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defaultThemeVersion="166925"/>
  <mc:AlternateContent xmlns:mc="http://schemas.openxmlformats.org/markup-compatibility/2006">
    <mc:Choice Requires="x15">
      <x15ac:absPath xmlns:x15ac="http://schemas.microsoft.com/office/spreadsheetml/2010/11/ac" url="C:\Users\33815\Downloads\"/>
    </mc:Choice>
  </mc:AlternateContent>
  <xr:revisionPtr revIDLastSave="0" documentId="13_ncr:1_{42E869D1-6396-4144-8EEC-4D8CE8F63878}" xr6:coauthVersionLast="47" xr6:coauthVersionMax="47" xr10:uidLastSave="{00000000-0000-0000-0000-000000000000}"/>
  <bookViews>
    <workbookView xWindow="-120" yWindow="-120" windowWidth="29040" windowHeight="15720" activeTab="2" xr2:uid="{C86F6F84-7734-4D95-93CC-8F371AEF496F}"/>
  </bookViews>
  <sheets>
    <sheet name="Mode d'emploi" sheetId="8" r:id="rId1"/>
    <sheet name="FICHE" sheetId="45" r:id="rId2"/>
    <sheet name="1B Tableau financier" sheetId="1" r:id="rId3"/>
    <sheet name="1C TSpersonnel" sheetId="18" r:id="rId4"/>
    <sheet name="1C TSsoustraitance" sheetId="77" r:id="rId5"/>
    <sheet name="1D Frais de déplacement" sheetId="4" r:id="rId6"/>
    <sheet name="KM" sheetId="46" r:id="rId7"/>
    <sheet name="APE" sheetId="78" r:id="rId8"/>
    <sheet name="baremes indexes 202603" sheetId="79" r:id="rId9"/>
    <sheet name="baremes indexes 202503" sheetId="76" r:id="rId10"/>
    <sheet name="baremes indexes 202406" sheetId="47" r:id="rId11"/>
    <sheet name="baremes indexes 202312" sheetId="48" r:id="rId12"/>
    <sheet name="baremes indexes 202301" sheetId="75" r:id="rId13"/>
  </sheets>
  <definedNames>
    <definedName name="_xlnm._FilterDatabase" localSheetId="2" hidden="1">'1B Tableau financier'!$A$295:$AU$295</definedName>
    <definedName name="_xlnm._FilterDatabase" localSheetId="3" hidden="1">'1C TSpersonnel'!$A$12:$AR$12</definedName>
    <definedName name="_xlnm._FilterDatabase" localSheetId="4" hidden="1">'1C TSsoustraitance'!$A$12:$AP$733</definedName>
    <definedName name="_xlnm.Print_Titles" localSheetId="2">'1B Tableau financier'!$1:$6</definedName>
    <definedName name="_xlnm.Print_Titles" localSheetId="3">'1C TSpersonnel'!$1:$4</definedName>
    <definedName name="_xlnm.Print_Titles" localSheetId="5">'1D Frais de déplacement'!$1:$14</definedName>
    <definedName name="_xlnm.Print_Area" localSheetId="2">'1B Tableau financier'!$A$1:$AT$1957</definedName>
    <definedName name="_xlnm.Print_Area" localSheetId="3">'1C TSpersonnel'!$A$1:$AH$58</definedName>
    <definedName name="_xlnm.Print_Area" localSheetId="5">'1D Frais de déplacement'!$A$1:$T$1290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96" i="1" l="1"/>
  <c r="D298" i="1"/>
  <c r="D299" i="1"/>
  <c r="D300" i="1"/>
  <c r="D301" i="1"/>
  <c r="D302" i="1"/>
  <c r="D303" i="1"/>
  <c r="D304" i="1"/>
  <c r="D305" i="1"/>
  <c r="D306" i="1"/>
  <c r="D307" i="1"/>
  <c r="D308" i="1"/>
  <c r="D309" i="1"/>
  <c r="D310" i="1"/>
  <c r="D311" i="1"/>
  <c r="D312" i="1"/>
  <c r="D313" i="1"/>
  <c r="D314" i="1"/>
  <c r="D315" i="1"/>
  <c r="D316" i="1"/>
  <c r="D317" i="1"/>
  <c r="D318" i="1"/>
  <c r="D319" i="1"/>
  <c r="D320" i="1"/>
  <c r="D321" i="1"/>
  <c r="D322" i="1"/>
  <c r="D323" i="1"/>
  <c r="D324" i="1"/>
  <c r="D325" i="1"/>
  <c r="D326" i="1"/>
  <c r="D327" i="1"/>
  <c r="D328" i="1"/>
  <c r="D329" i="1"/>
  <c r="D330" i="1"/>
  <c r="D331" i="1"/>
  <c r="D332" i="1"/>
  <c r="D333" i="1"/>
  <c r="D334" i="1"/>
  <c r="D335" i="1"/>
  <c r="D336" i="1"/>
  <c r="D337" i="1"/>
  <c r="D338" i="1"/>
  <c r="D339" i="1"/>
  <c r="D340" i="1"/>
  <c r="D341" i="1"/>
  <c r="D342" i="1"/>
  <c r="D343" i="1"/>
  <c r="D344" i="1"/>
  <c r="D345" i="1"/>
  <c r="D346" i="1"/>
  <c r="D347" i="1"/>
  <c r="D348" i="1"/>
  <c r="D349" i="1"/>
  <c r="D350" i="1"/>
  <c r="D351" i="1"/>
  <c r="D352" i="1"/>
  <c r="D353" i="1"/>
  <c r="D354" i="1"/>
  <c r="D355" i="1"/>
  <c r="D356" i="1"/>
  <c r="D357" i="1"/>
  <c r="D358" i="1"/>
  <c r="D359" i="1"/>
  <c r="D360" i="1"/>
  <c r="D361" i="1"/>
  <c r="D362" i="1"/>
  <c r="D363" i="1"/>
  <c r="D364" i="1"/>
  <c r="D365" i="1"/>
  <c r="D366" i="1"/>
  <c r="D367" i="1"/>
  <c r="D368" i="1"/>
  <c r="D369" i="1"/>
  <c r="D370" i="1"/>
  <c r="D371" i="1"/>
  <c r="D372" i="1"/>
  <c r="D373" i="1"/>
  <c r="D374" i="1"/>
  <c r="D375" i="1"/>
  <c r="D376" i="1"/>
  <c r="D377" i="1"/>
  <c r="D378" i="1"/>
  <c r="D379" i="1"/>
  <c r="D380" i="1"/>
  <c r="D381" i="1"/>
  <c r="D382" i="1"/>
  <c r="D383" i="1"/>
  <c r="D384" i="1"/>
  <c r="D385" i="1"/>
  <c r="D386" i="1"/>
  <c r="D387" i="1"/>
  <c r="D388" i="1"/>
  <c r="D389" i="1"/>
  <c r="D390" i="1"/>
  <c r="D391" i="1"/>
  <c r="D392" i="1"/>
  <c r="D393" i="1"/>
  <c r="D394" i="1"/>
  <c r="D395" i="1"/>
  <c r="D396" i="1"/>
  <c r="D397" i="1"/>
  <c r="D398" i="1"/>
  <c r="D399" i="1"/>
  <c r="D400" i="1"/>
  <c r="D401" i="1"/>
  <c r="D402" i="1"/>
  <c r="D403" i="1"/>
  <c r="D404" i="1"/>
  <c r="D405" i="1"/>
  <c r="D406" i="1"/>
  <c r="D407" i="1"/>
  <c r="D408" i="1"/>
  <c r="D409" i="1"/>
  <c r="D410" i="1"/>
  <c r="D411" i="1"/>
  <c r="D412" i="1"/>
  <c r="D413" i="1"/>
  <c r="D414" i="1"/>
  <c r="D415" i="1"/>
  <c r="D416" i="1"/>
  <c r="D417" i="1"/>
  <c r="D418" i="1"/>
  <c r="D419" i="1"/>
  <c r="D420" i="1"/>
  <c r="D421" i="1"/>
  <c r="D422" i="1"/>
  <c r="D423" i="1"/>
  <c r="D424" i="1"/>
  <c r="D425" i="1"/>
  <c r="D426" i="1"/>
  <c r="D427" i="1"/>
  <c r="D428" i="1"/>
  <c r="D429" i="1"/>
  <c r="D430" i="1"/>
  <c r="D431" i="1"/>
  <c r="D432" i="1"/>
  <c r="D433" i="1"/>
  <c r="D434" i="1"/>
  <c r="D435" i="1"/>
  <c r="D436" i="1"/>
  <c r="D437" i="1"/>
  <c r="D438" i="1"/>
  <c r="D439" i="1"/>
  <c r="D440" i="1"/>
  <c r="D441" i="1"/>
  <c r="D442" i="1"/>
  <c r="D443" i="1"/>
  <c r="D444" i="1"/>
  <c r="D445" i="1"/>
  <c r="D446" i="1"/>
  <c r="D447" i="1"/>
  <c r="D448" i="1"/>
  <c r="D449" i="1"/>
  <c r="D450" i="1"/>
  <c r="D451" i="1"/>
  <c r="D452" i="1"/>
  <c r="D453" i="1"/>
  <c r="D454" i="1"/>
  <c r="D455" i="1"/>
  <c r="D456" i="1"/>
  <c r="D457" i="1"/>
  <c r="D458" i="1"/>
  <c r="D459" i="1"/>
  <c r="D460" i="1"/>
  <c r="D461" i="1"/>
  <c r="D462" i="1"/>
  <c r="D463" i="1"/>
  <c r="D464" i="1"/>
  <c r="D465" i="1"/>
  <c r="D466" i="1"/>
  <c r="D467" i="1"/>
  <c r="D468" i="1"/>
  <c r="D469" i="1"/>
  <c r="D470" i="1"/>
  <c r="D471" i="1"/>
  <c r="D472" i="1"/>
  <c r="D473" i="1"/>
  <c r="D474" i="1"/>
  <c r="D475" i="1"/>
  <c r="D476" i="1"/>
  <c r="D477" i="1"/>
  <c r="D478" i="1"/>
  <c r="D479" i="1"/>
  <c r="D480" i="1"/>
  <c r="D481" i="1"/>
  <c r="D482" i="1"/>
  <c r="D483" i="1"/>
  <c r="D484" i="1"/>
  <c r="D485" i="1"/>
  <c r="D486" i="1"/>
  <c r="D487" i="1"/>
  <c r="D488" i="1"/>
  <c r="D489" i="1"/>
  <c r="D490" i="1"/>
  <c r="D491" i="1"/>
  <c r="D492" i="1"/>
  <c r="D493" i="1"/>
  <c r="D494" i="1"/>
  <c r="D495" i="1"/>
  <c r="D496" i="1"/>
  <c r="D497" i="1"/>
  <c r="D498" i="1"/>
  <c r="D499" i="1"/>
  <c r="D500" i="1"/>
  <c r="D501" i="1"/>
  <c r="D502" i="1"/>
  <c r="D503" i="1"/>
  <c r="D504" i="1"/>
  <c r="D505" i="1"/>
  <c r="D506" i="1"/>
  <c r="D507" i="1"/>
  <c r="D508" i="1"/>
  <c r="D509" i="1"/>
  <c r="D510" i="1"/>
  <c r="D511" i="1"/>
  <c r="D512" i="1"/>
  <c r="D513" i="1"/>
  <c r="D514" i="1"/>
  <c r="D515" i="1"/>
  <c r="D516" i="1"/>
  <c r="D517" i="1"/>
  <c r="D518" i="1"/>
  <c r="D519" i="1"/>
  <c r="D520" i="1"/>
  <c r="D521" i="1"/>
  <c r="D522" i="1"/>
  <c r="D523" i="1"/>
  <c r="D524" i="1"/>
  <c r="D525" i="1"/>
  <c r="D526" i="1"/>
  <c r="D527" i="1"/>
  <c r="D528" i="1"/>
  <c r="D529" i="1"/>
  <c r="D530" i="1"/>
  <c r="D531" i="1"/>
  <c r="D532" i="1"/>
  <c r="D533" i="1"/>
  <c r="D534" i="1"/>
  <c r="D535" i="1"/>
  <c r="D536" i="1"/>
  <c r="D537" i="1"/>
  <c r="D538" i="1"/>
  <c r="D539" i="1"/>
  <c r="D540" i="1"/>
  <c r="D541" i="1"/>
  <c r="D542" i="1"/>
  <c r="D543" i="1"/>
  <c r="D544" i="1"/>
  <c r="D545" i="1"/>
  <c r="D546" i="1"/>
  <c r="D547" i="1"/>
  <c r="D548" i="1"/>
  <c r="D549" i="1"/>
  <c r="D550" i="1"/>
  <c r="D551" i="1"/>
  <c r="D552" i="1"/>
  <c r="D553" i="1"/>
  <c r="D554" i="1"/>
  <c r="D555" i="1"/>
  <c r="D556" i="1"/>
  <c r="D557" i="1"/>
  <c r="D558" i="1"/>
  <c r="D559" i="1"/>
  <c r="D560" i="1"/>
  <c r="D561" i="1"/>
  <c r="D562" i="1"/>
  <c r="D563" i="1"/>
  <c r="D564" i="1"/>
  <c r="D565" i="1"/>
  <c r="D566" i="1"/>
  <c r="D567" i="1"/>
  <c r="D568" i="1"/>
  <c r="D569" i="1"/>
  <c r="D570" i="1"/>
  <c r="D571" i="1"/>
  <c r="D572" i="1"/>
  <c r="D573" i="1"/>
  <c r="D574" i="1"/>
  <c r="D575" i="1"/>
  <c r="D576" i="1"/>
  <c r="D577" i="1"/>
  <c r="D578" i="1"/>
  <c r="D579" i="1"/>
  <c r="D580" i="1"/>
  <c r="D581" i="1"/>
  <c r="D582" i="1"/>
  <c r="D583" i="1"/>
  <c r="D584" i="1"/>
  <c r="D585" i="1"/>
  <c r="D586" i="1"/>
  <c r="D587" i="1"/>
  <c r="D588" i="1"/>
  <c r="D589" i="1"/>
  <c r="D590" i="1"/>
  <c r="D591" i="1"/>
  <c r="D592" i="1"/>
  <c r="D593" i="1"/>
  <c r="D594" i="1"/>
  <c r="D595" i="1"/>
  <c r="D596" i="1"/>
  <c r="D597" i="1"/>
  <c r="D598" i="1"/>
  <c r="D599" i="1"/>
  <c r="D600" i="1"/>
  <c r="D601" i="1"/>
  <c r="D602" i="1"/>
  <c r="D603" i="1"/>
  <c r="D604" i="1"/>
  <c r="D605" i="1"/>
  <c r="D606" i="1"/>
  <c r="D607" i="1"/>
  <c r="D608" i="1"/>
  <c r="D609" i="1"/>
  <c r="D610" i="1"/>
  <c r="D611" i="1"/>
  <c r="D612" i="1"/>
  <c r="D613" i="1"/>
  <c r="D614" i="1"/>
  <c r="D615" i="1"/>
  <c r="D616" i="1"/>
  <c r="D617" i="1"/>
  <c r="D618" i="1"/>
  <c r="D619" i="1"/>
  <c r="D620" i="1"/>
  <c r="D621" i="1"/>
  <c r="D622" i="1"/>
  <c r="D623" i="1"/>
  <c r="D624" i="1"/>
  <c r="D625" i="1"/>
  <c r="D626" i="1"/>
  <c r="D627" i="1"/>
  <c r="D628" i="1"/>
  <c r="D629" i="1"/>
  <c r="D630" i="1"/>
  <c r="D631" i="1"/>
  <c r="D632" i="1"/>
  <c r="D633" i="1"/>
  <c r="D634" i="1"/>
  <c r="D635" i="1"/>
  <c r="D636" i="1"/>
  <c r="D637" i="1"/>
  <c r="D638" i="1"/>
  <c r="D639" i="1"/>
  <c r="D640" i="1"/>
  <c r="D641" i="1"/>
  <c r="D642" i="1"/>
  <c r="D643" i="1"/>
  <c r="D644" i="1"/>
  <c r="D645" i="1"/>
  <c r="D646" i="1"/>
  <c r="D647" i="1"/>
  <c r="D648" i="1"/>
  <c r="D649" i="1"/>
  <c r="D650" i="1"/>
  <c r="D651" i="1"/>
  <c r="D652" i="1"/>
  <c r="D653" i="1"/>
  <c r="D654" i="1"/>
  <c r="D655" i="1"/>
  <c r="D656" i="1"/>
  <c r="D657" i="1"/>
  <c r="D658" i="1"/>
  <c r="D659" i="1"/>
  <c r="D660" i="1"/>
  <c r="D661" i="1"/>
  <c r="D662" i="1"/>
  <c r="D663" i="1"/>
  <c r="D664" i="1"/>
  <c r="D665" i="1"/>
  <c r="D666" i="1"/>
  <c r="D667" i="1"/>
  <c r="D668" i="1"/>
  <c r="D669" i="1"/>
  <c r="D670" i="1"/>
  <c r="D671" i="1"/>
  <c r="D672" i="1"/>
  <c r="D673" i="1"/>
  <c r="D674" i="1"/>
  <c r="D675" i="1"/>
  <c r="D676" i="1"/>
  <c r="D677" i="1"/>
  <c r="D678" i="1"/>
  <c r="D679" i="1"/>
  <c r="D680" i="1"/>
  <c r="D681" i="1"/>
  <c r="D682" i="1"/>
  <c r="D683" i="1"/>
  <c r="D684" i="1"/>
  <c r="D685" i="1"/>
  <c r="D686" i="1"/>
  <c r="D687" i="1"/>
  <c r="D688" i="1"/>
  <c r="D689" i="1"/>
  <c r="D690" i="1"/>
  <c r="D691" i="1"/>
  <c r="D692" i="1"/>
  <c r="D693" i="1"/>
  <c r="D694" i="1"/>
  <c r="D695" i="1"/>
  <c r="D696" i="1"/>
  <c r="D697" i="1"/>
  <c r="D698" i="1"/>
  <c r="D699" i="1"/>
  <c r="D700" i="1"/>
  <c r="D701" i="1"/>
  <c r="D702" i="1"/>
  <c r="D703" i="1"/>
  <c r="D704" i="1"/>
  <c r="D705" i="1"/>
  <c r="D706" i="1"/>
  <c r="D707" i="1"/>
  <c r="D708" i="1"/>
  <c r="D709" i="1"/>
  <c r="D710" i="1"/>
  <c r="D711" i="1"/>
  <c r="D712" i="1"/>
  <c r="D713" i="1"/>
  <c r="D714" i="1"/>
  <c r="D715" i="1"/>
  <c r="D716" i="1"/>
  <c r="D717" i="1"/>
  <c r="D718" i="1"/>
  <c r="D719" i="1"/>
  <c r="D720" i="1"/>
  <c r="D721" i="1"/>
  <c r="D722" i="1"/>
  <c r="D723" i="1"/>
  <c r="D724" i="1"/>
  <c r="D725" i="1"/>
  <c r="D726" i="1"/>
  <c r="D727" i="1"/>
  <c r="D728" i="1"/>
  <c r="D729" i="1"/>
  <c r="D730" i="1"/>
  <c r="D731" i="1"/>
  <c r="D732" i="1"/>
  <c r="D733" i="1"/>
  <c r="D734" i="1"/>
  <c r="D735" i="1"/>
  <c r="D736" i="1"/>
  <c r="D737" i="1"/>
  <c r="D738" i="1"/>
  <c r="D739" i="1"/>
  <c r="D740" i="1"/>
  <c r="D741" i="1"/>
  <c r="D742" i="1"/>
  <c r="D743" i="1"/>
  <c r="D744" i="1"/>
  <c r="D745" i="1"/>
  <c r="D746" i="1"/>
  <c r="D747" i="1"/>
  <c r="D748" i="1"/>
  <c r="D749" i="1"/>
  <c r="D750" i="1"/>
  <c r="D751" i="1"/>
  <c r="D752" i="1"/>
  <c r="D753" i="1"/>
  <c r="D754" i="1"/>
  <c r="D755" i="1"/>
  <c r="D756" i="1"/>
  <c r="D757" i="1"/>
  <c r="D758" i="1"/>
  <c r="D759" i="1"/>
  <c r="D760" i="1"/>
  <c r="D761" i="1"/>
  <c r="D762" i="1"/>
  <c r="D763" i="1"/>
  <c r="D764" i="1"/>
  <c r="D765" i="1"/>
  <c r="D766" i="1"/>
  <c r="D767" i="1"/>
  <c r="D768" i="1"/>
  <c r="D769" i="1"/>
  <c r="D770" i="1"/>
  <c r="D771" i="1"/>
  <c r="D772" i="1"/>
  <c r="D773" i="1"/>
  <c r="D774" i="1"/>
  <c r="D775" i="1"/>
  <c r="D776" i="1"/>
  <c r="D777" i="1"/>
  <c r="D778" i="1"/>
  <c r="D779" i="1"/>
  <c r="D780" i="1"/>
  <c r="D781" i="1"/>
  <c r="D782" i="1"/>
  <c r="D783" i="1"/>
  <c r="D784" i="1"/>
  <c r="D785" i="1"/>
  <c r="D786" i="1"/>
  <c r="D787" i="1"/>
  <c r="D788" i="1"/>
  <c r="D789" i="1"/>
  <c r="D790" i="1"/>
  <c r="D791" i="1"/>
  <c r="D792" i="1"/>
  <c r="D793" i="1"/>
  <c r="D794" i="1"/>
  <c r="D795" i="1"/>
  <c r="D796" i="1"/>
  <c r="D797" i="1"/>
  <c r="D798" i="1"/>
  <c r="D799" i="1"/>
  <c r="D800" i="1"/>
  <c r="D801" i="1"/>
  <c r="D802" i="1"/>
  <c r="D803" i="1"/>
  <c r="D804" i="1"/>
  <c r="D805" i="1"/>
  <c r="D806" i="1"/>
  <c r="D807" i="1"/>
  <c r="D808" i="1"/>
  <c r="D809" i="1"/>
  <c r="D810" i="1"/>
  <c r="D811" i="1"/>
  <c r="D812" i="1"/>
  <c r="D813" i="1"/>
  <c r="D814" i="1"/>
  <c r="D815" i="1"/>
  <c r="D816" i="1"/>
  <c r="D817" i="1"/>
  <c r="D818" i="1"/>
  <c r="D819" i="1"/>
  <c r="D820" i="1"/>
  <c r="D821" i="1"/>
  <c r="D822" i="1"/>
  <c r="D823" i="1"/>
  <c r="D824" i="1"/>
  <c r="D825" i="1"/>
  <c r="D826" i="1"/>
  <c r="D827" i="1"/>
  <c r="D828" i="1"/>
  <c r="D829" i="1"/>
  <c r="D830" i="1"/>
  <c r="D831" i="1"/>
  <c r="D832" i="1"/>
  <c r="D833" i="1"/>
  <c r="D834" i="1"/>
  <c r="D835" i="1"/>
  <c r="D836" i="1"/>
  <c r="D837" i="1"/>
  <c r="D838" i="1"/>
  <c r="D839" i="1"/>
  <c r="D840" i="1"/>
  <c r="D841" i="1"/>
  <c r="D842" i="1"/>
  <c r="D843" i="1"/>
  <c r="D844" i="1"/>
  <c r="D845" i="1"/>
  <c r="D846" i="1"/>
  <c r="D847" i="1"/>
  <c r="D848" i="1"/>
  <c r="D849" i="1"/>
  <c r="D850" i="1"/>
  <c r="D851" i="1"/>
  <c r="D852" i="1"/>
  <c r="D853" i="1"/>
  <c r="D854" i="1"/>
  <c r="D855" i="1"/>
  <c r="D856" i="1"/>
  <c r="D857" i="1"/>
  <c r="D858" i="1"/>
  <c r="D859" i="1"/>
  <c r="D860" i="1"/>
  <c r="D861" i="1"/>
  <c r="D862" i="1"/>
  <c r="D863" i="1"/>
  <c r="D864" i="1"/>
  <c r="D865" i="1"/>
  <c r="D866" i="1"/>
  <c r="D867" i="1"/>
  <c r="D868" i="1"/>
  <c r="D869" i="1"/>
  <c r="D870" i="1"/>
  <c r="D871" i="1"/>
  <c r="D872" i="1"/>
  <c r="D873" i="1"/>
  <c r="D874" i="1"/>
  <c r="D875" i="1"/>
  <c r="D876" i="1"/>
  <c r="D877" i="1"/>
  <c r="D878" i="1"/>
  <c r="D879" i="1"/>
  <c r="D880" i="1"/>
  <c r="D881" i="1"/>
  <c r="D882" i="1"/>
  <c r="D883" i="1"/>
  <c r="D884" i="1"/>
  <c r="D885" i="1"/>
  <c r="D886" i="1"/>
  <c r="D887" i="1"/>
  <c r="D888" i="1"/>
  <c r="D889" i="1"/>
  <c r="D890" i="1"/>
  <c r="D891" i="1"/>
  <c r="D892" i="1"/>
  <c r="D893" i="1"/>
  <c r="D894" i="1"/>
  <c r="D895" i="1"/>
  <c r="D896" i="1"/>
  <c r="D897" i="1"/>
  <c r="D898" i="1"/>
  <c r="D899" i="1"/>
  <c r="D900" i="1"/>
  <c r="D901" i="1"/>
  <c r="D902" i="1"/>
  <c r="D903" i="1"/>
  <c r="D904" i="1"/>
  <c r="D905" i="1"/>
  <c r="D906" i="1"/>
  <c r="D907" i="1"/>
  <c r="D908" i="1"/>
  <c r="D909" i="1"/>
  <c r="D910" i="1"/>
  <c r="D911" i="1"/>
  <c r="D912" i="1"/>
  <c r="D913" i="1"/>
  <c r="D914" i="1"/>
  <c r="D915" i="1"/>
  <c r="D916" i="1"/>
  <c r="D917" i="1"/>
  <c r="D918" i="1"/>
  <c r="D919" i="1"/>
  <c r="D920" i="1"/>
  <c r="D921" i="1"/>
  <c r="D922" i="1"/>
  <c r="D923" i="1"/>
  <c r="D924" i="1"/>
  <c r="D925" i="1"/>
  <c r="D926" i="1"/>
  <c r="D927" i="1"/>
  <c r="D928" i="1"/>
  <c r="D929" i="1"/>
  <c r="D930" i="1"/>
  <c r="D931" i="1"/>
  <c r="D932" i="1"/>
  <c r="D933" i="1"/>
  <c r="D934" i="1"/>
  <c r="D935" i="1"/>
  <c r="D936" i="1"/>
  <c r="D937" i="1"/>
  <c r="D938" i="1"/>
  <c r="D939" i="1"/>
  <c r="D940" i="1"/>
  <c r="D941" i="1"/>
  <c r="D942" i="1"/>
  <c r="D943" i="1"/>
  <c r="D944" i="1"/>
  <c r="D945" i="1"/>
  <c r="D946" i="1"/>
  <c r="D947" i="1"/>
  <c r="D948" i="1"/>
  <c r="D949" i="1"/>
  <c r="D950" i="1"/>
  <c r="D951" i="1"/>
  <c r="D952" i="1"/>
  <c r="D953" i="1"/>
  <c r="D954" i="1"/>
  <c r="D955" i="1"/>
  <c r="D956" i="1"/>
  <c r="D957" i="1"/>
  <c r="D958" i="1"/>
  <c r="D959" i="1"/>
  <c r="D960" i="1"/>
  <c r="D961" i="1"/>
  <c r="D962" i="1"/>
  <c r="D963" i="1"/>
  <c r="D964" i="1"/>
  <c r="D965" i="1"/>
  <c r="D966" i="1"/>
  <c r="D967" i="1"/>
  <c r="D968" i="1"/>
  <c r="D969" i="1"/>
  <c r="D970" i="1"/>
  <c r="D971" i="1"/>
  <c r="D972" i="1"/>
  <c r="D973" i="1"/>
  <c r="D974" i="1"/>
  <c r="D975" i="1"/>
  <c r="D976" i="1"/>
  <c r="D977" i="1"/>
  <c r="D978" i="1"/>
  <c r="D979" i="1"/>
  <c r="D980" i="1"/>
  <c r="D981" i="1"/>
  <c r="D982" i="1"/>
  <c r="D983" i="1"/>
  <c r="D984" i="1"/>
  <c r="D985" i="1"/>
  <c r="D986" i="1"/>
  <c r="D987" i="1"/>
  <c r="D988" i="1"/>
  <c r="D989" i="1"/>
  <c r="D990" i="1"/>
  <c r="D991" i="1"/>
  <c r="D992" i="1"/>
  <c r="D993" i="1"/>
  <c r="D994" i="1"/>
  <c r="D995" i="1"/>
  <c r="D996" i="1"/>
  <c r="D997" i="1"/>
  <c r="D998" i="1"/>
  <c r="D999" i="1"/>
  <c r="D1000" i="1"/>
  <c r="D1001" i="1"/>
  <c r="D1002" i="1"/>
  <c r="D1003" i="1"/>
  <c r="D1004" i="1"/>
  <c r="D1005" i="1"/>
  <c r="D1006" i="1"/>
  <c r="D1007" i="1"/>
  <c r="D1008" i="1"/>
  <c r="D1009" i="1"/>
  <c r="D1010" i="1"/>
  <c r="D1011" i="1"/>
  <c r="D1012" i="1"/>
  <c r="D1013" i="1"/>
  <c r="D1014" i="1"/>
  <c r="D1015" i="1"/>
  <c r="C296" i="1"/>
  <c r="C297" i="1"/>
  <c r="C298" i="1"/>
  <c r="C299" i="1"/>
  <c r="C300" i="1"/>
  <c r="C301" i="1"/>
  <c r="C302" i="1"/>
  <c r="C303" i="1"/>
  <c r="C304" i="1"/>
  <c r="C305" i="1"/>
  <c r="C306" i="1"/>
  <c r="C307" i="1"/>
  <c r="C308" i="1"/>
  <c r="C309" i="1"/>
  <c r="C310" i="1"/>
  <c r="C311" i="1"/>
  <c r="C312" i="1"/>
  <c r="C313" i="1"/>
  <c r="C314" i="1"/>
  <c r="C315" i="1"/>
  <c r="C316" i="1"/>
  <c r="C317" i="1"/>
  <c r="C318" i="1"/>
  <c r="C319" i="1"/>
  <c r="C320" i="1"/>
  <c r="C321" i="1"/>
  <c r="C322" i="1"/>
  <c r="C323" i="1"/>
  <c r="C324" i="1"/>
  <c r="C325" i="1"/>
  <c r="C326" i="1"/>
  <c r="C327" i="1"/>
  <c r="C328" i="1"/>
  <c r="C329" i="1"/>
  <c r="C330" i="1"/>
  <c r="C331" i="1"/>
  <c r="C332" i="1"/>
  <c r="C333" i="1"/>
  <c r="C334" i="1"/>
  <c r="C335" i="1"/>
  <c r="C336" i="1"/>
  <c r="C337" i="1"/>
  <c r="C338" i="1"/>
  <c r="C339" i="1"/>
  <c r="C340" i="1"/>
  <c r="C341" i="1"/>
  <c r="C342" i="1"/>
  <c r="C343" i="1"/>
  <c r="C344" i="1"/>
  <c r="C345" i="1"/>
  <c r="C346" i="1"/>
  <c r="C347" i="1"/>
  <c r="C348" i="1"/>
  <c r="C349" i="1"/>
  <c r="C350" i="1"/>
  <c r="C351" i="1"/>
  <c r="C352" i="1"/>
  <c r="C353" i="1"/>
  <c r="C354" i="1"/>
  <c r="C355" i="1"/>
  <c r="C356" i="1"/>
  <c r="C357" i="1"/>
  <c r="C358" i="1"/>
  <c r="C359" i="1"/>
  <c r="C360" i="1"/>
  <c r="C361" i="1"/>
  <c r="C362" i="1"/>
  <c r="C363" i="1"/>
  <c r="C364" i="1"/>
  <c r="C365" i="1"/>
  <c r="C366" i="1"/>
  <c r="C367" i="1"/>
  <c r="C368" i="1"/>
  <c r="C369" i="1"/>
  <c r="C370" i="1"/>
  <c r="C371" i="1"/>
  <c r="C372" i="1"/>
  <c r="C373" i="1"/>
  <c r="C374" i="1"/>
  <c r="C375" i="1"/>
  <c r="C376" i="1"/>
  <c r="C377" i="1"/>
  <c r="C378" i="1"/>
  <c r="C379" i="1"/>
  <c r="C380" i="1"/>
  <c r="C381" i="1"/>
  <c r="C382" i="1"/>
  <c r="C383" i="1"/>
  <c r="C384" i="1"/>
  <c r="C385" i="1"/>
  <c r="C386" i="1"/>
  <c r="C387" i="1"/>
  <c r="C388" i="1"/>
  <c r="C389" i="1"/>
  <c r="C390" i="1"/>
  <c r="C391" i="1"/>
  <c r="C392" i="1"/>
  <c r="C393" i="1"/>
  <c r="C394" i="1"/>
  <c r="C395" i="1"/>
  <c r="C396" i="1"/>
  <c r="C397" i="1"/>
  <c r="C398" i="1"/>
  <c r="C399" i="1"/>
  <c r="C400" i="1"/>
  <c r="C401" i="1"/>
  <c r="C402" i="1"/>
  <c r="C403" i="1"/>
  <c r="C404" i="1"/>
  <c r="C405" i="1"/>
  <c r="C406" i="1"/>
  <c r="C407" i="1"/>
  <c r="C408" i="1"/>
  <c r="C409" i="1"/>
  <c r="C410" i="1"/>
  <c r="C411" i="1"/>
  <c r="C412" i="1"/>
  <c r="C413" i="1"/>
  <c r="C414" i="1"/>
  <c r="C415" i="1"/>
  <c r="C416" i="1"/>
  <c r="C417" i="1"/>
  <c r="C418" i="1"/>
  <c r="C419" i="1"/>
  <c r="C420" i="1"/>
  <c r="C421" i="1"/>
  <c r="C422" i="1"/>
  <c r="C423" i="1"/>
  <c r="C424" i="1"/>
  <c r="C425" i="1"/>
  <c r="C426" i="1"/>
  <c r="C427" i="1"/>
  <c r="C428" i="1"/>
  <c r="C429" i="1"/>
  <c r="C430" i="1"/>
  <c r="C431" i="1"/>
  <c r="C432" i="1"/>
  <c r="C433" i="1"/>
  <c r="C434" i="1"/>
  <c r="C435" i="1"/>
  <c r="C436" i="1"/>
  <c r="C437" i="1"/>
  <c r="C438" i="1"/>
  <c r="C439" i="1"/>
  <c r="C440" i="1"/>
  <c r="C441" i="1"/>
  <c r="C442" i="1"/>
  <c r="C443" i="1"/>
  <c r="C444" i="1"/>
  <c r="C445" i="1"/>
  <c r="C446" i="1"/>
  <c r="C447" i="1"/>
  <c r="C448" i="1"/>
  <c r="C449" i="1"/>
  <c r="C450" i="1"/>
  <c r="C451" i="1"/>
  <c r="C452" i="1"/>
  <c r="C453" i="1"/>
  <c r="C454" i="1"/>
  <c r="C455" i="1"/>
  <c r="C456" i="1"/>
  <c r="C457" i="1"/>
  <c r="C458" i="1"/>
  <c r="C459" i="1"/>
  <c r="C460" i="1"/>
  <c r="C461" i="1"/>
  <c r="C462" i="1"/>
  <c r="C463" i="1"/>
  <c r="C464" i="1"/>
  <c r="C465" i="1"/>
  <c r="C466" i="1"/>
  <c r="C467" i="1"/>
  <c r="C468" i="1"/>
  <c r="C469" i="1"/>
  <c r="C470" i="1"/>
  <c r="C471" i="1"/>
  <c r="C472" i="1"/>
  <c r="C473" i="1"/>
  <c r="C474" i="1"/>
  <c r="C475" i="1"/>
  <c r="C476" i="1"/>
  <c r="C477" i="1"/>
  <c r="C478" i="1"/>
  <c r="C479" i="1"/>
  <c r="C480" i="1"/>
  <c r="C481" i="1"/>
  <c r="C482" i="1"/>
  <c r="C483" i="1"/>
  <c r="C484" i="1"/>
  <c r="C485" i="1"/>
  <c r="C486" i="1"/>
  <c r="C487" i="1"/>
  <c r="C488" i="1"/>
  <c r="C489" i="1"/>
  <c r="C490" i="1"/>
  <c r="C491" i="1"/>
  <c r="C492" i="1"/>
  <c r="C493" i="1"/>
  <c r="C494" i="1"/>
  <c r="C495" i="1"/>
  <c r="C496" i="1"/>
  <c r="C497" i="1"/>
  <c r="C498" i="1"/>
  <c r="C499" i="1"/>
  <c r="C500" i="1"/>
  <c r="C501" i="1"/>
  <c r="C502" i="1"/>
  <c r="C503" i="1"/>
  <c r="C504" i="1"/>
  <c r="C505" i="1"/>
  <c r="C506" i="1"/>
  <c r="C507" i="1"/>
  <c r="C508" i="1"/>
  <c r="C509" i="1"/>
  <c r="C510" i="1"/>
  <c r="C511" i="1"/>
  <c r="C512" i="1"/>
  <c r="C513" i="1"/>
  <c r="C514" i="1"/>
  <c r="C515" i="1"/>
  <c r="C516" i="1"/>
  <c r="C517" i="1"/>
  <c r="C518" i="1"/>
  <c r="C519" i="1"/>
  <c r="C520" i="1"/>
  <c r="C521" i="1"/>
  <c r="C522" i="1"/>
  <c r="C523" i="1"/>
  <c r="C524" i="1"/>
  <c r="C525" i="1"/>
  <c r="C526" i="1"/>
  <c r="C527" i="1"/>
  <c r="C528" i="1"/>
  <c r="C529" i="1"/>
  <c r="C530" i="1"/>
  <c r="C531" i="1"/>
  <c r="C532" i="1"/>
  <c r="C533" i="1"/>
  <c r="C534" i="1"/>
  <c r="C535" i="1"/>
  <c r="C536" i="1"/>
  <c r="C537" i="1"/>
  <c r="C538" i="1"/>
  <c r="C539" i="1"/>
  <c r="C540" i="1"/>
  <c r="C541" i="1"/>
  <c r="C542" i="1"/>
  <c r="C543" i="1"/>
  <c r="C544" i="1"/>
  <c r="C545" i="1"/>
  <c r="C546" i="1"/>
  <c r="C547" i="1"/>
  <c r="C548" i="1"/>
  <c r="C549" i="1"/>
  <c r="C550" i="1"/>
  <c r="C551" i="1"/>
  <c r="C552" i="1"/>
  <c r="C553" i="1"/>
  <c r="C554" i="1"/>
  <c r="C555" i="1"/>
  <c r="C556" i="1"/>
  <c r="C557" i="1"/>
  <c r="C558" i="1"/>
  <c r="C559" i="1"/>
  <c r="C560" i="1"/>
  <c r="C561" i="1"/>
  <c r="C562" i="1"/>
  <c r="C563" i="1"/>
  <c r="C564" i="1"/>
  <c r="C565" i="1"/>
  <c r="C566" i="1"/>
  <c r="C567" i="1"/>
  <c r="C568" i="1"/>
  <c r="C569" i="1"/>
  <c r="C570" i="1"/>
  <c r="C571" i="1"/>
  <c r="C572" i="1"/>
  <c r="C573" i="1"/>
  <c r="C574" i="1"/>
  <c r="C575" i="1"/>
  <c r="C576" i="1"/>
  <c r="C577" i="1"/>
  <c r="C578" i="1"/>
  <c r="C579" i="1"/>
  <c r="C580" i="1"/>
  <c r="C581" i="1"/>
  <c r="C582" i="1"/>
  <c r="C583" i="1"/>
  <c r="C584" i="1"/>
  <c r="C585" i="1"/>
  <c r="C586" i="1"/>
  <c r="C587" i="1"/>
  <c r="C588" i="1"/>
  <c r="C589" i="1"/>
  <c r="C590" i="1"/>
  <c r="C591" i="1"/>
  <c r="C592" i="1"/>
  <c r="C593" i="1"/>
  <c r="C594" i="1"/>
  <c r="C595" i="1"/>
  <c r="C596" i="1"/>
  <c r="C597" i="1"/>
  <c r="C598" i="1"/>
  <c r="C599" i="1"/>
  <c r="C600" i="1"/>
  <c r="C601" i="1"/>
  <c r="C602" i="1"/>
  <c r="C603" i="1"/>
  <c r="C604" i="1"/>
  <c r="C605" i="1"/>
  <c r="C606" i="1"/>
  <c r="C607" i="1"/>
  <c r="C608" i="1"/>
  <c r="C609" i="1"/>
  <c r="C610" i="1"/>
  <c r="C611" i="1"/>
  <c r="C612" i="1"/>
  <c r="C613" i="1"/>
  <c r="C614" i="1"/>
  <c r="C615" i="1"/>
  <c r="C616" i="1"/>
  <c r="C617" i="1"/>
  <c r="C618" i="1"/>
  <c r="C619" i="1"/>
  <c r="C620" i="1"/>
  <c r="C621" i="1"/>
  <c r="C622" i="1"/>
  <c r="C623" i="1"/>
  <c r="C624" i="1"/>
  <c r="C625" i="1"/>
  <c r="C626" i="1"/>
  <c r="C627" i="1"/>
  <c r="C628" i="1"/>
  <c r="C629" i="1"/>
  <c r="C630" i="1"/>
  <c r="C631" i="1"/>
  <c r="C632" i="1"/>
  <c r="C633" i="1"/>
  <c r="C634" i="1"/>
  <c r="C635" i="1"/>
  <c r="C636" i="1"/>
  <c r="C637" i="1"/>
  <c r="C638" i="1"/>
  <c r="C639" i="1"/>
  <c r="C640" i="1"/>
  <c r="C641" i="1"/>
  <c r="C642" i="1"/>
  <c r="C643" i="1"/>
  <c r="C644" i="1"/>
  <c r="C645" i="1"/>
  <c r="C646" i="1"/>
  <c r="C647" i="1"/>
  <c r="C648" i="1"/>
  <c r="C649" i="1"/>
  <c r="C650" i="1"/>
  <c r="C651" i="1"/>
  <c r="C652" i="1"/>
  <c r="C653" i="1"/>
  <c r="C654" i="1"/>
  <c r="C655" i="1"/>
  <c r="C656" i="1"/>
  <c r="C657" i="1"/>
  <c r="C658" i="1"/>
  <c r="C659" i="1"/>
  <c r="C660" i="1"/>
  <c r="C661" i="1"/>
  <c r="C662" i="1"/>
  <c r="C663" i="1"/>
  <c r="C664" i="1"/>
  <c r="C665" i="1"/>
  <c r="C666" i="1"/>
  <c r="C667" i="1"/>
  <c r="C668" i="1"/>
  <c r="C669" i="1"/>
  <c r="C670" i="1"/>
  <c r="C671" i="1"/>
  <c r="C672" i="1"/>
  <c r="C673" i="1"/>
  <c r="C674" i="1"/>
  <c r="C675" i="1"/>
  <c r="C676" i="1"/>
  <c r="C677" i="1"/>
  <c r="C678" i="1"/>
  <c r="C679" i="1"/>
  <c r="C680" i="1"/>
  <c r="C681" i="1"/>
  <c r="C682" i="1"/>
  <c r="C683" i="1"/>
  <c r="C684" i="1"/>
  <c r="C685" i="1"/>
  <c r="C686" i="1"/>
  <c r="C687" i="1"/>
  <c r="C688" i="1"/>
  <c r="C689" i="1"/>
  <c r="C690" i="1"/>
  <c r="C691" i="1"/>
  <c r="C692" i="1"/>
  <c r="C693" i="1"/>
  <c r="C694" i="1"/>
  <c r="C695" i="1"/>
  <c r="C696" i="1"/>
  <c r="C697" i="1"/>
  <c r="C698" i="1"/>
  <c r="C699" i="1"/>
  <c r="C700" i="1"/>
  <c r="C701" i="1"/>
  <c r="C702" i="1"/>
  <c r="C703" i="1"/>
  <c r="C704" i="1"/>
  <c r="C705" i="1"/>
  <c r="C706" i="1"/>
  <c r="C707" i="1"/>
  <c r="C708" i="1"/>
  <c r="C709" i="1"/>
  <c r="C710" i="1"/>
  <c r="C711" i="1"/>
  <c r="C712" i="1"/>
  <c r="C713" i="1"/>
  <c r="C714" i="1"/>
  <c r="C715" i="1"/>
  <c r="C716" i="1"/>
  <c r="C717" i="1"/>
  <c r="C718" i="1"/>
  <c r="C719" i="1"/>
  <c r="C720" i="1"/>
  <c r="C721" i="1"/>
  <c r="C722" i="1"/>
  <c r="C723" i="1"/>
  <c r="C724" i="1"/>
  <c r="C725" i="1"/>
  <c r="C726" i="1"/>
  <c r="C727" i="1"/>
  <c r="C728" i="1"/>
  <c r="C729" i="1"/>
  <c r="C730" i="1"/>
  <c r="C731" i="1"/>
  <c r="C732" i="1"/>
  <c r="C733" i="1"/>
  <c r="C734" i="1"/>
  <c r="C735" i="1"/>
  <c r="C736" i="1"/>
  <c r="C737" i="1"/>
  <c r="C738" i="1"/>
  <c r="C739" i="1"/>
  <c r="C740" i="1"/>
  <c r="C741" i="1"/>
  <c r="C742" i="1"/>
  <c r="C743" i="1"/>
  <c r="C744" i="1"/>
  <c r="C745" i="1"/>
  <c r="C746" i="1"/>
  <c r="C747" i="1"/>
  <c r="C748" i="1"/>
  <c r="C749" i="1"/>
  <c r="C750" i="1"/>
  <c r="C751" i="1"/>
  <c r="C752" i="1"/>
  <c r="C753" i="1"/>
  <c r="C754" i="1"/>
  <c r="C755" i="1"/>
  <c r="C756" i="1"/>
  <c r="C757" i="1"/>
  <c r="C758" i="1"/>
  <c r="C759" i="1"/>
  <c r="C760" i="1"/>
  <c r="C761" i="1"/>
  <c r="C762" i="1"/>
  <c r="C763" i="1"/>
  <c r="C764" i="1"/>
  <c r="C765" i="1"/>
  <c r="C766" i="1"/>
  <c r="C767" i="1"/>
  <c r="C768" i="1"/>
  <c r="C769" i="1"/>
  <c r="C770" i="1"/>
  <c r="C771" i="1"/>
  <c r="C772" i="1"/>
  <c r="C773" i="1"/>
  <c r="C774" i="1"/>
  <c r="C775" i="1"/>
  <c r="C776" i="1"/>
  <c r="C777" i="1"/>
  <c r="C778" i="1"/>
  <c r="C779" i="1"/>
  <c r="C780" i="1"/>
  <c r="C781" i="1"/>
  <c r="C782" i="1"/>
  <c r="C783" i="1"/>
  <c r="C784" i="1"/>
  <c r="C785" i="1"/>
  <c r="C786" i="1"/>
  <c r="C787" i="1"/>
  <c r="C788" i="1"/>
  <c r="C789" i="1"/>
  <c r="C790" i="1"/>
  <c r="C791" i="1"/>
  <c r="C792" i="1"/>
  <c r="C793" i="1"/>
  <c r="C794" i="1"/>
  <c r="C795" i="1"/>
  <c r="C796" i="1"/>
  <c r="C797" i="1"/>
  <c r="C798" i="1"/>
  <c r="C799" i="1"/>
  <c r="C800" i="1"/>
  <c r="C801" i="1"/>
  <c r="C802" i="1"/>
  <c r="C803" i="1"/>
  <c r="C804" i="1"/>
  <c r="C805" i="1"/>
  <c r="C806" i="1"/>
  <c r="C807" i="1"/>
  <c r="C808" i="1"/>
  <c r="C809" i="1"/>
  <c r="C810" i="1"/>
  <c r="C811" i="1"/>
  <c r="C812" i="1"/>
  <c r="C813" i="1"/>
  <c r="C814" i="1"/>
  <c r="C815" i="1"/>
  <c r="C816" i="1"/>
  <c r="C817" i="1"/>
  <c r="C818" i="1"/>
  <c r="C819" i="1"/>
  <c r="C820" i="1"/>
  <c r="C821" i="1"/>
  <c r="C822" i="1"/>
  <c r="C823" i="1"/>
  <c r="C824" i="1"/>
  <c r="C825" i="1"/>
  <c r="C826" i="1"/>
  <c r="C827" i="1"/>
  <c r="C828" i="1"/>
  <c r="C829" i="1"/>
  <c r="C830" i="1"/>
  <c r="C831" i="1"/>
  <c r="C832" i="1"/>
  <c r="C833" i="1"/>
  <c r="C834" i="1"/>
  <c r="C835" i="1"/>
  <c r="C836" i="1"/>
  <c r="C837" i="1"/>
  <c r="C838" i="1"/>
  <c r="C839" i="1"/>
  <c r="C840" i="1"/>
  <c r="C841" i="1"/>
  <c r="C842" i="1"/>
  <c r="C843" i="1"/>
  <c r="C844" i="1"/>
  <c r="C845" i="1"/>
  <c r="C846" i="1"/>
  <c r="C847" i="1"/>
  <c r="C848" i="1"/>
  <c r="C849" i="1"/>
  <c r="C850" i="1"/>
  <c r="C851" i="1"/>
  <c r="C852" i="1"/>
  <c r="C853" i="1"/>
  <c r="C854" i="1"/>
  <c r="C855" i="1"/>
  <c r="C856" i="1"/>
  <c r="C857" i="1"/>
  <c r="C858" i="1"/>
  <c r="C859" i="1"/>
  <c r="C860" i="1"/>
  <c r="C861" i="1"/>
  <c r="C862" i="1"/>
  <c r="C863" i="1"/>
  <c r="C864" i="1"/>
  <c r="C865" i="1"/>
  <c r="C866" i="1"/>
  <c r="C867" i="1"/>
  <c r="C868" i="1"/>
  <c r="C869" i="1"/>
  <c r="C870" i="1"/>
  <c r="C871" i="1"/>
  <c r="C872" i="1"/>
  <c r="C873" i="1"/>
  <c r="C874" i="1"/>
  <c r="C875" i="1"/>
  <c r="C876" i="1"/>
  <c r="C877" i="1"/>
  <c r="C878" i="1"/>
  <c r="C879" i="1"/>
  <c r="C880" i="1"/>
  <c r="C881" i="1"/>
  <c r="C882" i="1"/>
  <c r="C883" i="1"/>
  <c r="C884" i="1"/>
  <c r="C885" i="1"/>
  <c r="C886" i="1"/>
  <c r="C887" i="1"/>
  <c r="C888" i="1"/>
  <c r="C889" i="1"/>
  <c r="C890" i="1"/>
  <c r="C891" i="1"/>
  <c r="C892" i="1"/>
  <c r="C893" i="1"/>
  <c r="C894" i="1"/>
  <c r="C895" i="1"/>
  <c r="C896" i="1"/>
  <c r="C897" i="1"/>
  <c r="C898" i="1"/>
  <c r="C899" i="1"/>
  <c r="C900" i="1"/>
  <c r="C901" i="1"/>
  <c r="C902" i="1"/>
  <c r="C903" i="1"/>
  <c r="C904" i="1"/>
  <c r="C905" i="1"/>
  <c r="C906" i="1"/>
  <c r="C907" i="1"/>
  <c r="C908" i="1"/>
  <c r="C909" i="1"/>
  <c r="C910" i="1"/>
  <c r="C911" i="1"/>
  <c r="C912" i="1"/>
  <c r="C913" i="1"/>
  <c r="C914" i="1"/>
  <c r="C915" i="1"/>
  <c r="C916" i="1"/>
  <c r="C917" i="1"/>
  <c r="C918" i="1"/>
  <c r="C919" i="1"/>
  <c r="C920" i="1"/>
  <c r="C921" i="1"/>
  <c r="C922" i="1"/>
  <c r="C923" i="1"/>
  <c r="C924" i="1"/>
  <c r="C925" i="1"/>
  <c r="C926" i="1"/>
  <c r="C927" i="1"/>
  <c r="C928" i="1"/>
  <c r="C929" i="1"/>
  <c r="C930" i="1"/>
  <c r="C931" i="1"/>
  <c r="C932" i="1"/>
  <c r="C933" i="1"/>
  <c r="C934" i="1"/>
  <c r="C935" i="1"/>
  <c r="C936" i="1"/>
  <c r="C937" i="1"/>
  <c r="C938" i="1"/>
  <c r="C939" i="1"/>
  <c r="C940" i="1"/>
  <c r="C941" i="1"/>
  <c r="C942" i="1"/>
  <c r="C943" i="1"/>
  <c r="C944" i="1"/>
  <c r="C945" i="1"/>
  <c r="C946" i="1"/>
  <c r="C947" i="1"/>
  <c r="C948" i="1"/>
  <c r="C949" i="1"/>
  <c r="C950" i="1"/>
  <c r="C951" i="1"/>
  <c r="C952" i="1"/>
  <c r="C953" i="1"/>
  <c r="C954" i="1"/>
  <c r="C955" i="1"/>
  <c r="C956" i="1"/>
  <c r="C957" i="1"/>
  <c r="C958" i="1"/>
  <c r="C959" i="1"/>
  <c r="C960" i="1"/>
  <c r="C961" i="1"/>
  <c r="C962" i="1"/>
  <c r="C963" i="1"/>
  <c r="C964" i="1"/>
  <c r="C965" i="1"/>
  <c r="C966" i="1"/>
  <c r="C967" i="1"/>
  <c r="C968" i="1"/>
  <c r="C969" i="1"/>
  <c r="C970" i="1"/>
  <c r="C971" i="1"/>
  <c r="C972" i="1"/>
  <c r="C973" i="1"/>
  <c r="C974" i="1"/>
  <c r="C975" i="1"/>
  <c r="C976" i="1"/>
  <c r="C977" i="1"/>
  <c r="C978" i="1"/>
  <c r="C979" i="1"/>
  <c r="C980" i="1"/>
  <c r="C981" i="1"/>
  <c r="C982" i="1"/>
  <c r="C983" i="1"/>
  <c r="C984" i="1"/>
  <c r="C985" i="1"/>
  <c r="C986" i="1"/>
  <c r="C987" i="1"/>
  <c r="C988" i="1"/>
  <c r="C989" i="1"/>
  <c r="C990" i="1"/>
  <c r="C991" i="1"/>
  <c r="C992" i="1"/>
  <c r="C993" i="1"/>
  <c r="C994" i="1"/>
  <c r="C995" i="1"/>
  <c r="C996" i="1"/>
  <c r="C997" i="1"/>
  <c r="C998" i="1"/>
  <c r="C999" i="1"/>
  <c r="C1000" i="1"/>
  <c r="C1001" i="1"/>
  <c r="C1002" i="1"/>
  <c r="C1003" i="1"/>
  <c r="C1004" i="1"/>
  <c r="C1005" i="1"/>
  <c r="C1006" i="1"/>
  <c r="C1007" i="1"/>
  <c r="C1008" i="1"/>
  <c r="C1009" i="1"/>
  <c r="C1010" i="1"/>
  <c r="C1011" i="1"/>
  <c r="C1012" i="1"/>
  <c r="C1013" i="1"/>
  <c r="C1014" i="1"/>
  <c r="C1015" i="1"/>
  <c r="A296" i="1"/>
  <c r="AN296" i="1" s="1"/>
  <c r="A297" i="1"/>
  <c r="A298" i="1"/>
  <c r="A299" i="1"/>
  <c r="A300" i="1"/>
  <c r="A301" i="1"/>
  <c r="A302" i="1"/>
  <c r="A303" i="1"/>
  <c r="A304" i="1"/>
  <c r="A305" i="1"/>
  <c r="AM305" i="1" s="1"/>
  <c r="A306" i="1"/>
  <c r="A307" i="1"/>
  <c r="AM307" i="1" s="1"/>
  <c r="A308" i="1"/>
  <c r="A309" i="1"/>
  <c r="A310" i="1"/>
  <c r="A311" i="1"/>
  <c r="A312" i="1"/>
  <c r="A313" i="1"/>
  <c r="A314" i="1"/>
  <c r="A315" i="1"/>
  <c r="A316" i="1"/>
  <c r="A317" i="1"/>
  <c r="AM317" i="1" s="1"/>
  <c r="A318" i="1"/>
  <c r="A319" i="1"/>
  <c r="AM319" i="1" s="1"/>
  <c r="A320" i="1"/>
  <c r="A321" i="1"/>
  <c r="A322" i="1"/>
  <c r="A323" i="1"/>
  <c r="A324" i="1"/>
  <c r="A325" i="1"/>
  <c r="A326" i="1"/>
  <c r="A327" i="1"/>
  <c r="A328" i="1"/>
  <c r="A329" i="1"/>
  <c r="AM329" i="1" s="1"/>
  <c r="A330" i="1"/>
  <c r="A331" i="1"/>
  <c r="AM331" i="1" s="1"/>
  <c r="A332" i="1"/>
  <c r="A333" i="1"/>
  <c r="A334" i="1"/>
  <c r="A335" i="1"/>
  <c r="A336" i="1"/>
  <c r="A337" i="1"/>
  <c r="A338" i="1"/>
  <c r="A339" i="1"/>
  <c r="A340" i="1"/>
  <c r="A341" i="1"/>
  <c r="AM341" i="1" s="1"/>
  <c r="A342" i="1"/>
  <c r="A343" i="1"/>
  <c r="AM343" i="1" s="1"/>
  <c r="A344" i="1"/>
  <c r="A345" i="1"/>
  <c r="A346" i="1"/>
  <c r="A347" i="1"/>
  <c r="A348" i="1"/>
  <c r="A349" i="1"/>
  <c r="A350" i="1"/>
  <c r="A351" i="1"/>
  <c r="A352" i="1"/>
  <c r="A353" i="1"/>
  <c r="AM353" i="1" s="1"/>
  <c r="A354" i="1"/>
  <c r="A355" i="1"/>
  <c r="AM355" i="1" s="1"/>
  <c r="A356" i="1"/>
  <c r="A357" i="1"/>
  <c r="A358" i="1"/>
  <c r="A359" i="1"/>
  <c r="A360" i="1"/>
  <c r="A361" i="1"/>
  <c r="A362" i="1"/>
  <c r="A363" i="1"/>
  <c r="A364" i="1"/>
  <c r="A365" i="1"/>
  <c r="AM365" i="1" s="1"/>
  <c r="A366" i="1"/>
  <c r="A367" i="1"/>
  <c r="AM367" i="1" s="1"/>
  <c r="A368" i="1"/>
  <c r="A369" i="1"/>
  <c r="A370" i="1"/>
  <c r="A371" i="1"/>
  <c r="A372" i="1"/>
  <c r="A373" i="1"/>
  <c r="A374" i="1"/>
  <c r="A375" i="1"/>
  <c r="A376" i="1"/>
  <c r="A377" i="1"/>
  <c r="AM377" i="1" s="1"/>
  <c r="A378" i="1"/>
  <c r="A379" i="1"/>
  <c r="AM379" i="1" s="1"/>
  <c r="A380" i="1"/>
  <c r="A381" i="1"/>
  <c r="A382" i="1"/>
  <c r="A383" i="1"/>
  <c r="A384" i="1"/>
  <c r="A385" i="1"/>
  <c r="A386" i="1"/>
  <c r="A387" i="1"/>
  <c r="A388" i="1"/>
  <c r="A389" i="1"/>
  <c r="AM389" i="1" s="1"/>
  <c r="A390" i="1"/>
  <c r="A391" i="1"/>
  <c r="AM391" i="1" s="1"/>
  <c r="A392" i="1"/>
  <c r="A393" i="1"/>
  <c r="A394" i="1"/>
  <c r="A395" i="1"/>
  <c r="A396" i="1"/>
  <c r="A397" i="1"/>
  <c r="A398" i="1"/>
  <c r="A399" i="1"/>
  <c r="A400" i="1"/>
  <c r="A401" i="1"/>
  <c r="AM401" i="1" s="1"/>
  <c r="A402" i="1"/>
  <c r="A403" i="1"/>
  <c r="AM403" i="1" s="1"/>
  <c r="A404" i="1"/>
  <c r="A405" i="1"/>
  <c r="A406" i="1"/>
  <c r="A407" i="1"/>
  <c r="A408" i="1"/>
  <c r="A409" i="1"/>
  <c r="A410" i="1"/>
  <c r="A411" i="1"/>
  <c r="A412" i="1"/>
  <c r="A413" i="1"/>
  <c r="AM413" i="1" s="1"/>
  <c r="A414" i="1"/>
  <c r="A415" i="1"/>
  <c r="AM415" i="1" s="1"/>
  <c r="A416" i="1"/>
  <c r="A417" i="1"/>
  <c r="A418" i="1"/>
  <c r="A419" i="1"/>
  <c r="A420" i="1"/>
  <c r="A421" i="1"/>
  <c r="A422" i="1"/>
  <c r="A423" i="1"/>
  <c r="A424" i="1"/>
  <c r="A425" i="1"/>
  <c r="AM425" i="1" s="1"/>
  <c r="A426" i="1"/>
  <c r="A427" i="1"/>
  <c r="AM427" i="1" s="1"/>
  <c r="A428" i="1"/>
  <c r="A429" i="1"/>
  <c r="A430" i="1"/>
  <c r="A431" i="1"/>
  <c r="A432" i="1"/>
  <c r="A433" i="1"/>
  <c r="A434" i="1"/>
  <c r="A435" i="1"/>
  <c r="A436" i="1"/>
  <c r="A437" i="1"/>
  <c r="AM437" i="1" s="1"/>
  <c r="A438" i="1"/>
  <c r="A439" i="1"/>
  <c r="AM439" i="1" s="1"/>
  <c r="A440" i="1"/>
  <c r="A441" i="1"/>
  <c r="A442" i="1"/>
  <c r="A443" i="1"/>
  <c r="A444" i="1"/>
  <c r="A445" i="1"/>
  <c r="A446" i="1"/>
  <c r="A447" i="1"/>
  <c r="A448" i="1"/>
  <c r="A449" i="1"/>
  <c r="AM449" i="1" s="1"/>
  <c r="A450" i="1"/>
  <c r="A451" i="1"/>
  <c r="AM451" i="1" s="1"/>
  <c r="A452" i="1"/>
  <c r="A453" i="1"/>
  <c r="A454" i="1"/>
  <c r="A455" i="1"/>
  <c r="A456" i="1"/>
  <c r="A457" i="1"/>
  <c r="A458" i="1"/>
  <c r="A459" i="1"/>
  <c r="A460" i="1"/>
  <c r="A461" i="1"/>
  <c r="AM461" i="1" s="1"/>
  <c r="A462" i="1"/>
  <c r="A463" i="1"/>
  <c r="AM463" i="1" s="1"/>
  <c r="A464" i="1"/>
  <c r="A465" i="1"/>
  <c r="A466" i="1"/>
  <c r="A467" i="1"/>
  <c r="A468" i="1"/>
  <c r="A469" i="1"/>
  <c r="A470" i="1"/>
  <c r="A471" i="1"/>
  <c r="A472" i="1"/>
  <c r="A473" i="1"/>
  <c r="AM473" i="1" s="1"/>
  <c r="A474" i="1"/>
  <c r="A475" i="1"/>
  <c r="AM475" i="1" s="1"/>
  <c r="A476" i="1"/>
  <c r="A477" i="1"/>
  <c r="A478" i="1"/>
  <c r="A479" i="1"/>
  <c r="A480" i="1"/>
  <c r="A481" i="1"/>
  <c r="A482" i="1"/>
  <c r="A483" i="1"/>
  <c r="A484" i="1"/>
  <c r="A485" i="1"/>
  <c r="AM485" i="1" s="1"/>
  <c r="A486" i="1"/>
  <c r="A487" i="1"/>
  <c r="AM487" i="1" s="1"/>
  <c r="A488" i="1"/>
  <c r="A489" i="1"/>
  <c r="A490" i="1"/>
  <c r="A491" i="1"/>
  <c r="A492" i="1"/>
  <c r="A493" i="1"/>
  <c r="A494" i="1"/>
  <c r="A495" i="1"/>
  <c r="A496" i="1"/>
  <c r="A497" i="1"/>
  <c r="AM497" i="1" s="1"/>
  <c r="A498" i="1"/>
  <c r="A499" i="1"/>
  <c r="AM499" i="1" s="1"/>
  <c r="A500" i="1"/>
  <c r="A501" i="1"/>
  <c r="A502" i="1"/>
  <c r="A503" i="1"/>
  <c r="A504" i="1"/>
  <c r="A505" i="1"/>
  <c r="A506" i="1"/>
  <c r="A507" i="1"/>
  <c r="A508" i="1"/>
  <c r="A509" i="1"/>
  <c r="AM509" i="1" s="1"/>
  <c r="A510" i="1"/>
  <c r="A511" i="1"/>
  <c r="AM511" i="1" s="1"/>
  <c r="A512" i="1"/>
  <c r="A513" i="1"/>
  <c r="A514" i="1"/>
  <c r="A515" i="1"/>
  <c r="A516" i="1"/>
  <c r="A517" i="1"/>
  <c r="A518" i="1"/>
  <c r="A519" i="1"/>
  <c r="A520" i="1"/>
  <c r="A521" i="1"/>
  <c r="AM521" i="1" s="1"/>
  <c r="A522" i="1"/>
  <c r="A523" i="1"/>
  <c r="AM523" i="1" s="1"/>
  <c r="A524" i="1"/>
  <c r="A525" i="1"/>
  <c r="A526" i="1"/>
  <c r="A527" i="1"/>
  <c r="A528" i="1"/>
  <c r="A529" i="1"/>
  <c r="A530" i="1"/>
  <c r="A531" i="1"/>
  <c r="A532" i="1"/>
  <c r="A533" i="1"/>
  <c r="AM533" i="1" s="1"/>
  <c r="A534" i="1"/>
  <c r="A535" i="1"/>
  <c r="AM535" i="1" s="1"/>
  <c r="A536" i="1"/>
  <c r="A537" i="1"/>
  <c r="A538" i="1"/>
  <c r="A539" i="1"/>
  <c r="A540" i="1"/>
  <c r="A541" i="1"/>
  <c r="A542" i="1"/>
  <c r="A543" i="1"/>
  <c r="A544" i="1"/>
  <c r="A545" i="1"/>
  <c r="AM545" i="1" s="1"/>
  <c r="A546" i="1"/>
  <c r="A547" i="1"/>
  <c r="AM547" i="1" s="1"/>
  <c r="A548" i="1"/>
  <c r="A549" i="1"/>
  <c r="A550" i="1"/>
  <c r="A551" i="1"/>
  <c r="A552" i="1"/>
  <c r="A553" i="1"/>
  <c r="A554" i="1"/>
  <c r="A555" i="1"/>
  <c r="A556" i="1"/>
  <c r="A557" i="1"/>
  <c r="AM557" i="1" s="1"/>
  <c r="A558" i="1"/>
  <c r="A559" i="1"/>
  <c r="AM559" i="1" s="1"/>
  <c r="A560" i="1"/>
  <c r="A561" i="1"/>
  <c r="A562" i="1"/>
  <c r="A563" i="1"/>
  <c r="A564" i="1"/>
  <c r="A565" i="1"/>
  <c r="A566" i="1"/>
  <c r="A567" i="1"/>
  <c r="A568" i="1"/>
  <c r="A569" i="1"/>
  <c r="AM569" i="1" s="1"/>
  <c r="A570" i="1"/>
  <c r="A571" i="1"/>
  <c r="AM571" i="1" s="1"/>
  <c r="A572" i="1"/>
  <c r="A573" i="1"/>
  <c r="A574" i="1"/>
  <c r="A575" i="1"/>
  <c r="A576" i="1"/>
  <c r="A577" i="1"/>
  <c r="A578" i="1"/>
  <c r="A579" i="1"/>
  <c r="A580" i="1"/>
  <c r="A581" i="1"/>
  <c r="AM581" i="1" s="1"/>
  <c r="A582" i="1"/>
  <c r="A583" i="1"/>
  <c r="AM583" i="1" s="1"/>
  <c r="A584" i="1"/>
  <c r="A585" i="1"/>
  <c r="A586" i="1"/>
  <c r="A587" i="1"/>
  <c r="A588" i="1"/>
  <c r="A589" i="1"/>
  <c r="A590" i="1"/>
  <c r="A591" i="1"/>
  <c r="A592" i="1"/>
  <c r="A593" i="1"/>
  <c r="AM593" i="1" s="1"/>
  <c r="A594" i="1"/>
  <c r="A595" i="1"/>
  <c r="AM595" i="1" s="1"/>
  <c r="A596" i="1"/>
  <c r="A597" i="1"/>
  <c r="A598" i="1"/>
  <c r="A599" i="1"/>
  <c r="A600" i="1"/>
  <c r="A601" i="1"/>
  <c r="A602" i="1"/>
  <c r="A603" i="1"/>
  <c r="A604" i="1"/>
  <c r="A605" i="1"/>
  <c r="AM605" i="1" s="1"/>
  <c r="A606" i="1"/>
  <c r="A607" i="1"/>
  <c r="AM607" i="1" s="1"/>
  <c r="A608" i="1"/>
  <c r="A609" i="1"/>
  <c r="A610" i="1"/>
  <c r="A611" i="1"/>
  <c r="A612" i="1"/>
  <c r="A613" i="1"/>
  <c r="A614" i="1"/>
  <c r="A615" i="1"/>
  <c r="A616" i="1"/>
  <c r="A617" i="1"/>
  <c r="AM617" i="1" s="1"/>
  <c r="A618" i="1"/>
  <c r="A619" i="1"/>
  <c r="AM619" i="1" s="1"/>
  <c r="A620" i="1"/>
  <c r="A621" i="1"/>
  <c r="A622" i="1"/>
  <c r="A623" i="1"/>
  <c r="A624" i="1"/>
  <c r="A625" i="1"/>
  <c r="A626" i="1"/>
  <c r="A627" i="1"/>
  <c r="A628" i="1"/>
  <c r="A629" i="1"/>
  <c r="AM629" i="1" s="1"/>
  <c r="A630" i="1"/>
  <c r="A631" i="1"/>
  <c r="AM631" i="1" s="1"/>
  <c r="A632" i="1"/>
  <c r="A633" i="1"/>
  <c r="A634" i="1"/>
  <c r="A635" i="1"/>
  <c r="A636" i="1"/>
  <c r="A637" i="1"/>
  <c r="A638" i="1"/>
  <c r="A639" i="1"/>
  <c r="A640" i="1"/>
  <c r="A641" i="1"/>
  <c r="AM641" i="1" s="1"/>
  <c r="A642" i="1"/>
  <c r="A643" i="1"/>
  <c r="AM643" i="1" s="1"/>
  <c r="A644" i="1"/>
  <c r="A645" i="1"/>
  <c r="A646" i="1"/>
  <c r="A647" i="1"/>
  <c r="A648" i="1"/>
  <c r="A649" i="1"/>
  <c r="A650" i="1"/>
  <c r="A651" i="1"/>
  <c r="A652" i="1"/>
  <c r="A653" i="1"/>
  <c r="AM653" i="1" s="1"/>
  <c r="A654" i="1"/>
  <c r="A655" i="1"/>
  <c r="AM655" i="1" s="1"/>
  <c r="A656" i="1"/>
  <c r="A657" i="1"/>
  <c r="A658" i="1"/>
  <c r="A659" i="1"/>
  <c r="A660" i="1"/>
  <c r="A661" i="1"/>
  <c r="A662" i="1"/>
  <c r="A663" i="1"/>
  <c r="A664" i="1"/>
  <c r="A665" i="1"/>
  <c r="AM665" i="1" s="1"/>
  <c r="A666" i="1"/>
  <c r="A667" i="1"/>
  <c r="AM667" i="1" s="1"/>
  <c r="A668" i="1"/>
  <c r="A669" i="1"/>
  <c r="A670" i="1"/>
  <c r="A671" i="1"/>
  <c r="A672" i="1"/>
  <c r="A673" i="1"/>
  <c r="A674" i="1"/>
  <c r="A675" i="1"/>
  <c r="A676" i="1"/>
  <c r="A677" i="1"/>
  <c r="AM677" i="1" s="1"/>
  <c r="A678" i="1"/>
  <c r="A679" i="1"/>
  <c r="AM679" i="1" s="1"/>
  <c r="A680" i="1"/>
  <c r="A681" i="1"/>
  <c r="A682" i="1"/>
  <c r="A683" i="1"/>
  <c r="A684" i="1"/>
  <c r="A685" i="1"/>
  <c r="A686" i="1"/>
  <c r="A687" i="1"/>
  <c r="A688" i="1"/>
  <c r="A689" i="1"/>
  <c r="AM689" i="1" s="1"/>
  <c r="A690" i="1"/>
  <c r="A691" i="1"/>
  <c r="AM691" i="1" s="1"/>
  <c r="A692" i="1"/>
  <c r="A693" i="1"/>
  <c r="A694" i="1"/>
  <c r="A695" i="1"/>
  <c r="A696" i="1"/>
  <c r="A697" i="1"/>
  <c r="A698" i="1"/>
  <c r="A699" i="1"/>
  <c r="A700" i="1"/>
  <c r="A701" i="1"/>
  <c r="AM701" i="1" s="1"/>
  <c r="A702" i="1"/>
  <c r="A703" i="1"/>
  <c r="AM703" i="1" s="1"/>
  <c r="A704" i="1"/>
  <c r="A705" i="1"/>
  <c r="A706" i="1"/>
  <c r="A707" i="1"/>
  <c r="A708" i="1"/>
  <c r="A709" i="1"/>
  <c r="A710" i="1"/>
  <c r="A711" i="1"/>
  <c r="A712" i="1"/>
  <c r="A713" i="1"/>
  <c r="AM713" i="1" s="1"/>
  <c r="A714" i="1"/>
  <c r="A715" i="1"/>
  <c r="AM715" i="1" s="1"/>
  <c r="A716" i="1"/>
  <c r="A717" i="1"/>
  <c r="A718" i="1"/>
  <c r="A719" i="1"/>
  <c r="A720" i="1"/>
  <c r="A721" i="1"/>
  <c r="A722" i="1"/>
  <c r="A723" i="1"/>
  <c r="A724" i="1"/>
  <c r="A725" i="1"/>
  <c r="AM725" i="1" s="1"/>
  <c r="A726" i="1"/>
  <c r="A727" i="1"/>
  <c r="AM727" i="1" s="1"/>
  <c r="A728" i="1"/>
  <c r="A729" i="1"/>
  <c r="A730" i="1"/>
  <c r="A731" i="1"/>
  <c r="A732" i="1"/>
  <c r="A733" i="1"/>
  <c r="A734" i="1"/>
  <c r="A735" i="1"/>
  <c r="A736" i="1"/>
  <c r="A737" i="1"/>
  <c r="AM737" i="1" s="1"/>
  <c r="A738" i="1"/>
  <c r="A739" i="1"/>
  <c r="AM739" i="1" s="1"/>
  <c r="A740" i="1"/>
  <c r="A741" i="1"/>
  <c r="A742" i="1"/>
  <c r="A743" i="1"/>
  <c r="A744" i="1"/>
  <c r="A745" i="1"/>
  <c r="A746" i="1"/>
  <c r="A747" i="1"/>
  <c r="A748" i="1"/>
  <c r="A749" i="1"/>
  <c r="AM749" i="1" s="1"/>
  <c r="A750" i="1"/>
  <c r="A751" i="1"/>
  <c r="AM751" i="1" s="1"/>
  <c r="A752" i="1"/>
  <c r="A753" i="1"/>
  <c r="A754" i="1"/>
  <c r="A755" i="1"/>
  <c r="A756" i="1"/>
  <c r="A757" i="1"/>
  <c r="A758" i="1"/>
  <c r="A759" i="1"/>
  <c r="A760" i="1"/>
  <c r="A761" i="1"/>
  <c r="AM761" i="1" s="1"/>
  <c r="A762" i="1"/>
  <c r="A763" i="1"/>
  <c r="AM763" i="1" s="1"/>
  <c r="A764" i="1"/>
  <c r="A765" i="1"/>
  <c r="A766" i="1"/>
  <c r="A767" i="1"/>
  <c r="A768" i="1"/>
  <c r="A769" i="1"/>
  <c r="A770" i="1"/>
  <c r="A771" i="1"/>
  <c r="A772" i="1"/>
  <c r="A773" i="1"/>
  <c r="AM773" i="1" s="1"/>
  <c r="A774" i="1"/>
  <c r="A775" i="1"/>
  <c r="AM775" i="1" s="1"/>
  <c r="A776" i="1"/>
  <c r="A777" i="1"/>
  <c r="A778" i="1"/>
  <c r="A779" i="1"/>
  <c r="A780" i="1"/>
  <c r="A781" i="1"/>
  <c r="A782" i="1"/>
  <c r="A783" i="1"/>
  <c r="A784" i="1"/>
  <c r="A785" i="1"/>
  <c r="AM785" i="1" s="1"/>
  <c r="A786" i="1"/>
  <c r="A787" i="1"/>
  <c r="AM787" i="1" s="1"/>
  <c r="A788" i="1"/>
  <c r="A789" i="1"/>
  <c r="A790" i="1"/>
  <c r="A791" i="1"/>
  <c r="A792" i="1"/>
  <c r="A793" i="1"/>
  <c r="A794" i="1"/>
  <c r="A795" i="1"/>
  <c r="A796" i="1"/>
  <c r="A797" i="1"/>
  <c r="AM797" i="1" s="1"/>
  <c r="A798" i="1"/>
  <c r="A799" i="1"/>
  <c r="AM799" i="1" s="1"/>
  <c r="A800" i="1"/>
  <c r="A801" i="1"/>
  <c r="A802" i="1"/>
  <c r="A803" i="1"/>
  <c r="A804" i="1"/>
  <c r="A805" i="1"/>
  <c r="A806" i="1"/>
  <c r="A807" i="1"/>
  <c r="A808" i="1"/>
  <c r="A809" i="1"/>
  <c r="AM809" i="1" s="1"/>
  <c r="A810" i="1"/>
  <c r="A811" i="1"/>
  <c r="AM811" i="1" s="1"/>
  <c r="A812" i="1"/>
  <c r="A813" i="1"/>
  <c r="A814" i="1"/>
  <c r="A815" i="1"/>
  <c r="A816" i="1"/>
  <c r="A817" i="1"/>
  <c r="A818" i="1"/>
  <c r="A819" i="1"/>
  <c r="A820" i="1"/>
  <c r="A821" i="1"/>
  <c r="AM821" i="1" s="1"/>
  <c r="A822" i="1"/>
  <c r="A823" i="1"/>
  <c r="AM823" i="1" s="1"/>
  <c r="A824" i="1"/>
  <c r="A825" i="1"/>
  <c r="A826" i="1"/>
  <c r="A827" i="1"/>
  <c r="A828" i="1"/>
  <c r="A829" i="1"/>
  <c r="A830" i="1"/>
  <c r="A831" i="1"/>
  <c r="A832" i="1"/>
  <c r="A833" i="1"/>
  <c r="AM833" i="1" s="1"/>
  <c r="A834" i="1"/>
  <c r="A835" i="1"/>
  <c r="AM835" i="1" s="1"/>
  <c r="A836" i="1"/>
  <c r="A837" i="1"/>
  <c r="A838" i="1"/>
  <c r="A839" i="1"/>
  <c r="A840" i="1"/>
  <c r="A841" i="1"/>
  <c r="A842" i="1"/>
  <c r="A843" i="1"/>
  <c r="A844" i="1"/>
  <c r="A845" i="1"/>
  <c r="AM845" i="1" s="1"/>
  <c r="A846" i="1"/>
  <c r="A847" i="1"/>
  <c r="AM847" i="1" s="1"/>
  <c r="A848" i="1"/>
  <c r="A849" i="1"/>
  <c r="A850" i="1"/>
  <c r="A851" i="1"/>
  <c r="A852" i="1"/>
  <c r="A853" i="1"/>
  <c r="A854" i="1"/>
  <c r="A855" i="1"/>
  <c r="A856" i="1"/>
  <c r="A857" i="1"/>
  <c r="AM857" i="1" s="1"/>
  <c r="A858" i="1"/>
  <c r="A859" i="1"/>
  <c r="AM859" i="1" s="1"/>
  <c r="A860" i="1"/>
  <c r="A861" i="1"/>
  <c r="A862" i="1"/>
  <c r="A863" i="1"/>
  <c r="A864" i="1"/>
  <c r="A865" i="1"/>
  <c r="A866" i="1"/>
  <c r="A867" i="1"/>
  <c r="A868" i="1"/>
  <c r="A869" i="1"/>
  <c r="AM869" i="1" s="1"/>
  <c r="A870" i="1"/>
  <c r="A871" i="1"/>
  <c r="AM871" i="1" s="1"/>
  <c r="A872" i="1"/>
  <c r="A873" i="1"/>
  <c r="A874" i="1"/>
  <c r="A875" i="1"/>
  <c r="A876" i="1"/>
  <c r="A877" i="1"/>
  <c r="A878" i="1"/>
  <c r="A879" i="1"/>
  <c r="A880" i="1"/>
  <c r="A881" i="1"/>
  <c r="AM881" i="1" s="1"/>
  <c r="A882" i="1"/>
  <c r="A883" i="1"/>
  <c r="AM883" i="1" s="1"/>
  <c r="A884" i="1"/>
  <c r="A885" i="1"/>
  <c r="A886" i="1"/>
  <c r="A887" i="1"/>
  <c r="A888" i="1"/>
  <c r="A889" i="1"/>
  <c r="A890" i="1"/>
  <c r="A891" i="1"/>
  <c r="A892" i="1"/>
  <c r="A893" i="1"/>
  <c r="AM893" i="1" s="1"/>
  <c r="A894" i="1"/>
  <c r="A895" i="1"/>
  <c r="AM895" i="1" s="1"/>
  <c r="A896" i="1"/>
  <c r="A897" i="1"/>
  <c r="A898" i="1"/>
  <c r="A899" i="1"/>
  <c r="A900" i="1"/>
  <c r="A901" i="1"/>
  <c r="A902" i="1"/>
  <c r="A903" i="1"/>
  <c r="A904" i="1"/>
  <c r="A905" i="1"/>
  <c r="AM905" i="1" s="1"/>
  <c r="A906" i="1"/>
  <c r="A907" i="1"/>
  <c r="AM907" i="1" s="1"/>
  <c r="A908" i="1"/>
  <c r="A909" i="1"/>
  <c r="A910" i="1"/>
  <c r="A911" i="1"/>
  <c r="A912" i="1"/>
  <c r="A913" i="1"/>
  <c r="A914" i="1"/>
  <c r="A915" i="1"/>
  <c r="A916" i="1"/>
  <c r="A917" i="1"/>
  <c r="AM917" i="1" s="1"/>
  <c r="A918" i="1"/>
  <c r="A919" i="1"/>
  <c r="AM919" i="1" s="1"/>
  <c r="A920" i="1"/>
  <c r="A921" i="1"/>
  <c r="A922" i="1"/>
  <c r="A923" i="1"/>
  <c r="A924" i="1"/>
  <c r="A925" i="1"/>
  <c r="A926" i="1"/>
  <c r="A927" i="1"/>
  <c r="A928" i="1"/>
  <c r="A929" i="1"/>
  <c r="AM929" i="1" s="1"/>
  <c r="A930" i="1"/>
  <c r="A931" i="1"/>
  <c r="AM931" i="1" s="1"/>
  <c r="A932" i="1"/>
  <c r="A933" i="1"/>
  <c r="A934" i="1"/>
  <c r="A935" i="1"/>
  <c r="A936" i="1"/>
  <c r="A937" i="1"/>
  <c r="A938" i="1"/>
  <c r="A939" i="1"/>
  <c r="A940" i="1"/>
  <c r="A941" i="1"/>
  <c r="AM941" i="1" s="1"/>
  <c r="A942" i="1"/>
  <c r="A943" i="1"/>
  <c r="AM943" i="1" s="1"/>
  <c r="A944" i="1"/>
  <c r="A945" i="1"/>
  <c r="A946" i="1"/>
  <c r="A947" i="1"/>
  <c r="A948" i="1"/>
  <c r="A949" i="1"/>
  <c r="A950" i="1"/>
  <c r="A951" i="1"/>
  <c r="A952" i="1"/>
  <c r="A953" i="1"/>
  <c r="AM953" i="1" s="1"/>
  <c r="A954" i="1"/>
  <c r="A955" i="1"/>
  <c r="AM955" i="1" s="1"/>
  <c r="A956" i="1"/>
  <c r="A957" i="1"/>
  <c r="A958" i="1"/>
  <c r="A959" i="1"/>
  <c r="A960" i="1"/>
  <c r="A961" i="1"/>
  <c r="A962" i="1"/>
  <c r="A963" i="1"/>
  <c r="A964" i="1"/>
  <c r="A965" i="1"/>
  <c r="AM965" i="1" s="1"/>
  <c r="A966" i="1"/>
  <c r="A967" i="1"/>
  <c r="AM967" i="1" s="1"/>
  <c r="A968" i="1"/>
  <c r="A969" i="1"/>
  <c r="A970" i="1"/>
  <c r="A971" i="1"/>
  <c r="A972" i="1"/>
  <c r="A973" i="1"/>
  <c r="A974" i="1"/>
  <c r="A975" i="1"/>
  <c r="A976" i="1"/>
  <c r="A977" i="1"/>
  <c r="AM977" i="1" s="1"/>
  <c r="A978" i="1"/>
  <c r="A979" i="1"/>
  <c r="AM979" i="1" s="1"/>
  <c r="A980" i="1"/>
  <c r="A981" i="1"/>
  <c r="A982" i="1"/>
  <c r="A983" i="1"/>
  <c r="A984" i="1"/>
  <c r="A985" i="1"/>
  <c r="A986" i="1"/>
  <c r="A987" i="1"/>
  <c r="A988" i="1"/>
  <c r="A989" i="1"/>
  <c r="AM989" i="1" s="1"/>
  <c r="A990" i="1"/>
  <c r="A991" i="1"/>
  <c r="AM991" i="1" s="1"/>
  <c r="A992" i="1"/>
  <c r="A993" i="1"/>
  <c r="A994" i="1"/>
  <c r="A995" i="1"/>
  <c r="A996" i="1"/>
  <c r="A997" i="1"/>
  <c r="A998" i="1"/>
  <c r="A999" i="1"/>
  <c r="A1000" i="1"/>
  <c r="A1001" i="1"/>
  <c r="AM1001" i="1" s="1"/>
  <c r="A1002" i="1"/>
  <c r="A1003" i="1"/>
  <c r="AM1003" i="1" s="1"/>
  <c r="A1004" i="1"/>
  <c r="A1005" i="1"/>
  <c r="A1006" i="1"/>
  <c r="A1007" i="1"/>
  <c r="A1008" i="1"/>
  <c r="A1009" i="1"/>
  <c r="A1010" i="1"/>
  <c r="A1011" i="1"/>
  <c r="A1012" i="1"/>
  <c r="A1013" i="1"/>
  <c r="AM1013" i="1" s="1"/>
  <c r="A1014" i="1"/>
  <c r="A1015" i="1"/>
  <c r="AM1015" i="1" s="1"/>
  <c r="H1199" i="4" a="1"/>
  <c r="H1199" i="4" s="1"/>
  <c r="H1200" i="4" a="1"/>
  <c r="H1200" i="4" s="1"/>
  <c r="H1201" i="4" a="1"/>
  <c r="H1201" i="4" s="1"/>
  <c r="H1202" i="4" a="1"/>
  <c r="H1202" i="4" s="1"/>
  <c r="H1203" i="4" a="1"/>
  <c r="H1203" i="4" s="1"/>
  <c r="H1204" i="4" a="1"/>
  <c r="H1204" i="4" s="1"/>
  <c r="H1205" i="4" a="1"/>
  <c r="H1205" i="4" s="1"/>
  <c r="H1206" i="4" a="1"/>
  <c r="H1206" i="4" s="1"/>
  <c r="H1207" i="4" a="1"/>
  <c r="H1207" i="4" s="1"/>
  <c r="H1208" i="4" a="1"/>
  <c r="H1208" i="4" s="1"/>
  <c r="H1209" i="4" a="1"/>
  <c r="H1209" i="4" s="1"/>
  <c r="H1210" i="4" a="1"/>
  <c r="H1210" i="4" s="1"/>
  <c r="H1211" i="4" a="1"/>
  <c r="H1211" i="4" s="1"/>
  <c r="H1212" i="4" a="1"/>
  <c r="H1212" i="4" s="1"/>
  <c r="H1213" i="4" a="1"/>
  <c r="H1213" i="4" s="1"/>
  <c r="H1214" i="4" a="1"/>
  <c r="H1214" i="4"/>
  <c r="H1215" i="4" a="1"/>
  <c r="H1215" i="4" s="1"/>
  <c r="H1216" i="4" a="1"/>
  <c r="H1216" i="4"/>
  <c r="H1217" i="4" a="1"/>
  <c r="H1217" i="4" s="1"/>
  <c r="H1218" i="4" a="1"/>
  <c r="H1218" i="4" s="1"/>
  <c r="H1219" i="4" a="1"/>
  <c r="H1219" i="4" s="1"/>
  <c r="H1220" i="4" a="1"/>
  <c r="H1220" i="4" s="1"/>
  <c r="H1221" i="4" a="1"/>
  <c r="H1221" i="4" s="1"/>
  <c r="H1222" i="4" a="1"/>
  <c r="H1222" i="4"/>
  <c r="H1223" i="4" a="1"/>
  <c r="H1223" i="4" s="1"/>
  <c r="H1224" i="4" a="1"/>
  <c r="H1224" i="4" s="1"/>
  <c r="H1225" i="4" a="1"/>
  <c r="H1225" i="4" s="1"/>
  <c r="H1226" i="4" a="1"/>
  <c r="H1226" i="4" s="1"/>
  <c r="H1227" i="4" a="1"/>
  <c r="H1227" i="4"/>
  <c r="H1228" i="4" a="1"/>
  <c r="H1228" i="4"/>
  <c r="H1229" i="4" a="1"/>
  <c r="H1229" i="4" s="1"/>
  <c r="H1230" i="4" a="1"/>
  <c r="H1230" i="4" s="1"/>
  <c r="H1231" i="4" a="1"/>
  <c r="H1231" i="4" s="1"/>
  <c r="H1232" i="4" a="1"/>
  <c r="H1232" i="4" s="1"/>
  <c r="H1233" i="4" a="1"/>
  <c r="H1233" i="4" s="1"/>
  <c r="H1234" i="4" a="1"/>
  <c r="H1234" i="4"/>
  <c r="H1235" i="4" a="1"/>
  <c r="H1235" i="4" s="1"/>
  <c r="H1236" i="4" a="1"/>
  <c r="H1236" i="4" s="1"/>
  <c r="H1237" i="4" a="1"/>
  <c r="H1237" i="4" s="1"/>
  <c r="H1238" i="4" a="1"/>
  <c r="H1238" i="4" s="1"/>
  <c r="H1239" i="4" a="1"/>
  <c r="H1239" i="4" s="1"/>
  <c r="H1240" i="4" a="1"/>
  <c r="H1240" i="4"/>
  <c r="H1241" i="4" a="1"/>
  <c r="H1241" i="4" s="1"/>
  <c r="H1242" i="4" a="1"/>
  <c r="H1242" i="4" s="1"/>
  <c r="H1243" i="4" a="1"/>
  <c r="H1243" i="4" s="1"/>
  <c r="H1244" i="4" a="1"/>
  <c r="H1244" i="4" s="1"/>
  <c r="H1245" i="4" a="1"/>
  <c r="H1245" i="4" s="1"/>
  <c r="H1246" i="4" a="1"/>
  <c r="H1246" i="4"/>
  <c r="H1247" i="4" a="1"/>
  <c r="H1247" i="4" s="1"/>
  <c r="H1248" i="4" a="1"/>
  <c r="H1248" i="4" s="1"/>
  <c r="H1249" i="4" a="1"/>
  <c r="H1249" i="4" s="1"/>
  <c r="H1250" i="4" a="1"/>
  <c r="H1250" i="4" s="1"/>
  <c r="H1251" i="4" a="1"/>
  <c r="H1251" i="4" s="1"/>
  <c r="H1252" i="4" a="1"/>
  <c r="H1252" i="4"/>
  <c r="H1253" i="4" a="1"/>
  <c r="H1253" i="4" s="1"/>
  <c r="H1254" i="4" a="1"/>
  <c r="H1254" i="4" s="1"/>
  <c r="H1255" i="4" a="1"/>
  <c r="H1255" i="4" s="1"/>
  <c r="H1256" i="4" a="1"/>
  <c r="H1256" i="4" s="1"/>
  <c r="H1257" i="4" a="1"/>
  <c r="H1257" i="4" s="1"/>
  <c r="H1258" i="4" a="1"/>
  <c r="H1258" i="4"/>
  <c r="H1259" i="4" a="1"/>
  <c r="H1259" i="4" s="1"/>
  <c r="H1260" i="4" a="1"/>
  <c r="H1260" i="4" s="1"/>
  <c r="H1261" i="4" a="1"/>
  <c r="H1261" i="4" s="1"/>
  <c r="H1262" i="4" a="1"/>
  <c r="H1262" i="4" s="1"/>
  <c r="H1263" i="4" a="1"/>
  <c r="H1263" i="4" s="1"/>
  <c r="H1264" i="4" a="1"/>
  <c r="H1264" i="4"/>
  <c r="H1265" i="4" a="1"/>
  <c r="H1265" i="4" s="1"/>
  <c r="H1266" i="4" a="1"/>
  <c r="H1266" i="4" s="1"/>
  <c r="H1267" i="4" a="1"/>
  <c r="H1267" i="4" s="1"/>
  <c r="H1268" i="4" a="1"/>
  <c r="H1268" i="4" s="1"/>
  <c r="H1269" i="4" a="1"/>
  <c r="H1269" i="4" s="1"/>
  <c r="H1270" i="4" a="1"/>
  <c r="H1270" i="4"/>
  <c r="H1271" i="4" a="1"/>
  <c r="H1271" i="4" s="1"/>
  <c r="H1272" i="4" a="1"/>
  <c r="H1272" i="4" s="1"/>
  <c r="H1273" i="4" a="1"/>
  <c r="H1273" i="4" s="1"/>
  <c r="H1274" i="4" a="1"/>
  <c r="H1274" i="4" s="1"/>
  <c r="H1275" i="4" a="1"/>
  <c r="H1275" i="4" s="1"/>
  <c r="H1276" i="4" a="1"/>
  <c r="H1276" i="4"/>
  <c r="H1277" i="4" a="1"/>
  <c r="H1277" i="4" s="1"/>
  <c r="H1278" i="4" a="1"/>
  <c r="H1278" i="4" s="1"/>
  <c r="H1279" i="4" a="1"/>
  <c r="H1279" i="4" s="1"/>
  <c r="H1280" i="4" a="1"/>
  <c r="H1280" i="4" s="1"/>
  <c r="H1281" i="4" a="1"/>
  <c r="H1281" i="4" s="1"/>
  <c r="H1282" i="4" a="1"/>
  <c r="H1282" i="4"/>
  <c r="H1283" i="4" a="1"/>
  <c r="H1283" i="4" s="1"/>
  <c r="H1284" i="4" a="1"/>
  <c r="H1284" i="4" s="1"/>
  <c r="H1285" i="4" a="1"/>
  <c r="H1285" i="4" s="1"/>
  <c r="H1286" i="4" a="1"/>
  <c r="H1286" i="4" s="1"/>
  <c r="H1287" i="4" a="1"/>
  <c r="H1287" i="4" s="1"/>
  <c r="H1288" i="4" a="1"/>
  <c r="H1288" i="4"/>
  <c r="H1198" i="4" a="1"/>
  <c r="H1198" i="4" s="1"/>
  <c r="H1103" i="4" a="1"/>
  <c r="H1103" i="4" s="1"/>
  <c r="H1104" i="4" a="1"/>
  <c r="H1104" i="4" s="1"/>
  <c r="H1105" i="4" a="1"/>
  <c r="H1105" i="4" s="1"/>
  <c r="H1106" i="4" a="1"/>
  <c r="H1106" i="4" s="1"/>
  <c r="H1107" i="4" a="1"/>
  <c r="H1107" i="4" s="1"/>
  <c r="H1108" i="4" a="1"/>
  <c r="H1108" i="4"/>
  <c r="H1109" i="4" a="1"/>
  <c r="H1109" i="4" s="1"/>
  <c r="H1110" i="4" a="1"/>
  <c r="H1110" i="4" s="1"/>
  <c r="H1111" i="4" a="1"/>
  <c r="H1111" i="4" s="1"/>
  <c r="H1112" i="4" a="1"/>
  <c r="H1112" i="4" s="1"/>
  <c r="H1113" i="4" a="1"/>
  <c r="H1113" i="4" s="1"/>
  <c r="H1114" i="4" a="1"/>
  <c r="H1114" i="4" s="1"/>
  <c r="H1115" i="4" a="1"/>
  <c r="H1115" i="4" s="1"/>
  <c r="H1116" i="4" a="1"/>
  <c r="H1116" i="4" s="1"/>
  <c r="H1117" i="4" a="1"/>
  <c r="H1117" i="4" s="1"/>
  <c r="H1118" i="4" a="1"/>
  <c r="H1118" i="4" s="1"/>
  <c r="H1119" i="4" a="1"/>
  <c r="H1119" i="4" s="1"/>
  <c r="H1120" i="4" a="1"/>
  <c r="H1120" i="4" s="1"/>
  <c r="H1121" i="4" a="1"/>
  <c r="H1121" i="4" s="1"/>
  <c r="H1122" i="4" a="1"/>
  <c r="H1122" i="4" s="1"/>
  <c r="H1123" i="4" a="1"/>
  <c r="H1123" i="4" s="1"/>
  <c r="H1124" i="4" a="1"/>
  <c r="H1124" i="4" s="1"/>
  <c r="H1125" i="4" a="1"/>
  <c r="H1125" i="4" s="1"/>
  <c r="H1126" i="4" a="1"/>
  <c r="H1126" i="4"/>
  <c r="H1127" i="4" a="1"/>
  <c r="H1127" i="4" s="1"/>
  <c r="H1128" i="4" a="1"/>
  <c r="H1128" i="4" s="1"/>
  <c r="H1129" i="4" a="1"/>
  <c r="H1129" i="4" s="1"/>
  <c r="H1130" i="4" a="1"/>
  <c r="H1130" i="4" s="1"/>
  <c r="H1131" i="4" a="1"/>
  <c r="H1131" i="4" s="1"/>
  <c r="H1132" i="4" a="1"/>
  <c r="H1132" i="4"/>
  <c r="H1133" i="4" a="1"/>
  <c r="H1133" i="4" s="1"/>
  <c r="H1134" i="4" a="1"/>
  <c r="H1134" i="4" s="1"/>
  <c r="H1135" i="4" a="1"/>
  <c r="H1135" i="4" s="1"/>
  <c r="H1136" i="4" a="1"/>
  <c r="H1136" i="4" s="1"/>
  <c r="H1137" i="4" a="1"/>
  <c r="H1137" i="4" s="1"/>
  <c r="H1138" i="4" a="1"/>
  <c r="H1138" i="4" s="1"/>
  <c r="H1139" i="4" a="1"/>
  <c r="H1139" i="4" s="1"/>
  <c r="H1140" i="4" a="1"/>
  <c r="H1140" i="4" s="1"/>
  <c r="H1141" i="4" a="1"/>
  <c r="H1141" i="4" s="1"/>
  <c r="H1142" i="4" a="1"/>
  <c r="H1142" i="4" s="1"/>
  <c r="H1143" i="4" a="1"/>
  <c r="H1143" i="4" s="1"/>
  <c r="H1144" i="4" a="1"/>
  <c r="H1144" i="4" s="1"/>
  <c r="H1145" i="4" a="1"/>
  <c r="H1145" i="4" s="1"/>
  <c r="H1146" i="4" a="1"/>
  <c r="H1146" i="4" s="1"/>
  <c r="H1147" i="4" a="1"/>
  <c r="H1147" i="4" s="1"/>
  <c r="H1148" i="4" a="1"/>
  <c r="H1148" i="4" s="1"/>
  <c r="H1149" i="4" a="1"/>
  <c r="H1149" i="4" s="1"/>
  <c r="H1150" i="4" a="1"/>
  <c r="H1150" i="4" s="1"/>
  <c r="H1151" i="4" a="1"/>
  <c r="H1151" i="4" s="1"/>
  <c r="H1152" i="4" a="1"/>
  <c r="H1152" i="4" s="1"/>
  <c r="H1153" i="4" a="1"/>
  <c r="H1153" i="4" s="1"/>
  <c r="H1154" i="4" a="1"/>
  <c r="H1154" i="4" s="1"/>
  <c r="H1155" i="4" a="1"/>
  <c r="H1155" i="4" s="1"/>
  <c r="H1156" i="4" a="1"/>
  <c r="H1156" i="4"/>
  <c r="H1157" i="4" a="1"/>
  <c r="H1157" i="4" s="1"/>
  <c r="H1158" i="4" a="1"/>
  <c r="H1158" i="4" s="1"/>
  <c r="H1159" i="4" a="1"/>
  <c r="H1159" i="4" s="1"/>
  <c r="H1160" i="4" a="1"/>
  <c r="H1160" i="4" s="1"/>
  <c r="H1161" i="4" a="1"/>
  <c r="H1161" i="4" s="1"/>
  <c r="H1162" i="4" a="1"/>
  <c r="H1162" i="4" s="1"/>
  <c r="H1163" i="4" a="1"/>
  <c r="H1163" i="4" s="1"/>
  <c r="H1164" i="4" a="1"/>
  <c r="H1164" i="4" s="1"/>
  <c r="H1165" i="4" a="1"/>
  <c r="H1165" i="4" s="1"/>
  <c r="H1166" i="4" a="1"/>
  <c r="H1166" i="4" s="1"/>
  <c r="H1167" i="4" a="1"/>
  <c r="H1167" i="4" s="1"/>
  <c r="H1168" i="4" a="1"/>
  <c r="H1168" i="4" s="1"/>
  <c r="H1169" i="4" a="1"/>
  <c r="H1169" i="4" s="1"/>
  <c r="H1170" i="4" a="1"/>
  <c r="H1170" i="4" s="1"/>
  <c r="H1171" i="4" a="1"/>
  <c r="H1171" i="4" s="1"/>
  <c r="H1172" i="4" a="1"/>
  <c r="H1172" i="4" s="1"/>
  <c r="H1173" i="4" a="1"/>
  <c r="H1173" i="4" s="1"/>
  <c r="H1174" i="4" a="1"/>
  <c r="H1174" i="4" s="1"/>
  <c r="H1175" i="4" a="1"/>
  <c r="H1175" i="4" s="1"/>
  <c r="H1176" i="4" a="1"/>
  <c r="H1176" i="4" s="1"/>
  <c r="H1177" i="4" a="1"/>
  <c r="H1177" i="4" s="1"/>
  <c r="H1178" i="4" a="1"/>
  <c r="H1178" i="4" s="1"/>
  <c r="H1179" i="4" a="1"/>
  <c r="H1179" i="4" s="1"/>
  <c r="H1180" i="4" a="1"/>
  <c r="H1180" i="4"/>
  <c r="H1181" i="4" a="1"/>
  <c r="H1181" i="4" s="1"/>
  <c r="H1182" i="4" a="1"/>
  <c r="H1182" i="4" s="1"/>
  <c r="H1183" i="4" a="1"/>
  <c r="H1183" i="4" s="1"/>
  <c r="H1184" i="4" a="1"/>
  <c r="H1184" i="4" s="1"/>
  <c r="H1185" i="4" a="1"/>
  <c r="H1185" i="4" s="1"/>
  <c r="H1186" i="4" a="1"/>
  <c r="H1186" i="4" s="1"/>
  <c r="H1187" i="4" a="1"/>
  <c r="H1187" i="4" s="1"/>
  <c r="H1188" i="4" a="1"/>
  <c r="H1188" i="4" s="1"/>
  <c r="H1189" i="4" a="1"/>
  <c r="H1189" i="4" s="1"/>
  <c r="H1190" i="4" a="1"/>
  <c r="H1190" i="4" s="1"/>
  <c r="H1191" i="4" a="1"/>
  <c r="H1191" i="4" s="1"/>
  <c r="H1192" i="4" a="1"/>
  <c r="H1192" i="4"/>
  <c r="H1102" i="4" a="1"/>
  <c r="H1102" i="4" s="1"/>
  <c r="H1007" i="4" a="1"/>
  <c r="H1007" i="4" s="1"/>
  <c r="H1008" i="4" a="1"/>
  <c r="H1008" i="4" s="1"/>
  <c r="H1009" i="4" a="1"/>
  <c r="H1009" i="4"/>
  <c r="H1010" i="4" a="1"/>
  <c r="H1010" i="4" s="1"/>
  <c r="H1011" i="4" a="1"/>
  <c r="H1011" i="4" s="1"/>
  <c r="H1012" i="4" a="1"/>
  <c r="H1012" i="4" s="1"/>
  <c r="H1013" i="4" a="1"/>
  <c r="H1013" i="4" s="1"/>
  <c r="H1014" i="4" a="1"/>
  <c r="H1014" i="4" s="1"/>
  <c r="H1015" i="4" a="1"/>
  <c r="H1015" i="4"/>
  <c r="H1016" i="4" a="1"/>
  <c r="H1016" i="4" s="1"/>
  <c r="H1017" i="4" a="1"/>
  <c r="H1017" i="4" s="1"/>
  <c r="H1018" i="4" a="1"/>
  <c r="H1018" i="4" s="1"/>
  <c r="H1019" i="4" a="1"/>
  <c r="H1019" i="4"/>
  <c r="H1020" i="4" a="1"/>
  <c r="H1020" i="4" s="1"/>
  <c r="H1021" i="4" a="1"/>
  <c r="H1021" i="4" s="1"/>
  <c r="H1022" i="4" a="1"/>
  <c r="H1022" i="4" s="1"/>
  <c r="H1023" i="4" a="1"/>
  <c r="H1023" i="4" s="1"/>
  <c r="H1024" i="4" a="1"/>
  <c r="H1024" i="4" s="1"/>
  <c r="H1025" i="4" a="1"/>
  <c r="H1025" i="4"/>
  <c r="H1026" i="4" a="1"/>
  <c r="H1026" i="4" s="1"/>
  <c r="H1027" i="4" a="1"/>
  <c r="H1027" i="4"/>
  <c r="H1028" i="4" a="1"/>
  <c r="H1028" i="4" s="1"/>
  <c r="H1029" i="4" a="1"/>
  <c r="H1029" i="4" s="1"/>
  <c r="H1030" i="4" a="1"/>
  <c r="H1030" i="4"/>
  <c r="H1031" i="4" a="1"/>
  <c r="H1031" i="4" s="1"/>
  <c r="H1032" i="4" a="1"/>
  <c r="H1032" i="4" s="1"/>
  <c r="H1033" i="4" a="1"/>
  <c r="H1033" i="4"/>
  <c r="H1034" i="4" a="1"/>
  <c r="H1034" i="4" s="1"/>
  <c r="H1035" i="4" a="1"/>
  <c r="H1035" i="4" s="1"/>
  <c r="H1036" i="4" a="1"/>
  <c r="H1036" i="4" s="1"/>
  <c r="H1037" i="4" a="1"/>
  <c r="H1037" i="4" s="1"/>
  <c r="H1038" i="4" a="1"/>
  <c r="H1038" i="4" s="1"/>
  <c r="H1039" i="4" a="1"/>
  <c r="H1039" i="4" s="1"/>
  <c r="H1040" i="4" a="1"/>
  <c r="H1040" i="4" s="1"/>
  <c r="H1041" i="4" a="1"/>
  <c r="H1041" i="4" s="1"/>
  <c r="H1042" i="4" a="1"/>
  <c r="H1042" i="4" s="1"/>
  <c r="H1043" i="4" a="1"/>
  <c r="H1043" i="4" s="1"/>
  <c r="H1044" i="4" a="1"/>
  <c r="H1044" i="4" s="1"/>
  <c r="H1045" i="4" a="1"/>
  <c r="H1045" i="4"/>
  <c r="H1046" i="4" a="1"/>
  <c r="H1046" i="4" s="1"/>
  <c r="H1047" i="4" a="1"/>
  <c r="H1047" i="4" s="1"/>
  <c r="H1048" i="4" a="1"/>
  <c r="H1048" i="4" s="1"/>
  <c r="H1049" i="4" a="1"/>
  <c r="H1049" i="4" s="1"/>
  <c r="H1050" i="4" a="1"/>
  <c r="H1050" i="4" s="1"/>
  <c r="H1051" i="4" a="1"/>
  <c r="H1051" i="4" s="1"/>
  <c r="H1052" i="4" a="1"/>
  <c r="H1052" i="4" s="1"/>
  <c r="H1053" i="4" a="1"/>
  <c r="H1053" i="4" s="1"/>
  <c r="H1054" i="4" a="1"/>
  <c r="H1054" i="4" s="1"/>
  <c r="H1055" i="4" a="1"/>
  <c r="H1055" i="4" s="1"/>
  <c r="H1056" i="4" a="1"/>
  <c r="H1056" i="4" s="1"/>
  <c r="H1057" i="4" a="1"/>
  <c r="H1057" i="4" s="1"/>
  <c r="H1058" i="4" a="1"/>
  <c r="H1058" i="4" s="1"/>
  <c r="H1059" i="4" a="1"/>
  <c r="H1059" i="4" s="1"/>
  <c r="H1060" i="4" a="1"/>
  <c r="H1060" i="4" s="1"/>
  <c r="H1061" i="4" a="1"/>
  <c r="H1061" i="4" s="1"/>
  <c r="H1062" i="4" a="1"/>
  <c r="H1062" i="4" s="1"/>
  <c r="H1063" i="4" a="1"/>
  <c r="H1063" i="4" s="1"/>
  <c r="H1064" i="4" a="1"/>
  <c r="H1064" i="4" s="1"/>
  <c r="H1065" i="4" a="1"/>
  <c r="H1065" i="4" s="1"/>
  <c r="H1066" i="4" a="1"/>
  <c r="H1066" i="4" s="1"/>
  <c r="H1067" i="4" a="1"/>
  <c r="H1067" i="4" s="1"/>
  <c r="H1068" i="4" a="1"/>
  <c r="H1068" i="4" s="1"/>
  <c r="H1069" i="4" a="1"/>
  <c r="H1069" i="4"/>
  <c r="H1070" i="4" a="1"/>
  <c r="H1070" i="4" s="1"/>
  <c r="H1071" i="4" a="1"/>
  <c r="H1071" i="4" s="1"/>
  <c r="H1072" i="4" a="1"/>
  <c r="H1072" i="4" s="1"/>
  <c r="H1073" i="4" a="1"/>
  <c r="H1073" i="4" s="1"/>
  <c r="H1074" i="4" a="1"/>
  <c r="H1074" i="4" s="1"/>
  <c r="H1075" i="4" a="1"/>
  <c r="H1075" i="4" s="1"/>
  <c r="H1076" i="4" a="1"/>
  <c r="H1076" i="4" s="1"/>
  <c r="H1077" i="4" a="1"/>
  <c r="H1077" i="4" s="1"/>
  <c r="H1078" i="4" a="1"/>
  <c r="H1078" i="4"/>
  <c r="H1079" i="4" a="1"/>
  <c r="H1079" i="4" s="1"/>
  <c r="H1080" i="4" a="1"/>
  <c r="H1080" i="4" s="1"/>
  <c r="H1081" i="4" a="1"/>
  <c r="H1081" i="4" s="1"/>
  <c r="H1082" i="4" a="1"/>
  <c r="H1082" i="4" s="1"/>
  <c r="H1083" i="4" a="1"/>
  <c r="H1083" i="4" s="1"/>
  <c r="H1084" i="4" a="1"/>
  <c r="H1084" i="4" s="1"/>
  <c r="H1085" i="4" a="1"/>
  <c r="H1085" i="4" s="1"/>
  <c r="H1086" i="4" a="1"/>
  <c r="H1086" i="4" s="1"/>
  <c r="H1087" i="4" a="1"/>
  <c r="H1087" i="4" s="1"/>
  <c r="H1088" i="4" a="1"/>
  <c r="H1088" i="4" s="1"/>
  <c r="H1089" i="4" a="1"/>
  <c r="H1089" i="4" s="1"/>
  <c r="H1090" i="4" a="1"/>
  <c r="H1090" i="4" s="1"/>
  <c r="H1091" i="4" a="1"/>
  <c r="H1091" i="4" s="1"/>
  <c r="H1092" i="4" a="1"/>
  <c r="H1092" i="4" s="1"/>
  <c r="H1093" i="4" a="1"/>
  <c r="H1093" i="4" s="1"/>
  <c r="H1094" i="4" a="1"/>
  <c r="H1094" i="4" s="1"/>
  <c r="H1095" i="4" a="1"/>
  <c r="H1095" i="4" s="1"/>
  <c r="H1096" i="4" a="1"/>
  <c r="H1096" i="4" s="1"/>
  <c r="H1006" i="4" a="1"/>
  <c r="H1006" i="4"/>
  <c r="H911" i="4" a="1"/>
  <c r="H911" i="4" s="1"/>
  <c r="H912" i="4" a="1"/>
  <c r="H912" i="4" s="1"/>
  <c r="H913" i="4" a="1"/>
  <c r="H913" i="4" s="1"/>
  <c r="H914" i="4" a="1"/>
  <c r="H914" i="4" s="1"/>
  <c r="H915" i="4" a="1"/>
  <c r="H915" i="4" s="1"/>
  <c r="H916" i="4" a="1"/>
  <c r="H916" i="4" s="1"/>
  <c r="H917" i="4" a="1"/>
  <c r="H917" i="4" s="1"/>
  <c r="H918" i="4" a="1"/>
  <c r="H918" i="4" s="1"/>
  <c r="H919" i="4" a="1"/>
  <c r="H919" i="4" s="1"/>
  <c r="H920" i="4" a="1"/>
  <c r="H920" i="4" s="1"/>
  <c r="H921" i="4" a="1"/>
  <c r="H921" i="4" s="1"/>
  <c r="H922" i="4" a="1"/>
  <c r="H922" i="4"/>
  <c r="H923" i="4" a="1"/>
  <c r="H923" i="4" s="1"/>
  <c r="H924" i="4" a="1"/>
  <c r="H924" i="4" s="1"/>
  <c r="H925" i="4" a="1"/>
  <c r="H925" i="4" s="1"/>
  <c r="H926" i="4" a="1"/>
  <c r="H926" i="4" s="1"/>
  <c r="H927" i="4" a="1"/>
  <c r="H927" i="4" s="1"/>
  <c r="H928" i="4" a="1"/>
  <c r="H928" i="4"/>
  <c r="H929" i="4" a="1"/>
  <c r="H929" i="4" s="1"/>
  <c r="H930" i="4" a="1"/>
  <c r="H930" i="4" s="1"/>
  <c r="H931" i="4" a="1"/>
  <c r="H931" i="4" s="1"/>
  <c r="H932" i="4" a="1"/>
  <c r="H932" i="4" s="1"/>
  <c r="H933" i="4" a="1"/>
  <c r="H933" i="4" s="1"/>
  <c r="H934" i="4" a="1"/>
  <c r="H934" i="4"/>
  <c r="H935" i="4" a="1"/>
  <c r="H935" i="4" s="1"/>
  <c r="H936" i="4" a="1"/>
  <c r="H936" i="4" s="1"/>
  <c r="H937" i="4" a="1"/>
  <c r="H937" i="4" s="1"/>
  <c r="H938" i="4" a="1"/>
  <c r="H938" i="4" s="1"/>
  <c r="H939" i="4" a="1"/>
  <c r="H939" i="4" s="1"/>
  <c r="H940" i="4" a="1"/>
  <c r="H940" i="4" s="1"/>
  <c r="H941" i="4" a="1"/>
  <c r="H941" i="4" s="1"/>
  <c r="H942" i="4" a="1"/>
  <c r="H942" i="4" s="1"/>
  <c r="H943" i="4" a="1"/>
  <c r="H943" i="4" s="1"/>
  <c r="H944" i="4" a="1"/>
  <c r="H944" i="4" s="1"/>
  <c r="H945" i="4" a="1"/>
  <c r="H945" i="4" s="1"/>
  <c r="H946" i="4" a="1"/>
  <c r="H946" i="4" s="1"/>
  <c r="H947" i="4" a="1"/>
  <c r="H947" i="4" s="1"/>
  <c r="H948" i="4" a="1"/>
  <c r="H948" i="4" s="1"/>
  <c r="H949" i="4" a="1"/>
  <c r="H949" i="4" s="1"/>
  <c r="H950" i="4" a="1"/>
  <c r="H950" i="4" s="1"/>
  <c r="H951" i="4" a="1"/>
  <c r="H951" i="4" s="1"/>
  <c r="H952" i="4" a="1"/>
  <c r="H952" i="4"/>
  <c r="H953" i="4" a="1"/>
  <c r="H953" i="4" s="1"/>
  <c r="H954" i="4" a="1"/>
  <c r="H954" i="4" s="1"/>
  <c r="H955" i="4" a="1"/>
  <c r="H955" i="4" s="1"/>
  <c r="H956" i="4" a="1"/>
  <c r="H956" i="4" s="1"/>
  <c r="H957" i="4" a="1"/>
  <c r="H957" i="4" s="1"/>
  <c r="H958" i="4" a="1"/>
  <c r="H958" i="4" s="1"/>
  <c r="H959" i="4" a="1"/>
  <c r="H959" i="4" s="1"/>
  <c r="H960" i="4" a="1"/>
  <c r="H960" i="4" s="1"/>
  <c r="H961" i="4" a="1"/>
  <c r="H961" i="4" s="1"/>
  <c r="H962" i="4" a="1"/>
  <c r="H962" i="4" s="1"/>
  <c r="H963" i="4" a="1"/>
  <c r="H963" i="4" s="1"/>
  <c r="H964" i="4" a="1"/>
  <c r="H964" i="4" s="1"/>
  <c r="H965" i="4" a="1"/>
  <c r="H965" i="4" s="1"/>
  <c r="H966" i="4" a="1"/>
  <c r="H966" i="4" s="1"/>
  <c r="H967" i="4" a="1"/>
  <c r="H967" i="4" s="1"/>
  <c r="H968" i="4" a="1"/>
  <c r="H968" i="4" s="1"/>
  <c r="H969" i="4" a="1"/>
  <c r="H969" i="4" s="1"/>
  <c r="H970" i="4" a="1"/>
  <c r="H970" i="4" s="1"/>
  <c r="H971" i="4" a="1"/>
  <c r="H971" i="4" s="1"/>
  <c r="H972" i="4" a="1"/>
  <c r="H972" i="4" s="1"/>
  <c r="H973" i="4" a="1"/>
  <c r="H973" i="4" s="1"/>
  <c r="H974" i="4" a="1"/>
  <c r="H974" i="4" s="1"/>
  <c r="H975" i="4" a="1"/>
  <c r="H975" i="4" s="1"/>
  <c r="H976" i="4" a="1"/>
  <c r="H976" i="4"/>
  <c r="H977" i="4" a="1"/>
  <c r="H977" i="4" s="1"/>
  <c r="H978" i="4" a="1"/>
  <c r="H978" i="4" s="1"/>
  <c r="H979" i="4" a="1"/>
  <c r="H979" i="4" s="1"/>
  <c r="H980" i="4" a="1"/>
  <c r="H980" i="4" s="1"/>
  <c r="H981" i="4" a="1"/>
  <c r="H981" i="4" s="1"/>
  <c r="H982" i="4" a="1"/>
  <c r="H982" i="4" s="1"/>
  <c r="H983" i="4" a="1"/>
  <c r="H983" i="4" s="1"/>
  <c r="H984" i="4" a="1"/>
  <c r="H984" i="4" s="1"/>
  <c r="H985" i="4" a="1"/>
  <c r="H985" i="4" s="1"/>
  <c r="H986" i="4" a="1"/>
  <c r="H986" i="4" s="1"/>
  <c r="H987" i="4" a="1"/>
  <c r="H987" i="4" s="1"/>
  <c r="H988" i="4" a="1"/>
  <c r="H988" i="4"/>
  <c r="H989" i="4" a="1"/>
  <c r="H989" i="4" s="1"/>
  <c r="H990" i="4" a="1"/>
  <c r="H990" i="4" s="1"/>
  <c r="H991" i="4" a="1"/>
  <c r="H991" i="4" s="1"/>
  <c r="H992" i="4" a="1"/>
  <c r="H992" i="4" s="1"/>
  <c r="H993" i="4" a="1"/>
  <c r="H993" i="4" s="1"/>
  <c r="H994" i="4" a="1"/>
  <c r="H994" i="4"/>
  <c r="H995" i="4" a="1"/>
  <c r="H995" i="4" s="1"/>
  <c r="H996" i="4" a="1"/>
  <c r="H996" i="4" s="1"/>
  <c r="H997" i="4" a="1"/>
  <c r="H997" i="4" s="1"/>
  <c r="H998" i="4" a="1"/>
  <c r="H998" i="4" s="1"/>
  <c r="H999" i="4" a="1"/>
  <c r="H999" i="4" s="1"/>
  <c r="H1000" i="4" a="1"/>
  <c r="H1000" i="4"/>
  <c r="H910" i="4" a="1"/>
  <c r="H910" i="4" s="1"/>
  <c r="H815" i="4" a="1"/>
  <c r="H815" i="4" s="1"/>
  <c r="H816" i="4" a="1"/>
  <c r="H816" i="4" s="1"/>
  <c r="H817" i="4" a="1"/>
  <c r="H817" i="4" s="1"/>
  <c r="H818" i="4" a="1"/>
  <c r="H818" i="4" s="1"/>
  <c r="H819" i="4" a="1"/>
  <c r="H819" i="4"/>
  <c r="H820" i="4" a="1"/>
  <c r="H820" i="4" s="1"/>
  <c r="H821" i="4" a="1"/>
  <c r="H821" i="4" s="1"/>
  <c r="H822" i="4" a="1"/>
  <c r="H822" i="4" s="1"/>
  <c r="H823" i="4" a="1"/>
  <c r="H823" i="4" s="1"/>
  <c r="H824" i="4" a="1"/>
  <c r="H824" i="4" s="1"/>
  <c r="H825" i="4" a="1"/>
  <c r="H825" i="4"/>
  <c r="H826" i="4" a="1"/>
  <c r="H826" i="4" s="1"/>
  <c r="H827" i="4" a="1"/>
  <c r="H827" i="4" s="1"/>
  <c r="H828" i="4" a="1"/>
  <c r="H828" i="4" s="1"/>
  <c r="H829" i="4" a="1"/>
  <c r="H829" i="4" s="1"/>
  <c r="H830" i="4" a="1"/>
  <c r="H830" i="4" s="1"/>
  <c r="H831" i="4" a="1"/>
  <c r="H831" i="4" s="1"/>
  <c r="H832" i="4" a="1"/>
  <c r="H832" i="4" s="1"/>
  <c r="H833" i="4" a="1"/>
  <c r="H833" i="4" s="1"/>
  <c r="H834" i="4" a="1"/>
  <c r="H834" i="4" s="1"/>
  <c r="H835" i="4" a="1"/>
  <c r="H835" i="4" s="1"/>
  <c r="H836" i="4" a="1"/>
  <c r="H836" i="4" s="1"/>
  <c r="H837" i="4" a="1"/>
  <c r="H837" i="4" s="1"/>
  <c r="H838" i="4" a="1"/>
  <c r="H838" i="4" s="1"/>
  <c r="H839" i="4" a="1"/>
  <c r="H839" i="4" s="1"/>
  <c r="H840" i="4" a="1"/>
  <c r="H840" i="4" s="1"/>
  <c r="H841" i="4" a="1"/>
  <c r="H841" i="4" s="1"/>
  <c r="H842" i="4" a="1"/>
  <c r="H842" i="4" s="1"/>
  <c r="H843" i="4" a="1"/>
  <c r="H843" i="4"/>
  <c r="H844" i="4" a="1"/>
  <c r="H844" i="4" s="1"/>
  <c r="H845" i="4" a="1"/>
  <c r="H845" i="4" s="1"/>
  <c r="H846" i="4" a="1"/>
  <c r="H846" i="4" s="1"/>
  <c r="H847" i="4" a="1"/>
  <c r="H847" i="4" s="1"/>
  <c r="H848" i="4" a="1"/>
  <c r="H848" i="4" s="1"/>
  <c r="H849" i="4" a="1"/>
  <c r="H849" i="4" s="1"/>
  <c r="H850" i="4" a="1"/>
  <c r="H850" i="4" s="1"/>
  <c r="H851" i="4" a="1"/>
  <c r="H851" i="4" s="1"/>
  <c r="H852" i="4" a="1"/>
  <c r="H852" i="4" s="1"/>
  <c r="H853" i="4" a="1"/>
  <c r="H853" i="4" s="1"/>
  <c r="H854" i="4" a="1"/>
  <c r="H854" i="4" s="1"/>
  <c r="H855" i="4" a="1"/>
  <c r="H855" i="4" s="1"/>
  <c r="H856" i="4" a="1"/>
  <c r="H856" i="4" s="1"/>
  <c r="H857" i="4" a="1"/>
  <c r="H857" i="4" s="1"/>
  <c r="H858" i="4" a="1"/>
  <c r="H858" i="4" s="1"/>
  <c r="H859" i="4" a="1"/>
  <c r="H859" i="4" s="1"/>
  <c r="H860" i="4" a="1"/>
  <c r="H860" i="4" s="1"/>
  <c r="H861" i="4" a="1"/>
  <c r="H861" i="4"/>
  <c r="H862" i="4" a="1"/>
  <c r="H862" i="4" s="1"/>
  <c r="H863" i="4" a="1"/>
  <c r="H863" i="4" s="1"/>
  <c r="H864" i="4" a="1"/>
  <c r="H864" i="4" s="1"/>
  <c r="H865" i="4" a="1"/>
  <c r="H865" i="4" s="1"/>
  <c r="H866" i="4" a="1"/>
  <c r="H866" i="4" s="1"/>
  <c r="H867" i="4" a="1"/>
  <c r="H867" i="4" s="1"/>
  <c r="H868" i="4" a="1"/>
  <c r="H868" i="4" s="1"/>
  <c r="H869" i="4" a="1"/>
  <c r="H869" i="4" s="1"/>
  <c r="H870" i="4" a="1"/>
  <c r="H870" i="4" s="1"/>
  <c r="H871" i="4" a="1"/>
  <c r="H871" i="4" s="1"/>
  <c r="H872" i="4" a="1"/>
  <c r="H872" i="4" s="1"/>
  <c r="H873" i="4" a="1"/>
  <c r="H873" i="4" s="1"/>
  <c r="H874" i="4" a="1"/>
  <c r="H874" i="4" s="1"/>
  <c r="H875" i="4" a="1"/>
  <c r="H875" i="4" s="1"/>
  <c r="H876" i="4" a="1"/>
  <c r="H876" i="4" s="1"/>
  <c r="H877" i="4" a="1"/>
  <c r="H877" i="4" s="1"/>
  <c r="H878" i="4" a="1"/>
  <c r="H878" i="4" s="1"/>
  <c r="H879" i="4" a="1"/>
  <c r="H879" i="4"/>
  <c r="H880" i="4" a="1"/>
  <c r="H880" i="4" s="1"/>
  <c r="H881" i="4" a="1"/>
  <c r="H881" i="4" s="1"/>
  <c r="H882" i="4" a="1"/>
  <c r="H882" i="4" s="1"/>
  <c r="H883" i="4" a="1"/>
  <c r="H883" i="4" s="1"/>
  <c r="H884" i="4" a="1"/>
  <c r="H884" i="4" s="1"/>
  <c r="H885" i="4" a="1"/>
  <c r="H885" i="4" s="1"/>
  <c r="H886" i="4" a="1"/>
  <c r="H886" i="4" s="1"/>
  <c r="H887" i="4" a="1"/>
  <c r="H887" i="4" s="1"/>
  <c r="H888" i="4" a="1"/>
  <c r="H888" i="4" s="1"/>
  <c r="H889" i="4" a="1"/>
  <c r="H889" i="4" s="1"/>
  <c r="H890" i="4" a="1"/>
  <c r="H890" i="4" s="1"/>
  <c r="H891" i="4" a="1"/>
  <c r="H891" i="4" s="1"/>
  <c r="H892" i="4" a="1"/>
  <c r="H892" i="4" s="1"/>
  <c r="H893" i="4" a="1"/>
  <c r="H893" i="4" s="1"/>
  <c r="H894" i="4" a="1"/>
  <c r="H894" i="4" s="1"/>
  <c r="H895" i="4" a="1"/>
  <c r="H895" i="4" s="1"/>
  <c r="H896" i="4" a="1"/>
  <c r="H896" i="4" s="1"/>
  <c r="H897" i="4" a="1"/>
  <c r="H897" i="4"/>
  <c r="H898" i="4" a="1"/>
  <c r="H898" i="4" s="1"/>
  <c r="H899" i="4" a="1"/>
  <c r="H899" i="4" s="1"/>
  <c r="H900" i="4" a="1"/>
  <c r="H900" i="4" s="1"/>
  <c r="H901" i="4" a="1"/>
  <c r="H901" i="4" s="1"/>
  <c r="H902" i="4" a="1"/>
  <c r="H902" i="4" s="1"/>
  <c r="H903" i="4" a="1"/>
  <c r="H903" i="4" s="1"/>
  <c r="H904" i="4" a="1"/>
  <c r="H904" i="4" s="1"/>
  <c r="H814" i="4" a="1"/>
  <c r="H814" i="4" s="1"/>
  <c r="H719" i="4" a="1"/>
  <c r="H719" i="4" s="1"/>
  <c r="H720" i="4" a="1"/>
  <c r="H720" i="4" s="1"/>
  <c r="H721" i="4" a="1"/>
  <c r="H721" i="4" s="1"/>
  <c r="H722" i="4" a="1"/>
  <c r="H722" i="4" s="1"/>
  <c r="H723" i="4" a="1"/>
  <c r="H723" i="4"/>
  <c r="H724" i="4" a="1"/>
  <c r="H724" i="4"/>
  <c r="H725" i="4" a="1"/>
  <c r="H725" i="4" s="1"/>
  <c r="H726" i="4" a="1"/>
  <c r="H726" i="4"/>
  <c r="H727" i="4" a="1"/>
  <c r="H727" i="4" s="1"/>
  <c r="H728" i="4" a="1"/>
  <c r="H728" i="4" s="1"/>
  <c r="H729" i="4" a="1"/>
  <c r="H729" i="4" s="1"/>
  <c r="H730" i="4" a="1"/>
  <c r="H730" i="4" s="1"/>
  <c r="H731" i="4" a="1"/>
  <c r="H731" i="4" s="1"/>
  <c r="H732" i="4" a="1"/>
  <c r="H732" i="4" s="1"/>
  <c r="H733" i="4" a="1"/>
  <c r="H733" i="4" s="1"/>
  <c r="H734" i="4" a="1"/>
  <c r="H734" i="4" s="1"/>
  <c r="H735" i="4" a="1"/>
  <c r="H735" i="4" s="1"/>
  <c r="H736" i="4" a="1"/>
  <c r="H736" i="4"/>
  <c r="H737" i="4" a="1"/>
  <c r="H737" i="4" s="1"/>
  <c r="H738" i="4" a="1"/>
  <c r="H738" i="4" s="1"/>
  <c r="H739" i="4" a="1"/>
  <c r="H739" i="4" s="1"/>
  <c r="H740" i="4" a="1"/>
  <c r="H740" i="4" s="1"/>
  <c r="H741" i="4" a="1"/>
  <c r="H741" i="4" s="1"/>
  <c r="H742" i="4" a="1"/>
  <c r="H742" i="4"/>
  <c r="H743" i="4" a="1"/>
  <c r="H743" i="4" s="1"/>
  <c r="H744" i="4" a="1"/>
  <c r="H744" i="4"/>
  <c r="H745" i="4" a="1"/>
  <c r="H745" i="4" s="1"/>
  <c r="H746" i="4" a="1"/>
  <c r="H746" i="4" s="1"/>
  <c r="H747" i="4" a="1"/>
  <c r="H747" i="4"/>
  <c r="H748" i="4" a="1"/>
  <c r="H748" i="4" s="1"/>
  <c r="H749" i="4" a="1"/>
  <c r="H749" i="4" s="1"/>
  <c r="H750" i="4" a="1"/>
  <c r="H750" i="4"/>
  <c r="H751" i="4" a="1"/>
  <c r="H751" i="4" s="1"/>
  <c r="H752" i="4" a="1"/>
  <c r="H752" i="4" s="1"/>
  <c r="H753" i="4" a="1"/>
  <c r="H753" i="4" s="1"/>
  <c r="H754" i="4" a="1"/>
  <c r="H754" i="4" s="1"/>
  <c r="H755" i="4" a="1"/>
  <c r="H755" i="4" s="1"/>
  <c r="H756" i="4" a="1"/>
  <c r="H756" i="4" s="1"/>
  <c r="H757" i="4" a="1"/>
  <c r="H757" i="4" s="1"/>
  <c r="H758" i="4" a="1"/>
  <c r="H758" i="4" s="1"/>
  <c r="H759" i="4" a="1"/>
  <c r="H759" i="4" s="1"/>
  <c r="H760" i="4" a="1"/>
  <c r="H760" i="4"/>
  <c r="H761" i="4" a="1"/>
  <c r="H761" i="4" s="1"/>
  <c r="H762" i="4" a="1"/>
  <c r="H762" i="4" s="1"/>
  <c r="H763" i="4" a="1"/>
  <c r="H763" i="4" s="1"/>
  <c r="H764" i="4" a="1"/>
  <c r="H764" i="4" s="1"/>
  <c r="H765" i="4" a="1"/>
  <c r="H765" i="4"/>
  <c r="H766" i="4" a="1"/>
  <c r="H766" i="4"/>
  <c r="H767" i="4" a="1"/>
  <c r="H767" i="4" s="1"/>
  <c r="H768" i="4" a="1"/>
  <c r="H768" i="4" s="1"/>
  <c r="H769" i="4" a="1"/>
  <c r="H769" i="4" s="1"/>
  <c r="H770" i="4" a="1"/>
  <c r="H770" i="4" s="1"/>
  <c r="H771" i="4" a="1"/>
  <c r="H771" i="4"/>
  <c r="H772" i="4" a="1"/>
  <c r="H772" i="4" s="1"/>
  <c r="H773" i="4" a="1"/>
  <c r="H773" i="4" s="1"/>
  <c r="H774" i="4" a="1"/>
  <c r="H774" i="4"/>
  <c r="H775" i="4" a="1"/>
  <c r="H775" i="4" s="1"/>
  <c r="H776" i="4" a="1"/>
  <c r="H776" i="4" s="1"/>
  <c r="H777" i="4" a="1"/>
  <c r="H777" i="4" s="1"/>
  <c r="H778" i="4" a="1"/>
  <c r="H778" i="4" s="1"/>
  <c r="H779" i="4" a="1"/>
  <c r="H779" i="4" s="1"/>
  <c r="H780" i="4" a="1"/>
  <c r="H780" i="4" s="1"/>
  <c r="H781" i="4" a="1"/>
  <c r="H781" i="4" s="1"/>
  <c r="H782" i="4" a="1"/>
  <c r="H782" i="4" s="1"/>
  <c r="H783" i="4" a="1"/>
  <c r="H783" i="4"/>
  <c r="H784" i="4" a="1"/>
  <c r="H784" i="4"/>
  <c r="H785" i="4" a="1"/>
  <c r="H785" i="4" s="1"/>
  <c r="H786" i="4" a="1"/>
  <c r="H786" i="4" s="1"/>
  <c r="H787" i="4" a="1"/>
  <c r="H787" i="4" s="1"/>
  <c r="H788" i="4" a="1"/>
  <c r="H788" i="4" s="1"/>
  <c r="H789" i="4" a="1"/>
  <c r="H789" i="4" s="1"/>
  <c r="H790" i="4" a="1"/>
  <c r="H790" i="4"/>
  <c r="H791" i="4" a="1"/>
  <c r="H791" i="4" s="1"/>
  <c r="H792" i="4" a="1"/>
  <c r="H792" i="4" s="1"/>
  <c r="H793" i="4" a="1"/>
  <c r="H793" i="4" s="1"/>
  <c r="H794" i="4" a="1"/>
  <c r="H794" i="4" s="1"/>
  <c r="H795" i="4" a="1"/>
  <c r="H795" i="4" s="1"/>
  <c r="H796" i="4" a="1"/>
  <c r="H796" i="4" s="1"/>
  <c r="H797" i="4" a="1"/>
  <c r="H797" i="4" s="1"/>
  <c r="H798" i="4" a="1"/>
  <c r="H798" i="4" s="1"/>
  <c r="H799" i="4" a="1"/>
  <c r="H799" i="4" s="1"/>
  <c r="H800" i="4" a="1"/>
  <c r="H800" i="4" s="1"/>
  <c r="H801" i="4" a="1"/>
  <c r="H801" i="4"/>
  <c r="H802" i="4" a="1"/>
  <c r="H802" i="4" s="1"/>
  <c r="H803" i="4" a="1"/>
  <c r="H803" i="4" s="1"/>
  <c r="H804" i="4" a="1"/>
  <c r="H804" i="4" s="1"/>
  <c r="H805" i="4" a="1"/>
  <c r="H805" i="4" s="1"/>
  <c r="H806" i="4" a="1"/>
  <c r="H806" i="4" s="1"/>
  <c r="H807" i="4" a="1"/>
  <c r="H807" i="4" s="1"/>
  <c r="H808" i="4" a="1"/>
  <c r="H808" i="4"/>
  <c r="H718" i="4" a="1"/>
  <c r="H718" i="4" s="1"/>
  <c r="H623" i="4" a="1"/>
  <c r="H623" i="4" s="1"/>
  <c r="H624" i="4" a="1"/>
  <c r="H624" i="4" s="1"/>
  <c r="H625" i="4" a="1"/>
  <c r="H625" i="4" s="1"/>
  <c r="H626" i="4" a="1"/>
  <c r="H626" i="4" s="1"/>
  <c r="H627" i="4" a="1"/>
  <c r="H627" i="4" s="1"/>
  <c r="H628" i="4" a="1"/>
  <c r="H628" i="4" s="1"/>
  <c r="H629" i="4" a="1"/>
  <c r="H629" i="4" s="1"/>
  <c r="H630" i="4" a="1"/>
  <c r="H630" i="4" s="1"/>
  <c r="H631" i="4" a="1"/>
  <c r="H631" i="4" s="1"/>
  <c r="H632" i="4" a="1"/>
  <c r="H632" i="4" s="1"/>
  <c r="H633" i="4" a="1"/>
  <c r="H633" i="4" s="1"/>
  <c r="H634" i="4" a="1"/>
  <c r="H634" i="4" s="1"/>
  <c r="H635" i="4" a="1"/>
  <c r="H635" i="4" s="1"/>
  <c r="H636" i="4" a="1"/>
  <c r="H636" i="4" s="1"/>
  <c r="H637" i="4" a="1"/>
  <c r="H637" i="4" s="1"/>
  <c r="H638" i="4" a="1"/>
  <c r="H638" i="4"/>
  <c r="H639" i="4" a="1"/>
  <c r="H639" i="4" s="1"/>
  <c r="H640" i="4" a="1"/>
  <c r="H640" i="4" s="1"/>
  <c r="H641" i="4" a="1"/>
  <c r="H641" i="4" s="1"/>
  <c r="H642" i="4" a="1"/>
  <c r="H642" i="4" s="1"/>
  <c r="H643" i="4" a="1"/>
  <c r="H643" i="4" s="1"/>
  <c r="H644" i="4" a="1"/>
  <c r="H644" i="4"/>
  <c r="H645" i="4" a="1"/>
  <c r="H645" i="4" s="1"/>
  <c r="H646" i="4" a="1"/>
  <c r="H646" i="4" s="1"/>
  <c r="H647" i="4" a="1"/>
  <c r="H647" i="4" s="1"/>
  <c r="H648" i="4" a="1"/>
  <c r="H648" i="4" s="1"/>
  <c r="H649" i="4" a="1"/>
  <c r="H649" i="4" s="1"/>
  <c r="H650" i="4" a="1"/>
  <c r="H650" i="4" s="1"/>
  <c r="H651" i="4" a="1"/>
  <c r="H651" i="4" s="1"/>
  <c r="H652" i="4" a="1"/>
  <c r="H652" i="4" s="1"/>
  <c r="H653" i="4" a="1"/>
  <c r="H653" i="4" s="1"/>
  <c r="H654" i="4" a="1"/>
  <c r="H654" i="4" s="1"/>
  <c r="H655" i="4" a="1"/>
  <c r="H655" i="4" s="1"/>
  <c r="H656" i="4" a="1"/>
  <c r="H656" i="4"/>
  <c r="H657" i="4" a="1"/>
  <c r="H657" i="4" s="1"/>
  <c r="H658" i="4" a="1"/>
  <c r="H658" i="4" s="1"/>
  <c r="H659" i="4" a="1"/>
  <c r="H659" i="4" s="1"/>
  <c r="H660" i="4" a="1"/>
  <c r="H660" i="4" s="1"/>
  <c r="H661" i="4" a="1"/>
  <c r="H661" i="4" s="1"/>
  <c r="H662" i="4" a="1"/>
  <c r="H662" i="4"/>
  <c r="H663" i="4" a="1"/>
  <c r="H663" i="4" s="1"/>
  <c r="H664" i="4" a="1"/>
  <c r="H664" i="4" s="1"/>
  <c r="H665" i="4" a="1"/>
  <c r="H665" i="4" s="1"/>
  <c r="H666" i="4" a="1"/>
  <c r="H666" i="4" s="1"/>
  <c r="H667" i="4" a="1"/>
  <c r="H667" i="4" s="1"/>
  <c r="H668" i="4" a="1"/>
  <c r="H668" i="4" s="1"/>
  <c r="H669" i="4" a="1"/>
  <c r="H669" i="4" s="1"/>
  <c r="H670" i="4" a="1"/>
  <c r="H670" i="4" s="1"/>
  <c r="H671" i="4" a="1"/>
  <c r="H671" i="4" s="1"/>
  <c r="H672" i="4" a="1"/>
  <c r="H672" i="4" s="1"/>
  <c r="H673" i="4" a="1"/>
  <c r="H673" i="4" s="1"/>
  <c r="H674" i="4" a="1"/>
  <c r="H674" i="4" s="1"/>
  <c r="H675" i="4" a="1"/>
  <c r="H675" i="4" s="1"/>
  <c r="H676" i="4" a="1"/>
  <c r="H676" i="4" s="1"/>
  <c r="H677" i="4" a="1"/>
  <c r="H677" i="4" s="1"/>
  <c r="H678" i="4" a="1"/>
  <c r="H678" i="4" s="1"/>
  <c r="H679" i="4" a="1"/>
  <c r="H679" i="4" s="1"/>
  <c r="H680" i="4" a="1"/>
  <c r="H680" i="4" s="1"/>
  <c r="H681" i="4" a="1"/>
  <c r="H681" i="4" s="1"/>
  <c r="H682" i="4" a="1"/>
  <c r="H682" i="4" s="1"/>
  <c r="H683" i="4" a="1"/>
  <c r="H683" i="4" s="1"/>
  <c r="H684" i="4" a="1"/>
  <c r="H684" i="4" s="1"/>
  <c r="H685" i="4" a="1"/>
  <c r="H685" i="4" s="1"/>
  <c r="H686" i="4" a="1"/>
  <c r="H686" i="4" s="1"/>
  <c r="H687" i="4" a="1"/>
  <c r="H687" i="4" s="1"/>
  <c r="H688" i="4" a="1"/>
  <c r="H688" i="4" s="1"/>
  <c r="H689" i="4" a="1"/>
  <c r="H689" i="4" s="1"/>
  <c r="H690" i="4" a="1"/>
  <c r="H690" i="4" s="1"/>
  <c r="H691" i="4" a="1"/>
  <c r="H691" i="4" s="1"/>
  <c r="H692" i="4" a="1"/>
  <c r="H692" i="4" s="1"/>
  <c r="H693" i="4" a="1"/>
  <c r="H693" i="4" s="1"/>
  <c r="H694" i="4" a="1"/>
  <c r="H694" i="4"/>
  <c r="H695" i="4" a="1"/>
  <c r="H695" i="4" s="1"/>
  <c r="H696" i="4" a="1"/>
  <c r="H696" i="4" s="1"/>
  <c r="H697" i="4" a="1"/>
  <c r="H697" i="4" s="1"/>
  <c r="H698" i="4" a="1"/>
  <c r="H698" i="4" s="1"/>
  <c r="H699" i="4" a="1"/>
  <c r="H699" i="4" s="1"/>
  <c r="H700" i="4" a="1"/>
  <c r="H700" i="4"/>
  <c r="H701" i="4" a="1"/>
  <c r="H701" i="4" s="1"/>
  <c r="H702" i="4" a="1"/>
  <c r="H702" i="4" s="1"/>
  <c r="H703" i="4" a="1"/>
  <c r="H703" i="4" s="1"/>
  <c r="H704" i="4" a="1"/>
  <c r="H704" i="4" s="1"/>
  <c r="H705" i="4" a="1"/>
  <c r="H705" i="4" s="1"/>
  <c r="H706" i="4" a="1"/>
  <c r="H706" i="4" s="1"/>
  <c r="H707" i="4" a="1"/>
  <c r="H707" i="4" s="1"/>
  <c r="H708" i="4" a="1"/>
  <c r="H708" i="4" s="1"/>
  <c r="H709" i="4" a="1"/>
  <c r="H709" i="4" s="1"/>
  <c r="H710" i="4" a="1"/>
  <c r="H710" i="4" s="1"/>
  <c r="H711" i="4" a="1"/>
  <c r="H711" i="4" s="1"/>
  <c r="H712" i="4" a="1"/>
  <c r="H712" i="4" s="1"/>
  <c r="H622" i="4" a="1"/>
  <c r="H622" i="4" s="1"/>
  <c r="H527" i="4" a="1"/>
  <c r="H527" i="4" s="1"/>
  <c r="H528" i="4" a="1"/>
  <c r="H528" i="4" s="1"/>
  <c r="H529" i="4" a="1"/>
  <c r="H529" i="4" s="1"/>
  <c r="H530" i="4" a="1"/>
  <c r="H530" i="4" s="1"/>
  <c r="H531" i="4" a="1"/>
  <c r="H531" i="4" s="1"/>
  <c r="H532" i="4" a="1"/>
  <c r="H532" i="4"/>
  <c r="H533" i="4" a="1"/>
  <c r="H533" i="4" s="1"/>
  <c r="H534" i="4" a="1"/>
  <c r="H534" i="4" s="1"/>
  <c r="H535" i="4" a="1"/>
  <c r="H535" i="4" s="1"/>
  <c r="H536" i="4" a="1"/>
  <c r="H536" i="4" s="1"/>
  <c r="H537" i="4" a="1"/>
  <c r="H537" i="4" s="1"/>
  <c r="H538" i="4" a="1"/>
  <c r="H538" i="4" s="1"/>
  <c r="H539" i="4" a="1"/>
  <c r="H539" i="4" s="1"/>
  <c r="H540" i="4" a="1"/>
  <c r="H540" i="4"/>
  <c r="H541" i="4" a="1"/>
  <c r="H541" i="4" s="1"/>
  <c r="H542" i="4" a="1"/>
  <c r="H542" i="4" s="1"/>
  <c r="H543" i="4" a="1"/>
  <c r="H543" i="4"/>
  <c r="H544" i="4" a="1"/>
  <c r="H544" i="4" s="1"/>
  <c r="H545" i="4" a="1"/>
  <c r="H545" i="4" s="1"/>
  <c r="H546" i="4" a="1"/>
  <c r="H546" i="4" s="1"/>
  <c r="H547" i="4" a="1"/>
  <c r="H547" i="4" s="1"/>
  <c r="H548" i="4" a="1"/>
  <c r="H548" i="4" s="1"/>
  <c r="H549" i="4" a="1"/>
  <c r="H549" i="4" s="1"/>
  <c r="H550" i="4" a="1"/>
  <c r="H550" i="4" s="1"/>
  <c r="H551" i="4" a="1"/>
  <c r="H551" i="4" s="1"/>
  <c r="H552" i="4" a="1"/>
  <c r="H552" i="4" s="1"/>
  <c r="H553" i="4" a="1"/>
  <c r="H553" i="4" s="1"/>
  <c r="H554" i="4" a="1"/>
  <c r="H554" i="4" s="1"/>
  <c r="H555" i="4" a="1"/>
  <c r="H555" i="4"/>
  <c r="H556" i="4" a="1"/>
  <c r="H556" i="4"/>
  <c r="H557" i="4" a="1"/>
  <c r="H557" i="4" s="1"/>
  <c r="H558" i="4" a="1"/>
  <c r="H558" i="4" s="1"/>
  <c r="H559" i="4" a="1"/>
  <c r="H559" i="4" s="1"/>
  <c r="H560" i="4" a="1"/>
  <c r="H560" i="4" s="1"/>
  <c r="H561" i="4" a="1"/>
  <c r="H561" i="4" s="1"/>
  <c r="H562" i="4" a="1"/>
  <c r="H562" i="4" s="1"/>
  <c r="H563" i="4" a="1"/>
  <c r="H563" i="4" s="1"/>
  <c r="H564" i="4" a="1"/>
  <c r="H564" i="4" s="1"/>
  <c r="H565" i="4" a="1"/>
  <c r="H565" i="4" s="1"/>
  <c r="H566" i="4" a="1"/>
  <c r="H566" i="4" s="1"/>
  <c r="H567" i="4" a="1"/>
  <c r="H567" i="4" s="1"/>
  <c r="H568" i="4" a="1"/>
  <c r="H568" i="4" s="1"/>
  <c r="H569" i="4" a="1"/>
  <c r="H569" i="4" s="1"/>
  <c r="H570" i="4" a="1"/>
  <c r="H570" i="4" s="1"/>
  <c r="H571" i="4" a="1"/>
  <c r="H571" i="4" s="1"/>
  <c r="H572" i="4" a="1"/>
  <c r="H572" i="4" s="1"/>
  <c r="H573" i="4" a="1"/>
  <c r="H573" i="4" s="1"/>
  <c r="H574" i="4" a="1"/>
  <c r="H574" i="4"/>
  <c r="H575" i="4" a="1"/>
  <c r="H575" i="4" s="1"/>
  <c r="H576" i="4" a="1"/>
  <c r="H576" i="4" s="1"/>
  <c r="H577" i="4" a="1"/>
  <c r="H577" i="4" s="1"/>
  <c r="H578" i="4" a="1"/>
  <c r="H578" i="4" s="1"/>
  <c r="H579" i="4" a="1"/>
  <c r="H579" i="4" s="1"/>
  <c r="H580" i="4" a="1"/>
  <c r="H580" i="4" s="1"/>
  <c r="H581" i="4" a="1"/>
  <c r="H581" i="4" s="1"/>
  <c r="H582" i="4" a="1"/>
  <c r="H582" i="4" s="1"/>
  <c r="H583" i="4" a="1"/>
  <c r="H583" i="4" s="1"/>
  <c r="H584" i="4" a="1"/>
  <c r="H584" i="4" s="1"/>
  <c r="H585" i="4" a="1"/>
  <c r="H585" i="4" s="1"/>
  <c r="H586" i="4" a="1"/>
  <c r="H586" i="4"/>
  <c r="H587" i="4" a="1"/>
  <c r="H587" i="4" s="1"/>
  <c r="H588" i="4" a="1"/>
  <c r="H588" i="4" s="1"/>
  <c r="H589" i="4" a="1"/>
  <c r="H589" i="4" s="1"/>
  <c r="H590" i="4" a="1"/>
  <c r="H590" i="4" s="1"/>
  <c r="H591" i="4" a="1"/>
  <c r="H591" i="4" s="1"/>
  <c r="H592" i="4" a="1"/>
  <c r="H592" i="4"/>
  <c r="H593" i="4" a="1"/>
  <c r="H593" i="4" s="1"/>
  <c r="H594" i="4" a="1"/>
  <c r="H594" i="4" s="1"/>
  <c r="H595" i="4" a="1"/>
  <c r="H595" i="4" s="1"/>
  <c r="H596" i="4" a="1"/>
  <c r="H596" i="4" s="1"/>
  <c r="H597" i="4" a="1"/>
  <c r="H597" i="4" s="1"/>
  <c r="H598" i="4" a="1"/>
  <c r="H598" i="4" s="1"/>
  <c r="H599" i="4" a="1"/>
  <c r="H599" i="4" s="1"/>
  <c r="H600" i="4" a="1"/>
  <c r="H600" i="4" s="1"/>
  <c r="H601" i="4" a="1"/>
  <c r="H601" i="4" s="1"/>
  <c r="H602" i="4" a="1"/>
  <c r="H602" i="4" s="1"/>
  <c r="H603" i="4" a="1"/>
  <c r="H603" i="4" s="1"/>
  <c r="H604" i="4" a="1"/>
  <c r="H604" i="4"/>
  <c r="H605" i="4" a="1"/>
  <c r="H605" i="4" s="1"/>
  <c r="H606" i="4" a="1"/>
  <c r="H606" i="4" s="1"/>
  <c r="H607" i="4" a="1"/>
  <c r="H607" i="4" s="1"/>
  <c r="H608" i="4" a="1"/>
  <c r="H608" i="4" s="1"/>
  <c r="H609" i="4" a="1"/>
  <c r="H609" i="4" s="1"/>
  <c r="H610" i="4" a="1"/>
  <c r="H610" i="4"/>
  <c r="H611" i="4" a="1"/>
  <c r="H611" i="4" s="1"/>
  <c r="H612" i="4" a="1"/>
  <c r="H612" i="4" s="1"/>
  <c r="H613" i="4" a="1"/>
  <c r="H613" i="4" s="1"/>
  <c r="H614" i="4" a="1"/>
  <c r="H614" i="4" s="1"/>
  <c r="H615" i="4" a="1"/>
  <c r="H615" i="4" s="1"/>
  <c r="H616" i="4" a="1"/>
  <c r="H616" i="4" s="1"/>
  <c r="H526" i="4" a="1"/>
  <c r="H526" i="4" s="1"/>
  <c r="H431" i="4" a="1"/>
  <c r="H431" i="4" s="1"/>
  <c r="H432" i="4" a="1"/>
  <c r="H432" i="4"/>
  <c r="H433" i="4" a="1"/>
  <c r="H433" i="4" s="1"/>
  <c r="H434" i="4" a="1"/>
  <c r="H434" i="4" s="1"/>
  <c r="H435" i="4" a="1"/>
  <c r="H435" i="4"/>
  <c r="H436" i="4" a="1"/>
  <c r="H436" i="4" s="1"/>
  <c r="H437" i="4" a="1"/>
  <c r="H437" i="4" s="1"/>
  <c r="H438" i="4" a="1"/>
  <c r="H438" i="4" s="1"/>
  <c r="H439" i="4" a="1"/>
  <c r="H439" i="4" s="1"/>
  <c r="H440" i="4" a="1"/>
  <c r="H440" i="4" s="1"/>
  <c r="H441" i="4" a="1"/>
  <c r="H441" i="4" s="1"/>
  <c r="H442" i="4" a="1"/>
  <c r="H442" i="4" s="1"/>
  <c r="H443" i="4" a="1"/>
  <c r="H443" i="4" s="1"/>
  <c r="H444" i="4" a="1"/>
  <c r="H444" i="4" s="1"/>
  <c r="H445" i="4" a="1"/>
  <c r="H445" i="4" s="1"/>
  <c r="H446" i="4" a="1"/>
  <c r="H446" i="4" s="1"/>
  <c r="H447" i="4" a="1"/>
  <c r="H447" i="4" s="1"/>
  <c r="H448" i="4" a="1"/>
  <c r="H448" i="4" s="1"/>
  <c r="H449" i="4" a="1"/>
  <c r="H449" i="4" s="1"/>
  <c r="H450" i="4" a="1"/>
  <c r="H450" i="4" s="1"/>
  <c r="H451" i="4" a="1"/>
  <c r="H451" i="4" s="1"/>
  <c r="H452" i="4" a="1"/>
  <c r="H452" i="4" s="1"/>
  <c r="H453" i="4" a="1"/>
  <c r="H453" i="4" s="1"/>
  <c r="H454" i="4" a="1"/>
  <c r="H454" i="4" s="1"/>
  <c r="H455" i="4" a="1"/>
  <c r="H455" i="4" s="1"/>
  <c r="H456" i="4" a="1"/>
  <c r="H456" i="4" s="1"/>
  <c r="H457" i="4" a="1"/>
  <c r="H457" i="4" s="1"/>
  <c r="H458" i="4" a="1"/>
  <c r="H458" i="4" s="1"/>
  <c r="H459" i="4" a="1"/>
  <c r="H459" i="4" s="1"/>
  <c r="H460" i="4" a="1"/>
  <c r="H460" i="4" s="1"/>
  <c r="H461" i="4" a="1"/>
  <c r="H461" i="4" s="1"/>
  <c r="H462" i="4" a="1"/>
  <c r="H462" i="4" s="1"/>
  <c r="H463" i="4" a="1"/>
  <c r="H463" i="4" s="1"/>
  <c r="H464" i="4" a="1"/>
  <c r="H464" i="4"/>
  <c r="H465" i="4" a="1"/>
  <c r="H465" i="4" s="1"/>
  <c r="H466" i="4" a="1"/>
  <c r="H466" i="4" s="1"/>
  <c r="H467" i="4" a="1"/>
  <c r="H467" i="4" s="1"/>
  <c r="H468" i="4" a="1"/>
  <c r="H468" i="4"/>
  <c r="H469" i="4" a="1"/>
  <c r="H469" i="4" s="1"/>
  <c r="H470" i="4" a="1"/>
  <c r="H470" i="4" s="1"/>
  <c r="H471" i="4" a="1"/>
  <c r="H471" i="4" s="1"/>
  <c r="H472" i="4" a="1"/>
  <c r="H472" i="4" s="1"/>
  <c r="H473" i="4" a="1"/>
  <c r="H473" i="4" s="1"/>
  <c r="H474" i="4" a="1"/>
  <c r="H474" i="4" s="1"/>
  <c r="H475" i="4" a="1"/>
  <c r="H475" i="4" s="1"/>
  <c r="H476" i="4" a="1"/>
  <c r="H476" i="4" s="1"/>
  <c r="H477" i="4" a="1"/>
  <c r="H477" i="4" s="1"/>
  <c r="H478" i="4" a="1"/>
  <c r="H478" i="4" s="1"/>
  <c r="H479" i="4" a="1"/>
  <c r="H479" i="4" s="1"/>
  <c r="H480" i="4" a="1"/>
  <c r="H480" i="4" s="1"/>
  <c r="H481" i="4" a="1"/>
  <c r="H481" i="4" s="1"/>
  <c r="H482" i="4" a="1"/>
  <c r="H482" i="4" s="1"/>
  <c r="H483" i="4" a="1"/>
  <c r="H483" i="4"/>
  <c r="H484" i="4" a="1"/>
  <c r="H484" i="4"/>
  <c r="H485" i="4" a="1"/>
  <c r="H485" i="4" s="1"/>
  <c r="H486" i="4" a="1"/>
  <c r="H486" i="4" s="1"/>
  <c r="H487" i="4" a="1"/>
  <c r="H487" i="4" s="1"/>
  <c r="H488" i="4" a="1"/>
  <c r="H488" i="4" s="1"/>
  <c r="H489" i="4" a="1"/>
  <c r="H489" i="4"/>
  <c r="H490" i="4" a="1"/>
  <c r="H490" i="4" s="1"/>
  <c r="H491" i="4" a="1"/>
  <c r="H491" i="4" s="1"/>
  <c r="H492" i="4" a="1"/>
  <c r="H492" i="4"/>
  <c r="H493" i="4" a="1"/>
  <c r="H493" i="4" s="1"/>
  <c r="H494" i="4" a="1"/>
  <c r="H494" i="4" s="1"/>
  <c r="H495" i="4" a="1"/>
  <c r="H495" i="4" s="1"/>
  <c r="H496" i="4" a="1"/>
  <c r="H496" i="4" s="1"/>
  <c r="H497" i="4" a="1"/>
  <c r="H497" i="4" s="1"/>
  <c r="H498" i="4" a="1"/>
  <c r="H498" i="4" s="1"/>
  <c r="H499" i="4" a="1"/>
  <c r="H499" i="4" s="1"/>
  <c r="H500" i="4" a="1"/>
  <c r="H500" i="4" s="1"/>
  <c r="H501" i="4" a="1"/>
  <c r="H501" i="4" s="1"/>
  <c r="H502" i="4" a="1"/>
  <c r="H502" i="4" s="1"/>
  <c r="H503" i="4" a="1"/>
  <c r="H503" i="4" s="1"/>
  <c r="H504" i="4" a="1"/>
  <c r="H504" i="4" s="1"/>
  <c r="H505" i="4" a="1"/>
  <c r="H505" i="4" s="1"/>
  <c r="H506" i="4" a="1"/>
  <c r="H506" i="4" s="1"/>
  <c r="H507" i="4" a="1"/>
  <c r="H507" i="4"/>
  <c r="H508" i="4" a="1"/>
  <c r="H508" i="4"/>
  <c r="H509" i="4" a="1"/>
  <c r="H509" i="4" s="1"/>
  <c r="H510" i="4" a="1"/>
  <c r="H510" i="4" s="1"/>
  <c r="H511" i="4" a="1"/>
  <c r="H511" i="4" s="1"/>
  <c r="H512" i="4" a="1"/>
  <c r="H512" i="4" s="1"/>
  <c r="H513" i="4" a="1"/>
  <c r="H513" i="4"/>
  <c r="H514" i="4" a="1"/>
  <c r="H514" i="4" s="1"/>
  <c r="H515" i="4" a="1"/>
  <c r="H515" i="4" s="1"/>
  <c r="H516" i="4" a="1"/>
  <c r="H516" i="4"/>
  <c r="H517" i="4" a="1"/>
  <c r="H517" i="4" s="1"/>
  <c r="H518" i="4" a="1"/>
  <c r="H518" i="4" s="1"/>
  <c r="H519" i="4" a="1"/>
  <c r="H519" i="4" s="1"/>
  <c r="H520" i="4" a="1"/>
  <c r="H520" i="4" s="1"/>
  <c r="H430" i="4" a="1"/>
  <c r="H430" i="4" s="1"/>
  <c r="H335" i="4" a="1"/>
  <c r="H335" i="4" s="1"/>
  <c r="H336" i="4" a="1"/>
  <c r="H336" i="4" s="1"/>
  <c r="H337" i="4" a="1"/>
  <c r="H337" i="4" s="1"/>
  <c r="H338" i="4" a="1"/>
  <c r="H338" i="4"/>
  <c r="H339" i="4" a="1"/>
  <c r="H339" i="4"/>
  <c r="H340" i="4" a="1"/>
  <c r="H340" i="4" s="1"/>
  <c r="H341" i="4" a="1"/>
  <c r="H341" i="4" s="1"/>
  <c r="H342" i="4" a="1"/>
  <c r="H342" i="4" s="1"/>
  <c r="H343" i="4" a="1"/>
  <c r="H343" i="4" s="1"/>
  <c r="H344" i="4" a="1"/>
  <c r="H344" i="4" s="1"/>
  <c r="H345" i="4" a="1"/>
  <c r="H345" i="4" s="1"/>
  <c r="H346" i="4" a="1"/>
  <c r="H346" i="4" s="1"/>
  <c r="H347" i="4" a="1"/>
  <c r="H347" i="4" s="1"/>
  <c r="H348" i="4" a="1"/>
  <c r="H348" i="4" s="1"/>
  <c r="H349" i="4" a="1"/>
  <c r="H349" i="4" s="1"/>
  <c r="H350" i="4" a="1"/>
  <c r="H350" i="4" s="1"/>
  <c r="H351" i="4" a="1"/>
  <c r="H351" i="4"/>
  <c r="H352" i="4" a="1"/>
  <c r="H352" i="4"/>
  <c r="H353" i="4" a="1"/>
  <c r="H353" i="4" s="1"/>
  <c r="H354" i="4" a="1"/>
  <c r="H354" i="4" s="1"/>
  <c r="H355" i="4" a="1"/>
  <c r="H355" i="4" s="1"/>
  <c r="H356" i="4" a="1"/>
  <c r="H356" i="4" s="1"/>
  <c r="H357" i="4" a="1"/>
  <c r="H357" i="4" s="1"/>
  <c r="H358" i="4" a="1"/>
  <c r="H358" i="4" s="1"/>
  <c r="H359" i="4" a="1"/>
  <c r="H359" i="4" s="1"/>
  <c r="H360" i="4" a="1"/>
  <c r="H360" i="4" s="1"/>
  <c r="H361" i="4" a="1"/>
  <c r="H361" i="4" s="1"/>
  <c r="H362" i="4" a="1"/>
  <c r="H362" i="4" s="1"/>
  <c r="H363" i="4" a="1"/>
  <c r="H363" i="4" s="1"/>
  <c r="H364" i="4" a="1"/>
  <c r="H364" i="4" s="1"/>
  <c r="H365" i="4" a="1"/>
  <c r="H365" i="4" s="1"/>
  <c r="H366" i="4" a="1"/>
  <c r="H366" i="4" s="1"/>
  <c r="H367" i="4" a="1"/>
  <c r="H367" i="4" s="1"/>
  <c r="H368" i="4" a="1"/>
  <c r="H368" i="4" s="1"/>
  <c r="H369" i="4" a="1"/>
  <c r="H369" i="4" s="1"/>
  <c r="H370" i="4" a="1"/>
  <c r="H370" i="4" s="1"/>
  <c r="H371" i="4" a="1"/>
  <c r="H371" i="4" s="1"/>
  <c r="H372" i="4" a="1"/>
  <c r="H372" i="4" s="1"/>
  <c r="H373" i="4" a="1"/>
  <c r="H373" i="4" s="1"/>
  <c r="H374" i="4" a="1"/>
  <c r="H374" i="4" s="1"/>
  <c r="H375" i="4" a="1"/>
  <c r="H375" i="4" s="1"/>
  <c r="H376" i="4" a="1"/>
  <c r="H376" i="4" s="1"/>
  <c r="H377" i="4" a="1"/>
  <c r="H377" i="4" s="1"/>
  <c r="H378" i="4" a="1"/>
  <c r="H378" i="4" s="1"/>
  <c r="H379" i="4" a="1"/>
  <c r="H379" i="4" s="1"/>
  <c r="H380" i="4" a="1"/>
  <c r="H380" i="4" s="1"/>
  <c r="H381" i="4" a="1"/>
  <c r="H381" i="4" s="1"/>
  <c r="H382" i="4" a="1"/>
  <c r="H382" i="4"/>
  <c r="H383" i="4" a="1"/>
  <c r="H383" i="4" s="1"/>
  <c r="H384" i="4" a="1"/>
  <c r="H384" i="4" s="1"/>
  <c r="H385" i="4" a="1"/>
  <c r="H385" i="4" s="1"/>
  <c r="H386" i="4" a="1"/>
  <c r="H386" i="4" s="1"/>
  <c r="H387" i="4" a="1"/>
  <c r="H387" i="4" s="1"/>
  <c r="H388" i="4" a="1"/>
  <c r="H388" i="4"/>
  <c r="H389" i="4" a="1"/>
  <c r="H389" i="4" s="1"/>
  <c r="H390" i="4" a="1"/>
  <c r="H390" i="4" s="1"/>
  <c r="H391" i="4" a="1"/>
  <c r="H391" i="4" s="1"/>
  <c r="H392" i="4" a="1"/>
  <c r="H392" i="4" s="1"/>
  <c r="H393" i="4" a="1"/>
  <c r="H393" i="4" s="1"/>
  <c r="H394" i="4" a="1"/>
  <c r="H394" i="4"/>
  <c r="H395" i="4" a="1"/>
  <c r="H395" i="4" s="1"/>
  <c r="H396" i="4" a="1"/>
  <c r="H396" i="4" s="1"/>
  <c r="H397" i="4" a="1"/>
  <c r="H397" i="4" s="1"/>
  <c r="H398" i="4" a="1"/>
  <c r="H398" i="4" s="1"/>
  <c r="H399" i="4" a="1"/>
  <c r="H399" i="4" s="1"/>
  <c r="H400" i="4" a="1"/>
  <c r="H400" i="4"/>
  <c r="H401" i="4" a="1"/>
  <c r="H401" i="4" s="1"/>
  <c r="H402" i="4" a="1"/>
  <c r="H402" i="4" s="1"/>
  <c r="H403" i="4" a="1"/>
  <c r="H403" i="4" s="1"/>
  <c r="H404" i="4" a="1"/>
  <c r="H404" i="4" s="1"/>
  <c r="H405" i="4" a="1"/>
  <c r="H405" i="4" s="1"/>
  <c r="H406" i="4" a="1"/>
  <c r="H406" i="4"/>
  <c r="H407" i="4" a="1"/>
  <c r="H407" i="4" s="1"/>
  <c r="H408" i="4" a="1"/>
  <c r="H408" i="4" s="1"/>
  <c r="H409" i="4" a="1"/>
  <c r="H409" i="4" s="1"/>
  <c r="H410" i="4" a="1"/>
  <c r="H410" i="4" s="1"/>
  <c r="H411" i="4" a="1"/>
  <c r="H411" i="4" s="1"/>
  <c r="H412" i="4" a="1"/>
  <c r="H412" i="4" s="1"/>
  <c r="H413" i="4" a="1"/>
  <c r="H413" i="4" s="1"/>
  <c r="H414" i="4" a="1"/>
  <c r="H414" i="4" s="1"/>
  <c r="H415" i="4" a="1"/>
  <c r="H415" i="4" s="1"/>
  <c r="H416" i="4" a="1"/>
  <c r="H416" i="4" s="1"/>
  <c r="H417" i="4" a="1"/>
  <c r="H417" i="4" s="1"/>
  <c r="H418" i="4" a="1"/>
  <c r="H418" i="4" s="1"/>
  <c r="H419" i="4" a="1"/>
  <c r="H419" i="4" s="1"/>
  <c r="H420" i="4" a="1"/>
  <c r="H420" i="4" s="1"/>
  <c r="H421" i="4" a="1"/>
  <c r="H421" i="4" s="1"/>
  <c r="H422" i="4" a="1"/>
  <c r="H422" i="4" s="1"/>
  <c r="H423" i="4" a="1"/>
  <c r="H423" i="4" s="1"/>
  <c r="H424" i="4" a="1"/>
  <c r="H424" i="4" s="1"/>
  <c r="H334" i="4" a="1"/>
  <c r="H334" i="4" s="1"/>
  <c r="H187" i="4" a="1"/>
  <c r="H187" i="4" s="1"/>
  <c r="H188" i="4" a="1"/>
  <c r="H188" i="4" s="1"/>
  <c r="H189" i="4" a="1"/>
  <c r="H189" i="4" s="1"/>
  <c r="H190" i="4" a="1"/>
  <c r="H190" i="4" s="1"/>
  <c r="H191" i="4" a="1"/>
  <c r="H191" i="4" s="1"/>
  <c r="H192" i="4" a="1"/>
  <c r="H192" i="4"/>
  <c r="H193" i="4" a="1"/>
  <c r="H193" i="4" s="1"/>
  <c r="H194" i="4" a="1"/>
  <c r="H194" i="4" s="1"/>
  <c r="H195" i="4" a="1"/>
  <c r="H195" i="4"/>
  <c r="H196" i="4" a="1"/>
  <c r="H196" i="4" s="1"/>
  <c r="H197" i="4" a="1"/>
  <c r="H197" i="4" s="1"/>
  <c r="H198" i="4" a="1"/>
  <c r="H198" i="4"/>
  <c r="H199" i="4" a="1"/>
  <c r="H199" i="4" s="1"/>
  <c r="H200" i="4" a="1"/>
  <c r="H200" i="4" s="1"/>
  <c r="H201" i="4" a="1"/>
  <c r="H201" i="4" s="1"/>
  <c r="H202" i="4" a="1"/>
  <c r="H202" i="4"/>
  <c r="H203" i="4" a="1"/>
  <c r="H203" i="4" s="1"/>
  <c r="H204" i="4" a="1"/>
  <c r="H204" i="4" s="1"/>
  <c r="H205" i="4" a="1"/>
  <c r="H205" i="4" s="1"/>
  <c r="H206" i="4" a="1"/>
  <c r="H206" i="4" s="1"/>
  <c r="H207" i="4" a="1"/>
  <c r="H207" i="4" s="1"/>
  <c r="H208" i="4" a="1"/>
  <c r="H208" i="4" s="1"/>
  <c r="H209" i="4" a="1"/>
  <c r="H209" i="4" s="1"/>
  <c r="H210" i="4" a="1"/>
  <c r="H210" i="4" s="1"/>
  <c r="H211" i="4" a="1"/>
  <c r="H211" i="4" s="1"/>
  <c r="H212" i="4" a="1"/>
  <c r="H212" i="4" s="1"/>
  <c r="H213" i="4" a="1"/>
  <c r="H213" i="4" s="1"/>
  <c r="H214" i="4" a="1"/>
  <c r="H214" i="4" s="1"/>
  <c r="H215" i="4" a="1"/>
  <c r="H215" i="4" s="1"/>
  <c r="H216" i="4" a="1"/>
  <c r="H216" i="4" s="1"/>
  <c r="H217" i="4" a="1"/>
  <c r="H217" i="4" s="1"/>
  <c r="H218" i="4" a="1"/>
  <c r="H218" i="4" s="1"/>
  <c r="H219" i="4" a="1"/>
  <c r="H219" i="4" s="1"/>
  <c r="H220" i="4" a="1"/>
  <c r="H220" i="4"/>
  <c r="H221" i="4" a="1"/>
  <c r="H221" i="4" s="1"/>
  <c r="H222" i="4" a="1"/>
  <c r="H222" i="4" s="1"/>
  <c r="H223" i="4" a="1"/>
  <c r="H223" i="4" s="1"/>
  <c r="H224" i="4" a="1"/>
  <c r="H224" i="4" s="1"/>
  <c r="H225" i="4" a="1"/>
  <c r="H225" i="4" s="1"/>
  <c r="H226" i="4" a="1"/>
  <c r="H226" i="4" s="1"/>
  <c r="H227" i="4" a="1"/>
  <c r="H227" i="4" s="1"/>
  <c r="H228" i="4" a="1"/>
  <c r="H228" i="4"/>
  <c r="H229" i="4" a="1"/>
  <c r="H229" i="4" s="1"/>
  <c r="H230" i="4" a="1"/>
  <c r="H230" i="4" s="1"/>
  <c r="H231" i="4" a="1"/>
  <c r="H231" i="4" s="1"/>
  <c r="H232" i="4" a="1"/>
  <c r="H232" i="4" s="1"/>
  <c r="H233" i="4" a="1"/>
  <c r="H233" i="4" s="1"/>
  <c r="H234" i="4" a="1"/>
  <c r="H234" i="4"/>
  <c r="H235" i="4" a="1"/>
  <c r="H235" i="4" s="1"/>
  <c r="H236" i="4" a="1"/>
  <c r="H236" i="4" s="1"/>
  <c r="H237" i="4" a="1"/>
  <c r="H237" i="4" s="1"/>
  <c r="H238" i="4" a="1"/>
  <c r="H238" i="4" s="1"/>
  <c r="H239" i="4" a="1"/>
  <c r="H239" i="4" s="1"/>
  <c r="H240" i="4" a="1"/>
  <c r="H240" i="4"/>
  <c r="H241" i="4" a="1"/>
  <c r="H241" i="4" s="1"/>
  <c r="H242" i="4" a="1"/>
  <c r="H242" i="4" s="1"/>
  <c r="H243" i="4" a="1"/>
  <c r="H243" i="4" s="1"/>
  <c r="H244" i="4" a="1"/>
  <c r="H244" i="4" s="1"/>
  <c r="H245" i="4" a="1"/>
  <c r="H245" i="4" s="1"/>
  <c r="H246" i="4" a="1"/>
  <c r="H246" i="4" s="1"/>
  <c r="H247" i="4" a="1"/>
  <c r="H247" i="4" s="1"/>
  <c r="H248" i="4" a="1"/>
  <c r="H248" i="4" s="1"/>
  <c r="H249" i="4" a="1"/>
  <c r="H249" i="4" s="1"/>
  <c r="H250" i="4" a="1"/>
  <c r="H250" i="4" s="1"/>
  <c r="H251" i="4" a="1"/>
  <c r="H251" i="4" s="1"/>
  <c r="H252" i="4" a="1"/>
  <c r="H252" i="4"/>
  <c r="H253" i="4" a="1"/>
  <c r="H253" i="4" s="1"/>
  <c r="H254" i="4" a="1"/>
  <c r="H254" i="4" s="1"/>
  <c r="H255" i="4" a="1"/>
  <c r="H255" i="4" s="1"/>
  <c r="H256" i="4" a="1"/>
  <c r="H256" i="4" s="1"/>
  <c r="H257" i="4" a="1"/>
  <c r="H257" i="4" s="1"/>
  <c r="H258" i="4" a="1"/>
  <c r="H258" i="4" s="1"/>
  <c r="H259" i="4" a="1"/>
  <c r="H259" i="4" s="1"/>
  <c r="H260" i="4" a="1"/>
  <c r="H260" i="4" s="1"/>
  <c r="H261" i="4" a="1"/>
  <c r="H261" i="4" s="1"/>
  <c r="H262" i="4" a="1"/>
  <c r="H262" i="4" s="1"/>
  <c r="H263" i="4" a="1"/>
  <c r="H263" i="4" s="1"/>
  <c r="H264" i="4" a="1"/>
  <c r="H264" i="4" s="1"/>
  <c r="H265" i="4" a="1"/>
  <c r="H265" i="4" s="1"/>
  <c r="H266" i="4" a="1"/>
  <c r="H266" i="4" s="1"/>
  <c r="H267" i="4" a="1"/>
  <c r="H267" i="4" s="1"/>
  <c r="H268" i="4" a="1"/>
  <c r="H268" i="4" s="1"/>
  <c r="H269" i="4" a="1"/>
  <c r="H269" i="4" s="1"/>
  <c r="H270" i="4" a="1"/>
  <c r="H270" i="4" s="1"/>
  <c r="H271" i="4" a="1"/>
  <c r="H271" i="4" s="1"/>
  <c r="H272" i="4" a="1"/>
  <c r="H272" i="4" s="1"/>
  <c r="H273" i="4" a="1"/>
  <c r="H273" i="4" s="1"/>
  <c r="H274" i="4" a="1"/>
  <c r="H274" i="4" s="1"/>
  <c r="H275" i="4" a="1"/>
  <c r="H275" i="4" s="1"/>
  <c r="H276" i="4" a="1"/>
  <c r="H276" i="4" s="1"/>
  <c r="H277" i="4" a="1"/>
  <c r="H277" i="4" s="1"/>
  <c r="H278" i="4" a="1"/>
  <c r="H278" i="4" s="1"/>
  <c r="H279" i="4" a="1"/>
  <c r="H279" i="4" s="1"/>
  <c r="H280" i="4" a="1"/>
  <c r="H280" i="4" s="1"/>
  <c r="H281" i="4" a="1"/>
  <c r="H281" i="4" s="1"/>
  <c r="H282" i="4" a="1"/>
  <c r="H282" i="4" s="1"/>
  <c r="H283" i="4" a="1"/>
  <c r="H283" i="4" s="1"/>
  <c r="H284" i="4" a="1"/>
  <c r="H284" i="4" s="1"/>
  <c r="H285" i="4" a="1"/>
  <c r="H285" i="4" s="1"/>
  <c r="H286" i="4" a="1"/>
  <c r="H286" i="4" s="1"/>
  <c r="H287" i="4" a="1"/>
  <c r="H287" i="4" s="1"/>
  <c r="H288" i="4" a="1"/>
  <c r="H288" i="4" s="1"/>
  <c r="H289" i="4" a="1"/>
  <c r="H289" i="4" s="1"/>
  <c r="H290" i="4" a="1"/>
  <c r="H290" i="4" s="1"/>
  <c r="H291" i="4" a="1"/>
  <c r="H291" i="4" s="1"/>
  <c r="H292" i="4" a="1"/>
  <c r="H292" i="4" s="1"/>
  <c r="H293" i="4" a="1"/>
  <c r="H293" i="4" s="1"/>
  <c r="H294" i="4" a="1"/>
  <c r="H294" i="4" s="1"/>
  <c r="H295" i="4" a="1"/>
  <c r="H295" i="4" s="1"/>
  <c r="H296" i="4" a="1"/>
  <c r="H296" i="4" s="1"/>
  <c r="H297" i="4" a="1"/>
  <c r="H297" i="4" s="1"/>
  <c r="H298" i="4" a="1"/>
  <c r="H298" i="4" s="1"/>
  <c r="H299" i="4" a="1"/>
  <c r="H299" i="4" s="1"/>
  <c r="H300" i="4" a="1"/>
  <c r="H300" i="4"/>
  <c r="H301" i="4" a="1"/>
  <c r="H301" i="4" s="1"/>
  <c r="H302" i="4" a="1"/>
  <c r="H302" i="4" s="1"/>
  <c r="H303" i="4" a="1"/>
  <c r="H303" i="4" s="1"/>
  <c r="H304" i="4" a="1"/>
  <c r="H304" i="4" s="1"/>
  <c r="H305" i="4" a="1"/>
  <c r="H305" i="4" s="1"/>
  <c r="H306" i="4" a="1"/>
  <c r="H306" i="4"/>
  <c r="H307" i="4" a="1"/>
  <c r="H307" i="4" s="1"/>
  <c r="H308" i="4" a="1"/>
  <c r="H308" i="4" s="1"/>
  <c r="H309" i="4" a="1"/>
  <c r="H309" i="4" s="1"/>
  <c r="H310" i="4" a="1"/>
  <c r="H310" i="4" s="1"/>
  <c r="H311" i="4" a="1"/>
  <c r="H311" i="4" s="1"/>
  <c r="H312" i="4" a="1"/>
  <c r="H312" i="4"/>
  <c r="H313" i="4" a="1"/>
  <c r="H313" i="4" s="1"/>
  <c r="H314" i="4" a="1"/>
  <c r="H314" i="4" s="1"/>
  <c r="H315" i="4" a="1"/>
  <c r="H315" i="4" s="1"/>
  <c r="H316" i="4" a="1"/>
  <c r="H316" i="4" s="1"/>
  <c r="H317" i="4" a="1"/>
  <c r="H317" i="4" s="1"/>
  <c r="H318" i="4" a="1"/>
  <c r="H318" i="4" s="1"/>
  <c r="H319" i="4" a="1"/>
  <c r="H319" i="4" s="1"/>
  <c r="H320" i="4" a="1"/>
  <c r="H320" i="4" s="1"/>
  <c r="H321" i="4" a="1"/>
  <c r="H321" i="4" s="1"/>
  <c r="H322" i="4" a="1"/>
  <c r="H322" i="4" s="1"/>
  <c r="H323" i="4" a="1"/>
  <c r="H323" i="4" s="1"/>
  <c r="H324" i="4" a="1"/>
  <c r="H324" i="4"/>
  <c r="H325" i="4" a="1"/>
  <c r="H325" i="4" s="1"/>
  <c r="H326" i="4" a="1"/>
  <c r="H326" i="4" s="1"/>
  <c r="H327" i="4" a="1"/>
  <c r="H327" i="4" s="1"/>
  <c r="H328" i="4" a="1"/>
  <c r="H328" i="4" s="1"/>
  <c r="H186" i="4" a="1"/>
  <c r="H186" i="4" s="1"/>
  <c r="H19" i="4" a="1"/>
  <c r="H19" i="4" s="1"/>
  <c r="H20" i="4" a="1"/>
  <c r="H20" i="4"/>
  <c r="H21" i="4" a="1"/>
  <c r="H21" i="4" s="1"/>
  <c r="H22" i="4" a="1"/>
  <c r="H22" i="4" s="1"/>
  <c r="H23" i="4" a="1"/>
  <c r="H23" i="4" s="1"/>
  <c r="H24" i="4" a="1"/>
  <c r="H24" i="4" s="1"/>
  <c r="H25" i="4" a="1"/>
  <c r="H25" i="4" s="1"/>
  <c r="H26" i="4" a="1"/>
  <c r="H26" i="4" s="1"/>
  <c r="H27" i="4" a="1"/>
  <c r="H27" i="4" s="1"/>
  <c r="H28" i="4" a="1"/>
  <c r="H28" i="4" s="1"/>
  <c r="H29" i="4" a="1"/>
  <c r="H29" i="4"/>
  <c r="H30" i="4" a="1"/>
  <c r="H30" i="4" s="1"/>
  <c r="H31" i="4" a="1"/>
  <c r="H31" i="4" s="1"/>
  <c r="H32" i="4" a="1"/>
  <c r="H32" i="4" s="1"/>
  <c r="H33" i="4" a="1"/>
  <c r="H33" i="4" s="1"/>
  <c r="H34" i="4" a="1"/>
  <c r="H34" i="4" s="1"/>
  <c r="H35" i="4" a="1"/>
  <c r="H35" i="4" s="1"/>
  <c r="H36" i="4" a="1"/>
  <c r="H36" i="4" s="1"/>
  <c r="H37" i="4" a="1"/>
  <c r="H37" i="4" s="1"/>
  <c r="H38" i="4" a="1"/>
  <c r="H38" i="4" s="1"/>
  <c r="H39" i="4" a="1"/>
  <c r="H39" i="4" s="1"/>
  <c r="H40" i="4" a="1"/>
  <c r="H40" i="4" s="1"/>
  <c r="H41" i="4" a="1"/>
  <c r="H41" i="4" s="1"/>
  <c r="H42" i="4" a="1"/>
  <c r="H42" i="4" s="1"/>
  <c r="H43" i="4" a="1"/>
  <c r="H43" i="4" s="1"/>
  <c r="H44" i="4" a="1"/>
  <c r="H44" i="4" s="1"/>
  <c r="H45" i="4" a="1"/>
  <c r="H45" i="4" s="1"/>
  <c r="H46" i="4" a="1"/>
  <c r="H46" i="4" s="1"/>
  <c r="H47" i="4" a="1"/>
  <c r="H47" i="4" s="1"/>
  <c r="H48" i="4" a="1"/>
  <c r="H48" i="4"/>
  <c r="H49" i="4" a="1"/>
  <c r="H49" i="4" s="1"/>
  <c r="H50" i="4" a="1"/>
  <c r="H50" i="4" s="1"/>
  <c r="H51" i="4" a="1"/>
  <c r="H51" i="4" s="1"/>
  <c r="H52" i="4" a="1"/>
  <c r="H52" i="4" s="1"/>
  <c r="H53" i="4" a="1"/>
  <c r="H53" i="4" s="1"/>
  <c r="H54" i="4" a="1"/>
  <c r="H54" i="4" s="1"/>
  <c r="H55" i="4" a="1"/>
  <c r="H55" i="4" s="1"/>
  <c r="H56" i="4" a="1"/>
  <c r="H56" i="4" s="1"/>
  <c r="H57" i="4" a="1"/>
  <c r="H57" i="4" s="1"/>
  <c r="H58" i="4" a="1"/>
  <c r="H58" i="4" s="1"/>
  <c r="H59" i="4" a="1"/>
  <c r="H59" i="4" s="1"/>
  <c r="H60" i="4" a="1"/>
  <c r="H60" i="4" s="1"/>
  <c r="H61" i="4" a="1"/>
  <c r="H61" i="4" s="1"/>
  <c r="H62" i="4" a="1"/>
  <c r="H62" i="4" s="1"/>
  <c r="H63" i="4" a="1"/>
  <c r="H63" i="4" s="1"/>
  <c r="H64" i="4" a="1"/>
  <c r="H64" i="4" s="1"/>
  <c r="H65" i="4" a="1"/>
  <c r="H65" i="4" s="1"/>
  <c r="H66" i="4" a="1"/>
  <c r="H66" i="4"/>
  <c r="H67" i="4" a="1"/>
  <c r="H67" i="4" s="1"/>
  <c r="H68" i="4" a="1"/>
  <c r="H68" i="4" s="1"/>
  <c r="H69" i="4" a="1"/>
  <c r="H69" i="4" s="1"/>
  <c r="H70" i="4" a="1"/>
  <c r="H70" i="4" s="1"/>
  <c r="H71" i="4" a="1"/>
  <c r="H71" i="4" s="1"/>
  <c r="H72" i="4" a="1"/>
  <c r="H72" i="4" s="1"/>
  <c r="H73" i="4" a="1"/>
  <c r="H73" i="4" s="1"/>
  <c r="H74" i="4" a="1"/>
  <c r="H74" i="4" s="1"/>
  <c r="H75" i="4" a="1"/>
  <c r="H75" i="4" s="1"/>
  <c r="H76" i="4" a="1"/>
  <c r="H76" i="4" s="1"/>
  <c r="H77" i="4" a="1"/>
  <c r="H77" i="4" s="1"/>
  <c r="H78" i="4" a="1"/>
  <c r="H78" i="4" s="1"/>
  <c r="H79" i="4" a="1"/>
  <c r="H79" i="4" s="1"/>
  <c r="H80" i="4" a="1"/>
  <c r="H80" i="4" s="1"/>
  <c r="H81" i="4" a="1"/>
  <c r="H81" i="4" s="1"/>
  <c r="H82" i="4" a="1"/>
  <c r="H82" i="4" s="1"/>
  <c r="H83" i="4" a="1"/>
  <c r="H83" i="4" s="1"/>
  <c r="H84" i="4" a="1"/>
  <c r="H84" i="4" s="1"/>
  <c r="H85" i="4" a="1"/>
  <c r="H85" i="4" s="1"/>
  <c r="H86" i="4" a="1"/>
  <c r="H86" i="4" s="1"/>
  <c r="H87" i="4" a="1"/>
  <c r="H87" i="4" s="1"/>
  <c r="H88" i="4" a="1"/>
  <c r="H88" i="4" s="1"/>
  <c r="H89" i="4" a="1"/>
  <c r="H89" i="4" s="1"/>
  <c r="H90" i="4" a="1"/>
  <c r="H90" i="4" s="1"/>
  <c r="H91" i="4" a="1"/>
  <c r="H91" i="4" s="1"/>
  <c r="H92" i="4" a="1"/>
  <c r="H92" i="4" s="1"/>
  <c r="H93" i="4" a="1"/>
  <c r="H93" i="4" s="1"/>
  <c r="H94" i="4" a="1"/>
  <c r="H94" i="4" s="1"/>
  <c r="H95" i="4" a="1"/>
  <c r="H95" i="4" s="1"/>
  <c r="H96" i="4" a="1"/>
  <c r="H96" i="4" s="1"/>
  <c r="H97" i="4" a="1"/>
  <c r="H97" i="4" s="1"/>
  <c r="H98" i="4" a="1"/>
  <c r="H98" i="4" s="1"/>
  <c r="H99" i="4" a="1"/>
  <c r="H99" i="4" s="1"/>
  <c r="H100" i="4" a="1"/>
  <c r="H100" i="4" s="1"/>
  <c r="H101" i="4" a="1"/>
  <c r="H101" i="4" s="1"/>
  <c r="H102" i="4" a="1"/>
  <c r="H102" i="4" s="1"/>
  <c r="H103" i="4" a="1"/>
  <c r="H103" i="4" s="1"/>
  <c r="H104" i="4" a="1"/>
  <c r="H104" i="4" s="1"/>
  <c r="H105" i="4" a="1"/>
  <c r="H105" i="4" s="1"/>
  <c r="H106" i="4" a="1"/>
  <c r="H106" i="4" s="1"/>
  <c r="H107" i="4" a="1"/>
  <c r="H107" i="4" s="1"/>
  <c r="H108" i="4" a="1"/>
  <c r="H108" i="4" s="1"/>
  <c r="H109" i="4" a="1"/>
  <c r="H109" i="4" s="1"/>
  <c r="H110" i="4" a="1"/>
  <c r="H110" i="4" s="1"/>
  <c r="H111" i="4" a="1"/>
  <c r="H111" i="4" s="1"/>
  <c r="H112" i="4" a="1"/>
  <c r="H112" i="4" s="1"/>
  <c r="H113" i="4" a="1"/>
  <c r="H113" i="4" s="1"/>
  <c r="H114" i="4" a="1"/>
  <c r="H114" i="4" s="1"/>
  <c r="H115" i="4" a="1"/>
  <c r="H115" i="4" s="1"/>
  <c r="H116" i="4" a="1"/>
  <c r="H116" i="4" s="1"/>
  <c r="H117" i="4" a="1"/>
  <c r="H117" i="4" s="1"/>
  <c r="H118" i="4" a="1"/>
  <c r="H118" i="4" s="1"/>
  <c r="H119" i="4" a="1"/>
  <c r="H119" i="4" s="1"/>
  <c r="H120" i="4" a="1"/>
  <c r="H120" i="4" s="1"/>
  <c r="H121" i="4" a="1"/>
  <c r="H121" i="4" s="1"/>
  <c r="H122" i="4" a="1"/>
  <c r="H122" i="4" s="1"/>
  <c r="H123" i="4" a="1"/>
  <c r="H123" i="4" s="1"/>
  <c r="H124" i="4" a="1"/>
  <c r="H124" i="4" s="1"/>
  <c r="H125" i="4" a="1"/>
  <c r="H125" i="4" s="1"/>
  <c r="H126" i="4" a="1"/>
  <c r="H126" i="4" s="1"/>
  <c r="H127" i="4" a="1"/>
  <c r="H127" i="4" s="1"/>
  <c r="H128" i="4" a="1"/>
  <c r="H128" i="4" s="1"/>
  <c r="H129" i="4" a="1"/>
  <c r="H129" i="4" s="1"/>
  <c r="H130" i="4" a="1"/>
  <c r="H130" i="4" s="1"/>
  <c r="H131" i="4" a="1"/>
  <c r="H131" i="4" s="1"/>
  <c r="H132" i="4" a="1"/>
  <c r="H132" i="4" s="1"/>
  <c r="H133" i="4" a="1"/>
  <c r="H133" i="4" s="1"/>
  <c r="H134" i="4" a="1"/>
  <c r="H134" i="4" s="1"/>
  <c r="H135" i="4" a="1"/>
  <c r="H135" i="4" s="1"/>
  <c r="H136" i="4" a="1"/>
  <c r="H136" i="4" s="1"/>
  <c r="H137" i="4" a="1"/>
  <c r="H137" i="4" s="1"/>
  <c r="H138" i="4" a="1"/>
  <c r="H138" i="4" s="1"/>
  <c r="H139" i="4" a="1"/>
  <c r="H139" i="4" s="1"/>
  <c r="H140" i="4" a="1"/>
  <c r="H140" i="4" s="1"/>
  <c r="H141" i="4" a="1"/>
  <c r="H141" i="4" s="1"/>
  <c r="H142" i="4" a="1"/>
  <c r="H142" i="4" s="1"/>
  <c r="H143" i="4" a="1"/>
  <c r="H143" i="4" s="1"/>
  <c r="H144" i="4" a="1"/>
  <c r="H144" i="4" s="1"/>
  <c r="H145" i="4" a="1"/>
  <c r="H145" i="4" s="1"/>
  <c r="H146" i="4" a="1"/>
  <c r="H146" i="4" s="1"/>
  <c r="H147" i="4" a="1"/>
  <c r="H147" i="4" s="1"/>
  <c r="H148" i="4" a="1"/>
  <c r="H148" i="4" s="1"/>
  <c r="H149" i="4" a="1"/>
  <c r="H149" i="4" s="1"/>
  <c r="H150" i="4" a="1"/>
  <c r="H150" i="4" s="1"/>
  <c r="H151" i="4" a="1"/>
  <c r="H151" i="4" s="1"/>
  <c r="H152" i="4" a="1"/>
  <c r="H152" i="4" s="1"/>
  <c r="H153" i="4" a="1"/>
  <c r="H153" i="4" s="1"/>
  <c r="H154" i="4" a="1"/>
  <c r="H154" i="4" s="1"/>
  <c r="H155" i="4" a="1"/>
  <c r="H155" i="4" s="1"/>
  <c r="H156" i="4" a="1"/>
  <c r="H156" i="4" s="1"/>
  <c r="H157" i="4" a="1"/>
  <c r="H157" i="4" s="1"/>
  <c r="H158" i="4" a="1"/>
  <c r="H158" i="4" s="1"/>
  <c r="H159" i="4" a="1"/>
  <c r="H159" i="4" s="1"/>
  <c r="H160" i="4" a="1"/>
  <c r="H160" i="4" s="1"/>
  <c r="H161" i="4" a="1"/>
  <c r="H161" i="4" s="1"/>
  <c r="H162" i="4" a="1"/>
  <c r="H162" i="4" s="1"/>
  <c r="H163" i="4" a="1"/>
  <c r="H163" i="4" s="1"/>
  <c r="H164" i="4" a="1"/>
  <c r="H164" i="4" s="1"/>
  <c r="H165" i="4" a="1"/>
  <c r="H165" i="4" s="1"/>
  <c r="H166" i="4" a="1"/>
  <c r="H166" i="4" s="1"/>
  <c r="H167" i="4" a="1"/>
  <c r="H167" i="4" s="1"/>
  <c r="H168" i="4" a="1"/>
  <c r="H168" i="4" s="1"/>
  <c r="H169" i="4" a="1"/>
  <c r="H169" i="4" s="1"/>
  <c r="H170" i="4" a="1"/>
  <c r="H170" i="4" s="1"/>
  <c r="H171" i="4" a="1"/>
  <c r="H171" i="4" s="1"/>
  <c r="H172" i="4" a="1"/>
  <c r="H172" i="4" s="1"/>
  <c r="H173" i="4" a="1"/>
  <c r="H173" i="4" s="1"/>
  <c r="H174" i="4" a="1"/>
  <c r="H174" i="4" s="1"/>
  <c r="H175" i="4" a="1"/>
  <c r="H175" i="4" s="1"/>
  <c r="H176" i="4" a="1"/>
  <c r="H176" i="4" s="1"/>
  <c r="H177" i="4" a="1"/>
  <c r="H177" i="4" s="1"/>
  <c r="H178" i="4" a="1"/>
  <c r="H178" i="4" s="1"/>
  <c r="H179" i="4" a="1"/>
  <c r="H179" i="4" s="1"/>
  <c r="H180" i="4" a="1"/>
  <c r="H180" i="4" s="1"/>
  <c r="H18" i="4" a="1"/>
  <c r="H18" i="4" s="1"/>
  <c r="N1445" i="1"/>
  <c r="N1446" i="1"/>
  <c r="N1447" i="1"/>
  <c r="N1448" i="1"/>
  <c r="N1449" i="1"/>
  <c r="N1450" i="1"/>
  <c r="N1451" i="1"/>
  <c r="AL1451" i="1" s="1"/>
  <c r="N1452" i="1"/>
  <c r="AK1448" i="1"/>
  <c r="AL1448" i="1" s="1"/>
  <c r="AK1449" i="1"/>
  <c r="AL1449" i="1" s="1"/>
  <c r="AK1450" i="1"/>
  <c r="AK1451" i="1"/>
  <c r="AK1452" i="1"/>
  <c r="K1055" i="1"/>
  <c r="K1056" i="1"/>
  <c r="K1057" i="1"/>
  <c r="K1058" i="1"/>
  <c r="K1059" i="1"/>
  <c r="K1060" i="1"/>
  <c r="K1061" i="1"/>
  <c r="K1062" i="1"/>
  <c r="K1063" i="1"/>
  <c r="K1064" i="1"/>
  <c r="K1065" i="1"/>
  <c r="K1066" i="1"/>
  <c r="K1067" i="1"/>
  <c r="K1068" i="1"/>
  <c r="K1069" i="1"/>
  <c r="K1070" i="1"/>
  <c r="K1071" i="1"/>
  <c r="K1072" i="1"/>
  <c r="K1073" i="1"/>
  <c r="K1074" i="1"/>
  <c r="K1075" i="1"/>
  <c r="K1076" i="1"/>
  <c r="K1077" i="1"/>
  <c r="K1078" i="1"/>
  <c r="K1079" i="1"/>
  <c r="K1080" i="1"/>
  <c r="K1081" i="1"/>
  <c r="K1082" i="1"/>
  <c r="K1083" i="1"/>
  <c r="K1084" i="1"/>
  <c r="K1085" i="1"/>
  <c r="K1086" i="1"/>
  <c r="K1087" i="1"/>
  <c r="K1088" i="1"/>
  <c r="K1089" i="1"/>
  <c r="K1090" i="1"/>
  <c r="K1091" i="1"/>
  <c r="K1092" i="1"/>
  <c r="K1093" i="1"/>
  <c r="K1094" i="1"/>
  <c r="K1095" i="1"/>
  <c r="K1096" i="1"/>
  <c r="K1097" i="1"/>
  <c r="K1098" i="1"/>
  <c r="K1099" i="1"/>
  <c r="K1100" i="1"/>
  <c r="K1101" i="1"/>
  <c r="K1102" i="1"/>
  <c r="K1103" i="1"/>
  <c r="K1104" i="1"/>
  <c r="K1105" i="1"/>
  <c r="K1106" i="1"/>
  <c r="K1107" i="1"/>
  <c r="K1108" i="1"/>
  <c r="K1109" i="1"/>
  <c r="K1110" i="1"/>
  <c r="K1111" i="1"/>
  <c r="K1112" i="1"/>
  <c r="K1113" i="1"/>
  <c r="K1114" i="1"/>
  <c r="K1115" i="1"/>
  <c r="K1116" i="1"/>
  <c r="K1117" i="1"/>
  <c r="K1118" i="1"/>
  <c r="K1119" i="1"/>
  <c r="K1120" i="1"/>
  <c r="K1121" i="1"/>
  <c r="K1122" i="1"/>
  <c r="K1123" i="1"/>
  <c r="K1124" i="1"/>
  <c r="K1125" i="1"/>
  <c r="K1126" i="1"/>
  <c r="K1127" i="1"/>
  <c r="K1128" i="1"/>
  <c r="K1129" i="1"/>
  <c r="K1130" i="1"/>
  <c r="K1131" i="1"/>
  <c r="K1132" i="1"/>
  <c r="K1133" i="1"/>
  <c r="K1134" i="1"/>
  <c r="K1135" i="1"/>
  <c r="K1136" i="1"/>
  <c r="K1137" i="1"/>
  <c r="K1138" i="1"/>
  <c r="K1139" i="1"/>
  <c r="K1140" i="1"/>
  <c r="K1141" i="1"/>
  <c r="K1142" i="1"/>
  <c r="K1143" i="1"/>
  <c r="K1144" i="1"/>
  <c r="K1145" i="1"/>
  <c r="K1146" i="1"/>
  <c r="K1147" i="1"/>
  <c r="K1148" i="1"/>
  <c r="K1149" i="1"/>
  <c r="K1150" i="1"/>
  <c r="K1151" i="1"/>
  <c r="K1152" i="1"/>
  <c r="K1153" i="1"/>
  <c r="K1154" i="1"/>
  <c r="K1155" i="1"/>
  <c r="K1156" i="1"/>
  <c r="K1157" i="1"/>
  <c r="K1158" i="1"/>
  <c r="K1159" i="1"/>
  <c r="K1160" i="1"/>
  <c r="K1161" i="1"/>
  <c r="K1162" i="1"/>
  <c r="K1163" i="1"/>
  <c r="K1164" i="1"/>
  <c r="K1165" i="1"/>
  <c r="K1166" i="1"/>
  <c r="K1167" i="1"/>
  <c r="K1168" i="1"/>
  <c r="K1169" i="1"/>
  <c r="K1170" i="1"/>
  <c r="K1171" i="1"/>
  <c r="K1172" i="1"/>
  <c r="K1173" i="1"/>
  <c r="K1174" i="1"/>
  <c r="K1175" i="1"/>
  <c r="K1176" i="1"/>
  <c r="K1177" i="1"/>
  <c r="K1178" i="1"/>
  <c r="K1179" i="1"/>
  <c r="K1180" i="1"/>
  <c r="K1181" i="1"/>
  <c r="K1182" i="1"/>
  <c r="K1183" i="1"/>
  <c r="K1184" i="1"/>
  <c r="K1185" i="1"/>
  <c r="K1186" i="1"/>
  <c r="K1187" i="1"/>
  <c r="K1188" i="1"/>
  <c r="K1189" i="1"/>
  <c r="K1190" i="1"/>
  <c r="K1191" i="1"/>
  <c r="K1192" i="1"/>
  <c r="K1193" i="1"/>
  <c r="K1194" i="1"/>
  <c r="K1195" i="1"/>
  <c r="K1196" i="1"/>
  <c r="K1197" i="1"/>
  <c r="K1198" i="1"/>
  <c r="K1199" i="1"/>
  <c r="K1200" i="1"/>
  <c r="K1201" i="1"/>
  <c r="K1202" i="1"/>
  <c r="K1203" i="1"/>
  <c r="K1204" i="1"/>
  <c r="K1205" i="1"/>
  <c r="K1206" i="1"/>
  <c r="K1207" i="1"/>
  <c r="K1208" i="1"/>
  <c r="K1209" i="1"/>
  <c r="K1210" i="1"/>
  <c r="K1211" i="1"/>
  <c r="K1212" i="1"/>
  <c r="K1213" i="1"/>
  <c r="K1214" i="1"/>
  <c r="K1215" i="1"/>
  <c r="K1216" i="1"/>
  <c r="K1217" i="1"/>
  <c r="K1218" i="1"/>
  <c r="K1219" i="1"/>
  <c r="K1220" i="1"/>
  <c r="K1221" i="1"/>
  <c r="K1222" i="1"/>
  <c r="K1223" i="1"/>
  <c r="K1224" i="1"/>
  <c r="K1225" i="1"/>
  <c r="K1226" i="1"/>
  <c r="K1227" i="1"/>
  <c r="K1228" i="1"/>
  <c r="K1229" i="1"/>
  <c r="K1230" i="1"/>
  <c r="K1231" i="1"/>
  <c r="K1232" i="1"/>
  <c r="K1233" i="1"/>
  <c r="K1234" i="1"/>
  <c r="K1235" i="1"/>
  <c r="K1236" i="1"/>
  <c r="K1237" i="1"/>
  <c r="K1238" i="1"/>
  <c r="K1239" i="1"/>
  <c r="K1240" i="1"/>
  <c r="K1241" i="1"/>
  <c r="K1242" i="1"/>
  <c r="K1243" i="1"/>
  <c r="K1244" i="1"/>
  <c r="K1245" i="1"/>
  <c r="K1246" i="1"/>
  <c r="K1247" i="1"/>
  <c r="K1248" i="1"/>
  <c r="K1249" i="1"/>
  <c r="K1250" i="1"/>
  <c r="K1251" i="1"/>
  <c r="K1252" i="1"/>
  <c r="K1253" i="1"/>
  <c r="K1254" i="1"/>
  <c r="K1255" i="1"/>
  <c r="K1256" i="1"/>
  <c r="K1257" i="1"/>
  <c r="K1258" i="1"/>
  <c r="K1259" i="1"/>
  <c r="K1260" i="1"/>
  <c r="K1261" i="1"/>
  <c r="K1262" i="1"/>
  <c r="K1263" i="1"/>
  <c r="K1264" i="1"/>
  <c r="K1265" i="1"/>
  <c r="K1266" i="1"/>
  <c r="K1267" i="1"/>
  <c r="K1268" i="1"/>
  <c r="K1269" i="1"/>
  <c r="K1270" i="1"/>
  <c r="K1271" i="1"/>
  <c r="K1272" i="1"/>
  <c r="K1273" i="1"/>
  <c r="K1274" i="1"/>
  <c r="K1275" i="1"/>
  <c r="K1276" i="1"/>
  <c r="K1277" i="1"/>
  <c r="K1278" i="1"/>
  <c r="K1279" i="1"/>
  <c r="K1280" i="1"/>
  <c r="K1281" i="1"/>
  <c r="K1282" i="1"/>
  <c r="K1283" i="1"/>
  <c r="K1284" i="1"/>
  <c r="K1285" i="1"/>
  <c r="K1286" i="1"/>
  <c r="K1287" i="1"/>
  <c r="K1288" i="1"/>
  <c r="K1289" i="1"/>
  <c r="K1290" i="1"/>
  <c r="K1291" i="1"/>
  <c r="K1292" i="1"/>
  <c r="K1293" i="1"/>
  <c r="K1294" i="1"/>
  <c r="K1295" i="1"/>
  <c r="K1296" i="1"/>
  <c r="K1297" i="1"/>
  <c r="K1298" i="1"/>
  <c r="K1299" i="1"/>
  <c r="K1300" i="1"/>
  <c r="K1301" i="1"/>
  <c r="K1302" i="1"/>
  <c r="K1303" i="1"/>
  <c r="K1304" i="1"/>
  <c r="K1305" i="1"/>
  <c r="K1306" i="1"/>
  <c r="K1307" i="1"/>
  <c r="K1308" i="1"/>
  <c r="K1309" i="1"/>
  <c r="K1310" i="1"/>
  <c r="K1311" i="1"/>
  <c r="K1312" i="1"/>
  <c r="K1313" i="1"/>
  <c r="K1314" i="1"/>
  <c r="K1315" i="1"/>
  <c r="K1316" i="1"/>
  <c r="K1317" i="1"/>
  <c r="K1318" i="1"/>
  <c r="K1319" i="1"/>
  <c r="K1320" i="1"/>
  <c r="K1321" i="1"/>
  <c r="K1322" i="1"/>
  <c r="K1323" i="1"/>
  <c r="K1324" i="1"/>
  <c r="K1325" i="1"/>
  <c r="K1326" i="1"/>
  <c r="K1327" i="1"/>
  <c r="K1328" i="1"/>
  <c r="K1329" i="1"/>
  <c r="K1330" i="1"/>
  <c r="K1331" i="1"/>
  <c r="K1332" i="1"/>
  <c r="K1333" i="1"/>
  <c r="K1334" i="1"/>
  <c r="K1335" i="1"/>
  <c r="K1336" i="1"/>
  <c r="K1337" i="1"/>
  <c r="K1338" i="1"/>
  <c r="K1339" i="1"/>
  <c r="K1340" i="1"/>
  <c r="K1341" i="1"/>
  <c r="K1342" i="1"/>
  <c r="K1343" i="1"/>
  <c r="K1344" i="1"/>
  <c r="K1345" i="1"/>
  <c r="K1346" i="1"/>
  <c r="K1347" i="1"/>
  <c r="K1348" i="1"/>
  <c r="K1349" i="1"/>
  <c r="K1350" i="1"/>
  <c r="K1351" i="1"/>
  <c r="K1352" i="1"/>
  <c r="K1353" i="1"/>
  <c r="K1354" i="1"/>
  <c r="K1355" i="1"/>
  <c r="K1356" i="1"/>
  <c r="K1357" i="1"/>
  <c r="K1358" i="1"/>
  <c r="K1359" i="1"/>
  <c r="K1360" i="1"/>
  <c r="K1361" i="1"/>
  <c r="K1362" i="1"/>
  <c r="K1363" i="1"/>
  <c r="K1364" i="1"/>
  <c r="K1365" i="1"/>
  <c r="K1366" i="1"/>
  <c r="K1367" i="1"/>
  <c r="K1368" i="1"/>
  <c r="K1369" i="1"/>
  <c r="K1370" i="1"/>
  <c r="K1371" i="1"/>
  <c r="K1372" i="1"/>
  <c r="K1373" i="1"/>
  <c r="K1374" i="1"/>
  <c r="K1375" i="1"/>
  <c r="K1376" i="1"/>
  <c r="K1377" i="1"/>
  <c r="K1378" i="1"/>
  <c r="K1379" i="1"/>
  <c r="K1380" i="1"/>
  <c r="K1381" i="1"/>
  <c r="K1382" i="1"/>
  <c r="K1383" i="1"/>
  <c r="K1384" i="1"/>
  <c r="K1385" i="1"/>
  <c r="K1386" i="1"/>
  <c r="K1387" i="1"/>
  <c r="K1388" i="1"/>
  <c r="K1389" i="1"/>
  <c r="K1390" i="1"/>
  <c r="K1391" i="1"/>
  <c r="K1392" i="1"/>
  <c r="K1393" i="1"/>
  <c r="K1394" i="1"/>
  <c r="K1395" i="1"/>
  <c r="K1396" i="1"/>
  <c r="K1397" i="1"/>
  <c r="K1398" i="1"/>
  <c r="K1399" i="1"/>
  <c r="K1400" i="1"/>
  <c r="K1401" i="1"/>
  <c r="K1402" i="1"/>
  <c r="K1403" i="1"/>
  <c r="K1404" i="1"/>
  <c r="K1405" i="1"/>
  <c r="K1406" i="1"/>
  <c r="K1407" i="1"/>
  <c r="K1408" i="1"/>
  <c r="K1409" i="1"/>
  <c r="K1410" i="1"/>
  <c r="K1411" i="1"/>
  <c r="K1412" i="1"/>
  <c r="K1413" i="1"/>
  <c r="K1414" i="1"/>
  <c r="K1415" i="1"/>
  <c r="K1416" i="1"/>
  <c r="K1417" i="1"/>
  <c r="K1418" i="1"/>
  <c r="K1419" i="1"/>
  <c r="K1420" i="1"/>
  <c r="K1421" i="1"/>
  <c r="K1422" i="1"/>
  <c r="K1423" i="1"/>
  <c r="K1424" i="1"/>
  <c r="K1425" i="1"/>
  <c r="K1426" i="1"/>
  <c r="K1427" i="1"/>
  <c r="K1428" i="1"/>
  <c r="K1429" i="1"/>
  <c r="K1430" i="1"/>
  <c r="K1431" i="1"/>
  <c r="K1432" i="1"/>
  <c r="K1433" i="1"/>
  <c r="K1434" i="1"/>
  <c r="K1435" i="1"/>
  <c r="K1436" i="1"/>
  <c r="K1437" i="1"/>
  <c r="K1438" i="1"/>
  <c r="K1439" i="1"/>
  <c r="K1440" i="1"/>
  <c r="K1441" i="1"/>
  <c r="K1442" i="1"/>
  <c r="K1443" i="1"/>
  <c r="K1444" i="1"/>
  <c r="K1445" i="1"/>
  <c r="K1446" i="1"/>
  <c r="K1447" i="1"/>
  <c r="K1448" i="1"/>
  <c r="K1449" i="1"/>
  <c r="K1450" i="1"/>
  <c r="K1451" i="1"/>
  <c r="K1452" i="1"/>
  <c r="K1453" i="1"/>
  <c r="K1454" i="1"/>
  <c r="AM1474" i="1"/>
  <c r="AN1474" i="1"/>
  <c r="AM1475" i="1"/>
  <c r="AN1475" i="1"/>
  <c r="AM1476" i="1"/>
  <c r="AN1476" i="1"/>
  <c r="AM1477" i="1"/>
  <c r="AN1477" i="1"/>
  <c r="AM1478" i="1"/>
  <c r="AN1478" i="1"/>
  <c r="AM1479" i="1"/>
  <c r="AN1479" i="1"/>
  <c r="AM1480" i="1"/>
  <c r="AN1480" i="1"/>
  <c r="AM1481" i="1"/>
  <c r="AN1481" i="1"/>
  <c r="AM1482" i="1"/>
  <c r="AN1482" i="1"/>
  <c r="AM1483" i="1"/>
  <c r="AN1483" i="1"/>
  <c r="AM1484" i="1"/>
  <c r="AN1484" i="1"/>
  <c r="AM1485" i="1"/>
  <c r="AN1485" i="1"/>
  <c r="AM1486" i="1"/>
  <c r="AN1486" i="1"/>
  <c r="AM1487" i="1"/>
  <c r="AN1487" i="1"/>
  <c r="AM1488" i="1"/>
  <c r="AN1488" i="1"/>
  <c r="AM1489" i="1"/>
  <c r="AN1489" i="1"/>
  <c r="AM1490" i="1"/>
  <c r="AN1490" i="1"/>
  <c r="AM1491" i="1"/>
  <c r="AN1491" i="1"/>
  <c r="AM1492" i="1"/>
  <c r="AN1492" i="1"/>
  <c r="AM1493" i="1"/>
  <c r="AN1493" i="1"/>
  <c r="AM1494" i="1"/>
  <c r="AN1494" i="1"/>
  <c r="AM1495" i="1"/>
  <c r="AN1495" i="1"/>
  <c r="AM1496" i="1"/>
  <c r="AN1496" i="1"/>
  <c r="AM1497" i="1"/>
  <c r="AN1497" i="1"/>
  <c r="AM1498" i="1"/>
  <c r="AN1498" i="1"/>
  <c r="AM1499" i="1"/>
  <c r="AN1499" i="1"/>
  <c r="AM1500" i="1"/>
  <c r="AN1500" i="1"/>
  <c r="AQ1500" i="1" s="1"/>
  <c r="AM1501" i="1"/>
  <c r="AN1501" i="1"/>
  <c r="AQ1501" i="1" s="1"/>
  <c r="AM1502" i="1"/>
  <c r="AN1502" i="1"/>
  <c r="AQ1502" i="1" s="1"/>
  <c r="AM1503" i="1"/>
  <c r="AN1503" i="1"/>
  <c r="AQ1503" i="1" s="1"/>
  <c r="AM1504" i="1"/>
  <c r="AN1504" i="1"/>
  <c r="AM1505" i="1"/>
  <c r="AN1505" i="1"/>
  <c r="AM1506" i="1"/>
  <c r="AN1506" i="1"/>
  <c r="AM1507" i="1"/>
  <c r="AN1507" i="1"/>
  <c r="AQ1507" i="1" s="1"/>
  <c r="AM1508" i="1"/>
  <c r="AN1508" i="1"/>
  <c r="AQ1508" i="1" s="1"/>
  <c r="AM1509" i="1"/>
  <c r="AN1509" i="1"/>
  <c r="AQ1509" i="1" s="1"/>
  <c r="AM1510" i="1"/>
  <c r="AN1510" i="1"/>
  <c r="AM1511" i="1"/>
  <c r="AN1511" i="1"/>
  <c r="AM1512" i="1"/>
  <c r="AN1512" i="1"/>
  <c r="AM1513" i="1"/>
  <c r="AN1513" i="1"/>
  <c r="AQ1513" i="1" s="1"/>
  <c r="AM1514" i="1"/>
  <c r="AN1514" i="1"/>
  <c r="AQ1514" i="1" s="1"/>
  <c r="AM1515" i="1"/>
  <c r="AN1515" i="1"/>
  <c r="AQ1515" i="1" s="1"/>
  <c r="AM1516" i="1"/>
  <c r="AN1516" i="1"/>
  <c r="AM1517" i="1"/>
  <c r="AN1517" i="1"/>
  <c r="AM1518" i="1"/>
  <c r="AN1518" i="1"/>
  <c r="AM1519" i="1"/>
  <c r="AN1519" i="1"/>
  <c r="AQ1519" i="1" s="1"/>
  <c r="AM1520" i="1"/>
  <c r="AN1520" i="1"/>
  <c r="AQ1520" i="1" s="1"/>
  <c r="AM1521" i="1"/>
  <c r="AN1521" i="1"/>
  <c r="AQ1521" i="1" s="1"/>
  <c r="AM1522" i="1"/>
  <c r="AN1522" i="1"/>
  <c r="AM1523" i="1"/>
  <c r="AN1523" i="1"/>
  <c r="AM1524" i="1"/>
  <c r="AN1524" i="1"/>
  <c r="AQ1524" i="1" s="1"/>
  <c r="AM1525" i="1"/>
  <c r="AN1525" i="1"/>
  <c r="AM1526" i="1"/>
  <c r="AN1526" i="1"/>
  <c r="AQ1526" i="1" s="1"/>
  <c r="AM1527" i="1"/>
  <c r="AN1527" i="1"/>
  <c r="AQ1527" i="1" s="1"/>
  <c r="AM1528" i="1"/>
  <c r="AN1528" i="1"/>
  <c r="AM1529" i="1"/>
  <c r="AN1529" i="1"/>
  <c r="AM1530" i="1"/>
  <c r="AN1530" i="1"/>
  <c r="AQ1530" i="1" s="1"/>
  <c r="AM1531" i="1"/>
  <c r="AN1531" i="1"/>
  <c r="AM1532" i="1"/>
  <c r="AN1532" i="1"/>
  <c r="AQ1532" i="1" s="1"/>
  <c r="AM1533" i="1"/>
  <c r="AN1533" i="1"/>
  <c r="AQ1533" i="1" s="1"/>
  <c r="AM1534" i="1"/>
  <c r="AN1534" i="1"/>
  <c r="AM1535" i="1"/>
  <c r="AN1535" i="1"/>
  <c r="AM1536" i="1"/>
  <c r="AN1536" i="1"/>
  <c r="AQ1536" i="1" s="1"/>
  <c r="AM1537" i="1"/>
  <c r="AN1537" i="1"/>
  <c r="AQ1537" i="1" s="1"/>
  <c r="AM1538" i="1"/>
  <c r="AN1538" i="1"/>
  <c r="AQ1538" i="1" s="1"/>
  <c r="AM1539" i="1"/>
  <c r="AN1539" i="1"/>
  <c r="AQ1539" i="1" s="1"/>
  <c r="AM1540" i="1"/>
  <c r="AN1540" i="1"/>
  <c r="AM1541" i="1"/>
  <c r="AN1541" i="1"/>
  <c r="AM1542" i="1"/>
  <c r="AN1542" i="1"/>
  <c r="AM1543" i="1"/>
  <c r="AN1543" i="1"/>
  <c r="AQ1543" i="1" s="1"/>
  <c r="AM1544" i="1"/>
  <c r="AN1544" i="1"/>
  <c r="AQ1544" i="1" s="1"/>
  <c r="AM1545" i="1"/>
  <c r="AN1545" i="1"/>
  <c r="AQ1545" i="1" s="1"/>
  <c r="AM1546" i="1"/>
  <c r="AN1546" i="1"/>
  <c r="AM1547" i="1"/>
  <c r="AN1547" i="1"/>
  <c r="AM1548" i="1"/>
  <c r="AN1548" i="1"/>
  <c r="AM1549" i="1"/>
  <c r="AN1549" i="1"/>
  <c r="AQ1549" i="1" s="1"/>
  <c r="AM1550" i="1"/>
  <c r="AN1550" i="1"/>
  <c r="AQ1550" i="1" s="1"/>
  <c r="AM1551" i="1"/>
  <c r="AN1551" i="1"/>
  <c r="AQ1551" i="1" s="1"/>
  <c r="AM1552" i="1"/>
  <c r="AN1552" i="1"/>
  <c r="AM1553" i="1"/>
  <c r="AN1553" i="1"/>
  <c r="AM1554" i="1"/>
  <c r="AN1554" i="1"/>
  <c r="AM1555" i="1"/>
  <c r="AN1555" i="1"/>
  <c r="AQ1555" i="1" s="1"/>
  <c r="AM1556" i="1"/>
  <c r="AN1556" i="1"/>
  <c r="AQ1556" i="1" s="1"/>
  <c r="AM1557" i="1"/>
  <c r="AN1557" i="1"/>
  <c r="AQ1557" i="1" s="1"/>
  <c r="AM1558" i="1"/>
  <c r="AN1558" i="1"/>
  <c r="AM1559" i="1"/>
  <c r="AN1559" i="1"/>
  <c r="AM1560" i="1"/>
  <c r="AN1560" i="1"/>
  <c r="AQ1560" i="1" s="1"/>
  <c r="AM1561" i="1"/>
  <c r="AN1561" i="1"/>
  <c r="AM1562" i="1"/>
  <c r="AN1562" i="1"/>
  <c r="AQ1562" i="1" s="1"/>
  <c r="AM1563" i="1"/>
  <c r="AN1563" i="1"/>
  <c r="AQ1563" i="1" s="1"/>
  <c r="AM1564" i="1"/>
  <c r="AN1564" i="1"/>
  <c r="AM1565" i="1"/>
  <c r="AN1565" i="1"/>
  <c r="AM1566" i="1"/>
  <c r="AN1566" i="1"/>
  <c r="AQ1566" i="1" s="1"/>
  <c r="AM1567" i="1"/>
  <c r="AN1567" i="1"/>
  <c r="AM1568" i="1"/>
  <c r="AN1568" i="1"/>
  <c r="AQ1568" i="1" s="1"/>
  <c r="AM1569" i="1"/>
  <c r="AN1569" i="1"/>
  <c r="AQ1569" i="1" s="1"/>
  <c r="AM1570" i="1"/>
  <c r="AN1570" i="1"/>
  <c r="AM1571" i="1"/>
  <c r="AN1571" i="1"/>
  <c r="AM1572" i="1"/>
  <c r="AN1572" i="1"/>
  <c r="AQ1572" i="1" s="1"/>
  <c r="AM1573" i="1"/>
  <c r="AN1573" i="1"/>
  <c r="AQ1573" i="1" s="1"/>
  <c r="AM1574" i="1"/>
  <c r="AN1574" i="1"/>
  <c r="AQ1574" i="1" s="1"/>
  <c r="AM1575" i="1"/>
  <c r="AN1575" i="1"/>
  <c r="AQ1575" i="1" s="1"/>
  <c r="AM1576" i="1"/>
  <c r="AN1576" i="1"/>
  <c r="AM1577" i="1"/>
  <c r="AN1577" i="1"/>
  <c r="AM1578" i="1"/>
  <c r="AN1578" i="1"/>
  <c r="AM1579" i="1"/>
  <c r="AN1579" i="1"/>
  <c r="AQ1579" i="1" s="1"/>
  <c r="AM1580" i="1"/>
  <c r="AN1580" i="1"/>
  <c r="AQ1580" i="1" s="1"/>
  <c r="AM1581" i="1"/>
  <c r="AN1581" i="1"/>
  <c r="AQ1581" i="1" s="1"/>
  <c r="AM1582" i="1"/>
  <c r="AN1582" i="1"/>
  <c r="AM1583" i="1"/>
  <c r="AN1583" i="1"/>
  <c r="AM1584" i="1"/>
  <c r="AN1584" i="1"/>
  <c r="AM1585" i="1"/>
  <c r="AN1585" i="1"/>
  <c r="AQ1585" i="1" s="1"/>
  <c r="AM1586" i="1"/>
  <c r="AN1586" i="1"/>
  <c r="AQ1586" i="1" s="1"/>
  <c r="AM1587" i="1"/>
  <c r="AN1587" i="1"/>
  <c r="AQ1587" i="1" s="1"/>
  <c r="AM1588" i="1"/>
  <c r="AN1588" i="1"/>
  <c r="AM1589" i="1"/>
  <c r="AN1589" i="1"/>
  <c r="AM1590" i="1"/>
  <c r="AN1590" i="1"/>
  <c r="AM1591" i="1"/>
  <c r="AN1591" i="1"/>
  <c r="AQ1591" i="1" s="1"/>
  <c r="AM1592" i="1"/>
  <c r="AN1592" i="1"/>
  <c r="AQ1592" i="1" s="1"/>
  <c r="AM1593" i="1"/>
  <c r="AN1593" i="1"/>
  <c r="AQ1593" i="1" s="1"/>
  <c r="AM1594" i="1"/>
  <c r="AN1594" i="1"/>
  <c r="AM1595" i="1"/>
  <c r="AN1595" i="1"/>
  <c r="AM1596" i="1"/>
  <c r="AN1596" i="1"/>
  <c r="AQ1596" i="1" s="1"/>
  <c r="AM1597" i="1"/>
  <c r="AN1597" i="1"/>
  <c r="AM1598" i="1"/>
  <c r="AN1598" i="1"/>
  <c r="AQ1598" i="1" s="1"/>
  <c r="AM1599" i="1"/>
  <c r="AN1599" i="1"/>
  <c r="AQ1599" i="1" s="1"/>
  <c r="AM1600" i="1"/>
  <c r="AN1600" i="1"/>
  <c r="AM1601" i="1"/>
  <c r="AN1601" i="1"/>
  <c r="AM1602" i="1"/>
  <c r="AN1602" i="1"/>
  <c r="AQ1602" i="1" s="1"/>
  <c r="AM1603" i="1"/>
  <c r="AN1603" i="1"/>
  <c r="AM1604" i="1"/>
  <c r="AN1604" i="1"/>
  <c r="AQ1604" i="1" s="1"/>
  <c r="AM1605" i="1"/>
  <c r="AN1605" i="1"/>
  <c r="AQ1605" i="1" s="1"/>
  <c r="AM1606" i="1"/>
  <c r="AN1606" i="1"/>
  <c r="AM1607" i="1"/>
  <c r="AN1607" i="1"/>
  <c r="AM1608" i="1"/>
  <c r="AN1608" i="1"/>
  <c r="AQ1608" i="1" s="1"/>
  <c r="AM1609" i="1"/>
  <c r="AN1609" i="1"/>
  <c r="AQ1609" i="1" s="1"/>
  <c r="AM1610" i="1"/>
  <c r="AN1610" i="1"/>
  <c r="AQ1610" i="1" s="1"/>
  <c r="AM1611" i="1"/>
  <c r="AN1611" i="1"/>
  <c r="AQ1611" i="1" s="1"/>
  <c r="AM1612" i="1"/>
  <c r="AN1612" i="1"/>
  <c r="AM1613" i="1"/>
  <c r="AN1613" i="1"/>
  <c r="AM1614" i="1"/>
  <c r="AN1614" i="1"/>
  <c r="AM1615" i="1"/>
  <c r="AN1615" i="1"/>
  <c r="AQ1615" i="1" s="1"/>
  <c r="AM1616" i="1"/>
  <c r="AN1616" i="1"/>
  <c r="AQ1616" i="1" s="1"/>
  <c r="AM1617" i="1"/>
  <c r="AN1617" i="1"/>
  <c r="AQ1617" i="1" s="1"/>
  <c r="AM1618" i="1"/>
  <c r="AN1618" i="1"/>
  <c r="AM1619" i="1"/>
  <c r="AN1619" i="1"/>
  <c r="AM1620" i="1"/>
  <c r="AN1620" i="1"/>
  <c r="AM1621" i="1"/>
  <c r="AN1621" i="1"/>
  <c r="AQ1621" i="1" s="1"/>
  <c r="AM1622" i="1"/>
  <c r="AN1622" i="1"/>
  <c r="AQ1622" i="1" s="1"/>
  <c r="AM1623" i="1"/>
  <c r="AN1623" i="1"/>
  <c r="AQ1623" i="1" s="1"/>
  <c r="AM1624" i="1"/>
  <c r="AN1624" i="1"/>
  <c r="AM1625" i="1"/>
  <c r="AN1625" i="1"/>
  <c r="AM1626" i="1"/>
  <c r="AN1626" i="1"/>
  <c r="AM1627" i="1"/>
  <c r="AN1627" i="1"/>
  <c r="AQ1627" i="1" s="1"/>
  <c r="AM1628" i="1"/>
  <c r="AN1628" i="1"/>
  <c r="AQ1628" i="1" s="1"/>
  <c r="AM1629" i="1"/>
  <c r="AN1629" i="1"/>
  <c r="AQ1629" i="1" s="1"/>
  <c r="AM1630" i="1"/>
  <c r="AN1630" i="1"/>
  <c r="AM1631" i="1"/>
  <c r="AN1631" i="1"/>
  <c r="AM1632" i="1"/>
  <c r="AN1632" i="1"/>
  <c r="AQ1632" i="1" s="1"/>
  <c r="AM1633" i="1"/>
  <c r="AN1633" i="1"/>
  <c r="AM1634" i="1"/>
  <c r="AN1634" i="1"/>
  <c r="AQ1634" i="1" s="1"/>
  <c r="AM1635" i="1"/>
  <c r="AN1635" i="1"/>
  <c r="AQ1635" i="1" s="1"/>
  <c r="AM1636" i="1"/>
  <c r="AN1636" i="1"/>
  <c r="AM1637" i="1"/>
  <c r="AN1637" i="1"/>
  <c r="AM1638" i="1"/>
  <c r="AN1638" i="1"/>
  <c r="AQ1638" i="1" s="1"/>
  <c r="AM1639" i="1"/>
  <c r="AN1639" i="1"/>
  <c r="AN1473" i="1"/>
  <c r="AM1473" i="1"/>
  <c r="AN1023" i="1"/>
  <c r="AN1024" i="1"/>
  <c r="AN1025" i="1"/>
  <c r="AN1026" i="1"/>
  <c r="AN1027" i="1"/>
  <c r="AN1028" i="1"/>
  <c r="AN1029" i="1"/>
  <c r="AN1030" i="1"/>
  <c r="AN1031" i="1"/>
  <c r="AN1032" i="1"/>
  <c r="AN1033" i="1"/>
  <c r="AN1034" i="1"/>
  <c r="AN1035" i="1"/>
  <c r="AN1036" i="1"/>
  <c r="AN1037" i="1"/>
  <c r="AN1038" i="1"/>
  <c r="AN1039" i="1"/>
  <c r="AN1040" i="1"/>
  <c r="AN1041" i="1"/>
  <c r="AN1042" i="1"/>
  <c r="AN1043" i="1"/>
  <c r="AN1044" i="1"/>
  <c r="AN1045" i="1"/>
  <c r="AN1046" i="1"/>
  <c r="AN1047" i="1"/>
  <c r="AN1048" i="1"/>
  <c r="AN1049" i="1"/>
  <c r="AN1050" i="1"/>
  <c r="AN1051" i="1"/>
  <c r="AN1052" i="1"/>
  <c r="AN1053" i="1"/>
  <c r="AN1054" i="1"/>
  <c r="AN1055" i="1"/>
  <c r="AN1056" i="1"/>
  <c r="AN1057" i="1"/>
  <c r="AN1058" i="1"/>
  <c r="AN1059" i="1"/>
  <c r="AN1060" i="1"/>
  <c r="AN1061" i="1"/>
  <c r="AN1062" i="1"/>
  <c r="AN1063" i="1"/>
  <c r="AN1064" i="1"/>
  <c r="AN1065" i="1"/>
  <c r="AN1066" i="1"/>
  <c r="AN1067" i="1"/>
  <c r="AN1068" i="1"/>
  <c r="AN1069" i="1"/>
  <c r="AN1070" i="1"/>
  <c r="AN1071" i="1"/>
  <c r="AN1072" i="1"/>
  <c r="AN1073" i="1"/>
  <c r="AN1074" i="1"/>
  <c r="AN1075" i="1"/>
  <c r="AN1076" i="1"/>
  <c r="AN1077" i="1"/>
  <c r="AN1078" i="1"/>
  <c r="AN1079" i="1"/>
  <c r="AN1080" i="1"/>
  <c r="AN1081" i="1"/>
  <c r="AN1082" i="1"/>
  <c r="AN1083" i="1"/>
  <c r="AN1084" i="1"/>
  <c r="AN1085" i="1"/>
  <c r="AN1086" i="1"/>
  <c r="AN1087" i="1"/>
  <c r="AN1088" i="1"/>
  <c r="AN1089" i="1"/>
  <c r="AN1090" i="1"/>
  <c r="AN1091" i="1"/>
  <c r="AN1092" i="1"/>
  <c r="AN1093" i="1"/>
  <c r="AN1094" i="1"/>
  <c r="AN1095" i="1"/>
  <c r="AN1096" i="1"/>
  <c r="AN1097" i="1"/>
  <c r="AN1098" i="1"/>
  <c r="AN1099" i="1"/>
  <c r="AN1100" i="1"/>
  <c r="AN1101" i="1"/>
  <c r="AN1102" i="1"/>
  <c r="AN1103" i="1"/>
  <c r="AN1104" i="1"/>
  <c r="AN1105" i="1"/>
  <c r="AN1106" i="1"/>
  <c r="AN1107" i="1"/>
  <c r="AN1108" i="1"/>
  <c r="AN1109" i="1"/>
  <c r="AN1110" i="1"/>
  <c r="AN1111" i="1"/>
  <c r="AN1112" i="1"/>
  <c r="AN1113" i="1"/>
  <c r="AN1114" i="1"/>
  <c r="AN1115" i="1"/>
  <c r="AN1116" i="1"/>
  <c r="AN1117" i="1"/>
  <c r="AN1118" i="1"/>
  <c r="AN1119" i="1"/>
  <c r="AN1120" i="1"/>
  <c r="AN1121" i="1"/>
  <c r="AN1122" i="1"/>
  <c r="AN1123" i="1"/>
  <c r="AN1124" i="1"/>
  <c r="AN1125" i="1"/>
  <c r="AN1126" i="1"/>
  <c r="AN1127" i="1"/>
  <c r="AN1128" i="1"/>
  <c r="AN1129" i="1"/>
  <c r="AN1130" i="1"/>
  <c r="AN1131" i="1"/>
  <c r="AN1132" i="1"/>
  <c r="AN1133" i="1"/>
  <c r="AN1134" i="1"/>
  <c r="AN1135" i="1"/>
  <c r="AN1136" i="1"/>
  <c r="AN1137" i="1"/>
  <c r="AN1138" i="1"/>
  <c r="AN1139" i="1"/>
  <c r="AN1140" i="1"/>
  <c r="AN1141" i="1"/>
  <c r="AN1142" i="1"/>
  <c r="AN1143" i="1"/>
  <c r="AN1144" i="1"/>
  <c r="AN1145" i="1"/>
  <c r="AN1146" i="1"/>
  <c r="AN1147" i="1"/>
  <c r="AN1148" i="1"/>
  <c r="AN1149" i="1"/>
  <c r="AN1150" i="1"/>
  <c r="AN1151" i="1"/>
  <c r="AN1152" i="1"/>
  <c r="AN1153" i="1"/>
  <c r="AN1154" i="1"/>
  <c r="AN1155" i="1"/>
  <c r="AN1156" i="1"/>
  <c r="AN1157" i="1"/>
  <c r="AN1158" i="1"/>
  <c r="AN1159" i="1"/>
  <c r="AN1160" i="1"/>
  <c r="AN1161" i="1"/>
  <c r="AN1162" i="1"/>
  <c r="AN1163" i="1"/>
  <c r="AN1164" i="1"/>
  <c r="AN1165" i="1"/>
  <c r="AN1166" i="1"/>
  <c r="AN1167" i="1"/>
  <c r="AN1168" i="1"/>
  <c r="AN1169" i="1"/>
  <c r="AN1170" i="1"/>
  <c r="AN1171" i="1"/>
  <c r="AN1172" i="1"/>
  <c r="AN1173" i="1"/>
  <c r="AN1174" i="1"/>
  <c r="AN1175" i="1"/>
  <c r="AN1176" i="1"/>
  <c r="AN1177" i="1"/>
  <c r="AN1178" i="1"/>
  <c r="AN1179" i="1"/>
  <c r="AN1180" i="1"/>
  <c r="AN1181" i="1"/>
  <c r="AN1182" i="1"/>
  <c r="AN1183" i="1"/>
  <c r="AN1184" i="1"/>
  <c r="AN1185" i="1"/>
  <c r="AN1186" i="1"/>
  <c r="AN1187" i="1"/>
  <c r="AN1188" i="1"/>
  <c r="AN1189" i="1"/>
  <c r="AN1190" i="1"/>
  <c r="AN1191" i="1"/>
  <c r="AN1192" i="1"/>
  <c r="AN1193" i="1"/>
  <c r="AN1194" i="1"/>
  <c r="AN1195" i="1"/>
  <c r="AN1196" i="1"/>
  <c r="AN1197" i="1"/>
  <c r="AN1198" i="1"/>
  <c r="AN1199" i="1"/>
  <c r="AN1200" i="1"/>
  <c r="AN1201" i="1"/>
  <c r="AN1202" i="1"/>
  <c r="AN1203" i="1"/>
  <c r="AN1204" i="1"/>
  <c r="AN1205" i="1"/>
  <c r="AN1206" i="1"/>
  <c r="AN1207" i="1"/>
  <c r="AN1208" i="1"/>
  <c r="AN1209" i="1"/>
  <c r="AN1210" i="1"/>
  <c r="AN1211" i="1"/>
  <c r="AN1212" i="1"/>
  <c r="AN1213" i="1"/>
  <c r="AN1214" i="1"/>
  <c r="AN1215" i="1"/>
  <c r="AN1216" i="1"/>
  <c r="AN1217" i="1"/>
  <c r="AN1218" i="1"/>
  <c r="AN1219" i="1"/>
  <c r="AN1220" i="1"/>
  <c r="AN1221" i="1"/>
  <c r="AN1222" i="1"/>
  <c r="AN1223" i="1"/>
  <c r="AN1224" i="1"/>
  <c r="AN1225" i="1"/>
  <c r="AN1226" i="1"/>
  <c r="AN1227" i="1"/>
  <c r="AN1228" i="1"/>
  <c r="AN1229" i="1"/>
  <c r="AN1230" i="1"/>
  <c r="AN1231" i="1"/>
  <c r="AN1232" i="1"/>
  <c r="AN1233" i="1"/>
  <c r="AN1234" i="1"/>
  <c r="AN1235" i="1"/>
  <c r="AN1236" i="1"/>
  <c r="AN1237" i="1"/>
  <c r="AN1238" i="1"/>
  <c r="AN1239" i="1"/>
  <c r="AN1240" i="1"/>
  <c r="AN1241" i="1"/>
  <c r="AN1242" i="1"/>
  <c r="AN1243" i="1"/>
  <c r="AN1244" i="1"/>
  <c r="AN1245" i="1"/>
  <c r="AN1246" i="1"/>
  <c r="AN1247" i="1"/>
  <c r="AN1248" i="1"/>
  <c r="AN1249" i="1"/>
  <c r="AN1250" i="1"/>
  <c r="AN1251" i="1"/>
  <c r="AN1252" i="1"/>
  <c r="AN1253" i="1"/>
  <c r="AN1254" i="1"/>
  <c r="AN1255" i="1"/>
  <c r="AN1256" i="1"/>
  <c r="AN1257" i="1"/>
  <c r="AN1258" i="1"/>
  <c r="AN1259" i="1"/>
  <c r="AN1260" i="1"/>
  <c r="AN1261" i="1"/>
  <c r="AN1262" i="1"/>
  <c r="AN1263" i="1"/>
  <c r="AN1264" i="1"/>
  <c r="AN1265" i="1"/>
  <c r="AN1266" i="1"/>
  <c r="AN1267" i="1"/>
  <c r="AN1268" i="1"/>
  <c r="AN1269" i="1"/>
  <c r="AN1270" i="1"/>
  <c r="AN1271" i="1"/>
  <c r="AN1272" i="1"/>
  <c r="AN1273" i="1"/>
  <c r="AN1274" i="1"/>
  <c r="AN1275" i="1"/>
  <c r="AN1276" i="1"/>
  <c r="AN1277" i="1"/>
  <c r="AN1278" i="1"/>
  <c r="AN1279" i="1"/>
  <c r="AN1280" i="1"/>
  <c r="AN1281" i="1"/>
  <c r="AN1282" i="1"/>
  <c r="AN1283" i="1"/>
  <c r="AN1284" i="1"/>
  <c r="AN1285" i="1"/>
  <c r="AN1286" i="1"/>
  <c r="AN1287" i="1"/>
  <c r="AN1288" i="1"/>
  <c r="AN1289" i="1"/>
  <c r="AN1290" i="1"/>
  <c r="AN1291" i="1"/>
  <c r="AN1292" i="1"/>
  <c r="AN1293" i="1"/>
  <c r="AN1294" i="1"/>
  <c r="AN1295" i="1"/>
  <c r="AN1296" i="1"/>
  <c r="AN1297" i="1"/>
  <c r="AN1298" i="1"/>
  <c r="AN1299" i="1"/>
  <c r="AN1300" i="1"/>
  <c r="AN1301" i="1"/>
  <c r="AN1302" i="1"/>
  <c r="AN1303" i="1"/>
  <c r="AN1304" i="1"/>
  <c r="AN1305" i="1"/>
  <c r="AN1306" i="1"/>
  <c r="AN1307" i="1"/>
  <c r="AN1308" i="1"/>
  <c r="AN1309" i="1"/>
  <c r="AN1310" i="1"/>
  <c r="AN1311" i="1"/>
  <c r="AN1312" i="1"/>
  <c r="AN1313" i="1"/>
  <c r="AN1314" i="1"/>
  <c r="AN1315" i="1"/>
  <c r="AN1316" i="1"/>
  <c r="AN1317" i="1"/>
  <c r="AN1318" i="1"/>
  <c r="AN1319" i="1"/>
  <c r="AN1320" i="1"/>
  <c r="AN1321" i="1"/>
  <c r="AN1322" i="1"/>
  <c r="AN1323" i="1"/>
  <c r="AN1324" i="1"/>
  <c r="AN1325" i="1"/>
  <c r="AN1326" i="1"/>
  <c r="AN1327" i="1"/>
  <c r="AN1328" i="1"/>
  <c r="AN1329" i="1"/>
  <c r="AN1330" i="1"/>
  <c r="AN1331" i="1"/>
  <c r="AN1332" i="1"/>
  <c r="AN1333" i="1"/>
  <c r="AN1334" i="1"/>
  <c r="AN1335" i="1"/>
  <c r="AN1336" i="1"/>
  <c r="AN1337" i="1"/>
  <c r="AN1338" i="1"/>
  <c r="AN1339" i="1"/>
  <c r="AN1340" i="1"/>
  <c r="AN1341" i="1"/>
  <c r="AN1342" i="1"/>
  <c r="AN1343" i="1"/>
  <c r="AN1344" i="1"/>
  <c r="AN1345" i="1"/>
  <c r="AN1346" i="1"/>
  <c r="AN1347" i="1"/>
  <c r="AN1348" i="1"/>
  <c r="AN1349" i="1"/>
  <c r="AN1350" i="1"/>
  <c r="AN1351" i="1"/>
  <c r="AN1352" i="1"/>
  <c r="AN1353" i="1"/>
  <c r="AN1354" i="1"/>
  <c r="AN1355" i="1"/>
  <c r="AN1356" i="1"/>
  <c r="AN1357" i="1"/>
  <c r="AN1358" i="1"/>
  <c r="AN1359" i="1"/>
  <c r="AN1360" i="1"/>
  <c r="AN1361" i="1"/>
  <c r="AN1362" i="1"/>
  <c r="AN1363" i="1"/>
  <c r="AN1364" i="1"/>
  <c r="AN1365" i="1"/>
  <c r="AN1366" i="1"/>
  <c r="AN1367" i="1"/>
  <c r="AN1368" i="1"/>
  <c r="AN1369" i="1"/>
  <c r="AN1370" i="1"/>
  <c r="AN1371" i="1"/>
  <c r="AN1372" i="1"/>
  <c r="AN1373" i="1"/>
  <c r="AN1374" i="1"/>
  <c r="AN1375" i="1"/>
  <c r="AN1376" i="1"/>
  <c r="AN1377" i="1"/>
  <c r="AN1378" i="1"/>
  <c r="AN1379" i="1"/>
  <c r="AN1380" i="1"/>
  <c r="AN1381" i="1"/>
  <c r="AN1382" i="1"/>
  <c r="AN1383" i="1"/>
  <c r="AN1384" i="1"/>
  <c r="AN1385" i="1"/>
  <c r="AN1386" i="1"/>
  <c r="AN1387" i="1"/>
  <c r="AN1388" i="1"/>
  <c r="AN1389" i="1"/>
  <c r="AN1390" i="1"/>
  <c r="AN1391" i="1"/>
  <c r="AN1392" i="1"/>
  <c r="AN1393" i="1"/>
  <c r="AN1394" i="1"/>
  <c r="AN1395" i="1"/>
  <c r="AN1396" i="1"/>
  <c r="AN1397" i="1"/>
  <c r="AN1398" i="1"/>
  <c r="AN1399" i="1"/>
  <c r="AN1400" i="1"/>
  <c r="AN1401" i="1"/>
  <c r="AN1402" i="1"/>
  <c r="AN1403" i="1"/>
  <c r="AN1404" i="1"/>
  <c r="AN1405" i="1"/>
  <c r="AN1406" i="1"/>
  <c r="AN1407" i="1"/>
  <c r="AN1408" i="1"/>
  <c r="AN1409" i="1"/>
  <c r="AN1410" i="1"/>
  <c r="AN1411" i="1"/>
  <c r="AN1412" i="1"/>
  <c r="AN1413" i="1"/>
  <c r="AN1414" i="1"/>
  <c r="AN1415" i="1"/>
  <c r="AN1416" i="1"/>
  <c r="AN1417" i="1"/>
  <c r="AN1418" i="1"/>
  <c r="AN1419" i="1"/>
  <c r="AN1420" i="1"/>
  <c r="AN1421" i="1"/>
  <c r="AN1422" i="1"/>
  <c r="AN1423" i="1"/>
  <c r="AN1424" i="1"/>
  <c r="AN1425" i="1"/>
  <c r="AN1426" i="1"/>
  <c r="AN1427" i="1"/>
  <c r="AN1428" i="1"/>
  <c r="AN1429" i="1"/>
  <c r="AN1430" i="1"/>
  <c r="AN1431" i="1"/>
  <c r="AN1432" i="1"/>
  <c r="AN1433" i="1"/>
  <c r="AN1434" i="1"/>
  <c r="AN1435" i="1"/>
  <c r="AN1436" i="1"/>
  <c r="AN1437" i="1"/>
  <c r="AN1438" i="1"/>
  <c r="AN1439" i="1"/>
  <c r="AN1440" i="1"/>
  <c r="AN1441" i="1"/>
  <c r="AN1442" i="1"/>
  <c r="AN1443" i="1"/>
  <c r="AN1444" i="1"/>
  <c r="AN1445" i="1"/>
  <c r="AN1446" i="1"/>
  <c r="AN1447" i="1"/>
  <c r="AN1448" i="1"/>
  <c r="AN1449" i="1"/>
  <c r="AN1450" i="1"/>
  <c r="AN1451" i="1"/>
  <c r="AN1452" i="1"/>
  <c r="AN1453" i="1"/>
  <c r="AN1454" i="1"/>
  <c r="AN297" i="1"/>
  <c r="AN298" i="1"/>
  <c r="AN299" i="1"/>
  <c r="AN300" i="1"/>
  <c r="AN301" i="1"/>
  <c r="AN302" i="1"/>
  <c r="AN303" i="1"/>
  <c r="AN304" i="1"/>
  <c r="AN305" i="1"/>
  <c r="AN306" i="1"/>
  <c r="AN307" i="1"/>
  <c r="AN308" i="1"/>
  <c r="AN309" i="1"/>
  <c r="AN310" i="1"/>
  <c r="AN311" i="1"/>
  <c r="AN312" i="1"/>
  <c r="AN313" i="1"/>
  <c r="AN314" i="1"/>
  <c r="AN315" i="1"/>
  <c r="AN316" i="1"/>
  <c r="AN317" i="1"/>
  <c r="AN318" i="1"/>
  <c r="AN319" i="1"/>
  <c r="AN320" i="1"/>
  <c r="AN321" i="1"/>
  <c r="AN322" i="1"/>
  <c r="AN323" i="1"/>
  <c r="AN324" i="1"/>
  <c r="AN325" i="1"/>
  <c r="AN326" i="1"/>
  <c r="AN327" i="1"/>
  <c r="AN328" i="1"/>
  <c r="AN329" i="1"/>
  <c r="AN330" i="1"/>
  <c r="AN331" i="1"/>
  <c r="AN332" i="1"/>
  <c r="AN333" i="1"/>
  <c r="AN334" i="1"/>
  <c r="AN335" i="1"/>
  <c r="AN336" i="1"/>
  <c r="AN337" i="1"/>
  <c r="AN338" i="1"/>
  <c r="AN339" i="1"/>
  <c r="AN340" i="1"/>
  <c r="AN341" i="1"/>
  <c r="AN342" i="1"/>
  <c r="AN343" i="1"/>
  <c r="AN344" i="1"/>
  <c r="AN345" i="1"/>
  <c r="AN346" i="1"/>
  <c r="AN347" i="1"/>
  <c r="AN348" i="1"/>
  <c r="AN349" i="1"/>
  <c r="AN350" i="1"/>
  <c r="AN351" i="1"/>
  <c r="AN352" i="1"/>
  <c r="AN353" i="1"/>
  <c r="AN354" i="1"/>
  <c r="AN355" i="1"/>
  <c r="AN356" i="1"/>
  <c r="AN357" i="1"/>
  <c r="AN358" i="1"/>
  <c r="AN359" i="1"/>
  <c r="AN360" i="1"/>
  <c r="AN361" i="1"/>
  <c r="AN362" i="1"/>
  <c r="AN363" i="1"/>
  <c r="AN364" i="1"/>
  <c r="AN365" i="1"/>
  <c r="AN366" i="1"/>
  <c r="AN367" i="1"/>
  <c r="AN368" i="1"/>
  <c r="AN369" i="1"/>
  <c r="AN370" i="1"/>
  <c r="AN371" i="1"/>
  <c r="AN372" i="1"/>
  <c r="AN373" i="1"/>
  <c r="AN374" i="1"/>
  <c r="AN375" i="1"/>
  <c r="AN376" i="1"/>
  <c r="AN377" i="1"/>
  <c r="AN378" i="1"/>
  <c r="AN379" i="1"/>
  <c r="AN380" i="1"/>
  <c r="AN381" i="1"/>
  <c r="AN382" i="1"/>
  <c r="AN383" i="1"/>
  <c r="AN384" i="1"/>
  <c r="AN385" i="1"/>
  <c r="AN386" i="1"/>
  <c r="AN387" i="1"/>
  <c r="AN388" i="1"/>
  <c r="AN389" i="1"/>
  <c r="AN390" i="1"/>
  <c r="AN391" i="1"/>
  <c r="AN392" i="1"/>
  <c r="AN393" i="1"/>
  <c r="AN394" i="1"/>
  <c r="AN395" i="1"/>
  <c r="AN396" i="1"/>
  <c r="AN397" i="1"/>
  <c r="AN398" i="1"/>
  <c r="AN399" i="1"/>
  <c r="AN400" i="1"/>
  <c r="AN402" i="1"/>
  <c r="AN403" i="1"/>
  <c r="AN404" i="1"/>
  <c r="AN405" i="1"/>
  <c r="AN406" i="1"/>
  <c r="AN407" i="1"/>
  <c r="AN408" i="1"/>
  <c r="AN409" i="1"/>
  <c r="AN410" i="1"/>
  <c r="AN411" i="1"/>
  <c r="AN412" i="1"/>
  <c r="AN413" i="1"/>
  <c r="AN414" i="1"/>
  <c r="AN415" i="1"/>
  <c r="AN416" i="1"/>
  <c r="AN417" i="1"/>
  <c r="AN418" i="1"/>
  <c r="AN419" i="1"/>
  <c r="AN420" i="1"/>
  <c r="AN421" i="1"/>
  <c r="AN422" i="1"/>
  <c r="AN423" i="1"/>
  <c r="AN424" i="1"/>
  <c r="AN425" i="1"/>
  <c r="AN426" i="1"/>
  <c r="AN427" i="1"/>
  <c r="AN428" i="1"/>
  <c r="AN429" i="1"/>
  <c r="AN430" i="1"/>
  <c r="AN431" i="1"/>
  <c r="AN432" i="1"/>
  <c r="AN433" i="1"/>
  <c r="AN434" i="1"/>
  <c r="AN435" i="1"/>
  <c r="AN436" i="1"/>
  <c r="AN437" i="1"/>
  <c r="AN438" i="1"/>
  <c r="AN439" i="1"/>
  <c r="AN440" i="1"/>
  <c r="AN441" i="1"/>
  <c r="AN442" i="1"/>
  <c r="AN443" i="1"/>
  <c r="AN444" i="1"/>
  <c r="AN445" i="1"/>
  <c r="AN446" i="1"/>
  <c r="AN447" i="1"/>
  <c r="AN448" i="1"/>
  <c r="AN449" i="1"/>
  <c r="AN450" i="1"/>
  <c r="AN451" i="1"/>
  <c r="AN452" i="1"/>
  <c r="AN453" i="1"/>
  <c r="AN454" i="1"/>
  <c r="AN455" i="1"/>
  <c r="AN456" i="1"/>
  <c r="AN457" i="1"/>
  <c r="AN458" i="1"/>
  <c r="AN459" i="1"/>
  <c r="AN460" i="1"/>
  <c r="AN461" i="1"/>
  <c r="AN462" i="1"/>
  <c r="AN463" i="1"/>
  <c r="AN464" i="1"/>
  <c r="AN465" i="1"/>
  <c r="AN466" i="1"/>
  <c r="AN467" i="1"/>
  <c r="AN468" i="1"/>
  <c r="AN469" i="1"/>
  <c r="AN470" i="1"/>
  <c r="AN471" i="1"/>
  <c r="AN472" i="1"/>
  <c r="AN473" i="1"/>
  <c r="AN474" i="1"/>
  <c r="AN475" i="1"/>
  <c r="AN476" i="1"/>
  <c r="AN477" i="1"/>
  <c r="AN478" i="1"/>
  <c r="AN479" i="1"/>
  <c r="AN480" i="1"/>
  <c r="AN481" i="1"/>
  <c r="AN482" i="1"/>
  <c r="AN483" i="1"/>
  <c r="AN484" i="1"/>
  <c r="AN485" i="1"/>
  <c r="AN486" i="1"/>
  <c r="AN487" i="1"/>
  <c r="AN488" i="1"/>
  <c r="AN489" i="1"/>
  <c r="AN490" i="1"/>
  <c r="AN491" i="1"/>
  <c r="AN492" i="1"/>
  <c r="AN493" i="1"/>
  <c r="AN494" i="1"/>
  <c r="AN495" i="1"/>
  <c r="AN496" i="1"/>
  <c r="AN497" i="1"/>
  <c r="AN498" i="1"/>
  <c r="AN499" i="1"/>
  <c r="AN500" i="1"/>
  <c r="AN501" i="1"/>
  <c r="AN502" i="1"/>
  <c r="AN503" i="1"/>
  <c r="AN504" i="1"/>
  <c r="AN505" i="1"/>
  <c r="AN506" i="1"/>
  <c r="AN507" i="1"/>
  <c r="AN508" i="1"/>
  <c r="AN509" i="1"/>
  <c r="AN510" i="1"/>
  <c r="AN511" i="1"/>
  <c r="AN512" i="1"/>
  <c r="AN513" i="1"/>
  <c r="AN514" i="1"/>
  <c r="AN515" i="1"/>
  <c r="AN516" i="1"/>
  <c r="AN517" i="1"/>
  <c r="AN518" i="1"/>
  <c r="AN519" i="1"/>
  <c r="AN520" i="1"/>
  <c r="AN521" i="1"/>
  <c r="AN522" i="1"/>
  <c r="AN523" i="1"/>
  <c r="AN524" i="1"/>
  <c r="AN525" i="1"/>
  <c r="AN526" i="1"/>
  <c r="AN527" i="1"/>
  <c r="AN528" i="1"/>
  <c r="AN529" i="1"/>
  <c r="AN530" i="1"/>
  <c r="AN531" i="1"/>
  <c r="AN532" i="1"/>
  <c r="AN533" i="1"/>
  <c r="AN534" i="1"/>
  <c r="AN535" i="1"/>
  <c r="AN536" i="1"/>
  <c r="AN537" i="1"/>
  <c r="AN538" i="1"/>
  <c r="AN539" i="1"/>
  <c r="AN540" i="1"/>
  <c r="AN541" i="1"/>
  <c r="AN542" i="1"/>
  <c r="AN543" i="1"/>
  <c r="AN544" i="1"/>
  <c r="AN545" i="1"/>
  <c r="AN546" i="1"/>
  <c r="AN547" i="1"/>
  <c r="AN548" i="1"/>
  <c r="AN549" i="1"/>
  <c r="AN550" i="1"/>
  <c r="AN551" i="1"/>
  <c r="AN552" i="1"/>
  <c r="AN553" i="1"/>
  <c r="AN554" i="1"/>
  <c r="AN555" i="1"/>
  <c r="AN556" i="1"/>
  <c r="AN557" i="1"/>
  <c r="AN558" i="1"/>
  <c r="AN559" i="1"/>
  <c r="AN560" i="1"/>
  <c r="AN561" i="1"/>
  <c r="AN562" i="1"/>
  <c r="AN563" i="1"/>
  <c r="AN564" i="1"/>
  <c r="AN565" i="1"/>
  <c r="AN566" i="1"/>
  <c r="AN567" i="1"/>
  <c r="AN568" i="1"/>
  <c r="AN569" i="1"/>
  <c r="AN570" i="1"/>
  <c r="AN571" i="1"/>
  <c r="AN572" i="1"/>
  <c r="AN573" i="1"/>
  <c r="AN574" i="1"/>
  <c r="AN575" i="1"/>
  <c r="AN576" i="1"/>
  <c r="AN577" i="1"/>
  <c r="AN578" i="1"/>
  <c r="AN579" i="1"/>
  <c r="AN580" i="1"/>
  <c r="AN581" i="1"/>
  <c r="AN582" i="1"/>
  <c r="AN583" i="1"/>
  <c r="AN584" i="1"/>
  <c r="AN585" i="1"/>
  <c r="AN586" i="1"/>
  <c r="AN587" i="1"/>
  <c r="AN588" i="1"/>
  <c r="AN589" i="1"/>
  <c r="AN590" i="1"/>
  <c r="AN591" i="1"/>
  <c r="AN592" i="1"/>
  <c r="AN593" i="1"/>
  <c r="AN594" i="1"/>
  <c r="AN595" i="1"/>
  <c r="AN596" i="1"/>
  <c r="AN597" i="1"/>
  <c r="AN598" i="1"/>
  <c r="AN599" i="1"/>
  <c r="AN600" i="1"/>
  <c r="AN601" i="1"/>
  <c r="AN602" i="1"/>
  <c r="AN603" i="1"/>
  <c r="AN604" i="1"/>
  <c r="AN605" i="1"/>
  <c r="AN606" i="1"/>
  <c r="AN607" i="1"/>
  <c r="AN608" i="1"/>
  <c r="AN609" i="1"/>
  <c r="AN610" i="1"/>
  <c r="AN611" i="1"/>
  <c r="AN612" i="1"/>
  <c r="AN613" i="1"/>
  <c r="AN614" i="1"/>
  <c r="AN615" i="1"/>
  <c r="AN616" i="1"/>
  <c r="AN617" i="1"/>
  <c r="AN618" i="1"/>
  <c r="AN619" i="1"/>
  <c r="AN620" i="1"/>
  <c r="AN621" i="1"/>
  <c r="AN622" i="1"/>
  <c r="AN623" i="1"/>
  <c r="AN624" i="1"/>
  <c r="AN625" i="1"/>
  <c r="AN626" i="1"/>
  <c r="AN627" i="1"/>
  <c r="AN628" i="1"/>
  <c r="AN629" i="1"/>
  <c r="AN630" i="1"/>
  <c r="AN631" i="1"/>
  <c r="AN632" i="1"/>
  <c r="AN633" i="1"/>
  <c r="AN634" i="1"/>
  <c r="AN635" i="1"/>
  <c r="AN636" i="1"/>
  <c r="AN637" i="1"/>
  <c r="AN638" i="1"/>
  <c r="AN639" i="1"/>
  <c r="AN640" i="1"/>
  <c r="AN641" i="1"/>
  <c r="AN642" i="1"/>
  <c r="AN643" i="1"/>
  <c r="AN644" i="1"/>
  <c r="AN645" i="1"/>
  <c r="AN646" i="1"/>
  <c r="AN647" i="1"/>
  <c r="AN648" i="1"/>
  <c r="AN649" i="1"/>
  <c r="AN650" i="1"/>
  <c r="AN651" i="1"/>
  <c r="AN652" i="1"/>
  <c r="AN653" i="1"/>
  <c r="AN654" i="1"/>
  <c r="AN655" i="1"/>
  <c r="AN656" i="1"/>
  <c r="AN657" i="1"/>
  <c r="AN658" i="1"/>
  <c r="AN659" i="1"/>
  <c r="AN660" i="1"/>
  <c r="AN661" i="1"/>
  <c r="AN662" i="1"/>
  <c r="AN663" i="1"/>
  <c r="AN664" i="1"/>
  <c r="AN665" i="1"/>
  <c r="AN666" i="1"/>
  <c r="AN667" i="1"/>
  <c r="AN668" i="1"/>
  <c r="AN669" i="1"/>
  <c r="AN670" i="1"/>
  <c r="AN671" i="1"/>
  <c r="AN672" i="1"/>
  <c r="AN673" i="1"/>
  <c r="AN674" i="1"/>
  <c r="AN675" i="1"/>
  <c r="AN676" i="1"/>
  <c r="AN677" i="1"/>
  <c r="AN678" i="1"/>
  <c r="AN679" i="1"/>
  <c r="AN680" i="1"/>
  <c r="AN681" i="1"/>
  <c r="AN682" i="1"/>
  <c r="AN683" i="1"/>
  <c r="AN684" i="1"/>
  <c r="AN685" i="1"/>
  <c r="AN686" i="1"/>
  <c r="AN687" i="1"/>
  <c r="AN688" i="1"/>
  <c r="AN689" i="1"/>
  <c r="AN690" i="1"/>
  <c r="AN691" i="1"/>
  <c r="AN692" i="1"/>
  <c r="AN693" i="1"/>
  <c r="AN694" i="1"/>
  <c r="AN695" i="1"/>
  <c r="AN696" i="1"/>
  <c r="AN697" i="1"/>
  <c r="AN698" i="1"/>
  <c r="AN699" i="1"/>
  <c r="AN700" i="1"/>
  <c r="AN701" i="1"/>
  <c r="AN702" i="1"/>
  <c r="AN703" i="1"/>
  <c r="AN704" i="1"/>
  <c r="AN705" i="1"/>
  <c r="AN706" i="1"/>
  <c r="AN707" i="1"/>
  <c r="AN708" i="1"/>
  <c r="AN709" i="1"/>
  <c r="AN710" i="1"/>
  <c r="AN711" i="1"/>
  <c r="AN712" i="1"/>
  <c r="AN713" i="1"/>
  <c r="AN714" i="1"/>
  <c r="AN715" i="1"/>
  <c r="AN716" i="1"/>
  <c r="AN717" i="1"/>
  <c r="AN718" i="1"/>
  <c r="AN719" i="1"/>
  <c r="AN720" i="1"/>
  <c r="AN721" i="1"/>
  <c r="AN722" i="1"/>
  <c r="AN723" i="1"/>
  <c r="AN724" i="1"/>
  <c r="AN725" i="1"/>
  <c r="AN726" i="1"/>
  <c r="AN727" i="1"/>
  <c r="AN728" i="1"/>
  <c r="AN729" i="1"/>
  <c r="AN730" i="1"/>
  <c r="AN731" i="1"/>
  <c r="AN732" i="1"/>
  <c r="AN733" i="1"/>
  <c r="AN734" i="1"/>
  <c r="AN735" i="1"/>
  <c r="AN736" i="1"/>
  <c r="AN737" i="1"/>
  <c r="AN738" i="1"/>
  <c r="AN739" i="1"/>
  <c r="AN740" i="1"/>
  <c r="AN741" i="1"/>
  <c r="AN742" i="1"/>
  <c r="AN743" i="1"/>
  <c r="AN744" i="1"/>
  <c r="AN745" i="1"/>
  <c r="AN746" i="1"/>
  <c r="AN747" i="1"/>
  <c r="AN748" i="1"/>
  <c r="AN749" i="1"/>
  <c r="AN750" i="1"/>
  <c r="AN751" i="1"/>
  <c r="AN752" i="1"/>
  <c r="AN753" i="1"/>
  <c r="AN754" i="1"/>
  <c r="AN755" i="1"/>
  <c r="AN756" i="1"/>
  <c r="AN757" i="1"/>
  <c r="AN758" i="1"/>
  <c r="AN759" i="1"/>
  <c r="AN760" i="1"/>
  <c r="AN761" i="1"/>
  <c r="AN762" i="1"/>
  <c r="AN763" i="1"/>
  <c r="AN764" i="1"/>
  <c r="AN765" i="1"/>
  <c r="AN766" i="1"/>
  <c r="AN767" i="1"/>
  <c r="AN768" i="1"/>
  <c r="AN769" i="1"/>
  <c r="AN770" i="1"/>
  <c r="AN771" i="1"/>
  <c r="AN772" i="1"/>
  <c r="AN773" i="1"/>
  <c r="AN774" i="1"/>
  <c r="AN775" i="1"/>
  <c r="AN776" i="1"/>
  <c r="AN777" i="1"/>
  <c r="AN778" i="1"/>
  <c r="AN779" i="1"/>
  <c r="AN780" i="1"/>
  <c r="AN781" i="1"/>
  <c r="AN782" i="1"/>
  <c r="AN783" i="1"/>
  <c r="AN784" i="1"/>
  <c r="AN785" i="1"/>
  <c r="AN786" i="1"/>
  <c r="AN787" i="1"/>
  <c r="AN788" i="1"/>
  <c r="AN789" i="1"/>
  <c r="AN790" i="1"/>
  <c r="AN791" i="1"/>
  <c r="AN792" i="1"/>
  <c r="AN793" i="1"/>
  <c r="AN794" i="1"/>
  <c r="AN795" i="1"/>
  <c r="AN796" i="1"/>
  <c r="AN797" i="1"/>
  <c r="AN798" i="1"/>
  <c r="AN799" i="1"/>
  <c r="AN800" i="1"/>
  <c r="AN801" i="1"/>
  <c r="AN802" i="1"/>
  <c r="AN803" i="1"/>
  <c r="AN804" i="1"/>
  <c r="AN805" i="1"/>
  <c r="AN806" i="1"/>
  <c r="AN807" i="1"/>
  <c r="AN808" i="1"/>
  <c r="AN809" i="1"/>
  <c r="AN810" i="1"/>
  <c r="AN811" i="1"/>
  <c r="AN812" i="1"/>
  <c r="AN813" i="1"/>
  <c r="AN814" i="1"/>
  <c r="AN815" i="1"/>
  <c r="AN816" i="1"/>
  <c r="AN817" i="1"/>
  <c r="AN818" i="1"/>
  <c r="AN819" i="1"/>
  <c r="AN820" i="1"/>
  <c r="AN821" i="1"/>
  <c r="AN822" i="1"/>
  <c r="AN823" i="1"/>
  <c r="AN824" i="1"/>
  <c r="AN825" i="1"/>
  <c r="AN826" i="1"/>
  <c r="AN827" i="1"/>
  <c r="AN828" i="1"/>
  <c r="AN829" i="1"/>
  <c r="AN830" i="1"/>
  <c r="AN831" i="1"/>
  <c r="AN832" i="1"/>
  <c r="AN833" i="1"/>
  <c r="AN834" i="1"/>
  <c r="AN835" i="1"/>
  <c r="AN836" i="1"/>
  <c r="AN837" i="1"/>
  <c r="AN838" i="1"/>
  <c r="AN839" i="1"/>
  <c r="AN840" i="1"/>
  <c r="AN841" i="1"/>
  <c r="AN842" i="1"/>
  <c r="AN843" i="1"/>
  <c r="AN844" i="1"/>
  <c r="AN845" i="1"/>
  <c r="AN846" i="1"/>
  <c r="AN847" i="1"/>
  <c r="AN848" i="1"/>
  <c r="AN849" i="1"/>
  <c r="AN850" i="1"/>
  <c r="AN851" i="1"/>
  <c r="AN852" i="1"/>
  <c r="AN853" i="1"/>
  <c r="AN854" i="1"/>
  <c r="AN855" i="1"/>
  <c r="AN856" i="1"/>
  <c r="AN857" i="1"/>
  <c r="AN858" i="1"/>
  <c r="AN859" i="1"/>
  <c r="AN860" i="1"/>
  <c r="AN861" i="1"/>
  <c r="AN862" i="1"/>
  <c r="AN863" i="1"/>
  <c r="AN864" i="1"/>
  <c r="AN865" i="1"/>
  <c r="AN866" i="1"/>
  <c r="AN867" i="1"/>
  <c r="AN868" i="1"/>
  <c r="AN869" i="1"/>
  <c r="AN870" i="1"/>
  <c r="AN871" i="1"/>
  <c r="AN872" i="1"/>
  <c r="AN873" i="1"/>
  <c r="AN874" i="1"/>
  <c r="AN875" i="1"/>
  <c r="AN876" i="1"/>
  <c r="AN877" i="1"/>
  <c r="AN878" i="1"/>
  <c r="AN879" i="1"/>
  <c r="AN880" i="1"/>
  <c r="AN881" i="1"/>
  <c r="AN882" i="1"/>
  <c r="AN883" i="1"/>
  <c r="AN884" i="1"/>
  <c r="AN885" i="1"/>
  <c r="AN886" i="1"/>
  <c r="AN887" i="1"/>
  <c r="AN888" i="1"/>
  <c r="AN889" i="1"/>
  <c r="AN890" i="1"/>
  <c r="AN891" i="1"/>
  <c r="AN892" i="1"/>
  <c r="AN893" i="1"/>
  <c r="AN894" i="1"/>
  <c r="AN895" i="1"/>
  <c r="AN896" i="1"/>
  <c r="AN897" i="1"/>
  <c r="AN898" i="1"/>
  <c r="AN899" i="1"/>
  <c r="AN900" i="1"/>
  <c r="AN901" i="1"/>
  <c r="AN902" i="1"/>
  <c r="AN903" i="1"/>
  <c r="AN904" i="1"/>
  <c r="AN905" i="1"/>
  <c r="AN906" i="1"/>
  <c r="AN907" i="1"/>
  <c r="AN908" i="1"/>
  <c r="AN909" i="1"/>
  <c r="AN910" i="1"/>
  <c r="AN911" i="1"/>
  <c r="AN912" i="1"/>
  <c r="AN913" i="1"/>
  <c r="AN914" i="1"/>
  <c r="AN915" i="1"/>
  <c r="AN916" i="1"/>
  <c r="AN917" i="1"/>
  <c r="AN918" i="1"/>
  <c r="AN919" i="1"/>
  <c r="AN920" i="1"/>
  <c r="AN921" i="1"/>
  <c r="AN922" i="1"/>
  <c r="AN923" i="1"/>
  <c r="AN924" i="1"/>
  <c r="AN925" i="1"/>
  <c r="AN926" i="1"/>
  <c r="AN927" i="1"/>
  <c r="AN928" i="1"/>
  <c r="AN929" i="1"/>
  <c r="AN930" i="1"/>
  <c r="AN931" i="1"/>
  <c r="AN932" i="1"/>
  <c r="AN933" i="1"/>
  <c r="AN934" i="1"/>
  <c r="AN935" i="1"/>
  <c r="AN936" i="1"/>
  <c r="AN937" i="1"/>
  <c r="AN938" i="1"/>
  <c r="AN939" i="1"/>
  <c r="AN940" i="1"/>
  <c r="AN941" i="1"/>
  <c r="AN942" i="1"/>
  <c r="AN943" i="1"/>
  <c r="AN944" i="1"/>
  <c r="AN945" i="1"/>
  <c r="AN946" i="1"/>
  <c r="AN947" i="1"/>
  <c r="AN948" i="1"/>
  <c r="AN949" i="1"/>
  <c r="AN950" i="1"/>
  <c r="AN951" i="1"/>
  <c r="AN952" i="1"/>
  <c r="AN953" i="1"/>
  <c r="AN954" i="1"/>
  <c r="AN955" i="1"/>
  <c r="AN956" i="1"/>
  <c r="AN957" i="1"/>
  <c r="AN958" i="1"/>
  <c r="AN959" i="1"/>
  <c r="AN960" i="1"/>
  <c r="AN961" i="1"/>
  <c r="AN962" i="1"/>
  <c r="AN963" i="1"/>
  <c r="AN964" i="1"/>
  <c r="AN965" i="1"/>
  <c r="AN966" i="1"/>
  <c r="AN967" i="1"/>
  <c r="AN968" i="1"/>
  <c r="AN969" i="1"/>
  <c r="AN970" i="1"/>
  <c r="AN971" i="1"/>
  <c r="AN972" i="1"/>
  <c r="AN973" i="1"/>
  <c r="AN974" i="1"/>
  <c r="AN975" i="1"/>
  <c r="AN976" i="1"/>
  <c r="AN977" i="1"/>
  <c r="AN978" i="1"/>
  <c r="AN979" i="1"/>
  <c r="AN980" i="1"/>
  <c r="AN981" i="1"/>
  <c r="AN982" i="1"/>
  <c r="AN983" i="1"/>
  <c r="AN984" i="1"/>
  <c r="AN985" i="1"/>
  <c r="AN986" i="1"/>
  <c r="AN987" i="1"/>
  <c r="AN988" i="1"/>
  <c r="AN989" i="1"/>
  <c r="AN990" i="1"/>
  <c r="AN991" i="1"/>
  <c r="AN992" i="1"/>
  <c r="AN993" i="1"/>
  <c r="AN994" i="1"/>
  <c r="AN995" i="1"/>
  <c r="AN996" i="1"/>
  <c r="AN997" i="1"/>
  <c r="AN998" i="1"/>
  <c r="AN999" i="1"/>
  <c r="AN1000" i="1"/>
  <c r="AN1001" i="1"/>
  <c r="AN1002" i="1"/>
  <c r="AN1003" i="1"/>
  <c r="AN1004" i="1"/>
  <c r="AN1005" i="1"/>
  <c r="AN1006" i="1"/>
  <c r="AN1007" i="1"/>
  <c r="AN1008" i="1"/>
  <c r="AN1009" i="1"/>
  <c r="AN1010" i="1"/>
  <c r="AN1011" i="1"/>
  <c r="AN1012" i="1"/>
  <c r="AN1013" i="1"/>
  <c r="AN1014" i="1"/>
  <c r="AN1015" i="1"/>
  <c r="AN56" i="1"/>
  <c r="AN57" i="1"/>
  <c r="AN58" i="1"/>
  <c r="AN59" i="1"/>
  <c r="AN60" i="1"/>
  <c r="AN61" i="1"/>
  <c r="AN62" i="1"/>
  <c r="AN63" i="1"/>
  <c r="AN64" i="1"/>
  <c r="AN65" i="1"/>
  <c r="AN66" i="1"/>
  <c r="AN67" i="1"/>
  <c r="AN68" i="1"/>
  <c r="AN69" i="1"/>
  <c r="AN70" i="1"/>
  <c r="AN71" i="1"/>
  <c r="AN72" i="1"/>
  <c r="AN73" i="1"/>
  <c r="AN74" i="1"/>
  <c r="AN75" i="1"/>
  <c r="AN76" i="1"/>
  <c r="AN77" i="1"/>
  <c r="AN78" i="1"/>
  <c r="AN79" i="1"/>
  <c r="AN80" i="1"/>
  <c r="AN81" i="1"/>
  <c r="AN82" i="1"/>
  <c r="AN83" i="1"/>
  <c r="AN84" i="1"/>
  <c r="AN85" i="1"/>
  <c r="AN86" i="1"/>
  <c r="AN87" i="1"/>
  <c r="AN88" i="1"/>
  <c r="AN89" i="1"/>
  <c r="AN90" i="1"/>
  <c r="AN91" i="1"/>
  <c r="AN92" i="1"/>
  <c r="AN93" i="1"/>
  <c r="AN94" i="1"/>
  <c r="AN95" i="1"/>
  <c r="AN96" i="1"/>
  <c r="AN97" i="1"/>
  <c r="AN98" i="1"/>
  <c r="AN99" i="1"/>
  <c r="AN100" i="1"/>
  <c r="AN101" i="1"/>
  <c r="AN102" i="1"/>
  <c r="AN103" i="1"/>
  <c r="AN104" i="1"/>
  <c r="AN105" i="1"/>
  <c r="AN106" i="1"/>
  <c r="AN107" i="1"/>
  <c r="AN108" i="1"/>
  <c r="AN109" i="1"/>
  <c r="AN110" i="1"/>
  <c r="AN111" i="1"/>
  <c r="AN112" i="1"/>
  <c r="AN113" i="1"/>
  <c r="AN114" i="1"/>
  <c r="AN115" i="1"/>
  <c r="AN116" i="1"/>
  <c r="AN117" i="1"/>
  <c r="AN118" i="1"/>
  <c r="AN119" i="1"/>
  <c r="AN120" i="1"/>
  <c r="AN121" i="1"/>
  <c r="AN122" i="1"/>
  <c r="AN123" i="1"/>
  <c r="AN124" i="1"/>
  <c r="AN125" i="1"/>
  <c r="AN126" i="1"/>
  <c r="AN127" i="1"/>
  <c r="AN128" i="1"/>
  <c r="AN129" i="1"/>
  <c r="AN130" i="1"/>
  <c r="AN131" i="1"/>
  <c r="AN132" i="1"/>
  <c r="AN133" i="1"/>
  <c r="AN134" i="1"/>
  <c r="AN135" i="1"/>
  <c r="AN136" i="1"/>
  <c r="AN137" i="1"/>
  <c r="AN138" i="1"/>
  <c r="AN139" i="1"/>
  <c r="AN140" i="1"/>
  <c r="AN141" i="1"/>
  <c r="AN142" i="1"/>
  <c r="AN143" i="1"/>
  <c r="AN144" i="1"/>
  <c r="AN145" i="1"/>
  <c r="AN146" i="1"/>
  <c r="AN147" i="1"/>
  <c r="AN148" i="1"/>
  <c r="AN149" i="1"/>
  <c r="AN150" i="1"/>
  <c r="AN151" i="1"/>
  <c r="AN152" i="1"/>
  <c r="AN153" i="1"/>
  <c r="AN154" i="1"/>
  <c r="AN155" i="1"/>
  <c r="AN156" i="1"/>
  <c r="AN157" i="1"/>
  <c r="AN158" i="1"/>
  <c r="AN159" i="1"/>
  <c r="AN160" i="1"/>
  <c r="AN161" i="1"/>
  <c r="AN162" i="1"/>
  <c r="AN163" i="1"/>
  <c r="AN164" i="1"/>
  <c r="AN165" i="1"/>
  <c r="AN166" i="1"/>
  <c r="AN167" i="1"/>
  <c r="AN168" i="1"/>
  <c r="AN169" i="1"/>
  <c r="AN170" i="1"/>
  <c r="AN171" i="1"/>
  <c r="AN172" i="1"/>
  <c r="AN173" i="1"/>
  <c r="AN174" i="1"/>
  <c r="AN175" i="1"/>
  <c r="AN176" i="1"/>
  <c r="AN177" i="1"/>
  <c r="AN178" i="1"/>
  <c r="AN179" i="1"/>
  <c r="AN180" i="1"/>
  <c r="AN181" i="1"/>
  <c r="AN182" i="1"/>
  <c r="AN183" i="1"/>
  <c r="AN184" i="1"/>
  <c r="AN185" i="1"/>
  <c r="AN186" i="1"/>
  <c r="AN187" i="1"/>
  <c r="AN188" i="1"/>
  <c r="AN189" i="1"/>
  <c r="AN190" i="1"/>
  <c r="AN191" i="1"/>
  <c r="AN192" i="1"/>
  <c r="AN193" i="1"/>
  <c r="AN194" i="1"/>
  <c r="AN195" i="1"/>
  <c r="AN196" i="1"/>
  <c r="AN197" i="1"/>
  <c r="AN198" i="1"/>
  <c r="AN199" i="1"/>
  <c r="AN200" i="1"/>
  <c r="AN201" i="1"/>
  <c r="AN202" i="1"/>
  <c r="AN203" i="1"/>
  <c r="AN204" i="1"/>
  <c r="AN205" i="1"/>
  <c r="AN206" i="1"/>
  <c r="AN207" i="1"/>
  <c r="AN208" i="1"/>
  <c r="AN209" i="1"/>
  <c r="AN210" i="1"/>
  <c r="AN211" i="1"/>
  <c r="AN212" i="1"/>
  <c r="AN213" i="1"/>
  <c r="AN214" i="1"/>
  <c r="AN215" i="1"/>
  <c r="AN216" i="1"/>
  <c r="AN217" i="1"/>
  <c r="AN218" i="1"/>
  <c r="AN219" i="1"/>
  <c r="AN220" i="1"/>
  <c r="AN221" i="1"/>
  <c r="AN222" i="1"/>
  <c r="AN223" i="1"/>
  <c r="AN224" i="1"/>
  <c r="AN225" i="1"/>
  <c r="AN226" i="1"/>
  <c r="AN227" i="1"/>
  <c r="AN228" i="1"/>
  <c r="AN229" i="1"/>
  <c r="AN230" i="1"/>
  <c r="AN231" i="1"/>
  <c r="AN232" i="1"/>
  <c r="AN233" i="1"/>
  <c r="AN234" i="1"/>
  <c r="AN235" i="1"/>
  <c r="AN236" i="1"/>
  <c r="AN237" i="1"/>
  <c r="AN238" i="1"/>
  <c r="AN239" i="1"/>
  <c r="AN240" i="1"/>
  <c r="AN241" i="1"/>
  <c r="AN242" i="1"/>
  <c r="AN243" i="1"/>
  <c r="AN244" i="1"/>
  <c r="AN245" i="1"/>
  <c r="AN246" i="1"/>
  <c r="AN247" i="1"/>
  <c r="AN248" i="1"/>
  <c r="AN249" i="1"/>
  <c r="AN250" i="1"/>
  <c r="AN251" i="1"/>
  <c r="AN252" i="1"/>
  <c r="AN253" i="1"/>
  <c r="AN254" i="1"/>
  <c r="AN255" i="1"/>
  <c r="AN256" i="1"/>
  <c r="AN257" i="1"/>
  <c r="AN258" i="1"/>
  <c r="AN259" i="1"/>
  <c r="AN260" i="1"/>
  <c r="AN261" i="1"/>
  <c r="AN262" i="1"/>
  <c r="AN263" i="1"/>
  <c r="AN264" i="1"/>
  <c r="AN265" i="1"/>
  <c r="AN266" i="1"/>
  <c r="AN267" i="1"/>
  <c r="AN268" i="1"/>
  <c r="AN269" i="1"/>
  <c r="AN270" i="1"/>
  <c r="AN271" i="1"/>
  <c r="AN272" i="1"/>
  <c r="AN273" i="1"/>
  <c r="AN274" i="1"/>
  <c r="AN275" i="1"/>
  <c r="AN276" i="1"/>
  <c r="AN277" i="1"/>
  <c r="AN278" i="1"/>
  <c r="AN279" i="1"/>
  <c r="AN280" i="1"/>
  <c r="AN281" i="1"/>
  <c r="AN282" i="1"/>
  <c r="AN283" i="1"/>
  <c r="AN284" i="1"/>
  <c r="AN285" i="1"/>
  <c r="AN286" i="1"/>
  <c r="AN287" i="1"/>
  <c r="AN288" i="1"/>
  <c r="AN41" i="1"/>
  <c r="AN42" i="1"/>
  <c r="AN43" i="1"/>
  <c r="AN44" i="1"/>
  <c r="AN45" i="1"/>
  <c r="AN46" i="1"/>
  <c r="AN47" i="1"/>
  <c r="AN48" i="1"/>
  <c r="AN49" i="1"/>
  <c r="AN50" i="1"/>
  <c r="AN51" i="1"/>
  <c r="AN52" i="1"/>
  <c r="AN53" i="1"/>
  <c r="AN54" i="1"/>
  <c r="AN55" i="1"/>
  <c r="AN24" i="1"/>
  <c r="AN25" i="1"/>
  <c r="AN26" i="1"/>
  <c r="AN27" i="1"/>
  <c r="AN28" i="1"/>
  <c r="AN29" i="1"/>
  <c r="AN30" i="1"/>
  <c r="AN31" i="1"/>
  <c r="AN32" i="1"/>
  <c r="AN33" i="1"/>
  <c r="AN34" i="1"/>
  <c r="AN35" i="1"/>
  <c r="AN36" i="1"/>
  <c r="AN37" i="1"/>
  <c r="AN38" i="1"/>
  <c r="AN39" i="1"/>
  <c r="AN40" i="1"/>
  <c r="AN1648" i="1"/>
  <c r="AN1647" i="1"/>
  <c r="AM1647" i="1"/>
  <c r="AM1648" i="1"/>
  <c r="AM1649" i="1"/>
  <c r="AM1650" i="1"/>
  <c r="AM1651" i="1"/>
  <c r="AM1652" i="1"/>
  <c r="AM1653" i="1"/>
  <c r="AM1654" i="1"/>
  <c r="AM1655" i="1"/>
  <c r="AM1656" i="1"/>
  <c r="AM1657" i="1"/>
  <c r="AM1658" i="1"/>
  <c r="AM1659" i="1"/>
  <c r="AM1660" i="1"/>
  <c r="AM1661" i="1"/>
  <c r="AM1662" i="1"/>
  <c r="AM1663" i="1"/>
  <c r="AM1664" i="1"/>
  <c r="AM1665" i="1"/>
  <c r="AM1666" i="1"/>
  <c r="AM1667" i="1"/>
  <c r="AM1668" i="1"/>
  <c r="AM1669" i="1"/>
  <c r="AM1670" i="1"/>
  <c r="AM1671" i="1"/>
  <c r="AM1672" i="1"/>
  <c r="AM1673" i="1"/>
  <c r="AM1674" i="1"/>
  <c r="AM1675" i="1"/>
  <c r="AM1676" i="1"/>
  <c r="AM1677" i="1"/>
  <c r="AM1678" i="1"/>
  <c r="AM1679" i="1"/>
  <c r="AM1680" i="1"/>
  <c r="AM1681" i="1"/>
  <c r="AM1682" i="1"/>
  <c r="AM1683" i="1"/>
  <c r="AM1684" i="1"/>
  <c r="AM1685" i="1"/>
  <c r="AM1686" i="1"/>
  <c r="AM1687" i="1"/>
  <c r="AM1688" i="1"/>
  <c r="AM1689" i="1"/>
  <c r="AM1690" i="1"/>
  <c r="AM1691" i="1"/>
  <c r="AM1692" i="1"/>
  <c r="AM1693" i="1"/>
  <c r="AM1694" i="1"/>
  <c r="AM1695" i="1"/>
  <c r="AM1696" i="1"/>
  <c r="AM1697" i="1"/>
  <c r="AM1698" i="1"/>
  <c r="AM1699" i="1"/>
  <c r="AM1700" i="1"/>
  <c r="AM1701" i="1"/>
  <c r="AM1702" i="1"/>
  <c r="AM1703" i="1"/>
  <c r="AM1704" i="1"/>
  <c r="AM1705" i="1"/>
  <c r="AM1706" i="1"/>
  <c r="AM1707" i="1"/>
  <c r="AM1708" i="1"/>
  <c r="AM1709" i="1"/>
  <c r="AM1710" i="1"/>
  <c r="AM1711" i="1"/>
  <c r="AM1712" i="1"/>
  <c r="AM1713" i="1"/>
  <c r="AM1714" i="1"/>
  <c r="AM1715" i="1"/>
  <c r="AM1716" i="1"/>
  <c r="AM1717" i="1"/>
  <c r="AM1718" i="1"/>
  <c r="AM1719" i="1"/>
  <c r="AM1720" i="1"/>
  <c r="AM1721" i="1"/>
  <c r="AM1722" i="1"/>
  <c r="AM1723" i="1"/>
  <c r="AM1724" i="1"/>
  <c r="AM1725" i="1"/>
  <c r="AM1726" i="1"/>
  <c r="AM1727" i="1"/>
  <c r="AM1728" i="1"/>
  <c r="AM1729" i="1"/>
  <c r="AM1730" i="1"/>
  <c r="AM1731" i="1"/>
  <c r="AM1732" i="1"/>
  <c r="AM1733" i="1"/>
  <c r="AM1734" i="1"/>
  <c r="AM1735" i="1"/>
  <c r="AM1736" i="1"/>
  <c r="AM1737" i="1"/>
  <c r="AM1738" i="1"/>
  <c r="AM1739" i="1"/>
  <c r="AM1740" i="1"/>
  <c r="AM1741" i="1"/>
  <c r="AM1742" i="1"/>
  <c r="AM1743" i="1"/>
  <c r="AM1744" i="1"/>
  <c r="AM1745" i="1"/>
  <c r="AM1746" i="1"/>
  <c r="AM1747" i="1"/>
  <c r="AM1748" i="1"/>
  <c r="AM1749" i="1"/>
  <c r="AM1750" i="1"/>
  <c r="AM1751" i="1"/>
  <c r="AM1752" i="1"/>
  <c r="AM1753" i="1"/>
  <c r="AM1754" i="1"/>
  <c r="AM1755" i="1"/>
  <c r="AM1756" i="1"/>
  <c r="AM1757" i="1"/>
  <c r="AM1758" i="1"/>
  <c r="AM1759" i="1"/>
  <c r="AM1760" i="1"/>
  <c r="AM1761" i="1"/>
  <c r="AM1762" i="1"/>
  <c r="AM1763" i="1"/>
  <c r="AM1764" i="1"/>
  <c r="AM1765" i="1"/>
  <c r="AM1766" i="1"/>
  <c r="AM1767" i="1"/>
  <c r="AM1768" i="1"/>
  <c r="AM1769" i="1"/>
  <c r="AM1770" i="1"/>
  <c r="AM1771" i="1"/>
  <c r="AM1772" i="1"/>
  <c r="AM1773" i="1"/>
  <c r="AM1774" i="1"/>
  <c r="AM1775" i="1"/>
  <c r="AM1776" i="1"/>
  <c r="AM1777" i="1"/>
  <c r="AM1778" i="1"/>
  <c r="AM1779" i="1"/>
  <c r="AM1780" i="1"/>
  <c r="AM1781" i="1"/>
  <c r="AM1782" i="1"/>
  <c r="AM1783" i="1"/>
  <c r="AM1784" i="1"/>
  <c r="AM1785" i="1"/>
  <c r="AM1786" i="1"/>
  <c r="AM1787" i="1"/>
  <c r="AM1788" i="1"/>
  <c r="AM1789" i="1"/>
  <c r="AM1790" i="1"/>
  <c r="AM1791" i="1"/>
  <c r="AM1792" i="1"/>
  <c r="AM1793" i="1"/>
  <c r="AM1794" i="1"/>
  <c r="AM1795" i="1"/>
  <c r="AM1796" i="1"/>
  <c r="AM1797" i="1"/>
  <c r="AM1798" i="1"/>
  <c r="AM1799" i="1"/>
  <c r="AM1800" i="1"/>
  <c r="AM1801" i="1"/>
  <c r="AM1802" i="1"/>
  <c r="AM1803" i="1"/>
  <c r="AM1804" i="1"/>
  <c r="AM1805" i="1"/>
  <c r="AM1806" i="1"/>
  <c r="AM1807" i="1"/>
  <c r="AM1808" i="1"/>
  <c r="AM1809" i="1"/>
  <c r="AM1810" i="1"/>
  <c r="AM1811" i="1"/>
  <c r="AM1812" i="1"/>
  <c r="AM1813" i="1"/>
  <c r="AM1814" i="1"/>
  <c r="AM1815" i="1"/>
  <c r="AM1816" i="1"/>
  <c r="AM1817" i="1"/>
  <c r="AM1818" i="1"/>
  <c r="AM1819" i="1"/>
  <c r="AM1820" i="1"/>
  <c r="AM1821" i="1"/>
  <c r="AM1822" i="1"/>
  <c r="AM1823" i="1"/>
  <c r="AM1824" i="1"/>
  <c r="AM1825" i="1"/>
  <c r="AM1826" i="1"/>
  <c r="AM1827" i="1"/>
  <c r="AM1828" i="1"/>
  <c r="AM1829" i="1"/>
  <c r="AM1830" i="1"/>
  <c r="AM1831" i="1"/>
  <c r="AM1832" i="1"/>
  <c r="AM1833" i="1"/>
  <c r="AM1834" i="1"/>
  <c r="AM1835" i="1"/>
  <c r="AM1836" i="1"/>
  <c r="AM1837" i="1"/>
  <c r="AM1838" i="1"/>
  <c r="AM1839" i="1"/>
  <c r="AM1840" i="1"/>
  <c r="AM1841" i="1"/>
  <c r="AM1842" i="1"/>
  <c r="AM1843" i="1"/>
  <c r="AM1844" i="1"/>
  <c r="AM1845" i="1"/>
  <c r="AM1846" i="1"/>
  <c r="AM1847" i="1"/>
  <c r="AM1848" i="1"/>
  <c r="AM1849" i="1"/>
  <c r="AM1850" i="1"/>
  <c r="AM1851" i="1"/>
  <c r="AM1852" i="1"/>
  <c r="AM1853" i="1"/>
  <c r="AM1854" i="1"/>
  <c r="AM1855" i="1"/>
  <c r="AM1856" i="1"/>
  <c r="AM1857" i="1"/>
  <c r="AM1858" i="1"/>
  <c r="AM1859" i="1"/>
  <c r="AM1860" i="1"/>
  <c r="AM1861" i="1"/>
  <c r="AM1862" i="1"/>
  <c r="AM1863" i="1"/>
  <c r="AM1864" i="1"/>
  <c r="AM1865" i="1"/>
  <c r="AM1866" i="1"/>
  <c r="AM1867" i="1"/>
  <c r="AM1868" i="1"/>
  <c r="AM1869" i="1"/>
  <c r="AM1870" i="1"/>
  <c r="AM1871" i="1"/>
  <c r="AM1872" i="1"/>
  <c r="AM1873" i="1"/>
  <c r="AM1874" i="1"/>
  <c r="AM1875" i="1"/>
  <c r="AM1876" i="1"/>
  <c r="AM1877" i="1"/>
  <c r="AM1878" i="1"/>
  <c r="AM1879" i="1"/>
  <c r="AM1880" i="1"/>
  <c r="AM1881" i="1"/>
  <c r="AM1882" i="1"/>
  <c r="AM1883" i="1"/>
  <c r="AM1884" i="1"/>
  <c r="AM1885" i="1"/>
  <c r="AM1886" i="1"/>
  <c r="AM1887" i="1"/>
  <c r="AM1888" i="1"/>
  <c r="AM1889" i="1"/>
  <c r="AM1890" i="1"/>
  <c r="AM1891" i="1"/>
  <c r="AM1892" i="1"/>
  <c r="AM1893" i="1"/>
  <c r="AM1894" i="1"/>
  <c r="AM1895" i="1"/>
  <c r="AM1896" i="1"/>
  <c r="AM1897" i="1"/>
  <c r="AM1898" i="1"/>
  <c r="AM1899" i="1"/>
  <c r="AM1900" i="1"/>
  <c r="AM1901" i="1"/>
  <c r="AM1902" i="1"/>
  <c r="AM1903" i="1"/>
  <c r="AM1904" i="1"/>
  <c r="AM1905" i="1"/>
  <c r="AM1906" i="1"/>
  <c r="AM1907" i="1"/>
  <c r="AM1908" i="1"/>
  <c r="AM1909" i="1"/>
  <c r="AM1023" i="1"/>
  <c r="AM1024" i="1"/>
  <c r="AM1025" i="1"/>
  <c r="AM1026" i="1"/>
  <c r="AM1027" i="1"/>
  <c r="AM1028" i="1"/>
  <c r="AM1029" i="1"/>
  <c r="AM1030" i="1"/>
  <c r="AM1031" i="1"/>
  <c r="AM1032" i="1"/>
  <c r="AM1033" i="1"/>
  <c r="AM1034" i="1"/>
  <c r="AM1035" i="1"/>
  <c r="AM1036" i="1"/>
  <c r="AM1037" i="1"/>
  <c r="AM1038" i="1"/>
  <c r="AM1039" i="1"/>
  <c r="AM1040" i="1"/>
  <c r="AM1041" i="1"/>
  <c r="AM1042" i="1"/>
  <c r="AM1043" i="1"/>
  <c r="AM1044" i="1"/>
  <c r="AM1045" i="1"/>
  <c r="AM1046" i="1"/>
  <c r="AM1047" i="1"/>
  <c r="AM1048" i="1"/>
  <c r="AM1049" i="1"/>
  <c r="AM1050" i="1"/>
  <c r="AM1051" i="1"/>
  <c r="AM1052" i="1"/>
  <c r="AM1053" i="1"/>
  <c r="AM1054" i="1"/>
  <c r="AM1055" i="1"/>
  <c r="AM1056" i="1"/>
  <c r="AM1057" i="1"/>
  <c r="AM1058" i="1"/>
  <c r="AM1059" i="1"/>
  <c r="AM1060" i="1"/>
  <c r="AM1061" i="1"/>
  <c r="AM1062" i="1"/>
  <c r="AM1063" i="1"/>
  <c r="AM1064" i="1"/>
  <c r="AM1065" i="1"/>
  <c r="AM1066" i="1"/>
  <c r="AM1067" i="1"/>
  <c r="AM1068" i="1"/>
  <c r="AM1069" i="1"/>
  <c r="AM1070" i="1"/>
  <c r="AM1071" i="1"/>
  <c r="AM1072" i="1"/>
  <c r="AM1073" i="1"/>
  <c r="AM1074" i="1"/>
  <c r="AM1075" i="1"/>
  <c r="AM1076" i="1"/>
  <c r="AM1077" i="1"/>
  <c r="AM1078" i="1"/>
  <c r="AM1079" i="1"/>
  <c r="AM1080" i="1"/>
  <c r="AM1081" i="1"/>
  <c r="AM1082" i="1"/>
  <c r="AM1083" i="1"/>
  <c r="AM1084" i="1"/>
  <c r="AM1085" i="1"/>
  <c r="AM1086" i="1"/>
  <c r="AM1087" i="1"/>
  <c r="AM1088" i="1"/>
  <c r="AM1089" i="1"/>
  <c r="AM1090" i="1"/>
  <c r="AM1091" i="1"/>
  <c r="AM1092" i="1"/>
  <c r="AM1093" i="1"/>
  <c r="AM1094" i="1"/>
  <c r="AM1095" i="1"/>
  <c r="AM1096" i="1"/>
  <c r="AM1097" i="1"/>
  <c r="AM1098" i="1"/>
  <c r="AM1099" i="1"/>
  <c r="AM1100" i="1"/>
  <c r="AM1101" i="1"/>
  <c r="AM1102" i="1"/>
  <c r="AM1103" i="1"/>
  <c r="AM1104" i="1"/>
  <c r="AM1105" i="1"/>
  <c r="AM1106" i="1"/>
  <c r="AM1107" i="1"/>
  <c r="AM1108" i="1"/>
  <c r="AM1109" i="1"/>
  <c r="AM1110" i="1"/>
  <c r="AM1111" i="1"/>
  <c r="AM1112" i="1"/>
  <c r="AM1113" i="1"/>
  <c r="AM1114" i="1"/>
  <c r="AM1115" i="1"/>
  <c r="AM1116" i="1"/>
  <c r="AM1117" i="1"/>
  <c r="AM1118" i="1"/>
  <c r="AM1119" i="1"/>
  <c r="AM1120" i="1"/>
  <c r="AM1121" i="1"/>
  <c r="AM1122" i="1"/>
  <c r="AM1123" i="1"/>
  <c r="AM1124" i="1"/>
  <c r="AM1125" i="1"/>
  <c r="AM1126" i="1"/>
  <c r="AM1127" i="1"/>
  <c r="AM1128" i="1"/>
  <c r="AM1129" i="1"/>
  <c r="AM1130" i="1"/>
  <c r="AM1131" i="1"/>
  <c r="AM1132" i="1"/>
  <c r="AM1133" i="1"/>
  <c r="AM1134" i="1"/>
  <c r="AM1135" i="1"/>
  <c r="AM1136" i="1"/>
  <c r="AM1137" i="1"/>
  <c r="AM1138" i="1"/>
  <c r="AM1139" i="1"/>
  <c r="AM1140" i="1"/>
  <c r="AM1141" i="1"/>
  <c r="AM1142" i="1"/>
  <c r="AM1143" i="1"/>
  <c r="AM1144" i="1"/>
  <c r="AM1145" i="1"/>
  <c r="AM1146" i="1"/>
  <c r="AM1147" i="1"/>
  <c r="AM1148" i="1"/>
  <c r="AM1149" i="1"/>
  <c r="AM1150" i="1"/>
  <c r="AM1151" i="1"/>
  <c r="AM1152" i="1"/>
  <c r="AM1153" i="1"/>
  <c r="AM1154" i="1"/>
  <c r="AM1155" i="1"/>
  <c r="AM1156" i="1"/>
  <c r="AM1157" i="1"/>
  <c r="AM1158" i="1"/>
  <c r="AM1159" i="1"/>
  <c r="AM1160" i="1"/>
  <c r="AM1161" i="1"/>
  <c r="AM1162" i="1"/>
  <c r="AM1163" i="1"/>
  <c r="AM1164" i="1"/>
  <c r="AM1165" i="1"/>
  <c r="AM1166" i="1"/>
  <c r="AM1167" i="1"/>
  <c r="AM1168" i="1"/>
  <c r="AM1169" i="1"/>
  <c r="AM1170" i="1"/>
  <c r="AM1171" i="1"/>
  <c r="AM1172" i="1"/>
  <c r="AM1173" i="1"/>
  <c r="AM1174" i="1"/>
  <c r="AM1175" i="1"/>
  <c r="AM1176" i="1"/>
  <c r="AM1177" i="1"/>
  <c r="AM1178" i="1"/>
  <c r="AM1179" i="1"/>
  <c r="AM1180" i="1"/>
  <c r="AM1181" i="1"/>
  <c r="AM1182" i="1"/>
  <c r="AM1183" i="1"/>
  <c r="AM1184" i="1"/>
  <c r="AM1185" i="1"/>
  <c r="AM1186" i="1"/>
  <c r="AM1187" i="1"/>
  <c r="AM1188" i="1"/>
  <c r="AM1189" i="1"/>
  <c r="AM1190" i="1"/>
  <c r="AM1191" i="1"/>
  <c r="AM1192" i="1"/>
  <c r="AM1193" i="1"/>
  <c r="AM1194" i="1"/>
  <c r="AM1195" i="1"/>
  <c r="AM1196" i="1"/>
  <c r="AM1197" i="1"/>
  <c r="AM1198" i="1"/>
  <c r="AM1199" i="1"/>
  <c r="AM1200" i="1"/>
  <c r="AM1201" i="1"/>
  <c r="AM1202" i="1"/>
  <c r="AM1203" i="1"/>
  <c r="AM1204" i="1"/>
  <c r="AM1205" i="1"/>
  <c r="AM1206" i="1"/>
  <c r="AM1207" i="1"/>
  <c r="AM1208" i="1"/>
  <c r="AM1209" i="1"/>
  <c r="AM1210" i="1"/>
  <c r="AM1211" i="1"/>
  <c r="AM1212" i="1"/>
  <c r="AM1213" i="1"/>
  <c r="AM1214" i="1"/>
  <c r="AM1215" i="1"/>
  <c r="AM1216" i="1"/>
  <c r="AM1217" i="1"/>
  <c r="AM1218" i="1"/>
  <c r="AM1219" i="1"/>
  <c r="AM1220" i="1"/>
  <c r="AM1221" i="1"/>
  <c r="AM1222" i="1"/>
  <c r="AM1223" i="1"/>
  <c r="AM1224" i="1"/>
  <c r="AM1225" i="1"/>
  <c r="AM1226" i="1"/>
  <c r="AM1227" i="1"/>
  <c r="AM1228" i="1"/>
  <c r="AM1229" i="1"/>
  <c r="AM1230" i="1"/>
  <c r="AM1231" i="1"/>
  <c r="AM1232" i="1"/>
  <c r="AM1233" i="1"/>
  <c r="AM1234" i="1"/>
  <c r="AM1235" i="1"/>
  <c r="AM1236" i="1"/>
  <c r="AM1237" i="1"/>
  <c r="AM1238" i="1"/>
  <c r="AM1239" i="1"/>
  <c r="AM1240" i="1"/>
  <c r="AM1241" i="1"/>
  <c r="AM1242" i="1"/>
  <c r="AM1243" i="1"/>
  <c r="AM1244" i="1"/>
  <c r="AM1245" i="1"/>
  <c r="AM1246" i="1"/>
  <c r="AM1247" i="1"/>
  <c r="AM1248" i="1"/>
  <c r="AM1249" i="1"/>
  <c r="AM1250" i="1"/>
  <c r="AM1251" i="1"/>
  <c r="AM1252" i="1"/>
  <c r="AM1253" i="1"/>
  <c r="AM1254" i="1"/>
  <c r="AM1255" i="1"/>
  <c r="AM1256" i="1"/>
  <c r="AM1257" i="1"/>
  <c r="AM1258" i="1"/>
  <c r="AM1259" i="1"/>
  <c r="AM1260" i="1"/>
  <c r="AM1261" i="1"/>
  <c r="AM1262" i="1"/>
  <c r="AM1263" i="1"/>
  <c r="AM1264" i="1"/>
  <c r="AM1265" i="1"/>
  <c r="AM1266" i="1"/>
  <c r="AM1267" i="1"/>
  <c r="AM1268" i="1"/>
  <c r="AM1269" i="1"/>
  <c r="AM1270" i="1"/>
  <c r="AM1271" i="1"/>
  <c r="AM1272" i="1"/>
  <c r="AM1273" i="1"/>
  <c r="AM1274" i="1"/>
  <c r="AM1275" i="1"/>
  <c r="AM1276" i="1"/>
  <c r="AM1277" i="1"/>
  <c r="AM1278" i="1"/>
  <c r="AM1279" i="1"/>
  <c r="AM1280" i="1"/>
  <c r="AM1281" i="1"/>
  <c r="AM1282" i="1"/>
  <c r="AM1283" i="1"/>
  <c r="AM1284" i="1"/>
  <c r="AM1285" i="1"/>
  <c r="AM1286" i="1"/>
  <c r="AM1287" i="1"/>
  <c r="AM1288" i="1"/>
  <c r="AM1289" i="1"/>
  <c r="AM1290" i="1"/>
  <c r="AM1291" i="1"/>
  <c r="AM1292" i="1"/>
  <c r="AM1293" i="1"/>
  <c r="AM1294" i="1"/>
  <c r="AM1295" i="1"/>
  <c r="AM1296" i="1"/>
  <c r="AM1297" i="1"/>
  <c r="AM1298" i="1"/>
  <c r="AM1299" i="1"/>
  <c r="AM1300" i="1"/>
  <c r="AM1301" i="1"/>
  <c r="AM1302" i="1"/>
  <c r="AM1303" i="1"/>
  <c r="AM1304" i="1"/>
  <c r="AM1305" i="1"/>
  <c r="AM1306" i="1"/>
  <c r="AM1307" i="1"/>
  <c r="AM1308" i="1"/>
  <c r="AM1309" i="1"/>
  <c r="AM1310" i="1"/>
  <c r="AM1311" i="1"/>
  <c r="AM1312" i="1"/>
  <c r="AM1313" i="1"/>
  <c r="AM1314" i="1"/>
  <c r="AM1315" i="1"/>
  <c r="AM1316" i="1"/>
  <c r="AM1317" i="1"/>
  <c r="AM1318" i="1"/>
  <c r="AM1319" i="1"/>
  <c r="AM1320" i="1"/>
  <c r="AM1321" i="1"/>
  <c r="AM1322" i="1"/>
  <c r="AM1323" i="1"/>
  <c r="AM1324" i="1"/>
  <c r="AM1325" i="1"/>
  <c r="AM1326" i="1"/>
  <c r="AM1327" i="1"/>
  <c r="AM1328" i="1"/>
  <c r="AM1329" i="1"/>
  <c r="AM1330" i="1"/>
  <c r="AM1331" i="1"/>
  <c r="AM1332" i="1"/>
  <c r="AM1333" i="1"/>
  <c r="AM1334" i="1"/>
  <c r="AM1335" i="1"/>
  <c r="AM1336" i="1"/>
  <c r="AM1337" i="1"/>
  <c r="AM1338" i="1"/>
  <c r="AM1339" i="1"/>
  <c r="AM1340" i="1"/>
  <c r="AM1341" i="1"/>
  <c r="AM1342" i="1"/>
  <c r="AM1343" i="1"/>
  <c r="AM1344" i="1"/>
  <c r="AM1345" i="1"/>
  <c r="AM1346" i="1"/>
  <c r="AM1347" i="1"/>
  <c r="AM1348" i="1"/>
  <c r="AM1349" i="1"/>
  <c r="AM1350" i="1"/>
  <c r="AM1351" i="1"/>
  <c r="AM1352" i="1"/>
  <c r="AM1353" i="1"/>
  <c r="AM1354" i="1"/>
  <c r="AM1355" i="1"/>
  <c r="AM1356" i="1"/>
  <c r="AM1357" i="1"/>
  <c r="AM1358" i="1"/>
  <c r="AM1359" i="1"/>
  <c r="AM1360" i="1"/>
  <c r="AM1361" i="1"/>
  <c r="AM1362" i="1"/>
  <c r="AM1363" i="1"/>
  <c r="AM1364" i="1"/>
  <c r="AM1365" i="1"/>
  <c r="AM1366" i="1"/>
  <c r="AM1367" i="1"/>
  <c r="AM1368" i="1"/>
  <c r="AM1369" i="1"/>
  <c r="AM1370" i="1"/>
  <c r="AM1371" i="1"/>
  <c r="AM1372" i="1"/>
  <c r="AM1373" i="1"/>
  <c r="AM1374" i="1"/>
  <c r="AM1375" i="1"/>
  <c r="AM1376" i="1"/>
  <c r="AM1377" i="1"/>
  <c r="AM1378" i="1"/>
  <c r="AM1379" i="1"/>
  <c r="AM1380" i="1"/>
  <c r="AM1381" i="1"/>
  <c r="AM1382" i="1"/>
  <c r="AM1383" i="1"/>
  <c r="AM1384" i="1"/>
  <c r="AM1385" i="1"/>
  <c r="AM1386" i="1"/>
  <c r="AM1387" i="1"/>
  <c r="AM1388" i="1"/>
  <c r="AM1389" i="1"/>
  <c r="AM1390" i="1"/>
  <c r="AM1391" i="1"/>
  <c r="AM1392" i="1"/>
  <c r="AM1393" i="1"/>
  <c r="AM1394" i="1"/>
  <c r="AM1395" i="1"/>
  <c r="AM1396" i="1"/>
  <c r="AM1397" i="1"/>
  <c r="AM1398" i="1"/>
  <c r="AM1399" i="1"/>
  <c r="AM1400" i="1"/>
  <c r="AM1401" i="1"/>
  <c r="AM1402" i="1"/>
  <c r="AM1403" i="1"/>
  <c r="AM1404" i="1"/>
  <c r="AM1405" i="1"/>
  <c r="AM1406" i="1"/>
  <c r="AM1407" i="1"/>
  <c r="AM1408" i="1"/>
  <c r="AM1409" i="1"/>
  <c r="AM1410" i="1"/>
  <c r="AM1411" i="1"/>
  <c r="AM1412" i="1"/>
  <c r="AM1413" i="1"/>
  <c r="AM1414" i="1"/>
  <c r="AM1415" i="1"/>
  <c r="AM1416" i="1"/>
  <c r="AM1417" i="1"/>
  <c r="AM1418" i="1"/>
  <c r="AM1419" i="1"/>
  <c r="AM1420" i="1"/>
  <c r="AM1421" i="1"/>
  <c r="AM1422" i="1"/>
  <c r="AM1423" i="1"/>
  <c r="AM1424" i="1"/>
  <c r="AM1425" i="1"/>
  <c r="AM1426" i="1"/>
  <c r="AM1427" i="1"/>
  <c r="AM1428" i="1"/>
  <c r="AM1429" i="1"/>
  <c r="AM1430" i="1"/>
  <c r="AM1431" i="1"/>
  <c r="AM1432" i="1"/>
  <c r="AM1433" i="1"/>
  <c r="AM1434" i="1"/>
  <c r="AM1435" i="1"/>
  <c r="AM1436" i="1"/>
  <c r="AM1437" i="1"/>
  <c r="AM1438" i="1"/>
  <c r="AM1439" i="1"/>
  <c r="AM1440" i="1"/>
  <c r="AM1441" i="1"/>
  <c r="AM1442" i="1"/>
  <c r="AM1443" i="1"/>
  <c r="AM1444" i="1"/>
  <c r="AM1445" i="1"/>
  <c r="AM1446" i="1"/>
  <c r="AM1447" i="1"/>
  <c r="AM1448" i="1"/>
  <c r="AM1449" i="1"/>
  <c r="AM1450" i="1"/>
  <c r="AM1451" i="1"/>
  <c r="AM1452" i="1"/>
  <c r="AM1453" i="1"/>
  <c r="AM1454" i="1"/>
  <c r="AM23" i="1"/>
  <c r="AM297" i="1"/>
  <c r="AM298" i="1"/>
  <c r="AM299" i="1"/>
  <c r="AM300" i="1"/>
  <c r="AM301" i="1"/>
  <c r="AM302" i="1"/>
  <c r="AM303" i="1"/>
  <c r="AM304" i="1"/>
  <c r="AM306" i="1"/>
  <c r="AM308" i="1"/>
  <c r="AM309" i="1"/>
  <c r="AM310" i="1"/>
  <c r="AM311" i="1"/>
  <c r="AM312" i="1"/>
  <c r="AM313" i="1"/>
  <c r="AM314" i="1"/>
  <c r="AM315" i="1"/>
  <c r="AM316" i="1"/>
  <c r="AM318" i="1"/>
  <c r="AM320" i="1"/>
  <c r="AM321" i="1"/>
  <c r="AM322" i="1"/>
  <c r="AM323" i="1"/>
  <c r="AM324" i="1"/>
  <c r="AM325" i="1"/>
  <c r="AM326" i="1"/>
  <c r="AM327" i="1"/>
  <c r="AM328" i="1"/>
  <c r="AM330" i="1"/>
  <c r="AM332" i="1"/>
  <c r="AM333" i="1"/>
  <c r="AM334" i="1"/>
  <c r="AM335" i="1"/>
  <c r="AM336" i="1"/>
  <c r="AM337" i="1"/>
  <c r="AM338" i="1"/>
  <c r="AM339" i="1"/>
  <c r="AM340" i="1"/>
  <c r="AM342" i="1"/>
  <c r="AM344" i="1"/>
  <c r="AM345" i="1"/>
  <c r="AM346" i="1"/>
  <c r="AM347" i="1"/>
  <c r="AM348" i="1"/>
  <c r="AM349" i="1"/>
  <c r="AM350" i="1"/>
  <c r="AM351" i="1"/>
  <c r="AM352" i="1"/>
  <c r="AM354" i="1"/>
  <c r="AM356" i="1"/>
  <c r="AM357" i="1"/>
  <c r="AM358" i="1"/>
  <c r="AM359" i="1"/>
  <c r="AM360" i="1"/>
  <c r="AM361" i="1"/>
  <c r="AM362" i="1"/>
  <c r="AM363" i="1"/>
  <c r="AM364" i="1"/>
  <c r="AM366" i="1"/>
  <c r="AM368" i="1"/>
  <c r="AM369" i="1"/>
  <c r="AM370" i="1"/>
  <c r="AM371" i="1"/>
  <c r="AM372" i="1"/>
  <c r="AM373" i="1"/>
  <c r="AM374" i="1"/>
  <c r="AM375" i="1"/>
  <c r="AM376" i="1"/>
  <c r="AM378" i="1"/>
  <c r="AM380" i="1"/>
  <c r="AM381" i="1"/>
  <c r="AM382" i="1"/>
  <c r="AM383" i="1"/>
  <c r="AM384" i="1"/>
  <c r="AM385" i="1"/>
  <c r="AM386" i="1"/>
  <c r="AM387" i="1"/>
  <c r="AM388" i="1"/>
  <c r="AM390" i="1"/>
  <c r="AM392" i="1"/>
  <c r="AM393" i="1"/>
  <c r="AM394" i="1"/>
  <c r="AM395" i="1"/>
  <c r="AM396" i="1"/>
  <c r="AM397" i="1"/>
  <c r="AM398" i="1"/>
  <c r="AM399" i="1"/>
  <c r="AM400" i="1"/>
  <c r="AM402" i="1"/>
  <c r="AM404" i="1"/>
  <c r="AM405" i="1"/>
  <c r="AM406" i="1"/>
  <c r="AM407" i="1"/>
  <c r="AM408" i="1"/>
  <c r="AM409" i="1"/>
  <c r="AM410" i="1"/>
  <c r="AM411" i="1"/>
  <c r="AM412" i="1"/>
  <c r="AM414" i="1"/>
  <c r="AM416" i="1"/>
  <c r="AM417" i="1"/>
  <c r="AM418" i="1"/>
  <c r="AM419" i="1"/>
  <c r="AM420" i="1"/>
  <c r="AM421" i="1"/>
  <c r="AM422" i="1"/>
  <c r="AM423" i="1"/>
  <c r="AM424" i="1"/>
  <c r="AM426" i="1"/>
  <c r="AM428" i="1"/>
  <c r="AM429" i="1"/>
  <c r="AM430" i="1"/>
  <c r="AM431" i="1"/>
  <c r="AM432" i="1"/>
  <c r="AM433" i="1"/>
  <c r="AM434" i="1"/>
  <c r="AM435" i="1"/>
  <c r="AM436" i="1"/>
  <c r="AM438" i="1"/>
  <c r="AM440" i="1"/>
  <c r="AM441" i="1"/>
  <c r="AM442" i="1"/>
  <c r="AM443" i="1"/>
  <c r="AM444" i="1"/>
  <c r="AM445" i="1"/>
  <c r="AM446" i="1"/>
  <c r="AM447" i="1"/>
  <c r="AM448" i="1"/>
  <c r="AM450" i="1"/>
  <c r="AM452" i="1"/>
  <c r="AM453" i="1"/>
  <c r="AM454" i="1"/>
  <c r="AM455" i="1"/>
  <c r="AM456" i="1"/>
  <c r="AM457" i="1"/>
  <c r="AM458" i="1"/>
  <c r="AM459" i="1"/>
  <c r="AM460" i="1"/>
  <c r="AM462" i="1"/>
  <c r="AM464" i="1"/>
  <c r="AM465" i="1"/>
  <c r="AM466" i="1"/>
  <c r="AM467" i="1"/>
  <c r="AM468" i="1"/>
  <c r="AM469" i="1"/>
  <c r="AM470" i="1"/>
  <c r="AM471" i="1"/>
  <c r="AM472" i="1"/>
  <c r="AM474" i="1"/>
  <c r="AM476" i="1"/>
  <c r="AM477" i="1"/>
  <c r="AM478" i="1"/>
  <c r="AM479" i="1"/>
  <c r="AM480" i="1"/>
  <c r="AM481" i="1"/>
  <c r="AM482" i="1"/>
  <c r="AM483" i="1"/>
  <c r="AM484" i="1"/>
  <c r="AM486" i="1"/>
  <c r="AM488" i="1"/>
  <c r="AM489" i="1"/>
  <c r="AM490" i="1"/>
  <c r="AM491" i="1"/>
  <c r="AM492" i="1"/>
  <c r="AM493" i="1"/>
  <c r="AM494" i="1"/>
  <c r="AM495" i="1"/>
  <c r="AM496" i="1"/>
  <c r="AM498" i="1"/>
  <c r="AM500" i="1"/>
  <c r="AM501" i="1"/>
  <c r="AM502" i="1"/>
  <c r="AM503" i="1"/>
  <c r="AM504" i="1"/>
  <c r="AM505" i="1"/>
  <c r="AM506" i="1"/>
  <c r="AM507" i="1"/>
  <c r="AM508" i="1"/>
  <c r="AM510" i="1"/>
  <c r="AM512" i="1"/>
  <c r="AM513" i="1"/>
  <c r="AM514" i="1"/>
  <c r="AM515" i="1"/>
  <c r="AM516" i="1"/>
  <c r="AM517" i="1"/>
  <c r="AM518" i="1"/>
  <c r="AM519" i="1"/>
  <c r="AM520" i="1"/>
  <c r="AM522" i="1"/>
  <c r="AM524" i="1"/>
  <c r="AM525" i="1"/>
  <c r="AM526" i="1"/>
  <c r="AM527" i="1"/>
  <c r="AM528" i="1"/>
  <c r="AM529" i="1"/>
  <c r="AM530" i="1"/>
  <c r="AM531" i="1"/>
  <c r="AM532" i="1"/>
  <c r="AM534" i="1"/>
  <c r="AM536" i="1"/>
  <c r="AM537" i="1"/>
  <c r="AM538" i="1"/>
  <c r="AM539" i="1"/>
  <c r="AM540" i="1"/>
  <c r="AM541" i="1"/>
  <c r="AM542" i="1"/>
  <c r="AM543" i="1"/>
  <c r="AM544" i="1"/>
  <c r="AM546" i="1"/>
  <c r="AM548" i="1"/>
  <c r="AM549" i="1"/>
  <c r="AM550" i="1"/>
  <c r="AM551" i="1"/>
  <c r="AM552" i="1"/>
  <c r="AM553" i="1"/>
  <c r="AM554" i="1"/>
  <c r="AM555" i="1"/>
  <c r="AM556" i="1"/>
  <c r="AM558" i="1"/>
  <c r="AM560" i="1"/>
  <c r="AM561" i="1"/>
  <c r="AM562" i="1"/>
  <c r="AM563" i="1"/>
  <c r="AM564" i="1"/>
  <c r="AM565" i="1"/>
  <c r="AM566" i="1"/>
  <c r="AM567" i="1"/>
  <c r="AM568" i="1"/>
  <c r="AM570" i="1"/>
  <c r="AM572" i="1"/>
  <c r="AM573" i="1"/>
  <c r="AM574" i="1"/>
  <c r="AM575" i="1"/>
  <c r="AM576" i="1"/>
  <c r="AM577" i="1"/>
  <c r="AM578" i="1"/>
  <c r="AM579" i="1"/>
  <c r="AM580" i="1"/>
  <c r="AM582" i="1"/>
  <c r="AM584" i="1"/>
  <c r="AM585" i="1"/>
  <c r="AM586" i="1"/>
  <c r="AM587" i="1"/>
  <c r="AM588" i="1"/>
  <c r="AM589" i="1"/>
  <c r="AM590" i="1"/>
  <c r="AM591" i="1"/>
  <c r="AM592" i="1"/>
  <c r="AM594" i="1"/>
  <c r="AM596" i="1"/>
  <c r="AM597" i="1"/>
  <c r="AM598" i="1"/>
  <c r="AM599" i="1"/>
  <c r="AM600" i="1"/>
  <c r="AM601" i="1"/>
  <c r="AM602" i="1"/>
  <c r="AM603" i="1"/>
  <c r="AM604" i="1"/>
  <c r="AM606" i="1"/>
  <c r="AM608" i="1"/>
  <c r="AM609" i="1"/>
  <c r="AM610" i="1"/>
  <c r="AM611" i="1"/>
  <c r="AM612" i="1"/>
  <c r="AM613" i="1"/>
  <c r="AM614" i="1"/>
  <c r="AM615" i="1"/>
  <c r="AM616" i="1"/>
  <c r="AM618" i="1"/>
  <c r="AM620" i="1"/>
  <c r="AM621" i="1"/>
  <c r="AM622" i="1"/>
  <c r="AM623" i="1"/>
  <c r="AM624" i="1"/>
  <c r="AM625" i="1"/>
  <c r="AM626" i="1"/>
  <c r="AM627" i="1"/>
  <c r="AM628" i="1"/>
  <c r="AM630" i="1"/>
  <c r="AM632" i="1"/>
  <c r="AM633" i="1"/>
  <c r="AM634" i="1"/>
  <c r="AM635" i="1"/>
  <c r="AM636" i="1"/>
  <c r="AM637" i="1"/>
  <c r="AM638" i="1"/>
  <c r="AM639" i="1"/>
  <c r="AM640" i="1"/>
  <c r="AM642" i="1"/>
  <c r="AM644" i="1"/>
  <c r="AM645" i="1"/>
  <c r="AM646" i="1"/>
  <c r="AM647" i="1"/>
  <c r="AM648" i="1"/>
  <c r="AM649" i="1"/>
  <c r="AM650" i="1"/>
  <c r="AM651" i="1"/>
  <c r="AM652" i="1"/>
  <c r="AM654" i="1"/>
  <c r="AM656" i="1"/>
  <c r="AM657" i="1"/>
  <c r="AM658" i="1"/>
  <c r="AM659" i="1"/>
  <c r="AM660" i="1"/>
  <c r="AM661" i="1"/>
  <c r="AM662" i="1"/>
  <c r="AM663" i="1"/>
  <c r="AM664" i="1"/>
  <c r="AM666" i="1"/>
  <c r="AM668" i="1"/>
  <c r="AM669" i="1"/>
  <c r="AM670" i="1"/>
  <c r="AM671" i="1"/>
  <c r="AM672" i="1"/>
  <c r="AM673" i="1"/>
  <c r="AM674" i="1"/>
  <c r="AM675" i="1"/>
  <c r="AM676" i="1"/>
  <c r="AM678" i="1"/>
  <c r="AM680" i="1"/>
  <c r="AM681" i="1"/>
  <c r="AM682" i="1"/>
  <c r="AM683" i="1"/>
  <c r="AM684" i="1"/>
  <c r="AM685" i="1"/>
  <c r="AM686" i="1"/>
  <c r="AM687" i="1"/>
  <c r="AM688" i="1"/>
  <c r="AM690" i="1"/>
  <c r="AM692" i="1"/>
  <c r="AM693" i="1"/>
  <c r="AM694" i="1"/>
  <c r="AM695" i="1"/>
  <c r="AM696" i="1"/>
  <c r="AM697" i="1"/>
  <c r="AM698" i="1"/>
  <c r="AM699" i="1"/>
  <c r="AM700" i="1"/>
  <c r="AM702" i="1"/>
  <c r="AM704" i="1"/>
  <c r="AM705" i="1"/>
  <c r="AM706" i="1"/>
  <c r="AM707" i="1"/>
  <c r="AM708" i="1"/>
  <c r="AM709" i="1"/>
  <c r="AM710" i="1"/>
  <c r="AM711" i="1"/>
  <c r="AM712" i="1"/>
  <c r="AM714" i="1"/>
  <c r="AM716" i="1"/>
  <c r="AM717" i="1"/>
  <c r="AM718" i="1"/>
  <c r="AM719" i="1"/>
  <c r="AM720" i="1"/>
  <c r="AM721" i="1"/>
  <c r="AM722" i="1"/>
  <c r="AM723" i="1"/>
  <c r="AM724" i="1"/>
  <c r="AM726" i="1"/>
  <c r="AM728" i="1"/>
  <c r="AM729" i="1"/>
  <c r="AM730" i="1"/>
  <c r="AM731" i="1"/>
  <c r="AM732" i="1"/>
  <c r="AM733" i="1"/>
  <c r="AM734" i="1"/>
  <c r="AM735" i="1"/>
  <c r="AM736" i="1"/>
  <c r="AM738" i="1"/>
  <c r="AM740" i="1"/>
  <c r="AM741" i="1"/>
  <c r="AM742" i="1"/>
  <c r="AM743" i="1"/>
  <c r="AM744" i="1"/>
  <c r="AM745" i="1"/>
  <c r="AM746" i="1"/>
  <c r="AM747" i="1"/>
  <c r="AM748" i="1"/>
  <c r="AM750" i="1"/>
  <c r="AM752" i="1"/>
  <c r="AM753" i="1"/>
  <c r="AM754" i="1"/>
  <c r="AM755" i="1"/>
  <c r="AM756" i="1"/>
  <c r="AM757" i="1"/>
  <c r="AM758" i="1"/>
  <c r="AM759" i="1"/>
  <c r="AM760" i="1"/>
  <c r="AM762" i="1"/>
  <c r="AM764" i="1"/>
  <c r="AM765" i="1"/>
  <c r="AM766" i="1"/>
  <c r="AM767" i="1"/>
  <c r="AM768" i="1"/>
  <c r="AM769" i="1"/>
  <c r="AM770" i="1"/>
  <c r="AM771" i="1"/>
  <c r="AM772" i="1"/>
  <c r="AM774" i="1"/>
  <c r="AM776" i="1"/>
  <c r="AM777" i="1"/>
  <c r="AM778" i="1"/>
  <c r="AM779" i="1"/>
  <c r="AM780" i="1"/>
  <c r="AM781" i="1"/>
  <c r="AM782" i="1"/>
  <c r="AM783" i="1"/>
  <c r="AM784" i="1"/>
  <c r="AM786" i="1"/>
  <c r="AM788" i="1"/>
  <c r="AM789" i="1"/>
  <c r="AM790" i="1"/>
  <c r="AM791" i="1"/>
  <c r="AM792" i="1"/>
  <c r="AM793" i="1"/>
  <c r="AM794" i="1"/>
  <c r="AM795" i="1"/>
  <c r="AM796" i="1"/>
  <c r="AM798" i="1"/>
  <c r="AM800" i="1"/>
  <c r="AM801" i="1"/>
  <c r="AM802" i="1"/>
  <c r="AM803" i="1"/>
  <c r="AM804" i="1"/>
  <c r="AM805" i="1"/>
  <c r="AM806" i="1"/>
  <c r="AM807" i="1"/>
  <c r="AM808" i="1"/>
  <c r="AM810" i="1"/>
  <c r="AM812" i="1"/>
  <c r="AM813" i="1"/>
  <c r="AM814" i="1"/>
  <c r="AM815" i="1"/>
  <c r="AM816" i="1"/>
  <c r="AM817" i="1"/>
  <c r="AM818" i="1"/>
  <c r="AM819" i="1"/>
  <c r="AM820" i="1"/>
  <c r="AM822" i="1"/>
  <c r="AM824" i="1"/>
  <c r="AM825" i="1"/>
  <c r="AM826" i="1"/>
  <c r="AM827" i="1"/>
  <c r="AM828" i="1"/>
  <c r="AM829" i="1"/>
  <c r="AM830" i="1"/>
  <c r="AM831" i="1"/>
  <c r="AM832" i="1"/>
  <c r="AM834" i="1"/>
  <c r="AM836" i="1"/>
  <c r="AM837" i="1"/>
  <c r="AM838" i="1"/>
  <c r="AM839" i="1"/>
  <c r="AM840" i="1"/>
  <c r="AM841" i="1"/>
  <c r="AM842" i="1"/>
  <c r="AM843" i="1"/>
  <c r="AM844" i="1"/>
  <c r="AM846" i="1"/>
  <c r="AM848" i="1"/>
  <c r="AM849" i="1"/>
  <c r="AM850" i="1"/>
  <c r="AM851" i="1"/>
  <c r="AM852" i="1"/>
  <c r="AM853" i="1"/>
  <c r="AM854" i="1"/>
  <c r="AM855" i="1"/>
  <c r="AM856" i="1"/>
  <c r="AM858" i="1"/>
  <c r="AM860" i="1"/>
  <c r="AM861" i="1"/>
  <c r="AM862" i="1"/>
  <c r="AM863" i="1"/>
  <c r="AM864" i="1"/>
  <c r="AM865" i="1"/>
  <c r="AM866" i="1"/>
  <c r="AM867" i="1"/>
  <c r="AM868" i="1"/>
  <c r="AM870" i="1"/>
  <c r="AM872" i="1"/>
  <c r="AM873" i="1"/>
  <c r="AM874" i="1"/>
  <c r="AM875" i="1"/>
  <c r="AM876" i="1"/>
  <c r="AM877" i="1"/>
  <c r="AM878" i="1"/>
  <c r="AM879" i="1"/>
  <c r="AM880" i="1"/>
  <c r="AM882" i="1"/>
  <c r="AM884" i="1"/>
  <c r="AM885" i="1"/>
  <c r="AM886" i="1"/>
  <c r="AM887" i="1"/>
  <c r="AM888" i="1"/>
  <c r="AM889" i="1"/>
  <c r="AM890" i="1"/>
  <c r="AM891" i="1"/>
  <c r="AM892" i="1"/>
  <c r="AM894" i="1"/>
  <c r="AM896" i="1"/>
  <c r="AM897" i="1"/>
  <c r="AM898" i="1"/>
  <c r="AM899" i="1"/>
  <c r="AM900" i="1"/>
  <c r="AM901" i="1"/>
  <c r="AM902" i="1"/>
  <c r="AM903" i="1"/>
  <c r="AM904" i="1"/>
  <c r="AM906" i="1"/>
  <c r="AM908" i="1"/>
  <c r="AM909" i="1"/>
  <c r="AM910" i="1"/>
  <c r="AM911" i="1"/>
  <c r="AM912" i="1"/>
  <c r="AM913" i="1"/>
  <c r="AM914" i="1"/>
  <c r="AM915" i="1"/>
  <c r="AM916" i="1"/>
  <c r="AM918" i="1"/>
  <c r="AM920" i="1"/>
  <c r="AM921" i="1"/>
  <c r="AM922" i="1"/>
  <c r="AM923" i="1"/>
  <c r="AM924" i="1"/>
  <c r="AM925" i="1"/>
  <c r="AM926" i="1"/>
  <c r="AM927" i="1"/>
  <c r="AM928" i="1"/>
  <c r="AM930" i="1"/>
  <c r="AM932" i="1"/>
  <c r="AM933" i="1"/>
  <c r="AM934" i="1"/>
  <c r="AM935" i="1"/>
  <c r="AM936" i="1"/>
  <c r="AM937" i="1"/>
  <c r="AM938" i="1"/>
  <c r="AM939" i="1"/>
  <c r="AM940" i="1"/>
  <c r="AM942" i="1"/>
  <c r="AM944" i="1"/>
  <c r="AM945" i="1"/>
  <c r="AM946" i="1"/>
  <c r="AM947" i="1"/>
  <c r="AM948" i="1"/>
  <c r="AM949" i="1"/>
  <c r="AM950" i="1"/>
  <c r="AM951" i="1"/>
  <c r="AM952" i="1"/>
  <c r="AM954" i="1"/>
  <c r="AM956" i="1"/>
  <c r="AM957" i="1"/>
  <c r="AM958" i="1"/>
  <c r="AM959" i="1"/>
  <c r="AM960" i="1"/>
  <c r="AM961" i="1"/>
  <c r="AM962" i="1"/>
  <c r="AM963" i="1"/>
  <c r="AM964" i="1"/>
  <c r="AM966" i="1"/>
  <c r="AM968" i="1"/>
  <c r="AM969" i="1"/>
  <c r="AM970" i="1"/>
  <c r="AM971" i="1"/>
  <c r="AM972" i="1"/>
  <c r="AM973" i="1"/>
  <c r="AM974" i="1"/>
  <c r="AM975" i="1"/>
  <c r="AM976" i="1"/>
  <c r="AM978" i="1"/>
  <c r="AM980" i="1"/>
  <c r="AM981" i="1"/>
  <c r="AM982" i="1"/>
  <c r="AM983" i="1"/>
  <c r="AM984" i="1"/>
  <c r="AM985" i="1"/>
  <c r="AM986" i="1"/>
  <c r="AM987" i="1"/>
  <c r="AM988" i="1"/>
  <c r="AM990" i="1"/>
  <c r="AM992" i="1"/>
  <c r="AM993" i="1"/>
  <c r="AM994" i="1"/>
  <c r="AM995" i="1"/>
  <c r="AM996" i="1"/>
  <c r="AM997" i="1"/>
  <c r="AM998" i="1"/>
  <c r="AM999" i="1"/>
  <c r="AM1000" i="1"/>
  <c r="AM1002" i="1"/>
  <c r="AM1004" i="1"/>
  <c r="AM1005" i="1"/>
  <c r="AM1006" i="1"/>
  <c r="AM1007" i="1"/>
  <c r="AM1008" i="1"/>
  <c r="AM1009" i="1"/>
  <c r="AM1010" i="1"/>
  <c r="AM1011" i="1"/>
  <c r="AM1012" i="1"/>
  <c r="AM1014" i="1"/>
  <c r="AM86" i="1"/>
  <c r="AM87" i="1"/>
  <c r="AM88" i="1"/>
  <c r="AM89" i="1"/>
  <c r="AM90" i="1"/>
  <c r="AM91" i="1"/>
  <c r="AM92" i="1"/>
  <c r="AM93" i="1"/>
  <c r="AM94" i="1"/>
  <c r="AM95" i="1"/>
  <c r="AM96" i="1"/>
  <c r="AM97" i="1"/>
  <c r="AM98" i="1"/>
  <c r="AM99" i="1"/>
  <c r="AM100" i="1"/>
  <c r="AM101" i="1"/>
  <c r="AM102" i="1"/>
  <c r="AM103" i="1"/>
  <c r="AM104" i="1"/>
  <c r="AM105" i="1"/>
  <c r="AM106" i="1"/>
  <c r="AM107" i="1"/>
  <c r="AM108" i="1"/>
  <c r="AM109" i="1"/>
  <c r="AM110" i="1"/>
  <c r="AM111" i="1"/>
  <c r="AM112" i="1"/>
  <c r="AM113" i="1"/>
  <c r="AM114" i="1"/>
  <c r="AM115" i="1"/>
  <c r="AM116" i="1"/>
  <c r="AM117" i="1"/>
  <c r="AM118" i="1"/>
  <c r="AM119" i="1"/>
  <c r="AM120" i="1"/>
  <c r="AM121" i="1"/>
  <c r="AM122" i="1"/>
  <c r="AM123" i="1"/>
  <c r="AM124" i="1"/>
  <c r="AM125" i="1"/>
  <c r="AM126" i="1"/>
  <c r="AM127" i="1"/>
  <c r="AM128" i="1"/>
  <c r="AM129" i="1"/>
  <c r="AM130" i="1"/>
  <c r="AM131" i="1"/>
  <c r="AM132" i="1"/>
  <c r="AM133" i="1"/>
  <c r="AM134" i="1"/>
  <c r="AM135" i="1"/>
  <c r="AM136" i="1"/>
  <c r="AM137" i="1"/>
  <c r="AM138" i="1"/>
  <c r="AM139" i="1"/>
  <c r="AM140" i="1"/>
  <c r="AM141" i="1"/>
  <c r="AM142" i="1"/>
  <c r="AM143" i="1"/>
  <c r="AM144" i="1"/>
  <c r="AM145" i="1"/>
  <c r="AM146" i="1"/>
  <c r="AM147" i="1"/>
  <c r="AM148" i="1"/>
  <c r="AM149" i="1"/>
  <c r="AM150" i="1"/>
  <c r="AM151" i="1"/>
  <c r="AM152" i="1"/>
  <c r="AM153" i="1"/>
  <c r="AM154" i="1"/>
  <c r="AM155" i="1"/>
  <c r="AM156" i="1"/>
  <c r="AM157" i="1"/>
  <c r="AM158" i="1"/>
  <c r="AM159" i="1"/>
  <c r="AM160" i="1"/>
  <c r="AM161" i="1"/>
  <c r="AM162" i="1"/>
  <c r="AM163" i="1"/>
  <c r="AM164" i="1"/>
  <c r="AM165" i="1"/>
  <c r="AM166" i="1"/>
  <c r="AM167" i="1"/>
  <c r="AM168" i="1"/>
  <c r="AM169" i="1"/>
  <c r="AM170" i="1"/>
  <c r="AM171" i="1"/>
  <c r="AM172" i="1"/>
  <c r="AM173" i="1"/>
  <c r="AM174" i="1"/>
  <c r="AM175" i="1"/>
  <c r="AM176" i="1"/>
  <c r="AM177" i="1"/>
  <c r="AM178" i="1"/>
  <c r="AM179" i="1"/>
  <c r="AM180" i="1"/>
  <c r="AM181" i="1"/>
  <c r="AM182" i="1"/>
  <c r="AM183" i="1"/>
  <c r="AM184" i="1"/>
  <c r="AM185" i="1"/>
  <c r="AM186" i="1"/>
  <c r="AM187" i="1"/>
  <c r="AM188" i="1"/>
  <c r="AM189" i="1"/>
  <c r="AM190" i="1"/>
  <c r="AM191" i="1"/>
  <c r="AM192" i="1"/>
  <c r="AM193" i="1"/>
  <c r="AM194" i="1"/>
  <c r="AM195" i="1"/>
  <c r="AM196" i="1"/>
  <c r="AM197" i="1"/>
  <c r="AM198" i="1"/>
  <c r="AM199" i="1"/>
  <c r="AM200" i="1"/>
  <c r="AM201" i="1"/>
  <c r="AM202" i="1"/>
  <c r="AM203" i="1"/>
  <c r="AM204" i="1"/>
  <c r="AM205" i="1"/>
  <c r="AM206" i="1"/>
  <c r="AM207" i="1"/>
  <c r="AM208" i="1"/>
  <c r="AM209" i="1"/>
  <c r="AM210" i="1"/>
  <c r="AM211" i="1"/>
  <c r="AM212" i="1"/>
  <c r="AM213" i="1"/>
  <c r="AM214" i="1"/>
  <c r="AM215" i="1"/>
  <c r="AM216" i="1"/>
  <c r="AM217" i="1"/>
  <c r="AM218" i="1"/>
  <c r="AM219" i="1"/>
  <c r="AM220" i="1"/>
  <c r="AM221" i="1"/>
  <c r="AM222" i="1"/>
  <c r="AM223" i="1"/>
  <c r="AM224" i="1"/>
  <c r="AM225" i="1"/>
  <c r="AM226" i="1"/>
  <c r="AM227" i="1"/>
  <c r="AM228" i="1"/>
  <c r="AM229" i="1"/>
  <c r="AM230" i="1"/>
  <c r="AM231" i="1"/>
  <c r="AM232" i="1"/>
  <c r="AM233" i="1"/>
  <c r="AM234" i="1"/>
  <c r="AM235" i="1"/>
  <c r="AM236" i="1"/>
  <c r="AM237" i="1"/>
  <c r="AM238" i="1"/>
  <c r="AM239" i="1"/>
  <c r="AM240" i="1"/>
  <c r="AM241" i="1"/>
  <c r="AM242" i="1"/>
  <c r="AM243" i="1"/>
  <c r="AM244" i="1"/>
  <c r="AM245" i="1"/>
  <c r="AM246" i="1"/>
  <c r="AM247" i="1"/>
  <c r="AM248" i="1"/>
  <c r="AM249" i="1"/>
  <c r="AM250" i="1"/>
  <c r="AM251" i="1"/>
  <c r="AM252" i="1"/>
  <c r="AM253" i="1"/>
  <c r="AM254" i="1"/>
  <c r="AM255" i="1"/>
  <c r="AM256" i="1"/>
  <c r="AM257" i="1"/>
  <c r="AM258" i="1"/>
  <c r="AM259" i="1"/>
  <c r="AM260" i="1"/>
  <c r="AM261" i="1"/>
  <c r="AM262" i="1"/>
  <c r="AM263" i="1"/>
  <c r="AM264" i="1"/>
  <c r="AM265" i="1"/>
  <c r="AM266" i="1"/>
  <c r="AM267" i="1"/>
  <c r="AM268" i="1"/>
  <c r="AM269" i="1"/>
  <c r="AM270" i="1"/>
  <c r="AM271" i="1"/>
  <c r="AM272" i="1"/>
  <c r="AM273" i="1"/>
  <c r="AM274" i="1"/>
  <c r="AM275" i="1"/>
  <c r="AM276" i="1"/>
  <c r="AM277" i="1"/>
  <c r="AM278" i="1"/>
  <c r="AM279" i="1"/>
  <c r="AM280" i="1"/>
  <c r="AM281" i="1"/>
  <c r="AM282" i="1"/>
  <c r="AM283" i="1"/>
  <c r="AM284" i="1"/>
  <c r="AM285" i="1"/>
  <c r="AM286" i="1"/>
  <c r="AM287" i="1"/>
  <c r="AM288" i="1"/>
  <c r="AM65" i="1"/>
  <c r="AM66" i="1"/>
  <c r="AM67" i="1"/>
  <c r="AM68" i="1"/>
  <c r="AM69" i="1"/>
  <c r="AM70" i="1"/>
  <c r="AM71" i="1"/>
  <c r="AM72" i="1"/>
  <c r="AM73" i="1"/>
  <c r="AM74" i="1"/>
  <c r="AM75" i="1"/>
  <c r="AM76" i="1"/>
  <c r="AM77" i="1"/>
  <c r="AM78" i="1"/>
  <c r="AM79" i="1"/>
  <c r="AM80" i="1"/>
  <c r="AM81" i="1"/>
  <c r="AM82" i="1"/>
  <c r="AM83" i="1"/>
  <c r="AM84" i="1"/>
  <c r="AM85" i="1"/>
  <c r="AM30" i="1"/>
  <c r="AM31" i="1"/>
  <c r="AM32" i="1"/>
  <c r="AM33" i="1"/>
  <c r="AM34" i="1"/>
  <c r="AM35" i="1"/>
  <c r="AM36" i="1"/>
  <c r="AM37" i="1"/>
  <c r="AM38" i="1"/>
  <c r="AM39" i="1"/>
  <c r="AM40" i="1"/>
  <c r="AM41" i="1"/>
  <c r="AM42" i="1"/>
  <c r="AM43" i="1"/>
  <c r="AM44" i="1"/>
  <c r="AM45" i="1"/>
  <c r="AM46" i="1"/>
  <c r="AM47" i="1"/>
  <c r="AM48" i="1"/>
  <c r="AM49" i="1"/>
  <c r="AM50" i="1"/>
  <c r="AM51" i="1"/>
  <c r="AM52" i="1"/>
  <c r="AM53" i="1"/>
  <c r="AM54" i="1"/>
  <c r="AM55" i="1"/>
  <c r="AM56" i="1"/>
  <c r="AM57" i="1"/>
  <c r="AM58" i="1"/>
  <c r="AM59" i="1"/>
  <c r="AM60" i="1"/>
  <c r="AM61" i="1"/>
  <c r="AM62" i="1"/>
  <c r="AM63" i="1"/>
  <c r="AM64" i="1"/>
  <c r="AM24" i="1"/>
  <c r="AM25" i="1"/>
  <c r="AM26" i="1"/>
  <c r="AM27" i="1"/>
  <c r="AM28" i="1"/>
  <c r="AM29" i="1"/>
  <c r="B14" i="18"/>
  <c r="C14" i="18"/>
  <c r="D14" i="18"/>
  <c r="E14" i="18"/>
  <c r="B15" i="18"/>
  <c r="C15" i="18"/>
  <c r="D15" i="18"/>
  <c r="E15" i="18"/>
  <c r="B16" i="18"/>
  <c r="C16" i="18"/>
  <c r="D16" i="18"/>
  <c r="E16" i="18"/>
  <c r="B17" i="18"/>
  <c r="C17" i="18"/>
  <c r="D17" i="18"/>
  <c r="E17" i="18"/>
  <c r="B18" i="18"/>
  <c r="C18" i="18"/>
  <c r="D18" i="18"/>
  <c r="E18" i="18"/>
  <c r="B19" i="18"/>
  <c r="C19" i="18"/>
  <c r="D19" i="18"/>
  <c r="E19" i="18"/>
  <c r="B20" i="18"/>
  <c r="C20" i="18"/>
  <c r="D20" i="18"/>
  <c r="E20" i="18"/>
  <c r="B21" i="18"/>
  <c r="C21" i="18"/>
  <c r="D21" i="18"/>
  <c r="E21" i="18"/>
  <c r="B22" i="18"/>
  <c r="C22" i="18"/>
  <c r="D22" i="18"/>
  <c r="E22" i="18"/>
  <c r="B23" i="18"/>
  <c r="C23" i="18"/>
  <c r="D23" i="18"/>
  <c r="E23" i="18"/>
  <c r="B24" i="18"/>
  <c r="C24" i="18"/>
  <c r="D24" i="18"/>
  <c r="E24" i="18"/>
  <c r="AN1908" i="1"/>
  <c r="AQ1908" i="1" s="1"/>
  <c r="AK1908" i="1"/>
  <c r="N1908" i="1"/>
  <c r="AL1908" i="1" s="1"/>
  <c r="K1908" i="1"/>
  <c r="AN1907" i="1"/>
  <c r="AQ1907" i="1" s="1"/>
  <c r="AK1907" i="1"/>
  <c r="N1907" i="1"/>
  <c r="AL1907" i="1" s="1"/>
  <c r="K1907" i="1"/>
  <c r="AN1906" i="1"/>
  <c r="AQ1906" i="1" s="1"/>
  <c r="AK1906" i="1"/>
  <c r="N1906" i="1"/>
  <c r="AL1906" i="1" s="1"/>
  <c r="K1906" i="1"/>
  <c r="AN1905" i="1"/>
  <c r="AQ1905" i="1" s="1"/>
  <c r="AK1905" i="1"/>
  <c r="N1905" i="1"/>
  <c r="AL1905" i="1" s="1"/>
  <c r="K1905" i="1"/>
  <c r="AN1904" i="1"/>
  <c r="AQ1904" i="1" s="1"/>
  <c r="AK1904" i="1"/>
  <c r="N1904" i="1"/>
  <c r="AL1904" i="1" s="1"/>
  <c r="K1904" i="1"/>
  <c r="AN1903" i="1"/>
  <c r="AQ1903" i="1" s="1"/>
  <c r="AK1903" i="1"/>
  <c r="N1903" i="1"/>
  <c r="AL1903" i="1" s="1"/>
  <c r="K1903" i="1"/>
  <c r="AN1902" i="1"/>
  <c r="AQ1902" i="1" s="1"/>
  <c r="AK1902" i="1"/>
  <c r="N1902" i="1"/>
  <c r="AL1902" i="1" s="1"/>
  <c r="K1902" i="1"/>
  <c r="AN1901" i="1"/>
  <c r="AQ1901" i="1" s="1"/>
  <c r="AK1901" i="1"/>
  <c r="N1901" i="1"/>
  <c r="AL1901" i="1" s="1"/>
  <c r="K1901" i="1"/>
  <c r="AN1900" i="1"/>
  <c r="AQ1900" i="1" s="1"/>
  <c r="AK1900" i="1"/>
  <c r="N1900" i="1"/>
  <c r="AL1900" i="1" s="1"/>
  <c r="K1900" i="1"/>
  <c r="AN1899" i="1"/>
  <c r="AQ1899" i="1" s="1"/>
  <c r="AK1899" i="1"/>
  <c r="N1899" i="1"/>
  <c r="AL1899" i="1" s="1"/>
  <c r="K1899" i="1"/>
  <c r="AN1898" i="1"/>
  <c r="AQ1898" i="1" s="1"/>
  <c r="AK1898" i="1"/>
  <c r="N1898" i="1"/>
  <c r="AL1898" i="1" s="1"/>
  <c r="K1898" i="1"/>
  <c r="AN1897" i="1"/>
  <c r="AQ1897" i="1" s="1"/>
  <c r="AK1897" i="1"/>
  <c r="N1897" i="1"/>
  <c r="AL1897" i="1" s="1"/>
  <c r="K1897" i="1"/>
  <c r="AN1896" i="1"/>
  <c r="AQ1896" i="1" s="1"/>
  <c r="AK1896" i="1"/>
  <c r="N1896" i="1"/>
  <c r="AL1896" i="1" s="1"/>
  <c r="K1896" i="1"/>
  <c r="AN1895" i="1"/>
  <c r="AQ1895" i="1" s="1"/>
  <c r="AK1895" i="1"/>
  <c r="N1895" i="1"/>
  <c r="AL1895" i="1" s="1"/>
  <c r="K1895" i="1"/>
  <c r="AN1894" i="1"/>
  <c r="AQ1894" i="1" s="1"/>
  <c r="AK1894" i="1"/>
  <c r="N1894" i="1"/>
  <c r="AL1894" i="1" s="1"/>
  <c r="K1894" i="1"/>
  <c r="AN1893" i="1"/>
  <c r="AQ1893" i="1" s="1"/>
  <c r="AK1893" i="1"/>
  <c r="N1893" i="1"/>
  <c r="AL1893" i="1" s="1"/>
  <c r="K1893" i="1"/>
  <c r="AN1892" i="1"/>
  <c r="AQ1892" i="1" s="1"/>
  <c r="AK1892" i="1"/>
  <c r="N1892" i="1"/>
  <c r="AL1892" i="1" s="1"/>
  <c r="K1892" i="1"/>
  <c r="AN1891" i="1"/>
  <c r="AQ1891" i="1" s="1"/>
  <c r="AK1891" i="1"/>
  <c r="N1891" i="1"/>
  <c r="AL1891" i="1" s="1"/>
  <c r="K1891" i="1"/>
  <c r="AN1890" i="1"/>
  <c r="AQ1890" i="1" s="1"/>
  <c r="AK1890" i="1"/>
  <c r="N1890" i="1"/>
  <c r="AL1890" i="1" s="1"/>
  <c r="K1890" i="1"/>
  <c r="AN1889" i="1"/>
  <c r="AQ1889" i="1" s="1"/>
  <c r="AK1889" i="1"/>
  <c r="N1889" i="1"/>
  <c r="AL1889" i="1" s="1"/>
  <c r="K1889" i="1"/>
  <c r="AN1888" i="1"/>
  <c r="AQ1888" i="1" s="1"/>
  <c r="AK1888" i="1"/>
  <c r="N1888" i="1"/>
  <c r="AL1888" i="1" s="1"/>
  <c r="K1888" i="1"/>
  <c r="AN1887" i="1"/>
  <c r="AQ1887" i="1" s="1"/>
  <c r="AK1887" i="1"/>
  <c r="N1887" i="1"/>
  <c r="AL1887" i="1" s="1"/>
  <c r="K1887" i="1"/>
  <c r="AN1886" i="1"/>
  <c r="AQ1886" i="1" s="1"/>
  <c r="AK1886" i="1"/>
  <c r="N1886" i="1"/>
  <c r="AL1886" i="1" s="1"/>
  <c r="K1886" i="1"/>
  <c r="AN1885" i="1"/>
  <c r="AQ1885" i="1" s="1"/>
  <c r="AK1885" i="1"/>
  <c r="N1885" i="1"/>
  <c r="AL1885" i="1" s="1"/>
  <c r="K1885" i="1"/>
  <c r="AN1884" i="1"/>
  <c r="AQ1884" i="1" s="1"/>
  <c r="AK1884" i="1"/>
  <c r="N1884" i="1"/>
  <c r="AL1884" i="1" s="1"/>
  <c r="K1884" i="1"/>
  <c r="AN1883" i="1"/>
  <c r="AQ1883" i="1" s="1"/>
  <c r="AK1883" i="1"/>
  <c r="N1883" i="1"/>
  <c r="AL1883" i="1" s="1"/>
  <c r="K1883" i="1"/>
  <c r="AN1882" i="1"/>
  <c r="AQ1882" i="1" s="1"/>
  <c r="AK1882" i="1"/>
  <c r="N1882" i="1"/>
  <c r="AL1882" i="1" s="1"/>
  <c r="K1882" i="1"/>
  <c r="AN1881" i="1"/>
  <c r="AQ1881" i="1" s="1"/>
  <c r="AK1881" i="1"/>
  <c r="N1881" i="1"/>
  <c r="AL1881" i="1" s="1"/>
  <c r="K1881" i="1"/>
  <c r="AN1880" i="1"/>
  <c r="AQ1880" i="1" s="1"/>
  <c r="AK1880" i="1"/>
  <c r="N1880" i="1"/>
  <c r="AL1880" i="1" s="1"/>
  <c r="K1880" i="1"/>
  <c r="AN1879" i="1"/>
  <c r="AQ1879" i="1" s="1"/>
  <c r="AK1879" i="1"/>
  <c r="N1879" i="1"/>
  <c r="AL1879" i="1" s="1"/>
  <c r="K1879" i="1"/>
  <c r="AN1878" i="1"/>
  <c r="AQ1878" i="1" s="1"/>
  <c r="AK1878" i="1"/>
  <c r="N1878" i="1"/>
  <c r="AL1878" i="1" s="1"/>
  <c r="K1878" i="1"/>
  <c r="AN1877" i="1"/>
  <c r="AQ1877" i="1" s="1"/>
  <c r="AK1877" i="1"/>
  <c r="N1877" i="1"/>
  <c r="AL1877" i="1" s="1"/>
  <c r="K1877" i="1"/>
  <c r="AN1876" i="1"/>
  <c r="AQ1876" i="1" s="1"/>
  <c r="AK1876" i="1"/>
  <c r="N1876" i="1"/>
  <c r="AL1876" i="1" s="1"/>
  <c r="K1876" i="1"/>
  <c r="AN1875" i="1"/>
  <c r="AQ1875" i="1" s="1"/>
  <c r="AK1875" i="1"/>
  <c r="N1875" i="1"/>
  <c r="AL1875" i="1" s="1"/>
  <c r="K1875" i="1"/>
  <c r="AN1874" i="1"/>
  <c r="AQ1874" i="1" s="1"/>
  <c r="AK1874" i="1"/>
  <c r="N1874" i="1"/>
  <c r="AL1874" i="1" s="1"/>
  <c r="K1874" i="1"/>
  <c r="AN1873" i="1"/>
  <c r="AQ1873" i="1" s="1"/>
  <c r="AK1873" i="1"/>
  <c r="N1873" i="1"/>
  <c r="AL1873" i="1" s="1"/>
  <c r="K1873" i="1"/>
  <c r="AN1872" i="1"/>
  <c r="AQ1872" i="1" s="1"/>
  <c r="AK1872" i="1"/>
  <c r="N1872" i="1"/>
  <c r="AL1872" i="1" s="1"/>
  <c r="K1872" i="1"/>
  <c r="AN1871" i="1"/>
  <c r="AQ1871" i="1" s="1"/>
  <c r="AK1871" i="1"/>
  <c r="N1871" i="1"/>
  <c r="AL1871" i="1" s="1"/>
  <c r="K1871" i="1"/>
  <c r="AN1870" i="1"/>
  <c r="AQ1870" i="1" s="1"/>
  <c r="AK1870" i="1"/>
  <c r="N1870" i="1"/>
  <c r="AL1870" i="1" s="1"/>
  <c r="K1870" i="1"/>
  <c r="AN1869" i="1"/>
  <c r="AQ1869" i="1" s="1"/>
  <c r="AK1869" i="1"/>
  <c r="N1869" i="1"/>
  <c r="AL1869" i="1" s="1"/>
  <c r="K1869" i="1"/>
  <c r="AN1868" i="1"/>
  <c r="AQ1868" i="1" s="1"/>
  <c r="AK1868" i="1"/>
  <c r="N1868" i="1"/>
  <c r="AL1868" i="1" s="1"/>
  <c r="K1868" i="1"/>
  <c r="AN1867" i="1"/>
  <c r="AQ1867" i="1" s="1"/>
  <c r="AK1867" i="1"/>
  <c r="N1867" i="1"/>
  <c r="AL1867" i="1" s="1"/>
  <c r="K1867" i="1"/>
  <c r="AN1866" i="1"/>
  <c r="AQ1866" i="1" s="1"/>
  <c r="AK1866" i="1"/>
  <c r="N1866" i="1"/>
  <c r="AL1866" i="1" s="1"/>
  <c r="K1866" i="1"/>
  <c r="AN1865" i="1"/>
  <c r="AQ1865" i="1" s="1"/>
  <c r="AK1865" i="1"/>
  <c r="N1865" i="1"/>
  <c r="AL1865" i="1" s="1"/>
  <c r="K1865" i="1"/>
  <c r="AN1864" i="1"/>
  <c r="AQ1864" i="1" s="1"/>
  <c r="AK1864" i="1"/>
  <c r="N1864" i="1"/>
  <c r="AL1864" i="1" s="1"/>
  <c r="K1864" i="1"/>
  <c r="AN1863" i="1"/>
  <c r="AQ1863" i="1" s="1"/>
  <c r="AK1863" i="1"/>
  <c r="N1863" i="1"/>
  <c r="AL1863" i="1" s="1"/>
  <c r="K1863" i="1"/>
  <c r="AN1862" i="1"/>
  <c r="AQ1862" i="1" s="1"/>
  <c r="AK1862" i="1"/>
  <c r="N1862" i="1"/>
  <c r="AL1862" i="1" s="1"/>
  <c r="K1862" i="1"/>
  <c r="AN1861" i="1"/>
  <c r="AQ1861" i="1" s="1"/>
  <c r="AK1861" i="1"/>
  <c r="N1861" i="1"/>
  <c r="AL1861" i="1" s="1"/>
  <c r="K1861" i="1"/>
  <c r="AN1860" i="1"/>
  <c r="AQ1860" i="1" s="1"/>
  <c r="AK1860" i="1"/>
  <c r="N1860" i="1"/>
  <c r="AL1860" i="1" s="1"/>
  <c r="K1860" i="1"/>
  <c r="AN1859" i="1"/>
  <c r="AQ1859" i="1" s="1"/>
  <c r="AK1859" i="1"/>
  <c r="N1859" i="1"/>
  <c r="AL1859" i="1" s="1"/>
  <c r="K1859" i="1"/>
  <c r="AN1858" i="1"/>
  <c r="AQ1858" i="1" s="1"/>
  <c r="AK1858" i="1"/>
  <c r="N1858" i="1"/>
  <c r="AL1858" i="1" s="1"/>
  <c r="K1858" i="1"/>
  <c r="AN1857" i="1"/>
  <c r="AQ1857" i="1" s="1"/>
  <c r="AK1857" i="1"/>
  <c r="N1857" i="1"/>
  <c r="AL1857" i="1" s="1"/>
  <c r="K1857" i="1"/>
  <c r="AN1856" i="1"/>
  <c r="AQ1856" i="1" s="1"/>
  <c r="AK1856" i="1"/>
  <c r="N1856" i="1"/>
  <c r="AL1856" i="1" s="1"/>
  <c r="K1856" i="1"/>
  <c r="AN1855" i="1"/>
  <c r="AQ1855" i="1" s="1"/>
  <c r="AK1855" i="1"/>
  <c r="N1855" i="1"/>
  <c r="AL1855" i="1" s="1"/>
  <c r="K1855" i="1"/>
  <c r="AN1854" i="1"/>
  <c r="AQ1854" i="1" s="1"/>
  <c r="AK1854" i="1"/>
  <c r="N1854" i="1"/>
  <c r="AL1854" i="1" s="1"/>
  <c r="K1854" i="1"/>
  <c r="AN1853" i="1"/>
  <c r="AQ1853" i="1" s="1"/>
  <c r="AK1853" i="1"/>
  <c r="N1853" i="1"/>
  <c r="AL1853" i="1" s="1"/>
  <c r="K1853" i="1"/>
  <c r="AN1852" i="1"/>
  <c r="AQ1852" i="1" s="1"/>
  <c r="AK1852" i="1"/>
  <c r="N1852" i="1"/>
  <c r="AL1852" i="1" s="1"/>
  <c r="K1852" i="1"/>
  <c r="AN1851" i="1"/>
  <c r="AQ1851" i="1" s="1"/>
  <c r="AK1851" i="1"/>
  <c r="N1851" i="1"/>
  <c r="AL1851" i="1" s="1"/>
  <c r="K1851" i="1"/>
  <c r="AN1850" i="1"/>
  <c r="AQ1850" i="1" s="1"/>
  <c r="AK1850" i="1"/>
  <c r="N1850" i="1"/>
  <c r="AL1850" i="1" s="1"/>
  <c r="K1850" i="1"/>
  <c r="AN1849" i="1"/>
  <c r="AQ1849" i="1" s="1"/>
  <c r="AK1849" i="1"/>
  <c r="N1849" i="1"/>
  <c r="AL1849" i="1" s="1"/>
  <c r="K1849" i="1"/>
  <c r="AN1848" i="1"/>
  <c r="AQ1848" i="1" s="1"/>
  <c r="AK1848" i="1"/>
  <c r="N1848" i="1"/>
  <c r="AL1848" i="1" s="1"/>
  <c r="K1848" i="1"/>
  <c r="AN1847" i="1"/>
  <c r="AQ1847" i="1" s="1"/>
  <c r="AK1847" i="1"/>
  <c r="N1847" i="1"/>
  <c r="AL1847" i="1" s="1"/>
  <c r="K1847" i="1"/>
  <c r="AN1846" i="1"/>
  <c r="AQ1846" i="1" s="1"/>
  <c r="AK1846" i="1"/>
  <c r="N1846" i="1"/>
  <c r="AL1846" i="1" s="1"/>
  <c r="K1846" i="1"/>
  <c r="AN1845" i="1"/>
  <c r="AQ1845" i="1" s="1"/>
  <c r="AK1845" i="1"/>
  <c r="N1845" i="1"/>
  <c r="AL1845" i="1" s="1"/>
  <c r="K1845" i="1"/>
  <c r="AN1844" i="1"/>
  <c r="AQ1844" i="1" s="1"/>
  <c r="AK1844" i="1"/>
  <c r="N1844" i="1"/>
  <c r="AL1844" i="1" s="1"/>
  <c r="K1844" i="1"/>
  <c r="AN1843" i="1"/>
  <c r="AQ1843" i="1" s="1"/>
  <c r="AK1843" i="1"/>
  <c r="N1843" i="1"/>
  <c r="AL1843" i="1" s="1"/>
  <c r="K1843" i="1"/>
  <c r="AN1842" i="1"/>
  <c r="AQ1842" i="1" s="1"/>
  <c r="AK1842" i="1"/>
  <c r="N1842" i="1"/>
  <c r="AL1842" i="1" s="1"/>
  <c r="K1842" i="1"/>
  <c r="AN1841" i="1"/>
  <c r="AQ1841" i="1" s="1"/>
  <c r="AK1841" i="1"/>
  <c r="N1841" i="1"/>
  <c r="AL1841" i="1" s="1"/>
  <c r="K1841" i="1"/>
  <c r="AN1840" i="1"/>
  <c r="AQ1840" i="1" s="1"/>
  <c r="AK1840" i="1"/>
  <c r="N1840" i="1"/>
  <c r="AL1840" i="1" s="1"/>
  <c r="K1840" i="1"/>
  <c r="AN1839" i="1"/>
  <c r="AQ1839" i="1" s="1"/>
  <c r="AK1839" i="1"/>
  <c r="N1839" i="1"/>
  <c r="AL1839" i="1" s="1"/>
  <c r="K1839" i="1"/>
  <c r="AN1838" i="1"/>
  <c r="AQ1838" i="1" s="1"/>
  <c r="AK1838" i="1"/>
  <c r="N1838" i="1"/>
  <c r="AL1838" i="1" s="1"/>
  <c r="K1838" i="1"/>
  <c r="AN1837" i="1"/>
  <c r="AQ1837" i="1" s="1"/>
  <c r="AK1837" i="1"/>
  <c r="N1837" i="1"/>
  <c r="AL1837" i="1" s="1"/>
  <c r="K1837" i="1"/>
  <c r="AN1836" i="1"/>
  <c r="AQ1836" i="1" s="1"/>
  <c r="AK1836" i="1"/>
  <c r="N1836" i="1"/>
  <c r="AL1836" i="1" s="1"/>
  <c r="K1836" i="1"/>
  <c r="AN1835" i="1"/>
  <c r="AQ1835" i="1" s="1"/>
  <c r="AK1835" i="1"/>
  <c r="N1835" i="1"/>
  <c r="AL1835" i="1" s="1"/>
  <c r="K1835" i="1"/>
  <c r="AN1834" i="1"/>
  <c r="AQ1834" i="1" s="1"/>
  <c r="AK1834" i="1"/>
  <c r="N1834" i="1"/>
  <c r="AL1834" i="1" s="1"/>
  <c r="K1834" i="1"/>
  <c r="AN1833" i="1"/>
  <c r="AQ1833" i="1" s="1"/>
  <c r="AK1833" i="1"/>
  <c r="N1833" i="1"/>
  <c r="AL1833" i="1" s="1"/>
  <c r="K1833" i="1"/>
  <c r="AN1832" i="1"/>
  <c r="AQ1832" i="1" s="1"/>
  <c r="AK1832" i="1"/>
  <c r="N1832" i="1"/>
  <c r="AL1832" i="1" s="1"/>
  <c r="K1832" i="1"/>
  <c r="AN1831" i="1"/>
  <c r="AQ1831" i="1" s="1"/>
  <c r="AK1831" i="1"/>
  <c r="N1831" i="1"/>
  <c r="AL1831" i="1" s="1"/>
  <c r="K1831" i="1"/>
  <c r="AN1830" i="1"/>
  <c r="AQ1830" i="1" s="1"/>
  <c r="AK1830" i="1"/>
  <c r="N1830" i="1"/>
  <c r="AL1830" i="1" s="1"/>
  <c r="K1830" i="1"/>
  <c r="AN1829" i="1"/>
  <c r="AQ1829" i="1" s="1"/>
  <c r="AK1829" i="1"/>
  <c r="N1829" i="1"/>
  <c r="AL1829" i="1" s="1"/>
  <c r="K1829" i="1"/>
  <c r="AN1828" i="1"/>
  <c r="AQ1828" i="1" s="1"/>
  <c r="AK1828" i="1"/>
  <c r="N1828" i="1"/>
  <c r="AL1828" i="1" s="1"/>
  <c r="K1828" i="1"/>
  <c r="AN1827" i="1"/>
  <c r="AQ1827" i="1" s="1"/>
  <c r="AK1827" i="1"/>
  <c r="N1827" i="1"/>
  <c r="AL1827" i="1" s="1"/>
  <c r="K1827" i="1"/>
  <c r="AN1826" i="1"/>
  <c r="AQ1826" i="1" s="1"/>
  <c r="AK1826" i="1"/>
  <c r="N1826" i="1"/>
  <c r="AL1826" i="1" s="1"/>
  <c r="K1826" i="1"/>
  <c r="AN1825" i="1"/>
  <c r="AQ1825" i="1" s="1"/>
  <c r="AK1825" i="1"/>
  <c r="N1825" i="1"/>
  <c r="AL1825" i="1" s="1"/>
  <c r="K1825" i="1"/>
  <c r="AN1824" i="1"/>
  <c r="AQ1824" i="1" s="1"/>
  <c r="AK1824" i="1"/>
  <c r="N1824" i="1"/>
  <c r="AL1824" i="1" s="1"/>
  <c r="K1824" i="1"/>
  <c r="AN1823" i="1"/>
  <c r="AQ1823" i="1" s="1"/>
  <c r="AK1823" i="1"/>
  <c r="N1823" i="1"/>
  <c r="AL1823" i="1" s="1"/>
  <c r="K1823" i="1"/>
  <c r="AN1822" i="1"/>
  <c r="AQ1822" i="1" s="1"/>
  <c r="AK1822" i="1"/>
  <c r="N1822" i="1"/>
  <c r="AL1822" i="1" s="1"/>
  <c r="K1822" i="1"/>
  <c r="AN1821" i="1"/>
  <c r="AQ1821" i="1" s="1"/>
  <c r="AK1821" i="1"/>
  <c r="N1821" i="1"/>
  <c r="AL1821" i="1" s="1"/>
  <c r="K1821" i="1"/>
  <c r="AN1820" i="1"/>
  <c r="AQ1820" i="1" s="1"/>
  <c r="AK1820" i="1"/>
  <c r="N1820" i="1"/>
  <c r="AL1820" i="1" s="1"/>
  <c r="K1820" i="1"/>
  <c r="AN1819" i="1"/>
  <c r="AQ1819" i="1" s="1"/>
  <c r="AK1819" i="1"/>
  <c r="N1819" i="1"/>
  <c r="AL1819" i="1" s="1"/>
  <c r="K1819" i="1"/>
  <c r="AN1818" i="1"/>
  <c r="AQ1818" i="1" s="1"/>
  <c r="AK1818" i="1"/>
  <c r="N1818" i="1"/>
  <c r="AL1818" i="1" s="1"/>
  <c r="K1818" i="1"/>
  <c r="AN1817" i="1"/>
  <c r="AQ1817" i="1" s="1"/>
  <c r="AK1817" i="1"/>
  <c r="N1817" i="1"/>
  <c r="AL1817" i="1" s="1"/>
  <c r="K1817" i="1"/>
  <c r="AN1816" i="1"/>
  <c r="AQ1816" i="1" s="1"/>
  <c r="AK1816" i="1"/>
  <c r="N1816" i="1"/>
  <c r="AL1816" i="1" s="1"/>
  <c r="K1816" i="1"/>
  <c r="AN1815" i="1"/>
  <c r="AQ1815" i="1" s="1"/>
  <c r="AK1815" i="1"/>
  <c r="N1815" i="1"/>
  <c r="AL1815" i="1" s="1"/>
  <c r="K1815" i="1"/>
  <c r="AN1814" i="1"/>
  <c r="AQ1814" i="1" s="1"/>
  <c r="AK1814" i="1"/>
  <c r="N1814" i="1"/>
  <c r="AL1814" i="1" s="1"/>
  <c r="K1814" i="1"/>
  <c r="AN1813" i="1"/>
  <c r="AQ1813" i="1" s="1"/>
  <c r="AK1813" i="1"/>
  <c r="N1813" i="1"/>
  <c r="AL1813" i="1" s="1"/>
  <c r="K1813" i="1"/>
  <c r="AN1812" i="1"/>
  <c r="AQ1812" i="1" s="1"/>
  <c r="AK1812" i="1"/>
  <c r="N1812" i="1"/>
  <c r="AL1812" i="1" s="1"/>
  <c r="K1812" i="1"/>
  <c r="AN1811" i="1"/>
  <c r="AQ1811" i="1" s="1"/>
  <c r="AK1811" i="1"/>
  <c r="N1811" i="1"/>
  <c r="AL1811" i="1" s="1"/>
  <c r="K1811" i="1"/>
  <c r="AN1810" i="1"/>
  <c r="AQ1810" i="1" s="1"/>
  <c r="AK1810" i="1"/>
  <c r="N1810" i="1"/>
  <c r="AL1810" i="1" s="1"/>
  <c r="K1810" i="1"/>
  <c r="AN1809" i="1"/>
  <c r="AQ1809" i="1" s="1"/>
  <c r="AK1809" i="1"/>
  <c r="N1809" i="1"/>
  <c r="K1809" i="1"/>
  <c r="AN1808" i="1"/>
  <c r="AQ1808" i="1" s="1"/>
  <c r="AK1808" i="1"/>
  <c r="N1808" i="1"/>
  <c r="K1808" i="1"/>
  <c r="AN1807" i="1"/>
  <c r="AQ1807" i="1" s="1"/>
  <c r="AK1807" i="1"/>
  <c r="N1807" i="1"/>
  <c r="AL1807" i="1" s="1"/>
  <c r="K1807" i="1"/>
  <c r="AN1806" i="1"/>
  <c r="AQ1806" i="1" s="1"/>
  <c r="AK1806" i="1"/>
  <c r="N1806" i="1"/>
  <c r="K1806" i="1"/>
  <c r="AN1805" i="1"/>
  <c r="AQ1805" i="1" s="1"/>
  <c r="AK1805" i="1"/>
  <c r="N1805" i="1"/>
  <c r="K1805" i="1"/>
  <c r="AN1804" i="1"/>
  <c r="AQ1804" i="1" s="1"/>
  <c r="AK1804" i="1"/>
  <c r="N1804" i="1"/>
  <c r="AL1804" i="1" s="1"/>
  <c r="K1804" i="1"/>
  <c r="AN1803" i="1"/>
  <c r="AQ1803" i="1" s="1"/>
  <c r="AK1803" i="1"/>
  <c r="N1803" i="1"/>
  <c r="K1803" i="1"/>
  <c r="AN1802" i="1"/>
  <c r="AQ1802" i="1" s="1"/>
  <c r="AK1802" i="1"/>
  <c r="N1802" i="1"/>
  <c r="K1802" i="1"/>
  <c r="AN1801" i="1"/>
  <c r="AQ1801" i="1" s="1"/>
  <c r="AK1801" i="1"/>
  <c r="N1801" i="1"/>
  <c r="AL1801" i="1" s="1"/>
  <c r="K1801" i="1"/>
  <c r="AN1800" i="1"/>
  <c r="AQ1800" i="1" s="1"/>
  <c r="AK1800" i="1"/>
  <c r="N1800" i="1"/>
  <c r="K1800" i="1"/>
  <c r="AN1799" i="1"/>
  <c r="AQ1799" i="1" s="1"/>
  <c r="AK1799" i="1"/>
  <c r="N1799" i="1"/>
  <c r="K1799" i="1"/>
  <c r="AN1798" i="1"/>
  <c r="AQ1798" i="1" s="1"/>
  <c r="AK1798" i="1"/>
  <c r="N1798" i="1"/>
  <c r="AL1798" i="1" s="1"/>
  <c r="K1798" i="1"/>
  <c r="AN1797" i="1"/>
  <c r="AQ1797" i="1" s="1"/>
  <c r="AK1797" i="1"/>
  <c r="N1797" i="1"/>
  <c r="K1797" i="1"/>
  <c r="AN1796" i="1"/>
  <c r="AQ1796" i="1" s="1"/>
  <c r="AK1796" i="1"/>
  <c r="N1796" i="1"/>
  <c r="K1796" i="1"/>
  <c r="AN1795" i="1"/>
  <c r="AQ1795" i="1" s="1"/>
  <c r="AK1795" i="1"/>
  <c r="N1795" i="1"/>
  <c r="AL1795" i="1" s="1"/>
  <c r="K1795" i="1"/>
  <c r="AN1794" i="1"/>
  <c r="AQ1794" i="1" s="1"/>
  <c r="AK1794" i="1"/>
  <c r="N1794" i="1"/>
  <c r="K1794" i="1"/>
  <c r="AN1793" i="1"/>
  <c r="AQ1793" i="1" s="1"/>
  <c r="AK1793" i="1"/>
  <c r="N1793" i="1"/>
  <c r="K1793" i="1"/>
  <c r="AN1792" i="1"/>
  <c r="AQ1792" i="1" s="1"/>
  <c r="AK1792" i="1"/>
  <c r="N1792" i="1"/>
  <c r="AL1792" i="1" s="1"/>
  <c r="K1792" i="1"/>
  <c r="AN1791" i="1"/>
  <c r="AQ1791" i="1" s="1"/>
  <c r="AK1791" i="1"/>
  <c r="N1791" i="1"/>
  <c r="K1791" i="1"/>
  <c r="AN1790" i="1"/>
  <c r="AQ1790" i="1" s="1"/>
  <c r="AK1790" i="1"/>
  <c r="N1790" i="1"/>
  <c r="K1790" i="1"/>
  <c r="AN1789" i="1"/>
  <c r="AQ1789" i="1" s="1"/>
  <c r="AK1789" i="1"/>
  <c r="N1789" i="1"/>
  <c r="AL1789" i="1" s="1"/>
  <c r="K1789" i="1"/>
  <c r="AN1788" i="1"/>
  <c r="AQ1788" i="1" s="1"/>
  <c r="AK1788" i="1"/>
  <c r="N1788" i="1"/>
  <c r="K1788" i="1"/>
  <c r="AN1787" i="1"/>
  <c r="AQ1787" i="1" s="1"/>
  <c r="AK1787" i="1"/>
  <c r="N1787" i="1"/>
  <c r="K1787" i="1"/>
  <c r="AN1786" i="1"/>
  <c r="AQ1786" i="1" s="1"/>
  <c r="AK1786" i="1"/>
  <c r="N1786" i="1"/>
  <c r="AL1786" i="1" s="1"/>
  <c r="K1786" i="1"/>
  <c r="AN1785" i="1"/>
  <c r="AQ1785" i="1" s="1"/>
  <c r="AK1785" i="1"/>
  <c r="N1785" i="1"/>
  <c r="K1785" i="1"/>
  <c r="AN1784" i="1"/>
  <c r="AQ1784" i="1" s="1"/>
  <c r="AK1784" i="1"/>
  <c r="N1784" i="1"/>
  <c r="K1784" i="1"/>
  <c r="AN1783" i="1"/>
  <c r="AQ1783" i="1" s="1"/>
  <c r="AK1783" i="1"/>
  <c r="N1783" i="1"/>
  <c r="AL1783" i="1" s="1"/>
  <c r="K1783" i="1"/>
  <c r="AN1782" i="1"/>
  <c r="AQ1782" i="1" s="1"/>
  <c r="AK1782" i="1"/>
  <c r="N1782" i="1"/>
  <c r="K1782" i="1"/>
  <c r="AN1781" i="1"/>
  <c r="AQ1781" i="1" s="1"/>
  <c r="AK1781" i="1"/>
  <c r="N1781" i="1"/>
  <c r="K1781" i="1"/>
  <c r="AN1780" i="1"/>
  <c r="AQ1780" i="1" s="1"/>
  <c r="AK1780" i="1"/>
  <c r="N1780" i="1"/>
  <c r="AL1780" i="1" s="1"/>
  <c r="K1780" i="1"/>
  <c r="AN1779" i="1"/>
  <c r="AQ1779" i="1" s="1"/>
  <c r="AK1779" i="1"/>
  <c r="N1779" i="1"/>
  <c r="K1779" i="1"/>
  <c r="AN1778" i="1"/>
  <c r="AQ1778" i="1" s="1"/>
  <c r="AK1778" i="1"/>
  <c r="N1778" i="1"/>
  <c r="K1778" i="1"/>
  <c r="AN1777" i="1"/>
  <c r="AQ1777" i="1" s="1"/>
  <c r="AK1777" i="1"/>
  <c r="N1777" i="1"/>
  <c r="AL1777" i="1" s="1"/>
  <c r="K1777" i="1"/>
  <c r="AN1776" i="1"/>
  <c r="AQ1776" i="1" s="1"/>
  <c r="AK1776" i="1"/>
  <c r="N1776" i="1"/>
  <c r="K1776" i="1"/>
  <c r="AN1775" i="1"/>
  <c r="AQ1775" i="1" s="1"/>
  <c r="AK1775" i="1"/>
  <c r="N1775" i="1"/>
  <c r="K1775" i="1"/>
  <c r="AN1774" i="1"/>
  <c r="AQ1774" i="1" s="1"/>
  <c r="AK1774" i="1"/>
  <c r="N1774" i="1"/>
  <c r="AL1774" i="1" s="1"/>
  <c r="K1774" i="1"/>
  <c r="AN1773" i="1"/>
  <c r="AQ1773" i="1" s="1"/>
  <c r="AK1773" i="1"/>
  <c r="N1773" i="1"/>
  <c r="K1773" i="1"/>
  <c r="AN1772" i="1"/>
  <c r="AQ1772" i="1" s="1"/>
  <c r="AK1772" i="1"/>
  <c r="N1772" i="1"/>
  <c r="K1772" i="1"/>
  <c r="AN1771" i="1"/>
  <c r="AQ1771" i="1" s="1"/>
  <c r="AK1771" i="1"/>
  <c r="N1771" i="1"/>
  <c r="AL1771" i="1" s="1"/>
  <c r="K1771" i="1"/>
  <c r="AN1770" i="1"/>
  <c r="AQ1770" i="1" s="1"/>
  <c r="AK1770" i="1"/>
  <c r="N1770" i="1"/>
  <c r="K1770" i="1"/>
  <c r="AN1769" i="1"/>
  <c r="AQ1769" i="1" s="1"/>
  <c r="AK1769" i="1"/>
  <c r="N1769" i="1"/>
  <c r="K1769" i="1"/>
  <c r="AN1768" i="1"/>
  <c r="AQ1768" i="1" s="1"/>
  <c r="AK1768" i="1"/>
  <c r="N1768" i="1"/>
  <c r="AL1768" i="1" s="1"/>
  <c r="K1768" i="1"/>
  <c r="AN1767" i="1"/>
  <c r="AQ1767" i="1" s="1"/>
  <c r="AK1767" i="1"/>
  <c r="N1767" i="1"/>
  <c r="K1767" i="1"/>
  <c r="AN1766" i="1"/>
  <c r="AQ1766" i="1" s="1"/>
  <c r="AK1766" i="1"/>
  <c r="N1766" i="1"/>
  <c r="K1766" i="1"/>
  <c r="AN1765" i="1"/>
  <c r="AQ1765" i="1" s="1"/>
  <c r="AK1765" i="1"/>
  <c r="N1765" i="1"/>
  <c r="AL1765" i="1" s="1"/>
  <c r="K1765" i="1"/>
  <c r="AN1764" i="1"/>
  <c r="AQ1764" i="1" s="1"/>
  <c r="AK1764" i="1"/>
  <c r="N1764" i="1"/>
  <c r="K1764" i="1"/>
  <c r="AN1763" i="1"/>
  <c r="AQ1763" i="1" s="1"/>
  <c r="AK1763" i="1"/>
  <c r="N1763" i="1"/>
  <c r="K1763" i="1"/>
  <c r="AN1762" i="1"/>
  <c r="AQ1762" i="1" s="1"/>
  <c r="AK1762" i="1"/>
  <c r="N1762" i="1"/>
  <c r="AL1762" i="1" s="1"/>
  <c r="K1762" i="1"/>
  <c r="AN1761" i="1"/>
  <c r="AQ1761" i="1" s="1"/>
  <c r="AK1761" i="1"/>
  <c r="N1761" i="1"/>
  <c r="K1761" i="1"/>
  <c r="AN1760" i="1"/>
  <c r="AQ1760" i="1" s="1"/>
  <c r="AK1760" i="1"/>
  <c r="N1760" i="1"/>
  <c r="K1760" i="1"/>
  <c r="AN1759" i="1"/>
  <c r="AQ1759" i="1" s="1"/>
  <c r="AK1759" i="1"/>
  <c r="N1759" i="1"/>
  <c r="AL1759" i="1" s="1"/>
  <c r="K1759" i="1"/>
  <c r="AN1758" i="1"/>
  <c r="AQ1758" i="1" s="1"/>
  <c r="AK1758" i="1"/>
  <c r="N1758" i="1"/>
  <c r="K1758" i="1"/>
  <c r="AN1757" i="1"/>
  <c r="AQ1757" i="1" s="1"/>
  <c r="AK1757" i="1"/>
  <c r="N1757" i="1"/>
  <c r="K1757" i="1"/>
  <c r="AN1756" i="1"/>
  <c r="AQ1756" i="1" s="1"/>
  <c r="AK1756" i="1"/>
  <c r="N1756" i="1"/>
  <c r="AL1756" i="1" s="1"/>
  <c r="K1756" i="1"/>
  <c r="AN1755" i="1"/>
  <c r="AQ1755" i="1" s="1"/>
  <c r="AK1755" i="1"/>
  <c r="N1755" i="1"/>
  <c r="K1755" i="1"/>
  <c r="AN1754" i="1"/>
  <c r="AQ1754" i="1" s="1"/>
  <c r="AK1754" i="1"/>
  <c r="N1754" i="1"/>
  <c r="K1754" i="1"/>
  <c r="AN1753" i="1"/>
  <c r="AQ1753" i="1" s="1"/>
  <c r="AK1753" i="1"/>
  <c r="N1753" i="1"/>
  <c r="AL1753" i="1" s="1"/>
  <c r="K1753" i="1"/>
  <c r="AN1752" i="1"/>
  <c r="AQ1752" i="1" s="1"/>
  <c r="AK1752" i="1"/>
  <c r="N1752" i="1"/>
  <c r="K1752" i="1"/>
  <c r="AN1751" i="1"/>
  <c r="AQ1751" i="1" s="1"/>
  <c r="AK1751" i="1"/>
  <c r="N1751" i="1"/>
  <c r="K1751" i="1"/>
  <c r="AN1750" i="1"/>
  <c r="AQ1750" i="1" s="1"/>
  <c r="AK1750" i="1"/>
  <c r="N1750" i="1"/>
  <c r="AL1750" i="1" s="1"/>
  <c r="K1750" i="1"/>
  <c r="AN1749" i="1"/>
  <c r="AQ1749" i="1" s="1"/>
  <c r="AK1749" i="1"/>
  <c r="N1749" i="1"/>
  <c r="K1749" i="1"/>
  <c r="AN1748" i="1"/>
  <c r="AQ1748" i="1" s="1"/>
  <c r="AK1748" i="1"/>
  <c r="N1748" i="1"/>
  <c r="K1748" i="1"/>
  <c r="AN1747" i="1"/>
  <c r="AQ1747" i="1" s="1"/>
  <c r="AK1747" i="1"/>
  <c r="N1747" i="1"/>
  <c r="AL1747" i="1" s="1"/>
  <c r="K1747" i="1"/>
  <c r="AN1746" i="1"/>
  <c r="AQ1746" i="1" s="1"/>
  <c r="AK1746" i="1"/>
  <c r="N1746" i="1"/>
  <c r="K1746" i="1"/>
  <c r="AN1745" i="1"/>
  <c r="AQ1745" i="1" s="1"/>
  <c r="AK1745" i="1"/>
  <c r="N1745" i="1"/>
  <c r="K1745" i="1"/>
  <c r="AN1744" i="1"/>
  <c r="AQ1744" i="1" s="1"/>
  <c r="AK1744" i="1"/>
  <c r="N1744" i="1"/>
  <c r="AL1744" i="1" s="1"/>
  <c r="K1744" i="1"/>
  <c r="AN1743" i="1"/>
  <c r="AQ1743" i="1" s="1"/>
  <c r="AK1743" i="1"/>
  <c r="N1743" i="1"/>
  <c r="K1743" i="1"/>
  <c r="AN1742" i="1"/>
  <c r="AQ1742" i="1" s="1"/>
  <c r="AK1742" i="1"/>
  <c r="N1742" i="1"/>
  <c r="K1742" i="1"/>
  <c r="AN1741" i="1"/>
  <c r="AQ1741" i="1" s="1"/>
  <c r="AK1741" i="1"/>
  <c r="N1741" i="1"/>
  <c r="AL1741" i="1" s="1"/>
  <c r="K1741" i="1"/>
  <c r="AN1740" i="1"/>
  <c r="AQ1740" i="1" s="1"/>
  <c r="AK1740" i="1"/>
  <c r="N1740" i="1"/>
  <c r="K1740" i="1"/>
  <c r="AN1739" i="1"/>
  <c r="AQ1739" i="1" s="1"/>
  <c r="AK1739" i="1"/>
  <c r="N1739" i="1"/>
  <c r="K1739" i="1"/>
  <c r="AN1738" i="1"/>
  <c r="AQ1738" i="1" s="1"/>
  <c r="AK1738" i="1"/>
  <c r="N1738" i="1"/>
  <c r="AL1738" i="1" s="1"/>
  <c r="K1738" i="1"/>
  <c r="AN1737" i="1"/>
  <c r="AQ1737" i="1" s="1"/>
  <c r="AK1737" i="1"/>
  <c r="N1737" i="1"/>
  <c r="K1737" i="1"/>
  <c r="AN1736" i="1"/>
  <c r="AQ1736" i="1" s="1"/>
  <c r="AK1736" i="1"/>
  <c r="N1736" i="1"/>
  <c r="K1736" i="1"/>
  <c r="AN1735" i="1"/>
  <c r="AQ1735" i="1" s="1"/>
  <c r="AK1735" i="1"/>
  <c r="N1735" i="1"/>
  <c r="AL1735" i="1" s="1"/>
  <c r="K1735" i="1"/>
  <c r="AN1734" i="1"/>
  <c r="AQ1734" i="1" s="1"/>
  <c r="AK1734" i="1"/>
  <c r="N1734" i="1"/>
  <c r="K1734" i="1"/>
  <c r="AN1733" i="1"/>
  <c r="AQ1733" i="1" s="1"/>
  <c r="AK1733" i="1"/>
  <c r="N1733" i="1"/>
  <c r="K1733" i="1"/>
  <c r="AN1732" i="1"/>
  <c r="AQ1732" i="1" s="1"/>
  <c r="AK1732" i="1"/>
  <c r="N1732" i="1"/>
  <c r="AL1732" i="1" s="1"/>
  <c r="K1732" i="1"/>
  <c r="AN1731" i="1"/>
  <c r="AQ1731" i="1" s="1"/>
  <c r="AK1731" i="1"/>
  <c r="N1731" i="1"/>
  <c r="K1731" i="1"/>
  <c r="AN1730" i="1"/>
  <c r="AQ1730" i="1" s="1"/>
  <c r="AK1730" i="1"/>
  <c r="N1730" i="1"/>
  <c r="K1730" i="1"/>
  <c r="AN1729" i="1"/>
  <c r="AQ1729" i="1" s="1"/>
  <c r="AK1729" i="1"/>
  <c r="N1729" i="1"/>
  <c r="AL1729" i="1" s="1"/>
  <c r="K1729" i="1"/>
  <c r="AN1728" i="1"/>
  <c r="AQ1728" i="1" s="1"/>
  <c r="AK1728" i="1"/>
  <c r="N1728" i="1"/>
  <c r="K1728" i="1"/>
  <c r="AN1727" i="1"/>
  <c r="AQ1727" i="1" s="1"/>
  <c r="AK1727" i="1"/>
  <c r="N1727" i="1"/>
  <c r="K1727" i="1"/>
  <c r="AN1726" i="1"/>
  <c r="AQ1726" i="1" s="1"/>
  <c r="AK1726" i="1"/>
  <c r="N1726" i="1"/>
  <c r="AL1726" i="1" s="1"/>
  <c r="K1726" i="1"/>
  <c r="AN1725" i="1"/>
  <c r="AQ1725" i="1" s="1"/>
  <c r="AK1725" i="1"/>
  <c r="N1725" i="1"/>
  <c r="K1725" i="1"/>
  <c r="AN1724" i="1"/>
  <c r="AQ1724" i="1" s="1"/>
  <c r="AK1724" i="1"/>
  <c r="N1724" i="1"/>
  <c r="K1724" i="1"/>
  <c r="AN1723" i="1"/>
  <c r="AQ1723" i="1" s="1"/>
  <c r="AK1723" i="1"/>
  <c r="N1723" i="1"/>
  <c r="AL1723" i="1" s="1"/>
  <c r="K1723" i="1"/>
  <c r="AN1722" i="1"/>
  <c r="AQ1722" i="1" s="1"/>
  <c r="AK1722" i="1"/>
  <c r="N1722" i="1"/>
  <c r="K1722" i="1"/>
  <c r="AN1721" i="1"/>
  <c r="AQ1721" i="1" s="1"/>
  <c r="AK1721" i="1"/>
  <c r="N1721" i="1"/>
  <c r="K1721" i="1"/>
  <c r="AN1720" i="1"/>
  <c r="AQ1720" i="1" s="1"/>
  <c r="AK1720" i="1"/>
  <c r="N1720" i="1"/>
  <c r="AL1720" i="1" s="1"/>
  <c r="K1720" i="1"/>
  <c r="AN1719" i="1"/>
  <c r="AQ1719" i="1" s="1"/>
  <c r="AK1719" i="1"/>
  <c r="N1719" i="1"/>
  <c r="K1719" i="1"/>
  <c r="AN1718" i="1"/>
  <c r="AQ1718" i="1" s="1"/>
  <c r="AK1718" i="1"/>
  <c r="N1718" i="1"/>
  <c r="K1718" i="1"/>
  <c r="AN1717" i="1"/>
  <c r="AQ1717" i="1" s="1"/>
  <c r="AK1717" i="1"/>
  <c r="N1717" i="1"/>
  <c r="AL1717" i="1" s="1"/>
  <c r="K1717" i="1"/>
  <c r="AN1716" i="1"/>
  <c r="AQ1716" i="1" s="1"/>
  <c r="AK1716" i="1"/>
  <c r="N1716" i="1"/>
  <c r="K1716" i="1"/>
  <c r="AN1715" i="1"/>
  <c r="AQ1715" i="1" s="1"/>
  <c r="AK1715" i="1"/>
  <c r="N1715" i="1"/>
  <c r="K1715" i="1"/>
  <c r="AN1714" i="1"/>
  <c r="AQ1714" i="1" s="1"/>
  <c r="AK1714" i="1"/>
  <c r="N1714" i="1"/>
  <c r="AL1714" i="1" s="1"/>
  <c r="K1714" i="1"/>
  <c r="AN1713" i="1"/>
  <c r="AQ1713" i="1" s="1"/>
  <c r="AK1713" i="1"/>
  <c r="N1713" i="1"/>
  <c r="K1713" i="1"/>
  <c r="AN1712" i="1"/>
  <c r="AQ1712" i="1" s="1"/>
  <c r="AK1712" i="1"/>
  <c r="N1712" i="1"/>
  <c r="K1712" i="1"/>
  <c r="AN1711" i="1"/>
  <c r="AQ1711" i="1" s="1"/>
  <c r="AK1711" i="1"/>
  <c r="N1711" i="1"/>
  <c r="AL1711" i="1" s="1"/>
  <c r="K1711" i="1"/>
  <c r="AN1710" i="1"/>
  <c r="AQ1710" i="1" s="1"/>
  <c r="AK1710" i="1"/>
  <c r="N1710" i="1"/>
  <c r="K1710" i="1"/>
  <c r="AN1709" i="1"/>
  <c r="AQ1709" i="1" s="1"/>
  <c r="AK1709" i="1"/>
  <c r="N1709" i="1"/>
  <c r="K1709" i="1"/>
  <c r="AN1708" i="1"/>
  <c r="AQ1708" i="1" s="1"/>
  <c r="AK1708" i="1"/>
  <c r="N1708" i="1"/>
  <c r="AL1708" i="1" s="1"/>
  <c r="K1708" i="1"/>
  <c r="AN1707" i="1"/>
  <c r="AQ1707" i="1" s="1"/>
  <c r="AK1707" i="1"/>
  <c r="N1707" i="1"/>
  <c r="K1707" i="1"/>
  <c r="AN1706" i="1"/>
  <c r="AQ1706" i="1" s="1"/>
  <c r="AK1706" i="1"/>
  <c r="N1706" i="1"/>
  <c r="AL1706" i="1" s="1"/>
  <c r="K1706" i="1"/>
  <c r="AN1705" i="1"/>
  <c r="AQ1705" i="1" s="1"/>
  <c r="AK1705" i="1"/>
  <c r="N1705" i="1"/>
  <c r="AL1705" i="1" s="1"/>
  <c r="K1705" i="1"/>
  <c r="AN1704" i="1"/>
  <c r="AQ1704" i="1" s="1"/>
  <c r="AK1704" i="1"/>
  <c r="N1704" i="1"/>
  <c r="K1704" i="1"/>
  <c r="AN1703" i="1"/>
  <c r="AQ1703" i="1" s="1"/>
  <c r="AK1703" i="1"/>
  <c r="N1703" i="1"/>
  <c r="AL1703" i="1" s="1"/>
  <c r="K1703" i="1"/>
  <c r="AN1702" i="1"/>
  <c r="AQ1702" i="1" s="1"/>
  <c r="AK1702" i="1"/>
  <c r="N1702" i="1"/>
  <c r="AL1702" i="1" s="1"/>
  <c r="K1702" i="1"/>
  <c r="AN1701" i="1"/>
  <c r="AQ1701" i="1" s="1"/>
  <c r="AK1701" i="1"/>
  <c r="N1701" i="1"/>
  <c r="K1701" i="1"/>
  <c r="AN1700" i="1"/>
  <c r="AQ1700" i="1" s="1"/>
  <c r="AK1700" i="1"/>
  <c r="N1700" i="1"/>
  <c r="AL1700" i="1" s="1"/>
  <c r="K1700" i="1"/>
  <c r="AN1699" i="1"/>
  <c r="AQ1699" i="1" s="1"/>
  <c r="AK1699" i="1"/>
  <c r="N1699" i="1"/>
  <c r="AL1699" i="1" s="1"/>
  <c r="K1699" i="1"/>
  <c r="AN1698" i="1"/>
  <c r="AQ1698" i="1" s="1"/>
  <c r="AK1698" i="1"/>
  <c r="N1698" i="1"/>
  <c r="K1698" i="1"/>
  <c r="AN1697" i="1"/>
  <c r="AQ1697" i="1" s="1"/>
  <c r="AK1697" i="1"/>
  <c r="N1697" i="1"/>
  <c r="AL1697" i="1" s="1"/>
  <c r="K1697" i="1"/>
  <c r="AN1696" i="1"/>
  <c r="AQ1696" i="1" s="1"/>
  <c r="AK1696" i="1"/>
  <c r="N1696" i="1"/>
  <c r="AL1696" i="1" s="1"/>
  <c r="K1696" i="1"/>
  <c r="AN1695" i="1"/>
  <c r="AQ1695" i="1" s="1"/>
  <c r="AK1695" i="1"/>
  <c r="N1695" i="1"/>
  <c r="K1695" i="1"/>
  <c r="AN1694" i="1"/>
  <c r="AQ1694" i="1" s="1"/>
  <c r="AK1694" i="1"/>
  <c r="N1694" i="1"/>
  <c r="AL1694" i="1" s="1"/>
  <c r="K1694" i="1"/>
  <c r="AN1693" i="1"/>
  <c r="AQ1693" i="1" s="1"/>
  <c r="AK1693" i="1"/>
  <c r="N1693" i="1"/>
  <c r="AL1693" i="1" s="1"/>
  <c r="K1693" i="1"/>
  <c r="AN1692" i="1"/>
  <c r="AQ1692" i="1" s="1"/>
  <c r="AK1692" i="1"/>
  <c r="N1692" i="1"/>
  <c r="K1692" i="1"/>
  <c r="AN1691" i="1"/>
  <c r="AQ1691" i="1" s="1"/>
  <c r="AK1691" i="1"/>
  <c r="N1691" i="1"/>
  <c r="AL1691" i="1" s="1"/>
  <c r="K1691" i="1"/>
  <c r="AN1690" i="1"/>
  <c r="AQ1690" i="1" s="1"/>
  <c r="AK1690" i="1"/>
  <c r="N1690" i="1"/>
  <c r="AL1690" i="1" s="1"/>
  <c r="K1690" i="1"/>
  <c r="AN1689" i="1"/>
  <c r="AQ1689" i="1" s="1"/>
  <c r="AK1689" i="1"/>
  <c r="N1689" i="1"/>
  <c r="AL1689" i="1" s="1"/>
  <c r="K1689" i="1"/>
  <c r="AN1688" i="1"/>
  <c r="AQ1688" i="1" s="1"/>
  <c r="AK1688" i="1"/>
  <c r="N1688" i="1"/>
  <c r="AL1688" i="1" s="1"/>
  <c r="K1688" i="1"/>
  <c r="AN1687" i="1"/>
  <c r="AQ1687" i="1" s="1"/>
  <c r="AK1687" i="1"/>
  <c r="N1687" i="1"/>
  <c r="AL1687" i="1" s="1"/>
  <c r="K1687" i="1"/>
  <c r="AN1686" i="1"/>
  <c r="AQ1686" i="1" s="1"/>
  <c r="AK1686" i="1"/>
  <c r="N1686" i="1"/>
  <c r="AL1686" i="1" s="1"/>
  <c r="K1686" i="1"/>
  <c r="AN1685" i="1"/>
  <c r="AQ1685" i="1" s="1"/>
  <c r="AK1685" i="1"/>
  <c r="N1685" i="1"/>
  <c r="AL1685" i="1" s="1"/>
  <c r="K1685" i="1"/>
  <c r="AN1684" i="1"/>
  <c r="AQ1684" i="1" s="1"/>
  <c r="AK1684" i="1"/>
  <c r="N1684" i="1"/>
  <c r="AL1684" i="1" s="1"/>
  <c r="K1684" i="1"/>
  <c r="AN1683" i="1"/>
  <c r="AQ1683" i="1" s="1"/>
  <c r="AK1683" i="1"/>
  <c r="N1683" i="1"/>
  <c r="AL1683" i="1" s="1"/>
  <c r="K1683" i="1"/>
  <c r="AN1682" i="1"/>
  <c r="AQ1682" i="1" s="1"/>
  <c r="AK1682" i="1"/>
  <c r="N1682" i="1"/>
  <c r="AL1682" i="1" s="1"/>
  <c r="K1682" i="1"/>
  <c r="AN1681" i="1"/>
  <c r="AQ1681" i="1" s="1"/>
  <c r="AK1681" i="1"/>
  <c r="N1681" i="1"/>
  <c r="AL1681" i="1" s="1"/>
  <c r="K1681" i="1"/>
  <c r="AN1680" i="1"/>
  <c r="AQ1680" i="1" s="1"/>
  <c r="AK1680" i="1"/>
  <c r="N1680" i="1"/>
  <c r="AL1680" i="1" s="1"/>
  <c r="K1680" i="1"/>
  <c r="AN1679" i="1"/>
  <c r="AQ1679" i="1" s="1"/>
  <c r="AK1679" i="1"/>
  <c r="N1679" i="1"/>
  <c r="AL1679" i="1" s="1"/>
  <c r="K1679" i="1"/>
  <c r="AN1678" i="1"/>
  <c r="AQ1678" i="1" s="1"/>
  <c r="AK1678" i="1"/>
  <c r="N1678" i="1"/>
  <c r="AL1678" i="1" s="1"/>
  <c r="K1678" i="1"/>
  <c r="AN1677" i="1"/>
  <c r="AQ1677" i="1" s="1"/>
  <c r="AK1677" i="1"/>
  <c r="N1677" i="1"/>
  <c r="AL1677" i="1" s="1"/>
  <c r="K1677" i="1"/>
  <c r="AK1638" i="1"/>
  <c r="N1638" i="1"/>
  <c r="K1638" i="1"/>
  <c r="AQ1637" i="1"/>
  <c r="AK1637" i="1"/>
  <c r="N1637" i="1"/>
  <c r="AL1637" i="1" s="1"/>
  <c r="K1637" i="1"/>
  <c r="AQ1636" i="1"/>
  <c r="AK1636" i="1"/>
  <c r="N1636" i="1"/>
  <c r="K1636" i="1"/>
  <c r="AK1635" i="1"/>
  <c r="N1635" i="1"/>
  <c r="K1635" i="1"/>
  <c r="AK1634" i="1"/>
  <c r="N1634" i="1"/>
  <c r="K1634" i="1"/>
  <c r="AQ1633" i="1"/>
  <c r="AK1633" i="1"/>
  <c r="N1633" i="1"/>
  <c r="AL1633" i="1" s="1"/>
  <c r="K1633" i="1"/>
  <c r="AK1632" i="1"/>
  <c r="N1632" i="1"/>
  <c r="K1632" i="1"/>
  <c r="AQ1631" i="1"/>
  <c r="AK1631" i="1"/>
  <c r="N1631" i="1"/>
  <c r="AL1631" i="1" s="1"/>
  <c r="K1631" i="1"/>
  <c r="AQ1630" i="1"/>
  <c r="AK1630" i="1"/>
  <c r="N1630" i="1"/>
  <c r="K1630" i="1"/>
  <c r="AK1629" i="1"/>
  <c r="N1629" i="1"/>
  <c r="AL1629" i="1" s="1"/>
  <c r="K1629" i="1"/>
  <c r="AK1628" i="1"/>
  <c r="N1628" i="1"/>
  <c r="AL1628" i="1" s="1"/>
  <c r="K1628" i="1"/>
  <c r="AK1627" i="1"/>
  <c r="N1627" i="1"/>
  <c r="AL1627" i="1" s="1"/>
  <c r="K1627" i="1"/>
  <c r="AQ1626" i="1"/>
  <c r="AK1626" i="1"/>
  <c r="N1626" i="1"/>
  <c r="K1626" i="1"/>
  <c r="AQ1625" i="1"/>
  <c r="AK1625" i="1"/>
  <c r="N1625" i="1"/>
  <c r="K1625" i="1"/>
  <c r="AQ1624" i="1"/>
  <c r="AK1624" i="1"/>
  <c r="N1624" i="1"/>
  <c r="AL1624" i="1" s="1"/>
  <c r="K1624" i="1"/>
  <c r="AK1623" i="1"/>
  <c r="N1623" i="1"/>
  <c r="K1623" i="1"/>
  <c r="AK1622" i="1"/>
  <c r="N1622" i="1"/>
  <c r="K1622" i="1"/>
  <c r="AK1621" i="1"/>
  <c r="N1621" i="1"/>
  <c r="AL1621" i="1" s="1"/>
  <c r="K1621" i="1"/>
  <c r="AQ1620" i="1"/>
  <c r="AK1620" i="1"/>
  <c r="N1620" i="1"/>
  <c r="K1620" i="1"/>
  <c r="AQ1619" i="1"/>
  <c r="AK1619" i="1"/>
  <c r="N1619" i="1"/>
  <c r="K1619" i="1"/>
  <c r="AQ1618" i="1"/>
  <c r="AK1618" i="1"/>
  <c r="N1618" i="1"/>
  <c r="K1618" i="1"/>
  <c r="AK1617" i="1"/>
  <c r="N1617" i="1"/>
  <c r="AL1617" i="1" s="1"/>
  <c r="K1617" i="1"/>
  <c r="AK1616" i="1"/>
  <c r="N1616" i="1"/>
  <c r="K1616" i="1"/>
  <c r="AK1615" i="1"/>
  <c r="N1615" i="1"/>
  <c r="AL1615" i="1" s="1"/>
  <c r="K1615" i="1"/>
  <c r="AQ1614" i="1"/>
  <c r="AK1614" i="1"/>
  <c r="N1614" i="1"/>
  <c r="K1614" i="1"/>
  <c r="AQ1613" i="1"/>
  <c r="AK1613" i="1"/>
  <c r="N1613" i="1"/>
  <c r="K1613" i="1"/>
  <c r="AQ1612" i="1"/>
  <c r="AK1612" i="1"/>
  <c r="N1612" i="1"/>
  <c r="AL1612" i="1" s="1"/>
  <c r="K1612" i="1"/>
  <c r="AK1611" i="1"/>
  <c r="N1611" i="1"/>
  <c r="K1611" i="1"/>
  <c r="AK1610" i="1"/>
  <c r="N1610" i="1"/>
  <c r="K1610" i="1"/>
  <c r="AK1609" i="1"/>
  <c r="N1609" i="1"/>
  <c r="K1609" i="1"/>
  <c r="AK1608" i="1"/>
  <c r="N1608" i="1"/>
  <c r="K1608" i="1"/>
  <c r="AQ1607" i="1"/>
  <c r="AK1607" i="1"/>
  <c r="N1607" i="1"/>
  <c r="AL1607" i="1" s="1"/>
  <c r="K1607" i="1"/>
  <c r="AQ1606" i="1"/>
  <c r="AK1606" i="1"/>
  <c r="N1606" i="1"/>
  <c r="K1606" i="1"/>
  <c r="AK1605" i="1"/>
  <c r="N1605" i="1"/>
  <c r="K1605" i="1"/>
  <c r="AK1604" i="1"/>
  <c r="N1604" i="1"/>
  <c r="AL1604" i="1" s="1"/>
  <c r="K1604" i="1"/>
  <c r="AQ1603" i="1"/>
  <c r="AK1603" i="1"/>
  <c r="N1603" i="1"/>
  <c r="K1603" i="1"/>
  <c r="AK1602" i="1"/>
  <c r="N1602" i="1"/>
  <c r="K1602" i="1"/>
  <c r="AQ1601" i="1"/>
  <c r="AK1601" i="1"/>
  <c r="N1601" i="1"/>
  <c r="K1601" i="1"/>
  <c r="AQ1600" i="1"/>
  <c r="AK1600" i="1"/>
  <c r="N1600" i="1"/>
  <c r="K1600" i="1"/>
  <c r="AK1599" i="1"/>
  <c r="N1599" i="1"/>
  <c r="K1599" i="1"/>
  <c r="AK1598" i="1"/>
  <c r="N1598" i="1"/>
  <c r="K1598" i="1"/>
  <c r="AQ1597" i="1"/>
  <c r="AK1597" i="1"/>
  <c r="N1597" i="1"/>
  <c r="AL1597" i="1" s="1"/>
  <c r="K1597" i="1"/>
  <c r="AK1596" i="1"/>
  <c r="N1596" i="1"/>
  <c r="K1596" i="1"/>
  <c r="AQ1595" i="1"/>
  <c r="AK1595" i="1"/>
  <c r="N1595" i="1"/>
  <c r="AL1595" i="1" s="1"/>
  <c r="K1595" i="1"/>
  <c r="AQ1594" i="1"/>
  <c r="AK1594" i="1"/>
  <c r="N1594" i="1"/>
  <c r="K1594" i="1"/>
  <c r="AK1593" i="1"/>
  <c r="N1593" i="1"/>
  <c r="AL1593" i="1" s="1"/>
  <c r="K1593" i="1"/>
  <c r="AK1592" i="1"/>
  <c r="N1592" i="1"/>
  <c r="AL1592" i="1" s="1"/>
  <c r="K1592" i="1"/>
  <c r="AK1591" i="1"/>
  <c r="N1591" i="1"/>
  <c r="K1591" i="1"/>
  <c r="AQ1590" i="1"/>
  <c r="AK1590" i="1"/>
  <c r="N1590" i="1"/>
  <c r="K1590" i="1"/>
  <c r="AQ1589" i="1"/>
  <c r="AK1589" i="1"/>
  <c r="N1589" i="1"/>
  <c r="K1589" i="1"/>
  <c r="AQ1588" i="1"/>
  <c r="AK1588" i="1"/>
  <c r="N1588" i="1"/>
  <c r="AL1588" i="1" s="1"/>
  <c r="K1588" i="1"/>
  <c r="AK1587" i="1"/>
  <c r="N1587" i="1"/>
  <c r="K1587" i="1"/>
  <c r="AK1586" i="1"/>
  <c r="N1586" i="1"/>
  <c r="K1586" i="1"/>
  <c r="AK1585" i="1"/>
  <c r="N1585" i="1"/>
  <c r="AL1585" i="1" s="1"/>
  <c r="K1585" i="1"/>
  <c r="AQ1584" i="1"/>
  <c r="AK1584" i="1"/>
  <c r="N1584" i="1"/>
  <c r="K1584" i="1"/>
  <c r="AQ1583" i="1"/>
  <c r="AK1583" i="1"/>
  <c r="N1583" i="1"/>
  <c r="K1583" i="1"/>
  <c r="AQ1582" i="1"/>
  <c r="AK1582" i="1"/>
  <c r="N1582" i="1"/>
  <c r="K1582" i="1"/>
  <c r="AK1581" i="1"/>
  <c r="N1581" i="1"/>
  <c r="K1581" i="1"/>
  <c r="AK1580" i="1"/>
  <c r="N1580" i="1"/>
  <c r="K1580" i="1"/>
  <c r="AK1579" i="1"/>
  <c r="N1579" i="1"/>
  <c r="K1579" i="1"/>
  <c r="AQ1578" i="1"/>
  <c r="AK1578" i="1"/>
  <c r="N1578" i="1"/>
  <c r="K1578" i="1"/>
  <c r="AQ1577" i="1"/>
  <c r="AK1577" i="1"/>
  <c r="N1577" i="1"/>
  <c r="K1577" i="1"/>
  <c r="AQ1576" i="1"/>
  <c r="AK1576" i="1"/>
  <c r="N1576" i="1"/>
  <c r="AL1576" i="1" s="1"/>
  <c r="K1576" i="1"/>
  <c r="AK1575" i="1"/>
  <c r="N1575" i="1"/>
  <c r="K1575" i="1"/>
  <c r="AK1574" i="1"/>
  <c r="N1574" i="1"/>
  <c r="K1574" i="1"/>
  <c r="AK1573" i="1"/>
  <c r="N1573" i="1"/>
  <c r="K1573" i="1"/>
  <c r="AK1572" i="1"/>
  <c r="N1572" i="1"/>
  <c r="K1572" i="1"/>
  <c r="AQ1571" i="1"/>
  <c r="AK1571" i="1"/>
  <c r="N1571" i="1"/>
  <c r="AL1571" i="1" s="1"/>
  <c r="K1571" i="1"/>
  <c r="AQ1570" i="1"/>
  <c r="AK1570" i="1"/>
  <c r="N1570" i="1"/>
  <c r="K1570" i="1"/>
  <c r="AK1569" i="1"/>
  <c r="N1569" i="1"/>
  <c r="K1569" i="1"/>
  <c r="AK1568" i="1"/>
  <c r="N1568" i="1"/>
  <c r="AL1568" i="1" s="1"/>
  <c r="K1568" i="1"/>
  <c r="AQ1567" i="1"/>
  <c r="AK1567" i="1"/>
  <c r="N1567" i="1"/>
  <c r="K1567" i="1"/>
  <c r="AK1566" i="1"/>
  <c r="N1566" i="1"/>
  <c r="K1566" i="1"/>
  <c r="AQ1565" i="1"/>
  <c r="AK1565" i="1"/>
  <c r="N1565" i="1"/>
  <c r="K1565" i="1"/>
  <c r="AQ1564" i="1"/>
  <c r="AK1564" i="1"/>
  <c r="N1564" i="1"/>
  <c r="K1564" i="1"/>
  <c r="AK1563" i="1"/>
  <c r="N1563" i="1"/>
  <c r="K1563" i="1"/>
  <c r="AK1562" i="1"/>
  <c r="N1562" i="1"/>
  <c r="K1562" i="1"/>
  <c r="AQ1561" i="1"/>
  <c r="AK1561" i="1"/>
  <c r="N1561" i="1"/>
  <c r="AL1561" i="1" s="1"/>
  <c r="K1561" i="1"/>
  <c r="AK1560" i="1"/>
  <c r="N1560" i="1"/>
  <c r="K1560" i="1"/>
  <c r="AQ1559" i="1"/>
  <c r="AK1559" i="1"/>
  <c r="N1559" i="1"/>
  <c r="AL1559" i="1" s="1"/>
  <c r="K1559" i="1"/>
  <c r="AQ1558" i="1"/>
  <c r="AK1558" i="1"/>
  <c r="N1558" i="1"/>
  <c r="K1558" i="1"/>
  <c r="AK1557" i="1"/>
  <c r="N1557" i="1"/>
  <c r="K1557" i="1"/>
  <c r="AK1556" i="1"/>
  <c r="N1556" i="1"/>
  <c r="K1556" i="1"/>
  <c r="AK1555" i="1"/>
  <c r="N1555" i="1"/>
  <c r="K1555" i="1"/>
  <c r="AQ1554" i="1"/>
  <c r="AK1554" i="1"/>
  <c r="N1554" i="1"/>
  <c r="K1554" i="1"/>
  <c r="AQ1553" i="1"/>
  <c r="AK1553" i="1"/>
  <c r="N1553" i="1"/>
  <c r="K1553" i="1"/>
  <c r="AQ1552" i="1"/>
  <c r="AK1552" i="1"/>
  <c r="N1552" i="1"/>
  <c r="AL1552" i="1" s="1"/>
  <c r="K1552" i="1"/>
  <c r="AK1551" i="1"/>
  <c r="N1551" i="1"/>
  <c r="K1551" i="1"/>
  <c r="AK1550" i="1"/>
  <c r="N1550" i="1"/>
  <c r="K1550" i="1"/>
  <c r="AK1549" i="1"/>
  <c r="N1549" i="1"/>
  <c r="AL1549" i="1" s="1"/>
  <c r="K1549" i="1"/>
  <c r="AQ1548" i="1"/>
  <c r="AK1548" i="1"/>
  <c r="N1548" i="1"/>
  <c r="K1548" i="1"/>
  <c r="AQ1547" i="1"/>
  <c r="AK1547" i="1"/>
  <c r="N1547" i="1"/>
  <c r="K1547" i="1"/>
  <c r="AQ1546" i="1"/>
  <c r="AK1546" i="1"/>
  <c r="N1546" i="1"/>
  <c r="K1546" i="1"/>
  <c r="AK1545" i="1"/>
  <c r="N1545" i="1"/>
  <c r="K1545" i="1"/>
  <c r="AK1544" i="1"/>
  <c r="N1544" i="1"/>
  <c r="K1544" i="1"/>
  <c r="AK1543" i="1"/>
  <c r="N1543" i="1"/>
  <c r="K1543" i="1"/>
  <c r="AQ1542" i="1"/>
  <c r="AK1542" i="1"/>
  <c r="N1542" i="1"/>
  <c r="K1542" i="1"/>
  <c r="AQ1541" i="1"/>
  <c r="AK1541" i="1"/>
  <c r="N1541" i="1"/>
  <c r="K1541" i="1"/>
  <c r="AQ1540" i="1"/>
  <c r="AK1540" i="1"/>
  <c r="N1540" i="1"/>
  <c r="K1540" i="1"/>
  <c r="AK1539" i="1"/>
  <c r="N1539" i="1"/>
  <c r="K1539" i="1"/>
  <c r="AK1538" i="1"/>
  <c r="N1538" i="1"/>
  <c r="K1538" i="1"/>
  <c r="AK1537" i="1"/>
  <c r="N1537" i="1"/>
  <c r="K1537" i="1"/>
  <c r="AK1536" i="1"/>
  <c r="N1536" i="1"/>
  <c r="K1536" i="1"/>
  <c r="AQ1535" i="1"/>
  <c r="AK1535" i="1"/>
  <c r="N1535" i="1"/>
  <c r="AL1535" i="1" s="1"/>
  <c r="K1535" i="1"/>
  <c r="AQ1534" i="1"/>
  <c r="AK1534" i="1"/>
  <c r="N1534" i="1"/>
  <c r="K1534" i="1"/>
  <c r="AK1533" i="1"/>
  <c r="N1533" i="1"/>
  <c r="K1533" i="1"/>
  <c r="AK1532" i="1"/>
  <c r="N1532" i="1"/>
  <c r="AL1532" i="1" s="1"/>
  <c r="K1532" i="1"/>
  <c r="AQ1531" i="1"/>
  <c r="AK1531" i="1"/>
  <c r="N1531" i="1"/>
  <c r="K1531" i="1"/>
  <c r="AK1530" i="1"/>
  <c r="N1530" i="1"/>
  <c r="K1530" i="1"/>
  <c r="AQ1529" i="1"/>
  <c r="AK1529" i="1"/>
  <c r="N1529" i="1"/>
  <c r="K1529" i="1"/>
  <c r="AQ1528" i="1"/>
  <c r="AK1528" i="1"/>
  <c r="N1528" i="1"/>
  <c r="K1528" i="1"/>
  <c r="AK1527" i="1"/>
  <c r="N1527" i="1"/>
  <c r="K1527" i="1"/>
  <c r="AK1526" i="1"/>
  <c r="N1526" i="1"/>
  <c r="K1526" i="1"/>
  <c r="AQ1525" i="1"/>
  <c r="AK1525" i="1"/>
  <c r="N1525" i="1"/>
  <c r="AL1525" i="1" s="1"/>
  <c r="K1525" i="1"/>
  <c r="AK1524" i="1"/>
  <c r="N1524" i="1"/>
  <c r="K1524" i="1"/>
  <c r="AQ1523" i="1"/>
  <c r="AK1523" i="1"/>
  <c r="N1523" i="1"/>
  <c r="AL1523" i="1" s="1"/>
  <c r="K1523" i="1"/>
  <c r="AQ1522" i="1"/>
  <c r="AK1522" i="1"/>
  <c r="N1522" i="1"/>
  <c r="K1522" i="1"/>
  <c r="AK1521" i="1"/>
  <c r="N1521" i="1"/>
  <c r="K1521" i="1"/>
  <c r="AK1520" i="1"/>
  <c r="N1520" i="1"/>
  <c r="AL1520" i="1" s="1"/>
  <c r="K1520" i="1"/>
  <c r="AK1519" i="1"/>
  <c r="N1519" i="1"/>
  <c r="K1519" i="1"/>
  <c r="AQ1518" i="1"/>
  <c r="AK1518" i="1"/>
  <c r="N1518" i="1"/>
  <c r="K1518" i="1"/>
  <c r="AQ1517" i="1"/>
  <c r="AK1517" i="1"/>
  <c r="N1517" i="1"/>
  <c r="K1517" i="1"/>
  <c r="AQ1516" i="1"/>
  <c r="AK1516" i="1"/>
  <c r="N1516" i="1"/>
  <c r="AL1516" i="1" s="1"/>
  <c r="K1516" i="1"/>
  <c r="AK1515" i="1"/>
  <c r="N1515" i="1"/>
  <c r="K1515" i="1"/>
  <c r="AK1514" i="1"/>
  <c r="N1514" i="1"/>
  <c r="K1514" i="1"/>
  <c r="AK1513" i="1"/>
  <c r="N1513" i="1"/>
  <c r="AL1513" i="1" s="1"/>
  <c r="K1513" i="1"/>
  <c r="AQ1512" i="1"/>
  <c r="AK1512" i="1"/>
  <c r="N1512" i="1"/>
  <c r="K1512" i="1"/>
  <c r="AQ1511" i="1"/>
  <c r="AK1511" i="1"/>
  <c r="N1511" i="1"/>
  <c r="K1511" i="1"/>
  <c r="AQ1510" i="1"/>
  <c r="AK1510" i="1"/>
  <c r="N1510" i="1"/>
  <c r="K1510" i="1"/>
  <c r="AK1509" i="1"/>
  <c r="N1509" i="1"/>
  <c r="K1509" i="1"/>
  <c r="AK1508" i="1"/>
  <c r="N1508" i="1"/>
  <c r="K1508" i="1"/>
  <c r="AK1507" i="1"/>
  <c r="N1507" i="1"/>
  <c r="K1507" i="1"/>
  <c r="AQ1506" i="1"/>
  <c r="AK1506" i="1"/>
  <c r="N1506" i="1"/>
  <c r="K1506" i="1"/>
  <c r="AQ1505" i="1"/>
  <c r="AK1505" i="1"/>
  <c r="N1505" i="1"/>
  <c r="K1505" i="1"/>
  <c r="AQ1504" i="1"/>
  <c r="AK1504" i="1"/>
  <c r="N1504" i="1"/>
  <c r="K1504" i="1"/>
  <c r="AK1503" i="1"/>
  <c r="N1503" i="1"/>
  <c r="K1503" i="1"/>
  <c r="AK1502" i="1"/>
  <c r="N1502" i="1"/>
  <c r="K1502" i="1"/>
  <c r="AK1501" i="1"/>
  <c r="N1501" i="1"/>
  <c r="K1501" i="1"/>
  <c r="AK1500" i="1"/>
  <c r="N1500" i="1"/>
  <c r="K1500" i="1"/>
  <c r="AQ1499" i="1"/>
  <c r="AK1499" i="1"/>
  <c r="N1499" i="1"/>
  <c r="AL1499" i="1" s="1"/>
  <c r="K1499" i="1"/>
  <c r="C1462" i="1"/>
  <c r="C1463" i="1"/>
  <c r="K288" i="1"/>
  <c r="K287" i="1"/>
  <c r="K286" i="1"/>
  <c r="K285" i="1"/>
  <c r="K284" i="1"/>
  <c r="K283" i="1"/>
  <c r="K282" i="1"/>
  <c r="K281" i="1"/>
  <c r="K280" i="1"/>
  <c r="K279" i="1"/>
  <c r="K278" i="1"/>
  <c r="K277" i="1"/>
  <c r="K276" i="1"/>
  <c r="K275" i="1"/>
  <c r="K274" i="1"/>
  <c r="K273" i="1"/>
  <c r="K272" i="1"/>
  <c r="K271" i="1"/>
  <c r="K270" i="1"/>
  <c r="K269" i="1"/>
  <c r="K268" i="1"/>
  <c r="K267" i="1"/>
  <c r="K266" i="1"/>
  <c r="K265" i="1"/>
  <c r="K264" i="1"/>
  <c r="K263" i="1"/>
  <c r="K262" i="1"/>
  <c r="K261" i="1"/>
  <c r="K260" i="1"/>
  <c r="K259" i="1"/>
  <c r="K258" i="1"/>
  <c r="K257" i="1"/>
  <c r="K256" i="1"/>
  <c r="K255" i="1"/>
  <c r="K254" i="1"/>
  <c r="K253" i="1"/>
  <c r="K252" i="1"/>
  <c r="K251" i="1"/>
  <c r="K250" i="1"/>
  <c r="K249" i="1"/>
  <c r="K248" i="1"/>
  <c r="K247" i="1"/>
  <c r="K246" i="1"/>
  <c r="K245" i="1"/>
  <c r="K244" i="1"/>
  <c r="K243" i="1"/>
  <c r="K242" i="1"/>
  <c r="K241" i="1"/>
  <c r="K240" i="1"/>
  <c r="K239" i="1"/>
  <c r="K238" i="1"/>
  <c r="K237" i="1"/>
  <c r="K236" i="1"/>
  <c r="K235" i="1"/>
  <c r="K234" i="1"/>
  <c r="K233" i="1"/>
  <c r="K232" i="1"/>
  <c r="K231" i="1"/>
  <c r="K230" i="1"/>
  <c r="K229" i="1"/>
  <c r="K228" i="1"/>
  <c r="K227" i="1"/>
  <c r="K226" i="1"/>
  <c r="K225" i="1"/>
  <c r="K224" i="1"/>
  <c r="K223" i="1"/>
  <c r="K222" i="1"/>
  <c r="K221" i="1"/>
  <c r="K220" i="1"/>
  <c r="K219" i="1"/>
  <c r="K218" i="1"/>
  <c r="K217" i="1"/>
  <c r="K216" i="1"/>
  <c r="K215" i="1"/>
  <c r="K214" i="1"/>
  <c r="K213" i="1"/>
  <c r="K212" i="1"/>
  <c r="K211" i="1"/>
  <c r="K210" i="1"/>
  <c r="K209" i="1"/>
  <c r="K208" i="1"/>
  <c r="K207" i="1"/>
  <c r="K206" i="1"/>
  <c r="K205" i="1"/>
  <c r="K204" i="1"/>
  <c r="K203" i="1"/>
  <c r="K202" i="1"/>
  <c r="K201" i="1"/>
  <c r="K200" i="1"/>
  <c r="K199" i="1"/>
  <c r="K198" i="1"/>
  <c r="K197" i="1"/>
  <c r="K196" i="1"/>
  <c r="K195" i="1"/>
  <c r="K194" i="1"/>
  <c r="K193" i="1"/>
  <c r="K192" i="1"/>
  <c r="K191" i="1"/>
  <c r="K190" i="1"/>
  <c r="K189" i="1"/>
  <c r="K188" i="1"/>
  <c r="K187" i="1"/>
  <c r="K186" i="1"/>
  <c r="K185" i="1"/>
  <c r="K184" i="1"/>
  <c r="K183" i="1"/>
  <c r="K182" i="1"/>
  <c r="K181" i="1"/>
  <c r="K180" i="1"/>
  <c r="K179" i="1"/>
  <c r="K178" i="1"/>
  <c r="K177" i="1"/>
  <c r="K176" i="1"/>
  <c r="K175" i="1"/>
  <c r="K174" i="1"/>
  <c r="K173" i="1"/>
  <c r="K172" i="1"/>
  <c r="K171" i="1"/>
  <c r="K170" i="1"/>
  <c r="K169" i="1"/>
  <c r="K168" i="1"/>
  <c r="K167" i="1"/>
  <c r="K166" i="1"/>
  <c r="K165" i="1"/>
  <c r="K164" i="1"/>
  <c r="K163" i="1"/>
  <c r="K162" i="1"/>
  <c r="K161" i="1"/>
  <c r="K160" i="1"/>
  <c r="K159" i="1"/>
  <c r="K158" i="1"/>
  <c r="K157" i="1"/>
  <c r="K156" i="1"/>
  <c r="K155" i="1"/>
  <c r="K154" i="1"/>
  <c r="K153" i="1"/>
  <c r="K152" i="1"/>
  <c r="K151" i="1"/>
  <c r="K150" i="1"/>
  <c r="K149" i="1"/>
  <c r="K148" i="1"/>
  <c r="K147" i="1"/>
  <c r="K146" i="1"/>
  <c r="K145" i="1"/>
  <c r="K144" i="1"/>
  <c r="K143" i="1"/>
  <c r="K142" i="1"/>
  <c r="K141" i="1"/>
  <c r="K140" i="1"/>
  <c r="K139" i="1"/>
  <c r="K138" i="1"/>
  <c r="K137" i="1"/>
  <c r="K136" i="1"/>
  <c r="K135" i="1"/>
  <c r="K134" i="1"/>
  <c r="K133" i="1"/>
  <c r="K132" i="1"/>
  <c r="K131" i="1"/>
  <c r="K130" i="1"/>
  <c r="K129" i="1"/>
  <c r="K128" i="1"/>
  <c r="K127" i="1"/>
  <c r="K126" i="1"/>
  <c r="K125" i="1"/>
  <c r="K124" i="1"/>
  <c r="K123" i="1"/>
  <c r="K122" i="1"/>
  <c r="K121" i="1"/>
  <c r="K120" i="1"/>
  <c r="K119" i="1"/>
  <c r="K118" i="1"/>
  <c r="K117" i="1"/>
  <c r="K116" i="1"/>
  <c r="K115" i="1"/>
  <c r="K114" i="1"/>
  <c r="K113" i="1"/>
  <c r="K112" i="1"/>
  <c r="K111" i="1"/>
  <c r="K110" i="1"/>
  <c r="K109" i="1"/>
  <c r="K108" i="1"/>
  <c r="K107" i="1"/>
  <c r="K106" i="1"/>
  <c r="K105" i="1"/>
  <c r="K104" i="1"/>
  <c r="K103" i="1"/>
  <c r="K102" i="1"/>
  <c r="K101" i="1"/>
  <c r="K100" i="1"/>
  <c r="K99" i="1"/>
  <c r="K98" i="1"/>
  <c r="K97" i="1"/>
  <c r="K96" i="1"/>
  <c r="K95" i="1"/>
  <c r="K94" i="1"/>
  <c r="K93" i="1"/>
  <c r="K92" i="1"/>
  <c r="K91" i="1"/>
  <c r="K90" i="1"/>
  <c r="K89" i="1"/>
  <c r="K88" i="1"/>
  <c r="K87" i="1"/>
  <c r="K86" i="1"/>
  <c r="K85" i="1"/>
  <c r="K84" i="1"/>
  <c r="K83" i="1"/>
  <c r="K82" i="1"/>
  <c r="K81" i="1"/>
  <c r="K80" i="1"/>
  <c r="K79" i="1"/>
  <c r="K78" i="1"/>
  <c r="K77" i="1"/>
  <c r="K76" i="1"/>
  <c r="K75" i="1"/>
  <c r="K74" i="1"/>
  <c r="K73" i="1"/>
  <c r="K72" i="1"/>
  <c r="K71" i="1"/>
  <c r="K70" i="1"/>
  <c r="K69" i="1"/>
  <c r="K68" i="1"/>
  <c r="K67" i="1"/>
  <c r="K66" i="1"/>
  <c r="K65" i="1"/>
  <c r="K64" i="1"/>
  <c r="K63" i="1"/>
  <c r="K62" i="1"/>
  <c r="K61" i="1"/>
  <c r="K60" i="1"/>
  <c r="K59" i="1"/>
  <c r="K58" i="1"/>
  <c r="K57" i="1"/>
  <c r="K56" i="1"/>
  <c r="K55" i="1"/>
  <c r="K54" i="1"/>
  <c r="K53" i="1"/>
  <c r="K52" i="1"/>
  <c r="K51" i="1"/>
  <c r="K50" i="1"/>
  <c r="K49" i="1"/>
  <c r="K48" i="1"/>
  <c r="K47" i="1"/>
  <c r="K46" i="1"/>
  <c r="K45" i="1"/>
  <c r="K44" i="1"/>
  <c r="K43" i="1"/>
  <c r="K42" i="1"/>
  <c r="K41" i="1"/>
  <c r="K40" i="1"/>
  <c r="K39" i="1"/>
  <c r="K38" i="1"/>
  <c r="K37" i="1"/>
  <c r="K36" i="1"/>
  <c r="K35" i="1"/>
  <c r="K34" i="1"/>
  <c r="K33" i="1"/>
  <c r="K32" i="1"/>
  <c r="K31" i="1"/>
  <c r="K30" i="1"/>
  <c r="K29" i="1"/>
  <c r="K28" i="1"/>
  <c r="K27" i="1"/>
  <c r="K26" i="1"/>
  <c r="K25" i="1"/>
  <c r="K24" i="1"/>
  <c r="K23" i="1"/>
  <c r="K4" i="1"/>
  <c r="K1" i="1"/>
  <c r="K3" i="1"/>
  <c r="M5" i="1"/>
  <c r="K5" i="1"/>
  <c r="D1463" i="1"/>
  <c r="C23" i="1"/>
  <c r="AN401" i="1" l="1"/>
  <c r="AL1450" i="1"/>
  <c r="AL1452" i="1"/>
  <c r="AL1692" i="1"/>
  <c r="AL1695" i="1"/>
  <c r="AL1698" i="1"/>
  <c r="AL1701" i="1"/>
  <c r="AL1704" i="1"/>
  <c r="AL1707" i="1"/>
  <c r="AL1709" i="1"/>
  <c r="AL1712" i="1"/>
  <c r="AL1715" i="1"/>
  <c r="AL1718" i="1"/>
  <c r="AL1721" i="1"/>
  <c r="AL1724" i="1"/>
  <c r="AL1727" i="1"/>
  <c r="AL1730" i="1"/>
  <c r="AL1733" i="1"/>
  <c r="AL1736" i="1"/>
  <c r="AL1739" i="1"/>
  <c r="AL1742" i="1"/>
  <c r="AL1745" i="1"/>
  <c r="AL1748" i="1"/>
  <c r="AL1751" i="1"/>
  <c r="AL1754" i="1"/>
  <c r="AL1757" i="1"/>
  <c r="AL1760" i="1"/>
  <c r="AL1763" i="1"/>
  <c r="AL1766" i="1"/>
  <c r="AL1769" i="1"/>
  <c r="AL1772" i="1"/>
  <c r="AL1775" i="1"/>
  <c r="AL1778" i="1"/>
  <c r="AL1781" i="1"/>
  <c r="AL1784" i="1"/>
  <c r="AL1787" i="1"/>
  <c r="AL1790" i="1"/>
  <c r="AL1793" i="1"/>
  <c r="AL1796" i="1"/>
  <c r="AL1799" i="1"/>
  <c r="AL1802" i="1"/>
  <c r="AL1805" i="1"/>
  <c r="AL1808" i="1"/>
  <c r="AL1710" i="1"/>
  <c r="AL1713" i="1"/>
  <c r="AL1716" i="1"/>
  <c r="AL1719" i="1"/>
  <c r="AL1722" i="1"/>
  <c r="AL1725" i="1"/>
  <c r="AL1728" i="1"/>
  <c r="AL1731" i="1"/>
  <c r="AL1734" i="1"/>
  <c r="AL1737" i="1"/>
  <c r="AL1740" i="1"/>
  <c r="AL1743" i="1"/>
  <c r="AL1746" i="1"/>
  <c r="AL1749" i="1"/>
  <c r="AL1752" i="1"/>
  <c r="AL1755" i="1"/>
  <c r="AL1758" i="1"/>
  <c r="AL1761" i="1"/>
  <c r="AL1764" i="1"/>
  <c r="AL1767" i="1"/>
  <c r="AL1770" i="1"/>
  <c r="AL1773" i="1"/>
  <c r="AL1776" i="1"/>
  <c r="AL1779" i="1"/>
  <c r="AL1782" i="1"/>
  <c r="AL1785" i="1"/>
  <c r="AL1788" i="1"/>
  <c r="AL1791" i="1"/>
  <c r="AL1794" i="1"/>
  <c r="AL1797" i="1"/>
  <c r="AL1800" i="1"/>
  <c r="AL1803" i="1"/>
  <c r="AL1806" i="1"/>
  <c r="AL1809" i="1"/>
  <c r="AL1504" i="1"/>
  <c r="AL1540" i="1"/>
  <c r="AL1556" i="1"/>
  <c r="AL1501" i="1"/>
  <c r="AL1511" i="1"/>
  <c r="AL1537" i="1"/>
  <c r="AL1547" i="1"/>
  <c r="AL1573" i="1"/>
  <c r="AL1583" i="1"/>
  <c r="AL1609" i="1"/>
  <c r="AL1619" i="1"/>
  <c r="AL1508" i="1"/>
  <c r="AL1528" i="1"/>
  <c r="AL1544" i="1"/>
  <c r="AL1564" i="1"/>
  <c r="AL1580" i="1"/>
  <c r="AL1600" i="1"/>
  <c r="AL1603" i="1"/>
  <c r="AL1616" i="1"/>
  <c r="AL1636" i="1"/>
  <c r="AL1565" i="1"/>
  <c r="AL1503" i="1"/>
  <c r="AL1515" i="1"/>
  <c r="AL1527" i="1"/>
  <c r="AL1539" i="1"/>
  <c r="AL1551" i="1"/>
  <c r="AL1563" i="1"/>
  <c r="AL1575" i="1"/>
  <c r="AL1587" i="1"/>
  <c r="AL1599" i="1"/>
  <c r="AL1611" i="1"/>
  <c r="AL1623" i="1"/>
  <c r="AL1635" i="1"/>
  <c r="AL1506" i="1"/>
  <c r="AL1518" i="1"/>
  <c r="AL1530" i="1"/>
  <c r="AL1542" i="1"/>
  <c r="AL1554" i="1"/>
  <c r="AL1566" i="1"/>
  <c r="AL1578" i="1"/>
  <c r="AL1590" i="1"/>
  <c r="AL1602" i="1"/>
  <c r="AL1614" i="1"/>
  <c r="AL1626" i="1"/>
  <c r="AL1638" i="1"/>
  <c r="AL1509" i="1"/>
  <c r="AL1521" i="1"/>
  <c r="AL1533" i="1"/>
  <c r="AL1545" i="1"/>
  <c r="AL1557" i="1"/>
  <c r="AL1569" i="1"/>
  <c r="AL1581" i="1"/>
  <c r="AL1605" i="1"/>
  <c r="AL1502" i="1"/>
  <c r="AL1514" i="1"/>
  <c r="AL1526" i="1"/>
  <c r="AL1538" i="1"/>
  <c r="AL1550" i="1"/>
  <c r="AL1562" i="1"/>
  <c r="AL1574" i="1"/>
  <c r="AL1586" i="1"/>
  <c r="AL1598" i="1"/>
  <c r="AL1610" i="1"/>
  <c r="AL1622" i="1"/>
  <c r="AL1634" i="1"/>
  <c r="AL1507" i="1"/>
  <c r="AL1519" i="1"/>
  <c r="AL1531" i="1"/>
  <c r="AL1543" i="1"/>
  <c r="AL1555" i="1"/>
  <c r="AL1567" i="1"/>
  <c r="AL1579" i="1"/>
  <c r="AL1591" i="1"/>
  <c r="AL1500" i="1"/>
  <c r="AL1512" i="1"/>
  <c r="AL1524" i="1"/>
  <c r="AL1536" i="1"/>
  <c r="AL1548" i="1"/>
  <c r="AL1560" i="1"/>
  <c r="AL1572" i="1"/>
  <c r="AL1584" i="1"/>
  <c r="AL1596" i="1"/>
  <c r="AL1608" i="1"/>
  <c r="AL1620" i="1"/>
  <c r="AL1632" i="1"/>
  <c r="AL1505" i="1"/>
  <c r="AL1517" i="1"/>
  <c r="AL1529" i="1"/>
  <c r="AL1541" i="1"/>
  <c r="AL1553" i="1"/>
  <c r="AL1577" i="1"/>
  <c r="AL1589" i="1"/>
  <c r="AL1601" i="1"/>
  <c r="AL1613" i="1"/>
  <c r="AL1625" i="1"/>
  <c r="AL1510" i="1"/>
  <c r="AL1522" i="1"/>
  <c r="AL1534" i="1"/>
  <c r="AL1546" i="1"/>
  <c r="AL1558" i="1"/>
  <c r="AL1570" i="1"/>
  <c r="AL1582" i="1"/>
  <c r="AL1594" i="1"/>
  <c r="AL1606" i="1"/>
  <c r="AL1618" i="1"/>
  <c r="AL1630" i="1"/>
  <c r="AP1677" i="1"/>
  <c r="AO1677" i="1"/>
  <c r="AP1678" i="1"/>
  <c r="AO1678" i="1"/>
  <c r="AP1679" i="1"/>
  <c r="AO1679" i="1"/>
  <c r="AP1680" i="1"/>
  <c r="AO1680" i="1"/>
  <c r="AP1681" i="1"/>
  <c r="AO1681" i="1"/>
  <c r="AP1682" i="1"/>
  <c r="AO1682" i="1"/>
  <c r="AP1683" i="1"/>
  <c r="AO1683" i="1"/>
  <c r="AP1684" i="1"/>
  <c r="AO1684" i="1"/>
  <c r="AP1685" i="1"/>
  <c r="AO1685" i="1"/>
  <c r="AP1686" i="1"/>
  <c r="AO1686" i="1"/>
  <c r="AP1687" i="1"/>
  <c r="AO1687" i="1"/>
  <c r="AP1688" i="1"/>
  <c r="AO1688" i="1"/>
  <c r="AP1689" i="1"/>
  <c r="AO1689" i="1"/>
  <c r="AP1690" i="1"/>
  <c r="AO1690" i="1"/>
  <c r="AP1691" i="1"/>
  <c r="AO1691" i="1"/>
  <c r="AP1692" i="1"/>
  <c r="AO1692" i="1"/>
  <c r="AP1693" i="1"/>
  <c r="AO1693" i="1"/>
  <c r="AP1694" i="1"/>
  <c r="AO1694" i="1"/>
  <c r="AP1695" i="1"/>
  <c r="AO1695" i="1"/>
  <c r="AP1696" i="1"/>
  <c r="AO1696" i="1"/>
  <c r="AP1697" i="1"/>
  <c r="AO1697" i="1"/>
  <c r="AP1698" i="1"/>
  <c r="AO1698" i="1"/>
  <c r="AP1699" i="1"/>
  <c r="AO1699" i="1"/>
  <c r="AP1700" i="1"/>
  <c r="AO1700" i="1"/>
  <c r="AP1701" i="1"/>
  <c r="AO1701" i="1"/>
  <c r="AP1702" i="1"/>
  <c r="AO1702" i="1"/>
  <c r="AP1703" i="1"/>
  <c r="AO1703" i="1"/>
  <c r="AP1704" i="1"/>
  <c r="AO1704" i="1"/>
  <c r="AP1705" i="1"/>
  <c r="AO1705" i="1"/>
  <c r="AP1706" i="1"/>
  <c r="AO1706" i="1"/>
  <c r="AP1707" i="1"/>
  <c r="AO1707" i="1"/>
  <c r="AP1708" i="1"/>
  <c r="AO1708" i="1"/>
  <c r="AP1709" i="1"/>
  <c r="AO1709" i="1"/>
  <c r="AP1710" i="1"/>
  <c r="AO1710" i="1"/>
  <c r="AP1711" i="1"/>
  <c r="AO1711" i="1"/>
  <c r="AP1712" i="1"/>
  <c r="AO1712" i="1"/>
  <c r="AP1713" i="1"/>
  <c r="AO1713" i="1"/>
  <c r="AP1714" i="1"/>
  <c r="AO1714" i="1"/>
  <c r="AP1715" i="1"/>
  <c r="AO1715" i="1"/>
  <c r="AP1716" i="1"/>
  <c r="AO1716" i="1"/>
  <c r="AP1717" i="1"/>
  <c r="AO1717" i="1"/>
  <c r="AP1718" i="1"/>
  <c r="AO1718" i="1"/>
  <c r="AP1719" i="1"/>
  <c r="AO1719" i="1"/>
  <c r="AP1720" i="1"/>
  <c r="AO1720" i="1"/>
  <c r="AP1721" i="1"/>
  <c r="AO1721" i="1"/>
  <c r="AP1722" i="1"/>
  <c r="AO1722" i="1"/>
  <c r="AP1723" i="1"/>
  <c r="AO1723" i="1"/>
  <c r="AP1724" i="1"/>
  <c r="AO1724" i="1"/>
  <c r="AP1725" i="1"/>
  <c r="AO1725" i="1"/>
  <c r="AP1726" i="1"/>
  <c r="AO1726" i="1"/>
  <c r="AP1727" i="1"/>
  <c r="AO1727" i="1"/>
  <c r="AP1728" i="1"/>
  <c r="AO1728" i="1"/>
  <c r="AP1729" i="1"/>
  <c r="AO1729" i="1"/>
  <c r="AP1730" i="1"/>
  <c r="AO1730" i="1"/>
  <c r="AP1731" i="1"/>
  <c r="AO1731" i="1"/>
  <c r="AP1732" i="1"/>
  <c r="AO1732" i="1"/>
  <c r="AP1733" i="1"/>
  <c r="AO1733" i="1"/>
  <c r="AP1734" i="1"/>
  <c r="AO1734" i="1"/>
  <c r="AP1735" i="1"/>
  <c r="AO1735" i="1"/>
  <c r="AP1736" i="1"/>
  <c r="AO1736" i="1"/>
  <c r="AP1737" i="1"/>
  <c r="AO1737" i="1"/>
  <c r="AP1738" i="1"/>
  <c r="AO1738" i="1"/>
  <c r="AP1739" i="1"/>
  <c r="AO1739" i="1"/>
  <c r="AP1740" i="1"/>
  <c r="AO1740" i="1"/>
  <c r="AP1741" i="1"/>
  <c r="AO1741" i="1"/>
  <c r="AP1742" i="1"/>
  <c r="AO1742" i="1"/>
  <c r="AP1743" i="1"/>
  <c r="AO1743" i="1"/>
  <c r="AP1744" i="1"/>
  <c r="AO1744" i="1"/>
  <c r="AP1745" i="1"/>
  <c r="AO1745" i="1"/>
  <c r="AP1746" i="1"/>
  <c r="AO1746" i="1"/>
  <c r="AP1747" i="1"/>
  <c r="AO1747" i="1"/>
  <c r="AP1748" i="1"/>
  <c r="AO1748" i="1"/>
  <c r="AP1749" i="1"/>
  <c r="AO1749" i="1"/>
  <c r="AP1750" i="1"/>
  <c r="AO1750" i="1"/>
  <c r="AP1751" i="1"/>
  <c r="AO1751" i="1"/>
  <c r="AP1752" i="1"/>
  <c r="AO1752" i="1"/>
  <c r="AP1753" i="1"/>
  <c r="AO1753" i="1"/>
  <c r="AP1754" i="1"/>
  <c r="AO1754" i="1"/>
  <c r="AP1755" i="1"/>
  <c r="AO1755" i="1"/>
  <c r="AP1756" i="1"/>
  <c r="AO1756" i="1"/>
  <c r="AP1757" i="1"/>
  <c r="AO1757" i="1"/>
  <c r="AP1758" i="1"/>
  <c r="AO1758" i="1"/>
  <c r="AP1759" i="1"/>
  <c r="AO1759" i="1"/>
  <c r="AP1760" i="1"/>
  <c r="AO1760" i="1"/>
  <c r="AP1761" i="1"/>
  <c r="AO1761" i="1"/>
  <c r="AP1762" i="1"/>
  <c r="AO1762" i="1"/>
  <c r="AP1763" i="1"/>
  <c r="AO1763" i="1"/>
  <c r="AP1764" i="1"/>
  <c r="AO1764" i="1"/>
  <c r="AP1765" i="1"/>
  <c r="AO1765" i="1"/>
  <c r="AP1766" i="1"/>
  <c r="AO1766" i="1"/>
  <c r="AP1767" i="1"/>
  <c r="AO1767" i="1"/>
  <c r="AP1768" i="1"/>
  <c r="AO1768" i="1"/>
  <c r="AP1769" i="1"/>
  <c r="AO1769" i="1"/>
  <c r="AP1770" i="1"/>
  <c r="AO1770" i="1"/>
  <c r="AP1771" i="1"/>
  <c r="AO1771" i="1"/>
  <c r="AP1772" i="1"/>
  <c r="AO1772" i="1"/>
  <c r="AP1773" i="1"/>
  <c r="AO1773" i="1"/>
  <c r="AP1774" i="1"/>
  <c r="AO1774" i="1"/>
  <c r="AP1775" i="1"/>
  <c r="AO1775" i="1"/>
  <c r="AP1776" i="1"/>
  <c r="AO1776" i="1"/>
  <c r="AP1777" i="1"/>
  <c r="AO1777" i="1"/>
  <c r="AP1778" i="1"/>
  <c r="AO1778" i="1"/>
  <c r="AP1779" i="1"/>
  <c r="AO1779" i="1"/>
  <c r="AP1780" i="1"/>
  <c r="AO1780" i="1"/>
  <c r="AP1781" i="1"/>
  <c r="AO1781" i="1"/>
  <c r="AP1782" i="1"/>
  <c r="AO1782" i="1"/>
  <c r="AP1783" i="1"/>
  <c r="AO1783" i="1"/>
  <c r="AP1784" i="1"/>
  <c r="AO1784" i="1"/>
  <c r="AP1785" i="1"/>
  <c r="AO1785" i="1"/>
  <c r="AP1786" i="1"/>
  <c r="AO1786" i="1"/>
  <c r="AP1787" i="1"/>
  <c r="AO1787" i="1"/>
  <c r="AP1788" i="1"/>
  <c r="AO1788" i="1"/>
  <c r="AP1789" i="1"/>
  <c r="AO1789" i="1"/>
  <c r="AP1790" i="1"/>
  <c r="AO1790" i="1"/>
  <c r="AP1791" i="1"/>
  <c r="AO1791" i="1"/>
  <c r="AP1792" i="1"/>
  <c r="AO1792" i="1"/>
  <c r="AP1793" i="1"/>
  <c r="AO1793" i="1"/>
  <c r="AP1794" i="1"/>
  <c r="AO1794" i="1"/>
  <c r="AP1795" i="1"/>
  <c r="AO1795" i="1"/>
  <c r="AP1796" i="1"/>
  <c r="AO1796" i="1"/>
  <c r="AP1797" i="1"/>
  <c r="AO1797" i="1"/>
  <c r="AP1798" i="1"/>
  <c r="AO1798" i="1"/>
  <c r="AP1799" i="1"/>
  <c r="AO1799" i="1"/>
  <c r="AP1800" i="1"/>
  <c r="AO1800" i="1"/>
  <c r="AP1801" i="1"/>
  <c r="AO1801" i="1"/>
  <c r="AP1802" i="1"/>
  <c r="AO1802" i="1"/>
  <c r="AP1803" i="1"/>
  <c r="AO1803" i="1"/>
  <c r="AP1804" i="1"/>
  <c r="AO1804" i="1"/>
  <c r="AP1805" i="1"/>
  <c r="AO1805" i="1"/>
  <c r="AP1806" i="1"/>
  <c r="AO1806" i="1"/>
  <c r="AP1807" i="1"/>
  <c r="AO1807" i="1"/>
  <c r="AP1808" i="1"/>
  <c r="AO1808" i="1"/>
  <c r="AP1809" i="1"/>
  <c r="AO1809" i="1"/>
  <c r="AP1810" i="1"/>
  <c r="AO1810" i="1"/>
  <c r="AP1811" i="1"/>
  <c r="AO1811" i="1"/>
  <c r="AP1812" i="1"/>
  <c r="AO1812" i="1"/>
  <c r="AP1813" i="1"/>
  <c r="AO1813" i="1"/>
  <c r="AP1814" i="1"/>
  <c r="AO1814" i="1"/>
  <c r="AP1815" i="1"/>
  <c r="AO1815" i="1"/>
  <c r="AP1816" i="1"/>
  <c r="AO1816" i="1"/>
  <c r="AP1817" i="1"/>
  <c r="AO1817" i="1"/>
  <c r="AP1818" i="1"/>
  <c r="AO1818" i="1"/>
  <c r="AP1819" i="1"/>
  <c r="AO1819" i="1"/>
  <c r="AP1820" i="1"/>
  <c r="AO1820" i="1"/>
  <c r="AP1821" i="1"/>
  <c r="AO1821" i="1"/>
  <c r="AP1822" i="1"/>
  <c r="AO1822" i="1"/>
  <c r="AP1823" i="1"/>
  <c r="AO1823" i="1"/>
  <c r="AP1824" i="1"/>
  <c r="AO1824" i="1"/>
  <c r="AP1825" i="1"/>
  <c r="AO1825" i="1"/>
  <c r="AP1826" i="1"/>
  <c r="AO1826" i="1"/>
  <c r="AP1827" i="1"/>
  <c r="AO1827" i="1"/>
  <c r="AP1828" i="1"/>
  <c r="AO1828" i="1"/>
  <c r="AP1829" i="1"/>
  <c r="AO1829" i="1"/>
  <c r="AP1830" i="1"/>
  <c r="AO1830" i="1"/>
  <c r="AP1831" i="1"/>
  <c r="AO1831" i="1"/>
  <c r="AP1832" i="1"/>
  <c r="AO1832" i="1"/>
  <c r="AP1833" i="1"/>
  <c r="AO1833" i="1"/>
  <c r="AP1834" i="1"/>
  <c r="AO1834" i="1"/>
  <c r="AP1835" i="1"/>
  <c r="AO1835" i="1"/>
  <c r="AP1836" i="1"/>
  <c r="AO1836" i="1"/>
  <c r="AP1837" i="1"/>
  <c r="AO1837" i="1"/>
  <c r="AP1838" i="1"/>
  <c r="AO1838" i="1"/>
  <c r="AP1839" i="1"/>
  <c r="AO1839" i="1"/>
  <c r="AP1840" i="1"/>
  <c r="AO1840" i="1"/>
  <c r="AP1841" i="1"/>
  <c r="AO1841" i="1"/>
  <c r="AP1842" i="1"/>
  <c r="AO1842" i="1"/>
  <c r="AP1843" i="1"/>
  <c r="AO1843" i="1"/>
  <c r="AP1844" i="1"/>
  <c r="AO1844" i="1"/>
  <c r="AP1845" i="1"/>
  <c r="AO1845" i="1"/>
  <c r="AP1846" i="1"/>
  <c r="AO1846" i="1"/>
  <c r="AP1847" i="1"/>
  <c r="AO1847" i="1"/>
  <c r="AP1848" i="1"/>
  <c r="AO1848" i="1"/>
  <c r="AP1849" i="1"/>
  <c r="AO1849" i="1"/>
  <c r="AP1850" i="1"/>
  <c r="AO1850" i="1"/>
  <c r="AP1851" i="1"/>
  <c r="AO1851" i="1"/>
  <c r="AP1852" i="1"/>
  <c r="AO1852" i="1"/>
  <c r="AP1853" i="1"/>
  <c r="AO1853" i="1"/>
  <c r="AP1854" i="1"/>
  <c r="AO1854" i="1"/>
  <c r="AP1855" i="1"/>
  <c r="AO1855" i="1"/>
  <c r="AP1856" i="1"/>
  <c r="AO1856" i="1"/>
  <c r="AP1857" i="1"/>
  <c r="AO1857" i="1"/>
  <c r="AP1858" i="1"/>
  <c r="AO1858" i="1"/>
  <c r="AP1859" i="1"/>
  <c r="AO1859" i="1"/>
  <c r="AP1860" i="1"/>
  <c r="AO1860" i="1"/>
  <c r="AP1861" i="1"/>
  <c r="AO1861" i="1"/>
  <c r="AP1862" i="1"/>
  <c r="AO1862" i="1"/>
  <c r="AP1863" i="1"/>
  <c r="AO1863" i="1"/>
  <c r="AP1864" i="1"/>
  <c r="AO1864" i="1"/>
  <c r="AP1865" i="1"/>
  <c r="AO1865" i="1"/>
  <c r="AP1866" i="1"/>
  <c r="AO1866" i="1"/>
  <c r="AP1867" i="1"/>
  <c r="AO1867" i="1"/>
  <c r="AP1868" i="1"/>
  <c r="AO1868" i="1"/>
  <c r="AP1869" i="1"/>
  <c r="AO1869" i="1"/>
  <c r="AP1870" i="1"/>
  <c r="AO1870" i="1"/>
  <c r="AP1871" i="1"/>
  <c r="AO1871" i="1"/>
  <c r="AP1872" i="1"/>
  <c r="AO1872" i="1"/>
  <c r="AP1873" i="1"/>
  <c r="AO1873" i="1"/>
  <c r="AP1874" i="1"/>
  <c r="AO1874" i="1"/>
  <c r="AP1875" i="1"/>
  <c r="AO1875" i="1"/>
  <c r="AP1876" i="1"/>
  <c r="AO1876" i="1"/>
  <c r="AP1877" i="1"/>
  <c r="AO1877" i="1"/>
  <c r="AP1878" i="1"/>
  <c r="AO1878" i="1"/>
  <c r="AP1879" i="1"/>
  <c r="AO1879" i="1"/>
  <c r="AP1880" i="1"/>
  <c r="AO1880" i="1"/>
  <c r="AP1881" i="1"/>
  <c r="AO1881" i="1"/>
  <c r="AP1882" i="1"/>
  <c r="AO1882" i="1"/>
  <c r="AP1883" i="1"/>
  <c r="AO1883" i="1"/>
  <c r="AP1884" i="1"/>
  <c r="AO1884" i="1"/>
  <c r="AP1885" i="1"/>
  <c r="AO1885" i="1"/>
  <c r="AP1886" i="1"/>
  <c r="AO1886" i="1"/>
  <c r="AP1887" i="1"/>
  <c r="AO1887" i="1"/>
  <c r="AP1888" i="1"/>
  <c r="AO1888" i="1"/>
  <c r="AP1889" i="1"/>
  <c r="AO1889" i="1"/>
  <c r="AP1890" i="1"/>
  <c r="AO1890" i="1"/>
  <c r="AP1891" i="1"/>
  <c r="AO1891" i="1"/>
  <c r="AP1892" i="1"/>
  <c r="AO1892" i="1"/>
  <c r="AP1893" i="1"/>
  <c r="AO1893" i="1"/>
  <c r="AP1894" i="1"/>
  <c r="AO1894" i="1"/>
  <c r="AP1895" i="1"/>
  <c r="AO1895" i="1"/>
  <c r="AP1896" i="1"/>
  <c r="AO1896" i="1"/>
  <c r="AP1897" i="1"/>
  <c r="AO1897" i="1"/>
  <c r="AP1898" i="1"/>
  <c r="AO1898" i="1"/>
  <c r="AP1899" i="1"/>
  <c r="AO1899" i="1"/>
  <c r="AP1900" i="1"/>
  <c r="AO1900" i="1"/>
  <c r="AP1901" i="1"/>
  <c r="AO1901" i="1"/>
  <c r="AP1902" i="1"/>
  <c r="AO1902" i="1"/>
  <c r="AP1903" i="1"/>
  <c r="AO1903" i="1"/>
  <c r="AP1904" i="1"/>
  <c r="AO1904" i="1"/>
  <c r="AP1905" i="1"/>
  <c r="AO1905" i="1"/>
  <c r="AP1906" i="1"/>
  <c r="AO1906" i="1"/>
  <c r="AP1907" i="1"/>
  <c r="AO1907" i="1"/>
  <c r="AP1908" i="1"/>
  <c r="AO1908" i="1"/>
  <c r="AP1499" i="1"/>
  <c r="AO1499" i="1"/>
  <c r="AP1500" i="1"/>
  <c r="AO1500" i="1"/>
  <c r="AP1501" i="1"/>
  <c r="AO1501" i="1"/>
  <c r="AP1502" i="1"/>
  <c r="AO1502" i="1"/>
  <c r="AP1503" i="1"/>
  <c r="AO1503" i="1"/>
  <c r="AP1504" i="1"/>
  <c r="AO1504" i="1"/>
  <c r="AP1505" i="1"/>
  <c r="AO1505" i="1"/>
  <c r="AP1506" i="1"/>
  <c r="AO1506" i="1"/>
  <c r="AP1507" i="1"/>
  <c r="AO1507" i="1"/>
  <c r="AP1508" i="1"/>
  <c r="AO1508" i="1"/>
  <c r="AP1509" i="1"/>
  <c r="AO1509" i="1"/>
  <c r="AP1510" i="1"/>
  <c r="AO1510" i="1"/>
  <c r="AP1511" i="1"/>
  <c r="AO1511" i="1"/>
  <c r="AP1512" i="1"/>
  <c r="AO1512" i="1"/>
  <c r="AP1513" i="1"/>
  <c r="AO1513" i="1"/>
  <c r="AP1514" i="1"/>
  <c r="AO1514" i="1"/>
  <c r="AP1515" i="1"/>
  <c r="AO1515" i="1"/>
  <c r="AP1516" i="1"/>
  <c r="AO1516" i="1"/>
  <c r="AP1517" i="1"/>
  <c r="AO1517" i="1"/>
  <c r="AP1518" i="1"/>
  <c r="AO1518" i="1"/>
  <c r="AP1519" i="1"/>
  <c r="AO1519" i="1"/>
  <c r="AP1520" i="1"/>
  <c r="AO1520" i="1"/>
  <c r="AP1521" i="1"/>
  <c r="AO1521" i="1"/>
  <c r="AP1522" i="1"/>
  <c r="AO1522" i="1"/>
  <c r="AP1523" i="1"/>
  <c r="AO1523" i="1"/>
  <c r="AP1524" i="1"/>
  <c r="AO1524" i="1"/>
  <c r="AP1525" i="1"/>
  <c r="AO1525" i="1"/>
  <c r="AP1526" i="1"/>
  <c r="AO1526" i="1"/>
  <c r="AP1527" i="1"/>
  <c r="AO1527" i="1"/>
  <c r="AP1528" i="1"/>
  <c r="AO1528" i="1"/>
  <c r="AP1529" i="1"/>
  <c r="AO1529" i="1"/>
  <c r="AP1530" i="1"/>
  <c r="AO1530" i="1"/>
  <c r="AP1531" i="1"/>
  <c r="AO1531" i="1"/>
  <c r="AP1532" i="1"/>
  <c r="AO1532" i="1"/>
  <c r="AP1533" i="1"/>
  <c r="AO1533" i="1"/>
  <c r="AP1534" i="1"/>
  <c r="AO1534" i="1"/>
  <c r="AP1535" i="1"/>
  <c r="AO1535" i="1"/>
  <c r="AP1536" i="1"/>
  <c r="AO1536" i="1"/>
  <c r="AP1537" i="1"/>
  <c r="AO1537" i="1"/>
  <c r="AP1538" i="1"/>
  <c r="AO1538" i="1"/>
  <c r="AP1539" i="1"/>
  <c r="AO1539" i="1"/>
  <c r="AP1540" i="1"/>
  <c r="AO1540" i="1"/>
  <c r="AP1541" i="1"/>
  <c r="AO1541" i="1"/>
  <c r="AP1542" i="1"/>
  <c r="AO1542" i="1"/>
  <c r="AP1543" i="1"/>
  <c r="AO1543" i="1"/>
  <c r="AP1544" i="1"/>
  <c r="AO1544" i="1"/>
  <c r="AP1545" i="1"/>
  <c r="AO1545" i="1"/>
  <c r="AP1546" i="1"/>
  <c r="AO1546" i="1"/>
  <c r="AP1547" i="1"/>
  <c r="AO1547" i="1"/>
  <c r="AP1548" i="1"/>
  <c r="AO1548" i="1"/>
  <c r="AP1549" i="1"/>
  <c r="AO1549" i="1"/>
  <c r="AP1550" i="1"/>
  <c r="AO1550" i="1"/>
  <c r="AP1551" i="1"/>
  <c r="AO1551" i="1"/>
  <c r="AP1552" i="1"/>
  <c r="AO1552" i="1"/>
  <c r="AP1553" i="1"/>
  <c r="AO1553" i="1"/>
  <c r="AP1554" i="1"/>
  <c r="AO1554" i="1"/>
  <c r="AP1555" i="1"/>
  <c r="AO1555" i="1"/>
  <c r="AP1556" i="1"/>
  <c r="AO1556" i="1"/>
  <c r="AP1557" i="1"/>
  <c r="AO1557" i="1"/>
  <c r="AP1558" i="1"/>
  <c r="AO1558" i="1"/>
  <c r="AP1559" i="1"/>
  <c r="AO1559" i="1"/>
  <c r="AP1560" i="1"/>
  <c r="AO1560" i="1"/>
  <c r="AP1561" i="1"/>
  <c r="AO1561" i="1"/>
  <c r="AP1562" i="1"/>
  <c r="AO1562" i="1"/>
  <c r="AP1563" i="1"/>
  <c r="AO1563" i="1"/>
  <c r="AP1564" i="1"/>
  <c r="AO1564" i="1"/>
  <c r="AP1565" i="1"/>
  <c r="AO1565" i="1"/>
  <c r="AP1566" i="1"/>
  <c r="AO1566" i="1"/>
  <c r="AP1567" i="1"/>
  <c r="AO1567" i="1"/>
  <c r="AP1568" i="1"/>
  <c r="AO1568" i="1"/>
  <c r="AP1569" i="1"/>
  <c r="AO1569" i="1"/>
  <c r="AP1570" i="1"/>
  <c r="AO1570" i="1"/>
  <c r="AP1571" i="1"/>
  <c r="AO1571" i="1"/>
  <c r="AP1572" i="1"/>
  <c r="AO1572" i="1"/>
  <c r="AP1573" i="1"/>
  <c r="AO1573" i="1"/>
  <c r="AP1574" i="1"/>
  <c r="AO1574" i="1"/>
  <c r="AP1575" i="1"/>
  <c r="AO1575" i="1"/>
  <c r="AP1576" i="1"/>
  <c r="AO1576" i="1"/>
  <c r="AP1577" i="1"/>
  <c r="AO1577" i="1"/>
  <c r="AP1578" i="1"/>
  <c r="AO1578" i="1"/>
  <c r="AP1579" i="1"/>
  <c r="AO1579" i="1"/>
  <c r="AP1580" i="1"/>
  <c r="AO1580" i="1"/>
  <c r="AP1581" i="1"/>
  <c r="AO1581" i="1"/>
  <c r="AP1582" i="1"/>
  <c r="AO1582" i="1"/>
  <c r="AP1583" i="1"/>
  <c r="AO1583" i="1"/>
  <c r="AP1584" i="1"/>
  <c r="AO1584" i="1"/>
  <c r="AP1585" i="1"/>
  <c r="AO1585" i="1"/>
  <c r="AP1586" i="1"/>
  <c r="AO1586" i="1"/>
  <c r="AP1587" i="1"/>
  <c r="AO1587" i="1"/>
  <c r="AP1588" i="1"/>
  <c r="AO1588" i="1"/>
  <c r="AP1589" i="1"/>
  <c r="AO1589" i="1"/>
  <c r="AP1590" i="1"/>
  <c r="AO1590" i="1"/>
  <c r="AP1591" i="1"/>
  <c r="AO1591" i="1"/>
  <c r="AP1592" i="1"/>
  <c r="AO1592" i="1"/>
  <c r="AP1593" i="1"/>
  <c r="AO1593" i="1"/>
  <c r="AP1594" i="1"/>
  <c r="AO1594" i="1"/>
  <c r="AP1595" i="1"/>
  <c r="AO1595" i="1"/>
  <c r="AP1596" i="1"/>
  <c r="AO1596" i="1"/>
  <c r="AP1597" i="1"/>
  <c r="AO1597" i="1"/>
  <c r="AP1598" i="1"/>
  <c r="AO1598" i="1"/>
  <c r="AP1599" i="1"/>
  <c r="AO1599" i="1"/>
  <c r="AP1600" i="1"/>
  <c r="AO1600" i="1"/>
  <c r="AP1601" i="1"/>
  <c r="AO1601" i="1"/>
  <c r="AP1602" i="1"/>
  <c r="AO1602" i="1"/>
  <c r="AP1603" i="1"/>
  <c r="AO1603" i="1"/>
  <c r="AP1604" i="1"/>
  <c r="AO1604" i="1"/>
  <c r="AP1605" i="1"/>
  <c r="AO1605" i="1"/>
  <c r="AP1606" i="1"/>
  <c r="AO1606" i="1"/>
  <c r="AP1607" i="1"/>
  <c r="AO1607" i="1"/>
  <c r="AP1608" i="1"/>
  <c r="AO1608" i="1"/>
  <c r="AP1609" i="1"/>
  <c r="AO1609" i="1"/>
  <c r="AP1610" i="1"/>
  <c r="AO1610" i="1"/>
  <c r="AP1611" i="1"/>
  <c r="AO1611" i="1"/>
  <c r="AP1612" i="1"/>
  <c r="AO1612" i="1"/>
  <c r="AP1613" i="1"/>
  <c r="AO1613" i="1"/>
  <c r="AP1614" i="1"/>
  <c r="AO1614" i="1"/>
  <c r="AP1615" i="1"/>
  <c r="AO1615" i="1"/>
  <c r="AP1616" i="1"/>
  <c r="AO1616" i="1"/>
  <c r="AP1617" i="1"/>
  <c r="AO1617" i="1"/>
  <c r="AP1618" i="1"/>
  <c r="AO1618" i="1"/>
  <c r="AP1619" i="1"/>
  <c r="AO1619" i="1"/>
  <c r="AP1620" i="1"/>
  <c r="AO1620" i="1"/>
  <c r="AP1621" i="1"/>
  <c r="AO1621" i="1"/>
  <c r="AP1622" i="1"/>
  <c r="AO1622" i="1"/>
  <c r="AP1623" i="1"/>
  <c r="AO1623" i="1"/>
  <c r="AP1624" i="1"/>
  <c r="AO1624" i="1"/>
  <c r="AP1625" i="1"/>
  <c r="AO1625" i="1"/>
  <c r="AP1626" i="1"/>
  <c r="AO1626" i="1"/>
  <c r="AP1627" i="1"/>
  <c r="AO1627" i="1"/>
  <c r="AP1628" i="1"/>
  <c r="AO1628" i="1"/>
  <c r="AP1629" i="1"/>
  <c r="AO1629" i="1"/>
  <c r="AP1630" i="1"/>
  <c r="AO1630" i="1"/>
  <c r="AP1631" i="1"/>
  <c r="AO1631" i="1"/>
  <c r="AP1632" i="1"/>
  <c r="AO1632" i="1"/>
  <c r="AP1633" i="1"/>
  <c r="AO1633" i="1"/>
  <c r="AP1634" i="1"/>
  <c r="AO1634" i="1"/>
  <c r="AP1635" i="1"/>
  <c r="AO1635" i="1"/>
  <c r="AP1636" i="1"/>
  <c r="AO1636" i="1"/>
  <c r="AP1637" i="1"/>
  <c r="AO1637" i="1"/>
  <c r="AP1638" i="1"/>
  <c r="AO1638" i="1"/>
  <c r="N35" i="4"/>
  <c r="N36" i="4"/>
  <c r="N37" i="4"/>
  <c r="N38" i="4"/>
  <c r="N39" i="4"/>
  <c r="M35" i="4"/>
  <c r="M36" i="4"/>
  <c r="M37" i="4"/>
  <c r="M38" i="4"/>
  <c r="M39" i="4"/>
  <c r="M40" i="4"/>
  <c r="M41" i="4"/>
  <c r="M19" i="4"/>
  <c r="N19" i="4"/>
  <c r="AN23" i="1"/>
  <c r="AN1925" i="1"/>
  <c r="AN1926" i="1"/>
  <c r="AN1927" i="1"/>
  <c r="AN1928" i="1"/>
  <c r="AN1929" i="1"/>
  <c r="AN1930" i="1"/>
  <c r="AN1931" i="1"/>
  <c r="AN1932" i="1"/>
  <c r="AN1933" i="1"/>
  <c r="AN1934" i="1"/>
  <c r="AN1935" i="1"/>
  <c r="AN1936" i="1"/>
  <c r="AN1937" i="1"/>
  <c r="AN1938" i="1"/>
  <c r="AN1939" i="1"/>
  <c r="AN1940" i="1"/>
  <c r="AN1941" i="1"/>
  <c r="AN1942" i="1"/>
  <c r="AN1943" i="1"/>
  <c r="AN1944" i="1"/>
  <c r="AN1945" i="1"/>
  <c r="AN1946" i="1"/>
  <c r="AN1947" i="1"/>
  <c r="AN1948" i="1"/>
  <c r="AN1949" i="1"/>
  <c r="AN1950" i="1"/>
  <c r="AN1951" i="1"/>
  <c r="AN1952" i="1"/>
  <c r="AM1925" i="1"/>
  <c r="AM1926" i="1"/>
  <c r="AM1927" i="1"/>
  <c r="AM1928" i="1"/>
  <c r="AM1929" i="1"/>
  <c r="AM1930" i="1"/>
  <c r="AM1931" i="1"/>
  <c r="AM1932" i="1"/>
  <c r="AM1933" i="1"/>
  <c r="AM1934" i="1"/>
  <c r="AM1935" i="1"/>
  <c r="AM1936" i="1"/>
  <c r="AM1937" i="1"/>
  <c r="AM1938" i="1"/>
  <c r="AM1939" i="1"/>
  <c r="AM1940" i="1"/>
  <c r="AM1941" i="1"/>
  <c r="AM1942" i="1"/>
  <c r="AM1943" i="1"/>
  <c r="AM1944" i="1"/>
  <c r="AM1945" i="1"/>
  <c r="AM1946" i="1"/>
  <c r="AM1947" i="1"/>
  <c r="AM1948" i="1"/>
  <c r="AM1949" i="1"/>
  <c r="AM1950" i="1"/>
  <c r="AM1951" i="1"/>
  <c r="AM1952" i="1"/>
  <c r="AO661" i="1"/>
  <c r="AO673" i="1"/>
  <c r="AO685" i="1"/>
  <c r="AO697" i="1"/>
  <c r="AO709" i="1"/>
  <c r="AO721" i="1"/>
  <c r="AO733" i="1"/>
  <c r="AO781" i="1"/>
  <c r="AO793" i="1"/>
  <c r="AO805" i="1"/>
  <c r="AO817" i="1"/>
  <c r="AO829" i="1"/>
  <c r="AO841" i="1"/>
  <c r="AO853" i="1"/>
  <c r="AO865" i="1"/>
  <c r="AO877" i="1"/>
  <c r="AO889" i="1"/>
  <c r="AO901" i="1"/>
  <c r="AO913" i="1"/>
  <c r="AO925" i="1"/>
  <c r="AO937" i="1"/>
  <c r="AO949" i="1"/>
  <c r="AO961" i="1"/>
  <c r="AO973" i="1"/>
  <c r="AO985" i="1"/>
  <c r="AO997" i="1"/>
  <c r="AO1009" i="1"/>
  <c r="K1492" i="1"/>
  <c r="K1493" i="1"/>
  <c r="K1494" i="1"/>
  <c r="K1495" i="1"/>
  <c r="K1496" i="1"/>
  <c r="K1497" i="1"/>
  <c r="K1498" i="1"/>
  <c r="K1639" i="1"/>
  <c r="K1475" i="1"/>
  <c r="K1476" i="1"/>
  <c r="K1477" i="1"/>
  <c r="K1478" i="1"/>
  <c r="K1479" i="1"/>
  <c r="K1480" i="1"/>
  <c r="K1481" i="1"/>
  <c r="K1482" i="1"/>
  <c r="K1483" i="1"/>
  <c r="K1484" i="1"/>
  <c r="K1485" i="1"/>
  <c r="K1486" i="1"/>
  <c r="K1487" i="1"/>
  <c r="K1488" i="1"/>
  <c r="K1489" i="1"/>
  <c r="K1490" i="1"/>
  <c r="K1491" i="1"/>
  <c r="K1474" i="1"/>
  <c r="K1473" i="1"/>
  <c r="AN1649" i="1"/>
  <c r="AN1650" i="1"/>
  <c r="AN1651" i="1"/>
  <c r="AN1652" i="1"/>
  <c r="AN1653" i="1"/>
  <c r="AN1654" i="1"/>
  <c r="AN1655" i="1"/>
  <c r="AN1656" i="1"/>
  <c r="AN1657" i="1"/>
  <c r="AN1658" i="1"/>
  <c r="AN1659" i="1"/>
  <c r="AN1660" i="1"/>
  <c r="AN1661" i="1"/>
  <c r="AN1662" i="1"/>
  <c r="AN1663" i="1"/>
  <c r="AN1664" i="1"/>
  <c r="AN1665" i="1"/>
  <c r="AN1666" i="1"/>
  <c r="AN1667" i="1"/>
  <c r="AN1668" i="1"/>
  <c r="AN1669" i="1"/>
  <c r="AN1670" i="1"/>
  <c r="AN1671" i="1"/>
  <c r="AN1672" i="1"/>
  <c r="AN1673" i="1"/>
  <c r="AN1674" i="1"/>
  <c r="AN1675" i="1"/>
  <c r="AN1676" i="1"/>
  <c r="AN1909" i="1"/>
  <c r="N1647" i="1"/>
  <c r="N1648" i="1"/>
  <c r="N1649" i="1"/>
  <c r="N1650" i="1"/>
  <c r="N1651" i="1"/>
  <c r="N1652" i="1"/>
  <c r="N1653" i="1"/>
  <c r="N1654" i="1"/>
  <c r="N1655" i="1"/>
  <c r="N1656" i="1"/>
  <c r="N1657" i="1"/>
  <c r="N1658" i="1"/>
  <c r="N1659" i="1"/>
  <c r="N1660" i="1"/>
  <c r="N1661" i="1"/>
  <c r="N1662" i="1"/>
  <c r="N1663" i="1"/>
  <c r="N1664" i="1"/>
  <c r="N1665" i="1"/>
  <c r="N1666" i="1"/>
  <c r="N1667" i="1"/>
  <c r="N1668" i="1"/>
  <c r="N1669" i="1"/>
  <c r="N1670" i="1"/>
  <c r="N1671" i="1"/>
  <c r="N1672" i="1"/>
  <c r="N1673" i="1"/>
  <c r="N1674" i="1"/>
  <c r="N1675" i="1"/>
  <c r="N1676" i="1"/>
  <c r="N1909" i="1"/>
  <c r="K1647" i="1"/>
  <c r="K1648" i="1"/>
  <c r="K1649" i="1"/>
  <c r="K1650" i="1"/>
  <c r="K1651" i="1"/>
  <c r="K1652" i="1"/>
  <c r="K1653" i="1"/>
  <c r="K1654" i="1"/>
  <c r="K1655" i="1"/>
  <c r="K1656" i="1"/>
  <c r="K1657" i="1"/>
  <c r="K1658" i="1"/>
  <c r="K1659" i="1"/>
  <c r="K1660" i="1"/>
  <c r="K1661" i="1"/>
  <c r="K1662" i="1"/>
  <c r="K1663" i="1"/>
  <c r="K1664" i="1"/>
  <c r="K1665" i="1"/>
  <c r="K1666" i="1"/>
  <c r="K1667" i="1"/>
  <c r="K1668" i="1"/>
  <c r="K1669" i="1"/>
  <c r="K1670" i="1"/>
  <c r="K1671" i="1"/>
  <c r="K1672" i="1"/>
  <c r="K1673" i="1"/>
  <c r="K1674" i="1"/>
  <c r="K1675" i="1"/>
  <c r="K1676" i="1"/>
  <c r="K1909" i="1"/>
  <c r="AO1944" i="1" l="1"/>
  <c r="AO1943" i="1"/>
  <c r="AO1942" i="1"/>
  <c r="AO1932" i="1"/>
  <c r="AO1931" i="1"/>
  <c r="AO1668" i="1"/>
  <c r="AO1656" i="1"/>
  <c r="AO1329" i="1"/>
  <c r="AO1161" i="1"/>
  <c r="AO1377" i="1"/>
  <c r="AO1233" i="1"/>
  <c r="AO1125" i="1"/>
  <c r="AO1353" i="1"/>
  <c r="AO1221" i="1"/>
  <c r="AO1089" i="1"/>
  <c r="AO1425" i="1"/>
  <c r="AO1257" i="1"/>
  <c r="AO1101" i="1"/>
  <c r="AO1437" i="1"/>
  <c r="AO1269" i="1"/>
  <c r="AO1113" i="1"/>
  <c r="AO1317" i="1"/>
  <c r="AO1137" i="1"/>
  <c r="AO1401" i="1"/>
  <c r="AO1293" i="1"/>
  <c r="AO1185" i="1"/>
  <c r="AO1077" i="1"/>
  <c r="AO1365" i="1"/>
  <c r="AO1209" i="1"/>
  <c r="AO1041" i="1"/>
  <c r="AO1449" i="1"/>
  <c r="AO1305" i="1"/>
  <c r="AO1149" i="1"/>
  <c r="AO1341" i="1"/>
  <c r="AO1197" i="1"/>
  <c r="AO1053" i="1"/>
  <c r="AO1413" i="1"/>
  <c r="AO1245" i="1"/>
  <c r="AO1029" i="1"/>
  <c r="AO1389" i="1"/>
  <c r="AO1281" i="1"/>
  <c r="AO1173" i="1"/>
  <c r="AO1065" i="1"/>
  <c r="AO1667" i="1"/>
  <c r="AO1655" i="1"/>
  <c r="AO1448" i="1"/>
  <c r="AO1436" i="1"/>
  <c r="AO1424" i="1"/>
  <c r="AO1412" i="1"/>
  <c r="AO1400" i="1"/>
  <c r="AO1388" i="1"/>
  <c r="AO1376" i="1"/>
  <c r="AO1364" i="1"/>
  <c r="AO1352" i="1"/>
  <c r="AO1340" i="1"/>
  <c r="AO1328" i="1"/>
  <c r="AO1316" i="1"/>
  <c r="AO1304" i="1"/>
  <c r="AO1292" i="1"/>
  <c r="AO1280" i="1"/>
  <c r="AO1268" i="1"/>
  <c r="AO1256" i="1"/>
  <c r="AO1244" i="1"/>
  <c r="AO1232" i="1"/>
  <c r="AO1220" i="1"/>
  <c r="AO1208" i="1"/>
  <c r="AO1196" i="1"/>
  <c r="AO1184" i="1"/>
  <c r="AO1172" i="1"/>
  <c r="AO1160" i="1"/>
  <c r="AO1148" i="1"/>
  <c r="AO1136" i="1"/>
  <c r="AO1124" i="1"/>
  <c r="AO1112" i="1"/>
  <c r="AO1100" i="1"/>
  <c r="AO1088" i="1"/>
  <c r="AO1076" i="1"/>
  <c r="AO1064" i="1"/>
  <c r="AO1052" i="1"/>
  <c r="AO1040" i="1"/>
  <c r="AO1028" i="1"/>
  <c r="AO1666" i="1"/>
  <c r="AO1654" i="1"/>
  <c r="AO1447" i="1"/>
  <c r="AO1435" i="1"/>
  <c r="AO1423" i="1"/>
  <c r="AO1411" i="1"/>
  <c r="AO1399" i="1"/>
  <c r="AO1387" i="1"/>
  <c r="AO1375" i="1"/>
  <c r="AO1363" i="1"/>
  <c r="AO1351" i="1"/>
  <c r="AO1339" i="1"/>
  <c r="AO1327" i="1"/>
  <c r="AO1315" i="1"/>
  <c r="AO1303" i="1"/>
  <c r="AO1291" i="1"/>
  <c r="AO1279" i="1"/>
  <c r="AO1267" i="1"/>
  <c r="AO1255" i="1"/>
  <c r="AO1243" i="1"/>
  <c r="AO1231" i="1"/>
  <c r="AO1219" i="1"/>
  <c r="AO1207" i="1"/>
  <c r="AO1195" i="1"/>
  <c r="AO1183" i="1"/>
  <c r="AO1171" i="1"/>
  <c r="AO1159" i="1"/>
  <c r="AO1147" i="1"/>
  <c r="AO1135" i="1"/>
  <c r="AO1123" i="1"/>
  <c r="AO1111" i="1"/>
  <c r="AO1099" i="1"/>
  <c r="AO1087" i="1"/>
  <c r="AO1075" i="1"/>
  <c r="AO1063" i="1"/>
  <c r="AO1051" i="1"/>
  <c r="AO1039" i="1"/>
  <c r="AO1665" i="1"/>
  <c r="AO1653" i="1"/>
  <c r="AO1446" i="1"/>
  <c r="AO1434" i="1"/>
  <c r="AO1422" i="1"/>
  <c r="AO1410" i="1"/>
  <c r="AO1398" i="1"/>
  <c r="AO1386" i="1"/>
  <c r="AO1374" i="1"/>
  <c r="AO1362" i="1"/>
  <c r="AO1350" i="1"/>
  <c r="AO1338" i="1"/>
  <c r="AO1326" i="1"/>
  <c r="AO1314" i="1"/>
  <c r="AO1302" i="1"/>
  <c r="AO1290" i="1"/>
  <c r="AO1278" i="1"/>
  <c r="AO1266" i="1"/>
  <c r="AO1254" i="1"/>
  <c r="AO1242" i="1"/>
  <c r="AO1230" i="1"/>
  <c r="AO1218" i="1"/>
  <c r="AO1206" i="1"/>
  <c r="AO1194" i="1"/>
  <c r="AO1182" i="1"/>
  <c r="AO1170" i="1"/>
  <c r="AO1158" i="1"/>
  <c r="AO1146" i="1"/>
  <c r="AO1134" i="1"/>
  <c r="AO1122" i="1"/>
  <c r="AO1110" i="1"/>
  <c r="AO1098" i="1"/>
  <c r="AO1086" i="1"/>
  <c r="AO1074" i="1"/>
  <c r="AO1062" i="1"/>
  <c r="AO1050" i="1"/>
  <c r="AO1038" i="1"/>
  <c r="AO1676" i="1"/>
  <c r="AO1664" i="1"/>
  <c r="AO1652" i="1"/>
  <c r="AO1445" i="1"/>
  <c r="AO1433" i="1"/>
  <c r="AO1421" i="1"/>
  <c r="AO1409" i="1"/>
  <c r="AO1397" i="1"/>
  <c r="AO1385" i="1"/>
  <c r="AO1373" i="1"/>
  <c r="AO1361" i="1"/>
  <c r="AO1349" i="1"/>
  <c r="AO1337" i="1"/>
  <c r="AO1325" i="1"/>
  <c r="AO1313" i="1"/>
  <c r="AO1301" i="1"/>
  <c r="AO1289" i="1"/>
  <c r="AO1277" i="1"/>
  <c r="AO1265" i="1"/>
  <c r="AO1253" i="1"/>
  <c r="AO1241" i="1"/>
  <c r="AO1229" i="1"/>
  <c r="AO1217" i="1"/>
  <c r="AO1205" i="1"/>
  <c r="AO1193" i="1"/>
  <c r="AO1181" i="1"/>
  <c r="AO1169" i="1"/>
  <c r="AO1157" i="1"/>
  <c r="AO1145" i="1"/>
  <c r="AO1133" i="1"/>
  <c r="AO1121" i="1"/>
  <c r="AO1109" i="1"/>
  <c r="AO1097" i="1"/>
  <c r="AO1085" i="1"/>
  <c r="AO1073" i="1"/>
  <c r="AO1061" i="1"/>
  <c r="AO1049" i="1"/>
  <c r="AO1037" i="1"/>
  <c r="AO1675" i="1"/>
  <c r="AO1663" i="1"/>
  <c r="AO1651" i="1"/>
  <c r="AO1444" i="1"/>
  <c r="AO1432" i="1"/>
  <c r="AO1420" i="1"/>
  <c r="AO1408" i="1"/>
  <c r="AO1396" i="1"/>
  <c r="AO1384" i="1"/>
  <c r="AO1372" i="1"/>
  <c r="AO1360" i="1"/>
  <c r="AO1348" i="1"/>
  <c r="AO1336" i="1"/>
  <c r="AO1324" i="1"/>
  <c r="AO1312" i="1"/>
  <c r="AO1300" i="1"/>
  <c r="AO1288" i="1"/>
  <c r="AO1276" i="1"/>
  <c r="AO1264" i="1"/>
  <c r="AO1252" i="1"/>
  <c r="AO1240" i="1"/>
  <c r="AO1228" i="1"/>
  <c r="AO1216" i="1"/>
  <c r="AO1204" i="1"/>
  <c r="AO1192" i="1"/>
  <c r="AO1180" i="1"/>
  <c r="AO1168" i="1"/>
  <c r="AO1156" i="1"/>
  <c r="AO1144" i="1"/>
  <c r="AO1132" i="1"/>
  <c r="AO1120" i="1"/>
  <c r="AO1108" i="1"/>
  <c r="AO1096" i="1"/>
  <c r="AO1084" i="1"/>
  <c r="AO1072" i="1"/>
  <c r="AO1060" i="1"/>
  <c r="AO1048" i="1"/>
  <c r="AO1036" i="1"/>
  <c r="AO1674" i="1"/>
  <c r="AO1662" i="1"/>
  <c r="AO1650" i="1"/>
  <c r="AO1443" i="1"/>
  <c r="AO1431" i="1"/>
  <c r="AO1419" i="1"/>
  <c r="AO1407" i="1"/>
  <c r="AO1395" i="1"/>
  <c r="AO1383" i="1"/>
  <c r="AO1371" i="1"/>
  <c r="AO1359" i="1"/>
  <c r="AO1347" i="1"/>
  <c r="AO1335" i="1"/>
  <c r="AO1323" i="1"/>
  <c r="AO1311" i="1"/>
  <c r="AO1299" i="1"/>
  <c r="AO1287" i="1"/>
  <c r="AO1275" i="1"/>
  <c r="AO1263" i="1"/>
  <c r="AO1251" i="1"/>
  <c r="AO1239" i="1"/>
  <c r="AO1227" i="1"/>
  <c r="AO1215" i="1"/>
  <c r="AO1203" i="1"/>
  <c r="AO1191" i="1"/>
  <c r="AO1179" i="1"/>
  <c r="AO1167" i="1"/>
  <c r="AO1155" i="1"/>
  <c r="AO1143" i="1"/>
  <c r="AO1131" i="1"/>
  <c r="AO1119" i="1"/>
  <c r="AO1107" i="1"/>
  <c r="AO1095" i="1"/>
  <c r="AO1083" i="1"/>
  <c r="AO1071" i="1"/>
  <c r="AO1059" i="1"/>
  <c r="AO1047" i="1"/>
  <c r="AO1035" i="1"/>
  <c r="AO1673" i="1"/>
  <c r="AO1661" i="1"/>
  <c r="AO1649" i="1"/>
  <c r="AO1454" i="1"/>
  <c r="AO1442" i="1"/>
  <c r="AO1430" i="1"/>
  <c r="AO1418" i="1"/>
  <c r="AO1406" i="1"/>
  <c r="AO1394" i="1"/>
  <c r="AO1382" i="1"/>
  <c r="AO1370" i="1"/>
  <c r="AO1358" i="1"/>
  <c r="AO1346" i="1"/>
  <c r="AO1334" i="1"/>
  <c r="AO1322" i="1"/>
  <c r="AO1310" i="1"/>
  <c r="AO1298" i="1"/>
  <c r="AO1286" i="1"/>
  <c r="AO1274" i="1"/>
  <c r="AO1262" i="1"/>
  <c r="AO1250" i="1"/>
  <c r="AO1238" i="1"/>
  <c r="AO1226" i="1"/>
  <c r="AO1214" i="1"/>
  <c r="AO1202" i="1"/>
  <c r="AO1190" i="1"/>
  <c r="AO1178" i="1"/>
  <c r="AO1166" i="1"/>
  <c r="AO1154" i="1"/>
  <c r="AO1142" i="1"/>
  <c r="AO1130" i="1"/>
  <c r="AO1118" i="1"/>
  <c r="AO1106" i="1"/>
  <c r="AO1094" i="1"/>
  <c r="AO1082" i="1"/>
  <c r="AO1070" i="1"/>
  <c r="AO1058" i="1"/>
  <c r="AO1046" i="1"/>
  <c r="AO1034" i="1"/>
  <c r="AO1672" i="1"/>
  <c r="AO1660" i="1"/>
  <c r="AO1453" i="1"/>
  <c r="AO1441" i="1"/>
  <c r="AO1429" i="1"/>
  <c r="AO1417" i="1"/>
  <c r="AO1405" i="1"/>
  <c r="AO1393" i="1"/>
  <c r="AO1381" i="1"/>
  <c r="AO1369" i="1"/>
  <c r="AO1357" i="1"/>
  <c r="AO1345" i="1"/>
  <c r="AO1333" i="1"/>
  <c r="AO1321" i="1"/>
  <c r="AO1309" i="1"/>
  <c r="AO1297" i="1"/>
  <c r="AO1285" i="1"/>
  <c r="AO1273" i="1"/>
  <c r="AO1261" i="1"/>
  <c r="AO1249" i="1"/>
  <c r="AO1237" i="1"/>
  <c r="AO1225" i="1"/>
  <c r="AO1213" i="1"/>
  <c r="AO1201" i="1"/>
  <c r="AO1189" i="1"/>
  <c r="AO1177" i="1"/>
  <c r="AO1165" i="1"/>
  <c r="AO1153" i="1"/>
  <c r="AO1141" i="1"/>
  <c r="AO1129" i="1"/>
  <c r="AO1117" i="1"/>
  <c r="AO1105" i="1"/>
  <c r="AO1093" i="1"/>
  <c r="AO1081" i="1"/>
  <c r="AO1069" i="1"/>
  <c r="AO1057" i="1"/>
  <c r="AO1045" i="1"/>
  <c r="AO1033" i="1"/>
  <c r="AO1671" i="1"/>
  <c r="AO1659" i="1"/>
  <c r="AO1647" i="1"/>
  <c r="AO1452" i="1"/>
  <c r="AO1440" i="1"/>
  <c r="AO1428" i="1"/>
  <c r="AO1416" i="1"/>
  <c r="AO1404" i="1"/>
  <c r="AO1392" i="1"/>
  <c r="AO1380" i="1"/>
  <c r="AO1368" i="1"/>
  <c r="AO1356" i="1"/>
  <c r="AO1344" i="1"/>
  <c r="AO1332" i="1"/>
  <c r="AO1320" i="1"/>
  <c r="AO1308" i="1"/>
  <c r="AO1296" i="1"/>
  <c r="AO1284" i="1"/>
  <c r="AO1272" i="1"/>
  <c r="AO1260" i="1"/>
  <c r="AO1248" i="1"/>
  <c r="AO1236" i="1"/>
  <c r="AO1224" i="1"/>
  <c r="AO1212" i="1"/>
  <c r="AO1200" i="1"/>
  <c r="AO1188" i="1"/>
  <c r="AO1176" i="1"/>
  <c r="AO1164" i="1"/>
  <c r="AO1152" i="1"/>
  <c r="AO1140" i="1"/>
  <c r="AO1128" i="1"/>
  <c r="AO1116" i="1"/>
  <c r="AO1104" i="1"/>
  <c r="AO1092" i="1"/>
  <c r="AO1080" i="1"/>
  <c r="AO1068" i="1"/>
  <c r="AO1056" i="1"/>
  <c r="AO1044" i="1"/>
  <c r="AO1032" i="1"/>
  <c r="AO1947" i="1"/>
  <c r="AO1670" i="1"/>
  <c r="AO1658" i="1"/>
  <c r="AO1451" i="1"/>
  <c r="AO1439" i="1"/>
  <c r="AO1427" i="1"/>
  <c r="AO1415" i="1"/>
  <c r="AO1403" i="1"/>
  <c r="AO1391" i="1"/>
  <c r="AO1379" i="1"/>
  <c r="AO1367" i="1"/>
  <c r="AO1355" i="1"/>
  <c r="AO1343" i="1"/>
  <c r="AO1331" i="1"/>
  <c r="AO1319" i="1"/>
  <c r="AO1307" i="1"/>
  <c r="AO1295" i="1"/>
  <c r="AO1283" i="1"/>
  <c r="AO1271" i="1"/>
  <c r="AO1259" i="1"/>
  <c r="AO1247" i="1"/>
  <c r="AO1235" i="1"/>
  <c r="AO1223" i="1"/>
  <c r="AO1211" i="1"/>
  <c r="AO1199" i="1"/>
  <c r="AO1187" i="1"/>
  <c r="AO1175" i="1"/>
  <c r="AO1163" i="1"/>
  <c r="AO1151" i="1"/>
  <c r="AO1139" i="1"/>
  <c r="AO1127" i="1"/>
  <c r="AO1115" i="1"/>
  <c r="AO1103" i="1"/>
  <c r="AO1091" i="1"/>
  <c r="AO1079" i="1"/>
  <c r="AO1067" i="1"/>
  <c r="AO1055" i="1"/>
  <c r="AO1043" i="1"/>
  <c r="AO1031" i="1"/>
  <c r="AO1946" i="1"/>
  <c r="AO1909" i="1"/>
  <c r="AO1669" i="1"/>
  <c r="AO1657" i="1"/>
  <c r="AO1450" i="1"/>
  <c r="AO1438" i="1"/>
  <c r="AO1426" i="1"/>
  <c r="AO1414" i="1"/>
  <c r="AO1402" i="1"/>
  <c r="AO1390" i="1"/>
  <c r="AO1378" i="1"/>
  <c r="AO1366" i="1"/>
  <c r="AO1354" i="1"/>
  <c r="AO1342" i="1"/>
  <c r="AO1330" i="1"/>
  <c r="AO1318" i="1"/>
  <c r="AO1306" i="1"/>
  <c r="AO1294" i="1"/>
  <c r="AO1282" i="1"/>
  <c r="AO1270" i="1"/>
  <c r="AO1258" i="1"/>
  <c r="AO1246" i="1"/>
  <c r="AO1234" i="1"/>
  <c r="AO1222" i="1"/>
  <c r="AO1210" i="1"/>
  <c r="AO1198" i="1"/>
  <c r="AO1186" i="1"/>
  <c r="AO1174" i="1"/>
  <c r="AO1162" i="1"/>
  <c r="AO1150" i="1"/>
  <c r="AO1138" i="1"/>
  <c r="AO1126" i="1"/>
  <c r="AO1114" i="1"/>
  <c r="AO1102" i="1"/>
  <c r="AO1090" i="1"/>
  <c r="AO1078" i="1"/>
  <c r="AO1066" i="1"/>
  <c r="AO1054" i="1"/>
  <c r="AO1042" i="1"/>
  <c r="AO1030" i="1"/>
  <c r="AO1945" i="1"/>
  <c r="AO1930" i="1"/>
  <c r="AO1941" i="1"/>
  <c r="AO1929" i="1"/>
  <c r="AO1952" i="1"/>
  <c r="AO1940" i="1"/>
  <c r="AO1951" i="1"/>
  <c r="AO1939" i="1"/>
  <c r="AO1950" i="1"/>
  <c r="AO1938" i="1"/>
  <c r="AO1949" i="1"/>
  <c r="AO1937" i="1"/>
  <c r="AO1925" i="1"/>
  <c r="AO1948" i="1"/>
  <c r="AO1936" i="1"/>
  <c r="AO1935" i="1"/>
  <c r="AO1934" i="1"/>
  <c r="AO1933" i="1"/>
  <c r="AO1928" i="1"/>
  <c r="AO1927" i="1"/>
  <c r="AO1926" i="1"/>
  <c r="AO1648" i="1"/>
  <c r="AO1024" i="1"/>
  <c r="AO1023" i="1"/>
  <c r="AO1027" i="1"/>
  <c r="AO1026" i="1"/>
  <c r="AO1025" i="1"/>
  <c r="AO881" i="1"/>
  <c r="AO869" i="1"/>
  <c r="AO857" i="1"/>
  <c r="AO845" i="1"/>
  <c r="AO833" i="1"/>
  <c r="AO821" i="1"/>
  <c r="AO773" i="1"/>
  <c r="AO761" i="1"/>
  <c r="AO749" i="1"/>
  <c r="AO737" i="1"/>
  <c r="AO641" i="1"/>
  <c r="AO629" i="1"/>
  <c r="AO617" i="1"/>
  <c r="AO605" i="1"/>
  <c r="AO593" i="1"/>
  <c r="AO581" i="1"/>
  <c r="AO569" i="1"/>
  <c r="AO557" i="1"/>
  <c r="AO545" i="1"/>
  <c r="AO533" i="1"/>
  <c r="AO521" i="1"/>
  <c r="AO509" i="1"/>
  <c r="AO497" i="1"/>
  <c r="AO886" i="1"/>
  <c r="AO874" i="1"/>
  <c r="AO862" i="1"/>
  <c r="AO850" i="1"/>
  <c r="AO838" i="1"/>
  <c r="AO826" i="1"/>
  <c r="AO814" i="1"/>
  <c r="AO802" i="1"/>
  <c r="AO790" i="1"/>
  <c r="AO778" i="1"/>
  <c r="AO766" i="1"/>
  <c r="AO754" i="1"/>
  <c r="AO742" i="1"/>
  <c r="AO730" i="1"/>
  <c r="AO718" i="1"/>
  <c r="AO706" i="1"/>
  <c r="AO694" i="1"/>
  <c r="AO682" i="1"/>
  <c r="AO670" i="1"/>
  <c r="AO658" i="1"/>
  <c r="AO646" i="1"/>
  <c r="AO634" i="1"/>
  <c r="AO622" i="1"/>
  <c r="AO610" i="1"/>
  <c r="AO598" i="1"/>
  <c r="AO586" i="1"/>
  <c r="AO574" i="1"/>
  <c r="AO562" i="1"/>
  <c r="AO550" i="1"/>
  <c r="AO538" i="1"/>
  <c r="AO526" i="1"/>
  <c r="AO514" i="1"/>
  <c r="AO502" i="1"/>
  <c r="AO490" i="1"/>
  <c r="AO1004" i="1"/>
  <c r="AO992" i="1"/>
  <c r="AO980" i="1"/>
  <c r="AO968" i="1"/>
  <c r="AO956" i="1"/>
  <c r="AO944" i="1"/>
  <c r="AO932" i="1"/>
  <c r="AO1012" i="1"/>
  <c r="AO1000" i="1"/>
  <c r="AO988" i="1"/>
  <c r="AO976" i="1"/>
  <c r="AO964" i="1"/>
  <c r="AO952" i="1"/>
  <c r="AO940" i="1"/>
  <c r="AO928" i="1"/>
  <c r="AO916" i="1"/>
  <c r="AO904" i="1"/>
  <c r="AO892" i="1"/>
  <c r="AO808" i="1"/>
  <c r="AO796" i="1"/>
  <c r="AO784" i="1"/>
  <c r="AO736" i="1"/>
  <c r="AO724" i="1"/>
  <c r="AO712" i="1"/>
  <c r="AO700" i="1"/>
  <c r="AO688" i="1"/>
  <c r="AO676" i="1"/>
  <c r="AO664" i="1"/>
  <c r="AO652" i="1"/>
  <c r="AO640" i="1"/>
  <c r="AO628" i="1"/>
  <c r="AO616" i="1"/>
  <c r="AO604" i="1"/>
  <c r="AO592" i="1"/>
  <c r="AO580" i="1"/>
  <c r="AO568" i="1"/>
  <c r="AO556" i="1"/>
  <c r="AO544" i="1"/>
  <c r="AO532" i="1"/>
  <c r="AO520" i="1"/>
  <c r="AO508" i="1"/>
  <c r="AO496" i="1"/>
  <c r="AO316" i="1"/>
  <c r="AO304" i="1"/>
  <c r="AO920" i="1"/>
  <c r="AO908" i="1"/>
  <c r="AO896" i="1"/>
  <c r="AO884" i="1"/>
  <c r="AO872" i="1"/>
  <c r="AO860" i="1"/>
  <c r="AO848" i="1"/>
  <c r="AO836" i="1"/>
  <c r="AO824" i="1"/>
  <c r="AO812" i="1"/>
  <c r="AO800" i="1"/>
  <c r="AO788" i="1"/>
  <c r="AO776" i="1"/>
  <c r="AO764" i="1"/>
  <c r="AO752" i="1"/>
  <c r="AO740" i="1"/>
  <c r="AO728" i="1"/>
  <c r="AO716" i="1"/>
  <c r="AO704" i="1"/>
  <c r="AO692" i="1"/>
  <c r="AO680" i="1"/>
  <c r="AO668" i="1"/>
  <c r="AO656" i="1"/>
  <c r="AO644" i="1"/>
  <c r="AO632" i="1"/>
  <c r="AO620" i="1"/>
  <c r="AO608" i="1"/>
  <c r="AO596" i="1"/>
  <c r="AO584" i="1"/>
  <c r="AO572" i="1"/>
  <c r="AO560" i="1"/>
  <c r="AO548" i="1"/>
  <c r="AO536" i="1"/>
  <c r="AO524" i="1"/>
  <c r="AO512" i="1"/>
  <c r="AO500" i="1"/>
  <c r="AO488" i="1"/>
  <c r="AO1011" i="1"/>
  <c r="AO999" i="1"/>
  <c r="AO987" i="1"/>
  <c r="AO975" i="1"/>
  <c r="AO963" i="1"/>
  <c r="AO951" i="1"/>
  <c r="AO939" i="1"/>
  <c r="AO927" i="1"/>
  <c r="AO915" i="1"/>
  <c r="AO903" i="1"/>
  <c r="AO891" i="1"/>
  <c r="AO879" i="1"/>
  <c r="AO867" i="1"/>
  <c r="AO855" i="1"/>
  <c r="AO843" i="1"/>
  <c r="AO831" i="1"/>
  <c r="AO819" i="1"/>
  <c r="AO807" i="1"/>
  <c r="AO795" i="1"/>
  <c r="AO783" i="1"/>
  <c r="AO771" i="1"/>
  <c r="AO759" i="1"/>
  <c r="AO747" i="1"/>
  <c r="AO735" i="1"/>
  <c r="AO723" i="1"/>
  <c r="AO711" i="1"/>
  <c r="AO699" i="1"/>
  <c r="AO687" i="1"/>
  <c r="AO675" i="1"/>
  <c r="AO663" i="1"/>
  <c r="AO651" i="1"/>
  <c r="AO639" i="1"/>
  <c r="AO627" i="1"/>
  <c r="AO615" i="1"/>
  <c r="AO603" i="1"/>
  <c r="AO591" i="1"/>
  <c r="AO579" i="1"/>
  <c r="AO567" i="1"/>
  <c r="AO555" i="1"/>
  <c r="AO543" i="1"/>
  <c r="AO531" i="1"/>
  <c r="AO519" i="1"/>
  <c r="AO507" i="1"/>
  <c r="AO495" i="1"/>
  <c r="AO330" i="1"/>
  <c r="AO768" i="1"/>
  <c r="AO756" i="1"/>
  <c r="AO744" i="1"/>
  <c r="AO480" i="1"/>
  <c r="AO468" i="1"/>
  <c r="AO456" i="1"/>
  <c r="AO444" i="1"/>
  <c r="AO432" i="1"/>
  <c r="AO420" i="1"/>
  <c r="AO408" i="1"/>
  <c r="AO396" i="1"/>
  <c r="AO384" i="1"/>
  <c r="AO372" i="1"/>
  <c r="AO360" i="1"/>
  <c r="AO300" i="1"/>
  <c r="AO324" i="1"/>
  <c r="AO312" i="1"/>
  <c r="AO338" i="1"/>
  <c r="AO326" i="1"/>
  <c r="AO323" i="1"/>
  <c r="AO311" i="1"/>
  <c r="AO337" i="1"/>
  <c r="AO475" i="1"/>
  <c r="AO463" i="1"/>
  <c r="AO451" i="1"/>
  <c r="AO439" i="1"/>
  <c r="AO427" i="1"/>
  <c r="AO415" i="1"/>
  <c r="AO403" i="1"/>
  <c r="AO391" i="1"/>
  <c r="AO379" i="1"/>
  <c r="AO367" i="1"/>
  <c r="AO355" i="1"/>
  <c r="AO343" i="1"/>
  <c r="AO321" i="1"/>
  <c r="AO309" i="1"/>
  <c r="AO301" i="1"/>
  <c r="AO318" i="1"/>
  <c r="AO306" i="1"/>
  <c r="AO476" i="1"/>
  <c r="AO464" i="1"/>
  <c r="AO452" i="1"/>
  <c r="AO440" i="1"/>
  <c r="AO428" i="1"/>
  <c r="AO416" i="1"/>
  <c r="AO404" i="1"/>
  <c r="AO392" i="1"/>
  <c r="AO380" i="1"/>
  <c r="AO368" i="1"/>
  <c r="AO356" i="1"/>
  <c r="AO344" i="1"/>
  <c r="AO322" i="1"/>
  <c r="AO310" i="1"/>
  <c r="AO336" i="1"/>
  <c r="AO486" i="1"/>
  <c r="AO474" i="1"/>
  <c r="AO462" i="1"/>
  <c r="AO450" i="1"/>
  <c r="AO438" i="1"/>
  <c r="AO426" i="1"/>
  <c r="AO414" i="1"/>
  <c r="AO402" i="1"/>
  <c r="AO390" i="1"/>
  <c r="AO378" i="1"/>
  <c r="AO366" i="1"/>
  <c r="AO354" i="1"/>
  <c r="AO342" i="1"/>
  <c r="AO335" i="1"/>
  <c r="AO1013" i="1"/>
  <c r="AO1001" i="1"/>
  <c r="AO989" i="1"/>
  <c r="AO977" i="1"/>
  <c r="AO965" i="1"/>
  <c r="AO953" i="1"/>
  <c r="AO941" i="1"/>
  <c r="AO929" i="1"/>
  <c r="AO917" i="1"/>
  <c r="AO905" i="1"/>
  <c r="AO893" i="1"/>
  <c r="AO809" i="1"/>
  <c r="AO797" i="1"/>
  <c r="AO785" i="1"/>
  <c r="AO725" i="1"/>
  <c r="AO713" i="1"/>
  <c r="AO701" i="1"/>
  <c r="AO689" i="1"/>
  <c r="AO677" i="1"/>
  <c r="AO665" i="1"/>
  <c r="AO653" i="1"/>
  <c r="AO485" i="1"/>
  <c r="AO473" i="1"/>
  <c r="AO461" i="1"/>
  <c r="AO449" i="1"/>
  <c r="AO437" i="1"/>
  <c r="AO425" i="1"/>
  <c r="AO413" i="1"/>
  <c r="AO401" i="1"/>
  <c r="AO389" i="1"/>
  <c r="AO377" i="1"/>
  <c r="AO365" i="1"/>
  <c r="AO353" i="1"/>
  <c r="AO341" i="1"/>
  <c r="AO320" i="1"/>
  <c r="AO308" i="1"/>
  <c r="AO334" i="1"/>
  <c r="AO880" i="1"/>
  <c r="AO868" i="1"/>
  <c r="AO856" i="1"/>
  <c r="AO844" i="1"/>
  <c r="AO832" i="1"/>
  <c r="AO820" i="1"/>
  <c r="AO772" i="1"/>
  <c r="AO760" i="1"/>
  <c r="AO748" i="1"/>
  <c r="AO484" i="1"/>
  <c r="AO472" i="1"/>
  <c r="AO460" i="1"/>
  <c r="AO448" i="1"/>
  <c r="AO436" i="1"/>
  <c r="AO424" i="1"/>
  <c r="AO412" i="1"/>
  <c r="AO400" i="1"/>
  <c r="AO388" i="1"/>
  <c r="AO376" i="1"/>
  <c r="AO364" i="1"/>
  <c r="AO352" i="1"/>
  <c r="AO302" i="1"/>
  <c r="AO319" i="1"/>
  <c r="AO307" i="1"/>
  <c r="AO333" i="1"/>
  <c r="AO483" i="1"/>
  <c r="AO471" i="1"/>
  <c r="AO459" i="1"/>
  <c r="AO447" i="1"/>
  <c r="AO435" i="1"/>
  <c r="AO423" i="1"/>
  <c r="AO411" i="1"/>
  <c r="AO399" i="1"/>
  <c r="AO387" i="1"/>
  <c r="AO375" i="1"/>
  <c r="AO363" i="1"/>
  <c r="AO351" i="1"/>
  <c r="AO332" i="1"/>
  <c r="AO878" i="1"/>
  <c r="AO866" i="1"/>
  <c r="AO854" i="1"/>
  <c r="AO842" i="1"/>
  <c r="AO830" i="1"/>
  <c r="AO818" i="1"/>
  <c r="AO770" i="1"/>
  <c r="AO758" i="1"/>
  <c r="AO746" i="1"/>
  <c r="AO650" i="1"/>
  <c r="AO638" i="1"/>
  <c r="AO626" i="1"/>
  <c r="AO614" i="1"/>
  <c r="AO602" i="1"/>
  <c r="AO590" i="1"/>
  <c r="AO578" i="1"/>
  <c r="AO566" i="1"/>
  <c r="AO554" i="1"/>
  <c r="AO542" i="1"/>
  <c r="AO530" i="1"/>
  <c r="AO518" i="1"/>
  <c r="AO506" i="1"/>
  <c r="AO494" i="1"/>
  <c r="AO482" i="1"/>
  <c r="AO470" i="1"/>
  <c r="AO458" i="1"/>
  <c r="AO446" i="1"/>
  <c r="AO434" i="1"/>
  <c r="AO422" i="1"/>
  <c r="AO410" i="1"/>
  <c r="AO398" i="1"/>
  <c r="AO386" i="1"/>
  <c r="AO374" i="1"/>
  <c r="AO362" i="1"/>
  <c r="AO350" i="1"/>
  <c r="AO317" i="1"/>
  <c r="AO305" i="1"/>
  <c r="AO331" i="1"/>
  <c r="AO769" i="1"/>
  <c r="AO757" i="1"/>
  <c r="AO745" i="1"/>
  <c r="AO649" i="1"/>
  <c r="AO637" i="1"/>
  <c r="AO625" i="1"/>
  <c r="AO613" i="1"/>
  <c r="AO601" i="1"/>
  <c r="AO589" i="1"/>
  <c r="AO577" i="1"/>
  <c r="AO565" i="1"/>
  <c r="AO553" i="1"/>
  <c r="AO541" i="1"/>
  <c r="AO529" i="1"/>
  <c r="AO517" i="1"/>
  <c r="AO505" i="1"/>
  <c r="AO493" i="1"/>
  <c r="AO481" i="1"/>
  <c r="AO469" i="1"/>
  <c r="AO457" i="1"/>
  <c r="AO445" i="1"/>
  <c r="AO433" i="1"/>
  <c r="AO421" i="1"/>
  <c r="AO409" i="1"/>
  <c r="AO397" i="1"/>
  <c r="AO385" i="1"/>
  <c r="AO373" i="1"/>
  <c r="AO361" i="1"/>
  <c r="AO349" i="1"/>
  <c r="AO348" i="1"/>
  <c r="AO315" i="1"/>
  <c r="AO303" i="1"/>
  <c r="AO329" i="1"/>
  <c r="AO1007" i="1"/>
  <c r="AO995" i="1"/>
  <c r="AO983" i="1"/>
  <c r="AO971" i="1"/>
  <c r="AO959" i="1"/>
  <c r="AO947" i="1"/>
  <c r="AO935" i="1"/>
  <c r="AO923" i="1"/>
  <c r="AO911" i="1"/>
  <c r="AO899" i="1"/>
  <c r="AO479" i="1"/>
  <c r="AO467" i="1"/>
  <c r="AO455" i="1"/>
  <c r="AO443" i="1"/>
  <c r="AO431" i="1"/>
  <c r="AO419" i="1"/>
  <c r="AO407" i="1"/>
  <c r="AO395" i="1"/>
  <c r="AO383" i="1"/>
  <c r="AO371" i="1"/>
  <c r="AO359" i="1"/>
  <c r="AO347" i="1"/>
  <c r="AO314" i="1"/>
  <c r="AO340" i="1"/>
  <c r="AO328" i="1"/>
  <c r="AO1006" i="1"/>
  <c r="AO994" i="1"/>
  <c r="AO982" i="1"/>
  <c r="AO970" i="1"/>
  <c r="AO958" i="1"/>
  <c r="AO946" i="1"/>
  <c r="AO934" i="1"/>
  <c r="AO922" i="1"/>
  <c r="AO910" i="1"/>
  <c r="AO898" i="1"/>
  <c r="AO478" i="1"/>
  <c r="AO466" i="1"/>
  <c r="AO454" i="1"/>
  <c r="AO442" i="1"/>
  <c r="AO430" i="1"/>
  <c r="AO418" i="1"/>
  <c r="AO406" i="1"/>
  <c r="AO394" i="1"/>
  <c r="AO382" i="1"/>
  <c r="AO370" i="1"/>
  <c r="AO358" i="1"/>
  <c r="AO346" i="1"/>
  <c r="AO325" i="1"/>
  <c r="AO313" i="1"/>
  <c r="AO339" i="1"/>
  <c r="AO327" i="1"/>
  <c r="AO477" i="1"/>
  <c r="AO465" i="1"/>
  <c r="AO453" i="1"/>
  <c r="AO441" i="1"/>
  <c r="AO429" i="1"/>
  <c r="AO417" i="1"/>
  <c r="AO405" i="1"/>
  <c r="AO393" i="1"/>
  <c r="AO381" i="1"/>
  <c r="AO369" i="1"/>
  <c r="AO357" i="1"/>
  <c r="AO345" i="1"/>
  <c r="AO1014" i="1"/>
  <c r="AO1002" i="1"/>
  <c r="AO990" i="1"/>
  <c r="AO978" i="1"/>
  <c r="AO966" i="1"/>
  <c r="AO954" i="1"/>
  <c r="AO942" i="1"/>
  <c r="AO930" i="1"/>
  <c r="AO918" i="1"/>
  <c r="AO906" i="1"/>
  <c r="AO894" i="1"/>
  <c r="AO882" i="1"/>
  <c r="AO870" i="1"/>
  <c r="AO858" i="1"/>
  <c r="AO846" i="1"/>
  <c r="AO834" i="1"/>
  <c r="AO822" i="1"/>
  <c r="AO810" i="1"/>
  <c r="AO798" i="1"/>
  <c r="AO786" i="1"/>
  <c r="AO774" i="1"/>
  <c r="AO762" i="1"/>
  <c r="AO750" i="1"/>
  <c r="AO738" i="1"/>
  <c r="AO726" i="1"/>
  <c r="AO714" i="1"/>
  <c r="AO702" i="1"/>
  <c r="AO690" i="1"/>
  <c r="AO678" i="1"/>
  <c r="AO666" i="1"/>
  <c r="AO654" i="1"/>
  <c r="AO642" i="1"/>
  <c r="AO630" i="1"/>
  <c r="AO618" i="1"/>
  <c r="AO606" i="1"/>
  <c r="AO594" i="1"/>
  <c r="AO582" i="1"/>
  <c r="AO570" i="1"/>
  <c r="AO558" i="1"/>
  <c r="AO546" i="1"/>
  <c r="AO534" i="1"/>
  <c r="AO522" i="1"/>
  <c r="AO510" i="1"/>
  <c r="AO498" i="1"/>
  <c r="AO1015" i="1"/>
  <c r="AO1003" i="1"/>
  <c r="AO991" i="1"/>
  <c r="AO979" i="1"/>
  <c r="AO967" i="1"/>
  <c r="AO955" i="1"/>
  <c r="AO943" i="1"/>
  <c r="AO931" i="1"/>
  <c r="AO919" i="1"/>
  <c r="AO907" i="1"/>
  <c r="AO895" i="1"/>
  <c r="AO883" i="1"/>
  <c r="AO871" i="1"/>
  <c r="AO859" i="1"/>
  <c r="AO847" i="1"/>
  <c r="AO835" i="1"/>
  <c r="AO823" i="1"/>
  <c r="AO811" i="1"/>
  <c r="AO799" i="1"/>
  <c r="AO787" i="1"/>
  <c r="AO775" i="1"/>
  <c r="AO763" i="1"/>
  <c r="AO751" i="1"/>
  <c r="AO739" i="1"/>
  <c r="AO727" i="1"/>
  <c r="AO715" i="1"/>
  <c r="AO703" i="1"/>
  <c r="AO691" i="1"/>
  <c r="AO679" i="1"/>
  <c r="AO667" i="1"/>
  <c r="AO655" i="1"/>
  <c r="AO643" i="1"/>
  <c r="AO631" i="1"/>
  <c r="AO619" i="1"/>
  <c r="AO607" i="1"/>
  <c r="AO595" i="1"/>
  <c r="AO583" i="1"/>
  <c r="AO571" i="1"/>
  <c r="AO559" i="1"/>
  <c r="AO547" i="1"/>
  <c r="AO535" i="1"/>
  <c r="AO523" i="1"/>
  <c r="AO511" i="1"/>
  <c r="AO499" i="1"/>
  <c r="AO487" i="1"/>
  <c r="AO1010" i="1"/>
  <c r="AO998" i="1"/>
  <c r="AO986" i="1"/>
  <c r="AO974" i="1"/>
  <c r="AO962" i="1"/>
  <c r="AO950" i="1"/>
  <c r="AO938" i="1"/>
  <c r="AO926" i="1"/>
  <c r="AO914" i="1"/>
  <c r="AO902" i="1"/>
  <c r="AO890" i="1"/>
  <c r="AO806" i="1"/>
  <c r="AO794" i="1"/>
  <c r="AO782" i="1"/>
  <c r="AO734" i="1"/>
  <c r="AO722" i="1"/>
  <c r="AO710" i="1"/>
  <c r="AO698" i="1"/>
  <c r="AO686" i="1"/>
  <c r="AO674" i="1"/>
  <c r="AO662" i="1"/>
  <c r="AO1008" i="1"/>
  <c r="AO996" i="1"/>
  <c r="AO984" i="1"/>
  <c r="AO972" i="1"/>
  <c r="AO960" i="1"/>
  <c r="AO948" i="1"/>
  <c r="AO936" i="1"/>
  <c r="AO924" i="1"/>
  <c r="AO912" i="1"/>
  <c r="AO900" i="1"/>
  <c r="AO888" i="1"/>
  <c r="AO876" i="1"/>
  <c r="AO864" i="1"/>
  <c r="AO852" i="1"/>
  <c r="AO840" i="1"/>
  <c r="AO828" i="1"/>
  <c r="AO816" i="1"/>
  <c r="AO804" i="1"/>
  <c r="AO792" i="1"/>
  <c r="AO780" i="1"/>
  <c r="AO732" i="1"/>
  <c r="AO720" i="1"/>
  <c r="AO708" i="1"/>
  <c r="AO696" i="1"/>
  <c r="AO684" i="1"/>
  <c r="AO672" i="1"/>
  <c r="AO660" i="1"/>
  <c r="AO648" i="1"/>
  <c r="AO636" i="1"/>
  <c r="AO624" i="1"/>
  <c r="AO612" i="1"/>
  <c r="AO600" i="1"/>
  <c r="AO588" i="1"/>
  <c r="AO576" i="1"/>
  <c r="AO564" i="1"/>
  <c r="AO552" i="1"/>
  <c r="AO540" i="1"/>
  <c r="AO528" i="1"/>
  <c r="AO516" i="1"/>
  <c r="AO504" i="1"/>
  <c r="AO492" i="1"/>
  <c r="AO887" i="1"/>
  <c r="AO875" i="1"/>
  <c r="AO863" i="1"/>
  <c r="AO851" i="1"/>
  <c r="AO839" i="1"/>
  <c r="AO827" i="1"/>
  <c r="AO815" i="1"/>
  <c r="AO803" i="1"/>
  <c r="AO791" i="1"/>
  <c r="AO779" i="1"/>
  <c r="AO767" i="1"/>
  <c r="AO755" i="1"/>
  <c r="AO743" i="1"/>
  <c r="AO731" i="1"/>
  <c r="AO719" i="1"/>
  <c r="AO707" i="1"/>
  <c r="AO695" i="1"/>
  <c r="AO683" i="1"/>
  <c r="AO671" i="1"/>
  <c r="AO659" i="1"/>
  <c r="AO647" i="1"/>
  <c r="AO635" i="1"/>
  <c r="AO623" i="1"/>
  <c r="AO611" i="1"/>
  <c r="AO599" i="1"/>
  <c r="AO587" i="1"/>
  <c r="AO575" i="1"/>
  <c r="AO563" i="1"/>
  <c r="AO551" i="1"/>
  <c r="AO539" i="1"/>
  <c r="AO527" i="1"/>
  <c r="AO515" i="1"/>
  <c r="AO503" i="1"/>
  <c r="AO491" i="1"/>
  <c r="AO299" i="1"/>
  <c r="AO1005" i="1"/>
  <c r="AO993" i="1"/>
  <c r="AO981" i="1"/>
  <c r="AO969" i="1"/>
  <c r="AO957" i="1"/>
  <c r="AO945" i="1"/>
  <c r="AO933" i="1"/>
  <c r="AO921" i="1"/>
  <c r="AO909" i="1"/>
  <c r="AO897" i="1"/>
  <c r="AO885" i="1"/>
  <c r="AO873" i="1"/>
  <c r="AO861" i="1"/>
  <c r="AO849" i="1"/>
  <c r="AO837" i="1"/>
  <c r="AO825" i="1"/>
  <c r="AO813" i="1"/>
  <c r="AO801" i="1"/>
  <c r="AO789" i="1"/>
  <c r="AO777" i="1"/>
  <c r="AO765" i="1"/>
  <c r="AO753" i="1"/>
  <c r="AO741" i="1"/>
  <c r="AO729" i="1"/>
  <c r="AO717" i="1"/>
  <c r="AO705" i="1"/>
  <c r="AO693" i="1"/>
  <c r="AO681" i="1"/>
  <c r="AO669" i="1"/>
  <c r="AO657" i="1"/>
  <c r="AO645" i="1"/>
  <c r="AO633" i="1"/>
  <c r="AO621" i="1"/>
  <c r="AO609" i="1"/>
  <c r="AO597" i="1"/>
  <c r="AO585" i="1"/>
  <c r="AO573" i="1"/>
  <c r="AO561" i="1"/>
  <c r="AO549" i="1"/>
  <c r="AO537" i="1"/>
  <c r="AO525" i="1"/>
  <c r="AO513" i="1"/>
  <c r="AO501" i="1"/>
  <c r="AO489" i="1"/>
  <c r="AO298" i="1"/>
  <c r="AO297" i="1"/>
  <c r="AK1462" i="1" l="1"/>
  <c r="AO14" i="77" l="1"/>
  <c r="AO15" i="77"/>
  <c r="AO16" i="77"/>
  <c r="AO17" i="77"/>
  <c r="AO18" i="77"/>
  <c r="AO19" i="77"/>
  <c r="AO20" i="77"/>
  <c r="AO21" i="77"/>
  <c r="AO22" i="77"/>
  <c r="AO23" i="77"/>
  <c r="AO24" i="77"/>
  <c r="AO25" i="77"/>
  <c r="AO26" i="77"/>
  <c r="AO27" i="77"/>
  <c r="AO28" i="77"/>
  <c r="AO29" i="77"/>
  <c r="AO30" i="77"/>
  <c r="AO31" i="77"/>
  <c r="AO32" i="77"/>
  <c r="AO33" i="77"/>
  <c r="AO34" i="77"/>
  <c r="AO35" i="77"/>
  <c r="AO36" i="77"/>
  <c r="AO37" i="77"/>
  <c r="AO38" i="77"/>
  <c r="AO39" i="77"/>
  <c r="AO40" i="77"/>
  <c r="AO41" i="77"/>
  <c r="AO42" i="77"/>
  <c r="AO43" i="77"/>
  <c r="AO44" i="77"/>
  <c r="AO45" i="77"/>
  <c r="AO46" i="77"/>
  <c r="AO47" i="77"/>
  <c r="AO48" i="77"/>
  <c r="AO49" i="77"/>
  <c r="AO50" i="77"/>
  <c r="AO51" i="77"/>
  <c r="AO52" i="77"/>
  <c r="AO53" i="77"/>
  <c r="AO54" i="77"/>
  <c r="AO55" i="77"/>
  <c r="AO56" i="77"/>
  <c r="AO57" i="77"/>
  <c r="AO58" i="77"/>
  <c r="AO59" i="77"/>
  <c r="AO60" i="77"/>
  <c r="AO61" i="77"/>
  <c r="AO62" i="77"/>
  <c r="AO63" i="77"/>
  <c r="AO64" i="77"/>
  <c r="AO65" i="77"/>
  <c r="AO66" i="77"/>
  <c r="AO67" i="77"/>
  <c r="AO68" i="77"/>
  <c r="AO69" i="77"/>
  <c r="AO70" i="77"/>
  <c r="AO71" i="77"/>
  <c r="AO72" i="77"/>
  <c r="AO73" i="77"/>
  <c r="AO74" i="77"/>
  <c r="AO75" i="77"/>
  <c r="AO76" i="77"/>
  <c r="AO77" i="77"/>
  <c r="AO78" i="77"/>
  <c r="AO79" i="77"/>
  <c r="AO80" i="77"/>
  <c r="AO81" i="77"/>
  <c r="AO82" i="77"/>
  <c r="AO83" i="77"/>
  <c r="AO84" i="77"/>
  <c r="AO85" i="77"/>
  <c r="AO86" i="77"/>
  <c r="AO87" i="77"/>
  <c r="AO88" i="77"/>
  <c r="AO89" i="77"/>
  <c r="AO90" i="77"/>
  <c r="AO91" i="77"/>
  <c r="AO92" i="77"/>
  <c r="AO93" i="77"/>
  <c r="AO94" i="77"/>
  <c r="AO95" i="77"/>
  <c r="AO96" i="77"/>
  <c r="AO97" i="77"/>
  <c r="AO98" i="77"/>
  <c r="AO99" i="77"/>
  <c r="AO100" i="77"/>
  <c r="AO101" i="77"/>
  <c r="AO102" i="77"/>
  <c r="AO103" i="77"/>
  <c r="AO104" i="77"/>
  <c r="AO105" i="77"/>
  <c r="AO106" i="77"/>
  <c r="AO107" i="77"/>
  <c r="AO108" i="77"/>
  <c r="AO109" i="77"/>
  <c r="AO110" i="77"/>
  <c r="AO111" i="77"/>
  <c r="AO112" i="77"/>
  <c r="AO113" i="77"/>
  <c r="AO114" i="77"/>
  <c r="AO115" i="77"/>
  <c r="AO116" i="77"/>
  <c r="AO117" i="77"/>
  <c r="AO118" i="77"/>
  <c r="AO119" i="77"/>
  <c r="AO120" i="77"/>
  <c r="AO121" i="77"/>
  <c r="AO122" i="77"/>
  <c r="AO123" i="77"/>
  <c r="AO124" i="77"/>
  <c r="AO125" i="77"/>
  <c r="AO126" i="77"/>
  <c r="AO127" i="77"/>
  <c r="AO128" i="77"/>
  <c r="AO129" i="77"/>
  <c r="AO130" i="77"/>
  <c r="AO131" i="77"/>
  <c r="AO132" i="77"/>
  <c r="AO133" i="77"/>
  <c r="AO134" i="77"/>
  <c r="AO135" i="77"/>
  <c r="AO136" i="77"/>
  <c r="AO137" i="77"/>
  <c r="AO138" i="77"/>
  <c r="AO139" i="77"/>
  <c r="AO140" i="77"/>
  <c r="AO141" i="77"/>
  <c r="AO142" i="77"/>
  <c r="AO143" i="77"/>
  <c r="AO144" i="77"/>
  <c r="AO145" i="77"/>
  <c r="AO146" i="77"/>
  <c r="AO147" i="77"/>
  <c r="AO148" i="77"/>
  <c r="AO149" i="77"/>
  <c r="AO150" i="77"/>
  <c r="AO151" i="77"/>
  <c r="AO152" i="77"/>
  <c r="AO153" i="77"/>
  <c r="AO154" i="77"/>
  <c r="AO155" i="77"/>
  <c r="AO156" i="77"/>
  <c r="AO157" i="77"/>
  <c r="AO158" i="77"/>
  <c r="AO159" i="77"/>
  <c r="AO160" i="77"/>
  <c r="AO161" i="77"/>
  <c r="AO162" i="77"/>
  <c r="AO163" i="77"/>
  <c r="AO164" i="77"/>
  <c r="AO165" i="77"/>
  <c r="AO166" i="77"/>
  <c r="AO167" i="77"/>
  <c r="AO168" i="77"/>
  <c r="AO169" i="77"/>
  <c r="AO170" i="77"/>
  <c r="AO171" i="77"/>
  <c r="AO172" i="77"/>
  <c r="AO173" i="77"/>
  <c r="AO174" i="77"/>
  <c r="AO175" i="77"/>
  <c r="AO176" i="77"/>
  <c r="AO177" i="77"/>
  <c r="AO178" i="77"/>
  <c r="AO179" i="77"/>
  <c r="AO180" i="77"/>
  <c r="AO181" i="77"/>
  <c r="AO182" i="77"/>
  <c r="AO183" i="77"/>
  <c r="AO184" i="77"/>
  <c r="AO185" i="77"/>
  <c r="AO186" i="77"/>
  <c r="AO187" i="77"/>
  <c r="AO188" i="77"/>
  <c r="AO189" i="77"/>
  <c r="AO190" i="77"/>
  <c r="AO191" i="77"/>
  <c r="AO192" i="77"/>
  <c r="AO193" i="77"/>
  <c r="AO194" i="77"/>
  <c r="AO195" i="77"/>
  <c r="AO196" i="77"/>
  <c r="AO197" i="77"/>
  <c r="AO198" i="77"/>
  <c r="AO199" i="77"/>
  <c r="AO200" i="77"/>
  <c r="AO201" i="77"/>
  <c r="AO202" i="77"/>
  <c r="AO203" i="77"/>
  <c r="AO204" i="77"/>
  <c r="AO205" i="77"/>
  <c r="AO206" i="77"/>
  <c r="AO207" i="77"/>
  <c r="AO208" i="77"/>
  <c r="AO209" i="77"/>
  <c r="AO210" i="77"/>
  <c r="AO211" i="77"/>
  <c r="AO212" i="77"/>
  <c r="AO213" i="77"/>
  <c r="AO214" i="77"/>
  <c r="AO215" i="77"/>
  <c r="AO216" i="77"/>
  <c r="AO217" i="77"/>
  <c r="AO218" i="77"/>
  <c r="AO219" i="77"/>
  <c r="AO220" i="77"/>
  <c r="AO221" i="77"/>
  <c r="AO222" i="77"/>
  <c r="AO223" i="77"/>
  <c r="AO224" i="77"/>
  <c r="AO225" i="77"/>
  <c r="AO226" i="77"/>
  <c r="AO227" i="77"/>
  <c r="AO228" i="77"/>
  <c r="AO229" i="77"/>
  <c r="AO230" i="77"/>
  <c r="AO231" i="77"/>
  <c r="AO232" i="77"/>
  <c r="AO233" i="77"/>
  <c r="AO234" i="77"/>
  <c r="AO235" i="77"/>
  <c r="AO236" i="77"/>
  <c r="AO237" i="77"/>
  <c r="AO238" i="77"/>
  <c r="AO239" i="77"/>
  <c r="AO240" i="77"/>
  <c r="AO241" i="77"/>
  <c r="AO242" i="77"/>
  <c r="AO243" i="77"/>
  <c r="AO244" i="77"/>
  <c r="AO245" i="77"/>
  <c r="AO246" i="77"/>
  <c r="AO247" i="77"/>
  <c r="AO248" i="77"/>
  <c r="AO249" i="77"/>
  <c r="AO250" i="77"/>
  <c r="AO251" i="77"/>
  <c r="AO252" i="77"/>
  <c r="AO253" i="77"/>
  <c r="AO254" i="77"/>
  <c r="AO255" i="77"/>
  <c r="AO256" i="77"/>
  <c r="AO257" i="77"/>
  <c r="AO258" i="77"/>
  <c r="AO259" i="77"/>
  <c r="AO260" i="77"/>
  <c r="AO261" i="77"/>
  <c r="AO262" i="77"/>
  <c r="AO263" i="77"/>
  <c r="AO264" i="77"/>
  <c r="AO265" i="77"/>
  <c r="AO266" i="77"/>
  <c r="AO267" i="77"/>
  <c r="AO268" i="77"/>
  <c r="AO269" i="77"/>
  <c r="AO270" i="77"/>
  <c r="AO271" i="77"/>
  <c r="AO272" i="77"/>
  <c r="AO273" i="77"/>
  <c r="AO274" i="77"/>
  <c r="AO275" i="77"/>
  <c r="AO276" i="77"/>
  <c r="AO277" i="77"/>
  <c r="AO278" i="77"/>
  <c r="AO279" i="77"/>
  <c r="AO280" i="77"/>
  <c r="AO281" i="77"/>
  <c r="AO282" i="77"/>
  <c r="AO283" i="77"/>
  <c r="AO284" i="77"/>
  <c r="AO285" i="77"/>
  <c r="AO286" i="77"/>
  <c r="AO287" i="77"/>
  <c r="AO288" i="77"/>
  <c r="AO289" i="77"/>
  <c r="AO290" i="77"/>
  <c r="AO291" i="77"/>
  <c r="AO292" i="77"/>
  <c r="AO293" i="77"/>
  <c r="AO294" i="77"/>
  <c r="AO295" i="77"/>
  <c r="AO296" i="77"/>
  <c r="AO297" i="77"/>
  <c r="AO298" i="77"/>
  <c r="AO299" i="77"/>
  <c r="AO300" i="77"/>
  <c r="AO301" i="77"/>
  <c r="AO302" i="77"/>
  <c r="AO303" i="77"/>
  <c r="AO304" i="77"/>
  <c r="AO305" i="77"/>
  <c r="AO306" i="77"/>
  <c r="AO307" i="77"/>
  <c r="AO308" i="77"/>
  <c r="AO309" i="77"/>
  <c r="AO310" i="77"/>
  <c r="AO311" i="77"/>
  <c r="AO312" i="77"/>
  <c r="AO313" i="77"/>
  <c r="AO314" i="77"/>
  <c r="AO315" i="77"/>
  <c r="AO316" i="77"/>
  <c r="AO317" i="77"/>
  <c r="AO318" i="77"/>
  <c r="AO319" i="77"/>
  <c r="AO320" i="77"/>
  <c r="AO321" i="77"/>
  <c r="AO322" i="77"/>
  <c r="AO323" i="77"/>
  <c r="AO324" i="77"/>
  <c r="AO325" i="77"/>
  <c r="AO326" i="77"/>
  <c r="AO327" i="77"/>
  <c r="AO328" i="77"/>
  <c r="AO329" i="77"/>
  <c r="AO330" i="77"/>
  <c r="AO331" i="77"/>
  <c r="AO332" i="77"/>
  <c r="AO333" i="77"/>
  <c r="AO334" i="77"/>
  <c r="AO335" i="77"/>
  <c r="AO336" i="77"/>
  <c r="AO337" i="77"/>
  <c r="AO338" i="77"/>
  <c r="AO339" i="77"/>
  <c r="AO340" i="77"/>
  <c r="AO341" i="77"/>
  <c r="AO342" i="77"/>
  <c r="AO343" i="77"/>
  <c r="AO344" i="77"/>
  <c r="AO345" i="77"/>
  <c r="AO346" i="77"/>
  <c r="AO347" i="77"/>
  <c r="AO348" i="77"/>
  <c r="AO349" i="77"/>
  <c r="AO350" i="77"/>
  <c r="AO351" i="77"/>
  <c r="AO352" i="77"/>
  <c r="AO353" i="77"/>
  <c r="AO354" i="77"/>
  <c r="AO355" i="77"/>
  <c r="AO356" i="77"/>
  <c r="AO357" i="77"/>
  <c r="AO358" i="77"/>
  <c r="AO359" i="77"/>
  <c r="AO360" i="77"/>
  <c r="AO361" i="77"/>
  <c r="AO362" i="77"/>
  <c r="AO363" i="77"/>
  <c r="AO364" i="77"/>
  <c r="AO365" i="77"/>
  <c r="AO366" i="77"/>
  <c r="AO367" i="77"/>
  <c r="AO368" i="77"/>
  <c r="AO369" i="77"/>
  <c r="AO370" i="77"/>
  <c r="AO371" i="77"/>
  <c r="AO372" i="77"/>
  <c r="AO373" i="77"/>
  <c r="AO374" i="77"/>
  <c r="AO375" i="77"/>
  <c r="AO376" i="77"/>
  <c r="AO377" i="77"/>
  <c r="AO378" i="77"/>
  <c r="AO379" i="77"/>
  <c r="AO380" i="77"/>
  <c r="AO381" i="77"/>
  <c r="AO382" i="77"/>
  <c r="AO383" i="77"/>
  <c r="AO384" i="77"/>
  <c r="AO385" i="77"/>
  <c r="AO386" i="77"/>
  <c r="AO387" i="77"/>
  <c r="AO388" i="77"/>
  <c r="AO389" i="77"/>
  <c r="AO390" i="77"/>
  <c r="AO391" i="77"/>
  <c r="AO392" i="77"/>
  <c r="AO393" i="77"/>
  <c r="AO394" i="77"/>
  <c r="AO395" i="77"/>
  <c r="AO396" i="77"/>
  <c r="AO397" i="77"/>
  <c r="AO398" i="77"/>
  <c r="AO399" i="77"/>
  <c r="AO400" i="77"/>
  <c r="AO401" i="77"/>
  <c r="AO402" i="77"/>
  <c r="AO403" i="77"/>
  <c r="AO404" i="77"/>
  <c r="AO405" i="77"/>
  <c r="AO406" i="77"/>
  <c r="AO407" i="77"/>
  <c r="AO408" i="77"/>
  <c r="AO409" i="77"/>
  <c r="AO410" i="77"/>
  <c r="AO411" i="77"/>
  <c r="AO412" i="77"/>
  <c r="AO413" i="77"/>
  <c r="AO414" i="77"/>
  <c r="AO415" i="77"/>
  <c r="AO416" i="77"/>
  <c r="AO417" i="77"/>
  <c r="AO418" i="77"/>
  <c r="AO419" i="77"/>
  <c r="AO420" i="77"/>
  <c r="AO421" i="77"/>
  <c r="AO422" i="77"/>
  <c r="AO423" i="77"/>
  <c r="AO424" i="77"/>
  <c r="AO425" i="77"/>
  <c r="AO426" i="77"/>
  <c r="AO427" i="77"/>
  <c r="AO428" i="77"/>
  <c r="AO429" i="77"/>
  <c r="AO430" i="77"/>
  <c r="AO431" i="77"/>
  <c r="AO432" i="77"/>
  <c r="AO433" i="77"/>
  <c r="AO434" i="77"/>
  <c r="AO435" i="77"/>
  <c r="AO436" i="77"/>
  <c r="AO437" i="77"/>
  <c r="AO438" i="77"/>
  <c r="AO439" i="77"/>
  <c r="AO440" i="77"/>
  <c r="AO441" i="77"/>
  <c r="AO442" i="77"/>
  <c r="AO443" i="77"/>
  <c r="AO444" i="77"/>
  <c r="AO445" i="77"/>
  <c r="AO446" i="77"/>
  <c r="AO447" i="77"/>
  <c r="AO448" i="77"/>
  <c r="AO449" i="77"/>
  <c r="AO450" i="77"/>
  <c r="AO451" i="77"/>
  <c r="AO452" i="77"/>
  <c r="AO453" i="77"/>
  <c r="AO454" i="77"/>
  <c r="AO455" i="77"/>
  <c r="AO456" i="77"/>
  <c r="AO457" i="77"/>
  <c r="AO458" i="77"/>
  <c r="AO459" i="77"/>
  <c r="AO460" i="77"/>
  <c r="AO461" i="77"/>
  <c r="AO462" i="77"/>
  <c r="AO463" i="77"/>
  <c r="AO464" i="77"/>
  <c r="AO465" i="77"/>
  <c r="AO466" i="77"/>
  <c r="AO467" i="77"/>
  <c r="AO468" i="77"/>
  <c r="AO469" i="77"/>
  <c r="AO470" i="77"/>
  <c r="AO471" i="77"/>
  <c r="AO472" i="77"/>
  <c r="AO473" i="77"/>
  <c r="AO474" i="77"/>
  <c r="AO475" i="77"/>
  <c r="AO476" i="77"/>
  <c r="AO477" i="77"/>
  <c r="AO478" i="77"/>
  <c r="AO479" i="77"/>
  <c r="AO480" i="77"/>
  <c r="AO481" i="77"/>
  <c r="AO482" i="77"/>
  <c r="AO483" i="77"/>
  <c r="AO484" i="77"/>
  <c r="AO485" i="77"/>
  <c r="AO486" i="77"/>
  <c r="AO487" i="77"/>
  <c r="AO488" i="77"/>
  <c r="AO489" i="77"/>
  <c r="AO490" i="77"/>
  <c r="AO491" i="77"/>
  <c r="AO492" i="77"/>
  <c r="AO493" i="77"/>
  <c r="AO494" i="77"/>
  <c r="AO495" i="77"/>
  <c r="AO496" i="77"/>
  <c r="AO497" i="77"/>
  <c r="AO498" i="77"/>
  <c r="AO499" i="77"/>
  <c r="AO500" i="77"/>
  <c r="AO501" i="77"/>
  <c r="AO502" i="77"/>
  <c r="AO503" i="77"/>
  <c r="AO504" i="77"/>
  <c r="AO505" i="77"/>
  <c r="AO506" i="77"/>
  <c r="AO507" i="77"/>
  <c r="AO508" i="77"/>
  <c r="AO509" i="77"/>
  <c r="AO510" i="77"/>
  <c r="AO511" i="77"/>
  <c r="AO512" i="77"/>
  <c r="AO513" i="77"/>
  <c r="AO514" i="77"/>
  <c r="AO515" i="77"/>
  <c r="AO516" i="77"/>
  <c r="AO517" i="77"/>
  <c r="AO518" i="77"/>
  <c r="AO519" i="77"/>
  <c r="AO520" i="77"/>
  <c r="AO521" i="77"/>
  <c r="AO522" i="77"/>
  <c r="AO523" i="77"/>
  <c r="AO524" i="77"/>
  <c r="AO525" i="77"/>
  <c r="AO526" i="77"/>
  <c r="AO527" i="77"/>
  <c r="AO528" i="77"/>
  <c r="AO529" i="77"/>
  <c r="AO530" i="77"/>
  <c r="AO531" i="77"/>
  <c r="AO532" i="77"/>
  <c r="AO533" i="77"/>
  <c r="AO534" i="77"/>
  <c r="AO535" i="77"/>
  <c r="AO536" i="77"/>
  <c r="AO537" i="77"/>
  <c r="AO538" i="77"/>
  <c r="AO539" i="77"/>
  <c r="AO540" i="77"/>
  <c r="AO541" i="77"/>
  <c r="AO542" i="77"/>
  <c r="AO543" i="77"/>
  <c r="AO544" i="77"/>
  <c r="AO545" i="77"/>
  <c r="AO546" i="77"/>
  <c r="AO547" i="77"/>
  <c r="AO548" i="77"/>
  <c r="AO549" i="77"/>
  <c r="AO550" i="77"/>
  <c r="AO551" i="77"/>
  <c r="AO552" i="77"/>
  <c r="AO553" i="77"/>
  <c r="AO554" i="77"/>
  <c r="AO555" i="77"/>
  <c r="AO556" i="77"/>
  <c r="AO557" i="77"/>
  <c r="AO558" i="77"/>
  <c r="AO559" i="77"/>
  <c r="AO560" i="77"/>
  <c r="AO561" i="77"/>
  <c r="AO562" i="77"/>
  <c r="AO563" i="77"/>
  <c r="AO564" i="77"/>
  <c r="AO565" i="77"/>
  <c r="AO566" i="77"/>
  <c r="AO567" i="77"/>
  <c r="AO568" i="77"/>
  <c r="AO569" i="77"/>
  <c r="AO570" i="77"/>
  <c r="AO571" i="77"/>
  <c r="AO572" i="77"/>
  <c r="AO573" i="77"/>
  <c r="AO574" i="77"/>
  <c r="AO575" i="77"/>
  <c r="AO576" i="77"/>
  <c r="AO577" i="77"/>
  <c r="AO578" i="77"/>
  <c r="AO579" i="77"/>
  <c r="AO580" i="77"/>
  <c r="AO581" i="77"/>
  <c r="AO582" i="77"/>
  <c r="AO583" i="77"/>
  <c r="AO584" i="77"/>
  <c r="AO585" i="77"/>
  <c r="AO586" i="77"/>
  <c r="AO587" i="77"/>
  <c r="AO588" i="77"/>
  <c r="AO589" i="77"/>
  <c r="AO590" i="77"/>
  <c r="AO591" i="77"/>
  <c r="AO592" i="77"/>
  <c r="AO593" i="77"/>
  <c r="AO594" i="77"/>
  <c r="AO595" i="77"/>
  <c r="AO596" i="77"/>
  <c r="AO597" i="77"/>
  <c r="AO598" i="77"/>
  <c r="AO599" i="77"/>
  <c r="AO600" i="77"/>
  <c r="AO601" i="77"/>
  <c r="AO602" i="77"/>
  <c r="AO603" i="77"/>
  <c r="AO604" i="77"/>
  <c r="AO605" i="77"/>
  <c r="AO606" i="77"/>
  <c r="AO607" i="77"/>
  <c r="AO608" i="77"/>
  <c r="AO609" i="77"/>
  <c r="AO610" i="77"/>
  <c r="AO611" i="77"/>
  <c r="AO612" i="77"/>
  <c r="AO613" i="77"/>
  <c r="AO614" i="77"/>
  <c r="AO615" i="77"/>
  <c r="AO616" i="77"/>
  <c r="AO617" i="77"/>
  <c r="AO618" i="77"/>
  <c r="AO619" i="77"/>
  <c r="AO620" i="77"/>
  <c r="AO621" i="77"/>
  <c r="AO622" i="77"/>
  <c r="AO623" i="77"/>
  <c r="AO624" i="77"/>
  <c r="AO625" i="77"/>
  <c r="AO626" i="77"/>
  <c r="AO627" i="77"/>
  <c r="AO628" i="77"/>
  <c r="AO629" i="77"/>
  <c r="AO630" i="77"/>
  <c r="AO631" i="77"/>
  <c r="AO632" i="77"/>
  <c r="AO633" i="77"/>
  <c r="AO634" i="77"/>
  <c r="AO635" i="77"/>
  <c r="AO636" i="77"/>
  <c r="AO637" i="77"/>
  <c r="AO638" i="77"/>
  <c r="AO639" i="77"/>
  <c r="AO640" i="77"/>
  <c r="AO641" i="77"/>
  <c r="AO642" i="77"/>
  <c r="AO643" i="77"/>
  <c r="AO644" i="77"/>
  <c r="AO645" i="77"/>
  <c r="AO646" i="77"/>
  <c r="AO647" i="77"/>
  <c r="AO648" i="77"/>
  <c r="AO649" i="77"/>
  <c r="AO650" i="77"/>
  <c r="AO651" i="77"/>
  <c r="AO652" i="77"/>
  <c r="AO653" i="77"/>
  <c r="AO654" i="77"/>
  <c r="AO655" i="77"/>
  <c r="AO656" i="77"/>
  <c r="AO657" i="77"/>
  <c r="AO658" i="77"/>
  <c r="AO659" i="77"/>
  <c r="AO660" i="77"/>
  <c r="AO661" i="77"/>
  <c r="AO662" i="77"/>
  <c r="AO663" i="77"/>
  <c r="AO664" i="77"/>
  <c r="AO665" i="77"/>
  <c r="AO666" i="77"/>
  <c r="AO667" i="77"/>
  <c r="AO668" i="77"/>
  <c r="AO669" i="77"/>
  <c r="AO670" i="77"/>
  <c r="AO671" i="77"/>
  <c r="AO672" i="77"/>
  <c r="AO673" i="77"/>
  <c r="AO674" i="77"/>
  <c r="AO675" i="77"/>
  <c r="AO676" i="77"/>
  <c r="AO677" i="77"/>
  <c r="AO678" i="77"/>
  <c r="AO679" i="77"/>
  <c r="AO680" i="77"/>
  <c r="AO681" i="77"/>
  <c r="AO682" i="77"/>
  <c r="AO683" i="77"/>
  <c r="AO684" i="77"/>
  <c r="AO685" i="77"/>
  <c r="AO686" i="77"/>
  <c r="AO687" i="77"/>
  <c r="AO688" i="77"/>
  <c r="AO689" i="77"/>
  <c r="AO690" i="77"/>
  <c r="AO691" i="77"/>
  <c r="AO692" i="77"/>
  <c r="AO693" i="77"/>
  <c r="AO694" i="77"/>
  <c r="AO695" i="77"/>
  <c r="AO696" i="77"/>
  <c r="AO697" i="77"/>
  <c r="AO698" i="77"/>
  <c r="AO699" i="77"/>
  <c r="AO700" i="77"/>
  <c r="AO701" i="77"/>
  <c r="AO702" i="77"/>
  <c r="AO703" i="77"/>
  <c r="AO704" i="77"/>
  <c r="AO705" i="77"/>
  <c r="AO706" i="77"/>
  <c r="AO707" i="77"/>
  <c r="AO708" i="77"/>
  <c r="AO709" i="77"/>
  <c r="AO710" i="77"/>
  <c r="AO711" i="77"/>
  <c r="AO712" i="77"/>
  <c r="AO713" i="77"/>
  <c r="AO714" i="77"/>
  <c r="AO715" i="77"/>
  <c r="AO716" i="77"/>
  <c r="AO717" i="77"/>
  <c r="AO718" i="77"/>
  <c r="AO719" i="77"/>
  <c r="AO720" i="77"/>
  <c r="AO721" i="77"/>
  <c r="AO722" i="77"/>
  <c r="AO723" i="77"/>
  <c r="AO724" i="77"/>
  <c r="AO725" i="77"/>
  <c r="AO726" i="77"/>
  <c r="AO727" i="77"/>
  <c r="AO728" i="77"/>
  <c r="AO729" i="77"/>
  <c r="AO730" i="77"/>
  <c r="AO731" i="77"/>
  <c r="AO732" i="77"/>
  <c r="AO733" i="77"/>
  <c r="AO13" i="77"/>
  <c r="R20" i="77"/>
  <c r="R21" i="77"/>
  <c r="R22" i="77"/>
  <c r="R23" i="77"/>
  <c r="R24" i="77"/>
  <c r="R25" i="77"/>
  <c r="R26" i="77"/>
  <c r="R27" i="77"/>
  <c r="AP27" i="77" s="1"/>
  <c r="R28" i="77"/>
  <c r="R29" i="77"/>
  <c r="AP29" i="77" s="1"/>
  <c r="L312" i="1" s="1"/>
  <c r="R30" i="77"/>
  <c r="AP30" i="77" s="1"/>
  <c r="L313" i="1" s="1"/>
  <c r="R31" i="77"/>
  <c r="R32" i="77"/>
  <c r="R33" i="77"/>
  <c r="R34" i="77"/>
  <c r="R35" i="77"/>
  <c r="R36" i="77"/>
  <c r="R37" i="77"/>
  <c r="R38" i="77"/>
  <c r="R39" i="77"/>
  <c r="AP39" i="77" s="1"/>
  <c r="R40" i="77"/>
  <c r="R41" i="77"/>
  <c r="AP41" i="77" s="1"/>
  <c r="L324" i="1" s="1"/>
  <c r="R42" i="77"/>
  <c r="AP42" i="77" s="1"/>
  <c r="L325" i="1" s="1"/>
  <c r="R43" i="77"/>
  <c r="R44" i="77"/>
  <c r="R45" i="77"/>
  <c r="R46" i="77"/>
  <c r="R47" i="77"/>
  <c r="R48" i="77"/>
  <c r="R49" i="77"/>
  <c r="R50" i="77"/>
  <c r="R51" i="77"/>
  <c r="AP51" i="77" s="1"/>
  <c r="R52" i="77"/>
  <c r="R53" i="77"/>
  <c r="AP53" i="77" s="1"/>
  <c r="L336" i="1" s="1"/>
  <c r="R54" i="77"/>
  <c r="R55" i="77"/>
  <c r="R56" i="77"/>
  <c r="R57" i="77"/>
  <c r="R58" i="77"/>
  <c r="R59" i="77"/>
  <c r="R60" i="77"/>
  <c r="R61" i="77"/>
  <c r="R62" i="77"/>
  <c r="R63" i="77"/>
  <c r="AP63" i="77" s="1"/>
  <c r="R64" i="77"/>
  <c r="R65" i="77"/>
  <c r="AP65" i="77" s="1"/>
  <c r="L348" i="1" s="1"/>
  <c r="R66" i="77"/>
  <c r="AP66" i="77" s="1"/>
  <c r="L349" i="1" s="1"/>
  <c r="R67" i="77"/>
  <c r="R68" i="77"/>
  <c r="R69" i="77"/>
  <c r="R70" i="77"/>
  <c r="R71" i="77"/>
  <c r="R72" i="77"/>
  <c r="R73" i="77"/>
  <c r="R74" i="77"/>
  <c r="R75" i="77"/>
  <c r="R76" i="77"/>
  <c r="R77" i="77"/>
  <c r="AP77" i="77" s="1"/>
  <c r="L360" i="1" s="1"/>
  <c r="R78" i="77"/>
  <c r="R79" i="77"/>
  <c r="R80" i="77"/>
  <c r="R81" i="77"/>
  <c r="R82" i="77"/>
  <c r="R83" i="77"/>
  <c r="R84" i="77"/>
  <c r="R85" i="77"/>
  <c r="R86" i="77"/>
  <c r="R87" i="77"/>
  <c r="AP87" i="77" s="1"/>
  <c r="R88" i="77"/>
  <c r="R89" i="77"/>
  <c r="AP89" i="77" s="1"/>
  <c r="L372" i="1" s="1"/>
  <c r="R90" i="77"/>
  <c r="AP90" i="77" s="1"/>
  <c r="L373" i="1" s="1"/>
  <c r="R91" i="77"/>
  <c r="R92" i="77"/>
  <c r="R93" i="77"/>
  <c r="R94" i="77"/>
  <c r="R95" i="77"/>
  <c r="R96" i="77"/>
  <c r="R97" i="77"/>
  <c r="R98" i="77"/>
  <c r="R99" i="77"/>
  <c r="R100" i="77"/>
  <c r="R101" i="77"/>
  <c r="AP101" i="77" s="1"/>
  <c r="L384" i="1" s="1"/>
  <c r="R102" i="77"/>
  <c r="R103" i="77"/>
  <c r="R104" i="77"/>
  <c r="R105" i="77"/>
  <c r="R106" i="77"/>
  <c r="R107" i="77"/>
  <c r="R108" i="77"/>
  <c r="R109" i="77"/>
  <c r="R110" i="77"/>
  <c r="R111" i="77"/>
  <c r="R112" i="77"/>
  <c r="R113" i="77"/>
  <c r="AP113" i="77" s="1"/>
  <c r="L396" i="1" s="1"/>
  <c r="R114" i="77"/>
  <c r="R115" i="77"/>
  <c r="R116" i="77"/>
  <c r="R117" i="77"/>
  <c r="R118" i="77"/>
  <c r="R119" i="77"/>
  <c r="R120" i="77"/>
  <c r="R121" i="77"/>
  <c r="R122" i="77"/>
  <c r="R123" i="77"/>
  <c r="R124" i="77"/>
  <c r="R125" i="77"/>
  <c r="AP125" i="77" s="1"/>
  <c r="L408" i="1" s="1"/>
  <c r="R126" i="77"/>
  <c r="R127" i="77"/>
  <c r="R128" i="77"/>
  <c r="R129" i="77"/>
  <c r="R130" i="77"/>
  <c r="R131" i="77"/>
  <c r="R132" i="77"/>
  <c r="R133" i="77"/>
  <c r="R134" i="77"/>
  <c r="R135" i="77"/>
  <c r="AP135" i="77" s="1"/>
  <c r="R136" i="77"/>
  <c r="R137" i="77"/>
  <c r="AP137" i="77" s="1"/>
  <c r="L420" i="1" s="1"/>
  <c r="R138" i="77"/>
  <c r="R139" i="77"/>
  <c r="R140" i="77"/>
  <c r="R141" i="77"/>
  <c r="R142" i="77"/>
  <c r="R143" i="77"/>
  <c r="R144" i="77"/>
  <c r="R145" i="77"/>
  <c r="R146" i="77"/>
  <c r="R147" i="77"/>
  <c r="AP147" i="77" s="1"/>
  <c r="R148" i="77"/>
  <c r="R149" i="77"/>
  <c r="R150" i="77"/>
  <c r="R151" i="77"/>
  <c r="R152" i="77"/>
  <c r="R153" i="77"/>
  <c r="R154" i="77"/>
  <c r="R155" i="77"/>
  <c r="R156" i="77"/>
  <c r="R157" i="77"/>
  <c r="R158" i="77"/>
  <c r="R159" i="77"/>
  <c r="AP159" i="77" s="1"/>
  <c r="R160" i="77"/>
  <c r="R161" i="77"/>
  <c r="AP161" i="77" s="1"/>
  <c r="L444" i="1" s="1"/>
  <c r="R162" i="77"/>
  <c r="R163" i="77"/>
  <c r="R164" i="77"/>
  <c r="R165" i="77"/>
  <c r="R166" i="77"/>
  <c r="R167" i="77"/>
  <c r="R168" i="77"/>
  <c r="R169" i="77"/>
  <c r="R170" i="77"/>
  <c r="R171" i="77"/>
  <c r="AP171" i="77" s="1"/>
  <c r="R172" i="77"/>
  <c r="R173" i="77"/>
  <c r="AP173" i="77" s="1"/>
  <c r="L456" i="1" s="1"/>
  <c r="R174" i="77"/>
  <c r="R175" i="77"/>
  <c r="R176" i="77"/>
  <c r="R177" i="77"/>
  <c r="R178" i="77"/>
  <c r="R179" i="77"/>
  <c r="R180" i="77"/>
  <c r="R181" i="77"/>
  <c r="R182" i="77"/>
  <c r="R183" i="77"/>
  <c r="AP183" i="77" s="1"/>
  <c r="R184" i="77"/>
  <c r="R185" i="77"/>
  <c r="AP185" i="77" s="1"/>
  <c r="L468" i="1" s="1"/>
  <c r="R186" i="77"/>
  <c r="R187" i="77"/>
  <c r="R188" i="77"/>
  <c r="R189" i="77"/>
  <c r="R190" i="77"/>
  <c r="R191" i="77"/>
  <c r="R192" i="77"/>
  <c r="R193" i="77"/>
  <c r="R194" i="77"/>
  <c r="AP194" i="77" s="1"/>
  <c r="R195" i="77"/>
  <c r="AP195" i="77" s="1"/>
  <c r="R196" i="77"/>
  <c r="R197" i="77"/>
  <c r="R198" i="77"/>
  <c r="R199" i="77"/>
  <c r="R200" i="77"/>
  <c r="R201" i="77"/>
  <c r="R202" i="77"/>
  <c r="R203" i="77"/>
  <c r="R204" i="77"/>
  <c r="R205" i="77"/>
  <c r="R206" i="77"/>
  <c r="AP206" i="77" s="1"/>
  <c r="R207" i="77"/>
  <c r="R208" i="77"/>
  <c r="R209" i="77"/>
  <c r="R210" i="77"/>
  <c r="R211" i="77"/>
  <c r="R212" i="77"/>
  <c r="R213" i="77"/>
  <c r="R214" i="77"/>
  <c r="R215" i="77"/>
  <c r="R216" i="77"/>
  <c r="R217" i="77"/>
  <c r="R218" i="77"/>
  <c r="AP218" i="77" s="1"/>
  <c r="R219" i="77"/>
  <c r="AP219" i="77" s="1"/>
  <c r="R220" i="77"/>
  <c r="R221" i="77"/>
  <c r="AP221" i="77" s="1"/>
  <c r="L504" i="1" s="1"/>
  <c r="R222" i="77"/>
  <c r="R223" i="77"/>
  <c r="R224" i="77"/>
  <c r="R225" i="77"/>
  <c r="R226" i="77"/>
  <c r="R227" i="77"/>
  <c r="R228" i="77"/>
  <c r="R229" i="77"/>
  <c r="R230" i="77"/>
  <c r="R231" i="77"/>
  <c r="R232" i="77"/>
  <c r="R233" i="77"/>
  <c r="AP233" i="77" s="1"/>
  <c r="L516" i="1" s="1"/>
  <c r="R234" i="77"/>
  <c r="R235" i="77"/>
  <c r="R236" i="77"/>
  <c r="R237" i="77"/>
  <c r="R238" i="77"/>
  <c r="R239" i="77"/>
  <c r="R240" i="77"/>
  <c r="AP240" i="77" s="1"/>
  <c r="L523" i="1" s="1"/>
  <c r="R241" i="77"/>
  <c r="R242" i="77"/>
  <c r="R243" i="77"/>
  <c r="AP243" i="77" s="1"/>
  <c r="R244" i="77"/>
  <c r="R245" i="77"/>
  <c r="AP245" i="77" s="1"/>
  <c r="L528" i="1" s="1"/>
  <c r="R246" i="77"/>
  <c r="R247" i="77"/>
  <c r="R248" i="77"/>
  <c r="R249" i="77"/>
  <c r="R250" i="77"/>
  <c r="R251" i="77"/>
  <c r="R252" i="77"/>
  <c r="R253" i="77"/>
  <c r="R254" i="77"/>
  <c r="R255" i="77"/>
  <c r="AP255" i="77" s="1"/>
  <c r="R256" i="77"/>
  <c r="R257" i="77"/>
  <c r="R258" i="77"/>
  <c r="R259" i="77"/>
  <c r="R260" i="77"/>
  <c r="R261" i="77"/>
  <c r="R262" i="77"/>
  <c r="R263" i="77"/>
  <c r="R264" i="77"/>
  <c r="R265" i="77"/>
  <c r="R266" i="77"/>
  <c r="R267" i="77"/>
  <c r="R268" i="77"/>
  <c r="R269" i="77"/>
  <c r="R270" i="77"/>
  <c r="R271" i="77"/>
  <c r="R272" i="77"/>
  <c r="R273" i="77"/>
  <c r="R274" i="77"/>
  <c r="R275" i="77"/>
  <c r="R276" i="77"/>
  <c r="AP276" i="77" s="1"/>
  <c r="L559" i="1" s="1"/>
  <c r="R277" i="77"/>
  <c r="R278" i="77"/>
  <c r="R279" i="77"/>
  <c r="AP279" i="77" s="1"/>
  <c r="R280" i="77"/>
  <c r="R281" i="77"/>
  <c r="AP281" i="77" s="1"/>
  <c r="L564" i="1" s="1"/>
  <c r="R282" i="77"/>
  <c r="R283" i="77"/>
  <c r="R284" i="77"/>
  <c r="R285" i="77"/>
  <c r="R286" i="77"/>
  <c r="R287" i="77"/>
  <c r="R288" i="77"/>
  <c r="AP288" i="77" s="1"/>
  <c r="L571" i="1" s="1"/>
  <c r="R289" i="77"/>
  <c r="R290" i="77"/>
  <c r="R291" i="77"/>
  <c r="R292" i="77"/>
  <c r="R293" i="77"/>
  <c r="AP293" i="77" s="1"/>
  <c r="L576" i="1" s="1"/>
  <c r="R294" i="77"/>
  <c r="R295" i="77"/>
  <c r="R296" i="77"/>
  <c r="R297" i="77"/>
  <c r="R298" i="77"/>
  <c r="R299" i="77"/>
  <c r="R300" i="77"/>
  <c r="R301" i="77"/>
  <c r="R302" i="77"/>
  <c r="R303" i="77"/>
  <c r="R304" i="77"/>
  <c r="R305" i="77"/>
  <c r="AP305" i="77" s="1"/>
  <c r="L588" i="1" s="1"/>
  <c r="R306" i="77"/>
  <c r="R307" i="77"/>
  <c r="R308" i="77"/>
  <c r="R309" i="77"/>
  <c r="R310" i="77"/>
  <c r="R311" i="77"/>
  <c r="R312" i="77"/>
  <c r="AP312" i="77" s="1"/>
  <c r="L595" i="1" s="1"/>
  <c r="R313" i="77"/>
  <c r="R314" i="77"/>
  <c r="R315" i="77"/>
  <c r="R316" i="77"/>
  <c r="R317" i="77"/>
  <c r="R318" i="77"/>
  <c r="R319" i="77"/>
  <c r="R320" i="77"/>
  <c r="R321" i="77"/>
  <c r="R322" i="77"/>
  <c r="R323" i="77"/>
  <c r="R324" i="77"/>
  <c r="R325" i="77"/>
  <c r="R326" i="77"/>
  <c r="R327" i="77"/>
  <c r="R328" i="77"/>
  <c r="R329" i="77"/>
  <c r="R330" i="77"/>
  <c r="R331" i="77"/>
  <c r="R332" i="77"/>
  <c r="R333" i="77"/>
  <c r="R334" i="77"/>
  <c r="R335" i="77"/>
  <c r="R336" i="77"/>
  <c r="R337" i="77"/>
  <c r="R338" i="77"/>
  <c r="R339" i="77"/>
  <c r="R340" i="77"/>
  <c r="R341" i="77"/>
  <c r="R342" i="77"/>
  <c r="R343" i="77"/>
  <c r="R344" i="77"/>
  <c r="R345" i="77"/>
  <c r="R346" i="77"/>
  <c r="R347" i="77"/>
  <c r="R348" i="77"/>
  <c r="R349" i="77"/>
  <c r="R350" i="77"/>
  <c r="R351" i="77"/>
  <c r="R352" i="77"/>
  <c r="R353" i="77"/>
  <c r="R354" i="77"/>
  <c r="R355" i="77"/>
  <c r="R356" i="77"/>
  <c r="R357" i="77"/>
  <c r="R358" i="77"/>
  <c r="R359" i="77"/>
  <c r="R360" i="77"/>
  <c r="R361" i="77"/>
  <c r="R362" i="77"/>
  <c r="R363" i="77"/>
  <c r="R364" i="77"/>
  <c r="R365" i="77"/>
  <c r="R366" i="77"/>
  <c r="R367" i="77"/>
  <c r="R368" i="77"/>
  <c r="R369" i="77"/>
  <c r="R370" i="77"/>
  <c r="R371" i="77"/>
  <c r="R372" i="77"/>
  <c r="R373" i="77"/>
  <c r="R374" i="77"/>
  <c r="R375" i="77"/>
  <c r="R376" i="77"/>
  <c r="R377" i="77"/>
  <c r="R378" i="77"/>
  <c r="R379" i="77"/>
  <c r="R380" i="77"/>
  <c r="R381" i="77"/>
  <c r="R382" i="77"/>
  <c r="R383" i="77"/>
  <c r="R384" i="77"/>
  <c r="R385" i="77"/>
  <c r="R386" i="77"/>
  <c r="R387" i="77"/>
  <c r="R388" i="77"/>
  <c r="R389" i="77"/>
  <c r="R390" i="77"/>
  <c r="R391" i="77"/>
  <c r="R392" i="77"/>
  <c r="R393" i="77"/>
  <c r="R394" i="77"/>
  <c r="R395" i="77"/>
  <c r="R396" i="77"/>
  <c r="R397" i="77"/>
  <c r="R398" i="77"/>
  <c r="R399" i="77"/>
  <c r="R400" i="77"/>
  <c r="R401" i="77"/>
  <c r="R402" i="77"/>
  <c r="R403" i="77"/>
  <c r="R404" i="77"/>
  <c r="R405" i="77"/>
  <c r="R406" i="77"/>
  <c r="R407" i="77"/>
  <c r="R408" i="77"/>
  <c r="R409" i="77"/>
  <c r="R410" i="77"/>
  <c r="R411" i="77"/>
  <c r="R412" i="77"/>
  <c r="R413" i="77"/>
  <c r="R414" i="77"/>
  <c r="R415" i="77"/>
  <c r="R416" i="77"/>
  <c r="R417" i="77"/>
  <c r="R418" i="77"/>
  <c r="R419" i="77"/>
  <c r="R420" i="77"/>
  <c r="R421" i="77"/>
  <c r="R422" i="77"/>
  <c r="R423" i="77"/>
  <c r="R424" i="77"/>
  <c r="R425" i="77"/>
  <c r="R426" i="77"/>
  <c r="R427" i="77"/>
  <c r="R428" i="77"/>
  <c r="R429" i="77"/>
  <c r="R430" i="77"/>
  <c r="R431" i="77"/>
  <c r="R432" i="77"/>
  <c r="R433" i="77"/>
  <c r="R434" i="77"/>
  <c r="R435" i="77"/>
  <c r="R436" i="77"/>
  <c r="R437" i="77"/>
  <c r="R438" i="77"/>
  <c r="R439" i="77"/>
  <c r="R440" i="77"/>
  <c r="R441" i="77"/>
  <c r="R442" i="77"/>
  <c r="R443" i="77"/>
  <c r="R444" i="77"/>
  <c r="R445" i="77"/>
  <c r="R446" i="77"/>
  <c r="R447" i="77"/>
  <c r="R448" i="77"/>
  <c r="R449" i="77"/>
  <c r="R450" i="77"/>
  <c r="R451" i="77"/>
  <c r="R452" i="77"/>
  <c r="R453" i="77"/>
  <c r="R454" i="77"/>
  <c r="R455" i="77"/>
  <c r="R456" i="77"/>
  <c r="R457" i="77"/>
  <c r="R458" i="77"/>
  <c r="R459" i="77"/>
  <c r="R460" i="77"/>
  <c r="R461" i="77"/>
  <c r="R462" i="77"/>
  <c r="R463" i="77"/>
  <c r="R464" i="77"/>
  <c r="R465" i="77"/>
  <c r="R466" i="77"/>
  <c r="R467" i="77"/>
  <c r="R468" i="77"/>
  <c r="R469" i="77"/>
  <c r="R470" i="77"/>
  <c r="R471" i="77"/>
  <c r="R472" i="77"/>
  <c r="R473" i="77"/>
  <c r="R474" i="77"/>
  <c r="R475" i="77"/>
  <c r="R476" i="77"/>
  <c r="R477" i="77"/>
  <c r="R478" i="77"/>
  <c r="R479" i="77"/>
  <c r="R480" i="77"/>
  <c r="R481" i="77"/>
  <c r="R482" i="77"/>
  <c r="R483" i="77"/>
  <c r="R484" i="77"/>
  <c r="R485" i="77"/>
  <c r="R486" i="77"/>
  <c r="R487" i="77"/>
  <c r="R488" i="77"/>
  <c r="R489" i="77"/>
  <c r="R490" i="77"/>
  <c r="R491" i="77"/>
  <c r="R492" i="77"/>
  <c r="R493" i="77"/>
  <c r="R494" i="77"/>
  <c r="R495" i="77"/>
  <c r="R496" i="77"/>
  <c r="R497" i="77"/>
  <c r="R498" i="77"/>
  <c r="R499" i="77"/>
  <c r="R500" i="77"/>
  <c r="R501" i="77"/>
  <c r="R502" i="77"/>
  <c r="R503" i="77"/>
  <c r="R504" i="77"/>
  <c r="R505" i="77"/>
  <c r="R506" i="77"/>
  <c r="R507" i="77"/>
  <c r="R508" i="77"/>
  <c r="R509" i="77"/>
  <c r="R510" i="77"/>
  <c r="R511" i="77"/>
  <c r="R512" i="77"/>
  <c r="R513" i="77"/>
  <c r="R514" i="77"/>
  <c r="R515" i="77"/>
  <c r="R516" i="77"/>
  <c r="R517" i="77"/>
  <c r="R518" i="77"/>
  <c r="R519" i="77"/>
  <c r="R520" i="77"/>
  <c r="R521" i="77"/>
  <c r="R522" i="77"/>
  <c r="R523" i="77"/>
  <c r="R524" i="77"/>
  <c r="R525" i="77"/>
  <c r="R526" i="77"/>
  <c r="R527" i="77"/>
  <c r="R528" i="77"/>
  <c r="R529" i="77"/>
  <c r="R530" i="77"/>
  <c r="AP530" i="77" s="1"/>
  <c r="R531" i="77"/>
  <c r="R532" i="77"/>
  <c r="R533" i="77"/>
  <c r="R534" i="77"/>
  <c r="R535" i="77"/>
  <c r="R536" i="77"/>
  <c r="AP536" i="77" s="1"/>
  <c r="L819" i="1" s="1"/>
  <c r="R537" i="77"/>
  <c r="R538" i="77"/>
  <c r="R539" i="77"/>
  <c r="R540" i="77"/>
  <c r="AP540" i="77" s="1"/>
  <c r="L823" i="1" s="1"/>
  <c r="R541" i="77"/>
  <c r="R542" i="77"/>
  <c r="AP542" i="77" s="1"/>
  <c r="R543" i="77"/>
  <c r="R544" i="77"/>
  <c r="AP544" i="77" s="1"/>
  <c r="L827" i="1" s="1"/>
  <c r="R545" i="77"/>
  <c r="R546" i="77"/>
  <c r="AP546" i="77" s="1"/>
  <c r="L829" i="1" s="1"/>
  <c r="R547" i="77"/>
  <c r="R548" i="77"/>
  <c r="AP548" i="77" s="1"/>
  <c r="L831" i="1" s="1"/>
  <c r="R549" i="77"/>
  <c r="R550" i="77"/>
  <c r="R551" i="77"/>
  <c r="R552" i="77"/>
  <c r="R553" i="77"/>
  <c r="R554" i="77"/>
  <c r="AP554" i="77" s="1"/>
  <c r="R555" i="77"/>
  <c r="R556" i="77"/>
  <c r="R557" i="77"/>
  <c r="R558" i="77"/>
  <c r="AP558" i="77" s="1"/>
  <c r="L841" i="1" s="1"/>
  <c r="R559" i="77"/>
  <c r="R560" i="77"/>
  <c r="AP560" i="77" s="1"/>
  <c r="R561" i="77"/>
  <c r="R562" i="77"/>
  <c r="R563" i="77"/>
  <c r="R564" i="77"/>
  <c r="R565" i="77"/>
  <c r="R566" i="77"/>
  <c r="AP566" i="77" s="1"/>
  <c r="R567" i="77"/>
  <c r="R568" i="77"/>
  <c r="R569" i="77"/>
  <c r="R570" i="77"/>
  <c r="AP570" i="77" s="1"/>
  <c r="L853" i="1" s="1"/>
  <c r="R571" i="77"/>
  <c r="R572" i="77"/>
  <c r="AP572" i="77" s="1"/>
  <c r="L855" i="1" s="1"/>
  <c r="R573" i="77"/>
  <c r="R574" i="77"/>
  <c r="R575" i="77"/>
  <c r="R576" i="77"/>
  <c r="R577" i="77"/>
  <c r="R578" i="77"/>
  <c r="AP578" i="77" s="1"/>
  <c r="R579" i="77"/>
  <c r="R580" i="77"/>
  <c r="R581" i="77"/>
  <c r="R582" i="77"/>
  <c r="AP582" i="77" s="1"/>
  <c r="L865" i="1" s="1"/>
  <c r="R583" i="77"/>
  <c r="R584" i="77"/>
  <c r="AP584" i="77" s="1"/>
  <c r="R585" i="77"/>
  <c r="R586" i="77"/>
  <c r="R587" i="77"/>
  <c r="R588" i="77"/>
  <c r="R589" i="77"/>
  <c r="R590" i="77"/>
  <c r="R591" i="77"/>
  <c r="R592" i="77"/>
  <c r="R593" i="77"/>
  <c r="R594" i="77"/>
  <c r="AP594" i="77" s="1"/>
  <c r="L877" i="1" s="1"/>
  <c r="R595" i="77"/>
  <c r="R596" i="77"/>
  <c r="R597" i="77"/>
  <c r="R598" i="77"/>
  <c r="R599" i="77"/>
  <c r="R600" i="77"/>
  <c r="R601" i="77"/>
  <c r="R602" i="77"/>
  <c r="R603" i="77"/>
  <c r="R604" i="77"/>
  <c r="R605" i="77"/>
  <c r="R606" i="77"/>
  <c r="AP606" i="77" s="1"/>
  <c r="L889" i="1" s="1"/>
  <c r="R607" i="77"/>
  <c r="R608" i="77"/>
  <c r="R609" i="77"/>
  <c r="R610" i="77"/>
  <c r="R611" i="77"/>
  <c r="R612" i="77"/>
  <c r="R613" i="77"/>
  <c r="R614" i="77"/>
  <c r="R615" i="77"/>
  <c r="R616" i="77"/>
  <c r="R617" i="77"/>
  <c r="R618" i="77"/>
  <c r="AP618" i="77" s="1"/>
  <c r="L901" i="1" s="1"/>
  <c r="R619" i="77"/>
  <c r="R620" i="77"/>
  <c r="R621" i="77"/>
  <c r="R622" i="77"/>
  <c r="R623" i="77"/>
  <c r="R624" i="77"/>
  <c r="R625" i="77"/>
  <c r="R626" i="77"/>
  <c r="R627" i="77"/>
  <c r="R628" i="77"/>
  <c r="R629" i="77"/>
  <c r="R630" i="77"/>
  <c r="AP630" i="77" s="1"/>
  <c r="L913" i="1" s="1"/>
  <c r="R631" i="77"/>
  <c r="R632" i="77"/>
  <c r="R633" i="77"/>
  <c r="R634" i="77"/>
  <c r="R635" i="77"/>
  <c r="R636" i="77"/>
  <c r="R637" i="77"/>
  <c r="R638" i="77"/>
  <c r="R639" i="77"/>
  <c r="R640" i="77"/>
  <c r="R641" i="77"/>
  <c r="R642" i="77"/>
  <c r="AP642" i="77" s="1"/>
  <c r="L925" i="1" s="1"/>
  <c r="R643" i="77"/>
  <c r="R644" i="77"/>
  <c r="R645" i="77"/>
  <c r="R646" i="77"/>
  <c r="R647" i="77"/>
  <c r="R648" i="77"/>
  <c r="R649" i="77"/>
  <c r="R650" i="77"/>
  <c r="R651" i="77"/>
  <c r="R652" i="77"/>
  <c r="R653" i="77"/>
  <c r="R654" i="77"/>
  <c r="AP654" i="77" s="1"/>
  <c r="L937" i="1" s="1"/>
  <c r="R655" i="77"/>
  <c r="R656" i="77"/>
  <c r="R657" i="77"/>
  <c r="R658" i="77"/>
  <c r="R659" i="77"/>
  <c r="R660" i="77"/>
  <c r="R661" i="77"/>
  <c r="R662" i="77"/>
  <c r="R663" i="77"/>
  <c r="R664" i="77"/>
  <c r="R665" i="77"/>
  <c r="R666" i="77"/>
  <c r="AP666" i="77" s="1"/>
  <c r="L949" i="1" s="1"/>
  <c r="R667" i="77"/>
  <c r="R668" i="77"/>
  <c r="R669" i="77"/>
  <c r="R670" i="77"/>
  <c r="R671" i="77"/>
  <c r="R672" i="77"/>
  <c r="R673" i="77"/>
  <c r="R674" i="77"/>
  <c r="R675" i="77"/>
  <c r="R676" i="77"/>
  <c r="R677" i="77"/>
  <c r="R678" i="77"/>
  <c r="AP678" i="77" s="1"/>
  <c r="L961" i="1" s="1"/>
  <c r="R679" i="77"/>
  <c r="R680" i="77"/>
  <c r="R681" i="77"/>
  <c r="R682" i="77"/>
  <c r="R683" i="77"/>
  <c r="R684" i="77"/>
  <c r="R685" i="77"/>
  <c r="R686" i="77"/>
  <c r="R687" i="77"/>
  <c r="R688" i="77"/>
  <c r="R689" i="77"/>
  <c r="R690" i="77"/>
  <c r="AP690" i="77" s="1"/>
  <c r="L973" i="1" s="1"/>
  <c r="R691" i="77"/>
  <c r="R692" i="77"/>
  <c r="R693" i="77"/>
  <c r="R694" i="77"/>
  <c r="R695" i="77"/>
  <c r="R696" i="77"/>
  <c r="R697" i="77"/>
  <c r="R698" i="77"/>
  <c r="R699" i="77"/>
  <c r="R700" i="77"/>
  <c r="R701" i="77"/>
  <c r="R702" i="77"/>
  <c r="AP702" i="77" s="1"/>
  <c r="L985" i="1" s="1"/>
  <c r="R703" i="77"/>
  <c r="R704" i="77"/>
  <c r="R705" i="77"/>
  <c r="R706" i="77"/>
  <c r="R707" i="77"/>
  <c r="R708" i="77"/>
  <c r="R709" i="77"/>
  <c r="R710" i="77"/>
  <c r="R711" i="77"/>
  <c r="R712" i="77"/>
  <c r="R713" i="77"/>
  <c r="R714" i="77"/>
  <c r="AP714" i="77" s="1"/>
  <c r="L997" i="1" s="1"/>
  <c r="R715" i="77"/>
  <c r="R716" i="77"/>
  <c r="R717" i="77"/>
  <c r="R718" i="77"/>
  <c r="R719" i="77"/>
  <c r="R720" i="77"/>
  <c r="R721" i="77"/>
  <c r="R722" i="77"/>
  <c r="R723" i="77"/>
  <c r="R724" i="77"/>
  <c r="R725" i="77"/>
  <c r="R726" i="77"/>
  <c r="AP726" i="77" s="1"/>
  <c r="R727" i="77"/>
  <c r="R728" i="77"/>
  <c r="R729" i="77"/>
  <c r="R730" i="77"/>
  <c r="R731" i="77"/>
  <c r="R732" i="77"/>
  <c r="R733" i="77"/>
  <c r="R14" i="77"/>
  <c r="R15" i="77"/>
  <c r="R16" i="77"/>
  <c r="R17" i="77"/>
  <c r="AP17" i="77" s="1"/>
  <c r="L300" i="1" s="1"/>
  <c r="R18" i="77"/>
  <c r="R19" i="77"/>
  <c r="R13" i="77"/>
  <c r="AS1953" i="1"/>
  <c r="AR1953" i="1"/>
  <c r="AS1910" i="1"/>
  <c r="AR1910" i="1"/>
  <c r="AS1455" i="1"/>
  <c r="AR1455" i="1"/>
  <c r="AS1016" i="1"/>
  <c r="AR1016" i="1"/>
  <c r="AS289" i="1"/>
  <c r="AR289" i="1"/>
  <c r="B11" i="78" a="1"/>
  <c r="B11" i="78" s="1"/>
  <c r="F11" i="78" s="1"/>
  <c r="B12" i="78" a="1"/>
  <c r="B12" i="78" s="1"/>
  <c r="F12" i="78" s="1"/>
  <c r="B13" i="78" a="1"/>
  <c r="B13" i="78" s="1"/>
  <c r="F13" i="78" s="1"/>
  <c r="B14" i="78" a="1"/>
  <c r="B14" i="78" s="1"/>
  <c r="F14" i="78" s="1"/>
  <c r="B15" i="78" a="1"/>
  <c r="B15" i="78" s="1"/>
  <c r="F15" i="78" s="1"/>
  <c r="B16" i="78" a="1"/>
  <c r="B16" i="78" s="1"/>
  <c r="F16" i="78" s="1"/>
  <c r="B17" i="78" a="1"/>
  <c r="B17" i="78" s="1"/>
  <c r="F17" i="78" s="1"/>
  <c r="B18" i="78" a="1"/>
  <c r="B18" i="78" s="1"/>
  <c r="F18" i="78" s="1"/>
  <c r="B19" i="78" a="1"/>
  <c r="B19" i="78" s="1"/>
  <c r="F19" i="78" s="1"/>
  <c r="B20" i="78" a="1"/>
  <c r="B20" i="78" s="1"/>
  <c r="F20" i="78" s="1"/>
  <c r="B21" i="78" a="1"/>
  <c r="B21" i="78" s="1"/>
  <c r="F21" i="78" s="1"/>
  <c r="B22" i="78" a="1"/>
  <c r="B22" i="78" s="1"/>
  <c r="F22" i="78" s="1"/>
  <c r="B10" i="78" a="1"/>
  <c r="B10" i="78" s="1"/>
  <c r="F10" i="78" s="1"/>
  <c r="D10" i="78" a="1"/>
  <c r="D10" i="78" s="1"/>
  <c r="D11" i="78" a="1"/>
  <c r="D11" i="78" s="1"/>
  <c r="D12" i="78" a="1"/>
  <c r="D12" i="78" s="1"/>
  <c r="D13" i="78" a="1"/>
  <c r="D13" i="78" s="1"/>
  <c r="E13" i="78" s="1"/>
  <c r="D14" i="78" a="1"/>
  <c r="D14" i="78" s="1"/>
  <c r="E14" i="78" s="1"/>
  <c r="D15" i="78" a="1"/>
  <c r="D15" i="78" s="1"/>
  <c r="E15" i="78" s="1"/>
  <c r="D16" i="78" a="1"/>
  <c r="D16" i="78" s="1"/>
  <c r="E16" i="78" s="1"/>
  <c r="D17" i="78" a="1"/>
  <c r="D17" i="78" s="1"/>
  <c r="E17" i="78" s="1"/>
  <c r="D18" i="78" a="1"/>
  <c r="D18" i="78" s="1"/>
  <c r="E18" i="78" s="1"/>
  <c r="D19" i="78" a="1"/>
  <c r="D19" i="78" s="1"/>
  <c r="E19" i="78" s="1"/>
  <c r="D20" i="78" a="1"/>
  <c r="D20" i="78" s="1"/>
  <c r="E20" i="78" s="1"/>
  <c r="D21" i="78" a="1"/>
  <c r="D21" i="78" s="1"/>
  <c r="E21" i="78" s="1"/>
  <c r="D22" i="78" a="1"/>
  <c r="D22" i="78" s="1"/>
  <c r="E22" i="78" s="1"/>
  <c r="A7" i="78" a="1"/>
  <c r="AP311" i="77" l="1"/>
  <c r="L594" i="1" s="1"/>
  <c r="AP287" i="77"/>
  <c r="L570" i="1" s="1"/>
  <c r="AP275" i="77"/>
  <c r="L558" i="1" s="1"/>
  <c r="AP263" i="77"/>
  <c r="L546" i="1" s="1"/>
  <c r="AP251" i="77"/>
  <c r="L534" i="1" s="1"/>
  <c r="AP239" i="77"/>
  <c r="L522" i="1" s="1"/>
  <c r="AP227" i="77"/>
  <c r="L510" i="1" s="1"/>
  <c r="AP215" i="77"/>
  <c r="L498" i="1" s="1"/>
  <c r="AP203" i="77"/>
  <c r="L486" i="1" s="1"/>
  <c r="AP191" i="77"/>
  <c r="L474" i="1" s="1"/>
  <c r="AP59" i="77"/>
  <c r="L342" i="1" s="1"/>
  <c r="AP585" i="77"/>
  <c r="L868" i="1" s="1"/>
  <c r="AP561" i="77"/>
  <c r="L844" i="1" s="1"/>
  <c r="AP549" i="77"/>
  <c r="L832" i="1" s="1"/>
  <c r="AP381" i="77"/>
  <c r="L664" i="1" s="1"/>
  <c r="AP369" i="77"/>
  <c r="L652" i="1" s="1"/>
  <c r="AP285" i="77"/>
  <c r="L568" i="1" s="1"/>
  <c r="AP165" i="77"/>
  <c r="L448" i="1" s="1"/>
  <c r="AP153" i="77"/>
  <c r="L436" i="1" s="1"/>
  <c r="AP141" i="77"/>
  <c r="L424" i="1" s="1"/>
  <c r="AP129" i="77"/>
  <c r="L412" i="1" s="1"/>
  <c r="AP117" i="77"/>
  <c r="L400" i="1" s="1"/>
  <c r="AP105" i="77"/>
  <c r="L388" i="1" s="1"/>
  <c r="AP93" i="77"/>
  <c r="L376" i="1" s="1"/>
  <c r="AP81" i="77"/>
  <c r="L364" i="1" s="1"/>
  <c r="AP69" i="77"/>
  <c r="L352" i="1" s="1"/>
  <c r="AP45" i="77"/>
  <c r="L328" i="1" s="1"/>
  <c r="AP33" i="77"/>
  <c r="L316" i="1" s="1"/>
  <c r="AP21" i="77"/>
  <c r="P843" i="1"/>
  <c r="AB843" i="1"/>
  <c r="Q843" i="1"/>
  <c r="AC843" i="1"/>
  <c r="R843" i="1"/>
  <c r="AD843" i="1"/>
  <c r="S843" i="1"/>
  <c r="AE843" i="1"/>
  <c r="T843" i="1"/>
  <c r="AF843" i="1"/>
  <c r="U843" i="1"/>
  <c r="AG843" i="1"/>
  <c r="V843" i="1"/>
  <c r="AH843" i="1"/>
  <c r="W843" i="1"/>
  <c r="AI843" i="1"/>
  <c r="X843" i="1"/>
  <c r="AJ843" i="1"/>
  <c r="Z843" i="1"/>
  <c r="O843" i="1"/>
  <c r="Y843" i="1"/>
  <c r="AA843" i="1"/>
  <c r="AP15" i="77"/>
  <c r="AP531" i="77"/>
  <c r="W562" i="1"/>
  <c r="AI562" i="1"/>
  <c r="X562" i="1"/>
  <c r="AJ562" i="1"/>
  <c r="Y562" i="1"/>
  <c r="Z562" i="1"/>
  <c r="P562" i="1"/>
  <c r="AB562" i="1"/>
  <c r="Q562" i="1"/>
  <c r="AC562" i="1"/>
  <c r="R562" i="1"/>
  <c r="AD562" i="1"/>
  <c r="U562" i="1"/>
  <c r="AG562" i="1"/>
  <c r="AF562" i="1"/>
  <c r="AH562" i="1"/>
  <c r="O562" i="1"/>
  <c r="S562" i="1"/>
  <c r="T562" i="1"/>
  <c r="AA562" i="1"/>
  <c r="AE562" i="1"/>
  <c r="V562" i="1"/>
  <c r="W526" i="1"/>
  <c r="AI526" i="1"/>
  <c r="X526" i="1"/>
  <c r="AJ526" i="1"/>
  <c r="Y526" i="1"/>
  <c r="Z526" i="1"/>
  <c r="O526" i="1"/>
  <c r="AA526" i="1"/>
  <c r="P526" i="1"/>
  <c r="AB526" i="1"/>
  <c r="Q526" i="1"/>
  <c r="AC526" i="1"/>
  <c r="U526" i="1"/>
  <c r="V526" i="1"/>
  <c r="AD526" i="1"/>
  <c r="AE526" i="1"/>
  <c r="AG526" i="1"/>
  <c r="AH526" i="1"/>
  <c r="S526" i="1"/>
  <c r="AF526" i="1"/>
  <c r="T526" i="1"/>
  <c r="R526" i="1"/>
  <c r="Q478" i="1"/>
  <c r="AC478" i="1"/>
  <c r="S478" i="1"/>
  <c r="AE478" i="1"/>
  <c r="V478" i="1"/>
  <c r="AH478" i="1"/>
  <c r="R478" i="1"/>
  <c r="AI478" i="1"/>
  <c r="T478" i="1"/>
  <c r="AJ478" i="1"/>
  <c r="U478" i="1"/>
  <c r="W478" i="1"/>
  <c r="X478" i="1"/>
  <c r="Y478" i="1"/>
  <c r="Z478" i="1"/>
  <c r="O478" i="1"/>
  <c r="P478" i="1"/>
  <c r="AA478" i="1"/>
  <c r="AB478" i="1"/>
  <c r="AF478" i="1"/>
  <c r="AD478" i="1"/>
  <c r="AG478" i="1"/>
  <c r="W454" i="1"/>
  <c r="AI454" i="1"/>
  <c r="X454" i="1"/>
  <c r="AJ454" i="1"/>
  <c r="U454" i="1"/>
  <c r="V454" i="1"/>
  <c r="Z454" i="1"/>
  <c r="AA454" i="1"/>
  <c r="O454" i="1"/>
  <c r="AC454" i="1"/>
  <c r="P454" i="1"/>
  <c r="AD454" i="1"/>
  <c r="Q454" i="1"/>
  <c r="AE454" i="1"/>
  <c r="R454" i="1"/>
  <c r="AF454" i="1"/>
  <c r="Y454" i="1"/>
  <c r="AB454" i="1"/>
  <c r="AG454" i="1"/>
  <c r="AH454" i="1"/>
  <c r="S454" i="1"/>
  <c r="T454" i="1"/>
  <c r="Z430" i="1"/>
  <c r="O430" i="1"/>
  <c r="AA430" i="1"/>
  <c r="Q430" i="1"/>
  <c r="AE430" i="1"/>
  <c r="R430" i="1"/>
  <c r="AF430" i="1"/>
  <c r="S430" i="1"/>
  <c r="AG430" i="1"/>
  <c r="V430" i="1"/>
  <c r="AJ430" i="1"/>
  <c r="AC430" i="1"/>
  <c r="AH430" i="1"/>
  <c r="AI430" i="1"/>
  <c r="P430" i="1"/>
  <c r="U430" i="1"/>
  <c r="W430" i="1"/>
  <c r="X430" i="1"/>
  <c r="Y430" i="1"/>
  <c r="T430" i="1"/>
  <c r="AB430" i="1"/>
  <c r="AD430" i="1"/>
  <c r="Z370" i="1"/>
  <c r="O370" i="1"/>
  <c r="AA370" i="1"/>
  <c r="S370" i="1"/>
  <c r="AE370" i="1"/>
  <c r="Y370" i="1"/>
  <c r="AB370" i="1"/>
  <c r="AC370" i="1"/>
  <c r="AD370" i="1"/>
  <c r="P370" i="1"/>
  <c r="AF370" i="1"/>
  <c r="T370" i="1"/>
  <c r="AI370" i="1"/>
  <c r="R370" i="1"/>
  <c r="U370" i="1"/>
  <c r="V370" i="1"/>
  <c r="W370" i="1"/>
  <c r="X370" i="1"/>
  <c r="AG370" i="1"/>
  <c r="AH370" i="1"/>
  <c r="AJ370" i="1"/>
  <c r="Q370" i="1"/>
  <c r="Z346" i="1"/>
  <c r="O346" i="1"/>
  <c r="AA346" i="1"/>
  <c r="P346" i="1"/>
  <c r="AB346" i="1"/>
  <c r="Q346" i="1"/>
  <c r="AC346" i="1"/>
  <c r="S346" i="1"/>
  <c r="AE346" i="1"/>
  <c r="T346" i="1"/>
  <c r="AF346" i="1"/>
  <c r="U346" i="1"/>
  <c r="AG346" i="1"/>
  <c r="X346" i="1"/>
  <c r="AJ346" i="1"/>
  <c r="W346" i="1"/>
  <c r="Y346" i="1"/>
  <c r="AD346" i="1"/>
  <c r="AH346" i="1"/>
  <c r="AI346" i="1"/>
  <c r="R346" i="1"/>
  <c r="V346" i="1"/>
  <c r="Y322" i="1"/>
  <c r="Z322" i="1"/>
  <c r="O322" i="1"/>
  <c r="AA322" i="1"/>
  <c r="P322" i="1"/>
  <c r="AB322" i="1"/>
  <c r="Q322" i="1"/>
  <c r="AC322" i="1"/>
  <c r="R322" i="1"/>
  <c r="AD322" i="1"/>
  <c r="S322" i="1"/>
  <c r="AE322" i="1"/>
  <c r="W322" i="1"/>
  <c r="AI322" i="1"/>
  <c r="AJ322" i="1"/>
  <c r="T322" i="1"/>
  <c r="U322" i="1"/>
  <c r="V322" i="1"/>
  <c r="AG322" i="1"/>
  <c r="X322" i="1"/>
  <c r="AF322" i="1"/>
  <c r="AH322" i="1"/>
  <c r="P861" i="1"/>
  <c r="AB861" i="1"/>
  <c r="Q861" i="1"/>
  <c r="AC861" i="1"/>
  <c r="R861" i="1"/>
  <c r="AD861" i="1"/>
  <c r="S861" i="1"/>
  <c r="AE861" i="1"/>
  <c r="T861" i="1"/>
  <c r="AF861" i="1"/>
  <c r="U861" i="1"/>
  <c r="AG861" i="1"/>
  <c r="V861" i="1"/>
  <c r="AH861" i="1"/>
  <c r="W861" i="1"/>
  <c r="AI861" i="1"/>
  <c r="X861" i="1"/>
  <c r="AJ861" i="1"/>
  <c r="Z861" i="1"/>
  <c r="AA861" i="1"/>
  <c r="O861" i="1"/>
  <c r="Y861" i="1"/>
  <c r="P849" i="1"/>
  <c r="AB849" i="1"/>
  <c r="Q849" i="1"/>
  <c r="AC849" i="1"/>
  <c r="R849" i="1"/>
  <c r="AD849" i="1"/>
  <c r="S849" i="1"/>
  <c r="AE849" i="1"/>
  <c r="T849" i="1"/>
  <c r="AF849" i="1"/>
  <c r="U849" i="1"/>
  <c r="AG849" i="1"/>
  <c r="V849" i="1"/>
  <c r="AH849" i="1"/>
  <c r="W849" i="1"/>
  <c r="AI849" i="1"/>
  <c r="X849" i="1"/>
  <c r="AJ849" i="1"/>
  <c r="Z849" i="1"/>
  <c r="Y849" i="1"/>
  <c r="AA849" i="1"/>
  <c r="O849" i="1"/>
  <c r="P837" i="1"/>
  <c r="AB837" i="1"/>
  <c r="Q837" i="1"/>
  <c r="AC837" i="1"/>
  <c r="R837" i="1"/>
  <c r="AD837" i="1"/>
  <c r="S837" i="1"/>
  <c r="AE837" i="1"/>
  <c r="T837" i="1"/>
  <c r="AF837" i="1"/>
  <c r="U837" i="1"/>
  <c r="AG837" i="1"/>
  <c r="V837" i="1"/>
  <c r="AH837" i="1"/>
  <c r="W837" i="1"/>
  <c r="AI837" i="1"/>
  <c r="X837" i="1"/>
  <c r="AJ837" i="1"/>
  <c r="Z837" i="1"/>
  <c r="O837" i="1"/>
  <c r="Y837" i="1"/>
  <c r="AA837" i="1"/>
  <c r="P825" i="1"/>
  <c r="AB825" i="1"/>
  <c r="Q825" i="1"/>
  <c r="AC825" i="1"/>
  <c r="R825" i="1"/>
  <c r="AD825" i="1"/>
  <c r="S825" i="1"/>
  <c r="AE825" i="1"/>
  <c r="T825" i="1"/>
  <c r="AF825" i="1"/>
  <c r="U825" i="1"/>
  <c r="AG825" i="1"/>
  <c r="V825" i="1"/>
  <c r="AH825" i="1"/>
  <c r="W825" i="1"/>
  <c r="AI825" i="1"/>
  <c r="X825" i="1"/>
  <c r="AJ825" i="1"/>
  <c r="Z825" i="1"/>
  <c r="AA825" i="1"/>
  <c r="O825" i="1"/>
  <c r="Y825" i="1"/>
  <c r="P813" i="1"/>
  <c r="AB813" i="1"/>
  <c r="Q813" i="1"/>
  <c r="AC813" i="1"/>
  <c r="R813" i="1"/>
  <c r="AD813" i="1"/>
  <c r="S813" i="1"/>
  <c r="AE813" i="1"/>
  <c r="T813" i="1"/>
  <c r="AF813" i="1"/>
  <c r="U813" i="1"/>
  <c r="AG813" i="1"/>
  <c r="V813" i="1"/>
  <c r="AH813" i="1"/>
  <c r="W813" i="1"/>
  <c r="AI813" i="1"/>
  <c r="X813" i="1"/>
  <c r="AJ813" i="1"/>
  <c r="Z813" i="1"/>
  <c r="Y813" i="1"/>
  <c r="AA813" i="1"/>
  <c r="O813" i="1"/>
  <c r="U501" i="1"/>
  <c r="AG501" i="1"/>
  <c r="V501" i="1"/>
  <c r="AH501" i="1"/>
  <c r="W501" i="1"/>
  <c r="AI501" i="1"/>
  <c r="X501" i="1"/>
  <c r="AJ501" i="1"/>
  <c r="Y501" i="1"/>
  <c r="Z501" i="1"/>
  <c r="O501" i="1"/>
  <c r="AA501" i="1"/>
  <c r="AB501" i="1"/>
  <c r="AC501" i="1"/>
  <c r="AD501" i="1"/>
  <c r="AE501" i="1"/>
  <c r="AF501" i="1"/>
  <c r="P501" i="1"/>
  <c r="Q501" i="1"/>
  <c r="S501" i="1"/>
  <c r="R501" i="1"/>
  <c r="T501" i="1"/>
  <c r="O489" i="1"/>
  <c r="AA489" i="1"/>
  <c r="Q489" i="1"/>
  <c r="AC489" i="1"/>
  <c r="W489" i="1"/>
  <c r="X489" i="1"/>
  <c r="Y489" i="1"/>
  <c r="Z489" i="1"/>
  <c r="AB489" i="1"/>
  <c r="AD489" i="1"/>
  <c r="P489" i="1"/>
  <c r="AE489" i="1"/>
  <c r="T489" i="1"/>
  <c r="U489" i="1"/>
  <c r="V489" i="1"/>
  <c r="AF489" i="1"/>
  <c r="AG489" i="1"/>
  <c r="AH489" i="1"/>
  <c r="AI489" i="1"/>
  <c r="AJ489" i="1"/>
  <c r="R489" i="1"/>
  <c r="S489" i="1"/>
  <c r="O477" i="1"/>
  <c r="AA477" i="1"/>
  <c r="Q477" i="1"/>
  <c r="AC477" i="1"/>
  <c r="T477" i="1"/>
  <c r="AF477" i="1"/>
  <c r="X477" i="1"/>
  <c r="Y477" i="1"/>
  <c r="Z477" i="1"/>
  <c r="AB477" i="1"/>
  <c r="AD477" i="1"/>
  <c r="AE477" i="1"/>
  <c r="P477" i="1"/>
  <c r="AG477" i="1"/>
  <c r="V477" i="1"/>
  <c r="W477" i="1"/>
  <c r="AH477" i="1"/>
  <c r="AI477" i="1"/>
  <c r="AJ477" i="1"/>
  <c r="S477" i="1"/>
  <c r="R477" i="1"/>
  <c r="U477" i="1"/>
  <c r="P867" i="1"/>
  <c r="AB867" i="1"/>
  <c r="Q867" i="1"/>
  <c r="AC867" i="1"/>
  <c r="R867" i="1"/>
  <c r="AD867" i="1"/>
  <c r="S867" i="1"/>
  <c r="AE867" i="1"/>
  <c r="T867" i="1"/>
  <c r="AF867" i="1"/>
  <c r="U867" i="1"/>
  <c r="AG867" i="1"/>
  <c r="V867" i="1"/>
  <c r="AH867" i="1"/>
  <c r="W867" i="1"/>
  <c r="AI867" i="1"/>
  <c r="X867" i="1"/>
  <c r="AJ867" i="1"/>
  <c r="Z867" i="1"/>
  <c r="O867" i="1"/>
  <c r="Y867" i="1"/>
  <c r="AA867" i="1"/>
  <c r="AP543" i="77"/>
  <c r="AP387" i="77"/>
  <c r="W538" i="1"/>
  <c r="AI538" i="1"/>
  <c r="X538" i="1"/>
  <c r="Y538" i="1"/>
  <c r="Z538" i="1"/>
  <c r="P538" i="1"/>
  <c r="AB538" i="1"/>
  <c r="Q538" i="1"/>
  <c r="AC538" i="1"/>
  <c r="R538" i="1"/>
  <c r="S538" i="1"/>
  <c r="T538" i="1"/>
  <c r="U538" i="1"/>
  <c r="AA538" i="1"/>
  <c r="AD538" i="1"/>
  <c r="AE538" i="1"/>
  <c r="AH538" i="1"/>
  <c r="O538" i="1"/>
  <c r="V538" i="1"/>
  <c r="AF538" i="1"/>
  <c r="AG538" i="1"/>
  <c r="AJ538" i="1"/>
  <c r="W502" i="1"/>
  <c r="AI502" i="1"/>
  <c r="X502" i="1"/>
  <c r="AJ502" i="1"/>
  <c r="Y502" i="1"/>
  <c r="Z502" i="1"/>
  <c r="O502" i="1"/>
  <c r="AA502" i="1"/>
  <c r="P502" i="1"/>
  <c r="AB502" i="1"/>
  <c r="Q502" i="1"/>
  <c r="AC502" i="1"/>
  <c r="AF502" i="1"/>
  <c r="AG502" i="1"/>
  <c r="AH502" i="1"/>
  <c r="R502" i="1"/>
  <c r="S502" i="1"/>
  <c r="T502" i="1"/>
  <c r="U502" i="1"/>
  <c r="AD502" i="1"/>
  <c r="V502" i="1"/>
  <c r="AE502" i="1"/>
  <c r="P466" i="1"/>
  <c r="AB466" i="1"/>
  <c r="Q466" i="1"/>
  <c r="AC466" i="1"/>
  <c r="S466" i="1"/>
  <c r="AE466" i="1"/>
  <c r="T466" i="1"/>
  <c r="AF466" i="1"/>
  <c r="V466" i="1"/>
  <c r="AH466" i="1"/>
  <c r="W466" i="1"/>
  <c r="AI466" i="1"/>
  <c r="Y466" i="1"/>
  <c r="AG466" i="1"/>
  <c r="AJ466" i="1"/>
  <c r="O466" i="1"/>
  <c r="R466" i="1"/>
  <c r="U466" i="1"/>
  <c r="X466" i="1"/>
  <c r="AA466" i="1"/>
  <c r="Z466" i="1"/>
  <c r="AD466" i="1"/>
  <c r="V442" i="1"/>
  <c r="AH442" i="1"/>
  <c r="W442" i="1"/>
  <c r="AI442" i="1"/>
  <c r="X442" i="1"/>
  <c r="AJ442" i="1"/>
  <c r="T442" i="1"/>
  <c r="AF442" i="1"/>
  <c r="U442" i="1"/>
  <c r="Y442" i="1"/>
  <c r="Z442" i="1"/>
  <c r="AA442" i="1"/>
  <c r="AB442" i="1"/>
  <c r="AD442" i="1"/>
  <c r="O442" i="1"/>
  <c r="AE442" i="1"/>
  <c r="P442" i="1"/>
  <c r="AG442" i="1"/>
  <c r="Q442" i="1"/>
  <c r="R442" i="1"/>
  <c r="S442" i="1"/>
  <c r="AC442" i="1"/>
  <c r="Z418" i="1"/>
  <c r="O418" i="1"/>
  <c r="AA418" i="1"/>
  <c r="P418" i="1"/>
  <c r="Q418" i="1"/>
  <c r="AC418" i="1"/>
  <c r="R418" i="1"/>
  <c r="AD418" i="1"/>
  <c r="T418" i="1"/>
  <c r="AJ418" i="1"/>
  <c r="U418" i="1"/>
  <c r="V418" i="1"/>
  <c r="Y418" i="1"/>
  <c r="AB418" i="1"/>
  <c r="AH418" i="1"/>
  <c r="AF418" i="1"/>
  <c r="AG418" i="1"/>
  <c r="AI418" i="1"/>
  <c r="S418" i="1"/>
  <c r="W418" i="1"/>
  <c r="X418" i="1"/>
  <c r="AE418" i="1"/>
  <c r="Y334" i="1"/>
  <c r="Z334" i="1"/>
  <c r="O334" i="1"/>
  <c r="AA334" i="1"/>
  <c r="P334" i="1"/>
  <c r="AB334" i="1"/>
  <c r="Q334" i="1"/>
  <c r="AC334" i="1"/>
  <c r="S334" i="1"/>
  <c r="AE334" i="1"/>
  <c r="W334" i="1"/>
  <c r="V334" i="1"/>
  <c r="X334" i="1"/>
  <c r="AD334" i="1"/>
  <c r="AF334" i="1"/>
  <c r="AH334" i="1"/>
  <c r="AI334" i="1"/>
  <c r="AJ334" i="1"/>
  <c r="T334" i="1"/>
  <c r="AG334" i="1"/>
  <c r="R334" i="1"/>
  <c r="U334" i="1"/>
  <c r="Y310" i="1"/>
  <c r="Z310" i="1"/>
  <c r="O310" i="1"/>
  <c r="AA310" i="1"/>
  <c r="P310" i="1"/>
  <c r="AB310" i="1"/>
  <c r="Q310" i="1"/>
  <c r="AC310" i="1"/>
  <c r="R310" i="1"/>
  <c r="AD310" i="1"/>
  <c r="S310" i="1"/>
  <c r="AE310" i="1"/>
  <c r="W310" i="1"/>
  <c r="AI310" i="1"/>
  <c r="T310" i="1"/>
  <c r="U310" i="1"/>
  <c r="V310" i="1"/>
  <c r="X310" i="1"/>
  <c r="AF310" i="1"/>
  <c r="AG310" i="1"/>
  <c r="AH310" i="1"/>
  <c r="AJ310" i="1"/>
  <c r="AP733" i="77"/>
  <c r="AP721" i="77"/>
  <c r="AP709" i="77"/>
  <c r="AP697" i="77"/>
  <c r="AP685" i="77"/>
  <c r="AP673" i="77"/>
  <c r="AP661" i="77"/>
  <c r="AP649" i="77"/>
  <c r="AP637" i="77"/>
  <c r="AP625" i="77"/>
  <c r="AP613" i="77"/>
  <c r="AP601" i="77"/>
  <c r="AP589" i="77"/>
  <c r="AP565" i="77"/>
  <c r="AP553" i="77"/>
  <c r="Q571" i="1"/>
  <c r="AC571" i="1"/>
  <c r="R571" i="1"/>
  <c r="AD571" i="1"/>
  <c r="S571" i="1"/>
  <c r="AE571" i="1"/>
  <c r="T571" i="1"/>
  <c r="AF571" i="1"/>
  <c r="V571" i="1"/>
  <c r="AH571" i="1"/>
  <c r="W571" i="1"/>
  <c r="AI571" i="1"/>
  <c r="X571" i="1"/>
  <c r="AJ571" i="1"/>
  <c r="O571" i="1"/>
  <c r="AA571" i="1"/>
  <c r="P571" i="1"/>
  <c r="U571" i="1"/>
  <c r="Y571" i="1"/>
  <c r="Z571" i="1"/>
  <c r="AB571" i="1"/>
  <c r="AG571" i="1"/>
  <c r="R342" i="1"/>
  <c r="AD342" i="1"/>
  <c r="T342" i="1"/>
  <c r="V342" i="1"/>
  <c r="O570" i="1"/>
  <c r="AA570" i="1"/>
  <c r="P570" i="1"/>
  <c r="AB570" i="1"/>
  <c r="Q570" i="1"/>
  <c r="AC570" i="1"/>
  <c r="R570" i="1"/>
  <c r="AD570" i="1"/>
  <c r="T570" i="1"/>
  <c r="AF570" i="1"/>
  <c r="U570" i="1"/>
  <c r="AG570" i="1"/>
  <c r="V570" i="1"/>
  <c r="AH570" i="1"/>
  <c r="Y570" i="1"/>
  <c r="AJ570" i="1"/>
  <c r="S570" i="1"/>
  <c r="W570" i="1"/>
  <c r="X570" i="1"/>
  <c r="Z570" i="1"/>
  <c r="AE570" i="1"/>
  <c r="AI570" i="1"/>
  <c r="O558" i="1"/>
  <c r="AA558" i="1"/>
  <c r="P558" i="1"/>
  <c r="AB558" i="1"/>
  <c r="Q558" i="1"/>
  <c r="AC558" i="1"/>
  <c r="R558" i="1"/>
  <c r="AD558" i="1"/>
  <c r="T558" i="1"/>
  <c r="AF558" i="1"/>
  <c r="U558" i="1"/>
  <c r="AG558" i="1"/>
  <c r="V558" i="1"/>
  <c r="AH558" i="1"/>
  <c r="Y558" i="1"/>
  <c r="S558" i="1"/>
  <c r="W558" i="1"/>
  <c r="X558" i="1"/>
  <c r="Z558" i="1"/>
  <c r="AE558" i="1"/>
  <c r="AI558" i="1"/>
  <c r="AJ558" i="1"/>
  <c r="O546" i="1"/>
  <c r="AA546" i="1"/>
  <c r="Q546" i="1"/>
  <c r="AC546" i="1"/>
  <c r="R546" i="1"/>
  <c r="AD546" i="1"/>
  <c r="T546" i="1"/>
  <c r="AF546" i="1"/>
  <c r="U546" i="1"/>
  <c r="AG546" i="1"/>
  <c r="Z546" i="1"/>
  <c r="AB546" i="1"/>
  <c r="AE546" i="1"/>
  <c r="AH546" i="1"/>
  <c r="AJ546" i="1"/>
  <c r="P546" i="1"/>
  <c r="S546" i="1"/>
  <c r="X546" i="1"/>
  <c r="V546" i="1"/>
  <c r="W546" i="1"/>
  <c r="Y546" i="1"/>
  <c r="AI546" i="1"/>
  <c r="O522" i="1"/>
  <c r="AA522" i="1"/>
  <c r="P522" i="1"/>
  <c r="AB522" i="1"/>
  <c r="Q522" i="1"/>
  <c r="AC522" i="1"/>
  <c r="R522" i="1"/>
  <c r="AD522" i="1"/>
  <c r="S522" i="1"/>
  <c r="AE522" i="1"/>
  <c r="T522" i="1"/>
  <c r="AF522" i="1"/>
  <c r="U522" i="1"/>
  <c r="AG522" i="1"/>
  <c r="X522" i="1"/>
  <c r="Y522" i="1"/>
  <c r="Z522" i="1"/>
  <c r="AH522" i="1"/>
  <c r="AJ522" i="1"/>
  <c r="V522" i="1"/>
  <c r="W522" i="1"/>
  <c r="AI522" i="1"/>
  <c r="O510" i="1"/>
  <c r="AA510" i="1"/>
  <c r="P510" i="1"/>
  <c r="AB510" i="1"/>
  <c r="Q510" i="1"/>
  <c r="AC510" i="1"/>
  <c r="R510" i="1"/>
  <c r="AD510" i="1"/>
  <c r="S510" i="1"/>
  <c r="AE510" i="1"/>
  <c r="T510" i="1"/>
  <c r="AF510" i="1"/>
  <c r="U510" i="1"/>
  <c r="AG510" i="1"/>
  <c r="Z510" i="1"/>
  <c r="AH510" i="1"/>
  <c r="AI510" i="1"/>
  <c r="AJ510" i="1"/>
  <c r="V510" i="1"/>
  <c r="X510" i="1"/>
  <c r="W510" i="1"/>
  <c r="Y510" i="1"/>
  <c r="O498" i="1"/>
  <c r="AA498" i="1"/>
  <c r="P498" i="1"/>
  <c r="AB498" i="1"/>
  <c r="Q498" i="1"/>
  <c r="AC498" i="1"/>
  <c r="R498" i="1"/>
  <c r="AD498" i="1"/>
  <c r="S498" i="1"/>
  <c r="AE498" i="1"/>
  <c r="T498" i="1"/>
  <c r="AF498" i="1"/>
  <c r="U498" i="1"/>
  <c r="AG498" i="1"/>
  <c r="AI498" i="1"/>
  <c r="AJ498" i="1"/>
  <c r="V498" i="1"/>
  <c r="W498" i="1"/>
  <c r="X498" i="1"/>
  <c r="Z498" i="1"/>
  <c r="Y498" i="1"/>
  <c r="AH498" i="1"/>
  <c r="U486" i="1"/>
  <c r="AG486" i="1"/>
  <c r="W486" i="1"/>
  <c r="AI486" i="1"/>
  <c r="Q486" i="1"/>
  <c r="AE486" i="1"/>
  <c r="R486" i="1"/>
  <c r="AF486" i="1"/>
  <c r="S486" i="1"/>
  <c r="AH486" i="1"/>
  <c r="T486" i="1"/>
  <c r="AJ486" i="1"/>
  <c r="V486" i="1"/>
  <c r="X486" i="1"/>
  <c r="Y486" i="1"/>
  <c r="O486" i="1"/>
  <c r="P486" i="1"/>
  <c r="Z486" i="1"/>
  <c r="AA486" i="1"/>
  <c r="AB486" i="1"/>
  <c r="AC486" i="1"/>
  <c r="AD486" i="1"/>
  <c r="Z474" i="1"/>
  <c r="AA474" i="1"/>
  <c r="AB474" i="1"/>
  <c r="S474" i="1"/>
  <c r="T474" i="1"/>
  <c r="V474" i="1"/>
  <c r="AP598" i="77"/>
  <c r="AP550" i="77"/>
  <c r="AP538" i="77"/>
  <c r="AP526" i="77"/>
  <c r="L867" i="1"/>
  <c r="L843" i="1"/>
  <c r="Q595" i="1"/>
  <c r="AC595" i="1"/>
  <c r="R595" i="1"/>
  <c r="AD595" i="1"/>
  <c r="S595" i="1"/>
  <c r="AE595" i="1"/>
  <c r="T595" i="1"/>
  <c r="AF595" i="1"/>
  <c r="V595" i="1"/>
  <c r="AH595" i="1"/>
  <c r="W595" i="1"/>
  <c r="AI595" i="1"/>
  <c r="X595" i="1"/>
  <c r="AJ595" i="1"/>
  <c r="P595" i="1"/>
  <c r="U595" i="1"/>
  <c r="Y595" i="1"/>
  <c r="AA595" i="1"/>
  <c r="AB595" i="1"/>
  <c r="AG595" i="1"/>
  <c r="Z595" i="1"/>
  <c r="O595" i="1"/>
  <c r="Q559" i="1"/>
  <c r="AC559" i="1"/>
  <c r="R559" i="1"/>
  <c r="AD559" i="1"/>
  <c r="S559" i="1"/>
  <c r="AE559" i="1"/>
  <c r="T559" i="1"/>
  <c r="AF559" i="1"/>
  <c r="V559" i="1"/>
  <c r="AH559" i="1"/>
  <c r="W559" i="1"/>
  <c r="AI559" i="1"/>
  <c r="X559" i="1"/>
  <c r="AJ559" i="1"/>
  <c r="O559" i="1"/>
  <c r="AA559" i="1"/>
  <c r="Z559" i="1"/>
  <c r="AB559" i="1"/>
  <c r="AG559" i="1"/>
  <c r="P559" i="1"/>
  <c r="U559" i="1"/>
  <c r="Y559" i="1"/>
  <c r="Q523" i="1"/>
  <c r="AC523" i="1"/>
  <c r="R523" i="1"/>
  <c r="AD523" i="1"/>
  <c r="S523" i="1"/>
  <c r="AE523" i="1"/>
  <c r="T523" i="1"/>
  <c r="AF523" i="1"/>
  <c r="U523" i="1"/>
  <c r="AG523" i="1"/>
  <c r="V523" i="1"/>
  <c r="AH523" i="1"/>
  <c r="W523" i="1"/>
  <c r="AI523" i="1"/>
  <c r="AB523" i="1"/>
  <c r="AJ523" i="1"/>
  <c r="O523" i="1"/>
  <c r="P523" i="1"/>
  <c r="X523" i="1"/>
  <c r="Z523" i="1"/>
  <c r="Y523" i="1"/>
  <c r="AA523" i="1"/>
  <c r="O594" i="1"/>
  <c r="AA594" i="1"/>
  <c r="P594" i="1"/>
  <c r="AB594" i="1"/>
  <c r="Q594" i="1"/>
  <c r="AC594" i="1"/>
  <c r="R594" i="1"/>
  <c r="AD594" i="1"/>
  <c r="T594" i="1"/>
  <c r="AF594" i="1"/>
  <c r="U594" i="1"/>
  <c r="AG594" i="1"/>
  <c r="V594" i="1"/>
  <c r="AH594" i="1"/>
  <c r="S594" i="1"/>
  <c r="W594" i="1"/>
  <c r="X594" i="1"/>
  <c r="Y594" i="1"/>
  <c r="Z594" i="1"/>
  <c r="AE594" i="1"/>
  <c r="AI594" i="1"/>
  <c r="AJ594" i="1"/>
  <c r="O534" i="1"/>
  <c r="AA534" i="1"/>
  <c r="P534" i="1"/>
  <c r="AB534" i="1"/>
  <c r="Q534" i="1"/>
  <c r="AC534" i="1"/>
  <c r="R534" i="1"/>
  <c r="AD534" i="1"/>
  <c r="S534" i="1"/>
  <c r="AE534" i="1"/>
  <c r="T534" i="1"/>
  <c r="AF534" i="1"/>
  <c r="U534" i="1"/>
  <c r="AG534" i="1"/>
  <c r="V534" i="1"/>
  <c r="W534" i="1"/>
  <c r="X534" i="1"/>
  <c r="Y534" i="1"/>
  <c r="AH534" i="1"/>
  <c r="AI534" i="1"/>
  <c r="AJ534" i="1"/>
  <c r="Z534" i="1"/>
  <c r="AD868" i="1"/>
  <c r="AJ868" i="1"/>
  <c r="R844" i="1"/>
  <c r="AD844" i="1"/>
  <c r="S844" i="1"/>
  <c r="AE844" i="1"/>
  <c r="T844" i="1"/>
  <c r="AF844" i="1"/>
  <c r="U844" i="1"/>
  <c r="AG844" i="1"/>
  <c r="V844" i="1"/>
  <c r="AH844" i="1"/>
  <c r="W844" i="1"/>
  <c r="AI844" i="1"/>
  <c r="X844" i="1"/>
  <c r="AJ844" i="1"/>
  <c r="Y844" i="1"/>
  <c r="Z844" i="1"/>
  <c r="P844" i="1"/>
  <c r="AB844" i="1"/>
  <c r="O844" i="1"/>
  <c r="Q844" i="1"/>
  <c r="AA844" i="1"/>
  <c r="AC844" i="1"/>
  <c r="R832" i="1"/>
  <c r="AD832" i="1"/>
  <c r="S832" i="1"/>
  <c r="AE832" i="1"/>
  <c r="T832" i="1"/>
  <c r="AF832" i="1"/>
  <c r="U832" i="1"/>
  <c r="AG832" i="1"/>
  <c r="V832" i="1"/>
  <c r="AH832" i="1"/>
  <c r="W832" i="1"/>
  <c r="AI832" i="1"/>
  <c r="X832" i="1"/>
  <c r="AJ832" i="1"/>
  <c r="Y832" i="1"/>
  <c r="Z832" i="1"/>
  <c r="P832" i="1"/>
  <c r="AB832" i="1"/>
  <c r="AA832" i="1"/>
  <c r="AC832" i="1"/>
  <c r="Q832" i="1"/>
  <c r="O832" i="1"/>
  <c r="T664" i="1"/>
  <c r="AF664" i="1"/>
  <c r="U664" i="1"/>
  <c r="AG664" i="1"/>
  <c r="V664" i="1"/>
  <c r="AH664" i="1"/>
  <c r="W664" i="1"/>
  <c r="AI664" i="1"/>
  <c r="X664" i="1"/>
  <c r="AJ664" i="1"/>
  <c r="Y664" i="1"/>
  <c r="R664" i="1"/>
  <c r="AD664" i="1"/>
  <c r="S664" i="1"/>
  <c r="Z664" i="1"/>
  <c r="AA664" i="1"/>
  <c r="AB664" i="1"/>
  <c r="AC664" i="1"/>
  <c r="AE664" i="1"/>
  <c r="P664" i="1"/>
  <c r="Q664" i="1"/>
  <c r="O664" i="1"/>
  <c r="T652" i="1"/>
  <c r="AF652" i="1"/>
  <c r="U652" i="1"/>
  <c r="AG652" i="1"/>
  <c r="V652" i="1"/>
  <c r="AH652" i="1"/>
  <c r="W652" i="1"/>
  <c r="AI652" i="1"/>
  <c r="X652" i="1"/>
  <c r="AJ652" i="1"/>
  <c r="Y652" i="1"/>
  <c r="Z652" i="1"/>
  <c r="R652" i="1"/>
  <c r="AD652" i="1"/>
  <c r="AA652" i="1"/>
  <c r="AB652" i="1"/>
  <c r="AC652" i="1"/>
  <c r="AE652" i="1"/>
  <c r="Q652" i="1"/>
  <c r="S652" i="1"/>
  <c r="O652" i="1"/>
  <c r="P652" i="1"/>
  <c r="W568" i="1"/>
  <c r="AI568" i="1"/>
  <c r="X568" i="1"/>
  <c r="AJ568" i="1"/>
  <c r="Y568" i="1"/>
  <c r="Z568" i="1"/>
  <c r="P568" i="1"/>
  <c r="AB568" i="1"/>
  <c r="Q568" i="1"/>
  <c r="AC568" i="1"/>
  <c r="R568" i="1"/>
  <c r="AD568" i="1"/>
  <c r="U568" i="1"/>
  <c r="AG568" i="1"/>
  <c r="O568" i="1"/>
  <c r="S568" i="1"/>
  <c r="T568" i="1"/>
  <c r="V568" i="1"/>
  <c r="AA568" i="1"/>
  <c r="AE568" i="1"/>
  <c r="AF568" i="1"/>
  <c r="AH568" i="1"/>
  <c r="V448" i="1"/>
  <c r="AH448" i="1"/>
  <c r="W448" i="1"/>
  <c r="AI448" i="1"/>
  <c r="X448" i="1"/>
  <c r="AJ448" i="1"/>
  <c r="T448" i="1"/>
  <c r="P448" i="1"/>
  <c r="AF448" i="1"/>
  <c r="Q448" i="1"/>
  <c r="AG448" i="1"/>
  <c r="R448" i="1"/>
  <c r="S448" i="1"/>
  <c r="U448" i="1"/>
  <c r="Z448" i="1"/>
  <c r="AA448" i="1"/>
  <c r="AB448" i="1"/>
  <c r="AC448" i="1"/>
  <c r="O448" i="1"/>
  <c r="Y448" i="1"/>
  <c r="AD448" i="1"/>
  <c r="AE448" i="1"/>
  <c r="V436" i="1"/>
  <c r="AH436" i="1"/>
  <c r="W436" i="1"/>
  <c r="AI436" i="1"/>
  <c r="X436" i="1"/>
  <c r="AJ436" i="1"/>
  <c r="O436" i="1"/>
  <c r="AA436" i="1"/>
  <c r="T436" i="1"/>
  <c r="AF436" i="1"/>
  <c r="AB436" i="1"/>
  <c r="AC436" i="1"/>
  <c r="AD436" i="1"/>
  <c r="AE436" i="1"/>
  <c r="AG436" i="1"/>
  <c r="Q436" i="1"/>
  <c r="R436" i="1"/>
  <c r="S436" i="1"/>
  <c r="U436" i="1"/>
  <c r="P436" i="1"/>
  <c r="Y436" i="1"/>
  <c r="Z436" i="1"/>
  <c r="Z424" i="1"/>
  <c r="O424" i="1"/>
  <c r="AA424" i="1"/>
  <c r="S424" i="1"/>
  <c r="AG424" i="1"/>
  <c r="T424" i="1"/>
  <c r="AH424" i="1"/>
  <c r="U424" i="1"/>
  <c r="AI424" i="1"/>
  <c r="X424" i="1"/>
  <c r="Q424" i="1"/>
  <c r="AE424" i="1"/>
  <c r="P424" i="1"/>
  <c r="R424" i="1"/>
  <c r="V424" i="1"/>
  <c r="W424" i="1"/>
  <c r="Y424" i="1"/>
  <c r="AC424" i="1"/>
  <c r="AD424" i="1"/>
  <c r="AF424" i="1"/>
  <c r="AJ424" i="1"/>
  <c r="AB424" i="1"/>
  <c r="Z412" i="1"/>
  <c r="O412" i="1"/>
  <c r="AA412" i="1"/>
  <c r="P412" i="1"/>
  <c r="AB412" i="1"/>
  <c r="Q412" i="1"/>
  <c r="AC412" i="1"/>
  <c r="R412" i="1"/>
  <c r="AD412" i="1"/>
  <c r="Y412" i="1"/>
  <c r="AE412" i="1"/>
  <c r="AF412" i="1"/>
  <c r="AG412" i="1"/>
  <c r="AH412" i="1"/>
  <c r="AI412" i="1"/>
  <c r="S412" i="1"/>
  <c r="AJ412" i="1"/>
  <c r="W412" i="1"/>
  <c r="T412" i="1"/>
  <c r="V412" i="1"/>
  <c r="X412" i="1"/>
  <c r="U412" i="1"/>
  <c r="R400" i="1"/>
  <c r="AG400" i="1"/>
  <c r="S400" i="1"/>
  <c r="O400" i="1"/>
  <c r="Q400" i="1"/>
  <c r="AA400" i="1"/>
  <c r="AB388" i="1"/>
  <c r="AC388" i="1"/>
  <c r="AD388" i="1"/>
  <c r="O376" i="1"/>
  <c r="AE376" i="1"/>
  <c r="Z364" i="1"/>
  <c r="O364" i="1"/>
  <c r="AA364" i="1"/>
  <c r="P364" i="1"/>
  <c r="AB364" i="1"/>
  <c r="S364" i="1"/>
  <c r="AE364" i="1"/>
  <c r="T364" i="1"/>
  <c r="AF364" i="1"/>
  <c r="X364" i="1"/>
  <c r="AJ364" i="1"/>
  <c r="AI364" i="1"/>
  <c r="Q364" i="1"/>
  <c r="R364" i="1"/>
  <c r="U364" i="1"/>
  <c r="Y364" i="1"/>
  <c r="AG364" i="1"/>
  <c r="V364" i="1"/>
  <c r="W364" i="1"/>
  <c r="AC364" i="1"/>
  <c r="AD364" i="1"/>
  <c r="AH364" i="1"/>
  <c r="Z352" i="1"/>
  <c r="O352" i="1"/>
  <c r="AA352" i="1"/>
  <c r="P352" i="1"/>
  <c r="AB352" i="1"/>
  <c r="Q352" i="1"/>
  <c r="AC352" i="1"/>
  <c r="S352" i="1"/>
  <c r="AE352" i="1"/>
  <c r="T352" i="1"/>
  <c r="AF352" i="1"/>
  <c r="U352" i="1"/>
  <c r="AG352" i="1"/>
  <c r="X352" i="1"/>
  <c r="AJ352" i="1"/>
  <c r="AI352" i="1"/>
  <c r="V352" i="1"/>
  <c r="AD352" i="1"/>
  <c r="AH352" i="1"/>
  <c r="R352" i="1"/>
  <c r="W352" i="1"/>
  <c r="Y352" i="1"/>
  <c r="Y328" i="1"/>
  <c r="Z328" i="1"/>
  <c r="O328" i="1"/>
  <c r="AA328" i="1"/>
  <c r="P328" i="1"/>
  <c r="AB328" i="1"/>
  <c r="Q328" i="1"/>
  <c r="AC328" i="1"/>
  <c r="S328" i="1"/>
  <c r="AE328" i="1"/>
  <c r="W328" i="1"/>
  <c r="AI328" i="1"/>
  <c r="R328" i="1"/>
  <c r="T328" i="1"/>
  <c r="V328" i="1"/>
  <c r="X328" i="1"/>
  <c r="AD328" i="1"/>
  <c r="AH328" i="1"/>
  <c r="U328" i="1"/>
  <c r="AF328" i="1"/>
  <c r="AG328" i="1"/>
  <c r="AJ328" i="1"/>
  <c r="Y316" i="1"/>
  <c r="Z316" i="1"/>
  <c r="O316" i="1"/>
  <c r="AA316" i="1"/>
  <c r="P316" i="1"/>
  <c r="AB316" i="1"/>
  <c r="Q316" i="1"/>
  <c r="AC316" i="1"/>
  <c r="R316" i="1"/>
  <c r="AD316" i="1"/>
  <c r="S316" i="1"/>
  <c r="AE316" i="1"/>
  <c r="W316" i="1"/>
  <c r="AI316" i="1"/>
  <c r="X316" i="1"/>
  <c r="AF316" i="1"/>
  <c r="AG316" i="1"/>
  <c r="AH316" i="1"/>
  <c r="AJ316" i="1"/>
  <c r="U316" i="1"/>
  <c r="T316" i="1"/>
  <c r="V316" i="1"/>
  <c r="Y304" i="1"/>
  <c r="Z304" i="1"/>
  <c r="O304" i="1"/>
  <c r="AA304" i="1"/>
  <c r="P304" i="1"/>
  <c r="AB304" i="1"/>
  <c r="Q304" i="1"/>
  <c r="AC304" i="1"/>
  <c r="R304" i="1"/>
  <c r="AD304" i="1"/>
  <c r="S304" i="1"/>
  <c r="AE304" i="1"/>
  <c r="W304" i="1"/>
  <c r="AI304" i="1"/>
  <c r="X304" i="1"/>
  <c r="AJ304" i="1"/>
  <c r="T304" i="1"/>
  <c r="U304" i="1"/>
  <c r="V304" i="1"/>
  <c r="AF304" i="1"/>
  <c r="AG304" i="1"/>
  <c r="AH304" i="1"/>
  <c r="AP19" i="77"/>
  <c r="AP727" i="77"/>
  <c r="AP703" i="77"/>
  <c r="AP691" i="77"/>
  <c r="AP667" i="77"/>
  <c r="AP655" i="77"/>
  <c r="AP631" i="77"/>
  <c r="AP619" i="77"/>
  <c r="AP595" i="77"/>
  <c r="AP571" i="77"/>
  <c r="AP559" i="77"/>
  <c r="AP547" i="77"/>
  <c r="AP523" i="77"/>
  <c r="AP511" i="77"/>
  <c r="AP463" i="77"/>
  <c r="AP451" i="77"/>
  <c r="AP439" i="77"/>
  <c r="AP415" i="77"/>
  <c r="AP367" i="77"/>
  <c r="AP343" i="77"/>
  <c r="AP283" i="77"/>
  <c r="AP259" i="77"/>
  <c r="AP247" i="77"/>
  <c r="AP199" i="77"/>
  <c r="AP187" i="77"/>
  <c r="AP139" i="77"/>
  <c r="AP115" i="77"/>
  <c r="AP91" i="77"/>
  <c r="AP67" i="77"/>
  <c r="AP55" i="77"/>
  <c r="P819" i="1"/>
  <c r="AB819" i="1"/>
  <c r="Q819" i="1"/>
  <c r="AC819" i="1"/>
  <c r="R819" i="1"/>
  <c r="AD819" i="1"/>
  <c r="S819" i="1"/>
  <c r="AE819" i="1"/>
  <c r="T819" i="1"/>
  <c r="AF819" i="1"/>
  <c r="U819" i="1"/>
  <c r="AG819" i="1"/>
  <c r="V819" i="1"/>
  <c r="AH819" i="1"/>
  <c r="W819" i="1"/>
  <c r="AI819" i="1"/>
  <c r="X819" i="1"/>
  <c r="AJ819" i="1"/>
  <c r="Z819" i="1"/>
  <c r="O819" i="1"/>
  <c r="Y819" i="1"/>
  <c r="AA819" i="1"/>
  <c r="V985" i="1"/>
  <c r="AH985" i="1"/>
  <c r="AE985" i="1"/>
  <c r="W985" i="1"/>
  <c r="AI985" i="1"/>
  <c r="X985" i="1"/>
  <c r="AJ985" i="1"/>
  <c r="Y985" i="1"/>
  <c r="Z985" i="1"/>
  <c r="O985" i="1"/>
  <c r="AA985" i="1"/>
  <c r="AD985" i="1"/>
  <c r="T985" i="1"/>
  <c r="P985" i="1"/>
  <c r="AB985" i="1"/>
  <c r="Q985" i="1"/>
  <c r="AC985" i="1"/>
  <c r="S985" i="1"/>
  <c r="R985" i="1"/>
  <c r="AF985" i="1"/>
  <c r="U985" i="1"/>
  <c r="AG985" i="1"/>
  <c r="X823" i="1"/>
  <c r="AJ823" i="1"/>
  <c r="Y823" i="1"/>
  <c r="Z823" i="1"/>
  <c r="O823" i="1"/>
  <c r="AA823" i="1"/>
  <c r="P823" i="1"/>
  <c r="AB823" i="1"/>
  <c r="Q823" i="1"/>
  <c r="AC823" i="1"/>
  <c r="R823" i="1"/>
  <c r="AD823" i="1"/>
  <c r="S823" i="1"/>
  <c r="AE823" i="1"/>
  <c r="T823" i="1"/>
  <c r="AF823" i="1"/>
  <c r="V823" i="1"/>
  <c r="AH823" i="1"/>
  <c r="U823" i="1"/>
  <c r="W823" i="1"/>
  <c r="AG823" i="1"/>
  <c r="AI823" i="1"/>
  <c r="P855" i="1"/>
  <c r="AB855" i="1"/>
  <c r="Q855" i="1"/>
  <c r="AC855" i="1"/>
  <c r="R855" i="1"/>
  <c r="AD855" i="1"/>
  <c r="S855" i="1"/>
  <c r="AE855" i="1"/>
  <c r="T855" i="1"/>
  <c r="AF855" i="1"/>
  <c r="U855" i="1"/>
  <c r="AG855" i="1"/>
  <c r="V855" i="1"/>
  <c r="AH855" i="1"/>
  <c r="W855" i="1"/>
  <c r="AI855" i="1"/>
  <c r="X855" i="1"/>
  <c r="AJ855" i="1"/>
  <c r="Z855" i="1"/>
  <c r="O855" i="1"/>
  <c r="Y855" i="1"/>
  <c r="AA855" i="1"/>
  <c r="V1009" i="1"/>
  <c r="AH1009" i="1"/>
  <c r="Z1009" i="1"/>
  <c r="AD1009" i="1"/>
  <c r="W1009" i="1"/>
  <c r="AI1009" i="1"/>
  <c r="T1009" i="1"/>
  <c r="X1009" i="1"/>
  <c r="AJ1009" i="1"/>
  <c r="S1009" i="1"/>
  <c r="Y1009" i="1"/>
  <c r="AE1009" i="1"/>
  <c r="O1009" i="1"/>
  <c r="AA1009" i="1"/>
  <c r="AF1009" i="1"/>
  <c r="P1009" i="1"/>
  <c r="AB1009" i="1"/>
  <c r="Q1009" i="1"/>
  <c r="AC1009" i="1"/>
  <c r="R1009" i="1"/>
  <c r="AG1009" i="1"/>
  <c r="U1009" i="1"/>
  <c r="V973" i="1"/>
  <c r="AH973" i="1"/>
  <c r="W973" i="1"/>
  <c r="AI973" i="1"/>
  <c r="X973" i="1"/>
  <c r="AJ973" i="1"/>
  <c r="Y973" i="1"/>
  <c r="S973" i="1"/>
  <c r="Z973" i="1"/>
  <c r="O973" i="1"/>
  <c r="AA973" i="1"/>
  <c r="P973" i="1"/>
  <c r="AB973" i="1"/>
  <c r="AF973" i="1"/>
  <c r="Q973" i="1"/>
  <c r="AC973" i="1"/>
  <c r="AE973" i="1"/>
  <c r="T973" i="1"/>
  <c r="R973" i="1"/>
  <c r="AD973" i="1"/>
  <c r="U973" i="1"/>
  <c r="AG973" i="1"/>
  <c r="V949" i="1"/>
  <c r="AH949" i="1"/>
  <c r="W949" i="1"/>
  <c r="AI949" i="1"/>
  <c r="S949" i="1"/>
  <c r="X949" i="1"/>
  <c r="AJ949" i="1"/>
  <c r="Y949" i="1"/>
  <c r="Z949" i="1"/>
  <c r="AE949" i="1"/>
  <c r="O949" i="1"/>
  <c r="AA949" i="1"/>
  <c r="P949" i="1"/>
  <c r="AB949" i="1"/>
  <c r="Q949" i="1"/>
  <c r="AC949" i="1"/>
  <c r="AF949" i="1"/>
  <c r="R949" i="1"/>
  <c r="AD949" i="1"/>
  <c r="T949" i="1"/>
  <c r="U949" i="1"/>
  <c r="AG949" i="1"/>
  <c r="V925" i="1"/>
  <c r="AH925" i="1"/>
  <c r="W925" i="1"/>
  <c r="AI925" i="1"/>
  <c r="S925" i="1"/>
  <c r="T925" i="1"/>
  <c r="AG925" i="1"/>
  <c r="X925" i="1"/>
  <c r="AJ925" i="1"/>
  <c r="AF925" i="1"/>
  <c r="Y925" i="1"/>
  <c r="AE925" i="1"/>
  <c r="Z925" i="1"/>
  <c r="O925" i="1"/>
  <c r="AA925" i="1"/>
  <c r="U925" i="1"/>
  <c r="P925" i="1"/>
  <c r="AB925" i="1"/>
  <c r="Q925" i="1"/>
  <c r="AC925" i="1"/>
  <c r="R925" i="1"/>
  <c r="AD925" i="1"/>
  <c r="X901" i="1"/>
  <c r="AJ901" i="1"/>
  <c r="Z901" i="1"/>
  <c r="P901" i="1"/>
  <c r="AB901" i="1"/>
  <c r="Q901" i="1"/>
  <c r="AC901" i="1"/>
  <c r="R901" i="1"/>
  <c r="AD901" i="1"/>
  <c r="S901" i="1"/>
  <c r="AE901" i="1"/>
  <c r="V901" i="1"/>
  <c r="AH901" i="1"/>
  <c r="T901" i="1"/>
  <c r="O901" i="1"/>
  <c r="U901" i="1"/>
  <c r="W901" i="1"/>
  <c r="Y901" i="1"/>
  <c r="AA901" i="1"/>
  <c r="AF901" i="1"/>
  <c r="AG901" i="1"/>
  <c r="AI901" i="1"/>
  <c r="X877" i="1"/>
  <c r="AJ877" i="1"/>
  <c r="Y877" i="1"/>
  <c r="Z877" i="1"/>
  <c r="P877" i="1"/>
  <c r="AB877" i="1"/>
  <c r="Q877" i="1"/>
  <c r="AC877" i="1"/>
  <c r="R877" i="1"/>
  <c r="AD877" i="1"/>
  <c r="S877" i="1"/>
  <c r="AE877" i="1"/>
  <c r="V877" i="1"/>
  <c r="AH877" i="1"/>
  <c r="W877" i="1"/>
  <c r="O877" i="1"/>
  <c r="AA877" i="1"/>
  <c r="AF877" i="1"/>
  <c r="AG877" i="1"/>
  <c r="U877" i="1"/>
  <c r="AI877" i="1"/>
  <c r="T877" i="1"/>
  <c r="X853" i="1"/>
  <c r="AJ853" i="1"/>
  <c r="Y853" i="1"/>
  <c r="Z853" i="1"/>
  <c r="O853" i="1"/>
  <c r="AA853" i="1"/>
  <c r="P853" i="1"/>
  <c r="AB853" i="1"/>
  <c r="Q853" i="1"/>
  <c r="AC853" i="1"/>
  <c r="R853" i="1"/>
  <c r="AD853" i="1"/>
  <c r="S853" i="1"/>
  <c r="AE853" i="1"/>
  <c r="T853" i="1"/>
  <c r="AF853" i="1"/>
  <c r="V853" i="1"/>
  <c r="AH853" i="1"/>
  <c r="U853" i="1"/>
  <c r="W853" i="1"/>
  <c r="AG853" i="1"/>
  <c r="AI853" i="1"/>
  <c r="X829" i="1"/>
  <c r="AJ829" i="1"/>
  <c r="Y829" i="1"/>
  <c r="Z829" i="1"/>
  <c r="O829" i="1"/>
  <c r="AA829" i="1"/>
  <c r="P829" i="1"/>
  <c r="AB829" i="1"/>
  <c r="Q829" i="1"/>
  <c r="AC829" i="1"/>
  <c r="R829" i="1"/>
  <c r="AD829" i="1"/>
  <c r="S829" i="1"/>
  <c r="AE829" i="1"/>
  <c r="T829" i="1"/>
  <c r="AF829" i="1"/>
  <c r="V829" i="1"/>
  <c r="AH829" i="1"/>
  <c r="AG829" i="1"/>
  <c r="AI829" i="1"/>
  <c r="U829" i="1"/>
  <c r="W829" i="1"/>
  <c r="T373" i="1"/>
  <c r="AF373" i="1"/>
  <c r="U373" i="1"/>
  <c r="AG373" i="1"/>
  <c r="Y373" i="1"/>
  <c r="X373" i="1"/>
  <c r="Z373" i="1"/>
  <c r="AA373" i="1"/>
  <c r="AB373" i="1"/>
  <c r="AC373" i="1"/>
  <c r="Q373" i="1"/>
  <c r="AH373" i="1"/>
  <c r="P373" i="1"/>
  <c r="R373" i="1"/>
  <c r="S373" i="1"/>
  <c r="V373" i="1"/>
  <c r="W373" i="1"/>
  <c r="AD373" i="1"/>
  <c r="AE373" i="1"/>
  <c r="O373" i="1"/>
  <c r="AI373" i="1"/>
  <c r="AJ373" i="1"/>
  <c r="S313" i="1"/>
  <c r="AE313" i="1"/>
  <c r="T313" i="1"/>
  <c r="AF313" i="1"/>
  <c r="U313" i="1"/>
  <c r="AG313" i="1"/>
  <c r="V313" i="1"/>
  <c r="AH313" i="1"/>
  <c r="W313" i="1"/>
  <c r="AI313" i="1"/>
  <c r="X313" i="1"/>
  <c r="AJ313" i="1"/>
  <c r="Y313" i="1"/>
  <c r="Q313" i="1"/>
  <c r="AC313" i="1"/>
  <c r="R313" i="1"/>
  <c r="Z313" i="1"/>
  <c r="AA313" i="1"/>
  <c r="AB313" i="1"/>
  <c r="AD313" i="1"/>
  <c r="O313" i="1"/>
  <c r="P313" i="1"/>
  <c r="Q300" i="1"/>
  <c r="AC300" i="1"/>
  <c r="R300" i="1"/>
  <c r="AD300" i="1"/>
  <c r="S300" i="1"/>
  <c r="AE300" i="1"/>
  <c r="T300" i="1"/>
  <c r="AF300" i="1"/>
  <c r="U300" i="1"/>
  <c r="AG300" i="1"/>
  <c r="V300" i="1"/>
  <c r="AH300" i="1"/>
  <c r="W300" i="1"/>
  <c r="AI300" i="1"/>
  <c r="O300" i="1"/>
  <c r="AA300" i="1"/>
  <c r="P300" i="1"/>
  <c r="AB300" i="1"/>
  <c r="X300" i="1"/>
  <c r="Y300" i="1"/>
  <c r="Z300" i="1"/>
  <c r="AJ300" i="1"/>
  <c r="O588" i="1"/>
  <c r="AA588" i="1"/>
  <c r="P588" i="1"/>
  <c r="AB588" i="1"/>
  <c r="Q588" i="1"/>
  <c r="AC588" i="1"/>
  <c r="R588" i="1"/>
  <c r="AD588" i="1"/>
  <c r="T588" i="1"/>
  <c r="AF588" i="1"/>
  <c r="U588" i="1"/>
  <c r="AG588" i="1"/>
  <c r="V588" i="1"/>
  <c r="AH588" i="1"/>
  <c r="Z588" i="1"/>
  <c r="AE588" i="1"/>
  <c r="AI588" i="1"/>
  <c r="AJ588" i="1"/>
  <c r="S588" i="1"/>
  <c r="W588" i="1"/>
  <c r="X588" i="1"/>
  <c r="Y588" i="1"/>
  <c r="O576" i="1"/>
  <c r="AA576" i="1"/>
  <c r="P576" i="1"/>
  <c r="AB576" i="1"/>
  <c r="Q576" i="1"/>
  <c r="AC576" i="1"/>
  <c r="R576" i="1"/>
  <c r="AD576" i="1"/>
  <c r="T576" i="1"/>
  <c r="AF576" i="1"/>
  <c r="U576" i="1"/>
  <c r="AG576" i="1"/>
  <c r="V576" i="1"/>
  <c r="AH576" i="1"/>
  <c r="Y576" i="1"/>
  <c r="S576" i="1"/>
  <c r="W576" i="1"/>
  <c r="X576" i="1"/>
  <c r="Z576" i="1"/>
  <c r="AE576" i="1"/>
  <c r="AI576" i="1"/>
  <c r="AJ576" i="1"/>
  <c r="O564" i="1"/>
  <c r="AA564" i="1"/>
  <c r="P564" i="1"/>
  <c r="AB564" i="1"/>
  <c r="Q564" i="1"/>
  <c r="AC564" i="1"/>
  <c r="R564" i="1"/>
  <c r="AD564" i="1"/>
  <c r="T564" i="1"/>
  <c r="AF564" i="1"/>
  <c r="U564" i="1"/>
  <c r="AG564" i="1"/>
  <c r="V564" i="1"/>
  <c r="AH564" i="1"/>
  <c r="Y564" i="1"/>
  <c r="X564" i="1"/>
  <c r="Z564" i="1"/>
  <c r="AE564" i="1"/>
  <c r="AI564" i="1"/>
  <c r="AJ564" i="1"/>
  <c r="S564" i="1"/>
  <c r="W564" i="1"/>
  <c r="O528" i="1"/>
  <c r="AA528" i="1"/>
  <c r="P528" i="1"/>
  <c r="AB528" i="1"/>
  <c r="Q528" i="1"/>
  <c r="AC528" i="1"/>
  <c r="R528" i="1"/>
  <c r="AD528" i="1"/>
  <c r="S528" i="1"/>
  <c r="AE528" i="1"/>
  <c r="T528" i="1"/>
  <c r="AF528" i="1"/>
  <c r="U528" i="1"/>
  <c r="AG528" i="1"/>
  <c r="AJ528" i="1"/>
  <c r="V528" i="1"/>
  <c r="W528" i="1"/>
  <c r="X528" i="1"/>
  <c r="Y528" i="1"/>
  <c r="AH528" i="1"/>
  <c r="Z528" i="1"/>
  <c r="AI528" i="1"/>
  <c r="O516" i="1"/>
  <c r="AA516" i="1"/>
  <c r="P516" i="1"/>
  <c r="AB516" i="1"/>
  <c r="Q516" i="1"/>
  <c r="AC516" i="1"/>
  <c r="R516" i="1"/>
  <c r="AD516" i="1"/>
  <c r="S516" i="1"/>
  <c r="AE516" i="1"/>
  <c r="T516" i="1"/>
  <c r="AF516" i="1"/>
  <c r="U516" i="1"/>
  <c r="AG516" i="1"/>
  <c r="V516" i="1"/>
  <c r="W516" i="1"/>
  <c r="X516" i="1"/>
  <c r="Y516" i="1"/>
  <c r="Z516" i="1"/>
  <c r="AH516" i="1"/>
  <c r="AJ516" i="1"/>
  <c r="AI516" i="1"/>
  <c r="O504" i="1"/>
  <c r="AA504" i="1"/>
  <c r="P504" i="1"/>
  <c r="AB504" i="1"/>
  <c r="Q504" i="1"/>
  <c r="AC504" i="1"/>
  <c r="R504" i="1"/>
  <c r="AD504" i="1"/>
  <c r="S504" i="1"/>
  <c r="AE504" i="1"/>
  <c r="T504" i="1"/>
  <c r="AF504" i="1"/>
  <c r="U504" i="1"/>
  <c r="AG504" i="1"/>
  <c r="V504" i="1"/>
  <c r="W504" i="1"/>
  <c r="X504" i="1"/>
  <c r="Y504" i="1"/>
  <c r="Z504" i="1"/>
  <c r="AH504" i="1"/>
  <c r="AI504" i="1"/>
  <c r="AJ504" i="1"/>
  <c r="T468" i="1"/>
  <c r="AF468" i="1"/>
  <c r="U468" i="1"/>
  <c r="AG468" i="1"/>
  <c r="W468" i="1"/>
  <c r="AI468" i="1"/>
  <c r="X468" i="1"/>
  <c r="AJ468" i="1"/>
  <c r="Z468" i="1"/>
  <c r="O468" i="1"/>
  <c r="AA468" i="1"/>
  <c r="Q468" i="1"/>
  <c r="AC468" i="1"/>
  <c r="R468" i="1"/>
  <c r="S468" i="1"/>
  <c r="V468" i="1"/>
  <c r="Y468" i="1"/>
  <c r="AB468" i="1"/>
  <c r="AD468" i="1"/>
  <c r="AE468" i="1"/>
  <c r="AH468" i="1"/>
  <c r="P468" i="1"/>
  <c r="O456" i="1"/>
  <c r="P456" i="1"/>
  <c r="AB456" i="1"/>
  <c r="U456" i="1"/>
  <c r="AH456" i="1"/>
  <c r="V456" i="1"/>
  <c r="AI456" i="1"/>
  <c r="X456" i="1"/>
  <c r="Y456" i="1"/>
  <c r="AA456" i="1"/>
  <c r="AC456" i="1"/>
  <c r="Q456" i="1"/>
  <c r="AD456" i="1"/>
  <c r="R456" i="1"/>
  <c r="AE456" i="1"/>
  <c r="W456" i="1"/>
  <c r="Z456" i="1"/>
  <c r="AF456" i="1"/>
  <c r="AG456" i="1"/>
  <c r="AJ456" i="1"/>
  <c r="S456" i="1"/>
  <c r="T456" i="1"/>
  <c r="Z444" i="1"/>
  <c r="O444" i="1"/>
  <c r="AA444" i="1"/>
  <c r="P444" i="1"/>
  <c r="AB444" i="1"/>
  <c r="X444" i="1"/>
  <c r="AJ444" i="1"/>
  <c r="AF444" i="1"/>
  <c r="Q444" i="1"/>
  <c r="AG444" i="1"/>
  <c r="R444" i="1"/>
  <c r="AH444" i="1"/>
  <c r="S444" i="1"/>
  <c r="AI444" i="1"/>
  <c r="T444" i="1"/>
  <c r="V444" i="1"/>
  <c r="W444" i="1"/>
  <c r="Y444" i="1"/>
  <c r="AC444" i="1"/>
  <c r="U444" i="1"/>
  <c r="AD444" i="1"/>
  <c r="AE444" i="1"/>
  <c r="R420" i="1"/>
  <c r="AD420" i="1"/>
  <c r="S420" i="1"/>
  <c r="AE420" i="1"/>
  <c r="U420" i="1"/>
  <c r="AG420" i="1"/>
  <c r="V420" i="1"/>
  <c r="AH420" i="1"/>
  <c r="AB420" i="1"/>
  <c r="AC420" i="1"/>
  <c r="AF420" i="1"/>
  <c r="Q420" i="1"/>
  <c r="T420" i="1"/>
  <c r="Z420" i="1"/>
  <c r="X420" i="1"/>
  <c r="Y420" i="1"/>
  <c r="AA420" i="1"/>
  <c r="AI420" i="1"/>
  <c r="AJ420" i="1"/>
  <c r="O420" i="1"/>
  <c r="P420" i="1"/>
  <c r="W420" i="1"/>
  <c r="P408" i="1"/>
  <c r="AB408" i="1"/>
  <c r="R408" i="1"/>
  <c r="AD408" i="1"/>
  <c r="S408" i="1"/>
  <c r="AE408" i="1"/>
  <c r="T408" i="1"/>
  <c r="AF408" i="1"/>
  <c r="U408" i="1"/>
  <c r="AG408" i="1"/>
  <c r="V408" i="1"/>
  <c r="AH408" i="1"/>
  <c r="Y408" i="1"/>
  <c r="Z408" i="1"/>
  <c r="AA408" i="1"/>
  <c r="AC408" i="1"/>
  <c r="AI408" i="1"/>
  <c r="AJ408" i="1"/>
  <c r="W408" i="1"/>
  <c r="O408" i="1"/>
  <c r="Q408" i="1"/>
  <c r="X408" i="1"/>
  <c r="Z396" i="1"/>
  <c r="O396" i="1"/>
  <c r="AA396" i="1"/>
  <c r="Q396" i="1"/>
  <c r="AC396" i="1"/>
  <c r="W396" i="1"/>
  <c r="Y396" i="1"/>
  <c r="AB396" i="1"/>
  <c r="AD396" i="1"/>
  <c r="AE396" i="1"/>
  <c r="P396" i="1"/>
  <c r="AF396" i="1"/>
  <c r="T396" i="1"/>
  <c r="U396" i="1"/>
  <c r="V396" i="1"/>
  <c r="X396" i="1"/>
  <c r="AG396" i="1"/>
  <c r="AH396" i="1"/>
  <c r="AI396" i="1"/>
  <c r="R396" i="1"/>
  <c r="AJ396" i="1"/>
  <c r="S396" i="1"/>
  <c r="Z384" i="1"/>
  <c r="O384" i="1"/>
  <c r="AA384" i="1"/>
  <c r="P384" i="1"/>
  <c r="AB384" i="1"/>
  <c r="Q384" i="1"/>
  <c r="AC384" i="1"/>
  <c r="U384" i="1"/>
  <c r="V384" i="1"/>
  <c r="W384" i="1"/>
  <c r="X384" i="1"/>
  <c r="Y384" i="1"/>
  <c r="AD384" i="1"/>
  <c r="AE384" i="1"/>
  <c r="AF384" i="1"/>
  <c r="AG384" i="1"/>
  <c r="AH384" i="1"/>
  <c r="AI384" i="1"/>
  <c r="AJ384" i="1"/>
  <c r="S384" i="1"/>
  <c r="R384" i="1"/>
  <c r="T384" i="1"/>
  <c r="R372" i="1"/>
  <c r="AD372" i="1"/>
  <c r="S372" i="1"/>
  <c r="AE372" i="1"/>
  <c r="W372" i="1"/>
  <c r="AI372" i="1"/>
  <c r="AC372" i="1"/>
  <c r="O372" i="1"/>
  <c r="AF372" i="1"/>
  <c r="P372" i="1"/>
  <c r="AG372" i="1"/>
  <c r="Q372" i="1"/>
  <c r="AH372" i="1"/>
  <c r="T372" i="1"/>
  <c r="AJ372" i="1"/>
  <c r="X372" i="1"/>
  <c r="U372" i="1"/>
  <c r="V372" i="1"/>
  <c r="AB372" i="1"/>
  <c r="Y372" i="1"/>
  <c r="Z372" i="1"/>
  <c r="AA372" i="1"/>
  <c r="R360" i="1"/>
  <c r="AD360" i="1"/>
  <c r="S360" i="1"/>
  <c r="AE360" i="1"/>
  <c r="T360" i="1"/>
  <c r="AF360" i="1"/>
  <c r="W360" i="1"/>
  <c r="AI360" i="1"/>
  <c r="X360" i="1"/>
  <c r="AJ360" i="1"/>
  <c r="P360" i="1"/>
  <c r="AB360" i="1"/>
  <c r="AA360" i="1"/>
  <c r="AC360" i="1"/>
  <c r="AG360" i="1"/>
  <c r="AH360" i="1"/>
  <c r="Q360" i="1"/>
  <c r="Y360" i="1"/>
  <c r="V360" i="1"/>
  <c r="O360" i="1"/>
  <c r="U360" i="1"/>
  <c r="Z360" i="1"/>
  <c r="R348" i="1"/>
  <c r="AD348" i="1"/>
  <c r="S348" i="1"/>
  <c r="AE348" i="1"/>
  <c r="T348" i="1"/>
  <c r="AF348" i="1"/>
  <c r="U348" i="1"/>
  <c r="AG348" i="1"/>
  <c r="W348" i="1"/>
  <c r="AI348" i="1"/>
  <c r="X348" i="1"/>
  <c r="AJ348" i="1"/>
  <c r="Y348" i="1"/>
  <c r="P348" i="1"/>
  <c r="AB348" i="1"/>
  <c r="O348" i="1"/>
  <c r="Q348" i="1"/>
  <c r="V348" i="1"/>
  <c r="Z348" i="1"/>
  <c r="AA348" i="1"/>
  <c r="AC348" i="1"/>
  <c r="AH348" i="1"/>
  <c r="Q336" i="1"/>
  <c r="AC336" i="1"/>
  <c r="R336" i="1"/>
  <c r="AD336" i="1"/>
  <c r="S336" i="1"/>
  <c r="AE336" i="1"/>
  <c r="T336" i="1"/>
  <c r="AF336" i="1"/>
  <c r="U336" i="1"/>
  <c r="AG336" i="1"/>
  <c r="W336" i="1"/>
  <c r="AI336" i="1"/>
  <c r="AA336" i="1"/>
  <c r="AB336" i="1"/>
  <c r="AH336" i="1"/>
  <c r="AJ336" i="1"/>
  <c r="O336" i="1"/>
  <c r="P336" i="1"/>
  <c r="Y336" i="1"/>
  <c r="V336" i="1"/>
  <c r="X336" i="1"/>
  <c r="Z336" i="1"/>
  <c r="Q324" i="1"/>
  <c r="AC324" i="1"/>
  <c r="R324" i="1"/>
  <c r="AD324" i="1"/>
  <c r="S324" i="1"/>
  <c r="AE324" i="1"/>
  <c r="T324" i="1"/>
  <c r="AF324" i="1"/>
  <c r="U324" i="1"/>
  <c r="AG324" i="1"/>
  <c r="V324" i="1"/>
  <c r="AH324" i="1"/>
  <c r="W324" i="1"/>
  <c r="AI324" i="1"/>
  <c r="O324" i="1"/>
  <c r="AA324" i="1"/>
  <c r="AB324" i="1"/>
  <c r="AJ324" i="1"/>
  <c r="Y324" i="1"/>
  <c r="P324" i="1"/>
  <c r="X324" i="1"/>
  <c r="Z324" i="1"/>
  <c r="Q312" i="1"/>
  <c r="AC312" i="1"/>
  <c r="R312" i="1"/>
  <c r="AD312" i="1"/>
  <c r="S312" i="1"/>
  <c r="AE312" i="1"/>
  <c r="T312" i="1"/>
  <c r="AF312" i="1"/>
  <c r="U312" i="1"/>
  <c r="AG312" i="1"/>
  <c r="V312" i="1"/>
  <c r="AH312" i="1"/>
  <c r="W312" i="1"/>
  <c r="AI312" i="1"/>
  <c r="O312" i="1"/>
  <c r="AA312" i="1"/>
  <c r="P312" i="1"/>
  <c r="X312" i="1"/>
  <c r="Y312" i="1"/>
  <c r="Z312" i="1"/>
  <c r="AB312" i="1"/>
  <c r="AJ312" i="1"/>
  <c r="L562" i="1"/>
  <c r="L538" i="1"/>
  <c r="L526" i="1"/>
  <c r="L502" i="1"/>
  <c r="L478" i="1"/>
  <c r="L466" i="1"/>
  <c r="L454" i="1"/>
  <c r="L442" i="1"/>
  <c r="L430" i="1"/>
  <c r="L418" i="1"/>
  <c r="L370" i="1"/>
  <c r="L346" i="1"/>
  <c r="L334" i="1"/>
  <c r="L322" i="1"/>
  <c r="L310" i="1"/>
  <c r="P831" i="1"/>
  <c r="AB831" i="1"/>
  <c r="Q831" i="1"/>
  <c r="AC831" i="1"/>
  <c r="R831" i="1"/>
  <c r="AD831" i="1"/>
  <c r="S831" i="1"/>
  <c r="AE831" i="1"/>
  <c r="T831" i="1"/>
  <c r="AF831" i="1"/>
  <c r="U831" i="1"/>
  <c r="AG831" i="1"/>
  <c r="V831" i="1"/>
  <c r="AH831" i="1"/>
  <c r="W831" i="1"/>
  <c r="AI831" i="1"/>
  <c r="X831" i="1"/>
  <c r="AJ831" i="1"/>
  <c r="Z831" i="1"/>
  <c r="O831" i="1"/>
  <c r="Y831" i="1"/>
  <c r="AA831" i="1"/>
  <c r="V997" i="1"/>
  <c r="AH997" i="1"/>
  <c r="W997" i="1"/>
  <c r="AI997" i="1"/>
  <c r="AF997" i="1"/>
  <c r="X997" i="1"/>
  <c r="AJ997" i="1"/>
  <c r="AE997" i="1"/>
  <c r="Y997" i="1"/>
  <c r="R997" i="1"/>
  <c r="Z997" i="1"/>
  <c r="AD997" i="1"/>
  <c r="O997" i="1"/>
  <c r="AA997" i="1"/>
  <c r="S997" i="1"/>
  <c r="P997" i="1"/>
  <c r="AB997" i="1"/>
  <c r="Q997" i="1"/>
  <c r="AC997" i="1"/>
  <c r="T997" i="1"/>
  <c r="U997" i="1"/>
  <c r="AG997" i="1"/>
  <c r="V961" i="1"/>
  <c r="AH961" i="1"/>
  <c r="W961" i="1"/>
  <c r="AI961" i="1"/>
  <c r="X961" i="1"/>
  <c r="AJ961" i="1"/>
  <c r="Y961" i="1"/>
  <c r="Z961" i="1"/>
  <c r="O961" i="1"/>
  <c r="AA961" i="1"/>
  <c r="AF961" i="1"/>
  <c r="P961" i="1"/>
  <c r="AB961" i="1"/>
  <c r="S961" i="1"/>
  <c r="T961" i="1"/>
  <c r="Q961" i="1"/>
  <c r="AC961" i="1"/>
  <c r="AE961" i="1"/>
  <c r="R961" i="1"/>
  <c r="AD961" i="1"/>
  <c r="AG961" i="1"/>
  <c r="U961" i="1"/>
  <c r="V937" i="1"/>
  <c r="AH937" i="1"/>
  <c r="W937" i="1"/>
  <c r="AI937" i="1"/>
  <c r="AE937" i="1"/>
  <c r="X937" i="1"/>
  <c r="AJ937" i="1"/>
  <c r="Y937" i="1"/>
  <c r="T937" i="1"/>
  <c r="Z937" i="1"/>
  <c r="O937" i="1"/>
  <c r="AA937" i="1"/>
  <c r="P937" i="1"/>
  <c r="AB937" i="1"/>
  <c r="S937" i="1"/>
  <c r="AF937" i="1"/>
  <c r="Q937" i="1"/>
  <c r="AC937" i="1"/>
  <c r="R937" i="1"/>
  <c r="AD937" i="1"/>
  <c r="AG937" i="1"/>
  <c r="U937" i="1"/>
  <c r="X913" i="1"/>
  <c r="AJ913" i="1"/>
  <c r="Z913" i="1"/>
  <c r="R913" i="1"/>
  <c r="AD913" i="1"/>
  <c r="V913" i="1"/>
  <c r="AH913" i="1"/>
  <c r="AE913" i="1"/>
  <c r="O913" i="1"/>
  <c r="AF913" i="1"/>
  <c r="AC913" i="1"/>
  <c r="P913" i="1"/>
  <c r="AG913" i="1"/>
  <c r="Q913" i="1"/>
  <c r="AI913" i="1"/>
  <c r="S913" i="1"/>
  <c r="T913" i="1"/>
  <c r="U913" i="1"/>
  <c r="AA913" i="1"/>
  <c r="W913" i="1"/>
  <c r="AB913" i="1"/>
  <c r="Y913" i="1"/>
  <c r="X889" i="1"/>
  <c r="AJ889" i="1"/>
  <c r="Z889" i="1"/>
  <c r="P889" i="1"/>
  <c r="AB889" i="1"/>
  <c r="Q889" i="1"/>
  <c r="AC889" i="1"/>
  <c r="R889" i="1"/>
  <c r="AD889" i="1"/>
  <c r="S889" i="1"/>
  <c r="AE889" i="1"/>
  <c r="V889" i="1"/>
  <c r="AH889" i="1"/>
  <c r="W889" i="1"/>
  <c r="Y889" i="1"/>
  <c r="U889" i="1"/>
  <c r="AA889" i="1"/>
  <c r="AF889" i="1"/>
  <c r="AG889" i="1"/>
  <c r="AI889" i="1"/>
  <c r="O889" i="1"/>
  <c r="T889" i="1"/>
  <c r="X865" i="1"/>
  <c r="AJ865" i="1"/>
  <c r="Y865" i="1"/>
  <c r="Z865" i="1"/>
  <c r="O865" i="1"/>
  <c r="AA865" i="1"/>
  <c r="P865" i="1"/>
  <c r="AB865" i="1"/>
  <c r="Q865" i="1"/>
  <c r="AC865" i="1"/>
  <c r="R865" i="1"/>
  <c r="AD865" i="1"/>
  <c r="S865" i="1"/>
  <c r="AE865" i="1"/>
  <c r="T865" i="1"/>
  <c r="AF865" i="1"/>
  <c r="V865" i="1"/>
  <c r="AH865" i="1"/>
  <c r="AG865" i="1"/>
  <c r="AI865" i="1"/>
  <c r="W865" i="1"/>
  <c r="U865" i="1"/>
  <c r="X841" i="1"/>
  <c r="AJ841" i="1"/>
  <c r="Y841" i="1"/>
  <c r="Z841" i="1"/>
  <c r="O841" i="1"/>
  <c r="AA841" i="1"/>
  <c r="P841" i="1"/>
  <c r="AB841" i="1"/>
  <c r="Q841" i="1"/>
  <c r="AC841" i="1"/>
  <c r="R841" i="1"/>
  <c r="AD841" i="1"/>
  <c r="S841" i="1"/>
  <c r="AE841" i="1"/>
  <c r="T841" i="1"/>
  <c r="AF841" i="1"/>
  <c r="V841" i="1"/>
  <c r="AH841" i="1"/>
  <c r="AI841" i="1"/>
  <c r="U841" i="1"/>
  <c r="W841" i="1"/>
  <c r="AG841" i="1"/>
  <c r="T349" i="1"/>
  <c r="AF349" i="1"/>
  <c r="U349" i="1"/>
  <c r="AG349" i="1"/>
  <c r="V349" i="1"/>
  <c r="AH349" i="1"/>
  <c r="W349" i="1"/>
  <c r="AI349" i="1"/>
  <c r="Y349" i="1"/>
  <c r="Z349" i="1"/>
  <c r="O349" i="1"/>
  <c r="AA349" i="1"/>
  <c r="R349" i="1"/>
  <c r="AD349" i="1"/>
  <c r="AC349" i="1"/>
  <c r="AE349" i="1"/>
  <c r="AJ349" i="1"/>
  <c r="P349" i="1"/>
  <c r="X349" i="1"/>
  <c r="AB349" i="1"/>
  <c r="Q349" i="1"/>
  <c r="S349" i="1"/>
  <c r="S325" i="1"/>
  <c r="AE325" i="1"/>
  <c r="T325" i="1"/>
  <c r="AF325" i="1"/>
  <c r="U325" i="1"/>
  <c r="AG325" i="1"/>
  <c r="V325" i="1"/>
  <c r="AH325" i="1"/>
  <c r="W325" i="1"/>
  <c r="AI325" i="1"/>
  <c r="X325" i="1"/>
  <c r="AJ325" i="1"/>
  <c r="Y325" i="1"/>
  <c r="Q325" i="1"/>
  <c r="AC325" i="1"/>
  <c r="O325" i="1"/>
  <c r="P325" i="1"/>
  <c r="Z325" i="1"/>
  <c r="AA325" i="1"/>
  <c r="AB325" i="1"/>
  <c r="R325" i="1"/>
  <c r="AD325" i="1"/>
  <c r="T827" i="1"/>
  <c r="AF827" i="1"/>
  <c r="U827" i="1"/>
  <c r="AG827" i="1"/>
  <c r="V827" i="1"/>
  <c r="AH827" i="1"/>
  <c r="W827" i="1"/>
  <c r="AI827" i="1"/>
  <c r="X827" i="1"/>
  <c r="AJ827" i="1"/>
  <c r="Y827" i="1"/>
  <c r="Z827" i="1"/>
  <c r="O827" i="1"/>
  <c r="AA827" i="1"/>
  <c r="P827" i="1"/>
  <c r="AB827" i="1"/>
  <c r="R827" i="1"/>
  <c r="AD827" i="1"/>
  <c r="Q827" i="1"/>
  <c r="S827" i="1"/>
  <c r="AC827" i="1"/>
  <c r="AE827" i="1"/>
  <c r="L1009" i="1"/>
  <c r="L861" i="1"/>
  <c r="L849" i="1"/>
  <c r="L837" i="1"/>
  <c r="L825" i="1"/>
  <c r="L813" i="1"/>
  <c r="L501" i="1"/>
  <c r="L489" i="1"/>
  <c r="L477" i="1"/>
  <c r="L304" i="1"/>
  <c r="L298" i="1"/>
  <c r="P298" i="1"/>
  <c r="AB298" i="1"/>
  <c r="Q298" i="1"/>
  <c r="AC298" i="1"/>
  <c r="R298" i="1"/>
  <c r="AD298" i="1"/>
  <c r="AA298" i="1"/>
  <c r="S298" i="1"/>
  <c r="AE298" i="1"/>
  <c r="T298" i="1"/>
  <c r="AF298" i="1"/>
  <c r="U298" i="1"/>
  <c r="AG298" i="1"/>
  <c r="V298" i="1"/>
  <c r="AH298" i="1"/>
  <c r="W298" i="1"/>
  <c r="AI298" i="1"/>
  <c r="X298" i="1"/>
  <c r="AJ298" i="1"/>
  <c r="O298" i="1"/>
  <c r="Y298" i="1"/>
  <c r="Z298" i="1"/>
  <c r="AP13" i="77"/>
  <c r="AP541" i="77"/>
  <c r="AP529" i="77"/>
  <c r="AP517" i="77"/>
  <c r="AP505" i="77"/>
  <c r="AP469" i="77"/>
  <c r="AP445" i="77"/>
  <c r="AP433" i="77"/>
  <c r="AP409" i="77"/>
  <c r="AP397" i="77"/>
  <c r="AP361" i="77"/>
  <c r="AP349" i="77"/>
  <c r="AP337" i="77"/>
  <c r="AP325" i="77"/>
  <c r="AP313" i="77"/>
  <c r="AP277" i="77"/>
  <c r="AP265" i="77"/>
  <c r="AP253" i="77"/>
  <c r="AP241" i="77"/>
  <c r="AP229" i="77"/>
  <c r="AP217" i="77"/>
  <c r="AP205" i="77"/>
  <c r="AP73" i="77"/>
  <c r="AP732" i="77"/>
  <c r="AP720" i="77"/>
  <c r="AP708" i="77"/>
  <c r="AP696" i="77"/>
  <c r="AP684" i="77"/>
  <c r="AP672" i="77"/>
  <c r="AP660" i="77"/>
  <c r="AP648" i="77"/>
  <c r="AP636" i="77"/>
  <c r="AP624" i="77"/>
  <c r="AP612" i="77"/>
  <c r="AP600" i="77"/>
  <c r="AP588" i="77"/>
  <c r="AP552" i="77"/>
  <c r="AP522" i="77"/>
  <c r="AP224" i="77"/>
  <c r="AP200" i="77"/>
  <c r="AP425" i="77"/>
  <c r="AP353" i="77"/>
  <c r="AP223" i="77"/>
  <c r="AP532" i="77"/>
  <c r="AP723" i="77"/>
  <c r="AP711" i="77"/>
  <c r="AP699" i="77"/>
  <c r="AP687" i="77"/>
  <c r="AP675" i="77"/>
  <c r="AP663" i="77"/>
  <c r="AP651" i="77"/>
  <c r="AP639" i="77"/>
  <c r="AP627" i="77"/>
  <c r="AP615" i="77"/>
  <c r="AP603" i="77"/>
  <c r="AP591" i="77"/>
  <c r="AP579" i="77"/>
  <c r="AP555" i="77"/>
  <c r="AP710" i="77"/>
  <c r="AP698" i="77"/>
  <c r="AP674" i="77"/>
  <c r="AP662" i="77"/>
  <c r="AP638" i="77"/>
  <c r="AP626" i="77"/>
  <c r="AP602" i="77"/>
  <c r="AP590" i="77"/>
  <c r="AP729" i="77"/>
  <c r="AP693" i="77"/>
  <c r="AP657" i="77"/>
  <c r="AP621" i="77"/>
  <c r="AP232" i="77"/>
  <c r="AP43" i="77"/>
  <c r="AP37" i="77"/>
  <c r="AP503" i="77"/>
  <c r="AP479" i="77"/>
  <c r="AP395" i="77"/>
  <c r="AP335" i="77"/>
  <c r="AP84" i="77"/>
  <c r="AP72" i="77"/>
  <c r="AP60" i="77"/>
  <c r="AP48" i="77"/>
  <c r="AP36" i="77"/>
  <c r="AP179" i="77"/>
  <c r="AP167" i="77"/>
  <c r="AP131" i="77"/>
  <c r="AP119" i="77"/>
  <c r="AP95" i="77"/>
  <c r="AP83" i="77"/>
  <c r="AP71" i="77"/>
  <c r="AP513" i="77"/>
  <c r="AP701" i="77"/>
  <c r="AP665" i="77"/>
  <c r="AP629" i="77"/>
  <c r="AP428" i="77"/>
  <c r="AP416" i="77"/>
  <c r="AP356" i="77"/>
  <c r="AP133" i="77"/>
  <c r="AP307" i="77"/>
  <c r="AP273" i="77"/>
  <c r="AP261" i="77"/>
  <c r="AP249" i="77"/>
  <c r="AP237" i="77"/>
  <c r="AP225" i="77"/>
  <c r="AP557" i="77"/>
  <c r="AP576" i="77"/>
  <c r="AP564" i="77"/>
  <c r="AP420" i="77"/>
  <c r="AP324" i="77"/>
  <c r="AP96" i="77"/>
  <c r="AP24" i="77"/>
  <c r="AP715" i="77"/>
  <c r="AP679" i="77"/>
  <c r="AP643" i="77"/>
  <c r="AP607" i="77"/>
  <c r="AP512" i="77"/>
  <c r="AP501" i="77"/>
  <c r="AP418" i="77"/>
  <c r="AP246" i="77"/>
  <c r="AP176" i="77"/>
  <c r="AP98" i="77"/>
  <c r="AP577" i="77"/>
  <c r="AP347" i="77"/>
  <c r="AP155" i="77"/>
  <c r="AP143" i="77"/>
  <c r="AP107" i="77"/>
  <c r="AP47" i="77"/>
  <c r="AP35" i="77"/>
  <c r="AP23" i="77"/>
  <c r="AP417" i="77"/>
  <c r="AP345" i="77"/>
  <c r="AP278" i="77"/>
  <c r="AP175" i="77"/>
  <c r="AP97" i="77"/>
  <c r="AP44" i="77"/>
  <c r="AP717" i="77"/>
  <c r="AP705" i="77"/>
  <c r="AP681" i="77"/>
  <c r="AP669" i="77"/>
  <c r="AP645" i="77"/>
  <c r="AP633" i="77"/>
  <c r="AP609" i="77"/>
  <c r="AP597" i="77"/>
  <c r="AP573" i="77"/>
  <c r="AP213" i="77"/>
  <c r="AP201" i="77"/>
  <c r="AP189" i="77"/>
  <c r="AP177" i="77"/>
  <c r="AP57" i="77"/>
  <c r="AP700" i="77"/>
  <c r="AP664" i="77"/>
  <c r="AP628" i="77"/>
  <c r="AP593" i="77"/>
  <c r="AP427" i="77"/>
  <c r="AP355" i="77"/>
  <c r="AP254" i="77"/>
  <c r="AP231" i="77"/>
  <c r="AP208" i="77"/>
  <c r="AP140" i="77"/>
  <c r="AP74" i="77"/>
  <c r="AP20" i="77"/>
  <c r="AP728" i="77"/>
  <c r="AP716" i="77"/>
  <c r="AP704" i="77"/>
  <c r="AP692" i="77"/>
  <c r="AP680" i="77"/>
  <c r="AP668" i="77"/>
  <c r="AP656" i="77"/>
  <c r="AP644" i="77"/>
  <c r="AP632" i="77"/>
  <c r="AP620" i="77"/>
  <c r="AP608" i="77"/>
  <c r="AP596" i="77"/>
  <c r="AP551" i="77"/>
  <c r="AP438" i="77"/>
  <c r="AP426" i="77"/>
  <c r="AP366" i="77"/>
  <c r="AP354" i="77"/>
  <c r="AP207" i="77"/>
  <c r="AP184" i="77"/>
  <c r="AP150" i="77"/>
  <c r="AP52" i="77"/>
  <c r="AP583" i="77"/>
  <c r="AP535" i="77"/>
  <c r="AP499" i="77"/>
  <c r="AP487" i="77"/>
  <c r="AP235" i="77"/>
  <c r="AP163" i="77"/>
  <c r="AP722" i="77"/>
  <c r="AP686" i="77"/>
  <c r="AP650" i="77"/>
  <c r="AP614" i="77"/>
  <c r="AP437" i="77"/>
  <c r="AP365" i="77"/>
  <c r="AP296" i="77"/>
  <c r="AP149" i="77"/>
  <c r="AP534" i="77"/>
  <c r="AP78" i="77"/>
  <c r="AP54" i="77"/>
  <c r="AP448" i="77"/>
  <c r="AP376" i="77"/>
  <c r="AP306" i="77"/>
  <c r="AP295" i="77"/>
  <c r="AP193" i="77"/>
  <c r="AP28" i="77"/>
  <c r="AP269" i="77"/>
  <c r="AP257" i="77"/>
  <c r="AP209" i="77"/>
  <c r="AP197" i="77"/>
  <c r="AP459" i="77"/>
  <c r="AP447" i="77"/>
  <c r="AP375" i="77"/>
  <c r="AP272" i="77"/>
  <c r="AP114" i="77"/>
  <c r="AP537" i="77"/>
  <c r="AP481" i="77"/>
  <c r="AP458" i="77"/>
  <c r="AP446" i="77"/>
  <c r="AP386" i="77"/>
  <c r="AP315" i="77"/>
  <c r="AP271" i="77"/>
  <c r="AP158" i="77"/>
  <c r="AP124" i="77"/>
  <c r="AP567" i="77"/>
  <c r="AP111" i="77"/>
  <c r="AP99" i="77"/>
  <c r="AP75" i="77"/>
  <c r="AP730" i="77"/>
  <c r="AP694" i="77"/>
  <c r="AP658" i="77"/>
  <c r="AP622" i="77"/>
  <c r="AP587" i="77"/>
  <c r="AP457" i="77"/>
  <c r="AP385" i="77"/>
  <c r="AP314" i="77"/>
  <c r="AP123" i="77"/>
  <c r="AP492" i="77"/>
  <c r="AP408" i="77"/>
  <c r="AP586" i="77"/>
  <c r="AP502" i="77"/>
  <c r="AP491" i="77"/>
  <c r="AP480" i="77"/>
  <c r="AP407" i="77"/>
  <c r="AP396" i="77"/>
  <c r="AP346" i="77"/>
  <c r="AP336" i="77"/>
  <c r="AP216" i="77"/>
  <c r="AP132" i="77"/>
  <c r="AP106" i="77"/>
  <c r="AP82" i="77"/>
  <c r="AP286" i="77"/>
  <c r="AP166" i="77"/>
  <c r="AP707" i="77"/>
  <c r="AP671" i="77"/>
  <c r="AP635" i="77"/>
  <c r="AP599" i="77"/>
  <c r="AP592" i="77"/>
  <c r="AP556" i="77"/>
  <c r="AP521" i="77"/>
  <c r="AP500" i="77"/>
  <c r="AP489" i="77"/>
  <c r="AP478" i="77"/>
  <c r="AP467" i="77"/>
  <c r="AP456" i="77"/>
  <c r="AP436" i="77"/>
  <c r="AP405" i="77"/>
  <c r="AP394" i="77"/>
  <c r="AP384" i="77"/>
  <c r="AP374" i="77"/>
  <c r="AP364" i="77"/>
  <c r="AP344" i="77"/>
  <c r="AP334" i="77"/>
  <c r="AP294" i="77"/>
  <c r="AP270" i="77"/>
  <c r="AP238" i="77"/>
  <c r="AP230" i="77"/>
  <c r="AP222" i="77"/>
  <c r="AP174" i="77"/>
  <c r="AP157" i="77"/>
  <c r="AP148" i="77"/>
  <c r="AP122" i="77"/>
  <c r="AP58" i="77"/>
  <c r="AP490" i="77"/>
  <c r="AP468" i="77"/>
  <c r="AP406" i="77"/>
  <c r="AP706" i="77"/>
  <c r="AP670" i="77"/>
  <c r="AP634" i="77"/>
  <c r="AP563" i="77"/>
  <c r="AP520" i="77"/>
  <c r="AP510" i="77"/>
  <c r="AP488" i="77"/>
  <c r="AP477" i="77"/>
  <c r="AP466" i="77"/>
  <c r="AP455" i="77"/>
  <c r="AP435" i="77"/>
  <c r="AP404" i="77"/>
  <c r="AP393" i="77"/>
  <c r="AP383" i="77"/>
  <c r="AP373" i="77"/>
  <c r="AP363" i="77"/>
  <c r="AP333" i="77"/>
  <c r="AP323" i="77"/>
  <c r="AP304" i="77"/>
  <c r="AP214" i="77"/>
  <c r="AP156" i="77"/>
  <c r="AP130" i="77"/>
  <c r="AP121" i="77"/>
  <c r="AP104" i="77"/>
  <c r="AP88" i="77"/>
  <c r="AP80" i="77"/>
  <c r="AP50" i="77"/>
  <c r="AP262" i="77"/>
  <c r="AP192" i="77"/>
  <c r="AP713" i="77"/>
  <c r="AP677" i="77"/>
  <c r="AP641" i="77"/>
  <c r="AP605" i="77"/>
  <c r="AP562" i="77"/>
  <c r="AP519" i="77"/>
  <c r="AP509" i="77"/>
  <c r="AP476" i="77"/>
  <c r="AP465" i="77"/>
  <c r="AP454" i="77"/>
  <c r="AP444" i="77"/>
  <c r="AP434" i="77"/>
  <c r="AP424" i="77"/>
  <c r="AP414" i="77"/>
  <c r="AP403" i="77"/>
  <c r="AP392" i="77"/>
  <c r="AP382" i="77"/>
  <c r="AP372" i="77"/>
  <c r="AP362" i="77"/>
  <c r="AP352" i="77"/>
  <c r="AP332" i="77"/>
  <c r="AP322" i="77"/>
  <c r="AP303" i="77"/>
  <c r="AP284" i="77"/>
  <c r="AP260" i="77"/>
  <c r="AP252" i="77"/>
  <c r="AP244" i="77"/>
  <c r="AP198" i="77"/>
  <c r="AP190" i="77"/>
  <c r="AP182" i="77"/>
  <c r="AP164" i="77"/>
  <c r="AP138" i="77"/>
  <c r="AP120" i="77"/>
  <c r="AP112" i="77"/>
  <c r="AP103" i="77"/>
  <c r="AP79" i="77"/>
  <c r="AP49" i="77"/>
  <c r="AP34" i="77"/>
  <c r="AP26" i="77"/>
  <c r="AP18" i="77"/>
  <c r="AP712" i="77"/>
  <c r="AP676" i="77"/>
  <c r="AP640" i="77"/>
  <c r="AP604" i="77"/>
  <c r="AP569" i="77"/>
  <c r="AP528" i="77"/>
  <c r="AP518" i="77"/>
  <c r="AP508" i="77"/>
  <c r="AP498" i="77"/>
  <c r="AP475" i="77"/>
  <c r="AP464" i="77"/>
  <c r="AP453" i="77"/>
  <c r="AP443" i="77"/>
  <c r="AP423" i="77"/>
  <c r="AP413" i="77"/>
  <c r="AP402" i="77"/>
  <c r="AP391" i="77"/>
  <c r="AP371" i="77"/>
  <c r="AP351" i="77"/>
  <c r="AP342" i="77"/>
  <c r="AP331" i="77"/>
  <c r="AP321" i="77"/>
  <c r="AP302" i="77"/>
  <c r="AP292" i="77"/>
  <c r="AP268" i="77"/>
  <c r="AP236" i="77"/>
  <c r="AP228" i="77"/>
  <c r="AP220" i="77"/>
  <c r="AP181" i="77"/>
  <c r="AP172" i="77"/>
  <c r="AP146" i="77"/>
  <c r="AP102" i="77"/>
  <c r="AP94" i="77"/>
  <c r="AP64" i="77"/>
  <c r="AP56" i="77"/>
  <c r="AP25" i="77"/>
  <c r="AP719" i="77"/>
  <c r="AP683" i="77"/>
  <c r="AP647" i="77"/>
  <c r="AP611" i="77"/>
  <c r="AP568" i="77"/>
  <c r="AP527" i="77"/>
  <c r="AP507" i="77"/>
  <c r="AP497" i="77"/>
  <c r="AP486" i="77"/>
  <c r="AP474" i="77"/>
  <c r="AP452" i="77"/>
  <c r="AP442" i="77"/>
  <c r="AP422" i="77"/>
  <c r="AP412" i="77"/>
  <c r="AP401" i="77"/>
  <c r="AP390" i="77"/>
  <c r="AP370" i="77"/>
  <c r="AP350" i="77"/>
  <c r="AP341" i="77"/>
  <c r="AP330" i="77"/>
  <c r="AP320" i="77"/>
  <c r="AP301" i="77"/>
  <c r="AP291" i="77"/>
  <c r="AP267" i="77"/>
  <c r="AP212" i="77"/>
  <c r="AP204" i="77"/>
  <c r="AP180" i="77"/>
  <c r="AP154" i="77"/>
  <c r="AP145" i="77"/>
  <c r="AP128" i="77"/>
  <c r="AP86" i="77"/>
  <c r="AP40" i="77"/>
  <c r="AP718" i="77"/>
  <c r="AP682" i="77"/>
  <c r="AP646" i="77"/>
  <c r="AP610" i="77"/>
  <c r="AP575" i="77"/>
  <c r="AP506" i="77"/>
  <c r="AP496" i="77"/>
  <c r="AP485" i="77"/>
  <c r="AP473" i="77"/>
  <c r="AP441" i="77"/>
  <c r="AP432" i="77"/>
  <c r="AP421" i="77"/>
  <c r="AP411" i="77"/>
  <c r="AP400" i="77"/>
  <c r="AP389" i="77"/>
  <c r="AP380" i="77"/>
  <c r="AP360" i="77"/>
  <c r="AP340" i="77"/>
  <c r="AP329" i="77"/>
  <c r="AP319" i="77"/>
  <c r="AP310" i="77"/>
  <c r="AP300" i="77"/>
  <c r="AP290" i="77"/>
  <c r="AP282" i="77"/>
  <c r="AP266" i="77"/>
  <c r="AP258" i="77"/>
  <c r="AP250" i="77"/>
  <c r="AP242" i="77"/>
  <c r="AP211" i="77"/>
  <c r="AP196" i="77"/>
  <c r="AP188" i="77"/>
  <c r="AP162" i="77"/>
  <c r="AP144" i="77"/>
  <c r="AP136" i="77"/>
  <c r="AP127" i="77"/>
  <c r="AP118" i="77"/>
  <c r="AP110" i="77"/>
  <c r="AP85" i="77"/>
  <c r="AP70" i="77"/>
  <c r="AP32" i="77"/>
  <c r="AP16" i="77"/>
  <c r="AP725" i="77"/>
  <c r="AP689" i="77"/>
  <c r="AP653" i="77"/>
  <c r="AP617" i="77"/>
  <c r="AP574" i="77"/>
  <c r="AP533" i="77"/>
  <c r="AP516" i="77"/>
  <c r="AP495" i="77"/>
  <c r="AP484" i="77"/>
  <c r="AP472" i="77"/>
  <c r="AP462" i="77"/>
  <c r="AP440" i="77"/>
  <c r="AP431" i="77"/>
  <c r="AP410" i="77"/>
  <c r="AP399" i="77"/>
  <c r="AP388" i="77"/>
  <c r="AP379" i="77"/>
  <c r="AP359" i="77"/>
  <c r="AP339" i="77"/>
  <c r="AP328" i="77"/>
  <c r="AP318" i="77"/>
  <c r="AP309" i="77"/>
  <c r="AP299" i="77"/>
  <c r="AP289" i="77"/>
  <c r="AP274" i="77"/>
  <c r="AP234" i="77"/>
  <c r="AP226" i="77"/>
  <c r="AP210" i="77"/>
  <c r="AP170" i="77"/>
  <c r="AP126" i="77"/>
  <c r="AP109" i="77"/>
  <c r="AP100" i="77"/>
  <c r="AP92" i="77"/>
  <c r="AP62" i="77"/>
  <c r="AP31" i="77"/>
  <c r="AP724" i="77"/>
  <c r="AP688" i="77"/>
  <c r="AP652" i="77"/>
  <c r="AP616" i="77"/>
  <c r="AP581" i="77"/>
  <c r="AP539" i="77"/>
  <c r="AP525" i="77"/>
  <c r="AP515" i="77"/>
  <c r="AP494" i="77"/>
  <c r="AP483" i="77"/>
  <c r="AP471" i="77"/>
  <c r="AP461" i="77"/>
  <c r="AP450" i="77"/>
  <c r="AP430" i="77"/>
  <c r="AP398" i="77"/>
  <c r="AP378" i="77"/>
  <c r="AP368" i="77"/>
  <c r="AP358" i="77"/>
  <c r="AP348" i="77"/>
  <c r="AP338" i="77"/>
  <c r="AP327" i="77"/>
  <c r="AP317" i="77"/>
  <c r="AP308" i="77"/>
  <c r="AP298" i="77"/>
  <c r="AP202" i="77"/>
  <c r="AP178" i="77"/>
  <c r="AP169" i="77"/>
  <c r="AP152" i="77"/>
  <c r="AP108" i="77"/>
  <c r="AP76" i="77"/>
  <c r="AP61" i="77"/>
  <c r="AP46" i="77"/>
  <c r="AP38" i="77"/>
  <c r="AP731" i="77"/>
  <c r="AP695" i="77"/>
  <c r="AP659" i="77"/>
  <c r="AP623" i="77"/>
  <c r="AP580" i="77"/>
  <c r="AP545" i="77"/>
  <c r="AP524" i="77"/>
  <c r="AP514" i="77"/>
  <c r="AP504" i="77"/>
  <c r="AP493" i="77"/>
  <c r="AP482" i="77"/>
  <c r="AP470" i="77"/>
  <c r="AP460" i="77"/>
  <c r="AP449" i="77"/>
  <c r="AP429" i="77"/>
  <c r="AP419" i="77"/>
  <c r="AP377" i="77"/>
  <c r="AP357" i="77"/>
  <c r="AP326" i="77"/>
  <c r="AP316" i="77"/>
  <c r="AP297" i="77"/>
  <c r="AP280" i="77"/>
  <c r="AP264" i="77"/>
  <c r="AP256" i="77"/>
  <c r="AP248" i="77"/>
  <c r="AP186" i="77"/>
  <c r="AP168" i="77"/>
  <c r="AP160" i="77"/>
  <c r="AP151" i="77"/>
  <c r="AP142" i="77"/>
  <c r="AP134" i="77"/>
  <c r="AP116" i="77"/>
  <c r="AP68" i="77"/>
  <c r="AP22" i="77"/>
  <c r="AP14" i="77"/>
  <c r="D9" i="78" a="1"/>
  <c r="D9" i="78" s="1"/>
  <c r="B9" i="78" a="1"/>
  <c r="B9" i="78" s="1"/>
  <c r="G20" i="78"/>
  <c r="G13" i="78"/>
  <c r="G22" i="78"/>
  <c r="G21" i="78"/>
  <c r="G19" i="78"/>
  <c r="G18" i="78"/>
  <c r="G17" i="78"/>
  <c r="G16" i="78"/>
  <c r="G15" i="78"/>
  <c r="G14" i="78"/>
  <c r="D8" i="78" a="1"/>
  <c r="D8" i="78" s="1"/>
  <c r="E12" i="78"/>
  <c r="G12" i="78" s="1"/>
  <c r="A7" i="78"/>
  <c r="B7" i="78" s="1" a="1"/>
  <c r="B7" i="78" s="1"/>
  <c r="X868" i="1" l="1"/>
  <c r="AI376" i="1"/>
  <c r="Q388" i="1"/>
  <c r="AA388" i="1"/>
  <c r="Z400" i="1"/>
  <c r="AE400" i="1"/>
  <c r="W868" i="1"/>
  <c r="R474" i="1"/>
  <c r="X474" i="1"/>
  <c r="AJ342" i="1"/>
  <c r="Q342" i="1"/>
  <c r="AC376" i="1"/>
  <c r="U376" i="1"/>
  <c r="P388" i="1"/>
  <c r="Z388" i="1"/>
  <c r="AF400" i="1"/>
  <c r="P400" i="1"/>
  <c r="O868" i="1"/>
  <c r="AH868" i="1"/>
  <c r="AH474" i="1"/>
  <c r="AI474" i="1"/>
  <c r="AH342" i="1"/>
  <c r="AD376" i="1"/>
  <c r="R868" i="1"/>
  <c r="O342" i="1"/>
  <c r="X376" i="1"/>
  <c r="AH376" i="1"/>
  <c r="R388" i="1"/>
  <c r="U388" i="1"/>
  <c r="AD400" i="1"/>
  <c r="Y400" i="1"/>
  <c r="Q868" i="1"/>
  <c r="V868" i="1"/>
  <c r="Q474" i="1"/>
  <c r="W474" i="1"/>
  <c r="AF342" i="1"/>
  <c r="W376" i="1"/>
  <c r="T376" i="1"/>
  <c r="AJ388" i="1"/>
  <c r="Y388" i="1"/>
  <c r="AC400" i="1"/>
  <c r="AI400" i="1"/>
  <c r="AC868" i="1"/>
  <c r="AG868" i="1"/>
  <c r="AF474" i="1"/>
  <c r="AG474" i="1"/>
  <c r="AB342" i="1"/>
  <c r="AI342" i="1"/>
  <c r="Z376" i="1"/>
  <c r="V376" i="1"/>
  <c r="AG376" i="1"/>
  <c r="AG388" i="1"/>
  <c r="X388" i="1"/>
  <c r="AB400" i="1"/>
  <c r="W400" i="1"/>
  <c r="AA868" i="1"/>
  <c r="U868" i="1"/>
  <c r="P474" i="1"/>
  <c r="U474" i="1"/>
  <c r="Z342" i="1"/>
  <c r="W342" i="1"/>
  <c r="S388" i="1"/>
  <c r="AI868" i="1"/>
  <c r="AB376" i="1"/>
  <c r="S376" i="1"/>
  <c r="AF388" i="1"/>
  <c r="AI388" i="1"/>
  <c r="X400" i="1"/>
  <c r="AH400" i="1"/>
  <c r="AB868" i="1"/>
  <c r="AF868" i="1"/>
  <c r="AE474" i="1"/>
  <c r="Y342" i="1"/>
  <c r="AG342" i="1"/>
  <c r="AC342" i="1"/>
  <c r="Q376" i="1"/>
  <c r="AF376" i="1"/>
  <c r="T388" i="1"/>
  <c r="W388" i="1"/>
  <c r="U400" i="1"/>
  <c r="V400" i="1"/>
  <c r="P868" i="1"/>
  <c r="T868" i="1"/>
  <c r="O474" i="1"/>
  <c r="P342" i="1"/>
  <c r="U342" i="1"/>
  <c r="P376" i="1"/>
  <c r="R376" i="1"/>
  <c r="AE388" i="1"/>
  <c r="AH388" i="1"/>
  <c r="T400" i="1"/>
  <c r="Z868" i="1"/>
  <c r="AE868" i="1"/>
  <c r="AJ474" i="1"/>
  <c r="AD474" i="1"/>
  <c r="AA342" i="1"/>
  <c r="AE342" i="1"/>
  <c r="Y376" i="1"/>
  <c r="AJ376" i="1"/>
  <c r="AA376" i="1"/>
  <c r="O388" i="1"/>
  <c r="V388" i="1"/>
  <c r="AJ400" i="1"/>
  <c r="Y868" i="1"/>
  <c r="S868" i="1"/>
  <c r="Y474" i="1"/>
  <c r="AC474" i="1"/>
  <c r="X342" i="1"/>
  <c r="S342" i="1"/>
  <c r="R434" i="1"/>
  <c r="AD434" i="1"/>
  <c r="S434" i="1"/>
  <c r="AE434" i="1"/>
  <c r="T434" i="1"/>
  <c r="AF434" i="1"/>
  <c r="W434" i="1"/>
  <c r="AI434" i="1"/>
  <c r="P434" i="1"/>
  <c r="AB434" i="1"/>
  <c r="AC434" i="1"/>
  <c r="AG434" i="1"/>
  <c r="AH434" i="1"/>
  <c r="AJ434" i="1"/>
  <c r="O434" i="1"/>
  <c r="U434" i="1"/>
  <c r="V434" i="1"/>
  <c r="X434" i="1"/>
  <c r="Y434" i="1"/>
  <c r="Q434" i="1"/>
  <c r="Z434" i="1"/>
  <c r="AA434" i="1"/>
  <c r="L434" i="1"/>
  <c r="T1008" i="1"/>
  <c r="AF1008" i="1"/>
  <c r="R1008" i="1"/>
  <c r="U1008" i="1"/>
  <c r="AG1008" i="1"/>
  <c r="AC1008" i="1"/>
  <c r="V1008" i="1"/>
  <c r="AH1008" i="1"/>
  <c r="AD1008" i="1"/>
  <c r="W1008" i="1"/>
  <c r="AI1008" i="1"/>
  <c r="AJ1008" i="1"/>
  <c r="X1008" i="1"/>
  <c r="P1008" i="1"/>
  <c r="Y1008" i="1"/>
  <c r="AB1008" i="1"/>
  <c r="Z1008" i="1"/>
  <c r="O1008" i="1"/>
  <c r="AA1008" i="1"/>
  <c r="Q1008" i="1"/>
  <c r="S1008" i="1"/>
  <c r="AE1008" i="1"/>
  <c r="L1008" i="1"/>
  <c r="U519" i="1"/>
  <c r="AG519" i="1"/>
  <c r="V519" i="1"/>
  <c r="AH519" i="1"/>
  <c r="W519" i="1"/>
  <c r="AI519" i="1"/>
  <c r="X519" i="1"/>
  <c r="AJ519" i="1"/>
  <c r="Y519" i="1"/>
  <c r="Z519" i="1"/>
  <c r="O519" i="1"/>
  <c r="AA519" i="1"/>
  <c r="AE519" i="1"/>
  <c r="AF519" i="1"/>
  <c r="P519" i="1"/>
  <c r="Q519" i="1"/>
  <c r="R519" i="1"/>
  <c r="S519" i="1"/>
  <c r="T519" i="1"/>
  <c r="AC519" i="1"/>
  <c r="AB519" i="1"/>
  <c r="AD519" i="1"/>
  <c r="L519" i="1"/>
  <c r="U802" i="1"/>
  <c r="AG802" i="1"/>
  <c r="V802" i="1"/>
  <c r="AH802" i="1"/>
  <c r="P802" i="1"/>
  <c r="AB802" i="1"/>
  <c r="O802" i="1"/>
  <c r="AE802" i="1"/>
  <c r="Q802" i="1"/>
  <c r="AF802" i="1"/>
  <c r="R802" i="1"/>
  <c r="AI802" i="1"/>
  <c r="S802" i="1"/>
  <c r="AJ802" i="1"/>
  <c r="T802" i="1"/>
  <c r="W802" i="1"/>
  <c r="X802" i="1"/>
  <c r="Y802" i="1"/>
  <c r="Z802" i="1"/>
  <c r="AC802" i="1"/>
  <c r="AA802" i="1"/>
  <c r="AD802" i="1"/>
  <c r="L802" i="1"/>
  <c r="T415" i="1"/>
  <c r="AF415" i="1"/>
  <c r="U415" i="1"/>
  <c r="AG415" i="1"/>
  <c r="V415" i="1"/>
  <c r="AH415" i="1"/>
  <c r="W415" i="1"/>
  <c r="AI415" i="1"/>
  <c r="X415" i="1"/>
  <c r="AJ415" i="1"/>
  <c r="Y415" i="1"/>
  <c r="Z415" i="1"/>
  <c r="AA415" i="1"/>
  <c r="AB415" i="1"/>
  <c r="AC415" i="1"/>
  <c r="AD415" i="1"/>
  <c r="AE415" i="1"/>
  <c r="R415" i="1"/>
  <c r="O415" i="1"/>
  <c r="Q415" i="1"/>
  <c r="S415" i="1"/>
  <c r="P415" i="1"/>
  <c r="L415" i="1"/>
  <c r="O709" i="1"/>
  <c r="AA709" i="1"/>
  <c r="P709" i="1"/>
  <c r="AB709" i="1"/>
  <c r="Q709" i="1"/>
  <c r="AC709" i="1"/>
  <c r="R709" i="1"/>
  <c r="AD709" i="1"/>
  <c r="S709" i="1"/>
  <c r="AE709" i="1"/>
  <c r="T709" i="1"/>
  <c r="AF709" i="1"/>
  <c r="U709" i="1"/>
  <c r="AG709" i="1"/>
  <c r="Y709" i="1"/>
  <c r="AH709" i="1"/>
  <c r="AI709" i="1"/>
  <c r="AJ709" i="1"/>
  <c r="V709" i="1"/>
  <c r="W709" i="1"/>
  <c r="X709" i="1"/>
  <c r="Z709" i="1"/>
  <c r="L709" i="1"/>
  <c r="S795" i="1"/>
  <c r="AE795" i="1"/>
  <c r="T795" i="1"/>
  <c r="AF795" i="1"/>
  <c r="V795" i="1"/>
  <c r="AH795" i="1"/>
  <c r="Z795" i="1"/>
  <c r="Q795" i="1"/>
  <c r="AJ795" i="1"/>
  <c r="R795" i="1"/>
  <c r="U795" i="1"/>
  <c r="W795" i="1"/>
  <c r="X795" i="1"/>
  <c r="Y795" i="1"/>
  <c r="AA795" i="1"/>
  <c r="AB795" i="1"/>
  <c r="AC795" i="1"/>
  <c r="O795" i="1"/>
  <c r="AG795" i="1"/>
  <c r="AI795" i="1"/>
  <c r="P795" i="1"/>
  <c r="AD795" i="1"/>
  <c r="L795" i="1"/>
  <c r="S524" i="1"/>
  <c r="AE524" i="1"/>
  <c r="T524" i="1"/>
  <c r="AF524" i="1"/>
  <c r="U524" i="1"/>
  <c r="AG524" i="1"/>
  <c r="V524" i="1"/>
  <c r="AH524" i="1"/>
  <c r="W524" i="1"/>
  <c r="AI524" i="1"/>
  <c r="X524" i="1"/>
  <c r="AJ524" i="1"/>
  <c r="Y524" i="1"/>
  <c r="O524" i="1"/>
  <c r="P524" i="1"/>
  <c r="R524" i="1"/>
  <c r="Z524" i="1"/>
  <c r="AA524" i="1"/>
  <c r="AB524" i="1"/>
  <c r="AD524" i="1"/>
  <c r="Q524" i="1"/>
  <c r="AC524" i="1"/>
  <c r="L524" i="1"/>
  <c r="P650" i="1"/>
  <c r="AB650" i="1"/>
  <c r="Q650" i="1"/>
  <c r="AC650" i="1"/>
  <c r="R650" i="1"/>
  <c r="AD650" i="1"/>
  <c r="S650" i="1"/>
  <c r="AE650" i="1"/>
  <c r="T650" i="1"/>
  <c r="AF650" i="1"/>
  <c r="U650" i="1"/>
  <c r="AG650" i="1"/>
  <c r="V650" i="1"/>
  <c r="AH650" i="1"/>
  <c r="Z650" i="1"/>
  <c r="AI650" i="1"/>
  <c r="AJ650" i="1"/>
  <c r="O650" i="1"/>
  <c r="Y650" i="1"/>
  <c r="W650" i="1"/>
  <c r="X650" i="1"/>
  <c r="AA650" i="1"/>
  <c r="L650" i="1"/>
  <c r="X702" i="1"/>
  <c r="Y702" i="1"/>
  <c r="O702" i="1"/>
  <c r="AA702" i="1"/>
  <c r="P702" i="1"/>
  <c r="AB702" i="1"/>
  <c r="Q702" i="1"/>
  <c r="AC702" i="1"/>
  <c r="T702" i="1"/>
  <c r="U702" i="1"/>
  <c r="V702" i="1"/>
  <c r="W702" i="1"/>
  <c r="Z702" i="1"/>
  <c r="AD702" i="1"/>
  <c r="AE702" i="1"/>
  <c r="R702" i="1"/>
  <c r="AI702" i="1"/>
  <c r="S702" i="1"/>
  <c r="AF702" i="1"/>
  <c r="AG702" i="1"/>
  <c r="AH702" i="1"/>
  <c r="AJ702" i="1"/>
  <c r="L702" i="1"/>
  <c r="S485" i="1"/>
  <c r="AE485" i="1"/>
  <c r="U485" i="1"/>
  <c r="AG485" i="1"/>
  <c r="X485" i="1"/>
  <c r="Y485" i="1"/>
  <c r="Z485" i="1"/>
  <c r="AA485" i="1"/>
  <c r="AB485" i="1"/>
  <c r="AC485" i="1"/>
  <c r="O485" i="1"/>
  <c r="AD485" i="1"/>
  <c r="P485" i="1"/>
  <c r="AF485" i="1"/>
  <c r="Q485" i="1"/>
  <c r="R485" i="1"/>
  <c r="T485" i="1"/>
  <c r="V485" i="1"/>
  <c r="W485" i="1"/>
  <c r="AI485" i="1"/>
  <c r="AH485" i="1"/>
  <c r="AJ485" i="1"/>
  <c r="L485" i="1"/>
  <c r="P733" i="1"/>
  <c r="AB733" i="1"/>
  <c r="Q733" i="1"/>
  <c r="AC733" i="1"/>
  <c r="S733" i="1"/>
  <c r="AE733" i="1"/>
  <c r="T733" i="1"/>
  <c r="AF733" i="1"/>
  <c r="U733" i="1"/>
  <c r="AG733" i="1"/>
  <c r="Y733" i="1"/>
  <c r="AI733" i="1"/>
  <c r="AJ733" i="1"/>
  <c r="O733" i="1"/>
  <c r="V733" i="1"/>
  <c r="W733" i="1"/>
  <c r="X733" i="1"/>
  <c r="Z733" i="1"/>
  <c r="AA733" i="1"/>
  <c r="R733" i="1"/>
  <c r="AH733" i="1"/>
  <c r="AD733" i="1"/>
  <c r="L733" i="1"/>
  <c r="R1007" i="1"/>
  <c r="AD1007" i="1"/>
  <c r="S1007" i="1"/>
  <c r="AE1007" i="1"/>
  <c r="T1007" i="1"/>
  <c r="AF1007" i="1"/>
  <c r="U1007" i="1"/>
  <c r="AG1007" i="1"/>
  <c r="V1007" i="1"/>
  <c r="AH1007" i="1"/>
  <c r="W1007" i="1"/>
  <c r="AI1007" i="1"/>
  <c r="AA1007" i="1"/>
  <c r="X1007" i="1"/>
  <c r="AJ1007" i="1"/>
  <c r="Z1007" i="1"/>
  <c r="O1007" i="1"/>
  <c r="AB1007" i="1"/>
  <c r="Y1007" i="1"/>
  <c r="P1007" i="1"/>
  <c r="Q1007" i="1"/>
  <c r="AC1007" i="1"/>
  <c r="L1007" i="1"/>
  <c r="S572" i="1"/>
  <c r="AE572" i="1"/>
  <c r="T572" i="1"/>
  <c r="AF572" i="1"/>
  <c r="U572" i="1"/>
  <c r="AG572" i="1"/>
  <c r="V572" i="1"/>
  <c r="AH572" i="1"/>
  <c r="X572" i="1"/>
  <c r="AJ572" i="1"/>
  <c r="Y572" i="1"/>
  <c r="Z572" i="1"/>
  <c r="Q572" i="1"/>
  <c r="AC572" i="1"/>
  <c r="AB572" i="1"/>
  <c r="AD572" i="1"/>
  <c r="AI572" i="1"/>
  <c r="O572" i="1"/>
  <c r="P572" i="1"/>
  <c r="R572" i="1"/>
  <c r="W572" i="1"/>
  <c r="AA572" i="1"/>
  <c r="L572" i="1"/>
  <c r="S723" i="1"/>
  <c r="AE723" i="1"/>
  <c r="T723" i="1"/>
  <c r="AF723" i="1"/>
  <c r="U723" i="1"/>
  <c r="AG723" i="1"/>
  <c r="V723" i="1"/>
  <c r="AH723" i="1"/>
  <c r="W723" i="1"/>
  <c r="AI723" i="1"/>
  <c r="X723" i="1"/>
  <c r="AJ723" i="1"/>
  <c r="Y723" i="1"/>
  <c r="Q723" i="1"/>
  <c r="AC723" i="1"/>
  <c r="O723" i="1"/>
  <c r="P723" i="1"/>
  <c r="R723" i="1"/>
  <c r="AA723" i="1"/>
  <c r="AB723" i="1"/>
  <c r="AD723" i="1"/>
  <c r="Z723" i="1"/>
  <c r="L723" i="1"/>
  <c r="S494" i="1"/>
  <c r="AE494" i="1"/>
  <c r="T494" i="1"/>
  <c r="AF494" i="1"/>
  <c r="U494" i="1"/>
  <c r="AG494" i="1"/>
  <c r="V494" i="1"/>
  <c r="AH494" i="1"/>
  <c r="W494" i="1"/>
  <c r="AI494" i="1"/>
  <c r="X494" i="1"/>
  <c r="AJ494" i="1"/>
  <c r="Y494" i="1"/>
  <c r="O494" i="1"/>
  <c r="P494" i="1"/>
  <c r="Q494" i="1"/>
  <c r="R494" i="1"/>
  <c r="Z494" i="1"/>
  <c r="AA494" i="1"/>
  <c r="AC494" i="1"/>
  <c r="AB494" i="1"/>
  <c r="AD494" i="1"/>
  <c r="L494" i="1"/>
  <c r="Z643" i="1"/>
  <c r="O643" i="1"/>
  <c r="AA643" i="1"/>
  <c r="P643" i="1"/>
  <c r="AB643" i="1"/>
  <c r="Q643" i="1"/>
  <c r="AC643" i="1"/>
  <c r="R643" i="1"/>
  <c r="AD643" i="1"/>
  <c r="S643" i="1"/>
  <c r="AE643" i="1"/>
  <c r="T643" i="1"/>
  <c r="AF643" i="1"/>
  <c r="X643" i="1"/>
  <c r="AJ643" i="1"/>
  <c r="U643" i="1"/>
  <c r="V643" i="1"/>
  <c r="W643" i="1"/>
  <c r="Y643" i="1"/>
  <c r="AI643" i="1"/>
  <c r="AG643" i="1"/>
  <c r="AH643" i="1"/>
  <c r="L643" i="1"/>
  <c r="V858" i="1"/>
  <c r="AH858" i="1"/>
  <c r="W858" i="1"/>
  <c r="AI858" i="1"/>
  <c r="X858" i="1"/>
  <c r="AJ858" i="1"/>
  <c r="Y858" i="1"/>
  <c r="Z858" i="1"/>
  <c r="O858" i="1"/>
  <c r="AA858" i="1"/>
  <c r="P858" i="1"/>
  <c r="AB858" i="1"/>
  <c r="Q858" i="1"/>
  <c r="AC858" i="1"/>
  <c r="R858" i="1"/>
  <c r="AD858" i="1"/>
  <c r="T858" i="1"/>
  <c r="AF858" i="1"/>
  <c r="U858" i="1"/>
  <c r="AE858" i="1"/>
  <c r="AG858" i="1"/>
  <c r="S858" i="1"/>
  <c r="L858" i="1"/>
  <c r="U495" i="1"/>
  <c r="AG495" i="1"/>
  <c r="V495" i="1"/>
  <c r="AH495" i="1"/>
  <c r="W495" i="1"/>
  <c r="AI495" i="1"/>
  <c r="X495" i="1"/>
  <c r="AJ495" i="1"/>
  <c r="Y495" i="1"/>
  <c r="Z495" i="1"/>
  <c r="O495" i="1"/>
  <c r="AA495" i="1"/>
  <c r="P495" i="1"/>
  <c r="Q495" i="1"/>
  <c r="R495" i="1"/>
  <c r="S495" i="1"/>
  <c r="T495" i="1"/>
  <c r="AB495" i="1"/>
  <c r="AC495" i="1"/>
  <c r="AD495" i="1"/>
  <c r="AE495" i="1"/>
  <c r="AF495" i="1"/>
  <c r="L495" i="1"/>
  <c r="S705" i="1"/>
  <c r="AE705" i="1"/>
  <c r="T705" i="1"/>
  <c r="AF705" i="1"/>
  <c r="U705" i="1"/>
  <c r="AG705" i="1"/>
  <c r="V705" i="1"/>
  <c r="AH705" i="1"/>
  <c r="W705" i="1"/>
  <c r="AI705" i="1"/>
  <c r="X705" i="1"/>
  <c r="AJ705" i="1"/>
  <c r="Y705" i="1"/>
  <c r="Q705" i="1"/>
  <c r="AC705" i="1"/>
  <c r="O705" i="1"/>
  <c r="P705" i="1"/>
  <c r="R705" i="1"/>
  <c r="AA705" i="1"/>
  <c r="AB705" i="1"/>
  <c r="AD705" i="1"/>
  <c r="Z705" i="1"/>
  <c r="L705" i="1"/>
  <c r="L1002" i="1"/>
  <c r="T1002" i="1"/>
  <c r="AF1002" i="1"/>
  <c r="U1002" i="1"/>
  <c r="AG1002" i="1"/>
  <c r="R1002" i="1"/>
  <c r="V1002" i="1"/>
  <c r="AH1002" i="1"/>
  <c r="Q1002" i="1"/>
  <c r="W1002" i="1"/>
  <c r="AI1002" i="1"/>
  <c r="P1002" i="1"/>
  <c r="X1002" i="1"/>
  <c r="AJ1002" i="1"/>
  <c r="Y1002" i="1"/>
  <c r="AC1002" i="1"/>
  <c r="Z1002" i="1"/>
  <c r="O1002" i="1"/>
  <c r="AA1002" i="1"/>
  <c r="AD1002" i="1"/>
  <c r="AB1002" i="1"/>
  <c r="AE1002" i="1"/>
  <c r="S1002" i="1"/>
  <c r="Y551" i="1"/>
  <c r="O551" i="1"/>
  <c r="AA551" i="1"/>
  <c r="P551" i="1"/>
  <c r="AB551" i="1"/>
  <c r="R551" i="1"/>
  <c r="AD551" i="1"/>
  <c r="S551" i="1"/>
  <c r="AE551" i="1"/>
  <c r="U551" i="1"/>
  <c r="V551" i="1"/>
  <c r="W551" i="1"/>
  <c r="X551" i="1"/>
  <c r="AC551" i="1"/>
  <c r="AF551" i="1"/>
  <c r="AG551" i="1"/>
  <c r="Q551" i="1"/>
  <c r="AJ551" i="1"/>
  <c r="T551" i="1"/>
  <c r="Z551" i="1"/>
  <c r="AH551" i="1"/>
  <c r="AI551" i="1"/>
  <c r="L551" i="1"/>
  <c r="Z726" i="1"/>
  <c r="O726" i="1"/>
  <c r="AA726" i="1"/>
  <c r="P726" i="1"/>
  <c r="AB726" i="1"/>
  <c r="Q726" i="1"/>
  <c r="AC726" i="1"/>
  <c r="R726" i="1"/>
  <c r="AD726" i="1"/>
  <c r="S726" i="1"/>
  <c r="AE726" i="1"/>
  <c r="W726" i="1"/>
  <c r="AI726" i="1"/>
  <c r="T726" i="1"/>
  <c r="U726" i="1"/>
  <c r="X726" i="1"/>
  <c r="Y726" i="1"/>
  <c r="AF726" i="1"/>
  <c r="AG726" i="1"/>
  <c r="AH726" i="1"/>
  <c r="V726" i="1"/>
  <c r="AJ726" i="1"/>
  <c r="L726" i="1"/>
  <c r="R995" i="1"/>
  <c r="AD995" i="1"/>
  <c r="S995" i="1"/>
  <c r="AE995" i="1"/>
  <c r="Z995" i="1"/>
  <c r="T995" i="1"/>
  <c r="AF995" i="1"/>
  <c r="U995" i="1"/>
  <c r="AG995" i="1"/>
  <c r="AB995" i="1"/>
  <c r="V995" i="1"/>
  <c r="AH995" i="1"/>
  <c r="W995" i="1"/>
  <c r="AI995" i="1"/>
  <c r="X995" i="1"/>
  <c r="AJ995" i="1"/>
  <c r="AA995" i="1"/>
  <c r="P995" i="1"/>
  <c r="Y995" i="1"/>
  <c r="O995" i="1"/>
  <c r="Q995" i="1"/>
  <c r="AC995" i="1"/>
  <c r="L995" i="1"/>
  <c r="S473" i="1"/>
  <c r="AE473" i="1"/>
  <c r="U473" i="1"/>
  <c r="AG473" i="1"/>
  <c r="V473" i="1"/>
  <c r="AH473" i="1"/>
  <c r="X473" i="1"/>
  <c r="AJ473" i="1"/>
  <c r="Y473" i="1"/>
  <c r="AC473" i="1"/>
  <c r="AD473" i="1"/>
  <c r="AF473" i="1"/>
  <c r="O473" i="1"/>
  <c r="AI473" i="1"/>
  <c r="P473" i="1"/>
  <c r="Q473" i="1"/>
  <c r="R473" i="1"/>
  <c r="AB473" i="1"/>
  <c r="T473" i="1"/>
  <c r="Z473" i="1"/>
  <c r="W473" i="1"/>
  <c r="AA473" i="1"/>
  <c r="L473" i="1"/>
  <c r="V665" i="1"/>
  <c r="AH665" i="1"/>
  <c r="W665" i="1"/>
  <c r="AI665" i="1"/>
  <c r="X665" i="1"/>
  <c r="AJ665" i="1"/>
  <c r="Y665" i="1"/>
  <c r="Z665" i="1"/>
  <c r="O665" i="1"/>
  <c r="AA665" i="1"/>
  <c r="T665" i="1"/>
  <c r="AF665" i="1"/>
  <c r="AC665" i="1"/>
  <c r="AD665" i="1"/>
  <c r="AE665" i="1"/>
  <c r="AG665" i="1"/>
  <c r="P665" i="1"/>
  <c r="Q665" i="1"/>
  <c r="U665" i="1"/>
  <c r="R665" i="1"/>
  <c r="S665" i="1"/>
  <c r="AB665" i="1"/>
  <c r="L665" i="1"/>
  <c r="T845" i="1"/>
  <c r="AF845" i="1"/>
  <c r="U845" i="1"/>
  <c r="AG845" i="1"/>
  <c r="V845" i="1"/>
  <c r="AH845" i="1"/>
  <c r="W845" i="1"/>
  <c r="AI845" i="1"/>
  <c r="X845" i="1"/>
  <c r="AJ845" i="1"/>
  <c r="Y845" i="1"/>
  <c r="Z845" i="1"/>
  <c r="O845" i="1"/>
  <c r="AA845" i="1"/>
  <c r="P845" i="1"/>
  <c r="AB845" i="1"/>
  <c r="R845" i="1"/>
  <c r="AD845" i="1"/>
  <c r="AC845" i="1"/>
  <c r="S845" i="1"/>
  <c r="AE845" i="1"/>
  <c r="Q845" i="1"/>
  <c r="L845" i="1"/>
  <c r="P413" i="1"/>
  <c r="AB413" i="1"/>
  <c r="Q413" i="1"/>
  <c r="AC413" i="1"/>
  <c r="R413" i="1"/>
  <c r="AD413" i="1"/>
  <c r="S413" i="1"/>
  <c r="AE413" i="1"/>
  <c r="T413" i="1"/>
  <c r="AF413" i="1"/>
  <c r="Y413" i="1"/>
  <c r="Z413" i="1"/>
  <c r="AA413" i="1"/>
  <c r="AG413" i="1"/>
  <c r="AH413" i="1"/>
  <c r="AI413" i="1"/>
  <c r="AJ413" i="1"/>
  <c r="W413" i="1"/>
  <c r="O413" i="1"/>
  <c r="U413" i="1"/>
  <c r="V413" i="1"/>
  <c r="X413" i="1"/>
  <c r="L413" i="1"/>
  <c r="Z738" i="1"/>
  <c r="O738" i="1"/>
  <c r="AA738" i="1"/>
  <c r="Q738" i="1"/>
  <c r="AC738" i="1"/>
  <c r="R738" i="1"/>
  <c r="AD738" i="1"/>
  <c r="S738" i="1"/>
  <c r="AE738" i="1"/>
  <c r="W738" i="1"/>
  <c r="AI738" i="1"/>
  <c r="U738" i="1"/>
  <c r="V738" i="1"/>
  <c r="Y738" i="1"/>
  <c r="AF738" i="1"/>
  <c r="AG738" i="1"/>
  <c r="AH738" i="1"/>
  <c r="AJ738" i="1"/>
  <c r="P738" i="1"/>
  <c r="T738" i="1"/>
  <c r="X738" i="1"/>
  <c r="AB738" i="1"/>
  <c r="L738" i="1"/>
  <c r="Y773" i="1"/>
  <c r="Q773" i="1"/>
  <c r="V773" i="1"/>
  <c r="AI773" i="1"/>
  <c r="W773" i="1"/>
  <c r="AJ773" i="1"/>
  <c r="Z773" i="1"/>
  <c r="AB773" i="1"/>
  <c r="O773" i="1"/>
  <c r="AC773" i="1"/>
  <c r="P773" i="1"/>
  <c r="AD773" i="1"/>
  <c r="R773" i="1"/>
  <c r="AE773" i="1"/>
  <c r="S773" i="1"/>
  <c r="AF773" i="1"/>
  <c r="T773" i="1"/>
  <c r="U773" i="1"/>
  <c r="X773" i="1"/>
  <c r="AA773" i="1"/>
  <c r="AG773" i="1"/>
  <c r="AH773" i="1"/>
  <c r="L773" i="1"/>
  <c r="Y627" i="1"/>
  <c r="O627" i="1"/>
  <c r="AA627" i="1"/>
  <c r="X627" i="1"/>
  <c r="Z627" i="1"/>
  <c r="AB627" i="1"/>
  <c r="AC627" i="1"/>
  <c r="P627" i="1"/>
  <c r="AD627" i="1"/>
  <c r="Q627" i="1"/>
  <c r="AE627" i="1"/>
  <c r="R627" i="1"/>
  <c r="AF627" i="1"/>
  <c r="V627" i="1"/>
  <c r="AJ627" i="1"/>
  <c r="AG627" i="1"/>
  <c r="AH627" i="1"/>
  <c r="AI627" i="1"/>
  <c r="U627" i="1"/>
  <c r="W627" i="1"/>
  <c r="S627" i="1"/>
  <c r="T627" i="1"/>
  <c r="L627" i="1"/>
  <c r="Y804" i="1"/>
  <c r="Z804" i="1"/>
  <c r="T804" i="1"/>
  <c r="AF804" i="1"/>
  <c r="S804" i="1"/>
  <c r="AI804" i="1"/>
  <c r="U804" i="1"/>
  <c r="AJ804" i="1"/>
  <c r="V804" i="1"/>
  <c r="W804" i="1"/>
  <c r="X804" i="1"/>
  <c r="AA804" i="1"/>
  <c r="AB804" i="1"/>
  <c r="AC804" i="1"/>
  <c r="O804" i="1"/>
  <c r="AD804" i="1"/>
  <c r="Q804" i="1"/>
  <c r="AG804" i="1"/>
  <c r="AH804" i="1"/>
  <c r="P804" i="1"/>
  <c r="R804" i="1"/>
  <c r="AE804" i="1"/>
  <c r="L804" i="1"/>
  <c r="Q499" i="1"/>
  <c r="AC499" i="1"/>
  <c r="R499" i="1"/>
  <c r="AD499" i="1"/>
  <c r="S499" i="1"/>
  <c r="AE499" i="1"/>
  <c r="T499" i="1"/>
  <c r="AF499" i="1"/>
  <c r="U499" i="1"/>
  <c r="AG499" i="1"/>
  <c r="V499" i="1"/>
  <c r="AH499" i="1"/>
  <c r="W499" i="1"/>
  <c r="AI499" i="1"/>
  <c r="O499" i="1"/>
  <c r="P499" i="1"/>
  <c r="X499" i="1"/>
  <c r="Y499" i="1"/>
  <c r="Z499" i="1"/>
  <c r="AA499" i="1"/>
  <c r="AB499" i="1"/>
  <c r="AJ499" i="1"/>
  <c r="L499" i="1"/>
  <c r="U597" i="1"/>
  <c r="AG597" i="1"/>
  <c r="V597" i="1"/>
  <c r="AH597" i="1"/>
  <c r="W597" i="1"/>
  <c r="AI597" i="1"/>
  <c r="X597" i="1"/>
  <c r="AJ597" i="1"/>
  <c r="Z597" i="1"/>
  <c r="O597" i="1"/>
  <c r="AA597" i="1"/>
  <c r="P597" i="1"/>
  <c r="AD597" i="1"/>
  <c r="AE597" i="1"/>
  <c r="AF597" i="1"/>
  <c r="Q597" i="1"/>
  <c r="R597" i="1"/>
  <c r="S597" i="1"/>
  <c r="T597" i="1"/>
  <c r="Y597" i="1"/>
  <c r="AB597" i="1"/>
  <c r="AC597" i="1"/>
  <c r="L597" i="1"/>
  <c r="Z407" i="1"/>
  <c r="P407" i="1"/>
  <c r="AB407" i="1"/>
  <c r="Q407" i="1"/>
  <c r="AC407" i="1"/>
  <c r="R407" i="1"/>
  <c r="AD407" i="1"/>
  <c r="S407" i="1"/>
  <c r="AE407" i="1"/>
  <c r="T407" i="1"/>
  <c r="AF407" i="1"/>
  <c r="W407" i="1"/>
  <c r="X407" i="1"/>
  <c r="Y407" i="1"/>
  <c r="AA407" i="1"/>
  <c r="AG407" i="1"/>
  <c r="AH407" i="1"/>
  <c r="AI407" i="1"/>
  <c r="U407" i="1"/>
  <c r="AJ407" i="1"/>
  <c r="O407" i="1"/>
  <c r="V407" i="1"/>
  <c r="L407" i="1"/>
  <c r="V730" i="1"/>
  <c r="AH730" i="1"/>
  <c r="W730" i="1"/>
  <c r="AI730" i="1"/>
  <c r="Y730" i="1"/>
  <c r="Z730" i="1"/>
  <c r="O730" i="1"/>
  <c r="AA730" i="1"/>
  <c r="S730" i="1"/>
  <c r="AE730" i="1"/>
  <c r="AC730" i="1"/>
  <c r="AD730" i="1"/>
  <c r="AF730" i="1"/>
  <c r="AG730" i="1"/>
  <c r="P730" i="1"/>
  <c r="Q730" i="1"/>
  <c r="R730" i="1"/>
  <c r="T730" i="1"/>
  <c r="U730" i="1"/>
  <c r="AJ730" i="1"/>
  <c r="X730" i="1"/>
  <c r="AB730" i="1"/>
  <c r="L730" i="1"/>
  <c r="S337" i="1"/>
  <c r="AE337" i="1"/>
  <c r="T337" i="1"/>
  <c r="AF337" i="1"/>
  <c r="U337" i="1"/>
  <c r="AG337" i="1"/>
  <c r="V337" i="1"/>
  <c r="AH337" i="1"/>
  <c r="W337" i="1"/>
  <c r="AI337" i="1"/>
  <c r="Y337" i="1"/>
  <c r="AC337" i="1"/>
  <c r="AD337" i="1"/>
  <c r="AJ337" i="1"/>
  <c r="P337" i="1"/>
  <c r="Q337" i="1"/>
  <c r="R337" i="1"/>
  <c r="AA337" i="1"/>
  <c r="O337" i="1"/>
  <c r="X337" i="1"/>
  <c r="Z337" i="1"/>
  <c r="AB337" i="1"/>
  <c r="L337" i="1"/>
  <c r="S518" i="1"/>
  <c r="AE518" i="1"/>
  <c r="T518" i="1"/>
  <c r="AF518" i="1"/>
  <c r="U518" i="1"/>
  <c r="AG518" i="1"/>
  <c r="V518" i="1"/>
  <c r="AH518" i="1"/>
  <c r="W518" i="1"/>
  <c r="AI518" i="1"/>
  <c r="X518" i="1"/>
  <c r="AJ518" i="1"/>
  <c r="Y518" i="1"/>
  <c r="AA518" i="1"/>
  <c r="AB518" i="1"/>
  <c r="AC518" i="1"/>
  <c r="AD518" i="1"/>
  <c r="O518" i="1"/>
  <c r="P518" i="1"/>
  <c r="R518" i="1"/>
  <c r="Q518" i="1"/>
  <c r="Z518" i="1"/>
  <c r="L518" i="1"/>
  <c r="O721" i="1"/>
  <c r="AA721" i="1"/>
  <c r="P721" i="1"/>
  <c r="AB721" i="1"/>
  <c r="Q721" i="1"/>
  <c r="AC721" i="1"/>
  <c r="R721" i="1"/>
  <c r="AD721" i="1"/>
  <c r="S721" i="1"/>
  <c r="AE721" i="1"/>
  <c r="T721" i="1"/>
  <c r="AF721" i="1"/>
  <c r="U721" i="1"/>
  <c r="AG721" i="1"/>
  <c r="Y721" i="1"/>
  <c r="V721" i="1"/>
  <c r="W721" i="1"/>
  <c r="X721" i="1"/>
  <c r="Z721" i="1"/>
  <c r="AI721" i="1"/>
  <c r="AJ721" i="1"/>
  <c r="AH721" i="1"/>
  <c r="L721" i="1"/>
  <c r="Z999" i="1"/>
  <c r="O999" i="1"/>
  <c r="AA999" i="1"/>
  <c r="P999" i="1"/>
  <c r="AB999" i="1"/>
  <c r="Q999" i="1"/>
  <c r="AC999" i="1"/>
  <c r="R999" i="1"/>
  <c r="AD999" i="1"/>
  <c r="W999" i="1"/>
  <c r="S999" i="1"/>
  <c r="AE999" i="1"/>
  <c r="AH999" i="1"/>
  <c r="AJ999" i="1"/>
  <c r="T999" i="1"/>
  <c r="AF999" i="1"/>
  <c r="V999" i="1"/>
  <c r="X999" i="1"/>
  <c r="U999" i="1"/>
  <c r="AG999" i="1"/>
  <c r="AI999" i="1"/>
  <c r="Y999" i="1"/>
  <c r="L999" i="1"/>
  <c r="R947" i="1"/>
  <c r="AD947" i="1"/>
  <c r="O947" i="1"/>
  <c r="S947" i="1"/>
  <c r="AE947" i="1"/>
  <c r="P947" i="1"/>
  <c r="T947" i="1"/>
  <c r="AF947" i="1"/>
  <c r="AA947" i="1"/>
  <c r="U947" i="1"/>
  <c r="AG947" i="1"/>
  <c r="V947" i="1"/>
  <c r="AH947" i="1"/>
  <c r="W947" i="1"/>
  <c r="AI947" i="1"/>
  <c r="X947" i="1"/>
  <c r="AJ947" i="1"/>
  <c r="AB947" i="1"/>
  <c r="Y947" i="1"/>
  <c r="Z947" i="1"/>
  <c r="Q947" i="1"/>
  <c r="AC947" i="1"/>
  <c r="L947" i="1"/>
  <c r="P952" i="1"/>
  <c r="AB952" i="1"/>
  <c r="Q952" i="1"/>
  <c r="AC952" i="1"/>
  <c r="R952" i="1"/>
  <c r="AD952" i="1"/>
  <c r="S952" i="1"/>
  <c r="AE952" i="1"/>
  <c r="T952" i="1"/>
  <c r="AF952" i="1"/>
  <c r="U952" i="1"/>
  <c r="AG952" i="1"/>
  <c r="Z952" i="1"/>
  <c r="V952" i="1"/>
  <c r="AH952" i="1"/>
  <c r="W952" i="1"/>
  <c r="AI952" i="1"/>
  <c r="Y952" i="1"/>
  <c r="X952" i="1"/>
  <c r="AJ952" i="1"/>
  <c r="AA952" i="1"/>
  <c r="O952" i="1"/>
  <c r="L952" i="1"/>
  <c r="Q330" i="1"/>
  <c r="AC330" i="1"/>
  <c r="R330" i="1"/>
  <c r="AD330" i="1"/>
  <c r="S330" i="1"/>
  <c r="AE330" i="1"/>
  <c r="T330" i="1"/>
  <c r="AF330" i="1"/>
  <c r="U330" i="1"/>
  <c r="AG330" i="1"/>
  <c r="W330" i="1"/>
  <c r="AI330" i="1"/>
  <c r="O330" i="1"/>
  <c r="AA330" i="1"/>
  <c r="Y330" i="1"/>
  <c r="Z330" i="1"/>
  <c r="AB330" i="1"/>
  <c r="AH330" i="1"/>
  <c r="V330" i="1"/>
  <c r="AJ330" i="1"/>
  <c r="P330" i="1"/>
  <c r="X330" i="1"/>
  <c r="L330" i="1"/>
  <c r="Z890" i="1"/>
  <c r="P890" i="1"/>
  <c r="AB890" i="1"/>
  <c r="R890" i="1"/>
  <c r="AD890" i="1"/>
  <c r="S890" i="1"/>
  <c r="AE890" i="1"/>
  <c r="T890" i="1"/>
  <c r="AF890" i="1"/>
  <c r="U890" i="1"/>
  <c r="AG890" i="1"/>
  <c r="X890" i="1"/>
  <c r="AJ890" i="1"/>
  <c r="AC890" i="1"/>
  <c r="Y890" i="1"/>
  <c r="AH890" i="1"/>
  <c r="AI890" i="1"/>
  <c r="W890" i="1"/>
  <c r="O890" i="1"/>
  <c r="AA890" i="1"/>
  <c r="Q890" i="1"/>
  <c r="V890" i="1"/>
  <c r="L890" i="1"/>
  <c r="W520" i="1"/>
  <c r="AI520" i="1"/>
  <c r="X520" i="1"/>
  <c r="AJ520" i="1"/>
  <c r="Y520" i="1"/>
  <c r="Z520" i="1"/>
  <c r="O520" i="1"/>
  <c r="AA520" i="1"/>
  <c r="P520" i="1"/>
  <c r="AB520" i="1"/>
  <c r="Q520" i="1"/>
  <c r="AC520" i="1"/>
  <c r="R520" i="1"/>
  <c r="S520" i="1"/>
  <c r="T520" i="1"/>
  <c r="U520" i="1"/>
  <c r="V520" i="1"/>
  <c r="AD520" i="1"/>
  <c r="AE520" i="1"/>
  <c r="AG520" i="1"/>
  <c r="AF520" i="1"/>
  <c r="AH520" i="1"/>
  <c r="L520" i="1"/>
  <c r="U796" i="1"/>
  <c r="AG796" i="1"/>
  <c r="V796" i="1"/>
  <c r="AH796" i="1"/>
  <c r="X796" i="1"/>
  <c r="AJ796" i="1"/>
  <c r="P796" i="1"/>
  <c r="AB796" i="1"/>
  <c r="AE796" i="1"/>
  <c r="O796" i="1"/>
  <c r="AF796" i="1"/>
  <c r="Q796" i="1"/>
  <c r="AI796" i="1"/>
  <c r="R796" i="1"/>
  <c r="S796" i="1"/>
  <c r="T796" i="1"/>
  <c r="W796" i="1"/>
  <c r="Y796" i="1"/>
  <c r="Z796" i="1"/>
  <c r="AC796" i="1"/>
  <c r="AA796" i="1"/>
  <c r="AD796" i="1"/>
  <c r="L796" i="1"/>
  <c r="T367" i="1"/>
  <c r="AF367" i="1"/>
  <c r="U367" i="1"/>
  <c r="AG367" i="1"/>
  <c r="V367" i="1"/>
  <c r="AH367" i="1"/>
  <c r="Y367" i="1"/>
  <c r="Z367" i="1"/>
  <c r="Q367" i="1"/>
  <c r="R367" i="1"/>
  <c r="S367" i="1"/>
  <c r="W367" i="1"/>
  <c r="X367" i="1"/>
  <c r="AC367" i="1"/>
  <c r="O367" i="1"/>
  <c r="AI367" i="1"/>
  <c r="P367" i="1"/>
  <c r="AA367" i="1"/>
  <c r="AJ367" i="1"/>
  <c r="AB367" i="1"/>
  <c r="AD367" i="1"/>
  <c r="AE367" i="1"/>
  <c r="L367" i="1"/>
  <c r="P873" i="1"/>
  <c r="AB873" i="1"/>
  <c r="Q873" i="1"/>
  <c r="AC873" i="1"/>
  <c r="R873" i="1"/>
  <c r="AD873" i="1"/>
  <c r="S873" i="1"/>
  <c r="AE873" i="1"/>
  <c r="T873" i="1"/>
  <c r="AF873" i="1"/>
  <c r="U873" i="1"/>
  <c r="AG873" i="1"/>
  <c r="V873" i="1"/>
  <c r="AH873" i="1"/>
  <c r="W873" i="1"/>
  <c r="AI873" i="1"/>
  <c r="Z873" i="1"/>
  <c r="AA873" i="1"/>
  <c r="AJ873" i="1"/>
  <c r="Y873" i="1"/>
  <c r="O873" i="1"/>
  <c r="X873" i="1"/>
  <c r="L873" i="1"/>
  <c r="R898" i="1"/>
  <c r="AD898" i="1"/>
  <c r="T898" i="1"/>
  <c r="AF898" i="1"/>
  <c r="V898" i="1"/>
  <c r="AH898" i="1"/>
  <c r="W898" i="1"/>
  <c r="AI898" i="1"/>
  <c r="X898" i="1"/>
  <c r="AJ898" i="1"/>
  <c r="Y898" i="1"/>
  <c r="P898" i="1"/>
  <c r="AB898" i="1"/>
  <c r="AA898" i="1"/>
  <c r="U898" i="1"/>
  <c r="AC898" i="1"/>
  <c r="AE898" i="1"/>
  <c r="AG898" i="1"/>
  <c r="S898" i="1"/>
  <c r="O898" i="1"/>
  <c r="Q898" i="1"/>
  <c r="Z898" i="1"/>
  <c r="L898" i="1"/>
  <c r="X636" i="1"/>
  <c r="AJ636" i="1"/>
  <c r="Y636" i="1"/>
  <c r="Z636" i="1"/>
  <c r="O636" i="1"/>
  <c r="AA636" i="1"/>
  <c r="P636" i="1"/>
  <c r="AB636" i="1"/>
  <c r="Q636" i="1"/>
  <c r="AC636" i="1"/>
  <c r="R636" i="1"/>
  <c r="AD636" i="1"/>
  <c r="V636" i="1"/>
  <c r="AH636" i="1"/>
  <c r="S636" i="1"/>
  <c r="T636" i="1"/>
  <c r="U636" i="1"/>
  <c r="W636" i="1"/>
  <c r="AE636" i="1"/>
  <c r="AF636" i="1"/>
  <c r="AG636" i="1"/>
  <c r="AI636" i="1"/>
  <c r="L636" i="1"/>
  <c r="V943" i="1"/>
  <c r="AH943" i="1"/>
  <c r="W943" i="1"/>
  <c r="AI943" i="1"/>
  <c r="T943" i="1"/>
  <c r="X943" i="1"/>
  <c r="AJ943" i="1"/>
  <c r="S943" i="1"/>
  <c r="Y943" i="1"/>
  <c r="AE943" i="1"/>
  <c r="Z943" i="1"/>
  <c r="O943" i="1"/>
  <c r="AA943" i="1"/>
  <c r="P943" i="1"/>
  <c r="AB943" i="1"/>
  <c r="AF943" i="1"/>
  <c r="Q943" i="1"/>
  <c r="AC943" i="1"/>
  <c r="R943" i="1"/>
  <c r="AD943" i="1"/>
  <c r="AG943" i="1"/>
  <c r="U943" i="1"/>
  <c r="L943" i="1"/>
  <c r="S536" i="1"/>
  <c r="AE536" i="1"/>
  <c r="T536" i="1"/>
  <c r="AF536" i="1"/>
  <c r="U536" i="1"/>
  <c r="AG536" i="1"/>
  <c r="V536" i="1"/>
  <c r="AH536" i="1"/>
  <c r="W536" i="1"/>
  <c r="AI536" i="1"/>
  <c r="X536" i="1"/>
  <c r="AJ536" i="1"/>
  <c r="Y536" i="1"/>
  <c r="AD536" i="1"/>
  <c r="P536" i="1"/>
  <c r="Q536" i="1"/>
  <c r="R536" i="1"/>
  <c r="AB536" i="1"/>
  <c r="AA536" i="1"/>
  <c r="AC536" i="1"/>
  <c r="O536" i="1"/>
  <c r="Z536" i="1"/>
  <c r="L536" i="1"/>
  <c r="R752" i="1"/>
  <c r="AD752" i="1"/>
  <c r="S752" i="1"/>
  <c r="AE752" i="1"/>
  <c r="U752" i="1"/>
  <c r="AG752" i="1"/>
  <c r="V752" i="1"/>
  <c r="AH752" i="1"/>
  <c r="W752" i="1"/>
  <c r="AI752" i="1"/>
  <c r="O752" i="1"/>
  <c r="AA752" i="1"/>
  <c r="Y752" i="1"/>
  <c r="Z752" i="1"/>
  <c r="AC752" i="1"/>
  <c r="AJ752" i="1"/>
  <c r="P752" i="1"/>
  <c r="Q752" i="1"/>
  <c r="T752" i="1"/>
  <c r="X752" i="1"/>
  <c r="AB752" i="1"/>
  <c r="AF752" i="1"/>
  <c r="L752" i="1"/>
  <c r="U338" i="1"/>
  <c r="AG338" i="1"/>
  <c r="V338" i="1"/>
  <c r="AH338" i="1"/>
  <c r="W338" i="1"/>
  <c r="AI338" i="1"/>
  <c r="X338" i="1"/>
  <c r="AJ338" i="1"/>
  <c r="Y338" i="1"/>
  <c r="O338" i="1"/>
  <c r="AA338" i="1"/>
  <c r="AE338" i="1"/>
  <c r="AF338" i="1"/>
  <c r="P338" i="1"/>
  <c r="R338" i="1"/>
  <c r="S338" i="1"/>
  <c r="T338" i="1"/>
  <c r="AC338" i="1"/>
  <c r="AB338" i="1"/>
  <c r="AD338" i="1"/>
  <c r="Q338" i="1"/>
  <c r="Z338" i="1"/>
  <c r="L338" i="1"/>
  <c r="P698" i="1"/>
  <c r="AB698" i="1"/>
  <c r="Q698" i="1"/>
  <c r="AC698" i="1"/>
  <c r="R698" i="1"/>
  <c r="AD698" i="1"/>
  <c r="S698" i="1"/>
  <c r="AE698" i="1"/>
  <c r="T698" i="1"/>
  <c r="AF698" i="1"/>
  <c r="U698" i="1"/>
  <c r="AG698" i="1"/>
  <c r="AJ698" i="1"/>
  <c r="O698" i="1"/>
  <c r="V698" i="1"/>
  <c r="W698" i="1"/>
  <c r="X698" i="1"/>
  <c r="AH698" i="1"/>
  <c r="Z698" i="1"/>
  <c r="AA698" i="1"/>
  <c r="AI698" i="1"/>
  <c r="Y698" i="1"/>
  <c r="L698" i="1"/>
  <c r="X938" i="1"/>
  <c r="AJ938" i="1"/>
  <c r="AG938" i="1"/>
  <c r="Y938" i="1"/>
  <c r="Z938" i="1"/>
  <c r="V938" i="1"/>
  <c r="O938" i="1"/>
  <c r="AA938" i="1"/>
  <c r="U938" i="1"/>
  <c r="P938" i="1"/>
  <c r="AB938" i="1"/>
  <c r="Q938" i="1"/>
  <c r="AC938" i="1"/>
  <c r="R938" i="1"/>
  <c r="AD938" i="1"/>
  <c r="S938" i="1"/>
  <c r="AE938" i="1"/>
  <c r="AH938" i="1"/>
  <c r="T938" i="1"/>
  <c r="AF938" i="1"/>
  <c r="W938" i="1"/>
  <c r="AI938" i="1"/>
  <c r="L938" i="1"/>
  <c r="T833" i="1"/>
  <c r="AF833" i="1"/>
  <c r="U833" i="1"/>
  <c r="AG833" i="1"/>
  <c r="V833" i="1"/>
  <c r="AH833" i="1"/>
  <c r="W833" i="1"/>
  <c r="AI833" i="1"/>
  <c r="X833" i="1"/>
  <c r="AJ833" i="1"/>
  <c r="Y833" i="1"/>
  <c r="Z833" i="1"/>
  <c r="O833" i="1"/>
  <c r="AA833" i="1"/>
  <c r="P833" i="1"/>
  <c r="AB833" i="1"/>
  <c r="R833" i="1"/>
  <c r="AD833" i="1"/>
  <c r="Q833" i="1"/>
  <c r="S833" i="1"/>
  <c r="AC833" i="1"/>
  <c r="AE833" i="1"/>
  <c r="L833" i="1"/>
  <c r="X920" i="1"/>
  <c r="AJ920" i="1"/>
  <c r="U920" i="1"/>
  <c r="W920" i="1"/>
  <c r="Y920" i="1"/>
  <c r="AG920" i="1"/>
  <c r="Z920" i="1"/>
  <c r="AH920" i="1"/>
  <c r="O920" i="1"/>
  <c r="AA920" i="1"/>
  <c r="P920" i="1"/>
  <c r="AB920" i="1"/>
  <c r="Q920" i="1"/>
  <c r="AC920" i="1"/>
  <c r="V920" i="1"/>
  <c r="R920" i="1"/>
  <c r="AD920" i="1"/>
  <c r="AI920" i="1"/>
  <c r="S920" i="1"/>
  <c r="AE920" i="1"/>
  <c r="T920" i="1"/>
  <c r="AF920" i="1"/>
  <c r="L920" i="1"/>
  <c r="Z461" i="1"/>
  <c r="P461" i="1"/>
  <c r="AC461" i="1"/>
  <c r="Q461" i="1"/>
  <c r="AD461" i="1"/>
  <c r="S461" i="1"/>
  <c r="AF461" i="1"/>
  <c r="T461" i="1"/>
  <c r="AG461" i="1"/>
  <c r="V461" i="1"/>
  <c r="AI461" i="1"/>
  <c r="W461" i="1"/>
  <c r="AJ461" i="1"/>
  <c r="Y461" i="1"/>
  <c r="AA461" i="1"/>
  <c r="AB461" i="1"/>
  <c r="AE461" i="1"/>
  <c r="AH461" i="1"/>
  <c r="O461" i="1"/>
  <c r="R461" i="1"/>
  <c r="U461" i="1"/>
  <c r="X461" i="1"/>
  <c r="L461" i="1"/>
  <c r="U706" i="1"/>
  <c r="AG706" i="1"/>
  <c r="V706" i="1"/>
  <c r="AH706" i="1"/>
  <c r="W706" i="1"/>
  <c r="AI706" i="1"/>
  <c r="X706" i="1"/>
  <c r="AJ706" i="1"/>
  <c r="Y706" i="1"/>
  <c r="Z706" i="1"/>
  <c r="O706" i="1"/>
  <c r="AA706" i="1"/>
  <c r="S706" i="1"/>
  <c r="AE706" i="1"/>
  <c r="AB706" i="1"/>
  <c r="AC706" i="1"/>
  <c r="AD706" i="1"/>
  <c r="AF706" i="1"/>
  <c r="P706" i="1"/>
  <c r="Q706" i="1"/>
  <c r="R706" i="1"/>
  <c r="T706" i="1"/>
  <c r="L706" i="1"/>
  <c r="X731" i="1"/>
  <c r="AJ731" i="1"/>
  <c r="Y731" i="1"/>
  <c r="O731" i="1"/>
  <c r="AA731" i="1"/>
  <c r="P731" i="1"/>
  <c r="AB731" i="1"/>
  <c r="Q731" i="1"/>
  <c r="AC731" i="1"/>
  <c r="U731" i="1"/>
  <c r="AG731" i="1"/>
  <c r="AE731" i="1"/>
  <c r="AF731" i="1"/>
  <c r="AI731" i="1"/>
  <c r="R731" i="1"/>
  <c r="S731" i="1"/>
  <c r="T731" i="1"/>
  <c r="V731" i="1"/>
  <c r="W731" i="1"/>
  <c r="Z731" i="1"/>
  <c r="AD731" i="1"/>
  <c r="AH731" i="1"/>
  <c r="L731" i="1"/>
  <c r="V931" i="1"/>
  <c r="AH931" i="1"/>
  <c r="S931" i="1"/>
  <c r="W931" i="1"/>
  <c r="AI931" i="1"/>
  <c r="X931" i="1"/>
  <c r="AJ931" i="1"/>
  <c r="T931" i="1"/>
  <c r="Y931" i="1"/>
  <c r="AF931" i="1"/>
  <c r="Z931" i="1"/>
  <c r="O931" i="1"/>
  <c r="AA931" i="1"/>
  <c r="AE931" i="1"/>
  <c r="P931" i="1"/>
  <c r="AB931" i="1"/>
  <c r="Q931" i="1"/>
  <c r="AC931" i="1"/>
  <c r="R931" i="1"/>
  <c r="AD931" i="1"/>
  <c r="AG931" i="1"/>
  <c r="U931" i="1"/>
  <c r="L931" i="1"/>
  <c r="T821" i="1"/>
  <c r="AF821" i="1"/>
  <c r="U821" i="1"/>
  <c r="AG821" i="1"/>
  <c r="V821" i="1"/>
  <c r="AH821" i="1"/>
  <c r="W821" i="1"/>
  <c r="AI821" i="1"/>
  <c r="X821" i="1"/>
  <c r="AJ821" i="1"/>
  <c r="Y821" i="1"/>
  <c r="Z821" i="1"/>
  <c r="O821" i="1"/>
  <c r="AA821" i="1"/>
  <c r="P821" i="1"/>
  <c r="AB821" i="1"/>
  <c r="R821" i="1"/>
  <c r="AD821" i="1"/>
  <c r="Q821" i="1"/>
  <c r="S821" i="1"/>
  <c r="AC821" i="1"/>
  <c r="AE821" i="1"/>
  <c r="L821" i="1"/>
  <c r="T942" i="1"/>
  <c r="AF942" i="1"/>
  <c r="AC942" i="1"/>
  <c r="U942" i="1"/>
  <c r="AG942" i="1"/>
  <c r="Q942" i="1"/>
  <c r="V942" i="1"/>
  <c r="AH942" i="1"/>
  <c r="R942" i="1"/>
  <c r="W942" i="1"/>
  <c r="AI942" i="1"/>
  <c r="X942" i="1"/>
  <c r="AJ942" i="1"/>
  <c r="Y942" i="1"/>
  <c r="Z942" i="1"/>
  <c r="O942" i="1"/>
  <c r="AA942" i="1"/>
  <c r="AD942" i="1"/>
  <c r="P942" i="1"/>
  <c r="AB942" i="1"/>
  <c r="S942" i="1"/>
  <c r="AE942" i="1"/>
  <c r="L942" i="1"/>
  <c r="Z744" i="1"/>
  <c r="O744" i="1"/>
  <c r="AA744" i="1"/>
  <c r="Q744" i="1"/>
  <c r="AC744" i="1"/>
  <c r="R744" i="1"/>
  <c r="AD744" i="1"/>
  <c r="S744" i="1"/>
  <c r="AE744" i="1"/>
  <c r="W744" i="1"/>
  <c r="AI744" i="1"/>
  <c r="AG744" i="1"/>
  <c r="AH744" i="1"/>
  <c r="T744" i="1"/>
  <c r="U744" i="1"/>
  <c r="V744" i="1"/>
  <c r="X744" i="1"/>
  <c r="Y744" i="1"/>
  <c r="P744" i="1"/>
  <c r="AB744" i="1"/>
  <c r="AF744" i="1"/>
  <c r="AJ744" i="1"/>
  <c r="L744" i="1"/>
  <c r="O582" i="1"/>
  <c r="AA582" i="1"/>
  <c r="P582" i="1"/>
  <c r="AB582" i="1"/>
  <c r="Q582" i="1"/>
  <c r="AC582" i="1"/>
  <c r="R582" i="1"/>
  <c r="AD582" i="1"/>
  <c r="T582" i="1"/>
  <c r="AF582" i="1"/>
  <c r="U582" i="1"/>
  <c r="AG582" i="1"/>
  <c r="V582" i="1"/>
  <c r="AH582" i="1"/>
  <c r="S582" i="1"/>
  <c r="W582" i="1"/>
  <c r="X582" i="1"/>
  <c r="Y582" i="1"/>
  <c r="Z582" i="1"/>
  <c r="AE582" i="1"/>
  <c r="AI582" i="1"/>
  <c r="AJ582" i="1"/>
  <c r="L582" i="1"/>
  <c r="P745" i="1"/>
  <c r="AB745" i="1"/>
  <c r="Q745" i="1"/>
  <c r="AC745" i="1"/>
  <c r="S745" i="1"/>
  <c r="AE745" i="1"/>
  <c r="T745" i="1"/>
  <c r="AF745" i="1"/>
  <c r="U745" i="1"/>
  <c r="AG745" i="1"/>
  <c r="Y745" i="1"/>
  <c r="AI745" i="1"/>
  <c r="AJ745" i="1"/>
  <c r="O745" i="1"/>
  <c r="V745" i="1"/>
  <c r="W745" i="1"/>
  <c r="X745" i="1"/>
  <c r="Z745" i="1"/>
  <c r="AA745" i="1"/>
  <c r="R745" i="1"/>
  <c r="AD745" i="1"/>
  <c r="AH745" i="1"/>
  <c r="L745" i="1"/>
  <c r="W315" i="1"/>
  <c r="AI315" i="1"/>
  <c r="X315" i="1"/>
  <c r="AJ315" i="1"/>
  <c r="Y315" i="1"/>
  <c r="Z315" i="1"/>
  <c r="O315" i="1"/>
  <c r="AA315" i="1"/>
  <c r="P315" i="1"/>
  <c r="AB315" i="1"/>
  <c r="Q315" i="1"/>
  <c r="AC315" i="1"/>
  <c r="U315" i="1"/>
  <c r="AG315" i="1"/>
  <c r="R315" i="1"/>
  <c r="S315" i="1"/>
  <c r="T315" i="1"/>
  <c r="V315" i="1"/>
  <c r="AD315" i="1"/>
  <c r="AE315" i="1"/>
  <c r="AF315" i="1"/>
  <c r="AH315" i="1"/>
  <c r="L315" i="1"/>
  <c r="U525" i="1"/>
  <c r="AG525" i="1"/>
  <c r="V525" i="1"/>
  <c r="AH525" i="1"/>
  <c r="W525" i="1"/>
  <c r="AI525" i="1"/>
  <c r="X525" i="1"/>
  <c r="AJ525" i="1"/>
  <c r="Y525" i="1"/>
  <c r="Z525" i="1"/>
  <c r="O525" i="1"/>
  <c r="AA525" i="1"/>
  <c r="Q525" i="1"/>
  <c r="R525" i="1"/>
  <c r="S525" i="1"/>
  <c r="T525" i="1"/>
  <c r="AC525" i="1"/>
  <c r="AD525" i="1"/>
  <c r="AE525" i="1"/>
  <c r="AF525" i="1"/>
  <c r="P525" i="1"/>
  <c r="AB525" i="1"/>
  <c r="L525" i="1"/>
  <c r="R663" i="1"/>
  <c r="AD663" i="1"/>
  <c r="S663" i="1"/>
  <c r="AE663" i="1"/>
  <c r="T663" i="1"/>
  <c r="AF663" i="1"/>
  <c r="U663" i="1"/>
  <c r="AG663" i="1"/>
  <c r="V663" i="1"/>
  <c r="AH663" i="1"/>
  <c r="W663" i="1"/>
  <c r="AI663" i="1"/>
  <c r="P663" i="1"/>
  <c r="AB663" i="1"/>
  <c r="O663" i="1"/>
  <c r="Q663" i="1"/>
  <c r="X663" i="1"/>
  <c r="Y663" i="1"/>
  <c r="Z663" i="1"/>
  <c r="AA663" i="1"/>
  <c r="AC663" i="1"/>
  <c r="AJ663" i="1"/>
  <c r="L663" i="1"/>
  <c r="T893" i="1"/>
  <c r="AF893" i="1"/>
  <c r="V893" i="1"/>
  <c r="AH893" i="1"/>
  <c r="X893" i="1"/>
  <c r="AJ893" i="1"/>
  <c r="Y893" i="1"/>
  <c r="Z893" i="1"/>
  <c r="O893" i="1"/>
  <c r="AA893" i="1"/>
  <c r="R893" i="1"/>
  <c r="AD893" i="1"/>
  <c r="U893" i="1"/>
  <c r="W893" i="1"/>
  <c r="AB893" i="1"/>
  <c r="AC893" i="1"/>
  <c r="AE893" i="1"/>
  <c r="AG893" i="1"/>
  <c r="S893" i="1"/>
  <c r="AI893" i="1"/>
  <c r="P893" i="1"/>
  <c r="Q893" i="1"/>
  <c r="L893" i="1"/>
  <c r="W550" i="1"/>
  <c r="AI550" i="1"/>
  <c r="Y550" i="1"/>
  <c r="Z550" i="1"/>
  <c r="P550" i="1"/>
  <c r="AB550" i="1"/>
  <c r="Q550" i="1"/>
  <c r="AC550" i="1"/>
  <c r="U550" i="1"/>
  <c r="V550" i="1"/>
  <c r="X550" i="1"/>
  <c r="AA550" i="1"/>
  <c r="AE550" i="1"/>
  <c r="AF550" i="1"/>
  <c r="AG550" i="1"/>
  <c r="S550" i="1"/>
  <c r="AJ550" i="1"/>
  <c r="O550" i="1"/>
  <c r="R550" i="1"/>
  <c r="T550" i="1"/>
  <c r="AD550" i="1"/>
  <c r="AH550" i="1"/>
  <c r="L550" i="1"/>
  <c r="X725" i="1"/>
  <c r="AJ725" i="1"/>
  <c r="Y725" i="1"/>
  <c r="Z725" i="1"/>
  <c r="O725" i="1"/>
  <c r="AA725" i="1"/>
  <c r="P725" i="1"/>
  <c r="AB725" i="1"/>
  <c r="Q725" i="1"/>
  <c r="AC725" i="1"/>
  <c r="U725" i="1"/>
  <c r="AG725" i="1"/>
  <c r="AH725" i="1"/>
  <c r="AI725" i="1"/>
  <c r="S725" i="1"/>
  <c r="T725" i="1"/>
  <c r="V725" i="1"/>
  <c r="W725" i="1"/>
  <c r="AD725" i="1"/>
  <c r="AE725" i="1"/>
  <c r="AF725" i="1"/>
  <c r="R725" i="1"/>
  <c r="L725" i="1"/>
  <c r="U308" i="1"/>
  <c r="AG308" i="1"/>
  <c r="V308" i="1"/>
  <c r="AH308" i="1"/>
  <c r="W308" i="1"/>
  <c r="AI308" i="1"/>
  <c r="X308" i="1"/>
  <c r="AJ308" i="1"/>
  <c r="Y308" i="1"/>
  <c r="Z308" i="1"/>
  <c r="O308" i="1"/>
  <c r="AA308" i="1"/>
  <c r="S308" i="1"/>
  <c r="AE308" i="1"/>
  <c r="T308" i="1"/>
  <c r="AF308" i="1"/>
  <c r="P308" i="1"/>
  <c r="Q308" i="1"/>
  <c r="R308" i="1"/>
  <c r="AB308" i="1"/>
  <c r="AC308" i="1"/>
  <c r="AD308" i="1"/>
  <c r="L308" i="1"/>
  <c r="Y575" i="1"/>
  <c r="Z575" i="1"/>
  <c r="O575" i="1"/>
  <c r="AA575" i="1"/>
  <c r="P575" i="1"/>
  <c r="AB575" i="1"/>
  <c r="R575" i="1"/>
  <c r="AD575" i="1"/>
  <c r="S575" i="1"/>
  <c r="AE575" i="1"/>
  <c r="T575" i="1"/>
  <c r="AF575" i="1"/>
  <c r="W575" i="1"/>
  <c r="AI575" i="1"/>
  <c r="AH575" i="1"/>
  <c r="AJ575" i="1"/>
  <c r="Q575" i="1"/>
  <c r="U575" i="1"/>
  <c r="V575" i="1"/>
  <c r="AC575" i="1"/>
  <c r="AG575" i="1"/>
  <c r="X575" i="1"/>
  <c r="L575" i="1"/>
  <c r="V736" i="1"/>
  <c r="AH736" i="1"/>
  <c r="W736" i="1"/>
  <c r="AI736" i="1"/>
  <c r="Y736" i="1"/>
  <c r="Z736" i="1"/>
  <c r="O736" i="1"/>
  <c r="AA736" i="1"/>
  <c r="S736" i="1"/>
  <c r="AE736" i="1"/>
  <c r="Q736" i="1"/>
  <c r="R736" i="1"/>
  <c r="U736" i="1"/>
  <c r="AB736" i="1"/>
  <c r="AC736" i="1"/>
  <c r="AD736" i="1"/>
  <c r="AF736" i="1"/>
  <c r="AG736" i="1"/>
  <c r="P736" i="1"/>
  <c r="T736" i="1"/>
  <c r="X736" i="1"/>
  <c r="AJ736" i="1"/>
  <c r="L736" i="1"/>
  <c r="S301" i="1"/>
  <c r="AE301" i="1"/>
  <c r="T301" i="1"/>
  <c r="AF301" i="1"/>
  <c r="U301" i="1"/>
  <c r="AG301" i="1"/>
  <c r="V301" i="1"/>
  <c r="AH301" i="1"/>
  <c r="W301" i="1"/>
  <c r="AI301" i="1"/>
  <c r="X301" i="1"/>
  <c r="AJ301" i="1"/>
  <c r="Y301" i="1"/>
  <c r="Q301" i="1"/>
  <c r="AC301" i="1"/>
  <c r="R301" i="1"/>
  <c r="AD301" i="1"/>
  <c r="Z301" i="1"/>
  <c r="AA301" i="1"/>
  <c r="AB301" i="1"/>
  <c r="O301" i="1"/>
  <c r="P301" i="1"/>
  <c r="L301" i="1"/>
  <c r="W481" i="1"/>
  <c r="AI481" i="1"/>
  <c r="Y481" i="1"/>
  <c r="P481" i="1"/>
  <c r="AB481" i="1"/>
  <c r="Q481" i="1"/>
  <c r="AF481" i="1"/>
  <c r="R481" i="1"/>
  <c r="AG481" i="1"/>
  <c r="S481" i="1"/>
  <c r="AH481" i="1"/>
  <c r="T481" i="1"/>
  <c r="AJ481" i="1"/>
  <c r="U481" i="1"/>
  <c r="V481" i="1"/>
  <c r="X481" i="1"/>
  <c r="O481" i="1"/>
  <c r="Z481" i="1"/>
  <c r="AA481" i="1"/>
  <c r="AC481" i="1"/>
  <c r="AD481" i="1"/>
  <c r="AE481" i="1"/>
  <c r="L481" i="1"/>
  <c r="R675" i="1"/>
  <c r="AD675" i="1"/>
  <c r="S675" i="1"/>
  <c r="AE675" i="1"/>
  <c r="T675" i="1"/>
  <c r="AF675" i="1"/>
  <c r="U675" i="1"/>
  <c r="AG675" i="1"/>
  <c r="V675" i="1"/>
  <c r="AH675" i="1"/>
  <c r="W675" i="1"/>
  <c r="AI675" i="1"/>
  <c r="P675" i="1"/>
  <c r="AB675" i="1"/>
  <c r="O675" i="1"/>
  <c r="Q675" i="1"/>
  <c r="X675" i="1"/>
  <c r="Y675" i="1"/>
  <c r="Z675" i="1"/>
  <c r="AJ675" i="1"/>
  <c r="AA675" i="1"/>
  <c r="AC675" i="1"/>
  <c r="L675" i="1"/>
  <c r="V888" i="1"/>
  <c r="AH888" i="1"/>
  <c r="X888" i="1"/>
  <c r="AJ888" i="1"/>
  <c r="Z888" i="1"/>
  <c r="O888" i="1"/>
  <c r="AA888" i="1"/>
  <c r="P888" i="1"/>
  <c r="AB888" i="1"/>
  <c r="Q888" i="1"/>
  <c r="AC888" i="1"/>
  <c r="T888" i="1"/>
  <c r="AF888" i="1"/>
  <c r="R888" i="1"/>
  <c r="S888" i="1"/>
  <c r="U888" i="1"/>
  <c r="W888" i="1"/>
  <c r="Y888" i="1"/>
  <c r="AD888" i="1"/>
  <c r="AE888" i="1"/>
  <c r="AG888" i="1"/>
  <c r="AI888" i="1"/>
  <c r="L888" i="1"/>
  <c r="P439" i="1"/>
  <c r="AB439" i="1"/>
  <c r="Q439" i="1"/>
  <c r="AC439" i="1"/>
  <c r="R439" i="1"/>
  <c r="AD439" i="1"/>
  <c r="Z439" i="1"/>
  <c r="O439" i="1"/>
  <c r="AH439" i="1"/>
  <c r="S439" i="1"/>
  <c r="AI439" i="1"/>
  <c r="T439" i="1"/>
  <c r="AJ439" i="1"/>
  <c r="U439" i="1"/>
  <c r="V439" i="1"/>
  <c r="X439" i="1"/>
  <c r="Y439" i="1"/>
  <c r="AA439" i="1"/>
  <c r="AE439" i="1"/>
  <c r="W439" i="1"/>
  <c r="AF439" i="1"/>
  <c r="AG439" i="1"/>
  <c r="L439" i="1"/>
  <c r="X749" i="1"/>
  <c r="AJ749" i="1"/>
  <c r="Y749" i="1"/>
  <c r="O749" i="1"/>
  <c r="AA749" i="1"/>
  <c r="P749" i="1"/>
  <c r="AB749" i="1"/>
  <c r="Q749" i="1"/>
  <c r="AC749" i="1"/>
  <c r="U749" i="1"/>
  <c r="AG749" i="1"/>
  <c r="S749" i="1"/>
  <c r="T749" i="1"/>
  <c r="W749" i="1"/>
  <c r="AD749" i="1"/>
  <c r="AE749" i="1"/>
  <c r="AF749" i="1"/>
  <c r="AH749" i="1"/>
  <c r="AI749" i="1"/>
  <c r="R749" i="1"/>
  <c r="V749" i="1"/>
  <c r="Z749" i="1"/>
  <c r="L749" i="1"/>
  <c r="O341" i="1"/>
  <c r="AA341" i="1"/>
  <c r="P341" i="1"/>
  <c r="AB341" i="1"/>
  <c r="Q341" i="1"/>
  <c r="AC341" i="1"/>
  <c r="S341" i="1"/>
  <c r="AE341" i="1"/>
  <c r="U341" i="1"/>
  <c r="AG341" i="1"/>
  <c r="AH341" i="1"/>
  <c r="AI341" i="1"/>
  <c r="AJ341" i="1"/>
  <c r="R341" i="1"/>
  <c r="V341" i="1"/>
  <c r="W341" i="1"/>
  <c r="X341" i="1"/>
  <c r="AD341" i="1"/>
  <c r="Z341" i="1"/>
  <c r="AF341" i="1"/>
  <c r="T341" i="1"/>
  <c r="Y341" i="1"/>
  <c r="L341" i="1"/>
  <c r="V647" i="1"/>
  <c r="AH647" i="1"/>
  <c r="W647" i="1"/>
  <c r="AI647" i="1"/>
  <c r="X647" i="1"/>
  <c r="AJ647" i="1"/>
  <c r="Y647" i="1"/>
  <c r="Z647" i="1"/>
  <c r="O647" i="1"/>
  <c r="AA647" i="1"/>
  <c r="P647" i="1"/>
  <c r="AB647" i="1"/>
  <c r="T647" i="1"/>
  <c r="AF647" i="1"/>
  <c r="AC647" i="1"/>
  <c r="AD647" i="1"/>
  <c r="AE647" i="1"/>
  <c r="AG647" i="1"/>
  <c r="S647" i="1"/>
  <c r="Q647" i="1"/>
  <c r="R647" i="1"/>
  <c r="U647" i="1"/>
  <c r="L647" i="1"/>
  <c r="T839" i="1"/>
  <c r="AF839" i="1"/>
  <c r="U839" i="1"/>
  <c r="AG839" i="1"/>
  <c r="V839" i="1"/>
  <c r="AH839" i="1"/>
  <c r="W839" i="1"/>
  <c r="AI839" i="1"/>
  <c r="X839" i="1"/>
  <c r="AJ839" i="1"/>
  <c r="Y839" i="1"/>
  <c r="Z839" i="1"/>
  <c r="O839" i="1"/>
  <c r="AA839" i="1"/>
  <c r="P839" i="1"/>
  <c r="AB839" i="1"/>
  <c r="R839" i="1"/>
  <c r="AD839" i="1"/>
  <c r="AC839" i="1"/>
  <c r="AE839" i="1"/>
  <c r="S839" i="1"/>
  <c r="Q839" i="1"/>
  <c r="L839" i="1"/>
  <c r="U619" i="1"/>
  <c r="AG619" i="1"/>
  <c r="V619" i="1"/>
  <c r="AH619" i="1"/>
  <c r="W619" i="1"/>
  <c r="AI619" i="1"/>
  <c r="Y619" i="1"/>
  <c r="P619" i="1"/>
  <c r="AB619" i="1"/>
  <c r="Q619" i="1"/>
  <c r="AC619" i="1"/>
  <c r="AF619" i="1"/>
  <c r="AJ619" i="1"/>
  <c r="O619" i="1"/>
  <c r="R619" i="1"/>
  <c r="S619" i="1"/>
  <c r="T619" i="1"/>
  <c r="AD619" i="1"/>
  <c r="X619" i="1"/>
  <c r="Z619" i="1"/>
  <c r="AA619" i="1"/>
  <c r="AE619" i="1"/>
  <c r="L619" i="1"/>
  <c r="P668" i="1"/>
  <c r="AB668" i="1"/>
  <c r="Q668" i="1"/>
  <c r="AC668" i="1"/>
  <c r="R668" i="1"/>
  <c r="AD668" i="1"/>
  <c r="S668" i="1"/>
  <c r="AE668" i="1"/>
  <c r="T668" i="1"/>
  <c r="AF668" i="1"/>
  <c r="U668" i="1"/>
  <c r="AG668" i="1"/>
  <c r="Z668" i="1"/>
  <c r="V668" i="1"/>
  <c r="W668" i="1"/>
  <c r="X668" i="1"/>
  <c r="Y668" i="1"/>
  <c r="AA668" i="1"/>
  <c r="AH668" i="1"/>
  <c r="AI668" i="1"/>
  <c r="AJ668" i="1"/>
  <c r="O668" i="1"/>
  <c r="L668" i="1"/>
  <c r="T441" i="1"/>
  <c r="AF441" i="1"/>
  <c r="U441" i="1"/>
  <c r="AG441" i="1"/>
  <c r="V441" i="1"/>
  <c r="AH441" i="1"/>
  <c r="R441" i="1"/>
  <c r="AD441" i="1"/>
  <c r="Z441" i="1"/>
  <c r="AA441" i="1"/>
  <c r="AB441" i="1"/>
  <c r="AC441" i="1"/>
  <c r="AE441" i="1"/>
  <c r="P441" i="1"/>
  <c r="AJ441" i="1"/>
  <c r="Q441" i="1"/>
  <c r="S441" i="1"/>
  <c r="W441" i="1"/>
  <c r="O441" i="1"/>
  <c r="X441" i="1"/>
  <c r="Y441" i="1"/>
  <c r="AI441" i="1"/>
  <c r="L441" i="1"/>
  <c r="V742" i="1"/>
  <c r="AH742" i="1"/>
  <c r="W742" i="1"/>
  <c r="AI742" i="1"/>
  <c r="Y742" i="1"/>
  <c r="Z742" i="1"/>
  <c r="O742" i="1"/>
  <c r="AA742" i="1"/>
  <c r="S742" i="1"/>
  <c r="AE742" i="1"/>
  <c r="AC742" i="1"/>
  <c r="AD742" i="1"/>
  <c r="AG742" i="1"/>
  <c r="P742" i="1"/>
  <c r="Q742" i="1"/>
  <c r="R742" i="1"/>
  <c r="T742" i="1"/>
  <c r="U742" i="1"/>
  <c r="X742" i="1"/>
  <c r="AB742" i="1"/>
  <c r="AF742" i="1"/>
  <c r="AJ742" i="1"/>
  <c r="L742" i="1"/>
  <c r="T361" i="1"/>
  <c r="AF361" i="1"/>
  <c r="U361" i="1"/>
  <c r="AG361" i="1"/>
  <c r="V361" i="1"/>
  <c r="AH361" i="1"/>
  <c r="Y361" i="1"/>
  <c r="Z361" i="1"/>
  <c r="R361" i="1"/>
  <c r="AD361" i="1"/>
  <c r="AC361" i="1"/>
  <c r="AE361" i="1"/>
  <c r="AI361" i="1"/>
  <c r="AJ361" i="1"/>
  <c r="O361" i="1"/>
  <c r="S361" i="1"/>
  <c r="AA361" i="1"/>
  <c r="P361" i="1"/>
  <c r="Q361" i="1"/>
  <c r="W361" i="1"/>
  <c r="X361" i="1"/>
  <c r="AB361" i="1"/>
  <c r="L361" i="1"/>
  <c r="R770" i="1"/>
  <c r="AD770" i="1"/>
  <c r="S770" i="1"/>
  <c r="AE770" i="1"/>
  <c r="W770" i="1"/>
  <c r="AI770" i="1"/>
  <c r="Y770" i="1"/>
  <c r="Z770" i="1"/>
  <c r="AB770" i="1"/>
  <c r="O770" i="1"/>
  <c r="AF770" i="1"/>
  <c r="P770" i="1"/>
  <c r="AG770" i="1"/>
  <c r="Q770" i="1"/>
  <c r="AH770" i="1"/>
  <c r="T770" i="1"/>
  <c r="AJ770" i="1"/>
  <c r="U770" i="1"/>
  <c r="AC770" i="1"/>
  <c r="X770" i="1"/>
  <c r="V770" i="1"/>
  <c r="AA770" i="1"/>
  <c r="L770" i="1"/>
  <c r="V834" i="1"/>
  <c r="AH834" i="1"/>
  <c r="W834" i="1"/>
  <c r="AI834" i="1"/>
  <c r="X834" i="1"/>
  <c r="AJ834" i="1"/>
  <c r="Y834" i="1"/>
  <c r="Z834" i="1"/>
  <c r="O834" i="1"/>
  <c r="AA834" i="1"/>
  <c r="P834" i="1"/>
  <c r="AB834" i="1"/>
  <c r="Q834" i="1"/>
  <c r="AC834" i="1"/>
  <c r="R834" i="1"/>
  <c r="AD834" i="1"/>
  <c r="T834" i="1"/>
  <c r="AF834" i="1"/>
  <c r="S834" i="1"/>
  <c r="U834" i="1"/>
  <c r="AE834" i="1"/>
  <c r="AG834" i="1"/>
  <c r="L834" i="1"/>
  <c r="Z1011" i="1"/>
  <c r="AJ1011" i="1"/>
  <c r="O1011" i="1"/>
  <c r="AA1011" i="1"/>
  <c r="R1011" i="1"/>
  <c r="P1011" i="1"/>
  <c r="AB1011" i="1"/>
  <c r="AH1011" i="1"/>
  <c r="Q1011" i="1"/>
  <c r="AC1011" i="1"/>
  <c r="AD1011" i="1"/>
  <c r="W1011" i="1"/>
  <c r="S1011" i="1"/>
  <c r="AE1011" i="1"/>
  <c r="AI1011" i="1"/>
  <c r="T1011" i="1"/>
  <c r="AF1011" i="1"/>
  <c r="U1011" i="1"/>
  <c r="AG1011" i="1"/>
  <c r="X1011" i="1"/>
  <c r="V1011" i="1"/>
  <c r="Y1011" i="1"/>
  <c r="L1011" i="1"/>
  <c r="R983" i="1"/>
  <c r="AD983" i="1"/>
  <c r="S983" i="1"/>
  <c r="AE983" i="1"/>
  <c r="T983" i="1"/>
  <c r="AF983" i="1"/>
  <c r="O983" i="1"/>
  <c r="P983" i="1"/>
  <c r="U983" i="1"/>
  <c r="AG983" i="1"/>
  <c r="AB983" i="1"/>
  <c r="V983" i="1"/>
  <c r="AH983" i="1"/>
  <c r="W983" i="1"/>
  <c r="AI983" i="1"/>
  <c r="X983" i="1"/>
  <c r="AJ983" i="1"/>
  <c r="AA983" i="1"/>
  <c r="Y983" i="1"/>
  <c r="Z983" i="1"/>
  <c r="Q983" i="1"/>
  <c r="AC983" i="1"/>
  <c r="L983" i="1"/>
  <c r="P964" i="1"/>
  <c r="AB964" i="1"/>
  <c r="Q964" i="1"/>
  <c r="AC964" i="1"/>
  <c r="R964" i="1"/>
  <c r="AD964" i="1"/>
  <c r="S964" i="1"/>
  <c r="AE964" i="1"/>
  <c r="T964" i="1"/>
  <c r="AF964" i="1"/>
  <c r="U964" i="1"/>
  <c r="AG964" i="1"/>
  <c r="V964" i="1"/>
  <c r="AH964" i="1"/>
  <c r="Y964" i="1"/>
  <c r="Z964" i="1"/>
  <c r="W964" i="1"/>
  <c r="AI964" i="1"/>
  <c r="X964" i="1"/>
  <c r="AJ964" i="1"/>
  <c r="AA964" i="1"/>
  <c r="O964" i="1"/>
  <c r="L964" i="1"/>
  <c r="Z390" i="1"/>
  <c r="O390" i="1"/>
  <c r="AA390" i="1"/>
  <c r="Q390" i="1"/>
  <c r="AC390" i="1"/>
  <c r="AB390" i="1"/>
  <c r="AD390" i="1"/>
  <c r="AE390" i="1"/>
  <c r="P390" i="1"/>
  <c r="AF390" i="1"/>
  <c r="R390" i="1"/>
  <c r="AG390" i="1"/>
  <c r="S390" i="1"/>
  <c r="AH390" i="1"/>
  <c r="T390" i="1"/>
  <c r="AI390" i="1"/>
  <c r="V390" i="1"/>
  <c r="W390" i="1"/>
  <c r="X390" i="1"/>
  <c r="Y390" i="1"/>
  <c r="AJ390" i="1"/>
  <c r="U390" i="1"/>
  <c r="L390" i="1"/>
  <c r="X926" i="1"/>
  <c r="AJ926" i="1"/>
  <c r="Y926" i="1"/>
  <c r="Z926" i="1"/>
  <c r="AI926" i="1"/>
  <c r="O926" i="1"/>
  <c r="AA926" i="1"/>
  <c r="W926" i="1"/>
  <c r="P926" i="1"/>
  <c r="AB926" i="1"/>
  <c r="Q926" i="1"/>
  <c r="AC926" i="1"/>
  <c r="AG926" i="1"/>
  <c r="R926" i="1"/>
  <c r="AD926" i="1"/>
  <c r="AH926" i="1"/>
  <c r="S926" i="1"/>
  <c r="AE926" i="1"/>
  <c r="U926" i="1"/>
  <c r="V926" i="1"/>
  <c r="T926" i="1"/>
  <c r="AF926" i="1"/>
  <c r="L926" i="1"/>
  <c r="W532" i="1"/>
  <c r="AI532" i="1"/>
  <c r="X532" i="1"/>
  <c r="AJ532" i="1"/>
  <c r="Y532" i="1"/>
  <c r="Z532" i="1"/>
  <c r="O532" i="1"/>
  <c r="AA532" i="1"/>
  <c r="P532" i="1"/>
  <c r="AB532" i="1"/>
  <c r="Q532" i="1"/>
  <c r="AC532" i="1"/>
  <c r="AG532" i="1"/>
  <c r="AH532" i="1"/>
  <c r="S532" i="1"/>
  <c r="T532" i="1"/>
  <c r="U532" i="1"/>
  <c r="V532" i="1"/>
  <c r="AE532" i="1"/>
  <c r="R532" i="1"/>
  <c r="AD532" i="1"/>
  <c r="AF532" i="1"/>
  <c r="L532" i="1"/>
  <c r="R354" i="1"/>
  <c r="AD354" i="1"/>
  <c r="S354" i="1"/>
  <c r="AE354" i="1"/>
  <c r="T354" i="1"/>
  <c r="AF354" i="1"/>
  <c r="W354" i="1"/>
  <c r="AI354" i="1"/>
  <c r="X354" i="1"/>
  <c r="AJ354" i="1"/>
  <c r="P354" i="1"/>
  <c r="AB354" i="1"/>
  <c r="O354" i="1"/>
  <c r="Q354" i="1"/>
  <c r="U354" i="1"/>
  <c r="V354" i="1"/>
  <c r="Y354" i="1"/>
  <c r="AC354" i="1"/>
  <c r="AG354" i="1"/>
  <c r="AH354" i="1"/>
  <c r="Z354" i="1"/>
  <c r="AA354" i="1"/>
  <c r="L354" i="1"/>
  <c r="S618" i="1"/>
  <c r="AE618" i="1"/>
  <c r="T618" i="1"/>
  <c r="AF618" i="1"/>
  <c r="U618" i="1"/>
  <c r="AG618" i="1"/>
  <c r="W618" i="1"/>
  <c r="AI618" i="1"/>
  <c r="Z618" i="1"/>
  <c r="O618" i="1"/>
  <c r="AA618" i="1"/>
  <c r="AD618" i="1"/>
  <c r="AH618" i="1"/>
  <c r="AJ618" i="1"/>
  <c r="P618" i="1"/>
  <c r="Q618" i="1"/>
  <c r="R618" i="1"/>
  <c r="AB618" i="1"/>
  <c r="Y618" i="1"/>
  <c r="AC618" i="1"/>
  <c r="V618" i="1"/>
  <c r="X618" i="1"/>
  <c r="L618" i="1"/>
  <c r="P885" i="1"/>
  <c r="AB885" i="1"/>
  <c r="R885" i="1"/>
  <c r="AD885" i="1"/>
  <c r="T885" i="1"/>
  <c r="AF885" i="1"/>
  <c r="U885" i="1"/>
  <c r="AG885" i="1"/>
  <c r="V885" i="1"/>
  <c r="AH885" i="1"/>
  <c r="W885" i="1"/>
  <c r="AI885" i="1"/>
  <c r="Z885" i="1"/>
  <c r="Y885" i="1"/>
  <c r="AA885" i="1"/>
  <c r="S885" i="1"/>
  <c r="AC885" i="1"/>
  <c r="AE885" i="1"/>
  <c r="X885" i="1"/>
  <c r="AJ885" i="1"/>
  <c r="Q885" i="1"/>
  <c r="O885" i="1"/>
  <c r="L885" i="1"/>
  <c r="R910" i="1"/>
  <c r="AD910" i="1"/>
  <c r="T910" i="1"/>
  <c r="AF910" i="1"/>
  <c r="W910" i="1"/>
  <c r="AI910" i="1"/>
  <c r="X910" i="1"/>
  <c r="AJ910" i="1"/>
  <c r="Y910" i="1"/>
  <c r="P910" i="1"/>
  <c r="AB910" i="1"/>
  <c r="AG910" i="1"/>
  <c r="AH910" i="1"/>
  <c r="O910" i="1"/>
  <c r="AA910" i="1"/>
  <c r="Q910" i="1"/>
  <c r="S910" i="1"/>
  <c r="AC910" i="1"/>
  <c r="AE910" i="1"/>
  <c r="U910" i="1"/>
  <c r="V910" i="1"/>
  <c r="Z910" i="1"/>
  <c r="L910" i="1"/>
  <c r="Y708" i="1"/>
  <c r="Z708" i="1"/>
  <c r="O708" i="1"/>
  <c r="AA708" i="1"/>
  <c r="P708" i="1"/>
  <c r="AB708" i="1"/>
  <c r="Q708" i="1"/>
  <c r="AC708" i="1"/>
  <c r="R708" i="1"/>
  <c r="AD708" i="1"/>
  <c r="S708" i="1"/>
  <c r="AE708" i="1"/>
  <c r="W708" i="1"/>
  <c r="AI708" i="1"/>
  <c r="T708" i="1"/>
  <c r="U708" i="1"/>
  <c r="V708" i="1"/>
  <c r="X708" i="1"/>
  <c r="AG708" i="1"/>
  <c r="AH708" i="1"/>
  <c r="AJ708" i="1"/>
  <c r="AF708" i="1"/>
  <c r="L708" i="1"/>
  <c r="V955" i="1"/>
  <c r="AH955" i="1"/>
  <c r="W955" i="1"/>
  <c r="AI955" i="1"/>
  <c r="AF955" i="1"/>
  <c r="X955" i="1"/>
  <c r="AJ955" i="1"/>
  <c r="AE955" i="1"/>
  <c r="T955" i="1"/>
  <c r="Y955" i="1"/>
  <c r="Z955" i="1"/>
  <c r="S955" i="1"/>
  <c r="O955" i="1"/>
  <c r="AA955" i="1"/>
  <c r="P955" i="1"/>
  <c r="AB955" i="1"/>
  <c r="Q955" i="1"/>
  <c r="AC955" i="1"/>
  <c r="R955" i="1"/>
  <c r="AD955" i="1"/>
  <c r="U955" i="1"/>
  <c r="AG955" i="1"/>
  <c r="L955" i="1"/>
  <c r="S548" i="1"/>
  <c r="AE548" i="1"/>
  <c r="U548" i="1"/>
  <c r="AG548" i="1"/>
  <c r="V548" i="1"/>
  <c r="AH548" i="1"/>
  <c r="X548" i="1"/>
  <c r="AJ548" i="1"/>
  <c r="Y548" i="1"/>
  <c r="Z548" i="1"/>
  <c r="AA548" i="1"/>
  <c r="AB548" i="1"/>
  <c r="AC548" i="1"/>
  <c r="AF548" i="1"/>
  <c r="O548" i="1"/>
  <c r="AI548" i="1"/>
  <c r="P548" i="1"/>
  <c r="T548" i="1"/>
  <c r="R548" i="1"/>
  <c r="W548" i="1"/>
  <c r="AD548" i="1"/>
  <c r="Q548" i="1"/>
  <c r="L548" i="1"/>
  <c r="Q788" i="1"/>
  <c r="AC788" i="1"/>
  <c r="R788" i="1"/>
  <c r="AD788" i="1"/>
  <c r="T788" i="1"/>
  <c r="AF788" i="1"/>
  <c r="X788" i="1"/>
  <c r="AJ788" i="1"/>
  <c r="Y788" i="1"/>
  <c r="AE788" i="1"/>
  <c r="AG788" i="1"/>
  <c r="AH788" i="1"/>
  <c r="O788" i="1"/>
  <c r="AI788" i="1"/>
  <c r="P788" i="1"/>
  <c r="S788" i="1"/>
  <c r="U788" i="1"/>
  <c r="V788" i="1"/>
  <c r="W788" i="1"/>
  <c r="AA788" i="1"/>
  <c r="Z788" i="1"/>
  <c r="AB788" i="1"/>
  <c r="L788" i="1"/>
  <c r="V350" i="1"/>
  <c r="AH350" i="1"/>
  <c r="W350" i="1"/>
  <c r="AI350" i="1"/>
  <c r="X350" i="1"/>
  <c r="AJ350" i="1"/>
  <c r="Y350" i="1"/>
  <c r="O350" i="1"/>
  <c r="AA350" i="1"/>
  <c r="P350" i="1"/>
  <c r="AB350" i="1"/>
  <c r="Q350" i="1"/>
  <c r="AC350" i="1"/>
  <c r="T350" i="1"/>
  <c r="AF350" i="1"/>
  <c r="R350" i="1"/>
  <c r="S350" i="1"/>
  <c r="U350" i="1"/>
  <c r="AD350" i="1"/>
  <c r="Z350" i="1"/>
  <c r="AE350" i="1"/>
  <c r="AG350" i="1"/>
  <c r="L350" i="1"/>
  <c r="Q722" i="1"/>
  <c r="AC722" i="1"/>
  <c r="R722" i="1"/>
  <c r="AD722" i="1"/>
  <c r="S722" i="1"/>
  <c r="AE722" i="1"/>
  <c r="T722" i="1"/>
  <c r="AF722" i="1"/>
  <c r="U722" i="1"/>
  <c r="AG722" i="1"/>
  <c r="V722" i="1"/>
  <c r="AH722" i="1"/>
  <c r="W722" i="1"/>
  <c r="AI722" i="1"/>
  <c r="O722" i="1"/>
  <c r="AA722" i="1"/>
  <c r="AJ722" i="1"/>
  <c r="P722" i="1"/>
  <c r="X722" i="1"/>
  <c r="Y722" i="1"/>
  <c r="Z722" i="1"/>
  <c r="AB722" i="1"/>
  <c r="L722" i="1"/>
  <c r="X950" i="1"/>
  <c r="AJ950" i="1"/>
  <c r="AG950" i="1"/>
  <c r="Y950" i="1"/>
  <c r="Z950" i="1"/>
  <c r="AH950" i="1"/>
  <c r="O950" i="1"/>
  <c r="AA950" i="1"/>
  <c r="V950" i="1"/>
  <c r="P950" i="1"/>
  <c r="AB950" i="1"/>
  <c r="Q950" i="1"/>
  <c r="AC950" i="1"/>
  <c r="R950" i="1"/>
  <c r="AD950" i="1"/>
  <c r="U950" i="1"/>
  <c r="S950" i="1"/>
  <c r="AE950" i="1"/>
  <c r="T950" i="1"/>
  <c r="AF950" i="1"/>
  <c r="AI950" i="1"/>
  <c r="W950" i="1"/>
  <c r="L950" i="1"/>
  <c r="T881" i="1"/>
  <c r="AF881" i="1"/>
  <c r="U881" i="1"/>
  <c r="AG881" i="1"/>
  <c r="V881" i="1"/>
  <c r="AH881" i="1"/>
  <c r="X881" i="1"/>
  <c r="AJ881" i="1"/>
  <c r="Y881" i="1"/>
  <c r="Z881" i="1"/>
  <c r="O881" i="1"/>
  <c r="AA881" i="1"/>
  <c r="R881" i="1"/>
  <c r="AD881" i="1"/>
  <c r="P881" i="1"/>
  <c r="AI881" i="1"/>
  <c r="Q881" i="1"/>
  <c r="S881" i="1"/>
  <c r="W881" i="1"/>
  <c r="AB881" i="1"/>
  <c r="AC881" i="1"/>
  <c r="AE881" i="1"/>
  <c r="L881" i="1"/>
  <c r="X932" i="1"/>
  <c r="AJ932" i="1"/>
  <c r="V932" i="1"/>
  <c r="Y932" i="1"/>
  <c r="Z932" i="1"/>
  <c r="U932" i="1"/>
  <c r="O932" i="1"/>
  <c r="AA932" i="1"/>
  <c r="P932" i="1"/>
  <c r="AB932" i="1"/>
  <c r="Q932" i="1"/>
  <c r="AC932" i="1"/>
  <c r="AH932" i="1"/>
  <c r="R932" i="1"/>
  <c r="AD932" i="1"/>
  <c r="AG932" i="1"/>
  <c r="S932" i="1"/>
  <c r="AE932" i="1"/>
  <c r="T932" i="1"/>
  <c r="AF932" i="1"/>
  <c r="AI932" i="1"/>
  <c r="W932" i="1"/>
  <c r="L932" i="1"/>
  <c r="T966" i="1"/>
  <c r="AF966" i="1"/>
  <c r="U966" i="1"/>
  <c r="AG966" i="1"/>
  <c r="V966" i="1"/>
  <c r="AH966" i="1"/>
  <c r="W966" i="1"/>
  <c r="AI966" i="1"/>
  <c r="X966" i="1"/>
  <c r="AJ966" i="1"/>
  <c r="Y966" i="1"/>
  <c r="AC966" i="1"/>
  <c r="AD966" i="1"/>
  <c r="Z966" i="1"/>
  <c r="O966" i="1"/>
  <c r="AA966" i="1"/>
  <c r="Q966" i="1"/>
  <c r="R966" i="1"/>
  <c r="P966" i="1"/>
  <c r="AB966" i="1"/>
  <c r="AE966" i="1"/>
  <c r="S966" i="1"/>
  <c r="L966" i="1"/>
  <c r="T658" i="1"/>
  <c r="AF658" i="1"/>
  <c r="U658" i="1"/>
  <c r="AG658" i="1"/>
  <c r="V658" i="1"/>
  <c r="AH658" i="1"/>
  <c r="W658" i="1"/>
  <c r="AI658" i="1"/>
  <c r="X658" i="1"/>
  <c r="AJ658" i="1"/>
  <c r="Y658" i="1"/>
  <c r="Z658" i="1"/>
  <c r="R658" i="1"/>
  <c r="AD658" i="1"/>
  <c r="O658" i="1"/>
  <c r="P658" i="1"/>
  <c r="Q658" i="1"/>
  <c r="S658" i="1"/>
  <c r="AC658" i="1"/>
  <c r="AE658" i="1"/>
  <c r="AA658" i="1"/>
  <c r="AB658" i="1"/>
  <c r="L658" i="1"/>
  <c r="P1012" i="1"/>
  <c r="AB1012" i="1"/>
  <c r="AF1012" i="1"/>
  <c r="Q1012" i="1"/>
  <c r="AC1012" i="1"/>
  <c r="T1012" i="1"/>
  <c r="Z1012" i="1"/>
  <c r="R1012" i="1"/>
  <c r="AD1012" i="1"/>
  <c r="S1012" i="1"/>
  <c r="AE1012" i="1"/>
  <c r="X1012" i="1"/>
  <c r="U1012" i="1"/>
  <c r="AG1012" i="1"/>
  <c r="V1012" i="1"/>
  <c r="AH1012" i="1"/>
  <c r="AJ1012" i="1"/>
  <c r="W1012" i="1"/>
  <c r="AI1012" i="1"/>
  <c r="Y1012" i="1"/>
  <c r="AA1012" i="1"/>
  <c r="O1012" i="1"/>
  <c r="L1012" i="1"/>
  <c r="Z908" i="1"/>
  <c r="P908" i="1"/>
  <c r="AB908" i="1"/>
  <c r="S908" i="1"/>
  <c r="AE908" i="1"/>
  <c r="T908" i="1"/>
  <c r="AF908" i="1"/>
  <c r="U908" i="1"/>
  <c r="AG908" i="1"/>
  <c r="X908" i="1"/>
  <c r="AJ908" i="1"/>
  <c r="AC908" i="1"/>
  <c r="AD908" i="1"/>
  <c r="AH908" i="1"/>
  <c r="AA908" i="1"/>
  <c r="AI908" i="1"/>
  <c r="Y908" i="1"/>
  <c r="W908" i="1"/>
  <c r="O908" i="1"/>
  <c r="Q908" i="1"/>
  <c r="R908" i="1"/>
  <c r="V908" i="1"/>
  <c r="L908" i="1"/>
  <c r="V469" i="1"/>
  <c r="AH469" i="1"/>
  <c r="W469" i="1"/>
  <c r="AI469" i="1"/>
  <c r="Y469" i="1"/>
  <c r="Z469" i="1"/>
  <c r="P469" i="1"/>
  <c r="AB469" i="1"/>
  <c r="Q469" i="1"/>
  <c r="AC469" i="1"/>
  <c r="S469" i="1"/>
  <c r="AE469" i="1"/>
  <c r="X469" i="1"/>
  <c r="AA469" i="1"/>
  <c r="AD469" i="1"/>
  <c r="AF469" i="1"/>
  <c r="AG469" i="1"/>
  <c r="AJ469" i="1"/>
  <c r="O469" i="1"/>
  <c r="R469" i="1"/>
  <c r="T469" i="1"/>
  <c r="U469" i="1"/>
  <c r="L469" i="1"/>
  <c r="P353" i="1"/>
  <c r="AB353" i="1"/>
  <c r="Q353" i="1"/>
  <c r="AC353" i="1"/>
  <c r="R353" i="1"/>
  <c r="AD353" i="1"/>
  <c r="U353" i="1"/>
  <c r="AG353" i="1"/>
  <c r="V353" i="1"/>
  <c r="AH353" i="1"/>
  <c r="Z353" i="1"/>
  <c r="O353" i="1"/>
  <c r="S353" i="1"/>
  <c r="T353" i="1"/>
  <c r="W353" i="1"/>
  <c r="AA353" i="1"/>
  <c r="AI353" i="1"/>
  <c r="AJ353" i="1"/>
  <c r="X353" i="1"/>
  <c r="AF353" i="1"/>
  <c r="Y353" i="1"/>
  <c r="AE353" i="1"/>
  <c r="L353" i="1"/>
  <c r="W339" i="1"/>
  <c r="AI339" i="1"/>
  <c r="X339" i="1"/>
  <c r="AJ339" i="1"/>
  <c r="Y339" i="1"/>
  <c r="Z339" i="1"/>
  <c r="O339" i="1"/>
  <c r="AA339" i="1"/>
  <c r="Q339" i="1"/>
  <c r="AC339" i="1"/>
  <c r="AG339" i="1"/>
  <c r="AH339" i="1"/>
  <c r="P339" i="1"/>
  <c r="R339" i="1"/>
  <c r="T339" i="1"/>
  <c r="U339" i="1"/>
  <c r="V339" i="1"/>
  <c r="AE339" i="1"/>
  <c r="S339" i="1"/>
  <c r="AB339" i="1"/>
  <c r="AD339" i="1"/>
  <c r="AF339" i="1"/>
  <c r="L339" i="1"/>
  <c r="Y527" i="1"/>
  <c r="Z527" i="1"/>
  <c r="O527" i="1"/>
  <c r="AA527" i="1"/>
  <c r="P527" i="1"/>
  <c r="AB527" i="1"/>
  <c r="Q527" i="1"/>
  <c r="AC527" i="1"/>
  <c r="R527" i="1"/>
  <c r="AD527" i="1"/>
  <c r="S527" i="1"/>
  <c r="AE527" i="1"/>
  <c r="AF527" i="1"/>
  <c r="AG527" i="1"/>
  <c r="AH527" i="1"/>
  <c r="AI527" i="1"/>
  <c r="T527" i="1"/>
  <c r="U527" i="1"/>
  <c r="W527" i="1"/>
  <c r="V527" i="1"/>
  <c r="X527" i="1"/>
  <c r="AJ527" i="1"/>
  <c r="L527" i="1"/>
  <c r="V760" i="1"/>
  <c r="AH760" i="1"/>
  <c r="W760" i="1"/>
  <c r="AI760" i="1"/>
  <c r="O760" i="1"/>
  <c r="AA760" i="1"/>
  <c r="T760" i="1"/>
  <c r="U760" i="1"/>
  <c r="Y760" i="1"/>
  <c r="AB760" i="1"/>
  <c r="AC760" i="1"/>
  <c r="AD760" i="1"/>
  <c r="P760" i="1"/>
  <c r="AE760" i="1"/>
  <c r="Q760" i="1"/>
  <c r="AF760" i="1"/>
  <c r="R760" i="1"/>
  <c r="S760" i="1"/>
  <c r="X760" i="1"/>
  <c r="Z760" i="1"/>
  <c r="AG760" i="1"/>
  <c r="AJ760" i="1"/>
  <c r="L760" i="1"/>
  <c r="T875" i="1"/>
  <c r="AF875" i="1"/>
  <c r="U875" i="1"/>
  <c r="AG875" i="1"/>
  <c r="V875" i="1"/>
  <c r="AH875" i="1"/>
  <c r="W875" i="1"/>
  <c r="X875" i="1"/>
  <c r="AJ875" i="1"/>
  <c r="Y875" i="1"/>
  <c r="Z875" i="1"/>
  <c r="O875" i="1"/>
  <c r="AA875" i="1"/>
  <c r="R875" i="1"/>
  <c r="AD875" i="1"/>
  <c r="AE875" i="1"/>
  <c r="AI875" i="1"/>
  <c r="AB875" i="1"/>
  <c r="S875" i="1"/>
  <c r="P875" i="1"/>
  <c r="AC875" i="1"/>
  <c r="Q875" i="1"/>
  <c r="L875" i="1"/>
  <c r="S554" i="1"/>
  <c r="AE554" i="1"/>
  <c r="U554" i="1"/>
  <c r="AG554" i="1"/>
  <c r="V554" i="1"/>
  <c r="AH554" i="1"/>
  <c r="X554" i="1"/>
  <c r="AJ554" i="1"/>
  <c r="Y554" i="1"/>
  <c r="P554" i="1"/>
  <c r="Q554" i="1"/>
  <c r="R554" i="1"/>
  <c r="T554" i="1"/>
  <c r="Z554" i="1"/>
  <c r="AA554" i="1"/>
  <c r="AB554" i="1"/>
  <c r="AF554" i="1"/>
  <c r="O554" i="1"/>
  <c r="W554" i="1"/>
  <c r="AC554" i="1"/>
  <c r="AD554" i="1"/>
  <c r="AI554" i="1"/>
  <c r="L554" i="1"/>
  <c r="Q782" i="1"/>
  <c r="AC782" i="1"/>
  <c r="R782" i="1"/>
  <c r="AD782" i="1"/>
  <c r="T782" i="1"/>
  <c r="AF782" i="1"/>
  <c r="V782" i="1"/>
  <c r="AH782" i="1"/>
  <c r="W782" i="1"/>
  <c r="AI782" i="1"/>
  <c r="X782" i="1"/>
  <c r="AJ782" i="1"/>
  <c r="Y782" i="1"/>
  <c r="AG782" i="1"/>
  <c r="O782" i="1"/>
  <c r="P782" i="1"/>
  <c r="S782" i="1"/>
  <c r="U782" i="1"/>
  <c r="Z782" i="1"/>
  <c r="AB782" i="1"/>
  <c r="AA782" i="1"/>
  <c r="AE782" i="1"/>
  <c r="L782" i="1"/>
  <c r="W303" i="1"/>
  <c r="AI303" i="1"/>
  <c r="X303" i="1"/>
  <c r="AJ303" i="1"/>
  <c r="Y303" i="1"/>
  <c r="Z303" i="1"/>
  <c r="O303" i="1"/>
  <c r="AA303" i="1"/>
  <c r="P303" i="1"/>
  <c r="AB303" i="1"/>
  <c r="Q303" i="1"/>
  <c r="AC303" i="1"/>
  <c r="U303" i="1"/>
  <c r="AG303" i="1"/>
  <c r="V303" i="1"/>
  <c r="AH303" i="1"/>
  <c r="AD303" i="1"/>
  <c r="AE303" i="1"/>
  <c r="AF303" i="1"/>
  <c r="S303" i="1"/>
  <c r="R303" i="1"/>
  <c r="T303" i="1"/>
  <c r="L303" i="1"/>
  <c r="P988" i="1"/>
  <c r="AB988" i="1"/>
  <c r="Z988" i="1"/>
  <c r="Q988" i="1"/>
  <c r="AC988" i="1"/>
  <c r="Y988" i="1"/>
  <c r="R988" i="1"/>
  <c r="AD988" i="1"/>
  <c r="X988" i="1"/>
  <c r="S988" i="1"/>
  <c r="AE988" i="1"/>
  <c r="T988" i="1"/>
  <c r="AF988" i="1"/>
  <c r="U988" i="1"/>
  <c r="AG988" i="1"/>
  <c r="V988" i="1"/>
  <c r="AH988" i="1"/>
  <c r="W988" i="1"/>
  <c r="AI988" i="1"/>
  <c r="AJ988" i="1"/>
  <c r="O988" i="1"/>
  <c r="AA988" i="1"/>
  <c r="L988" i="1"/>
  <c r="R426" i="1"/>
  <c r="AD426" i="1"/>
  <c r="S426" i="1"/>
  <c r="AE426" i="1"/>
  <c r="Q426" i="1"/>
  <c r="AG426" i="1"/>
  <c r="T426" i="1"/>
  <c r="AH426" i="1"/>
  <c r="U426" i="1"/>
  <c r="AI426" i="1"/>
  <c r="X426" i="1"/>
  <c r="O426" i="1"/>
  <c r="AC426" i="1"/>
  <c r="W426" i="1"/>
  <c r="Y426" i="1"/>
  <c r="Z426" i="1"/>
  <c r="AA426" i="1"/>
  <c r="AB426" i="1"/>
  <c r="AJ426" i="1"/>
  <c r="P426" i="1"/>
  <c r="V426" i="1"/>
  <c r="AF426" i="1"/>
  <c r="L426" i="1"/>
  <c r="X962" i="1"/>
  <c r="AJ962" i="1"/>
  <c r="AG962" i="1"/>
  <c r="Y962" i="1"/>
  <c r="Z962" i="1"/>
  <c r="O962" i="1"/>
  <c r="AA962" i="1"/>
  <c r="AH962" i="1"/>
  <c r="P962" i="1"/>
  <c r="AB962" i="1"/>
  <c r="Q962" i="1"/>
  <c r="AC962" i="1"/>
  <c r="U962" i="1"/>
  <c r="R962" i="1"/>
  <c r="AD962" i="1"/>
  <c r="S962" i="1"/>
  <c r="AE962" i="1"/>
  <c r="V962" i="1"/>
  <c r="T962" i="1"/>
  <c r="AF962" i="1"/>
  <c r="W962" i="1"/>
  <c r="AI962" i="1"/>
  <c r="L962" i="1"/>
  <c r="W544" i="1"/>
  <c r="AI544" i="1"/>
  <c r="Y544" i="1"/>
  <c r="Z544" i="1"/>
  <c r="P544" i="1"/>
  <c r="AB544" i="1"/>
  <c r="Q544" i="1"/>
  <c r="AC544" i="1"/>
  <c r="AE544" i="1"/>
  <c r="AF544" i="1"/>
  <c r="AG544" i="1"/>
  <c r="O544" i="1"/>
  <c r="AH544" i="1"/>
  <c r="S544" i="1"/>
  <c r="T544" i="1"/>
  <c r="U544" i="1"/>
  <c r="AA544" i="1"/>
  <c r="R544" i="1"/>
  <c r="V544" i="1"/>
  <c r="X544" i="1"/>
  <c r="AJ544" i="1"/>
  <c r="AD544" i="1"/>
  <c r="L544" i="1"/>
  <c r="R366" i="1"/>
  <c r="AD366" i="1"/>
  <c r="S366" i="1"/>
  <c r="AE366" i="1"/>
  <c r="T366" i="1"/>
  <c r="AF366" i="1"/>
  <c r="W366" i="1"/>
  <c r="AI366" i="1"/>
  <c r="X366" i="1"/>
  <c r="AJ366" i="1"/>
  <c r="P366" i="1"/>
  <c r="AB366" i="1"/>
  <c r="O366" i="1"/>
  <c r="Q366" i="1"/>
  <c r="U366" i="1"/>
  <c r="V366" i="1"/>
  <c r="Y366" i="1"/>
  <c r="AC366" i="1"/>
  <c r="Z366" i="1"/>
  <c r="AA366" i="1"/>
  <c r="AG366" i="1"/>
  <c r="AH366" i="1"/>
  <c r="L366" i="1"/>
  <c r="X678" i="1"/>
  <c r="AJ678" i="1"/>
  <c r="Y678" i="1"/>
  <c r="Z678" i="1"/>
  <c r="O678" i="1"/>
  <c r="AA678" i="1"/>
  <c r="P678" i="1"/>
  <c r="AB678" i="1"/>
  <c r="Q678" i="1"/>
  <c r="AC678" i="1"/>
  <c r="V678" i="1"/>
  <c r="AH678" i="1"/>
  <c r="AE678" i="1"/>
  <c r="AF678" i="1"/>
  <c r="AG678" i="1"/>
  <c r="AI678" i="1"/>
  <c r="R678" i="1"/>
  <c r="S678" i="1"/>
  <c r="W678" i="1"/>
  <c r="T678" i="1"/>
  <c r="U678" i="1"/>
  <c r="AD678" i="1"/>
  <c r="L678" i="1"/>
  <c r="P909" i="1"/>
  <c r="AB909" i="1"/>
  <c r="R909" i="1"/>
  <c r="AD909" i="1"/>
  <c r="U909" i="1"/>
  <c r="AG909" i="1"/>
  <c r="V909" i="1"/>
  <c r="AH909" i="1"/>
  <c r="W909" i="1"/>
  <c r="AI909" i="1"/>
  <c r="Z909" i="1"/>
  <c r="AE909" i="1"/>
  <c r="Y909" i="1"/>
  <c r="AC909" i="1"/>
  <c r="AF909" i="1"/>
  <c r="AA909" i="1"/>
  <c r="AJ909" i="1"/>
  <c r="O909" i="1"/>
  <c r="Q909" i="1"/>
  <c r="S909" i="1"/>
  <c r="T909" i="1"/>
  <c r="X909" i="1"/>
  <c r="L909" i="1"/>
  <c r="O483" i="1"/>
  <c r="AA483" i="1"/>
  <c r="Q483" i="1"/>
  <c r="AC483" i="1"/>
  <c r="T483" i="1"/>
  <c r="AF483" i="1"/>
  <c r="U483" i="1"/>
  <c r="AJ483" i="1"/>
  <c r="V483" i="1"/>
  <c r="W483" i="1"/>
  <c r="X483" i="1"/>
  <c r="Y483" i="1"/>
  <c r="Z483" i="1"/>
  <c r="AB483" i="1"/>
  <c r="P483" i="1"/>
  <c r="R483" i="1"/>
  <c r="S483" i="1"/>
  <c r="AD483" i="1"/>
  <c r="AE483" i="1"/>
  <c r="AG483" i="1"/>
  <c r="AI483" i="1"/>
  <c r="AH483" i="1"/>
  <c r="L483" i="1"/>
  <c r="V967" i="1"/>
  <c r="AH967" i="1"/>
  <c r="S967" i="1"/>
  <c r="W967" i="1"/>
  <c r="AI967" i="1"/>
  <c r="AE967" i="1"/>
  <c r="X967" i="1"/>
  <c r="AJ967" i="1"/>
  <c r="Y967" i="1"/>
  <c r="AF967" i="1"/>
  <c r="Z967" i="1"/>
  <c r="O967" i="1"/>
  <c r="AA967" i="1"/>
  <c r="P967" i="1"/>
  <c r="AB967" i="1"/>
  <c r="Q967" i="1"/>
  <c r="AC967" i="1"/>
  <c r="R967" i="1"/>
  <c r="AD967" i="1"/>
  <c r="T967" i="1"/>
  <c r="U967" i="1"/>
  <c r="AG967" i="1"/>
  <c r="L967" i="1"/>
  <c r="S560" i="1"/>
  <c r="AE560" i="1"/>
  <c r="T560" i="1"/>
  <c r="AF560" i="1"/>
  <c r="U560" i="1"/>
  <c r="AG560" i="1"/>
  <c r="V560" i="1"/>
  <c r="AH560" i="1"/>
  <c r="X560" i="1"/>
  <c r="AJ560" i="1"/>
  <c r="Y560" i="1"/>
  <c r="Z560" i="1"/>
  <c r="Q560" i="1"/>
  <c r="AC560" i="1"/>
  <c r="O560" i="1"/>
  <c r="P560" i="1"/>
  <c r="R560" i="1"/>
  <c r="W560" i="1"/>
  <c r="AA560" i="1"/>
  <c r="AB560" i="1"/>
  <c r="AD560" i="1"/>
  <c r="AI560" i="1"/>
  <c r="L560" i="1"/>
  <c r="Q800" i="1"/>
  <c r="AC800" i="1"/>
  <c r="R800" i="1"/>
  <c r="AD800" i="1"/>
  <c r="X800" i="1"/>
  <c r="AJ800" i="1"/>
  <c r="AA800" i="1"/>
  <c r="AB800" i="1"/>
  <c r="AE800" i="1"/>
  <c r="O800" i="1"/>
  <c r="AF800" i="1"/>
  <c r="P800" i="1"/>
  <c r="AG800" i="1"/>
  <c r="S800" i="1"/>
  <c r="AH800" i="1"/>
  <c r="T800" i="1"/>
  <c r="AI800" i="1"/>
  <c r="U800" i="1"/>
  <c r="V800" i="1"/>
  <c r="Y800" i="1"/>
  <c r="Z800" i="1"/>
  <c r="W800" i="1"/>
  <c r="L800" i="1"/>
  <c r="V374" i="1"/>
  <c r="AH374" i="1"/>
  <c r="W374" i="1"/>
  <c r="AI374" i="1"/>
  <c r="O374" i="1"/>
  <c r="R374" i="1"/>
  <c r="AF374" i="1"/>
  <c r="S374" i="1"/>
  <c r="AG374" i="1"/>
  <c r="T374" i="1"/>
  <c r="AJ374" i="1"/>
  <c r="U374" i="1"/>
  <c r="X374" i="1"/>
  <c r="AA374" i="1"/>
  <c r="Z374" i="1"/>
  <c r="AB374" i="1"/>
  <c r="AC374" i="1"/>
  <c r="AD374" i="1"/>
  <c r="AE374" i="1"/>
  <c r="Q374" i="1"/>
  <c r="P374" i="1"/>
  <c r="Y374" i="1"/>
  <c r="L374" i="1"/>
  <c r="R734" i="1"/>
  <c r="AD734" i="1"/>
  <c r="S734" i="1"/>
  <c r="AE734" i="1"/>
  <c r="U734" i="1"/>
  <c r="AG734" i="1"/>
  <c r="V734" i="1"/>
  <c r="AH734" i="1"/>
  <c r="W734" i="1"/>
  <c r="AI734" i="1"/>
  <c r="O734" i="1"/>
  <c r="AA734" i="1"/>
  <c r="Q734" i="1"/>
  <c r="X734" i="1"/>
  <c r="Y734" i="1"/>
  <c r="Z734" i="1"/>
  <c r="AB734" i="1"/>
  <c r="AC734" i="1"/>
  <c r="T734" i="1"/>
  <c r="AF734" i="1"/>
  <c r="AJ734" i="1"/>
  <c r="P734" i="1"/>
  <c r="L734" i="1"/>
  <c r="X974" i="1"/>
  <c r="AJ974" i="1"/>
  <c r="AH974" i="1"/>
  <c r="Y974" i="1"/>
  <c r="Z974" i="1"/>
  <c r="U974" i="1"/>
  <c r="V974" i="1"/>
  <c r="O974" i="1"/>
  <c r="AA974" i="1"/>
  <c r="P974" i="1"/>
  <c r="AB974" i="1"/>
  <c r="Q974" i="1"/>
  <c r="AC974" i="1"/>
  <c r="R974" i="1"/>
  <c r="AD974" i="1"/>
  <c r="AG974" i="1"/>
  <c r="S974" i="1"/>
  <c r="AE974" i="1"/>
  <c r="T974" i="1"/>
  <c r="AF974" i="1"/>
  <c r="W974" i="1"/>
  <c r="AI974" i="1"/>
  <c r="L974" i="1"/>
  <c r="X944" i="1"/>
  <c r="AJ944" i="1"/>
  <c r="AH944" i="1"/>
  <c r="Y944" i="1"/>
  <c r="Z944" i="1"/>
  <c r="O944" i="1"/>
  <c r="AA944" i="1"/>
  <c r="P944" i="1"/>
  <c r="AB944" i="1"/>
  <c r="AG944" i="1"/>
  <c r="Q944" i="1"/>
  <c r="AC944" i="1"/>
  <c r="V944" i="1"/>
  <c r="R944" i="1"/>
  <c r="AD944" i="1"/>
  <c r="S944" i="1"/>
  <c r="AE944" i="1"/>
  <c r="U944" i="1"/>
  <c r="T944" i="1"/>
  <c r="AF944" i="1"/>
  <c r="W944" i="1"/>
  <c r="AI944" i="1"/>
  <c r="L944" i="1"/>
  <c r="X660" i="1"/>
  <c r="AJ660" i="1"/>
  <c r="Y660" i="1"/>
  <c r="Z660" i="1"/>
  <c r="O660" i="1"/>
  <c r="AA660" i="1"/>
  <c r="P660" i="1"/>
  <c r="AB660" i="1"/>
  <c r="Q660" i="1"/>
  <c r="AC660" i="1"/>
  <c r="V660" i="1"/>
  <c r="AH660" i="1"/>
  <c r="U660" i="1"/>
  <c r="W660" i="1"/>
  <c r="AD660" i="1"/>
  <c r="AE660" i="1"/>
  <c r="AF660" i="1"/>
  <c r="AG660" i="1"/>
  <c r="AI660" i="1"/>
  <c r="S660" i="1"/>
  <c r="R660" i="1"/>
  <c r="T660" i="1"/>
  <c r="L660" i="1"/>
  <c r="Y557" i="1"/>
  <c r="Z557" i="1"/>
  <c r="O557" i="1"/>
  <c r="AA557" i="1"/>
  <c r="P557" i="1"/>
  <c r="AB557" i="1"/>
  <c r="R557" i="1"/>
  <c r="AD557" i="1"/>
  <c r="S557" i="1"/>
  <c r="AE557" i="1"/>
  <c r="T557" i="1"/>
  <c r="AF557" i="1"/>
  <c r="W557" i="1"/>
  <c r="AI557" i="1"/>
  <c r="AH557" i="1"/>
  <c r="AJ557" i="1"/>
  <c r="Q557" i="1"/>
  <c r="U557" i="1"/>
  <c r="V557" i="1"/>
  <c r="X557" i="1"/>
  <c r="AC557" i="1"/>
  <c r="AG557" i="1"/>
  <c r="L557" i="1"/>
  <c r="S789" i="1"/>
  <c r="AE789" i="1"/>
  <c r="T789" i="1"/>
  <c r="AF789" i="1"/>
  <c r="V789" i="1"/>
  <c r="AH789" i="1"/>
  <c r="Z789" i="1"/>
  <c r="O789" i="1"/>
  <c r="AA789" i="1"/>
  <c r="AC789" i="1"/>
  <c r="AD789" i="1"/>
  <c r="AG789" i="1"/>
  <c r="AI789" i="1"/>
  <c r="P789" i="1"/>
  <c r="AJ789" i="1"/>
  <c r="Q789" i="1"/>
  <c r="R789" i="1"/>
  <c r="U789" i="1"/>
  <c r="W789" i="1"/>
  <c r="Y789" i="1"/>
  <c r="X789" i="1"/>
  <c r="AB789" i="1"/>
  <c r="L789" i="1"/>
  <c r="R959" i="1"/>
  <c r="AD959" i="1"/>
  <c r="S959" i="1"/>
  <c r="AE959" i="1"/>
  <c r="AA959" i="1"/>
  <c r="P959" i="1"/>
  <c r="T959" i="1"/>
  <c r="AF959" i="1"/>
  <c r="U959" i="1"/>
  <c r="AG959" i="1"/>
  <c r="O959" i="1"/>
  <c r="V959" i="1"/>
  <c r="AH959" i="1"/>
  <c r="W959" i="1"/>
  <c r="AI959" i="1"/>
  <c r="X959" i="1"/>
  <c r="AJ959" i="1"/>
  <c r="Y959" i="1"/>
  <c r="Z959" i="1"/>
  <c r="AB959" i="1"/>
  <c r="Q959" i="1"/>
  <c r="AC959" i="1"/>
  <c r="L959" i="1"/>
  <c r="P751" i="1"/>
  <c r="AB751" i="1"/>
  <c r="Q751" i="1"/>
  <c r="AC751" i="1"/>
  <c r="S751" i="1"/>
  <c r="AE751" i="1"/>
  <c r="T751" i="1"/>
  <c r="AF751" i="1"/>
  <c r="U751" i="1"/>
  <c r="AG751" i="1"/>
  <c r="Y751" i="1"/>
  <c r="W751" i="1"/>
  <c r="X751" i="1"/>
  <c r="AA751" i="1"/>
  <c r="AH751" i="1"/>
  <c r="AI751" i="1"/>
  <c r="AJ751" i="1"/>
  <c r="O751" i="1"/>
  <c r="R751" i="1"/>
  <c r="V751" i="1"/>
  <c r="Z751" i="1"/>
  <c r="AD751" i="1"/>
  <c r="L751" i="1"/>
  <c r="R446" i="1"/>
  <c r="AD446" i="1"/>
  <c r="S446" i="1"/>
  <c r="AE446" i="1"/>
  <c r="T446" i="1"/>
  <c r="AF446" i="1"/>
  <c r="P446" i="1"/>
  <c r="AB446" i="1"/>
  <c r="X446" i="1"/>
  <c r="Y446" i="1"/>
  <c r="Z446" i="1"/>
  <c r="AA446" i="1"/>
  <c r="AC446" i="1"/>
  <c r="AH446" i="1"/>
  <c r="O446" i="1"/>
  <c r="AI446" i="1"/>
  <c r="Q446" i="1"/>
  <c r="AJ446" i="1"/>
  <c r="U446" i="1"/>
  <c r="AG446" i="1"/>
  <c r="V446" i="1"/>
  <c r="W446" i="1"/>
  <c r="L446" i="1"/>
  <c r="P928" i="1"/>
  <c r="AB928" i="1"/>
  <c r="Q928" i="1"/>
  <c r="AC928" i="1"/>
  <c r="R928" i="1"/>
  <c r="AD928" i="1"/>
  <c r="Y928" i="1"/>
  <c r="S928" i="1"/>
  <c r="AE928" i="1"/>
  <c r="T928" i="1"/>
  <c r="AF928" i="1"/>
  <c r="U928" i="1"/>
  <c r="AG928" i="1"/>
  <c r="Z928" i="1"/>
  <c r="AA928" i="1"/>
  <c r="V928" i="1"/>
  <c r="AH928" i="1"/>
  <c r="O928" i="1"/>
  <c r="W928" i="1"/>
  <c r="AI928" i="1"/>
  <c r="X928" i="1"/>
  <c r="AJ928" i="1"/>
  <c r="L928" i="1"/>
  <c r="S506" i="1"/>
  <c r="AE506" i="1"/>
  <c r="T506" i="1"/>
  <c r="AF506" i="1"/>
  <c r="U506" i="1"/>
  <c r="AG506" i="1"/>
  <c r="V506" i="1"/>
  <c r="AH506" i="1"/>
  <c r="W506" i="1"/>
  <c r="AI506" i="1"/>
  <c r="X506" i="1"/>
  <c r="AJ506" i="1"/>
  <c r="Y506" i="1"/>
  <c r="AC506" i="1"/>
  <c r="AD506" i="1"/>
  <c r="O506" i="1"/>
  <c r="P506" i="1"/>
  <c r="Q506" i="1"/>
  <c r="R506" i="1"/>
  <c r="AA506" i="1"/>
  <c r="Z506" i="1"/>
  <c r="AB506" i="1"/>
  <c r="L506" i="1"/>
  <c r="R814" i="1"/>
  <c r="AD814" i="1"/>
  <c r="S814" i="1"/>
  <c r="AE814" i="1"/>
  <c r="T814" i="1"/>
  <c r="AF814" i="1"/>
  <c r="U814" i="1"/>
  <c r="AG814" i="1"/>
  <c r="V814" i="1"/>
  <c r="AH814" i="1"/>
  <c r="W814" i="1"/>
  <c r="AI814" i="1"/>
  <c r="X814" i="1"/>
  <c r="AJ814" i="1"/>
  <c r="Y814" i="1"/>
  <c r="Z814" i="1"/>
  <c r="P814" i="1"/>
  <c r="AB814" i="1"/>
  <c r="O814" i="1"/>
  <c r="Q814" i="1"/>
  <c r="AA814" i="1"/>
  <c r="AC814" i="1"/>
  <c r="L814" i="1"/>
  <c r="X443" i="1"/>
  <c r="AJ443" i="1"/>
  <c r="Y443" i="1"/>
  <c r="Z443" i="1"/>
  <c r="V443" i="1"/>
  <c r="AH443" i="1"/>
  <c r="R443" i="1"/>
  <c r="AI443" i="1"/>
  <c r="S443" i="1"/>
  <c r="T443" i="1"/>
  <c r="U443" i="1"/>
  <c r="W443" i="1"/>
  <c r="AB443" i="1"/>
  <c r="AC443" i="1"/>
  <c r="AD443" i="1"/>
  <c r="O443" i="1"/>
  <c r="AE443" i="1"/>
  <c r="AA443" i="1"/>
  <c r="AF443" i="1"/>
  <c r="AG443" i="1"/>
  <c r="P443" i="1"/>
  <c r="Q443" i="1"/>
  <c r="L443" i="1"/>
  <c r="V906" i="1"/>
  <c r="AH906" i="1"/>
  <c r="X906" i="1"/>
  <c r="AJ906" i="1"/>
  <c r="Z906" i="1"/>
  <c r="O906" i="1"/>
  <c r="AA906" i="1"/>
  <c r="P906" i="1"/>
  <c r="AB906" i="1"/>
  <c r="Q906" i="1"/>
  <c r="AC906" i="1"/>
  <c r="T906" i="1"/>
  <c r="AF906" i="1"/>
  <c r="W906" i="1"/>
  <c r="S906" i="1"/>
  <c r="U906" i="1"/>
  <c r="Y906" i="1"/>
  <c r="AD906" i="1"/>
  <c r="AE906" i="1"/>
  <c r="AG906" i="1"/>
  <c r="AI906" i="1"/>
  <c r="R906" i="1"/>
  <c r="L906" i="1"/>
  <c r="P451" i="1"/>
  <c r="Q451" i="1"/>
  <c r="AC451" i="1"/>
  <c r="R451" i="1"/>
  <c r="AD451" i="1"/>
  <c r="AE451" i="1"/>
  <c r="O451" i="1"/>
  <c r="AF451" i="1"/>
  <c r="S451" i="1"/>
  <c r="AG451" i="1"/>
  <c r="T451" i="1"/>
  <c r="AH451" i="1"/>
  <c r="U451" i="1"/>
  <c r="AI451" i="1"/>
  <c r="W451" i="1"/>
  <c r="X451" i="1"/>
  <c r="Y451" i="1"/>
  <c r="Z451" i="1"/>
  <c r="V451" i="1"/>
  <c r="AA451" i="1"/>
  <c r="AB451" i="1"/>
  <c r="AJ451" i="1"/>
  <c r="L451" i="1"/>
  <c r="U712" i="1"/>
  <c r="AG712" i="1"/>
  <c r="V712" i="1"/>
  <c r="AH712" i="1"/>
  <c r="W712" i="1"/>
  <c r="AI712" i="1"/>
  <c r="X712" i="1"/>
  <c r="AJ712" i="1"/>
  <c r="Y712" i="1"/>
  <c r="Z712" i="1"/>
  <c r="O712" i="1"/>
  <c r="AA712" i="1"/>
  <c r="S712" i="1"/>
  <c r="AE712" i="1"/>
  <c r="Q712" i="1"/>
  <c r="R712" i="1"/>
  <c r="T712" i="1"/>
  <c r="AB712" i="1"/>
  <c r="AC712" i="1"/>
  <c r="AD712" i="1"/>
  <c r="P712" i="1"/>
  <c r="AF712" i="1"/>
  <c r="L712" i="1"/>
  <c r="Y581" i="1"/>
  <c r="Z581" i="1"/>
  <c r="O581" i="1"/>
  <c r="AA581" i="1"/>
  <c r="P581" i="1"/>
  <c r="AB581" i="1"/>
  <c r="R581" i="1"/>
  <c r="AD581" i="1"/>
  <c r="S581" i="1"/>
  <c r="AE581" i="1"/>
  <c r="T581" i="1"/>
  <c r="AF581" i="1"/>
  <c r="AJ581" i="1"/>
  <c r="Q581" i="1"/>
  <c r="U581" i="1"/>
  <c r="V581" i="1"/>
  <c r="W581" i="1"/>
  <c r="X581" i="1"/>
  <c r="AC581" i="1"/>
  <c r="AH581" i="1"/>
  <c r="AI581" i="1"/>
  <c r="AG581" i="1"/>
  <c r="L581" i="1"/>
  <c r="U314" i="1"/>
  <c r="AG314" i="1"/>
  <c r="V314" i="1"/>
  <c r="AH314" i="1"/>
  <c r="W314" i="1"/>
  <c r="AI314" i="1"/>
  <c r="X314" i="1"/>
  <c r="AJ314" i="1"/>
  <c r="Y314" i="1"/>
  <c r="Z314" i="1"/>
  <c r="O314" i="1"/>
  <c r="AA314" i="1"/>
  <c r="S314" i="1"/>
  <c r="AE314" i="1"/>
  <c r="AF314" i="1"/>
  <c r="P314" i="1"/>
  <c r="Q314" i="1"/>
  <c r="R314" i="1"/>
  <c r="AC314" i="1"/>
  <c r="AB314" i="1"/>
  <c r="AD314" i="1"/>
  <c r="T314" i="1"/>
  <c r="L314" i="1"/>
  <c r="Z732" i="1"/>
  <c r="O732" i="1"/>
  <c r="AA732" i="1"/>
  <c r="Q732" i="1"/>
  <c r="AC732" i="1"/>
  <c r="R732" i="1"/>
  <c r="AD732" i="1"/>
  <c r="S732" i="1"/>
  <c r="AE732" i="1"/>
  <c r="W732" i="1"/>
  <c r="AI732" i="1"/>
  <c r="AG732" i="1"/>
  <c r="AH732" i="1"/>
  <c r="T732" i="1"/>
  <c r="U732" i="1"/>
  <c r="V732" i="1"/>
  <c r="X732" i="1"/>
  <c r="Y732" i="1"/>
  <c r="P732" i="1"/>
  <c r="AB732" i="1"/>
  <c r="AF732" i="1"/>
  <c r="AJ732" i="1"/>
  <c r="L732" i="1"/>
  <c r="T978" i="1"/>
  <c r="AF978" i="1"/>
  <c r="U978" i="1"/>
  <c r="AG978" i="1"/>
  <c r="V978" i="1"/>
  <c r="AH978" i="1"/>
  <c r="AC978" i="1"/>
  <c r="AD978" i="1"/>
  <c r="W978" i="1"/>
  <c r="AI978" i="1"/>
  <c r="X978" i="1"/>
  <c r="AJ978" i="1"/>
  <c r="Y978" i="1"/>
  <c r="Q978" i="1"/>
  <c r="Z978" i="1"/>
  <c r="R978" i="1"/>
  <c r="O978" i="1"/>
  <c r="AA978" i="1"/>
  <c r="P978" i="1"/>
  <c r="AB978" i="1"/>
  <c r="AE978" i="1"/>
  <c r="S978" i="1"/>
  <c r="L978" i="1"/>
  <c r="U591" i="1"/>
  <c r="AG591" i="1"/>
  <c r="V591" i="1"/>
  <c r="AH591" i="1"/>
  <c r="W591" i="1"/>
  <c r="AI591" i="1"/>
  <c r="X591" i="1"/>
  <c r="AJ591" i="1"/>
  <c r="Z591" i="1"/>
  <c r="O591" i="1"/>
  <c r="AA591" i="1"/>
  <c r="P591" i="1"/>
  <c r="AB591" i="1"/>
  <c r="S591" i="1"/>
  <c r="T591" i="1"/>
  <c r="Y591" i="1"/>
  <c r="AC591" i="1"/>
  <c r="AD591" i="1"/>
  <c r="AE591" i="1"/>
  <c r="AF591" i="1"/>
  <c r="R591" i="1"/>
  <c r="Q591" i="1"/>
  <c r="L591" i="1"/>
  <c r="V754" i="1"/>
  <c r="AH754" i="1"/>
  <c r="W754" i="1"/>
  <c r="AI754" i="1"/>
  <c r="Y754" i="1"/>
  <c r="Z754" i="1"/>
  <c r="O754" i="1"/>
  <c r="AA754" i="1"/>
  <c r="S754" i="1"/>
  <c r="AE754" i="1"/>
  <c r="AC754" i="1"/>
  <c r="AD754" i="1"/>
  <c r="AG754" i="1"/>
  <c r="P754" i="1"/>
  <c r="Q754" i="1"/>
  <c r="R754" i="1"/>
  <c r="T754" i="1"/>
  <c r="U754" i="1"/>
  <c r="X754" i="1"/>
  <c r="AB754" i="1"/>
  <c r="AF754" i="1"/>
  <c r="AJ754" i="1"/>
  <c r="L754" i="1"/>
  <c r="O345" i="1"/>
  <c r="Q345" i="1"/>
  <c r="X345" i="1"/>
  <c r="AJ345" i="1"/>
  <c r="Y345" i="1"/>
  <c r="Z345" i="1"/>
  <c r="AA345" i="1"/>
  <c r="P345" i="1"/>
  <c r="AC345" i="1"/>
  <c r="R345" i="1"/>
  <c r="AD345" i="1"/>
  <c r="S345" i="1"/>
  <c r="AE345" i="1"/>
  <c r="V345" i="1"/>
  <c r="AH345" i="1"/>
  <c r="T345" i="1"/>
  <c r="U345" i="1"/>
  <c r="W345" i="1"/>
  <c r="AB345" i="1"/>
  <c r="AF345" i="1"/>
  <c r="AG345" i="1"/>
  <c r="AI345" i="1"/>
  <c r="L345" i="1"/>
  <c r="W592" i="1"/>
  <c r="AI592" i="1"/>
  <c r="X592" i="1"/>
  <c r="AJ592" i="1"/>
  <c r="Y592" i="1"/>
  <c r="Z592" i="1"/>
  <c r="P592" i="1"/>
  <c r="AB592" i="1"/>
  <c r="Q592" i="1"/>
  <c r="AC592" i="1"/>
  <c r="R592" i="1"/>
  <c r="AD592" i="1"/>
  <c r="AA592" i="1"/>
  <c r="AE592" i="1"/>
  <c r="AF592" i="1"/>
  <c r="AG592" i="1"/>
  <c r="AH592" i="1"/>
  <c r="O592" i="1"/>
  <c r="S592" i="1"/>
  <c r="U592" i="1"/>
  <c r="V592" i="1"/>
  <c r="T592" i="1"/>
  <c r="L592" i="1"/>
  <c r="X755" i="1"/>
  <c r="AJ755" i="1"/>
  <c r="Y755" i="1"/>
  <c r="O755" i="1"/>
  <c r="AA755" i="1"/>
  <c r="P755" i="1"/>
  <c r="AB755" i="1"/>
  <c r="Q755" i="1"/>
  <c r="AC755" i="1"/>
  <c r="U755" i="1"/>
  <c r="AG755" i="1"/>
  <c r="AE755" i="1"/>
  <c r="AF755" i="1"/>
  <c r="AI755" i="1"/>
  <c r="R755" i="1"/>
  <c r="S755" i="1"/>
  <c r="T755" i="1"/>
  <c r="V755" i="1"/>
  <c r="W755" i="1"/>
  <c r="Z755" i="1"/>
  <c r="AD755" i="1"/>
  <c r="AH755" i="1"/>
  <c r="L755" i="1"/>
  <c r="Y533" i="1"/>
  <c r="Z533" i="1"/>
  <c r="O533" i="1"/>
  <c r="AA533" i="1"/>
  <c r="P533" i="1"/>
  <c r="AB533" i="1"/>
  <c r="Q533" i="1"/>
  <c r="AC533" i="1"/>
  <c r="R533" i="1"/>
  <c r="AD533" i="1"/>
  <c r="S533" i="1"/>
  <c r="AE533" i="1"/>
  <c r="T533" i="1"/>
  <c r="U533" i="1"/>
  <c r="W533" i="1"/>
  <c r="X533" i="1"/>
  <c r="AF533" i="1"/>
  <c r="AG533" i="1"/>
  <c r="AI533" i="1"/>
  <c r="V533" i="1"/>
  <c r="AH533" i="1"/>
  <c r="AJ533" i="1"/>
  <c r="L533" i="1"/>
  <c r="X672" i="1"/>
  <c r="AJ672" i="1"/>
  <c r="Y672" i="1"/>
  <c r="Z672" i="1"/>
  <c r="O672" i="1"/>
  <c r="AA672" i="1"/>
  <c r="P672" i="1"/>
  <c r="AB672" i="1"/>
  <c r="Q672" i="1"/>
  <c r="AC672" i="1"/>
  <c r="V672" i="1"/>
  <c r="AH672" i="1"/>
  <c r="S672" i="1"/>
  <c r="T672" i="1"/>
  <c r="U672" i="1"/>
  <c r="W672" i="1"/>
  <c r="AD672" i="1"/>
  <c r="AE672" i="1"/>
  <c r="AF672" i="1"/>
  <c r="AG672" i="1"/>
  <c r="R672" i="1"/>
  <c r="AI672" i="1"/>
  <c r="L672" i="1"/>
  <c r="R929" i="1"/>
  <c r="AD929" i="1"/>
  <c r="S929" i="1"/>
  <c r="AE929" i="1"/>
  <c r="O929" i="1"/>
  <c r="AB929" i="1"/>
  <c r="T929" i="1"/>
  <c r="AF929" i="1"/>
  <c r="U929" i="1"/>
  <c r="AG929" i="1"/>
  <c r="AA929" i="1"/>
  <c r="V929" i="1"/>
  <c r="AH929" i="1"/>
  <c r="W929" i="1"/>
  <c r="AI929" i="1"/>
  <c r="X929" i="1"/>
  <c r="AJ929" i="1"/>
  <c r="Y929" i="1"/>
  <c r="Z929" i="1"/>
  <c r="P929" i="1"/>
  <c r="Q929" i="1"/>
  <c r="AC929" i="1"/>
  <c r="L929" i="1"/>
  <c r="W574" i="1"/>
  <c r="AI574" i="1"/>
  <c r="X574" i="1"/>
  <c r="AJ574" i="1"/>
  <c r="Y574" i="1"/>
  <c r="Z574" i="1"/>
  <c r="P574" i="1"/>
  <c r="AB574" i="1"/>
  <c r="Q574" i="1"/>
  <c r="AC574" i="1"/>
  <c r="R574" i="1"/>
  <c r="AD574" i="1"/>
  <c r="U574" i="1"/>
  <c r="AG574" i="1"/>
  <c r="T574" i="1"/>
  <c r="V574" i="1"/>
  <c r="AA574" i="1"/>
  <c r="AE574" i="1"/>
  <c r="AF574" i="1"/>
  <c r="AH574" i="1"/>
  <c r="S574" i="1"/>
  <c r="O574" i="1"/>
  <c r="L574" i="1"/>
  <c r="T735" i="1"/>
  <c r="AF735" i="1"/>
  <c r="U735" i="1"/>
  <c r="AG735" i="1"/>
  <c r="W735" i="1"/>
  <c r="AI735" i="1"/>
  <c r="X735" i="1"/>
  <c r="AJ735" i="1"/>
  <c r="Y735" i="1"/>
  <c r="Q735" i="1"/>
  <c r="AC735" i="1"/>
  <c r="O735" i="1"/>
  <c r="P735" i="1"/>
  <c r="S735" i="1"/>
  <c r="Z735" i="1"/>
  <c r="AA735" i="1"/>
  <c r="AB735" i="1"/>
  <c r="AD735" i="1"/>
  <c r="AE735" i="1"/>
  <c r="R735" i="1"/>
  <c r="V735" i="1"/>
  <c r="AH735" i="1"/>
  <c r="L735" i="1"/>
  <c r="U585" i="1"/>
  <c r="AG585" i="1"/>
  <c r="V585" i="1"/>
  <c r="AH585" i="1"/>
  <c r="W585" i="1"/>
  <c r="AI585" i="1"/>
  <c r="X585" i="1"/>
  <c r="AJ585" i="1"/>
  <c r="Z585" i="1"/>
  <c r="O585" i="1"/>
  <c r="AA585" i="1"/>
  <c r="P585" i="1"/>
  <c r="AB585" i="1"/>
  <c r="Q585" i="1"/>
  <c r="R585" i="1"/>
  <c r="S585" i="1"/>
  <c r="T585" i="1"/>
  <c r="Y585" i="1"/>
  <c r="AC585" i="1"/>
  <c r="AD585" i="1"/>
  <c r="AF585" i="1"/>
  <c r="AE585" i="1"/>
  <c r="L585" i="1"/>
  <c r="T747" i="1"/>
  <c r="AF747" i="1"/>
  <c r="U747" i="1"/>
  <c r="AG747" i="1"/>
  <c r="W747" i="1"/>
  <c r="AI747" i="1"/>
  <c r="X747" i="1"/>
  <c r="AJ747" i="1"/>
  <c r="Y747" i="1"/>
  <c r="Q747" i="1"/>
  <c r="AC747" i="1"/>
  <c r="O747" i="1"/>
  <c r="P747" i="1"/>
  <c r="S747" i="1"/>
  <c r="Z747" i="1"/>
  <c r="AA747" i="1"/>
  <c r="AB747" i="1"/>
  <c r="AD747" i="1"/>
  <c r="AE747" i="1"/>
  <c r="V747" i="1"/>
  <c r="AH747" i="1"/>
  <c r="R747" i="1"/>
  <c r="L747" i="1"/>
  <c r="W309" i="1"/>
  <c r="AI309" i="1"/>
  <c r="X309" i="1"/>
  <c r="AJ309" i="1"/>
  <c r="Y309" i="1"/>
  <c r="Z309" i="1"/>
  <c r="O309" i="1"/>
  <c r="AA309" i="1"/>
  <c r="P309" i="1"/>
  <c r="AB309" i="1"/>
  <c r="Q309" i="1"/>
  <c r="AC309" i="1"/>
  <c r="U309" i="1"/>
  <c r="AG309" i="1"/>
  <c r="V309" i="1"/>
  <c r="AH309" i="1"/>
  <c r="R309" i="1"/>
  <c r="S309" i="1"/>
  <c r="AE309" i="1"/>
  <c r="T309" i="1"/>
  <c r="AD309" i="1"/>
  <c r="AF309" i="1"/>
  <c r="L309" i="1"/>
  <c r="P686" i="1"/>
  <c r="AB686" i="1"/>
  <c r="Q686" i="1"/>
  <c r="AC686" i="1"/>
  <c r="R686" i="1"/>
  <c r="AD686" i="1"/>
  <c r="S686" i="1"/>
  <c r="AE686" i="1"/>
  <c r="T686" i="1"/>
  <c r="AF686" i="1"/>
  <c r="U686" i="1"/>
  <c r="AG686" i="1"/>
  <c r="AJ686" i="1"/>
  <c r="O686" i="1"/>
  <c r="V686" i="1"/>
  <c r="W686" i="1"/>
  <c r="X686" i="1"/>
  <c r="Y686" i="1"/>
  <c r="AH686" i="1"/>
  <c r="AA686" i="1"/>
  <c r="AI686" i="1"/>
  <c r="Z686" i="1"/>
  <c r="L686" i="1"/>
  <c r="T924" i="1"/>
  <c r="AF924" i="1"/>
  <c r="AE924" i="1"/>
  <c r="U924" i="1"/>
  <c r="AG924" i="1"/>
  <c r="V924" i="1"/>
  <c r="AH924" i="1"/>
  <c r="Q924" i="1"/>
  <c r="W924" i="1"/>
  <c r="AI924" i="1"/>
  <c r="R924" i="1"/>
  <c r="X924" i="1"/>
  <c r="AJ924" i="1"/>
  <c r="AC924" i="1"/>
  <c r="Y924" i="1"/>
  <c r="AD924" i="1"/>
  <c r="Z924" i="1"/>
  <c r="S924" i="1"/>
  <c r="O924" i="1"/>
  <c r="AA924" i="1"/>
  <c r="P924" i="1"/>
  <c r="AB924" i="1"/>
  <c r="L924" i="1"/>
  <c r="Y497" i="1"/>
  <c r="Z497" i="1"/>
  <c r="O497" i="1"/>
  <c r="AA497" i="1"/>
  <c r="P497" i="1"/>
  <c r="AB497" i="1"/>
  <c r="Q497" i="1"/>
  <c r="AC497" i="1"/>
  <c r="R497" i="1"/>
  <c r="AD497" i="1"/>
  <c r="S497" i="1"/>
  <c r="AE497" i="1"/>
  <c r="X497" i="1"/>
  <c r="AF497" i="1"/>
  <c r="AG497" i="1"/>
  <c r="AH497" i="1"/>
  <c r="AI497" i="1"/>
  <c r="AJ497" i="1"/>
  <c r="T497" i="1"/>
  <c r="V497" i="1"/>
  <c r="W497" i="1"/>
  <c r="U497" i="1"/>
  <c r="L497" i="1"/>
  <c r="V405" i="1"/>
  <c r="AH405" i="1"/>
  <c r="X405" i="1"/>
  <c r="AJ405" i="1"/>
  <c r="Y405" i="1"/>
  <c r="Z405" i="1"/>
  <c r="O405" i="1"/>
  <c r="AA405" i="1"/>
  <c r="P405" i="1"/>
  <c r="AB405" i="1"/>
  <c r="S405" i="1"/>
  <c r="T405" i="1"/>
  <c r="U405" i="1"/>
  <c r="W405" i="1"/>
  <c r="AC405" i="1"/>
  <c r="AD405" i="1"/>
  <c r="AE405" i="1"/>
  <c r="Q405" i="1"/>
  <c r="R405" i="1"/>
  <c r="AF405" i="1"/>
  <c r="AI405" i="1"/>
  <c r="AG405" i="1"/>
  <c r="L405" i="1"/>
  <c r="R657" i="1"/>
  <c r="AD657" i="1"/>
  <c r="S657" i="1"/>
  <c r="AE657" i="1"/>
  <c r="T657" i="1"/>
  <c r="AF657" i="1"/>
  <c r="U657" i="1"/>
  <c r="AG657" i="1"/>
  <c r="V657" i="1"/>
  <c r="AH657" i="1"/>
  <c r="W657" i="1"/>
  <c r="AI657" i="1"/>
  <c r="X657" i="1"/>
  <c r="AJ657" i="1"/>
  <c r="P657" i="1"/>
  <c r="AB657" i="1"/>
  <c r="Y657" i="1"/>
  <c r="Z657" i="1"/>
  <c r="AA657" i="1"/>
  <c r="AC657" i="1"/>
  <c r="O657" i="1"/>
  <c r="Q657" i="1"/>
  <c r="L657" i="1"/>
  <c r="V629" i="1"/>
  <c r="AH629" i="1"/>
  <c r="W629" i="1"/>
  <c r="AI629" i="1"/>
  <c r="X629" i="1"/>
  <c r="AJ629" i="1"/>
  <c r="Y629" i="1"/>
  <c r="Z629" i="1"/>
  <c r="O629" i="1"/>
  <c r="AA629" i="1"/>
  <c r="P629" i="1"/>
  <c r="AB629" i="1"/>
  <c r="T629" i="1"/>
  <c r="AF629" i="1"/>
  <c r="AC629" i="1"/>
  <c r="AD629" i="1"/>
  <c r="AE629" i="1"/>
  <c r="AG629" i="1"/>
  <c r="S629" i="1"/>
  <c r="U629" i="1"/>
  <c r="Q629" i="1"/>
  <c r="R629" i="1"/>
  <c r="L629" i="1"/>
  <c r="R740" i="1"/>
  <c r="AD740" i="1"/>
  <c r="S740" i="1"/>
  <c r="AE740" i="1"/>
  <c r="U740" i="1"/>
  <c r="AG740" i="1"/>
  <c r="V740" i="1"/>
  <c r="AH740" i="1"/>
  <c r="W740" i="1"/>
  <c r="AI740" i="1"/>
  <c r="O740" i="1"/>
  <c r="AA740" i="1"/>
  <c r="Y740" i="1"/>
  <c r="Z740" i="1"/>
  <c r="AC740" i="1"/>
  <c r="AJ740" i="1"/>
  <c r="P740" i="1"/>
  <c r="Q740" i="1"/>
  <c r="AF740" i="1"/>
  <c r="X740" i="1"/>
  <c r="T740" i="1"/>
  <c r="AB740" i="1"/>
  <c r="L740" i="1"/>
  <c r="U480" i="1"/>
  <c r="AG480" i="1"/>
  <c r="W480" i="1"/>
  <c r="AI480" i="1"/>
  <c r="Z480" i="1"/>
  <c r="V480" i="1"/>
  <c r="X480" i="1"/>
  <c r="Y480" i="1"/>
  <c r="AA480" i="1"/>
  <c r="AB480" i="1"/>
  <c r="AC480" i="1"/>
  <c r="O480" i="1"/>
  <c r="AD480" i="1"/>
  <c r="AH480" i="1"/>
  <c r="AJ480" i="1"/>
  <c r="P480" i="1"/>
  <c r="Q480" i="1"/>
  <c r="R480" i="1"/>
  <c r="S480" i="1"/>
  <c r="AE480" i="1"/>
  <c r="T480" i="1"/>
  <c r="AF480" i="1"/>
  <c r="L480" i="1"/>
  <c r="X817" i="1"/>
  <c r="AJ817" i="1"/>
  <c r="Y817" i="1"/>
  <c r="Z817" i="1"/>
  <c r="O817" i="1"/>
  <c r="AA817" i="1"/>
  <c r="P817" i="1"/>
  <c r="AB817" i="1"/>
  <c r="Q817" i="1"/>
  <c r="AC817" i="1"/>
  <c r="R817" i="1"/>
  <c r="AD817" i="1"/>
  <c r="S817" i="1"/>
  <c r="AE817" i="1"/>
  <c r="T817" i="1"/>
  <c r="AF817" i="1"/>
  <c r="V817" i="1"/>
  <c r="AH817" i="1"/>
  <c r="U817" i="1"/>
  <c r="W817" i="1"/>
  <c r="AG817" i="1"/>
  <c r="AI817" i="1"/>
  <c r="L817" i="1"/>
  <c r="P879" i="1"/>
  <c r="AB879" i="1"/>
  <c r="Q879" i="1"/>
  <c r="AC879" i="1"/>
  <c r="R879" i="1"/>
  <c r="AD879" i="1"/>
  <c r="T879" i="1"/>
  <c r="AF879" i="1"/>
  <c r="U879" i="1"/>
  <c r="AG879" i="1"/>
  <c r="V879" i="1"/>
  <c r="AH879" i="1"/>
  <c r="W879" i="1"/>
  <c r="AI879" i="1"/>
  <c r="Z879" i="1"/>
  <c r="O879" i="1"/>
  <c r="S879" i="1"/>
  <c r="X879" i="1"/>
  <c r="Y879" i="1"/>
  <c r="AA879" i="1"/>
  <c r="AE879" i="1"/>
  <c r="AJ879" i="1"/>
  <c r="L879" i="1"/>
  <c r="Y340" i="1"/>
  <c r="Z340" i="1"/>
  <c r="O340" i="1"/>
  <c r="AA340" i="1"/>
  <c r="P340" i="1"/>
  <c r="Q340" i="1"/>
  <c r="AC340" i="1"/>
  <c r="S340" i="1"/>
  <c r="AE340" i="1"/>
  <c r="AH340" i="1"/>
  <c r="AI340" i="1"/>
  <c r="R340" i="1"/>
  <c r="AJ340" i="1"/>
  <c r="T340" i="1"/>
  <c r="V340" i="1"/>
  <c r="W340" i="1"/>
  <c r="X340" i="1"/>
  <c r="AF340" i="1"/>
  <c r="U340" i="1"/>
  <c r="AB340" i="1"/>
  <c r="AD340" i="1"/>
  <c r="AG340" i="1"/>
  <c r="L340" i="1"/>
  <c r="P922" i="1"/>
  <c r="AB922" i="1"/>
  <c r="Q922" i="1"/>
  <c r="AC922" i="1"/>
  <c r="O922" i="1"/>
  <c r="R922" i="1"/>
  <c r="AD922" i="1"/>
  <c r="S922" i="1"/>
  <c r="AE922" i="1"/>
  <c r="AA922" i="1"/>
  <c r="T922" i="1"/>
  <c r="AF922" i="1"/>
  <c r="U922" i="1"/>
  <c r="AG922" i="1"/>
  <c r="V922" i="1"/>
  <c r="AH922" i="1"/>
  <c r="Y922" i="1"/>
  <c r="W922" i="1"/>
  <c r="AI922" i="1"/>
  <c r="Z922" i="1"/>
  <c r="X922" i="1"/>
  <c r="AJ922" i="1"/>
  <c r="L922" i="1"/>
  <c r="U531" i="1"/>
  <c r="AG531" i="1"/>
  <c r="V531" i="1"/>
  <c r="AH531" i="1"/>
  <c r="W531" i="1"/>
  <c r="AI531" i="1"/>
  <c r="X531" i="1"/>
  <c r="AJ531" i="1"/>
  <c r="Y531" i="1"/>
  <c r="Z531" i="1"/>
  <c r="O531" i="1"/>
  <c r="AA531" i="1"/>
  <c r="AC531" i="1"/>
  <c r="AD531" i="1"/>
  <c r="AE531" i="1"/>
  <c r="AF531" i="1"/>
  <c r="P531" i="1"/>
  <c r="Q531" i="1"/>
  <c r="R531" i="1"/>
  <c r="T531" i="1"/>
  <c r="S531" i="1"/>
  <c r="AB531" i="1"/>
  <c r="L531" i="1"/>
  <c r="X743" i="1"/>
  <c r="AJ743" i="1"/>
  <c r="Y743" i="1"/>
  <c r="O743" i="1"/>
  <c r="AA743" i="1"/>
  <c r="P743" i="1"/>
  <c r="AB743" i="1"/>
  <c r="Q743" i="1"/>
  <c r="AC743" i="1"/>
  <c r="U743" i="1"/>
  <c r="AG743" i="1"/>
  <c r="AE743" i="1"/>
  <c r="AF743" i="1"/>
  <c r="AI743" i="1"/>
  <c r="R743" i="1"/>
  <c r="S743" i="1"/>
  <c r="T743" i="1"/>
  <c r="V743" i="1"/>
  <c r="W743" i="1"/>
  <c r="AD743" i="1"/>
  <c r="Z743" i="1"/>
  <c r="AH743" i="1"/>
  <c r="L743" i="1"/>
  <c r="T1014" i="1"/>
  <c r="AF1014" i="1"/>
  <c r="U1014" i="1"/>
  <c r="AG1014" i="1"/>
  <c r="AJ1014" i="1"/>
  <c r="AB1014" i="1"/>
  <c r="V1014" i="1"/>
  <c r="AH1014" i="1"/>
  <c r="W1014" i="1"/>
  <c r="AI1014" i="1"/>
  <c r="X1014" i="1"/>
  <c r="AC1014" i="1"/>
  <c r="Y1014" i="1"/>
  <c r="Z1014" i="1"/>
  <c r="R1014" i="1"/>
  <c r="Q1014" i="1"/>
  <c r="AD1014" i="1"/>
  <c r="O1014" i="1"/>
  <c r="AA1014" i="1"/>
  <c r="P1014" i="1"/>
  <c r="S1014" i="1"/>
  <c r="AE1014" i="1"/>
  <c r="L1014" i="1"/>
  <c r="O600" i="1"/>
  <c r="AA600" i="1"/>
  <c r="P600" i="1"/>
  <c r="AB600" i="1"/>
  <c r="Q600" i="1"/>
  <c r="AC600" i="1"/>
  <c r="R600" i="1"/>
  <c r="AD600" i="1"/>
  <c r="T600" i="1"/>
  <c r="AF600" i="1"/>
  <c r="U600" i="1"/>
  <c r="AG600" i="1"/>
  <c r="AJ600" i="1"/>
  <c r="V600" i="1"/>
  <c r="W600" i="1"/>
  <c r="Y600" i="1"/>
  <c r="Z600" i="1"/>
  <c r="S600" i="1"/>
  <c r="X600" i="1"/>
  <c r="AE600" i="1"/>
  <c r="AH600" i="1"/>
  <c r="AI600" i="1"/>
  <c r="L600" i="1"/>
  <c r="V766" i="1"/>
  <c r="AH766" i="1"/>
  <c r="W766" i="1"/>
  <c r="AI766" i="1"/>
  <c r="O766" i="1"/>
  <c r="AA766" i="1"/>
  <c r="Q766" i="1"/>
  <c r="AF766" i="1"/>
  <c r="R766" i="1"/>
  <c r="AG766" i="1"/>
  <c r="T766" i="1"/>
  <c r="X766" i="1"/>
  <c r="Y766" i="1"/>
  <c r="Z766" i="1"/>
  <c r="AB766" i="1"/>
  <c r="AC766" i="1"/>
  <c r="U766" i="1"/>
  <c r="AD766" i="1"/>
  <c r="AE766" i="1"/>
  <c r="AJ766" i="1"/>
  <c r="P766" i="1"/>
  <c r="S766" i="1"/>
  <c r="L766" i="1"/>
  <c r="X375" i="1"/>
  <c r="AJ375" i="1"/>
  <c r="Y375" i="1"/>
  <c r="Z375" i="1"/>
  <c r="AA375" i="1"/>
  <c r="AB375" i="1"/>
  <c r="O375" i="1"/>
  <c r="AC375" i="1"/>
  <c r="S375" i="1"/>
  <c r="AG375" i="1"/>
  <c r="AD375" i="1"/>
  <c r="AE375" i="1"/>
  <c r="AF375" i="1"/>
  <c r="AH375" i="1"/>
  <c r="AI375" i="1"/>
  <c r="P375" i="1"/>
  <c r="Q375" i="1"/>
  <c r="V375" i="1"/>
  <c r="R375" i="1"/>
  <c r="T375" i="1"/>
  <c r="U375" i="1"/>
  <c r="W375" i="1"/>
  <c r="L375" i="1"/>
  <c r="Q601" i="1"/>
  <c r="AC601" i="1"/>
  <c r="R601" i="1"/>
  <c r="AD601" i="1"/>
  <c r="S601" i="1"/>
  <c r="AE601" i="1"/>
  <c r="T601" i="1"/>
  <c r="AF601" i="1"/>
  <c r="V601" i="1"/>
  <c r="AH601" i="1"/>
  <c r="W601" i="1"/>
  <c r="AI601" i="1"/>
  <c r="O601" i="1"/>
  <c r="P601" i="1"/>
  <c r="X601" i="1"/>
  <c r="Y601" i="1"/>
  <c r="AA601" i="1"/>
  <c r="AB601" i="1"/>
  <c r="U601" i="1"/>
  <c r="Z601" i="1"/>
  <c r="AG601" i="1"/>
  <c r="AJ601" i="1"/>
  <c r="L601" i="1"/>
  <c r="X767" i="1"/>
  <c r="AJ767" i="1"/>
  <c r="Y767" i="1"/>
  <c r="Q767" i="1"/>
  <c r="AC767" i="1"/>
  <c r="AA767" i="1"/>
  <c r="AB767" i="1"/>
  <c r="O767" i="1"/>
  <c r="AE767" i="1"/>
  <c r="R767" i="1"/>
  <c r="AG767" i="1"/>
  <c r="S767" i="1"/>
  <c r="AH767" i="1"/>
  <c r="T767" i="1"/>
  <c r="AI767" i="1"/>
  <c r="U767" i="1"/>
  <c r="V767" i="1"/>
  <c r="P767" i="1"/>
  <c r="W767" i="1"/>
  <c r="Z767" i="1"/>
  <c r="AD767" i="1"/>
  <c r="AF767" i="1"/>
  <c r="L767" i="1"/>
  <c r="V368" i="1"/>
  <c r="AH368" i="1"/>
  <c r="W368" i="1"/>
  <c r="AI368" i="1"/>
  <c r="X368" i="1"/>
  <c r="O368" i="1"/>
  <c r="AA368" i="1"/>
  <c r="P368" i="1"/>
  <c r="AB368" i="1"/>
  <c r="Q368" i="1"/>
  <c r="AJ368" i="1"/>
  <c r="R368" i="1"/>
  <c r="S368" i="1"/>
  <c r="T368" i="1"/>
  <c r="U368" i="1"/>
  <c r="AC368" i="1"/>
  <c r="Z368" i="1"/>
  <c r="AD368" i="1"/>
  <c r="AE368" i="1"/>
  <c r="AF368" i="1"/>
  <c r="AG368" i="1"/>
  <c r="Y368" i="1"/>
  <c r="L368" i="1"/>
  <c r="Q541" i="1"/>
  <c r="AC541" i="1"/>
  <c r="S541" i="1"/>
  <c r="AE541" i="1"/>
  <c r="T541" i="1"/>
  <c r="AF541" i="1"/>
  <c r="V541" i="1"/>
  <c r="AH541" i="1"/>
  <c r="W541" i="1"/>
  <c r="AI541" i="1"/>
  <c r="AJ541" i="1"/>
  <c r="O541" i="1"/>
  <c r="P541" i="1"/>
  <c r="R541" i="1"/>
  <c r="X541" i="1"/>
  <c r="Y541" i="1"/>
  <c r="Z541" i="1"/>
  <c r="AD541" i="1"/>
  <c r="U541" i="1"/>
  <c r="AA541" i="1"/>
  <c r="AB541" i="1"/>
  <c r="AG541" i="1"/>
  <c r="L541" i="1"/>
  <c r="V683" i="1"/>
  <c r="AH683" i="1"/>
  <c r="W683" i="1"/>
  <c r="AI683" i="1"/>
  <c r="X683" i="1"/>
  <c r="AJ683" i="1"/>
  <c r="Y683" i="1"/>
  <c r="Z683" i="1"/>
  <c r="O683" i="1"/>
  <c r="AA683" i="1"/>
  <c r="AD683" i="1"/>
  <c r="AE683" i="1"/>
  <c r="AF683" i="1"/>
  <c r="AG683" i="1"/>
  <c r="P683" i="1"/>
  <c r="Q683" i="1"/>
  <c r="R683" i="1"/>
  <c r="S683" i="1"/>
  <c r="AB683" i="1"/>
  <c r="T683" i="1"/>
  <c r="U683" i="1"/>
  <c r="AC683" i="1"/>
  <c r="L683" i="1"/>
  <c r="R965" i="1"/>
  <c r="AD965" i="1"/>
  <c r="P965" i="1"/>
  <c r="S965" i="1"/>
  <c r="AE965" i="1"/>
  <c r="T965" i="1"/>
  <c r="AF965" i="1"/>
  <c r="AA965" i="1"/>
  <c r="U965" i="1"/>
  <c r="AG965" i="1"/>
  <c r="V965" i="1"/>
  <c r="AH965" i="1"/>
  <c r="O965" i="1"/>
  <c r="W965" i="1"/>
  <c r="AI965" i="1"/>
  <c r="X965" i="1"/>
  <c r="AJ965" i="1"/>
  <c r="Y965" i="1"/>
  <c r="Z965" i="1"/>
  <c r="AB965" i="1"/>
  <c r="AC965" i="1"/>
  <c r="Q965" i="1"/>
  <c r="L965" i="1"/>
  <c r="S584" i="1"/>
  <c r="AE584" i="1"/>
  <c r="T584" i="1"/>
  <c r="AF584" i="1"/>
  <c r="U584" i="1"/>
  <c r="AG584" i="1"/>
  <c r="V584" i="1"/>
  <c r="AH584" i="1"/>
  <c r="X584" i="1"/>
  <c r="AJ584" i="1"/>
  <c r="Y584" i="1"/>
  <c r="Z584" i="1"/>
  <c r="AC584" i="1"/>
  <c r="AD584" i="1"/>
  <c r="AI584" i="1"/>
  <c r="O584" i="1"/>
  <c r="P584" i="1"/>
  <c r="Q584" i="1"/>
  <c r="R584" i="1"/>
  <c r="W584" i="1"/>
  <c r="AA584" i="1"/>
  <c r="AB584" i="1"/>
  <c r="L584" i="1"/>
  <c r="P757" i="1"/>
  <c r="AB757" i="1"/>
  <c r="Q757" i="1"/>
  <c r="AC757" i="1"/>
  <c r="S757" i="1"/>
  <c r="AE757" i="1"/>
  <c r="U757" i="1"/>
  <c r="AG757" i="1"/>
  <c r="Y757" i="1"/>
  <c r="AA757" i="1"/>
  <c r="AD757" i="1"/>
  <c r="AH757" i="1"/>
  <c r="O757" i="1"/>
  <c r="AJ757" i="1"/>
  <c r="R757" i="1"/>
  <c r="T757" i="1"/>
  <c r="V757" i="1"/>
  <c r="W757" i="1"/>
  <c r="X757" i="1"/>
  <c r="Z757" i="1"/>
  <c r="AF757" i="1"/>
  <c r="AI757" i="1"/>
  <c r="L757" i="1"/>
  <c r="P347" i="1"/>
  <c r="AB347" i="1"/>
  <c r="Q347" i="1"/>
  <c r="AC347" i="1"/>
  <c r="R347" i="1"/>
  <c r="AD347" i="1"/>
  <c r="S347" i="1"/>
  <c r="AE347" i="1"/>
  <c r="U347" i="1"/>
  <c r="AG347" i="1"/>
  <c r="V347" i="1"/>
  <c r="AH347" i="1"/>
  <c r="W347" i="1"/>
  <c r="AI347" i="1"/>
  <c r="Z347" i="1"/>
  <c r="O347" i="1"/>
  <c r="T347" i="1"/>
  <c r="X347" i="1"/>
  <c r="AF347" i="1"/>
  <c r="AJ347" i="1"/>
  <c r="Y347" i="1"/>
  <c r="AA347" i="1"/>
  <c r="L347" i="1"/>
  <c r="W604" i="1"/>
  <c r="AI604" i="1"/>
  <c r="X604" i="1"/>
  <c r="AJ604" i="1"/>
  <c r="Y604" i="1"/>
  <c r="Z604" i="1"/>
  <c r="P604" i="1"/>
  <c r="AB604" i="1"/>
  <c r="Q604" i="1"/>
  <c r="AC604" i="1"/>
  <c r="T604" i="1"/>
  <c r="U604" i="1"/>
  <c r="V604" i="1"/>
  <c r="AD604" i="1"/>
  <c r="AE604" i="1"/>
  <c r="AG604" i="1"/>
  <c r="AH604" i="1"/>
  <c r="O604" i="1"/>
  <c r="AF604" i="1"/>
  <c r="R604" i="1"/>
  <c r="S604" i="1"/>
  <c r="AA604" i="1"/>
  <c r="L604" i="1"/>
  <c r="R758" i="1"/>
  <c r="AD758" i="1"/>
  <c r="S758" i="1"/>
  <c r="AE758" i="1"/>
  <c r="U758" i="1"/>
  <c r="AG758" i="1"/>
  <c r="W758" i="1"/>
  <c r="AI758" i="1"/>
  <c r="O758" i="1"/>
  <c r="AA758" i="1"/>
  <c r="Z758" i="1"/>
  <c r="AB758" i="1"/>
  <c r="AF758" i="1"/>
  <c r="AJ758" i="1"/>
  <c r="P758" i="1"/>
  <c r="Q758" i="1"/>
  <c r="T758" i="1"/>
  <c r="V758" i="1"/>
  <c r="X758" i="1"/>
  <c r="Y758" i="1"/>
  <c r="AC758" i="1"/>
  <c r="AH758" i="1"/>
  <c r="L758" i="1"/>
  <c r="O317" i="1"/>
  <c r="AA317" i="1"/>
  <c r="P317" i="1"/>
  <c r="AB317" i="1"/>
  <c r="Q317" i="1"/>
  <c r="AC317" i="1"/>
  <c r="R317" i="1"/>
  <c r="AD317" i="1"/>
  <c r="S317" i="1"/>
  <c r="AE317" i="1"/>
  <c r="T317" i="1"/>
  <c r="AF317" i="1"/>
  <c r="U317" i="1"/>
  <c r="AG317" i="1"/>
  <c r="Y317" i="1"/>
  <c r="V317" i="1"/>
  <c r="W317" i="1"/>
  <c r="X317" i="1"/>
  <c r="AI317" i="1"/>
  <c r="Z317" i="1"/>
  <c r="AH317" i="1"/>
  <c r="AJ317" i="1"/>
  <c r="L317" i="1"/>
  <c r="Q535" i="1"/>
  <c r="AC535" i="1"/>
  <c r="R535" i="1"/>
  <c r="AD535" i="1"/>
  <c r="S535" i="1"/>
  <c r="AE535" i="1"/>
  <c r="T535" i="1"/>
  <c r="AF535" i="1"/>
  <c r="U535" i="1"/>
  <c r="AG535" i="1"/>
  <c r="V535" i="1"/>
  <c r="AH535" i="1"/>
  <c r="W535" i="1"/>
  <c r="AI535" i="1"/>
  <c r="Z535" i="1"/>
  <c r="AA535" i="1"/>
  <c r="AB535" i="1"/>
  <c r="AJ535" i="1"/>
  <c r="X535" i="1"/>
  <c r="O535" i="1"/>
  <c r="P535" i="1"/>
  <c r="Y535" i="1"/>
  <c r="L535" i="1"/>
  <c r="Z697" i="1"/>
  <c r="O697" i="1"/>
  <c r="AA697" i="1"/>
  <c r="P697" i="1"/>
  <c r="AB697" i="1"/>
  <c r="Q697" i="1"/>
  <c r="AC697" i="1"/>
  <c r="R697" i="1"/>
  <c r="AD697" i="1"/>
  <c r="S697" i="1"/>
  <c r="AE697" i="1"/>
  <c r="AH697" i="1"/>
  <c r="AI697" i="1"/>
  <c r="AJ697" i="1"/>
  <c r="T697" i="1"/>
  <c r="U697" i="1"/>
  <c r="V697" i="1"/>
  <c r="AF697" i="1"/>
  <c r="W697" i="1"/>
  <c r="X697" i="1"/>
  <c r="Y697" i="1"/>
  <c r="AG697" i="1"/>
  <c r="L697" i="1"/>
  <c r="T960" i="1"/>
  <c r="AF960" i="1"/>
  <c r="AD960" i="1"/>
  <c r="U960" i="1"/>
  <c r="AG960" i="1"/>
  <c r="V960" i="1"/>
  <c r="AH960" i="1"/>
  <c r="AC960" i="1"/>
  <c r="R960" i="1"/>
  <c r="W960" i="1"/>
  <c r="AI960" i="1"/>
  <c r="X960" i="1"/>
  <c r="AJ960" i="1"/>
  <c r="Q960" i="1"/>
  <c r="Y960" i="1"/>
  <c r="Z960" i="1"/>
  <c r="O960" i="1"/>
  <c r="AA960" i="1"/>
  <c r="P960" i="1"/>
  <c r="AB960" i="1"/>
  <c r="S960" i="1"/>
  <c r="AE960" i="1"/>
  <c r="L960" i="1"/>
  <c r="Y587" i="1"/>
  <c r="Z587" i="1"/>
  <c r="O587" i="1"/>
  <c r="AA587" i="1"/>
  <c r="P587" i="1"/>
  <c r="AB587" i="1"/>
  <c r="R587" i="1"/>
  <c r="AD587" i="1"/>
  <c r="S587" i="1"/>
  <c r="AE587" i="1"/>
  <c r="T587" i="1"/>
  <c r="AF587" i="1"/>
  <c r="V587" i="1"/>
  <c r="W587" i="1"/>
  <c r="X587" i="1"/>
  <c r="AC587" i="1"/>
  <c r="AG587" i="1"/>
  <c r="AH587" i="1"/>
  <c r="AI587" i="1"/>
  <c r="AJ587" i="1"/>
  <c r="Q587" i="1"/>
  <c r="U587" i="1"/>
  <c r="L587" i="1"/>
  <c r="T771" i="1"/>
  <c r="AF771" i="1"/>
  <c r="U771" i="1"/>
  <c r="AG771" i="1"/>
  <c r="Y771" i="1"/>
  <c r="R771" i="1"/>
  <c r="AI771" i="1"/>
  <c r="S771" i="1"/>
  <c r="AJ771" i="1"/>
  <c r="W771" i="1"/>
  <c r="Z771" i="1"/>
  <c r="AA771" i="1"/>
  <c r="AB771" i="1"/>
  <c r="AC771" i="1"/>
  <c r="O771" i="1"/>
  <c r="AD771" i="1"/>
  <c r="P771" i="1"/>
  <c r="Q771" i="1"/>
  <c r="V771" i="1"/>
  <c r="X771" i="1"/>
  <c r="AE771" i="1"/>
  <c r="AH771" i="1"/>
  <c r="L771" i="1"/>
  <c r="P431" i="1"/>
  <c r="AB431" i="1"/>
  <c r="Q431" i="1"/>
  <c r="W431" i="1"/>
  <c r="AJ431" i="1"/>
  <c r="X431" i="1"/>
  <c r="Y431" i="1"/>
  <c r="AC431" i="1"/>
  <c r="U431" i="1"/>
  <c r="AH431" i="1"/>
  <c r="AG431" i="1"/>
  <c r="AI431" i="1"/>
  <c r="O431" i="1"/>
  <c r="R431" i="1"/>
  <c r="S431" i="1"/>
  <c r="V431" i="1"/>
  <c r="Z431" i="1"/>
  <c r="AA431" i="1"/>
  <c r="AD431" i="1"/>
  <c r="T431" i="1"/>
  <c r="AE431" i="1"/>
  <c r="AF431" i="1"/>
  <c r="L431" i="1"/>
  <c r="Z667" i="1"/>
  <c r="O667" i="1"/>
  <c r="AA667" i="1"/>
  <c r="P667" i="1"/>
  <c r="AB667" i="1"/>
  <c r="Q667" i="1"/>
  <c r="AC667" i="1"/>
  <c r="R667" i="1"/>
  <c r="AD667" i="1"/>
  <c r="S667" i="1"/>
  <c r="AE667" i="1"/>
  <c r="X667" i="1"/>
  <c r="AJ667" i="1"/>
  <c r="T667" i="1"/>
  <c r="U667" i="1"/>
  <c r="V667" i="1"/>
  <c r="W667" i="1"/>
  <c r="Y667" i="1"/>
  <c r="AF667" i="1"/>
  <c r="AI667" i="1"/>
  <c r="AG667" i="1"/>
  <c r="AH667" i="1"/>
  <c r="L667" i="1"/>
  <c r="V882" i="1"/>
  <c r="AH882" i="1"/>
  <c r="W882" i="1"/>
  <c r="AI882" i="1"/>
  <c r="X882" i="1"/>
  <c r="AJ882" i="1"/>
  <c r="Z882" i="1"/>
  <c r="O882" i="1"/>
  <c r="AA882" i="1"/>
  <c r="P882" i="1"/>
  <c r="AB882" i="1"/>
  <c r="Q882" i="1"/>
  <c r="AC882" i="1"/>
  <c r="T882" i="1"/>
  <c r="AF882" i="1"/>
  <c r="U882" i="1"/>
  <c r="Y882" i="1"/>
  <c r="AD882" i="1"/>
  <c r="AE882" i="1"/>
  <c r="R882" i="1"/>
  <c r="AG882" i="1"/>
  <c r="S882" i="1"/>
  <c r="L882" i="1"/>
  <c r="Z679" i="1"/>
  <c r="O679" i="1"/>
  <c r="AA679" i="1"/>
  <c r="P679" i="1"/>
  <c r="AB679" i="1"/>
  <c r="Q679" i="1"/>
  <c r="AC679" i="1"/>
  <c r="R679" i="1"/>
  <c r="AD679" i="1"/>
  <c r="S679" i="1"/>
  <c r="AE679" i="1"/>
  <c r="X679" i="1"/>
  <c r="AJ679" i="1"/>
  <c r="AI679" i="1"/>
  <c r="T679" i="1"/>
  <c r="U679" i="1"/>
  <c r="V679" i="1"/>
  <c r="W679" i="1"/>
  <c r="AG679" i="1"/>
  <c r="AH679" i="1"/>
  <c r="Y679" i="1"/>
  <c r="AF679" i="1"/>
  <c r="L679" i="1"/>
  <c r="V870" i="1"/>
  <c r="AH870" i="1"/>
  <c r="W870" i="1"/>
  <c r="AI870" i="1"/>
  <c r="X870" i="1"/>
  <c r="AJ870" i="1"/>
  <c r="Y870" i="1"/>
  <c r="Z870" i="1"/>
  <c r="O870" i="1"/>
  <c r="AA870" i="1"/>
  <c r="P870" i="1"/>
  <c r="AB870" i="1"/>
  <c r="Q870" i="1"/>
  <c r="AC870" i="1"/>
  <c r="T870" i="1"/>
  <c r="AF870" i="1"/>
  <c r="AG870" i="1"/>
  <c r="R870" i="1"/>
  <c r="S870" i="1"/>
  <c r="U870" i="1"/>
  <c r="AD870" i="1"/>
  <c r="AE870" i="1"/>
  <c r="L870" i="1"/>
  <c r="W598" i="1"/>
  <c r="AI598" i="1"/>
  <c r="X598" i="1"/>
  <c r="AJ598" i="1"/>
  <c r="Y598" i="1"/>
  <c r="Z598" i="1"/>
  <c r="P598" i="1"/>
  <c r="AB598" i="1"/>
  <c r="Q598" i="1"/>
  <c r="AC598" i="1"/>
  <c r="AF598" i="1"/>
  <c r="AG598" i="1"/>
  <c r="AH598" i="1"/>
  <c r="R598" i="1"/>
  <c r="S598" i="1"/>
  <c r="T598" i="1"/>
  <c r="U598" i="1"/>
  <c r="V598" i="1"/>
  <c r="O598" i="1"/>
  <c r="AA598" i="1"/>
  <c r="AD598" i="1"/>
  <c r="AE598" i="1"/>
  <c r="L598" i="1"/>
  <c r="O492" i="1"/>
  <c r="AA492" i="1"/>
  <c r="P492" i="1"/>
  <c r="AB492" i="1"/>
  <c r="Q492" i="1"/>
  <c r="AC492" i="1"/>
  <c r="R492" i="1"/>
  <c r="AD492" i="1"/>
  <c r="S492" i="1"/>
  <c r="AE492" i="1"/>
  <c r="T492" i="1"/>
  <c r="AF492" i="1"/>
  <c r="U492" i="1"/>
  <c r="AG492" i="1"/>
  <c r="W492" i="1"/>
  <c r="X492" i="1"/>
  <c r="Y492" i="1"/>
  <c r="Z492" i="1"/>
  <c r="AH492" i="1"/>
  <c r="AI492" i="1"/>
  <c r="AJ492" i="1"/>
  <c r="V492" i="1"/>
  <c r="L492" i="1"/>
  <c r="Z432" i="1"/>
  <c r="O432" i="1"/>
  <c r="AA432" i="1"/>
  <c r="P432" i="1"/>
  <c r="AB432" i="1"/>
  <c r="S432" i="1"/>
  <c r="AE432" i="1"/>
  <c r="X432" i="1"/>
  <c r="AJ432" i="1"/>
  <c r="AG432" i="1"/>
  <c r="AH432" i="1"/>
  <c r="Q432" i="1"/>
  <c r="AI432" i="1"/>
  <c r="R432" i="1"/>
  <c r="T432" i="1"/>
  <c r="V432" i="1"/>
  <c r="W432" i="1"/>
  <c r="Y432" i="1"/>
  <c r="AC432" i="1"/>
  <c r="AD432" i="1"/>
  <c r="U432" i="1"/>
  <c r="AF432" i="1"/>
  <c r="L432" i="1"/>
  <c r="Z818" i="1"/>
  <c r="O818" i="1"/>
  <c r="AA818" i="1"/>
  <c r="P818" i="1"/>
  <c r="AB818" i="1"/>
  <c r="Q818" i="1"/>
  <c r="AC818" i="1"/>
  <c r="R818" i="1"/>
  <c r="AD818" i="1"/>
  <c r="S818" i="1"/>
  <c r="AE818" i="1"/>
  <c r="T818" i="1"/>
  <c r="AF818" i="1"/>
  <c r="U818" i="1"/>
  <c r="AG818" i="1"/>
  <c r="V818" i="1"/>
  <c r="AH818" i="1"/>
  <c r="X818" i="1"/>
  <c r="AJ818" i="1"/>
  <c r="W818" i="1"/>
  <c r="Y818" i="1"/>
  <c r="AI818" i="1"/>
  <c r="L818" i="1"/>
  <c r="P891" i="1"/>
  <c r="AB891" i="1"/>
  <c r="R891" i="1"/>
  <c r="AD891" i="1"/>
  <c r="T891" i="1"/>
  <c r="AF891" i="1"/>
  <c r="U891" i="1"/>
  <c r="AG891" i="1"/>
  <c r="V891" i="1"/>
  <c r="AH891" i="1"/>
  <c r="W891" i="1"/>
  <c r="AI891" i="1"/>
  <c r="Z891" i="1"/>
  <c r="AC891" i="1"/>
  <c r="O891" i="1"/>
  <c r="AE891" i="1"/>
  <c r="Q891" i="1"/>
  <c r="S891" i="1"/>
  <c r="X891" i="1"/>
  <c r="Y891" i="1"/>
  <c r="AA891" i="1"/>
  <c r="AJ891" i="1"/>
  <c r="L891" i="1"/>
  <c r="X357" i="1"/>
  <c r="AJ357" i="1"/>
  <c r="Y357" i="1"/>
  <c r="Z357" i="1"/>
  <c r="Q357" i="1"/>
  <c r="AC357" i="1"/>
  <c r="R357" i="1"/>
  <c r="AD357" i="1"/>
  <c r="V357" i="1"/>
  <c r="AH357" i="1"/>
  <c r="U357" i="1"/>
  <c r="W357" i="1"/>
  <c r="AA357" i="1"/>
  <c r="AB357" i="1"/>
  <c r="AE357" i="1"/>
  <c r="AI357" i="1"/>
  <c r="S357" i="1"/>
  <c r="T357" i="1"/>
  <c r="AF357" i="1"/>
  <c r="O357" i="1"/>
  <c r="P357" i="1"/>
  <c r="AG357" i="1"/>
  <c r="L357" i="1"/>
  <c r="X460" i="1"/>
  <c r="AJ460" i="1"/>
  <c r="Y460" i="1"/>
  <c r="Z460" i="1"/>
  <c r="O460" i="1"/>
  <c r="AB460" i="1"/>
  <c r="P460" i="1"/>
  <c r="AC460" i="1"/>
  <c r="R460" i="1"/>
  <c r="AE460" i="1"/>
  <c r="S460" i="1"/>
  <c r="AF460" i="1"/>
  <c r="T460" i="1"/>
  <c r="U460" i="1"/>
  <c r="AH460" i="1"/>
  <c r="Q460" i="1"/>
  <c r="V460" i="1"/>
  <c r="W460" i="1"/>
  <c r="AA460" i="1"/>
  <c r="AD460" i="1"/>
  <c r="AG460" i="1"/>
  <c r="AI460" i="1"/>
  <c r="L460" i="1"/>
  <c r="L1000" i="1"/>
  <c r="P1000" i="1"/>
  <c r="AB1000" i="1"/>
  <c r="X1000" i="1"/>
  <c r="Q1000" i="1"/>
  <c r="AC1000" i="1"/>
  <c r="Y1000" i="1"/>
  <c r="R1000" i="1"/>
  <c r="AD1000" i="1"/>
  <c r="Z1000" i="1"/>
  <c r="S1000" i="1"/>
  <c r="AE1000" i="1"/>
  <c r="T1000" i="1"/>
  <c r="AF1000" i="1"/>
  <c r="U1000" i="1"/>
  <c r="AG1000" i="1"/>
  <c r="V1000" i="1"/>
  <c r="AH1000" i="1"/>
  <c r="W1000" i="1"/>
  <c r="AI1000" i="1"/>
  <c r="AJ1000" i="1"/>
  <c r="O1000" i="1"/>
  <c r="AA1000" i="1"/>
  <c r="Z438" i="1"/>
  <c r="O438" i="1"/>
  <c r="AA438" i="1"/>
  <c r="P438" i="1"/>
  <c r="AB438" i="1"/>
  <c r="X438" i="1"/>
  <c r="AJ438" i="1"/>
  <c r="T438" i="1"/>
  <c r="U438" i="1"/>
  <c r="V438" i="1"/>
  <c r="W438" i="1"/>
  <c r="Y438" i="1"/>
  <c r="AD438" i="1"/>
  <c r="AE438" i="1"/>
  <c r="AF438" i="1"/>
  <c r="Q438" i="1"/>
  <c r="AG438" i="1"/>
  <c r="R438" i="1"/>
  <c r="S438" i="1"/>
  <c r="AC438" i="1"/>
  <c r="AH438" i="1"/>
  <c r="AI438" i="1"/>
  <c r="L438" i="1"/>
  <c r="X998" i="1"/>
  <c r="AJ998" i="1"/>
  <c r="Y998" i="1"/>
  <c r="Z998" i="1"/>
  <c r="T998" i="1"/>
  <c r="O998" i="1"/>
  <c r="AA998" i="1"/>
  <c r="U998" i="1"/>
  <c r="P998" i="1"/>
  <c r="AB998" i="1"/>
  <c r="Q998" i="1"/>
  <c r="AC998" i="1"/>
  <c r="R998" i="1"/>
  <c r="AD998" i="1"/>
  <c r="AG998" i="1"/>
  <c r="S998" i="1"/>
  <c r="AE998" i="1"/>
  <c r="AF998" i="1"/>
  <c r="AH998" i="1"/>
  <c r="V998" i="1"/>
  <c r="W998" i="1"/>
  <c r="AI998" i="1"/>
  <c r="L998" i="1"/>
  <c r="W556" i="1"/>
  <c r="AI556" i="1"/>
  <c r="X556" i="1"/>
  <c r="AJ556" i="1"/>
  <c r="Y556" i="1"/>
  <c r="Z556" i="1"/>
  <c r="P556" i="1"/>
  <c r="AB556" i="1"/>
  <c r="Q556" i="1"/>
  <c r="AC556" i="1"/>
  <c r="R556" i="1"/>
  <c r="AD556" i="1"/>
  <c r="U556" i="1"/>
  <c r="AG556" i="1"/>
  <c r="T556" i="1"/>
  <c r="V556" i="1"/>
  <c r="AA556" i="1"/>
  <c r="AE556" i="1"/>
  <c r="AF556" i="1"/>
  <c r="AH556" i="1"/>
  <c r="O556" i="1"/>
  <c r="S556" i="1"/>
  <c r="L556" i="1"/>
  <c r="Z378" i="1"/>
  <c r="O378" i="1"/>
  <c r="AA378" i="1"/>
  <c r="P378" i="1"/>
  <c r="AB378" i="1"/>
  <c r="Q378" i="1"/>
  <c r="AC378" i="1"/>
  <c r="Y378" i="1"/>
  <c r="AD378" i="1"/>
  <c r="AE378" i="1"/>
  <c r="AF378" i="1"/>
  <c r="AG378" i="1"/>
  <c r="R378" i="1"/>
  <c r="AH378" i="1"/>
  <c r="S378" i="1"/>
  <c r="AI378" i="1"/>
  <c r="W378" i="1"/>
  <c r="T378" i="1"/>
  <c r="U378" i="1"/>
  <c r="V378" i="1"/>
  <c r="X378" i="1"/>
  <c r="AJ378" i="1"/>
  <c r="L378" i="1"/>
  <c r="Z762" i="1"/>
  <c r="O762" i="1"/>
  <c r="AA762" i="1"/>
  <c r="S762" i="1"/>
  <c r="AE762" i="1"/>
  <c r="X762" i="1"/>
  <c r="Y762" i="1"/>
  <c r="AC762" i="1"/>
  <c r="P762" i="1"/>
  <c r="AF762" i="1"/>
  <c r="Q762" i="1"/>
  <c r="AG762" i="1"/>
  <c r="R762" i="1"/>
  <c r="AH762" i="1"/>
  <c r="T762" i="1"/>
  <c r="AI762" i="1"/>
  <c r="U762" i="1"/>
  <c r="AJ762" i="1"/>
  <c r="V762" i="1"/>
  <c r="W762" i="1"/>
  <c r="AB762" i="1"/>
  <c r="AD762" i="1"/>
  <c r="L762" i="1"/>
  <c r="Z921" i="1"/>
  <c r="O921" i="1"/>
  <c r="AA921" i="1"/>
  <c r="AJ921" i="1"/>
  <c r="P921" i="1"/>
  <c r="AB921" i="1"/>
  <c r="Q921" i="1"/>
  <c r="AC921" i="1"/>
  <c r="W921" i="1"/>
  <c r="X921" i="1"/>
  <c r="R921" i="1"/>
  <c r="AD921" i="1"/>
  <c r="S921" i="1"/>
  <c r="AE921" i="1"/>
  <c r="AI921" i="1"/>
  <c r="Y921" i="1"/>
  <c r="T921" i="1"/>
  <c r="AF921" i="1"/>
  <c r="U921" i="1"/>
  <c r="AG921" i="1"/>
  <c r="V921" i="1"/>
  <c r="AH921" i="1"/>
  <c r="L921" i="1"/>
  <c r="P934" i="1"/>
  <c r="AB934" i="1"/>
  <c r="Q934" i="1"/>
  <c r="AC934" i="1"/>
  <c r="Z934" i="1"/>
  <c r="R934" i="1"/>
  <c r="AD934" i="1"/>
  <c r="S934" i="1"/>
  <c r="AE934" i="1"/>
  <c r="T934" i="1"/>
  <c r="AF934" i="1"/>
  <c r="Y934" i="1"/>
  <c r="U934" i="1"/>
  <c r="AG934" i="1"/>
  <c r="V934" i="1"/>
  <c r="AH934" i="1"/>
  <c r="W934" i="1"/>
  <c r="AI934" i="1"/>
  <c r="X934" i="1"/>
  <c r="AJ934" i="1"/>
  <c r="O934" i="1"/>
  <c r="AA934" i="1"/>
  <c r="L934" i="1"/>
  <c r="U507" i="1"/>
  <c r="AG507" i="1"/>
  <c r="V507" i="1"/>
  <c r="AH507" i="1"/>
  <c r="W507" i="1"/>
  <c r="AI507" i="1"/>
  <c r="X507" i="1"/>
  <c r="AJ507" i="1"/>
  <c r="Y507" i="1"/>
  <c r="Z507" i="1"/>
  <c r="O507" i="1"/>
  <c r="AA507" i="1"/>
  <c r="P507" i="1"/>
  <c r="Q507" i="1"/>
  <c r="R507" i="1"/>
  <c r="S507" i="1"/>
  <c r="T507" i="1"/>
  <c r="AB507" i="1"/>
  <c r="AC507" i="1"/>
  <c r="AE507" i="1"/>
  <c r="AD507" i="1"/>
  <c r="AF507" i="1"/>
  <c r="L507" i="1"/>
  <c r="V979" i="1"/>
  <c r="AH979" i="1"/>
  <c r="AF979" i="1"/>
  <c r="W979" i="1"/>
  <c r="AI979" i="1"/>
  <c r="AE979" i="1"/>
  <c r="X979" i="1"/>
  <c r="AJ979" i="1"/>
  <c r="Y979" i="1"/>
  <c r="T979" i="1"/>
  <c r="Z979" i="1"/>
  <c r="O979" i="1"/>
  <c r="AA979" i="1"/>
  <c r="P979" i="1"/>
  <c r="AB979" i="1"/>
  <c r="S979" i="1"/>
  <c r="Q979" i="1"/>
  <c r="AC979" i="1"/>
  <c r="R979" i="1"/>
  <c r="AD979" i="1"/>
  <c r="AG979" i="1"/>
  <c r="U979" i="1"/>
  <c r="L979" i="1"/>
  <c r="S596" i="1"/>
  <c r="AE596" i="1"/>
  <c r="T596" i="1"/>
  <c r="AF596" i="1"/>
  <c r="U596" i="1"/>
  <c r="AG596" i="1"/>
  <c r="V596" i="1"/>
  <c r="AH596" i="1"/>
  <c r="X596" i="1"/>
  <c r="AJ596" i="1"/>
  <c r="Y596" i="1"/>
  <c r="Z596" i="1"/>
  <c r="AA596" i="1"/>
  <c r="AB596" i="1"/>
  <c r="AC596" i="1"/>
  <c r="AI596" i="1"/>
  <c r="O596" i="1"/>
  <c r="P596" i="1"/>
  <c r="AD596" i="1"/>
  <c r="R596" i="1"/>
  <c r="Q596" i="1"/>
  <c r="W596" i="1"/>
  <c r="L596" i="1"/>
  <c r="Z812" i="1"/>
  <c r="O812" i="1"/>
  <c r="AA812" i="1"/>
  <c r="P812" i="1"/>
  <c r="AB812" i="1"/>
  <c r="Q812" i="1"/>
  <c r="AC812" i="1"/>
  <c r="R812" i="1"/>
  <c r="AD812" i="1"/>
  <c r="S812" i="1"/>
  <c r="AE812" i="1"/>
  <c r="T812" i="1"/>
  <c r="AF812" i="1"/>
  <c r="U812" i="1"/>
  <c r="AG812" i="1"/>
  <c r="V812" i="1"/>
  <c r="AH812" i="1"/>
  <c r="X812" i="1"/>
  <c r="AJ812" i="1"/>
  <c r="Y812" i="1"/>
  <c r="AI812" i="1"/>
  <c r="W812" i="1"/>
  <c r="L812" i="1"/>
  <c r="R398" i="1"/>
  <c r="AD398" i="1"/>
  <c r="S398" i="1"/>
  <c r="AE398" i="1"/>
  <c r="U398" i="1"/>
  <c r="AG398" i="1"/>
  <c r="AA398" i="1"/>
  <c r="AC398" i="1"/>
  <c r="O398" i="1"/>
  <c r="AF398" i="1"/>
  <c r="P398" i="1"/>
  <c r="AH398" i="1"/>
  <c r="Q398" i="1"/>
  <c r="AI398" i="1"/>
  <c r="T398" i="1"/>
  <c r="AJ398" i="1"/>
  <c r="V398" i="1"/>
  <c r="W398" i="1"/>
  <c r="X398" i="1"/>
  <c r="Y398" i="1"/>
  <c r="AB398" i="1"/>
  <c r="Z398" i="1"/>
  <c r="L398" i="1"/>
  <c r="R746" i="1"/>
  <c r="AD746" i="1"/>
  <c r="S746" i="1"/>
  <c r="AE746" i="1"/>
  <c r="U746" i="1"/>
  <c r="AG746" i="1"/>
  <c r="V746" i="1"/>
  <c r="AH746" i="1"/>
  <c r="W746" i="1"/>
  <c r="AI746" i="1"/>
  <c r="O746" i="1"/>
  <c r="AA746" i="1"/>
  <c r="Q746" i="1"/>
  <c r="X746" i="1"/>
  <c r="Y746" i="1"/>
  <c r="Z746" i="1"/>
  <c r="AB746" i="1"/>
  <c r="AC746" i="1"/>
  <c r="P746" i="1"/>
  <c r="T746" i="1"/>
  <c r="AJ746" i="1"/>
  <c r="AF746" i="1"/>
  <c r="L746" i="1"/>
  <c r="X986" i="1"/>
  <c r="AJ986" i="1"/>
  <c r="Y986" i="1"/>
  <c r="Z986" i="1"/>
  <c r="AG986" i="1"/>
  <c r="O986" i="1"/>
  <c r="AA986" i="1"/>
  <c r="U986" i="1"/>
  <c r="P986" i="1"/>
  <c r="AB986" i="1"/>
  <c r="Q986" i="1"/>
  <c r="AC986" i="1"/>
  <c r="R986" i="1"/>
  <c r="AD986" i="1"/>
  <c r="AF986" i="1"/>
  <c r="AH986" i="1"/>
  <c r="S986" i="1"/>
  <c r="AE986" i="1"/>
  <c r="V986" i="1"/>
  <c r="T986" i="1"/>
  <c r="W986" i="1"/>
  <c r="AI986" i="1"/>
  <c r="L986" i="1"/>
  <c r="X956" i="1"/>
  <c r="AJ956" i="1"/>
  <c r="V956" i="1"/>
  <c r="Y956" i="1"/>
  <c r="U956" i="1"/>
  <c r="Z956" i="1"/>
  <c r="O956" i="1"/>
  <c r="AA956" i="1"/>
  <c r="P956" i="1"/>
  <c r="AB956" i="1"/>
  <c r="Q956" i="1"/>
  <c r="AC956" i="1"/>
  <c r="AG956" i="1"/>
  <c r="AH956" i="1"/>
  <c r="R956" i="1"/>
  <c r="AD956" i="1"/>
  <c r="S956" i="1"/>
  <c r="AE956" i="1"/>
  <c r="T956" i="1"/>
  <c r="AF956" i="1"/>
  <c r="W956" i="1"/>
  <c r="AI956" i="1"/>
  <c r="L956" i="1"/>
  <c r="Y714" i="1"/>
  <c r="Z714" i="1"/>
  <c r="O714" i="1"/>
  <c r="AA714" i="1"/>
  <c r="P714" i="1"/>
  <c r="AB714" i="1"/>
  <c r="Q714" i="1"/>
  <c r="AC714" i="1"/>
  <c r="R714" i="1"/>
  <c r="AD714" i="1"/>
  <c r="S714" i="1"/>
  <c r="AE714" i="1"/>
  <c r="W714" i="1"/>
  <c r="AI714" i="1"/>
  <c r="AF714" i="1"/>
  <c r="AG714" i="1"/>
  <c r="AH714" i="1"/>
  <c r="AJ714" i="1"/>
  <c r="T714" i="1"/>
  <c r="U714" i="1"/>
  <c r="V714" i="1"/>
  <c r="X714" i="1"/>
  <c r="L714" i="1"/>
  <c r="T404" i="1"/>
  <c r="AF404" i="1"/>
  <c r="V404" i="1"/>
  <c r="AH404" i="1"/>
  <c r="W404" i="1"/>
  <c r="AI404" i="1"/>
  <c r="X404" i="1"/>
  <c r="AJ404" i="1"/>
  <c r="Y404" i="1"/>
  <c r="Z404" i="1"/>
  <c r="Q404" i="1"/>
  <c r="R404" i="1"/>
  <c r="S404" i="1"/>
  <c r="U404" i="1"/>
  <c r="AA404" i="1"/>
  <c r="AB404" i="1"/>
  <c r="AC404" i="1"/>
  <c r="O404" i="1"/>
  <c r="AD404" i="1"/>
  <c r="AE404" i="1"/>
  <c r="AG404" i="1"/>
  <c r="P404" i="1"/>
  <c r="L404" i="1"/>
  <c r="Q318" i="1"/>
  <c r="AC318" i="1"/>
  <c r="R318" i="1"/>
  <c r="AD318" i="1"/>
  <c r="S318" i="1"/>
  <c r="AE318" i="1"/>
  <c r="T318" i="1"/>
  <c r="AF318" i="1"/>
  <c r="U318" i="1"/>
  <c r="AG318" i="1"/>
  <c r="V318" i="1"/>
  <c r="AH318" i="1"/>
  <c r="W318" i="1"/>
  <c r="AI318" i="1"/>
  <c r="O318" i="1"/>
  <c r="AA318" i="1"/>
  <c r="P318" i="1"/>
  <c r="X318" i="1"/>
  <c r="Y318" i="1"/>
  <c r="Z318" i="1"/>
  <c r="AB318" i="1"/>
  <c r="AJ318" i="1"/>
  <c r="L318" i="1"/>
  <c r="P914" i="1"/>
  <c r="X914" i="1"/>
  <c r="AJ914" i="1"/>
  <c r="U914" i="1"/>
  <c r="AI914" i="1"/>
  <c r="Y914" i="1"/>
  <c r="Z914" i="1"/>
  <c r="AH914" i="1"/>
  <c r="AA914" i="1"/>
  <c r="AG914" i="1"/>
  <c r="V914" i="1"/>
  <c r="O914" i="1"/>
  <c r="AB914" i="1"/>
  <c r="Q914" i="1"/>
  <c r="AC914" i="1"/>
  <c r="R914" i="1"/>
  <c r="AD914" i="1"/>
  <c r="S914" i="1"/>
  <c r="AE914" i="1"/>
  <c r="T914" i="1"/>
  <c r="AF914" i="1"/>
  <c r="W914" i="1"/>
  <c r="L914" i="1"/>
  <c r="Y539" i="1"/>
  <c r="O539" i="1"/>
  <c r="AA539" i="1"/>
  <c r="P539" i="1"/>
  <c r="AB539" i="1"/>
  <c r="R539" i="1"/>
  <c r="AD539" i="1"/>
  <c r="S539" i="1"/>
  <c r="AE539" i="1"/>
  <c r="Q539" i="1"/>
  <c r="AJ539" i="1"/>
  <c r="T539" i="1"/>
  <c r="U539" i="1"/>
  <c r="V539" i="1"/>
  <c r="X539" i="1"/>
  <c r="Z539" i="1"/>
  <c r="AC539" i="1"/>
  <c r="AH539" i="1"/>
  <c r="AG539" i="1"/>
  <c r="AI539" i="1"/>
  <c r="W539" i="1"/>
  <c r="AF539" i="1"/>
  <c r="L539" i="1"/>
  <c r="T753" i="1"/>
  <c r="AF753" i="1"/>
  <c r="U753" i="1"/>
  <c r="AG753" i="1"/>
  <c r="W753" i="1"/>
  <c r="AI753" i="1"/>
  <c r="X753" i="1"/>
  <c r="AJ753" i="1"/>
  <c r="Y753" i="1"/>
  <c r="Q753" i="1"/>
  <c r="AC753" i="1"/>
  <c r="AA753" i="1"/>
  <c r="AB753" i="1"/>
  <c r="AE753" i="1"/>
  <c r="O753" i="1"/>
  <c r="P753" i="1"/>
  <c r="R753" i="1"/>
  <c r="S753" i="1"/>
  <c r="AH753" i="1"/>
  <c r="Z753" i="1"/>
  <c r="V753" i="1"/>
  <c r="AD753" i="1"/>
  <c r="L753" i="1"/>
  <c r="W321" i="1"/>
  <c r="AI321" i="1"/>
  <c r="X321" i="1"/>
  <c r="AJ321" i="1"/>
  <c r="Y321" i="1"/>
  <c r="Z321" i="1"/>
  <c r="O321" i="1"/>
  <c r="AA321" i="1"/>
  <c r="P321" i="1"/>
  <c r="AB321" i="1"/>
  <c r="Q321" i="1"/>
  <c r="AC321" i="1"/>
  <c r="U321" i="1"/>
  <c r="AG321" i="1"/>
  <c r="V321" i="1"/>
  <c r="AD321" i="1"/>
  <c r="AE321" i="1"/>
  <c r="AF321" i="1"/>
  <c r="AH321" i="1"/>
  <c r="S321" i="1"/>
  <c r="R321" i="1"/>
  <c r="T321" i="1"/>
  <c r="L321" i="1"/>
  <c r="O610" i="1"/>
  <c r="AA610" i="1"/>
  <c r="P610" i="1"/>
  <c r="AB610" i="1"/>
  <c r="Q610" i="1"/>
  <c r="AC610" i="1"/>
  <c r="S610" i="1"/>
  <c r="AE610" i="1"/>
  <c r="T610" i="1"/>
  <c r="AF610" i="1"/>
  <c r="V610" i="1"/>
  <c r="AH610" i="1"/>
  <c r="W610" i="1"/>
  <c r="AI610" i="1"/>
  <c r="Z610" i="1"/>
  <c r="AD610" i="1"/>
  <c r="AG610" i="1"/>
  <c r="AJ610" i="1"/>
  <c r="X610" i="1"/>
  <c r="R610" i="1"/>
  <c r="U610" i="1"/>
  <c r="Y610" i="1"/>
  <c r="L610" i="1"/>
  <c r="S777" i="1"/>
  <c r="AE777" i="1"/>
  <c r="T777" i="1"/>
  <c r="AF777" i="1"/>
  <c r="V777" i="1"/>
  <c r="AH777" i="1"/>
  <c r="X777" i="1"/>
  <c r="AJ777" i="1"/>
  <c r="Y777" i="1"/>
  <c r="Z777" i="1"/>
  <c r="O777" i="1"/>
  <c r="AA777" i="1"/>
  <c r="AC777" i="1"/>
  <c r="AD777" i="1"/>
  <c r="AG777" i="1"/>
  <c r="AI777" i="1"/>
  <c r="P777" i="1"/>
  <c r="Q777" i="1"/>
  <c r="R777" i="1"/>
  <c r="W777" i="1"/>
  <c r="U777" i="1"/>
  <c r="AB777" i="1"/>
  <c r="L777" i="1"/>
  <c r="X383" i="1"/>
  <c r="AJ383" i="1"/>
  <c r="Y383" i="1"/>
  <c r="Z383" i="1"/>
  <c r="O383" i="1"/>
  <c r="AA383" i="1"/>
  <c r="W383" i="1"/>
  <c r="AB383" i="1"/>
  <c r="AC383" i="1"/>
  <c r="AD383" i="1"/>
  <c r="AE383" i="1"/>
  <c r="P383" i="1"/>
  <c r="AF383" i="1"/>
  <c r="Q383" i="1"/>
  <c r="AG383" i="1"/>
  <c r="R383" i="1"/>
  <c r="S383" i="1"/>
  <c r="T383" i="1"/>
  <c r="U383" i="1"/>
  <c r="V383" i="1"/>
  <c r="AH383" i="1"/>
  <c r="AI383" i="1"/>
  <c r="L383" i="1"/>
  <c r="Q611" i="1"/>
  <c r="AC611" i="1"/>
  <c r="R611" i="1"/>
  <c r="AD611" i="1"/>
  <c r="S611" i="1"/>
  <c r="AE611" i="1"/>
  <c r="U611" i="1"/>
  <c r="AG611" i="1"/>
  <c r="V611" i="1"/>
  <c r="AH611" i="1"/>
  <c r="X611" i="1"/>
  <c r="AJ611" i="1"/>
  <c r="Y611" i="1"/>
  <c r="AI611" i="1"/>
  <c r="O611" i="1"/>
  <c r="P611" i="1"/>
  <c r="T611" i="1"/>
  <c r="AB611" i="1"/>
  <c r="AA611" i="1"/>
  <c r="AF611" i="1"/>
  <c r="W611" i="1"/>
  <c r="Z611" i="1"/>
  <c r="L611" i="1"/>
  <c r="U778" i="1"/>
  <c r="AG778" i="1"/>
  <c r="V778" i="1"/>
  <c r="AH778" i="1"/>
  <c r="X778" i="1"/>
  <c r="AJ778" i="1"/>
  <c r="Z778" i="1"/>
  <c r="O778" i="1"/>
  <c r="AA778" i="1"/>
  <c r="P778" i="1"/>
  <c r="AB778" i="1"/>
  <c r="Q778" i="1"/>
  <c r="AC778" i="1"/>
  <c r="AI778" i="1"/>
  <c r="R778" i="1"/>
  <c r="S778" i="1"/>
  <c r="T778" i="1"/>
  <c r="W778" i="1"/>
  <c r="Y778" i="1"/>
  <c r="AE778" i="1"/>
  <c r="AD778" i="1"/>
  <c r="AF778" i="1"/>
  <c r="L778" i="1"/>
  <c r="T393" i="1"/>
  <c r="AF393" i="1"/>
  <c r="U393" i="1"/>
  <c r="AG393" i="1"/>
  <c r="W393" i="1"/>
  <c r="AI393" i="1"/>
  <c r="Z393" i="1"/>
  <c r="AB393" i="1"/>
  <c r="AC393" i="1"/>
  <c r="O393" i="1"/>
  <c r="AD393" i="1"/>
  <c r="P393" i="1"/>
  <c r="AE393" i="1"/>
  <c r="Q393" i="1"/>
  <c r="AH393" i="1"/>
  <c r="V393" i="1"/>
  <c r="X393" i="1"/>
  <c r="Y393" i="1"/>
  <c r="AA393" i="1"/>
  <c r="AJ393" i="1"/>
  <c r="R393" i="1"/>
  <c r="S393" i="1"/>
  <c r="L393" i="1"/>
  <c r="U549" i="1"/>
  <c r="AG549" i="1"/>
  <c r="W549" i="1"/>
  <c r="AI549" i="1"/>
  <c r="X549" i="1"/>
  <c r="AJ549" i="1"/>
  <c r="Z549" i="1"/>
  <c r="O549" i="1"/>
  <c r="AA549" i="1"/>
  <c r="V549" i="1"/>
  <c r="Y549" i="1"/>
  <c r="AB549" i="1"/>
  <c r="AC549" i="1"/>
  <c r="AE549" i="1"/>
  <c r="AF549" i="1"/>
  <c r="P549" i="1"/>
  <c r="AH549" i="1"/>
  <c r="S549" i="1"/>
  <c r="Q549" i="1"/>
  <c r="R549" i="1"/>
  <c r="T549" i="1"/>
  <c r="AD549" i="1"/>
  <c r="L549" i="1"/>
  <c r="T694" i="1"/>
  <c r="AF694" i="1"/>
  <c r="U694" i="1"/>
  <c r="AG694" i="1"/>
  <c r="V694" i="1"/>
  <c r="AH694" i="1"/>
  <c r="W694" i="1"/>
  <c r="AI694" i="1"/>
  <c r="X694" i="1"/>
  <c r="AJ694" i="1"/>
  <c r="Y694" i="1"/>
  <c r="AB694" i="1"/>
  <c r="AC694" i="1"/>
  <c r="AD694" i="1"/>
  <c r="AE694" i="1"/>
  <c r="O694" i="1"/>
  <c r="P694" i="1"/>
  <c r="Q694" i="1"/>
  <c r="Z694" i="1"/>
  <c r="R694" i="1"/>
  <c r="S694" i="1"/>
  <c r="AA694" i="1"/>
  <c r="L694" i="1"/>
  <c r="L1001" i="1"/>
  <c r="R1001" i="1"/>
  <c r="AD1001" i="1"/>
  <c r="O1001" i="1"/>
  <c r="P1001" i="1"/>
  <c r="S1001" i="1"/>
  <c r="AE1001" i="1"/>
  <c r="Z1001" i="1"/>
  <c r="T1001" i="1"/>
  <c r="AF1001" i="1"/>
  <c r="U1001" i="1"/>
  <c r="AG1001" i="1"/>
  <c r="AB1001" i="1"/>
  <c r="V1001" i="1"/>
  <c r="AH1001" i="1"/>
  <c r="W1001" i="1"/>
  <c r="AI1001" i="1"/>
  <c r="X1001" i="1"/>
  <c r="AJ1001" i="1"/>
  <c r="AA1001" i="1"/>
  <c r="Y1001" i="1"/>
  <c r="Q1001" i="1"/>
  <c r="AC1001" i="1"/>
  <c r="U603" i="1"/>
  <c r="AG603" i="1"/>
  <c r="V603" i="1"/>
  <c r="AH603" i="1"/>
  <c r="W603" i="1"/>
  <c r="AI603" i="1"/>
  <c r="X603" i="1"/>
  <c r="AJ603" i="1"/>
  <c r="Z603" i="1"/>
  <c r="O603" i="1"/>
  <c r="AA603" i="1"/>
  <c r="R603" i="1"/>
  <c r="S603" i="1"/>
  <c r="T603" i="1"/>
  <c r="AB603" i="1"/>
  <c r="AC603" i="1"/>
  <c r="AE603" i="1"/>
  <c r="AF603" i="1"/>
  <c r="P603" i="1"/>
  <c r="Q603" i="1"/>
  <c r="Y603" i="1"/>
  <c r="AD603" i="1"/>
  <c r="L603" i="1"/>
  <c r="P769" i="1"/>
  <c r="AB769" i="1"/>
  <c r="Q769" i="1"/>
  <c r="AC769" i="1"/>
  <c r="U769" i="1"/>
  <c r="AG769" i="1"/>
  <c r="AE769" i="1"/>
  <c r="O769" i="1"/>
  <c r="AF769" i="1"/>
  <c r="S769" i="1"/>
  <c r="AI769" i="1"/>
  <c r="V769" i="1"/>
  <c r="W769" i="1"/>
  <c r="X769" i="1"/>
  <c r="Y769" i="1"/>
  <c r="Z769" i="1"/>
  <c r="R769" i="1"/>
  <c r="T769" i="1"/>
  <c r="AA769" i="1"/>
  <c r="AD769" i="1"/>
  <c r="AH769" i="1"/>
  <c r="AJ769" i="1"/>
  <c r="L769" i="1"/>
  <c r="P377" i="1"/>
  <c r="Q377" i="1"/>
  <c r="X377" i="1"/>
  <c r="AJ377" i="1"/>
  <c r="Y377" i="1"/>
  <c r="Z377" i="1"/>
  <c r="AA377" i="1"/>
  <c r="S377" i="1"/>
  <c r="AE377" i="1"/>
  <c r="AF377" i="1"/>
  <c r="AG377" i="1"/>
  <c r="O377" i="1"/>
  <c r="AH377" i="1"/>
  <c r="R377" i="1"/>
  <c r="AI377" i="1"/>
  <c r="T377" i="1"/>
  <c r="U377" i="1"/>
  <c r="AC377" i="1"/>
  <c r="AB377" i="1"/>
  <c r="W377" i="1"/>
  <c r="AD377" i="1"/>
  <c r="V377" i="1"/>
  <c r="L377" i="1"/>
  <c r="W614" i="1"/>
  <c r="AI614" i="1"/>
  <c r="X614" i="1"/>
  <c r="AJ614" i="1"/>
  <c r="Y614" i="1"/>
  <c r="O614" i="1"/>
  <c r="AA614" i="1"/>
  <c r="R614" i="1"/>
  <c r="AD614" i="1"/>
  <c r="S614" i="1"/>
  <c r="AE614" i="1"/>
  <c r="V614" i="1"/>
  <c r="Z614" i="1"/>
  <c r="AB614" i="1"/>
  <c r="AC614" i="1"/>
  <c r="AF614" i="1"/>
  <c r="AG614" i="1"/>
  <c r="AH614" i="1"/>
  <c r="T614" i="1"/>
  <c r="P614" i="1"/>
  <c r="Q614" i="1"/>
  <c r="U614" i="1"/>
  <c r="L614" i="1"/>
  <c r="O781" i="1"/>
  <c r="AA781" i="1"/>
  <c r="P781" i="1"/>
  <c r="AB781" i="1"/>
  <c r="R781" i="1"/>
  <c r="AD781" i="1"/>
  <c r="T781" i="1"/>
  <c r="AF781" i="1"/>
  <c r="U781" i="1"/>
  <c r="AG781" i="1"/>
  <c r="V781" i="1"/>
  <c r="AH781" i="1"/>
  <c r="W781" i="1"/>
  <c r="AI781" i="1"/>
  <c r="Z781" i="1"/>
  <c r="AC781" i="1"/>
  <c r="AE781" i="1"/>
  <c r="AJ781" i="1"/>
  <c r="Q781" i="1"/>
  <c r="X781" i="1"/>
  <c r="S781" i="1"/>
  <c r="Y781" i="1"/>
  <c r="L781" i="1"/>
  <c r="U332" i="1"/>
  <c r="AG332" i="1"/>
  <c r="V332" i="1"/>
  <c r="AH332" i="1"/>
  <c r="W332" i="1"/>
  <c r="AI332" i="1"/>
  <c r="X332" i="1"/>
  <c r="AJ332" i="1"/>
  <c r="Y332" i="1"/>
  <c r="O332" i="1"/>
  <c r="AA332" i="1"/>
  <c r="S332" i="1"/>
  <c r="AE332" i="1"/>
  <c r="P332" i="1"/>
  <c r="Q332" i="1"/>
  <c r="T332" i="1"/>
  <c r="Z332" i="1"/>
  <c r="AB332" i="1"/>
  <c r="AF332" i="1"/>
  <c r="R332" i="1"/>
  <c r="AC332" i="1"/>
  <c r="AD332" i="1"/>
  <c r="L332" i="1"/>
  <c r="U543" i="1"/>
  <c r="AG543" i="1"/>
  <c r="W543" i="1"/>
  <c r="AI543" i="1"/>
  <c r="X543" i="1"/>
  <c r="AJ543" i="1"/>
  <c r="Z543" i="1"/>
  <c r="O543" i="1"/>
  <c r="AA543" i="1"/>
  <c r="AE543" i="1"/>
  <c r="AF543" i="1"/>
  <c r="P543" i="1"/>
  <c r="AH543" i="1"/>
  <c r="Q543" i="1"/>
  <c r="S543" i="1"/>
  <c r="T543" i="1"/>
  <c r="V543" i="1"/>
  <c r="AC543" i="1"/>
  <c r="R543" i="1"/>
  <c r="Y543" i="1"/>
  <c r="AB543" i="1"/>
  <c r="AD543" i="1"/>
  <c r="L543" i="1"/>
  <c r="W707" i="1"/>
  <c r="AI707" i="1"/>
  <c r="X707" i="1"/>
  <c r="AJ707" i="1"/>
  <c r="Y707" i="1"/>
  <c r="Z707" i="1"/>
  <c r="O707" i="1"/>
  <c r="AA707" i="1"/>
  <c r="P707" i="1"/>
  <c r="AB707" i="1"/>
  <c r="Q707" i="1"/>
  <c r="AC707" i="1"/>
  <c r="U707" i="1"/>
  <c r="AG707" i="1"/>
  <c r="S707" i="1"/>
  <c r="T707" i="1"/>
  <c r="V707" i="1"/>
  <c r="AD707" i="1"/>
  <c r="AE707" i="1"/>
  <c r="AF707" i="1"/>
  <c r="R707" i="1"/>
  <c r="AH707" i="1"/>
  <c r="L707" i="1"/>
  <c r="T996" i="1"/>
  <c r="AF996" i="1"/>
  <c r="Q996" i="1"/>
  <c r="AD996" i="1"/>
  <c r="U996" i="1"/>
  <c r="AG996" i="1"/>
  <c r="AC996" i="1"/>
  <c r="V996" i="1"/>
  <c r="AH996" i="1"/>
  <c r="R996" i="1"/>
  <c r="W996" i="1"/>
  <c r="AI996" i="1"/>
  <c r="X996" i="1"/>
  <c r="AJ996" i="1"/>
  <c r="Y996" i="1"/>
  <c r="Z996" i="1"/>
  <c r="O996" i="1"/>
  <c r="AA996" i="1"/>
  <c r="P996" i="1"/>
  <c r="AB996" i="1"/>
  <c r="S996" i="1"/>
  <c r="AE996" i="1"/>
  <c r="L996" i="1"/>
  <c r="O606" i="1"/>
  <c r="AA606" i="1"/>
  <c r="P606" i="1"/>
  <c r="AB606" i="1"/>
  <c r="Q606" i="1"/>
  <c r="AC606" i="1"/>
  <c r="R606" i="1"/>
  <c r="AD606" i="1"/>
  <c r="T606" i="1"/>
  <c r="AF606" i="1"/>
  <c r="U606" i="1"/>
  <c r="AG606" i="1"/>
  <c r="X606" i="1"/>
  <c r="Y606" i="1"/>
  <c r="Z606" i="1"/>
  <c r="AH606" i="1"/>
  <c r="AI606" i="1"/>
  <c r="S606" i="1"/>
  <c r="V606" i="1"/>
  <c r="W606" i="1"/>
  <c r="AE606" i="1"/>
  <c r="AJ606" i="1"/>
  <c r="L606" i="1"/>
  <c r="O793" i="1"/>
  <c r="AA793" i="1"/>
  <c r="P793" i="1"/>
  <c r="AB793" i="1"/>
  <c r="R793" i="1"/>
  <c r="AD793" i="1"/>
  <c r="V793" i="1"/>
  <c r="AH793" i="1"/>
  <c r="W793" i="1"/>
  <c r="AI793" i="1"/>
  <c r="X793" i="1"/>
  <c r="Y793" i="1"/>
  <c r="Z793" i="1"/>
  <c r="AC793" i="1"/>
  <c r="AE793" i="1"/>
  <c r="AF793" i="1"/>
  <c r="AG793" i="1"/>
  <c r="AJ793" i="1"/>
  <c r="Q793" i="1"/>
  <c r="T793" i="1"/>
  <c r="S793" i="1"/>
  <c r="U793" i="1"/>
  <c r="L793" i="1"/>
  <c r="R440" i="1"/>
  <c r="AD440" i="1"/>
  <c r="S440" i="1"/>
  <c r="AE440" i="1"/>
  <c r="T440" i="1"/>
  <c r="AF440" i="1"/>
  <c r="P440" i="1"/>
  <c r="AB440" i="1"/>
  <c r="AC440" i="1"/>
  <c r="AG440" i="1"/>
  <c r="AH440" i="1"/>
  <c r="O440" i="1"/>
  <c r="AI440" i="1"/>
  <c r="Q440" i="1"/>
  <c r="AJ440" i="1"/>
  <c r="V440" i="1"/>
  <c r="W440" i="1"/>
  <c r="X440" i="1"/>
  <c r="Y440" i="1"/>
  <c r="U440" i="1"/>
  <c r="Z440" i="1"/>
  <c r="AA440" i="1"/>
  <c r="L440" i="1"/>
  <c r="V677" i="1"/>
  <c r="AH677" i="1"/>
  <c r="W677" i="1"/>
  <c r="AI677" i="1"/>
  <c r="X677" i="1"/>
  <c r="AJ677" i="1"/>
  <c r="Y677" i="1"/>
  <c r="Z677" i="1"/>
  <c r="O677" i="1"/>
  <c r="AA677" i="1"/>
  <c r="T677" i="1"/>
  <c r="AF677" i="1"/>
  <c r="U677" i="1"/>
  <c r="AB677" i="1"/>
  <c r="AC677" i="1"/>
  <c r="AD677" i="1"/>
  <c r="AE677" i="1"/>
  <c r="AG677" i="1"/>
  <c r="R677" i="1"/>
  <c r="Q677" i="1"/>
  <c r="S677" i="1"/>
  <c r="P677" i="1"/>
  <c r="L677" i="1"/>
  <c r="T918" i="1"/>
  <c r="AF918" i="1"/>
  <c r="AD918" i="1"/>
  <c r="U918" i="1"/>
  <c r="AG918" i="1"/>
  <c r="AE918" i="1"/>
  <c r="V918" i="1"/>
  <c r="AH918" i="1"/>
  <c r="W918" i="1"/>
  <c r="AI918" i="1"/>
  <c r="Q918" i="1"/>
  <c r="R918" i="1"/>
  <c r="S918" i="1"/>
  <c r="X918" i="1"/>
  <c r="AJ918" i="1"/>
  <c r="Y918" i="1"/>
  <c r="Z918" i="1"/>
  <c r="AC918" i="1"/>
  <c r="O918" i="1"/>
  <c r="AA918" i="1"/>
  <c r="P918" i="1"/>
  <c r="AB918" i="1"/>
  <c r="L918" i="1"/>
  <c r="X690" i="1"/>
  <c r="AJ690" i="1"/>
  <c r="Y690" i="1"/>
  <c r="Z690" i="1"/>
  <c r="O690" i="1"/>
  <c r="AA690" i="1"/>
  <c r="P690" i="1"/>
  <c r="AB690" i="1"/>
  <c r="Q690" i="1"/>
  <c r="AC690" i="1"/>
  <c r="T690" i="1"/>
  <c r="U690" i="1"/>
  <c r="V690" i="1"/>
  <c r="W690" i="1"/>
  <c r="AD690" i="1"/>
  <c r="AE690" i="1"/>
  <c r="AF690" i="1"/>
  <c r="AG690" i="1"/>
  <c r="R690" i="1"/>
  <c r="S690" i="1"/>
  <c r="AI690" i="1"/>
  <c r="AH690" i="1"/>
  <c r="L690" i="1"/>
  <c r="T905" i="1"/>
  <c r="AF905" i="1"/>
  <c r="V905" i="1"/>
  <c r="AH905" i="1"/>
  <c r="X905" i="1"/>
  <c r="AJ905" i="1"/>
  <c r="Y905" i="1"/>
  <c r="Z905" i="1"/>
  <c r="O905" i="1"/>
  <c r="AA905" i="1"/>
  <c r="R905" i="1"/>
  <c r="AD905" i="1"/>
  <c r="Q905" i="1"/>
  <c r="S905" i="1"/>
  <c r="U905" i="1"/>
  <c r="W905" i="1"/>
  <c r="P905" i="1"/>
  <c r="AB905" i="1"/>
  <c r="AC905" i="1"/>
  <c r="AE905" i="1"/>
  <c r="AG905" i="1"/>
  <c r="AI905" i="1"/>
  <c r="L905" i="1"/>
  <c r="R669" i="1"/>
  <c r="AD669" i="1"/>
  <c r="S669" i="1"/>
  <c r="AE669" i="1"/>
  <c r="T669" i="1"/>
  <c r="AF669" i="1"/>
  <c r="U669" i="1"/>
  <c r="AG669" i="1"/>
  <c r="V669" i="1"/>
  <c r="AH669" i="1"/>
  <c r="W669" i="1"/>
  <c r="AI669" i="1"/>
  <c r="P669" i="1"/>
  <c r="AB669" i="1"/>
  <c r="Z669" i="1"/>
  <c r="AA669" i="1"/>
  <c r="AC669" i="1"/>
  <c r="AJ669" i="1"/>
  <c r="X669" i="1"/>
  <c r="Y669" i="1"/>
  <c r="O669" i="1"/>
  <c r="Q669" i="1"/>
  <c r="L669" i="1"/>
  <c r="O540" i="1"/>
  <c r="AA540" i="1"/>
  <c r="Q540" i="1"/>
  <c r="AC540" i="1"/>
  <c r="R540" i="1"/>
  <c r="AD540" i="1"/>
  <c r="T540" i="1"/>
  <c r="AF540" i="1"/>
  <c r="U540" i="1"/>
  <c r="AG540" i="1"/>
  <c r="AJ540" i="1"/>
  <c r="P540" i="1"/>
  <c r="S540" i="1"/>
  <c r="V540" i="1"/>
  <c r="X540" i="1"/>
  <c r="Y540" i="1"/>
  <c r="Z540" i="1"/>
  <c r="AH540" i="1"/>
  <c r="W540" i="1"/>
  <c r="AB540" i="1"/>
  <c r="AE540" i="1"/>
  <c r="AI540" i="1"/>
  <c r="L540" i="1"/>
  <c r="U579" i="1"/>
  <c r="AG579" i="1"/>
  <c r="V579" i="1"/>
  <c r="AH579" i="1"/>
  <c r="W579" i="1"/>
  <c r="AI579" i="1"/>
  <c r="X579" i="1"/>
  <c r="AJ579" i="1"/>
  <c r="Z579" i="1"/>
  <c r="O579" i="1"/>
  <c r="AA579" i="1"/>
  <c r="P579" i="1"/>
  <c r="AB579" i="1"/>
  <c r="S579" i="1"/>
  <c r="AE579" i="1"/>
  <c r="R579" i="1"/>
  <c r="T579" i="1"/>
  <c r="Y579" i="1"/>
  <c r="AC579" i="1"/>
  <c r="AD579" i="1"/>
  <c r="AF579" i="1"/>
  <c r="Q579" i="1"/>
  <c r="L579" i="1"/>
  <c r="Z866" i="1"/>
  <c r="O866" i="1"/>
  <c r="AA866" i="1"/>
  <c r="P866" i="1"/>
  <c r="AB866" i="1"/>
  <c r="Q866" i="1"/>
  <c r="AC866" i="1"/>
  <c r="R866" i="1"/>
  <c r="AD866" i="1"/>
  <c r="S866" i="1"/>
  <c r="AE866" i="1"/>
  <c r="T866" i="1"/>
  <c r="AF866" i="1"/>
  <c r="U866" i="1"/>
  <c r="AG866" i="1"/>
  <c r="V866" i="1"/>
  <c r="AH866" i="1"/>
  <c r="X866" i="1"/>
  <c r="AJ866" i="1"/>
  <c r="W866" i="1"/>
  <c r="Y866" i="1"/>
  <c r="AI866" i="1"/>
  <c r="L866" i="1"/>
  <c r="P903" i="1"/>
  <c r="AB903" i="1"/>
  <c r="R903" i="1"/>
  <c r="AD903" i="1"/>
  <c r="T903" i="1"/>
  <c r="AF903" i="1"/>
  <c r="U903" i="1"/>
  <c r="AG903" i="1"/>
  <c r="V903" i="1"/>
  <c r="AH903" i="1"/>
  <c r="W903" i="1"/>
  <c r="AI903" i="1"/>
  <c r="Z903" i="1"/>
  <c r="AE903" i="1"/>
  <c r="AJ903" i="1"/>
  <c r="Y903" i="1"/>
  <c r="O903" i="1"/>
  <c r="AA903" i="1"/>
  <c r="Q903" i="1"/>
  <c r="AC903" i="1"/>
  <c r="S903" i="1"/>
  <c r="X903" i="1"/>
  <c r="L903" i="1"/>
  <c r="X423" i="1"/>
  <c r="AJ423" i="1"/>
  <c r="Y423" i="1"/>
  <c r="AA423" i="1"/>
  <c r="AB423" i="1"/>
  <c r="O423" i="1"/>
  <c r="AC423" i="1"/>
  <c r="R423" i="1"/>
  <c r="AF423" i="1"/>
  <c r="W423" i="1"/>
  <c r="P423" i="1"/>
  <c r="Q423" i="1"/>
  <c r="S423" i="1"/>
  <c r="T423" i="1"/>
  <c r="U423" i="1"/>
  <c r="Z423" i="1"/>
  <c r="AD423" i="1"/>
  <c r="AE423" i="1"/>
  <c r="AG423" i="1"/>
  <c r="V423" i="1"/>
  <c r="AH423" i="1"/>
  <c r="AI423" i="1"/>
  <c r="L423" i="1"/>
  <c r="Q472" i="1"/>
  <c r="AC472" i="1"/>
  <c r="S472" i="1"/>
  <c r="AE472" i="1"/>
  <c r="T472" i="1"/>
  <c r="AF472" i="1"/>
  <c r="V472" i="1"/>
  <c r="AH472" i="1"/>
  <c r="W472" i="1"/>
  <c r="AI472" i="1"/>
  <c r="AB472" i="1"/>
  <c r="AD472" i="1"/>
  <c r="AG472" i="1"/>
  <c r="AJ472" i="1"/>
  <c r="O472" i="1"/>
  <c r="P472" i="1"/>
  <c r="R472" i="1"/>
  <c r="U472" i="1"/>
  <c r="X472" i="1"/>
  <c r="Y472" i="1"/>
  <c r="Z472" i="1"/>
  <c r="AA472" i="1"/>
  <c r="L472" i="1"/>
  <c r="W327" i="1"/>
  <c r="AI327" i="1"/>
  <c r="X327" i="1"/>
  <c r="AJ327" i="1"/>
  <c r="Y327" i="1"/>
  <c r="Z327" i="1"/>
  <c r="O327" i="1"/>
  <c r="AA327" i="1"/>
  <c r="P327" i="1"/>
  <c r="Q327" i="1"/>
  <c r="AC327" i="1"/>
  <c r="U327" i="1"/>
  <c r="AG327" i="1"/>
  <c r="AF327" i="1"/>
  <c r="AH327" i="1"/>
  <c r="R327" i="1"/>
  <c r="S327" i="1"/>
  <c r="T327" i="1"/>
  <c r="AD327" i="1"/>
  <c r="AB327" i="1"/>
  <c r="AE327" i="1"/>
  <c r="V327" i="1"/>
  <c r="L327" i="1"/>
  <c r="X630" i="1"/>
  <c r="AJ630" i="1"/>
  <c r="Y630" i="1"/>
  <c r="Z630" i="1"/>
  <c r="O630" i="1"/>
  <c r="AA630" i="1"/>
  <c r="P630" i="1"/>
  <c r="AB630" i="1"/>
  <c r="Q630" i="1"/>
  <c r="AC630" i="1"/>
  <c r="R630" i="1"/>
  <c r="AD630" i="1"/>
  <c r="V630" i="1"/>
  <c r="AH630" i="1"/>
  <c r="S630" i="1"/>
  <c r="T630" i="1"/>
  <c r="U630" i="1"/>
  <c r="W630" i="1"/>
  <c r="AG630" i="1"/>
  <c r="AI630" i="1"/>
  <c r="AE630" i="1"/>
  <c r="AF630" i="1"/>
  <c r="L630" i="1"/>
  <c r="S307" i="1"/>
  <c r="AE307" i="1"/>
  <c r="T307" i="1"/>
  <c r="AF307" i="1"/>
  <c r="U307" i="1"/>
  <c r="AG307" i="1"/>
  <c r="V307" i="1"/>
  <c r="AH307" i="1"/>
  <c r="W307" i="1"/>
  <c r="AI307" i="1"/>
  <c r="X307" i="1"/>
  <c r="AJ307" i="1"/>
  <c r="Y307" i="1"/>
  <c r="Q307" i="1"/>
  <c r="AC307" i="1"/>
  <c r="R307" i="1"/>
  <c r="AD307" i="1"/>
  <c r="O307" i="1"/>
  <c r="AA307" i="1"/>
  <c r="Z307" i="1"/>
  <c r="AB307" i="1"/>
  <c r="P307" i="1"/>
  <c r="L307" i="1"/>
  <c r="S590" i="1"/>
  <c r="AE590" i="1"/>
  <c r="T590" i="1"/>
  <c r="AF590" i="1"/>
  <c r="U590" i="1"/>
  <c r="AG590" i="1"/>
  <c r="V590" i="1"/>
  <c r="AH590" i="1"/>
  <c r="X590" i="1"/>
  <c r="AJ590" i="1"/>
  <c r="Y590" i="1"/>
  <c r="Z590" i="1"/>
  <c r="O590" i="1"/>
  <c r="P590" i="1"/>
  <c r="Q590" i="1"/>
  <c r="R590" i="1"/>
  <c r="W590" i="1"/>
  <c r="AA590" i="1"/>
  <c r="AB590" i="1"/>
  <c r="AC590" i="1"/>
  <c r="AD590" i="1"/>
  <c r="AI590" i="1"/>
  <c r="L590" i="1"/>
  <c r="P402" i="1"/>
  <c r="AB402" i="1"/>
  <c r="R402" i="1"/>
  <c r="AD402" i="1"/>
  <c r="S402" i="1"/>
  <c r="AE402" i="1"/>
  <c r="T402" i="1"/>
  <c r="AF402" i="1"/>
  <c r="U402" i="1"/>
  <c r="AG402" i="1"/>
  <c r="V402" i="1"/>
  <c r="AH402" i="1"/>
  <c r="O402" i="1"/>
  <c r="Q402" i="1"/>
  <c r="W402" i="1"/>
  <c r="X402" i="1"/>
  <c r="Y402" i="1"/>
  <c r="AI402" i="1"/>
  <c r="Z402" i="1"/>
  <c r="AC402" i="1"/>
  <c r="AJ402" i="1"/>
  <c r="AA402" i="1"/>
  <c r="L402" i="1"/>
  <c r="Y786" i="1"/>
  <c r="Z786" i="1"/>
  <c r="P786" i="1"/>
  <c r="AB786" i="1"/>
  <c r="R786" i="1"/>
  <c r="AD786" i="1"/>
  <c r="T786" i="1"/>
  <c r="AF786" i="1"/>
  <c r="U786" i="1"/>
  <c r="AG786" i="1"/>
  <c r="AC786" i="1"/>
  <c r="AE786" i="1"/>
  <c r="AH786" i="1"/>
  <c r="AI786" i="1"/>
  <c r="AJ786" i="1"/>
  <c r="O786" i="1"/>
  <c r="Q786" i="1"/>
  <c r="S786" i="1"/>
  <c r="V786" i="1"/>
  <c r="X786" i="1"/>
  <c r="W786" i="1"/>
  <c r="AA786" i="1"/>
  <c r="L786" i="1"/>
  <c r="Z945" i="1"/>
  <c r="O945" i="1"/>
  <c r="AA945" i="1"/>
  <c r="AI945" i="1"/>
  <c r="P945" i="1"/>
  <c r="AB945" i="1"/>
  <c r="AJ945" i="1"/>
  <c r="Q945" i="1"/>
  <c r="AC945" i="1"/>
  <c r="X945" i="1"/>
  <c r="R945" i="1"/>
  <c r="AD945" i="1"/>
  <c r="S945" i="1"/>
  <c r="AE945" i="1"/>
  <c r="T945" i="1"/>
  <c r="AF945" i="1"/>
  <c r="W945" i="1"/>
  <c r="U945" i="1"/>
  <c r="AG945" i="1"/>
  <c r="V945" i="1"/>
  <c r="AH945" i="1"/>
  <c r="Y945" i="1"/>
  <c r="L945" i="1"/>
  <c r="P946" i="1"/>
  <c r="AB946" i="1"/>
  <c r="Q946" i="1"/>
  <c r="AC946" i="1"/>
  <c r="R946" i="1"/>
  <c r="AD946" i="1"/>
  <c r="S946" i="1"/>
  <c r="AE946" i="1"/>
  <c r="T946" i="1"/>
  <c r="AF946" i="1"/>
  <c r="U946" i="1"/>
  <c r="AG946" i="1"/>
  <c r="Y946" i="1"/>
  <c r="V946" i="1"/>
  <c r="AH946" i="1"/>
  <c r="W946" i="1"/>
  <c r="AI946" i="1"/>
  <c r="Z946" i="1"/>
  <c r="X946" i="1"/>
  <c r="AJ946" i="1"/>
  <c r="AA946" i="1"/>
  <c r="O946" i="1"/>
  <c r="L946" i="1"/>
  <c r="O805" i="1"/>
  <c r="AA805" i="1"/>
  <c r="P805" i="1"/>
  <c r="AB805" i="1"/>
  <c r="V805" i="1"/>
  <c r="AH805" i="1"/>
  <c r="AD805" i="1"/>
  <c r="AE805" i="1"/>
  <c r="Q805" i="1"/>
  <c r="AF805" i="1"/>
  <c r="R805" i="1"/>
  <c r="AG805" i="1"/>
  <c r="S805" i="1"/>
  <c r="AI805" i="1"/>
  <c r="T805" i="1"/>
  <c r="AJ805" i="1"/>
  <c r="U805" i="1"/>
  <c r="W805" i="1"/>
  <c r="X805" i="1"/>
  <c r="Z805" i="1"/>
  <c r="Y805" i="1"/>
  <c r="AC805" i="1"/>
  <c r="L805" i="1"/>
  <c r="V991" i="1"/>
  <c r="AH991" i="1"/>
  <c r="S991" i="1"/>
  <c r="W991" i="1"/>
  <c r="AI991" i="1"/>
  <c r="X991" i="1"/>
  <c r="AJ991" i="1"/>
  <c r="Y991" i="1"/>
  <c r="T991" i="1"/>
  <c r="Z991" i="1"/>
  <c r="O991" i="1"/>
  <c r="AA991" i="1"/>
  <c r="P991" i="1"/>
  <c r="AB991" i="1"/>
  <c r="AE991" i="1"/>
  <c r="Q991" i="1"/>
  <c r="AC991" i="1"/>
  <c r="AF991" i="1"/>
  <c r="R991" i="1"/>
  <c r="AD991" i="1"/>
  <c r="AG991" i="1"/>
  <c r="U991" i="1"/>
  <c r="L991" i="1"/>
  <c r="T608" i="1"/>
  <c r="V608" i="1"/>
  <c r="Y608" i="1"/>
  <c r="U608" i="1"/>
  <c r="AI608" i="1"/>
  <c r="W608" i="1"/>
  <c r="AJ608" i="1"/>
  <c r="X608" i="1"/>
  <c r="AA608" i="1"/>
  <c r="AB608" i="1"/>
  <c r="O608" i="1"/>
  <c r="AD608" i="1"/>
  <c r="P608" i="1"/>
  <c r="AE608" i="1"/>
  <c r="Q608" i="1"/>
  <c r="R608" i="1"/>
  <c r="S608" i="1"/>
  <c r="Z608" i="1"/>
  <c r="AC608" i="1"/>
  <c r="AF608" i="1"/>
  <c r="AG608" i="1"/>
  <c r="AH608" i="1"/>
  <c r="L608" i="1"/>
  <c r="Z824" i="1"/>
  <c r="O824" i="1"/>
  <c r="AA824" i="1"/>
  <c r="P824" i="1"/>
  <c r="AB824" i="1"/>
  <c r="Q824" i="1"/>
  <c r="AC824" i="1"/>
  <c r="R824" i="1"/>
  <c r="AD824" i="1"/>
  <c r="S824" i="1"/>
  <c r="AE824" i="1"/>
  <c r="T824" i="1"/>
  <c r="AF824" i="1"/>
  <c r="U824" i="1"/>
  <c r="AG824" i="1"/>
  <c r="V824" i="1"/>
  <c r="AH824" i="1"/>
  <c r="X824" i="1"/>
  <c r="AJ824" i="1"/>
  <c r="W824" i="1"/>
  <c r="Y824" i="1"/>
  <c r="AI824" i="1"/>
  <c r="L824" i="1"/>
  <c r="V422" i="1"/>
  <c r="AH422" i="1"/>
  <c r="W422" i="1"/>
  <c r="AI422" i="1"/>
  <c r="Z422" i="1"/>
  <c r="R422" i="1"/>
  <c r="AG422" i="1"/>
  <c r="S422" i="1"/>
  <c r="AJ422" i="1"/>
  <c r="T422" i="1"/>
  <c r="Y422" i="1"/>
  <c r="P422" i="1"/>
  <c r="AE422" i="1"/>
  <c r="O422" i="1"/>
  <c r="Q422" i="1"/>
  <c r="X422" i="1"/>
  <c r="AA422" i="1"/>
  <c r="AB422" i="1"/>
  <c r="AC422" i="1"/>
  <c r="U422" i="1"/>
  <c r="AD422" i="1"/>
  <c r="AF422" i="1"/>
  <c r="L422" i="1"/>
  <c r="Q794" i="1"/>
  <c r="AC794" i="1"/>
  <c r="R794" i="1"/>
  <c r="AD794" i="1"/>
  <c r="T794" i="1"/>
  <c r="AF794" i="1"/>
  <c r="X794" i="1"/>
  <c r="AJ794" i="1"/>
  <c r="V794" i="1"/>
  <c r="W794" i="1"/>
  <c r="Y794" i="1"/>
  <c r="Z794" i="1"/>
  <c r="AA794" i="1"/>
  <c r="AB794" i="1"/>
  <c r="AE794" i="1"/>
  <c r="AG794" i="1"/>
  <c r="O794" i="1"/>
  <c r="AH794" i="1"/>
  <c r="S794" i="1"/>
  <c r="P794" i="1"/>
  <c r="U794" i="1"/>
  <c r="AI794" i="1"/>
  <c r="L794" i="1"/>
  <c r="X1010" i="1"/>
  <c r="AJ1010" i="1"/>
  <c r="AG1010" i="1"/>
  <c r="Y1010" i="1"/>
  <c r="T1010" i="1"/>
  <c r="Z1010" i="1"/>
  <c r="AB1010" i="1"/>
  <c r="O1010" i="1"/>
  <c r="AA1010" i="1"/>
  <c r="AF1010" i="1"/>
  <c r="V1010" i="1"/>
  <c r="P1010" i="1"/>
  <c r="Q1010" i="1"/>
  <c r="AC1010" i="1"/>
  <c r="R1010" i="1"/>
  <c r="AD1010" i="1"/>
  <c r="U1010" i="1"/>
  <c r="AH1010" i="1"/>
  <c r="S1010" i="1"/>
  <c r="AE1010" i="1"/>
  <c r="AI1010" i="1"/>
  <c r="W1010" i="1"/>
  <c r="L1010" i="1"/>
  <c r="X968" i="1"/>
  <c r="AJ968" i="1"/>
  <c r="Y968" i="1"/>
  <c r="V968" i="1"/>
  <c r="Z968" i="1"/>
  <c r="O968" i="1"/>
  <c r="AA968" i="1"/>
  <c r="AG968" i="1"/>
  <c r="P968" i="1"/>
  <c r="AB968" i="1"/>
  <c r="Q968" i="1"/>
  <c r="AC968" i="1"/>
  <c r="R968" i="1"/>
  <c r="AD968" i="1"/>
  <c r="U968" i="1"/>
  <c r="AH968" i="1"/>
  <c r="S968" i="1"/>
  <c r="AE968" i="1"/>
  <c r="T968" i="1"/>
  <c r="AF968" i="1"/>
  <c r="W968" i="1"/>
  <c r="AI968" i="1"/>
  <c r="L968" i="1"/>
  <c r="Y621" i="1"/>
  <c r="Z621" i="1"/>
  <c r="O621" i="1"/>
  <c r="AA621" i="1"/>
  <c r="Q621" i="1"/>
  <c r="AC621" i="1"/>
  <c r="T621" i="1"/>
  <c r="AF621" i="1"/>
  <c r="U621" i="1"/>
  <c r="AG621" i="1"/>
  <c r="AJ621" i="1"/>
  <c r="P621" i="1"/>
  <c r="R621" i="1"/>
  <c r="S621" i="1"/>
  <c r="V621" i="1"/>
  <c r="W621" i="1"/>
  <c r="X621" i="1"/>
  <c r="AH621" i="1"/>
  <c r="AE621" i="1"/>
  <c r="AI621" i="1"/>
  <c r="AB621" i="1"/>
  <c r="AD621" i="1"/>
  <c r="L621" i="1"/>
  <c r="X401" i="1"/>
  <c r="Y401" i="1"/>
  <c r="O401" i="1"/>
  <c r="Z401" i="1"/>
  <c r="AB401" i="1"/>
  <c r="AC401" i="1"/>
  <c r="P401" i="1"/>
  <c r="AD401" i="1"/>
  <c r="Q401" i="1"/>
  <c r="AE401" i="1"/>
  <c r="R401" i="1"/>
  <c r="AF401" i="1"/>
  <c r="AI401" i="1"/>
  <c r="AJ401" i="1"/>
  <c r="S401" i="1"/>
  <c r="T401" i="1"/>
  <c r="U401" i="1"/>
  <c r="AG401" i="1"/>
  <c r="V401" i="1"/>
  <c r="W401" i="1"/>
  <c r="AA401" i="1"/>
  <c r="AH401" i="1"/>
  <c r="L401" i="1"/>
  <c r="P385" i="1"/>
  <c r="AB385" i="1"/>
  <c r="Q385" i="1"/>
  <c r="AC385" i="1"/>
  <c r="R385" i="1"/>
  <c r="AD385" i="1"/>
  <c r="S385" i="1"/>
  <c r="AE385" i="1"/>
  <c r="O385" i="1"/>
  <c r="AI385" i="1"/>
  <c r="T385" i="1"/>
  <c r="AJ385" i="1"/>
  <c r="U385" i="1"/>
  <c r="V385" i="1"/>
  <c r="W385" i="1"/>
  <c r="X385" i="1"/>
  <c r="Y385" i="1"/>
  <c r="Z385" i="1"/>
  <c r="AA385" i="1"/>
  <c r="AF385" i="1"/>
  <c r="AG385" i="1"/>
  <c r="AH385" i="1"/>
  <c r="L385" i="1"/>
  <c r="W475" i="1"/>
  <c r="AI475" i="1"/>
  <c r="Y475" i="1"/>
  <c r="P475" i="1"/>
  <c r="AB475" i="1"/>
  <c r="T475" i="1"/>
  <c r="AJ475" i="1"/>
  <c r="U475" i="1"/>
  <c r="V475" i="1"/>
  <c r="X475" i="1"/>
  <c r="Z475" i="1"/>
  <c r="AA475" i="1"/>
  <c r="AC475" i="1"/>
  <c r="AE475" i="1"/>
  <c r="AF475" i="1"/>
  <c r="AG475" i="1"/>
  <c r="AH475" i="1"/>
  <c r="O475" i="1"/>
  <c r="Q475" i="1"/>
  <c r="S475" i="1"/>
  <c r="R475" i="1"/>
  <c r="AD475" i="1"/>
  <c r="L475" i="1"/>
  <c r="P763" i="1"/>
  <c r="AB763" i="1"/>
  <c r="Q763" i="1"/>
  <c r="AC763" i="1"/>
  <c r="U763" i="1"/>
  <c r="AG763" i="1"/>
  <c r="S763" i="1"/>
  <c r="AI763" i="1"/>
  <c r="T763" i="1"/>
  <c r="AJ763" i="1"/>
  <c r="W763" i="1"/>
  <c r="Y763" i="1"/>
  <c r="Z763" i="1"/>
  <c r="AA763" i="1"/>
  <c r="AD763" i="1"/>
  <c r="AE763" i="1"/>
  <c r="O763" i="1"/>
  <c r="R763" i="1"/>
  <c r="V763" i="1"/>
  <c r="X763" i="1"/>
  <c r="AH763" i="1"/>
  <c r="AF763" i="1"/>
  <c r="L763" i="1"/>
  <c r="Q484" i="1"/>
  <c r="AC484" i="1"/>
  <c r="S484" i="1"/>
  <c r="AE484" i="1"/>
  <c r="V484" i="1"/>
  <c r="AH484" i="1"/>
  <c r="AD484" i="1"/>
  <c r="O484" i="1"/>
  <c r="AF484" i="1"/>
  <c r="P484" i="1"/>
  <c r="AG484" i="1"/>
  <c r="R484" i="1"/>
  <c r="AI484" i="1"/>
  <c r="T484" i="1"/>
  <c r="AJ484" i="1"/>
  <c r="U484" i="1"/>
  <c r="W484" i="1"/>
  <c r="Y484" i="1"/>
  <c r="Z484" i="1"/>
  <c r="AA484" i="1"/>
  <c r="AB484" i="1"/>
  <c r="X484" i="1"/>
  <c r="L484" i="1"/>
  <c r="X835" i="1"/>
  <c r="AJ835" i="1"/>
  <c r="Y835" i="1"/>
  <c r="Z835" i="1"/>
  <c r="O835" i="1"/>
  <c r="AA835" i="1"/>
  <c r="P835" i="1"/>
  <c r="AB835" i="1"/>
  <c r="Q835" i="1"/>
  <c r="AC835" i="1"/>
  <c r="R835" i="1"/>
  <c r="AD835" i="1"/>
  <c r="S835" i="1"/>
  <c r="AE835" i="1"/>
  <c r="T835" i="1"/>
  <c r="AF835" i="1"/>
  <c r="V835" i="1"/>
  <c r="AH835" i="1"/>
  <c r="AI835" i="1"/>
  <c r="W835" i="1"/>
  <c r="AG835" i="1"/>
  <c r="U835" i="1"/>
  <c r="L835" i="1"/>
  <c r="X470" i="1"/>
  <c r="Y470" i="1"/>
  <c r="O470" i="1"/>
  <c r="AA470" i="1"/>
  <c r="P470" i="1"/>
  <c r="AB470" i="1"/>
  <c r="R470" i="1"/>
  <c r="AD470" i="1"/>
  <c r="S470" i="1"/>
  <c r="AE470" i="1"/>
  <c r="U470" i="1"/>
  <c r="AG470" i="1"/>
  <c r="AF470" i="1"/>
  <c r="AH470" i="1"/>
  <c r="AI470" i="1"/>
  <c r="AJ470" i="1"/>
  <c r="Q470" i="1"/>
  <c r="T470" i="1"/>
  <c r="V470" i="1"/>
  <c r="Z470" i="1"/>
  <c r="W470" i="1"/>
  <c r="AC470" i="1"/>
  <c r="L470" i="1"/>
  <c r="Q806" i="1"/>
  <c r="AC806" i="1"/>
  <c r="R806" i="1"/>
  <c r="AD806" i="1"/>
  <c r="X806" i="1"/>
  <c r="AJ806" i="1"/>
  <c r="W806" i="1"/>
  <c r="Y806" i="1"/>
  <c r="Z806" i="1"/>
  <c r="AA806" i="1"/>
  <c r="AB806" i="1"/>
  <c r="AE806" i="1"/>
  <c r="O806" i="1"/>
  <c r="AF806" i="1"/>
  <c r="P806" i="1"/>
  <c r="AG806" i="1"/>
  <c r="S806" i="1"/>
  <c r="AH806" i="1"/>
  <c r="U806" i="1"/>
  <c r="T806" i="1"/>
  <c r="V806" i="1"/>
  <c r="AI806" i="1"/>
  <c r="L806" i="1"/>
  <c r="U302" i="1"/>
  <c r="AG302" i="1"/>
  <c r="V302" i="1"/>
  <c r="AH302" i="1"/>
  <c r="W302" i="1"/>
  <c r="AI302" i="1"/>
  <c r="X302" i="1"/>
  <c r="AJ302" i="1"/>
  <c r="Y302" i="1"/>
  <c r="Z302" i="1"/>
  <c r="O302" i="1"/>
  <c r="AA302" i="1"/>
  <c r="S302" i="1"/>
  <c r="AE302" i="1"/>
  <c r="T302" i="1"/>
  <c r="AF302" i="1"/>
  <c r="P302" i="1"/>
  <c r="Q302" i="1"/>
  <c r="R302" i="1"/>
  <c r="AB302" i="1"/>
  <c r="AC302" i="1"/>
  <c r="AD302" i="1"/>
  <c r="L302" i="1"/>
  <c r="X980" i="1"/>
  <c r="AJ980" i="1"/>
  <c r="Y980" i="1"/>
  <c r="Z980" i="1"/>
  <c r="O980" i="1"/>
  <c r="AA980" i="1"/>
  <c r="P980" i="1"/>
  <c r="AB980" i="1"/>
  <c r="U980" i="1"/>
  <c r="Q980" i="1"/>
  <c r="AC980" i="1"/>
  <c r="V980" i="1"/>
  <c r="R980" i="1"/>
  <c r="AD980" i="1"/>
  <c r="S980" i="1"/>
  <c r="AE980" i="1"/>
  <c r="AG980" i="1"/>
  <c r="AH980" i="1"/>
  <c r="T980" i="1"/>
  <c r="AF980" i="1"/>
  <c r="W980" i="1"/>
  <c r="AI980" i="1"/>
  <c r="L980" i="1"/>
  <c r="R971" i="1"/>
  <c r="AD971" i="1"/>
  <c r="S971" i="1"/>
  <c r="AE971" i="1"/>
  <c r="AA971" i="1"/>
  <c r="T971" i="1"/>
  <c r="AF971" i="1"/>
  <c r="U971" i="1"/>
  <c r="AG971" i="1"/>
  <c r="P971" i="1"/>
  <c r="V971" i="1"/>
  <c r="AH971" i="1"/>
  <c r="W971" i="1"/>
  <c r="AI971" i="1"/>
  <c r="AB971" i="1"/>
  <c r="X971" i="1"/>
  <c r="AJ971" i="1"/>
  <c r="O971" i="1"/>
  <c r="Y971" i="1"/>
  <c r="Z971" i="1"/>
  <c r="Q971" i="1"/>
  <c r="AC971" i="1"/>
  <c r="L971" i="1"/>
  <c r="V695" i="1"/>
  <c r="AH695" i="1"/>
  <c r="W695" i="1"/>
  <c r="AI695" i="1"/>
  <c r="X695" i="1"/>
  <c r="AJ695" i="1"/>
  <c r="Y695" i="1"/>
  <c r="Z695" i="1"/>
  <c r="O695" i="1"/>
  <c r="AA695" i="1"/>
  <c r="AD695" i="1"/>
  <c r="AE695" i="1"/>
  <c r="AF695" i="1"/>
  <c r="AG695" i="1"/>
  <c r="P695" i="1"/>
  <c r="Q695" i="1"/>
  <c r="R695" i="1"/>
  <c r="AB695" i="1"/>
  <c r="T695" i="1"/>
  <c r="U695" i="1"/>
  <c r="AC695" i="1"/>
  <c r="S695" i="1"/>
  <c r="L695" i="1"/>
  <c r="U718" i="1"/>
  <c r="AG718" i="1"/>
  <c r="V718" i="1"/>
  <c r="AH718" i="1"/>
  <c r="W718" i="1"/>
  <c r="AI718" i="1"/>
  <c r="X718" i="1"/>
  <c r="AJ718" i="1"/>
  <c r="Y718" i="1"/>
  <c r="Z718" i="1"/>
  <c r="O718" i="1"/>
  <c r="AA718" i="1"/>
  <c r="S718" i="1"/>
  <c r="AE718" i="1"/>
  <c r="P718" i="1"/>
  <c r="Q718" i="1"/>
  <c r="R718" i="1"/>
  <c r="T718" i="1"/>
  <c r="AC718" i="1"/>
  <c r="AD718" i="1"/>
  <c r="AF718" i="1"/>
  <c r="AB718" i="1"/>
  <c r="L718" i="1"/>
  <c r="Z987" i="1"/>
  <c r="O987" i="1"/>
  <c r="AA987" i="1"/>
  <c r="AH987" i="1"/>
  <c r="P987" i="1"/>
  <c r="AB987" i="1"/>
  <c r="X987" i="1"/>
  <c r="Q987" i="1"/>
  <c r="AC987" i="1"/>
  <c r="AJ987" i="1"/>
  <c r="R987" i="1"/>
  <c r="AD987" i="1"/>
  <c r="S987" i="1"/>
  <c r="AE987" i="1"/>
  <c r="AI987" i="1"/>
  <c r="T987" i="1"/>
  <c r="AF987" i="1"/>
  <c r="W987" i="1"/>
  <c r="U987" i="1"/>
  <c r="AG987" i="1"/>
  <c r="V987" i="1"/>
  <c r="Y987" i="1"/>
  <c r="L987" i="1"/>
  <c r="R886" i="1"/>
  <c r="AD886" i="1"/>
  <c r="T886" i="1"/>
  <c r="AF886" i="1"/>
  <c r="V886" i="1"/>
  <c r="AH886" i="1"/>
  <c r="W886" i="1"/>
  <c r="AI886" i="1"/>
  <c r="X886" i="1"/>
  <c r="AJ886" i="1"/>
  <c r="Y886" i="1"/>
  <c r="P886" i="1"/>
  <c r="AB886" i="1"/>
  <c r="AE886" i="1"/>
  <c r="Z886" i="1"/>
  <c r="AG886" i="1"/>
  <c r="AA886" i="1"/>
  <c r="AC886" i="1"/>
  <c r="O886" i="1"/>
  <c r="Q886" i="1"/>
  <c r="S886" i="1"/>
  <c r="U886" i="1"/>
  <c r="L886" i="1"/>
  <c r="L297" i="1"/>
  <c r="O297" i="1"/>
  <c r="AA297" i="1"/>
  <c r="P297" i="1"/>
  <c r="AB297" i="1"/>
  <c r="Q297" i="1"/>
  <c r="AC297" i="1"/>
  <c r="R297" i="1"/>
  <c r="AD297" i="1"/>
  <c r="S297" i="1"/>
  <c r="AE297" i="1"/>
  <c r="T297" i="1"/>
  <c r="AF297" i="1"/>
  <c r="U297" i="1"/>
  <c r="AG297" i="1"/>
  <c r="Y297" i="1"/>
  <c r="Z297" i="1"/>
  <c r="V297" i="1"/>
  <c r="W297" i="1"/>
  <c r="X297" i="1"/>
  <c r="AH297" i="1"/>
  <c r="AI297" i="1"/>
  <c r="AJ297" i="1"/>
  <c r="Y798" i="1"/>
  <c r="Z798" i="1"/>
  <c r="P798" i="1"/>
  <c r="T798" i="1"/>
  <c r="AF798" i="1"/>
  <c r="W798" i="1"/>
  <c r="X798" i="1"/>
  <c r="AA798" i="1"/>
  <c r="AB798" i="1"/>
  <c r="AC798" i="1"/>
  <c r="AD798" i="1"/>
  <c r="O798" i="1"/>
  <c r="AE798" i="1"/>
  <c r="Q798" i="1"/>
  <c r="AG798" i="1"/>
  <c r="R798" i="1"/>
  <c r="AH798" i="1"/>
  <c r="U798" i="1"/>
  <c r="AJ798" i="1"/>
  <c r="S798" i="1"/>
  <c r="V798" i="1"/>
  <c r="AI798" i="1"/>
  <c r="L798" i="1"/>
  <c r="O799" i="1"/>
  <c r="AA799" i="1"/>
  <c r="P799" i="1"/>
  <c r="AB799" i="1"/>
  <c r="V799" i="1"/>
  <c r="AH799" i="1"/>
  <c r="R799" i="1"/>
  <c r="AG799" i="1"/>
  <c r="S799" i="1"/>
  <c r="AI799" i="1"/>
  <c r="T799" i="1"/>
  <c r="AJ799" i="1"/>
  <c r="U799" i="1"/>
  <c r="W799" i="1"/>
  <c r="X799" i="1"/>
  <c r="Y799" i="1"/>
  <c r="Z799" i="1"/>
  <c r="AC799" i="1"/>
  <c r="AE799" i="1"/>
  <c r="Q799" i="1"/>
  <c r="AD799" i="1"/>
  <c r="AF799" i="1"/>
  <c r="L799" i="1"/>
  <c r="O323" i="1"/>
  <c r="AA323" i="1"/>
  <c r="P323" i="1"/>
  <c r="AB323" i="1"/>
  <c r="Q323" i="1"/>
  <c r="AC323" i="1"/>
  <c r="R323" i="1"/>
  <c r="AD323" i="1"/>
  <c r="S323" i="1"/>
  <c r="AE323" i="1"/>
  <c r="T323" i="1"/>
  <c r="AF323" i="1"/>
  <c r="U323" i="1"/>
  <c r="AG323" i="1"/>
  <c r="Y323" i="1"/>
  <c r="V323" i="1"/>
  <c r="W323" i="1"/>
  <c r="X323" i="1"/>
  <c r="Z323" i="1"/>
  <c r="AH323" i="1"/>
  <c r="AI323" i="1"/>
  <c r="AJ323" i="1"/>
  <c r="L323" i="1"/>
  <c r="W791" i="1"/>
  <c r="AI791" i="1"/>
  <c r="X791" i="1"/>
  <c r="AJ791" i="1"/>
  <c r="Z791" i="1"/>
  <c r="R791" i="1"/>
  <c r="AD791" i="1"/>
  <c r="S791" i="1"/>
  <c r="AE791" i="1"/>
  <c r="AA791" i="1"/>
  <c r="AB791" i="1"/>
  <c r="AC791" i="1"/>
  <c r="AF791" i="1"/>
  <c r="AG791" i="1"/>
  <c r="O791" i="1"/>
  <c r="AH791" i="1"/>
  <c r="P791" i="1"/>
  <c r="Q791" i="1"/>
  <c r="T791" i="1"/>
  <c r="V791" i="1"/>
  <c r="U791" i="1"/>
  <c r="Y791" i="1"/>
  <c r="L791" i="1"/>
  <c r="U567" i="1"/>
  <c r="AG567" i="1"/>
  <c r="V567" i="1"/>
  <c r="AH567" i="1"/>
  <c r="W567" i="1"/>
  <c r="AI567" i="1"/>
  <c r="X567" i="1"/>
  <c r="AJ567" i="1"/>
  <c r="Z567" i="1"/>
  <c r="O567" i="1"/>
  <c r="AA567" i="1"/>
  <c r="P567" i="1"/>
  <c r="AB567" i="1"/>
  <c r="S567" i="1"/>
  <c r="AE567" i="1"/>
  <c r="AD567" i="1"/>
  <c r="AF567" i="1"/>
  <c r="Q567" i="1"/>
  <c r="R567" i="1"/>
  <c r="T567" i="1"/>
  <c r="AC567" i="1"/>
  <c r="Y567" i="1"/>
  <c r="L567" i="1"/>
  <c r="W803" i="1"/>
  <c r="AI803" i="1"/>
  <c r="X803" i="1"/>
  <c r="AJ803" i="1"/>
  <c r="R803" i="1"/>
  <c r="AD803" i="1"/>
  <c r="Z803" i="1"/>
  <c r="AA803" i="1"/>
  <c r="AB803" i="1"/>
  <c r="AC803" i="1"/>
  <c r="O803" i="1"/>
  <c r="AE803" i="1"/>
  <c r="P803" i="1"/>
  <c r="AF803" i="1"/>
  <c r="Q803" i="1"/>
  <c r="AG803" i="1"/>
  <c r="S803" i="1"/>
  <c r="AH803" i="1"/>
  <c r="T803" i="1"/>
  <c r="V803" i="1"/>
  <c r="U803" i="1"/>
  <c r="Y803" i="1"/>
  <c r="L803" i="1"/>
  <c r="T954" i="1"/>
  <c r="AF954" i="1"/>
  <c r="AC954" i="1"/>
  <c r="U954" i="1"/>
  <c r="AG954" i="1"/>
  <c r="V954" i="1"/>
  <c r="AH954" i="1"/>
  <c r="W954" i="1"/>
  <c r="AI954" i="1"/>
  <c r="Q954" i="1"/>
  <c r="AD954" i="1"/>
  <c r="X954" i="1"/>
  <c r="AJ954" i="1"/>
  <c r="Y954" i="1"/>
  <c r="Z954" i="1"/>
  <c r="R954" i="1"/>
  <c r="O954" i="1"/>
  <c r="AA954" i="1"/>
  <c r="P954" i="1"/>
  <c r="AB954" i="1"/>
  <c r="S954" i="1"/>
  <c r="AE954" i="1"/>
  <c r="L954" i="1"/>
  <c r="O552" i="1"/>
  <c r="AA552" i="1"/>
  <c r="Q552" i="1"/>
  <c r="AC552" i="1"/>
  <c r="R552" i="1"/>
  <c r="AD552" i="1"/>
  <c r="T552" i="1"/>
  <c r="AF552" i="1"/>
  <c r="U552" i="1"/>
  <c r="AG552" i="1"/>
  <c r="S552" i="1"/>
  <c r="V552" i="1"/>
  <c r="W552" i="1"/>
  <c r="X552" i="1"/>
  <c r="Z552" i="1"/>
  <c r="AB552" i="1"/>
  <c r="AE552" i="1"/>
  <c r="AJ552" i="1"/>
  <c r="P552" i="1"/>
  <c r="Y552" i="1"/>
  <c r="AH552" i="1"/>
  <c r="AI552" i="1"/>
  <c r="L552" i="1"/>
  <c r="O335" i="1"/>
  <c r="AA335" i="1"/>
  <c r="P335" i="1"/>
  <c r="AB335" i="1"/>
  <c r="Q335" i="1"/>
  <c r="AC335" i="1"/>
  <c r="R335" i="1"/>
  <c r="AD335" i="1"/>
  <c r="S335" i="1"/>
  <c r="AE335" i="1"/>
  <c r="U335" i="1"/>
  <c r="AG335" i="1"/>
  <c r="Y335" i="1"/>
  <c r="Z335" i="1"/>
  <c r="AF335" i="1"/>
  <c r="AH335" i="1"/>
  <c r="AJ335" i="1"/>
  <c r="W335" i="1"/>
  <c r="V335" i="1"/>
  <c r="X335" i="1"/>
  <c r="AI335" i="1"/>
  <c r="T335" i="1"/>
  <c r="L335" i="1"/>
  <c r="R380" i="1"/>
  <c r="AD380" i="1"/>
  <c r="S380" i="1"/>
  <c r="AE380" i="1"/>
  <c r="T380" i="1"/>
  <c r="AF380" i="1"/>
  <c r="U380" i="1"/>
  <c r="AG380" i="1"/>
  <c r="Q380" i="1"/>
  <c r="V380" i="1"/>
  <c r="W380" i="1"/>
  <c r="X380" i="1"/>
  <c r="Y380" i="1"/>
  <c r="Z380" i="1"/>
  <c r="AA380" i="1"/>
  <c r="O380" i="1"/>
  <c r="AI380" i="1"/>
  <c r="AB380" i="1"/>
  <c r="AC380" i="1"/>
  <c r="AH380" i="1"/>
  <c r="AJ380" i="1"/>
  <c r="P380" i="1"/>
  <c r="L380" i="1"/>
  <c r="P379" i="1"/>
  <c r="AB379" i="1"/>
  <c r="Q379" i="1"/>
  <c r="AC379" i="1"/>
  <c r="R379" i="1"/>
  <c r="AD379" i="1"/>
  <c r="S379" i="1"/>
  <c r="AE379" i="1"/>
  <c r="W379" i="1"/>
  <c r="X379" i="1"/>
  <c r="Y379" i="1"/>
  <c r="Z379" i="1"/>
  <c r="AA379" i="1"/>
  <c r="AF379" i="1"/>
  <c r="AG379" i="1"/>
  <c r="U379" i="1"/>
  <c r="O379" i="1"/>
  <c r="T379" i="1"/>
  <c r="AJ379" i="1"/>
  <c r="V379" i="1"/>
  <c r="AH379" i="1"/>
  <c r="AI379" i="1"/>
  <c r="L379" i="1"/>
  <c r="U320" i="1"/>
  <c r="AG320" i="1"/>
  <c r="V320" i="1"/>
  <c r="AH320" i="1"/>
  <c r="W320" i="1"/>
  <c r="AI320" i="1"/>
  <c r="X320" i="1"/>
  <c r="AJ320" i="1"/>
  <c r="Y320" i="1"/>
  <c r="Z320" i="1"/>
  <c r="O320" i="1"/>
  <c r="AA320" i="1"/>
  <c r="S320" i="1"/>
  <c r="AE320" i="1"/>
  <c r="P320" i="1"/>
  <c r="Q320" i="1"/>
  <c r="R320" i="1"/>
  <c r="T320" i="1"/>
  <c r="AB320" i="1"/>
  <c r="AC320" i="1"/>
  <c r="AD320" i="1"/>
  <c r="AF320" i="1"/>
  <c r="L320" i="1"/>
  <c r="Y563" i="1"/>
  <c r="Z563" i="1"/>
  <c r="O563" i="1"/>
  <c r="AA563" i="1"/>
  <c r="P563" i="1"/>
  <c r="AB563" i="1"/>
  <c r="R563" i="1"/>
  <c r="AD563" i="1"/>
  <c r="S563" i="1"/>
  <c r="AE563" i="1"/>
  <c r="T563" i="1"/>
  <c r="AF563" i="1"/>
  <c r="W563" i="1"/>
  <c r="AI563" i="1"/>
  <c r="Q563" i="1"/>
  <c r="U563" i="1"/>
  <c r="V563" i="1"/>
  <c r="X563" i="1"/>
  <c r="AC563" i="1"/>
  <c r="AG563" i="1"/>
  <c r="AH563" i="1"/>
  <c r="AJ563" i="1"/>
  <c r="L563" i="1"/>
  <c r="Q776" i="1"/>
  <c r="AC776" i="1"/>
  <c r="R776" i="1"/>
  <c r="AD776" i="1"/>
  <c r="T776" i="1"/>
  <c r="AF776" i="1"/>
  <c r="V776" i="1"/>
  <c r="AH776" i="1"/>
  <c r="W776" i="1"/>
  <c r="AI776" i="1"/>
  <c r="X776" i="1"/>
  <c r="AJ776" i="1"/>
  <c r="Y776" i="1"/>
  <c r="U776" i="1"/>
  <c r="Z776" i="1"/>
  <c r="AA776" i="1"/>
  <c r="AB776" i="1"/>
  <c r="AE776" i="1"/>
  <c r="AG776" i="1"/>
  <c r="P776" i="1"/>
  <c r="S776" i="1"/>
  <c r="O776" i="1"/>
  <c r="L776" i="1"/>
  <c r="U344" i="1"/>
  <c r="AG344" i="1"/>
  <c r="V344" i="1"/>
  <c r="AH344" i="1"/>
  <c r="W344" i="1"/>
  <c r="AI344" i="1"/>
  <c r="Y344" i="1"/>
  <c r="O344" i="1"/>
  <c r="AA344" i="1"/>
  <c r="AC344" i="1"/>
  <c r="AD344" i="1"/>
  <c r="AE344" i="1"/>
  <c r="AF344" i="1"/>
  <c r="Q344" i="1"/>
  <c r="R344" i="1"/>
  <c r="S344" i="1"/>
  <c r="Z344" i="1"/>
  <c r="X344" i="1"/>
  <c r="AB344" i="1"/>
  <c r="AJ344" i="1"/>
  <c r="P344" i="1"/>
  <c r="T344" i="1"/>
  <c r="L344" i="1"/>
  <c r="Z631" i="1"/>
  <c r="O631" i="1"/>
  <c r="AA631" i="1"/>
  <c r="P631" i="1"/>
  <c r="AB631" i="1"/>
  <c r="Q631" i="1"/>
  <c r="AC631" i="1"/>
  <c r="R631" i="1"/>
  <c r="AD631" i="1"/>
  <c r="S631" i="1"/>
  <c r="AE631" i="1"/>
  <c r="T631" i="1"/>
  <c r="AF631" i="1"/>
  <c r="X631" i="1"/>
  <c r="AJ631" i="1"/>
  <c r="U631" i="1"/>
  <c r="V631" i="1"/>
  <c r="W631" i="1"/>
  <c r="Y631" i="1"/>
  <c r="AG631" i="1"/>
  <c r="AH631" i="1"/>
  <c r="AI631" i="1"/>
  <c r="L631" i="1"/>
  <c r="U808" i="1"/>
  <c r="AG808" i="1"/>
  <c r="V808" i="1"/>
  <c r="AH808" i="1"/>
  <c r="P808" i="1"/>
  <c r="AB808" i="1"/>
  <c r="AA808" i="1"/>
  <c r="AC808" i="1"/>
  <c r="AD808" i="1"/>
  <c r="O808" i="1"/>
  <c r="AE808" i="1"/>
  <c r="Q808" i="1"/>
  <c r="AF808" i="1"/>
  <c r="R808" i="1"/>
  <c r="AI808" i="1"/>
  <c r="S808" i="1"/>
  <c r="AJ808" i="1"/>
  <c r="T808" i="1"/>
  <c r="W808" i="1"/>
  <c r="Y808" i="1"/>
  <c r="X808" i="1"/>
  <c r="Z808" i="1"/>
  <c r="L808" i="1"/>
  <c r="R409" i="1"/>
  <c r="AD409" i="1"/>
  <c r="T409" i="1"/>
  <c r="AF409" i="1"/>
  <c r="U409" i="1"/>
  <c r="AG409" i="1"/>
  <c r="V409" i="1"/>
  <c r="AH409" i="1"/>
  <c r="W409" i="1"/>
  <c r="AI409" i="1"/>
  <c r="X409" i="1"/>
  <c r="AJ409" i="1"/>
  <c r="AA409" i="1"/>
  <c r="AB409" i="1"/>
  <c r="AC409" i="1"/>
  <c r="AE409" i="1"/>
  <c r="O409" i="1"/>
  <c r="Y409" i="1"/>
  <c r="P409" i="1"/>
  <c r="S409" i="1"/>
  <c r="Z409" i="1"/>
  <c r="Q409" i="1"/>
  <c r="L409" i="1"/>
  <c r="X642" i="1"/>
  <c r="AJ642" i="1"/>
  <c r="Y642" i="1"/>
  <c r="Z642" i="1"/>
  <c r="O642" i="1"/>
  <c r="AA642" i="1"/>
  <c r="P642" i="1"/>
  <c r="AB642" i="1"/>
  <c r="Q642" i="1"/>
  <c r="AC642" i="1"/>
  <c r="R642" i="1"/>
  <c r="AD642" i="1"/>
  <c r="V642" i="1"/>
  <c r="AH642" i="1"/>
  <c r="AE642" i="1"/>
  <c r="AF642" i="1"/>
  <c r="AG642" i="1"/>
  <c r="AI642" i="1"/>
  <c r="U642" i="1"/>
  <c r="S642" i="1"/>
  <c r="T642" i="1"/>
  <c r="W642" i="1"/>
  <c r="L642" i="1"/>
  <c r="V816" i="1"/>
  <c r="AH816" i="1"/>
  <c r="W816" i="1"/>
  <c r="AI816" i="1"/>
  <c r="X816" i="1"/>
  <c r="AJ816" i="1"/>
  <c r="Y816" i="1"/>
  <c r="Z816" i="1"/>
  <c r="O816" i="1"/>
  <c r="AA816" i="1"/>
  <c r="P816" i="1"/>
  <c r="AB816" i="1"/>
  <c r="Q816" i="1"/>
  <c r="AC816" i="1"/>
  <c r="R816" i="1"/>
  <c r="AD816" i="1"/>
  <c r="T816" i="1"/>
  <c r="AF816" i="1"/>
  <c r="AE816" i="1"/>
  <c r="S816" i="1"/>
  <c r="AG816" i="1"/>
  <c r="U816" i="1"/>
  <c r="L816" i="1"/>
  <c r="T410" i="1"/>
  <c r="AF410" i="1"/>
  <c r="V410" i="1"/>
  <c r="AH410" i="1"/>
  <c r="W410" i="1"/>
  <c r="AI410" i="1"/>
  <c r="X410" i="1"/>
  <c r="AJ410" i="1"/>
  <c r="Y410" i="1"/>
  <c r="Z410" i="1"/>
  <c r="AC410" i="1"/>
  <c r="AD410" i="1"/>
  <c r="AE410" i="1"/>
  <c r="AG410" i="1"/>
  <c r="O410" i="1"/>
  <c r="P410" i="1"/>
  <c r="Q410" i="1"/>
  <c r="AA410" i="1"/>
  <c r="R410" i="1"/>
  <c r="S410" i="1"/>
  <c r="U410" i="1"/>
  <c r="AB410" i="1"/>
  <c r="L410" i="1"/>
  <c r="U573" i="1"/>
  <c r="AG573" i="1"/>
  <c r="V573" i="1"/>
  <c r="AH573" i="1"/>
  <c r="W573" i="1"/>
  <c r="AI573" i="1"/>
  <c r="X573" i="1"/>
  <c r="AJ573" i="1"/>
  <c r="Z573" i="1"/>
  <c r="O573" i="1"/>
  <c r="AA573" i="1"/>
  <c r="P573" i="1"/>
  <c r="AB573" i="1"/>
  <c r="S573" i="1"/>
  <c r="AE573" i="1"/>
  <c r="Q573" i="1"/>
  <c r="R573" i="1"/>
  <c r="T573" i="1"/>
  <c r="Y573" i="1"/>
  <c r="AC573" i="1"/>
  <c r="AD573" i="1"/>
  <c r="AF573" i="1"/>
  <c r="L573" i="1"/>
  <c r="O715" i="1"/>
  <c r="AA715" i="1"/>
  <c r="P715" i="1"/>
  <c r="AB715" i="1"/>
  <c r="Q715" i="1"/>
  <c r="AC715" i="1"/>
  <c r="R715" i="1"/>
  <c r="AD715" i="1"/>
  <c r="S715" i="1"/>
  <c r="AE715" i="1"/>
  <c r="T715" i="1"/>
  <c r="AF715" i="1"/>
  <c r="U715" i="1"/>
  <c r="AG715" i="1"/>
  <c r="Y715" i="1"/>
  <c r="W715" i="1"/>
  <c r="X715" i="1"/>
  <c r="Z715" i="1"/>
  <c r="AH715" i="1"/>
  <c r="AI715" i="1"/>
  <c r="V715" i="1"/>
  <c r="AJ715" i="1"/>
  <c r="L715" i="1"/>
  <c r="X369" i="1"/>
  <c r="AJ369" i="1"/>
  <c r="Y369" i="1"/>
  <c r="Q369" i="1"/>
  <c r="AC369" i="1"/>
  <c r="R369" i="1"/>
  <c r="AD369" i="1"/>
  <c r="AF369" i="1"/>
  <c r="O369" i="1"/>
  <c r="AG369" i="1"/>
  <c r="P369" i="1"/>
  <c r="AH369" i="1"/>
  <c r="S369" i="1"/>
  <c r="AI369" i="1"/>
  <c r="T369" i="1"/>
  <c r="W369" i="1"/>
  <c r="U369" i="1"/>
  <c r="V369" i="1"/>
  <c r="AE369" i="1"/>
  <c r="AB369" i="1"/>
  <c r="Z369" i="1"/>
  <c r="AA369" i="1"/>
  <c r="L369" i="1"/>
  <c r="S624" i="1"/>
  <c r="AE624" i="1"/>
  <c r="T624" i="1"/>
  <c r="U624" i="1"/>
  <c r="AG624" i="1"/>
  <c r="W624" i="1"/>
  <c r="AI624" i="1"/>
  <c r="Z624" i="1"/>
  <c r="O624" i="1"/>
  <c r="AA624" i="1"/>
  <c r="R624" i="1"/>
  <c r="V624" i="1"/>
  <c r="X624" i="1"/>
  <c r="Y624" i="1"/>
  <c r="AB624" i="1"/>
  <c r="AC624" i="1"/>
  <c r="AD624" i="1"/>
  <c r="P624" i="1"/>
  <c r="Q624" i="1"/>
  <c r="AJ624" i="1"/>
  <c r="AF624" i="1"/>
  <c r="AH624" i="1"/>
  <c r="L624" i="1"/>
  <c r="U790" i="1"/>
  <c r="AG790" i="1"/>
  <c r="V790" i="1"/>
  <c r="AH790" i="1"/>
  <c r="X790" i="1"/>
  <c r="AJ790" i="1"/>
  <c r="P790" i="1"/>
  <c r="AB790" i="1"/>
  <c r="Q790" i="1"/>
  <c r="AC790" i="1"/>
  <c r="AA790" i="1"/>
  <c r="AD790" i="1"/>
  <c r="AE790" i="1"/>
  <c r="AF790" i="1"/>
  <c r="AI790" i="1"/>
  <c r="O790" i="1"/>
  <c r="R790" i="1"/>
  <c r="S790" i="1"/>
  <c r="T790" i="1"/>
  <c r="Y790" i="1"/>
  <c r="Z790" i="1"/>
  <c r="W790" i="1"/>
  <c r="L790" i="1"/>
  <c r="X429" i="1"/>
  <c r="AJ429" i="1"/>
  <c r="Y429" i="1"/>
  <c r="W429" i="1"/>
  <c r="Z429" i="1"/>
  <c r="AA429" i="1"/>
  <c r="P429" i="1"/>
  <c r="AD429" i="1"/>
  <c r="U429" i="1"/>
  <c r="AI429" i="1"/>
  <c r="AE429" i="1"/>
  <c r="AF429" i="1"/>
  <c r="AG429" i="1"/>
  <c r="AH429" i="1"/>
  <c r="O429" i="1"/>
  <c r="R429" i="1"/>
  <c r="S429" i="1"/>
  <c r="T429" i="1"/>
  <c r="V429" i="1"/>
  <c r="Q429" i="1"/>
  <c r="AB429" i="1"/>
  <c r="AC429" i="1"/>
  <c r="L429" i="1"/>
  <c r="T634" i="1"/>
  <c r="AF634" i="1"/>
  <c r="U634" i="1"/>
  <c r="AG634" i="1"/>
  <c r="V634" i="1"/>
  <c r="AH634" i="1"/>
  <c r="W634" i="1"/>
  <c r="AI634" i="1"/>
  <c r="X634" i="1"/>
  <c r="AJ634" i="1"/>
  <c r="Y634" i="1"/>
  <c r="Z634" i="1"/>
  <c r="R634" i="1"/>
  <c r="AD634" i="1"/>
  <c r="AA634" i="1"/>
  <c r="AB634" i="1"/>
  <c r="AC634" i="1"/>
  <c r="AE634" i="1"/>
  <c r="Q634" i="1"/>
  <c r="S634" i="1"/>
  <c r="O634" i="1"/>
  <c r="P634" i="1"/>
  <c r="L634" i="1"/>
  <c r="S801" i="1"/>
  <c r="AE801" i="1"/>
  <c r="T801" i="1"/>
  <c r="AF801" i="1"/>
  <c r="Z801" i="1"/>
  <c r="V801" i="1"/>
  <c r="W801" i="1"/>
  <c r="X801" i="1"/>
  <c r="Y801" i="1"/>
  <c r="AA801" i="1"/>
  <c r="AB801" i="1"/>
  <c r="AC801" i="1"/>
  <c r="O801" i="1"/>
  <c r="AD801" i="1"/>
  <c r="P801" i="1"/>
  <c r="AG801" i="1"/>
  <c r="R801" i="1"/>
  <c r="AI801" i="1"/>
  <c r="AH801" i="1"/>
  <c r="Q801" i="1"/>
  <c r="AJ801" i="1"/>
  <c r="U801" i="1"/>
  <c r="L801" i="1"/>
  <c r="R386" i="1"/>
  <c r="AD386" i="1"/>
  <c r="S386" i="1"/>
  <c r="AE386" i="1"/>
  <c r="T386" i="1"/>
  <c r="AF386" i="1"/>
  <c r="U386" i="1"/>
  <c r="AG386" i="1"/>
  <c r="AC386" i="1"/>
  <c r="AH386" i="1"/>
  <c r="O386" i="1"/>
  <c r="AI386" i="1"/>
  <c r="P386" i="1"/>
  <c r="AJ386" i="1"/>
  <c r="Q386" i="1"/>
  <c r="V386" i="1"/>
  <c r="W386" i="1"/>
  <c r="Z386" i="1"/>
  <c r="AA386" i="1"/>
  <c r="AB386" i="1"/>
  <c r="X386" i="1"/>
  <c r="Y386" i="1"/>
  <c r="L386" i="1"/>
  <c r="W586" i="1"/>
  <c r="AI586" i="1"/>
  <c r="X586" i="1"/>
  <c r="AJ586" i="1"/>
  <c r="Y586" i="1"/>
  <c r="Z586" i="1"/>
  <c r="P586" i="1"/>
  <c r="AB586" i="1"/>
  <c r="Q586" i="1"/>
  <c r="AC586" i="1"/>
  <c r="R586" i="1"/>
  <c r="AD586" i="1"/>
  <c r="O586" i="1"/>
  <c r="S586" i="1"/>
  <c r="T586" i="1"/>
  <c r="U586" i="1"/>
  <c r="V586" i="1"/>
  <c r="AA586" i="1"/>
  <c r="AE586" i="1"/>
  <c r="AF586" i="1"/>
  <c r="AG586" i="1"/>
  <c r="AH586" i="1"/>
  <c r="L586" i="1"/>
  <c r="P727" i="1"/>
  <c r="AB727" i="1"/>
  <c r="Q727" i="1"/>
  <c r="AC727" i="1"/>
  <c r="R727" i="1"/>
  <c r="AD727" i="1"/>
  <c r="S727" i="1"/>
  <c r="AE727" i="1"/>
  <c r="T727" i="1"/>
  <c r="AF727" i="1"/>
  <c r="U727" i="1"/>
  <c r="AG727" i="1"/>
  <c r="Y727" i="1"/>
  <c r="V727" i="1"/>
  <c r="W727" i="1"/>
  <c r="X727" i="1"/>
  <c r="Z727" i="1"/>
  <c r="AH727" i="1"/>
  <c r="AI727" i="1"/>
  <c r="AJ727" i="1"/>
  <c r="O727" i="1"/>
  <c r="AA727" i="1"/>
  <c r="L727" i="1"/>
  <c r="Y545" i="1"/>
  <c r="O545" i="1"/>
  <c r="AA545" i="1"/>
  <c r="P545" i="1"/>
  <c r="AB545" i="1"/>
  <c r="R545" i="1"/>
  <c r="AD545" i="1"/>
  <c r="S545" i="1"/>
  <c r="AE545" i="1"/>
  <c r="AC545" i="1"/>
  <c r="AF545" i="1"/>
  <c r="AG545" i="1"/>
  <c r="AH545" i="1"/>
  <c r="Q545" i="1"/>
  <c r="AJ545" i="1"/>
  <c r="T545" i="1"/>
  <c r="U545" i="1"/>
  <c r="X545" i="1"/>
  <c r="W545" i="1"/>
  <c r="Z545" i="1"/>
  <c r="AI545" i="1"/>
  <c r="V545" i="1"/>
  <c r="L545" i="1"/>
  <c r="T646" i="1"/>
  <c r="AF646" i="1"/>
  <c r="U646" i="1"/>
  <c r="AG646" i="1"/>
  <c r="V646" i="1"/>
  <c r="AH646" i="1"/>
  <c r="W646" i="1"/>
  <c r="AI646" i="1"/>
  <c r="X646" i="1"/>
  <c r="AJ646" i="1"/>
  <c r="Y646" i="1"/>
  <c r="Z646" i="1"/>
  <c r="R646" i="1"/>
  <c r="AD646" i="1"/>
  <c r="O646" i="1"/>
  <c r="P646" i="1"/>
  <c r="Q646" i="1"/>
  <c r="S646" i="1"/>
  <c r="AA646" i="1"/>
  <c r="AB646" i="1"/>
  <c r="AC646" i="1"/>
  <c r="AE646" i="1"/>
  <c r="L646" i="1"/>
  <c r="V846" i="1"/>
  <c r="AH846" i="1"/>
  <c r="W846" i="1"/>
  <c r="AI846" i="1"/>
  <c r="X846" i="1"/>
  <c r="AJ846" i="1"/>
  <c r="Y846" i="1"/>
  <c r="Z846" i="1"/>
  <c r="O846" i="1"/>
  <c r="AA846" i="1"/>
  <c r="P846" i="1"/>
  <c r="AB846" i="1"/>
  <c r="Q846" i="1"/>
  <c r="AC846" i="1"/>
  <c r="R846" i="1"/>
  <c r="AD846" i="1"/>
  <c r="T846" i="1"/>
  <c r="AF846" i="1"/>
  <c r="S846" i="1"/>
  <c r="U846" i="1"/>
  <c r="AE846" i="1"/>
  <c r="AG846" i="1"/>
  <c r="L846" i="1"/>
  <c r="Q505" i="1"/>
  <c r="AC505" i="1"/>
  <c r="R505" i="1"/>
  <c r="AD505" i="1"/>
  <c r="S505" i="1"/>
  <c r="AE505" i="1"/>
  <c r="T505" i="1"/>
  <c r="AF505" i="1"/>
  <c r="U505" i="1"/>
  <c r="AG505" i="1"/>
  <c r="V505" i="1"/>
  <c r="AH505" i="1"/>
  <c r="W505" i="1"/>
  <c r="AI505" i="1"/>
  <c r="Y505" i="1"/>
  <c r="Z505" i="1"/>
  <c r="AA505" i="1"/>
  <c r="AB505" i="1"/>
  <c r="AJ505" i="1"/>
  <c r="P505" i="1"/>
  <c r="O505" i="1"/>
  <c r="X505" i="1"/>
  <c r="L505" i="1"/>
  <c r="W719" i="1"/>
  <c r="AI719" i="1"/>
  <c r="X719" i="1"/>
  <c r="AJ719" i="1"/>
  <c r="Y719" i="1"/>
  <c r="Z719" i="1"/>
  <c r="O719" i="1"/>
  <c r="AA719" i="1"/>
  <c r="P719" i="1"/>
  <c r="AB719" i="1"/>
  <c r="Q719" i="1"/>
  <c r="AC719" i="1"/>
  <c r="U719" i="1"/>
  <c r="AG719" i="1"/>
  <c r="AD719" i="1"/>
  <c r="AE719" i="1"/>
  <c r="AF719" i="1"/>
  <c r="AH719" i="1"/>
  <c r="R719" i="1"/>
  <c r="S719" i="1"/>
  <c r="T719" i="1"/>
  <c r="V719" i="1"/>
  <c r="L719" i="1"/>
  <c r="T990" i="1"/>
  <c r="AF990" i="1"/>
  <c r="U990" i="1"/>
  <c r="AG990" i="1"/>
  <c r="V990" i="1"/>
  <c r="AH990" i="1"/>
  <c r="AC990" i="1"/>
  <c r="W990" i="1"/>
  <c r="AI990" i="1"/>
  <c r="P990" i="1"/>
  <c r="X990" i="1"/>
  <c r="AJ990" i="1"/>
  <c r="AB990" i="1"/>
  <c r="Y990" i="1"/>
  <c r="Z990" i="1"/>
  <c r="AD990" i="1"/>
  <c r="O990" i="1"/>
  <c r="AA990" i="1"/>
  <c r="Q990" i="1"/>
  <c r="R990" i="1"/>
  <c r="AE990" i="1"/>
  <c r="S990" i="1"/>
  <c r="L990" i="1"/>
  <c r="Y774" i="1"/>
  <c r="Z774" i="1"/>
  <c r="P774" i="1"/>
  <c r="AB774" i="1"/>
  <c r="R774" i="1"/>
  <c r="AD774" i="1"/>
  <c r="S774" i="1"/>
  <c r="AE774" i="1"/>
  <c r="T774" i="1"/>
  <c r="AF774" i="1"/>
  <c r="U774" i="1"/>
  <c r="AG774" i="1"/>
  <c r="V774" i="1"/>
  <c r="AH774" i="1"/>
  <c r="AC774" i="1"/>
  <c r="AI774" i="1"/>
  <c r="AJ774" i="1"/>
  <c r="O774" i="1"/>
  <c r="Q774" i="1"/>
  <c r="X774" i="1"/>
  <c r="W774" i="1"/>
  <c r="AA774" i="1"/>
  <c r="L774" i="1"/>
  <c r="R977" i="1"/>
  <c r="AD977" i="1"/>
  <c r="S977" i="1"/>
  <c r="AE977" i="1"/>
  <c r="AB977" i="1"/>
  <c r="T977" i="1"/>
  <c r="AF977" i="1"/>
  <c r="U977" i="1"/>
  <c r="AG977" i="1"/>
  <c r="AA977" i="1"/>
  <c r="V977" i="1"/>
  <c r="AH977" i="1"/>
  <c r="W977" i="1"/>
  <c r="AI977" i="1"/>
  <c r="X977" i="1"/>
  <c r="AJ977" i="1"/>
  <c r="Y977" i="1"/>
  <c r="O977" i="1"/>
  <c r="Z977" i="1"/>
  <c r="P977" i="1"/>
  <c r="Q977" i="1"/>
  <c r="AC977" i="1"/>
  <c r="L977" i="1"/>
  <c r="T741" i="1"/>
  <c r="AF741" i="1"/>
  <c r="U741" i="1"/>
  <c r="AG741" i="1"/>
  <c r="W741" i="1"/>
  <c r="AI741" i="1"/>
  <c r="X741" i="1"/>
  <c r="AJ741" i="1"/>
  <c r="Y741" i="1"/>
  <c r="Q741" i="1"/>
  <c r="AC741" i="1"/>
  <c r="AA741" i="1"/>
  <c r="AB741" i="1"/>
  <c r="AE741" i="1"/>
  <c r="O741" i="1"/>
  <c r="P741" i="1"/>
  <c r="R741" i="1"/>
  <c r="S741" i="1"/>
  <c r="V741" i="1"/>
  <c r="Z741" i="1"/>
  <c r="AD741" i="1"/>
  <c r="AH741" i="1"/>
  <c r="L741" i="1"/>
  <c r="O311" i="1"/>
  <c r="AA311" i="1"/>
  <c r="P311" i="1"/>
  <c r="AB311" i="1"/>
  <c r="Q311" i="1"/>
  <c r="AC311" i="1"/>
  <c r="R311" i="1"/>
  <c r="AD311" i="1"/>
  <c r="S311" i="1"/>
  <c r="AE311" i="1"/>
  <c r="T311" i="1"/>
  <c r="AF311" i="1"/>
  <c r="U311" i="1"/>
  <c r="AG311" i="1"/>
  <c r="Y311" i="1"/>
  <c r="Z311" i="1"/>
  <c r="AH311" i="1"/>
  <c r="AI311" i="1"/>
  <c r="AJ311" i="1"/>
  <c r="W311" i="1"/>
  <c r="V311" i="1"/>
  <c r="X311" i="1"/>
  <c r="L311" i="1"/>
  <c r="Y720" i="1"/>
  <c r="Z720" i="1"/>
  <c r="O720" i="1"/>
  <c r="AA720" i="1"/>
  <c r="P720" i="1"/>
  <c r="AB720" i="1"/>
  <c r="Q720" i="1"/>
  <c r="AC720" i="1"/>
  <c r="R720" i="1"/>
  <c r="AD720" i="1"/>
  <c r="S720" i="1"/>
  <c r="AE720" i="1"/>
  <c r="W720" i="1"/>
  <c r="AI720" i="1"/>
  <c r="U720" i="1"/>
  <c r="V720" i="1"/>
  <c r="X720" i="1"/>
  <c r="AF720" i="1"/>
  <c r="AG720" i="1"/>
  <c r="T720" i="1"/>
  <c r="AH720" i="1"/>
  <c r="AJ720" i="1"/>
  <c r="L720" i="1"/>
  <c r="P433" i="1"/>
  <c r="AB433" i="1"/>
  <c r="Q433" i="1"/>
  <c r="AC433" i="1"/>
  <c r="R433" i="1"/>
  <c r="AD433" i="1"/>
  <c r="U433" i="1"/>
  <c r="AG433" i="1"/>
  <c r="Z433" i="1"/>
  <c r="AF433" i="1"/>
  <c r="AH433" i="1"/>
  <c r="AI433" i="1"/>
  <c r="O433" i="1"/>
  <c r="AJ433" i="1"/>
  <c r="S433" i="1"/>
  <c r="V433" i="1"/>
  <c r="W433" i="1"/>
  <c r="X433" i="1"/>
  <c r="Y433" i="1"/>
  <c r="T433" i="1"/>
  <c r="AA433" i="1"/>
  <c r="AE433" i="1"/>
  <c r="L433" i="1"/>
  <c r="Z927" i="1"/>
  <c r="W927" i="1"/>
  <c r="AJ927" i="1"/>
  <c r="O927" i="1"/>
  <c r="AA927" i="1"/>
  <c r="P927" i="1"/>
  <c r="AB927" i="1"/>
  <c r="Q927" i="1"/>
  <c r="AC927" i="1"/>
  <c r="X927" i="1"/>
  <c r="R927" i="1"/>
  <c r="AD927" i="1"/>
  <c r="S927" i="1"/>
  <c r="AE927" i="1"/>
  <c r="T927" i="1"/>
  <c r="AF927" i="1"/>
  <c r="AI927" i="1"/>
  <c r="U927" i="1"/>
  <c r="AG927" i="1"/>
  <c r="V927" i="1"/>
  <c r="AH927" i="1"/>
  <c r="Y927" i="1"/>
  <c r="L927" i="1"/>
  <c r="W514" i="1"/>
  <c r="AI514" i="1"/>
  <c r="X514" i="1"/>
  <c r="AJ514" i="1"/>
  <c r="Y514" i="1"/>
  <c r="Z514" i="1"/>
  <c r="O514" i="1"/>
  <c r="AA514" i="1"/>
  <c r="P514" i="1"/>
  <c r="AB514" i="1"/>
  <c r="Q514" i="1"/>
  <c r="AC514" i="1"/>
  <c r="AD514" i="1"/>
  <c r="AE514" i="1"/>
  <c r="AF514" i="1"/>
  <c r="AG514" i="1"/>
  <c r="AH514" i="1"/>
  <c r="R514" i="1"/>
  <c r="S514" i="1"/>
  <c r="U514" i="1"/>
  <c r="T514" i="1"/>
  <c r="V514" i="1"/>
  <c r="L514" i="1"/>
  <c r="W496" i="1"/>
  <c r="AI496" i="1"/>
  <c r="X496" i="1"/>
  <c r="AJ496" i="1"/>
  <c r="Y496" i="1"/>
  <c r="Z496" i="1"/>
  <c r="O496" i="1"/>
  <c r="AA496" i="1"/>
  <c r="P496" i="1"/>
  <c r="AB496" i="1"/>
  <c r="Q496" i="1"/>
  <c r="AC496" i="1"/>
  <c r="T496" i="1"/>
  <c r="U496" i="1"/>
  <c r="V496" i="1"/>
  <c r="AD496" i="1"/>
  <c r="AE496" i="1"/>
  <c r="AF496" i="1"/>
  <c r="AG496" i="1"/>
  <c r="AH496" i="1"/>
  <c r="R496" i="1"/>
  <c r="S496" i="1"/>
  <c r="L496" i="1"/>
  <c r="T458" i="1"/>
  <c r="AF458" i="1"/>
  <c r="P458" i="1"/>
  <c r="AC458" i="1"/>
  <c r="Q458" i="1"/>
  <c r="AD458" i="1"/>
  <c r="S458" i="1"/>
  <c r="AG458" i="1"/>
  <c r="U458" i="1"/>
  <c r="AH458" i="1"/>
  <c r="W458" i="1"/>
  <c r="AJ458" i="1"/>
  <c r="X458" i="1"/>
  <c r="Y458" i="1"/>
  <c r="Z458" i="1"/>
  <c r="R458" i="1"/>
  <c r="V458" i="1"/>
  <c r="AA458" i="1"/>
  <c r="AB458" i="1"/>
  <c r="AE458" i="1"/>
  <c r="AI458" i="1"/>
  <c r="O458" i="1"/>
  <c r="L458" i="1"/>
  <c r="T381" i="1"/>
  <c r="AF381" i="1"/>
  <c r="U381" i="1"/>
  <c r="AG381" i="1"/>
  <c r="V381" i="1"/>
  <c r="AH381" i="1"/>
  <c r="W381" i="1"/>
  <c r="AI381" i="1"/>
  <c r="O381" i="1"/>
  <c r="AE381" i="1"/>
  <c r="P381" i="1"/>
  <c r="AJ381" i="1"/>
  <c r="Q381" i="1"/>
  <c r="R381" i="1"/>
  <c r="S381" i="1"/>
  <c r="X381" i="1"/>
  <c r="Y381" i="1"/>
  <c r="Z381" i="1"/>
  <c r="AA381" i="1"/>
  <c r="AB381" i="1"/>
  <c r="AC381" i="1"/>
  <c r="AD381" i="1"/>
  <c r="L381" i="1"/>
  <c r="Q607" i="1"/>
  <c r="AC607" i="1"/>
  <c r="R607" i="1"/>
  <c r="AD607" i="1"/>
  <c r="T607" i="1"/>
  <c r="AF607" i="1"/>
  <c r="V607" i="1"/>
  <c r="AH607" i="1"/>
  <c r="W607" i="1"/>
  <c r="AI607" i="1"/>
  <c r="Y607" i="1"/>
  <c r="Z607" i="1"/>
  <c r="AA607" i="1"/>
  <c r="AE607" i="1"/>
  <c r="AG607" i="1"/>
  <c r="O607" i="1"/>
  <c r="P607" i="1"/>
  <c r="AB607" i="1"/>
  <c r="AJ607" i="1"/>
  <c r="U607" i="1"/>
  <c r="S607" i="1"/>
  <c r="X607" i="1"/>
  <c r="L607" i="1"/>
  <c r="R639" i="1"/>
  <c r="AD639" i="1"/>
  <c r="S639" i="1"/>
  <c r="AE639" i="1"/>
  <c r="T639" i="1"/>
  <c r="AF639" i="1"/>
  <c r="U639" i="1"/>
  <c r="AG639" i="1"/>
  <c r="V639" i="1"/>
  <c r="AH639" i="1"/>
  <c r="W639" i="1"/>
  <c r="AI639" i="1"/>
  <c r="X639" i="1"/>
  <c r="AJ639" i="1"/>
  <c r="P639" i="1"/>
  <c r="AB639" i="1"/>
  <c r="Y639" i="1"/>
  <c r="Z639" i="1"/>
  <c r="AA639" i="1"/>
  <c r="AC639" i="1"/>
  <c r="O639" i="1"/>
  <c r="Q639" i="1"/>
  <c r="L639" i="1"/>
  <c r="Z450" i="1"/>
  <c r="O450" i="1"/>
  <c r="AA450" i="1"/>
  <c r="P450" i="1"/>
  <c r="AB450" i="1"/>
  <c r="U450" i="1"/>
  <c r="AJ450" i="1"/>
  <c r="V450" i="1"/>
  <c r="W450" i="1"/>
  <c r="X450" i="1"/>
  <c r="Y450" i="1"/>
  <c r="AD450" i="1"/>
  <c r="AE450" i="1"/>
  <c r="Q450" i="1"/>
  <c r="AF450" i="1"/>
  <c r="R450" i="1"/>
  <c r="AG450" i="1"/>
  <c r="S450" i="1"/>
  <c r="T450" i="1"/>
  <c r="AC450" i="1"/>
  <c r="AH450" i="1"/>
  <c r="AI450" i="1"/>
  <c r="L450" i="1"/>
  <c r="U326" i="1"/>
  <c r="AG326" i="1"/>
  <c r="V326" i="1"/>
  <c r="AH326" i="1"/>
  <c r="W326" i="1"/>
  <c r="AI326" i="1"/>
  <c r="X326" i="1"/>
  <c r="AJ326" i="1"/>
  <c r="Y326" i="1"/>
  <c r="Z326" i="1"/>
  <c r="O326" i="1"/>
  <c r="AA326" i="1"/>
  <c r="S326" i="1"/>
  <c r="AE326" i="1"/>
  <c r="T326" i="1"/>
  <c r="AB326" i="1"/>
  <c r="AC326" i="1"/>
  <c r="AD326" i="1"/>
  <c r="Q326" i="1"/>
  <c r="AF326" i="1"/>
  <c r="P326" i="1"/>
  <c r="R326" i="1"/>
  <c r="L326" i="1"/>
  <c r="Z981" i="1"/>
  <c r="W981" i="1"/>
  <c r="O981" i="1"/>
  <c r="AA981" i="1"/>
  <c r="X981" i="1"/>
  <c r="P981" i="1"/>
  <c r="AB981" i="1"/>
  <c r="Q981" i="1"/>
  <c r="AC981" i="1"/>
  <c r="AI981" i="1"/>
  <c r="R981" i="1"/>
  <c r="AD981" i="1"/>
  <c r="S981" i="1"/>
  <c r="AE981" i="1"/>
  <c r="T981" i="1"/>
  <c r="AF981" i="1"/>
  <c r="U981" i="1"/>
  <c r="AG981" i="1"/>
  <c r="V981" i="1"/>
  <c r="AH981" i="1"/>
  <c r="AJ981" i="1"/>
  <c r="Y981" i="1"/>
  <c r="L981" i="1"/>
  <c r="P970" i="1"/>
  <c r="AB970" i="1"/>
  <c r="Q970" i="1"/>
  <c r="AC970" i="1"/>
  <c r="R970" i="1"/>
  <c r="AD970" i="1"/>
  <c r="S970" i="1"/>
  <c r="AE970" i="1"/>
  <c r="T970" i="1"/>
  <c r="AF970" i="1"/>
  <c r="Y970" i="1"/>
  <c r="U970" i="1"/>
  <c r="AG970" i="1"/>
  <c r="V970" i="1"/>
  <c r="AH970" i="1"/>
  <c r="W970" i="1"/>
  <c r="AI970" i="1"/>
  <c r="Z970" i="1"/>
  <c r="X970" i="1"/>
  <c r="AJ970" i="1"/>
  <c r="AA970" i="1"/>
  <c r="O970" i="1"/>
  <c r="L970" i="1"/>
  <c r="X871" i="1"/>
  <c r="AJ871" i="1"/>
  <c r="Y871" i="1"/>
  <c r="Z871" i="1"/>
  <c r="O871" i="1"/>
  <c r="AA871" i="1"/>
  <c r="P871" i="1"/>
  <c r="AB871" i="1"/>
  <c r="Q871" i="1"/>
  <c r="AC871" i="1"/>
  <c r="R871" i="1"/>
  <c r="AD871" i="1"/>
  <c r="S871" i="1"/>
  <c r="AE871" i="1"/>
  <c r="V871" i="1"/>
  <c r="AH871" i="1"/>
  <c r="W871" i="1"/>
  <c r="U871" i="1"/>
  <c r="AF871" i="1"/>
  <c r="T871" i="1"/>
  <c r="AG871" i="1"/>
  <c r="AI871" i="1"/>
  <c r="L871" i="1"/>
  <c r="V1015" i="1"/>
  <c r="AH1015" i="1"/>
  <c r="R1015" i="1"/>
  <c r="S1015" i="1"/>
  <c r="W1015" i="1"/>
  <c r="AI1015" i="1"/>
  <c r="X1015" i="1"/>
  <c r="AJ1015" i="1"/>
  <c r="Y1015" i="1"/>
  <c r="AD1015" i="1"/>
  <c r="T1015" i="1"/>
  <c r="Z1015" i="1"/>
  <c r="O1015" i="1"/>
  <c r="AA1015" i="1"/>
  <c r="AB1015" i="1"/>
  <c r="AE1015" i="1"/>
  <c r="P1015" i="1"/>
  <c r="Q1015" i="1"/>
  <c r="AC1015" i="1"/>
  <c r="AF1015" i="1"/>
  <c r="U1015" i="1"/>
  <c r="AG1015" i="1"/>
  <c r="L1015" i="1"/>
  <c r="P632" i="1"/>
  <c r="AB632" i="1"/>
  <c r="Q632" i="1"/>
  <c r="AC632" i="1"/>
  <c r="R632" i="1"/>
  <c r="AD632" i="1"/>
  <c r="S632" i="1"/>
  <c r="AE632" i="1"/>
  <c r="T632" i="1"/>
  <c r="AF632" i="1"/>
  <c r="U632" i="1"/>
  <c r="AG632" i="1"/>
  <c r="V632" i="1"/>
  <c r="AH632" i="1"/>
  <c r="Z632" i="1"/>
  <c r="AI632" i="1"/>
  <c r="AJ632" i="1"/>
  <c r="O632" i="1"/>
  <c r="Y632" i="1"/>
  <c r="AA632" i="1"/>
  <c r="W632" i="1"/>
  <c r="X632" i="1"/>
  <c r="L632" i="1"/>
  <c r="Y482" i="1"/>
  <c r="O482" i="1"/>
  <c r="AA482" i="1"/>
  <c r="R482" i="1"/>
  <c r="AD482" i="1"/>
  <c r="Z482" i="1"/>
  <c r="AB482" i="1"/>
  <c r="AC482" i="1"/>
  <c r="AE482" i="1"/>
  <c r="P482" i="1"/>
  <c r="AF482" i="1"/>
  <c r="Q482" i="1"/>
  <c r="AG482" i="1"/>
  <c r="S482" i="1"/>
  <c r="AH482" i="1"/>
  <c r="X482" i="1"/>
  <c r="AI482" i="1"/>
  <c r="AJ482" i="1"/>
  <c r="T482" i="1"/>
  <c r="V482" i="1"/>
  <c r="U482" i="1"/>
  <c r="W482" i="1"/>
  <c r="L482" i="1"/>
  <c r="Z830" i="1"/>
  <c r="O830" i="1"/>
  <c r="AA830" i="1"/>
  <c r="P830" i="1"/>
  <c r="AB830" i="1"/>
  <c r="Q830" i="1"/>
  <c r="AC830" i="1"/>
  <c r="R830" i="1"/>
  <c r="AD830" i="1"/>
  <c r="S830" i="1"/>
  <c r="AE830" i="1"/>
  <c r="T830" i="1"/>
  <c r="AF830" i="1"/>
  <c r="U830" i="1"/>
  <c r="AG830" i="1"/>
  <c r="V830" i="1"/>
  <c r="AH830" i="1"/>
  <c r="X830" i="1"/>
  <c r="AJ830" i="1"/>
  <c r="W830" i="1"/>
  <c r="Y830" i="1"/>
  <c r="AI830" i="1"/>
  <c r="L830" i="1"/>
  <c r="Z836" i="1"/>
  <c r="O836" i="1"/>
  <c r="AA836" i="1"/>
  <c r="P836" i="1"/>
  <c r="AB836" i="1"/>
  <c r="Q836" i="1"/>
  <c r="AC836" i="1"/>
  <c r="R836" i="1"/>
  <c r="AD836" i="1"/>
  <c r="S836" i="1"/>
  <c r="AE836" i="1"/>
  <c r="T836" i="1"/>
  <c r="AF836" i="1"/>
  <c r="U836" i="1"/>
  <c r="AG836" i="1"/>
  <c r="V836" i="1"/>
  <c r="AH836" i="1"/>
  <c r="X836" i="1"/>
  <c r="AJ836" i="1"/>
  <c r="W836" i="1"/>
  <c r="Y836" i="1"/>
  <c r="AI836" i="1"/>
  <c r="L836" i="1"/>
  <c r="X992" i="1"/>
  <c r="AJ992" i="1"/>
  <c r="AH992" i="1"/>
  <c r="Y992" i="1"/>
  <c r="AG992" i="1"/>
  <c r="Z992" i="1"/>
  <c r="V992" i="1"/>
  <c r="O992" i="1"/>
  <c r="AA992" i="1"/>
  <c r="P992" i="1"/>
  <c r="AB992" i="1"/>
  <c r="Q992" i="1"/>
  <c r="AC992" i="1"/>
  <c r="U992" i="1"/>
  <c r="R992" i="1"/>
  <c r="AD992" i="1"/>
  <c r="S992" i="1"/>
  <c r="AE992" i="1"/>
  <c r="AF992" i="1"/>
  <c r="T992" i="1"/>
  <c r="AI992" i="1"/>
  <c r="W992" i="1"/>
  <c r="L992" i="1"/>
  <c r="S783" i="1"/>
  <c r="AE783" i="1"/>
  <c r="T783" i="1"/>
  <c r="AF783" i="1"/>
  <c r="V783" i="1"/>
  <c r="AH783" i="1"/>
  <c r="X783" i="1"/>
  <c r="AJ783" i="1"/>
  <c r="Y783" i="1"/>
  <c r="Z783" i="1"/>
  <c r="O783" i="1"/>
  <c r="AA783" i="1"/>
  <c r="P783" i="1"/>
  <c r="Q783" i="1"/>
  <c r="R783" i="1"/>
  <c r="U783" i="1"/>
  <c r="W783" i="1"/>
  <c r="AB783" i="1"/>
  <c r="AC783" i="1"/>
  <c r="AD783" i="1"/>
  <c r="AI783" i="1"/>
  <c r="AG783" i="1"/>
  <c r="L783" i="1"/>
  <c r="O329" i="1"/>
  <c r="AA329" i="1"/>
  <c r="P329" i="1"/>
  <c r="AB329" i="1"/>
  <c r="Q329" i="1"/>
  <c r="AC329" i="1"/>
  <c r="R329" i="1"/>
  <c r="AD329" i="1"/>
  <c r="S329" i="1"/>
  <c r="AE329" i="1"/>
  <c r="U329" i="1"/>
  <c r="AG329" i="1"/>
  <c r="Y329" i="1"/>
  <c r="T329" i="1"/>
  <c r="V329" i="1"/>
  <c r="W329" i="1"/>
  <c r="X329" i="1"/>
  <c r="AF329" i="1"/>
  <c r="AH329" i="1"/>
  <c r="AI329" i="1"/>
  <c r="Z329" i="1"/>
  <c r="AJ329" i="1"/>
  <c r="L329" i="1"/>
  <c r="Y780" i="1"/>
  <c r="Z780" i="1"/>
  <c r="P780" i="1"/>
  <c r="AB780" i="1"/>
  <c r="R780" i="1"/>
  <c r="AD780" i="1"/>
  <c r="S780" i="1"/>
  <c r="AE780" i="1"/>
  <c r="T780" i="1"/>
  <c r="AF780" i="1"/>
  <c r="U780" i="1"/>
  <c r="AG780" i="1"/>
  <c r="V780" i="1"/>
  <c r="W780" i="1"/>
  <c r="X780" i="1"/>
  <c r="AA780" i="1"/>
  <c r="AC780" i="1"/>
  <c r="AH780" i="1"/>
  <c r="AI780" i="1"/>
  <c r="AJ780" i="1"/>
  <c r="O780" i="1"/>
  <c r="Q780" i="1"/>
  <c r="L780" i="1"/>
  <c r="R941" i="1"/>
  <c r="AD941" i="1"/>
  <c r="S941" i="1"/>
  <c r="AE941" i="1"/>
  <c r="T941" i="1"/>
  <c r="AF941" i="1"/>
  <c r="U941" i="1"/>
  <c r="AG941" i="1"/>
  <c r="V941" i="1"/>
  <c r="AH941" i="1"/>
  <c r="W941" i="1"/>
  <c r="AI941" i="1"/>
  <c r="O941" i="1"/>
  <c r="P941" i="1"/>
  <c r="X941" i="1"/>
  <c r="AJ941" i="1"/>
  <c r="AA941" i="1"/>
  <c r="AB941" i="1"/>
  <c r="Y941" i="1"/>
  <c r="Z941" i="1"/>
  <c r="Q941" i="1"/>
  <c r="AC941" i="1"/>
  <c r="L941" i="1"/>
  <c r="Z957" i="1"/>
  <c r="O957" i="1"/>
  <c r="AA957" i="1"/>
  <c r="P957" i="1"/>
  <c r="AB957" i="1"/>
  <c r="Q957" i="1"/>
  <c r="AC957" i="1"/>
  <c r="R957" i="1"/>
  <c r="AD957" i="1"/>
  <c r="S957" i="1"/>
  <c r="AE957" i="1"/>
  <c r="T957" i="1"/>
  <c r="AF957" i="1"/>
  <c r="AI957" i="1"/>
  <c r="X957" i="1"/>
  <c r="U957" i="1"/>
  <c r="AG957" i="1"/>
  <c r="W957" i="1"/>
  <c r="AJ957" i="1"/>
  <c r="V957" i="1"/>
  <c r="AH957" i="1"/>
  <c r="Y957" i="1"/>
  <c r="L957" i="1"/>
  <c r="V641" i="1"/>
  <c r="AH641" i="1"/>
  <c r="W641" i="1"/>
  <c r="AI641" i="1"/>
  <c r="X641" i="1"/>
  <c r="AJ641" i="1"/>
  <c r="Y641" i="1"/>
  <c r="Z641" i="1"/>
  <c r="O641" i="1"/>
  <c r="AA641" i="1"/>
  <c r="P641" i="1"/>
  <c r="AB641" i="1"/>
  <c r="T641" i="1"/>
  <c r="AF641" i="1"/>
  <c r="Q641" i="1"/>
  <c r="R641" i="1"/>
  <c r="S641" i="1"/>
  <c r="U641" i="1"/>
  <c r="AC641" i="1"/>
  <c r="AD641" i="1"/>
  <c r="AE641" i="1"/>
  <c r="AG641" i="1"/>
  <c r="L641" i="1"/>
  <c r="P739" i="1"/>
  <c r="AB739" i="1"/>
  <c r="Q739" i="1"/>
  <c r="AC739" i="1"/>
  <c r="S739" i="1"/>
  <c r="AE739" i="1"/>
  <c r="T739" i="1"/>
  <c r="AF739" i="1"/>
  <c r="U739" i="1"/>
  <c r="AG739" i="1"/>
  <c r="Y739" i="1"/>
  <c r="W739" i="1"/>
  <c r="X739" i="1"/>
  <c r="AA739" i="1"/>
  <c r="AH739" i="1"/>
  <c r="AI739" i="1"/>
  <c r="AJ739" i="1"/>
  <c r="O739" i="1"/>
  <c r="R739" i="1"/>
  <c r="V739" i="1"/>
  <c r="Z739" i="1"/>
  <c r="AD739" i="1"/>
  <c r="L739" i="1"/>
  <c r="P462" i="1"/>
  <c r="T462" i="1"/>
  <c r="AF462" i="1"/>
  <c r="U462" i="1"/>
  <c r="AG462" i="1"/>
  <c r="W462" i="1"/>
  <c r="AI462" i="1"/>
  <c r="X462" i="1"/>
  <c r="AJ462" i="1"/>
  <c r="Z462" i="1"/>
  <c r="AA462" i="1"/>
  <c r="Q462" i="1"/>
  <c r="AC462" i="1"/>
  <c r="AH462" i="1"/>
  <c r="O462" i="1"/>
  <c r="R462" i="1"/>
  <c r="S462" i="1"/>
  <c r="V462" i="1"/>
  <c r="Y462" i="1"/>
  <c r="AD462" i="1"/>
  <c r="AB462" i="1"/>
  <c r="AE462" i="1"/>
  <c r="L462" i="1"/>
  <c r="S530" i="1"/>
  <c r="AE530" i="1"/>
  <c r="T530" i="1"/>
  <c r="AF530" i="1"/>
  <c r="U530" i="1"/>
  <c r="AG530" i="1"/>
  <c r="V530" i="1"/>
  <c r="AH530" i="1"/>
  <c r="W530" i="1"/>
  <c r="AI530" i="1"/>
  <c r="X530" i="1"/>
  <c r="AJ530" i="1"/>
  <c r="Y530" i="1"/>
  <c r="R530" i="1"/>
  <c r="Z530" i="1"/>
  <c r="AA530" i="1"/>
  <c r="AB530" i="1"/>
  <c r="AD530" i="1"/>
  <c r="P530" i="1"/>
  <c r="O530" i="1"/>
  <c r="Q530" i="1"/>
  <c r="AC530" i="1"/>
  <c r="L530" i="1"/>
  <c r="Z842" i="1"/>
  <c r="O842" i="1"/>
  <c r="AA842" i="1"/>
  <c r="P842" i="1"/>
  <c r="AB842" i="1"/>
  <c r="Q842" i="1"/>
  <c r="AC842" i="1"/>
  <c r="R842" i="1"/>
  <c r="AD842" i="1"/>
  <c r="S842" i="1"/>
  <c r="AE842" i="1"/>
  <c r="T842" i="1"/>
  <c r="AF842" i="1"/>
  <c r="U842" i="1"/>
  <c r="AG842" i="1"/>
  <c r="V842" i="1"/>
  <c r="AH842" i="1"/>
  <c r="X842" i="1"/>
  <c r="AJ842" i="1"/>
  <c r="AI842" i="1"/>
  <c r="Y842" i="1"/>
  <c r="W842" i="1"/>
  <c r="L842" i="1"/>
  <c r="Z848" i="1"/>
  <c r="O848" i="1"/>
  <c r="AA848" i="1"/>
  <c r="P848" i="1"/>
  <c r="AB848" i="1"/>
  <c r="Q848" i="1"/>
  <c r="AC848" i="1"/>
  <c r="R848" i="1"/>
  <c r="AD848" i="1"/>
  <c r="S848" i="1"/>
  <c r="AE848" i="1"/>
  <c r="T848" i="1"/>
  <c r="AF848" i="1"/>
  <c r="U848" i="1"/>
  <c r="AG848" i="1"/>
  <c r="V848" i="1"/>
  <c r="AH848" i="1"/>
  <c r="X848" i="1"/>
  <c r="AJ848" i="1"/>
  <c r="Y848" i="1"/>
  <c r="AI848" i="1"/>
  <c r="W848" i="1"/>
  <c r="L848" i="1"/>
  <c r="X1004" i="1"/>
  <c r="AJ1004" i="1"/>
  <c r="AF1004" i="1"/>
  <c r="AH1004" i="1"/>
  <c r="Y1004" i="1"/>
  <c r="AG1004" i="1"/>
  <c r="Z1004" i="1"/>
  <c r="V1004" i="1"/>
  <c r="O1004" i="1"/>
  <c r="AA1004" i="1"/>
  <c r="U1004" i="1"/>
  <c r="P1004" i="1"/>
  <c r="AB1004" i="1"/>
  <c r="Q1004" i="1"/>
  <c r="AC1004" i="1"/>
  <c r="R1004" i="1"/>
  <c r="AD1004" i="1"/>
  <c r="S1004" i="1"/>
  <c r="AE1004" i="1"/>
  <c r="T1004" i="1"/>
  <c r="AI1004" i="1"/>
  <c r="W1004" i="1"/>
  <c r="L1004" i="1"/>
  <c r="T670" i="1"/>
  <c r="AF670" i="1"/>
  <c r="U670" i="1"/>
  <c r="AG670" i="1"/>
  <c r="V670" i="1"/>
  <c r="AH670" i="1"/>
  <c r="W670" i="1"/>
  <c r="AI670" i="1"/>
  <c r="X670" i="1"/>
  <c r="AJ670" i="1"/>
  <c r="Y670" i="1"/>
  <c r="R670" i="1"/>
  <c r="AD670" i="1"/>
  <c r="AE670" i="1"/>
  <c r="O670" i="1"/>
  <c r="P670" i="1"/>
  <c r="Q670" i="1"/>
  <c r="S670" i="1"/>
  <c r="AB670" i="1"/>
  <c r="Z670" i="1"/>
  <c r="AA670" i="1"/>
  <c r="AC670" i="1"/>
  <c r="L670" i="1"/>
  <c r="T863" i="1"/>
  <c r="AF863" i="1"/>
  <c r="U863" i="1"/>
  <c r="AG863" i="1"/>
  <c r="V863" i="1"/>
  <c r="AH863" i="1"/>
  <c r="W863" i="1"/>
  <c r="AI863" i="1"/>
  <c r="X863" i="1"/>
  <c r="AJ863" i="1"/>
  <c r="Y863" i="1"/>
  <c r="Z863" i="1"/>
  <c r="O863" i="1"/>
  <c r="AA863" i="1"/>
  <c r="P863" i="1"/>
  <c r="AB863" i="1"/>
  <c r="R863" i="1"/>
  <c r="AD863" i="1"/>
  <c r="Q863" i="1"/>
  <c r="S863" i="1"/>
  <c r="AC863" i="1"/>
  <c r="AE863" i="1"/>
  <c r="L863" i="1"/>
  <c r="S479" i="1"/>
  <c r="AE479" i="1"/>
  <c r="U479" i="1"/>
  <c r="AG479" i="1"/>
  <c r="X479" i="1"/>
  <c r="AJ479" i="1"/>
  <c r="AB479" i="1"/>
  <c r="AC479" i="1"/>
  <c r="O479" i="1"/>
  <c r="AD479" i="1"/>
  <c r="P479" i="1"/>
  <c r="AF479" i="1"/>
  <c r="Q479" i="1"/>
  <c r="AH479" i="1"/>
  <c r="R479" i="1"/>
  <c r="AI479" i="1"/>
  <c r="T479" i="1"/>
  <c r="V479" i="1"/>
  <c r="W479" i="1"/>
  <c r="Y479" i="1"/>
  <c r="Z479" i="1"/>
  <c r="AA479" i="1"/>
  <c r="L479" i="1"/>
  <c r="Z465" i="1"/>
  <c r="O465" i="1"/>
  <c r="AA465" i="1"/>
  <c r="Q465" i="1"/>
  <c r="AC465" i="1"/>
  <c r="R465" i="1"/>
  <c r="AD465" i="1"/>
  <c r="T465" i="1"/>
  <c r="AF465" i="1"/>
  <c r="U465" i="1"/>
  <c r="AG465" i="1"/>
  <c r="W465" i="1"/>
  <c r="AI465" i="1"/>
  <c r="Y465" i="1"/>
  <c r="AB465" i="1"/>
  <c r="AE465" i="1"/>
  <c r="AH465" i="1"/>
  <c r="AJ465" i="1"/>
  <c r="P465" i="1"/>
  <c r="S465" i="1"/>
  <c r="V465" i="1"/>
  <c r="X465" i="1"/>
  <c r="L465" i="1"/>
  <c r="R850" i="1"/>
  <c r="AD850" i="1"/>
  <c r="S850" i="1"/>
  <c r="AE850" i="1"/>
  <c r="T850" i="1"/>
  <c r="AF850" i="1"/>
  <c r="U850" i="1"/>
  <c r="AG850" i="1"/>
  <c r="V850" i="1"/>
  <c r="AH850" i="1"/>
  <c r="W850" i="1"/>
  <c r="AI850" i="1"/>
  <c r="X850" i="1"/>
  <c r="AJ850" i="1"/>
  <c r="Y850" i="1"/>
  <c r="Z850" i="1"/>
  <c r="P850" i="1"/>
  <c r="AB850" i="1"/>
  <c r="O850" i="1"/>
  <c r="Q850" i="1"/>
  <c r="AA850" i="1"/>
  <c r="AC850" i="1"/>
  <c r="L850" i="1"/>
  <c r="T984" i="1"/>
  <c r="AF984" i="1"/>
  <c r="R984" i="1"/>
  <c r="U984" i="1"/>
  <c r="AG984" i="1"/>
  <c r="Q984" i="1"/>
  <c r="AD984" i="1"/>
  <c r="V984" i="1"/>
  <c r="AH984" i="1"/>
  <c r="W984" i="1"/>
  <c r="AI984" i="1"/>
  <c r="X984" i="1"/>
  <c r="AJ984" i="1"/>
  <c r="AC984" i="1"/>
  <c r="Y984" i="1"/>
  <c r="Z984" i="1"/>
  <c r="O984" i="1"/>
  <c r="AA984" i="1"/>
  <c r="P984" i="1"/>
  <c r="AB984" i="1"/>
  <c r="S984" i="1"/>
  <c r="AE984" i="1"/>
  <c r="L984" i="1"/>
  <c r="T765" i="1"/>
  <c r="AF765" i="1"/>
  <c r="U765" i="1"/>
  <c r="AG765" i="1"/>
  <c r="Y765" i="1"/>
  <c r="W765" i="1"/>
  <c r="X765" i="1"/>
  <c r="AA765" i="1"/>
  <c r="AC765" i="1"/>
  <c r="O765" i="1"/>
  <c r="AD765" i="1"/>
  <c r="P765" i="1"/>
  <c r="AE765" i="1"/>
  <c r="Q765" i="1"/>
  <c r="AH765" i="1"/>
  <c r="R765" i="1"/>
  <c r="AI765" i="1"/>
  <c r="S765" i="1"/>
  <c r="V765" i="1"/>
  <c r="Z765" i="1"/>
  <c r="AB765" i="1"/>
  <c r="AJ765" i="1"/>
  <c r="L765" i="1"/>
  <c r="O622" i="1"/>
  <c r="AA622" i="1"/>
  <c r="P622" i="1"/>
  <c r="AB622" i="1"/>
  <c r="Q622" i="1"/>
  <c r="AC622" i="1"/>
  <c r="S622" i="1"/>
  <c r="AE622" i="1"/>
  <c r="V622" i="1"/>
  <c r="AH622" i="1"/>
  <c r="W622" i="1"/>
  <c r="AI622" i="1"/>
  <c r="R622" i="1"/>
  <c r="T622" i="1"/>
  <c r="U622" i="1"/>
  <c r="X622" i="1"/>
  <c r="Y622" i="1"/>
  <c r="Z622" i="1"/>
  <c r="AJ622" i="1"/>
  <c r="AD622" i="1"/>
  <c r="AF622" i="1"/>
  <c r="AG622" i="1"/>
  <c r="L622" i="1"/>
  <c r="Q704" i="1"/>
  <c r="AC704" i="1"/>
  <c r="R704" i="1"/>
  <c r="AD704" i="1"/>
  <c r="S704" i="1"/>
  <c r="AE704" i="1"/>
  <c r="T704" i="1"/>
  <c r="AF704" i="1"/>
  <c r="U704" i="1"/>
  <c r="AG704" i="1"/>
  <c r="V704" i="1"/>
  <c r="AH704" i="1"/>
  <c r="W704" i="1"/>
  <c r="AI704" i="1"/>
  <c r="O704" i="1"/>
  <c r="AA704" i="1"/>
  <c r="AJ704" i="1"/>
  <c r="P704" i="1"/>
  <c r="X704" i="1"/>
  <c r="Y704" i="1"/>
  <c r="Z704" i="1"/>
  <c r="AB704" i="1"/>
  <c r="L704" i="1"/>
  <c r="U625" i="1"/>
  <c r="AG625" i="1"/>
  <c r="W625" i="1"/>
  <c r="AI625" i="1"/>
  <c r="Y625" i="1"/>
  <c r="P625" i="1"/>
  <c r="AB625" i="1"/>
  <c r="R625" i="1"/>
  <c r="AJ625" i="1"/>
  <c r="S625" i="1"/>
  <c r="T625" i="1"/>
  <c r="V625" i="1"/>
  <c r="X625" i="1"/>
  <c r="Z625" i="1"/>
  <c r="AA625" i="1"/>
  <c r="O625" i="1"/>
  <c r="AF625" i="1"/>
  <c r="AC625" i="1"/>
  <c r="AD625" i="1"/>
  <c r="AE625" i="1"/>
  <c r="AH625" i="1"/>
  <c r="Q625" i="1"/>
  <c r="L625" i="1"/>
  <c r="S717" i="1"/>
  <c r="AE717" i="1"/>
  <c r="T717" i="1"/>
  <c r="AF717" i="1"/>
  <c r="U717" i="1"/>
  <c r="AG717" i="1"/>
  <c r="V717" i="1"/>
  <c r="AH717" i="1"/>
  <c r="W717" i="1"/>
  <c r="AI717" i="1"/>
  <c r="X717" i="1"/>
  <c r="AJ717" i="1"/>
  <c r="Y717" i="1"/>
  <c r="Q717" i="1"/>
  <c r="AC717" i="1"/>
  <c r="O717" i="1"/>
  <c r="P717" i="1"/>
  <c r="R717" i="1"/>
  <c r="Z717" i="1"/>
  <c r="AA717" i="1"/>
  <c r="AB717" i="1"/>
  <c r="AD717" i="1"/>
  <c r="L717" i="1"/>
  <c r="T688" i="1"/>
  <c r="AF688" i="1"/>
  <c r="U688" i="1"/>
  <c r="AG688" i="1"/>
  <c r="V688" i="1"/>
  <c r="AH688" i="1"/>
  <c r="W688" i="1"/>
  <c r="AI688" i="1"/>
  <c r="X688" i="1"/>
  <c r="AJ688" i="1"/>
  <c r="Y688" i="1"/>
  <c r="P688" i="1"/>
  <c r="Q688" i="1"/>
  <c r="R688" i="1"/>
  <c r="S688" i="1"/>
  <c r="Z688" i="1"/>
  <c r="AA688" i="1"/>
  <c r="AB688" i="1"/>
  <c r="AC688" i="1"/>
  <c r="O688" i="1"/>
  <c r="AD688" i="1"/>
  <c r="AE688" i="1"/>
  <c r="L688" i="1"/>
  <c r="Z915" i="1"/>
  <c r="X915" i="1"/>
  <c r="O915" i="1"/>
  <c r="AA915" i="1"/>
  <c r="W915" i="1"/>
  <c r="P915" i="1"/>
  <c r="AB915" i="1"/>
  <c r="Y915" i="1"/>
  <c r="Q915" i="1"/>
  <c r="AC915" i="1"/>
  <c r="R915" i="1"/>
  <c r="AD915" i="1"/>
  <c r="S915" i="1"/>
  <c r="AE915" i="1"/>
  <c r="AI915" i="1"/>
  <c r="AJ915" i="1"/>
  <c r="T915" i="1"/>
  <c r="AF915" i="1"/>
  <c r="U915" i="1"/>
  <c r="AG915" i="1"/>
  <c r="V915" i="1"/>
  <c r="AH915" i="1"/>
  <c r="L915" i="1"/>
  <c r="L1003" i="1"/>
  <c r="V1003" i="1"/>
  <c r="AH1003" i="1"/>
  <c r="W1003" i="1"/>
  <c r="AI1003" i="1"/>
  <c r="X1003" i="1"/>
  <c r="AJ1003" i="1"/>
  <c r="Y1003" i="1"/>
  <c r="Z1003" i="1"/>
  <c r="R1003" i="1"/>
  <c r="O1003" i="1"/>
  <c r="AA1003" i="1"/>
  <c r="AD1003" i="1"/>
  <c r="P1003" i="1"/>
  <c r="AB1003" i="1"/>
  <c r="AE1003" i="1"/>
  <c r="AF1003" i="1"/>
  <c r="Q1003" i="1"/>
  <c r="AC1003" i="1"/>
  <c r="S1003" i="1"/>
  <c r="T1003" i="1"/>
  <c r="U1003" i="1"/>
  <c r="AG1003" i="1"/>
  <c r="W580" i="1"/>
  <c r="AI580" i="1"/>
  <c r="X580" i="1"/>
  <c r="AJ580" i="1"/>
  <c r="Y580" i="1"/>
  <c r="Z580" i="1"/>
  <c r="P580" i="1"/>
  <c r="AB580" i="1"/>
  <c r="Q580" i="1"/>
  <c r="AC580" i="1"/>
  <c r="R580" i="1"/>
  <c r="AD580" i="1"/>
  <c r="U580" i="1"/>
  <c r="AF580" i="1"/>
  <c r="AG580" i="1"/>
  <c r="AH580" i="1"/>
  <c r="O580" i="1"/>
  <c r="S580" i="1"/>
  <c r="T580" i="1"/>
  <c r="V580" i="1"/>
  <c r="AE580" i="1"/>
  <c r="AA580" i="1"/>
  <c r="L580" i="1"/>
  <c r="V822" i="1"/>
  <c r="AH822" i="1"/>
  <c r="W822" i="1"/>
  <c r="AI822" i="1"/>
  <c r="X822" i="1"/>
  <c r="AJ822" i="1"/>
  <c r="Y822" i="1"/>
  <c r="Z822" i="1"/>
  <c r="O822" i="1"/>
  <c r="AA822" i="1"/>
  <c r="P822" i="1"/>
  <c r="AB822" i="1"/>
  <c r="Q822" i="1"/>
  <c r="AC822" i="1"/>
  <c r="R822" i="1"/>
  <c r="AD822" i="1"/>
  <c r="T822" i="1"/>
  <c r="AF822" i="1"/>
  <c r="AG822" i="1"/>
  <c r="U822" i="1"/>
  <c r="AE822" i="1"/>
  <c r="S822" i="1"/>
  <c r="L822" i="1"/>
  <c r="T857" i="1"/>
  <c r="AF857" i="1"/>
  <c r="U857" i="1"/>
  <c r="AG857" i="1"/>
  <c r="V857" i="1"/>
  <c r="AH857" i="1"/>
  <c r="W857" i="1"/>
  <c r="AI857" i="1"/>
  <c r="X857" i="1"/>
  <c r="AJ857" i="1"/>
  <c r="Y857" i="1"/>
  <c r="Z857" i="1"/>
  <c r="O857" i="1"/>
  <c r="AA857" i="1"/>
  <c r="P857" i="1"/>
  <c r="AB857" i="1"/>
  <c r="R857" i="1"/>
  <c r="AD857" i="1"/>
  <c r="Q857" i="1"/>
  <c r="S857" i="1"/>
  <c r="AC857" i="1"/>
  <c r="AE857" i="1"/>
  <c r="L857" i="1"/>
  <c r="U724" i="1"/>
  <c r="AG724" i="1"/>
  <c r="V724" i="1"/>
  <c r="AH724" i="1"/>
  <c r="W724" i="1"/>
  <c r="AI724" i="1"/>
  <c r="X724" i="1"/>
  <c r="AJ724" i="1"/>
  <c r="Y724" i="1"/>
  <c r="Z724" i="1"/>
  <c r="O724" i="1"/>
  <c r="AA724" i="1"/>
  <c r="S724" i="1"/>
  <c r="AE724" i="1"/>
  <c r="AB724" i="1"/>
  <c r="AC724" i="1"/>
  <c r="AD724" i="1"/>
  <c r="AF724" i="1"/>
  <c r="P724" i="1"/>
  <c r="Q724" i="1"/>
  <c r="R724" i="1"/>
  <c r="T724" i="1"/>
  <c r="L724" i="1"/>
  <c r="V810" i="1"/>
  <c r="AH810" i="1"/>
  <c r="W810" i="1"/>
  <c r="AI810" i="1"/>
  <c r="X810" i="1"/>
  <c r="AJ810" i="1"/>
  <c r="Y810" i="1"/>
  <c r="Z810" i="1"/>
  <c r="O810" i="1"/>
  <c r="AA810" i="1"/>
  <c r="P810" i="1"/>
  <c r="AB810" i="1"/>
  <c r="Q810" i="1"/>
  <c r="AC810" i="1"/>
  <c r="R810" i="1"/>
  <c r="AD810" i="1"/>
  <c r="T810" i="1"/>
  <c r="AF810" i="1"/>
  <c r="S810" i="1"/>
  <c r="U810" i="1"/>
  <c r="AE810" i="1"/>
  <c r="AG810" i="1"/>
  <c r="L810" i="1"/>
  <c r="X811" i="1"/>
  <c r="AJ811" i="1"/>
  <c r="Y811" i="1"/>
  <c r="Z811" i="1"/>
  <c r="O811" i="1"/>
  <c r="AA811" i="1"/>
  <c r="P811" i="1"/>
  <c r="AB811" i="1"/>
  <c r="Q811" i="1"/>
  <c r="AC811" i="1"/>
  <c r="R811" i="1"/>
  <c r="AD811" i="1"/>
  <c r="S811" i="1"/>
  <c r="AE811" i="1"/>
  <c r="T811" i="1"/>
  <c r="AF811" i="1"/>
  <c r="V811" i="1"/>
  <c r="AH811" i="1"/>
  <c r="U811" i="1"/>
  <c r="W811" i="1"/>
  <c r="AG811" i="1"/>
  <c r="AI811" i="1"/>
  <c r="L811" i="1"/>
  <c r="W333" i="1"/>
  <c r="AI333" i="1"/>
  <c r="X333" i="1"/>
  <c r="AJ333" i="1"/>
  <c r="Y333" i="1"/>
  <c r="Z333" i="1"/>
  <c r="O333" i="1"/>
  <c r="AA333" i="1"/>
  <c r="Q333" i="1"/>
  <c r="AC333" i="1"/>
  <c r="U333" i="1"/>
  <c r="AG333" i="1"/>
  <c r="R333" i="1"/>
  <c r="S333" i="1"/>
  <c r="T333" i="1"/>
  <c r="V333" i="1"/>
  <c r="AD333" i="1"/>
  <c r="AE333" i="1"/>
  <c r="AF333" i="1"/>
  <c r="P333" i="1"/>
  <c r="AB333" i="1"/>
  <c r="AH333" i="1"/>
  <c r="L333" i="1"/>
  <c r="U513" i="1"/>
  <c r="AG513" i="1"/>
  <c r="V513" i="1"/>
  <c r="AH513" i="1"/>
  <c r="W513" i="1"/>
  <c r="AI513" i="1"/>
  <c r="X513" i="1"/>
  <c r="AJ513" i="1"/>
  <c r="Y513" i="1"/>
  <c r="Z513" i="1"/>
  <c r="O513" i="1"/>
  <c r="AA513" i="1"/>
  <c r="S513" i="1"/>
  <c r="T513" i="1"/>
  <c r="AB513" i="1"/>
  <c r="AC513" i="1"/>
  <c r="AD513" i="1"/>
  <c r="AE513" i="1"/>
  <c r="AF513" i="1"/>
  <c r="Q513" i="1"/>
  <c r="P513" i="1"/>
  <c r="R513" i="1"/>
  <c r="L513" i="1"/>
  <c r="R1013" i="1"/>
  <c r="AD1013" i="1"/>
  <c r="S1013" i="1"/>
  <c r="AE1013" i="1"/>
  <c r="O1013" i="1"/>
  <c r="T1013" i="1"/>
  <c r="AF1013" i="1"/>
  <c r="V1013" i="1"/>
  <c r="AA1013" i="1"/>
  <c r="P1013" i="1"/>
  <c r="U1013" i="1"/>
  <c r="AG1013" i="1"/>
  <c r="AH1013" i="1"/>
  <c r="W1013" i="1"/>
  <c r="AI1013" i="1"/>
  <c r="Z1013" i="1"/>
  <c r="X1013" i="1"/>
  <c r="AJ1013" i="1"/>
  <c r="Y1013" i="1"/>
  <c r="AB1013" i="1"/>
  <c r="Q1013" i="1"/>
  <c r="AC1013" i="1"/>
  <c r="L1013" i="1"/>
  <c r="P897" i="1"/>
  <c r="AB897" i="1"/>
  <c r="R897" i="1"/>
  <c r="AD897" i="1"/>
  <c r="T897" i="1"/>
  <c r="AF897" i="1"/>
  <c r="U897" i="1"/>
  <c r="AG897" i="1"/>
  <c r="V897" i="1"/>
  <c r="AH897" i="1"/>
  <c r="W897" i="1"/>
  <c r="AI897" i="1"/>
  <c r="Z897" i="1"/>
  <c r="S897" i="1"/>
  <c r="X897" i="1"/>
  <c r="O897" i="1"/>
  <c r="Y897" i="1"/>
  <c r="Q897" i="1"/>
  <c r="AA897" i="1"/>
  <c r="AC897" i="1"/>
  <c r="AE897" i="1"/>
  <c r="AJ897" i="1"/>
  <c r="L897" i="1"/>
  <c r="U537" i="1"/>
  <c r="AG537" i="1"/>
  <c r="V537" i="1"/>
  <c r="AH537" i="1"/>
  <c r="W537" i="1"/>
  <c r="AI537" i="1"/>
  <c r="X537" i="1"/>
  <c r="AJ537" i="1"/>
  <c r="Y537" i="1"/>
  <c r="Z537" i="1"/>
  <c r="O537" i="1"/>
  <c r="AA537" i="1"/>
  <c r="P537" i="1"/>
  <c r="Q537" i="1"/>
  <c r="R537" i="1"/>
  <c r="T537" i="1"/>
  <c r="AB537" i="1"/>
  <c r="AC537" i="1"/>
  <c r="AF537" i="1"/>
  <c r="S537" i="1"/>
  <c r="AD537" i="1"/>
  <c r="AE537" i="1"/>
  <c r="L537" i="1"/>
  <c r="U561" i="1"/>
  <c r="AG561" i="1"/>
  <c r="V561" i="1"/>
  <c r="AH561" i="1"/>
  <c r="W561" i="1"/>
  <c r="AI561" i="1"/>
  <c r="X561" i="1"/>
  <c r="AJ561" i="1"/>
  <c r="Z561" i="1"/>
  <c r="O561" i="1"/>
  <c r="AA561" i="1"/>
  <c r="P561" i="1"/>
  <c r="AB561" i="1"/>
  <c r="S561" i="1"/>
  <c r="AE561" i="1"/>
  <c r="R561" i="1"/>
  <c r="T561" i="1"/>
  <c r="Y561" i="1"/>
  <c r="AC561" i="1"/>
  <c r="AD561" i="1"/>
  <c r="AF561" i="1"/>
  <c r="Q561" i="1"/>
  <c r="L561" i="1"/>
  <c r="O703" i="1"/>
  <c r="AA703" i="1"/>
  <c r="P703" i="1"/>
  <c r="AB703" i="1"/>
  <c r="Q703" i="1"/>
  <c r="AC703" i="1"/>
  <c r="R703" i="1"/>
  <c r="AD703" i="1"/>
  <c r="S703" i="1"/>
  <c r="AE703" i="1"/>
  <c r="T703" i="1"/>
  <c r="AF703" i="1"/>
  <c r="U703" i="1"/>
  <c r="AG703" i="1"/>
  <c r="Y703" i="1"/>
  <c r="V703" i="1"/>
  <c r="W703" i="1"/>
  <c r="X703" i="1"/>
  <c r="Z703" i="1"/>
  <c r="AI703" i="1"/>
  <c r="AJ703" i="1"/>
  <c r="AH703" i="1"/>
  <c r="L703" i="1"/>
  <c r="Z993" i="1"/>
  <c r="O993" i="1"/>
  <c r="AA993" i="1"/>
  <c r="X993" i="1"/>
  <c r="P993" i="1"/>
  <c r="AB993" i="1"/>
  <c r="Q993" i="1"/>
  <c r="AC993" i="1"/>
  <c r="AI993" i="1"/>
  <c r="R993" i="1"/>
  <c r="AD993" i="1"/>
  <c r="W993" i="1"/>
  <c r="S993" i="1"/>
  <c r="AE993" i="1"/>
  <c r="T993" i="1"/>
  <c r="AF993" i="1"/>
  <c r="U993" i="1"/>
  <c r="AG993" i="1"/>
  <c r="V993" i="1"/>
  <c r="AH993" i="1"/>
  <c r="AJ993" i="1"/>
  <c r="Y993" i="1"/>
  <c r="L993" i="1"/>
  <c r="X883" i="1"/>
  <c r="AJ883" i="1"/>
  <c r="Y883" i="1"/>
  <c r="Z883" i="1"/>
  <c r="P883" i="1"/>
  <c r="AB883" i="1"/>
  <c r="Q883" i="1"/>
  <c r="AC883" i="1"/>
  <c r="R883" i="1"/>
  <c r="AD883" i="1"/>
  <c r="S883" i="1"/>
  <c r="AE883" i="1"/>
  <c r="V883" i="1"/>
  <c r="AH883" i="1"/>
  <c r="AI883" i="1"/>
  <c r="O883" i="1"/>
  <c r="T883" i="1"/>
  <c r="AF883" i="1"/>
  <c r="U883" i="1"/>
  <c r="AA883" i="1"/>
  <c r="AG883" i="1"/>
  <c r="W883" i="1"/>
  <c r="L883" i="1"/>
  <c r="P644" i="1"/>
  <c r="AB644" i="1"/>
  <c r="Q644" i="1"/>
  <c r="AC644" i="1"/>
  <c r="R644" i="1"/>
  <c r="AD644" i="1"/>
  <c r="S644" i="1"/>
  <c r="AE644" i="1"/>
  <c r="T644" i="1"/>
  <c r="AF644" i="1"/>
  <c r="U644" i="1"/>
  <c r="AG644" i="1"/>
  <c r="V644" i="1"/>
  <c r="AH644" i="1"/>
  <c r="Z644" i="1"/>
  <c r="W644" i="1"/>
  <c r="X644" i="1"/>
  <c r="Y644" i="1"/>
  <c r="AA644" i="1"/>
  <c r="AI644" i="1"/>
  <c r="AJ644" i="1"/>
  <c r="O644" i="1"/>
  <c r="L644" i="1"/>
  <c r="T399" i="1"/>
  <c r="AF399" i="1"/>
  <c r="U399" i="1"/>
  <c r="AG399" i="1"/>
  <c r="W399" i="1"/>
  <c r="AI399" i="1"/>
  <c r="V399" i="1"/>
  <c r="Y399" i="1"/>
  <c r="Z399" i="1"/>
  <c r="AA399" i="1"/>
  <c r="AB399" i="1"/>
  <c r="AC399" i="1"/>
  <c r="Q399" i="1"/>
  <c r="R399" i="1"/>
  <c r="S399" i="1"/>
  <c r="X399" i="1"/>
  <c r="AD399" i="1"/>
  <c r="AE399" i="1"/>
  <c r="AH399" i="1"/>
  <c r="O399" i="1"/>
  <c r="P399" i="1"/>
  <c r="AJ399" i="1"/>
  <c r="L399" i="1"/>
  <c r="Y599" i="1"/>
  <c r="Z599" i="1"/>
  <c r="O599" i="1"/>
  <c r="AA599" i="1"/>
  <c r="P599" i="1"/>
  <c r="AB599" i="1"/>
  <c r="R599" i="1"/>
  <c r="AD599" i="1"/>
  <c r="S599" i="1"/>
  <c r="AE599" i="1"/>
  <c r="AH599" i="1"/>
  <c r="AI599" i="1"/>
  <c r="AJ599" i="1"/>
  <c r="T599" i="1"/>
  <c r="U599" i="1"/>
  <c r="W599" i="1"/>
  <c r="X599" i="1"/>
  <c r="AG599" i="1"/>
  <c r="Q599" i="1"/>
  <c r="AC599" i="1"/>
  <c r="V599" i="1"/>
  <c r="AF599" i="1"/>
  <c r="L599" i="1"/>
  <c r="W797" i="1"/>
  <c r="AI797" i="1"/>
  <c r="X797" i="1"/>
  <c r="AJ797" i="1"/>
  <c r="Z797" i="1"/>
  <c r="R797" i="1"/>
  <c r="AD797" i="1"/>
  <c r="AB797" i="1"/>
  <c r="AC797" i="1"/>
  <c r="AE797" i="1"/>
  <c r="O797" i="1"/>
  <c r="AF797" i="1"/>
  <c r="P797" i="1"/>
  <c r="AG797" i="1"/>
  <c r="Q797" i="1"/>
  <c r="AH797" i="1"/>
  <c r="S797" i="1"/>
  <c r="T797" i="1"/>
  <c r="U797" i="1"/>
  <c r="Y797" i="1"/>
  <c r="V797" i="1"/>
  <c r="AA797" i="1"/>
  <c r="L797" i="1"/>
  <c r="P391" i="1"/>
  <c r="AB391" i="1"/>
  <c r="Q391" i="1"/>
  <c r="AC391" i="1"/>
  <c r="S391" i="1"/>
  <c r="AE391" i="1"/>
  <c r="V391" i="1"/>
  <c r="X391" i="1"/>
  <c r="Y391" i="1"/>
  <c r="Z391" i="1"/>
  <c r="AA391" i="1"/>
  <c r="AD391" i="1"/>
  <c r="AH391" i="1"/>
  <c r="AI391" i="1"/>
  <c r="AJ391" i="1"/>
  <c r="O391" i="1"/>
  <c r="R391" i="1"/>
  <c r="AF391" i="1"/>
  <c r="T391" i="1"/>
  <c r="U391" i="1"/>
  <c r="W391" i="1"/>
  <c r="AG391" i="1"/>
  <c r="L391" i="1"/>
  <c r="R651" i="1"/>
  <c r="AD651" i="1"/>
  <c r="S651" i="1"/>
  <c r="AE651" i="1"/>
  <c r="T651" i="1"/>
  <c r="AF651" i="1"/>
  <c r="U651" i="1"/>
  <c r="AG651" i="1"/>
  <c r="V651" i="1"/>
  <c r="AH651" i="1"/>
  <c r="W651" i="1"/>
  <c r="AI651" i="1"/>
  <c r="X651" i="1"/>
  <c r="AJ651" i="1"/>
  <c r="P651" i="1"/>
  <c r="AB651" i="1"/>
  <c r="O651" i="1"/>
  <c r="Q651" i="1"/>
  <c r="Y651" i="1"/>
  <c r="Z651" i="1"/>
  <c r="AA651" i="1"/>
  <c r="AC651" i="1"/>
  <c r="L651" i="1"/>
  <c r="V864" i="1"/>
  <c r="AH864" i="1"/>
  <c r="W864" i="1"/>
  <c r="AI864" i="1"/>
  <c r="X864" i="1"/>
  <c r="AJ864" i="1"/>
  <c r="Y864" i="1"/>
  <c r="Z864" i="1"/>
  <c r="O864" i="1"/>
  <c r="AA864" i="1"/>
  <c r="P864" i="1"/>
  <c r="AB864" i="1"/>
  <c r="Q864" i="1"/>
  <c r="AC864" i="1"/>
  <c r="R864" i="1"/>
  <c r="AD864" i="1"/>
  <c r="T864" i="1"/>
  <c r="AF864" i="1"/>
  <c r="AG864" i="1"/>
  <c r="S864" i="1"/>
  <c r="U864" i="1"/>
  <c r="AE864" i="1"/>
  <c r="L864" i="1"/>
  <c r="Q493" i="1"/>
  <c r="AC493" i="1"/>
  <c r="R493" i="1"/>
  <c r="AD493" i="1"/>
  <c r="S493" i="1"/>
  <c r="AE493" i="1"/>
  <c r="T493" i="1"/>
  <c r="AF493" i="1"/>
  <c r="U493" i="1"/>
  <c r="AG493" i="1"/>
  <c r="V493" i="1"/>
  <c r="AH493" i="1"/>
  <c r="W493" i="1"/>
  <c r="AI493" i="1"/>
  <c r="AA493" i="1"/>
  <c r="AB493" i="1"/>
  <c r="AJ493" i="1"/>
  <c r="O493" i="1"/>
  <c r="P493" i="1"/>
  <c r="Y493" i="1"/>
  <c r="X493" i="1"/>
  <c r="Z493" i="1"/>
  <c r="L493" i="1"/>
  <c r="V671" i="1"/>
  <c r="AH671" i="1"/>
  <c r="W671" i="1"/>
  <c r="AI671" i="1"/>
  <c r="X671" i="1"/>
  <c r="AJ671" i="1"/>
  <c r="Y671" i="1"/>
  <c r="Z671" i="1"/>
  <c r="O671" i="1"/>
  <c r="AA671" i="1"/>
  <c r="T671" i="1"/>
  <c r="AF671" i="1"/>
  <c r="P671" i="1"/>
  <c r="Q671" i="1"/>
  <c r="R671" i="1"/>
  <c r="S671" i="1"/>
  <c r="U671" i="1"/>
  <c r="AB671" i="1"/>
  <c r="AC671" i="1"/>
  <c r="AG671" i="1"/>
  <c r="AD671" i="1"/>
  <c r="AE671" i="1"/>
  <c r="L671" i="1"/>
  <c r="V900" i="1"/>
  <c r="AH900" i="1"/>
  <c r="X900" i="1"/>
  <c r="AJ900" i="1"/>
  <c r="Z900" i="1"/>
  <c r="O900" i="1"/>
  <c r="AA900" i="1"/>
  <c r="P900" i="1"/>
  <c r="AB900" i="1"/>
  <c r="Q900" i="1"/>
  <c r="AC900" i="1"/>
  <c r="T900" i="1"/>
  <c r="AF900" i="1"/>
  <c r="R900" i="1"/>
  <c r="AG900" i="1"/>
  <c r="S900" i="1"/>
  <c r="U900" i="1"/>
  <c r="W900" i="1"/>
  <c r="Y900" i="1"/>
  <c r="AD900" i="1"/>
  <c r="AI900" i="1"/>
  <c r="AE900" i="1"/>
  <c r="L900" i="1"/>
  <c r="T427" i="1"/>
  <c r="AF427" i="1"/>
  <c r="U427" i="1"/>
  <c r="AG427" i="1"/>
  <c r="Y427" i="1"/>
  <c r="Z427" i="1"/>
  <c r="AA427" i="1"/>
  <c r="P427" i="1"/>
  <c r="AD427" i="1"/>
  <c r="W427" i="1"/>
  <c r="X427" i="1"/>
  <c r="AB427" i="1"/>
  <c r="AC427" i="1"/>
  <c r="AE427" i="1"/>
  <c r="AH427" i="1"/>
  <c r="AJ427" i="1"/>
  <c r="O427" i="1"/>
  <c r="Q427" i="1"/>
  <c r="R427" i="1"/>
  <c r="S427" i="1"/>
  <c r="V427" i="1"/>
  <c r="AI427" i="1"/>
  <c r="L427" i="1"/>
  <c r="Y593" i="1"/>
  <c r="Z593" i="1"/>
  <c r="O593" i="1"/>
  <c r="AA593" i="1"/>
  <c r="P593" i="1"/>
  <c r="AB593" i="1"/>
  <c r="R593" i="1"/>
  <c r="AD593" i="1"/>
  <c r="S593" i="1"/>
  <c r="AE593" i="1"/>
  <c r="T593" i="1"/>
  <c r="AF593" i="1"/>
  <c r="AH593" i="1"/>
  <c r="AI593" i="1"/>
  <c r="AJ593" i="1"/>
  <c r="Q593" i="1"/>
  <c r="U593" i="1"/>
  <c r="V593" i="1"/>
  <c r="W593" i="1"/>
  <c r="X593" i="1"/>
  <c r="AC593" i="1"/>
  <c r="AG593" i="1"/>
  <c r="L593" i="1"/>
  <c r="Z756" i="1"/>
  <c r="O756" i="1"/>
  <c r="AA756" i="1"/>
  <c r="Q756" i="1"/>
  <c r="AC756" i="1"/>
  <c r="S756" i="1"/>
  <c r="AE756" i="1"/>
  <c r="W756" i="1"/>
  <c r="AI756" i="1"/>
  <c r="AD756" i="1"/>
  <c r="AF756" i="1"/>
  <c r="AH756" i="1"/>
  <c r="R756" i="1"/>
  <c r="T756" i="1"/>
  <c r="U756" i="1"/>
  <c r="V756" i="1"/>
  <c r="X756" i="1"/>
  <c r="AJ756" i="1"/>
  <c r="P756" i="1"/>
  <c r="AB756" i="1"/>
  <c r="Y756" i="1"/>
  <c r="AG756" i="1"/>
  <c r="L756" i="1"/>
  <c r="V428" i="1"/>
  <c r="AH428" i="1"/>
  <c r="W428" i="1"/>
  <c r="AI428" i="1"/>
  <c r="Q428" i="1"/>
  <c r="AE428" i="1"/>
  <c r="R428" i="1"/>
  <c r="AF428" i="1"/>
  <c r="S428" i="1"/>
  <c r="AG428" i="1"/>
  <c r="X428" i="1"/>
  <c r="O428" i="1"/>
  <c r="AC428" i="1"/>
  <c r="AA428" i="1"/>
  <c r="AB428" i="1"/>
  <c r="AD428" i="1"/>
  <c r="AJ428" i="1"/>
  <c r="P428" i="1"/>
  <c r="T428" i="1"/>
  <c r="U428" i="1"/>
  <c r="Y428" i="1"/>
  <c r="Z428" i="1"/>
  <c r="L428" i="1"/>
  <c r="V653" i="1"/>
  <c r="AH653" i="1"/>
  <c r="W653" i="1"/>
  <c r="AI653" i="1"/>
  <c r="X653" i="1"/>
  <c r="AJ653" i="1"/>
  <c r="Y653" i="1"/>
  <c r="Z653" i="1"/>
  <c r="O653" i="1"/>
  <c r="AA653" i="1"/>
  <c r="P653" i="1"/>
  <c r="AB653" i="1"/>
  <c r="T653" i="1"/>
  <c r="AF653" i="1"/>
  <c r="Q653" i="1"/>
  <c r="R653" i="1"/>
  <c r="S653" i="1"/>
  <c r="U653" i="1"/>
  <c r="AE653" i="1"/>
  <c r="AC653" i="1"/>
  <c r="AD653" i="1"/>
  <c r="AG653" i="1"/>
  <c r="L653" i="1"/>
  <c r="T851" i="1"/>
  <c r="AF851" i="1"/>
  <c r="U851" i="1"/>
  <c r="AG851" i="1"/>
  <c r="V851" i="1"/>
  <c r="AH851" i="1"/>
  <c r="W851" i="1"/>
  <c r="AI851" i="1"/>
  <c r="X851" i="1"/>
  <c r="AJ851" i="1"/>
  <c r="Y851" i="1"/>
  <c r="Z851" i="1"/>
  <c r="O851" i="1"/>
  <c r="AA851" i="1"/>
  <c r="P851" i="1"/>
  <c r="AB851" i="1"/>
  <c r="R851" i="1"/>
  <c r="AD851" i="1"/>
  <c r="Q851" i="1"/>
  <c r="S851" i="1"/>
  <c r="AC851" i="1"/>
  <c r="AE851" i="1"/>
  <c r="L851" i="1"/>
  <c r="X464" i="1"/>
  <c r="AJ464" i="1"/>
  <c r="Y464" i="1"/>
  <c r="O464" i="1"/>
  <c r="AA464" i="1"/>
  <c r="P464" i="1"/>
  <c r="AB464" i="1"/>
  <c r="R464" i="1"/>
  <c r="AD464" i="1"/>
  <c r="S464" i="1"/>
  <c r="AE464" i="1"/>
  <c r="U464" i="1"/>
  <c r="AG464" i="1"/>
  <c r="T464" i="1"/>
  <c r="V464" i="1"/>
  <c r="W464" i="1"/>
  <c r="Z464" i="1"/>
  <c r="AC464" i="1"/>
  <c r="AF464" i="1"/>
  <c r="AH464" i="1"/>
  <c r="AI464" i="1"/>
  <c r="Q464" i="1"/>
  <c r="L464" i="1"/>
  <c r="P674" i="1"/>
  <c r="AB674" i="1"/>
  <c r="Q674" i="1"/>
  <c r="AC674" i="1"/>
  <c r="R674" i="1"/>
  <c r="AD674" i="1"/>
  <c r="S674" i="1"/>
  <c r="AE674" i="1"/>
  <c r="T674" i="1"/>
  <c r="AF674" i="1"/>
  <c r="U674" i="1"/>
  <c r="AG674" i="1"/>
  <c r="Z674" i="1"/>
  <c r="AH674" i="1"/>
  <c r="AI674" i="1"/>
  <c r="AJ674" i="1"/>
  <c r="O674" i="1"/>
  <c r="V674" i="1"/>
  <c r="Y674" i="1"/>
  <c r="AA674" i="1"/>
  <c r="W674" i="1"/>
  <c r="X674" i="1"/>
  <c r="L674" i="1"/>
  <c r="V852" i="1"/>
  <c r="AH852" i="1"/>
  <c r="W852" i="1"/>
  <c r="AI852" i="1"/>
  <c r="X852" i="1"/>
  <c r="AJ852" i="1"/>
  <c r="Y852" i="1"/>
  <c r="Z852" i="1"/>
  <c r="O852" i="1"/>
  <c r="AA852" i="1"/>
  <c r="P852" i="1"/>
  <c r="AB852" i="1"/>
  <c r="Q852" i="1"/>
  <c r="AC852" i="1"/>
  <c r="R852" i="1"/>
  <c r="AD852" i="1"/>
  <c r="T852" i="1"/>
  <c r="AF852" i="1"/>
  <c r="AE852" i="1"/>
  <c r="S852" i="1"/>
  <c r="U852" i="1"/>
  <c r="AG852" i="1"/>
  <c r="L852" i="1"/>
  <c r="R403" i="1"/>
  <c r="AD403" i="1"/>
  <c r="T403" i="1"/>
  <c r="AF403" i="1"/>
  <c r="U403" i="1"/>
  <c r="AG403" i="1"/>
  <c r="V403" i="1"/>
  <c r="AH403" i="1"/>
  <c r="W403" i="1"/>
  <c r="AI403" i="1"/>
  <c r="X403" i="1"/>
  <c r="AJ403" i="1"/>
  <c r="O403" i="1"/>
  <c r="P403" i="1"/>
  <c r="Q403" i="1"/>
  <c r="S403" i="1"/>
  <c r="Y403" i="1"/>
  <c r="Z403" i="1"/>
  <c r="AA403" i="1"/>
  <c r="AB403" i="1"/>
  <c r="AC403" i="1"/>
  <c r="AE403" i="1"/>
  <c r="L403" i="1"/>
  <c r="Y615" i="1"/>
  <c r="Z615" i="1"/>
  <c r="O615" i="1"/>
  <c r="AA615" i="1"/>
  <c r="Q615" i="1"/>
  <c r="AC615" i="1"/>
  <c r="T615" i="1"/>
  <c r="AF615" i="1"/>
  <c r="U615" i="1"/>
  <c r="AG615" i="1"/>
  <c r="X615" i="1"/>
  <c r="AB615" i="1"/>
  <c r="AD615" i="1"/>
  <c r="AE615" i="1"/>
  <c r="AH615" i="1"/>
  <c r="AI615" i="1"/>
  <c r="AJ615" i="1"/>
  <c r="V615" i="1"/>
  <c r="S615" i="1"/>
  <c r="W615" i="1"/>
  <c r="P615" i="1"/>
  <c r="R615" i="1"/>
  <c r="L615" i="1"/>
  <c r="V748" i="1"/>
  <c r="AH748" i="1"/>
  <c r="W748" i="1"/>
  <c r="AI748" i="1"/>
  <c r="Y748" i="1"/>
  <c r="Z748" i="1"/>
  <c r="O748" i="1"/>
  <c r="AA748" i="1"/>
  <c r="S748" i="1"/>
  <c r="AE748" i="1"/>
  <c r="Q748" i="1"/>
  <c r="R748" i="1"/>
  <c r="U748" i="1"/>
  <c r="AB748" i="1"/>
  <c r="AC748" i="1"/>
  <c r="AD748" i="1"/>
  <c r="AF748" i="1"/>
  <c r="AG748" i="1"/>
  <c r="P748" i="1"/>
  <c r="T748" i="1"/>
  <c r="X748" i="1"/>
  <c r="AJ748" i="1"/>
  <c r="L748" i="1"/>
  <c r="X363" i="1"/>
  <c r="AJ363" i="1"/>
  <c r="Y363" i="1"/>
  <c r="Z363" i="1"/>
  <c r="Q363" i="1"/>
  <c r="AC363" i="1"/>
  <c r="R363" i="1"/>
  <c r="AD363" i="1"/>
  <c r="V363" i="1"/>
  <c r="AH363" i="1"/>
  <c r="AG363" i="1"/>
  <c r="AI363" i="1"/>
  <c r="O363" i="1"/>
  <c r="P363" i="1"/>
  <c r="S363" i="1"/>
  <c r="W363" i="1"/>
  <c r="AE363" i="1"/>
  <c r="AA363" i="1"/>
  <c r="AB363" i="1"/>
  <c r="AF363" i="1"/>
  <c r="T363" i="1"/>
  <c r="U363" i="1"/>
  <c r="L363" i="1"/>
  <c r="X666" i="1"/>
  <c r="AJ666" i="1"/>
  <c r="Y666" i="1"/>
  <c r="Z666" i="1"/>
  <c r="O666" i="1"/>
  <c r="AA666" i="1"/>
  <c r="P666" i="1"/>
  <c r="AB666" i="1"/>
  <c r="Q666" i="1"/>
  <c r="AC666" i="1"/>
  <c r="V666" i="1"/>
  <c r="AH666" i="1"/>
  <c r="AG666" i="1"/>
  <c r="AI666" i="1"/>
  <c r="R666" i="1"/>
  <c r="S666" i="1"/>
  <c r="T666" i="1"/>
  <c r="U666" i="1"/>
  <c r="AE666" i="1"/>
  <c r="W666" i="1"/>
  <c r="AD666" i="1"/>
  <c r="AF666" i="1"/>
  <c r="L666" i="1"/>
  <c r="R953" i="1"/>
  <c r="AD953" i="1"/>
  <c r="P953" i="1"/>
  <c r="S953" i="1"/>
  <c r="AE953" i="1"/>
  <c r="O953" i="1"/>
  <c r="T953" i="1"/>
  <c r="AF953" i="1"/>
  <c r="U953" i="1"/>
  <c r="AG953" i="1"/>
  <c r="V953" i="1"/>
  <c r="AH953" i="1"/>
  <c r="W953" i="1"/>
  <c r="AI953" i="1"/>
  <c r="X953" i="1"/>
  <c r="AJ953" i="1"/>
  <c r="AA953" i="1"/>
  <c r="Y953" i="1"/>
  <c r="AB953" i="1"/>
  <c r="Z953" i="1"/>
  <c r="AC953" i="1"/>
  <c r="Q953" i="1"/>
  <c r="L953" i="1"/>
  <c r="Y521" i="1"/>
  <c r="Z521" i="1"/>
  <c r="O521" i="1"/>
  <c r="AA521" i="1"/>
  <c r="P521" i="1"/>
  <c r="AB521" i="1"/>
  <c r="Q521" i="1"/>
  <c r="AC521" i="1"/>
  <c r="R521" i="1"/>
  <c r="AD521" i="1"/>
  <c r="S521" i="1"/>
  <c r="AE521" i="1"/>
  <c r="T521" i="1"/>
  <c r="U521" i="1"/>
  <c r="V521" i="1"/>
  <c r="W521" i="1"/>
  <c r="AF521" i="1"/>
  <c r="AG521" i="1"/>
  <c r="AH521" i="1"/>
  <c r="AI521" i="1"/>
  <c r="X521" i="1"/>
  <c r="AJ521" i="1"/>
  <c r="L521" i="1"/>
  <c r="Z750" i="1"/>
  <c r="O750" i="1"/>
  <c r="AA750" i="1"/>
  <c r="Q750" i="1"/>
  <c r="AC750" i="1"/>
  <c r="R750" i="1"/>
  <c r="AD750" i="1"/>
  <c r="S750" i="1"/>
  <c r="AE750" i="1"/>
  <c r="W750" i="1"/>
  <c r="AI750" i="1"/>
  <c r="U750" i="1"/>
  <c r="V750" i="1"/>
  <c r="Y750" i="1"/>
  <c r="AF750" i="1"/>
  <c r="AG750" i="1"/>
  <c r="AH750" i="1"/>
  <c r="AJ750" i="1"/>
  <c r="AB750" i="1"/>
  <c r="T750" i="1"/>
  <c r="X750" i="1"/>
  <c r="P750" i="1"/>
  <c r="L750" i="1"/>
  <c r="Y569" i="1"/>
  <c r="Z569" i="1"/>
  <c r="O569" i="1"/>
  <c r="AA569" i="1"/>
  <c r="P569" i="1"/>
  <c r="AB569" i="1"/>
  <c r="R569" i="1"/>
  <c r="AD569" i="1"/>
  <c r="S569" i="1"/>
  <c r="AE569" i="1"/>
  <c r="T569" i="1"/>
  <c r="AF569" i="1"/>
  <c r="W569" i="1"/>
  <c r="AI569" i="1"/>
  <c r="V569" i="1"/>
  <c r="X569" i="1"/>
  <c r="AC569" i="1"/>
  <c r="AG569" i="1"/>
  <c r="AH569" i="1"/>
  <c r="AJ569" i="1"/>
  <c r="Q569" i="1"/>
  <c r="U569" i="1"/>
  <c r="L569" i="1"/>
  <c r="T869" i="1"/>
  <c r="AF869" i="1"/>
  <c r="U869" i="1"/>
  <c r="AG869" i="1"/>
  <c r="V869" i="1"/>
  <c r="AH869" i="1"/>
  <c r="W869" i="1"/>
  <c r="AI869" i="1"/>
  <c r="X869" i="1"/>
  <c r="AJ869" i="1"/>
  <c r="Y869" i="1"/>
  <c r="Z869" i="1"/>
  <c r="O869" i="1"/>
  <c r="AA869" i="1"/>
  <c r="P869" i="1"/>
  <c r="AB869" i="1"/>
  <c r="R869" i="1"/>
  <c r="AD869" i="1"/>
  <c r="Q869" i="1"/>
  <c r="S869" i="1"/>
  <c r="AC869" i="1"/>
  <c r="AE869" i="1"/>
  <c r="L869" i="1"/>
  <c r="Z358" i="1"/>
  <c r="O358" i="1"/>
  <c r="AA358" i="1"/>
  <c r="P358" i="1"/>
  <c r="AB358" i="1"/>
  <c r="S358" i="1"/>
  <c r="AE358" i="1"/>
  <c r="T358" i="1"/>
  <c r="AF358" i="1"/>
  <c r="X358" i="1"/>
  <c r="AJ358" i="1"/>
  <c r="W358" i="1"/>
  <c r="Y358" i="1"/>
  <c r="AC358" i="1"/>
  <c r="AD358" i="1"/>
  <c r="AG358" i="1"/>
  <c r="U358" i="1"/>
  <c r="V358" i="1"/>
  <c r="Q358" i="1"/>
  <c r="R358" i="1"/>
  <c r="AH358" i="1"/>
  <c r="AI358" i="1"/>
  <c r="L358" i="1"/>
  <c r="R820" i="1"/>
  <c r="AD820" i="1"/>
  <c r="S820" i="1"/>
  <c r="AE820" i="1"/>
  <c r="T820" i="1"/>
  <c r="AF820" i="1"/>
  <c r="U820" i="1"/>
  <c r="AG820" i="1"/>
  <c r="V820" i="1"/>
  <c r="AH820" i="1"/>
  <c r="W820" i="1"/>
  <c r="AI820" i="1"/>
  <c r="X820" i="1"/>
  <c r="AJ820" i="1"/>
  <c r="Y820" i="1"/>
  <c r="Z820" i="1"/>
  <c r="P820" i="1"/>
  <c r="AB820" i="1"/>
  <c r="O820" i="1"/>
  <c r="Q820" i="1"/>
  <c r="AA820" i="1"/>
  <c r="AC820" i="1"/>
  <c r="L820" i="1"/>
  <c r="S578" i="1"/>
  <c r="AE578" i="1"/>
  <c r="T578" i="1"/>
  <c r="AF578" i="1"/>
  <c r="U578" i="1"/>
  <c r="AG578" i="1"/>
  <c r="V578" i="1"/>
  <c r="AH578" i="1"/>
  <c r="X578" i="1"/>
  <c r="AJ578" i="1"/>
  <c r="Y578" i="1"/>
  <c r="Z578" i="1"/>
  <c r="Q578" i="1"/>
  <c r="AC578" i="1"/>
  <c r="O578" i="1"/>
  <c r="P578" i="1"/>
  <c r="R578" i="1"/>
  <c r="W578" i="1"/>
  <c r="AA578" i="1"/>
  <c r="AB578" i="1"/>
  <c r="AD578" i="1"/>
  <c r="AI578" i="1"/>
  <c r="L578" i="1"/>
  <c r="Z933" i="1"/>
  <c r="O933" i="1"/>
  <c r="AA933" i="1"/>
  <c r="W933" i="1"/>
  <c r="P933" i="1"/>
  <c r="AB933" i="1"/>
  <c r="Q933" i="1"/>
  <c r="AC933" i="1"/>
  <c r="AI933" i="1"/>
  <c r="AJ933" i="1"/>
  <c r="R933" i="1"/>
  <c r="AD933" i="1"/>
  <c r="S933" i="1"/>
  <c r="AE933" i="1"/>
  <c r="T933" i="1"/>
  <c r="AF933" i="1"/>
  <c r="X933" i="1"/>
  <c r="U933" i="1"/>
  <c r="AG933" i="1"/>
  <c r="V933" i="1"/>
  <c r="AH933" i="1"/>
  <c r="Y933" i="1"/>
  <c r="L933" i="1"/>
  <c r="Q490" i="1"/>
  <c r="AC490" i="1"/>
  <c r="S490" i="1"/>
  <c r="AE490" i="1"/>
  <c r="O490" i="1"/>
  <c r="AD490" i="1"/>
  <c r="P490" i="1"/>
  <c r="AF490" i="1"/>
  <c r="R490" i="1"/>
  <c r="AG490" i="1"/>
  <c r="T490" i="1"/>
  <c r="AH490" i="1"/>
  <c r="U490" i="1"/>
  <c r="AI490" i="1"/>
  <c r="V490" i="1"/>
  <c r="AJ490" i="1"/>
  <c r="W490" i="1"/>
  <c r="AB490" i="1"/>
  <c r="X490" i="1"/>
  <c r="Z490" i="1"/>
  <c r="Y490" i="1"/>
  <c r="AA490" i="1"/>
  <c r="L490" i="1"/>
  <c r="Z951" i="1"/>
  <c r="O951" i="1"/>
  <c r="AA951" i="1"/>
  <c r="AJ951" i="1"/>
  <c r="P951" i="1"/>
  <c r="AB951" i="1"/>
  <c r="AI951" i="1"/>
  <c r="Q951" i="1"/>
  <c r="AC951" i="1"/>
  <c r="R951" i="1"/>
  <c r="AD951" i="1"/>
  <c r="S951" i="1"/>
  <c r="AE951" i="1"/>
  <c r="W951" i="1"/>
  <c r="T951" i="1"/>
  <c r="AF951" i="1"/>
  <c r="X951" i="1"/>
  <c r="U951" i="1"/>
  <c r="AG951" i="1"/>
  <c r="V951" i="1"/>
  <c r="AH951" i="1"/>
  <c r="Y951" i="1"/>
  <c r="L951" i="1"/>
  <c r="P638" i="1"/>
  <c r="AB638" i="1"/>
  <c r="Q638" i="1"/>
  <c r="AC638" i="1"/>
  <c r="R638" i="1"/>
  <c r="AD638" i="1"/>
  <c r="S638" i="1"/>
  <c r="AE638" i="1"/>
  <c r="T638" i="1"/>
  <c r="AF638" i="1"/>
  <c r="U638" i="1"/>
  <c r="AG638" i="1"/>
  <c r="V638" i="1"/>
  <c r="AH638" i="1"/>
  <c r="Z638" i="1"/>
  <c r="O638" i="1"/>
  <c r="W638" i="1"/>
  <c r="X638" i="1"/>
  <c r="Y638" i="1"/>
  <c r="AA638" i="1"/>
  <c r="AI638" i="1"/>
  <c r="AJ638" i="1"/>
  <c r="L638" i="1"/>
  <c r="R880" i="1"/>
  <c r="AD880" i="1"/>
  <c r="S880" i="1"/>
  <c r="AE880" i="1"/>
  <c r="T880" i="1"/>
  <c r="AF880" i="1"/>
  <c r="V880" i="1"/>
  <c r="AH880" i="1"/>
  <c r="W880" i="1"/>
  <c r="AI880" i="1"/>
  <c r="X880" i="1"/>
  <c r="AJ880" i="1"/>
  <c r="Y880" i="1"/>
  <c r="P880" i="1"/>
  <c r="AB880" i="1"/>
  <c r="AC880" i="1"/>
  <c r="Z880" i="1"/>
  <c r="AA880" i="1"/>
  <c r="AG880" i="1"/>
  <c r="U880" i="1"/>
  <c r="O880" i="1"/>
  <c r="Q880" i="1"/>
  <c r="L880" i="1"/>
  <c r="O628" i="1"/>
  <c r="AA628" i="1"/>
  <c r="Q628" i="1"/>
  <c r="AC628" i="1"/>
  <c r="R628" i="1"/>
  <c r="AF628" i="1"/>
  <c r="S628" i="1"/>
  <c r="AG628" i="1"/>
  <c r="T628" i="1"/>
  <c r="AH628" i="1"/>
  <c r="U628" i="1"/>
  <c r="AI628" i="1"/>
  <c r="V628" i="1"/>
  <c r="AJ628" i="1"/>
  <c r="W628" i="1"/>
  <c r="X628" i="1"/>
  <c r="AD628" i="1"/>
  <c r="P628" i="1"/>
  <c r="Y628" i="1"/>
  <c r="Z628" i="1"/>
  <c r="AB628" i="1"/>
  <c r="AE628" i="1"/>
  <c r="L628" i="1"/>
  <c r="Q529" i="1"/>
  <c r="AC529" i="1"/>
  <c r="R529" i="1"/>
  <c r="AD529" i="1"/>
  <c r="S529" i="1"/>
  <c r="AE529" i="1"/>
  <c r="T529" i="1"/>
  <c r="AF529" i="1"/>
  <c r="U529" i="1"/>
  <c r="AG529" i="1"/>
  <c r="V529" i="1"/>
  <c r="AH529" i="1"/>
  <c r="W529" i="1"/>
  <c r="AI529" i="1"/>
  <c r="O529" i="1"/>
  <c r="P529" i="1"/>
  <c r="X529" i="1"/>
  <c r="Z529" i="1"/>
  <c r="AA529" i="1"/>
  <c r="AB529" i="1"/>
  <c r="AJ529" i="1"/>
  <c r="Y529" i="1"/>
  <c r="L529" i="1"/>
  <c r="X847" i="1"/>
  <c r="AJ847" i="1"/>
  <c r="Y847" i="1"/>
  <c r="Z847" i="1"/>
  <c r="O847" i="1"/>
  <c r="AA847" i="1"/>
  <c r="P847" i="1"/>
  <c r="AB847" i="1"/>
  <c r="Q847" i="1"/>
  <c r="AC847" i="1"/>
  <c r="R847" i="1"/>
  <c r="AD847" i="1"/>
  <c r="S847" i="1"/>
  <c r="AE847" i="1"/>
  <c r="T847" i="1"/>
  <c r="AF847" i="1"/>
  <c r="V847" i="1"/>
  <c r="AH847" i="1"/>
  <c r="U847" i="1"/>
  <c r="W847" i="1"/>
  <c r="AG847" i="1"/>
  <c r="AI847" i="1"/>
  <c r="L847" i="1"/>
  <c r="S711" i="1"/>
  <c r="AE711" i="1"/>
  <c r="T711" i="1"/>
  <c r="AF711" i="1"/>
  <c r="U711" i="1"/>
  <c r="AG711" i="1"/>
  <c r="V711" i="1"/>
  <c r="AH711" i="1"/>
  <c r="W711" i="1"/>
  <c r="AI711" i="1"/>
  <c r="X711" i="1"/>
  <c r="AJ711" i="1"/>
  <c r="Y711" i="1"/>
  <c r="Q711" i="1"/>
  <c r="AC711" i="1"/>
  <c r="Z711" i="1"/>
  <c r="AA711" i="1"/>
  <c r="AB711" i="1"/>
  <c r="AD711" i="1"/>
  <c r="O711" i="1"/>
  <c r="P711" i="1"/>
  <c r="R711" i="1"/>
  <c r="L711" i="1"/>
  <c r="S319" i="1"/>
  <c r="AE319" i="1"/>
  <c r="T319" i="1"/>
  <c r="AF319" i="1"/>
  <c r="U319" i="1"/>
  <c r="AG319" i="1"/>
  <c r="V319" i="1"/>
  <c r="AH319" i="1"/>
  <c r="W319" i="1"/>
  <c r="AI319" i="1"/>
  <c r="X319" i="1"/>
  <c r="AJ319" i="1"/>
  <c r="Y319" i="1"/>
  <c r="Q319" i="1"/>
  <c r="AC319" i="1"/>
  <c r="AD319" i="1"/>
  <c r="O319" i="1"/>
  <c r="P319" i="1"/>
  <c r="AA319" i="1"/>
  <c r="R319" i="1"/>
  <c r="Z319" i="1"/>
  <c r="AB319" i="1"/>
  <c r="L319" i="1"/>
  <c r="R904" i="1"/>
  <c r="AD904" i="1"/>
  <c r="T904" i="1"/>
  <c r="AF904" i="1"/>
  <c r="V904" i="1"/>
  <c r="AH904" i="1"/>
  <c r="W904" i="1"/>
  <c r="AI904" i="1"/>
  <c r="X904" i="1"/>
  <c r="AJ904" i="1"/>
  <c r="Y904" i="1"/>
  <c r="P904" i="1"/>
  <c r="AB904" i="1"/>
  <c r="O904" i="1"/>
  <c r="Q904" i="1"/>
  <c r="S904" i="1"/>
  <c r="U904" i="1"/>
  <c r="Z904" i="1"/>
  <c r="AG904" i="1"/>
  <c r="AA904" i="1"/>
  <c r="AE904" i="1"/>
  <c r="AC904" i="1"/>
  <c r="L904" i="1"/>
  <c r="R838" i="1"/>
  <c r="AD838" i="1"/>
  <c r="S838" i="1"/>
  <c r="AE838" i="1"/>
  <c r="T838" i="1"/>
  <c r="AF838" i="1"/>
  <c r="U838" i="1"/>
  <c r="AG838" i="1"/>
  <c r="V838" i="1"/>
  <c r="AH838" i="1"/>
  <c r="W838" i="1"/>
  <c r="AI838" i="1"/>
  <c r="X838" i="1"/>
  <c r="AJ838" i="1"/>
  <c r="Y838" i="1"/>
  <c r="Z838" i="1"/>
  <c r="P838" i="1"/>
  <c r="AB838" i="1"/>
  <c r="AC838" i="1"/>
  <c r="O838" i="1"/>
  <c r="Q838" i="1"/>
  <c r="AA838" i="1"/>
  <c r="L838" i="1"/>
  <c r="P994" i="1"/>
  <c r="AB994" i="1"/>
  <c r="X994" i="1"/>
  <c r="Q994" i="1"/>
  <c r="AC994" i="1"/>
  <c r="R994" i="1"/>
  <c r="AD994" i="1"/>
  <c r="Y994" i="1"/>
  <c r="S994" i="1"/>
  <c r="AE994" i="1"/>
  <c r="T994" i="1"/>
  <c r="AF994" i="1"/>
  <c r="U994" i="1"/>
  <c r="AG994" i="1"/>
  <c r="AJ994" i="1"/>
  <c r="Z994" i="1"/>
  <c r="V994" i="1"/>
  <c r="AH994" i="1"/>
  <c r="W994" i="1"/>
  <c r="AI994" i="1"/>
  <c r="AA994" i="1"/>
  <c r="O994" i="1"/>
  <c r="L994" i="1"/>
  <c r="X895" i="1"/>
  <c r="AJ895" i="1"/>
  <c r="Z895" i="1"/>
  <c r="P895" i="1"/>
  <c r="AB895" i="1"/>
  <c r="Q895" i="1"/>
  <c r="AC895" i="1"/>
  <c r="R895" i="1"/>
  <c r="AD895" i="1"/>
  <c r="S895" i="1"/>
  <c r="AE895" i="1"/>
  <c r="V895" i="1"/>
  <c r="AH895" i="1"/>
  <c r="AI895" i="1"/>
  <c r="AG895" i="1"/>
  <c r="O895" i="1"/>
  <c r="T895" i="1"/>
  <c r="AF895" i="1"/>
  <c r="U895" i="1"/>
  <c r="W895" i="1"/>
  <c r="AA895" i="1"/>
  <c r="Y895" i="1"/>
  <c r="L895" i="1"/>
  <c r="Y488" i="1"/>
  <c r="O488" i="1"/>
  <c r="AA488" i="1"/>
  <c r="Q488" i="1"/>
  <c r="AE488" i="1"/>
  <c r="R488" i="1"/>
  <c r="AF488" i="1"/>
  <c r="S488" i="1"/>
  <c r="AG488" i="1"/>
  <c r="T488" i="1"/>
  <c r="AH488" i="1"/>
  <c r="U488" i="1"/>
  <c r="AI488" i="1"/>
  <c r="V488" i="1"/>
  <c r="AJ488" i="1"/>
  <c r="W488" i="1"/>
  <c r="P488" i="1"/>
  <c r="X488" i="1"/>
  <c r="Z488" i="1"/>
  <c r="AB488" i="1"/>
  <c r="AC488" i="1"/>
  <c r="AD488" i="1"/>
  <c r="L488" i="1"/>
  <c r="P680" i="1"/>
  <c r="AB680" i="1"/>
  <c r="Q680" i="1"/>
  <c r="AC680" i="1"/>
  <c r="R680" i="1"/>
  <c r="AD680" i="1"/>
  <c r="S680" i="1"/>
  <c r="AE680" i="1"/>
  <c r="T680" i="1"/>
  <c r="AF680" i="1"/>
  <c r="U680" i="1"/>
  <c r="AG680" i="1"/>
  <c r="Z680" i="1"/>
  <c r="O680" i="1"/>
  <c r="V680" i="1"/>
  <c r="W680" i="1"/>
  <c r="X680" i="1"/>
  <c r="Y680" i="1"/>
  <c r="AA680" i="1"/>
  <c r="AH680" i="1"/>
  <c r="AI680" i="1"/>
  <c r="AJ680" i="1"/>
  <c r="L680" i="1"/>
  <c r="S542" i="1"/>
  <c r="AE542" i="1"/>
  <c r="U542" i="1"/>
  <c r="AG542" i="1"/>
  <c r="V542" i="1"/>
  <c r="AH542" i="1"/>
  <c r="X542" i="1"/>
  <c r="AJ542" i="1"/>
  <c r="Y542" i="1"/>
  <c r="AF542" i="1"/>
  <c r="O542" i="1"/>
  <c r="AI542" i="1"/>
  <c r="P542" i="1"/>
  <c r="Q542" i="1"/>
  <c r="T542" i="1"/>
  <c r="W542" i="1"/>
  <c r="Z542" i="1"/>
  <c r="AC542" i="1"/>
  <c r="AB542" i="1"/>
  <c r="AD542" i="1"/>
  <c r="AA542" i="1"/>
  <c r="R542" i="1"/>
  <c r="L542" i="1"/>
  <c r="Z854" i="1"/>
  <c r="O854" i="1"/>
  <c r="AA854" i="1"/>
  <c r="P854" i="1"/>
  <c r="AB854" i="1"/>
  <c r="Q854" i="1"/>
  <c r="AC854" i="1"/>
  <c r="R854" i="1"/>
  <c r="AD854" i="1"/>
  <c r="S854" i="1"/>
  <c r="AE854" i="1"/>
  <c r="T854" i="1"/>
  <c r="AF854" i="1"/>
  <c r="U854" i="1"/>
  <c r="AG854" i="1"/>
  <c r="V854" i="1"/>
  <c r="AH854" i="1"/>
  <c r="X854" i="1"/>
  <c r="AJ854" i="1"/>
  <c r="W854" i="1"/>
  <c r="Y854" i="1"/>
  <c r="AI854" i="1"/>
  <c r="L854" i="1"/>
  <c r="Z872" i="1"/>
  <c r="O872" i="1"/>
  <c r="AA872" i="1"/>
  <c r="P872" i="1"/>
  <c r="AB872" i="1"/>
  <c r="Q872" i="1"/>
  <c r="AC872" i="1"/>
  <c r="R872" i="1"/>
  <c r="AD872" i="1"/>
  <c r="S872" i="1"/>
  <c r="AE872" i="1"/>
  <c r="T872" i="1"/>
  <c r="AF872" i="1"/>
  <c r="U872" i="1"/>
  <c r="AG872" i="1"/>
  <c r="X872" i="1"/>
  <c r="AJ872" i="1"/>
  <c r="V872" i="1"/>
  <c r="W872" i="1"/>
  <c r="Y872" i="1"/>
  <c r="AH872" i="1"/>
  <c r="AI872" i="1"/>
  <c r="L872" i="1"/>
  <c r="R826" i="1"/>
  <c r="AD826" i="1"/>
  <c r="S826" i="1"/>
  <c r="AE826" i="1"/>
  <c r="T826" i="1"/>
  <c r="AF826" i="1"/>
  <c r="U826" i="1"/>
  <c r="AG826" i="1"/>
  <c r="V826" i="1"/>
  <c r="AH826" i="1"/>
  <c r="W826" i="1"/>
  <c r="AI826" i="1"/>
  <c r="X826" i="1"/>
  <c r="AJ826" i="1"/>
  <c r="Y826" i="1"/>
  <c r="Z826" i="1"/>
  <c r="P826" i="1"/>
  <c r="AB826" i="1"/>
  <c r="AA826" i="1"/>
  <c r="AC826" i="1"/>
  <c r="Q826" i="1"/>
  <c r="O826" i="1"/>
  <c r="L826" i="1"/>
  <c r="Q623" i="1"/>
  <c r="AC623" i="1"/>
  <c r="R623" i="1"/>
  <c r="AD623" i="1"/>
  <c r="S623" i="1"/>
  <c r="AE623" i="1"/>
  <c r="U623" i="1"/>
  <c r="AG623" i="1"/>
  <c r="X623" i="1"/>
  <c r="AJ623" i="1"/>
  <c r="Y623" i="1"/>
  <c r="P623" i="1"/>
  <c r="T623" i="1"/>
  <c r="V623" i="1"/>
  <c r="W623" i="1"/>
  <c r="Z623" i="1"/>
  <c r="AA623" i="1"/>
  <c r="AB623" i="1"/>
  <c r="O623" i="1"/>
  <c r="AF623" i="1"/>
  <c r="AH623" i="1"/>
  <c r="AI623" i="1"/>
  <c r="L623" i="1"/>
  <c r="Q617" i="1"/>
  <c r="AC617" i="1"/>
  <c r="R617" i="1"/>
  <c r="AD617" i="1"/>
  <c r="S617" i="1"/>
  <c r="AE617" i="1"/>
  <c r="U617" i="1"/>
  <c r="AG617" i="1"/>
  <c r="X617" i="1"/>
  <c r="AJ617" i="1"/>
  <c r="Y617" i="1"/>
  <c r="AB617" i="1"/>
  <c r="AF617" i="1"/>
  <c r="AH617" i="1"/>
  <c r="AI617" i="1"/>
  <c r="O617" i="1"/>
  <c r="P617" i="1"/>
  <c r="Z617" i="1"/>
  <c r="T617" i="1"/>
  <c r="V617" i="1"/>
  <c r="W617" i="1"/>
  <c r="AA617" i="1"/>
  <c r="L617" i="1"/>
  <c r="T355" i="1"/>
  <c r="AF355" i="1"/>
  <c r="U355" i="1"/>
  <c r="AG355" i="1"/>
  <c r="V355" i="1"/>
  <c r="AH355" i="1"/>
  <c r="Y355" i="1"/>
  <c r="Z355" i="1"/>
  <c r="R355" i="1"/>
  <c r="AD355" i="1"/>
  <c r="Q355" i="1"/>
  <c r="S355" i="1"/>
  <c r="W355" i="1"/>
  <c r="X355" i="1"/>
  <c r="AA355" i="1"/>
  <c r="AE355" i="1"/>
  <c r="O355" i="1"/>
  <c r="P355" i="1"/>
  <c r="AB355" i="1"/>
  <c r="AC355" i="1"/>
  <c r="AI355" i="1"/>
  <c r="AJ355" i="1"/>
  <c r="L355" i="1"/>
  <c r="P958" i="1"/>
  <c r="AB958" i="1"/>
  <c r="Y958" i="1"/>
  <c r="Q958" i="1"/>
  <c r="AC958" i="1"/>
  <c r="R958" i="1"/>
  <c r="AD958" i="1"/>
  <c r="S958" i="1"/>
  <c r="AE958" i="1"/>
  <c r="Z958" i="1"/>
  <c r="T958" i="1"/>
  <c r="AF958" i="1"/>
  <c r="U958" i="1"/>
  <c r="AG958" i="1"/>
  <c r="V958" i="1"/>
  <c r="AH958" i="1"/>
  <c r="W958" i="1"/>
  <c r="AI958" i="1"/>
  <c r="X958" i="1"/>
  <c r="AJ958" i="1"/>
  <c r="O958" i="1"/>
  <c r="AA958" i="1"/>
  <c r="L958" i="1"/>
  <c r="X351" i="1"/>
  <c r="AJ351" i="1"/>
  <c r="Y351" i="1"/>
  <c r="Z351" i="1"/>
  <c r="O351" i="1"/>
  <c r="AA351" i="1"/>
  <c r="Q351" i="1"/>
  <c r="AC351" i="1"/>
  <c r="R351" i="1"/>
  <c r="AD351" i="1"/>
  <c r="S351" i="1"/>
  <c r="AE351" i="1"/>
  <c r="V351" i="1"/>
  <c r="AH351" i="1"/>
  <c r="U351" i="1"/>
  <c r="W351" i="1"/>
  <c r="AB351" i="1"/>
  <c r="AF351" i="1"/>
  <c r="AG351" i="1"/>
  <c r="AI351" i="1"/>
  <c r="P351" i="1"/>
  <c r="T351" i="1"/>
  <c r="L351" i="1"/>
  <c r="P359" i="1"/>
  <c r="AB359" i="1"/>
  <c r="Q359" i="1"/>
  <c r="AC359" i="1"/>
  <c r="R359" i="1"/>
  <c r="AD359" i="1"/>
  <c r="U359" i="1"/>
  <c r="AG359" i="1"/>
  <c r="V359" i="1"/>
  <c r="AH359" i="1"/>
  <c r="Z359" i="1"/>
  <c r="Y359" i="1"/>
  <c r="AA359" i="1"/>
  <c r="AE359" i="1"/>
  <c r="AF359" i="1"/>
  <c r="AI359" i="1"/>
  <c r="O359" i="1"/>
  <c r="W359" i="1"/>
  <c r="S359" i="1"/>
  <c r="T359" i="1"/>
  <c r="X359" i="1"/>
  <c r="AJ359" i="1"/>
  <c r="L359" i="1"/>
  <c r="P662" i="1"/>
  <c r="AB662" i="1"/>
  <c r="Q662" i="1"/>
  <c r="AC662" i="1"/>
  <c r="R662" i="1"/>
  <c r="AD662" i="1"/>
  <c r="S662" i="1"/>
  <c r="AE662" i="1"/>
  <c r="T662" i="1"/>
  <c r="AF662" i="1"/>
  <c r="U662" i="1"/>
  <c r="AG662" i="1"/>
  <c r="Z662" i="1"/>
  <c r="AJ662" i="1"/>
  <c r="O662" i="1"/>
  <c r="V662" i="1"/>
  <c r="W662" i="1"/>
  <c r="X662" i="1"/>
  <c r="AH662" i="1"/>
  <c r="Y662" i="1"/>
  <c r="AA662" i="1"/>
  <c r="AI662" i="1"/>
  <c r="L662" i="1"/>
  <c r="Q583" i="1"/>
  <c r="AC583" i="1"/>
  <c r="R583" i="1"/>
  <c r="AD583" i="1"/>
  <c r="S583" i="1"/>
  <c r="AE583" i="1"/>
  <c r="T583" i="1"/>
  <c r="AF583" i="1"/>
  <c r="V583" i="1"/>
  <c r="AH583" i="1"/>
  <c r="W583" i="1"/>
  <c r="AI583" i="1"/>
  <c r="X583" i="1"/>
  <c r="AJ583" i="1"/>
  <c r="Y583" i="1"/>
  <c r="Z583" i="1"/>
  <c r="AA583" i="1"/>
  <c r="AB583" i="1"/>
  <c r="AG583" i="1"/>
  <c r="O583" i="1"/>
  <c r="P583" i="1"/>
  <c r="U583" i="1"/>
  <c r="L583" i="1"/>
  <c r="R633" i="1"/>
  <c r="AD633" i="1"/>
  <c r="S633" i="1"/>
  <c r="AE633" i="1"/>
  <c r="T633" i="1"/>
  <c r="AF633" i="1"/>
  <c r="U633" i="1"/>
  <c r="AG633" i="1"/>
  <c r="V633" i="1"/>
  <c r="AH633" i="1"/>
  <c r="W633" i="1"/>
  <c r="AI633" i="1"/>
  <c r="X633" i="1"/>
  <c r="AJ633" i="1"/>
  <c r="P633" i="1"/>
  <c r="AB633" i="1"/>
  <c r="O633" i="1"/>
  <c r="Q633" i="1"/>
  <c r="Y633" i="1"/>
  <c r="Z633" i="1"/>
  <c r="AA633" i="1"/>
  <c r="AC633" i="1"/>
  <c r="L633" i="1"/>
  <c r="X654" i="1"/>
  <c r="AJ654" i="1"/>
  <c r="Y654" i="1"/>
  <c r="Z654" i="1"/>
  <c r="O654" i="1"/>
  <c r="AA654" i="1"/>
  <c r="P654" i="1"/>
  <c r="AB654" i="1"/>
  <c r="Q654" i="1"/>
  <c r="AC654" i="1"/>
  <c r="R654" i="1"/>
  <c r="AD654" i="1"/>
  <c r="V654" i="1"/>
  <c r="AH654" i="1"/>
  <c r="S654" i="1"/>
  <c r="T654" i="1"/>
  <c r="U654" i="1"/>
  <c r="W654" i="1"/>
  <c r="AE654" i="1"/>
  <c r="AF654" i="1"/>
  <c r="AG654" i="1"/>
  <c r="AI654" i="1"/>
  <c r="L654" i="1"/>
  <c r="X395" i="1"/>
  <c r="AJ395" i="1"/>
  <c r="Y395" i="1"/>
  <c r="O395" i="1"/>
  <c r="AA395" i="1"/>
  <c r="AD395" i="1"/>
  <c r="Q395" i="1"/>
  <c r="AF395" i="1"/>
  <c r="R395" i="1"/>
  <c r="AG395" i="1"/>
  <c r="S395" i="1"/>
  <c r="AH395" i="1"/>
  <c r="T395" i="1"/>
  <c r="AI395" i="1"/>
  <c r="U395" i="1"/>
  <c r="P395" i="1"/>
  <c r="V395" i="1"/>
  <c r="W395" i="1"/>
  <c r="Z395" i="1"/>
  <c r="AB395" i="1"/>
  <c r="AC395" i="1"/>
  <c r="AE395" i="1"/>
  <c r="L395" i="1"/>
  <c r="X737" i="1"/>
  <c r="AJ737" i="1"/>
  <c r="Y737" i="1"/>
  <c r="O737" i="1"/>
  <c r="AA737" i="1"/>
  <c r="P737" i="1"/>
  <c r="AB737" i="1"/>
  <c r="Q737" i="1"/>
  <c r="AC737" i="1"/>
  <c r="U737" i="1"/>
  <c r="AG737" i="1"/>
  <c r="S737" i="1"/>
  <c r="T737" i="1"/>
  <c r="W737" i="1"/>
  <c r="AD737" i="1"/>
  <c r="AE737" i="1"/>
  <c r="AF737" i="1"/>
  <c r="AH737" i="1"/>
  <c r="AI737" i="1"/>
  <c r="Z737" i="1"/>
  <c r="R737" i="1"/>
  <c r="V737" i="1"/>
  <c r="L737" i="1"/>
  <c r="P656" i="1"/>
  <c r="AB656" i="1"/>
  <c r="Q656" i="1"/>
  <c r="AC656" i="1"/>
  <c r="R656" i="1"/>
  <c r="AD656" i="1"/>
  <c r="S656" i="1"/>
  <c r="AE656" i="1"/>
  <c r="T656" i="1"/>
  <c r="AF656" i="1"/>
  <c r="U656" i="1"/>
  <c r="AG656" i="1"/>
  <c r="V656" i="1"/>
  <c r="AH656" i="1"/>
  <c r="Z656" i="1"/>
  <c r="O656" i="1"/>
  <c r="W656" i="1"/>
  <c r="X656" i="1"/>
  <c r="Y656" i="1"/>
  <c r="AA656" i="1"/>
  <c r="AI656" i="1"/>
  <c r="AJ656" i="1"/>
  <c r="L656" i="1"/>
  <c r="X449" i="1"/>
  <c r="AJ449" i="1"/>
  <c r="Y449" i="1"/>
  <c r="Z449" i="1"/>
  <c r="AB449" i="1"/>
  <c r="AC449" i="1"/>
  <c r="O449" i="1"/>
  <c r="AD449" i="1"/>
  <c r="P449" i="1"/>
  <c r="AE449" i="1"/>
  <c r="Q449" i="1"/>
  <c r="AF449" i="1"/>
  <c r="S449" i="1"/>
  <c r="AH449" i="1"/>
  <c r="T449" i="1"/>
  <c r="AI449" i="1"/>
  <c r="U449" i="1"/>
  <c r="V449" i="1"/>
  <c r="AG449" i="1"/>
  <c r="R449" i="1"/>
  <c r="W449" i="1"/>
  <c r="AA449" i="1"/>
  <c r="L449" i="1"/>
  <c r="R764" i="1"/>
  <c r="AD764" i="1"/>
  <c r="S764" i="1"/>
  <c r="AE764" i="1"/>
  <c r="W764" i="1"/>
  <c r="AI764" i="1"/>
  <c r="AB764" i="1"/>
  <c r="AC764" i="1"/>
  <c r="P764" i="1"/>
  <c r="AG764" i="1"/>
  <c r="T764" i="1"/>
  <c r="AJ764" i="1"/>
  <c r="U764" i="1"/>
  <c r="V764" i="1"/>
  <c r="X764" i="1"/>
  <c r="Y764" i="1"/>
  <c r="Q764" i="1"/>
  <c r="Z764" i="1"/>
  <c r="AA764" i="1"/>
  <c r="AF764" i="1"/>
  <c r="AH764" i="1"/>
  <c r="O764" i="1"/>
  <c r="L764" i="1"/>
  <c r="Z939" i="1"/>
  <c r="AJ939" i="1"/>
  <c r="O939" i="1"/>
  <c r="AA939" i="1"/>
  <c r="X939" i="1"/>
  <c r="P939" i="1"/>
  <c r="AB939" i="1"/>
  <c r="Q939" i="1"/>
  <c r="AC939" i="1"/>
  <c r="R939" i="1"/>
  <c r="AD939" i="1"/>
  <c r="W939" i="1"/>
  <c r="S939" i="1"/>
  <c r="AE939" i="1"/>
  <c r="T939" i="1"/>
  <c r="AF939" i="1"/>
  <c r="U939" i="1"/>
  <c r="AG939" i="1"/>
  <c r="AI939" i="1"/>
  <c r="V939" i="1"/>
  <c r="AH939" i="1"/>
  <c r="Y939" i="1"/>
  <c r="L939" i="1"/>
  <c r="Y515" i="1"/>
  <c r="Z515" i="1"/>
  <c r="O515" i="1"/>
  <c r="AA515" i="1"/>
  <c r="P515" i="1"/>
  <c r="AB515" i="1"/>
  <c r="Q515" i="1"/>
  <c r="AC515" i="1"/>
  <c r="R515" i="1"/>
  <c r="AD515" i="1"/>
  <c r="S515" i="1"/>
  <c r="AE515" i="1"/>
  <c r="AH515" i="1"/>
  <c r="AI515" i="1"/>
  <c r="AJ515" i="1"/>
  <c r="T515" i="1"/>
  <c r="U515" i="1"/>
  <c r="V515" i="1"/>
  <c r="W515" i="1"/>
  <c r="AF515" i="1"/>
  <c r="X515" i="1"/>
  <c r="AG515" i="1"/>
  <c r="L515" i="1"/>
  <c r="Z661" i="1"/>
  <c r="O661" i="1"/>
  <c r="AA661" i="1"/>
  <c r="P661" i="1"/>
  <c r="AB661" i="1"/>
  <c r="Q661" i="1"/>
  <c r="AC661" i="1"/>
  <c r="R661" i="1"/>
  <c r="AD661" i="1"/>
  <c r="S661" i="1"/>
  <c r="AE661" i="1"/>
  <c r="X661" i="1"/>
  <c r="AJ661" i="1"/>
  <c r="AF661" i="1"/>
  <c r="AG661" i="1"/>
  <c r="AH661" i="1"/>
  <c r="AI661" i="1"/>
  <c r="T661" i="1"/>
  <c r="W661" i="1"/>
  <c r="U661" i="1"/>
  <c r="V661" i="1"/>
  <c r="Y661" i="1"/>
  <c r="L661" i="1"/>
  <c r="S602" i="1"/>
  <c r="AE602" i="1"/>
  <c r="T602" i="1"/>
  <c r="AF602" i="1"/>
  <c r="U602" i="1"/>
  <c r="AG602" i="1"/>
  <c r="V602" i="1"/>
  <c r="AH602" i="1"/>
  <c r="X602" i="1"/>
  <c r="AJ602" i="1"/>
  <c r="Y602" i="1"/>
  <c r="P602" i="1"/>
  <c r="Q602" i="1"/>
  <c r="R602" i="1"/>
  <c r="Z602" i="1"/>
  <c r="AA602" i="1"/>
  <c r="AC602" i="1"/>
  <c r="AD602" i="1"/>
  <c r="AB602" i="1"/>
  <c r="AI602" i="1"/>
  <c r="O602" i="1"/>
  <c r="W602" i="1"/>
  <c r="L602" i="1"/>
  <c r="V894" i="1"/>
  <c r="AH894" i="1"/>
  <c r="X894" i="1"/>
  <c r="AJ894" i="1"/>
  <c r="Z894" i="1"/>
  <c r="O894" i="1"/>
  <c r="AA894" i="1"/>
  <c r="P894" i="1"/>
  <c r="AB894" i="1"/>
  <c r="Q894" i="1"/>
  <c r="AC894" i="1"/>
  <c r="T894" i="1"/>
  <c r="AF894" i="1"/>
  <c r="AD894" i="1"/>
  <c r="Y894" i="1"/>
  <c r="AE894" i="1"/>
  <c r="U894" i="1"/>
  <c r="AG894" i="1"/>
  <c r="AI894" i="1"/>
  <c r="W894" i="1"/>
  <c r="R894" i="1"/>
  <c r="S894" i="1"/>
  <c r="L894" i="1"/>
  <c r="T887" i="1"/>
  <c r="AF887" i="1"/>
  <c r="V887" i="1"/>
  <c r="AH887" i="1"/>
  <c r="X887" i="1"/>
  <c r="AJ887" i="1"/>
  <c r="Y887" i="1"/>
  <c r="Z887" i="1"/>
  <c r="O887" i="1"/>
  <c r="AA887" i="1"/>
  <c r="R887" i="1"/>
  <c r="AD887" i="1"/>
  <c r="AI887" i="1"/>
  <c r="P887" i="1"/>
  <c r="Q887" i="1"/>
  <c r="AE887" i="1"/>
  <c r="S887" i="1"/>
  <c r="U887" i="1"/>
  <c r="W887" i="1"/>
  <c r="AB887" i="1"/>
  <c r="AG887" i="1"/>
  <c r="AC887" i="1"/>
  <c r="L887" i="1"/>
  <c r="V635" i="1"/>
  <c r="AH635" i="1"/>
  <c r="W635" i="1"/>
  <c r="AI635" i="1"/>
  <c r="X635" i="1"/>
  <c r="AJ635" i="1"/>
  <c r="Y635" i="1"/>
  <c r="Z635" i="1"/>
  <c r="O635" i="1"/>
  <c r="AA635" i="1"/>
  <c r="P635" i="1"/>
  <c r="AB635" i="1"/>
  <c r="T635" i="1"/>
  <c r="AF635" i="1"/>
  <c r="Q635" i="1"/>
  <c r="R635" i="1"/>
  <c r="S635" i="1"/>
  <c r="U635" i="1"/>
  <c r="AE635" i="1"/>
  <c r="AC635" i="1"/>
  <c r="AD635" i="1"/>
  <c r="AG635" i="1"/>
  <c r="L635" i="1"/>
  <c r="T759" i="1"/>
  <c r="AF759" i="1"/>
  <c r="U759" i="1"/>
  <c r="AG759" i="1"/>
  <c r="W759" i="1"/>
  <c r="Y759" i="1"/>
  <c r="Q759" i="1"/>
  <c r="AC759" i="1"/>
  <c r="Z759" i="1"/>
  <c r="AA759" i="1"/>
  <c r="AD759" i="1"/>
  <c r="AH759" i="1"/>
  <c r="O759" i="1"/>
  <c r="AI759" i="1"/>
  <c r="P759" i="1"/>
  <c r="AJ759" i="1"/>
  <c r="R759" i="1"/>
  <c r="S759" i="1"/>
  <c r="AE759" i="1"/>
  <c r="X759" i="1"/>
  <c r="V759" i="1"/>
  <c r="AB759" i="1"/>
  <c r="L759" i="1"/>
  <c r="P371" i="1"/>
  <c r="AB371" i="1"/>
  <c r="Q371" i="1"/>
  <c r="AC371" i="1"/>
  <c r="U371" i="1"/>
  <c r="AG371" i="1"/>
  <c r="T371" i="1"/>
  <c r="AJ371" i="1"/>
  <c r="V371" i="1"/>
  <c r="W371" i="1"/>
  <c r="X371" i="1"/>
  <c r="Y371" i="1"/>
  <c r="AD371" i="1"/>
  <c r="AA371" i="1"/>
  <c r="AE371" i="1"/>
  <c r="AF371" i="1"/>
  <c r="AH371" i="1"/>
  <c r="AI371" i="1"/>
  <c r="S371" i="1"/>
  <c r="O371" i="1"/>
  <c r="R371" i="1"/>
  <c r="Z371" i="1"/>
  <c r="L371" i="1"/>
  <c r="R989" i="1"/>
  <c r="AD989" i="1"/>
  <c r="Z989" i="1"/>
  <c r="S989" i="1"/>
  <c r="AE989" i="1"/>
  <c r="P989" i="1"/>
  <c r="T989" i="1"/>
  <c r="AF989" i="1"/>
  <c r="U989" i="1"/>
  <c r="AG989" i="1"/>
  <c r="AA989" i="1"/>
  <c r="V989" i="1"/>
  <c r="AH989" i="1"/>
  <c r="O989" i="1"/>
  <c r="W989" i="1"/>
  <c r="AI989" i="1"/>
  <c r="AB989" i="1"/>
  <c r="X989" i="1"/>
  <c r="AJ989" i="1"/>
  <c r="Y989" i="1"/>
  <c r="AC989" i="1"/>
  <c r="Q989" i="1"/>
  <c r="L989" i="1"/>
  <c r="Q553" i="1"/>
  <c r="AC553" i="1"/>
  <c r="S553" i="1"/>
  <c r="AE553" i="1"/>
  <c r="T553" i="1"/>
  <c r="AF553" i="1"/>
  <c r="V553" i="1"/>
  <c r="AH553" i="1"/>
  <c r="W553" i="1"/>
  <c r="AI553" i="1"/>
  <c r="P553" i="1"/>
  <c r="R553" i="1"/>
  <c r="U553" i="1"/>
  <c r="X553" i="1"/>
  <c r="Z553" i="1"/>
  <c r="AA553" i="1"/>
  <c r="AB553" i="1"/>
  <c r="AJ553" i="1"/>
  <c r="AG553" i="1"/>
  <c r="O553" i="1"/>
  <c r="AD553" i="1"/>
  <c r="Y553" i="1"/>
  <c r="L553" i="1"/>
  <c r="X761" i="1"/>
  <c r="AJ761" i="1"/>
  <c r="Y761" i="1"/>
  <c r="Q761" i="1"/>
  <c r="AC761" i="1"/>
  <c r="O761" i="1"/>
  <c r="AE761" i="1"/>
  <c r="P761" i="1"/>
  <c r="AF761" i="1"/>
  <c r="S761" i="1"/>
  <c r="AH761" i="1"/>
  <c r="U761" i="1"/>
  <c r="V761" i="1"/>
  <c r="W761" i="1"/>
  <c r="Z761" i="1"/>
  <c r="AA761" i="1"/>
  <c r="AI761" i="1"/>
  <c r="R761" i="1"/>
  <c r="T761" i="1"/>
  <c r="AD761" i="1"/>
  <c r="AB761" i="1"/>
  <c r="AG761" i="1"/>
  <c r="L761" i="1"/>
  <c r="P365" i="1"/>
  <c r="AB365" i="1"/>
  <c r="Q365" i="1"/>
  <c r="AC365" i="1"/>
  <c r="R365" i="1"/>
  <c r="AD365" i="1"/>
  <c r="U365" i="1"/>
  <c r="AG365" i="1"/>
  <c r="V365" i="1"/>
  <c r="AH365" i="1"/>
  <c r="Z365" i="1"/>
  <c r="O365" i="1"/>
  <c r="S365" i="1"/>
  <c r="T365" i="1"/>
  <c r="W365" i="1"/>
  <c r="AA365" i="1"/>
  <c r="AI365" i="1"/>
  <c r="AJ365" i="1"/>
  <c r="AE365" i="1"/>
  <c r="X365" i="1"/>
  <c r="Y365" i="1"/>
  <c r="AF365" i="1"/>
  <c r="L365" i="1"/>
  <c r="Z691" i="1"/>
  <c r="O691" i="1"/>
  <c r="AA691" i="1"/>
  <c r="P691" i="1"/>
  <c r="AB691" i="1"/>
  <c r="Q691" i="1"/>
  <c r="AC691" i="1"/>
  <c r="R691" i="1"/>
  <c r="AD691" i="1"/>
  <c r="S691" i="1"/>
  <c r="AE691" i="1"/>
  <c r="V691" i="1"/>
  <c r="W691" i="1"/>
  <c r="X691" i="1"/>
  <c r="Y691" i="1"/>
  <c r="AF691" i="1"/>
  <c r="AG691" i="1"/>
  <c r="AH691" i="1"/>
  <c r="AI691" i="1"/>
  <c r="T691" i="1"/>
  <c r="U691" i="1"/>
  <c r="AJ691" i="1"/>
  <c r="L691" i="1"/>
  <c r="V382" i="1"/>
  <c r="AH382" i="1"/>
  <c r="W382" i="1"/>
  <c r="AI382" i="1"/>
  <c r="X382" i="1"/>
  <c r="AJ382" i="1"/>
  <c r="Y382" i="1"/>
  <c r="AC382" i="1"/>
  <c r="AD382" i="1"/>
  <c r="O382" i="1"/>
  <c r="AE382" i="1"/>
  <c r="P382" i="1"/>
  <c r="AF382" i="1"/>
  <c r="Q382" i="1"/>
  <c r="AG382" i="1"/>
  <c r="R382" i="1"/>
  <c r="S382" i="1"/>
  <c r="AA382" i="1"/>
  <c r="AB382" i="1"/>
  <c r="U382" i="1"/>
  <c r="T382" i="1"/>
  <c r="Z382" i="1"/>
  <c r="L382" i="1"/>
  <c r="P397" i="1"/>
  <c r="AB397" i="1"/>
  <c r="Q397" i="1"/>
  <c r="AC397" i="1"/>
  <c r="S397" i="1"/>
  <c r="AE397" i="1"/>
  <c r="R397" i="1"/>
  <c r="AH397" i="1"/>
  <c r="U397" i="1"/>
  <c r="AJ397" i="1"/>
  <c r="V397" i="1"/>
  <c r="W397" i="1"/>
  <c r="X397" i="1"/>
  <c r="Y397" i="1"/>
  <c r="AD397" i="1"/>
  <c r="AF397" i="1"/>
  <c r="AG397" i="1"/>
  <c r="AI397" i="1"/>
  <c r="Z397" i="1"/>
  <c r="O397" i="1"/>
  <c r="T397" i="1"/>
  <c r="AA397" i="1"/>
  <c r="L397" i="1"/>
  <c r="Q589" i="1"/>
  <c r="AC589" i="1"/>
  <c r="R589" i="1"/>
  <c r="AD589" i="1"/>
  <c r="S589" i="1"/>
  <c r="AE589" i="1"/>
  <c r="T589" i="1"/>
  <c r="AF589" i="1"/>
  <c r="V589" i="1"/>
  <c r="AH589" i="1"/>
  <c r="W589" i="1"/>
  <c r="AI589" i="1"/>
  <c r="X589" i="1"/>
  <c r="AJ589" i="1"/>
  <c r="O589" i="1"/>
  <c r="P589" i="1"/>
  <c r="U589" i="1"/>
  <c r="Y589" i="1"/>
  <c r="Z589" i="1"/>
  <c r="AA589" i="1"/>
  <c r="AB589" i="1"/>
  <c r="AG589" i="1"/>
  <c r="L589" i="1"/>
  <c r="Z969" i="1"/>
  <c r="AJ969" i="1"/>
  <c r="O969" i="1"/>
  <c r="AA969" i="1"/>
  <c r="P969" i="1"/>
  <c r="AB969" i="1"/>
  <c r="W969" i="1"/>
  <c r="X969" i="1"/>
  <c r="Q969" i="1"/>
  <c r="AC969" i="1"/>
  <c r="R969" i="1"/>
  <c r="AD969" i="1"/>
  <c r="S969" i="1"/>
  <c r="AE969" i="1"/>
  <c r="T969" i="1"/>
  <c r="AF969" i="1"/>
  <c r="U969" i="1"/>
  <c r="AG969" i="1"/>
  <c r="AI969" i="1"/>
  <c r="V969" i="1"/>
  <c r="AH969" i="1"/>
  <c r="Y969" i="1"/>
  <c r="L969" i="1"/>
  <c r="Z637" i="1"/>
  <c r="O637" i="1"/>
  <c r="AA637" i="1"/>
  <c r="P637" i="1"/>
  <c r="AB637" i="1"/>
  <c r="Q637" i="1"/>
  <c r="AC637" i="1"/>
  <c r="R637" i="1"/>
  <c r="AD637" i="1"/>
  <c r="S637" i="1"/>
  <c r="AE637" i="1"/>
  <c r="T637" i="1"/>
  <c r="AF637" i="1"/>
  <c r="X637" i="1"/>
  <c r="AJ637" i="1"/>
  <c r="AG637" i="1"/>
  <c r="AH637" i="1"/>
  <c r="AI637" i="1"/>
  <c r="W637" i="1"/>
  <c r="U637" i="1"/>
  <c r="V637" i="1"/>
  <c r="Y637" i="1"/>
  <c r="L637" i="1"/>
  <c r="Z963" i="1"/>
  <c r="O963" i="1"/>
  <c r="AA963" i="1"/>
  <c r="W963" i="1"/>
  <c r="X963" i="1"/>
  <c r="P963" i="1"/>
  <c r="AB963" i="1"/>
  <c r="AJ963" i="1"/>
  <c r="Q963" i="1"/>
  <c r="AC963" i="1"/>
  <c r="AI963" i="1"/>
  <c r="R963" i="1"/>
  <c r="AD963" i="1"/>
  <c r="S963" i="1"/>
  <c r="AE963" i="1"/>
  <c r="T963" i="1"/>
  <c r="AF963" i="1"/>
  <c r="U963" i="1"/>
  <c r="AG963" i="1"/>
  <c r="V963" i="1"/>
  <c r="AH963" i="1"/>
  <c r="Y963" i="1"/>
  <c r="L963" i="1"/>
  <c r="Q710" i="1"/>
  <c r="AC710" i="1"/>
  <c r="R710" i="1"/>
  <c r="AD710" i="1"/>
  <c r="S710" i="1"/>
  <c r="AE710" i="1"/>
  <c r="T710" i="1"/>
  <c r="AF710" i="1"/>
  <c r="U710" i="1"/>
  <c r="AG710" i="1"/>
  <c r="V710" i="1"/>
  <c r="AH710" i="1"/>
  <c r="W710" i="1"/>
  <c r="AI710" i="1"/>
  <c r="O710" i="1"/>
  <c r="AA710" i="1"/>
  <c r="P710" i="1"/>
  <c r="Y710" i="1"/>
  <c r="Z710" i="1"/>
  <c r="AB710" i="1"/>
  <c r="AJ710" i="1"/>
  <c r="X710" i="1"/>
  <c r="L710" i="1"/>
  <c r="R892" i="1"/>
  <c r="AD892" i="1"/>
  <c r="T892" i="1"/>
  <c r="AF892" i="1"/>
  <c r="V892" i="1"/>
  <c r="AH892" i="1"/>
  <c r="W892" i="1"/>
  <c r="AI892" i="1"/>
  <c r="X892" i="1"/>
  <c r="AJ892" i="1"/>
  <c r="Y892" i="1"/>
  <c r="P892" i="1"/>
  <c r="AB892" i="1"/>
  <c r="O892" i="1"/>
  <c r="Q892" i="1"/>
  <c r="S892" i="1"/>
  <c r="U892" i="1"/>
  <c r="Z892" i="1"/>
  <c r="AA892" i="1"/>
  <c r="AC892" i="1"/>
  <c r="AE892" i="1"/>
  <c r="AG892" i="1"/>
  <c r="L892" i="1"/>
  <c r="T700" i="1"/>
  <c r="AF700" i="1"/>
  <c r="U700" i="1"/>
  <c r="AG700" i="1"/>
  <c r="V700" i="1"/>
  <c r="AH700" i="1"/>
  <c r="W700" i="1"/>
  <c r="AI700" i="1"/>
  <c r="X700" i="1"/>
  <c r="AJ700" i="1"/>
  <c r="Y700" i="1"/>
  <c r="P700" i="1"/>
  <c r="Q700" i="1"/>
  <c r="R700" i="1"/>
  <c r="S700" i="1"/>
  <c r="Z700" i="1"/>
  <c r="AA700" i="1"/>
  <c r="AB700" i="1"/>
  <c r="AC700" i="1"/>
  <c r="AD700" i="1"/>
  <c r="AE700" i="1"/>
  <c r="O700" i="1"/>
  <c r="L700" i="1"/>
  <c r="V701" i="1"/>
  <c r="AH701" i="1"/>
  <c r="W701" i="1"/>
  <c r="AI701" i="1"/>
  <c r="X701" i="1"/>
  <c r="AJ701" i="1"/>
  <c r="Y701" i="1"/>
  <c r="Z701" i="1"/>
  <c r="O701" i="1"/>
  <c r="AA701" i="1"/>
  <c r="R701" i="1"/>
  <c r="S701" i="1"/>
  <c r="T701" i="1"/>
  <c r="U701" i="1"/>
  <c r="AB701" i="1"/>
  <c r="AC701" i="1"/>
  <c r="AD701" i="1"/>
  <c r="P701" i="1"/>
  <c r="Q701" i="1"/>
  <c r="AF701" i="1"/>
  <c r="AG701" i="1"/>
  <c r="AE701" i="1"/>
  <c r="L701" i="1"/>
  <c r="X859" i="1"/>
  <c r="AJ859" i="1"/>
  <c r="Y859" i="1"/>
  <c r="Z859" i="1"/>
  <c r="O859" i="1"/>
  <c r="AA859" i="1"/>
  <c r="P859" i="1"/>
  <c r="AB859" i="1"/>
  <c r="Q859" i="1"/>
  <c r="AC859" i="1"/>
  <c r="R859" i="1"/>
  <c r="AD859" i="1"/>
  <c r="S859" i="1"/>
  <c r="AE859" i="1"/>
  <c r="T859" i="1"/>
  <c r="AF859" i="1"/>
  <c r="V859" i="1"/>
  <c r="AH859" i="1"/>
  <c r="U859" i="1"/>
  <c r="W859" i="1"/>
  <c r="AG859" i="1"/>
  <c r="AI859" i="1"/>
  <c r="L859" i="1"/>
  <c r="V912" i="1"/>
  <c r="AH912" i="1"/>
  <c r="X912" i="1"/>
  <c r="AJ912" i="1"/>
  <c r="O912" i="1"/>
  <c r="AA912" i="1"/>
  <c r="P912" i="1"/>
  <c r="AB912" i="1"/>
  <c r="Q912" i="1"/>
  <c r="T912" i="1"/>
  <c r="AF912" i="1"/>
  <c r="AI912" i="1"/>
  <c r="AE912" i="1"/>
  <c r="R912" i="1"/>
  <c r="AD912" i="1"/>
  <c r="S912" i="1"/>
  <c r="U912" i="1"/>
  <c r="W912" i="1"/>
  <c r="Y912" i="1"/>
  <c r="AG912" i="1"/>
  <c r="Z912" i="1"/>
  <c r="AC912" i="1"/>
  <c r="L912" i="1"/>
  <c r="S331" i="1"/>
  <c r="AE331" i="1"/>
  <c r="T331" i="1"/>
  <c r="AF331" i="1"/>
  <c r="U331" i="1"/>
  <c r="AG331" i="1"/>
  <c r="V331" i="1"/>
  <c r="AH331" i="1"/>
  <c r="W331" i="1"/>
  <c r="AI331" i="1"/>
  <c r="Y331" i="1"/>
  <c r="Q331" i="1"/>
  <c r="AC331" i="1"/>
  <c r="AD331" i="1"/>
  <c r="AJ331" i="1"/>
  <c r="O331" i="1"/>
  <c r="P331" i="1"/>
  <c r="R331" i="1"/>
  <c r="AA331" i="1"/>
  <c r="Z331" i="1"/>
  <c r="AB331" i="1"/>
  <c r="X331" i="1"/>
  <c r="L331" i="1"/>
  <c r="P940" i="1"/>
  <c r="AB940" i="1"/>
  <c r="Q940" i="1"/>
  <c r="AC940" i="1"/>
  <c r="R940" i="1"/>
  <c r="AD940" i="1"/>
  <c r="Y940" i="1"/>
  <c r="S940" i="1"/>
  <c r="AE940" i="1"/>
  <c r="Z940" i="1"/>
  <c r="T940" i="1"/>
  <c r="AF940" i="1"/>
  <c r="U940" i="1"/>
  <c r="AG940" i="1"/>
  <c r="V940" i="1"/>
  <c r="AH940" i="1"/>
  <c r="W940" i="1"/>
  <c r="AI940" i="1"/>
  <c r="X940" i="1"/>
  <c r="AJ940" i="1"/>
  <c r="AA940" i="1"/>
  <c r="O940" i="1"/>
  <c r="L940" i="1"/>
  <c r="R862" i="1"/>
  <c r="AD862" i="1"/>
  <c r="S862" i="1"/>
  <c r="AE862" i="1"/>
  <c r="T862" i="1"/>
  <c r="AF862" i="1"/>
  <c r="U862" i="1"/>
  <c r="AG862" i="1"/>
  <c r="V862" i="1"/>
  <c r="AH862" i="1"/>
  <c r="W862" i="1"/>
  <c r="AI862" i="1"/>
  <c r="X862" i="1"/>
  <c r="AJ862" i="1"/>
  <c r="Y862" i="1"/>
  <c r="Z862" i="1"/>
  <c r="P862" i="1"/>
  <c r="AB862" i="1"/>
  <c r="AA862" i="1"/>
  <c r="AC862" i="1"/>
  <c r="O862" i="1"/>
  <c r="Q862" i="1"/>
  <c r="L862" i="1"/>
  <c r="P1006" i="1"/>
  <c r="AB1006" i="1"/>
  <c r="Y1006" i="1"/>
  <c r="Q1006" i="1"/>
  <c r="AC1006" i="1"/>
  <c r="R1006" i="1"/>
  <c r="AD1006" i="1"/>
  <c r="S1006" i="1"/>
  <c r="AE1006" i="1"/>
  <c r="AJ1006" i="1"/>
  <c r="Z1006" i="1"/>
  <c r="T1006" i="1"/>
  <c r="AF1006" i="1"/>
  <c r="U1006" i="1"/>
  <c r="AG1006" i="1"/>
  <c r="V1006" i="1"/>
  <c r="AH1006" i="1"/>
  <c r="W1006" i="1"/>
  <c r="AI1006" i="1"/>
  <c r="X1006" i="1"/>
  <c r="O1006" i="1"/>
  <c r="AA1006" i="1"/>
  <c r="L1006" i="1"/>
  <c r="X907" i="1"/>
  <c r="AJ907" i="1"/>
  <c r="Z907" i="1"/>
  <c r="Q907" i="1"/>
  <c r="AC907" i="1"/>
  <c r="R907" i="1"/>
  <c r="AD907" i="1"/>
  <c r="S907" i="1"/>
  <c r="AE907" i="1"/>
  <c r="V907" i="1"/>
  <c r="AH907" i="1"/>
  <c r="AA907" i="1"/>
  <c r="AB907" i="1"/>
  <c r="U907" i="1"/>
  <c r="Y907" i="1"/>
  <c r="AF907" i="1"/>
  <c r="AG907" i="1"/>
  <c r="AI907" i="1"/>
  <c r="O907" i="1"/>
  <c r="P907" i="1"/>
  <c r="W907" i="1"/>
  <c r="T907" i="1"/>
  <c r="L907" i="1"/>
  <c r="S500" i="1"/>
  <c r="AE500" i="1"/>
  <c r="T500" i="1"/>
  <c r="AF500" i="1"/>
  <c r="U500" i="1"/>
  <c r="AG500" i="1"/>
  <c r="V500" i="1"/>
  <c r="AH500" i="1"/>
  <c r="W500" i="1"/>
  <c r="AI500" i="1"/>
  <c r="X500" i="1"/>
  <c r="AJ500" i="1"/>
  <c r="Y500" i="1"/>
  <c r="Q500" i="1"/>
  <c r="R500" i="1"/>
  <c r="Z500" i="1"/>
  <c r="AA500" i="1"/>
  <c r="AB500" i="1"/>
  <c r="AC500" i="1"/>
  <c r="AD500" i="1"/>
  <c r="O500" i="1"/>
  <c r="P500" i="1"/>
  <c r="L500" i="1"/>
  <c r="P692" i="1"/>
  <c r="AB692" i="1"/>
  <c r="Q692" i="1"/>
  <c r="AC692" i="1"/>
  <c r="R692" i="1"/>
  <c r="AD692" i="1"/>
  <c r="S692" i="1"/>
  <c r="AE692" i="1"/>
  <c r="T692" i="1"/>
  <c r="AF692" i="1"/>
  <c r="U692" i="1"/>
  <c r="AG692" i="1"/>
  <c r="X692" i="1"/>
  <c r="Y692" i="1"/>
  <c r="Z692" i="1"/>
  <c r="AA692" i="1"/>
  <c r="AH692" i="1"/>
  <c r="AI692" i="1"/>
  <c r="AJ692" i="1"/>
  <c r="V692" i="1"/>
  <c r="O692" i="1"/>
  <c r="W692" i="1"/>
  <c r="L692" i="1"/>
  <c r="S566" i="1"/>
  <c r="AE566" i="1"/>
  <c r="T566" i="1"/>
  <c r="AF566" i="1"/>
  <c r="U566" i="1"/>
  <c r="AG566" i="1"/>
  <c r="V566" i="1"/>
  <c r="AH566" i="1"/>
  <c r="X566" i="1"/>
  <c r="AJ566" i="1"/>
  <c r="Y566" i="1"/>
  <c r="Z566" i="1"/>
  <c r="Q566" i="1"/>
  <c r="AC566" i="1"/>
  <c r="P566" i="1"/>
  <c r="R566" i="1"/>
  <c r="W566" i="1"/>
  <c r="AA566" i="1"/>
  <c r="AB566" i="1"/>
  <c r="AD566" i="1"/>
  <c r="AI566" i="1"/>
  <c r="O566" i="1"/>
  <c r="L566" i="1"/>
  <c r="Z878" i="1"/>
  <c r="O878" i="1"/>
  <c r="AA878" i="1"/>
  <c r="P878" i="1"/>
  <c r="AB878" i="1"/>
  <c r="R878" i="1"/>
  <c r="AD878" i="1"/>
  <c r="S878" i="1"/>
  <c r="AE878" i="1"/>
  <c r="T878" i="1"/>
  <c r="AF878" i="1"/>
  <c r="U878" i="1"/>
  <c r="AG878" i="1"/>
  <c r="X878" i="1"/>
  <c r="AJ878" i="1"/>
  <c r="AI878" i="1"/>
  <c r="AC878" i="1"/>
  <c r="Q878" i="1"/>
  <c r="V878" i="1"/>
  <c r="W878" i="1"/>
  <c r="AH878" i="1"/>
  <c r="Y878" i="1"/>
  <c r="L878" i="1"/>
  <c r="Z884" i="1"/>
  <c r="O884" i="1"/>
  <c r="AA884" i="1"/>
  <c r="P884" i="1"/>
  <c r="AB884" i="1"/>
  <c r="R884" i="1"/>
  <c r="AD884" i="1"/>
  <c r="S884" i="1"/>
  <c r="AE884" i="1"/>
  <c r="T884" i="1"/>
  <c r="AF884" i="1"/>
  <c r="U884" i="1"/>
  <c r="AG884" i="1"/>
  <c r="X884" i="1"/>
  <c r="AJ884" i="1"/>
  <c r="Q884" i="1"/>
  <c r="V884" i="1"/>
  <c r="W884" i="1"/>
  <c r="Y884" i="1"/>
  <c r="AC884" i="1"/>
  <c r="AH884" i="1"/>
  <c r="AI884" i="1"/>
  <c r="L884" i="1"/>
  <c r="W713" i="1"/>
  <c r="AI713" i="1"/>
  <c r="X713" i="1"/>
  <c r="AJ713" i="1"/>
  <c r="Y713" i="1"/>
  <c r="Z713" i="1"/>
  <c r="O713" i="1"/>
  <c r="AA713" i="1"/>
  <c r="P713" i="1"/>
  <c r="AB713" i="1"/>
  <c r="Q713" i="1"/>
  <c r="AC713" i="1"/>
  <c r="U713" i="1"/>
  <c r="AG713" i="1"/>
  <c r="R713" i="1"/>
  <c r="S713" i="1"/>
  <c r="T713" i="1"/>
  <c r="V713" i="1"/>
  <c r="AE713" i="1"/>
  <c r="AF713" i="1"/>
  <c r="AH713" i="1"/>
  <c r="AD713" i="1"/>
  <c r="L713" i="1"/>
  <c r="W487" i="1"/>
  <c r="AI487" i="1"/>
  <c r="Y487" i="1"/>
  <c r="X487" i="1"/>
  <c r="Z487" i="1"/>
  <c r="AA487" i="1"/>
  <c r="AB487" i="1"/>
  <c r="O487" i="1"/>
  <c r="AC487" i="1"/>
  <c r="P487" i="1"/>
  <c r="AD487" i="1"/>
  <c r="Q487" i="1"/>
  <c r="AE487" i="1"/>
  <c r="AF487" i="1"/>
  <c r="AG487" i="1"/>
  <c r="AH487" i="1"/>
  <c r="AJ487" i="1"/>
  <c r="R487" i="1"/>
  <c r="S487" i="1"/>
  <c r="U487" i="1"/>
  <c r="T487" i="1"/>
  <c r="V487" i="1"/>
  <c r="L487" i="1"/>
  <c r="Z655" i="1"/>
  <c r="O655" i="1"/>
  <c r="AA655" i="1"/>
  <c r="P655" i="1"/>
  <c r="AB655" i="1"/>
  <c r="Q655" i="1"/>
  <c r="AC655" i="1"/>
  <c r="R655" i="1"/>
  <c r="AD655" i="1"/>
  <c r="S655" i="1"/>
  <c r="AE655" i="1"/>
  <c r="T655" i="1"/>
  <c r="AF655" i="1"/>
  <c r="X655" i="1"/>
  <c r="AJ655" i="1"/>
  <c r="AG655" i="1"/>
  <c r="AH655" i="1"/>
  <c r="AI655" i="1"/>
  <c r="W655" i="1"/>
  <c r="U655" i="1"/>
  <c r="V655" i="1"/>
  <c r="Y655" i="1"/>
  <c r="L655" i="1"/>
  <c r="X406" i="1"/>
  <c r="AJ406" i="1"/>
  <c r="Z406" i="1"/>
  <c r="O406" i="1"/>
  <c r="AA406" i="1"/>
  <c r="P406" i="1"/>
  <c r="AB406" i="1"/>
  <c r="Q406" i="1"/>
  <c r="AC406" i="1"/>
  <c r="R406" i="1"/>
  <c r="AD406" i="1"/>
  <c r="U406" i="1"/>
  <c r="V406" i="1"/>
  <c r="W406" i="1"/>
  <c r="Y406" i="1"/>
  <c r="AE406" i="1"/>
  <c r="AF406" i="1"/>
  <c r="AG406" i="1"/>
  <c r="S406" i="1"/>
  <c r="T406" i="1"/>
  <c r="AH406" i="1"/>
  <c r="AI406" i="1"/>
  <c r="L406" i="1"/>
  <c r="T911" i="1"/>
  <c r="AF911" i="1"/>
  <c r="V911" i="1"/>
  <c r="AH911" i="1"/>
  <c r="Y911" i="1"/>
  <c r="Z911" i="1"/>
  <c r="O911" i="1"/>
  <c r="AA911" i="1"/>
  <c r="R911" i="1"/>
  <c r="AD911" i="1"/>
  <c r="AI911" i="1"/>
  <c r="AJ911" i="1"/>
  <c r="P911" i="1"/>
  <c r="Q911" i="1"/>
  <c r="AG911" i="1"/>
  <c r="S911" i="1"/>
  <c r="U911" i="1"/>
  <c r="W911" i="1"/>
  <c r="AE911" i="1"/>
  <c r="X911" i="1"/>
  <c r="AC911" i="1"/>
  <c r="AB911" i="1"/>
  <c r="L911" i="1"/>
  <c r="W508" i="1"/>
  <c r="AI508" i="1"/>
  <c r="X508" i="1"/>
  <c r="AJ508" i="1"/>
  <c r="Y508" i="1"/>
  <c r="Z508" i="1"/>
  <c r="O508" i="1"/>
  <c r="AA508" i="1"/>
  <c r="P508" i="1"/>
  <c r="AB508" i="1"/>
  <c r="Q508" i="1"/>
  <c r="AC508" i="1"/>
  <c r="R508" i="1"/>
  <c r="S508" i="1"/>
  <c r="T508" i="1"/>
  <c r="U508" i="1"/>
  <c r="V508" i="1"/>
  <c r="AD508" i="1"/>
  <c r="AE508" i="1"/>
  <c r="AF508" i="1"/>
  <c r="AG508" i="1"/>
  <c r="AH508" i="1"/>
  <c r="L508" i="1"/>
  <c r="R728" i="1"/>
  <c r="AD728" i="1"/>
  <c r="S728" i="1"/>
  <c r="AE728" i="1"/>
  <c r="U728" i="1"/>
  <c r="AG728" i="1"/>
  <c r="V728" i="1"/>
  <c r="AH728" i="1"/>
  <c r="W728" i="1"/>
  <c r="AI728" i="1"/>
  <c r="O728" i="1"/>
  <c r="AA728" i="1"/>
  <c r="Y728" i="1"/>
  <c r="Z728" i="1"/>
  <c r="AB728" i="1"/>
  <c r="AC728" i="1"/>
  <c r="AJ728" i="1"/>
  <c r="P728" i="1"/>
  <c r="Q728" i="1"/>
  <c r="T728" i="1"/>
  <c r="X728" i="1"/>
  <c r="AF728" i="1"/>
  <c r="L728" i="1"/>
  <c r="Q547" i="1"/>
  <c r="AC547" i="1"/>
  <c r="S547" i="1"/>
  <c r="AE547" i="1"/>
  <c r="T547" i="1"/>
  <c r="AF547" i="1"/>
  <c r="V547" i="1"/>
  <c r="AH547" i="1"/>
  <c r="W547" i="1"/>
  <c r="AI547" i="1"/>
  <c r="Z547" i="1"/>
  <c r="AA547" i="1"/>
  <c r="AB547" i="1"/>
  <c r="AD547" i="1"/>
  <c r="AJ547" i="1"/>
  <c r="O547" i="1"/>
  <c r="P547" i="1"/>
  <c r="X547" i="1"/>
  <c r="R547" i="1"/>
  <c r="U547" i="1"/>
  <c r="Y547" i="1"/>
  <c r="AG547" i="1"/>
  <c r="L547" i="1"/>
  <c r="R392" i="1"/>
  <c r="AD392" i="1"/>
  <c r="S392" i="1"/>
  <c r="AE392" i="1"/>
  <c r="U392" i="1"/>
  <c r="AG392" i="1"/>
  <c r="O392" i="1"/>
  <c r="AF392" i="1"/>
  <c r="Q392" i="1"/>
  <c r="AI392" i="1"/>
  <c r="T392" i="1"/>
  <c r="AJ392" i="1"/>
  <c r="V392" i="1"/>
  <c r="W392" i="1"/>
  <c r="X392" i="1"/>
  <c r="P392" i="1"/>
  <c r="Y392" i="1"/>
  <c r="Z392" i="1"/>
  <c r="AA392" i="1"/>
  <c r="AB392" i="1"/>
  <c r="AC392" i="1"/>
  <c r="AH392" i="1"/>
  <c r="L392" i="1"/>
  <c r="Q565" i="1"/>
  <c r="AC565" i="1"/>
  <c r="R565" i="1"/>
  <c r="AD565" i="1"/>
  <c r="S565" i="1"/>
  <c r="AE565" i="1"/>
  <c r="T565" i="1"/>
  <c r="AF565" i="1"/>
  <c r="V565" i="1"/>
  <c r="AH565" i="1"/>
  <c r="W565" i="1"/>
  <c r="AI565" i="1"/>
  <c r="X565" i="1"/>
  <c r="AJ565" i="1"/>
  <c r="O565" i="1"/>
  <c r="AA565" i="1"/>
  <c r="P565" i="1"/>
  <c r="U565" i="1"/>
  <c r="Y565" i="1"/>
  <c r="Z565" i="1"/>
  <c r="AB565" i="1"/>
  <c r="AG565" i="1"/>
  <c r="L565" i="1"/>
  <c r="U613" i="1"/>
  <c r="AG613" i="1"/>
  <c r="V613" i="1"/>
  <c r="AH613" i="1"/>
  <c r="W613" i="1"/>
  <c r="AI613" i="1"/>
  <c r="Y613" i="1"/>
  <c r="Z613" i="1"/>
  <c r="P613" i="1"/>
  <c r="AB613" i="1"/>
  <c r="Q613" i="1"/>
  <c r="AC613" i="1"/>
  <c r="S613" i="1"/>
  <c r="T613" i="1"/>
  <c r="X613" i="1"/>
  <c r="AA613" i="1"/>
  <c r="AD613" i="1"/>
  <c r="AE613" i="1"/>
  <c r="AF613" i="1"/>
  <c r="O613" i="1"/>
  <c r="R613" i="1"/>
  <c r="AJ613" i="1"/>
  <c r="L613" i="1"/>
  <c r="V362" i="1"/>
  <c r="AH362" i="1"/>
  <c r="W362" i="1"/>
  <c r="AI362" i="1"/>
  <c r="X362" i="1"/>
  <c r="AJ362" i="1"/>
  <c r="O362" i="1"/>
  <c r="AA362" i="1"/>
  <c r="P362" i="1"/>
  <c r="AB362" i="1"/>
  <c r="T362" i="1"/>
  <c r="AF362" i="1"/>
  <c r="AE362" i="1"/>
  <c r="AG362" i="1"/>
  <c r="Q362" i="1"/>
  <c r="U362" i="1"/>
  <c r="AC362" i="1"/>
  <c r="R362" i="1"/>
  <c r="S362" i="1"/>
  <c r="AD362" i="1"/>
  <c r="Z362" i="1"/>
  <c r="Y362" i="1"/>
  <c r="L362" i="1"/>
  <c r="O616" i="1"/>
  <c r="AA616" i="1"/>
  <c r="P616" i="1"/>
  <c r="AB616" i="1"/>
  <c r="Q616" i="1"/>
  <c r="AC616" i="1"/>
  <c r="S616" i="1"/>
  <c r="AE616" i="1"/>
  <c r="V616" i="1"/>
  <c r="AH616" i="1"/>
  <c r="W616" i="1"/>
  <c r="AI616" i="1"/>
  <c r="Z616" i="1"/>
  <c r="AD616" i="1"/>
  <c r="AF616" i="1"/>
  <c r="AG616" i="1"/>
  <c r="AJ616" i="1"/>
  <c r="X616" i="1"/>
  <c r="R616" i="1"/>
  <c r="T616" i="1"/>
  <c r="U616" i="1"/>
  <c r="Y616" i="1"/>
  <c r="L616" i="1"/>
  <c r="R457" i="1"/>
  <c r="AD457" i="1"/>
  <c r="Y457" i="1"/>
  <c r="Z457" i="1"/>
  <c r="O457" i="1"/>
  <c r="AB457" i="1"/>
  <c r="P457" i="1"/>
  <c r="AC457" i="1"/>
  <c r="S457" i="1"/>
  <c r="AF457" i="1"/>
  <c r="T457" i="1"/>
  <c r="AG457" i="1"/>
  <c r="U457" i="1"/>
  <c r="AH457" i="1"/>
  <c r="V457" i="1"/>
  <c r="AI457" i="1"/>
  <c r="Q457" i="1"/>
  <c r="W457" i="1"/>
  <c r="X457" i="1"/>
  <c r="AA457" i="1"/>
  <c r="AJ457" i="1"/>
  <c r="AE457" i="1"/>
  <c r="L457" i="1"/>
  <c r="T729" i="1"/>
  <c r="AF729" i="1"/>
  <c r="U729" i="1"/>
  <c r="AG729" i="1"/>
  <c r="W729" i="1"/>
  <c r="AI729" i="1"/>
  <c r="X729" i="1"/>
  <c r="AJ729" i="1"/>
  <c r="Y729" i="1"/>
  <c r="Q729" i="1"/>
  <c r="AC729" i="1"/>
  <c r="AA729" i="1"/>
  <c r="AB729" i="1"/>
  <c r="AD729" i="1"/>
  <c r="AE729" i="1"/>
  <c r="O729" i="1"/>
  <c r="P729" i="1"/>
  <c r="R729" i="1"/>
  <c r="S729" i="1"/>
  <c r="V729" i="1"/>
  <c r="Z729" i="1"/>
  <c r="AH729" i="1"/>
  <c r="L729" i="1"/>
  <c r="X648" i="1"/>
  <c r="AJ648" i="1"/>
  <c r="Y648" i="1"/>
  <c r="Z648" i="1"/>
  <c r="O648" i="1"/>
  <c r="AA648" i="1"/>
  <c r="P648" i="1"/>
  <c r="AB648" i="1"/>
  <c r="Q648" i="1"/>
  <c r="AC648" i="1"/>
  <c r="R648" i="1"/>
  <c r="AD648" i="1"/>
  <c r="V648" i="1"/>
  <c r="AH648" i="1"/>
  <c r="S648" i="1"/>
  <c r="T648" i="1"/>
  <c r="U648" i="1"/>
  <c r="W648" i="1"/>
  <c r="AG648" i="1"/>
  <c r="AE648" i="1"/>
  <c r="AF648" i="1"/>
  <c r="AI648" i="1"/>
  <c r="L648" i="1"/>
  <c r="S491" i="1"/>
  <c r="AE491" i="1"/>
  <c r="U491" i="1"/>
  <c r="AG491" i="1"/>
  <c r="W491" i="1"/>
  <c r="X491" i="1"/>
  <c r="Y491" i="1"/>
  <c r="Z491" i="1"/>
  <c r="AA491" i="1"/>
  <c r="AB491" i="1"/>
  <c r="O491" i="1"/>
  <c r="AC491" i="1"/>
  <c r="P491" i="1"/>
  <c r="Q491" i="1"/>
  <c r="R491" i="1"/>
  <c r="T491" i="1"/>
  <c r="V491" i="1"/>
  <c r="AD491" i="1"/>
  <c r="AF491" i="1"/>
  <c r="AH491" i="1"/>
  <c r="AJ491" i="1"/>
  <c r="AI491" i="1"/>
  <c r="L491" i="1"/>
  <c r="Z860" i="1"/>
  <c r="O860" i="1"/>
  <c r="AA860" i="1"/>
  <c r="P860" i="1"/>
  <c r="AB860" i="1"/>
  <c r="Q860" i="1"/>
  <c r="AC860" i="1"/>
  <c r="R860" i="1"/>
  <c r="AD860" i="1"/>
  <c r="S860" i="1"/>
  <c r="AE860" i="1"/>
  <c r="T860" i="1"/>
  <c r="AF860" i="1"/>
  <c r="U860" i="1"/>
  <c r="AG860" i="1"/>
  <c r="V860" i="1"/>
  <c r="AH860" i="1"/>
  <c r="X860" i="1"/>
  <c r="AJ860" i="1"/>
  <c r="W860" i="1"/>
  <c r="Y860" i="1"/>
  <c r="AI860" i="1"/>
  <c r="L860" i="1"/>
  <c r="V416" i="1"/>
  <c r="AH416" i="1"/>
  <c r="W416" i="1"/>
  <c r="AI416" i="1"/>
  <c r="X416" i="1"/>
  <c r="AJ416" i="1"/>
  <c r="Y416" i="1"/>
  <c r="Z416" i="1"/>
  <c r="T416" i="1"/>
  <c r="U416" i="1"/>
  <c r="AA416" i="1"/>
  <c r="AB416" i="1"/>
  <c r="AC416" i="1"/>
  <c r="AD416" i="1"/>
  <c r="AE416" i="1"/>
  <c r="R416" i="1"/>
  <c r="AF416" i="1"/>
  <c r="AG416" i="1"/>
  <c r="O416" i="1"/>
  <c r="P416" i="1"/>
  <c r="Q416" i="1"/>
  <c r="S416" i="1"/>
  <c r="L416" i="1"/>
  <c r="R414" i="1"/>
  <c r="AD414" i="1"/>
  <c r="S414" i="1"/>
  <c r="AE414" i="1"/>
  <c r="T414" i="1"/>
  <c r="AF414" i="1"/>
  <c r="U414" i="1"/>
  <c r="AG414" i="1"/>
  <c r="V414" i="1"/>
  <c r="AH414" i="1"/>
  <c r="Y414" i="1"/>
  <c r="Z414" i="1"/>
  <c r="AA414" i="1"/>
  <c r="AB414" i="1"/>
  <c r="AC414" i="1"/>
  <c r="AI414" i="1"/>
  <c r="AJ414" i="1"/>
  <c r="W414" i="1"/>
  <c r="O414" i="1"/>
  <c r="P414" i="1"/>
  <c r="Q414" i="1"/>
  <c r="X414" i="1"/>
  <c r="L414" i="1"/>
  <c r="W620" i="1"/>
  <c r="AI620" i="1"/>
  <c r="X620" i="1"/>
  <c r="AJ620" i="1"/>
  <c r="Y620" i="1"/>
  <c r="O620" i="1"/>
  <c r="AA620" i="1"/>
  <c r="R620" i="1"/>
  <c r="AD620" i="1"/>
  <c r="S620" i="1"/>
  <c r="AE620" i="1"/>
  <c r="AH620" i="1"/>
  <c r="P620" i="1"/>
  <c r="Q620" i="1"/>
  <c r="T620" i="1"/>
  <c r="U620" i="1"/>
  <c r="V620" i="1"/>
  <c r="AF620" i="1"/>
  <c r="Z620" i="1"/>
  <c r="AB620" i="1"/>
  <c r="AC620" i="1"/>
  <c r="AG620" i="1"/>
  <c r="L620" i="1"/>
  <c r="O305" i="1"/>
  <c r="AA305" i="1"/>
  <c r="P305" i="1"/>
  <c r="AB305" i="1"/>
  <c r="Q305" i="1"/>
  <c r="AC305" i="1"/>
  <c r="R305" i="1"/>
  <c r="AD305" i="1"/>
  <c r="S305" i="1"/>
  <c r="AE305" i="1"/>
  <c r="T305" i="1"/>
  <c r="AF305" i="1"/>
  <c r="U305" i="1"/>
  <c r="AG305" i="1"/>
  <c r="Y305" i="1"/>
  <c r="Z305" i="1"/>
  <c r="AH305" i="1"/>
  <c r="AI305" i="1"/>
  <c r="AJ305" i="1"/>
  <c r="W305" i="1"/>
  <c r="V305" i="1"/>
  <c r="X305" i="1"/>
  <c r="L305" i="1"/>
  <c r="O787" i="1"/>
  <c r="AA787" i="1"/>
  <c r="P787" i="1"/>
  <c r="AB787" i="1"/>
  <c r="R787" i="1"/>
  <c r="AD787" i="1"/>
  <c r="T787" i="1"/>
  <c r="AF787" i="1"/>
  <c r="V787" i="1"/>
  <c r="AH787" i="1"/>
  <c r="W787" i="1"/>
  <c r="AI787" i="1"/>
  <c r="AE787" i="1"/>
  <c r="AG787" i="1"/>
  <c r="AJ787" i="1"/>
  <c r="Q787" i="1"/>
  <c r="S787" i="1"/>
  <c r="U787" i="1"/>
  <c r="X787" i="1"/>
  <c r="Z787" i="1"/>
  <c r="Y787" i="1"/>
  <c r="AC787" i="1"/>
  <c r="L787" i="1"/>
  <c r="U453" i="1"/>
  <c r="AG453" i="1"/>
  <c r="V453" i="1"/>
  <c r="AH453" i="1"/>
  <c r="O453" i="1"/>
  <c r="AC453" i="1"/>
  <c r="P453" i="1"/>
  <c r="AD453" i="1"/>
  <c r="R453" i="1"/>
  <c r="AF453" i="1"/>
  <c r="S453" i="1"/>
  <c r="AI453" i="1"/>
  <c r="W453" i="1"/>
  <c r="X453" i="1"/>
  <c r="Y453" i="1"/>
  <c r="Z453" i="1"/>
  <c r="Q453" i="1"/>
  <c r="T453" i="1"/>
  <c r="AA453" i="1"/>
  <c r="AB453" i="1"/>
  <c r="AE453" i="1"/>
  <c r="AJ453" i="1"/>
  <c r="L453" i="1"/>
  <c r="P419" i="1"/>
  <c r="AB419" i="1"/>
  <c r="Q419" i="1"/>
  <c r="AC419" i="1"/>
  <c r="S419" i="1"/>
  <c r="AE419" i="1"/>
  <c r="T419" i="1"/>
  <c r="AF419" i="1"/>
  <c r="AH419" i="1"/>
  <c r="O419" i="1"/>
  <c r="AI419" i="1"/>
  <c r="R419" i="1"/>
  <c r="AJ419" i="1"/>
  <c r="W419" i="1"/>
  <c r="X419" i="1"/>
  <c r="AD419" i="1"/>
  <c r="U419" i="1"/>
  <c r="V419" i="1"/>
  <c r="Z419" i="1"/>
  <c r="AA419" i="1"/>
  <c r="AG419" i="1"/>
  <c r="Y419" i="1"/>
  <c r="L419" i="1"/>
  <c r="X411" i="1"/>
  <c r="AJ411" i="1"/>
  <c r="Y411" i="1"/>
  <c r="Z411" i="1"/>
  <c r="O411" i="1"/>
  <c r="AA411" i="1"/>
  <c r="P411" i="1"/>
  <c r="AB411" i="1"/>
  <c r="AD411" i="1"/>
  <c r="AE411" i="1"/>
  <c r="AF411" i="1"/>
  <c r="AG411" i="1"/>
  <c r="Q411" i="1"/>
  <c r="AH411" i="1"/>
  <c r="R411" i="1"/>
  <c r="AI411" i="1"/>
  <c r="S411" i="1"/>
  <c r="W411" i="1"/>
  <c r="T411" i="1"/>
  <c r="U411" i="1"/>
  <c r="V411" i="1"/>
  <c r="AC411" i="1"/>
  <c r="L411" i="1"/>
  <c r="Y455" i="1"/>
  <c r="Z455" i="1"/>
  <c r="O455" i="1"/>
  <c r="AC455" i="1"/>
  <c r="P455" i="1"/>
  <c r="AD455" i="1"/>
  <c r="R455" i="1"/>
  <c r="AF455" i="1"/>
  <c r="S455" i="1"/>
  <c r="AG455" i="1"/>
  <c r="U455" i="1"/>
  <c r="AI455" i="1"/>
  <c r="V455" i="1"/>
  <c r="AJ455" i="1"/>
  <c r="W455" i="1"/>
  <c r="X455" i="1"/>
  <c r="Q455" i="1"/>
  <c r="T455" i="1"/>
  <c r="AA455" i="1"/>
  <c r="AB455" i="1"/>
  <c r="AE455" i="1"/>
  <c r="AH455" i="1"/>
  <c r="L455" i="1"/>
  <c r="Y605" i="1"/>
  <c r="Z605" i="1"/>
  <c r="O605" i="1"/>
  <c r="AA605" i="1"/>
  <c r="P605" i="1"/>
  <c r="AB605" i="1"/>
  <c r="R605" i="1"/>
  <c r="AD605" i="1"/>
  <c r="S605" i="1"/>
  <c r="AE605" i="1"/>
  <c r="V605" i="1"/>
  <c r="W605" i="1"/>
  <c r="X605" i="1"/>
  <c r="AF605" i="1"/>
  <c r="AG605" i="1"/>
  <c r="AI605" i="1"/>
  <c r="AJ605" i="1"/>
  <c r="T605" i="1"/>
  <c r="U605" i="1"/>
  <c r="AC605" i="1"/>
  <c r="AH605" i="1"/>
  <c r="Q605" i="1"/>
  <c r="L605" i="1"/>
  <c r="R917" i="1"/>
  <c r="AD917" i="1"/>
  <c r="AA917" i="1"/>
  <c r="AC917" i="1"/>
  <c r="S917" i="1"/>
  <c r="AE917" i="1"/>
  <c r="T917" i="1"/>
  <c r="AF917" i="1"/>
  <c r="U917" i="1"/>
  <c r="AG917" i="1"/>
  <c r="V917" i="1"/>
  <c r="AH917" i="1"/>
  <c r="O917" i="1"/>
  <c r="W917" i="1"/>
  <c r="AI917" i="1"/>
  <c r="X917" i="1"/>
  <c r="AJ917" i="1"/>
  <c r="P917" i="1"/>
  <c r="Q917" i="1"/>
  <c r="Y917" i="1"/>
  <c r="AB917" i="1"/>
  <c r="Z917" i="1"/>
  <c r="L917" i="1"/>
  <c r="W785" i="1"/>
  <c r="AI785" i="1"/>
  <c r="X785" i="1"/>
  <c r="AJ785" i="1"/>
  <c r="Z785" i="1"/>
  <c r="P785" i="1"/>
  <c r="AB785" i="1"/>
  <c r="Q785" i="1"/>
  <c r="AC785" i="1"/>
  <c r="R785" i="1"/>
  <c r="AD785" i="1"/>
  <c r="S785" i="1"/>
  <c r="AE785" i="1"/>
  <c r="Y785" i="1"/>
  <c r="AA785" i="1"/>
  <c r="AF785" i="1"/>
  <c r="AG785" i="1"/>
  <c r="AH785" i="1"/>
  <c r="O785" i="1"/>
  <c r="U785" i="1"/>
  <c r="T785" i="1"/>
  <c r="V785" i="1"/>
  <c r="L785" i="1"/>
  <c r="Y476" i="1"/>
  <c r="O476" i="1"/>
  <c r="AA476" i="1"/>
  <c r="R476" i="1"/>
  <c r="AD476" i="1"/>
  <c r="AE476" i="1"/>
  <c r="P476" i="1"/>
  <c r="AF476" i="1"/>
  <c r="Q476" i="1"/>
  <c r="AG476" i="1"/>
  <c r="S476" i="1"/>
  <c r="AH476" i="1"/>
  <c r="T476" i="1"/>
  <c r="AI476" i="1"/>
  <c r="U476" i="1"/>
  <c r="AJ476" i="1"/>
  <c r="V476" i="1"/>
  <c r="W476" i="1"/>
  <c r="X476" i="1"/>
  <c r="Z476" i="1"/>
  <c r="AB476" i="1"/>
  <c r="AC476" i="1"/>
  <c r="L476" i="1"/>
  <c r="R467" i="1"/>
  <c r="AD467" i="1"/>
  <c r="S467" i="1"/>
  <c r="AE467" i="1"/>
  <c r="U467" i="1"/>
  <c r="AG467" i="1"/>
  <c r="V467" i="1"/>
  <c r="AH467" i="1"/>
  <c r="X467" i="1"/>
  <c r="AJ467" i="1"/>
  <c r="Y467" i="1"/>
  <c r="O467" i="1"/>
  <c r="AA467" i="1"/>
  <c r="P467" i="1"/>
  <c r="Q467" i="1"/>
  <c r="T467" i="1"/>
  <c r="W467" i="1"/>
  <c r="Z467" i="1"/>
  <c r="AB467" i="1"/>
  <c r="AC467" i="1"/>
  <c r="AF467" i="1"/>
  <c r="AI467" i="1"/>
  <c r="L467" i="1"/>
  <c r="R856" i="1"/>
  <c r="AD856" i="1"/>
  <c r="S856" i="1"/>
  <c r="AE856" i="1"/>
  <c r="T856" i="1"/>
  <c r="AF856" i="1"/>
  <c r="U856" i="1"/>
  <c r="AG856" i="1"/>
  <c r="V856" i="1"/>
  <c r="AH856" i="1"/>
  <c r="W856" i="1"/>
  <c r="AI856" i="1"/>
  <c r="X856" i="1"/>
  <c r="AJ856" i="1"/>
  <c r="Y856" i="1"/>
  <c r="Z856" i="1"/>
  <c r="P856" i="1"/>
  <c r="AB856" i="1"/>
  <c r="O856" i="1"/>
  <c r="Q856" i="1"/>
  <c r="AA856" i="1"/>
  <c r="AC856" i="1"/>
  <c r="L856" i="1"/>
  <c r="V459" i="1"/>
  <c r="AH459" i="1"/>
  <c r="T459" i="1"/>
  <c r="AG459" i="1"/>
  <c r="U459" i="1"/>
  <c r="AI459" i="1"/>
  <c r="X459" i="1"/>
  <c r="Y459" i="1"/>
  <c r="AA459" i="1"/>
  <c r="O459" i="1"/>
  <c r="AB459" i="1"/>
  <c r="P459" i="1"/>
  <c r="AC459" i="1"/>
  <c r="Q459" i="1"/>
  <c r="AD459" i="1"/>
  <c r="AJ459" i="1"/>
  <c r="R459" i="1"/>
  <c r="S459" i="1"/>
  <c r="W459" i="1"/>
  <c r="Z459" i="1"/>
  <c r="AE459" i="1"/>
  <c r="AF459" i="1"/>
  <c r="L459" i="1"/>
  <c r="R699" i="1"/>
  <c r="AD699" i="1"/>
  <c r="S699" i="1"/>
  <c r="AE699" i="1"/>
  <c r="T699" i="1"/>
  <c r="AF699" i="1"/>
  <c r="U699" i="1"/>
  <c r="AG699" i="1"/>
  <c r="V699" i="1"/>
  <c r="AH699" i="1"/>
  <c r="W699" i="1"/>
  <c r="AI699" i="1"/>
  <c r="O699" i="1"/>
  <c r="P699" i="1"/>
  <c r="Q699" i="1"/>
  <c r="X699" i="1"/>
  <c r="Y699" i="1"/>
  <c r="Z699" i="1"/>
  <c r="AJ699" i="1"/>
  <c r="AA699" i="1"/>
  <c r="AB699" i="1"/>
  <c r="AC699" i="1"/>
  <c r="L699" i="1"/>
  <c r="P982" i="1"/>
  <c r="AB982" i="1"/>
  <c r="Q982" i="1"/>
  <c r="AC982" i="1"/>
  <c r="R982" i="1"/>
  <c r="AD982" i="1"/>
  <c r="S982" i="1"/>
  <c r="AE982" i="1"/>
  <c r="T982" i="1"/>
  <c r="AF982" i="1"/>
  <c r="U982" i="1"/>
  <c r="AG982" i="1"/>
  <c r="Y982" i="1"/>
  <c r="V982" i="1"/>
  <c r="AH982" i="1"/>
  <c r="Z982" i="1"/>
  <c r="W982" i="1"/>
  <c r="AI982" i="1"/>
  <c r="X982" i="1"/>
  <c r="AJ982" i="1"/>
  <c r="O982" i="1"/>
  <c r="AA982" i="1"/>
  <c r="L982" i="1"/>
  <c r="V356" i="1"/>
  <c r="AH356" i="1"/>
  <c r="W356" i="1"/>
  <c r="AI356" i="1"/>
  <c r="X356" i="1"/>
  <c r="AJ356" i="1"/>
  <c r="O356" i="1"/>
  <c r="AA356" i="1"/>
  <c r="P356" i="1"/>
  <c r="AB356" i="1"/>
  <c r="T356" i="1"/>
  <c r="AF356" i="1"/>
  <c r="S356" i="1"/>
  <c r="U356" i="1"/>
  <c r="Y356" i="1"/>
  <c r="Z356" i="1"/>
  <c r="AC356" i="1"/>
  <c r="AG356" i="1"/>
  <c r="Q356" i="1"/>
  <c r="R356" i="1"/>
  <c r="AD356" i="1"/>
  <c r="AE356" i="1"/>
  <c r="L356" i="1"/>
  <c r="X417" i="1"/>
  <c r="AJ417" i="1"/>
  <c r="Y417" i="1"/>
  <c r="Z417" i="1"/>
  <c r="O417" i="1"/>
  <c r="AA417" i="1"/>
  <c r="P417" i="1"/>
  <c r="AB417" i="1"/>
  <c r="T417" i="1"/>
  <c r="U417" i="1"/>
  <c r="V417" i="1"/>
  <c r="W417" i="1"/>
  <c r="AD417" i="1"/>
  <c r="AE417" i="1"/>
  <c r="R417" i="1"/>
  <c r="AI417" i="1"/>
  <c r="Q417" i="1"/>
  <c r="S417" i="1"/>
  <c r="AC417" i="1"/>
  <c r="AG417" i="1"/>
  <c r="AH417" i="1"/>
  <c r="AF417" i="1"/>
  <c r="L417" i="1"/>
  <c r="Y609" i="1"/>
  <c r="Z609" i="1"/>
  <c r="O609" i="1"/>
  <c r="AA609" i="1"/>
  <c r="Q609" i="1"/>
  <c r="AC609" i="1"/>
  <c r="R609" i="1"/>
  <c r="AD609" i="1"/>
  <c r="T609" i="1"/>
  <c r="AF609" i="1"/>
  <c r="U609" i="1"/>
  <c r="AG609" i="1"/>
  <c r="V609" i="1"/>
  <c r="W609" i="1"/>
  <c r="X609" i="1"/>
  <c r="AB609" i="1"/>
  <c r="AE609" i="1"/>
  <c r="AH609" i="1"/>
  <c r="AI609" i="1"/>
  <c r="P609" i="1"/>
  <c r="S609" i="1"/>
  <c r="AJ609" i="1"/>
  <c r="L609" i="1"/>
  <c r="S807" i="1"/>
  <c r="AE807" i="1"/>
  <c r="T807" i="1"/>
  <c r="AF807" i="1"/>
  <c r="Z807" i="1"/>
  <c r="Q807" i="1"/>
  <c r="AH807" i="1"/>
  <c r="R807" i="1"/>
  <c r="AI807" i="1"/>
  <c r="U807" i="1"/>
  <c r="AJ807" i="1"/>
  <c r="V807" i="1"/>
  <c r="W807" i="1"/>
  <c r="X807" i="1"/>
  <c r="Y807" i="1"/>
  <c r="AA807" i="1"/>
  <c r="AB807" i="1"/>
  <c r="O807" i="1"/>
  <c r="AD807" i="1"/>
  <c r="P807" i="1"/>
  <c r="AC807" i="1"/>
  <c r="AG807" i="1"/>
  <c r="L807" i="1"/>
  <c r="T435" i="1"/>
  <c r="AF435" i="1"/>
  <c r="U435" i="1"/>
  <c r="AG435" i="1"/>
  <c r="V435" i="1"/>
  <c r="AH435" i="1"/>
  <c r="Y435" i="1"/>
  <c r="R435" i="1"/>
  <c r="AD435" i="1"/>
  <c r="AB435" i="1"/>
  <c r="AC435" i="1"/>
  <c r="AE435" i="1"/>
  <c r="AI435" i="1"/>
  <c r="O435" i="1"/>
  <c r="AJ435" i="1"/>
  <c r="Q435" i="1"/>
  <c r="S435" i="1"/>
  <c r="W435" i="1"/>
  <c r="X435" i="1"/>
  <c r="P435" i="1"/>
  <c r="Z435" i="1"/>
  <c r="AA435" i="1"/>
  <c r="L435" i="1"/>
  <c r="T899" i="1"/>
  <c r="AF899" i="1"/>
  <c r="V899" i="1"/>
  <c r="AH899" i="1"/>
  <c r="X899" i="1"/>
  <c r="AJ899" i="1"/>
  <c r="Y899" i="1"/>
  <c r="Z899" i="1"/>
  <c r="O899" i="1"/>
  <c r="AA899" i="1"/>
  <c r="R899" i="1"/>
  <c r="AD899" i="1"/>
  <c r="AG899" i="1"/>
  <c r="AB899" i="1"/>
  <c r="AI899" i="1"/>
  <c r="AE899" i="1"/>
  <c r="AC899" i="1"/>
  <c r="P899" i="1"/>
  <c r="Q899" i="1"/>
  <c r="S899" i="1"/>
  <c r="U899" i="1"/>
  <c r="W899" i="1"/>
  <c r="L899" i="1"/>
  <c r="Y509" i="1"/>
  <c r="Z509" i="1"/>
  <c r="O509" i="1"/>
  <c r="AA509" i="1"/>
  <c r="P509" i="1"/>
  <c r="AB509" i="1"/>
  <c r="Q509" i="1"/>
  <c r="AC509" i="1"/>
  <c r="R509" i="1"/>
  <c r="AD509" i="1"/>
  <c r="S509" i="1"/>
  <c r="AE509" i="1"/>
  <c r="V509" i="1"/>
  <c r="W509" i="1"/>
  <c r="X509" i="1"/>
  <c r="AF509" i="1"/>
  <c r="AG509" i="1"/>
  <c r="AH509" i="1"/>
  <c r="AI509" i="1"/>
  <c r="AJ509" i="1"/>
  <c r="T509" i="1"/>
  <c r="U509" i="1"/>
  <c r="L509" i="1"/>
  <c r="T682" i="1"/>
  <c r="AF682" i="1"/>
  <c r="U682" i="1"/>
  <c r="AG682" i="1"/>
  <c r="V682" i="1"/>
  <c r="AH682" i="1"/>
  <c r="W682" i="1"/>
  <c r="AI682" i="1"/>
  <c r="X682" i="1"/>
  <c r="AJ682" i="1"/>
  <c r="Y682" i="1"/>
  <c r="R682" i="1"/>
  <c r="AB682" i="1"/>
  <c r="AC682" i="1"/>
  <c r="AD682" i="1"/>
  <c r="AE682" i="1"/>
  <c r="O682" i="1"/>
  <c r="P682" i="1"/>
  <c r="Z682" i="1"/>
  <c r="S682" i="1"/>
  <c r="AA682" i="1"/>
  <c r="Q682" i="1"/>
  <c r="L682" i="1"/>
  <c r="T936" i="1"/>
  <c r="AF936" i="1"/>
  <c r="R936" i="1"/>
  <c r="U936" i="1"/>
  <c r="AG936" i="1"/>
  <c r="V936" i="1"/>
  <c r="AH936" i="1"/>
  <c r="AC936" i="1"/>
  <c r="W936" i="1"/>
  <c r="AI936" i="1"/>
  <c r="X936" i="1"/>
  <c r="AJ936" i="1"/>
  <c r="Y936" i="1"/>
  <c r="Q936" i="1"/>
  <c r="AD936" i="1"/>
  <c r="Z936" i="1"/>
  <c r="O936" i="1"/>
  <c r="AA936" i="1"/>
  <c r="P936" i="1"/>
  <c r="AB936" i="1"/>
  <c r="S936" i="1"/>
  <c r="AE936" i="1"/>
  <c r="L936" i="1"/>
  <c r="P445" i="1"/>
  <c r="AB445" i="1"/>
  <c r="Q445" i="1"/>
  <c r="AC445" i="1"/>
  <c r="R445" i="1"/>
  <c r="AD445" i="1"/>
  <c r="Z445" i="1"/>
  <c r="AA445" i="1"/>
  <c r="AE445" i="1"/>
  <c r="AF445" i="1"/>
  <c r="AG445" i="1"/>
  <c r="O445" i="1"/>
  <c r="AH445" i="1"/>
  <c r="T445" i="1"/>
  <c r="AJ445" i="1"/>
  <c r="U445" i="1"/>
  <c r="V445" i="1"/>
  <c r="W445" i="1"/>
  <c r="S445" i="1"/>
  <c r="X445" i="1"/>
  <c r="Y445" i="1"/>
  <c r="AI445" i="1"/>
  <c r="L445" i="1"/>
  <c r="Z768" i="1"/>
  <c r="O768" i="1"/>
  <c r="AA768" i="1"/>
  <c r="S768" i="1"/>
  <c r="AE768" i="1"/>
  <c r="U768" i="1"/>
  <c r="AJ768" i="1"/>
  <c r="V768" i="1"/>
  <c r="X768" i="1"/>
  <c r="AB768" i="1"/>
  <c r="AC768" i="1"/>
  <c r="AD768" i="1"/>
  <c r="P768" i="1"/>
  <c r="AF768" i="1"/>
  <c r="Q768" i="1"/>
  <c r="AG768" i="1"/>
  <c r="Y768" i="1"/>
  <c r="AH768" i="1"/>
  <c r="AI768" i="1"/>
  <c r="T768" i="1"/>
  <c r="R768" i="1"/>
  <c r="W768" i="1"/>
  <c r="L768" i="1"/>
  <c r="X437" i="1"/>
  <c r="AJ437" i="1"/>
  <c r="Y437" i="1"/>
  <c r="Z437" i="1"/>
  <c r="V437" i="1"/>
  <c r="AH437" i="1"/>
  <c r="W437" i="1"/>
  <c r="AA437" i="1"/>
  <c r="AB437" i="1"/>
  <c r="AC437" i="1"/>
  <c r="AD437" i="1"/>
  <c r="P437" i="1"/>
  <c r="AF437" i="1"/>
  <c r="Q437" i="1"/>
  <c r="AG437" i="1"/>
  <c r="R437" i="1"/>
  <c r="AI437" i="1"/>
  <c r="S437" i="1"/>
  <c r="O437" i="1"/>
  <c r="T437" i="1"/>
  <c r="U437" i="1"/>
  <c r="AE437" i="1"/>
  <c r="L437" i="1"/>
  <c r="Z673" i="1"/>
  <c r="O673" i="1"/>
  <c r="AA673" i="1"/>
  <c r="P673" i="1"/>
  <c r="AB673" i="1"/>
  <c r="Q673" i="1"/>
  <c r="AC673" i="1"/>
  <c r="R673" i="1"/>
  <c r="AD673" i="1"/>
  <c r="S673" i="1"/>
  <c r="AE673" i="1"/>
  <c r="X673" i="1"/>
  <c r="AJ673" i="1"/>
  <c r="W673" i="1"/>
  <c r="Y673" i="1"/>
  <c r="AF673" i="1"/>
  <c r="AG673" i="1"/>
  <c r="AH673" i="1"/>
  <c r="AI673" i="1"/>
  <c r="U673" i="1"/>
  <c r="T673" i="1"/>
  <c r="V673" i="1"/>
  <c r="L673" i="1"/>
  <c r="Y503" i="1"/>
  <c r="Z503" i="1"/>
  <c r="O503" i="1"/>
  <c r="AA503" i="1"/>
  <c r="P503" i="1"/>
  <c r="AB503" i="1"/>
  <c r="Q503" i="1"/>
  <c r="AC503" i="1"/>
  <c r="R503" i="1"/>
  <c r="AD503" i="1"/>
  <c r="S503" i="1"/>
  <c r="AE503" i="1"/>
  <c r="AJ503" i="1"/>
  <c r="T503" i="1"/>
  <c r="U503" i="1"/>
  <c r="V503" i="1"/>
  <c r="W503" i="1"/>
  <c r="X503" i="1"/>
  <c r="AF503" i="1"/>
  <c r="AH503" i="1"/>
  <c r="AG503" i="1"/>
  <c r="AI503" i="1"/>
  <c r="L503" i="1"/>
  <c r="Z685" i="1"/>
  <c r="O685" i="1"/>
  <c r="AA685" i="1"/>
  <c r="P685" i="1"/>
  <c r="AB685" i="1"/>
  <c r="Q685" i="1"/>
  <c r="AC685" i="1"/>
  <c r="R685" i="1"/>
  <c r="AD685" i="1"/>
  <c r="S685" i="1"/>
  <c r="AE685" i="1"/>
  <c r="AH685" i="1"/>
  <c r="AI685" i="1"/>
  <c r="AJ685" i="1"/>
  <c r="T685" i="1"/>
  <c r="U685" i="1"/>
  <c r="V685" i="1"/>
  <c r="W685" i="1"/>
  <c r="AF685" i="1"/>
  <c r="X685" i="1"/>
  <c r="Y685" i="1"/>
  <c r="AG685" i="1"/>
  <c r="L685" i="1"/>
  <c r="T421" i="1"/>
  <c r="AF421" i="1"/>
  <c r="U421" i="1"/>
  <c r="AG421" i="1"/>
  <c r="X421" i="1"/>
  <c r="AJ421" i="1"/>
  <c r="Y421" i="1"/>
  <c r="Z421" i="1"/>
  <c r="AA421" i="1"/>
  <c r="O421" i="1"/>
  <c r="AD421" i="1"/>
  <c r="V421" i="1"/>
  <c r="AE421" i="1"/>
  <c r="AH421" i="1"/>
  <c r="AI421" i="1"/>
  <c r="Q421" i="1"/>
  <c r="R421" i="1"/>
  <c r="S421" i="1"/>
  <c r="W421" i="1"/>
  <c r="P421" i="1"/>
  <c r="AB421" i="1"/>
  <c r="AC421" i="1"/>
  <c r="L421" i="1"/>
  <c r="T676" i="1"/>
  <c r="AF676" i="1"/>
  <c r="U676" i="1"/>
  <c r="AG676" i="1"/>
  <c r="V676" i="1"/>
  <c r="AH676" i="1"/>
  <c r="W676" i="1"/>
  <c r="AI676" i="1"/>
  <c r="X676" i="1"/>
  <c r="AJ676" i="1"/>
  <c r="Y676" i="1"/>
  <c r="R676" i="1"/>
  <c r="AD676" i="1"/>
  <c r="P676" i="1"/>
  <c r="Q676" i="1"/>
  <c r="S676" i="1"/>
  <c r="Z676" i="1"/>
  <c r="AA676" i="1"/>
  <c r="AB676" i="1"/>
  <c r="AC676" i="1"/>
  <c r="AE676" i="1"/>
  <c r="O676" i="1"/>
  <c r="L676" i="1"/>
  <c r="P425" i="1"/>
  <c r="AB425" i="1"/>
  <c r="Q425" i="1"/>
  <c r="AC425" i="1"/>
  <c r="Y425" i="1"/>
  <c r="Z425" i="1"/>
  <c r="AA425" i="1"/>
  <c r="R425" i="1"/>
  <c r="AF425" i="1"/>
  <c r="W425" i="1"/>
  <c r="T425" i="1"/>
  <c r="U425" i="1"/>
  <c r="V425" i="1"/>
  <c r="X425" i="1"/>
  <c r="AD425" i="1"/>
  <c r="AG425" i="1"/>
  <c r="AH425" i="1"/>
  <c r="AI425" i="1"/>
  <c r="AJ425" i="1"/>
  <c r="O425" i="1"/>
  <c r="S425" i="1"/>
  <c r="AE425" i="1"/>
  <c r="L425" i="1"/>
  <c r="T640" i="1"/>
  <c r="AF640" i="1"/>
  <c r="U640" i="1"/>
  <c r="AG640" i="1"/>
  <c r="V640" i="1"/>
  <c r="AH640" i="1"/>
  <c r="W640" i="1"/>
  <c r="AI640" i="1"/>
  <c r="X640" i="1"/>
  <c r="AJ640" i="1"/>
  <c r="Y640" i="1"/>
  <c r="Z640" i="1"/>
  <c r="R640" i="1"/>
  <c r="AD640" i="1"/>
  <c r="O640" i="1"/>
  <c r="P640" i="1"/>
  <c r="Q640" i="1"/>
  <c r="S640" i="1"/>
  <c r="AC640" i="1"/>
  <c r="AA640" i="1"/>
  <c r="AB640" i="1"/>
  <c r="AE640" i="1"/>
  <c r="L640" i="1"/>
  <c r="V828" i="1"/>
  <c r="AH828" i="1"/>
  <c r="W828" i="1"/>
  <c r="AI828" i="1"/>
  <c r="X828" i="1"/>
  <c r="AJ828" i="1"/>
  <c r="Y828" i="1"/>
  <c r="Z828" i="1"/>
  <c r="O828" i="1"/>
  <c r="AA828" i="1"/>
  <c r="P828" i="1"/>
  <c r="AB828" i="1"/>
  <c r="Q828" i="1"/>
  <c r="AC828" i="1"/>
  <c r="R828" i="1"/>
  <c r="AD828" i="1"/>
  <c r="T828" i="1"/>
  <c r="AF828" i="1"/>
  <c r="AG828" i="1"/>
  <c r="S828" i="1"/>
  <c r="U828" i="1"/>
  <c r="AE828" i="1"/>
  <c r="L828" i="1"/>
  <c r="S452" i="1"/>
  <c r="AE452" i="1"/>
  <c r="T452" i="1"/>
  <c r="AF452" i="1"/>
  <c r="W452" i="1"/>
  <c r="X452" i="1"/>
  <c r="Z452" i="1"/>
  <c r="AA452" i="1"/>
  <c r="O452" i="1"/>
  <c r="AC452" i="1"/>
  <c r="P452" i="1"/>
  <c r="AD452" i="1"/>
  <c r="Q452" i="1"/>
  <c r="AG452" i="1"/>
  <c r="R452" i="1"/>
  <c r="AH452" i="1"/>
  <c r="Y452" i="1"/>
  <c r="AB452" i="1"/>
  <c r="AI452" i="1"/>
  <c r="AJ452" i="1"/>
  <c r="U452" i="1"/>
  <c r="V452" i="1"/>
  <c r="L452" i="1"/>
  <c r="R681" i="1"/>
  <c r="AD681" i="1"/>
  <c r="S681" i="1"/>
  <c r="AE681" i="1"/>
  <c r="T681" i="1"/>
  <c r="AF681" i="1"/>
  <c r="U681" i="1"/>
  <c r="AG681" i="1"/>
  <c r="V681" i="1"/>
  <c r="AH681" i="1"/>
  <c r="W681" i="1"/>
  <c r="AI681" i="1"/>
  <c r="P681" i="1"/>
  <c r="AB681" i="1"/>
  <c r="X681" i="1"/>
  <c r="Y681" i="1"/>
  <c r="Z681" i="1"/>
  <c r="AA681" i="1"/>
  <c r="AC681" i="1"/>
  <c r="AJ681" i="1"/>
  <c r="O681" i="1"/>
  <c r="Q681" i="1"/>
  <c r="L681" i="1"/>
  <c r="R935" i="1"/>
  <c r="AD935" i="1"/>
  <c r="O935" i="1"/>
  <c r="S935" i="1"/>
  <c r="AE935" i="1"/>
  <c r="T935" i="1"/>
  <c r="AF935" i="1"/>
  <c r="AB935" i="1"/>
  <c r="U935" i="1"/>
  <c r="AG935" i="1"/>
  <c r="V935" i="1"/>
  <c r="AH935" i="1"/>
  <c r="W935" i="1"/>
  <c r="AI935" i="1"/>
  <c r="X935" i="1"/>
  <c r="AJ935" i="1"/>
  <c r="Y935" i="1"/>
  <c r="AA935" i="1"/>
  <c r="P935" i="1"/>
  <c r="Z935" i="1"/>
  <c r="Q935" i="1"/>
  <c r="AC935" i="1"/>
  <c r="L935" i="1"/>
  <c r="Q517" i="1"/>
  <c r="AC517" i="1"/>
  <c r="R517" i="1"/>
  <c r="AD517" i="1"/>
  <c r="S517" i="1"/>
  <c r="AE517" i="1"/>
  <c r="T517" i="1"/>
  <c r="AF517" i="1"/>
  <c r="U517" i="1"/>
  <c r="AG517" i="1"/>
  <c r="V517" i="1"/>
  <c r="AH517" i="1"/>
  <c r="W517" i="1"/>
  <c r="AI517" i="1"/>
  <c r="P517" i="1"/>
  <c r="X517" i="1"/>
  <c r="Y517" i="1"/>
  <c r="Z517" i="1"/>
  <c r="AA517" i="1"/>
  <c r="AB517" i="1"/>
  <c r="AJ517" i="1"/>
  <c r="O517" i="1"/>
  <c r="L517" i="1"/>
  <c r="R693" i="1"/>
  <c r="AD693" i="1"/>
  <c r="S693" i="1"/>
  <c r="AE693" i="1"/>
  <c r="T693" i="1"/>
  <c r="AF693" i="1"/>
  <c r="U693" i="1"/>
  <c r="AG693" i="1"/>
  <c r="V693" i="1"/>
  <c r="AH693" i="1"/>
  <c r="W693" i="1"/>
  <c r="AI693" i="1"/>
  <c r="Z693" i="1"/>
  <c r="AA693" i="1"/>
  <c r="AB693" i="1"/>
  <c r="AC693" i="1"/>
  <c r="AJ693" i="1"/>
  <c r="O693" i="1"/>
  <c r="X693" i="1"/>
  <c r="Y693" i="1"/>
  <c r="P693" i="1"/>
  <c r="Q693" i="1"/>
  <c r="L693" i="1"/>
  <c r="T972" i="1"/>
  <c r="AF972" i="1"/>
  <c r="Q972" i="1"/>
  <c r="U972" i="1"/>
  <c r="AG972" i="1"/>
  <c r="AD972" i="1"/>
  <c r="V972" i="1"/>
  <c r="AH972" i="1"/>
  <c r="W972" i="1"/>
  <c r="AI972" i="1"/>
  <c r="X972" i="1"/>
  <c r="AJ972" i="1"/>
  <c r="Y972" i="1"/>
  <c r="AC972" i="1"/>
  <c r="Z972" i="1"/>
  <c r="O972" i="1"/>
  <c r="AA972" i="1"/>
  <c r="P972" i="1"/>
  <c r="AB972" i="1"/>
  <c r="R972" i="1"/>
  <c r="AE972" i="1"/>
  <c r="S972" i="1"/>
  <c r="L972" i="1"/>
  <c r="O471" i="1"/>
  <c r="AA471" i="1"/>
  <c r="Q471" i="1"/>
  <c r="AC471" i="1"/>
  <c r="R471" i="1"/>
  <c r="AD471" i="1"/>
  <c r="T471" i="1"/>
  <c r="AF471" i="1"/>
  <c r="U471" i="1"/>
  <c r="AG471" i="1"/>
  <c r="AE471" i="1"/>
  <c r="AH471" i="1"/>
  <c r="AI471" i="1"/>
  <c r="AJ471" i="1"/>
  <c r="P471" i="1"/>
  <c r="S471" i="1"/>
  <c r="V471" i="1"/>
  <c r="W471" i="1"/>
  <c r="X471" i="1"/>
  <c r="Y471" i="1"/>
  <c r="Z471" i="1"/>
  <c r="AB471" i="1"/>
  <c r="L471" i="1"/>
  <c r="S612" i="1"/>
  <c r="AE612" i="1"/>
  <c r="T612" i="1"/>
  <c r="AF612" i="1"/>
  <c r="U612" i="1"/>
  <c r="AG612" i="1"/>
  <c r="W612" i="1"/>
  <c r="AI612" i="1"/>
  <c r="X612" i="1"/>
  <c r="AJ612" i="1"/>
  <c r="Z612" i="1"/>
  <c r="O612" i="1"/>
  <c r="AA612" i="1"/>
  <c r="P612" i="1"/>
  <c r="Q612" i="1"/>
  <c r="R612" i="1"/>
  <c r="V612" i="1"/>
  <c r="Y612" i="1"/>
  <c r="AB612" i="1"/>
  <c r="AC612" i="1"/>
  <c r="AD612" i="1"/>
  <c r="AH612" i="1"/>
  <c r="L612" i="1"/>
  <c r="W779" i="1"/>
  <c r="AI779" i="1"/>
  <c r="X779" i="1"/>
  <c r="AJ779" i="1"/>
  <c r="Z779" i="1"/>
  <c r="P779" i="1"/>
  <c r="AB779" i="1"/>
  <c r="Q779" i="1"/>
  <c r="AC779" i="1"/>
  <c r="R779" i="1"/>
  <c r="AD779" i="1"/>
  <c r="S779" i="1"/>
  <c r="AE779" i="1"/>
  <c r="O779" i="1"/>
  <c r="T779" i="1"/>
  <c r="U779" i="1"/>
  <c r="V779" i="1"/>
  <c r="Y779" i="1"/>
  <c r="AA779" i="1"/>
  <c r="AF779" i="1"/>
  <c r="AG779" i="1"/>
  <c r="AH779" i="1"/>
  <c r="L779" i="1"/>
  <c r="V463" i="1"/>
  <c r="AH463" i="1"/>
  <c r="W463" i="1"/>
  <c r="AI463" i="1"/>
  <c r="Y463" i="1"/>
  <c r="Z463" i="1"/>
  <c r="P463" i="1"/>
  <c r="AB463" i="1"/>
  <c r="Q463" i="1"/>
  <c r="AC463" i="1"/>
  <c r="S463" i="1"/>
  <c r="AE463" i="1"/>
  <c r="O463" i="1"/>
  <c r="R463" i="1"/>
  <c r="T463" i="1"/>
  <c r="U463" i="1"/>
  <c r="X463" i="1"/>
  <c r="AA463" i="1"/>
  <c r="AD463" i="1"/>
  <c r="AF463" i="1"/>
  <c r="AG463" i="1"/>
  <c r="AJ463" i="1"/>
  <c r="L463" i="1"/>
  <c r="X684" i="1"/>
  <c r="AJ684" i="1"/>
  <c r="Y684" i="1"/>
  <c r="Z684" i="1"/>
  <c r="O684" i="1"/>
  <c r="AA684" i="1"/>
  <c r="P684" i="1"/>
  <c r="AB684" i="1"/>
  <c r="Q684" i="1"/>
  <c r="AC684" i="1"/>
  <c r="AF684" i="1"/>
  <c r="AG684" i="1"/>
  <c r="AH684" i="1"/>
  <c r="AI684" i="1"/>
  <c r="R684" i="1"/>
  <c r="S684" i="1"/>
  <c r="T684" i="1"/>
  <c r="U684" i="1"/>
  <c r="AD684" i="1"/>
  <c r="AE684" i="1"/>
  <c r="V684" i="1"/>
  <c r="W684" i="1"/>
  <c r="L684" i="1"/>
  <c r="T930" i="1"/>
  <c r="AF930" i="1"/>
  <c r="U930" i="1"/>
  <c r="AG930" i="1"/>
  <c r="V930" i="1"/>
  <c r="AH930" i="1"/>
  <c r="W930" i="1"/>
  <c r="AI930" i="1"/>
  <c r="X930" i="1"/>
  <c r="AJ930" i="1"/>
  <c r="Q930" i="1"/>
  <c r="Y930" i="1"/>
  <c r="Z930" i="1"/>
  <c r="R930" i="1"/>
  <c r="O930" i="1"/>
  <c r="AA930" i="1"/>
  <c r="AC930" i="1"/>
  <c r="AD930" i="1"/>
  <c r="P930" i="1"/>
  <c r="AB930" i="1"/>
  <c r="S930" i="1"/>
  <c r="AE930" i="1"/>
  <c r="L930" i="1"/>
  <c r="Q511" i="1"/>
  <c r="AC511" i="1"/>
  <c r="R511" i="1"/>
  <c r="AD511" i="1"/>
  <c r="S511" i="1"/>
  <c r="AE511" i="1"/>
  <c r="T511" i="1"/>
  <c r="AF511" i="1"/>
  <c r="U511" i="1"/>
  <c r="AG511" i="1"/>
  <c r="V511" i="1"/>
  <c r="AH511" i="1"/>
  <c r="W511" i="1"/>
  <c r="AI511" i="1"/>
  <c r="O511" i="1"/>
  <c r="P511" i="1"/>
  <c r="X511" i="1"/>
  <c r="Y511" i="1"/>
  <c r="Z511" i="1"/>
  <c r="AB511" i="1"/>
  <c r="AA511" i="1"/>
  <c r="AJ511" i="1"/>
  <c r="L511" i="1"/>
  <c r="X696" i="1"/>
  <c r="AJ696" i="1"/>
  <c r="Y696" i="1"/>
  <c r="Z696" i="1"/>
  <c r="O696" i="1"/>
  <c r="AA696" i="1"/>
  <c r="P696" i="1"/>
  <c r="AB696" i="1"/>
  <c r="Q696" i="1"/>
  <c r="AC696" i="1"/>
  <c r="AF696" i="1"/>
  <c r="AG696" i="1"/>
  <c r="AH696" i="1"/>
  <c r="AI696" i="1"/>
  <c r="R696" i="1"/>
  <c r="S696" i="1"/>
  <c r="T696" i="1"/>
  <c r="AD696" i="1"/>
  <c r="U696" i="1"/>
  <c r="V696" i="1"/>
  <c r="W696" i="1"/>
  <c r="AE696" i="1"/>
  <c r="L696" i="1"/>
  <c r="R923" i="1"/>
  <c r="AD923" i="1"/>
  <c r="AA923" i="1"/>
  <c r="P923" i="1"/>
  <c r="Q923" i="1"/>
  <c r="S923" i="1"/>
  <c r="AE923" i="1"/>
  <c r="T923" i="1"/>
  <c r="AF923" i="1"/>
  <c r="AC923" i="1"/>
  <c r="U923" i="1"/>
  <c r="AG923" i="1"/>
  <c r="V923" i="1"/>
  <c r="AH923" i="1"/>
  <c r="W923" i="1"/>
  <c r="AI923" i="1"/>
  <c r="X923" i="1"/>
  <c r="AJ923" i="1"/>
  <c r="AB923" i="1"/>
  <c r="Y923" i="1"/>
  <c r="O923" i="1"/>
  <c r="Z923" i="1"/>
  <c r="L923" i="1"/>
  <c r="T447" i="1"/>
  <c r="AF447" i="1"/>
  <c r="U447" i="1"/>
  <c r="AG447" i="1"/>
  <c r="V447" i="1"/>
  <c r="AH447" i="1"/>
  <c r="R447" i="1"/>
  <c r="AD447" i="1"/>
  <c r="S447" i="1"/>
  <c r="W447" i="1"/>
  <c r="X447" i="1"/>
  <c r="Y447" i="1"/>
  <c r="Z447" i="1"/>
  <c r="AB447" i="1"/>
  <c r="AC447" i="1"/>
  <c r="AE447" i="1"/>
  <c r="O447" i="1"/>
  <c r="AI447" i="1"/>
  <c r="P447" i="1"/>
  <c r="Q447" i="1"/>
  <c r="AA447" i="1"/>
  <c r="AJ447" i="1"/>
  <c r="L447" i="1"/>
  <c r="R645" i="1"/>
  <c r="AD645" i="1"/>
  <c r="S645" i="1"/>
  <c r="AE645" i="1"/>
  <c r="T645" i="1"/>
  <c r="AF645" i="1"/>
  <c r="U645" i="1"/>
  <c r="AG645" i="1"/>
  <c r="V645" i="1"/>
  <c r="AH645" i="1"/>
  <c r="W645" i="1"/>
  <c r="AI645" i="1"/>
  <c r="X645" i="1"/>
  <c r="AJ645" i="1"/>
  <c r="P645" i="1"/>
  <c r="AB645" i="1"/>
  <c r="O645" i="1"/>
  <c r="Q645" i="1"/>
  <c r="AA645" i="1"/>
  <c r="AC645" i="1"/>
  <c r="Y645" i="1"/>
  <c r="Z645" i="1"/>
  <c r="L645" i="1"/>
  <c r="Y792" i="1"/>
  <c r="Z792" i="1"/>
  <c r="P792" i="1"/>
  <c r="AB792" i="1"/>
  <c r="T792" i="1"/>
  <c r="AF792" i="1"/>
  <c r="U792" i="1"/>
  <c r="AG792" i="1"/>
  <c r="X792" i="1"/>
  <c r="AA792" i="1"/>
  <c r="AC792" i="1"/>
  <c r="AD792" i="1"/>
  <c r="AE792" i="1"/>
  <c r="AH792" i="1"/>
  <c r="O792" i="1"/>
  <c r="AI792" i="1"/>
  <c r="Q792" i="1"/>
  <c r="AJ792" i="1"/>
  <c r="R792" i="1"/>
  <c r="V792" i="1"/>
  <c r="S792" i="1"/>
  <c r="W792" i="1"/>
  <c r="L792" i="1"/>
  <c r="T387" i="1"/>
  <c r="AF387" i="1"/>
  <c r="U387" i="1"/>
  <c r="AG387" i="1"/>
  <c r="V387" i="1"/>
  <c r="AH387" i="1"/>
  <c r="W387" i="1"/>
  <c r="AI387" i="1"/>
  <c r="AA387" i="1"/>
  <c r="AB387" i="1"/>
  <c r="AC387" i="1"/>
  <c r="AD387" i="1"/>
  <c r="O387" i="1"/>
  <c r="AE387" i="1"/>
  <c r="P387" i="1"/>
  <c r="AJ387" i="1"/>
  <c r="Q387" i="1"/>
  <c r="R387" i="1"/>
  <c r="S387" i="1"/>
  <c r="X387" i="1"/>
  <c r="Y387" i="1"/>
  <c r="Z387" i="1"/>
  <c r="L387" i="1"/>
  <c r="R687" i="1"/>
  <c r="AD687" i="1"/>
  <c r="S687" i="1"/>
  <c r="AE687" i="1"/>
  <c r="T687" i="1"/>
  <c r="AF687" i="1"/>
  <c r="U687" i="1"/>
  <c r="AG687" i="1"/>
  <c r="V687" i="1"/>
  <c r="AH687" i="1"/>
  <c r="W687" i="1"/>
  <c r="AI687" i="1"/>
  <c r="O687" i="1"/>
  <c r="P687" i="1"/>
  <c r="Q687" i="1"/>
  <c r="X687" i="1"/>
  <c r="Y687" i="1"/>
  <c r="Z687" i="1"/>
  <c r="AA687" i="1"/>
  <c r="AJ687" i="1"/>
  <c r="AB687" i="1"/>
  <c r="AC687" i="1"/>
  <c r="L687" i="1"/>
  <c r="V689" i="1"/>
  <c r="AH689" i="1"/>
  <c r="W689" i="1"/>
  <c r="AI689" i="1"/>
  <c r="X689" i="1"/>
  <c r="AJ689" i="1"/>
  <c r="Y689" i="1"/>
  <c r="Z689" i="1"/>
  <c r="O689" i="1"/>
  <c r="AA689" i="1"/>
  <c r="R689" i="1"/>
  <c r="S689" i="1"/>
  <c r="T689" i="1"/>
  <c r="U689" i="1"/>
  <c r="AB689" i="1"/>
  <c r="AC689" i="1"/>
  <c r="AD689" i="1"/>
  <c r="AE689" i="1"/>
  <c r="P689" i="1"/>
  <c r="Q689" i="1"/>
  <c r="AF689" i="1"/>
  <c r="AG689" i="1"/>
  <c r="L689" i="1"/>
  <c r="Q577" i="1"/>
  <c r="AC577" i="1"/>
  <c r="R577" i="1"/>
  <c r="AD577" i="1"/>
  <c r="S577" i="1"/>
  <c r="AE577" i="1"/>
  <c r="T577" i="1"/>
  <c r="AF577" i="1"/>
  <c r="V577" i="1"/>
  <c r="AH577" i="1"/>
  <c r="W577" i="1"/>
  <c r="AI577" i="1"/>
  <c r="X577" i="1"/>
  <c r="AJ577" i="1"/>
  <c r="O577" i="1"/>
  <c r="AA577" i="1"/>
  <c r="Z577" i="1"/>
  <c r="AB577" i="1"/>
  <c r="AG577" i="1"/>
  <c r="P577" i="1"/>
  <c r="U577" i="1"/>
  <c r="Y577" i="1"/>
  <c r="L577" i="1"/>
  <c r="V772" i="1"/>
  <c r="AH772" i="1"/>
  <c r="W772" i="1"/>
  <c r="AI772" i="1"/>
  <c r="O772" i="1"/>
  <c r="AA772" i="1"/>
  <c r="AC772" i="1"/>
  <c r="AD772" i="1"/>
  <c r="Q772" i="1"/>
  <c r="AF772" i="1"/>
  <c r="S772" i="1"/>
  <c r="AJ772" i="1"/>
  <c r="T772" i="1"/>
  <c r="U772" i="1"/>
  <c r="X772" i="1"/>
  <c r="Y772" i="1"/>
  <c r="AG772" i="1"/>
  <c r="P772" i="1"/>
  <c r="R772" i="1"/>
  <c r="AB772" i="1"/>
  <c r="Z772" i="1"/>
  <c r="AE772" i="1"/>
  <c r="L772" i="1"/>
  <c r="X389" i="1"/>
  <c r="AJ389" i="1"/>
  <c r="Y389" i="1"/>
  <c r="O389" i="1"/>
  <c r="AA389" i="1"/>
  <c r="R389" i="1"/>
  <c r="AG389" i="1"/>
  <c r="S389" i="1"/>
  <c r="AH389" i="1"/>
  <c r="T389" i="1"/>
  <c r="AI389" i="1"/>
  <c r="U389" i="1"/>
  <c r="V389" i="1"/>
  <c r="W389" i="1"/>
  <c r="Z389" i="1"/>
  <c r="P389" i="1"/>
  <c r="Q389" i="1"/>
  <c r="AB389" i="1"/>
  <c r="AF389" i="1"/>
  <c r="AC389" i="1"/>
  <c r="AE389" i="1"/>
  <c r="AD389" i="1"/>
  <c r="L389" i="1"/>
  <c r="O775" i="1"/>
  <c r="AA775" i="1"/>
  <c r="P775" i="1"/>
  <c r="AB775" i="1"/>
  <c r="R775" i="1"/>
  <c r="AD775" i="1"/>
  <c r="T775" i="1"/>
  <c r="AF775" i="1"/>
  <c r="U775" i="1"/>
  <c r="AG775" i="1"/>
  <c r="V775" i="1"/>
  <c r="AH775" i="1"/>
  <c r="W775" i="1"/>
  <c r="AI775" i="1"/>
  <c r="X775" i="1"/>
  <c r="AJ775" i="1"/>
  <c r="Q775" i="1"/>
  <c r="S775" i="1"/>
  <c r="Y775" i="1"/>
  <c r="Z775" i="1"/>
  <c r="AC775" i="1"/>
  <c r="AE775" i="1"/>
  <c r="L775" i="1"/>
  <c r="V394" i="1"/>
  <c r="AH394" i="1"/>
  <c r="W394" i="1"/>
  <c r="AI394" i="1"/>
  <c r="Y394" i="1"/>
  <c r="S394" i="1"/>
  <c r="AJ394" i="1"/>
  <c r="U394" i="1"/>
  <c r="X394" i="1"/>
  <c r="Z394" i="1"/>
  <c r="AA394" i="1"/>
  <c r="AB394" i="1"/>
  <c r="AE394" i="1"/>
  <c r="AF394" i="1"/>
  <c r="AG394" i="1"/>
  <c r="O394" i="1"/>
  <c r="P394" i="1"/>
  <c r="AC394" i="1"/>
  <c r="Q394" i="1"/>
  <c r="T394" i="1"/>
  <c r="AD394" i="1"/>
  <c r="R394" i="1"/>
  <c r="L394" i="1"/>
  <c r="U555" i="1"/>
  <c r="W555" i="1"/>
  <c r="X555" i="1"/>
  <c r="Z555" i="1"/>
  <c r="O555" i="1"/>
  <c r="AA555" i="1"/>
  <c r="P555" i="1"/>
  <c r="AG555" i="1"/>
  <c r="Q555" i="1"/>
  <c r="AH555" i="1"/>
  <c r="R555" i="1"/>
  <c r="AI555" i="1"/>
  <c r="S555" i="1"/>
  <c r="AJ555" i="1"/>
  <c r="V555" i="1"/>
  <c r="Y555" i="1"/>
  <c r="AB555" i="1"/>
  <c r="AE555" i="1"/>
  <c r="T555" i="1"/>
  <c r="AC555" i="1"/>
  <c r="AD555" i="1"/>
  <c r="AF555" i="1"/>
  <c r="L555" i="1"/>
  <c r="V659" i="1"/>
  <c r="AH659" i="1"/>
  <c r="W659" i="1"/>
  <c r="AI659" i="1"/>
  <c r="X659" i="1"/>
  <c r="AJ659" i="1"/>
  <c r="Y659" i="1"/>
  <c r="Z659" i="1"/>
  <c r="O659" i="1"/>
  <c r="AA659" i="1"/>
  <c r="P659" i="1"/>
  <c r="T659" i="1"/>
  <c r="AF659" i="1"/>
  <c r="Q659" i="1"/>
  <c r="R659" i="1"/>
  <c r="S659" i="1"/>
  <c r="U659" i="1"/>
  <c r="AB659" i="1"/>
  <c r="AC659" i="1"/>
  <c r="AD659" i="1"/>
  <c r="AE659" i="1"/>
  <c r="AG659" i="1"/>
  <c r="L659" i="1"/>
  <c r="Z1005" i="1"/>
  <c r="O1005" i="1"/>
  <c r="AA1005" i="1"/>
  <c r="AH1005" i="1"/>
  <c r="AJ1005" i="1"/>
  <c r="P1005" i="1"/>
  <c r="AB1005" i="1"/>
  <c r="V1005" i="1"/>
  <c r="AI1005" i="1"/>
  <c r="Q1005" i="1"/>
  <c r="AC1005" i="1"/>
  <c r="R1005" i="1"/>
  <c r="AD1005" i="1"/>
  <c r="W1005" i="1"/>
  <c r="S1005" i="1"/>
  <c r="AE1005" i="1"/>
  <c r="X1005" i="1"/>
  <c r="T1005" i="1"/>
  <c r="AF1005" i="1"/>
  <c r="U1005" i="1"/>
  <c r="AG1005" i="1"/>
  <c r="Y1005" i="1"/>
  <c r="L1005" i="1"/>
  <c r="Z649" i="1"/>
  <c r="O649" i="1"/>
  <c r="AA649" i="1"/>
  <c r="P649" i="1"/>
  <c r="AB649" i="1"/>
  <c r="Q649" i="1"/>
  <c r="AC649" i="1"/>
  <c r="R649" i="1"/>
  <c r="AD649" i="1"/>
  <c r="S649" i="1"/>
  <c r="AE649" i="1"/>
  <c r="T649" i="1"/>
  <c r="AF649" i="1"/>
  <c r="X649" i="1"/>
  <c r="AJ649" i="1"/>
  <c r="U649" i="1"/>
  <c r="V649" i="1"/>
  <c r="W649" i="1"/>
  <c r="Y649" i="1"/>
  <c r="AG649" i="1"/>
  <c r="AH649" i="1"/>
  <c r="AI649" i="1"/>
  <c r="L649" i="1"/>
  <c r="Z975" i="1"/>
  <c r="O975" i="1"/>
  <c r="AA975" i="1"/>
  <c r="AI975" i="1"/>
  <c r="P975" i="1"/>
  <c r="AB975" i="1"/>
  <c r="Q975" i="1"/>
  <c r="AC975" i="1"/>
  <c r="X975" i="1"/>
  <c r="R975" i="1"/>
  <c r="AD975" i="1"/>
  <c r="W975" i="1"/>
  <c r="S975" i="1"/>
  <c r="AE975" i="1"/>
  <c r="AJ975" i="1"/>
  <c r="T975" i="1"/>
  <c r="AF975" i="1"/>
  <c r="U975" i="1"/>
  <c r="AG975" i="1"/>
  <c r="V975" i="1"/>
  <c r="AH975" i="1"/>
  <c r="Y975" i="1"/>
  <c r="L975" i="1"/>
  <c r="V876" i="1"/>
  <c r="AH876" i="1"/>
  <c r="W876" i="1"/>
  <c r="AI876" i="1"/>
  <c r="X876" i="1"/>
  <c r="AJ876" i="1"/>
  <c r="Z876" i="1"/>
  <c r="O876" i="1"/>
  <c r="AA876" i="1"/>
  <c r="P876" i="1"/>
  <c r="AB876" i="1"/>
  <c r="Q876" i="1"/>
  <c r="AC876" i="1"/>
  <c r="T876" i="1"/>
  <c r="AF876" i="1"/>
  <c r="R876" i="1"/>
  <c r="S876" i="1"/>
  <c r="U876" i="1"/>
  <c r="Y876" i="1"/>
  <c r="AD876" i="1"/>
  <c r="AE876" i="1"/>
  <c r="AG876" i="1"/>
  <c r="L876" i="1"/>
  <c r="P916" i="1"/>
  <c r="AB916" i="1"/>
  <c r="Q916" i="1"/>
  <c r="AC916" i="1"/>
  <c r="Z916" i="1"/>
  <c r="O916" i="1"/>
  <c r="R916" i="1"/>
  <c r="AD916" i="1"/>
  <c r="S916" i="1"/>
  <c r="AE916" i="1"/>
  <c r="T916" i="1"/>
  <c r="AF916" i="1"/>
  <c r="U916" i="1"/>
  <c r="AG916" i="1"/>
  <c r="AA916" i="1"/>
  <c r="V916" i="1"/>
  <c r="AH916" i="1"/>
  <c r="W916" i="1"/>
  <c r="AI916" i="1"/>
  <c r="Y916" i="1"/>
  <c r="X916" i="1"/>
  <c r="AJ916" i="1"/>
  <c r="L916" i="1"/>
  <c r="Q306" i="1"/>
  <c r="AC306" i="1"/>
  <c r="R306" i="1"/>
  <c r="AD306" i="1"/>
  <c r="S306" i="1"/>
  <c r="AE306" i="1"/>
  <c r="T306" i="1"/>
  <c r="AF306" i="1"/>
  <c r="U306" i="1"/>
  <c r="AG306" i="1"/>
  <c r="V306" i="1"/>
  <c r="AH306" i="1"/>
  <c r="W306" i="1"/>
  <c r="AI306" i="1"/>
  <c r="O306" i="1"/>
  <c r="AA306" i="1"/>
  <c r="P306" i="1"/>
  <c r="AB306" i="1"/>
  <c r="X306" i="1"/>
  <c r="Y306" i="1"/>
  <c r="Z306" i="1"/>
  <c r="AJ306" i="1"/>
  <c r="L306" i="1"/>
  <c r="U784" i="1"/>
  <c r="AG784" i="1"/>
  <c r="V784" i="1"/>
  <c r="AH784" i="1"/>
  <c r="X784" i="1"/>
  <c r="AJ784" i="1"/>
  <c r="Z784" i="1"/>
  <c r="O784" i="1"/>
  <c r="AA784" i="1"/>
  <c r="P784" i="1"/>
  <c r="AB784" i="1"/>
  <c r="Q784" i="1"/>
  <c r="AC784" i="1"/>
  <c r="S784" i="1"/>
  <c r="T784" i="1"/>
  <c r="W784" i="1"/>
  <c r="Y784" i="1"/>
  <c r="AD784" i="1"/>
  <c r="AE784" i="1"/>
  <c r="AF784" i="1"/>
  <c r="AI784" i="1"/>
  <c r="R784" i="1"/>
  <c r="L784" i="1"/>
  <c r="V840" i="1"/>
  <c r="AH840" i="1"/>
  <c r="W840" i="1"/>
  <c r="AI840" i="1"/>
  <c r="X840" i="1"/>
  <c r="AJ840" i="1"/>
  <c r="Y840" i="1"/>
  <c r="Z840" i="1"/>
  <c r="O840" i="1"/>
  <c r="AA840" i="1"/>
  <c r="P840" i="1"/>
  <c r="AB840" i="1"/>
  <c r="Q840" i="1"/>
  <c r="AC840" i="1"/>
  <c r="R840" i="1"/>
  <c r="AD840" i="1"/>
  <c r="T840" i="1"/>
  <c r="AF840" i="1"/>
  <c r="S840" i="1"/>
  <c r="U840" i="1"/>
  <c r="AE840" i="1"/>
  <c r="AG840" i="1"/>
  <c r="L840" i="1"/>
  <c r="T948" i="1"/>
  <c r="AF948" i="1"/>
  <c r="AD948" i="1"/>
  <c r="U948" i="1"/>
  <c r="AG948" i="1"/>
  <c r="V948" i="1"/>
  <c r="AH948" i="1"/>
  <c r="W948" i="1"/>
  <c r="AI948" i="1"/>
  <c r="AC948" i="1"/>
  <c r="X948" i="1"/>
  <c r="AJ948" i="1"/>
  <c r="Y948" i="1"/>
  <c r="R948" i="1"/>
  <c r="Z948" i="1"/>
  <c r="O948" i="1"/>
  <c r="AA948" i="1"/>
  <c r="Q948" i="1"/>
  <c r="P948" i="1"/>
  <c r="AB948" i="1"/>
  <c r="S948" i="1"/>
  <c r="AE948" i="1"/>
  <c r="L948" i="1"/>
  <c r="S343" i="1"/>
  <c r="AE343" i="1"/>
  <c r="T343" i="1"/>
  <c r="AF343" i="1"/>
  <c r="U343" i="1"/>
  <c r="AG343" i="1"/>
  <c r="W343" i="1"/>
  <c r="AI343" i="1"/>
  <c r="Y343" i="1"/>
  <c r="AC343" i="1"/>
  <c r="AD343" i="1"/>
  <c r="AH343" i="1"/>
  <c r="O343" i="1"/>
  <c r="AJ343" i="1"/>
  <c r="Q343" i="1"/>
  <c r="R343" i="1"/>
  <c r="V343" i="1"/>
  <c r="AA343" i="1"/>
  <c r="P343" i="1"/>
  <c r="X343" i="1"/>
  <c r="Z343" i="1"/>
  <c r="AB343" i="1"/>
  <c r="L343" i="1"/>
  <c r="P976" i="1"/>
  <c r="AB976" i="1"/>
  <c r="Y976" i="1"/>
  <c r="Q976" i="1"/>
  <c r="AC976" i="1"/>
  <c r="R976" i="1"/>
  <c r="AD976" i="1"/>
  <c r="S976" i="1"/>
  <c r="AE976" i="1"/>
  <c r="T976" i="1"/>
  <c r="AF976" i="1"/>
  <c r="U976" i="1"/>
  <c r="AG976" i="1"/>
  <c r="V976" i="1"/>
  <c r="AH976" i="1"/>
  <c r="W976" i="1"/>
  <c r="AI976" i="1"/>
  <c r="Z976" i="1"/>
  <c r="X976" i="1"/>
  <c r="AJ976" i="1"/>
  <c r="AA976" i="1"/>
  <c r="O976" i="1"/>
  <c r="L976" i="1"/>
  <c r="R874" i="1"/>
  <c r="AD874" i="1"/>
  <c r="S874" i="1"/>
  <c r="AE874" i="1"/>
  <c r="T874" i="1"/>
  <c r="AF874" i="1"/>
  <c r="U874" i="1"/>
  <c r="AG874" i="1"/>
  <c r="V874" i="1"/>
  <c r="AH874" i="1"/>
  <c r="W874" i="1"/>
  <c r="AI874" i="1"/>
  <c r="X874" i="1"/>
  <c r="AJ874" i="1"/>
  <c r="Y874" i="1"/>
  <c r="P874" i="1"/>
  <c r="AB874" i="1"/>
  <c r="O874" i="1"/>
  <c r="Q874" i="1"/>
  <c r="Z874" i="1"/>
  <c r="AA874" i="1"/>
  <c r="AC874" i="1"/>
  <c r="L874" i="1"/>
  <c r="T815" i="1"/>
  <c r="AF815" i="1"/>
  <c r="U815" i="1"/>
  <c r="AG815" i="1"/>
  <c r="V815" i="1"/>
  <c r="AH815" i="1"/>
  <c r="W815" i="1"/>
  <c r="AI815" i="1"/>
  <c r="X815" i="1"/>
  <c r="AJ815" i="1"/>
  <c r="Y815" i="1"/>
  <c r="Z815" i="1"/>
  <c r="O815" i="1"/>
  <c r="AA815" i="1"/>
  <c r="P815" i="1"/>
  <c r="AB815" i="1"/>
  <c r="R815" i="1"/>
  <c r="AD815" i="1"/>
  <c r="Q815" i="1"/>
  <c r="AE815" i="1"/>
  <c r="S815" i="1"/>
  <c r="AC815" i="1"/>
  <c r="L815" i="1"/>
  <c r="V919" i="1"/>
  <c r="AH919" i="1"/>
  <c r="W919" i="1"/>
  <c r="AI919" i="1"/>
  <c r="X919" i="1"/>
  <c r="AJ919" i="1"/>
  <c r="S919" i="1"/>
  <c r="U919" i="1"/>
  <c r="Y919" i="1"/>
  <c r="Z919" i="1"/>
  <c r="O919" i="1"/>
  <c r="AA919" i="1"/>
  <c r="P919" i="1"/>
  <c r="AB919" i="1"/>
  <c r="AF919" i="1"/>
  <c r="Q919" i="1"/>
  <c r="AC919" i="1"/>
  <c r="AE919" i="1"/>
  <c r="T919" i="1"/>
  <c r="R919" i="1"/>
  <c r="AD919" i="1"/>
  <c r="AG919" i="1"/>
  <c r="L919" i="1"/>
  <c r="S512" i="1"/>
  <c r="AE512" i="1"/>
  <c r="T512" i="1"/>
  <c r="AF512" i="1"/>
  <c r="U512" i="1"/>
  <c r="AG512" i="1"/>
  <c r="V512" i="1"/>
  <c r="AH512" i="1"/>
  <c r="W512" i="1"/>
  <c r="AI512" i="1"/>
  <c r="X512" i="1"/>
  <c r="AJ512" i="1"/>
  <c r="Y512" i="1"/>
  <c r="O512" i="1"/>
  <c r="P512" i="1"/>
  <c r="Q512" i="1"/>
  <c r="R512" i="1"/>
  <c r="Z512" i="1"/>
  <c r="AA512" i="1"/>
  <c r="AB512" i="1"/>
  <c r="AC512" i="1"/>
  <c r="AD512" i="1"/>
  <c r="L512" i="1"/>
  <c r="Q716" i="1"/>
  <c r="AC716" i="1"/>
  <c r="R716" i="1"/>
  <c r="AD716" i="1"/>
  <c r="S716" i="1"/>
  <c r="AE716" i="1"/>
  <c r="T716" i="1"/>
  <c r="AF716" i="1"/>
  <c r="U716" i="1"/>
  <c r="AG716" i="1"/>
  <c r="V716" i="1"/>
  <c r="AH716" i="1"/>
  <c r="W716" i="1"/>
  <c r="AI716" i="1"/>
  <c r="O716" i="1"/>
  <c r="AA716" i="1"/>
  <c r="X716" i="1"/>
  <c r="Y716" i="1"/>
  <c r="Z716" i="1"/>
  <c r="AB716" i="1"/>
  <c r="P716" i="1"/>
  <c r="AJ716" i="1"/>
  <c r="L716" i="1"/>
  <c r="W626" i="1"/>
  <c r="AI626" i="1"/>
  <c r="Y626" i="1"/>
  <c r="O626" i="1"/>
  <c r="AA626" i="1"/>
  <c r="R626" i="1"/>
  <c r="AD626" i="1"/>
  <c r="AF626" i="1"/>
  <c r="P626" i="1"/>
  <c r="AG626" i="1"/>
  <c r="Q626" i="1"/>
  <c r="AH626" i="1"/>
  <c r="S626" i="1"/>
  <c r="AJ626" i="1"/>
  <c r="T626" i="1"/>
  <c r="U626" i="1"/>
  <c r="V626" i="1"/>
  <c r="AC626" i="1"/>
  <c r="X626" i="1"/>
  <c r="Z626" i="1"/>
  <c r="AB626" i="1"/>
  <c r="AE626" i="1"/>
  <c r="L626" i="1"/>
  <c r="Z902" i="1"/>
  <c r="P902" i="1"/>
  <c r="AB902" i="1"/>
  <c r="R902" i="1"/>
  <c r="AD902" i="1"/>
  <c r="S902" i="1"/>
  <c r="AE902" i="1"/>
  <c r="T902" i="1"/>
  <c r="AF902" i="1"/>
  <c r="U902" i="1"/>
  <c r="AG902" i="1"/>
  <c r="X902" i="1"/>
  <c r="AJ902" i="1"/>
  <c r="Y902" i="1"/>
  <c r="AA902" i="1"/>
  <c r="AC902" i="1"/>
  <c r="V902" i="1"/>
  <c r="AH902" i="1"/>
  <c r="AI902" i="1"/>
  <c r="W902" i="1"/>
  <c r="Q902" i="1"/>
  <c r="O902" i="1"/>
  <c r="L902" i="1"/>
  <c r="T809" i="1"/>
  <c r="AF809" i="1"/>
  <c r="U809" i="1"/>
  <c r="AG809" i="1"/>
  <c r="V809" i="1"/>
  <c r="AH809" i="1"/>
  <c r="W809" i="1"/>
  <c r="AI809" i="1"/>
  <c r="X809" i="1"/>
  <c r="AJ809" i="1"/>
  <c r="Y809" i="1"/>
  <c r="Z809" i="1"/>
  <c r="O809" i="1"/>
  <c r="AA809" i="1"/>
  <c r="P809" i="1"/>
  <c r="AB809" i="1"/>
  <c r="R809" i="1"/>
  <c r="AD809" i="1"/>
  <c r="S809" i="1"/>
  <c r="AE809" i="1"/>
  <c r="Q809" i="1"/>
  <c r="AC809" i="1"/>
  <c r="L809" i="1"/>
  <c r="Z896" i="1"/>
  <c r="P896" i="1"/>
  <c r="AB896" i="1"/>
  <c r="R896" i="1"/>
  <c r="AD896" i="1"/>
  <c r="S896" i="1"/>
  <c r="AE896" i="1"/>
  <c r="T896" i="1"/>
  <c r="AF896" i="1"/>
  <c r="U896" i="1"/>
  <c r="AG896" i="1"/>
  <c r="X896" i="1"/>
  <c r="AJ896" i="1"/>
  <c r="AI896" i="1"/>
  <c r="O896" i="1"/>
  <c r="Q896" i="1"/>
  <c r="V896" i="1"/>
  <c r="W896" i="1"/>
  <c r="Y896" i="1"/>
  <c r="AA896" i="1"/>
  <c r="AC896" i="1"/>
  <c r="AH896" i="1"/>
  <c r="L896" i="1"/>
  <c r="P299" i="1"/>
  <c r="AB299" i="1"/>
  <c r="Q299" i="1"/>
  <c r="AC299" i="1"/>
  <c r="R299" i="1"/>
  <c r="AD299" i="1"/>
  <c r="S299" i="1"/>
  <c r="AE299" i="1"/>
  <c r="T299" i="1"/>
  <c r="AF299" i="1"/>
  <c r="AA299" i="1"/>
  <c r="U299" i="1"/>
  <c r="AG299" i="1"/>
  <c r="V299" i="1"/>
  <c r="AH299" i="1"/>
  <c r="W299" i="1"/>
  <c r="AI299" i="1"/>
  <c r="O299" i="1"/>
  <c r="X299" i="1"/>
  <c r="AJ299" i="1"/>
  <c r="Y299" i="1"/>
  <c r="Z299" i="1"/>
  <c r="L299" i="1"/>
  <c r="M1000" i="1"/>
  <c r="L296" i="1"/>
  <c r="AM296" i="1" s="1"/>
  <c r="AO296" i="1" s="1"/>
  <c r="M296" i="1"/>
  <c r="M1001" i="1"/>
  <c r="M297" i="1"/>
  <c r="M1002" i="1"/>
  <c r="M298" i="1"/>
  <c r="M1003" i="1"/>
  <c r="AD296" i="1"/>
  <c r="R296" i="1"/>
  <c r="AC296" i="1"/>
  <c r="Q296" i="1"/>
  <c r="U296" i="1"/>
  <c r="AB296" i="1"/>
  <c r="P296" i="1"/>
  <c r="AA296" i="1"/>
  <c r="O296" i="1"/>
  <c r="Z296" i="1"/>
  <c r="Y296" i="1"/>
  <c r="AJ296" i="1"/>
  <c r="X296" i="1"/>
  <c r="AG296" i="1"/>
  <c r="AI296" i="1"/>
  <c r="W296" i="1"/>
  <c r="AH296" i="1"/>
  <c r="V296" i="1"/>
  <c r="AF296" i="1"/>
  <c r="T296" i="1"/>
  <c r="AE296" i="1"/>
  <c r="S296" i="1"/>
  <c r="D7" i="78" a="1"/>
  <c r="D7" i="78" s="1"/>
  <c r="E7" i="78" s="1"/>
  <c r="F7" i="78"/>
  <c r="K24" i="78"/>
  <c r="G7" i="78" l="1"/>
  <c r="K1932" i="1"/>
  <c r="K1933" i="1"/>
  <c r="K1934" i="1"/>
  <c r="K1935" i="1"/>
  <c r="K1936" i="1"/>
  <c r="K1937" i="1"/>
  <c r="K1938" i="1"/>
  <c r="K1939" i="1"/>
  <c r="K1940" i="1"/>
  <c r="K1941" i="1"/>
  <c r="K1942" i="1"/>
  <c r="K1943" i="1"/>
  <c r="K1944" i="1"/>
  <c r="K1945" i="1"/>
  <c r="K1946" i="1"/>
  <c r="K1947" i="1"/>
  <c r="K1948" i="1"/>
  <c r="K1949" i="1"/>
  <c r="K1950" i="1"/>
  <c r="K1951" i="1"/>
  <c r="AP1936" i="1"/>
  <c r="C1472" i="1"/>
  <c r="C1471" i="1"/>
  <c r="C1470" i="1"/>
  <c r="C1468" i="1"/>
  <c r="C1469" i="1"/>
  <c r="C1467" i="1"/>
  <c r="C1466" i="1"/>
  <c r="C1465" i="1"/>
  <c r="C1464" i="1"/>
  <c r="D1472" i="1"/>
  <c r="D1471" i="1"/>
  <c r="D1470" i="1"/>
  <c r="D1469" i="1"/>
  <c r="D1468" i="1"/>
  <c r="D1467" i="1"/>
  <c r="D1466" i="1"/>
  <c r="D1465" i="1"/>
  <c r="D1464" i="1"/>
  <c r="D1462" i="1"/>
  <c r="V12" i="77"/>
  <c r="W12" i="77"/>
  <c r="X12" i="77"/>
  <c r="Y12" i="77"/>
  <c r="Z12" i="77"/>
  <c r="AA12" i="77"/>
  <c r="AB12" i="77"/>
  <c r="AC12" i="77"/>
  <c r="AD12" i="77"/>
  <c r="AE12" i="77"/>
  <c r="AF12" i="77"/>
  <c r="AG12" i="77"/>
  <c r="AH12" i="77"/>
  <c r="AI12" i="77"/>
  <c r="AJ12" i="77"/>
  <c r="AK12" i="77"/>
  <c r="AL12" i="77"/>
  <c r="AM12" i="77"/>
  <c r="AN12" i="77"/>
  <c r="U12" i="77"/>
  <c r="T12" i="77"/>
  <c r="S12" i="77"/>
  <c r="AS1471" i="1" l="1"/>
  <c r="AR1471" i="1"/>
  <c r="AS1464" i="1"/>
  <c r="AR1464" i="1"/>
  <c r="AS1466" i="1"/>
  <c r="AR1466" i="1"/>
  <c r="AS1467" i="1"/>
  <c r="AR1467" i="1"/>
  <c r="AS1472" i="1"/>
  <c r="AR1472" i="1"/>
  <c r="AS1465" i="1"/>
  <c r="AR1465" i="1"/>
  <c r="AR1469" i="1"/>
  <c r="AS1469" i="1"/>
  <c r="AS1468" i="1"/>
  <c r="AR1468" i="1"/>
  <c r="AR1463" i="1"/>
  <c r="AS1463" i="1"/>
  <c r="AS1470" i="1"/>
  <c r="AR1470" i="1"/>
  <c r="AS1462" i="1"/>
  <c r="AR1462" i="1"/>
  <c r="C15" i="77"/>
  <c r="C16" i="77"/>
  <c r="C17" i="77"/>
  <c r="C18" i="77"/>
  <c r="C19" i="77"/>
  <c r="C20" i="77"/>
  <c r="C21" i="77"/>
  <c r="C22" i="77"/>
  <c r="C23" i="77"/>
  <c r="C24" i="77"/>
  <c r="C25" i="77"/>
  <c r="C26" i="77"/>
  <c r="C27" i="77"/>
  <c r="C28" i="77"/>
  <c r="C29" i="77"/>
  <c r="C30" i="77"/>
  <c r="C31" i="77"/>
  <c r="C32" i="77"/>
  <c r="C33" i="77"/>
  <c r="C34" i="77"/>
  <c r="C35" i="77"/>
  <c r="C36" i="77"/>
  <c r="C37" i="77"/>
  <c r="C38" i="77"/>
  <c r="C39" i="77"/>
  <c r="C40" i="77"/>
  <c r="C41" i="77"/>
  <c r="C42" i="77"/>
  <c r="C43" i="77"/>
  <c r="C44" i="77"/>
  <c r="C45" i="77"/>
  <c r="C46" i="77"/>
  <c r="C47" i="77"/>
  <c r="C48" i="77"/>
  <c r="C49" i="77"/>
  <c r="C50" i="77"/>
  <c r="C51" i="77"/>
  <c r="C52" i="77"/>
  <c r="C53" i="77"/>
  <c r="C54" i="77"/>
  <c r="C55" i="77"/>
  <c r="C56" i="77"/>
  <c r="C57" i="77"/>
  <c r="C58" i="77"/>
  <c r="C59" i="77"/>
  <c r="C60" i="77"/>
  <c r="C61" i="77"/>
  <c r="C62" i="77"/>
  <c r="C63" i="77"/>
  <c r="C64" i="77"/>
  <c r="C65" i="77"/>
  <c r="C66" i="77"/>
  <c r="C67" i="77"/>
  <c r="C68" i="77"/>
  <c r="C69" i="77"/>
  <c r="C70" i="77"/>
  <c r="C71" i="77"/>
  <c r="C72" i="77"/>
  <c r="C73" i="77"/>
  <c r="C74" i="77"/>
  <c r="C75" i="77"/>
  <c r="C76" i="77"/>
  <c r="C77" i="77"/>
  <c r="C78" i="77"/>
  <c r="C79" i="77"/>
  <c r="C80" i="77"/>
  <c r="C81" i="77"/>
  <c r="C82" i="77"/>
  <c r="C83" i="77"/>
  <c r="C84" i="77"/>
  <c r="C85" i="77"/>
  <c r="C86" i="77"/>
  <c r="C87" i="77"/>
  <c r="C88" i="77"/>
  <c r="C89" i="77"/>
  <c r="C90" i="77"/>
  <c r="C91" i="77"/>
  <c r="C92" i="77"/>
  <c r="C93" i="77"/>
  <c r="C94" i="77"/>
  <c r="C95" i="77"/>
  <c r="C96" i="77"/>
  <c r="C97" i="77"/>
  <c r="C98" i="77"/>
  <c r="C99" i="77"/>
  <c r="C100" i="77"/>
  <c r="C101" i="77"/>
  <c r="C102" i="77"/>
  <c r="C103" i="77"/>
  <c r="C104" i="77"/>
  <c r="C105" i="77"/>
  <c r="C106" i="77"/>
  <c r="C107" i="77"/>
  <c r="C108" i="77"/>
  <c r="C109" i="77"/>
  <c r="C110" i="77"/>
  <c r="C111" i="77"/>
  <c r="C112" i="77"/>
  <c r="C113" i="77"/>
  <c r="C114" i="77"/>
  <c r="C115" i="77"/>
  <c r="C116" i="77"/>
  <c r="C117" i="77"/>
  <c r="C118" i="77"/>
  <c r="C119" i="77"/>
  <c r="C120" i="77"/>
  <c r="C121" i="77"/>
  <c r="C122" i="77"/>
  <c r="C123" i="77"/>
  <c r="C124" i="77"/>
  <c r="C125" i="77"/>
  <c r="C126" i="77"/>
  <c r="C127" i="77"/>
  <c r="C128" i="77"/>
  <c r="C129" i="77"/>
  <c r="C130" i="77"/>
  <c r="C131" i="77"/>
  <c r="C132" i="77"/>
  <c r="C133" i="77"/>
  <c r="C134" i="77"/>
  <c r="C135" i="77"/>
  <c r="C136" i="77"/>
  <c r="C137" i="77"/>
  <c r="C138" i="77"/>
  <c r="C139" i="77"/>
  <c r="C140" i="77"/>
  <c r="C141" i="77"/>
  <c r="C142" i="77"/>
  <c r="C143" i="77"/>
  <c r="C144" i="77"/>
  <c r="C145" i="77"/>
  <c r="C146" i="77"/>
  <c r="C147" i="77"/>
  <c r="C148" i="77"/>
  <c r="C149" i="77"/>
  <c r="C150" i="77"/>
  <c r="C151" i="77"/>
  <c r="C152" i="77"/>
  <c r="C153" i="77"/>
  <c r="C154" i="77"/>
  <c r="C155" i="77"/>
  <c r="C156" i="77"/>
  <c r="C157" i="77"/>
  <c r="C158" i="77"/>
  <c r="C159" i="77"/>
  <c r="C160" i="77"/>
  <c r="C161" i="77"/>
  <c r="C162" i="77"/>
  <c r="C163" i="77"/>
  <c r="C164" i="77"/>
  <c r="C165" i="77"/>
  <c r="C166" i="77"/>
  <c r="C167" i="77"/>
  <c r="C168" i="77"/>
  <c r="C169" i="77"/>
  <c r="C170" i="77"/>
  <c r="C171" i="77"/>
  <c r="C172" i="77"/>
  <c r="C173" i="77"/>
  <c r="C174" i="77"/>
  <c r="C175" i="77"/>
  <c r="C176" i="77"/>
  <c r="C177" i="77"/>
  <c r="C178" i="77"/>
  <c r="C179" i="77"/>
  <c r="C180" i="77"/>
  <c r="C181" i="77"/>
  <c r="C182" i="77"/>
  <c r="C183" i="77"/>
  <c r="C184" i="77"/>
  <c r="C185" i="77"/>
  <c r="C186" i="77"/>
  <c r="C187" i="77"/>
  <c r="C188" i="77"/>
  <c r="C189" i="77"/>
  <c r="C190" i="77"/>
  <c r="C191" i="77"/>
  <c r="C192" i="77"/>
  <c r="C193" i="77"/>
  <c r="C194" i="77"/>
  <c r="C195" i="77"/>
  <c r="C196" i="77"/>
  <c r="C197" i="77"/>
  <c r="C198" i="77"/>
  <c r="C199" i="77"/>
  <c r="C200" i="77"/>
  <c r="C201" i="77"/>
  <c r="C202" i="77"/>
  <c r="C203" i="77"/>
  <c r="C204" i="77"/>
  <c r="C205" i="77"/>
  <c r="C206" i="77"/>
  <c r="C207" i="77"/>
  <c r="C208" i="77"/>
  <c r="C209" i="77"/>
  <c r="C210" i="77"/>
  <c r="C211" i="77"/>
  <c r="C212" i="77"/>
  <c r="C213" i="77"/>
  <c r="C214" i="77"/>
  <c r="C215" i="77"/>
  <c r="C216" i="77"/>
  <c r="C217" i="77"/>
  <c r="C218" i="77"/>
  <c r="C219" i="77"/>
  <c r="C220" i="77"/>
  <c r="C221" i="77"/>
  <c r="C222" i="77"/>
  <c r="C223" i="77"/>
  <c r="C224" i="77"/>
  <c r="C225" i="77"/>
  <c r="C226" i="77"/>
  <c r="C227" i="77"/>
  <c r="C228" i="77"/>
  <c r="C229" i="77"/>
  <c r="C230" i="77"/>
  <c r="C231" i="77"/>
  <c r="C232" i="77"/>
  <c r="C233" i="77"/>
  <c r="C234" i="77"/>
  <c r="C235" i="77"/>
  <c r="C236" i="77"/>
  <c r="C237" i="77"/>
  <c r="C238" i="77"/>
  <c r="C239" i="77"/>
  <c r="C240" i="77"/>
  <c r="C241" i="77"/>
  <c r="C242" i="77"/>
  <c r="C243" i="77"/>
  <c r="C244" i="77"/>
  <c r="C245" i="77"/>
  <c r="C246" i="77"/>
  <c r="C247" i="77"/>
  <c r="C248" i="77"/>
  <c r="C249" i="77"/>
  <c r="C250" i="77"/>
  <c r="C251" i="77"/>
  <c r="C252" i="77"/>
  <c r="C253" i="77"/>
  <c r="C254" i="77"/>
  <c r="C255" i="77"/>
  <c r="C256" i="77"/>
  <c r="C257" i="77"/>
  <c r="C258" i="77"/>
  <c r="C259" i="77"/>
  <c r="C260" i="77"/>
  <c r="C261" i="77"/>
  <c r="C262" i="77"/>
  <c r="C263" i="77"/>
  <c r="C264" i="77"/>
  <c r="C265" i="77"/>
  <c r="C266" i="77"/>
  <c r="C267" i="77"/>
  <c r="C268" i="77"/>
  <c r="C269" i="77"/>
  <c r="C270" i="77"/>
  <c r="C271" i="77"/>
  <c r="C272" i="77"/>
  <c r="C273" i="77"/>
  <c r="C274" i="77"/>
  <c r="C275" i="77"/>
  <c r="C276" i="77"/>
  <c r="C277" i="77"/>
  <c r="C278" i="77"/>
  <c r="C279" i="77"/>
  <c r="C280" i="77"/>
  <c r="C281" i="77"/>
  <c r="C282" i="77"/>
  <c r="C283" i="77"/>
  <c r="C284" i="77"/>
  <c r="C285" i="77"/>
  <c r="C286" i="77"/>
  <c r="C287" i="77"/>
  <c r="C288" i="77"/>
  <c r="C289" i="77"/>
  <c r="C290" i="77"/>
  <c r="C291" i="77"/>
  <c r="C292" i="77"/>
  <c r="C293" i="77"/>
  <c r="C294" i="77"/>
  <c r="C295" i="77"/>
  <c r="C296" i="77"/>
  <c r="C297" i="77"/>
  <c r="C298" i="77"/>
  <c r="C299" i="77"/>
  <c r="C300" i="77"/>
  <c r="C301" i="77"/>
  <c r="C302" i="77"/>
  <c r="C303" i="77"/>
  <c r="C304" i="77"/>
  <c r="C305" i="77"/>
  <c r="C306" i="77"/>
  <c r="C307" i="77"/>
  <c r="C308" i="77"/>
  <c r="C309" i="77"/>
  <c r="C310" i="77"/>
  <c r="C311" i="77"/>
  <c r="C312" i="77"/>
  <c r="C313" i="77"/>
  <c r="C314" i="77"/>
  <c r="C315" i="77"/>
  <c r="C316" i="77"/>
  <c r="C317" i="77"/>
  <c r="C318" i="77"/>
  <c r="C319" i="77"/>
  <c r="C320" i="77"/>
  <c r="C321" i="77"/>
  <c r="C322" i="77"/>
  <c r="C323" i="77"/>
  <c r="C324" i="77"/>
  <c r="C325" i="77"/>
  <c r="C326" i="77"/>
  <c r="C327" i="77"/>
  <c r="C328" i="77"/>
  <c r="C329" i="77"/>
  <c r="C330" i="77"/>
  <c r="C331" i="77"/>
  <c r="C332" i="77"/>
  <c r="C333" i="77"/>
  <c r="C334" i="77"/>
  <c r="C335" i="77"/>
  <c r="C336" i="77"/>
  <c r="C337" i="77"/>
  <c r="C338" i="77"/>
  <c r="C339" i="77"/>
  <c r="C340" i="77"/>
  <c r="C341" i="77"/>
  <c r="C342" i="77"/>
  <c r="C343" i="77"/>
  <c r="C344" i="77"/>
  <c r="C345" i="77"/>
  <c r="C346" i="77"/>
  <c r="C347" i="77"/>
  <c r="C348" i="77"/>
  <c r="C349" i="77"/>
  <c r="C350" i="77"/>
  <c r="C351" i="77"/>
  <c r="C352" i="77"/>
  <c r="C353" i="77"/>
  <c r="C354" i="77"/>
  <c r="C355" i="77"/>
  <c r="C356" i="77"/>
  <c r="C357" i="77"/>
  <c r="C358" i="77"/>
  <c r="C359" i="77"/>
  <c r="C360" i="77"/>
  <c r="C361" i="77"/>
  <c r="C362" i="77"/>
  <c r="C363" i="77"/>
  <c r="C364" i="77"/>
  <c r="C365" i="77"/>
  <c r="C366" i="77"/>
  <c r="C367" i="77"/>
  <c r="C368" i="77"/>
  <c r="C369" i="77"/>
  <c r="C370" i="77"/>
  <c r="C371" i="77"/>
  <c r="C372" i="77"/>
  <c r="C373" i="77"/>
  <c r="C374" i="77"/>
  <c r="C375" i="77"/>
  <c r="C376" i="77"/>
  <c r="C377" i="77"/>
  <c r="C378" i="77"/>
  <c r="C379" i="77"/>
  <c r="C380" i="77"/>
  <c r="C381" i="77"/>
  <c r="C382" i="77"/>
  <c r="C383" i="77"/>
  <c r="C384" i="77"/>
  <c r="C385" i="77"/>
  <c r="C386" i="77"/>
  <c r="C387" i="77"/>
  <c r="C388" i="77"/>
  <c r="C389" i="77"/>
  <c r="C390" i="77"/>
  <c r="C391" i="77"/>
  <c r="C392" i="77"/>
  <c r="C393" i="77"/>
  <c r="C394" i="77"/>
  <c r="C395" i="77"/>
  <c r="C396" i="77"/>
  <c r="C397" i="77"/>
  <c r="C398" i="77"/>
  <c r="C399" i="77"/>
  <c r="C400" i="77"/>
  <c r="C401" i="77"/>
  <c r="C402" i="77"/>
  <c r="C403" i="77"/>
  <c r="C404" i="77"/>
  <c r="C405" i="77"/>
  <c r="C406" i="77"/>
  <c r="C407" i="77"/>
  <c r="C408" i="77"/>
  <c r="C409" i="77"/>
  <c r="C410" i="77"/>
  <c r="C411" i="77"/>
  <c r="C412" i="77"/>
  <c r="C413" i="77"/>
  <c r="C414" i="77"/>
  <c r="C415" i="77"/>
  <c r="C416" i="77"/>
  <c r="C417" i="77"/>
  <c r="C418" i="77"/>
  <c r="C419" i="77"/>
  <c r="C420" i="77"/>
  <c r="C421" i="77"/>
  <c r="C422" i="77"/>
  <c r="C423" i="77"/>
  <c r="C424" i="77"/>
  <c r="C425" i="77"/>
  <c r="C426" i="77"/>
  <c r="C427" i="77"/>
  <c r="C428" i="77"/>
  <c r="C429" i="77"/>
  <c r="C430" i="77"/>
  <c r="C431" i="77"/>
  <c r="C432" i="77"/>
  <c r="C433" i="77"/>
  <c r="C434" i="77"/>
  <c r="C435" i="77"/>
  <c r="C436" i="77"/>
  <c r="C437" i="77"/>
  <c r="C438" i="77"/>
  <c r="C439" i="77"/>
  <c r="C440" i="77"/>
  <c r="C441" i="77"/>
  <c r="C442" i="77"/>
  <c r="C443" i="77"/>
  <c r="C444" i="77"/>
  <c r="C445" i="77"/>
  <c r="C446" i="77"/>
  <c r="C447" i="77"/>
  <c r="C448" i="77"/>
  <c r="C449" i="77"/>
  <c r="C450" i="77"/>
  <c r="C451" i="77"/>
  <c r="C452" i="77"/>
  <c r="C453" i="77"/>
  <c r="C454" i="77"/>
  <c r="C455" i="77"/>
  <c r="C456" i="77"/>
  <c r="C457" i="77"/>
  <c r="C458" i="77"/>
  <c r="C459" i="77"/>
  <c r="C460" i="77"/>
  <c r="C461" i="77"/>
  <c r="C462" i="77"/>
  <c r="C463" i="77"/>
  <c r="C464" i="77"/>
  <c r="C465" i="77"/>
  <c r="C466" i="77"/>
  <c r="C467" i="77"/>
  <c r="C468" i="77"/>
  <c r="C469" i="77"/>
  <c r="C470" i="77"/>
  <c r="C471" i="77"/>
  <c r="C472" i="77"/>
  <c r="C473" i="77"/>
  <c r="C474" i="77"/>
  <c r="C475" i="77"/>
  <c r="C476" i="77"/>
  <c r="C477" i="77"/>
  <c r="C478" i="77"/>
  <c r="C479" i="77"/>
  <c r="C480" i="77"/>
  <c r="C481" i="77"/>
  <c r="C482" i="77"/>
  <c r="C483" i="77"/>
  <c r="C484" i="77"/>
  <c r="C485" i="77"/>
  <c r="C486" i="77"/>
  <c r="C487" i="77"/>
  <c r="C488" i="77"/>
  <c r="C489" i="77"/>
  <c r="C490" i="77"/>
  <c r="C491" i="77"/>
  <c r="C492" i="77"/>
  <c r="C493" i="77"/>
  <c r="C494" i="77"/>
  <c r="C495" i="77"/>
  <c r="C496" i="77"/>
  <c r="C497" i="77"/>
  <c r="C498" i="77"/>
  <c r="C499" i="77"/>
  <c r="C500" i="77"/>
  <c r="C501" i="77"/>
  <c r="C502" i="77"/>
  <c r="C503" i="77"/>
  <c r="C504" i="77"/>
  <c r="C505" i="77"/>
  <c r="C506" i="77"/>
  <c r="C507" i="77"/>
  <c r="C508" i="77"/>
  <c r="C509" i="77"/>
  <c r="C510" i="77"/>
  <c r="C511" i="77"/>
  <c r="C512" i="77"/>
  <c r="C513" i="77"/>
  <c r="C514" i="77"/>
  <c r="C515" i="77"/>
  <c r="C516" i="77"/>
  <c r="C517" i="77"/>
  <c r="C518" i="77"/>
  <c r="C519" i="77"/>
  <c r="C520" i="77"/>
  <c r="C521" i="77"/>
  <c r="C522" i="77"/>
  <c r="C523" i="77"/>
  <c r="C524" i="77"/>
  <c r="C525" i="77"/>
  <c r="C526" i="77"/>
  <c r="C527" i="77"/>
  <c r="C528" i="77"/>
  <c r="C529" i="77"/>
  <c r="C530" i="77"/>
  <c r="C531" i="77"/>
  <c r="C532" i="77"/>
  <c r="C533" i="77"/>
  <c r="C534" i="77"/>
  <c r="C535" i="77"/>
  <c r="C536" i="77"/>
  <c r="C537" i="77"/>
  <c r="C538" i="77"/>
  <c r="C539" i="77"/>
  <c r="C540" i="77"/>
  <c r="C541" i="77"/>
  <c r="C542" i="77"/>
  <c r="C543" i="77"/>
  <c r="C544" i="77"/>
  <c r="C545" i="77"/>
  <c r="C546" i="77"/>
  <c r="C547" i="77"/>
  <c r="C548" i="77"/>
  <c r="C549" i="77"/>
  <c r="C550" i="77"/>
  <c r="C551" i="77"/>
  <c r="C552" i="77"/>
  <c r="C553" i="77"/>
  <c r="C554" i="77"/>
  <c r="C555" i="77"/>
  <c r="C556" i="77"/>
  <c r="C557" i="77"/>
  <c r="C558" i="77"/>
  <c r="C559" i="77"/>
  <c r="C560" i="77"/>
  <c r="C561" i="77"/>
  <c r="C562" i="77"/>
  <c r="C563" i="77"/>
  <c r="C564" i="77"/>
  <c r="C565" i="77"/>
  <c r="C566" i="77"/>
  <c r="C567" i="77"/>
  <c r="C568" i="77"/>
  <c r="C569" i="77"/>
  <c r="C570" i="77"/>
  <c r="C571" i="77"/>
  <c r="C572" i="77"/>
  <c r="C573" i="77"/>
  <c r="C574" i="77"/>
  <c r="C575" i="77"/>
  <c r="C576" i="77"/>
  <c r="C577" i="77"/>
  <c r="C578" i="77"/>
  <c r="C579" i="77"/>
  <c r="C580" i="77"/>
  <c r="C581" i="77"/>
  <c r="C582" i="77"/>
  <c r="C583" i="77"/>
  <c r="C584" i="77"/>
  <c r="C585" i="77"/>
  <c r="C586" i="77"/>
  <c r="C587" i="77"/>
  <c r="C588" i="77"/>
  <c r="C589" i="77"/>
  <c r="C590" i="77"/>
  <c r="C591" i="77"/>
  <c r="C592" i="77"/>
  <c r="C593" i="77"/>
  <c r="C594" i="77"/>
  <c r="C595" i="77"/>
  <c r="C596" i="77"/>
  <c r="C597" i="77"/>
  <c r="C598" i="77"/>
  <c r="C599" i="77"/>
  <c r="C600" i="77"/>
  <c r="C601" i="77"/>
  <c r="C602" i="77"/>
  <c r="C603" i="77"/>
  <c r="C604" i="77"/>
  <c r="C605" i="77"/>
  <c r="C606" i="77"/>
  <c r="C607" i="77"/>
  <c r="C608" i="77"/>
  <c r="C609" i="77"/>
  <c r="C610" i="77"/>
  <c r="C611" i="77"/>
  <c r="C612" i="77"/>
  <c r="C613" i="77"/>
  <c r="C614" i="77"/>
  <c r="C615" i="77"/>
  <c r="C616" i="77"/>
  <c r="C617" i="77"/>
  <c r="C618" i="77"/>
  <c r="C619" i="77"/>
  <c r="C620" i="77"/>
  <c r="C621" i="77"/>
  <c r="C622" i="77"/>
  <c r="C623" i="77"/>
  <c r="C624" i="77"/>
  <c r="C625" i="77"/>
  <c r="C626" i="77"/>
  <c r="C627" i="77"/>
  <c r="C628" i="77"/>
  <c r="C629" i="77"/>
  <c r="C630" i="77"/>
  <c r="C631" i="77"/>
  <c r="C632" i="77"/>
  <c r="C633" i="77"/>
  <c r="C634" i="77"/>
  <c r="C635" i="77"/>
  <c r="C636" i="77"/>
  <c r="C637" i="77"/>
  <c r="C638" i="77"/>
  <c r="C639" i="77"/>
  <c r="C640" i="77"/>
  <c r="C641" i="77"/>
  <c r="C642" i="77"/>
  <c r="C643" i="77"/>
  <c r="C644" i="77"/>
  <c r="C645" i="77"/>
  <c r="C646" i="77"/>
  <c r="C647" i="77"/>
  <c r="C648" i="77"/>
  <c r="C649" i="77"/>
  <c r="C650" i="77"/>
  <c r="C651" i="77"/>
  <c r="C652" i="77"/>
  <c r="C653" i="77"/>
  <c r="C654" i="77"/>
  <c r="C655" i="77"/>
  <c r="C656" i="77"/>
  <c r="C657" i="77"/>
  <c r="C658" i="77"/>
  <c r="C659" i="77"/>
  <c r="C660" i="77"/>
  <c r="C661" i="77"/>
  <c r="C662" i="77"/>
  <c r="C663" i="77"/>
  <c r="C664" i="77"/>
  <c r="C665" i="77"/>
  <c r="C666" i="77"/>
  <c r="C667" i="77"/>
  <c r="C668" i="77"/>
  <c r="C669" i="77"/>
  <c r="C670" i="77"/>
  <c r="C671" i="77"/>
  <c r="C672" i="77"/>
  <c r="C673" i="77"/>
  <c r="C674" i="77"/>
  <c r="C675" i="77"/>
  <c r="C676" i="77"/>
  <c r="C677" i="77"/>
  <c r="C678" i="77"/>
  <c r="C679" i="77"/>
  <c r="C680" i="77"/>
  <c r="C681" i="77"/>
  <c r="C682" i="77"/>
  <c r="C683" i="77"/>
  <c r="C684" i="77"/>
  <c r="C685" i="77"/>
  <c r="C686" i="77"/>
  <c r="C687" i="77"/>
  <c r="C688" i="77"/>
  <c r="C689" i="77"/>
  <c r="C690" i="77"/>
  <c r="C691" i="77"/>
  <c r="C692" i="77"/>
  <c r="C693" i="77"/>
  <c r="C694" i="77"/>
  <c r="C695" i="77"/>
  <c r="C696" i="77"/>
  <c r="C697" i="77"/>
  <c r="C698" i="77"/>
  <c r="C699" i="77"/>
  <c r="C700" i="77"/>
  <c r="C701" i="77"/>
  <c r="C702" i="77"/>
  <c r="C703" i="77"/>
  <c r="C704" i="77"/>
  <c r="C705" i="77"/>
  <c r="C706" i="77"/>
  <c r="C707" i="77"/>
  <c r="C708" i="77"/>
  <c r="C709" i="77"/>
  <c r="C710" i="77"/>
  <c r="C711" i="77"/>
  <c r="C712" i="77"/>
  <c r="C713" i="77"/>
  <c r="C714" i="77"/>
  <c r="C715" i="77"/>
  <c r="C716" i="77"/>
  <c r="C717" i="77"/>
  <c r="C718" i="77"/>
  <c r="C719" i="77"/>
  <c r="C720" i="77"/>
  <c r="C721" i="77"/>
  <c r="C722" i="77"/>
  <c r="C723" i="77"/>
  <c r="C724" i="77"/>
  <c r="C725" i="77"/>
  <c r="C726" i="77"/>
  <c r="C727" i="77"/>
  <c r="C728" i="77"/>
  <c r="C729" i="77"/>
  <c r="C730" i="77"/>
  <c r="C731" i="77"/>
  <c r="C732" i="77"/>
  <c r="C733" i="77"/>
  <c r="C14" i="77"/>
  <c r="D297" i="1" s="1"/>
  <c r="W2" i="4" a="1"/>
  <c r="W2" i="4" s="1"/>
  <c r="G298" i="1"/>
  <c r="G299" i="1"/>
  <c r="G300" i="1"/>
  <c r="G301" i="1"/>
  <c r="G302" i="1"/>
  <c r="G303" i="1"/>
  <c r="G304" i="1"/>
  <c r="G305" i="1"/>
  <c r="G306" i="1"/>
  <c r="G307" i="1"/>
  <c r="G308" i="1"/>
  <c r="G309" i="1"/>
  <c r="G310" i="1"/>
  <c r="G311" i="1"/>
  <c r="G312" i="1"/>
  <c r="G313" i="1"/>
  <c r="G314" i="1"/>
  <c r="G315" i="1"/>
  <c r="G316" i="1"/>
  <c r="G317" i="1"/>
  <c r="G318" i="1"/>
  <c r="G319" i="1"/>
  <c r="G320" i="1"/>
  <c r="G321" i="1"/>
  <c r="G322" i="1"/>
  <c r="G323" i="1"/>
  <c r="G324" i="1"/>
  <c r="G325" i="1"/>
  <c r="G326" i="1"/>
  <c r="G327" i="1"/>
  <c r="G328" i="1"/>
  <c r="G329" i="1"/>
  <c r="G330" i="1"/>
  <c r="G331" i="1"/>
  <c r="G332" i="1"/>
  <c r="G333" i="1"/>
  <c r="G334" i="1"/>
  <c r="G335" i="1"/>
  <c r="G336" i="1"/>
  <c r="G337" i="1"/>
  <c r="G338" i="1"/>
  <c r="G339" i="1"/>
  <c r="G340" i="1"/>
  <c r="G341" i="1"/>
  <c r="G342" i="1"/>
  <c r="G343" i="1"/>
  <c r="G344" i="1"/>
  <c r="G345" i="1"/>
  <c r="G346" i="1"/>
  <c r="G347" i="1"/>
  <c r="G348" i="1"/>
  <c r="G349" i="1"/>
  <c r="G350" i="1"/>
  <c r="G351" i="1"/>
  <c r="G352" i="1"/>
  <c r="G353" i="1"/>
  <c r="G354" i="1"/>
  <c r="G355" i="1"/>
  <c r="G356" i="1"/>
  <c r="G357" i="1"/>
  <c r="G358" i="1"/>
  <c r="G359" i="1"/>
  <c r="G360" i="1"/>
  <c r="G361" i="1"/>
  <c r="G362" i="1"/>
  <c r="G363" i="1"/>
  <c r="G364" i="1"/>
  <c r="G365" i="1"/>
  <c r="G366" i="1"/>
  <c r="G367" i="1"/>
  <c r="G368" i="1"/>
  <c r="G369" i="1"/>
  <c r="G370" i="1"/>
  <c r="G371" i="1"/>
  <c r="G372" i="1"/>
  <c r="G373" i="1"/>
  <c r="G374" i="1"/>
  <c r="G375" i="1"/>
  <c r="G376" i="1"/>
  <c r="G377" i="1"/>
  <c r="G378" i="1"/>
  <c r="G379" i="1"/>
  <c r="G380" i="1"/>
  <c r="G381" i="1"/>
  <c r="G382" i="1"/>
  <c r="G383" i="1"/>
  <c r="G384" i="1"/>
  <c r="G385" i="1"/>
  <c r="G386" i="1"/>
  <c r="G387" i="1"/>
  <c r="G388" i="1"/>
  <c r="G389" i="1"/>
  <c r="G390" i="1"/>
  <c r="G391" i="1"/>
  <c r="G392" i="1"/>
  <c r="G393" i="1"/>
  <c r="G394" i="1"/>
  <c r="G395" i="1"/>
  <c r="G396" i="1"/>
  <c r="G397" i="1"/>
  <c r="G398" i="1"/>
  <c r="G399" i="1"/>
  <c r="G400" i="1"/>
  <c r="G401" i="1"/>
  <c r="G402" i="1"/>
  <c r="G403" i="1"/>
  <c r="G404" i="1"/>
  <c r="G405" i="1"/>
  <c r="G406" i="1"/>
  <c r="G407" i="1"/>
  <c r="G408" i="1"/>
  <c r="G409" i="1"/>
  <c r="G410" i="1"/>
  <c r="G411" i="1"/>
  <c r="G412" i="1"/>
  <c r="G413" i="1"/>
  <c r="G414" i="1"/>
  <c r="G415" i="1"/>
  <c r="G416" i="1"/>
  <c r="G417" i="1"/>
  <c r="G418" i="1"/>
  <c r="G419" i="1"/>
  <c r="G420" i="1"/>
  <c r="G421" i="1"/>
  <c r="G422" i="1"/>
  <c r="G423" i="1"/>
  <c r="G424" i="1"/>
  <c r="G425" i="1"/>
  <c r="G426" i="1"/>
  <c r="G427" i="1"/>
  <c r="G428" i="1"/>
  <c r="G429" i="1"/>
  <c r="G430" i="1"/>
  <c r="G431" i="1"/>
  <c r="G432" i="1"/>
  <c r="G433" i="1"/>
  <c r="G434" i="1"/>
  <c r="G435" i="1"/>
  <c r="G436" i="1"/>
  <c r="G437" i="1"/>
  <c r="G438" i="1"/>
  <c r="G439" i="1"/>
  <c r="G440" i="1"/>
  <c r="G441" i="1"/>
  <c r="G442" i="1"/>
  <c r="G443" i="1"/>
  <c r="G444" i="1"/>
  <c r="G445" i="1"/>
  <c r="G446" i="1"/>
  <c r="G447" i="1"/>
  <c r="G448" i="1"/>
  <c r="G449" i="1"/>
  <c r="G450" i="1"/>
  <c r="G451" i="1"/>
  <c r="G452" i="1"/>
  <c r="G453" i="1"/>
  <c r="G454" i="1"/>
  <c r="G455" i="1"/>
  <c r="G456" i="1"/>
  <c r="G457" i="1"/>
  <c r="G458" i="1"/>
  <c r="G459" i="1"/>
  <c r="G460" i="1"/>
  <c r="G461" i="1"/>
  <c r="G462" i="1"/>
  <c r="G463" i="1"/>
  <c r="G464" i="1"/>
  <c r="G465" i="1"/>
  <c r="G466" i="1"/>
  <c r="G467" i="1"/>
  <c r="G468" i="1"/>
  <c r="G469" i="1"/>
  <c r="G470" i="1"/>
  <c r="G471" i="1"/>
  <c r="G472" i="1"/>
  <c r="G473" i="1"/>
  <c r="G474" i="1"/>
  <c r="G475" i="1"/>
  <c r="G476" i="1"/>
  <c r="G477" i="1"/>
  <c r="G478" i="1"/>
  <c r="G479" i="1"/>
  <c r="G480" i="1"/>
  <c r="G481" i="1"/>
  <c r="G482" i="1"/>
  <c r="G483" i="1"/>
  <c r="G484" i="1"/>
  <c r="G485" i="1"/>
  <c r="G486" i="1"/>
  <c r="G487" i="1"/>
  <c r="G488" i="1"/>
  <c r="G489" i="1"/>
  <c r="G490" i="1"/>
  <c r="G491" i="1"/>
  <c r="G492" i="1"/>
  <c r="G493" i="1"/>
  <c r="G494" i="1"/>
  <c r="G495" i="1"/>
  <c r="G496" i="1"/>
  <c r="G497" i="1"/>
  <c r="G498" i="1"/>
  <c r="G499" i="1"/>
  <c r="G500" i="1"/>
  <c r="G501" i="1"/>
  <c r="G502" i="1"/>
  <c r="G503" i="1"/>
  <c r="G504" i="1"/>
  <c r="G505" i="1"/>
  <c r="G506" i="1"/>
  <c r="G507" i="1"/>
  <c r="G508" i="1"/>
  <c r="G509" i="1"/>
  <c r="G510" i="1"/>
  <c r="G511" i="1"/>
  <c r="G512" i="1"/>
  <c r="G513" i="1"/>
  <c r="G514" i="1"/>
  <c r="G515" i="1"/>
  <c r="G516" i="1"/>
  <c r="G517" i="1"/>
  <c r="G518" i="1"/>
  <c r="G519" i="1"/>
  <c r="G520" i="1"/>
  <c r="G521" i="1"/>
  <c r="G522" i="1"/>
  <c r="G523" i="1"/>
  <c r="G524" i="1"/>
  <c r="G525" i="1"/>
  <c r="G526" i="1"/>
  <c r="G527" i="1"/>
  <c r="G528" i="1"/>
  <c r="G529" i="1"/>
  <c r="G530" i="1"/>
  <c r="G531" i="1"/>
  <c r="G532" i="1"/>
  <c r="G533" i="1"/>
  <c r="G534" i="1"/>
  <c r="G535" i="1"/>
  <c r="G536" i="1"/>
  <c r="G537" i="1"/>
  <c r="G538" i="1"/>
  <c r="G539" i="1"/>
  <c r="G540" i="1"/>
  <c r="G541" i="1"/>
  <c r="G542" i="1"/>
  <c r="G543" i="1"/>
  <c r="G544" i="1"/>
  <c r="G545" i="1"/>
  <c r="G546" i="1"/>
  <c r="G547" i="1"/>
  <c r="G548" i="1"/>
  <c r="G549" i="1"/>
  <c r="G550" i="1"/>
  <c r="G551" i="1"/>
  <c r="G552" i="1"/>
  <c r="G553" i="1"/>
  <c r="G554" i="1"/>
  <c r="G555" i="1"/>
  <c r="G556" i="1"/>
  <c r="G557" i="1"/>
  <c r="G558" i="1"/>
  <c r="G559" i="1"/>
  <c r="G560" i="1"/>
  <c r="G561" i="1"/>
  <c r="G562" i="1"/>
  <c r="G563" i="1"/>
  <c r="G564" i="1"/>
  <c r="G565" i="1"/>
  <c r="G566" i="1"/>
  <c r="G567" i="1"/>
  <c r="G568" i="1"/>
  <c r="G569" i="1"/>
  <c r="G570" i="1"/>
  <c r="G571" i="1"/>
  <c r="G572" i="1"/>
  <c r="G573" i="1"/>
  <c r="G574" i="1"/>
  <c r="G575" i="1"/>
  <c r="G576" i="1"/>
  <c r="G577" i="1"/>
  <c r="G578" i="1"/>
  <c r="G579" i="1"/>
  <c r="G580" i="1"/>
  <c r="G581" i="1"/>
  <c r="G582" i="1"/>
  <c r="G583" i="1"/>
  <c r="G584" i="1"/>
  <c r="G585" i="1"/>
  <c r="G586" i="1"/>
  <c r="G587" i="1"/>
  <c r="G588" i="1"/>
  <c r="G589" i="1"/>
  <c r="G590" i="1"/>
  <c r="G591" i="1"/>
  <c r="G592" i="1"/>
  <c r="G593" i="1"/>
  <c r="G594" i="1"/>
  <c r="G595" i="1"/>
  <c r="G596" i="1"/>
  <c r="G597" i="1"/>
  <c r="G598" i="1"/>
  <c r="G599" i="1"/>
  <c r="G600" i="1"/>
  <c r="G601" i="1"/>
  <c r="G602" i="1"/>
  <c r="G603" i="1"/>
  <c r="G604" i="1"/>
  <c r="G605" i="1"/>
  <c r="G606" i="1"/>
  <c r="G607" i="1"/>
  <c r="G608" i="1"/>
  <c r="G609" i="1"/>
  <c r="G610" i="1"/>
  <c r="G611" i="1"/>
  <c r="G612" i="1"/>
  <c r="G613" i="1"/>
  <c r="G614" i="1"/>
  <c r="G615" i="1"/>
  <c r="G616" i="1"/>
  <c r="G617" i="1"/>
  <c r="G618" i="1"/>
  <c r="G619" i="1"/>
  <c r="G620" i="1"/>
  <c r="G621" i="1"/>
  <c r="G622" i="1"/>
  <c r="G623" i="1"/>
  <c r="G624" i="1"/>
  <c r="G625" i="1"/>
  <c r="G626" i="1"/>
  <c r="G627" i="1"/>
  <c r="G628" i="1"/>
  <c r="G629" i="1"/>
  <c r="G630" i="1"/>
  <c r="G631" i="1"/>
  <c r="G632" i="1"/>
  <c r="G633" i="1"/>
  <c r="G634" i="1"/>
  <c r="G635" i="1"/>
  <c r="G636" i="1"/>
  <c r="G637" i="1"/>
  <c r="G638" i="1"/>
  <c r="G639" i="1"/>
  <c r="G640" i="1"/>
  <c r="G641" i="1"/>
  <c r="G642" i="1"/>
  <c r="G643" i="1"/>
  <c r="G644" i="1"/>
  <c r="G645" i="1"/>
  <c r="G646" i="1"/>
  <c r="G647" i="1"/>
  <c r="G648" i="1"/>
  <c r="G649" i="1"/>
  <c r="G650" i="1"/>
  <c r="G651" i="1"/>
  <c r="G652" i="1"/>
  <c r="G653" i="1"/>
  <c r="G654" i="1"/>
  <c r="G655" i="1"/>
  <c r="G656" i="1"/>
  <c r="G657" i="1"/>
  <c r="G658" i="1"/>
  <c r="G659" i="1"/>
  <c r="G660" i="1"/>
  <c r="G661" i="1"/>
  <c r="G662" i="1"/>
  <c r="G663" i="1"/>
  <c r="G664" i="1"/>
  <c r="G665" i="1"/>
  <c r="G666" i="1"/>
  <c r="G667" i="1"/>
  <c r="G668" i="1"/>
  <c r="G669" i="1"/>
  <c r="G670" i="1"/>
  <c r="G671" i="1"/>
  <c r="G672" i="1"/>
  <c r="G673" i="1"/>
  <c r="G674" i="1"/>
  <c r="G675" i="1"/>
  <c r="G676" i="1"/>
  <c r="G677" i="1"/>
  <c r="G678" i="1"/>
  <c r="G679" i="1"/>
  <c r="G680" i="1"/>
  <c r="G681" i="1"/>
  <c r="G682" i="1"/>
  <c r="G683" i="1"/>
  <c r="G684" i="1"/>
  <c r="G685" i="1"/>
  <c r="G686" i="1"/>
  <c r="G687" i="1"/>
  <c r="G688" i="1"/>
  <c r="G689" i="1"/>
  <c r="G690" i="1"/>
  <c r="G691" i="1"/>
  <c r="G692" i="1"/>
  <c r="G693" i="1"/>
  <c r="G694" i="1"/>
  <c r="G695" i="1"/>
  <c r="G696" i="1"/>
  <c r="G697" i="1"/>
  <c r="G698" i="1"/>
  <c r="G699" i="1"/>
  <c r="G700" i="1"/>
  <c r="G701" i="1"/>
  <c r="G702" i="1"/>
  <c r="G703" i="1"/>
  <c r="G704" i="1"/>
  <c r="G705" i="1"/>
  <c r="G706" i="1"/>
  <c r="G707" i="1"/>
  <c r="G708" i="1"/>
  <c r="G709" i="1"/>
  <c r="G710" i="1"/>
  <c r="G711" i="1"/>
  <c r="G712" i="1"/>
  <c r="G713" i="1"/>
  <c r="G714" i="1"/>
  <c r="G715" i="1"/>
  <c r="G716" i="1"/>
  <c r="G717" i="1"/>
  <c r="G718" i="1"/>
  <c r="G719" i="1"/>
  <c r="G720" i="1"/>
  <c r="G721" i="1"/>
  <c r="G722" i="1"/>
  <c r="G723" i="1"/>
  <c r="G724" i="1"/>
  <c r="G725" i="1"/>
  <c r="G726" i="1"/>
  <c r="G727" i="1"/>
  <c r="G728" i="1"/>
  <c r="G729" i="1"/>
  <c r="G730" i="1"/>
  <c r="G731" i="1"/>
  <c r="G732" i="1"/>
  <c r="G733" i="1"/>
  <c r="G734" i="1"/>
  <c r="G735" i="1"/>
  <c r="G736" i="1"/>
  <c r="G737" i="1"/>
  <c r="G738" i="1"/>
  <c r="G739" i="1"/>
  <c r="G740" i="1"/>
  <c r="G741" i="1"/>
  <c r="G742" i="1"/>
  <c r="G743" i="1"/>
  <c r="G744" i="1"/>
  <c r="G745" i="1"/>
  <c r="G746" i="1"/>
  <c r="G747" i="1"/>
  <c r="G748" i="1"/>
  <c r="G749" i="1"/>
  <c r="G750" i="1"/>
  <c r="G751" i="1"/>
  <c r="G752" i="1"/>
  <c r="G753" i="1"/>
  <c r="G754" i="1"/>
  <c r="G755" i="1"/>
  <c r="G756" i="1"/>
  <c r="G757" i="1"/>
  <c r="G758" i="1"/>
  <c r="G759" i="1"/>
  <c r="G760" i="1"/>
  <c r="G761" i="1"/>
  <c r="G762" i="1"/>
  <c r="G763" i="1"/>
  <c r="G764" i="1"/>
  <c r="G765" i="1"/>
  <c r="G766" i="1"/>
  <c r="G767" i="1"/>
  <c r="G768" i="1"/>
  <c r="G769" i="1"/>
  <c r="G770" i="1"/>
  <c r="G771" i="1"/>
  <c r="G772" i="1"/>
  <c r="G773" i="1"/>
  <c r="G774" i="1"/>
  <c r="G775" i="1"/>
  <c r="G776" i="1"/>
  <c r="G777" i="1"/>
  <c r="G778" i="1"/>
  <c r="G779" i="1"/>
  <c r="G780" i="1"/>
  <c r="G781" i="1"/>
  <c r="G782" i="1"/>
  <c r="G783" i="1"/>
  <c r="G784" i="1"/>
  <c r="G785" i="1"/>
  <c r="G786" i="1"/>
  <c r="G787" i="1"/>
  <c r="G788" i="1"/>
  <c r="G789" i="1"/>
  <c r="G790" i="1"/>
  <c r="G791" i="1"/>
  <c r="G792" i="1"/>
  <c r="G793" i="1"/>
  <c r="G794" i="1"/>
  <c r="G795" i="1"/>
  <c r="G796" i="1"/>
  <c r="G797" i="1"/>
  <c r="G798" i="1"/>
  <c r="G799" i="1"/>
  <c r="G800" i="1"/>
  <c r="G801" i="1"/>
  <c r="G802" i="1"/>
  <c r="G803" i="1"/>
  <c r="G804" i="1"/>
  <c r="G805" i="1"/>
  <c r="G806" i="1"/>
  <c r="G807" i="1"/>
  <c r="G808" i="1"/>
  <c r="G809" i="1"/>
  <c r="G810" i="1"/>
  <c r="G811" i="1"/>
  <c r="G812" i="1"/>
  <c r="G813" i="1"/>
  <c r="G814" i="1"/>
  <c r="G815" i="1"/>
  <c r="G816" i="1"/>
  <c r="G817" i="1"/>
  <c r="G818" i="1"/>
  <c r="G819" i="1"/>
  <c r="G820" i="1"/>
  <c r="G821" i="1"/>
  <c r="G822" i="1"/>
  <c r="G823" i="1"/>
  <c r="G824" i="1"/>
  <c r="G825" i="1"/>
  <c r="G826" i="1"/>
  <c r="G827" i="1"/>
  <c r="G828" i="1"/>
  <c r="G829" i="1"/>
  <c r="G830" i="1"/>
  <c r="G831" i="1"/>
  <c r="G832" i="1"/>
  <c r="G833" i="1"/>
  <c r="G834" i="1"/>
  <c r="G835" i="1"/>
  <c r="G836" i="1"/>
  <c r="G837" i="1"/>
  <c r="G838" i="1"/>
  <c r="G839" i="1"/>
  <c r="G840" i="1"/>
  <c r="G841" i="1"/>
  <c r="G842" i="1"/>
  <c r="G843" i="1"/>
  <c r="G844" i="1"/>
  <c r="G845" i="1"/>
  <c r="G846" i="1"/>
  <c r="G847" i="1"/>
  <c r="G848" i="1"/>
  <c r="G849" i="1"/>
  <c r="G850" i="1"/>
  <c r="G851" i="1"/>
  <c r="G852" i="1"/>
  <c r="G853" i="1"/>
  <c r="G854" i="1"/>
  <c r="G855" i="1"/>
  <c r="G856" i="1"/>
  <c r="G857" i="1"/>
  <c r="G858" i="1"/>
  <c r="G859" i="1"/>
  <c r="G860" i="1"/>
  <c r="G861" i="1"/>
  <c r="G862" i="1"/>
  <c r="G863" i="1"/>
  <c r="G864" i="1"/>
  <c r="G865" i="1"/>
  <c r="G866" i="1"/>
  <c r="G867" i="1"/>
  <c r="G868" i="1"/>
  <c r="G869" i="1"/>
  <c r="G870" i="1"/>
  <c r="G871" i="1"/>
  <c r="G872" i="1"/>
  <c r="G873" i="1"/>
  <c r="G874" i="1"/>
  <c r="G875" i="1"/>
  <c r="G876" i="1"/>
  <c r="G877" i="1"/>
  <c r="G878" i="1"/>
  <c r="G879" i="1"/>
  <c r="G880" i="1"/>
  <c r="G881" i="1"/>
  <c r="G882" i="1"/>
  <c r="G883" i="1"/>
  <c r="G884" i="1"/>
  <c r="G885" i="1"/>
  <c r="G886" i="1"/>
  <c r="G887" i="1"/>
  <c r="G888" i="1"/>
  <c r="G889" i="1"/>
  <c r="G890" i="1"/>
  <c r="G891" i="1"/>
  <c r="G892" i="1"/>
  <c r="G893" i="1"/>
  <c r="G894" i="1"/>
  <c r="G895" i="1"/>
  <c r="G896" i="1"/>
  <c r="G897" i="1"/>
  <c r="G898" i="1"/>
  <c r="G899" i="1"/>
  <c r="G900" i="1"/>
  <c r="G901" i="1"/>
  <c r="G902" i="1"/>
  <c r="G903" i="1"/>
  <c r="G904" i="1"/>
  <c r="G905" i="1"/>
  <c r="G906" i="1"/>
  <c r="G907" i="1"/>
  <c r="G908" i="1"/>
  <c r="G909" i="1"/>
  <c r="G910" i="1"/>
  <c r="G911" i="1"/>
  <c r="G912" i="1"/>
  <c r="G913" i="1"/>
  <c r="G914" i="1"/>
  <c r="G915" i="1"/>
  <c r="G916" i="1"/>
  <c r="G917" i="1"/>
  <c r="G918" i="1"/>
  <c r="G919" i="1"/>
  <c r="G920" i="1"/>
  <c r="G921" i="1"/>
  <c r="G922" i="1"/>
  <c r="G923" i="1"/>
  <c r="G924" i="1"/>
  <c r="G925" i="1"/>
  <c r="G926" i="1"/>
  <c r="G927" i="1"/>
  <c r="G928" i="1"/>
  <c r="G929" i="1"/>
  <c r="G930" i="1"/>
  <c r="G931" i="1"/>
  <c r="G932" i="1"/>
  <c r="G933" i="1"/>
  <c r="G934" i="1"/>
  <c r="G935" i="1"/>
  <c r="G936" i="1"/>
  <c r="G937" i="1"/>
  <c r="G938" i="1"/>
  <c r="G939" i="1"/>
  <c r="G940" i="1"/>
  <c r="G941" i="1"/>
  <c r="G942" i="1"/>
  <c r="G943" i="1"/>
  <c r="G944" i="1"/>
  <c r="G945" i="1"/>
  <c r="G946" i="1"/>
  <c r="G947" i="1"/>
  <c r="G948" i="1"/>
  <c r="G949" i="1"/>
  <c r="G950" i="1"/>
  <c r="G951" i="1"/>
  <c r="G952" i="1"/>
  <c r="G953" i="1"/>
  <c r="G954" i="1"/>
  <c r="G955" i="1"/>
  <c r="G956" i="1"/>
  <c r="G957" i="1"/>
  <c r="G958" i="1"/>
  <c r="G959" i="1"/>
  <c r="G960" i="1"/>
  <c r="G961" i="1"/>
  <c r="G962" i="1"/>
  <c r="G963" i="1"/>
  <c r="G964" i="1"/>
  <c r="G965" i="1"/>
  <c r="G966" i="1"/>
  <c r="G967" i="1"/>
  <c r="G968" i="1"/>
  <c r="G969" i="1"/>
  <c r="G970" i="1"/>
  <c r="G971" i="1"/>
  <c r="G972" i="1"/>
  <c r="G973" i="1"/>
  <c r="G974" i="1"/>
  <c r="G975" i="1"/>
  <c r="G976" i="1"/>
  <c r="G977" i="1"/>
  <c r="G978" i="1"/>
  <c r="G979" i="1"/>
  <c r="G980" i="1"/>
  <c r="G981" i="1"/>
  <c r="G982" i="1"/>
  <c r="G983" i="1"/>
  <c r="G984" i="1"/>
  <c r="G985" i="1"/>
  <c r="G986" i="1"/>
  <c r="G987" i="1"/>
  <c r="G988" i="1"/>
  <c r="G989" i="1"/>
  <c r="G990" i="1"/>
  <c r="G991" i="1"/>
  <c r="G992" i="1"/>
  <c r="G993" i="1"/>
  <c r="G994" i="1"/>
  <c r="G995" i="1"/>
  <c r="G996" i="1"/>
  <c r="G997" i="1"/>
  <c r="G998" i="1"/>
  <c r="G999" i="1"/>
  <c r="G1000" i="1"/>
  <c r="G1001" i="1"/>
  <c r="G1002" i="1"/>
  <c r="G1003" i="1"/>
  <c r="G1004" i="1"/>
  <c r="G1005" i="1"/>
  <c r="G1006" i="1"/>
  <c r="G1007" i="1"/>
  <c r="G1008" i="1"/>
  <c r="G1009" i="1"/>
  <c r="G1010" i="1"/>
  <c r="G1011" i="1"/>
  <c r="G1012" i="1"/>
  <c r="G1013" i="1"/>
  <c r="G1014" i="1"/>
  <c r="G1015" i="1"/>
  <c r="G297" i="1"/>
  <c r="G296" i="1"/>
  <c r="S13" i="18"/>
  <c r="AQ13" i="18"/>
  <c r="C25" i="18"/>
  <c r="D27" i="18"/>
  <c r="E27" i="18"/>
  <c r="AR27" i="18" s="1"/>
  <c r="C28" i="18"/>
  <c r="B30" i="18"/>
  <c r="C40" i="1" s="1"/>
  <c r="C30" i="18"/>
  <c r="D30" i="18"/>
  <c r="E30" i="18"/>
  <c r="B31" i="18"/>
  <c r="C41" i="1" s="1"/>
  <c r="C31" i="18"/>
  <c r="D31" i="18"/>
  <c r="E31" i="18"/>
  <c r="AR31" i="18" s="1"/>
  <c r="B32" i="18"/>
  <c r="C42" i="1" s="1"/>
  <c r="C32" i="18"/>
  <c r="D32" i="18"/>
  <c r="E32" i="18"/>
  <c r="AR32" i="18" s="1"/>
  <c r="B33" i="18"/>
  <c r="C43" i="1" s="1"/>
  <c r="C33" i="18"/>
  <c r="D33" i="18"/>
  <c r="E33" i="18"/>
  <c r="AR33" i="18" s="1"/>
  <c r="B34" i="18"/>
  <c r="C44" i="1" s="1"/>
  <c r="C34" i="18"/>
  <c r="D34" i="18"/>
  <c r="E34" i="18"/>
  <c r="AR34" i="18" s="1"/>
  <c r="B35" i="18"/>
  <c r="C45" i="1" s="1"/>
  <c r="C35" i="18"/>
  <c r="D35" i="18"/>
  <c r="E35" i="18"/>
  <c r="AR35" i="18" s="1"/>
  <c r="B36" i="18"/>
  <c r="C46" i="1" s="1"/>
  <c r="C36" i="18"/>
  <c r="D36" i="18"/>
  <c r="E36" i="18"/>
  <c r="B37" i="18"/>
  <c r="C47" i="1" s="1"/>
  <c r="C37" i="18"/>
  <c r="D37" i="18"/>
  <c r="E37" i="18"/>
  <c r="AR37" i="18" s="1"/>
  <c r="B38" i="18"/>
  <c r="C48" i="1" s="1"/>
  <c r="C38" i="18"/>
  <c r="D38" i="18"/>
  <c r="E38" i="18"/>
  <c r="AR38" i="18" s="1"/>
  <c r="B39" i="18"/>
  <c r="C49" i="1" s="1"/>
  <c r="C39" i="18"/>
  <c r="D39" i="18"/>
  <c r="E39" i="18"/>
  <c r="AR39" i="18" s="1"/>
  <c r="B40" i="18"/>
  <c r="C50" i="1" s="1"/>
  <c r="C40" i="18"/>
  <c r="D40" i="18"/>
  <c r="E40" i="18"/>
  <c r="AR40" i="18" s="1"/>
  <c r="B41" i="18"/>
  <c r="C51" i="1" s="1"/>
  <c r="C41" i="18"/>
  <c r="D41" i="18"/>
  <c r="E41" i="18"/>
  <c r="AR41" i="18" s="1"/>
  <c r="B42" i="18"/>
  <c r="C52" i="1" s="1"/>
  <c r="C42" i="18"/>
  <c r="D42" i="18"/>
  <c r="E42" i="18"/>
  <c r="B43" i="18"/>
  <c r="C53" i="1" s="1"/>
  <c r="C43" i="18"/>
  <c r="D43" i="18"/>
  <c r="E43" i="18"/>
  <c r="AR43" i="18" s="1"/>
  <c r="B44" i="18"/>
  <c r="C54" i="1" s="1"/>
  <c r="C44" i="18"/>
  <c r="D44" i="18"/>
  <c r="E44" i="18"/>
  <c r="AR44" i="18" s="1"/>
  <c r="B45" i="18"/>
  <c r="C55" i="1" s="1"/>
  <c r="C45" i="18"/>
  <c r="D45" i="18"/>
  <c r="E45" i="18"/>
  <c r="AR45" i="18" s="1"/>
  <c r="B46" i="18"/>
  <c r="C56" i="1" s="1"/>
  <c r="C46" i="18"/>
  <c r="D46" i="18"/>
  <c r="E46" i="18"/>
  <c r="AR46" i="18" s="1"/>
  <c r="B47" i="18"/>
  <c r="C57" i="1" s="1"/>
  <c r="C47" i="18"/>
  <c r="D47" i="18"/>
  <c r="E47" i="18"/>
  <c r="AR47" i="18" s="1"/>
  <c r="B48" i="18"/>
  <c r="C58" i="1" s="1"/>
  <c r="C48" i="18"/>
  <c r="D48" i="18"/>
  <c r="E48" i="18"/>
  <c r="B49" i="18"/>
  <c r="C59" i="1" s="1"/>
  <c r="C49" i="18"/>
  <c r="D49" i="18"/>
  <c r="E49" i="18"/>
  <c r="AR49" i="18" s="1"/>
  <c r="B50" i="18"/>
  <c r="C60" i="1" s="1"/>
  <c r="C50" i="18"/>
  <c r="D50" i="18"/>
  <c r="E50" i="18"/>
  <c r="AR50" i="18" s="1"/>
  <c r="B51" i="18"/>
  <c r="C61" i="1" s="1"/>
  <c r="C51" i="18"/>
  <c r="D51" i="18"/>
  <c r="E51" i="18"/>
  <c r="AR51" i="18" s="1"/>
  <c r="B52" i="18"/>
  <c r="C62" i="1" s="1"/>
  <c r="C52" i="18"/>
  <c r="D52" i="18"/>
  <c r="E52" i="18"/>
  <c r="AR52" i="18" s="1"/>
  <c r="B53" i="18"/>
  <c r="C63" i="1" s="1"/>
  <c r="C53" i="18"/>
  <c r="D53" i="18"/>
  <c r="E53" i="18"/>
  <c r="AR53" i="18" s="1"/>
  <c r="B54" i="18"/>
  <c r="C64" i="1" s="1"/>
  <c r="C54" i="18"/>
  <c r="D54" i="18"/>
  <c r="E54" i="18"/>
  <c r="B55" i="18"/>
  <c r="C65" i="1" s="1"/>
  <c r="C55" i="18"/>
  <c r="D55" i="18"/>
  <c r="E55" i="18"/>
  <c r="AR55" i="18" s="1"/>
  <c r="B56" i="18"/>
  <c r="C66" i="1" s="1"/>
  <c r="C56" i="18"/>
  <c r="D56" i="18"/>
  <c r="E56" i="18"/>
  <c r="AR56" i="18" s="1"/>
  <c r="B57" i="18"/>
  <c r="C67" i="1" s="1"/>
  <c r="C57" i="18"/>
  <c r="D57" i="18"/>
  <c r="E57" i="18"/>
  <c r="AR57" i="18" s="1"/>
  <c r="B58" i="18"/>
  <c r="C68" i="1" s="1"/>
  <c r="C58" i="18"/>
  <c r="D58" i="18"/>
  <c r="E58" i="18"/>
  <c r="AR58" i="18" s="1"/>
  <c r="B59" i="18"/>
  <c r="C69" i="1" s="1"/>
  <c r="C59" i="18"/>
  <c r="D59" i="18"/>
  <c r="E59" i="18"/>
  <c r="AR59" i="18" s="1"/>
  <c r="B60" i="18"/>
  <c r="C70" i="1" s="1"/>
  <c r="C60" i="18"/>
  <c r="D60" i="18"/>
  <c r="E60" i="18"/>
  <c r="B61" i="18"/>
  <c r="C71" i="1" s="1"/>
  <c r="C61" i="18"/>
  <c r="D61" i="18"/>
  <c r="E61" i="18"/>
  <c r="AR61" i="18" s="1"/>
  <c r="B62" i="18"/>
  <c r="C72" i="1" s="1"/>
  <c r="C62" i="18"/>
  <c r="D62" i="18"/>
  <c r="E62" i="18"/>
  <c r="AR62" i="18" s="1"/>
  <c r="B63" i="18"/>
  <c r="C73" i="1" s="1"/>
  <c r="C63" i="18"/>
  <c r="D63" i="18"/>
  <c r="E63" i="18"/>
  <c r="AR63" i="18" s="1"/>
  <c r="B64" i="18"/>
  <c r="C74" i="1" s="1"/>
  <c r="C64" i="18"/>
  <c r="D64" i="18"/>
  <c r="E64" i="18"/>
  <c r="AR64" i="18" s="1"/>
  <c r="B65" i="18"/>
  <c r="C75" i="1" s="1"/>
  <c r="C65" i="18"/>
  <c r="D65" i="18"/>
  <c r="E65" i="18"/>
  <c r="AR65" i="18" s="1"/>
  <c r="B66" i="18"/>
  <c r="C76" i="1" s="1"/>
  <c r="C66" i="18"/>
  <c r="D66" i="18"/>
  <c r="E66" i="18"/>
  <c r="B67" i="18"/>
  <c r="C77" i="1" s="1"/>
  <c r="C67" i="18"/>
  <c r="D67" i="18"/>
  <c r="E67" i="18"/>
  <c r="AR67" i="18" s="1"/>
  <c r="B68" i="18"/>
  <c r="C78" i="1" s="1"/>
  <c r="C68" i="18"/>
  <c r="D68" i="18"/>
  <c r="E68" i="18"/>
  <c r="AR68" i="18" s="1"/>
  <c r="B69" i="18"/>
  <c r="C79" i="1" s="1"/>
  <c r="C69" i="18"/>
  <c r="D69" i="18"/>
  <c r="E69" i="18"/>
  <c r="AR69" i="18" s="1"/>
  <c r="B70" i="18"/>
  <c r="C80" i="1" s="1"/>
  <c r="C70" i="18"/>
  <c r="D70" i="18"/>
  <c r="E70" i="18"/>
  <c r="AR70" i="18" s="1"/>
  <c r="B71" i="18"/>
  <c r="C81" i="1" s="1"/>
  <c r="C71" i="18"/>
  <c r="D71" i="18"/>
  <c r="E71" i="18"/>
  <c r="AR71" i="18" s="1"/>
  <c r="B72" i="18"/>
  <c r="C82" i="1" s="1"/>
  <c r="C72" i="18"/>
  <c r="D72" i="18"/>
  <c r="E72" i="18"/>
  <c r="B73" i="18"/>
  <c r="C83" i="1" s="1"/>
  <c r="C73" i="18"/>
  <c r="D73" i="18"/>
  <c r="E73" i="18"/>
  <c r="AR73" i="18" s="1"/>
  <c r="B74" i="18"/>
  <c r="C84" i="1" s="1"/>
  <c r="C74" i="18"/>
  <c r="D74" i="18"/>
  <c r="E74" i="18"/>
  <c r="AR74" i="18" s="1"/>
  <c r="B75" i="18"/>
  <c r="C85" i="1" s="1"/>
  <c r="C75" i="18"/>
  <c r="D75" i="18"/>
  <c r="E75" i="18"/>
  <c r="AR75" i="18" s="1"/>
  <c r="B76" i="18"/>
  <c r="C86" i="1" s="1"/>
  <c r="C76" i="18"/>
  <c r="D76" i="18"/>
  <c r="E76" i="18"/>
  <c r="AR76" i="18" s="1"/>
  <c r="B77" i="18"/>
  <c r="C87" i="1" s="1"/>
  <c r="C77" i="18"/>
  <c r="D77" i="18"/>
  <c r="E77" i="18"/>
  <c r="AR77" i="18" s="1"/>
  <c r="B78" i="18"/>
  <c r="C88" i="1" s="1"/>
  <c r="C78" i="18"/>
  <c r="D78" i="18"/>
  <c r="E78" i="18"/>
  <c r="B79" i="18"/>
  <c r="C89" i="1" s="1"/>
  <c r="C79" i="18"/>
  <c r="D79" i="18"/>
  <c r="E79" i="18"/>
  <c r="AR79" i="18" s="1"/>
  <c r="B80" i="18"/>
  <c r="C90" i="1" s="1"/>
  <c r="C80" i="18"/>
  <c r="D80" i="18"/>
  <c r="E80" i="18"/>
  <c r="AR80" i="18" s="1"/>
  <c r="B81" i="18"/>
  <c r="C91" i="1" s="1"/>
  <c r="C81" i="18"/>
  <c r="D81" i="18"/>
  <c r="E81" i="18"/>
  <c r="AR81" i="18" s="1"/>
  <c r="B82" i="18"/>
  <c r="C92" i="1" s="1"/>
  <c r="C82" i="18"/>
  <c r="D82" i="18"/>
  <c r="E82" i="18"/>
  <c r="AR82" i="18" s="1"/>
  <c r="B83" i="18"/>
  <c r="C93" i="1" s="1"/>
  <c r="C83" i="18"/>
  <c r="D83" i="18"/>
  <c r="E83" i="18"/>
  <c r="AR83" i="18" s="1"/>
  <c r="B84" i="18"/>
  <c r="C94" i="1" s="1"/>
  <c r="C84" i="18"/>
  <c r="D84" i="18"/>
  <c r="E84" i="18"/>
  <c r="B85" i="18"/>
  <c r="C95" i="1" s="1"/>
  <c r="C85" i="18"/>
  <c r="D85" i="18"/>
  <c r="E85" i="18"/>
  <c r="AR85" i="18" s="1"/>
  <c r="B86" i="18"/>
  <c r="C96" i="1" s="1"/>
  <c r="C86" i="18"/>
  <c r="D86" i="18"/>
  <c r="E86" i="18"/>
  <c r="AR86" i="18" s="1"/>
  <c r="B87" i="18"/>
  <c r="C97" i="1" s="1"/>
  <c r="C87" i="18"/>
  <c r="D87" i="18"/>
  <c r="E87" i="18"/>
  <c r="AR87" i="18" s="1"/>
  <c r="B88" i="18"/>
  <c r="C98" i="1" s="1"/>
  <c r="C88" i="18"/>
  <c r="D88" i="18"/>
  <c r="E88" i="18"/>
  <c r="AR88" i="18" s="1"/>
  <c r="B89" i="18"/>
  <c r="C99" i="1" s="1"/>
  <c r="C89" i="18"/>
  <c r="D89" i="18"/>
  <c r="E89" i="18"/>
  <c r="AR89" i="18" s="1"/>
  <c r="B90" i="18"/>
  <c r="C100" i="1" s="1"/>
  <c r="C90" i="18"/>
  <c r="D90" i="18"/>
  <c r="E90" i="18"/>
  <c r="B91" i="18"/>
  <c r="C101" i="1" s="1"/>
  <c r="C91" i="18"/>
  <c r="D91" i="18"/>
  <c r="E91" i="18"/>
  <c r="AR91" i="18" s="1"/>
  <c r="B92" i="18"/>
  <c r="C102" i="1" s="1"/>
  <c r="C92" i="18"/>
  <c r="D92" i="18"/>
  <c r="E92" i="18"/>
  <c r="AR92" i="18" s="1"/>
  <c r="B93" i="18"/>
  <c r="C103" i="1" s="1"/>
  <c r="C93" i="18"/>
  <c r="D93" i="18"/>
  <c r="E93" i="18"/>
  <c r="AR93" i="18" s="1"/>
  <c r="B94" i="18"/>
  <c r="C104" i="1" s="1"/>
  <c r="C94" i="18"/>
  <c r="D94" i="18"/>
  <c r="E94" i="18"/>
  <c r="AR94" i="18" s="1"/>
  <c r="B95" i="18"/>
  <c r="C105" i="1" s="1"/>
  <c r="C95" i="18"/>
  <c r="D95" i="18"/>
  <c r="E95" i="18"/>
  <c r="AR95" i="18" s="1"/>
  <c r="B96" i="18"/>
  <c r="C106" i="1" s="1"/>
  <c r="C96" i="18"/>
  <c r="D96" i="18"/>
  <c r="E96" i="18"/>
  <c r="B97" i="18"/>
  <c r="C107" i="1" s="1"/>
  <c r="C97" i="18"/>
  <c r="D97" i="18"/>
  <c r="E97" i="18"/>
  <c r="AR97" i="18" s="1"/>
  <c r="B98" i="18"/>
  <c r="C108" i="1" s="1"/>
  <c r="C98" i="18"/>
  <c r="D98" i="18"/>
  <c r="E98" i="18"/>
  <c r="AR98" i="18" s="1"/>
  <c r="B99" i="18"/>
  <c r="C109" i="1" s="1"/>
  <c r="C99" i="18"/>
  <c r="D99" i="18"/>
  <c r="E99" i="18"/>
  <c r="AR99" i="18" s="1"/>
  <c r="B100" i="18"/>
  <c r="C110" i="1" s="1"/>
  <c r="C100" i="18"/>
  <c r="D100" i="18"/>
  <c r="E100" i="18"/>
  <c r="AR100" i="18" s="1"/>
  <c r="B101" i="18"/>
  <c r="C111" i="1" s="1"/>
  <c r="C101" i="18"/>
  <c r="D101" i="18"/>
  <c r="E101" i="18"/>
  <c r="AR101" i="18" s="1"/>
  <c r="B102" i="18"/>
  <c r="C112" i="1" s="1"/>
  <c r="C102" i="18"/>
  <c r="D102" i="18"/>
  <c r="E102" i="18"/>
  <c r="B103" i="18"/>
  <c r="C113" i="1" s="1"/>
  <c r="C103" i="18"/>
  <c r="D103" i="18"/>
  <c r="E103" i="18"/>
  <c r="AR103" i="18" s="1"/>
  <c r="B104" i="18"/>
  <c r="C114" i="1" s="1"/>
  <c r="C104" i="18"/>
  <c r="D104" i="18"/>
  <c r="E104" i="18"/>
  <c r="AR104" i="18" s="1"/>
  <c r="B105" i="18"/>
  <c r="C115" i="1" s="1"/>
  <c r="C105" i="18"/>
  <c r="D105" i="18"/>
  <c r="E105" i="18"/>
  <c r="AR105" i="18" s="1"/>
  <c r="B106" i="18"/>
  <c r="C116" i="1" s="1"/>
  <c r="C106" i="18"/>
  <c r="D106" i="18"/>
  <c r="E106" i="18"/>
  <c r="AR106" i="18" s="1"/>
  <c r="B107" i="18"/>
  <c r="C117" i="1" s="1"/>
  <c r="C107" i="18"/>
  <c r="D107" i="18"/>
  <c r="E107" i="18"/>
  <c r="AR107" i="18" s="1"/>
  <c r="B108" i="18"/>
  <c r="C118" i="1" s="1"/>
  <c r="C108" i="18"/>
  <c r="D108" i="18"/>
  <c r="E108" i="18"/>
  <c r="B109" i="18"/>
  <c r="C119" i="1" s="1"/>
  <c r="C109" i="18"/>
  <c r="D109" i="18"/>
  <c r="E109" i="18"/>
  <c r="AR109" i="18" s="1"/>
  <c r="B110" i="18"/>
  <c r="C120" i="1" s="1"/>
  <c r="C110" i="18"/>
  <c r="D110" i="18"/>
  <c r="E110" i="18"/>
  <c r="AR110" i="18" s="1"/>
  <c r="B111" i="18"/>
  <c r="C121" i="1" s="1"/>
  <c r="C111" i="18"/>
  <c r="D111" i="18"/>
  <c r="E111" i="18"/>
  <c r="AR111" i="18" s="1"/>
  <c r="B112" i="18"/>
  <c r="C122" i="1" s="1"/>
  <c r="C112" i="18"/>
  <c r="D112" i="18"/>
  <c r="E112" i="18"/>
  <c r="AR112" i="18" s="1"/>
  <c r="B113" i="18"/>
  <c r="C123" i="1" s="1"/>
  <c r="C113" i="18"/>
  <c r="D113" i="18"/>
  <c r="E113" i="18"/>
  <c r="AR113" i="18" s="1"/>
  <c r="B114" i="18"/>
  <c r="C124" i="1" s="1"/>
  <c r="C114" i="18"/>
  <c r="D114" i="18"/>
  <c r="E114" i="18"/>
  <c r="B115" i="18"/>
  <c r="C125" i="1" s="1"/>
  <c r="C115" i="18"/>
  <c r="D115" i="18"/>
  <c r="E115" i="18"/>
  <c r="AR115" i="18" s="1"/>
  <c r="B116" i="18"/>
  <c r="C126" i="1" s="1"/>
  <c r="C116" i="18"/>
  <c r="D116" i="18"/>
  <c r="E116" i="18"/>
  <c r="AR116" i="18" s="1"/>
  <c r="B117" i="18"/>
  <c r="C127" i="1" s="1"/>
  <c r="C117" i="18"/>
  <c r="D117" i="18"/>
  <c r="E117" i="18"/>
  <c r="AR117" i="18" s="1"/>
  <c r="B118" i="18"/>
  <c r="C128" i="1" s="1"/>
  <c r="C118" i="18"/>
  <c r="D118" i="18"/>
  <c r="E118" i="18"/>
  <c r="AR118" i="18" s="1"/>
  <c r="B119" i="18"/>
  <c r="C129" i="1" s="1"/>
  <c r="C119" i="18"/>
  <c r="D119" i="18"/>
  <c r="E119" i="18"/>
  <c r="AR119" i="18" s="1"/>
  <c r="B120" i="18"/>
  <c r="C130" i="1" s="1"/>
  <c r="C120" i="18"/>
  <c r="D120" i="18"/>
  <c r="E120" i="18"/>
  <c r="B121" i="18"/>
  <c r="C131" i="1" s="1"/>
  <c r="C121" i="18"/>
  <c r="D121" i="18"/>
  <c r="E121" i="18"/>
  <c r="AR121" i="18" s="1"/>
  <c r="B122" i="18"/>
  <c r="C132" i="1" s="1"/>
  <c r="C122" i="18"/>
  <c r="D122" i="18"/>
  <c r="E122" i="18"/>
  <c r="AR122" i="18" s="1"/>
  <c r="B123" i="18"/>
  <c r="C133" i="1" s="1"/>
  <c r="C123" i="18"/>
  <c r="D123" i="18"/>
  <c r="E123" i="18"/>
  <c r="AR123" i="18" s="1"/>
  <c r="B124" i="18"/>
  <c r="C134" i="1" s="1"/>
  <c r="C124" i="18"/>
  <c r="D124" i="18"/>
  <c r="E124" i="18"/>
  <c r="AR124" i="18" s="1"/>
  <c r="B125" i="18"/>
  <c r="C135" i="1" s="1"/>
  <c r="C125" i="18"/>
  <c r="D125" i="18"/>
  <c r="E125" i="18"/>
  <c r="AR125" i="18" s="1"/>
  <c r="B126" i="18"/>
  <c r="C136" i="1" s="1"/>
  <c r="C126" i="18"/>
  <c r="D126" i="18"/>
  <c r="E126" i="18"/>
  <c r="B127" i="18"/>
  <c r="C137" i="1" s="1"/>
  <c r="C127" i="18"/>
  <c r="D127" i="18"/>
  <c r="E127" i="18"/>
  <c r="AR127" i="18" s="1"/>
  <c r="B128" i="18"/>
  <c r="C138" i="1" s="1"/>
  <c r="C128" i="18"/>
  <c r="D128" i="18"/>
  <c r="E128" i="18"/>
  <c r="AR128" i="18" s="1"/>
  <c r="B129" i="18"/>
  <c r="C139" i="1" s="1"/>
  <c r="C129" i="18"/>
  <c r="D129" i="18"/>
  <c r="E129" i="18"/>
  <c r="AR129" i="18" s="1"/>
  <c r="B130" i="18"/>
  <c r="C140" i="1" s="1"/>
  <c r="C130" i="18"/>
  <c r="D130" i="18"/>
  <c r="E130" i="18"/>
  <c r="AR130" i="18" s="1"/>
  <c r="B131" i="18"/>
  <c r="C141" i="1" s="1"/>
  <c r="C131" i="18"/>
  <c r="D131" i="18"/>
  <c r="E131" i="18"/>
  <c r="AR131" i="18" s="1"/>
  <c r="B132" i="18"/>
  <c r="C142" i="1" s="1"/>
  <c r="C132" i="18"/>
  <c r="D132" i="18"/>
  <c r="E132" i="18"/>
  <c r="B133" i="18"/>
  <c r="C143" i="1" s="1"/>
  <c r="C133" i="18"/>
  <c r="D133" i="18"/>
  <c r="E133" i="18"/>
  <c r="AR133" i="18" s="1"/>
  <c r="B134" i="18"/>
  <c r="C144" i="1" s="1"/>
  <c r="C134" i="18"/>
  <c r="D134" i="18"/>
  <c r="E134" i="18"/>
  <c r="AR134" i="18" s="1"/>
  <c r="B135" i="18"/>
  <c r="C145" i="1" s="1"/>
  <c r="C135" i="18"/>
  <c r="D135" i="18"/>
  <c r="E135" i="18"/>
  <c r="AR135" i="18" s="1"/>
  <c r="B136" i="18"/>
  <c r="C146" i="1" s="1"/>
  <c r="C136" i="18"/>
  <c r="D136" i="18"/>
  <c r="E136" i="18"/>
  <c r="AR136" i="18" s="1"/>
  <c r="B137" i="18"/>
  <c r="C147" i="1" s="1"/>
  <c r="C137" i="18"/>
  <c r="D137" i="18"/>
  <c r="E137" i="18"/>
  <c r="AR137" i="18" s="1"/>
  <c r="B138" i="18"/>
  <c r="C148" i="1" s="1"/>
  <c r="C138" i="18"/>
  <c r="D138" i="18"/>
  <c r="E138" i="18"/>
  <c r="B139" i="18"/>
  <c r="C149" i="1" s="1"/>
  <c r="C139" i="18"/>
  <c r="D139" i="18"/>
  <c r="E139" i="18"/>
  <c r="AR139" i="18" s="1"/>
  <c r="B140" i="18"/>
  <c r="C150" i="1" s="1"/>
  <c r="C140" i="18"/>
  <c r="D140" i="18"/>
  <c r="E140" i="18"/>
  <c r="AR140" i="18" s="1"/>
  <c r="B141" i="18"/>
  <c r="C151" i="1" s="1"/>
  <c r="C141" i="18"/>
  <c r="D141" i="18"/>
  <c r="E141" i="18"/>
  <c r="AR141" i="18" s="1"/>
  <c r="B142" i="18"/>
  <c r="C152" i="1" s="1"/>
  <c r="C142" i="18"/>
  <c r="D142" i="18"/>
  <c r="E142" i="18"/>
  <c r="AR142" i="18" s="1"/>
  <c r="B143" i="18"/>
  <c r="C153" i="1" s="1"/>
  <c r="C143" i="18"/>
  <c r="D143" i="18"/>
  <c r="E143" i="18"/>
  <c r="AR143" i="18" s="1"/>
  <c r="B144" i="18"/>
  <c r="C154" i="1" s="1"/>
  <c r="C144" i="18"/>
  <c r="D144" i="18"/>
  <c r="E144" i="18"/>
  <c r="B145" i="18"/>
  <c r="C155" i="1" s="1"/>
  <c r="C145" i="18"/>
  <c r="D145" i="18"/>
  <c r="E145" i="18"/>
  <c r="AR145" i="18" s="1"/>
  <c r="B146" i="18"/>
  <c r="C156" i="1" s="1"/>
  <c r="C146" i="18"/>
  <c r="D146" i="18"/>
  <c r="E146" i="18"/>
  <c r="AR146" i="18" s="1"/>
  <c r="B147" i="18"/>
  <c r="C157" i="1" s="1"/>
  <c r="C147" i="18"/>
  <c r="D147" i="18"/>
  <c r="E147" i="18"/>
  <c r="AR147" i="18" s="1"/>
  <c r="B148" i="18"/>
  <c r="C158" i="1" s="1"/>
  <c r="C148" i="18"/>
  <c r="D148" i="18"/>
  <c r="E148" i="18"/>
  <c r="AR148" i="18" s="1"/>
  <c r="B149" i="18"/>
  <c r="C159" i="1" s="1"/>
  <c r="C149" i="18"/>
  <c r="D149" i="18"/>
  <c r="E149" i="18"/>
  <c r="AR149" i="18" s="1"/>
  <c r="B150" i="18"/>
  <c r="C160" i="1" s="1"/>
  <c r="C150" i="18"/>
  <c r="D150" i="18"/>
  <c r="E150" i="18"/>
  <c r="B151" i="18"/>
  <c r="C161" i="1" s="1"/>
  <c r="C151" i="18"/>
  <c r="D151" i="18"/>
  <c r="E151" i="18"/>
  <c r="AR151" i="18" s="1"/>
  <c r="B152" i="18"/>
  <c r="C162" i="1" s="1"/>
  <c r="C152" i="18"/>
  <c r="D152" i="18"/>
  <c r="E152" i="18"/>
  <c r="AR152" i="18" s="1"/>
  <c r="B153" i="18"/>
  <c r="C163" i="1" s="1"/>
  <c r="C153" i="18"/>
  <c r="D153" i="18"/>
  <c r="E153" i="18"/>
  <c r="AR153" i="18" s="1"/>
  <c r="B154" i="18"/>
  <c r="C164" i="1" s="1"/>
  <c r="C154" i="18"/>
  <c r="D154" i="18"/>
  <c r="E154" i="18"/>
  <c r="AR154" i="18" s="1"/>
  <c r="B155" i="18"/>
  <c r="C165" i="1" s="1"/>
  <c r="Q165" i="1" s="1"/>
  <c r="C155" i="18"/>
  <c r="D155" i="18"/>
  <c r="E155" i="18"/>
  <c r="AR155" i="18" s="1"/>
  <c r="B156" i="18"/>
  <c r="C166" i="1" s="1"/>
  <c r="C156" i="18"/>
  <c r="D156" i="18"/>
  <c r="E156" i="18"/>
  <c r="B157" i="18"/>
  <c r="C167" i="1" s="1"/>
  <c r="C157" i="18"/>
  <c r="D157" i="18"/>
  <c r="E157" i="18"/>
  <c r="AR157" i="18" s="1"/>
  <c r="B158" i="18"/>
  <c r="C168" i="1" s="1"/>
  <c r="C158" i="18"/>
  <c r="D158" i="18"/>
  <c r="E158" i="18"/>
  <c r="AR158" i="18" s="1"/>
  <c r="B159" i="18"/>
  <c r="C169" i="1" s="1"/>
  <c r="C159" i="18"/>
  <c r="D159" i="18"/>
  <c r="E159" i="18"/>
  <c r="AR159" i="18" s="1"/>
  <c r="B160" i="18"/>
  <c r="C170" i="1" s="1"/>
  <c r="C160" i="18"/>
  <c r="D160" i="18"/>
  <c r="E160" i="18"/>
  <c r="AR160" i="18" s="1"/>
  <c r="B161" i="18"/>
  <c r="C171" i="1" s="1"/>
  <c r="C161" i="18"/>
  <c r="D161" i="18"/>
  <c r="E161" i="18"/>
  <c r="AR161" i="18" s="1"/>
  <c r="B162" i="18"/>
  <c r="C172" i="1" s="1"/>
  <c r="C162" i="18"/>
  <c r="D162" i="18"/>
  <c r="E162" i="18"/>
  <c r="B163" i="18"/>
  <c r="C173" i="1" s="1"/>
  <c r="C163" i="18"/>
  <c r="D163" i="18"/>
  <c r="E163" i="18"/>
  <c r="AR163" i="18" s="1"/>
  <c r="B164" i="18"/>
  <c r="C174" i="1" s="1"/>
  <c r="C164" i="18"/>
  <c r="D164" i="18"/>
  <c r="E164" i="18"/>
  <c r="AR164" i="18" s="1"/>
  <c r="B165" i="18"/>
  <c r="C175" i="1" s="1"/>
  <c r="C165" i="18"/>
  <c r="D165" i="18"/>
  <c r="E165" i="18"/>
  <c r="AR165" i="18" s="1"/>
  <c r="B166" i="18"/>
  <c r="C176" i="1" s="1"/>
  <c r="C166" i="18"/>
  <c r="D166" i="18"/>
  <c r="E166" i="18"/>
  <c r="AR166" i="18" s="1"/>
  <c r="B167" i="18"/>
  <c r="C177" i="1" s="1"/>
  <c r="C167" i="18"/>
  <c r="D167" i="18"/>
  <c r="E167" i="18"/>
  <c r="AR167" i="18" s="1"/>
  <c r="B168" i="18"/>
  <c r="C168" i="18"/>
  <c r="D168" i="18"/>
  <c r="E168" i="18"/>
  <c r="B169" i="18"/>
  <c r="C169" i="18"/>
  <c r="D169" i="18"/>
  <c r="E169" i="18"/>
  <c r="AR169" i="18" s="1"/>
  <c r="B170" i="18"/>
  <c r="C178" i="1" s="1"/>
  <c r="C170" i="18"/>
  <c r="D170" i="18"/>
  <c r="E170" i="18"/>
  <c r="AR170" i="18" s="1"/>
  <c r="B171" i="18"/>
  <c r="C179" i="1" s="1"/>
  <c r="C171" i="18"/>
  <c r="D171" i="18"/>
  <c r="E171" i="18"/>
  <c r="AR171" i="18" s="1"/>
  <c r="B172" i="18"/>
  <c r="C180" i="1" s="1"/>
  <c r="C172" i="18"/>
  <c r="D172" i="18"/>
  <c r="E172" i="18"/>
  <c r="AR172" i="18" s="1"/>
  <c r="B173" i="18"/>
  <c r="C181" i="1" s="1"/>
  <c r="C173" i="18"/>
  <c r="D173" i="18"/>
  <c r="E173" i="18"/>
  <c r="AR173" i="18" s="1"/>
  <c r="B174" i="18"/>
  <c r="C182" i="1" s="1"/>
  <c r="C174" i="18"/>
  <c r="D174" i="18"/>
  <c r="E174" i="18"/>
  <c r="B175" i="18"/>
  <c r="C183" i="1" s="1"/>
  <c r="C175" i="18"/>
  <c r="D175" i="18"/>
  <c r="E175" i="18"/>
  <c r="AR175" i="18" s="1"/>
  <c r="B176" i="18"/>
  <c r="C184" i="1" s="1"/>
  <c r="C176" i="18"/>
  <c r="D176" i="18"/>
  <c r="E176" i="18"/>
  <c r="AR176" i="18" s="1"/>
  <c r="B177" i="18"/>
  <c r="C185" i="1" s="1"/>
  <c r="C177" i="18"/>
  <c r="D177" i="18"/>
  <c r="E177" i="18"/>
  <c r="AR177" i="18" s="1"/>
  <c r="B178" i="18"/>
  <c r="C186" i="1" s="1"/>
  <c r="C178" i="18"/>
  <c r="D178" i="18"/>
  <c r="E178" i="18"/>
  <c r="AR178" i="18" s="1"/>
  <c r="B179" i="18"/>
  <c r="C187" i="1" s="1"/>
  <c r="C179" i="18"/>
  <c r="D179" i="18"/>
  <c r="E179" i="18"/>
  <c r="B180" i="18"/>
  <c r="C188" i="1" s="1"/>
  <c r="C180" i="18"/>
  <c r="D180" i="18"/>
  <c r="E180" i="18"/>
  <c r="B181" i="18"/>
  <c r="C189" i="1" s="1"/>
  <c r="C181" i="18"/>
  <c r="D181" i="18"/>
  <c r="E181" i="18"/>
  <c r="B182" i="18"/>
  <c r="C190" i="1" s="1"/>
  <c r="C182" i="18"/>
  <c r="D182" i="18"/>
  <c r="E182" i="18"/>
  <c r="AR182" i="18" s="1"/>
  <c r="B183" i="18"/>
  <c r="C191" i="1" s="1"/>
  <c r="C183" i="18"/>
  <c r="D183" i="18"/>
  <c r="E183" i="18"/>
  <c r="AR183" i="18" s="1"/>
  <c r="B184" i="18"/>
  <c r="C192" i="1" s="1"/>
  <c r="C184" i="18"/>
  <c r="D184" i="18"/>
  <c r="E184" i="18"/>
  <c r="AR184" i="18" s="1"/>
  <c r="B185" i="18"/>
  <c r="C193" i="1" s="1"/>
  <c r="C185" i="18"/>
  <c r="D185" i="18"/>
  <c r="E185" i="18"/>
  <c r="AR185" i="18" s="1"/>
  <c r="B186" i="18"/>
  <c r="C194" i="1" s="1"/>
  <c r="C186" i="18"/>
  <c r="D186" i="18"/>
  <c r="E186" i="18"/>
  <c r="B187" i="18"/>
  <c r="C195" i="1" s="1"/>
  <c r="C187" i="18"/>
  <c r="D187" i="18"/>
  <c r="E187" i="18"/>
  <c r="B188" i="18"/>
  <c r="C196" i="1" s="1"/>
  <c r="C188" i="18"/>
  <c r="D188" i="18"/>
  <c r="E188" i="18"/>
  <c r="AR188" i="18" s="1"/>
  <c r="B189" i="18"/>
  <c r="C197" i="1" s="1"/>
  <c r="C189" i="18"/>
  <c r="D189" i="18"/>
  <c r="E189" i="18"/>
  <c r="AR189" i="18" s="1"/>
  <c r="B190" i="18"/>
  <c r="C198" i="1" s="1"/>
  <c r="C190" i="18"/>
  <c r="D190" i="18"/>
  <c r="E190" i="18"/>
  <c r="AR190" i="18" s="1"/>
  <c r="B191" i="18"/>
  <c r="C199" i="1" s="1"/>
  <c r="C191" i="18"/>
  <c r="D191" i="18"/>
  <c r="E191" i="18"/>
  <c r="AR191" i="18" s="1"/>
  <c r="B192" i="18"/>
  <c r="C192" i="18"/>
  <c r="D192" i="18"/>
  <c r="E192" i="18"/>
  <c r="B193" i="18"/>
  <c r="C193" i="18"/>
  <c r="D193" i="18"/>
  <c r="E193" i="18"/>
  <c r="B194" i="18"/>
  <c r="C200" i="1" s="1"/>
  <c r="C194" i="18"/>
  <c r="D194" i="18"/>
  <c r="E194" i="18"/>
  <c r="AR194" i="18" s="1"/>
  <c r="B195" i="18"/>
  <c r="C201" i="1" s="1"/>
  <c r="C195" i="18"/>
  <c r="D195" i="18"/>
  <c r="E195" i="18"/>
  <c r="AR195" i="18" s="1"/>
  <c r="B196" i="18"/>
  <c r="C202" i="1" s="1"/>
  <c r="C196" i="18"/>
  <c r="D196" i="18"/>
  <c r="E196" i="18"/>
  <c r="AR196" i="18" s="1"/>
  <c r="B197" i="18"/>
  <c r="C203" i="1" s="1"/>
  <c r="C197" i="18"/>
  <c r="D197" i="18"/>
  <c r="E197" i="18"/>
  <c r="AR197" i="18" s="1"/>
  <c r="B198" i="18"/>
  <c r="C204" i="1" s="1"/>
  <c r="C198" i="18"/>
  <c r="D198" i="18"/>
  <c r="E198" i="18"/>
  <c r="B199" i="18"/>
  <c r="C205" i="1" s="1"/>
  <c r="C199" i="18"/>
  <c r="D199" i="18"/>
  <c r="E199" i="18"/>
  <c r="B200" i="18"/>
  <c r="C206" i="1" s="1"/>
  <c r="C200" i="18"/>
  <c r="D200" i="18"/>
  <c r="E200" i="18"/>
  <c r="AR200" i="18" s="1"/>
  <c r="B201" i="18"/>
  <c r="C207" i="1" s="1"/>
  <c r="C201" i="18"/>
  <c r="D201" i="18"/>
  <c r="E201" i="18"/>
  <c r="AR201" i="18" s="1"/>
  <c r="B202" i="18"/>
  <c r="C208" i="1" s="1"/>
  <c r="C202" i="18"/>
  <c r="D202" i="18"/>
  <c r="E202" i="18"/>
  <c r="AR202" i="18" s="1"/>
  <c r="B203" i="18"/>
  <c r="C209" i="1" s="1"/>
  <c r="C203" i="18"/>
  <c r="D203" i="18"/>
  <c r="E203" i="18"/>
  <c r="B204" i="18"/>
  <c r="C210" i="1" s="1"/>
  <c r="C204" i="18"/>
  <c r="D204" i="18"/>
  <c r="E204" i="18"/>
  <c r="B205" i="18"/>
  <c r="C211" i="1" s="1"/>
  <c r="C205" i="18"/>
  <c r="D205" i="18"/>
  <c r="E205" i="18"/>
  <c r="AR205" i="18" s="1"/>
  <c r="B206" i="18"/>
  <c r="C212" i="1" s="1"/>
  <c r="C206" i="18"/>
  <c r="D206" i="18"/>
  <c r="E206" i="18"/>
  <c r="AR206" i="18" s="1"/>
  <c r="B207" i="18"/>
  <c r="C213" i="1" s="1"/>
  <c r="C207" i="18"/>
  <c r="D207" i="18"/>
  <c r="E207" i="18"/>
  <c r="AR207" i="18" s="1"/>
  <c r="B208" i="18"/>
  <c r="C214" i="1" s="1"/>
  <c r="C208" i="18"/>
  <c r="D208" i="18"/>
  <c r="E208" i="18"/>
  <c r="AR208" i="18" s="1"/>
  <c r="B209" i="18"/>
  <c r="C215" i="1" s="1"/>
  <c r="C209" i="18"/>
  <c r="D209" i="18"/>
  <c r="E209" i="18"/>
  <c r="AR209" i="18" s="1"/>
  <c r="B210" i="18"/>
  <c r="C216" i="1" s="1"/>
  <c r="C210" i="18"/>
  <c r="D210" i="18"/>
  <c r="E210" i="18"/>
  <c r="B211" i="18"/>
  <c r="C217" i="1" s="1"/>
  <c r="C211" i="18"/>
  <c r="D211" i="18"/>
  <c r="E211" i="18"/>
  <c r="B212" i="18"/>
  <c r="C218" i="1" s="1"/>
  <c r="C212" i="18"/>
  <c r="D212" i="18"/>
  <c r="E212" i="18"/>
  <c r="AR212" i="18" s="1"/>
  <c r="B213" i="18"/>
  <c r="C219" i="1" s="1"/>
  <c r="C213" i="18"/>
  <c r="D213" i="18"/>
  <c r="E213" i="18"/>
  <c r="AR213" i="18" s="1"/>
  <c r="B214" i="18"/>
  <c r="C220" i="1" s="1"/>
  <c r="C214" i="18"/>
  <c r="D214" i="18"/>
  <c r="E214" i="18"/>
  <c r="AR214" i="18" s="1"/>
  <c r="B215" i="18"/>
  <c r="C221" i="1" s="1"/>
  <c r="C215" i="18"/>
  <c r="D215" i="18"/>
  <c r="E215" i="18"/>
  <c r="AR215" i="18" s="1"/>
  <c r="B216" i="18"/>
  <c r="C216" i="18"/>
  <c r="D216" i="18"/>
  <c r="E216" i="18"/>
  <c r="B217" i="18"/>
  <c r="C217" i="18"/>
  <c r="D217" i="18"/>
  <c r="E217" i="18"/>
  <c r="AR217" i="18" s="1"/>
  <c r="B218" i="18"/>
  <c r="C222" i="1" s="1"/>
  <c r="V222" i="1" s="1"/>
  <c r="C218" i="18"/>
  <c r="D218" i="18"/>
  <c r="E218" i="18"/>
  <c r="AR218" i="18" s="1"/>
  <c r="B219" i="18"/>
  <c r="C223" i="1" s="1"/>
  <c r="C219" i="18"/>
  <c r="D219" i="18"/>
  <c r="E219" i="18"/>
  <c r="AR219" i="18" s="1"/>
  <c r="B220" i="18"/>
  <c r="C224" i="1" s="1"/>
  <c r="C220" i="18"/>
  <c r="D220" i="18"/>
  <c r="E220" i="18"/>
  <c r="AR220" i="18" s="1"/>
  <c r="B221" i="18"/>
  <c r="C225" i="1" s="1"/>
  <c r="C221" i="18"/>
  <c r="D221" i="18"/>
  <c r="E221" i="18"/>
  <c r="AR221" i="18" s="1"/>
  <c r="B222" i="18"/>
  <c r="C226" i="1" s="1"/>
  <c r="C222" i="18"/>
  <c r="D222" i="18"/>
  <c r="E222" i="18"/>
  <c r="B223" i="18"/>
  <c r="C227" i="1" s="1"/>
  <c r="C223" i="18"/>
  <c r="D223" i="18"/>
  <c r="E223" i="18"/>
  <c r="AR223" i="18" s="1"/>
  <c r="B224" i="18"/>
  <c r="C228" i="1" s="1"/>
  <c r="AH228" i="1" s="1"/>
  <c r="C224" i="18"/>
  <c r="D224" i="18"/>
  <c r="E224" i="18"/>
  <c r="AR224" i="18" s="1"/>
  <c r="B225" i="18"/>
  <c r="C229" i="1" s="1"/>
  <c r="C225" i="18"/>
  <c r="D225" i="18"/>
  <c r="E225" i="18"/>
  <c r="AR225" i="18" s="1"/>
  <c r="B226" i="18"/>
  <c r="C230" i="1" s="1"/>
  <c r="C226" i="18"/>
  <c r="D226" i="18"/>
  <c r="E226" i="18"/>
  <c r="AR226" i="18" s="1"/>
  <c r="B227" i="18"/>
  <c r="C231" i="1" s="1"/>
  <c r="C227" i="18"/>
  <c r="D227" i="18"/>
  <c r="E227" i="18"/>
  <c r="AR227" i="18" s="1"/>
  <c r="B228" i="18"/>
  <c r="C232" i="1" s="1"/>
  <c r="C228" i="18"/>
  <c r="D228" i="18"/>
  <c r="E228" i="18"/>
  <c r="B229" i="18"/>
  <c r="C233" i="1" s="1"/>
  <c r="T233" i="1" s="1"/>
  <c r="C229" i="18"/>
  <c r="D229" i="18"/>
  <c r="E229" i="18"/>
  <c r="AR229" i="18" s="1"/>
  <c r="B230" i="18"/>
  <c r="C234" i="1" s="1"/>
  <c r="C230" i="18"/>
  <c r="D230" i="18"/>
  <c r="E230" i="18"/>
  <c r="AR230" i="18" s="1"/>
  <c r="B231" i="18"/>
  <c r="C235" i="1" s="1"/>
  <c r="C231" i="18"/>
  <c r="D231" i="18"/>
  <c r="E231" i="18"/>
  <c r="AR231" i="18" s="1"/>
  <c r="B232" i="18"/>
  <c r="C236" i="1" s="1"/>
  <c r="C232" i="18"/>
  <c r="D232" i="18"/>
  <c r="E232" i="18"/>
  <c r="AR232" i="18" s="1"/>
  <c r="B233" i="18"/>
  <c r="C237" i="1" s="1"/>
  <c r="C233" i="18"/>
  <c r="D233" i="18"/>
  <c r="E233" i="18"/>
  <c r="AR233" i="18" s="1"/>
  <c r="B234" i="18"/>
  <c r="C238" i="1" s="1"/>
  <c r="C234" i="18"/>
  <c r="D234" i="18"/>
  <c r="E234" i="18"/>
  <c r="B235" i="18"/>
  <c r="C239" i="1" s="1"/>
  <c r="AF239" i="1" s="1"/>
  <c r="C235" i="18"/>
  <c r="D235" i="18"/>
  <c r="E235" i="18"/>
  <c r="B236" i="18"/>
  <c r="C240" i="1" s="1"/>
  <c r="C236" i="18"/>
  <c r="D236" i="18"/>
  <c r="E236" i="18"/>
  <c r="AR236" i="18" s="1"/>
  <c r="B237" i="18"/>
  <c r="C241" i="1" s="1"/>
  <c r="C237" i="18"/>
  <c r="D237" i="18"/>
  <c r="E237" i="18"/>
  <c r="AR237" i="18" s="1"/>
  <c r="B238" i="18"/>
  <c r="C242" i="1" s="1"/>
  <c r="C238" i="18"/>
  <c r="D238" i="18"/>
  <c r="E238" i="18"/>
  <c r="AR238" i="18" s="1"/>
  <c r="B239" i="18"/>
  <c r="C243" i="1" s="1"/>
  <c r="C239" i="18"/>
  <c r="D239" i="18"/>
  <c r="E239" i="18"/>
  <c r="AR239" i="18" s="1"/>
  <c r="B240" i="18"/>
  <c r="C240" i="18"/>
  <c r="D240" i="18"/>
  <c r="E240" i="18"/>
  <c r="B241" i="18"/>
  <c r="C241" i="18"/>
  <c r="D241" i="18"/>
  <c r="E241" i="18"/>
  <c r="AR241" i="18" s="1"/>
  <c r="B242" i="18"/>
  <c r="C244" i="1" s="1"/>
  <c r="C242" i="18"/>
  <c r="D242" i="18"/>
  <c r="E242" i="18"/>
  <c r="AR242" i="18" s="1"/>
  <c r="B243" i="18"/>
  <c r="C245" i="1" s="1"/>
  <c r="C243" i="18"/>
  <c r="D243" i="18"/>
  <c r="E243" i="18"/>
  <c r="AR243" i="18" s="1"/>
  <c r="B244" i="18"/>
  <c r="C246" i="1" s="1"/>
  <c r="C244" i="18"/>
  <c r="D244" i="18"/>
  <c r="E244" i="18"/>
  <c r="AR244" i="18" s="1"/>
  <c r="B245" i="18"/>
  <c r="C247" i="1" s="1"/>
  <c r="C245" i="18"/>
  <c r="D245" i="18"/>
  <c r="E245" i="18"/>
  <c r="AR245" i="18" s="1"/>
  <c r="B246" i="18"/>
  <c r="C248" i="1" s="1"/>
  <c r="C246" i="18"/>
  <c r="D246" i="18"/>
  <c r="E246" i="18"/>
  <c r="B247" i="18"/>
  <c r="C249" i="1" s="1"/>
  <c r="C247" i="18"/>
  <c r="D247" i="18"/>
  <c r="E247" i="18"/>
  <c r="B248" i="18"/>
  <c r="C250" i="1" s="1"/>
  <c r="C248" i="18"/>
  <c r="D248" i="18"/>
  <c r="E248" i="18"/>
  <c r="AR248" i="18" s="1"/>
  <c r="B249" i="18"/>
  <c r="C251" i="1" s="1"/>
  <c r="C249" i="18"/>
  <c r="D249" i="18"/>
  <c r="E249" i="18"/>
  <c r="AR249" i="18" s="1"/>
  <c r="B250" i="18"/>
  <c r="C252" i="1" s="1"/>
  <c r="C250" i="18"/>
  <c r="D250" i="18"/>
  <c r="E250" i="18"/>
  <c r="AR250" i="18" s="1"/>
  <c r="B251" i="18"/>
  <c r="C253" i="1" s="1"/>
  <c r="C251" i="18"/>
  <c r="D251" i="18"/>
  <c r="E251" i="18"/>
  <c r="AR251" i="18" s="1"/>
  <c r="B252" i="18"/>
  <c r="C254" i="1" s="1"/>
  <c r="C252" i="18"/>
  <c r="D252" i="18"/>
  <c r="E252" i="18"/>
  <c r="B253" i="18"/>
  <c r="C255" i="1" s="1"/>
  <c r="C253" i="18"/>
  <c r="D253" i="18"/>
  <c r="E253" i="18"/>
  <c r="AR253" i="18" s="1"/>
  <c r="B254" i="18"/>
  <c r="C256" i="1" s="1"/>
  <c r="C254" i="18"/>
  <c r="D254" i="18"/>
  <c r="E254" i="18"/>
  <c r="AR254" i="18" s="1"/>
  <c r="B255" i="18"/>
  <c r="C257" i="1" s="1"/>
  <c r="C255" i="18"/>
  <c r="D255" i="18"/>
  <c r="E255" i="18"/>
  <c r="AR255" i="18" s="1"/>
  <c r="B256" i="18"/>
  <c r="C258" i="1" s="1"/>
  <c r="C256" i="18"/>
  <c r="D256" i="18"/>
  <c r="E256" i="18"/>
  <c r="AR256" i="18" s="1"/>
  <c r="B257" i="18"/>
  <c r="C259" i="1" s="1"/>
  <c r="C257" i="18"/>
  <c r="D257" i="18"/>
  <c r="E257" i="18"/>
  <c r="AR257" i="18" s="1"/>
  <c r="B258" i="18"/>
  <c r="C260" i="1" s="1"/>
  <c r="C258" i="18"/>
  <c r="D258" i="18"/>
  <c r="E258" i="18"/>
  <c r="B259" i="18"/>
  <c r="C261" i="1" s="1"/>
  <c r="C259" i="18"/>
  <c r="D259" i="18"/>
  <c r="E259" i="18"/>
  <c r="B260" i="18"/>
  <c r="C262" i="1" s="1"/>
  <c r="C260" i="18"/>
  <c r="D260" i="18"/>
  <c r="E260" i="18"/>
  <c r="AR260" i="18" s="1"/>
  <c r="B261" i="18"/>
  <c r="C263" i="1" s="1"/>
  <c r="C261" i="18"/>
  <c r="D261" i="18"/>
  <c r="E261" i="18"/>
  <c r="AR261" i="18" s="1"/>
  <c r="B262" i="18"/>
  <c r="C264" i="1" s="1"/>
  <c r="C262" i="18"/>
  <c r="D262" i="18"/>
  <c r="E262" i="18"/>
  <c r="AR262" i="18" s="1"/>
  <c r="B263" i="18"/>
  <c r="C265" i="1" s="1"/>
  <c r="C263" i="18"/>
  <c r="D263" i="18"/>
  <c r="E263" i="18"/>
  <c r="AR263" i="18" s="1"/>
  <c r="B264" i="18"/>
  <c r="C264" i="18"/>
  <c r="D264" i="18"/>
  <c r="E264" i="18"/>
  <c r="B265" i="18"/>
  <c r="C265" i="18"/>
  <c r="D265" i="18"/>
  <c r="E265" i="18"/>
  <c r="AR265" i="18" s="1"/>
  <c r="B266" i="18"/>
  <c r="C266" i="1" s="1"/>
  <c r="C266" i="18"/>
  <c r="D266" i="18"/>
  <c r="E266" i="18"/>
  <c r="AR266" i="18" s="1"/>
  <c r="B267" i="18"/>
  <c r="C267" i="1" s="1"/>
  <c r="C267" i="18"/>
  <c r="D267" i="18"/>
  <c r="E267" i="18"/>
  <c r="AR267" i="18" s="1"/>
  <c r="B268" i="18"/>
  <c r="C268" i="1" s="1"/>
  <c r="C268" i="18"/>
  <c r="D268" i="18"/>
  <c r="E268" i="18"/>
  <c r="AR268" i="18" s="1"/>
  <c r="B269" i="18"/>
  <c r="C269" i="1" s="1"/>
  <c r="C269" i="18"/>
  <c r="D269" i="18"/>
  <c r="E269" i="18"/>
  <c r="AR269" i="18" s="1"/>
  <c r="B270" i="18"/>
  <c r="C270" i="1" s="1"/>
  <c r="C270" i="18"/>
  <c r="D270" i="18"/>
  <c r="E270" i="18"/>
  <c r="B271" i="18"/>
  <c r="C271" i="1" s="1"/>
  <c r="C271" i="18"/>
  <c r="D271" i="18"/>
  <c r="E271" i="18"/>
  <c r="AR271" i="18" s="1"/>
  <c r="B272" i="18"/>
  <c r="C272" i="1" s="1"/>
  <c r="C272" i="18"/>
  <c r="D272" i="18"/>
  <c r="E272" i="18"/>
  <c r="AR272" i="18" s="1"/>
  <c r="B273" i="18"/>
  <c r="C273" i="1" s="1"/>
  <c r="C273" i="18"/>
  <c r="D273" i="18"/>
  <c r="E273" i="18"/>
  <c r="AR273" i="18" s="1"/>
  <c r="B274" i="18"/>
  <c r="C274" i="1" s="1"/>
  <c r="C274" i="18"/>
  <c r="D274" i="18"/>
  <c r="E274" i="18"/>
  <c r="AR274" i="18" s="1"/>
  <c r="B275" i="18"/>
  <c r="C275" i="1" s="1"/>
  <c r="C275" i="18"/>
  <c r="D275" i="18"/>
  <c r="E275" i="18"/>
  <c r="B276" i="18"/>
  <c r="C276" i="1" s="1"/>
  <c r="C276" i="18"/>
  <c r="D276" i="18"/>
  <c r="E276" i="18"/>
  <c r="B277" i="18"/>
  <c r="C277" i="1" s="1"/>
  <c r="C277" i="18"/>
  <c r="D277" i="18"/>
  <c r="E277" i="18"/>
  <c r="AR277" i="18" s="1"/>
  <c r="B278" i="18"/>
  <c r="C278" i="1" s="1"/>
  <c r="C278" i="18"/>
  <c r="D278" i="18"/>
  <c r="E278" i="18"/>
  <c r="AR278" i="18" s="1"/>
  <c r="B279" i="18"/>
  <c r="C279" i="1" s="1"/>
  <c r="C279" i="18"/>
  <c r="D279" i="18"/>
  <c r="E279" i="18"/>
  <c r="AR279" i="18" s="1"/>
  <c r="B280" i="18"/>
  <c r="C280" i="1" s="1"/>
  <c r="C280" i="18"/>
  <c r="D280" i="18"/>
  <c r="E280" i="18"/>
  <c r="AR280" i="18" s="1"/>
  <c r="B281" i="18"/>
  <c r="C281" i="1" s="1"/>
  <c r="C281" i="18"/>
  <c r="D281" i="18"/>
  <c r="E281" i="18"/>
  <c r="AR281" i="18" s="1"/>
  <c r="B282" i="18"/>
  <c r="C282" i="1" s="1"/>
  <c r="C282" i="18"/>
  <c r="D282" i="18"/>
  <c r="E282" i="18"/>
  <c r="AR282" i="18" s="1"/>
  <c r="B283" i="18"/>
  <c r="C283" i="1" s="1"/>
  <c r="C283" i="18"/>
  <c r="D283" i="18"/>
  <c r="E283" i="18"/>
  <c r="B284" i="18"/>
  <c r="C284" i="1" s="1"/>
  <c r="C284" i="18"/>
  <c r="D284" i="18"/>
  <c r="E284" i="18"/>
  <c r="AR284" i="18" s="1"/>
  <c r="B285" i="18"/>
  <c r="C285" i="1" s="1"/>
  <c r="C285" i="18"/>
  <c r="D285" i="18"/>
  <c r="E285" i="18"/>
  <c r="AR285" i="18" s="1"/>
  <c r="B286" i="18"/>
  <c r="C286" i="1" s="1"/>
  <c r="C286" i="18"/>
  <c r="D286" i="18"/>
  <c r="E286" i="18"/>
  <c r="AR286" i="18" s="1"/>
  <c r="B287" i="18"/>
  <c r="C287" i="1" s="1"/>
  <c r="C287" i="18"/>
  <c r="D287" i="18"/>
  <c r="E287" i="18"/>
  <c r="AR287" i="18" s="1"/>
  <c r="B288" i="18"/>
  <c r="C288" i="1" s="1"/>
  <c r="E288" i="1" s="1"/>
  <c r="D288" i="1" s="1"/>
  <c r="C288" i="18"/>
  <c r="D288" i="18"/>
  <c r="E288" i="18"/>
  <c r="B289" i="18"/>
  <c r="C289" i="18"/>
  <c r="D289" i="18"/>
  <c r="E289" i="18"/>
  <c r="AR289" i="18" s="1"/>
  <c r="B290" i="18"/>
  <c r="C290" i="18"/>
  <c r="D290" i="18"/>
  <c r="E290" i="18"/>
  <c r="AR290" i="18" s="1"/>
  <c r="B291" i="18"/>
  <c r="C291" i="18"/>
  <c r="D291" i="18"/>
  <c r="E291" i="18"/>
  <c r="AR291" i="18" s="1"/>
  <c r="B292" i="18"/>
  <c r="C292" i="18"/>
  <c r="D292" i="18"/>
  <c r="E292" i="18"/>
  <c r="AR292" i="18" s="1"/>
  <c r="B293" i="18"/>
  <c r="C293" i="18"/>
  <c r="D293" i="18"/>
  <c r="E293" i="18"/>
  <c r="AR293" i="18" s="1"/>
  <c r="B294" i="18"/>
  <c r="C294" i="18"/>
  <c r="D294" i="18"/>
  <c r="E294" i="18"/>
  <c r="B295" i="18"/>
  <c r="C295" i="18"/>
  <c r="D295" i="18"/>
  <c r="E295" i="18"/>
  <c r="AR295" i="18" s="1"/>
  <c r="B296" i="18"/>
  <c r="C296" i="18"/>
  <c r="D296" i="18"/>
  <c r="E296" i="18"/>
  <c r="AR296" i="18" s="1"/>
  <c r="B297" i="18"/>
  <c r="C297" i="18"/>
  <c r="D297" i="18"/>
  <c r="E297" i="18"/>
  <c r="AR297" i="18" s="1"/>
  <c r="B298" i="18"/>
  <c r="C298" i="18"/>
  <c r="D298" i="18"/>
  <c r="E298" i="18"/>
  <c r="AR298" i="18" s="1"/>
  <c r="B299" i="18"/>
  <c r="C299" i="18"/>
  <c r="D299" i="18"/>
  <c r="E299" i="18"/>
  <c r="B300" i="18"/>
  <c r="C300" i="18"/>
  <c r="D300" i="18"/>
  <c r="E300" i="18"/>
  <c r="AR300" i="18" s="1"/>
  <c r="B301" i="18"/>
  <c r="C301" i="18"/>
  <c r="D301" i="18"/>
  <c r="E301" i="18"/>
  <c r="AR301" i="18" s="1"/>
  <c r="B302" i="18"/>
  <c r="C302" i="18"/>
  <c r="D302" i="18"/>
  <c r="E302" i="18"/>
  <c r="AR302" i="18" s="1"/>
  <c r="B303" i="18"/>
  <c r="C303" i="18"/>
  <c r="D303" i="18"/>
  <c r="E303" i="18"/>
  <c r="AR303" i="18" s="1"/>
  <c r="B304" i="18"/>
  <c r="C304" i="18"/>
  <c r="D304" i="18"/>
  <c r="E304" i="18"/>
  <c r="AR304" i="18" s="1"/>
  <c r="B305" i="18"/>
  <c r="C305" i="18"/>
  <c r="D305" i="18"/>
  <c r="E305" i="18"/>
  <c r="AR305" i="18" s="1"/>
  <c r="B306" i="18"/>
  <c r="C306" i="18"/>
  <c r="D306" i="18"/>
  <c r="E306" i="18"/>
  <c r="AR306" i="18" s="1"/>
  <c r="B307" i="18"/>
  <c r="C307" i="18"/>
  <c r="D307" i="18"/>
  <c r="E307" i="18"/>
  <c r="AR307" i="18" s="1"/>
  <c r="B308" i="18"/>
  <c r="C308" i="18"/>
  <c r="D308" i="18"/>
  <c r="E308" i="18"/>
  <c r="AR308" i="18" s="1"/>
  <c r="B309" i="18"/>
  <c r="C309" i="18"/>
  <c r="D309" i="18"/>
  <c r="E309" i="18"/>
  <c r="AR309" i="18" s="1"/>
  <c r="B310" i="18"/>
  <c r="C310" i="18"/>
  <c r="D310" i="18"/>
  <c r="E310" i="18"/>
  <c r="AR310" i="18" s="1"/>
  <c r="B311" i="18"/>
  <c r="C311" i="18"/>
  <c r="D311" i="18"/>
  <c r="E311" i="18"/>
  <c r="AR311" i="18" s="1"/>
  <c r="B312" i="18"/>
  <c r="C312" i="18"/>
  <c r="D312" i="18"/>
  <c r="E312" i="18"/>
  <c r="AR312" i="18" s="1"/>
  <c r="B313" i="18"/>
  <c r="C313" i="18"/>
  <c r="D313" i="18"/>
  <c r="E313" i="18"/>
  <c r="AR313" i="18" s="1"/>
  <c r="B314" i="18"/>
  <c r="C314" i="18"/>
  <c r="D314" i="18"/>
  <c r="E314" i="18"/>
  <c r="AR314" i="18" s="1"/>
  <c r="B315" i="18"/>
  <c r="C315" i="18"/>
  <c r="D315" i="18"/>
  <c r="E315" i="18"/>
  <c r="AR315" i="18" s="1"/>
  <c r="B316" i="18"/>
  <c r="C316" i="18"/>
  <c r="D316" i="18"/>
  <c r="E316" i="18"/>
  <c r="AR316" i="18" s="1"/>
  <c r="B317" i="18"/>
  <c r="C317" i="18"/>
  <c r="D317" i="18"/>
  <c r="E317" i="18"/>
  <c r="AR317" i="18" s="1"/>
  <c r="B318" i="18"/>
  <c r="C318" i="18"/>
  <c r="D318" i="18"/>
  <c r="E318" i="18"/>
  <c r="B319" i="18"/>
  <c r="C319" i="18"/>
  <c r="D319" i="18"/>
  <c r="E319" i="18"/>
  <c r="AR319" i="18" s="1"/>
  <c r="B320" i="18"/>
  <c r="C320" i="18"/>
  <c r="D320" i="18"/>
  <c r="E320" i="18"/>
  <c r="AR320" i="18" s="1"/>
  <c r="B321" i="18"/>
  <c r="C321" i="18"/>
  <c r="D321" i="18"/>
  <c r="E321" i="18"/>
  <c r="AR321" i="18" s="1"/>
  <c r="B322" i="18"/>
  <c r="C322" i="18"/>
  <c r="D322" i="18"/>
  <c r="E322" i="18"/>
  <c r="AR322" i="18" s="1"/>
  <c r="B323" i="18"/>
  <c r="C323" i="18"/>
  <c r="D323" i="18"/>
  <c r="E323" i="18"/>
  <c r="AR323" i="18" s="1"/>
  <c r="B324" i="18"/>
  <c r="C324" i="18"/>
  <c r="D324" i="18"/>
  <c r="E324" i="18"/>
  <c r="AR324" i="18" s="1"/>
  <c r="B325" i="18"/>
  <c r="C325" i="18"/>
  <c r="D325" i="18"/>
  <c r="E325" i="18"/>
  <c r="B326" i="18"/>
  <c r="C326" i="18"/>
  <c r="D326" i="18"/>
  <c r="E326" i="18"/>
  <c r="AR326" i="18" s="1"/>
  <c r="B327" i="18"/>
  <c r="C327" i="18"/>
  <c r="D327" i="18"/>
  <c r="E327" i="18"/>
  <c r="AR327" i="18" s="1"/>
  <c r="B328" i="18"/>
  <c r="C328" i="18"/>
  <c r="D328" i="18"/>
  <c r="E328" i="18"/>
  <c r="AR328" i="18" s="1"/>
  <c r="B329" i="18"/>
  <c r="C329" i="18"/>
  <c r="D329" i="18"/>
  <c r="E329" i="18"/>
  <c r="AR329" i="18" s="1"/>
  <c r="B330" i="18"/>
  <c r="C330" i="18"/>
  <c r="D330" i="18"/>
  <c r="E330" i="18"/>
  <c r="AR330" i="18" s="1"/>
  <c r="B331" i="18"/>
  <c r="C331" i="18"/>
  <c r="D331" i="18"/>
  <c r="E331" i="18"/>
  <c r="AR331" i="18" s="1"/>
  <c r="B332" i="18"/>
  <c r="C332" i="18"/>
  <c r="D332" i="18"/>
  <c r="E332" i="18"/>
  <c r="AR332" i="18" s="1"/>
  <c r="B333" i="18"/>
  <c r="C333" i="18"/>
  <c r="D333" i="18"/>
  <c r="E333" i="18"/>
  <c r="AR333" i="18" s="1"/>
  <c r="B334" i="18"/>
  <c r="C334" i="18"/>
  <c r="D334" i="18"/>
  <c r="E334" i="18"/>
  <c r="AR334" i="18" s="1"/>
  <c r="B335" i="18"/>
  <c r="C335" i="18"/>
  <c r="D335" i="18"/>
  <c r="E335" i="18"/>
  <c r="AR335" i="18" s="1"/>
  <c r="B336" i="18"/>
  <c r="C336" i="18"/>
  <c r="D336" i="18"/>
  <c r="E336" i="18"/>
  <c r="AR336" i="18" s="1"/>
  <c r="B337" i="18"/>
  <c r="C337" i="18"/>
  <c r="D337" i="18"/>
  <c r="E337" i="18"/>
  <c r="AR337" i="18" s="1"/>
  <c r="B338" i="18"/>
  <c r="C338" i="18"/>
  <c r="D338" i="18"/>
  <c r="E338" i="18"/>
  <c r="AR338" i="18" s="1"/>
  <c r="B339" i="18"/>
  <c r="C339" i="18"/>
  <c r="D339" i="18"/>
  <c r="E339" i="18"/>
  <c r="AR339" i="18" s="1"/>
  <c r="B340" i="18"/>
  <c r="C340" i="18"/>
  <c r="D340" i="18"/>
  <c r="E340" i="18"/>
  <c r="AR340" i="18" s="1"/>
  <c r="B341" i="18"/>
  <c r="C341" i="18"/>
  <c r="D341" i="18"/>
  <c r="E341" i="18"/>
  <c r="AR341" i="18" s="1"/>
  <c r="B342" i="18"/>
  <c r="C342" i="18"/>
  <c r="D342" i="18"/>
  <c r="E342" i="18"/>
  <c r="B343" i="18"/>
  <c r="C343" i="18"/>
  <c r="D343" i="18"/>
  <c r="E343" i="18"/>
  <c r="AR343" i="18" s="1"/>
  <c r="B344" i="18"/>
  <c r="C344" i="18"/>
  <c r="D344" i="18"/>
  <c r="E344" i="18"/>
  <c r="AR344" i="18" s="1"/>
  <c r="B345" i="18"/>
  <c r="C345" i="18"/>
  <c r="D345" i="18"/>
  <c r="E345" i="18"/>
  <c r="AR345" i="18" s="1"/>
  <c r="B346" i="18"/>
  <c r="C346" i="18"/>
  <c r="D346" i="18"/>
  <c r="E346" i="18"/>
  <c r="AR346" i="18" s="1"/>
  <c r="B347" i="18"/>
  <c r="C347" i="18"/>
  <c r="D347" i="18"/>
  <c r="E347" i="18"/>
  <c r="AR347" i="18" s="1"/>
  <c r="B348" i="18"/>
  <c r="C348" i="18"/>
  <c r="D348" i="18"/>
  <c r="E348" i="18"/>
  <c r="AR348" i="18" s="1"/>
  <c r="B349" i="18"/>
  <c r="C349" i="18"/>
  <c r="D349" i="18"/>
  <c r="E349" i="18"/>
  <c r="AR349" i="18" s="1"/>
  <c r="B350" i="18"/>
  <c r="C350" i="18"/>
  <c r="D350" i="18"/>
  <c r="E350" i="18"/>
  <c r="AR350" i="18" s="1"/>
  <c r="B351" i="18"/>
  <c r="C351" i="18"/>
  <c r="D351" i="18"/>
  <c r="E351" i="18"/>
  <c r="AR351" i="18" s="1"/>
  <c r="B352" i="18"/>
  <c r="C352" i="18"/>
  <c r="D352" i="18"/>
  <c r="E352" i="18"/>
  <c r="AR352" i="18" s="1"/>
  <c r="B353" i="18"/>
  <c r="C353" i="18"/>
  <c r="D353" i="18"/>
  <c r="E353" i="18"/>
  <c r="AR353" i="18" s="1"/>
  <c r="B354" i="18"/>
  <c r="C354" i="18"/>
  <c r="D354" i="18"/>
  <c r="E354" i="18"/>
  <c r="AR354" i="18" s="1"/>
  <c r="B355" i="18"/>
  <c r="C355" i="18"/>
  <c r="D355" i="18"/>
  <c r="E355" i="18"/>
  <c r="AR355" i="18" s="1"/>
  <c r="B356" i="18"/>
  <c r="C356" i="18"/>
  <c r="D356" i="18"/>
  <c r="E356" i="18"/>
  <c r="AR356" i="18" s="1"/>
  <c r="B357" i="18"/>
  <c r="C357" i="18"/>
  <c r="D357" i="18"/>
  <c r="E357" i="18"/>
  <c r="AR357" i="18" s="1"/>
  <c r="B358" i="18"/>
  <c r="C358" i="18"/>
  <c r="D358" i="18"/>
  <c r="E358" i="18"/>
  <c r="AR358" i="18" s="1"/>
  <c r="B359" i="18"/>
  <c r="C359" i="18"/>
  <c r="D359" i="18"/>
  <c r="E359" i="18"/>
  <c r="AR359" i="18" s="1"/>
  <c r="B360" i="18"/>
  <c r="C360" i="18"/>
  <c r="D360" i="18"/>
  <c r="E360" i="18"/>
  <c r="AR360" i="18" s="1"/>
  <c r="B361" i="18"/>
  <c r="C361" i="18"/>
  <c r="D361" i="18"/>
  <c r="E361" i="18"/>
  <c r="AR361" i="18" s="1"/>
  <c r="B362" i="18"/>
  <c r="C362" i="18"/>
  <c r="D362" i="18"/>
  <c r="E362" i="18"/>
  <c r="AR362" i="18" s="1"/>
  <c r="B363" i="18"/>
  <c r="C363" i="18"/>
  <c r="D363" i="18"/>
  <c r="E363" i="18"/>
  <c r="AR363" i="18" s="1"/>
  <c r="B364" i="18"/>
  <c r="C364" i="18"/>
  <c r="D364" i="18"/>
  <c r="E364" i="18"/>
  <c r="AR364" i="18" s="1"/>
  <c r="B365" i="18"/>
  <c r="C365" i="18"/>
  <c r="D365" i="18"/>
  <c r="E365" i="18"/>
  <c r="AR365" i="18" s="1"/>
  <c r="B366" i="18"/>
  <c r="C366" i="18"/>
  <c r="D366" i="18"/>
  <c r="E366" i="18"/>
  <c r="B367" i="18"/>
  <c r="C367" i="18"/>
  <c r="D367" i="18"/>
  <c r="E367" i="18"/>
  <c r="AR367" i="18" s="1"/>
  <c r="B368" i="18"/>
  <c r="C368" i="18"/>
  <c r="D368" i="18"/>
  <c r="E368" i="18"/>
  <c r="AR368" i="18" s="1"/>
  <c r="B369" i="18"/>
  <c r="C369" i="18"/>
  <c r="D369" i="18"/>
  <c r="E369" i="18"/>
  <c r="AR369" i="18" s="1"/>
  <c r="B370" i="18"/>
  <c r="C370" i="18"/>
  <c r="D370" i="18"/>
  <c r="E370" i="18"/>
  <c r="AR370" i="18" s="1"/>
  <c r="B371" i="18"/>
  <c r="C371" i="18"/>
  <c r="D371" i="18"/>
  <c r="E371" i="18"/>
  <c r="AR371" i="18" s="1"/>
  <c r="B372" i="18"/>
  <c r="C372" i="18"/>
  <c r="D372" i="18"/>
  <c r="E372" i="18"/>
  <c r="AR372" i="18" s="1"/>
  <c r="B373" i="18"/>
  <c r="C373" i="18"/>
  <c r="D373" i="18"/>
  <c r="E373" i="18"/>
  <c r="B374" i="18"/>
  <c r="C374" i="18"/>
  <c r="D374" i="18"/>
  <c r="E374" i="18"/>
  <c r="AR374" i="18" s="1"/>
  <c r="B375" i="18"/>
  <c r="C375" i="18"/>
  <c r="D375" i="18"/>
  <c r="E375" i="18"/>
  <c r="AR375" i="18" s="1"/>
  <c r="B376" i="18"/>
  <c r="C376" i="18"/>
  <c r="D376" i="18"/>
  <c r="E376" i="18"/>
  <c r="AR376" i="18" s="1"/>
  <c r="B377" i="18"/>
  <c r="C377" i="18"/>
  <c r="D377" i="18"/>
  <c r="E377" i="18"/>
  <c r="AR377" i="18" s="1"/>
  <c r="B378" i="18"/>
  <c r="C378" i="18"/>
  <c r="D378" i="18"/>
  <c r="E378" i="18"/>
  <c r="AR378" i="18" s="1"/>
  <c r="B379" i="18"/>
  <c r="C379" i="18"/>
  <c r="D379" i="18"/>
  <c r="E379" i="18"/>
  <c r="AR379" i="18" s="1"/>
  <c r="B380" i="18"/>
  <c r="C380" i="18"/>
  <c r="D380" i="18"/>
  <c r="E380" i="18"/>
  <c r="AR380" i="18" s="1"/>
  <c r="B381" i="18"/>
  <c r="C381" i="18"/>
  <c r="D381" i="18"/>
  <c r="E381" i="18"/>
  <c r="AR381" i="18" s="1"/>
  <c r="B382" i="18"/>
  <c r="C382" i="18"/>
  <c r="D382" i="18"/>
  <c r="E382" i="18"/>
  <c r="AR382" i="18" s="1"/>
  <c r="B383" i="18"/>
  <c r="C383" i="18"/>
  <c r="D383" i="18"/>
  <c r="E383" i="18"/>
  <c r="AR383" i="18" s="1"/>
  <c r="B384" i="18"/>
  <c r="C384" i="18"/>
  <c r="D384" i="18"/>
  <c r="E384" i="18"/>
  <c r="AR384" i="18" s="1"/>
  <c r="B385" i="18"/>
  <c r="C385" i="18"/>
  <c r="D385" i="18"/>
  <c r="E385" i="18"/>
  <c r="AR385" i="18" s="1"/>
  <c r="B386" i="18"/>
  <c r="C386" i="18"/>
  <c r="D386" i="18"/>
  <c r="E386" i="18"/>
  <c r="AR386" i="18" s="1"/>
  <c r="B387" i="18"/>
  <c r="C387" i="18"/>
  <c r="D387" i="18"/>
  <c r="E387" i="18"/>
  <c r="AR387" i="18" s="1"/>
  <c r="B388" i="18"/>
  <c r="C388" i="18"/>
  <c r="D388" i="18"/>
  <c r="E388" i="18"/>
  <c r="AR388" i="18" s="1"/>
  <c r="B389" i="18"/>
  <c r="C389" i="18"/>
  <c r="D389" i="18"/>
  <c r="E389" i="18"/>
  <c r="AR389" i="18" s="1"/>
  <c r="B390" i="18"/>
  <c r="C390" i="18"/>
  <c r="D390" i="18"/>
  <c r="E390" i="18"/>
  <c r="B391" i="18"/>
  <c r="C391" i="18"/>
  <c r="D391" i="18"/>
  <c r="E391" i="18"/>
  <c r="AR391" i="18" s="1"/>
  <c r="B392" i="18"/>
  <c r="C392" i="18"/>
  <c r="D392" i="18"/>
  <c r="E392" i="18"/>
  <c r="AR392" i="18" s="1"/>
  <c r="B393" i="18"/>
  <c r="C393" i="18"/>
  <c r="D393" i="18"/>
  <c r="E393" i="18"/>
  <c r="AR393" i="18" s="1"/>
  <c r="B394" i="18"/>
  <c r="C394" i="18"/>
  <c r="D394" i="18"/>
  <c r="E394" i="18"/>
  <c r="AR394" i="18" s="1"/>
  <c r="B395" i="18"/>
  <c r="C395" i="18"/>
  <c r="D395" i="18"/>
  <c r="E395" i="18"/>
  <c r="AR395" i="18" s="1"/>
  <c r="B396" i="18"/>
  <c r="C396" i="18"/>
  <c r="D396" i="18"/>
  <c r="E396" i="18"/>
  <c r="AR396" i="18" s="1"/>
  <c r="B397" i="18"/>
  <c r="C397" i="18"/>
  <c r="D397" i="18"/>
  <c r="E397" i="18"/>
  <c r="B398" i="18"/>
  <c r="C398" i="18"/>
  <c r="D398" i="18"/>
  <c r="E398" i="18"/>
  <c r="AR398" i="18" s="1"/>
  <c r="B399" i="18"/>
  <c r="C399" i="18"/>
  <c r="D399" i="18"/>
  <c r="E399" i="18"/>
  <c r="AR399" i="18" s="1"/>
  <c r="B400" i="18"/>
  <c r="C400" i="18"/>
  <c r="D400" i="18"/>
  <c r="E400" i="18"/>
  <c r="AR400" i="18" s="1"/>
  <c r="B401" i="18"/>
  <c r="C401" i="18"/>
  <c r="D401" i="18"/>
  <c r="E401" i="18"/>
  <c r="AR401" i="18" s="1"/>
  <c r="B402" i="18"/>
  <c r="C402" i="18"/>
  <c r="D402" i="18"/>
  <c r="E402" i="18"/>
  <c r="AR402" i="18" s="1"/>
  <c r="B403" i="18"/>
  <c r="C403" i="18"/>
  <c r="D403" i="18"/>
  <c r="E403" i="18"/>
  <c r="AR403" i="18" s="1"/>
  <c r="B404" i="18"/>
  <c r="C404" i="18"/>
  <c r="D404" i="18"/>
  <c r="E404" i="18"/>
  <c r="AR404" i="18" s="1"/>
  <c r="B405" i="18"/>
  <c r="C405" i="18"/>
  <c r="D405" i="18"/>
  <c r="E405" i="18"/>
  <c r="AR405" i="18" s="1"/>
  <c r="B406" i="18"/>
  <c r="C406" i="18"/>
  <c r="D406" i="18"/>
  <c r="E406" i="18"/>
  <c r="AR406" i="18" s="1"/>
  <c r="B407" i="18"/>
  <c r="C407" i="18"/>
  <c r="D407" i="18"/>
  <c r="E407" i="18"/>
  <c r="AR407" i="18" s="1"/>
  <c r="B408" i="18"/>
  <c r="C408" i="18"/>
  <c r="D408" i="18"/>
  <c r="E408" i="18"/>
  <c r="AR408" i="18" s="1"/>
  <c r="B409" i="18"/>
  <c r="C409" i="18"/>
  <c r="D409" i="18"/>
  <c r="E409" i="18"/>
  <c r="AR409" i="18" s="1"/>
  <c r="B410" i="18"/>
  <c r="C410" i="18"/>
  <c r="D410" i="18"/>
  <c r="E410" i="18"/>
  <c r="AR410" i="18" s="1"/>
  <c r="B411" i="18"/>
  <c r="C411" i="18"/>
  <c r="D411" i="18"/>
  <c r="E411" i="18"/>
  <c r="AR411" i="18" s="1"/>
  <c r="B412" i="18"/>
  <c r="C412" i="18"/>
  <c r="D412" i="18"/>
  <c r="E412" i="18"/>
  <c r="AR412" i="18" s="1"/>
  <c r="B413" i="18"/>
  <c r="C413" i="18"/>
  <c r="D413" i="18"/>
  <c r="E413" i="18"/>
  <c r="AR413" i="18" s="1"/>
  <c r="B414" i="18"/>
  <c r="C414" i="18"/>
  <c r="D414" i="18"/>
  <c r="E414" i="18"/>
  <c r="B415" i="18"/>
  <c r="C415" i="18"/>
  <c r="D415" i="18"/>
  <c r="E415" i="18"/>
  <c r="AR415" i="18" s="1"/>
  <c r="B416" i="18"/>
  <c r="C416" i="18"/>
  <c r="D416" i="18"/>
  <c r="E416" i="18"/>
  <c r="AR416" i="18" s="1"/>
  <c r="B417" i="18"/>
  <c r="C417" i="18"/>
  <c r="D417" i="18"/>
  <c r="E417" i="18"/>
  <c r="AR417" i="18" s="1"/>
  <c r="B418" i="18"/>
  <c r="C418" i="18"/>
  <c r="D418" i="18"/>
  <c r="E418" i="18"/>
  <c r="AR418" i="18" s="1"/>
  <c r="B419" i="18"/>
  <c r="C419" i="18"/>
  <c r="D419" i="18"/>
  <c r="E419" i="18"/>
  <c r="AR419" i="18" s="1"/>
  <c r="B420" i="18"/>
  <c r="C420" i="18"/>
  <c r="D420" i="18"/>
  <c r="E420" i="18"/>
  <c r="AR420" i="18" s="1"/>
  <c r="B421" i="18"/>
  <c r="C421" i="18"/>
  <c r="D421" i="18"/>
  <c r="E421" i="18"/>
  <c r="AR421" i="18" s="1"/>
  <c r="B422" i="18"/>
  <c r="C422" i="18"/>
  <c r="D422" i="18"/>
  <c r="E422" i="18"/>
  <c r="AR422" i="18" s="1"/>
  <c r="B423" i="18"/>
  <c r="C423" i="18"/>
  <c r="D423" i="18"/>
  <c r="E423" i="18"/>
  <c r="AR423" i="18" s="1"/>
  <c r="B424" i="18"/>
  <c r="C424" i="18"/>
  <c r="D424" i="18"/>
  <c r="E424" i="18"/>
  <c r="AR424" i="18" s="1"/>
  <c r="B425" i="18"/>
  <c r="C425" i="18"/>
  <c r="D425" i="18"/>
  <c r="E425" i="18"/>
  <c r="AR425" i="18" s="1"/>
  <c r="B426" i="18"/>
  <c r="C426" i="18"/>
  <c r="D426" i="18"/>
  <c r="E426" i="18"/>
  <c r="AR426" i="18" s="1"/>
  <c r="B427" i="18"/>
  <c r="C427" i="18"/>
  <c r="D427" i="18"/>
  <c r="E427" i="18"/>
  <c r="AR427" i="18" s="1"/>
  <c r="B428" i="18"/>
  <c r="C428" i="18"/>
  <c r="D428" i="18"/>
  <c r="E428" i="18"/>
  <c r="AR428" i="18" s="1"/>
  <c r="B429" i="18"/>
  <c r="C429" i="18"/>
  <c r="D429" i="18"/>
  <c r="E429" i="18"/>
  <c r="AR429" i="18" s="1"/>
  <c r="B430" i="18"/>
  <c r="C430" i="18"/>
  <c r="D430" i="18"/>
  <c r="E430" i="18"/>
  <c r="AR430" i="18" s="1"/>
  <c r="B431" i="18"/>
  <c r="C431" i="18"/>
  <c r="D431" i="18"/>
  <c r="E431" i="18"/>
  <c r="AR431" i="18" s="1"/>
  <c r="B432" i="18"/>
  <c r="C432" i="18"/>
  <c r="D432" i="18"/>
  <c r="E432" i="18"/>
  <c r="AR432" i="18" s="1"/>
  <c r="B433" i="18"/>
  <c r="C433" i="18"/>
  <c r="D433" i="18"/>
  <c r="E433" i="18"/>
  <c r="AR433" i="18" s="1"/>
  <c r="B434" i="18"/>
  <c r="C434" i="18"/>
  <c r="D434" i="18"/>
  <c r="E434" i="18"/>
  <c r="AR434" i="18" s="1"/>
  <c r="B435" i="18"/>
  <c r="C435" i="18"/>
  <c r="D435" i="18"/>
  <c r="E435" i="18"/>
  <c r="AR435" i="18" s="1"/>
  <c r="B436" i="18"/>
  <c r="C436" i="18"/>
  <c r="D436" i="18"/>
  <c r="E436" i="18"/>
  <c r="AR436" i="18" s="1"/>
  <c r="B437" i="18"/>
  <c r="C437" i="18"/>
  <c r="D437" i="18"/>
  <c r="E437" i="18"/>
  <c r="AR437" i="18" s="1"/>
  <c r="B438" i="18"/>
  <c r="C438" i="18"/>
  <c r="D438" i="18"/>
  <c r="E438" i="18"/>
  <c r="B439" i="18"/>
  <c r="C439" i="18"/>
  <c r="D439" i="18"/>
  <c r="E439" i="18"/>
  <c r="AR439" i="18" s="1"/>
  <c r="B440" i="18"/>
  <c r="C440" i="18"/>
  <c r="D440" i="18"/>
  <c r="E440" i="18"/>
  <c r="AR440" i="18" s="1"/>
  <c r="B441" i="18"/>
  <c r="C441" i="18"/>
  <c r="D441" i="18"/>
  <c r="E441" i="18"/>
  <c r="AR441" i="18" s="1"/>
  <c r="B442" i="18"/>
  <c r="C442" i="18"/>
  <c r="D442" i="18"/>
  <c r="E442" i="18"/>
  <c r="AR442" i="18" s="1"/>
  <c r="B443" i="18"/>
  <c r="C443" i="18"/>
  <c r="D443" i="18"/>
  <c r="E443" i="18"/>
  <c r="AR443" i="18" s="1"/>
  <c r="B444" i="18"/>
  <c r="C444" i="18"/>
  <c r="D444" i="18"/>
  <c r="E444" i="18"/>
  <c r="AR444" i="18" s="1"/>
  <c r="B445" i="18"/>
  <c r="C445" i="18"/>
  <c r="D445" i="18"/>
  <c r="E445" i="18"/>
  <c r="B446" i="18"/>
  <c r="C446" i="18"/>
  <c r="D446" i="18"/>
  <c r="E446" i="18"/>
  <c r="AR446" i="18" s="1"/>
  <c r="B447" i="18"/>
  <c r="C447" i="18"/>
  <c r="D447" i="18"/>
  <c r="E447" i="18"/>
  <c r="AR447" i="18" s="1"/>
  <c r="B448" i="18"/>
  <c r="C448" i="18"/>
  <c r="D448" i="18"/>
  <c r="E448" i="18"/>
  <c r="AR448" i="18" s="1"/>
  <c r="B449" i="18"/>
  <c r="C449" i="18"/>
  <c r="D449" i="18"/>
  <c r="E449" i="18"/>
  <c r="AR449" i="18" s="1"/>
  <c r="B450" i="18"/>
  <c r="C450" i="18"/>
  <c r="D450" i="18"/>
  <c r="E450" i="18"/>
  <c r="AR450" i="18" s="1"/>
  <c r="B451" i="18"/>
  <c r="C451" i="18"/>
  <c r="D451" i="18"/>
  <c r="E451" i="18"/>
  <c r="AR451" i="18" s="1"/>
  <c r="B452" i="18"/>
  <c r="C452" i="18"/>
  <c r="D452" i="18"/>
  <c r="E452" i="18"/>
  <c r="AR452" i="18" s="1"/>
  <c r="B453" i="18"/>
  <c r="C453" i="18"/>
  <c r="D453" i="18"/>
  <c r="E453" i="18"/>
  <c r="AR453" i="18" s="1"/>
  <c r="B454" i="18"/>
  <c r="C454" i="18"/>
  <c r="D454" i="18"/>
  <c r="E454" i="18"/>
  <c r="AR454" i="18" s="1"/>
  <c r="B455" i="18"/>
  <c r="C455" i="18"/>
  <c r="D455" i="18"/>
  <c r="E455" i="18"/>
  <c r="AR455" i="18" s="1"/>
  <c r="B456" i="18"/>
  <c r="C456" i="18"/>
  <c r="D456" i="18"/>
  <c r="E456" i="18"/>
  <c r="AR456" i="18" s="1"/>
  <c r="B457" i="18"/>
  <c r="C457" i="18"/>
  <c r="D457" i="18"/>
  <c r="E457" i="18"/>
  <c r="AR457" i="18" s="1"/>
  <c r="B458" i="18"/>
  <c r="C458" i="18"/>
  <c r="D458" i="18"/>
  <c r="E458" i="18"/>
  <c r="AR458" i="18" s="1"/>
  <c r="B459" i="18"/>
  <c r="C459" i="18"/>
  <c r="D459" i="18"/>
  <c r="E459" i="18"/>
  <c r="AR459" i="18" s="1"/>
  <c r="B460" i="18"/>
  <c r="C460" i="18"/>
  <c r="D460" i="18"/>
  <c r="E460" i="18"/>
  <c r="AR460" i="18" s="1"/>
  <c r="B461" i="18"/>
  <c r="C461" i="18"/>
  <c r="D461" i="18"/>
  <c r="E461" i="18"/>
  <c r="AR461" i="18" s="1"/>
  <c r="B462" i="18"/>
  <c r="C462" i="18"/>
  <c r="D462" i="18"/>
  <c r="E462" i="18"/>
  <c r="B463" i="18"/>
  <c r="C463" i="18"/>
  <c r="D463" i="18"/>
  <c r="E463" i="18"/>
  <c r="AR463" i="18" s="1"/>
  <c r="B464" i="18"/>
  <c r="C464" i="18"/>
  <c r="D464" i="18"/>
  <c r="E464" i="18"/>
  <c r="AR464" i="18" s="1"/>
  <c r="B465" i="18"/>
  <c r="C465" i="18"/>
  <c r="D465" i="18"/>
  <c r="E465" i="18"/>
  <c r="AR465" i="18" s="1"/>
  <c r="B466" i="18"/>
  <c r="C466" i="18"/>
  <c r="D466" i="18"/>
  <c r="E466" i="18"/>
  <c r="AR466" i="18" s="1"/>
  <c r="B467" i="18"/>
  <c r="C467" i="18"/>
  <c r="D467" i="18"/>
  <c r="E467" i="18"/>
  <c r="AR467" i="18" s="1"/>
  <c r="B468" i="18"/>
  <c r="C468" i="18"/>
  <c r="D468" i="18"/>
  <c r="E468" i="18"/>
  <c r="AR468" i="18" s="1"/>
  <c r="B469" i="18"/>
  <c r="C469" i="18"/>
  <c r="D469" i="18"/>
  <c r="E469" i="18"/>
  <c r="B470" i="18"/>
  <c r="C470" i="18"/>
  <c r="D470" i="18"/>
  <c r="E470" i="18"/>
  <c r="AR470" i="18" s="1"/>
  <c r="B471" i="18"/>
  <c r="C471" i="18"/>
  <c r="D471" i="18"/>
  <c r="E471" i="18"/>
  <c r="AR471" i="18" s="1"/>
  <c r="B472" i="18"/>
  <c r="C472" i="18"/>
  <c r="D472" i="18"/>
  <c r="E472" i="18"/>
  <c r="AR472" i="18" s="1"/>
  <c r="B473" i="18"/>
  <c r="C473" i="18"/>
  <c r="D473" i="18"/>
  <c r="E473" i="18"/>
  <c r="AR473" i="18" s="1"/>
  <c r="B474" i="18"/>
  <c r="C474" i="18"/>
  <c r="D474" i="18"/>
  <c r="E474" i="18"/>
  <c r="AR474" i="18" s="1"/>
  <c r="B475" i="18"/>
  <c r="C475" i="18"/>
  <c r="D475" i="18"/>
  <c r="E475" i="18"/>
  <c r="AR475" i="18" s="1"/>
  <c r="B476" i="18"/>
  <c r="C476" i="18"/>
  <c r="D476" i="18"/>
  <c r="E476" i="18"/>
  <c r="AR476" i="18" s="1"/>
  <c r="B477" i="18"/>
  <c r="C477" i="18"/>
  <c r="D477" i="18"/>
  <c r="E477" i="18"/>
  <c r="AR477" i="18" s="1"/>
  <c r="B478" i="18"/>
  <c r="C478" i="18"/>
  <c r="D478" i="18"/>
  <c r="E478" i="18"/>
  <c r="AR478" i="18" s="1"/>
  <c r="B479" i="18"/>
  <c r="C479" i="18"/>
  <c r="D479" i="18"/>
  <c r="E479" i="18"/>
  <c r="AR479" i="18" s="1"/>
  <c r="B480" i="18"/>
  <c r="C480" i="18"/>
  <c r="D480" i="18"/>
  <c r="E480" i="18"/>
  <c r="AR480" i="18" s="1"/>
  <c r="B481" i="18"/>
  <c r="C481" i="18"/>
  <c r="D481" i="18"/>
  <c r="E481" i="18"/>
  <c r="AR481" i="18" s="1"/>
  <c r="B482" i="18"/>
  <c r="C482" i="18"/>
  <c r="D482" i="18"/>
  <c r="E482" i="18"/>
  <c r="AR482" i="18" s="1"/>
  <c r="B483" i="18"/>
  <c r="C483" i="18"/>
  <c r="D483" i="18"/>
  <c r="E483" i="18"/>
  <c r="AR483" i="18" s="1"/>
  <c r="B484" i="18"/>
  <c r="C484" i="18"/>
  <c r="D484" i="18"/>
  <c r="E484" i="18"/>
  <c r="AR484" i="18" s="1"/>
  <c r="B485" i="18"/>
  <c r="C485" i="18"/>
  <c r="D485" i="18"/>
  <c r="E485" i="18"/>
  <c r="AR485" i="18" s="1"/>
  <c r="B486" i="18"/>
  <c r="C486" i="18"/>
  <c r="D486" i="18"/>
  <c r="E486" i="18"/>
  <c r="B487" i="18"/>
  <c r="C487" i="18"/>
  <c r="D487" i="18"/>
  <c r="E487" i="18"/>
  <c r="AR487" i="18" s="1"/>
  <c r="B488" i="18"/>
  <c r="C488" i="18"/>
  <c r="D488" i="18"/>
  <c r="E488" i="18"/>
  <c r="AR488" i="18" s="1"/>
  <c r="B489" i="18"/>
  <c r="C489" i="18"/>
  <c r="D489" i="18"/>
  <c r="E489" i="18"/>
  <c r="AR489" i="18" s="1"/>
  <c r="B490" i="18"/>
  <c r="C490" i="18"/>
  <c r="D490" i="18"/>
  <c r="E490" i="18"/>
  <c r="AR490" i="18" s="1"/>
  <c r="B491" i="18"/>
  <c r="C491" i="18"/>
  <c r="D491" i="18"/>
  <c r="E491" i="18"/>
  <c r="AR491" i="18" s="1"/>
  <c r="B492" i="18"/>
  <c r="C492" i="18"/>
  <c r="D492" i="18"/>
  <c r="E492" i="18"/>
  <c r="AR492" i="18" s="1"/>
  <c r="B493" i="18"/>
  <c r="C493" i="18"/>
  <c r="D493" i="18"/>
  <c r="E493" i="18"/>
  <c r="B494" i="18"/>
  <c r="C494" i="18"/>
  <c r="D494" i="18"/>
  <c r="E494" i="18"/>
  <c r="AR494" i="18" s="1"/>
  <c r="B495" i="18"/>
  <c r="C495" i="18"/>
  <c r="D495" i="18"/>
  <c r="E495" i="18"/>
  <c r="AR495" i="18" s="1"/>
  <c r="B496" i="18"/>
  <c r="C496" i="18"/>
  <c r="D496" i="18"/>
  <c r="E496" i="18"/>
  <c r="AR496" i="18" s="1"/>
  <c r="B497" i="18"/>
  <c r="C497" i="18"/>
  <c r="D497" i="18"/>
  <c r="E497" i="18"/>
  <c r="AR497" i="18" s="1"/>
  <c r="B498" i="18"/>
  <c r="C498" i="18"/>
  <c r="D498" i="18"/>
  <c r="E498" i="18"/>
  <c r="AR498" i="18" s="1"/>
  <c r="B499" i="18"/>
  <c r="C499" i="18"/>
  <c r="D499" i="18"/>
  <c r="E499" i="18"/>
  <c r="AR499" i="18" s="1"/>
  <c r="B500" i="18"/>
  <c r="C500" i="18"/>
  <c r="D500" i="18"/>
  <c r="E500" i="18"/>
  <c r="AR500" i="18" s="1"/>
  <c r="B501" i="18"/>
  <c r="C501" i="18"/>
  <c r="D501" i="18"/>
  <c r="E501" i="18"/>
  <c r="AR501" i="18" s="1"/>
  <c r="B502" i="18"/>
  <c r="C502" i="18"/>
  <c r="D502" i="18"/>
  <c r="E502" i="18"/>
  <c r="AR502" i="18" s="1"/>
  <c r="B503" i="18"/>
  <c r="C503" i="18"/>
  <c r="D503" i="18"/>
  <c r="E503" i="18"/>
  <c r="AR503" i="18" s="1"/>
  <c r="B504" i="18"/>
  <c r="C504" i="18"/>
  <c r="D504" i="18"/>
  <c r="E504" i="18"/>
  <c r="AR504" i="18" s="1"/>
  <c r="B505" i="18"/>
  <c r="C505" i="18"/>
  <c r="D505" i="18"/>
  <c r="E505" i="18"/>
  <c r="AR505" i="18" s="1"/>
  <c r="B506" i="18"/>
  <c r="C506" i="18"/>
  <c r="D506" i="18"/>
  <c r="E506" i="18"/>
  <c r="AR506" i="18" s="1"/>
  <c r="B507" i="18"/>
  <c r="C507" i="18"/>
  <c r="D507" i="18"/>
  <c r="E507" i="18"/>
  <c r="AR507" i="18" s="1"/>
  <c r="B508" i="18"/>
  <c r="C508" i="18"/>
  <c r="D508" i="18"/>
  <c r="E508" i="18"/>
  <c r="AR508" i="18" s="1"/>
  <c r="B509" i="18"/>
  <c r="C509" i="18"/>
  <c r="D509" i="18"/>
  <c r="E509" i="18"/>
  <c r="AR509" i="18" s="1"/>
  <c r="B510" i="18"/>
  <c r="C510" i="18"/>
  <c r="D510" i="18"/>
  <c r="E510" i="18"/>
  <c r="B511" i="18"/>
  <c r="C511" i="18"/>
  <c r="D511" i="18"/>
  <c r="E511" i="18"/>
  <c r="AR511" i="18" s="1"/>
  <c r="B512" i="18"/>
  <c r="C512" i="18"/>
  <c r="D512" i="18"/>
  <c r="E512" i="18"/>
  <c r="AR512" i="18" s="1"/>
  <c r="B513" i="18"/>
  <c r="C513" i="18"/>
  <c r="D513" i="18"/>
  <c r="E513" i="18"/>
  <c r="AR513" i="18" s="1"/>
  <c r="B514" i="18"/>
  <c r="C514" i="18"/>
  <c r="D514" i="18"/>
  <c r="E514" i="18"/>
  <c r="AR514" i="18" s="1"/>
  <c r="B515" i="18"/>
  <c r="C515" i="18"/>
  <c r="D515" i="18"/>
  <c r="E515" i="18"/>
  <c r="AR515" i="18" s="1"/>
  <c r="B516" i="18"/>
  <c r="C516" i="18"/>
  <c r="D516" i="18"/>
  <c r="E516" i="18"/>
  <c r="B517" i="18"/>
  <c r="C517" i="18"/>
  <c r="D517" i="18"/>
  <c r="E517" i="18"/>
  <c r="AR517" i="18" s="1"/>
  <c r="B518" i="18"/>
  <c r="C518" i="18"/>
  <c r="D518" i="18"/>
  <c r="E518" i="18"/>
  <c r="AR518" i="18" s="1"/>
  <c r="B519" i="18"/>
  <c r="C519" i="18"/>
  <c r="D519" i="18"/>
  <c r="E519" i="18"/>
  <c r="AR519" i="18" s="1"/>
  <c r="B520" i="18"/>
  <c r="C520" i="18"/>
  <c r="D520" i="18"/>
  <c r="E520" i="18"/>
  <c r="AR520" i="18" s="1"/>
  <c r="B521" i="18"/>
  <c r="C521" i="18"/>
  <c r="D521" i="18"/>
  <c r="E521" i="18"/>
  <c r="AR521" i="18" s="1"/>
  <c r="B522" i="18"/>
  <c r="C522" i="18"/>
  <c r="D522" i="18"/>
  <c r="E522" i="18"/>
  <c r="AR522" i="18" s="1"/>
  <c r="B523" i="18"/>
  <c r="C523" i="18"/>
  <c r="D523" i="18"/>
  <c r="E523" i="18"/>
  <c r="AR523" i="18" s="1"/>
  <c r="B524" i="18"/>
  <c r="C524" i="18"/>
  <c r="D524" i="18"/>
  <c r="E524" i="18"/>
  <c r="AR524" i="18" s="1"/>
  <c r="B525" i="18"/>
  <c r="C525" i="18"/>
  <c r="D525" i="18"/>
  <c r="E525" i="18"/>
  <c r="AR525" i="18" s="1"/>
  <c r="B526" i="18"/>
  <c r="C526" i="18"/>
  <c r="D526" i="18"/>
  <c r="E526" i="18"/>
  <c r="AR526" i="18" s="1"/>
  <c r="B527" i="18"/>
  <c r="C527" i="18"/>
  <c r="D527" i="18"/>
  <c r="E527" i="18"/>
  <c r="AR527" i="18" s="1"/>
  <c r="B528" i="18"/>
  <c r="C528" i="18"/>
  <c r="D528" i="18"/>
  <c r="E528" i="18"/>
  <c r="AR528" i="18" s="1"/>
  <c r="B529" i="18"/>
  <c r="C529" i="18"/>
  <c r="D529" i="18"/>
  <c r="E529" i="18"/>
  <c r="AR529" i="18" s="1"/>
  <c r="B530" i="18"/>
  <c r="C530" i="18"/>
  <c r="D530" i="18"/>
  <c r="E530" i="18"/>
  <c r="AR530" i="18" s="1"/>
  <c r="B531" i="18"/>
  <c r="C531" i="18"/>
  <c r="D531" i="18"/>
  <c r="E531" i="18"/>
  <c r="AR531" i="18" s="1"/>
  <c r="B532" i="18"/>
  <c r="C532" i="18"/>
  <c r="D532" i="18"/>
  <c r="E532" i="18"/>
  <c r="AR532" i="18" s="1"/>
  <c r="B533" i="18"/>
  <c r="C533" i="18"/>
  <c r="D533" i="18"/>
  <c r="E533" i="18"/>
  <c r="AR533" i="18" s="1"/>
  <c r="B534" i="18"/>
  <c r="C534" i="18"/>
  <c r="D534" i="18"/>
  <c r="E534" i="18"/>
  <c r="AR534" i="18" s="1"/>
  <c r="B535" i="18"/>
  <c r="C535" i="18"/>
  <c r="D535" i="18"/>
  <c r="E535" i="18"/>
  <c r="AR535" i="18" s="1"/>
  <c r="B536" i="18"/>
  <c r="C536" i="18"/>
  <c r="D536" i="18"/>
  <c r="E536" i="18"/>
  <c r="AR536" i="18" s="1"/>
  <c r="B537" i="18"/>
  <c r="C537" i="18"/>
  <c r="D537" i="18"/>
  <c r="E537" i="18"/>
  <c r="B538" i="18"/>
  <c r="C538" i="18"/>
  <c r="D538" i="18"/>
  <c r="E538" i="18"/>
  <c r="AR538" i="18" s="1"/>
  <c r="B539" i="18"/>
  <c r="C539" i="18"/>
  <c r="D539" i="18"/>
  <c r="E539" i="18"/>
  <c r="AR539" i="18" s="1"/>
  <c r="B540" i="18"/>
  <c r="C540" i="18"/>
  <c r="D540" i="18"/>
  <c r="E540" i="18"/>
  <c r="AR540" i="18" s="1"/>
  <c r="B541" i="18"/>
  <c r="C541" i="18"/>
  <c r="D541" i="18"/>
  <c r="E541" i="18"/>
  <c r="AR541" i="18" s="1"/>
  <c r="B542" i="18"/>
  <c r="C542" i="18"/>
  <c r="D542" i="18"/>
  <c r="E542" i="18"/>
  <c r="AR542" i="18" s="1"/>
  <c r="B543" i="18"/>
  <c r="C543" i="18"/>
  <c r="D543" i="18"/>
  <c r="E543" i="18"/>
  <c r="AR543" i="18" s="1"/>
  <c r="B544" i="18"/>
  <c r="C544" i="18"/>
  <c r="D544" i="18"/>
  <c r="E544" i="18"/>
  <c r="AR544" i="18" s="1"/>
  <c r="B545" i="18"/>
  <c r="C545" i="18"/>
  <c r="D545" i="18"/>
  <c r="E545" i="18"/>
  <c r="AR545" i="18" s="1"/>
  <c r="B546" i="18"/>
  <c r="C546" i="18"/>
  <c r="D546" i="18"/>
  <c r="E546" i="18"/>
  <c r="AR546" i="18" s="1"/>
  <c r="B547" i="18"/>
  <c r="C547" i="18"/>
  <c r="D547" i="18"/>
  <c r="E547" i="18"/>
  <c r="AR547" i="18" s="1"/>
  <c r="B548" i="18"/>
  <c r="C548" i="18"/>
  <c r="D548" i="18"/>
  <c r="E548" i="18"/>
  <c r="AR548" i="18" s="1"/>
  <c r="B549" i="18"/>
  <c r="C549" i="18"/>
  <c r="D549" i="18"/>
  <c r="E549" i="18"/>
  <c r="AR549" i="18" s="1"/>
  <c r="B550" i="18"/>
  <c r="C550" i="18"/>
  <c r="D550" i="18"/>
  <c r="E550" i="18"/>
  <c r="AR550" i="18" s="1"/>
  <c r="B551" i="18"/>
  <c r="C551" i="18"/>
  <c r="D551" i="18"/>
  <c r="E551" i="18"/>
  <c r="AR551" i="18" s="1"/>
  <c r="B552" i="18"/>
  <c r="C552" i="18"/>
  <c r="D552" i="18"/>
  <c r="E552" i="18"/>
  <c r="AR552" i="18" s="1"/>
  <c r="B553" i="18"/>
  <c r="C553" i="18"/>
  <c r="D553" i="18"/>
  <c r="E553" i="18"/>
  <c r="AR553" i="18" s="1"/>
  <c r="B554" i="18"/>
  <c r="C554" i="18"/>
  <c r="D554" i="18"/>
  <c r="E554" i="18"/>
  <c r="AR554" i="18" s="1"/>
  <c r="B555" i="18"/>
  <c r="C555" i="18"/>
  <c r="D555" i="18"/>
  <c r="E555" i="18"/>
  <c r="AR555" i="18" s="1"/>
  <c r="B556" i="18"/>
  <c r="C556" i="18"/>
  <c r="D556" i="18"/>
  <c r="E556" i="18"/>
  <c r="AR556" i="18" s="1"/>
  <c r="B557" i="18"/>
  <c r="C557" i="18"/>
  <c r="D557" i="18"/>
  <c r="E557" i="18"/>
  <c r="AR557" i="18" s="1"/>
  <c r="B558" i="18"/>
  <c r="C558" i="18"/>
  <c r="D558" i="18"/>
  <c r="E558" i="18"/>
  <c r="AR558" i="18" s="1"/>
  <c r="B559" i="18"/>
  <c r="C559" i="18"/>
  <c r="D559" i="18"/>
  <c r="E559" i="18"/>
  <c r="AR559" i="18" s="1"/>
  <c r="B560" i="18"/>
  <c r="C560" i="18"/>
  <c r="D560" i="18"/>
  <c r="E560" i="18"/>
  <c r="AR560" i="18" s="1"/>
  <c r="B561" i="18"/>
  <c r="C561" i="18"/>
  <c r="D561" i="18"/>
  <c r="E561" i="18"/>
  <c r="B562" i="18"/>
  <c r="C562" i="18"/>
  <c r="D562" i="18"/>
  <c r="E562" i="18"/>
  <c r="AR562" i="18" s="1"/>
  <c r="B563" i="18"/>
  <c r="C563" i="18"/>
  <c r="D563" i="18"/>
  <c r="E563" i="18"/>
  <c r="AR563" i="18" s="1"/>
  <c r="B564" i="18"/>
  <c r="C564" i="18"/>
  <c r="D564" i="18"/>
  <c r="E564" i="18"/>
  <c r="AR564" i="18" s="1"/>
  <c r="B565" i="18"/>
  <c r="C565" i="18"/>
  <c r="D565" i="18"/>
  <c r="E565" i="18"/>
  <c r="AR565" i="18" s="1"/>
  <c r="B566" i="18"/>
  <c r="C566" i="18"/>
  <c r="D566" i="18"/>
  <c r="E566" i="18"/>
  <c r="AR566" i="18" s="1"/>
  <c r="B567" i="18"/>
  <c r="C567" i="18"/>
  <c r="D567" i="18"/>
  <c r="E567" i="18"/>
  <c r="AR567" i="18" s="1"/>
  <c r="B568" i="18"/>
  <c r="C568" i="18"/>
  <c r="D568" i="18"/>
  <c r="E568" i="18"/>
  <c r="AR568" i="18" s="1"/>
  <c r="B569" i="18"/>
  <c r="C569" i="18"/>
  <c r="D569" i="18"/>
  <c r="E569" i="18"/>
  <c r="AR569" i="18" s="1"/>
  <c r="B570" i="18"/>
  <c r="C570" i="18"/>
  <c r="D570" i="18"/>
  <c r="E570" i="18"/>
  <c r="AR570" i="18" s="1"/>
  <c r="B571" i="18"/>
  <c r="C571" i="18"/>
  <c r="D571" i="18"/>
  <c r="E571" i="18"/>
  <c r="AR571" i="18" s="1"/>
  <c r="B572" i="18"/>
  <c r="C572" i="18"/>
  <c r="D572" i="18"/>
  <c r="E572" i="18"/>
  <c r="AR572" i="18" s="1"/>
  <c r="B573" i="18"/>
  <c r="C573" i="18"/>
  <c r="D573" i="18"/>
  <c r="E573" i="18"/>
  <c r="AR573" i="18" s="1"/>
  <c r="B574" i="18"/>
  <c r="C574" i="18"/>
  <c r="D574" i="18"/>
  <c r="E574" i="18"/>
  <c r="AR574" i="18" s="1"/>
  <c r="B575" i="18"/>
  <c r="C575" i="18"/>
  <c r="D575" i="18"/>
  <c r="E575" i="18"/>
  <c r="AR575" i="18" s="1"/>
  <c r="B576" i="18"/>
  <c r="C576" i="18"/>
  <c r="D576" i="18"/>
  <c r="E576" i="18"/>
  <c r="AR576" i="18" s="1"/>
  <c r="B577" i="18"/>
  <c r="C577" i="18"/>
  <c r="D577" i="18"/>
  <c r="E577" i="18"/>
  <c r="AR577" i="18" s="1"/>
  <c r="B578" i="18"/>
  <c r="C578" i="18"/>
  <c r="D578" i="18"/>
  <c r="E578" i="18"/>
  <c r="AR578" i="18" s="1"/>
  <c r="B579" i="18"/>
  <c r="C579" i="18"/>
  <c r="D579" i="18"/>
  <c r="E579" i="18"/>
  <c r="AR579" i="18" s="1"/>
  <c r="B580" i="18"/>
  <c r="C580" i="18"/>
  <c r="D580" i="18"/>
  <c r="E580" i="18"/>
  <c r="AR580" i="18" s="1"/>
  <c r="B581" i="18"/>
  <c r="C581" i="18"/>
  <c r="D581" i="18"/>
  <c r="E581" i="18"/>
  <c r="AR581" i="18" s="1"/>
  <c r="B582" i="18"/>
  <c r="C582" i="18"/>
  <c r="D582" i="18"/>
  <c r="E582" i="18"/>
  <c r="AR582" i="18" s="1"/>
  <c r="B583" i="18"/>
  <c r="C583" i="18"/>
  <c r="D583" i="18"/>
  <c r="E583" i="18"/>
  <c r="AR583" i="18" s="1"/>
  <c r="B584" i="18"/>
  <c r="C584" i="18"/>
  <c r="D584" i="18"/>
  <c r="E584" i="18"/>
  <c r="AR584" i="18" s="1"/>
  <c r="B585" i="18"/>
  <c r="C585" i="18"/>
  <c r="D585" i="18"/>
  <c r="E585" i="18"/>
  <c r="B586" i="18"/>
  <c r="C586" i="18"/>
  <c r="D586" i="18"/>
  <c r="E586" i="18"/>
  <c r="AR586" i="18" s="1"/>
  <c r="B587" i="18"/>
  <c r="C587" i="18"/>
  <c r="D587" i="18"/>
  <c r="E587" i="18"/>
  <c r="AR587" i="18" s="1"/>
  <c r="B588" i="18"/>
  <c r="C588" i="18"/>
  <c r="D588" i="18"/>
  <c r="E588" i="18"/>
  <c r="AR588" i="18" s="1"/>
  <c r="B589" i="18"/>
  <c r="C589" i="18"/>
  <c r="D589" i="18"/>
  <c r="E589" i="18"/>
  <c r="AR589" i="18" s="1"/>
  <c r="B590" i="18"/>
  <c r="C590" i="18"/>
  <c r="D590" i="18"/>
  <c r="E590" i="18"/>
  <c r="AR590" i="18" s="1"/>
  <c r="B591" i="18"/>
  <c r="C591" i="18"/>
  <c r="D591" i="18"/>
  <c r="E591" i="18"/>
  <c r="AR591" i="18" s="1"/>
  <c r="B592" i="18"/>
  <c r="C592" i="18"/>
  <c r="D592" i="18"/>
  <c r="E592" i="18"/>
  <c r="AR592" i="18" s="1"/>
  <c r="B593" i="18"/>
  <c r="C593" i="18"/>
  <c r="D593" i="18"/>
  <c r="E593" i="18"/>
  <c r="AR593" i="18" s="1"/>
  <c r="B594" i="18"/>
  <c r="C594" i="18"/>
  <c r="D594" i="18"/>
  <c r="E594" i="18"/>
  <c r="AR594" i="18" s="1"/>
  <c r="B595" i="18"/>
  <c r="C595" i="18"/>
  <c r="D595" i="18"/>
  <c r="E595" i="18"/>
  <c r="AR595" i="18" s="1"/>
  <c r="B596" i="18"/>
  <c r="C596" i="18"/>
  <c r="D596" i="18"/>
  <c r="E596" i="18"/>
  <c r="AR596" i="18" s="1"/>
  <c r="B597" i="18"/>
  <c r="C597" i="18"/>
  <c r="D597" i="18"/>
  <c r="E597" i="18"/>
  <c r="AR597" i="18" s="1"/>
  <c r="B598" i="18"/>
  <c r="C598" i="18"/>
  <c r="D598" i="18"/>
  <c r="E598" i="18"/>
  <c r="AR598" i="18" s="1"/>
  <c r="B599" i="18"/>
  <c r="C599" i="18"/>
  <c r="D599" i="18"/>
  <c r="E599" i="18"/>
  <c r="AR599" i="18" s="1"/>
  <c r="B600" i="18"/>
  <c r="C600" i="18"/>
  <c r="D600" i="18"/>
  <c r="E600" i="18"/>
  <c r="AR600" i="18" s="1"/>
  <c r="B601" i="18"/>
  <c r="C601" i="18"/>
  <c r="D601" i="18"/>
  <c r="E601" i="18"/>
  <c r="AR601" i="18" s="1"/>
  <c r="B602" i="18"/>
  <c r="C602" i="18"/>
  <c r="D602" i="18"/>
  <c r="E602" i="18"/>
  <c r="AR602" i="18" s="1"/>
  <c r="B603" i="18"/>
  <c r="C603" i="18"/>
  <c r="D603" i="18"/>
  <c r="E603" i="18"/>
  <c r="AR603" i="18" s="1"/>
  <c r="B604" i="18"/>
  <c r="C604" i="18"/>
  <c r="D604" i="18"/>
  <c r="E604" i="18"/>
  <c r="AR604" i="18" s="1"/>
  <c r="B605" i="18"/>
  <c r="C605" i="18"/>
  <c r="D605" i="18"/>
  <c r="E605" i="18"/>
  <c r="AR605" i="18" s="1"/>
  <c r="B606" i="18"/>
  <c r="C606" i="18"/>
  <c r="D606" i="18"/>
  <c r="E606" i="18"/>
  <c r="AR606" i="18" s="1"/>
  <c r="B607" i="18"/>
  <c r="C607" i="18"/>
  <c r="D607" i="18"/>
  <c r="E607" i="18"/>
  <c r="AR607" i="18" s="1"/>
  <c r="B608" i="18"/>
  <c r="C608" i="18"/>
  <c r="D608" i="18"/>
  <c r="E608" i="18"/>
  <c r="AR608" i="18" s="1"/>
  <c r="B609" i="18"/>
  <c r="C609" i="18"/>
  <c r="D609" i="18"/>
  <c r="E609" i="18"/>
  <c r="B610" i="18"/>
  <c r="C610" i="18"/>
  <c r="D610" i="18"/>
  <c r="E610" i="18"/>
  <c r="AR610" i="18" s="1"/>
  <c r="B611" i="18"/>
  <c r="C611" i="18"/>
  <c r="D611" i="18"/>
  <c r="E611" i="18"/>
  <c r="AR611" i="18" s="1"/>
  <c r="B612" i="18"/>
  <c r="C612" i="18"/>
  <c r="D612" i="18"/>
  <c r="E612" i="18"/>
  <c r="AR612" i="18" s="1"/>
  <c r="B613" i="18"/>
  <c r="C613" i="18"/>
  <c r="D613" i="18"/>
  <c r="E613" i="18"/>
  <c r="AR613" i="18" s="1"/>
  <c r="B614" i="18"/>
  <c r="C614" i="18"/>
  <c r="D614" i="18"/>
  <c r="E614" i="18"/>
  <c r="AR614" i="18" s="1"/>
  <c r="B615" i="18"/>
  <c r="C615" i="18"/>
  <c r="D615" i="18"/>
  <c r="E615" i="18"/>
  <c r="AR615" i="18" s="1"/>
  <c r="B616" i="18"/>
  <c r="C616" i="18"/>
  <c r="D616" i="18"/>
  <c r="E616" i="18"/>
  <c r="AR616" i="18" s="1"/>
  <c r="B617" i="18"/>
  <c r="C617" i="18"/>
  <c r="D617" i="18"/>
  <c r="E617" i="18"/>
  <c r="AR617" i="18" s="1"/>
  <c r="B618" i="18"/>
  <c r="C618" i="18"/>
  <c r="D618" i="18"/>
  <c r="E618" i="18"/>
  <c r="AR618" i="18" s="1"/>
  <c r="B619" i="18"/>
  <c r="C619" i="18"/>
  <c r="D619" i="18"/>
  <c r="E619" i="18"/>
  <c r="AR619" i="18" s="1"/>
  <c r="B620" i="18"/>
  <c r="C620" i="18"/>
  <c r="D620" i="18"/>
  <c r="E620" i="18"/>
  <c r="AR620" i="18" s="1"/>
  <c r="B621" i="18"/>
  <c r="C621" i="18"/>
  <c r="D621" i="18"/>
  <c r="E621" i="18"/>
  <c r="AR621" i="18" s="1"/>
  <c r="B622" i="18"/>
  <c r="C622" i="18"/>
  <c r="D622" i="18"/>
  <c r="E622" i="18"/>
  <c r="AR622" i="18" s="1"/>
  <c r="B623" i="18"/>
  <c r="C623" i="18"/>
  <c r="D623" i="18"/>
  <c r="E623" i="18"/>
  <c r="AR623" i="18" s="1"/>
  <c r="B624" i="18"/>
  <c r="C624" i="18"/>
  <c r="D624" i="18"/>
  <c r="E624" i="18"/>
  <c r="AR624" i="18" s="1"/>
  <c r="B625" i="18"/>
  <c r="C625" i="18"/>
  <c r="D625" i="18"/>
  <c r="E625" i="18"/>
  <c r="AR625" i="18" s="1"/>
  <c r="B626" i="18"/>
  <c r="C626" i="18"/>
  <c r="D626" i="18"/>
  <c r="E626" i="18"/>
  <c r="AR626" i="18" s="1"/>
  <c r="B627" i="18"/>
  <c r="C627" i="18"/>
  <c r="D627" i="18"/>
  <c r="E627" i="18"/>
  <c r="AR627" i="18" s="1"/>
  <c r="B628" i="18"/>
  <c r="C628" i="18"/>
  <c r="D628" i="18"/>
  <c r="E628" i="18"/>
  <c r="AR628" i="18" s="1"/>
  <c r="B629" i="18"/>
  <c r="C629" i="18"/>
  <c r="D629" i="18"/>
  <c r="E629" i="18"/>
  <c r="AR629" i="18" s="1"/>
  <c r="B630" i="18"/>
  <c r="C630" i="18"/>
  <c r="D630" i="18"/>
  <c r="E630" i="18"/>
  <c r="AR630" i="18" s="1"/>
  <c r="B631" i="18"/>
  <c r="C631" i="18"/>
  <c r="D631" i="18"/>
  <c r="E631" i="18"/>
  <c r="AR631" i="18" s="1"/>
  <c r="B632" i="18"/>
  <c r="C632" i="18"/>
  <c r="D632" i="18"/>
  <c r="E632" i="18"/>
  <c r="AR632" i="18" s="1"/>
  <c r="B633" i="18"/>
  <c r="C633" i="18"/>
  <c r="D633" i="18"/>
  <c r="E633" i="18"/>
  <c r="B634" i="18"/>
  <c r="C634" i="18"/>
  <c r="D634" i="18"/>
  <c r="E634" i="18"/>
  <c r="B635" i="18"/>
  <c r="C635" i="18"/>
  <c r="D635" i="18"/>
  <c r="E635" i="18"/>
  <c r="AR635" i="18" s="1"/>
  <c r="B636" i="18"/>
  <c r="C636" i="18"/>
  <c r="D636" i="18"/>
  <c r="E636" i="18"/>
  <c r="AR636" i="18" s="1"/>
  <c r="B637" i="18"/>
  <c r="C637" i="18"/>
  <c r="D637" i="18"/>
  <c r="E637" i="18"/>
  <c r="AR637" i="18" s="1"/>
  <c r="B638" i="18"/>
  <c r="C638" i="18"/>
  <c r="D638" i="18"/>
  <c r="E638" i="18"/>
  <c r="AR638" i="18" s="1"/>
  <c r="B639" i="18"/>
  <c r="C639" i="18"/>
  <c r="D639" i="18"/>
  <c r="E639" i="18"/>
  <c r="AR639" i="18" s="1"/>
  <c r="B640" i="18"/>
  <c r="C640" i="18"/>
  <c r="D640" i="18"/>
  <c r="E640" i="18"/>
  <c r="AR640" i="18" s="1"/>
  <c r="B641" i="18"/>
  <c r="C641" i="18"/>
  <c r="D641" i="18"/>
  <c r="E641" i="18"/>
  <c r="AR641" i="18" s="1"/>
  <c r="B642" i="18"/>
  <c r="C642" i="18"/>
  <c r="D642" i="18"/>
  <c r="E642" i="18"/>
  <c r="AR642" i="18" s="1"/>
  <c r="B643" i="18"/>
  <c r="C643" i="18"/>
  <c r="D643" i="18"/>
  <c r="E643" i="18"/>
  <c r="AR643" i="18" s="1"/>
  <c r="B644" i="18"/>
  <c r="C644" i="18"/>
  <c r="D644" i="18"/>
  <c r="E644" i="18"/>
  <c r="AR644" i="18" s="1"/>
  <c r="B645" i="18"/>
  <c r="C645" i="18"/>
  <c r="D645" i="18"/>
  <c r="E645" i="18"/>
  <c r="B646" i="18"/>
  <c r="C646" i="18"/>
  <c r="D646" i="18"/>
  <c r="E646" i="18"/>
  <c r="AR646" i="18" s="1"/>
  <c r="B647" i="18"/>
  <c r="C647" i="18"/>
  <c r="D647" i="18"/>
  <c r="E647" i="18"/>
  <c r="AR647" i="18" s="1"/>
  <c r="B648" i="18"/>
  <c r="C648" i="18"/>
  <c r="D648" i="18"/>
  <c r="E648" i="18"/>
  <c r="AR648" i="18" s="1"/>
  <c r="B649" i="18"/>
  <c r="C649" i="18"/>
  <c r="D649" i="18"/>
  <c r="E649" i="18"/>
  <c r="AR649" i="18" s="1"/>
  <c r="B650" i="18"/>
  <c r="C650" i="18"/>
  <c r="D650" i="18"/>
  <c r="E650" i="18"/>
  <c r="AR650" i="18" s="1"/>
  <c r="B651" i="18"/>
  <c r="C651" i="18"/>
  <c r="D651" i="18"/>
  <c r="E651" i="18"/>
  <c r="AR651" i="18" s="1"/>
  <c r="B652" i="18"/>
  <c r="C652" i="18"/>
  <c r="D652" i="18"/>
  <c r="E652" i="18"/>
  <c r="AR652" i="18" s="1"/>
  <c r="B653" i="18"/>
  <c r="C653" i="18"/>
  <c r="D653" i="18"/>
  <c r="E653" i="18"/>
  <c r="AR653" i="18" s="1"/>
  <c r="B654" i="18"/>
  <c r="C654" i="18"/>
  <c r="D654" i="18"/>
  <c r="E654" i="18"/>
  <c r="AR654" i="18" s="1"/>
  <c r="B655" i="18"/>
  <c r="C655" i="18"/>
  <c r="D655" i="18"/>
  <c r="E655" i="18"/>
  <c r="AR655" i="18" s="1"/>
  <c r="B656" i="18"/>
  <c r="C656" i="18"/>
  <c r="D656" i="18"/>
  <c r="E656" i="18"/>
  <c r="AR656" i="18" s="1"/>
  <c r="B657" i="18"/>
  <c r="C657" i="18"/>
  <c r="D657" i="18"/>
  <c r="E657" i="18"/>
  <c r="B658" i="18"/>
  <c r="C658" i="18"/>
  <c r="D658" i="18"/>
  <c r="E658" i="18"/>
  <c r="B659" i="18"/>
  <c r="C659" i="18"/>
  <c r="D659" i="18"/>
  <c r="E659" i="18"/>
  <c r="AR659" i="18" s="1"/>
  <c r="B660" i="18"/>
  <c r="C660" i="18"/>
  <c r="D660" i="18"/>
  <c r="E660" i="18"/>
  <c r="AR660" i="18" s="1"/>
  <c r="B661" i="18"/>
  <c r="C661" i="18"/>
  <c r="D661" i="18"/>
  <c r="E661" i="18"/>
  <c r="AR661" i="18" s="1"/>
  <c r="B662" i="18"/>
  <c r="C662" i="18"/>
  <c r="D662" i="18"/>
  <c r="E662" i="18"/>
  <c r="AR662" i="18" s="1"/>
  <c r="B663" i="18"/>
  <c r="C663" i="18"/>
  <c r="D663" i="18"/>
  <c r="E663" i="18"/>
  <c r="AR663" i="18" s="1"/>
  <c r="B664" i="18"/>
  <c r="C664" i="18"/>
  <c r="D664" i="18"/>
  <c r="E664" i="18"/>
  <c r="AR664" i="18" s="1"/>
  <c r="B665" i="18"/>
  <c r="C665" i="18"/>
  <c r="D665" i="18"/>
  <c r="E665" i="18"/>
  <c r="AR665" i="18" s="1"/>
  <c r="B666" i="18"/>
  <c r="C666" i="18"/>
  <c r="D666" i="18"/>
  <c r="E666" i="18"/>
  <c r="AR666" i="18" s="1"/>
  <c r="B667" i="18"/>
  <c r="C667" i="18"/>
  <c r="D667" i="18"/>
  <c r="E667" i="18"/>
  <c r="AR667" i="18" s="1"/>
  <c r="B668" i="18"/>
  <c r="C668" i="18"/>
  <c r="D668" i="18"/>
  <c r="E668" i="18"/>
  <c r="AR668" i="18" s="1"/>
  <c r="B669" i="18"/>
  <c r="C669" i="18"/>
  <c r="D669" i="18"/>
  <c r="E669" i="18"/>
  <c r="AR669" i="18" s="1"/>
  <c r="B670" i="18"/>
  <c r="C670" i="18"/>
  <c r="D670" i="18"/>
  <c r="E670" i="18"/>
  <c r="AR670" i="18" s="1"/>
  <c r="B671" i="18"/>
  <c r="C671" i="18"/>
  <c r="D671" i="18"/>
  <c r="E671" i="18"/>
  <c r="AR671" i="18" s="1"/>
  <c r="B672" i="18"/>
  <c r="C672" i="18"/>
  <c r="D672" i="18"/>
  <c r="E672" i="18"/>
  <c r="AR672" i="18" s="1"/>
  <c r="B673" i="18"/>
  <c r="C673" i="18"/>
  <c r="D673" i="18"/>
  <c r="E673" i="18"/>
  <c r="AR673" i="18" s="1"/>
  <c r="B674" i="18"/>
  <c r="C674" i="18"/>
  <c r="D674" i="18"/>
  <c r="E674" i="18"/>
  <c r="AR674" i="18" s="1"/>
  <c r="B675" i="18"/>
  <c r="C675" i="18"/>
  <c r="D675" i="18"/>
  <c r="E675" i="18"/>
  <c r="AR675" i="18" s="1"/>
  <c r="B676" i="18"/>
  <c r="C676" i="18"/>
  <c r="D676" i="18"/>
  <c r="E676" i="18"/>
  <c r="AR676" i="18" s="1"/>
  <c r="B677" i="18"/>
  <c r="C677" i="18"/>
  <c r="D677" i="18"/>
  <c r="E677" i="18"/>
  <c r="AR677" i="18" s="1"/>
  <c r="B678" i="18"/>
  <c r="C678" i="18"/>
  <c r="D678" i="18"/>
  <c r="E678" i="18"/>
  <c r="AR678" i="18" s="1"/>
  <c r="B679" i="18"/>
  <c r="C679" i="18"/>
  <c r="D679" i="18"/>
  <c r="E679" i="18"/>
  <c r="AR679" i="18" s="1"/>
  <c r="B680" i="18"/>
  <c r="C680" i="18"/>
  <c r="D680" i="18"/>
  <c r="E680" i="18"/>
  <c r="AR680" i="18" s="1"/>
  <c r="B681" i="18"/>
  <c r="C681" i="18"/>
  <c r="D681" i="18"/>
  <c r="E681" i="18"/>
  <c r="B682" i="18"/>
  <c r="C682" i="18"/>
  <c r="D682" i="18"/>
  <c r="E682" i="18"/>
  <c r="B683" i="18"/>
  <c r="C683" i="18"/>
  <c r="D683" i="18"/>
  <c r="E683" i="18"/>
  <c r="AR683" i="18" s="1"/>
  <c r="B684" i="18"/>
  <c r="C684" i="18"/>
  <c r="D684" i="18"/>
  <c r="E684" i="18"/>
  <c r="AR684" i="18" s="1"/>
  <c r="B685" i="18"/>
  <c r="C685" i="18"/>
  <c r="D685" i="18"/>
  <c r="E685" i="18"/>
  <c r="AR685" i="18" s="1"/>
  <c r="B686" i="18"/>
  <c r="C686" i="18"/>
  <c r="D686" i="18"/>
  <c r="E686" i="18"/>
  <c r="AR686" i="18" s="1"/>
  <c r="B687" i="18"/>
  <c r="C687" i="18"/>
  <c r="D687" i="18"/>
  <c r="E687" i="18"/>
  <c r="AR687" i="18" s="1"/>
  <c r="B688" i="18"/>
  <c r="C688" i="18"/>
  <c r="D688" i="18"/>
  <c r="E688" i="18"/>
  <c r="AR688" i="18" s="1"/>
  <c r="B689" i="18"/>
  <c r="C689" i="18"/>
  <c r="D689" i="18"/>
  <c r="E689" i="18"/>
  <c r="AR689" i="18" s="1"/>
  <c r="B690" i="18"/>
  <c r="C690" i="18"/>
  <c r="D690" i="18"/>
  <c r="E690" i="18"/>
  <c r="AR690" i="18" s="1"/>
  <c r="B691" i="18"/>
  <c r="C691" i="18"/>
  <c r="D691" i="18"/>
  <c r="E691" i="18"/>
  <c r="AR691" i="18" s="1"/>
  <c r="B692" i="18"/>
  <c r="C692" i="18"/>
  <c r="D692" i="18"/>
  <c r="E692" i="18"/>
  <c r="AR692" i="18" s="1"/>
  <c r="B693" i="18"/>
  <c r="C693" i="18"/>
  <c r="D693" i="18"/>
  <c r="E693" i="18"/>
  <c r="B694" i="18"/>
  <c r="C694" i="18"/>
  <c r="D694" i="18"/>
  <c r="E694" i="18"/>
  <c r="AR694" i="18" s="1"/>
  <c r="B695" i="18"/>
  <c r="C695" i="18"/>
  <c r="D695" i="18"/>
  <c r="E695" i="18"/>
  <c r="AR695" i="18" s="1"/>
  <c r="B696" i="18"/>
  <c r="C696" i="18"/>
  <c r="D696" i="18"/>
  <c r="E696" i="18"/>
  <c r="AR696" i="18" s="1"/>
  <c r="B697" i="18"/>
  <c r="C697" i="18"/>
  <c r="D697" i="18"/>
  <c r="E697" i="18"/>
  <c r="AR697" i="18" s="1"/>
  <c r="B698" i="18"/>
  <c r="C698" i="18"/>
  <c r="D698" i="18"/>
  <c r="E698" i="18"/>
  <c r="AR698" i="18" s="1"/>
  <c r="B699" i="18"/>
  <c r="C699" i="18"/>
  <c r="D699" i="18"/>
  <c r="E699" i="18"/>
  <c r="AR699" i="18" s="1"/>
  <c r="B700" i="18"/>
  <c r="C700" i="18"/>
  <c r="D700" i="18"/>
  <c r="E700" i="18"/>
  <c r="AR700" i="18" s="1"/>
  <c r="B701" i="18"/>
  <c r="C701" i="18"/>
  <c r="D701" i="18"/>
  <c r="E701" i="18"/>
  <c r="AR701" i="18" s="1"/>
  <c r="B702" i="18"/>
  <c r="C702" i="18"/>
  <c r="D702" i="18"/>
  <c r="E702" i="18"/>
  <c r="AR702" i="18" s="1"/>
  <c r="B703" i="18"/>
  <c r="C703" i="18"/>
  <c r="D703" i="18"/>
  <c r="E703" i="18"/>
  <c r="AR703" i="18" s="1"/>
  <c r="B704" i="18"/>
  <c r="C704" i="18"/>
  <c r="D704" i="18"/>
  <c r="E704" i="18"/>
  <c r="AR704" i="18" s="1"/>
  <c r="B705" i="18"/>
  <c r="C705" i="18"/>
  <c r="D705" i="18"/>
  <c r="E705" i="18"/>
  <c r="B706" i="18"/>
  <c r="C706" i="18"/>
  <c r="D706" i="18"/>
  <c r="E706" i="18"/>
  <c r="AR706" i="18" s="1"/>
  <c r="B707" i="18"/>
  <c r="C707" i="18"/>
  <c r="D707" i="18"/>
  <c r="E707" i="18"/>
  <c r="AR707" i="18" s="1"/>
  <c r="B708" i="18"/>
  <c r="C708" i="18"/>
  <c r="D708" i="18"/>
  <c r="E708" i="18"/>
  <c r="AR708" i="18" s="1"/>
  <c r="B709" i="18"/>
  <c r="C709" i="18"/>
  <c r="D709" i="18"/>
  <c r="E709" i="18"/>
  <c r="AR709" i="18" s="1"/>
  <c r="B710" i="18"/>
  <c r="C710" i="18"/>
  <c r="D710" i="18"/>
  <c r="E710" i="18"/>
  <c r="AR710" i="18" s="1"/>
  <c r="B711" i="18"/>
  <c r="C711" i="18"/>
  <c r="D711" i="18"/>
  <c r="E711" i="18"/>
  <c r="AR711" i="18" s="1"/>
  <c r="B712" i="18"/>
  <c r="C712" i="18"/>
  <c r="D712" i="18"/>
  <c r="E712" i="18"/>
  <c r="AR712" i="18" s="1"/>
  <c r="B713" i="18"/>
  <c r="C713" i="18"/>
  <c r="D713" i="18"/>
  <c r="E713" i="18"/>
  <c r="AR713" i="18" s="1"/>
  <c r="B714" i="18"/>
  <c r="C714" i="18"/>
  <c r="D714" i="18"/>
  <c r="E714" i="18"/>
  <c r="AR714" i="18" s="1"/>
  <c r="B715" i="18"/>
  <c r="C715" i="18"/>
  <c r="D715" i="18"/>
  <c r="E715" i="18"/>
  <c r="AR715" i="18" s="1"/>
  <c r="B716" i="18"/>
  <c r="C716" i="18"/>
  <c r="D716" i="18"/>
  <c r="E716" i="18"/>
  <c r="B717" i="18"/>
  <c r="C717" i="18"/>
  <c r="D717" i="18"/>
  <c r="E717" i="18"/>
  <c r="AR717" i="18" s="1"/>
  <c r="B718" i="18"/>
  <c r="C718" i="18"/>
  <c r="D718" i="18"/>
  <c r="E718" i="18"/>
  <c r="AR718" i="18" s="1"/>
  <c r="B719" i="18"/>
  <c r="C719" i="18"/>
  <c r="D719" i="18"/>
  <c r="E719" i="18"/>
  <c r="AR719" i="18" s="1"/>
  <c r="B720" i="18"/>
  <c r="C720" i="18"/>
  <c r="D720" i="18"/>
  <c r="E720" i="18"/>
  <c r="AR720" i="18" s="1"/>
  <c r="B721" i="18"/>
  <c r="C721" i="18"/>
  <c r="D721" i="18"/>
  <c r="E721" i="18"/>
  <c r="AR721" i="18" s="1"/>
  <c r="B722" i="18"/>
  <c r="C722" i="18"/>
  <c r="D722" i="18"/>
  <c r="E722" i="18"/>
  <c r="AR722" i="18" s="1"/>
  <c r="B723" i="18"/>
  <c r="C723" i="18"/>
  <c r="D723" i="18"/>
  <c r="E723" i="18"/>
  <c r="AR723" i="18" s="1"/>
  <c r="B724" i="18"/>
  <c r="C724" i="18"/>
  <c r="D724" i="18"/>
  <c r="E724" i="18"/>
  <c r="AR724" i="18" s="1"/>
  <c r="B725" i="18"/>
  <c r="C725" i="18"/>
  <c r="D725" i="18"/>
  <c r="E725" i="18"/>
  <c r="AR725" i="18" s="1"/>
  <c r="B726" i="18"/>
  <c r="C726" i="18"/>
  <c r="D726" i="18"/>
  <c r="E726" i="18"/>
  <c r="AR726" i="18" s="1"/>
  <c r="B727" i="18"/>
  <c r="C727" i="18"/>
  <c r="D727" i="18"/>
  <c r="E727" i="18"/>
  <c r="AR727" i="18" s="1"/>
  <c r="B728" i="18"/>
  <c r="C728" i="18"/>
  <c r="D728" i="18"/>
  <c r="E728" i="18"/>
  <c r="AR728" i="18" s="1"/>
  <c r="B729" i="18"/>
  <c r="C729" i="18"/>
  <c r="D729" i="18"/>
  <c r="E729" i="18"/>
  <c r="B730" i="18"/>
  <c r="C730" i="18"/>
  <c r="D730" i="18"/>
  <c r="E730" i="18"/>
  <c r="AR730" i="18" s="1"/>
  <c r="B731" i="18"/>
  <c r="C731" i="18"/>
  <c r="D731" i="18"/>
  <c r="E731" i="18"/>
  <c r="AR731" i="18" s="1"/>
  <c r="B732" i="18"/>
  <c r="C732" i="18"/>
  <c r="D732" i="18"/>
  <c r="E732" i="18"/>
  <c r="AR732" i="18" s="1"/>
  <c r="B733" i="18"/>
  <c r="C733" i="18"/>
  <c r="D733" i="18"/>
  <c r="E733" i="18"/>
  <c r="AR733" i="18" s="1"/>
  <c r="C24" i="1"/>
  <c r="F3" i="18"/>
  <c r="F2" i="18"/>
  <c r="F1" i="18"/>
  <c r="AR1640" i="1" l="1"/>
  <c r="AS1640" i="1"/>
  <c r="T227" i="1"/>
  <c r="E23" i="1"/>
  <c r="D23" i="1" s="1"/>
  <c r="E8" i="78"/>
  <c r="T13" i="18"/>
  <c r="AR13" i="18"/>
  <c r="B28" i="18"/>
  <c r="C38" i="1" s="1"/>
  <c r="AB38" i="1" s="1"/>
  <c r="B25" i="18"/>
  <c r="C35" i="1" s="1"/>
  <c r="W35" i="1" s="1"/>
  <c r="C27" i="1"/>
  <c r="AB27" i="1" s="1"/>
  <c r="C27" i="18"/>
  <c r="B27" i="18"/>
  <c r="C37" i="1" s="1"/>
  <c r="AC37" i="1" s="1"/>
  <c r="C34" i="1"/>
  <c r="R34" i="1" s="1"/>
  <c r="C26" i="1"/>
  <c r="Z26" i="1" s="1"/>
  <c r="E29" i="18"/>
  <c r="AR29" i="18" s="1"/>
  <c r="E26" i="18"/>
  <c r="AR26" i="18" s="1"/>
  <c r="AR23" i="18"/>
  <c r="D29" i="18"/>
  <c r="D26" i="18"/>
  <c r="C29" i="18"/>
  <c r="C26" i="18"/>
  <c r="B29" i="18"/>
  <c r="C39" i="1" s="1"/>
  <c r="Q39" i="1" s="1"/>
  <c r="B26" i="18"/>
  <c r="C36" i="1" s="1"/>
  <c r="E36" i="1" s="1"/>
  <c r="D36" i="1" s="1"/>
  <c r="C33" i="1"/>
  <c r="AF33" i="1" s="1"/>
  <c r="C25" i="1"/>
  <c r="E28" i="18"/>
  <c r="AR28" i="18" s="1"/>
  <c r="E25" i="18"/>
  <c r="AR25" i="18" s="1"/>
  <c r="S19" i="18"/>
  <c r="D28" i="18"/>
  <c r="D25" i="18"/>
  <c r="C29" i="1"/>
  <c r="Y29" i="1" s="1"/>
  <c r="AQ645" i="18"/>
  <c r="AR645" i="18"/>
  <c r="AQ633" i="18"/>
  <c r="AR633" i="18"/>
  <c r="AQ585" i="18"/>
  <c r="AR585" i="18"/>
  <c r="AQ537" i="18"/>
  <c r="AR537" i="18"/>
  <c r="AQ716" i="18"/>
  <c r="AR716" i="18"/>
  <c r="AQ299" i="18"/>
  <c r="AR299" i="18"/>
  <c r="AQ275" i="18"/>
  <c r="AR275" i="18"/>
  <c r="AQ203" i="18"/>
  <c r="AR203" i="18"/>
  <c r="AQ179" i="18"/>
  <c r="AR179" i="18"/>
  <c r="AQ729" i="18"/>
  <c r="AR729" i="18"/>
  <c r="AQ561" i="18"/>
  <c r="AR561" i="18"/>
  <c r="AQ705" i="18"/>
  <c r="AR705" i="18"/>
  <c r="AQ693" i="18"/>
  <c r="AR693" i="18"/>
  <c r="AQ681" i="18"/>
  <c r="AR681" i="18"/>
  <c r="AQ657" i="18"/>
  <c r="AR657" i="18"/>
  <c r="AQ609" i="18"/>
  <c r="AR609" i="18"/>
  <c r="AQ469" i="18"/>
  <c r="AR469" i="18"/>
  <c r="AQ445" i="18"/>
  <c r="AR445" i="18"/>
  <c r="AQ397" i="18"/>
  <c r="AR397" i="18"/>
  <c r="AQ373" i="18"/>
  <c r="AR373" i="18"/>
  <c r="AQ325" i="18"/>
  <c r="AR325" i="18"/>
  <c r="AQ283" i="18"/>
  <c r="AR283" i="18"/>
  <c r="AQ259" i="18"/>
  <c r="AR259" i="18"/>
  <c r="AQ247" i="18"/>
  <c r="AR247" i="18"/>
  <c r="AQ235" i="18"/>
  <c r="AR235" i="18"/>
  <c r="AQ211" i="18"/>
  <c r="AR211" i="18"/>
  <c r="AQ199" i="18"/>
  <c r="AR199" i="18"/>
  <c r="AQ193" i="18"/>
  <c r="AR193" i="18"/>
  <c r="AQ187" i="18"/>
  <c r="AR187" i="18"/>
  <c r="AQ181" i="18"/>
  <c r="AR181" i="18"/>
  <c r="AQ682" i="18"/>
  <c r="AR682" i="18"/>
  <c r="AQ658" i="18"/>
  <c r="AR658" i="18"/>
  <c r="AQ634" i="18"/>
  <c r="AR634" i="18"/>
  <c r="AQ493" i="18"/>
  <c r="AR493" i="18"/>
  <c r="AQ516" i="18"/>
  <c r="AR516" i="18"/>
  <c r="AQ510" i="18"/>
  <c r="AR510" i="18"/>
  <c r="AQ486" i="18"/>
  <c r="AR486" i="18"/>
  <c r="AQ462" i="18"/>
  <c r="AR462" i="18"/>
  <c r="AQ438" i="18"/>
  <c r="AR438" i="18"/>
  <c r="AQ414" i="18"/>
  <c r="AR414" i="18"/>
  <c r="AQ390" i="18"/>
  <c r="AR390" i="18"/>
  <c r="AQ366" i="18"/>
  <c r="AR366" i="18"/>
  <c r="AQ342" i="18"/>
  <c r="AR342" i="18"/>
  <c r="AQ318" i="18"/>
  <c r="AR318" i="18"/>
  <c r="AQ294" i="18"/>
  <c r="AR294" i="18"/>
  <c r="AQ288" i="18"/>
  <c r="AR288" i="18"/>
  <c r="AQ276" i="18"/>
  <c r="AR276" i="18"/>
  <c r="AQ270" i="18"/>
  <c r="AR270" i="18"/>
  <c r="AQ264" i="18"/>
  <c r="AR264" i="18"/>
  <c r="AQ258" i="18"/>
  <c r="AR258" i="18"/>
  <c r="AQ252" i="18"/>
  <c r="AR252" i="18"/>
  <c r="AQ246" i="18"/>
  <c r="AR246" i="18"/>
  <c r="AQ240" i="18"/>
  <c r="AR240" i="18"/>
  <c r="AQ234" i="18"/>
  <c r="AR234" i="18"/>
  <c r="AQ228" i="18"/>
  <c r="AR228" i="18"/>
  <c r="AQ222" i="18"/>
  <c r="AR222" i="18"/>
  <c r="AQ216" i="18"/>
  <c r="AR216" i="18"/>
  <c r="AQ210" i="18"/>
  <c r="AR210" i="18"/>
  <c r="AQ204" i="18"/>
  <c r="AR204" i="18"/>
  <c r="AQ198" i="18"/>
  <c r="AR198" i="18"/>
  <c r="AQ192" i="18"/>
  <c r="AR192" i="18"/>
  <c r="AQ186" i="18"/>
  <c r="AR186" i="18"/>
  <c r="AQ180" i="18"/>
  <c r="AR180" i="18"/>
  <c r="AQ174" i="18"/>
  <c r="AR174" i="18"/>
  <c r="AQ168" i="18"/>
  <c r="AR168" i="18"/>
  <c r="AQ162" i="18"/>
  <c r="AR162" i="18"/>
  <c r="AQ156" i="18"/>
  <c r="AR156" i="18"/>
  <c r="AQ150" i="18"/>
  <c r="AR150" i="18"/>
  <c r="AQ144" i="18"/>
  <c r="AR144" i="18"/>
  <c r="AQ138" i="18"/>
  <c r="AR138" i="18"/>
  <c r="AQ132" i="18"/>
  <c r="AR132" i="18"/>
  <c r="AQ126" i="18"/>
  <c r="AR126" i="18"/>
  <c r="AQ120" i="18"/>
  <c r="AR120" i="18"/>
  <c r="AQ114" i="18"/>
  <c r="AR114" i="18"/>
  <c r="AQ108" i="18"/>
  <c r="AR108" i="18"/>
  <c r="AQ102" i="18"/>
  <c r="AR102" i="18"/>
  <c r="AQ96" i="18"/>
  <c r="AR96" i="18"/>
  <c r="AQ90" i="18"/>
  <c r="AR90" i="18"/>
  <c r="AQ84" i="18"/>
  <c r="AR84" i="18"/>
  <c r="AQ78" i="18"/>
  <c r="AR78" i="18"/>
  <c r="AQ72" i="18"/>
  <c r="AR72" i="18"/>
  <c r="AQ66" i="18"/>
  <c r="AR66" i="18"/>
  <c r="AQ60" i="18"/>
  <c r="AR60" i="18"/>
  <c r="AQ54" i="18"/>
  <c r="AR54" i="18"/>
  <c r="AQ48" i="18"/>
  <c r="AR48" i="18"/>
  <c r="AQ42" i="18"/>
  <c r="AR42" i="18"/>
  <c r="AQ36" i="18"/>
  <c r="AR36" i="18"/>
  <c r="AQ30" i="18"/>
  <c r="AR30" i="18"/>
  <c r="AQ24" i="18"/>
  <c r="AR24" i="18"/>
  <c r="C30" i="1"/>
  <c r="O23" i="1"/>
  <c r="Z260" i="1"/>
  <c r="T287" i="1"/>
  <c r="W284" i="1"/>
  <c r="Q281" i="1"/>
  <c r="Q275" i="1"/>
  <c r="Q269" i="1"/>
  <c r="AF215" i="1"/>
  <c r="S209" i="1"/>
  <c r="R203" i="1"/>
  <c r="Z195" i="1"/>
  <c r="X285" i="1"/>
  <c r="T257" i="1"/>
  <c r="AF207" i="1"/>
  <c r="X188" i="1"/>
  <c r="P267" i="1"/>
  <c r="X194" i="1"/>
  <c r="AF263" i="1"/>
  <c r="T251" i="1"/>
  <c r="X265" i="1"/>
  <c r="R262" i="1"/>
  <c r="X259" i="1"/>
  <c r="R256" i="1"/>
  <c r="X253" i="1"/>
  <c r="R250" i="1"/>
  <c r="AH199" i="1"/>
  <c r="V193" i="1"/>
  <c r="S178" i="1"/>
  <c r="S23" i="1"/>
  <c r="AG23" i="1"/>
  <c r="AF23" i="1"/>
  <c r="U23" i="1"/>
  <c r="O274" i="1"/>
  <c r="AE270" i="1"/>
  <c r="AJ288" i="1"/>
  <c r="X288" i="1"/>
  <c r="AH287" i="1"/>
  <c r="AJ253" i="1"/>
  <c r="R286" i="1"/>
  <c r="AG283" i="1"/>
  <c r="O280" i="1"/>
  <c r="AH252" i="1"/>
  <c r="V246" i="1"/>
  <c r="R220" i="1"/>
  <c r="R214" i="1"/>
  <c r="R287" i="1"/>
  <c r="X247" i="1"/>
  <c r="AD23" i="1"/>
  <c r="W286" i="1"/>
  <c r="AH240" i="1"/>
  <c r="V234" i="1"/>
  <c r="Q284" i="1"/>
  <c r="AF227" i="1"/>
  <c r="AJ285" i="1"/>
  <c r="P279" i="1"/>
  <c r="S276" i="1"/>
  <c r="P273" i="1"/>
  <c r="P219" i="1"/>
  <c r="P213" i="1"/>
  <c r="T204" i="1"/>
  <c r="V282" i="1"/>
  <c r="T221" i="1"/>
  <c r="R280" i="1"/>
  <c r="AD214" i="1"/>
  <c r="U277" i="1"/>
  <c r="E212" i="1"/>
  <c r="D212" i="1" s="1"/>
  <c r="O212" i="1"/>
  <c r="AA212" i="1"/>
  <c r="P212" i="1"/>
  <c r="AB212" i="1"/>
  <c r="Q212" i="1"/>
  <c r="AC212" i="1"/>
  <c r="R212" i="1"/>
  <c r="AD212" i="1"/>
  <c r="S212" i="1"/>
  <c r="AE212" i="1"/>
  <c r="T212" i="1"/>
  <c r="AF212" i="1"/>
  <c r="U212" i="1"/>
  <c r="AG212" i="1"/>
  <c r="V212" i="1"/>
  <c r="AH212" i="1"/>
  <c r="W212" i="1"/>
  <c r="AI212" i="1"/>
  <c r="X212" i="1"/>
  <c r="AJ212" i="1"/>
  <c r="Y212" i="1"/>
  <c r="Z212" i="1"/>
  <c r="E139" i="1"/>
  <c r="D139" i="1" s="1"/>
  <c r="O139" i="1"/>
  <c r="AA139" i="1"/>
  <c r="P139" i="1"/>
  <c r="AB139" i="1"/>
  <c r="Q139" i="1"/>
  <c r="AC139" i="1"/>
  <c r="R139" i="1"/>
  <c r="AD139" i="1"/>
  <c r="S139" i="1"/>
  <c r="AE139" i="1"/>
  <c r="T139" i="1"/>
  <c r="AF139" i="1"/>
  <c r="U139" i="1"/>
  <c r="AG139" i="1"/>
  <c r="V139" i="1"/>
  <c r="AH139" i="1"/>
  <c r="X139" i="1"/>
  <c r="AJ139" i="1"/>
  <c r="Y139" i="1"/>
  <c r="W139" i="1"/>
  <c r="Z139" i="1"/>
  <c r="AI139" i="1"/>
  <c r="AI288" i="1"/>
  <c r="W288" i="1"/>
  <c r="AG287" i="1"/>
  <c r="Q287" i="1"/>
  <c r="U286" i="1"/>
  <c r="U285" i="1"/>
  <c r="AJ283" i="1"/>
  <c r="S282" i="1"/>
  <c r="AH276" i="1"/>
  <c r="AB273" i="1"/>
  <c r="V270" i="1"/>
  <c r="Z266" i="1"/>
  <c r="AJ259" i="1"/>
  <c r="AH246" i="1"/>
  <c r="V240" i="1"/>
  <c r="AF233" i="1"/>
  <c r="AD220" i="1"/>
  <c r="AJ206" i="1"/>
  <c r="AE23" i="1"/>
  <c r="AH288" i="1"/>
  <c r="V288" i="1"/>
  <c r="AF287" i="1"/>
  <c r="P287" i="1"/>
  <c r="S285" i="1"/>
  <c r="O282" i="1"/>
  <c r="AG279" i="1"/>
  <c r="AE276" i="1"/>
  <c r="Y273" i="1"/>
  <c r="S270" i="1"/>
  <c r="AJ265" i="1"/>
  <c r="AD226" i="1"/>
  <c r="AB213" i="1"/>
  <c r="O206" i="1"/>
  <c r="E286" i="1"/>
  <c r="D286" i="1" s="1"/>
  <c r="S286" i="1"/>
  <c r="AE286" i="1"/>
  <c r="T286" i="1"/>
  <c r="AF286" i="1"/>
  <c r="V286" i="1"/>
  <c r="AH286" i="1"/>
  <c r="Y286" i="1"/>
  <c r="E283" i="1"/>
  <c r="D283" i="1" s="1"/>
  <c r="Y283" i="1"/>
  <c r="Z283" i="1"/>
  <c r="P283" i="1"/>
  <c r="AB283" i="1"/>
  <c r="R283" i="1"/>
  <c r="AD283" i="1"/>
  <c r="S283" i="1"/>
  <c r="AE283" i="1"/>
  <c r="T283" i="1"/>
  <c r="AF283" i="1"/>
  <c r="V283" i="1"/>
  <c r="AH283" i="1"/>
  <c r="W283" i="1"/>
  <c r="AI283" i="1"/>
  <c r="E280" i="1"/>
  <c r="D280" i="1" s="1"/>
  <c r="S280" i="1"/>
  <c r="AE280" i="1"/>
  <c r="T280" i="1"/>
  <c r="AF280" i="1"/>
  <c r="U280" i="1"/>
  <c r="AG280" i="1"/>
  <c r="V280" i="1"/>
  <c r="AH280" i="1"/>
  <c r="X280" i="1"/>
  <c r="AJ280" i="1"/>
  <c r="Y280" i="1"/>
  <c r="Z280" i="1"/>
  <c r="P280" i="1"/>
  <c r="AB280" i="1"/>
  <c r="Q280" i="1"/>
  <c r="AC280" i="1"/>
  <c r="E277" i="1"/>
  <c r="D277" i="1" s="1"/>
  <c r="Y277" i="1"/>
  <c r="Z277" i="1"/>
  <c r="O277" i="1"/>
  <c r="AA277" i="1"/>
  <c r="P277" i="1"/>
  <c r="AB277" i="1"/>
  <c r="Q277" i="1"/>
  <c r="AC277" i="1"/>
  <c r="R277" i="1"/>
  <c r="AD277" i="1"/>
  <c r="S277" i="1"/>
  <c r="AE277" i="1"/>
  <c r="T277" i="1"/>
  <c r="AF277" i="1"/>
  <c r="V277" i="1"/>
  <c r="AH277" i="1"/>
  <c r="W277" i="1"/>
  <c r="AI277" i="1"/>
  <c r="E274" i="1"/>
  <c r="D274" i="1" s="1"/>
  <c r="S274" i="1"/>
  <c r="AE274" i="1"/>
  <c r="T274" i="1"/>
  <c r="AF274" i="1"/>
  <c r="U274" i="1"/>
  <c r="AG274" i="1"/>
  <c r="V274" i="1"/>
  <c r="AH274" i="1"/>
  <c r="W274" i="1"/>
  <c r="AI274" i="1"/>
  <c r="X274" i="1"/>
  <c r="AJ274" i="1"/>
  <c r="Y274" i="1"/>
  <c r="Z274" i="1"/>
  <c r="P274" i="1"/>
  <c r="AB274" i="1"/>
  <c r="Q274" i="1"/>
  <c r="AC274" i="1"/>
  <c r="E271" i="1"/>
  <c r="D271" i="1" s="1"/>
  <c r="Y271" i="1"/>
  <c r="Z271" i="1"/>
  <c r="O271" i="1"/>
  <c r="AA271" i="1"/>
  <c r="P271" i="1"/>
  <c r="AB271" i="1"/>
  <c r="Q271" i="1"/>
  <c r="AC271" i="1"/>
  <c r="R271" i="1"/>
  <c r="AD271" i="1"/>
  <c r="S271" i="1"/>
  <c r="AE271" i="1"/>
  <c r="T271" i="1"/>
  <c r="AF271" i="1"/>
  <c r="V271" i="1"/>
  <c r="AH271" i="1"/>
  <c r="W271" i="1"/>
  <c r="AI271" i="1"/>
  <c r="E268" i="1"/>
  <c r="D268" i="1" s="1"/>
  <c r="S268" i="1"/>
  <c r="AE268" i="1"/>
  <c r="T268" i="1"/>
  <c r="AF268" i="1"/>
  <c r="U268" i="1"/>
  <c r="AG268" i="1"/>
  <c r="V268" i="1"/>
  <c r="AH268" i="1"/>
  <c r="W268" i="1"/>
  <c r="AI268" i="1"/>
  <c r="X268" i="1"/>
  <c r="AJ268" i="1"/>
  <c r="Y268" i="1"/>
  <c r="Z268" i="1"/>
  <c r="P268" i="1"/>
  <c r="AB268" i="1"/>
  <c r="Q268" i="1"/>
  <c r="AC268" i="1"/>
  <c r="E264" i="1"/>
  <c r="D264" i="1" s="1"/>
  <c r="W264" i="1"/>
  <c r="AI264" i="1"/>
  <c r="X264" i="1"/>
  <c r="AJ264" i="1"/>
  <c r="Y264" i="1"/>
  <c r="Z264" i="1"/>
  <c r="O264" i="1"/>
  <c r="AA264" i="1"/>
  <c r="P264" i="1"/>
  <c r="AB264" i="1"/>
  <c r="Q264" i="1"/>
  <c r="AC264" i="1"/>
  <c r="R264" i="1"/>
  <c r="AD264" i="1"/>
  <c r="S264" i="1"/>
  <c r="AE264" i="1"/>
  <c r="T264" i="1"/>
  <c r="AF264" i="1"/>
  <c r="U264" i="1"/>
  <c r="AG264" i="1"/>
  <c r="E261" i="1"/>
  <c r="D261" i="1" s="1"/>
  <c r="Q261" i="1"/>
  <c r="AC261" i="1"/>
  <c r="R261" i="1"/>
  <c r="AD261" i="1"/>
  <c r="S261" i="1"/>
  <c r="AE261" i="1"/>
  <c r="T261" i="1"/>
  <c r="AF261" i="1"/>
  <c r="U261" i="1"/>
  <c r="AG261" i="1"/>
  <c r="V261" i="1"/>
  <c r="AH261" i="1"/>
  <c r="W261" i="1"/>
  <c r="AI261" i="1"/>
  <c r="X261" i="1"/>
  <c r="AJ261" i="1"/>
  <c r="Y261" i="1"/>
  <c r="Z261" i="1"/>
  <c r="O261" i="1"/>
  <c r="AA261" i="1"/>
  <c r="E258" i="1"/>
  <c r="D258" i="1" s="1"/>
  <c r="W258" i="1"/>
  <c r="AI258" i="1"/>
  <c r="X258" i="1"/>
  <c r="AJ258" i="1"/>
  <c r="Y258" i="1"/>
  <c r="Z258" i="1"/>
  <c r="O258" i="1"/>
  <c r="AA258" i="1"/>
  <c r="P258" i="1"/>
  <c r="AB258" i="1"/>
  <c r="Q258" i="1"/>
  <c r="AC258" i="1"/>
  <c r="R258" i="1"/>
  <c r="AD258" i="1"/>
  <c r="S258" i="1"/>
  <c r="AE258" i="1"/>
  <c r="T258" i="1"/>
  <c r="AF258" i="1"/>
  <c r="U258" i="1"/>
  <c r="AG258" i="1"/>
  <c r="E255" i="1"/>
  <c r="D255" i="1" s="1"/>
  <c r="Q255" i="1"/>
  <c r="AC255" i="1"/>
  <c r="R255" i="1"/>
  <c r="AD255" i="1"/>
  <c r="S255" i="1"/>
  <c r="AE255" i="1"/>
  <c r="T255" i="1"/>
  <c r="AF255" i="1"/>
  <c r="U255" i="1"/>
  <c r="AG255" i="1"/>
  <c r="V255" i="1"/>
  <c r="AH255" i="1"/>
  <c r="W255" i="1"/>
  <c r="AI255" i="1"/>
  <c r="X255" i="1"/>
  <c r="AJ255" i="1"/>
  <c r="Y255" i="1"/>
  <c r="Z255" i="1"/>
  <c r="O255" i="1"/>
  <c r="AA255" i="1"/>
  <c r="E252" i="1"/>
  <c r="D252" i="1" s="1"/>
  <c r="W252" i="1"/>
  <c r="AI252" i="1"/>
  <c r="X252" i="1"/>
  <c r="AJ252" i="1"/>
  <c r="Y252" i="1"/>
  <c r="Z252" i="1"/>
  <c r="O252" i="1"/>
  <c r="AA252" i="1"/>
  <c r="P252" i="1"/>
  <c r="AB252" i="1"/>
  <c r="Q252" i="1"/>
  <c r="AC252" i="1"/>
  <c r="R252" i="1"/>
  <c r="AD252" i="1"/>
  <c r="S252" i="1"/>
  <c r="AE252" i="1"/>
  <c r="T252" i="1"/>
  <c r="AF252" i="1"/>
  <c r="U252" i="1"/>
  <c r="AG252" i="1"/>
  <c r="E249" i="1"/>
  <c r="D249" i="1" s="1"/>
  <c r="Q249" i="1"/>
  <c r="AC249" i="1"/>
  <c r="R249" i="1"/>
  <c r="AD249" i="1"/>
  <c r="S249" i="1"/>
  <c r="AE249" i="1"/>
  <c r="T249" i="1"/>
  <c r="AF249" i="1"/>
  <c r="U249" i="1"/>
  <c r="AG249" i="1"/>
  <c r="V249" i="1"/>
  <c r="AH249" i="1"/>
  <c r="W249" i="1"/>
  <c r="AI249" i="1"/>
  <c r="X249" i="1"/>
  <c r="AJ249" i="1"/>
  <c r="Y249" i="1"/>
  <c r="Z249" i="1"/>
  <c r="O249" i="1"/>
  <c r="AA249" i="1"/>
  <c r="E246" i="1"/>
  <c r="D246" i="1" s="1"/>
  <c r="W246" i="1"/>
  <c r="AI246" i="1"/>
  <c r="X246" i="1"/>
  <c r="AJ246" i="1"/>
  <c r="Y246" i="1"/>
  <c r="Z246" i="1"/>
  <c r="O246" i="1"/>
  <c r="AA246" i="1"/>
  <c r="P246" i="1"/>
  <c r="AB246" i="1"/>
  <c r="Q246" i="1"/>
  <c r="AC246" i="1"/>
  <c r="R246" i="1"/>
  <c r="AD246" i="1"/>
  <c r="S246" i="1"/>
  <c r="AE246" i="1"/>
  <c r="T246" i="1"/>
  <c r="AF246" i="1"/>
  <c r="U246" i="1"/>
  <c r="AG246" i="1"/>
  <c r="E242" i="1"/>
  <c r="D242" i="1" s="1"/>
  <c r="O242" i="1"/>
  <c r="AA242" i="1"/>
  <c r="P242" i="1"/>
  <c r="AB242" i="1"/>
  <c r="Q242" i="1"/>
  <c r="AC242" i="1"/>
  <c r="R242" i="1"/>
  <c r="AD242" i="1"/>
  <c r="S242" i="1"/>
  <c r="AE242" i="1"/>
  <c r="T242" i="1"/>
  <c r="AF242" i="1"/>
  <c r="U242" i="1"/>
  <c r="AG242" i="1"/>
  <c r="V242" i="1"/>
  <c r="AH242" i="1"/>
  <c r="W242" i="1"/>
  <c r="AI242" i="1"/>
  <c r="X242" i="1"/>
  <c r="AJ242" i="1"/>
  <c r="Y242" i="1"/>
  <c r="E239" i="1"/>
  <c r="D239" i="1" s="1"/>
  <c r="U239" i="1"/>
  <c r="AG239" i="1"/>
  <c r="V239" i="1"/>
  <c r="AH239" i="1"/>
  <c r="W239" i="1"/>
  <c r="AI239" i="1"/>
  <c r="X239" i="1"/>
  <c r="AJ239" i="1"/>
  <c r="Y239" i="1"/>
  <c r="Z239" i="1"/>
  <c r="O239" i="1"/>
  <c r="AA239" i="1"/>
  <c r="P239" i="1"/>
  <c r="AB239" i="1"/>
  <c r="Q239" i="1"/>
  <c r="AC239" i="1"/>
  <c r="R239" i="1"/>
  <c r="AD239" i="1"/>
  <c r="S239" i="1"/>
  <c r="AE239" i="1"/>
  <c r="E236" i="1"/>
  <c r="D236" i="1" s="1"/>
  <c r="O236" i="1"/>
  <c r="AA236" i="1"/>
  <c r="P236" i="1"/>
  <c r="AB236" i="1"/>
  <c r="Q236" i="1"/>
  <c r="AC236" i="1"/>
  <c r="R236" i="1"/>
  <c r="AD236" i="1"/>
  <c r="S236" i="1"/>
  <c r="AE236" i="1"/>
  <c r="T236" i="1"/>
  <c r="AF236" i="1"/>
  <c r="U236" i="1"/>
  <c r="AG236" i="1"/>
  <c r="V236" i="1"/>
  <c r="AH236" i="1"/>
  <c r="W236" i="1"/>
  <c r="AI236" i="1"/>
  <c r="X236" i="1"/>
  <c r="AJ236" i="1"/>
  <c r="Y236" i="1"/>
  <c r="E233" i="1"/>
  <c r="D233" i="1" s="1"/>
  <c r="U233" i="1"/>
  <c r="AG233" i="1"/>
  <c r="V233" i="1"/>
  <c r="AH233" i="1"/>
  <c r="W233" i="1"/>
  <c r="AI233" i="1"/>
  <c r="X233" i="1"/>
  <c r="AJ233" i="1"/>
  <c r="Y233" i="1"/>
  <c r="Z233" i="1"/>
  <c r="O233" i="1"/>
  <c r="AA233" i="1"/>
  <c r="P233" i="1"/>
  <c r="AB233" i="1"/>
  <c r="Q233" i="1"/>
  <c r="AC233" i="1"/>
  <c r="R233" i="1"/>
  <c r="AD233" i="1"/>
  <c r="S233" i="1"/>
  <c r="AE233" i="1"/>
  <c r="E230" i="1"/>
  <c r="D230" i="1" s="1"/>
  <c r="O230" i="1"/>
  <c r="AA230" i="1"/>
  <c r="P230" i="1"/>
  <c r="AB230" i="1"/>
  <c r="Q230" i="1"/>
  <c r="AC230" i="1"/>
  <c r="R230" i="1"/>
  <c r="AD230" i="1"/>
  <c r="S230" i="1"/>
  <c r="AE230" i="1"/>
  <c r="T230" i="1"/>
  <c r="AF230" i="1"/>
  <c r="U230" i="1"/>
  <c r="AG230" i="1"/>
  <c r="V230" i="1"/>
  <c r="AH230" i="1"/>
  <c r="W230" i="1"/>
  <c r="AI230" i="1"/>
  <c r="X230" i="1"/>
  <c r="AJ230" i="1"/>
  <c r="Y230" i="1"/>
  <c r="E227" i="1"/>
  <c r="D227" i="1" s="1"/>
  <c r="U227" i="1"/>
  <c r="AG227" i="1"/>
  <c r="V227" i="1"/>
  <c r="AH227" i="1"/>
  <c r="W227" i="1"/>
  <c r="AI227" i="1"/>
  <c r="X227" i="1"/>
  <c r="AJ227" i="1"/>
  <c r="Y227" i="1"/>
  <c r="Z227" i="1"/>
  <c r="O227" i="1"/>
  <c r="AA227" i="1"/>
  <c r="P227" i="1"/>
  <c r="AB227" i="1"/>
  <c r="Q227" i="1"/>
  <c r="AC227" i="1"/>
  <c r="R227" i="1"/>
  <c r="AD227" i="1"/>
  <c r="S227" i="1"/>
  <c r="AE227" i="1"/>
  <c r="E224" i="1"/>
  <c r="D224" i="1" s="1"/>
  <c r="O224" i="1"/>
  <c r="AA224" i="1"/>
  <c r="P224" i="1"/>
  <c r="AB224" i="1"/>
  <c r="Q224" i="1"/>
  <c r="AC224" i="1"/>
  <c r="R224" i="1"/>
  <c r="AD224" i="1"/>
  <c r="S224" i="1"/>
  <c r="AE224" i="1"/>
  <c r="T224" i="1"/>
  <c r="AF224" i="1"/>
  <c r="U224" i="1"/>
  <c r="AG224" i="1"/>
  <c r="V224" i="1"/>
  <c r="AH224" i="1"/>
  <c r="W224" i="1"/>
  <c r="AI224" i="1"/>
  <c r="X224" i="1"/>
  <c r="AJ224" i="1"/>
  <c r="Y224" i="1"/>
  <c r="E220" i="1"/>
  <c r="D220" i="1" s="1"/>
  <c r="S220" i="1"/>
  <c r="AE220" i="1"/>
  <c r="T220" i="1"/>
  <c r="AF220" i="1"/>
  <c r="U220" i="1"/>
  <c r="AG220" i="1"/>
  <c r="V220" i="1"/>
  <c r="AH220" i="1"/>
  <c r="W220" i="1"/>
  <c r="AI220" i="1"/>
  <c r="X220" i="1"/>
  <c r="AJ220" i="1"/>
  <c r="Y220" i="1"/>
  <c r="Z220" i="1"/>
  <c r="O220" i="1"/>
  <c r="AA220" i="1"/>
  <c r="P220" i="1"/>
  <c r="AB220" i="1"/>
  <c r="Q220" i="1"/>
  <c r="AC220" i="1"/>
  <c r="E217" i="1"/>
  <c r="D217" i="1" s="1"/>
  <c r="Y217" i="1"/>
  <c r="Z217" i="1"/>
  <c r="O217" i="1"/>
  <c r="AA217" i="1"/>
  <c r="P217" i="1"/>
  <c r="AB217" i="1"/>
  <c r="Q217" i="1"/>
  <c r="AC217" i="1"/>
  <c r="R217" i="1"/>
  <c r="AD217" i="1"/>
  <c r="S217" i="1"/>
  <c r="AE217" i="1"/>
  <c r="T217" i="1"/>
  <c r="AF217" i="1"/>
  <c r="U217" i="1"/>
  <c r="AG217" i="1"/>
  <c r="V217" i="1"/>
  <c r="AH217" i="1"/>
  <c r="W217" i="1"/>
  <c r="AI217" i="1"/>
  <c r="E214" i="1"/>
  <c r="D214" i="1" s="1"/>
  <c r="S214" i="1"/>
  <c r="AE214" i="1"/>
  <c r="T214" i="1"/>
  <c r="AF214" i="1"/>
  <c r="U214" i="1"/>
  <c r="AG214" i="1"/>
  <c r="V214" i="1"/>
  <c r="AH214" i="1"/>
  <c r="W214" i="1"/>
  <c r="AI214" i="1"/>
  <c r="X214" i="1"/>
  <c r="AJ214" i="1"/>
  <c r="Y214" i="1"/>
  <c r="Z214" i="1"/>
  <c r="O214" i="1"/>
  <c r="AA214" i="1"/>
  <c r="P214" i="1"/>
  <c r="AB214" i="1"/>
  <c r="Q214" i="1"/>
  <c r="AC214" i="1"/>
  <c r="E211" i="1"/>
  <c r="D211" i="1" s="1"/>
  <c r="Y211" i="1"/>
  <c r="Z211" i="1"/>
  <c r="O211" i="1"/>
  <c r="AA211" i="1"/>
  <c r="P211" i="1"/>
  <c r="AB211" i="1"/>
  <c r="Q211" i="1"/>
  <c r="AC211" i="1"/>
  <c r="R211" i="1"/>
  <c r="AD211" i="1"/>
  <c r="S211" i="1"/>
  <c r="AE211" i="1"/>
  <c r="T211" i="1"/>
  <c r="AF211" i="1"/>
  <c r="U211" i="1"/>
  <c r="AG211" i="1"/>
  <c r="V211" i="1"/>
  <c r="AH211" i="1"/>
  <c r="W211" i="1"/>
  <c r="AI211" i="1"/>
  <c r="E208" i="1"/>
  <c r="D208" i="1" s="1"/>
  <c r="T208" i="1"/>
  <c r="AF208" i="1"/>
  <c r="U208" i="1"/>
  <c r="AG208" i="1"/>
  <c r="X208" i="1"/>
  <c r="AJ208" i="1"/>
  <c r="AA208" i="1"/>
  <c r="AB208" i="1"/>
  <c r="AC208" i="1"/>
  <c r="O208" i="1"/>
  <c r="AD208" i="1"/>
  <c r="P208" i="1"/>
  <c r="AE208" i="1"/>
  <c r="Q208" i="1"/>
  <c r="AH208" i="1"/>
  <c r="R208" i="1"/>
  <c r="AI208" i="1"/>
  <c r="S208" i="1"/>
  <c r="V208" i="1"/>
  <c r="W208" i="1"/>
  <c r="Y208" i="1"/>
  <c r="E205" i="1"/>
  <c r="D205" i="1" s="1"/>
  <c r="Z205" i="1"/>
  <c r="O205" i="1"/>
  <c r="AA205" i="1"/>
  <c r="P205" i="1"/>
  <c r="AB205" i="1"/>
  <c r="Q205" i="1"/>
  <c r="AC205" i="1"/>
  <c r="R205" i="1"/>
  <c r="AD205" i="1"/>
  <c r="U205" i="1"/>
  <c r="V205" i="1"/>
  <c r="W205" i="1"/>
  <c r="X205" i="1"/>
  <c r="Y205" i="1"/>
  <c r="AE205" i="1"/>
  <c r="AF205" i="1"/>
  <c r="AG205" i="1"/>
  <c r="AH205" i="1"/>
  <c r="AI205" i="1"/>
  <c r="S205" i="1"/>
  <c r="AJ205" i="1"/>
  <c r="E202" i="1"/>
  <c r="D202" i="1" s="1"/>
  <c r="T202" i="1"/>
  <c r="AF202" i="1"/>
  <c r="U202" i="1"/>
  <c r="AG202" i="1"/>
  <c r="V202" i="1"/>
  <c r="AH202" i="1"/>
  <c r="W202" i="1"/>
  <c r="AI202" i="1"/>
  <c r="X202" i="1"/>
  <c r="AJ202" i="1"/>
  <c r="Z202" i="1"/>
  <c r="Q202" i="1"/>
  <c r="R202" i="1"/>
  <c r="S202" i="1"/>
  <c r="Y202" i="1"/>
  <c r="AA202" i="1"/>
  <c r="AB202" i="1"/>
  <c r="AC202" i="1"/>
  <c r="AD202" i="1"/>
  <c r="AE202" i="1"/>
  <c r="O202" i="1"/>
  <c r="E198" i="1"/>
  <c r="D198" i="1" s="1"/>
  <c r="X198" i="1"/>
  <c r="AJ198" i="1"/>
  <c r="Y198" i="1"/>
  <c r="Z198" i="1"/>
  <c r="O198" i="1"/>
  <c r="AA198" i="1"/>
  <c r="P198" i="1"/>
  <c r="AB198" i="1"/>
  <c r="R198" i="1"/>
  <c r="AD198" i="1"/>
  <c r="AG198" i="1"/>
  <c r="AH198" i="1"/>
  <c r="AI198" i="1"/>
  <c r="Q198" i="1"/>
  <c r="S198" i="1"/>
  <c r="T198" i="1"/>
  <c r="U198" i="1"/>
  <c r="V198" i="1"/>
  <c r="W198" i="1"/>
  <c r="AC198" i="1"/>
  <c r="AE198" i="1"/>
  <c r="E195" i="1"/>
  <c r="D195" i="1" s="1"/>
  <c r="R195" i="1"/>
  <c r="AD195" i="1"/>
  <c r="S195" i="1"/>
  <c r="AE195" i="1"/>
  <c r="T195" i="1"/>
  <c r="AF195" i="1"/>
  <c r="U195" i="1"/>
  <c r="AG195" i="1"/>
  <c r="V195" i="1"/>
  <c r="AH195" i="1"/>
  <c r="X195" i="1"/>
  <c r="AJ195" i="1"/>
  <c r="AA195" i="1"/>
  <c r="AB195" i="1"/>
  <c r="AC195" i="1"/>
  <c r="AI195" i="1"/>
  <c r="O195" i="1"/>
  <c r="P195" i="1"/>
  <c r="Q195" i="1"/>
  <c r="W195" i="1"/>
  <c r="Y195" i="1"/>
  <c r="E192" i="1"/>
  <c r="D192" i="1" s="1"/>
  <c r="X192" i="1"/>
  <c r="AJ192" i="1"/>
  <c r="Y192" i="1"/>
  <c r="Z192" i="1"/>
  <c r="O192" i="1"/>
  <c r="AA192" i="1"/>
  <c r="P192" i="1"/>
  <c r="AB192" i="1"/>
  <c r="R192" i="1"/>
  <c r="AD192" i="1"/>
  <c r="U192" i="1"/>
  <c r="V192" i="1"/>
  <c r="W192" i="1"/>
  <c r="AC192" i="1"/>
  <c r="AE192" i="1"/>
  <c r="AF192" i="1"/>
  <c r="AG192" i="1"/>
  <c r="AH192" i="1"/>
  <c r="AI192" i="1"/>
  <c r="Q192" i="1"/>
  <c r="S192" i="1"/>
  <c r="E189" i="1"/>
  <c r="D189" i="1" s="1"/>
  <c r="R189" i="1"/>
  <c r="AD189" i="1"/>
  <c r="S189" i="1"/>
  <c r="AE189" i="1"/>
  <c r="T189" i="1"/>
  <c r="AF189" i="1"/>
  <c r="U189" i="1"/>
  <c r="AG189" i="1"/>
  <c r="V189" i="1"/>
  <c r="AH189" i="1"/>
  <c r="W189" i="1"/>
  <c r="AI189" i="1"/>
  <c r="X189" i="1"/>
  <c r="AJ189" i="1"/>
  <c r="Y189" i="1"/>
  <c r="O189" i="1"/>
  <c r="AA189" i="1"/>
  <c r="P189" i="1"/>
  <c r="AB189" i="1"/>
  <c r="Q189" i="1"/>
  <c r="Z189" i="1"/>
  <c r="AC189" i="1"/>
  <c r="E186" i="1"/>
  <c r="D186" i="1" s="1"/>
  <c r="X186" i="1"/>
  <c r="AJ186" i="1"/>
  <c r="Y186" i="1"/>
  <c r="Z186" i="1"/>
  <c r="O186" i="1"/>
  <c r="AA186" i="1"/>
  <c r="P186" i="1"/>
  <c r="AB186" i="1"/>
  <c r="Q186" i="1"/>
  <c r="AC186" i="1"/>
  <c r="R186" i="1"/>
  <c r="AD186" i="1"/>
  <c r="S186" i="1"/>
  <c r="AE186" i="1"/>
  <c r="U186" i="1"/>
  <c r="AG186" i="1"/>
  <c r="V186" i="1"/>
  <c r="AH186" i="1"/>
  <c r="T186" i="1"/>
  <c r="W186" i="1"/>
  <c r="AF186" i="1"/>
  <c r="AI186" i="1"/>
  <c r="E183" i="1"/>
  <c r="D183" i="1" s="1"/>
  <c r="R183" i="1"/>
  <c r="AD183" i="1"/>
  <c r="S183" i="1"/>
  <c r="AE183" i="1"/>
  <c r="T183" i="1"/>
  <c r="AF183" i="1"/>
  <c r="U183" i="1"/>
  <c r="AG183" i="1"/>
  <c r="V183" i="1"/>
  <c r="AH183" i="1"/>
  <c r="W183" i="1"/>
  <c r="AI183" i="1"/>
  <c r="X183" i="1"/>
  <c r="AJ183" i="1"/>
  <c r="Y183" i="1"/>
  <c r="Z183" i="1"/>
  <c r="O183" i="1"/>
  <c r="AA183" i="1"/>
  <c r="P183" i="1"/>
  <c r="AB183" i="1"/>
  <c r="Q183" i="1"/>
  <c r="AC183" i="1"/>
  <c r="E180" i="1"/>
  <c r="D180" i="1" s="1"/>
  <c r="X180" i="1"/>
  <c r="AJ180" i="1"/>
  <c r="Y180" i="1"/>
  <c r="Z180" i="1"/>
  <c r="O180" i="1"/>
  <c r="AA180" i="1"/>
  <c r="P180" i="1"/>
  <c r="AB180" i="1"/>
  <c r="Q180" i="1"/>
  <c r="AC180" i="1"/>
  <c r="R180" i="1"/>
  <c r="AD180" i="1"/>
  <c r="S180" i="1"/>
  <c r="AE180" i="1"/>
  <c r="T180" i="1"/>
  <c r="AF180" i="1"/>
  <c r="U180" i="1"/>
  <c r="AG180" i="1"/>
  <c r="V180" i="1"/>
  <c r="AH180" i="1"/>
  <c r="W180" i="1"/>
  <c r="AI180" i="1"/>
  <c r="E176" i="1"/>
  <c r="D176" i="1" s="1"/>
  <c r="P176" i="1"/>
  <c r="AB176" i="1"/>
  <c r="Q176" i="1"/>
  <c r="AC176" i="1"/>
  <c r="R176" i="1"/>
  <c r="AD176" i="1"/>
  <c r="S176" i="1"/>
  <c r="AE176" i="1"/>
  <c r="T176" i="1"/>
  <c r="AF176" i="1"/>
  <c r="U176" i="1"/>
  <c r="AG176" i="1"/>
  <c r="V176" i="1"/>
  <c r="AH176" i="1"/>
  <c r="W176" i="1"/>
  <c r="AI176" i="1"/>
  <c r="X176" i="1"/>
  <c r="AJ176" i="1"/>
  <c r="Y176" i="1"/>
  <c r="Z176" i="1"/>
  <c r="O176" i="1"/>
  <c r="AA176" i="1"/>
  <c r="E173" i="1"/>
  <c r="D173" i="1" s="1"/>
  <c r="V173" i="1"/>
  <c r="AH173" i="1"/>
  <c r="W173" i="1"/>
  <c r="AI173" i="1"/>
  <c r="X173" i="1"/>
  <c r="AJ173" i="1"/>
  <c r="Y173" i="1"/>
  <c r="Z173" i="1"/>
  <c r="O173" i="1"/>
  <c r="AA173" i="1"/>
  <c r="P173" i="1"/>
  <c r="AB173" i="1"/>
  <c r="Q173" i="1"/>
  <c r="AC173" i="1"/>
  <c r="R173" i="1"/>
  <c r="AD173" i="1"/>
  <c r="S173" i="1"/>
  <c r="AE173" i="1"/>
  <c r="T173" i="1"/>
  <c r="AF173" i="1"/>
  <c r="U173" i="1"/>
  <c r="AG173" i="1"/>
  <c r="E170" i="1"/>
  <c r="D170" i="1" s="1"/>
  <c r="P170" i="1"/>
  <c r="AB170" i="1"/>
  <c r="Q170" i="1"/>
  <c r="AC170" i="1"/>
  <c r="R170" i="1"/>
  <c r="AD170" i="1"/>
  <c r="S170" i="1"/>
  <c r="AE170" i="1"/>
  <c r="T170" i="1"/>
  <c r="AF170" i="1"/>
  <c r="U170" i="1"/>
  <c r="AG170" i="1"/>
  <c r="V170" i="1"/>
  <c r="AH170" i="1"/>
  <c r="W170" i="1"/>
  <c r="AI170" i="1"/>
  <c r="X170" i="1"/>
  <c r="AJ170" i="1"/>
  <c r="Y170" i="1"/>
  <c r="Z170" i="1"/>
  <c r="O170" i="1"/>
  <c r="AA170" i="1"/>
  <c r="E167" i="1"/>
  <c r="D167" i="1" s="1"/>
  <c r="V167" i="1"/>
  <c r="AH167" i="1"/>
  <c r="W167" i="1"/>
  <c r="AI167" i="1"/>
  <c r="X167" i="1"/>
  <c r="AJ167" i="1"/>
  <c r="Y167" i="1"/>
  <c r="Z167" i="1"/>
  <c r="O167" i="1"/>
  <c r="AA167" i="1"/>
  <c r="P167" i="1"/>
  <c r="AB167" i="1"/>
  <c r="Q167" i="1"/>
  <c r="AC167" i="1"/>
  <c r="R167" i="1"/>
  <c r="AD167" i="1"/>
  <c r="S167" i="1"/>
  <c r="AE167" i="1"/>
  <c r="T167" i="1"/>
  <c r="AF167" i="1"/>
  <c r="U167" i="1"/>
  <c r="AG167" i="1"/>
  <c r="E164" i="1"/>
  <c r="D164" i="1" s="1"/>
  <c r="P164" i="1"/>
  <c r="AB164" i="1"/>
  <c r="Q164" i="1"/>
  <c r="AC164" i="1"/>
  <c r="R164" i="1"/>
  <c r="AD164" i="1"/>
  <c r="S164" i="1"/>
  <c r="AE164" i="1"/>
  <c r="T164" i="1"/>
  <c r="AF164" i="1"/>
  <c r="U164" i="1"/>
  <c r="AG164" i="1"/>
  <c r="V164" i="1"/>
  <c r="AH164" i="1"/>
  <c r="W164" i="1"/>
  <c r="AI164" i="1"/>
  <c r="X164" i="1"/>
  <c r="AJ164" i="1"/>
  <c r="Y164" i="1"/>
  <c r="Z164" i="1"/>
  <c r="O164" i="1"/>
  <c r="AA164" i="1"/>
  <c r="E161" i="1"/>
  <c r="D161" i="1" s="1"/>
  <c r="V161" i="1"/>
  <c r="AH161" i="1"/>
  <c r="W161" i="1"/>
  <c r="AI161" i="1"/>
  <c r="X161" i="1"/>
  <c r="AJ161" i="1"/>
  <c r="Y161" i="1"/>
  <c r="Z161" i="1"/>
  <c r="O161" i="1"/>
  <c r="AA161" i="1"/>
  <c r="P161" i="1"/>
  <c r="AB161" i="1"/>
  <c r="Q161" i="1"/>
  <c r="AC161" i="1"/>
  <c r="R161" i="1"/>
  <c r="AD161" i="1"/>
  <c r="S161" i="1"/>
  <c r="AE161" i="1"/>
  <c r="T161" i="1"/>
  <c r="AF161" i="1"/>
  <c r="U161" i="1"/>
  <c r="AG161" i="1"/>
  <c r="E158" i="1"/>
  <c r="D158" i="1" s="1"/>
  <c r="P158" i="1"/>
  <c r="AB158" i="1"/>
  <c r="Q158" i="1"/>
  <c r="AC158" i="1"/>
  <c r="R158" i="1"/>
  <c r="AD158" i="1"/>
  <c r="S158" i="1"/>
  <c r="AE158" i="1"/>
  <c r="T158" i="1"/>
  <c r="AF158" i="1"/>
  <c r="U158" i="1"/>
  <c r="AG158" i="1"/>
  <c r="V158" i="1"/>
  <c r="AH158" i="1"/>
  <c r="W158" i="1"/>
  <c r="AI158" i="1"/>
  <c r="X158" i="1"/>
  <c r="AJ158" i="1"/>
  <c r="Y158" i="1"/>
  <c r="Z158" i="1"/>
  <c r="O158" i="1"/>
  <c r="E155" i="1"/>
  <c r="D155" i="1" s="1"/>
  <c r="V155" i="1"/>
  <c r="AH155" i="1"/>
  <c r="W155" i="1"/>
  <c r="AI155" i="1"/>
  <c r="X155" i="1"/>
  <c r="AJ155" i="1"/>
  <c r="Y155" i="1"/>
  <c r="Z155" i="1"/>
  <c r="O155" i="1"/>
  <c r="AA155" i="1"/>
  <c r="P155" i="1"/>
  <c r="AB155" i="1"/>
  <c r="Q155" i="1"/>
  <c r="AC155" i="1"/>
  <c r="R155" i="1"/>
  <c r="AD155" i="1"/>
  <c r="S155" i="1"/>
  <c r="AE155" i="1"/>
  <c r="T155" i="1"/>
  <c r="AF155" i="1"/>
  <c r="U155" i="1"/>
  <c r="AG155" i="1"/>
  <c r="E152" i="1"/>
  <c r="D152" i="1" s="1"/>
  <c r="Q152" i="1"/>
  <c r="AC152" i="1"/>
  <c r="R152" i="1"/>
  <c r="AD152" i="1"/>
  <c r="T152" i="1"/>
  <c r="AF152" i="1"/>
  <c r="W152" i="1"/>
  <c r="AI152" i="1"/>
  <c r="X152" i="1"/>
  <c r="AJ152" i="1"/>
  <c r="U152" i="1"/>
  <c r="V152" i="1"/>
  <c r="Y152" i="1"/>
  <c r="Z152" i="1"/>
  <c r="AA152" i="1"/>
  <c r="AB152" i="1"/>
  <c r="AE152" i="1"/>
  <c r="AG152" i="1"/>
  <c r="AH152" i="1"/>
  <c r="O152" i="1"/>
  <c r="P152" i="1"/>
  <c r="S152" i="1"/>
  <c r="E149" i="1"/>
  <c r="D149" i="1" s="1"/>
  <c r="W149" i="1"/>
  <c r="AI149" i="1"/>
  <c r="X149" i="1"/>
  <c r="AJ149" i="1"/>
  <c r="Y149" i="1"/>
  <c r="Z149" i="1"/>
  <c r="O149" i="1"/>
  <c r="P149" i="1"/>
  <c r="AB149" i="1"/>
  <c r="Q149" i="1"/>
  <c r="AC149" i="1"/>
  <c r="R149" i="1"/>
  <c r="AD149" i="1"/>
  <c r="S149" i="1"/>
  <c r="T149" i="1"/>
  <c r="U149" i="1"/>
  <c r="V149" i="1"/>
  <c r="AA149" i="1"/>
  <c r="AE149" i="1"/>
  <c r="AF149" i="1"/>
  <c r="AG149" i="1"/>
  <c r="E146" i="1"/>
  <c r="D146" i="1" s="1"/>
  <c r="Q146" i="1"/>
  <c r="AC146" i="1"/>
  <c r="R146" i="1"/>
  <c r="AD146" i="1"/>
  <c r="S146" i="1"/>
  <c r="AE146" i="1"/>
  <c r="T146" i="1"/>
  <c r="AF146" i="1"/>
  <c r="U146" i="1"/>
  <c r="AG146" i="1"/>
  <c r="V146" i="1"/>
  <c r="AH146" i="1"/>
  <c r="W146" i="1"/>
  <c r="AI146" i="1"/>
  <c r="X146" i="1"/>
  <c r="AJ146" i="1"/>
  <c r="O146" i="1"/>
  <c r="AA146" i="1"/>
  <c r="P146" i="1"/>
  <c r="Y146" i="1"/>
  <c r="Z146" i="1"/>
  <c r="AB146" i="1"/>
  <c r="E143" i="1"/>
  <c r="D143" i="1" s="1"/>
  <c r="W143" i="1"/>
  <c r="AI143" i="1"/>
  <c r="X143" i="1"/>
  <c r="AJ143" i="1"/>
  <c r="Y143" i="1"/>
  <c r="Z143" i="1"/>
  <c r="O143" i="1"/>
  <c r="AA143" i="1"/>
  <c r="P143" i="1"/>
  <c r="AB143" i="1"/>
  <c r="Q143" i="1"/>
  <c r="AC143" i="1"/>
  <c r="R143" i="1"/>
  <c r="AD143" i="1"/>
  <c r="U143" i="1"/>
  <c r="AG143" i="1"/>
  <c r="S143" i="1"/>
  <c r="T143" i="1"/>
  <c r="V143" i="1"/>
  <c r="AE143" i="1"/>
  <c r="AF143" i="1"/>
  <c r="AH143" i="1"/>
  <c r="E140" i="1"/>
  <c r="D140" i="1" s="1"/>
  <c r="Q140" i="1"/>
  <c r="AC140" i="1"/>
  <c r="R140" i="1"/>
  <c r="AD140" i="1"/>
  <c r="S140" i="1"/>
  <c r="AE140" i="1"/>
  <c r="T140" i="1"/>
  <c r="AF140" i="1"/>
  <c r="U140" i="1"/>
  <c r="AG140" i="1"/>
  <c r="V140" i="1"/>
  <c r="AH140" i="1"/>
  <c r="W140" i="1"/>
  <c r="AI140" i="1"/>
  <c r="X140" i="1"/>
  <c r="AJ140" i="1"/>
  <c r="Z140" i="1"/>
  <c r="O140" i="1"/>
  <c r="AA140" i="1"/>
  <c r="P140" i="1"/>
  <c r="Y140" i="1"/>
  <c r="AB140" i="1"/>
  <c r="E137" i="1"/>
  <c r="D137" i="1" s="1"/>
  <c r="W137" i="1"/>
  <c r="AI137" i="1"/>
  <c r="X137" i="1"/>
  <c r="AJ137" i="1"/>
  <c r="Y137" i="1"/>
  <c r="Z137" i="1"/>
  <c r="O137" i="1"/>
  <c r="AA137" i="1"/>
  <c r="P137" i="1"/>
  <c r="AB137" i="1"/>
  <c r="Q137" i="1"/>
  <c r="AC137" i="1"/>
  <c r="R137" i="1"/>
  <c r="AD137" i="1"/>
  <c r="T137" i="1"/>
  <c r="AF137" i="1"/>
  <c r="U137" i="1"/>
  <c r="AG137" i="1"/>
  <c r="S137" i="1"/>
  <c r="V137" i="1"/>
  <c r="AE137" i="1"/>
  <c r="AH137" i="1"/>
  <c r="E134" i="1"/>
  <c r="D134" i="1" s="1"/>
  <c r="Q134" i="1"/>
  <c r="AC134" i="1"/>
  <c r="R134" i="1"/>
  <c r="AD134" i="1"/>
  <c r="S134" i="1"/>
  <c r="AE134" i="1"/>
  <c r="T134" i="1"/>
  <c r="AF134" i="1"/>
  <c r="U134" i="1"/>
  <c r="AG134" i="1"/>
  <c r="V134" i="1"/>
  <c r="AH134" i="1"/>
  <c r="W134" i="1"/>
  <c r="AI134" i="1"/>
  <c r="X134" i="1"/>
  <c r="AJ134" i="1"/>
  <c r="Z134" i="1"/>
  <c r="O134" i="1"/>
  <c r="AA134" i="1"/>
  <c r="P134" i="1"/>
  <c r="Y134" i="1"/>
  <c r="AB134" i="1"/>
  <c r="E131" i="1"/>
  <c r="D131" i="1" s="1"/>
  <c r="W131" i="1"/>
  <c r="AI131" i="1"/>
  <c r="X131" i="1"/>
  <c r="AJ131" i="1"/>
  <c r="Y131" i="1"/>
  <c r="Z131" i="1"/>
  <c r="O131" i="1"/>
  <c r="AA131" i="1"/>
  <c r="P131" i="1"/>
  <c r="AB131" i="1"/>
  <c r="Q131" i="1"/>
  <c r="AC131" i="1"/>
  <c r="R131" i="1"/>
  <c r="AD131" i="1"/>
  <c r="S131" i="1"/>
  <c r="AE131" i="1"/>
  <c r="T131" i="1"/>
  <c r="AF131" i="1"/>
  <c r="U131" i="1"/>
  <c r="AG131" i="1"/>
  <c r="V131" i="1"/>
  <c r="AH131" i="1"/>
  <c r="E128" i="1"/>
  <c r="D128" i="1" s="1"/>
  <c r="Q128" i="1"/>
  <c r="AC128" i="1"/>
  <c r="R128" i="1"/>
  <c r="AD128" i="1"/>
  <c r="S128" i="1"/>
  <c r="AE128" i="1"/>
  <c r="T128" i="1"/>
  <c r="AF128" i="1"/>
  <c r="U128" i="1"/>
  <c r="AG128" i="1"/>
  <c r="V128" i="1"/>
  <c r="AH128" i="1"/>
  <c r="W128" i="1"/>
  <c r="AI128" i="1"/>
  <c r="X128" i="1"/>
  <c r="AJ128" i="1"/>
  <c r="Y128" i="1"/>
  <c r="Z128" i="1"/>
  <c r="O128" i="1"/>
  <c r="AA128" i="1"/>
  <c r="P128" i="1"/>
  <c r="AB128" i="1"/>
  <c r="E125" i="1"/>
  <c r="D125" i="1" s="1"/>
  <c r="W125" i="1"/>
  <c r="AI125" i="1"/>
  <c r="X125" i="1"/>
  <c r="AJ125" i="1"/>
  <c r="Y125" i="1"/>
  <c r="Z125" i="1"/>
  <c r="O125" i="1"/>
  <c r="AA125" i="1"/>
  <c r="P125" i="1"/>
  <c r="AB125" i="1"/>
  <c r="Q125" i="1"/>
  <c r="AC125" i="1"/>
  <c r="R125" i="1"/>
  <c r="AD125" i="1"/>
  <c r="S125" i="1"/>
  <c r="AE125" i="1"/>
  <c r="T125" i="1"/>
  <c r="AF125" i="1"/>
  <c r="U125" i="1"/>
  <c r="AG125" i="1"/>
  <c r="V125" i="1"/>
  <c r="AH125" i="1"/>
  <c r="E122" i="1"/>
  <c r="D122" i="1" s="1"/>
  <c r="Q122" i="1"/>
  <c r="AC122" i="1"/>
  <c r="R122" i="1"/>
  <c r="AD122" i="1"/>
  <c r="S122" i="1"/>
  <c r="AE122" i="1"/>
  <c r="T122" i="1"/>
  <c r="AF122" i="1"/>
  <c r="U122" i="1"/>
  <c r="AG122" i="1"/>
  <c r="V122" i="1"/>
  <c r="AH122" i="1"/>
  <c r="W122" i="1"/>
  <c r="AI122" i="1"/>
  <c r="X122" i="1"/>
  <c r="AJ122" i="1"/>
  <c r="Y122" i="1"/>
  <c r="Z122" i="1"/>
  <c r="O122" i="1"/>
  <c r="AA122" i="1"/>
  <c r="P122" i="1"/>
  <c r="AB122" i="1"/>
  <c r="E119" i="1"/>
  <c r="D119" i="1" s="1"/>
  <c r="X119" i="1"/>
  <c r="AJ119" i="1"/>
  <c r="Y119" i="1"/>
  <c r="Z119" i="1"/>
  <c r="O119" i="1"/>
  <c r="AA119" i="1"/>
  <c r="P119" i="1"/>
  <c r="AB119" i="1"/>
  <c r="Q119" i="1"/>
  <c r="AC119" i="1"/>
  <c r="R119" i="1"/>
  <c r="AD119" i="1"/>
  <c r="S119" i="1"/>
  <c r="AE119" i="1"/>
  <c r="T119" i="1"/>
  <c r="AF119" i="1"/>
  <c r="U119" i="1"/>
  <c r="AG119" i="1"/>
  <c r="V119" i="1"/>
  <c r="AH119" i="1"/>
  <c r="W119" i="1"/>
  <c r="AI119" i="1"/>
  <c r="E116" i="1"/>
  <c r="D116" i="1" s="1"/>
  <c r="R116" i="1"/>
  <c r="AD116" i="1"/>
  <c r="S116" i="1"/>
  <c r="AE116" i="1"/>
  <c r="T116" i="1"/>
  <c r="AF116" i="1"/>
  <c r="U116" i="1"/>
  <c r="AG116" i="1"/>
  <c r="V116" i="1"/>
  <c r="AH116" i="1"/>
  <c r="W116" i="1"/>
  <c r="AI116" i="1"/>
  <c r="X116" i="1"/>
  <c r="AJ116" i="1"/>
  <c r="Y116" i="1"/>
  <c r="Z116" i="1"/>
  <c r="O116" i="1"/>
  <c r="AA116" i="1"/>
  <c r="P116" i="1"/>
  <c r="AB116" i="1"/>
  <c r="Q116" i="1"/>
  <c r="AC116" i="1"/>
  <c r="E113" i="1"/>
  <c r="D113" i="1" s="1"/>
  <c r="X113" i="1"/>
  <c r="AJ113" i="1"/>
  <c r="Y113" i="1"/>
  <c r="Z113" i="1"/>
  <c r="O113" i="1"/>
  <c r="AA113" i="1"/>
  <c r="P113" i="1"/>
  <c r="AB113" i="1"/>
  <c r="Q113" i="1"/>
  <c r="AC113" i="1"/>
  <c r="R113" i="1"/>
  <c r="AD113" i="1"/>
  <c r="S113" i="1"/>
  <c r="AE113" i="1"/>
  <c r="T113" i="1"/>
  <c r="AF113" i="1"/>
  <c r="U113" i="1"/>
  <c r="AG113" i="1"/>
  <c r="V113" i="1"/>
  <c r="AH113" i="1"/>
  <c r="AI113" i="1"/>
  <c r="W113" i="1"/>
  <c r="E110" i="1"/>
  <c r="D110" i="1" s="1"/>
  <c r="R110" i="1"/>
  <c r="AD110" i="1"/>
  <c r="S110" i="1"/>
  <c r="AE110" i="1"/>
  <c r="T110" i="1"/>
  <c r="AF110" i="1"/>
  <c r="U110" i="1"/>
  <c r="AG110" i="1"/>
  <c r="V110" i="1"/>
  <c r="AH110" i="1"/>
  <c r="W110" i="1"/>
  <c r="AI110" i="1"/>
  <c r="X110" i="1"/>
  <c r="AJ110" i="1"/>
  <c r="Y110" i="1"/>
  <c r="Z110" i="1"/>
  <c r="O110" i="1"/>
  <c r="AA110" i="1"/>
  <c r="P110" i="1"/>
  <c r="AB110" i="1"/>
  <c r="Q110" i="1"/>
  <c r="AC110" i="1"/>
  <c r="E107" i="1"/>
  <c r="D107" i="1" s="1"/>
  <c r="Z107" i="1"/>
  <c r="X107" i="1"/>
  <c r="Y107" i="1"/>
  <c r="AA107" i="1"/>
  <c r="O107" i="1"/>
  <c r="AB107" i="1"/>
  <c r="P107" i="1"/>
  <c r="AC107" i="1"/>
  <c r="Q107" i="1"/>
  <c r="AD107" i="1"/>
  <c r="R107" i="1"/>
  <c r="AE107" i="1"/>
  <c r="S107" i="1"/>
  <c r="AF107" i="1"/>
  <c r="T107" i="1"/>
  <c r="AG107" i="1"/>
  <c r="U107" i="1"/>
  <c r="AH107" i="1"/>
  <c r="V107" i="1"/>
  <c r="AI107" i="1"/>
  <c r="W107" i="1"/>
  <c r="AJ107" i="1"/>
  <c r="E104" i="1"/>
  <c r="D104" i="1" s="1"/>
  <c r="Y104" i="1"/>
  <c r="Z104" i="1"/>
  <c r="O104" i="1"/>
  <c r="AA104" i="1"/>
  <c r="P104" i="1"/>
  <c r="AB104" i="1"/>
  <c r="R104" i="1"/>
  <c r="AD104" i="1"/>
  <c r="S104" i="1"/>
  <c r="AE104" i="1"/>
  <c r="T104" i="1"/>
  <c r="AF104" i="1"/>
  <c r="W104" i="1"/>
  <c r="AI104" i="1"/>
  <c r="U104" i="1"/>
  <c r="V104" i="1"/>
  <c r="X104" i="1"/>
  <c r="AC104" i="1"/>
  <c r="AG104" i="1"/>
  <c r="AH104" i="1"/>
  <c r="AJ104" i="1"/>
  <c r="Q104" i="1"/>
  <c r="E101" i="1"/>
  <c r="D101" i="1" s="1"/>
  <c r="S101" i="1"/>
  <c r="AE101" i="1"/>
  <c r="T101" i="1"/>
  <c r="AF101" i="1"/>
  <c r="U101" i="1"/>
  <c r="AG101" i="1"/>
  <c r="V101" i="1"/>
  <c r="AH101" i="1"/>
  <c r="W101" i="1"/>
  <c r="AI101" i="1"/>
  <c r="X101" i="1"/>
  <c r="AJ101" i="1"/>
  <c r="Y101" i="1"/>
  <c r="Z101" i="1"/>
  <c r="Q101" i="1"/>
  <c r="AC101" i="1"/>
  <c r="O101" i="1"/>
  <c r="P101" i="1"/>
  <c r="R101" i="1"/>
  <c r="AA101" i="1"/>
  <c r="AB101" i="1"/>
  <c r="AD101" i="1"/>
  <c r="E98" i="1"/>
  <c r="D98" i="1" s="1"/>
  <c r="Y98" i="1"/>
  <c r="Z98" i="1"/>
  <c r="O98" i="1"/>
  <c r="AA98" i="1"/>
  <c r="P98" i="1"/>
  <c r="AB98" i="1"/>
  <c r="Q98" i="1"/>
  <c r="AC98" i="1"/>
  <c r="R98" i="1"/>
  <c r="AD98" i="1"/>
  <c r="S98" i="1"/>
  <c r="AE98" i="1"/>
  <c r="T98" i="1"/>
  <c r="AF98" i="1"/>
  <c r="U98" i="1"/>
  <c r="AG98" i="1"/>
  <c r="W98" i="1"/>
  <c r="AI98" i="1"/>
  <c r="V98" i="1"/>
  <c r="X98" i="1"/>
  <c r="AH98" i="1"/>
  <c r="AJ98" i="1"/>
  <c r="E95" i="1"/>
  <c r="D95" i="1" s="1"/>
  <c r="S95" i="1"/>
  <c r="AE95" i="1"/>
  <c r="T95" i="1"/>
  <c r="AF95" i="1"/>
  <c r="U95" i="1"/>
  <c r="AG95" i="1"/>
  <c r="V95" i="1"/>
  <c r="AH95" i="1"/>
  <c r="W95" i="1"/>
  <c r="AI95" i="1"/>
  <c r="X95" i="1"/>
  <c r="AJ95" i="1"/>
  <c r="Y95" i="1"/>
  <c r="Z95" i="1"/>
  <c r="O95" i="1"/>
  <c r="AA95" i="1"/>
  <c r="Q95" i="1"/>
  <c r="AC95" i="1"/>
  <c r="P95" i="1"/>
  <c r="R95" i="1"/>
  <c r="AB95" i="1"/>
  <c r="AD95" i="1"/>
  <c r="E92" i="1"/>
  <c r="D92" i="1" s="1"/>
  <c r="Y92" i="1"/>
  <c r="Z92" i="1"/>
  <c r="O92" i="1"/>
  <c r="AA92" i="1"/>
  <c r="P92" i="1"/>
  <c r="AB92" i="1"/>
  <c r="Q92" i="1"/>
  <c r="AC92" i="1"/>
  <c r="R92" i="1"/>
  <c r="AD92" i="1"/>
  <c r="S92" i="1"/>
  <c r="AE92" i="1"/>
  <c r="T92" i="1"/>
  <c r="AF92" i="1"/>
  <c r="U92" i="1"/>
  <c r="AG92" i="1"/>
  <c r="W92" i="1"/>
  <c r="AI92" i="1"/>
  <c r="V92" i="1"/>
  <c r="X92" i="1"/>
  <c r="AH92" i="1"/>
  <c r="AJ92" i="1"/>
  <c r="E89" i="1"/>
  <c r="D89" i="1" s="1"/>
  <c r="S89" i="1"/>
  <c r="AE89" i="1"/>
  <c r="T89" i="1"/>
  <c r="AF89" i="1"/>
  <c r="U89" i="1"/>
  <c r="AG89" i="1"/>
  <c r="V89" i="1"/>
  <c r="AH89" i="1"/>
  <c r="W89" i="1"/>
  <c r="AI89" i="1"/>
  <c r="X89" i="1"/>
  <c r="AJ89" i="1"/>
  <c r="Y89" i="1"/>
  <c r="Z89" i="1"/>
  <c r="O89" i="1"/>
  <c r="AA89" i="1"/>
  <c r="Q89" i="1"/>
  <c r="AC89" i="1"/>
  <c r="P89" i="1"/>
  <c r="R89" i="1"/>
  <c r="AB89" i="1"/>
  <c r="AD89" i="1"/>
  <c r="E86" i="1"/>
  <c r="D86" i="1" s="1"/>
  <c r="Y86" i="1"/>
  <c r="Z86" i="1"/>
  <c r="O86" i="1"/>
  <c r="AA86" i="1"/>
  <c r="P86" i="1"/>
  <c r="AB86" i="1"/>
  <c r="Q86" i="1"/>
  <c r="AC86" i="1"/>
  <c r="R86" i="1"/>
  <c r="AD86" i="1"/>
  <c r="S86" i="1"/>
  <c r="AE86" i="1"/>
  <c r="T86" i="1"/>
  <c r="AF86" i="1"/>
  <c r="U86" i="1"/>
  <c r="AG86" i="1"/>
  <c r="V86" i="1"/>
  <c r="AH86" i="1"/>
  <c r="W86" i="1"/>
  <c r="AI86" i="1"/>
  <c r="AJ86" i="1"/>
  <c r="X86" i="1"/>
  <c r="E83" i="1"/>
  <c r="D83" i="1" s="1"/>
  <c r="T83" i="1"/>
  <c r="AF83" i="1"/>
  <c r="U83" i="1"/>
  <c r="AG83" i="1"/>
  <c r="V83" i="1"/>
  <c r="AH83" i="1"/>
  <c r="W83" i="1"/>
  <c r="AI83" i="1"/>
  <c r="X83" i="1"/>
  <c r="AJ83" i="1"/>
  <c r="Y83" i="1"/>
  <c r="Z83" i="1"/>
  <c r="O83" i="1"/>
  <c r="AA83" i="1"/>
  <c r="P83" i="1"/>
  <c r="AB83" i="1"/>
  <c r="Q83" i="1"/>
  <c r="AC83" i="1"/>
  <c r="R83" i="1"/>
  <c r="AD83" i="1"/>
  <c r="S83" i="1"/>
  <c r="AE83" i="1"/>
  <c r="E80" i="1"/>
  <c r="D80" i="1" s="1"/>
  <c r="Z80" i="1"/>
  <c r="O80" i="1"/>
  <c r="AA80" i="1"/>
  <c r="P80" i="1"/>
  <c r="AB80" i="1"/>
  <c r="Q80" i="1"/>
  <c r="AC80" i="1"/>
  <c r="R80" i="1"/>
  <c r="AD80" i="1"/>
  <c r="S80" i="1"/>
  <c r="AE80" i="1"/>
  <c r="T80" i="1"/>
  <c r="AF80" i="1"/>
  <c r="U80" i="1"/>
  <c r="AG80" i="1"/>
  <c r="V80" i="1"/>
  <c r="AH80" i="1"/>
  <c r="W80" i="1"/>
  <c r="AI80" i="1"/>
  <c r="X80" i="1"/>
  <c r="AJ80" i="1"/>
  <c r="Y80" i="1"/>
  <c r="E77" i="1"/>
  <c r="D77" i="1" s="1"/>
  <c r="T77" i="1"/>
  <c r="AF77" i="1"/>
  <c r="U77" i="1"/>
  <c r="AG77" i="1"/>
  <c r="V77" i="1"/>
  <c r="AH77" i="1"/>
  <c r="W77" i="1"/>
  <c r="AI77" i="1"/>
  <c r="X77" i="1"/>
  <c r="AJ77" i="1"/>
  <c r="Y77" i="1"/>
  <c r="Z77" i="1"/>
  <c r="O77" i="1"/>
  <c r="AA77" i="1"/>
  <c r="P77" i="1"/>
  <c r="AB77" i="1"/>
  <c r="Q77" i="1"/>
  <c r="AC77" i="1"/>
  <c r="R77" i="1"/>
  <c r="AD77" i="1"/>
  <c r="S77" i="1"/>
  <c r="AE77" i="1"/>
  <c r="E74" i="1"/>
  <c r="D74" i="1" s="1"/>
  <c r="Z74" i="1"/>
  <c r="O74" i="1"/>
  <c r="AA74" i="1"/>
  <c r="P74" i="1"/>
  <c r="AB74" i="1"/>
  <c r="Q74" i="1"/>
  <c r="AC74" i="1"/>
  <c r="R74" i="1"/>
  <c r="AD74" i="1"/>
  <c r="S74" i="1"/>
  <c r="AE74" i="1"/>
  <c r="T74" i="1"/>
  <c r="AF74" i="1"/>
  <c r="U74" i="1"/>
  <c r="AG74" i="1"/>
  <c r="V74" i="1"/>
  <c r="AH74" i="1"/>
  <c r="W74" i="1"/>
  <c r="AI74" i="1"/>
  <c r="X74" i="1"/>
  <c r="AJ74" i="1"/>
  <c r="Y74" i="1"/>
  <c r="E71" i="1"/>
  <c r="D71" i="1" s="1"/>
  <c r="S71" i="1"/>
  <c r="AE71" i="1"/>
  <c r="T71" i="1"/>
  <c r="AF71" i="1"/>
  <c r="U71" i="1"/>
  <c r="AG71" i="1"/>
  <c r="W71" i="1"/>
  <c r="AI71" i="1"/>
  <c r="X71" i="1"/>
  <c r="AJ71" i="1"/>
  <c r="Y71" i="1"/>
  <c r="Z71" i="1"/>
  <c r="O71" i="1"/>
  <c r="AA71" i="1"/>
  <c r="Q71" i="1"/>
  <c r="R71" i="1"/>
  <c r="V71" i="1"/>
  <c r="AB71" i="1"/>
  <c r="AC71" i="1"/>
  <c r="AD71" i="1"/>
  <c r="AH71" i="1"/>
  <c r="P71" i="1"/>
  <c r="E68" i="1"/>
  <c r="D68" i="1" s="1"/>
  <c r="Y68" i="1"/>
  <c r="Z68" i="1"/>
  <c r="O68" i="1"/>
  <c r="AA68" i="1"/>
  <c r="P68" i="1"/>
  <c r="Q68" i="1"/>
  <c r="AC68" i="1"/>
  <c r="R68" i="1"/>
  <c r="AD68" i="1"/>
  <c r="S68" i="1"/>
  <c r="AE68" i="1"/>
  <c r="T68" i="1"/>
  <c r="AF68" i="1"/>
  <c r="U68" i="1"/>
  <c r="AG68" i="1"/>
  <c r="V68" i="1"/>
  <c r="W68" i="1"/>
  <c r="X68" i="1"/>
  <c r="AB68" i="1"/>
  <c r="AH68" i="1"/>
  <c r="AI68" i="1"/>
  <c r="AJ68" i="1"/>
  <c r="E65" i="1"/>
  <c r="D65" i="1" s="1"/>
  <c r="S65" i="1"/>
  <c r="AE65" i="1"/>
  <c r="T65" i="1"/>
  <c r="AF65" i="1"/>
  <c r="U65" i="1"/>
  <c r="AG65" i="1"/>
  <c r="V65" i="1"/>
  <c r="AH65" i="1"/>
  <c r="W65" i="1"/>
  <c r="AI65" i="1"/>
  <c r="X65" i="1"/>
  <c r="AJ65" i="1"/>
  <c r="Y65" i="1"/>
  <c r="Z65" i="1"/>
  <c r="O65" i="1"/>
  <c r="AA65" i="1"/>
  <c r="AB65" i="1"/>
  <c r="AC65" i="1"/>
  <c r="AD65" i="1"/>
  <c r="P65" i="1"/>
  <c r="Q65" i="1"/>
  <c r="R65" i="1"/>
  <c r="E62" i="1"/>
  <c r="D62" i="1" s="1"/>
  <c r="Y62" i="1"/>
  <c r="Z62" i="1"/>
  <c r="O62" i="1"/>
  <c r="AA62" i="1"/>
  <c r="P62" i="1"/>
  <c r="AB62" i="1"/>
  <c r="Q62" i="1"/>
  <c r="AC62" i="1"/>
  <c r="R62" i="1"/>
  <c r="AD62" i="1"/>
  <c r="S62" i="1"/>
  <c r="AE62" i="1"/>
  <c r="T62" i="1"/>
  <c r="AF62" i="1"/>
  <c r="U62" i="1"/>
  <c r="AG62" i="1"/>
  <c r="V62" i="1"/>
  <c r="W62" i="1"/>
  <c r="X62" i="1"/>
  <c r="AH62" i="1"/>
  <c r="AI62" i="1"/>
  <c r="AJ62" i="1"/>
  <c r="E59" i="1"/>
  <c r="D59" i="1" s="1"/>
  <c r="S59" i="1"/>
  <c r="AE59" i="1"/>
  <c r="T59" i="1"/>
  <c r="AF59" i="1"/>
  <c r="U59" i="1"/>
  <c r="AG59" i="1"/>
  <c r="V59" i="1"/>
  <c r="AH59" i="1"/>
  <c r="W59" i="1"/>
  <c r="AI59" i="1"/>
  <c r="X59" i="1"/>
  <c r="AJ59" i="1"/>
  <c r="Y59" i="1"/>
  <c r="Z59" i="1"/>
  <c r="O59" i="1"/>
  <c r="AA59" i="1"/>
  <c r="P59" i="1"/>
  <c r="Q59" i="1"/>
  <c r="R59" i="1"/>
  <c r="AB59" i="1"/>
  <c r="AC59" i="1"/>
  <c r="AD59" i="1"/>
  <c r="E56" i="1"/>
  <c r="D56" i="1" s="1"/>
  <c r="Y56" i="1"/>
  <c r="Z56" i="1"/>
  <c r="O56" i="1"/>
  <c r="AA56" i="1"/>
  <c r="P56" i="1"/>
  <c r="AB56" i="1"/>
  <c r="Q56" i="1"/>
  <c r="AC56" i="1"/>
  <c r="R56" i="1"/>
  <c r="AD56" i="1"/>
  <c r="S56" i="1"/>
  <c r="AE56" i="1"/>
  <c r="T56" i="1"/>
  <c r="AF56" i="1"/>
  <c r="U56" i="1"/>
  <c r="AG56" i="1"/>
  <c r="AH56" i="1"/>
  <c r="AI56" i="1"/>
  <c r="AJ56" i="1"/>
  <c r="V56" i="1"/>
  <c r="W56" i="1"/>
  <c r="X56" i="1"/>
  <c r="E53" i="1"/>
  <c r="D53" i="1" s="1"/>
  <c r="S53" i="1"/>
  <c r="AE53" i="1"/>
  <c r="T53" i="1"/>
  <c r="AF53" i="1"/>
  <c r="U53" i="1"/>
  <c r="AG53" i="1"/>
  <c r="V53" i="1"/>
  <c r="AH53" i="1"/>
  <c r="W53" i="1"/>
  <c r="AI53" i="1"/>
  <c r="X53" i="1"/>
  <c r="AJ53" i="1"/>
  <c r="Y53" i="1"/>
  <c r="Z53" i="1"/>
  <c r="O53" i="1"/>
  <c r="AA53" i="1"/>
  <c r="P53" i="1"/>
  <c r="Q53" i="1"/>
  <c r="R53" i="1"/>
  <c r="AB53" i="1"/>
  <c r="AC53" i="1"/>
  <c r="AD53" i="1"/>
  <c r="E50" i="1"/>
  <c r="D50" i="1" s="1"/>
  <c r="Y50" i="1"/>
  <c r="Z50" i="1"/>
  <c r="O50" i="1"/>
  <c r="AA50" i="1"/>
  <c r="P50" i="1"/>
  <c r="AB50" i="1"/>
  <c r="Q50" i="1"/>
  <c r="AC50" i="1"/>
  <c r="R50" i="1"/>
  <c r="AD50" i="1"/>
  <c r="S50" i="1"/>
  <c r="AE50" i="1"/>
  <c r="T50" i="1"/>
  <c r="AF50" i="1"/>
  <c r="U50" i="1"/>
  <c r="AG50" i="1"/>
  <c r="V50" i="1"/>
  <c r="W50" i="1"/>
  <c r="X50" i="1"/>
  <c r="AH50" i="1"/>
  <c r="AI50" i="1"/>
  <c r="AJ50" i="1"/>
  <c r="E47" i="1"/>
  <c r="D47" i="1" s="1"/>
  <c r="S47" i="1"/>
  <c r="AE47" i="1"/>
  <c r="T47" i="1"/>
  <c r="AF47" i="1"/>
  <c r="U47" i="1"/>
  <c r="AG47" i="1"/>
  <c r="V47" i="1"/>
  <c r="AH47" i="1"/>
  <c r="W47" i="1"/>
  <c r="AI47" i="1"/>
  <c r="X47" i="1"/>
  <c r="AJ47" i="1"/>
  <c r="Y47" i="1"/>
  <c r="Z47" i="1"/>
  <c r="O47" i="1"/>
  <c r="AA47" i="1"/>
  <c r="P47" i="1"/>
  <c r="Q47" i="1"/>
  <c r="R47" i="1"/>
  <c r="AB47" i="1"/>
  <c r="AC47" i="1"/>
  <c r="AD47" i="1"/>
  <c r="E44" i="1"/>
  <c r="D44" i="1" s="1"/>
  <c r="Y44" i="1"/>
  <c r="Z44" i="1"/>
  <c r="O44" i="1"/>
  <c r="AA44" i="1"/>
  <c r="P44" i="1"/>
  <c r="AB44" i="1"/>
  <c r="Q44" i="1"/>
  <c r="AC44" i="1"/>
  <c r="R44" i="1"/>
  <c r="AD44" i="1"/>
  <c r="S44" i="1"/>
  <c r="AE44" i="1"/>
  <c r="T44" i="1"/>
  <c r="AF44" i="1"/>
  <c r="U44" i="1"/>
  <c r="AG44" i="1"/>
  <c r="V44" i="1"/>
  <c r="W44" i="1"/>
  <c r="X44" i="1"/>
  <c r="AH44" i="1"/>
  <c r="AI44" i="1"/>
  <c r="AJ44" i="1"/>
  <c r="E41" i="1"/>
  <c r="D41" i="1" s="1"/>
  <c r="S41" i="1"/>
  <c r="AE41" i="1"/>
  <c r="T41" i="1"/>
  <c r="AF41" i="1"/>
  <c r="U41" i="1"/>
  <c r="AG41" i="1"/>
  <c r="V41" i="1"/>
  <c r="AH41" i="1"/>
  <c r="W41" i="1"/>
  <c r="AI41" i="1"/>
  <c r="X41" i="1"/>
  <c r="AJ41" i="1"/>
  <c r="Y41" i="1"/>
  <c r="Z41" i="1"/>
  <c r="O41" i="1"/>
  <c r="AA41" i="1"/>
  <c r="AB41" i="1"/>
  <c r="AC41" i="1"/>
  <c r="AD41" i="1"/>
  <c r="P41" i="1"/>
  <c r="Q41" i="1"/>
  <c r="R41" i="1"/>
  <c r="AG288" i="1"/>
  <c r="U288" i="1"/>
  <c r="AE287" i="1"/>
  <c r="AJ286" i="1"/>
  <c r="Q286" i="1"/>
  <c r="P285" i="1"/>
  <c r="AC283" i="1"/>
  <c r="AF281" i="1"/>
  <c r="AB279" i="1"/>
  <c r="V276" i="1"/>
  <c r="AF269" i="1"/>
  <c r="AH258" i="1"/>
  <c r="V252" i="1"/>
  <c r="AF245" i="1"/>
  <c r="T239" i="1"/>
  <c r="AD232" i="1"/>
  <c r="R226" i="1"/>
  <c r="AB219" i="1"/>
  <c r="T205" i="1"/>
  <c r="T192" i="1"/>
  <c r="T23" i="1"/>
  <c r="AC23" i="1"/>
  <c r="AF288" i="1"/>
  <c r="T288" i="1"/>
  <c r="AD287" i="1"/>
  <c r="AI286" i="1"/>
  <c r="P286" i="1"/>
  <c r="O285" i="1"/>
  <c r="AA283" i="1"/>
  <c r="AC281" i="1"/>
  <c r="Y279" i="1"/>
  <c r="AI272" i="1"/>
  <c r="AC269" i="1"/>
  <c r="AH264" i="1"/>
  <c r="V258" i="1"/>
  <c r="AF251" i="1"/>
  <c r="T245" i="1"/>
  <c r="AD238" i="1"/>
  <c r="R232" i="1"/>
  <c r="AB225" i="1"/>
  <c r="AE190" i="1"/>
  <c r="E70" i="1"/>
  <c r="D70" i="1" s="1"/>
  <c r="Q70" i="1"/>
  <c r="AC70" i="1"/>
  <c r="R70" i="1"/>
  <c r="AD70" i="1"/>
  <c r="S70" i="1"/>
  <c r="AE70" i="1"/>
  <c r="U70" i="1"/>
  <c r="AG70" i="1"/>
  <c r="V70" i="1"/>
  <c r="AH70" i="1"/>
  <c r="W70" i="1"/>
  <c r="AI70" i="1"/>
  <c r="X70" i="1"/>
  <c r="AJ70" i="1"/>
  <c r="Y70" i="1"/>
  <c r="O70" i="1"/>
  <c r="P70" i="1"/>
  <c r="T70" i="1"/>
  <c r="Z70" i="1"/>
  <c r="AA70" i="1"/>
  <c r="AB70" i="1"/>
  <c r="AF70" i="1"/>
  <c r="AB23" i="1"/>
  <c r="AE288" i="1"/>
  <c r="S288" i="1"/>
  <c r="AC287" i="1"/>
  <c r="AG286" i="1"/>
  <c r="O286" i="1"/>
  <c r="AI284" i="1"/>
  <c r="X283" i="1"/>
  <c r="Y281" i="1"/>
  <c r="AF275" i="1"/>
  <c r="Z272" i="1"/>
  <c r="T269" i="1"/>
  <c r="V264" i="1"/>
  <c r="AF257" i="1"/>
  <c r="AD244" i="1"/>
  <c r="R238" i="1"/>
  <c r="AB231" i="1"/>
  <c r="P225" i="1"/>
  <c r="Z218" i="1"/>
  <c r="AJ211" i="1"/>
  <c r="R23" i="1"/>
  <c r="AA23" i="1"/>
  <c r="AD288" i="1"/>
  <c r="R288" i="1"/>
  <c r="AB287" i="1"/>
  <c r="AD286" i="1"/>
  <c r="AH284" i="1"/>
  <c r="U283" i="1"/>
  <c r="T281" i="1"/>
  <c r="AI278" i="1"/>
  <c r="AC275" i="1"/>
  <c r="W272" i="1"/>
  <c r="AD250" i="1"/>
  <c r="R244" i="1"/>
  <c r="AB237" i="1"/>
  <c r="P231" i="1"/>
  <c r="Z224" i="1"/>
  <c r="AJ217" i="1"/>
  <c r="X211" i="1"/>
  <c r="P202" i="1"/>
  <c r="AE184" i="1"/>
  <c r="E285" i="1"/>
  <c r="D285" i="1" s="1"/>
  <c r="Q285" i="1"/>
  <c r="AC285" i="1"/>
  <c r="R285" i="1"/>
  <c r="AD285" i="1"/>
  <c r="T285" i="1"/>
  <c r="AF285" i="1"/>
  <c r="V285" i="1"/>
  <c r="AH285" i="1"/>
  <c r="W285" i="1"/>
  <c r="AI285" i="1"/>
  <c r="Z285" i="1"/>
  <c r="E282" i="1"/>
  <c r="D282" i="1" s="1"/>
  <c r="W282" i="1"/>
  <c r="AI282" i="1"/>
  <c r="X282" i="1"/>
  <c r="AJ282" i="1"/>
  <c r="Y282" i="1"/>
  <c r="Z282" i="1"/>
  <c r="P282" i="1"/>
  <c r="AB282" i="1"/>
  <c r="Q282" i="1"/>
  <c r="AC282" i="1"/>
  <c r="R282" i="1"/>
  <c r="AD282" i="1"/>
  <c r="T282" i="1"/>
  <c r="AF282" i="1"/>
  <c r="U282" i="1"/>
  <c r="AG282" i="1"/>
  <c r="E279" i="1"/>
  <c r="D279" i="1" s="1"/>
  <c r="Q279" i="1"/>
  <c r="AC279" i="1"/>
  <c r="R279" i="1"/>
  <c r="AD279" i="1"/>
  <c r="S279" i="1"/>
  <c r="AE279" i="1"/>
  <c r="T279" i="1"/>
  <c r="AF279" i="1"/>
  <c r="U279" i="1"/>
  <c r="V279" i="1"/>
  <c r="AH279" i="1"/>
  <c r="W279" i="1"/>
  <c r="AI279" i="1"/>
  <c r="X279" i="1"/>
  <c r="AJ279" i="1"/>
  <c r="Z279" i="1"/>
  <c r="O279" i="1"/>
  <c r="AA279" i="1"/>
  <c r="E276" i="1"/>
  <c r="D276" i="1" s="1"/>
  <c r="W276" i="1"/>
  <c r="AI276" i="1"/>
  <c r="X276" i="1"/>
  <c r="AJ276" i="1"/>
  <c r="Y276" i="1"/>
  <c r="Z276" i="1"/>
  <c r="O276" i="1"/>
  <c r="AA276" i="1"/>
  <c r="P276" i="1"/>
  <c r="AB276" i="1"/>
  <c r="Q276" i="1"/>
  <c r="AC276" i="1"/>
  <c r="R276" i="1"/>
  <c r="AD276" i="1"/>
  <c r="T276" i="1"/>
  <c r="AF276" i="1"/>
  <c r="U276" i="1"/>
  <c r="AG276" i="1"/>
  <c r="E273" i="1"/>
  <c r="D273" i="1" s="1"/>
  <c r="Q273" i="1"/>
  <c r="AC273" i="1"/>
  <c r="R273" i="1"/>
  <c r="AD273" i="1"/>
  <c r="S273" i="1"/>
  <c r="AE273" i="1"/>
  <c r="T273" i="1"/>
  <c r="AF273" i="1"/>
  <c r="U273" i="1"/>
  <c r="AG273" i="1"/>
  <c r="V273" i="1"/>
  <c r="AH273" i="1"/>
  <c r="W273" i="1"/>
  <c r="AI273" i="1"/>
  <c r="X273" i="1"/>
  <c r="AJ273" i="1"/>
  <c r="Z273" i="1"/>
  <c r="O273" i="1"/>
  <c r="AA273" i="1"/>
  <c r="E270" i="1"/>
  <c r="D270" i="1" s="1"/>
  <c r="W270" i="1"/>
  <c r="AI270" i="1"/>
  <c r="X270" i="1"/>
  <c r="AJ270" i="1"/>
  <c r="Y270" i="1"/>
  <c r="Z270" i="1"/>
  <c r="O270" i="1"/>
  <c r="AA270" i="1"/>
  <c r="P270" i="1"/>
  <c r="AB270" i="1"/>
  <c r="Q270" i="1"/>
  <c r="AC270" i="1"/>
  <c r="R270" i="1"/>
  <c r="AD270" i="1"/>
  <c r="T270" i="1"/>
  <c r="AF270" i="1"/>
  <c r="U270" i="1"/>
  <c r="AG270" i="1"/>
  <c r="E267" i="1"/>
  <c r="D267" i="1" s="1"/>
  <c r="Q267" i="1"/>
  <c r="AC267" i="1"/>
  <c r="R267" i="1"/>
  <c r="AD267" i="1"/>
  <c r="S267" i="1"/>
  <c r="AE267" i="1"/>
  <c r="T267" i="1"/>
  <c r="AF267" i="1"/>
  <c r="U267" i="1"/>
  <c r="AG267" i="1"/>
  <c r="V267" i="1"/>
  <c r="AH267" i="1"/>
  <c r="W267" i="1"/>
  <c r="AI267" i="1"/>
  <c r="X267" i="1"/>
  <c r="AJ267" i="1"/>
  <c r="Y267" i="1"/>
  <c r="Z267" i="1"/>
  <c r="O267" i="1"/>
  <c r="AA267" i="1"/>
  <c r="E263" i="1"/>
  <c r="D263" i="1" s="1"/>
  <c r="U263" i="1"/>
  <c r="AG263" i="1"/>
  <c r="V263" i="1"/>
  <c r="AH263" i="1"/>
  <c r="W263" i="1"/>
  <c r="AI263" i="1"/>
  <c r="X263" i="1"/>
  <c r="AJ263" i="1"/>
  <c r="Y263" i="1"/>
  <c r="Z263" i="1"/>
  <c r="O263" i="1"/>
  <c r="AA263" i="1"/>
  <c r="P263" i="1"/>
  <c r="AB263" i="1"/>
  <c r="Q263" i="1"/>
  <c r="AC263" i="1"/>
  <c r="R263" i="1"/>
  <c r="AD263" i="1"/>
  <c r="S263" i="1"/>
  <c r="AE263" i="1"/>
  <c r="E260" i="1"/>
  <c r="D260" i="1" s="1"/>
  <c r="O260" i="1"/>
  <c r="AA260" i="1"/>
  <c r="P260" i="1"/>
  <c r="AB260" i="1"/>
  <c r="Q260" i="1"/>
  <c r="AC260" i="1"/>
  <c r="R260" i="1"/>
  <c r="AD260" i="1"/>
  <c r="S260" i="1"/>
  <c r="AE260" i="1"/>
  <c r="T260" i="1"/>
  <c r="AF260" i="1"/>
  <c r="U260" i="1"/>
  <c r="AG260" i="1"/>
  <c r="V260" i="1"/>
  <c r="AH260" i="1"/>
  <c r="W260" i="1"/>
  <c r="AI260" i="1"/>
  <c r="X260" i="1"/>
  <c r="AJ260" i="1"/>
  <c r="Y260" i="1"/>
  <c r="E257" i="1"/>
  <c r="D257" i="1" s="1"/>
  <c r="U257" i="1"/>
  <c r="AG257" i="1"/>
  <c r="V257" i="1"/>
  <c r="AH257" i="1"/>
  <c r="W257" i="1"/>
  <c r="AI257" i="1"/>
  <c r="X257" i="1"/>
  <c r="AJ257" i="1"/>
  <c r="Y257" i="1"/>
  <c r="Z257" i="1"/>
  <c r="O257" i="1"/>
  <c r="AA257" i="1"/>
  <c r="P257" i="1"/>
  <c r="AB257" i="1"/>
  <c r="Q257" i="1"/>
  <c r="AC257" i="1"/>
  <c r="R257" i="1"/>
  <c r="AD257" i="1"/>
  <c r="S257" i="1"/>
  <c r="AE257" i="1"/>
  <c r="E254" i="1"/>
  <c r="D254" i="1" s="1"/>
  <c r="O254" i="1"/>
  <c r="AA254" i="1"/>
  <c r="P254" i="1"/>
  <c r="AB254" i="1"/>
  <c r="Q254" i="1"/>
  <c r="AC254" i="1"/>
  <c r="R254" i="1"/>
  <c r="AD254" i="1"/>
  <c r="S254" i="1"/>
  <c r="AE254" i="1"/>
  <c r="T254" i="1"/>
  <c r="AF254" i="1"/>
  <c r="U254" i="1"/>
  <c r="AG254" i="1"/>
  <c r="V254" i="1"/>
  <c r="AH254" i="1"/>
  <c r="W254" i="1"/>
  <c r="AI254" i="1"/>
  <c r="X254" i="1"/>
  <c r="AJ254" i="1"/>
  <c r="Y254" i="1"/>
  <c r="E251" i="1"/>
  <c r="D251" i="1" s="1"/>
  <c r="U251" i="1"/>
  <c r="AG251" i="1"/>
  <c r="V251" i="1"/>
  <c r="AH251" i="1"/>
  <c r="W251" i="1"/>
  <c r="AI251" i="1"/>
  <c r="X251" i="1"/>
  <c r="AJ251" i="1"/>
  <c r="Y251" i="1"/>
  <c r="Z251" i="1"/>
  <c r="O251" i="1"/>
  <c r="AA251" i="1"/>
  <c r="P251" i="1"/>
  <c r="AB251" i="1"/>
  <c r="Q251" i="1"/>
  <c r="AC251" i="1"/>
  <c r="R251" i="1"/>
  <c r="AD251" i="1"/>
  <c r="S251" i="1"/>
  <c r="AE251" i="1"/>
  <c r="E248" i="1"/>
  <c r="D248" i="1" s="1"/>
  <c r="O248" i="1"/>
  <c r="AA248" i="1"/>
  <c r="P248" i="1"/>
  <c r="AB248" i="1"/>
  <c r="Q248" i="1"/>
  <c r="AC248" i="1"/>
  <c r="R248" i="1"/>
  <c r="AD248" i="1"/>
  <c r="S248" i="1"/>
  <c r="AE248" i="1"/>
  <c r="T248" i="1"/>
  <c r="AF248" i="1"/>
  <c r="U248" i="1"/>
  <c r="AG248" i="1"/>
  <c r="V248" i="1"/>
  <c r="AH248" i="1"/>
  <c r="W248" i="1"/>
  <c r="AI248" i="1"/>
  <c r="X248" i="1"/>
  <c r="AJ248" i="1"/>
  <c r="Y248" i="1"/>
  <c r="E245" i="1"/>
  <c r="D245" i="1" s="1"/>
  <c r="U245" i="1"/>
  <c r="AG245" i="1"/>
  <c r="V245" i="1"/>
  <c r="AH245" i="1"/>
  <c r="W245" i="1"/>
  <c r="AI245" i="1"/>
  <c r="X245" i="1"/>
  <c r="AJ245" i="1"/>
  <c r="Y245" i="1"/>
  <c r="Z245" i="1"/>
  <c r="O245" i="1"/>
  <c r="AA245" i="1"/>
  <c r="P245" i="1"/>
  <c r="AB245" i="1"/>
  <c r="Q245" i="1"/>
  <c r="AC245" i="1"/>
  <c r="R245" i="1"/>
  <c r="AD245" i="1"/>
  <c r="S245" i="1"/>
  <c r="AE245" i="1"/>
  <c r="E241" i="1"/>
  <c r="D241" i="1" s="1"/>
  <c r="Y241" i="1"/>
  <c r="Z241" i="1"/>
  <c r="O241" i="1"/>
  <c r="AA241" i="1"/>
  <c r="P241" i="1"/>
  <c r="AB241" i="1"/>
  <c r="Q241" i="1"/>
  <c r="AC241" i="1"/>
  <c r="R241" i="1"/>
  <c r="AD241" i="1"/>
  <c r="S241" i="1"/>
  <c r="AE241" i="1"/>
  <c r="T241" i="1"/>
  <c r="AF241" i="1"/>
  <c r="U241" i="1"/>
  <c r="AG241" i="1"/>
  <c r="V241" i="1"/>
  <c r="AH241" i="1"/>
  <c r="W241" i="1"/>
  <c r="AI241" i="1"/>
  <c r="E238" i="1"/>
  <c r="D238" i="1" s="1"/>
  <c r="S238" i="1"/>
  <c r="AE238" i="1"/>
  <c r="T238" i="1"/>
  <c r="AF238" i="1"/>
  <c r="U238" i="1"/>
  <c r="AG238" i="1"/>
  <c r="V238" i="1"/>
  <c r="AH238" i="1"/>
  <c r="W238" i="1"/>
  <c r="AI238" i="1"/>
  <c r="X238" i="1"/>
  <c r="AJ238" i="1"/>
  <c r="Y238" i="1"/>
  <c r="Z238" i="1"/>
  <c r="O238" i="1"/>
  <c r="AA238" i="1"/>
  <c r="P238" i="1"/>
  <c r="AB238" i="1"/>
  <c r="Q238" i="1"/>
  <c r="AC238" i="1"/>
  <c r="E235" i="1"/>
  <c r="D235" i="1" s="1"/>
  <c r="Y235" i="1"/>
  <c r="Z235" i="1"/>
  <c r="O235" i="1"/>
  <c r="AA235" i="1"/>
  <c r="P235" i="1"/>
  <c r="AB235" i="1"/>
  <c r="Q235" i="1"/>
  <c r="AC235" i="1"/>
  <c r="R235" i="1"/>
  <c r="AD235" i="1"/>
  <c r="S235" i="1"/>
  <c r="AE235" i="1"/>
  <c r="T235" i="1"/>
  <c r="AF235" i="1"/>
  <c r="U235" i="1"/>
  <c r="AG235" i="1"/>
  <c r="V235" i="1"/>
  <c r="AH235" i="1"/>
  <c r="W235" i="1"/>
  <c r="AI235" i="1"/>
  <c r="E232" i="1"/>
  <c r="D232" i="1" s="1"/>
  <c r="S232" i="1"/>
  <c r="AE232" i="1"/>
  <c r="T232" i="1"/>
  <c r="AF232" i="1"/>
  <c r="U232" i="1"/>
  <c r="AG232" i="1"/>
  <c r="V232" i="1"/>
  <c r="AH232" i="1"/>
  <c r="W232" i="1"/>
  <c r="AI232" i="1"/>
  <c r="X232" i="1"/>
  <c r="AJ232" i="1"/>
  <c r="Y232" i="1"/>
  <c r="Z232" i="1"/>
  <c r="O232" i="1"/>
  <c r="AA232" i="1"/>
  <c r="P232" i="1"/>
  <c r="AB232" i="1"/>
  <c r="Q232" i="1"/>
  <c r="AC232" i="1"/>
  <c r="E229" i="1"/>
  <c r="D229" i="1" s="1"/>
  <c r="Y229" i="1"/>
  <c r="Z229" i="1"/>
  <c r="O229" i="1"/>
  <c r="AA229" i="1"/>
  <c r="P229" i="1"/>
  <c r="AB229" i="1"/>
  <c r="Q229" i="1"/>
  <c r="AC229" i="1"/>
  <c r="R229" i="1"/>
  <c r="AD229" i="1"/>
  <c r="S229" i="1"/>
  <c r="AE229" i="1"/>
  <c r="T229" i="1"/>
  <c r="AF229" i="1"/>
  <c r="U229" i="1"/>
  <c r="AG229" i="1"/>
  <c r="V229" i="1"/>
  <c r="AH229" i="1"/>
  <c r="W229" i="1"/>
  <c r="AI229" i="1"/>
  <c r="E226" i="1"/>
  <c r="D226" i="1" s="1"/>
  <c r="S226" i="1"/>
  <c r="AE226" i="1"/>
  <c r="T226" i="1"/>
  <c r="AF226" i="1"/>
  <c r="U226" i="1"/>
  <c r="AG226" i="1"/>
  <c r="V226" i="1"/>
  <c r="AH226" i="1"/>
  <c r="W226" i="1"/>
  <c r="AI226" i="1"/>
  <c r="X226" i="1"/>
  <c r="AJ226" i="1"/>
  <c r="Y226" i="1"/>
  <c r="Z226" i="1"/>
  <c r="O226" i="1"/>
  <c r="AA226" i="1"/>
  <c r="P226" i="1"/>
  <c r="AB226" i="1"/>
  <c r="Q226" i="1"/>
  <c r="AC226" i="1"/>
  <c r="E223" i="1"/>
  <c r="D223" i="1" s="1"/>
  <c r="Y223" i="1"/>
  <c r="Z223" i="1"/>
  <c r="O223" i="1"/>
  <c r="AA223" i="1"/>
  <c r="P223" i="1"/>
  <c r="AB223" i="1"/>
  <c r="Q223" i="1"/>
  <c r="AC223" i="1"/>
  <c r="R223" i="1"/>
  <c r="AD223" i="1"/>
  <c r="S223" i="1"/>
  <c r="AE223" i="1"/>
  <c r="T223" i="1"/>
  <c r="AF223" i="1"/>
  <c r="U223" i="1"/>
  <c r="AG223" i="1"/>
  <c r="V223" i="1"/>
  <c r="AH223" i="1"/>
  <c r="W223" i="1"/>
  <c r="AI223" i="1"/>
  <c r="E219" i="1"/>
  <c r="D219" i="1" s="1"/>
  <c r="Q219" i="1"/>
  <c r="AC219" i="1"/>
  <c r="R219" i="1"/>
  <c r="AD219" i="1"/>
  <c r="S219" i="1"/>
  <c r="AE219" i="1"/>
  <c r="T219" i="1"/>
  <c r="AF219" i="1"/>
  <c r="U219" i="1"/>
  <c r="AG219" i="1"/>
  <c r="V219" i="1"/>
  <c r="AH219" i="1"/>
  <c r="W219" i="1"/>
  <c r="AI219" i="1"/>
  <c r="X219" i="1"/>
  <c r="AJ219" i="1"/>
  <c r="Y219" i="1"/>
  <c r="Z219" i="1"/>
  <c r="O219" i="1"/>
  <c r="AA219" i="1"/>
  <c r="E216" i="1"/>
  <c r="D216" i="1" s="1"/>
  <c r="W216" i="1"/>
  <c r="AI216" i="1"/>
  <c r="X216" i="1"/>
  <c r="AJ216" i="1"/>
  <c r="Y216" i="1"/>
  <c r="Z216" i="1"/>
  <c r="O216" i="1"/>
  <c r="AA216" i="1"/>
  <c r="P216" i="1"/>
  <c r="AB216" i="1"/>
  <c r="Q216" i="1"/>
  <c r="AC216" i="1"/>
  <c r="R216" i="1"/>
  <c r="AD216" i="1"/>
  <c r="S216" i="1"/>
  <c r="AE216" i="1"/>
  <c r="T216" i="1"/>
  <c r="AF216" i="1"/>
  <c r="U216" i="1"/>
  <c r="AG216" i="1"/>
  <c r="E213" i="1"/>
  <c r="D213" i="1" s="1"/>
  <c r="Q213" i="1"/>
  <c r="AC213" i="1"/>
  <c r="R213" i="1"/>
  <c r="AD213" i="1"/>
  <c r="S213" i="1"/>
  <c r="AE213" i="1"/>
  <c r="T213" i="1"/>
  <c r="AF213" i="1"/>
  <c r="U213" i="1"/>
  <c r="AG213" i="1"/>
  <c r="V213" i="1"/>
  <c r="AH213" i="1"/>
  <c r="W213" i="1"/>
  <c r="AI213" i="1"/>
  <c r="X213" i="1"/>
  <c r="AJ213" i="1"/>
  <c r="Y213" i="1"/>
  <c r="Z213" i="1"/>
  <c r="O213" i="1"/>
  <c r="AA213" i="1"/>
  <c r="E210" i="1"/>
  <c r="D210" i="1" s="1"/>
  <c r="W210" i="1"/>
  <c r="AI210" i="1"/>
  <c r="X210" i="1"/>
  <c r="AJ210" i="1"/>
  <c r="Y210" i="1"/>
  <c r="Z210" i="1"/>
  <c r="O210" i="1"/>
  <c r="AA210" i="1"/>
  <c r="P210" i="1"/>
  <c r="AB210" i="1"/>
  <c r="Q210" i="1"/>
  <c r="AC210" i="1"/>
  <c r="R210" i="1"/>
  <c r="AD210" i="1"/>
  <c r="S210" i="1"/>
  <c r="AE210" i="1"/>
  <c r="T210" i="1"/>
  <c r="AF210" i="1"/>
  <c r="U210" i="1"/>
  <c r="AG210" i="1"/>
  <c r="E207" i="1"/>
  <c r="D207" i="1" s="1"/>
  <c r="R207" i="1"/>
  <c r="AD207" i="1"/>
  <c r="S207" i="1"/>
  <c r="AE207" i="1"/>
  <c r="U207" i="1"/>
  <c r="V207" i="1"/>
  <c r="AH207" i="1"/>
  <c r="O207" i="1"/>
  <c r="AG207" i="1"/>
  <c r="P207" i="1"/>
  <c r="AI207" i="1"/>
  <c r="Q207" i="1"/>
  <c r="AJ207" i="1"/>
  <c r="T207" i="1"/>
  <c r="W207" i="1"/>
  <c r="X207" i="1"/>
  <c r="Y207" i="1"/>
  <c r="Z207" i="1"/>
  <c r="AA207" i="1"/>
  <c r="AB207" i="1"/>
  <c r="AC207" i="1"/>
  <c r="E204" i="1"/>
  <c r="D204" i="1" s="1"/>
  <c r="X204" i="1"/>
  <c r="AJ204" i="1"/>
  <c r="Y204" i="1"/>
  <c r="Z204" i="1"/>
  <c r="O204" i="1"/>
  <c r="AA204" i="1"/>
  <c r="P204" i="1"/>
  <c r="AB204" i="1"/>
  <c r="R204" i="1"/>
  <c r="U204" i="1"/>
  <c r="V204" i="1"/>
  <c r="W204" i="1"/>
  <c r="AC204" i="1"/>
  <c r="AD204" i="1"/>
  <c r="AE204" i="1"/>
  <c r="AF204" i="1"/>
  <c r="AG204" i="1"/>
  <c r="AH204" i="1"/>
  <c r="Q204" i="1"/>
  <c r="AI204" i="1"/>
  <c r="S204" i="1"/>
  <c r="E201" i="1"/>
  <c r="D201" i="1" s="1"/>
  <c r="R201" i="1"/>
  <c r="AD201" i="1"/>
  <c r="S201" i="1"/>
  <c r="AE201" i="1"/>
  <c r="T201" i="1"/>
  <c r="AF201" i="1"/>
  <c r="U201" i="1"/>
  <c r="AG201" i="1"/>
  <c r="V201" i="1"/>
  <c r="AH201" i="1"/>
  <c r="X201" i="1"/>
  <c r="AJ201" i="1"/>
  <c r="O201" i="1"/>
  <c r="P201" i="1"/>
  <c r="Q201" i="1"/>
  <c r="W201" i="1"/>
  <c r="Y201" i="1"/>
  <c r="Z201" i="1"/>
  <c r="AA201" i="1"/>
  <c r="AB201" i="1"/>
  <c r="AC201" i="1"/>
  <c r="AI201" i="1"/>
  <c r="E197" i="1"/>
  <c r="D197" i="1" s="1"/>
  <c r="V197" i="1"/>
  <c r="AH197" i="1"/>
  <c r="W197" i="1"/>
  <c r="AI197" i="1"/>
  <c r="X197" i="1"/>
  <c r="AJ197" i="1"/>
  <c r="Y197" i="1"/>
  <c r="Z197" i="1"/>
  <c r="P197" i="1"/>
  <c r="AB197" i="1"/>
  <c r="AE197" i="1"/>
  <c r="AF197" i="1"/>
  <c r="AG197" i="1"/>
  <c r="O197" i="1"/>
  <c r="Q197" i="1"/>
  <c r="R197" i="1"/>
  <c r="S197" i="1"/>
  <c r="T197" i="1"/>
  <c r="U197" i="1"/>
  <c r="AA197" i="1"/>
  <c r="AC197" i="1"/>
  <c r="E194" i="1"/>
  <c r="D194" i="1" s="1"/>
  <c r="P194" i="1"/>
  <c r="AB194" i="1"/>
  <c r="Q194" i="1"/>
  <c r="AC194" i="1"/>
  <c r="R194" i="1"/>
  <c r="AD194" i="1"/>
  <c r="S194" i="1"/>
  <c r="AE194" i="1"/>
  <c r="T194" i="1"/>
  <c r="AF194" i="1"/>
  <c r="V194" i="1"/>
  <c r="AH194" i="1"/>
  <c r="Y194" i="1"/>
  <c r="Z194" i="1"/>
  <c r="AA194" i="1"/>
  <c r="AG194" i="1"/>
  <c r="AI194" i="1"/>
  <c r="AJ194" i="1"/>
  <c r="O194" i="1"/>
  <c r="U194" i="1"/>
  <c r="W194" i="1"/>
  <c r="E191" i="1"/>
  <c r="D191" i="1" s="1"/>
  <c r="V191" i="1"/>
  <c r="AH191" i="1"/>
  <c r="W191" i="1"/>
  <c r="AI191" i="1"/>
  <c r="X191" i="1"/>
  <c r="AJ191" i="1"/>
  <c r="Y191" i="1"/>
  <c r="Z191" i="1"/>
  <c r="O191" i="1"/>
  <c r="P191" i="1"/>
  <c r="AB191" i="1"/>
  <c r="S191" i="1"/>
  <c r="AE191" i="1"/>
  <c r="Q191" i="1"/>
  <c r="R191" i="1"/>
  <c r="T191" i="1"/>
  <c r="U191" i="1"/>
  <c r="AA191" i="1"/>
  <c r="AC191" i="1"/>
  <c r="AD191" i="1"/>
  <c r="AF191" i="1"/>
  <c r="AG191" i="1"/>
  <c r="E188" i="1"/>
  <c r="D188" i="1" s="1"/>
  <c r="P188" i="1"/>
  <c r="AB188" i="1"/>
  <c r="Q188" i="1"/>
  <c r="AC188" i="1"/>
  <c r="R188" i="1"/>
  <c r="AD188" i="1"/>
  <c r="S188" i="1"/>
  <c r="AE188" i="1"/>
  <c r="T188" i="1"/>
  <c r="AF188" i="1"/>
  <c r="U188" i="1"/>
  <c r="AG188" i="1"/>
  <c r="V188" i="1"/>
  <c r="AH188" i="1"/>
  <c r="W188" i="1"/>
  <c r="AI188" i="1"/>
  <c r="Y188" i="1"/>
  <c r="Z188" i="1"/>
  <c r="AA188" i="1"/>
  <c r="AJ188" i="1"/>
  <c r="O188" i="1"/>
  <c r="E185" i="1"/>
  <c r="D185" i="1" s="1"/>
  <c r="V185" i="1"/>
  <c r="AH185" i="1"/>
  <c r="W185" i="1"/>
  <c r="AI185" i="1"/>
  <c r="X185" i="1"/>
  <c r="AJ185" i="1"/>
  <c r="Y185" i="1"/>
  <c r="Z185" i="1"/>
  <c r="O185" i="1"/>
  <c r="AA185" i="1"/>
  <c r="P185" i="1"/>
  <c r="AB185" i="1"/>
  <c r="Q185" i="1"/>
  <c r="AC185" i="1"/>
  <c r="R185" i="1"/>
  <c r="S185" i="1"/>
  <c r="AE185" i="1"/>
  <c r="T185" i="1"/>
  <c r="AF185" i="1"/>
  <c r="U185" i="1"/>
  <c r="AD185" i="1"/>
  <c r="AG185" i="1"/>
  <c r="E182" i="1"/>
  <c r="D182" i="1" s="1"/>
  <c r="P182" i="1"/>
  <c r="AB182" i="1"/>
  <c r="Q182" i="1"/>
  <c r="AC182" i="1"/>
  <c r="R182" i="1"/>
  <c r="AD182" i="1"/>
  <c r="S182" i="1"/>
  <c r="AE182" i="1"/>
  <c r="T182" i="1"/>
  <c r="AF182" i="1"/>
  <c r="U182" i="1"/>
  <c r="AG182" i="1"/>
  <c r="V182" i="1"/>
  <c r="AH182" i="1"/>
  <c r="W182" i="1"/>
  <c r="AI182" i="1"/>
  <c r="X182" i="1"/>
  <c r="AJ182" i="1"/>
  <c r="Y182" i="1"/>
  <c r="Z182" i="1"/>
  <c r="O182" i="1"/>
  <c r="AA182" i="1"/>
  <c r="E179" i="1"/>
  <c r="D179" i="1" s="1"/>
  <c r="V179" i="1"/>
  <c r="AH179" i="1"/>
  <c r="W179" i="1"/>
  <c r="AI179" i="1"/>
  <c r="X179" i="1"/>
  <c r="AJ179" i="1"/>
  <c r="Y179" i="1"/>
  <c r="Z179" i="1"/>
  <c r="O179" i="1"/>
  <c r="AA179" i="1"/>
  <c r="P179" i="1"/>
  <c r="AB179" i="1"/>
  <c r="Q179" i="1"/>
  <c r="AC179" i="1"/>
  <c r="R179" i="1"/>
  <c r="AD179" i="1"/>
  <c r="S179" i="1"/>
  <c r="AE179" i="1"/>
  <c r="T179" i="1"/>
  <c r="AF179" i="1"/>
  <c r="U179" i="1"/>
  <c r="AG179" i="1"/>
  <c r="E175" i="1"/>
  <c r="D175" i="1" s="1"/>
  <c r="Z175" i="1"/>
  <c r="O175" i="1"/>
  <c r="AA175" i="1"/>
  <c r="P175" i="1"/>
  <c r="AB175" i="1"/>
  <c r="Q175" i="1"/>
  <c r="AC175" i="1"/>
  <c r="R175" i="1"/>
  <c r="AD175" i="1"/>
  <c r="S175" i="1"/>
  <c r="AE175" i="1"/>
  <c r="T175" i="1"/>
  <c r="AF175" i="1"/>
  <c r="U175" i="1"/>
  <c r="AG175" i="1"/>
  <c r="V175" i="1"/>
  <c r="AH175" i="1"/>
  <c r="W175" i="1"/>
  <c r="AI175" i="1"/>
  <c r="X175" i="1"/>
  <c r="AJ175" i="1"/>
  <c r="Y175" i="1"/>
  <c r="E172" i="1"/>
  <c r="D172" i="1" s="1"/>
  <c r="T172" i="1"/>
  <c r="AF172" i="1"/>
  <c r="U172" i="1"/>
  <c r="AG172" i="1"/>
  <c r="V172" i="1"/>
  <c r="AH172" i="1"/>
  <c r="W172" i="1"/>
  <c r="AI172" i="1"/>
  <c r="X172" i="1"/>
  <c r="AJ172" i="1"/>
  <c r="Y172" i="1"/>
  <c r="Z172" i="1"/>
  <c r="O172" i="1"/>
  <c r="AA172" i="1"/>
  <c r="P172" i="1"/>
  <c r="AB172" i="1"/>
  <c r="Q172" i="1"/>
  <c r="AC172" i="1"/>
  <c r="R172" i="1"/>
  <c r="AD172" i="1"/>
  <c r="S172" i="1"/>
  <c r="AE172" i="1"/>
  <c r="E169" i="1"/>
  <c r="D169" i="1" s="1"/>
  <c r="Z169" i="1"/>
  <c r="O169" i="1"/>
  <c r="AA169" i="1"/>
  <c r="P169" i="1"/>
  <c r="AB169" i="1"/>
  <c r="Q169" i="1"/>
  <c r="AC169" i="1"/>
  <c r="R169" i="1"/>
  <c r="AD169" i="1"/>
  <c r="S169" i="1"/>
  <c r="AE169" i="1"/>
  <c r="T169" i="1"/>
  <c r="AF169" i="1"/>
  <c r="U169" i="1"/>
  <c r="AG169" i="1"/>
  <c r="V169" i="1"/>
  <c r="AH169" i="1"/>
  <c r="W169" i="1"/>
  <c r="AI169" i="1"/>
  <c r="X169" i="1"/>
  <c r="AJ169" i="1"/>
  <c r="Y169" i="1"/>
  <c r="E166" i="1"/>
  <c r="D166" i="1" s="1"/>
  <c r="T166" i="1"/>
  <c r="AF166" i="1"/>
  <c r="U166" i="1"/>
  <c r="AG166" i="1"/>
  <c r="V166" i="1"/>
  <c r="AH166" i="1"/>
  <c r="W166" i="1"/>
  <c r="AI166" i="1"/>
  <c r="X166" i="1"/>
  <c r="AJ166" i="1"/>
  <c r="Y166" i="1"/>
  <c r="Z166" i="1"/>
  <c r="O166" i="1"/>
  <c r="AA166" i="1"/>
  <c r="P166" i="1"/>
  <c r="AB166" i="1"/>
  <c r="Q166" i="1"/>
  <c r="AC166" i="1"/>
  <c r="R166" i="1"/>
  <c r="AD166" i="1"/>
  <c r="S166" i="1"/>
  <c r="AE166" i="1"/>
  <c r="E163" i="1"/>
  <c r="D163" i="1" s="1"/>
  <c r="Z163" i="1"/>
  <c r="O163" i="1"/>
  <c r="AA163" i="1"/>
  <c r="P163" i="1"/>
  <c r="AB163" i="1"/>
  <c r="Q163" i="1"/>
  <c r="AC163" i="1"/>
  <c r="R163" i="1"/>
  <c r="AD163" i="1"/>
  <c r="S163" i="1"/>
  <c r="AE163" i="1"/>
  <c r="T163" i="1"/>
  <c r="AF163" i="1"/>
  <c r="U163" i="1"/>
  <c r="AG163" i="1"/>
  <c r="V163" i="1"/>
  <c r="AH163" i="1"/>
  <c r="W163" i="1"/>
  <c r="AI163" i="1"/>
  <c r="X163" i="1"/>
  <c r="AJ163" i="1"/>
  <c r="Y163" i="1"/>
  <c r="E160" i="1"/>
  <c r="D160" i="1" s="1"/>
  <c r="T160" i="1"/>
  <c r="AF160" i="1"/>
  <c r="U160" i="1"/>
  <c r="AG160" i="1"/>
  <c r="V160" i="1"/>
  <c r="AH160" i="1"/>
  <c r="W160" i="1"/>
  <c r="AI160" i="1"/>
  <c r="X160" i="1"/>
  <c r="AJ160" i="1"/>
  <c r="Y160" i="1"/>
  <c r="Z160" i="1"/>
  <c r="O160" i="1"/>
  <c r="AA160" i="1"/>
  <c r="P160" i="1"/>
  <c r="AB160" i="1"/>
  <c r="Q160" i="1"/>
  <c r="AC160" i="1"/>
  <c r="R160" i="1"/>
  <c r="AD160" i="1"/>
  <c r="S160" i="1"/>
  <c r="AE160" i="1"/>
  <c r="E157" i="1"/>
  <c r="D157" i="1" s="1"/>
  <c r="Z157" i="1"/>
  <c r="O157" i="1"/>
  <c r="AA157" i="1"/>
  <c r="P157" i="1"/>
  <c r="AB157" i="1"/>
  <c r="Q157" i="1"/>
  <c r="AC157" i="1"/>
  <c r="R157" i="1"/>
  <c r="AD157" i="1"/>
  <c r="S157" i="1"/>
  <c r="AE157" i="1"/>
  <c r="T157" i="1"/>
  <c r="AF157" i="1"/>
  <c r="U157" i="1"/>
  <c r="AG157" i="1"/>
  <c r="V157" i="1"/>
  <c r="AH157" i="1"/>
  <c r="W157" i="1"/>
  <c r="AI157" i="1"/>
  <c r="X157" i="1"/>
  <c r="AJ157" i="1"/>
  <c r="Y157" i="1"/>
  <c r="E154" i="1"/>
  <c r="D154" i="1" s="1"/>
  <c r="U154" i="1"/>
  <c r="V154" i="1"/>
  <c r="AH154" i="1"/>
  <c r="O154" i="1"/>
  <c r="AA154" i="1"/>
  <c r="P154" i="1"/>
  <c r="AE154" i="1"/>
  <c r="Q154" i="1"/>
  <c r="AF154" i="1"/>
  <c r="R154" i="1"/>
  <c r="AG154" i="1"/>
  <c r="S154" i="1"/>
  <c r="AI154" i="1"/>
  <c r="T154" i="1"/>
  <c r="AJ154" i="1"/>
  <c r="W154" i="1"/>
  <c r="X154" i="1"/>
  <c r="Y154" i="1"/>
  <c r="Z154" i="1"/>
  <c r="AB154" i="1"/>
  <c r="AC154" i="1"/>
  <c r="AD154" i="1"/>
  <c r="E151" i="1"/>
  <c r="D151" i="1" s="1"/>
  <c r="O151" i="1"/>
  <c r="AA151" i="1"/>
  <c r="P151" i="1"/>
  <c r="AB151" i="1"/>
  <c r="R151" i="1"/>
  <c r="AD151" i="1"/>
  <c r="T151" i="1"/>
  <c r="U151" i="1"/>
  <c r="AG151" i="1"/>
  <c r="V151" i="1"/>
  <c r="AH151" i="1"/>
  <c r="W151" i="1"/>
  <c r="X151" i="1"/>
  <c r="Y151" i="1"/>
  <c r="Z151" i="1"/>
  <c r="AC151" i="1"/>
  <c r="AE151" i="1"/>
  <c r="AF151" i="1"/>
  <c r="AI151" i="1"/>
  <c r="AJ151" i="1"/>
  <c r="Q151" i="1"/>
  <c r="S151" i="1"/>
  <c r="E148" i="1"/>
  <c r="D148" i="1" s="1"/>
  <c r="U148" i="1"/>
  <c r="AG148" i="1"/>
  <c r="V148" i="1"/>
  <c r="AH148" i="1"/>
  <c r="W148" i="1"/>
  <c r="AI148" i="1"/>
  <c r="X148" i="1"/>
  <c r="AJ148" i="1"/>
  <c r="Y148" i="1"/>
  <c r="Z148" i="1"/>
  <c r="O148" i="1"/>
  <c r="AA148" i="1"/>
  <c r="P148" i="1"/>
  <c r="AB148" i="1"/>
  <c r="AD148" i="1"/>
  <c r="AE148" i="1"/>
  <c r="AF148" i="1"/>
  <c r="Q148" i="1"/>
  <c r="R148" i="1"/>
  <c r="S148" i="1"/>
  <c r="T148" i="1"/>
  <c r="AC148" i="1"/>
  <c r="E145" i="1"/>
  <c r="D145" i="1" s="1"/>
  <c r="O145" i="1"/>
  <c r="AA145" i="1"/>
  <c r="P145" i="1"/>
  <c r="AB145" i="1"/>
  <c r="Q145" i="1"/>
  <c r="AC145" i="1"/>
  <c r="R145" i="1"/>
  <c r="AD145" i="1"/>
  <c r="S145" i="1"/>
  <c r="AE145" i="1"/>
  <c r="T145" i="1"/>
  <c r="AF145" i="1"/>
  <c r="U145" i="1"/>
  <c r="AG145" i="1"/>
  <c r="V145" i="1"/>
  <c r="AH145" i="1"/>
  <c r="Y145" i="1"/>
  <c r="W145" i="1"/>
  <c r="X145" i="1"/>
  <c r="Z145" i="1"/>
  <c r="AI145" i="1"/>
  <c r="AJ145" i="1"/>
  <c r="E142" i="1"/>
  <c r="D142" i="1" s="1"/>
  <c r="U142" i="1"/>
  <c r="AG142" i="1"/>
  <c r="V142" i="1"/>
  <c r="AH142" i="1"/>
  <c r="W142" i="1"/>
  <c r="AI142" i="1"/>
  <c r="X142" i="1"/>
  <c r="AJ142" i="1"/>
  <c r="Y142" i="1"/>
  <c r="Z142" i="1"/>
  <c r="O142" i="1"/>
  <c r="AA142" i="1"/>
  <c r="P142" i="1"/>
  <c r="AB142" i="1"/>
  <c r="R142" i="1"/>
  <c r="AD142" i="1"/>
  <c r="S142" i="1"/>
  <c r="AE142" i="1"/>
  <c r="AC142" i="1"/>
  <c r="AF142" i="1"/>
  <c r="Q142" i="1"/>
  <c r="T142" i="1"/>
  <c r="E136" i="1"/>
  <c r="D136" i="1" s="1"/>
  <c r="U136" i="1"/>
  <c r="AG136" i="1"/>
  <c r="V136" i="1"/>
  <c r="AH136" i="1"/>
  <c r="W136" i="1"/>
  <c r="AI136" i="1"/>
  <c r="X136" i="1"/>
  <c r="AJ136" i="1"/>
  <c r="Y136" i="1"/>
  <c r="Z136" i="1"/>
  <c r="O136" i="1"/>
  <c r="AA136" i="1"/>
  <c r="P136" i="1"/>
  <c r="AB136" i="1"/>
  <c r="R136" i="1"/>
  <c r="AD136" i="1"/>
  <c r="S136" i="1"/>
  <c r="AE136" i="1"/>
  <c r="Q136" i="1"/>
  <c r="T136" i="1"/>
  <c r="AC136" i="1"/>
  <c r="AF136" i="1"/>
  <c r="E133" i="1"/>
  <c r="D133" i="1" s="1"/>
  <c r="O133" i="1"/>
  <c r="AA133" i="1"/>
  <c r="P133" i="1"/>
  <c r="AB133" i="1"/>
  <c r="Q133" i="1"/>
  <c r="AC133" i="1"/>
  <c r="R133" i="1"/>
  <c r="AD133" i="1"/>
  <c r="S133" i="1"/>
  <c r="AE133" i="1"/>
  <c r="T133" i="1"/>
  <c r="AF133" i="1"/>
  <c r="U133" i="1"/>
  <c r="AG133" i="1"/>
  <c r="V133" i="1"/>
  <c r="AH133" i="1"/>
  <c r="X133" i="1"/>
  <c r="AJ133" i="1"/>
  <c r="Y133" i="1"/>
  <c r="W133" i="1"/>
  <c r="Z133" i="1"/>
  <c r="AI133" i="1"/>
  <c r="E130" i="1"/>
  <c r="D130" i="1" s="1"/>
  <c r="U130" i="1"/>
  <c r="AG130" i="1"/>
  <c r="V130" i="1"/>
  <c r="AH130" i="1"/>
  <c r="W130" i="1"/>
  <c r="AI130" i="1"/>
  <c r="X130" i="1"/>
  <c r="AJ130" i="1"/>
  <c r="Y130" i="1"/>
  <c r="Z130" i="1"/>
  <c r="O130" i="1"/>
  <c r="AA130" i="1"/>
  <c r="P130" i="1"/>
  <c r="AB130" i="1"/>
  <c r="Q130" i="1"/>
  <c r="AC130" i="1"/>
  <c r="R130" i="1"/>
  <c r="AD130" i="1"/>
  <c r="S130" i="1"/>
  <c r="AE130" i="1"/>
  <c r="T130" i="1"/>
  <c r="AF130" i="1"/>
  <c r="E127" i="1"/>
  <c r="D127" i="1" s="1"/>
  <c r="O127" i="1"/>
  <c r="AA127" i="1"/>
  <c r="P127" i="1"/>
  <c r="AB127" i="1"/>
  <c r="Q127" i="1"/>
  <c r="AC127" i="1"/>
  <c r="R127" i="1"/>
  <c r="AD127" i="1"/>
  <c r="S127" i="1"/>
  <c r="AE127" i="1"/>
  <c r="T127" i="1"/>
  <c r="AF127" i="1"/>
  <c r="U127" i="1"/>
  <c r="AG127" i="1"/>
  <c r="V127" i="1"/>
  <c r="AH127" i="1"/>
  <c r="W127" i="1"/>
  <c r="AI127" i="1"/>
  <c r="X127" i="1"/>
  <c r="AJ127" i="1"/>
  <c r="Y127" i="1"/>
  <c r="Z127" i="1"/>
  <c r="E124" i="1"/>
  <c r="D124" i="1" s="1"/>
  <c r="U124" i="1"/>
  <c r="AG124" i="1"/>
  <c r="V124" i="1"/>
  <c r="AH124" i="1"/>
  <c r="W124" i="1"/>
  <c r="AI124" i="1"/>
  <c r="X124" i="1"/>
  <c r="AJ124" i="1"/>
  <c r="Y124" i="1"/>
  <c r="Z124" i="1"/>
  <c r="O124" i="1"/>
  <c r="AA124" i="1"/>
  <c r="P124" i="1"/>
  <c r="AB124" i="1"/>
  <c r="Q124" i="1"/>
  <c r="AC124" i="1"/>
  <c r="R124" i="1"/>
  <c r="AD124" i="1"/>
  <c r="S124" i="1"/>
  <c r="AE124" i="1"/>
  <c r="T124" i="1"/>
  <c r="AF124" i="1"/>
  <c r="E121" i="1"/>
  <c r="D121" i="1" s="1"/>
  <c r="P121" i="1"/>
  <c r="AB121" i="1"/>
  <c r="Q121" i="1"/>
  <c r="AC121" i="1"/>
  <c r="R121" i="1"/>
  <c r="AD121" i="1"/>
  <c r="S121" i="1"/>
  <c r="AE121" i="1"/>
  <c r="T121" i="1"/>
  <c r="AF121" i="1"/>
  <c r="U121" i="1"/>
  <c r="AG121" i="1"/>
  <c r="V121" i="1"/>
  <c r="AH121" i="1"/>
  <c r="W121" i="1"/>
  <c r="AI121" i="1"/>
  <c r="X121" i="1"/>
  <c r="AJ121" i="1"/>
  <c r="Y121" i="1"/>
  <c r="Z121" i="1"/>
  <c r="O121" i="1"/>
  <c r="AA121" i="1"/>
  <c r="E118" i="1"/>
  <c r="D118" i="1" s="1"/>
  <c r="V118" i="1"/>
  <c r="AH118" i="1"/>
  <c r="W118" i="1"/>
  <c r="AI118" i="1"/>
  <c r="X118" i="1"/>
  <c r="AJ118" i="1"/>
  <c r="Y118" i="1"/>
  <c r="Z118" i="1"/>
  <c r="O118" i="1"/>
  <c r="AA118" i="1"/>
  <c r="P118" i="1"/>
  <c r="AB118" i="1"/>
  <c r="Q118" i="1"/>
  <c r="AC118" i="1"/>
  <c r="R118" i="1"/>
  <c r="AD118" i="1"/>
  <c r="S118" i="1"/>
  <c r="AE118" i="1"/>
  <c r="T118" i="1"/>
  <c r="AF118" i="1"/>
  <c r="U118" i="1"/>
  <c r="AG118" i="1"/>
  <c r="E115" i="1"/>
  <c r="D115" i="1" s="1"/>
  <c r="P115" i="1"/>
  <c r="AB115" i="1"/>
  <c r="Q115" i="1"/>
  <c r="AC115" i="1"/>
  <c r="R115" i="1"/>
  <c r="AD115" i="1"/>
  <c r="S115" i="1"/>
  <c r="AE115" i="1"/>
  <c r="T115" i="1"/>
  <c r="AF115" i="1"/>
  <c r="U115" i="1"/>
  <c r="AG115" i="1"/>
  <c r="V115" i="1"/>
  <c r="AH115" i="1"/>
  <c r="W115" i="1"/>
  <c r="AI115" i="1"/>
  <c r="X115" i="1"/>
  <c r="AJ115" i="1"/>
  <c r="Y115" i="1"/>
  <c r="Z115" i="1"/>
  <c r="O115" i="1"/>
  <c r="AA115" i="1"/>
  <c r="E112" i="1"/>
  <c r="D112" i="1" s="1"/>
  <c r="V112" i="1"/>
  <c r="AH112" i="1"/>
  <c r="W112" i="1"/>
  <c r="AI112" i="1"/>
  <c r="X112" i="1"/>
  <c r="AJ112" i="1"/>
  <c r="Y112" i="1"/>
  <c r="Z112" i="1"/>
  <c r="O112" i="1"/>
  <c r="AA112" i="1"/>
  <c r="P112" i="1"/>
  <c r="AB112" i="1"/>
  <c r="Q112" i="1"/>
  <c r="AC112" i="1"/>
  <c r="R112" i="1"/>
  <c r="AD112" i="1"/>
  <c r="S112" i="1"/>
  <c r="AE112" i="1"/>
  <c r="T112" i="1"/>
  <c r="AF112" i="1"/>
  <c r="U112" i="1"/>
  <c r="AG112" i="1"/>
  <c r="E109" i="1"/>
  <c r="D109" i="1" s="1"/>
  <c r="Q109" i="1"/>
  <c r="AC109" i="1"/>
  <c r="R109" i="1"/>
  <c r="AD109" i="1"/>
  <c r="S109" i="1"/>
  <c r="AE109" i="1"/>
  <c r="T109" i="1"/>
  <c r="AF109" i="1"/>
  <c r="U109" i="1"/>
  <c r="AG109" i="1"/>
  <c r="V109" i="1"/>
  <c r="AH109" i="1"/>
  <c r="W109" i="1"/>
  <c r="AI109" i="1"/>
  <c r="X109" i="1"/>
  <c r="AJ109" i="1"/>
  <c r="Y109" i="1"/>
  <c r="Z109" i="1"/>
  <c r="O109" i="1"/>
  <c r="AA109" i="1"/>
  <c r="P109" i="1"/>
  <c r="AB109" i="1"/>
  <c r="E106" i="1"/>
  <c r="D106" i="1" s="1"/>
  <c r="Q106" i="1"/>
  <c r="AC106" i="1"/>
  <c r="R106" i="1"/>
  <c r="S106" i="1"/>
  <c r="T106" i="1"/>
  <c r="V106" i="1"/>
  <c r="W106" i="1"/>
  <c r="AI106" i="1"/>
  <c r="X106" i="1"/>
  <c r="AJ106" i="1"/>
  <c r="AF106" i="1"/>
  <c r="AG106" i="1"/>
  <c r="AH106" i="1"/>
  <c r="O106" i="1"/>
  <c r="P106" i="1"/>
  <c r="U106" i="1"/>
  <c r="Y106" i="1"/>
  <c r="Z106" i="1"/>
  <c r="AA106" i="1"/>
  <c r="AB106" i="1"/>
  <c r="AD106" i="1"/>
  <c r="AE106" i="1"/>
  <c r="E103" i="1"/>
  <c r="D103" i="1" s="1"/>
  <c r="W103" i="1"/>
  <c r="AI103" i="1"/>
  <c r="X103" i="1"/>
  <c r="AJ103" i="1"/>
  <c r="Y103" i="1"/>
  <c r="Z103" i="1"/>
  <c r="O103" i="1"/>
  <c r="P103" i="1"/>
  <c r="AB103" i="1"/>
  <c r="Q103" i="1"/>
  <c r="AC103" i="1"/>
  <c r="R103" i="1"/>
  <c r="AD103" i="1"/>
  <c r="U103" i="1"/>
  <c r="AG103" i="1"/>
  <c r="S103" i="1"/>
  <c r="T103" i="1"/>
  <c r="V103" i="1"/>
  <c r="AA103" i="1"/>
  <c r="AE103" i="1"/>
  <c r="AF103" i="1"/>
  <c r="AH103" i="1"/>
  <c r="E100" i="1"/>
  <c r="D100" i="1" s="1"/>
  <c r="Q100" i="1"/>
  <c r="AC100" i="1"/>
  <c r="R100" i="1"/>
  <c r="AD100" i="1"/>
  <c r="S100" i="1"/>
  <c r="AE100" i="1"/>
  <c r="T100" i="1"/>
  <c r="AF100" i="1"/>
  <c r="U100" i="1"/>
  <c r="AG100" i="1"/>
  <c r="V100" i="1"/>
  <c r="AH100" i="1"/>
  <c r="W100" i="1"/>
  <c r="AI100" i="1"/>
  <c r="X100" i="1"/>
  <c r="AJ100" i="1"/>
  <c r="O100" i="1"/>
  <c r="AA100" i="1"/>
  <c r="P100" i="1"/>
  <c r="Y100" i="1"/>
  <c r="Z100" i="1"/>
  <c r="AB100" i="1"/>
  <c r="E97" i="1"/>
  <c r="D97" i="1" s="1"/>
  <c r="W97" i="1"/>
  <c r="AI97" i="1"/>
  <c r="X97" i="1"/>
  <c r="AJ97" i="1"/>
  <c r="Y97" i="1"/>
  <c r="Z97" i="1"/>
  <c r="O97" i="1"/>
  <c r="AA97" i="1"/>
  <c r="P97" i="1"/>
  <c r="AB97" i="1"/>
  <c r="Q97" i="1"/>
  <c r="AC97" i="1"/>
  <c r="R97" i="1"/>
  <c r="AD97" i="1"/>
  <c r="S97" i="1"/>
  <c r="AE97" i="1"/>
  <c r="U97" i="1"/>
  <c r="AG97" i="1"/>
  <c r="V97" i="1"/>
  <c r="AF97" i="1"/>
  <c r="AH97" i="1"/>
  <c r="T97" i="1"/>
  <c r="E94" i="1"/>
  <c r="D94" i="1" s="1"/>
  <c r="Q94" i="1"/>
  <c r="AC94" i="1"/>
  <c r="R94" i="1"/>
  <c r="AD94" i="1"/>
  <c r="S94" i="1"/>
  <c r="AE94" i="1"/>
  <c r="T94" i="1"/>
  <c r="AF94" i="1"/>
  <c r="U94" i="1"/>
  <c r="AG94" i="1"/>
  <c r="V94" i="1"/>
  <c r="AH94" i="1"/>
  <c r="W94" i="1"/>
  <c r="AI94" i="1"/>
  <c r="X94" i="1"/>
  <c r="AJ94" i="1"/>
  <c r="Y94" i="1"/>
  <c r="O94" i="1"/>
  <c r="AA94" i="1"/>
  <c r="P94" i="1"/>
  <c r="Z94" i="1"/>
  <c r="AB94" i="1"/>
  <c r="E91" i="1"/>
  <c r="D91" i="1" s="1"/>
  <c r="W91" i="1"/>
  <c r="AI91" i="1"/>
  <c r="X91" i="1"/>
  <c r="AJ91" i="1"/>
  <c r="Y91" i="1"/>
  <c r="Z91" i="1"/>
  <c r="O91" i="1"/>
  <c r="AA91" i="1"/>
  <c r="P91" i="1"/>
  <c r="AB91" i="1"/>
  <c r="Q91" i="1"/>
  <c r="AC91" i="1"/>
  <c r="R91" i="1"/>
  <c r="AD91" i="1"/>
  <c r="S91" i="1"/>
  <c r="AE91" i="1"/>
  <c r="U91" i="1"/>
  <c r="AG91" i="1"/>
  <c r="T91" i="1"/>
  <c r="V91" i="1"/>
  <c r="AF91" i="1"/>
  <c r="AH91" i="1"/>
  <c r="E88" i="1"/>
  <c r="D88" i="1" s="1"/>
  <c r="Q88" i="1"/>
  <c r="AC88" i="1"/>
  <c r="R88" i="1"/>
  <c r="AD88" i="1"/>
  <c r="S88" i="1"/>
  <c r="AE88" i="1"/>
  <c r="T88" i="1"/>
  <c r="AF88" i="1"/>
  <c r="U88" i="1"/>
  <c r="AG88" i="1"/>
  <c r="V88" i="1"/>
  <c r="AH88" i="1"/>
  <c r="W88" i="1"/>
  <c r="AI88" i="1"/>
  <c r="X88" i="1"/>
  <c r="AJ88" i="1"/>
  <c r="Y88" i="1"/>
  <c r="O88" i="1"/>
  <c r="AA88" i="1"/>
  <c r="P88" i="1"/>
  <c r="Z88" i="1"/>
  <c r="AB88" i="1"/>
  <c r="E85" i="1"/>
  <c r="D85" i="1" s="1"/>
  <c r="X85" i="1"/>
  <c r="AJ85" i="1"/>
  <c r="Y85" i="1"/>
  <c r="Z85" i="1"/>
  <c r="O85" i="1"/>
  <c r="AA85" i="1"/>
  <c r="P85" i="1"/>
  <c r="AB85" i="1"/>
  <c r="Q85" i="1"/>
  <c r="AC85" i="1"/>
  <c r="R85" i="1"/>
  <c r="AD85" i="1"/>
  <c r="S85" i="1"/>
  <c r="AE85" i="1"/>
  <c r="T85" i="1"/>
  <c r="AF85" i="1"/>
  <c r="U85" i="1"/>
  <c r="AG85" i="1"/>
  <c r="V85" i="1"/>
  <c r="AH85" i="1"/>
  <c r="W85" i="1"/>
  <c r="AI85" i="1"/>
  <c r="E82" i="1"/>
  <c r="D82" i="1" s="1"/>
  <c r="R82" i="1"/>
  <c r="AD82" i="1"/>
  <c r="S82" i="1"/>
  <c r="AE82" i="1"/>
  <c r="T82" i="1"/>
  <c r="AF82" i="1"/>
  <c r="U82" i="1"/>
  <c r="AG82" i="1"/>
  <c r="V82" i="1"/>
  <c r="AH82" i="1"/>
  <c r="W82" i="1"/>
  <c r="AI82" i="1"/>
  <c r="X82" i="1"/>
  <c r="AJ82" i="1"/>
  <c r="Y82" i="1"/>
  <c r="Z82" i="1"/>
  <c r="O82" i="1"/>
  <c r="AA82" i="1"/>
  <c r="P82" i="1"/>
  <c r="AB82" i="1"/>
  <c r="Q82" i="1"/>
  <c r="AC82" i="1"/>
  <c r="E79" i="1"/>
  <c r="D79" i="1" s="1"/>
  <c r="X79" i="1"/>
  <c r="AJ79" i="1"/>
  <c r="Y79" i="1"/>
  <c r="Z79" i="1"/>
  <c r="O79" i="1"/>
  <c r="AA79" i="1"/>
  <c r="P79" i="1"/>
  <c r="AB79" i="1"/>
  <c r="Q79" i="1"/>
  <c r="AC79" i="1"/>
  <c r="R79" i="1"/>
  <c r="AD79" i="1"/>
  <c r="S79" i="1"/>
  <c r="AE79" i="1"/>
  <c r="T79" i="1"/>
  <c r="AF79" i="1"/>
  <c r="U79" i="1"/>
  <c r="AG79" i="1"/>
  <c r="V79" i="1"/>
  <c r="AH79" i="1"/>
  <c r="W79" i="1"/>
  <c r="AI79" i="1"/>
  <c r="E76" i="1"/>
  <c r="D76" i="1" s="1"/>
  <c r="R76" i="1"/>
  <c r="AD76" i="1"/>
  <c r="S76" i="1"/>
  <c r="AE76" i="1"/>
  <c r="T76" i="1"/>
  <c r="AF76" i="1"/>
  <c r="U76" i="1"/>
  <c r="AG76" i="1"/>
  <c r="V76" i="1"/>
  <c r="AH76" i="1"/>
  <c r="W76" i="1"/>
  <c r="AI76" i="1"/>
  <c r="X76" i="1"/>
  <c r="AJ76" i="1"/>
  <c r="Y76" i="1"/>
  <c r="Z76" i="1"/>
  <c r="O76" i="1"/>
  <c r="AA76" i="1"/>
  <c r="P76" i="1"/>
  <c r="AB76" i="1"/>
  <c r="Q76" i="1"/>
  <c r="AC76" i="1"/>
  <c r="E73" i="1"/>
  <c r="D73" i="1" s="1"/>
  <c r="Y73" i="1"/>
  <c r="Z73" i="1"/>
  <c r="O73" i="1"/>
  <c r="AA73" i="1"/>
  <c r="P73" i="1"/>
  <c r="AB73" i="1"/>
  <c r="Q73" i="1"/>
  <c r="AC73" i="1"/>
  <c r="R73" i="1"/>
  <c r="AD73" i="1"/>
  <c r="S73" i="1"/>
  <c r="AE73" i="1"/>
  <c r="T73" i="1"/>
  <c r="AF73" i="1"/>
  <c r="U73" i="1"/>
  <c r="AG73" i="1"/>
  <c r="V73" i="1"/>
  <c r="AH73" i="1"/>
  <c r="W73" i="1"/>
  <c r="AI73" i="1"/>
  <c r="AJ73" i="1"/>
  <c r="X73" i="1"/>
  <c r="E67" i="1"/>
  <c r="D67" i="1" s="1"/>
  <c r="W67" i="1"/>
  <c r="AI67" i="1"/>
  <c r="X67" i="1"/>
  <c r="AJ67" i="1"/>
  <c r="Y67" i="1"/>
  <c r="Z67" i="1"/>
  <c r="O67" i="1"/>
  <c r="AA67" i="1"/>
  <c r="P67" i="1"/>
  <c r="AB67" i="1"/>
  <c r="Q67" i="1"/>
  <c r="AC67" i="1"/>
  <c r="R67" i="1"/>
  <c r="AD67" i="1"/>
  <c r="S67" i="1"/>
  <c r="AE67" i="1"/>
  <c r="AF67" i="1"/>
  <c r="AG67" i="1"/>
  <c r="AH67" i="1"/>
  <c r="T67" i="1"/>
  <c r="U67" i="1"/>
  <c r="V67" i="1"/>
  <c r="E64" i="1"/>
  <c r="D64" i="1" s="1"/>
  <c r="Q64" i="1"/>
  <c r="AC64" i="1"/>
  <c r="R64" i="1"/>
  <c r="AD64" i="1"/>
  <c r="S64" i="1"/>
  <c r="AE64" i="1"/>
  <c r="T64" i="1"/>
  <c r="AF64" i="1"/>
  <c r="U64" i="1"/>
  <c r="AG64" i="1"/>
  <c r="V64" i="1"/>
  <c r="AH64" i="1"/>
  <c r="W64" i="1"/>
  <c r="AI64" i="1"/>
  <c r="X64" i="1"/>
  <c r="AJ64" i="1"/>
  <c r="Y64" i="1"/>
  <c r="O64" i="1"/>
  <c r="P64" i="1"/>
  <c r="Z64" i="1"/>
  <c r="AA64" i="1"/>
  <c r="AB64" i="1"/>
  <c r="E61" i="1"/>
  <c r="D61" i="1" s="1"/>
  <c r="W61" i="1"/>
  <c r="AI61" i="1"/>
  <c r="X61" i="1"/>
  <c r="AJ61" i="1"/>
  <c r="Y61" i="1"/>
  <c r="Z61" i="1"/>
  <c r="O61" i="1"/>
  <c r="AA61" i="1"/>
  <c r="P61" i="1"/>
  <c r="AB61" i="1"/>
  <c r="Q61" i="1"/>
  <c r="AC61" i="1"/>
  <c r="R61" i="1"/>
  <c r="AD61" i="1"/>
  <c r="S61" i="1"/>
  <c r="AE61" i="1"/>
  <c r="T61" i="1"/>
  <c r="U61" i="1"/>
  <c r="V61" i="1"/>
  <c r="AF61" i="1"/>
  <c r="AG61" i="1"/>
  <c r="AH61" i="1"/>
  <c r="E58" i="1"/>
  <c r="D58" i="1" s="1"/>
  <c r="Q58" i="1"/>
  <c r="AC58" i="1"/>
  <c r="R58" i="1"/>
  <c r="AD58" i="1"/>
  <c r="S58" i="1"/>
  <c r="AE58" i="1"/>
  <c r="T58" i="1"/>
  <c r="AF58" i="1"/>
  <c r="U58" i="1"/>
  <c r="AG58" i="1"/>
  <c r="V58" i="1"/>
  <c r="AH58" i="1"/>
  <c r="W58" i="1"/>
  <c r="AI58" i="1"/>
  <c r="X58" i="1"/>
  <c r="AJ58" i="1"/>
  <c r="Y58" i="1"/>
  <c r="O58" i="1"/>
  <c r="P58" i="1"/>
  <c r="Z58" i="1"/>
  <c r="AA58" i="1"/>
  <c r="AB58" i="1"/>
  <c r="E55" i="1"/>
  <c r="D55" i="1" s="1"/>
  <c r="W55" i="1"/>
  <c r="AI55" i="1"/>
  <c r="X55" i="1"/>
  <c r="AJ55" i="1"/>
  <c r="Y55" i="1"/>
  <c r="Z55" i="1"/>
  <c r="O55" i="1"/>
  <c r="AA55" i="1"/>
  <c r="P55" i="1"/>
  <c r="AB55" i="1"/>
  <c r="Q55" i="1"/>
  <c r="AC55" i="1"/>
  <c r="R55" i="1"/>
  <c r="AD55" i="1"/>
  <c r="S55" i="1"/>
  <c r="AE55" i="1"/>
  <c r="T55" i="1"/>
  <c r="U55" i="1"/>
  <c r="V55" i="1"/>
  <c r="AF55" i="1"/>
  <c r="AG55" i="1"/>
  <c r="AH55" i="1"/>
  <c r="E52" i="1"/>
  <c r="D52" i="1" s="1"/>
  <c r="Q52" i="1"/>
  <c r="AC52" i="1"/>
  <c r="R52" i="1"/>
  <c r="AD52" i="1"/>
  <c r="S52" i="1"/>
  <c r="AE52" i="1"/>
  <c r="T52" i="1"/>
  <c r="AF52" i="1"/>
  <c r="U52" i="1"/>
  <c r="AG52" i="1"/>
  <c r="V52" i="1"/>
  <c r="AH52" i="1"/>
  <c r="W52" i="1"/>
  <c r="AI52" i="1"/>
  <c r="X52" i="1"/>
  <c r="AJ52" i="1"/>
  <c r="Y52" i="1"/>
  <c r="Z52" i="1"/>
  <c r="AA52" i="1"/>
  <c r="AB52" i="1"/>
  <c r="O52" i="1"/>
  <c r="P52" i="1"/>
  <c r="E49" i="1"/>
  <c r="D49" i="1" s="1"/>
  <c r="W49" i="1"/>
  <c r="AI49" i="1"/>
  <c r="X49" i="1"/>
  <c r="AJ49" i="1"/>
  <c r="Y49" i="1"/>
  <c r="Z49" i="1"/>
  <c r="O49" i="1"/>
  <c r="AA49" i="1"/>
  <c r="P49" i="1"/>
  <c r="AB49" i="1"/>
  <c r="Q49" i="1"/>
  <c r="AC49" i="1"/>
  <c r="R49" i="1"/>
  <c r="AD49" i="1"/>
  <c r="S49" i="1"/>
  <c r="AE49" i="1"/>
  <c r="T49" i="1"/>
  <c r="U49" i="1"/>
  <c r="V49" i="1"/>
  <c r="AF49" i="1"/>
  <c r="AG49" i="1"/>
  <c r="AH49" i="1"/>
  <c r="E46" i="1"/>
  <c r="D46" i="1" s="1"/>
  <c r="Q46" i="1"/>
  <c r="AC46" i="1"/>
  <c r="R46" i="1"/>
  <c r="AD46" i="1"/>
  <c r="S46" i="1"/>
  <c r="AE46" i="1"/>
  <c r="T46" i="1"/>
  <c r="AF46" i="1"/>
  <c r="U46" i="1"/>
  <c r="AG46" i="1"/>
  <c r="V46" i="1"/>
  <c r="AH46" i="1"/>
  <c r="W46" i="1"/>
  <c r="AI46" i="1"/>
  <c r="X46" i="1"/>
  <c r="AJ46" i="1"/>
  <c r="Y46" i="1"/>
  <c r="O46" i="1"/>
  <c r="P46" i="1"/>
  <c r="Z46" i="1"/>
  <c r="AA46" i="1"/>
  <c r="AB46" i="1"/>
  <c r="E43" i="1"/>
  <c r="D43" i="1" s="1"/>
  <c r="W43" i="1"/>
  <c r="AI43" i="1"/>
  <c r="X43" i="1"/>
  <c r="AJ43" i="1"/>
  <c r="Y43" i="1"/>
  <c r="Z43" i="1"/>
  <c r="O43" i="1"/>
  <c r="AA43" i="1"/>
  <c r="P43" i="1"/>
  <c r="AB43" i="1"/>
  <c r="Q43" i="1"/>
  <c r="AC43" i="1"/>
  <c r="R43" i="1"/>
  <c r="AD43" i="1"/>
  <c r="S43" i="1"/>
  <c r="AE43" i="1"/>
  <c r="AF43" i="1"/>
  <c r="AG43" i="1"/>
  <c r="AH43" i="1"/>
  <c r="T43" i="1"/>
  <c r="U43" i="1"/>
  <c r="V43" i="1"/>
  <c r="E40" i="1"/>
  <c r="D40" i="1" s="1"/>
  <c r="Q40" i="1"/>
  <c r="AC40" i="1"/>
  <c r="R40" i="1"/>
  <c r="AD40" i="1"/>
  <c r="S40" i="1"/>
  <c r="AE40" i="1"/>
  <c r="T40" i="1"/>
  <c r="AF40" i="1"/>
  <c r="U40" i="1"/>
  <c r="AG40" i="1"/>
  <c r="V40" i="1"/>
  <c r="AH40" i="1"/>
  <c r="W40" i="1"/>
  <c r="AI40" i="1"/>
  <c r="X40" i="1"/>
  <c r="AJ40" i="1"/>
  <c r="Y40" i="1"/>
  <c r="O40" i="1"/>
  <c r="P40" i="1"/>
  <c r="Z40" i="1"/>
  <c r="AA40" i="1"/>
  <c r="AB40" i="1"/>
  <c r="Q23" i="1"/>
  <c r="Z23" i="1"/>
  <c r="AC288" i="1"/>
  <c r="Q288" i="1"/>
  <c r="Z287" i="1"/>
  <c r="AC286" i="1"/>
  <c r="AG285" i="1"/>
  <c r="AE284" i="1"/>
  <c r="Q283" i="1"/>
  <c r="Z278" i="1"/>
  <c r="T275" i="1"/>
  <c r="AJ271" i="1"/>
  <c r="AD268" i="1"/>
  <c r="T263" i="1"/>
  <c r="AD256" i="1"/>
  <c r="AB243" i="1"/>
  <c r="P237" i="1"/>
  <c r="Z230" i="1"/>
  <c r="AJ223" i="1"/>
  <c r="X217" i="1"/>
  <c r="AH210" i="1"/>
  <c r="AJ200" i="1"/>
  <c r="P23" i="1"/>
  <c r="Y23" i="1"/>
  <c r="AB288" i="1"/>
  <c r="P288" i="1"/>
  <c r="Y287" i="1"/>
  <c r="AB286" i="1"/>
  <c r="AE285" i="1"/>
  <c r="AC284" i="1"/>
  <c r="O283" i="1"/>
  <c r="AI280" i="1"/>
  <c r="W278" i="1"/>
  <c r="AG271" i="1"/>
  <c r="AA268" i="1"/>
  <c r="AD262" i="1"/>
  <c r="AB249" i="1"/>
  <c r="P243" i="1"/>
  <c r="Z236" i="1"/>
  <c r="AJ229" i="1"/>
  <c r="X223" i="1"/>
  <c r="AH216" i="1"/>
  <c r="V210" i="1"/>
  <c r="AC171" i="1"/>
  <c r="AJ23" i="1"/>
  <c r="X23" i="1"/>
  <c r="AA288" i="1"/>
  <c r="O288" i="1"/>
  <c r="W287" i="1"/>
  <c r="AA286" i="1"/>
  <c r="AB285" i="1"/>
  <c r="Z284" i="1"/>
  <c r="AH282" i="1"/>
  <c r="AD280" i="1"/>
  <c r="AJ277" i="1"/>
  <c r="AD274" i="1"/>
  <c r="X271" i="1"/>
  <c r="R268" i="1"/>
  <c r="AB255" i="1"/>
  <c r="P249" i="1"/>
  <c r="Z242" i="1"/>
  <c r="AJ235" i="1"/>
  <c r="X229" i="1"/>
  <c r="AH222" i="1"/>
  <c r="V216" i="1"/>
  <c r="AF209" i="1"/>
  <c r="AF198" i="1"/>
  <c r="AI23" i="1"/>
  <c r="W23" i="1"/>
  <c r="Z288" i="1"/>
  <c r="AJ287" i="1"/>
  <c r="Z286" i="1"/>
  <c r="AA285" i="1"/>
  <c r="AE282" i="1"/>
  <c r="AA280" i="1"/>
  <c r="AG277" i="1"/>
  <c r="AA274" i="1"/>
  <c r="U271" i="1"/>
  <c r="O268" i="1"/>
  <c r="AB261" i="1"/>
  <c r="P255" i="1"/>
  <c r="Z248" i="1"/>
  <c r="AJ241" i="1"/>
  <c r="X235" i="1"/>
  <c r="AD197" i="1"/>
  <c r="AA158" i="1"/>
  <c r="E287" i="1"/>
  <c r="D287" i="1" s="1"/>
  <c r="U287" i="1"/>
  <c r="V287" i="1"/>
  <c r="X287" i="1"/>
  <c r="O287" i="1"/>
  <c r="AA287" i="1"/>
  <c r="E284" i="1"/>
  <c r="D284" i="1" s="1"/>
  <c r="O284" i="1"/>
  <c r="AA284" i="1"/>
  <c r="P284" i="1"/>
  <c r="AB284" i="1"/>
  <c r="R284" i="1"/>
  <c r="AD284" i="1"/>
  <c r="T284" i="1"/>
  <c r="AF284" i="1"/>
  <c r="U284" i="1"/>
  <c r="AG284" i="1"/>
  <c r="V284" i="1"/>
  <c r="X284" i="1"/>
  <c r="AJ284" i="1"/>
  <c r="Y284" i="1"/>
  <c r="E281" i="1"/>
  <c r="D281" i="1" s="1"/>
  <c r="U281" i="1"/>
  <c r="AG281" i="1"/>
  <c r="V281" i="1"/>
  <c r="AH281" i="1"/>
  <c r="W281" i="1"/>
  <c r="AI281" i="1"/>
  <c r="X281" i="1"/>
  <c r="AJ281" i="1"/>
  <c r="Z281" i="1"/>
  <c r="O281" i="1"/>
  <c r="AA281" i="1"/>
  <c r="P281" i="1"/>
  <c r="AB281" i="1"/>
  <c r="R281" i="1"/>
  <c r="AD281" i="1"/>
  <c r="S281" i="1"/>
  <c r="AE281" i="1"/>
  <c r="E278" i="1"/>
  <c r="D278" i="1" s="1"/>
  <c r="O278" i="1"/>
  <c r="AA278" i="1"/>
  <c r="P278" i="1"/>
  <c r="AB278" i="1"/>
  <c r="Q278" i="1"/>
  <c r="AC278" i="1"/>
  <c r="R278" i="1"/>
  <c r="AD278" i="1"/>
  <c r="S278" i="1"/>
  <c r="AE278" i="1"/>
  <c r="T278" i="1"/>
  <c r="AF278" i="1"/>
  <c r="U278" i="1"/>
  <c r="AG278" i="1"/>
  <c r="V278" i="1"/>
  <c r="AH278" i="1"/>
  <c r="X278" i="1"/>
  <c r="AJ278" i="1"/>
  <c r="Y278" i="1"/>
  <c r="E275" i="1"/>
  <c r="D275" i="1" s="1"/>
  <c r="U275" i="1"/>
  <c r="AG275" i="1"/>
  <c r="V275" i="1"/>
  <c r="AH275" i="1"/>
  <c r="W275" i="1"/>
  <c r="AI275" i="1"/>
  <c r="X275" i="1"/>
  <c r="AJ275" i="1"/>
  <c r="Y275" i="1"/>
  <c r="Z275" i="1"/>
  <c r="O275" i="1"/>
  <c r="AA275" i="1"/>
  <c r="P275" i="1"/>
  <c r="AB275" i="1"/>
  <c r="R275" i="1"/>
  <c r="AD275" i="1"/>
  <c r="S275" i="1"/>
  <c r="AE275" i="1"/>
  <c r="E272" i="1"/>
  <c r="D272" i="1" s="1"/>
  <c r="O272" i="1"/>
  <c r="AA272" i="1"/>
  <c r="P272" i="1"/>
  <c r="AB272" i="1"/>
  <c r="Q272" i="1"/>
  <c r="AC272" i="1"/>
  <c r="R272" i="1"/>
  <c r="AD272" i="1"/>
  <c r="S272" i="1"/>
  <c r="AE272" i="1"/>
  <c r="T272" i="1"/>
  <c r="AF272" i="1"/>
  <c r="U272" i="1"/>
  <c r="AG272" i="1"/>
  <c r="V272" i="1"/>
  <c r="AH272" i="1"/>
  <c r="X272" i="1"/>
  <c r="AJ272" i="1"/>
  <c r="Y272" i="1"/>
  <c r="E269" i="1"/>
  <c r="D269" i="1" s="1"/>
  <c r="U269" i="1"/>
  <c r="AG269" i="1"/>
  <c r="V269" i="1"/>
  <c r="AH269" i="1"/>
  <c r="W269" i="1"/>
  <c r="AI269" i="1"/>
  <c r="X269" i="1"/>
  <c r="AJ269" i="1"/>
  <c r="Y269" i="1"/>
  <c r="Z269" i="1"/>
  <c r="O269" i="1"/>
  <c r="AA269" i="1"/>
  <c r="P269" i="1"/>
  <c r="AB269" i="1"/>
  <c r="R269" i="1"/>
  <c r="AD269" i="1"/>
  <c r="S269" i="1"/>
  <c r="AE269" i="1"/>
  <c r="E266" i="1"/>
  <c r="D266" i="1" s="1"/>
  <c r="O266" i="1"/>
  <c r="AA266" i="1"/>
  <c r="P266" i="1"/>
  <c r="AB266" i="1"/>
  <c r="Q266" i="1"/>
  <c r="AC266" i="1"/>
  <c r="R266" i="1"/>
  <c r="AD266" i="1"/>
  <c r="S266" i="1"/>
  <c r="AE266" i="1"/>
  <c r="T266" i="1"/>
  <c r="AF266" i="1"/>
  <c r="U266" i="1"/>
  <c r="AG266" i="1"/>
  <c r="V266" i="1"/>
  <c r="AH266" i="1"/>
  <c r="W266" i="1"/>
  <c r="AI266" i="1"/>
  <c r="X266" i="1"/>
  <c r="AJ266" i="1"/>
  <c r="Y266" i="1"/>
  <c r="E265" i="1"/>
  <c r="D265" i="1" s="1"/>
  <c r="Y265" i="1"/>
  <c r="Z265" i="1"/>
  <c r="O265" i="1"/>
  <c r="AA265" i="1"/>
  <c r="P265" i="1"/>
  <c r="AB265" i="1"/>
  <c r="Q265" i="1"/>
  <c r="AC265" i="1"/>
  <c r="R265" i="1"/>
  <c r="AD265" i="1"/>
  <c r="S265" i="1"/>
  <c r="AE265" i="1"/>
  <c r="T265" i="1"/>
  <c r="AF265" i="1"/>
  <c r="U265" i="1"/>
  <c r="AG265" i="1"/>
  <c r="V265" i="1"/>
  <c r="AH265" i="1"/>
  <c r="W265" i="1"/>
  <c r="AI265" i="1"/>
  <c r="E262" i="1"/>
  <c r="D262" i="1" s="1"/>
  <c r="S262" i="1"/>
  <c r="AE262" i="1"/>
  <c r="T262" i="1"/>
  <c r="AF262" i="1"/>
  <c r="U262" i="1"/>
  <c r="AG262" i="1"/>
  <c r="V262" i="1"/>
  <c r="AH262" i="1"/>
  <c r="W262" i="1"/>
  <c r="AI262" i="1"/>
  <c r="X262" i="1"/>
  <c r="AJ262" i="1"/>
  <c r="Y262" i="1"/>
  <c r="Z262" i="1"/>
  <c r="O262" i="1"/>
  <c r="AA262" i="1"/>
  <c r="P262" i="1"/>
  <c r="AB262" i="1"/>
  <c r="Q262" i="1"/>
  <c r="AC262" i="1"/>
  <c r="E259" i="1"/>
  <c r="D259" i="1" s="1"/>
  <c r="Y259" i="1"/>
  <c r="Z259" i="1"/>
  <c r="O259" i="1"/>
  <c r="AA259" i="1"/>
  <c r="P259" i="1"/>
  <c r="AB259" i="1"/>
  <c r="Q259" i="1"/>
  <c r="AC259" i="1"/>
  <c r="R259" i="1"/>
  <c r="AD259" i="1"/>
  <c r="S259" i="1"/>
  <c r="AE259" i="1"/>
  <c r="T259" i="1"/>
  <c r="AF259" i="1"/>
  <c r="U259" i="1"/>
  <c r="AG259" i="1"/>
  <c r="V259" i="1"/>
  <c r="AH259" i="1"/>
  <c r="W259" i="1"/>
  <c r="AI259" i="1"/>
  <c r="E256" i="1"/>
  <c r="D256" i="1" s="1"/>
  <c r="S256" i="1"/>
  <c r="AE256" i="1"/>
  <c r="T256" i="1"/>
  <c r="AF256" i="1"/>
  <c r="U256" i="1"/>
  <c r="AG256" i="1"/>
  <c r="V256" i="1"/>
  <c r="AH256" i="1"/>
  <c r="W256" i="1"/>
  <c r="AI256" i="1"/>
  <c r="X256" i="1"/>
  <c r="AJ256" i="1"/>
  <c r="Y256" i="1"/>
  <c r="Z256" i="1"/>
  <c r="O256" i="1"/>
  <c r="AA256" i="1"/>
  <c r="P256" i="1"/>
  <c r="AB256" i="1"/>
  <c r="Q256" i="1"/>
  <c r="AC256" i="1"/>
  <c r="E253" i="1"/>
  <c r="D253" i="1" s="1"/>
  <c r="Y253" i="1"/>
  <c r="Z253" i="1"/>
  <c r="O253" i="1"/>
  <c r="AA253" i="1"/>
  <c r="P253" i="1"/>
  <c r="AB253" i="1"/>
  <c r="Q253" i="1"/>
  <c r="AC253" i="1"/>
  <c r="R253" i="1"/>
  <c r="AD253" i="1"/>
  <c r="S253" i="1"/>
  <c r="AE253" i="1"/>
  <c r="T253" i="1"/>
  <c r="AF253" i="1"/>
  <c r="U253" i="1"/>
  <c r="AG253" i="1"/>
  <c r="V253" i="1"/>
  <c r="AH253" i="1"/>
  <c r="W253" i="1"/>
  <c r="AI253" i="1"/>
  <c r="E250" i="1"/>
  <c r="D250" i="1" s="1"/>
  <c r="S250" i="1"/>
  <c r="AE250" i="1"/>
  <c r="T250" i="1"/>
  <c r="AF250" i="1"/>
  <c r="U250" i="1"/>
  <c r="AG250" i="1"/>
  <c r="V250" i="1"/>
  <c r="AH250" i="1"/>
  <c r="W250" i="1"/>
  <c r="AI250" i="1"/>
  <c r="X250" i="1"/>
  <c r="AJ250" i="1"/>
  <c r="Y250" i="1"/>
  <c r="Z250" i="1"/>
  <c r="O250" i="1"/>
  <c r="AA250" i="1"/>
  <c r="P250" i="1"/>
  <c r="AB250" i="1"/>
  <c r="Q250" i="1"/>
  <c r="AC250" i="1"/>
  <c r="E247" i="1"/>
  <c r="D247" i="1" s="1"/>
  <c r="Y247" i="1"/>
  <c r="Z247" i="1"/>
  <c r="O247" i="1"/>
  <c r="AA247" i="1"/>
  <c r="P247" i="1"/>
  <c r="AB247" i="1"/>
  <c r="Q247" i="1"/>
  <c r="AC247" i="1"/>
  <c r="R247" i="1"/>
  <c r="AD247" i="1"/>
  <c r="S247" i="1"/>
  <c r="AE247" i="1"/>
  <c r="T247" i="1"/>
  <c r="AF247" i="1"/>
  <c r="U247" i="1"/>
  <c r="AG247" i="1"/>
  <c r="V247" i="1"/>
  <c r="AH247" i="1"/>
  <c r="W247" i="1"/>
  <c r="AI247" i="1"/>
  <c r="E244" i="1"/>
  <c r="D244" i="1" s="1"/>
  <c r="S244" i="1"/>
  <c r="AE244" i="1"/>
  <c r="T244" i="1"/>
  <c r="AF244" i="1"/>
  <c r="U244" i="1"/>
  <c r="AG244" i="1"/>
  <c r="V244" i="1"/>
  <c r="AH244" i="1"/>
  <c r="W244" i="1"/>
  <c r="AI244" i="1"/>
  <c r="X244" i="1"/>
  <c r="AJ244" i="1"/>
  <c r="Y244" i="1"/>
  <c r="Z244" i="1"/>
  <c r="O244" i="1"/>
  <c r="AA244" i="1"/>
  <c r="P244" i="1"/>
  <c r="AB244" i="1"/>
  <c r="Q244" i="1"/>
  <c r="AC244" i="1"/>
  <c r="E243" i="1"/>
  <c r="D243" i="1" s="1"/>
  <c r="Q243" i="1"/>
  <c r="AC243" i="1"/>
  <c r="R243" i="1"/>
  <c r="AD243" i="1"/>
  <c r="S243" i="1"/>
  <c r="AE243" i="1"/>
  <c r="T243" i="1"/>
  <c r="AF243" i="1"/>
  <c r="U243" i="1"/>
  <c r="AG243" i="1"/>
  <c r="V243" i="1"/>
  <c r="AH243" i="1"/>
  <c r="W243" i="1"/>
  <c r="AI243" i="1"/>
  <c r="X243" i="1"/>
  <c r="AJ243" i="1"/>
  <c r="Y243" i="1"/>
  <c r="Z243" i="1"/>
  <c r="O243" i="1"/>
  <c r="AA243" i="1"/>
  <c r="E240" i="1"/>
  <c r="D240" i="1" s="1"/>
  <c r="W240" i="1"/>
  <c r="AI240" i="1"/>
  <c r="X240" i="1"/>
  <c r="AJ240" i="1"/>
  <c r="Y240" i="1"/>
  <c r="Z240" i="1"/>
  <c r="O240" i="1"/>
  <c r="AA240" i="1"/>
  <c r="P240" i="1"/>
  <c r="AB240" i="1"/>
  <c r="Q240" i="1"/>
  <c r="AC240" i="1"/>
  <c r="R240" i="1"/>
  <c r="AD240" i="1"/>
  <c r="S240" i="1"/>
  <c r="AE240" i="1"/>
  <c r="T240" i="1"/>
  <c r="AF240" i="1"/>
  <c r="U240" i="1"/>
  <c r="AG240" i="1"/>
  <c r="E237" i="1"/>
  <c r="D237" i="1" s="1"/>
  <c r="Q237" i="1"/>
  <c r="AC237" i="1"/>
  <c r="R237" i="1"/>
  <c r="AD237" i="1"/>
  <c r="S237" i="1"/>
  <c r="AE237" i="1"/>
  <c r="T237" i="1"/>
  <c r="AF237" i="1"/>
  <c r="U237" i="1"/>
  <c r="AG237" i="1"/>
  <c r="V237" i="1"/>
  <c r="AH237" i="1"/>
  <c r="W237" i="1"/>
  <c r="AI237" i="1"/>
  <c r="X237" i="1"/>
  <c r="AJ237" i="1"/>
  <c r="Y237" i="1"/>
  <c r="Z237" i="1"/>
  <c r="O237" i="1"/>
  <c r="AA237" i="1"/>
  <c r="E234" i="1"/>
  <c r="D234" i="1" s="1"/>
  <c r="W234" i="1"/>
  <c r="AI234" i="1"/>
  <c r="X234" i="1"/>
  <c r="AJ234" i="1"/>
  <c r="Y234" i="1"/>
  <c r="Z234" i="1"/>
  <c r="O234" i="1"/>
  <c r="AA234" i="1"/>
  <c r="P234" i="1"/>
  <c r="AB234" i="1"/>
  <c r="Q234" i="1"/>
  <c r="AC234" i="1"/>
  <c r="R234" i="1"/>
  <c r="AD234" i="1"/>
  <c r="S234" i="1"/>
  <c r="AE234" i="1"/>
  <c r="T234" i="1"/>
  <c r="AF234" i="1"/>
  <c r="U234" i="1"/>
  <c r="AG234" i="1"/>
  <c r="E231" i="1"/>
  <c r="D231" i="1" s="1"/>
  <c r="Q231" i="1"/>
  <c r="AC231" i="1"/>
  <c r="R231" i="1"/>
  <c r="AD231" i="1"/>
  <c r="S231" i="1"/>
  <c r="AE231" i="1"/>
  <c r="T231" i="1"/>
  <c r="AF231" i="1"/>
  <c r="U231" i="1"/>
  <c r="AG231" i="1"/>
  <c r="V231" i="1"/>
  <c r="AH231" i="1"/>
  <c r="W231" i="1"/>
  <c r="AI231" i="1"/>
  <c r="X231" i="1"/>
  <c r="AJ231" i="1"/>
  <c r="Y231" i="1"/>
  <c r="Z231" i="1"/>
  <c r="O231" i="1"/>
  <c r="AA231" i="1"/>
  <c r="E228" i="1"/>
  <c r="D228" i="1" s="1"/>
  <c r="W228" i="1"/>
  <c r="AI228" i="1"/>
  <c r="X228" i="1"/>
  <c r="AJ228" i="1"/>
  <c r="Y228" i="1"/>
  <c r="Z228" i="1"/>
  <c r="O228" i="1"/>
  <c r="AA228" i="1"/>
  <c r="P228" i="1"/>
  <c r="AB228" i="1"/>
  <c r="Q228" i="1"/>
  <c r="AC228" i="1"/>
  <c r="R228" i="1"/>
  <c r="AD228" i="1"/>
  <c r="S228" i="1"/>
  <c r="AE228" i="1"/>
  <c r="T228" i="1"/>
  <c r="AF228" i="1"/>
  <c r="U228" i="1"/>
  <c r="AG228" i="1"/>
  <c r="E225" i="1"/>
  <c r="D225" i="1" s="1"/>
  <c r="Q225" i="1"/>
  <c r="AC225" i="1"/>
  <c r="R225" i="1"/>
  <c r="AD225" i="1"/>
  <c r="S225" i="1"/>
  <c r="AE225" i="1"/>
  <c r="T225" i="1"/>
  <c r="AF225" i="1"/>
  <c r="U225" i="1"/>
  <c r="AG225" i="1"/>
  <c r="V225" i="1"/>
  <c r="AH225" i="1"/>
  <c r="W225" i="1"/>
  <c r="AI225" i="1"/>
  <c r="X225" i="1"/>
  <c r="AJ225" i="1"/>
  <c r="Y225" i="1"/>
  <c r="Z225" i="1"/>
  <c r="O225" i="1"/>
  <c r="AA225" i="1"/>
  <c r="E222" i="1"/>
  <c r="D222" i="1" s="1"/>
  <c r="W222" i="1"/>
  <c r="AI222" i="1"/>
  <c r="X222" i="1"/>
  <c r="AJ222" i="1"/>
  <c r="Y222" i="1"/>
  <c r="Z222" i="1"/>
  <c r="O222" i="1"/>
  <c r="AA222" i="1"/>
  <c r="P222" i="1"/>
  <c r="AB222" i="1"/>
  <c r="Q222" i="1"/>
  <c r="AC222" i="1"/>
  <c r="R222" i="1"/>
  <c r="AD222" i="1"/>
  <c r="S222" i="1"/>
  <c r="AE222" i="1"/>
  <c r="T222" i="1"/>
  <c r="AF222" i="1"/>
  <c r="U222" i="1"/>
  <c r="AG222" i="1"/>
  <c r="E221" i="1"/>
  <c r="D221" i="1" s="1"/>
  <c r="U221" i="1"/>
  <c r="AG221" i="1"/>
  <c r="V221" i="1"/>
  <c r="AH221" i="1"/>
  <c r="W221" i="1"/>
  <c r="AI221" i="1"/>
  <c r="X221" i="1"/>
  <c r="AJ221" i="1"/>
  <c r="Y221" i="1"/>
  <c r="Z221" i="1"/>
  <c r="O221" i="1"/>
  <c r="AA221" i="1"/>
  <c r="P221" i="1"/>
  <c r="AB221" i="1"/>
  <c r="Q221" i="1"/>
  <c r="AC221" i="1"/>
  <c r="R221" i="1"/>
  <c r="AD221" i="1"/>
  <c r="S221" i="1"/>
  <c r="AE221" i="1"/>
  <c r="E218" i="1"/>
  <c r="D218" i="1" s="1"/>
  <c r="O218" i="1"/>
  <c r="AA218" i="1"/>
  <c r="P218" i="1"/>
  <c r="AB218" i="1"/>
  <c r="Q218" i="1"/>
  <c r="AC218" i="1"/>
  <c r="R218" i="1"/>
  <c r="AD218" i="1"/>
  <c r="S218" i="1"/>
  <c r="AE218" i="1"/>
  <c r="T218" i="1"/>
  <c r="AF218" i="1"/>
  <c r="U218" i="1"/>
  <c r="AG218" i="1"/>
  <c r="V218" i="1"/>
  <c r="AH218" i="1"/>
  <c r="W218" i="1"/>
  <c r="AI218" i="1"/>
  <c r="X218" i="1"/>
  <c r="AJ218" i="1"/>
  <c r="Y218" i="1"/>
  <c r="E215" i="1"/>
  <c r="D215" i="1" s="1"/>
  <c r="U215" i="1"/>
  <c r="AG215" i="1"/>
  <c r="V215" i="1"/>
  <c r="AH215" i="1"/>
  <c r="W215" i="1"/>
  <c r="AI215" i="1"/>
  <c r="X215" i="1"/>
  <c r="AJ215" i="1"/>
  <c r="Y215" i="1"/>
  <c r="Z215" i="1"/>
  <c r="O215" i="1"/>
  <c r="AA215" i="1"/>
  <c r="P215" i="1"/>
  <c r="AB215" i="1"/>
  <c r="Q215" i="1"/>
  <c r="AC215" i="1"/>
  <c r="R215" i="1"/>
  <c r="AD215" i="1"/>
  <c r="S215" i="1"/>
  <c r="AE215" i="1"/>
  <c r="E209" i="1"/>
  <c r="D209" i="1" s="1"/>
  <c r="V209" i="1"/>
  <c r="T209" i="1"/>
  <c r="AG209" i="1"/>
  <c r="U209" i="1"/>
  <c r="AH209" i="1"/>
  <c r="W209" i="1"/>
  <c r="AI209" i="1"/>
  <c r="X209" i="1"/>
  <c r="AJ209" i="1"/>
  <c r="Y209" i="1"/>
  <c r="Z209" i="1"/>
  <c r="AA209" i="1"/>
  <c r="O209" i="1"/>
  <c r="AB209" i="1"/>
  <c r="P209" i="1"/>
  <c r="AC209" i="1"/>
  <c r="Q209" i="1"/>
  <c r="AD209" i="1"/>
  <c r="R209" i="1"/>
  <c r="AE209" i="1"/>
  <c r="E206" i="1"/>
  <c r="D206" i="1" s="1"/>
  <c r="P206" i="1"/>
  <c r="AB206" i="1"/>
  <c r="Q206" i="1"/>
  <c r="AC206" i="1"/>
  <c r="R206" i="1"/>
  <c r="S206" i="1"/>
  <c r="AE206" i="1"/>
  <c r="T206" i="1"/>
  <c r="AF206" i="1"/>
  <c r="U206" i="1"/>
  <c r="V206" i="1"/>
  <c r="W206" i="1"/>
  <c r="X206" i="1"/>
  <c r="Y206" i="1"/>
  <c r="Z206" i="1"/>
  <c r="AA206" i="1"/>
  <c r="AD206" i="1"/>
  <c r="AG206" i="1"/>
  <c r="AH206" i="1"/>
  <c r="AI206" i="1"/>
  <c r="E203" i="1"/>
  <c r="D203" i="1" s="1"/>
  <c r="V203" i="1"/>
  <c r="AH203" i="1"/>
  <c r="W203" i="1"/>
  <c r="AI203" i="1"/>
  <c r="X203" i="1"/>
  <c r="AJ203" i="1"/>
  <c r="Y203" i="1"/>
  <c r="Z203" i="1"/>
  <c r="P203" i="1"/>
  <c r="AB203" i="1"/>
  <c r="S203" i="1"/>
  <c r="T203" i="1"/>
  <c r="U203" i="1"/>
  <c r="AA203" i="1"/>
  <c r="AC203" i="1"/>
  <c r="AD203" i="1"/>
  <c r="AE203" i="1"/>
  <c r="AF203" i="1"/>
  <c r="AG203" i="1"/>
  <c r="O203" i="1"/>
  <c r="Q203" i="1"/>
  <c r="E200" i="1"/>
  <c r="D200" i="1" s="1"/>
  <c r="P200" i="1"/>
  <c r="AB200" i="1"/>
  <c r="Q200" i="1"/>
  <c r="AC200" i="1"/>
  <c r="R200" i="1"/>
  <c r="AD200" i="1"/>
  <c r="S200" i="1"/>
  <c r="AE200" i="1"/>
  <c r="T200" i="1"/>
  <c r="AF200" i="1"/>
  <c r="V200" i="1"/>
  <c r="AH200" i="1"/>
  <c r="O200" i="1"/>
  <c r="U200" i="1"/>
  <c r="W200" i="1"/>
  <c r="X200" i="1"/>
  <c r="Y200" i="1"/>
  <c r="Z200" i="1"/>
  <c r="AA200" i="1"/>
  <c r="AG200" i="1"/>
  <c r="AI200" i="1"/>
  <c r="E199" i="1"/>
  <c r="D199" i="1" s="1"/>
  <c r="Z199" i="1"/>
  <c r="O199" i="1"/>
  <c r="AA199" i="1"/>
  <c r="P199" i="1"/>
  <c r="AB199" i="1"/>
  <c r="Q199" i="1"/>
  <c r="AC199" i="1"/>
  <c r="R199" i="1"/>
  <c r="AD199" i="1"/>
  <c r="T199" i="1"/>
  <c r="AF199" i="1"/>
  <c r="AI199" i="1"/>
  <c r="AJ199" i="1"/>
  <c r="S199" i="1"/>
  <c r="U199" i="1"/>
  <c r="V199" i="1"/>
  <c r="W199" i="1"/>
  <c r="X199" i="1"/>
  <c r="Y199" i="1"/>
  <c r="AE199" i="1"/>
  <c r="AG199" i="1"/>
  <c r="E196" i="1"/>
  <c r="D196" i="1" s="1"/>
  <c r="T196" i="1"/>
  <c r="AF196" i="1"/>
  <c r="U196" i="1"/>
  <c r="AG196" i="1"/>
  <c r="V196" i="1"/>
  <c r="AH196" i="1"/>
  <c r="W196" i="1"/>
  <c r="AI196" i="1"/>
  <c r="X196" i="1"/>
  <c r="AJ196" i="1"/>
  <c r="Z196" i="1"/>
  <c r="AC196" i="1"/>
  <c r="AD196" i="1"/>
  <c r="AE196" i="1"/>
  <c r="O196" i="1"/>
  <c r="P196" i="1"/>
  <c r="Q196" i="1"/>
  <c r="R196" i="1"/>
  <c r="S196" i="1"/>
  <c r="Y196" i="1"/>
  <c r="AA196" i="1"/>
  <c r="E193" i="1"/>
  <c r="D193" i="1" s="1"/>
  <c r="Z193" i="1"/>
  <c r="O193" i="1"/>
  <c r="AA193" i="1"/>
  <c r="P193" i="1"/>
  <c r="AB193" i="1"/>
  <c r="Q193" i="1"/>
  <c r="AC193" i="1"/>
  <c r="R193" i="1"/>
  <c r="AD193" i="1"/>
  <c r="T193" i="1"/>
  <c r="AF193" i="1"/>
  <c r="W193" i="1"/>
  <c r="X193" i="1"/>
  <c r="Y193" i="1"/>
  <c r="AE193" i="1"/>
  <c r="AG193" i="1"/>
  <c r="AH193" i="1"/>
  <c r="AI193" i="1"/>
  <c r="AJ193" i="1"/>
  <c r="S193" i="1"/>
  <c r="U193" i="1"/>
  <c r="E190" i="1"/>
  <c r="D190" i="1" s="1"/>
  <c r="T190" i="1"/>
  <c r="AF190" i="1"/>
  <c r="U190" i="1"/>
  <c r="AG190" i="1"/>
  <c r="V190" i="1"/>
  <c r="AH190" i="1"/>
  <c r="W190" i="1"/>
  <c r="AI190" i="1"/>
  <c r="X190" i="1"/>
  <c r="AJ190" i="1"/>
  <c r="Y190" i="1"/>
  <c r="Z190" i="1"/>
  <c r="O190" i="1"/>
  <c r="Q190" i="1"/>
  <c r="AC190" i="1"/>
  <c r="P190" i="1"/>
  <c r="R190" i="1"/>
  <c r="S190" i="1"/>
  <c r="AA190" i="1"/>
  <c r="AB190" i="1"/>
  <c r="AD190" i="1"/>
  <c r="E187" i="1"/>
  <c r="D187" i="1" s="1"/>
  <c r="Z187" i="1"/>
  <c r="O187" i="1"/>
  <c r="AA187" i="1"/>
  <c r="P187" i="1"/>
  <c r="AB187" i="1"/>
  <c r="Q187" i="1"/>
  <c r="AC187" i="1"/>
  <c r="R187" i="1"/>
  <c r="AD187" i="1"/>
  <c r="S187" i="1"/>
  <c r="AE187" i="1"/>
  <c r="T187" i="1"/>
  <c r="AF187" i="1"/>
  <c r="U187" i="1"/>
  <c r="AG187" i="1"/>
  <c r="W187" i="1"/>
  <c r="AI187" i="1"/>
  <c r="X187" i="1"/>
  <c r="AJ187" i="1"/>
  <c r="V187" i="1"/>
  <c r="Y187" i="1"/>
  <c r="AH187" i="1"/>
  <c r="E184" i="1"/>
  <c r="D184" i="1" s="1"/>
  <c r="T184" i="1"/>
  <c r="AF184" i="1"/>
  <c r="U184" i="1"/>
  <c r="AG184" i="1"/>
  <c r="V184" i="1"/>
  <c r="AH184" i="1"/>
  <c r="W184" i="1"/>
  <c r="AI184" i="1"/>
  <c r="X184" i="1"/>
  <c r="AJ184" i="1"/>
  <c r="Y184" i="1"/>
  <c r="Z184" i="1"/>
  <c r="O184" i="1"/>
  <c r="AA184" i="1"/>
  <c r="P184" i="1"/>
  <c r="AB184" i="1"/>
  <c r="Q184" i="1"/>
  <c r="AC184" i="1"/>
  <c r="R184" i="1"/>
  <c r="AD184" i="1"/>
  <c r="S184" i="1"/>
  <c r="E181" i="1"/>
  <c r="D181" i="1" s="1"/>
  <c r="Z181" i="1"/>
  <c r="O181" i="1"/>
  <c r="AA181" i="1"/>
  <c r="P181" i="1"/>
  <c r="AB181" i="1"/>
  <c r="Q181" i="1"/>
  <c r="AC181" i="1"/>
  <c r="R181" i="1"/>
  <c r="AD181" i="1"/>
  <c r="S181" i="1"/>
  <c r="AE181" i="1"/>
  <c r="T181" i="1"/>
  <c r="AF181" i="1"/>
  <c r="U181" i="1"/>
  <c r="AG181" i="1"/>
  <c r="V181" i="1"/>
  <c r="AH181" i="1"/>
  <c r="W181" i="1"/>
  <c r="AI181" i="1"/>
  <c r="X181" i="1"/>
  <c r="AJ181" i="1"/>
  <c r="Y181" i="1"/>
  <c r="E178" i="1"/>
  <c r="D178" i="1" s="1"/>
  <c r="T178" i="1"/>
  <c r="AF178" i="1"/>
  <c r="U178" i="1"/>
  <c r="AG178" i="1"/>
  <c r="V178" i="1"/>
  <c r="AH178" i="1"/>
  <c r="W178" i="1"/>
  <c r="AI178" i="1"/>
  <c r="X178" i="1"/>
  <c r="AJ178" i="1"/>
  <c r="Y178" i="1"/>
  <c r="Z178" i="1"/>
  <c r="O178" i="1"/>
  <c r="AA178" i="1"/>
  <c r="P178" i="1"/>
  <c r="AB178" i="1"/>
  <c r="Q178" i="1"/>
  <c r="AC178" i="1"/>
  <c r="R178" i="1"/>
  <c r="AD178" i="1"/>
  <c r="AE178" i="1"/>
  <c r="E177" i="1"/>
  <c r="D177" i="1" s="1"/>
  <c r="R177" i="1"/>
  <c r="AD177" i="1"/>
  <c r="S177" i="1"/>
  <c r="AE177" i="1"/>
  <c r="T177" i="1"/>
  <c r="AF177" i="1"/>
  <c r="U177" i="1"/>
  <c r="AG177" i="1"/>
  <c r="V177" i="1"/>
  <c r="AH177" i="1"/>
  <c r="W177" i="1"/>
  <c r="AI177" i="1"/>
  <c r="X177" i="1"/>
  <c r="AJ177" i="1"/>
  <c r="Y177" i="1"/>
  <c r="Z177" i="1"/>
  <c r="O177" i="1"/>
  <c r="AA177" i="1"/>
  <c r="P177" i="1"/>
  <c r="AB177" i="1"/>
  <c r="Q177" i="1"/>
  <c r="AC177" i="1"/>
  <c r="E174" i="1"/>
  <c r="D174" i="1" s="1"/>
  <c r="X174" i="1"/>
  <c r="AJ174" i="1"/>
  <c r="Y174" i="1"/>
  <c r="Z174" i="1"/>
  <c r="O174" i="1"/>
  <c r="AA174" i="1"/>
  <c r="P174" i="1"/>
  <c r="AB174" i="1"/>
  <c r="Q174" i="1"/>
  <c r="AC174" i="1"/>
  <c r="R174" i="1"/>
  <c r="AD174" i="1"/>
  <c r="S174" i="1"/>
  <c r="AE174" i="1"/>
  <c r="T174" i="1"/>
  <c r="AF174" i="1"/>
  <c r="U174" i="1"/>
  <c r="AG174" i="1"/>
  <c r="V174" i="1"/>
  <c r="AH174" i="1"/>
  <c r="W174" i="1"/>
  <c r="AI174" i="1"/>
  <c r="E171" i="1"/>
  <c r="D171" i="1" s="1"/>
  <c r="R171" i="1"/>
  <c r="AD171" i="1"/>
  <c r="S171" i="1"/>
  <c r="AE171" i="1"/>
  <c r="T171" i="1"/>
  <c r="AF171" i="1"/>
  <c r="U171" i="1"/>
  <c r="AG171" i="1"/>
  <c r="V171" i="1"/>
  <c r="AH171" i="1"/>
  <c r="W171" i="1"/>
  <c r="AI171" i="1"/>
  <c r="X171" i="1"/>
  <c r="AJ171" i="1"/>
  <c r="Y171" i="1"/>
  <c r="Z171" i="1"/>
  <c r="O171" i="1"/>
  <c r="AA171" i="1"/>
  <c r="P171" i="1"/>
  <c r="AB171" i="1"/>
  <c r="Q171" i="1"/>
  <c r="E168" i="1"/>
  <c r="D168" i="1" s="1"/>
  <c r="X168" i="1"/>
  <c r="AJ168" i="1"/>
  <c r="Y168" i="1"/>
  <c r="Z168" i="1"/>
  <c r="O168" i="1"/>
  <c r="AA168" i="1"/>
  <c r="P168" i="1"/>
  <c r="AB168" i="1"/>
  <c r="Q168" i="1"/>
  <c r="AC168" i="1"/>
  <c r="R168" i="1"/>
  <c r="AD168" i="1"/>
  <c r="S168" i="1"/>
  <c r="AE168" i="1"/>
  <c r="T168" i="1"/>
  <c r="AF168" i="1"/>
  <c r="U168" i="1"/>
  <c r="AG168" i="1"/>
  <c r="V168" i="1"/>
  <c r="AH168" i="1"/>
  <c r="W168" i="1"/>
  <c r="AI168" i="1"/>
  <c r="E165" i="1"/>
  <c r="D165" i="1" s="1"/>
  <c r="R165" i="1"/>
  <c r="AD165" i="1"/>
  <c r="S165" i="1"/>
  <c r="AE165" i="1"/>
  <c r="T165" i="1"/>
  <c r="AF165" i="1"/>
  <c r="U165" i="1"/>
  <c r="AG165" i="1"/>
  <c r="V165" i="1"/>
  <c r="AH165" i="1"/>
  <c r="W165" i="1"/>
  <c r="AI165" i="1"/>
  <c r="X165" i="1"/>
  <c r="AJ165" i="1"/>
  <c r="Y165" i="1"/>
  <c r="Z165" i="1"/>
  <c r="O165" i="1"/>
  <c r="AA165" i="1"/>
  <c r="P165" i="1"/>
  <c r="AB165" i="1"/>
  <c r="AC165" i="1"/>
  <c r="E162" i="1"/>
  <c r="D162" i="1" s="1"/>
  <c r="X162" i="1"/>
  <c r="AJ162" i="1"/>
  <c r="Y162" i="1"/>
  <c r="Z162" i="1"/>
  <c r="O162" i="1"/>
  <c r="AA162" i="1"/>
  <c r="P162" i="1"/>
  <c r="AB162" i="1"/>
  <c r="Q162" i="1"/>
  <c r="AC162" i="1"/>
  <c r="R162" i="1"/>
  <c r="AD162" i="1"/>
  <c r="S162" i="1"/>
  <c r="AE162" i="1"/>
  <c r="T162" i="1"/>
  <c r="AF162" i="1"/>
  <c r="U162" i="1"/>
  <c r="AG162" i="1"/>
  <c r="V162" i="1"/>
  <c r="AH162" i="1"/>
  <c r="W162" i="1"/>
  <c r="AI162" i="1"/>
  <c r="E159" i="1"/>
  <c r="D159" i="1" s="1"/>
  <c r="R159" i="1"/>
  <c r="AD159" i="1"/>
  <c r="S159" i="1"/>
  <c r="AE159" i="1"/>
  <c r="T159" i="1"/>
  <c r="AF159" i="1"/>
  <c r="U159" i="1"/>
  <c r="AG159" i="1"/>
  <c r="V159" i="1"/>
  <c r="AH159" i="1"/>
  <c r="W159" i="1"/>
  <c r="AI159" i="1"/>
  <c r="X159" i="1"/>
  <c r="AJ159" i="1"/>
  <c r="Y159" i="1"/>
  <c r="Z159" i="1"/>
  <c r="O159" i="1"/>
  <c r="AA159" i="1"/>
  <c r="P159" i="1"/>
  <c r="AB159" i="1"/>
  <c r="Q159" i="1"/>
  <c r="AC159" i="1"/>
  <c r="E156" i="1"/>
  <c r="D156" i="1" s="1"/>
  <c r="X156" i="1"/>
  <c r="AJ156" i="1"/>
  <c r="Y156" i="1"/>
  <c r="Z156" i="1"/>
  <c r="O156" i="1"/>
  <c r="AA156" i="1"/>
  <c r="P156" i="1"/>
  <c r="AB156" i="1"/>
  <c r="Q156" i="1"/>
  <c r="AC156" i="1"/>
  <c r="R156" i="1"/>
  <c r="AD156" i="1"/>
  <c r="S156" i="1"/>
  <c r="AE156" i="1"/>
  <c r="T156" i="1"/>
  <c r="AF156" i="1"/>
  <c r="U156" i="1"/>
  <c r="AG156" i="1"/>
  <c r="V156" i="1"/>
  <c r="AH156" i="1"/>
  <c r="W156" i="1"/>
  <c r="AI156" i="1"/>
  <c r="E153" i="1"/>
  <c r="D153" i="1" s="1"/>
  <c r="S153" i="1"/>
  <c r="AE153" i="1"/>
  <c r="T153" i="1"/>
  <c r="AF153" i="1"/>
  <c r="V153" i="1"/>
  <c r="AH153" i="1"/>
  <c r="Y153" i="1"/>
  <c r="R153" i="1"/>
  <c r="U153" i="1"/>
  <c r="W153" i="1"/>
  <c r="X153" i="1"/>
  <c r="Z153" i="1"/>
  <c r="AA153" i="1"/>
  <c r="AB153" i="1"/>
  <c r="AC153" i="1"/>
  <c r="AD153" i="1"/>
  <c r="O153" i="1"/>
  <c r="AG153" i="1"/>
  <c r="P153" i="1"/>
  <c r="AI153" i="1"/>
  <c r="Q153" i="1"/>
  <c r="AJ153" i="1"/>
  <c r="E150" i="1"/>
  <c r="D150" i="1" s="1"/>
  <c r="Y150" i="1"/>
  <c r="Z150" i="1"/>
  <c r="O150" i="1"/>
  <c r="AA150" i="1"/>
  <c r="P150" i="1"/>
  <c r="AB150" i="1"/>
  <c r="R150" i="1"/>
  <c r="AD150" i="1"/>
  <c r="S150" i="1"/>
  <c r="AE150" i="1"/>
  <c r="T150" i="1"/>
  <c r="AF150" i="1"/>
  <c r="Q150" i="1"/>
  <c r="U150" i="1"/>
  <c r="V150" i="1"/>
  <c r="W150" i="1"/>
  <c r="X150" i="1"/>
  <c r="AC150" i="1"/>
  <c r="AG150" i="1"/>
  <c r="AH150" i="1"/>
  <c r="AI150" i="1"/>
  <c r="AJ150" i="1"/>
  <c r="E147" i="1"/>
  <c r="D147" i="1" s="1"/>
  <c r="S147" i="1"/>
  <c r="AE147" i="1"/>
  <c r="T147" i="1"/>
  <c r="AF147" i="1"/>
  <c r="U147" i="1"/>
  <c r="AG147" i="1"/>
  <c r="V147" i="1"/>
  <c r="AH147" i="1"/>
  <c r="W147" i="1"/>
  <c r="AI147" i="1"/>
  <c r="X147" i="1"/>
  <c r="AJ147" i="1"/>
  <c r="Y147" i="1"/>
  <c r="Z147" i="1"/>
  <c r="P147" i="1"/>
  <c r="Q147" i="1"/>
  <c r="R147" i="1"/>
  <c r="AA147" i="1"/>
  <c r="AB147" i="1"/>
  <c r="AC147" i="1"/>
  <c r="AD147" i="1"/>
  <c r="O147" i="1"/>
  <c r="E144" i="1"/>
  <c r="D144" i="1" s="1"/>
  <c r="Y144" i="1"/>
  <c r="Z144" i="1"/>
  <c r="O144" i="1"/>
  <c r="AA144" i="1"/>
  <c r="P144" i="1"/>
  <c r="AB144" i="1"/>
  <c r="Q144" i="1"/>
  <c r="AC144" i="1"/>
  <c r="R144" i="1"/>
  <c r="AD144" i="1"/>
  <c r="S144" i="1"/>
  <c r="AE144" i="1"/>
  <c r="T144" i="1"/>
  <c r="AF144" i="1"/>
  <c r="W144" i="1"/>
  <c r="AI144" i="1"/>
  <c r="AH144" i="1"/>
  <c r="AJ144" i="1"/>
  <c r="U144" i="1"/>
  <c r="V144" i="1"/>
  <c r="X144" i="1"/>
  <c r="AG144" i="1"/>
  <c r="E141" i="1"/>
  <c r="D141" i="1" s="1"/>
  <c r="S141" i="1"/>
  <c r="AE141" i="1"/>
  <c r="T141" i="1"/>
  <c r="AF141" i="1"/>
  <c r="U141" i="1"/>
  <c r="AG141" i="1"/>
  <c r="V141" i="1"/>
  <c r="AH141" i="1"/>
  <c r="W141" i="1"/>
  <c r="AI141" i="1"/>
  <c r="X141" i="1"/>
  <c r="AJ141" i="1"/>
  <c r="Y141" i="1"/>
  <c r="Z141" i="1"/>
  <c r="P141" i="1"/>
  <c r="AB141" i="1"/>
  <c r="Q141" i="1"/>
  <c r="AC141" i="1"/>
  <c r="O141" i="1"/>
  <c r="R141" i="1"/>
  <c r="AA141" i="1"/>
  <c r="AD141" i="1"/>
  <c r="E138" i="1"/>
  <c r="D138" i="1" s="1"/>
  <c r="Y138" i="1"/>
  <c r="Z138" i="1"/>
  <c r="O138" i="1"/>
  <c r="AA138" i="1"/>
  <c r="P138" i="1"/>
  <c r="AB138" i="1"/>
  <c r="Q138" i="1"/>
  <c r="AC138" i="1"/>
  <c r="R138" i="1"/>
  <c r="AD138" i="1"/>
  <c r="S138" i="1"/>
  <c r="AE138" i="1"/>
  <c r="T138" i="1"/>
  <c r="AF138" i="1"/>
  <c r="V138" i="1"/>
  <c r="AH138" i="1"/>
  <c r="W138" i="1"/>
  <c r="AI138" i="1"/>
  <c r="U138" i="1"/>
  <c r="X138" i="1"/>
  <c r="AG138" i="1"/>
  <c r="AJ138" i="1"/>
  <c r="E135" i="1"/>
  <c r="D135" i="1" s="1"/>
  <c r="S135" i="1"/>
  <c r="AE135" i="1"/>
  <c r="T135" i="1"/>
  <c r="AF135" i="1"/>
  <c r="U135" i="1"/>
  <c r="AG135" i="1"/>
  <c r="V135" i="1"/>
  <c r="AH135" i="1"/>
  <c r="W135" i="1"/>
  <c r="AI135" i="1"/>
  <c r="X135" i="1"/>
  <c r="AJ135" i="1"/>
  <c r="Y135" i="1"/>
  <c r="Z135" i="1"/>
  <c r="P135" i="1"/>
  <c r="AB135" i="1"/>
  <c r="Q135" i="1"/>
  <c r="AC135" i="1"/>
  <c r="O135" i="1"/>
  <c r="R135" i="1"/>
  <c r="AA135" i="1"/>
  <c r="AD135" i="1"/>
  <c r="E132" i="1"/>
  <c r="D132" i="1" s="1"/>
  <c r="Y132" i="1"/>
  <c r="Z132" i="1"/>
  <c r="O132" i="1"/>
  <c r="AA132" i="1"/>
  <c r="P132" i="1"/>
  <c r="AB132" i="1"/>
  <c r="Q132" i="1"/>
  <c r="AC132" i="1"/>
  <c r="R132" i="1"/>
  <c r="AD132" i="1"/>
  <c r="S132" i="1"/>
  <c r="AE132" i="1"/>
  <c r="T132" i="1"/>
  <c r="AF132" i="1"/>
  <c r="V132" i="1"/>
  <c r="AH132" i="1"/>
  <c r="W132" i="1"/>
  <c r="AI132" i="1"/>
  <c r="AG132" i="1"/>
  <c r="AJ132" i="1"/>
  <c r="U132" i="1"/>
  <c r="X132" i="1"/>
  <c r="E129" i="1"/>
  <c r="D129" i="1" s="1"/>
  <c r="S129" i="1"/>
  <c r="AE129" i="1"/>
  <c r="T129" i="1"/>
  <c r="AF129" i="1"/>
  <c r="U129" i="1"/>
  <c r="AG129" i="1"/>
  <c r="V129" i="1"/>
  <c r="AH129" i="1"/>
  <c r="W129" i="1"/>
  <c r="AI129" i="1"/>
  <c r="X129" i="1"/>
  <c r="AJ129" i="1"/>
  <c r="Y129" i="1"/>
  <c r="Z129" i="1"/>
  <c r="O129" i="1"/>
  <c r="AA129" i="1"/>
  <c r="P129" i="1"/>
  <c r="AB129" i="1"/>
  <c r="Q129" i="1"/>
  <c r="AC129" i="1"/>
  <c r="R129" i="1"/>
  <c r="AD129" i="1"/>
  <c r="E126" i="1"/>
  <c r="D126" i="1" s="1"/>
  <c r="Y126" i="1"/>
  <c r="Z126" i="1"/>
  <c r="O126" i="1"/>
  <c r="AA126" i="1"/>
  <c r="P126" i="1"/>
  <c r="AB126" i="1"/>
  <c r="Q126" i="1"/>
  <c r="AC126" i="1"/>
  <c r="R126" i="1"/>
  <c r="AD126" i="1"/>
  <c r="S126" i="1"/>
  <c r="AE126" i="1"/>
  <c r="T126" i="1"/>
  <c r="AF126" i="1"/>
  <c r="U126" i="1"/>
  <c r="AG126" i="1"/>
  <c r="V126" i="1"/>
  <c r="AH126" i="1"/>
  <c r="W126" i="1"/>
  <c r="AI126" i="1"/>
  <c r="AJ126" i="1"/>
  <c r="X126" i="1"/>
  <c r="E123" i="1"/>
  <c r="D123" i="1" s="1"/>
  <c r="S123" i="1"/>
  <c r="AE123" i="1"/>
  <c r="T123" i="1"/>
  <c r="AF123" i="1"/>
  <c r="U123" i="1"/>
  <c r="AG123" i="1"/>
  <c r="V123" i="1"/>
  <c r="AH123" i="1"/>
  <c r="W123" i="1"/>
  <c r="AI123" i="1"/>
  <c r="X123" i="1"/>
  <c r="AJ123" i="1"/>
  <c r="Y123" i="1"/>
  <c r="Z123" i="1"/>
  <c r="O123" i="1"/>
  <c r="AA123" i="1"/>
  <c r="P123" i="1"/>
  <c r="AB123" i="1"/>
  <c r="Q123" i="1"/>
  <c r="AC123" i="1"/>
  <c r="R123" i="1"/>
  <c r="AD123" i="1"/>
  <c r="E120" i="1"/>
  <c r="D120" i="1" s="1"/>
  <c r="Z120" i="1"/>
  <c r="O120" i="1"/>
  <c r="AA120" i="1"/>
  <c r="P120" i="1"/>
  <c r="AB120" i="1"/>
  <c r="Q120" i="1"/>
  <c r="AC120" i="1"/>
  <c r="R120" i="1"/>
  <c r="AD120" i="1"/>
  <c r="S120" i="1"/>
  <c r="AE120" i="1"/>
  <c r="T120" i="1"/>
  <c r="AF120" i="1"/>
  <c r="U120" i="1"/>
  <c r="AG120" i="1"/>
  <c r="V120" i="1"/>
  <c r="AH120" i="1"/>
  <c r="W120" i="1"/>
  <c r="AI120" i="1"/>
  <c r="X120" i="1"/>
  <c r="AJ120" i="1"/>
  <c r="Y120" i="1"/>
  <c r="E117" i="1"/>
  <c r="D117" i="1" s="1"/>
  <c r="T117" i="1"/>
  <c r="AF117" i="1"/>
  <c r="U117" i="1"/>
  <c r="AG117" i="1"/>
  <c r="V117" i="1"/>
  <c r="AH117" i="1"/>
  <c r="W117" i="1"/>
  <c r="AI117" i="1"/>
  <c r="X117" i="1"/>
  <c r="AJ117" i="1"/>
  <c r="Y117" i="1"/>
  <c r="Z117" i="1"/>
  <c r="O117" i="1"/>
  <c r="AA117" i="1"/>
  <c r="P117" i="1"/>
  <c r="AB117" i="1"/>
  <c r="Q117" i="1"/>
  <c r="AC117" i="1"/>
  <c r="R117" i="1"/>
  <c r="AD117" i="1"/>
  <c r="S117" i="1"/>
  <c r="AE117" i="1"/>
  <c r="E114" i="1"/>
  <c r="D114" i="1" s="1"/>
  <c r="Z114" i="1"/>
  <c r="O114" i="1"/>
  <c r="AA114" i="1"/>
  <c r="P114" i="1"/>
  <c r="AB114" i="1"/>
  <c r="Q114" i="1"/>
  <c r="AC114" i="1"/>
  <c r="R114" i="1"/>
  <c r="AD114" i="1"/>
  <c r="S114" i="1"/>
  <c r="AE114" i="1"/>
  <c r="T114" i="1"/>
  <c r="AF114" i="1"/>
  <c r="U114" i="1"/>
  <c r="AG114" i="1"/>
  <c r="V114" i="1"/>
  <c r="AH114" i="1"/>
  <c r="W114" i="1"/>
  <c r="AI114" i="1"/>
  <c r="X114" i="1"/>
  <c r="AJ114" i="1"/>
  <c r="Y114" i="1"/>
  <c r="E111" i="1"/>
  <c r="D111" i="1" s="1"/>
  <c r="T111" i="1"/>
  <c r="AF111" i="1"/>
  <c r="U111" i="1"/>
  <c r="AG111" i="1"/>
  <c r="V111" i="1"/>
  <c r="AH111" i="1"/>
  <c r="W111" i="1"/>
  <c r="AI111" i="1"/>
  <c r="X111" i="1"/>
  <c r="AJ111" i="1"/>
  <c r="Y111" i="1"/>
  <c r="Z111" i="1"/>
  <c r="O111" i="1"/>
  <c r="AA111" i="1"/>
  <c r="P111" i="1"/>
  <c r="AB111" i="1"/>
  <c r="Q111" i="1"/>
  <c r="AC111" i="1"/>
  <c r="R111" i="1"/>
  <c r="AD111" i="1"/>
  <c r="S111" i="1"/>
  <c r="AE111" i="1"/>
  <c r="E108" i="1"/>
  <c r="D108" i="1" s="1"/>
  <c r="O108" i="1"/>
  <c r="AA108" i="1"/>
  <c r="P108" i="1"/>
  <c r="AB108" i="1"/>
  <c r="Q108" i="1"/>
  <c r="AC108" i="1"/>
  <c r="R108" i="1"/>
  <c r="AD108" i="1"/>
  <c r="S108" i="1"/>
  <c r="AE108" i="1"/>
  <c r="T108" i="1"/>
  <c r="AF108" i="1"/>
  <c r="U108" i="1"/>
  <c r="AG108" i="1"/>
  <c r="V108" i="1"/>
  <c r="AH108" i="1"/>
  <c r="W108" i="1"/>
  <c r="AI108" i="1"/>
  <c r="X108" i="1"/>
  <c r="AJ108" i="1"/>
  <c r="Y108" i="1"/>
  <c r="Z108" i="1"/>
  <c r="E105" i="1"/>
  <c r="D105" i="1" s="1"/>
  <c r="O105" i="1"/>
  <c r="AA105" i="1"/>
  <c r="P105" i="1"/>
  <c r="AB105" i="1"/>
  <c r="Q105" i="1"/>
  <c r="AC105" i="1"/>
  <c r="R105" i="1"/>
  <c r="AD105" i="1"/>
  <c r="T105" i="1"/>
  <c r="AF105" i="1"/>
  <c r="U105" i="1"/>
  <c r="AG105" i="1"/>
  <c r="V105" i="1"/>
  <c r="AH105" i="1"/>
  <c r="AE105" i="1"/>
  <c r="AI105" i="1"/>
  <c r="AJ105" i="1"/>
  <c r="S105" i="1"/>
  <c r="W105" i="1"/>
  <c r="X105" i="1"/>
  <c r="Y105" i="1"/>
  <c r="Z105" i="1"/>
  <c r="E102" i="1"/>
  <c r="D102" i="1" s="1"/>
  <c r="U102" i="1"/>
  <c r="AG102" i="1"/>
  <c r="V102" i="1"/>
  <c r="AH102" i="1"/>
  <c r="W102" i="1"/>
  <c r="AI102" i="1"/>
  <c r="X102" i="1"/>
  <c r="AJ102" i="1"/>
  <c r="Y102" i="1"/>
  <c r="Z102" i="1"/>
  <c r="O102" i="1"/>
  <c r="AA102" i="1"/>
  <c r="P102" i="1"/>
  <c r="AB102" i="1"/>
  <c r="S102" i="1"/>
  <c r="AE102" i="1"/>
  <c r="T102" i="1"/>
  <c r="AC102" i="1"/>
  <c r="AD102" i="1"/>
  <c r="AF102" i="1"/>
  <c r="Q102" i="1"/>
  <c r="R102" i="1"/>
  <c r="E99" i="1"/>
  <c r="D99" i="1" s="1"/>
  <c r="O99" i="1"/>
  <c r="AA99" i="1"/>
  <c r="P99" i="1"/>
  <c r="AB99" i="1"/>
  <c r="Q99" i="1"/>
  <c r="AC99" i="1"/>
  <c r="R99" i="1"/>
  <c r="AD99" i="1"/>
  <c r="S99" i="1"/>
  <c r="AE99" i="1"/>
  <c r="T99" i="1"/>
  <c r="AF99" i="1"/>
  <c r="U99" i="1"/>
  <c r="AG99" i="1"/>
  <c r="V99" i="1"/>
  <c r="AH99" i="1"/>
  <c r="Y99" i="1"/>
  <c r="W99" i="1"/>
  <c r="X99" i="1"/>
  <c r="Z99" i="1"/>
  <c r="AI99" i="1"/>
  <c r="AJ99" i="1"/>
  <c r="E96" i="1"/>
  <c r="D96" i="1" s="1"/>
  <c r="U96" i="1"/>
  <c r="AG96" i="1"/>
  <c r="V96" i="1"/>
  <c r="AH96" i="1"/>
  <c r="W96" i="1"/>
  <c r="AI96" i="1"/>
  <c r="X96" i="1"/>
  <c r="AJ96" i="1"/>
  <c r="Y96" i="1"/>
  <c r="Z96" i="1"/>
  <c r="O96" i="1"/>
  <c r="AA96" i="1"/>
  <c r="P96" i="1"/>
  <c r="AB96" i="1"/>
  <c r="Q96" i="1"/>
  <c r="AC96" i="1"/>
  <c r="S96" i="1"/>
  <c r="AE96" i="1"/>
  <c r="R96" i="1"/>
  <c r="T96" i="1"/>
  <c r="AD96" i="1"/>
  <c r="AF96" i="1"/>
  <c r="E93" i="1"/>
  <c r="D93" i="1" s="1"/>
  <c r="O93" i="1"/>
  <c r="AA93" i="1"/>
  <c r="P93" i="1"/>
  <c r="AB93" i="1"/>
  <c r="Q93" i="1"/>
  <c r="AC93" i="1"/>
  <c r="R93" i="1"/>
  <c r="AD93" i="1"/>
  <c r="S93" i="1"/>
  <c r="AE93" i="1"/>
  <c r="T93" i="1"/>
  <c r="AF93" i="1"/>
  <c r="U93" i="1"/>
  <c r="AG93" i="1"/>
  <c r="V93" i="1"/>
  <c r="AH93" i="1"/>
  <c r="W93" i="1"/>
  <c r="AI93" i="1"/>
  <c r="Y93" i="1"/>
  <c r="X93" i="1"/>
  <c r="Z93" i="1"/>
  <c r="AJ93" i="1"/>
  <c r="E90" i="1"/>
  <c r="D90" i="1" s="1"/>
  <c r="U90" i="1"/>
  <c r="AG90" i="1"/>
  <c r="V90" i="1"/>
  <c r="AH90" i="1"/>
  <c r="W90" i="1"/>
  <c r="AI90" i="1"/>
  <c r="X90" i="1"/>
  <c r="AJ90" i="1"/>
  <c r="Y90" i="1"/>
  <c r="Z90" i="1"/>
  <c r="O90" i="1"/>
  <c r="AA90" i="1"/>
  <c r="P90" i="1"/>
  <c r="AB90" i="1"/>
  <c r="Q90" i="1"/>
  <c r="AC90" i="1"/>
  <c r="S90" i="1"/>
  <c r="AE90" i="1"/>
  <c r="AF90" i="1"/>
  <c r="R90" i="1"/>
  <c r="T90" i="1"/>
  <c r="AD90" i="1"/>
  <c r="E87" i="1"/>
  <c r="D87" i="1" s="1"/>
  <c r="O87" i="1"/>
  <c r="AA87" i="1"/>
  <c r="P87" i="1"/>
  <c r="AB87" i="1"/>
  <c r="Q87" i="1"/>
  <c r="AC87" i="1"/>
  <c r="R87" i="1"/>
  <c r="AD87" i="1"/>
  <c r="S87" i="1"/>
  <c r="AE87" i="1"/>
  <c r="T87" i="1"/>
  <c r="AF87" i="1"/>
  <c r="U87" i="1"/>
  <c r="AG87" i="1"/>
  <c r="V87" i="1"/>
  <c r="AH87" i="1"/>
  <c r="W87" i="1"/>
  <c r="AI87" i="1"/>
  <c r="X87" i="1"/>
  <c r="AJ87" i="1"/>
  <c r="Y87" i="1"/>
  <c r="Z87" i="1"/>
  <c r="E84" i="1"/>
  <c r="D84" i="1" s="1"/>
  <c r="V84" i="1"/>
  <c r="AH84" i="1"/>
  <c r="W84" i="1"/>
  <c r="AI84" i="1"/>
  <c r="X84" i="1"/>
  <c r="AJ84" i="1"/>
  <c r="Y84" i="1"/>
  <c r="Z84" i="1"/>
  <c r="O84" i="1"/>
  <c r="AA84" i="1"/>
  <c r="P84" i="1"/>
  <c r="AB84" i="1"/>
  <c r="Q84" i="1"/>
  <c r="AC84" i="1"/>
  <c r="R84" i="1"/>
  <c r="AD84" i="1"/>
  <c r="S84" i="1"/>
  <c r="AE84" i="1"/>
  <c r="T84" i="1"/>
  <c r="AF84" i="1"/>
  <c r="U84" i="1"/>
  <c r="AG84" i="1"/>
  <c r="E81" i="1"/>
  <c r="D81" i="1" s="1"/>
  <c r="P81" i="1"/>
  <c r="AB81" i="1"/>
  <c r="Q81" i="1"/>
  <c r="AC81" i="1"/>
  <c r="R81" i="1"/>
  <c r="AD81" i="1"/>
  <c r="S81" i="1"/>
  <c r="AE81" i="1"/>
  <c r="T81" i="1"/>
  <c r="AF81" i="1"/>
  <c r="U81" i="1"/>
  <c r="AG81" i="1"/>
  <c r="V81" i="1"/>
  <c r="AH81" i="1"/>
  <c r="W81" i="1"/>
  <c r="AI81" i="1"/>
  <c r="X81" i="1"/>
  <c r="AJ81" i="1"/>
  <c r="Y81" i="1"/>
  <c r="Z81" i="1"/>
  <c r="O81" i="1"/>
  <c r="AA81" i="1"/>
  <c r="E78" i="1"/>
  <c r="D78" i="1" s="1"/>
  <c r="V78" i="1"/>
  <c r="AH78" i="1"/>
  <c r="W78" i="1"/>
  <c r="AI78" i="1"/>
  <c r="X78" i="1"/>
  <c r="AJ78" i="1"/>
  <c r="Y78" i="1"/>
  <c r="Z78" i="1"/>
  <c r="O78" i="1"/>
  <c r="AA78" i="1"/>
  <c r="P78" i="1"/>
  <c r="AB78" i="1"/>
  <c r="Q78" i="1"/>
  <c r="AC78" i="1"/>
  <c r="R78" i="1"/>
  <c r="AD78" i="1"/>
  <c r="S78" i="1"/>
  <c r="AE78" i="1"/>
  <c r="T78" i="1"/>
  <c r="AF78" i="1"/>
  <c r="U78" i="1"/>
  <c r="AG78" i="1"/>
  <c r="E75" i="1"/>
  <c r="D75" i="1" s="1"/>
  <c r="P75" i="1"/>
  <c r="AB75" i="1"/>
  <c r="Q75" i="1"/>
  <c r="AC75" i="1"/>
  <c r="R75" i="1"/>
  <c r="AD75" i="1"/>
  <c r="S75" i="1"/>
  <c r="AE75" i="1"/>
  <c r="T75" i="1"/>
  <c r="AF75" i="1"/>
  <c r="U75" i="1"/>
  <c r="AG75" i="1"/>
  <c r="V75" i="1"/>
  <c r="AH75" i="1"/>
  <c r="W75" i="1"/>
  <c r="AI75" i="1"/>
  <c r="X75" i="1"/>
  <c r="AJ75" i="1"/>
  <c r="Y75" i="1"/>
  <c r="Z75" i="1"/>
  <c r="O75" i="1"/>
  <c r="AA75" i="1"/>
  <c r="E72" i="1"/>
  <c r="D72" i="1" s="1"/>
  <c r="O72" i="1"/>
  <c r="P72" i="1"/>
  <c r="Q72" i="1"/>
  <c r="W72" i="1"/>
  <c r="AI72" i="1"/>
  <c r="X72" i="1"/>
  <c r="AJ72" i="1"/>
  <c r="Y72" i="1"/>
  <c r="Z72" i="1"/>
  <c r="AA72" i="1"/>
  <c r="AB72" i="1"/>
  <c r="AC72" i="1"/>
  <c r="R72" i="1"/>
  <c r="AD72" i="1"/>
  <c r="S72" i="1"/>
  <c r="AE72" i="1"/>
  <c r="T72" i="1"/>
  <c r="AF72" i="1"/>
  <c r="U72" i="1"/>
  <c r="AG72" i="1"/>
  <c r="V72" i="1"/>
  <c r="AH72" i="1"/>
  <c r="E69" i="1"/>
  <c r="D69" i="1" s="1"/>
  <c r="O69" i="1"/>
  <c r="AA69" i="1"/>
  <c r="P69" i="1"/>
  <c r="AB69" i="1"/>
  <c r="Q69" i="1"/>
  <c r="AC69" i="1"/>
  <c r="S69" i="1"/>
  <c r="AE69" i="1"/>
  <c r="T69" i="1"/>
  <c r="AF69" i="1"/>
  <c r="U69" i="1"/>
  <c r="AG69" i="1"/>
  <c r="V69" i="1"/>
  <c r="AH69" i="1"/>
  <c r="W69" i="1"/>
  <c r="AI69" i="1"/>
  <c r="Y69" i="1"/>
  <c r="Z69" i="1"/>
  <c r="AD69" i="1"/>
  <c r="AJ69" i="1"/>
  <c r="R69" i="1"/>
  <c r="X69" i="1"/>
  <c r="E66" i="1"/>
  <c r="D66" i="1" s="1"/>
  <c r="U66" i="1"/>
  <c r="AG66" i="1"/>
  <c r="V66" i="1"/>
  <c r="AH66" i="1"/>
  <c r="W66" i="1"/>
  <c r="AI66" i="1"/>
  <c r="X66" i="1"/>
  <c r="AJ66" i="1"/>
  <c r="Y66" i="1"/>
  <c r="Z66" i="1"/>
  <c r="O66" i="1"/>
  <c r="AA66" i="1"/>
  <c r="P66" i="1"/>
  <c r="AB66" i="1"/>
  <c r="Q66" i="1"/>
  <c r="AC66" i="1"/>
  <c r="R66" i="1"/>
  <c r="S66" i="1"/>
  <c r="T66" i="1"/>
  <c r="AD66" i="1"/>
  <c r="AE66" i="1"/>
  <c r="AF66" i="1"/>
  <c r="E63" i="1"/>
  <c r="D63" i="1" s="1"/>
  <c r="O63" i="1"/>
  <c r="AA63" i="1"/>
  <c r="P63" i="1"/>
  <c r="AB63" i="1"/>
  <c r="Q63" i="1"/>
  <c r="AC63" i="1"/>
  <c r="R63" i="1"/>
  <c r="AD63" i="1"/>
  <c r="S63" i="1"/>
  <c r="AE63" i="1"/>
  <c r="T63" i="1"/>
  <c r="AF63" i="1"/>
  <c r="U63" i="1"/>
  <c r="AG63" i="1"/>
  <c r="V63" i="1"/>
  <c r="AH63" i="1"/>
  <c r="W63" i="1"/>
  <c r="AI63" i="1"/>
  <c r="X63" i="1"/>
  <c r="Y63" i="1"/>
  <c r="Z63" i="1"/>
  <c r="AJ63" i="1"/>
  <c r="E60" i="1"/>
  <c r="D60" i="1" s="1"/>
  <c r="U60" i="1"/>
  <c r="AG60" i="1"/>
  <c r="V60" i="1"/>
  <c r="AH60" i="1"/>
  <c r="W60" i="1"/>
  <c r="AI60" i="1"/>
  <c r="X60" i="1"/>
  <c r="AJ60" i="1"/>
  <c r="Y60" i="1"/>
  <c r="Z60" i="1"/>
  <c r="O60" i="1"/>
  <c r="AA60" i="1"/>
  <c r="P60" i="1"/>
  <c r="AB60" i="1"/>
  <c r="Q60" i="1"/>
  <c r="AC60" i="1"/>
  <c r="R60" i="1"/>
  <c r="S60" i="1"/>
  <c r="T60" i="1"/>
  <c r="AD60" i="1"/>
  <c r="AE60" i="1"/>
  <c r="AF60" i="1"/>
  <c r="E57" i="1"/>
  <c r="D57" i="1" s="1"/>
  <c r="O57" i="1"/>
  <c r="AA57" i="1"/>
  <c r="P57" i="1"/>
  <c r="AB57" i="1"/>
  <c r="Q57" i="1"/>
  <c r="AC57" i="1"/>
  <c r="R57" i="1"/>
  <c r="AD57" i="1"/>
  <c r="S57" i="1"/>
  <c r="AE57" i="1"/>
  <c r="T57" i="1"/>
  <c r="AF57" i="1"/>
  <c r="U57" i="1"/>
  <c r="AG57" i="1"/>
  <c r="V57" i="1"/>
  <c r="AH57" i="1"/>
  <c r="W57" i="1"/>
  <c r="AI57" i="1"/>
  <c r="X57" i="1"/>
  <c r="Y57" i="1"/>
  <c r="Z57" i="1"/>
  <c r="AJ57" i="1"/>
  <c r="E54" i="1"/>
  <c r="D54" i="1" s="1"/>
  <c r="U54" i="1"/>
  <c r="AG54" i="1"/>
  <c r="V54" i="1"/>
  <c r="AH54" i="1"/>
  <c r="W54" i="1"/>
  <c r="AI54" i="1"/>
  <c r="X54" i="1"/>
  <c r="AJ54" i="1"/>
  <c r="Y54" i="1"/>
  <c r="Z54" i="1"/>
  <c r="O54" i="1"/>
  <c r="AA54" i="1"/>
  <c r="P54" i="1"/>
  <c r="AB54" i="1"/>
  <c r="Q54" i="1"/>
  <c r="AC54" i="1"/>
  <c r="AD54" i="1"/>
  <c r="AE54" i="1"/>
  <c r="AF54" i="1"/>
  <c r="R54" i="1"/>
  <c r="S54" i="1"/>
  <c r="T54" i="1"/>
  <c r="E51" i="1"/>
  <c r="D51" i="1" s="1"/>
  <c r="O51" i="1"/>
  <c r="AA51" i="1"/>
  <c r="P51" i="1"/>
  <c r="AB51" i="1"/>
  <c r="Q51" i="1"/>
  <c r="AC51" i="1"/>
  <c r="R51" i="1"/>
  <c r="AD51" i="1"/>
  <c r="S51" i="1"/>
  <c r="AE51" i="1"/>
  <c r="T51" i="1"/>
  <c r="AF51" i="1"/>
  <c r="U51" i="1"/>
  <c r="AG51" i="1"/>
  <c r="V51" i="1"/>
  <c r="AH51" i="1"/>
  <c r="W51" i="1"/>
  <c r="AI51" i="1"/>
  <c r="X51" i="1"/>
  <c r="Y51" i="1"/>
  <c r="Z51" i="1"/>
  <c r="AJ51" i="1"/>
  <c r="E48" i="1"/>
  <c r="D48" i="1" s="1"/>
  <c r="U48" i="1"/>
  <c r="AG48" i="1"/>
  <c r="V48" i="1"/>
  <c r="AH48" i="1"/>
  <c r="W48" i="1"/>
  <c r="AI48" i="1"/>
  <c r="X48" i="1"/>
  <c r="AJ48" i="1"/>
  <c r="Y48" i="1"/>
  <c r="Z48" i="1"/>
  <c r="O48" i="1"/>
  <c r="AA48" i="1"/>
  <c r="P48" i="1"/>
  <c r="AB48" i="1"/>
  <c r="Q48" i="1"/>
  <c r="AC48" i="1"/>
  <c r="R48" i="1"/>
  <c r="S48" i="1"/>
  <c r="T48" i="1"/>
  <c r="AD48" i="1"/>
  <c r="AE48" i="1"/>
  <c r="AF48" i="1"/>
  <c r="E45" i="1"/>
  <c r="D45" i="1" s="1"/>
  <c r="O45" i="1"/>
  <c r="AA45" i="1"/>
  <c r="P45" i="1"/>
  <c r="AB45" i="1"/>
  <c r="Q45" i="1"/>
  <c r="AC45" i="1"/>
  <c r="R45" i="1"/>
  <c r="AD45" i="1"/>
  <c r="S45" i="1"/>
  <c r="AE45" i="1"/>
  <c r="T45" i="1"/>
  <c r="AF45" i="1"/>
  <c r="U45" i="1"/>
  <c r="AG45" i="1"/>
  <c r="V45" i="1"/>
  <c r="AH45" i="1"/>
  <c r="W45" i="1"/>
  <c r="AI45" i="1"/>
  <c r="AJ45" i="1"/>
  <c r="X45" i="1"/>
  <c r="Y45" i="1"/>
  <c r="Z45" i="1"/>
  <c r="E42" i="1"/>
  <c r="D42" i="1" s="1"/>
  <c r="U42" i="1"/>
  <c r="AG42" i="1"/>
  <c r="V42" i="1"/>
  <c r="AH42" i="1"/>
  <c r="W42" i="1"/>
  <c r="AI42" i="1"/>
  <c r="X42" i="1"/>
  <c r="AJ42" i="1"/>
  <c r="Y42" i="1"/>
  <c r="Z42" i="1"/>
  <c r="O42" i="1"/>
  <c r="AA42" i="1"/>
  <c r="P42" i="1"/>
  <c r="AB42" i="1"/>
  <c r="Q42" i="1"/>
  <c r="AC42" i="1"/>
  <c r="R42" i="1"/>
  <c r="S42" i="1"/>
  <c r="T42" i="1"/>
  <c r="AD42" i="1"/>
  <c r="AE42" i="1"/>
  <c r="AF42" i="1"/>
  <c r="AH23" i="1"/>
  <c r="V23" i="1"/>
  <c r="Y288" i="1"/>
  <c r="AI287" i="1"/>
  <c r="S287" i="1"/>
  <c r="X286" i="1"/>
  <c r="Y285" i="1"/>
  <c r="S284" i="1"/>
  <c r="AA282" i="1"/>
  <c r="W280" i="1"/>
  <c r="X277" i="1"/>
  <c r="R274" i="1"/>
  <c r="AH270" i="1"/>
  <c r="AB267" i="1"/>
  <c r="P261" i="1"/>
  <c r="Z254" i="1"/>
  <c r="AJ247" i="1"/>
  <c r="X241" i="1"/>
  <c r="AH234" i="1"/>
  <c r="V228" i="1"/>
  <c r="AF221" i="1"/>
  <c r="T215" i="1"/>
  <c r="Z208" i="1"/>
  <c r="AB196" i="1"/>
  <c r="AH149" i="1"/>
  <c r="W24" i="1"/>
  <c r="AI24" i="1"/>
  <c r="X24" i="1"/>
  <c r="AJ24" i="1"/>
  <c r="Y24" i="1"/>
  <c r="Z24" i="1"/>
  <c r="AH24" i="1"/>
  <c r="O24" i="1"/>
  <c r="AA24" i="1"/>
  <c r="P24" i="1"/>
  <c r="AB24" i="1"/>
  <c r="Q24" i="1"/>
  <c r="AC24" i="1"/>
  <c r="AG24" i="1"/>
  <c r="V24" i="1"/>
  <c r="R24" i="1"/>
  <c r="AD24" i="1"/>
  <c r="U24" i="1"/>
  <c r="S24" i="1"/>
  <c r="AE24" i="1"/>
  <c r="T24" i="1"/>
  <c r="AF24" i="1"/>
  <c r="E24" i="1"/>
  <c r="D24" i="1" s="1"/>
  <c r="AQ536" i="18"/>
  <c r="AQ610" i="18"/>
  <c r="AQ730" i="18"/>
  <c r="AQ586" i="18"/>
  <c r="AQ706" i="18"/>
  <c r="AQ562" i="18"/>
  <c r="AQ538" i="18"/>
  <c r="AQ601" i="18"/>
  <c r="S535" i="18"/>
  <c r="AQ535" i="18"/>
  <c r="S499" i="18"/>
  <c r="AQ499" i="18"/>
  <c r="S475" i="18"/>
  <c r="AQ475" i="18"/>
  <c r="AQ448" i="18"/>
  <c r="S415" i="18"/>
  <c r="AQ415" i="18"/>
  <c r="T382" i="18"/>
  <c r="AQ382" i="18"/>
  <c r="AQ352" i="18"/>
  <c r="AQ334" i="18"/>
  <c r="S295" i="18"/>
  <c r="AQ295" i="18"/>
  <c r="AQ724" i="18"/>
  <c r="AQ700" i="18"/>
  <c r="AQ676" i="18"/>
  <c r="AQ652" i="18"/>
  <c r="AQ628" i="18"/>
  <c r="AQ604" i="18"/>
  <c r="AQ580" i="18"/>
  <c r="AQ556" i="18"/>
  <c r="AQ532" i="18"/>
  <c r="S715" i="18"/>
  <c r="AQ715" i="18"/>
  <c r="S655" i="18"/>
  <c r="AQ655" i="18"/>
  <c r="S643" i="18"/>
  <c r="AQ643" i="18"/>
  <c r="AQ625" i="18"/>
  <c r="T613" i="18"/>
  <c r="AQ613" i="18"/>
  <c r="T565" i="18"/>
  <c r="AQ565" i="18"/>
  <c r="AQ553" i="18"/>
  <c r="T517" i="18"/>
  <c r="AQ517" i="18"/>
  <c r="AQ502" i="18"/>
  <c r="AQ484" i="18"/>
  <c r="S463" i="18"/>
  <c r="AQ463" i="18"/>
  <c r="S451" i="18"/>
  <c r="AQ451" i="18"/>
  <c r="S427" i="18"/>
  <c r="AQ427" i="18"/>
  <c r="AQ406" i="18"/>
  <c r="S391" i="18"/>
  <c r="AQ391" i="18"/>
  <c r="AQ370" i="18"/>
  <c r="T358" i="18"/>
  <c r="AQ358" i="18"/>
  <c r="AQ337" i="18"/>
  <c r="AQ322" i="18"/>
  <c r="S310" i="18"/>
  <c r="AQ310" i="18"/>
  <c r="AQ728" i="18"/>
  <c r="AQ704" i="18"/>
  <c r="AQ680" i="18"/>
  <c r="AQ656" i="18"/>
  <c r="AQ632" i="18"/>
  <c r="AQ608" i="18"/>
  <c r="AQ584" i="18"/>
  <c r="AQ560" i="18"/>
  <c r="AQ723" i="18"/>
  <c r="AQ699" i="18"/>
  <c r="AQ675" i="18"/>
  <c r="AQ651" i="18"/>
  <c r="AQ627" i="18"/>
  <c r="AQ603" i="18"/>
  <c r="AQ579" i="18"/>
  <c r="AQ555" i="18"/>
  <c r="AQ531" i="18"/>
  <c r="AQ721" i="18"/>
  <c r="T682" i="18"/>
  <c r="AQ661" i="18"/>
  <c r="AQ637" i="18"/>
  <c r="S619" i="18"/>
  <c r="AQ619" i="18"/>
  <c r="S595" i="18"/>
  <c r="AQ595" i="18"/>
  <c r="T496" i="18"/>
  <c r="AQ496" i="18"/>
  <c r="AQ472" i="18"/>
  <c r="AQ442" i="18"/>
  <c r="AQ412" i="18"/>
  <c r="T385" i="18"/>
  <c r="AQ385" i="18"/>
  <c r="S355" i="18"/>
  <c r="AQ355" i="18"/>
  <c r="S331" i="18"/>
  <c r="AQ331" i="18"/>
  <c r="AQ298" i="18"/>
  <c r="S729" i="18"/>
  <c r="AQ708" i="18"/>
  <c r="AQ684" i="18"/>
  <c r="AQ648" i="18"/>
  <c r="AQ612" i="18"/>
  <c r="S609" i="18"/>
  <c r="AQ606" i="18"/>
  <c r="AQ600" i="18"/>
  <c r="S597" i="18"/>
  <c r="AQ594" i="18"/>
  <c r="AQ588" i="18"/>
  <c r="S585" i="18"/>
  <c r="AQ582" i="18"/>
  <c r="AQ576" i="18"/>
  <c r="S573" i="18"/>
  <c r="AQ570" i="18"/>
  <c r="AQ564" i="18"/>
  <c r="S561" i="18"/>
  <c r="AQ558" i="18"/>
  <c r="AQ552" i="18"/>
  <c r="T549" i="18"/>
  <c r="AQ546" i="18"/>
  <c r="AQ540" i="18"/>
  <c r="S537" i="18"/>
  <c r="AQ534" i="18"/>
  <c r="AQ528" i="18"/>
  <c r="S525" i="18"/>
  <c r="AQ522" i="18"/>
  <c r="AQ519" i="18"/>
  <c r="S513" i="18"/>
  <c r="AQ513" i="18"/>
  <c r="AQ507" i="18"/>
  <c r="AQ504" i="18"/>
  <c r="S501" i="18"/>
  <c r="AQ501" i="18"/>
  <c r="AQ498" i="18"/>
  <c r="AQ495" i="18"/>
  <c r="T492" i="18"/>
  <c r="AQ492" i="18"/>
  <c r="S489" i="18"/>
  <c r="AQ489" i="18"/>
  <c r="AQ483" i="18"/>
  <c r="AQ480" i="18"/>
  <c r="S477" i="18"/>
  <c r="AQ477" i="18"/>
  <c r="AQ474" i="18"/>
  <c r="AQ471" i="18"/>
  <c r="AQ468" i="18"/>
  <c r="S465" i="18"/>
  <c r="AQ465" i="18"/>
  <c r="AQ459" i="18"/>
  <c r="AQ456" i="18"/>
  <c r="S453" i="18"/>
  <c r="AQ453" i="18"/>
  <c r="AQ450" i="18"/>
  <c r="AQ447" i="18"/>
  <c r="AQ444" i="18"/>
  <c r="S441" i="18"/>
  <c r="AQ441" i="18"/>
  <c r="AQ435" i="18"/>
  <c r="AQ432" i="18"/>
  <c r="S429" i="18"/>
  <c r="AQ429" i="18"/>
  <c r="AQ426" i="18"/>
  <c r="AQ423" i="18"/>
  <c r="AQ420" i="18"/>
  <c r="S417" i="18"/>
  <c r="AQ417" i="18"/>
  <c r="AQ411" i="18"/>
  <c r="AQ408" i="18"/>
  <c r="S405" i="18"/>
  <c r="AQ405" i="18"/>
  <c r="AQ402" i="18"/>
  <c r="AQ399" i="18"/>
  <c r="AQ396" i="18"/>
  <c r="S393" i="18"/>
  <c r="AQ393" i="18"/>
  <c r="AQ387" i="18"/>
  <c r="AQ384" i="18"/>
  <c r="S381" i="18"/>
  <c r="AQ381" i="18"/>
  <c r="AQ378" i="18"/>
  <c r="AQ375" i="18"/>
  <c r="AQ372" i="18"/>
  <c r="S369" i="18"/>
  <c r="AQ369" i="18"/>
  <c r="AQ363" i="18"/>
  <c r="AQ360" i="18"/>
  <c r="S357" i="18"/>
  <c r="AQ357" i="18"/>
  <c r="AQ354" i="18"/>
  <c r="AQ351" i="18"/>
  <c r="AQ348" i="18"/>
  <c r="S345" i="18"/>
  <c r="AQ345" i="18"/>
  <c r="AQ339" i="18"/>
  <c r="AQ336" i="18"/>
  <c r="S333" i="18"/>
  <c r="AQ333" i="18"/>
  <c r="AQ330" i="18"/>
  <c r="AQ327" i="18"/>
  <c r="AQ324" i="18"/>
  <c r="S321" i="18"/>
  <c r="AQ321" i="18"/>
  <c r="AQ315" i="18"/>
  <c r="AQ312" i="18"/>
  <c r="AQ309" i="18"/>
  <c r="S306" i="18"/>
  <c r="AQ306" i="18"/>
  <c r="AQ303" i="18"/>
  <c r="AQ300" i="18"/>
  <c r="AQ722" i="18"/>
  <c r="AQ698" i="18"/>
  <c r="AQ674" i="18"/>
  <c r="AQ650" i="18"/>
  <c r="AQ626" i="18"/>
  <c r="AQ602" i="18"/>
  <c r="AQ578" i="18"/>
  <c r="AQ554" i="18"/>
  <c r="AQ530" i="18"/>
  <c r="T718" i="18"/>
  <c r="T697" i="18"/>
  <c r="AQ697" i="18"/>
  <c r="T640" i="18"/>
  <c r="AQ577" i="18"/>
  <c r="AQ505" i="18"/>
  <c r="S439" i="18"/>
  <c r="AQ439" i="18"/>
  <c r="AQ409" i="18"/>
  <c r="T349" i="18"/>
  <c r="AQ349" i="18"/>
  <c r="AQ316" i="18"/>
  <c r="T301" i="18"/>
  <c r="AQ301" i="18"/>
  <c r="AQ726" i="18"/>
  <c r="S717" i="18"/>
  <c r="S705" i="18"/>
  <c r="AQ696" i="18"/>
  <c r="AQ690" i="18"/>
  <c r="AQ678" i="18"/>
  <c r="AQ666" i="18"/>
  <c r="AQ642" i="18"/>
  <c r="S633" i="18"/>
  <c r="S621" i="18"/>
  <c r="AQ718" i="18"/>
  <c r="AQ694" i="18"/>
  <c r="AQ670" i="18"/>
  <c r="AQ646" i="18"/>
  <c r="AQ622" i="18"/>
  <c r="AQ598" i="18"/>
  <c r="AQ574" i="18"/>
  <c r="AQ550" i="18"/>
  <c r="AQ526" i="18"/>
  <c r="S679" i="18"/>
  <c r="AQ679" i="18"/>
  <c r="S583" i="18"/>
  <c r="AQ583" i="18"/>
  <c r="AQ514" i="18"/>
  <c r="T490" i="18"/>
  <c r="AQ490" i="18"/>
  <c r="AQ478" i="18"/>
  <c r="T454" i="18"/>
  <c r="AQ454" i="18"/>
  <c r="AQ433" i="18"/>
  <c r="T421" i="18"/>
  <c r="AQ421" i="18"/>
  <c r="S379" i="18"/>
  <c r="AQ379" i="18"/>
  <c r="AQ364" i="18"/>
  <c r="AQ340" i="18"/>
  <c r="AQ304" i="18"/>
  <c r="AQ714" i="18"/>
  <c r="S669" i="18"/>
  <c r="S657" i="18"/>
  <c r="AQ630" i="18"/>
  <c r="AQ618" i="18"/>
  <c r="AQ717" i="18"/>
  <c r="AQ669" i="18"/>
  <c r="AQ621" i="18"/>
  <c r="AQ597" i="18"/>
  <c r="AQ573" i="18"/>
  <c r="AQ549" i="18"/>
  <c r="AQ525" i="18"/>
  <c r="S727" i="18"/>
  <c r="AQ727" i="18"/>
  <c r="AQ709" i="18"/>
  <c r="S691" i="18"/>
  <c r="AQ691" i="18"/>
  <c r="S667" i="18"/>
  <c r="AQ667" i="18"/>
  <c r="AQ649" i="18"/>
  <c r="S607" i="18"/>
  <c r="AQ607" i="18"/>
  <c r="T589" i="18"/>
  <c r="AQ589" i="18"/>
  <c r="S559" i="18"/>
  <c r="AQ559" i="18"/>
  <c r="S547" i="18"/>
  <c r="AQ547" i="18"/>
  <c r="T541" i="18"/>
  <c r="AQ541" i="18"/>
  <c r="AQ529" i="18"/>
  <c r="AQ508" i="18"/>
  <c r="AQ481" i="18"/>
  <c r="T457" i="18"/>
  <c r="AQ457" i="18"/>
  <c r="AQ436" i="18"/>
  <c r="T418" i="18"/>
  <c r="AQ418" i="18"/>
  <c r="T394" i="18"/>
  <c r="AQ394" i="18"/>
  <c r="S367" i="18"/>
  <c r="AQ367" i="18"/>
  <c r="S343" i="18"/>
  <c r="AQ343" i="18"/>
  <c r="AQ328" i="18"/>
  <c r="AQ307" i="18"/>
  <c r="T732" i="18"/>
  <c r="AQ732" i="18"/>
  <c r="T720" i="18"/>
  <c r="AQ720" i="18"/>
  <c r="AQ702" i="18"/>
  <c r="S693" i="18"/>
  <c r="S681" i="18"/>
  <c r="AQ672" i="18"/>
  <c r="T660" i="18"/>
  <c r="AQ660" i="18"/>
  <c r="AQ654" i="18"/>
  <c r="S645" i="18"/>
  <c r="T636" i="18"/>
  <c r="AQ636" i="18"/>
  <c r="AQ624" i="18"/>
  <c r="AQ692" i="18"/>
  <c r="AQ668" i="18"/>
  <c r="AQ644" i="18"/>
  <c r="AQ620" i="18"/>
  <c r="AQ596" i="18"/>
  <c r="AQ572" i="18"/>
  <c r="AQ548" i="18"/>
  <c r="AQ524" i="18"/>
  <c r="S703" i="18"/>
  <c r="AQ703" i="18"/>
  <c r="S631" i="18"/>
  <c r="AQ631" i="18"/>
  <c r="S571" i="18"/>
  <c r="AQ571" i="18"/>
  <c r="S523" i="18"/>
  <c r="AQ523" i="18"/>
  <c r="S511" i="18"/>
  <c r="AQ511" i="18"/>
  <c r="S487" i="18"/>
  <c r="AQ487" i="18"/>
  <c r="T466" i="18"/>
  <c r="AQ466" i="18"/>
  <c r="AQ424" i="18"/>
  <c r="AQ400" i="18"/>
  <c r="AQ388" i="18"/>
  <c r="AQ361" i="18"/>
  <c r="S319" i="18"/>
  <c r="AQ319" i="18"/>
  <c r="S731" i="18"/>
  <c r="AQ731" i="18"/>
  <c r="T716" i="18"/>
  <c r="AQ713" i="18"/>
  <c r="S707" i="18"/>
  <c r="AQ707" i="18"/>
  <c r="S683" i="18"/>
  <c r="AQ683" i="18"/>
  <c r="T677" i="18"/>
  <c r="AQ677" i="18"/>
  <c r="S671" i="18"/>
  <c r="AQ671" i="18"/>
  <c r="AQ665" i="18"/>
  <c r="S659" i="18"/>
  <c r="AQ659" i="18"/>
  <c r="T653" i="18"/>
  <c r="AQ653" i="18"/>
  <c r="S647" i="18"/>
  <c r="AQ647" i="18"/>
  <c r="AQ641" i="18"/>
  <c r="S635" i="18"/>
  <c r="AQ635" i="18"/>
  <c r="AQ629" i="18"/>
  <c r="S623" i="18"/>
  <c r="AQ623" i="18"/>
  <c r="AQ617" i="18"/>
  <c r="S611" i="18"/>
  <c r="AQ611" i="18"/>
  <c r="AQ605" i="18"/>
  <c r="S599" i="18"/>
  <c r="AQ599" i="18"/>
  <c r="AQ593" i="18"/>
  <c r="S587" i="18"/>
  <c r="AQ587" i="18"/>
  <c r="AQ581" i="18"/>
  <c r="S575" i="18"/>
  <c r="AQ575" i="18"/>
  <c r="AQ569" i="18"/>
  <c r="T563" i="18"/>
  <c r="AQ563" i="18"/>
  <c r="AQ557" i="18"/>
  <c r="S551" i="18"/>
  <c r="AQ551" i="18"/>
  <c r="AQ545" i="18"/>
  <c r="T539" i="18"/>
  <c r="AQ539" i="18"/>
  <c r="AQ533" i="18"/>
  <c r="S527" i="18"/>
  <c r="AQ527" i="18"/>
  <c r="AQ521" i="18"/>
  <c r="AQ518" i="18"/>
  <c r="S515" i="18"/>
  <c r="AQ515" i="18"/>
  <c r="AQ512" i="18"/>
  <c r="AQ509" i="18"/>
  <c r="AQ506" i="18"/>
  <c r="S503" i="18"/>
  <c r="AQ503" i="18"/>
  <c r="AQ500" i="18"/>
  <c r="AQ497" i="18"/>
  <c r="AQ494" i="18"/>
  <c r="S491" i="18"/>
  <c r="AQ491" i="18"/>
  <c r="AQ488" i="18"/>
  <c r="AQ485" i="18"/>
  <c r="AQ482" i="18"/>
  <c r="S479" i="18"/>
  <c r="AQ479" i="18"/>
  <c r="AQ476" i="18"/>
  <c r="AQ473" i="18"/>
  <c r="AQ470" i="18"/>
  <c r="S467" i="18"/>
  <c r="AQ467" i="18"/>
  <c r="AQ464" i="18"/>
  <c r="AQ461" i="18"/>
  <c r="AQ458" i="18"/>
  <c r="S455" i="18"/>
  <c r="AQ455" i="18"/>
  <c r="AQ452" i="18"/>
  <c r="AQ449" i="18"/>
  <c r="AQ446" i="18"/>
  <c r="S443" i="18"/>
  <c r="AQ443" i="18"/>
  <c r="AQ440" i="18"/>
  <c r="AQ437" i="18"/>
  <c r="AQ434" i="18"/>
  <c r="S431" i="18"/>
  <c r="AQ431" i="18"/>
  <c r="AQ428" i="18"/>
  <c r="AQ425" i="18"/>
  <c r="AQ422" i="18"/>
  <c r="S419" i="18"/>
  <c r="AQ419" i="18"/>
  <c r="AQ416" i="18"/>
  <c r="AQ413" i="18"/>
  <c r="AQ410" i="18"/>
  <c r="S407" i="18"/>
  <c r="AQ407" i="18"/>
  <c r="AQ404" i="18"/>
  <c r="AQ401" i="18"/>
  <c r="AQ398" i="18"/>
  <c r="S395" i="18"/>
  <c r="AQ395" i="18"/>
  <c r="AQ392" i="18"/>
  <c r="AQ389" i="18"/>
  <c r="AQ386" i="18"/>
  <c r="S383" i="18"/>
  <c r="AQ383" i="18"/>
  <c r="AQ380" i="18"/>
  <c r="AQ377" i="18"/>
  <c r="AQ374" i="18"/>
  <c r="S371" i="18"/>
  <c r="AQ371" i="18"/>
  <c r="AQ368" i="18"/>
  <c r="AQ365" i="18"/>
  <c r="AQ362" i="18"/>
  <c r="S359" i="18"/>
  <c r="AQ359" i="18"/>
  <c r="AQ356" i="18"/>
  <c r="AQ353" i="18"/>
  <c r="AQ350" i="18"/>
  <c r="S347" i="18"/>
  <c r="AQ347" i="18"/>
  <c r="AQ344" i="18"/>
  <c r="AQ341" i="18"/>
  <c r="AQ338" i="18"/>
  <c r="S335" i="18"/>
  <c r="AQ335" i="18"/>
  <c r="AQ332" i="18"/>
  <c r="AQ329" i="18"/>
  <c r="AQ326" i="18"/>
  <c r="S323" i="18"/>
  <c r="AQ323" i="18"/>
  <c r="AQ320" i="18"/>
  <c r="AQ317" i="18"/>
  <c r="AQ314" i="18"/>
  <c r="AQ311" i="18"/>
  <c r="S308" i="18"/>
  <c r="AQ308" i="18"/>
  <c r="AQ305" i="18"/>
  <c r="AQ302" i="18"/>
  <c r="AQ296" i="18"/>
  <c r="S293" i="18"/>
  <c r="AQ293" i="18"/>
  <c r="AQ290" i="18"/>
  <c r="AQ287" i="18"/>
  <c r="S284" i="18"/>
  <c r="AQ284" i="18"/>
  <c r="AQ281" i="18"/>
  <c r="AQ278" i="18"/>
  <c r="AQ272" i="18"/>
  <c r="AQ269" i="18"/>
  <c r="AQ266" i="18"/>
  <c r="AQ263" i="18"/>
  <c r="AQ260" i="18"/>
  <c r="AQ257" i="18"/>
  <c r="AQ254" i="18"/>
  <c r="S251" i="18"/>
  <c r="AQ251" i="18"/>
  <c r="AQ248" i="18"/>
  <c r="AQ245" i="18"/>
  <c r="AQ242" i="18"/>
  <c r="S239" i="18"/>
  <c r="AQ239" i="18"/>
  <c r="AQ236" i="18"/>
  <c r="AQ233" i="18"/>
  <c r="AQ230" i="18"/>
  <c r="S227" i="18"/>
  <c r="AQ227" i="18"/>
  <c r="AQ224" i="18"/>
  <c r="AQ221" i="18"/>
  <c r="AQ218" i="18"/>
  <c r="AQ215" i="18"/>
  <c r="S212" i="18"/>
  <c r="AQ212" i="18"/>
  <c r="S209" i="18"/>
  <c r="AQ209" i="18"/>
  <c r="AQ206" i="18"/>
  <c r="AQ200" i="18"/>
  <c r="AQ197" i="18"/>
  <c r="AQ194" i="18"/>
  <c r="S191" i="18"/>
  <c r="AQ191" i="18"/>
  <c r="AQ188" i="18"/>
  <c r="AQ185" i="18"/>
  <c r="AQ182" i="18"/>
  <c r="AQ176" i="18"/>
  <c r="AQ173" i="18"/>
  <c r="AQ170" i="18"/>
  <c r="S167" i="18"/>
  <c r="AQ167" i="18"/>
  <c r="S164" i="18"/>
  <c r="AQ164" i="18"/>
  <c r="AQ161" i="18"/>
  <c r="AQ158" i="18"/>
  <c r="S155" i="18"/>
  <c r="AQ155" i="18"/>
  <c r="S152" i="18"/>
  <c r="AQ152" i="18"/>
  <c r="AQ149" i="18"/>
  <c r="AQ146" i="18"/>
  <c r="T143" i="18"/>
  <c r="AQ143" i="18"/>
  <c r="S140" i="18"/>
  <c r="AQ140" i="18"/>
  <c r="AQ137" i="18"/>
  <c r="AQ134" i="18"/>
  <c r="T131" i="18"/>
  <c r="AQ131" i="18"/>
  <c r="S128" i="18"/>
  <c r="AQ128" i="18"/>
  <c r="AQ125" i="18"/>
  <c r="AQ122" i="18"/>
  <c r="S119" i="18"/>
  <c r="AQ119" i="18"/>
  <c r="S116" i="18"/>
  <c r="AQ116" i="18"/>
  <c r="AQ113" i="18"/>
  <c r="AQ110" i="18"/>
  <c r="T107" i="18"/>
  <c r="AQ107" i="18"/>
  <c r="S104" i="18"/>
  <c r="AQ104" i="18"/>
  <c r="AQ101" i="18"/>
  <c r="AQ98" i="18"/>
  <c r="S95" i="18"/>
  <c r="AQ95" i="18"/>
  <c r="S92" i="18"/>
  <c r="AQ92" i="18"/>
  <c r="AQ89" i="18"/>
  <c r="AQ86" i="18"/>
  <c r="S83" i="18"/>
  <c r="AQ83" i="18"/>
  <c r="S80" i="18"/>
  <c r="AQ80" i="18"/>
  <c r="AQ77" i="18"/>
  <c r="AQ74" i="18"/>
  <c r="T71" i="18"/>
  <c r="AQ71" i="18"/>
  <c r="S68" i="18"/>
  <c r="AQ68" i="18"/>
  <c r="AQ65" i="18"/>
  <c r="AQ62" i="18"/>
  <c r="T59" i="18"/>
  <c r="AQ59" i="18"/>
  <c r="S56" i="18"/>
  <c r="AQ56" i="18"/>
  <c r="AQ53" i="18"/>
  <c r="AQ50" i="18"/>
  <c r="S47" i="18"/>
  <c r="AQ47" i="18"/>
  <c r="S44" i="18"/>
  <c r="AQ44" i="18"/>
  <c r="AQ41" i="18"/>
  <c r="AQ38" i="18"/>
  <c r="T35" i="18"/>
  <c r="AQ35" i="18"/>
  <c r="S32" i="18"/>
  <c r="AQ32" i="18"/>
  <c r="AQ712" i="18"/>
  <c r="AQ688" i="18"/>
  <c r="AQ664" i="18"/>
  <c r="AQ640" i="18"/>
  <c r="AQ616" i="18"/>
  <c r="AQ592" i="18"/>
  <c r="AQ568" i="18"/>
  <c r="AQ544" i="18"/>
  <c r="AQ733" i="18"/>
  <c r="AQ685" i="18"/>
  <c r="T673" i="18"/>
  <c r="AQ673" i="18"/>
  <c r="T658" i="18"/>
  <c r="T634" i="18"/>
  <c r="AQ520" i="18"/>
  <c r="AQ460" i="18"/>
  <c r="T430" i="18"/>
  <c r="AQ430" i="18"/>
  <c r="S403" i="18"/>
  <c r="AQ403" i="18"/>
  <c r="AQ376" i="18"/>
  <c r="T346" i="18"/>
  <c r="AQ346" i="18"/>
  <c r="AQ313" i="18"/>
  <c r="AQ725" i="18"/>
  <c r="S719" i="18"/>
  <c r="AQ719" i="18"/>
  <c r="T701" i="18"/>
  <c r="AQ701" i="18"/>
  <c r="S695" i="18"/>
  <c r="AQ695" i="18"/>
  <c r="AQ689" i="18"/>
  <c r="AQ14" i="18"/>
  <c r="AQ711" i="18"/>
  <c r="AQ687" i="18"/>
  <c r="AQ663" i="18"/>
  <c r="AQ639" i="18"/>
  <c r="AQ615" i="18"/>
  <c r="AQ591" i="18"/>
  <c r="AQ567" i="18"/>
  <c r="AQ543" i="18"/>
  <c r="AQ710" i="18"/>
  <c r="AQ686" i="18"/>
  <c r="AQ662" i="18"/>
  <c r="AQ638" i="18"/>
  <c r="AQ614" i="18"/>
  <c r="AQ590" i="18"/>
  <c r="AQ566" i="18"/>
  <c r="AQ542" i="18"/>
  <c r="S16" i="18"/>
  <c r="AQ16" i="18"/>
  <c r="AQ292" i="18"/>
  <c r="T289" i="18"/>
  <c r="AQ289" i="18"/>
  <c r="AQ286" i="18"/>
  <c r="S280" i="18"/>
  <c r="AQ280" i="18"/>
  <c r="T277" i="18"/>
  <c r="AQ277" i="18"/>
  <c r="AQ274" i="18"/>
  <c r="S271" i="18"/>
  <c r="AQ271" i="18"/>
  <c r="S268" i="18"/>
  <c r="AQ268" i="18"/>
  <c r="S265" i="18"/>
  <c r="AQ265" i="18"/>
  <c r="AQ262" i="18"/>
  <c r="S256" i="18"/>
  <c r="AQ256" i="18"/>
  <c r="S253" i="18"/>
  <c r="AQ253" i="18"/>
  <c r="AQ250" i="18"/>
  <c r="AQ244" i="18"/>
  <c r="S241" i="18"/>
  <c r="AQ241" i="18"/>
  <c r="AQ238" i="18"/>
  <c r="AQ232" i="18"/>
  <c r="T229" i="18"/>
  <c r="AQ229" i="18"/>
  <c r="AQ226" i="18"/>
  <c r="S223" i="18"/>
  <c r="AQ223" i="18"/>
  <c r="AQ220" i="18"/>
  <c r="T217" i="18"/>
  <c r="AQ217" i="18"/>
  <c r="AQ214" i="18"/>
  <c r="AQ208" i="18"/>
  <c r="T205" i="18"/>
  <c r="AQ205" i="18"/>
  <c r="AQ202" i="18"/>
  <c r="AQ196" i="18"/>
  <c r="AQ190" i="18"/>
  <c r="AQ184" i="18"/>
  <c r="AQ178" i="18"/>
  <c r="S175" i="18"/>
  <c r="AQ175" i="18"/>
  <c r="S172" i="18"/>
  <c r="AQ172" i="18"/>
  <c r="T169" i="18"/>
  <c r="AQ169" i="18"/>
  <c r="S166" i="18"/>
  <c r="AQ166" i="18"/>
  <c r="S163" i="18"/>
  <c r="AQ163" i="18"/>
  <c r="S160" i="18"/>
  <c r="AQ160" i="18"/>
  <c r="T157" i="18"/>
  <c r="AQ157" i="18"/>
  <c r="S154" i="18"/>
  <c r="AQ154" i="18"/>
  <c r="S151" i="18"/>
  <c r="AQ151" i="18"/>
  <c r="S148" i="18"/>
  <c r="AQ148" i="18"/>
  <c r="T145" i="18"/>
  <c r="AQ145" i="18"/>
  <c r="S142" i="18"/>
  <c r="AQ142" i="18"/>
  <c r="S139" i="18"/>
  <c r="AQ139" i="18"/>
  <c r="S136" i="18"/>
  <c r="AQ136" i="18"/>
  <c r="T133" i="18"/>
  <c r="AQ133" i="18"/>
  <c r="S130" i="18"/>
  <c r="AQ130" i="18"/>
  <c r="S127" i="18"/>
  <c r="AQ127" i="18"/>
  <c r="S124" i="18"/>
  <c r="AQ124" i="18"/>
  <c r="T121" i="18"/>
  <c r="AQ121" i="18"/>
  <c r="S118" i="18"/>
  <c r="AQ118" i="18"/>
  <c r="S115" i="18"/>
  <c r="AQ115" i="18"/>
  <c r="S112" i="18"/>
  <c r="AQ112" i="18"/>
  <c r="T109" i="18"/>
  <c r="AQ109" i="18"/>
  <c r="S106" i="18"/>
  <c r="AQ106" i="18"/>
  <c r="S103" i="18"/>
  <c r="AQ103" i="18"/>
  <c r="S100" i="18"/>
  <c r="AQ100" i="18"/>
  <c r="T97" i="18"/>
  <c r="AQ97" i="18"/>
  <c r="S94" i="18"/>
  <c r="AQ94" i="18"/>
  <c r="S91" i="18"/>
  <c r="AQ91" i="18"/>
  <c r="S88" i="18"/>
  <c r="AQ88" i="18"/>
  <c r="T85" i="18"/>
  <c r="AQ85" i="18"/>
  <c r="S82" i="18"/>
  <c r="AQ82" i="18"/>
  <c r="S79" i="18"/>
  <c r="AQ79" i="18"/>
  <c r="S76" i="18"/>
  <c r="AQ76" i="18"/>
  <c r="T73" i="18"/>
  <c r="AQ73" i="18"/>
  <c r="S70" i="18"/>
  <c r="AQ70" i="18"/>
  <c r="S67" i="18"/>
  <c r="AQ67" i="18"/>
  <c r="S64" i="18"/>
  <c r="AQ64" i="18"/>
  <c r="T61" i="18"/>
  <c r="AQ61" i="18"/>
  <c r="S58" i="18"/>
  <c r="AQ58" i="18"/>
  <c r="S55" i="18"/>
  <c r="AQ55" i="18"/>
  <c r="S52" i="18"/>
  <c r="AQ52" i="18"/>
  <c r="T49" i="18"/>
  <c r="AQ49" i="18"/>
  <c r="S46" i="18"/>
  <c r="AQ46" i="18"/>
  <c r="S43" i="18"/>
  <c r="AQ43" i="18"/>
  <c r="S40" i="18"/>
  <c r="AQ40" i="18"/>
  <c r="T37" i="18"/>
  <c r="AQ37" i="18"/>
  <c r="S34" i="18"/>
  <c r="AQ34" i="18"/>
  <c r="S31" i="18"/>
  <c r="AQ31" i="18"/>
  <c r="S28" i="18"/>
  <c r="S15" i="18"/>
  <c r="T15" i="18" s="1"/>
  <c r="AQ15" i="18"/>
  <c r="S297" i="18"/>
  <c r="AQ297" i="18"/>
  <c r="AQ291" i="18"/>
  <c r="AQ285" i="18"/>
  <c r="S282" i="18"/>
  <c r="AQ282" i="18"/>
  <c r="AQ279" i="18"/>
  <c r="AQ273" i="18"/>
  <c r="AQ267" i="18"/>
  <c r="AQ261" i="18"/>
  <c r="AQ255" i="18"/>
  <c r="AQ249" i="18"/>
  <c r="AQ243" i="18"/>
  <c r="S237" i="18"/>
  <c r="AQ237" i="18"/>
  <c r="AQ231" i="18"/>
  <c r="S225" i="18"/>
  <c r="AQ225" i="18"/>
  <c r="AQ219" i="18"/>
  <c r="AQ213" i="18"/>
  <c r="S207" i="18"/>
  <c r="AQ207" i="18"/>
  <c r="AQ201" i="18"/>
  <c r="S195" i="18"/>
  <c r="AQ195" i="18"/>
  <c r="S189" i="18"/>
  <c r="AQ189" i="18"/>
  <c r="AQ183" i="18"/>
  <c r="S177" i="18"/>
  <c r="AQ177" i="18"/>
  <c r="S171" i="18"/>
  <c r="AQ171" i="18"/>
  <c r="AQ165" i="18"/>
  <c r="S159" i="18"/>
  <c r="AQ159" i="18"/>
  <c r="S153" i="18"/>
  <c r="AQ153" i="18"/>
  <c r="AQ147" i="18"/>
  <c r="S141" i="18"/>
  <c r="AQ141" i="18"/>
  <c r="S135" i="18"/>
  <c r="AQ135" i="18"/>
  <c r="AQ129" i="18"/>
  <c r="S123" i="18"/>
  <c r="AQ123" i="18"/>
  <c r="S117" i="18"/>
  <c r="AQ117" i="18"/>
  <c r="AQ111" i="18"/>
  <c r="S105" i="18"/>
  <c r="AQ105" i="18"/>
  <c r="S99" i="18"/>
  <c r="AQ99" i="18"/>
  <c r="AQ93" i="18"/>
  <c r="S87" i="18"/>
  <c r="AQ87" i="18"/>
  <c r="S81" i="18"/>
  <c r="AQ81" i="18"/>
  <c r="AQ75" i="18"/>
  <c r="S69" i="18"/>
  <c r="AQ69" i="18"/>
  <c r="S63" i="18"/>
  <c r="AQ63" i="18"/>
  <c r="AQ57" i="18"/>
  <c r="S51" i="18"/>
  <c r="AQ51" i="18"/>
  <c r="S45" i="18"/>
  <c r="AQ45" i="18"/>
  <c r="AQ39" i="18"/>
  <c r="S33" i="18"/>
  <c r="AQ33" i="18"/>
  <c r="S27" i="18"/>
  <c r="AQ27" i="18"/>
  <c r="T371" i="18"/>
  <c r="T119" i="18"/>
  <c r="S653" i="18"/>
  <c r="T707" i="18"/>
  <c r="T367" i="18"/>
  <c r="T103" i="18"/>
  <c r="S563" i="18"/>
  <c r="T659" i="18"/>
  <c r="T323" i="18"/>
  <c r="T83" i="18"/>
  <c r="S454" i="18"/>
  <c r="T611" i="18"/>
  <c r="T319" i="18"/>
  <c r="T69" i="18"/>
  <c r="S421" i="18"/>
  <c r="T271" i="18"/>
  <c r="T67" i="18"/>
  <c r="S277" i="18"/>
  <c r="T559" i="18"/>
  <c r="T265" i="18"/>
  <c r="T63" i="18"/>
  <c r="S217" i="18"/>
  <c r="T515" i="18"/>
  <c r="T212" i="18"/>
  <c r="T47" i="18"/>
  <c r="S157" i="18"/>
  <c r="T511" i="18"/>
  <c r="T207" i="18"/>
  <c r="T31" i="18"/>
  <c r="S145" i="18"/>
  <c r="T467" i="18"/>
  <c r="T155" i="18"/>
  <c r="S133" i="18"/>
  <c r="T463" i="18"/>
  <c r="T141" i="18"/>
  <c r="S85" i="18"/>
  <c r="T419" i="18"/>
  <c r="T139" i="18"/>
  <c r="S73" i="18"/>
  <c r="T415" i="18"/>
  <c r="T135" i="18"/>
  <c r="S732" i="18"/>
  <c r="S61" i="18"/>
  <c r="S726" i="18"/>
  <c r="T726" i="18"/>
  <c r="S711" i="18"/>
  <c r="T711" i="18"/>
  <c r="S699" i="18"/>
  <c r="T699" i="18"/>
  <c r="T696" i="18"/>
  <c r="S696" i="18"/>
  <c r="S690" i="18"/>
  <c r="T690" i="18"/>
  <c r="S687" i="18"/>
  <c r="T687" i="18"/>
  <c r="S675" i="18"/>
  <c r="T675" i="18"/>
  <c r="T672" i="18"/>
  <c r="S672" i="18"/>
  <c r="S666" i="18"/>
  <c r="T666" i="18"/>
  <c r="S663" i="18"/>
  <c r="T663" i="18"/>
  <c r="S651" i="18"/>
  <c r="T651" i="18"/>
  <c r="S642" i="18"/>
  <c r="T642" i="18"/>
  <c r="S630" i="18"/>
  <c r="T630" i="18"/>
  <c r="S627" i="18"/>
  <c r="T627" i="18"/>
  <c r="S615" i="18"/>
  <c r="T615" i="18"/>
  <c r="S606" i="18"/>
  <c r="T606" i="18"/>
  <c r="T600" i="18"/>
  <c r="S600" i="18"/>
  <c r="S591" i="18"/>
  <c r="T591" i="18"/>
  <c r="T588" i="18"/>
  <c r="S588" i="18"/>
  <c r="S582" i="18"/>
  <c r="T582" i="18"/>
  <c r="T717" i="18"/>
  <c r="T669" i="18"/>
  <c r="T621" i="18"/>
  <c r="T573" i="18"/>
  <c r="T525" i="18"/>
  <c r="T477" i="18"/>
  <c r="T429" i="18"/>
  <c r="T381" i="18"/>
  <c r="T333" i="18"/>
  <c r="T282" i="18"/>
  <c r="T225" i="18"/>
  <c r="S660" i="18"/>
  <c r="S466" i="18"/>
  <c r="S301" i="18"/>
  <c r="T713" i="18"/>
  <c r="S713" i="18"/>
  <c r="S723" i="18"/>
  <c r="T723" i="18"/>
  <c r="T715" i="18"/>
  <c r="T667" i="18"/>
  <c r="T619" i="18"/>
  <c r="T571" i="18"/>
  <c r="T523" i="18"/>
  <c r="T475" i="18"/>
  <c r="T427" i="18"/>
  <c r="T379" i="18"/>
  <c r="T331" i="18"/>
  <c r="T280" i="18"/>
  <c r="T223" i="18"/>
  <c r="T153" i="18"/>
  <c r="T81" i="18"/>
  <c r="S658" i="18"/>
  <c r="S565" i="18"/>
  <c r="S457" i="18"/>
  <c r="S289" i="18"/>
  <c r="S722" i="18"/>
  <c r="T722" i="18"/>
  <c r="S680" i="18"/>
  <c r="T680" i="18"/>
  <c r="S650" i="18"/>
  <c r="T650" i="18"/>
  <c r="S629" i="18"/>
  <c r="T629" i="18"/>
  <c r="S608" i="18"/>
  <c r="T608" i="18"/>
  <c r="S602" i="18"/>
  <c r="T602" i="18"/>
  <c r="S596" i="18"/>
  <c r="T596" i="18"/>
  <c r="S593" i="18"/>
  <c r="T593" i="18"/>
  <c r="S590" i="18"/>
  <c r="T590" i="18"/>
  <c r="S584" i="18"/>
  <c r="T584" i="18"/>
  <c r="S581" i="18"/>
  <c r="T581" i="18"/>
  <c r="S578" i="18"/>
  <c r="T578" i="18"/>
  <c r="S572" i="18"/>
  <c r="T572" i="18"/>
  <c r="S569" i="18"/>
  <c r="T569" i="18"/>
  <c r="S566" i="18"/>
  <c r="T566" i="18"/>
  <c r="S560" i="18"/>
  <c r="T560" i="18"/>
  <c r="S557" i="18"/>
  <c r="T557" i="18"/>
  <c r="S554" i="18"/>
  <c r="T554" i="18"/>
  <c r="S548" i="18"/>
  <c r="T548" i="18"/>
  <c r="S545" i="18"/>
  <c r="T545" i="18"/>
  <c r="S542" i="18"/>
  <c r="T542" i="18"/>
  <c r="S536" i="18"/>
  <c r="T536" i="18"/>
  <c r="S533" i="18"/>
  <c r="T533" i="18"/>
  <c r="S530" i="18"/>
  <c r="T530" i="18"/>
  <c r="S524" i="18"/>
  <c r="T524" i="18"/>
  <c r="S521" i="18"/>
  <c r="T521" i="18"/>
  <c r="S518" i="18"/>
  <c r="T518" i="18"/>
  <c r="S512" i="18"/>
  <c r="T512" i="18"/>
  <c r="S509" i="18"/>
  <c r="T509" i="18"/>
  <c r="S506" i="18"/>
  <c r="T506" i="18"/>
  <c r="S500" i="18"/>
  <c r="T500" i="18"/>
  <c r="S497" i="18"/>
  <c r="T497" i="18"/>
  <c r="S494" i="18"/>
  <c r="T494" i="18"/>
  <c r="S488" i="18"/>
  <c r="T488" i="18"/>
  <c r="S485" i="18"/>
  <c r="T485" i="18"/>
  <c r="S482" i="18"/>
  <c r="T482" i="18"/>
  <c r="S476" i="18"/>
  <c r="T476" i="18"/>
  <c r="S473" i="18"/>
  <c r="T473" i="18"/>
  <c r="S470" i="18"/>
  <c r="T470" i="18"/>
  <c r="S464" i="18"/>
  <c r="T464" i="18"/>
  <c r="S461" i="18"/>
  <c r="T461" i="18"/>
  <c r="S458" i="18"/>
  <c r="T458" i="18"/>
  <c r="S452" i="18"/>
  <c r="T452" i="18"/>
  <c r="S449" i="18"/>
  <c r="T449" i="18"/>
  <c r="S446" i="18"/>
  <c r="T446" i="18"/>
  <c r="S440" i="18"/>
  <c r="T440" i="18"/>
  <c r="S437" i="18"/>
  <c r="T437" i="18"/>
  <c r="S434" i="18"/>
  <c r="T434" i="18"/>
  <c r="S428" i="18"/>
  <c r="T428" i="18"/>
  <c r="S425" i="18"/>
  <c r="T425" i="18"/>
  <c r="S422" i="18"/>
  <c r="T422" i="18"/>
  <c r="S416" i="18"/>
  <c r="T416" i="18"/>
  <c r="S413" i="18"/>
  <c r="T413" i="18"/>
  <c r="S410" i="18"/>
  <c r="T410" i="18"/>
  <c r="S404" i="18"/>
  <c r="T404" i="18"/>
  <c r="S401" i="18"/>
  <c r="T401" i="18"/>
  <c r="S398" i="18"/>
  <c r="T398" i="18"/>
  <c r="S392" i="18"/>
  <c r="T392" i="18"/>
  <c r="S389" i="18"/>
  <c r="T389" i="18"/>
  <c r="S386" i="18"/>
  <c r="T386" i="18"/>
  <c r="S380" i="18"/>
  <c r="T380" i="18"/>
  <c r="S377" i="18"/>
  <c r="T377" i="18"/>
  <c r="S374" i="18"/>
  <c r="T374" i="18"/>
  <c r="S368" i="18"/>
  <c r="T368" i="18"/>
  <c r="S365" i="18"/>
  <c r="T365" i="18"/>
  <c r="S362" i="18"/>
  <c r="T362" i="18"/>
  <c r="S356" i="18"/>
  <c r="T356" i="18"/>
  <c r="S353" i="18"/>
  <c r="T353" i="18"/>
  <c r="S350" i="18"/>
  <c r="T350" i="18"/>
  <c r="S344" i="18"/>
  <c r="T344" i="18"/>
  <c r="S341" i="18"/>
  <c r="T341" i="18"/>
  <c r="S338" i="18"/>
  <c r="T338" i="18"/>
  <c r="S332" i="18"/>
  <c r="T332" i="18"/>
  <c r="S329" i="18"/>
  <c r="T329" i="18"/>
  <c r="S326" i="18"/>
  <c r="T326" i="18"/>
  <c r="S320" i="18"/>
  <c r="T320" i="18"/>
  <c r="S317" i="18"/>
  <c r="T317" i="18"/>
  <c r="S314" i="18"/>
  <c r="T314" i="18"/>
  <c r="S311" i="18"/>
  <c r="T311" i="18"/>
  <c r="S305" i="18"/>
  <c r="T305" i="18"/>
  <c r="S302" i="18"/>
  <c r="T302" i="18"/>
  <c r="T299" i="18"/>
  <c r="S299" i="18"/>
  <c r="S296" i="18"/>
  <c r="T296" i="18"/>
  <c r="S290" i="18"/>
  <c r="T290" i="18"/>
  <c r="T287" i="18"/>
  <c r="S287" i="18"/>
  <c r="S281" i="18"/>
  <c r="T281" i="18"/>
  <c r="S278" i="18"/>
  <c r="T278" i="18"/>
  <c r="T275" i="18"/>
  <c r="S275" i="18"/>
  <c r="S272" i="18"/>
  <c r="T272" i="18"/>
  <c r="S269" i="18"/>
  <c r="T269" i="18"/>
  <c r="S266" i="18"/>
  <c r="T266" i="18"/>
  <c r="S263" i="18"/>
  <c r="T263" i="18"/>
  <c r="S260" i="18"/>
  <c r="T260" i="18"/>
  <c r="S257" i="18"/>
  <c r="T257" i="18"/>
  <c r="S254" i="18"/>
  <c r="T254" i="18"/>
  <c r="S248" i="18"/>
  <c r="T248" i="18"/>
  <c r="S245" i="18"/>
  <c r="T245" i="18"/>
  <c r="S242" i="18"/>
  <c r="T242" i="18"/>
  <c r="S236" i="18"/>
  <c r="T236" i="18"/>
  <c r="S233" i="18"/>
  <c r="T233" i="18"/>
  <c r="S230" i="18"/>
  <c r="T230" i="18"/>
  <c r="S224" i="18"/>
  <c r="T224" i="18"/>
  <c r="S221" i="18"/>
  <c r="T221" i="18"/>
  <c r="S218" i="18"/>
  <c r="T218" i="18"/>
  <c r="T215" i="18"/>
  <c r="S215" i="18"/>
  <c r="S206" i="18"/>
  <c r="T206" i="18"/>
  <c r="T203" i="18"/>
  <c r="S203" i="18"/>
  <c r="S200" i="18"/>
  <c r="T200" i="18"/>
  <c r="S197" i="18"/>
  <c r="T197" i="18"/>
  <c r="S194" i="18"/>
  <c r="T194" i="18"/>
  <c r="S188" i="18"/>
  <c r="T188" i="18"/>
  <c r="S185" i="18"/>
  <c r="T185" i="18"/>
  <c r="S182" i="18"/>
  <c r="T182" i="18"/>
  <c r="T179" i="18"/>
  <c r="S179" i="18"/>
  <c r="S176" i="18"/>
  <c r="T176" i="18"/>
  <c r="T705" i="18"/>
  <c r="T657" i="18"/>
  <c r="T609" i="18"/>
  <c r="T561" i="18"/>
  <c r="T513" i="18"/>
  <c r="T465" i="18"/>
  <c r="T417" i="18"/>
  <c r="T369" i="18"/>
  <c r="T321" i="18"/>
  <c r="T268" i="18"/>
  <c r="T209" i="18"/>
  <c r="S720" i="18"/>
  <c r="S640" i="18"/>
  <c r="S549" i="18"/>
  <c r="S430" i="18"/>
  <c r="S229" i="18"/>
  <c r="S692" i="18"/>
  <c r="T692" i="18"/>
  <c r="S674" i="18"/>
  <c r="T674" i="18"/>
  <c r="S662" i="18"/>
  <c r="T662" i="18"/>
  <c r="S644" i="18"/>
  <c r="T644" i="18"/>
  <c r="S605" i="18"/>
  <c r="T605" i="18"/>
  <c r="T655" i="18"/>
  <c r="T695" i="18"/>
  <c r="T647" i="18"/>
  <c r="T599" i="18"/>
  <c r="T551" i="18"/>
  <c r="T503" i="18"/>
  <c r="T455" i="18"/>
  <c r="T407" i="18"/>
  <c r="T359" i="18"/>
  <c r="T310" i="18"/>
  <c r="T256" i="18"/>
  <c r="T195" i="18"/>
  <c r="T123" i="18"/>
  <c r="T51" i="18"/>
  <c r="S716" i="18"/>
  <c r="S634" i="18"/>
  <c r="S539" i="18"/>
  <c r="S418" i="18"/>
  <c r="S205" i="18"/>
  <c r="S665" i="18"/>
  <c r="T665" i="18"/>
  <c r="S632" i="18"/>
  <c r="T632" i="18"/>
  <c r="T703" i="18"/>
  <c r="T607" i="18"/>
  <c r="S718" i="18"/>
  <c r="S636" i="18"/>
  <c r="S541" i="18"/>
  <c r="T693" i="18"/>
  <c r="T645" i="18"/>
  <c r="T597" i="18"/>
  <c r="T501" i="18"/>
  <c r="T453" i="18"/>
  <c r="T405" i="18"/>
  <c r="T357" i="18"/>
  <c r="T308" i="18"/>
  <c r="T253" i="18"/>
  <c r="T191" i="18"/>
  <c r="S701" i="18"/>
  <c r="S394" i="18"/>
  <c r="S725" i="18"/>
  <c r="T725" i="18"/>
  <c r="S626" i="18"/>
  <c r="T626" i="18"/>
  <c r="T529" i="18"/>
  <c r="S529" i="18"/>
  <c r="S526" i="18"/>
  <c r="T526" i="18"/>
  <c r="T520" i="18"/>
  <c r="S520" i="18"/>
  <c r="S514" i="18"/>
  <c r="T514" i="18"/>
  <c r="S508" i="18"/>
  <c r="T508" i="18"/>
  <c r="T505" i="18"/>
  <c r="S505" i="18"/>
  <c r="S502" i="18"/>
  <c r="T502" i="18"/>
  <c r="T493" i="18"/>
  <c r="S493" i="18"/>
  <c r="T484" i="18"/>
  <c r="S484" i="18"/>
  <c r="T481" i="18"/>
  <c r="S481" i="18"/>
  <c r="S478" i="18"/>
  <c r="T478" i="18"/>
  <c r="S472" i="18"/>
  <c r="T472" i="18"/>
  <c r="S469" i="18"/>
  <c r="T469" i="18"/>
  <c r="T460" i="18"/>
  <c r="S460" i="18"/>
  <c r="T448" i="18"/>
  <c r="S448" i="18"/>
  <c r="T445" i="18"/>
  <c r="S445" i="18"/>
  <c r="S442" i="18"/>
  <c r="T442" i="18"/>
  <c r="S436" i="18"/>
  <c r="T436" i="18"/>
  <c r="S433" i="18"/>
  <c r="T433" i="18"/>
  <c r="T424" i="18"/>
  <c r="S424" i="18"/>
  <c r="T412" i="18"/>
  <c r="S412" i="18"/>
  <c r="T409" i="18"/>
  <c r="S409" i="18"/>
  <c r="S406" i="18"/>
  <c r="T406" i="18"/>
  <c r="S400" i="18"/>
  <c r="T400" i="18"/>
  <c r="S397" i="18"/>
  <c r="T397" i="18"/>
  <c r="T388" i="18"/>
  <c r="S388" i="18"/>
  <c r="T376" i="18"/>
  <c r="S376" i="18"/>
  <c r="T373" i="18"/>
  <c r="S373" i="18"/>
  <c r="S370" i="18"/>
  <c r="T370" i="18"/>
  <c r="S364" i="18"/>
  <c r="T364" i="18"/>
  <c r="S361" i="18"/>
  <c r="T361" i="18"/>
  <c r="T352" i="18"/>
  <c r="S352" i="18"/>
  <c r="T340" i="18"/>
  <c r="S340" i="18"/>
  <c r="T337" i="18"/>
  <c r="S337" i="18"/>
  <c r="S334" i="18"/>
  <c r="T334" i="18"/>
  <c r="S328" i="18"/>
  <c r="T328" i="18"/>
  <c r="T325" i="18"/>
  <c r="S325" i="18"/>
  <c r="S322" i="18"/>
  <c r="T322" i="18"/>
  <c r="S316" i="18"/>
  <c r="T316" i="18"/>
  <c r="S313" i="18"/>
  <c r="T313" i="18"/>
  <c r="S307" i="18"/>
  <c r="T307" i="18"/>
  <c r="S304" i="18"/>
  <c r="T304" i="18"/>
  <c r="S298" i="18"/>
  <c r="T298" i="18"/>
  <c r="S292" i="18"/>
  <c r="T292" i="18"/>
  <c r="S286" i="18"/>
  <c r="T286" i="18"/>
  <c r="S283" i="18"/>
  <c r="T283" i="18"/>
  <c r="S274" i="18"/>
  <c r="T274" i="18"/>
  <c r="S262" i="18"/>
  <c r="T262" i="18"/>
  <c r="S259" i="18"/>
  <c r="T259" i="18"/>
  <c r="S250" i="18"/>
  <c r="T250" i="18"/>
  <c r="S247" i="18"/>
  <c r="T247" i="18"/>
  <c r="S244" i="18"/>
  <c r="T244" i="18"/>
  <c r="S238" i="18"/>
  <c r="T238" i="18"/>
  <c r="S235" i="18"/>
  <c r="T235" i="18"/>
  <c r="S232" i="18"/>
  <c r="T232" i="18"/>
  <c r="S226" i="18"/>
  <c r="T226" i="18"/>
  <c r="S220" i="18"/>
  <c r="T220" i="18"/>
  <c r="S214" i="18"/>
  <c r="T214" i="18"/>
  <c r="S211" i="18"/>
  <c r="T211" i="18"/>
  <c r="S208" i="18"/>
  <c r="T208" i="18"/>
  <c r="S202" i="18"/>
  <c r="T202" i="18"/>
  <c r="S199" i="18"/>
  <c r="T199" i="18"/>
  <c r="S196" i="18"/>
  <c r="T196" i="18"/>
  <c r="T193" i="18"/>
  <c r="S193" i="18"/>
  <c r="S190" i="18"/>
  <c r="T190" i="18"/>
  <c r="S187" i="18"/>
  <c r="T187" i="18"/>
  <c r="S184" i="18"/>
  <c r="T184" i="18"/>
  <c r="T181" i="18"/>
  <c r="S181" i="18"/>
  <c r="S178" i="18"/>
  <c r="T178" i="18"/>
  <c r="T691" i="18"/>
  <c r="T643" i="18"/>
  <c r="T595" i="18"/>
  <c r="T547" i="18"/>
  <c r="T499" i="18"/>
  <c r="T451" i="18"/>
  <c r="T403" i="18"/>
  <c r="T355" i="18"/>
  <c r="T306" i="18"/>
  <c r="T251" i="18"/>
  <c r="T189" i="18"/>
  <c r="T117" i="18"/>
  <c r="T45" i="18"/>
  <c r="S697" i="18"/>
  <c r="S613" i="18"/>
  <c r="S517" i="18"/>
  <c r="S385" i="18"/>
  <c r="S698" i="18"/>
  <c r="T698" i="18"/>
  <c r="S686" i="18"/>
  <c r="T686" i="18"/>
  <c r="S668" i="18"/>
  <c r="T668" i="18"/>
  <c r="S656" i="18"/>
  <c r="T656" i="18"/>
  <c r="S641" i="18"/>
  <c r="T641" i="18"/>
  <c r="S614" i="18"/>
  <c r="T614" i="18"/>
  <c r="S730" i="18"/>
  <c r="T730" i="18"/>
  <c r="S721" i="18"/>
  <c r="T721" i="18"/>
  <c r="T709" i="18"/>
  <c r="S709" i="18"/>
  <c r="T700" i="18"/>
  <c r="S700" i="18"/>
  <c r="S688" i="18"/>
  <c r="T688" i="18"/>
  <c r="S670" i="18"/>
  <c r="T670" i="18"/>
  <c r="T649" i="18"/>
  <c r="S649" i="18"/>
  <c r="T625" i="18"/>
  <c r="S625" i="18"/>
  <c r="T601" i="18"/>
  <c r="S601" i="18"/>
  <c r="T577" i="18"/>
  <c r="S577" i="18"/>
  <c r="T553" i="18"/>
  <c r="S553" i="18"/>
  <c r="S538" i="18"/>
  <c r="T538" i="18"/>
  <c r="T731" i="18"/>
  <c r="T683" i="18"/>
  <c r="T635" i="18"/>
  <c r="T587" i="18"/>
  <c r="T491" i="18"/>
  <c r="T443" i="18"/>
  <c r="T395" i="18"/>
  <c r="T347" i="18"/>
  <c r="T297" i="18"/>
  <c r="T241" i="18"/>
  <c r="T177" i="18"/>
  <c r="T105" i="18"/>
  <c r="T33" i="18"/>
  <c r="S382" i="18"/>
  <c r="S728" i="18"/>
  <c r="T728" i="18"/>
  <c r="S704" i="18"/>
  <c r="T704" i="18"/>
  <c r="S620" i="18"/>
  <c r="T620" i="18"/>
  <c r="T712" i="18"/>
  <c r="S712" i="18"/>
  <c r="S706" i="18"/>
  <c r="T706" i="18"/>
  <c r="S694" i="18"/>
  <c r="T694" i="18"/>
  <c r="T676" i="18"/>
  <c r="S676" i="18"/>
  <c r="S661" i="18"/>
  <c r="T661" i="18"/>
  <c r="T652" i="18"/>
  <c r="S652" i="18"/>
  <c r="S646" i="18"/>
  <c r="T646" i="18"/>
  <c r="T637" i="18"/>
  <c r="S637" i="18"/>
  <c r="S628" i="18"/>
  <c r="T628" i="18"/>
  <c r="S622" i="18"/>
  <c r="T622" i="18"/>
  <c r="T616" i="18"/>
  <c r="S616" i="18"/>
  <c r="S598" i="18"/>
  <c r="T598" i="18"/>
  <c r="T592" i="18"/>
  <c r="S592" i="18"/>
  <c r="S580" i="18"/>
  <c r="T580" i="18"/>
  <c r="S562" i="18"/>
  <c r="T562" i="18"/>
  <c r="S556" i="18"/>
  <c r="T556" i="18"/>
  <c r="S550" i="18"/>
  <c r="T550" i="18"/>
  <c r="T544" i="18"/>
  <c r="S544" i="18"/>
  <c r="S532" i="18"/>
  <c r="T532" i="18"/>
  <c r="T729" i="18"/>
  <c r="T681" i="18"/>
  <c r="T633" i="18"/>
  <c r="T585" i="18"/>
  <c r="T537" i="18"/>
  <c r="T489" i="18"/>
  <c r="T441" i="18"/>
  <c r="T393" i="18"/>
  <c r="T345" i="18"/>
  <c r="T295" i="18"/>
  <c r="T239" i="18"/>
  <c r="T175" i="18"/>
  <c r="S682" i="18"/>
  <c r="S496" i="18"/>
  <c r="S358" i="18"/>
  <c r="S710" i="18"/>
  <c r="T710" i="18"/>
  <c r="S638" i="18"/>
  <c r="T638" i="18"/>
  <c r="S617" i="18"/>
  <c r="T617" i="18"/>
  <c r="S14" i="18"/>
  <c r="T14" i="18" s="1"/>
  <c r="T733" i="18"/>
  <c r="S733" i="18"/>
  <c r="S724" i="18"/>
  <c r="T724" i="18"/>
  <c r="T685" i="18"/>
  <c r="S685" i="18"/>
  <c r="S664" i="18"/>
  <c r="T664" i="18"/>
  <c r="S610" i="18"/>
  <c r="T610" i="18"/>
  <c r="S604" i="18"/>
  <c r="T604" i="18"/>
  <c r="S586" i="18"/>
  <c r="T586" i="18"/>
  <c r="S574" i="18"/>
  <c r="T574" i="18"/>
  <c r="T568" i="18"/>
  <c r="S568" i="18"/>
  <c r="T727" i="18"/>
  <c r="T679" i="18"/>
  <c r="T631" i="18"/>
  <c r="T583" i="18"/>
  <c r="T535" i="18"/>
  <c r="T487" i="18"/>
  <c r="T439" i="18"/>
  <c r="T391" i="18"/>
  <c r="T343" i="18"/>
  <c r="T293" i="18"/>
  <c r="T237" i="18"/>
  <c r="T171" i="18"/>
  <c r="T99" i="18"/>
  <c r="T27" i="18"/>
  <c r="S677" i="18"/>
  <c r="S589" i="18"/>
  <c r="S492" i="18"/>
  <c r="S349" i="18"/>
  <c r="S689" i="18"/>
  <c r="T689" i="18"/>
  <c r="S714" i="18"/>
  <c r="T714" i="18"/>
  <c r="T708" i="18"/>
  <c r="S708" i="18"/>
  <c r="S702" i="18"/>
  <c r="T702" i="18"/>
  <c r="T684" i="18"/>
  <c r="S684" i="18"/>
  <c r="S678" i="18"/>
  <c r="T678" i="18"/>
  <c r="S654" i="18"/>
  <c r="T654" i="18"/>
  <c r="T648" i="18"/>
  <c r="S648" i="18"/>
  <c r="S639" i="18"/>
  <c r="T639" i="18"/>
  <c r="T624" i="18"/>
  <c r="S624" i="18"/>
  <c r="S618" i="18"/>
  <c r="T618" i="18"/>
  <c r="T612" i="18"/>
  <c r="S612" i="18"/>
  <c r="S603" i="18"/>
  <c r="T603" i="18"/>
  <c r="S594" i="18"/>
  <c r="T594" i="18"/>
  <c r="S579" i="18"/>
  <c r="T579" i="18"/>
  <c r="T576" i="18"/>
  <c r="S576" i="18"/>
  <c r="S570" i="18"/>
  <c r="T570" i="18"/>
  <c r="S567" i="18"/>
  <c r="T567" i="18"/>
  <c r="T564" i="18"/>
  <c r="S564" i="18"/>
  <c r="S558" i="18"/>
  <c r="T558" i="18"/>
  <c r="S555" i="18"/>
  <c r="T555" i="18"/>
  <c r="T552" i="18"/>
  <c r="S552" i="18"/>
  <c r="S546" i="18"/>
  <c r="T546" i="18"/>
  <c r="S543" i="18"/>
  <c r="T543" i="18"/>
  <c r="T540" i="18"/>
  <c r="S540" i="18"/>
  <c r="S534" i="18"/>
  <c r="T534" i="18"/>
  <c r="S531" i="18"/>
  <c r="T531" i="18"/>
  <c r="T528" i="18"/>
  <c r="S528" i="18"/>
  <c r="S522" i="18"/>
  <c r="T522" i="18"/>
  <c r="S519" i="18"/>
  <c r="T519" i="18"/>
  <c r="T516" i="18"/>
  <c r="S516" i="18"/>
  <c r="S510" i="18"/>
  <c r="T510" i="18"/>
  <c r="S507" i="18"/>
  <c r="T507" i="18"/>
  <c r="T504" i="18"/>
  <c r="S504" i="18"/>
  <c r="S498" i="18"/>
  <c r="T498" i="18"/>
  <c r="S495" i="18"/>
  <c r="T495" i="18"/>
  <c r="S486" i="18"/>
  <c r="T486" i="18"/>
  <c r="S483" i="18"/>
  <c r="T483" i="18"/>
  <c r="S480" i="18"/>
  <c r="T480" i="18"/>
  <c r="S474" i="18"/>
  <c r="T474" i="18"/>
  <c r="S471" i="18"/>
  <c r="T471" i="18"/>
  <c r="S468" i="18"/>
  <c r="T468" i="18"/>
  <c r="S462" i="18"/>
  <c r="T462" i="18"/>
  <c r="S459" i="18"/>
  <c r="T459" i="18"/>
  <c r="S456" i="18"/>
  <c r="T456" i="18"/>
  <c r="S450" i="18"/>
  <c r="T450" i="18"/>
  <c r="S447" i="18"/>
  <c r="T447" i="18"/>
  <c r="S444" i="18"/>
  <c r="T444" i="18"/>
  <c r="S438" i="18"/>
  <c r="T438" i="18"/>
  <c r="S435" i="18"/>
  <c r="T435" i="18"/>
  <c r="S432" i="18"/>
  <c r="T432" i="18"/>
  <c r="S426" i="18"/>
  <c r="T426" i="18"/>
  <c r="S423" i="18"/>
  <c r="T423" i="18"/>
  <c r="S420" i="18"/>
  <c r="T420" i="18"/>
  <c r="S414" i="18"/>
  <c r="T414" i="18"/>
  <c r="S411" i="18"/>
  <c r="T411" i="18"/>
  <c r="S408" i="18"/>
  <c r="T408" i="18"/>
  <c r="S402" i="18"/>
  <c r="T402" i="18"/>
  <c r="S399" i="18"/>
  <c r="T399" i="18"/>
  <c r="S396" i="18"/>
  <c r="T396" i="18"/>
  <c r="S390" i="18"/>
  <c r="T390" i="18"/>
  <c r="S387" i="18"/>
  <c r="T387" i="18"/>
  <c r="S384" i="18"/>
  <c r="T384" i="18"/>
  <c r="S378" i="18"/>
  <c r="T378" i="18"/>
  <c r="S375" i="18"/>
  <c r="T375" i="18"/>
  <c r="S372" i="18"/>
  <c r="T372" i="18"/>
  <c r="S366" i="18"/>
  <c r="T366" i="18"/>
  <c r="S363" i="18"/>
  <c r="T363" i="18"/>
  <c r="S360" i="18"/>
  <c r="T360" i="18"/>
  <c r="S354" i="18"/>
  <c r="T354" i="18"/>
  <c r="S351" i="18"/>
  <c r="T351" i="18"/>
  <c r="S348" i="18"/>
  <c r="T348" i="18"/>
  <c r="S342" i="18"/>
  <c r="T342" i="18"/>
  <c r="S339" i="18"/>
  <c r="T339" i="18"/>
  <c r="S336" i="18"/>
  <c r="T336" i="18"/>
  <c r="S330" i="18"/>
  <c r="T330" i="18"/>
  <c r="S327" i="18"/>
  <c r="T327" i="18"/>
  <c r="S324" i="18"/>
  <c r="T324" i="18"/>
  <c r="S318" i="18"/>
  <c r="T318" i="18"/>
  <c r="S315" i="18"/>
  <c r="T315" i="18"/>
  <c r="S312" i="18"/>
  <c r="T312" i="18"/>
  <c r="S309" i="18"/>
  <c r="T309" i="18"/>
  <c r="S303" i="18"/>
  <c r="T303" i="18"/>
  <c r="S300" i="18"/>
  <c r="T300" i="18"/>
  <c r="S294" i="18"/>
  <c r="T294" i="18"/>
  <c r="S291" i="18"/>
  <c r="T291" i="18"/>
  <c r="S288" i="18"/>
  <c r="T288" i="18"/>
  <c r="S285" i="18"/>
  <c r="T285" i="18"/>
  <c r="S279" i="18"/>
  <c r="T279" i="18"/>
  <c r="S276" i="18"/>
  <c r="T276" i="18"/>
  <c r="S273" i="18"/>
  <c r="T273" i="18"/>
  <c r="S270" i="18"/>
  <c r="T270" i="18"/>
  <c r="S267" i="18"/>
  <c r="T267" i="18"/>
  <c r="S264" i="18"/>
  <c r="T264" i="18"/>
  <c r="S261" i="18"/>
  <c r="T261" i="18"/>
  <c r="S258" i="18"/>
  <c r="T258" i="18"/>
  <c r="S255" i="18"/>
  <c r="T255" i="18"/>
  <c r="S252" i="18"/>
  <c r="T252" i="18"/>
  <c r="S249" i="18"/>
  <c r="T249" i="18"/>
  <c r="S246" i="18"/>
  <c r="T246" i="18"/>
  <c r="S243" i="18"/>
  <c r="T243" i="18"/>
  <c r="S240" i="18"/>
  <c r="T240" i="18"/>
  <c r="S234" i="18"/>
  <c r="T234" i="18"/>
  <c r="S231" i="18"/>
  <c r="T231" i="18"/>
  <c r="S228" i="18"/>
  <c r="T228" i="18"/>
  <c r="S222" i="18"/>
  <c r="T222" i="18"/>
  <c r="S219" i="18"/>
  <c r="T219" i="18"/>
  <c r="S216" i="18"/>
  <c r="T216" i="18"/>
  <c r="S213" i="18"/>
  <c r="T213" i="18"/>
  <c r="S210" i="18"/>
  <c r="T210" i="18"/>
  <c r="S204" i="18"/>
  <c r="T204" i="18"/>
  <c r="S201" i="18"/>
  <c r="T201" i="18"/>
  <c r="S198" i="18"/>
  <c r="T198" i="18"/>
  <c r="S192" i="18"/>
  <c r="T192" i="18"/>
  <c r="S186" i="18"/>
  <c r="T186" i="18"/>
  <c r="S183" i="18"/>
  <c r="T183" i="18"/>
  <c r="S180" i="18"/>
  <c r="T180" i="18"/>
  <c r="S174" i="18"/>
  <c r="T174" i="18"/>
  <c r="S168" i="18"/>
  <c r="T168" i="18"/>
  <c r="S165" i="18"/>
  <c r="T165" i="18"/>
  <c r="S162" i="18"/>
  <c r="T162" i="18"/>
  <c r="S156" i="18"/>
  <c r="T156" i="18"/>
  <c r="S150" i="18"/>
  <c r="T150" i="18"/>
  <c r="S147" i="18"/>
  <c r="T147" i="18"/>
  <c r="S144" i="18"/>
  <c r="T144" i="18"/>
  <c r="S138" i="18"/>
  <c r="T138" i="18"/>
  <c r="S132" i="18"/>
  <c r="T132" i="18"/>
  <c r="S129" i="18"/>
  <c r="T129" i="18"/>
  <c r="S126" i="18"/>
  <c r="T126" i="18"/>
  <c r="S120" i="18"/>
  <c r="T120" i="18"/>
  <c r="S114" i="18"/>
  <c r="T114" i="18"/>
  <c r="S111" i="18"/>
  <c r="T111" i="18"/>
  <c r="S108" i="18"/>
  <c r="T108" i="18"/>
  <c r="S102" i="18"/>
  <c r="T102" i="18"/>
  <c r="S96" i="18"/>
  <c r="T96" i="18"/>
  <c r="S93" i="18"/>
  <c r="T93" i="18"/>
  <c r="S90" i="18"/>
  <c r="T90" i="18"/>
  <c r="S84" i="18"/>
  <c r="T84" i="18"/>
  <c r="S78" i="18"/>
  <c r="T78" i="18"/>
  <c r="S75" i="18"/>
  <c r="T75" i="18"/>
  <c r="S72" i="18"/>
  <c r="T72" i="18"/>
  <c r="S66" i="18"/>
  <c r="T66" i="18"/>
  <c r="S60" i="18"/>
  <c r="T60" i="18"/>
  <c r="S57" i="18"/>
  <c r="T57" i="18"/>
  <c r="S54" i="18"/>
  <c r="T54" i="18"/>
  <c r="S48" i="18"/>
  <c r="T48" i="18"/>
  <c r="S42" i="18"/>
  <c r="T42" i="18"/>
  <c r="S39" i="18"/>
  <c r="T39" i="18"/>
  <c r="S36" i="18"/>
  <c r="T36" i="18"/>
  <c r="S30" i="18"/>
  <c r="T30" i="18"/>
  <c r="S24" i="18"/>
  <c r="T24" i="18"/>
  <c r="T719" i="18"/>
  <c r="T671" i="18"/>
  <c r="T623" i="18"/>
  <c r="T575" i="18"/>
  <c r="T527" i="18"/>
  <c r="T479" i="18"/>
  <c r="T431" i="18"/>
  <c r="T383" i="18"/>
  <c r="T335" i="18"/>
  <c r="T284" i="18"/>
  <c r="T227" i="18"/>
  <c r="T159" i="18"/>
  <c r="T87" i="18"/>
  <c r="S673" i="18"/>
  <c r="S490" i="18"/>
  <c r="S346" i="18"/>
  <c r="T140" i="18"/>
  <c r="T104" i="18"/>
  <c r="T68" i="18"/>
  <c r="T32" i="18"/>
  <c r="T172" i="18"/>
  <c r="T154" i="18"/>
  <c r="T136" i="18"/>
  <c r="T118" i="18"/>
  <c r="T100" i="18"/>
  <c r="T82" i="18"/>
  <c r="T64" i="18"/>
  <c r="T46" i="18"/>
  <c r="S143" i="18"/>
  <c r="S71" i="18"/>
  <c r="T152" i="18"/>
  <c r="T116" i="18"/>
  <c r="T80" i="18"/>
  <c r="T44" i="18"/>
  <c r="S131" i="18"/>
  <c r="S59" i="18"/>
  <c r="S173" i="18"/>
  <c r="T173" i="18"/>
  <c r="S170" i="18"/>
  <c r="T170" i="18"/>
  <c r="S161" i="18"/>
  <c r="T161" i="18"/>
  <c r="S158" i="18"/>
  <c r="T158" i="18"/>
  <c r="S149" i="18"/>
  <c r="T149" i="18"/>
  <c r="S146" i="18"/>
  <c r="T146" i="18"/>
  <c r="S137" i="18"/>
  <c r="T137" i="18"/>
  <c r="S134" i="18"/>
  <c r="T134" i="18"/>
  <c r="S125" i="18"/>
  <c r="T125" i="18"/>
  <c r="S122" i="18"/>
  <c r="T122" i="18"/>
  <c r="S113" i="18"/>
  <c r="T113" i="18"/>
  <c r="S110" i="18"/>
  <c r="T110" i="18"/>
  <c r="S101" i="18"/>
  <c r="T101" i="18"/>
  <c r="S98" i="18"/>
  <c r="T98" i="18"/>
  <c r="S89" i="18"/>
  <c r="T89" i="18"/>
  <c r="S86" i="18"/>
  <c r="T86" i="18"/>
  <c r="S77" i="18"/>
  <c r="T77" i="18"/>
  <c r="S74" i="18"/>
  <c r="T74" i="18"/>
  <c r="S65" i="18"/>
  <c r="T65" i="18"/>
  <c r="S62" i="18"/>
  <c r="T62" i="18"/>
  <c r="S53" i="18"/>
  <c r="T53" i="18"/>
  <c r="S50" i="18"/>
  <c r="T50" i="18"/>
  <c r="S41" i="18"/>
  <c r="T41" i="18"/>
  <c r="S38" i="18"/>
  <c r="T38" i="18"/>
  <c r="T167" i="18"/>
  <c r="T151" i="18"/>
  <c r="T115" i="18"/>
  <c r="T95" i="18"/>
  <c r="T79" i="18"/>
  <c r="T43" i="18"/>
  <c r="S121" i="18"/>
  <c r="S49" i="18"/>
  <c r="T166" i="18"/>
  <c r="T148" i="18"/>
  <c r="T130" i="18"/>
  <c r="T112" i="18"/>
  <c r="T94" i="18"/>
  <c r="T76" i="18"/>
  <c r="T58" i="18"/>
  <c r="T40" i="18"/>
  <c r="S109" i="18"/>
  <c r="S37" i="18"/>
  <c r="T164" i="18"/>
  <c r="T128" i="18"/>
  <c r="T92" i="18"/>
  <c r="T56" i="18"/>
  <c r="S107" i="18"/>
  <c r="S35" i="18"/>
  <c r="T163" i="18"/>
  <c r="T127" i="18"/>
  <c r="T91" i="18"/>
  <c r="T55" i="18"/>
  <c r="S169" i="18"/>
  <c r="S97" i="18"/>
  <c r="T160" i="18"/>
  <c r="T142" i="18"/>
  <c r="T124" i="18"/>
  <c r="T106" i="18"/>
  <c r="T88" i="18"/>
  <c r="T70" i="18"/>
  <c r="T52" i="18"/>
  <c r="T34" i="18"/>
  <c r="T16" i="18"/>
  <c r="O38" i="1" l="1"/>
  <c r="S38" i="1"/>
  <c r="P38" i="1"/>
  <c r="AA38" i="1"/>
  <c r="AQ28" i="18"/>
  <c r="X25" i="1"/>
  <c r="E25" i="1"/>
  <c r="D25" i="1" s="1"/>
  <c r="V38" i="1"/>
  <c r="AG38" i="1"/>
  <c r="U38" i="1"/>
  <c r="F9" i="78"/>
  <c r="B8" i="78" a="1"/>
  <c r="B8" i="78" s="1"/>
  <c r="F8" i="78" s="1"/>
  <c r="G8" i="78" s="1"/>
  <c r="Z35" i="1"/>
  <c r="AH35" i="1"/>
  <c r="S25" i="18"/>
  <c r="T25" i="18" s="1"/>
  <c r="AQ25" i="18"/>
  <c r="P35" i="1"/>
  <c r="O35" i="1"/>
  <c r="AJ27" i="1"/>
  <c r="V35" i="1"/>
  <c r="AA27" i="1"/>
  <c r="V27" i="1"/>
  <c r="AG35" i="1"/>
  <c r="T19" i="18"/>
  <c r="AG27" i="1"/>
  <c r="U35" i="1"/>
  <c r="U27" i="1"/>
  <c r="T35" i="1"/>
  <c r="AQ19" i="18"/>
  <c r="AF27" i="1"/>
  <c r="E35" i="1"/>
  <c r="D35" i="1" s="1"/>
  <c r="AD27" i="1"/>
  <c r="R35" i="1"/>
  <c r="P27" i="1"/>
  <c r="Q35" i="1"/>
  <c r="E27" i="1"/>
  <c r="D27" i="1" s="1"/>
  <c r="AB35" i="1"/>
  <c r="AF38" i="1"/>
  <c r="Z38" i="1"/>
  <c r="T38" i="1"/>
  <c r="Y38" i="1"/>
  <c r="AE38" i="1"/>
  <c r="E38" i="1"/>
  <c r="D38" i="1" s="1"/>
  <c r="AJ38" i="1"/>
  <c r="AD38" i="1"/>
  <c r="AI38" i="1"/>
  <c r="R38" i="1"/>
  <c r="AH38" i="1"/>
  <c r="AC38" i="1"/>
  <c r="X38" i="1"/>
  <c r="Q38" i="1"/>
  <c r="W38" i="1"/>
  <c r="AA35" i="1"/>
  <c r="AF35" i="1"/>
  <c r="Y35" i="1"/>
  <c r="AE35" i="1"/>
  <c r="AJ35" i="1"/>
  <c r="AD35" i="1"/>
  <c r="X35" i="1"/>
  <c r="AC35" i="1"/>
  <c r="AI35" i="1"/>
  <c r="S35" i="1"/>
  <c r="AT1007" i="1"/>
  <c r="AT995" i="1"/>
  <c r="AT1012" i="1"/>
  <c r="AT1005" i="1"/>
  <c r="AT998" i="1"/>
  <c r="AT1013" i="1"/>
  <c r="AT1001" i="1"/>
  <c r="AT1010" i="1"/>
  <c r="T28" i="18"/>
  <c r="Z27" i="1"/>
  <c r="T27" i="1"/>
  <c r="Y27" i="1"/>
  <c r="AE27" i="1"/>
  <c r="O27" i="1"/>
  <c r="S27" i="1"/>
  <c r="X27" i="1"/>
  <c r="R27" i="1"/>
  <c r="AI27" i="1"/>
  <c r="AC27" i="1"/>
  <c r="W27" i="1"/>
  <c r="Q27" i="1"/>
  <c r="AH27" i="1"/>
  <c r="AR16" i="18"/>
  <c r="AR19" i="18"/>
  <c r="AF37" i="1"/>
  <c r="T37" i="1"/>
  <c r="Q29" i="1"/>
  <c r="AB29" i="1"/>
  <c r="S17" i="18"/>
  <c r="AR17" i="18" s="1"/>
  <c r="AJ29" i="1"/>
  <c r="AB37" i="1"/>
  <c r="X29" i="1"/>
  <c r="O37" i="1"/>
  <c r="AH29" i="1"/>
  <c r="AA34" i="1"/>
  <c r="Z37" i="1"/>
  <c r="V29" i="1"/>
  <c r="Q37" i="1"/>
  <c r="AI34" i="1"/>
  <c r="Y37" i="1"/>
  <c r="AG29" i="1"/>
  <c r="AG34" i="1"/>
  <c r="AR15" i="18"/>
  <c r="E34" i="1"/>
  <c r="D34" i="1" s="1"/>
  <c r="AH37" i="1"/>
  <c r="AE29" i="1"/>
  <c r="AG37" i="1"/>
  <c r="AD29" i="1"/>
  <c r="U37" i="1"/>
  <c r="R29" i="1"/>
  <c r="W34" i="1"/>
  <c r="AC34" i="1"/>
  <c r="AH34" i="1"/>
  <c r="AB34" i="1"/>
  <c r="V34" i="1"/>
  <c r="Q34" i="1"/>
  <c r="U34" i="1"/>
  <c r="P34" i="1"/>
  <c r="AF34" i="1"/>
  <c r="O34" i="1"/>
  <c r="T34" i="1"/>
  <c r="Z34" i="1"/>
  <c r="AE34" i="1"/>
  <c r="Y34" i="1"/>
  <c r="S34" i="1"/>
  <c r="AJ34" i="1"/>
  <c r="AD34" i="1"/>
  <c r="X34" i="1"/>
  <c r="O39" i="1"/>
  <c r="AF26" i="1"/>
  <c r="AG39" i="1"/>
  <c r="U39" i="1"/>
  <c r="AA39" i="1"/>
  <c r="AH39" i="1"/>
  <c r="AB39" i="1"/>
  <c r="AG26" i="1"/>
  <c r="AA26" i="1"/>
  <c r="V39" i="1"/>
  <c r="P39" i="1"/>
  <c r="U26" i="1"/>
  <c r="E26" i="1"/>
  <c r="D26" i="1" s="1"/>
  <c r="AF39" i="1"/>
  <c r="E39" i="1"/>
  <c r="D39" i="1" s="1"/>
  <c r="AE26" i="1"/>
  <c r="T26" i="1"/>
  <c r="O36" i="1"/>
  <c r="T39" i="1"/>
  <c r="AJ26" i="1"/>
  <c r="S26" i="1"/>
  <c r="AJ39" i="1"/>
  <c r="AE39" i="1"/>
  <c r="AI26" i="1"/>
  <c r="AD26" i="1"/>
  <c r="Y26" i="1"/>
  <c r="R26" i="1"/>
  <c r="Y39" i="1"/>
  <c r="AD39" i="1"/>
  <c r="X26" i="1"/>
  <c r="AC26" i="1"/>
  <c r="Z39" i="1"/>
  <c r="X39" i="1"/>
  <c r="R39" i="1"/>
  <c r="W26" i="1"/>
  <c r="Q26" i="1"/>
  <c r="AI39" i="1"/>
  <c r="AC39" i="1"/>
  <c r="AH26" i="1"/>
  <c r="AB26" i="1"/>
  <c r="S39" i="1"/>
  <c r="W39" i="1"/>
  <c r="V26" i="1"/>
  <c r="P26" i="1"/>
  <c r="W37" i="1"/>
  <c r="P37" i="1"/>
  <c r="AC29" i="1"/>
  <c r="AI29" i="1"/>
  <c r="V37" i="1"/>
  <c r="AA37" i="1"/>
  <c r="S29" i="1"/>
  <c r="W29" i="1"/>
  <c r="AE37" i="1"/>
  <c r="AJ37" i="1"/>
  <c r="P29" i="1"/>
  <c r="U29" i="1"/>
  <c r="S37" i="1"/>
  <c r="X37" i="1"/>
  <c r="AA29" i="1"/>
  <c r="AF29" i="1"/>
  <c r="AD37" i="1"/>
  <c r="E37" i="1"/>
  <c r="D37" i="1" s="1"/>
  <c r="O29" i="1"/>
  <c r="T29" i="1"/>
  <c r="R37" i="1"/>
  <c r="Z29" i="1"/>
  <c r="E29" i="1"/>
  <c r="D29" i="1" s="1"/>
  <c r="O26" i="1"/>
  <c r="P36" i="1"/>
  <c r="AI37" i="1"/>
  <c r="AR14" i="18"/>
  <c r="AF36" i="1"/>
  <c r="Z33" i="1"/>
  <c r="Y33" i="1"/>
  <c r="T33" i="1"/>
  <c r="AE33" i="1"/>
  <c r="O33" i="1"/>
  <c r="S33" i="1"/>
  <c r="AJ33" i="1"/>
  <c r="AD33" i="1"/>
  <c r="X33" i="1"/>
  <c r="R33" i="1"/>
  <c r="T26" i="18"/>
  <c r="AI33" i="1"/>
  <c r="AC33" i="1"/>
  <c r="S26" i="18"/>
  <c r="W33" i="1"/>
  <c r="Q33" i="1"/>
  <c r="AH33" i="1"/>
  <c r="AB33" i="1"/>
  <c r="V33" i="1"/>
  <c r="P33" i="1"/>
  <c r="R25" i="1"/>
  <c r="AG33" i="1"/>
  <c r="E33" i="1"/>
  <c r="D33" i="1" s="1"/>
  <c r="S25" i="1"/>
  <c r="U33" i="1"/>
  <c r="AQ26" i="18"/>
  <c r="AA33" i="1"/>
  <c r="AD25" i="1"/>
  <c r="AG36" i="1"/>
  <c r="AA36" i="1"/>
  <c r="AQ17" i="18"/>
  <c r="AQ23" i="18"/>
  <c r="AE25" i="1"/>
  <c r="AE36" i="1"/>
  <c r="Z36" i="1"/>
  <c r="S23" i="18"/>
  <c r="Y25" i="1"/>
  <c r="T25" i="1"/>
  <c r="U36" i="1"/>
  <c r="Y36" i="1"/>
  <c r="Z25" i="1"/>
  <c r="AF25" i="1"/>
  <c r="T36" i="1"/>
  <c r="AJ36" i="1"/>
  <c r="AQ29" i="18"/>
  <c r="O25" i="1"/>
  <c r="U25" i="1"/>
  <c r="S36" i="1"/>
  <c r="X36" i="1"/>
  <c r="AA25" i="1"/>
  <c r="AG25" i="1"/>
  <c r="AD36" i="1"/>
  <c r="AI36" i="1"/>
  <c r="S29" i="18"/>
  <c r="P25" i="1"/>
  <c r="V25" i="1"/>
  <c r="R36" i="1"/>
  <c r="W36" i="1"/>
  <c r="T29" i="18"/>
  <c r="AB25" i="1"/>
  <c r="AH25" i="1"/>
  <c r="AJ25" i="1"/>
  <c r="AC36" i="1"/>
  <c r="AH36" i="1"/>
  <c r="T23" i="18"/>
  <c r="Q25" i="1"/>
  <c r="W25" i="1"/>
  <c r="AI25" i="1"/>
  <c r="Q36" i="1"/>
  <c r="V36" i="1"/>
  <c r="AC25" i="1"/>
  <c r="AB36" i="1"/>
  <c r="S21" i="18"/>
  <c r="AR21" i="18" s="1"/>
  <c r="Z30" i="1"/>
  <c r="AD30" i="1"/>
  <c r="AE30" i="1"/>
  <c r="X30" i="1"/>
  <c r="AF30" i="1"/>
  <c r="AG30" i="1"/>
  <c r="V30" i="1"/>
  <c r="W30" i="1"/>
  <c r="AI30" i="1"/>
  <c r="AJ30" i="1"/>
  <c r="Q30" i="1"/>
  <c r="Y30" i="1"/>
  <c r="R30" i="1"/>
  <c r="AQ20" i="18"/>
  <c r="AQ21" i="18"/>
  <c r="S18" i="18"/>
  <c r="T18" i="18" s="1"/>
  <c r="AC30" i="1"/>
  <c r="AH30" i="1"/>
  <c r="AB30" i="1"/>
  <c r="E30" i="1"/>
  <c r="D30" i="1" s="1"/>
  <c r="P30" i="1"/>
  <c r="U30" i="1"/>
  <c r="AA30" i="1"/>
  <c r="T30" i="1"/>
  <c r="O30" i="1"/>
  <c r="S30" i="1"/>
  <c r="C28" i="1"/>
  <c r="AF28" i="1" s="1"/>
  <c r="T21" i="18"/>
  <c r="AQ18" i="18"/>
  <c r="AK23" i="1"/>
  <c r="AK63" i="1"/>
  <c r="AK69" i="1"/>
  <c r="AK105" i="1"/>
  <c r="AK159" i="1"/>
  <c r="AK190" i="1"/>
  <c r="AK253" i="1"/>
  <c r="AK288" i="1"/>
  <c r="AK172" i="1"/>
  <c r="AK188" i="1"/>
  <c r="AK245" i="1"/>
  <c r="AK260" i="1"/>
  <c r="AK65" i="1"/>
  <c r="AK71" i="1"/>
  <c r="AK125" i="1"/>
  <c r="AK211" i="1"/>
  <c r="AK230" i="1"/>
  <c r="AK261" i="1"/>
  <c r="AK274" i="1"/>
  <c r="AK57" i="1"/>
  <c r="AK93" i="1"/>
  <c r="AK120" i="1"/>
  <c r="AK123" i="1"/>
  <c r="AK177" i="1"/>
  <c r="AK221" i="1"/>
  <c r="AK247" i="1"/>
  <c r="AK259" i="1"/>
  <c r="AK40" i="1"/>
  <c r="AK79" i="1"/>
  <c r="AK85" i="1"/>
  <c r="AK127" i="1"/>
  <c r="AK142" i="1"/>
  <c r="AK163" i="1"/>
  <c r="AK185" i="1"/>
  <c r="AK197" i="1"/>
  <c r="AK226" i="1"/>
  <c r="AK238" i="1"/>
  <c r="AK257" i="1"/>
  <c r="AK59" i="1"/>
  <c r="AK68" i="1"/>
  <c r="AK95" i="1"/>
  <c r="AK180" i="1"/>
  <c r="AK242" i="1"/>
  <c r="AK280" i="1"/>
  <c r="AK75" i="1"/>
  <c r="AK99" i="1"/>
  <c r="AK136" i="1"/>
  <c r="AK50" i="1"/>
  <c r="AK60" i="1"/>
  <c r="AK96" i="1"/>
  <c r="AK150" i="1"/>
  <c r="AK174" i="1"/>
  <c r="AK199" i="1"/>
  <c r="AK218" i="1"/>
  <c r="AK272" i="1"/>
  <c r="AK67" i="1"/>
  <c r="AK76" i="1"/>
  <c r="AK82" i="1"/>
  <c r="AK182" i="1"/>
  <c r="AK207" i="1"/>
  <c r="AK216" i="1"/>
  <c r="AK223" i="1"/>
  <c r="AK235" i="1"/>
  <c r="AK254" i="1"/>
  <c r="AK104" i="1"/>
  <c r="AK149" i="1"/>
  <c r="AK176" i="1"/>
  <c r="AK202" i="1"/>
  <c r="AK220" i="1"/>
  <c r="AK271" i="1"/>
  <c r="AK283" i="1"/>
  <c r="AK206" i="1"/>
  <c r="AK241" i="1"/>
  <c r="AK189" i="1"/>
  <c r="AK51" i="1"/>
  <c r="AK87" i="1"/>
  <c r="AK114" i="1"/>
  <c r="AK117" i="1"/>
  <c r="AK278" i="1"/>
  <c r="AK287" i="1"/>
  <c r="AK109" i="1"/>
  <c r="AK160" i="1"/>
  <c r="AK166" i="1"/>
  <c r="AK179" i="1"/>
  <c r="AK219" i="1"/>
  <c r="AK53" i="1"/>
  <c r="AK89" i="1"/>
  <c r="AK119" i="1"/>
  <c r="AK152" i="1"/>
  <c r="AK173" i="1"/>
  <c r="AK227" i="1"/>
  <c r="AK184" i="1"/>
  <c r="AK54" i="1"/>
  <c r="AK90" i="1"/>
  <c r="AK144" i="1"/>
  <c r="AK196" i="1"/>
  <c r="AK244" i="1"/>
  <c r="AK256" i="1"/>
  <c r="AK237" i="1"/>
  <c r="AK103" i="1"/>
  <c r="AK124" i="1"/>
  <c r="AK130" i="1"/>
  <c r="AK154" i="1"/>
  <c r="AK279" i="1"/>
  <c r="AK56" i="1"/>
  <c r="AK86" i="1"/>
  <c r="AK92" i="1"/>
  <c r="AK116" i="1"/>
  <c r="AK170" i="1"/>
  <c r="AK183" i="1"/>
  <c r="AK198" i="1"/>
  <c r="AK281" i="1"/>
  <c r="AK122" i="1"/>
  <c r="AK45" i="1"/>
  <c r="AK135" i="1"/>
  <c r="AK141" i="1"/>
  <c r="AK168" i="1"/>
  <c r="AK171" i="1"/>
  <c r="AK178" i="1"/>
  <c r="AK231" i="1"/>
  <c r="AK243" i="1"/>
  <c r="AK64" i="1"/>
  <c r="AK169" i="1"/>
  <c r="AK204" i="1"/>
  <c r="AK232" i="1"/>
  <c r="AK276" i="1"/>
  <c r="AK47" i="1"/>
  <c r="AK74" i="1"/>
  <c r="AK113" i="1"/>
  <c r="AK143" i="1"/>
  <c r="AK167" i="1"/>
  <c r="AK239" i="1"/>
  <c r="AK139" i="1"/>
  <c r="AK48" i="1"/>
  <c r="AK108" i="1"/>
  <c r="AK165" i="1"/>
  <c r="AK203" i="1"/>
  <c r="AK215" i="1"/>
  <c r="AK228" i="1"/>
  <c r="AK240" i="1"/>
  <c r="AK269" i="1"/>
  <c r="AK284" i="1"/>
  <c r="AK52" i="1"/>
  <c r="AK55" i="1"/>
  <c r="AK100" i="1"/>
  <c r="AK145" i="1"/>
  <c r="AK151" i="1"/>
  <c r="AK210" i="1"/>
  <c r="AK251" i="1"/>
  <c r="AK110" i="1"/>
  <c r="AK140" i="1"/>
  <c r="AK146" i="1"/>
  <c r="AK164" i="1"/>
  <c r="AK224" i="1"/>
  <c r="AK49" i="1"/>
  <c r="AK81" i="1"/>
  <c r="AK111" i="1"/>
  <c r="AK181" i="1"/>
  <c r="AK200" i="1"/>
  <c r="AK209" i="1"/>
  <c r="AK46" i="1"/>
  <c r="AK73" i="1"/>
  <c r="AK91" i="1"/>
  <c r="AK115" i="1"/>
  <c r="AK133" i="1"/>
  <c r="AK201" i="1"/>
  <c r="AK213" i="1"/>
  <c r="AK282" i="1"/>
  <c r="AK286" i="1"/>
  <c r="AK41" i="1"/>
  <c r="AK83" i="1"/>
  <c r="AK107" i="1"/>
  <c r="AK137" i="1"/>
  <c r="AK161" i="1"/>
  <c r="AK205" i="1"/>
  <c r="AK208" i="1"/>
  <c r="AK255" i="1"/>
  <c r="AK285" i="1"/>
  <c r="AK42" i="1"/>
  <c r="AK72" i="1"/>
  <c r="AK84" i="1"/>
  <c r="AK132" i="1"/>
  <c r="AK138" i="1"/>
  <c r="AK193" i="1"/>
  <c r="AK222" i="1"/>
  <c r="AK234" i="1"/>
  <c r="AK58" i="1"/>
  <c r="AK61" i="1"/>
  <c r="AK263" i="1"/>
  <c r="AK44" i="1"/>
  <c r="AK62" i="1"/>
  <c r="AK98" i="1"/>
  <c r="AK158" i="1"/>
  <c r="AK236" i="1"/>
  <c r="AK252" i="1"/>
  <c r="AK264" i="1"/>
  <c r="AK277" i="1"/>
  <c r="AK265" i="1"/>
  <c r="AK66" i="1"/>
  <c r="AK102" i="1"/>
  <c r="AK262" i="1"/>
  <c r="AK229" i="1"/>
  <c r="AK129" i="1"/>
  <c r="AK153" i="1"/>
  <c r="AK225" i="1"/>
  <c r="AK266" i="1"/>
  <c r="AK275" i="1"/>
  <c r="AK88" i="1"/>
  <c r="AK94" i="1"/>
  <c r="AK97" i="1"/>
  <c r="AK106" i="1"/>
  <c r="AK121" i="1"/>
  <c r="AK148" i="1"/>
  <c r="AK157" i="1"/>
  <c r="AK175" i="1"/>
  <c r="AK248" i="1"/>
  <c r="AK267" i="1"/>
  <c r="AK70" i="1"/>
  <c r="AK77" i="1"/>
  <c r="AK80" i="1"/>
  <c r="AK101" i="1"/>
  <c r="AK131" i="1"/>
  <c r="AK134" i="1"/>
  <c r="AK186" i="1"/>
  <c r="AK192" i="1"/>
  <c r="AK217" i="1"/>
  <c r="AK268" i="1"/>
  <c r="AK250" i="1"/>
  <c r="AK78" i="1"/>
  <c r="AK126" i="1"/>
  <c r="AK147" i="1"/>
  <c r="AK156" i="1"/>
  <c r="AK162" i="1"/>
  <c r="AK187" i="1"/>
  <c r="AK249" i="1"/>
  <c r="AK43" i="1"/>
  <c r="AK112" i="1"/>
  <c r="AK118" i="1"/>
  <c r="AK191" i="1"/>
  <c r="AK194" i="1"/>
  <c r="AK270" i="1"/>
  <c r="AK273" i="1"/>
  <c r="AK128" i="1"/>
  <c r="AK155" i="1"/>
  <c r="AK195" i="1"/>
  <c r="AK214" i="1"/>
  <c r="AK233" i="1"/>
  <c r="AK246" i="1"/>
  <c r="AK258" i="1"/>
  <c r="AK212" i="1"/>
  <c r="AK24" i="1"/>
  <c r="K775" i="1"/>
  <c r="K776" i="1"/>
  <c r="K777" i="1"/>
  <c r="K778" i="1"/>
  <c r="K779" i="1"/>
  <c r="K780" i="1"/>
  <c r="K781" i="1"/>
  <c r="K782" i="1"/>
  <c r="K783" i="1"/>
  <c r="K784" i="1"/>
  <c r="K785" i="1"/>
  <c r="K786" i="1"/>
  <c r="K787" i="1"/>
  <c r="K788" i="1"/>
  <c r="K789" i="1"/>
  <c r="K790" i="1"/>
  <c r="K791" i="1"/>
  <c r="K792" i="1"/>
  <c r="K793" i="1"/>
  <c r="K794" i="1"/>
  <c r="K795" i="1"/>
  <c r="K796" i="1"/>
  <c r="K797" i="1"/>
  <c r="K798" i="1"/>
  <c r="K799" i="1"/>
  <c r="K800" i="1"/>
  <c r="K801" i="1"/>
  <c r="K802" i="1"/>
  <c r="K803" i="1"/>
  <c r="K804" i="1"/>
  <c r="K805" i="1"/>
  <c r="K806" i="1"/>
  <c r="K807" i="1"/>
  <c r="K808" i="1"/>
  <c r="K809" i="1"/>
  <c r="K810" i="1"/>
  <c r="K811" i="1"/>
  <c r="K812" i="1"/>
  <c r="K813" i="1"/>
  <c r="K814" i="1"/>
  <c r="K815" i="1"/>
  <c r="K816" i="1"/>
  <c r="K817" i="1"/>
  <c r="K818" i="1"/>
  <c r="K819" i="1"/>
  <c r="K820" i="1"/>
  <c r="K821" i="1"/>
  <c r="K822" i="1"/>
  <c r="K823" i="1"/>
  <c r="K824" i="1"/>
  <c r="K825" i="1"/>
  <c r="K826" i="1"/>
  <c r="K827" i="1"/>
  <c r="K828" i="1"/>
  <c r="K829" i="1"/>
  <c r="K830" i="1"/>
  <c r="K831" i="1"/>
  <c r="K832" i="1"/>
  <c r="K833" i="1"/>
  <c r="K834" i="1"/>
  <c r="K835" i="1"/>
  <c r="K836" i="1"/>
  <c r="K837" i="1"/>
  <c r="K838" i="1"/>
  <c r="K839" i="1"/>
  <c r="K840" i="1"/>
  <c r="K841" i="1"/>
  <c r="K842" i="1"/>
  <c r="K843" i="1"/>
  <c r="K844" i="1"/>
  <c r="K845" i="1"/>
  <c r="K846" i="1"/>
  <c r="K847" i="1"/>
  <c r="K848" i="1"/>
  <c r="K849" i="1"/>
  <c r="K850" i="1"/>
  <c r="K851" i="1"/>
  <c r="K852" i="1"/>
  <c r="K853" i="1"/>
  <c r="K854" i="1"/>
  <c r="K855" i="1"/>
  <c r="K856" i="1"/>
  <c r="K857" i="1"/>
  <c r="K858" i="1"/>
  <c r="K859" i="1"/>
  <c r="K860" i="1"/>
  <c r="K861" i="1"/>
  <c r="K862" i="1"/>
  <c r="K863" i="1"/>
  <c r="K864" i="1"/>
  <c r="K865" i="1"/>
  <c r="K866" i="1"/>
  <c r="K867" i="1"/>
  <c r="K868" i="1"/>
  <c r="K869" i="1"/>
  <c r="K870" i="1"/>
  <c r="K871" i="1"/>
  <c r="K872" i="1"/>
  <c r="K873" i="1"/>
  <c r="K874" i="1"/>
  <c r="K875" i="1"/>
  <c r="K876" i="1"/>
  <c r="K877" i="1"/>
  <c r="K878" i="1"/>
  <c r="K879" i="1"/>
  <c r="K880" i="1"/>
  <c r="K881" i="1"/>
  <c r="K882" i="1"/>
  <c r="K883" i="1"/>
  <c r="K884" i="1"/>
  <c r="K885" i="1"/>
  <c r="K886" i="1"/>
  <c r="K887" i="1"/>
  <c r="K888" i="1"/>
  <c r="K889" i="1"/>
  <c r="K890" i="1"/>
  <c r="K891" i="1"/>
  <c r="K892" i="1"/>
  <c r="K893" i="1"/>
  <c r="K894" i="1"/>
  <c r="K895" i="1"/>
  <c r="K896" i="1"/>
  <c r="K897" i="1"/>
  <c r="K898" i="1"/>
  <c r="K899" i="1"/>
  <c r="K900" i="1"/>
  <c r="K901" i="1"/>
  <c r="K902" i="1"/>
  <c r="K903" i="1"/>
  <c r="K904" i="1"/>
  <c r="K905" i="1"/>
  <c r="K906" i="1"/>
  <c r="K907" i="1"/>
  <c r="K908" i="1"/>
  <c r="K909" i="1"/>
  <c r="K910" i="1"/>
  <c r="K911" i="1"/>
  <c r="K912" i="1"/>
  <c r="K913" i="1"/>
  <c r="K914" i="1"/>
  <c r="K915" i="1"/>
  <c r="K916" i="1"/>
  <c r="K917" i="1"/>
  <c r="K918" i="1"/>
  <c r="K919" i="1"/>
  <c r="K920" i="1"/>
  <c r="K921" i="1"/>
  <c r="K922" i="1"/>
  <c r="K923" i="1"/>
  <c r="K924" i="1"/>
  <c r="K925" i="1"/>
  <c r="K926" i="1"/>
  <c r="K927" i="1"/>
  <c r="K928" i="1"/>
  <c r="K929" i="1"/>
  <c r="K930" i="1"/>
  <c r="K931" i="1"/>
  <c r="K932" i="1"/>
  <c r="K933" i="1"/>
  <c r="K934" i="1"/>
  <c r="K935" i="1"/>
  <c r="K936" i="1"/>
  <c r="K937" i="1"/>
  <c r="K938" i="1"/>
  <c r="K939" i="1"/>
  <c r="K940" i="1"/>
  <c r="K941" i="1"/>
  <c r="K942" i="1"/>
  <c r="K943" i="1"/>
  <c r="K944" i="1"/>
  <c r="K945" i="1"/>
  <c r="K946" i="1"/>
  <c r="K947" i="1"/>
  <c r="K948" i="1"/>
  <c r="K949" i="1"/>
  <c r="K950" i="1"/>
  <c r="K951" i="1"/>
  <c r="K952" i="1"/>
  <c r="K953" i="1"/>
  <c r="K954" i="1"/>
  <c r="K955" i="1"/>
  <c r="K956" i="1"/>
  <c r="K957" i="1"/>
  <c r="K958" i="1"/>
  <c r="K959" i="1"/>
  <c r="K960" i="1"/>
  <c r="K961" i="1"/>
  <c r="K962" i="1"/>
  <c r="K963" i="1"/>
  <c r="K964" i="1"/>
  <c r="K965" i="1"/>
  <c r="K966" i="1"/>
  <c r="K967" i="1"/>
  <c r="K968" i="1"/>
  <c r="K969" i="1"/>
  <c r="K970" i="1"/>
  <c r="K971" i="1"/>
  <c r="K972" i="1"/>
  <c r="K973" i="1"/>
  <c r="K974" i="1"/>
  <c r="K975" i="1"/>
  <c r="K976" i="1"/>
  <c r="K977" i="1"/>
  <c r="K978" i="1"/>
  <c r="K979" i="1"/>
  <c r="K980" i="1"/>
  <c r="K981" i="1"/>
  <c r="K982" i="1"/>
  <c r="K983" i="1"/>
  <c r="K984" i="1"/>
  <c r="K985" i="1"/>
  <c r="K986" i="1"/>
  <c r="K987" i="1"/>
  <c r="K988" i="1"/>
  <c r="K989" i="1"/>
  <c r="K990" i="1"/>
  <c r="K991" i="1"/>
  <c r="K992" i="1"/>
  <c r="K993" i="1"/>
  <c r="K994" i="1"/>
  <c r="K995" i="1"/>
  <c r="K996" i="1"/>
  <c r="K997" i="1"/>
  <c r="K998" i="1"/>
  <c r="K999" i="1"/>
  <c r="K1000" i="1"/>
  <c r="K1001" i="1"/>
  <c r="K1002" i="1"/>
  <c r="K1003" i="1"/>
  <c r="K1004" i="1"/>
  <c r="K1005" i="1"/>
  <c r="K1006" i="1"/>
  <c r="K1007" i="1"/>
  <c r="K1008" i="1"/>
  <c r="K1009" i="1"/>
  <c r="K1010" i="1"/>
  <c r="K1011" i="1"/>
  <c r="K1012" i="1"/>
  <c r="K1013" i="1"/>
  <c r="K1014" i="1"/>
  <c r="K607" i="1"/>
  <c r="K608" i="1"/>
  <c r="K609" i="1"/>
  <c r="K610" i="1"/>
  <c r="K611" i="1"/>
  <c r="K612" i="1"/>
  <c r="K613" i="1"/>
  <c r="K614" i="1"/>
  <c r="K615" i="1"/>
  <c r="K616" i="1"/>
  <c r="K617" i="1"/>
  <c r="K618" i="1"/>
  <c r="K619" i="1"/>
  <c r="K620" i="1"/>
  <c r="K621" i="1"/>
  <c r="K622" i="1"/>
  <c r="K623" i="1"/>
  <c r="K624" i="1"/>
  <c r="K625" i="1"/>
  <c r="K626" i="1"/>
  <c r="K627" i="1"/>
  <c r="K628" i="1"/>
  <c r="K629" i="1"/>
  <c r="K630" i="1"/>
  <c r="K631" i="1"/>
  <c r="K632" i="1"/>
  <c r="K633" i="1"/>
  <c r="K634" i="1"/>
  <c r="K635" i="1"/>
  <c r="K636" i="1"/>
  <c r="K637" i="1"/>
  <c r="K638" i="1"/>
  <c r="K639" i="1"/>
  <c r="K640" i="1"/>
  <c r="K641" i="1"/>
  <c r="K642" i="1"/>
  <c r="K643" i="1"/>
  <c r="K644" i="1"/>
  <c r="K645" i="1"/>
  <c r="K646" i="1"/>
  <c r="K647" i="1"/>
  <c r="K648" i="1"/>
  <c r="K649" i="1"/>
  <c r="K650" i="1"/>
  <c r="K651" i="1"/>
  <c r="K652" i="1"/>
  <c r="K653" i="1"/>
  <c r="K654" i="1"/>
  <c r="K655" i="1"/>
  <c r="K656" i="1"/>
  <c r="K657" i="1"/>
  <c r="K658" i="1"/>
  <c r="K659" i="1"/>
  <c r="K660" i="1"/>
  <c r="K661" i="1"/>
  <c r="K662" i="1"/>
  <c r="K663" i="1"/>
  <c r="K664" i="1"/>
  <c r="K665" i="1"/>
  <c r="K666" i="1"/>
  <c r="K667" i="1"/>
  <c r="K668" i="1"/>
  <c r="K669" i="1"/>
  <c r="K670" i="1"/>
  <c r="K671" i="1"/>
  <c r="K672" i="1"/>
  <c r="K673" i="1"/>
  <c r="K674" i="1"/>
  <c r="K675" i="1"/>
  <c r="K676" i="1"/>
  <c r="K677" i="1"/>
  <c r="K678" i="1"/>
  <c r="K679" i="1"/>
  <c r="K680" i="1"/>
  <c r="K681" i="1"/>
  <c r="K682" i="1"/>
  <c r="K683" i="1"/>
  <c r="K684" i="1"/>
  <c r="K685" i="1"/>
  <c r="K686" i="1"/>
  <c r="K687" i="1"/>
  <c r="K688" i="1"/>
  <c r="K689" i="1"/>
  <c r="K690" i="1"/>
  <c r="K691" i="1"/>
  <c r="K692" i="1"/>
  <c r="K693" i="1"/>
  <c r="K694" i="1"/>
  <c r="K695" i="1"/>
  <c r="K696" i="1"/>
  <c r="K697" i="1"/>
  <c r="K698" i="1"/>
  <c r="K699" i="1"/>
  <c r="K700" i="1"/>
  <c r="K701" i="1"/>
  <c r="K702" i="1"/>
  <c r="K703" i="1"/>
  <c r="K704" i="1"/>
  <c r="K705" i="1"/>
  <c r="K706" i="1"/>
  <c r="K707" i="1"/>
  <c r="K708" i="1"/>
  <c r="K709" i="1"/>
  <c r="K710" i="1"/>
  <c r="K711" i="1"/>
  <c r="K712" i="1"/>
  <c r="K713" i="1"/>
  <c r="K714" i="1"/>
  <c r="K715" i="1"/>
  <c r="K716" i="1"/>
  <c r="K717" i="1"/>
  <c r="K718" i="1"/>
  <c r="K719" i="1"/>
  <c r="K720" i="1"/>
  <c r="K721" i="1"/>
  <c r="K722" i="1"/>
  <c r="K723" i="1"/>
  <c r="K724" i="1"/>
  <c r="K725" i="1"/>
  <c r="K726" i="1"/>
  <c r="K727" i="1"/>
  <c r="K728" i="1"/>
  <c r="K729" i="1"/>
  <c r="K730" i="1"/>
  <c r="K731" i="1"/>
  <c r="K732" i="1"/>
  <c r="K733" i="1"/>
  <c r="K734" i="1"/>
  <c r="K735" i="1"/>
  <c r="K736" i="1"/>
  <c r="K737" i="1"/>
  <c r="K738" i="1"/>
  <c r="K739" i="1"/>
  <c r="K740" i="1"/>
  <c r="K741" i="1"/>
  <c r="K742" i="1"/>
  <c r="K743" i="1"/>
  <c r="K744" i="1"/>
  <c r="K745" i="1"/>
  <c r="K746" i="1"/>
  <c r="K747" i="1"/>
  <c r="K748" i="1"/>
  <c r="K749" i="1"/>
  <c r="K750" i="1"/>
  <c r="K751" i="1"/>
  <c r="K752" i="1"/>
  <c r="K753" i="1"/>
  <c r="K754" i="1"/>
  <c r="K755" i="1"/>
  <c r="K756" i="1"/>
  <c r="K757" i="1"/>
  <c r="K758" i="1"/>
  <c r="K759" i="1"/>
  <c r="K760" i="1"/>
  <c r="K761" i="1"/>
  <c r="K762" i="1"/>
  <c r="K763" i="1"/>
  <c r="K764" i="1"/>
  <c r="K765" i="1"/>
  <c r="K766" i="1"/>
  <c r="K767" i="1"/>
  <c r="K768" i="1"/>
  <c r="K769" i="1"/>
  <c r="K770" i="1"/>
  <c r="K771" i="1"/>
  <c r="K772" i="1"/>
  <c r="K773" i="1"/>
  <c r="K774" i="1"/>
  <c r="K511" i="1"/>
  <c r="K512" i="1"/>
  <c r="K513" i="1"/>
  <c r="K514" i="1"/>
  <c r="K515" i="1"/>
  <c r="K516" i="1"/>
  <c r="K517" i="1"/>
  <c r="K518" i="1"/>
  <c r="K519" i="1"/>
  <c r="K520" i="1"/>
  <c r="K521" i="1"/>
  <c r="K522" i="1"/>
  <c r="K523" i="1"/>
  <c r="K524" i="1"/>
  <c r="K525" i="1"/>
  <c r="K526" i="1"/>
  <c r="K527" i="1"/>
  <c r="K528" i="1"/>
  <c r="K529" i="1"/>
  <c r="K530" i="1"/>
  <c r="K531" i="1"/>
  <c r="K532" i="1"/>
  <c r="K533" i="1"/>
  <c r="K534" i="1"/>
  <c r="K535" i="1"/>
  <c r="K536" i="1"/>
  <c r="K537" i="1"/>
  <c r="K538" i="1"/>
  <c r="K539" i="1"/>
  <c r="K540" i="1"/>
  <c r="K541" i="1"/>
  <c r="K542" i="1"/>
  <c r="K543" i="1"/>
  <c r="K544" i="1"/>
  <c r="K545" i="1"/>
  <c r="K546" i="1"/>
  <c r="K547" i="1"/>
  <c r="K548" i="1"/>
  <c r="K549" i="1"/>
  <c r="K550" i="1"/>
  <c r="K551" i="1"/>
  <c r="K552" i="1"/>
  <c r="K553" i="1"/>
  <c r="K554" i="1"/>
  <c r="K555" i="1"/>
  <c r="K556" i="1"/>
  <c r="K557" i="1"/>
  <c r="K558" i="1"/>
  <c r="K559" i="1"/>
  <c r="K560" i="1"/>
  <c r="K561" i="1"/>
  <c r="K562" i="1"/>
  <c r="K563" i="1"/>
  <c r="K564" i="1"/>
  <c r="K565" i="1"/>
  <c r="K566" i="1"/>
  <c r="K567" i="1"/>
  <c r="K568" i="1"/>
  <c r="K569" i="1"/>
  <c r="K570" i="1"/>
  <c r="K571" i="1"/>
  <c r="K572" i="1"/>
  <c r="K573" i="1"/>
  <c r="K574" i="1"/>
  <c r="K575" i="1"/>
  <c r="K576" i="1"/>
  <c r="K577" i="1"/>
  <c r="K578" i="1"/>
  <c r="K579" i="1"/>
  <c r="K580" i="1"/>
  <c r="K581" i="1"/>
  <c r="K582" i="1"/>
  <c r="K583" i="1"/>
  <c r="K584" i="1"/>
  <c r="K585" i="1"/>
  <c r="K586" i="1"/>
  <c r="K587" i="1"/>
  <c r="K588" i="1"/>
  <c r="K589" i="1"/>
  <c r="K590" i="1"/>
  <c r="K591" i="1"/>
  <c r="K592" i="1"/>
  <c r="K593" i="1"/>
  <c r="K594" i="1"/>
  <c r="K595" i="1"/>
  <c r="K596" i="1"/>
  <c r="K597" i="1"/>
  <c r="K598" i="1"/>
  <c r="K599" i="1"/>
  <c r="K600" i="1"/>
  <c r="K601" i="1"/>
  <c r="K602" i="1"/>
  <c r="K603" i="1"/>
  <c r="K604" i="1"/>
  <c r="K605" i="1"/>
  <c r="K606" i="1"/>
  <c r="K319" i="1"/>
  <c r="K320" i="1"/>
  <c r="K321" i="1"/>
  <c r="K322" i="1"/>
  <c r="K323" i="1"/>
  <c r="K324" i="1"/>
  <c r="K325" i="1"/>
  <c r="K326" i="1"/>
  <c r="K327" i="1"/>
  <c r="K328" i="1"/>
  <c r="K329" i="1"/>
  <c r="K330" i="1"/>
  <c r="K331" i="1"/>
  <c r="K332" i="1"/>
  <c r="K333" i="1"/>
  <c r="K334" i="1"/>
  <c r="K335" i="1"/>
  <c r="K336" i="1"/>
  <c r="K337" i="1"/>
  <c r="K338" i="1"/>
  <c r="K339" i="1"/>
  <c r="K340" i="1"/>
  <c r="K341" i="1"/>
  <c r="K342" i="1"/>
  <c r="K343" i="1"/>
  <c r="K344" i="1"/>
  <c r="K345" i="1"/>
  <c r="K346" i="1"/>
  <c r="K347" i="1"/>
  <c r="K348" i="1"/>
  <c r="K349" i="1"/>
  <c r="K350" i="1"/>
  <c r="K351" i="1"/>
  <c r="K352" i="1"/>
  <c r="K353" i="1"/>
  <c r="K354" i="1"/>
  <c r="K355" i="1"/>
  <c r="K356" i="1"/>
  <c r="K357" i="1"/>
  <c r="K358" i="1"/>
  <c r="K359" i="1"/>
  <c r="K360" i="1"/>
  <c r="K361" i="1"/>
  <c r="K362" i="1"/>
  <c r="K363" i="1"/>
  <c r="K364" i="1"/>
  <c r="K365" i="1"/>
  <c r="K366" i="1"/>
  <c r="K367" i="1"/>
  <c r="K368" i="1"/>
  <c r="K369" i="1"/>
  <c r="K370" i="1"/>
  <c r="K371" i="1"/>
  <c r="K372" i="1"/>
  <c r="K373" i="1"/>
  <c r="K374" i="1"/>
  <c r="K375" i="1"/>
  <c r="K376" i="1"/>
  <c r="K377" i="1"/>
  <c r="K378" i="1"/>
  <c r="K379" i="1"/>
  <c r="K380" i="1"/>
  <c r="K381" i="1"/>
  <c r="K382" i="1"/>
  <c r="K383" i="1"/>
  <c r="K384" i="1"/>
  <c r="K385" i="1"/>
  <c r="K386" i="1"/>
  <c r="K387" i="1"/>
  <c r="K388" i="1"/>
  <c r="K389" i="1"/>
  <c r="K390" i="1"/>
  <c r="K391" i="1"/>
  <c r="K392" i="1"/>
  <c r="K393" i="1"/>
  <c r="K394" i="1"/>
  <c r="K395" i="1"/>
  <c r="K396" i="1"/>
  <c r="K397" i="1"/>
  <c r="K398" i="1"/>
  <c r="K399" i="1"/>
  <c r="K400" i="1"/>
  <c r="K401" i="1"/>
  <c r="K402" i="1"/>
  <c r="K403" i="1"/>
  <c r="K404" i="1"/>
  <c r="K405" i="1"/>
  <c r="K406" i="1"/>
  <c r="K407" i="1"/>
  <c r="K408" i="1"/>
  <c r="K409" i="1"/>
  <c r="K410" i="1"/>
  <c r="K411" i="1"/>
  <c r="K412" i="1"/>
  <c r="K413" i="1"/>
  <c r="K414" i="1"/>
  <c r="K415" i="1"/>
  <c r="K416" i="1"/>
  <c r="K417" i="1"/>
  <c r="K418" i="1"/>
  <c r="K419" i="1"/>
  <c r="K420" i="1"/>
  <c r="K421" i="1"/>
  <c r="K422" i="1"/>
  <c r="K423" i="1"/>
  <c r="K424" i="1"/>
  <c r="K425" i="1"/>
  <c r="K426" i="1"/>
  <c r="K427" i="1"/>
  <c r="K428" i="1"/>
  <c r="K429" i="1"/>
  <c r="K430" i="1"/>
  <c r="K431" i="1"/>
  <c r="K432" i="1"/>
  <c r="K433" i="1"/>
  <c r="K434" i="1"/>
  <c r="K435" i="1"/>
  <c r="K436" i="1"/>
  <c r="K437" i="1"/>
  <c r="K438" i="1"/>
  <c r="K439" i="1"/>
  <c r="K440" i="1"/>
  <c r="K441" i="1"/>
  <c r="K442" i="1"/>
  <c r="K443" i="1"/>
  <c r="K444" i="1"/>
  <c r="K445" i="1"/>
  <c r="K446" i="1"/>
  <c r="K447" i="1"/>
  <c r="K448" i="1"/>
  <c r="K449" i="1"/>
  <c r="K450" i="1"/>
  <c r="K451" i="1"/>
  <c r="K452" i="1"/>
  <c r="K453" i="1"/>
  <c r="K454" i="1"/>
  <c r="K455" i="1"/>
  <c r="K456" i="1"/>
  <c r="K457" i="1"/>
  <c r="K458" i="1"/>
  <c r="K459" i="1"/>
  <c r="K460" i="1"/>
  <c r="K461" i="1"/>
  <c r="K462" i="1"/>
  <c r="K463" i="1"/>
  <c r="K464" i="1"/>
  <c r="K465" i="1"/>
  <c r="K466" i="1"/>
  <c r="K467" i="1"/>
  <c r="K468" i="1"/>
  <c r="K469" i="1"/>
  <c r="K470" i="1"/>
  <c r="K471" i="1"/>
  <c r="K472" i="1"/>
  <c r="K473" i="1"/>
  <c r="K474" i="1"/>
  <c r="K475" i="1"/>
  <c r="K476" i="1"/>
  <c r="K477" i="1"/>
  <c r="K478" i="1"/>
  <c r="K479" i="1"/>
  <c r="K480" i="1"/>
  <c r="K481" i="1"/>
  <c r="K482" i="1"/>
  <c r="K483" i="1"/>
  <c r="K484" i="1"/>
  <c r="K485" i="1"/>
  <c r="K486" i="1"/>
  <c r="K487" i="1"/>
  <c r="K488" i="1"/>
  <c r="K489" i="1"/>
  <c r="K490" i="1"/>
  <c r="K491" i="1"/>
  <c r="K492" i="1"/>
  <c r="K493" i="1"/>
  <c r="K494" i="1"/>
  <c r="K495" i="1"/>
  <c r="K496" i="1"/>
  <c r="K497" i="1"/>
  <c r="K498" i="1"/>
  <c r="K499" i="1"/>
  <c r="K500" i="1"/>
  <c r="K501" i="1"/>
  <c r="K502" i="1"/>
  <c r="K503" i="1"/>
  <c r="K504" i="1"/>
  <c r="K505" i="1"/>
  <c r="K506" i="1"/>
  <c r="K507" i="1"/>
  <c r="K508" i="1"/>
  <c r="K509" i="1"/>
  <c r="K510" i="1"/>
  <c r="E3" i="77"/>
  <c r="E2" i="77"/>
  <c r="E1" i="77"/>
  <c r="AK1001" i="1" l="1"/>
  <c r="AK1013" i="1"/>
  <c r="AK38" i="1"/>
  <c r="AK35" i="1"/>
  <c r="AT963" i="1"/>
  <c r="AT806" i="1"/>
  <c r="AT614" i="1"/>
  <c r="AT458" i="1"/>
  <c r="AT981" i="1"/>
  <c r="AT962" i="1"/>
  <c r="AT944" i="1"/>
  <c r="AT925" i="1"/>
  <c r="AT903" i="1"/>
  <c r="AT883" i="1"/>
  <c r="AT864" i="1"/>
  <c r="AT845" i="1"/>
  <c r="AT827" i="1"/>
  <c r="AT805" i="1"/>
  <c r="AT780" i="1"/>
  <c r="AT763" i="1"/>
  <c r="AT744" i="1"/>
  <c r="AT717" i="1"/>
  <c r="AT695" i="1"/>
  <c r="AT678" i="1"/>
  <c r="AT661" i="1"/>
  <c r="AT644" i="1"/>
  <c r="AT627" i="1"/>
  <c r="AT613" i="1"/>
  <c r="AT595" i="1"/>
  <c r="AT575" i="1"/>
  <c r="AT554" i="1"/>
  <c r="AT539" i="1"/>
  <c r="AT521" i="1"/>
  <c r="AT506" i="1"/>
  <c r="AT490" i="1"/>
  <c r="AT475" i="1"/>
  <c r="AT457" i="1"/>
  <c r="AT439" i="1"/>
  <c r="AT420" i="1"/>
  <c r="AT402" i="1"/>
  <c r="AT385" i="1"/>
  <c r="AT362" i="1"/>
  <c r="AT338" i="1"/>
  <c r="AT313" i="1"/>
  <c r="AT1009" i="1"/>
  <c r="AT828" i="1"/>
  <c r="AT403" i="1"/>
  <c r="AT980" i="1"/>
  <c r="AT961" i="1"/>
  <c r="AT943" i="1"/>
  <c r="AT924" i="1"/>
  <c r="AT902" i="1"/>
  <c r="AT880" i="1"/>
  <c r="AT862" i="1"/>
  <c r="AT843" i="1"/>
  <c r="AT826" i="1"/>
  <c r="AT804" i="1"/>
  <c r="AT779" i="1"/>
  <c r="AT762" i="1"/>
  <c r="AT743" i="1"/>
  <c r="AT715" i="1"/>
  <c r="AT694" i="1"/>
  <c r="AT677" i="1"/>
  <c r="AT660" i="1"/>
  <c r="AT643" i="1"/>
  <c r="AT626" i="1"/>
  <c r="AT612" i="1"/>
  <c r="AT594" i="1"/>
  <c r="AT573" i="1"/>
  <c r="AT553" i="1"/>
  <c r="AT535" i="1"/>
  <c r="AT519" i="1"/>
  <c r="AT505" i="1"/>
  <c r="AT488" i="1"/>
  <c r="AT474" i="1"/>
  <c r="AT456" i="1"/>
  <c r="AT438" i="1"/>
  <c r="AT419" i="1"/>
  <c r="AT401" i="1"/>
  <c r="AT384" i="1"/>
  <c r="AT361" i="1"/>
  <c r="AT336" i="1"/>
  <c r="AT312" i="1"/>
  <c r="AT507" i="1"/>
  <c r="AT979" i="1"/>
  <c r="AT960" i="1"/>
  <c r="AT940" i="1"/>
  <c r="AT922" i="1"/>
  <c r="AT901" i="1"/>
  <c r="AT879" i="1"/>
  <c r="AT860" i="1"/>
  <c r="AT842" i="1"/>
  <c r="AT821" i="1"/>
  <c r="AT803" i="1"/>
  <c r="AT777" i="1"/>
  <c r="AT759" i="1"/>
  <c r="AT741" i="1"/>
  <c r="AT714" i="1"/>
  <c r="AT693" i="1"/>
  <c r="AT673" i="1"/>
  <c r="AT659" i="1"/>
  <c r="AT642" i="1"/>
  <c r="AT625" i="1"/>
  <c r="AT611" i="1"/>
  <c r="AT593" i="1"/>
  <c r="AT572" i="1"/>
  <c r="AT552" i="1"/>
  <c r="AT534" i="1"/>
  <c r="AT518" i="1"/>
  <c r="AT504" i="1"/>
  <c r="AT487" i="1"/>
  <c r="AT473" i="1"/>
  <c r="AT455" i="1"/>
  <c r="AT434" i="1"/>
  <c r="AT418" i="1"/>
  <c r="AT399" i="1"/>
  <c r="AT383" i="1"/>
  <c r="AT360" i="1"/>
  <c r="AT335" i="1"/>
  <c r="AT311" i="1"/>
  <c r="AT996" i="1"/>
  <c r="AT540" i="1"/>
  <c r="AT976" i="1"/>
  <c r="AT958" i="1"/>
  <c r="AT939" i="1"/>
  <c r="AT919" i="1"/>
  <c r="AT898" i="1"/>
  <c r="AT878" i="1"/>
  <c r="AT859" i="1"/>
  <c r="AT841" i="1"/>
  <c r="AT818" i="1"/>
  <c r="AT797" i="1"/>
  <c r="AT776" i="1"/>
  <c r="AT758" i="1"/>
  <c r="AT738" i="1"/>
  <c r="AT713" i="1"/>
  <c r="AT692" i="1"/>
  <c r="AT672" i="1"/>
  <c r="AT658" i="1"/>
  <c r="AT641" i="1"/>
  <c r="AT624" i="1"/>
  <c r="AT610" i="1"/>
  <c r="AT588" i="1"/>
  <c r="AT571" i="1"/>
  <c r="AT551" i="1"/>
  <c r="AT533" i="1"/>
  <c r="AT517" i="1"/>
  <c r="AT503" i="1"/>
  <c r="AT486" i="1"/>
  <c r="AT470" i="1"/>
  <c r="AT454" i="1"/>
  <c r="AT431" i="1"/>
  <c r="AT417" i="1"/>
  <c r="AT398" i="1"/>
  <c r="AT380" i="1"/>
  <c r="AT359" i="1"/>
  <c r="AT334" i="1"/>
  <c r="AT309" i="1"/>
  <c r="AT1015" i="1"/>
  <c r="AT719" i="1"/>
  <c r="AT386" i="1"/>
  <c r="AT975" i="1"/>
  <c r="AT957" i="1"/>
  <c r="AT938" i="1"/>
  <c r="AT916" i="1"/>
  <c r="AT897" i="1"/>
  <c r="AT877" i="1"/>
  <c r="AT856" i="1"/>
  <c r="AT840" i="1"/>
  <c r="AT817" i="1"/>
  <c r="AT794" i="1"/>
  <c r="AT775" i="1"/>
  <c r="AT757" i="1"/>
  <c r="AT734" i="1"/>
  <c r="AT710" i="1"/>
  <c r="AT690" i="1"/>
  <c r="AT671" i="1"/>
  <c r="AT655" i="1"/>
  <c r="AT639" i="1"/>
  <c r="AT623" i="1"/>
  <c r="AT609" i="1"/>
  <c r="AT586" i="1"/>
  <c r="AT570" i="1"/>
  <c r="AT550" i="1"/>
  <c r="AT531" i="1"/>
  <c r="AT515" i="1"/>
  <c r="AT502" i="1"/>
  <c r="AT485" i="1"/>
  <c r="AT469" i="1"/>
  <c r="AT451" i="1"/>
  <c r="AT430" i="1"/>
  <c r="AT414" i="1"/>
  <c r="AT395" i="1"/>
  <c r="AT379" i="1"/>
  <c r="AT352" i="1"/>
  <c r="AT332" i="1"/>
  <c r="AT1003" i="1"/>
  <c r="AT997" i="1"/>
  <c r="AT926" i="1"/>
  <c r="AT764" i="1"/>
  <c r="AT645" i="1"/>
  <c r="AT555" i="1"/>
  <c r="AT422" i="1"/>
  <c r="AT974" i="1"/>
  <c r="AT956" i="1"/>
  <c r="AT937" i="1"/>
  <c r="AT915" i="1"/>
  <c r="AT895" i="1"/>
  <c r="AT874" i="1"/>
  <c r="AT855" i="1"/>
  <c r="AT839" i="1"/>
  <c r="AT816" i="1"/>
  <c r="AT793" i="1"/>
  <c r="AT774" i="1"/>
  <c r="AT756" i="1"/>
  <c r="AT733" i="1"/>
  <c r="AT709" i="1"/>
  <c r="AT687" i="1"/>
  <c r="AT670" i="1"/>
  <c r="AT654" i="1"/>
  <c r="AT638" i="1"/>
  <c r="AT621" i="1"/>
  <c r="AT608" i="1"/>
  <c r="AT585" i="1"/>
  <c r="AT567" i="1"/>
  <c r="AT549" i="1"/>
  <c r="AT530" i="1"/>
  <c r="AT514" i="1"/>
  <c r="AT501" i="1"/>
  <c r="AT483" i="1"/>
  <c r="AT468" i="1"/>
  <c r="AT449" i="1"/>
  <c r="AT429" i="1"/>
  <c r="AT411" i="1"/>
  <c r="AT393" i="1"/>
  <c r="AT378" i="1"/>
  <c r="AT351" i="1"/>
  <c r="AT327" i="1"/>
  <c r="AT1008" i="1"/>
  <c r="AT1000" i="1"/>
  <c r="AT984" i="1"/>
  <c r="AT846" i="1"/>
  <c r="AT696" i="1"/>
  <c r="AT629" i="1"/>
  <c r="AT576" i="1"/>
  <c r="AT476" i="1"/>
  <c r="AT340" i="1"/>
  <c r="AT972" i="1"/>
  <c r="AT955" i="1"/>
  <c r="AT936" i="1"/>
  <c r="AT914" i="1"/>
  <c r="AT892" i="1"/>
  <c r="AT873" i="1"/>
  <c r="AT854" i="1"/>
  <c r="AT838" i="1"/>
  <c r="AT815" i="1"/>
  <c r="AT788" i="1"/>
  <c r="AT773" i="1"/>
  <c r="AT755" i="1"/>
  <c r="AT731" i="1"/>
  <c r="AT704" i="1"/>
  <c r="AT686" i="1"/>
  <c r="AT669" i="1"/>
  <c r="AT653" i="1"/>
  <c r="AT637" i="1"/>
  <c r="AT620" i="1"/>
  <c r="AT606" i="1"/>
  <c r="AT584" i="1"/>
  <c r="AT566" i="1"/>
  <c r="AT547" i="1"/>
  <c r="AT529" i="1"/>
  <c r="AT513" i="1"/>
  <c r="AT499" i="1"/>
  <c r="AT482" i="1"/>
  <c r="AT467" i="1"/>
  <c r="AT446" i="1"/>
  <c r="AT428" i="1"/>
  <c r="AT410" i="1"/>
  <c r="AT392" i="1"/>
  <c r="AT374" i="1"/>
  <c r="AT350" i="1"/>
  <c r="AT326" i="1"/>
  <c r="AT999" i="1"/>
  <c r="AT866" i="1"/>
  <c r="AT679" i="1"/>
  <c r="AT522" i="1"/>
  <c r="AT1014" i="1"/>
  <c r="AT970" i="1"/>
  <c r="AT951" i="1"/>
  <c r="AT934" i="1"/>
  <c r="AT913" i="1"/>
  <c r="AT891" i="1"/>
  <c r="AT872" i="1"/>
  <c r="AT853" i="1"/>
  <c r="AT836" i="1"/>
  <c r="AT814" i="1"/>
  <c r="AT787" i="1"/>
  <c r="AT770" i="1"/>
  <c r="AT753" i="1"/>
  <c r="AT728" i="1"/>
  <c r="AT703" i="1"/>
  <c r="AT685" i="1"/>
  <c r="AT668" i="1"/>
  <c r="AT650" i="1"/>
  <c r="AT636" i="1"/>
  <c r="AT619" i="1"/>
  <c r="AT603" i="1"/>
  <c r="AT583" i="1"/>
  <c r="AT564" i="1"/>
  <c r="AT545" i="1"/>
  <c r="AT527" i="1"/>
  <c r="AT512" i="1"/>
  <c r="AT498" i="1"/>
  <c r="AT481" i="1"/>
  <c r="AT466" i="1"/>
  <c r="AT445" i="1"/>
  <c r="AT427" i="1"/>
  <c r="AT409" i="1"/>
  <c r="AT391" i="1"/>
  <c r="AT373" i="1"/>
  <c r="AT348" i="1"/>
  <c r="AT324" i="1"/>
  <c r="AT1004" i="1"/>
  <c r="AT782" i="1"/>
  <c r="AT315" i="1"/>
  <c r="AT987" i="1"/>
  <c r="AT969" i="1"/>
  <c r="AT950" i="1"/>
  <c r="AT933" i="1"/>
  <c r="AT912" i="1"/>
  <c r="AT890" i="1"/>
  <c r="AT871" i="1"/>
  <c r="AT852" i="1"/>
  <c r="AT835" i="1"/>
  <c r="AT813" i="1"/>
  <c r="AT786" i="1"/>
  <c r="AT769" i="1"/>
  <c r="AT749" i="1"/>
  <c r="AT722" i="1"/>
  <c r="AT702" i="1"/>
  <c r="AT684" i="1"/>
  <c r="AT667" i="1"/>
  <c r="AT649" i="1"/>
  <c r="AT635" i="1"/>
  <c r="AT618" i="1"/>
  <c r="AT602" i="1"/>
  <c r="AT582" i="1"/>
  <c r="AT563" i="1"/>
  <c r="AT543" i="1"/>
  <c r="AT526" i="1"/>
  <c r="AT511" i="1"/>
  <c r="AT497" i="1"/>
  <c r="AT479" i="1"/>
  <c r="AT465" i="1"/>
  <c r="AT444" i="1"/>
  <c r="AT426" i="1"/>
  <c r="AT408" i="1"/>
  <c r="AT390" i="1"/>
  <c r="AT372" i="1"/>
  <c r="AT347" i="1"/>
  <c r="AT323" i="1"/>
  <c r="AT992" i="1"/>
  <c r="AT1011" i="1"/>
  <c r="AT904" i="1"/>
  <c r="AT440" i="1"/>
  <c r="AT986" i="1"/>
  <c r="AT968" i="1"/>
  <c r="AT948" i="1"/>
  <c r="AT931" i="1"/>
  <c r="AT909" i="1"/>
  <c r="AT889" i="1"/>
  <c r="AT868" i="1"/>
  <c r="AT848" i="1"/>
  <c r="AT830" i="1"/>
  <c r="AT812" i="1"/>
  <c r="AT785" i="1"/>
  <c r="AT767" i="1"/>
  <c r="AT747" i="1"/>
  <c r="AT721" i="1"/>
  <c r="AT701" i="1"/>
  <c r="AT683" i="1"/>
  <c r="AT666" i="1"/>
  <c r="AT648" i="1"/>
  <c r="AT634" i="1"/>
  <c r="AT617" i="1"/>
  <c r="AT601" i="1"/>
  <c r="AT578" i="1"/>
  <c r="AT560" i="1"/>
  <c r="AT542" i="1"/>
  <c r="AT524" i="1"/>
  <c r="AT510" i="1"/>
  <c r="AT495" i="1"/>
  <c r="AT478" i="1"/>
  <c r="AT464" i="1"/>
  <c r="AT443" i="1"/>
  <c r="AT425" i="1"/>
  <c r="AT407" i="1"/>
  <c r="AT389" i="1"/>
  <c r="AT371" i="1"/>
  <c r="AT344" i="1"/>
  <c r="AT321" i="1"/>
  <c r="AT991" i="1"/>
  <c r="AT1006" i="1"/>
  <c r="AT945" i="1"/>
  <c r="AT885" i="1"/>
  <c r="AT745" i="1"/>
  <c r="AT662" i="1"/>
  <c r="AT598" i="1"/>
  <c r="AT493" i="1"/>
  <c r="AT366" i="1"/>
  <c r="AT985" i="1"/>
  <c r="AT967" i="1"/>
  <c r="AT946" i="1"/>
  <c r="AT927" i="1"/>
  <c r="AT908" i="1"/>
  <c r="AT886" i="1"/>
  <c r="AT867" i="1"/>
  <c r="AT847" i="1"/>
  <c r="AT829" i="1"/>
  <c r="AT809" i="1"/>
  <c r="AT783" i="1"/>
  <c r="AT766" i="1"/>
  <c r="AT746" i="1"/>
  <c r="AT720" i="1"/>
  <c r="AT697" i="1"/>
  <c r="AT682" i="1"/>
  <c r="AT663" i="1"/>
  <c r="AT647" i="1"/>
  <c r="AT631" i="1"/>
  <c r="AT615" i="1"/>
  <c r="AT600" i="1"/>
  <c r="AT577" i="1"/>
  <c r="AT559" i="1"/>
  <c r="AT541" i="1"/>
  <c r="AT523" i="1"/>
  <c r="AT509" i="1"/>
  <c r="AT494" i="1"/>
  <c r="AT477" i="1"/>
  <c r="AT462" i="1"/>
  <c r="AT442" i="1"/>
  <c r="AT423" i="1"/>
  <c r="AT405" i="1"/>
  <c r="AT387" i="1"/>
  <c r="AT368" i="1"/>
  <c r="AT342" i="1"/>
  <c r="AT319" i="1"/>
  <c r="AT988" i="1"/>
  <c r="AT1002" i="1"/>
  <c r="AT302" i="1"/>
  <c r="AT301" i="1"/>
  <c r="AT300" i="1"/>
  <c r="AT299" i="1"/>
  <c r="AK27" i="1"/>
  <c r="E9" i="78"/>
  <c r="G9" i="78" s="1"/>
  <c r="E10" i="78"/>
  <c r="G10" i="78" s="1"/>
  <c r="E11" i="78"/>
  <c r="G11" i="78" s="1"/>
  <c r="AR18" i="18"/>
  <c r="T17" i="18"/>
  <c r="AK34" i="1"/>
  <c r="AK37" i="1"/>
  <c r="AK39" i="1"/>
  <c r="AK26" i="1"/>
  <c r="AK29" i="1"/>
  <c r="S20" i="18"/>
  <c r="AK33" i="1"/>
  <c r="AG28" i="1"/>
  <c r="O28" i="1"/>
  <c r="AK36" i="1"/>
  <c r="AK25" i="1"/>
  <c r="C31" i="1"/>
  <c r="E31" i="1" s="1"/>
  <c r="D31" i="1" s="1"/>
  <c r="C32" i="1"/>
  <c r="AR22" i="18"/>
  <c r="S22" i="18"/>
  <c r="AQ22" i="18"/>
  <c r="T22" i="18"/>
  <c r="T20" i="18"/>
  <c r="AR20" i="18"/>
  <c r="AB28" i="1"/>
  <c r="U28" i="1"/>
  <c r="AC28" i="1"/>
  <c r="AD28" i="1"/>
  <c r="AK30" i="1"/>
  <c r="AI28" i="1"/>
  <c r="AJ28" i="1"/>
  <c r="AE28" i="1"/>
  <c r="Z28" i="1"/>
  <c r="E28" i="1"/>
  <c r="D28" i="1" s="1"/>
  <c r="AA28" i="1"/>
  <c r="P28" i="1"/>
  <c r="Q28" i="1"/>
  <c r="R28" i="1"/>
  <c r="S28" i="1"/>
  <c r="T28" i="1"/>
  <c r="V28" i="1"/>
  <c r="AH28" i="1"/>
  <c r="W28" i="1"/>
  <c r="X28" i="1"/>
  <c r="Y28" i="1"/>
  <c r="AK1005" i="1"/>
  <c r="AK995" i="1"/>
  <c r="AK1007" i="1"/>
  <c r="AK1012" i="1"/>
  <c r="AK998" i="1"/>
  <c r="AK1010" i="1"/>
  <c r="I273" i="4"/>
  <c r="I272" i="4"/>
  <c r="I271" i="4"/>
  <c r="I270" i="4"/>
  <c r="I269" i="4"/>
  <c r="I268" i="4"/>
  <c r="I267" i="4"/>
  <c r="I266" i="4"/>
  <c r="I265" i="4"/>
  <c r="I264" i="4"/>
  <c r="I263" i="4"/>
  <c r="I262" i="4"/>
  <c r="I261" i="4"/>
  <c r="I260" i="4"/>
  <c r="I259" i="4"/>
  <c r="I258" i="4"/>
  <c r="I257" i="4"/>
  <c r="I256" i="4"/>
  <c r="I255" i="4"/>
  <c r="I254" i="4"/>
  <c r="I253" i="4"/>
  <c r="I252" i="4"/>
  <c r="I251" i="4"/>
  <c r="I250" i="4"/>
  <c r="I249" i="4"/>
  <c r="I248" i="4"/>
  <c r="I300" i="4"/>
  <c r="I299" i="4"/>
  <c r="I298" i="4"/>
  <c r="I297" i="4"/>
  <c r="I296" i="4"/>
  <c r="I295" i="4"/>
  <c r="I294" i="4"/>
  <c r="I293" i="4"/>
  <c r="I292" i="4"/>
  <c r="I291" i="4"/>
  <c r="I290" i="4"/>
  <c r="I289" i="4"/>
  <c r="I288" i="4"/>
  <c r="I287" i="4"/>
  <c r="I286" i="4"/>
  <c r="I285" i="4"/>
  <c r="I284" i="4"/>
  <c r="I283" i="4"/>
  <c r="I282" i="4"/>
  <c r="I281" i="4"/>
  <c r="I280" i="4"/>
  <c r="I279" i="4"/>
  <c r="I278" i="4"/>
  <c r="I277" i="4"/>
  <c r="I276" i="4"/>
  <c r="I275" i="4"/>
  <c r="I126" i="4"/>
  <c r="I125" i="4"/>
  <c r="I124" i="4"/>
  <c r="I123" i="4"/>
  <c r="I122" i="4"/>
  <c r="I121" i="4"/>
  <c r="I120" i="4"/>
  <c r="I119" i="4"/>
  <c r="I118" i="4"/>
  <c r="I117" i="4"/>
  <c r="I116" i="4"/>
  <c r="I115" i="4"/>
  <c r="I114" i="4"/>
  <c r="I113" i="4"/>
  <c r="I112" i="4"/>
  <c r="I111" i="4"/>
  <c r="I110" i="4"/>
  <c r="I109" i="4"/>
  <c r="I108" i="4"/>
  <c r="I107" i="4"/>
  <c r="I106" i="4"/>
  <c r="I105" i="4"/>
  <c r="I104" i="4"/>
  <c r="I103" i="4"/>
  <c r="I102" i="4"/>
  <c r="I101" i="4"/>
  <c r="I100" i="4"/>
  <c r="I99" i="4"/>
  <c r="I98" i="4"/>
  <c r="I97" i="4"/>
  <c r="I96" i="4"/>
  <c r="I95" i="4"/>
  <c r="I94" i="4"/>
  <c r="I93" i="4"/>
  <c r="I92" i="4"/>
  <c r="I91" i="4"/>
  <c r="I90" i="4"/>
  <c r="I89" i="4"/>
  <c r="I88" i="4"/>
  <c r="I87" i="4"/>
  <c r="I86" i="4"/>
  <c r="I85" i="4"/>
  <c r="I84" i="4"/>
  <c r="I83" i="4"/>
  <c r="I82" i="4"/>
  <c r="I81" i="4"/>
  <c r="I80" i="4"/>
  <c r="I79" i="4"/>
  <c r="I78" i="4"/>
  <c r="I77" i="4"/>
  <c r="I76" i="4"/>
  <c r="I75" i="4"/>
  <c r="I74" i="4"/>
  <c r="I73" i="4"/>
  <c r="I72" i="4"/>
  <c r="I71" i="4"/>
  <c r="I70" i="4"/>
  <c r="I69" i="4"/>
  <c r="I68" i="4"/>
  <c r="I67" i="4"/>
  <c r="I66" i="4"/>
  <c r="I65" i="4"/>
  <c r="I64" i="4"/>
  <c r="I63" i="4"/>
  <c r="I62" i="4"/>
  <c r="I61" i="4"/>
  <c r="I60" i="4"/>
  <c r="I59" i="4"/>
  <c r="I58" i="4"/>
  <c r="I57" i="4"/>
  <c r="I56" i="4"/>
  <c r="I55" i="4"/>
  <c r="C33" i="45"/>
  <c r="AK1000" i="1" l="1"/>
  <c r="AK1008" i="1"/>
  <c r="AK1015" i="1"/>
  <c r="AK996" i="1"/>
  <c r="AT952" i="1"/>
  <c r="AT865" i="1"/>
  <c r="AT369" i="1"/>
  <c r="AT857" i="1"/>
  <c r="AT795" i="1"/>
  <c r="AT723" i="1"/>
  <c r="AT375" i="1"/>
  <c r="AT807" i="1"/>
  <c r="AT820" i="1"/>
  <c r="AT964" i="1"/>
  <c r="AT461" i="1"/>
  <c r="AT737" i="1"/>
  <c r="AT825" i="1"/>
  <c r="AT822" i="1"/>
  <c r="AT355" i="1"/>
  <c r="AT993" i="1"/>
  <c r="AT452" i="1"/>
  <c r="AT906" i="1"/>
  <c r="AT708" i="1"/>
  <c r="AT397" i="1"/>
  <c r="AT823" i="1"/>
  <c r="AT888" i="1"/>
  <c r="AT346" i="1"/>
  <c r="AT450" i="1"/>
  <c r="AT484" i="1"/>
  <c r="AT688" i="1"/>
  <c r="AT894" i="1"/>
  <c r="AT349" i="1"/>
  <c r="AT607" i="1"/>
  <c r="AT882" i="1"/>
  <c r="AT699" i="1"/>
  <c r="AT929" i="1"/>
  <c r="AT303" i="1"/>
  <c r="AT580" i="1"/>
  <c r="AT525" i="1"/>
  <c r="AT712" i="1"/>
  <c r="AT834" i="1"/>
  <c r="AT959" i="1"/>
  <c r="AT480" i="1"/>
  <c r="AT537" i="1"/>
  <c r="AT599" i="1"/>
  <c r="AT851" i="1"/>
  <c r="AT900" i="1"/>
  <c r="AT496" i="1"/>
  <c r="AT784" i="1"/>
  <c r="AT918" i="1"/>
  <c r="AT876" i="1"/>
  <c r="AT808" i="1"/>
  <c r="AT754" i="1"/>
  <c r="AT724" i="1"/>
  <c r="AT546" i="1"/>
  <c r="AT790" i="1"/>
  <c r="AT768" i="1"/>
  <c r="AT616" i="1"/>
  <c r="AT437" i="1"/>
  <c r="AT415" i="1"/>
  <c r="AT907" i="1"/>
  <c r="AT381" i="1"/>
  <c r="AT725" i="1"/>
  <c r="AT910" i="1"/>
  <c r="AT811" i="1"/>
  <c r="AT433" i="1"/>
  <c r="AT675" i="1"/>
  <c r="AT605" i="1"/>
  <c r="AT394" i="1"/>
  <c r="AT532" i="1"/>
  <c r="AT832" i="1"/>
  <c r="AT954" i="1"/>
  <c r="AT358" i="1"/>
  <c r="AT665" i="1"/>
  <c r="AT382" i="1"/>
  <c r="AT447" i="1"/>
  <c r="AT357" i="1"/>
  <c r="AT574" i="1"/>
  <c r="AT778" i="1"/>
  <c r="AT516" i="1"/>
  <c r="AT589" i="1"/>
  <c r="AT781" i="1"/>
  <c r="AT707" i="1"/>
  <c r="AT792" i="1"/>
  <c r="AT887" i="1"/>
  <c r="AT413" i="1"/>
  <c r="AT406" i="1"/>
  <c r="AT544" i="1"/>
  <c r="AT990" i="1"/>
  <c r="AT966" i="1"/>
  <c r="AT978" i="1"/>
  <c r="AT565" i="1"/>
  <c r="AT365" i="1"/>
  <c r="AT689" i="1"/>
  <c r="AT520" i="1"/>
  <c r="AT930" i="1"/>
  <c r="AT989" i="1"/>
  <c r="AT771" i="1"/>
  <c r="AT705" i="1"/>
  <c r="AT424" i="1"/>
  <c r="AT581" i="1"/>
  <c r="AT558" i="1"/>
  <c r="AT460" i="1"/>
  <c r="AT893" i="1"/>
  <c r="AT752" i="1"/>
  <c r="AT727" i="1"/>
  <c r="AT596" i="1"/>
  <c r="AT370" i="1"/>
  <c r="AT736" i="1"/>
  <c r="AT435" i="1"/>
  <c r="AT388" i="1"/>
  <c r="AT819" i="1"/>
  <c r="AT824" i="1"/>
  <c r="AP882" i="1"/>
  <c r="AT837" i="1"/>
  <c r="AT356" i="1"/>
  <c r="AT800" i="1"/>
  <c r="AT849" i="1"/>
  <c r="AT633" i="1"/>
  <c r="AT798" i="1"/>
  <c r="AT528" i="1"/>
  <c r="AT949" i="1"/>
  <c r="AT339" i="1"/>
  <c r="AP365" i="1"/>
  <c r="AT579" i="1"/>
  <c r="AT899" i="1"/>
  <c r="AT536" i="1"/>
  <c r="AT463" i="1"/>
  <c r="AT592" i="1"/>
  <c r="AT341" i="1"/>
  <c r="AT331" i="1"/>
  <c r="AT729" i="1"/>
  <c r="AT676" i="1"/>
  <c r="AT748" i="1"/>
  <c r="AT844" i="1"/>
  <c r="AT863" i="1"/>
  <c r="AT318" i="1"/>
  <c r="AT935" i="1"/>
  <c r="AT760" i="1"/>
  <c r="AT561" i="1"/>
  <c r="AT459" i="1"/>
  <c r="AT802" i="1"/>
  <c r="AT646" i="1"/>
  <c r="AT568" i="1"/>
  <c r="AT875" i="1"/>
  <c r="AT932" i="1"/>
  <c r="AT472" i="1"/>
  <c r="AT833" i="1"/>
  <c r="AT354" i="1"/>
  <c r="AT310" i="1"/>
  <c r="AT994" i="1"/>
  <c r="AT850" i="1"/>
  <c r="AT325" i="1"/>
  <c r="AP665" i="1"/>
  <c r="AT314" i="1"/>
  <c r="AT548" i="1"/>
  <c r="AT622" i="1"/>
  <c r="AT604" i="1"/>
  <c r="AT353" i="1"/>
  <c r="AT343" i="1"/>
  <c r="AT941" i="1"/>
  <c r="AT739" i="1"/>
  <c r="AT947" i="1"/>
  <c r="AT305" i="1"/>
  <c r="AT726" i="1"/>
  <c r="AT632" i="1"/>
  <c r="AT884" i="1"/>
  <c r="AT453" i="1"/>
  <c r="AT657" i="1"/>
  <c r="AT921" i="1"/>
  <c r="AT396" i="1"/>
  <c r="AT973" i="1"/>
  <c r="AT491" i="1"/>
  <c r="AT698" i="1"/>
  <c r="AT789" i="1"/>
  <c r="AT628" i="1"/>
  <c r="AT308" i="1"/>
  <c r="AT801" i="1"/>
  <c r="AT732" i="1"/>
  <c r="AT363" i="1"/>
  <c r="AT556" i="1"/>
  <c r="AT761" i="1"/>
  <c r="AT597" i="1"/>
  <c r="AT492" i="1"/>
  <c r="AT590" i="1"/>
  <c r="AT923" i="1"/>
  <c r="AT304" i="1"/>
  <c r="AT750" i="1"/>
  <c r="AT942" i="1"/>
  <c r="AT307" i="1"/>
  <c r="AT799" i="1"/>
  <c r="AT404" i="1"/>
  <c r="AT896" i="1"/>
  <c r="AT982" i="1"/>
  <c r="AT500" i="1"/>
  <c r="AT718" i="1"/>
  <c r="AT400" i="1"/>
  <c r="AT640" i="1"/>
  <c r="AT330" i="1"/>
  <c r="AT320" i="1"/>
  <c r="AT953" i="1"/>
  <c r="AT680" i="1"/>
  <c r="AT587" i="1"/>
  <c r="AT751" i="1"/>
  <c r="AT337" i="1"/>
  <c r="AT306" i="1"/>
  <c r="AT740" i="1"/>
  <c r="AT905" i="1"/>
  <c r="AT538" i="1"/>
  <c r="AT421" i="1"/>
  <c r="AT651" i="1"/>
  <c r="AT730" i="1"/>
  <c r="AT711" i="1"/>
  <c r="AT965" i="1"/>
  <c r="AT772" i="1"/>
  <c r="AT317" i="1"/>
  <c r="AT441" i="1"/>
  <c r="AT831" i="1"/>
  <c r="AT508" i="1"/>
  <c r="AT928" i="1"/>
  <c r="AT562" i="1"/>
  <c r="AT656" i="1"/>
  <c r="AT681" i="1"/>
  <c r="AP689" i="1"/>
  <c r="AT691" i="1"/>
  <c r="AT791" i="1"/>
  <c r="AT810" i="1"/>
  <c r="AT971" i="1"/>
  <c r="AT412" i="1"/>
  <c r="AT652" i="1"/>
  <c r="AT858" i="1"/>
  <c r="AT333" i="1"/>
  <c r="AT322" i="1"/>
  <c r="AT448" i="1"/>
  <c r="AT917" i="1"/>
  <c r="AT861" i="1"/>
  <c r="AT700" i="1"/>
  <c r="AT364" i="1"/>
  <c r="AT796" i="1"/>
  <c r="AT376" i="1"/>
  <c r="AT557" i="1"/>
  <c r="AT735" i="1"/>
  <c r="AT911" i="1"/>
  <c r="AT471" i="1"/>
  <c r="AT316" i="1"/>
  <c r="AT329" i="1"/>
  <c r="AT569" i="1"/>
  <c r="AT416" i="1"/>
  <c r="AT869" i="1"/>
  <c r="AT742" i="1"/>
  <c r="AT591" i="1"/>
  <c r="AT983" i="1"/>
  <c r="AT881" i="1"/>
  <c r="AT706" i="1"/>
  <c r="AT328" i="1"/>
  <c r="AP520" i="1"/>
  <c r="AT377" i="1"/>
  <c r="AT977" i="1"/>
  <c r="AT765" i="1"/>
  <c r="AT920" i="1"/>
  <c r="AT489" i="1"/>
  <c r="AT432" i="1"/>
  <c r="AT367" i="1"/>
  <c r="AT674" i="1"/>
  <c r="AT716" i="1"/>
  <c r="AT630" i="1"/>
  <c r="AT436" i="1"/>
  <c r="AT664" i="1"/>
  <c r="AT870" i="1"/>
  <c r="AT345" i="1"/>
  <c r="AT297" i="1"/>
  <c r="AT298" i="1"/>
  <c r="AT296" i="1"/>
  <c r="G23" i="78"/>
  <c r="H8" i="78" s="1"/>
  <c r="I8" i="78" s="1"/>
  <c r="J8" i="78" s="1"/>
  <c r="Q31" i="1"/>
  <c r="AB31" i="1"/>
  <c r="W31" i="1"/>
  <c r="U31" i="1"/>
  <c r="T31" i="1"/>
  <c r="O31" i="1"/>
  <c r="AA31" i="1"/>
  <c r="Y31" i="1"/>
  <c r="AE31" i="1"/>
  <c r="AJ31" i="1"/>
  <c r="S31" i="1"/>
  <c r="V31" i="1"/>
  <c r="R31" i="1"/>
  <c r="P31" i="1"/>
  <c r="X31" i="1"/>
  <c r="AG31" i="1"/>
  <c r="AI31" i="1"/>
  <c r="AF31" i="1"/>
  <c r="AC31" i="1"/>
  <c r="Z31" i="1"/>
  <c r="AH31" i="1"/>
  <c r="AD31" i="1"/>
  <c r="P32" i="1"/>
  <c r="V32" i="1"/>
  <c r="AB32" i="1"/>
  <c r="AH32" i="1"/>
  <c r="Q32" i="1"/>
  <c r="AI32" i="1"/>
  <c r="AC32" i="1"/>
  <c r="AJ32" i="1"/>
  <c r="R32" i="1"/>
  <c r="W32" i="1"/>
  <c r="AG32" i="1"/>
  <c r="AD32" i="1"/>
  <c r="X32" i="1"/>
  <c r="AA32" i="1"/>
  <c r="S32" i="1"/>
  <c r="Y32" i="1"/>
  <c r="AE32" i="1"/>
  <c r="E32" i="1"/>
  <c r="D32" i="1" s="1"/>
  <c r="T32" i="1"/>
  <c r="Z32" i="1"/>
  <c r="AF32" i="1"/>
  <c r="O32" i="1"/>
  <c r="U32" i="1"/>
  <c r="AK28" i="1"/>
  <c r="AK1014" i="1"/>
  <c r="AK1004" i="1"/>
  <c r="AK999" i="1"/>
  <c r="AK1006" i="1"/>
  <c r="AK1003" i="1"/>
  <c r="AK1002" i="1"/>
  <c r="AK1011" i="1"/>
  <c r="AK997" i="1"/>
  <c r="AK721" i="1"/>
  <c r="AK769" i="1"/>
  <c r="AK853" i="1"/>
  <c r="AK598" i="1"/>
  <c r="AK970" i="1"/>
  <c r="AK720" i="1"/>
  <c r="AK756" i="1"/>
  <c r="AK852" i="1"/>
  <c r="AK794" i="1"/>
  <c r="AK626" i="1"/>
  <c r="AK627" i="1"/>
  <c r="AP548" i="1"/>
  <c r="AK473" i="1"/>
  <c r="AK714" i="1"/>
  <c r="AK583" i="1"/>
  <c r="AK883" i="1"/>
  <c r="AK332" i="1"/>
  <c r="AK428" i="1"/>
  <c r="AK788" i="1"/>
  <c r="AK693" i="1"/>
  <c r="AK753" i="1"/>
  <c r="AK478" i="1"/>
  <c r="AK550" i="1"/>
  <c r="AK312" i="1"/>
  <c r="AK420" i="1"/>
  <c r="AK468" i="1"/>
  <c r="AK487" i="1"/>
  <c r="AK703" i="1"/>
  <c r="AK839" i="1"/>
  <c r="AK393" i="1"/>
  <c r="AK827" i="1"/>
  <c r="AK948" i="1"/>
  <c r="AK386" i="1"/>
  <c r="AK593" i="1"/>
  <c r="AK1009" i="1"/>
  <c r="AP899" i="1"/>
  <c r="AK617" i="1"/>
  <c r="AP869" i="1"/>
  <c r="AP742" i="1"/>
  <c r="AP591" i="1"/>
  <c r="AP983" i="1"/>
  <c r="AP881" i="1"/>
  <c r="AP706" i="1"/>
  <c r="AK545" i="1"/>
  <c r="AK713" i="1"/>
  <c r="AK749" i="1"/>
  <c r="AK534" i="1"/>
  <c r="AK570" i="1"/>
  <c r="AK762" i="1"/>
  <c r="AK571" i="1"/>
  <c r="AK643" i="1"/>
  <c r="AK787" i="1"/>
  <c r="AK776" i="1"/>
  <c r="AP800" i="1"/>
  <c r="AP884" i="1"/>
  <c r="AK980" i="1"/>
  <c r="AK909" i="1"/>
  <c r="AK933" i="1"/>
  <c r="AK898" i="1"/>
  <c r="AK922" i="1"/>
  <c r="AK384" i="1"/>
  <c r="AK408" i="1"/>
  <c r="AK456" i="1"/>
  <c r="AK613" i="1"/>
  <c r="AK709" i="1"/>
  <c r="AK841" i="1"/>
  <c r="AK889" i="1"/>
  <c r="AK612" i="1"/>
  <c r="AK475" i="1"/>
  <c r="AP691" i="1"/>
  <c r="AP751" i="1"/>
  <c r="AK615" i="1"/>
  <c r="AK671" i="1"/>
  <c r="AK610" i="1"/>
  <c r="AK519" i="1"/>
  <c r="AK431" i="1"/>
  <c r="AK467" i="1"/>
  <c r="AK515" i="1"/>
  <c r="AP851" i="1"/>
  <c r="AK684" i="1"/>
  <c r="AK854" i="1"/>
  <c r="AK374" i="1"/>
  <c r="AK530" i="1"/>
  <c r="AK866" i="1"/>
  <c r="AK327" i="1"/>
  <c r="AK575" i="1"/>
  <c r="AK533" i="1"/>
  <c r="AK701" i="1"/>
  <c r="AK342" i="1"/>
  <c r="AP822" i="1"/>
  <c r="AP978" i="1"/>
  <c r="AK631" i="1"/>
  <c r="AK775" i="1"/>
  <c r="AK464" i="1"/>
  <c r="AK620" i="1"/>
  <c r="AK668" i="1"/>
  <c r="AP740" i="1"/>
  <c r="AP896" i="1"/>
  <c r="AP920" i="1"/>
  <c r="AK968" i="1"/>
  <c r="AP905" i="1"/>
  <c r="AK897" i="1"/>
  <c r="AK945" i="1"/>
  <c r="AK981" i="1"/>
  <c r="AK526" i="1"/>
  <c r="AK886" i="1"/>
  <c r="AK336" i="1"/>
  <c r="AK372" i="1"/>
  <c r="AK588" i="1"/>
  <c r="AP421" i="1"/>
  <c r="AK505" i="1"/>
  <c r="AP823" i="1"/>
  <c r="AK927" i="1"/>
  <c r="AK535" i="1"/>
  <c r="AK848" i="1"/>
  <c r="AK563" i="1"/>
  <c r="AK855" i="1"/>
  <c r="AK573" i="1"/>
  <c r="AK387" i="1"/>
  <c r="AK838" i="1"/>
  <c r="AK903" i="1"/>
  <c r="AK419" i="1"/>
  <c r="AK455" i="1"/>
  <c r="AK479" i="1"/>
  <c r="AK503" i="1"/>
  <c r="AK635" i="1"/>
  <c r="AK731" i="1"/>
  <c r="AK755" i="1"/>
  <c r="AK636" i="1"/>
  <c r="AK660" i="1"/>
  <c r="AP768" i="1"/>
  <c r="AP792" i="1"/>
  <c r="AK842" i="1"/>
  <c r="AK362" i="1"/>
  <c r="AK542" i="1"/>
  <c r="AK782" i="1"/>
  <c r="AK830" i="1"/>
  <c r="AK411" i="1"/>
  <c r="AK483" i="1"/>
  <c r="AK659" i="1"/>
  <c r="AP801" i="1"/>
  <c r="AK845" i="1"/>
  <c r="AK439" i="1"/>
  <c r="AK451" i="1"/>
  <c r="AK344" i="1"/>
  <c r="AK368" i="1"/>
  <c r="AK608" i="1"/>
  <c r="AP632" i="1"/>
  <c r="AP656" i="1"/>
  <c r="AK956" i="1"/>
  <c r="AP381" i="1"/>
  <c r="AK513" i="1"/>
  <c r="AP633" i="1"/>
  <c r="AP657" i="1"/>
  <c r="AP681" i="1"/>
  <c r="AK885" i="1"/>
  <c r="AK514" i="1"/>
  <c r="AP587" i="1"/>
  <c r="AK348" i="1"/>
  <c r="AK576" i="1"/>
  <c r="AK648" i="1"/>
  <c r="AK385" i="1"/>
  <c r="AK409" i="1"/>
  <c r="AK469" i="1"/>
  <c r="AK493" i="1"/>
  <c r="AK649" i="1"/>
  <c r="AK817" i="1"/>
  <c r="AP865" i="1"/>
  <c r="AK547" i="1"/>
  <c r="AK891" i="1"/>
  <c r="AK510" i="1"/>
  <c r="AK836" i="1"/>
  <c r="AK985" i="1"/>
  <c r="AP675" i="1"/>
  <c r="AK975" i="1"/>
  <c r="AK430" i="1"/>
  <c r="AK407" i="1"/>
  <c r="AK695" i="1"/>
  <c r="AK719" i="1"/>
  <c r="AK360" i="1"/>
  <c r="AK624" i="1"/>
  <c r="AK804" i="1"/>
  <c r="AK828" i="1"/>
  <c r="AK864" i="1"/>
  <c r="AK704" i="1"/>
  <c r="AP674" i="1"/>
  <c r="AK686" i="1"/>
  <c r="AK722" i="1"/>
  <c r="AK931" i="1"/>
  <c r="AK498" i="1"/>
  <c r="AK350" i="1"/>
  <c r="AK470" i="1"/>
  <c r="AK494" i="1"/>
  <c r="AK806" i="1"/>
  <c r="AK890" i="1"/>
  <c r="AK974" i="1"/>
  <c r="AK594" i="1"/>
  <c r="AP441" i="1"/>
  <c r="AP850" i="1"/>
  <c r="AP729" i="1"/>
  <c r="AK521" i="1"/>
  <c r="AP833" i="1"/>
  <c r="AP726" i="1"/>
  <c r="AP834" i="1"/>
  <c r="AP437" i="1"/>
  <c r="AP699" i="1"/>
  <c r="AP929" i="1"/>
  <c r="AP580" i="1"/>
  <c r="AP525" i="1"/>
  <c r="AP712" i="1"/>
  <c r="AP616" i="1"/>
  <c r="AP928" i="1"/>
  <c r="AP952" i="1"/>
  <c r="AK976" i="1"/>
  <c r="AP750" i="1"/>
  <c r="AP561" i="1"/>
  <c r="AK403" i="1"/>
  <c r="AK427" i="1"/>
  <c r="AP799" i="1"/>
  <c r="AK955" i="1"/>
  <c r="AP596" i="1"/>
  <c r="AK908" i="1"/>
  <c r="AP574" i="1"/>
  <c r="AK465" i="1"/>
  <c r="AK477" i="1"/>
  <c r="AK501" i="1"/>
  <c r="AP597" i="1"/>
  <c r="AK658" i="1"/>
  <c r="AP982" i="1"/>
  <c r="AK564" i="1"/>
  <c r="AP708" i="1"/>
  <c r="AK457" i="1"/>
  <c r="AK481" i="1"/>
  <c r="AK877" i="1"/>
  <c r="AK523" i="1"/>
  <c r="AK815" i="1"/>
  <c r="AK449" i="1"/>
  <c r="AK690" i="1"/>
  <c r="AK395" i="1"/>
  <c r="AK780" i="1"/>
  <c r="AK710" i="1"/>
  <c r="AK746" i="1"/>
  <c r="AK879" i="1"/>
  <c r="AK302" i="1"/>
  <c r="AK554" i="1"/>
  <c r="AK566" i="1"/>
  <c r="AK662" i="1"/>
  <c r="AP698" i="1"/>
  <c r="AK747" i="1"/>
  <c r="AK366" i="1"/>
  <c r="AK425" i="1"/>
  <c r="AK618" i="1"/>
  <c r="AK683" i="1"/>
  <c r="AK518" i="1"/>
  <c r="AP911" i="1"/>
  <c r="AP941" i="1"/>
  <c r="AP369" i="1"/>
  <c r="AK391" i="1"/>
  <c r="AK715" i="1"/>
  <c r="AK763" i="1"/>
  <c r="AK967" i="1"/>
  <c r="AP849" i="1"/>
  <c r="AP537" i="1"/>
  <c r="AK301" i="1"/>
  <c r="AK313" i="1"/>
  <c r="AK445" i="1"/>
  <c r="AK577" i="1"/>
  <c r="AK793" i="1"/>
  <c r="AK961" i="1"/>
  <c r="AK512" i="1"/>
  <c r="AK603" i="1"/>
  <c r="AK634" i="1"/>
  <c r="AK383" i="1"/>
  <c r="AK444" i="1"/>
  <c r="AK913" i="1"/>
  <c r="AK878" i="1"/>
  <c r="AK963" i="1"/>
  <c r="AK641" i="1"/>
  <c r="AK401" i="1"/>
  <c r="AK522" i="1"/>
  <c r="AK654" i="1"/>
  <c r="AK443" i="1"/>
  <c r="AK901" i="1"/>
  <c r="AP795" i="1"/>
  <c r="AP556" i="1"/>
  <c r="AP558" i="1"/>
  <c r="AK846" i="1"/>
  <c r="AP837" i="1"/>
  <c r="AP863" i="1"/>
  <c r="AP447" i="1"/>
  <c r="AP989" i="1"/>
  <c r="AP771" i="1"/>
  <c r="AP705" i="1"/>
  <c r="AK916" i="1"/>
  <c r="AP581" i="1"/>
  <c r="AP569" i="1"/>
  <c r="AK438" i="1"/>
  <c r="AK595" i="1"/>
  <c r="AP727" i="1"/>
  <c r="AK859" i="1"/>
  <c r="AK943" i="1"/>
  <c r="AP404" i="1"/>
  <c r="AP452" i="1"/>
  <c r="AK572" i="1"/>
  <c r="AP994" i="1"/>
  <c r="AP489" i="1"/>
  <c r="AP906" i="1"/>
  <c r="AK502" i="1"/>
  <c r="AP538" i="1"/>
  <c r="AK874" i="1"/>
  <c r="AP790" i="1"/>
  <c r="AP325" i="1"/>
  <c r="AP565" i="1"/>
  <c r="AP589" i="1"/>
  <c r="AK462" i="1"/>
  <c r="AK488" i="1"/>
  <c r="AK840" i="1"/>
  <c r="AK936" i="1"/>
  <c r="AK783" i="1"/>
  <c r="AK685" i="1"/>
  <c r="AK872" i="1"/>
  <c r="AK338" i="1"/>
  <c r="AK734" i="1"/>
  <c r="AK629" i="1"/>
  <c r="AK797" i="1"/>
  <c r="AK666" i="1"/>
  <c r="AK335" i="1"/>
  <c r="AP557" i="1"/>
  <c r="AP935" i="1"/>
  <c r="AP460" i="1"/>
  <c r="AP752" i="1"/>
  <c r="AK991" i="1"/>
  <c r="AK582" i="1"/>
  <c r="AK992" i="1"/>
  <c r="AK619" i="1"/>
  <c r="AK847" i="1"/>
  <c r="AK871" i="1"/>
  <c r="AP562" i="1"/>
  <c r="AP416" i="1"/>
  <c r="AK860" i="1"/>
  <c r="AP453" i="1"/>
  <c r="AK669" i="1"/>
  <c r="AP959" i="1"/>
  <c r="AK670" i="1"/>
  <c r="AK682" i="1"/>
  <c r="AK862" i="1"/>
  <c r="AP910" i="1"/>
  <c r="AK946" i="1"/>
  <c r="AP480" i="1"/>
  <c r="AK567" i="1"/>
  <c r="AK380" i="1"/>
  <c r="AK560" i="1"/>
  <c r="AK915" i="1"/>
  <c r="AK442" i="1"/>
  <c r="AK399" i="1"/>
  <c r="AK474" i="1"/>
  <c r="AK816" i="1"/>
  <c r="AK924" i="1"/>
  <c r="AK673" i="1"/>
  <c r="AK697" i="1"/>
  <c r="AK650" i="1"/>
  <c r="AK351" i="1"/>
  <c r="AP590" i="1"/>
  <c r="AK758" i="1"/>
  <c r="AK785" i="1"/>
  <c r="AK647" i="1"/>
  <c r="AP861" i="1"/>
  <c r="AP754" i="1"/>
  <c r="AP723" i="1"/>
  <c r="AP748" i="1"/>
  <c r="AP964" i="1"/>
  <c r="AP761" i="1"/>
  <c r="AP760" i="1"/>
  <c r="AP736" i="1"/>
  <c r="AP435" i="1"/>
  <c r="AP388" i="1"/>
  <c r="AP819" i="1"/>
  <c r="AP824" i="1"/>
  <c r="AK389" i="1"/>
  <c r="AP977" i="1"/>
  <c r="AK414" i="1"/>
  <c r="AK426" i="1"/>
  <c r="AK835" i="1"/>
  <c r="AP765" i="1"/>
  <c r="AK585" i="1"/>
  <c r="AK873" i="1"/>
  <c r="AP382" i="1"/>
  <c r="AK694" i="1"/>
  <c r="AK826" i="1"/>
  <c r="AK300" i="1"/>
  <c r="AP432" i="1"/>
  <c r="AP492" i="1"/>
  <c r="AP516" i="1"/>
  <c r="AK540" i="1"/>
  <c r="AK637" i="1"/>
  <c r="AP781" i="1"/>
  <c r="AK423" i="1"/>
  <c r="AK495" i="1"/>
  <c r="AK524" i="1"/>
  <c r="AK764" i="1"/>
  <c r="AK687" i="1"/>
  <c r="AK987" i="1"/>
  <c r="AK543" i="1"/>
  <c r="AK334" i="1"/>
  <c r="AK418" i="1"/>
  <c r="AK696" i="1"/>
  <c r="AK371" i="1"/>
  <c r="AK539" i="1"/>
  <c r="AP707" i="1"/>
  <c r="AK743" i="1"/>
  <c r="AK912" i="1"/>
  <c r="AK661" i="1"/>
  <c r="AK614" i="1"/>
  <c r="AK926" i="1"/>
  <c r="AK507" i="1"/>
  <c r="AK639" i="1"/>
  <c r="AK326" i="1"/>
  <c r="AK638" i="1"/>
  <c r="AK843" i="1"/>
  <c r="AK939" i="1"/>
  <c r="AK677" i="1"/>
  <c r="AP857" i="1"/>
  <c r="AP363" i="1"/>
  <c r="AK856" i="1"/>
  <c r="AP459" i="1"/>
  <c r="AP802" i="1"/>
  <c r="AP646" i="1"/>
  <c r="AP568" i="1"/>
  <c r="AP875" i="1"/>
  <c r="AP932" i="1"/>
  <c r="AP472" i="1"/>
  <c r="AP820" i="1"/>
  <c r="AP844" i="1"/>
  <c r="AK880" i="1"/>
  <c r="AK509" i="1"/>
  <c r="AK821" i="1"/>
  <c r="AP732" i="1"/>
  <c r="AP607" i="1"/>
  <c r="AK979" i="1"/>
  <c r="AP322" i="1"/>
  <c r="AK728" i="1"/>
  <c r="AK609" i="1"/>
  <c r="AK813" i="1"/>
  <c r="AP921" i="1"/>
  <c r="AK969" i="1"/>
  <c r="AP725" i="1"/>
  <c r="AP396" i="1"/>
  <c r="AP528" i="1"/>
  <c r="AK552" i="1"/>
  <c r="AK361" i="1"/>
  <c r="AK541" i="1"/>
  <c r="AK601" i="1"/>
  <c r="AK625" i="1"/>
  <c r="AK944" i="1"/>
  <c r="AK531" i="1"/>
  <c r="AK759" i="1"/>
  <c r="AK429" i="1"/>
  <c r="AK549" i="1"/>
  <c r="AK717" i="1"/>
  <c r="AK359" i="1"/>
  <c r="AK527" i="1"/>
  <c r="AK551" i="1"/>
  <c r="AP599" i="1"/>
  <c r="AK779" i="1"/>
  <c r="AP876" i="1"/>
  <c r="AK984" i="1"/>
  <c r="AK422" i="1"/>
  <c r="AK986" i="1"/>
  <c r="AK434" i="1"/>
  <c r="AK506" i="1"/>
  <c r="AK938" i="1"/>
  <c r="AK347" i="1"/>
  <c r="AK642" i="1"/>
  <c r="AP831" i="1"/>
  <c r="AK645" i="1"/>
  <c r="AP917" i="1"/>
  <c r="AP737" i="1"/>
  <c r="AK319" i="1"/>
  <c r="AP893" i="1"/>
  <c r="AP711" i="1"/>
  <c r="AP424" i="1"/>
  <c r="AK868" i="1"/>
  <c r="AK904" i="1"/>
  <c r="AP329" i="1"/>
  <c r="AK497" i="1"/>
  <c r="AK809" i="1"/>
  <c r="AK390" i="1"/>
  <c r="AK402" i="1"/>
  <c r="AK786" i="1"/>
  <c r="AP942" i="1"/>
  <c r="AP993" i="1"/>
  <c r="AK584" i="1"/>
  <c r="AK692" i="1"/>
  <c r="AP778" i="1"/>
  <c r="AK466" i="1"/>
  <c r="AK490" i="1"/>
  <c r="AK766" i="1"/>
  <c r="AK529" i="1"/>
  <c r="AK553" i="1"/>
  <c r="AK757" i="1"/>
  <c r="AK937" i="1"/>
  <c r="AP367" i="1"/>
  <c r="AK511" i="1"/>
  <c r="AK679" i="1"/>
  <c r="AK812" i="1"/>
  <c r="AK321" i="1"/>
  <c r="AK417" i="1"/>
  <c r="AK777" i="1"/>
  <c r="AK867" i="1"/>
  <c r="AK611" i="1"/>
  <c r="AK988" i="1"/>
  <c r="AK663" i="1"/>
  <c r="AK323" i="1"/>
  <c r="AK767" i="1"/>
  <c r="AK803" i="1"/>
  <c r="AK744" i="1"/>
  <c r="AP888" i="1"/>
  <c r="AK972" i="1"/>
  <c r="AK902" i="1"/>
  <c r="AK962" i="1"/>
  <c r="AP579" i="1"/>
  <c r="AK410" i="1"/>
  <c r="AK446" i="1"/>
  <c r="AK458" i="1"/>
  <c r="AK914" i="1"/>
  <c r="AP791" i="1"/>
  <c r="AK653" i="1"/>
  <c r="AK738" i="1"/>
  <c r="AP735" i="1"/>
  <c r="AK934" i="1"/>
  <c r="AK504" i="1"/>
  <c r="AP953" i="1"/>
  <c r="AP807" i="1"/>
  <c r="AP724" i="1"/>
  <c r="AP651" i="1"/>
  <c r="AP923" i="1"/>
  <c r="AP730" i="1"/>
  <c r="AP947" i="1"/>
  <c r="AP965" i="1"/>
  <c r="AK352" i="1"/>
  <c r="AP700" i="1"/>
  <c r="AP796" i="1"/>
  <c r="AP772" i="1"/>
  <c r="AP376" i="1"/>
  <c r="AK340" i="1"/>
  <c r="AK892" i="1"/>
  <c r="AK940" i="1"/>
  <c r="AP377" i="1"/>
  <c r="AP461" i="1"/>
  <c r="AK485" i="1"/>
  <c r="AK773" i="1"/>
  <c r="AK378" i="1"/>
  <c r="AK774" i="1"/>
  <c r="AK559" i="1"/>
  <c r="AK895" i="1"/>
  <c r="AP907" i="1"/>
  <c r="AK919" i="1"/>
  <c r="AK392" i="1"/>
  <c r="AK440" i="1"/>
  <c r="AK644" i="1"/>
  <c r="AK621" i="1"/>
  <c r="AK741" i="1"/>
  <c r="AP798" i="1"/>
  <c r="AK454" i="1"/>
  <c r="AK814" i="1"/>
  <c r="AK958" i="1"/>
  <c r="AK324" i="1"/>
  <c r="AK373" i="1"/>
  <c r="AK517" i="1"/>
  <c r="AK733" i="1"/>
  <c r="AK745" i="1"/>
  <c r="AK805" i="1"/>
  <c r="AK829" i="1"/>
  <c r="AK925" i="1"/>
  <c r="AP949" i="1"/>
  <c r="AP973" i="1"/>
  <c r="AK379" i="1"/>
  <c r="AK499" i="1"/>
  <c r="AK655" i="1"/>
  <c r="AK667" i="1"/>
  <c r="AP339" i="1"/>
  <c r="AK476" i="1"/>
  <c r="AK309" i="1"/>
  <c r="AK405" i="1"/>
  <c r="AK957" i="1"/>
  <c r="AK315" i="1"/>
  <c r="AK951" i="1"/>
  <c r="AK299" i="1"/>
  <c r="AK311" i="1"/>
  <c r="AK606" i="1"/>
  <c r="AK600" i="1"/>
  <c r="AP900" i="1"/>
  <c r="AK960" i="1"/>
  <c r="AK672" i="1"/>
  <c r="AK770" i="1"/>
  <c r="AK818" i="1"/>
  <c r="AK950" i="1"/>
  <c r="AK586" i="1"/>
  <c r="AK398" i="1"/>
  <c r="AK578" i="1"/>
  <c r="AK602" i="1"/>
  <c r="AK555" i="1"/>
  <c r="AP887" i="1"/>
  <c r="AK486" i="1"/>
  <c r="AK678" i="1"/>
  <c r="AK702" i="1"/>
  <c r="AK623" i="1"/>
  <c r="AK482" i="1"/>
  <c r="M525" i="1"/>
  <c r="M550" i="1"/>
  <c r="M551" i="1"/>
  <c r="M552" i="1"/>
  <c r="M553" i="1"/>
  <c r="M585" i="1"/>
  <c r="M621" i="1"/>
  <c r="M656" i="1"/>
  <c r="M688" i="1"/>
  <c r="M689" i="1"/>
  <c r="M690" i="1"/>
  <c r="M691" i="1"/>
  <c r="M718" i="1"/>
  <c r="M719" i="1"/>
  <c r="M720" i="1"/>
  <c r="M721" i="1"/>
  <c r="M722" i="1"/>
  <c r="M723" i="1"/>
  <c r="M754" i="1"/>
  <c r="M755" i="1"/>
  <c r="M756" i="1"/>
  <c r="M757" i="1"/>
  <c r="M758" i="1"/>
  <c r="M759" i="1"/>
  <c r="M790" i="1"/>
  <c r="M791" i="1"/>
  <c r="M792" i="1"/>
  <c r="M793" i="1"/>
  <c r="M826" i="1"/>
  <c r="M827" i="1"/>
  <c r="M828" i="1"/>
  <c r="M829" i="1"/>
  <c r="M862" i="1"/>
  <c r="M863" i="1"/>
  <c r="M864" i="1"/>
  <c r="M865" i="1"/>
  <c r="M898" i="1"/>
  <c r="M899" i="1"/>
  <c r="M900" i="1"/>
  <c r="M901" i="1"/>
  <c r="M526" i="1"/>
  <c r="M527" i="1"/>
  <c r="M528" i="1"/>
  <c r="M529" i="1"/>
  <c r="M554" i="1"/>
  <c r="M555" i="1"/>
  <c r="M586" i="1"/>
  <c r="M587" i="1"/>
  <c r="M588" i="1"/>
  <c r="M589" i="1"/>
  <c r="M590" i="1"/>
  <c r="M591" i="1"/>
  <c r="M622" i="1"/>
  <c r="M623" i="1"/>
  <c r="M624" i="1"/>
  <c r="M625" i="1"/>
  <c r="M626" i="1"/>
  <c r="M627" i="1"/>
  <c r="M657" i="1"/>
  <c r="M692" i="1"/>
  <c r="M724" i="1"/>
  <c r="M725" i="1"/>
  <c r="M726" i="1"/>
  <c r="M727" i="1"/>
  <c r="M760" i="1"/>
  <c r="M761" i="1"/>
  <c r="M762" i="1"/>
  <c r="M763" i="1"/>
  <c r="M794" i="1"/>
  <c r="M795" i="1"/>
  <c r="M796" i="1"/>
  <c r="M797" i="1"/>
  <c r="M798" i="1"/>
  <c r="M799" i="1"/>
  <c r="M830" i="1"/>
  <c r="M831" i="1"/>
  <c r="M832" i="1"/>
  <c r="M833" i="1"/>
  <c r="M834" i="1"/>
  <c r="M835" i="1"/>
  <c r="M866" i="1"/>
  <c r="M867" i="1"/>
  <c r="M868" i="1"/>
  <c r="M869" i="1"/>
  <c r="M870" i="1"/>
  <c r="M871" i="1"/>
  <c r="M902" i="1"/>
  <c r="M903" i="1"/>
  <c r="M904" i="1"/>
  <c r="M905" i="1"/>
  <c r="M906" i="1"/>
  <c r="M907" i="1"/>
  <c r="M938" i="1"/>
  <c r="M939" i="1"/>
  <c r="M940" i="1"/>
  <c r="M530" i="1"/>
  <c r="M531" i="1"/>
  <c r="M556" i="1"/>
  <c r="M557" i="1"/>
  <c r="M558" i="1"/>
  <c r="M559" i="1"/>
  <c r="M592" i="1"/>
  <c r="M593" i="1"/>
  <c r="M594" i="1"/>
  <c r="M595" i="1"/>
  <c r="M628" i="1"/>
  <c r="M629" i="1"/>
  <c r="M630" i="1"/>
  <c r="M631" i="1"/>
  <c r="M658" i="1"/>
  <c r="M659" i="1"/>
  <c r="M660" i="1"/>
  <c r="M661" i="1"/>
  <c r="M693" i="1"/>
  <c r="M728" i="1"/>
  <c r="M764" i="1"/>
  <c r="M800" i="1"/>
  <c r="M836" i="1"/>
  <c r="M872" i="1"/>
  <c r="M908" i="1"/>
  <c r="M944" i="1"/>
  <c r="M532" i="1"/>
  <c r="M533" i="1"/>
  <c r="M560" i="1"/>
  <c r="M596" i="1"/>
  <c r="M632" i="1"/>
  <c r="M662" i="1"/>
  <c r="M663" i="1"/>
  <c r="M694" i="1"/>
  <c r="M695" i="1"/>
  <c r="M696" i="1"/>
  <c r="M697" i="1"/>
  <c r="M698" i="1"/>
  <c r="M699" i="1"/>
  <c r="M729" i="1"/>
  <c r="M765" i="1"/>
  <c r="M801" i="1"/>
  <c r="M837" i="1"/>
  <c r="M873" i="1"/>
  <c r="M909" i="1"/>
  <c r="M945" i="1"/>
  <c r="M534" i="1"/>
  <c r="M535" i="1"/>
  <c r="M561" i="1"/>
  <c r="M597" i="1"/>
  <c r="M633" i="1"/>
  <c r="M664" i="1"/>
  <c r="M665" i="1"/>
  <c r="M666" i="1"/>
  <c r="M667" i="1"/>
  <c r="M700" i="1"/>
  <c r="M701" i="1"/>
  <c r="M702" i="1"/>
  <c r="M703" i="1"/>
  <c r="M730" i="1"/>
  <c r="M731" i="1"/>
  <c r="M732" i="1"/>
  <c r="M733" i="1"/>
  <c r="M734" i="1"/>
  <c r="M735" i="1"/>
  <c r="M766" i="1"/>
  <c r="M767" i="1"/>
  <c r="M768" i="1"/>
  <c r="M769" i="1"/>
  <c r="M802" i="1"/>
  <c r="M803" i="1"/>
  <c r="M804" i="1"/>
  <c r="M805" i="1"/>
  <c r="M838" i="1"/>
  <c r="M839" i="1"/>
  <c r="M840" i="1"/>
  <c r="M841" i="1"/>
  <c r="M874" i="1"/>
  <c r="M875" i="1"/>
  <c r="M876" i="1"/>
  <c r="M877" i="1"/>
  <c r="M910" i="1"/>
  <c r="M911" i="1"/>
  <c r="M912" i="1"/>
  <c r="M913" i="1"/>
  <c r="M536" i="1"/>
  <c r="M562" i="1"/>
  <c r="M563" i="1"/>
  <c r="M564" i="1"/>
  <c r="M565" i="1"/>
  <c r="M566" i="1"/>
  <c r="M567" i="1"/>
  <c r="M598" i="1"/>
  <c r="M599" i="1"/>
  <c r="M600" i="1"/>
  <c r="M601" i="1"/>
  <c r="M602" i="1"/>
  <c r="M603" i="1"/>
  <c r="M634" i="1"/>
  <c r="M635" i="1"/>
  <c r="M636" i="1"/>
  <c r="M637" i="1"/>
  <c r="M638" i="1"/>
  <c r="M639" i="1"/>
  <c r="M668" i="1"/>
  <c r="M704" i="1"/>
  <c r="M736" i="1"/>
  <c r="M737" i="1"/>
  <c r="M738" i="1"/>
  <c r="M739" i="1"/>
  <c r="M770" i="1"/>
  <c r="M771" i="1"/>
  <c r="M772" i="1"/>
  <c r="M773" i="1"/>
  <c r="M774" i="1"/>
  <c r="M775" i="1"/>
  <c r="M806" i="1"/>
  <c r="M807" i="1"/>
  <c r="M808" i="1"/>
  <c r="M809" i="1"/>
  <c r="M810" i="1"/>
  <c r="M811" i="1"/>
  <c r="M842" i="1"/>
  <c r="M843" i="1"/>
  <c r="M844" i="1"/>
  <c r="M845" i="1"/>
  <c r="M846" i="1"/>
  <c r="M847" i="1"/>
  <c r="M878" i="1"/>
  <c r="M879" i="1"/>
  <c r="M880" i="1"/>
  <c r="M881" i="1"/>
  <c r="M882" i="1"/>
  <c r="M883" i="1"/>
  <c r="M914" i="1"/>
  <c r="M915" i="1"/>
  <c r="M916" i="1"/>
  <c r="M917" i="1"/>
  <c r="M918" i="1"/>
  <c r="M537" i="1"/>
  <c r="M568" i="1"/>
  <c r="M569" i="1"/>
  <c r="M570" i="1"/>
  <c r="M571" i="1"/>
  <c r="M604" i="1"/>
  <c r="M605" i="1"/>
  <c r="M606" i="1"/>
  <c r="M607" i="1"/>
  <c r="M640" i="1"/>
  <c r="M641" i="1"/>
  <c r="M642" i="1"/>
  <c r="M643" i="1"/>
  <c r="M669" i="1"/>
  <c r="M705" i="1"/>
  <c r="M740" i="1"/>
  <c r="M776" i="1"/>
  <c r="M812" i="1"/>
  <c r="M848" i="1"/>
  <c r="M884" i="1"/>
  <c r="M920" i="1"/>
  <c r="M956" i="1"/>
  <c r="M516" i="1"/>
  <c r="M517" i="1"/>
  <c r="M538" i="1"/>
  <c r="M539" i="1"/>
  <c r="M540" i="1"/>
  <c r="M541" i="1"/>
  <c r="M542" i="1"/>
  <c r="M543" i="1"/>
  <c r="M572" i="1"/>
  <c r="M608" i="1"/>
  <c r="M644" i="1"/>
  <c r="M670" i="1"/>
  <c r="M671" i="1"/>
  <c r="M672" i="1"/>
  <c r="M673" i="1"/>
  <c r="M674" i="1"/>
  <c r="M675" i="1"/>
  <c r="M706" i="1"/>
  <c r="M707" i="1"/>
  <c r="M708" i="1"/>
  <c r="M709" i="1"/>
  <c r="M741" i="1"/>
  <c r="M777" i="1"/>
  <c r="M813" i="1"/>
  <c r="M849" i="1"/>
  <c r="M885" i="1"/>
  <c r="M921" i="1"/>
  <c r="M957" i="1"/>
  <c r="M518" i="1"/>
  <c r="M519" i="1"/>
  <c r="M544" i="1"/>
  <c r="M545" i="1"/>
  <c r="M573" i="1"/>
  <c r="M609" i="1"/>
  <c r="M645" i="1"/>
  <c r="M676" i="1"/>
  <c r="M677" i="1"/>
  <c r="M678" i="1"/>
  <c r="M679" i="1"/>
  <c r="M710" i="1"/>
  <c r="M711" i="1"/>
  <c r="M742" i="1"/>
  <c r="M743" i="1"/>
  <c r="M744" i="1"/>
  <c r="M745" i="1"/>
  <c r="M746" i="1"/>
  <c r="M747" i="1"/>
  <c r="M778" i="1"/>
  <c r="M779" i="1"/>
  <c r="M780" i="1"/>
  <c r="M781" i="1"/>
  <c r="M814" i="1"/>
  <c r="M815" i="1"/>
  <c r="M816" i="1"/>
  <c r="M817" i="1"/>
  <c r="M850" i="1"/>
  <c r="M851" i="1"/>
  <c r="M852" i="1"/>
  <c r="M853" i="1"/>
  <c r="M886" i="1"/>
  <c r="M887" i="1"/>
  <c r="M888" i="1"/>
  <c r="M889" i="1"/>
  <c r="M922" i="1"/>
  <c r="M923" i="1"/>
  <c r="M924" i="1"/>
  <c r="M522" i="1"/>
  <c r="M523" i="1"/>
  <c r="M548" i="1"/>
  <c r="M580" i="1"/>
  <c r="M581" i="1"/>
  <c r="M582" i="1"/>
  <c r="M583" i="1"/>
  <c r="M616" i="1"/>
  <c r="M617" i="1"/>
  <c r="M618" i="1"/>
  <c r="M619" i="1"/>
  <c r="M650" i="1"/>
  <c r="M651" i="1"/>
  <c r="M681" i="1"/>
  <c r="M716" i="1"/>
  <c r="M752" i="1"/>
  <c r="M788" i="1"/>
  <c r="M824" i="1"/>
  <c r="M860" i="1"/>
  <c r="M896" i="1"/>
  <c r="M932" i="1"/>
  <c r="M980" i="1"/>
  <c r="M301" i="1"/>
  <c r="M307" i="1"/>
  <c r="M313" i="1"/>
  <c r="M319" i="1"/>
  <c r="M325" i="1"/>
  <c r="M331" i="1"/>
  <c r="M337" i="1"/>
  <c r="M343" i="1"/>
  <c r="M349" i="1"/>
  <c r="M355" i="1"/>
  <c r="M361" i="1"/>
  <c r="M367" i="1"/>
  <c r="M373" i="1"/>
  <c r="M379" i="1"/>
  <c r="M385" i="1"/>
  <c r="M391" i="1"/>
  <c r="M397" i="1"/>
  <c r="M403" i="1"/>
  <c r="M409" i="1"/>
  <c r="M415" i="1"/>
  <c r="M421" i="1"/>
  <c r="M427" i="1"/>
  <c r="M433" i="1"/>
  <c r="M439" i="1"/>
  <c r="M445" i="1"/>
  <c r="M451" i="1"/>
  <c r="M457" i="1"/>
  <c r="M463" i="1"/>
  <c r="M469" i="1"/>
  <c r="M475" i="1"/>
  <c r="M481" i="1"/>
  <c r="M487" i="1"/>
  <c r="M493" i="1"/>
  <c r="M499" i="1"/>
  <c r="M505" i="1"/>
  <c r="M485" i="1"/>
  <c r="M652" i="1"/>
  <c r="M653" i="1"/>
  <c r="M654" i="1"/>
  <c r="M655" i="1"/>
  <c r="M854" i="1"/>
  <c r="M855" i="1"/>
  <c r="M856" i="1"/>
  <c r="M857" i="1"/>
  <c r="M858" i="1"/>
  <c r="M859" i="1"/>
  <c r="M861" i="1"/>
  <c r="M919" i="1"/>
  <c r="M981" i="1"/>
  <c r="M1011" i="1"/>
  <c r="M368" i="1"/>
  <c r="M386" i="1"/>
  <c r="M398" i="1"/>
  <c r="M410" i="1"/>
  <c r="M416" i="1"/>
  <c r="M434" i="1"/>
  <c r="M446" i="1"/>
  <c r="M458" i="1"/>
  <c r="M464" i="1"/>
  <c r="M476" i="1"/>
  <c r="M488" i="1"/>
  <c r="M500" i="1"/>
  <c r="M512" i="1"/>
  <c r="M411" i="1"/>
  <c r="M435" i="1"/>
  <c r="M459" i="1"/>
  <c r="M483" i="1"/>
  <c r="M513" i="1"/>
  <c r="M479" i="1"/>
  <c r="M504" i="1"/>
  <c r="M620" i="1"/>
  <c r="M646" i="1"/>
  <c r="M647" i="1"/>
  <c r="M648" i="1"/>
  <c r="M649" i="1"/>
  <c r="M680" i="1"/>
  <c r="M682" i="1"/>
  <c r="M683" i="1"/>
  <c r="M684" i="1"/>
  <c r="M685" i="1"/>
  <c r="M686" i="1"/>
  <c r="M687" i="1"/>
  <c r="M982" i="1"/>
  <c r="M983" i="1"/>
  <c r="M984" i="1"/>
  <c r="M1012" i="1"/>
  <c r="M302" i="1"/>
  <c r="M308" i="1"/>
  <c r="M314" i="1"/>
  <c r="M320" i="1"/>
  <c r="M326" i="1"/>
  <c r="M332" i="1"/>
  <c r="M338" i="1"/>
  <c r="M344" i="1"/>
  <c r="M350" i="1"/>
  <c r="M356" i="1"/>
  <c r="M362" i="1"/>
  <c r="M374" i="1"/>
  <c r="M380" i="1"/>
  <c r="M392" i="1"/>
  <c r="M404" i="1"/>
  <c r="M422" i="1"/>
  <c r="M428" i="1"/>
  <c r="M440" i="1"/>
  <c r="M452" i="1"/>
  <c r="M470" i="1"/>
  <c r="M482" i="1"/>
  <c r="M494" i="1"/>
  <c r="M506" i="1"/>
  <c r="M417" i="1"/>
  <c r="M447" i="1"/>
  <c r="M471" i="1"/>
  <c r="M489" i="1"/>
  <c r="M507" i="1"/>
  <c r="M473" i="1"/>
  <c r="M524" i="1"/>
  <c r="M712" i="1"/>
  <c r="M713" i="1"/>
  <c r="M714" i="1"/>
  <c r="M715" i="1"/>
  <c r="M717" i="1"/>
  <c r="M985" i="1"/>
  <c r="M1014" i="1"/>
  <c r="M315" i="1"/>
  <c r="M327" i="1"/>
  <c r="M339" i="1"/>
  <c r="M357" i="1"/>
  <c r="M369" i="1"/>
  <c r="M381" i="1"/>
  <c r="M393" i="1"/>
  <c r="M405" i="1"/>
  <c r="M429" i="1"/>
  <c r="M453" i="1"/>
  <c r="M465" i="1"/>
  <c r="M495" i="1"/>
  <c r="M455" i="1"/>
  <c r="M520" i="1"/>
  <c r="M521" i="1"/>
  <c r="M818" i="1"/>
  <c r="M819" i="1"/>
  <c r="M820" i="1"/>
  <c r="M821" i="1"/>
  <c r="M822" i="1"/>
  <c r="M823" i="1"/>
  <c r="M825" i="1"/>
  <c r="M986" i="1"/>
  <c r="M987" i="1"/>
  <c r="M988" i="1"/>
  <c r="M989" i="1"/>
  <c r="M990" i="1"/>
  <c r="M991" i="1"/>
  <c r="M1004" i="1"/>
  <c r="M1013" i="1"/>
  <c r="M303" i="1"/>
  <c r="M309" i="1"/>
  <c r="M321" i="1"/>
  <c r="M333" i="1"/>
  <c r="M345" i="1"/>
  <c r="M351" i="1"/>
  <c r="M363" i="1"/>
  <c r="M375" i="1"/>
  <c r="M387" i="1"/>
  <c r="M399" i="1"/>
  <c r="M423" i="1"/>
  <c r="M441" i="1"/>
  <c r="M477" i="1"/>
  <c r="M501" i="1"/>
  <c r="M461" i="1"/>
  <c r="M584" i="1"/>
  <c r="M610" i="1"/>
  <c r="M611" i="1"/>
  <c r="M612" i="1"/>
  <c r="M613" i="1"/>
  <c r="M614" i="1"/>
  <c r="M615" i="1"/>
  <c r="M946" i="1"/>
  <c r="M947" i="1"/>
  <c r="M948" i="1"/>
  <c r="M949" i="1"/>
  <c r="M958" i="1"/>
  <c r="M959" i="1"/>
  <c r="M960" i="1"/>
  <c r="M961" i="1"/>
  <c r="M992" i="1"/>
  <c r="M1006" i="1"/>
  <c r="M316" i="1"/>
  <c r="M340" i="1"/>
  <c r="M352" i="1"/>
  <c r="M364" i="1"/>
  <c r="M376" i="1"/>
  <c r="M382" i="1"/>
  <c r="M394" i="1"/>
  <c r="M406" i="1"/>
  <c r="M418" i="1"/>
  <c r="M430" i="1"/>
  <c r="M442" i="1"/>
  <c r="M454" i="1"/>
  <c r="M466" i="1"/>
  <c r="M478" i="1"/>
  <c r="M490" i="1"/>
  <c r="M502" i="1"/>
  <c r="M514" i="1"/>
  <c r="M389" i="1"/>
  <c r="M413" i="1"/>
  <c r="M437" i="1"/>
  <c r="M491" i="1"/>
  <c r="M941" i="1"/>
  <c r="M942" i="1"/>
  <c r="M943" i="1"/>
  <c r="M950" i="1"/>
  <c r="M951" i="1"/>
  <c r="M952" i="1"/>
  <c r="M953" i="1"/>
  <c r="M954" i="1"/>
  <c r="M955" i="1"/>
  <c r="M962" i="1"/>
  <c r="M963" i="1"/>
  <c r="M964" i="1"/>
  <c r="M965" i="1"/>
  <c r="M966" i="1"/>
  <c r="M967" i="1"/>
  <c r="M993" i="1"/>
  <c r="M995" i="1"/>
  <c r="M1005" i="1"/>
  <c r="M1015" i="1"/>
  <c r="M304" i="1"/>
  <c r="M310" i="1"/>
  <c r="M322" i="1"/>
  <c r="M328" i="1"/>
  <c r="M334" i="1"/>
  <c r="M346" i="1"/>
  <c r="M358" i="1"/>
  <c r="M370" i="1"/>
  <c r="M388" i="1"/>
  <c r="M400" i="1"/>
  <c r="M412" i="1"/>
  <c r="M424" i="1"/>
  <c r="M436" i="1"/>
  <c r="M448" i="1"/>
  <c r="M460" i="1"/>
  <c r="M472" i="1"/>
  <c r="M484" i="1"/>
  <c r="M496" i="1"/>
  <c r="M508" i="1"/>
  <c r="M395" i="1"/>
  <c r="M431" i="1"/>
  <c r="M467" i="1"/>
  <c r="M510" i="1"/>
  <c r="M546" i="1"/>
  <c r="M547" i="1"/>
  <c r="M549" i="1"/>
  <c r="M782" i="1"/>
  <c r="M783" i="1"/>
  <c r="M784" i="1"/>
  <c r="M785" i="1"/>
  <c r="M786" i="1"/>
  <c r="M787" i="1"/>
  <c r="M789" i="1"/>
  <c r="M968" i="1"/>
  <c r="M994" i="1"/>
  <c r="M996" i="1"/>
  <c r="M329" i="1"/>
  <c r="M353" i="1"/>
  <c r="M365" i="1"/>
  <c r="M377" i="1"/>
  <c r="M401" i="1"/>
  <c r="M419" i="1"/>
  <c r="M443" i="1"/>
  <c r="M497" i="1"/>
  <c r="M574" i="1"/>
  <c r="M575" i="1"/>
  <c r="M576" i="1"/>
  <c r="M577" i="1"/>
  <c r="M578" i="1"/>
  <c r="M579" i="1"/>
  <c r="M925" i="1"/>
  <c r="M969" i="1"/>
  <c r="M1007" i="1"/>
  <c r="M515" i="1"/>
  <c r="M299" i="1"/>
  <c r="M305" i="1"/>
  <c r="M311" i="1"/>
  <c r="M317" i="1"/>
  <c r="M323" i="1"/>
  <c r="M335" i="1"/>
  <c r="M341" i="1"/>
  <c r="M347" i="1"/>
  <c r="M359" i="1"/>
  <c r="M371" i="1"/>
  <c r="M383" i="1"/>
  <c r="M407" i="1"/>
  <c r="M425" i="1"/>
  <c r="M449" i="1"/>
  <c r="M509" i="1"/>
  <c r="M926" i="1"/>
  <c r="M927" i="1"/>
  <c r="M928" i="1"/>
  <c r="M929" i="1"/>
  <c r="M930" i="1"/>
  <c r="M931" i="1"/>
  <c r="M933" i="1"/>
  <c r="M934" i="1"/>
  <c r="M935" i="1"/>
  <c r="M936" i="1"/>
  <c r="M937" i="1"/>
  <c r="M970" i="1"/>
  <c r="M971" i="1"/>
  <c r="M972" i="1"/>
  <c r="M973" i="1"/>
  <c r="M997" i="1"/>
  <c r="M998" i="1"/>
  <c r="M1008" i="1"/>
  <c r="M486" i="1"/>
  <c r="M498" i="1"/>
  <c r="M748" i="1"/>
  <c r="M749" i="1"/>
  <c r="M750" i="1"/>
  <c r="M751" i="1"/>
  <c r="M753" i="1"/>
  <c r="M890" i="1"/>
  <c r="M891" i="1"/>
  <c r="M892" i="1"/>
  <c r="M893" i="1"/>
  <c r="M894" i="1"/>
  <c r="M895" i="1"/>
  <c r="M897" i="1"/>
  <c r="M974" i="1"/>
  <c r="M975" i="1"/>
  <c r="M976" i="1"/>
  <c r="M1010" i="1"/>
  <c r="M300" i="1"/>
  <c r="M306" i="1"/>
  <c r="M312" i="1"/>
  <c r="M318" i="1"/>
  <c r="M324" i="1"/>
  <c r="M330" i="1"/>
  <c r="M336" i="1"/>
  <c r="M342" i="1"/>
  <c r="M348" i="1"/>
  <c r="M354" i="1"/>
  <c r="M360" i="1"/>
  <c r="M366" i="1"/>
  <c r="M372" i="1"/>
  <c r="M378" i="1"/>
  <c r="M384" i="1"/>
  <c r="M390" i="1"/>
  <c r="M396" i="1"/>
  <c r="M402" i="1"/>
  <c r="M408" i="1"/>
  <c r="M414" i="1"/>
  <c r="M420" i="1"/>
  <c r="M426" i="1"/>
  <c r="M432" i="1"/>
  <c r="M438" i="1"/>
  <c r="M444" i="1"/>
  <c r="M450" i="1"/>
  <c r="M456" i="1"/>
  <c r="M462" i="1"/>
  <c r="M468" i="1"/>
  <c r="M474" i="1"/>
  <c r="M480" i="1"/>
  <c r="M492" i="1"/>
  <c r="M977" i="1"/>
  <c r="M978" i="1"/>
  <c r="M979" i="1"/>
  <c r="M999" i="1"/>
  <c r="M1009" i="1"/>
  <c r="M511" i="1"/>
  <c r="M503" i="1"/>
  <c r="AK1252" i="1"/>
  <c r="N1252" i="1"/>
  <c r="AP1251" i="1"/>
  <c r="AK1251" i="1"/>
  <c r="N1251" i="1"/>
  <c r="AP1250" i="1"/>
  <c r="AK1250" i="1"/>
  <c r="N1250" i="1"/>
  <c r="AK1249" i="1"/>
  <c r="N1249" i="1"/>
  <c r="AP1248" i="1"/>
  <c r="AK1248" i="1"/>
  <c r="N1248" i="1"/>
  <c r="AK1247" i="1"/>
  <c r="N1247" i="1"/>
  <c r="AP1246" i="1"/>
  <c r="AK1246" i="1"/>
  <c r="N1246" i="1"/>
  <c r="AK1245" i="1"/>
  <c r="N1245" i="1"/>
  <c r="AP1244" i="1"/>
  <c r="AK1244" i="1"/>
  <c r="N1244" i="1"/>
  <c r="AK1243" i="1"/>
  <c r="N1243" i="1"/>
  <c r="AK1242" i="1"/>
  <c r="N1242" i="1"/>
  <c r="AK1241" i="1"/>
  <c r="N1241" i="1"/>
  <c r="AK1240" i="1"/>
  <c r="N1240" i="1"/>
  <c r="AP1239" i="1"/>
  <c r="AK1239" i="1"/>
  <c r="N1239" i="1"/>
  <c r="AP1238" i="1"/>
  <c r="AK1238" i="1"/>
  <c r="N1238" i="1"/>
  <c r="AK1237" i="1"/>
  <c r="N1237" i="1"/>
  <c r="AP1236" i="1"/>
  <c r="AK1236" i="1"/>
  <c r="N1236" i="1"/>
  <c r="AP1235" i="1"/>
  <c r="AK1235" i="1"/>
  <c r="N1235" i="1"/>
  <c r="AP1234" i="1"/>
  <c r="AK1234" i="1"/>
  <c r="N1234" i="1"/>
  <c r="AK1233" i="1"/>
  <c r="N1233" i="1"/>
  <c r="AK1232" i="1"/>
  <c r="N1232" i="1"/>
  <c r="AK1231" i="1"/>
  <c r="N1231" i="1"/>
  <c r="AP1230" i="1"/>
  <c r="AK1230" i="1"/>
  <c r="N1230" i="1"/>
  <c r="AK1229" i="1"/>
  <c r="N1229" i="1"/>
  <c r="AK1228" i="1"/>
  <c r="N1228" i="1"/>
  <c r="AP1227" i="1"/>
  <c r="AK1227" i="1"/>
  <c r="N1227" i="1"/>
  <c r="AP1226" i="1"/>
  <c r="AK1226" i="1"/>
  <c r="N1226" i="1"/>
  <c r="AK1225" i="1"/>
  <c r="N1225" i="1"/>
  <c r="AP1224" i="1"/>
  <c r="AK1224" i="1"/>
  <c r="N1224" i="1"/>
  <c r="AP1223" i="1"/>
  <c r="AK1223" i="1"/>
  <c r="N1223" i="1"/>
  <c r="AK1222" i="1"/>
  <c r="N1222" i="1"/>
  <c r="AK1221" i="1"/>
  <c r="N1221" i="1"/>
  <c r="AK1220" i="1"/>
  <c r="N1220" i="1"/>
  <c r="AP1219" i="1"/>
  <c r="AK1219" i="1"/>
  <c r="N1219" i="1"/>
  <c r="AP1218" i="1"/>
  <c r="AK1218" i="1"/>
  <c r="N1218" i="1"/>
  <c r="AK1217" i="1"/>
  <c r="N1217" i="1"/>
  <c r="AK1216" i="1"/>
  <c r="N1216" i="1"/>
  <c r="AP1215" i="1"/>
  <c r="AK1215" i="1"/>
  <c r="N1215" i="1"/>
  <c r="AP1214" i="1"/>
  <c r="AK1214" i="1"/>
  <c r="N1214" i="1"/>
  <c r="AK1213" i="1"/>
  <c r="N1213" i="1"/>
  <c r="AP1212" i="1"/>
  <c r="AK1212" i="1"/>
  <c r="N1212" i="1"/>
  <c r="AP1211" i="1"/>
  <c r="AK1211" i="1"/>
  <c r="N1211" i="1"/>
  <c r="AP1210" i="1"/>
  <c r="AK1210" i="1"/>
  <c r="N1210" i="1"/>
  <c r="AK1209" i="1"/>
  <c r="N1209" i="1"/>
  <c r="AK1208" i="1"/>
  <c r="N1208" i="1"/>
  <c r="AK1207" i="1"/>
  <c r="N1207" i="1"/>
  <c r="AP1206" i="1"/>
  <c r="AK1206" i="1"/>
  <c r="N1206" i="1"/>
  <c r="AK1205" i="1"/>
  <c r="N1205" i="1"/>
  <c r="AK1204" i="1"/>
  <c r="N1204" i="1"/>
  <c r="AK1203" i="1"/>
  <c r="N1203" i="1"/>
  <c r="AK1202" i="1"/>
  <c r="N1202" i="1"/>
  <c r="AK1201" i="1"/>
  <c r="N1201" i="1"/>
  <c r="AK1200" i="1"/>
  <c r="N1200" i="1"/>
  <c r="AP1199" i="1"/>
  <c r="AK1199" i="1"/>
  <c r="N1199" i="1"/>
  <c r="AP1198" i="1"/>
  <c r="AK1198" i="1"/>
  <c r="N1198" i="1"/>
  <c r="AK1197" i="1"/>
  <c r="N1197" i="1"/>
  <c r="AK1196" i="1"/>
  <c r="N1196" i="1"/>
  <c r="AP1195" i="1"/>
  <c r="AK1195" i="1"/>
  <c r="N1195" i="1"/>
  <c r="AP1194" i="1"/>
  <c r="AK1194" i="1"/>
  <c r="N1194" i="1"/>
  <c r="AK1193" i="1"/>
  <c r="N1193" i="1"/>
  <c r="AK1192" i="1"/>
  <c r="N1192" i="1"/>
  <c r="AP1191" i="1"/>
  <c r="AK1191" i="1"/>
  <c r="N1191" i="1"/>
  <c r="AP1190" i="1"/>
  <c r="AK1190" i="1"/>
  <c r="N1190" i="1"/>
  <c r="AK1189" i="1"/>
  <c r="N1189" i="1"/>
  <c r="AK1188" i="1"/>
  <c r="N1188" i="1"/>
  <c r="AK1187" i="1"/>
  <c r="N1187" i="1"/>
  <c r="AP1186" i="1"/>
  <c r="AK1186" i="1"/>
  <c r="N1186" i="1"/>
  <c r="AK1185" i="1"/>
  <c r="N1185" i="1"/>
  <c r="AK1184" i="1"/>
  <c r="N1184" i="1"/>
  <c r="AK1183" i="1"/>
  <c r="N1183" i="1"/>
  <c r="AP1182" i="1"/>
  <c r="AK1182" i="1"/>
  <c r="N1182" i="1"/>
  <c r="AK1181" i="1"/>
  <c r="N1181" i="1"/>
  <c r="AK1180" i="1"/>
  <c r="N1180" i="1"/>
  <c r="AP1179" i="1"/>
  <c r="AK1179" i="1"/>
  <c r="N1179" i="1"/>
  <c r="AK1178" i="1"/>
  <c r="N1178" i="1"/>
  <c r="AK1177" i="1"/>
  <c r="N1177" i="1"/>
  <c r="AK1176" i="1"/>
  <c r="N1176" i="1"/>
  <c r="AP1175" i="1"/>
  <c r="AK1175" i="1"/>
  <c r="N1175" i="1"/>
  <c r="AK1174" i="1"/>
  <c r="N1174" i="1"/>
  <c r="AK1173" i="1"/>
  <c r="N1173" i="1"/>
  <c r="AK1172" i="1"/>
  <c r="N1172" i="1"/>
  <c r="AP1171" i="1"/>
  <c r="AK1171" i="1"/>
  <c r="N1171" i="1"/>
  <c r="AP1170" i="1"/>
  <c r="AK1170" i="1"/>
  <c r="N1170" i="1"/>
  <c r="AK1169" i="1"/>
  <c r="N1169" i="1"/>
  <c r="AK1168" i="1"/>
  <c r="N1168" i="1"/>
  <c r="AP1167" i="1"/>
  <c r="AK1167" i="1"/>
  <c r="N1167" i="1"/>
  <c r="AP1166" i="1"/>
  <c r="AK1166" i="1"/>
  <c r="N1166" i="1"/>
  <c r="AK1165" i="1"/>
  <c r="N1165" i="1"/>
  <c r="AK1164" i="1"/>
  <c r="N1164" i="1"/>
  <c r="AP1163" i="1"/>
  <c r="AK1163" i="1"/>
  <c r="N1163" i="1"/>
  <c r="AP1162" i="1"/>
  <c r="AK1162" i="1"/>
  <c r="N1162" i="1"/>
  <c r="AK1161" i="1"/>
  <c r="N1161" i="1"/>
  <c r="AK1160" i="1"/>
  <c r="N1160" i="1"/>
  <c r="AK1159" i="1"/>
  <c r="N1159" i="1"/>
  <c r="AP1158" i="1"/>
  <c r="AK1158" i="1"/>
  <c r="N1158" i="1"/>
  <c r="AK1157" i="1"/>
  <c r="N1157" i="1"/>
  <c r="AK1156" i="1"/>
  <c r="N1156" i="1"/>
  <c r="AP1155" i="1"/>
  <c r="AK1155" i="1"/>
  <c r="N1155" i="1"/>
  <c r="AP1154" i="1"/>
  <c r="AK1154" i="1"/>
  <c r="N1154" i="1"/>
  <c r="AK1153" i="1"/>
  <c r="N1153" i="1"/>
  <c r="AP1152" i="1"/>
  <c r="AK1152" i="1"/>
  <c r="N1152" i="1"/>
  <c r="AK1151" i="1"/>
  <c r="N1151" i="1"/>
  <c r="AP1150" i="1"/>
  <c r="AK1150" i="1"/>
  <c r="N1150" i="1"/>
  <c r="AK1149" i="1"/>
  <c r="N1149" i="1"/>
  <c r="AK1148" i="1"/>
  <c r="N1148" i="1"/>
  <c r="AP1147" i="1"/>
  <c r="AK1147" i="1"/>
  <c r="N1147" i="1"/>
  <c r="AP1146" i="1"/>
  <c r="AK1146" i="1"/>
  <c r="N1146" i="1"/>
  <c r="AK1145" i="1"/>
  <c r="N1145" i="1"/>
  <c r="AK1144" i="1"/>
  <c r="N1144" i="1"/>
  <c r="AP1143" i="1"/>
  <c r="AK1143" i="1"/>
  <c r="N1143" i="1"/>
  <c r="AP1142" i="1"/>
  <c r="AK1142" i="1"/>
  <c r="N1142" i="1"/>
  <c r="AK1141" i="1"/>
  <c r="N1141" i="1"/>
  <c r="AK1140" i="1"/>
  <c r="N1140" i="1"/>
  <c r="AP1139" i="1"/>
  <c r="AK1139" i="1"/>
  <c r="N1139" i="1"/>
  <c r="AP1138" i="1"/>
  <c r="AK1138" i="1"/>
  <c r="N1138" i="1"/>
  <c r="AK1137" i="1"/>
  <c r="N1137" i="1"/>
  <c r="AK1136" i="1"/>
  <c r="N1136" i="1"/>
  <c r="AP1135" i="1"/>
  <c r="AK1135" i="1"/>
  <c r="N1135" i="1"/>
  <c r="AP1134" i="1"/>
  <c r="AK1134" i="1"/>
  <c r="N1134" i="1"/>
  <c r="AK1133" i="1"/>
  <c r="N1133" i="1"/>
  <c r="AP1132" i="1"/>
  <c r="AK1132" i="1"/>
  <c r="N1132" i="1"/>
  <c r="AK1131" i="1"/>
  <c r="N1131" i="1"/>
  <c r="AK1130" i="1"/>
  <c r="N1130" i="1"/>
  <c r="AK1129" i="1"/>
  <c r="N1129" i="1"/>
  <c r="AK1128" i="1"/>
  <c r="N1128" i="1"/>
  <c r="AP1127" i="1"/>
  <c r="AK1127" i="1"/>
  <c r="N1127" i="1"/>
  <c r="AP1126" i="1"/>
  <c r="AK1126" i="1"/>
  <c r="N1126" i="1"/>
  <c r="AK1125" i="1"/>
  <c r="N1125" i="1"/>
  <c r="AK1124" i="1"/>
  <c r="N1124" i="1"/>
  <c r="AP1123" i="1"/>
  <c r="AK1123" i="1"/>
  <c r="N1123" i="1"/>
  <c r="AP1122" i="1"/>
  <c r="AK1122" i="1"/>
  <c r="N1122" i="1"/>
  <c r="AK1121" i="1"/>
  <c r="N1121" i="1"/>
  <c r="AK1120" i="1"/>
  <c r="N1120" i="1"/>
  <c r="AP1119" i="1"/>
  <c r="AK1119" i="1"/>
  <c r="N1119" i="1"/>
  <c r="AP1118" i="1"/>
  <c r="AK1118" i="1"/>
  <c r="N1118" i="1"/>
  <c r="AK1117" i="1"/>
  <c r="N1117" i="1"/>
  <c r="AK1116" i="1"/>
  <c r="N1116" i="1"/>
  <c r="AP1115" i="1"/>
  <c r="AK1115" i="1"/>
  <c r="N1115" i="1"/>
  <c r="AK1114" i="1"/>
  <c r="N1114" i="1"/>
  <c r="AK1113" i="1"/>
  <c r="N1113" i="1"/>
  <c r="AK1112" i="1"/>
  <c r="N1112" i="1"/>
  <c r="AP1111" i="1"/>
  <c r="AK1111" i="1"/>
  <c r="N1111" i="1"/>
  <c r="AP1110" i="1"/>
  <c r="AK1110" i="1"/>
  <c r="N1110" i="1"/>
  <c r="AK1109" i="1"/>
  <c r="N1109" i="1"/>
  <c r="AK1108" i="1"/>
  <c r="N1108" i="1"/>
  <c r="AP1107" i="1"/>
  <c r="AK1107" i="1"/>
  <c r="N1107" i="1"/>
  <c r="AK1106" i="1"/>
  <c r="N1106" i="1"/>
  <c r="AK1105" i="1"/>
  <c r="N1105" i="1"/>
  <c r="AK1104" i="1"/>
  <c r="N1104" i="1"/>
  <c r="AP1103" i="1"/>
  <c r="AK1103" i="1"/>
  <c r="N1103" i="1"/>
  <c r="AK1102" i="1"/>
  <c r="N1102" i="1"/>
  <c r="AK1101" i="1"/>
  <c r="N1101" i="1"/>
  <c r="AK1100" i="1"/>
  <c r="N1100" i="1"/>
  <c r="AP1099" i="1"/>
  <c r="AK1099" i="1"/>
  <c r="N1099" i="1"/>
  <c r="AK1098" i="1"/>
  <c r="N1098" i="1"/>
  <c r="AK1097" i="1"/>
  <c r="N1097" i="1"/>
  <c r="AK1096" i="1"/>
  <c r="N1096" i="1"/>
  <c r="AP1095" i="1"/>
  <c r="AK1095" i="1"/>
  <c r="N1095" i="1"/>
  <c r="AK1094" i="1"/>
  <c r="N1094" i="1"/>
  <c r="AK1093" i="1"/>
  <c r="N1093" i="1"/>
  <c r="AK1092" i="1"/>
  <c r="N1092" i="1"/>
  <c r="AP1091" i="1"/>
  <c r="AK1091" i="1"/>
  <c r="N1091" i="1"/>
  <c r="AK1090" i="1"/>
  <c r="N1090" i="1"/>
  <c r="AK1089" i="1"/>
  <c r="N1089" i="1"/>
  <c r="AK1088" i="1"/>
  <c r="N1088" i="1"/>
  <c r="AP1087" i="1"/>
  <c r="AK1087" i="1"/>
  <c r="N1087" i="1"/>
  <c r="AK1086" i="1"/>
  <c r="N1086" i="1"/>
  <c r="AK1085" i="1"/>
  <c r="N1085" i="1"/>
  <c r="AK1084" i="1"/>
  <c r="N1084" i="1"/>
  <c r="AP1083" i="1"/>
  <c r="AK1083" i="1"/>
  <c r="N1083" i="1"/>
  <c r="AK1082" i="1"/>
  <c r="N1082" i="1"/>
  <c r="AP1081" i="1"/>
  <c r="AK1081" i="1"/>
  <c r="N1081" i="1"/>
  <c r="AP1080" i="1"/>
  <c r="AK1080" i="1"/>
  <c r="N1080" i="1"/>
  <c r="AP1079" i="1"/>
  <c r="AK1079" i="1"/>
  <c r="N1079" i="1"/>
  <c r="AK1078" i="1"/>
  <c r="N1078" i="1"/>
  <c r="AP1077" i="1"/>
  <c r="AK1077" i="1"/>
  <c r="N1077" i="1"/>
  <c r="AP1076" i="1"/>
  <c r="AK1076" i="1"/>
  <c r="N1076" i="1"/>
  <c r="AP1075" i="1"/>
  <c r="AK1075" i="1"/>
  <c r="N1075" i="1"/>
  <c r="AK1074" i="1"/>
  <c r="N1074" i="1"/>
  <c r="AP1073" i="1"/>
  <c r="AK1073" i="1"/>
  <c r="N1073" i="1"/>
  <c r="AK1072" i="1"/>
  <c r="N1072" i="1"/>
  <c r="AP1071" i="1"/>
  <c r="AK1071" i="1"/>
  <c r="N1071" i="1"/>
  <c r="AK1070" i="1"/>
  <c r="N1070" i="1"/>
  <c r="AP1069" i="1"/>
  <c r="AK1069" i="1"/>
  <c r="N1069" i="1"/>
  <c r="AK1068" i="1"/>
  <c r="N1068" i="1"/>
  <c r="AP1067" i="1"/>
  <c r="AK1067" i="1"/>
  <c r="N1067" i="1"/>
  <c r="AK1066" i="1"/>
  <c r="N1066" i="1"/>
  <c r="AP1065" i="1"/>
  <c r="AK1065" i="1"/>
  <c r="N1065" i="1"/>
  <c r="AK1064" i="1"/>
  <c r="N1064" i="1"/>
  <c r="AP1063" i="1"/>
  <c r="AK1063" i="1"/>
  <c r="N1063" i="1"/>
  <c r="AK1062" i="1"/>
  <c r="N1062" i="1"/>
  <c r="AP1061" i="1"/>
  <c r="AK1061" i="1"/>
  <c r="N1061" i="1"/>
  <c r="AK1060" i="1"/>
  <c r="N1060" i="1"/>
  <c r="AP1059" i="1"/>
  <c r="AK1059" i="1"/>
  <c r="N1059" i="1"/>
  <c r="AK1058" i="1"/>
  <c r="N1058" i="1"/>
  <c r="AP1057" i="1"/>
  <c r="AK1057" i="1"/>
  <c r="N1057" i="1"/>
  <c r="AK1056" i="1"/>
  <c r="N1056" i="1"/>
  <c r="AP1055" i="1"/>
  <c r="AK1055" i="1"/>
  <c r="N1055" i="1"/>
  <c r="AK1054" i="1"/>
  <c r="N1054" i="1"/>
  <c r="K1054" i="1"/>
  <c r="AP1053" i="1"/>
  <c r="AK1053" i="1"/>
  <c r="N1053" i="1"/>
  <c r="K1053" i="1"/>
  <c r="AP1015" i="1"/>
  <c r="AP1014" i="1"/>
  <c r="AP1013" i="1"/>
  <c r="AP1012" i="1"/>
  <c r="AP1011" i="1"/>
  <c r="AP1010" i="1"/>
  <c r="AP1009" i="1"/>
  <c r="AP1008" i="1"/>
  <c r="AP1007" i="1"/>
  <c r="AP1006" i="1"/>
  <c r="AP1005" i="1"/>
  <c r="AP1004" i="1"/>
  <c r="AP1003" i="1"/>
  <c r="AP1002" i="1"/>
  <c r="AP1001" i="1"/>
  <c r="AP1000" i="1"/>
  <c r="AP999" i="1"/>
  <c r="AP998" i="1"/>
  <c r="AP997" i="1"/>
  <c r="AP996" i="1"/>
  <c r="AP995" i="1"/>
  <c r="AP992" i="1"/>
  <c r="AP991" i="1"/>
  <c r="AP990" i="1"/>
  <c r="AP988" i="1"/>
  <c r="AP987" i="1"/>
  <c r="AP986" i="1"/>
  <c r="AP985" i="1"/>
  <c r="AP984" i="1"/>
  <c r="AP981" i="1"/>
  <c r="AP980" i="1"/>
  <c r="AP979" i="1"/>
  <c r="AP976" i="1"/>
  <c r="AP975" i="1"/>
  <c r="AP974" i="1"/>
  <c r="AP972" i="1"/>
  <c r="AP971" i="1"/>
  <c r="AP970" i="1"/>
  <c r="AP969" i="1"/>
  <c r="AP968" i="1"/>
  <c r="AP967" i="1"/>
  <c r="AP966" i="1"/>
  <c r="AP963" i="1"/>
  <c r="AP962" i="1"/>
  <c r="AP961" i="1"/>
  <c r="AP960" i="1"/>
  <c r="AP958" i="1"/>
  <c r="AP957" i="1"/>
  <c r="AP956" i="1"/>
  <c r="AP955" i="1"/>
  <c r="AP954" i="1"/>
  <c r="AP951" i="1"/>
  <c r="AP950" i="1"/>
  <c r="AP948" i="1"/>
  <c r="AP946" i="1"/>
  <c r="AP945" i="1"/>
  <c r="AP944" i="1"/>
  <c r="AP943" i="1"/>
  <c r="AP940" i="1"/>
  <c r="AP939" i="1"/>
  <c r="AP938" i="1"/>
  <c r="AP937" i="1"/>
  <c r="AP936" i="1"/>
  <c r="AP934" i="1"/>
  <c r="AP933" i="1"/>
  <c r="AP931" i="1"/>
  <c r="AP930" i="1"/>
  <c r="AP927" i="1"/>
  <c r="AP926" i="1"/>
  <c r="AP925" i="1"/>
  <c r="AP924" i="1"/>
  <c r="AP922" i="1"/>
  <c r="AP919" i="1"/>
  <c r="AP918" i="1"/>
  <c r="AP916" i="1"/>
  <c r="AP915" i="1"/>
  <c r="AP914" i="1"/>
  <c r="AP913" i="1"/>
  <c r="AP912" i="1"/>
  <c r="AP909" i="1"/>
  <c r="AP908" i="1"/>
  <c r="AP904" i="1"/>
  <c r="AP903" i="1"/>
  <c r="AP902" i="1"/>
  <c r="AP901" i="1"/>
  <c r="AP898" i="1"/>
  <c r="AP897" i="1"/>
  <c r="AP895" i="1"/>
  <c r="AP894" i="1"/>
  <c r="AP892" i="1"/>
  <c r="AP891" i="1"/>
  <c r="AP890" i="1"/>
  <c r="AP889" i="1"/>
  <c r="AP886" i="1"/>
  <c r="AP885" i="1"/>
  <c r="AP883" i="1"/>
  <c r="AP880" i="1"/>
  <c r="AP879" i="1"/>
  <c r="AP878" i="1"/>
  <c r="AP877" i="1"/>
  <c r="AP874" i="1"/>
  <c r="AP873" i="1"/>
  <c r="AP872" i="1"/>
  <c r="AP871" i="1"/>
  <c r="AP870" i="1"/>
  <c r="AP868" i="1"/>
  <c r="AP867" i="1"/>
  <c r="AP866" i="1"/>
  <c r="AP864" i="1"/>
  <c r="AP862" i="1"/>
  <c r="AP860" i="1"/>
  <c r="AP859" i="1"/>
  <c r="AP858" i="1"/>
  <c r="AP856" i="1"/>
  <c r="AP855" i="1"/>
  <c r="AP854" i="1"/>
  <c r="AP853" i="1"/>
  <c r="AP852" i="1"/>
  <c r="AP848" i="1"/>
  <c r="AP847" i="1"/>
  <c r="AP846" i="1"/>
  <c r="AP845" i="1"/>
  <c r="AP843" i="1"/>
  <c r="AP842" i="1"/>
  <c r="AP841" i="1"/>
  <c r="AP840" i="1"/>
  <c r="AP839" i="1"/>
  <c r="AP838" i="1"/>
  <c r="AP836" i="1"/>
  <c r="AP835" i="1"/>
  <c r="AP832" i="1"/>
  <c r="AP830" i="1"/>
  <c r="AP829" i="1"/>
  <c r="AP828" i="1"/>
  <c r="AP827" i="1"/>
  <c r="AP826" i="1"/>
  <c r="AP825" i="1"/>
  <c r="AP821" i="1"/>
  <c r="AP818" i="1"/>
  <c r="AP817" i="1"/>
  <c r="AP816" i="1"/>
  <c r="AP815" i="1"/>
  <c r="AP814" i="1"/>
  <c r="AP813" i="1"/>
  <c r="AP812" i="1"/>
  <c r="AP811" i="1"/>
  <c r="AP810" i="1"/>
  <c r="AP809" i="1"/>
  <c r="AP808" i="1"/>
  <c r="AP806" i="1"/>
  <c r="AP805" i="1"/>
  <c r="AP804" i="1"/>
  <c r="AP803" i="1"/>
  <c r="AP797" i="1"/>
  <c r="AP794" i="1"/>
  <c r="AP793" i="1"/>
  <c r="AP789" i="1"/>
  <c r="AP788" i="1"/>
  <c r="AP787" i="1"/>
  <c r="AP786" i="1"/>
  <c r="AP785" i="1"/>
  <c r="AP784" i="1"/>
  <c r="AP783" i="1"/>
  <c r="AP782" i="1"/>
  <c r="AP780" i="1"/>
  <c r="AP779" i="1"/>
  <c r="AP777" i="1"/>
  <c r="AP776" i="1"/>
  <c r="AP775" i="1"/>
  <c r="AP774" i="1"/>
  <c r="AP773" i="1"/>
  <c r="AP770" i="1"/>
  <c r="AP769" i="1"/>
  <c r="AP767" i="1"/>
  <c r="AP766" i="1"/>
  <c r="AP764" i="1"/>
  <c r="AP763" i="1"/>
  <c r="AP762" i="1"/>
  <c r="AP759" i="1"/>
  <c r="AP758" i="1"/>
  <c r="AP757" i="1"/>
  <c r="AP756" i="1"/>
  <c r="AP755" i="1"/>
  <c r="AP753" i="1"/>
  <c r="AP749" i="1"/>
  <c r="AP747" i="1"/>
  <c r="AP746" i="1"/>
  <c r="AP745" i="1"/>
  <c r="AP744" i="1"/>
  <c r="AP743" i="1"/>
  <c r="AP741" i="1"/>
  <c r="AP739" i="1"/>
  <c r="AP738" i="1"/>
  <c r="AP734" i="1"/>
  <c r="AP733" i="1"/>
  <c r="AP731" i="1"/>
  <c r="AP728" i="1"/>
  <c r="AP722" i="1"/>
  <c r="AP721" i="1"/>
  <c r="AP720" i="1"/>
  <c r="AP719" i="1"/>
  <c r="AP718" i="1"/>
  <c r="AP717" i="1"/>
  <c r="AP716" i="1"/>
  <c r="AP715" i="1"/>
  <c r="AP714" i="1"/>
  <c r="AP713" i="1"/>
  <c r="AP710" i="1"/>
  <c r="AP709" i="1"/>
  <c r="AP704" i="1"/>
  <c r="AP703" i="1"/>
  <c r="AP702" i="1"/>
  <c r="AP701" i="1"/>
  <c r="AP697" i="1"/>
  <c r="AP696" i="1"/>
  <c r="AP695" i="1"/>
  <c r="AP694" i="1"/>
  <c r="AP693" i="1"/>
  <c r="AP692" i="1"/>
  <c r="AP690" i="1"/>
  <c r="AP688" i="1"/>
  <c r="AP687" i="1"/>
  <c r="AP686" i="1"/>
  <c r="AP685" i="1"/>
  <c r="AP684" i="1"/>
  <c r="AP683" i="1"/>
  <c r="AP682" i="1"/>
  <c r="AP680" i="1"/>
  <c r="AP679" i="1"/>
  <c r="AP678" i="1"/>
  <c r="AP677" i="1"/>
  <c r="AP676" i="1"/>
  <c r="AP673" i="1"/>
  <c r="AP672" i="1"/>
  <c r="AP671" i="1"/>
  <c r="AP670" i="1"/>
  <c r="AP669" i="1"/>
  <c r="AP668" i="1"/>
  <c r="AP667" i="1"/>
  <c r="AP666" i="1"/>
  <c r="AP664" i="1"/>
  <c r="AP663" i="1"/>
  <c r="AP662" i="1"/>
  <c r="AP661" i="1"/>
  <c r="AP660" i="1"/>
  <c r="AP659" i="1"/>
  <c r="AP658" i="1"/>
  <c r="AP655" i="1"/>
  <c r="AP654" i="1"/>
  <c r="AP653" i="1"/>
  <c r="AP652" i="1"/>
  <c r="AP650" i="1"/>
  <c r="AP649" i="1"/>
  <c r="AP648" i="1"/>
  <c r="AP647" i="1"/>
  <c r="AP645" i="1"/>
  <c r="AP644" i="1"/>
  <c r="AP643" i="1"/>
  <c r="AP642" i="1"/>
  <c r="AP641" i="1"/>
  <c r="AP640" i="1"/>
  <c r="AP639" i="1"/>
  <c r="AP638" i="1"/>
  <c r="AP637" i="1"/>
  <c r="AP636" i="1"/>
  <c r="AP635" i="1"/>
  <c r="AP634" i="1"/>
  <c r="AP631" i="1"/>
  <c r="AP630" i="1"/>
  <c r="AP629" i="1"/>
  <c r="AP628" i="1"/>
  <c r="AP627" i="1"/>
  <c r="AP626" i="1"/>
  <c r="AP625" i="1"/>
  <c r="AP624" i="1"/>
  <c r="AP623" i="1"/>
  <c r="AP622" i="1"/>
  <c r="AP621" i="1"/>
  <c r="AP620" i="1"/>
  <c r="AP619" i="1"/>
  <c r="AP618" i="1"/>
  <c r="AP617" i="1"/>
  <c r="AP615" i="1"/>
  <c r="AP614" i="1"/>
  <c r="AP613" i="1"/>
  <c r="AP612" i="1"/>
  <c r="AP611" i="1"/>
  <c r="AP610" i="1"/>
  <c r="AP609" i="1"/>
  <c r="AP608" i="1"/>
  <c r="AP606" i="1"/>
  <c r="AP605" i="1"/>
  <c r="AP604" i="1"/>
  <c r="AP603" i="1"/>
  <c r="AP602" i="1"/>
  <c r="AP601" i="1"/>
  <c r="AP600" i="1"/>
  <c r="AP598" i="1"/>
  <c r="AP595" i="1"/>
  <c r="AP594" i="1"/>
  <c r="AP593" i="1"/>
  <c r="AP592" i="1"/>
  <c r="AP588" i="1"/>
  <c r="AP586" i="1"/>
  <c r="AP585" i="1"/>
  <c r="AP584" i="1"/>
  <c r="AP583" i="1"/>
  <c r="AP582" i="1"/>
  <c r="AP578" i="1"/>
  <c r="AP577" i="1"/>
  <c r="AP576" i="1"/>
  <c r="AP575" i="1"/>
  <c r="AP573" i="1"/>
  <c r="AP572" i="1"/>
  <c r="AP571" i="1"/>
  <c r="AP570" i="1"/>
  <c r="AP567" i="1"/>
  <c r="AP566" i="1"/>
  <c r="AP564" i="1"/>
  <c r="AP563" i="1"/>
  <c r="AP560" i="1"/>
  <c r="AP343" i="1"/>
  <c r="AP342" i="1"/>
  <c r="AP341" i="1"/>
  <c r="AP340" i="1"/>
  <c r="AP338" i="1"/>
  <c r="AP337" i="1"/>
  <c r="AP336" i="1"/>
  <c r="AP335" i="1"/>
  <c r="AP334" i="1"/>
  <c r="AP333" i="1"/>
  <c r="AP332" i="1"/>
  <c r="AP331" i="1"/>
  <c r="AP330" i="1"/>
  <c r="AP328" i="1"/>
  <c r="AP327" i="1"/>
  <c r="AP326" i="1"/>
  <c r="AP324" i="1"/>
  <c r="AP323" i="1"/>
  <c r="AP321" i="1"/>
  <c r="AP320" i="1"/>
  <c r="AP559" i="1"/>
  <c r="AP555" i="1"/>
  <c r="AP554" i="1"/>
  <c r="AP553" i="1"/>
  <c r="AP552" i="1"/>
  <c r="AP551" i="1"/>
  <c r="AP550" i="1"/>
  <c r="AP549" i="1"/>
  <c r="AP547" i="1"/>
  <c r="AP546" i="1"/>
  <c r="AP545" i="1"/>
  <c r="AP544" i="1"/>
  <c r="AP543" i="1"/>
  <c r="AP542" i="1"/>
  <c r="AP541" i="1"/>
  <c r="AP540" i="1"/>
  <c r="AP539" i="1"/>
  <c r="AP536" i="1"/>
  <c r="AP535" i="1"/>
  <c r="AP534" i="1"/>
  <c r="AP533" i="1"/>
  <c r="AP532" i="1"/>
  <c r="AP531" i="1"/>
  <c r="AP530" i="1"/>
  <c r="AP529" i="1"/>
  <c r="AP527" i="1"/>
  <c r="AP526" i="1"/>
  <c r="AP524" i="1"/>
  <c r="AP523" i="1"/>
  <c r="AP522" i="1"/>
  <c r="AP521" i="1"/>
  <c r="AP519" i="1"/>
  <c r="AP518" i="1"/>
  <c r="AP517" i="1"/>
  <c r="AP515" i="1"/>
  <c r="AP514" i="1"/>
  <c r="AP513" i="1"/>
  <c r="AP512" i="1"/>
  <c r="AP511" i="1"/>
  <c r="AP510" i="1"/>
  <c r="AP509" i="1"/>
  <c r="AP508" i="1"/>
  <c r="AP507" i="1"/>
  <c r="AP506" i="1"/>
  <c r="AP505" i="1"/>
  <c r="AP504" i="1"/>
  <c r="AP503" i="1"/>
  <c r="AP502" i="1"/>
  <c r="AP501" i="1"/>
  <c r="AP500" i="1"/>
  <c r="AP499" i="1"/>
  <c r="AP498" i="1"/>
  <c r="AP497" i="1"/>
  <c r="AP496" i="1"/>
  <c r="AP495" i="1"/>
  <c r="AP494" i="1"/>
  <c r="AP493" i="1"/>
  <c r="AP491" i="1"/>
  <c r="AP490" i="1"/>
  <c r="AP488" i="1"/>
  <c r="AP487" i="1"/>
  <c r="AP486" i="1"/>
  <c r="AP485" i="1"/>
  <c r="AP484" i="1"/>
  <c r="AP483" i="1"/>
  <c r="AP482" i="1"/>
  <c r="AP481" i="1"/>
  <c r="AP479" i="1"/>
  <c r="AP478" i="1"/>
  <c r="AP477" i="1"/>
  <c r="AP476" i="1"/>
  <c r="AP475" i="1"/>
  <c r="AP474" i="1"/>
  <c r="AP473" i="1"/>
  <c r="AP470" i="1"/>
  <c r="AP469" i="1"/>
  <c r="AP468" i="1"/>
  <c r="AP467" i="1"/>
  <c r="AP466" i="1"/>
  <c r="AP465" i="1"/>
  <c r="AP464" i="1"/>
  <c r="AP463" i="1"/>
  <c r="AP462" i="1"/>
  <c r="AP458" i="1"/>
  <c r="AP457" i="1"/>
  <c r="AP456" i="1"/>
  <c r="AP455" i="1"/>
  <c r="AP454" i="1"/>
  <c r="AP451" i="1"/>
  <c r="AP450" i="1"/>
  <c r="AP449" i="1"/>
  <c r="AP448" i="1"/>
  <c r="AP446" i="1"/>
  <c r="AP445" i="1"/>
  <c r="AP444" i="1"/>
  <c r="AP443" i="1"/>
  <c r="AP442" i="1"/>
  <c r="AP440" i="1"/>
  <c r="AP439" i="1"/>
  <c r="AP438" i="1"/>
  <c r="AP436" i="1"/>
  <c r="AP434" i="1"/>
  <c r="AP431" i="1"/>
  <c r="AP430" i="1"/>
  <c r="AP429" i="1"/>
  <c r="AP428" i="1"/>
  <c r="AP427" i="1"/>
  <c r="AP426" i="1"/>
  <c r="AP425" i="1"/>
  <c r="AP423" i="1"/>
  <c r="AP422" i="1"/>
  <c r="AP420" i="1"/>
  <c r="AP419" i="1"/>
  <c r="AP418" i="1"/>
  <c r="AP417" i="1"/>
  <c r="AP414" i="1"/>
  <c r="AP413" i="1"/>
  <c r="AP412" i="1"/>
  <c r="AP411" i="1"/>
  <c r="AP410" i="1"/>
  <c r="AP409" i="1"/>
  <c r="AP408" i="1"/>
  <c r="AP407" i="1"/>
  <c r="AP406" i="1"/>
  <c r="AP405" i="1"/>
  <c r="AP403" i="1"/>
  <c r="AP402" i="1"/>
  <c r="AP401" i="1"/>
  <c r="AP400" i="1"/>
  <c r="AP399" i="1"/>
  <c r="AP398" i="1"/>
  <c r="AP397" i="1"/>
  <c r="AP395" i="1"/>
  <c r="AP394" i="1"/>
  <c r="AP393" i="1"/>
  <c r="AP392" i="1"/>
  <c r="AP391" i="1"/>
  <c r="AP390" i="1"/>
  <c r="AP389" i="1"/>
  <c r="AP387" i="1"/>
  <c r="AP386" i="1"/>
  <c r="AP385" i="1"/>
  <c r="AP384" i="1"/>
  <c r="AP383" i="1"/>
  <c r="AP380" i="1"/>
  <c r="AP379" i="1"/>
  <c r="AP378" i="1"/>
  <c r="AP374" i="1"/>
  <c r="AP373" i="1"/>
  <c r="AP372" i="1"/>
  <c r="AP371" i="1"/>
  <c r="AP368" i="1"/>
  <c r="AP366" i="1"/>
  <c r="AP362" i="1"/>
  <c r="AP361" i="1"/>
  <c r="AP360" i="1"/>
  <c r="AP359" i="1"/>
  <c r="K1015" i="1"/>
  <c r="K308" i="1"/>
  <c r="K309" i="1"/>
  <c r="K310" i="1"/>
  <c r="K311" i="1"/>
  <c r="K312" i="1"/>
  <c r="K313" i="1"/>
  <c r="K314" i="1"/>
  <c r="K315" i="1"/>
  <c r="K316" i="1"/>
  <c r="K317" i="1"/>
  <c r="K318" i="1"/>
  <c r="N891" i="1" l="1"/>
  <c r="N522" i="1"/>
  <c r="N868" i="1"/>
  <c r="N511" i="1"/>
  <c r="AL511" i="1" s="1"/>
  <c r="N378" i="1"/>
  <c r="AL378" i="1" s="1"/>
  <c r="N890" i="1"/>
  <c r="AL890" i="1" s="1"/>
  <c r="N927" i="1"/>
  <c r="AL927" i="1" s="1"/>
  <c r="N323" i="1"/>
  <c r="AL323" i="1" s="1"/>
  <c r="AQ994" i="1"/>
  <c r="N412" i="1"/>
  <c r="N1015" i="1"/>
  <c r="AL1015" i="1" s="1"/>
  <c r="AQ953" i="1"/>
  <c r="N502" i="1"/>
  <c r="AQ947" i="1"/>
  <c r="AQ441" i="1"/>
  <c r="N821" i="1"/>
  <c r="AL821" i="1" s="1"/>
  <c r="N393" i="1"/>
  <c r="AL393" i="1" s="1"/>
  <c r="N714" i="1"/>
  <c r="AL714" i="1" s="1"/>
  <c r="N482" i="1"/>
  <c r="AL482" i="1" s="1"/>
  <c r="N350" i="1"/>
  <c r="AL350" i="1" s="1"/>
  <c r="AQ646" i="1"/>
  <c r="N476" i="1"/>
  <c r="AL476" i="1" s="1"/>
  <c r="N981" i="1"/>
  <c r="AL981" i="1" s="1"/>
  <c r="N373" i="1"/>
  <c r="AL373" i="1" s="1"/>
  <c r="N301" i="1"/>
  <c r="N650" i="1"/>
  <c r="N924" i="1"/>
  <c r="N816" i="1"/>
  <c r="AL816" i="1" s="1"/>
  <c r="AQ742" i="1"/>
  <c r="N519" i="1"/>
  <c r="AL519" i="1" s="1"/>
  <c r="AQ706" i="1"/>
  <c r="N541" i="1"/>
  <c r="AL541" i="1" s="1"/>
  <c r="AQ740" i="1"/>
  <c r="N570" i="1"/>
  <c r="AL570" i="1" s="1"/>
  <c r="N880" i="1"/>
  <c r="AL880" i="1" s="1"/>
  <c r="N808" i="1"/>
  <c r="AQ736" i="1"/>
  <c r="N600" i="1"/>
  <c r="AL600" i="1" s="1"/>
  <c r="N803" i="1"/>
  <c r="AL803" i="1" s="1"/>
  <c r="N703" i="1"/>
  <c r="AL703" i="1" s="1"/>
  <c r="N534" i="1"/>
  <c r="N695" i="1"/>
  <c r="AL695" i="1" s="1"/>
  <c r="N836" i="1"/>
  <c r="AL836" i="1" s="1"/>
  <c r="N628" i="1"/>
  <c r="N939" i="1"/>
  <c r="AL939" i="1" s="1"/>
  <c r="N867" i="1"/>
  <c r="AL867" i="1" s="1"/>
  <c r="AQ795" i="1"/>
  <c r="N627" i="1"/>
  <c r="AL627" i="1" s="1"/>
  <c r="N555" i="1"/>
  <c r="AL555" i="1" s="1"/>
  <c r="AQ863" i="1"/>
  <c r="N757" i="1"/>
  <c r="N503" i="1"/>
  <c r="AL503" i="1" s="1"/>
  <c r="N405" i="1"/>
  <c r="AL405" i="1" s="1"/>
  <c r="N653" i="1"/>
  <c r="AL653" i="1" s="1"/>
  <c r="N817" i="1"/>
  <c r="AL817" i="1" s="1"/>
  <c r="N571" i="1"/>
  <c r="AL571" i="1" s="1"/>
  <c r="N912" i="1"/>
  <c r="AL912" i="1" s="1"/>
  <c r="N629" i="1"/>
  <c r="AL629" i="1" s="1"/>
  <c r="N864" i="1"/>
  <c r="AL864" i="1" s="1"/>
  <c r="N450" i="1"/>
  <c r="N972" i="1"/>
  <c r="AL972" i="1" s="1"/>
  <c r="N510" i="1"/>
  <c r="AL510" i="1" s="1"/>
  <c r="N445" i="1"/>
  <c r="N968" i="1"/>
  <c r="N620" i="1"/>
  <c r="AL620" i="1" s="1"/>
  <c r="N464" i="1"/>
  <c r="AL464" i="1" s="1"/>
  <c r="N919" i="1"/>
  <c r="AL919" i="1" s="1"/>
  <c r="N485" i="1"/>
  <c r="AL485" i="1" s="1"/>
  <c r="N439" i="1"/>
  <c r="AL439" i="1" s="1"/>
  <c r="N1000" i="1"/>
  <c r="AL1000" i="1" s="1"/>
  <c r="N619" i="1"/>
  <c r="AL619" i="1" s="1"/>
  <c r="AQ923" i="1"/>
  <c r="N815" i="1"/>
  <c r="AL815" i="1" s="1"/>
  <c r="AQ711" i="1"/>
  <c r="N518" i="1"/>
  <c r="AQ675" i="1"/>
  <c r="N540" i="1"/>
  <c r="AL540" i="1" s="1"/>
  <c r="AQ705" i="1"/>
  <c r="AQ569" i="1"/>
  <c r="N879" i="1"/>
  <c r="AL879" i="1" s="1"/>
  <c r="AQ807" i="1"/>
  <c r="N704" i="1"/>
  <c r="AL704" i="1" s="1"/>
  <c r="AQ599" i="1"/>
  <c r="AQ910" i="1"/>
  <c r="AQ802" i="1"/>
  <c r="N702" i="1"/>
  <c r="N945" i="1"/>
  <c r="N694" i="1"/>
  <c r="AL694" i="1" s="1"/>
  <c r="AQ800" i="1"/>
  <c r="N595" i="1"/>
  <c r="AL595" i="1" s="1"/>
  <c r="N938" i="1"/>
  <c r="AL938" i="1" s="1"/>
  <c r="N866" i="1"/>
  <c r="AL866" i="1" s="1"/>
  <c r="N794" i="1"/>
  <c r="AL794" i="1" s="1"/>
  <c r="N626" i="1"/>
  <c r="AL626" i="1" s="1"/>
  <c r="N554" i="1"/>
  <c r="AL554" i="1" s="1"/>
  <c r="N862" i="1"/>
  <c r="AL862" i="1" s="1"/>
  <c r="N756" i="1"/>
  <c r="AL756" i="1" s="1"/>
  <c r="N688" i="1"/>
  <c r="N715" i="1"/>
  <c r="AQ730" i="1"/>
  <c r="N576" i="1"/>
  <c r="AL576" i="1" s="1"/>
  <c r="N652" i="1"/>
  <c r="N1009" i="1"/>
  <c r="AL1009" i="1" s="1"/>
  <c r="N444" i="1"/>
  <c r="AL444" i="1" s="1"/>
  <c r="N372" i="1"/>
  <c r="AL372" i="1" s="1"/>
  <c r="N300" i="1"/>
  <c r="AL300" i="1" s="1"/>
  <c r="N753" i="1"/>
  <c r="AL753" i="1" s="1"/>
  <c r="N971" i="1"/>
  <c r="N926" i="1"/>
  <c r="AQ317" i="1"/>
  <c r="N575" i="1"/>
  <c r="N467" i="1"/>
  <c r="AL467" i="1" s="1"/>
  <c r="N400" i="1"/>
  <c r="N1005" i="1"/>
  <c r="AL1005" i="1" s="1"/>
  <c r="N490" i="1"/>
  <c r="AL490" i="1" s="1"/>
  <c r="N352" i="1"/>
  <c r="AL352" i="1" s="1"/>
  <c r="N946" i="1"/>
  <c r="AL946" i="1" s="1"/>
  <c r="N423" i="1"/>
  <c r="AL423" i="1" s="1"/>
  <c r="N1013" i="1"/>
  <c r="AL1013" i="1" s="1"/>
  <c r="AQ820" i="1"/>
  <c r="AQ381" i="1"/>
  <c r="N713" i="1"/>
  <c r="AL713" i="1" s="1"/>
  <c r="N470" i="1"/>
  <c r="N344" i="1"/>
  <c r="N999" i="1"/>
  <c r="AL999" i="1" s="1"/>
  <c r="N438" i="1"/>
  <c r="AL438" i="1" s="1"/>
  <c r="N366" i="1"/>
  <c r="AL366" i="1" s="1"/>
  <c r="N1010" i="1"/>
  <c r="AL1010" i="1" s="1"/>
  <c r="N970" i="1"/>
  <c r="AL970" i="1" s="1"/>
  <c r="N509" i="1"/>
  <c r="AL509" i="1" s="1"/>
  <c r="N311" i="1"/>
  <c r="AL311" i="1" s="1"/>
  <c r="N789" i="1"/>
  <c r="N431" i="1"/>
  <c r="N995" i="1"/>
  <c r="AL995" i="1" s="1"/>
  <c r="N951" i="1"/>
  <c r="AL951" i="1" s="1"/>
  <c r="AQ478" i="1"/>
  <c r="N340" i="1"/>
  <c r="AL340" i="1" s="1"/>
  <c r="N615" i="1"/>
  <c r="AL615" i="1" s="1"/>
  <c r="AQ399" i="1"/>
  <c r="N1004" i="1"/>
  <c r="AL1004" i="1" s="1"/>
  <c r="AQ369" i="1"/>
  <c r="N338" i="1"/>
  <c r="AL338" i="1" s="1"/>
  <c r="N687" i="1"/>
  <c r="AL687" i="1" s="1"/>
  <c r="N504" i="1"/>
  <c r="AL504" i="1" s="1"/>
  <c r="N458" i="1"/>
  <c r="N505" i="1"/>
  <c r="AQ433" i="1"/>
  <c r="N361" i="1"/>
  <c r="AL361" i="1" s="1"/>
  <c r="N980" i="1"/>
  <c r="N618" i="1"/>
  <c r="AL618" i="1" s="1"/>
  <c r="N922" i="1"/>
  <c r="AL922" i="1" s="1"/>
  <c r="N814" i="1"/>
  <c r="AL814" i="1" s="1"/>
  <c r="N710" i="1"/>
  <c r="AL710" i="1" s="1"/>
  <c r="N957" i="1"/>
  <c r="AL957" i="1" s="1"/>
  <c r="N539" i="1"/>
  <c r="AL539" i="1" s="1"/>
  <c r="N669" i="1"/>
  <c r="AL669" i="1" s="1"/>
  <c r="N878" i="1"/>
  <c r="N806" i="1"/>
  <c r="N668" i="1"/>
  <c r="AL668" i="1" s="1"/>
  <c r="N598" i="1"/>
  <c r="AL598" i="1" s="1"/>
  <c r="N877" i="1"/>
  <c r="AL877" i="1" s="1"/>
  <c r="N769" i="1"/>
  <c r="AL769" i="1" s="1"/>
  <c r="N701" i="1"/>
  <c r="AL701" i="1" s="1"/>
  <c r="N909" i="1"/>
  <c r="AL909" i="1" s="1"/>
  <c r="N663" i="1"/>
  <c r="AL663" i="1" s="1"/>
  <c r="N764" i="1"/>
  <c r="AL764" i="1" s="1"/>
  <c r="N594" i="1"/>
  <c r="AL594" i="1" s="1"/>
  <c r="N835" i="1"/>
  <c r="AL835" i="1" s="1"/>
  <c r="N763" i="1"/>
  <c r="N625" i="1"/>
  <c r="N529" i="1"/>
  <c r="AL529" i="1" s="1"/>
  <c r="N829" i="1"/>
  <c r="AL829" i="1" s="1"/>
  <c r="N755" i="1"/>
  <c r="AL755" i="1" s="1"/>
  <c r="N872" i="1"/>
  <c r="AL872" i="1" s="1"/>
  <c r="N577" i="1"/>
  <c r="AL577" i="1" s="1"/>
  <c r="N544" i="1"/>
  <c r="N696" i="1"/>
  <c r="AL696" i="1" s="1"/>
  <c r="AQ750" i="1"/>
  <c r="AQ993" i="1"/>
  <c r="N818" i="1"/>
  <c r="AL818" i="1" s="1"/>
  <c r="N479" i="1"/>
  <c r="AQ427" i="1"/>
  <c r="AQ932" i="1"/>
  <c r="N889" i="1"/>
  <c r="AQ921" i="1"/>
  <c r="N643" i="1"/>
  <c r="AL643" i="1" s="1"/>
  <c r="AQ537" i="1"/>
  <c r="N775" i="1"/>
  <c r="AL775" i="1" s="1"/>
  <c r="N639" i="1"/>
  <c r="AL639" i="1" s="1"/>
  <c r="N567" i="1"/>
  <c r="AL567" i="1" s="1"/>
  <c r="AQ876" i="1"/>
  <c r="AQ768" i="1"/>
  <c r="AQ700" i="1"/>
  <c r="N662" i="1"/>
  <c r="AL662" i="1" s="1"/>
  <c r="N728" i="1"/>
  <c r="AQ834" i="1"/>
  <c r="N762" i="1"/>
  <c r="AL762" i="1" s="1"/>
  <c r="N624" i="1"/>
  <c r="AL624" i="1" s="1"/>
  <c r="AQ528" i="1"/>
  <c r="N621" i="1"/>
  <c r="AL621" i="1" s="1"/>
  <c r="N426" i="1"/>
  <c r="AL426" i="1" s="1"/>
  <c r="N975" i="1"/>
  <c r="AL975" i="1" s="1"/>
  <c r="N749" i="1"/>
  <c r="AL749" i="1" s="1"/>
  <c r="N936" i="1"/>
  <c r="AL936" i="1" s="1"/>
  <c r="AQ425" i="1"/>
  <c r="N299" i="1"/>
  <c r="AQ443" i="1"/>
  <c r="N786" i="1"/>
  <c r="AL786" i="1" s="1"/>
  <c r="AQ508" i="1"/>
  <c r="N967" i="1"/>
  <c r="AL967" i="1" s="1"/>
  <c r="N943" i="1"/>
  <c r="AL943" i="1" s="1"/>
  <c r="N454" i="1"/>
  <c r="AL454" i="1" s="1"/>
  <c r="N1006" i="1"/>
  <c r="AL1006" i="1" s="1"/>
  <c r="N613" i="1"/>
  <c r="AL613" i="1" s="1"/>
  <c r="AQ375" i="1"/>
  <c r="N990" i="1"/>
  <c r="N521" i="1"/>
  <c r="AQ339" i="1"/>
  <c r="N473" i="1"/>
  <c r="AL473" i="1" s="1"/>
  <c r="N428" i="1"/>
  <c r="AL428" i="1" s="1"/>
  <c r="AQ326" i="1"/>
  <c r="N685" i="1"/>
  <c r="AL685" i="1" s="1"/>
  <c r="N513" i="1"/>
  <c r="AL513" i="1" s="1"/>
  <c r="N434" i="1"/>
  <c r="AL434" i="1" s="1"/>
  <c r="N858" i="1"/>
  <c r="AQ493" i="1"/>
  <c r="AQ421" i="1"/>
  <c r="N349" i="1"/>
  <c r="AQ888" i="1"/>
  <c r="N780" i="1"/>
  <c r="N678" i="1"/>
  <c r="AL678" i="1" s="1"/>
  <c r="N885" i="1"/>
  <c r="AL885" i="1" s="1"/>
  <c r="N672" i="1"/>
  <c r="AL672" i="1" s="1"/>
  <c r="N517" i="1"/>
  <c r="AL517" i="1" s="1"/>
  <c r="N642" i="1"/>
  <c r="AL642" i="1" s="1"/>
  <c r="N918" i="1"/>
  <c r="N846" i="1"/>
  <c r="AL846" i="1" s="1"/>
  <c r="N774" i="1"/>
  <c r="AL774" i="1" s="1"/>
  <c r="N638" i="1"/>
  <c r="AL638" i="1" s="1"/>
  <c r="N566" i="1"/>
  <c r="AL566" i="1" s="1"/>
  <c r="N767" i="1"/>
  <c r="AL767" i="1" s="1"/>
  <c r="N667" i="1"/>
  <c r="AL667" i="1" s="1"/>
  <c r="N693" i="1"/>
  <c r="AL693" i="1" s="1"/>
  <c r="N592" i="1"/>
  <c r="AQ905" i="1"/>
  <c r="N623" i="1"/>
  <c r="AL623" i="1" s="1"/>
  <c r="N527" i="1"/>
  <c r="AL527" i="1" s="1"/>
  <c r="N827" i="1"/>
  <c r="AL827" i="1" s="1"/>
  <c r="AQ723" i="1"/>
  <c r="N585" i="1"/>
  <c r="AL585" i="1" s="1"/>
  <c r="N384" i="1"/>
  <c r="AL384" i="1" s="1"/>
  <c r="N954" i="1"/>
  <c r="N488" i="1"/>
  <c r="AL488" i="1" s="1"/>
  <c r="N979" i="1"/>
  <c r="AL979" i="1" s="1"/>
  <c r="N593" i="1"/>
  <c r="AL593" i="1" s="1"/>
  <c r="N346" i="1"/>
  <c r="N442" i="1"/>
  <c r="AL442" i="1" s="1"/>
  <c r="N612" i="1"/>
  <c r="AL612" i="1" s="1"/>
  <c r="AQ363" i="1"/>
  <c r="AQ989" i="1"/>
  <c r="N327" i="1"/>
  <c r="AL327" i="1" s="1"/>
  <c r="N507" i="1"/>
  <c r="AL507" i="1" s="1"/>
  <c r="N422" i="1"/>
  <c r="AL422" i="1" s="1"/>
  <c r="AQ320" i="1"/>
  <c r="N684" i="1"/>
  <c r="AL684" i="1" s="1"/>
  <c r="N483" i="1"/>
  <c r="AL483" i="1" s="1"/>
  <c r="AQ416" i="1"/>
  <c r="AQ857" i="1"/>
  <c r="N487" i="1"/>
  <c r="AL487" i="1" s="1"/>
  <c r="AQ415" i="1"/>
  <c r="N343" i="1"/>
  <c r="N860" i="1"/>
  <c r="AL860" i="1" s="1"/>
  <c r="N583" i="1"/>
  <c r="AL583" i="1" s="1"/>
  <c r="AQ887" i="1"/>
  <c r="N779" i="1"/>
  <c r="AL779" i="1" s="1"/>
  <c r="N677" i="1"/>
  <c r="AL677" i="1" s="1"/>
  <c r="AQ849" i="1"/>
  <c r="N671" i="1"/>
  <c r="AL671" i="1" s="1"/>
  <c r="AQ516" i="1"/>
  <c r="N641" i="1"/>
  <c r="AL641" i="1" s="1"/>
  <c r="AQ917" i="1"/>
  <c r="N845" i="1"/>
  <c r="AL845" i="1" s="1"/>
  <c r="N773" i="1"/>
  <c r="AL773" i="1" s="1"/>
  <c r="N637" i="1"/>
  <c r="AL637" i="1" s="1"/>
  <c r="AQ565" i="1"/>
  <c r="N874" i="1"/>
  <c r="AL874" i="1" s="1"/>
  <c r="N766" i="1"/>
  <c r="AL766" i="1" s="1"/>
  <c r="N666" i="1"/>
  <c r="AL666" i="1" s="1"/>
  <c r="AQ801" i="1"/>
  <c r="AQ596" i="1"/>
  <c r="N661" i="1"/>
  <c r="AL661" i="1" s="1"/>
  <c r="N559" i="1"/>
  <c r="AL559" i="1" s="1"/>
  <c r="N904" i="1"/>
  <c r="AL904" i="1" s="1"/>
  <c r="N832" i="1"/>
  <c r="AQ760" i="1"/>
  <c r="N622" i="1"/>
  <c r="N526" i="1"/>
  <c r="AL526" i="1" s="1"/>
  <c r="N826" i="1"/>
  <c r="AL826" i="1" s="1"/>
  <c r="N722" i="1"/>
  <c r="AL722" i="1" s="1"/>
  <c r="N553" i="1"/>
  <c r="AL553" i="1" s="1"/>
  <c r="N494" i="1"/>
  <c r="AL494" i="1" s="1"/>
  <c r="N451" i="1"/>
  <c r="AL451" i="1" s="1"/>
  <c r="N743" i="1"/>
  <c r="AL743" i="1" s="1"/>
  <c r="N601" i="1"/>
  <c r="AL601" i="1" s="1"/>
  <c r="N758" i="1"/>
  <c r="AL758" i="1" s="1"/>
  <c r="N937" i="1"/>
  <c r="AL937" i="1" s="1"/>
  <c r="AQ316" i="1"/>
  <c r="N991" i="1"/>
  <c r="AL991" i="1" s="1"/>
  <c r="N524" i="1"/>
  <c r="AL524" i="1" s="1"/>
  <c r="N686" i="1"/>
  <c r="AL686" i="1" s="1"/>
  <c r="N499" i="1"/>
  <c r="AL499" i="1" s="1"/>
  <c r="N673" i="1"/>
  <c r="AL673" i="1" s="1"/>
  <c r="N420" i="1"/>
  <c r="N348" i="1"/>
  <c r="N974" i="1"/>
  <c r="AL974" i="1" s="1"/>
  <c r="AQ748" i="1"/>
  <c r="N407" i="1"/>
  <c r="AL407" i="1" s="1"/>
  <c r="AQ515" i="1"/>
  <c r="N419" i="1"/>
  <c r="AL419" i="1" s="1"/>
  <c r="N785" i="1"/>
  <c r="AL785" i="1" s="1"/>
  <c r="AQ496" i="1"/>
  <c r="N966" i="1"/>
  <c r="N992" i="1"/>
  <c r="AL992" i="1" s="1"/>
  <c r="N414" i="1"/>
  <c r="AL414" i="1" s="1"/>
  <c r="N342" i="1"/>
  <c r="N897" i="1"/>
  <c r="AL897" i="1" s="1"/>
  <c r="N498" i="1"/>
  <c r="AL498" i="1" s="1"/>
  <c r="N934" i="1"/>
  <c r="AL934" i="1" s="1"/>
  <c r="N383" i="1"/>
  <c r="AL383" i="1" s="1"/>
  <c r="N1007" i="1"/>
  <c r="AL1007" i="1" s="1"/>
  <c r="AQ401" i="1"/>
  <c r="N784" i="1"/>
  <c r="N484" i="1"/>
  <c r="AQ334" i="1"/>
  <c r="N430" i="1"/>
  <c r="AL430" i="1" s="1"/>
  <c r="N961" i="1"/>
  <c r="AL961" i="1" s="1"/>
  <c r="N611" i="1"/>
  <c r="N351" i="1"/>
  <c r="AL351" i="1" s="1"/>
  <c r="N988" i="1"/>
  <c r="AL988" i="1" s="1"/>
  <c r="AQ455" i="1"/>
  <c r="N315" i="1"/>
  <c r="AL315" i="1" s="1"/>
  <c r="AQ404" i="1"/>
  <c r="N683" i="1"/>
  <c r="AL683" i="1" s="1"/>
  <c r="AQ459" i="1"/>
  <c r="AQ410" i="1"/>
  <c r="N856" i="1"/>
  <c r="AL856" i="1" s="1"/>
  <c r="N481" i="1"/>
  <c r="AL481" i="1" s="1"/>
  <c r="N409" i="1"/>
  <c r="AL409" i="1" s="1"/>
  <c r="AQ337" i="1"/>
  <c r="N582" i="1"/>
  <c r="AL582" i="1" s="1"/>
  <c r="N886" i="1"/>
  <c r="AL886" i="1" s="1"/>
  <c r="N676" i="1"/>
  <c r="N813" i="1"/>
  <c r="AL813" i="1" s="1"/>
  <c r="N670" i="1"/>
  <c r="AL670" i="1" s="1"/>
  <c r="N956" i="1"/>
  <c r="AL956" i="1" s="1"/>
  <c r="N640" i="1"/>
  <c r="N916" i="1"/>
  <c r="AL916" i="1" s="1"/>
  <c r="N636" i="1"/>
  <c r="AL636" i="1" s="1"/>
  <c r="N564" i="1"/>
  <c r="AL564" i="1" s="1"/>
  <c r="N841" i="1"/>
  <c r="AL841" i="1" s="1"/>
  <c r="N560" i="1"/>
  <c r="N660" i="1"/>
  <c r="AL660" i="1" s="1"/>
  <c r="N903" i="1"/>
  <c r="AL903" i="1" s="1"/>
  <c r="N901" i="1"/>
  <c r="AL901" i="1" s="1"/>
  <c r="N793" i="1"/>
  <c r="AL793" i="1" s="1"/>
  <c r="N721" i="1"/>
  <c r="AL721" i="1" s="1"/>
  <c r="N552" i="1"/>
  <c r="AL552" i="1" s="1"/>
  <c r="N312" i="1"/>
  <c r="AL312" i="1" s="1"/>
  <c r="N996" i="1"/>
  <c r="AL996" i="1" s="1"/>
  <c r="N477" i="1"/>
  <c r="AL477" i="1" s="1"/>
  <c r="N1002" i="1"/>
  <c r="AL1002" i="1" s="1"/>
  <c r="N542" i="1"/>
  <c r="AL542" i="1" s="1"/>
  <c r="N940" i="1"/>
  <c r="N976" i="1"/>
  <c r="N449" i="1"/>
  <c r="AL449" i="1" s="1"/>
  <c r="N787" i="1"/>
  <c r="AL787" i="1" s="1"/>
  <c r="N466" i="1"/>
  <c r="AL466" i="1" s="1"/>
  <c r="AQ387" i="1"/>
  <c r="N440" i="1"/>
  <c r="AL440" i="1" s="1"/>
  <c r="N859" i="1"/>
  <c r="AL859" i="1" s="1"/>
  <c r="AQ781" i="1"/>
  <c r="AQ942" i="1"/>
  <c r="AQ480" i="1"/>
  <c r="N408" i="1"/>
  <c r="AL408" i="1" s="1"/>
  <c r="AQ336" i="1"/>
  <c r="N895" i="1"/>
  <c r="AL895" i="1" s="1"/>
  <c r="N486" i="1"/>
  <c r="AL486" i="1" s="1"/>
  <c r="N933" i="1"/>
  <c r="AL933" i="1" s="1"/>
  <c r="N371" i="1"/>
  <c r="AL371" i="1" s="1"/>
  <c r="N969" i="1"/>
  <c r="AL969" i="1" s="1"/>
  <c r="N783" i="1"/>
  <c r="AL783" i="1" s="1"/>
  <c r="AQ328" i="1"/>
  <c r="N418" i="1"/>
  <c r="AL418" i="1" s="1"/>
  <c r="N960" i="1"/>
  <c r="AL960" i="1" s="1"/>
  <c r="N610" i="1"/>
  <c r="AL610" i="1" s="1"/>
  <c r="N987" i="1"/>
  <c r="AL987" i="1" s="1"/>
  <c r="N495" i="1"/>
  <c r="AL495" i="1" s="1"/>
  <c r="N1014" i="1"/>
  <c r="AL1014" i="1" s="1"/>
  <c r="N392" i="1"/>
  <c r="AL392" i="1" s="1"/>
  <c r="N308" i="1"/>
  <c r="N682" i="1"/>
  <c r="AL682" i="1" s="1"/>
  <c r="AQ435" i="1"/>
  <c r="N398" i="1"/>
  <c r="AL398" i="1" s="1"/>
  <c r="N855" i="1"/>
  <c r="AL855" i="1" s="1"/>
  <c r="N475" i="1"/>
  <c r="AL475" i="1" s="1"/>
  <c r="N403" i="1"/>
  <c r="AL403" i="1" s="1"/>
  <c r="N331" i="1"/>
  <c r="N788" i="1"/>
  <c r="AL788" i="1" s="1"/>
  <c r="N853" i="1"/>
  <c r="AL853" i="1" s="1"/>
  <c r="N747" i="1"/>
  <c r="AL747" i="1" s="1"/>
  <c r="N645" i="1"/>
  <c r="AL645" i="1" s="1"/>
  <c r="N777" i="1"/>
  <c r="AL777" i="1" s="1"/>
  <c r="N644" i="1"/>
  <c r="AL644" i="1" s="1"/>
  <c r="N915" i="1"/>
  <c r="AL915" i="1" s="1"/>
  <c r="N843" i="1"/>
  <c r="AL843" i="1" s="1"/>
  <c r="N635" i="1"/>
  <c r="AL635" i="1" s="1"/>
  <c r="N563" i="1"/>
  <c r="AL563" i="1" s="1"/>
  <c r="N840" i="1"/>
  <c r="AL840" i="1" s="1"/>
  <c r="N734" i="1"/>
  <c r="AL734" i="1" s="1"/>
  <c r="N664" i="1"/>
  <c r="N533" i="1"/>
  <c r="N659" i="1"/>
  <c r="AL659" i="1" s="1"/>
  <c r="N902" i="1"/>
  <c r="AL902" i="1" s="1"/>
  <c r="N830" i="1"/>
  <c r="AL830" i="1" s="1"/>
  <c r="AQ792" i="1"/>
  <c r="N720" i="1"/>
  <c r="AL720" i="1" s="1"/>
  <c r="N551" i="1"/>
  <c r="AL551" i="1" s="1"/>
  <c r="N335" i="1"/>
  <c r="AL335" i="1" s="1"/>
  <c r="N514" i="1"/>
  <c r="AL514" i="1" s="1"/>
  <c r="N647" i="1"/>
  <c r="AL647" i="1" s="1"/>
  <c r="N809" i="1"/>
  <c r="AL809" i="1" s="1"/>
  <c r="N535" i="1"/>
  <c r="AL535" i="1" s="1"/>
  <c r="N586" i="1"/>
  <c r="AL586" i="1" s="1"/>
  <c r="N395" i="1"/>
  <c r="AL395" i="1" s="1"/>
  <c r="N873" i="1"/>
  <c r="AL873" i="1" s="1"/>
  <c r="AQ330" i="1"/>
  <c r="AQ322" i="1"/>
  <c r="AQ959" i="1"/>
  <c r="N986" i="1"/>
  <c r="AL986" i="1" s="1"/>
  <c r="N1003" i="1"/>
  <c r="AL1003" i="1" s="1"/>
  <c r="N380" i="1"/>
  <c r="AL380" i="1" s="1"/>
  <c r="N386" i="1"/>
  <c r="AL386" i="1" s="1"/>
  <c r="N469" i="1"/>
  <c r="AL469" i="1" s="1"/>
  <c r="AQ580" i="1"/>
  <c r="N852" i="1"/>
  <c r="AL852" i="1" s="1"/>
  <c r="N746" i="1"/>
  <c r="AL746" i="1" s="1"/>
  <c r="N609" i="1"/>
  <c r="AL609" i="1" s="1"/>
  <c r="N741" i="1"/>
  <c r="AL741" i="1" s="1"/>
  <c r="N608" i="1"/>
  <c r="AL608" i="1" s="1"/>
  <c r="N606" i="1"/>
  <c r="AL606" i="1" s="1"/>
  <c r="N914" i="1"/>
  <c r="AL914" i="1" s="1"/>
  <c r="N842" i="1"/>
  <c r="AL842" i="1" s="1"/>
  <c r="N770" i="1"/>
  <c r="AL770" i="1" s="1"/>
  <c r="N634" i="1"/>
  <c r="AL634" i="1" s="1"/>
  <c r="AQ562" i="1"/>
  <c r="N839" i="1"/>
  <c r="AL839" i="1" s="1"/>
  <c r="N733" i="1"/>
  <c r="AL733" i="1" s="1"/>
  <c r="AQ633" i="1"/>
  <c r="AQ699" i="1"/>
  <c r="N532" i="1"/>
  <c r="AQ556" i="1"/>
  <c r="AQ725" i="1"/>
  <c r="AQ589" i="1"/>
  <c r="AQ899" i="1"/>
  <c r="AQ791" i="1"/>
  <c r="N719" i="1"/>
  <c r="AL719" i="1" s="1"/>
  <c r="N550" i="1"/>
  <c r="AL550" i="1" s="1"/>
  <c r="N456" i="1"/>
  <c r="AL456" i="1" s="1"/>
  <c r="N948" i="1"/>
  <c r="AL948" i="1" s="1"/>
  <c r="N984" i="1"/>
  <c r="AL984" i="1" s="1"/>
  <c r="AQ651" i="1"/>
  <c r="N776" i="1"/>
  <c r="AL776" i="1" s="1"/>
  <c r="N804" i="1"/>
  <c r="AL804" i="1" s="1"/>
  <c r="AQ657" i="1"/>
  <c r="N497" i="1"/>
  <c r="AL497" i="1" s="1"/>
  <c r="N828" i="1"/>
  <c r="AL828" i="1" s="1"/>
  <c r="N474" i="1"/>
  <c r="AL474" i="1" s="1"/>
  <c r="N894" i="1"/>
  <c r="N931" i="1"/>
  <c r="AL931" i="1" s="1"/>
  <c r="N925" i="1"/>
  <c r="AL925" i="1" s="1"/>
  <c r="AQ460" i="1"/>
  <c r="AQ437" i="1"/>
  <c r="N584" i="1"/>
  <c r="AL584" i="1" s="1"/>
  <c r="N465" i="1"/>
  <c r="AL465" i="1" s="1"/>
  <c r="N680" i="1"/>
  <c r="N871" i="1"/>
  <c r="AL871" i="1" s="1"/>
  <c r="N468" i="1"/>
  <c r="AL468" i="1" s="1"/>
  <c r="AQ396" i="1"/>
  <c r="N324" i="1"/>
  <c r="AL324" i="1" s="1"/>
  <c r="AQ893" i="1"/>
  <c r="N998" i="1"/>
  <c r="AL998" i="1" s="1"/>
  <c r="N930" i="1"/>
  <c r="N347" i="1"/>
  <c r="AL347" i="1" s="1"/>
  <c r="AQ579" i="1"/>
  <c r="N353" i="1"/>
  <c r="N549" i="1"/>
  <c r="AL549" i="1" s="1"/>
  <c r="N448" i="1"/>
  <c r="N962" i="1"/>
  <c r="AL962" i="1" s="1"/>
  <c r="N413" i="1"/>
  <c r="N394" i="1"/>
  <c r="N958" i="1"/>
  <c r="AL958" i="1" s="1"/>
  <c r="AQ461" i="1"/>
  <c r="N321" i="1"/>
  <c r="AL321" i="1" s="1"/>
  <c r="N985" i="1"/>
  <c r="AL985" i="1" s="1"/>
  <c r="N417" i="1"/>
  <c r="N374" i="1"/>
  <c r="AL374" i="1" s="1"/>
  <c r="N1012" i="1"/>
  <c r="AL1012" i="1" s="1"/>
  <c r="N649" i="1"/>
  <c r="AL649" i="1" s="1"/>
  <c r="N512" i="1"/>
  <c r="AL512" i="1" s="1"/>
  <c r="N368" i="1"/>
  <c r="AL368" i="1" s="1"/>
  <c r="N655" i="1"/>
  <c r="AL655" i="1" s="1"/>
  <c r="N463" i="1"/>
  <c r="N391" i="1"/>
  <c r="AL391" i="1" s="1"/>
  <c r="N319" i="1"/>
  <c r="AL319" i="1" s="1"/>
  <c r="N716" i="1"/>
  <c r="N745" i="1"/>
  <c r="AL745" i="1" s="1"/>
  <c r="N573" i="1"/>
  <c r="AL573" i="1" s="1"/>
  <c r="N709" i="1"/>
  <c r="AL709" i="1" s="1"/>
  <c r="N572" i="1"/>
  <c r="AL572" i="1" s="1"/>
  <c r="N848" i="1"/>
  <c r="AL848" i="1" s="1"/>
  <c r="N605" i="1"/>
  <c r="N883" i="1"/>
  <c r="AL883" i="1" s="1"/>
  <c r="N739" i="1"/>
  <c r="N603" i="1"/>
  <c r="AL603" i="1" s="1"/>
  <c r="N536" i="1"/>
  <c r="N838" i="1"/>
  <c r="AL838" i="1" s="1"/>
  <c r="AQ698" i="1"/>
  <c r="N944" i="1"/>
  <c r="AL944" i="1" s="1"/>
  <c r="N631" i="1"/>
  <c r="N531" i="1"/>
  <c r="N870" i="1"/>
  <c r="AQ798" i="1"/>
  <c r="N588" i="1"/>
  <c r="AL588" i="1" s="1"/>
  <c r="N898" i="1"/>
  <c r="AL898" i="1" s="1"/>
  <c r="AQ790" i="1"/>
  <c r="N718" i="1"/>
  <c r="N525" i="1"/>
  <c r="AQ928" i="1"/>
  <c r="N379" i="1"/>
  <c r="AL379" i="1" s="1"/>
  <c r="N690" i="1"/>
  <c r="AL690" i="1" s="1"/>
  <c r="N360" i="1"/>
  <c r="AL360" i="1" s="1"/>
  <c r="N950" i="1"/>
  <c r="N614" i="1"/>
  <c r="AL614" i="1" s="1"/>
  <c r="N357" i="1"/>
  <c r="N332" i="1"/>
  <c r="AL332" i="1" s="1"/>
  <c r="N446" i="1"/>
  <c r="AL446" i="1" s="1"/>
  <c r="N617" i="1"/>
  <c r="AL617" i="1" s="1"/>
  <c r="N679" i="1"/>
  <c r="AL679" i="1" s="1"/>
  <c r="AQ538" i="1"/>
  <c r="N847" i="1"/>
  <c r="AL847" i="1" s="1"/>
  <c r="AQ754" i="1"/>
  <c r="N402" i="1"/>
  <c r="AL402" i="1" s="1"/>
  <c r="N1008" i="1"/>
  <c r="AL1008" i="1" s="1"/>
  <c r="N359" i="1"/>
  <c r="AL359" i="1" s="1"/>
  <c r="N782" i="1"/>
  <c r="AL782" i="1" s="1"/>
  <c r="N963" i="1"/>
  <c r="AL963" i="1" s="1"/>
  <c r="N406" i="1"/>
  <c r="N333" i="1"/>
  <c r="N302" i="1"/>
  <c r="AL302" i="1" s="1"/>
  <c r="N411" i="1"/>
  <c r="AL411" i="1" s="1"/>
  <c r="N854" i="1"/>
  <c r="AL854" i="1" s="1"/>
  <c r="N397" i="1"/>
  <c r="AQ752" i="1"/>
  <c r="N658" i="1"/>
  <c r="AL658" i="1" s="1"/>
  <c r="N462" i="1"/>
  <c r="AL462" i="1" s="1"/>
  <c r="N390" i="1"/>
  <c r="AL390" i="1" s="1"/>
  <c r="N892" i="1"/>
  <c r="AL892" i="1" s="1"/>
  <c r="N997" i="1"/>
  <c r="AL997" i="1" s="1"/>
  <c r="N341" i="1"/>
  <c r="N578" i="1"/>
  <c r="AL578" i="1" s="1"/>
  <c r="AQ329" i="1"/>
  <c r="N547" i="1"/>
  <c r="AL547" i="1" s="1"/>
  <c r="N436" i="1"/>
  <c r="N955" i="1"/>
  <c r="AL955" i="1" s="1"/>
  <c r="N389" i="1"/>
  <c r="AL389" i="1" s="1"/>
  <c r="AQ949" i="1"/>
  <c r="N501" i="1"/>
  <c r="AL501" i="1" s="1"/>
  <c r="N309" i="1"/>
  <c r="N429" i="1"/>
  <c r="AL429" i="1" s="1"/>
  <c r="N717" i="1"/>
  <c r="AL717" i="1" s="1"/>
  <c r="AQ506" i="1"/>
  <c r="N362" i="1"/>
  <c r="AL362" i="1" s="1"/>
  <c r="N1001" i="1"/>
  <c r="AL1001" i="1" s="1"/>
  <c r="N648" i="1"/>
  <c r="AL648" i="1" s="1"/>
  <c r="N500" i="1"/>
  <c r="N1011" i="1"/>
  <c r="AL1011" i="1" s="1"/>
  <c r="N654" i="1"/>
  <c r="AL654" i="1" s="1"/>
  <c r="N457" i="1"/>
  <c r="AL457" i="1" s="1"/>
  <c r="N385" i="1"/>
  <c r="AL385" i="1" s="1"/>
  <c r="N313" i="1"/>
  <c r="AL313" i="1" s="1"/>
  <c r="N523" i="1"/>
  <c r="AL523" i="1" s="1"/>
  <c r="N744" i="1"/>
  <c r="AL744" i="1" s="1"/>
  <c r="N545" i="1"/>
  <c r="AL545" i="1" s="1"/>
  <c r="N543" i="1"/>
  <c r="AL543" i="1" s="1"/>
  <c r="N812" i="1"/>
  <c r="AL812" i="1" s="1"/>
  <c r="N604" i="1"/>
  <c r="N810" i="1"/>
  <c r="N738" i="1"/>
  <c r="AL738" i="1" s="1"/>
  <c r="N602" i="1"/>
  <c r="AL602" i="1" s="1"/>
  <c r="N913" i="1"/>
  <c r="AL913" i="1" s="1"/>
  <c r="N805" i="1"/>
  <c r="AL805" i="1" s="1"/>
  <c r="N731" i="1"/>
  <c r="AL731" i="1" s="1"/>
  <c r="N697" i="1"/>
  <c r="AL697" i="1" s="1"/>
  <c r="N908" i="1"/>
  <c r="AL908" i="1" s="1"/>
  <c r="N630" i="1"/>
  <c r="N530" i="1"/>
  <c r="AL530" i="1" s="1"/>
  <c r="N797" i="1"/>
  <c r="AL797" i="1" s="1"/>
  <c r="N692" i="1"/>
  <c r="AL692" i="1" s="1"/>
  <c r="AQ587" i="1"/>
  <c r="N759" i="1"/>
  <c r="AL759" i="1" s="1"/>
  <c r="AQ691" i="1"/>
  <c r="N546" i="1"/>
  <c r="N472" i="1"/>
  <c r="N491" i="1"/>
  <c r="N597" i="1"/>
  <c r="AQ688" i="1"/>
  <c r="AQ470" i="1"/>
  <c r="N689" i="1"/>
  <c r="N884" i="1"/>
  <c r="AQ704" i="1"/>
  <c r="AQ862" i="1"/>
  <c r="AQ444" i="1"/>
  <c r="AQ756" i="1"/>
  <c r="AQ938" i="1"/>
  <c r="AQ400" i="1"/>
  <c r="AQ702" i="1"/>
  <c r="N365" i="1"/>
  <c r="N911" i="1"/>
  <c r="AK436" i="1"/>
  <c r="AK630" i="1"/>
  <c r="AK448" i="1"/>
  <c r="AK858" i="1"/>
  <c r="AK652" i="1"/>
  <c r="AK412" i="1"/>
  <c r="AK971" i="1"/>
  <c r="AK810" i="1"/>
  <c r="AK337" i="1"/>
  <c r="AK320" i="1"/>
  <c r="AK640" i="1"/>
  <c r="AK400" i="1"/>
  <c r="AK718" i="1"/>
  <c r="AK628" i="1"/>
  <c r="AK739" i="1"/>
  <c r="AK343" i="1"/>
  <c r="AK604" i="1"/>
  <c r="AK622" i="1"/>
  <c r="AK341" i="1"/>
  <c r="AK592" i="1"/>
  <c r="AK463" i="1"/>
  <c r="AK520" i="1"/>
  <c r="AK365" i="1"/>
  <c r="AK966" i="1"/>
  <c r="AK990" i="1"/>
  <c r="AK544" i="1"/>
  <c r="AK665" i="1"/>
  <c r="AK954" i="1"/>
  <c r="AK832" i="1"/>
  <c r="AK808" i="1"/>
  <c r="AK918" i="1"/>
  <c r="AK784" i="1"/>
  <c r="AK894" i="1"/>
  <c r="AK688" i="1"/>
  <c r="AK484" i="1"/>
  <c r="AK450" i="1"/>
  <c r="AK346" i="1"/>
  <c r="N844" i="1"/>
  <c r="AK664" i="1"/>
  <c r="AK308" i="1"/>
  <c r="AK789" i="1"/>
  <c r="AK413" i="1"/>
  <c r="N799" i="1"/>
  <c r="AK676" i="1"/>
  <c r="AK331" i="1"/>
  <c r="AK536" i="1"/>
  <c r="AK930" i="1"/>
  <c r="AK689" i="1"/>
  <c r="AK406" i="1"/>
  <c r="AK532" i="1"/>
  <c r="AK394" i="1"/>
  <c r="AK605" i="1"/>
  <c r="AK496" i="1"/>
  <c r="AK882" i="1"/>
  <c r="AK349" i="1"/>
  <c r="N737" i="1"/>
  <c r="N568" i="1"/>
  <c r="AK870" i="1"/>
  <c r="AK716" i="1"/>
  <c r="N591" i="1"/>
  <c r="AK333" i="1"/>
  <c r="AK330" i="1"/>
  <c r="N557" i="1"/>
  <c r="AQ372" i="1"/>
  <c r="AQ485" i="1"/>
  <c r="AQ919" i="1"/>
  <c r="AQ464" i="1"/>
  <c r="AQ878" i="1"/>
  <c r="AQ540" i="1"/>
  <c r="AQ815" i="1"/>
  <c r="AQ490" i="1"/>
  <c r="AQ554" i="1"/>
  <c r="AQ626" i="1"/>
  <c r="AQ694" i="1"/>
  <c r="AQ570" i="1"/>
  <c r="AQ423" i="1"/>
  <c r="AQ555" i="1"/>
  <c r="AQ575" i="1"/>
  <c r="AQ794" i="1"/>
  <c r="AQ879" i="1"/>
  <c r="AQ439" i="1"/>
  <c r="AQ619" i="1"/>
  <c r="AQ713" i="1"/>
  <c r="AQ945" i="1"/>
  <c r="AQ866" i="1"/>
  <c r="AQ518" i="1"/>
  <c r="AQ595" i="1"/>
  <c r="AQ620" i="1"/>
  <c r="AQ753" i="1"/>
  <c r="AQ946" i="1"/>
  <c r="AQ338" i="1"/>
  <c r="AQ701" i="1"/>
  <c r="N761" i="1"/>
  <c r="N520" i="1"/>
  <c r="N665" i="1"/>
  <c r="AQ615" i="1"/>
  <c r="AQ668" i="1"/>
  <c r="N382" i="1"/>
  <c r="N882" i="1"/>
  <c r="N796" i="1"/>
  <c r="AQ458" i="1"/>
  <c r="AQ877" i="1"/>
  <c r="AQ509" i="1"/>
  <c r="AQ806" i="1"/>
  <c r="N298" i="1"/>
  <c r="AL728" i="1"/>
  <c r="AL445" i="1"/>
  <c r="AL342" i="1"/>
  <c r="AQ512" i="1"/>
  <c r="N330" i="1"/>
  <c r="AQ445" i="1"/>
  <c r="AQ366" i="1"/>
  <c r="AQ378" i="1"/>
  <c r="AQ393" i="1"/>
  <c r="AQ695" i="1"/>
  <c r="AQ602" i="1"/>
  <c r="H10" i="78"/>
  <c r="I10" i="78" s="1"/>
  <c r="J10" i="78" s="1"/>
  <c r="H9" i="78"/>
  <c r="I9" i="78" s="1"/>
  <c r="J9" i="78" s="1"/>
  <c r="H7" i="78"/>
  <c r="I7" i="78" s="1"/>
  <c r="J7" i="78" s="1"/>
  <c r="H15" i="78"/>
  <c r="I15" i="78" s="1"/>
  <c r="J15" i="78" s="1"/>
  <c r="H17" i="78"/>
  <c r="I17" i="78" s="1"/>
  <c r="J17" i="78" s="1"/>
  <c r="H18" i="78"/>
  <c r="I18" i="78" s="1"/>
  <c r="J18" i="78" s="1"/>
  <c r="H22" i="78"/>
  <c r="I22" i="78" s="1"/>
  <c r="J22" i="78" s="1"/>
  <c r="H21" i="78"/>
  <c r="I21" i="78" s="1"/>
  <c r="J21" i="78" s="1"/>
  <c r="H16" i="78"/>
  <c r="I16" i="78" s="1"/>
  <c r="J16" i="78" s="1"/>
  <c r="H19" i="78"/>
  <c r="I19" i="78" s="1"/>
  <c r="J19" i="78" s="1"/>
  <c r="H14" i="78"/>
  <c r="I14" i="78" s="1"/>
  <c r="J14" i="78" s="1"/>
  <c r="H11" i="78"/>
  <c r="I11" i="78" s="1"/>
  <c r="J11" i="78" s="1"/>
  <c r="H12" i="78"/>
  <c r="I12" i="78" s="1"/>
  <c r="J12" i="78" s="1"/>
  <c r="H13" i="78"/>
  <c r="I13" i="78" s="1"/>
  <c r="J13" i="78" s="1"/>
  <c r="H20" i="78"/>
  <c r="I20" i="78" s="1"/>
  <c r="J20" i="78" s="1"/>
  <c r="AK31" i="1"/>
  <c r="AK32" i="1"/>
  <c r="N708" i="1"/>
  <c r="N865" i="1"/>
  <c r="AQ413" i="1"/>
  <c r="AQ709" i="1"/>
  <c r="N837" i="1"/>
  <c r="N632" i="1"/>
  <c r="AQ648" i="1"/>
  <c r="AQ465" i="1"/>
  <c r="AQ547" i="1"/>
  <c r="AQ501" i="1"/>
  <c r="AQ737" i="1"/>
  <c r="N336" i="1"/>
  <c r="AL336" i="1" s="1"/>
  <c r="AQ533" i="1"/>
  <c r="AQ944" i="1"/>
  <c r="N314" i="1"/>
  <c r="N558" i="1"/>
  <c r="AL631" i="1"/>
  <c r="AQ635" i="1"/>
  <c r="AQ472" i="1"/>
  <c r="AQ551" i="1"/>
  <c r="AQ333" i="1"/>
  <c r="AQ852" i="1"/>
  <c r="N705" i="1"/>
  <c r="N751" i="1"/>
  <c r="AL806" i="1"/>
  <c r="N656" i="1"/>
  <c r="AQ557" i="1"/>
  <c r="N432" i="1"/>
  <c r="N325" i="1"/>
  <c r="N896" i="1"/>
  <c r="N833" i="1"/>
  <c r="AQ491" i="1"/>
  <c r="AQ392" i="1"/>
  <c r="AQ403" i="1"/>
  <c r="AQ475" i="1"/>
  <c r="AQ495" i="1"/>
  <c r="AQ308" i="1"/>
  <c r="AQ418" i="1"/>
  <c r="AQ398" i="1"/>
  <c r="AQ408" i="1"/>
  <c r="AQ474" i="1"/>
  <c r="AQ584" i="1"/>
  <c r="AQ609" i="1"/>
  <c r="AQ770" i="1"/>
  <c r="AQ746" i="1"/>
  <c r="AQ839" i="1"/>
  <c r="AQ325" i="1"/>
  <c r="AQ842" i="1"/>
  <c r="AQ914" i="1"/>
  <c r="AQ380" i="1"/>
  <c r="AQ608" i="1"/>
  <c r="AQ782" i="1"/>
  <c r="N765" i="1"/>
  <c r="N811" i="1"/>
  <c r="N906" i="1"/>
  <c r="N977" i="1"/>
  <c r="AQ719" i="1"/>
  <c r="AQ733" i="1"/>
  <c r="AQ854" i="1"/>
  <c r="N345" i="1"/>
  <c r="N729" i="1"/>
  <c r="AL533" i="1"/>
  <c r="AQ550" i="1"/>
  <c r="AQ1008" i="1"/>
  <c r="N453" i="1"/>
  <c r="AQ359" i="1"/>
  <c r="AQ402" i="1"/>
  <c r="AQ411" i="1"/>
  <c r="AQ936" i="1"/>
  <c r="N561" i="1"/>
  <c r="N869" i="1"/>
  <c r="AQ799" i="1"/>
  <c r="AQ894" i="1"/>
  <c r="N424" i="1"/>
  <c r="N822" i="1"/>
  <c r="N307" i="1"/>
  <c r="N707" i="1"/>
  <c r="AQ871" i="1"/>
  <c r="AQ986" i="1"/>
  <c r="AQ386" i="1"/>
  <c r="N569" i="1"/>
  <c r="AQ469" i="1"/>
  <c r="AQ532" i="1"/>
  <c r="AQ606" i="1"/>
  <c r="AQ634" i="1"/>
  <c r="AQ680" i="1"/>
  <c r="AQ365" i="1"/>
  <c r="AQ397" i="1"/>
  <c r="AQ658" i="1"/>
  <c r="AQ884" i="1"/>
  <c r="AQ925" i="1"/>
  <c r="AQ963" i="1"/>
  <c r="N861" i="1"/>
  <c r="AQ406" i="1"/>
  <c r="AQ741" i="1"/>
  <c r="AQ1003" i="1"/>
  <c r="AQ765" i="1"/>
  <c r="AP415" i="1"/>
  <c r="AL878" i="1"/>
  <c r="AQ958" i="1"/>
  <c r="N364" i="1"/>
  <c r="AQ911" i="1"/>
  <c r="AQ821" i="1"/>
  <c r="AP364" i="1"/>
  <c r="AQ482" i="1"/>
  <c r="AQ627" i="1"/>
  <c r="AQ880" i="1"/>
  <c r="AQ924" i="1"/>
  <c r="AQ939" i="1"/>
  <c r="N772" i="1"/>
  <c r="AQ412" i="1"/>
  <c r="AQ816" i="1"/>
  <c r="AQ519" i="1"/>
  <c r="AQ714" i="1"/>
  <c r="AQ576" i="1"/>
  <c r="AQ502" i="1"/>
  <c r="AQ808" i="1"/>
  <c r="N825" i="1"/>
  <c r="AQ476" i="1"/>
  <c r="AQ323" i="1"/>
  <c r="AQ803" i="1"/>
  <c r="AQ890" i="1"/>
  <c r="AQ650" i="1"/>
  <c r="AQ450" i="1"/>
  <c r="AQ510" i="1"/>
  <c r="AQ534" i="1"/>
  <c r="AQ541" i="1"/>
  <c r="AQ600" i="1"/>
  <c r="AQ628" i="1"/>
  <c r="AQ703" i="1"/>
  <c r="AQ757" i="1"/>
  <c r="AQ836" i="1"/>
  <c r="AQ612" i="1"/>
  <c r="AQ652" i="1"/>
  <c r="N807" i="1"/>
  <c r="AL702" i="1"/>
  <c r="AQ689" i="1"/>
  <c r="AQ867" i="1"/>
  <c r="N935" i="1"/>
  <c r="AQ896" i="1"/>
  <c r="N771" i="1"/>
  <c r="N792" i="1"/>
  <c r="N556" i="1"/>
  <c r="N310" i="1"/>
  <c r="N548" i="1"/>
  <c r="N850" i="1"/>
  <c r="AL715" i="1"/>
  <c r="N881" i="1"/>
  <c r="AL924" i="1"/>
  <c r="N381" i="1"/>
  <c r="N675" i="1"/>
  <c r="AL945" i="1"/>
  <c r="AQ786" i="1"/>
  <c r="N674" i="1"/>
  <c r="AQ935" i="1"/>
  <c r="N320" i="1"/>
  <c r="AQ779" i="1"/>
  <c r="AQ419" i="1"/>
  <c r="N496" i="1"/>
  <c r="AQ966" i="1"/>
  <c r="AQ559" i="1"/>
  <c r="AQ553" i="1"/>
  <c r="AQ818" i="1"/>
  <c r="AQ937" i="1"/>
  <c r="AQ395" i="1"/>
  <c r="AQ442" i="1"/>
  <c r="AQ483" i="1"/>
  <c r="AQ639" i="1"/>
  <c r="AQ662" i="1"/>
  <c r="AQ673" i="1"/>
  <c r="AQ762" i="1"/>
  <c r="AQ773" i="1"/>
  <c r="AQ787" i="1"/>
  <c r="AQ847" i="1"/>
  <c r="AQ859" i="1"/>
  <c r="AL521" i="1"/>
  <c r="AQ524" i="1"/>
  <c r="AQ343" i="1"/>
  <c r="AQ583" i="1"/>
  <c r="AQ679" i="1"/>
  <c r="AQ785" i="1"/>
  <c r="N387" i="1"/>
  <c r="AL387" i="1" s="1"/>
  <c r="N421" i="1"/>
  <c r="N941" i="1"/>
  <c r="N824" i="1"/>
  <c r="N778" i="1"/>
  <c r="AQ440" i="1"/>
  <c r="AQ499" i="1"/>
  <c r="AQ637" i="1"/>
  <c r="AQ671" i="1"/>
  <c r="AQ722" i="1"/>
  <c r="AQ828" i="1"/>
  <c r="AQ874" i="1"/>
  <c r="N515" i="1"/>
  <c r="AL515" i="1" s="1"/>
  <c r="N726" i="1"/>
  <c r="AQ407" i="1"/>
  <c r="AQ420" i="1"/>
  <c r="AQ593" i="1"/>
  <c r="AQ845" i="1"/>
  <c r="N447" i="1"/>
  <c r="AQ621" i="1"/>
  <c r="AQ666" i="1"/>
  <c r="AQ860" i="1"/>
  <c r="AQ906" i="1"/>
  <c r="AQ991" i="1"/>
  <c r="N416" i="1"/>
  <c r="N732" i="1"/>
  <c r="N724" i="1"/>
  <c r="AQ332" i="1"/>
  <c r="AQ728" i="1"/>
  <c r="AQ497" i="1"/>
  <c r="AQ327" i="1"/>
  <c r="AQ643" i="1"/>
  <c r="AQ677" i="1"/>
  <c r="AQ766" i="1"/>
  <c r="AQ826" i="1"/>
  <c r="N823" i="1"/>
  <c r="N681" i="1"/>
  <c r="AK500" i="1"/>
  <c r="AQ449" i="1"/>
  <c r="AQ624" i="1"/>
  <c r="AQ661" i="1"/>
  <c r="AQ686" i="1"/>
  <c r="AQ950" i="1"/>
  <c r="N356" i="1"/>
  <c r="N437" i="1"/>
  <c r="AQ526" i="1"/>
  <c r="AQ614" i="1"/>
  <c r="AQ775" i="1"/>
  <c r="AQ832" i="1"/>
  <c r="AQ992" i="1"/>
  <c r="N427" i="1"/>
  <c r="AL427" i="1" s="1"/>
  <c r="AL502" i="1"/>
  <c r="AL757" i="1"/>
  <c r="AQ479" i="1"/>
  <c r="AQ520" i="1"/>
  <c r="AQ567" i="1"/>
  <c r="AQ641" i="1"/>
  <c r="AQ889" i="1"/>
  <c r="AQ904" i="1"/>
  <c r="AL1234" i="1"/>
  <c r="AL968" i="1"/>
  <c r="AQ617" i="1"/>
  <c r="AQ622" i="1"/>
  <c r="AQ684" i="1"/>
  <c r="AQ873" i="1"/>
  <c r="N907" i="1"/>
  <c r="AQ312" i="1"/>
  <c r="AQ385" i="1"/>
  <c r="AQ488" i="1"/>
  <c r="AQ629" i="1"/>
  <c r="AQ654" i="1"/>
  <c r="N415" i="1"/>
  <c r="N742" i="1"/>
  <c r="N863" i="1"/>
  <c r="AQ313" i="1"/>
  <c r="AQ545" i="1"/>
  <c r="AQ804" i="1"/>
  <c r="AQ892" i="1"/>
  <c r="AL926" i="1"/>
  <c r="N820" i="1"/>
  <c r="AL344" i="1"/>
  <c r="N367" i="1"/>
  <c r="N923" i="1"/>
  <c r="N910" i="1"/>
  <c r="N800" i="1"/>
  <c r="AQ462" i="1"/>
  <c r="AQ382" i="1"/>
  <c r="AQ389" i="1"/>
  <c r="AQ335" i="1"/>
  <c r="AQ865" i="1"/>
  <c r="N506" i="1"/>
  <c r="AL506" i="1" s="1"/>
  <c r="N819" i="1"/>
  <c r="N712" i="1"/>
  <c r="N452" i="1"/>
  <c r="AL458" i="1"/>
  <c r="AL505" i="1"/>
  <c r="AL625" i="1"/>
  <c r="AQ543" i="1"/>
  <c r="AQ738" i="1"/>
  <c r="AQ796" i="1"/>
  <c r="AQ812" i="1"/>
  <c r="N363" i="1"/>
  <c r="N305" i="1"/>
  <c r="AL889" i="1"/>
  <c r="N537" i="1"/>
  <c r="N834" i="1"/>
  <c r="N354" i="1"/>
  <c r="N616" i="1"/>
  <c r="AQ523" i="1"/>
  <c r="N657" i="1"/>
  <c r="AQ457" i="1"/>
  <c r="AQ535" i="1"/>
  <c r="AQ561" i="1"/>
  <c r="AQ630" i="1"/>
  <c r="AQ908" i="1"/>
  <c r="AL420" i="1"/>
  <c r="AL348" i="1"/>
  <c r="N565" i="1"/>
  <c r="N801" i="1"/>
  <c r="AQ390" i="1"/>
  <c r="AQ522" i="1"/>
  <c r="AQ708" i="1"/>
  <c r="AQ805" i="1"/>
  <c r="AQ810" i="1"/>
  <c r="AQ948" i="1"/>
  <c r="AQ954" i="1"/>
  <c r="AQ362" i="1"/>
  <c r="AQ436" i="1"/>
  <c r="AQ604" i="1"/>
  <c r="AQ681" i="1"/>
  <c r="AQ697" i="1"/>
  <c r="AQ744" i="1"/>
  <c r="N480" i="1"/>
  <c r="N581" i="1"/>
  <c r="AQ429" i="1"/>
  <c r="AQ544" i="1"/>
  <c r="AQ578" i="1"/>
  <c r="AQ692" i="1"/>
  <c r="AQ797" i="1"/>
  <c r="AL1174" i="1"/>
  <c r="N580" i="1"/>
  <c r="N562" i="1"/>
  <c r="N589" i="1"/>
  <c r="AQ530" i="1"/>
  <c r="AQ717" i="1"/>
  <c r="AQ759" i="1"/>
  <c r="N376" i="1"/>
  <c r="AQ405" i="1"/>
  <c r="AQ451" i="1"/>
  <c r="AQ731" i="1"/>
  <c r="AQ869" i="1"/>
  <c r="N851" i="1"/>
  <c r="N355" i="1"/>
  <c r="AQ417" i="1"/>
  <c r="AQ536" i="1"/>
  <c r="AQ649" i="1"/>
  <c r="AQ739" i="1"/>
  <c r="AQ1012" i="1"/>
  <c r="N929" i="1"/>
  <c r="N587" i="1"/>
  <c r="AK345" i="1"/>
  <c r="AQ549" i="1"/>
  <c r="AQ848" i="1"/>
  <c r="AQ998" i="1"/>
  <c r="AL522" i="1"/>
  <c r="N461" i="1"/>
  <c r="AQ391" i="1"/>
  <c r="AQ394" i="1"/>
  <c r="AQ463" i="1"/>
  <c r="AQ588" i="1"/>
  <c r="AQ655" i="1"/>
  <c r="AQ851" i="1"/>
  <c r="AQ883" i="1"/>
  <c r="N983" i="1"/>
  <c r="N508" i="1"/>
  <c r="N375" i="1"/>
  <c r="N433" i="1"/>
  <c r="AK548" i="1"/>
  <c r="AK353" i="1"/>
  <c r="AQ453" i="1"/>
  <c r="AL575" i="1"/>
  <c r="AL470" i="1"/>
  <c r="N802" i="1"/>
  <c r="AQ448" i="1"/>
  <c r="AQ572" i="1"/>
  <c r="N574" i="1"/>
  <c r="N388" i="1"/>
  <c r="N369" i="1"/>
  <c r="AL980" i="1"/>
  <c r="AQ324" i="1"/>
  <c r="AQ631" i="1"/>
  <c r="AQ718" i="1"/>
  <c r="AQ732" i="1"/>
  <c r="AQ745" i="1"/>
  <c r="AQ870" i="1"/>
  <c r="AQ962" i="1"/>
  <c r="AL1136" i="1"/>
  <c r="AL1148" i="1"/>
  <c r="AL1244" i="1"/>
  <c r="N932" i="1"/>
  <c r="AQ597" i="1"/>
  <c r="AQ985" i="1"/>
  <c r="N978" i="1"/>
  <c r="N875" i="1"/>
  <c r="N358" i="1"/>
  <c r="AQ531" i="1"/>
  <c r="AQ605" i="1"/>
  <c r="AQ716" i="1"/>
  <c r="AQ838" i="1"/>
  <c r="AL1218" i="1"/>
  <c r="N748" i="1"/>
  <c r="N596" i="1"/>
  <c r="AQ724" i="1"/>
  <c r="AQ898" i="1"/>
  <c r="AL611" i="1"/>
  <c r="N831" i="1"/>
  <c r="AQ374" i="1"/>
  <c r="AQ548" i="1"/>
  <c r="AQ573" i="1"/>
  <c r="AQ603" i="1"/>
  <c r="AQ811" i="1"/>
  <c r="AQ825" i="1"/>
  <c r="N920" i="1"/>
  <c r="AQ468" i="1"/>
  <c r="AQ525" i="1"/>
  <c r="AQ930" i="1"/>
  <c r="N959" i="1"/>
  <c r="N633" i="1"/>
  <c r="AQ428" i="1"/>
  <c r="AQ454" i="1"/>
  <c r="AP375" i="1"/>
  <c r="AQ438" i="1"/>
  <c r="AQ542" i="1"/>
  <c r="AQ568" i="1"/>
  <c r="AQ586" i="1"/>
  <c r="AQ601" i="1"/>
  <c r="AQ647" i="1"/>
  <c r="AQ693" i="1"/>
  <c r="AQ764" i="1"/>
  <c r="AQ769" i="1"/>
  <c r="AQ780" i="1"/>
  <c r="AQ922" i="1"/>
  <c r="AQ940" i="1"/>
  <c r="AQ967" i="1"/>
  <c r="N306" i="1"/>
  <c r="N994" i="1"/>
  <c r="AL650" i="1"/>
  <c r="N740" i="1"/>
  <c r="N736" i="1"/>
  <c r="N795" i="1"/>
  <c r="AQ774" i="1"/>
  <c r="N478" i="1"/>
  <c r="AL478" i="1" s="1"/>
  <c r="N399" i="1"/>
  <c r="AL399" i="1" s="1"/>
  <c r="AQ311" i="1"/>
  <c r="AQ594" i="1"/>
  <c r="AQ749" i="1"/>
  <c r="AQ875" i="1"/>
  <c r="AQ943" i="1"/>
  <c r="AQ951" i="1"/>
  <c r="AQ996" i="1"/>
  <c r="AQ1006" i="1"/>
  <c r="N493" i="1"/>
  <c r="AL493" i="1" s="1"/>
  <c r="N952" i="1"/>
  <c r="N599" i="1"/>
  <c r="AQ885" i="1"/>
  <c r="AQ566" i="1"/>
  <c r="AQ632" i="1"/>
  <c r="AQ642" i="1"/>
  <c r="AQ678" i="1"/>
  <c r="N443" i="1"/>
  <c r="AL443" i="1" s="1"/>
  <c r="N326" i="1"/>
  <c r="AL326" i="1" s="1"/>
  <c r="AQ384" i="1"/>
  <c r="AQ424" i="1"/>
  <c r="AP433" i="1"/>
  <c r="AQ452" i="1"/>
  <c r="AQ473" i="1"/>
  <c r="AQ513" i="1"/>
  <c r="AQ571" i="1"/>
  <c r="AQ592" i="1"/>
  <c r="AQ663" i="1"/>
  <c r="AQ696" i="1"/>
  <c r="AQ755" i="1"/>
  <c r="AQ767" i="1"/>
  <c r="AQ829" i="1"/>
  <c r="AQ858" i="1"/>
  <c r="AQ909" i="1"/>
  <c r="AQ957" i="1"/>
  <c r="AQ999" i="1"/>
  <c r="AQ1004" i="1"/>
  <c r="AQ1009" i="1"/>
  <c r="N425" i="1"/>
  <c r="AL425" i="1" s="1"/>
  <c r="N993" i="1"/>
  <c r="N781" i="1"/>
  <c r="N876" i="1"/>
  <c r="N528" i="1"/>
  <c r="AQ503" i="1"/>
  <c r="AQ529" i="1"/>
  <c r="AQ340" i="1"/>
  <c r="AQ809" i="1"/>
  <c r="AQ814" i="1"/>
  <c r="AQ827" i="1"/>
  <c r="AQ837" i="1"/>
  <c r="AQ868" i="1"/>
  <c r="AQ907" i="1"/>
  <c r="AQ1002" i="1"/>
  <c r="N989" i="1"/>
  <c r="N857" i="1"/>
  <c r="N849" i="1"/>
  <c r="N917" i="1"/>
  <c r="N760" i="1"/>
  <c r="AQ376" i="1"/>
  <c r="AQ456" i="1"/>
  <c r="AQ521" i="1"/>
  <c r="AQ574" i="1"/>
  <c r="AQ613" i="1"/>
  <c r="AQ625" i="1"/>
  <c r="AQ653" i="1"/>
  <c r="AQ656" i="1"/>
  <c r="AQ687" i="1"/>
  <c r="AQ707" i="1"/>
  <c r="AQ758" i="1"/>
  <c r="AQ776" i="1"/>
  <c r="AQ789" i="1"/>
  <c r="AQ819" i="1"/>
  <c r="AQ861" i="1"/>
  <c r="AQ912" i="1"/>
  <c r="AQ952" i="1"/>
  <c r="N441" i="1"/>
  <c r="N492" i="1"/>
  <c r="N965" i="1"/>
  <c r="N489" i="1"/>
  <c r="N735" i="1"/>
  <c r="AL560" i="1"/>
  <c r="N727" i="1"/>
  <c r="AK461" i="1"/>
  <c r="AK651" i="1"/>
  <c r="AK607" i="1"/>
  <c r="AK977" i="1"/>
  <c r="AK590" i="1"/>
  <c r="AK307" i="1"/>
  <c r="AK569" i="1"/>
  <c r="AK982" i="1"/>
  <c r="AK674" i="1"/>
  <c r="AQ585" i="1"/>
  <c r="AQ618" i="1"/>
  <c r="AQ638" i="1"/>
  <c r="AQ669" i="1"/>
  <c r="AQ674" i="1"/>
  <c r="AQ712" i="1"/>
  <c r="AQ763" i="1"/>
  <c r="AQ835" i="1"/>
  <c r="AQ881" i="1"/>
  <c r="AQ891" i="1"/>
  <c r="N964" i="1"/>
  <c r="N435" i="1"/>
  <c r="N607" i="1"/>
  <c r="N590" i="1"/>
  <c r="N900" i="1"/>
  <c r="AQ388" i="1"/>
  <c r="AQ434" i="1"/>
  <c r="AQ514" i="1"/>
  <c r="AQ546" i="1"/>
  <c r="AQ623" i="1"/>
  <c r="AQ685" i="1"/>
  <c r="AQ743" i="1"/>
  <c r="AQ817" i="1"/>
  <c r="AQ926" i="1"/>
  <c r="AQ995" i="1"/>
  <c r="AQ1000" i="1"/>
  <c r="AQ1005" i="1"/>
  <c r="AQ1010" i="1"/>
  <c r="N460" i="1"/>
  <c r="N752" i="1"/>
  <c r="N725" i="1"/>
  <c r="N899" i="1"/>
  <c r="N791" i="1"/>
  <c r="AQ431" i="1"/>
  <c r="AQ527" i="1"/>
  <c r="AQ539" i="1"/>
  <c r="AQ577" i="1"/>
  <c r="AQ598" i="1"/>
  <c r="AQ616" i="1"/>
  <c r="AQ667" i="1"/>
  <c r="AQ672" i="1"/>
  <c r="AQ690" i="1"/>
  <c r="AQ710" i="1"/>
  <c r="AQ751" i="1"/>
  <c r="AQ761" i="1"/>
  <c r="AQ822" i="1"/>
  <c r="AQ833" i="1"/>
  <c r="AQ864" i="1"/>
  <c r="AQ918" i="1"/>
  <c r="N893" i="1"/>
  <c r="N698" i="1"/>
  <c r="N790" i="1"/>
  <c r="AQ517" i="1"/>
  <c r="AQ715" i="1"/>
  <c r="AQ846" i="1"/>
  <c r="AQ872" i="1"/>
  <c r="AQ990" i="1"/>
  <c r="AQ1013" i="1"/>
  <c r="AL479" i="1"/>
  <c r="N329" i="1"/>
  <c r="N691" i="1"/>
  <c r="AL868" i="1"/>
  <c r="AL299" i="1"/>
  <c r="AQ1015" i="1"/>
  <c r="N888" i="1"/>
  <c r="AQ927" i="1"/>
  <c r="N887" i="1"/>
  <c r="AK973" i="1"/>
  <c r="N322" i="1"/>
  <c r="N370" i="1"/>
  <c r="AK723" i="1"/>
  <c r="AK453" i="1"/>
  <c r="AK935" i="1"/>
  <c r="AK375" i="1"/>
  <c r="AK489" i="1"/>
  <c r="AK771" i="1"/>
  <c r="N471" i="1"/>
  <c r="AK850" i="1"/>
  <c r="AK675" i="1"/>
  <c r="N328" i="1"/>
  <c r="N459" i="1"/>
  <c r="N316" i="1"/>
  <c r="N377" i="1"/>
  <c r="N396" i="1"/>
  <c r="AL417" i="1"/>
  <c r="N318" i="1"/>
  <c r="AQ931" i="1"/>
  <c r="N973" i="1"/>
  <c r="N651" i="1"/>
  <c r="N730" i="1"/>
  <c r="AK727" i="1"/>
  <c r="AQ844" i="1"/>
  <c r="AQ916" i="1"/>
  <c r="N401" i="1"/>
  <c r="AL401" i="1" s="1"/>
  <c r="AK730" i="1"/>
  <c r="AK893" i="1"/>
  <c r="AK876" i="1"/>
  <c r="AK732" i="1"/>
  <c r="AK932" i="1"/>
  <c r="AK707" i="1"/>
  <c r="AK388" i="1"/>
  <c r="AK754" i="1"/>
  <c r="AK557" i="1"/>
  <c r="AK906" i="1"/>
  <c r="AK928" i="1"/>
  <c r="AK726" i="1"/>
  <c r="AK729" i="1"/>
  <c r="AK792" i="1"/>
  <c r="AK823" i="1"/>
  <c r="AK491" i="1"/>
  <c r="AQ640" i="1"/>
  <c r="AQ682" i="1"/>
  <c r="AQ721" i="1"/>
  <c r="AQ778" i="1"/>
  <c r="AQ941" i="1"/>
  <c r="AQ961" i="1"/>
  <c r="AQ988" i="1"/>
  <c r="N339" i="1"/>
  <c r="N699" i="1"/>
  <c r="AK923" i="1"/>
  <c r="AK778" i="1"/>
  <c r="AK354" i="1"/>
  <c r="AK432" i="1"/>
  <c r="AK305" i="1"/>
  <c r="AK861" i="1"/>
  <c r="AK790" i="1"/>
  <c r="AK452" i="1"/>
  <c r="AK837" i="1"/>
  <c r="AK471" i="1"/>
  <c r="AK681" i="1"/>
  <c r="AK632" i="1"/>
  <c r="AK740" i="1"/>
  <c r="AK869" i="1"/>
  <c r="AQ564" i="1"/>
  <c r="AQ591" i="1"/>
  <c r="AQ645" i="1"/>
  <c r="AQ660" i="1"/>
  <c r="AQ726" i="1"/>
  <c r="AQ729" i="1"/>
  <c r="AQ783" i="1"/>
  <c r="AQ830" i="1"/>
  <c r="AQ897" i="1"/>
  <c r="AQ934" i="1"/>
  <c r="N404" i="1"/>
  <c r="N579" i="1"/>
  <c r="AL531" i="1"/>
  <c r="N798" i="1"/>
  <c r="AK900" i="1"/>
  <c r="AK796" i="1"/>
  <c r="AK700" i="1"/>
  <c r="AK367" i="1"/>
  <c r="AK711" i="1"/>
  <c r="AK725" i="1"/>
  <c r="AK820" i="1"/>
  <c r="AK459" i="1"/>
  <c r="AK363" i="1"/>
  <c r="AK316" i="1"/>
  <c r="AK492" i="1"/>
  <c r="AK748" i="1"/>
  <c r="AK325" i="1"/>
  <c r="AK929" i="1"/>
  <c r="AK437" i="1"/>
  <c r="AK833" i="1"/>
  <c r="AK801" i="1"/>
  <c r="AP471" i="1"/>
  <c r="AQ492" i="1"/>
  <c r="AQ581" i="1"/>
  <c r="AQ611" i="1"/>
  <c r="AQ665" i="1"/>
  <c r="AQ734" i="1"/>
  <c r="AQ788" i="1"/>
  <c r="AQ855" i="1"/>
  <c r="AQ902" i="1"/>
  <c r="N334" i="1"/>
  <c r="AL334" i="1" s="1"/>
  <c r="N410" i="1"/>
  <c r="AL410" i="1" s="1"/>
  <c r="N455" i="1"/>
  <c r="AL455" i="1" s="1"/>
  <c r="N304" i="1"/>
  <c r="N949" i="1"/>
  <c r="AL309" i="1"/>
  <c r="AK887" i="1"/>
  <c r="AK772" i="1"/>
  <c r="AK825" i="1"/>
  <c r="AK917" i="1"/>
  <c r="AK460" i="1"/>
  <c r="AK565" i="1"/>
  <c r="AK994" i="1"/>
  <c r="AK558" i="1"/>
  <c r="AK561" i="1"/>
  <c r="AK905" i="1"/>
  <c r="AK896" i="1"/>
  <c r="AK822" i="1"/>
  <c r="AK328" i="1"/>
  <c r="AQ314" i="1"/>
  <c r="AP370" i="1"/>
  <c r="AQ670" i="1"/>
  <c r="AQ793" i="1"/>
  <c r="AQ840" i="1"/>
  <c r="AQ964" i="1"/>
  <c r="AL891" i="1"/>
  <c r="N928" i="1"/>
  <c r="N303" i="1"/>
  <c r="AL940" i="1"/>
  <c r="AK831" i="1"/>
  <c r="AK844" i="1"/>
  <c r="AK819" i="1"/>
  <c r="AK589" i="1"/>
  <c r="AK404" i="1"/>
  <c r="AK447" i="1"/>
  <c r="AK941" i="1"/>
  <c r="AK708" i="1"/>
  <c r="AK574" i="1"/>
  <c r="AK525" i="1"/>
  <c r="AK587" i="1"/>
  <c r="AK633" i="1"/>
  <c r="AK381" i="1"/>
  <c r="AK656" i="1"/>
  <c r="AK920" i="1"/>
  <c r="AK978" i="1"/>
  <c r="AK314" i="1"/>
  <c r="AK691" i="1"/>
  <c r="AK800" i="1"/>
  <c r="AQ636" i="1"/>
  <c r="AQ771" i="1"/>
  <c r="AQ813" i="1"/>
  <c r="AQ853" i="1"/>
  <c r="AQ900" i="1"/>
  <c r="AQ920" i="1"/>
  <c r="AQ1014" i="1"/>
  <c r="N337" i="1"/>
  <c r="N953" i="1"/>
  <c r="N947" i="1"/>
  <c r="N646" i="1"/>
  <c r="N706" i="1"/>
  <c r="AL534" i="1"/>
  <c r="AK965" i="1"/>
  <c r="AK735" i="1"/>
  <c r="AK888" i="1"/>
  <c r="AK942" i="1"/>
  <c r="AK737" i="1"/>
  <c r="AK322" i="1"/>
  <c r="AK802" i="1"/>
  <c r="AK857" i="1"/>
  <c r="AK781" i="1"/>
  <c r="AK736" i="1"/>
  <c r="AK760" i="1"/>
  <c r="AK863" i="1"/>
  <c r="AK597" i="1"/>
  <c r="AK355" i="1"/>
  <c r="AK616" i="1"/>
  <c r="AK712" i="1"/>
  <c r="AK580" i="1"/>
  <c r="AK433" i="1"/>
  <c r="AK657" i="1"/>
  <c r="AK751" i="1"/>
  <c r="AQ956" i="1"/>
  <c r="AQ409" i="1"/>
  <c r="AQ331" i="1"/>
  <c r="AQ560" i="1"/>
  <c r="AQ683" i="1"/>
  <c r="AQ727" i="1"/>
  <c r="AQ895" i="1"/>
  <c r="N317" i="1"/>
  <c r="N982" i="1"/>
  <c r="N711" i="1"/>
  <c r="AL518" i="1"/>
  <c r="AK993" i="1"/>
  <c r="AK306" i="1"/>
  <c r="AK358" i="1"/>
  <c r="AK646" i="1"/>
  <c r="AK765" i="1"/>
  <c r="AK761" i="1"/>
  <c r="AK480" i="1"/>
  <c r="AK910" i="1"/>
  <c r="AK959" i="1"/>
  <c r="AK562" i="1"/>
  <c r="AK537" i="1"/>
  <c r="AK834" i="1"/>
  <c r="AK680" i="1"/>
  <c r="AK983" i="1"/>
  <c r="AK742" i="1"/>
  <c r="AK357" i="1"/>
  <c r="AQ784" i="1"/>
  <c r="AQ831" i="1"/>
  <c r="AQ843" i="1"/>
  <c r="AQ915" i="1"/>
  <c r="AQ1007" i="1"/>
  <c r="AL763" i="1"/>
  <c r="AK304" i="1"/>
  <c r="AK364" i="1"/>
  <c r="AK329" i="1"/>
  <c r="AK599" i="1"/>
  <c r="AK528" i="1"/>
  <c r="AK416" i="1"/>
  <c r="AK752" i="1"/>
  <c r="AK705" i="1"/>
  <c r="AK795" i="1"/>
  <c r="AK849" i="1"/>
  <c r="AK698" i="1"/>
  <c r="AK899" i="1"/>
  <c r="AQ430" i="1"/>
  <c r="AQ582" i="1"/>
  <c r="AQ720" i="1"/>
  <c r="AQ735" i="1"/>
  <c r="AQ747" i="1"/>
  <c r="AQ777" i="1"/>
  <c r="AQ824" i="1"/>
  <c r="AQ856" i="1"/>
  <c r="AQ903" i="1"/>
  <c r="AQ960" i="1"/>
  <c r="AQ987" i="1"/>
  <c r="AL976" i="1"/>
  <c r="N750" i="1"/>
  <c r="AL950" i="1"/>
  <c r="N921" i="1"/>
  <c r="N538" i="1"/>
  <c r="N768" i="1"/>
  <c r="N700" i="1"/>
  <c r="N754" i="1"/>
  <c r="AK907" i="1"/>
  <c r="AK377" i="1"/>
  <c r="AK724" i="1"/>
  <c r="AK791" i="1"/>
  <c r="AK579" i="1"/>
  <c r="AK472" i="1"/>
  <c r="AL472" i="1" s="1"/>
  <c r="AK875" i="1"/>
  <c r="AK824" i="1"/>
  <c r="AK370" i="1"/>
  <c r="AK964" i="1"/>
  <c r="AK811" i="1"/>
  <c r="AK310" i="1"/>
  <c r="AK911" i="1"/>
  <c r="AK799" i="1"/>
  <c r="AK546" i="1"/>
  <c r="AK397" i="1"/>
  <c r="AK884" i="1"/>
  <c r="AQ563" i="1"/>
  <c r="AQ590" i="1"/>
  <c r="AQ607" i="1"/>
  <c r="AQ644" i="1"/>
  <c r="AQ659" i="1"/>
  <c r="AQ841" i="1"/>
  <c r="AQ933" i="1"/>
  <c r="AQ965" i="1"/>
  <c r="AL431" i="1"/>
  <c r="AL301" i="1"/>
  <c r="AL780" i="1"/>
  <c r="N905" i="1"/>
  <c r="N723" i="1"/>
  <c r="AK318" i="1"/>
  <c r="AK947" i="1"/>
  <c r="AK953" i="1"/>
  <c r="AK424" i="1"/>
  <c r="AK516" i="1"/>
  <c r="AK382" i="1"/>
  <c r="AK508" i="1"/>
  <c r="AK435" i="1"/>
  <c r="AK356" i="1"/>
  <c r="AK596" i="1"/>
  <c r="AK750" i="1"/>
  <c r="AK421" i="1"/>
  <c r="AK881" i="1"/>
  <c r="AK376" i="1"/>
  <c r="AQ552" i="1"/>
  <c r="AQ558" i="1"/>
  <c r="AQ610" i="1"/>
  <c r="AQ664" i="1"/>
  <c r="AQ676" i="1"/>
  <c r="AQ772" i="1"/>
  <c r="AQ886" i="1"/>
  <c r="AQ901" i="1"/>
  <c r="N942" i="1"/>
  <c r="N516" i="1"/>
  <c r="AK339" i="1"/>
  <c r="AK949" i="1"/>
  <c r="AK798" i="1"/>
  <c r="AK807" i="1"/>
  <c r="AK396" i="1"/>
  <c r="AK921" i="1"/>
  <c r="AK317" i="1"/>
  <c r="AK568" i="1"/>
  <c r="AK538" i="1"/>
  <c r="AK581" i="1"/>
  <c r="AK989" i="1"/>
  <c r="AK556" i="1"/>
  <c r="AK369" i="1"/>
  <c r="AK952" i="1"/>
  <c r="AK303" i="1"/>
  <c r="AK699" i="1"/>
  <c r="AK441" i="1"/>
  <c r="AK865" i="1"/>
  <c r="AK415" i="1"/>
  <c r="AK768" i="1"/>
  <c r="AK851" i="1"/>
  <c r="AK706" i="1"/>
  <c r="AK591" i="1"/>
  <c r="AQ1001" i="1"/>
  <c r="AQ1011" i="1"/>
  <c r="AQ913" i="1"/>
  <c r="AQ955" i="1"/>
  <c r="AQ997" i="1"/>
  <c r="AQ850" i="1"/>
  <c r="AQ882" i="1"/>
  <c r="AQ823" i="1"/>
  <c r="AQ929" i="1"/>
  <c r="AQ309" i="1"/>
  <c r="AQ487" i="1"/>
  <c r="AQ368" i="1"/>
  <c r="AQ310" i="1"/>
  <c r="AQ481" i="1"/>
  <c r="AQ484" i="1"/>
  <c r="AQ341" i="1"/>
  <c r="AQ498" i="1"/>
  <c r="AQ342" i="1"/>
  <c r="AQ364" i="1"/>
  <c r="AQ426" i="1"/>
  <c r="AQ466" i="1"/>
  <c r="AQ471" i="1"/>
  <c r="AQ511" i="1"/>
  <c r="AQ494" i="1"/>
  <c r="AQ505" i="1"/>
  <c r="AQ383" i="1"/>
  <c r="AQ422" i="1"/>
  <c r="AQ447" i="1"/>
  <c r="AQ414" i="1"/>
  <c r="AQ467" i="1"/>
  <c r="AQ486" i="1"/>
  <c r="AQ321" i="1"/>
  <c r="AQ361" i="1"/>
  <c r="AQ367" i="1"/>
  <c r="AQ370" i="1"/>
  <c r="N297" i="1"/>
  <c r="AQ373" i="1"/>
  <c r="AQ504" i="1"/>
  <c r="AQ507" i="1"/>
  <c r="AQ489" i="1"/>
  <c r="AQ371" i="1"/>
  <c r="AQ315" i="1"/>
  <c r="AQ477" i="1"/>
  <c r="AQ379" i="1"/>
  <c r="AQ360" i="1"/>
  <c r="AQ377" i="1"/>
  <c r="AQ446" i="1"/>
  <c r="AQ500" i="1"/>
  <c r="AK297" i="1"/>
  <c r="AQ432" i="1"/>
  <c r="AK298" i="1"/>
  <c r="AL1103" i="1"/>
  <c r="AL1127" i="1"/>
  <c r="AL1163" i="1"/>
  <c r="AL1187" i="1"/>
  <c r="AL1199" i="1"/>
  <c r="AL1211" i="1"/>
  <c r="AL1204" i="1"/>
  <c r="AL1109" i="1"/>
  <c r="AL1064" i="1"/>
  <c r="AL1076" i="1"/>
  <c r="AL1100" i="1"/>
  <c r="AL1057" i="1"/>
  <c r="AL1069" i="1"/>
  <c r="AL1081" i="1"/>
  <c r="AL1129" i="1"/>
  <c r="AL1146" i="1"/>
  <c r="AL1096" i="1"/>
  <c r="AL1168" i="1"/>
  <c r="AL1180" i="1"/>
  <c r="AL1192" i="1"/>
  <c r="AL1097" i="1"/>
  <c r="AL1145" i="1"/>
  <c r="AL1217" i="1"/>
  <c r="AL1241" i="1"/>
  <c r="AL1114" i="1"/>
  <c r="AL1213" i="1"/>
  <c r="AL1053" i="1"/>
  <c r="AL1065" i="1"/>
  <c r="AL1077" i="1"/>
  <c r="AL1089" i="1"/>
  <c r="AL1101" i="1"/>
  <c r="AL1113" i="1"/>
  <c r="AL1173" i="1"/>
  <c r="AL1216" i="1"/>
  <c r="AL1240" i="1"/>
  <c r="AL1063" i="1"/>
  <c r="AL1087" i="1"/>
  <c r="AL1135" i="1"/>
  <c r="AL1147" i="1"/>
  <c r="AL1171" i="1"/>
  <c r="AL1214" i="1"/>
  <c r="AL1226" i="1"/>
  <c r="AL1238" i="1"/>
  <c r="AL1250" i="1"/>
  <c r="AL1104" i="1"/>
  <c r="AL1116" i="1"/>
  <c r="AL1128" i="1"/>
  <c r="AL1140" i="1"/>
  <c r="AL1152" i="1"/>
  <c r="AL1164" i="1"/>
  <c r="AL1188" i="1"/>
  <c r="AL1200" i="1"/>
  <c r="AL1212" i="1"/>
  <c r="AL1248" i="1"/>
  <c r="AL1062" i="1"/>
  <c r="AL1074" i="1"/>
  <c r="AL1086" i="1"/>
  <c r="AL1194" i="1"/>
  <c r="AL1215" i="1"/>
  <c r="AL1227" i="1"/>
  <c r="AL1239" i="1"/>
  <c r="AL1094" i="1"/>
  <c r="AL1130" i="1"/>
  <c r="AL1142" i="1"/>
  <c r="AL1154" i="1"/>
  <c r="AL1166" i="1"/>
  <c r="AL1235" i="1"/>
  <c r="AL1242" i="1"/>
  <c r="AL1059" i="1"/>
  <c r="AL1071" i="1"/>
  <c r="AL1095" i="1"/>
  <c r="AL1131" i="1"/>
  <c r="AL1138" i="1"/>
  <c r="AL1236" i="1"/>
  <c r="AP1240" i="1"/>
  <c r="AP1243" i="1"/>
  <c r="AL1182" i="1"/>
  <c r="AL1090" i="1"/>
  <c r="AL1102" i="1"/>
  <c r="AL1060" i="1"/>
  <c r="AL1072" i="1"/>
  <c r="AL1084" i="1"/>
  <c r="AL1091" i="1"/>
  <c r="AL1098" i="1"/>
  <c r="AL1117" i="1"/>
  <c r="AL1169" i="1"/>
  <c r="AL1195" i="1"/>
  <c r="AL1223" i="1"/>
  <c r="AL1153" i="1"/>
  <c r="AL1160" i="1"/>
  <c r="AL1172" i="1"/>
  <c r="AP1176" i="1"/>
  <c r="AL1186" i="1"/>
  <c r="AL1162" i="1"/>
  <c r="AL1056" i="1"/>
  <c r="AL1068" i="1"/>
  <c r="AL1080" i="1"/>
  <c r="AL1125" i="1"/>
  <c r="AL1134" i="1"/>
  <c r="AL1165" i="1"/>
  <c r="AL1210" i="1"/>
  <c r="AL1249" i="1"/>
  <c r="AL1061" i="1"/>
  <c r="AL1073" i="1"/>
  <c r="AL1085" i="1"/>
  <c r="AL1092" i="1"/>
  <c r="AL1099" i="1"/>
  <c r="AL1106" i="1"/>
  <c r="AL1118" i="1"/>
  <c r="AL1132" i="1"/>
  <c r="AL1170" i="1"/>
  <c r="AL1177" i="1"/>
  <c r="AL1196" i="1"/>
  <c r="AL1203" i="1"/>
  <c r="AL1231" i="1"/>
  <c r="AL1247" i="1"/>
  <c r="AP1100" i="1"/>
  <c r="AL1133" i="1"/>
  <c r="AP1098" i="1"/>
  <c r="AP1096" i="1"/>
  <c r="AL1111" i="1"/>
  <c r="AL1167" i="1"/>
  <c r="AL1207" i="1"/>
  <c r="AP1178" i="1"/>
  <c r="AP1102" i="1"/>
  <c r="AP1151" i="1"/>
  <c r="AP1131" i="1"/>
  <c r="AL1158" i="1"/>
  <c r="AL1137" i="1"/>
  <c r="AL1119" i="1"/>
  <c r="AL1189" i="1"/>
  <c r="AL1233" i="1"/>
  <c r="AL1246" i="1"/>
  <c r="AL1229" i="1"/>
  <c r="AL1185" i="1"/>
  <c r="AL1054" i="1"/>
  <c r="AL1066" i="1"/>
  <c r="AL1078" i="1"/>
  <c r="AL1112" i="1"/>
  <c r="AL1120" i="1"/>
  <c r="AL1150" i="1"/>
  <c r="AL1161" i="1"/>
  <c r="AL1175" i="1"/>
  <c r="AL1179" i="1"/>
  <c r="AL1183" i="1"/>
  <c r="AL1190" i="1"/>
  <c r="AL1197" i="1"/>
  <c r="AL1219" i="1"/>
  <c r="AL1221" i="1"/>
  <c r="AL1232" i="1"/>
  <c r="AP1242" i="1"/>
  <c r="AL1251" i="1"/>
  <c r="AL1181" i="1"/>
  <c r="AL1206" i="1"/>
  <c r="AP1114" i="1"/>
  <c r="AP1116" i="1"/>
  <c r="AL1230" i="1"/>
  <c r="AL1055" i="1"/>
  <c r="AL1067" i="1"/>
  <c r="AL1093" i="1"/>
  <c r="AL1151" i="1"/>
  <c r="AL1155" i="1"/>
  <c r="AL1191" i="1"/>
  <c r="AL1198" i="1"/>
  <c r="AL1202" i="1"/>
  <c r="AL1209" i="1"/>
  <c r="AL1222" i="1"/>
  <c r="AL1224" i="1"/>
  <c r="AL1237" i="1"/>
  <c r="AP1247" i="1"/>
  <c r="AL1252" i="1"/>
  <c r="AP1068" i="1"/>
  <c r="AP1160" i="1"/>
  <c r="AP1174" i="1"/>
  <c r="AP1104" i="1"/>
  <c r="AP1180" i="1"/>
  <c r="AP1204" i="1"/>
  <c r="AP1054" i="1"/>
  <c r="AP1066" i="1"/>
  <c r="AP1078" i="1"/>
  <c r="AP1136" i="1"/>
  <c r="AP1172" i="1"/>
  <c r="AL1088" i="1"/>
  <c r="AP1092" i="1"/>
  <c r="AP1130" i="1"/>
  <c r="AL1141" i="1"/>
  <c r="AL1220" i="1"/>
  <c r="AL1243" i="1"/>
  <c r="AP1058" i="1"/>
  <c r="AP1070" i="1"/>
  <c r="AP1082" i="1"/>
  <c r="AP1208" i="1"/>
  <c r="AP1106" i="1"/>
  <c r="AP1056" i="1"/>
  <c r="AP1064" i="1"/>
  <c r="AP1094" i="1"/>
  <c r="AP1128" i="1"/>
  <c r="AP1156" i="1"/>
  <c r="AP1187" i="1"/>
  <c r="AP1200" i="1"/>
  <c r="AP1202" i="1"/>
  <c r="AP1088" i="1"/>
  <c r="AP1220" i="1"/>
  <c r="AP1062" i="1"/>
  <c r="AP1074" i="1"/>
  <c r="AP1086" i="1"/>
  <c r="AP1090" i="1"/>
  <c r="AP1168" i="1"/>
  <c r="AP1222" i="1"/>
  <c r="AP1183" i="1"/>
  <c r="AP1216" i="1"/>
  <c r="AL1058" i="1"/>
  <c r="AP1060" i="1"/>
  <c r="AL1070" i="1"/>
  <c r="AP1072" i="1"/>
  <c r="AL1082" i="1"/>
  <c r="AP1084" i="1"/>
  <c r="AP1120" i="1"/>
  <c r="AP1124" i="1"/>
  <c r="AL1149" i="1"/>
  <c r="AP1203" i="1"/>
  <c r="AL1208" i="1"/>
  <c r="AL1115" i="1"/>
  <c r="AP1164" i="1"/>
  <c r="AL1176" i="1"/>
  <c r="AL1178" i="1"/>
  <c r="AL1193" i="1"/>
  <c r="AP1231" i="1"/>
  <c r="AL1245" i="1"/>
  <c r="AL1108" i="1"/>
  <c r="AL1110" i="1"/>
  <c r="AL1121" i="1"/>
  <c r="AL1123" i="1"/>
  <c r="AL1144" i="1"/>
  <c r="AL1159" i="1"/>
  <c r="AL1184" i="1"/>
  <c r="AL1201" i="1"/>
  <c r="AL1228" i="1"/>
  <c r="AP1108" i="1"/>
  <c r="AP1144" i="1"/>
  <c r="AP1159" i="1"/>
  <c r="AP1184" i="1"/>
  <c r="AP1228" i="1"/>
  <c r="AL1157" i="1"/>
  <c r="AL1075" i="1"/>
  <c r="AL1079" i="1"/>
  <c r="AL1083" i="1"/>
  <c r="AL1205" i="1"/>
  <c r="AL1122" i="1"/>
  <c r="AP1140" i="1"/>
  <c r="AP1148" i="1"/>
  <c r="AP1192" i="1"/>
  <c r="AP1207" i="1"/>
  <c r="AL1225" i="1"/>
  <c r="AL1105" i="1"/>
  <c r="AL1107" i="1"/>
  <c r="AP1112" i="1"/>
  <c r="AL1124" i="1"/>
  <c r="AL1126" i="1"/>
  <c r="AL1139" i="1"/>
  <c r="AL1143" i="1"/>
  <c r="AL1156" i="1"/>
  <c r="AP1188" i="1"/>
  <c r="AP1196" i="1"/>
  <c r="AP1232" i="1"/>
  <c r="AP1252" i="1"/>
  <c r="AP1249" i="1"/>
  <c r="AP1161" i="1"/>
  <c r="AP1209" i="1"/>
  <c r="AP1133" i="1"/>
  <c r="AP1181" i="1"/>
  <c r="AP1229" i="1"/>
  <c r="AP1153" i="1"/>
  <c r="AP1201" i="1"/>
  <c r="AP1085" i="1"/>
  <c r="AP1093" i="1"/>
  <c r="AP1101" i="1"/>
  <c r="AP1109" i="1"/>
  <c r="AP1117" i="1"/>
  <c r="AP1125" i="1"/>
  <c r="AP1173" i="1"/>
  <c r="AP1221" i="1"/>
  <c r="AP1241" i="1"/>
  <c r="AP1145" i="1"/>
  <c r="AP1193" i="1"/>
  <c r="AP1189" i="1"/>
  <c r="AP1165" i="1"/>
  <c r="AP1213" i="1"/>
  <c r="AP1137" i="1"/>
  <c r="AP1185" i="1"/>
  <c r="AP1233" i="1"/>
  <c r="AP1157" i="1"/>
  <c r="AP1205" i="1"/>
  <c r="AP1245" i="1"/>
  <c r="AP1237" i="1"/>
  <c r="AP1129" i="1"/>
  <c r="AP1177" i="1"/>
  <c r="AP1225" i="1"/>
  <c r="AP1141" i="1"/>
  <c r="AP1089" i="1"/>
  <c r="AP1097" i="1"/>
  <c r="AP1105" i="1"/>
  <c r="AP1113" i="1"/>
  <c r="AP1121" i="1"/>
  <c r="AP1149" i="1"/>
  <c r="AP1197" i="1"/>
  <c r="AP1169" i="1"/>
  <c r="AP1217" i="1"/>
  <c r="AQ984" i="1"/>
  <c r="AQ978" i="1"/>
  <c r="AQ983" i="1"/>
  <c r="AQ972" i="1"/>
  <c r="AQ977" i="1"/>
  <c r="AQ975" i="1"/>
  <c r="AQ969" i="1"/>
  <c r="AQ980" i="1"/>
  <c r="AQ974" i="1"/>
  <c r="AQ971" i="1"/>
  <c r="AQ968" i="1"/>
  <c r="AQ981" i="1"/>
  <c r="AQ970" i="1"/>
  <c r="AQ973" i="1"/>
  <c r="AQ976" i="1"/>
  <c r="AQ979" i="1"/>
  <c r="AQ982" i="1"/>
  <c r="AP357" i="1"/>
  <c r="AP358" i="1"/>
  <c r="AQ358" i="1"/>
  <c r="AQ357" i="1"/>
  <c r="AQ356" i="1"/>
  <c r="AL357" i="1" l="1"/>
  <c r="AL343" i="1"/>
  <c r="AL353" i="1"/>
  <c r="AL918" i="1"/>
  <c r="AL413" i="1"/>
  <c r="AL604" i="1"/>
  <c r="AL308" i="1"/>
  <c r="AL622" i="1"/>
  <c r="AL412" i="1"/>
  <c r="AL544" i="1"/>
  <c r="AL484" i="1"/>
  <c r="AL525" i="1"/>
  <c r="AL739" i="1"/>
  <c r="AL532" i="1"/>
  <c r="AL628" i="1"/>
  <c r="AL346" i="1"/>
  <c r="AL341" i="1"/>
  <c r="AL394" i="1"/>
  <c r="AL500" i="1"/>
  <c r="AL463" i="1"/>
  <c r="AL688" i="1"/>
  <c r="AL966" i="1"/>
  <c r="AL546" i="1"/>
  <c r="AL652" i="1"/>
  <c r="AL971" i="1"/>
  <c r="AL858" i="1"/>
  <c r="AL789" i="1"/>
  <c r="AL832" i="1"/>
  <c r="AL870" i="1"/>
  <c r="AL536" i="1"/>
  <c r="AL718" i="1"/>
  <c r="AL400" i="1"/>
  <c r="AL640" i="1"/>
  <c r="AL784" i="1"/>
  <c r="AL680" i="1"/>
  <c r="AL397" i="1"/>
  <c r="AL331" i="1"/>
  <c r="AL592" i="1"/>
  <c r="AL954" i="1"/>
  <c r="AL436" i="1"/>
  <c r="AL605" i="1"/>
  <c r="AL448" i="1"/>
  <c r="AL406" i="1"/>
  <c r="AL630" i="1"/>
  <c r="AL676" i="1"/>
  <c r="AL894" i="1"/>
  <c r="AL810" i="1"/>
  <c r="AL664" i="1"/>
  <c r="AL333" i="1"/>
  <c r="AL990" i="1"/>
  <c r="AL716" i="1"/>
  <c r="AL930" i="1"/>
  <c r="AL450" i="1"/>
  <c r="AL349" i="1"/>
  <c r="AL808" i="1"/>
  <c r="AL491" i="1"/>
  <c r="AL337" i="1"/>
  <c r="AL911" i="1"/>
  <c r="AL597" i="1"/>
  <c r="AL365" i="1"/>
  <c r="AL557" i="1"/>
  <c r="AL884" i="1"/>
  <c r="AL844" i="1"/>
  <c r="AL799" i="1"/>
  <c r="AL689" i="1"/>
  <c r="AL665" i="1"/>
  <c r="AL591" i="1"/>
  <c r="AL330" i="1"/>
  <c r="AL298" i="1"/>
  <c r="AL761" i="1"/>
  <c r="AL737" i="1"/>
  <c r="AL320" i="1"/>
  <c r="AL568" i="1"/>
  <c r="AL520" i="1"/>
  <c r="AL496" i="1"/>
  <c r="AL882" i="1"/>
  <c r="AL796" i="1"/>
  <c r="AL396" i="1"/>
  <c r="AL382" i="1"/>
  <c r="AL837" i="1"/>
  <c r="AL708" i="1"/>
  <c r="AL865" i="1"/>
  <c r="AL381" i="1"/>
  <c r="AL705" i="1"/>
  <c r="J24" i="78"/>
  <c r="H23" i="78"/>
  <c r="AL558" i="1"/>
  <c r="AL632" i="1"/>
  <c r="AL656" i="1"/>
  <c r="AL833" i="1"/>
  <c r="AL364" i="1"/>
  <c r="AL707" i="1"/>
  <c r="AL751" i="1"/>
  <c r="AL314" i="1"/>
  <c r="AL432" i="1"/>
  <c r="AL453" i="1"/>
  <c r="AL310" i="1"/>
  <c r="AL825" i="1"/>
  <c r="AL811" i="1"/>
  <c r="AL896" i="1"/>
  <c r="AL307" i="1"/>
  <c r="AL325" i="1"/>
  <c r="AL345" i="1"/>
  <c r="AL802" i="1"/>
  <c r="AL906" i="1"/>
  <c r="AL977" i="1"/>
  <c r="AL508" i="1"/>
  <c r="AL765" i="1"/>
  <c r="AL561" i="1"/>
  <c r="AL869" i="1"/>
  <c r="AL415" i="1"/>
  <c r="AL375" i="1"/>
  <c r="AL729" i="1"/>
  <c r="AL674" i="1"/>
  <c r="AL376" i="1"/>
  <c r="AL772" i="1"/>
  <c r="AL861" i="1"/>
  <c r="AL822" i="1"/>
  <c r="AL424" i="1"/>
  <c r="AL569" i="1"/>
  <c r="AL355" i="1"/>
  <c r="AL920" i="1"/>
  <c r="AL819" i="1"/>
  <c r="AL565" i="1"/>
  <c r="AL935" i="1"/>
  <c r="AL899" i="1"/>
  <c r="AL910" i="1"/>
  <c r="AL849" i="1"/>
  <c r="AL875" i="1"/>
  <c r="AL616" i="1"/>
  <c r="AL778" i="1"/>
  <c r="AL548" i="1"/>
  <c r="AL952" i="1"/>
  <c r="AL657" i="1"/>
  <c r="AL801" i="1"/>
  <c r="AL675" i="1"/>
  <c r="AL800" i="1"/>
  <c r="AL850" i="1"/>
  <c r="AL492" i="1"/>
  <c r="AL651" i="1"/>
  <c r="AL711" i="1"/>
  <c r="AL929" i="1"/>
  <c r="AL771" i="1"/>
  <c r="AL388" i="1"/>
  <c r="AL727" i="1"/>
  <c r="AL932" i="1"/>
  <c r="AL807" i="1"/>
  <c r="AL537" i="1"/>
  <c r="AL460" i="1"/>
  <c r="AL735" i="1"/>
  <c r="AL748" i="1"/>
  <c r="AL876" i="1"/>
  <c r="AL781" i="1"/>
  <c r="AL452" i="1"/>
  <c r="AL824" i="1"/>
  <c r="AL942" i="1"/>
  <c r="AL881" i="1"/>
  <c r="AL978" i="1"/>
  <c r="AL740" i="1"/>
  <c r="AL905" i="1"/>
  <c r="AL556" i="1"/>
  <c r="AL907" i="1"/>
  <c r="AL316" i="1"/>
  <c r="AL792" i="1"/>
  <c r="AL370" i="1"/>
  <c r="AL732" i="1"/>
  <c r="AL318" i="1"/>
  <c r="AL834" i="1"/>
  <c r="AL831" i="1"/>
  <c r="AL480" i="1"/>
  <c r="AL820" i="1"/>
  <c r="AL416" i="1"/>
  <c r="AL437" i="1"/>
  <c r="AL633" i="1"/>
  <c r="AL363" i="1"/>
  <c r="AL712" i="1"/>
  <c r="AL421" i="1"/>
  <c r="AL574" i="1"/>
  <c r="AL433" i="1"/>
  <c r="AL973" i="1"/>
  <c r="AL893" i="1"/>
  <c r="AL441" i="1"/>
  <c r="AL959" i="1"/>
  <c r="AL607" i="1"/>
  <c r="AL305" i="1"/>
  <c r="AL435" i="1"/>
  <c r="AL982" i="1"/>
  <c r="AL354" i="1"/>
  <c r="AL863" i="1"/>
  <c r="AL562" i="1"/>
  <c r="AL596" i="1"/>
  <c r="AL356" i="1"/>
  <c r="AL681" i="1"/>
  <c r="AL369" i="1"/>
  <c r="AL724" i="1"/>
  <c r="AL857" i="1"/>
  <c r="AL823" i="1"/>
  <c r="AL989" i="1"/>
  <c r="AL528" i="1"/>
  <c r="AL580" i="1"/>
  <c r="AL941" i="1"/>
  <c r="AL461" i="1"/>
  <c r="AL599" i="1"/>
  <c r="AL742" i="1"/>
  <c r="AL447" i="1"/>
  <c r="AL726" i="1"/>
  <c r="AL964" i="1"/>
  <c r="AL983" i="1"/>
  <c r="AL367" i="1"/>
  <c r="AL590" i="1"/>
  <c r="AL795" i="1"/>
  <c r="AL581" i="1"/>
  <c r="AL752" i="1"/>
  <c r="AL736" i="1"/>
  <c r="AL923" i="1"/>
  <c r="AL851" i="1"/>
  <c r="AL754" i="1"/>
  <c r="AL587" i="1"/>
  <c r="AL700" i="1"/>
  <c r="AL489" i="1"/>
  <c r="AL322" i="1"/>
  <c r="AL459" i="1"/>
  <c r="AL887" i="1"/>
  <c r="AL691" i="1"/>
  <c r="AL725" i="1"/>
  <c r="AL917" i="1"/>
  <c r="AL993" i="1"/>
  <c r="AL589" i="1"/>
  <c r="AL723" i="1"/>
  <c r="AL329" i="1"/>
  <c r="AL358" i="1"/>
  <c r="AL791" i="1"/>
  <c r="AL698" i="1"/>
  <c r="AL328" i="1"/>
  <c r="AL377" i="1"/>
  <c r="AL471" i="1"/>
  <c r="AL760" i="1"/>
  <c r="AL730" i="1"/>
  <c r="AL900" i="1"/>
  <c r="AL965" i="1"/>
  <c r="AL928" i="1"/>
  <c r="AL306" i="1"/>
  <c r="AL994" i="1"/>
  <c r="AL646" i="1"/>
  <c r="AL790" i="1"/>
  <c r="AL888" i="1"/>
  <c r="AL949" i="1"/>
  <c r="AL404" i="1"/>
  <c r="AL921" i="1"/>
  <c r="AL699" i="1"/>
  <c r="AL947" i="1"/>
  <c r="AL303" i="1"/>
  <c r="AL304" i="1"/>
  <c r="AL768" i="1"/>
  <c r="AL953" i="1"/>
  <c r="AL339" i="1"/>
  <c r="AL317" i="1"/>
  <c r="AL516" i="1"/>
  <c r="AL538" i="1"/>
  <c r="AL750" i="1"/>
  <c r="AL706" i="1"/>
  <c r="AL798" i="1"/>
  <c r="AL579" i="1"/>
  <c r="AL297" i="1"/>
  <c r="AP356" i="1"/>
  <c r="AP1452" i="1" l="1"/>
  <c r="AP1451" i="1"/>
  <c r="AP1450" i="1"/>
  <c r="AP1449" i="1"/>
  <c r="AP1448" i="1"/>
  <c r="AP1447" i="1"/>
  <c r="AK1447" i="1"/>
  <c r="AP1446" i="1"/>
  <c r="AK1446" i="1"/>
  <c r="AP1445" i="1"/>
  <c r="AK1445" i="1"/>
  <c r="AP1444" i="1"/>
  <c r="AK1444" i="1"/>
  <c r="N1444" i="1"/>
  <c r="AP1443" i="1"/>
  <c r="AK1443" i="1"/>
  <c r="N1443" i="1"/>
  <c r="AP1442" i="1"/>
  <c r="AK1442" i="1"/>
  <c r="N1442" i="1"/>
  <c r="AP1441" i="1"/>
  <c r="AK1441" i="1"/>
  <c r="N1441" i="1"/>
  <c r="AP1440" i="1"/>
  <c r="AK1440" i="1"/>
  <c r="N1440" i="1"/>
  <c r="AP1439" i="1"/>
  <c r="AK1439" i="1"/>
  <c r="N1439" i="1"/>
  <c r="AP1438" i="1"/>
  <c r="AK1438" i="1"/>
  <c r="N1438" i="1"/>
  <c r="AP1437" i="1"/>
  <c r="AK1437" i="1"/>
  <c r="N1437" i="1"/>
  <c r="AP1436" i="1"/>
  <c r="AK1436" i="1"/>
  <c r="N1436" i="1"/>
  <c r="AP1435" i="1"/>
  <c r="AK1435" i="1"/>
  <c r="N1435" i="1"/>
  <c r="AP1434" i="1"/>
  <c r="AK1434" i="1"/>
  <c r="N1434" i="1"/>
  <c r="AP1433" i="1"/>
  <c r="AK1433" i="1"/>
  <c r="N1433" i="1"/>
  <c r="AP1432" i="1"/>
  <c r="AK1432" i="1"/>
  <c r="N1432" i="1"/>
  <c r="AP1431" i="1"/>
  <c r="AK1431" i="1"/>
  <c r="N1431" i="1"/>
  <c r="AP1430" i="1"/>
  <c r="AK1430" i="1"/>
  <c r="N1430" i="1"/>
  <c r="AP1429" i="1"/>
  <c r="AK1429" i="1"/>
  <c r="N1429" i="1"/>
  <c r="AP1428" i="1"/>
  <c r="AK1428" i="1"/>
  <c r="N1428" i="1"/>
  <c r="AP1427" i="1"/>
  <c r="AK1427" i="1"/>
  <c r="N1427" i="1"/>
  <c r="AP1426" i="1"/>
  <c r="AK1426" i="1"/>
  <c r="N1426" i="1"/>
  <c r="AP1425" i="1"/>
  <c r="AK1425" i="1"/>
  <c r="N1425" i="1"/>
  <c r="AP1424" i="1"/>
  <c r="AK1424" i="1"/>
  <c r="N1424" i="1"/>
  <c r="AP1423" i="1"/>
  <c r="AK1423" i="1"/>
  <c r="N1423" i="1"/>
  <c r="AP1422" i="1"/>
  <c r="AK1422" i="1"/>
  <c r="N1422" i="1"/>
  <c r="AP1421" i="1"/>
  <c r="AK1421" i="1"/>
  <c r="N1421" i="1"/>
  <c r="AP1420" i="1"/>
  <c r="AK1420" i="1"/>
  <c r="N1420" i="1"/>
  <c r="AP1419" i="1"/>
  <c r="AK1419" i="1"/>
  <c r="N1419" i="1"/>
  <c r="AP1418" i="1"/>
  <c r="AK1418" i="1"/>
  <c r="N1418" i="1"/>
  <c r="AP1417" i="1"/>
  <c r="AK1417" i="1"/>
  <c r="N1417" i="1"/>
  <c r="AP1416" i="1"/>
  <c r="AK1416" i="1"/>
  <c r="N1416" i="1"/>
  <c r="AP1415" i="1"/>
  <c r="AK1415" i="1"/>
  <c r="N1415" i="1"/>
  <c r="AP1414" i="1"/>
  <c r="AK1414" i="1"/>
  <c r="N1414" i="1"/>
  <c r="AP1413" i="1"/>
  <c r="AK1413" i="1"/>
  <c r="N1413" i="1"/>
  <c r="AP1412" i="1"/>
  <c r="AK1412" i="1"/>
  <c r="N1412" i="1"/>
  <c r="AP1411" i="1"/>
  <c r="AK1411" i="1"/>
  <c r="N1411" i="1"/>
  <c r="AP1410" i="1"/>
  <c r="AK1410" i="1"/>
  <c r="N1410" i="1"/>
  <c r="AP1409" i="1"/>
  <c r="AK1409" i="1"/>
  <c r="N1409" i="1"/>
  <c r="AP1408" i="1"/>
  <c r="AK1408" i="1"/>
  <c r="N1408" i="1"/>
  <c r="AP1407" i="1"/>
  <c r="AK1407" i="1"/>
  <c r="N1407" i="1"/>
  <c r="AP1406" i="1"/>
  <c r="AK1406" i="1"/>
  <c r="N1406" i="1"/>
  <c r="AP1405" i="1"/>
  <c r="AK1405" i="1"/>
  <c r="N1405" i="1"/>
  <c r="AP1404" i="1"/>
  <c r="AK1404" i="1"/>
  <c r="N1404" i="1"/>
  <c r="AK1403" i="1"/>
  <c r="N1403" i="1"/>
  <c r="AP1402" i="1"/>
  <c r="AK1402" i="1"/>
  <c r="N1402" i="1"/>
  <c r="AP1401" i="1"/>
  <c r="AK1401" i="1"/>
  <c r="N1401" i="1"/>
  <c r="AP1400" i="1"/>
  <c r="AK1400" i="1"/>
  <c r="N1400" i="1"/>
  <c r="AK1399" i="1"/>
  <c r="N1399" i="1"/>
  <c r="AP1398" i="1"/>
  <c r="AK1398" i="1"/>
  <c r="N1398" i="1"/>
  <c r="AP1397" i="1"/>
  <c r="AK1397" i="1"/>
  <c r="N1397" i="1"/>
  <c r="AP1396" i="1"/>
  <c r="AK1396" i="1"/>
  <c r="N1396" i="1"/>
  <c r="AP1395" i="1"/>
  <c r="AK1395" i="1"/>
  <c r="N1395" i="1"/>
  <c r="AP1394" i="1"/>
  <c r="AK1394" i="1"/>
  <c r="N1394" i="1"/>
  <c r="AP1393" i="1"/>
  <c r="AK1393" i="1"/>
  <c r="N1393" i="1"/>
  <c r="AP1392" i="1"/>
  <c r="AK1392" i="1"/>
  <c r="N1392" i="1"/>
  <c r="AK1391" i="1"/>
  <c r="N1391" i="1"/>
  <c r="AP1390" i="1"/>
  <c r="AK1390" i="1"/>
  <c r="N1390" i="1"/>
  <c r="AP1389" i="1"/>
  <c r="AK1389" i="1"/>
  <c r="N1389" i="1"/>
  <c r="AP1388" i="1"/>
  <c r="AK1388" i="1"/>
  <c r="N1388" i="1"/>
  <c r="AP1387" i="1"/>
  <c r="AK1387" i="1"/>
  <c r="N1387" i="1"/>
  <c r="AP1386" i="1"/>
  <c r="AK1386" i="1"/>
  <c r="N1386" i="1"/>
  <c r="AP1385" i="1"/>
  <c r="AK1385" i="1"/>
  <c r="N1385" i="1"/>
  <c r="AP1384" i="1"/>
  <c r="AK1384" i="1"/>
  <c r="N1384" i="1"/>
  <c r="AK1383" i="1"/>
  <c r="N1383" i="1"/>
  <c r="AP1382" i="1"/>
  <c r="AK1382" i="1"/>
  <c r="N1382" i="1"/>
  <c r="AP1381" i="1"/>
  <c r="AK1381" i="1"/>
  <c r="N1381" i="1"/>
  <c r="AP1380" i="1"/>
  <c r="AK1380" i="1"/>
  <c r="N1380" i="1"/>
  <c r="AP1379" i="1"/>
  <c r="AK1379" i="1"/>
  <c r="N1379" i="1"/>
  <c r="AP1378" i="1"/>
  <c r="AK1378" i="1"/>
  <c r="N1378" i="1"/>
  <c r="AP1377" i="1"/>
  <c r="AK1377" i="1"/>
  <c r="N1377" i="1"/>
  <c r="AP1376" i="1"/>
  <c r="AK1376" i="1"/>
  <c r="N1376" i="1"/>
  <c r="AP1375" i="1"/>
  <c r="AK1375" i="1"/>
  <c r="N1375" i="1"/>
  <c r="AP1374" i="1"/>
  <c r="AK1374" i="1"/>
  <c r="N1374" i="1"/>
  <c r="AP1373" i="1"/>
  <c r="AK1373" i="1"/>
  <c r="N1373" i="1"/>
  <c r="AP1372" i="1"/>
  <c r="AK1372" i="1"/>
  <c r="N1372" i="1"/>
  <c r="AP1371" i="1"/>
  <c r="AK1371" i="1"/>
  <c r="N1371" i="1"/>
  <c r="AP1370" i="1"/>
  <c r="AK1370" i="1"/>
  <c r="N1370" i="1"/>
  <c r="AP1369" i="1"/>
  <c r="AK1369" i="1"/>
  <c r="N1369" i="1"/>
  <c r="AP1368" i="1"/>
  <c r="AK1368" i="1"/>
  <c r="N1368" i="1"/>
  <c r="AP1367" i="1"/>
  <c r="AK1367" i="1"/>
  <c r="N1367" i="1"/>
  <c r="AP1366" i="1"/>
  <c r="AK1366" i="1"/>
  <c r="N1366" i="1"/>
  <c r="AP1365" i="1"/>
  <c r="AK1365" i="1"/>
  <c r="N1365" i="1"/>
  <c r="AP1364" i="1"/>
  <c r="AK1364" i="1"/>
  <c r="N1364" i="1"/>
  <c r="AP1363" i="1"/>
  <c r="AK1363" i="1"/>
  <c r="N1363" i="1"/>
  <c r="AP1362" i="1"/>
  <c r="AK1362" i="1"/>
  <c r="N1362" i="1"/>
  <c r="AP1361" i="1"/>
  <c r="AK1361" i="1"/>
  <c r="N1361" i="1"/>
  <c r="AP1360" i="1"/>
  <c r="AK1360" i="1"/>
  <c r="N1360" i="1"/>
  <c r="AP1359" i="1"/>
  <c r="AK1359" i="1"/>
  <c r="N1359" i="1"/>
  <c r="AP1358" i="1"/>
  <c r="AK1358" i="1"/>
  <c r="N1358" i="1"/>
  <c r="AP1357" i="1"/>
  <c r="AK1357" i="1"/>
  <c r="N1357" i="1"/>
  <c r="AP1356" i="1"/>
  <c r="AK1356" i="1"/>
  <c r="N1356" i="1"/>
  <c r="AP1355" i="1"/>
  <c r="AK1355" i="1"/>
  <c r="N1355" i="1"/>
  <c r="AP1354" i="1"/>
  <c r="AK1354" i="1"/>
  <c r="N1354" i="1"/>
  <c r="AP1353" i="1"/>
  <c r="AK1353" i="1"/>
  <c r="N1353" i="1"/>
  <c r="AP1352" i="1"/>
  <c r="AK1352" i="1"/>
  <c r="N1352" i="1"/>
  <c r="AK1351" i="1"/>
  <c r="N1351" i="1"/>
  <c r="AP1350" i="1"/>
  <c r="AK1350" i="1"/>
  <c r="N1350" i="1"/>
  <c r="AP1349" i="1"/>
  <c r="AK1349" i="1"/>
  <c r="N1349" i="1"/>
  <c r="AP1348" i="1"/>
  <c r="AK1348" i="1"/>
  <c r="N1348" i="1"/>
  <c r="AP1347" i="1"/>
  <c r="AK1347" i="1"/>
  <c r="N1347" i="1"/>
  <c r="AP1346" i="1"/>
  <c r="AK1346" i="1"/>
  <c r="N1346" i="1"/>
  <c r="AP1345" i="1"/>
  <c r="AK1345" i="1"/>
  <c r="N1345" i="1"/>
  <c r="AP1344" i="1"/>
  <c r="AK1344" i="1"/>
  <c r="N1344" i="1"/>
  <c r="AP1343" i="1"/>
  <c r="AK1343" i="1"/>
  <c r="N1343" i="1"/>
  <c r="AP1342" i="1"/>
  <c r="AK1342" i="1"/>
  <c r="N1342" i="1"/>
  <c r="AP1341" i="1"/>
  <c r="AK1341" i="1"/>
  <c r="N1341" i="1"/>
  <c r="AP1340" i="1"/>
  <c r="AK1340" i="1"/>
  <c r="N1340" i="1"/>
  <c r="AP1339" i="1"/>
  <c r="AK1339" i="1"/>
  <c r="N1339" i="1"/>
  <c r="AP1338" i="1"/>
  <c r="AK1338" i="1"/>
  <c r="N1338" i="1"/>
  <c r="AP1337" i="1"/>
  <c r="AK1337" i="1"/>
  <c r="N1337" i="1"/>
  <c r="AP1336" i="1"/>
  <c r="AK1336" i="1"/>
  <c r="N1336" i="1"/>
  <c r="AP1335" i="1"/>
  <c r="AK1335" i="1"/>
  <c r="N1335" i="1"/>
  <c r="AP1334" i="1"/>
  <c r="AK1334" i="1"/>
  <c r="N1334" i="1"/>
  <c r="AP1333" i="1"/>
  <c r="AK1333" i="1"/>
  <c r="N1333" i="1"/>
  <c r="AP1332" i="1"/>
  <c r="AK1332" i="1"/>
  <c r="N1332" i="1"/>
  <c r="AP1331" i="1"/>
  <c r="AK1331" i="1"/>
  <c r="N1331" i="1"/>
  <c r="AP1330" i="1"/>
  <c r="AK1330" i="1"/>
  <c r="N1330" i="1"/>
  <c r="AP1329" i="1"/>
  <c r="AK1329" i="1"/>
  <c r="N1329" i="1"/>
  <c r="AP1328" i="1"/>
  <c r="AK1328" i="1"/>
  <c r="N1328" i="1"/>
  <c r="AP1327" i="1"/>
  <c r="AK1327" i="1"/>
  <c r="N1327" i="1"/>
  <c r="AP1326" i="1"/>
  <c r="AK1326" i="1"/>
  <c r="N1326" i="1"/>
  <c r="AP1325" i="1"/>
  <c r="AK1325" i="1"/>
  <c r="N1325" i="1"/>
  <c r="AP1324" i="1"/>
  <c r="AK1324" i="1"/>
  <c r="N1324" i="1"/>
  <c r="AP1323" i="1"/>
  <c r="AK1323" i="1"/>
  <c r="N1323" i="1"/>
  <c r="AP1322" i="1"/>
  <c r="AK1322" i="1"/>
  <c r="N1322" i="1"/>
  <c r="AP1321" i="1"/>
  <c r="AK1321" i="1"/>
  <c r="N1321" i="1"/>
  <c r="AP1320" i="1"/>
  <c r="AK1320" i="1"/>
  <c r="N1320" i="1"/>
  <c r="AP1319" i="1"/>
  <c r="AK1319" i="1"/>
  <c r="N1319" i="1"/>
  <c r="AP1318" i="1"/>
  <c r="AK1318" i="1"/>
  <c r="N1318" i="1"/>
  <c r="AP1317" i="1"/>
  <c r="AK1317" i="1"/>
  <c r="N1317" i="1"/>
  <c r="AP1316" i="1"/>
  <c r="AK1316" i="1"/>
  <c r="N1316" i="1"/>
  <c r="AP1315" i="1"/>
  <c r="AK1315" i="1"/>
  <c r="N1315" i="1"/>
  <c r="AP1314" i="1"/>
  <c r="AK1314" i="1"/>
  <c r="N1314" i="1"/>
  <c r="AP1313" i="1"/>
  <c r="AK1313" i="1"/>
  <c r="N1313" i="1"/>
  <c r="AP1312" i="1"/>
  <c r="AK1312" i="1"/>
  <c r="N1312" i="1"/>
  <c r="AP1311" i="1"/>
  <c r="AK1311" i="1"/>
  <c r="N1311" i="1"/>
  <c r="AP1310" i="1"/>
  <c r="AK1310" i="1"/>
  <c r="N1310" i="1"/>
  <c r="AP1309" i="1"/>
  <c r="AK1309" i="1"/>
  <c r="N1309" i="1"/>
  <c r="AP1308" i="1"/>
  <c r="AK1308" i="1"/>
  <c r="N1308" i="1"/>
  <c r="AP1307" i="1"/>
  <c r="AK1307" i="1"/>
  <c r="N1307" i="1"/>
  <c r="AP1306" i="1"/>
  <c r="AK1306" i="1"/>
  <c r="N1306" i="1"/>
  <c r="AP1305" i="1"/>
  <c r="AK1305" i="1"/>
  <c r="N1305" i="1"/>
  <c r="AP1304" i="1"/>
  <c r="AK1304" i="1"/>
  <c r="N1304" i="1"/>
  <c r="AP1303" i="1"/>
  <c r="AK1303" i="1"/>
  <c r="N1303" i="1"/>
  <c r="AP1302" i="1"/>
  <c r="AK1302" i="1"/>
  <c r="N1302" i="1"/>
  <c r="AP1301" i="1"/>
  <c r="AK1301" i="1"/>
  <c r="N1301" i="1"/>
  <c r="AL1443" i="1" l="1"/>
  <c r="AL1402" i="1"/>
  <c r="AL1309" i="1"/>
  <c r="AL1321" i="1"/>
  <c r="AL1357" i="1"/>
  <c r="AL1414" i="1"/>
  <c r="AP1383" i="1"/>
  <c r="AL1406" i="1"/>
  <c r="AL1442" i="1"/>
  <c r="AL1318" i="1"/>
  <c r="AL1326" i="1"/>
  <c r="AL1362" i="1"/>
  <c r="AL1374" i="1"/>
  <c r="AL1419" i="1"/>
  <c r="AL1386" i="1"/>
  <c r="AL1312" i="1"/>
  <c r="AL1384" i="1"/>
  <c r="AL1322" i="1"/>
  <c r="AL1415" i="1"/>
  <c r="AL1427" i="1"/>
  <c r="AL1387" i="1"/>
  <c r="AL1359" i="1"/>
  <c r="AL1426" i="1"/>
  <c r="AL1438" i="1"/>
  <c r="AL1391" i="1"/>
  <c r="AL1403" i="1"/>
  <c r="AL1410" i="1"/>
  <c r="AL1422" i="1"/>
  <c r="AL1434" i="1"/>
  <c r="AL1446" i="1"/>
  <c r="AL1308" i="1"/>
  <c r="AL1313" i="1"/>
  <c r="AL1337" i="1"/>
  <c r="AL1373" i="1"/>
  <c r="AL1401" i="1"/>
  <c r="AL1418" i="1"/>
  <c r="AL1430" i="1"/>
  <c r="AL1411" i="1"/>
  <c r="AL1435" i="1"/>
  <c r="AL1390" i="1"/>
  <c r="AL1440" i="1"/>
  <c r="AL1310" i="1"/>
  <c r="AL1320" i="1"/>
  <c r="AL1317" i="1"/>
  <c r="AL1302" i="1"/>
  <c r="AL1397" i="1"/>
  <c r="AL1334" i="1"/>
  <c r="AL1358" i="1"/>
  <c r="AL1365" i="1"/>
  <c r="AL1377" i="1"/>
  <c r="AL1395" i="1"/>
  <c r="AL1416" i="1"/>
  <c r="AL1432" i="1"/>
  <c r="AL1382" i="1"/>
  <c r="AL1423" i="1"/>
  <c r="AL1439" i="1"/>
  <c r="AL1380" i="1"/>
  <c r="AL1393" i="1"/>
  <c r="AL1398" i="1"/>
  <c r="AL1405" i="1"/>
  <c r="AL1428" i="1"/>
  <c r="AL1444" i="1"/>
  <c r="AL1342" i="1"/>
  <c r="AL1378" i="1"/>
  <c r="AL1340" i="1"/>
  <c r="AL1383" i="1"/>
  <c r="AL1389" i="1"/>
  <c r="AL1424" i="1"/>
  <c r="AL1394" i="1"/>
  <c r="AL1431" i="1"/>
  <c r="AL1447" i="1"/>
  <c r="AL1338" i="1"/>
  <c r="AL1385" i="1"/>
  <c r="AL1399" i="1"/>
  <c r="AL1331" i="1"/>
  <c r="AL1367" i="1"/>
  <c r="AL1420" i="1"/>
  <c r="AL1436" i="1"/>
  <c r="AL1441" i="1"/>
  <c r="AL1303" i="1"/>
  <c r="AL1345" i="1"/>
  <c r="AP1351" i="1"/>
  <c r="AL1360" i="1"/>
  <c r="AP1391" i="1"/>
  <c r="AP1399" i="1"/>
  <c r="AP1403" i="1"/>
  <c r="AL1421" i="1"/>
  <c r="AL1314" i="1"/>
  <c r="AL1343" i="1"/>
  <c r="AL1437" i="1"/>
  <c r="AL1350" i="1"/>
  <c r="AL1354" i="1"/>
  <c r="AL1388" i="1"/>
  <c r="AL1409" i="1"/>
  <c r="AL1413" i="1"/>
  <c r="AL1425" i="1"/>
  <c r="AL1445" i="1"/>
  <c r="AL1306" i="1"/>
  <c r="AL1323" i="1"/>
  <c r="AL1348" i="1"/>
  <c r="AL1352" i="1"/>
  <c r="AL1370" i="1"/>
  <c r="AL1379" i="1"/>
  <c r="AL1392" i="1"/>
  <c r="AL1396" i="1"/>
  <c r="AL1400" i="1"/>
  <c r="AL1404" i="1"/>
  <c r="AL1353" i="1"/>
  <c r="AL1369" i="1"/>
  <c r="AL1429" i="1"/>
  <c r="AL1330" i="1"/>
  <c r="AL1339" i="1"/>
  <c r="AL1346" i="1"/>
  <c r="AL1375" i="1"/>
  <c r="AL1408" i="1"/>
  <c r="AL1433" i="1"/>
  <c r="AL1319" i="1"/>
  <c r="AL1412" i="1"/>
  <c r="AL1315" i="1"/>
  <c r="AL1328" i="1"/>
  <c r="AL1381" i="1"/>
  <c r="AL1335" i="1"/>
  <c r="AL1355" i="1"/>
  <c r="AL1366" i="1"/>
  <c r="AL1305" i="1"/>
  <c r="AL1417" i="1"/>
  <c r="AL1307" i="1"/>
  <c r="AL1371" i="1"/>
  <c r="AL1407" i="1"/>
  <c r="AL1304" i="1"/>
  <c r="AL1327" i="1"/>
  <c r="AL1344" i="1"/>
  <c r="AL1361" i="1"/>
  <c r="AL1325" i="1"/>
  <c r="AL1329" i="1"/>
  <c r="AL1316" i="1"/>
  <c r="AL1333" i="1"/>
  <c r="AL1356" i="1"/>
  <c r="AL1301" i="1"/>
  <c r="AL1341" i="1"/>
  <c r="AL1347" i="1"/>
  <c r="AL1364" i="1"/>
  <c r="AL1311" i="1"/>
  <c r="AL1324" i="1"/>
  <c r="AL1351" i="1"/>
  <c r="AL1368" i="1"/>
  <c r="AL1372" i="1"/>
  <c r="AL1376" i="1"/>
  <c r="AL1332" i="1"/>
  <c r="AL1349" i="1"/>
  <c r="AL1336" i="1"/>
  <c r="AL1363" i="1"/>
  <c r="K296" i="1" l="1"/>
  <c r="K297" i="1"/>
  <c r="K298" i="1"/>
  <c r="K299" i="1"/>
  <c r="K300" i="1"/>
  <c r="K301" i="1"/>
  <c r="K302" i="1"/>
  <c r="K303" i="1"/>
  <c r="K304" i="1"/>
  <c r="K305" i="1"/>
  <c r="K306" i="1"/>
  <c r="K307" i="1"/>
  <c r="AP1926" i="1"/>
  <c r="AP1927" i="1"/>
  <c r="AP1928" i="1"/>
  <c r="AP1929" i="1"/>
  <c r="AP1930" i="1"/>
  <c r="AP1931" i="1"/>
  <c r="AP1932" i="1"/>
  <c r="AP1933" i="1"/>
  <c r="AP1934" i="1"/>
  <c r="AP1935" i="1"/>
  <c r="AP1937" i="1"/>
  <c r="AP1938" i="1"/>
  <c r="AP1939" i="1"/>
  <c r="AP1940" i="1"/>
  <c r="AP1941" i="1"/>
  <c r="AP1942" i="1"/>
  <c r="AP1943" i="1"/>
  <c r="AP1944" i="1"/>
  <c r="AP1945" i="1"/>
  <c r="AP1946" i="1"/>
  <c r="AP1947" i="1"/>
  <c r="AP1948" i="1"/>
  <c r="AP1949" i="1"/>
  <c r="AP1950" i="1"/>
  <c r="AP1951" i="1"/>
  <c r="AP1952" i="1"/>
  <c r="K1927" i="1"/>
  <c r="K1928" i="1"/>
  <c r="K1929" i="1"/>
  <c r="K1930" i="1"/>
  <c r="K1931" i="1"/>
  <c r="K1952" i="1"/>
  <c r="K1926" i="1"/>
  <c r="K1925" i="1"/>
  <c r="K1026" i="1"/>
  <c r="K1027" i="1"/>
  <c r="K1028" i="1"/>
  <c r="K1029" i="1"/>
  <c r="K1030" i="1"/>
  <c r="K1031" i="1"/>
  <c r="K1032" i="1"/>
  <c r="K1033" i="1"/>
  <c r="K1034" i="1"/>
  <c r="K1035" i="1"/>
  <c r="K1036" i="1"/>
  <c r="K1037" i="1"/>
  <c r="K1038" i="1"/>
  <c r="K1039" i="1"/>
  <c r="K1040" i="1"/>
  <c r="K1041" i="1"/>
  <c r="K1042" i="1"/>
  <c r="K1043" i="1"/>
  <c r="K1044" i="1"/>
  <c r="K1045" i="1"/>
  <c r="K1046" i="1"/>
  <c r="K1047" i="1"/>
  <c r="K1048" i="1"/>
  <c r="K1049" i="1"/>
  <c r="K1050" i="1"/>
  <c r="K1051" i="1"/>
  <c r="K1052" i="1"/>
  <c r="K1024" i="1"/>
  <c r="K1025" i="1"/>
  <c r="K1023" i="1"/>
  <c r="AM1455" i="1" l="1"/>
  <c r="AO1496" i="1"/>
  <c r="AP1925" i="1"/>
  <c r="AP1953" i="1" s="1"/>
  <c r="AM1953" i="1"/>
  <c r="AM1910" i="1"/>
  <c r="AO1484" i="1"/>
  <c r="AO1492" i="1"/>
  <c r="AO1480" i="1"/>
  <c r="AO1491" i="1"/>
  <c r="AO1479" i="1"/>
  <c r="AO1493" i="1"/>
  <c r="AO1481" i="1"/>
  <c r="AO1495" i="1"/>
  <c r="AO1483" i="1"/>
  <c r="AO1494" i="1"/>
  <c r="AO1482" i="1"/>
  <c r="AO1498" i="1"/>
  <c r="AO1486" i="1"/>
  <c r="AO1474" i="1"/>
  <c r="AO1639" i="1"/>
  <c r="AO1489" i="1"/>
  <c r="AO1477" i="1"/>
  <c r="AO1497" i="1"/>
  <c r="AO1490" i="1"/>
  <c r="AO1478" i="1"/>
  <c r="AO1488" i="1"/>
  <c r="AO1476" i="1"/>
  <c r="AO1487" i="1"/>
  <c r="AO1475" i="1"/>
  <c r="AO1485" i="1"/>
  <c r="B1973" i="1"/>
  <c r="AP1271" i="1" l="1"/>
  <c r="AP1283" i="1"/>
  <c r="AP1269" i="1"/>
  <c r="AP1281" i="1"/>
  <c r="N2" i="1"/>
  <c r="K2" i="1"/>
  <c r="AK1498" i="1"/>
  <c r="N1498" i="1"/>
  <c r="AK1497" i="1"/>
  <c r="N1497" i="1"/>
  <c r="AK1496" i="1"/>
  <c r="N1496" i="1"/>
  <c r="AK1495" i="1"/>
  <c r="N1495" i="1"/>
  <c r="AP1291" i="1"/>
  <c r="AK1291" i="1"/>
  <c r="N1291" i="1"/>
  <c r="AP1290" i="1"/>
  <c r="AK1290" i="1"/>
  <c r="N1290" i="1"/>
  <c r="AP1289" i="1"/>
  <c r="AK1289" i="1"/>
  <c r="N1289" i="1"/>
  <c r="AP1288" i="1"/>
  <c r="AK1288" i="1"/>
  <c r="N1288" i="1"/>
  <c r="AP1287" i="1"/>
  <c r="AK1287" i="1"/>
  <c r="N1287" i="1"/>
  <c r="AP1286" i="1"/>
  <c r="AK1286" i="1"/>
  <c r="N1286" i="1"/>
  <c r="AP1285" i="1"/>
  <c r="AK1285" i="1"/>
  <c r="N1285" i="1"/>
  <c r="AP1284" i="1"/>
  <c r="AK1284" i="1"/>
  <c r="N1284" i="1"/>
  <c r="AK1283" i="1"/>
  <c r="N1283" i="1"/>
  <c r="AP1282" i="1"/>
  <c r="AK1282" i="1"/>
  <c r="N1282" i="1"/>
  <c r="AK1281" i="1"/>
  <c r="N1281" i="1"/>
  <c r="AP1280" i="1"/>
  <c r="AK1280" i="1"/>
  <c r="N1280" i="1"/>
  <c r="AP1279" i="1"/>
  <c r="AK1279" i="1"/>
  <c r="N1279" i="1"/>
  <c r="AP1278" i="1"/>
  <c r="AK1278" i="1"/>
  <c r="N1278" i="1"/>
  <c r="AP1277" i="1"/>
  <c r="AK1277" i="1"/>
  <c r="N1277" i="1"/>
  <c r="AP1292" i="1"/>
  <c r="AK1292" i="1"/>
  <c r="N1292" i="1"/>
  <c r="AP1276" i="1"/>
  <c r="AK1276" i="1"/>
  <c r="N1276" i="1"/>
  <c r="AP1275" i="1"/>
  <c r="AK1275" i="1"/>
  <c r="N1275" i="1"/>
  <c r="AP1274" i="1"/>
  <c r="AK1274" i="1"/>
  <c r="N1274" i="1"/>
  <c r="AP1273" i="1"/>
  <c r="AK1273" i="1"/>
  <c r="N1273" i="1"/>
  <c r="AP1272" i="1"/>
  <c r="AK1272" i="1"/>
  <c r="N1272" i="1"/>
  <c r="AK1271" i="1"/>
  <c r="N1271" i="1"/>
  <c r="AP1270" i="1"/>
  <c r="AK1270" i="1"/>
  <c r="N1270" i="1"/>
  <c r="AK1269" i="1"/>
  <c r="N1269" i="1"/>
  <c r="AP1268" i="1"/>
  <c r="AK1268" i="1"/>
  <c r="N1268" i="1"/>
  <c r="AP1267" i="1"/>
  <c r="AK1267" i="1"/>
  <c r="N1267" i="1"/>
  <c r="AP1266" i="1"/>
  <c r="AK1266" i="1"/>
  <c r="N1266" i="1"/>
  <c r="AP1265" i="1"/>
  <c r="AK1265" i="1"/>
  <c r="N1265" i="1"/>
  <c r="AP1264" i="1"/>
  <c r="AK1264" i="1"/>
  <c r="N1264" i="1"/>
  <c r="AP1263" i="1"/>
  <c r="AK1263" i="1"/>
  <c r="N1263" i="1"/>
  <c r="L20" i="4" l="1"/>
  <c r="L34" i="4"/>
  <c r="N20" i="4"/>
  <c r="M20" i="4"/>
  <c r="A38" i="45"/>
  <c r="L18" i="4"/>
  <c r="L19" i="4"/>
  <c r="I1974" i="1"/>
  <c r="AO1473" i="1"/>
  <c r="C1973" i="1"/>
  <c r="L1200" i="4"/>
  <c r="N1200" i="4" s="1"/>
  <c r="L1208" i="4"/>
  <c r="M1208" i="4" s="1"/>
  <c r="L1216" i="4"/>
  <c r="M1216" i="4" s="1"/>
  <c r="L1224" i="4"/>
  <c r="M1224" i="4" s="1"/>
  <c r="L1232" i="4"/>
  <c r="M1232" i="4" s="1"/>
  <c r="L1240" i="4"/>
  <c r="M1240" i="4" s="1"/>
  <c r="L1248" i="4"/>
  <c r="M1248" i="4" s="1"/>
  <c r="L1256" i="4"/>
  <c r="M1256" i="4" s="1"/>
  <c r="L1264" i="4"/>
  <c r="M1264" i="4" s="1"/>
  <c r="L1272" i="4"/>
  <c r="M1272" i="4" s="1"/>
  <c r="L1280" i="4"/>
  <c r="M1280" i="4" s="1"/>
  <c r="L1288" i="4"/>
  <c r="M1288" i="4" s="1"/>
  <c r="L1110" i="4"/>
  <c r="M1110" i="4" s="1"/>
  <c r="L1116" i="4"/>
  <c r="M1116" i="4" s="1"/>
  <c r="L1123" i="4"/>
  <c r="M1123" i="4" s="1"/>
  <c r="L1137" i="4"/>
  <c r="M1137" i="4" s="1"/>
  <c r="L1158" i="4"/>
  <c r="M1158" i="4" s="1"/>
  <c r="L1164" i="4"/>
  <c r="M1164" i="4" s="1"/>
  <c r="L1171" i="4"/>
  <c r="M1171" i="4" s="1"/>
  <c r="L1185" i="4"/>
  <c r="M1185" i="4" s="1"/>
  <c r="L1013" i="4"/>
  <c r="M1013" i="4" s="1"/>
  <c r="L1027" i="4"/>
  <c r="M1027" i="4" s="1"/>
  <c r="L1034" i="4"/>
  <c r="L1040" i="4"/>
  <c r="M1040" i="4" s="1"/>
  <c r="L1061" i="4"/>
  <c r="M1061" i="4" s="1"/>
  <c r="L1075" i="4"/>
  <c r="M1075" i="4" s="1"/>
  <c r="L1082" i="4"/>
  <c r="L1088" i="4"/>
  <c r="M1088" i="4" s="1"/>
  <c r="L922" i="4"/>
  <c r="L934" i="4"/>
  <c r="L946" i="4"/>
  <c r="L958" i="4"/>
  <c r="L971" i="4"/>
  <c r="M971" i="4" s="1"/>
  <c r="L984" i="4"/>
  <c r="M984" i="4" s="1"/>
  <c r="L998" i="4"/>
  <c r="M998" i="4" s="1"/>
  <c r="L833" i="4"/>
  <c r="M833" i="4" s="1"/>
  <c r="L847" i="4"/>
  <c r="M847" i="4" s="1"/>
  <c r="L854" i="4"/>
  <c r="M854" i="4" s="1"/>
  <c r="L860" i="4"/>
  <c r="M860" i="4" s="1"/>
  <c r="L881" i="4"/>
  <c r="M881" i="4" s="1"/>
  <c r="L895" i="4"/>
  <c r="M895" i="4" s="1"/>
  <c r="L902" i="4"/>
  <c r="M902" i="4" s="1"/>
  <c r="L723" i="4"/>
  <c r="M723" i="4" s="1"/>
  <c r="L731" i="4"/>
  <c r="M731" i="4" s="1"/>
  <c r="L739" i="4"/>
  <c r="M739" i="4" s="1"/>
  <c r="L747" i="4"/>
  <c r="M747" i="4" s="1"/>
  <c r="L755" i="4"/>
  <c r="M755" i="4" s="1"/>
  <c r="L763" i="4"/>
  <c r="M763" i="4" s="1"/>
  <c r="L771" i="4"/>
  <c r="M771" i="4" s="1"/>
  <c r="L779" i="4"/>
  <c r="M779" i="4" s="1"/>
  <c r="L787" i="4"/>
  <c r="M787" i="4" s="1"/>
  <c r="L795" i="4"/>
  <c r="M795" i="4" s="1"/>
  <c r="L803" i="4"/>
  <c r="M803" i="4" s="1"/>
  <c r="L624" i="4"/>
  <c r="M624" i="4" s="1"/>
  <c r="L645" i="4"/>
  <c r="M645" i="4" s="1"/>
  <c r="L659" i="4"/>
  <c r="M659" i="4" s="1"/>
  <c r="L666" i="4"/>
  <c r="M666" i="4" s="1"/>
  <c r="L672" i="4"/>
  <c r="M672" i="4" s="1"/>
  <c r="L680" i="4"/>
  <c r="M680" i="4" s="1"/>
  <c r="L1201" i="4"/>
  <c r="M1201" i="4" s="1"/>
  <c r="L1209" i="4"/>
  <c r="M1209" i="4" s="1"/>
  <c r="L1217" i="4"/>
  <c r="M1217" i="4" s="1"/>
  <c r="L1225" i="4"/>
  <c r="M1225" i="4" s="1"/>
  <c r="L1233" i="4"/>
  <c r="M1233" i="4" s="1"/>
  <c r="L1241" i="4"/>
  <c r="M1241" i="4" s="1"/>
  <c r="L1249" i="4"/>
  <c r="M1249" i="4" s="1"/>
  <c r="L1257" i="4"/>
  <c r="M1257" i="4" s="1"/>
  <c r="L1265" i="4"/>
  <c r="M1265" i="4" s="1"/>
  <c r="L1273" i="4"/>
  <c r="M1273" i="4" s="1"/>
  <c r="L1281" i="4"/>
  <c r="M1281" i="4" s="1"/>
  <c r="L1199" i="4"/>
  <c r="N1199" i="4" s="1"/>
  <c r="L1117" i="4"/>
  <c r="M1117" i="4" s="1"/>
  <c r="L1138" i="4"/>
  <c r="M1138" i="4" s="1"/>
  <c r="L1144" i="4"/>
  <c r="M1144" i="4" s="1"/>
  <c r="L1151" i="4"/>
  <c r="M1151" i="4" s="1"/>
  <c r="L1165" i="4"/>
  <c r="M1165" i="4" s="1"/>
  <c r="L1186" i="4"/>
  <c r="M1186" i="4" s="1"/>
  <c r="L1192" i="4"/>
  <c r="M1192" i="4" s="1"/>
  <c r="L1014" i="4"/>
  <c r="L1020" i="4"/>
  <c r="M1020" i="4" s="1"/>
  <c r="L1041" i="4"/>
  <c r="M1041" i="4" s="1"/>
  <c r="L1055" i="4"/>
  <c r="M1055" i="4" s="1"/>
  <c r="L1062" i="4"/>
  <c r="L1068" i="4"/>
  <c r="M1068" i="4" s="1"/>
  <c r="L1089" i="4"/>
  <c r="M1089" i="4" s="1"/>
  <c r="L916" i="4"/>
  <c r="M916" i="4" s="1"/>
  <c r="L928" i="4"/>
  <c r="M928" i="4" s="1"/>
  <c r="L940" i="4"/>
  <c r="M940" i="4" s="1"/>
  <c r="L952" i="4"/>
  <c r="M952" i="4" s="1"/>
  <c r="L964" i="4"/>
  <c r="M964" i="4" s="1"/>
  <c r="L978" i="4"/>
  <c r="M978" i="4" s="1"/>
  <c r="L985" i="4"/>
  <c r="M985" i="4" s="1"/>
  <c r="L999" i="4"/>
  <c r="M999" i="4" s="1"/>
  <c r="L827" i="4"/>
  <c r="M827" i="4" s="1"/>
  <c r="L834" i="4"/>
  <c r="M834" i="4" s="1"/>
  <c r="L840" i="4"/>
  <c r="M840" i="4" s="1"/>
  <c r="L861" i="4"/>
  <c r="M861" i="4" s="1"/>
  <c r="L875" i="4"/>
  <c r="M875" i="4" s="1"/>
  <c r="L882" i="4"/>
  <c r="M882" i="4" s="1"/>
  <c r="L888" i="4"/>
  <c r="M888" i="4" s="1"/>
  <c r="L625" i="4"/>
  <c r="M625" i="4" s="1"/>
  <c r="L639" i="4"/>
  <c r="M639" i="4" s="1"/>
  <c r="L646" i="4"/>
  <c r="M646" i="4" s="1"/>
  <c r="L652" i="4"/>
  <c r="M652" i="4" s="1"/>
  <c r="L673" i="4"/>
  <c r="M673" i="4" s="1"/>
  <c r="L681" i="4"/>
  <c r="M681" i="4" s="1"/>
  <c r="L1202" i="4"/>
  <c r="L1210" i="4"/>
  <c r="L1218" i="4"/>
  <c r="L1226" i="4"/>
  <c r="L1234" i="4"/>
  <c r="L1242" i="4"/>
  <c r="L1250" i="4"/>
  <c r="L1258" i="4"/>
  <c r="L1266" i="4"/>
  <c r="L1274" i="4"/>
  <c r="L1282" i="4"/>
  <c r="L1198" i="4"/>
  <c r="N1198" i="4" s="1"/>
  <c r="L1118" i="4"/>
  <c r="M1118" i="4" s="1"/>
  <c r="L1124" i="4"/>
  <c r="M1124" i="4" s="1"/>
  <c r="L1131" i="4"/>
  <c r="M1131" i="4" s="1"/>
  <c r="L1145" i="4"/>
  <c r="M1145" i="4" s="1"/>
  <c r="L1166" i="4"/>
  <c r="M1166" i="4" s="1"/>
  <c r="L1172" i="4"/>
  <c r="M1172" i="4" s="1"/>
  <c r="L1179" i="4"/>
  <c r="M1179" i="4" s="1"/>
  <c r="L1103" i="4"/>
  <c r="L1021" i="4"/>
  <c r="M1021" i="4" s="1"/>
  <c r="L1035" i="4"/>
  <c r="M1035" i="4" s="1"/>
  <c r="L1042" i="4"/>
  <c r="L1048" i="4"/>
  <c r="M1048" i="4" s="1"/>
  <c r="L1069" i="4"/>
  <c r="M1069" i="4" s="1"/>
  <c r="L1083" i="4"/>
  <c r="M1083" i="4" s="1"/>
  <c r="L1090" i="4"/>
  <c r="L1096" i="4"/>
  <c r="M1096" i="4" s="1"/>
  <c r="L917" i="4"/>
  <c r="M917" i="4" s="1"/>
  <c r="L923" i="4"/>
  <c r="M923" i="4" s="1"/>
  <c r="L929" i="4"/>
  <c r="M929" i="4" s="1"/>
  <c r="L935" i="4"/>
  <c r="M935" i="4" s="1"/>
  <c r="L941" i="4"/>
  <c r="M941" i="4" s="1"/>
  <c r="L947" i="4"/>
  <c r="M947" i="4" s="1"/>
  <c r="L953" i="4"/>
  <c r="M953" i="4" s="1"/>
  <c r="L959" i="4"/>
  <c r="M959" i="4" s="1"/>
  <c r="L965" i="4"/>
  <c r="M965" i="4" s="1"/>
  <c r="L979" i="4"/>
  <c r="M979" i="4" s="1"/>
  <c r="L992" i="4"/>
  <c r="M992" i="4" s="1"/>
  <c r="L820" i="4"/>
  <c r="M820" i="4" s="1"/>
  <c r="L841" i="4"/>
  <c r="M841" i="4" s="1"/>
  <c r="L855" i="4"/>
  <c r="M855" i="4" s="1"/>
  <c r="L862" i="4"/>
  <c r="M862" i="4" s="1"/>
  <c r="L868" i="4"/>
  <c r="M868" i="4" s="1"/>
  <c r="L889" i="4"/>
  <c r="M889" i="4" s="1"/>
  <c r="L903" i="4"/>
  <c r="M903" i="4" s="1"/>
  <c r="L724" i="4"/>
  <c r="M724" i="4" s="1"/>
  <c r="L732" i="4"/>
  <c r="M732" i="4" s="1"/>
  <c r="L740" i="4"/>
  <c r="M740" i="4" s="1"/>
  <c r="L748" i="4"/>
  <c r="M748" i="4" s="1"/>
  <c r="L756" i="4"/>
  <c r="M756" i="4" s="1"/>
  <c r="L764" i="4"/>
  <c r="M764" i="4" s="1"/>
  <c r="L772" i="4"/>
  <c r="M772" i="4" s="1"/>
  <c r="L780" i="4"/>
  <c r="M780" i="4" s="1"/>
  <c r="L788" i="4"/>
  <c r="M788" i="4" s="1"/>
  <c r="L796" i="4"/>
  <c r="M796" i="4" s="1"/>
  <c r="L804" i="4"/>
  <c r="M804" i="4" s="1"/>
  <c r="L626" i="4"/>
  <c r="M626" i="4" s="1"/>
  <c r="L632" i="4"/>
  <c r="M632" i="4" s="1"/>
  <c r="L653" i="4"/>
  <c r="M653" i="4" s="1"/>
  <c r="L667" i="4"/>
  <c r="M667" i="4" s="1"/>
  <c r="L674" i="4"/>
  <c r="M674" i="4" s="1"/>
  <c r="L682" i="4"/>
  <c r="M682" i="4" s="1"/>
  <c r="L1104" i="4"/>
  <c r="M1104" i="4" s="1"/>
  <c r="L1111" i="4"/>
  <c r="M1111" i="4" s="1"/>
  <c r="L1125" i="4"/>
  <c r="M1125" i="4" s="1"/>
  <c r="L1146" i="4"/>
  <c r="M1146" i="4" s="1"/>
  <c r="L1152" i="4"/>
  <c r="M1152" i="4" s="1"/>
  <c r="L1159" i="4"/>
  <c r="M1159" i="4" s="1"/>
  <c r="L1173" i="4"/>
  <c r="M1173" i="4" s="1"/>
  <c r="L1102" i="4"/>
  <c r="L1015" i="4"/>
  <c r="M1015" i="4" s="1"/>
  <c r="L1022" i="4"/>
  <c r="L1028" i="4"/>
  <c r="M1028" i="4" s="1"/>
  <c r="L1049" i="4"/>
  <c r="M1049" i="4" s="1"/>
  <c r="N1055" i="4"/>
  <c r="L1063" i="4"/>
  <c r="M1063" i="4" s="1"/>
  <c r="L1070" i="4"/>
  <c r="L1076" i="4"/>
  <c r="M1076" i="4" s="1"/>
  <c r="L1007" i="4"/>
  <c r="L972" i="4"/>
  <c r="M972" i="4" s="1"/>
  <c r="L986" i="4"/>
  <c r="M986" i="4" s="1"/>
  <c r="L993" i="4"/>
  <c r="M993" i="4" s="1"/>
  <c r="L821" i="4"/>
  <c r="M821" i="4" s="1"/>
  <c r="N827" i="4"/>
  <c r="L835" i="4"/>
  <c r="M835" i="4" s="1"/>
  <c r="L842" i="4"/>
  <c r="M842" i="4" s="1"/>
  <c r="L848" i="4"/>
  <c r="M848" i="4" s="1"/>
  <c r="L869" i="4"/>
  <c r="M869" i="4" s="1"/>
  <c r="L883" i="4"/>
  <c r="M883" i="4" s="1"/>
  <c r="L890" i="4"/>
  <c r="M890" i="4" s="1"/>
  <c r="L896" i="4"/>
  <c r="M896" i="4" s="1"/>
  <c r="L725" i="4"/>
  <c r="M725" i="4" s="1"/>
  <c r="L733" i="4"/>
  <c r="M733" i="4" s="1"/>
  <c r="L741" i="4"/>
  <c r="M741" i="4" s="1"/>
  <c r="L749" i="4"/>
  <c r="M749" i="4" s="1"/>
  <c r="L757" i="4"/>
  <c r="M757" i="4" s="1"/>
  <c r="L765" i="4"/>
  <c r="M765" i="4" s="1"/>
  <c r="L1203" i="4"/>
  <c r="M1203" i="4" s="1"/>
  <c r="L1211" i="4"/>
  <c r="M1211" i="4" s="1"/>
  <c r="L1219" i="4"/>
  <c r="M1219" i="4" s="1"/>
  <c r="L1227" i="4"/>
  <c r="M1227" i="4" s="1"/>
  <c r="L1235" i="4"/>
  <c r="M1235" i="4" s="1"/>
  <c r="L1243" i="4"/>
  <c r="M1243" i="4" s="1"/>
  <c r="L1251" i="4"/>
  <c r="M1251" i="4" s="1"/>
  <c r="L1259" i="4"/>
  <c r="M1259" i="4" s="1"/>
  <c r="L1267" i="4"/>
  <c r="M1267" i="4" s="1"/>
  <c r="L1275" i="4"/>
  <c r="M1275" i="4" s="1"/>
  <c r="L1283" i="4"/>
  <c r="M1283" i="4" s="1"/>
  <c r="L1105" i="4"/>
  <c r="M1105" i="4" s="1"/>
  <c r="L1126" i="4"/>
  <c r="M1126" i="4" s="1"/>
  <c r="L1132" i="4"/>
  <c r="M1132" i="4" s="1"/>
  <c r="L1139" i="4"/>
  <c r="M1139" i="4" s="1"/>
  <c r="L1153" i="4"/>
  <c r="M1153" i="4" s="1"/>
  <c r="L1174" i="4"/>
  <c r="M1174" i="4" s="1"/>
  <c r="L1180" i="4"/>
  <c r="M1180" i="4" s="1"/>
  <c r="L1187" i="4"/>
  <c r="M1187" i="4" s="1"/>
  <c r="L1008" i="4"/>
  <c r="M1008" i="4" s="1"/>
  <c r="L1029" i="4"/>
  <c r="M1029" i="4" s="1"/>
  <c r="L1043" i="4"/>
  <c r="M1043" i="4" s="1"/>
  <c r="L1050" i="4"/>
  <c r="L1056" i="4"/>
  <c r="M1056" i="4" s="1"/>
  <c r="L1077" i="4"/>
  <c r="M1077" i="4" s="1"/>
  <c r="L1091" i="4"/>
  <c r="M1091" i="4" s="1"/>
  <c r="L1006" i="4"/>
  <c r="L918" i="4"/>
  <c r="L930" i="4"/>
  <c r="L942" i="4"/>
  <c r="L954" i="4"/>
  <c r="L966" i="4"/>
  <c r="M966" i="4" s="1"/>
  <c r="L973" i="4"/>
  <c r="M973" i="4" s="1"/>
  <c r="L987" i="4"/>
  <c r="M987" i="4" s="1"/>
  <c r="L1000" i="4"/>
  <c r="M1000" i="4" s="1"/>
  <c r="L822" i="4"/>
  <c r="M822" i="4" s="1"/>
  <c r="L828" i="4"/>
  <c r="M828" i="4" s="1"/>
  <c r="L849" i="4"/>
  <c r="M849" i="4" s="1"/>
  <c r="L863" i="4"/>
  <c r="M863" i="4" s="1"/>
  <c r="L870" i="4"/>
  <c r="M870" i="4" s="1"/>
  <c r="L876" i="4"/>
  <c r="M876" i="4" s="1"/>
  <c r="L897" i="4"/>
  <c r="M897" i="4" s="1"/>
  <c r="L726" i="4"/>
  <c r="L734" i="4"/>
  <c r="L742" i="4"/>
  <c r="L750" i="4"/>
  <c r="L758" i="4"/>
  <c r="L766" i="4"/>
  <c r="L774" i="4"/>
  <c r="L782" i="4"/>
  <c r="L790" i="4"/>
  <c r="L798" i="4"/>
  <c r="L806" i="4"/>
  <c r="L627" i="4"/>
  <c r="M627" i="4" s="1"/>
  <c r="L634" i="4"/>
  <c r="M634" i="4" s="1"/>
  <c r="L640" i="4"/>
  <c r="M640" i="4" s="1"/>
  <c r="L661" i="4"/>
  <c r="M661" i="4" s="1"/>
  <c r="L675" i="4"/>
  <c r="M675" i="4" s="1"/>
  <c r="L683" i="4"/>
  <c r="M683" i="4" s="1"/>
  <c r="L1106" i="4"/>
  <c r="M1106" i="4" s="1"/>
  <c r="L1112" i="4"/>
  <c r="M1112" i="4" s="1"/>
  <c r="L1119" i="4"/>
  <c r="M1119" i="4" s="1"/>
  <c r="L1133" i="4"/>
  <c r="M1133" i="4" s="1"/>
  <c r="L1154" i="4"/>
  <c r="M1154" i="4" s="1"/>
  <c r="L1160" i="4"/>
  <c r="M1160" i="4" s="1"/>
  <c r="L1167" i="4"/>
  <c r="M1167" i="4" s="1"/>
  <c r="L1181" i="4"/>
  <c r="M1181" i="4" s="1"/>
  <c r="L1009" i="4"/>
  <c r="M1009" i="4" s="1"/>
  <c r="L1023" i="4"/>
  <c r="M1023" i="4" s="1"/>
  <c r="L1030" i="4"/>
  <c r="L1036" i="4"/>
  <c r="M1036" i="4" s="1"/>
  <c r="L1057" i="4"/>
  <c r="M1057" i="4" s="1"/>
  <c r="L1071" i="4"/>
  <c r="M1071" i="4" s="1"/>
  <c r="L1078" i="4"/>
  <c r="L1084" i="4"/>
  <c r="M1084" i="4" s="1"/>
  <c r="L912" i="4"/>
  <c r="M912" i="4" s="1"/>
  <c r="L924" i="4"/>
  <c r="M924" i="4" s="1"/>
  <c r="L936" i="4"/>
  <c r="M936" i="4" s="1"/>
  <c r="L948" i="4"/>
  <c r="M948" i="4" s="1"/>
  <c r="L960" i="4"/>
  <c r="M960" i="4" s="1"/>
  <c r="L967" i="4"/>
  <c r="M967" i="4" s="1"/>
  <c r="L980" i="4"/>
  <c r="M980" i="4" s="1"/>
  <c r="L994" i="4"/>
  <c r="M994" i="4" s="1"/>
  <c r="L911" i="4"/>
  <c r="L829" i="4"/>
  <c r="M829" i="4" s="1"/>
  <c r="L843" i="4"/>
  <c r="M843" i="4" s="1"/>
  <c r="L850" i="4"/>
  <c r="M850" i="4" s="1"/>
  <c r="L856" i="4"/>
  <c r="M856" i="4" s="1"/>
  <c r="L877" i="4"/>
  <c r="M877" i="4" s="1"/>
  <c r="L891" i="4"/>
  <c r="M891" i="4" s="1"/>
  <c r="L898" i="4"/>
  <c r="M898" i="4" s="1"/>
  <c r="L904" i="4"/>
  <c r="M904" i="4" s="1"/>
  <c r="L641" i="4"/>
  <c r="M641" i="4" s="1"/>
  <c r="L655" i="4"/>
  <c r="M655" i="4" s="1"/>
  <c r="L662" i="4"/>
  <c r="M662" i="4" s="1"/>
  <c r="L668" i="4"/>
  <c r="M668" i="4" s="1"/>
  <c r="L1204" i="4"/>
  <c r="M1204" i="4" s="1"/>
  <c r="L1212" i="4"/>
  <c r="M1212" i="4" s="1"/>
  <c r="L1220" i="4"/>
  <c r="M1220" i="4" s="1"/>
  <c r="L1228" i="4"/>
  <c r="M1228" i="4" s="1"/>
  <c r="L1236" i="4"/>
  <c r="M1236" i="4" s="1"/>
  <c r="L1244" i="4"/>
  <c r="M1244" i="4" s="1"/>
  <c r="L1252" i="4"/>
  <c r="M1252" i="4" s="1"/>
  <c r="L1260" i="4"/>
  <c r="M1260" i="4" s="1"/>
  <c r="L1268" i="4"/>
  <c r="M1268" i="4" s="1"/>
  <c r="L1276" i="4"/>
  <c r="M1276" i="4" s="1"/>
  <c r="L1284" i="4"/>
  <c r="M1284" i="4" s="1"/>
  <c r="L1113" i="4"/>
  <c r="M1113" i="4" s="1"/>
  <c r="L1134" i="4"/>
  <c r="M1134" i="4" s="1"/>
  <c r="L1140" i="4"/>
  <c r="M1140" i="4" s="1"/>
  <c r="L1147" i="4"/>
  <c r="M1147" i="4" s="1"/>
  <c r="L1161" i="4"/>
  <c r="M1161" i="4" s="1"/>
  <c r="L1182" i="4"/>
  <c r="M1182" i="4" s="1"/>
  <c r="L1188" i="4"/>
  <c r="M1188" i="4" s="1"/>
  <c r="L1010" i="4"/>
  <c r="L1016" i="4"/>
  <c r="M1016" i="4" s="1"/>
  <c r="L1037" i="4"/>
  <c r="M1037" i="4" s="1"/>
  <c r="L1051" i="4"/>
  <c r="M1051" i="4" s="1"/>
  <c r="L1058" i="4"/>
  <c r="L1064" i="4"/>
  <c r="M1064" i="4" s="1"/>
  <c r="L1085" i="4"/>
  <c r="M1085" i="4" s="1"/>
  <c r="L913" i="4"/>
  <c r="M913" i="4" s="1"/>
  <c r="L919" i="4"/>
  <c r="M919" i="4" s="1"/>
  <c r="L925" i="4"/>
  <c r="M925" i="4" s="1"/>
  <c r="L931" i="4"/>
  <c r="M931" i="4" s="1"/>
  <c r="L937" i="4"/>
  <c r="M937" i="4" s="1"/>
  <c r="L943" i="4"/>
  <c r="M943" i="4" s="1"/>
  <c r="L949" i="4"/>
  <c r="M949" i="4" s="1"/>
  <c r="L955" i="4"/>
  <c r="M955" i="4" s="1"/>
  <c r="L961" i="4"/>
  <c r="M961" i="4" s="1"/>
  <c r="L974" i="4"/>
  <c r="M974" i="4" s="1"/>
  <c r="L981" i="4"/>
  <c r="M981" i="4" s="1"/>
  <c r="L995" i="4"/>
  <c r="M995" i="4" s="1"/>
  <c r="L910" i="4"/>
  <c r="L823" i="4"/>
  <c r="M823" i="4" s="1"/>
  <c r="L830" i="4"/>
  <c r="M830" i="4" s="1"/>
  <c r="L836" i="4"/>
  <c r="M836" i="4" s="1"/>
  <c r="L857" i="4"/>
  <c r="M857" i="4" s="1"/>
  <c r="L871" i="4"/>
  <c r="M871" i="4" s="1"/>
  <c r="L878" i="4"/>
  <c r="M878" i="4" s="1"/>
  <c r="L884" i="4"/>
  <c r="M884" i="4" s="1"/>
  <c r="L815" i="4"/>
  <c r="L727" i="4"/>
  <c r="M727" i="4" s="1"/>
  <c r="L735" i="4"/>
  <c r="M735" i="4" s="1"/>
  <c r="L1205" i="4"/>
  <c r="M1205" i="4" s="1"/>
  <c r="L1213" i="4"/>
  <c r="M1213" i="4" s="1"/>
  <c r="L1221" i="4"/>
  <c r="M1221" i="4" s="1"/>
  <c r="L1229" i="4"/>
  <c r="M1229" i="4" s="1"/>
  <c r="L1237" i="4"/>
  <c r="M1237" i="4" s="1"/>
  <c r="L1245" i="4"/>
  <c r="M1245" i="4" s="1"/>
  <c r="L1253" i="4"/>
  <c r="M1253" i="4" s="1"/>
  <c r="L1261" i="4"/>
  <c r="M1261" i="4" s="1"/>
  <c r="L1269" i="4"/>
  <c r="M1269" i="4" s="1"/>
  <c r="L1277" i="4"/>
  <c r="M1277" i="4" s="1"/>
  <c r="L1285" i="4"/>
  <c r="M1285" i="4" s="1"/>
  <c r="L1114" i="4"/>
  <c r="M1114" i="4" s="1"/>
  <c r="L1120" i="4"/>
  <c r="M1120" i="4" s="1"/>
  <c r="L1127" i="4"/>
  <c r="M1127" i="4" s="1"/>
  <c r="L1141" i="4"/>
  <c r="M1141" i="4" s="1"/>
  <c r="L1162" i="4"/>
  <c r="M1162" i="4" s="1"/>
  <c r="L1168" i="4"/>
  <c r="M1168" i="4" s="1"/>
  <c r="L1175" i="4"/>
  <c r="M1175" i="4" s="1"/>
  <c r="L1189" i="4"/>
  <c r="M1189" i="4" s="1"/>
  <c r="L1017" i="4"/>
  <c r="M1017" i="4" s="1"/>
  <c r="L1031" i="4"/>
  <c r="M1031" i="4" s="1"/>
  <c r="L1038" i="4"/>
  <c r="L1044" i="4"/>
  <c r="M1044" i="4" s="1"/>
  <c r="L1065" i="4"/>
  <c r="M1065" i="4" s="1"/>
  <c r="L1079" i="4"/>
  <c r="M1079" i="4" s="1"/>
  <c r="L1086" i="4"/>
  <c r="L1092" i="4"/>
  <c r="M1092" i="4" s="1"/>
  <c r="L975" i="4"/>
  <c r="M975" i="4" s="1"/>
  <c r="L988" i="4"/>
  <c r="M988" i="4" s="1"/>
  <c r="L816" i="4"/>
  <c r="M816" i="4" s="1"/>
  <c r="L837" i="4"/>
  <c r="M837" i="4" s="1"/>
  <c r="L851" i="4"/>
  <c r="M851" i="4" s="1"/>
  <c r="L858" i="4"/>
  <c r="M858" i="4" s="1"/>
  <c r="L864" i="4"/>
  <c r="M864" i="4" s="1"/>
  <c r="L885" i="4"/>
  <c r="M885" i="4" s="1"/>
  <c r="L899" i="4"/>
  <c r="M899" i="4" s="1"/>
  <c r="L814" i="4"/>
  <c r="L628" i="4"/>
  <c r="M628" i="4" s="1"/>
  <c r="L649" i="4"/>
  <c r="M649" i="4" s="1"/>
  <c r="L663" i="4"/>
  <c r="M663" i="4" s="1"/>
  <c r="L670" i="4"/>
  <c r="M670" i="4" s="1"/>
  <c r="L677" i="4"/>
  <c r="M677" i="4" s="1"/>
  <c r="L1206" i="4"/>
  <c r="L1230" i="4"/>
  <c r="L1254" i="4"/>
  <c r="L1278" i="4"/>
  <c r="L1155" i="4"/>
  <c r="M1155" i="4" s="1"/>
  <c r="L1011" i="4"/>
  <c r="M1011" i="4" s="1"/>
  <c r="L1072" i="4"/>
  <c r="M1072" i="4" s="1"/>
  <c r="L1093" i="4"/>
  <c r="M1093" i="4" s="1"/>
  <c r="L926" i="4"/>
  <c r="L1135" i="4"/>
  <c r="M1135" i="4" s="1"/>
  <c r="L1176" i="4"/>
  <c r="M1176" i="4" s="1"/>
  <c r="L1052" i="4"/>
  <c r="M1052" i="4" s="1"/>
  <c r="L1073" i="4"/>
  <c r="M1073" i="4" s="1"/>
  <c r="L1094" i="4"/>
  <c r="L944" i="4"/>
  <c r="M944" i="4" s="1"/>
  <c r="L983" i="4"/>
  <c r="M983" i="4" s="1"/>
  <c r="L818" i="4"/>
  <c r="M818" i="4" s="1"/>
  <c r="L859" i="4"/>
  <c r="M859" i="4" s="1"/>
  <c r="L737" i="4"/>
  <c r="M737" i="4" s="1"/>
  <c r="L775" i="4"/>
  <c r="M775" i="4" s="1"/>
  <c r="L791" i="4"/>
  <c r="M791" i="4" s="1"/>
  <c r="L807" i="4"/>
  <c r="M807" i="4" s="1"/>
  <c r="L635" i="4"/>
  <c r="M635" i="4" s="1"/>
  <c r="L648" i="4"/>
  <c r="M648" i="4" s="1"/>
  <c r="L676" i="4"/>
  <c r="M676" i="4" s="1"/>
  <c r="L688" i="4"/>
  <c r="M688" i="4" s="1"/>
  <c r="L696" i="4"/>
  <c r="M696" i="4" s="1"/>
  <c r="L704" i="4"/>
  <c r="M704" i="4" s="1"/>
  <c r="L712" i="4"/>
  <c r="M712" i="4" s="1"/>
  <c r="L535" i="4"/>
  <c r="M535" i="4" s="1"/>
  <c r="L544" i="4"/>
  <c r="M544" i="4" s="1"/>
  <c r="L554" i="4"/>
  <c r="M554" i="4" s="1"/>
  <c r="L573" i="4"/>
  <c r="M573" i="4" s="1"/>
  <c r="L583" i="4"/>
  <c r="M583" i="4" s="1"/>
  <c r="L592" i="4"/>
  <c r="M592" i="4" s="1"/>
  <c r="L602" i="4"/>
  <c r="M602" i="4" s="1"/>
  <c r="L435" i="4"/>
  <c r="M435" i="4" s="1"/>
  <c r="L444" i="4"/>
  <c r="M444" i="4" s="1"/>
  <c r="L454" i="4"/>
  <c r="M454" i="4" s="1"/>
  <c r="L473" i="4"/>
  <c r="M473" i="4" s="1"/>
  <c r="L483" i="4"/>
  <c r="M483" i="4" s="1"/>
  <c r="L492" i="4"/>
  <c r="M492" i="4" s="1"/>
  <c r="L502" i="4"/>
  <c r="M502" i="4" s="1"/>
  <c r="L431" i="4"/>
  <c r="L344" i="4"/>
  <c r="M344" i="4" s="1"/>
  <c r="L354" i="4"/>
  <c r="M354" i="4" s="1"/>
  <c r="L373" i="4"/>
  <c r="M373" i="4" s="1"/>
  <c r="L383" i="4"/>
  <c r="M383" i="4" s="1"/>
  <c r="L392" i="4"/>
  <c r="M392" i="4" s="1"/>
  <c r="L402" i="4"/>
  <c r="M402" i="4" s="1"/>
  <c r="L421" i="4"/>
  <c r="M421" i="4" s="1"/>
  <c r="L192" i="4"/>
  <c r="M192" i="4" s="1"/>
  <c r="L202" i="4"/>
  <c r="M202" i="4" s="1"/>
  <c r="L221" i="4"/>
  <c r="M221" i="4" s="1"/>
  <c r="L231" i="4"/>
  <c r="M231" i="4" s="1"/>
  <c r="L240" i="4"/>
  <c r="M240" i="4" s="1"/>
  <c r="L250" i="4"/>
  <c r="M250" i="4" s="1"/>
  <c r="L269" i="4"/>
  <c r="M269" i="4" s="1"/>
  <c r="L279" i="4"/>
  <c r="M279" i="4" s="1"/>
  <c r="L288" i="4"/>
  <c r="M288" i="4" s="1"/>
  <c r="L298" i="4"/>
  <c r="M298" i="4" s="1"/>
  <c r="L317" i="4"/>
  <c r="M317" i="4" s="1"/>
  <c r="L327" i="4"/>
  <c r="M327" i="4" s="1"/>
  <c r="L1207" i="4"/>
  <c r="M1207" i="4" s="1"/>
  <c r="L1231" i="4"/>
  <c r="M1231" i="4" s="1"/>
  <c r="L1255" i="4"/>
  <c r="M1255" i="4" s="1"/>
  <c r="L1279" i="4"/>
  <c r="M1279" i="4" s="1"/>
  <c r="L1115" i="4"/>
  <c r="M1115" i="4" s="1"/>
  <c r="L1156" i="4"/>
  <c r="M1156" i="4" s="1"/>
  <c r="L1177" i="4"/>
  <c r="M1177" i="4" s="1"/>
  <c r="L1032" i="4"/>
  <c r="M1032" i="4" s="1"/>
  <c r="L1053" i="4"/>
  <c r="M1053" i="4" s="1"/>
  <c r="L1074" i="4"/>
  <c r="L927" i="4"/>
  <c r="M927" i="4" s="1"/>
  <c r="L945" i="4"/>
  <c r="M945" i="4" s="1"/>
  <c r="L963" i="4"/>
  <c r="M963" i="4" s="1"/>
  <c r="L839" i="4"/>
  <c r="M839" i="4" s="1"/>
  <c r="L900" i="4"/>
  <c r="M900" i="4" s="1"/>
  <c r="L738" i="4"/>
  <c r="L759" i="4"/>
  <c r="M759" i="4" s="1"/>
  <c r="L776" i="4"/>
  <c r="M776" i="4" s="1"/>
  <c r="L792" i="4"/>
  <c r="M792" i="4" s="1"/>
  <c r="L808" i="4"/>
  <c r="M808" i="4" s="1"/>
  <c r="L650" i="4"/>
  <c r="M650" i="4" s="1"/>
  <c r="L678" i="4"/>
  <c r="M678" i="4" s="1"/>
  <c r="L689" i="4"/>
  <c r="M689" i="4" s="1"/>
  <c r="L697" i="4"/>
  <c r="M697" i="4" s="1"/>
  <c r="L705" i="4"/>
  <c r="M705" i="4" s="1"/>
  <c r="L545" i="4"/>
  <c r="M545" i="4" s="1"/>
  <c r="L555" i="4"/>
  <c r="M555" i="4" s="1"/>
  <c r="L564" i="4"/>
  <c r="M564" i="4" s="1"/>
  <c r="L574" i="4"/>
  <c r="M574" i="4" s="1"/>
  <c r="L593" i="4"/>
  <c r="M593" i="4" s="1"/>
  <c r="L603" i="4"/>
  <c r="M603" i="4" s="1"/>
  <c r="L612" i="4"/>
  <c r="M612" i="4" s="1"/>
  <c r="L445" i="4"/>
  <c r="M445" i="4" s="1"/>
  <c r="L455" i="4"/>
  <c r="M455" i="4" s="1"/>
  <c r="L464" i="4"/>
  <c r="M464" i="4" s="1"/>
  <c r="L474" i="4"/>
  <c r="M474" i="4" s="1"/>
  <c r="L493" i="4"/>
  <c r="M493" i="4" s="1"/>
  <c r="L503" i="4"/>
  <c r="M503" i="4" s="1"/>
  <c r="L512" i="4"/>
  <c r="M512" i="4" s="1"/>
  <c r="L430" i="4"/>
  <c r="L345" i="4"/>
  <c r="M345" i="4" s="1"/>
  <c r="L355" i="4"/>
  <c r="M355" i="4" s="1"/>
  <c r="L364" i="4"/>
  <c r="M364" i="4" s="1"/>
  <c r="L374" i="4"/>
  <c r="M374" i="4" s="1"/>
  <c r="L393" i="4"/>
  <c r="M393" i="4" s="1"/>
  <c r="L403" i="4"/>
  <c r="M403" i="4" s="1"/>
  <c r="L412" i="4"/>
  <c r="M412" i="4" s="1"/>
  <c r="L422" i="4"/>
  <c r="M422" i="4" s="1"/>
  <c r="L193" i="4"/>
  <c r="M193" i="4" s="1"/>
  <c r="L203" i="4"/>
  <c r="M203" i="4" s="1"/>
  <c r="L212" i="4"/>
  <c r="M212" i="4" s="1"/>
  <c r="L222" i="4"/>
  <c r="M222" i="4" s="1"/>
  <c r="L241" i="4"/>
  <c r="M241" i="4" s="1"/>
  <c r="L251" i="4"/>
  <c r="M251" i="4" s="1"/>
  <c r="L260" i="4"/>
  <c r="M260" i="4" s="1"/>
  <c r="L270" i="4"/>
  <c r="M270" i="4" s="1"/>
  <c r="L289" i="4"/>
  <c r="M289" i="4" s="1"/>
  <c r="L299" i="4"/>
  <c r="M299" i="4" s="1"/>
  <c r="L308" i="4"/>
  <c r="M308" i="4" s="1"/>
  <c r="L318" i="4"/>
  <c r="M318" i="4" s="1"/>
  <c r="L1136" i="4"/>
  <c r="M1136" i="4" s="1"/>
  <c r="L1157" i="4"/>
  <c r="M1157" i="4" s="1"/>
  <c r="L1178" i="4"/>
  <c r="M1178" i="4" s="1"/>
  <c r="L1012" i="4"/>
  <c r="M1012" i="4" s="1"/>
  <c r="L1033" i="4"/>
  <c r="M1033" i="4" s="1"/>
  <c r="L1054" i="4"/>
  <c r="L1095" i="4"/>
  <c r="M1095" i="4" s="1"/>
  <c r="L819" i="4"/>
  <c r="M819" i="4" s="1"/>
  <c r="L880" i="4"/>
  <c r="M880" i="4" s="1"/>
  <c r="L901" i="4"/>
  <c r="M901" i="4" s="1"/>
  <c r="L760" i="4"/>
  <c r="M760" i="4" s="1"/>
  <c r="L777" i="4"/>
  <c r="M777" i="4" s="1"/>
  <c r="L793" i="4"/>
  <c r="M793" i="4" s="1"/>
  <c r="L636" i="4"/>
  <c r="M636" i="4" s="1"/>
  <c r="L690" i="4"/>
  <c r="M690" i="4" s="1"/>
  <c r="L698" i="4"/>
  <c r="M698" i="4" s="1"/>
  <c r="L706" i="4"/>
  <c r="M706" i="4" s="1"/>
  <c r="L623" i="4"/>
  <c r="L536" i="4"/>
  <c r="M536" i="4" s="1"/>
  <c r="L546" i="4"/>
  <c r="M546" i="4" s="1"/>
  <c r="L565" i="4"/>
  <c r="M565" i="4" s="1"/>
  <c r="L575" i="4"/>
  <c r="M575" i="4" s="1"/>
  <c r="L584" i="4"/>
  <c r="M584" i="4" s="1"/>
  <c r="L594" i="4"/>
  <c r="M594" i="4" s="1"/>
  <c r="L613" i="4"/>
  <c r="M613" i="4" s="1"/>
  <c r="L436" i="4"/>
  <c r="M436" i="4" s="1"/>
  <c r="L446" i="4"/>
  <c r="M446" i="4" s="1"/>
  <c r="L465" i="4"/>
  <c r="M465" i="4" s="1"/>
  <c r="L475" i="4"/>
  <c r="M475" i="4" s="1"/>
  <c r="L484" i="4"/>
  <c r="M484" i="4" s="1"/>
  <c r="L494" i="4"/>
  <c r="M494" i="4" s="1"/>
  <c r="L513" i="4"/>
  <c r="M513" i="4" s="1"/>
  <c r="L336" i="4"/>
  <c r="M336" i="4" s="1"/>
  <c r="L346" i="4"/>
  <c r="M346" i="4" s="1"/>
  <c r="L365" i="4"/>
  <c r="M365" i="4" s="1"/>
  <c r="L375" i="4"/>
  <c r="M375" i="4" s="1"/>
  <c r="L384" i="4"/>
  <c r="M384" i="4" s="1"/>
  <c r="L394" i="4"/>
  <c r="M394" i="4" s="1"/>
  <c r="L413" i="4"/>
  <c r="M413" i="4" s="1"/>
  <c r="L423" i="4"/>
  <c r="M423" i="4" s="1"/>
  <c r="L194" i="4"/>
  <c r="M194" i="4" s="1"/>
  <c r="L213" i="4"/>
  <c r="M213" i="4" s="1"/>
  <c r="L223" i="4"/>
  <c r="M223" i="4" s="1"/>
  <c r="L232" i="4"/>
  <c r="M232" i="4" s="1"/>
  <c r="L242" i="4"/>
  <c r="M242" i="4" s="1"/>
  <c r="L261" i="4"/>
  <c r="M261" i="4" s="1"/>
  <c r="L271" i="4"/>
  <c r="M271" i="4" s="1"/>
  <c r="L280" i="4"/>
  <c r="M280" i="4" s="1"/>
  <c r="L290" i="4"/>
  <c r="M290" i="4" s="1"/>
  <c r="L309" i="4"/>
  <c r="M309" i="4" s="1"/>
  <c r="L319" i="4"/>
  <c r="M319" i="4" s="1"/>
  <c r="L328" i="4"/>
  <c r="M328" i="4" s="1"/>
  <c r="L1214" i="4"/>
  <c r="L1122" i="4"/>
  <c r="M1122" i="4" s="1"/>
  <c r="L1183" i="4"/>
  <c r="M1183" i="4" s="1"/>
  <c r="L1039" i="4"/>
  <c r="M1039" i="4" s="1"/>
  <c r="L932" i="4"/>
  <c r="M932" i="4" s="1"/>
  <c r="L969" i="4"/>
  <c r="M969" i="4" s="1"/>
  <c r="L824" i="4"/>
  <c r="M824" i="4" s="1"/>
  <c r="L845" i="4"/>
  <c r="M845" i="4" s="1"/>
  <c r="L866" i="4"/>
  <c r="M866" i="4" s="1"/>
  <c r="L721" i="4"/>
  <c r="M721" i="4" s="1"/>
  <c r="L744" i="4"/>
  <c r="M744" i="4" s="1"/>
  <c r="L762" i="4"/>
  <c r="L718" i="4"/>
  <c r="L638" i="4"/>
  <c r="M638" i="4" s="1"/>
  <c r="L665" i="4"/>
  <c r="M665" i="4" s="1"/>
  <c r="L691" i="4"/>
  <c r="M691" i="4" s="1"/>
  <c r="L699" i="4"/>
  <c r="M699" i="4" s="1"/>
  <c r="L707" i="4"/>
  <c r="M707" i="4" s="1"/>
  <c r="L528" i="4"/>
  <c r="M528" i="4" s="1"/>
  <c r="L538" i="4"/>
  <c r="M538" i="4" s="1"/>
  <c r="L557" i="4"/>
  <c r="M557" i="4" s="1"/>
  <c r="L567" i="4"/>
  <c r="M567" i="4" s="1"/>
  <c r="L576" i="4"/>
  <c r="M576" i="4" s="1"/>
  <c r="L586" i="4"/>
  <c r="M586" i="4" s="1"/>
  <c r="L605" i="4"/>
  <c r="M605" i="4" s="1"/>
  <c r="L615" i="4"/>
  <c r="M615" i="4" s="1"/>
  <c r="L438" i="4"/>
  <c r="M438" i="4" s="1"/>
  <c r="L457" i="4"/>
  <c r="M457" i="4" s="1"/>
  <c r="L467" i="4"/>
  <c r="M467" i="4" s="1"/>
  <c r="L476" i="4"/>
  <c r="M476" i="4" s="1"/>
  <c r="L486" i="4"/>
  <c r="M486" i="4" s="1"/>
  <c r="L505" i="4"/>
  <c r="M505" i="4" s="1"/>
  <c r="L515" i="4"/>
  <c r="M515" i="4" s="1"/>
  <c r="L338" i="4"/>
  <c r="M338" i="4" s="1"/>
  <c r="L357" i="4"/>
  <c r="M357" i="4" s="1"/>
  <c r="L367" i="4"/>
  <c r="M367" i="4" s="1"/>
  <c r="L376" i="4"/>
  <c r="M376" i="4" s="1"/>
  <c r="L386" i="4"/>
  <c r="M386" i="4" s="1"/>
  <c r="L405" i="4"/>
  <c r="M405" i="4" s="1"/>
  <c r="L415" i="4"/>
  <c r="M415" i="4" s="1"/>
  <c r="L424" i="4"/>
  <c r="M424" i="4" s="1"/>
  <c r="L205" i="4"/>
  <c r="M205" i="4" s="1"/>
  <c r="L215" i="4"/>
  <c r="M215" i="4" s="1"/>
  <c r="L224" i="4"/>
  <c r="M224" i="4" s="1"/>
  <c r="L234" i="4"/>
  <c r="M234" i="4" s="1"/>
  <c r="L253" i="4"/>
  <c r="M253" i="4" s="1"/>
  <c r="L263" i="4"/>
  <c r="M263" i="4" s="1"/>
  <c r="L272" i="4"/>
  <c r="M272" i="4" s="1"/>
  <c r="L282" i="4"/>
  <c r="M282" i="4" s="1"/>
  <c r="L301" i="4"/>
  <c r="M301" i="4" s="1"/>
  <c r="L311" i="4"/>
  <c r="M311" i="4" s="1"/>
  <c r="L320" i="4"/>
  <c r="M320" i="4" s="1"/>
  <c r="L1215" i="4"/>
  <c r="M1215" i="4" s="1"/>
  <c r="L1239" i="4"/>
  <c r="M1239" i="4" s="1"/>
  <c r="L1263" i="4"/>
  <c r="M1263" i="4" s="1"/>
  <c r="L1287" i="4"/>
  <c r="M1287" i="4" s="1"/>
  <c r="L1163" i="4"/>
  <c r="M1163" i="4" s="1"/>
  <c r="L1019" i="4"/>
  <c r="M1019" i="4" s="1"/>
  <c r="L1080" i="4"/>
  <c r="M1080" i="4" s="1"/>
  <c r="L915" i="4"/>
  <c r="M915" i="4" s="1"/>
  <c r="L933" i="4"/>
  <c r="M933" i="4" s="1"/>
  <c r="L951" i="4"/>
  <c r="M951" i="4" s="1"/>
  <c r="L990" i="4"/>
  <c r="M990" i="4" s="1"/>
  <c r="L825" i="4"/>
  <c r="M825" i="4" s="1"/>
  <c r="L846" i="4"/>
  <c r="M846" i="4" s="1"/>
  <c r="L887" i="4"/>
  <c r="M887" i="4" s="1"/>
  <c r="L722" i="4"/>
  <c r="L745" i="4"/>
  <c r="M745" i="4" s="1"/>
  <c r="L781" i="4"/>
  <c r="M781" i="4" s="1"/>
  <c r="L797" i="4"/>
  <c r="M797" i="4" s="1"/>
  <c r="L654" i="4"/>
  <c r="M654" i="4" s="1"/>
  <c r="N682" i="4"/>
  <c r="L529" i="4"/>
  <c r="M529" i="4" s="1"/>
  <c r="L539" i="4"/>
  <c r="M539" i="4" s="1"/>
  <c r="L548" i="4"/>
  <c r="M548" i="4" s="1"/>
  <c r="L558" i="4"/>
  <c r="M558" i="4" s="1"/>
  <c r="L577" i="4"/>
  <c r="M577" i="4" s="1"/>
  <c r="L587" i="4"/>
  <c r="M587" i="4" s="1"/>
  <c r="L596" i="4"/>
  <c r="M596" i="4" s="1"/>
  <c r="L606" i="4"/>
  <c r="M606" i="4" s="1"/>
  <c r="L439" i="4"/>
  <c r="M439" i="4" s="1"/>
  <c r="L448" i="4"/>
  <c r="M448" i="4" s="1"/>
  <c r="L1222" i="4"/>
  <c r="L1246" i="4"/>
  <c r="L1270" i="4"/>
  <c r="L1107" i="4"/>
  <c r="M1107" i="4" s="1"/>
  <c r="L1148" i="4"/>
  <c r="M1148" i="4" s="1"/>
  <c r="L1169" i="4"/>
  <c r="M1169" i="4" s="1"/>
  <c r="L1190" i="4"/>
  <c r="M1190" i="4" s="1"/>
  <c r="L1024" i="4"/>
  <c r="M1024" i="4" s="1"/>
  <c r="L1045" i="4"/>
  <c r="M1045" i="4" s="1"/>
  <c r="L1066" i="4"/>
  <c r="L938" i="4"/>
  <c r="L831" i="4"/>
  <c r="M831" i="4" s="1"/>
  <c r="L892" i="4"/>
  <c r="M892" i="4" s="1"/>
  <c r="L728" i="4"/>
  <c r="M728" i="4" s="1"/>
  <c r="L768" i="4"/>
  <c r="M768" i="4" s="1"/>
  <c r="L784" i="4"/>
  <c r="M784" i="4" s="1"/>
  <c r="L800" i="4"/>
  <c r="M800" i="4" s="1"/>
  <c r="L629" i="4"/>
  <c r="M629" i="4" s="1"/>
  <c r="L643" i="4"/>
  <c r="M643" i="4" s="1"/>
  <c r="L656" i="4"/>
  <c r="M656" i="4" s="1"/>
  <c r="L685" i="4"/>
  <c r="M685" i="4" s="1"/>
  <c r="L693" i="4"/>
  <c r="M693" i="4" s="1"/>
  <c r="L701" i="4"/>
  <c r="M701" i="4" s="1"/>
  <c r="L709" i="4"/>
  <c r="M709" i="4" s="1"/>
  <c r="L531" i="4"/>
  <c r="M531" i="4" s="1"/>
  <c r="L540" i="4"/>
  <c r="M540" i="4" s="1"/>
  <c r="L550" i="4"/>
  <c r="M550" i="4" s="1"/>
  <c r="L569" i="4"/>
  <c r="M569" i="4" s="1"/>
  <c r="L579" i="4"/>
  <c r="M579" i="4" s="1"/>
  <c r="L588" i="4"/>
  <c r="M588" i="4" s="1"/>
  <c r="L598" i="4"/>
  <c r="M598" i="4" s="1"/>
  <c r="L527" i="4"/>
  <c r="L440" i="4"/>
  <c r="M440" i="4" s="1"/>
  <c r="L450" i="4"/>
  <c r="M450" i="4" s="1"/>
  <c r="L469" i="4"/>
  <c r="M469" i="4" s="1"/>
  <c r="L479" i="4"/>
  <c r="M479" i="4" s="1"/>
  <c r="L488" i="4"/>
  <c r="M488" i="4" s="1"/>
  <c r="L498" i="4"/>
  <c r="M498" i="4" s="1"/>
  <c r="L517" i="4"/>
  <c r="M517" i="4" s="1"/>
  <c r="L340" i="4"/>
  <c r="M340" i="4" s="1"/>
  <c r="L350" i="4"/>
  <c r="M350" i="4" s="1"/>
  <c r="L369" i="4"/>
  <c r="M369" i="4" s="1"/>
  <c r="L379" i="4"/>
  <c r="M379" i="4" s="1"/>
  <c r="L388" i="4"/>
  <c r="M388" i="4" s="1"/>
  <c r="L398" i="4"/>
  <c r="M398" i="4" s="1"/>
  <c r="L417" i="4"/>
  <c r="M417" i="4" s="1"/>
  <c r="L188" i="4"/>
  <c r="M188" i="4" s="1"/>
  <c r="L198" i="4"/>
  <c r="M198" i="4" s="1"/>
  <c r="L217" i="4"/>
  <c r="M217" i="4" s="1"/>
  <c r="L227" i="4"/>
  <c r="M227" i="4" s="1"/>
  <c r="L236" i="4"/>
  <c r="M236" i="4" s="1"/>
  <c r="L246" i="4"/>
  <c r="M246" i="4" s="1"/>
  <c r="L265" i="4"/>
  <c r="M265" i="4" s="1"/>
  <c r="L275" i="4"/>
  <c r="M275" i="4" s="1"/>
  <c r="L284" i="4"/>
  <c r="M284" i="4" s="1"/>
  <c r="L294" i="4"/>
  <c r="M294" i="4" s="1"/>
  <c r="L313" i="4"/>
  <c r="M313" i="4" s="1"/>
  <c r="L323" i="4"/>
  <c r="M323" i="4" s="1"/>
  <c r="L1128" i="4"/>
  <c r="M1128" i="4" s="1"/>
  <c r="L1149" i="4"/>
  <c r="M1149" i="4" s="1"/>
  <c r="L1170" i="4"/>
  <c r="M1170" i="4" s="1"/>
  <c r="L1025" i="4"/>
  <c r="M1025" i="4" s="1"/>
  <c r="L1046" i="4"/>
  <c r="L1087" i="4"/>
  <c r="M1087" i="4" s="1"/>
  <c r="L920" i="4"/>
  <c r="M920" i="4" s="1"/>
  <c r="L956" i="4"/>
  <c r="M956" i="4" s="1"/>
  <c r="L996" i="4"/>
  <c r="M996" i="4" s="1"/>
  <c r="L872" i="4"/>
  <c r="M872" i="4" s="1"/>
  <c r="L893" i="4"/>
  <c r="M893" i="4" s="1"/>
  <c r="L729" i="4"/>
  <c r="M729" i="4" s="1"/>
  <c r="L751" i="4"/>
  <c r="M751" i="4" s="1"/>
  <c r="L769" i="4"/>
  <c r="M769" i="4" s="1"/>
  <c r="L785" i="4"/>
  <c r="M785" i="4" s="1"/>
  <c r="L801" i="4"/>
  <c r="M801" i="4" s="1"/>
  <c r="L630" i="4"/>
  <c r="M630" i="4" s="1"/>
  <c r="L657" i="4"/>
  <c r="M657" i="4" s="1"/>
  <c r="L671" i="4"/>
  <c r="M671" i="4" s="1"/>
  <c r="L686" i="4"/>
  <c r="M686" i="4" s="1"/>
  <c r="L694" i="4"/>
  <c r="M694" i="4" s="1"/>
  <c r="L702" i="4"/>
  <c r="M702" i="4" s="1"/>
  <c r="L710" i="4"/>
  <c r="M710" i="4" s="1"/>
  <c r="L541" i="4"/>
  <c r="M541" i="4" s="1"/>
  <c r="L551" i="4"/>
  <c r="M551" i="4" s="1"/>
  <c r="L560" i="4"/>
  <c r="M560" i="4" s="1"/>
  <c r="L570" i="4"/>
  <c r="M570" i="4" s="1"/>
  <c r="L589" i="4"/>
  <c r="M589" i="4" s="1"/>
  <c r="L599" i="4"/>
  <c r="M599" i="4" s="1"/>
  <c r="L608" i="4"/>
  <c r="M608" i="4" s="1"/>
  <c r="L526" i="4"/>
  <c r="L441" i="4"/>
  <c r="M441" i="4" s="1"/>
  <c r="L451" i="4"/>
  <c r="M451" i="4" s="1"/>
  <c r="L460" i="4"/>
  <c r="M460" i="4" s="1"/>
  <c r="L470" i="4"/>
  <c r="M470" i="4" s="1"/>
  <c r="L489" i="4"/>
  <c r="M489" i="4" s="1"/>
  <c r="L499" i="4"/>
  <c r="M499" i="4" s="1"/>
  <c r="L508" i="4"/>
  <c r="M508" i="4" s="1"/>
  <c r="L518" i="4"/>
  <c r="M518" i="4" s="1"/>
  <c r="L341" i="4"/>
  <c r="M341" i="4" s="1"/>
  <c r="L351" i="4"/>
  <c r="M351" i="4" s="1"/>
  <c r="L360" i="4"/>
  <c r="M360" i="4" s="1"/>
  <c r="L370" i="4"/>
  <c r="M370" i="4" s="1"/>
  <c r="L389" i="4"/>
  <c r="M389" i="4" s="1"/>
  <c r="L399" i="4"/>
  <c r="M399" i="4" s="1"/>
  <c r="L408" i="4"/>
  <c r="M408" i="4" s="1"/>
  <c r="L418" i="4"/>
  <c r="M418" i="4" s="1"/>
  <c r="L189" i="4"/>
  <c r="M189" i="4" s="1"/>
  <c r="L199" i="4"/>
  <c r="M199" i="4" s="1"/>
  <c r="L208" i="4"/>
  <c r="M208" i="4" s="1"/>
  <c r="L218" i="4"/>
  <c r="M218" i="4" s="1"/>
  <c r="L237" i="4"/>
  <c r="M237" i="4" s="1"/>
  <c r="L247" i="4"/>
  <c r="M247" i="4" s="1"/>
  <c r="L256" i="4"/>
  <c r="M256" i="4" s="1"/>
  <c r="L266" i="4"/>
  <c r="M266" i="4" s="1"/>
  <c r="L285" i="4"/>
  <c r="M285" i="4" s="1"/>
  <c r="L295" i="4"/>
  <c r="M295" i="4" s="1"/>
  <c r="L304" i="4"/>
  <c r="M304" i="4" s="1"/>
  <c r="L314" i="4"/>
  <c r="M314" i="4" s="1"/>
  <c r="L962" i="4"/>
  <c r="L826" i="4"/>
  <c r="M826" i="4" s="1"/>
  <c r="L874" i="4"/>
  <c r="M874" i="4" s="1"/>
  <c r="L743" i="4"/>
  <c r="M743" i="4" s="1"/>
  <c r="L786" i="4"/>
  <c r="L633" i="4"/>
  <c r="M633" i="4" s="1"/>
  <c r="L669" i="4"/>
  <c r="M669" i="4" s="1"/>
  <c r="L695" i="4"/>
  <c r="M695" i="4" s="1"/>
  <c r="L622" i="4"/>
  <c r="L572" i="4"/>
  <c r="M572" i="4" s="1"/>
  <c r="L597" i="4"/>
  <c r="M597" i="4" s="1"/>
  <c r="L433" i="4"/>
  <c r="M433" i="4" s="1"/>
  <c r="L456" i="4"/>
  <c r="M456" i="4" s="1"/>
  <c r="L495" i="4"/>
  <c r="M495" i="4" s="1"/>
  <c r="L514" i="4"/>
  <c r="M514" i="4" s="1"/>
  <c r="L347" i="4"/>
  <c r="M347" i="4" s="1"/>
  <c r="L366" i="4"/>
  <c r="M366" i="4" s="1"/>
  <c r="L385" i="4"/>
  <c r="M385" i="4" s="1"/>
  <c r="L404" i="4"/>
  <c r="M404" i="4" s="1"/>
  <c r="L204" i="4"/>
  <c r="M204" i="4" s="1"/>
  <c r="L243" i="4"/>
  <c r="M243" i="4" s="1"/>
  <c r="L262" i="4"/>
  <c r="M262" i="4" s="1"/>
  <c r="L281" i="4"/>
  <c r="M281" i="4" s="1"/>
  <c r="L300" i="4"/>
  <c r="M300" i="4" s="1"/>
  <c r="L25" i="4"/>
  <c r="L37" i="4"/>
  <c r="L49" i="4"/>
  <c r="N49" i="4" s="1"/>
  <c r="L61" i="4"/>
  <c r="N61" i="4" s="1"/>
  <c r="L73" i="4"/>
  <c r="N73" i="4" s="1"/>
  <c r="L85" i="4"/>
  <c r="N85" i="4" s="1"/>
  <c r="L97" i="4"/>
  <c r="N97" i="4" s="1"/>
  <c r="L109" i="4"/>
  <c r="N109" i="4" s="1"/>
  <c r="L121" i="4"/>
  <c r="N121" i="4" s="1"/>
  <c r="L133" i="4"/>
  <c r="N133" i="4" s="1"/>
  <c r="L145" i="4"/>
  <c r="N145" i="4" s="1"/>
  <c r="L157" i="4"/>
  <c r="N157" i="4" s="1"/>
  <c r="L169" i="4"/>
  <c r="N169" i="4" s="1"/>
  <c r="L487" i="4"/>
  <c r="M487" i="4" s="1"/>
  <c r="L196" i="4"/>
  <c r="M196" i="4" s="1"/>
  <c r="L32" i="4"/>
  <c r="L80" i="4"/>
  <c r="N80" i="4" s="1"/>
  <c r="L128" i="4"/>
  <c r="N128" i="4" s="1"/>
  <c r="L1026" i="4"/>
  <c r="L342" i="4"/>
  <c r="M342" i="4" s="1"/>
  <c r="L276" i="4"/>
  <c r="M276" i="4" s="1"/>
  <c r="L22" i="4"/>
  <c r="L94" i="4"/>
  <c r="N94" i="4" s="1"/>
  <c r="L154" i="4"/>
  <c r="N154" i="4" s="1"/>
  <c r="L1223" i="4"/>
  <c r="M1223" i="4" s="1"/>
  <c r="L1108" i="4"/>
  <c r="M1108" i="4" s="1"/>
  <c r="L921" i="4"/>
  <c r="M921" i="4" s="1"/>
  <c r="L968" i="4"/>
  <c r="M968" i="4" s="1"/>
  <c r="L879" i="4"/>
  <c r="M879" i="4" s="1"/>
  <c r="L746" i="4"/>
  <c r="L637" i="4"/>
  <c r="M637" i="4" s="1"/>
  <c r="L530" i="4"/>
  <c r="M530" i="4" s="1"/>
  <c r="L552" i="4"/>
  <c r="M552" i="4" s="1"/>
  <c r="L434" i="4"/>
  <c r="M434" i="4" s="1"/>
  <c r="L458" i="4"/>
  <c r="M458" i="4" s="1"/>
  <c r="L477" i="4"/>
  <c r="M477" i="4" s="1"/>
  <c r="L496" i="4"/>
  <c r="M496" i="4" s="1"/>
  <c r="L348" i="4"/>
  <c r="M348" i="4" s="1"/>
  <c r="L387" i="4"/>
  <c r="M387" i="4" s="1"/>
  <c r="L406" i="4"/>
  <c r="M406" i="4" s="1"/>
  <c r="L335" i="4"/>
  <c r="N335" i="4" s="1"/>
  <c r="L206" i="4"/>
  <c r="M206" i="4" s="1"/>
  <c r="L225" i="4"/>
  <c r="M225" i="4" s="1"/>
  <c r="L244" i="4"/>
  <c r="M244" i="4" s="1"/>
  <c r="L283" i="4"/>
  <c r="M283" i="4" s="1"/>
  <c r="L302" i="4"/>
  <c r="M302" i="4" s="1"/>
  <c r="L321" i="4"/>
  <c r="M321" i="4" s="1"/>
  <c r="L26" i="4"/>
  <c r="L38" i="4"/>
  <c r="L50" i="4"/>
  <c r="N50" i="4" s="1"/>
  <c r="L62" i="4"/>
  <c r="N62" i="4" s="1"/>
  <c r="L74" i="4"/>
  <c r="N74" i="4" s="1"/>
  <c r="L86" i="4"/>
  <c r="N86" i="4" s="1"/>
  <c r="L98" i="4"/>
  <c r="N98" i="4" s="1"/>
  <c r="L110" i="4"/>
  <c r="N110" i="4" s="1"/>
  <c r="L122" i="4"/>
  <c r="N122" i="4" s="1"/>
  <c r="L134" i="4"/>
  <c r="N134" i="4" s="1"/>
  <c r="L146" i="4"/>
  <c r="N146" i="4" s="1"/>
  <c r="L158" i="4"/>
  <c r="N158" i="4" s="1"/>
  <c r="L170" i="4"/>
  <c r="N170" i="4" s="1"/>
  <c r="L991" i="4"/>
  <c r="M991" i="4" s="1"/>
  <c r="L377" i="4"/>
  <c r="M377" i="4" s="1"/>
  <c r="L273" i="4"/>
  <c r="M273" i="4" s="1"/>
  <c r="L44" i="4"/>
  <c r="N44" i="4" s="1"/>
  <c r="L56" i="4"/>
  <c r="N56" i="4" s="1"/>
  <c r="L116" i="4"/>
  <c r="N116" i="4" s="1"/>
  <c r="L140" i="4"/>
  <c r="N140" i="4" s="1"/>
  <c r="L176" i="4"/>
  <c r="N176" i="4" s="1"/>
  <c r="L614" i="4"/>
  <c r="M614" i="4" s="1"/>
  <c r="L361" i="4"/>
  <c r="M361" i="4" s="1"/>
  <c r="L58" i="4"/>
  <c r="N58" i="4" s="1"/>
  <c r="L106" i="4"/>
  <c r="N106" i="4" s="1"/>
  <c r="L166" i="4"/>
  <c r="N166" i="4" s="1"/>
  <c r="L1109" i="4"/>
  <c r="M1109" i="4" s="1"/>
  <c r="L1047" i="4"/>
  <c r="M1047" i="4" s="1"/>
  <c r="L970" i="4"/>
  <c r="M970" i="4" s="1"/>
  <c r="L832" i="4"/>
  <c r="M832" i="4" s="1"/>
  <c r="L886" i="4"/>
  <c r="M886" i="4" s="1"/>
  <c r="L752" i="4"/>
  <c r="M752" i="4" s="1"/>
  <c r="L789" i="4"/>
  <c r="M789" i="4" s="1"/>
  <c r="L642" i="4"/>
  <c r="M642" i="4" s="1"/>
  <c r="L532" i="4"/>
  <c r="M532" i="4" s="1"/>
  <c r="L553" i="4"/>
  <c r="M553" i="4" s="1"/>
  <c r="L578" i="4"/>
  <c r="M578" i="4" s="1"/>
  <c r="L600" i="4"/>
  <c r="M600" i="4" s="1"/>
  <c r="L437" i="4"/>
  <c r="M437" i="4" s="1"/>
  <c r="L459" i="4"/>
  <c r="M459" i="4" s="1"/>
  <c r="L478" i="4"/>
  <c r="M478" i="4" s="1"/>
  <c r="L497" i="4"/>
  <c r="M497" i="4" s="1"/>
  <c r="L516" i="4"/>
  <c r="M516" i="4" s="1"/>
  <c r="L349" i="4"/>
  <c r="M349" i="4" s="1"/>
  <c r="L368" i="4"/>
  <c r="M368" i="4" s="1"/>
  <c r="L407" i="4"/>
  <c r="M407" i="4" s="1"/>
  <c r="L334" i="4"/>
  <c r="L207" i="4"/>
  <c r="M207" i="4" s="1"/>
  <c r="L226" i="4"/>
  <c r="M226" i="4" s="1"/>
  <c r="L245" i="4"/>
  <c r="M245" i="4" s="1"/>
  <c r="L264" i="4"/>
  <c r="M264" i="4" s="1"/>
  <c r="L303" i="4"/>
  <c r="M303" i="4" s="1"/>
  <c r="L322" i="4"/>
  <c r="M322" i="4" s="1"/>
  <c r="L27" i="4"/>
  <c r="L39" i="4"/>
  <c r="L51" i="4"/>
  <c r="N51" i="4" s="1"/>
  <c r="L63" i="4"/>
  <c r="N63" i="4" s="1"/>
  <c r="L75" i="4"/>
  <c r="N75" i="4" s="1"/>
  <c r="L87" i="4"/>
  <c r="N87" i="4" s="1"/>
  <c r="L99" i="4"/>
  <c r="N99" i="4" s="1"/>
  <c r="L111" i="4"/>
  <c r="N111" i="4" s="1"/>
  <c r="L123" i="4"/>
  <c r="N123" i="4" s="1"/>
  <c r="L135" i="4"/>
  <c r="N135" i="4" s="1"/>
  <c r="L147" i="4"/>
  <c r="N147" i="4" s="1"/>
  <c r="L159" i="4"/>
  <c r="N159" i="4" s="1"/>
  <c r="L171" i="4"/>
  <c r="N171" i="4" s="1"/>
  <c r="L805" i="4"/>
  <c r="M805" i="4" s="1"/>
  <c r="L563" i="4"/>
  <c r="M563" i="4" s="1"/>
  <c r="L447" i="4"/>
  <c r="M447" i="4" s="1"/>
  <c r="L339" i="4"/>
  <c r="M339" i="4" s="1"/>
  <c r="L254" i="4"/>
  <c r="M254" i="4" s="1"/>
  <c r="L187" i="4"/>
  <c r="N187" i="4" s="1"/>
  <c r="L104" i="4"/>
  <c r="N104" i="4" s="1"/>
  <c r="L152" i="4"/>
  <c r="N152" i="4" s="1"/>
  <c r="L471" i="4"/>
  <c r="M471" i="4" s="1"/>
  <c r="L380" i="4"/>
  <c r="M380" i="4" s="1"/>
  <c r="L238" i="4"/>
  <c r="M238" i="4" s="1"/>
  <c r="L46" i="4"/>
  <c r="N46" i="4" s="1"/>
  <c r="L82" i="4"/>
  <c r="N82" i="4" s="1"/>
  <c r="L130" i="4"/>
  <c r="N130" i="4" s="1"/>
  <c r="L1238" i="4"/>
  <c r="L1121" i="4"/>
  <c r="M1121" i="4" s="1"/>
  <c r="L1059" i="4"/>
  <c r="M1059" i="4" s="1"/>
  <c r="L976" i="4"/>
  <c r="M976" i="4" s="1"/>
  <c r="L838" i="4"/>
  <c r="M838" i="4" s="1"/>
  <c r="L753" i="4"/>
  <c r="M753" i="4" s="1"/>
  <c r="L794" i="4"/>
  <c r="L700" i="4"/>
  <c r="M700" i="4" s="1"/>
  <c r="L533" i="4"/>
  <c r="M533" i="4" s="1"/>
  <c r="L556" i="4"/>
  <c r="M556" i="4" s="1"/>
  <c r="L580" i="4"/>
  <c r="M580" i="4" s="1"/>
  <c r="L601" i="4"/>
  <c r="M601" i="4" s="1"/>
  <c r="L461" i="4"/>
  <c r="M461" i="4" s="1"/>
  <c r="L480" i="4"/>
  <c r="M480" i="4" s="1"/>
  <c r="L519" i="4"/>
  <c r="M519" i="4" s="1"/>
  <c r="L371" i="4"/>
  <c r="M371" i="4" s="1"/>
  <c r="L390" i="4"/>
  <c r="M390" i="4" s="1"/>
  <c r="L409" i="4"/>
  <c r="M409" i="4" s="1"/>
  <c r="L190" i="4"/>
  <c r="M190" i="4" s="1"/>
  <c r="L209" i="4"/>
  <c r="M209" i="4" s="1"/>
  <c r="L228" i="4"/>
  <c r="M228" i="4" s="1"/>
  <c r="L267" i="4"/>
  <c r="M267" i="4" s="1"/>
  <c r="L286" i="4"/>
  <c r="M286" i="4" s="1"/>
  <c r="L305" i="4"/>
  <c r="M305" i="4" s="1"/>
  <c r="L324" i="4"/>
  <c r="M324" i="4" s="1"/>
  <c r="L28" i="4"/>
  <c r="L40" i="4"/>
  <c r="N40" i="4" s="1"/>
  <c r="L52" i="4"/>
  <c r="N52" i="4" s="1"/>
  <c r="L64" i="4"/>
  <c r="N64" i="4" s="1"/>
  <c r="L76" i="4"/>
  <c r="N76" i="4" s="1"/>
  <c r="L88" i="4"/>
  <c r="N88" i="4" s="1"/>
  <c r="L100" i="4"/>
  <c r="N100" i="4" s="1"/>
  <c r="L112" i="4"/>
  <c r="N112" i="4" s="1"/>
  <c r="L124" i="4"/>
  <c r="N124" i="4" s="1"/>
  <c r="L136" i="4"/>
  <c r="N136" i="4" s="1"/>
  <c r="L148" i="4"/>
  <c r="N148" i="4" s="1"/>
  <c r="L160" i="4"/>
  <c r="N160" i="4" s="1"/>
  <c r="L172" i="4"/>
  <c r="N172" i="4" s="1"/>
  <c r="L853" i="4"/>
  <c r="M853" i="4" s="1"/>
  <c r="L720" i="4"/>
  <c r="M720" i="4" s="1"/>
  <c r="L770" i="4"/>
  <c r="L687" i="4"/>
  <c r="M687" i="4" s="1"/>
  <c r="L542" i="4"/>
  <c r="M542" i="4" s="1"/>
  <c r="L610" i="4"/>
  <c r="M610" i="4" s="1"/>
  <c r="L506" i="4"/>
  <c r="M506" i="4" s="1"/>
  <c r="L396" i="4"/>
  <c r="M396" i="4" s="1"/>
  <c r="L235" i="4"/>
  <c r="M235" i="4" s="1"/>
  <c r="L292" i="4"/>
  <c r="M292" i="4" s="1"/>
  <c r="L68" i="4"/>
  <c r="N68" i="4" s="1"/>
  <c r="L164" i="4"/>
  <c r="N164" i="4" s="1"/>
  <c r="L773" i="4"/>
  <c r="M773" i="4" s="1"/>
  <c r="L1184" i="4"/>
  <c r="M1184" i="4" s="1"/>
  <c r="L1060" i="4"/>
  <c r="M1060" i="4" s="1"/>
  <c r="L977" i="4"/>
  <c r="M977" i="4" s="1"/>
  <c r="L844" i="4"/>
  <c r="M844" i="4" s="1"/>
  <c r="L894" i="4"/>
  <c r="M894" i="4" s="1"/>
  <c r="L754" i="4"/>
  <c r="L799" i="4"/>
  <c r="M799" i="4" s="1"/>
  <c r="L644" i="4"/>
  <c r="M644" i="4" s="1"/>
  <c r="L679" i="4"/>
  <c r="M679" i="4" s="1"/>
  <c r="L534" i="4"/>
  <c r="M534" i="4" s="1"/>
  <c r="L559" i="4"/>
  <c r="M559" i="4" s="1"/>
  <c r="L581" i="4"/>
  <c r="M581" i="4" s="1"/>
  <c r="L604" i="4"/>
  <c r="M604" i="4" s="1"/>
  <c r="L442" i="4"/>
  <c r="M442" i="4" s="1"/>
  <c r="L462" i="4"/>
  <c r="M462" i="4" s="1"/>
  <c r="L481" i="4"/>
  <c r="M481" i="4" s="1"/>
  <c r="L500" i="4"/>
  <c r="M500" i="4" s="1"/>
  <c r="L352" i="4"/>
  <c r="M352" i="4" s="1"/>
  <c r="L391" i="4"/>
  <c r="M391" i="4" s="1"/>
  <c r="L410" i="4"/>
  <c r="M410" i="4" s="1"/>
  <c r="L191" i="4"/>
  <c r="M191" i="4" s="1"/>
  <c r="L210" i="4"/>
  <c r="M210" i="4" s="1"/>
  <c r="L229" i="4"/>
  <c r="M229" i="4" s="1"/>
  <c r="L248" i="4"/>
  <c r="M248" i="4" s="1"/>
  <c r="L287" i="4"/>
  <c r="M287" i="4" s="1"/>
  <c r="L306" i="4"/>
  <c r="M306" i="4" s="1"/>
  <c r="L325" i="4"/>
  <c r="M325" i="4" s="1"/>
  <c r="L29" i="4"/>
  <c r="L41" i="4"/>
  <c r="N41" i="4" s="1"/>
  <c r="L53" i="4"/>
  <c r="N53" i="4" s="1"/>
  <c r="L65" i="4"/>
  <c r="N65" i="4" s="1"/>
  <c r="L77" i="4"/>
  <c r="N77" i="4" s="1"/>
  <c r="L89" i="4"/>
  <c r="N89" i="4" s="1"/>
  <c r="L101" i="4"/>
  <c r="N101" i="4" s="1"/>
  <c r="L113" i="4"/>
  <c r="N113" i="4" s="1"/>
  <c r="L125" i="4"/>
  <c r="N125" i="4" s="1"/>
  <c r="L137" i="4"/>
  <c r="N137" i="4" s="1"/>
  <c r="L149" i="4"/>
  <c r="N149" i="4" s="1"/>
  <c r="L161" i="4"/>
  <c r="N161" i="4" s="1"/>
  <c r="L173" i="4"/>
  <c r="N173" i="4" s="1"/>
  <c r="L1018" i="4"/>
  <c r="L358" i="4"/>
  <c r="M358" i="4" s="1"/>
  <c r="L92" i="4"/>
  <c r="N92" i="4" s="1"/>
  <c r="L1150" i="4"/>
  <c r="M1150" i="4" s="1"/>
  <c r="L568" i="4"/>
  <c r="M568" i="4" s="1"/>
  <c r="L490" i="4"/>
  <c r="M490" i="4" s="1"/>
  <c r="L419" i="4"/>
  <c r="M419" i="4" s="1"/>
  <c r="L257" i="4"/>
  <c r="M257" i="4" s="1"/>
  <c r="L70" i="4"/>
  <c r="N70" i="4" s="1"/>
  <c r="L142" i="4"/>
  <c r="N142" i="4" s="1"/>
  <c r="L1247" i="4"/>
  <c r="M1247" i="4" s="1"/>
  <c r="L1129" i="4"/>
  <c r="M1129" i="4" s="1"/>
  <c r="L1067" i="4"/>
  <c r="M1067" i="4" s="1"/>
  <c r="L939" i="4"/>
  <c r="M939" i="4" s="1"/>
  <c r="L982" i="4"/>
  <c r="M982" i="4" s="1"/>
  <c r="L761" i="4"/>
  <c r="M761" i="4" s="1"/>
  <c r="L802" i="4"/>
  <c r="L647" i="4"/>
  <c r="M647" i="4" s="1"/>
  <c r="L684" i="4"/>
  <c r="M684" i="4" s="1"/>
  <c r="L703" i="4"/>
  <c r="M703" i="4" s="1"/>
  <c r="L537" i="4"/>
  <c r="M537" i="4" s="1"/>
  <c r="L561" i="4"/>
  <c r="M561" i="4" s="1"/>
  <c r="L582" i="4"/>
  <c r="M582" i="4" s="1"/>
  <c r="L607" i="4"/>
  <c r="M607" i="4" s="1"/>
  <c r="L443" i="4"/>
  <c r="M443" i="4" s="1"/>
  <c r="L463" i="4"/>
  <c r="M463" i="4" s="1"/>
  <c r="L482" i="4"/>
  <c r="M482" i="4" s="1"/>
  <c r="L501" i="4"/>
  <c r="M501" i="4" s="1"/>
  <c r="L520" i="4"/>
  <c r="M520" i="4" s="1"/>
  <c r="L353" i="4"/>
  <c r="M353" i="4" s="1"/>
  <c r="L372" i="4"/>
  <c r="M372" i="4" s="1"/>
  <c r="L411" i="4"/>
  <c r="M411" i="4" s="1"/>
  <c r="L211" i="4"/>
  <c r="M211" i="4" s="1"/>
  <c r="L230" i="4"/>
  <c r="M230" i="4" s="1"/>
  <c r="L249" i="4"/>
  <c r="M249" i="4" s="1"/>
  <c r="L268" i="4"/>
  <c r="M268" i="4" s="1"/>
  <c r="L307" i="4"/>
  <c r="M307" i="4" s="1"/>
  <c r="L326" i="4"/>
  <c r="M326" i="4" s="1"/>
  <c r="L30" i="4"/>
  <c r="L42" i="4"/>
  <c r="N42" i="4" s="1"/>
  <c r="L54" i="4"/>
  <c r="N54" i="4" s="1"/>
  <c r="L66" i="4"/>
  <c r="N66" i="4" s="1"/>
  <c r="L78" i="4"/>
  <c r="N78" i="4" s="1"/>
  <c r="L90" i="4"/>
  <c r="N90" i="4" s="1"/>
  <c r="L102" i="4"/>
  <c r="N102" i="4" s="1"/>
  <c r="L114" i="4"/>
  <c r="N114" i="4" s="1"/>
  <c r="L126" i="4"/>
  <c r="N126" i="4" s="1"/>
  <c r="L138" i="4"/>
  <c r="N138" i="4" s="1"/>
  <c r="L150" i="4"/>
  <c r="N150" i="4" s="1"/>
  <c r="L162" i="4"/>
  <c r="N162" i="4" s="1"/>
  <c r="L174" i="4"/>
  <c r="N174" i="4" s="1"/>
  <c r="L1142" i="4"/>
  <c r="M1142" i="4" s="1"/>
  <c r="L591" i="4"/>
  <c r="M591" i="4" s="1"/>
  <c r="L509" i="4"/>
  <c r="M509" i="4" s="1"/>
  <c r="L219" i="4"/>
  <c r="M219" i="4" s="1"/>
  <c r="L315" i="4"/>
  <c r="M315" i="4" s="1"/>
  <c r="L118" i="4"/>
  <c r="N118" i="4" s="1"/>
  <c r="L1130" i="4"/>
  <c r="M1130" i="4" s="1"/>
  <c r="L1191" i="4"/>
  <c r="M1191" i="4" s="1"/>
  <c r="L989" i="4"/>
  <c r="M989" i="4" s="1"/>
  <c r="L852" i="4"/>
  <c r="M852" i="4" s="1"/>
  <c r="L767" i="4"/>
  <c r="M767" i="4" s="1"/>
  <c r="L651" i="4"/>
  <c r="M651" i="4" s="1"/>
  <c r="L562" i="4"/>
  <c r="M562" i="4" s="1"/>
  <c r="L585" i="4"/>
  <c r="M585" i="4" s="1"/>
  <c r="L609" i="4"/>
  <c r="M609" i="4" s="1"/>
  <c r="L466" i="4"/>
  <c r="M466" i="4" s="1"/>
  <c r="L485" i="4"/>
  <c r="M485" i="4" s="1"/>
  <c r="L504" i="4"/>
  <c r="M504" i="4" s="1"/>
  <c r="L337" i="4"/>
  <c r="M337" i="4" s="1"/>
  <c r="L356" i="4"/>
  <c r="M356" i="4" s="1"/>
  <c r="L395" i="4"/>
  <c r="M395" i="4" s="1"/>
  <c r="L414" i="4"/>
  <c r="M414" i="4" s="1"/>
  <c r="L195" i="4"/>
  <c r="M195" i="4" s="1"/>
  <c r="L214" i="4"/>
  <c r="M214" i="4" s="1"/>
  <c r="L233" i="4"/>
  <c r="M233" i="4" s="1"/>
  <c r="L252" i="4"/>
  <c r="M252" i="4" s="1"/>
  <c r="L291" i="4"/>
  <c r="M291" i="4" s="1"/>
  <c r="L310" i="4"/>
  <c r="M310" i="4" s="1"/>
  <c r="L31" i="4"/>
  <c r="L43" i="4"/>
  <c r="N43" i="4" s="1"/>
  <c r="L55" i="4"/>
  <c r="N55" i="4" s="1"/>
  <c r="L67" i="4"/>
  <c r="N67" i="4" s="1"/>
  <c r="L79" i="4"/>
  <c r="N79" i="4" s="1"/>
  <c r="L91" i="4"/>
  <c r="N91" i="4" s="1"/>
  <c r="L103" i="4"/>
  <c r="N103" i="4" s="1"/>
  <c r="L115" i="4"/>
  <c r="N115" i="4" s="1"/>
  <c r="L127" i="4"/>
  <c r="N127" i="4" s="1"/>
  <c r="L139" i="4"/>
  <c r="N139" i="4" s="1"/>
  <c r="L151" i="4"/>
  <c r="N151" i="4" s="1"/>
  <c r="L163" i="4"/>
  <c r="N163" i="4" s="1"/>
  <c r="L175" i="4"/>
  <c r="N175" i="4" s="1"/>
  <c r="L1262" i="4"/>
  <c r="L1143" i="4"/>
  <c r="M1143" i="4" s="1"/>
  <c r="L1081" i="4"/>
  <c r="M1081" i="4" s="1"/>
  <c r="L950" i="4"/>
  <c r="L997" i="4"/>
  <c r="M997" i="4" s="1"/>
  <c r="L719" i="4"/>
  <c r="L658" i="4"/>
  <c r="M658" i="4" s="1"/>
  <c r="L708" i="4"/>
  <c r="M708" i="4" s="1"/>
  <c r="L543" i="4"/>
  <c r="M543" i="4" s="1"/>
  <c r="L566" i="4"/>
  <c r="M566" i="4" s="1"/>
  <c r="L590" i="4"/>
  <c r="M590" i="4" s="1"/>
  <c r="L611" i="4"/>
  <c r="M611" i="4" s="1"/>
  <c r="L449" i="4"/>
  <c r="M449" i="4" s="1"/>
  <c r="L468" i="4"/>
  <c r="M468" i="4" s="1"/>
  <c r="L507" i="4"/>
  <c r="M507" i="4" s="1"/>
  <c r="L359" i="4"/>
  <c r="M359" i="4" s="1"/>
  <c r="L378" i="4"/>
  <c r="M378" i="4" s="1"/>
  <c r="L397" i="4"/>
  <c r="M397" i="4" s="1"/>
  <c r="L416" i="4"/>
  <c r="M416" i="4" s="1"/>
  <c r="L197" i="4"/>
  <c r="M197" i="4" s="1"/>
  <c r="L216" i="4"/>
  <c r="M216" i="4" s="1"/>
  <c r="L255" i="4"/>
  <c r="M255" i="4" s="1"/>
  <c r="L274" i="4"/>
  <c r="M274" i="4" s="1"/>
  <c r="L293" i="4"/>
  <c r="M293" i="4" s="1"/>
  <c r="L312" i="4"/>
  <c r="M312" i="4" s="1"/>
  <c r="L186" i="4"/>
  <c r="N186" i="4" s="1"/>
  <c r="L21" i="4"/>
  <c r="L33" i="4"/>
  <c r="L45" i="4"/>
  <c r="N45" i="4" s="1"/>
  <c r="L57" i="4"/>
  <c r="N57" i="4" s="1"/>
  <c r="L69" i="4"/>
  <c r="N69" i="4" s="1"/>
  <c r="L81" i="4"/>
  <c r="N81" i="4" s="1"/>
  <c r="L93" i="4"/>
  <c r="N93" i="4" s="1"/>
  <c r="L105" i="4"/>
  <c r="N105" i="4" s="1"/>
  <c r="L117" i="4"/>
  <c r="N117" i="4" s="1"/>
  <c r="L129" i="4"/>
  <c r="N129" i="4" s="1"/>
  <c r="L141" i="4"/>
  <c r="N141" i="4" s="1"/>
  <c r="L153" i="4"/>
  <c r="N153" i="4" s="1"/>
  <c r="L165" i="4"/>
  <c r="N165" i="4" s="1"/>
  <c r="L177" i="4"/>
  <c r="N177" i="4" s="1"/>
  <c r="L1271" i="4"/>
  <c r="M1271" i="4" s="1"/>
  <c r="L957" i="4"/>
  <c r="M957" i="4" s="1"/>
  <c r="L817" i="4"/>
  <c r="M817" i="4" s="1"/>
  <c r="L867" i="4"/>
  <c r="M867" i="4" s="1"/>
  <c r="L778" i="4"/>
  <c r="L660" i="4"/>
  <c r="M660" i="4" s="1"/>
  <c r="L692" i="4"/>
  <c r="M692" i="4" s="1"/>
  <c r="L711" i="4"/>
  <c r="M711" i="4" s="1"/>
  <c r="L547" i="4"/>
  <c r="M547" i="4" s="1"/>
  <c r="L571" i="4"/>
  <c r="M571" i="4" s="1"/>
  <c r="L616" i="4"/>
  <c r="M616" i="4" s="1"/>
  <c r="L452" i="4"/>
  <c r="M452" i="4" s="1"/>
  <c r="L491" i="4"/>
  <c r="M491" i="4" s="1"/>
  <c r="L510" i="4"/>
  <c r="M510" i="4" s="1"/>
  <c r="L343" i="4"/>
  <c r="M343" i="4" s="1"/>
  <c r="L362" i="4"/>
  <c r="M362" i="4" s="1"/>
  <c r="L381" i="4"/>
  <c r="M381" i="4" s="1"/>
  <c r="L400" i="4"/>
  <c r="M400" i="4" s="1"/>
  <c r="L200" i="4"/>
  <c r="M200" i="4" s="1"/>
  <c r="L239" i="4"/>
  <c r="M239" i="4" s="1"/>
  <c r="L258" i="4"/>
  <c r="M258" i="4" s="1"/>
  <c r="L277" i="4"/>
  <c r="M277" i="4" s="1"/>
  <c r="L296" i="4"/>
  <c r="M296" i="4" s="1"/>
  <c r="L23" i="4"/>
  <c r="L35" i="4"/>
  <c r="L47" i="4"/>
  <c r="N47" i="4" s="1"/>
  <c r="L59" i="4"/>
  <c r="N59" i="4" s="1"/>
  <c r="L71" i="4"/>
  <c r="N71" i="4" s="1"/>
  <c r="L83" i="4"/>
  <c r="N83" i="4" s="1"/>
  <c r="L95" i="4"/>
  <c r="N95" i="4" s="1"/>
  <c r="L107" i="4"/>
  <c r="N107" i="4" s="1"/>
  <c r="L119" i="4"/>
  <c r="N119" i="4" s="1"/>
  <c r="L131" i="4"/>
  <c r="N131" i="4" s="1"/>
  <c r="L143" i="4"/>
  <c r="N143" i="4" s="1"/>
  <c r="L155" i="4"/>
  <c r="N155" i="4" s="1"/>
  <c r="L167" i="4"/>
  <c r="N167" i="4" s="1"/>
  <c r="L179" i="4"/>
  <c r="N179" i="4" s="1"/>
  <c r="L1286" i="4"/>
  <c r="L401" i="4"/>
  <c r="M401" i="4" s="1"/>
  <c r="L297" i="4"/>
  <c r="M297" i="4" s="1"/>
  <c r="L24" i="4"/>
  <c r="L48" i="4"/>
  <c r="N48" i="4" s="1"/>
  <c r="L72" i="4"/>
  <c r="N72" i="4" s="1"/>
  <c r="L96" i="4"/>
  <c r="N96" i="4" s="1"/>
  <c r="L120" i="4"/>
  <c r="N120" i="4" s="1"/>
  <c r="L144" i="4"/>
  <c r="N144" i="4" s="1"/>
  <c r="L168" i="4"/>
  <c r="N168" i="4" s="1"/>
  <c r="L730" i="4"/>
  <c r="L178" i="4"/>
  <c r="N178" i="4" s="1"/>
  <c r="L914" i="4"/>
  <c r="L873" i="4"/>
  <c r="M873" i="4" s="1"/>
  <c r="L736" i="4"/>
  <c r="M736" i="4" s="1"/>
  <c r="L783" i="4"/>
  <c r="M783" i="4" s="1"/>
  <c r="L631" i="4"/>
  <c r="M631" i="4" s="1"/>
  <c r="L664" i="4"/>
  <c r="M664" i="4" s="1"/>
  <c r="L549" i="4"/>
  <c r="M549" i="4" s="1"/>
  <c r="L595" i="4"/>
  <c r="M595" i="4" s="1"/>
  <c r="L432" i="4"/>
  <c r="M432" i="4" s="1"/>
  <c r="L453" i="4"/>
  <c r="M453" i="4" s="1"/>
  <c r="L472" i="4"/>
  <c r="M472" i="4" s="1"/>
  <c r="L511" i="4"/>
  <c r="M511" i="4" s="1"/>
  <c r="L363" i="4"/>
  <c r="M363" i="4" s="1"/>
  <c r="L382" i="4"/>
  <c r="M382" i="4" s="1"/>
  <c r="L420" i="4"/>
  <c r="M420" i="4" s="1"/>
  <c r="L201" i="4"/>
  <c r="M201" i="4" s="1"/>
  <c r="L220" i="4"/>
  <c r="M220" i="4" s="1"/>
  <c r="L259" i="4"/>
  <c r="M259" i="4" s="1"/>
  <c r="L278" i="4"/>
  <c r="M278" i="4" s="1"/>
  <c r="L316" i="4"/>
  <c r="M316" i="4" s="1"/>
  <c r="L36" i="4"/>
  <c r="L60" i="4"/>
  <c r="N60" i="4" s="1"/>
  <c r="L84" i="4"/>
  <c r="N84" i="4" s="1"/>
  <c r="L108" i="4"/>
  <c r="N108" i="4" s="1"/>
  <c r="L132" i="4"/>
  <c r="N132" i="4" s="1"/>
  <c r="L156" i="4"/>
  <c r="N156" i="4" s="1"/>
  <c r="L180" i="4"/>
  <c r="N180" i="4" s="1"/>
  <c r="L865" i="4"/>
  <c r="M865" i="4" s="1"/>
  <c r="N692" i="4"/>
  <c r="N205" i="4"/>
  <c r="N1180" i="4"/>
  <c r="L27" i="1"/>
  <c r="L39" i="1"/>
  <c r="L51" i="1"/>
  <c r="L63" i="1"/>
  <c r="L75" i="1"/>
  <c r="L87" i="1"/>
  <c r="L99" i="1"/>
  <c r="L111" i="1"/>
  <c r="L123" i="1"/>
  <c r="L135" i="1"/>
  <c r="L147" i="1"/>
  <c r="L159" i="1"/>
  <c r="L171" i="1"/>
  <c r="L183" i="1"/>
  <c r="L195" i="1"/>
  <c r="L207" i="1"/>
  <c r="L219" i="1"/>
  <c r="L231" i="1"/>
  <c r="L243" i="1"/>
  <c r="L255" i="1"/>
  <c r="L267" i="1"/>
  <c r="L279" i="1"/>
  <c r="L45" i="1"/>
  <c r="L105" i="1"/>
  <c r="L153" i="1"/>
  <c r="L213" i="1"/>
  <c r="L285" i="1"/>
  <c r="L130" i="1"/>
  <c r="L214" i="1"/>
  <c r="L274" i="1"/>
  <c r="L144" i="1"/>
  <c r="L240" i="1"/>
  <c r="L28" i="1"/>
  <c r="L40" i="1"/>
  <c r="L52" i="1"/>
  <c r="L64" i="1"/>
  <c r="L76" i="1"/>
  <c r="L88" i="1"/>
  <c r="L100" i="1"/>
  <c r="L112" i="1"/>
  <c r="L124" i="1"/>
  <c r="L136" i="1"/>
  <c r="L148" i="1"/>
  <c r="L160" i="1"/>
  <c r="L172" i="1"/>
  <c r="L184" i="1"/>
  <c r="L196" i="1"/>
  <c r="L208" i="1"/>
  <c r="L220" i="1"/>
  <c r="L232" i="1"/>
  <c r="L244" i="1"/>
  <c r="L256" i="1"/>
  <c r="L268" i="1"/>
  <c r="L280" i="1"/>
  <c r="L57" i="1"/>
  <c r="L177" i="1"/>
  <c r="L273" i="1"/>
  <c r="L46" i="1"/>
  <c r="L106" i="1"/>
  <c r="L178" i="1"/>
  <c r="L262" i="1"/>
  <c r="L60" i="1"/>
  <c r="L228" i="1"/>
  <c r="L29" i="1"/>
  <c r="L41" i="1"/>
  <c r="L53" i="1"/>
  <c r="L65" i="1"/>
  <c r="L77" i="1"/>
  <c r="L89" i="1"/>
  <c r="L101" i="1"/>
  <c r="L113" i="1"/>
  <c r="L125" i="1"/>
  <c r="L137" i="1"/>
  <c r="L149" i="1"/>
  <c r="L161" i="1"/>
  <c r="L173" i="1"/>
  <c r="L185" i="1"/>
  <c r="L197" i="1"/>
  <c r="L209" i="1"/>
  <c r="L221" i="1"/>
  <c r="L233" i="1"/>
  <c r="L245" i="1"/>
  <c r="L257" i="1"/>
  <c r="L269" i="1"/>
  <c r="L281" i="1"/>
  <c r="L81" i="1"/>
  <c r="L189" i="1"/>
  <c r="L261" i="1"/>
  <c r="L58" i="1"/>
  <c r="L142" i="1"/>
  <c r="L190" i="1"/>
  <c r="L250" i="1"/>
  <c r="L108" i="1"/>
  <c r="L168" i="1"/>
  <c r="L252" i="1"/>
  <c r="L30" i="1"/>
  <c r="L42" i="1"/>
  <c r="L54" i="1"/>
  <c r="L66" i="1"/>
  <c r="L78" i="1"/>
  <c r="L90" i="1"/>
  <c r="L102" i="1"/>
  <c r="L114" i="1"/>
  <c r="L126" i="1"/>
  <c r="L138" i="1"/>
  <c r="L150" i="1"/>
  <c r="L162" i="1"/>
  <c r="L174" i="1"/>
  <c r="L186" i="1"/>
  <c r="L198" i="1"/>
  <c r="L210" i="1"/>
  <c r="L222" i="1"/>
  <c r="L234" i="1"/>
  <c r="L246" i="1"/>
  <c r="L258" i="1"/>
  <c r="L270" i="1"/>
  <c r="L282" i="1"/>
  <c r="L69" i="1"/>
  <c r="L117" i="1"/>
  <c r="L165" i="1"/>
  <c r="L201" i="1"/>
  <c r="L249" i="1"/>
  <c r="L70" i="1"/>
  <c r="L154" i="1"/>
  <c r="L238" i="1"/>
  <c r="L36" i="1"/>
  <c r="L48" i="1"/>
  <c r="L72" i="1"/>
  <c r="L132" i="1"/>
  <c r="L156" i="1"/>
  <c r="L216" i="1"/>
  <c r="L288" i="1"/>
  <c r="L31" i="1"/>
  <c r="L43" i="1"/>
  <c r="L55" i="1"/>
  <c r="L67" i="1"/>
  <c r="L79" i="1"/>
  <c r="L91" i="1"/>
  <c r="L103" i="1"/>
  <c r="L115" i="1"/>
  <c r="L127" i="1"/>
  <c r="L139" i="1"/>
  <c r="L151" i="1"/>
  <c r="L163" i="1"/>
  <c r="L175" i="1"/>
  <c r="L187" i="1"/>
  <c r="L199" i="1"/>
  <c r="L211" i="1"/>
  <c r="L223" i="1"/>
  <c r="L235" i="1"/>
  <c r="L247" i="1"/>
  <c r="L259" i="1"/>
  <c r="L271" i="1"/>
  <c r="L283" i="1"/>
  <c r="L33" i="1"/>
  <c r="L93" i="1"/>
  <c r="L141" i="1"/>
  <c r="L225" i="1"/>
  <c r="L34" i="1"/>
  <c r="L82" i="1"/>
  <c r="L118" i="1"/>
  <c r="L166" i="1"/>
  <c r="L226" i="1"/>
  <c r="L96" i="1"/>
  <c r="L192" i="1"/>
  <c r="L276" i="1"/>
  <c r="L32" i="1"/>
  <c r="L44" i="1"/>
  <c r="L56" i="1"/>
  <c r="L68" i="1"/>
  <c r="L80" i="1"/>
  <c r="L92" i="1"/>
  <c r="L104" i="1"/>
  <c r="L116" i="1"/>
  <c r="L128" i="1"/>
  <c r="L140" i="1"/>
  <c r="L152" i="1"/>
  <c r="L164" i="1"/>
  <c r="L176" i="1"/>
  <c r="L188" i="1"/>
  <c r="L200" i="1"/>
  <c r="L212" i="1"/>
  <c r="L224" i="1"/>
  <c r="L236" i="1"/>
  <c r="L248" i="1"/>
  <c r="L260" i="1"/>
  <c r="L272" i="1"/>
  <c r="L284" i="1"/>
  <c r="L129" i="1"/>
  <c r="L237" i="1"/>
  <c r="L94" i="1"/>
  <c r="L202" i="1"/>
  <c r="L286" i="1"/>
  <c r="L120" i="1"/>
  <c r="L204" i="1"/>
  <c r="L35" i="1"/>
  <c r="L47" i="1"/>
  <c r="L59" i="1"/>
  <c r="L71" i="1"/>
  <c r="L83" i="1"/>
  <c r="L95" i="1"/>
  <c r="L107" i="1"/>
  <c r="L119" i="1"/>
  <c r="L131" i="1"/>
  <c r="L143" i="1"/>
  <c r="L155" i="1"/>
  <c r="L167" i="1"/>
  <c r="L179" i="1"/>
  <c r="L191" i="1"/>
  <c r="L203" i="1"/>
  <c r="L215" i="1"/>
  <c r="L227" i="1"/>
  <c r="L239" i="1"/>
  <c r="L251" i="1"/>
  <c r="L263" i="1"/>
  <c r="L275" i="1"/>
  <c r="L287" i="1"/>
  <c r="L84" i="1"/>
  <c r="L180" i="1"/>
  <c r="L264" i="1"/>
  <c r="L37" i="1"/>
  <c r="L49" i="1"/>
  <c r="L61" i="1"/>
  <c r="L73" i="1"/>
  <c r="L85" i="1"/>
  <c r="L97" i="1"/>
  <c r="L109" i="1"/>
  <c r="L121" i="1"/>
  <c r="L133" i="1"/>
  <c r="L145" i="1"/>
  <c r="L157" i="1"/>
  <c r="L169" i="1"/>
  <c r="L181" i="1"/>
  <c r="L193" i="1"/>
  <c r="L205" i="1"/>
  <c r="L217" i="1"/>
  <c r="L229" i="1"/>
  <c r="L241" i="1"/>
  <c r="L253" i="1"/>
  <c r="L265" i="1"/>
  <c r="L277" i="1"/>
  <c r="L24" i="1"/>
  <c r="L26" i="1"/>
  <c r="L38" i="1"/>
  <c r="L50" i="1"/>
  <c r="L62" i="1"/>
  <c r="L74" i="1"/>
  <c r="L86" i="1"/>
  <c r="L98" i="1"/>
  <c r="L110" i="1"/>
  <c r="L122" i="1"/>
  <c r="L134" i="1"/>
  <c r="L146" i="1"/>
  <c r="L158" i="1"/>
  <c r="L170" i="1"/>
  <c r="L182" i="1"/>
  <c r="L194" i="1"/>
  <c r="L206" i="1"/>
  <c r="L218" i="1"/>
  <c r="L230" i="1"/>
  <c r="L242" i="1"/>
  <c r="L254" i="1"/>
  <c r="L266" i="1"/>
  <c r="L278" i="1"/>
  <c r="L25" i="1"/>
  <c r="P12" i="18"/>
  <c r="O12" i="77" s="1"/>
  <c r="Q12" i="18"/>
  <c r="P12" i="77" s="1"/>
  <c r="R12" i="18"/>
  <c r="Q12" i="77" s="1"/>
  <c r="G12" i="18"/>
  <c r="F12" i="77" s="1"/>
  <c r="L23" i="1"/>
  <c r="M11" i="18"/>
  <c r="L11" i="77" s="1"/>
  <c r="L11" i="18"/>
  <c r="K11" i="77" s="1"/>
  <c r="K11" i="18"/>
  <c r="J11" i="77" s="1"/>
  <c r="N12" i="18"/>
  <c r="M12" i="77" s="1"/>
  <c r="J11" i="18"/>
  <c r="I11" i="77" s="1"/>
  <c r="M12" i="18"/>
  <c r="L12" i="77" s="1"/>
  <c r="I11" i="18"/>
  <c r="H11" i="77" s="1"/>
  <c r="L12" i="18"/>
  <c r="K12" i="77" s="1"/>
  <c r="H11" i="18"/>
  <c r="G11" i="77" s="1"/>
  <c r="K12" i="18"/>
  <c r="J12" i="77" s="1"/>
  <c r="G11" i="18"/>
  <c r="F11" i="77" s="1"/>
  <c r="J12" i="18"/>
  <c r="I12" i="77" s="1"/>
  <c r="P11" i="18"/>
  <c r="O11" i="77" s="1"/>
  <c r="I12" i="18"/>
  <c r="H12" i="77" s="1"/>
  <c r="R11" i="18"/>
  <c r="Q11" i="77" s="1"/>
  <c r="H12" i="18"/>
  <c r="G12" i="77" s="1"/>
  <c r="O11" i="18"/>
  <c r="N11" i="77" s="1"/>
  <c r="O12" i="18"/>
  <c r="N12" i="77" s="1"/>
  <c r="N11" i="18"/>
  <c r="M11" i="77" s="1"/>
  <c r="Q11" i="18"/>
  <c r="P11" i="77" s="1"/>
  <c r="M139" i="1"/>
  <c r="M145" i="1"/>
  <c r="M151" i="1"/>
  <c r="M157" i="1"/>
  <c r="M163" i="1"/>
  <c r="M169" i="1"/>
  <c r="M175" i="1"/>
  <c r="M181" i="1"/>
  <c r="M187" i="1"/>
  <c r="M193" i="1"/>
  <c r="M199" i="1"/>
  <c r="M205" i="1"/>
  <c r="M211" i="1"/>
  <c r="M217" i="1"/>
  <c r="M223" i="1"/>
  <c r="M229" i="1"/>
  <c r="M235" i="1"/>
  <c r="M241" i="1"/>
  <c r="M247" i="1"/>
  <c r="M253" i="1"/>
  <c r="M259" i="1"/>
  <c r="M265" i="1"/>
  <c r="M271" i="1"/>
  <c r="M277" i="1"/>
  <c r="M283" i="1"/>
  <c r="M87" i="1"/>
  <c r="M93" i="1"/>
  <c r="M99" i="1"/>
  <c r="M105" i="1"/>
  <c r="M111" i="1"/>
  <c r="M117" i="1"/>
  <c r="M123" i="1"/>
  <c r="M129" i="1"/>
  <c r="M135" i="1"/>
  <c r="M120" i="1"/>
  <c r="M116" i="1"/>
  <c r="M102" i="1"/>
  <c r="M98" i="1"/>
  <c r="M128" i="1"/>
  <c r="M140" i="1"/>
  <c r="M146" i="1"/>
  <c r="M152" i="1"/>
  <c r="M158" i="1"/>
  <c r="M164" i="1"/>
  <c r="M170" i="1"/>
  <c r="M176" i="1"/>
  <c r="M182" i="1"/>
  <c r="M188" i="1"/>
  <c r="M194" i="1"/>
  <c r="M200" i="1"/>
  <c r="M206" i="1"/>
  <c r="M212" i="1"/>
  <c r="M218" i="1"/>
  <c r="M224" i="1"/>
  <c r="M230" i="1"/>
  <c r="M236" i="1"/>
  <c r="M242" i="1"/>
  <c r="M248" i="1"/>
  <c r="M254" i="1"/>
  <c r="M260" i="1"/>
  <c r="M266" i="1"/>
  <c r="M272" i="1"/>
  <c r="M278" i="1"/>
  <c r="M284" i="1"/>
  <c r="M88" i="1"/>
  <c r="M94" i="1"/>
  <c r="M100" i="1"/>
  <c r="M106" i="1"/>
  <c r="M112" i="1"/>
  <c r="M118" i="1"/>
  <c r="M124" i="1"/>
  <c r="M130" i="1"/>
  <c r="M136" i="1"/>
  <c r="M108" i="1"/>
  <c r="M148" i="1"/>
  <c r="M154" i="1"/>
  <c r="M160" i="1"/>
  <c r="M166" i="1"/>
  <c r="M172" i="1"/>
  <c r="M178" i="1"/>
  <c r="M190" i="1"/>
  <c r="M202" i="1"/>
  <c r="M214" i="1"/>
  <c r="M220" i="1"/>
  <c r="M232" i="1"/>
  <c r="M250" i="1"/>
  <c r="M256" i="1"/>
  <c r="M268" i="1"/>
  <c r="M286" i="1"/>
  <c r="M114" i="1"/>
  <c r="M122" i="1"/>
  <c r="M141" i="1"/>
  <c r="M147" i="1"/>
  <c r="M153" i="1"/>
  <c r="M159" i="1"/>
  <c r="M165" i="1"/>
  <c r="M171" i="1"/>
  <c r="M177" i="1"/>
  <c r="M183" i="1"/>
  <c r="M189" i="1"/>
  <c r="M195" i="1"/>
  <c r="M201" i="1"/>
  <c r="M207" i="1"/>
  <c r="M213" i="1"/>
  <c r="M219" i="1"/>
  <c r="M225" i="1"/>
  <c r="M231" i="1"/>
  <c r="M237" i="1"/>
  <c r="M243" i="1"/>
  <c r="M249" i="1"/>
  <c r="M255" i="1"/>
  <c r="M261" i="1"/>
  <c r="M267" i="1"/>
  <c r="M273" i="1"/>
  <c r="M279" i="1"/>
  <c r="M285" i="1"/>
  <c r="M89" i="1"/>
  <c r="M95" i="1"/>
  <c r="M101" i="1"/>
  <c r="M107" i="1"/>
  <c r="M113" i="1"/>
  <c r="M119" i="1"/>
  <c r="M125" i="1"/>
  <c r="M131" i="1"/>
  <c r="M142" i="1"/>
  <c r="M184" i="1"/>
  <c r="M196" i="1"/>
  <c r="M208" i="1"/>
  <c r="M226" i="1"/>
  <c r="M244" i="1"/>
  <c r="M262" i="1"/>
  <c r="M280" i="1"/>
  <c r="M96" i="1"/>
  <c r="M132" i="1"/>
  <c r="M238" i="1"/>
  <c r="M274" i="1"/>
  <c r="M90" i="1"/>
  <c r="M126" i="1"/>
  <c r="M137" i="1"/>
  <c r="M143" i="1"/>
  <c r="M149" i="1"/>
  <c r="M155" i="1"/>
  <c r="M161" i="1"/>
  <c r="M167" i="1"/>
  <c r="M173" i="1"/>
  <c r="M179" i="1"/>
  <c r="M185" i="1"/>
  <c r="M191" i="1"/>
  <c r="M197" i="1"/>
  <c r="M203" i="1"/>
  <c r="M209" i="1"/>
  <c r="M215" i="1"/>
  <c r="M221" i="1"/>
  <c r="M227" i="1"/>
  <c r="M233" i="1"/>
  <c r="M239" i="1"/>
  <c r="M245" i="1"/>
  <c r="M251" i="1"/>
  <c r="M257" i="1"/>
  <c r="M263" i="1"/>
  <c r="M269" i="1"/>
  <c r="M275" i="1"/>
  <c r="M281" i="1"/>
  <c r="M287" i="1"/>
  <c r="M91" i="1"/>
  <c r="M97" i="1"/>
  <c r="M103" i="1"/>
  <c r="M109" i="1"/>
  <c r="M115" i="1"/>
  <c r="M121" i="1"/>
  <c r="M127" i="1"/>
  <c r="M133" i="1"/>
  <c r="M104" i="1"/>
  <c r="M138" i="1"/>
  <c r="M144" i="1"/>
  <c r="M150" i="1"/>
  <c r="M156" i="1"/>
  <c r="M162" i="1"/>
  <c r="M168" i="1"/>
  <c r="M174" i="1"/>
  <c r="M180" i="1"/>
  <c r="M186" i="1"/>
  <c r="M192" i="1"/>
  <c r="M198" i="1"/>
  <c r="M204" i="1"/>
  <c r="M210" i="1"/>
  <c r="M216" i="1"/>
  <c r="M222" i="1"/>
  <c r="M228" i="1"/>
  <c r="M234" i="1"/>
  <c r="M240" i="1"/>
  <c r="M246" i="1"/>
  <c r="M252" i="1"/>
  <c r="M258" i="1"/>
  <c r="M264" i="1"/>
  <c r="M270" i="1"/>
  <c r="M276" i="1"/>
  <c r="M282" i="1"/>
  <c r="M288" i="1"/>
  <c r="M92" i="1"/>
  <c r="M110" i="1"/>
  <c r="M134" i="1"/>
  <c r="M29" i="1"/>
  <c r="M41" i="1"/>
  <c r="M53" i="1"/>
  <c r="M65" i="1"/>
  <c r="M77" i="1"/>
  <c r="M24" i="1"/>
  <c r="M64" i="1"/>
  <c r="M30" i="1"/>
  <c r="M42" i="1"/>
  <c r="M54" i="1"/>
  <c r="M66" i="1"/>
  <c r="M78" i="1"/>
  <c r="M23" i="1"/>
  <c r="M31" i="1"/>
  <c r="M43" i="1"/>
  <c r="M55" i="1"/>
  <c r="M67" i="1"/>
  <c r="M79" i="1"/>
  <c r="M40" i="1"/>
  <c r="M32" i="1"/>
  <c r="M44" i="1"/>
  <c r="M56" i="1"/>
  <c r="M68" i="1"/>
  <c r="M80" i="1"/>
  <c r="M33" i="1"/>
  <c r="M45" i="1"/>
  <c r="M57" i="1"/>
  <c r="M69" i="1"/>
  <c r="M81" i="1"/>
  <c r="M52" i="1"/>
  <c r="M34" i="1"/>
  <c r="M46" i="1"/>
  <c r="M58" i="1"/>
  <c r="M70" i="1"/>
  <c r="M82" i="1"/>
  <c r="M35" i="1"/>
  <c r="M47" i="1"/>
  <c r="M59" i="1"/>
  <c r="M71" i="1"/>
  <c r="M83" i="1"/>
  <c r="M36" i="1"/>
  <c r="M48" i="1"/>
  <c r="M60" i="1"/>
  <c r="M72" i="1"/>
  <c r="M84" i="1"/>
  <c r="M76" i="1"/>
  <c r="M25" i="1"/>
  <c r="M37" i="1"/>
  <c r="M49" i="1"/>
  <c r="M61" i="1"/>
  <c r="M73" i="1"/>
  <c r="M85" i="1"/>
  <c r="M26" i="1"/>
  <c r="M38" i="1"/>
  <c r="M50" i="1"/>
  <c r="M62" i="1"/>
  <c r="M74" i="1"/>
  <c r="M86" i="1"/>
  <c r="M27" i="1"/>
  <c r="M39" i="1"/>
  <c r="M51" i="1"/>
  <c r="M63" i="1"/>
  <c r="M75" i="1"/>
  <c r="M28" i="1"/>
  <c r="G1" i="77"/>
  <c r="H1" i="18"/>
  <c r="H4" i="77"/>
  <c r="I4" i="18"/>
  <c r="G2" i="77"/>
  <c r="H2" i="18"/>
  <c r="J4" i="77"/>
  <c r="K4" i="18"/>
  <c r="G3" i="77"/>
  <c r="H3" i="18"/>
  <c r="AL1498" i="1"/>
  <c r="AL1495" i="1"/>
  <c r="AQ1498" i="1"/>
  <c r="AP1498" i="1"/>
  <c r="AQ1497" i="1"/>
  <c r="AP1497" i="1"/>
  <c r="AP1496" i="1"/>
  <c r="AQ1496" i="1"/>
  <c r="AQ1495" i="1"/>
  <c r="AP1495" i="1"/>
  <c r="AL1497" i="1"/>
  <c r="AL1273" i="1"/>
  <c r="AL1264" i="1"/>
  <c r="AL1278" i="1"/>
  <c r="AL1287" i="1"/>
  <c r="AL1496" i="1"/>
  <c r="AL1281" i="1"/>
  <c r="AL1290" i="1"/>
  <c r="AL1284" i="1"/>
  <c r="AL1267" i="1"/>
  <c r="AL1276" i="1"/>
  <c r="AL1277" i="1"/>
  <c r="AL1280" i="1"/>
  <c r="AL1283" i="1"/>
  <c r="AL1286" i="1"/>
  <c r="AL1289" i="1"/>
  <c r="AL1270" i="1"/>
  <c r="AL1279" i="1"/>
  <c r="AL1282" i="1"/>
  <c r="AL1285" i="1"/>
  <c r="AL1288" i="1"/>
  <c r="AL1291" i="1"/>
  <c r="AL1263" i="1"/>
  <c r="AL1266" i="1"/>
  <c r="AL1269" i="1"/>
  <c r="AL1272" i="1"/>
  <c r="AL1275" i="1"/>
  <c r="AL1265" i="1"/>
  <c r="AL1268" i="1"/>
  <c r="AL1271" i="1"/>
  <c r="AL1274" i="1"/>
  <c r="AL1292" i="1"/>
  <c r="N442" i="4" l="1"/>
  <c r="N541" i="4"/>
  <c r="N545" i="4"/>
  <c r="N1128" i="4"/>
  <c r="N448" i="4"/>
  <c r="N456" i="4"/>
  <c r="N436" i="4"/>
  <c r="N673" i="4"/>
  <c r="N840" i="4"/>
  <c r="N721" i="4"/>
  <c r="N489" i="4"/>
  <c r="N1261" i="4"/>
  <c r="N280" i="4"/>
  <c r="P280" i="4" s="1"/>
  <c r="N729" i="4"/>
  <c r="N434" i="4"/>
  <c r="N880" i="4"/>
  <c r="N1089" i="4"/>
  <c r="N861" i="4"/>
  <c r="N1209" i="4"/>
  <c r="N1061" i="4"/>
  <c r="N1277" i="4"/>
  <c r="N560" i="4"/>
  <c r="N680" i="4"/>
  <c r="N1276" i="4"/>
  <c r="N485" i="4"/>
  <c r="N1149" i="4"/>
  <c r="N1280" i="4"/>
  <c r="N771" i="4"/>
  <c r="N797" i="4"/>
  <c r="N339" i="4"/>
  <c r="N30" i="4"/>
  <c r="N27" i="4"/>
  <c r="N23" i="4"/>
  <c r="N33" i="4"/>
  <c r="N32" i="4"/>
  <c r="N21" i="4"/>
  <c r="N29" i="4"/>
  <c r="N25" i="4"/>
  <c r="N26" i="4"/>
  <c r="N31" i="4"/>
  <c r="N34" i="4"/>
  <c r="N24" i="4"/>
  <c r="N22" i="4"/>
  <c r="N28" i="4"/>
  <c r="N1168" i="4"/>
  <c r="N18" i="4"/>
  <c r="N1160" i="4"/>
  <c r="N836" i="4"/>
  <c r="N1116" i="4"/>
  <c r="N349" i="4"/>
  <c r="N1237" i="4"/>
  <c r="N876" i="4"/>
  <c r="N286" i="4"/>
  <c r="P286" i="4" s="1"/>
  <c r="N410" i="4"/>
  <c r="N893" i="4"/>
  <c r="N325" i="4"/>
  <c r="N528" i="4"/>
  <c r="N468" i="4"/>
  <c r="N708" i="4"/>
  <c r="N405" i="4"/>
  <c r="N300" i="4"/>
  <c r="P300" i="4" s="1"/>
  <c r="N529" i="4"/>
  <c r="N912" i="4"/>
  <c r="N1228" i="4"/>
  <c r="N267" i="4"/>
  <c r="P267" i="4" s="1"/>
  <c r="N351" i="4"/>
  <c r="N1229" i="4"/>
  <c r="N628" i="4"/>
  <c r="N358" i="4"/>
  <c r="N364" i="4"/>
  <c r="N238" i="4"/>
  <c r="N855" i="4"/>
  <c r="N823" i="4"/>
  <c r="N1141" i="4"/>
  <c r="N1122" i="4"/>
  <c r="N780" i="4"/>
  <c r="N752" i="4"/>
  <c r="N1092" i="4"/>
  <c r="N484" i="4"/>
  <c r="N1138" i="4"/>
  <c r="N465" i="4"/>
  <c r="N400" i="4"/>
  <c r="N537" i="4"/>
  <c r="N561" i="4"/>
  <c r="N230" i="4"/>
  <c r="N1110" i="4"/>
  <c r="N764" i="4"/>
  <c r="N801" i="4"/>
  <c r="N452" i="4"/>
  <c r="N481" i="4"/>
  <c r="N553" i="4"/>
  <c r="N487" i="4"/>
  <c r="N706" i="4"/>
  <c r="N418" i="4"/>
  <c r="N610" i="4"/>
  <c r="N698" i="4"/>
  <c r="N282" i="4"/>
  <c r="P282" i="4" s="1"/>
  <c r="N377" i="4"/>
  <c r="N376" i="4"/>
  <c r="N737" i="4"/>
  <c r="N328" i="4"/>
  <c r="N247" i="4"/>
  <c r="N357" i="4"/>
  <c r="N263" i="4"/>
  <c r="P263" i="4" s="1"/>
  <c r="N999" i="4"/>
  <c r="N985" i="4"/>
  <c r="N502" i="4"/>
  <c r="N744" i="4"/>
  <c r="N1093" i="4"/>
  <c r="N1013" i="4"/>
  <c r="N1020" i="4"/>
  <c r="N552" i="4"/>
  <c r="N1256" i="4"/>
  <c r="N1012" i="4"/>
  <c r="N544" i="4"/>
  <c r="N314" i="4"/>
  <c r="N600" i="4"/>
  <c r="N1080" i="4"/>
  <c r="N1264" i="4"/>
  <c r="N226" i="4"/>
  <c r="N1072" i="4"/>
  <c r="N423" i="4"/>
  <c r="N941" i="4"/>
  <c r="N1041" i="4"/>
  <c r="N1273" i="4"/>
  <c r="N1021" i="4"/>
  <c r="N276" i="4"/>
  <c r="P276" i="4" s="1"/>
  <c r="N193" i="4"/>
  <c r="N188" i="4"/>
  <c r="N234" i="4"/>
  <c r="N202" i="4"/>
  <c r="N274" i="4"/>
  <c r="N557" i="4"/>
  <c r="N701" i="4"/>
  <c r="N493" i="4"/>
  <c r="N469" i="4"/>
  <c r="N818" i="4"/>
  <c r="N624" i="4"/>
  <c r="N297" i="4"/>
  <c r="P297" i="4" s="1"/>
  <c r="N310" i="4"/>
  <c r="N1240" i="4"/>
  <c r="N625" i="4"/>
  <c r="N964" i="4"/>
  <c r="N1164" i="4"/>
  <c r="N506" i="4"/>
  <c r="N439" i="4"/>
  <c r="N748" i="4"/>
  <c r="N1239" i="4"/>
  <c r="N1037" i="4"/>
  <c r="N577" i="4"/>
  <c r="N707" i="4"/>
  <c r="N967" i="4"/>
  <c r="N1181" i="4"/>
  <c r="N1166" i="4"/>
  <c r="N546" i="4"/>
  <c r="N700" i="4"/>
  <c r="N820" i="4"/>
  <c r="N568" i="4"/>
  <c r="N1104" i="4"/>
  <c r="N1269" i="4"/>
  <c r="N248" i="4"/>
  <c r="P248" i="4" s="1"/>
  <c r="N534" i="4"/>
  <c r="N225" i="4"/>
  <c r="AQ1444" i="1"/>
  <c r="AQ1235" i="1"/>
  <c r="AQ1209" i="1"/>
  <c r="AQ1279" i="1"/>
  <c r="AQ1111" i="1"/>
  <c r="AQ1368" i="1"/>
  <c r="AQ1430" i="1"/>
  <c r="AQ1426" i="1"/>
  <c r="AQ1087" i="1"/>
  <c r="AQ1198" i="1"/>
  <c r="AQ1108" i="1"/>
  <c r="AQ1263" i="1"/>
  <c r="AQ1141" i="1"/>
  <c r="AQ1325" i="1"/>
  <c r="AQ1066" i="1"/>
  <c r="AQ1229" i="1"/>
  <c r="N1137" i="4"/>
  <c r="N688" i="4"/>
  <c r="N956" i="4"/>
  <c r="N1224" i="4"/>
  <c r="N473" i="4"/>
  <c r="N773" i="4"/>
  <c r="AQ1245" i="1"/>
  <c r="AQ1408" i="1"/>
  <c r="AQ1220" i="1"/>
  <c r="AQ1347" i="1"/>
  <c r="AQ1099" i="1"/>
  <c r="AQ1334" i="1"/>
  <c r="AQ1381" i="1"/>
  <c r="AQ1163" i="1"/>
  <c r="AQ1162" i="1"/>
  <c r="AQ1367" i="1"/>
  <c r="AQ1137" i="1"/>
  <c r="AQ1402" i="1"/>
  <c r="AQ1208" i="1"/>
  <c r="AQ1308" i="1"/>
  <c r="AQ1317" i="1"/>
  <c r="AQ1409" i="1"/>
  <c r="AQ1316" i="1"/>
  <c r="AQ1421" i="1"/>
  <c r="AQ1423" i="1"/>
  <c r="AQ1247" i="1"/>
  <c r="AQ1374" i="1"/>
  <c r="AQ1150" i="1"/>
  <c r="AQ1110" i="1"/>
  <c r="AQ1217" i="1"/>
  <c r="AQ1073" i="1"/>
  <c r="AQ1228" i="1"/>
  <c r="AQ1084" i="1"/>
  <c r="AQ1239" i="1"/>
  <c r="AQ1095" i="1"/>
  <c r="AQ1250" i="1"/>
  <c r="AQ1106" i="1"/>
  <c r="AQ1117" i="1"/>
  <c r="AQ1116" i="1"/>
  <c r="AQ1438" i="1"/>
  <c r="AQ1146" i="1"/>
  <c r="AQ1406" i="1"/>
  <c r="AQ1391" i="1"/>
  <c r="AQ1097" i="1"/>
  <c r="AQ1358" i="1"/>
  <c r="AQ1373" i="1"/>
  <c r="AQ1122" i="1"/>
  <c r="AQ1085" i="1"/>
  <c r="N246" i="4"/>
  <c r="N753" i="4"/>
  <c r="N916" i="4"/>
  <c r="N317" i="4"/>
  <c r="N1162" i="4"/>
  <c r="N666" i="4"/>
  <c r="AQ1197" i="1"/>
  <c r="AQ1396" i="1"/>
  <c r="AQ1196" i="1"/>
  <c r="AQ1335" i="1"/>
  <c r="AQ1067" i="1"/>
  <c r="AQ1322" i="1"/>
  <c r="AQ1369" i="1"/>
  <c r="AQ1139" i="1"/>
  <c r="AQ1452" i="1"/>
  <c r="AQ1138" i="1"/>
  <c r="AQ1355" i="1"/>
  <c r="AQ1113" i="1"/>
  <c r="AQ1390" i="1"/>
  <c r="AQ1184" i="1"/>
  <c r="AQ1173" i="1"/>
  <c r="AQ1449" i="1"/>
  <c r="AQ1448" i="1"/>
  <c r="AQ1411" i="1"/>
  <c r="AQ1223" i="1"/>
  <c r="AQ1362" i="1"/>
  <c r="AQ1126" i="1"/>
  <c r="AQ1242" i="1"/>
  <c r="AQ1098" i="1"/>
  <c r="AQ1205" i="1"/>
  <c r="AQ1061" i="1"/>
  <c r="AQ1216" i="1"/>
  <c r="AQ1072" i="1"/>
  <c r="AQ1227" i="1"/>
  <c r="AQ1083" i="1"/>
  <c r="AQ1238" i="1"/>
  <c r="AQ1094" i="1"/>
  <c r="AQ1249" i="1"/>
  <c r="AQ1105" i="1"/>
  <c r="AQ1403" i="1"/>
  <c r="AQ1432" i="1"/>
  <c r="AQ1241" i="1"/>
  <c r="AQ1266" i="1"/>
  <c r="AQ1107" i="1"/>
  <c r="N1088" i="4"/>
  <c r="N1112" i="4"/>
  <c r="N868" i="4"/>
  <c r="N287" i="4"/>
  <c r="P287" i="4" s="1"/>
  <c r="N847" i="4"/>
  <c r="AQ1101" i="1"/>
  <c r="AQ1384" i="1"/>
  <c r="AQ1172" i="1"/>
  <c r="AQ1323" i="1"/>
  <c r="AQ1305" i="1"/>
  <c r="AQ1397" i="1"/>
  <c r="AQ1357" i="1"/>
  <c r="AQ1115" i="1"/>
  <c r="AQ1440" i="1"/>
  <c r="AQ1114" i="1"/>
  <c r="AQ1392" i="1"/>
  <c r="AQ1343" i="1"/>
  <c r="AQ1089" i="1"/>
  <c r="AQ1394" i="1"/>
  <c r="AQ1378" i="1"/>
  <c r="AQ1160" i="1"/>
  <c r="AQ1437" i="1"/>
  <c r="AQ1277" i="1"/>
  <c r="AQ1436" i="1"/>
  <c r="AQ1272" i="1"/>
  <c r="AQ1399" i="1"/>
  <c r="AQ1199" i="1"/>
  <c r="AQ1442" i="1"/>
  <c r="AQ1350" i="1"/>
  <c r="AQ1102" i="1"/>
  <c r="AQ1075" i="1"/>
  <c r="AQ1230" i="1"/>
  <c r="AQ1086" i="1"/>
  <c r="AQ1193" i="1"/>
  <c r="AQ1204" i="1"/>
  <c r="AQ1060" i="1"/>
  <c r="AQ1215" i="1"/>
  <c r="AQ1071" i="1"/>
  <c r="AQ1226" i="1"/>
  <c r="AQ1082" i="1"/>
  <c r="AQ1237" i="1"/>
  <c r="AQ1093" i="1"/>
  <c r="AQ1383" i="1"/>
  <c r="AQ1076" i="1"/>
  <c r="AQ1131" i="1"/>
  <c r="AQ1142" i="1"/>
  <c r="AQ1268" i="1"/>
  <c r="AQ1092" i="1"/>
  <c r="AQ1340" i="1"/>
  <c r="AQ1420" i="1"/>
  <c r="AQ1186" i="1"/>
  <c r="AQ1053" i="1"/>
  <c r="AQ1386" i="1"/>
  <c r="AQ1118" i="1"/>
  <c r="N1148" i="4"/>
  <c r="N848" i="4"/>
  <c r="N261" i="4"/>
  <c r="P261" i="4" s="1"/>
  <c r="AQ1372" i="1"/>
  <c r="AQ1148" i="1"/>
  <c r="AQ1306" i="1"/>
  <c r="AQ1269" i="1"/>
  <c r="AQ1283" i="1"/>
  <c r="AQ1349" i="1"/>
  <c r="AQ1345" i="1"/>
  <c r="AQ1091" i="1"/>
  <c r="AQ1416" i="1"/>
  <c r="AQ1090" i="1"/>
  <c r="AQ1331" i="1"/>
  <c r="AQ1055" i="1"/>
  <c r="AQ1366" i="1"/>
  <c r="AQ1136" i="1"/>
  <c r="AQ1428" i="1"/>
  <c r="AQ1425" i="1"/>
  <c r="AQ1424" i="1"/>
  <c r="AQ1248" i="1"/>
  <c r="AQ1387" i="1"/>
  <c r="AQ1175" i="1"/>
  <c r="AQ1338" i="1"/>
  <c r="AQ1078" i="1"/>
  <c r="AQ1063" i="1"/>
  <c r="AQ1218" i="1"/>
  <c r="AQ1074" i="1"/>
  <c r="AQ1181" i="1"/>
  <c r="AQ1192" i="1"/>
  <c r="AQ1203" i="1"/>
  <c r="AQ1059" i="1"/>
  <c r="AQ1214" i="1"/>
  <c r="AQ1070" i="1"/>
  <c r="AQ1225" i="1"/>
  <c r="AQ1081" i="1"/>
  <c r="AQ1410" i="1"/>
  <c r="AQ1371" i="1"/>
  <c r="AQ1080" i="1"/>
  <c r="AQ1285" i="1"/>
  <c r="AQ1244" i="1"/>
  <c r="AQ1161" i="1"/>
  <c r="AQ1329" i="1"/>
  <c r="N940" i="4"/>
  <c r="N1208" i="4"/>
  <c r="N853" i="4"/>
  <c r="N800" i="4"/>
  <c r="N1225" i="4"/>
  <c r="AQ1360" i="1"/>
  <c r="AQ1124" i="1"/>
  <c r="AQ1443" i="1"/>
  <c r="AQ1284" i="1"/>
  <c r="AQ1291" i="1"/>
  <c r="AQ1333" i="1"/>
  <c r="AQ1065" i="1"/>
  <c r="AQ1404" i="1"/>
  <c r="AQ1056" i="1"/>
  <c r="AQ1319" i="1"/>
  <c r="AQ1354" i="1"/>
  <c r="AQ1112" i="1"/>
  <c r="AQ1320" i="1"/>
  <c r="AQ1413" i="1"/>
  <c r="AQ1231" i="1"/>
  <c r="AQ1412" i="1"/>
  <c r="AQ1224" i="1"/>
  <c r="AQ1375" i="1"/>
  <c r="AQ1151" i="1"/>
  <c r="AQ1326" i="1"/>
  <c r="AQ1206" i="1"/>
  <c r="AQ1062" i="1"/>
  <c r="AQ1169" i="1"/>
  <c r="AQ1180" i="1"/>
  <c r="AQ1191" i="1"/>
  <c r="AQ1202" i="1"/>
  <c r="AQ1058" i="1"/>
  <c r="AQ1213" i="1"/>
  <c r="AQ1069" i="1"/>
  <c r="AQ1234" i="1"/>
  <c r="AQ1352" i="1"/>
  <c r="N1079" i="4"/>
  <c r="AQ1210" i="1"/>
  <c r="AQ1341" i="1"/>
  <c r="AQ1278" i="1"/>
  <c r="AQ1252" i="1"/>
  <c r="AQ1274" i="1"/>
  <c r="N210" i="4"/>
  <c r="AQ1359" i="1"/>
  <c r="AQ1393" i="1"/>
  <c r="AQ1379" i="1"/>
  <c r="AQ1356" i="1"/>
  <c r="AQ1435" i="1"/>
  <c r="AQ1096" i="1"/>
  <c r="N796" i="4"/>
  <c r="N760" i="4"/>
  <c r="AQ1348" i="1"/>
  <c r="AQ1100" i="1"/>
  <c r="AQ1431" i="1"/>
  <c r="AQ1267" i="1"/>
  <c r="AQ1236" i="1"/>
  <c r="AQ1221" i="1"/>
  <c r="AQ1321" i="1"/>
  <c r="AQ1344" i="1"/>
  <c r="AQ1451" i="1"/>
  <c r="AQ1301" i="1"/>
  <c r="AQ1342" i="1"/>
  <c r="AQ1088" i="1"/>
  <c r="AQ1401" i="1"/>
  <c r="AQ1207" i="1"/>
  <c r="AQ1400" i="1"/>
  <c r="AQ1200" i="1"/>
  <c r="AQ1363" i="1"/>
  <c r="AQ1127" i="1"/>
  <c r="AQ1380" i="1"/>
  <c r="AQ1313" i="1"/>
  <c r="AQ1194" i="1"/>
  <c r="AQ1157" i="1"/>
  <c r="AQ1312" i="1"/>
  <c r="AQ1168" i="1"/>
  <c r="AQ1179" i="1"/>
  <c r="AQ1190" i="1"/>
  <c r="AQ1201" i="1"/>
  <c r="AQ1057" i="1"/>
  <c r="AQ1171" i="1"/>
  <c r="AQ1417" i="1"/>
  <c r="AQ1353" i="1"/>
  <c r="AQ1104" i="1"/>
  <c r="AQ1290" i="1"/>
  <c r="AQ1264" i="1"/>
  <c r="AQ1286" i="1"/>
  <c r="AQ1447" i="1"/>
  <c r="AQ1130" i="1"/>
  <c r="AQ1232" i="1"/>
  <c r="AQ1271" i="1"/>
  <c r="AQ1251" i="1"/>
  <c r="AQ1273" i="1"/>
  <c r="N402" i="4"/>
  <c r="N1144" i="4"/>
  <c r="N1217" i="4"/>
  <c r="N860" i="4"/>
  <c r="N650" i="4"/>
  <c r="N961" i="4"/>
  <c r="AQ1336" i="1"/>
  <c r="AQ1068" i="1"/>
  <c r="AQ1419" i="1"/>
  <c r="AQ1243" i="1"/>
  <c r="AQ1212" i="1"/>
  <c r="AQ1125" i="1"/>
  <c r="AQ1346" i="1"/>
  <c r="AQ1304" i="1"/>
  <c r="AQ1303" i="1"/>
  <c r="AQ1439" i="1"/>
  <c r="AQ1280" i="1"/>
  <c r="AQ1332" i="1"/>
  <c r="AQ1330" i="1"/>
  <c r="AQ1054" i="1"/>
  <c r="AQ1389" i="1"/>
  <c r="AQ1183" i="1"/>
  <c r="AQ1388" i="1"/>
  <c r="AQ1176" i="1"/>
  <c r="AQ1418" i="1"/>
  <c r="AQ1351" i="1"/>
  <c r="AQ1103" i="1"/>
  <c r="AQ1446" i="1"/>
  <c r="AQ1292" i="1"/>
  <c r="AQ1182" i="1"/>
  <c r="AQ1145" i="1"/>
  <c r="AQ1156" i="1"/>
  <c r="AQ1311" i="1"/>
  <c r="AQ1167" i="1"/>
  <c r="AN1455" i="1"/>
  <c r="AQ1178" i="1"/>
  <c r="AQ1189" i="1"/>
  <c r="AQ1315" i="1"/>
  <c r="AQ1222" i="1"/>
  <c r="AQ1153" i="1"/>
  <c r="AQ1385" i="1"/>
  <c r="AQ1211" i="1"/>
  <c r="AQ1398" i="1"/>
  <c r="AQ1134" i="1"/>
  <c r="AQ1119" i="1"/>
  <c r="AQ1123" i="1"/>
  <c r="AQ1187" i="1"/>
  <c r="AQ1328" i="1"/>
  <c r="AQ1240" i="1"/>
  <c r="N1216" i="4"/>
  <c r="N308" i="4"/>
  <c r="N865" i="4"/>
  <c r="N548" i="4"/>
  <c r="N1233" i="4"/>
  <c r="N444" i="4"/>
  <c r="N471" i="4"/>
  <c r="N923" i="4"/>
  <c r="N763" i="4"/>
  <c r="AQ1324" i="1"/>
  <c r="AQ1361" i="1"/>
  <c r="AQ1407" i="1"/>
  <c r="AQ1219" i="1"/>
  <c r="AQ1188" i="1"/>
  <c r="AQ1077" i="1"/>
  <c r="AQ1164" i="1"/>
  <c r="AQ1441" i="1"/>
  <c r="AQ1282" i="1"/>
  <c r="AQ1281" i="1"/>
  <c r="AQ1427" i="1"/>
  <c r="AQ1337" i="1"/>
  <c r="AQ1318" i="1"/>
  <c r="AQ1377" i="1"/>
  <c r="AQ1159" i="1"/>
  <c r="AQ1382" i="1"/>
  <c r="AQ1376" i="1"/>
  <c r="AQ1152" i="1"/>
  <c r="AQ1339" i="1"/>
  <c r="AQ1079" i="1"/>
  <c r="AQ1434" i="1"/>
  <c r="AQ1270" i="1"/>
  <c r="AQ1314" i="1"/>
  <c r="AQ1170" i="1"/>
  <c r="AQ1133" i="1"/>
  <c r="AQ1288" i="1"/>
  <c r="AQ1144" i="1"/>
  <c r="AQ1155" i="1"/>
  <c r="AQ1310" i="1"/>
  <c r="AQ1166" i="1"/>
  <c r="AQ1177" i="1"/>
  <c r="AQ1289" i="1"/>
  <c r="AQ1109" i="1"/>
  <c r="AQ1120" i="1"/>
  <c r="AQ1275" i="1"/>
  <c r="AQ1147" i="1"/>
  <c r="AQ1405" i="1"/>
  <c r="AQ1185" i="1"/>
  <c r="AQ1445" i="1"/>
  <c r="AQ1064" i="1"/>
  <c r="AQ1414" i="1"/>
  <c r="AQ1174" i="1"/>
  <c r="AQ1129" i="1"/>
  <c r="N881" i="4"/>
  <c r="N1204" i="4"/>
  <c r="N569" i="4"/>
  <c r="N891" i="4"/>
  <c r="N965" i="4"/>
  <c r="N971" i="4"/>
  <c r="N755" i="4"/>
  <c r="AN1910" i="1"/>
  <c r="AQ1307" i="1"/>
  <c r="AQ1395" i="1"/>
  <c r="AQ1195" i="1"/>
  <c r="AQ1140" i="1"/>
  <c r="AQ1429" i="1"/>
  <c r="AQ1415" i="1"/>
  <c r="AQ1233" i="1"/>
  <c r="AQ1149" i="1"/>
  <c r="AQ1450" i="1"/>
  <c r="AQ1370" i="1"/>
  <c r="AQ1365" i="1"/>
  <c r="AQ1135" i="1"/>
  <c r="AQ1364" i="1"/>
  <c r="AQ1128" i="1"/>
  <c r="AQ1327" i="1"/>
  <c r="AQ1433" i="1"/>
  <c r="AQ1422" i="1"/>
  <c r="AQ1246" i="1"/>
  <c r="AQ1302" i="1"/>
  <c r="AQ1158" i="1"/>
  <c r="AQ1265" i="1"/>
  <c r="AQ1121" i="1"/>
  <c r="AQ1276" i="1"/>
  <c r="AQ1132" i="1"/>
  <c r="AQ1287" i="1"/>
  <c r="AQ1143" i="1"/>
  <c r="AQ1154" i="1"/>
  <c r="AQ1309" i="1"/>
  <c r="AQ1165" i="1"/>
  <c r="N197" i="4"/>
  <c r="N285" i="4"/>
  <c r="P285" i="4" s="1"/>
  <c r="N336" i="4"/>
  <c r="N1247" i="4"/>
  <c r="N283" i="4"/>
  <c r="P283" i="4" s="1"/>
  <c r="N483" i="4"/>
  <c r="N466" i="4"/>
  <c r="N264" i="4"/>
  <c r="P264" i="4" s="1"/>
  <c r="N687" i="4"/>
  <c r="N608" i="4"/>
  <c r="N422" i="4"/>
  <c r="N588" i="4"/>
  <c r="N340" i="4"/>
  <c r="N703" i="4"/>
  <c r="N1015" i="4"/>
  <c r="N667" i="4"/>
  <c r="N1140" i="4"/>
  <c r="N566" i="4"/>
  <c r="N318" i="4"/>
  <c r="N629" i="4"/>
  <c r="N1145" i="4"/>
  <c r="N256" i="4"/>
  <c r="P256" i="4" s="1"/>
  <c r="N549" i="4"/>
  <c r="N725" i="4"/>
  <c r="N404" i="4"/>
  <c r="N657" i="4"/>
  <c r="N705" i="4"/>
  <c r="N369" i="4"/>
  <c r="N986" i="4"/>
  <c r="N394" i="4"/>
  <c r="N1133" i="4"/>
  <c r="N1245" i="4"/>
  <c r="N302" i="4"/>
  <c r="N582" i="4"/>
  <c r="N504" i="4"/>
  <c r="N440" i="4"/>
  <c r="N497" i="4"/>
  <c r="N1129" i="4"/>
  <c r="N902" i="4"/>
  <c r="N781" i="4"/>
  <c r="N685" i="4"/>
  <c r="N944" i="4"/>
  <c r="N857" i="4"/>
  <c r="N1249" i="4"/>
  <c r="N488" i="4"/>
  <c r="N1068" i="4"/>
  <c r="N458" i="4"/>
  <c r="N1177" i="4"/>
  <c r="N690" i="4"/>
  <c r="N1231" i="4"/>
  <c r="N828" i="4"/>
  <c r="N1049" i="4"/>
  <c r="N1201" i="4"/>
  <c r="N904" i="4"/>
  <c r="N313" i="4"/>
  <c r="N649" i="4"/>
  <c r="N933" i="4"/>
  <c r="N327" i="4"/>
  <c r="N656" i="4"/>
  <c r="N421" i="4"/>
  <c r="N217" i="4"/>
  <c r="N1131" i="4"/>
  <c r="N478" i="4"/>
  <c r="N772" i="4"/>
  <c r="N235" i="4"/>
  <c r="N943" i="4"/>
  <c r="N1091" i="4"/>
  <c r="N1139" i="4"/>
  <c r="N1035" i="4"/>
  <c r="N890" i="4"/>
  <c r="N1253" i="4"/>
  <c r="N871" i="4"/>
  <c r="N505" i="4"/>
  <c r="N636" i="4"/>
  <c r="N832" i="4"/>
  <c r="N948" i="4"/>
  <c r="N309" i="4"/>
  <c r="N324" i="4"/>
  <c r="N388" i="4"/>
  <c r="N894" i="4"/>
  <c r="N1163" i="4"/>
  <c r="N224" i="4"/>
  <c r="N1085" i="4"/>
  <c r="N689" i="4"/>
  <c r="N204" i="4"/>
  <c r="N1189" i="4"/>
  <c r="N446" i="4"/>
  <c r="N1117" i="4"/>
  <c r="N1016" i="4"/>
  <c r="N470" i="4"/>
  <c r="N1287" i="4"/>
  <c r="N745" i="4"/>
  <c r="N1235" i="4"/>
  <c r="N344" i="4"/>
  <c r="N616" i="4"/>
  <c r="N533" i="4"/>
  <c r="N573" i="4"/>
  <c r="N1124" i="4"/>
  <c r="N1126" i="4"/>
  <c r="N988" i="4"/>
  <c r="N640" i="4"/>
  <c r="N805" i="4"/>
  <c r="N837" i="4"/>
  <c r="N432" i="4"/>
  <c r="N1017" i="4"/>
  <c r="N592" i="4"/>
  <c r="N378" i="4"/>
  <c r="N326" i="4"/>
  <c r="N399" i="4"/>
  <c r="N387" i="4"/>
  <c r="N1043" i="4"/>
  <c r="N609" i="4"/>
  <c r="N587" i="4"/>
  <c r="N512" i="4"/>
  <c r="N532" i="4"/>
  <c r="N385" i="4"/>
  <c r="N671" i="4"/>
  <c r="N295" i="4"/>
  <c r="P295" i="4" s="1"/>
  <c r="N290" i="4"/>
  <c r="P290" i="4" s="1"/>
  <c r="N1000" i="4"/>
  <c r="N451" i="4"/>
  <c r="N212" i="4"/>
  <c r="N1056" i="4"/>
  <c r="N884" i="4"/>
  <c r="N632" i="4"/>
  <c r="N190" i="4"/>
  <c r="N519" i="4"/>
  <c r="N937" i="4"/>
  <c r="N1219" i="4"/>
  <c r="N643" i="4"/>
  <c r="N724" i="4"/>
  <c r="N897" i="4"/>
  <c r="N1212" i="4"/>
  <c r="N694" i="4"/>
  <c r="N1134" i="4"/>
  <c r="N1203" i="4"/>
  <c r="N564" i="4"/>
  <c r="N472" i="4"/>
  <c r="N370" i="4"/>
  <c r="N627" i="4"/>
  <c r="N633" i="4"/>
  <c r="N1048" i="4"/>
  <c r="N1113" i="4"/>
  <c r="N1184" i="4"/>
  <c r="N365" i="4"/>
  <c r="N842" i="4"/>
  <c r="N824" i="4"/>
  <c r="N390" i="4"/>
  <c r="N384" i="4"/>
  <c r="N635" i="4"/>
  <c r="N1159" i="4"/>
  <c r="N795" i="4"/>
  <c r="N581" i="4"/>
  <c r="N486" i="4"/>
  <c r="N598" i="4"/>
  <c r="N920" i="4"/>
  <c r="N663" i="4"/>
  <c r="N1106" i="4"/>
  <c r="N953" i="4"/>
  <c r="N877" i="4"/>
  <c r="N1053" i="4"/>
  <c r="N1109" i="4"/>
  <c r="N602" i="4"/>
  <c r="N556" i="4"/>
  <c r="N229" i="4"/>
  <c r="N1039" i="4"/>
  <c r="N870" i="4"/>
  <c r="N935" i="4"/>
  <c r="N498" i="4"/>
  <c r="N542" i="4"/>
  <c r="N316" i="4"/>
  <c r="N1220" i="4"/>
  <c r="N970" i="4"/>
  <c r="N244" i="4"/>
  <c r="N665" i="4"/>
  <c r="N551" i="4"/>
  <c r="N1107" i="4"/>
  <c r="N1279" i="4"/>
  <c r="N846" i="4"/>
  <c r="N409" i="4"/>
  <c r="N467" i="4"/>
  <c r="N1236" i="4"/>
  <c r="N438" i="4"/>
  <c r="N856" i="4"/>
  <c r="N312" i="4"/>
  <c r="N1064" i="4"/>
  <c r="N371" i="4"/>
  <c r="N710" i="4"/>
  <c r="N311" i="4"/>
  <c r="N995" i="4"/>
  <c r="N503" i="4"/>
  <c r="N1146" i="4"/>
  <c r="N245" i="4"/>
  <c r="N288" i="4"/>
  <c r="P288" i="4" s="1"/>
  <c r="N574" i="4"/>
  <c r="N572" i="4"/>
  <c r="N222" i="4"/>
  <c r="N558" i="4"/>
  <c r="N932" i="4"/>
  <c r="N816" i="4"/>
  <c r="N570" i="4"/>
  <c r="N268" i="4"/>
  <c r="P268" i="4" s="1"/>
  <c r="N670" i="4"/>
  <c r="N955" i="4"/>
  <c r="N203" i="4"/>
  <c r="N1063" i="4"/>
  <c r="N854" i="4"/>
  <c r="N749" i="4"/>
  <c r="N200" i="4"/>
  <c r="N437" i="4"/>
  <c r="N269" i="4"/>
  <c r="P269" i="4" s="1"/>
  <c r="N949" i="4"/>
  <c r="N768" i="4"/>
  <c r="N198" i="4"/>
  <c r="N578" i="4"/>
  <c r="N681" i="4"/>
  <c r="N709" i="4"/>
  <c r="N776" i="4"/>
  <c r="N892" i="4"/>
  <c r="N1161" i="4"/>
  <c r="N974" i="4"/>
  <c r="N1029" i="4"/>
  <c r="N648" i="4"/>
  <c r="N540" i="4"/>
  <c r="N1060" i="4"/>
  <c r="N808" i="4"/>
  <c r="N209" i="4"/>
  <c r="N273" i="4"/>
  <c r="P273" i="4" s="1"/>
  <c r="N381" i="4"/>
  <c r="N929" i="4"/>
  <c r="N252" i="4"/>
  <c r="P252" i="4" s="1"/>
  <c r="N765" i="4"/>
  <c r="N1174" i="4"/>
  <c r="N1251" i="4"/>
  <c r="N1111" i="4"/>
  <c r="N1075" i="4"/>
  <c r="N1176" i="4"/>
  <c r="N872" i="4"/>
  <c r="N520" i="4"/>
  <c r="N242" i="4"/>
  <c r="N851" i="4"/>
  <c r="N864" i="4"/>
  <c r="N457" i="4"/>
  <c r="N1136" i="4"/>
  <c r="N980" i="4"/>
  <c r="N686" i="4"/>
  <c r="N691" i="4"/>
  <c r="N684" i="4"/>
  <c r="N996" i="4"/>
  <c r="N293" i="4"/>
  <c r="P293" i="4" s="1"/>
  <c r="N415" i="4"/>
  <c r="N641" i="4"/>
  <c r="N741" i="4"/>
  <c r="N1108" i="4"/>
  <c r="N593" i="4"/>
  <c r="N373" i="4"/>
  <c r="N664" i="4"/>
  <c r="N375" i="4"/>
  <c r="N615" i="4"/>
  <c r="N220" i="4"/>
  <c r="N1032" i="4"/>
  <c r="N792" i="4"/>
  <c r="N345" i="4"/>
  <c r="N1065" i="4"/>
  <c r="N661" i="4"/>
  <c r="N1069" i="4"/>
  <c r="N298" i="4"/>
  <c r="P298" i="4" s="1"/>
  <c r="N260" i="4"/>
  <c r="P260" i="4" s="1"/>
  <c r="N1232" i="4"/>
  <c r="N227" i="4"/>
  <c r="N898" i="4"/>
  <c r="N1283" i="4"/>
  <c r="N241" i="4"/>
  <c r="N788" i="4"/>
  <c r="N1244" i="4"/>
  <c r="N372" i="4"/>
  <c r="N1187" i="4"/>
  <c r="N959" i="4"/>
  <c r="N613" i="4"/>
  <c r="N460" i="4"/>
  <c r="N417" i="4"/>
  <c r="N1260" i="4"/>
  <c r="N408" i="4"/>
  <c r="N612" i="4"/>
  <c r="N1073" i="4"/>
  <c r="N420" i="4"/>
  <c r="N389" i="4"/>
  <c r="N702" i="4"/>
  <c r="N675" i="4"/>
  <c r="N386" i="4"/>
  <c r="N266" i="4"/>
  <c r="P266" i="4" s="1"/>
  <c r="N1121" i="4"/>
  <c r="N676" i="4"/>
  <c r="N299" i="4"/>
  <c r="P299" i="4" s="1"/>
  <c r="N835" i="4"/>
  <c r="N947" i="4"/>
  <c r="N1118" i="4"/>
  <c r="N862" i="4"/>
  <c r="N585" i="4"/>
  <c r="N196" i="4"/>
  <c r="N757" i="4"/>
  <c r="N1221" i="4"/>
  <c r="N804" i="4"/>
  <c r="N441" i="4"/>
  <c r="N321" i="4"/>
  <c r="N271" i="4"/>
  <c r="P271" i="4" s="1"/>
  <c r="N1127" i="4"/>
  <c r="N279" i="4"/>
  <c r="P279" i="4" s="1"/>
  <c r="N1076" i="4"/>
  <c r="N392" i="4"/>
  <c r="N1036" i="4"/>
  <c r="N477" i="4"/>
  <c r="N258" i="4"/>
  <c r="P258" i="4" s="1"/>
  <c r="N825" i="4"/>
  <c r="N878" i="4"/>
  <c r="N822" i="4"/>
  <c r="AQ1947" i="1"/>
  <c r="AQ1928" i="1"/>
  <c r="N1248" i="4"/>
  <c r="N508" i="4"/>
  <c r="N306" i="4"/>
  <c r="N596" i="4"/>
  <c r="N492" i="4"/>
  <c r="N367" i="4"/>
  <c r="N579" i="4"/>
  <c r="N1186" i="4"/>
  <c r="N1171" i="4"/>
  <c r="AQ1944" i="1"/>
  <c r="AQ1951" i="1"/>
  <c r="AQ1932" i="1"/>
  <c r="AQ1939" i="1"/>
  <c r="N500" i="4"/>
  <c r="N374" i="4"/>
  <c r="N562" i="4"/>
  <c r="N646" i="4"/>
  <c r="AQ1943" i="1"/>
  <c r="AQ1927" i="1"/>
  <c r="N232" i="4"/>
  <c r="N236" i="4"/>
  <c r="N192" i="4"/>
  <c r="N841" i="4"/>
  <c r="N453" i="4"/>
  <c r="N1057" i="4"/>
  <c r="N594" i="4"/>
  <c r="N253" i="4"/>
  <c r="P253" i="4" s="1"/>
  <c r="N216" i="4"/>
  <c r="N1158" i="4"/>
  <c r="AQ1931" i="1"/>
  <c r="AQ1950" i="1"/>
  <c r="N994" i="4"/>
  <c r="N361" i="4"/>
  <c r="N740" i="4"/>
  <c r="N576" i="4"/>
  <c r="N849" i="4"/>
  <c r="N414" i="4"/>
  <c r="N1025" i="4"/>
  <c r="N495" i="4"/>
  <c r="N925" i="4"/>
  <c r="AQ1942" i="1"/>
  <c r="AQ1938" i="1"/>
  <c r="N928" i="4"/>
  <c r="N213" i="4"/>
  <c r="N214" i="4"/>
  <c r="N338" i="4"/>
  <c r="N272" i="4"/>
  <c r="P272" i="4" s="1"/>
  <c r="N597" i="4"/>
  <c r="N785" i="4"/>
  <c r="N968" i="4"/>
  <c r="N239" i="4"/>
  <c r="N866" i="4"/>
  <c r="N913" i="4"/>
  <c r="N895" i="4"/>
  <c r="N787" i="4"/>
  <c r="N1123" i="4"/>
  <c r="AQ1930" i="1"/>
  <c r="AQ1926" i="1"/>
  <c r="N1045" i="4"/>
  <c r="N1252" i="4"/>
  <c r="N1008" i="4"/>
  <c r="N221" i="4"/>
  <c r="N575" i="4"/>
  <c r="N403" i="4"/>
  <c r="N859" i="4"/>
  <c r="N1207" i="4"/>
  <c r="N1011" i="4"/>
  <c r="N779" i="4"/>
  <c r="AQ1946" i="1"/>
  <c r="AQ1941" i="1"/>
  <c r="AQ1948" i="1"/>
  <c r="N517" i="4"/>
  <c r="N793" i="4"/>
  <c r="N589" i="4"/>
  <c r="N1173" i="4"/>
  <c r="N605" i="4"/>
  <c r="N630" i="4"/>
  <c r="N1190" i="4"/>
  <c r="N674" i="4"/>
  <c r="N1154" i="4"/>
  <c r="N1119" i="4"/>
  <c r="N1275" i="4"/>
  <c r="AQ1934" i="1"/>
  <c r="AQ1929" i="1"/>
  <c r="AQ1949" i="1"/>
  <c r="N262" i="4"/>
  <c r="P262" i="4" s="1"/>
  <c r="N305" i="4"/>
  <c r="N353" i="4"/>
  <c r="N480" i="4"/>
  <c r="N756" i="4"/>
  <c r="N704" i="4"/>
  <c r="N445" i="4"/>
  <c r="N945" i="4"/>
  <c r="N1147" i="4"/>
  <c r="N863" i="4"/>
  <c r="N1267" i="4"/>
  <c r="AQ1935" i="1"/>
  <c r="AQ1936" i="1"/>
  <c r="AQ1937" i="1"/>
  <c r="N1033" i="4"/>
  <c r="N1188" i="4"/>
  <c r="N888" i="4"/>
  <c r="N1165" i="4"/>
  <c r="N695" i="4"/>
  <c r="N678" i="4"/>
  <c r="N535" i="4"/>
  <c r="N1071" i="4"/>
  <c r="AQ1945" i="1"/>
  <c r="AQ1952" i="1"/>
  <c r="AN1953" i="1"/>
  <c r="N645" i="4"/>
  <c r="N1105" i="4"/>
  <c r="N653" i="4"/>
  <c r="N869" i="4"/>
  <c r="N350" i="4"/>
  <c r="N603" i="4"/>
  <c r="N981" i="4"/>
  <c r="N875" i="4"/>
  <c r="AQ1933" i="1"/>
  <c r="AQ1940" i="1"/>
  <c r="N984" i="4"/>
  <c r="N845" i="4"/>
  <c r="N501" i="4"/>
  <c r="N873" i="4"/>
  <c r="N491" i="4"/>
  <c r="N979" i="4"/>
  <c r="N206" i="4"/>
  <c r="N397" i="4"/>
  <c r="N1040" i="4"/>
  <c r="N254" i="4"/>
  <c r="P254" i="4" s="1"/>
  <c r="N992" i="4"/>
  <c r="N901" i="4"/>
  <c r="N1265" i="4"/>
  <c r="N518" i="4"/>
  <c r="N829" i="4"/>
  <c r="N257" i="4"/>
  <c r="P257" i="4" s="1"/>
  <c r="N194" i="4"/>
  <c r="N1115" i="4"/>
  <c r="N1284" i="4"/>
  <c r="N777" i="4"/>
  <c r="N509" i="4"/>
  <c r="N304" i="4"/>
  <c r="N189" i="4"/>
  <c r="N530" i="4"/>
  <c r="N413" i="4"/>
  <c r="N554" i="4"/>
  <c r="N769" i="4"/>
  <c r="N1120" i="4"/>
  <c r="N614" i="4"/>
  <c r="N978" i="4"/>
  <c r="N475" i="4"/>
  <c r="N969" i="4"/>
  <c r="N455" i="4"/>
  <c r="N1255" i="4"/>
  <c r="N899" i="4"/>
  <c r="N655" i="4"/>
  <c r="N987" i="4"/>
  <c r="N1167" i="4"/>
  <c r="N634" i="4"/>
  <c r="N1259" i="4"/>
  <c r="N668" i="4"/>
  <c r="N406" i="4"/>
  <c r="N1044" i="4"/>
  <c r="N354" i="4"/>
  <c r="N637" i="4"/>
  <c r="N732" i="4"/>
  <c r="N250" i="4"/>
  <c r="P250" i="4" s="1"/>
  <c r="N450" i="4"/>
  <c r="N398" i="4"/>
  <c r="N1087" i="4"/>
  <c r="N831" i="4"/>
  <c r="N275" i="4"/>
  <c r="P275" i="4" s="1"/>
  <c r="N882" i="4"/>
  <c r="N927" i="4"/>
  <c r="N565" i="4"/>
  <c r="N672" i="4"/>
  <c r="N693" i="4"/>
  <c r="N1052" i="4"/>
  <c r="N580" i="4"/>
  <c r="N669" i="4"/>
  <c r="N591" i="4"/>
  <c r="N639" i="4"/>
  <c r="N231" i="4"/>
  <c r="N838" i="4"/>
  <c r="N1095" i="4"/>
  <c r="N924" i="4"/>
  <c r="N821" i="4"/>
  <c r="N379" i="4"/>
  <c r="N583" i="4"/>
  <c r="N783" i="4"/>
  <c r="N843" i="4"/>
  <c r="N973" i="4"/>
  <c r="N915" i="4"/>
  <c r="N208" i="4"/>
  <c r="N536" i="4"/>
  <c r="N366" i="4"/>
  <c r="N775" i="4"/>
  <c r="N538" i="4"/>
  <c r="N885" i="4"/>
  <c r="N733" i="4"/>
  <c r="N1192" i="4"/>
  <c r="N644" i="4"/>
  <c r="N1152" i="4"/>
  <c r="N952" i="4"/>
  <c r="N201" i="4"/>
  <c r="N539" i="4"/>
  <c r="N499" i="4"/>
  <c r="N215" i="4"/>
  <c r="N975" i="4"/>
  <c r="N767" i="4"/>
  <c r="N917" i="4"/>
  <c r="N1179" i="4"/>
  <c r="N1027" i="4"/>
  <c r="N819" i="4"/>
  <c r="N852" i="4"/>
  <c r="N1084" i="4"/>
  <c r="N1213" i="4"/>
  <c r="N697" i="4"/>
  <c r="N1281" i="4"/>
  <c r="N474" i="4"/>
  <c r="N270" i="4"/>
  <c r="P270" i="4" s="1"/>
  <c r="N735" i="4"/>
  <c r="N659" i="4"/>
  <c r="N747" i="4"/>
  <c r="N490" i="4"/>
  <c r="N294" i="4"/>
  <c r="P294" i="4" s="1"/>
  <c r="N514" i="4"/>
  <c r="N1157" i="4"/>
  <c r="N352" i="4"/>
  <c r="N494" i="4"/>
  <c r="N761" i="4"/>
  <c r="N476" i="4"/>
  <c r="N337" i="4"/>
  <c r="N343" i="4"/>
  <c r="N407" i="4"/>
  <c r="N459" i="4"/>
  <c r="N259" i="4"/>
  <c r="P259" i="4" s="1"/>
  <c r="N363" i="4"/>
  <c r="N731" i="4"/>
  <c r="N1230" i="4"/>
  <c r="M1230" i="4"/>
  <c r="N1010" i="4"/>
  <c r="M1010" i="4"/>
  <c r="N782" i="4"/>
  <c r="M782" i="4"/>
  <c r="N1266" i="4"/>
  <c r="M1266" i="4"/>
  <c r="N651" i="4"/>
  <c r="N1132" i="4"/>
  <c r="N1096" i="4"/>
  <c r="N265" i="4"/>
  <c r="P265" i="4" s="1"/>
  <c r="N461" i="4"/>
  <c r="N342" i="4"/>
  <c r="N1272" i="4"/>
  <c r="N277" i="4"/>
  <c r="P277" i="4" s="1"/>
  <c r="N1286" i="4"/>
  <c r="M1286" i="4"/>
  <c r="N931" i="4"/>
  <c r="N515" i="4"/>
  <c r="N1026" i="4"/>
  <c r="M1026" i="4"/>
  <c r="N195" i="4"/>
  <c r="N718" i="4"/>
  <c r="M718" i="4"/>
  <c r="N738" i="4"/>
  <c r="M738" i="4"/>
  <c r="N1114" i="4"/>
  <c r="N1206" i="4"/>
  <c r="M1206" i="4"/>
  <c r="N1023" i="4"/>
  <c r="N774" i="4"/>
  <c r="M774" i="4"/>
  <c r="N1090" i="4"/>
  <c r="M1090" i="4"/>
  <c r="N1258" i="4"/>
  <c r="M1258" i="4"/>
  <c r="N739" i="4"/>
  <c r="N826" i="4"/>
  <c r="N922" i="4"/>
  <c r="M922" i="4"/>
  <c r="N1191" i="4"/>
  <c r="N960" i="4"/>
  <c r="N778" i="4"/>
  <c r="M778" i="4"/>
  <c r="N962" i="4"/>
  <c r="M962" i="4"/>
  <c r="N910" i="4"/>
  <c r="M910" i="4"/>
  <c r="N766" i="4"/>
  <c r="M766" i="4"/>
  <c r="N1050" i="4"/>
  <c r="M1050" i="4"/>
  <c r="N1250" i="4"/>
  <c r="M1250" i="4"/>
  <c r="N972" i="4"/>
  <c r="N1241" i="4"/>
  <c r="N510" i="4"/>
  <c r="N482" i="4"/>
  <c r="N292" i="4"/>
  <c r="P292" i="4" s="1"/>
  <c r="N1156" i="4"/>
  <c r="N382" i="4"/>
  <c r="N322" i="4"/>
  <c r="N233" i="4"/>
  <c r="N712" i="4"/>
  <c r="N1285" i="4"/>
  <c r="N1262" i="4"/>
  <c r="M1262" i="4"/>
  <c r="N1182" i="4"/>
  <c r="N223" i="4"/>
  <c r="N323" i="4"/>
  <c r="N255" i="4"/>
  <c r="P255" i="4" s="1"/>
  <c r="N626" i="4"/>
  <c r="N291" i="4"/>
  <c r="P291" i="4" s="1"/>
  <c r="N383" i="4"/>
  <c r="N879" i="4"/>
  <c r="N1135" i="4"/>
  <c r="N611" i="4"/>
  <c r="N759" i="4"/>
  <c r="N815" i="4"/>
  <c r="M815" i="4"/>
  <c r="N758" i="4"/>
  <c r="M758" i="4"/>
  <c r="N1022" i="4"/>
  <c r="M1022" i="4"/>
  <c r="N1151" i="4"/>
  <c r="N1242" i="4"/>
  <c r="M1242" i="4"/>
  <c r="N631" i="4"/>
  <c r="N723" i="4"/>
  <c r="N1062" i="4"/>
  <c r="M1062" i="4"/>
  <c r="N315" i="4"/>
  <c r="N982" i="4"/>
  <c r="N833" i="4"/>
  <c r="N1185" i="4"/>
  <c r="N586" i="4"/>
  <c r="N396" i="4"/>
  <c r="N896" i="4"/>
  <c r="N584" i="4"/>
  <c r="N249" i="4"/>
  <c r="P249" i="4" s="1"/>
  <c r="N433" i="4"/>
  <c r="N281" i="4"/>
  <c r="P281" i="4" s="1"/>
  <c r="N449" i="4"/>
  <c r="N1024" i="4"/>
  <c r="N567" i="4"/>
  <c r="N547" i="4"/>
  <c r="N751" i="4"/>
  <c r="N647" i="4"/>
  <c r="N750" i="4"/>
  <c r="M750" i="4"/>
  <c r="N942" i="4"/>
  <c r="M942" i="4"/>
  <c r="N1234" i="4"/>
  <c r="M1234" i="4"/>
  <c r="N991" i="4"/>
  <c r="N977" i="4"/>
  <c r="N1082" i="4"/>
  <c r="M1082" i="4"/>
  <c r="N606" i="4"/>
  <c r="N1028" i="4"/>
  <c r="N240" i="4"/>
  <c r="N1257" i="4"/>
  <c r="N1153" i="4"/>
  <c r="N320" i="4"/>
  <c r="N380" i="4"/>
  <c r="N1125" i="4"/>
  <c r="N401" i="4"/>
  <c r="N720" i="4"/>
  <c r="N191" i="4"/>
  <c r="N1238" i="4"/>
  <c r="M1238" i="4"/>
  <c r="N359" i="4"/>
  <c r="N527" i="4"/>
  <c r="M527" i="4"/>
  <c r="N395" i="4"/>
  <c r="N886" i="4"/>
  <c r="N1214" i="4"/>
  <c r="M1214" i="4"/>
  <c r="N555" i="4"/>
  <c r="N435" i="4"/>
  <c r="N211" i="4"/>
  <c r="N431" i="4"/>
  <c r="M431" i="4"/>
  <c r="N662" i="4"/>
  <c r="N1051" i="4"/>
  <c r="N743" i="4"/>
  <c r="N654" i="4"/>
  <c r="N742" i="4"/>
  <c r="M742" i="4"/>
  <c r="N1102" i="4"/>
  <c r="M1102" i="4"/>
  <c r="N1226" i="4"/>
  <c r="M1226" i="4"/>
  <c r="N803" i="4"/>
  <c r="N1047" i="4"/>
  <c r="N1130" i="4"/>
  <c r="N887" i="4"/>
  <c r="N1288" i="4"/>
  <c r="N844" i="4"/>
  <c r="N360" i="4"/>
  <c r="N900" i="4"/>
  <c r="N513" i="4"/>
  <c r="N599" i="4"/>
  <c r="N622" i="4"/>
  <c r="M622" i="4"/>
  <c r="N1215" i="4"/>
  <c r="N1046" i="4"/>
  <c r="M1046" i="4"/>
  <c r="N607" i="4"/>
  <c r="N1270" i="4"/>
  <c r="M1270" i="4"/>
  <c r="N1059" i="4"/>
  <c r="N511" i="4"/>
  <c r="N1094" i="4"/>
  <c r="M1094" i="4"/>
  <c r="N830" i="4"/>
  <c r="N1086" i="4"/>
  <c r="M1086" i="4"/>
  <c r="N1078" i="4"/>
  <c r="M1078" i="4"/>
  <c r="N734" i="4"/>
  <c r="M734" i="4"/>
  <c r="N930" i="4"/>
  <c r="M930" i="4"/>
  <c r="N1042" i="4"/>
  <c r="M1042" i="4"/>
  <c r="N1218" i="4"/>
  <c r="M1218" i="4"/>
  <c r="N963" i="4"/>
  <c r="N1067" i="4"/>
  <c r="N1150" i="4"/>
  <c r="N746" i="4"/>
  <c r="M746" i="4"/>
  <c r="N348" i="4"/>
  <c r="N976" i="4"/>
  <c r="N362" i="4"/>
  <c r="N998" i="4"/>
  <c r="N550" i="4"/>
  <c r="N1268" i="4"/>
  <c r="N784" i="4"/>
  <c r="N416" i="4"/>
  <c r="N278" i="4"/>
  <c r="P278" i="4" s="1"/>
  <c r="N601" i="4"/>
  <c r="N1077" i="4"/>
  <c r="N957" i="4"/>
  <c r="N219" i="4"/>
  <c r="N1271" i="4"/>
  <c r="N443" i="4"/>
  <c r="N658" i="4"/>
  <c r="N391" i="4"/>
  <c r="N770" i="4"/>
  <c r="M770" i="4"/>
  <c r="N921" i="4"/>
  <c r="N199" i="4"/>
  <c r="N479" i="4"/>
  <c r="N1246" i="4"/>
  <c r="M1246" i="4"/>
  <c r="N722" i="4"/>
  <c r="M722" i="4"/>
  <c r="N447" i="4"/>
  <c r="N307" i="4"/>
  <c r="N1175" i="4"/>
  <c r="N642" i="4"/>
  <c r="N727" i="4"/>
  <c r="N1058" i="4"/>
  <c r="M1058" i="4"/>
  <c r="N911" i="4"/>
  <c r="M911" i="4"/>
  <c r="N1243" i="4"/>
  <c r="N726" i="4"/>
  <c r="M726" i="4"/>
  <c r="N1210" i="4"/>
  <c r="M1210" i="4"/>
  <c r="N874" i="4"/>
  <c r="N958" i="4"/>
  <c r="M958" i="4"/>
  <c r="N1143" i="4"/>
  <c r="N1263" i="4"/>
  <c r="N1054" i="4"/>
  <c r="M1054" i="4"/>
  <c r="N926" i="4"/>
  <c r="M926" i="4"/>
  <c r="N1081" i="4"/>
  <c r="N412" i="4"/>
  <c r="N789" i="4"/>
  <c r="N424" i="4"/>
  <c r="N346" i="4"/>
  <c r="N914" i="4"/>
  <c r="M914" i="4"/>
  <c r="N719" i="4"/>
  <c r="M719" i="4"/>
  <c r="N207" i="4"/>
  <c r="N938" i="4"/>
  <c r="M938" i="4"/>
  <c r="N1222" i="4"/>
  <c r="M1222" i="4"/>
  <c r="N1183" i="4"/>
  <c r="N243" i="4"/>
  <c r="N623" i="4"/>
  <c r="M623" i="4"/>
  <c r="N430" i="4"/>
  <c r="M430" i="4"/>
  <c r="N563" i="4"/>
  <c r="N814" i="4"/>
  <c r="M814" i="4"/>
  <c r="N903" i="4"/>
  <c r="N993" i="4"/>
  <c r="N918" i="4"/>
  <c r="M918" i="4"/>
  <c r="N1007" i="4"/>
  <c r="M1007" i="4"/>
  <c r="N1202" i="4"/>
  <c r="M1202" i="4"/>
  <c r="N867" i="4"/>
  <c r="N1014" i="4"/>
  <c r="M1014" i="4"/>
  <c r="N951" i="4"/>
  <c r="N454" i="4"/>
  <c r="N954" i="4"/>
  <c r="M954" i="4"/>
  <c r="N496" i="4"/>
  <c r="N289" i="4"/>
  <c r="P289" i="4" s="1"/>
  <c r="N677" i="4"/>
  <c r="N889" i="4"/>
  <c r="N590" i="4"/>
  <c r="N966" i="4"/>
  <c r="N356" i="4"/>
  <c r="N301" i="4"/>
  <c r="N368" i="4"/>
  <c r="N228" i="4"/>
  <c r="N990" i="4"/>
  <c r="N218" i="4"/>
  <c r="N1172" i="4"/>
  <c r="N571" i="4"/>
  <c r="N419" i="4"/>
  <c r="N858" i="4"/>
  <c r="N1018" i="4"/>
  <c r="M1018" i="4"/>
  <c r="N794" i="4"/>
  <c r="M794" i="4"/>
  <c r="N334" i="4"/>
  <c r="M334" i="4"/>
  <c r="N1170" i="4"/>
  <c r="N531" i="4"/>
  <c r="N507" i="4"/>
  <c r="N919" i="4"/>
  <c r="N989" i="4"/>
  <c r="N251" i="4"/>
  <c r="P251" i="4" s="1"/>
  <c r="N1074" i="4"/>
  <c r="M1074" i="4"/>
  <c r="N411" i="4"/>
  <c r="N1031" i="4"/>
  <c r="N807" i="4"/>
  <c r="N1227" i="4"/>
  <c r="N806" i="4"/>
  <c r="M806" i="4"/>
  <c r="N1006" i="4"/>
  <c r="M1006" i="4"/>
  <c r="N834" i="4"/>
  <c r="N946" i="4"/>
  <c r="M946" i="4"/>
  <c r="N1034" i="4"/>
  <c r="M1034" i="4"/>
  <c r="N638" i="4"/>
  <c r="N604" i="4"/>
  <c r="N728" i="4"/>
  <c r="N936" i="4"/>
  <c r="N1205" i="4"/>
  <c r="N736" i="4"/>
  <c r="N284" i="4"/>
  <c r="P284" i="4" s="1"/>
  <c r="N1009" i="4"/>
  <c r="N462" i="4"/>
  <c r="N696" i="4"/>
  <c r="N237" i="4"/>
  <c r="N652" i="4"/>
  <c r="N464" i="4"/>
  <c r="N660" i="4"/>
  <c r="N341" i="4"/>
  <c r="N730" i="4"/>
  <c r="M730" i="4"/>
  <c r="N802" i="4"/>
  <c r="M802" i="4"/>
  <c r="N754" i="4"/>
  <c r="M754" i="4"/>
  <c r="N543" i="4"/>
  <c r="N319" i="4"/>
  <c r="N786" i="4"/>
  <c r="M786" i="4"/>
  <c r="N303" i="4"/>
  <c r="N1066" i="4"/>
  <c r="M1066" i="4"/>
  <c r="N699" i="4"/>
  <c r="N1142" i="4"/>
  <c r="N347" i="4"/>
  <c r="N679" i="4"/>
  <c r="N1278" i="4"/>
  <c r="M1278" i="4"/>
  <c r="N799" i="4"/>
  <c r="N850" i="4"/>
  <c r="N883" i="4"/>
  <c r="N798" i="4"/>
  <c r="M798" i="4"/>
  <c r="N1070" i="4"/>
  <c r="M1070" i="4"/>
  <c r="N1103" i="4"/>
  <c r="M1103" i="4"/>
  <c r="N1282" i="4"/>
  <c r="M1282" i="4"/>
  <c r="N939" i="4"/>
  <c r="N526" i="4"/>
  <c r="M526" i="4"/>
  <c r="N762" i="4"/>
  <c r="M762" i="4"/>
  <c r="N393" i="4"/>
  <c r="N516" i="4"/>
  <c r="N817" i="4"/>
  <c r="N1169" i="4"/>
  <c r="N296" i="4"/>
  <c r="P296" i="4" s="1"/>
  <c r="N711" i="4"/>
  <c r="N950" i="4"/>
  <c r="M950" i="4"/>
  <c r="N1223" i="4"/>
  <c r="N997" i="4"/>
  <c r="N559" i="4"/>
  <c r="N595" i="4"/>
  <c r="N355" i="4"/>
  <c r="N983" i="4"/>
  <c r="N463" i="4"/>
  <c r="N1155" i="4"/>
  <c r="N1254" i="4"/>
  <c r="M1254" i="4"/>
  <c r="N791" i="4"/>
  <c r="N1038" i="4"/>
  <c r="M1038" i="4"/>
  <c r="N683" i="4"/>
  <c r="N1030" i="4"/>
  <c r="M1030" i="4"/>
  <c r="N1211" i="4"/>
  <c r="N790" i="4"/>
  <c r="M790" i="4"/>
  <c r="N1083" i="4"/>
  <c r="N1274" i="4"/>
  <c r="M1274" i="4"/>
  <c r="N1178" i="4"/>
  <c r="N839" i="4"/>
  <c r="N934" i="4"/>
  <c r="M934" i="4"/>
  <c r="N1019" i="4"/>
  <c r="M96" i="4"/>
  <c r="O96" i="4" s="1"/>
  <c r="M119" i="4"/>
  <c r="O119" i="4" s="1"/>
  <c r="M70" i="4"/>
  <c r="O70" i="4" s="1"/>
  <c r="P70" i="4"/>
  <c r="M117" i="4"/>
  <c r="O117" i="4" s="1"/>
  <c r="P117" i="4"/>
  <c r="M92" i="4"/>
  <c r="O92" i="4" s="1"/>
  <c r="P92" i="4"/>
  <c r="M63" i="4"/>
  <c r="O63" i="4" s="1"/>
  <c r="M114" i="4"/>
  <c r="O114" i="4" s="1"/>
  <c r="M111" i="4"/>
  <c r="O111" i="4" s="1"/>
  <c r="P111" i="4"/>
  <c r="O299" i="4"/>
  <c r="O282" i="4"/>
  <c r="M73" i="4"/>
  <c r="O73" i="4" s="1"/>
  <c r="M135" i="4"/>
  <c r="M107" i="4"/>
  <c r="O107" i="4" s="1"/>
  <c r="M68" i="4"/>
  <c r="O68" i="4" s="1"/>
  <c r="P68" i="4"/>
  <c r="O258" i="4"/>
  <c r="O266" i="4"/>
  <c r="M102" i="4"/>
  <c r="O102" i="4" s="1"/>
  <c r="M112" i="4"/>
  <c r="O112" i="4" s="1"/>
  <c r="M104" i="4"/>
  <c r="O104" i="4" s="1"/>
  <c r="P104" i="4"/>
  <c r="M123" i="4"/>
  <c r="O123" i="4" s="1"/>
  <c r="P123" i="4"/>
  <c r="M127" i="4"/>
  <c r="M83" i="4"/>
  <c r="O83" i="4" s="1"/>
  <c r="O277" i="4"/>
  <c r="M71" i="4"/>
  <c r="O71" i="4" s="1"/>
  <c r="P71" i="4"/>
  <c r="O290" i="4"/>
  <c r="M69" i="4"/>
  <c r="O69" i="4" s="1"/>
  <c r="P69" i="4"/>
  <c r="O279" i="4"/>
  <c r="M103" i="4"/>
  <c r="O103" i="4" s="1"/>
  <c r="M66" i="4"/>
  <c r="O66" i="4" s="1"/>
  <c r="M125" i="4"/>
  <c r="O125" i="4" s="1"/>
  <c r="P125" i="4"/>
  <c r="M100" i="4"/>
  <c r="O100" i="4" s="1"/>
  <c r="P100" i="4"/>
  <c r="M134" i="4"/>
  <c r="M108" i="4"/>
  <c r="O108" i="4" s="1"/>
  <c r="M58" i="4"/>
  <c r="O58" i="4" s="1"/>
  <c r="P58" i="4"/>
  <c r="O288" i="4"/>
  <c r="P72" i="4"/>
  <c r="M72" i="4"/>
  <c r="O72" i="4" s="1"/>
  <c r="M75" i="4"/>
  <c r="O75" i="4" s="1"/>
  <c r="P78" i="4"/>
  <c r="M78" i="4"/>
  <c r="O78" i="4" s="1"/>
  <c r="O300" i="4"/>
  <c r="O283" i="4"/>
  <c r="M59" i="4"/>
  <c r="O59" i="4" s="1"/>
  <c r="P59" i="4"/>
  <c r="O296" i="4"/>
  <c r="M57" i="4"/>
  <c r="O57" i="4" s="1"/>
  <c r="O285" i="4"/>
  <c r="P91" i="4"/>
  <c r="M91" i="4"/>
  <c r="O91" i="4" s="1"/>
  <c r="M54" i="4"/>
  <c r="M113" i="4"/>
  <c r="O113" i="4" s="1"/>
  <c r="P113" i="4"/>
  <c r="M88" i="4"/>
  <c r="O88" i="4" s="1"/>
  <c r="M122" i="4"/>
  <c r="O122" i="4" s="1"/>
  <c r="O268" i="4"/>
  <c r="M82" i="4"/>
  <c r="O82" i="4" s="1"/>
  <c r="P82" i="4"/>
  <c r="P85" i="4"/>
  <c r="M85" i="4"/>
  <c r="O85" i="4" s="1"/>
  <c r="M139" i="4"/>
  <c r="M110" i="4"/>
  <c r="O110" i="4" s="1"/>
  <c r="O261" i="4"/>
  <c r="M80" i="4"/>
  <c r="O80" i="4" s="1"/>
  <c r="P80" i="4"/>
  <c r="P61" i="4"/>
  <c r="M61" i="4"/>
  <c r="O61" i="4" s="1"/>
  <c r="M95" i="4"/>
  <c r="O95" i="4" s="1"/>
  <c r="P95" i="4"/>
  <c r="M90" i="4"/>
  <c r="O90" i="4" s="1"/>
  <c r="M60" i="4"/>
  <c r="O60" i="4" s="1"/>
  <c r="P115" i="4"/>
  <c r="M115" i="4"/>
  <c r="O115" i="4" s="1"/>
  <c r="O249" i="4"/>
  <c r="M79" i="4"/>
  <c r="O79" i="4" s="1"/>
  <c r="P79" i="4"/>
  <c r="O254" i="4"/>
  <c r="M99" i="4"/>
  <c r="O99" i="4" s="1"/>
  <c r="O297" i="4"/>
  <c r="P67" i="4"/>
  <c r="M67" i="4"/>
  <c r="O67" i="4" s="1"/>
  <c r="O286" i="4"/>
  <c r="M89" i="4"/>
  <c r="O89" i="4" s="1"/>
  <c r="P89" i="4"/>
  <c r="M64" i="4"/>
  <c r="O64" i="4" s="1"/>
  <c r="P64" i="4"/>
  <c r="M98" i="4"/>
  <c r="O98" i="4" s="1"/>
  <c r="M133" i="4"/>
  <c r="M131" i="4"/>
  <c r="O293" i="4"/>
  <c r="M105" i="4"/>
  <c r="O105" i="4" s="1"/>
  <c r="P105" i="4"/>
  <c r="M93" i="4"/>
  <c r="O93" i="4" s="1"/>
  <c r="P93" i="4"/>
  <c r="M124" i="4"/>
  <c r="O124" i="4" s="1"/>
  <c r="M81" i="4"/>
  <c r="O81" i="4" s="1"/>
  <c r="P81" i="4"/>
  <c r="O289" i="4"/>
  <c r="O291" i="4"/>
  <c r="M76" i="4"/>
  <c r="O76" i="4" s="1"/>
  <c r="P76" i="4"/>
  <c r="M130" i="4"/>
  <c r="M118" i="4"/>
  <c r="O118" i="4" s="1"/>
  <c r="P118" i="4"/>
  <c r="O264" i="4"/>
  <c r="M140" i="4"/>
  <c r="O250" i="4"/>
  <c r="P55" i="4"/>
  <c r="M55" i="4"/>
  <c r="O55" i="4" s="1"/>
  <c r="M77" i="4"/>
  <c r="O77" i="4" s="1"/>
  <c r="O275" i="4"/>
  <c r="M86" i="4"/>
  <c r="O86" i="4" s="1"/>
  <c r="P86" i="4"/>
  <c r="P121" i="4"/>
  <c r="M121" i="4"/>
  <c r="O121" i="4" s="1"/>
  <c r="P126" i="4"/>
  <c r="M126" i="4"/>
  <c r="O126" i="4" s="1"/>
  <c r="M84" i="4"/>
  <c r="O84" i="4" s="1"/>
  <c r="O267" i="4"/>
  <c r="O278" i="4"/>
  <c r="O272" i="4"/>
  <c r="M56" i="4"/>
  <c r="O56" i="4" s="1"/>
  <c r="P56" i="4"/>
  <c r="O259" i="4"/>
  <c r="O260" i="4"/>
  <c r="M101" i="4"/>
  <c r="O101" i="4" s="1"/>
  <c r="P101" i="4"/>
  <c r="O295" i="4"/>
  <c r="M132" i="4"/>
  <c r="O253" i="4"/>
  <c r="M106" i="4"/>
  <c r="O106" i="4" s="1"/>
  <c r="P106" i="4"/>
  <c r="M87" i="4"/>
  <c r="O87" i="4" s="1"/>
  <c r="M128" i="4"/>
  <c r="O265" i="4"/>
  <c r="O255" i="4"/>
  <c r="O298" i="4"/>
  <c r="M65" i="4"/>
  <c r="O65" i="4" s="1"/>
  <c r="P65" i="4"/>
  <c r="M74" i="4"/>
  <c r="O74" i="4" s="1"/>
  <c r="P109" i="4"/>
  <c r="M109" i="4"/>
  <c r="O109" i="4" s="1"/>
  <c r="M129" i="4"/>
  <c r="M136" i="4"/>
  <c r="O294" i="4"/>
  <c r="M137" i="4"/>
  <c r="O280" i="4"/>
  <c r="P120" i="4"/>
  <c r="M120" i="4"/>
  <c r="O120" i="4" s="1"/>
  <c r="O269" i="4"/>
  <c r="M94" i="4"/>
  <c r="O94" i="4" s="1"/>
  <c r="P94" i="4"/>
  <c r="M141" i="4"/>
  <c r="M116" i="4"/>
  <c r="O116" i="4" s="1"/>
  <c r="O270" i="4"/>
  <c r="M138" i="4"/>
  <c r="O251" i="4"/>
  <c r="O256" i="4"/>
  <c r="O287" i="4"/>
  <c r="M62" i="4"/>
  <c r="O62" i="4" s="1"/>
  <c r="P97" i="4"/>
  <c r="M97" i="4"/>
  <c r="O97" i="4" s="1"/>
  <c r="N296" i="1"/>
  <c r="AK296" i="1"/>
  <c r="P110" i="4"/>
  <c r="O257" i="4"/>
  <c r="P88" i="4"/>
  <c r="P99" i="4"/>
  <c r="P98" i="4"/>
  <c r="P122" i="4"/>
  <c r="O248" i="4"/>
  <c r="O292" i="4"/>
  <c r="P77" i="4"/>
  <c r="P87" i="4"/>
  <c r="O281" i="4"/>
  <c r="P74" i="4"/>
  <c r="P116" i="4"/>
  <c r="P62" i="4"/>
  <c r="P57" i="4"/>
  <c r="P108" i="4"/>
  <c r="O276" i="4"/>
  <c r="P96" i="4"/>
  <c r="P119" i="4"/>
  <c r="P63" i="4"/>
  <c r="P114" i="4"/>
  <c r="O271" i="4"/>
  <c r="P73" i="4"/>
  <c r="P84" i="4"/>
  <c r="P107" i="4"/>
  <c r="P102" i="4"/>
  <c r="P90" i="4"/>
  <c r="P75" i="4"/>
  <c r="P124" i="4"/>
  <c r="P60" i="4"/>
  <c r="P83" i="4"/>
  <c r="O284" i="4"/>
  <c r="P112" i="4"/>
  <c r="O262" i="4"/>
  <c r="O263" i="4"/>
  <c r="P103" i="4"/>
  <c r="P66" i="4"/>
  <c r="O252" i="4"/>
  <c r="O273" i="4"/>
  <c r="N36" i="1"/>
  <c r="AL36" i="1" s="1"/>
  <c r="N35" i="1"/>
  <c r="AL35" i="1" s="1"/>
  <c r="AP134" i="1"/>
  <c r="N134" i="1"/>
  <c r="AL134" i="1" s="1"/>
  <c r="AP146" i="1"/>
  <c r="N146" i="1"/>
  <c r="AL146" i="1" s="1"/>
  <c r="AQ134" i="1"/>
  <c r="AQ146" i="1"/>
  <c r="AP135" i="1"/>
  <c r="N135" i="1"/>
  <c r="AL135" i="1" s="1"/>
  <c r="AP147" i="1"/>
  <c r="N147" i="1"/>
  <c r="AL147" i="1" s="1"/>
  <c r="AQ135" i="1"/>
  <c r="AQ147" i="1"/>
  <c r="AP136" i="1"/>
  <c r="N136" i="1"/>
  <c r="AL136" i="1" s="1"/>
  <c r="AP148" i="1"/>
  <c r="N148" i="1"/>
  <c r="AL148" i="1" s="1"/>
  <c r="AQ136" i="1"/>
  <c r="AQ148" i="1"/>
  <c r="AQ145" i="1"/>
  <c r="AP137" i="1"/>
  <c r="N137" i="1"/>
  <c r="AL137" i="1" s="1"/>
  <c r="AP149" i="1"/>
  <c r="N149" i="1"/>
  <c r="AL149" i="1" s="1"/>
  <c r="AQ137" i="1"/>
  <c r="AQ149" i="1"/>
  <c r="AP138" i="1"/>
  <c r="N138" i="1"/>
  <c r="AL138" i="1" s="1"/>
  <c r="AP150" i="1"/>
  <c r="N150" i="1"/>
  <c r="AL150" i="1" s="1"/>
  <c r="AQ138" i="1"/>
  <c r="AQ150" i="1"/>
  <c r="AP139" i="1"/>
  <c r="N139" i="1"/>
  <c r="AL139" i="1" s="1"/>
  <c r="AP151" i="1"/>
  <c r="N151" i="1"/>
  <c r="AL151" i="1" s="1"/>
  <c r="AQ139" i="1"/>
  <c r="AQ151" i="1"/>
  <c r="AP140" i="1"/>
  <c r="N140" i="1"/>
  <c r="AL140" i="1" s="1"/>
  <c r="AP152" i="1"/>
  <c r="N152" i="1"/>
  <c r="AL152" i="1" s="1"/>
  <c r="AQ140" i="1"/>
  <c r="AQ152" i="1"/>
  <c r="AP145" i="1"/>
  <c r="N145" i="1"/>
  <c r="AL145" i="1" s="1"/>
  <c r="AP141" i="1"/>
  <c r="N141" i="1"/>
  <c r="AL141" i="1" s="1"/>
  <c r="AP153" i="1"/>
  <c r="N153" i="1"/>
  <c r="AL153" i="1" s="1"/>
  <c r="AQ141" i="1"/>
  <c r="AQ153" i="1"/>
  <c r="AP142" i="1"/>
  <c r="N142" i="1"/>
  <c r="AL142" i="1" s="1"/>
  <c r="AP154" i="1"/>
  <c r="N154" i="1"/>
  <c r="AL154" i="1" s="1"/>
  <c r="AQ142" i="1"/>
  <c r="AQ154" i="1"/>
  <c r="AP143" i="1"/>
  <c r="N143" i="1"/>
  <c r="AL143" i="1" s="1"/>
  <c r="AP155" i="1"/>
  <c r="N155" i="1"/>
  <c r="AL155" i="1" s="1"/>
  <c r="AQ143" i="1"/>
  <c r="AQ155" i="1"/>
  <c r="AP144" i="1"/>
  <c r="N144" i="1"/>
  <c r="AL144" i="1" s="1"/>
  <c r="AQ144" i="1"/>
  <c r="AP156" i="1"/>
  <c r="N156" i="1"/>
  <c r="N196" i="1"/>
  <c r="AL196" i="1" s="1"/>
  <c r="AP196" i="1"/>
  <c r="AP167" i="1"/>
  <c r="N167" i="1"/>
  <c r="AL167" i="1" s="1"/>
  <c r="AP157" i="1"/>
  <c r="N157" i="1"/>
  <c r="N191" i="1"/>
  <c r="AL191" i="1" s="1"/>
  <c r="AP191" i="1"/>
  <c r="AP158" i="1"/>
  <c r="N158" i="1"/>
  <c r="AQ185" i="1"/>
  <c r="N188" i="1"/>
  <c r="AP188" i="1"/>
  <c r="AP194" i="1"/>
  <c r="N194" i="1"/>
  <c r="AL194" i="1" s="1"/>
  <c r="AQ182" i="1"/>
  <c r="AP159" i="1"/>
  <c r="N159" i="1"/>
  <c r="AP171" i="1"/>
  <c r="N171" i="1"/>
  <c r="AL171" i="1" s="1"/>
  <c r="AQ159" i="1"/>
  <c r="AQ171" i="1"/>
  <c r="AQ186" i="1"/>
  <c r="AQ167" i="1"/>
  <c r="AQ190" i="1"/>
  <c r="AP169" i="1"/>
  <c r="N169" i="1"/>
  <c r="AL169" i="1" s="1"/>
  <c r="AQ199" i="1"/>
  <c r="N178" i="1"/>
  <c r="AP178" i="1"/>
  <c r="AP199" i="1"/>
  <c r="N199" i="1"/>
  <c r="AL199" i="1" s="1"/>
  <c r="AP186" i="1"/>
  <c r="N186" i="1"/>
  <c r="AP160" i="1"/>
  <c r="N160" i="1"/>
  <c r="AP172" i="1"/>
  <c r="N172" i="1"/>
  <c r="AL172" i="1" s="1"/>
  <c r="AQ160" i="1"/>
  <c r="AQ172" i="1"/>
  <c r="N192" i="1"/>
  <c r="AL192" i="1" s="1"/>
  <c r="AP192" i="1"/>
  <c r="AQ168" i="1"/>
  <c r="AQ157" i="1"/>
  <c r="AP170" i="1"/>
  <c r="N170" i="1"/>
  <c r="AL170" i="1" s="1"/>
  <c r="AQ184" i="1"/>
  <c r="AQ191" i="1"/>
  <c r="AQ188" i="1"/>
  <c r="AP161" i="1"/>
  <c r="N161" i="1"/>
  <c r="AP173" i="1"/>
  <c r="N173" i="1"/>
  <c r="AL173" i="1" s="1"/>
  <c r="AQ161" i="1"/>
  <c r="AQ173" i="1"/>
  <c r="AQ156" i="1"/>
  <c r="AQ194" i="1"/>
  <c r="AP197" i="1"/>
  <c r="N197" i="1"/>
  <c r="AL197" i="1" s="1"/>
  <c r="AP195" i="1"/>
  <c r="N195" i="1"/>
  <c r="AL195" i="1" s="1"/>
  <c r="AQ178" i="1"/>
  <c r="AP189" i="1"/>
  <c r="N189" i="1"/>
  <c r="AL189" i="1" s="1"/>
  <c r="AP162" i="1"/>
  <c r="N162" i="1"/>
  <c r="AP174" i="1"/>
  <c r="N174" i="1"/>
  <c r="AL174" i="1" s="1"/>
  <c r="AQ162" i="1"/>
  <c r="AQ174" i="1"/>
  <c r="AQ198" i="1"/>
  <c r="AP168" i="1"/>
  <c r="N168" i="1"/>
  <c r="AL168" i="1" s="1"/>
  <c r="AP181" i="1"/>
  <c r="N181" i="1"/>
  <c r="AP185" i="1"/>
  <c r="N185" i="1"/>
  <c r="AQ181" i="1"/>
  <c r="AQ158" i="1"/>
  <c r="AQ195" i="1"/>
  <c r="AP183" i="1"/>
  <c r="N183" i="1"/>
  <c r="AQ193" i="1"/>
  <c r="AP163" i="1"/>
  <c r="N163" i="1"/>
  <c r="AP175" i="1"/>
  <c r="N175" i="1"/>
  <c r="AL175" i="1" s="1"/>
  <c r="AQ163" i="1"/>
  <c r="AQ175" i="1"/>
  <c r="AQ179" i="1"/>
  <c r="AQ197" i="1"/>
  <c r="AQ169" i="1"/>
  <c r="AP182" i="1"/>
  <c r="N182" i="1"/>
  <c r="AQ170" i="1"/>
  <c r="AQ189" i="1"/>
  <c r="AQ187" i="1"/>
  <c r="AP193" i="1"/>
  <c r="N193" i="1"/>
  <c r="AL193" i="1" s="1"/>
  <c r="AP198" i="1"/>
  <c r="N198" i="1"/>
  <c r="AL198" i="1" s="1"/>
  <c r="AP164" i="1"/>
  <c r="N164" i="1"/>
  <c r="AP176" i="1"/>
  <c r="N176" i="1"/>
  <c r="AL176" i="1" s="1"/>
  <c r="AQ164" i="1"/>
  <c r="AQ176" i="1"/>
  <c r="AQ180" i="1"/>
  <c r="AQ192" i="1"/>
  <c r="N180" i="1"/>
  <c r="AP180" i="1"/>
  <c r="AP190" i="1"/>
  <c r="N190" i="1"/>
  <c r="AL190" i="1" s="1"/>
  <c r="AP184" i="1"/>
  <c r="N184" i="1"/>
  <c r="AP187" i="1"/>
  <c r="N187" i="1"/>
  <c r="AP165" i="1"/>
  <c r="N165" i="1"/>
  <c r="AP177" i="1"/>
  <c r="N177" i="1"/>
  <c r="AL177" i="1" s="1"/>
  <c r="AQ165" i="1"/>
  <c r="AQ177" i="1"/>
  <c r="AQ196" i="1"/>
  <c r="AQ183" i="1"/>
  <c r="N179" i="1"/>
  <c r="AP179" i="1"/>
  <c r="AP166" i="1"/>
  <c r="N166" i="1"/>
  <c r="AQ166" i="1"/>
  <c r="AP211" i="1"/>
  <c r="N211" i="1"/>
  <c r="AL211" i="1" s="1"/>
  <c r="AQ211" i="1"/>
  <c r="AP200" i="1"/>
  <c r="N200" i="1"/>
  <c r="AP212" i="1"/>
  <c r="N212" i="1"/>
  <c r="AL212" i="1" s="1"/>
  <c r="AQ200" i="1"/>
  <c r="AQ212" i="1"/>
  <c r="AP202" i="1"/>
  <c r="N202" i="1"/>
  <c r="AP214" i="1"/>
  <c r="N214" i="1"/>
  <c r="AL214" i="1" s="1"/>
  <c r="AQ202" i="1"/>
  <c r="AQ214" i="1"/>
  <c r="AQ201" i="1"/>
  <c r="AP203" i="1"/>
  <c r="N203" i="1"/>
  <c r="AP215" i="1"/>
  <c r="N215" i="1"/>
  <c r="AL215" i="1" s="1"/>
  <c r="AQ203" i="1"/>
  <c r="AQ215" i="1"/>
  <c r="AP204" i="1"/>
  <c r="N204" i="1"/>
  <c r="AP216" i="1"/>
  <c r="N216" i="1"/>
  <c r="AL216" i="1" s="1"/>
  <c r="AQ204" i="1"/>
  <c r="AQ216" i="1"/>
  <c r="AP213" i="1"/>
  <c r="N213" i="1"/>
  <c r="AL213" i="1" s="1"/>
  <c r="N37" i="1"/>
  <c r="AL37" i="1" s="1"/>
  <c r="AP205" i="1"/>
  <c r="N205" i="1"/>
  <c r="AP217" i="1"/>
  <c r="N217" i="1"/>
  <c r="AL217" i="1" s="1"/>
  <c r="AQ205" i="1"/>
  <c r="AQ217" i="1"/>
  <c r="AP206" i="1"/>
  <c r="N206" i="1"/>
  <c r="AP218" i="1"/>
  <c r="N218" i="1"/>
  <c r="AL218" i="1" s="1"/>
  <c r="AQ206" i="1"/>
  <c r="AQ218" i="1"/>
  <c r="AP207" i="1"/>
  <c r="N207" i="1"/>
  <c r="AP219" i="1"/>
  <c r="N219" i="1"/>
  <c r="AL219" i="1" s="1"/>
  <c r="AQ207" i="1"/>
  <c r="AQ219" i="1"/>
  <c r="AQ213" i="1"/>
  <c r="AP208" i="1"/>
  <c r="N208" i="1"/>
  <c r="AP220" i="1"/>
  <c r="N220" i="1"/>
  <c r="AL220" i="1" s="1"/>
  <c r="AQ208" i="1"/>
  <c r="AQ220" i="1"/>
  <c r="AP201" i="1"/>
  <c r="N201" i="1"/>
  <c r="AP209" i="1"/>
  <c r="N209" i="1"/>
  <c r="AP221" i="1"/>
  <c r="N221" i="1"/>
  <c r="AL221" i="1" s="1"/>
  <c r="AQ209" i="1"/>
  <c r="AQ221" i="1"/>
  <c r="AP210" i="1"/>
  <c r="N210" i="1"/>
  <c r="AQ210" i="1"/>
  <c r="AP233" i="1"/>
  <c r="N233" i="1"/>
  <c r="AL233" i="1" s="1"/>
  <c r="AQ233" i="1"/>
  <c r="AP222" i="1"/>
  <c r="N222" i="1"/>
  <c r="AL222" i="1" s="1"/>
  <c r="AP234" i="1"/>
  <c r="N234" i="1"/>
  <c r="AL234" i="1" s="1"/>
  <c r="AQ222" i="1"/>
  <c r="AQ234" i="1"/>
  <c r="AP224" i="1"/>
  <c r="N224" i="1"/>
  <c r="AL224" i="1" s="1"/>
  <c r="AP236" i="1"/>
  <c r="N236" i="1"/>
  <c r="AL236" i="1" s="1"/>
  <c r="AQ224" i="1"/>
  <c r="AQ236" i="1"/>
  <c r="AP223" i="1"/>
  <c r="N223" i="1"/>
  <c r="AL223" i="1" s="1"/>
  <c r="AP225" i="1"/>
  <c r="N225" i="1"/>
  <c r="AL225" i="1" s="1"/>
  <c r="AP237" i="1"/>
  <c r="N237" i="1"/>
  <c r="AL237" i="1" s="1"/>
  <c r="AQ225" i="1"/>
  <c r="AQ237" i="1"/>
  <c r="AP235" i="1"/>
  <c r="N235" i="1"/>
  <c r="AL235" i="1" s="1"/>
  <c r="AP226" i="1"/>
  <c r="N226" i="1"/>
  <c r="AL226" i="1" s="1"/>
  <c r="AP238" i="1"/>
  <c r="N238" i="1"/>
  <c r="AL238" i="1" s="1"/>
  <c r="AQ226" i="1"/>
  <c r="AQ238" i="1"/>
  <c r="AP227" i="1"/>
  <c r="N227" i="1"/>
  <c r="AL227" i="1" s="1"/>
  <c r="AP239" i="1"/>
  <c r="N239" i="1"/>
  <c r="AL239" i="1" s="1"/>
  <c r="AQ227" i="1"/>
  <c r="AQ239" i="1"/>
  <c r="AQ223" i="1"/>
  <c r="AP228" i="1"/>
  <c r="N228" i="1"/>
  <c r="AL228" i="1" s="1"/>
  <c r="AP240" i="1"/>
  <c r="N240" i="1"/>
  <c r="AL240" i="1" s="1"/>
  <c r="AQ228" i="1"/>
  <c r="AQ240" i="1"/>
  <c r="AQ235" i="1"/>
  <c r="AP229" i="1"/>
  <c r="N229" i="1"/>
  <c r="AL229" i="1" s="1"/>
  <c r="AP241" i="1"/>
  <c r="N241" i="1"/>
  <c r="AL241" i="1" s="1"/>
  <c r="AQ229" i="1"/>
  <c r="AQ241" i="1"/>
  <c r="AP230" i="1"/>
  <c r="N230" i="1"/>
  <c r="AL230" i="1" s="1"/>
  <c r="AP242" i="1"/>
  <c r="N242" i="1"/>
  <c r="AL242" i="1" s="1"/>
  <c r="AQ230" i="1"/>
  <c r="AQ242" i="1"/>
  <c r="AP231" i="1"/>
  <c r="N231" i="1"/>
  <c r="AL231" i="1" s="1"/>
  <c r="AP243" i="1"/>
  <c r="N243" i="1"/>
  <c r="AL243" i="1" s="1"/>
  <c r="AQ231" i="1"/>
  <c r="AQ243" i="1"/>
  <c r="AP232" i="1"/>
  <c r="N232" i="1"/>
  <c r="AL232" i="1" s="1"/>
  <c r="AQ232" i="1"/>
  <c r="AQ278" i="1"/>
  <c r="AQ52" i="1"/>
  <c r="AP101" i="1"/>
  <c r="N101" i="1"/>
  <c r="AL101" i="1" s="1"/>
  <c r="AQ96" i="1"/>
  <c r="AP255" i="1"/>
  <c r="N255" i="1"/>
  <c r="AL255" i="1" s="1"/>
  <c r="AQ255" i="1"/>
  <c r="AQ127" i="1"/>
  <c r="AQ74" i="1"/>
  <c r="AQ273" i="1"/>
  <c r="AQ272" i="1"/>
  <c r="AP74" i="1"/>
  <c r="N74" i="1"/>
  <c r="AL74" i="1" s="1"/>
  <c r="AQ120" i="1"/>
  <c r="AQ72" i="1"/>
  <c r="AP271" i="1"/>
  <c r="N271" i="1"/>
  <c r="AL271" i="1" s="1"/>
  <c r="AQ98" i="1"/>
  <c r="AP115" i="1"/>
  <c r="N115" i="1"/>
  <c r="AL115" i="1" s="1"/>
  <c r="AQ89" i="1"/>
  <c r="AQ108" i="1"/>
  <c r="N96" i="1"/>
  <c r="AL96" i="1" s="1"/>
  <c r="AP96" i="1"/>
  <c r="AP266" i="1"/>
  <c r="N266" i="1"/>
  <c r="AL266" i="1" s="1"/>
  <c r="AQ67" i="1"/>
  <c r="AP126" i="1"/>
  <c r="N126" i="1"/>
  <c r="AL126" i="1" s="1"/>
  <c r="N58" i="1"/>
  <c r="AL58" i="1" s="1"/>
  <c r="AP58" i="1"/>
  <c r="AQ106" i="1"/>
  <c r="AQ73" i="1"/>
  <c r="AQ105" i="1"/>
  <c r="AP244" i="1"/>
  <c r="N244" i="1"/>
  <c r="AL244" i="1" s="1"/>
  <c r="AP256" i="1"/>
  <c r="N256" i="1"/>
  <c r="AL256" i="1" s="1"/>
  <c r="AQ244" i="1"/>
  <c r="AQ256" i="1"/>
  <c r="AP270" i="1"/>
  <c r="N270" i="1"/>
  <c r="AL270" i="1" s="1"/>
  <c r="AQ68" i="1"/>
  <c r="AQ83" i="1"/>
  <c r="AO38" i="1"/>
  <c r="N38" i="1"/>
  <c r="AL38" i="1" s="1"/>
  <c r="AP98" i="1"/>
  <c r="N98" i="1"/>
  <c r="AL98" i="1" s="1"/>
  <c r="AQ102" i="1"/>
  <c r="AP92" i="1"/>
  <c r="N92" i="1"/>
  <c r="AL92" i="1" s="1"/>
  <c r="AP110" i="1"/>
  <c r="N110" i="1"/>
  <c r="AL110" i="1" s="1"/>
  <c r="AQ77" i="1"/>
  <c r="AQ94" i="1"/>
  <c r="AQ91" i="1"/>
  <c r="N125" i="1"/>
  <c r="AL125" i="1" s="1"/>
  <c r="AP125" i="1"/>
  <c r="AQ82" i="1"/>
  <c r="N118" i="1"/>
  <c r="AL118" i="1" s="1"/>
  <c r="AP118" i="1"/>
  <c r="AQ65" i="1"/>
  <c r="AQ97" i="1"/>
  <c r="AQ62" i="1"/>
  <c r="AQ280" i="1"/>
  <c r="AP246" i="1"/>
  <c r="N246" i="1"/>
  <c r="AL246" i="1" s="1"/>
  <c r="AP258" i="1"/>
  <c r="N258" i="1"/>
  <c r="AL258" i="1" s="1"/>
  <c r="AQ246" i="1"/>
  <c r="AQ258" i="1"/>
  <c r="AQ78" i="1"/>
  <c r="AQ121" i="1"/>
  <c r="AP97" i="1"/>
  <c r="N97" i="1"/>
  <c r="AL97" i="1" s="1"/>
  <c r="AQ257" i="1"/>
  <c r="AO40" i="1"/>
  <c r="N40" i="1"/>
  <c r="AL40" i="1" s="1"/>
  <c r="AP133" i="1"/>
  <c r="N133" i="1"/>
  <c r="AL133" i="1" s="1"/>
  <c r="AP83" i="1"/>
  <c r="N83" i="1"/>
  <c r="AL83" i="1" s="1"/>
  <c r="AP111" i="1"/>
  <c r="N111" i="1"/>
  <c r="AL111" i="1" s="1"/>
  <c r="AQ126" i="1"/>
  <c r="AQ92" i="1"/>
  <c r="AQ107" i="1"/>
  <c r="AP288" i="1"/>
  <c r="N288" i="1"/>
  <c r="AL288" i="1" s="1"/>
  <c r="AQ111" i="1"/>
  <c r="AP121" i="1"/>
  <c r="N121" i="1"/>
  <c r="AL121" i="1" s="1"/>
  <c r="AQ71" i="1"/>
  <c r="AQ288" i="1"/>
  <c r="AQ129" i="1"/>
  <c r="AP280" i="1"/>
  <c r="N280" i="1"/>
  <c r="AL280" i="1" s="1"/>
  <c r="AQ76" i="1"/>
  <c r="N114" i="1"/>
  <c r="AL114" i="1" s="1"/>
  <c r="AP114" i="1"/>
  <c r="AQ47" i="1"/>
  <c r="AP57" i="1"/>
  <c r="N57" i="1"/>
  <c r="AL57" i="1" s="1"/>
  <c r="AQ274" i="1"/>
  <c r="AP247" i="1"/>
  <c r="N247" i="1"/>
  <c r="AL247" i="1" s="1"/>
  <c r="AP259" i="1"/>
  <c r="N259" i="1"/>
  <c r="AL259" i="1" s="1"/>
  <c r="AQ247" i="1"/>
  <c r="AQ259" i="1"/>
  <c r="AP59" i="1"/>
  <c r="N59" i="1"/>
  <c r="AL59" i="1" s="1"/>
  <c r="AQ85" i="1"/>
  <c r="AQ267" i="1"/>
  <c r="N93" i="1"/>
  <c r="AL93" i="1" s="1"/>
  <c r="AP93" i="1"/>
  <c r="N87" i="1"/>
  <c r="AL87" i="1" s="1"/>
  <c r="AP87" i="1"/>
  <c r="AO41" i="1"/>
  <c r="N41" i="1"/>
  <c r="AL41" i="1" s="1"/>
  <c r="AP129" i="1"/>
  <c r="N129" i="1"/>
  <c r="AL129" i="1" s="1"/>
  <c r="AP79" i="1"/>
  <c r="N79" i="1"/>
  <c r="AL79" i="1" s="1"/>
  <c r="AP132" i="1"/>
  <c r="N132" i="1"/>
  <c r="AL132" i="1" s="1"/>
  <c r="AP268" i="1"/>
  <c r="N268" i="1"/>
  <c r="AL268" i="1" s="1"/>
  <c r="AP108" i="1"/>
  <c r="N108" i="1"/>
  <c r="AL108" i="1" s="1"/>
  <c r="AQ49" i="1"/>
  <c r="AQ283" i="1"/>
  <c r="AP272" i="1"/>
  <c r="N272" i="1"/>
  <c r="AL272" i="1" s="1"/>
  <c r="AQ130" i="1"/>
  <c r="AP107" i="1"/>
  <c r="N107" i="1"/>
  <c r="AL107" i="1" s="1"/>
  <c r="AP89" i="1"/>
  <c r="N89" i="1"/>
  <c r="AL89" i="1" s="1"/>
  <c r="AQ282" i="1"/>
  <c r="AQ123" i="1"/>
  <c r="AP64" i="1"/>
  <c r="N64" i="1"/>
  <c r="AL64" i="1" s="1"/>
  <c r="AQ70" i="1"/>
  <c r="AQ287" i="1"/>
  <c r="AQ61" i="1"/>
  <c r="AQ128" i="1"/>
  <c r="AQ54" i="1"/>
  <c r="AQ268" i="1"/>
  <c r="AP248" i="1"/>
  <c r="N248" i="1"/>
  <c r="AL248" i="1" s="1"/>
  <c r="AP260" i="1"/>
  <c r="N260" i="1"/>
  <c r="AL260" i="1" s="1"/>
  <c r="AQ248" i="1"/>
  <c r="AQ260" i="1"/>
  <c r="AP119" i="1"/>
  <c r="N119" i="1"/>
  <c r="AL119" i="1" s="1"/>
  <c r="AP70" i="1"/>
  <c r="N70" i="1"/>
  <c r="AL70" i="1" s="1"/>
  <c r="AP245" i="1"/>
  <c r="N245" i="1"/>
  <c r="AL245" i="1" s="1"/>
  <c r="N42" i="1"/>
  <c r="AL42" i="1" s="1"/>
  <c r="AO42" i="1"/>
  <c r="AP75" i="1"/>
  <c r="N75" i="1"/>
  <c r="AL75" i="1" s="1"/>
  <c r="N128" i="1"/>
  <c r="AL128" i="1" s="1"/>
  <c r="AP128" i="1"/>
  <c r="AQ99" i="1"/>
  <c r="AP94" i="1"/>
  <c r="N94" i="1"/>
  <c r="AL94" i="1" s="1"/>
  <c r="N53" i="1"/>
  <c r="AP53" i="1"/>
  <c r="AQ277" i="1"/>
  <c r="AP52" i="1"/>
  <c r="N52" i="1"/>
  <c r="AQ124" i="1"/>
  <c r="AQ132" i="1"/>
  <c r="AP85" i="1"/>
  <c r="N85" i="1"/>
  <c r="AL85" i="1" s="1"/>
  <c r="AQ276" i="1"/>
  <c r="AQ117" i="1"/>
  <c r="N62" i="1"/>
  <c r="AL62" i="1" s="1"/>
  <c r="AP62" i="1"/>
  <c r="AP95" i="1"/>
  <c r="N95" i="1"/>
  <c r="AL95" i="1" s="1"/>
  <c r="AQ281" i="1"/>
  <c r="AP88" i="1"/>
  <c r="N88" i="1"/>
  <c r="AL88" i="1" s="1"/>
  <c r="AQ122" i="1"/>
  <c r="AQ87" i="1"/>
  <c r="N285" i="1"/>
  <c r="AL285" i="1" s="1"/>
  <c r="AP285" i="1"/>
  <c r="AP249" i="1"/>
  <c r="N249" i="1"/>
  <c r="AL249" i="1" s="1"/>
  <c r="AP261" i="1"/>
  <c r="N261" i="1"/>
  <c r="AL261" i="1" s="1"/>
  <c r="AQ249" i="1"/>
  <c r="AQ261" i="1"/>
  <c r="AQ80" i="1"/>
  <c r="AP104" i="1"/>
  <c r="N104" i="1"/>
  <c r="AL104" i="1" s="1"/>
  <c r="N39" i="1"/>
  <c r="AL39" i="1" s="1"/>
  <c r="AO39" i="1"/>
  <c r="AP267" i="1"/>
  <c r="N267" i="1"/>
  <c r="AL267" i="1" s="1"/>
  <c r="AQ88" i="1"/>
  <c r="AQ286" i="1"/>
  <c r="N63" i="1"/>
  <c r="AL63" i="1" s="1"/>
  <c r="AP63" i="1"/>
  <c r="AP71" i="1"/>
  <c r="N71" i="1"/>
  <c r="AL71" i="1" s="1"/>
  <c r="AP67" i="1"/>
  <c r="N67" i="1"/>
  <c r="AL67" i="1" s="1"/>
  <c r="AQ118" i="1"/>
  <c r="N81" i="1"/>
  <c r="AL81" i="1" s="1"/>
  <c r="AP81" i="1"/>
  <c r="AQ270" i="1"/>
  <c r="AP49" i="1"/>
  <c r="N49" i="1"/>
  <c r="AP90" i="1"/>
  <c r="N90" i="1"/>
  <c r="AL90" i="1" s="1"/>
  <c r="AQ275" i="1"/>
  <c r="N84" i="1"/>
  <c r="AL84" i="1" s="1"/>
  <c r="AP84" i="1"/>
  <c r="AQ116" i="1"/>
  <c r="AQ81" i="1"/>
  <c r="AP281" i="1"/>
  <c r="N281" i="1"/>
  <c r="AL281" i="1" s="1"/>
  <c r="AP250" i="1"/>
  <c r="N250" i="1"/>
  <c r="AL250" i="1" s="1"/>
  <c r="AP262" i="1"/>
  <c r="N262" i="1"/>
  <c r="AL262" i="1" s="1"/>
  <c r="AQ250" i="1"/>
  <c r="AQ262" i="1"/>
  <c r="N78" i="1"/>
  <c r="AL78" i="1" s="1"/>
  <c r="AP78" i="1"/>
  <c r="AP55" i="1"/>
  <c r="N55" i="1"/>
  <c r="AQ266" i="1"/>
  <c r="N105" i="1"/>
  <c r="AL105" i="1" s="1"/>
  <c r="AP105" i="1"/>
  <c r="AQ245" i="1"/>
  <c r="AP117" i="1"/>
  <c r="N117" i="1"/>
  <c r="AL117" i="1" s="1"/>
  <c r="N44" i="1"/>
  <c r="AL44" i="1" s="1"/>
  <c r="AO44" i="1"/>
  <c r="AQ131" i="1"/>
  <c r="AQ58" i="1"/>
  <c r="AP120" i="1"/>
  <c r="N120" i="1"/>
  <c r="AL120" i="1" s="1"/>
  <c r="AQ50" i="1"/>
  <c r="AQ125" i="1"/>
  <c r="AQ63" i="1"/>
  <c r="AP60" i="1"/>
  <c r="N60" i="1"/>
  <c r="AL60" i="1" s="1"/>
  <c r="AQ112" i="1"/>
  <c r="N56" i="1"/>
  <c r="AP56" i="1"/>
  <c r="AP77" i="1"/>
  <c r="N77" i="1"/>
  <c r="AL77" i="1" s="1"/>
  <c r="AQ133" i="1"/>
  <c r="AP286" i="1"/>
  <c r="N286" i="1"/>
  <c r="AL286" i="1" s="1"/>
  <c r="AQ53" i="1"/>
  <c r="AQ100" i="1"/>
  <c r="AQ269" i="1"/>
  <c r="AP80" i="1"/>
  <c r="N80" i="1"/>
  <c r="AL80" i="1" s="1"/>
  <c r="AP48" i="1"/>
  <c r="N48" i="1"/>
  <c r="AQ75" i="1"/>
  <c r="AP277" i="1"/>
  <c r="N277" i="1"/>
  <c r="AL277" i="1" s="1"/>
  <c r="AP251" i="1"/>
  <c r="N251" i="1"/>
  <c r="AL251" i="1" s="1"/>
  <c r="AP263" i="1"/>
  <c r="N263" i="1"/>
  <c r="AL263" i="1" s="1"/>
  <c r="AQ251" i="1"/>
  <c r="AQ263" i="1"/>
  <c r="AQ103" i="1"/>
  <c r="N130" i="1"/>
  <c r="AL130" i="1" s="1"/>
  <c r="AP130" i="1"/>
  <c r="AP100" i="1"/>
  <c r="N100" i="1"/>
  <c r="AL100" i="1" s="1"/>
  <c r="AP122" i="1"/>
  <c r="N122" i="1"/>
  <c r="AL122" i="1" s="1"/>
  <c r="AQ56" i="1"/>
  <c r="AP113" i="1"/>
  <c r="N113" i="1"/>
  <c r="AL113" i="1" s="1"/>
  <c r="AO43" i="1"/>
  <c r="N43" i="1"/>
  <c r="AL43" i="1" s="1"/>
  <c r="AP66" i="1"/>
  <c r="N66" i="1"/>
  <c r="AL66" i="1" s="1"/>
  <c r="AQ109" i="1"/>
  <c r="AO37" i="1"/>
  <c r="AQ101" i="1"/>
  <c r="AP116" i="1"/>
  <c r="N116" i="1"/>
  <c r="AL116" i="1" s="1"/>
  <c r="AQ119" i="1"/>
  <c r="AP51" i="1"/>
  <c r="N51" i="1"/>
  <c r="AP287" i="1"/>
  <c r="N287" i="1"/>
  <c r="AL287" i="1" s="1"/>
  <c r="AP46" i="1"/>
  <c r="N46" i="1"/>
  <c r="AP131" i="1"/>
  <c r="N131" i="1"/>
  <c r="AL131" i="1" s="1"/>
  <c r="N65" i="1"/>
  <c r="AL65" i="1" s="1"/>
  <c r="AP65" i="1"/>
  <c r="AP73" i="1"/>
  <c r="N73" i="1"/>
  <c r="AL73" i="1" s="1"/>
  <c r="AP284" i="1"/>
  <c r="N284" i="1"/>
  <c r="AL284" i="1" s="1"/>
  <c r="AP282" i="1"/>
  <c r="N282" i="1"/>
  <c r="AL282" i="1" s="1"/>
  <c r="AQ51" i="1"/>
  <c r="N103" i="1"/>
  <c r="AL103" i="1" s="1"/>
  <c r="AP103" i="1"/>
  <c r="AQ90" i="1"/>
  <c r="AP76" i="1"/>
  <c r="N76" i="1"/>
  <c r="AL76" i="1" s="1"/>
  <c r="AP102" i="1"/>
  <c r="N102" i="1"/>
  <c r="AL102" i="1" s="1"/>
  <c r="AQ69" i="1"/>
  <c r="AP273" i="1"/>
  <c r="N273" i="1"/>
  <c r="AL273" i="1" s="1"/>
  <c r="AP252" i="1"/>
  <c r="N252" i="1"/>
  <c r="AL252" i="1" s="1"/>
  <c r="AP264" i="1"/>
  <c r="N264" i="1"/>
  <c r="AL264" i="1" s="1"/>
  <c r="AQ252" i="1"/>
  <c r="AQ264" i="1"/>
  <c r="AQ279" i="1"/>
  <c r="AP61" i="1"/>
  <c r="N61" i="1"/>
  <c r="AL61" i="1" s="1"/>
  <c r="AP91" i="1"/>
  <c r="N91" i="1"/>
  <c r="AL91" i="1" s="1"/>
  <c r="AP257" i="1"/>
  <c r="N257" i="1"/>
  <c r="AL257" i="1" s="1"/>
  <c r="AQ115" i="1"/>
  <c r="AP124" i="1"/>
  <c r="N124" i="1"/>
  <c r="AL124" i="1" s="1"/>
  <c r="AQ271" i="1"/>
  <c r="AO35" i="1"/>
  <c r="AO45" i="1"/>
  <c r="N45" i="1"/>
  <c r="AL45" i="1" s="1"/>
  <c r="AQ95" i="1"/>
  <c r="AQ48" i="1"/>
  <c r="AQ93" i="1"/>
  <c r="N112" i="1"/>
  <c r="AL112" i="1" s="1"/>
  <c r="AP112" i="1"/>
  <c r="AP86" i="1"/>
  <c r="N86" i="1"/>
  <c r="AL86" i="1" s="1"/>
  <c r="AQ113" i="1"/>
  <c r="AP283" i="1"/>
  <c r="N283" i="1"/>
  <c r="AL283" i="1" s="1"/>
  <c r="AP47" i="1"/>
  <c r="N47" i="1"/>
  <c r="AP127" i="1"/>
  <c r="N127" i="1"/>
  <c r="AL127" i="1" s="1"/>
  <c r="AQ66" i="1"/>
  <c r="AP69" i="1"/>
  <c r="N69" i="1"/>
  <c r="AL69" i="1" s="1"/>
  <c r="N278" i="1"/>
  <c r="AL278" i="1" s="1"/>
  <c r="AP278" i="1"/>
  <c r="AQ60" i="1"/>
  <c r="AQ110" i="1"/>
  <c r="AQ57" i="1"/>
  <c r="N72" i="1"/>
  <c r="AL72" i="1" s="1"/>
  <c r="AP72" i="1"/>
  <c r="AP276" i="1"/>
  <c r="N276" i="1"/>
  <c r="AL276" i="1" s="1"/>
  <c r="N269" i="1"/>
  <c r="AL269" i="1" s="1"/>
  <c r="AP269" i="1"/>
  <c r="AP253" i="1"/>
  <c r="N253" i="1"/>
  <c r="AL253" i="1" s="1"/>
  <c r="AP265" i="1"/>
  <c r="N265" i="1"/>
  <c r="AL265" i="1" s="1"/>
  <c r="AQ253" i="1"/>
  <c r="AQ265" i="1"/>
  <c r="AP275" i="1"/>
  <c r="N275" i="1"/>
  <c r="AL275" i="1" s="1"/>
  <c r="AQ59" i="1"/>
  <c r="AQ79" i="1"/>
  <c r="AP109" i="1"/>
  <c r="N109" i="1"/>
  <c r="AL109" i="1" s="1"/>
  <c r="AP54" i="1"/>
  <c r="N54" i="1"/>
  <c r="AO36" i="1"/>
  <c r="AP99" i="1"/>
  <c r="N99" i="1"/>
  <c r="AL99" i="1" s="1"/>
  <c r="AQ86" i="1"/>
  <c r="AQ285" i="1"/>
  <c r="AQ284" i="1"/>
  <c r="N82" i="1"/>
  <c r="AL82" i="1" s="1"/>
  <c r="AP82" i="1"/>
  <c r="AQ55" i="1"/>
  <c r="AQ84" i="1"/>
  <c r="AP279" i="1"/>
  <c r="N279" i="1"/>
  <c r="AL279" i="1" s="1"/>
  <c r="AQ64" i="1"/>
  <c r="N123" i="1"/>
  <c r="AL123" i="1" s="1"/>
  <c r="AP123" i="1"/>
  <c r="AP50" i="1"/>
  <c r="N50" i="1"/>
  <c r="AP106" i="1"/>
  <c r="N106" i="1"/>
  <c r="AL106" i="1" s="1"/>
  <c r="N274" i="1"/>
  <c r="AL274" i="1" s="1"/>
  <c r="AP274" i="1"/>
  <c r="AQ46" i="1"/>
  <c r="AQ114" i="1"/>
  <c r="N68" i="1"/>
  <c r="AL68" i="1" s="1"/>
  <c r="AP68" i="1"/>
  <c r="AQ104" i="1"/>
  <c r="AP254" i="1"/>
  <c r="N254" i="1"/>
  <c r="AL254" i="1" s="1"/>
  <c r="AQ254" i="1"/>
  <c r="AL296" i="1" l="1"/>
  <c r="AO273" i="1"/>
  <c r="AO98" i="1"/>
  <c r="AO127" i="1"/>
  <c r="AO283" i="1"/>
  <c r="AO128" i="1"/>
  <c r="AO264" i="1"/>
  <c r="AO82" i="1"/>
  <c r="AO190" i="1"/>
  <c r="AO184" i="1"/>
  <c r="AO106" i="1"/>
  <c r="AO73" i="1"/>
  <c r="AO52" i="1"/>
  <c r="AO274" i="1"/>
  <c r="AO272" i="1"/>
  <c r="AO76" i="1"/>
  <c r="AO257" i="1"/>
  <c r="AO248" i="1"/>
  <c r="AO276" i="1"/>
  <c r="AO62" i="1"/>
  <c r="AO269" i="1"/>
  <c r="AO71" i="1"/>
  <c r="AO258" i="1"/>
  <c r="AO176" i="1"/>
  <c r="AO220" i="1"/>
  <c r="AO219" i="1"/>
  <c r="AO199" i="1"/>
  <c r="AO159" i="1"/>
  <c r="AO138" i="1"/>
  <c r="AO282" i="1"/>
  <c r="AO112" i="1"/>
  <c r="AO229" i="1"/>
  <c r="AO47" i="1"/>
  <c r="AO135" i="1"/>
  <c r="AO180" i="1"/>
  <c r="AO186" i="1"/>
  <c r="AO137" i="1"/>
  <c r="AO136" i="1"/>
  <c r="AO244" i="1"/>
  <c r="AO242" i="1"/>
  <c r="AO225" i="1"/>
  <c r="AO228" i="1"/>
  <c r="AO218" i="1"/>
  <c r="AO216" i="1"/>
  <c r="AO203" i="1"/>
  <c r="AO209" i="1"/>
  <c r="AO171" i="1"/>
  <c r="AO165" i="1"/>
  <c r="AO164" i="1"/>
  <c r="AO278" i="1"/>
  <c r="AO259" i="1"/>
  <c r="AO227" i="1"/>
  <c r="AO224" i="1"/>
  <c r="AO205" i="1"/>
  <c r="AO202" i="1"/>
  <c r="AO206" i="1"/>
  <c r="AO204" i="1"/>
  <c r="AO200" i="1"/>
  <c r="AO162" i="1"/>
  <c r="AO161" i="1"/>
  <c r="AO177" i="1"/>
  <c r="AO163" i="1"/>
  <c r="AO152" i="1"/>
  <c r="AO154" i="1"/>
  <c r="AO139" i="1"/>
  <c r="AO141" i="1"/>
  <c r="AO155" i="1"/>
  <c r="AO140" i="1"/>
  <c r="AO142" i="1"/>
  <c r="AO123" i="1"/>
  <c r="AO88" i="1"/>
  <c r="AO74" i="1"/>
  <c r="AO85" i="1"/>
  <c r="AO182" i="1"/>
  <c r="AO92" i="1"/>
  <c r="AO167" i="1"/>
  <c r="AO185" i="1"/>
  <c r="AO145" i="1"/>
  <c r="AO143" i="1"/>
  <c r="AO146" i="1"/>
  <c r="AO197" i="1"/>
  <c r="AO144" i="1"/>
  <c r="AO147" i="1"/>
  <c r="AO151" i="1"/>
  <c r="AO150" i="1"/>
  <c r="AO134" i="1"/>
  <c r="AO153" i="1"/>
  <c r="AO149" i="1"/>
  <c r="AO148" i="1"/>
  <c r="AO91" i="1"/>
  <c r="AO243" i="1"/>
  <c r="AO221" i="1"/>
  <c r="AO170" i="1"/>
  <c r="AO230" i="1"/>
  <c r="AO196" i="1"/>
  <c r="AO189" i="1"/>
  <c r="AO158" i="1"/>
  <c r="AO183" i="1"/>
  <c r="AO213" i="1"/>
  <c r="AO187" i="1"/>
  <c r="AO172" i="1"/>
  <c r="AO178" i="1"/>
  <c r="AO156" i="1"/>
  <c r="AO275" i="1"/>
  <c r="AO166" i="1"/>
  <c r="AO198" i="1"/>
  <c r="AO181" i="1"/>
  <c r="AO194" i="1"/>
  <c r="AO191" i="1"/>
  <c r="AO175" i="1"/>
  <c r="AO195" i="1"/>
  <c r="AO160" i="1"/>
  <c r="AO54" i="1"/>
  <c r="AO179" i="1"/>
  <c r="AO174" i="1"/>
  <c r="AO188" i="1"/>
  <c r="AO157" i="1"/>
  <c r="AO193" i="1"/>
  <c r="AO168" i="1"/>
  <c r="AO173" i="1"/>
  <c r="AO192" i="1"/>
  <c r="AO169" i="1"/>
  <c r="AO97" i="1"/>
  <c r="AO286" i="1"/>
  <c r="AO120" i="1"/>
  <c r="AO130" i="1"/>
  <c r="AO254" i="1"/>
  <c r="AO77" i="1"/>
  <c r="AO67" i="1"/>
  <c r="AO89" i="1"/>
  <c r="AO50" i="1"/>
  <c r="AO99" i="1"/>
  <c r="AO109" i="1"/>
  <c r="AO262" i="1"/>
  <c r="AO261" i="1"/>
  <c r="AO111" i="1"/>
  <c r="AO126" i="1"/>
  <c r="AO72" i="1"/>
  <c r="AO61" i="1"/>
  <c r="AO117" i="1"/>
  <c r="AO78" i="1"/>
  <c r="AO68" i="1"/>
  <c r="AO124" i="1"/>
  <c r="AO208" i="1"/>
  <c r="AO207" i="1"/>
  <c r="AO131" i="1"/>
  <c r="AO281" i="1"/>
  <c r="AO210" i="1"/>
  <c r="AO211" i="1"/>
  <c r="AO201" i="1"/>
  <c r="AO212" i="1"/>
  <c r="AO65" i="1"/>
  <c r="AO105" i="1"/>
  <c r="AO267" i="1"/>
  <c r="AO93" i="1"/>
  <c r="AO57" i="1"/>
  <c r="AO280" i="1"/>
  <c r="AO125" i="1"/>
  <c r="AO226" i="1"/>
  <c r="AO222" i="1"/>
  <c r="AO217" i="1"/>
  <c r="AO215" i="1"/>
  <c r="AO214" i="1"/>
  <c r="AO79" i="1"/>
  <c r="AO102" i="1"/>
  <c r="AO84" i="1"/>
  <c r="AO288" i="1"/>
  <c r="AO107" i="1"/>
  <c r="AO235" i="1"/>
  <c r="AO284" i="1"/>
  <c r="AO66" i="1"/>
  <c r="AO48" i="1"/>
  <c r="AO268" i="1"/>
  <c r="AO231" i="1"/>
  <c r="AO253" i="1"/>
  <c r="AO100" i="1"/>
  <c r="AO81" i="1"/>
  <c r="AO87" i="1"/>
  <c r="AO233" i="1"/>
  <c r="AO232" i="1"/>
  <c r="AO238" i="1"/>
  <c r="AO234" i="1"/>
  <c r="AO223" i="1"/>
  <c r="AO237" i="1"/>
  <c r="AO103" i="1"/>
  <c r="AO49" i="1"/>
  <c r="AO241" i="1"/>
  <c r="AO240" i="1"/>
  <c r="AO239" i="1"/>
  <c r="AO236" i="1"/>
  <c r="AO113" i="1"/>
  <c r="AO277" i="1"/>
  <c r="AO56" i="1"/>
  <c r="AO70" i="1"/>
  <c r="AO108" i="1"/>
  <c r="AO122" i="1"/>
  <c r="AO55" i="1"/>
  <c r="AO63" i="1"/>
  <c r="AO119" i="1"/>
  <c r="AO129" i="1"/>
  <c r="AO270" i="1"/>
  <c r="AO265" i="1"/>
  <c r="AO250" i="1"/>
  <c r="AO104" i="1"/>
  <c r="AO249" i="1"/>
  <c r="AO75" i="1"/>
  <c r="AO64" i="1"/>
  <c r="AO83" i="1"/>
  <c r="AO118" i="1"/>
  <c r="AO115" i="1"/>
  <c r="AO252" i="1"/>
  <c r="AO46" i="1"/>
  <c r="AO53" i="1"/>
  <c r="AO114" i="1"/>
  <c r="AO101" i="1"/>
  <c r="AO263" i="1"/>
  <c r="AO60" i="1"/>
  <c r="AO247" i="1"/>
  <c r="AO246" i="1"/>
  <c r="AO266" i="1"/>
  <c r="AO116" i="1"/>
  <c r="AO90" i="1"/>
  <c r="AO95" i="1"/>
  <c r="AO133" i="1"/>
  <c r="AO86" i="1"/>
  <c r="AO69" i="1"/>
  <c r="AO287" i="1"/>
  <c r="AO80" i="1"/>
  <c r="AO285" i="1"/>
  <c r="AO94" i="1"/>
  <c r="AO132" i="1"/>
  <c r="AO59" i="1"/>
  <c r="AO121" i="1"/>
  <c r="AO96" i="1"/>
  <c r="AO51" i="1"/>
  <c r="AO279" i="1"/>
  <c r="AO251" i="1"/>
  <c r="AO245" i="1"/>
  <c r="AO58" i="1"/>
  <c r="AO271" i="1"/>
  <c r="AO255" i="1"/>
  <c r="AO260" i="1"/>
  <c r="AO110" i="1"/>
  <c r="AO256" i="1"/>
  <c r="M187" i="4" l="1"/>
  <c r="M186" i="4"/>
  <c r="R1289" i="4"/>
  <c r="Q1289" i="4"/>
  <c r="R1193" i="4"/>
  <c r="Q1193" i="4"/>
  <c r="R1097" i="4"/>
  <c r="Q1097" i="4"/>
  <c r="R1001" i="4"/>
  <c r="Q1001" i="4"/>
  <c r="R905" i="4"/>
  <c r="Q905" i="4"/>
  <c r="R809" i="4"/>
  <c r="Q809" i="4"/>
  <c r="R713" i="4"/>
  <c r="Q713" i="4"/>
  <c r="R617" i="4"/>
  <c r="Q617" i="4"/>
  <c r="R521" i="4"/>
  <c r="Q521" i="4"/>
  <c r="R425" i="4"/>
  <c r="Q425" i="4"/>
  <c r="R329" i="4"/>
  <c r="Q329" i="4"/>
  <c r="Q181" i="4"/>
  <c r="R181" i="4"/>
  <c r="I1273" i="4"/>
  <c r="I1272" i="4"/>
  <c r="I1271" i="4"/>
  <c r="I1270" i="4"/>
  <c r="I1269" i="4"/>
  <c r="I1268" i="4"/>
  <c r="I1267" i="4"/>
  <c r="I1266" i="4"/>
  <c r="I1265" i="4"/>
  <c r="I1264" i="4"/>
  <c r="I1263" i="4"/>
  <c r="I1262" i="4"/>
  <c r="I1261" i="4"/>
  <c r="I1260" i="4"/>
  <c r="I1259" i="4"/>
  <c r="I1258" i="4"/>
  <c r="I1257" i="4"/>
  <c r="I1256" i="4"/>
  <c r="I1255" i="4"/>
  <c r="I1254" i="4"/>
  <c r="I1253" i="4"/>
  <c r="I1252" i="4"/>
  <c r="I1251" i="4"/>
  <c r="I1250" i="4"/>
  <c r="I1249" i="4"/>
  <c r="I1248" i="4"/>
  <c r="I1247" i="4"/>
  <c r="I1246" i="4"/>
  <c r="I1245" i="4"/>
  <c r="I1244" i="4"/>
  <c r="I1243" i="4"/>
  <c r="I1143" i="4"/>
  <c r="I1142" i="4"/>
  <c r="I1141" i="4"/>
  <c r="I1140" i="4"/>
  <c r="I1139" i="4"/>
  <c r="I1138" i="4"/>
  <c r="I1137" i="4"/>
  <c r="I1136" i="4"/>
  <c r="I1135" i="4"/>
  <c r="I1134" i="4"/>
  <c r="I1133" i="4"/>
  <c r="I1132" i="4"/>
  <c r="I1131" i="4"/>
  <c r="I1130" i="4"/>
  <c r="I1129" i="4"/>
  <c r="I1128" i="4"/>
  <c r="I1127" i="4"/>
  <c r="I1126" i="4"/>
  <c r="I1125" i="4"/>
  <c r="I1124" i="4"/>
  <c r="I1123" i="4"/>
  <c r="I1122" i="4"/>
  <c r="I1121" i="4"/>
  <c r="I1120" i="4"/>
  <c r="I1119" i="4"/>
  <c r="I1118" i="4"/>
  <c r="I1117" i="4"/>
  <c r="I1116" i="4"/>
  <c r="I1115" i="4"/>
  <c r="I1114" i="4"/>
  <c r="I1113" i="4"/>
  <c r="I1038" i="4"/>
  <c r="I1037" i="4"/>
  <c r="I1036" i="4"/>
  <c r="I1035" i="4"/>
  <c r="I1034" i="4"/>
  <c r="I1033" i="4"/>
  <c r="I1032" i="4"/>
  <c r="I1031" i="4"/>
  <c r="I1030" i="4"/>
  <c r="I1029" i="4"/>
  <c r="I1028" i="4"/>
  <c r="I1027" i="4"/>
  <c r="I1026" i="4"/>
  <c r="I1025" i="4"/>
  <c r="I1024" i="4"/>
  <c r="I1023" i="4"/>
  <c r="I1022" i="4"/>
  <c r="I1021" i="4"/>
  <c r="I1020" i="4"/>
  <c r="I1019" i="4"/>
  <c r="I1018" i="4"/>
  <c r="I1017" i="4"/>
  <c r="I1016" i="4"/>
  <c r="I1015" i="4"/>
  <c r="I1014" i="4"/>
  <c r="I1013" i="4"/>
  <c r="I1012" i="4"/>
  <c r="I1011" i="4"/>
  <c r="I1010" i="4"/>
  <c r="I1009" i="4"/>
  <c r="I1008" i="4"/>
  <c r="I981" i="4"/>
  <c r="I980" i="4"/>
  <c r="I979" i="4"/>
  <c r="I978" i="4"/>
  <c r="I977" i="4"/>
  <c r="I976" i="4"/>
  <c r="I975" i="4"/>
  <c r="I974" i="4"/>
  <c r="I973" i="4"/>
  <c r="I972" i="4"/>
  <c r="I971" i="4"/>
  <c r="I970" i="4"/>
  <c r="I969" i="4"/>
  <c r="I968" i="4"/>
  <c r="I967" i="4"/>
  <c r="I966" i="4"/>
  <c r="I965" i="4"/>
  <c r="I964" i="4"/>
  <c r="I963" i="4"/>
  <c r="I962" i="4"/>
  <c r="I961" i="4"/>
  <c r="I960" i="4"/>
  <c r="I959" i="4"/>
  <c r="I958" i="4"/>
  <c r="I957" i="4"/>
  <c r="I956" i="4"/>
  <c r="I955" i="4"/>
  <c r="I954" i="4"/>
  <c r="I953" i="4"/>
  <c r="I952" i="4"/>
  <c r="I951" i="4"/>
  <c r="I850" i="4"/>
  <c r="I849" i="4"/>
  <c r="I848" i="4"/>
  <c r="I847" i="4"/>
  <c r="I846" i="4"/>
  <c r="I845" i="4"/>
  <c r="I844" i="4"/>
  <c r="I843" i="4"/>
  <c r="I842" i="4"/>
  <c r="I841" i="4"/>
  <c r="I840" i="4"/>
  <c r="I839" i="4"/>
  <c r="I838" i="4"/>
  <c r="I837" i="4"/>
  <c r="I836" i="4"/>
  <c r="I835" i="4"/>
  <c r="I834" i="4"/>
  <c r="I833" i="4"/>
  <c r="I832" i="4"/>
  <c r="I831" i="4"/>
  <c r="I830" i="4"/>
  <c r="I829" i="4"/>
  <c r="I828" i="4"/>
  <c r="I827" i="4"/>
  <c r="I826" i="4"/>
  <c r="I825" i="4"/>
  <c r="I824" i="4"/>
  <c r="I823" i="4"/>
  <c r="I822" i="4"/>
  <c r="I821" i="4"/>
  <c r="I820" i="4"/>
  <c r="I754" i="4"/>
  <c r="I753" i="4"/>
  <c r="I752" i="4"/>
  <c r="I751" i="4"/>
  <c r="I750" i="4"/>
  <c r="I749" i="4"/>
  <c r="I748" i="4"/>
  <c r="I747" i="4"/>
  <c r="I746" i="4"/>
  <c r="I745" i="4"/>
  <c r="I744" i="4"/>
  <c r="I743" i="4"/>
  <c r="I742" i="4"/>
  <c r="I741" i="4"/>
  <c r="I740" i="4"/>
  <c r="I739" i="4"/>
  <c r="I738" i="4"/>
  <c r="I737" i="4"/>
  <c r="I736" i="4"/>
  <c r="I735" i="4"/>
  <c r="I734" i="4"/>
  <c r="I733" i="4"/>
  <c r="I732" i="4"/>
  <c r="I731" i="4"/>
  <c r="I730" i="4"/>
  <c r="I729" i="4"/>
  <c r="I728" i="4"/>
  <c r="I727" i="4"/>
  <c r="I726" i="4"/>
  <c r="I725" i="4"/>
  <c r="I724" i="4"/>
  <c r="I671" i="4"/>
  <c r="I670" i="4"/>
  <c r="I669" i="4"/>
  <c r="I668" i="4"/>
  <c r="I667" i="4"/>
  <c r="I666" i="4"/>
  <c r="I665" i="4"/>
  <c r="I664" i="4"/>
  <c r="I663" i="4"/>
  <c r="I662" i="4"/>
  <c r="I661" i="4"/>
  <c r="I660" i="4"/>
  <c r="I659" i="4"/>
  <c r="I658" i="4"/>
  <c r="I657" i="4"/>
  <c r="I656" i="4"/>
  <c r="I655" i="4"/>
  <c r="I654" i="4"/>
  <c r="I653" i="4"/>
  <c r="I652" i="4"/>
  <c r="I651" i="4"/>
  <c r="I650" i="4"/>
  <c r="I649" i="4"/>
  <c r="I648" i="4"/>
  <c r="I647" i="4"/>
  <c r="I646" i="4"/>
  <c r="I645" i="4"/>
  <c r="I644" i="4"/>
  <c r="I643" i="4"/>
  <c r="I642" i="4"/>
  <c r="I641" i="4"/>
  <c r="I608" i="4"/>
  <c r="I607" i="4"/>
  <c r="I606" i="4"/>
  <c r="I605" i="4"/>
  <c r="I604" i="4"/>
  <c r="I603" i="4"/>
  <c r="I602" i="4"/>
  <c r="I601" i="4"/>
  <c r="I600" i="4"/>
  <c r="I599" i="4"/>
  <c r="I598" i="4"/>
  <c r="I597" i="4"/>
  <c r="I596" i="4"/>
  <c r="I595" i="4"/>
  <c r="I594" i="4"/>
  <c r="I593" i="4"/>
  <c r="I592" i="4"/>
  <c r="I591" i="4"/>
  <c r="I590" i="4"/>
  <c r="I589" i="4"/>
  <c r="I588" i="4"/>
  <c r="I587" i="4"/>
  <c r="I586" i="4"/>
  <c r="I585" i="4"/>
  <c r="I584" i="4"/>
  <c r="I583" i="4"/>
  <c r="I582" i="4"/>
  <c r="I581" i="4"/>
  <c r="I580" i="4"/>
  <c r="I579" i="4"/>
  <c r="I578" i="4"/>
  <c r="I500" i="4"/>
  <c r="I499" i="4"/>
  <c r="I498" i="4"/>
  <c r="I497" i="4"/>
  <c r="I496" i="4"/>
  <c r="I495" i="4"/>
  <c r="I494" i="4"/>
  <c r="I493" i="4"/>
  <c r="I492" i="4"/>
  <c r="I491" i="4"/>
  <c r="I490" i="4"/>
  <c r="I489" i="4"/>
  <c r="I488" i="4"/>
  <c r="I487" i="4"/>
  <c r="I486" i="4"/>
  <c r="I485" i="4"/>
  <c r="I484" i="4"/>
  <c r="I483" i="4"/>
  <c r="I482" i="4"/>
  <c r="I481" i="4"/>
  <c r="I480" i="4"/>
  <c r="I479" i="4"/>
  <c r="I478" i="4"/>
  <c r="I477" i="4"/>
  <c r="I476" i="4"/>
  <c r="I475" i="4"/>
  <c r="I474" i="4"/>
  <c r="I473" i="4"/>
  <c r="I472" i="4"/>
  <c r="I471" i="4"/>
  <c r="I470" i="4"/>
  <c r="I170" i="4"/>
  <c r="I169" i="4"/>
  <c r="I168" i="4"/>
  <c r="I167" i="4"/>
  <c r="I166" i="4"/>
  <c r="I165" i="4"/>
  <c r="I164" i="4"/>
  <c r="I163" i="4"/>
  <c r="I162" i="4"/>
  <c r="I386" i="4"/>
  <c r="I385" i="4"/>
  <c r="I384" i="4"/>
  <c r="I383" i="4"/>
  <c r="I382" i="4"/>
  <c r="I381" i="4"/>
  <c r="I380" i="4"/>
  <c r="I379" i="4"/>
  <c r="I378" i="4"/>
  <c r="I377" i="4"/>
  <c r="I376" i="4"/>
  <c r="I375" i="4"/>
  <c r="I374" i="4"/>
  <c r="I373" i="4"/>
  <c r="I372" i="4"/>
  <c r="I371" i="4"/>
  <c r="I370" i="4"/>
  <c r="I369" i="4"/>
  <c r="I368" i="4"/>
  <c r="I367" i="4"/>
  <c r="I366" i="4"/>
  <c r="I365" i="4"/>
  <c r="I364" i="4"/>
  <c r="I363" i="4"/>
  <c r="I362" i="4"/>
  <c r="I361" i="4"/>
  <c r="I360" i="4"/>
  <c r="I359" i="4"/>
  <c r="I358" i="4"/>
  <c r="I357" i="4"/>
  <c r="I356" i="4"/>
  <c r="I240" i="4"/>
  <c r="I239" i="4"/>
  <c r="I238" i="4"/>
  <c r="I237" i="4"/>
  <c r="I236" i="4"/>
  <c r="I235" i="4"/>
  <c r="I234" i="4"/>
  <c r="I233" i="4"/>
  <c r="I232" i="4"/>
  <c r="I231" i="4"/>
  <c r="I230" i="4"/>
  <c r="I229" i="4"/>
  <c r="I228" i="4"/>
  <c r="I227" i="4"/>
  <c r="I226" i="4"/>
  <c r="I225" i="4"/>
  <c r="I224" i="4"/>
  <c r="I223" i="4"/>
  <c r="I222" i="4"/>
  <c r="I221" i="4"/>
  <c r="I220" i="4"/>
  <c r="I219" i="4"/>
  <c r="I218" i="4"/>
  <c r="I217" i="4"/>
  <c r="I216" i="4"/>
  <c r="I215" i="4"/>
  <c r="I214" i="4"/>
  <c r="I213" i="4"/>
  <c r="I212" i="4"/>
  <c r="I211" i="4"/>
  <c r="I210" i="4"/>
  <c r="I175" i="4"/>
  <c r="I174" i="4"/>
  <c r="I173" i="4"/>
  <c r="I172" i="4"/>
  <c r="I171" i="4"/>
  <c r="I161" i="4"/>
  <c r="I160" i="4"/>
  <c r="I159" i="4"/>
  <c r="I158" i="4"/>
  <c r="I157" i="4"/>
  <c r="I156" i="4"/>
  <c r="I155" i="4"/>
  <c r="I154" i="4"/>
  <c r="I153" i="4"/>
  <c r="I152" i="4"/>
  <c r="I151" i="4"/>
  <c r="I150" i="4"/>
  <c r="I149" i="4"/>
  <c r="I148" i="4"/>
  <c r="I147" i="4"/>
  <c r="I146" i="4"/>
  <c r="P54" i="4"/>
  <c r="O137" i="4"/>
  <c r="P138" i="4"/>
  <c r="P139" i="4"/>
  <c r="P140" i="4"/>
  <c r="P141" i="4"/>
  <c r="AK1940" i="1"/>
  <c r="N1940" i="1"/>
  <c r="AK1939" i="1"/>
  <c r="N1939" i="1"/>
  <c r="AK1938" i="1"/>
  <c r="N1938" i="1"/>
  <c r="AK1937" i="1"/>
  <c r="N1937" i="1"/>
  <c r="AK1944" i="1"/>
  <c r="N1944" i="1"/>
  <c r="AK1943" i="1"/>
  <c r="N1943" i="1"/>
  <c r="AK1942" i="1"/>
  <c r="N1942" i="1"/>
  <c r="AK1941" i="1"/>
  <c r="N1941" i="1"/>
  <c r="AK1936" i="1"/>
  <c r="N1936" i="1"/>
  <c r="AK1935" i="1"/>
  <c r="N1935" i="1"/>
  <c r="AK1934" i="1"/>
  <c r="N1934" i="1"/>
  <c r="AK1933" i="1"/>
  <c r="N1933" i="1"/>
  <c r="AK1932" i="1"/>
  <c r="N1932" i="1"/>
  <c r="AK1931" i="1"/>
  <c r="N1931" i="1"/>
  <c r="AK1930" i="1"/>
  <c r="N1930" i="1"/>
  <c r="AK1929" i="1"/>
  <c r="N1929" i="1"/>
  <c r="AK1928" i="1"/>
  <c r="N1928" i="1"/>
  <c r="AK1927" i="1"/>
  <c r="N1927" i="1"/>
  <c r="AQ1676" i="1"/>
  <c r="AP1676" i="1"/>
  <c r="AK1676" i="1"/>
  <c r="AL1676" i="1" s="1"/>
  <c r="AQ1675" i="1"/>
  <c r="AP1675" i="1"/>
  <c r="AK1675" i="1"/>
  <c r="AL1675" i="1" s="1"/>
  <c r="AQ1674" i="1"/>
  <c r="AP1674" i="1"/>
  <c r="AK1674" i="1"/>
  <c r="AL1674" i="1" s="1"/>
  <c r="AQ1673" i="1"/>
  <c r="AP1673" i="1"/>
  <c r="AK1673" i="1"/>
  <c r="AL1673" i="1" s="1"/>
  <c r="AQ1672" i="1"/>
  <c r="AP1672" i="1"/>
  <c r="AK1672" i="1"/>
  <c r="AL1672" i="1" s="1"/>
  <c r="AQ1671" i="1"/>
  <c r="AP1671" i="1"/>
  <c r="AK1671" i="1"/>
  <c r="AL1671" i="1" s="1"/>
  <c r="AQ1670" i="1"/>
  <c r="AP1670" i="1"/>
  <c r="AK1670" i="1"/>
  <c r="AL1670" i="1" s="1"/>
  <c r="AQ1669" i="1"/>
  <c r="AP1669" i="1"/>
  <c r="AK1669" i="1"/>
  <c r="AL1669" i="1" s="1"/>
  <c r="AQ1667" i="1"/>
  <c r="AP1667" i="1"/>
  <c r="AK1667" i="1"/>
  <c r="AL1667" i="1" s="1"/>
  <c r="AQ1666" i="1"/>
  <c r="AP1666" i="1"/>
  <c r="AK1666" i="1"/>
  <c r="AL1666" i="1" s="1"/>
  <c r="AQ1665" i="1"/>
  <c r="AP1665" i="1"/>
  <c r="AK1665" i="1"/>
  <c r="AL1665" i="1" s="1"/>
  <c r="AQ1664" i="1"/>
  <c r="AP1664" i="1"/>
  <c r="AK1664" i="1"/>
  <c r="AL1664" i="1" s="1"/>
  <c r="AQ1663" i="1"/>
  <c r="AP1663" i="1"/>
  <c r="AK1663" i="1"/>
  <c r="AL1663" i="1" s="1"/>
  <c r="AQ1662" i="1"/>
  <c r="AP1662" i="1"/>
  <c r="AK1662" i="1"/>
  <c r="AL1662" i="1" s="1"/>
  <c r="AQ1661" i="1"/>
  <c r="AP1661" i="1"/>
  <c r="AK1661" i="1"/>
  <c r="AL1661" i="1" s="1"/>
  <c r="AQ1660" i="1"/>
  <c r="AP1660" i="1"/>
  <c r="AK1660" i="1"/>
  <c r="AL1660" i="1" s="1"/>
  <c r="AQ1659" i="1"/>
  <c r="AP1659" i="1"/>
  <c r="AK1659" i="1"/>
  <c r="AL1659" i="1" s="1"/>
  <c r="AQ1658" i="1"/>
  <c r="AP1658" i="1"/>
  <c r="AK1658" i="1"/>
  <c r="AL1658" i="1" s="1"/>
  <c r="I1288" i="4"/>
  <c r="I1287" i="4"/>
  <c r="I1286" i="4"/>
  <c r="I1285" i="4"/>
  <c r="I1284" i="4"/>
  <c r="I1283" i="4"/>
  <c r="I1282" i="4"/>
  <c r="I1281" i="4"/>
  <c r="I1280" i="4"/>
  <c r="I1279" i="4"/>
  <c r="I1278" i="4"/>
  <c r="I1277" i="4"/>
  <c r="I1276" i="4"/>
  <c r="I1275" i="4"/>
  <c r="I1274" i="4"/>
  <c r="I1242" i="4"/>
  <c r="I1241" i="4"/>
  <c r="I1240" i="4"/>
  <c r="I1239" i="4"/>
  <c r="I1238" i="4"/>
  <c r="I1237" i="4"/>
  <c r="I1236" i="4"/>
  <c r="I1235" i="4"/>
  <c r="I1234" i="4"/>
  <c r="I1233" i="4"/>
  <c r="I1232" i="4"/>
  <c r="I1231" i="4"/>
  <c r="I1230" i="4"/>
  <c r="I1229" i="4"/>
  <c r="I1228" i="4"/>
  <c r="I1227" i="4"/>
  <c r="I1226" i="4"/>
  <c r="I1225" i="4"/>
  <c r="I1224" i="4"/>
  <c r="I1223" i="4"/>
  <c r="I1222" i="4"/>
  <c r="I1221" i="4"/>
  <c r="I1220" i="4"/>
  <c r="I1219" i="4"/>
  <c r="I1218" i="4"/>
  <c r="I1217" i="4"/>
  <c r="I1216" i="4"/>
  <c r="I1215" i="4"/>
  <c r="I1214" i="4"/>
  <c r="I1213" i="4"/>
  <c r="I1212" i="4"/>
  <c r="I1211" i="4"/>
  <c r="I1210" i="4"/>
  <c r="I1209" i="4"/>
  <c r="I1208" i="4"/>
  <c r="I1207" i="4"/>
  <c r="I1206" i="4"/>
  <c r="I1205" i="4"/>
  <c r="I1204" i="4"/>
  <c r="I1202" i="4"/>
  <c r="I1201" i="4"/>
  <c r="I1200" i="4"/>
  <c r="M1200" i="4" s="1"/>
  <c r="I1199" i="4"/>
  <c r="M1199" i="4" s="1"/>
  <c r="I1198" i="4"/>
  <c r="M1198" i="4" s="1"/>
  <c r="I1170" i="4"/>
  <c r="I1169" i="4"/>
  <c r="I1168" i="4"/>
  <c r="I1167" i="4"/>
  <c r="I1166" i="4"/>
  <c r="I1165" i="4"/>
  <c r="I1164" i="4"/>
  <c r="I1163" i="4"/>
  <c r="I1162" i="4"/>
  <c r="I1161" i="4"/>
  <c r="I1160" i="4"/>
  <c r="I1159" i="4"/>
  <c r="I1158" i="4"/>
  <c r="I1157" i="4"/>
  <c r="I1156" i="4"/>
  <c r="I1155" i="4"/>
  <c r="I1154" i="4"/>
  <c r="I1153" i="4"/>
  <c r="I1152" i="4"/>
  <c r="I1151" i="4"/>
  <c r="I1094" i="4"/>
  <c r="I1093" i="4"/>
  <c r="I1092" i="4"/>
  <c r="I1091" i="4"/>
  <c r="I1090" i="4"/>
  <c r="I1089" i="4"/>
  <c r="I1088" i="4"/>
  <c r="I1087" i="4"/>
  <c r="I1086" i="4"/>
  <c r="I1085" i="4"/>
  <c r="I1084" i="4"/>
  <c r="I1083" i="4"/>
  <c r="I1082" i="4"/>
  <c r="I1081" i="4"/>
  <c r="I1080" i="4"/>
  <c r="I1079" i="4"/>
  <c r="I1078" i="4"/>
  <c r="I1077" i="4"/>
  <c r="I1076" i="4"/>
  <c r="I1075" i="4"/>
  <c r="I947" i="4"/>
  <c r="I946" i="4"/>
  <c r="I945" i="4"/>
  <c r="I944" i="4"/>
  <c r="I943" i="4"/>
  <c r="I942" i="4"/>
  <c r="I941" i="4"/>
  <c r="I940" i="4"/>
  <c r="I939" i="4"/>
  <c r="I938" i="4"/>
  <c r="I937" i="4"/>
  <c r="I936" i="4"/>
  <c r="I935" i="4"/>
  <c r="I934" i="4"/>
  <c r="I933" i="4"/>
  <c r="I932" i="4"/>
  <c r="I931" i="4"/>
  <c r="I930" i="4"/>
  <c r="I929" i="4"/>
  <c r="I928" i="4"/>
  <c r="I902" i="4"/>
  <c r="I901" i="4"/>
  <c r="I900" i="4"/>
  <c r="I899" i="4"/>
  <c r="I898" i="4"/>
  <c r="I897" i="4"/>
  <c r="I896" i="4"/>
  <c r="I895" i="4"/>
  <c r="I894" i="4"/>
  <c r="I893" i="4"/>
  <c r="I892" i="4"/>
  <c r="I891" i="4"/>
  <c r="I890" i="4"/>
  <c r="I889" i="4"/>
  <c r="I888" i="4"/>
  <c r="I887" i="4"/>
  <c r="I886" i="4"/>
  <c r="I885" i="4"/>
  <c r="I884" i="4"/>
  <c r="I883" i="4"/>
  <c r="I806" i="4"/>
  <c r="I805" i="4"/>
  <c r="I804" i="4"/>
  <c r="I803" i="4"/>
  <c r="I802" i="4"/>
  <c r="I801" i="4"/>
  <c r="I800" i="4"/>
  <c r="I799" i="4"/>
  <c r="I798" i="4"/>
  <c r="I797" i="4"/>
  <c r="I796" i="4"/>
  <c r="I795" i="4"/>
  <c r="I794" i="4"/>
  <c r="I793" i="4"/>
  <c r="I792" i="4"/>
  <c r="I791" i="4"/>
  <c r="I790" i="4"/>
  <c r="I789" i="4"/>
  <c r="I788" i="4"/>
  <c r="I787" i="4"/>
  <c r="I786" i="4"/>
  <c r="I785" i="4"/>
  <c r="I784" i="4"/>
  <c r="I783" i="4"/>
  <c r="I782" i="4"/>
  <c r="I781" i="4"/>
  <c r="I780" i="4"/>
  <c r="I779" i="4"/>
  <c r="I778" i="4"/>
  <c r="I777" i="4"/>
  <c r="I776" i="4"/>
  <c r="I775" i="4"/>
  <c r="I774" i="4"/>
  <c r="I773" i="4"/>
  <c r="I772" i="4"/>
  <c r="I771" i="4"/>
  <c r="I770" i="4"/>
  <c r="I769" i="4"/>
  <c r="I768" i="4"/>
  <c r="I767" i="4"/>
  <c r="I710" i="4"/>
  <c r="I709" i="4"/>
  <c r="I708" i="4"/>
  <c r="I707" i="4"/>
  <c r="I706" i="4"/>
  <c r="I705" i="4"/>
  <c r="I704" i="4"/>
  <c r="I703" i="4"/>
  <c r="I702" i="4"/>
  <c r="I701" i="4"/>
  <c r="I700" i="4"/>
  <c r="I699" i="4"/>
  <c r="I698" i="4"/>
  <c r="I697" i="4"/>
  <c r="I696" i="4"/>
  <c r="I695" i="4"/>
  <c r="I694" i="4"/>
  <c r="I693" i="4"/>
  <c r="I692" i="4"/>
  <c r="I691" i="4"/>
  <c r="I613" i="4"/>
  <c r="I612" i="4"/>
  <c r="I611" i="4"/>
  <c r="I610" i="4"/>
  <c r="I609" i="4"/>
  <c r="I577" i="4"/>
  <c r="I576" i="4"/>
  <c r="I575" i="4"/>
  <c r="I574" i="4"/>
  <c r="I573" i="4"/>
  <c r="I572" i="4"/>
  <c r="I571" i="4"/>
  <c r="I570" i="4"/>
  <c r="I569" i="4"/>
  <c r="I568" i="4"/>
  <c r="I567" i="4"/>
  <c r="I566" i="4"/>
  <c r="I565" i="4"/>
  <c r="I564" i="4"/>
  <c r="I563" i="4"/>
  <c r="I515" i="4"/>
  <c r="I514" i="4"/>
  <c r="I513" i="4"/>
  <c r="I512" i="4"/>
  <c r="I511" i="4"/>
  <c r="I510" i="4"/>
  <c r="I509" i="4"/>
  <c r="I508" i="4"/>
  <c r="I507" i="4"/>
  <c r="I506" i="4"/>
  <c r="I505" i="4"/>
  <c r="I504" i="4"/>
  <c r="I503" i="4"/>
  <c r="I502" i="4"/>
  <c r="I501" i="4"/>
  <c r="I469" i="4"/>
  <c r="I468" i="4"/>
  <c r="I467" i="4"/>
  <c r="I466" i="4"/>
  <c r="I465" i="4"/>
  <c r="I400" i="4"/>
  <c r="I399" i="4"/>
  <c r="I398" i="4"/>
  <c r="I397" i="4"/>
  <c r="I396" i="4"/>
  <c r="I395" i="4"/>
  <c r="I394" i="4"/>
  <c r="I393" i="4"/>
  <c r="I392" i="4"/>
  <c r="I391" i="4"/>
  <c r="I390" i="4"/>
  <c r="I389" i="4"/>
  <c r="I388" i="4"/>
  <c r="I387" i="4"/>
  <c r="I355" i="4"/>
  <c r="I354" i="4"/>
  <c r="I353" i="4"/>
  <c r="I352" i="4"/>
  <c r="I351" i="4"/>
  <c r="I350" i="4"/>
  <c r="I349" i="4"/>
  <c r="I325" i="4"/>
  <c r="I324" i="4"/>
  <c r="I323" i="4"/>
  <c r="I322" i="4"/>
  <c r="I321" i="4"/>
  <c r="I320" i="4"/>
  <c r="I319" i="4"/>
  <c r="I318" i="4"/>
  <c r="I317" i="4"/>
  <c r="I316" i="4"/>
  <c r="I315" i="4"/>
  <c r="I314" i="4"/>
  <c r="I313" i="4"/>
  <c r="I312" i="4"/>
  <c r="I311" i="4"/>
  <c r="I310" i="4"/>
  <c r="I309" i="4"/>
  <c r="I308" i="4"/>
  <c r="I307" i="4"/>
  <c r="I306" i="4"/>
  <c r="I141" i="4"/>
  <c r="I140" i="4"/>
  <c r="I139" i="4"/>
  <c r="I138" i="4"/>
  <c r="I137" i="4"/>
  <c r="I54" i="4"/>
  <c r="I53" i="4"/>
  <c r="I52" i="4"/>
  <c r="I51" i="4"/>
  <c r="I50" i="4"/>
  <c r="I49" i="4"/>
  <c r="I48" i="4"/>
  <c r="I47" i="4"/>
  <c r="I46" i="4"/>
  <c r="I45" i="4"/>
  <c r="I44" i="4"/>
  <c r="I43" i="4"/>
  <c r="I42" i="4"/>
  <c r="I41" i="4"/>
  <c r="I40" i="4"/>
  <c r="I39" i="4"/>
  <c r="J1289" i="4"/>
  <c r="I1203" i="4"/>
  <c r="AQ1494" i="1"/>
  <c r="AP1494" i="1"/>
  <c r="AK1494" i="1"/>
  <c r="N1494" i="1"/>
  <c r="AQ1493" i="1"/>
  <c r="AP1493" i="1"/>
  <c r="AK1493" i="1"/>
  <c r="N1493" i="1"/>
  <c r="AQ1492" i="1"/>
  <c r="AP1492" i="1"/>
  <c r="AK1492" i="1"/>
  <c r="N1492" i="1"/>
  <c r="AQ1491" i="1"/>
  <c r="AP1491" i="1"/>
  <c r="AK1491" i="1"/>
  <c r="N1491" i="1"/>
  <c r="AQ1490" i="1"/>
  <c r="AP1490" i="1"/>
  <c r="AK1490" i="1"/>
  <c r="N1490" i="1"/>
  <c r="AQ1489" i="1"/>
  <c r="AP1489" i="1"/>
  <c r="AK1489" i="1"/>
  <c r="N1489" i="1"/>
  <c r="AQ1487" i="1"/>
  <c r="AP1487" i="1"/>
  <c r="AK1487" i="1"/>
  <c r="N1487" i="1"/>
  <c r="AQ1486" i="1"/>
  <c r="AP1486" i="1"/>
  <c r="AK1486" i="1"/>
  <c r="N1486" i="1"/>
  <c r="AQ1485" i="1"/>
  <c r="AP1485" i="1"/>
  <c r="AK1485" i="1"/>
  <c r="N1485" i="1"/>
  <c r="AQ1484" i="1"/>
  <c r="AP1484" i="1"/>
  <c r="AK1484" i="1"/>
  <c r="N1484" i="1"/>
  <c r="AQ1483" i="1"/>
  <c r="AP1483" i="1"/>
  <c r="AK1483" i="1"/>
  <c r="N1483" i="1"/>
  <c r="AQ1482" i="1"/>
  <c r="AP1482" i="1"/>
  <c r="AK1482" i="1"/>
  <c r="N1482" i="1"/>
  <c r="AQ1481" i="1"/>
  <c r="AP1481" i="1"/>
  <c r="AK1481" i="1"/>
  <c r="N1481" i="1"/>
  <c r="AQ1480" i="1"/>
  <c r="AP1480" i="1"/>
  <c r="AK1480" i="1"/>
  <c r="N1480" i="1"/>
  <c r="AQ1479" i="1"/>
  <c r="AP1479" i="1"/>
  <c r="AK1479" i="1"/>
  <c r="N1479" i="1"/>
  <c r="AQ1478" i="1"/>
  <c r="AP1478" i="1"/>
  <c r="AK1478" i="1"/>
  <c r="N1478" i="1"/>
  <c r="AQ1477" i="1"/>
  <c r="AP1477" i="1"/>
  <c r="AK1477" i="1"/>
  <c r="N1477" i="1"/>
  <c r="AQ1047" i="1"/>
  <c r="AP1047" i="1"/>
  <c r="AK1047" i="1"/>
  <c r="N1047" i="1"/>
  <c r="AQ1046" i="1"/>
  <c r="AP1046" i="1"/>
  <c r="AK1046" i="1"/>
  <c r="N1046" i="1"/>
  <c r="AQ1045" i="1"/>
  <c r="AP1045" i="1"/>
  <c r="AK1045" i="1"/>
  <c r="N1045" i="1"/>
  <c r="AQ1044" i="1"/>
  <c r="AP1044" i="1"/>
  <c r="AK1044" i="1"/>
  <c r="N1044" i="1"/>
  <c r="AQ1043" i="1"/>
  <c r="AP1043" i="1"/>
  <c r="AK1043" i="1"/>
  <c r="N1043" i="1"/>
  <c r="AQ1042" i="1"/>
  <c r="AP1042" i="1"/>
  <c r="AK1042" i="1"/>
  <c r="N1042" i="1"/>
  <c r="AQ1041" i="1"/>
  <c r="AP1041" i="1"/>
  <c r="AK1041" i="1"/>
  <c r="N1041" i="1"/>
  <c r="AQ1040" i="1"/>
  <c r="AP1040" i="1"/>
  <c r="AK1040" i="1"/>
  <c r="N1040" i="1"/>
  <c r="AQ1039" i="1"/>
  <c r="AP1039" i="1"/>
  <c r="AK1039" i="1"/>
  <c r="N1039" i="1"/>
  <c r="AQ1038" i="1"/>
  <c r="AP1038" i="1"/>
  <c r="AK1038" i="1"/>
  <c r="N1038" i="1"/>
  <c r="AQ1037" i="1"/>
  <c r="AP1037" i="1"/>
  <c r="AK1037" i="1"/>
  <c r="N1037" i="1"/>
  <c r="AQ1258" i="1"/>
  <c r="AP1258" i="1"/>
  <c r="AK1258" i="1"/>
  <c r="N1258" i="1"/>
  <c r="AQ1257" i="1"/>
  <c r="AP1257" i="1"/>
  <c r="AK1257" i="1"/>
  <c r="N1257" i="1"/>
  <c r="AQ1256" i="1"/>
  <c r="AP1256" i="1"/>
  <c r="AK1256" i="1"/>
  <c r="N1256" i="1"/>
  <c r="AQ1255" i="1"/>
  <c r="AP1255" i="1"/>
  <c r="AK1255" i="1"/>
  <c r="N1255" i="1"/>
  <c r="AQ1254" i="1"/>
  <c r="AP1254" i="1"/>
  <c r="AK1254" i="1"/>
  <c r="N1254" i="1"/>
  <c r="AQ1253" i="1"/>
  <c r="AP1253" i="1"/>
  <c r="AK1253" i="1"/>
  <c r="N1253" i="1"/>
  <c r="AQ1052" i="1"/>
  <c r="AP1052" i="1"/>
  <c r="AK1052" i="1"/>
  <c r="N1052" i="1"/>
  <c r="AQ1051" i="1"/>
  <c r="AP1051" i="1"/>
  <c r="AK1051" i="1"/>
  <c r="N1051" i="1"/>
  <c r="AQ1050" i="1"/>
  <c r="AP1050" i="1"/>
  <c r="AK1050" i="1"/>
  <c r="N1050" i="1"/>
  <c r="AQ1049" i="1"/>
  <c r="AP1049" i="1"/>
  <c r="AK1049" i="1"/>
  <c r="N1049" i="1"/>
  <c r="AQ1048" i="1"/>
  <c r="AP1048" i="1"/>
  <c r="AK1048" i="1"/>
  <c r="N1048" i="1"/>
  <c r="AP316" i="1"/>
  <c r="AP311" i="1"/>
  <c r="AL210" i="1"/>
  <c r="AL209" i="1"/>
  <c r="AL208" i="1"/>
  <c r="AL207" i="1"/>
  <c r="AL206" i="1"/>
  <c r="AL205" i="1"/>
  <c r="AL204" i="1"/>
  <c r="AL203" i="1"/>
  <c r="AL202" i="1"/>
  <c r="AL201" i="1"/>
  <c r="AL200" i="1"/>
  <c r="AL166" i="1"/>
  <c r="AL165" i="1"/>
  <c r="AL164" i="1"/>
  <c r="AL163" i="1"/>
  <c r="AL162" i="1"/>
  <c r="AL161" i="1"/>
  <c r="AL160" i="1"/>
  <c r="AL159" i="1"/>
  <c r="AL158" i="1"/>
  <c r="AL157" i="1"/>
  <c r="AL156" i="1"/>
  <c r="AL188" i="1"/>
  <c r="AL187" i="1"/>
  <c r="AL186" i="1"/>
  <c r="AL185" i="1"/>
  <c r="AL184" i="1"/>
  <c r="AL183" i="1"/>
  <c r="AL182" i="1"/>
  <c r="AL181" i="1"/>
  <c r="AL180" i="1"/>
  <c r="AL179" i="1"/>
  <c r="AL178" i="1"/>
  <c r="AL56" i="1"/>
  <c r="AL55" i="1"/>
  <c r="AL54" i="1"/>
  <c r="AL53" i="1"/>
  <c r="AL52" i="1"/>
  <c r="AL51" i="1"/>
  <c r="AL50" i="1"/>
  <c r="AL49" i="1"/>
  <c r="AL48" i="1"/>
  <c r="AL47" i="1"/>
  <c r="AL46" i="1"/>
  <c r="P174" i="4" l="1"/>
  <c r="M174" i="4"/>
  <c r="O376" i="4"/>
  <c r="O832" i="4"/>
  <c r="P832" i="4"/>
  <c r="O1212" i="4"/>
  <c r="O489" i="4"/>
  <c r="P489" i="4"/>
  <c r="O821" i="4"/>
  <c r="P821" i="4"/>
  <c r="P1201" i="4"/>
  <c r="M51" i="4"/>
  <c r="O51" i="4" s="1"/>
  <c r="P51" i="4"/>
  <c r="M166" i="4"/>
  <c r="P166" i="4"/>
  <c r="P324" i="4"/>
  <c r="O324" i="4"/>
  <c r="P354" i="4"/>
  <c r="O354" i="4"/>
  <c r="P366" i="4"/>
  <c r="P378" i="4"/>
  <c r="O390" i="4"/>
  <c r="P466" i="4"/>
  <c r="P478" i="4"/>
  <c r="O490" i="4"/>
  <c r="P490" i="4"/>
  <c r="O502" i="4"/>
  <c r="P502" i="4"/>
  <c r="O514" i="4"/>
  <c r="P514" i="4"/>
  <c r="P567" i="4"/>
  <c r="O567" i="4"/>
  <c r="P579" i="4"/>
  <c r="O579" i="4"/>
  <c r="P591" i="4"/>
  <c r="O591" i="4"/>
  <c r="P603" i="4"/>
  <c r="P644" i="4"/>
  <c r="O644" i="4"/>
  <c r="P656" i="4"/>
  <c r="O656" i="4"/>
  <c r="P668" i="4"/>
  <c r="O668" i="4"/>
  <c r="P692" i="4"/>
  <c r="O692" i="4"/>
  <c r="P704" i="4"/>
  <c r="O704" i="4"/>
  <c r="O733" i="4"/>
  <c r="P733" i="4"/>
  <c r="O745" i="4"/>
  <c r="P745" i="4"/>
  <c r="O769" i="4"/>
  <c r="P769" i="4"/>
  <c r="O781" i="4"/>
  <c r="P781" i="4"/>
  <c r="O793" i="4"/>
  <c r="P793" i="4"/>
  <c r="O805" i="4"/>
  <c r="P805" i="4"/>
  <c r="O822" i="4"/>
  <c r="P822" i="4"/>
  <c r="O834" i="4"/>
  <c r="O846" i="4"/>
  <c r="P846" i="4"/>
  <c r="O894" i="4"/>
  <c r="P894" i="4"/>
  <c r="P935" i="4"/>
  <c r="O947" i="4"/>
  <c r="P947" i="4"/>
  <c r="O959" i="4"/>
  <c r="P959" i="4"/>
  <c r="O971" i="4"/>
  <c r="P971" i="4"/>
  <c r="O1012" i="4"/>
  <c r="P1012" i="4"/>
  <c r="O1024" i="4"/>
  <c r="P1024" i="4"/>
  <c r="O1036" i="4"/>
  <c r="P1036" i="4"/>
  <c r="O1084" i="4"/>
  <c r="P1084" i="4"/>
  <c r="O1113" i="4"/>
  <c r="P1113" i="4"/>
  <c r="P1125" i="4"/>
  <c r="O1137" i="4"/>
  <c r="P1137" i="4"/>
  <c r="O1161" i="4"/>
  <c r="P1161" i="4"/>
  <c r="O1202" i="4"/>
  <c r="P1202" i="4"/>
  <c r="O1214" i="4"/>
  <c r="P1214" i="4"/>
  <c r="O1226" i="4"/>
  <c r="P1226" i="4"/>
  <c r="O1238" i="4"/>
  <c r="P1238" i="4"/>
  <c r="O1250" i="4"/>
  <c r="P1250" i="4"/>
  <c r="O1262" i="4"/>
  <c r="P1262" i="4"/>
  <c r="O1274" i="4"/>
  <c r="P1274" i="4"/>
  <c r="O1286" i="4"/>
  <c r="P1286" i="4"/>
  <c r="M53" i="4"/>
  <c r="O53" i="4" s="1"/>
  <c r="P53" i="4"/>
  <c r="O352" i="4"/>
  <c r="P352" i="4"/>
  <c r="P488" i="4"/>
  <c r="O488" i="4"/>
  <c r="O743" i="4"/>
  <c r="P743" i="4"/>
  <c r="O957" i="4"/>
  <c r="P957" i="4"/>
  <c r="O1082" i="4"/>
  <c r="P1082" i="4"/>
  <c r="O1248" i="4"/>
  <c r="P1248" i="4"/>
  <c r="O40" i="4"/>
  <c r="P40" i="4"/>
  <c r="P365" i="4"/>
  <c r="O365" i="4"/>
  <c r="P477" i="4"/>
  <c r="P602" i="4"/>
  <c r="O744" i="4"/>
  <c r="P744" i="4"/>
  <c r="O845" i="4"/>
  <c r="P845" i="4"/>
  <c r="M145" i="4"/>
  <c r="M148" i="4"/>
  <c r="O148" i="4" s="1"/>
  <c r="P148" i="4"/>
  <c r="M154" i="4"/>
  <c r="O154" i="4" s="1"/>
  <c r="P154" i="4"/>
  <c r="P175" i="4"/>
  <c r="M175" i="4"/>
  <c r="O175" i="4" s="1"/>
  <c r="M144" i="4"/>
  <c r="M50" i="4"/>
  <c r="O50" i="4" s="1"/>
  <c r="P50" i="4"/>
  <c r="O213" i="4"/>
  <c r="P213" i="4"/>
  <c r="P225" i="4"/>
  <c r="P237" i="4"/>
  <c r="O313" i="4"/>
  <c r="P313" i="4"/>
  <c r="O325" i="4"/>
  <c r="P325" i="4"/>
  <c r="P355" i="4"/>
  <c r="O355" i="4"/>
  <c r="P367" i="4"/>
  <c r="P379" i="4"/>
  <c r="O379" i="4"/>
  <c r="P391" i="4"/>
  <c r="O391" i="4"/>
  <c r="P467" i="4"/>
  <c r="O467" i="4"/>
  <c r="P479" i="4"/>
  <c r="O479" i="4"/>
  <c r="P491" i="4"/>
  <c r="O503" i="4"/>
  <c r="P503" i="4"/>
  <c r="O515" i="4"/>
  <c r="P515" i="4"/>
  <c r="O568" i="4"/>
  <c r="O580" i="4"/>
  <c r="P580" i="4"/>
  <c r="O592" i="4"/>
  <c r="P592" i="4"/>
  <c r="O604" i="4"/>
  <c r="P604" i="4"/>
  <c r="P645" i="4"/>
  <c r="O645" i="4"/>
  <c r="P657" i="4"/>
  <c r="O657" i="4"/>
  <c r="P669" i="4"/>
  <c r="O669" i="4"/>
  <c r="P693" i="4"/>
  <c r="O693" i="4"/>
  <c r="P705" i="4"/>
  <c r="O705" i="4"/>
  <c r="O734" i="4"/>
  <c r="O746" i="4"/>
  <c r="P746" i="4"/>
  <c r="O770" i="4"/>
  <c r="P770" i="4"/>
  <c r="O782" i="4"/>
  <c r="P782" i="4"/>
  <c r="O794" i="4"/>
  <c r="P794" i="4"/>
  <c r="O806" i="4"/>
  <c r="P806" i="4"/>
  <c r="O823" i="4"/>
  <c r="O835" i="4"/>
  <c r="P835" i="4"/>
  <c r="O847" i="4"/>
  <c r="P847" i="4"/>
  <c r="P883" i="4"/>
  <c r="O895" i="4"/>
  <c r="O936" i="4"/>
  <c r="P936" i="4"/>
  <c r="P960" i="4"/>
  <c r="P972" i="4"/>
  <c r="O1013" i="4"/>
  <c r="P1013" i="4"/>
  <c r="O1025" i="4"/>
  <c r="P1025" i="4"/>
  <c r="O1037" i="4"/>
  <c r="P1037" i="4"/>
  <c r="O1085" i="4"/>
  <c r="P1085" i="4"/>
  <c r="O1114" i="4"/>
  <c r="P1114" i="4"/>
  <c r="P1126" i="4"/>
  <c r="O1138" i="4"/>
  <c r="P1138" i="4"/>
  <c r="O1162" i="4"/>
  <c r="P1162" i="4"/>
  <c r="O1203" i="4"/>
  <c r="P1203" i="4"/>
  <c r="O1215" i="4"/>
  <c r="P1215" i="4"/>
  <c r="O1227" i="4"/>
  <c r="P1227" i="4"/>
  <c r="O1239" i="4"/>
  <c r="P1239" i="4"/>
  <c r="O1251" i="4"/>
  <c r="P1251" i="4"/>
  <c r="P1263" i="4"/>
  <c r="O1275" i="4"/>
  <c r="P1275" i="4"/>
  <c r="O1287" i="4"/>
  <c r="P1287" i="4"/>
  <c r="P364" i="4"/>
  <c r="O364" i="4"/>
  <c r="P476" i="4"/>
  <c r="O476" i="4"/>
  <c r="P601" i="4"/>
  <c r="O1200" i="4"/>
  <c r="P1200" i="4"/>
  <c r="P377" i="4"/>
  <c r="O377" i="4"/>
  <c r="O513" i="4"/>
  <c r="P513" i="4"/>
  <c r="O833" i="4"/>
  <c r="P833" i="4"/>
  <c r="O958" i="4"/>
  <c r="P958" i="4"/>
  <c r="O1249" i="4"/>
  <c r="P1249" i="4"/>
  <c r="M160" i="4"/>
  <c r="O160" i="4" s="1"/>
  <c r="P160" i="4"/>
  <c r="M143" i="4"/>
  <c r="P49" i="4"/>
  <c r="M49" i="4"/>
  <c r="O49" i="4" s="1"/>
  <c r="M149" i="4"/>
  <c r="O149" i="4" s="1"/>
  <c r="P149" i="4"/>
  <c r="M155" i="4"/>
  <c r="O155" i="4" s="1"/>
  <c r="P155" i="4"/>
  <c r="M161" i="4"/>
  <c r="O161" i="4" s="1"/>
  <c r="P161" i="4"/>
  <c r="M167" i="4"/>
  <c r="O167" i="4" s="1"/>
  <c r="P167" i="4"/>
  <c r="O214" i="4"/>
  <c r="P214" i="4"/>
  <c r="O226" i="4"/>
  <c r="P226" i="4"/>
  <c r="P238" i="4"/>
  <c r="O314" i="4"/>
  <c r="P314" i="4"/>
  <c r="P356" i="4"/>
  <c r="P368" i="4"/>
  <c r="O380" i="4"/>
  <c r="P380" i="4"/>
  <c r="O392" i="4"/>
  <c r="P392" i="4"/>
  <c r="P468" i="4"/>
  <c r="O468" i="4"/>
  <c r="P480" i="4"/>
  <c r="O480" i="4"/>
  <c r="P492" i="4"/>
  <c r="O492" i="4"/>
  <c r="P504" i="4"/>
  <c r="O504" i="4"/>
  <c r="O569" i="4"/>
  <c r="P569" i="4"/>
  <c r="P581" i="4"/>
  <c r="P593" i="4"/>
  <c r="O605" i="4"/>
  <c r="P605" i="4"/>
  <c r="O646" i="4"/>
  <c r="P646" i="4"/>
  <c r="P658" i="4"/>
  <c r="P670" i="4"/>
  <c r="O694" i="4"/>
  <c r="P694" i="4"/>
  <c r="P706" i="4"/>
  <c r="O706" i="4"/>
  <c r="O735" i="4"/>
  <c r="P735" i="4"/>
  <c r="P747" i="4"/>
  <c r="P771" i="4"/>
  <c r="O771" i="4"/>
  <c r="P783" i="4"/>
  <c r="O783" i="4"/>
  <c r="P795" i="4"/>
  <c r="O795" i="4"/>
  <c r="P824" i="4"/>
  <c r="O836" i="4"/>
  <c r="P836" i="4"/>
  <c r="O848" i="4"/>
  <c r="P848" i="4"/>
  <c r="P884" i="4"/>
  <c r="O896" i="4"/>
  <c r="P896" i="4"/>
  <c r="O937" i="4"/>
  <c r="P937" i="4"/>
  <c r="P961" i="4"/>
  <c r="O973" i="4"/>
  <c r="P973" i="4"/>
  <c r="O1014" i="4"/>
  <c r="P1014" i="4"/>
  <c r="O1026" i="4"/>
  <c r="P1026" i="4"/>
  <c r="O1038" i="4"/>
  <c r="P1038" i="4"/>
  <c r="O1086" i="4"/>
  <c r="P1086" i="4"/>
  <c r="P1115" i="4"/>
  <c r="P1127" i="4"/>
  <c r="O1139" i="4"/>
  <c r="P1139" i="4"/>
  <c r="O1151" i="4"/>
  <c r="P1151" i="4"/>
  <c r="O1163" i="4"/>
  <c r="P1163" i="4"/>
  <c r="O1204" i="4"/>
  <c r="P1204" i="4"/>
  <c r="P1216" i="4"/>
  <c r="P1228" i="4"/>
  <c r="O1240" i="4"/>
  <c r="P1240" i="4"/>
  <c r="O1252" i="4"/>
  <c r="P1252" i="4"/>
  <c r="P1264" i="4"/>
  <c r="O1276" i="4"/>
  <c r="P1276" i="4"/>
  <c r="O1288" i="4"/>
  <c r="P1288" i="4"/>
  <c r="M153" i="4"/>
  <c r="O153" i="4" s="1"/>
  <c r="P153" i="4"/>
  <c r="P577" i="4"/>
  <c r="O577" i="4"/>
  <c r="O791" i="4"/>
  <c r="O1034" i="4"/>
  <c r="P1034" i="4"/>
  <c r="O1159" i="4"/>
  <c r="P1159" i="4"/>
  <c r="O1284" i="4"/>
  <c r="P1284" i="4"/>
  <c r="O223" i="4"/>
  <c r="O667" i="4"/>
  <c r="P667" i="4"/>
  <c r="O780" i="4"/>
  <c r="P780" i="4"/>
  <c r="P1035" i="4"/>
  <c r="O1136" i="4"/>
  <c r="O1285" i="4"/>
  <c r="P1285" i="4"/>
  <c r="M142" i="4"/>
  <c r="P48" i="4"/>
  <c r="M48" i="4"/>
  <c r="O48" i="4" s="1"/>
  <c r="P215" i="4"/>
  <c r="O215" i="4"/>
  <c r="P227" i="4"/>
  <c r="O239" i="4"/>
  <c r="P315" i="4"/>
  <c r="O357" i="4"/>
  <c r="P357" i="4"/>
  <c r="O369" i="4"/>
  <c r="P369" i="4"/>
  <c r="O381" i="4"/>
  <c r="P381" i="4"/>
  <c r="O393" i="4"/>
  <c r="P393" i="4"/>
  <c r="P469" i="4"/>
  <c r="O469" i="4"/>
  <c r="P481" i="4"/>
  <c r="O481" i="4"/>
  <c r="P493" i="4"/>
  <c r="O493" i="4"/>
  <c r="P505" i="4"/>
  <c r="O505" i="4"/>
  <c r="O570" i="4"/>
  <c r="P570" i="4"/>
  <c r="O582" i="4"/>
  <c r="O594" i="4"/>
  <c r="O606" i="4"/>
  <c r="P606" i="4"/>
  <c r="O647" i="4"/>
  <c r="P647" i="4"/>
  <c r="O659" i="4"/>
  <c r="P659" i="4"/>
  <c r="O671" i="4"/>
  <c r="O695" i="4"/>
  <c r="P695" i="4"/>
  <c r="O707" i="4"/>
  <c r="P707" i="4"/>
  <c r="O724" i="4"/>
  <c r="P724" i="4"/>
  <c r="O736" i="4"/>
  <c r="P736" i="4"/>
  <c r="P748" i="4"/>
  <c r="P772" i="4"/>
  <c r="O772" i="4"/>
  <c r="P784" i="4"/>
  <c r="O784" i="4"/>
  <c r="P796" i="4"/>
  <c r="O796" i="4"/>
  <c r="O825" i="4"/>
  <c r="P825" i="4"/>
  <c r="P837" i="4"/>
  <c r="O849" i="4"/>
  <c r="P849" i="4"/>
  <c r="O885" i="4"/>
  <c r="P885" i="4"/>
  <c r="O897" i="4"/>
  <c r="P897" i="4"/>
  <c r="O938" i="4"/>
  <c r="P938" i="4"/>
  <c r="O962" i="4"/>
  <c r="P962" i="4"/>
  <c r="O974" i="4"/>
  <c r="O1015" i="4"/>
  <c r="P1015" i="4"/>
  <c r="O1027" i="4"/>
  <c r="P1027" i="4"/>
  <c r="O1075" i="4"/>
  <c r="P1075" i="4"/>
  <c r="O1087" i="4"/>
  <c r="P1087" i="4"/>
  <c r="O1116" i="4"/>
  <c r="P1116" i="4"/>
  <c r="O1128" i="4"/>
  <c r="P1128" i="4"/>
  <c r="O1140" i="4"/>
  <c r="P1140" i="4"/>
  <c r="O1152" i="4"/>
  <c r="P1152" i="4"/>
  <c r="O1164" i="4"/>
  <c r="P1164" i="4"/>
  <c r="P1205" i="4"/>
  <c r="O1217" i="4"/>
  <c r="P1217" i="4"/>
  <c r="O1229" i="4"/>
  <c r="P1229" i="4"/>
  <c r="O1241" i="4"/>
  <c r="P1241" i="4"/>
  <c r="O1253" i="4"/>
  <c r="P1253" i="4"/>
  <c r="P1265" i="4"/>
  <c r="O1277" i="4"/>
  <c r="O210" i="4"/>
  <c r="P210" i="4"/>
  <c r="O388" i="4"/>
  <c r="P388" i="4"/>
  <c r="O500" i="4"/>
  <c r="P613" i="4"/>
  <c r="O613" i="4"/>
  <c r="O731" i="4"/>
  <c r="P731" i="4"/>
  <c r="O844" i="4"/>
  <c r="P844" i="4"/>
  <c r="O981" i="4"/>
  <c r="P981" i="4"/>
  <c r="O211" i="4"/>
  <c r="P211" i="4"/>
  <c r="O643" i="4"/>
  <c r="P643" i="4"/>
  <c r="O970" i="4"/>
  <c r="P970" i="4"/>
  <c r="O1261" i="4"/>
  <c r="P1261" i="4"/>
  <c r="O212" i="4"/>
  <c r="P212" i="4"/>
  <c r="M47" i="4"/>
  <c r="O47" i="4" s="1"/>
  <c r="P47" i="4"/>
  <c r="P150" i="4"/>
  <c r="M150" i="4"/>
  <c r="O150" i="4" s="1"/>
  <c r="P156" i="4"/>
  <c r="M156" i="4"/>
  <c r="O156" i="4" s="1"/>
  <c r="M171" i="4"/>
  <c r="O171" i="4" s="1"/>
  <c r="P171" i="4"/>
  <c r="M162" i="4"/>
  <c r="O162" i="4" s="1"/>
  <c r="P162" i="4"/>
  <c r="P168" i="4"/>
  <c r="M168" i="4"/>
  <c r="O168" i="4" s="1"/>
  <c r="O216" i="4"/>
  <c r="P216" i="4"/>
  <c r="P228" i="4"/>
  <c r="O228" i="4"/>
  <c r="O240" i="4"/>
  <c r="P240" i="4"/>
  <c r="O316" i="4"/>
  <c r="P316" i="4"/>
  <c r="O358" i="4"/>
  <c r="P358" i="4"/>
  <c r="O370" i="4"/>
  <c r="P370" i="4"/>
  <c r="P382" i="4"/>
  <c r="O394" i="4"/>
  <c r="P394" i="4"/>
  <c r="P470" i="4"/>
  <c r="O470" i="4"/>
  <c r="P482" i="4"/>
  <c r="O482" i="4"/>
  <c r="P494" i="4"/>
  <c r="O494" i="4"/>
  <c r="P506" i="4"/>
  <c r="O506" i="4"/>
  <c r="P571" i="4"/>
  <c r="O571" i="4"/>
  <c r="P583" i="4"/>
  <c r="O583" i="4"/>
  <c r="P595" i="4"/>
  <c r="O595" i="4"/>
  <c r="P607" i="4"/>
  <c r="O648" i="4"/>
  <c r="P648" i="4"/>
  <c r="O660" i="4"/>
  <c r="P660" i="4"/>
  <c r="O696" i="4"/>
  <c r="P696" i="4"/>
  <c r="O708" i="4"/>
  <c r="P708" i="4"/>
  <c r="P725" i="4"/>
  <c r="O737" i="4"/>
  <c r="P737" i="4"/>
  <c r="O749" i="4"/>
  <c r="P749" i="4"/>
  <c r="O773" i="4"/>
  <c r="P773" i="4"/>
  <c r="O785" i="4"/>
  <c r="P785" i="4"/>
  <c r="O797" i="4"/>
  <c r="P797" i="4"/>
  <c r="O826" i="4"/>
  <c r="O838" i="4"/>
  <c r="P838" i="4"/>
  <c r="O850" i="4"/>
  <c r="P850" i="4"/>
  <c r="O886" i="4"/>
  <c r="P886" i="4"/>
  <c r="P898" i="4"/>
  <c r="O939" i="4"/>
  <c r="P939" i="4"/>
  <c r="O951" i="4"/>
  <c r="P951" i="4"/>
  <c r="O963" i="4"/>
  <c r="P963" i="4"/>
  <c r="O975" i="4"/>
  <c r="P975" i="4"/>
  <c r="O1016" i="4"/>
  <c r="P1016" i="4"/>
  <c r="O1028" i="4"/>
  <c r="P1028" i="4"/>
  <c r="O1076" i="4"/>
  <c r="P1076" i="4"/>
  <c r="O1088" i="4"/>
  <c r="P1088" i="4"/>
  <c r="O1117" i="4"/>
  <c r="P1117" i="4"/>
  <c r="O1129" i="4"/>
  <c r="P1129" i="4"/>
  <c r="O1141" i="4"/>
  <c r="P1141" i="4"/>
  <c r="O1153" i="4"/>
  <c r="P1153" i="4"/>
  <c r="O1165" i="4"/>
  <c r="P1165" i="4"/>
  <c r="O1206" i="4"/>
  <c r="P1206" i="4"/>
  <c r="O1218" i="4"/>
  <c r="O1230" i="4"/>
  <c r="P1230" i="4"/>
  <c r="O1242" i="4"/>
  <c r="P1242" i="4"/>
  <c r="O1254" i="4"/>
  <c r="P1254" i="4"/>
  <c r="O1266" i="4"/>
  <c r="P1266" i="4"/>
  <c r="P1278" i="4"/>
  <c r="P159" i="4"/>
  <c r="M159" i="4"/>
  <c r="O234" i="4"/>
  <c r="P234" i="4"/>
  <c r="O642" i="4"/>
  <c r="P642" i="4"/>
  <c r="P767" i="4"/>
  <c r="O1022" i="4"/>
  <c r="P1022" i="4"/>
  <c r="O1123" i="4"/>
  <c r="P1123" i="4"/>
  <c r="O1272" i="4"/>
  <c r="P1272" i="4"/>
  <c r="M176" i="4"/>
  <c r="P323" i="4"/>
  <c r="O323" i="4"/>
  <c r="P578" i="4"/>
  <c r="O578" i="4"/>
  <c r="O1011" i="4"/>
  <c r="P1011" i="4"/>
  <c r="O1083" i="4"/>
  <c r="P1083" i="4"/>
  <c r="O1160" i="4"/>
  <c r="P1160" i="4"/>
  <c r="O224" i="4"/>
  <c r="P224" i="4"/>
  <c r="M46" i="4"/>
  <c r="O46" i="4" s="1"/>
  <c r="P46" i="4"/>
  <c r="O217" i="4"/>
  <c r="P217" i="4"/>
  <c r="O229" i="4"/>
  <c r="P229" i="4"/>
  <c r="P317" i="4"/>
  <c r="O317" i="4"/>
  <c r="P359" i="4"/>
  <c r="O359" i="4"/>
  <c r="O371" i="4"/>
  <c r="O383" i="4"/>
  <c r="P395" i="4"/>
  <c r="O395" i="4"/>
  <c r="O471" i="4"/>
  <c r="P471" i="4"/>
  <c r="O483" i="4"/>
  <c r="P483" i="4"/>
  <c r="O495" i="4"/>
  <c r="P495" i="4"/>
  <c r="O507" i="4"/>
  <c r="P507" i="4"/>
  <c r="P572" i="4"/>
  <c r="O572" i="4"/>
  <c r="P584" i="4"/>
  <c r="O584" i="4"/>
  <c r="P596" i="4"/>
  <c r="P608" i="4"/>
  <c r="O608" i="4"/>
  <c r="O649" i="4"/>
  <c r="P649" i="4"/>
  <c r="O661" i="4"/>
  <c r="P661" i="4"/>
  <c r="O697" i="4"/>
  <c r="P697" i="4"/>
  <c r="O709" i="4"/>
  <c r="P709" i="4"/>
  <c r="O726" i="4"/>
  <c r="P726" i="4"/>
  <c r="O738" i="4"/>
  <c r="P738" i="4"/>
  <c r="O750" i="4"/>
  <c r="P750" i="4"/>
  <c r="O774" i="4"/>
  <c r="P774" i="4"/>
  <c r="O786" i="4"/>
  <c r="P786" i="4"/>
  <c r="O798" i="4"/>
  <c r="P798" i="4"/>
  <c r="P827" i="4"/>
  <c r="O839" i="4"/>
  <c r="P839" i="4"/>
  <c r="O887" i="4"/>
  <c r="P887" i="4"/>
  <c r="P899" i="4"/>
  <c r="O928" i="4"/>
  <c r="P928" i="4"/>
  <c r="O940" i="4"/>
  <c r="P940" i="4"/>
  <c r="O952" i="4"/>
  <c r="P952" i="4"/>
  <c r="O964" i="4"/>
  <c r="P964" i="4"/>
  <c r="O976" i="4"/>
  <c r="P976" i="4"/>
  <c r="O1017" i="4"/>
  <c r="P1017" i="4"/>
  <c r="O1029" i="4"/>
  <c r="P1029" i="4"/>
  <c r="O1077" i="4"/>
  <c r="P1077" i="4"/>
  <c r="O1089" i="4"/>
  <c r="P1089" i="4"/>
  <c r="O1118" i="4"/>
  <c r="P1118" i="4"/>
  <c r="O1130" i="4"/>
  <c r="P1130" i="4"/>
  <c r="O1142" i="4"/>
  <c r="P1142" i="4"/>
  <c r="P1154" i="4"/>
  <c r="O1166" i="4"/>
  <c r="P1166" i="4"/>
  <c r="P1207" i="4"/>
  <c r="O1219" i="4"/>
  <c r="P1219" i="4"/>
  <c r="O1231" i="4"/>
  <c r="P1231" i="4"/>
  <c r="O1243" i="4"/>
  <c r="P1243" i="4"/>
  <c r="O1255" i="4"/>
  <c r="P1255" i="4"/>
  <c r="O1267" i="4"/>
  <c r="P1267" i="4"/>
  <c r="O1279" i="4"/>
  <c r="P1279" i="4"/>
  <c r="O41" i="4"/>
  <c r="P41" i="4"/>
  <c r="O322" i="4"/>
  <c r="P322" i="4"/>
  <c r="P589" i="4"/>
  <c r="O589" i="4"/>
  <c r="O945" i="4"/>
  <c r="P945" i="4"/>
  <c r="O1236" i="4"/>
  <c r="P1236" i="4"/>
  <c r="P566" i="4"/>
  <c r="O566" i="4"/>
  <c r="O691" i="4"/>
  <c r="P691" i="4"/>
  <c r="O804" i="4"/>
  <c r="P804" i="4"/>
  <c r="O934" i="4"/>
  <c r="P934" i="4"/>
  <c r="O1023" i="4"/>
  <c r="P1023" i="4"/>
  <c r="O1124" i="4"/>
  <c r="P1124" i="4"/>
  <c r="P1225" i="4"/>
  <c r="P312" i="4"/>
  <c r="O312" i="4"/>
  <c r="M45" i="4"/>
  <c r="O45" i="4" s="1"/>
  <c r="P45" i="4"/>
  <c r="P151" i="4"/>
  <c r="M151" i="4"/>
  <c r="O151" i="4" s="1"/>
  <c r="P157" i="4"/>
  <c r="M157" i="4"/>
  <c r="O157" i="4" s="1"/>
  <c r="M172" i="4"/>
  <c r="O172" i="4" s="1"/>
  <c r="P172" i="4"/>
  <c r="M163" i="4"/>
  <c r="O163" i="4" s="1"/>
  <c r="P169" i="4"/>
  <c r="M169" i="4"/>
  <c r="O169" i="4" s="1"/>
  <c r="O218" i="4"/>
  <c r="P218" i="4"/>
  <c r="O230" i="4"/>
  <c r="P230" i="4"/>
  <c r="P306" i="4"/>
  <c r="O306" i="4"/>
  <c r="O318" i="4"/>
  <c r="P318" i="4"/>
  <c r="P360" i="4"/>
  <c r="O360" i="4"/>
  <c r="P372" i="4"/>
  <c r="O372" i="4"/>
  <c r="P384" i="4"/>
  <c r="O384" i="4"/>
  <c r="P396" i="4"/>
  <c r="O396" i="4"/>
  <c r="O472" i="4"/>
  <c r="P472" i="4"/>
  <c r="O484" i="4"/>
  <c r="P484" i="4"/>
  <c r="P496" i="4"/>
  <c r="O508" i="4"/>
  <c r="P508" i="4"/>
  <c r="P573" i="4"/>
  <c r="O573" i="4"/>
  <c r="P585" i="4"/>
  <c r="P597" i="4"/>
  <c r="O597" i="4"/>
  <c r="P609" i="4"/>
  <c r="O609" i="4"/>
  <c r="P650" i="4"/>
  <c r="O650" i="4"/>
  <c r="P662" i="4"/>
  <c r="O662" i="4"/>
  <c r="P698" i="4"/>
  <c r="O698" i="4"/>
  <c r="P710" i="4"/>
  <c r="O710" i="4"/>
  <c r="O727" i="4"/>
  <c r="P727" i="4"/>
  <c r="O739" i="4"/>
  <c r="P739" i="4"/>
  <c r="O751" i="4"/>
  <c r="P751" i="4"/>
  <c r="O775" i="4"/>
  <c r="P775" i="4"/>
  <c r="O787" i="4"/>
  <c r="P787" i="4"/>
  <c r="O799" i="4"/>
  <c r="P799" i="4"/>
  <c r="O828" i="4"/>
  <c r="P828" i="4"/>
  <c r="O840" i="4"/>
  <c r="P840" i="4"/>
  <c r="O888" i="4"/>
  <c r="P888" i="4"/>
  <c r="O900" i="4"/>
  <c r="P900" i="4"/>
  <c r="O929" i="4"/>
  <c r="P929" i="4"/>
  <c r="O941" i="4"/>
  <c r="P941" i="4"/>
  <c r="O953" i="4"/>
  <c r="P953" i="4"/>
  <c r="O965" i="4"/>
  <c r="P965" i="4"/>
  <c r="O977" i="4"/>
  <c r="P977" i="4"/>
  <c r="O1018" i="4"/>
  <c r="P1018" i="4"/>
  <c r="O1030" i="4"/>
  <c r="P1030" i="4"/>
  <c r="O1078" i="4"/>
  <c r="P1078" i="4"/>
  <c r="O1090" i="4"/>
  <c r="P1090" i="4"/>
  <c r="O1119" i="4"/>
  <c r="P1119" i="4"/>
  <c r="O1131" i="4"/>
  <c r="P1131" i="4"/>
  <c r="O1143" i="4"/>
  <c r="P1143" i="4"/>
  <c r="O1155" i="4"/>
  <c r="P1155" i="4"/>
  <c r="O1167" i="4"/>
  <c r="P1167" i="4"/>
  <c r="O1208" i="4"/>
  <c r="P1208" i="4"/>
  <c r="O1220" i="4"/>
  <c r="P1220" i="4"/>
  <c r="O1232" i="4"/>
  <c r="P1232" i="4"/>
  <c r="O1244" i="4"/>
  <c r="P1244" i="4"/>
  <c r="O1256" i="4"/>
  <c r="P1256" i="4"/>
  <c r="P1268" i="4"/>
  <c r="O1280" i="4"/>
  <c r="P1280" i="4"/>
  <c r="P165" i="4"/>
  <c r="M165" i="4"/>
  <c r="O165" i="4" s="1"/>
  <c r="O222" i="4"/>
  <c r="P222" i="4"/>
  <c r="O400" i="4"/>
  <c r="P400" i="4"/>
  <c r="P512" i="4"/>
  <c r="O512" i="4"/>
  <c r="O654" i="4"/>
  <c r="P654" i="4"/>
  <c r="O779" i="4"/>
  <c r="P779" i="4"/>
  <c r="O892" i="4"/>
  <c r="P892" i="4"/>
  <c r="O1010" i="4"/>
  <c r="P1010" i="4"/>
  <c r="O1260" i="4"/>
  <c r="P1260" i="4"/>
  <c r="O235" i="4"/>
  <c r="P389" i="4"/>
  <c r="O389" i="4"/>
  <c r="O501" i="4"/>
  <c r="P501" i="4"/>
  <c r="O732" i="4"/>
  <c r="P732" i="4"/>
  <c r="P946" i="4"/>
  <c r="O1213" i="4"/>
  <c r="P1213" i="4"/>
  <c r="M44" i="4"/>
  <c r="O44" i="4" s="1"/>
  <c r="P44" i="4"/>
  <c r="O219" i="4"/>
  <c r="P219" i="4"/>
  <c r="O231" i="4"/>
  <c r="P231" i="4"/>
  <c r="O307" i="4"/>
  <c r="P307" i="4"/>
  <c r="O319" i="4"/>
  <c r="P319" i="4"/>
  <c r="P349" i="4"/>
  <c r="O349" i="4"/>
  <c r="P361" i="4"/>
  <c r="O361" i="4"/>
  <c r="P373" i="4"/>
  <c r="O373" i="4"/>
  <c r="P385" i="4"/>
  <c r="O385" i="4"/>
  <c r="P397" i="4"/>
  <c r="O473" i="4"/>
  <c r="P473" i="4"/>
  <c r="O485" i="4"/>
  <c r="P485" i="4"/>
  <c r="P497" i="4"/>
  <c r="O497" i="4"/>
  <c r="O509" i="4"/>
  <c r="P509" i="4"/>
  <c r="O574" i="4"/>
  <c r="P574" i="4"/>
  <c r="O586" i="4"/>
  <c r="P586" i="4"/>
  <c r="O598" i="4"/>
  <c r="P598" i="4"/>
  <c r="O610" i="4"/>
  <c r="P610" i="4"/>
  <c r="P651" i="4"/>
  <c r="O651" i="4"/>
  <c r="P663" i="4"/>
  <c r="O663" i="4"/>
  <c r="P699" i="4"/>
  <c r="O728" i="4"/>
  <c r="P728" i="4"/>
  <c r="O740" i="4"/>
  <c r="P740" i="4"/>
  <c r="O752" i="4"/>
  <c r="P752" i="4"/>
  <c r="P776" i="4"/>
  <c r="O788" i="4"/>
  <c r="P788" i="4"/>
  <c r="O800" i="4"/>
  <c r="P800" i="4"/>
  <c r="O829" i="4"/>
  <c r="P829" i="4"/>
  <c r="O841" i="4"/>
  <c r="P841" i="4"/>
  <c r="O889" i="4"/>
  <c r="P889" i="4"/>
  <c r="O901" i="4"/>
  <c r="P901" i="4"/>
  <c r="O930" i="4"/>
  <c r="O942" i="4"/>
  <c r="P942" i="4"/>
  <c r="O954" i="4"/>
  <c r="P954" i="4"/>
  <c r="O966" i="4"/>
  <c r="P966" i="4"/>
  <c r="O978" i="4"/>
  <c r="P978" i="4"/>
  <c r="O1019" i="4"/>
  <c r="P1019" i="4"/>
  <c r="O1031" i="4"/>
  <c r="P1031" i="4"/>
  <c r="O1079" i="4"/>
  <c r="P1079" i="4"/>
  <c r="O1091" i="4"/>
  <c r="P1091" i="4"/>
  <c r="O1120" i="4"/>
  <c r="P1120" i="4"/>
  <c r="O1132" i="4"/>
  <c r="P1132" i="4"/>
  <c r="P1156" i="4"/>
  <c r="O1168" i="4"/>
  <c r="P1168" i="4"/>
  <c r="O1209" i="4"/>
  <c r="P1209" i="4"/>
  <c r="P1221" i="4"/>
  <c r="P1233" i="4"/>
  <c r="O1245" i="4"/>
  <c r="P1245" i="4"/>
  <c r="O1257" i="4"/>
  <c r="P1257" i="4"/>
  <c r="O1269" i="4"/>
  <c r="P1269" i="4"/>
  <c r="O1281" i="4"/>
  <c r="P1281" i="4"/>
  <c r="P147" i="4"/>
  <c r="M147" i="4"/>
  <c r="O147" i="4" s="1"/>
  <c r="P310" i="4"/>
  <c r="P565" i="4"/>
  <c r="O565" i="4"/>
  <c r="O666" i="4"/>
  <c r="P666" i="4"/>
  <c r="O803" i="4"/>
  <c r="P803" i="4"/>
  <c r="O933" i="4"/>
  <c r="P933" i="4"/>
  <c r="O1135" i="4"/>
  <c r="P1135" i="4"/>
  <c r="M52" i="4"/>
  <c r="O52" i="4" s="1"/>
  <c r="P52" i="4"/>
  <c r="P353" i="4"/>
  <c r="O353" i="4"/>
  <c r="O465" i="4"/>
  <c r="P465" i="4"/>
  <c r="P590" i="4"/>
  <c r="O590" i="4"/>
  <c r="O703" i="4"/>
  <c r="P703" i="4"/>
  <c r="O792" i="4"/>
  <c r="P792" i="4"/>
  <c r="O1237" i="4"/>
  <c r="P1237" i="4"/>
  <c r="O236" i="4"/>
  <c r="P236" i="4"/>
  <c r="M179" i="4"/>
  <c r="M43" i="4"/>
  <c r="O43" i="4" s="1"/>
  <c r="P43" i="4"/>
  <c r="M146" i="4"/>
  <c r="O146" i="4" s="1"/>
  <c r="P146" i="4"/>
  <c r="M152" i="4"/>
  <c r="O152" i="4" s="1"/>
  <c r="P152" i="4"/>
  <c r="M158" i="4"/>
  <c r="O158" i="4" s="1"/>
  <c r="P158" i="4"/>
  <c r="M173" i="4"/>
  <c r="O173" i="4" s="1"/>
  <c r="P173" i="4"/>
  <c r="M164" i="4"/>
  <c r="O164" i="4" s="1"/>
  <c r="P164" i="4"/>
  <c r="M170" i="4"/>
  <c r="O170" i="4" s="1"/>
  <c r="P170" i="4"/>
  <c r="O220" i="4"/>
  <c r="P220" i="4"/>
  <c r="O232" i="4"/>
  <c r="P232" i="4"/>
  <c r="O308" i="4"/>
  <c r="P308" i="4"/>
  <c r="O320" i="4"/>
  <c r="P320" i="4"/>
  <c r="O350" i="4"/>
  <c r="P350" i="4"/>
  <c r="O362" i="4"/>
  <c r="P362" i="4"/>
  <c r="O374" i="4"/>
  <c r="P374" i="4"/>
  <c r="O386" i="4"/>
  <c r="P386" i="4"/>
  <c r="P398" i="4"/>
  <c r="P474" i="4"/>
  <c r="O474" i="4"/>
  <c r="P486" i="4"/>
  <c r="O486" i="4"/>
  <c r="P498" i="4"/>
  <c r="O498" i="4"/>
  <c r="P510" i="4"/>
  <c r="O510" i="4"/>
  <c r="P563" i="4"/>
  <c r="O575" i="4"/>
  <c r="P575" i="4"/>
  <c r="O587" i="4"/>
  <c r="P587" i="4"/>
  <c r="O599" i="4"/>
  <c r="P599" i="4"/>
  <c r="O611" i="4"/>
  <c r="P611" i="4"/>
  <c r="O652" i="4"/>
  <c r="P652" i="4"/>
  <c r="O664" i="4"/>
  <c r="P664" i="4"/>
  <c r="P700" i="4"/>
  <c r="O700" i="4"/>
  <c r="O729" i="4"/>
  <c r="P729" i="4"/>
  <c r="O741" i="4"/>
  <c r="P741" i="4"/>
  <c r="O753" i="4"/>
  <c r="P753" i="4"/>
  <c r="P777" i="4"/>
  <c r="O777" i="4"/>
  <c r="P789" i="4"/>
  <c r="O789" i="4"/>
  <c r="P801" i="4"/>
  <c r="O801" i="4"/>
  <c r="O830" i="4"/>
  <c r="P830" i="4"/>
  <c r="O842" i="4"/>
  <c r="P842" i="4"/>
  <c r="O890" i="4"/>
  <c r="P890" i="4"/>
  <c r="O902" i="4"/>
  <c r="P902" i="4"/>
  <c r="O931" i="4"/>
  <c r="P931" i="4"/>
  <c r="P943" i="4"/>
  <c r="O955" i="4"/>
  <c r="P955" i="4"/>
  <c r="O967" i="4"/>
  <c r="P967" i="4"/>
  <c r="O979" i="4"/>
  <c r="P979" i="4"/>
  <c r="O1008" i="4"/>
  <c r="P1008" i="4"/>
  <c r="O1020" i="4"/>
  <c r="P1020" i="4"/>
  <c r="O1032" i="4"/>
  <c r="P1032" i="4"/>
  <c r="O1080" i="4"/>
  <c r="P1080" i="4"/>
  <c r="P1092" i="4"/>
  <c r="O1121" i="4"/>
  <c r="P1121" i="4"/>
  <c r="O1133" i="4"/>
  <c r="P1133" i="4"/>
  <c r="O1157" i="4"/>
  <c r="P1157" i="4"/>
  <c r="O1169" i="4"/>
  <c r="P1169" i="4"/>
  <c r="P1198" i="4"/>
  <c r="O1198" i="4"/>
  <c r="O1210" i="4"/>
  <c r="P1210" i="4"/>
  <c r="O1222" i="4"/>
  <c r="P1222" i="4"/>
  <c r="O1234" i="4"/>
  <c r="P1234" i="4"/>
  <c r="O1246" i="4"/>
  <c r="P1246" i="4"/>
  <c r="O1258" i="4"/>
  <c r="P1258" i="4"/>
  <c r="O1270" i="4"/>
  <c r="P1270" i="4"/>
  <c r="O1282" i="4"/>
  <c r="P1282" i="4"/>
  <c r="M177" i="4"/>
  <c r="O702" i="4"/>
  <c r="P702" i="4"/>
  <c r="O820" i="4"/>
  <c r="P820" i="4"/>
  <c r="O969" i="4"/>
  <c r="P969" i="4"/>
  <c r="O1094" i="4"/>
  <c r="P1094" i="4"/>
  <c r="O1224" i="4"/>
  <c r="P1224" i="4"/>
  <c r="P311" i="4"/>
  <c r="O311" i="4"/>
  <c r="O655" i="4"/>
  <c r="P655" i="4"/>
  <c r="O768" i="4"/>
  <c r="P768" i="4"/>
  <c r="O893" i="4"/>
  <c r="P893" i="4"/>
  <c r="O1273" i="4"/>
  <c r="P1273" i="4"/>
  <c r="O39" i="4"/>
  <c r="P39" i="4"/>
  <c r="M178" i="4"/>
  <c r="P42" i="4"/>
  <c r="M42" i="4"/>
  <c r="O42" i="4" s="1"/>
  <c r="O221" i="4"/>
  <c r="P221" i="4"/>
  <c r="P233" i="4"/>
  <c r="O233" i="4"/>
  <c r="O309" i="4"/>
  <c r="P309" i="4"/>
  <c r="O321" i="4"/>
  <c r="P321" i="4"/>
  <c r="O351" i="4"/>
  <c r="P351" i="4"/>
  <c r="O363" i="4"/>
  <c r="P363" i="4"/>
  <c r="O375" i="4"/>
  <c r="P375" i="4"/>
  <c r="O387" i="4"/>
  <c r="P387" i="4"/>
  <c r="O399" i="4"/>
  <c r="P399" i="4"/>
  <c r="P475" i="4"/>
  <c r="O475" i="4"/>
  <c r="P487" i="4"/>
  <c r="O487" i="4"/>
  <c r="P499" i="4"/>
  <c r="O499" i="4"/>
  <c r="P511" i="4"/>
  <c r="O511" i="4"/>
  <c r="O564" i="4"/>
  <c r="P564" i="4"/>
  <c r="O576" i="4"/>
  <c r="P576" i="4"/>
  <c r="O588" i="4"/>
  <c r="P588" i="4"/>
  <c r="O600" i="4"/>
  <c r="P600" i="4"/>
  <c r="P612" i="4"/>
  <c r="O612" i="4"/>
  <c r="O641" i="4"/>
  <c r="P641" i="4"/>
  <c r="O653" i="4"/>
  <c r="P653" i="4"/>
  <c r="O665" i="4"/>
  <c r="P665" i="4"/>
  <c r="O701" i="4"/>
  <c r="P701" i="4"/>
  <c r="O730" i="4"/>
  <c r="P730" i="4"/>
  <c r="O742" i="4"/>
  <c r="P742" i="4"/>
  <c r="O754" i="4"/>
  <c r="P754" i="4"/>
  <c r="P778" i="4"/>
  <c r="O778" i="4"/>
  <c r="P790" i="4"/>
  <c r="O790" i="4"/>
  <c r="P802" i="4"/>
  <c r="O802" i="4"/>
  <c r="O831" i="4"/>
  <c r="P831" i="4"/>
  <c r="O843" i="4"/>
  <c r="P843" i="4"/>
  <c r="O891" i="4"/>
  <c r="P891" i="4"/>
  <c r="O932" i="4"/>
  <c r="P932" i="4"/>
  <c r="O944" i="4"/>
  <c r="P944" i="4"/>
  <c r="O956" i="4"/>
  <c r="P956" i="4"/>
  <c r="O968" i="4"/>
  <c r="P968" i="4"/>
  <c r="O980" i="4"/>
  <c r="P980" i="4"/>
  <c r="O1009" i="4"/>
  <c r="P1009" i="4"/>
  <c r="O1021" i="4"/>
  <c r="P1021" i="4"/>
  <c r="O1033" i="4"/>
  <c r="P1033" i="4"/>
  <c r="O1081" i="4"/>
  <c r="P1081" i="4"/>
  <c r="O1093" i="4"/>
  <c r="P1093" i="4"/>
  <c r="O1122" i="4"/>
  <c r="P1122" i="4"/>
  <c r="O1134" i="4"/>
  <c r="P1134" i="4"/>
  <c r="O1158" i="4"/>
  <c r="P1158" i="4"/>
  <c r="O1170" i="4"/>
  <c r="P1170" i="4"/>
  <c r="O1199" i="4"/>
  <c r="P1199" i="4"/>
  <c r="O1211" i="4"/>
  <c r="P1211" i="4"/>
  <c r="O1223" i="4"/>
  <c r="P1223" i="4"/>
  <c r="O1235" i="4"/>
  <c r="P1235" i="4"/>
  <c r="O1247" i="4"/>
  <c r="P1247" i="4"/>
  <c r="O1259" i="4"/>
  <c r="P1259" i="4"/>
  <c r="O1271" i="4"/>
  <c r="P1271" i="4"/>
  <c r="O1283" i="4"/>
  <c r="P1283" i="4"/>
  <c r="O883" i="4"/>
  <c r="P568" i="4"/>
  <c r="P823" i="4"/>
  <c r="O972" i="4"/>
  <c r="P734" i="4"/>
  <c r="AP353" i="1"/>
  <c r="AP352" i="1"/>
  <c r="AP351" i="1"/>
  <c r="AP350" i="1"/>
  <c r="AP349" i="1"/>
  <c r="AP348" i="1"/>
  <c r="AP354" i="1"/>
  <c r="AP344" i="1"/>
  <c r="AP313" i="1"/>
  <c r="AP319" i="1"/>
  <c r="AQ319" i="1"/>
  <c r="AP317" i="1"/>
  <c r="AP314" i="1"/>
  <c r="AP308" i="1"/>
  <c r="AP309" i="1"/>
  <c r="AP318" i="1"/>
  <c r="AP315" i="1"/>
  <c r="AQ318" i="1"/>
  <c r="AP312" i="1"/>
  <c r="O466" i="4"/>
  <c r="O960" i="4"/>
  <c r="O1126" i="4"/>
  <c r="O1263" i="4"/>
  <c r="P390" i="4"/>
  <c r="O1207" i="4"/>
  <c r="O899" i="4"/>
  <c r="O827" i="4"/>
  <c r="P376" i="4"/>
  <c r="O601" i="4"/>
  <c r="P1218" i="4"/>
  <c r="AL1939" i="1"/>
  <c r="AL1927" i="1"/>
  <c r="O563" i="4"/>
  <c r="AP35" i="1"/>
  <c r="P223" i="4"/>
  <c r="P1212" i="4"/>
  <c r="P235" i="4"/>
  <c r="O699" i="4"/>
  <c r="P791" i="4"/>
  <c r="O1156" i="4"/>
  <c r="O1201" i="4"/>
  <c r="O238" i="4"/>
  <c r="O491" i="4"/>
  <c r="O477" i="4"/>
  <c r="O767" i="4"/>
  <c r="O496" i="4"/>
  <c r="O1268" i="4"/>
  <c r="O824" i="4"/>
  <c r="O1216" i="4"/>
  <c r="O382" i="4"/>
  <c r="O658" i="4"/>
  <c r="O1264" i="4"/>
  <c r="O1228" i="4"/>
  <c r="O1115" i="4"/>
  <c r="O747" i="4"/>
  <c r="O1127" i="4"/>
  <c r="O593" i="4"/>
  <c r="O670" i="4"/>
  <c r="O581" i="4"/>
  <c r="P239" i="4"/>
  <c r="O315" i="4"/>
  <c r="O227" i="4"/>
  <c r="O602" i="4"/>
  <c r="O1125" i="4"/>
  <c r="O946" i="4"/>
  <c r="O603" i="4"/>
  <c r="P1136" i="4"/>
  <c r="O935" i="4"/>
  <c r="O1225" i="4"/>
  <c r="O1035" i="4"/>
  <c r="P383" i="4"/>
  <c r="O397" i="4"/>
  <c r="O398" i="4"/>
  <c r="P371" i="4"/>
  <c r="P500" i="4"/>
  <c r="O585" i="4"/>
  <c r="O596" i="4"/>
  <c r="P671" i="4"/>
  <c r="O748" i="4"/>
  <c r="O898" i="4"/>
  <c r="P974" i="4"/>
  <c r="O1154" i="4"/>
  <c r="O1265" i="4"/>
  <c r="O1221" i="4"/>
  <c r="O1233" i="4"/>
  <c r="P1277" i="4"/>
  <c r="O1205" i="4"/>
  <c r="O1278" i="4"/>
  <c r="O1092" i="4"/>
  <c r="P930" i="4"/>
  <c r="O943" i="4"/>
  <c r="O961" i="4"/>
  <c r="O884" i="4"/>
  <c r="O837" i="4"/>
  <c r="P895" i="4"/>
  <c r="P826" i="4"/>
  <c r="P834" i="4"/>
  <c r="O725" i="4"/>
  <c r="O776" i="4"/>
  <c r="P582" i="4"/>
  <c r="P594" i="4"/>
  <c r="O607" i="4"/>
  <c r="O478" i="4"/>
  <c r="O366" i="4"/>
  <c r="O378" i="4"/>
  <c r="O367" i="4"/>
  <c r="O356" i="4"/>
  <c r="O368" i="4"/>
  <c r="O225" i="4"/>
  <c r="O237" i="4"/>
  <c r="O310" i="4"/>
  <c r="P163" i="4"/>
  <c r="O166" i="4"/>
  <c r="O159" i="4"/>
  <c r="O141" i="4"/>
  <c r="O174" i="4"/>
  <c r="O138" i="4"/>
  <c r="O54" i="4"/>
  <c r="P137" i="4"/>
  <c r="O139" i="4"/>
  <c r="O140" i="4"/>
  <c r="AL1942" i="1"/>
  <c r="AL1938" i="1"/>
  <c r="AL1933" i="1"/>
  <c r="AL1936" i="1"/>
  <c r="AL1943" i="1"/>
  <c r="AL1937" i="1"/>
  <c r="AL1940" i="1"/>
  <c r="AL1929" i="1"/>
  <c r="AL1935" i="1"/>
  <c r="AL1932" i="1"/>
  <c r="AL1934" i="1"/>
  <c r="AL1941" i="1"/>
  <c r="AL1944" i="1"/>
  <c r="AL1930" i="1"/>
  <c r="AL1928" i="1"/>
  <c r="AL1931" i="1"/>
  <c r="AL1492" i="1"/>
  <c r="AL1489" i="1"/>
  <c r="AL1477" i="1"/>
  <c r="AL1491" i="1"/>
  <c r="AL1494" i="1"/>
  <c r="AL1040" i="1"/>
  <c r="AL1480" i="1"/>
  <c r="AL1490" i="1"/>
  <c r="AL1493" i="1"/>
  <c r="AL1483" i="1"/>
  <c r="AL1486" i="1"/>
  <c r="AL1479" i="1"/>
  <c r="AL1482" i="1"/>
  <c r="AL1485" i="1"/>
  <c r="AL1478" i="1"/>
  <c r="AL1481" i="1"/>
  <c r="AL1484" i="1"/>
  <c r="AL1487" i="1"/>
  <c r="AL1037" i="1"/>
  <c r="AL1043" i="1"/>
  <c r="AL1046" i="1"/>
  <c r="AL1048" i="1"/>
  <c r="AL1257" i="1"/>
  <c r="AL1039" i="1"/>
  <c r="AL1042" i="1"/>
  <c r="AL1045" i="1"/>
  <c r="AL1051" i="1"/>
  <c r="AL1038" i="1"/>
  <c r="AL1041" i="1"/>
  <c r="AL1044" i="1"/>
  <c r="AL1047" i="1"/>
  <c r="AL1254" i="1"/>
  <c r="AL1050" i="1"/>
  <c r="AL1253" i="1"/>
  <c r="AL1256" i="1"/>
  <c r="AL1049" i="1"/>
  <c r="AL1052" i="1"/>
  <c r="AL1255" i="1"/>
  <c r="AL1258" i="1"/>
  <c r="AP347" i="1" l="1"/>
  <c r="AP355" i="1"/>
  <c r="AQ355" i="1"/>
  <c r="AQ354" i="1"/>
  <c r="AQ353" i="1"/>
  <c r="AQ352" i="1"/>
  <c r="AQ351" i="1"/>
  <c r="AQ350" i="1"/>
  <c r="AQ349" i="1"/>
  <c r="AQ348" i="1"/>
  <c r="AQ347" i="1"/>
  <c r="AP346" i="1"/>
  <c r="AQ346" i="1"/>
  <c r="AP345" i="1"/>
  <c r="AQ345" i="1"/>
  <c r="AQ344" i="1"/>
  <c r="AP310" i="1"/>
  <c r="AP304" i="1"/>
  <c r="AP306" i="1"/>
  <c r="AP305" i="1"/>
  <c r="AP302" i="1"/>
  <c r="AP303" i="1"/>
  <c r="AP307" i="1"/>
  <c r="AP301" i="1"/>
  <c r="AP299" i="1"/>
  <c r="AP298" i="1"/>
  <c r="AP300" i="1"/>
  <c r="AQ42" i="1"/>
  <c r="AP44" i="1"/>
  <c r="AP45" i="1"/>
  <c r="AP39" i="1"/>
  <c r="AQ45" i="1"/>
  <c r="P1289" i="4"/>
  <c r="AP38" i="1"/>
  <c r="AP37" i="1"/>
  <c r="AQ36" i="1"/>
  <c r="AP42" i="1"/>
  <c r="AQ44" i="1"/>
  <c r="AP40" i="1"/>
  <c r="AP36" i="1"/>
  <c r="AQ38" i="1"/>
  <c r="AQ39" i="1"/>
  <c r="O1289" i="4"/>
  <c r="AP41" i="1"/>
  <c r="AP43" i="1"/>
  <c r="N1289" i="4"/>
  <c r="M1289" i="4"/>
  <c r="AQ40" i="1"/>
  <c r="AQ37" i="1"/>
  <c r="AQ41" i="1"/>
  <c r="AQ43" i="1"/>
  <c r="AQ35" i="1"/>
  <c r="P1192" i="4"/>
  <c r="O1192" i="4"/>
  <c r="P1191" i="4"/>
  <c r="O1191" i="4"/>
  <c r="P1190" i="4"/>
  <c r="O1190" i="4"/>
  <c r="P1189" i="4"/>
  <c r="O1189" i="4"/>
  <c r="P1188" i="4"/>
  <c r="O1188" i="4"/>
  <c r="P1187" i="4"/>
  <c r="O1187" i="4"/>
  <c r="P1186" i="4"/>
  <c r="O1186" i="4"/>
  <c r="P1185" i="4"/>
  <c r="O1185" i="4"/>
  <c r="P1184" i="4"/>
  <c r="O1184" i="4"/>
  <c r="P1183" i="4"/>
  <c r="O1183" i="4"/>
  <c r="P1182" i="4"/>
  <c r="O1182" i="4"/>
  <c r="P1181" i="4"/>
  <c r="O1181" i="4"/>
  <c r="P1180" i="4"/>
  <c r="O1180" i="4"/>
  <c r="P1179" i="4"/>
  <c r="O1179" i="4"/>
  <c r="P1178" i="4"/>
  <c r="O1178" i="4"/>
  <c r="P1177" i="4"/>
  <c r="O1177" i="4"/>
  <c r="P1176" i="4"/>
  <c r="O1176" i="4"/>
  <c r="P1175" i="4"/>
  <c r="O1175" i="4"/>
  <c r="P1174" i="4"/>
  <c r="O1174" i="4"/>
  <c r="P1173" i="4"/>
  <c r="O1173" i="4"/>
  <c r="P1172" i="4"/>
  <c r="O1172" i="4"/>
  <c r="P1171" i="4"/>
  <c r="O1171" i="4"/>
  <c r="P1150" i="4"/>
  <c r="O1150" i="4"/>
  <c r="P1149" i="4"/>
  <c r="O1149" i="4"/>
  <c r="P1148" i="4"/>
  <c r="O1148" i="4"/>
  <c r="P1147" i="4"/>
  <c r="O1147" i="4"/>
  <c r="P1146" i="4"/>
  <c r="O1146" i="4"/>
  <c r="P1145" i="4"/>
  <c r="O1145" i="4"/>
  <c r="P1144" i="4"/>
  <c r="O1144" i="4"/>
  <c r="P1112" i="4"/>
  <c r="O1112" i="4"/>
  <c r="P1111" i="4"/>
  <c r="O1111" i="4"/>
  <c r="P1110" i="4"/>
  <c r="O1110" i="4"/>
  <c r="P1109" i="4"/>
  <c r="O1109" i="4"/>
  <c r="P1108" i="4"/>
  <c r="O1108" i="4"/>
  <c r="P1107" i="4"/>
  <c r="O1107" i="4"/>
  <c r="P1106" i="4"/>
  <c r="O1106" i="4"/>
  <c r="P1105" i="4"/>
  <c r="O1105" i="4"/>
  <c r="P1104" i="4"/>
  <c r="O1104" i="4"/>
  <c r="P1103" i="4"/>
  <c r="O1103" i="4"/>
  <c r="P1102" i="4"/>
  <c r="O1102" i="4"/>
  <c r="P1096" i="4"/>
  <c r="O1096" i="4"/>
  <c r="P1095" i="4"/>
  <c r="O1095" i="4"/>
  <c r="P1074" i="4"/>
  <c r="O1074" i="4"/>
  <c r="P1073" i="4"/>
  <c r="O1073" i="4"/>
  <c r="P1072" i="4"/>
  <c r="O1072" i="4"/>
  <c r="P1071" i="4"/>
  <c r="O1071" i="4"/>
  <c r="P1070" i="4"/>
  <c r="O1070" i="4"/>
  <c r="P1069" i="4"/>
  <c r="O1069" i="4"/>
  <c r="P1068" i="4"/>
  <c r="O1068" i="4"/>
  <c r="P1067" i="4"/>
  <c r="O1067" i="4"/>
  <c r="P1066" i="4"/>
  <c r="O1066" i="4"/>
  <c r="P1065" i="4"/>
  <c r="O1065" i="4"/>
  <c r="P1064" i="4"/>
  <c r="O1064" i="4"/>
  <c r="P1063" i="4"/>
  <c r="O1063" i="4"/>
  <c r="P1062" i="4"/>
  <c r="O1062" i="4"/>
  <c r="P1061" i="4"/>
  <c r="O1061" i="4"/>
  <c r="P1060" i="4"/>
  <c r="O1060" i="4"/>
  <c r="P1059" i="4"/>
  <c r="O1059" i="4"/>
  <c r="P1058" i="4"/>
  <c r="O1058" i="4"/>
  <c r="P1057" i="4"/>
  <c r="O1057" i="4"/>
  <c r="P1056" i="4"/>
  <c r="O1056" i="4"/>
  <c r="P1055" i="4"/>
  <c r="O1055" i="4"/>
  <c r="P1054" i="4"/>
  <c r="O1054" i="4"/>
  <c r="P1053" i="4"/>
  <c r="O1053" i="4"/>
  <c r="P1052" i="4"/>
  <c r="O1052" i="4"/>
  <c r="P1051" i="4"/>
  <c r="O1051" i="4"/>
  <c r="P1050" i="4"/>
  <c r="O1050" i="4"/>
  <c r="P1049" i="4"/>
  <c r="O1049" i="4"/>
  <c r="P1048" i="4"/>
  <c r="O1048" i="4"/>
  <c r="P1047" i="4"/>
  <c r="O1047" i="4"/>
  <c r="P1046" i="4"/>
  <c r="O1046" i="4"/>
  <c r="P1045" i="4"/>
  <c r="O1045" i="4"/>
  <c r="P1044" i="4"/>
  <c r="O1044" i="4"/>
  <c r="P1043" i="4"/>
  <c r="O1043" i="4"/>
  <c r="P1042" i="4"/>
  <c r="O1042" i="4"/>
  <c r="P1041" i="4"/>
  <c r="O1041" i="4"/>
  <c r="P1040" i="4"/>
  <c r="O1040" i="4"/>
  <c r="P1039" i="4"/>
  <c r="O1039" i="4"/>
  <c r="P1007" i="4"/>
  <c r="O1007" i="4"/>
  <c r="P1006" i="4"/>
  <c r="O1006" i="4"/>
  <c r="P1000" i="4"/>
  <c r="O1000" i="4"/>
  <c r="P999" i="4"/>
  <c r="O999" i="4"/>
  <c r="P998" i="4"/>
  <c r="O998" i="4"/>
  <c r="P997" i="4"/>
  <c r="O997" i="4"/>
  <c r="P996" i="4"/>
  <c r="O996" i="4"/>
  <c r="P995" i="4"/>
  <c r="O995" i="4"/>
  <c r="P994" i="4"/>
  <c r="O994" i="4"/>
  <c r="P993" i="4"/>
  <c r="O993" i="4"/>
  <c r="P992" i="4"/>
  <c r="O992" i="4"/>
  <c r="P991" i="4"/>
  <c r="O991" i="4"/>
  <c r="P990" i="4"/>
  <c r="O990" i="4"/>
  <c r="P989" i="4"/>
  <c r="O989" i="4"/>
  <c r="P988" i="4"/>
  <c r="O988" i="4"/>
  <c r="P987" i="4"/>
  <c r="O987" i="4"/>
  <c r="P986" i="4"/>
  <c r="O986" i="4"/>
  <c r="P985" i="4"/>
  <c r="O985" i="4"/>
  <c r="P984" i="4"/>
  <c r="O984" i="4"/>
  <c r="P983" i="4"/>
  <c r="O983" i="4"/>
  <c r="P982" i="4"/>
  <c r="O982" i="4"/>
  <c r="P950" i="4"/>
  <c r="O950" i="4"/>
  <c r="P949" i="4"/>
  <c r="O949" i="4"/>
  <c r="P948" i="4"/>
  <c r="O948" i="4"/>
  <c r="P927" i="4"/>
  <c r="O927" i="4"/>
  <c r="P926" i="4"/>
  <c r="O926" i="4"/>
  <c r="P925" i="4"/>
  <c r="O925" i="4"/>
  <c r="P924" i="4"/>
  <c r="O924" i="4"/>
  <c r="P923" i="4"/>
  <c r="O923" i="4"/>
  <c r="P922" i="4"/>
  <c r="O922" i="4"/>
  <c r="P921" i="4"/>
  <c r="O921" i="4"/>
  <c r="P920" i="4"/>
  <c r="O920" i="4"/>
  <c r="P919" i="4"/>
  <c r="O919" i="4"/>
  <c r="P918" i="4"/>
  <c r="O918" i="4"/>
  <c r="P917" i="4"/>
  <c r="O917" i="4"/>
  <c r="P916" i="4"/>
  <c r="O916" i="4"/>
  <c r="P915" i="4"/>
  <c r="O915" i="4"/>
  <c r="P914" i="4"/>
  <c r="O914" i="4"/>
  <c r="P913" i="4"/>
  <c r="O913" i="4"/>
  <c r="P912" i="4"/>
  <c r="O912" i="4"/>
  <c r="P911" i="4"/>
  <c r="O911" i="4"/>
  <c r="P910" i="4"/>
  <c r="O910" i="4"/>
  <c r="P904" i="4"/>
  <c r="O904" i="4"/>
  <c r="P903" i="4"/>
  <c r="O903" i="4"/>
  <c r="P882" i="4"/>
  <c r="O882" i="4"/>
  <c r="P881" i="4"/>
  <c r="O881" i="4"/>
  <c r="P880" i="4"/>
  <c r="O880" i="4"/>
  <c r="P879" i="4"/>
  <c r="O879" i="4"/>
  <c r="P878" i="4"/>
  <c r="O878" i="4"/>
  <c r="P877" i="4"/>
  <c r="O877" i="4"/>
  <c r="P876" i="4"/>
  <c r="O876" i="4"/>
  <c r="P875" i="4"/>
  <c r="O875" i="4"/>
  <c r="P874" i="4"/>
  <c r="O874" i="4"/>
  <c r="P873" i="4"/>
  <c r="O873" i="4"/>
  <c r="P872" i="4"/>
  <c r="O872" i="4"/>
  <c r="P871" i="4"/>
  <c r="O871" i="4"/>
  <c r="P870" i="4"/>
  <c r="O870" i="4"/>
  <c r="P869" i="4"/>
  <c r="O869" i="4"/>
  <c r="P868" i="4"/>
  <c r="O868" i="4"/>
  <c r="P867" i="4"/>
  <c r="O867" i="4"/>
  <c r="P866" i="4"/>
  <c r="O866" i="4"/>
  <c r="P865" i="4"/>
  <c r="O865" i="4"/>
  <c r="P864" i="4"/>
  <c r="O864" i="4"/>
  <c r="P863" i="4"/>
  <c r="O863" i="4"/>
  <c r="P862" i="4"/>
  <c r="O862" i="4"/>
  <c r="P861" i="4"/>
  <c r="O861" i="4"/>
  <c r="P860" i="4"/>
  <c r="O860" i="4"/>
  <c r="P859" i="4"/>
  <c r="O859" i="4"/>
  <c r="P858" i="4"/>
  <c r="O858" i="4"/>
  <c r="P857" i="4"/>
  <c r="O857" i="4"/>
  <c r="P856" i="4"/>
  <c r="O856" i="4"/>
  <c r="P855" i="4"/>
  <c r="O855" i="4"/>
  <c r="P854" i="4"/>
  <c r="O854" i="4"/>
  <c r="P853" i="4"/>
  <c r="O853" i="4"/>
  <c r="P852" i="4"/>
  <c r="O852" i="4"/>
  <c r="P851" i="4"/>
  <c r="O851" i="4"/>
  <c r="P819" i="4"/>
  <c r="O819" i="4"/>
  <c r="P818" i="4"/>
  <c r="O818" i="4"/>
  <c r="P817" i="4"/>
  <c r="O817" i="4"/>
  <c r="P816" i="4"/>
  <c r="O816" i="4"/>
  <c r="P815" i="4"/>
  <c r="O815" i="4"/>
  <c r="P814" i="4"/>
  <c r="O814" i="4"/>
  <c r="P808" i="4"/>
  <c r="O808" i="4"/>
  <c r="P807" i="4"/>
  <c r="O807" i="4"/>
  <c r="P766" i="4"/>
  <c r="O766" i="4"/>
  <c r="P765" i="4"/>
  <c r="O765" i="4"/>
  <c r="P764" i="4"/>
  <c r="O764" i="4"/>
  <c r="P763" i="4"/>
  <c r="O763" i="4"/>
  <c r="P762" i="4"/>
  <c r="O762" i="4"/>
  <c r="P761" i="4"/>
  <c r="O761" i="4"/>
  <c r="P760" i="4"/>
  <c r="O760" i="4"/>
  <c r="P759" i="4"/>
  <c r="O759" i="4"/>
  <c r="P758" i="4"/>
  <c r="O758" i="4"/>
  <c r="P757" i="4"/>
  <c r="O757" i="4"/>
  <c r="P756" i="4"/>
  <c r="O756" i="4"/>
  <c r="P755" i="4"/>
  <c r="O755" i="4"/>
  <c r="P723" i="4"/>
  <c r="O723" i="4"/>
  <c r="P722" i="4"/>
  <c r="O722" i="4"/>
  <c r="P721" i="4"/>
  <c r="O721" i="4"/>
  <c r="P720" i="4"/>
  <c r="O720" i="4"/>
  <c r="P719" i="4"/>
  <c r="O719" i="4"/>
  <c r="P718" i="4"/>
  <c r="O718" i="4"/>
  <c r="P712" i="4"/>
  <c r="O712" i="4"/>
  <c r="P711" i="4"/>
  <c r="O711" i="4"/>
  <c r="P690" i="4"/>
  <c r="O690" i="4"/>
  <c r="P689" i="4"/>
  <c r="O689" i="4"/>
  <c r="P688" i="4"/>
  <c r="O688" i="4"/>
  <c r="P687" i="4"/>
  <c r="O687" i="4"/>
  <c r="P686" i="4"/>
  <c r="O686" i="4"/>
  <c r="P685" i="4"/>
  <c r="O685" i="4"/>
  <c r="P684" i="4"/>
  <c r="O684" i="4"/>
  <c r="P683" i="4"/>
  <c r="O683" i="4"/>
  <c r="P682" i="4"/>
  <c r="O682" i="4"/>
  <c r="P681" i="4"/>
  <c r="O681" i="4"/>
  <c r="P680" i="4"/>
  <c r="O680" i="4"/>
  <c r="P679" i="4"/>
  <c r="O679" i="4"/>
  <c r="P678" i="4"/>
  <c r="O678" i="4"/>
  <c r="P677" i="4"/>
  <c r="O677" i="4"/>
  <c r="P676" i="4"/>
  <c r="O676" i="4"/>
  <c r="P675" i="4"/>
  <c r="O675" i="4"/>
  <c r="P674" i="4"/>
  <c r="O674" i="4"/>
  <c r="P673" i="4"/>
  <c r="O673" i="4"/>
  <c r="P672" i="4"/>
  <c r="O672" i="4"/>
  <c r="P640" i="4"/>
  <c r="O640" i="4"/>
  <c r="P639" i="4"/>
  <c r="O639" i="4"/>
  <c r="P638" i="4"/>
  <c r="O638" i="4"/>
  <c r="P637" i="4"/>
  <c r="O637" i="4"/>
  <c r="P636" i="4"/>
  <c r="O636" i="4"/>
  <c r="P635" i="4"/>
  <c r="O635" i="4"/>
  <c r="P634" i="4"/>
  <c r="O634" i="4"/>
  <c r="P633" i="4"/>
  <c r="O633" i="4"/>
  <c r="P632" i="4"/>
  <c r="O632" i="4"/>
  <c r="P631" i="4"/>
  <c r="O631" i="4"/>
  <c r="P630" i="4"/>
  <c r="O630" i="4"/>
  <c r="P629" i="4"/>
  <c r="O629" i="4"/>
  <c r="P628" i="4"/>
  <c r="O628" i="4"/>
  <c r="P627" i="4"/>
  <c r="O627" i="4"/>
  <c r="P626" i="4"/>
  <c r="O626" i="4"/>
  <c r="P625" i="4"/>
  <c r="O625" i="4"/>
  <c r="P624" i="4"/>
  <c r="O624" i="4"/>
  <c r="P623" i="4"/>
  <c r="O623" i="4"/>
  <c r="P622" i="4"/>
  <c r="O622" i="4"/>
  <c r="P616" i="4"/>
  <c r="O616" i="4"/>
  <c r="P615" i="4"/>
  <c r="O615" i="4"/>
  <c r="P614" i="4"/>
  <c r="O614" i="4"/>
  <c r="P562" i="4"/>
  <c r="O562" i="4"/>
  <c r="P561" i="4"/>
  <c r="O561" i="4"/>
  <c r="P560" i="4"/>
  <c r="O560" i="4"/>
  <c r="P559" i="4"/>
  <c r="O559" i="4"/>
  <c r="P558" i="4"/>
  <c r="O558" i="4"/>
  <c r="P557" i="4"/>
  <c r="O557" i="4"/>
  <c r="P556" i="4"/>
  <c r="O556" i="4"/>
  <c r="P555" i="4"/>
  <c r="O555" i="4"/>
  <c r="P554" i="4"/>
  <c r="O554" i="4"/>
  <c r="P553" i="4"/>
  <c r="O553" i="4"/>
  <c r="P552" i="4"/>
  <c r="O552" i="4"/>
  <c r="P551" i="4"/>
  <c r="O551" i="4"/>
  <c r="P550" i="4"/>
  <c r="O550" i="4"/>
  <c r="P549" i="4"/>
  <c r="O549" i="4"/>
  <c r="P548" i="4"/>
  <c r="O548" i="4"/>
  <c r="P547" i="4"/>
  <c r="O547" i="4"/>
  <c r="P546" i="4"/>
  <c r="O546" i="4"/>
  <c r="P545" i="4"/>
  <c r="O545" i="4"/>
  <c r="P544" i="4"/>
  <c r="O544" i="4"/>
  <c r="P543" i="4"/>
  <c r="O543" i="4"/>
  <c r="P542" i="4"/>
  <c r="O542" i="4"/>
  <c r="P541" i="4"/>
  <c r="O541" i="4"/>
  <c r="P540" i="4"/>
  <c r="O540" i="4"/>
  <c r="P539" i="4"/>
  <c r="O539" i="4"/>
  <c r="P538" i="4"/>
  <c r="O538" i="4"/>
  <c r="P537" i="4"/>
  <c r="O537" i="4"/>
  <c r="P536" i="4"/>
  <c r="O536" i="4"/>
  <c r="P535" i="4"/>
  <c r="O535" i="4"/>
  <c r="P534" i="4"/>
  <c r="O534" i="4"/>
  <c r="P533" i="4"/>
  <c r="O533" i="4"/>
  <c r="P532" i="4"/>
  <c r="O532" i="4"/>
  <c r="P531" i="4"/>
  <c r="O531" i="4"/>
  <c r="P530" i="4"/>
  <c r="O530" i="4"/>
  <c r="P529" i="4"/>
  <c r="O529" i="4"/>
  <c r="P528" i="4"/>
  <c r="O528" i="4"/>
  <c r="P527" i="4"/>
  <c r="O527" i="4"/>
  <c r="P526" i="4"/>
  <c r="O526" i="4"/>
  <c r="P520" i="4"/>
  <c r="O520" i="4"/>
  <c r="P519" i="4"/>
  <c r="O519" i="4"/>
  <c r="P518" i="4"/>
  <c r="O518" i="4"/>
  <c r="P517" i="4"/>
  <c r="O517" i="4"/>
  <c r="P516" i="4"/>
  <c r="O516" i="4"/>
  <c r="P464" i="4"/>
  <c r="O464" i="4"/>
  <c r="P463" i="4"/>
  <c r="O463" i="4"/>
  <c r="P462" i="4"/>
  <c r="O462" i="4"/>
  <c r="P461" i="4"/>
  <c r="O461" i="4"/>
  <c r="P460" i="4"/>
  <c r="O460" i="4"/>
  <c r="P459" i="4"/>
  <c r="O459" i="4"/>
  <c r="P458" i="4"/>
  <c r="O458" i="4"/>
  <c r="P457" i="4"/>
  <c r="O457" i="4"/>
  <c r="P456" i="4"/>
  <c r="O456" i="4"/>
  <c r="P455" i="4"/>
  <c r="O455" i="4"/>
  <c r="P454" i="4"/>
  <c r="O454" i="4"/>
  <c r="P453" i="4"/>
  <c r="O453" i="4"/>
  <c r="P452" i="4"/>
  <c r="O452" i="4"/>
  <c r="P451" i="4"/>
  <c r="O451" i="4"/>
  <c r="P450" i="4"/>
  <c r="O450" i="4"/>
  <c r="P449" i="4"/>
  <c r="O449" i="4"/>
  <c r="P448" i="4"/>
  <c r="O448" i="4"/>
  <c r="P447" i="4"/>
  <c r="O447" i="4"/>
  <c r="P446" i="4"/>
  <c r="O446" i="4"/>
  <c r="P445" i="4"/>
  <c r="O445" i="4"/>
  <c r="P444" i="4"/>
  <c r="O444" i="4"/>
  <c r="P443" i="4"/>
  <c r="O443" i="4"/>
  <c r="P442" i="4"/>
  <c r="O442" i="4"/>
  <c r="P441" i="4"/>
  <c r="O441" i="4"/>
  <c r="P440" i="4"/>
  <c r="O440" i="4"/>
  <c r="P439" i="4"/>
  <c r="O439" i="4"/>
  <c r="P438" i="4"/>
  <c r="O438" i="4"/>
  <c r="P437" i="4"/>
  <c r="O437" i="4"/>
  <c r="P436" i="4"/>
  <c r="O436" i="4"/>
  <c r="P435" i="4"/>
  <c r="O435" i="4"/>
  <c r="P434" i="4"/>
  <c r="O434" i="4"/>
  <c r="P433" i="4"/>
  <c r="O433" i="4"/>
  <c r="P432" i="4"/>
  <c r="O432" i="4"/>
  <c r="P431" i="4"/>
  <c r="O431" i="4"/>
  <c r="P430" i="4"/>
  <c r="O430" i="4"/>
  <c r="P424" i="4"/>
  <c r="O424" i="4"/>
  <c r="P423" i="4"/>
  <c r="O423" i="4"/>
  <c r="P422" i="4"/>
  <c r="O422" i="4"/>
  <c r="P421" i="4"/>
  <c r="O421" i="4"/>
  <c r="P420" i="4"/>
  <c r="O420" i="4"/>
  <c r="P419" i="4"/>
  <c r="O419" i="4"/>
  <c r="P418" i="4"/>
  <c r="O418" i="4"/>
  <c r="P417" i="4"/>
  <c r="O417" i="4"/>
  <c r="P416" i="4"/>
  <c r="O416" i="4"/>
  <c r="P415" i="4"/>
  <c r="O415" i="4"/>
  <c r="P414" i="4"/>
  <c r="O414" i="4"/>
  <c r="P413" i="4"/>
  <c r="O413" i="4"/>
  <c r="P412" i="4"/>
  <c r="O412" i="4"/>
  <c r="P411" i="4"/>
  <c r="O411" i="4"/>
  <c r="P410" i="4"/>
  <c r="O410" i="4"/>
  <c r="P409" i="4"/>
  <c r="O409" i="4"/>
  <c r="P408" i="4"/>
  <c r="O408" i="4"/>
  <c r="P407" i="4"/>
  <c r="O407" i="4"/>
  <c r="P406" i="4"/>
  <c r="O406" i="4"/>
  <c r="P405" i="4"/>
  <c r="O405" i="4"/>
  <c r="P404" i="4"/>
  <c r="O404" i="4"/>
  <c r="P403" i="4"/>
  <c r="O403" i="4"/>
  <c r="P402" i="4"/>
  <c r="O402" i="4"/>
  <c r="P401" i="4"/>
  <c r="O401" i="4"/>
  <c r="P348" i="4"/>
  <c r="O348" i="4"/>
  <c r="P347" i="4"/>
  <c r="O347" i="4"/>
  <c r="P346" i="4"/>
  <c r="O346" i="4"/>
  <c r="P345" i="4"/>
  <c r="O345" i="4"/>
  <c r="P344" i="4"/>
  <c r="O344" i="4"/>
  <c r="P343" i="4"/>
  <c r="O343" i="4"/>
  <c r="P342" i="4"/>
  <c r="O342" i="4"/>
  <c r="P341" i="4"/>
  <c r="O341" i="4"/>
  <c r="P340" i="4"/>
  <c r="O340" i="4"/>
  <c r="P339" i="4"/>
  <c r="O339" i="4"/>
  <c r="P338" i="4"/>
  <c r="O338" i="4"/>
  <c r="P337" i="4"/>
  <c r="O337" i="4"/>
  <c r="P336" i="4"/>
  <c r="O336" i="4"/>
  <c r="P335" i="4"/>
  <c r="P334" i="4"/>
  <c r="O334" i="4"/>
  <c r="P328" i="4"/>
  <c r="O328" i="4"/>
  <c r="P327" i="4"/>
  <c r="O327" i="4"/>
  <c r="P326" i="4"/>
  <c r="O326" i="4"/>
  <c r="P305" i="4"/>
  <c r="O305" i="4"/>
  <c r="P304" i="4"/>
  <c r="O304" i="4"/>
  <c r="P303" i="4"/>
  <c r="O303" i="4"/>
  <c r="P302" i="4"/>
  <c r="O302" i="4"/>
  <c r="P301" i="4"/>
  <c r="O301" i="4"/>
  <c r="P274" i="4"/>
  <c r="O274" i="4"/>
  <c r="P247" i="4"/>
  <c r="O247" i="4"/>
  <c r="P246" i="4"/>
  <c r="O246" i="4"/>
  <c r="P245" i="4"/>
  <c r="O245" i="4"/>
  <c r="P244" i="4"/>
  <c r="O244" i="4"/>
  <c r="P243" i="4"/>
  <c r="O243" i="4"/>
  <c r="P242" i="4"/>
  <c r="O242" i="4"/>
  <c r="P241" i="4"/>
  <c r="O241" i="4"/>
  <c r="P209" i="4"/>
  <c r="O209" i="4"/>
  <c r="P208" i="4"/>
  <c r="O208" i="4"/>
  <c r="P207" i="4"/>
  <c r="O207" i="4"/>
  <c r="P206" i="4"/>
  <c r="O206" i="4"/>
  <c r="P205" i="4"/>
  <c r="O205" i="4"/>
  <c r="P204" i="4"/>
  <c r="O204" i="4"/>
  <c r="P203" i="4"/>
  <c r="O203" i="4"/>
  <c r="P202" i="4"/>
  <c r="O202" i="4"/>
  <c r="P201" i="4"/>
  <c r="O201" i="4"/>
  <c r="P200" i="4"/>
  <c r="O200" i="4"/>
  <c r="P199" i="4"/>
  <c r="O199" i="4"/>
  <c r="P198" i="4"/>
  <c r="O198" i="4"/>
  <c r="P197" i="4"/>
  <c r="O197" i="4"/>
  <c r="P196" i="4"/>
  <c r="O196" i="4"/>
  <c r="P195" i="4"/>
  <c r="O195" i="4"/>
  <c r="P194" i="4"/>
  <c r="O194" i="4"/>
  <c r="P193" i="4"/>
  <c r="O193" i="4"/>
  <c r="P192" i="4"/>
  <c r="O192" i="4"/>
  <c r="P191" i="4"/>
  <c r="O191" i="4"/>
  <c r="P190" i="4"/>
  <c r="O190" i="4"/>
  <c r="P189" i="4"/>
  <c r="O189" i="4"/>
  <c r="P188" i="4"/>
  <c r="O188" i="4"/>
  <c r="P21" i="4"/>
  <c r="P22" i="4"/>
  <c r="P23" i="4"/>
  <c r="P24" i="4"/>
  <c r="P25" i="4"/>
  <c r="P26" i="4"/>
  <c r="P27" i="4"/>
  <c r="P28" i="4"/>
  <c r="P29" i="4"/>
  <c r="P30" i="4"/>
  <c r="P31" i="4"/>
  <c r="P32" i="4"/>
  <c r="P33" i="4"/>
  <c r="P34" i="4"/>
  <c r="P35" i="4"/>
  <c r="P36" i="4"/>
  <c r="P37" i="4"/>
  <c r="P38" i="4"/>
  <c r="O127" i="4"/>
  <c r="P127" i="4"/>
  <c r="O128" i="4"/>
  <c r="P128" i="4"/>
  <c r="O129" i="4"/>
  <c r="P129" i="4"/>
  <c r="O130" i="4"/>
  <c r="P130" i="4"/>
  <c r="O131" i="4"/>
  <c r="P131" i="4"/>
  <c r="O132" i="4"/>
  <c r="P132" i="4"/>
  <c r="O133" i="4"/>
  <c r="P133" i="4"/>
  <c r="O134" i="4"/>
  <c r="P134" i="4"/>
  <c r="O135" i="4"/>
  <c r="P135" i="4"/>
  <c r="O136" i="4"/>
  <c r="P136" i="4"/>
  <c r="O142" i="4"/>
  <c r="P142" i="4"/>
  <c r="O143" i="4"/>
  <c r="P143" i="4"/>
  <c r="O144" i="4"/>
  <c r="P144" i="4"/>
  <c r="O145" i="4"/>
  <c r="P145" i="4"/>
  <c r="O176" i="4"/>
  <c r="P176" i="4"/>
  <c r="O177" i="4"/>
  <c r="P177" i="4"/>
  <c r="O178" i="4"/>
  <c r="P178" i="4"/>
  <c r="O179" i="4"/>
  <c r="P179" i="4"/>
  <c r="M180" i="4"/>
  <c r="O180" i="4" s="1"/>
  <c r="P180" i="4"/>
  <c r="AK1926" i="1"/>
  <c r="AK1945" i="1"/>
  <c r="AK1946" i="1"/>
  <c r="AK1947" i="1"/>
  <c r="AK1948" i="1"/>
  <c r="AK1949" i="1"/>
  <c r="AK1950" i="1"/>
  <c r="AK1951" i="1"/>
  <c r="AK1952" i="1"/>
  <c r="AK1925" i="1"/>
  <c r="AQ1668" i="1"/>
  <c r="AP1668" i="1"/>
  <c r="AK1668" i="1"/>
  <c r="AL1668" i="1" s="1"/>
  <c r="AQ1657" i="1"/>
  <c r="AP1657" i="1"/>
  <c r="AK1657" i="1"/>
  <c r="AL1657" i="1" s="1"/>
  <c r="AQ1656" i="1"/>
  <c r="AP1656" i="1"/>
  <c r="AK1656" i="1"/>
  <c r="AL1656" i="1" s="1"/>
  <c r="AQ1655" i="1"/>
  <c r="AP1655" i="1"/>
  <c r="AK1655" i="1"/>
  <c r="AL1655" i="1" s="1"/>
  <c r="AQ1654" i="1"/>
  <c r="AP1654" i="1"/>
  <c r="AK1654" i="1"/>
  <c r="AL1654" i="1" s="1"/>
  <c r="AQ1650" i="1"/>
  <c r="AP1650" i="1"/>
  <c r="AK1650" i="1"/>
  <c r="AL1650" i="1" s="1"/>
  <c r="AQ1649" i="1"/>
  <c r="AP1649" i="1"/>
  <c r="AK1649" i="1"/>
  <c r="AL1649" i="1" s="1"/>
  <c r="AQ1648" i="1"/>
  <c r="AP1648" i="1"/>
  <c r="AK1648" i="1"/>
  <c r="AL1648" i="1" s="1"/>
  <c r="AQ1653" i="1"/>
  <c r="AP1653" i="1"/>
  <c r="AK1653" i="1"/>
  <c r="AL1653" i="1" s="1"/>
  <c r="AQ1652" i="1"/>
  <c r="AP1652" i="1"/>
  <c r="AK1652" i="1"/>
  <c r="AL1652" i="1" s="1"/>
  <c r="AQ1651" i="1"/>
  <c r="AP1651" i="1"/>
  <c r="AK1651" i="1"/>
  <c r="AL1651" i="1" s="1"/>
  <c r="I180" i="4"/>
  <c r="I179" i="4"/>
  <c r="I178" i="4"/>
  <c r="I177" i="4"/>
  <c r="I176" i="4"/>
  <c r="I145" i="4"/>
  <c r="I144" i="4"/>
  <c r="I143" i="4"/>
  <c r="I142" i="4"/>
  <c r="I136" i="4"/>
  <c r="I135" i="4"/>
  <c r="I134" i="4"/>
  <c r="I133" i="4"/>
  <c r="I132" i="4"/>
  <c r="I131" i="4"/>
  <c r="I130" i="4"/>
  <c r="I129" i="4"/>
  <c r="I128" i="4"/>
  <c r="I127" i="4"/>
  <c r="I38" i="4"/>
  <c r="O38" i="4" s="1"/>
  <c r="I37" i="4"/>
  <c r="O37" i="4" s="1"/>
  <c r="I36" i="4"/>
  <c r="O36" i="4" s="1"/>
  <c r="I35" i="4"/>
  <c r="O35" i="4" s="1"/>
  <c r="I34" i="4"/>
  <c r="I33" i="4"/>
  <c r="I32" i="4"/>
  <c r="I31" i="4"/>
  <c r="I30" i="4"/>
  <c r="I29" i="4"/>
  <c r="I28" i="4"/>
  <c r="I27" i="4"/>
  <c r="I26" i="4"/>
  <c r="I25" i="4"/>
  <c r="I24" i="4"/>
  <c r="I23" i="4"/>
  <c r="I22" i="4"/>
  <c r="I21" i="4"/>
  <c r="I20" i="4"/>
  <c r="I19" i="4"/>
  <c r="I18" i="4"/>
  <c r="M18" i="4" s="1"/>
  <c r="I328" i="4"/>
  <c r="I327" i="4"/>
  <c r="I326" i="4"/>
  <c r="I305" i="4"/>
  <c r="I304" i="4"/>
  <c r="I303" i="4"/>
  <c r="I302" i="4"/>
  <c r="I301" i="4"/>
  <c r="I274" i="4"/>
  <c r="I247" i="4"/>
  <c r="I246" i="4"/>
  <c r="I245" i="4"/>
  <c r="I244" i="4"/>
  <c r="I243" i="4"/>
  <c r="I242" i="4"/>
  <c r="I241" i="4"/>
  <c r="I209" i="4"/>
  <c r="I208" i="4"/>
  <c r="I207" i="4"/>
  <c r="I206" i="4"/>
  <c r="I205" i="4"/>
  <c r="I204" i="4"/>
  <c r="I203" i="4"/>
  <c r="I202" i="4"/>
  <c r="I201" i="4"/>
  <c r="I200" i="4"/>
  <c r="I199" i="4"/>
  <c r="I198" i="4"/>
  <c r="I197" i="4"/>
  <c r="I196" i="4"/>
  <c r="I195" i="4"/>
  <c r="I194" i="4"/>
  <c r="I193" i="4"/>
  <c r="I192" i="4"/>
  <c r="I191" i="4"/>
  <c r="I190" i="4"/>
  <c r="I189" i="4"/>
  <c r="I188" i="4"/>
  <c r="I187" i="4"/>
  <c r="P187" i="4" s="1"/>
  <c r="I424" i="4"/>
  <c r="I423" i="4"/>
  <c r="I422" i="4"/>
  <c r="I421" i="4"/>
  <c r="I420" i="4"/>
  <c r="I419" i="4"/>
  <c r="I418" i="4"/>
  <c r="I417" i="4"/>
  <c r="I416" i="4"/>
  <c r="I415" i="4"/>
  <c r="I414" i="4"/>
  <c r="I413" i="4"/>
  <c r="I412" i="4"/>
  <c r="I411" i="4"/>
  <c r="I410" i="4"/>
  <c r="I409" i="4"/>
  <c r="I408" i="4"/>
  <c r="I407" i="4"/>
  <c r="I406" i="4"/>
  <c r="I405" i="4"/>
  <c r="I404" i="4"/>
  <c r="I403" i="4"/>
  <c r="I402" i="4"/>
  <c r="I401" i="4"/>
  <c r="I348" i="4"/>
  <c r="I347" i="4"/>
  <c r="I346" i="4"/>
  <c r="I345" i="4"/>
  <c r="I344" i="4"/>
  <c r="I343" i="4"/>
  <c r="I342" i="4"/>
  <c r="I341" i="4"/>
  <c r="I340" i="4"/>
  <c r="I339" i="4"/>
  <c r="I338" i="4"/>
  <c r="I337" i="4"/>
  <c r="I336" i="4"/>
  <c r="I335" i="4"/>
  <c r="M335" i="4" s="1"/>
  <c r="O335" i="4" s="1"/>
  <c r="I334" i="4"/>
  <c r="I520" i="4"/>
  <c r="I519" i="4"/>
  <c r="I518" i="4"/>
  <c r="I517" i="4"/>
  <c r="I516" i="4"/>
  <c r="I464" i="4"/>
  <c r="I463" i="4"/>
  <c r="I462" i="4"/>
  <c r="I461" i="4"/>
  <c r="I460" i="4"/>
  <c r="I459" i="4"/>
  <c r="I458" i="4"/>
  <c r="I457" i="4"/>
  <c r="I456" i="4"/>
  <c r="I455" i="4"/>
  <c r="I454" i="4"/>
  <c r="I453" i="4"/>
  <c r="I452" i="4"/>
  <c r="I451" i="4"/>
  <c r="I450" i="4"/>
  <c r="I449" i="4"/>
  <c r="I448" i="4"/>
  <c r="I447" i="4"/>
  <c r="I446" i="4"/>
  <c r="I445" i="4"/>
  <c r="I444" i="4"/>
  <c r="I443" i="4"/>
  <c r="I442" i="4"/>
  <c r="I441" i="4"/>
  <c r="I440" i="4"/>
  <c r="I439" i="4"/>
  <c r="I438" i="4"/>
  <c r="I437" i="4"/>
  <c r="I436" i="4"/>
  <c r="I435" i="4"/>
  <c r="I434" i="4"/>
  <c r="I433" i="4"/>
  <c r="I432" i="4"/>
  <c r="I431" i="4"/>
  <c r="I430" i="4"/>
  <c r="I616" i="4"/>
  <c r="I615" i="4"/>
  <c r="I614" i="4"/>
  <c r="I562" i="4"/>
  <c r="I561" i="4"/>
  <c r="I560" i="4"/>
  <c r="I559" i="4"/>
  <c r="I558" i="4"/>
  <c r="I557" i="4"/>
  <c r="I556" i="4"/>
  <c r="I555" i="4"/>
  <c r="I554" i="4"/>
  <c r="I553" i="4"/>
  <c r="I552" i="4"/>
  <c r="I551" i="4"/>
  <c r="I550" i="4"/>
  <c r="I549" i="4"/>
  <c r="I548" i="4"/>
  <c r="I547" i="4"/>
  <c r="I546" i="4"/>
  <c r="I545" i="4"/>
  <c r="I544" i="4"/>
  <c r="I543" i="4"/>
  <c r="I542" i="4"/>
  <c r="I541" i="4"/>
  <c r="I540" i="4"/>
  <c r="I539" i="4"/>
  <c r="I538" i="4"/>
  <c r="I537" i="4"/>
  <c r="I536" i="4"/>
  <c r="I535" i="4"/>
  <c r="I534" i="4"/>
  <c r="I533" i="4"/>
  <c r="I532" i="4"/>
  <c r="I531" i="4"/>
  <c r="I530" i="4"/>
  <c r="I529" i="4"/>
  <c r="I528" i="4"/>
  <c r="I527" i="4"/>
  <c r="I526" i="4"/>
  <c r="I1192" i="4"/>
  <c r="I1191" i="4"/>
  <c r="I1190" i="4"/>
  <c r="I1189" i="4"/>
  <c r="I1188" i="4"/>
  <c r="I1187" i="4"/>
  <c r="I1186" i="4"/>
  <c r="I1185" i="4"/>
  <c r="I1184" i="4"/>
  <c r="I1183" i="4"/>
  <c r="I1182" i="4"/>
  <c r="I1181" i="4"/>
  <c r="I1180" i="4"/>
  <c r="I1179" i="4"/>
  <c r="I1178" i="4"/>
  <c r="I1177" i="4"/>
  <c r="I1176" i="4"/>
  <c r="I1175" i="4"/>
  <c r="I1174" i="4"/>
  <c r="I1173" i="4"/>
  <c r="I1172" i="4"/>
  <c r="I1171" i="4"/>
  <c r="I1150" i="4"/>
  <c r="I1149" i="4"/>
  <c r="I1148" i="4"/>
  <c r="I1147" i="4"/>
  <c r="I1146" i="4"/>
  <c r="I1145" i="4"/>
  <c r="I1144" i="4"/>
  <c r="I1112" i="4"/>
  <c r="I1111" i="4"/>
  <c r="I1110" i="4"/>
  <c r="I1109" i="4"/>
  <c r="I1108" i="4"/>
  <c r="I1107" i="4"/>
  <c r="I1106" i="4"/>
  <c r="I1105" i="4"/>
  <c r="I1104" i="4"/>
  <c r="I1103" i="4"/>
  <c r="I1102" i="4"/>
  <c r="I1096" i="4"/>
  <c r="I1095" i="4"/>
  <c r="I1074" i="4"/>
  <c r="I1073" i="4"/>
  <c r="I1072" i="4"/>
  <c r="I1071" i="4"/>
  <c r="I1070" i="4"/>
  <c r="I1069" i="4"/>
  <c r="I1068" i="4"/>
  <c r="I1067" i="4"/>
  <c r="I1066" i="4"/>
  <c r="I1065" i="4"/>
  <c r="I1064" i="4"/>
  <c r="I1063" i="4"/>
  <c r="I1062" i="4"/>
  <c r="I1061" i="4"/>
  <c r="I1060" i="4"/>
  <c r="I1059" i="4"/>
  <c r="I1058" i="4"/>
  <c r="I1057" i="4"/>
  <c r="I1056" i="4"/>
  <c r="I1055" i="4"/>
  <c r="I1054" i="4"/>
  <c r="I1053" i="4"/>
  <c r="I1052" i="4"/>
  <c r="I1051" i="4"/>
  <c r="I1050" i="4"/>
  <c r="I1049" i="4"/>
  <c r="I1048" i="4"/>
  <c r="I1047" i="4"/>
  <c r="I1046" i="4"/>
  <c r="I1045" i="4"/>
  <c r="I1044" i="4"/>
  <c r="I1043" i="4"/>
  <c r="I1042" i="4"/>
  <c r="I1041" i="4"/>
  <c r="I1040" i="4"/>
  <c r="I1039" i="4"/>
  <c r="I1007" i="4"/>
  <c r="I1006" i="4"/>
  <c r="I1000" i="4"/>
  <c r="I999" i="4"/>
  <c r="I998" i="4"/>
  <c r="I997" i="4"/>
  <c r="I996" i="4"/>
  <c r="I995" i="4"/>
  <c r="I994" i="4"/>
  <c r="I993" i="4"/>
  <c r="I992" i="4"/>
  <c r="I991" i="4"/>
  <c r="I990" i="4"/>
  <c r="I989" i="4"/>
  <c r="I988" i="4"/>
  <c r="I987" i="4"/>
  <c r="I986" i="4"/>
  <c r="I985" i="4"/>
  <c r="I984" i="4"/>
  <c r="I983" i="4"/>
  <c r="I982" i="4"/>
  <c r="I950" i="4"/>
  <c r="I949" i="4"/>
  <c r="I948" i="4"/>
  <c r="I927" i="4"/>
  <c r="I926" i="4"/>
  <c r="I925" i="4"/>
  <c r="I924" i="4"/>
  <c r="I923" i="4"/>
  <c r="I922" i="4"/>
  <c r="I921" i="4"/>
  <c r="I920" i="4"/>
  <c r="I919" i="4"/>
  <c r="I918" i="4"/>
  <c r="I917" i="4"/>
  <c r="I916" i="4"/>
  <c r="I915" i="4"/>
  <c r="I914" i="4"/>
  <c r="I913" i="4"/>
  <c r="I912" i="4"/>
  <c r="I911" i="4"/>
  <c r="I910" i="4"/>
  <c r="I904" i="4"/>
  <c r="I903" i="4"/>
  <c r="I882" i="4"/>
  <c r="I881" i="4"/>
  <c r="I880" i="4"/>
  <c r="I879" i="4"/>
  <c r="I878" i="4"/>
  <c r="I877" i="4"/>
  <c r="I876" i="4"/>
  <c r="I875" i="4"/>
  <c r="I874" i="4"/>
  <c r="I873" i="4"/>
  <c r="I872" i="4"/>
  <c r="I871" i="4"/>
  <c r="I870" i="4"/>
  <c r="I869" i="4"/>
  <c r="I868" i="4"/>
  <c r="I867" i="4"/>
  <c r="I866" i="4"/>
  <c r="I865" i="4"/>
  <c r="I864" i="4"/>
  <c r="I863" i="4"/>
  <c r="I862" i="4"/>
  <c r="I861" i="4"/>
  <c r="I860" i="4"/>
  <c r="I859" i="4"/>
  <c r="I858" i="4"/>
  <c r="I857" i="4"/>
  <c r="I856" i="4"/>
  <c r="I855" i="4"/>
  <c r="I854" i="4"/>
  <c r="I853" i="4"/>
  <c r="I852" i="4"/>
  <c r="I851" i="4"/>
  <c r="I819" i="4"/>
  <c r="I818" i="4"/>
  <c r="I817" i="4"/>
  <c r="I816" i="4"/>
  <c r="I815" i="4"/>
  <c r="I814" i="4"/>
  <c r="I808" i="4"/>
  <c r="I807" i="4"/>
  <c r="I766" i="4"/>
  <c r="I765" i="4"/>
  <c r="I764" i="4"/>
  <c r="I763" i="4"/>
  <c r="I762" i="4"/>
  <c r="I761" i="4"/>
  <c r="I760" i="4"/>
  <c r="I759" i="4"/>
  <c r="I758" i="4"/>
  <c r="I757" i="4"/>
  <c r="I756" i="4"/>
  <c r="I755" i="4"/>
  <c r="I723" i="4"/>
  <c r="I722" i="4"/>
  <c r="I721" i="4"/>
  <c r="I720" i="4"/>
  <c r="I719" i="4"/>
  <c r="I718" i="4"/>
  <c r="I712" i="4"/>
  <c r="I711" i="4"/>
  <c r="I690" i="4"/>
  <c r="I689" i="4"/>
  <c r="I688" i="4"/>
  <c r="I687" i="4"/>
  <c r="I686" i="4"/>
  <c r="I685" i="4"/>
  <c r="I684" i="4"/>
  <c r="I683" i="4"/>
  <c r="I682" i="4"/>
  <c r="I681" i="4"/>
  <c r="I680" i="4"/>
  <c r="I679" i="4"/>
  <c r="I678" i="4"/>
  <c r="I677" i="4"/>
  <c r="I676" i="4"/>
  <c r="I675" i="4"/>
  <c r="I674" i="4"/>
  <c r="I673" i="4"/>
  <c r="I672" i="4"/>
  <c r="I640" i="4"/>
  <c r="I639" i="4"/>
  <c r="I638" i="4"/>
  <c r="I637" i="4"/>
  <c r="I636" i="4"/>
  <c r="I635" i="4"/>
  <c r="I634" i="4"/>
  <c r="I633" i="4"/>
  <c r="I632" i="4"/>
  <c r="I631" i="4"/>
  <c r="I630" i="4"/>
  <c r="I629" i="4"/>
  <c r="I628" i="4"/>
  <c r="I627" i="4"/>
  <c r="I626" i="4"/>
  <c r="I625" i="4"/>
  <c r="I624" i="4"/>
  <c r="I623" i="4"/>
  <c r="I622" i="4"/>
  <c r="AK1469" i="1"/>
  <c r="N1469" i="1"/>
  <c r="AK1468" i="1"/>
  <c r="N1468" i="1"/>
  <c r="AK1467" i="1"/>
  <c r="N1467" i="1"/>
  <c r="AK1466" i="1"/>
  <c r="N1466" i="1"/>
  <c r="AK1465" i="1"/>
  <c r="N1465" i="1"/>
  <c r="AK1464" i="1"/>
  <c r="N1464" i="1"/>
  <c r="AK1463" i="1"/>
  <c r="N1463" i="1"/>
  <c r="AQ1476" i="1"/>
  <c r="AP1476" i="1"/>
  <c r="AK1476" i="1"/>
  <c r="N1476" i="1"/>
  <c r="AQ1475" i="1"/>
  <c r="AP1475" i="1"/>
  <c r="AK1475" i="1"/>
  <c r="N1475" i="1"/>
  <c r="AQ1474" i="1"/>
  <c r="AP1474" i="1"/>
  <c r="AK1474" i="1"/>
  <c r="N1474" i="1"/>
  <c r="AQ1473" i="1"/>
  <c r="AP1473" i="1"/>
  <c r="AK1473" i="1"/>
  <c r="N1473" i="1"/>
  <c r="AK1472" i="1"/>
  <c r="N1472" i="1"/>
  <c r="AK1471" i="1"/>
  <c r="N1471" i="1"/>
  <c r="AK1470" i="1"/>
  <c r="N1470" i="1"/>
  <c r="AQ1488" i="1"/>
  <c r="AP1488" i="1"/>
  <c r="AK1488" i="1"/>
  <c r="N1488" i="1"/>
  <c r="AQ1030" i="1"/>
  <c r="AP1030" i="1"/>
  <c r="AK1030" i="1"/>
  <c r="N1030" i="1"/>
  <c r="AQ1029" i="1"/>
  <c r="AP1029" i="1"/>
  <c r="AK1029" i="1"/>
  <c r="N1029" i="1"/>
  <c r="AQ1028" i="1"/>
  <c r="AP1028" i="1"/>
  <c r="AK1028" i="1"/>
  <c r="N1028" i="1"/>
  <c r="AQ1027" i="1"/>
  <c r="AP1027" i="1"/>
  <c r="AK1027" i="1"/>
  <c r="N1027" i="1"/>
  <c r="AQ1026" i="1"/>
  <c r="AP1026" i="1"/>
  <c r="AK1026" i="1"/>
  <c r="N1026" i="1"/>
  <c r="AQ1025" i="1"/>
  <c r="AP1025" i="1"/>
  <c r="AK1025" i="1"/>
  <c r="N1025" i="1"/>
  <c r="AQ1036" i="1"/>
  <c r="AP1036" i="1"/>
  <c r="AK1036" i="1"/>
  <c r="N1036" i="1"/>
  <c r="AQ1035" i="1"/>
  <c r="AP1035" i="1"/>
  <c r="AK1035" i="1"/>
  <c r="N1035" i="1"/>
  <c r="AQ1034" i="1"/>
  <c r="AP1034" i="1"/>
  <c r="AK1034" i="1"/>
  <c r="N1034" i="1"/>
  <c r="AQ1033" i="1"/>
  <c r="AP1033" i="1"/>
  <c r="AK1033" i="1"/>
  <c r="N1033" i="1"/>
  <c r="AQ1032" i="1"/>
  <c r="AP1032" i="1"/>
  <c r="AK1032" i="1"/>
  <c r="N1032" i="1"/>
  <c r="AQ1031" i="1"/>
  <c r="AP1031" i="1"/>
  <c r="AK1031" i="1"/>
  <c r="N1031" i="1"/>
  <c r="AQ1294" i="1"/>
  <c r="AP1294" i="1"/>
  <c r="AK1294" i="1"/>
  <c r="N1294" i="1"/>
  <c r="AQ1293" i="1"/>
  <c r="AP1293" i="1"/>
  <c r="AK1293" i="1"/>
  <c r="N1293" i="1"/>
  <c r="AQ1262" i="1"/>
  <c r="AP1262" i="1"/>
  <c r="AK1262" i="1"/>
  <c r="N1262" i="1"/>
  <c r="AQ1261" i="1"/>
  <c r="AP1261" i="1"/>
  <c r="AK1261" i="1"/>
  <c r="N1261" i="1"/>
  <c r="AQ1260" i="1"/>
  <c r="AP1260" i="1"/>
  <c r="AK1260" i="1"/>
  <c r="N1260" i="1"/>
  <c r="AQ1259" i="1"/>
  <c r="AP1259" i="1"/>
  <c r="AK1259" i="1"/>
  <c r="N1259" i="1"/>
  <c r="J1964" i="1"/>
  <c r="I1964" i="1"/>
  <c r="M22" i="4" l="1"/>
  <c r="O22" i="4" s="1"/>
  <c r="M34" i="4"/>
  <c r="O34" i="4" s="1"/>
  <c r="M24" i="4"/>
  <c r="O24" i="4" s="1"/>
  <c r="M23" i="4"/>
  <c r="O23" i="4" s="1"/>
  <c r="M25" i="4"/>
  <c r="O25" i="4" s="1"/>
  <c r="M26" i="4"/>
  <c r="O26" i="4" s="1"/>
  <c r="M27" i="4"/>
  <c r="O27" i="4" s="1"/>
  <c r="M28" i="4"/>
  <c r="O28" i="4" s="1"/>
  <c r="M29" i="4"/>
  <c r="O29" i="4" s="1"/>
  <c r="M30" i="4"/>
  <c r="O30" i="4" s="1"/>
  <c r="M31" i="4"/>
  <c r="O31" i="4" s="1"/>
  <c r="M32" i="4"/>
  <c r="O32" i="4" s="1"/>
  <c r="M21" i="4"/>
  <c r="O21" i="4" s="1"/>
  <c r="M33" i="4"/>
  <c r="O33" i="4" s="1"/>
  <c r="P20" i="4"/>
  <c r="O20" i="4"/>
  <c r="P19" i="4"/>
  <c r="O19" i="4"/>
  <c r="O18" i="4"/>
  <c r="AM1016" i="1"/>
  <c r="AP297" i="1"/>
  <c r="AP296" i="1"/>
  <c r="AQ299" i="1"/>
  <c r="AQ304" i="1"/>
  <c r="AQ301" i="1"/>
  <c r="AQ307" i="1"/>
  <c r="AQ300" i="1"/>
  <c r="AQ305" i="1"/>
  <c r="AQ303" i="1"/>
  <c r="AQ306" i="1"/>
  <c r="AQ302" i="1"/>
  <c r="AT1472" i="1"/>
  <c r="AT1471" i="1"/>
  <c r="AT1470" i="1"/>
  <c r="AT1469" i="1"/>
  <c r="AT1468" i="1"/>
  <c r="AT1467" i="1"/>
  <c r="AT1466" i="1"/>
  <c r="AQ297" i="1"/>
  <c r="P617" i="4"/>
  <c r="AQ1466" i="1" s="1"/>
  <c r="P521" i="4"/>
  <c r="AQ1465" i="1" s="1"/>
  <c r="P1001" i="4"/>
  <c r="AQ1470" i="1" s="1"/>
  <c r="O521" i="4"/>
  <c r="AP1465" i="1" s="1"/>
  <c r="O617" i="4"/>
  <c r="AP1466" i="1" s="1"/>
  <c r="O713" i="4"/>
  <c r="AP1467" i="1" s="1"/>
  <c r="P713" i="4"/>
  <c r="AQ1467" i="1" s="1"/>
  <c r="O809" i="4"/>
  <c r="AP1468" i="1" s="1"/>
  <c r="P809" i="4"/>
  <c r="AQ1468" i="1" s="1"/>
  <c r="O905" i="4"/>
  <c r="AP1469" i="1" s="1"/>
  <c r="P905" i="4"/>
  <c r="AQ1469" i="1" s="1"/>
  <c r="O1001" i="4"/>
  <c r="AP1470" i="1" s="1"/>
  <c r="O1097" i="4"/>
  <c r="AP1471" i="1" s="1"/>
  <c r="P1097" i="4"/>
  <c r="AQ1471" i="1" s="1"/>
  <c r="O1193" i="4"/>
  <c r="AP1472" i="1" s="1"/>
  <c r="P1193" i="4"/>
  <c r="AQ1472" i="1" s="1"/>
  <c r="P425" i="4"/>
  <c r="AQ1464" i="1" s="1"/>
  <c r="O425" i="4"/>
  <c r="AP1464" i="1" s="1"/>
  <c r="O187" i="4"/>
  <c r="P18" i="4"/>
  <c r="I186" i="4"/>
  <c r="N713" i="4"/>
  <c r="AN1467" i="1" s="1"/>
  <c r="J713" i="4"/>
  <c r="N1001" i="4"/>
  <c r="AN1470" i="1" s="1"/>
  <c r="M1001" i="4"/>
  <c r="AM1470" i="1" s="1"/>
  <c r="M617" i="4"/>
  <c r="AM1466" i="1" s="1"/>
  <c r="M905" i="4"/>
  <c r="AM1469" i="1" s="1"/>
  <c r="M1193" i="4"/>
  <c r="AM1472" i="1" s="1"/>
  <c r="N905" i="4"/>
  <c r="AN1469" i="1" s="1"/>
  <c r="N1193" i="4"/>
  <c r="AN1472" i="1" s="1"/>
  <c r="M713" i="4"/>
  <c r="AM1467" i="1" s="1"/>
  <c r="M521" i="4"/>
  <c r="AM1465" i="1" s="1"/>
  <c r="M809" i="4"/>
  <c r="AM1468" i="1" s="1"/>
  <c r="M1097" i="4"/>
  <c r="AM1471" i="1" s="1"/>
  <c r="N521" i="4"/>
  <c r="AN1465" i="1" s="1"/>
  <c r="N809" i="4"/>
  <c r="AN1468" i="1" s="1"/>
  <c r="N1097" i="4"/>
  <c r="AN1471" i="1" s="1"/>
  <c r="M425" i="4"/>
  <c r="AM1464" i="1" s="1"/>
  <c r="N425" i="4"/>
  <c r="AN1464" i="1" s="1"/>
  <c r="N617" i="4"/>
  <c r="AN1466" i="1" s="1"/>
  <c r="J425" i="4"/>
  <c r="J521" i="4"/>
  <c r="J617" i="4"/>
  <c r="J809" i="4"/>
  <c r="J1193" i="4"/>
  <c r="J1001" i="4"/>
  <c r="J905" i="4"/>
  <c r="J1097" i="4"/>
  <c r="AL1468" i="1"/>
  <c r="AL1475" i="1"/>
  <c r="AL1463" i="1"/>
  <c r="AL1472" i="1"/>
  <c r="AL1465" i="1"/>
  <c r="AL1464" i="1"/>
  <c r="AL1467" i="1"/>
  <c r="AL1466" i="1"/>
  <c r="AL1469" i="1"/>
  <c r="AL1293" i="1"/>
  <c r="AL1032" i="1"/>
  <c r="AL1035" i="1"/>
  <c r="AL1026" i="1"/>
  <c r="AL1471" i="1"/>
  <c r="AL1474" i="1"/>
  <c r="AL1470" i="1"/>
  <c r="AL1473" i="1"/>
  <c r="AL1476" i="1"/>
  <c r="AL1029" i="1"/>
  <c r="AL1488" i="1"/>
  <c r="AL1025" i="1"/>
  <c r="AL1028" i="1"/>
  <c r="AL1027" i="1"/>
  <c r="AL1030" i="1"/>
  <c r="AL1260" i="1"/>
  <c r="AL1031" i="1"/>
  <c r="AL1034" i="1"/>
  <c r="AL1033" i="1"/>
  <c r="AL1036" i="1"/>
  <c r="AL1259" i="1"/>
  <c r="AL1262" i="1"/>
  <c r="AL1261" i="1"/>
  <c r="AL1294" i="1"/>
  <c r="P181" i="4" l="1"/>
  <c r="AQ1462" i="1" s="1"/>
  <c r="AP1016" i="1"/>
  <c r="AQ296" i="1"/>
  <c r="AN1016" i="1"/>
  <c r="AP23" i="1"/>
  <c r="AQ298" i="1"/>
  <c r="AT1465" i="1"/>
  <c r="AT1464" i="1"/>
  <c r="O181" i="4"/>
  <c r="AP1462" i="1" s="1"/>
  <c r="M181" i="4"/>
  <c r="AM1462" i="1" s="1"/>
  <c r="K1964" i="1"/>
  <c r="C46" i="45" s="1"/>
  <c r="AK1909" i="1"/>
  <c r="AL1909" i="1" s="1"/>
  <c r="AK1639" i="1"/>
  <c r="AK1024" i="1"/>
  <c r="AK1295" i="1"/>
  <c r="AK1296" i="1"/>
  <c r="AK1297" i="1"/>
  <c r="AK1298" i="1"/>
  <c r="AK1299" i="1"/>
  <c r="AK1300" i="1"/>
  <c r="AK1453" i="1"/>
  <c r="AK1454" i="1"/>
  <c r="AK1023" i="1"/>
  <c r="AK1647" i="1"/>
  <c r="AL1647" i="1" s="1"/>
  <c r="I4" i="4"/>
  <c r="AO1016" i="1" l="1"/>
  <c r="AQ1016" i="1"/>
  <c r="N329" i="4"/>
  <c r="AN1463" i="1" s="1"/>
  <c r="P186" i="4"/>
  <c r="P329" i="4" s="1"/>
  <c r="AQ1463" i="1" s="1"/>
  <c r="M329" i="4"/>
  <c r="AM1463" i="1" s="1"/>
  <c r="AM1640" i="1" s="1"/>
  <c r="O186" i="4"/>
  <c r="O329" i="4" s="1"/>
  <c r="AP1463" i="1" s="1"/>
  <c r="AQ23" i="1"/>
  <c r="AL1639" i="1"/>
  <c r="AP24" i="1" l="1"/>
  <c r="AQ25" i="1"/>
  <c r="AP34" i="1"/>
  <c r="AP28" i="1"/>
  <c r="AP25" i="1"/>
  <c r="AQ33" i="1"/>
  <c r="AQ26" i="1"/>
  <c r="AP30" i="1"/>
  <c r="AP27" i="1"/>
  <c r="AP33" i="1"/>
  <c r="AP32" i="1"/>
  <c r="AP31" i="1"/>
  <c r="AQ32" i="1"/>
  <c r="AQ31" i="1"/>
  <c r="AP26" i="1"/>
  <c r="AQ30" i="1"/>
  <c r="AQ28" i="1"/>
  <c r="D1964" i="1"/>
  <c r="C1964" i="1"/>
  <c r="J329" i="4"/>
  <c r="AQ24" i="1" l="1"/>
  <c r="AQ1017" i="1"/>
  <c r="G1964" i="1"/>
  <c r="AQ27" i="1"/>
  <c r="AQ34" i="1"/>
  <c r="E1964" i="1"/>
  <c r="J1969" i="1"/>
  <c r="I1969" i="1"/>
  <c r="AQ1925" i="1"/>
  <c r="AQ1953" i="1" s="1"/>
  <c r="N1952" i="1"/>
  <c r="N1945" i="1"/>
  <c r="N1946" i="1"/>
  <c r="N1947" i="1"/>
  <c r="N1948" i="1"/>
  <c r="N1949" i="1"/>
  <c r="N1950" i="1"/>
  <c r="N1951" i="1"/>
  <c r="N1926" i="1"/>
  <c r="N1925" i="1"/>
  <c r="AL1925" i="1" s="1"/>
  <c r="J1967" i="1"/>
  <c r="I1967" i="1"/>
  <c r="AP1909" i="1"/>
  <c r="AQ1909" i="1"/>
  <c r="AQ1647" i="1"/>
  <c r="AP1647" i="1"/>
  <c r="AP1639" i="1"/>
  <c r="AQ1639" i="1"/>
  <c r="AQ1024" i="1"/>
  <c r="AQ1295" i="1"/>
  <c r="AQ1296" i="1"/>
  <c r="AQ1297" i="1"/>
  <c r="AQ1298" i="1"/>
  <c r="AQ1299" i="1"/>
  <c r="AQ1300" i="1"/>
  <c r="AQ1453" i="1"/>
  <c r="AQ1454" i="1"/>
  <c r="AQ1023" i="1"/>
  <c r="N1462" i="1"/>
  <c r="AL1462" i="1" s="1"/>
  <c r="AP1024" i="1"/>
  <c r="AP1295" i="1"/>
  <c r="AP1296" i="1"/>
  <c r="AP1297" i="1"/>
  <c r="AP1298" i="1"/>
  <c r="AP1299" i="1"/>
  <c r="AP1300" i="1"/>
  <c r="AP1453" i="1"/>
  <c r="AP1454" i="1"/>
  <c r="J1965" i="1"/>
  <c r="I1965" i="1"/>
  <c r="AP1023" i="1"/>
  <c r="N1024" i="1"/>
  <c r="AL1024" i="1" s="1"/>
  <c r="N1295" i="1"/>
  <c r="N1296" i="1"/>
  <c r="N1297" i="1"/>
  <c r="N1298" i="1"/>
  <c r="N1299" i="1"/>
  <c r="N1300" i="1"/>
  <c r="N1453" i="1"/>
  <c r="N1454" i="1"/>
  <c r="N1023" i="1"/>
  <c r="AL1023" i="1" s="1"/>
  <c r="AP1910" i="1" l="1"/>
  <c r="AQ1910" i="1"/>
  <c r="AP1640" i="1"/>
  <c r="AP1455" i="1"/>
  <c r="AQ1455" i="1"/>
  <c r="AQ1640" i="1"/>
  <c r="AP1017" i="1"/>
  <c r="F1964" i="1"/>
  <c r="AT1463" i="1"/>
  <c r="K1969" i="1"/>
  <c r="C51" i="45" s="1"/>
  <c r="K1967" i="1"/>
  <c r="C49" i="45" s="1"/>
  <c r="K1965" i="1"/>
  <c r="C47" i="45" s="1"/>
  <c r="C1969" i="1"/>
  <c r="D1969" i="1"/>
  <c r="AL1295" i="1"/>
  <c r="AL1296" i="1"/>
  <c r="AL1454" i="1"/>
  <c r="AL1453" i="1"/>
  <c r="AL1298" i="1"/>
  <c r="AL1300" i="1"/>
  <c r="AL1299" i="1"/>
  <c r="AL1297" i="1"/>
  <c r="AL1951" i="1"/>
  <c r="AL1952" i="1"/>
  <c r="AL1950" i="1"/>
  <c r="AL1949" i="1"/>
  <c r="AL1948" i="1"/>
  <c r="AL1947" i="1"/>
  <c r="AL1926" i="1"/>
  <c r="AL1946" i="1"/>
  <c r="AL1945" i="1"/>
  <c r="AO1953" i="1"/>
  <c r="D1965" i="1"/>
  <c r="C1965" i="1"/>
  <c r="D1967" i="1"/>
  <c r="AO1910" i="1"/>
  <c r="C1967" i="1"/>
  <c r="AO1455" i="1"/>
  <c r="AP1911" i="1" l="1"/>
  <c r="F1967" i="1"/>
  <c r="I1963" i="1"/>
  <c r="J1963" i="1"/>
  <c r="N26" i="1"/>
  <c r="N32" i="1"/>
  <c r="N27" i="1"/>
  <c r="N25" i="1"/>
  <c r="N31" i="1"/>
  <c r="AO27" i="1"/>
  <c r="AO24" i="1"/>
  <c r="AO30" i="1"/>
  <c r="AO33" i="1"/>
  <c r="AO28" i="1"/>
  <c r="AO34" i="1"/>
  <c r="N28" i="1"/>
  <c r="N23" i="1"/>
  <c r="N30" i="1"/>
  <c r="N33" i="1"/>
  <c r="N34" i="1"/>
  <c r="N24" i="1"/>
  <c r="E3" i="4"/>
  <c r="E2" i="4"/>
  <c r="E1" i="4"/>
  <c r="F4" i="4"/>
  <c r="AP1954" i="1" l="1"/>
  <c r="F1969" i="1"/>
  <c r="K1963" i="1"/>
  <c r="J181" i="4"/>
  <c r="AO25" i="1"/>
  <c r="AO26" i="1"/>
  <c r="AO31" i="1"/>
  <c r="AO32" i="1"/>
  <c r="AO23" i="1"/>
  <c r="E1969" i="1"/>
  <c r="C45" i="45" l="1"/>
  <c r="AT1462" i="1"/>
  <c r="I1966" i="1"/>
  <c r="AQ1954" i="1"/>
  <c r="G1969" i="1"/>
  <c r="H1969" i="1" s="1"/>
  <c r="D3" i="4"/>
  <c r="D2" i="4"/>
  <c r="D1" i="4"/>
  <c r="J1966" i="1" l="1"/>
  <c r="K1966" i="1" l="1"/>
  <c r="C48" i="45" l="1"/>
  <c r="AP1456" i="1"/>
  <c r="F1965" i="1"/>
  <c r="AL34" i="1" l="1"/>
  <c r="AL33" i="1"/>
  <c r="AL32" i="1"/>
  <c r="AL31" i="1"/>
  <c r="AL30" i="1"/>
  <c r="AL28" i="1" l="1"/>
  <c r="AL25" i="1"/>
  <c r="AL24" i="1"/>
  <c r="AL27" i="1"/>
  <c r="AL23" i="1"/>
  <c r="AL26" i="1"/>
  <c r="E1967" i="1" l="1"/>
  <c r="E1965" i="1"/>
  <c r="AQ1911" i="1" l="1"/>
  <c r="G1967" i="1"/>
  <c r="H1967" i="1" s="1"/>
  <c r="AQ1456" i="1"/>
  <c r="G1965" i="1"/>
  <c r="H1965" i="1" s="1"/>
  <c r="N181" i="4"/>
  <c r="AN1462" i="1" l="1"/>
  <c r="AN1640" i="1" s="1"/>
  <c r="D1966" i="1" s="1"/>
  <c r="AQ1641" i="1" l="1"/>
  <c r="G1966" i="1"/>
  <c r="AP1641" i="1" l="1"/>
  <c r="F1966" i="1"/>
  <c r="H1966" i="1" s="1"/>
  <c r="H1964" i="1" l="1"/>
  <c r="AN289" i="1" l="1"/>
  <c r="AN1917" i="1" s="1"/>
  <c r="D1963" i="1" l="1"/>
  <c r="N29" i="1"/>
  <c r="AL29" i="1" s="1"/>
  <c r="AQ29" i="1"/>
  <c r="AQ289" i="1" s="1"/>
  <c r="AQ1917" i="1" s="1"/>
  <c r="AS1917" i="1" l="1"/>
  <c r="AP29" i="1"/>
  <c r="AP289" i="1" s="1"/>
  <c r="AM289" i="1"/>
  <c r="AQ1918" i="1"/>
  <c r="AQ1956" i="1" s="1"/>
  <c r="D1968" i="1"/>
  <c r="D1970" i="1" s="1"/>
  <c r="AO29" i="1"/>
  <c r="AO289" i="1" s="1"/>
  <c r="AQ290" i="1"/>
  <c r="G1963" i="1"/>
  <c r="AP290" i="1" l="1"/>
  <c r="AP1917" i="1"/>
  <c r="AS1918" i="1"/>
  <c r="AS1956" i="1" s="1"/>
  <c r="J1968" i="1"/>
  <c r="J1970" i="1" s="1"/>
  <c r="F1963" i="1"/>
  <c r="G1968" i="1"/>
  <c r="G1970" i="1" s="1"/>
  <c r="G1971" i="1" s="1"/>
  <c r="C1963" i="1"/>
  <c r="AM1917" i="1"/>
  <c r="AO1917" i="1"/>
  <c r="AO1918" i="1" s="1"/>
  <c r="E1963" i="1"/>
  <c r="AR1917" i="1" l="1"/>
  <c r="AR1918" i="1" s="1"/>
  <c r="AR1956" i="1" s="1"/>
  <c r="H1963" i="1"/>
  <c r="E1968" i="1"/>
  <c r="C1968" i="1"/>
  <c r="AQ1919" i="1"/>
  <c r="I1968" i="1" l="1"/>
  <c r="K1968" i="1" s="1"/>
  <c r="I1970" i="1"/>
  <c r="F1968" i="1"/>
  <c r="AP1918" i="1"/>
  <c r="AP1956" i="1" s="1"/>
  <c r="C50" i="45" l="1"/>
  <c r="K1970" i="1"/>
  <c r="C36" i="45" s="1"/>
  <c r="H1968" i="1"/>
  <c r="H1970" i="1" s="1"/>
  <c r="F1970" i="1"/>
  <c r="AP1919" i="1"/>
  <c r="F1971" i="1" l="1"/>
  <c r="K1974" i="1" s="1"/>
  <c r="C38" i="45" s="1"/>
  <c r="C35" i="45"/>
  <c r="C1966" i="1"/>
  <c r="C1970" i="1" s="1"/>
  <c r="J1462" i="1"/>
  <c r="AO1462" i="1"/>
  <c r="J1463" i="1"/>
  <c r="AO1463" i="1"/>
  <c r="J1465" i="1"/>
  <c r="AO1465" i="1"/>
  <c r="AO1464" i="1"/>
  <c r="J1464" i="1"/>
  <c r="J1471" i="1"/>
  <c r="AO1471" i="1"/>
  <c r="J1468" i="1"/>
  <c r="AO1468" i="1"/>
  <c r="AO1470" i="1"/>
  <c r="J1470" i="1"/>
  <c r="AO1466" i="1"/>
  <c r="J1466" i="1"/>
  <c r="J1469" i="1"/>
  <c r="AO1469" i="1"/>
  <c r="AO1467" i="1"/>
  <c r="J1467" i="1"/>
  <c r="J1472" i="1"/>
  <c r="AO1472" i="1"/>
  <c r="J1973" i="1" l="1"/>
  <c r="C37" i="45" s="1"/>
  <c r="AO1640" i="1"/>
  <c r="AO1956" i="1" s="1"/>
  <c r="E1966" i="1" l="1"/>
  <c r="E1970" i="1" l="1"/>
  <c r="C34" i="4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PARENT Christine</author>
  </authors>
  <commentList>
    <comment ref="I6" authorId="0" shapeId="0" xr:uid="{5901C44F-6DAA-4D5F-A502-8EDBC44376A6}">
      <text>
        <r>
          <rPr>
            <b/>
            <sz val="9"/>
            <color indexed="81"/>
            <rFont val="Tahoma"/>
            <charset val="1"/>
          </rPr>
          <t>Montant mensuel à reprendre dans le tableau financier</t>
        </r>
        <r>
          <rPr>
            <sz val="9"/>
            <color indexed="81"/>
            <rFont val="Tahoma"/>
            <charset val="1"/>
          </rPr>
          <t xml:space="preserve">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<sst xmlns="http://schemas.openxmlformats.org/spreadsheetml/2006/main" count="1899" uniqueCount="407">
  <si>
    <t xml:space="preserve">Ce fichier est à utiliser pour les arrêtés signés à partir de 2025. </t>
  </si>
  <si>
    <r>
      <rPr>
        <b/>
        <sz val="22"/>
        <color theme="1"/>
        <rFont val="Segoe UI Emoji"/>
        <family val="2"/>
      </rPr>
      <t>⚠</t>
    </r>
    <r>
      <rPr>
        <b/>
        <i/>
        <sz val="12"/>
        <color theme="1"/>
        <rFont val="Calibri"/>
        <family val="2"/>
        <scheme val="minor"/>
      </rPr>
      <t xml:space="preserve">  Les cellules à compléter ont un fond jaune pâle.</t>
    </r>
  </si>
  <si>
    <t>Une question sur l'utilisation du fichier ?</t>
  </si>
  <si>
    <t>V.20250908</t>
  </si>
  <si>
    <t>Correction formule ETP Salariés + ajout calcul APE</t>
  </si>
  <si>
    <r>
      <rPr>
        <b/>
        <sz val="22"/>
        <color theme="1"/>
        <rFont val="Segoe UI Emoji"/>
        <family val="2"/>
      </rPr>
      <t>⚠⚠</t>
    </r>
    <r>
      <rPr>
        <b/>
        <i/>
        <sz val="12"/>
        <color theme="1"/>
        <rFont val="Calibri"/>
        <family val="2"/>
        <scheme val="minor"/>
      </rPr>
      <t xml:space="preserve">  Commencer en complétant l'onglet </t>
    </r>
    <r>
      <rPr>
        <b/>
        <i/>
        <sz val="24"/>
        <color rgb="FFFF0000"/>
        <rFont val="Calibri"/>
        <family val="2"/>
        <scheme val="minor"/>
      </rPr>
      <t>FICHE</t>
    </r>
  </si>
  <si>
    <t>christine.parent@spw.wallonie.be</t>
  </si>
  <si>
    <t>V.20251204</t>
  </si>
  <si>
    <t>ajout d'actions + correction arrondi</t>
  </si>
  <si>
    <t>anthony.devestele@spw.wallonie.be</t>
  </si>
  <si>
    <t>V.20251217</t>
  </si>
  <si>
    <t>correction Bug forfait +précision sous-traitance</t>
  </si>
  <si>
    <t>Gestion des onglets:</t>
  </si>
  <si>
    <t>V.20251219</t>
  </si>
  <si>
    <t>Modification de la présentation du calcul des taux</t>
  </si>
  <si>
    <t>Pour tous les onglets, les lignes et les colonnes peuvent être affichées ou masquées afin de faciliter la vue d'ensemble.</t>
  </si>
  <si>
    <t>ajout d'explications et de formules pour l'encodage des pièces</t>
  </si>
  <si>
    <t>Ci-dessous les questions et erreurs les plus fréquentes soulevées lors des analyses.</t>
  </si>
  <si>
    <t>Onglet 1C Tspersonnel</t>
  </si>
  <si>
    <t xml:space="preserve">Les titres des actions peuvent être encodés dans les cellules ad hoc. </t>
  </si>
  <si>
    <t>Les subventions de fonctionnement "pôle" conservent obligatoirement les titres proposés ainsi que leur ordre de présentation.</t>
  </si>
  <si>
    <t>Compléter d'abord la première ligne. Si le nom d'un salarié apparait une seconde fois dans la liste, les données statiques seront reprises automatiquement.</t>
  </si>
  <si>
    <t>Les données nécessaires dans le tableau financier sont reprises automatiquement, ainsi que les taux d'occupation sur les différentes subventions.</t>
  </si>
  <si>
    <t>Onglet 1C TSsous-traitance</t>
  </si>
  <si>
    <t>La colonne D peut être changée en OUI si le fournisseur émet une facture par subvention pour ses prestations.</t>
  </si>
  <si>
    <t>1B Tableau financier</t>
  </si>
  <si>
    <t>Les colonnes AV:AZ sont libres d'utilisation</t>
  </si>
  <si>
    <r>
      <t xml:space="preserve">A. Frais de personnel = frais de personnel sous contrat "salarié" </t>
    </r>
    <r>
      <rPr>
        <sz val="12"/>
        <color theme="1"/>
        <rFont val="Calibri"/>
        <family val="2"/>
        <scheme val="minor"/>
      </rPr>
      <t>(détailler les prestations au tableau 1C TSpersonnel)</t>
    </r>
  </si>
  <si>
    <r>
      <t xml:space="preserve">Il est nécessaire de </t>
    </r>
    <r>
      <rPr>
        <b/>
        <sz val="10"/>
        <color rgb="FFFF0000"/>
        <rFont val="Calibri"/>
        <family val="2"/>
        <scheme val="minor"/>
      </rPr>
      <t>compléter d'abord l'onglet 1C TSpersonnel</t>
    </r>
    <r>
      <rPr>
        <sz val="10"/>
        <color theme="1"/>
        <rFont val="Calibri"/>
        <family val="2"/>
        <scheme val="minor"/>
      </rPr>
      <t xml:space="preserve"> et ensuite l'onglet 1B Tableau financier.</t>
    </r>
  </si>
  <si>
    <t>Le nombre d'années d'ancienneté est calculé automatiquement sur base de l'année de départ encodée sur l'onglet 1C TSpersonnel.</t>
  </si>
  <si>
    <t>La rémunération mensuelle brute soumise à l'ONSS est disponible via la feuille de paie. S'ils sont compris dans la rémunération reprise en colonne rémunération brute (F), le pécule de vacances et le 13ème mois doivent être encodés dans la colonne suivante (en déduction; colonne G).</t>
  </si>
  <si>
    <r>
      <t xml:space="preserve">Le </t>
    </r>
    <r>
      <rPr>
        <b/>
        <sz val="10"/>
        <color theme="1"/>
        <rFont val="Calibri"/>
        <family val="2"/>
        <scheme val="minor"/>
      </rPr>
      <t>taux de chargement</t>
    </r>
    <r>
      <rPr>
        <sz val="10"/>
        <color theme="1"/>
        <rFont val="Calibri"/>
        <family val="2"/>
        <scheme val="minor"/>
      </rPr>
      <t xml:space="preserve"> est celui qui est mentionné dans l'</t>
    </r>
    <r>
      <rPr>
        <b/>
        <sz val="10"/>
        <color theme="1"/>
        <rFont val="Calibri"/>
        <family val="2"/>
        <scheme val="minor"/>
      </rPr>
      <t>arrêté</t>
    </r>
    <r>
      <rPr>
        <sz val="10"/>
        <color theme="1"/>
        <rFont val="Calibri"/>
        <family val="2"/>
        <scheme val="minor"/>
      </rPr>
      <t xml:space="preserve"> de subvention.</t>
    </r>
  </si>
  <si>
    <t>Les bonus ne sont pas admissibles.  Les congés non légaux offerts par l'employeur ne sont pas admissibles.</t>
  </si>
  <si>
    <t>Les lignes peuvent être affichées ou masquées. Pour en afficher plus, sélectionner les lignes avant et après les lignes à afficher (exemple: 88 et 289), cliquer avec le bouton droit de la souris, Afficher.</t>
  </si>
  <si>
    <r>
      <t xml:space="preserve">B. Frais de sous-traitance - prestations réalisées par des personnes sous statut indépendant (en personne physique ou en société) </t>
    </r>
    <r>
      <rPr>
        <sz val="12"/>
        <color theme="1"/>
        <rFont val="Calibri"/>
        <family val="2"/>
        <scheme val="minor"/>
      </rPr>
      <t>- (détailler les prestations au tableau 1C TSsoustraitance)</t>
    </r>
  </si>
  <si>
    <t xml:space="preserve">Cette Catégorie concerne toutes les prestations réalisées par un sous-traitant. </t>
  </si>
  <si>
    <r>
      <t xml:space="preserve">Il est nécessaire de </t>
    </r>
    <r>
      <rPr>
        <b/>
        <sz val="10"/>
        <color rgb="FFFF0000"/>
        <rFont val="Calibri"/>
        <family val="2"/>
        <scheme val="minor"/>
      </rPr>
      <t>compléter d'abord l'onglet 1C TSsoustraitance</t>
    </r>
    <r>
      <rPr>
        <sz val="10"/>
        <color theme="1"/>
        <rFont val="Calibri"/>
        <family val="2"/>
        <scheme val="minor"/>
      </rPr>
      <t xml:space="preserve"> et ensuite l'onglet 1B Tableau financier. Sans prestation, la facture n'est pas présentée.</t>
    </r>
  </si>
  <si>
    <r>
      <rPr>
        <b/>
        <sz val="10"/>
        <color theme="1"/>
        <rFont val="Calibri"/>
        <family val="2"/>
        <scheme val="minor"/>
      </rPr>
      <t>1 facture = 1 ligne</t>
    </r>
    <r>
      <rPr>
        <sz val="10"/>
        <color theme="1"/>
        <rFont val="Calibri"/>
        <family val="2"/>
        <scheme val="minor"/>
      </rPr>
      <t>. Si une facture reprend les prestations de plusieurs personnes, annexer un timesheet par personne à la facture, mais globaliser le timesheet des personnes dans le tableau.</t>
    </r>
  </si>
  <si>
    <t>Les frais de déplacements et autres refacturations de frais ne sont pas admis.</t>
  </si>
  <si>
    <t>Les lignes peuvent être affichées ou masquées. Pour en afficher plus, sélectionner les lignes avant et après les lignes à afficher, cliquer avec le bouton droit de la souris, Afficher.</t>
  </si>
  <si>
    <t>C. Frais de communication et d'actions</t>
  </si>
  <si>
    <t>Cette Catégorie concerne les actions et événements que vous organisez et autour desquels vous communiquez.</t>
  </si>
  <si>
    <t>Elle ne reprend pas d'honoraires (à inclure en Catégorie B, accompagnés de timesheet)</t>
  </si>
  <si>
    <t>Les frais de team-building ne sont pas admis</t>
  </si>
  <si>
    <t>Les cadeaux divers ne sont pas admis</t>
  </si>
  <si>
    <r>
      <t xml:space="preserve">D. Frais de missions </t>
    </r>
    <r>
      <rPr>
        <sz val="12"/>
        <color theme="1"/>
        <rFont val="Calibri"/>
        <family val="2"/>
        <scheme val="minor"/>
      </rPr>
      <t>(détailler les frais de déplacement au tableau 1D)</t>
    </r>
  </si>
  <si>
    <t>Cette Catégorie concerne les actions et événements auxquels vous participez.</t>
  </si>
  <si>
    <t>Compléter d'abord l'onglet 1D Frais de déplacement</t>
  </si>
  <si>
    <t>Les frais de déplacement sont réservés aux salariés.</t>
  </si>
  <si>
    <t>E. Petit matériel informatique et de téléphonie</t>
  </si>
  <si>
    <t>Cette Catégorie concerne du matériel. Les prestations informatiques sont à reprendre en Catégorie B.</t>
  </si>
  <si>
    <t>F. Frais de fonctionnement</t>
  </si>
  <si>
    <t xml:space="preserve">Vous ne devez rien compléter ici, les calculs se font automatiquement selon la Catégorie A </t>
  </si>
  <si>
    <r>
      <t xml:space="preserve">G. Investissements </t>
    </r>
    <r>
      <rPr>
        <i/>
        <sz val="12"/>
        <color theme="1"/>
        <rFont val="Calibri"/>
        <family val="2"/>
        <scheme val="minor"/>
      </rPr>
      <t xml:space="preserve">[uniquement si cette catégorie de dépenses est prévue par la réglementation ou l’arrêté de subvention pour des biens durables et amortissables d'une valeur supérieure ou égale à 1 000 € hTVA] </t>
    </r>
  </si>
  <si>
    <t xml:space="preserve">Pour les frais de la catégorie "G. Investissements" [uniquement si cette catégorie de dépenses est prévue par la réglementation ou l’arrêté de subvention pour des biens durables et amortissables d'une valeur supérieure ou égale à 1 000 € hTVA], les pièces justificatives comportent les méthodes de comptabilisation, les factures, les tableaux d’amortissements, les valeurs d’inventaires. Ces biens ne peuvent être revendus/transférés/prêtés sans l'autorisation écrite de l'Administration wallonne en charge du contrôle des dépenses de la subvention.  </t>
  </si>
  <si>
    <t>A compléter avant tout autre encodage</t>
  </si>
  <si>
    <r>
      <rPr>
        <b/>
        <sz val="22"/>
        <color theme="1"/>
        <rFont val="Segoe UI Emoji"/>
        <family val="2"/>
      </rPr>
      <t>⚠</t>
    </r>
    <r>
      <rPr>
        <b/>
        <i/>
        <sz val="12"/>
        <color theme="1"/>
        <rFont val="Calibri"/>
        <family val="2"/>
        <scheme val="minor"/>
      </rPr>
      <t xml:space="preserve">  Les cellules à compléter ont un fond jaune pâle.
</t>
    </r>
    <r>
      <rPr>
        <b/>
        <sz val="12"/>
        <color theme="1"/>
        <rFont val="Wingdings"/>
        <charset val="2"/>
      </rPr>
      <t>èè</t>
    </r>
    <r>
      <rPr>
        <b/>
        <i/>
        <sz val="12"/>
        <color theme="1"/>
        <rFont val="Calibri"/>
        <family val="2"/>
        <scheme val="minor"/>
      </rPr>
      <t xml:space="preserve"> Veuillez vous munir de votre arrêté de subvention ⚠</t>
    </r>
  </si>
  <si>
    <t>Fiche signalétique</t>
  </si>
  <si>
    <t>Informations générales</t>
  </si>
  <si>
    <t>Bénéficiaire</t>
  </si>
  <si>
    <t>Nom</t>
  </si>
  <si>
    <t>Numéro BCE</t>
  </si>
  <si>
    <t>BE0</t>
  </si>
  <si>
    <t>Type de subvention</t>
  </si>
  <si>
    <t>Numérique</t>
  </si>
  <si>
    <t>Taux:</t>
  </si>
  <si>
    <t>Subvention</t>
  </si>
  <si>
    <t>Reprendre référence complète de l'arrêté de subvention [Exemple: XX/nnnnnn/n°BCE/Dénomination opérateur/Intitulé du projet]</t>
  </si>
  <si>
    <t>Agents traitants</t>
  </si>
  <si>
    <t>Correspondants comptables</t>
  </si>
  <si>
    <t>Montant total de la subvention</t>
  </si>
  <si>
    <t>€</t>
  </si>
  <si>
    <t>Sélectionner :</t>
  </si>
  <si>
    <t>Nombre d'ETP à la date d'entrée en vigueur de l'arrêté de subvention</t>
  </si>
  <si>
    <t>Taux de chargement</t>
  </si>
  <si>
    <t>Plafond prestations externes</t>
  </si>
  <si>
    <t>Date de l’arrêté</t>
  </si>
  <si>
    <t>DPE-BOVY Mathieu</t>
  </si>
  <si>
    <t>DPE-Marleen DUBOIS</t>
  </si>
  <si>
    <t>Période d’éligibilité</t>
  </si>
  <si>
    <t>du</t>
  </si>
  <si>
    <t>au</t>
  </si>
  <si>
    <t>DPE-CHAMART Lisa</t>
  </si>
  <si>
    <t>DPE-Marine FIGULA</t>
  </si>
  <si>
    <t>Agent traitant</t>
  </si>
  <si>
    <t>DPE-de CLOCK Caroline</t>
  </si>
  <si>
    <t>Correspondant comptable</t>
  </si>
  <si>
    <t>DPE-DENIS Marceline</t>
  </si>
  <si>
    <t>DRE-Carmela IERACI</t>
  </si>
  <si>
    <t>Personne de contact</t>
  </si>
  <si>
    <t>DPE-DOSOGNE Mazarine</t>
  </si>
  <si>
    <t>DRE-Sophie SIMON</t>
  </si>
  <si>
    <t>DPE-D'UGO Giulietta</t>
  </si>
  <si>
    <t>DRE -Anthony DE VESTELE</t>
  </si>
  <si>
    <t>Données comptables</t>
  </si>
  <si>
    <t>DPE-GODERNIAUX Delphine</t>
  </si>
  <si>
    <t>N° d’engagement</t>
  </si>
  <si>
    <t>DPE-GROMMERSCH Larissa</t>
  </si>
  <si>
    <t>N° de VISA</t>
  </si>
  <si>
    <t>DPE-HANIN Chloé</t>
  </si>
  <si>
    <t>Domaine fonctionnel</t>
  </si>
  <si>
    <t>DPE-HENNART Florence</t>
  </si>
  <si>
    <t>Compte budgétaire</t>
  </si>
  <si>
    <t>DPE-LECLERCQ France</t>
  </si>
  <si>
    <t>Compte général</t>
  </si>
  <si>
    <t>DPE-MARCHANT Frédéric</t>
  </si>
  <si>
    <t>N° de BP</t>
  </si>
  <si>
    <t xml:space="preserve">DPE-NDUMBI NGENDA Chloé </t>
  </si>
  <si>
    <t>DPE-RENSONNET Mélanie</t>
  </si>
  <si>
    <t>Situation de la tranche en cours</t>
  </si>
  <si>
    <t>DPE-VANDER VORST Philoé</t>
  </si>
  <si>
    <t>Tranche</t>
  </si>
  <si>
    <t>DPE-WARTEL Laurent</t>
  </si>
  <si>
    <t>Période couverte</t>
  </si>
  <si>
    <t>DRE-François DUFRASNE</t>
  </si>
  <si>
    <t>Déjà liquidé</t>
  </si>
  <si>
    <t>En-cours</t>
  </si>
  <si>
    <t>DRE-Elodie HERBIET</t>
  </si>
  <si>
    <t>Montant présenté</t>
  </si>
  <si>
    <t>DRE-Jonathan HOLVOET</t>
  </si>
  <si>
    <t>Montant éligible et justifié</t>
  </si>
  <si>
    <t>DRE-Marylène HOUBEN</t>
  </si>
  <si>
    <t>Montant refusé</t>
  </si>
  <si>
    <t>DRE-Antonin KEHL</t>
  </si>
  <si>
    <t>Montant éligible et justifié après application du taux :</t>
  </si>
  <si>
    <t xml:space="preserve">Montant à liquider: </t>
  </si>
  <si>
    <t>DRE-Christine PARENT</t>
  </si>
  <si>
    <t>DRE-Sophie TONG</t>
  </si>
  <si>
    <t>Synthèse des vérifications :</t>
  </si>
  <si>
    <t>Questions :</t>
  </si>
  <si>
    <t>Rubrique</t>
  </si>
  <si>
    <t>A. Frais de personnel</t>
  </si>
  <si>
    <t>B. Honoraires</t>
  </si>
  <si>
    <t xml:space="preserve">C. Frais d'action </t>
  </si>
  <si>
    <t>D. Frais de mission</t>
  </si>
  <si>
    <t>E. Frais informatiques</t>
  </si>
  <si>
    <t>F. Forfait fonctionnement</t>
  </si>
  <si>
    <t>G. Investissements</t>
  </si>
  <si>
    <t>Bénéficiaire :</t>
  </si>
  <si>
    <t>Colonnes libres</t>
  </si>
  <si>
    <t>Autre</t>
  </si>
  <si>
    <t>Circular Wallonia</t>
  </si>
  <si>
    <t>N° BCE :</t>
  </si>
  <si>
    <t>Cluster</t>
  </si>
  <si>
    <t>1B - TABLEAU FINANCIER</t>
  </si>
  <si>
    <t>Réf. Dossier (= SUBV 1):</t>
  </si>
  <si>
    <t>Lien vers les rubriques</t>
  </si>
  <si>
    <t>Cluster (hors fonctionnement)</t>
  </si>
  <si>
    <t>Période DC :</t>
  </si>
  <si>
    <t>A Frais de personnel</t>
  </si>
  <si>
    <t>Incubateur</t>
  </si>
  <si>
    <t>B prestations récurrentes</t>
  </si>
  <si>
    <t>C Comm' et actions</t>
  </si>
  <si>
    <t>Pôle</t>
  </si>
  <si>
    <t xml:space="preserve">Avant de compléter le fichier Excel, il est nécessaire de lire attentivement l'annexe 1 "Principes relatifs aux dépenses" jointe à l'arrêté de subvention </t>
  </si>
  <si>
    <t>D Frais de déplacement</t>
  </si>
  <si>
    <t>Pôle (hors fonctionnement)</t>
  </si>
  <si>
    <t>E Petit matériel informatique</t>
  </si>
  <si>
    <t>S3</t>
  </si>
  <si>
    <t xml:space="preserve">Plusieurs cellules comportent une formule. </t>
  </si>
  <si>
    <t>Les cellules à compléter ont un fond jaune pâle.</t>
  </si>
  <si>
    <r>
      <t xml:space="preserve">Ce tableau est à déposer sur </t>
    </r>
    <r>
      <rPr>
        <b/>
        <i/>
        <u/>
        <sz val="16"/>
        <color theme="10"/>
        <rFont val="Calibri"/>
        <family val="2"/>
        <scheme val="minor"/>
      </rPr>
      <t>Mon Espace</t>
    </r>
    <r>
      <rPr>
        <u/>
        <sz val="12"/>
        <color theme="10"/>
        <rFont val="Calibri"/>
        <family val="2"/>
        <scheme val="minor"/>
      </rPr>
      <t xml:space="preserve"> avec les pièces justificatives.</t>
    </r>
  </si>
  <si>
    <t>F Forfaits</t>
  </si>
  <si>
    <t>G Investissements</t>
  </si>
  <si>
    <t>Tableau récapitulatif</t>
  </si>
  <si>
    <t>Compléter d'abord l'onglet Fiche, puis les onglets 1C Time sheet et 1D Frais de déplacement et enfin le tableau ci-dessous.</t>
  </si>
  <si>
    <r>
      <rPr>
        <b/>
        <i/>
        <sz val="10"/>
        <color theme="1"/>
        <rFont val="Calibri"/>
        <family val="2"/>
        <scheme val="minor"/>
      </rPr>
      <t>Contrôle de cohérence</t>
    </r>
    <r>
      <rPr>
        <i/>
        <sz val="10"/>
        <color theme="1"/>
        <rFont val="Calibri"/>
        <family val="2"/>
        <scheme val="minor"/>
      </rPr>
      <t xml:space="preserve"> -  le taux d'affectation total repris dans la colonne "AL"doit être 100%</t>
    </r>
  </si>
  <si>
    <r>
      <t xml:space="preserve">A. Frais de personnel = frais de personnel sous contrat "salarié" </t>
    </r>
    <r>
      <rPr>
        <sz val="12"/>
        <color theme="1"/>
        <rFont val="Calibri"/>
        <family val="2"/>
        <scheme val="minor"/>
      </rPr>
      <t>(détailler les prestations au tableau 1C TS Personnel)</t>
    </r>
  </si>
  <si>
    <t>N° pièce</t>
  </si>
  <si>
    <t>Date paiement</t>
  </si>
  <si>
    <t xml:space="preserve">NOM prénom du
membre du personnel </t>
  </si>
  <si>
    <t>Nbre années (ancienneté et expertise)</t>
  </si>
  <si>
    <t>Période
concernée
(mois/année)</t>
  </si>
  <si>
    <t>Rémunération
mensuelle brute</t>
  </si>
  <si>
    <t>Réduction salariale</t>
  </si>
  <si>
    <t>Taux de
chargement</t>
  </si>
  <si>
    <t>Taux d'affectation SUBV 1</t>
  </si>
  <si>
    <t>Taux d'affectation</t>
  </si>
  <si>
    <t>Montant présenté dans la SUBV 1</t>
  </si>
  <si>
    <t>Réservé à l'Administration</t>
  </si>
  <si>
    <t xml:space="preserve">Réponse </t>
  </si>
  <si>
    <t>Montant</t>
  </si>
  <si>
    <t>Motif</t>
  </si>
  <si>
    <t>Type 1</t>
  </si>
  <si>
    <t>Type 2</t>
  </si>
  <si>
    <t>Total SUBV 1</t>
  </si>
  <si>
    <t>SUBV 2</t>
  </si>
  <si>
    <t>SUBV 3</t>
  </si>
  <si>
    <t>SUBV 4</t>
  </si>
  <si>
    <t>SUBV 5</t>
  </si>
  <si>
    <t>SUBV 6</t>
  </si>
  <si>
    <t>SUBV 7</t>
  </si>
  <si>
    <t>SUBV 8</t>
  </si>
  <si>
    <t>SUBV 9</t>
  </si>
  <si>
    <t>SUBV 10</t>
  </si>
  <si>
    <t>SUBV 11</t>
  </si>
  <si>
    <t>SUBV 12</t>
  </si>
  <si>
    <t>SUBV 13</t>
  </si>
  <si>
    <t>SUBV 14</t>
  </si>
  <si>
    <t>SUBV 15</t>
  </si>
  <si>
    <t>SUBV 16</t>
  </si>
  <si>
    <t>SUBV 17</t>
  </si>
  <si>
    <t>SUBV 18</t>
  </si>
  <si>
    <t>SUBV 19</t>
  </si>
  <si>
    <t>SUBV 20</t>
  </si>
  <si>
    <t>SUBV 21</t>
  </si>
  <si>
    <t>SUBV 22</t>
  </si>
  <si>
    <t xml:space="preserve"> Fin. Privé</t>
  </si>
  <si>
    <t>Autres subventions</t>
  </si>
  <si>
    <t>Total</t>
  </si>
  <si>
    <t>Admissible
Type 1</t>
  </si>
  <si>
    <t>Admissible
Type 2</t>
  </si>
  <si>
    <t>Non admis
Type 1</t>
  </si>
  <si>
    <t>Non admis
Type 2</t>
  </si>
  <si>
    <t xml:space="preserve">SOUS-TOTAL - A. Frais de personnel </t>
  </si>
  <si>
    <t>contrôle cohérence</t>
  </si>
  <si>
    <r>
      <t xml:space="preserve">B. Frais de sous-traitance - </t>
    </r>
    <r>
      <rPr>
        <b/>
        <sz val="14"/>
        <color theme="1"/>
        <rFont val="Calibri"/>
        <family val="2"/>
        <scheme val="minor"/>
      </rPr>
      <t xml:space="preserve">prestations </t>
    </r>
    <r>
      <rPr>
        <b/>
        <sz val="12"/>
        <color theme="1"/>
        <rFont val="Calibri"/>
        <family val="2"/>
        <scheme val="minor"/>
      </rPr>
      <t>réalisées par des personnes sous statut indépendant (en personne physique ou en société) (détailler les prestations au tableau 1C TSSoustraitance)</t>
    </r>
  </si>
  <si>
    <t>Identification de la pièce</t>
  </si>
  <si>
    <t>TVA</t>
  </si>
  <si>
    <t>Montant de la facture</t>
  </si>
  <si>
    <t>Dénomination entité</t>
  </si>
  <si>
    <t>Nom et prénom prestataire</t>
  </si>
  <si>
    <t>Nature de la dépense</t>
  </si>
  <si>
    <t>Colonne1</t>
  </si>
  <si>
    <t>Période
concernée
(mois/an)</t>
  </si>
  <si>
    <t>Taux TVA</t>
  </si>
  <si>
    <t>Régime TVA: Récupération</t>
  </si>
  <si>
    <t>hors TVA</t>
  </si>
  <si>
    <t>TVA comprise</t>
  </si>
  <si>
    <t xml:space="preserve">Type 1 </t>
  </si>
  <si>
    <t xml:space="preserve">Type 2 </t>
  </si>
  <si>
    <t xml:space="preserve">Total SUBV 1 </t>
  </si>
  <si>
    <t>Réponse</t>
  </si>
  <si>
    <t>SOUS-TOTAL - B. Frais de sous-traitance - prestations spécifiques</t>
  </si>
  <si>
    <t>Fournisseur</t>
  </si>
  <si>
    <t>Action liée</t>
  </si>
  <si>
    <t>Colonne2</t>
  </si>
  <si>
    <t>Régime TVA Récupération:</t>
  </si>
  <si>
    <t/>
  </si>
  <si>
    <t>SOUS-TOTAL - C. Frais de communication et d'actions</t>
  </si>
  <si>
    <t>Nature de la dépense + Personne concernée</t>
  </si>
  <si>
    <t>Colonne3</t>
  </si>
  <si>
    <t>SOUS-TOTAL - D. Frais de missions</t>
  </si>
  <si>
    <t>SOUS-TOTAL - E. Petit matériel informatique et de téléphonie</t>
  </si>
  <si>
    <t>Type de forfait pour les frais de fonctionnement</t>
  </si>
  <si>
    <t>FORFAIT 1</t>
  </si>
  <si>
    <r>
      <rPr>
        <b/>
        <sz val="10"/>
        <color theme="1"/>
        <rFont val="Calibri"/>
        <family val="2"/>
        <scheme val="minor"/>
      </rPr>
      <t>FORFAIT 1</t>
    </r>
    <r>
      <rPr>
        <sz val="10"/>
        <color theme="1"/>
        <rFont val="Calibri"/>
        <family val="2"/>
        <scheme val="minor"/>
      </rPr>
      <t xml:space="preserve">
</t>
    </r>
    <r>
      <rPr>
        <i/>
        <sz val="10"/>
        <color theme="1"/>
        <rFont val="Calibri"/>
        <family val="2"/>
        <scheme val="minor"/>
      </rPr>
      <t xml:space="preserve"> [= pour personnes sous la catégorie A. Frais de personnel = frais de personnel sous contrat "salarié"]</t>
    </r>
  </si>
  <si>
    <t>Rubrique A x 15 % --&gt;</t>
  </si>
  <si>
    <t>SOUS-TOTAL - F. Frais de fonctionnement</t>
  </si>
  <si>
    <t>SOUS-TOTAL - G. Investissements</t>
  </si>
  <si>
    <t>TOTAL GÉNÉRAL</t>
  </si>
  <si>
    <t>Total présenté</t>
  </si>
  <si>
    <t>Total Admissible</t>
  </si>
  <si>
    <t>Total refusé</t>
  </si>
  <si>
    <t>Application du taux</t>
  </si>
  <si>
    <t>Montant éligible et justifié après application du taux de subsidiation :</t>
  </si>
  <si>
    <t>OUI</t>
  </si>
  <si>
    <t>récurrentes</t>
  </si>
  <si>
    <t>NON</t>
  </si>
  <si>
    <t>spécifiques</t>
  </si>
  <si>
    <t>1C - TIME SHEET Salariés</t>
  </si>
  <si>
    <t xml:space="preserve">Unité de base = %                                                                                          Unité de base = %                                                                                          Unité de base = %                                                                                          Unité de base = %                                                                                          Unité de base = %                                                  </t>
  </si>
  <si>
    <t>Prestations liées aux actions réalisées dans le cadre de la subvention (= SUBV 1)
Intitulé action</t>
  </si>
  <si>
    <t>Subv 2</t>
  </si>
  <si>
    <t>Subv 3</t>
  </si>
  <si>
    <t>Subv 4</t>
  </si>
  <si>
    <t>Subv 5</t>
  </si>
  <si>
    <t>Subv 6</t>
  </si>
  <si>
    <t>Subv 7</t>
  </si>
  <si>
    <t>Subv 8</t>
  </si>
  <si>
    <t>Subv 9</t>
  </si>
  <si>
    <t>Subv 10</t>
  </si>
  <si>
    <t>Subv 11</t>
  </si>
  <si>
    <t>Subv 12</t>
  </si>
  <si>
    <t>Subv 13</t>
  </si>
  <si>
    <t>Subv 14</t>
  </si>
  <si>
    <t>Subv 15</t>
  </si>
  <si>
    <t>Subv 16</t>
  </si>
  <si>
    <t>Subv 17</t>
  </si>
  <si>
    <t>Subv 18</t>
  </si>
  <si>
    <t>Subv 19</t>
  </si>
  <si>
    <t>Subv 20</t>
  </si>
  <si>
    <t>Subv 21</t>
  </si>
  <si>
    <t>Subv 22</t>
  </si>
  <si>
    <r>
      <t xml:space="preserve">Nom
</t>
    </r>
    <r>
      <rPr>
        <b/>
        <sz val="9"/>
        <color theme="1"/>
        <rFont val="Segoe UI Emoji"/>
        <family val="2"/>
      </rPr>
      <t>⌛</t>
    </r>
    <r>
      <rPr>
        <b/>
        <sz val="8"/>
        <color theme="1"/>
        <rFont val="Calibri"/>
        <family val="2"/>
      </rPr>
      <t>Gagnez du temps en complétant d'abord cette colonne si la personne est déjà encodée dans une ligne précédente</t>
    </r>
  </si>
  <si>
    <t>Prénom</t>
  </si>
  <si>
    <t>Fonction</t>
  </si>
  <si>
    <t>Date de début d'ancienneté</t>
  </si>
  <si>
    <r>
      <rPr>
        <b/>
        <sz val="11"/>
        <color theme="1"/>
        <rFont val="Calibri"/>
        <family val="2"/>
        <scheme val="minor"/>
      </rPr>
      <t>Taux d'occupation GLOBAL (en % ETP) au sein de la structure</t>
    </r>
    <r>
      <rPr>
        <sz val="11"/>
        <color theme="1"/>
        <rFont val="Calibri"/>
        <family val="2"/>
        <scheme val="minor"/>
      </rPr>
      <t xml:space="preserve"> </t>
    </r>
    <r>
      <rPr>
        <sz val="9"/>
        <color theme="1"/>
        <rFont val="Calibri"/>
        <family val="2"/>
        <scheme val="minor"/>
      </rPr>
      <t>[à préciser mensuellement]
Par exemple, un contrat à 5/5 = 100% = 40 heures prestées par semaine</t>
    </r>
  </si>
  <si>
    <r>
      <t xml:space="preserve">Taux d'affectation global du coût dans le cadre de la subvention
</t>
    </r>
    <r>
      <rPr>
        <b/>
        <sz val="9"/>
        <color theme="1"/>
        <rFont val="Calibri"/>
        <family val="2"/>
        <scheme val="minor"/>
      </rPr>
      <t>[* ces pourcentages sont reportés dans l'onglet 1B Tableau financier]</t>
    </r>
  </si>
  <si>
    <t>% ETP presté dans le cadre de la subvention</t>
  </si>
  <si>
    <t>Exemple - SPW EER - DPE - Dossier 675432 - NOM projet - 01/10/2019-30/09/2022 - M. EEEE Fff</t>
  </si>
  <si>
    <t>Financement privé</t>
  </si>
  <si>
    <t>Total autres subventions</t>
  </si>
  <si>
    <t>Total toutes subventions</t>
  </si>
  <si>
    <t>1C - TIME SHEET 
Sous-traitance</t>
  </si>
  <si>
    <t xml:space="preserve">Unité de base = journée (= 8h)                                                                                                                                                                                                                                                                                                                  Unité de base = journée (= 8h)                                                                                                                                                                                                                                                                                                                  Unité de base = journée (= 8h)      </t>
  </si>
  <si>
    <t>Nom et prénom du prestataire</t>
  </si>
  <si>
    <t>Période (mois/an ou trimestre/ semestre) ou projet
concerné</t>
  </si>
  <si>
    <t>La facture ne reprend que les prestations liées à la subvention concernée par cette analyse</t>
  </si>
  <si>
    <t>Nombre de jours prestés dans le cadre de la subvention</t>
  </si>
  <si>
    <t>Cliquer ici</t>
  </si>
  <si>
    <t>TABLEAU 1D - FRAIS DE DÉPLACEMENT</t>
  </si>
  <si>
    <t xml:space="preserve">du    </t>
  </si>
  <si>
    <r>
      <rPr>
        <b/>
        <sz val="12"/>
        <rFont val="Segoe UI Emoji"/>
        <family val="2"/>
      </rPr>
      <t>⚠</t>
    </r>
    <r>
      <rPr>
        <b/>
        <sz val="10.199999999999999"/>
        <rFont val="Calibri"/>
        <family val="2"/>
      </rPr>
      <t xml:space="preserve"> </t>
    </r>
    <r>
      <rPr>
        <b/>
        <sz val="11"/>
        <rFont val="Tahoma"/>
        <family val="2"/>
      </rPr>
      <t xml:space="preserve">Uniquement </t>
    </r>
    <r>
      <rPr>
        <b/>
        <sz val="16"/>
        <color rgb="FFFF0000"/>
        <rFont val="Tahoma"/>
        <family val="2"/>
      </rPr>
      <t>salariés</t>
    </r>
  </si>
  <si>
    <r>
      <t xml:space="preserve">L'indemnité km se modifie en fonction de la </t>
    </r>
    <r>
      <rPr>
        <i/>
        <u/>
        <sz val="11"/>
        <rFont val="Calibri"/>
        <family val="2"/>
        <scheme val="minor"/>
      </rPr>
      <t>date</t>
    </r>
    <r>
      <rPr>
        <i/>
        <sz val="11"/>
        <rFont val="Calibri"/>
        <family val="2"/>
        <scheme val="minor"/>
      </rPr>
      <t xml:space="preserve"> du déplacement.  </t>
    </r>
  </si>
  <si>
    <r>
      <t xml:space="preserve">Les trajets de </t>
    </r>
    <r>
      <rPr>
        <b/>
        <sz val="11"/>
        <color rgb="FFFF0000"/>
        <rFont val="Calibri"/>
        <family val="2"/>
        <scheme val="minor"/>
      </rPr>
      <t>moins de 10 km</t>
    </r>
    <r>
      <rPr>
        <b/>
        <sz val="11"/>
        <rFont val="Calibri"/>
        <family val="2"/>
        <scheme val="minor"/>
      </rPr>
      <t xml:space="preserve"> ne sont pas autorisés (cfr annexe 1)</t>
    </r>
  </si>
  <si>
    <t xml:space="preserve">
</t>
  </si>
  <si>
    <t xml:space="preserve">Par intervenant, les frais de déplacement relatifs à une mission peuvent être globalisés mensuellement sur une note de frais unique, mais le détail doit être justifié ci-dessous. </t>
  </si>
  <si>
    <t>Plusieurs cellules comportent une formule</t>
  </si>
  <si>
    <t xml:space="preserve">Intervenant 1 : </t>
  </si>
  <si>
    <t>Moyen de
transport</t>
  </si>
  <si>
    <t>Si voiture</t>
  </si>
  <si>
    <t>Type
1 ou 2</t>
  </si>
  <si>
    <t>Montant Type 1</t>
  </si>
  <si>
    <t>Montant Type 2</t>
  </si>
  <si>
    <t>Date du déplacement
(JJ/MM/AAAA)</t>
  </si>
  <si>
    <t>Localité de départ
(CP - COMMUNE)</t>
  </si>
  <si>
    <t>Localité d'arrivée
(CP - COMMUNE)</t>
  </si>
  <si>
    <t>Objet de la mission</t>
  </si>
  <si>
    <t xml:space="preserve">km parcourus
</t>
  </si>
  <si>
    <t>Indemnité (€/km)</t>
  </si>
  <si>
    <t>Montant sur base indemnité /km</t>
  </si>
  <si>
    <t>Frais de parking</t>
  </si>
  <si>
    <t>Admissible
TYPE 1</t>
  </si>
  <si>
    <t>Admissible
TYPE 2</t>
  </si>
  <si>
    <t>Non admis
TYPE 1</t>
  </si>
  <si>
    <t>Non admis
TYPE 2</t>
  </si>
  <si>
    <t xml:space="preserve">Intervenant 2 : </t>
  </si>
  <si>
    <t>Date
(JJ/MM/AAAA)</t>
  </si>
  <si>
    <t xml:space="preserve">Intervenant 3 : </t>
  </si>
  <si>
    <t xml:space="preserve">Intervenant 4 : </t>
  </si>
  <si>
    <t xml:space="preserve">Intervenant 5 : </t>
  </si>
  <si>
    <t xml:space="preserve">Intervenant 6 : </t>
  </si>
  <si>
    <t xml:space="preserve">Intervenant 7 : </t>
  </si>
  <si>
    <t xml:space="preserve">Intervenant 8 : </t>
  </si>
  <si>
    <t xml:space="preserve">Intervenant 9 : </t>
  </si>
  <si>
    <t xml:space="preserve">Intervenant 10 : </t>
  </si>
  <si>
    <t xml:space="preserve">Intervenant 11 : </t>
  </si>
  <si>
    <t xml:space="preserve">Intervenant 12 : </t>
  </si>
  <si>
    <t>DC - D. Frais de déplacement: 
Tableau des indemnités kilométriques pour les missions en voiture</t>
  </si>
  <si>
    <t>uniquement salariés</t>
  </si>
  <si>
    <t>Du</t>
  </si>
  <si>
    <t>Au</t>
  </si>
  <si>
    <t xml:space="preserve">Indemnité par km (€/km) </t>
  </si>
  <si>
    <t>Complétez d'abord l'onglet 1C Tspersonnel</t>
  </si>
  <si>
    <t>Répartition APE</t>
  </si>
  <si>
    <r>
      <rPr>
        <sz val="18"/>
        <color rgb="FFFF0000"/>
        <rFont val="Calibri"/>
        <family val="2"/>
        <scheme val="minor"/>
      </rPr>
      <t>Formule</t>
    </r>
    <r>
      <rPr>
        <sz val="18"/>
        <color theme="1"/>
        <rFont val="Calibri"/>
        <family val="2"/>
        <scheme val="minor"/>
      </rPr>
      <t xml:space="preserve"> : Montant APE = </t>
    </r>
  </si>
  <si>
    <r>
      <t>(</t>
    </r>
    <r>
      <rPr>
        <sz val="18"/>
        <color rgb="FF00B050"/>
        <rFont val="Calibri"/>
        <family val="2"/>
        <scheme val="minor"/>
      </rPr>
      <t>proport° ETP.AN</t>
    </r>
    <r>
      <rPr>
        <sz val="18"/>
        <color theme="1"/>
        <rFont val="Calibri"/>
        <family val="2"/>
        <scheme val="minor"/>
      </rPr>
      <t xml:space="preserve"> / </t>
    </r>
    <r>
      <rPr>
        <sz val="18"/>
        <color theme="5" tint="-0.249977111117893"/>
        <rFont val="Calibri"/>
        <family val="2"/>
        <scheme val="minor"/>
      </rPr>
      <t>Tot propor</t>
    </r>
    <r>
      <rPr>
        <sz val="18"/>
        <color theme="1"/>
        <rFont val="Calibri"/>
        <family val="2"/>
        <scheme val="minor"/>
      </rPr>
      <t>.) X</t>
    </r>
    <r>
      <rPr>
        <sz val="18"/>
        <color rgb="FF0070C0"/>
        <rFont val="Calibri"/>
        <family val="2"/>
        <scheme val="minor"/>
      </rPr>
      <t xml:space="preserve"> Montant APE</t>
    </r>
  </si>
  <si>
    <t>Montant APE :</t>
  </si>
  <si>
    <t>Année concernée:</t>
  </si>
  <si>
    <t>Date début</t>
  </si>
  <si>
    <t>Date fin</t>
  </si>
  <si>
    <t>Taux occupation</t>
  </si>
  <si>
    <t>ETP</t>
  </si>
  <si>
    <t>Mois/année</t>
  </si>
  <si>
    <t xml:space="preserve">proport° ETP.AN </t>
  </si>
  <si>
    <t>répart°</t>
  </si>
  <si>
    <t>Par mois</t>
  </si>
  <si>
    <t>Total année</t>
  </si>
  <si>
    <t>Tot propor.</t>
  </si>
  <si>
    <t>Total ape subvention=</t>
  </si>
  <si>
    <t>D3</t>
  </si>
  <si>
    <t>D2</t>
  </si>
  <si>
    <t>D1bis</t>
  </si>
  <si>
    <t>D1</t>
  </si>
  <si>
    <t>C3</t>
  </si>
  <si>
    <t>C2</t>
  </si>
  <si>
    <t>C1bis</t>
  </si>
  <si>
    <t>C1</t>
  </si>
  <si>
    <t>B3/1</t>
  </si>
  <si>
    <t>B3/2</t>
  </si>
  <si>
    <t>B2/1</t>
  </si>
  <si>
    <t>B2/2</t>
  </si>
  <si>
    <t>B1/1bis</t>
  </si>
  <si>
    <t>B1/2bis</t>
  </si>
  <si>
    <t>B1</t>
  </si>
  <si>
    <t>A6/1</t>
  </si>
  <si>
    <t>A6/2
A6Sc</t>
  </si>
  <si>
    <t>A5/1</t>
  </si>
  <si>
    <t>A5/2
A5Sc</t>
  </si>
  <si>
    <t>A5/1bis</t>
  </si>
  <si>
    <t>A5/2bis
A5Sc/bis</t>
  </si>
  <si>
    <t>A4/1</t>
  </si>
  <si>
    <t>A4/2</t>
  </si>
  <si>
    <t>A4Sc</t>
  </si>
  <si>
    <t>A3</t>
  </si>
  <si>
    <t>A3M</t>
  </si>
  <si>
    <t>Abis</t>
  </si>
  <si>
    <t>A2</t>
  </si>
  <si>
    <t>A2M</t>
  </si>
  <si>
    <t>A1</t>
  </si>
  <si>
    <t>A1M</t>
  </si>
  <si>
    <r>
      <rPr>
        <b/>
        <sz val="12"/>
        <color theme="0"/>
        <rFont val="Wingdings"/>
        <charset val="2"/>
      </rPr>
      <t>à</t>
    </r>
    <r>
      <rPr>
        <b/>
        <sz val="12"/>
        <color theme="0"/>
        <rFont val="Segoe Fluent Icons"/>
        <family val="1"/>
      </rPr>
      <t xml:space="preserve"> </t>
    </r>
    <r>
      <rPr>
        <b/>
        <sz val="10"/>
        <color theme="0"/>
        <rFont val="Calibri"/>
        <family val="2"/>
        <scheme val="minor"/>
      </rPr>
      <t>Cette catégorie ne contient que des honoraires (aucun autre type de frais). Le numéro de pièce est obligatoire et est identique au nom du document correspondant. Chaque ligne est justifiée par un document séparé (Pas de regroupement de pièces). La première lettre est celle de la rubrique. Exemple pour la première pièce : B1 ou B1_Fournisseur. Les pièces supplémentaires sont nommées selon la pièce de référence. Exemple: B1_Fournisseur_Contrat ou B1_Contrat</t>
    </r>
  </si>
  <si>
    <t>Le numéro de pièce est obligatoire et est identique au nom du document correspondant. Chaque ligne est justifiée par un document séparé (Pas de regroupement de pièces). La première lettre est celle de la rubrique. Exemples: G1 ou G1_Fournisseur</t>
  </si>
  <si>
    <r>
      <rPr>
        <b/>
        <sz val="10"/>
        <color theme="0"/>
        <rFont val="Wingdings"/>
        <charset val="2"/>
      </rPr>
      <t>à</t>
    </r>
    <r>
      <rPr>
        <b/>
        <sz val="10"/>
        <color theme="0"/>
        <rFont val="Segoe Fluent Icons"/>
        <family val="1"/>
      </rPr>
      <t></t>
    </r>
    <r>
      <rPr>
        <b/>
        <sz val="10"/>
        <color theme="0"/>
        <rFont val="Calibri"/>
        <family val="2"/>
        <scheme val="minor"/>
      </rPr>
      <t xml:space="preserve"> Le numéro de pièce est obligatoire et est identique au nom du document correspondant. Chaque ligne est justifiée par un document séparé (Pas de regroupement de pièces). La première lettre est celle de la rubrique. Exemples: A1 ou A1_NomPrénom</t>
    </r>
  </si>
  <si>
    <r>
      <rPr>
        <b/>
        <sz val="10"/>
        <color theme="0"/>
        <rFont val="Wingdings"/>
        <charset val="2"/>
      </rPr>
      <t>à</t>
    </r>
    <r>
      <rPr>
        <b/>
        <sz val="10"/>
        <color theme="0"/>
        <rFont val="Segoe Fluent Icons"/>
        <family val="1"/>
      </rPr>
      <t></t>
    </r>
    <r>
      <rPr>
        <b/>
        <sz val="10"/>
        <color theme="0"/>
        <rFont val="Calibri"/>
        <family val="2"/>
        <scheme val="minor"/>
      </rPr>
      <t>Dans cette catégorie, il est possible que votre facture comprenne plusieurs taux de TVA. Utilisez alors une ligne par taux et indiquez le montant correspondant au taux. Le numéro de pièce est obligatoire et est identique au nom du document correspondant. Chaque ligne est justifiée par un document séparé (Pas de regroupement de pièces). La première lettre est celle de la rubrique. Exemples: C1 ou C1_Fournisseur</t>
    </r>
  </si>
  <si>
    <r>
      <rPr>
        <b/>
        <sz val="10"/>
        <color theme="0"/>
        <rFont val="Wingdings"/>
        <charset val="2"/>
      </rPr>
      <t>à</t>
    </r>
    <r>
      <rPr>
        <b/>
        <sz val="10"/>
        <color theme="0"/>
        <rFont val="Segoe Fluent Icons"/>
        <family val="1"/>
      </rPr>
      <t></t>
    </r>
    <r>
      <rPr>
        <b/>
        <sz val="10"/>
        <color theme="0"/>
        <rFont val="Calibri"/>
        <family val="2"/>
        <scheme val="minor"/>
      </rPr>
      <t>Les frais de déplacement (km avec la voiture privée, parking, train, avion) sont à encoder dans l'onglet 1D Frais de déplacement.  Les frais relatifs aux hébergements sont à encoder dans le tableau ci-dessous.
Dans cette catégorie, seules les lignes de globalisation (report de l'onglet 1D) ne doivent pas comporter de numéro de pièce car les pièces sont numérotées dans l'onglet 1D.</t>
    </r>
  </si>
  <si>
    <r>
      <rPr>
        <b/>
        <sz val="10"/>
        <color theme="0"/>
        <rFont val="Wingdings"/>
        <charset val="2"/>
      </rPr>
      <t>à</t>
    </r>
    <r>
      <rPr>
        <b/>
        <sz val="10"/>
        <color theme="0"/>
        <rFont val="Segoe Fluent Icons"/>
        <family val="1"/>
      </rPr>
      <t></t>
    </r>
    <r>
      <rPr>
        <b/>
        <sz val="10"/>
        <color theme="0"/>
        <rFont val="Calibri"/>
        <family val="2"/>
        <scheme val="minor"/>
      </rPr>
      <t>Le numéro de pièce est obligatoire et est identique au nom du document correspondant. Chaque ligne est justifiée par un document séparé (Pas de regroupement de pièces). La première lettre est celle de la rubrique. Exemples: E1 ou E1_Fournisseur</t>
    </r>
  </si>
  <si>
    <r>
      <rPr>
        <b/>
        <sz val="22"/>
        <color theme="0"/>
        <rFont val="Wingdings"/>
        <charset val="2"/>
      </rPr>
      <t>à</t>
    </r>
    <r>
      <rPr>
        <b/>
        <sz val="22"/>
        <color theme="0"/>
        <rFont val="Segoe Fluent Icons"/>
        <family val="1"/>
      </rPr>
      <t></t>
    </r>
    <r>
      <rPr>
        <b/>
        <sz val="12"/>
        <color theme="0"/>
        <rFont val="Calibri"/>
        <family val="2"/>
        <scheme val="minor"/>
      </rPr>
      <t>N'oubliez pas de fournir le contrat de travail de la personne. Si l'ancienneté dépasse le contrat de travail ou s'il s'agit d'un administrateur, fournir également le CV. Toutes les subventions dont votre structure bénéficie doivent apparaitre dans le tableau.</t>
    </r>
  </si>
  <si>
    <r>
      <rPr>
        <b/>
        <sz val="14"/>
        <color theme="0"/>
        <rFont val="Wingdings"/>
        <charset val="2"/>
      </rPr>
      <t>à</t>
    </r>
    <r>
      <rPr>
        <b/>
        <sz val="14"/>
        <color theme="0"/>
        <rFont val="Segoe Fluent Icons"/>
        <family val="1"/>
      </rPr>
      <t></t>
    </r>
    <r>
      <rPr>
        <b/>
        <sz val="12"/>
        <color theme="0"/>
        <rFont val="Calibri"/>
        <family val="2"/>
        <scheme val="minor"/>
      </rPr>
      <t>Cet onglet, ainsi que la catégorie B du tableau financier, ne reprennent que des honoraires (pas d'autres types de frais). N'oubliez pas de fournir le contrat de sous-traitance (la pièce doit être nommée selon la facture + contrat. exemple: B1_contrat ou B1_Fournisseur_contrat). Le nom de la personne qui preste est obligatoire au-delà du nom de la société. Les prestations doivent être correctement détaillées et correspondre à la facture. Toute refacturation doit être accompagnée de sa clé de répartition détaillée et de la facture d'origine.</t>
    </r>
  </si>
  <si>
    <t>V.20260506</t>
  </si>
  <si>
    <t>V.20260619</t>
  </si>
  <si>
    <t>correction bugs affichage</t>
  </si>
  <si>
    <t>V.20260714</t>
  </si>
  <si>
    <t>augmentation plage km</t>
  </si>
  <si>
    <t>N° Pièce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</si>
</sst>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2">
    <numFmt numFmtId="44" formatCode="_-* #,##0.00\ &quot;€&quot;_-;\-* #,##0.00\ &quot;€&quot;_-;_-* &quot;-&quot;??\ &quot;€&quot;_-;_-@_-"/>
    <numFmt numFmtId="43" formatCode="_-* #,##0.00_-;\-* #,##0.00_-;_-* &quot;-&quot;??_-;_-@_-"/>
    <numFmt numFmtId="164" formatCode="dd/mm/yy;@"/>
    <numFmt numFmtId="165" formatCode="0.0000"/>
    <numFmt numFmtId="166" formatCode="d/mm/yy;@"/>
    <numFmt numFmtId="167" formatCode="dd/mm/yyyy;@"/>
    <numFmt numFmtId="168" formatCode="m\/yyyy;;"/>
    <numFmt numFmtId="169" formatCode="#,##0.0000"/>
    <numFmt numFmtId="170" formatCode="0.0"/>
    <numFmt numFmtId="171" formatCode="_-* #,##0.00\ _€_-;\-* #,##0.00\ _€_-;_-* &quot;-&quot;??\ _€_-;_-@_-"/>
    <numFmt numFmtId="172" formatCode="_-* #,##0_-;\-* #,##0_-;_-* &quot;-&quot;??_-;_-@_-"/>
    <numFmt numFmtId="173" formatCode="0.0%"/>
  </numFmts>
  <fonts count="105">
    <font>
      <sz val="11"/>
      <color theme="1"/>
      <name val="Calibri"/>
      <family val="2"/>
      <scheme val="minor"/>
    </font>
    <font>
      <sz val="11"/>
      <color theme="1"/>
      <name val="Calibri"/>
      <family val="2"/>
      <scheme val="minor"/>
    </font>
    <font>
      <b/>
      <sz val="10"/>
      <color theme="1"/>
      <name val="Calibri"/>
      <family val="2"/>
      <scheme val="minor"/>
    </font>
    <font>
      <sz val="10"/>
      <color theme="1"/>
      <name val="Calibri"/>
      <family val="2"/>
      <scheme val="minor"/>
    </font>
    <font>
      <b/>
      <sz val="12"/>
      <color theme="1"/>
      <name val="Calibri"/>
      <family val="2"/>
      <scheme val="minor"/>
    </font>
    <font>
      <sz val="12"/>
      <color theme="1"/>
      <name val="Calibri"/>
      <family val="2"/>
      <scheme val="minor"/>
    </font>
    <font>
      <b/>
      <sz val="12"/>
      <color rgb="FFFF0000"/>
      <name val="Calibri"/>
      <family val="2"/>
      <scheme val="minor"/>
    </font>
    <font>
      <b/>
      <sz val="10"/>
      <color rgb="FFFF0000"/>
      <name val="Calibri"/>
      <family val="2"/>
      <scheme val="minor"/>
    </font>
    <font>
      <i/>
      <sz val="12"/>
      <color theme="1"/>
      <name val="Calibri"/>
      <family val="2"/>
      <scheme val="minor"/>
    </font>
    <font>
      <b/>
      <sz val="11"/>
      <color theme="1"/>
      <name val="Calibri"/>
      <family val="2"/>
      <scheme val="minor"/>
    </font>
    <font>
      <b/>
      <sz val="10"/>
      <name val="Arial"/>
      <family val="2"/>
    </font>
    <font>
      <sz val="10"/>
      <name val="Arial"/>
      <family val="2"/>
    </font>
    <font>
      <i/>
      <sz val="11"/>
      <color rgb="FF00B050"/>
      <name val="Calibri"/>
      <family val="2"/>
      <scheme val="minor"/>
    </font>
    <font>
      <i/>
      <sz val="10"/>
      <name val="Arial"/>
      <family val="2"/>
    </font>
    <font>
      <i/>
      <sz val="11"/>
      <color theme="1"/>
      <name val="Calibri"/>
      <family val="2"/>
      <scheme val="minor"/>
    </font>
    <font>
      <b/>
      <sz val="14"/>
      <color theme="1"/>
      <name val="Calibri"/>
      <family val="2"/>
      <scheme val="minor"/>
    </font>
    <font>
      <b/>
      <sz val="12"/>
      <name val="Calibri"/>
      <family val="2"/>
      <scheme val="minor"/>
    </font>
    <font>
      <sz val="12"/>
      <name val="Calibri"/>
      <family val="2"/>
      <scheme val="minor"/>
    </font>
    <font>
      <b/>
      <sz val="12"/>
      <name val="Arial"/>
      <family val="2"/>
    </font>
    <font>
      <b/>
      <i/>
      <sz val="12"/>
      <color rgb="FF00B050"/>
      <name val="Calibri"/>
      <family val="2"/>
      <scheme val="minor"/>
    </font>
    <font>
      <sz val="8"/>
      <name val="Calibri"/>
      <family val="2"/>
      <scheme val="minor"/>
    </font>
    <font>
      <b/>
      <i/>
      <sz val="11"/>
      <color rgb="FF00B050"/>
      <name val="Calibri"/>
      <family val="2"/>
      <scheme val="minor"/>
    </font>
    <font>
      <sz val="11"/>
      <name val="Calibri"/>
      <family val="2"/>
      <scheme val="minor"/>
    </font>
    <font>
      <b/>
      <i/>
      <sz val="10"/>
      <color rgb="FF00B050"/>
      <name val="Calibri"/>
      <family val="2"/>
      <scheme val="minor"/>
    </font>
    <font>
      <i/>
      <sz val="10"/>
      <color theme="1"/>
      <name val="Calibri"/>
      <family val="2"/>
      <scheme val="minor"/>
    </font>
    <font>
      <b/>
      <i/>
      <sz val="14"/>
      <color theme="1"/>
      <name val="Calibri"/>
      <family val="2"/>
      <scheme val="minor"/>
    </font>
    <font>
      <b/>
      <i/>
      <sz val="10"/>
      <name val="Arial"/>
      <family val="2"/>
    </font>
    <font>
      <i/>
      <sz val="11"/>
      <name val="Calibri"/>
      <family val="2"/>
      <scheme val="minor"/>
    </font>
    <font>
      <b/>
      <sz val="14"/>
      <name val="Calibri"/>
      <family val="2"/>
      <scheme val="minor"/>
    </font>
    <font>
      <b/>
      <i/>
      <sz val="11"/>
      <color theme="1"/>
      <name val="Calibri"/>
      <family val="2"/>
      <scheme val="minor"/>
    </font>
    <font>
      <i/>
      <u/>
      <sz val="11"/>
      <name val="Calibri"/>
      <family val="2"/>
      <scheme val="minor"/>
    </font>
    <font>
      <u/>
      <sz val="11"/>
      <color theme="10"/>
      <name val="Calibri"/>
      <family val="2"/>
      <scheme val="minor"/>
    </font>
    <font>
      <sz val="10"/>
      <color rgb="FFFF0000"/>
      <name val="Calibri"/>
      <family val="2"/>
      <scheme val="minor"/>
    </font>
    <font>
      <b/>
      <i/>
      <sz val="10"/>
      <color theme="1"/>
      <name val="Calibri"/>
      <family val="2"/>
      <scheme val="minor"/>
    </font>
    <font>
      <b/>
      <i/>
      <sz val="10"/>
      <color rgb="FFFF0000"/>
      <name val="Calibri"/>
      <family val="2"/>
      <scheme val="minor"/>
    </font>
    <font>
      <b/>
      <i/>
      <sz val="11"/>
      <color rgb="FFFF0000"/>
      <name val="Calibri"/>
      <family val="2"/>
      <scheme val="minor"/>
    </font>
    <font>
      <b/>
      <sz val="11"/>
      <color theme="1"/>
      <name val="Tahoma"/>
      <family val="2"/>
    </font>
    <font>
      <sz val="11"/>
      <color theme="0"/>
      <name val="Calibri"/>
      <family val="2"/>
      <scheme val="minor"/>
    </font>
    <font>
      <sz val="9"/>
      <color theme="1"/>
      <name val="Calibri"/>
      <family val="2"/>
      <scheme val="minor"/>
    </font>
    <font>
      <b/>
      <sz val="9"/>
      <color theme="1"/>
      <name val="Calibri"/>
      <family val="2"/>
      <scheme val="minor"/>
    </font>
    <font>
      <b/>
      <sz val="16"/>
      <color theme="1"/>
      <name val="Calibri"/>
      <family val="2"/>
      <scheme val="minor"/>
    </font>
    <font>
      <b/>
      <i/>
      <sz val="10"/>
      <color theme="0" tint="-0.249977111117893"/>
      <name val="Calibri"/>
      <family val="2"/>
      <scheme val="minor"/>
    </font>
    <font>
      <b/>
      <i/>
      <sz val="14"/>
      <color rgb="FFFF0000"/>
      <name val="Calibri"/>
      <family val="2"/>
      <scheme val="minor"/>
    </font>
    <font>
      <b/>
      <sz val="12"/>
      <name val="Segoe UI Emoji"/>
      <family val="2"/>
    </font>
    <font>
      <b/>
      <sz val="10.199999999999999"/>
      <name val="Calibri"/>
      <family val="2"/>
    </font>
    <font>
      <b/>
      <sz val="12"/>
      <name val="Calibri"/>
      <family val="2"/>
    </font>
    <font>
      <b/>
      <sz val="11"/>
      <name val="Tahoma"/>
      <family val="2"/>
    </font>
    <font>
      <b/>
      <sz val="16"/>
      <color rgb="FFFF0000"/>
      <name val="Tahoma"/>
      <family val="2"/>
    </font>
    <font>
      <b/>
      <i/>
      <sz val="12"/>
      <color theme="1"/>
      <name val="Calibri"/>
      <family val="2"/>
      <scheme val="minor"/>
    </font>
    <font>
      <b/>
      <sz val="22"/>
      <color theme="1"/>
      <name val="Segoe UI Emoji"/>
      <family val="2"/>
    </font>
    <font>
      <sz val="11"/>
      <color rgb="FFFF0000"/>
      <name val="Calibri"/>
      <family val="2"/>
      <scheme val="minor"/>
    </font>
    <font>
      <b/>
      <i/>
      <sz val="12"/>
      <color rgb="FFFF0000"/>
      <name val="Calibri"/>
      <family val="2"/>
      <scheme val="minor"/>
    </font>
    <font>
      <b/>
      <sz val="11"/>
      <color theme="0"/>
      <name val="Calibri"/>
      <family val="2"/>
      <scheme val="minor"/>
    </font>
    <font>
      <b/>
      <u/>
      <sz val="16"/>
      <color theme="1"/>
      <name val="Calibri"/>
      <family val="2"/>
      <scheme val="minor"/>
    </font>
    <font>
      <sz val="10"/>
      <name val="Calibri"/>
      <family val="2"/>
      <scheme val="minor"/>
    </font>
    <font>
      <sz val="12"/>
      <color rgb="FFFF0000"/>
      <name val="Calibri"/>
      <family val="2"/>
      <scheme val="minor"/>
    </font>
    <font>
      <b/>
      <i/>
      <sz val="24"/>
      <color rgb="FFFF0000"/>
      <name val="Calibri"/>
      <family val="2"/>
      <scheme val="minor"/>
    </font>
    <font>
      <b/>
      <u/>
      <sz val="28"/>
      <color rgb="FFFF0000"/>
      <name val="Calibri"/>
      <family val="2"/>
      <scheme val="minor"/>
    </font>
    <font>
      <b/>
      <sz val="11"/>
      <name val="Calibri"/>
      <family val="2"/>
      <charset val="2"/>
      <scheme val="minor"/>
    </font>
    <font>
      <b/>
      <sz val="11"/>
      <name val="Calibri"/>
      <family val="2"/>
      <scheme val="minor"/>
    </font>
    <font>
      <b/>
      <sz val="12"/>
      <color theme="1"/>
      <name val="Wingdings"/>
      <charset val="2"/>
    </font>
    <font>
      <b/>
      <sz val="11"/>
      <color rgb="FFFF0000"/>
      <name val="Calibri"/>
      <family val="2"/>
      <scheme val="minor"/>
    </font>
    <font>
      <sz val="10"/>
      <name val="MS Sans Serif"/>
      <family val="2"/>
    </font>
    <font>
      <b/>
      <sz val="10"/>
      <name val="Calibri"/>
      <family val="2"/>
      <scheme val="minor"/>
    </font>
    <font>
      <b/>
      <sz val="14"/>
      <color rgb="FFFF0000"/>
      <name val="Calibri"/>
      <family val="2"/>
      <scheme val="minor"/>
    </font>
    <font>
      <u/>
      <sz val="12"/>
      <color theme="10"/>
      <name val="Calibri"/>
      <family val="2"/>
      <scheme val="minor"/>
    </font>
    <font>
      <b/>
      <i/>
      <u/>
      <sz val="16"/>
      <color theme="10"/>
      <name val="Calibri"/>
      <family val="2"/>
      <scheme val="minor"/>
    </font>
    <font>
      <b/>
      <sz val="12"/>
      <color theme="0"/>
      <name val="Calibri"/>
      <family val="2"/>
      <scheme val="minor"/>
    </font>
    <font>
      <sz val="10"/>
      <color rgb="FF000000"/>
      <name val="Arial Narrow"/>
      <family val="2"/>
    </font>
    <font>
      <b/>
      <sz val="8"/>
      <color theme="1"/>
      <name val="Calibri"/>
      <family val="2"/>
    </font>
    <font>
      <b/>
      <sz val="9"/>
      <color theme="1"/>
      <name val="Segoe UI Emoji"/>
      <family val="2"/>
    </font>
    <font>
      <sz val="12"/>
      <color theme="0"/>
      <name val="Calibri"/>
      <family val="2"/>
      <scheme val="minor"/>
    </font>
    <font>
      <b/>
      <sz val="10"/>
      <color theme="0"/>
      <name val="Arial"/>
      <family val="2"/>
    </font>
    <font>
      <b/>
      <sz val="11"/>
      <name val="Arial"/>
      <family val="2"/>
    </font>
    <font>
      <u/>
      <sz val="10"/>
      <color theme="10"/>
      <name val="Calibri"/>
      <family val="2"/>
      <scheme val="minor"/>
    </font>
    <font>
      <b/>
      <sz val="10"/>
      <color theme="0"/>
      <name val="Calibri"/>
      <family val="2"/>
      <scheme val="minor"/>
    </font>
    <font>
      <sz val="20"/>
      <color theme="1"/>
      <name val="Calibri"/>
      <family val="2"/>
      <scheme val="minor"/>
    </font>
    <font>
      <b/>
      <sz val="11"/>
      <color rgb="FFFF99CC"/>
      <name val="Calibri"/>
      <family val="2"/>
      <scheme val="minor"/>
    </font>
    <font>
      <sz val="18"/>
      <color theme="1"/>
      <name val="Calibri"/>
      <family val="2"/>
      <scheme val="minor"/>
    </font>
    <font>
      <sz val="18"/>
      <color rgb="FFFF0000"/>
      <name val="Calibri"/>
      <family val="2"/>
      <scheme val="minor"/>
    </font>
    <font>
      <sz val="18"/>
      <color rgb="FF00B050"/>
      <name val="Calibri"/>
      <family val="2"/>
      <scheme val="minor"/>
    </font>
    <font>
      <sz val="18"/>
      <color theme="5" tint="-0.249977111117893"/>
      <name val="Calibri"/>
      <family val="2"/>
      <scheme val="minor"/>
    </font>
    <font>
      <sz val="18"/>
      <color rgb="FF0070C0"/>
      <name val="Calibri"/>
      <family val="2"/>
      <scheme val="minor"/>
    </font>
    <font>
      <sz val="11"/>
      <color rgb="FF0070C0"/>
      <name val="Calibri"/>
      <family val="2"/>
      <scheme val="minor"/>
    </font>
    <font>
      <b/>
      <sz val="11"/>
      <color rgb="FF0070C0"/>
      <name val="Calibri"/>
      <family val="2"/>
      <scheme val="minor"/>
    </font>
    <font>
      <sz val="11"/>
      <color rgb="FF00B050"/>
      <name val="Calibri"/>
      <family val="2"/>
      <scheme val="minor"/>
    </font>
    <font>
      <sz val="10"/>
      <color rgb="FF424242"/>
      <name val="Segoe UI"/>
      <family val="2"/>
    </font>
    <font>
      <sz val="11"/>
      <color theme="5" tint="-0.249977111117893"/>
      <name val="Calibri"/>
      <family val="2"/>
      <scheme val="minor"/>
    </font>
    <font>
      <sz val="14"/>
      <color theme="1"/>
      <name val="Calibri"/>
      <family val="2"/>
      <scheme val="minor"/>
    </font>
    <font>
      <sz val="9"/>
      <color indexed="81"/>
      <name val="Tahoma"/>
      <charset val="1"/>
    </font>
    <font>
      <b/>
      <sz val="9"/>
      <color indexed="81"/>
      <name val="Tahoma"/>
      <charset val="1"/>
    </font>
    <font>
      <b/>
      <sz val="11"/>
      <color rgb="FFCC9900"/>
      <name val="Calibri"/>
      <family val="2"/>
      <scheme val="minor"/>
    </font>
    <font>
      <b/>
      <sz val="10"/>
      <color theme="0" tint="-0.14999847407452621"/>
      <name val="Calibri"/>
      <family val="2"/>
      <scheme val="minor"/>
    </font>
    <font>
      <b/>
      <sz val="10"/>
      <color theme="9" tint="0.79998168889431442"/>
      <name val="Calibri"/>
      <family val="2"/>
      <scheme val="minor"/>
    </font>
    <font>
      <b/>
      <sz val="10"/>
      <color theme="5" tint="0.59999389629810485"/>
      <name val="Calibri"/>
      <family val="2"/>
      <scheme val="minor"/>
    </font>
    <font>
      <b/>
      <sz val="12"/>
      <color theme="0"/>
      <name val="Wingdings"/>
      <charset val="2"/>
    </font>
    <font>
      <b/>
      <sz val="12"/>
      <color theme="0"/>
      <name val="Segoe Fluent Icons"/>
      <family val="1"/>
    </font>
    <font>
      <b/>
      <sz val="10"/>
      <color theme="0"/>
      <name val="Calibri"/>
      <family val="2"/>
      <charset val="2"/>
      <scheme val="minor"/>
    </font>
    <font>
      <b/>
      <sz val="10"/>
      <color theme="0"/>
      <name val="Wingdings"/>
      <charset val="2"/>
    </font>
    <font>
      <b/>
      <sz val="10"/>
      <color theme="0"/>
      <name val="Segoe Fluent Icons"/>
      <family val="1"/>
    </font>
    <font>
      <b/>
      <sz val="14"/>
      <color theme="0"/>
      <name val="Wingdings"/>
      <charset val="2"/>
    </font>
    <font>
      <b/>
      <sz val="14"/>
      <color theme="0"/>
      <name val="Segoe Fluent Icons"/>
      <family val="1"/>
    </font>
    <font>
      <b/>
      <sz val="12"/>
      <color theme="0"/>
      <name val="Calibri"/>
      <family val="2"/>
      <charset val="2"/>
      <scheme val="minor"/>
    </font>
    <font>
      <b/>
      <sz val="22"/>
      <color theme="0"/>
      <name val="Wingdings"/>
      <charset val="2"/>
    </font>
    <font>
      <b/>
      <sz val="22"/>
      <color theme="0"/>
      <name val="Segoe Fluent Icons"/>
      <family val="1"/>
    </font>
  </fonts>
  <fills count="30">
    <fill>
      <patternFill patternType="none"/>
    </fill>
    <fill>
      <patternFill patternType="gray125"/>
    </fill>
    <fill>
      <patternFill patternType="solid">
        <fgColor theme="9" tint="0.79998168889431442"/>
        <bgColor indexed="64"/>
      </patternFill>
    </fill>
    <fill>
      <patternFill patternType="solid">
        <fgColor theme="9" tint="0.59999389629810485"/>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7" tint="0.79998168889431442"/>
        <bgColor indexed="64"/>
      </patternFill>
    </fill>
    <fill>
      <patternFill patternType="solid">
        <fgColor rgb="FFFFFF00"/>
        <bgColor indexed="64"/>
      </patternFill>
    </fill>
    <fill>
      <patternFill patternType="solid">
        <fgColor theme="5" tint="0.39997558519241921"/>
        <bgColor indexed="64"/>
      </patternFill>
    </fill>
    <fill>
      <patternFill patternType="solid">
        <fgColor rgb="FF92D050"/>
        <bgColor indexed="64"/>
      </patternFill>
    </fill>
    <fill>
      <patternFill patternType="solid">
        <fgColor theme="4" tint="0.39997558519241921"/>
        <bgColor indexed="64"/>
      </patternFill>
    </fill>
    <fill>
      <patternFill patternType="solid">
        <fgColor rgb="FFFF99CC"/>
        <bgColor indexed="64"/>
      </patternFill>
    </fill>
    <fill>
      <patternFill patternType="solid">
        <fgColor rgb="FF00B0F0"/>
        <bgColor indexed="64"/>
      </patternFill>
    </fill>
    <fill>
      <patternFill patternType="solid">
        <fgColor theme="0" tint="-0.14999847407452621"/>
        <bgColor indexed="64"/>
      </patternFill>
    </fill>
    <fill>
      <patternFill patternType="solid">
        <fgColor rgb="FFCC9900"/>
        <bgColor indexed="64"/>
      </patternFill>
    </fill>
    <fill>
      <patternFill patternType="solid">
        <fgColor theme="5" tint="0.79998168889431442"/>
        <bgColor indexed="64"/>
      </patternFill>
    </fill>
    <fill>
      <patternFill patternType="solid">
        <fgColor theme="7" tint="0.39997558519241921"/>
        <bgColor indexed="64"/>
      </patternFill>
    </fill>
    <fill>
      <patternFill patternType="lightUp">
        <bgColor auto="1"/>
      </patternFill>
    </fill>
    <fill>
      <patternFill patternType="solid">
        <fgColor theme="7" tint="-0.249977111117893"/>
        <bgColor indexed="64"/>
      </patternFill>
    </fill>
    <fill>
      <patternFill patternType="solid">
        <fgColor theme="5" tint="0.59999389629810485"/>
        <bgColor indexed="64"/>
      </patternFill>
    </fill>
    <fill>
      <patternFill patternType="lightUp"/>
    </fill>
    <fill>
      <patternFill patternType="solid">
        <fgColor theme="2"/>
        <bgColor indexed="64"/>
      </patternFill>
    </fill>
    <fill>
      <patternFill patternType="solid">
        <fgColor theme="0" tint="-4.9989318521683403E-2"/>
        <bgColor indexed="64"/>
      </patternFill>
    </fill>
    <fill>
      <patternFill patternType="solid">
        <fgColor rgb="FF00B050"/>
        <bgColor indexed="64"/>
      </patternFill>
    </fill>
    <fill>
      <patternFill patternType="solid">
        <fgColor rgb="FFFFC000"/>
        <bgColor indexed="64"/>
      </patternFill>
    </fill>
    <fill>
      <patternFill patternType="solid">
        <fgColor rgb="FFFF6600"/>
        <bgColor indexed="64"/>
      </patternFill>
    </fill>
    <fill>
      <patternFill patternType="solid">
        <fgColor rgb="FFFFF9E7"/>
        <bgColor indexed="64"/>
      </patternFill>
    </fill>
    <fill>
      <patternFill patternType="solid">
        <fgColor rgb="FFFAFAFA"/>
        <bgColor indexed="64"/>
      </patternFill>
    </fill>
    <fill>
      <patternFill patternType="solid">
        <fgColor theme="8" tint="0.59999389629810485"/>
        <bgColor indexed="64"/>
      </patternFill>
    </fill>
    <fill>
      <patternFill patternType="solid">
        <fgColor rgb="FF7030A0"/>
        <bgColor indexed="64"/>
      </patternFill>
    </fill>
  </fills>
  <borders count="123">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right/>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right/>
      <top style="medium">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auto="1"/>
      </left>
      <right/>
      <top/>
      <bottom style="medium">
        <color auto="1"/>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bottom style="thin">
        <color indexed="64"/>
      </bottom>
      <diagonal/>
    </border>
    <border>
      <left/>
      <right/>
      <top/>
      <bottom style="thin">
        <color indexed="64"/>
      </bottom>
      <diagonal/>
    </border>
    <border>
      <left style="thin">
        <color indexed="64"/>
      </left>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auto="1"/>
      </left>
      <right/>
      <top style="thin">
        <color indexed="64"/>
      </top>
      <bottom style="medium">
        <color indexed="64"/>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dashDot">
        <color indexed="64"/>
      </bottom>
      <diagonal/>
    </border>
    <border>
      <left style="thin">
        <color indexed="64"/>
      </left>
      <right style="thin">
        <color indexed="64"/>
      </right>
      <top style="thin">
        <color indexed="64"/>
      </top>
      <bottom style="dashDot">
        <color indexed="64"/>
      </bottom>
      <diagonal/>
    </border>
    <border>
      <left style="thin">
        <color indexed="64"/>
      </left>
      <right/>
      <top style="thin">
        <color indexed="64"/>
      </top>
      <bottom style="dashDot">
        <color indexed="64"/>
      </bottom>
      <diagonal/>
    </border>
    <border>
      <left style="thin">
        <color indexed="64"/>
      </left>
      <right style="medium">
        <color indexed="64"/>
      </right>
      <top style="thin">
        <color indexed="64"/>
      </top>
      <bottom style="dashDot">
        <color indexed="64"/>
      </bottom>
      <diagonal/>
    </border>
    <border>
      <left/>
      <right style="thin">
        <color indexed="64"/>
      </right>
      <top style="thin">
        <color indexed="64"/>
      </top>
      <bottom style="dashDot">
        <color indexed="64"/>
      </bottom>
      <diagonal/>
    </border>
    <border>
      <left/>
      <right/>
      <top/>
      <bottom style="dashDot">
        <color indexed="64"/>
      </bottom>
      <diagonal/>
    </border>
    <border>
      <left style="medium">
        <color indexed="64"/>
      </left>
      <right style="medium">
        <color indexed="64"/>
      </right>
      <top/>
      <bottom style="thin">
        <color indexed="64"/>
      </bottom>
      <diagonal/>
    </border>
    <border>
      <left style="medium">
        <color theme="7"/>
      </left>
      <right/>
      <top style="medium">
        <color theme="7"/>
      </top>
      <bottom style="medium">
        <color theme="7"/>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style="thin">
        <color indexed="64"/>
      </top>
      <bottom style="thin">
        <color indexed="64"/>
      </bottom>
      <diagonal/>
    </border>
    <border>
      <left style="thin">
        <color indexed="64"/>
      </left>
      <right style="thin">
        <color indexed="64"/>
      </right>
      <top style="dashDot">
        <color indexed="64"/>
      </top>
      <bottom style="thin">
        <color indexed="64"/>
      </bottom>
      <diagonal/>
    </border>
    <border>
      <left/>
      <right style="medium">
        <color indexed="64"/>
      </right>
      <top style="thin">
        <color indexed="64"/>
      </top>
      <bottom style="medium">
        <color indexed="64"/>
      </bottom>
      <diagonal/>
    </border>
    <border>
      <left style="medium">
        <color rgb="FFFFC000"/>
      </left>
      <right/>
      <top style="medium">
        <color rgb="FFFFC000"/>
      </top>
      <bottom/>
      <diagonal/>
    </border>
    <border>
      <left/>
      <right/>
      <top style="medium">
        <color rgb="FFFFC000"/>
      </top>
      <bottom/>
      <diagonal/>
    </border>
    <border>
      <left/>
      <right style="medium">
        <color rgb="FFFFC000"/>
      </right>
      <top style="medium">
        <color rgb="FFFFC000"/>
      </top>
      <bottom/>
      <diagonal/>
    </border>
    <border>
      <left style="medium">
        <color rgb="FFFFC000"/>
      </left>
      <right/>
      <top/>
      <bottom style="medium">
        <color rgb="FFFFC000"/>
      </bottom>
      <diagonal/>
    </border>
    <border>
      <left/>
      <right/>
      <top/>
      <bottom style="medium">
        <color rgb="FFFFC000"/>
      </bottom>
      <diagonal/>
    </border>
    <border>
      <left/>
      <right style="medium">
        <color rgb="FFFFC000"/>
      </right>
      <top/>
      <bottom style="medium">
        <color rgb="FFFFC000"/>
      </bottom>
      <diagonal/>
    </border>
    <border>
      <left style="double">
        <color indexed="64"/>
      </left>
      <right style="thin">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double">
        <color indexed="64"/>
      </right>
      <top style="double">
        <color indexed="64"/>
      </top>
      <bottom style="thin">
        <color indexed="64"/>
      </bottom>
      <diagonal/>
    </border>
    <border>
      <left/>
      <right style="double">
        <color indexed="64"/>
      </right>
      <top style="thin">
        <color indexed="64"/>
      </top>
      <bottom style="thin">
        <color indexed="64"/>
      </bottom>
      <diagonal/>
    </border>
    <border>
      <left/>
      <right/>
      <top style="thin">
        <color indexed="64"/>
      </top>
      <bottom style="double">
        <color indexed="64"/>
      </bottom>
      <diagonal/>
    </border>
    <border>
      <left/>
      <right style="double">
        <color indexed="64"/>
      </right>
      <top style="thin">
        <color indexed="64"/>
      </top>
      <bottom style="double">
        <color indexed="64"/>
      </bottom>
      <diagonal/>
    </border>
    <border>
      <left style="thin">
        <color indexed="64"/>
      </left>
      <right/>
      <top style="thin">
        <color indexed="64"/>
      </top>
      <bottom style="double">
        <color indexed="64"/>
      </bottom>
      <diagonal/>
    </border>
    <border>
      <left style="double">
        <color indexed="64"/>
      </left>
      <right style="thin">
        <color indexed="64"/>
      </right>
      <top/>
      <bottom style="thin">
        <color indexed="64"/>
      </bottom>
      <diagonal/>
    </border>
    <border>
      <left style="medium">
        <color theme="7"/>
      </left>
      <right/>
      <top/>
      <bottom/>
      <diagonal/>
    </border>
    <border>
      <left/>
      <right/>
      <top style="thin">
        <color indexed="64"/>
      </top>
      <bottom style="dashDot">
        <color indexed="64"/>
      </bottom>
      <diagonal/>
    </border>
    <border>
      <left/>
      <right/>
      <top style="dashDot">
        <color indexed="64"/>
      </top>
      <bottom style="thin">
        <color indexed="64"/>
      </bottom>
      <diagonal/>
    </border>
    <border>
      <left style="medium">
        <color rgb="FFFF0000"/>
      </left>
      <right/>
      <top style="medium">
        <color rgb="FFFF0000"/>
      </top>
      <bottom/>
      <diagonal/>
    </border>
    <border>
      <left/>
      <right/>
      <top style="medium">
        <color rgb="FFFF0000"/>
      </top>
      <bottom/>
      <diagonal/>
    </border>
    <border>
      <left/>
      <right style="medium">
        <color rgb="FFFF0000"/>
      </right>
      <top style="medium">
        <color rgb="FFFF0000"/>
      </top>
      <bottom/>
      <diagonal/>
    </border>
    <border>
      <left style="medium">
        <color rgb="FFFF0000"/>
      </left>
      <right/>
      <top/>
      <bottom style="medium">
        <color rgb="FFFF0000"/>
      </bottom>
      <diagonal/>
    </border>
    <border>
      <left/>
      <right/>
      <top/>
      <bottom style="medium">
        <color rgb="FFFF0000"/>
      </bottom>
      <diagonal/>
    </border>
    <border>
      <left/>
      <right style="medium">
        <color rgb="FFFF0000"/>
      </right>
      <top/>
      <bottom style="medium">
        <color rgb="FFFF0000"/>
      </bottom>
      <diagonal/>
    </border>
    <border>
      <left style="double">
        <color indexed="64"/>
      </left>
      <right style="thin">
        <color indexed="64"/>
      </right>
      <top style="thin">
        <color indexed="64"/>
      </top>
      <bottom/>
      <diagonal/>
    </border>
    <border>
      <left/>
      <right style="double">
        <color indexed="64"/>
      </right>
      <top style="thin">
        <color indexed="64"/>
      </top>
      <bottom/>
      <diagonal/>
    </border>
    <border>
      <left style="medium">
        <color rgb="FFFFC000"/>
      </left>
      <right/>
      <top style="medium">
        <color theme="5" tint="0.39994506668294322"/>
      </top>
      <bottom/>
      <diagonal/>
    </border>
    <border>
      <left/>
      <right/>
      <top style="medium">
        <color theme="5" tint="0.39994506668294322"/>
      </top>
      <bottom/>
      <diagonal/>
    </border>
    <border>
      <left/>
      <right style="medium">
        <color theme="5" tint="0.39994506668294322"/>
      </right>
      <top style="medium">
        <color theme="5" tint="0.39994506668294322"/>
      </top>
      <bottom/>
      <diagonal/>
    </border>
    <border>
      <left style="medium">
        <color rgb="FFFFC000"/>
      </left>
      <right/>
      <top/>
      <bottom style="medium">
        <color theme="5" tint="0.39994506668294322"/>
      </bottom>
      <diagonal/>
    </border>
    <border>
      <left/>
      <right/>
      <top/>
      <bottom style="medium">
        <color theme="5" tint="0.39994506668294322"/>
      </bottom>
      <diagonal/>
    </border>
    <border>
      <left/>
      <right style="medium">
        <color theme="5" tint="0.39994506668294322"/>
      </right>
      <top/>
      <bottom style="medium">
        <color theme="5" tint="0.39994506668294322"/>
      </bottom>
      <diagonal/>
    </border>
    <border>
      <left style="medium">
        <color indexed="64"/>
      </left>
      <right style="medium">
        <color indexed="64"/>
      </right>
      <top/>
      <bottom/>
      <diagonal/>
    </border>
    <border>
      <left/>
      <right style="medium">
        <color indexed="64"/>
      </right>
      <top/>
      <bottom style="thin">
        <color indexed="64"/>
      </bottom>
      <diagonal/>
    </border>
    <border>
      <left style="thin">
        <color indexed="64"/>
      </left>
      <right style="medium">
        <color indexed="64"/>
      </right>
      <top style="medium">
        <color indexed="64"/>
      </top>
      <bottom/>
      <diagonal/>
    </border>
    <border>
      <left style="medium">
        <color indexed="64"/>
      </left>
      <right style="medium">
        <color indexed="64"/>
      </right>
      <top style="thin">
        <color indexed="64"/>
      </top>
      <bottom/>
      <diagonal/>
    </border>
    <border>
      <left style="medium">
        <color indexed="64"/>
      </left>
      <right/>
      <top/>
      <bottom/>
      <diagonal/>
    </border>
    <border>
      <left style="medium">
        <color indexed="64"/>
      </left>
      <right/>
      <top style="thin">
        <color indexed="64"/>
      </top>
      <bottom style="thin">
        <color theme="4" tint="0.39997558519241921"/>
      </bottom>
      <diagonal/>
    </border>
    <border>
      <left style="thin">
        <color indexed="64"/>
      </left>
      <right/>
      <top style="thin">
        <color indexed="64"/>
      </top>
      <bottom style="thin">
        <color theme="4" tint="0.39997558519241921"/>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right/>
      <top style="medium">
        <color rgb="FF000000"/>
      </top>
      <bottom style="medium">
        <color rgb="FF000000"/>
      </bottom>
      <diagonal/>
    </border>
    <border>
      <left/>
      <right/>
      <top style="medium">
        <color rgb="FF000000"/>
      </top>
      <bottom/>
      <diagonal/>
    </border>
    <border>
      <left style="thin">
        <color rgb="FF000000"/>
      </left>
      <right/>
      <top style="medium">
        <color rgb="FF000000"/>
      </top>
      <bottom style="medium">
        <color rgb="FF000000"/>
      </bottom>
      <diagonal/>
    </border>
    <border>
      <left/>
      <right style="medium">
        <color indexed="64"/>
      </right>
      <top/>
      <bottom/>
      <diagonal/>
    </border>
    <border>
      <left style="thin">
        <color indexed="64"/>
      </left>
      <right/>
      <top style="medium">
        <color rgb="FF000000"/>
      </top>
      <bottom/>
      <diagonal/>
    </border>
  </borders>
  <cellStyleXfs count="8">
    <xf numFmtId="0" fontId="0" fillId="0" borderId="0"/>
    <xf numFmtId="44" fontId="1" fillId="0" borderId="0" applyFont="0" applyFill="0" applyBorder="0" applyAlignment="0" applyProtection="0"/>
    <xf numFmtId="0" fontId="31" fillId="0" borderId="0" applyNumberForma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62" fillId="0" borderId="0"/>
    <xf numFmtId="0" fontId="68" fillId="0" borderId="0"/>
    <xf numFmtId="0" fontId="22" fillId="0" borderId="0"/>
  </cellStyleXfs>
  <cellXfs count="1093">
    <xf numFmtId="0" fontId="0" fillId="0" borderId="0" xfId="0"/>
    <xf numFmtId="0" fontId="2" fillId="0" borderId="0" xfId="0" applyFont="1" applyAlignment="1">
      <alignment horizontal="center" vertical="center" wrapText="1"/>
    </xf>
    <xf numFmtId="0" fontId="3" fillId="0" borderId="0" xfId="0" applyFont="1" applyAlignment="1">
      <alignment horizontal="center" vertical="center"/>
    </xf>
    <xf numFmtId="0" fontId="3" fillId="0" borderId="0" xfId="0" applyFont="1" applyAlignment="1">
      <alignment horizontal="center" vertical="center" wrapText="1"/>
    </xf>
    <xf numFmtId="0" fontId="3" fillId="0" borderId="0" xfId="0" applyFont="1" applyAlignment="1">
      <alignment vertical="center" wrapText="1"/>
    </xf>
    <xf numFmtId="0" fontId="3" fillId="0" borderId="0" xfId="0" applyFont="1" applyAlignment="1">
      <alignment vertical="center"/>
    </xf>
    <xf numFmtId="164" fontId="3" fillId="0" borderId="0" xfId="0" applyNumberFormat="1" applyFont="1" applyAlignment="1">
      <alignment horizontal="center" vertical="center"/>
    </xf>
    <xf numFmtId="44" fontId="3" fillId="0" borderId="0" xfId="1" applyFont="1" applyAlignment="1">
      <alignment vertical="center"/>
    </xf>
    <xf numFmtId="164" fontId="3" fillId="0" borderId="0" xfId="0" applyNumberFormat="1" applyFont="1" applyAlignment="1">
      <alignment horizontal="center" vertical="center" wrapText="1"/>
    </xf>
    <xf numFmtId="44" fontId="3" fillId="0" borderId="0" xfId="1" applyFont="1" applyAlignment="1">
      <alignment vertical="center" wrapText="1"/>
    </xf>
    <xf numFmtId="0" fontId="4" fillId="0" borderId="0" xfId="0" applyFont="1" applyAlignment="1">
      <alignment horizontal="left" vertical="center"/>
    </xf>
    <xf numFmtId="44" fontId="4" fillId="0" borderId="0" xfId="1" applyFont="1" applyAlignment="1">
      <alignment horizontal="left" vertical="center"/>
    </xf>
    <xf numFmtId="0" fontId="5" fillId="0" borderId="0" xfId="0" applyFont="1" applyAlignment="1">
      <alignment horizontal="left" vertical="center"/>
    </xf>
    <xf numFmtId="165" fontId="3" fillId="0" borderId="0" xfId="0" applyNumberFormat="1" applyFont="1" applyAlignment="1">
      <alignment vertical="center"/>
    </xf>
    <xf numFmtId="165" fontId="3" fillId="0" borderId="0" xfId="0" applyNumberFormat="1" applyFont="1" applyAlignment="1">
      <alignment vertical="center" wrapText="1"/>
    </xf>
    <xf numFmtId="10" fontId="4" fillId="0" borderId="0" xfId="0" applyNumberFormat="1" applyFont="1" applyAlignment="1">
      <alignment horizontal="left" vertical="center"/>
    </xf>
    <xf numFmtId="10" fontId="3" fillId="0" borderId="0" xfId="0" applyNumberFormat="1" applyFont="1" applyAlignment="1">
      <alignment vertical="center"/>
    </xf>
    <xf numFmtId="10" fontId="3" fillId="0" borderId="0" xfId="0" applyNumberFormat="1" applyFont="1" applyAlignment="1">
      <alignment vertical="center" wrapText="1"/>
    </xf>
    <xf numFmtId="0" fontId="4" fillId="0" borderId="0" xfId="0" applyFont="1" applyAlignment="1">
      <alignment horizontal="center" vertical="center"/>
    </xf>
    <xf numFmtId="44" fontId="2" fillId="0" borderId="0" xfId="1" applyFont="1" applyAlignment="1">
      <alignment vertical="center" wrapText="1"/>
    </xf>
    <xf numFmtId="165" fontId="2" fillId="0" borderId="0" xfId="0" applyNumberFormat="1" applyFont="1" applyAlignment="1">
      <alignment vertical="center" wrapText="1"/>
    </xf>
    <xf numFmtId="10" fontId="2" fillId="0" borderId="0" xfId="0" applyNumberFormat="1" applyFont="1" applyAlignment="1">
      <alignment vertical="center" wrapText="1"/>
    </xf>
    <xf numFmtId="0" fontId="3" fillId="0" borderId="1" xfId="0" applyFont="1" applyBorder="1" applyAlignment="1">
      <alignment vertical="center" wrapText="1"/>
    </xf>
    <xf numFmtId="1" fontId="4" fillId="0" borderId="0" xfId="0" applyNumberFormat="1" applyFont="1" applyAlignment="1">
      <alignment horizontal="left" vertical="center"/>
    </xf>
    <xf numFmtId="1" fontId="3" fillId="0" borderId="0" xfId="0" applyNumberFormat="1" applyFont="1" applyAlignment="1">
      <alignment horizontal="center" vertical="center"/>
    </xf>
    <xf numFmtId="1" fontId="3" fillId="0" borderId="0" xfId="0" applyNumberFormat="1" applyFont="1" applyAlignment="1">
      <alignment horizontal="center" vertical="center" wrapText="1"/>
    </xf>
    <xf numFmtId="0" fontId="3" fillId="0" borderId="5" xfId="0" applyFont="1" applyBorder="1" applyAlignment="1">
      <alignment vertical="center" wrapText="1"/>
    </xf>
    <xf numFmtId="0" fontId="3" fillId="0" borderId="16" xfId="0" applyFont="1" applyBorder="1" applyAlignment="1">
      <alignment vertical="center" wrapText="1"/>
    </xf>
    <xf numFmtId="0" fontId="3" fillId="0" borderId="8" xfId="0" applyFont="1" applyBorder="1" applyAlignment="1">
      <alignment vertical="center" wrapText="1"/>
    </xf>
    <xf numFmtId="0" fontId="6" fillId="0" borderId="0" xfId="0" applyFont="1" applyAlignment="1">
      <alignment horizontal="left" vertical="center"/>
    </xf>
    <xf numFmtId="10" fontId="6" fillId="0" borderId="0" xfId="0" applyNumberFormat="1" applyFont="1" applyAlignment="1">
      <alignment horizontal="left" vertical="center"/>
    </xf>
    <xf numFmtId="0" fontId="8" fillId="0" borderId="0" xfId="0" applyFont="1" applyAlignment="1">
      <alignment vertical="center" wrapText="1"/>
    </xf>
    <xf numFmtId="4" fontId="4" fillId="0" borderId="0" xfId="1" applyNumberFormat="1" applyFont="1" applyAlignment="1">
      <alignment horizontal="left" vertical="center"/>
    </xf>
    <xf numFmtId="4" fontId="2" fillId="0" borderId="0" xfId="1" applyNumberFormat="1" applyFont="1" applyAlignment="1">
      <alignment vertical="center" wrapText="1"/>
    </xf>
    <xf numFmtId="4" fontId="3" fillId="0" borderId="0" xfId="1" applyNumberFormat="1" applyFont="1" applyAlignment="1">
      <alignment vertical="center" wrapText="1"/>
    </xf>
    <xf numFmtId="4" fontId="5" fillId="0" borderId="0" xfId="1" applyNumberFormat="1" applyFont="1" applyAlignment="1">
      <alignment horizontal="left" vertical="center"/>
    </xf>
    <xf numFmtId="4" fontId="3" fillId="0" borderId="0" xfId="1" applyNumberFormat="1" applyFont="1" applyAlignment="1">
      <alignment vertical="center"/>
    </xf>
    <xf numFmtId="4" fontId="3" fillId="0" borderId="0" xfId="0" applyNumberFormat="1" applyFont="1" applyAlignment="1">
      <alignment horizontal="center" vertical="center" wrapText="1"/>
    </xf>
    <xf numFmtId="4" fontId="3" fillId="0" borderId="0" xfId="0" applyNumberFormat="1" applyFont="1" applyAlignment="1">
      <alignment vertical="center" wrapText="1"/>
    </xf>
    <xf numFmtId="0" fontId="9" fillId="0" borderId="0" xfId="0" applyFont="1" applyAlignment="1">
      <alignment vertical="center"/>
    </xf>
    <xf numFmtId="0" fontId="9" fillId="0" borderId="0" xfId="0" applyFont="1" applyAlignment="1">
      <alignment horizontal="center" vertical="center"/>
    </xf>
    <xf numFmtId="0" fontId="0" fillId="0" borderId="0" xfId="0" applyAlignment="1">
      <alignment vertical="center"/>
    </xf>
    <xf numFmtId="0" fontId="0" fillId="0" borderId="0" xfId="0" applyAlignment="1">
      <alignment vertical="center" wrapText="1"/>
    </xf>
    <xf numFmtId="0" fontId="10" fillId="0" borderId="0" xfId="0" applyFont="1" applyAlignment="1">
      <alignment vertical="center"/>
    </xf>
    <xf numFmtId="3" fontId="10" fillId="0" borderId="0" xfId="0" applyNumberFormat="1" applyFont="1" applyAlignment="1">
      <alignment vertical="center"/>
    </xf>
    <xf numFmtId="0" fontId="15" fillId="0" borderId="0" xfId="0" applyFont="1" applyAlignment="1">
      <alignment horizontal="center" vertical="center" wrapText="1"/>
    </xf>
    <xf numFmtId="3" fontId="0" fillId="0" borderId="0" xfId="0" applyNumberFormat="1" applyAlignment="1">
      <alignment vertical="center"/>
    </xf>
    <xf numFmtId="0" fontId="16" fillId="0" borderId="0" xfId="0" applyFont="1" applyAlignment="1">
      <alignment horizontal="left" vertical="center"/>
    </xf>
    <xf numFmtId="0" fontId="17" fillId="0" borderId="0" xfId="0" applyFont="1" applyAlignment="1">
      <alignment horizontal="center" vertical="center"/>
    </xf>
    <xf numFmtId="0" fontId="5" fillId="0" borderId="0" xfId="0" applyFont="1" applyAlignment="1">
      <alignment vertical="center"/>
    </xf>
    <xf numFmtId="166" fontId="12" fillId="0" borderId="0" xfId="0" applyNumberFormat="1" applyFont="1" applyAlignment="1">
      <alignment horizontal="center" vertical="center"/>
    </xf>
    <xf numFmtId="10" fontId="2" fillId="2" borderId="4" xfId="0" applyNumberFormat="1" applyFont="1" applyFill="1" applyBorder="1" applyAlignment="1">
      <alignment horizontal="center" vertical="center" wrapText="1"/>
    </xf>
    <xf numFmtId="4" fontId="3" fillId="0" borderId="15" xfId="1" applyNumberFormat="1" applyFont="1" applyBorder="1" applyAlignment="1">
      <alignment vertical="center" wrapText="1"/>
    </xf>
    <xf numFmtId="0" fontId="16" fillId="0" borderId="0" xfId="0" applyFont="1" applyAlignment="1">
      <alignment horizontal="center" vertical="center"/>
    </xf>
    <xf numFmtId="4" fontId="0" fillId="0" borderId="4" xfId="0" applyNumberFormat="1" applyBorder="1" applyAlignment="1">
      <alignment vertical="center"/>
    </xf>
    <xf numFmtId="4" fontId="0" fillId="0" borderId="1" xfId="0" applyNumberFormat="1" applyBorder="1" applyAlignment="1">
      <alignment vertical="center"/>
    </xf>
    <xf numFmtId="4" fontId="0" fillId="0" borderId="7" xfId="0" applyNumberFormat="1" applyBorder="1" applyAlignment="1">
      <alignment vertical="center"/>
    </xf>
    <xf numFmtId="1" fontId="4" fillId="0" borderId="0" xfId="0" applyNumberFormat="1" applyFont="1" applyAlignment="1">
      <alignment horizontal="left" vertical="center" wrapText="1"/>
    </xf>
    <xf numFmtId="0" fontId="0" fillId="0" borderId="10" xfId="0" applyBorder="1"/>
    <xf numFmtId="10" fontId="2" fillId="7" borderId="4" xfId="0" applyNumberFormat="1" applyFont="1" applyFill="1" applyBorder="1" applyAlignment="1">
      <alignment horizontal="center" vertical="center" wrapText="1"/>
    </xf>
    <xf numFmtId="10" fontId="2" fillId="7" borderId="43" xfId="0" applyNumberFormat="1" applyFont="1" applyFill="1" applyBorder="1" applyAlignment="1">
      <alignment horizontal="center" vertical="center" wrapText="1"/>
    </xf>
    <xf numFmtId="4" fontId="4" fillId="0" borderId="0" xfId="1" applyNumberFormat="1" applyFont="1" applyBorder="1" applyAlignment="1">
      <alignment horizontal="left" vertical="center"/>
    </xf>
    <xf numFmtId="1" fontId="24" fillId="0" borderId="0" xfId="0" applyNumberFormat="1" applyFont="1" applyAlignment="1">
      <alignment horizontal="left" vertical="center"/>
    </xf>
    <xf numFmtId="164" fontId="3" fillId="0" borderId="0" xfId="0" applyNumberFormat="1" applyFont="1" applyAlignment="1">
      <alignment horizontal="left" vertical="center"/>
    </xf>
    <xf numFmtId="4" fontId="25" fillId="3" borderId="2" xfId="1" applyNumberFormat="1" applyFont="1" applyFill="1" applyBorder="1" applyAlignment="1">
      <alignment vertical="center" wrapText="1"/>
    </xf>
    <xf numFmtId="164" fontId="24" fillId="0" borderId="0" xfId="0" applyNumberFormat="1" applyFont="1" applyAlignment="1">
      <alignment horizontal="left" vertical="center"/>
    </xf>
    <xf numFmtId="1" fontId="4" fillId="0" borderId="0" xfId="0" applyNumberFormat="1" applyFont="1" applyAlignment="1">
      <alignment vertical="center"/>
    </xf>
    <xf numFmtId="0" fontId="8" fillId="0" borderId="0" xfId="0" applyFont="1" applyAlignment="1">
      <alignment vertical="top" wrapText="1"/>
    </xf>
    <xf numFmtId="0" fontId="14" fillId="0" borderId="0" xfId="0" applyFont="1" applyAlignment="1">
      <alignment vertical="top"/>
    </xf>
    <xf numFmtId="0" fontId="4" fillId="0" borderId="0" xfId="0" applyFont="1" applyAlignment="1">
      <alignment vertical="center"/>
    </xf>
    <xf numFmtId="167" fontId="21" fillId="0" borderId="1" xfId="0" applyNumberFormat="1" applyFont="1" applyBorder="1" applyAlignment="1">
      <alignment horizontal="center" vertical="center"/>
    </xf>
    <xf numFmtId="168" fontId="3" fillId="0" borderId="1" xfId="0" applyNumberFormat="1" applyFont="1" applyBorder="1" applyAlignment="1">
      <alignment horizontal="center" vertical="center" wrapText="1"/>
    </xf>
    <xf numFmtId="44" fontId="19" fillId="0" borderId="0" xfId="1" applyFont="1" applyAlignment="1">
      <alignment horizontal="left" vertical="center"/>
    </xf>
    <xf numFmtId="1" fontId="19" fillId="0" borderId="0" xfId="0" applyNumberFormat="1" applyFont="1" applyAlignment="1">
      <alignment vertical="center"/>
    </xf>
    <xf numFmtId="0" fontId="4" fillId="0" borderId="0" xfId="0" applyFont="1" applyAlignment="1">
      <alignment horizontal="right" vertical="center"/>
    </xf>
    <xf numFmtId="44" fontId="21" fillId="0" borderId="0" xfId="0" applyNumberFormat="1" applyFont="1" applyAlignment="1">
      <alignment vertical="center"/>
    </xf>
    <xf numFmtId="167" fontId="21" fillId="0" borderId="0" xfId="0" applyNumberFormat="1" applyFont="1" applyAlignment="1">
      <alignment horizontal="center" vertical="center"/>
    </xf>
    <xf numFmtId="0" fontId="14" fillId="0" borderId="0" xfId="0" applyFont="1" applyAlignment="1">
      <alignment vertical="center"/>
    </xf>
    <xf numFmtId="4" fontId="2" fillId="0" borderId="0" xfId="1" applyNumberFormat="1" applyFont="1" applyFill="1" applyBorder="1" applyAlignment="1">
      <alignment vertical="center" wrapText="1"/>
    </xf>
    <xf numFmtId="4" fontId="32" fillId="0" borderId="4" xfId="1" applyNumberFormat="1" applyFont="1" applyBorder="1" applyAlignment="1">
      <alignment vertical="center" wrapText="1"/>
    </xf>
    <xf numFmtId="4" fontId="32" fillId="0" borderId="1" xfId="1" applyNumberFormat="1" applyFont="1" applyBorder="1" applyAlignment="1">
      <alignment vertical="center" wrapText="1"/>
    </xf>
    <xf numFmtId="1" fontId="34" fillId="0" borderId="0" xfId="0" applyNumberFormat="1" applyFont="1" applyAlignment="1">
      <alignment horizontal="left" vertical="center"/>
    </xf>
    <xf numFmtId="0" fontId="7" fillId="0" borderId="0" xfId="0" applyFont="1" applyAlignment="1">
      <alignment vertical="center" wrapText="1"/>
    </xf>
    <xf numFmtId="0" fontId="35" fillId="0" borderId="0" xfId="0" applyFont="1" applyAlignment="1">
      <alignment vertical="center"/>
    </xf>
    <xf numFmtId="1" fontId="4" fillId="7" borderId="0" xfId="0" applyNumberFormat="1" applyFont="1" applyFill="1" applyAlignment="1">
      <alignment horizontal="left" vertical="center"/>
    </xf>
    <xf numFmtId="164" fontId="5" fillId="7" borderId="0" xfId="0" applyNumberFormat="1" applyFont="1" applyFill="1" applyAlignment="1">
      <alignment horizontal="left" vertical="center"/>
    </xf>
    <xf numFmtId="0" fontId="5" fillId="7" borderId="0" xfId="0" applyFont="1" applyFill="1" applyAlignment="1">
      <alignment horizontal="left" vertical="center"/>
    </xf>
    <xf numFmtId="0" fontId="5" fillId="7" borderId="0" xfId="0" applyFont="1" applyFill="1" applyAlignment="1">
      <alignment horizontal="center" vertical="center"/>
    </xf>
    <xf numFmtId="1" fontId="4" fillId="8" borderId="0" xfId="0" applyNumberFormat="1" applyFont="1" applyFill="1" applyAlignment="1">
      <alignment horizontal="left" vertical="center"/>
    </xf>
    <xf numFmtId="1" fontId="4" fillId="2" borderId="0" xfId="0" applyNumberFormat="1" applyFont="1" applyFill="1" applyAlignment="1">
      <alignment horizontal="left" vertical="center"/>
    </xf>
    <xf numFmtId="164" fontId="5" fillId="2" borderId="0" xfId="0" applyNumberFormat="1" applyFont="1" applyFill="1" applyAlignment="1">
      <alignment horizontal="left" vertical="center"/>
    </xf>
    <xf numFmtId="0" fontId="5" fillId="2" borderId="0" xfId="0" applyFont="1" applyFill="1" applyAlignment="1">
      <alignment horizontal="left" vertical="center"/>
    </xf>
    <xf numFmtId="1" fontId="25" fillId="12" borderId="0" xfId="0" applyNumberFormat="1" applyFont="1" applyFill="1" applyAlignment="1">
      <alignment horizontal="left" vertical="center"/>
    </xf>
    <xf numFmtId="164" fontId="8" fillId="12" borderId="0" xfId="0" applyNumberFormat="1" applyFont="1" applyFill="1" applyAlignment="1">
      <alignment horizontal="center" vertical="center" wrapText="1"/>
    </xf>
    <xf numFmtId="0" fontId="8" fillId="12" borderId="0" xfId="0" applyFont="1" applyFill="1" applyAlignment="1">
      <alignment vertical="center" wrapText="1"/>
    </xf>
    <xf numFmtId="0" fontId="8" fillId="12" borderId="0" xfId="0" applyFont="1" applyFill="1" applyAlignment="1">
      <alignment horizontal="center" vertical="center" wrapText="1"/>
    </xf>
    <xf numFmtId="44" fontId="8" fillId="12" borderId="0" xfId="1" applyFont="1" applyFill="1" applyAlignment="1">
      <alignment vertical="center" wrapText="1"/>
    </xf>
    <xf numFmtId="165" fontId="8" fillId="12" borderId="0" xfId="0" applyNumberFormat="1" applyFont="1" applyFill="1" applyAlignment="1">
      <alignment vertical="center" wrapText="1"/>
    </xf>
    <xf numFmtId="10" fontId="8" fillId="12" borderId="0" xfId="0" applyNumberFormat="1" applyFont="1" applyFill="1" applyAlignment="1">
      <alignment vertical="center" wrapText="1"/>
    </xf>
    <xf numFmtId="44" fontId="5" fillId="7" borderId="0" xfId="1" applyFont="1" applyFill="1" applyAlignment="1">
      <alignment horizontal="left" vertical="center"/>
    </xf>
    <xf numFmtId="165" fontId="5" fillId="7" borderId="0" xfId="0" applyNumberFormat="1" applyFont="1" applyFill="1" applyAlignment="1">
      <alignment horizontal="left" vertical="center"/>
    </xf>
    <xf numFmtId="10" fontId="5" fillId="7" borderId="0" xfId="0" applyNumberFormat="1" applyFont="1" applyFill="1" applyAlignment="1">
      <alignment horizontal="left" vertical="center"/>
    </xf>
    <xf numFmtId="4" fontId="5" fillId="7" borderId="0" xfId="1" applyNumberFormat="1" applyFont="1" applyFill="1" applyAlignment="1">
      <alignment horizontal="left" vertical="center"/>
    </xf>
    <xf numFmtId="0" fontId="3" fillId="7" borderId="0" xfId="0" applyFont="1" applyFill="1" applyAlignment="1">
      <alignment vertical="center"/>
    </xf>
    <xf numFmtId="0" fontId="5" fillId="2" borderId="0" xfId="0" applyFont="1" applyFill="1" applyAlignment="1">
      <alignment horizontal="center" vertical="center"/>
    </xf>
    <xf numFmtId="44" fontId="5" fillId="2" borderId="0" xfId="1" applyFont="1" applyFill="1" applyAlignment="1">
      <alignment horizontal="left" vertical="center"/>
    </xf>
    <xf numFmtId="4" fontId="5" fillId="2" borderId="0" xfId="0" applyNumberFormat="1" applyFont="1" applyFill="1" applyAlignment="1">
      <alignment horizontal="center" vertical="center"/>
    </xf>
    <xf numFmtId="4" fontId="5" fillId="2" borderId="0" xfId="0" applyNumberFormat="1" applyFont="1" applyFill="1" applyAlignment="1">
      <alignment horizontal="left" vertical="center"/>
    </xf>
    <xf numFmtId="10" fontId="5" fillId="2" borderId="0" xfId="0" applyNumberFormat="1" applyFont="1" applyFill="1" applyAlignment="1">
      <alignment horizontal="left" vertical="center"/>
    </xf>
    <xf numFmtId="4" fontId="5" fillId="2" borderId="0" xfId="1" applyNumberFormat="1" applyFont="1" applyFill="1" applyAlignment="1">
      <alignment horizontal="left" vertical="center"/>
    </xf>
    <xf numFmtId="0" fontId="33" fillId="0" borderId="0" xfId="0" applyFont="1" applyAlignment="1">
      <alignment horizontal="left" vertical="center"/>
    </xf>
    <xf numFmtId="1" fontId="4" fillId="11" borderId="0" xfId="0" applyNumberFormat="1" applyFont="1" applyFill="1" applyAlignment="1">
      <alignment horizontal="left" vertical="center"/>
    </xf>
    <xf numFmtId="164" fontId="5" fillId="11" borderId="0" xfId="0" applyNumberFormat="1" applyFont="1" applyFill="1" applyAlignment="1">
      <alignment horizontal="left" vertical="center"/>
    </xf>
    <xf numFmtId="0" fontId="5" fillId="11" borderId="0" xfId="0" applyFont="1" applyFill="1" applyAlignment="1">
      <alignment horizontal="left" vertical="center"/>
    </xf>
    <xf numFmtId="0" fontId="36" fillId="11" borderId="0" xfId="0" applyFont="1" applyFill="1" applyAlignment="1">
      <alignment horizontal="justify" vertical="center"/>
    </xf>
    <xf numFmtId="44" fontId="5" fillId="11" borderId="0" xfId="1" applyFont="1" applyFill="1" applyAlignment="1">
      <alignment horizontal="left" vertical="center"/>
    </xf>
    <xf numFmtId="4" fontId="5" fillId="11" borderId="0" xfId="0" applyNumberFormat="1" applyFont="1" applyFill="1" applyAlignment="1">
      <alignment horizontal="center" vertical="center"/>
    </xf>
    <xf numFmtId="4" fontId="5" fillId="11" borderId="0" xfId="0" applyNumberFormat="1" applyFont="1" applyFill="1" applyAlignment="1">
      <alignment horizontal="left" vertical="center"/>
    </xf>
    <xf numFmtId="10" fontId="5" fillId="11" borderId="0" xfId="0" applyNumberFormat="1" applyFont="1" applyFill="1" applyAlignment="1">
      <alignment horizontal="left" vertical="center"/>
    </xf>
    <xf numFmtId="4" fontId="5" fillId="11" borderId="0" xfId="1" applyNumberFormat="1" applyFont="1" applyFill="1" applyAlignment="1">
      <alignment horizontal="left" vertical="center"/>
    </xf>
    <xf numFmtId="1" fontId="4" fillId="14" borderId="0" xfId="0" applyNumberFormat="1" applyFont="1" applyFill="1" applyAlignment="1">
      <alignment horizontal="left" vertical="center"/>
    </xf>
    <xf numFmtId="164" fontId="5" fillId="14" borderId="0" xfId="0" applyNumberFormat="1" applyFont="1" applyFill="1" applyAlignment="1">
      <alignment horizontal="left" vertical="center"/>
    </xf>
    <xf numFmtId="0" fontId="5" fillId="14" borderId="0" xfId="0" applyFont="1" applyFill="1" applyAlignment="1">
      <alignment horizontal="left" vertical="center"/>
    </xf>
    <xf numFmtId="0" fontId="5" fillId="14" borderId="0" xfId="0" applyFont="1" applyFill="1" applyAlignment="1">
      <alignment horizontal="center" vertical="center"/>
    </xf>
    <xf numFmtId="44" fontId="5" fillId="14" borderId="0" xfId="1" applyFont="1" applyFill="1" applyAlignment="1">
      <alignment horizontal="left" vertical="center"/>
    </xf>
    <xf numFmtId="4" fontId="5" fillId="14" borderId="0" xfId="0" applyNumberFormat="1" applyFont="1" applyFill="1" applyAlignment="1">
      <alignment horizontal="center" vertical="center"/>
    </xf>
    <xf numFmtId="4" fontId="5" fillId="14" borderId="0" xfId="0" applyNumberFormat="1" applyFont="1" applyFill="1" applyAlignment="1">
      <alignment horizontal="left" vertical="center"/>
    </xf>
    <xf numFmtId="10" fontId="5" fillId="14" borderId="0" xfId="0" applyNumberFormat="1" applyFont="1" applyFill="1" applyAlignment="1">
      <alignment horizontal="left" vertical="center"/>
    </xf>
    <xf numFmtId="4" fontId="5" fillId="14" borderId="0" xfId="1" applyNumberFormat="1" applyFont="1" applyFill="1" applyAlignment="1">
      <alignment horizontal="left" vertical="center"/>
    </xf>
    <xf numFmtId="1" fontId="4" fillId="10" borderId="0" xfId="0" applyNumberFormat="1" applyFont="1" applyFill="1" applyAlignment="1">
      <alignment horizontal="left" vertical="center"/>
    </xf>
    <xf numFmtId="164" fontId="3" fillId="10" borderId="0" xfId="0" applyNumberFormat="1" applyFont="1" applyFill="1" applyAlignment="1">
      <alignment horizontal="center" vertical="center" wrapText="1"/>
    </xf>
    <xf numFmtId="0" fontId="3" fillId="10" borderId="0" xfId="0" applyFont="1" applyFill="1" applyAlignment="1">
      <alignment vertical="center" wrapText="1"/>
    </xf>
    <xf numFmtId="0" fontId="3" fillId="10" borderId="0" xfId="0" applyFont="1" applyFill="1" applyAlignment="1">
      <alignment horizontal="center" vertical="center" wrapText="1"/>
    </xf>
    <xf numFmtId="44" fontId="3" fillId="10" borderId="0" xfId="1" applyFont="1" applyFill="1" applyAlignment="1">
      <alignment vertical="center" wrapText="1"/>
    </xf>
    <xf numFmtId="165" fontId="3" fillId="10" borderId="0" xfId="0" applyNumberFormat="1" applyFont="1" applyFill="1" applyAlignment="1">
      <alignment vertical="center" wrapText="1"/>
    </xf>
    <xf numFmtId="10" fontId="3" fillId="10" borderId="0" xfId="0" applyNumberFormat="1" applyFont="1" applyFill="1" applyAlignment="1">
      <alignment vertical="center" wrapText="1"/>
    </xf>
    <xf numFmtId="4" fontId="25" fillId="12" borderId="2" xfId="1" applyNumberFormat="1" applyFont="1" applyFill="1" applyBorder="1" applyAlignment="1">
      <alignment vertical="center" wrapText="1"/>
    </xf>
    <xf numFmtId="4" fontId="2" fillId="13" borderId="2" xfId="1" applyNumberFormat="1" applyFont="1" applyFill="1" applyBorder="1" applyAlignment="1">
      <alignment vertical="center" wrapText="1"/>
    </xf>
    <xf numFmtId="4" fontId="2" fillId="2" borderId="2" xfId="1" applyNumberFormat="1" applyFont="1" applyFill="1" applyBorder="1" applyAlignment="1">
      <alignment vertical="center" wrapText="1"/>
    </xf>
    <xf numFmtId="4" fontId="2" fillId="14" borderId="2" xfId="1" applyNumberFormat="1" applyFont="1" applyFill="1" applyBorder="1" applyAlignment="1">
      <alignment vertical="center" wrapText="1"/>
    </xf>
    <xf numFmtId="4" fontId="2" fillId="3" borderId="2" xfId="1" applyNumberFormat="1" applyFont="1" applyFill="1" applyBorder="1" applyAlignment="1">
      <alignment vertical="center" wrapText="1"/>
    </xf>
    <xf numFmtId="4" fontId="32" fillId="0" borderId="26" xfId="1" applyNumberFormat="1" applyFont="1" applyBorder="1" applyAlignment="1">
      <alignment vertical="center" wrapText="1"/>
    </xf>
    <xf numFmtId="0" fontId="3" fillId="0" borderId="61" xfId="0" applyFont="1" applyBorder="1" applyAlignment="1">
      <alignment vertical="center" wrapText="1"/>
    </xf>
    <xf numFmtId="4" fontId="32" fillId="0" borderId="63" xfId="1" applyNumberFormat="1" applyFont="1" applyBorder="1" applyAlignment="1">
      <alignment vertical="center" wrapText="1"/>
    </xf>
    <xf numFmtId="4" fontId="2" fillId="3" borderId="6" xfId="1" applyNumberFormat="1" applyFont="1" applyFill="1" applyBorder="1" applyAlignment="1">
      <alignment horizontal="center" vertical="center" wrapText="1"/>
    </xf>
    <xf numFmtId="4" fontId="7" fillId="0" borderId="7" xfId="1" applyNumberFormat="1" applyFont="1" applyFill="1" applyBorder="1" applyAlignment="1">
      <alignment horizontal="center" vertical="center" wrapText="1"/>
    </xf>
    <xf numFmtId="0" fontId="7" fillId="0" borderId="8" xfId="0" applyFont="1" applyBorder="1" applyAlignment="1">
      <alignment horizontal="center" vertical="center" wrapText="1"/>
    </xf>
    <xf numFmtId="10" fontId="2" fillId="7" borderId="45" xfId="0" applyNumberFormat="1" applyFont="1" applyFill="1" applyBorder="1" applyAlignment="1">
      <alignment horizontal="center" vertical="center" wrapText="1"/>
    </xf>
    <xf numFmtId="10" fontId="2" fillId="7" borderId="48" xfId="0" applyNumberFormat="1" applyFont="1" applyFill="1" applyBorder="1" applyAlignment="1">
      <alignment horizontal="center" vertical="center" wrapText="1"/>
    </xf>
    <xf numFmtId="1" fontId="4" fillId="16" borderId="0" xfId="0" applyNumberFormat="1" applyFont="1" applyFill="1" applyAlignment="1">
      <alignment horizontal="left" vertical="center"/>
    </xf>
    <xf numFmtId="0" fontId="4" fillId="16" borderId="0" xfId="0" applyFont="1" applyFill="1" applyAlignment="1">
      <alignment horizontal="center" vertical="center"/>
    </xf>
    <xf numFmtId="0" fontId="2" fillId="0" borderId="0" xfId="0" applyFont="1" applyAlignment="1">
      <alignment vertical="center" wrapText="1"/>
    </xf>
    <xf numFmtId="44" fontId="2" fillId="7" borderId="43" xfId="1" applyFont="1" applyFill="1" applyBorder="1" applyAlignment="1">
      <alignment horizontal="center" vertical="center" wrapText="1"/>
    </xf>
    <xf numFmtId="4" fontId="2" fillId="7" borderId="5" xfId="1" applyNumberFormat="1" applyFont="1" applyFill="1" applyBorder="1" applyAlignment="1">
      <alignment vertical="center" wrapText="1"/>
    </xf>
    <xf numFmtId="4" fontId="2" fillId="7" borderId="16" xfId="1" applyNumberFormat="1" applyFont="1" applyFill="1" applyBorder="1" applyAlignment="1">
      <alignment vertical="center" wrapText="1"/>
    </xf>
    <xf numFmtId="4" fontId="2" fillId="7" borderId="65" xfId="1" applyNumberFormat="1" applyFont="1" applyFill="1" applyBorder="1" applyAlignment="1">
      <alignment vertical="center" wrapText="1"/>
    </xf>
    <xf numFmtId="4" fontId="2" fillId="7" borderId="46" xfId="1" applyNumberFormat="1" applyFont="1" applyFill="1" applyBorder="1" applyAlignment="1">
      <alignment vertical="center" wrapText="1"/>
    </xf>
    <xf numFmtId="1" fontId="3" fillId="6" borderId="15" xfId="0" applyNumberFormat="1" applyFont="1" applyFill="1" applyBorder="1" applyAlignment="1" applyProtection="1">
      <alignment horizontal="center" vertical="center" wrapText="1"/>
      <protection locked="0"/>
    </xf>
    <xf numFmtId="1" fontId="3" fillId="6" borderId="62" xfId="0" applyNumberFormat="1" applyFont="1" applyFill="1" applyBorder="1" applyAlignment="1" applyProtection="1">
      <alignment horizontal="center" vertical="center" wrapText="1"/>
      <protection locked="0"/>
    </xf>
    <xf numFmtId="1" fontId="3" fillId="6" borderId="25" xfId="0" applyNumberFormat="1" applyFont="1" applyFill="1" applyBorder="1" applyAlignment="1" applyProtection="1">
      <alignment horizontal="center" vertical="center" wrapText="1"/>
      <protection locked="0"/>
    </xf>
    <xf numFmtId="4" fontId="3" fillId="6" borderId="4" xfId="1" applyNumberFormat="1" applyFont="1" applyFill="1" applyBorder="1" applyAlignment="1" applyProtection="1">
      <alignment vertical="center" wrapText="1"/>
      <protection locked="0"/>
    </xf>
    <xf numFmtId="4" fontId="3" fillId="6" borderId="1" xfId="1" applyNumberFormat="1" applyFont="1" applyFill="1" applyBorder="1" applyAlignment="1" applyProtection="1">
      <alignment horizontal="right" vertical="center" wrapText="1"/>
      <protection locked="0"/>
    </xf>
    <xf numFmtId="4" fontId="3" fillId="6" borderId="1" xfId="1" applyNumberFormat="1" applyFont="1" applyFill="1" applyBorder="1" applyAlignment="1" applyProtection="1">
      <alignment vertical="center" wrapText="1"/>
      <protection locked="0"/>
    </xf>
    <xf numFmtId="4" fontId="3" fillId="6" borderId="63" xfId="1" applyNumberFormat="1" applyFont="1" applyFill="1" applyBorder="1" applyAlignment="1" applyProtection="1">
      <alignment horizontal="right" vertical="center" wrapText="1"/>
      <protection locked="0"/>
    </xf>
    <xf numFmtId="4" fontId="3" fillId="6" borderId="63" xfId="1" applyNumberFormat="1" applyFont="1" applyFill="1" applyBorder="1" applyAlignment="1" applyProtection="1">
      <alignment vertical="center" wrapText="1"/>
      <protection locked="0"/>
    </xf>
    <xf numFmtId="4" fontId="3" fillId="6" borderId="26" xfId="1" applyNumberFormat="1" applyFont="1" applyFill="1" applyBorder="1" applyAlignment="1" applyProtection="1">
      <alignment horizontal="right" vertical="center" wrapText="1"/>
      <protection locked="0"/>
    </xf>
    <xf numFmtId="4" fontId="3" fillId="6" borderId="26" xfId="1" applyNumberFormat="1" applyFont="1" applyFill="1" applyBorder="1" applyAlignment="1" applyProtection="1">
      <alignment vertical="center" wrapText="1"/>
      <protection locked="0"/>
    </xf>
    <xf numFmtId="164" fontId="3" fillId="6" borderId="4" xfId="0" applyNumberFormat="1" applyFont="1" applyFill="1" applyBorder="1" applyAlignment="1" applyProtection="1">
      <alignment horizontal="center" vertical="center" wrapText="1"/>
      <protection locked="0"/>
    </xf>
    <xf numFmtId="164" fontId="3" fillId="6" borderId="26" xfId="0" applyNumberFormat="1" applyFont="1" applyFill="1" applyBorder="1" applyAlignment="1" applyProtection="1">
      <alignment horizontal="center" vertical="center" wrapText="1"/>
      <protection locked="0"/>
    </xf>
    <xf numFmtId="164" fontId="3" fillId="6" borderId="63" xfId="0" applyNumberFormat="1" applyFont="1" applyFill="1" applyBorder="1" applyAlignment="1" applyProtection="1">
      <alignment horizontal="center" vertical="center" wrapText="1"/>
      <protection locked="0"/>
    </xf>
    <xf numFmtId="0" fontId="3" fillId="0" borderId="67" xfId="0" applyFont="1" applyBorder="1" applyAlignment="1">
      <alignment vertical="center" wrapText="1"/>
    </xf>
    <xf numFmtId="164" fontId="3" fillId="6" borderId="1" xfId="0" applyNumberFormat="1" applyFont="1" applyFill="1" applyBorder="1" applyAlignment="1" applyProtection="1">
      <alignment horizontal="center" vertical="center" wrapText="1"/>
      <protection locked="0"/>
    </xf>
    <xf numFmtId="0" fontId="37" fillId="0" borderId="0" xfId="0" applyFont="1" applyAlignment="1">
      <alignment vertical="center"/>
    </xf>
    <xf numFmtId="14" fontId="17" fillId="0" borderId="0" xfId="0" applyNumberFormat="1" applyFont="1" applyAlignment="1">
      <alignment horizontal="center" vertical="center"/>
    </xf>
    <xf numFmtId="169" fontId="0" fillId="0" borderId="1" xfId="0" applyNumberFormat="1" applyBorder="1" applyAlignment="1">
      <alignment vertical="center"/>
    </xf>
    <xf numFmtId="169" fontId="0" fillId="0" borderId="7" xfId="0" applyNumberFormat="1" applyBorder="1" applyAlignment="1">
      <alignment vertical="center"/>
    </xf>
    <xf numFmtId="0" fontId="31" fillId="0" borderId="0" xfId="2" applyBorder="1" applyAlignment="1">
      <alignment horizontal="center" vertical="center" wrapText="1"/>
    </xf>
    <xf numFmtId="0" fontId="16" fillId="0" borderId="0" xfId="0" applyFont="1" applyAlignment="1">
      <alignment horizontal="right" vertical="center"/>
    </xf>
    <xf numFmtId="1" fontId="4" fillId="19" borderId="0" xfId="0" applyNumberFormat="1" applyFont="1" applyFill="1" applyAlignment="1">
      <alignment horizontal="left" vertical="center"/>
    </xf>
    <xf numFmtId="164" fontId="5" fillId="19" borderId="0" xfId="0" applyNumberFormat="1" applyFont="1" applyFill="1" applyAlignment="1">
      <alignment horizontal="left" vertical="center"/>
    </xf>
    <xf numFmtId="0" fontId="5" fillId="19" borderId="0" xfId="0" applyFont="1" applyFill="1" applyAlignment="1">
      <alignment horizontal="left" vertical="center"/>
    </xf>
    <xf numFmtId="0" fontId="5" fillId="19" borderId="0" xfId="0" applyFont="1" applyFill="1" applyAlignment="1">
      <alignment horizontal="center" vertical="center"/>
    </xf>
    <xf numFmtId="44" fontId="5" fillId="19" borderId="0" xfId="1" applyFont="1" applyFill="1" applyAlignment="1">
      <alignment horizontal="left" vertical="center"/>
    </xf>
    <xf numFmtId="165" fontId="5" fillId="19" borderId="0" xfId="0" applyNumberFormat="1" applyFont="1" applyFill="1" applyAlignment="1">
      <alignment horizontal="left" vertical="center"/>
    </xf>
    <xf numFmtId="10" fontId="3" fillId="19" borderId="0" xfId="0" applyNumberFormat="1" applyFont="1" applyFill="1" applyAlignment="1">
      <alignment vertical="center" wrapText="1"/>
    </xf>
    <xf numFmtId="10" fontId="5" fillId="19" borderId="0" xfId="0" applyNumberFormat="1" applyFont="1" applyFill="1" applyAlignment="1">
      <alignment horizontal="left" vertical="center"/>
    </xf>
    <xf numFmtId="4" fontId="5" fillId="19" borderId="0" xfId="1" applyNumberFormat="1" applyFont="1" applyFill="1" applyAlignment="1">
      <alignment horizontal="left" vertical="center"/>
    </xf>
    <xf numFmtId="10" fontId="2" fillId="19" borderId="4" xfId="0" applyNumberFormat="1" applyFont="1" applyFill="1" applyBorder="1" applyAlignment="1">
      <alignment horizontal="center" vertical="center" wrapText="1"/>
    </xf>
    <xf numFmtId="2" fontId="2" fillId="7" borderId="2" xfId="0" applyNumberFormat="1" applyFont="1" applyFill="1" applyBorder="1" applyAlignment="1">
      <alignment horizontal="right" vertical="center" wrapText="1"/>
    </xf>
    <xf numFmtId="4" fontId="2" fillId="7" borderId="2" xfId="1" applyNumberFormat="1" applyFont="1" applyFill="1" applyBorder="1" applyAlignment="1">
      <alignment vertical="center" wrapText="1"/>
    </xf>
    <xf numFmtId="4" fontId="32" fillId="0" borderId="2" xfId="1" applyNumberFormat="1" applyFont="1" applyBorder="1" applyAlignment="1">
      <alignment vertical="center" wrapText="1"/>
    </xf>
    <xf numFmtId="0" fontId="4" fillId="13" borderId="30" xfId="0" applyFont="1" applyFill="1" applyBorder="1" applyAlignment="1">
      <alignment vertical="center"/>
    </xf>
    <xf numFmtId="0" fontId="19" fillId="13" borderId="31" xfId="0" applyFont="1" applyFill="1" applyBorder="1" applyAlignment="1">
      <alignment vertical="center" wrapText="1"/>
    </xf>
    <xf numFmtId="0" fontId="5" fillId="13" borderId="31" xfId="0" applyFont="1" applyFill="1" applyBorder="1" applyAlignment="1">
      <alignment vertical="center"/>
    </xf>
    <xf numFmtId="0" fontId="10" fillId="13" borderId="27" xfId="0" applyFont="1" applyFill="1" applyBorder="1" applyAlignment="1">
      <alignment horizontal="center" vertical="center" wrapText="1"/>
    </xf>
    <xf numFmtId="0" fontId="10" fillId="13" borderId="36" xfId="0" applyFont="1" applyFill="1" applyBorder="1" applyAlignment="1">
      <alignment horizontal="center" vertical="center" wrapText="1"/>
    </xf>
    <xf numFmtId="0" fontId="10" fillId="13" borderId="28" xfId="0" applyFont="1" applyFill="1" applyBorder="1" applyAlignment="1">
      <alignment horizontal="center" vertical="center" wrapText="1"/>
    </xf>
    <xf numFmtId="0" fontId="10" fillId="13" borderId="41" xfId="0" applyFont="1" applyFill="1" applyBorder="1" applyAlignment="1">
      <alignment horizontal="center" vertical="center" wrapText="1"/>
    </xf>
    <xf numFmtId="0" fontId="10" fillId="13" borderId="31" xfId="0" applyFont="1" applyFill="1" applyBorder="1" applyAlignment="1">
      <alignment horizontal="center" vertical="center" wrapText="1"/>
    </xf>
    <xf numFmtId="0" fontId="10" fillId="13" borderId="2" xfId="0" applyFont="1" applyFill="1" applyBorder="1" applyAlignment="1">
      <alignment horizontal="center" vertical="center" wrapText="1"/>
    </xf>
    <xf numFmtId="10" fontId="2" fillId="13" borderId="4" xfId="0" applyNumberFormat="1" applyFont="1" applyFill="1" applyBorder="1" applyAlignment="1">
      <alignment horizontal="center" vertical="center" wrapText="1"/>
    </xf>
    <xf numFmtId="1" fontId="4" fillId="13" borderId="0" xfId="0" applyNumberFormat="1" applyFont="1" applyFill="1" applyAlignment="1">
      <alignment horizontal="left" vertical="center"/>
    </xf>
    <xf numFmtId="164" fontId="5" fillId="13" borderId="0" xfId="0" applyNumberFormat="1" applyFont="1" applyFill="1" applyAlignment="1">
      <alignment horizontal="left" vertical="center"/>
    </xf>
    <xf numFmtId="0" fontId="5" fillId="13" borderId="0" xfId="0" applyFont="1" applyFill="1" applyAlignment="1">
      <alignment horizontal="left" vertical="center"/>
    </xf>
    <xf numFmtId="0" fontId="5" fillId="13" borderId="0" xfId="0" applyFont="1" applyFill="1" applyAlignment="1">
      <alignment horizontal="center" vertical="center"/>
    </xf>
    <xf numFmtId="44" fontId="5" fillId="13" borderId="0" xfId="1" applyFont="1" applyFill="1" applyAlignment="1">
      <alignment horizontal="left" vertical="center"/>
    </xf>
    <xf numFmtId="4" fontId="5" fillId="13" borderId="0" xfId="0" applyNumberFormat="1" applyFont="1" applyFill="1" applyAlignment="1">
      <alignment horizontal="center" vertical="center"/>
    </xf>
    <xf numFmtId="4" fontId="5" fillId="13" borderId="0" xfId="0" applyNumberFormat="1" applyFont="1" applyFill="1" applyAlignment="1">
      <alignment horizontal="left" vertical="center"/>
    </xf>
    <xf numFmtId="10" fontId="5" fillId="13" borderId="0" xfId="0" applyNumberFormat="1" applyFont="1" applyFill="1" applyAlignment="1">
      <alignment horizontal="left" vertical="center"/>
    </xf>
    <xf numFmtId="4" fontId="5" fillId="13" borderId="0" xfId="1" applyNumberFormat="1" applyFont="1" applyFill="1" applyAlignment="1">
      <alignment horizontal="left" vertical="center"/>
    </xf>
    <xf numFmtId="0" fontId="0" fillId="13" borderId="0" xfId="0" applyFill="1" applyAlignment="1">
      <alignment vertical="center"/>
    </xf>
    <xf numFmtId="3" fontId="0" fillId="13" borderId="0" xfId="0" applyNumberFormat="1" applyFill="1" applyAlignment="1">
      <alignment horizontal="right" vertical="center"/>
    </xf>
    <xf numFmtId="3" fontId="0" fillId="13" borderId="0" xfId="0" applyNumberFormat="1" applyFill="1" applyAlignment="1">
      <alignment vertical="center"/>
    </xf>
    <xf numFmtId="3" fontId="11" fillId="6" borderId="25" xfId="0" applyNumberFormat="1" applyFont="1" applyFill="1" applyBorder="1" applyAlignment="1" applyProtection="1">
      <alignment vertical="center" wrapText="1"/>
      <protection locked="0"/>
    </xf>
    <xf numFmtId="14" fontId="0" fillId="6" borderId="44" xfId="0" applyNumberFormat="1" applyFill="1" applyBorder="1" applyAlignment="1" applyProtection="1">
      <alignment vertical="center" wrapText="1"/>
      <protection locked="0"/>
    </xf>
    <xf numFmtId="3" fontId="0" fillId="6" borderId="26" xfId="0" applyNumberFormat="1" applyFill="1" applyBorder="1" applyAlignment="1" applyProtection="1">
      <alignment vertical="center"/>
      <protection locked="0"/>
    </xf>
    <xf numFmtId="0" fontId="0" fillId="6" borderId="26" xfId="0" applyFill="1" applyBorder="1" applyAlignment="1" applyProtection="1">
      <alignment vertical="center" wrapText="1"/>
      <protection locked="0"/>
    </xf>
    <xf numFmtId="3" fontId="11" fillId="6" borderId="15" xfId="0" applyNumberFormat="1" applyFont="1" applyFill="1" applyBorder="1" applyAlignment="1" applyProtection="1">
      <alignment vertical="center" wrapText="1"/>
      <protection locked="0"/>
    </xf>
    <xf numFmtId="14" fontId="0" fillId="6" borderId="45" xfId="0" applyNumberFormat="1" applyFill="1" applyBorder="1" applyAlignment="1" applyProtection="1">
      <alignment vertical="center" wrapText="1"/>
      <protection locked="0"/>
    </xf>
    <xf numFmtId="3" fontId="0" fillId="6" borderId="43" xfId="0" applyNumberFormat="1" applyFill="1" applyBorder="1" applyAlignment="1" applyProtection="1">
      <alignment vertical="center"/>
      <protection locked="0"/>
    </xf>
    <xf numFmtId="0" fontId="0" fillId="6" borderId="43" xfId="0" applyFill="1" applyBorder="1" applyAlignment="1" applyProtection="1">
      <alignment vertical="center" wrapText="1"/>
      <protection locked="0"/>
    </xf>
    <xf numFmtId="3" fontId="22" fillId="6" borderId="42" xfId="0" applyNumberFormat="1" applyFont="1" applyFill="1" applyBorder="1" applyAlignment="1" applyProtection="1">
      <alignment vertical="center" wrapText="1"/>
      <protection locked="0"/>
    </xf>
    <xf numFmtId="3" fontId="10" fillId="6" borderId="6" xfId="0" applyNumberFormat="1" applyFont="1" applyFill="1" applyBorder="1" applyAlignment="1" applyProtection="1">
      <alignment vertical="center"/>
      <protection locked="0"/>
    </xf>
    <xf numFmtId="14" fontId="0" fillId="6" borderId="18" xfId="0" applyNumberFormat="1" applyFill="1" applyBorder="1" applyAlignment="1" applyProtection="1">
      <alignment vertical="center" wrapText="1"/>
      <protection locked="0"/>
    </xf>
    <xf numFmtId="3" fontId="0" fillId="6" borderId="7" xfId="0" applyNumberFormat="1" applyFill="1" applyBorder="1" applyAlignment="1" applyProtection="1">
      <alignment vertical="center"/>
      <protection locked="0"/>
    </xf>
    <xf numFmtId="0" fontId="0" fillId="6" borderId="7" xfId="0" applyFill="1" applyBorder="1" applyAlignment="1" applyProtection="1">
      <alignment vertical="center" wrapText="1"/>
      <protection locked="0"/>
    </xf>
    <xf numFmtId="4" fontId="0" fillId="6" borderId="40" xfId="0" applyNumberFormat="1" applyFill="1" applyBorder="1" applyAlignment="1" applyProtection="1">
      <alignment vertical="center"/>
      <protection locked="0"/>
    </xf>
    <xf numFmtId="4" fontId="0" fillId="6" borderId="8" xfId="0" applyNumberFormat="1" applyFill="1" applyBorder="1" applyAlignment="1" applyProtection="1">
      <alignment vertical="center"/>
      <protection locked="0"/>
    </xf>
    <xf numFmtId="14" fontId="17" fillId="0" borderId="0" xfId="0" applyNumberFormat="1" applyFont="1" applyAlignment="1" applyProtection="1">
      <alignment horizontal="center" vertical="center"/>
      <protection locked="0"/>
    </xf>
    <xf numFmtId="0" fontId="16" fillId="0" borderId="0" xfId="0" applyFont="1" applyAlignment="1" applyProtection="1">
      <alignment horizontal="left" vertical="center"/>
      <protection locked="0"/>
    </xf>
    <xf numFmtId="167" fontId="23" fillId="0" borderId="0" xfId="0" applyNumberFormat="1" applyFont="1" applyAlignment="1">
      <alignment horizontal="center" vertical="center"/>
    </xf>
    <xf numFmtId="170" fontId="24" fillId="0" borderId="0" xfId="0" applyNumberFormat="1" applyFont="1" applyAlignment="1">
      <alignment vertical="center" wrapText="1"/>
    </xf>
    <xf numFmtId="9" fontId="3" fillId="6" borderId="17" xfId="0" applyNumberFormat="1" applyFont="1" applyFill="1" applyBorder="1" applyAlignment="1" applyProtection="1">
      <alignment vertical="center" wrapText="1"/>
      <protection locked="0"/>
    </xf>
    <xf numFmtId="4" fontId="0" fillId="6" borderId="17" xfId="0" applyNumberFormat="1" applyFill="1" applyBorder="1" applyAlignment="1" applyProtection="1">
      <alignment vertical="center"/>
      <protection locked="0"/>
    </xf>
    <xf numFmtId="4" fontId="0" fillId="6" borderId="68" xfId="0" applyNumberFormat="1" applyFill="1" applyBorder="1" applyAlignment="1" applyProtection="1">
      <alignment vertical="center"/>
      <protection locked="0"/>
    </xf>
    <xf numFmtId="4" fontId="0" fillId="6" borderId="38" xfId="0" applyNumberFormat="1" applyFill="1" applyBorder="1" applyAlignment="1" applyProtection="1">
      <alignment vertical="center"/>
      <protection locked="0"/>
    </xf>
    <xf numFmtId="3" fontId="0" fillId="6" borderId="68" xfId="0" applyNumberFormat="1" applyFill="1" applyBorder="1" applyAlignment="1" applyProtection="1">
      <alignment horizontal="center" vertical="center"/>
      <protection locked="0"/>
    </xf>
    <xf numFmtId="3" fontId="0" fillId="6" borderId="38" xfId="0" applyNumberFormat="1" applyFill="1" applyBorder="1" applyAlignment="1" applyProtection="1">
      <alignment horizontal="center" vertical="center"/>
      <protection locked="0"/>
    </xf>
    <xf numFmtId="4" fontId="0" fillId="6" borderId="37" xfId="0" applyNumberFormat="1" applyFill="1" applyBorder="1" applyAlignment="1" applyProtection="1">
      <alignment vertical="center"/>
      <protection locked="0"/>
    </xf>
    <xf numFmtId="4" fontId="0" fillId="0" borderId="3" xfId="0" applyNumberFormat="1" applyBorder="1" applyAlignment="1">
      <alignment vertical="center"/>
    </xf>
    <xf numFmtId="4" fontId="0" fillId="0" borderId="5" xfId="0" applyNumberFormat="1" applyBorder="1" applyAlignment="1">
      <alignment vertical="center"/>
    </xf>
    <xf numFmtId="4" fontId="0" fillId="0" borderId="15" xfId="0" applyNumberFormat="1" applyBorder="1" applyAlignment="1">
      <alignment vertical="center"/>
    </xf>
    <xf numFmtId="4" fontId="0" fillId="0" borderId="16" xfId="0" applyNumberFormat="1" applyBorder="1" applyAlignment="1">
      <alignment vertical="center"/>
    </xf>
    <xf numFmtId="0" fontId="38" fillId="0" borderId="0" xfId="0" applyFont="1" applyProtection="1">
      <protection locked="0"/>
    </xf>
    <xf numFmtId="165" fontId="39" fillId="0" borderId="60" xfId="0" applyNumberFormat="1" applyFont="1" applyBorder="1" applyAlignment="1" applyProtection="1">
      <alignment horizontal="left" vertical="center"/>
      <protection locked="0"/>
    </xf>
    <xf numFmtId="0" fontId="40" fillId="0" borderId="0" xfId="0" applyFont="1"/>
    <xf numFmtId="4" fontId="32" fillId="0" borderId="66" xfId="1" applyNumberFormat="1" applyFont="1" applyBorder="1" applyAlignment="1">
      <alignment vertical="center" wrapText="1"/>
    </xf>
    <xf numFmtId="0" fontId="37" fillId="0" borderId="0" xfId="0" applyFont="1"/>
    <xf numFmtId="1" fontId="24" fillId="0" borderId="0" xfId="0" applyNumberFormat="1" applyFont="1" applyAlignment="1">
      <alignment horizontal="left" vertical="center" wrapText="1"/>
    </xf>
    <xf numFmtId="170" fontId="24" fillId="0" borderId="0" xfId="0" applyNumberFormat="1" applyFont="1" applyAlignment="1">
      <alignment horizontal="left" vertical="center" wrapText="1"/>
    </xf>
    <xf numFmtId="1" fontId="2" fillId="10" borderId="34" xfId="0" applyNumberFormat="1" applyFont="1" applyFill="1" applyBorder="1" applyAlignment="1">
      <alignment horizontal="right" vertical="center" wrapText="1"/>
    </xf>
    <xf numFmtId="4" fontId="2" fillId="7" borderId="26" xfId="1" applyNumberFormat="1" applyFont="1" applyFill="1" applyBorder="1" applyAlignment="1">
      <alignment vertical="center" wrapText="1"/>
    </xf>
    <xf numFmtId="4" fontId="41" fillId="0" borderId="0" xfId="1" applyNumberFormat="1" applyFont="1" applyFill="1" applyBorder="1" applyAlignment="1">
      <alignment vertical="center" wrapText="1"/>
    </xf>
    <xf numFmtId="4" fontId="3" fillId="0" borderId="72" xfId="1" applyNumberFormat="1" applyFont="1" applyBorder="1" applyAlignment="1">
      <alignment vertical="center" wrapText="1"/>
    </xf>
    <xf numFmtId="4" fontId="3" fillId="0" borderId="39" xfId="1" applyNumberFormat="1" applyFont="1" applyBorder="1" applyAlignment="1">
      <alignment vertical="center" wrapText="1"/>
    </xf>
    <xf numFmtId="4" fontId="3" fillId="0" borderId="71" xfId="1" applyNumberFormat="1" applyFont="1" applyBorder="1" applyAlignment="1">
      <alignment vertical="center" wrapText="1"/>
    </xf>
    <xf numFmtId="4" fontId="2" fillId="3" borderId="30" xfId="1" applyNumberFormat="1" applyFont="1" applyFill="1" applyBorder="1" applyAlignment="1">
      <alignment vertical="center" wrapText="1"/>
    </xf>
    <xf numFmtId="4" fontId="32" fillId="0" borderId="20" xfId="1" applyNumberFormat="1" applyFont="1" applyBorder="1" applyAlignment="1">
      <alignment vertical="center" wrapText="1"/>
    </xf>
    <xf numFmtId="4" fontId="32" fillId="0" borderId="44" xfId="1" applyNumberFormat="1" applyFont="1" applyBorder="1" applyAlignment="1">
      <alignment vertical="center" wrapText="1"/>
    </xf>
    <xf numFmtId="4" fontId="32" fillId="0" borderId="32" xfId="1" applyNumberFormat="1" applyFont="1" applyBorder="1" applyAlignment="1">
      <alignment vertical="center" wrapText="1"/>
    </xf>
    <xf numFmtId="4" fontId="3" fillId="0" borderId="16" xfId="1" applyNumberFormat="1" applyFont="1" applyBorder="1" applyAlignment="1">
      <alignment vertical="center" wrapText="1"/>
    </xf>
    <xf numFmtId="4" fontId="3" fillId="0" borderId="61" xfId="1" applyNumberFormat="1" applyFont="1" applyBorder="1" applyAlignment="1">
      <alignment vertical="center" wrapText="1"/>
    </xf>
    <xf numFmtId="4" fontId="3" fillId="0" borderId="48" xfId="1" applyNumberFormat="1" applyFont="1" applyBorder="1" applyAlignment="1">
      <alignment vertical="center" wrapText="1"/>
    </xf>
    <xf numFmtId="4" fontId="2" fillId="3" borderId="29" xfId="1" applyNumberFormat="1" applyFont="1" applyFill="1" applyBorder="1" applyAlignment="1">
      <alignment vertical="center" wrapText="1"/>
    </xf>
    <xf numFmtId="4" fontId="32" fillId="0" borderId="14" xfId="1" applyNumberFormat="1" applyFont="1" applyBorder="1" applyAlignment="1">
      <alignment vertical="center" wrapText="1"/>
    </xf>
    <xf numFmtId="4" fontId="2" fillId="3" borderId="8" xfId="1" applyNumberFormat="1" applyFont="1" applyFill="1" applyBorder="1" applyAlignment="1">
      <alignment horizontal="center" vertical="center" wrapText="1"/>
    </xf>
    <xf numFmtId="0" fontId="3" fillId="0" borderId="68" xfId="0" applyFont="1" applyBorder="1" applyAlignment="1" applyProtection="1">
      <alignment vertical="center" wrapText="1"/>
      <protection locked="0"/>
    </xf>
    <xf numFmtId="0" fontId="3" fillId="0" borderId="70" xfId="0" applyFont="1" applyBorder="1" applyAlignment="1" applyProtection="1">
      <alignment vertical="center" wrapText="1"/>
      <protection locked="0"/>
    </xf>
    <xf numFmtId="1" fontId="2" fillId="11" borderId="2" xfId="0" applyNumberFormat="1" applyFont="1" applyFill="1" applyBorder="1" applyAlignment="1">
      <alignment horizontal="right" vertical="center" wrapText="1"/>
    </xf>
    <xf numFmtId="4" fontId="2" fillId="11" borderId="2" xfId="1" applyNumberFormat="1" applyFont="1" applyFill="1" applyBorder="1" applyAlignment="1">
      <alignment vertical="center" wrapText="1"/>
    </xf>
    <xf numFmtId="4" fontId="2" fillId="10" borderId="2" xfId="1" applyNumberFormat="1" applyFont="1" applyFill="1" applyBorder="1" applyAlignment="1">
      <alignment vertical="center" wrapText="1"/>
    </xf>
    <xf numFmtId="4" fontId="42" fillId="3" borderId="2" xfId="1" applyNumberFormat="1" applyFont="1" applyFill="1" applyBorder="1" applyAlignment="1">
      <alignment vertical="center" wrapText="1"/>
    </xf>
    <xf numFmtId="1" fontId="3" fillId="0" borderId="0" xfId="0" applyNumberFormat="1" applyFont="1" applyAlignment="1">
      <alignment horizontal="left" vertical="center"/>
    </xf>
    <xf numFmtId="43" fontId="3" fillId="0" borderId="1" xfId="3" applyFont="1" applyBorder="1" applyAlignment="1">
      <alignment vertical="center" wrapText="1"/>
    </xf>
    <xf numFmtId="43" fontId="3" fillId="0" borderId="1" xfId="3" applyFont="1" applyBorder="1" applyAlignment="1">
      <alignment horizontal="center" vertical="center" wrapText="1"/>
    </xf>
    <xf numFmtId="43" fontId="3" fillId="0" borderId="1" xfId="0" applyNumberFormat="1" applyFont="1" applyBorder="1" applyAlignment="1">
      <alignment vertical="center" wrapText="1"/>
    </xf>
    <xf numFmtId="1" fontId="3" fillId="0" borderId="19" xfId="0" applyNumberFormat="1" applyFont="1" applyBorder="1" applyAlignment="1">
      <alignment horizontal="left" vertical="center"/>
    </xf>
    <xf numFmtId="164" fontId="3" fillId="0" borderId="20" xfId="0" applyNumberFormat="1" applyFont="1" applyBorder="1" applyAlignment="1">
      <alignment horizontal="left" vertical="center"/>
    </xf>
    <xf numFmtId="164" fontId="3" fillId="0" borderId="20" xfId="0" applyNumberFormat="1" applyFont="1" applyBorder="1" applyAlignment="1">
      <alignment horizontal="center" vertical="center" wrapText="1"/>
    </xf>
    <xf numFmtId="44" fontId="3" fillId="21" borderId="1" xfId="1" applyFont="1" applyFill="1" applyBorder="1" applyAlignment="1">
      <alignment vertical="center" wrapText="1"/>
    </xf>
    <xf numFmtId="0" fontId="3" fillId="21" borderId="1" xfId="0" applyFont="1" applyFill="1" applyBorder="1" applyAlignment="1">
      <alignment horizontal="center" vertical="center" wrapText="1"/>
    </xf>
    <xf numFmtId="0" fontId="3" fillId="0" borderId="0" xfId="0" applyFont="1"/>
    <xf numFmtId="4" fontId="3" fillId="0" borderId="65" xfId="1" applyNumberFormat="1" applyFont="1" applyBorder="1" applyAlignment="1">
      <alignment vertical="center" wrapText="1"/>
    </xf>
    <xf numFmtId="0" fontId="15" fillId="0" borderId="0" xfId="0" applyFont="1"/>
    <xf numFmtId="0" fontId="9" fillId="13" borderId="0" xfId="0" applyFont="1" applyFill="1"/>
    <xf numFmtId="0" fontId="48" fillId="6" borderId="69" xfId="0" applyFont="1" applyFill="1" applyBorder="1" applyAlignment="1">
      <alignment horizontal="left" vertical="center"/>
    </xf>
    <xf numFmtId="0" fontId="0" fillId="0" borderId="56" xfId="0" applyBorder="1" applyAlignment="1">
      <alignment horizontal="center" vertical="center"/>
    </xf>
    <xf numFmtId="165" fontId="3" fillId="0" borderId="1" xfId="0" applyNumberFormat="1" applyFont="1" applyBorder="1" applyAlignment="1">
      <alignment horizontal="center" vertical="center" wrapText="1"/>
    </xf>
    <xf numFmtId="4" fontId="2" fillId="3" borderId="7" xfId="1" applyNumberFormat="1" applyFont="1" applyFill="1" applyBorder="1" applyAlignment="1">
      <alignment horizontal="center" vertical="center" wrapText="1"/>
    </xf>
    <xf numFmtId="0" fontId="10" fillId="0" borderId="8" xfId="0" applyFont="1" applyBorder="1" applyAlignment="1">
      <alignment horizontal="center" vertical="center"/>
    </xf>
    <xf numFmtId="4" fontId="0" fillId="0" borderId="2" xfId="0" applyNumberFormat="1" applyBorder="1" applyAlignment="1">
      <alignment vertical="center"/>
    </xf>
    <xf numFmtId="4" fontId="0" fillId="6" borderId="46" xfId="0" applyNumberFormat="1" applyFill="1" applyBorder="1" applyAlignment="1" applyProtection="1">
      <alignment vertical="center"/>
      <protection locked="0"/>
    </xf>
    <xf numFmtId="4" fontId="0" fillId="6" borderId="7" xfId="0" applyNumberFormat="1" applyFill="1" applyBorder="1" applyAlignment="1" applyProtection="1">
      <alignment vertical="center"/>
      <protection locked="0"/>
    </xf>
    <xf numFmtId="4" fontId="3" fillId="0" borderId="62" xfId="1" applyNumberFormat="1" applyFont="1" applyBorder="1" applyAlignment="1">
      <alignment vertical="center" wrapText="1"/>
    </xf>
    <xf numFmtId="10" fontId="2" fillId="7" borderId="7" xfId="0" applyNumberFormat="1" applyFont="1" applyFill="1" applyBorder="1" applyAlignment="1">
      <alignment horizontal="center" vertical="center" wrapText="1"/>
    </xf>
    <xf numFmtId="0" fontId="0" fillId="0" borderId="5" xfId="0" applyBorder="1" applyAlignment="1">
      <alignment vertical="center"/>
    </xf>
    <xf numFmtId="0" fontId="0" fillId="0" borderId="16" xfId="0" applyBorder="1" applyAlignment="1">
      <alignment vertical="center"/>
    </xf>
    <xf numFmtId="0" fontId="0" fillId="0" borderId="74" xfId="0" applyBorder="1" applyAlignment="1">
      <alignment vertical="center"/>
    </xf>
    <xf numFmtId="4" fontId="0" fillId="0" borderId="42" xfId="0" applyNumberFormat="1" applyBorder="1" applyAlignment="1">
      <alignment vertical="center"/>
    </xf>
    <xf numFmtId="4" fontId="0" fillId="0" borderId="43" xfId="0" applyNumberFormat="1" applyBorder="1" applyAlignment="1">
      <alignment vertical="center"/>
    </xf>
    <xf numFmtId="4" fontId="50" fillId="0" borderId="2" xfId="0" applyNumberFormat="1" applyFont="1" applyBorder="1" applyAlignment="1">
      <alignment vertical="center"/>
    </xf>
    <xf numFmtId="4" fontId="0" fillId="13" borderId="0" xfId="0" applyNumberFormat="1" applyFill="1" applyAlignment="1">
      <alignment vertical="center"/>
    </xf>
    <xf numFmtId="4" fontId="0" fillId="13" borderId="0" xfId="0" applyNumberFormat="1" applyFill="1" applyAlignment="1">
      <alignment horizontal="right" vertical="center"/>
    </xf>
    <xf numFmtId="4" fontId="38" fillId="0" borderId="0" xfId="1" applyNumberFormat="1" applyFont="1" applyAlignment="1">
      <alignment vertical="center" wrapText="1"/>
    </xf>
    <xf numFmtId="0" fontId="3" fillId="0" borderId="73" xfId="0" applyFont="1" applyBorder="1" applyAlignment="1">
      <alignment vertical="center" wrapText="1"/>
    </xf>
    <xf numFmtId="1" fontId="24" fillId="0" borderId="0" xfId="0" applyNumberFormat="1" applyFont="1" applyAlignment="1">
      <alignment vertical="center" wrapText="1"/>
    </xf>
    <xf numFmtId="0" fontId="7" fillId="0" borderId="0" xfId="0" applyFont="1" applyAlignment="1">
      <alignment vertical="center"/>
    </xf>
    <xf numFmtId="0" fontId="5" fillId="0" borderId="81" xfId="0" applyFont="1" applyBorder="1" applyAlignment="1">
      <alignment vertical="center" wrapText="1"/>
    </xf>
    <xf numFmtId="0" fontId="5" fillId="0" borderId="82" xfId="0" applyFont="1" applyBorder="1" applyAlignment="1">
      <alignment vertical="center" wrapText="1"/>
    </xf>
    <xf numFmtId="0" fontId="5" fillId="0" borderId="83" xfId="0" applyFont="1" applyBorder="1" applyAlignment="1">
      <alignment vertical="center" wrapText="1"/>
    </xf>
    <xf numFmtId="0" fontId="0" fillId="0" borderId="0" xfId="0" applyAlignment="1">
      <alignment horizontal="left"/>
    </xf>
    <xf numFmtId="0" fontId="0" fillId="0" borderId="23" xfId="0" applyBorder="1" applyAlignment="1">
      <alignment horizontal="left"/>
    </xf>
    <xf numFmtId="0" fontId="0" fillId="0" borderId="87" xfId="0" applyBorder="1" applyAlignment="1">
      <alignment horizontal="left"/>
    </xf>
    <xf numFmtId="0" fontId="0" fillId="0" borderId="88" xfId="0" applyBorder="1" applyAlignment="1">
      <alignment horizontal="left"/>
    </xf>
    <xf numFmtId="0" fontId="0" fillId="0" borderId="89" xfId="0" applyBorder="1" applyAlignment="1">
      <alignment horizontal="left"/>
    </xf>
    <xf numFmtId="0" fontId="52" fillId="0" borderId="0" xfId="0" applyFont="1"/>
    <xf numFmtId="0" fontId="15" fillId="0" borderId="0" xfId="0" applyFont="1" applyAlignment="1">
      <alignment vertical="center"/>
    </xf>
    <xf numFmtId="0" fontId="4" fillId="0" borderId="23" xfId="0" applyFont="1" applyBorder="1" applyAlignment="1">
      <alignment vertical="center"/>
    </xf>
    <xf numFmtId="0" fontId="0" fillId="0" borderId="23" xfId="0" applyBorder="1"/>
    <xf numFmtId="171" fontId="0" fillId="0" borderId="20" xfId="0" applyNumberFormat="1" applyBorder="1"/>
    <xf numFmtId="0" fontId="9" fillId="0" borderId="20" xfId="0" applyFont="1" applyBorder="1"/>
    <xf numFmtId="44" fontId="19" fillId="0" borderId="0" xfId="1" applyFont="1" applyFill="1" applyAlignment="1" applyProtection="1">
      <alignment horizontal="left" vertical="center"/>
    </xf>
    <xf numFmtId="167" fontId="23" fillId="0" borderId="1" xfId="0" applyNumberFormat="1" applyFont="1" applyBorder="1" applyAlignment="1">
      <alignment horizontal="center" vertical="center"/>
    </xf>
    <xf numFmtId="44" fontId="19" fillId="0" borderId="0" xfId="1" applyFont="1" applyFill="1" applyAlignment="1" applyProtection="1">
      <alignment vertical="center"/>
    </xf>
    <xf numFmtId="44" fontId="19" fillId="0" borderId="0" xfId="1" applyFont="1" applyFill="1" applyAlignment="1" applyProtection="1">
      <alignment vertical="center"/>
      <protection locked="0"/>
    </xf>
    <xf numFmtId="0" fontId="5" fillId="0" borderId="91" xfId="0" applyFont="1" applyBorder="1" applyAlignment="1">
      <alignment vertical="center" wrapText="1"/>
    </xf>
    <xf numFmtId="44" fontId="5" fillId="6" borderId="19" xfId="0" applyNumberFormat="1" applyFont="1" applyFill="1" applyBorder="1" applyAlignment="1">
      <alignment horizontal="left" vertical="center" wrapText="1"/>
    </xf>
    <xf numFmtId="44" fontId="5" fillId="0" borderId="23" xfId="0" applyNumberFormat="1" applyFont="1" applyBorder="1" applyAlignment="1">
      <alignment horizontal="left" vertical="center" wrapText="1"/>
    </xf>
    <xf numFmtId="44" fontId="5" fillId="6" borderId="23" xfId="0" applyNumberFormat="1" applyFont="1" applyFill="1" applyBorder="1" applyAlignment="1" applyProtection="1">
      <alignment horizontal="left" vertical="center" wrapText="1"/>
      <protection locked="0"/>
    </xf>
    <xf numFmtId="167" fontId="0" fillId="6" borderId="23" xfId="0" applyNumberFormat="1" applyFill="1" applyBorder="1" applyAlignment="1" applyProtection="1">
      <alignment horizontal="left"/>
      <protection locked="0"/>
    </xf>
    <xf numFmtId="167" fontId="0" fillId="6" borderId="87" xfId="0" applyNumberFormat="1" applyFill="1" applyBorder="1" applyAlignment="1" applyProtection="1">
      <alignment horizontal="left"/>
      <protection locked="0"/>
    </xf>
    <xf numFmtId="0" fontId="4" fillId="21" borderId="0" xfId="0" applyFont="1" applyFill="1" applyAlignment="1">
      <alignment vertical="center"/>
    </xf>
    <xf numFmtId="0" fontId="55" fillId="0" borderId="81" xfId="0" applyFont="1" applyBorder="1" applyAlignment="1">
      <alignment vertical="center" wrapText="1"/>
    </xf>
    <xf numFmtId="0" fontId="55" fillId="0" borderId="91" xfId="0" applyFont="1" applyBorder="1" applyAlignment="1">
      <alignment vertical="center" wrapText="1"/>
    </xf>
    <xf numFmtId="0" fontId="55" fillId="0" borderId="82" xfId="0" applyFont="1" applyBorder="1" applyAlignment="1">
      <alignment vertical="center" wrapText="1"/>
    </xf>
    <xf numFmtId="0" fontId="17" fillId="0" borderId="82" xfId="0" applyFont="1" applyBorder="1" applyAlignment="1">
      <alignment vertical="center" wrapText="1"/>
    </xf>
    <xf numFmtId="44" fontId="5" fillId="0" borderId="0" xfId="0" applyNumberFormat="1" applyFont="1" applyAlignment="1">
      <alignment horizontal="left" vertical="center" wrapText="1"/>
    </xf>
    <xf numFmtId="44" fontId="19" fillId="0" borderId="0" xfId="1" applyFont="1" applyAlignment="1" applyProtection="1">
      <alignment horizontal="left" vertical="center"/>
    </xf>
    <xf numFmtId="165" fontId="0" fillId="6" borderId="23" xfId="0" applyNumberFormat="1" applyFill="1" applyBorder="1" applyAlignment="1" applyProtection="1">
      <alignment horizontal="left"/>
      <protection locked="0"/>
    </xf>
    <xf numFmtId="2" fontId="0" fillId="6" borderId="23" xfId="0" applyNumberFormat="1" applyFill="1" applyBorder="1" applyAlignment="1" applyProtection="1">
      <alignment horizontal="right"/>
      <protection locked="0"/>
    </xf>
    <xf numFmtId="2" fontId="0" fillId="0" borderId="23" xfId="0" applyNumberFormat="1" applyBorder="1" applyAlignment="1">
      <alignment horizontal="right"/>
    </xf>
    <xf numFmtId="2" fontId="0" fillId="0" borderId="88" xfId="0" applyNumberFormat="1" applyBorder="1" applyAlignment="1">
      <alignment horizontal="right"/>
    </xf>
    <xf numFmtId="172" fontId="0" fillId="6" borderId="23" xfId="3" applyNumberFormat="1" applyFont="1" applyFill="1" applyBorder="1" applyAlignment="1" applyProtection="1">
      <alignment horizontal="right"/>
      <protection locked="0"/>
    </xf>
    <xf numFmtId="0" fontId="58" fillId="0" borderId="0" xfId="0" applyFont="1" applyAlignment="1">
      <alignment horizontal="center" vertical="center"/>
    </xf>
    <xf numFmtId="0" fontId="59" fillId="0" borderId="0" xfId="0" applyFont="1" applyAlignment="1">
      <alignment horizontal="center" vertical="center"/>
    </xf>
    <xf numFmtId="165" fontId="3" fillId="0" borderId="4" xfId="0" applyNumberFormat="1" applyFont="1" applyBorder="1" applyAlignment="1">
      <alignment horizontal="center" vertical="center" wrapText="1"/>
    </xf>
    <xf numFmtId="0" fontId="50" fillId="0" borderId="0" xfId="0" applyFont="1"/>
    <xf numFmtId="0" fontId="61" fillId="0" borderId="0" xfId="0" applyFont="1"/>
    <xf numFmtId="2" fontId="0" fillId="6" borderId="23" xfId="0" applyNumberFormat="1" applyFill="1" applyBorder="1" applyAlignment="1" applyProtection="1">
      <alignment horizontal="left"/>
      <protection locked="0"/>
    </xf>
    <xf numFmtId="9" fontId="5" fillId="6" borderId="87" xfId="4" applyFont="1" applyFill="1" applyBorder="1" applyAlignment="1" applyProtection="1">
      <alignment horizontal="left" vertical="center" wrapText="1"/>
      <protection locked="0"/>
    </xf>
    <xf numFmtId="9" fontId="4" fillId="0" borderId="0" xfId="4" applyFont="1" applyAlignment="1" applyProtection="1">
      <alignment horizontal="left" vertical="center"/>
    </xf>
    <xf numFmtId="44" fontId="17" fillId="0" borderId="0" xfId="1" applyFont="1" applyAlignment="1" applyProtection="1">
      <alignment horizontal="left" vertical="center"/>
    </xf>
    <xf numFmtId="9" fontId="5" fillId="0" borderId="0" xfId="4" applyFont="1" applyBorder="1" applyAlignment="1">
      <alignment horizontal="right" vertical="center"/>
    </xf>
    <xf numFmtId="9" fontId="3" fillId="0" borderId="0" xfId="4" applyFont="1" applyBorder="1" applyAlignment="1">
      <alignment horizontal="right" vertical="center" wrapText="1"/>
    </xf>
    <xf numFmtId="9" fontId="3" fillId="0" borderId="0" xfId="0" applyNumberFormat="1" applyFont="1" applyAlignment="1">
      <alignment vertical="center" wrapText="1"/>
    </xf>
    <xf numFmtId="9" fontId="3" fillId="0" borderId="0" xfId="0" applyNumberFormat="1" applyFont="1" applyAlignment="1">
      <alignment horizontal="right" vertical="center" wrapText="1"/>
    </xf>
    <xf numFmtId="173" fontId="3" fillId="0" borderId="0" xfId="0" quotePrefix="1" applyNumberFormat="1" applyFont="1" applyAlignment="1">
      <alignment horizontal="right" vertical="center" wrapText="1"/>
    </xf>
    <xf numFmtId="0" fontId="3" fillId="0" borderId="0" xfId="0" applyFont="1" applyAlignment="1">
      <alignment horizontal="right" vertical="center" wrapText="1"/>
    </xf>
    <xf numFmtId="0" fontId="63" fillId="0" borderId="1" xfId="5" applyFont="1" applyBorder="1" applyAlignment="1">
      <alignment vertical="center"/>
    </xf>
    <xf numFmtId="0" fontId="63" fillId="0" borderId="1" xfId="5" applyFont="1" applyBorder="1" applyAlignment="1">
      <alignment horizontal="center" vertical="center"/>
    </xf>
    <xf numFmtId="0" fontId="63" fillId="0" borderId="1" xfId="5" applyFont="1" applyBorder="1" applyAlignment="1">
      <alignment horizontal="center" vertical="center" wrapText="1"/>
    </xf>
    <xf numFmtId="0" fontId="63" fillId="0" borderId="0" xfId="5" applyFont="1" applyAlignment="1">
      <alignment vertical="center"/>
    </xf>
    <xf numFmtId="0" fontId="63" fillId="0" borderId="0" xfId="0" applyFont="1" applyAlignment="1">
      <alignment vertical="center"/>
    </xf>
    <xf numFmtId="4" fontId="3" fillId="0" borderId="1" xfId="5" applyNumberFormat="1" applyFont="1" applyBorder="1" applyAlignment="1">
      <alignment horizontal="center" vertical="center"/>
    </xf>
    <xf numFmtId="4" fontId="54" fillId="0" borderId="1" xfId="5" applyNumberFormat="1" applyFont="1" applyBorder="1" applyAlignment="1">
      <alignment horizontal="center" vertical="center"/>
    </xf>
    <xf numFmtId="0" fontId="54" fillId="0" borderId="0" xfId="5" applyFont="1" applyAlignment="1">
      <alignment horizontal="center" vertical="center"/>
    </xf>
    <xf numFmtId="0" fontId="54" fillId="0" borderId="0" xfId="0" applyFont="1" applyAlignment="1">
      <alignment horizontal="center" vertical="center"/>
    </xf>
    <xf numFmtId="0" fontId="63" fillId="0" borderId="0" xfId="0" applyFont="1"/>
    <xf numFmtId="165" fontId="54" fillId="0" borderId="0" xfId="0" applyNumberFormat="1" applyFont="1"/>
    <xf numFmtId="0" fontId="54" fillId="0" borderId="0" xfId="0" applyFont="1"/>
    <xf numFmtId="0" fontId="0" fillId="0" borderId="1" xfId="0" applyBorder="1"/>
    <xf numFmtId="14" fontId="0" fillId="0" borderId="1" xfId="0" applyNumberFormat="1" applyBorder="1"/>
    <xf numFmtId="0" fontId="0" fillId="22" borderId="1" xfId="0" applyFill="1" applyBorder="1"/>
    <xf numFmtId="4" fontId="3" fillId="23" borderId="1" xfId="5" applyNumberFormat="1" applyFont="1" applyFill="1" applyBorder="1" applyAlignment="1">
      <alignment horizontal="center" vertical="center"/>
    </xf>
    <xf numFmtId="4" fontId="3" fillId="24" borderId="1" xfId="5" applyNumberFormat="1" applyFont="1" applyFill="1" applyBorder="1" applyAlignment="1">
      <alignment horizontal="center" vertical="center"/>
    </xf>
    <xf numFmtId="4" fontId="3" fillId="25" borderId="1" xfId="5" applyNumberFormat="1" applyFont="1" applyFill="1" applyBorder="1" applyAlignment="1">
      <alignment horizontal="center" vertical="center"/>
    </xf>
    <xf numFmtId="4" fontId="3" fillId="9" borderId="1" xfId="5" applyNumberFormat="1" applyFont="1" applyFill="1" applyBorder="1" applyAlignment="1">
      <alignment horizontal="center" vertical="center"/>
    </xf>
    <xf numFmtId="0" fontId="5" fillId="0" borderId="0" xfId="0" applyFont="1"/>
    <xf numFmtId="0" fontId="3" fillId="0" borderId="0" xfId="0" applyFont="1" applyAlignment="1" applyProtection="1">
      <alignment vertical="center" wrapText="1"/>
      <protection locked="0"/>
    </xf>
    <xf numFmtId="0" fontId="3" fillId="0" borderId="94" xfId="0" applyFont="1" applyBorder="1" applyAlignment="1">
      <alignment vertical="center" wrapText="1"/>
    </xf>
    <xf numFmtId="0" fontId="3" fillId="0" borderId="23" xfId="0" applyFont="1" applyBorder="1" applyAlignment="1">
      <alignment vertical="center" wrapText="1"/>
    </xf>
    <xf numFmtId="0" fontId="3" fillId="0" borderId="93" xfId="0" applyFont="1" applyBorder="1" applyAlignment="1">
      <alignment vertical="center" wrapText="1"/>
    </xf>
    <xf numFmtId="2" fontId="0" fillId="6" borderId="23" xfId="3" applyNumberFormat="1" applyFont="1" applyFill="1" applyBorder="1" applyAlignment="1" applyProtection="1">
      <alignment horizontal="right"/>
      <protection locked="0"/>
    </xf>
    <xf numFmtId="0" fontId="5" fillId="0" borderId="101" xfId="0" applyFont="1" applyBorder="1" applyAlignment="1">
      <alignment vertical="center" wrapText="1"/>
    </xf>
    <xf numFmtId="0" fontId="0" fillId="0" borderId="58" xfId="0" applyBorder="1" applyAlignment="1">
      <alignment horizontal="left"/>
    </xf>
    <xf numFmtId="0" fontId="0" fillId="0" borderId="102" xfId="0" applyBorder="1" applyAlignment="1">
      <alignment horizontal="left"/>
    </xf>
    <xf numFmtId="0" fontId="37" fillId="0" borderId="58" xfId="0" applyFont="1" applyBorder="1" applyAlignment="1">
      <alignment horizontal="left"/>
    </xf>
    <xf numFmtId="0" fontId="0" fillId="0" borderId="1" xfId="0" applyBorder="1" applyProtection="1">
      <protection locked="0"/>
    </xf>
    <xf numFmtId="0" fontId="10" fillId="19" borderId="1" xfId="0" applyFont="1" applyFill="1" applyBorder="1" applyAlignment="1">
      <alignment horizontal="center" vertical="center" wrapText="1"/>
    </xf>
    <xf numFmtId="0" fontId="10" fillId="5" borderId="1" xfId="0" applyFont="1" applyFill="1" applyBorder="1" applyAlignment="1">
      <alignment horizontal="center" vertical="center" wrapText="1"/>
    </xf>
    <xf numFmtId="0" fontId="10" fillId="5" borderId="19" xfId="0" applyFont="1" applyFill="1" applyBorder="1" applyAlignment="1">
      <alignment horizontal="center" vertical="center" wrapText="1"/>
    </xf>
    <xf numFmtId="0" fontId="26" fillId="19" borderId="43" xfId="0" applyFont="1" applyFill="1" applyBorder="1" applyAlignment="1">
      <alignment horizontal="center" vertical="center" textRotation="90" wrapText="1"/>
    </xf>
    <xf numFmtId="0" fontId="10" fillId="19" borderId="20" xfId="0" applyFont="1" applyFill="1" applyBorder="1" applyAlignment="1">
      <alignment horizontal="center" vertical="center" wrapText="1"/>
    </xf>
    <xf numFmtId="0" fontId="26" fillId="19" borderId="45" xfId="0" applyFont="1" applyFill="1" applyBorder="1" applyAlignment="1">
      <alignment horizontal="center" vertical="center" textRotation="90" wrapText="1"/>
    </xf>
    <xf numFmtId="0" fontId="9" fillId="0" borderId="0" xfId="0" applyFont="1" applyAlignment="1">
      <alignment horizontal="center" vertical="center" wrapText="1"/>
    </xf>
    <xf numFmtId="1" fontId="67" fillId="0" borderId="0" xfId="0" applyNumberFormat="1" applyFont="1" applyAlignment="1">
      <alignment vertical="center"/>
    </xf>
    <xf numFmtId="0" fontId="0" fillId="6" borderId="16" xfId="0" applyFill="1" applyBorder="1" applyProtection="1">
      <protection locked="0"/>
    </xf>
    <xf numFmtId="0" fontId="0" fillId="6" borderId="8" xfId="0" applyFill="1" applyBorder="1" applyProtection="1">
      <protection locked="0"/>
    </xf>
    <xf numFmtId="2" fontId="0" fillId="6" borderId="20" xfId="0" applyNumberFormat="1" applyFill="1" applyBorder="1" applyProtection="1">
      <protection locked="0"/>
    </xf>
    <xf numFmtId="2" fontId="0" fillId="6" borderId="1" xfId="0" applyNumberFormat="1" applyFill="1" applyBorder="1" applyProtection="1">
      <protection locked="0"/>
    </xf>
    <xf numFmtId="2" fontId="0" fillId="6" borderId="19" xfId="0" applyNumberFormat="1" applyFill="1" applyBorder="1" applyProtection="1">
      <protection locked="0"/>
    </xf>
    <xf numFmtId="2" fontId="0" fillId="6" borderId="18" xfId="0" applyNumberFormat="1" applyFill="1" applyBorder="1" applyProtection="1">
      <protection locked="0"/>
    </xf>
    <xf numFmtId="2" fontId="0" fillId="6" borderId="7" xfId="0" applyNumberFormat="1" applyFill="1" applyBorder="1" applyProtection="1">
      <protection locked="0"/>
    </xf>
    <xf numFmtId="2" fontId="0" fillId="6" borderId="17" xfId="0" applyNumberFormat="1" applyFill="1" applyBorder="1" applyProtection="1">
      <protection locked="0"/>
    </xf>
    <xf numFmtId="0" fontId="10" fillId="5" borderId="68" xfId="0" applyFont="1" applyFill="1" applyBorder="1" applyAlignment="1">
      <alignment vertical="center" wrapText="1"/>
    </xf>
    <xf numFmtId="0" fontId="10" fillId="8" borderId="68" xfId="0" applyFont="1" applyFill="1" applyBorder="1" applyAlignment="1">
      <alignment vertical="center" wrapText="1"/>
    </xf>
    <xf numFmtId="0" fontId="9" fillId="15" borderId="48" xfId="0" applyFont="1" applyFill="1" applyBorder="1" applyAlignment="1">
      <alignment horizontal="center" vertical="center" wrapText="1"/>
    </xf>
    <xf numFmtId="0" fontId="13" fillId="6" borderId="3" xfId="0" applyFont="1" applyFill="1" applyBorder="1" applyAlignment="1" applyProtection="1">
      <alignment horizontal="center" vertical="center" textRotation="90" wrapText="1"/>
      <protection locked="0"/>
    </xf>
    <xf numFmtId="0" fontId="13" fillId="6" borderId="1" xfId="0" applyFont="1" applyFill="1" applyBorder="1" applyAlignment="1" applyProtection="1">
      <alignment horizontal="center" vertical="center" textRotation="90" wrapText="1"/>
      <protection locked="0"/>
    </xf>
    <xf numFmtId="0" fontId="13" fillId="6" borderId="61" xfId="0" applyFont="1" applyFill="1" applyBorder="1" applyAlignment="1" applyProtection="1">
      <alignment horizontal="center" vertical="center" textRotation="90" wrapText="1"/>
      <protection locked="0"/>
    </xf>
    <xf numFmtId="0" fontId="15" fillId="9" borderId="109" xfId="0" applyFont="1" applyFill="1" applyBorder="1" applyAlignment="1">
      <alignment vertical="center" wrapText="1"/>
    </xf>
    <xf numFmtId="0" fontId="4" fillId="15" borderId="45" xfId="0" applyFont="1" applyFill="1" applyBorder="1" applyAlignment="1">
      <alignment horizontal="center" vertical="center" wrapText="1"/>
    </xf>
    <xf numFmtId="168" fontId="0" fillId="6" borderId="20" xfId="0" applyNumberFormat="1" applyFill="1" applyBorder="1" applyProtection="1">
      <protection locked="0"/>
    </xf>
    <xf numFmtId="0" fontId="4" fillId="15" borderId="16" xfId="0" applyFont="1" applyFill="1" applyBorder="1" applyAlignment="1">
      <alignment horizontal="center" vertical="center" wrapText="1"/>
    </xf>
    <xf numFmtId="168" fontId="0" fillId="6" borderId="16" xfId="0" applyNumberFormat="1" applyFill="1" applyBorder="1" applyProtection="1">
      <protection locked="0"/>
    </xf>
    <xf numFmtId="10" fontId="0" fillId="6" borderId="1" xfId="4" applyNumberFormat="1" applyFont="1" applyFill="1" applyBorder="1" applyProtection="1">
      <protection locked="0"/>
    </xf>
    <xf numFmtId="168" fontId="0" fillId="6" borderId="1" xfId="0" applyNumberFormat="1" applyFill="1" applyBorder="1" applyProtection="1">
      <protection locked="0"/>
    </xf>
    <xf numFmtId="168" fontId="0" fillId="6" borderId="7" xfId="0" applyNumberFormat="1" applyFill="1" applyBorder="1" applyProtection="1">
      <protection locked="0"/>
    </xf>
    <xf numFmtId="168" fontId="0" fillId="26" borderId="1" xfId="0" applyNumberFormat="1" applyFill="1" applyBorder="1" applyProtection="1">
      <protection locked="0"/>
    </xf>
    <xf numFmtId="168" fontId="0" fillId="26" borderId="20" xfId="0" applyNumberFormat="1" applyFill="1" applyBorder="1" applyProtection="1">
      <protection locked="0"/>
    </xf>
    <xf numFmtId="10" fontId="0" fillId="26" borderId="20" xfId="0" applyNumberFormat="1" applyFill="1" applyBorder="1" applyProtection="1">
      <protection locked="0"/>
    </xf>
    <xf numFmtId="168" fontId="0" fillId="26" borderId="7" xfId="0" applyNumberFormat="1" applyFill="1" applyBorder="1" applyProtection="1">
      <protection locked="0"/>
    </xf>
    <xf numFmtId="168" fontId="0" fillId="26" borderId="18" xfId="0" applyNumberFormat="1" applyFill="1" applyBorder="1" applyProtection="1">
      <protection locked="0"/>
    </xf>
    <xf numFmtId="10" fontId="0" fillId="26" borderId="18" xfId="0" applyNumberFormat="1" applyFill="1" applyBorder="1" applyProtection="1">
      <protection locked="0"/>
    </xf>
    <xf numFmtId="168" fontId="3" fillId="0" borderId="51" xfId="0" applyNumberFormat="1" applyFont="1" applyBorder="1" applyAlignment="1">
      <alignment horizontal="center" vertical="center" wrapText="1"/>
    </xf>
    <xf numFmtId="0" fontId="3" fillId="0" borderId="26" xfId="0" applyFont="1" applyBorder="1" applyAlignment="1">
      <alignment vertical="center" wrapText="1"/>
    </xf>
    <xf numFmtId="0" fontId="52" fillId="0" borderId="0" xfId="0" applyFont="1" applyAlignment="1">
      <alignment vertical="center"/>
    </xf>
    <xf numFmtId="0" fontId="71" fillId="0" borderId="0" xfId="0" applyFont="1" applyAlignment="1">
      <alignment horizontal="center" vertical="center"/>
    </xf>
    <xf numFmtId="0" fontId="71" fillId="0" borderId="0" xfId="0" applyFont="1" applyAlignment="1">
      <alignment vertical="center"/>
    </xf>
    <xf numFmtId="0" fontId="72" fillId="0" borderId="0" xfId="0" applyFont="1" applyAlignment="1">
      <alignment vertical="center"/>
    </xf>
    <xf numFmtId="0" fontId="0" fillId="6" borderId="15" xfId="0" applyFill="1" applyBorder="1" applyProtection="1">
      <protection locked="0"/>
    </xf>
    <xf numFmtId="0" fontId="10" fillId="5" borderId="20" xfId="0" applyFont="1" applyFill="1" applyBorder="1" applyAlignment="1">
      <alignment horizontal="center" vertical="center" wrapText="1"/>
    </xf>
    <xf numFmtId="0" fontId="10" fillId="7" borderId="20" xfId="0" applyFont="1" applyFill="1" applyBorder="1" applyAlignment="1">
      <alignment horizontal="center" vertical="center" wrapText="1"/>
    </xf>
    <xf numFmtId="0" fontId="4" fillId="7" borderId="15" xfId="0" applyFont="1" applyFill="1" applyBorder="1" applyAlignment="1">
      <alignment horizontal="center" vertical="center" wrapText="1"/>
    </xf>
    <xf numFmtId="0" fontId="4" fillId="7" borderId="20" xfId="0" applyFont="1" applyFill="1" applyBorder="1" applyAlignment="1">
      <alignment horizontal="center" vertical="center" wrapText="1"/>
    </xf>
    <xf numFmtId="0" fontId="4" fillId="7" borderId="1" xfId="0" applyFont="1" applyFill="1" applyBorder="1" applyAlignment="1">
      <alignment horizontal="center" vertical="center"/>
    </xf>
    <xf numFmtId="0" fontId="9" fillId="7" borderId="1" xfId="0" applyFont="1" applyFill="1" applyBorder="1" applyAlignment="1">
      <alignment horizontal="center" vertical="center" wrapText="1"/>
    </xf>
    <xf numFmtId="0" fontId="0" fillId="7" borderId="1" xfId="0" applyFill="1" applyBorder="1" applyAlignment="1">
      <alignment horizontal="center" vertical="center" wrapText="1"/>
    </xf>
    <xf numFmtId="0" fontId="4" fillId="7" borderId="16" xfId="0" applyFont="1" applyFill="1" applyBorder="1" applyAlignment="1">
      <alignment horizontal="center" vertical="center" wrapText="1"/>
    </xf>
    <xf numFmtId="0" fontId="10" fillId="7" borderId="45" xfId="0" applyFont="1" applyFill="1" applyBorder="1" applyAlignment="1" applyProtection="1">
      <alignment horizontal="center" vertical="center" textRotation="90" wrapText="1"/>
      <protection locked="0"/>
    </xf>
    <xf numFmtId="0" fontId="10" fillId="7" borderId="19" xfId="0" applyFont="1" applyFill="1" applyBorder="1" applyAlignment="1" applyProtection="1">
      <alignment horizontal="center" vertical="center" textRotation="90" wrapText="1"/>
      <protection locked="0"/>
    </xf>
    <xf numFmtId="0" fontId="4" fillId="7" borderId="56" xfId="0" applyFont="1" applyFill="1" applyBorder="1" applyAlignment="1">
      <alignment vertical="center" wrapText="1"/>
    </xf>
    <xf numFmtId="0" fontId="4" fillId="7" borderId="109" xfId="0" applyFont="1" applyFill="1" applyBorder="1" applyAlignment="1">
      <alignment vertical="center" wrapText="1"/>
    </xf>
    <xf numFmtId="0" fontId="4" fillId="7" borderId="68" xfId="0" applyFont="1" applyFill="1" applyBorder="1" applyAlignment="1">
      <alignment vertical="center" wrapText="1"/>
    </xf>
    <xf numFmtId="0" fontId="10" fillId="7" borderId="68" xfId="0" applyFont="1" applyFill="1" applyBorder="1" applyAlignment="1">
      <alignment vertical="center" wrapText="1"/>
    </xf>
    <xf numFmtId="0" fontId="22" fillId="7" borderId="0" xfId="0" applyFont="1" applyFill="1"/>
    <xf numFmtId="0" fontId="0" fillId="8" borderId="0" xfId="0" applyFill="1"/>
    <xf numFmtId="0" fontId="13" fillId="6" borderId="1" xfId="0" applyFont="1" applyFill="1" applyBorder="1" applyAlignment="1">
      <alignment horizontal="center" vertical="center" textRotation="90" wrapText="1"/>
    </xf>
    <xf numFmtId="0" fontId="13" fillId="6" borderId="61" xfId="0" applyFont="1" applyFill="1" applyBorder="1" applyAlignment="1">
      <alignment horizontal="center" vertical="center" textRotation="90" wrapText="1"/>
    </xf>
    <xf numFmtId="0" fontId="73" fillId="13" borderId="31" xfId="0" applyFont="1" applyFill="1" applyBorder="1" applyAlignment="1" applyProtection="1">
      <alignment vertical="center" wrapText="1"/>
      <protection locked="0"/>
    </xf>
    <xf numFmtId="0" fontId="18" fillId="13" borderId="31" xfId="0" applyFont="1" applyFill="1" applyBorder="1" applyAlignment="1" applyProtection="1">
      <alignment vertical="center" wrapText="1"/>
      <protection locked="0"/>
    </xf>
    <xf numFmtId="0" fontId="31" fillId="0" borderId="0" xfId="2" applyBorder="1" applyAlignment="1" applyProtection="1">
      <alignment horizontal="left" vertical="center" wrapText="1"/>
      <protection locked="0"/>
    </xf>
    <xf numFmtId="0" fontId="31" fillId="0" borderId="60" xfId="2" applyBorder="1" applyAlignment="1" applyProtection="1">
      <alignment horizontal="left" vertical="center" wrapText="1"/>
      <protection locked="0"/>
    </xf>
    <xf numFmtId="0" fontId="0" fillId="6" borderId="24" xfId="0" applyFill="1" applyBorder="1" applyAlignment="1" applyProtection="1">
      <alignment vertical="center" wrapText="1"/>
      <protection locked="0"/>
    </xf>
    <xf numFmtId="0" fontId="2" fillId="2" borderId="56" xfId="0" applyFont="1" applyFill="1" applyBorder="1" applyAlignment="1">
      <alignment horizontal="center" vertical="center" wrapText="1"/>
    </xf>
    <xf numFmtId="0" fontId="31" fillId="0" borderId="59" xfId="2" applyBorder="1" applyAlignment="1" applyProtection="1">
      <alignment horizontal="left" vertical="center"/>
      <protection locked="0"/>
    </xf>
    <xf numFmtId="4" fontId="39" fillId="0" borderId="40" xfId="1" applyNumberFormat="1" applyFont="1" applyBorder="1" applyAlignment="1">
      <alignment vertical="center"/>
    </xf>
    <xf numFmtId="0" fontId="74" fillId="0" borderId="59" xfId="2" applyFont="1" applyBorder="1" applyAlignment="1" applyProtection="1">
      <protection locked="0"/>
    </xf>
    <xf numFmtId="1" fontId="3" fillId="6" borderId="44" xfId="0" applyNumberFormat="1" applyFont="1" applyFill="1" applyBorder="1" applyAlignment="1" applyProtection="1">
      <alignment horizontal="center" vertical="center" wrapText="1"/>
      <protection locked="0"/>
    </xf>
    <xf numFmtId="0" fontId="2" fillId="13" borderId="13" xfId="0" applyFont="1" applyFill="1" applyBorder="1" applyAlignment="1">
      <alignment horizontal="centerContinuous" vertical="center"/>
    </xf>
    <xf numFmtId="0" fontId="2" fillId="13" borderId="14" xfId="0" applyFont="1" applyFill="1" applyBorder="1" applyAlignment="1">
      <alignment horizontal="centerContinuous" vertical="center"/>
    </xf>
    <xf numFmtId="0" fontId="75" fillId="14" borderId="11" xfId="0" applyFont="1" applyFill="1" applyBorder="1" applyAlignment="1">
      <alignment horizontal="centerContinuous" vertical="center"/>
    </xf>
    <xf numFmtId="0" fontId="75" fillId="14" borderId="53" xfId="0" applyFont="1" applyFill="1" applyBorder="1" applyAlignment="1">
      <alignment horizontal="centerContinuous" vertical="center"/>
    </xf>
    <xf numFmtId="10" fontId="75" fillId="14" borderId="51" xfId="0" applyNumberFormat="1" applyFont="1" applyFill="1" applyBorder="1" applyAlignment="1">
      <alignment horizontal="center" vertical="center" wrapText="1"/>
    </xf>
    <xf numFmtId="0" fontId="2" fillId="3" borderId="5" xfId="0" applyFont="1" applyFill="1" applyBorder="1" applyAlignment="1">
      <alignment horizontal="center" vertical="center" wrapText="1"/>
    </xf>
    <xf numFmtId="4" fontId="3" fillId="4" borderId="40" xfId="1" applyNumberFormat="1" applyFont="1" applyFill="1" applyBorder="1" applyAlignment="1">
      <alignment vertical="center" wrapText="1"/>
    </xf>
    <xf numFmtId="4" fontId="2" fillId="10" borderId="46" xfId="1" applyNumberFormat="1" applyFont="1" applyFill="1" applyBorder="1" applyAlignment="1">
      <alignment vertical="center" wrapText="1"/>
    </xf>
    <xf numFmtId="4" fontId="32" fillId="0" borderId="52" xfId="1" applyNumberFormat="1" applyFont="1" applyBorder="1" applyAlignment="1">
      <alignment vertical="center" wrapText="1"/>
    </xf>
    <xf numFmtId="0" fontId="3" fillId="0" borderId="52" xfId="0" applyFont="1" applyBorder="1" applyAlignment="1">
      <alignment vertical="center" wrapText="1"/>
    </xf>
    <xf numFmtId="0" fontId="3" fillId="0" borderId="55" xfId="0" applyFont="1" applyBorder="1" applyAlignment="1">
      <alignment vertical="center" wrapText="1"/>
    </xf>
    <xf numFmtId="0" fontId="2" fillId="10" borderId="4" xfId="0" applyFont="1" applyFill="1" applyBorder="1" applyAlignment="1">
      <alignment vertical="center" wrapText="1"/>
    </xf>
    <xf numFmtId="0" fontId="2" fillId="10" borderId="7" xfId="0" applyFont="1" applyFill="1" applyBorder="1" applyAlignment="1">
      <alignment vertical="center" wrapText="1"/>
    </xf>
    <xf numFmtId="0" fontId="2" fillId="19" borderId="4" xfId="0" applyFont="1" applyFill="1" applyBorder="1" applyAlignment="1">
      <alignment horizontal="centerContinuous" vertical="center"/>
    </xf>
    <xf numFmtId="4" fontId="2" fillId="19" borderId="19" xfId="1" applyNumberFormat="1" applyFont="1" applyFill="1" applyBorder="1" applyAlignment="1">
      <alignment vertical="center" wrapText="1"/>
    </xf>
    <xf numFmtId="4" fontId="3" fillId="0" borderId="57" xfId="1" applyNumberFormat="1" applyFont="1" applyBorder="1" applyAlignment="1">
      <alignment vertical="center" wrapText="1"/>
    </xf>
    <xf numFmtId="4" fontId="2" fillId="13" borderId="19" xfId="1" applyNumberFormat="1" applyFont="1" applyFill="1" applyBorder="1" applyAlignment="1">
      <alignment vertical="center" wrapText="1"/>
    </xf>
    <xf numFmtId="0" fontId="2" fillId="13" borderId="34" xfId="0" applyFont="1" applyFill="1" applyBorder="1" applyAlignment="1">
      <alignment horizontal="center" vertical="center" wrapText="1"/>
    </xf>
    <xf numFmtId="0" fontId="2" fillId="19" borderId="50" xfId="0" applyFont="1" applyFill="1" applyBorder="1" applyAlignment="1">
      <alignment horizontal="center" vertical="center" wrapText="1"/>
    </xf>
    <xf numFmtId="4" fontId="2" fillId="18" borderId="19" xfId="1" applyNumberFormat="1" applyFont="1" applyFill="1" applyBorder="1" applyAlignment="1">
      <alignment vertical="center" wrapText="1"/>
    </xf>
    <xf numFmtId="4" fontId="2" fillId="18" borderId="17" xfId="1" applyNumberFormat="1" applyFont="1" applyFill="1" applyBorder="1" applyAlignment="1">
      <alignment vertical="center" wrapText="1"/>
    </xf>
    <xf numFmtId="0" fontId="2" fillId="18" borderId="34" xfId="0" applyFont="1" applyFill="1" applyBorder="1" applyAlignment="1">
      <alignment horizontal="center" vertical="center" wrapText="1"/>
    </xf>
    <xf numFmtId="0" fontId="63" fillId="11" borderId="5" xfId="0" applyFont="1" applyFill="1" applyBorder="1" applyAlignment="1">
      <alignment horizontal="center" vertical="center" wrapText="1"/>
    </xf>
    <xf numFmtId="0" fontId="5" fillId="6" borderId="0" xfId="0" applyFont="1" applyFill="1" applyAlignment="1" applyProtection="1">
      <alignment vertical="center"/>
      <protection locked="0"/>
    </xf>
    <xf numFmtId="0" fontId="4" fillId="6" borderId="0" xfId="0" applyFont="1" applyFill="1" applyAlignment="1" applyProtection="1">
      <alignment vertical="center"/>
      <protection locked="0"/>
    </xf>
    <xf numFmtId="0" fontId="3" fillId="6" borderId="0" xfId="0" applyFont="1" applyFill="1" applyAlignment="1" applyProtection="1">
      <alignment vertical="center"/>
      <protection locked="0"/>
    </xf>
    <xf numFmtId="0" fontId="4" fillId="0" borderId="0" xfId="0" applyFont="1" applyAlignment="1" applyProtection="1">
      <alignment vertical="center"/>
      <protection locked="0"/>
    </xf>
    <xf numFmtId="0" fontId="2" fillId="0" borderId="0" xfId="0" applyFont="1" applyAlignment="1" applyProtection="1">
      <alignment vertical="center"/>
      <protection locked="0"/>
    </xf>
    <xf numFmtId="0" fontId="3" fillId="0" borderId="0" xfId="0" applyFont="1" applyAlignment="1" applyProtection="1">
      <alignment vertical="center"/>
      <protection locked="0"/>
    </xf>
    <xf numFmtId="0" fontId="5" fillId="0" borderId="0" xfId="0" applyFont="1" applyAlignment="1" applyProtection="1">
      <alignment vertical="center"/>
      <protection locked="0"/>
    </xf>
    <xf numFmtId="0" fontId="8" fillId="0" borderId="0" xfId="0" applyFont="1" applyAlignment="1" applyProtection="1">
      <alignment vertical="center"/>
      <protection locked="0"/>
    </xf>
    <xf numFmtId="10" fontId="63" fillId="11" borderId="51" xfId="0" applyNumberFormat="1" applyFont="1" applyFill="1" applyBorder="1" applyAlignment="1">
      <alignment horizontal="center" vertical="center" wrapText="1"/>
    </xf>
    <xf numFmtId="1" fontId="2" fillId="10" borderId="9" xfId="0" applyNumberFormat="1" applyFont="1" applyFill="1" applyBorder="1" applyAlignment="1">
      <alignment horizontal="right" vertical="center" wrapText="1"/>
    </xf>
    <xf numFmtId="0" fontId="76" fillId="4" borderId="0" xfId="0" applyFont="1" applyFill="1" applyAlignment="1">
      <alignment horizontal="center"/>
    </xf>
    <xf numFmtId="0" fontId="3" fillId="6" borderId="17" xfId="0" applyFont="1" applyFill="1" applyBorder="1" applyAlignment="1" applyProtection="1">
      <alignment horizontal="left" vertical="center" wrapText="1"/>
      <protection locked="0"/>
    </xf>
    <xf numFmtId="4" fontId="3" fillId="4" borderId="12" xfId="1" applyNumberFormat="1" applyFont="1" applyFill="1" applyBorder="1" applyAlignment="1">
      <alignment vertical="center" wrapText="1"/>
    </xf>
    <xf numFmtId="10" fontId="63" fillId="10" borderId="52" xfId="0" applyNumberFormat="1" applyFont="1" applyFill="1" applyBorder="1" applyAlignment="1">
      <alignment horizontal="center" vertical="center" wrapText="1"/>
    </xf>
    <xf numFmtId="4" fontId="63" fillId="10" borderId="52" xfId="1" applyNumberFormat="1" applyFont="1" applyFill="1" applyBorder="1" applyAlignment="1">
      <alignment vertical="center" wrapText="1"/>
    </xf>
    <xf numFmtId="4" fontId="3" fillId="0" borderId="11" xfId="1" applyNumberFormat="1" applyFont="1" applyBorder="1" applyAlignment="1">
      <alignment vertical="center" wrapText="1"/>
    </xf>
    <xf numFmtId="9" fontId="3" fillId="11" borderId="11" xfId="0" applyNumberFormat="1" applyFont="1" applyFill="1" applyBorder="1" applyAlignment="1">
      <alignment vertical="center" wrapText="1"/>
    </xf>
    <xf numFmtId="9" fontId="3" fillId="6" borderId="11" xfId="0" applyNumberFormat="1" applyFont="1" applyFill="1" applyBorder="1" applyAlignment="1">
      <alignment vertical="center" wrapText="1"/>
    </xf>
    <xf numFmtId="9" fontId="3" fillId="0" borderId="11" xfId="0" applyNumberFormat="1" applyFont="1" applyBorder="1" applyAlignment="1">
      <alignment vertical="center" wrapText="1"/>
    </xf>
    <xf numFmtId="9" fontId="3" fillId="0" borderId="33" xfId="0" applyNumberFormat="1" applyFont="1" applyBorder="1" applyAlignment="1">
      <alignment vertical="center" wrapText="1"/>
    </xf>
    <xf numFmtId="4" fontId="2" fillId="11" borderId="11" xfId="1" applyNumberFormat="1" applyFont="1" applyFill="1" applyBorder="1" applyAlignment="1">
      <alignment vertical="center" wrapText="1"/>
    </xf>
    <xf numFmtId="4" fontId="3" fillId="0" borderId="33" xfId="1" applyNumberFormat="1" applyFont="1" applyBorder="1" applyAlignment="1">
      <alignment vertical="center" wrapText="1"/>
    </xf>
    <xf numFmtId="4" fontId="32" fillId="0" borderId="11" xfId="1" applyNumberFormat="1" applyFont="1" applyBorder="1" applyAlignment="1">
      <alignment vertical="center" wrapText="1"/>
    </xf>
    <xf numFmtId="0" fontId="3" fillId="0" borderId="11" xfId="0" applyFont="1" applyBorder="1" applyAlignment="1">
      <alignment vertical="center" wrapText="1"/>
    </xf>
    <xf numFmtId="4" fontId="3" fillId="0" borderId="47" xfId="1" applyNumberFormat="1" applyFont="1" applyBorder="1" applyAlignment="1">
      <alignment vertical="center" wrapText="1"/>
    </xf>
    <xf numFmtId="9" fontId="3" fillId="11" borderId="47" xfId="0" applyNumberFormat="1" applyFont="1" applyFill="1" applyBorder="1" applyAlignment="1">
      <alignment vertical="center" wrapText="1"/>
    </xf>
    <xf numFmtId="9" fontId="3" fillId="6" borderId="47" xfId="0" applyNumberFormat="1" applyFont="1" applyFill="1" applyBorder="1" applyAlignment="1">
      <alignment vertical="center" wrapText="1"/>
    </xf>
    <xf numFmtId="9" fontId="3" fillId="0" borderId="47" xfId="0" applyNumberFormat="1" applyFont="1" applyBorder="1" applyAlignment="1">
      <alignment vertical="center" wrapText="1"/>
    </xf>
    <xf numFmtId="9" fontId="3" fillId="0" borderId="71" xfId="0" applyNumberFormat="1" applyFont="1" applyBorder="1" applyAlignment="1">
      <alignment vertical="center" wrapText="1"/>
    </xf>
    <xf numFmtId="4" fontId="2" fillId="11" borderId="47" xfId="1" applyNumberFormat="1" applyFont="1" applyFill="1" applyBorder="1" applyAlignment="1">
      <alignment vertical="center" wrapText="1"/>
    </xf>
    <xf numFmtId="4" fontId="32" fillId="0" borderId="47" xfId="1" applyNumberFormat="1" applyFont="1" applyBorder="1" applyAlignment="1">
      <alignment vertical="center" wrapText="1"/>
    </xf>
    <xf numFmtId="0" fontId="3" fillId="0" borderId="47" xfId="0" applyFont="1" applyBorder="1" applyAlignment="1">
      <alignment vertical="center" wrapText="1"/>
    </xf>
    <xf numFmtId="9" fontId="3" fillId="11" borderId="17" xfId="0" applyNumberFormat="1" applyFont="1" applyFill="1" applyBorder="1" applyAlignment="1">
      <alignment vertical="center" wrapText="1"/>
    </xf>
    <xf numFmtId="9" fontId="3" fillId="0" borderId="17" xfId="0" applyNumberFormat="1" applyFont="1" applyBorder="1" applyAlignment="1">
      <alignment vertical="center" wrapText="1"/>
    </xf>
    <xf numFmtId="9" fontId="3" fillId="0" borderId="57" xfId="0" applyNumberFormat="1" applyFont="1" applyBorder="1" applyAlignment="1">
      <alignment vertical="center" wrapText="1"/>
    </xf>
    <xf numFmtId="4" fontId="2" fillId="11" borderId="17" xfId="1" applyNumberFormat="1" applyFont="1" applyFill="1" applyBorder="1" applyAlignment="1">
      <alignment vertical="center" wrapText="1"/>
    </xf>
    <xf numFmtId="4" fontId="32" fillId="0" borderId="17" xfId="1" applyNumberFormat="1" applyFont="1" applyBorder="1" applyAlignment="1">
      <alignment vertical="center" wrapText="1"/>
    </xf>
    <xf numFmtId="0" fontId="3" fillId="0" borderId="17" xfId="0" applyFont="1" applyBorder="1" applyAlignment="1">
      <alignment vertical="center" wrapText="1"/>
    </xf>
    <xf numFmtId="0" fontId="63" fillId="11" borderId="13" xfId="0" applyFont="1" applyFill="1" applyBorder="1" applyAlignment="1">
      <alignment horizontal="center" vertical="center"/>
    </xf>
    <xf numFmtId="0" fontId="63" fillId="11" borderId="14" xfId="0" applyFont="1" applyFill="1" applyBorder="1" applyAlignment="1">
      <alignment horizontal="center" vertical="center"/>
    </xf>
    <xf numFmtId="4" fontId="63" fillId="11" borderId="59" xfId="0" applyNumberFormat="1" applyFont="1" applyFill="1" applyBorder="1" applyAlignment="1">
      <alignment horizontal="center" vertical="center" wrapText="1"/>
    </xf>
    <xf numFmtId="10" fontId="63" fillId="11" borderId="59" xfId="0" applyNumberFormat="1" applyFont="1" applyFill="1" applyBorder="1" applyAlignment="1">
      <alignment horizontal="center" vertical="center" wrapText="1"/>
    </xf>
    <xf numFmtId="164" fontId="63" fillId="11" borderId="59" xfId="0" applyNumberFormat="1" applyFont="1" applyFill="1" applyBorder="1" applyAlignment="1">
      <alignment horizontal="center" vertical="center" wrapText="1"/>
    </xf>
    <xf numFmtId="0" fontId="63" fillId="11" borderId="59" xfId="0" applyFont="1" applyFill="1" applyBorder="1" applyAlignment="1">
      <alignment horizontal="center" vertical="center" wrapText="1"/>
    </xf>
    <xf numFmtId="4" fontId="63" fillId="11" borderId="59" xfId="1" applyNumberFormat="1" applyFont="1" applyFill="1" applyBorder="1" applyAlignment="1">
      <alignment horizontal="center" vertical="center" wrapText="1"/>
    </xf>
    <xf numFmtId="4" fontId="63" fillId="11" borderId="59" xfId="1" applyNumberFormat="1" applyFont="1" applyFill="1" applyBorder="1" applyAlignment="1">
      <alignment vertical="center" wrapText="1"/>
    </xf>
    <xf numFmtId="0" fontId="59" fillId="11" borderId="59" xfId="0" applyFont="1" applyFill="1" applyBorder="1" applyAlignment="1">
      <alignment horizontal="centerContinuous" vertical="center"/>
    </xf>
    <xf numFmtId="0" fontId="77" fillId="11" borderId="0" xfId="0" applyFont="1" applyFill="1" applyAlignment="1">
      <alignment horizontal="centerContinuous" vertical="center"/>
    </xf>
    <xf numFmtId="164" fontId="3" fillId="6" borderId="47" xfId="0" applyNumberFormat="1" applyFont="1" applyFill="1" applyBorder="1" applyAlignment="1" applyProtection="1">
      <alignment horizontal="center" vertical="center" wrapText="1"/>
      <protection locked="0"/>
    </xf>
    <xf numFmtId="0" fontId="3" fillId="6" borderId="47" xfId="0" applyFont="1" applyFill="1" applyBorder="1" applyAlignment="1" applyProtection="1">
      <alignment horizontal="left" vertical="center" wrapText="1"/>
      <protection locked="0"/>
    </xf>
    <xf numFmtId="0" fontId="0" fillId="6" borderId="58" xfId="0" applyFill="1" applyBorder="1" applyAlignment="1" applyProtection="1">
      <alignment vertical="center" wrapText="1"/>
      <protection locked="0"/>
    </xf>
    <xf numFmtId="9" fontId="38" fillId="6" borderId="47" xfId="4" applyFont="1" applyFill="1" applyBorder="1" applyAlignment="1" applyProtection="1">
      <alignment vertical="center" wrapText="1"/>
      <protection locked="0"/>
    </xf>
    <xf numFmtId="4" fontId="3" fillId="6" borderId="47" xfId="1" applyNumberFormat="1" applyFont="1" applyFill="1" applyBorder="1" applyAlignment="1" applyProtection="1">
      <alignment horizontal="right" vertical="center" wrapText="1"/>
      <protection locked="0"/>
    </xf>
    <xf numFmtId="10" fontId="3" fillId="6" borderId="47" xfId="1" applyNumberFormat="1" applyFont="1" applyFill="1" applyBorder="1" applyAlignment="1" applyProtection="1">
      <alignment vertical="center" wrapText="1"/>
      <protection locked="0"/>
    </xf>
    <xf numFmtId="9" fontId="3" fillId="6" borderId="47" xfId="0" applyNumberFormat="1" applyFont="1" applyFill="1" applyBorder="1" applyAlignment="1" applyProtection="1">
      <alignment vertical="center" wrapText="1"/>
      <protection locked="0"/>
    </xf>
    <xf numFmtId="164" fontId="3" fillId="6" borderId="17" xfId="0" applyNumberFormat="1" applyFont="1" applyFill="1" applyBorder="1" applyAlignment="1" applyProtection="1">
      <alignment horizontal="center" vertical="center" wrapText="1"/>
      <protection locked="0"/>
    </xf>
    <xf numFmtId="9" fontId="38" fillId="6" borderId="19" xfId="4" applyFont="1" applyFill="1" applyBorder="1" applyAlignment="1" applyProtection="1">
      <alignment vertical="center" wrapText="1"/>
      <protection locked="0"/>
    </xf>
    <xf numFmtId="4" fontId="3" fillId="6" borderId="17" xfId="1" applyNumberFormat="1" applyFont="1" applyFill="1" applyBorder="1" applyAlignment="1" applyProtection="1">
      <alignment horizontal="right" vertical="center" wrapText="1"/>
      <protection locked="0"/>
    </xf>
    <xf numFmtId="4" fontId="3" fillId="0" borderId="19" xfId="1" applyNumberFormat="1" applyFont="1" applyFill="1" applyBorder="1" applyAlignment="1" applyProtection="1">
      <alignment vertical="center" wrapText="1"/>
      <protection locked="0"/>
    </xf>
    <xf numFmtId="10" fontId="3" fillId="6" borderId="17" xfId="1" applyNumberFormat="1" applyFont="1" applyFill="1" applyBorder="1" applyAlignment="1" applyProtection="1">
      <alignment vertical="center" wrapText="1"/>
      <protection locked="0"/>
    </xf>
    <xf numFmtId="4" fontId="2" fillId="11" borderId="19" xfId="1" applyNumberFormat="1" applyFont="1" applyFill="1" applyBorder="1" applyAlignment="1">
      <alignment vertical="center" wrapText="1"/>
    </xf>
    <xf numFmtId="1" fontId="3" fillId="6" borderId="58" xfId="0" applyNumberFormat="1" applyFont="1" applyFill="1" applyBorder="1" applyAlignment="1" applyProtection="1">
      <alignment horizontal="center" vertical="center" wrapText="1"/>
      <protection locked="0"/>
    </xf>
    <xf numFmtId="1" fontId="3" fillId="6" borderId="24" xfId="0" applyNumberFormat="1" applyFont="1" applyFill="1" applyBorder="1" applyAlignment="1" applyProtection="1">
      <alignment horizontal="center" vertical="center" wrapText="1"/>
      <protection locked="0"/>
    </xf>
    <xf numFmtId="164" fontId="3" fillId="6" borderId="11" xfId="0" applyNumberFormat="1" applyFont="1" applyFill="1" applyBorder="1" applyAlignment="1" applyProtection="1">
      <alignment horizontal="center" vertical="center" wrapText="1"/>
      <protection locked="0"/>
    </xf>
    <xf numFmtId="0" fontId="3" fillId="6" borderId="11" xfId="0" applyFont="1" applyFill="1" applyBorder="1" applyAlignment="1" applyProtection="1">
      <alignment horizontal="left" vertical="center" wrapText="1"/>
      <protection locked="0"/>
    </xf>
    <xf numFmtId="0" fontId="3" fillId="6" borderId="11" xfId="0" applyFont="1" applyFill="1" applyBorder="1" applyAlignment="1" applyProtection="1">
      <alignment vertical="center"/>
      <protection locked="0"/>
    </xf>
    <xf numFmtId="0" fontId="0" fillId="6" borderId="9" xfId="0" applyFill="1" applyBorder="1" applyAlignment="1" applyProtection="1">
      <alignment vertical="center" wrapText="1"/>
      <protection locked="0"/>
    </xf>
    <xf numFmtId="9" fontId="38" fillId="6" borderId="11" xfId="4" applyFont="1" applyFill="1" applyBorder="1" applyAlignment="1" applyProtection="1">
      <alignment vertical="center" wrapText="1"/>
      <protection locked="0"/>
    </xf>
    <xf numFmtId="4" fontId="3" fillId="6" borderId="11" xfId="1" applyNumberFormat="1" applyFont="1" applyFill="1" applyBorder="1" applyAlignment="1" applyProtection="1">
      <alignment horizontal="right" vertical="center" wrapText="1"/>
      <protection locked="0"/>
    </xf>
    <xf numFmtId="0" fontId="3" fillId="6" borderId="47" xfId="0" applyFont="1" applyFill="1" applyBorder="1" applyAlignment="1" applyProtection="1">
      <alignment vertical="center"/>
      <protection locked="0"/>
    </xf>
    <xf numFmtId="10" fontId="3" fillId="6" borderId="11" xfId="1" applyNumberFormat="1" applyFont="1" applyFill="1" applyBorder="1" applyAlignment="1" applyProtection="1">
      <alignment vertical="center" wrapText="1"/>
      <protection locked="0"/>
    </xf>
    <xf numFmtId="14" fontId="0" fillId="0" borderId="0" xfId="0" applyNumberFormat="1"/>
    <xf numFmtId="0" fontId="0" fillId="13" borderId="1" xfId="0" applyFill="1" applyBorder="1" applyAlignment="1">
      <alignment horizontal="center" vertical="center"/>
    </xf>
    <xf numFmtId="0" fontId="85" fillId="13" borderId="43" xfId="0" applyFont="1" applyFill="1" applyBorder="1" applyAlignment="1">
      <alignment horizontal="center" vertical="center"/>
    </xf>
    <xf numFmtId="0" fontId="0" fillId="13" borderId="43" xfId="0" applyFill="1" applyBorder="1" applyAlignment="1">
      <alignment horizontal="center" vertical="center"/>
    </xf>
    <xf numFmtId="0" fontId="85" fillId="0" borderId="1" xfId="0" applyFont="1" applyBorder="1"/>
    <xf numFmtId="43" fontId="86" fillId="27" borderId="1" xfId="3" applyFont="1" applyFill="1" applyBorder="1" applyAlignment="1">
      <alignment horizontal="left" vertical="top" wrapText="1" indent="1"/>
    </xf>
    <xf numFmtId="171" fontId="0" fillId="0" borderId="1" xfId="0" applyNumberFormat="1" applyBorder="1"/>
    <xf numFmtId="0" fontId="87" fillId="0" borderId="1" xfId="0" applyFont="1" applyBorder="1"/>
    <xf numFmtId="2" fontId="87" fillId="0" borderId="26" xfId="0" applyNumberFormat="1" applyFont="1" applyBorder="1"/>
    <xf numFmtId="43" fontId="0" fillId="0" borderId="26" xfId="3" applyFont="1" applyBorder="1"/>
    <xf numFmtId="171" fontId="9" fillId="0" borderId="0" xfId="0" applyNumberFormat="1" applyFont="1"/>
    <xf numFmtId="0" fontId="9" fillId="0" borderId="0" xfId="0" applyFont="1" applyAlignment="1">
      <alignment horizontal="right"/>
    </xf>
    <xf numFmtId="171" fontId="0" fillId="0" borderId="0" xfId="0" applyNumberFormat="1"/>
    <xf numFmtId="2" fontId="0" fillId="0" borderId="0" xfId="0" applyNumberFormat="1"/>
    <xf numFmtId="0" fontId="0" fillId="0" borderId="46" xfId="0" applyBorder="1"/>
    <xf numFmtId="0" fontId="0" fillId="13" borderId="26" xfId="0" applyFill="1" applyBorder="1" applyAlignment="1">
      <alignment horizontal="center" vertical="center"/>
    </xf>
    <xf numFmtId="170" fontId="0" fillId="0" borderId="1" xfId="0" applyNumberFormat="1" applyBorder="1"/>
    <xf numFmtId="0" fontId="83" fillId="0" borderId="1" xfId="0" applyFont="1" applyBorder="1"/>
    <xf numFmtId="14" fontId="0" fillId="0" borderId="46" xfId="0" applyNumberFormat="1" applyBorder="1"/>
    <xf numFmtId="14" fontId="0" fillId="0" borderId="40" xfId="0" applyNumberFormat="1" applyBorder="1"/>
    <xf numFmtId="0" fontId="0" fillId="13" borderId="1" xfId="0" applyFill="1" applyBorder="1"/>
    <xf numFmtId="0" fontId="0" fillId="6" borderId="1" xfId="0" applyFill="1" applyBorder="1" applyProtection="1">
      <protection locked="0"/>
    </xf>
    <xf numFmtId="14" fontId="0" fillId="6" borderId="1" xfId="0" applyNumberFormat="1" applyFill="1" applyBorder="1" applyProtection="1">
      <protection locked="0"/>
    </xf>
    <xf numFmtId="0" fontId="84" fillId="6" borderId="1" xfId="0" applyFont="1" applyFill="1" applyBorder="1" applyProtection="1">
      <protection locked="0"/>
    </xf>
    <xf numFmtId="0" fontId="78" fillId="0" borderId="0" xfId="0" applyFont="1"/>
    <xf numFmtId="0" fontId="88" fillId="8" borderId="0" xfId="0" applyFont="1" applyFill="1"/>
    <xf numFmtId="0" fontId="0" fillId="0" borderId="1" xfId="0" applyBorder="1" applyAlignment="1">
      <alignment horizontal="right"/>
    </xf>
    <xf numFmtId="2" fontId="0" fillId="0" borderId="1" xfId="0" applyNumberFormat="1" applyBorder="1"/>
    <xf numFmtId="14" fontId="0" fillId="6" borderId="20" xfId="0" applyNumberFormat="1" applyFill="1" applyBorder="1" applyProtection="1">
      <protection locked="0"/>
    </xf>
    <xf numFmtId="14" fontId="0" fillId="26" borderId="20" xfId="0" applyNumberFormat="1" applyFill="1" applyBorder="1" applyProtection="1">
      <protection locked="0"/>
    </xf>
    <xf numFmtId="14" fontId="0" fillId="26" borderId="18" xfId="0" applyNumberFormat="1" applyFill="1" applyBorder="1" applyProtection="1">
      <protection locked="0"/>
    </xf>
    <xf numFmtId="14" fontId="0" fillId="0" borderId="1" xfId="0" applyNumberFormat="1" applyBorder="1" applyAlignment="1">
      <alignment horizontal="center"/>
    </xf>
    <xf numFmtId="0" fontId="0" fillId="0" borderId="20" xfId="0" applyBorder="1"/>
    <xf numFmtId="10" fontId="0" fillId="0" borderId="1" xfId="0" applyNumberFormat="1" applyBorder="1"/>
    <xf numFmtId="0" fontId="9" fillId="0" borderId="0" xfId="0" applyFont="1" applyAlignment="1">
      <alignment horizontal="right" vertical="center"/>
    </xf>
    <xf numFmtId="2" fontId="0" fillId="0" borderId="58" xfId="0" applyNumberFormat="1" applyBorder="1" applyAlignment="1">
      <alignment horizontal="right"/>
    </xf>
    <xf numFmtId="0" fontId="13" fillId="6" borderId="25" xfId="0" applyFont="1" applyFill="1" applyBorder="1" applyAlignment="1">
      <alignment horizontal="center" vertical="center" textRotation="90" wrapText="1"/>
    </xf>
    <xf numFmtId="0" fontId="10" fillId="5" borderId="15" xfId="0" applyFont="1" applyFill="1" applyBorder="1" applyAlignment="1">
      <alignment horizontal="center" vertical="center" wrapText="1"/>
    </xf>
    <xf numFmtId="2" fontId="0" fillId="0" borderId="70" xfId="0" applyNumberFormat="1" applyBorder="1"/>
    <xf numFmtId="2" fontId="0" fillId="0" borderId="38" xfId="0" applyNumberFormat="1" applyBorder="1"/>
    <xf numFmtId="4" fontId="7" fillId="3" borderId="45" xfId="1" applyNumberFormat="1" applyFont="1" applyFill="1" applyBorder="1" applyAlignment="1">
      <alignment horizontal="center" vertical="center" wrapText="1"/>
    </xf>
    <xf numFmtId="4" fontId="7" fillId="3" borderId="43" xfId="1" applyNumberFormat="1" applyFont="1" applyFill="1" applyBorder="1" applyAlignment="1">
      <alignment horizontal="center" vertical="center" wrapText="1"/>
    </xf>
    <xf numFmtId="0" fontId="7" fillId="3" borderId="48" xfId="0" applyFont="1" applyFill="1" applyBorder="1" applyAlignment="1">
      <alignment horizontal="center" vertical="center" wrapText="1"/>
    </xf>
    <xf numFmtId="0" fontId="3" fillId="0" borderId="38" xfId="0" applyFont="1" applyBorder="1" applyAlignment="1" applyProtection="1">
      <alignment vertical="center" wrapText="1"/>
      <protection locked="0"/>
    </xf>
    <xf numFmtId="4" fontId="7" fillId="3" borderId="7" xfId="1" applyNumberFormat="1" applyFont="1" applyFill="1" applyBorder="1" applyAlignment="1">
      <alignment horizontal="center" vertical="center" wrapText="1"/>
    </xf>
    <xf numFmtId="0" fontId="7" fillId="3" borderId="8" xfId="0" applyFont="1" applyFill="1" applyBorder="1" applyAlignment="1">
      <alignment horizontal="center" vertical="center" wrapText="1"/>
    </xf>
    <xf numFmtId="4" fontId="63" fillId="3" borderId="6" xfId="1" applyNumberFormat="1" applyFont="1" applyFill="1" applyBorder="1" applyAlignment="1">
      <alignment horizontal="center" vertical="center" wrapText="1"/>
    </xf>
    <xf numFmtId="4" fontId="7" fillId="3" borderId="6" xfId="1" applyNumberFormat="1" applyFont="1" applyFill="1" applyBorder="1" applyAlignment="1">
      <alignment horizontal="center" vertical="center" wrapText="1"/>
    </xf>
    <xf numFmtId="0" fontId="3" fillId="0" borderId="9" xfId="0" applyFont="1" applyBorder="1" applyAlignment="1">
      <alignment vertical="center" wrapText="1"/>
    </xf>
    <xf numFmtId="4" fontId="3" fillId="0" borderId="2" xfId="1" applyNumberFormat="1" applyFont="1" applyBorder="1" applyAlignment="1">
      <alignment vertical="center" wrapText="1"/>
    </xf>
    <xf numFmtId="4" fontId="3" fillId="0" borderId="29" xfId="1" applyNumberFormat="1" applyFont="1" applyBorder="1" applyAlignment="1">
      <alignment vertical="center" wrapText="1"/>
    </xf>
    <xf numFmtId="4" fontId="32" fillId="0" borderId="9" xfId="1" applyNumberFormat="1" applyFont="1" applyBorder="1" applyAlignment="1">
      <alignment vertical="center" wrapText="1"/>
    </xf>
    <xf numFmtId="4" fontId="32" fillId="0" borderId="58" xfId="1" applyNumberFormat="1" applyFont="1" applyBorder="1" applyAlignment="1">
      <alignment vertical="center" wrapText="1"/>
    </xf>
    <xf numFmtId="4" fontId="32" fillId="0" borderId="24" xfId="1" applyNumberFormat="1" applyFont="1" applyBorder="1" applyAlignment="1">
      <alignment vertical="center" wrapText="1"/>
    </xf>
    <xf numFmtId="4" fontId="3" fillId="0" borderId="32" xfId="1" applyNumberFormat="1" applyFont="1" applyBorder="1" applyAlignment="1">
      <alignment vertical="center" wrapText="1"/>
    </xf>
    <xf numFmtId="4" fontId="3" fillId="0" borderId="111" xfId="1" applyNumberFormat="1" applyFont="1" applyBorder="1" applyAlignment="1">
      <alignment vertical="center" wrapText="1"/>
    </xf>
    <xf numFmtId="4" fontId="3" fillId="0" borderId="112" xfId="1" applyNumberFormat="1" applyFont="1" applyBorder="1" applyAlignment="1">
      <alignment vertical="center" wrapText="1"/>
    </xf>
    <xf numFmtId="43" fontId="3" fillId="0" borderId="43" xfId="0" applyNumberFormat="1" applyFont="1" applyBorder="1" applyAlignment="1">
      <alignment vertical="center" wrapText="1"/>
    </xf>
    <xf numFmtId="4" fontId="0" fillId="0" borderId="21" xfId="0" applyNumberFormat="1" applyBorder="1" applyAlignment="1">
      <alignment vertical="center"/>
    </xf>
    <xf numFmtId="3" fontId="0" fillId="6" borderId="70" xfId="0" applyNumberFormat="1" applyFill="1" applyBorder="1" applyAlignment="1" applyProtection="1">
      <alignment horizontal="center" vertical="center"/>
      <protection locked="0"/>
    </xf>
    <xf numFmtId="3" fontId="0" fillId="6" borderId="21" xfId="0" applyNumberFormat="1" applyFill="1" applyBorder="1" applyAlignment="1" applyProtection="1">
      <alignment horizontal="center" vertical="center"/>
      <protection locked="0"/>
    </xf>
    <xf numFmtId="4" fontId="0" fillId="0" borderId="6" xfId="0" applyNumberFormat="1" applyBorder="1" applyAlignment="1">
      <alignment vertical="center"/>
    </xf>
    <xf numFmtId="4" fontId="0" fillId="0" borderId="8" xfId="0" applyNumberFormat="1" applyBorder="1" applyAlignment="1">
      <alignment vertical="center"/>
    </xf>
    <xf numFmtId="0" fontId="5" fillId="0" borderId="0" xfId="0" applyFont="1" applyAlignment="1">
      <alignment horizontal="centerContinuous" vertical="center"/>
    </xf>
    <xf numFmtId="0" fontId="4" fillId="0" borderId="0" xfId="0" applyFont="1" applyAlignment="1">
      <alignment horizontal="centerContinuous" vertical="center"/>
    </xf>
    <xf numFmtId="43" fontId="4" fillId="7" borderId="0" xfId="3" applyFont="1" applyFill="1" applyAlignment="1">
      <alignment horizontal="centerContinuous" vertical="center" wrapText="1"/>
    </xf>
    <xf numFmtId="43" fontId="4" fillId="28" borderId="2" xfId="0" applyNumberFormat="1" applyFont="1" applyFill="1" applyBorder="1" applyAlignment="1">
      <alignment vertical="center" wrapText="1"/>
    </xf>
    <xf numFmtId="43" fontId="4" fillId="0" borderId="2" xfId="0" applyNumberFormat="1" applyFont="1" applyBorder="1" applyAlignment="1">
      <alignment vertical="center" wrapText="1"/>
    </xf>
    <xf numFmtId="43" fontId="5" fillId="0" borderId="113" xfId="0" applyNumberFormat="1" applyFont="1" applyBorder="1" applyAlignment="1">
      <alignment vertical="center" wrapText="1"/>
    </xf>
    <xf numFmtId="43" fontId="5" fillId="0" borderId="0" xfId="0" applyNumberFormat="1" applyFont="1" applyAlignment="1">
      <alignment vertical="center" wrapText="1"/>
    </xf>
    <xf numFmtId="10" fontId="5" fillId="0" borderId="0" xfId="0" applyNumberFormat="1" applyFont="1" applyAlignment="1">
      <alignment vertical="center" wrapText="1"/>
    </xf>
    <xf numFmtId="4" fontId="5" fillId="0" borderId="0" xfId="1" applyNumberFormat="1" applyFont="1" applyAlignment="1">
      <alignment vertical="center" wrapText="1"/>
    </xf>
    <xf numFmtId="0" fontId="5" fillId="0" borderId="0" xfId="0" applyFont="1" applyAlignment="1">
      <alignment vertical="center" wrapText="1"/>
    </xf>
    <xf numFmtId="0" fontId="5" fillId="0" borderId="0" xfId="0" applyFont="1" applyAlignment="1" applyProtection="1">
      <alignment vertical="center" wrapText="1"/>
      <protection locked="0"/>
    </xf>
    <xf numFmtId="1" fontId="5" fillId="0" borderId="0" xfId="0" applyNumberFormat="1" applyFont="1" applyAlignment="1">
      <alignment horizontal="center" vertical="center" wrapText="1"/>
    </xf>
    <xf numFmtId="164" fontId="5" fillId="0" borderId="0" xfId="0" applyNumberFormat="1" applyFont="1" applyAlignment="1">
      <alignment horizontal="center" vertical="center" wrapText="1"/>
    </xf>
    <xf numFmtId="0" fontId="5" fillId="0" borderId="0" xfId="0" applyFont="1" applyAlignment="1">
      <alignment horizontal="center" vertical="center" wrapText="1"/>
    </xf>
    <xf numFmtId="44" fontId="5" fillId="0" borderId="0" xfId="1" applyFont="1" applyAlignment="1">
      <alignment vertical="center" wrapText="1"/>
    </xf>
    <xf numFmtId="165" fontId="5" fillId="0" borderId="0" xfId="0" applyNumberFormat="1" applyFont="1" applyAlignment="1">
      <alignment vertical="center" wrapText="1"/>
    </xf>
    <xf numFmtId="1" fontId="4" fillId="0" borderId="0" xfId="0" applyNumberFormat="1" applyFont="1" applyAlignment="1">
      <alignment horizontal="center" vertical="center" wrapText="1"/>
    </xf>
    <xf numFmtId="9" fontId="4" fillId="28" borderId="0" xfId="4" applyFont="1" applyFill="1" applyAlignment="1">
      <alignment horizontal="center" vertical="center" wrapText="1"/>
    </xf>
    <xf numFmtId="9" fontId="4" fillId="0" borderId="0" xfId="4" applyFont="1" applyAlignment="1">
      <alignment vertical="center" wrapText="1"/>
    </xf>
    <xf numFmtId="44" fontId="3" fillId="0" borderId="0" xfId="1" applyFont="1" applyAlignment="1">
      <alignment horizontal="right" vertical="center"/>
    </xf>
    <xf numFmtId="43" fontId="5" fillId="0" borderId="0" xfId="3" applyFont="1" applyAlignment="1">
      <alignment vertical="center" wrapText="1"/>
    </xf>
    <xf numFmtId="43" fontId="0" fillId="0" borderId="87" xfId="3" applyFont="1" applyBorder="1" applyAlignment="1">
      <alignment horizontal="left"/>
    </xf>
    <xf numFmtId="4" fontId="3" fillId="6" borderId="51" xfId="1" applyNumberFormat="1" applyFont="1" applyFill="1" applyBorder="1" applyAlignment="1" applyProtection="1">
      <alignment horizontal="right" vertical="center" wrapText="1"/>
      <protection locked="0"/>
    </xf>
    <xf numFmtId="10" fontId="3" fillId="7" borderId="4" xfId="0" applyNumberFormat="1" applyFont="1" applyFill="1" applyBorder="1" applyAlignment="1">
      <alignment vertical="center" wrapText="1"/>
    </xf>
    <xf numFmtId="10" fontId="3" fillId="7" borderId="5" xfId="0" applyNumberFormat="1" applyFont="1" applyFill="1" applyBorder="1" applyAlignment="1">
      <alignment vertical="center" wrapText="1"/>
    </xf>
    <xf numFmtId="10" fontId="3" fillId="0" borderId="3" xfId="0" applyNumberFormat="1" applyFont="1" applyBorder="1" applyAlignment="1">
      <alignment vertical="center" wrapText="1"/>
    </xf>
    <xf numFmtId="10" fontId="3" fillId="0" borderId="4" xfId="0" applyNumberFormat="1" applyFont="1" applyBorder="1" applyAlignment="1">
      <alignment vertical="center" wrapText="1"/>
    </xf>
    <xf numFmtId="10" fontId="3" fillId="7" borderId="1" xfId="0" applyNumberFormat="1" applyFont="1" applyFill="1" applyBorder="1" applyAlignment="1">
      <alignment vertical="center" wrapText="1"/>
    </xf>
    <xf numFmtId="10" fontId="3" fillId="7" borderId="16" xfId="0" applyNumberFormat="1" applyFont="1" applyFill="1" applyBorder="1" applyAlignment="1">
      <alignment vertical="center" wrapText="1"/>
    </xf>
    <xf numFmtId="10" fontId="3" fillId="0" borderId="15" xfId="0" applyNumberFormat="1" applyFont="1" applyBorder="1" applyAlignment="1">
      <alignment vertical="center" wrapText="1"/>
    </xf>
    <xf numFmtId="10" fontId="3" fillId="0" borderId="1" xfId="0" applyNumberFormat="1" applyFont="1" applyBorder="1" applyAlignment="1">
      <alignment vertical="center" wrapText="1"/>
    </xf>
    <xf numFmtId="10" fontId="3" fillId="7" borderId="65" xfId="0" applyNumberFormat="1" applyFont="1" applyFill="1" applyBorder="1" applyAlignment="1">
      <alignment vertical="center" wrapText="1"/>
    </xf>
    <xf numFmtId="10" fontId="3" fillId="0" borderId="63" xfId="0" applyNumberFormat="1" applyFont="1" applyBorder="1" applyAlignment="1">
      <alignment vertical="center" wrapText="1"/>
    </xf>
    <xf numFmtId="10" fontId="0" fillId="6" borderId="20" xfId="4" applyNumberFormat="1" applyFont="1" applyFill="1" applyBorder="1" applyProtection="1">
      <protection locked="0"/>
    </xf>
    <xf numFmtId="10" fontId="0" fillId="6" borderId="19" xfId="4" applyNumberFormat="1" applyFont="1" applyFill="1" applyBorder="1" applyProtection="1">
      <protection locked="0"/>
    </xf>
    <xf numFmtId="10" fontId="0" fillId="6" borderId="18" xfId="4" applyNumberFormat="1" applyFont="1" applyFill="1" applyBorder="1" applyProtection="1">
      <protection locked="0"/>
    </xf>
    <xf numFmtId="10" fontId="0" fillId="6" borderId="7" xfId="4" applyNumberFormat="1" applyFont="1" applyFill="1" applyBorder="1" applyProtection="1">
      <protection locked="0"/>
    </xf>
    <xf numFmtId="10" fontId="0" fillId="6" borderId="17" xfId="4" applyNumberFormat="1" applyFont="1" applyFill="1" applyBorder="1" applyProtection="1">
      <protection locked="0"/>
    </xf>
    <xf numFmtId="10" fontId="0" fillId="0" borderId="70" xfId="4" applyNumberFormat="1" applyFont="1" applyFill="1" applyBorder="1" applyProtection="1"/>
    <xf numFmtId="10" fontId="0" fillId="0" borderId="70" xfId="4" applyNumberFormat="1" applyFont="1" applyBorder="1" applyProtection="1"/>
    <xf numFmtId="0" fontId="0" fillId="0" borderId="21" xfId="0" applyBorder="1"/>
    <xf numFmtId="0" fontId="31" fillId="0" borderId="109" xfId="2" applyBorder="1" applyAlignment="1">
      <alignment horizontal="center" vertical="center"/>
    </xf>
    <xf numFmtId="0" fontId="31" fillId="0" borderId="109" xfId="2" applyBorder="1" applyAlignment="1">
      <alignment horizontal="center"/>
    </xf>
    <xf numFmtId="0" fontId="22" fillId="0" borderId="0" xfId="0" applyFont="1"/>
    <xf numFmtId="168" fontId="3" fillId="0" borderId="11" xfId="0" applyNumberFormat="1" applyFont="1" applyBorder="1" applyAlignment="1">
      <alignment horizontal="center" vertical="center" wrapText="1"/>
    </xf>
    <xf numFmtId="4" fontId="3" fillId="0" borderId="11" xfId="1" applyNumberFormat="1" applyFont="1" applyFill="1" applyBorder="1" applyAlignment="1" applyProtection="1">
      <alignment vertical="center" wrapText="1"/>
    </xf>
    <xf numFmtId="10" fontId="3" fillId="19" borderId="11" xfId="0" applyNumberFormat="1" applyFont="1" applyFill="1" applyBorder="1" applyAlignment="1">
      <alignment vertical="center" wrapText="1"/>
    </xf>
    <xf numFmtId="10" fontId="3" fillId="0" borderId="11" xfId="0" applyNumberFormat="1" applyFont="1" applyBorder="1" applyAlignment="1">
      <alignment vertical="center" wrapText="1"/>
    </xf>
    <xf numFmtId="4" fontId="2" fillId="19" borderId="11" xfId="1" applyNumberFormat="1" applyFont="1" applyFill="1" applyBorder="1" applyAlignment="1">
      <alignment vertical="center" wrapText="1"/>
    </xf>
    <xf numFmtId="4" fontId="32" fillId="0" borderId="33" xfId="1" applyNumberFormat="1" applyFont="1" applyBorder="1" applyAlignment="1">
      <alignment vertical="center" wrapText="1"/>
    </xf>
    <xf numFmtId="168" fontId="3" fillId="0" borderId="47" xfId="0" applyNumberFormat="1" applyFont="1" applyBorder="1" applyAlignment="1">
      <alignment horizontal="center" vertical="center" wrapText="1"/>
    </xf>
    <xf numFmtId="4" fontId="3" fillId="0" borderId="47" xfId="1" applyNumberFormat="1" applyFont="1" applyFill="1" applyBorder="1" applyAlignment="1" applyProtection="1">
      <alignment vertical="center" wrapText="1"/>
    </xf>
    <xf numFmtId="10" fontId="3" fillId="19" borderId="47" xfId="0" applyNumberFormat="1" applyFont="1" applyFill="1" applyBorder="1" applyAlignment="1">
      <alignment vertical="center" wrapText="1"/>
    </xf>
    <xf numFmtId="10" fontId="3" fillId="0" borderId="47" xfId="0" applyNumberFormat="1" applyFont="1" applyBorder="1" applyAlignment="1">
      <alignment vertical="center" wrapText="1"/>
    </xf>
    <xf numFmtId="4" fontId="2" fillId="19" borderId="47" xfId="1" applyNumberFormat="1" applyFont="1" applyFill="1" applyBorder="1" applyAlignment="1">
      <alignment vertical="center" wrapText="1"/>
    </xf>
    <xf numFmtId="4" fontId="32" fillId="0" borderId="71" xfId="1" applyNumberFormat="1" applyFont="1" applyBorder="1" applyAlignment="1">
      <alignment vertical="center" wrapText="1"/>
    </xf>
    <xf numFmtId="164" fontId="3" fillId="6" borderId="64" xfId="0" applyNumberFormat="1" applyFont="1" applyFill="1" applyBorder="1" applyAlignment="1" applyProtection="1">
      <alignment horizontal="center" vertical="center" wrapText="1"/>
      <protection locked="0"/>
    </xf>
    <xf numFmtId="168" fontId="3" fillId="0" borderId="17" xfId="0" applyNumberFormat="1" applyFont="1" applyBorder="1" applyAlignment="1">
      <alignment horizontal="center" vertical="center" wrapText="1"/>
    </xf>
    <xf numFmtId="9" fontId="38" fillId="6" borderId="64" xfId="4" applyFont="1" applyFill="1" applyBorder="1" applyAlignment="1" applyProtection="1">
      <alignment vertical="center" wrapText="1"/>
      <protection locked="0"/>
    </xf>
    <xf numFmtId="4" fontId="3" fillId="6" borderId="64" xfId="1" applyNumberFormat="1" applyFont="1" applyFill="1" applyBorder="1" applyAlignment="1" applyProtection="1">
      <alignment horizontal="right" vertical="center" wrapText="1"/>
      <protection locked="0"/>
    </xf>
    <xf numFmtId="4" fontId="3" fillId="0" borderId="64" xfId="1" applyNumberFormat="1" applyFont="1" applyFill="1" applyBorder="1" applyAlignment="1" applyProtection="1">
      <alignment vertical="center" wrapText="1"/>
    </xf>
    <xf numFmtId="10" fontId="3" fillId="19" borderId="19" xfId="0" applyNumberFormat="1" applyFont="1" applyFill="1" applyBorder="1" applyAlignment="1">
      <alignment vertical="center" wrapText="1"/>
    </xf>
    <xf numFmtId="10" fontId="3" fillId="0" borderId="19" xfId="0" applyNumberFormat="1" applyFont="1" applyBorder="1" applyAlignment="1">
      <alignment vertical="center" wrapText="1"/>
    </xf>
    <xf numFmtId="4" fontId="2" fillId="19" borderId="64" xfId="1" applyNumberFormat="1" applyFont="1" applyFill="1" applyBorder="1" applyAlignment="1">
      <alignment vertical="center" wrapText="1"/>
    </xf>
    <xf numFmtId="4" fontId="3" fillId="0" borderId="17" xfId="1" applyNumberFormat="1" applyFont="1" applyBorder="1" applyAlignment="1">
      <alignment vertical="center" wrapText="1"/>
    </xf>
    <xf numFmtId="4" fontId="32" fillId="0" borderId="57" xfId="1" applyNumberFormat="1" applyFont="1" applyBorder="1" applyAlignment="1">
      <alignment vertical="center" wrapText="1"/>
    </xf>
    <xf numFmtId="0" fontId="3" fillId="6" borderId="13" xfId="0" applyFont="1" applyFill="1" applyBorder="1" applyAlignment="1" applyProtection="1">
      <alignment horizontal="left" vertical="center"/>
      <protection locked="0"/>
    </xf>
    <xf numFmtId="0" fontId="3" fillId="6" borderId="14" xfId="0" applyFont="1" applyFill="1" applyBorder="1" applyAlignment="1" applyProtection="1">
      <alignment horizontal="left" vertical="center"/>
      <protection locked="0"/>
    </xf>
    <xf numFmtId="0" fontId="3" fillId="6" borderId="19" xfId="0" applyFont="1" applyFill="1" applyBorder="1" applyAlignment="1" applyProtection="1">
      <alignment horizontal="left" vertical="center"/>
      <protection locked="0"/>
    </xf>
    <xf numFmtId="0" fontId="3" fillId="6" borderId="20" xfId="0" applyFont="1" applyFill="1" applyBorder="1" applyAlignment="1" applyProtection="1">
      <alignment horizontal="left" vertical="center"/>
      <protection locked="0"/>
    </xf>
    <xf numFmtId="0" fontId="3" fillId="6" borderId="17" xfId="0" applyFont="1" applyFill="1" applyBorder="1" applyAlignment="1" applyProtection="1">
      <alignment horizontal="left" vertical="center"/>
      <protection locked="0"/>
    </xf>
    <xf numFmtId="0" fontId="3" fillId="6" borderId="18" xfId="0" applyFont="1" applyFill="1" applyBorder="1" applyAlignment="1" applyProtection="1">
      <alignment horizontal="left" vertical="center"/>
      <protection locked="0"/>
    </xf>
    <xf numFmtId="164" fontId="3" fillId="6" borderId="11" xfId="0" applyNumberFormat="1" applyFont="1" applyFill="1" applyBorder="1" applyAlignment="1">
      <alignment horizontal="center" vertical="center" wrapText="1"/>
    </xf>
    <xf numFmtId="0" fontId="3" fillId="6" borderId="11" xfId="0" applyFont="1" applyFill="1" applyBorder="1" applyAlignment="1">
      <alignment horizontal="left" vertical="center" wrapText="1"/>
    </xf>
    <xf numFmtId="9" fontId="38" fillId="6" borderId="11" xfId="4" applyFont="1" applyFill="1" applyBorder="1" applyAlignment="1">
      <alignment vertical="center" wrapText="1"/>
    </xf>
    <xf numFmtId="4" fontId="3" fillId="6" borderId="11" xfId="1" applyNumberFormat="1" applyFont="1" applyFill="1" applyBorder="1" applyAlignment="1">
      <alignment horizontal="right" vertical="center" wrapText="1"/>
    </xf>
    <xf numFmtId="9" fontId="3" fillId="2" borderId="11" xfId="0" applyNumberFormat="1" applyFont="1" applyFill="1" applyBorder="1" applyAlignment="1">
      <alignment vertical="center" wrapText="1"/>
    </xf>
    <xf numFmtId="4" fontId="2" fillId="2" borderId="11" xfId="1" applyNumberFormat="1" applyFont="1" applyFill="1" applyBorder="1" applyAlignment="1">
      <alignment vertical="center" wrapText="1"/>
    </xf>
    <xf numFmtId="164" fontId="3" fillId="6" borderId="47" xfId="0" applyNumberFormat="1" applyFont="1" applyFill="1" applyBorder="1" applyAlignment="1">
      <alignment horizontal="center" vertical="center" wrapText="1"/>
    </xf>
    <xf numFmtId="0" fontId="3" fillId="6" borderId="47" xfId="0" applyFont="1" applyFill="1" applyBorder="1" applyAlignment="1">
      <alignment horizontal="left" vertical="center" wrapText="1"/>
    </xf>
    <xf numFmtId="0" fontId="3" fillId="6" borderId="47" xfId="0" applyFont="1" applyFill="1" applyBorder="1" applyAlignment="1">
      <alignment vertical="center"/>
    </xf>
    <xf numFmtId="0" fontId="0" fillId="6" borderId="58" xfId="0" applyFill="1" applyBorder="1" applyAlignment="1">
      <alignment vertical="center" wrapText="1"/>
    </xf>
    <xf numFmtId="9" fontId="38" fillId="6" borderId="47" xfId="4" applyFont="1" applyFill="1" applyBorder="1" applyAlignment="1">
      <alignment vertical="center" wrapText="1"/>
    </xf>
    <xf numFmtId="4" fontId="3" fillId="6" borderId="47" xfId="1" applyNumberFormat="1" applyFont="1" applyFill="1" applyBorder="1" applyAlignment="1">
      <alignment horizontal="right" vertical="center" wrapText="1"/>
    </xf>
    <xf numFmtId="9" fontId="3" fillId="2" borderId="47" xfId="0" applyNumberFormat="1" applyFont="1" applyFill="1" applyBorder="1" applyAlignment="1">
      <alignment vertical="center" wrapText="1"/>
    </xf>
    <xf numFmtId="4" fontId="2" fillId="2" borderId="47" xfId="1" applyNumberFormat="1" applyFont="1" applyFill="1" applyBorder="1" applyAlignment="1">
      <alignment vertical="center" wrapText="1"/>
    </xf>
    <xf numFmtId="164" fontId="3" fillId="6" borderId="17" xfId="0" applyNumberFormat="1" applyFont="1" applyFill="1" applyBorder="1" applyAlignment="1">
      <alignment horizontal="center" vertical="center" wrapText="1"/>
    </xf>
    <xf numFmtId="0" fontId="3" fillId="6" borderId="17" xfId="0" applyFont="1" applyFill="1" applyBorder="1" applyAlignment="1">
      <alignment horizontal="left" vertical="center" wrapText="1"/>
    </xf>
    <xf numFmtId="0" fontId="3" fillId="6" borderId="17" xfId="0" applyFont="1" applyFill="1" applyBorder="1" applyAlignment="1">
      <alignment vertical="center"/>
    </xf>
    <xf numFmtId="0" fontId="0" fillId="6" borderId="24" xfId="0" applyFill="1" applyBorder="1" applyAlignment="1">
      <alignment vertical="center" wrapText="1"/>
    </xf>
    <xf numFmtId="9" fontId="38" fillId="6" borderId="19" xfId="4" applyFont="1" applyFill="1" applyBorder="1" applyAlignment="1">
      <alignment vertical="center" wrapText="1"/>
    </xf>
    <xf numFmtId="4" fontId="3" fillId="6" borderId="17" xfId="1" applyNumberFormat="1" applyFont="1" applyFill="1" applyBorder="1" applyAlignment="1">
      <alignment horizontal="right" vertical="center" wrapText="1"/>
    </xf>
    <xf numFmtId="9" fontId="3" fillId="6" borderId="17" xfId="0" applyNumberFormat="1" applyFont="1" applyFill="1" applyBorder="1" applyAlignment="1">
      <alignment vertical="center" wrapText="1"/>
    </xf>
    <xf numFmtId="9" fontId="3" fillId="2" borderId="17" xfId="0" applyNumberFormat="1" applyFont="1" applyFill="1" applyBorder="1" applyAlignment="1">
      <alignment vertical="center" wrapText="1"/>
    </xf>
    <xf numFmtId="9" fontId="3" fillId="2" borderId="19" xfId="0" applyNumberFormat="1" applyFont="1" applyFill="1" applyBorder="1" applyAlignment="1">
      <alignment vertical="center" wrapText="1"/>
    </xf>
    <xf numFmtId="4" fontId="2" fillId="2" borderId="19" xfId="1" applyNumberFormat="1" applyFont="1" applyFill="1" applyBorder="1" applyAlignment="1">
      <alignment vertical="center" wrapText="1"/>
    </xf>
    <xf numFmtId="4" fontId="2" fillId="2" borderId="17" xfId="1" applyNumberFormat="1" applyFont="1" applyFill="1" applyBorder="1" applyAlignment="1">
      <alignment vertical="center" wrapText="1"/>
    </xf>
    <xf numFmtId="4" fontId="3" fillId="0" borderId="114" xfId="1" applyNumberFormat="1" applyFont="1" applyBorder="1" applyAlignment="1">
      <alignment vertical="center" wrapText="1"/>
    </xf>
    <xf numFmtId="4" fontId="3" fillId="0" borderId="115" xfId="1" applyNumberFormat="1" applyFont="1" applyBorder="1" applyAlignment="1">
      <alignment vertical="center" wrapText="1"/>
    </xf>
    <xf numFmtId="4" fontId="32" fillId="0" borderId="114" xfId="1" applyNumberFormat="1" applyFont="1" applyBorder="1" applyAlignment="1">
      <alignment vertical="center" wrapText="1"/>
    </xf>
    <xf numFmtId="4" fontId="32" fillId="0" borderId="115" xfId="1" applyNumberFormat="1" applyFont="1" applyBorder="1" applyAlignment="1">
      <alignment vertical="center" wrapText="1"/>
    </xf>
    <xf numFmtId="0" fontId="3" fillId="0" borderId="11" xfId="0" applyFont="1" applyBorder="1" applyAlignment="1">
      <alignment horizontal="left" vertical="center" wrapText="1"/>
    </xf>
    <xf numFmtId="4" fontId="3" fillId="0" borderId="11" xfId="1" applyNumberFormat="1" applyFont="1" applyBorder="1" applyAlignment="1">
      <alignment horizontal="right" vertical="center" wrapText="1"/>
    </xf>
    <xf numFmtId="9" fontId="3" fillId="17" borderId="11" xfId="0" applyNumberFormat="1" applyFont="1" applyFill="1" applyBorder="1" applyAlignment="1">
      <alignment vertical="center" wrapText="1"/>
    </xf>
    <xf numFmtId="9" fontId="3" fillId="20" borderId="11" xfId="0" applyNumberFormat="1" applyFont="1" applyFill="1" applyBorder="1" applyAlignment="1">
      <alignment vertical="center" wrapText="1"/>
    </xf>
    <xf numFmtId="4" fontId="2" fillId="13" borderId="11" xfId="1" applyNumberFormat="1" applyFont="1" applyFill="1" applyBorder="1" applyAlignment="1">
      <alignment vertical="center" wrapText="1"/>
    </xf>
    <xf numFmtId="0" fontId="3" fillId="0" borderId="47" xfId="0" applyFont="1" applyBorder="1" applyAlignment="1">
      <alignment horizontal="left" vertical="center" wrapText="1"/>
    </xf>
    <xf numFmtId="0" fontId="3" fillId="0" borderId="47" xfId="0" applyFont="1" applyBorder="1" applyAlignment="1">
      <alignment vertical="center"/>
    </xf>
    <xf numFmtId="0" fontId="3" fillId="0" borderId="58" xfId="0" applyFont="1" applyBorder="1" applyAlignment="1">
      <alignment vertical="center"/>
    </xf>
    <xf numFmtId="4" fontId="3" fillId="0" borderId="47" xfId="1" applyNumberFormat="1" applyFont="1" applyBorder="1" applyAlignment="1">
      <alignment horizontal="right" vertical="center" wrapText="1"/>
    </xf>
    <xf numFmtId="9" fontId="3" fillId="17" borderId="47" xfId="0" applyNumberFormat="1" applyFont="1" applyFill="1" applyBorder="1" applyAlignment="1">
      <alignment vertical="center" wrapText="1"/>
    </xf>
    <xf numFmtId="9" fontId="3" fillId="20" borderId="47" xfId="0" applyNumberFormat="1" applyFont="1" applyFill="1" applyBorder="1" applyAlignment="1">
      <alignment vertical="center" wrapText="1"/>
    </xf>
    <xf numFmtId="4" fontId="2" fillId="13" borderId="47" xfId="1" applyNumberFormat="1" applyFont="1" applyFill="1" applyBorder="1" applyAlignment="1">
      <alignment horizontal="right" vertical="center" wrapText="1"/>
    </xf>
    <xf numFmtId="4" fontId="2" fillId="13" borderId="47" xfId="1" applyNumberFormat="1" applyFont="1" applyFill="1" applyBorder="1" applyAlignment="1">
      <alignment vertical="center" wrapText="1"/>
    </xf>
    <xf numFmtId="4" fontId="2" fillId="0" borderId="71" xfId="1" applyNumberFormat="1" applyFont="1" applyBorder="1" applyAlignment="1">
      <alignment horizontal="right" vertical="center" wrapText="1"/>
    </xf>
    <xf numFmtId="4" fontId="2" fillId="0" borderId="47" xfId="1" applyNumberFormat="1" applyFont="1" applyBorder="1" applyAlignment="1">
      <alignment horizontal="right" vertical="center" wrapText="1"/>
    </xf>
    <xf numFmtId="4" fontId="7" fillId="0" borderId="71" xfId="1" applyNumberFormat="1" applyFont="1" applyBorder="1" applyAlignment="1">
      <alignment horizontal="right" vertical="center" wrapText="1"/>
    </xf>
    <xf numFmtId="4" fontId="7" fillId="0" borderId="47" xfId="1" applyNumberFormat="1" applyFont="1" applyBorder="1" applyAlignment="1">
      <alignment horizontal="right" vertical="center" wrapText="1"/>
    </xf>
    <xf numFmtId="0" fontId="3" fillId="0" borderId="47" xfId="0" applyFont="1" applyBorder="1" applyAlignment="1">
      <alignment horizontal="left" vertical="center"/>
    </xf>
    <xf numFmtId="0" fontId="3" fillId="0" borderId="58" xfId="0" applyFont="1" applyBorder="1" applyAlignment="1">
      <alignment horizontal="left" vertical="center" wrapText="1"/>
    </xf>
    <xf numFmtId="0" fontId="3" fillId="6" borderId="47" xfId="0" applyFont="1" applyFill="1" applyBorder="1" applyAlignment="1">
      <alignment horizontal="left" vertical="center"/>
    </xf>
    <xf numFmtId="9" fontId="3" fillId="13" borderId="47" xfId="0" applyNumberFormat="1" applyFont="1" applyFill="1" applyBorder="1" applyAlignment="1">
      <alignment vertical="center" wrapText="1"/>
    </xf>
    <xf numFmtId="0" fontId="3" fillId="6" borderId="17" xfId="0" applyFont="1" applyFill="1" applyBorder="1" applyAlignment="1">
      <alignment horizontal="left" vertical="center"/>
    </xf>
    <xf numFmtId="4" fontId="3" fillId="0" borderId="19" xfId="1" applyNumberFormat="1" applyFont="1" applyBorder="1" applyAlignment="1">
      <alignment vertical="center" wrapText="1"/>
    </xf>
    <xf numFmtId="9" fontId="3" fillId="6" borderId="19" xfId="0" applyNumberFormat="1" applyFont="1" applyFill="1" applyBorder="1" applyAlignment="1">
      <alignment vertical="center" wrapText="1"/>
    </xf>
    <xf numFmtId="9" fontId="3" fillId="13" borderId="17" xfId="0" applyNumberFormat="1" applyFont="1" applyFill="1" applyBorder="1" applyAlignment="1">
      <alignment vertical="center" wrapText="1"/>
    </xf>
    <xf numFmtId="9" fontId="3" fillId="0" borderId="19" xfId="0" applyNumberFormat="1" applyFont="1" applyBorder="1" applyAlignment="1">
      <alignment vertical="center" wrapText="1"/>
    </xf>
    <xf numFmtId="9" fontId="3" fillId="18" borderId="11" xfId="0" applyNumberFormat="1" applyFont="1" applyFill="1" applyBorder="1" applyAlignment="1">
      <alignment vertical="center" wrapText="1"/>
    </xf>
    <xf numFmtId="4" fontId="2" fillId="18" borderId="11" xfId="1" applyNumberFormat="1" applyFont="1" applyFill="1" applyBorder="1" applyAlignment="1">
      <alignment vertical="center" wrapText="1"/>
    </xf>
    <xf numFmtId="9" fontId="3" fillId="18" borderId="47" xfId="0" applyNumberFormat="1" applyFont="1" applyFill="1" applyBorder="1" applyAlignment="1">
      <alignment vertical="center" wrapText="1"/>
    </xf>
    <xf numFmtId="4" fontId="2" fillId="18" borderId="47" xfId="1" applyNumberFormat="1" applyFont="1" applyFill="1" applyBorder="1" applyAlignment="1">
      <alignment vertical="center" wrapText="1"/>
    </xf>
    <xf numFmtId="9" fontId="3" fillId="18" borderId="17" xfId="0" applyNumberFormat="1" applyFont="1" applyFill="1" applyBorder="1" applyAlignment="1">
      <alignment vertical="center" wrapText="1"/>
    </xf>
    <xf numFmtId="0" fontId="2" fillId="2" borderId="51" xfId="0" applyFont="1" applyFill="1" applyBorder="1" applyAlignment="1">
      <alignment horizontal="center" vertical="center"/>
    </xf>
    <xf numFmtId="1" fontId="3" fillId="6" borderId="9" xfId="0" applyNumberFormat="1" applyFont="1" applyFill="1" applyBorder="1" applyAlignment="1">
      <alignment horizontal="center" vertical="center" wrapText="1"/>
    </xf>
    <xf numFmtId="1" fontId="3" fillId="6" borderId="58" xfId="0" applyNumberFormat="1" applyFont="1" applyFill="1" applyBorder="1" applyAlignment="1">
      <alignment horizontal="center" vertical="center" wrapText="1"/>
    </xf>
    <xf numFmtId="1" fontId="3" fillId="6" borderId="24" xfId="0" applyNumberFormat="1" applyFont="1" applyFill="1" applyBorder="1" applyAlignment="1">
      <alignment horizontal="center" vertical="center" wrapText="1"/>
    </xf>
    <xf numFmtId="0" fontId="3" fillId="0" borderId="33" xfId="0" applyFont="1" applyBorder="1" applyAlignment="1">
      <alignment vertical="center" wrapText="1"/>
    </xf>
    <xf numFmtId="0" fontId="3" fillId="0" borderId="71" xfId="0" applyFont="1" applyBorder="1" applyAlignment="1">
      <alignment vertical="center" wrapText="1"/>
    </xf>
    <xf numFmtId="0" fontId="3" fillId="0" borderId="57" xfId="0" applyFont="1" applyBorder="1" applyAlignment="1">
      <alignment vertical="center" wrapText="1"/>
    </xf>
    <xf numFmtId="1" fontId="75" fillId="14" borderId="0" xfId="0" applyNumberFormat="1" applyFont="1" applyFill="1" applyAlignment="1">
      <alignment horizontal="center" vertical="center" wrapText="1"/>
    </xf>
    <xf numFmtId="164" fontId="75" fillId="14" borderId="59" xfId="0" applyNumberFormat="1" applyFont="1" applyFill="1" applyBorder="1" applyAlignment="1">
      <alignment horizontal="center" vertical="center" wrapText="1"/>
    </xf>
    <xf numFmtId="0" fontId="75" fillId="14" borderId="59" xfId="0" applyFont="1" applyFill="1" applyBorder="1" applyAlignment="1">
      <alignment horizontal="center" vertical="center" wrapText="1"/>
    </xf>
    <xf numFmtId="4" fontId="75" fillId="14" borderId="59" xfId="0" applyNumberFormat="1" applyFont="1" applyFill="1" applyBorder="1" applyAlignment="1">
      <alignment horizontal="center" vertical="center" wrapText="1"/>
    </xf>
    <xf numFmtId="4" fontId="75" fillId="14" borderId="59" xfId="1" applyNumberFormat="1" applyFont="1" applyFill="1" applyBorder="1" applyAlignment="1">
      <alignment horizontal="center" vertical="center" wrapText="1"/>
    </xf>
    <xf numFmtId="10" fontId="75" fillId="14" borderId="59" xfId="0" applyNumberFormat="1" applyFont="1" applyFill="1" applyBorder="1" applyAlignment="1">
      <alignment horizontal="center" vertical="center" wrapText="1"/>
    </xf>
    <xf numFmtId="4" fontId="75" fillId="14" borderId="59" xfId="1" applyNumberFormat="1" applyFont="1" applyFill="1" applyBorder="1" applyAlignment="1">
      <alignment vertical="center" wrapText="1"/>
    </xf>
    <xf numFmtId="4" fontId="63" fillId="3" borderId="113" xfId="1" applyNumberFormat="1" applyFont="1" applyFill="1" applyBorder="1" applyAlignment="1">
      <alignment horizontal="center" vertical="center" wrapText="1"/>
    </xf>
    <xf numFmtId="4" fontId="63" fillId="3" borderId="59" xfId="1" applyNumberFormat="1" applyFont="1" applyFill="1" applyBorder="1" applyAlignment="1">
      <alignment horizontal="center" vertical="center" wrapText="1"/>
    </xf>
    <xf numFmtId="4" fontId="7" fillId="3" borderId="113" xfId="1" applyNumberFormat="1" applyFont="1" applyFill="1" applyBorder="1" applyAlignment="1">
      <alignment horizontal="center" vertical="center" wrapText="1"/>
    </xf>
    <xf numFmtId="4" fontId="7" fillId="3" borderId="59" xfId="1" applyNumberFormat="1" applyFont="1" applyFill="1" applyBorder="1" applyAlignment="1">
      <alignment horizontal="center" vertical="center" wrapText="1"/>
    </xf>
    <xf numFmtId="0" fontId="7" fillId="3" borderId="59" xfId="0" applyFont="1" applyFill="1" applyBorder="1" applyAlignment="1">
      <alignment horizontal="center" vertical="center" wrapText="1"/>
    </xf>
    <xf numFmtId="0" fontId="75" fillId="18" borderId="113" xfId="0" applyFont="1" applyFill="1" applyBorder="1" applyAlignment="1">
      <alignment horizontal="center" vertical="center" wrapText="1"/>
    </xf>
    <xf numFmtId="0" fontId="0" fillId="6" borderId="0" xfId="0" applyFill="1" applyAlignment="1">
      <alignment vertical="center" wrapText="1"/>
    </xf>
    <xf numFmtId="0" fontId="3" fillId="6" borderId="59" xfId="0" applyFont="1" applyFill="1" applyBorder="1" applyAlignment="1">
      <alignment vertical="center"/>
    </xf>
    <xf numFmtId="0" fontId="91" fillId="14" borderId="0" xfId="0" applyFont="1" applyFill="1" applyAlignment="1">
      <alignment horizontal="center" vertical="center"/>
    </xf>
    <xf numFmtId="0" fontId="91" fillId="14" borderId="118" xfId="0" applyFont="1" applyFill="1" applyBorder="1" applyAlignment="1">
      <alignment horizontal="center" vertical="center"/>
    </xf>
    <xf numFmtId="0" fontId="75" fillId="14" borderId="120" xfId="0" applyFont="1" applyFill="1" applyBorder="1" applyAlignment="1">
      <alignment horizontal="center" vertical="center" wrapText="1"/>
    </xf>
    <xf numFmtId="0" fontId="75" fillId="14" borderId="0" xfId="0" applyFont="1" applyFill="1" applyAlignment="1">
      <alignment horizontal="center" vertical="center" wrapText="1"/>
    </xf>
    <xf numFmtId="0" fontId="0" fillId="6" borderId="119" xfId="0" applyFill="1" applyBorder="1" applyAlignment="1">
      <alignment vertical="center" wrapText="1"/>
    </xf>
    <xf numFmtId="4" fontId="3" fillId="0" borderId="47" xfId="1" applyNumberFormat="1" applyFont="1" applyFill="1" applyBorder="1" applyAlignment="1">
      <alignment vertical="center" wrapText="1"/>
    </xf>
    <xf numFmtId="4" fontId="3" fillId="0" borderId="19" xfId="1" applyNumberFormat="1" applyFont="1" applyFill="1" applyBorder="1" applyAlignment="1">
      <alignment vertical="center" wrapText="1"/>
    </xf>
    <xf numFmtId="1" fontId="63" fillId="13" borderId="0" xfId="0" applyNumberFormat="1" applyFont="1" applyFill="1" applyAlignment="1">
      <alignment horizontal="center" vertical="center" wrapText="1"/>
    </xf>
    <xf numFmtId="164" fontId="63" fillId="13" borderId="59" xfId="0" applyNumberFormat="1" applyFont="1" applyFill="1" applyBorder="1" applyAlignment="1">
      <alignment horizontal="center" vertical="center" wrapText="1"/>
    </xf>
    <xf numFmtId="0" fontId="63" fillId="13" borderId="59" xfId="0" applyFont="1" applyFill="1" applyBorder="1" applyAlignment="1">
      <alignment horizontal="center" vertical="center" wrapText="1"/>
    </xf>
    <xf numFmtId="4" fontId="63" fillId="13" borderId="59" xfId="0" applyNumberFormat="1" applyFont="1" applyFill="1" applyBorder="1" applyAlignment="1">
      <alignment horizontal="center" vertical="center" wrapText="1"/>
    </xf>
    <xf numFmtId="4" fontId="63" fillId="13" borderId="59" xfId="1" applyNumberFormat="1" applyFont="1" applyFill="1" applyBorder="1" applyAlignment="1">
      <alignment horizontal="center" vertical="center" wrapText="1"/>
    </xf>
    <xf numFmtId="10" fontId="63" fillId="13" borderId="59" xfId="0" applyNumberFormat="1" applyFont="1" applyFill="1" applyBorder="1" applyAlignment="1">
      <alignment horizontal="center" vertical="center" wrapText="1"/>
    </xf>
    <xf numFmtId="4" fontId="63" fillId="13" borderId="59" xfId="1" applyNumberFormat="1" applyFont="1" applyFill="1" applyBorder="1" applyAlignment="1">
      <alignment vertical="center" wrapText="1"/>
    </xf>
    <xf numFmtId="0" fontId="63" fillId="13" borderId="113" xfId="0" applyFont="1" applyFill="1" applyBorder="1" applyAlignment="1">
      <alignment horizontal="center" vertical="center" wrapText="1"/>
    </xf>
    <xf numFmtId="1" fontId="63" fillId="2" borderId="0" xfId="0" applyNumberFormat="1" applyFont="1" applyFill="1" applyAlignment="1">
      <alignment horizontal="center" vertical="center" wrapText="1"/>
    </xf>
    <xf numFmtId="164" fontId="63" fillId="2" borderId="59" xfId="0" applyNumberFormat="1" applyFont="1" applyFill="1" applyBorder="1" applyAlignment="1">
      <alignment horizontal="center" vertical="center" wrapText="1"/>
    </xf>
    <xf numFmtId="0" fontId="63" fillId="2" borderId="59" xfId="0" applyFont="1" applyFill="1" applyBorder="1" applyAlignment="1">
      <alignment horizontal="center" vertical="center" wrapText="1"/>
    </xf>
    <xf numFmtId="4" fontId="63" fillId="2" borderId="59" xfId="0" applyNumberFormat="1" applyFont="1" applyFill="1" applyBorder="1" applyAlignment="1">
      <alignment horizontal="center" vertical="center" wrapText="1"/>
    </xf>
    <xf numFmtId="4" fontId="63" fillId="2" borderId="59" xfId="1" applyNumberFormat="1" applyFont="1" applyFill="1" applyBorder="1" applyAlignment="1">
      <alignment horizontal="center" vertical="center" wrapText="1"/>
    </xf>
    <xf numFmtId="10" fontId="63" fillId="2" borderId="59" xfId="0" applyNumberFormat="1" applyFont="1" applyFill="1" applyBorder="1" applyAlignment="1">
      <alignment horizontal="center" vertical="center" wrapText="1"/>
    </xf>
    <xf numFmtId="0" fontId="63" fillId="2" borderId="113" xfId="0" applyFont="1" applyFill="1" applyBorder="1" applyAlignment="1">
      <alignment horizontal="center" vertical="center" wrapText="1"/>
    </xf>
    <xf numFmtId="0" fontId="92" fillId="13" borderId="0" xfId="0" applyFont="1" applyFill="1" applyAlignment="1">
      <alignment horizontal="center" vertical="center" wrapText="1"/>
    </xf>
    <xf numFmtId="0" fontId="3" fillId="0" borderId="119" xfId="0" applyFont="1" applyBorder="1" applyAlignment="1">
      <alignment horizontal="centerContinuous" vertical="center"/>
    </xf>
    <xf numFmtId="0" fontId="3" fillId="0" borderId="122" xfId="0" applyFont="1" applyBorder="1" applyAlignment="1">
      <alignment vertical="center"/>
    </xf>
    <xf numFmtId="0" fontId="93" fillId="2" borderId="0" xfId="0" applyFont="1" applyFill="1" applyAlignment="1">
      <alignment horizontal="center" vertical="center" wrapText="1"/>
    </xf>
    <xf numFmtId="0" fontId="3" fillId="0" borderId="33" xfId="0" applyFont="1" applyBorder="1" applyAlignment="1" applyProtection="1">
      <alignment vertical="center" wrapText="1"/>
      <protection locked="0"/>
    </xf>
    <xf numFmtId="0" fontId="3" fillId="0" borderId="71" xfId="0" applyFont="1" applyBorder="1" applyAlignment="1" applyProtection="1">
      <alignment vertical="center" wrapText="1"/>
      <protection locked="0"/>
    </xf>
    <xf numFmtId="0" fontId="3" fillId="0" borderId="57" xfId="0" applyFont="1" applyBorder="1" applyAlignment="1" applyProtection="1">
      <alignment vertical="center" wrapText="1"/>
      <protection locked="0"/>
    </xf>
    <xf numFmtId="1" fontId="2" fillId="19" borderId="0" xfId="0" applyNumberFormat="1" applyFont="1" applyFill="1" applyAlignment="1">
      <alignment horizontal="center" vertical="center" wrapText="1"/>
    </xf>
    <xf numFmtId="164" fontId="2" fillId="19" borderId="59" xfId="0" applyNumberFormat="1" applyFont="1" applyFill="1" applyBorder="1" applyAlignment="1">
      <alignment horizontal="center" vertical="center" wrapText="1"/>
    </xf>
    <xf numFmtId="0" fontId="2" fillId="19" borderId="59" xfId="0" applyFont="1" applyFill="1" applyBorder="1" applyAlignment="1">
      <alignment horizontal="center" vertical="center" wrapText="1"/>
    </xf>
    <xf numFmtId="0" fontId="2" fillId="19" borderId="12" xfId="0" applyFont="1" applyFill="1" applyBorder="1" applyAlignment="1">
      <alignment horizontal="center" vertical="center"/>
    </xf>
    <xf numFmtId="44" fontId="2" fillId="19" borderId="59" xfId="1" applyFont="1" applyFill="1" applyBorder="1" applyAlignment="1">
      <alignment horizontal="center" vertical="center" wrapText="1"/>
    </xf>
    <xf numFmtId="10" fontId="2" fillId="19" borderId="59" xfId="0" applyNumberFormat="1" applyFont="1" applyFill="1" applyBorder="1" applyAlignment="1">
      <alignment horizontal="center" vertical="center" wrapText="1"/>
    </xf>
    <xf numFmtId="4" fontId="2" fillId="3" borderId="113" xfId="1" applyNumberFormat="1" applyFont="1" applyFill="1" applyBorder="1" applyAlignment="1">
      <alignment horizontal="center" vertical="center" wrapText="1"/>
    </xf>
    <xf numFmtId="4" fontId="2" fillId="3" borderId="59" xfId="1" applyNumberFormat="1" applyFont="1" applyFill="1" applyBorder="1" applyAlignment="1">
      <alignment horizontal="center" vertical="center" wrapText="1"/>
    </xf>
    <xf numFmtId="0" fontId="2" fillId="19" borderId="113" xfId="0" applyFont="1" applyFill="1" applyBorder="1" applyAlignment="1">
      <alignment horizontal="center" vertical="center" wrapText="1"/>
    </xf>
    <xf numFmtId="4" fontId="2" fillId="19" borderId="21" xfId="1" applyNumberFormat="1" applyFont="1" applyFill="1" applyBorder="1" applyAlignment="1">
      <alignment vertical="center" wrapText="1"/>
    </xf>
    <xf numFmtId="4" fontId="2" fillId="3" borderId="35" xfId="1" applyNumberFormat="1" applyFont="1" applyFill="1" applyBorder="1" applyAlignment="1">
      <alignment vertical="center" wrapText="1"/>
    </xf>
    <xf numFmtId="4" fontId="2" fillId="3" borderId="55" xfId="1" applyNumberFormat="1" applyFont="1" applyFill="1" applyBorder="1" applyAlignment="1">
      <alignment vertical="center" wrapText="1"/>
    </xf>
    <xf numFmtId="4" fontId="32" fillId="0" borderId="21" xfId="1" applyNumberFormat="1" applyFont="1" applyBorder="1" applyAlignment="1">
      <alignment vertical="center" wrapText="1"/>
    </xf>
    <xf numFmtId="0" fontId="94" fillId="19" borderId="54" xfId="0" applyFont="1" applyFill="1" applyBorder="1" applyAlignment="1">
      <alignment horizontal="center" vertical="center"/>
    </xf>
    <xf numFmtId="0" fontId="63" fillId="2" borderId="0" xfId="0" applyFont="1" applyFill="1" applyAlignment="1">
      <alignment horizontal="center" vertical="center" wrapText="1"/>
    </xf>
    <xf numFmtId="1" fontId="63" fillId="11" borderId="18" xfId="0" applyNumberFormat="1" applyFont="1" applyFill="1" applyBorder="1" applyAlignment="1">
      <alignment horizontal="center" vertical="center" wrapText="1"/>
    </xf>
    <xf numFmtId="1" fontId="3" fillId="6" borderId="1" xfId="0" applyNumberFormat="1" applyFont="1" applyFill="1" applyBorder="1" applyAlignment="1" applyProtection="1">
      <alignment horizontal="center" vertical="center" wrapText="1"/>
      <protection locked="0"/>
    </xf>
    <xf numFmtId="1" fontId="3" fillId="6" borderId="26" xfId="0" applyNumberFormat="1" applyFont="1" applyFill="1" applyBorder="1" applyAlignment="1" applyProtection="1">
      <alignment horizontal="center" vertical="center" wrapText="1"/>
      <protection locked="0"/>
    </xf>
    <xf numFmtId="1" fontId="3" fillId="6" borderId="9" xfId="0" applyNumberFormat="1" applyFont="1" applyFill="1" applyBorder="1" applyAlignment="1" applyProtection="1">
      <alignment horizontal="center" vertical="center" wrapText="1"/>
      <protection locked="0"/>
    </xf>
    <xf numFmtId="0" fontId="3" fillId="6" borderId="122" xfId="0" applyFont="1" applyFill="1" applyBorder="1" applyAlignment="1" applyProtection="1">
      <alignment vertical="center"/>
      <protection locked="0"/>
    </xf>
    <xf numFmtId="0" fontId="0" fillId="6" borderId="119" xfId="0" applyFill="1" applyBorder="1" applyAlignment="1" applyProtection="1">
      <alignment vertical="center" wrapText="1"/>
      <protection locked="0"/>
    </xf>
    <xf numFmtId="0" fontId="0" fillId="6" borderId="119" xfId="0" applyFill="1" applyBorder="1" applyAlignment="1" applyProtection="1">
      <alignment vertical="center"/>
      <protection locked="0"/>
    </xf>
    <xf numFmtId="9" fontId="3" fillId="6" borderId="11" xfId="0" applyNumberFormat="1" applyFont="1" applyFill="1" applyBorder="1" applyAlignment="1" applyProtection="1">
      <alignment vertical="center" wrapText="1"/>
      <protection locked="0"/>
    </xf>
    <xf numFmtId="0" fontId="0" fillId="6" borderId="6" xfId="0" applyFill="1" applyBorder="1" applyProtection="1">
      <protection locked="0"/>
    </xf>
    <xf numFmtId="168" fontId="0" fillId="6" borderId="8" xfId="0" applyNumberFormat="1" applyFill="1" applyBorder="1" applyProtection="1">
      <protection locked="0"/>
    </xf>
    <xf numFmtId="0" fontId="4" fillId="15" borderId="71" xfId="0" applyFont="1" applyFill="1" applyBorder="1" applyAlignment="1">
      <alignment horizontal="center" vertical="center" wrapText="1"/>
    </xf>
    <xf numFmtId="0" fontId="4" fillId="15" borderId="43" xfId="0" applyFont="1" applyFill="1" applyBorder="1" applyAlignment="1">
      <alignment horizontal="center" vertical="center" wrapText="1"/>
    </xf>
    <xf numFmtId="1" fontId="3" fillId="0" borderId="14" xfId="0" applyNumberFormat="1" applyFont="1" applyBorder="1" applyAlignment="1" applyProtection="1">
      <alignment horizontal="center" vertical="center" wrapText="1"/>
      <protection locked="0"/>
    </xf>
    <xf numFmtId="1" fontId="3" fillId="0" borderId="20" xfId="0" applyNumberFormat="1" applyFont="1" applyBorder="1" applyAlignment="1" applyProtection="1">
      <alignment horizontal="center" vertical="center" wrapText="1"/>
      <protection locked="0"/>
    </xf>
    <xf numFmtId="1" fontId="3" fillId="0" borderId="58" xfId="0" applyNumberFormat="1" applyFont="1" applyBorder="1" applyAlignment="1" applyProtection="1">
      <alignment horizontal="center" vertical="center" wrapText="1"/>
      <protection locked="0"/>
    </xf>
    <xf numFmtId="1" fontId="3" fillId="0" borderId="93" xfId="0" applyNumberFormat="1" applyFont="1" applyBorder="1" applyAlignment="1" applyProtection="1">
      <alignment horizontal="center" vertical="center" wrapText="1"/>
      <protection locked="0"/>
    </xf>
    <xf numFmtId="1" fontId="3" fillId="0" borderId="20" xfId="0" applyNumberFormat="1" applyFont="1" applyBorder="1" applyAlignment="1">
      <alignment horizontal="center" vertical="center" wrapText="1"/>
    </xf>
    <xf numFmtId="0" fontId="3" fillId="6" borderId="19" xfId="0" applyFont="1" applyFill="1" applyBorder="1" applyAlignment="1">
      <alignment horizontal="left" vertical="center"/>
    </xf>
    <xf numFmtId="0" fontId="3" fillId="6" borderId="20" xfId="0" applyFont="1" applyFill="1" applyBorder="1" applyAlignment="1">
      <alignment horizontal="left" vertical="center"/>
    </xf>
    <xf numFmtId="9" fontId="38" fillId="6" borderId="47" xfId="4" applyFont="1" applyFill="1" applyBorder="1" applyAlignment="1" applyProtection="1">
      <alignment vertical="center" wrapText="1"/>
    </xf>
    <xf numFmtId="4" fontId="3" fillId="6" borderId="47" xfId="1" applyNumberFormat="1" applyFont="1" applyFill="1" applyBorder="1" applyAlignment="1" applyProtection="1">
      <alignment horizontal="right" vertical="center" wrapText="1"/>
    </xf>
    <xf numFmtId="4" fontId="2" fillId="19" borderId="47" xfId="1" applyNumberFormat="1" applyFont="1" applyFill="1" applyBorder="1" applyAlignment="1" applyProtection="1">
      <alignment vertical="center" wrapText="1"/>
    </xf>
    <xf numFmtId="4" fontId="3" fillId="0" borderId="71" xfId="1" applyNumberFormat="1" applyFont="1" applyBorder="1" applyAlignment="1" applyProtection="1">
      <alignment vertical="center" wrapText="1"/>
    </xf>
    <xf numFmtId="4" fontId="3" fillId="0" borderId="47" xfId="1" applyNumberFormat="1" applyFont="1" applyBorder="1" applyAlignment="1" applyProtection="1">
      <alignment vertical="center" wrapText="1"/>
    </xf>
    <xf numFmtId="4" fontId="32" fillId="0" borderId="71" xfId="1" applyNumberFormat="1" applyFont="1" applyBorder="1" applyAlignment="1" applyProtection="1">
      <alignment vertical="center" wrapText="1"/>
    </xf>
    <xf numFmtId="4" fontId="32" fillId="0" borderId="47" xfId="1" applyNumberFormat="1" applyFont="1" applyBorder="1" applyAlignment="1" applyProtection="1">
      <alignment vertical="center" wrapText="1"/>
    </xf>
    <xf numFmtId="1" fontId="97" fillId="29" borderId="10" xfId="0" applyNumberFormat="1" applyFont="1" applyFill="1" applyBorder="1" applyAlignment="1">
      <alignment horizontal="left" vertical="center" wrapText="1"/>
    </xf>
    <xf numFmtId="1" fontId="75" fillId="29" borderId="10" xfId="0" applyNumberFormat="1" applyFont="1" applyFill="1" applyBorder="1" applyAlignment="1">
      <alignment horizontal="left" vertical="center" wrapText="1"/>
    </xf>
    <xf numFmtId="0" fontId="2" fillId="3" borderId="49" xfId="0" applyFont="1" applyFill="1" applyBorder="1" applyAlignment="1">
      <alignment horizontal="center" vertical="center" wrapText="1"/>
    </xf>
    <xf numFmtId="0" fontId="2" fillId="3" borderId="22" xfId="0" applyFont="1" applyFill="1" applyBorder="1" applyAlignment="1">
      <alignment horizontal="center" vertical="center" wrapText="1"/>
    </xf>
    <xf numFmtId="0" fontId="2" fillId="3" borderId="50" xfId="0" applyFont="1" applyFill="1" applyBorder="1" applyAlignment="1">
      <alignment horizontal="center" vertical="center" wrapText="1"/>
    </xf>
    <xf numFmtId="10" fontId="2" fillId="13" borderId="13" xfId="0" applyNumberFormat="1" applyFont="1" applyFill="1" applyBorder="1" applyAlignment="1">
      <alignment horizontal="center" vertical="center" wrapText="1"/>
    </xf>
    <xf numFmtId="10" fontId="2" fillId="13" borderId="22" xfId="0" applyNumberFormat="1" applyFont="1" applyFill="1" applyBorder="1" applyAlignment="1">
      <alignment horizontal="center" vertical="center" wrapText="1"/>
    </xf>
    <xf numFmtId="1" fontId="2" fillId="13" borderId="9" xfId="0" applyNumberFormat="1" applyFont="1" applyFill="1" applyBorder="1" applyAlignment="1">
      <alignment horizontal="right" vertical="center" wrapText="1"/>
    </xf>
    <xf numFmtId="1" fontId="2" fillId="13" borderId="34" xfId="0" applyNumberFormat="1" applyFont="1" applyFill="1" applyBorder="1" applyAlignment="1">
      <alignment horizontal="right" vertical="center" wrapText="1"/>
    </xf>
    <xf numFmtId="10" fontId="75" fillId="14" borderId="11" xfId="0" applyNumberFormat="1" applyFont="1" applyFill="1" applyBorder="1" applyAlignment="1">
      <alignment horizontal="center" vertical="center" wrapText="1"/>
    </xf>
    <xf numFmtId="10" fontId="75" fillId="14" borderId="9" xfId="0" applyNumberFormat="1" applyFont="1" applyFill="1" applyBorder="1" applyAlignment="1">
      <alignment horizontal="center" vertical="center" wrapText="1"/>
    </xf>
    <xf numFmtId="10" fontId="75" fillId="14" borderId="53" xfId="0" applyNumberFormat="1" applyFont="1" applyFill="1" applyBorder="1" applyAlignment="1">
      <alignment horizontal="center" vertical="center" wrapText="1"/>
    </xf>
    <xf numFmtId="4" fontId="41" fillId="0" borderId="9" xfId="1" applyNumberFormat="1" applyFont="1" applyFill="1" applyBorder="1" applyAlignment="1">
      <alignment horizontal="right" vertical="center" wrapText="1"/>
    </xf>
    <xf numFmtId="10" fontId="2" fillId="19" borderId="4" xfId="0" applyNumberFormat="1" applyFont="1" applyFill="1" applyBorder="1" applyAlignment="1">
      <alignment horizontal="center" vertical="center" wrapText="1"/>
    </xf>
    <xf numFmtId="164" fontId="63" fillId="19" borderId="13" xfId="0" applyNumberFormat="1" applyFont="1" applyFill="1" applyBorder="1" applyAlignment="1">
      <alignment horizontal="center" vertical="center"/>
    </xf>
    <xf numFmtId="164" fontId="63" fillId="19" borderId="22" xfId="0" applyNumberFormat="1" applyFont="1" applyFill="1" applyBorder="1" applyAlignment="1">
      <alignment horizontal="center" vertical="center"/>
    </xf>
    <xf numFmtId="164" fontId="63" fillId="19" borderId="14" xfId="0" applyNumberFormat="1" applyFont="1" applyFill="1" applyBorder="1" applyAlignment="1">
      <alignment horizontal="center" vertical="center"/>
    </xf>
    <xf numFmtId="1" fontId="2" fillId="2" borderId="49" xfId="0" applyNumberFormat="1" applyFont="1" applyFill="1" applyBorder="1" applyAlignment="1">
      <alignment horizontal="center" vertical="center"/>
    </xf>
    <xf numFmtId="1" fontId="2" fillId="2" borderId="22" xfId="0" applyNumberFormat="1" applyFont="1" applyFill="1" applyBorder="1" applyAlignment="1">
      <alignment horizontal="center" vertical="center"/>
    </xf>
    <xf numFmtId="1" fontId="2" fillId="2" borderId="9" xfId="0" applyNumberFormat="1" applyFont="1" applyFill="1" applyBorder="1" applyAlignment="1">
      <alignment horizontal="center" vertical="center"/>
    </xf>
    <xf numFmtId="1" fontId="2" fillId="2" borderId="14" xfId="0" applyNumberFormat="1" applyFont="1" applyFill="1" applyBorder="1" applyAlignment="1">
      <alignment horizontal="center" vertical="center"/>
    </xf>
    <xf numFmtId="1" fontId="2" fillId="13" borderId="49" xfId="0" applyNumberFormat="1" applyFont="1" applyFill="1" applyBorder="1" applyAlignment="1">
      <alignment horizontal="center" vertical="center"/>
    </xf>
    <xf numFmtId="1" fontId="2" fillId="13" borderId="22" xfId="0" applyNumberFormat="1" applyFont="1" applyFill="1" applyBorder="1" applyAlignment="1">
      <alignment horizontal="center" vertical="center"/>
    </xf>
    <xf numFmtId="1" fontId="2" fillId="13" borderId="9" xfId="0" applyNumberFormat="1" applyFont="1" applyFill="1" applyBorder="1" applyAlignment="1">
      <alignment horizontal="center" vertical="center"/>
    </xf>
    <xf numFmtId="1" fontId="2" fillId="13" borderId="14" xfId="0" applyNumberFormat="1" applyFont="1" applyFill="1" applyBorder="1" applyAlignment="1">
      <alignment horizontal="center" vertical="center"/>
    </xf>
    <xf numFmtId="10" fontId="2" fillId="2" borderId="9" xfId="0" applyNumberFormat="1" applyFont="1" applyFill="1" applyBorder="1" applyAlignment="1">
      <alignment horizontal="right" vertical="center" wrapText="1"/>
    </xf>
    <xf numFmtId="10" fontId="2" fillId="2" borderId="34" xfId="0" applyNumberFormat="1" applyFont="1" applyFill="1" applyBorder="1" applyAlignment="1">
      <alignment horizontal="right" vertical="center" wrapText="1"/>
    </xf>
    <xf numFmtId="4" fontId="3" fillId="6" borderId="19" xfId="1" applyNumberFormat="1" applyFont="1" applyFill="1" applyBorder="1" applyAlignment="1" applyProtection="1">
      <alignment horizontal="center" vertical="center" wrapText="1"/>
      <protection locked="0"/>
    </xf>
    <xf numFmtId="4" fontId="3" fillId="6" borderId="23" xfId="1" applyNumberFormat="1" applyFont="1" applyFill="1" applyBorder="1" applyAlignment="1" applyProtection="1">
      <alignment horizontal="center" vertical="center" wrapText="1"/>
      <protection locked="0"/>
    </xf>
    <xf numFmtId="4" fontId="3" fillId="6" borderId="20" xfId="1" applyNumberFormat="1" applyFont="1" applyFill="1" applyBorder="1" applyAlignment="1" applyProtection="1">
      <alignment horizontal="center" vertical="center" wrapText="1"/>
      <protection locked="0"/>
    </xf>
    <xf numFmtId="4" fontId="3" fillId="6" borderId="46" xfId="1" applyNumberFormat="1" applyFont="1" applyFill="1" applyBorder="1" applyAlignment="1" applyProtection="1">
      <alignment horizontal="center" vertical="center" wrapText="1"/>
      <protection locked="0"/>
    </xf>
    <xf numFmtId="4" fontId="3" fillId="6" borderId="40" xfId="1" applyNumberFormat="1" applyFont="1" applyFill="1" applyBorder="1" applyAlignment="1" applyProtection="1">
      <alignment horizontal="center" vertical="center" wrapText="1"/>
      <protection locked="0"/>
    </xf>
    <xf numFmtId="4" fontId="3" fillId="6" borderId="44" xfId="1" applyNumberFormat="1" applyFont="1" applyFill="1" applyBorder="1" applyAlignment="1" applyProtection="1">
      <alignment horizontal="center" vertical="center" wrapText="1"/>
      <protection locked="0"/>
    </xf>
    <xf numFmtId="10" fontId="63" fillId="11" borderId="13" xfId="0" applyNumberFormat="1" applyFont="1" applyFill="1" applyBorder="1" applyAlignment="1">
      <alignment horizontal="center" vertical="center" wrapText="1"/>
    </xf>
    <xf numFmtId="10" fontId="63" fillId="11" borderId="22" xfId="0" applyNumberFormat="1" applyFont="1" applyFill="1" applyBorder="1" applyAlignment="1">
      <alignment horizontal="center" vertical="center" wrapText="1"/>
    </xf>
    <xf numFmtId="10" fontId="63" fillId="11" borderId="14" xfId="0" applyNumberFormat="1" applyFont="1" applyFill="1" applyBorder="1" applyAlignment="1">
      <alignment horizontal="center" vertical="center" wrapText="1"/>
    </xf>
    <xf numFmtId="1" fontId="3" fillId="4" borderId="30" xfId="0" applyNumberFormat="1" applyFont="1" applyFill="1" applyBorder="1" applyAlignment="1">
      <alignment horizontal="left" vertical="center" wrapText="1"/>
    </xf>
    <xf numFmtId="1" fontId="3" fillId="4" borderId="10" xfId="0" applyNumberFormat="1" applyFont="1" applyFill="1" applyBorder="1" applyAlignment="1">
      <alignment horizontal="left" vertical="center" wrapText="1"/>
    </xf>
    <xf numFmtId="1" fontId="2" fillId="10" borderId="33" xfId="0" applyNumberFormat="1" applyFont="1" applyFill="1" applyBorder="1" applyAlignment="1">
      <alignment horizontal="center" vertical="center" wrapText="1"/>
    </xf>
    <xf numFmtId="1" fontId="2" fillId="10" borderId="35" xfId="0" applyNumberFormat="1" applyFont="1" applyFill="1" applyBorder="1" applyAlignment="1">
      <alignment horizontal="center" vertical="center" wrapText="1"/>
    </xf>
    <xf numFmtId="4" fontId="75" fillId="14" borderId="11" xfId="0" applyNumberFormat="1" applyFont="1" applyFill="1" applyBorder="1" applyAlignment="1">
      <alignment horizontal="center" vertical="center" wrapText="1"/>
    </xf>
    <xf numFmtId="4" fontId="75" fillId="14" borderId="53" xfId="0" applyNumberFormat="1" applyFont="1" applyFill="1" applyBorder="1" applyAlignment="1">
      <alignment horizontal="center" vertical="center" wrapText="1"/>
    </xf>
    <xf numFmtId="4" fontId="75" fillId="14" borderId="9" xfId="0" applyNumberFormat="1" applyFont="1" applyFill="1" applyBorder="1" applyAlignment="1">
      <alignment horizontal="center" vertical="center" wrapText="1"/>
    </xf>
    <xf numFmtId="0" fontId="75" fillId="14" borderId="33" xfId="0" applyFont="1" applyFill="1" applyBorder="1" applyAlignment="1">
      <alignment horizontal="center" vertical="center"/>
    </xf>
    <xf numFmtId="0" fontId="75" fillId="14" borderId="9" xfId="0" applyFont="1" applyFill="1" applyBorder="1" applyAlignment="1">
      <alignment horizontal="center" vertical="center"/>
    </xf>
    <xf numFmtId="0" fontId="75" fillId="14" borderId="53" xfId="0" applyFont="1" applyFill="1" applyBorder="1" applyAlignment="1">
      <alignment horizontal="center" vertical="center"/>
    </xf>
    <xf numFmtId="1" fontId="63" fillId="11" borderId="49" xfId="0" applyNumberFormat="1" applyFont="1" applyFill="1" applyBorder="1" applyAlignment="1">
      <alignment horizontal="center" vertical="center"/>
    </xf>
    <xf numFmtId="1" fontId="63" fillId="11" borderId="22" xfId="0" applyNumberFormat="1" applyFont="1" applyFill="1" applyBorder="1" applyAlignment="1">
      <alignment horizontal="center" vertical="center"/>
    </xf>
    <xf numFmtId="1" fontId="63" fillId="11" borderId="14" xfId="0" applyNumberFormat="1" applyFont="1" applyFill="1" applyBorder="1" applyAlignment="1">
      <alignment horizontal="center" vertical="center"/>
    </xf>
    <xf numFmtId="1" fontId="2" fillId="14" borderId="9" xfId="0" applyNumberFormat="1" applyFont="1" applyFill="1" applyBorder="1" applyAlignment="1">
      <alignment horizontal="right" vertical="center" wrapText="1"/>
    </xf>
    <xf numFmtId="1" fontId="2" fillId="14" borderId="34" xfId="0" applyNumberFormat="1" applyFont="1" applyFill="1" applyBorder="1" applyAlignment="1">
      <alignment horizontal="right" vertical="center" wrapText="1"/>
    </xf>
    <xf numFmtId="10" fontId="63" fillId="10" borderId="4" xfId="0" applyNumberFormat="1" applyFont="1" applyFill="1" applyBorder="1" applyAlignment="1">
      <alignment horizontal="center" vertical="center" wrapText="1"/>
    </xf>
    <xf numFmtId="0" fontId="2" fillId="7" borderId="56" xfId="0" applyFont="1" applyFill="1" applyBorder="1" applyAlignment="1">
      <alignment horizontal="center" vertical="center" wrapText="1"/>
    </xf>
    <xf numFmtId="0" fontId="2" fillId="7" borderId="68" xfId="0" applyFont="1" applyFill="1" applyBorder="1" applyAlignment="1">
      <alignment horizontal="center" vertical="center" wrapText="1"/>
    </xf>
    <xf numFmtId="4" fontId="2" fillId="7" borderId="13" xfId="1" applyNumberFormat="1" applyFont="1" applyFill="1" applyBorder="1" applyAlignment="1">
      <alignment horizontal="center" vertical="center" wrapText="1"/>
    </xf>
    <xf numFmtId="4" fontId="2" fillId="7" borderId="22" xfId="1" applyNumberFormat="1" applyFont="1" applyFill="1" applyBorder="1" applyAlignment="1">
      <alignment horizontal="center" vertical="center" wrapText="1"/>
    </xf>
    <xf numFmtId="4" fontId="2" fillId="7" borderId="50" xfId="1" applyNumberFormat="1" applyFont="1" applyFill="1" applyBorder="1" applyAlignment="1">
      <alignment horizontal="center" vertical="center" wrapText="1"/>
    </xf>
    <xf numFmtId="4" fontId="2" fillId="19" borderId="4" xfId="1" applyNumberFormat="1" applyFont="1" applyFill="1" applyBorder="1" applyAlignment="1">
      <alignment horizontal="center" vertical="center" wrapText="1"/>
    </xf>
    <xf numFmtId="4" fontId="2" fillId="19" borderId="13" xfId="1" applyNumberFormat="1" applyFont="1" applyFill="1" applyBorder="1" applyAlignment="1">
      <alignment horizontal="center" vertical="center" wrapText="1"/>
    </xf>
    <xf numFmtId="4" fontId="2" fillId="2" borderId="13" xfId="1" applyNumberFormat="1" applyFont="1" applyFill="1" applyBorder="1" applyAlignment="1">
      <alignment horizontal="center" vertical="center" wrapText="1"/>
    </xf>
    <xf numFmtId="4" fontId="2" fillId="2" borderId="22" xfId="1" applyNumberFormat="1" applyFont="1" applyFill="1" applyBorder="1" applyAlignment="1">
      <alignment horizontal="center" vertical="center" wrapText="1"/>
    </xf>
    <xf numFmtId="4" fontId="2" fillId="2" borderId="50" xfId="1" applyNumberFormat="1" applyFont="1" applyFill="1" applyBorder="1" applyAlignment="1">
      <alignment horizontal="center" vertical="center" wrapText="1"/>
    </xf>
    <xf numFmtId="164" fontId="4" fillId="0" borderId="30" xfId="0" applyNumberFormat="1" applyFont="1" applyBorder="1" applyAlignment="1">
      <alignment horizontal="center" vertical="center" wrapText="1"/>
    </xf>
    <xf numFmtId="164" fontId="4" fillId="0" borderId="31" xfId="0" applyNumberFormat="1" applyFont="1" applyBorder="1" applyAlignment="1">
      <alignment horizontal="center" vertical="center" wrapText="1"/>
    </xf>
    <xf numFmtId="164" fontId="4" fillId="0" borderId="32" xfId="0" applyNumberFormat="1" applyFont="1" applyBorder="1" applyAlignment="1">
      <alignment horizontal="center" vertical="center" wrapText="1"/>
    </xf>
    <xf numFmtId="165" fontId="3" fillId="21" borderId="19" xfId="0" applyNumberFormat="1" applyFont="1" applyFill="1" applyBorder="1" applyAlignment="1">
      <alignment horizontal="center" vertical="center" wrapText="1"/>
    </xf>
    <xf numFmtId="165" fontId="3" fillId="21" borderId="23" xfId="0" applyNumberFormat="1" applyFont="1" applyFill="1" applyBorder="1" applyAlignment="1">
      <alignment horizontal="center" vertical="center" wrapText="1"/>
    </xf>
    <xf numFmtId="165" fontId="3" fillId="21" borderId="20" xfId="0" applyNumberFormat="1" applyFont="1" applyFill="1" applyBorder="1" applyAlignment="1">
      <alignment horizontal="center" vertical="center" wrapText="1"/>
    </xf>
    <xf numFmtId="44" fontId="3" fillId="21" borderId="1" xfId="1" applyFont="1" applyFill="1" applyBorder="1" applyAlignment="1">
      <alignment horizontal="center" vertical="center" wrapText="1"/>
    </xf>
    <xf numFmtId="165" fontId="3" fillId="21" borderId="1" xfId="0" applyNumberFormat="1" applyFont="1" applyFill="1" applyBorder="1" applyAlignment="1">
      <alignment horizontal="center" vertical="center" wrapText="1"/>
    </xf>
    <xf numFmtId="164" fontId="4" fillId="7" borderId="0" xfId="0" applyNumberFormat="1" applyFont="1" applyFill="1" applyAlignment="1">
      <alignment horizontal="center" vertical="center" wrapText="1"/>
    </xf>
    <xf numFmtId="1" fontId="2" fillId="11" borderId="9" xfId="0" applyNumberFormat="1" applyFont="1" applyFill="1" applyBorder="1" applyAlignment="1">
      <alignment horizontal="right" vertical="center" wrapText="1"/>
    </xf>
    <xf numFmtId="1" fontId="2" fillId="11" borderId="34" xfId="0" applyNumberFormat="1" applyFont="1" applyFill="1" applyBorder="1" applyAlignment="1">
      <alignment horizontal="right" vertical="center" wrapText="1"/>
    </xf>
    <xf numFmtId="4" fontId="41" fillId="0" borderId="0" xfId="1" applyNumberFormat="1" applyFont="1" applyFill="1" applyBorder="1" applyAlignment="1">
      <alignment horizontal="right" vertical="center" wrapText="1"/>
    </xf>
    <xf numFmtId="1" fontId="2" fillId="10" borderId="9" xfId="0" applyNumberFormat="1" applyFont="1" applyFill="1" applyBorder="1" applyAlignment="1">
      <alignment horizontal="right" vertical="center" wrapText="1"/>
    </xf>
    <xf numFmtId="4" fontId="63" fillId="11" borderId="13" xfId="0" applyNumberFormat="1" applyFont="1" applyFill="1" applyBorder="1" applyAlignment="1">
      <alignment horizontal="center" vertical="center" wrapText="1"/>
    </xf>
    <xf numFmtId="4" fontId="63" fillId="11" borderId="14" xfId="0" applyNumberFormat="1" applyFont="1" applyFill="1" applyBorder="1" applyAlignment="1">
      <alignment horizontal="center" vertical="center" wrapText="1"/>
    </xf>
    <xf numFmtId="0" fontId="2" fillId="10" borderId="4" xfId="0" applyFont="1" applyFill="1" applyBorder="1" applyAlignment="1">
      <alignment horizontal="center" vertical="center" wrapText="1"/>
    </xf>
    <xf numFmtId="0" fontId="2" fillId="10" borderId="7" xfId="0" applyFont="1" applyFill="1" applyBorder="1" applyAlignment="1">
      <alignment horizontal="center" vertical="center" wrapText="1"/>
    </xf>
    <xf numFmtId="1" fontId="2" fillId="10" borderId="9" xfId="0" applyNumberFormat="1" applyFont="1" applyFill="1" applyBorder="1" applyAlignment="1">
      <alignment horizontal="center" vertical="center" wrapText="1"/>
    </xf>
    <xf numFmtId="1" fontId="2" fillId="10" borderId="53" xfId="0" applyNumberFormat="1" applyFont="1" applyFill="1" applyBorder="1" applyAlignment="1">
      <alignment horizontal="center" vertical="center" wrapText="1"/>
    </xf>
    <xf numFmtId="1" fontId="2" fillId="10" borderId="10" xfId="0" applyNumberFormat="1" applyFont="1" applyFill="1" applyBorder="1" applyAlignment="1">
      <alignment horizontal="center" vertical="center" wrapText="1"/>
    </xf>
    <xf numFmtId="1" fontId="2" fillId="10" borderId="54" xfId="0" applyNumberFormat="1" applyFont="1" applyFill="1" applyBorder="1" applyAlignment="1">
      <alignment horizontal="center" vertical="center" wrapText="1"/>
    </xf>
    <xf numFmtId="4" fontId="3" fillId="4" borderId="41" xfId="1" applyNumberFormat="1" applyFont="1" applyFill="1" applyBorder="1" applyAlignment="1">
      <alignment horizontal="center" vertical="center" wrapText="1"/>
    </xf>
    <xf numFmtId="4" fontId="3" fillId="4" borderId="36" xfId="1" applyNumberFormat="1" applyFont="1" applyFill="1" applyBorder="1" applyAlignment="1">
      <alignment horizontal="center" vertical="center" wrapText="1"/>
    </xf>
    <xf numFmtId="4" fontId="2" fillId="13" borderId="13" xfId="0" applyNumberFormat="1" applyFont="1" applyFill="1" applyBorder="1" applyAlignment="1">
      <alignment horizontal="center" vertical="center" wrapText="1"/>
    </xf>
    <xf numFmtId="4" fontId="2" fillId="13" borderId="22" xfId="0" applyNumberFormat="1" applyFont="1" applyFill="1" applyBorder="1" applyAlignment="1">
      <alignment horizontal="center" vertical="center" wrapText="1"/>
    </xf>
    <xf numFmtId="4" fontId="2" fillId="13" borderId="14" xfId="0" applyNumberFormat="1" applyFont="1" applyFill="1" applyBorder="1" applyAlignment="1">
      <alignment horizontal="center" vertical="center" wrapText="1"/>
    </xf>
    <xf numFmtId="0" fontId="2" fillId="19" borderId="4" xfId="0" applyFont="1" applyFill="1" applyBorder="1" applyAlignment="1">
      <alignment horizontal="center" vertical="center" wrapText="1"/>
    </xf>
    <xf numFmtId="10" fontId="2" fillId="19" borderId="0" xfId="0" applyNumberFormat="1" applyFont="1" applyFill="1" applyAlignment="1">
      <alignment horizontal="right" vertical="center" wrapText="1"/>
    </xf>
    <xf numFmtId="10" fontId="2" fillId="19" borderId="121" xfId="0" applyNumberFormat="1" applyFont="1" applyFill="1" applyBorder="1" applyAlignment="1">
      <alignment horizontal="right" vertical="center" wrapText="1"/>
    </xf>
    <xf numFmtId="10" fontId="2" fillId="2" borderId="13" xfId="0" applyNumberFormat="1" applyFont="1" applyFill="1" applyBorder="1" applyAlignment="1">
      <alignment horizontal="center" vertical="center" wrapText="1"/>
    </xf>
    <xf numFmtId="10" fontId="2" fillId="2" borderId="22" xfId="0" applyNumberFormat="1" applyFont="1" applyFill="1" applyBorder="1" applyAlignment="1">
      <alignment horizontal="center" vertical="center" wrapText="1"/>
    </xf>
    <xf numFmtId="10" fontId="2" fillId="2" borderId="14" xfId="0" applyNumberFormat="1" applyFont="1" applyFill="1" applyBorder="1" applyAlignment="1">
      <alignment horizontal="center" vertical="center" wrapText="1"/>
    </xf>
    <xf numFmtId="4" fontId="2" fillId="2" borderId="13" xfId="0" applyNumberFormat="1" applyFont="1" applyFill="1" applyBorder="1" applyAlignment="1">
      <alignment horizontal="center" vertical="center" wrapText="1"/>
    </xf>
    <xf numFmtId="4" fontId="2" fillId="2" borderId="14" xfId="0" applyNumberFormat="1" applyFont="1" applyFill="1" applyBorder="1" applyAlignment="1">
      <alignment horizontal="center" vertical="center" wrapText="1"/>
    </xf>
    <xf numFmtId="10" fontId="2" fillId="7" borderId="9" xfId="0" applyNumberFormat="1" applyFont="1" applyFill="1" applyBorder="1" applyAlignment="1">
      <alignment horizontal="right" vertical="center" wrapText="1"/>
    </xf>
    <xf numFmtId="10" fontId="2" fillId="7" borderId="34" xfId="0" applyNumberFormat="1" applyFont="1" applyFill="1" applyBorder="1" applyAlignment="1">
      <alignment horizontal="right" vertical="center" wrapText="1"/>
    </xf>
    <xf numFmtId="165" fontId="2" fillId="7" borderId="51" xfId="0" applyNumberFormat="1" applyFont="1" applyFill="1" applyBorder="1" applyAlignment="1">
      <alignment horizontal="center" vertical="center" wrapText="1"/>
    </xf>
    <xf numFmtId="165" fontId="2" fillId="7" borderId="52" xfId="0" applyNumberFormat="1" applyFont="1" applyFill="1" applyBorder="1" applyAlignment="1">
      <alignment horizontal="center" vertical="center" wrapText="1"/>
    </xf>
    <xf numFmtId="0" fontId="2" fillId="7" borderId="17" xfId="0" applyFont="1" applyFill="1" applyBorder="1" applyAlignment="1">
      <alignment horizontal="center" vertical="center" wrapText="1"/>
    </xf>
    <xf numFmtId="0" fontId="2" fillId="7" borderId="24" xfId="0" applyFont="1" applyFill="1" applyBorder="1" applyAlignment="1">
      <alignment horizontal="center" vertical="center" wrapText="1"/>
    </xf>
    <xf numFmtId="0" fontId="2" fillId="7" borderId="18" xfId="0" applyFont="1" applyFill="1" applyBorder="1" applyAlignment="1">
      <alignment horizontal="center" vertical="center" wrapText="1"/>
    </xf>
    <xf numFmtId="4" fontId="3" fillId="6" borderId="13" xfId="1" applyNumberFormat="1" applyFont="1" applyFill="1" applyBorder="1" applyAlignment="1" applyProtection="1">
      <alignment horizontal="center" vertical="center" wrapText="1"/>
      <protection locked="0"/>
    </xf>
    <xf numFmtId="4" fontId="3" fillId="6" borderId="22" xfId="1" applyNumberFormat="1" applyFont="1" applyFill="1" applyBorder="1" applyAlignment="1" applyProtection="1">
      <alignment horizontal="center" vertical="center" wrapText="1"/>
      <protection locked="0"/>
    </xf>
    <xf numFmtId="4" fontId="3" fillId="6" borderId="14" xfId="1" applyNumberFormat="1" applyFont="1" applyFill="1" applyBorder="1" applyAlignment="1" applyProtection="1">
      <alignment horizontal="center" vertical="center" wrapText="1"/>
      <protection locked="0"/>
    </xf>
    <xf numFmtId="1" fontId="2" fillId="7" borderId="116" xfId="0" applyNumberFormat="1" applyFont="1" applyFill="1" applyBorder="1" applyAlignment="1">
      <alignment horizontal="center" vertical="center" wrapText="1"/>
    </xf>
    <xf numFmtId="1" fontId="2" fillId="7" borderId="117" xfId="0" applyNumberFormat="1" applyFont="1" applyFill="1" applyBorder="1" applyAlignment="1">
      <alignment horizontal="center" vertical="center" wrapText="1"/>
    </xf>
    <xf numFmtId="0" fontId="19" fillId="0" borderId="0" xfId="1" applyNumberFormat="1" applyFont="1" applyFill="1" applyAlignment="1" applyProtection="1">
      <alignment horizontal="center" vertical="center"/>
    </xf>
    <xf numFmtId="0" fontId="15" fillId="0" borderId="0" xfId="0" applyFont="1" applyAlignment="1">
      <alignment horizontal="center" vertical="center"/>
    </xf>
    <xf numFmtId="0" fontId="2" fillId="7" borderId="51" xfId="0" applyFont="1" applyFill="1" applyBorder="1" applyAlignment="1">
      <alignment horizontal="center" vertical="center" wrapText="1"/>
    </xf>
    <xf numFmtId="0" fontId="2" fillId="7" borderId="52" xfId="0" applyFont="1" applyFill="1" applyBorder="1" applyAlignment="1">
      <alignment horizontal="center" vertical="center" wrapText="1"/>
    </xf>
    <xf numFmtId="44" fontId="2" fillId="7" borderId="51" xfId="1" applyFont="1" applyFill="1" applyBorder="1" applyAlignment="1">
      <alignment horizontal="center" vertical="center" wrapText="1"/>
    </xf>
    <xf numFmtId="44" fontId="2" fillId="7" borderId="52" xfId="1" applyFont="1" applyFill="1" applyBorder="1" applyAlignment="1">
      <alignment horizontal="center" vertical="center" wrapText="1"/>
    </xf>
    <xf numFmtId="0" fontId="2" fillId="7" borderId="13" xfId="0" applyFont="1" applyFill="1" applyBorder="1" applyAlignment="1">
      <alignment horizontal="center" vertical="center" wrapText="1"/>
    </xf>
    <xf numFmtId="0" fontId="2" fillId="7" borderId="22" xfId="0" applyFont="1" applyFill="1" applyBorder="1" applyAlignment="1">
      <alignment horizontal="center" vertical="center" wrapText="1"/>
    </xf>
    <xf numFmtId="0" fontId="2" fillId="7" borderId="14" xfId="0" applyFont="1" applyFill="1" applyBorder="1" applyAlignment="1">
      <alignment horizontal="center" vertical="center" wrapText="1"/>
    </xf>
    <xf numFmtId="1" fontId="24" fillId="0" borderId="0" xfId="0" applyNumberFormat="1" applyFont="1" applyAlignment="1">
      <alignment horizontal="left" vertical="center" wrapText="1"/>
    </xf>
    <xf numFmtId="0" fontId="31" fillId="0" borderId="59" xfId="2" applyBorder="1" applyAlignment="1" applyProtection="1">
      <alignment horizontal="left" vertical="center" wrapText="1"/>
      <protection locked="0"/>
    </xf>
    <xf numFmtId="0" fontId="31" fillId="0" borderId="0" xfId="2" applyBorder="1" applyAlignment="1" applyProtection="1">
      <alignment horizontal="left" vertical="center" wrapText="1"/>
      <protection locked="0"/>
    </xf>
    <xf numFmtId="0" fontId="31" fillId="0" borderId="60" xfId="2" applyBorder="1" applyAlignment="1" applyProtection="1">
      <alignment horizontal="left" vertical="center" wrapText="1"/>
      <protection locked="0"/>
    </xf>
    <xf numFmtId="4" fontId="39" fillId="0" borderId="47" xfId="1" applyNumberFormat="1" applyFont="1" applyBorder="1" applyAlignment="1">
      <alignment horizontal="center" vertical="center"/>
    </xf>
    <xf numFmtId="4" fontId="39" fillId="0" borderId="58" xfId="1" applyNumberFormat="1" applyFont="1" applyBorder="1" applyAlignment="1">
      <alignment horizontal="center" vertical="center"/>
    </xf>
    <xf numFmtId="4" fontId="39" fillId="0" borderId="45" xfId="1" applyNumberFormat="1" applyFont="1" applyBorder="1" applyAlignment="1">
      <alignment horizontal="center" vertical="center"/>
    </xf>
    <xf numFmtId="165" fontId="65" fillId="15" borderId="103" xfId="2" applyNumberFormat="1" applyFont="1" applyFill="1" applyBorder="1" applyAlignment="1">
      <alignment horizontal="center" vertical="center" wrapText="1"/>
    </xf>
    <xf numFmtId="165" fontId="65" fillId="15" borderId="104" xfId="2" applyNumberFormat="1" applyFont="1" applyFill="1" applyBorder="1" applyAlignment="1">
      <alignment horizontal="center" vertical="center" wrapText="1"/>
    </xf>
    <xf numFmtId="165" fontId="65" fillId="15" borderId="105" xfId="2" applyNumberFormat="1" applyFont="1" applyFill="1" applyBorder="1" applyAlignment="1">
      <alignment horizontal="center" vertical="center" wrapText="1"/>
    </xf>
    <xf numFmtId="165" fontId="65" fillId="15" borderId="106" xfId="2" applyNumberFormat="1" applyFont="1" applyFill="1" applyBorder="1" applyAlignment="1">
      <alignment horizontal="center" vertical="center" wrapText="1"/>
    </xf>
    <xf numFmtId="165" fontId="65" fillId="15" borderId="107" xfId="2" applyNumberFormat="1" applyFont="1" applyFill="1" applyBorder="1" applyAlignment="1">
      <alignment horizontal="center" vertical="center" wrapText="1"/>
    </xf>
    <xf numFmtId="165" fontId="65" fillId="15" borderId="108" xfId="2" applyNumberFormat="1" applyFont="1" applyFill="1" applyBorder="1" applyAlignment="1">
      <alignment horizontal="center" vertical="center" wrapText="1"/>
    </xf>
    <xf numFmtId="0" fontId="2" fillId="0" borderId="0" xfId="0" applyFont="1" applyAlignment="1">
      <alignment vertical="center" wrapText="1"/>
    </xf>
    <xf numFmtId="0" fontId="31" fillId="0" borderId="46" xfId="2" applyBorder="1" applyAlignment="1">
      <alignment horizontal="left" vertical="center" wrapText="1"/>
    </xf>
    <xf numFmtId="0" fontId="31" fillId="0" borderId="40" xfId="2" applyBorder="1" applyAlignment="1">
      <alignment horizontal="left" vertical="center" wrapText="1"/>
    </xf>
    <xf numFmtId="0" fontId="31" fillId="0" borderId="44" xfId="2" applyBorder="1" applyAlignment="1">
      <alignment horizontal="left" vertical="center" wrapText="1"/>
    </xf>
    <xf numFmtId="164" fontId="2" fillId="7" borderId="51" xfId="0" applyNumberFormat="1" applyFont="1" applyFill="1" applyBorder="1" applyAlignment="1">
      <alignment horizontal="center" vertical="center" wrapText="1"/>
    </xf>
    <xf numFmtId="164" fontId="2" fillId="7" borderId="52" xfId="0" applyNumberFormat="1" applyFont="1" applyFill="1" applyBorder="1" applyAlignment="1">
      <alignment horizontal="center" vertical="center" wrapText="1"/>
    </xf>
    <xf numFmtId="10" fontId="2" fillId="7" borderId="22" xfId="0" applyNumberFormat="1" applyFont="1" applyFill="1" applyBorder="1" applyAlignment="1">
      <alignment horizontal="center" vertical="center" wrapText="1"/>
    </xf>
    <xf numFmtId="10" fontId="2" fillId="7" borderId="14" xfId="0" applyNumberFormat="1" applyFont="1" applyFill="1" applyBorder="1" applyAlignment="1">
      <alignment horizontal="center" vertical="center" wrapText="1"/>
    </xf>
    <xf numFmtId="10" fontId="2" fillId="7" borderId="13" xfId="0" applyNumberFormat="1" applyFont="1" applyFill="1" applyBorder="1" applyAlignment="1">
      <alignment horizontal="center" vertical="center" wrapText="1"/>
    </xf>
    <xf numFmtId="10" fontId="2" fillId="7" borderId="50" xfId="0" applyNumberFormat="1" applyFont="1" applyFill="1" applyBorder="1" applyAlignment="1">
      <alignment horizontal="center" vertical="center" wrapText="1"/>
    </xf>
    <xf numFmtId="0" fontId="29" fillId="6" borderId="75" xfId="0" applyFont="1" applyFill="1" applyBorder="1" applyAlignment="1">
      <alignment horizontal="center" vertical="center"/>
    </xf>
    <xf numFmtId="0" fontId="29" fillId="6" borderId="76" xfId="0" applyFont="1" applyFill="1" applyBorder="1" applyAlignment="1">
      <alignment horizontal="center" vertical="center"/>
    </xf>
    <xf numFmtId="0" fontId="29" fillId="6" borderId="77" xfId="0" applyFont="1" applyFill="1" applyBorder="1" applyAlignment="1">
      <alignment horizontal="center" vertical="center"/>
    </xf>
    <xf numFmtId="0" fontId="29" fillId="6" borderId="78" xfId="0" applyFont="1" applyFill="1" applyBorder="1" applyAlignment="1">
      <alignment horizontal="center" vertical="center"/>
    </xf>
    <xf numFmtId="0" fontId="29" fillId="6" borderId="79" xfId="0" applyFont="1" applyFill="1" applyBorder="1" applyAlignment="1">
      <alignment horizontal="center" vertical="center"/>
    </xf>
    <xf numFmtId="0" fontId="29" fillId="6" borderId="80" xfId="0" applyFont="1" applyFill="1" applyBorder="1" applyAlignment="1">
      <alignment horizontal="center" vertical="center"/>
    </xf>
    <xf numFmtId="1" fontId="51" fillId="0" borderId="95" xfId="0" applyNumberFormat="1" applyFont="1" applyBorder="1" applyAlignment="1">
      <alignment horizontal="center" vertical="center"/>
    </xf>
    <xf numFmtId="1" fontId="51" fillId="0" borderId="96" xfId="0" applyNumberFormat="1" applyFont="1" applyBorder="1" applyAlignment="1">
      <alignment horizontal="center" vertical="center"/>
    </xf>
    <xf numFmtId="1" fontId="51" fillId="0" borderId="97" xfId="0" applyNumberFormat="1" applyFont="1" applyBorder="1" applyAlignment="1">
      <alignment horizontal="center" vertical="center"/>
    </xf>
    <xf numFmtId="1" fontId="51" fillId="0" borderId="98" xfId="0" applyNumberFormat="1" applyFont="1" applyBorder="1" applyAlignment="1">
      <alignment horizontal="center" vertical="center"/>
    </xf>
    <xf numFmtId="1" fontId="51" fillId="0" borderId="99" xfId="0" applyNumberFormat="1" applyFont="1" applyBorder="1" applyAlignment="1">
      <alignment horizontal="center" vertical="center"/>
    </xf>
    <xf numFmtId="1" fontId="51" fillId="0" borderId="100" xfId="0" applyNumberFormat="1" applyFont="1" applyBorder="1" applyAlignment="1">
      <alignment horizontal="center" vertical="center"/>
    </xf>
    <xf numFmtId="4" fontId="3" fillId="6" borderId="64" xfId="1" applyNumberFormat="1" applyFont="1" applyFill="1" applyBorder="1" applyAlignment="1" applyProtection="1">
      <alignment horizontal="center" vertical="center" wrapText="1"/>
      <protection locked="0"/>
    </xf>
    <xf numFmtId="4" fontId="3" fillId="6" borderId="93" xfId="1" applyNumberFormat="1" applyFont="1" applyFill="1" applyBorder="1" applyAlignment="1" applyProtection="1">
      <alignment horizontal="center" vertical="center" wrapText="1"/>
      <protection locked="0"/>
    </xf>
    <xf numFmtId="4" fontId="3" fillId="6" borderId="66" xfId="1" applyNumberFormat="1" applyFont="1" applyFill="1" applyBorder="1" applyAlignment="1" applyProtection="1">
      <alignment horizontal="center" vertical="center" wrapText="1"/>
      <protection locked="0"/>
    </xf>
    <xf numFmtId="0" fontId="5" fillId="6" borderId="84" xfId="0" applyFont="1" applyFill="1" applyBorder="1" applyAlignment="1" applyProtection="1">
      <alignment horizontal="left" vertical="center" wrapText="1"/>
      <protection locked="0"/>
    </xf>
    <xf numFmtId="0" fontId="5" fillId="6" borderId="85" xfId="0" applyFont="1" applyFill="1" applyBorder="1" applyAlignment="1" applyProtection="1">
      <alignment horizontal="left" vertical="center" wrapText="1"/>
      <protection locked="0"/>
    </xf>
    <xf numFmtId="0" fontId="5" fillId="6" borderId="86" xfId="0" applyFont="1" applyFill="1" applyBorder="1" applyAlignment="1" applyProtection="1">
      <alignment horizontal="left" vertical="center" wrapText="1"/>
      <protection locked="0"/>
    </xf>
    <xf numFmtId="0" fontId="5" fillId="0" borderId="19" xfId="0" applyFont="1" applyBorder="1" applyAlignment="1" applyProtection="1">
      <alignment horizontal="left" vertical="center" wrapText="1"/>
      <protection locked="0"/>
    </xf>
    <xf numFmtId="0" fontId="5" fillId="0" borderId="23" xfId="0" applyFont="1" applyBorder="1" applyAlignment="1" applyProtection="1">
      <alignment horizontal="left" vertical="center" wrapText="1"/>
      <protection locked="0"/>
    </xf>
    <xf numFmtId="0" fontId="5" fillId="0" borderId="87" xfId="0" applyFont="1" applyBorder="1" applyAlignment="1" applyProtection="1">
      <alignment horizontal="left" vertical="center" wrapText="1"/>
      <protection locked="0"/>
    </xf>
    <xf numFmtId="0" fontId="5" fillId="6" borderId="90" xfId="0" applyFont="1" applyFill="1" applyBorder="1" applyAlignment="1" applyProtection="1">
      <alignment horizontal="left" vertical="center" wrapText="1"/>
      <protection locked="0"/>
    </xf>
    <xf numFmtId="0" fontId="5" fillId="6" borderId="88" xfId="0" applyFont="1" applyFill="1" applyBorder="1" applyAlignment="1" applyProtection="1">
      <alignment horizontal="left" vertical="center" wrapText="1"/>
      <protection locked="0"/>
    </xf>
    <xf numFmtId="0" fontId="5" fillId="6" borderId="89" xfId="0" applyFont="1" applyFill="1" applyBorder="1" applyAlignment="1" applyProtection="1">
      <alignment horizontal="left" vertical="center" wrapText="1"/>
      <protection locked="0"/>
    </xf>
    <xf numFmtId="14" fontId="5" fillId="0" borderId="84" xfId="0" applyNumberFormat="1" applyFont="1" applyBorder="1" applyAlignment="1">
      <alignment horizontal="left" vertical="center" wrapText="1"/>
    </xf>
    <xf numFmtId="14" fontId="5" fillId="0" borderId="85" xfId="0" applyNumberFormat="1" applyFont="1" applyBorder="1" applyAlignment="1">
      <alignment horizontal="left" vertical="center" wrapText="1"/>
    </xf>
    <xf numFmtId="14" fontId="5" fillId="0" borderId="86" xfId="0" applyNumberFormat="1" applyFont="1" applyBorder="1" applyAlignment="1">
      <alignment horizontal="left" vertical="center" wrapText="1"/>
    </xf>
    <xf numFmtId="14" fontId="5" fillId="0" borderId="19" xfId="0" applyNumberFormat="1" applyFont="1" applyBorder="1" applyAlignment="1">
      <alignment horizontal="left" vertical="center" wrapText="1"/>
    </xf>
    <xf numFmtId="14" fontId="5" fillId="0" borderId="23" xfId="0" applyNumberFormat="1" applyFont="1" applyBorder="1" applyAlignment="1">
      <alignment horizontal="left" vertical="center" wrapText="1"/>
    </xf>
    <xf numFmtId="14" fontId="5" fillId="0" borderId="87" xfId="0" applyNumberFormat="1" applyFont="1" applyBorder="1" applyAlignment="1">
      <alignment horizontal="left" vertical="center" wrapText="1"/>
    </xf>
    <xf numFmtId="0" fontId="57" fillId="0" borderId="0" xfId="0" applyFont="1" applyAlignment="1">
      <alignment horizontal="center" vertical="center"/>
    </xf>
    <xf numFmtId="0" fontId="53" fillId="0" borderId="0" xfId="0" applyFont="1" applyAlignment="1">
      <alignment horizontal="center" vertical="center"/>
    </xf>
    <xf numFmtId="14" fontId="5" fillId="0" borderId="90" xfId="0" applyNumberFormat="1" applyFont="1" applyBorder="1" applyAlignment="1">
      <alignment horizontal="left" vertical="center" wrapText="1"/>
    </xf>
    <xf numFmtId="14" fontId="5" fillId="0" borderId="88" xfId="0" applyNumberFormat="1" applyFont="1" applyBorder="1" applyAlignment="1">
      <alignment horizontal="left" vertical="center" wrapText="1"/>
    </xf>
    <xf numFmtId="14" fontId="5" fillId="0" borderId="89" xfId="0" applyNumberFormat="1" applyFont="1" applyBorder="1" applyAlignment="1">
      <alignment horizontal="left" vertical="center" wrapText="1"/>
    </xf>
    <xf numFmtId="44" fontId="5" fillId="6" borderId="84" xfId="0" applyNumberFormat="1" applyFont="1" applyFill="1" applyBorder="1" applyAlignment="1" applyProtection="1">
      <alignment horizontal="left" vertical="center" wrapText="1"/>
      <protection locked="0"/>
    </xf>
    <xf numFmtId="44" fontId="5" fillId="6" borderId="85" xfId="0" applyNumberFormat="1" applyFont="1" applyFill="1" applyBorder="1" applyAlignment="1" applyProtection="1">
      <alignment horizontal="left" vertical="center" wrapText="1"/>
      <protection locked="0"/>
    </xf>
    <xf numFmtId="44" fontId="5" fillId="6" borderId="86" xfId="0" applyNumberFormat="1" applyFont="1" applyFill="1" applyBorder="1" applyAlignment="1" applyProtection="1">
      <alignment horizontal="left" vertical="center" wrapText="1"/>
      <protection locked="0"/>
    </xf>
    <xf numFmtId="44" fontId="54" fillId="6" borderId="19" xfId="0" applyNumberFormat="1" applyFont="1" applyFill="1" applyBorder="1" applyAlignment="1" applyProtection="1">
      <alignment horizontal="left" vertical="center" wrapText="1"/>
      <protection locked="0"/>
    </xf>
    <xf numFmtId="44" fontId="54" fillId="6" borderId="23" xfId="0" applyNumberFormat="1" applyFont="1" applyFill="1" applyBorder="1" applyAlignment="1" applyProtection="1">
      <alignment horizontal="left" vertical="center" wrapText="1"/>
      <protection locked="0"/>
    </xf>
    <xf numFmtId="44" fontId="54" fillId="6" borderId="87" xfId="0" applyNumberFormat="1" applyFont="1" applyFill="1" applyBorder="1" applyAlignment="1" applyProtection="1">
      <alignment horizontal="left" vertical="center" wrapText="1"/>
      <protection locked="0"/>
    </xf>
    <xf numFmtId="14" fontId="5" fillId="6" borderId="19" xfId="0" applyNumberFormat="1" applyFont="1" applyFill="1" applyBorder="1" applyAlignment="1" applyProtection="1">
      <alignment horizontal="left" vertical="center" wrapText="1"/>
      <protection locked="0"/>
    </xf>
    <xf numFmtId="14" fontId="5" fillId="6" borderId="23" xfId="0" applyNumberFormat="1" applyFont="1" applyFill="1" applyBorder="1" applyAlignment="1" applyProtection="1">
      <alignment horizontal="left" vertical="center" wrapText="1"/>
      <protection locked="0"/>
    </xf>
    <xf numFmtId="14" fontId="5" fillId="6" borderId="87" xfId="0" applyNumberFormat="1" applyFont="1" applyFill="1" applyBorder="1" applyAlignment="1" applyProtection="1">
      <alignment horizontal="left" vertical="center" wrapText="1"/>
      <protection locked="0"/>
    </xf>
    <xf numFmtId="0" fontId="5" fillId="6" borderId="19" xfId="0" applyFont="1" applyFill="1" applyBorder="1" applyAlignment="1" applyProtection="1">
      <alignment horizontal="left" vertical="center" wrapText="1"/>
      <protection locked="0"/>
    </xf>
    <xf numFmtId="0" fontId="5" fillId="6" borderId="23" xfId="0" applyFont="1" applyFill="1" applyBorder="1" applyAlignment="1" applyProtection="1">
      <alignment horizontal="left" vertical="center" wrapText="1"/>
      <protection locked="0"/>
    </xf>
    <xf numFmtId="0" fontId="5" fillId="6" borderId="87" xfId="0" applyFont="1" applyFill="1" applyBorder="1" applyAlignment="1" applyProtection="1">
      <alignment horizontal="left" vertical="center" wrapText="1"/>
      <protection locked="0"/>
    </xf>
    <xf numFmtId="44" fontId="5" fillId="6" borderId="19" xfId="0" applyNumberFormat="1" applyFont="1" applyFill="1" applyBorder="1" applyAlignment="1" applyProtection="1">
      <alignment horizontal="left" vertical="center" wrapText="1"/>
      <protection locked="0"/>
    </xf>
    <xf numFmtId="44" fontId="5" fillId="6" borderId="23" xfId="0" applyNumberFormat="1" applyFont="1" applyFill="1" applyBorder="1" applyAlignment="1" applyProtection="1">
      <alignment horizontal="left" vertical="center" wrapText="1"/>
      <protection locked="0"/>
    </xf>
    <xf numFmtId="44" fontId="5" fillId="6" borderId="87" xfId="0" applyNumberFormat="1" applyFont="1" applyFill="1" applyBorder="1" applyAlignment="1" applyProtection="1">
      <alignment horizontal="left" vertical="center" wrapText="1"/>
      <protection locked="0"/>
    </xf>
    <xf numFmtId="0" fontId="48" fillId="6" borderId="92" xfId="0" applyFont="1" applyFill="1" applyBorder="1" applyAlignment="1">
      <alignment horizontal="center" vertical="center" wrapText="1"/>
    </xf>
    <xf numFmtId="0" fontId="48" fillId="6" borderId="0" xfId="0" applyFont="1" applyFill="1" applyAlignment="1">
      <alignment horizontal="center" vertical="center"/>
    </xf>
    <xf numFmtId="0" fontId="40" fillId="0" borderId="0" xfId="0" applyFont="1" applyAlignment="1">
      <alignment horizontal="center" vertical="center" wrapText="1"/>
    </xf>
    <xf numFmtId="0" fontId="10" fillId="7" borderId="30" xfId="0" applyFont="1" applyFill="1" applyBorder="1" applyAlignment="1">
      <alignment horizontal="center" vertical="center"/>
    </xf>
    <xf numFmtId="0" fontId="10" fillId="7" borderId="31" xfId="0" applyFont="1" applyFill="1" applyBorder="1" applyAlignment="1">
      <alignment horizontal="center" vertical="center"/>
    </xf>
    <xf numFmtId="0" fontId="10" fillId="7" borderId="32" xfId="0" applyFont="1" applyFill="1" applyBorder="1" applyAlignment="1">
      <alignment horizontal="center" vertical="center"/>
    </xf>
    <xf numFmtId="0" fontId="102" fillId="29" borderId="33" xfId="0" applyFont="1" applyFill="1" applyBorder="1" applyAlignment="1">
      <alignment horizontal="left" vertical="center" wrapText="1"/>
    </xf>
    <xf numFmtId="0" fontId="67" fillId="29" borderId="9" xfId="0" applyFont="1" applyFill="1" applyBorder="1" applyAlignment="1">
      <alignment horizontal="left" vertical="center" wrapText="1"/>
    </xf>
    <xf numFmtId="0" fontId="67" fillId="29" borderId="34" xfId="0" applyFont="1" applyFill="1" applyBorder="1" applyAlignment="1">
      <alignment horizontal="left" vertical="center" wrapText="1"/>
    </xf>
    <xf numFmtId="0" fontId="67" fillId="29" borderId="39" xfId="0" applyFont="1" applyFill="1" applyBorder="1" applyAlignment="1">
      <alignment horizontal="left" vertical="center" wrapText="1"/>
    </xf>
    <xf numFmtId="0" fontId="67" fillId="29" borderId="40" xfId="0" applyFont="1" applyFill="1" applyBorder="1" applyAlignment="1">
      <alignment horizontal="left" vertical="center" wrapText="1"/>
    </xf>
    <xf numFmtId="0" fontId="67" fillId="29" borderId="110" xfId="0" applyFont="1" applyFill="1" applyBorder="1" applyAlignment="1">
      <alignment horizontal="left" vertical="center" wrapText="1"/>
    </xf>
    <xf numFmtId="0" fontId="15" fillId="7" borderId="14" xfId="0" applyFont="1" applyFill="1" applyBorder="1" applyAlignment="1">
      <alignment horizontal="center" wrapText="1"/>
    </xf>
    <xf numFmtId="0" fontId="15" fillId="7" borderId="4" xfId="0" applyFont="1" applyFill="1" applyBorder="1" applyAlignment="1">
      <alignment horizontal="center"/>
    </xf>
    <xf numFmtId="0" fontId="15" fillId="7" borderId="13" xfId="0" applyFont="1" applyFill="1" applyBorder="1" applyAlignment="1">
      <alignment horizontal="center"/>
    </xf>
    <xf numFmtId="0" fontId="15" fillId="9" borderId="56" xfId="0" applyFont="1" applyFill="1" applyBorder="1" applyAlignment="1">
      <alignment horizontal="center" vertical="center" wrapText="1"/>
    </xf>
    <xf numFmtId="0" fontId="15" fillId="9" borderId="109" xfId="0" applyFont="1" applyFill="1" applyBorder="1" applyAlignment="1">
      <alignment horizontal="center" vertical="center" wrapText="1"/>
    </xf>
    <xf numFmtId="0" fontId="0" fillId="5" borderId="14" xfId="0" applyFill="1" applyBorder="1" applyAlignment="1">
      <alignment horizontal="center"/>
    </xf>
    <xf numFmtId="0" fontId="0" fillId="5" borderId="4" xfId="0" applyFill="1" applyBorder="1" applyAlignment="1">
      <alignment horizontal="center"/>
    </xf>
    <xf numFmtId="0" fontId="0" fillId="5" borderId="13" xfId="0" applyFill="1" applyBorder="1" applyAlignment="1">
      <alignment horizontal="center"/>
    </xf>
    <xf numFmtId="0" fontId="10" fillId="5" borderId="56" xfId="0" applyFont="1" applyFill="1" applyBorder="1" applyAlignment="1">
      <alignment horizontal="center" vertical="center" wrapText="1"/>
    </xf>
    <xf numFmtId="0" fontId="10" fillId="5" borderId="109" xfId="0" applyFont="1" applyFill="1" applyBorder="1" applyAlignment="1">
      <alignment horizontal="center" vertical="center" wrapText="1"/>
    </xf>
    <xf numFmtId="0" fontId="10" fillId="7" borderId="56" xfId="0" applyFont="1" applyFill="1" applyBorder="1" applyAlignment="1">
      <alignment horizontal="center" vertical="center" wrapText="1"/>
    </xf>
    <xf numFmtId="0" fontId="10" fillId="7" borderId="109" xfId="0" applyFont="1" applyFill="1" applyBorder="1" applyAlignment="1">
      <alignment horizontal="center" vertical="center" wrapText="1"/>
    </xf>
    <xf numFmtId="0" fontId="15" fillId="0" borderId="0" xfId="0" applyFont="1" applyAlignment="1">
      <alignment horizontal="center" vertical="center" wrapText="1"/>
    </xf>
    <xf numFmtId="0" fontId="15" fillId="19" borderId="14" xfId="0" applyFont="1" applyFill="1" applyBorder="1" applyAlignment="1">
      <alignment horizontal="center" wrapText="1"/>
    </xf>
    <xf numFmtId="0" fontId="15" fillId="19" borderId="4" xfId="0" applyFont="1" applyFill="1" applyBorder="1" applyAlignment="1">
      <alignment horizontal="center"/>
    </xf>
    <xf numFmtId="0" fontId="15" fillId="19" borderId="13" xfId="0" applyFont="1" applyFill="1" applyBorder="1" applyAlignment="1">
      <alignment horizontal="center"/>
    </xf>
    <xf numFmtId="0" fontId="10" fillId="8" borderId="56" xfId="0" applyFont="1" applyFill="1" applyBorder="1" applyAlignment="1">
      <alignment horizontal="center" vertical="center" wrapText="1"/>
    </xf>
    <xf numFmtId="0" fontId="10" fillId="8" borderId="109" xfId="0" applyFont="1" applyFill="1" applyBorder="1" applyAlignment="1">
      <alignment horizontal="center" vertical="center" wrapText="1"/>
    </xf>
    <xf numFmtId="0" fontId="10" fillId="19" borderId="0" xfId="0" applyFont="1" applyFill="1" applyAlignment="1">
      <alignment horizontal="center" vertical="center"/>
    </xf>
    <xf numFmtId="0" fontId="10" fillId="19" borderId="121" xfId="0" applyFont="1" applyFill="1" applyBorder="1" applyAlignment="1">
      <alignment horizontal="center" vertical="center"/>
    </xf>
    <xf numFmtId="0" fontId="102" fillId="29" borderId="33" xfId="0" applyFont="1" applyFill="1" applyBorder="1" applyAlignment="1">
      <alignment horizontal="center" vertical="center" wrapText="1"/>
    </xf>
    <xf numFmtId="0" fontId="102" fillId="29" borderId="9" xfId="0" applyFont="1" applyFill="1" applyBorder="1" applyAlignment="1">
      <alignment horizontal="center" vertical="center" wrapText="1"/>
    </xf>
    <xf numFmtId="0" fontId="102" fillId="29" borderId="34" xfId="0" applyFont="1" applyFill="1" applyBorder="1" applyAlignment="1">
      <alignment horizontal="center" vertical="center" wrapText="1"/>
    </xf>
    <xf numFmtId="0" fontId="102" fillId="29" borderId="39" xfId="0" applyFont="1" applyFill="1" applyBorder="1" applyAlignment="1">
      <alignment horizontal="center" vertical="center" wrapText="1"/>
    </xf>
    <xf numFmtId="0" fontId="102" fillId="29" borderId="40" xfId="0" applyFont="1" applyFill="1" applyBorder="1" applyAlignment="1">
      <alignment horizontal="center" vertical="center" wrapText="1"/>
    </xf>
    <xf numFmtId="0" fontId="102" fillId="29" borderId="110" xfId="0" applyFont="1" applyFill="1" applyBorder="1" applyAlignment="1">
      <alignment horizontal="center" vertical="center" wrapText="1"/>
    </xf>
    <xf numFmtId="0" fontId="10" fillId="13" borderId="56" xfId="0" applyFont="1" applyFill="1" applyBorder="1" applyAlignment="1">
      <alignment horizontal="center" vertical="center" wrapText="1"/>
    </xf>
    <xf numFmtId="0" fontId="10" fillId="13" borderId="21" xfId="0" applyFont="1" applyFill="1" applyBorder="1" applyAlignment="1">
      <alignment horizontal="center" vertical="center" wrapText="1"/>
    </xf>
    <xf numFmtId="0" fontId="45" fillId="0" borderId="0" xfId="0" applyFont="1" applyAlignment="1">
      <alignment horizontal="center" vertical="center"/>
    </xf>
    <xf numFmtId="0" fontId="4" fillId="13" borderId="30" xfId="0" applyFont="1" applyFill="1" applyBorder="1" applyAlignment="1">
      <alignment horizontal="center" vertical="center"/>
    </xf>
    <xf numFmtId="0" fontId="4" fillId="13" borderId="31" xfId="0" applyFont="1" applyFill="1" applyBorder="1" applyAlignment="1">
      <alignment horizontal="center" vertical="center"/>
    </xf>
    <xf numFmtId="0" fontId="4" fillId="13" borderId="32" xfId="0" applyFont="1" applyFill="1" applyBorder="1" applyAlignment="1">
      <alignment horizontal="center" vertical="center"/>
    </xf>
    <xf numFmtId="0" fontId="4" fillId="13" borderId="56" xfId="0" applyFont="1" applyFill="1" applyBorder="1" applyAlignment="1">
      <alignment horizontal="center" vertical="center"/>
    </xf>
    <xf numFmtId="0" fontId="4" fillId="13" borderId="21" xfId="0" applyFont="1" applyFill="1" applyBorder="1" applyAlignment="1">
      <alignment horizontal="center" vertical="center"/>
    </xf>
    <xf numFmtId="0" fontId="28" fillId="0" borderId="0" xfId="0" applyFont="1" applyAlignment="1">
      <alignment horizontal="center" vertical="center"/>
    </xf>
    <xf numFmtId="0" fontId="8" fillId="0" borderId="0" xfId="0" applyFont="1" applyAlignment="1">
      <alignment vertical="top" wrapText="1"/>
    </xf>
    <xf numFmtId="0" fontId="0" fillId="0" borderId="0" xfId="0" applyAlignment="1">
      <alignment vertical="top" wrapText="1"/>
    </xf>
    <xf numFmtId="0" fontId="31" fillId="0" borderId="0" xfId="2" applyBorder="1" applyAlignment="1">
      <alignment horizontal="center" vertical="center" wrapText="1"/>
    </xf>
    <xf numFmtId="0" fontId="27" fillId="0" borderId="47" xfId="0" applyFont="1" applyBorder="1" applyAlignment="1">
      <alignment horizontal="center" wrapText="1"/>
    </xf>
    <xf numFmtId="0" fontId="27" fillId="0" borderId="58" xfId="0" applyFont="1" applyBorder="1" applyAlignment="1">
      <alignment horizontal="center" wrapText="1"/>
    </xf>
    <xf numFmtId="0" fontId="27" fillId="0" borderId="45" xfId="0" applyFont="1" applyBorder="1" applyAlignment="1">
      <alignment horizontal="center" wrapText="1"/>
    </xf>
    <xf numFmtId="0" fontId="27" fillId="0" borderId="59" xfId="0" applyFont="1" applyBorder="1" applyAlignment="1">
      <alignment horizontal="center" wrapText="1"/>
    </xf>
    <xf numFmtId="0" fontId="27" fillId="0" borderId="0" xfId="0" applyFont="1" applyAlignment="1">
      <alignment horizontal="center" wrapText="1"/>
    </xf>
    <xf numFmtId="0" fontId="27" fillId="0" borderId="60" xfId="0" applyFont="1" applyBorder="1" applyAlignment="1">
      <alignment horizontal="center" wrapText="1"/>
    </xf>
    <xf numFmtId="0" fontId="59" fillId="0" borderId="46" xfId="2" applyFont="1" applyBorder="1" applyAlignment="1">
      <alignment horizontal="center" vertical="center" wrapText="1"/>
    </xf>
    <xf numFmtId="0" fontId="59" fillId="0" borderId="40" xfId="2" applyFont="1" applyBorder="1" applyAlignment="1">
      <alignment horizontal="center" vertical="center" wrapText="1"/>
    </xf>
    <xf numFmtId="0" fontId="59" fillId="0" borderId="44" xfId="2" applyFont="1" applyBorder="1" applyAlignment="1">
      <alignment horizontal="center" vertical="center" wrapText="1"/>
    </xf>
    <xf numFmtId="0" fontId="15" fillId="0" borderId="0" xfId="0" applyFont="1" applyAlignment="1">
      <alignment horizontal="center" wrapText="1"/>
    </xf>
    <xf numFmtId="0" fontId="64" fillId="0" borderId="0" xfId="0" applyFont="1" applyAlignment="1">
      <alignment horizontal="center" wrapText="1"/>
    </xf>
    <xf numFmtId="0" fontId="0" fillId="6" borderId="72" xfId="0" applyNumberFormat="1" applyFill="1" applyBorder="1" applyProtection="1">
      <protection locked="0"/>
    </xf>
    <xf numFmtId="0" fontId="0" fillId="6" borderId="57" xfId="0" applyNumberFormat="1" applyFill="1" applyBorder="1" applyProtection="1">
      <protection locked="0"/>
    </xf>
  </cellXfs>
  <cellStyles count="8">
    <cellStyle name="Data 2" xfId="6" xr:uid="{5C937924-5952-4B51-9220-CA116A5EB511}"/>
    <cellStyle name="Lien hypertexte" xfId="2" builtinId="8"/>
    <cellStyle name="Milliers" xfId="3" builtinId="3"/>
    <cellStyle name="Monétaire" xfId="1" builtinId="4"/>
    <cellStyle name="Normal" xfId="0" builtinId="0"/>
    <cellStyle name="Normal 2" xfId="7" xr:uid="{E1454E46-5CC0-416A-87EA-DB20B0086036}"/>
    <cellStyle name="Normal_100D" xfId="5" xr:uid="{9CA8C97F-1BCB-4526-9CC9-934D796D579D}"/>
    <cellStyle name="Pourcentage" xfId="4" builtinId="5"/>
  </cellStyles>
  <dxfs count="278">
    <dxf>
      <fill>
        <patternFill patternType="lightUp"/>
      </fill>
    </dxf>
    <dxf>
      <fill>
        <patternFill patternType="lightUp"/>
      </fill>
    </dxf>
    <dxf>
      <fill>
        <patternFill patternType="lightUp"/>
      </fill>
    </dxf>
    <dxf>
      <fill>
        <patternFill patternType="lightUp"/>
      </fill>
    </dxf>
    <dxf>
      <fill>
        <patternFill patternType="lightUp"/>
      </fill>
    </dxf>
    <dxf>
      <font>
        <strike val="0"/>
        <color theme="7" tint="0.79998168889431442"/>
      </font>
    </dxf>
    <dxf>
      <fill>
        <patternFill>
          <bgColor theme="9" tint="0.59996337778862885"/>
        </patternFill>
      </fill>
    </dxf>
    <dxf>
      <font>
        <color theme="7" tint="0.79998168889431442"/>
      </font>
    </dxf>
    <dxf>
      <font>
        <color theme="0"/>
      </font>
      <fill>
        <patternFill patternType="lightDown">
          <fgColor auto="1"/>
        </patternFill>
      </fill>
    </dxf>
    <dxf>
      <font>
        <color theme="9" tint="0.59996337778862885"/>
      </font>
      <fill>
        <patternFill patternType="lightDown">
          <fgColor auto="1"/>
          <bgColor theme="9" tint="0.59996337778862885"/>
        </patternFill>
      </fill>
    </dxf>
    <dxf>
      <font>
        <color theme="0"/>
      </font>
      <fill>
        <patternFill patternType="lightDown">
          <bgColor auto="1"/>
        </patternFill>
      </fill>
    </dxf>
    <dxf>
      <font>
        <color rgb="FFFF99CC"/>
      </font>
      <fill>
        <patternFill patternType="lightDown"/>
      </fill>
    </dxf>
    <dxf>
      <font>
        <color theme="4" tint="0.39994506668294322"/>
      </font>
      <fill>
        <patternFill patternType="lightDown"/>
      </fill>
    </dxf>
    <dxf>
      <font>
        <color theme="7" tint="-0.24994659260841701"/>
      </font>
      <fill>
        <patternFill patternType="lightDown"/>
      </fill>
    </dxf>
    <dxf>
      <font>
        <color theme="2"/>
      </font>
      <fill>
        <patternFill patternType="lightDown"/>
      </fill>
    </dxf>
    <dxf>
      <font>
        <color theme="9" tint="0.79998168889431442"/>
      </font>
      <fill>
        <patternFill patternType="lightDown">
          <bgColor theme="9" tint="0.79998168889431442"/>
        </patternFill>
      </fill>
    </dxf>
    <dxf>
      <font>
        <strike val="0"/>
        <color theme="5" tint="0.59996337778862885"/>
      </font>
      <fill>
        <patternFill patternType="lightDown">
          <fgColor auto="1"/>
          <bgColor theme="5" tint="0.59996337778862885"/>
        </patternFill>
      </fill>
    </dxf>
    <dxf>
      <font>
        <color rgb="FFFFFF00"/>
      </font>
      <fill>
        <patternFill patternType="lightDown"/>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theme="0"/>
      </font>
    </dxf>
    <dxf>
      <font>
        <color theme="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2"/>
      </font>
      <fill>
        <patternFill patternType="lightDown"/>
      </fill>
    </dxf>
    <dxf>
      <font>
        <color theme="7" tint="0.79998168889431442"/>
      </font>
      <fill>
        <patternFill patternType="lightDown">
          <bgColor theme="7" tint="0.79998168889431442"/>
        </patternFill>
      </fill>
    </dxf>
    <dxf>
      <font>
        <color theme="5" tint="0.59996337778862885"/>
      </font>
      <fill>
        <patternFill patternType="lightDown"/>
      </fill>
    </dxf>
    <dxf>
      <font>
        <color rgb="FFFFFF00"/>
      </font>
      <fill>
        <patternFill patternType="lightDown">
          <fgColor auto="1"/>
          <bgColor rgb="FFFFFF00"/>
        </patternFill>
      </fill>
    </dxf>
    <dxf>
      <font>
        <b/>
        <i val="0"/>
      </font>
      <fill>
        <patternFill>
          <bgColor rgb="FFFFC000"/>
        </patternFill>
      </fill>
    </dxf>
    <dxf>
      <fill>
        <patternFill>
          <bgColor theme="9" tint="0.39994506668294322"/>
        </patternFill>
      </fill>
    </dxf>
    <dxf>
      <fill>
        <patternFill>
          <bgColor theme="9" tint="0.39994506668294322"/>
        </patternFill>
      </fill>
    </dxf>
    <dxf>
      <font>
        <b val="0"/>
        <i val="0"/>
        <strike val="0"/>
        <condense val="0"/>
        <extend val="0"/>
        <outline val="0"/>
        <shadow val="0"/>
        <u val="none"/>
        <vertAlign val="baseline"/>
        <sz val="10"/>
        <color theme="1"/>
        <name val="Calibri"/>
        <family val="2"/>
        <scheme val="minor"/>
      </font>
      <alignment horizontal="general" vertical="center" textRotation="0" wrapText="1" indent="0" justifyLastLine="0" shrinkToFit="0" readingOrder="0"/>
      <border diagonalUp="0" diagonalDown="0">
        <left style="medium">
          <color indexed="64"/>
        </left>
        <right/>
        <top style="thin">
          <color indexed="64"/>
        </top>
        <bottom/>
        <vertical/>
        <horizontal/>
      </border>
      <protection locked="0" hidden="0"/>
    </dxf>
    <dxf>
      <font>
        <b val="0"/>
        <i val="0"/>
        <strike val="0"/>
        <condense val="0"/>
        <extend val="0"/>
        <outline val="0"/>
        <shadow val="0"/>
        <u val="none"/>
        <vertAlign val="baseline"/>
        <sz val="10"/>
        <color theme="1"/>
        <name val="Calibri"/>
        <family val="2"/>
        <scheme val="minor"/>
      </font>
      <alignment horizontal="general" vertical="center"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0"/>
        <color rgb="FFFF0000"/>
        <name val="Calibri"/>
        <family val="2"/>
        <scheme val="minor"/>
      </font>
      <numFmt numFmtId="4" formatCode="#,##0.00"/>
      <alignment horizontal="general" vertical="center"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0"/>
        <color rgb="FFFF0000"/>
        <name val="Calibri"/>
        <family val="2"/>
        <scheme val="minor"/>
      </font>
      <numFmt numFmtId="4" formatCode="#,##0.00"/>
      <alignment horizontal="general" vertical="center" textRotation="0" wrapText="1" indent="0" justifyLastLine="0" shrinkToFit="0" readingOrder="0"/>
      <border diagonalUp="0" diagonalDown="0">
        <left style="medium">
          <color indexed="64"/>
        </left>
        <right/>
        <top style="thin">
          <color indexed="64"/>
        </top>
        <bottom/>
        <vertical/>
        <horizontal/>
      </border>
    </dxf>
    <dxf>
      <font>
        <b val="0"/>
        <i val="0"/>
        <strike val="0"/>
        <condense val="0"/>
        <extend val="0"/>
        <outline val="0"/>
        <shadow val="0"/>
        <u val="none"/>
        <vertAlign val="baseline"/>
        <sz val="10"/>
        <color theme="1"/>
        <name val="Calibri"/>
        <family val="2"/>
        <scheme val="minor"/>
      </font>
      <numFmt numFmtId="4" formatCode="#,##0.00"/>
      <alignment horizontal="general" vertical="center"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0"/>
        <color theme="1"/>
        <name val="Calibri"/>
        <family val="2"/>
        <scheme val="minor"/>
      </font>
      <numFmt numFmtId="4" formatCode="#,##0.00"/>
      <alignment horizontal="general" vertical="center" textRotation="0" wrapText="1" indent="0" justifyLastLine="0" shrinkToFit="0" readingOrder="0"/>
      <border diagonalUp="0" diagonalDown="0">
        <left style="medium">
          <color indexed="64"/>
        </left>
        <right/>
        <top style="thin">
          <color indexed="64"/>
        </top>
        <bottom/>
        <vertical/>
        <horizontal/>
      </border>
    </dxf>
    <dxf>
      <font>
        <b/>
        <i val="0"/>
        <strike val="0"/>
        <condense val="0"/>
        <extend val="0"/>
        <outline val="0"/>
        <shadow val="0"/>
        <u val="none"/>
        <vertAlign val="baseline"/>
        <sz val="10"/>
        <color theme="1"/>
        <name val="Calibri"/>
        <family val="2"/>
        <scheme val="minor"/>
      </font>
      <numFmt numFmtId="4" formatCode="#,##0.00"/>
      <fill>
        <patternFill patternType="solid">
          <fgColor indexed="64"/>
          <bgColor theme="5" tint="0.59999389629810485"/>
        </patternFill>
      </fill>
      <alignment horizontal="general" vertical="center" textRotation="0" wrapText="1" indent="0" justifyLastLine="0" shrinkToFit="0" readingOrder="0"/>
      <border diagonalUp="0" diagonalDown="0">
        <left style="thin">
          <color indexed="64"/>
        </left>
        <right/>
        <top style="thin">
          <color indexed="64"/>
        </top>
        <bottom/>
        <vertical/>
        <horizontal/>
      </border>
    </dxf>
    <dxf>
      <font>
        <b/>
        <i val="0"/>
        <strike val="0"/>
        <condense val="0"/>
        <extend val="0"/>
        <outline val="0"/>
        <shadow val="0"/>
        <u val="none"/>
        <vertAlign val="baseline"/>
        <sz val="10"/>
        <color theme="1"/>
        <name val="Calibri"/>
        <family val="2"/>
        <scheme val="minor"/>
      </font>
      <numFmt numFmtId="4" formatCode="#,##0.00"/>
      <fill>
        <patternFill patternType="solid">
          <fgColor indexed="64"/>
          <bgColor theme="5" tint="0.59999389629810485"/>
        </patternFill>
      </fill>
      <alignment horizontal="general" vertical="center" textRotation="0" wrapText="1" indent="0" justifyLastLine="0" shrinkToFit="0" readingOrder="0"/>
      <border diagonalUp="0" diagonalDown="0">
        <left style="thin">
          <color indexed="64"/>
        </left>
        <right/>
        <top style="thin">
          <color indexed="64"/>
        </top>
        <bottom/>
        <vertical/>
        <horizontal/>
      </border>
    </dxf>
    <dxf>
      <font>
        <b/>
        <i val="0"/>
        <strike val="0"/>
        <condense val="0"/>
        <extend val="0"/>
        <outline val="0"/>
        <shadow val="0"/>
        <u val="none"/>
        <vertAlign val="baseline"/>
        <sz val="10"/>
        <color theme="1"/>
        <name val="Calibri"/>
        <family val="2"/>
        <scheme val="minor"/>
      </font>
      <numFmt numFmtId="4" formatCode="#,##0.00"/>
      <fill>
        <patternFill patternType="solid">
          <fgColor indexed="64"/>
          <bgColor theme="5" tint="0.59999389629810485"/>
        </patternFill>
      </fill>
      <alignment horizontal="general" vertical="center"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0"/>
        <color theme="1"/>
        <name val="Calibri"/>
        <family val="2"/>
        <scheme val="minor"/>
      </font>
      <numFmt numFmtId="14" formatCode="0.00%"/>
      <fill>
        <patternFill patternType="solid">
          <fgColor indexed="64"/>
          <bgColor theme="5" tint="0.59999389629810485"/>
        </patternFill>
      </fill>
      <alignment horizontal="general" vertical="center"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0"/>
        <color theme="1"/>
        <name val="Calibri"/>
        <family val="2"/>
        <scheme val="minor"/>
      </font>
      <numFmt numFmtId="14" formatCode="0.00%"/>
      <alignment horizontal="general" vertical="center"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0"/>
        <color theme="1"/>
        <name val="Calibri"/>
        <family val="2"/>
        <scheme val="minor"/>
      </font>
      <numFmt numFmtId="14" formatCode="0.00%"/>
      <alignment horizontal="general" vertical="center"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0"/>
        <color theme="1"/>
        <name val="Calibri"/>
        <family val="2"/>
        <scheme val="minor"/>
      </font>
      <numFmt numFmtId="14" formatCode="0.00%"/>
      <alignment horizontal="general" vertical="center"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0"/>
        <color theme="1"/>
        <name val="Calibri"/>
        <family val="2"/>
        <scheme val="minor"/>
      </font>
      <numFmt numFmtId="14" formatCode="0.00%"/>
      <alignment horizontal="general" vertical="center"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0"/>
        <color theme="1"/>
        <name val="Calibri"/>
        <family val="2"/>
        <scheme val="minor"/>
      </font>
      <numFmt numFmtId="14" formatCode="0.00%"/>
      <alignment horizontal="general" vertical="center"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0"/>
        <color theme="1"/>
        <name val="Calibri"/>
        <family val="2"/>
        <scheme val="minor"/>
      </font>
      <numFmt numFmtId="14" formatCode="0.00%"/>
      <alignment horizontal="general" vertical="center"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0"/>
        <color theme="1"/>
        <name val="Calibri"/>
        <family val="2"/>
        <scheme val="minor"/>
      </font>
      <numFmt numFmtId="14" formatCode="0.00%"/>
      <alignment horizontal="general" vertical="center"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0"/>
        <color theme="1"/>
        <name val="Calibri"/>
        <family val="2"/>
        <scheme val="minor"/>
      </font>
      <numFmt numFmtId="14" formatCode="0.00%"/>
      <alignment horizontal="general" vertical="center"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0"/>
        <color theme="1"/>
        <name val="Calibri"/>
        <family val="2"/>
        <scheme val="minor"/>
      </font>
      <numFmt numFmtId="14" formatCode="0.00%"/>
      <alignment horizontal="general" vertical="center"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0"/>
        <color theme="1"/>
        <name val="Calibri"/>
        <family val="2"/>
        <scheme val="minor"/>
      </font>
      <numFmt numFmtId="14" formatCode="0.00%"/>
      <alignment horizontal="general" vertical="center"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0"/>
        <color theme="1"/>
        <name val="Calibri"/>
        <family val="2"/>
        <scheme val="minor"/>
      </font>
      <numFmt numFmtId="14" formatCode="0.00%"/>
      <alignment horizontal="general" vertical="center"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0"/>
        <color theme="1"/>
        <name val="Calibri"/>
        <family val="2"/>
        <scheme val="minor"/>
      </font>
      <numFmt numFmtId="14" formatCode="0.00%"/>
      <alignment horizontal="general" vertical="center"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0"/>
        <color theme="1"/>
        <name val="Calibri"/>
        <family val="2"/>
        <scheme val="minor"/>
      </font>
      <numFmt numFmtId="14" formatCode="0.00%"/>
      <alignment horizontal="general" vertical="center"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0"/>
        <color theme="1"/>
        <name val="Calibri"/>
        <family val="2"/>
        <scheme val="minor"/>
      </font>
      <numFmt numFmtId="14" formatCode="0.00%"/>
      <alignment horizontal="general" vertical="center"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0"/>
        <color theme="1"/>
        <name val="Calibri"/>
        <family val="2"/>
        <scheme val="minor"/>
      </font>
      <numFmt numFmtId="14" formatCode="0.00%"/>
      <alignment horizontal="general" vertical="center"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0"/>
        <color theme="1"/>
        <name val="Calibri"/>
        <family val="2"/>
        <scheme val="minor"/>
      </font>
      <numFmt numFmtId="14" formatCode="0.00%"/>
      <alignment horizontal="general" vertical="center"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0"/>
        <color theme="1"/>
        <name val="Calibri"/>
        <family val="2"/>
        <scheme val="minor"/>
      </font>
      <numFmt numFmtId="14" formatCode="0.00%"/>
      <alignment horizontal="general" vertical="center"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0"/>
        <color theme="1"/>
        <name val="Calibri"/>
        <family val="2"/>
        <scheme val="minor"/>
      </font>
      <numFmt numFmtId="14" formatCode="0.00%"/>
      <alignment horizontal="general" vertical="center"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0"/>
        <color theme="1"/>
        <name val="Calibri"/>
        <family val="2"/>
        <scheme val="minor"/>
      </font>
      <numFmt numFmtId="14" formatCode="0.00%"/>
      <alignment horizontal="general" vertical="center"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0"/>
        <color theme="1"/>
        <name val="Calibri"/>
        <family val="2"/>
        <scheme val="minor"/>
      </font>
      <numFmt numFmtId="14" formatCode="0.00%"/>
      <alignment horizontal="general" vertical="center"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0"/>
        <color theme="1"/>
        <name val="Calibri"/>
        <family val="2"/>
        <scheme val="minor"/>
      </font>
      <numFmt numFmtId="14" formatCode="0.00%"/>
      <alignment horizontal="general" vertical="center"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0"/>
        <color theme="1"/>
        <name val="Calibri"/>
        <family val="2"/>
        <scheme val="minor"/>
      </font>
      <numFmt numFmtId="14" formatCode="0.00%"/>
      <alignment horizontal="general" vertical="center"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0"/>
        <color theme="1"/>
        <name val="Calibri"/>
        <family val="2"/>
        <scheme val="minor"/>
      </font>
      <numFmt numFmtId="14" formatCode="0.00%"/>
      <alignment horizontal="general" vertical="center"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0"/>
        <color theme="1"/>
        <name val="Calibri"/>
        <family val="2"/>
        <scheme val="minor"/>
      </font>
      <numFmt numFmtId="14" formatCode="0.00%"/>
      <fill>
        <patternFill patternType="solid">
          <fgColor indexed="64"/>
          <bgColor theme="5" tint="0.59999389629810485"/>
        </patternFill>
      </fill>
      <alignment horizontal="general" vertical="center"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0"/>
        <color theme="1"/>
        <name val="Calibri"/>
        <family val="2"/>
        <scheme val="minor"/>
      </font>
      <numFmt numFmtId="14" formatCode="0.00%"/>
      <fill>
        <patternFill patternType="solid">
          <fgColor indexed="64"/>
          <bgColor theme="5" tint="0.59999389629810485"/>
        </patternFill>
      </fill>
      <alignment horizontal="general" vertical="center"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0"/>
        <color theme="1"/>
        <name val="Calibri"/>
        <family val="2"/>
        <scheme val="minor"/>
      </font>
      <numFmt numFmtId="14" formatCode="0.00%"/>
      <fill>
        <patternFill patternType="solid">
          <fgColor indexed="64"/>
          <bgColor theme="5" tint="0.59999389629810485"/>
        </patternFill>
      </fill>
      <alignment horizontal="general" vertical="center"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0"/>
        <color theme="1"/>
        <name val="Calibri"/>
        <family val="2"/>
        <scheme val="minor"/>
      </font>
      <numFmt numFmtId="4" formatCode="#,##0.00"/>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top style="thin">
          <color indexed="64"/>
        </top>
        <bottom/>
        <vertical/>
        <horizontal/>
      </border>
      <protection locked="1" hidden="0"/>
    </dxf>
    <dxf>
      <font>
        <b val="0"/>
        <i val="0"/>
        <strike val="0"/>
        <condense val="0"/>
        <extend val="0"/>
        <outline val="0"/>
        <shadow val="0"/>
        <u val="none"/>
        <vertAlign val="baseline"/>
        <sz val="10"/>
        <color theme="1"/>
        <name val="Calibri"/>
        <family val="2"/>
        <scheme val="minor"/>
      </font>
      <numFmt numFmtId="4" formatCode="#,##0.00"/>
      <fill>
        <patternFill patternType="solid">
          <fgColor indexed="64"/>
          <bgColor theme="7" tint="0.79998168889431442"/>
        </patternFill>
      </fill>
      <alignment horizontal="right" vertical="center" textRotation="0" wrapText="1" indent="0" justifyLastLine="0" shrinkToFit="0" readingOrder="0"/>
      <border diagonalUp="0" diagonalDown="0">
        <left style="thin">
          <color indexed="64"/>
        </left>
        <right/>
        <top style="thin">
          <color indexed="64"/>
        </top>
        <bottom/>
        <vertical/>
        <horizontal/>
      </border>
      <protection locked="0" hidden="0"/>
    </dxf>
    <dxf>
      <font>
        <b val="0"/>
        <i val="0"/>
        <strike val="0"/>
        <condense val="0"/>
        <extend val="0"/>
        <outline val="0"/>
        <shadow val="0"/>
        <u val="none"/>
        <vertAlign val="baseline"/>
        <sz val="9"/>
        <color theme="1"/>
        <name val="Calibri"/>
        <family val="2"/>
        <scheme val="minor"/>
      </font>
      <fill>
        <patternFill patternType="solid">
          <fgColor indexed="64"/>
          <bgColor theme="7" tint="0.79998168889431442"/>
        </patternFill>
      </fill>
      <alignment horizontal="general" vertical="center" textRotation="0" wrapText="1" indent="0" justifyLastLine="0" shrinkToFit="0" readingOrder="0"/>
      <border diagonalUp="0" diagonalDown="0">
        <left style="thin">
          <color indexed="64"/>
        </left>
        <right/>
        <top style="thin">
          <color indexed="64"/>
        </top>
        <bottom/>
        <vertical/>
        <horizontal/>
      </border>
      <protection locked="0" hidden="0"/>
    </dxf>
    <dxf>
      <font>
        <b val="0"/>
        <i val="0"/>
        <strike val="0"/>
        <condense val="0"/>
        <extend val="0"/>
        <outline val="0"/>
        <shadow val="0"/>
        <u val="none"/>
        <vertAlign val="baseline"/>
        <sz val="9"/>
        <color theme="1"/>
        <name val="Calibri"/>
        <family val="2"/>
        <scheme val="minor"/>
      </font>
      <fill>
        <patternFill patternType="solid">
          <fgColor indexed="64"/>
          <bgColor theme="7" tint="0.79998168889431442"/>
        </patternFill>
      </fill>
      <alignment horizontal="general" vertical="center" textRotation="0" wrapText="1" indent="0" justifyLastLine="0" shrinkToFit="0" readingOrder="0"/>
      <border diagonalUp="0" diagonalDown="0">
        <left style="thin">
          <color indexed="64"/>
        </left>
        <right/>
        <top style="thin">
          <color indexed="64"/>
        </top>
        <bottom/>
        <vertical/>
        <horizontal/>
      </border>
      <protection locked="0" hidden="0"/>
    </dxf>
    <dxf>
      <font>
        <b val="0"/>
        <i val="0"/>
        <strike val="0"/>
        <condense val="0"/>
        <extend val="0"/>
        <outline val="0"/>
        <shadow val="0"/>
        <u val="none"/>
        <vertAlign val="baseline"/>
        <sz val="10"/>
        <color theme="1"/>
        <name val="Calibri"/>
        <family val="2"/>
        <scheme val="minor"/>
      </font>
      <numFmt numFmtId="168" formatCode="m\/yyyy;;"/>
      <alignment horizontal="center" vertical="center"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horizontal="left" vertical="center" textRotation="0" wrapText="0" indent="0" justifyLastLine="0" shrinkToFit="0" readingOrder="0"/>
      <border diagonalUp="0" diagonalDown="0">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horizontal="left" vertical="center" textRotation="0" wrapText="0" indent="0" justifyLastLine="0" shrinkToFit="0" readingOrder="0"/>
      <border diagonalUp="0" diagonalDown="0">
        <left style="thin">
          <color indexed="64"/>
        </left>
        <right/>
        <top style="thin">
          <color indexed="64"/>
        </top>
        <bottom style="thin">
          <color indexed="64"/>
        </bottom>
        <vertical/>
        <horizontal/>
      </border>
      <protection locked="0" hidden="0"/>
    </dxf>
    <dxf>
      <font>
        <b val="0"/>
        <i val="0"/>
        <strike val="0"/>
        <condense val="0"/>
        <extend val="0"/>
        <outline val="0"/>
        <shadow val="0"/>
        <u val="none"/>
        <vertAlign val="baseline"/>
        <sz val="10"/>
        <color theme="1"/>
        <name val="Calibri"/>
        <family val="2"/>
        <scheme val="minor"/>
      </font>
      <numFmt numFmtId="0" formatCode="General"/>
      <alignment horizontal="general" vertical="center"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0"/>
        <color theme="1"/>
        <name val="Calibri"/>
        <family val="2"/>
        <scheme val="minor"/>
      </font>
      <numFmt numFmtId="0" formatCode="General"/>
      <alignment horizontal="general" vertical="center"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0"/>
        <color theme="1"/>
        <name val="Calibri"/>
        <family val="2"/>
        <scheme val="minor"/>
      </font>
      <numFmt numFmtId="164" formatCode="dd/mm/yy;@"/>
      <fill>
        <patternFill patternType="solid">
          <fgColor indexed="64"/>
          <bgColor theme="7" tint="0.79998168889431442"/>
        </patternFill>
      </fill>
      <alignment horizontal="center" vertical="center" textRotation="0" wrapText="1" indent="0" justifyLastLine="0" shrinkToFit="0" readingOrder="0"/>
      <border diagonalUp="0" diagonalDown="0">
        <left style="thin">
          <color indexed="64"/>
        </left>
        <right/>
        <top style="thin">
          <color indexed="64"/>
        </top>
        <bottom/>
        <vertical/>
        <horizontal/>
      </border>
      <protection locked="0" hidden="0"/>
    </dxf>
    <dxf>
      <font>
        <b val="0"/>
        <i val="0"/>
        <strike val="0"/>
        <condense val="0"/>
        <extend val="0"/>
        <outline val="0"/>
        <shadow val="0"/>
        <u val="none"/>
        <vertAlign val="baseline"/>
        <sz val="10"/>
        <color theme="1"/>
        <name val="Calibri"/>
        <family val="2"/>
        <scheme val="minor"/>
      </font>
      <numFmt numFmtId="1" formatCode="0"/>
      <fill>
        <patternFill patternType="none">
          <fgColor indexed="64"/>
          <bgColor auto="1"/>
        </patternFill>
      </fill>
      <alignment horizontal="center" vertical="center" textRotation="0" wrapText="1" indent="0" justifyLastLine="0" shrinkToFit="0" readingOrder="0"/>
      <border diagonalUp="0" diagonalDown="0" outline="0">
        <left/>
        <right/>
        <top style="thin">
          <color indexed="64"/>
        </top>
        <bottom/>
      </border>
      <protection locked="0" hidden="0"/>
    </dxf>
    <dxf>
      <border outline="0">
        <left style="medium">
          <color indexed="64"/>
        </left>
        <right style="medium">
          <color indexed="64"/>
        </right>
        <top style="thin">
          <color indexed="64"/>
        </top>
        <bottom style="medium">
          <color indexed="64"/>
        </bottom>
      </border>
    </dxf>
    <dxf>
      <font>
        <b val="0"/>
        <i val="0"/>
        <strike val="0"/>
        <condense val="0"/>
        <extend val="0"/>
        <outline val="0"/>
        <shadow val="0"/>
        <u val="none"/>
        <vertAlign val="baseline"/>
        <sz val="10"/>
        <color theme="1"/>
        <name val="Calibri"/>
        <family val="2"/>
        <scheme val="minor"/>
      </font>
      <alignment horizontal="general" vertical="center" textRotation="0" wrapText="1" indent="0" justifyLastLine="0" shrinkToFit="0" readingOrder="0"/>
      <border diagonalUp="0" diagonalDown="0">
        <left style="medium">
          <color indexed="64"/>
        </left>
        <right/>
        <top style="thin">
          <color indexed="64"/>
        </top>
        <bottom/>
        <vertical/>
        <horizontal/>
      </border>
    </dxf>
    <dxf>
      <font>
        <b val="0"/>
        <i val="0"/>
        <strike val="0"/>
        <condense val="0"/>
        <extend val="0"/>
        <outline val="0"/>
        <shadow val="0"/>
        <u val="none"/>
        <vertAlign val="baseline"/>
        <sz val="10"/>
        <color theme="1"/>
        <name val="Calibri"/>
        <family val="2"/>
        <scheme val="minor"/>
      </font>
      <alignment horizontal="general" vertical="center"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0"/>
        <color rgb="FFFF0000"/>
        <name val="Calibri"/>
        <family val="2"/>
        <scheme val="minor"/>
      </font>
      <numFmt numFmtId="4" formatCode="#,##0.00"/>
      <alignment horizontal="general" vertical="center"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0"/>
        <color rgb="FFFF0000"/>
        <name val="Calibri"/>
        <family val="2"/>
        <scheme val="minor"/>
      </font>
      <numFmt numFmtId="4" formatCode="#,##0.00"/>
      <alignment horizontal="general" vertical="center" textRotation="0" wrapText="1" indent="0" justifyLastLine="0" shrinkToFit="0" readingOrder="0"/>
      <border diagonalUp="0" diagonalDown="0">
        <left style="medium">
          <color indexed="64"/>
        </left>
        <right/>
        <top style="thin">
          <color indexed="64"/>
        </top>
        <bottom/>
        <vertical/>
        <horizontal/>
      </border>
    </dxf>
    <dxf>
      <font>
        <b val="0"/>
        <i val="0"/>
        <strike val="0"/>
        <condense val="0"/>
        <extend val="0"/>
        <outline val="0"/>
        <shadow val="0"/>
        <u val="none"/>
        <vertAlign val="baseline"/>
        <sz val="10"/>
        <color theme="1"/>
        <name val="Calibri"/>
        <family val="2"/>
        <scheme val="minor"/>
      </font>
      <numFmt numFmtId="4" formatCode="#,##0.00"/>
      <alignment horizontal="general" vertical="center"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0"/>
        <color theme="1"/>
        <name val="Calibri"/>
        <family val="2"/>
        <scheme val="minor"/>
      </font>
      <numFmt numFmtId="4" formatCode="#,##0.00"/>
      <alignment horizontal="general" vertical="center" textRotation="0" wrapText="1" indent="0" justifyLastLine="0" shrinkToFit="0" readingOrder="0"/>
      <border diagonalUp="0" diagonalDown="0">
        <left style="medium">
          <color indexed="64"/>
        </left>
        <right/>
        <top style="thin">
          <color indexed="64"/>
        </top>
        <bottom/>
        <vertical/>
        <horizontal/>
      </border>
    </dxf>
    <dxf>
      <font>
        <b/>
        <i val="0"/>
        <strike val="0"/>
        <condense val="0"/>
        <extend val="0"/>
        <outline val="0"/>
        <shadow val="0"/>
        <u val="none"/>
        <vertAlign val="baseline"/>
        <sz val="10"/>
        <color theme="1"/>
        <name val="Calibri"/>
        <family val="2"/>
        <scheme val="minor"/>
      </font>
      <numFmt numFmtId="4" formatCode="#,##0.00"/>
      <fill>
        <patternFill patternType="solid">
          <fgColor indexed="64"/>
          <bgColor theme="9" tint="0.79998168889431442"/>
        </patternFill>
      </fill>
      <alignment horizontal="general" vertical="center" textRotation="0" wrapText="1" indent="0" justifyLastLine="0" shrinkToFit="0" readingOrder="0"/>
      <border diagonalUp="0" diagonalDown="0">
        <left style="thin">
          <color indexed="64"/>
        </left>
        <right/>
        <top style="thin">
          <color indexed="64"/>
        </top>
        <bottom/>
        <vertical/>
        <horizontal/>
      </border>
    </dxf>
    <dxf>
      <font>
        <b/>
        <i val="0"/>
        <strike val="0"/>
        <condense val="0"/>
        <extend val="0"/>
        <outline val="0"/>
        <shadow val="0"/>
        <u val="none"/>
        <vertAlign val="baseline"/>
        <sz val="10"/>
        <color theme="1"/>
        <name val="Calibri"/>
        <family val="2"/>
        <scheme val="minor"/>
      </font>
      <numFmt numFmtId="4" formatCode="#,##0.00"/>
      <fill>
        <patternFill patternType="solid">
          <fgColor indexed="64"/>
          <bgColor theme="9" tint="0.79998168889431442"/>
        </patternFill>
      </fill>
      <alignment horizontal="general" vertical="center" textRotation="0" wrapText="1" indent="0" justifyLastLine="0" shrinkToFit="0" readingOrder="0"/>
      <border diagonalUp="0" diagonalDown="0">
        <left style="thin">
          <color indexed="64"/>
        </left>
        <right/>
        <top style="thin">
          <color indexed="64"/>
        </top>
        <bottom/>
        <vertical/>
        <horizontal/>
      </border>
    </dxf>
    <dxf>
      <font>
        <b/>
        <i val="0"/>
        <strike val="0"/>
        <condense val="0"/>
        <extend val="0"/>
        <outline val="0"/>
        <shadow val="0"/>
        <u val="none"/>
        <vertAlign val="baseline"/>
        <sz val="10"/>
        <color theme="1"/>
        <name val="Calibri"/>
        <family val="2"/>
        <scheme val="minor"/>
      </font>
      <numFmt numFmtId="4" formatCode="#,##0.00"/>
      <fill>
        <patternFill patternType="solid">
          <fgColor indexed="64"/>
          <bgColor theme="9" tint="0.79998168889431442"/>
        </patternFill>
      </fill>
      <alignment horizontal="general" vertical="center"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0"/>
        <color theme="1"/>
        <name val="Calibri"/>
        <family val="2"/>
        <scheme val="minor"/>
      </font>
      <numFmt numFmtId="13" formatCode="0%"/>
      <fill>
        <patternFill patternType="solid">
          <fgColor indexed="64"/>
          <bgColor theme="9" tint="0.79998168889431442"/>
        </patternFill>
      </fill>
      <alignment horizontal="general" vertical="center"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0"/>
        <color theme="1"/>
        <name val="Calibri"/>
        <family val="2"/>
        <scheme val="minor"/>
      </font>
      <numFmt numFmtId="13" formatCode="0%"/>
      <alignment horizontal="general" vertical="center"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0"/>
        <color theme="1"/>
        <name val="Calibri"/>
        <family val="2"/>
        <scheme val="minor"/>
      </font>
      <numFmt numFmtId="13" formatCode="0%"/>
      <fill>
        <patternFill patternType="solid">
          <fgColor indexed="64"/>
          <bgColor theme="7" tint="0.79998168889431442"/>
        </patternFill>
      </fill>
      <alignment horizontal="general" vertical="center"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0"/>
        <color theme="1"/>
        <name val="Calibri"/>
        <family val="2"/>
        <scheme val="minor"/>
      </font>
      <numFmt numFmtId="13" formatCode="0%"/>
      <fill>
        <patternFill patternType="solid">
          <fgColor indexed="64"/>
          <bgColor theme="7" tint="0.79998168889431442"/>
        </patternFill>
      </fill>
      <alignment horizontal="general" vertical="center"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0"/>
        <color theme="1"/>
        <name val="Calibri"/>
        <family val="2"/>
        <scheme val="minor"/>
      </font>
      <numFmt numFmtId="13" formatCode="0%"/>
      <fill>
        <patternFill patternType="solid">
          <fgColor indexed="64"/>
          <bgColor theme="7" tint="0.79998168889431442"/>
        </patternFill>
      </fill>
      <alignment horizontal="general" vertical="center"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0"/>
        <color theme="1"/>
        <name val="Calibri"/>
        <family val="2"/>
        <scheme val="minor"/>
      </font>
      <numFmt numFmtId="13" formatCode="0%"/>
      <fill>
        <patternFill patternType="solid">
          <fgColor indexed="64"/>
          <bgColor theme="7" tint="0.79998168889431442"/>
        </patternFill>
      </fill>
      <alignment horizontal="general" vertical="center"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0"/>
        <color theme="1"/>
        <name val="Calibri"/>
        <family val="2"/>
        <scheme val="minor"/>
      </font>
      <numFmt numFmtId="13" formatCode="0%"/>
      <fill>
        <patternFill patternType="solid">
          <fgColor indexed="64"/>
          <bgColor theme="7" tint="0.79998168889431442"/>
        </patternFill>
      </fill>
      <alignment horizontal="general" vertical="center"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0"/>
        <color theme="1"/>
        <name val="Calibri"/>
        <family val="2"/>
        <scheme val="minor"/>
      </font>
      <numFmt numFmtId="13" formatCode="0%"/>
      <fill>
        <patternFill patternType="solid">
          <fgColor indexed="64"/>
          <bgColor theme="7" tint="0.79998168889431442"/>
        </patternFill>
      </fill>
      <alignment horizontal="general" vertical="center"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0"/>
        <color theme="1"/>
        <name val="Calibri"/>
        <family val="2"/>
        <scheme val="minor"/>
      </font>
      <numFmt numFmtId="13" formatCode="0%"/>
      <fill>
        <patternFill patternType="solid">
          <fgColor indexed="64"/>
          <bgColor theme="7" tint="0.79998168889431442"/>
        </patternFill>
      </fill>
      <alignment horizontal="general" vertical="center"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0"/>
        <color theme="1"/>
        <name val="Calibri"/>
        <family val="2"/>
        <scheme val="minor"/>
      </font>
      <numFmt numFmtId="13" formatCode="0%"/>
      <fill>
        <patternFill patternType="solid">
          <fgColor indexed="64"/>
          <bgColor theme="7" tint="0.79998168889431442"/>
        </patternFill>
      </fill>
      <alignment horizontal="general" vertical="center"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0"/>
        <color theme="1"/>
        <name val="Calibri"/>
        <family val="2"/>
        <scheme val="minor"/>
      </font>
      <numFmt numFmtId="13" formatCode="0%"/>
      <fill>
        <patternFill patternType="solid">
          <fgColor indexed="64"/>
          <bgColor theme="7" tint="0.79998168889431442"/>
        </patternFill>
      </fill>
      <alignment horizontal="general" vertical="center"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0"/>
        <color theme="1"/>
        <name val="Calibri"/>
        <family val="2"/>
        <scheme val="minor"/>
      </font>
      <numFmt numFmtId="13" formatCode="0%"/>
      <fill>
        <patternFill patternType="solid">
          <fgColor indexed="64"/>
          <bgColor theme="7" tint="0.79998168889431442"/>
        </patternFill>
      </fill>
      <alignment horizontal="general" vertical="center"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0"/>
        <color theme="1"/>
        <name val="Calibri"/>
        <family val="2"/>
        <scheme val="minor"/>
      </font>
      <numFmt numFmtId="13" formatCode="0%"/>
      <fill>
        <patternFill patternType="solid">
          <fgColor indexed="64"/>
          <bgColor theme="7" tint="0.79998168889431442"/>
        </patternFill>
      </fill>
      <alignment horizontal="general" vertical="center"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0"/>
        <color theme="1"/>
        <name val="Calibri"/>
        <family val="2"/>
        <scheme val="minor"/>
      </font>
      <numFmt numFmtId="13" formatCode="0%"/>
      <fill>
        <patternFill patternType="solid">
          <fgColor indexed="64"/>
          <bgColor theme="7" tint="0.79998168889431442"/>
        </patternFill>
      </fill>
      <alignment horizontal="general" vertical="center"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0"/>
        <color theme="1"/>
        <name val="Calibri"/>
        <family val="2"/>
        <scheme val="minor"/>
      </font>
      <numFmt numFmtId="13" formatCode="0%"/>
      <fill>
        <patternFill patternType="solid">
          <fgColor indexed="64"/>
          <bgColor theme="7" tint="0.79998168889431442"/>
        </patternFill>
      </fill>
      <alignment horizontal="general" vertical="center"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0"/>
        <color theme="1"/>
        <name val="Calibri"/>
        <family val="2"/>
        <scheme val="minor"/>
      </font>
      <numFmt numFmtId="13" formatCode="0%"/>
      <fill>
        <patternFill patternType="solid">
          <fgColor indexed="64"/>
          <bgColor theme="7" tint="0.79998168889431442"/>
        </patternFill>
      </fill>
      <alignment horizontal="general" vertical="center"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0"/>
        <color theme="1"/>
        <name val="Calibri"/>
        <family val="2"/>
        <scheme val="minor"/>
      </font>
      <numFmt numFmtId="13" formatCode="0%"/>
      <fill>
        <patternFill patternType="solid">
          <fgColor indexed="64"/>
          <bgColor theme="7" tint="0.79998168889431442"/>
        </patternFill>
      </fill>
      <alignment horizontal="general" vertical="center"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0"/>
        <color theme="1"/>
        <name val="Calibri"/>
        <family val="2"/>
        <scheme val="minor"/>
      </font>
      <numFmt numFmtId="13" formatCode="0%"/>
      <fill>
        <patternFill patternType="solid">
          <fgColor indexed="64"/>
          <bgColor theme="7" tint="0.79998168889431442"/>
        </patternFill>
      </fill>
      <alignment horizontal="general" vertical="center"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0"/>
        <color theme="1"/>
        <name val="Calibri"/>
        <family val="2"/>
        <scheme val="minor"/>
      </font>
      <numFmt numFmtId="13" formatCode="0%"/>
      <fill>
        <patternFill patternType="solid">
          <fgColor indexed="64"/>
          <bgColor theme="7" tint="0.79998168889431442"/>
        </patternFill>
      </fill>
      <alignment horizontal="general" vertical="center"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0"/>
        <color theme="1"/>
        <name val="Calibri"/>
        <family val="2"/>
        <scheme val="minor"/>
      </font>
      <numFmt numFmtId="13" formatCode="0%"/>
      <fill>
        <patternFill patternType="solid">
          <fgColor indexed="64"/>
          <bgColor theme="7" tint="0.79998168889431442"/>
        </patternFill>
      </fill>
      <alignment horizontal="general" vertical="center"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0"/>
        <color theme="1"/>
        <name val="Calibri"/>
        <family val="2"/>
        <scheme val="minor"/>
      </font>
      <numFmt numFmtId="13" formatCode="0%"/>
      <fill>
        <patternFill patternType="solid">
          <fgColor indexed="64"/>
          <bgColor theme="7" tint="0.79998168889431442"/>
        </patternFill>
      </fill>
      <alignment horizontal="general" vertical="center"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0"/>
        <color theme="1"/>
        <name val="Calibri"/>
        <family val="2"/>
        <scheme val="minor"/>
      </font>
      <numFmt numFmtId="13" formatCode="0%"/>
      <fill>
        <patternFill patternType="solid">
          <fgColor indexed="64"/>
          <bgColor theme="7" tint="0.79998168889431442"/>
        </patternFill>
      </fill>
      <alignment horizontal="general" vertical="center"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0"/>
        <color theme="1"/>
        <name val="Calibri"/>
        <family val="2"/>
        <scheme val="minor"/>
      </font>
      <numFmt numFmtId="13" formatCode="0%"/>
      <fill>
        <patternFill patternType="solid">
          <fgColor indexed="64"/>
          <bgColor theme="7" tint="0.79998168889431442"/>
        </patternFill>
      </fill>
      <alignment horizontal="general" vertical="center"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0"/>
        <color theme="1"/>
        <name val="Calibri"/>
        <family val="2"/>
        <scheme val="minor"/>
      </font>
      <numFmt numFmtId="13" formatCode="0%"/>
      <fill>
        <patternFill patternType="solid">
          <fgColor indexed="64"/>
          <bgColor theme="7" tint="0.79998168889431442"/>
        </patternFill>
      </fill>
      <alignment horizontal="general" vertical="center"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0"/>
        <color theme="1"/>
        <name val="Calibri"/>
        <family val="2"/>
        <scheme val="minor"/>
      </font>
      <numFmt numFmtId="13" formatCode="0%"/>
      <fill>
        <patternFill patternType="solid">
          <fgColor indexed="64"/>
          <bgColor theme="9" tint="0.79998168889431442"/>
        </patternFill>
      </fill>
      <alignment horizontal="general" vertical="center"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0"/>
        <color theme="1"/>
        <name val="Calibri"/>
        <family val="2"/>
        <scheme val="minor"/>
      </font>
      <numFmt numFmtId="13" formatCode="0%"/>
      <fill>
        <patternFill patternType="solid">
          <fgColor indexed="64"/>
          <bgColor theme="7" tint="0.79998168889431442"/>
        </patternFill>
      </fill>
      <alignment horizontal="general" vertical="center"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0"/>
        <color theme="1"/>
        <name val="Calibri"/>
        <family val="2"/>
        <scheme val="minor"/>
      </font>
      <numFmt numFmtId="13" formatCode="0%"/>
      <fill>
        <patternFill patternType="solid">
          <fgColor indexed="64"/>
          <bgColor theme="7" tint="0.79998168889431442"/>
        </patternFill>
      </fill>
      <alignment horizontal="general" vertical="center"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0"/>
        <color theme="1"/>
        <name val="Calibri"/>
        <family val="2"/>
        <scheme val="minor"/>
      </font>
      <numFmt numFmtId="4" formatCode="#,##0.00"/>
      <alignment horizontal="general" vertical="center"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0"/>
        <color theme="1"/>
        <name val="Calibri"/>
        <family val="2"/>
        <scheme val="minor"/>
      </font>
      <numFmt numFmtId="4" formatCode="#,##0.00"/>
      <fill>
        <patternFill patternType="solid">
          <fgColor indexed="64"/>
          <bgColor theme="7" tint="0.79998168889431442"/>
        </patternFill>
      </fill>
      <alignment horizontal="right" vertical="center"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9"/>
        <color theme="1"/>
        <name val="Calibri"/>
        <family val="2"/>
        <scheme val="minor"/>
      </font>
      <fill>
        <patternFill patternType="solid">
          <fgColor indexed="64"/>
          <bgColor theme="7" tint="0.79998168889431442"/>
        </patternFill>
      </fill>
      <alignment horizontal="general" vertical="center"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9"/>
        <color theme="1"/>
        <name val="Calibri"/>
        <family val="2"/>
        <scheme val="minor"/>
      </font>
      <fill>
        <patternFill patternType="solid">
          <fgColor indexed="64"/>
          <bgColor theme="7" tint="0.79998168889431442"/>
        </patternFill>
      </fill>
      <alignment horizontal="general" vertical="center" textRotation="0" wrapText="1" indent="0" justifyLastLine="0" shrinkToFit="0" readingOrder="0"/>
      <border diagonalUp="0" diagonalDown="0">
        <left style="thin">
          <color indexed="64"/>
        </left>
        <right/>
        <top style="thin">
          <color indexed="64"/>
        </top>
        <bottom/>
        <vertical/>
        <horizontal/>
      </border>
    </dxf>
    <dxf>
      <fill>
        <patternFill patternType="solid">
          <fgColor indexed="64"/>
          <bgColor theme="7" tint="0.79998168889431442"/>
        </patternFill>
      </fill>
      <alignment horizontal="general" vertical="center" textRotation="0" wrapText="1" indent="0" justifyLastLine="0" shrinkToFit="0" readingOrder="0"/>
      <border diagonalUp="0" diagonalDown="0">
        <left/>
        <right/>
        <top style="thin">
          <color indexed="64"/>
        </top>
        <bottom/>
        <vertical/>
        <horizontal/>
      </border>
    </dxf>
    <dxf>
      <fill>
        <patternFill patternType="solid">
          <fgColor indexed="64"/>
          <bgColor theme="7" tint="0.79998168889431442"/>
        </patternFill>
      </fill>
      <alignment horizontal="general" vertical="center" textRotation="0" wrapText="1" indent="0" justifyLastLine="0" shrinkToFit="0" readingOrder="0"/>
      <border diagonalUp="0" diagonalDown="0">
        <left/>
        <right/>
        <top style="thin">
          <color indexed="64"/>
        </top>
        <bottom/>
        <vertical/>
        <horizontal/>
      </border>
    </dxf>
    <dxf>
      <fill>
        <patternFill patternType="solid">
          <fgColor indexed="64"/>
          <bgColor theme="7" tint="0.79998168889431442"/>
        </patternFill>
      </fill>
      <alignment horizontal="general" vertical="center" textRotation="0" wrapText="1"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horizontal="general" vertical="center" textRotation="0" wrapText="0"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horizontal="left" vertical="center"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0"/>
        <color theme="1"/>
        <name val="Calibri"/>
        <family val="2"/>
        <scheme val="minor"/>
      </font>
      <numFmt numFmtId="164" formatCode="dd/mm/yy;@"/>
      <fill>
        <patternFill patternType="solid">
          <fgColor indexed="64"/>
          <bgColor theme="7" tint="0.79998168889431442"/>
        </patternFill>
      </fill>
      <alignment horizontal="center" vertical="center"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0"/>
        <color theme="1"/>
        <name val="Calibri"/>
        <family val="2"/>
        <scheme val="minor"/>
      </font>
      <numFmt numFmtId="1" formatCode="0"/>
      <fill>
        <patternFill patternType="solid">
          <fgColor indexed="64"/>
          <bgColor theme="7" tint="0.79998168889431442"/>
        </patternFill>
      </fill>
      <alignment horizontal="center" vertical="center" textRotation="0" wrapText="1" indent="0" justifyLastLine="0" shrinkToFit="0" readingOrder="0"/>
      <border diagonalUp="0" diagonalDown="0">
        <left/>
        <right/>
        <top style="thin">
          <color indexed="64"/>
        </top>
        <bottom/>
        <vertical/>
        <horizontal/>
      </border>
    </dxf>
    <dxf>
      <border outline="0">
        <left style="medium">
          <color auto="1"/>
        </left>
        <right style="medium">
          <color indexed="64"/>
        </right>
        <top style="thin">
          <color indexed="64"/>
        </top>
      </border>
    </dxf>
    <dxf>
      <font>
        <b val="0"/>
        <i val="0"/>
        <strike val="0"/>
        <condense val="0"/>
        <extend val="0"/>
        <outline val="0"/>
        <shadow val="0"/>
        <u val="none"/>
        <vertAlign val="baseline"/>
        <sz val="10"/>
        <color theme="1"/>
        <name val="Calibri"/>
        <family val="2"/>
        <scheme val="minor"/>
      </font>
      <alignment horizontal="general" vertical="center" textRotation="0" wrapText="1" indent="0" justifyLastLine="0" shrinkToFit="0" readingOrder="0"/>
      <border diagonalUp="0" diagonalDown="0">
        <left style="medium">
          <color indexed="64"/>
        </left>
        <right/>
        <top style="thin">
          <color indexed="64"/>
        </top>
        <bottom/>
        <vertical/>
        <horizontal/>
      </border>
    </dxf>
    <dxf>
      <font>
        <b val="0"/>
        <i val="0"/>
        <strike val="0"/>
        <condense val="0"/>
        <extend val="0"/>
        <outline val="0"/>
        <shadow val="0"/>
        <u val="none"/>
        <vertAlign val="baseline"/>
        <sz val="10"/>
        <color theme="1"/>
        <name val="Calibri"/>
        <family val="2"/>
        <scheme val="minor"/>
      </font>
      <alignment horizontal="general" vertical="center"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0"/>
        <color rgb="FFFF0000"/>
        <name val="Calibri"/>
        <family val="2"/>
        <scheme val="minor"/>
      </font>
      <numFmt numFmtId="4" formatCode="#,##0.00"/>
      <alignment horizontal="general" vertical="center"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0"/>
        <color rgb="FFFF0000"/>
        <name val="Calibri"/>
        <family val="2"/>
        <scheme val="minor"/>
      </font>
      <numFmt numFmtId="4" formatCode="#,##0.00"/>
      <alignment horizontal="general" vertical="center" textRotation="0" wrapText="1" indent="0" justifyLastLine="0" shrinkToFit="0" readingOrder="0"/>
      <border diagonalUp="0" diagonalDown="0">
        <left style="medium">
          <color indexed="64"/>
        </left>
        <right/>
        <top style="thin">
          <color indexed="64"/>
        </top>
        <bottom/>
        <vertical/>
        <horizontal/>
      </border>
    </dxf>
    <dxf>
      <font>
        <b val="0"/>
        <i val="0"/>
        <strike val="0"/>
        <condense val="0"/>
        <extend val="0"/>
        <outline val="0"/>
        <shadow val="0"/>
        <u val="none"/>
        <vertAlign val="baseline"/>
        <sz val="10"/>
        <color theme="1"/>
        <name val="Calibri"/>
        <family val="2"/>
        <scheme val="minor"/>
      </font>
      <numFmt numFmtId="4" formatCode="#,##0.00"/>
      <alignment horizontal="general" vertical="center"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0"/>
        <color theme="1"/>
        <name val="Calibri"/>
        <family val="2"/>
        <scheme val="minor"/>
      </font>
      <numFmt numFmtId="4" formatCode="#,##0.00"/>
      <alignment horizontal="general" vertical="center" textRotation="0" wrapText="1" indent="0" justifyLastLine="0" shrinkToFit="0" readingOrder="0"/>
      <border diagonalUp="0" diagonalDown="0">
        <left style="medium">
          <color indexed="64"/>
        </left>
        <right/>
        <top style="thin">
          <color indexed="64"/>
        </top>
        <bottom/>
        <vertical/>
        <horizontal/>
      </border>
    </dxf>
    <dxf>
      <font>
        <b/>
        <i val="0"/>
        <strike val="0"/>
        <condense val="0"/>
        <extend val="0"/>
        <outline val="0"/>
        <shadow val="0"/>
        <u val="none"/>
        <vertAlign val="baseline"/>
        <sz val="10"/>
        <color theme="1"/>
        <name val="Calibri"/>
        <family val="2"/>
        <scheme val="minor"/>
      </font>
      <numFmt numFmtId="4" formatCode="#,##0.00"/>
      <fill>
        <patternFill patternType="solid">
          <fgColor indexed="64"/>
          <bgColor theme="0" tint="-0.14999847407452621"/>
        </patternFill>
      </fill>
      <alignment horizontal="general" vertical="center" textRotation="0" wrapText="1" indent="0" justifyLastLine="0" shrinkToFit="0" readingOrder="0"/>
      <border diagonalUp="0" diagonalDown="0">
        <left style="thin">
          <color indexed="64"/>
        </left>
        <right/>
        <top style="thin">
          <color indexed="64"/>
        </top>
        <bottom/>
        <vertical/>
        <horizontal/>
      </border>
    </dxf>
    <dxf>
      <font>
        <b/>
        <i val="0"/>
        <strike val="0"/>
        <condense val="0"/>
        <extend val="0"/>
        <outline val="0"/>
        <shadow val="0"/>
        <u val="none"/>
        <vertAlign val="baseline"/>
        <sz val="10"/>
        <color theme="1"/>
        <name val="Calibri"/>
        <family val="2"/>
        <scheme val="minor"/>
      </font>
      <numFmt numFmtId="4" formatCode="#,##0.00"/>
      <fill>
        <patternFill patternType="solid">
          <fgColor indexed="64"/>
          <bgColor theme="0" tint="-0.14999847407452621"/>
        </patternFill>
      </fill>
      <alignment horizontal="general" vertical="center" textRotation="0" wrapText="1" indent="0" justifyLastLine="0" shrinkToFit="0" readingOrder="0"/>
      <border diagonalUp="0" diagonalDown="0">
        <left style="thin">
          <color indexed="64"/>
        </left>
        <right/>
        <top style="thin">
          <color indexed="64"/>
        </top>
        <bottom/>
        <vertical/>
        <horizontal/>
      </border>
    </dxf>
    <dxf>
      <font>
        <b/>
        <i val="0"/>
        <strike val="0"/>
        <condense val="0"/>
        <extend val="0"/>
        <outline val="0"/>
        <shadow val="0"/>
        <u val="none"/>
        <vertAlign val="baseline"/>
        <sz val="10"/>
        <color theme="1"/>
        <name val="Calibri"/>
        <family val="2"/>
        <scheme val="minor"/>
      </font>
      <numFmt numFmtId="4" formatCode="#,##0.00"/>
      <fill>
        <patternFill patternType="solid">
          <fgColor indexed="64"/>
          <bgColor theme="0" tint="-0.14999847407452621"/>
        </patternFill>
      </fill>
      <alignment horizontal="general" vertical="center"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0"/>
        <color theme="1"/>
        <name val="Calibri"/>
        <family val="2"/>
        <scheme val="minor"/>
      </font>
      <numFmt numFmtId="13" formatCode="0%"/>
      <alignment horizontal="general" vertical="center"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0"/>
        <color theme="1"/>
        <name val="Calibri"/>
        <family val="2"/>
        <scheme val="minor"/>
      </font>
      <numFmt numFmtId="13" formatCode="0%"/>
      <alignment horizontal="general" vertical="center"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0"/>
        <color theme="1"/>
        <name val="Calibri"/>
        <family val="2"/>
        <scheme val="minor"/>
      </font>
      <numFmt numFmtId="13" formatCode="0%"/>
      <fill>
        <patternFill patternType="solid">
          <fgColor indexed="64"/>
          <bgColor theme="7" tint="0.79998168889431442"/>
        </patternFill>
      </fill>
      <alignment horizontal="general" vertical="center"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0"/>
        <color theme="1"/>
        <name val="Calibri"/>
        <family val="2"/>
        <scheme val="minor"/>
      </font>
      <numFmt numFmtId="13" formatCode="0%"/>
      <fill>
        <patternFill patternType="solid">
          <fgColor indexed="64"/>
          <bgColor theme="7" tint="0.79998168889431442"/>
        </patternFill>
      </fill>
      <alignment horizontal="general" vertical="center"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0"/>
        <color theme="1"/>
        <name val="Calibri"/>
        <family val="2"/>
        <scheme val="minor"/>
      </font>
      <numFmt numFmtId="13" formatCode="0%"/>
      <fill>
        <patternFill patternType="solid">
          <fgColor indexed="64"/>
          <bgColor theme="7" tint="0.79998168889431442"/>
        </patternFill>
      </fill>
      <alignment horizontal="general" vertical="center"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0"/>
        <color theme="1"/>
        <name val="Calibri"/>
        <family val="2"/>
        <scheme val="minor"/>
      </font>
      <numFmt numFmtId="13" formatCode="0%"/>
      <fill>
        <patternFill patternType="solid">
          <fgColor indexed="64"/>
          <bgColor theme="7" tint="0.79998168889431442"/>
        </patternFill>
      </fill>
      <alignment horizontal="general" vertical="center"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0"/>
        <color theme="1"/>
        <name val="Calibri"/>
        <family val="2"/>
        <scheme val="minor"/>
      </font>
      <numFmt numFmtId="13" formatCode="0%"/>
      <fill>
        <patternFill patternType="solid">
          <fgColor indexed="64"/>
          <bgColor theme="7" tint="0.79998168889431442"/>
        </patternFill>
      </fill>
      <alignment horizontal="general" vertical="center"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0"/>
        <color theme="1"/>
        <name val="Calibri"/>
        <family val="2"/>
        <scheme val="minor"/>
      </font>
      <numFmt numFmtId="13" formatCode="0%"/>
      <fill>
        <patternFill patternType="solid">
          <fgColor indexed="64"/>
          <bgColor theme="7" tint="0.79998168889431442"/>
        </patternFill>
      </fill>
      <alignment horizontal="general" vertical="center"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0"/>
        <color theme="1"/>
        <name val="Calibri"/>
        <family val="2"/>
        <scheme val="minor"/>
      </font>
      <numFmt numFmtId="13" formatCode="0%"/>
      <fill>
        <patternFill patternType="solid">
          <fgColor indexed="64"/>
          <bgColor theme="7" tint="0.79998168889431442"/>
        </patternFill>
      </fill>
      <alignment horizontal="general" vertical="center"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0"/>
        <color theme="1"/>
        <name val="Calibri"/>
        <family val="2"/>
        <scheme val="minor"/>
      </font>
      <numFmt numFmtId="13" formatCode="0%"/>
      <fill>
        <patternFill patternType="solid">
          <fgColor indexed="64"/>
          <bgColor theme="7" tint="0.79998168889431442"/>
        </patternFill>
      </fill>
      <alignment horizontal="general" vertical="center"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0"/>
        <color theme="1"/>
        <name val="Calibri"/>
        <family val="2"/>
        <scheme val="minor"/>
      </font>
      <numFmt numFmtId="13" formatCode="0%"/>
      <fill>
        <patternFill patternType="solid">
          <fgColor indexed="64"/>
          <bgColor theme="7" tint="0.79998168889431442"/>
        </patternFill>
      </fill>
      <alignment horizontal="general" vertical="center"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0"/>
        <color theme="1"/>
        <name val="Calibri"/>
        <family val="2"/>
        <scheme val="minor"/>
      </font>
      <numFmt numFmtId="13" formatCode="0%"/>
      <fill>
        <patternFill patternType="solid">
          <fgColor indexed="64"/>
          <bgColor theme="7" tint="0.79998168889431442"/>
        </patternFill>
      </fill>
      <alignment horizontal="general" vertical="center"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0"/>
        <color theme="1"/>
        <name val="Calibri"/>
        <family val="2"/>
        <scheme val="minor"/>
      </font>
      <numFmt numFmtId="13" formatCode="0%"/>
      <fill>
        <patternFill patternType="solid">
          <fgColor indexed="64"/>
          <bgColor theme="7" tint="0.79998168889431442"/>
        </patternFill>
      </fill>
      <alignment horizontal="general" vertical="center"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0"/>
        <color theme="1"/>
        <name val="Calibri"/>
        <family val="2"/>
        <scheme val="minor"/>
      </font>
      <numFmt numFmtId="13" formatCode="0%"/>
      <fill>
        <patternFill patternType="solid">
          <fgColor indexed="64"/>
          <bgColor theme="7" tint="0.79998168889431442"/>
        </patternFill>
      </fill>
      <alignment horizontal="general" vertical="center"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0"/>
        <color theme="1"/>
        <name val="Calibri"/>
        <family val="2"/>
        <scheme val="minor"/>
      </font>
      <numFmt numFmtId="13" formatCode="0%"/>
      <fill>
        <patternFill patternType="solid">
          <fgColor indexed="64"/>
          <bgColor theme="7" tint="0.79998168889431442"/>
        </patternFill>
      </fill>
      <alignment horizontal="general" vertical="center"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0"/>
        <color theme="1"/>
        <name val="Calibri"/>
        <family val="2"/>
        <scheme val="minor"/>
      </font>
      <numFmt numFmtId="13" formatCode="0%"/>
      <fill>
        <patternFill patternType="solid">
          <fgColor indexed="64"/>
          <bgColor theme="7" tint="0.79998168889431442"/>
        </patternFill>
      </fill>
      <alignment horizontal="general" vertical="center"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0"/>
        <color theme="1"/>
        <name val="Calibri"/>
        <family val="2"/>
        <scheme val="minor"/>
      </font>
      <numFmt numFmtId="13" formatCode="0%"/>
      <fill>
        <patternFill patternType="solid">
          <fgColor indexed="64"/>
          <bgColor theme="7" tint="0.79998168889431442"/>
        </patternFill>
      </fill>
      <alignment horizontal="general" vertical="center"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0"/>
        <color theme="1"/>
        <name val="Calibri"/>
        <family val="2"/>
        <scheme val="minor"/>
      </font>
      <numFmt numFmtId="13" formatCode="0%"/>
      <fill>
        <patternFill patternType="solid">
          <fgColor indexed="64"/>
          <bgColor theme="7" tint="0.79998168889431442"/>
        </patternFill>
      </fill>
      <alignment horizontal="general" vertical="center"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0"/>
        <color theme="1"/>
        <name val="Calibri"/>
        <family val="2"/>
        <scheme val="minor"/>
      </font>
      <numFmt numFmtId="13" formatCode="0%"/>
      <fill>
        <patternFill patternType="solid">
          <fgColor indexed="64"/>
          <bgColor theme="7" tint="0.79998168889431442"/>
        </patternFill>
      </fill>
      <alignment horizontal="general" vertical="center"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0"/>
        <color theme="1"/>
        <name val="Calibri"/>
        <family val="2"/>
        <scheme val="minor"/>
      </font>
      <numFmt numFmtId="13" formatCode="0%"/>
      <fill>
        <patternFill patternType="solid">
          <fgColor indexed="64"/>
          <bgColor theme="7" tint="0.79998168889431442"/>
        </patternFill>
      </fill>
      <alignment horizontal="general" vertical="center"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0"/>
        <color theme="1"/>
        <name val="Calibri"/>
        <family val="2"/>
        <scheme val="minor"/>
      </font>
      <numFmt numFmtId="13" formatCode="0%"/>
      <fill>
        <patternFill patternType="solid">
          <fgColor indexed="64"/>
          <bgColor theme="7" tint="0.79998168889431442"/>
        </patternFill>
      </fill>
      <alignment horizontal="general" vertical="center"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0"/>
        <color theme="1"/>
        <name val="Calibri"/>
        <family val="2"/>
        <scheme val="minor"/>
      </font>
      <numFmt numFmtId="13" formatCode="0%"/>
      <fill>
        <patternFill patternType="solid">
          <fgColor indexed="64"/>
          <bgColor theme="7" tint="0.79998168889431442"/>
        </patternFill>
      </fill>
      <alignment horizontal="general" vertical="center"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0"/>
        <color theme="1"/>
        <name val="Calibri"/>
        <family val="2"/>
        <scheme val="minor"/>
      </font>
      <numFmt numFmtId="13" formatCode="0%"/>
      <fill>
        <patternFill patternType="solid">
          <fgColor indexed="64"/>
          <bgColor theme="7" tint="0.79998168889431442"/>
        </patternFill>
      </fill>
      <alignment horizontal="general" vertical="center"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0"/>
        <color theme="1"/>
        <name val="Calibri"/>
        <family val="2"/>
        <scheme val="minor"/>
      </font>
      <numFmt numFmtId="13" formatCode="0%"/>
      <fill>
        <patternFill patternType="solid">
          <fgColor indexed="64"/>
          <bgColor theme="7" tint="0.79998168889431442"/>
        </patternFill>
      </fill>
      <alignment horizontal="general" vertical="center"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0"/>
        <color theme="1"/>
        <name val="Calibri"/>
        <family val="2"/>
        <scheme val="minor"/>
      </font>
      <numFmt numFmtId="13" formatCode="0%"/>
      <fill>
        <patternFill patternType="solid">
          <fgColor indexed="64"/>
          <bgColor theme="0" tint="-0.14999847407452621"/>
        </patternFill>
      </fill>
      <alignment horizontal="general" vertical="center"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0"/>
        <color theme="1"/>
        <name val="Calibri"/>
        <family val="2"/>
        <scheme val="minor"/>
      </font>
      <numFmt numFmtId="13" formatCode="0%"/>
      <fill>
        <patternFill patternType="solid">
          <fgColor indexed="64"/>
          <bgColor theme="7" tint="0.79998168889431442"/>
        </patternFill>
      </fill>
      <alignment horizontal="general" vertical="center"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0"/>
        <color theme="1"/>
        <name val="Calibri"/>
        <family val="2"/>
        <scheme val="minor"/>
      </font>
      <numFmt numFmtId="13" formatCode="0%"/>
      <fill>
        <patternFill patternType="solid">
          <fgColor indexed="64"/>
          <bgColor theme="7" tint="0.79998168889431442"/>
        </patternFill>
      </fill>
      <alignment horizontal="general" vertical="center"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0"/>
        <color theme="1"/>
        <name val="Calibri"/>
        <family val="2"/>
        <scheme val="minor"/>
      </font>
      <numFmt numFmtId="4" formatCode="#,##0.00"/>
      <alignment horizontal="general" vertical="center"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0"/>
        <color theme="1"/>
        <name val="Calibri"/>
        <family val="2"/>
        <scheme val="minor"/>
      </font>
      <numFmt numFmtId="4" formatCode="#,##0.00"/>
      <fill>
        <patternFill patternType="solid">
          <fgColor indexed="64"/>
          <bgColor theme="7" tint="0.79998168889431442"/>
        </patternFill>
      </fill>
      <alignment horizontal="right" vertical="center"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9"/>
        <color theme="1"/>
        <name val="Calibri"/>
        <family val="2"/>
        <scheme val="minor"/>
      </font>
      <fill>
        <patternFill patternType="solid">
          <fgColor indexed="64"/>
          <bgColor theme="7" tint="0.79998168889431442"/>
        </patternFill>
      </fill>
      <alignment horizontal="general" vertical="center"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9"/>
        <color theme="1"/>
        <name val="Calibri"/>
        <family val="2"/>
        <scheme val="minor"/>
      </font>
      <fill>
        <patternFill patternType="solid">
          <fgColor indexed="64"/>
          <bgColor theme="7" tint="0.79998168889431442"/>
        </patternFill>
      </fill>
      <alignment horizontal="general" vertical="center" textRotation="0" wrapText="1" indent="0" justifyLastLine="0" shrinkToFit="0" readingOrder="0"/>
      <border diagonalUp="0" diagonalDown="0">
        <left style="thin">
          <color indexed="64"/>
        </left>
        <right/>
        <top style="thin">
          <color indexed="64"/>
        </top>
        <bottom/>
        <vertical/>
        <horizontal/>
      </border>
    </dxf>
    <dxf>
      <fill>
        <patternFill patternType="solid">
          <fgColor indexed="64"/>
          <bgColor theme="7" tint="0.79998168889431442"/>
        </patternFill>
      </fill>
      <alignment horizontal="general" vertical="center" textRotation="0" wrapText="1" indent="0" justifyLastLine="0" shrinkToFit="0" readingOrder="0"/>
      <border diagonalUp="0" diagonalDown="0">
        <left/>
        <right/>
        <top style="thin">
          <color indexed="64"/>
        </top>
        <bottom/>
        <vertical/>
        <horizontal/>
      </border>
    </dxf>
    <dxf>
      <fill>
        <patternFill patternType="solid">
          <fgColor indexed="64"/>
          <bgColor theme="7" tint="0.79998168889431442"/>
        </patternFill>
      </fill>
      <alignment horizontal="general" vertical="center" textRotation="0" wrapText="1" indent="0" justifyLastLine="0" shrinkToFit="0" readingOrder="0"/>
      <border diagonalUp="0" diagonalDown="0">
        <left/>
        <right/>
        <top style="thin">
          <color indexed="64"/>
        </top>
        <bottom/>
        <vertical/>
        <horizontal/>
      </border>
    </dxf>
    <dxf>
      <fill>
        <patternFill patternType="solid">
          <fgColor indexed="64"/>
          <bgColor theme="7" tint="0.79998168889431442"/>
        </patternFill>
      </fill>
      <alignment horizontal="general" vertical="center" textRotation="0" wrapText="1"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horizontal="left" vertical="center" textRotation="0" wrapText="0"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horizontal="left" vertical="center"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0"/>
        <color theme="1"/>
        <name val="Calibri"/>
        <family val="2"/>
        <scheme val="minor"/>
      </font>
      <numFmt numFmtId="164" formatCode="dd/mm/yy;@"/>
      <fill>
        <patternFill patternType="solid">
          <fgColor indexed="64"/>
          <bgColor theme="7" tint="0.79998168889431442"/>
        </patternFill>
      </fill>
      <alignment horizontal="center" vertical="center"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0"/>
        <color theme="1"/>
        <name val="Calibri"/>
        <family val="2"/>
        <scheme val="minor"/>
      </font>
      <numFmt numFmtId="1" formatCode="0"/>
      <fill>
        <patternFill patternType="solid">
          <fgColor indexed="64"/>
          <bgColor theme="7" tint="0.79998168889431442"/>
        </patternFill>
      </fill>
      <alignment horizontal="center" vertical="center" textRotation="0" wrapText="1" indent="0" justifyLastLine="0" shrinkToFit="0" readingOrder="0"/>
      <border diagonalUp="0" diagonalDown="0">
        <left/>
        <right/>
        <top style="thin">
          <color indexed="64"/>
        </top>
        <bottom/>
        <vertical/>
        <horizontal/>
      </border>
    </dxf>
    <dxf>
      <border outline="0">
        <left style="medium">
          <color auto="1"/>
        </left>
        <right style="medium">
          <color indexed="64"/>
        </right>
        <top style="thin">
          <color indexed="64"/>
        </top>
      </border>
    </dxf>
    <dxf>
      <font>
        <b val="0"/>
        <i val="0"/>
        <strike val="0"/>
        <condense val="0"/>
        <extend val="0"/>
        <outline val="0"/>
        <shadow val="0"/>
        <u val="none"/>
        <vertAlign val="baseline"/>
        <sz val="10"/>
        <color theme="1"/>
        <name val="Calibri"/>
        <family val="2"/>
        <scheme val="minor"/>
      </font>
      <alignment horizontal="general" vertical="center" textRotation="0" wrapText="1" indent="0" justifyLastLine="0" shrinkToFit="0" readingOrder="0"/>
      <border diagonalUp="0" diagonalDown="0">
        <left style="medium">
          <color indexed="64"/>
        </left>
        <right/>
        <top style="thin">
          <color indexed="64"/>
        </top>
        <bottom/>
        <vertical/>
        <horizontal/>
      </border>
    </dxf>
    <dxf>
      <font>
        <b val="0"/>
        <i val="0"/>
        <strike val="0"/>
        <condense val="0"/>
        <extend val="0"/>
        <outline val="0"/>
        <shadow val="0"/>
        <u val="none"/>
        <vertAlign val="baseline"/>
        <sz val="10"/>
        <color theme="1"/>
        <name val="Calibri"/>
        <family val="2"/>
        <scheme val="minor"/>
      </font>
      <alignment horizontal="general" vertical="center"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0"/>
        <color rgb="FFFF0000"/>
        <name val="Calibri"/>
        <family val="2"/>
        <scheme val="minor"/>
      </font>
      <numFmt numFmtId="4" formatCode="#,##0.00"/>
      <alignment horizontal="general" vertical="center"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0"/>
        <color rgb="FFFF0000"/>
        <name val="Calibri"/>
        <family val="2"/>
        <scheme val="minor"/>
      </font>
      <numFmt numFmtId="4" formatCode="#,##0.00"/>
      <alignment horizontal="general" vertical="center" textRotation="0" wrapText="1" indent="0" justifyLastLine="0" shrinkToFit="0" readingOrder="0"/>
      <border diagonalUp="0" diagonalDown="0">
        <left style="medium">
          <color indexed="64"/>
        </left>
        <right/>
        <top style="thin">
          <color indexed="64"/>
        </top>
        <bottom/>
        <vertical/>
        <horizontal/>
      </border>
    </dxf>
    <dxf>
      <font>
        <b val="0"/>
        <i val="0"/>
        <strike val="0"/>
        <condense val="0"/>
        <extend val="0"/>
        <outline val="0"/>
        <shadow val="0"/>
        <u val="none"/>
        <vertAlign val="baseline"/>
        <sz val="10"/>
        <color theme="1"/>
        <name val="Calibri"/>
        <family val="2"/>
        <scheme val="minor"/>
      </font>
      <numFmt numFmtId="4" formatCode="#,##0.00"/>
      <alignment horizontal="general" vertical="center"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0"/>
        <color theme="1"/>
        <name val="Calibri"/>
        <family val="2"/>
        <scheme val="minor"/>
      </font>
      <numFmt numFmtId="4" formatCode="#,##0.00"/>
      <alignment horizontal="general" vertical="center" textRotation="0" wrapText="1" indent="0" justifyLastLine="0" shrinkToFit="0" readingOrder="0"/>
      <border diagonalUp="0" diagonalDown="0">
        <left style="medium">
          <color indexed="64"/>
        </left>
        <right/>
        <top style="thin">
          <color indexed="64"/>
        </top>
        <bottom/>
        <vertical/>
        <horizontal/>
      </border>
    </dxf>
    <dxf>
      <font>
        <b/>
        <i val="0"/>
        <strike val="0"/>
        <condense val="0"/>
        <extend val="0"/>
        <outline val="0"/>
        <shadow val="0"/>
        <u val="none"/>
        <vertAlign val="baseline"/>
        <sz val="10"/>
        <color theme="1"/>
        <name val="Calibri"/>
        <family val="2"/>
        <scheme val="minor"/>
      </font>
      <numFmt numFmtId="4" formatCode="#,##0.00"/>
      <fill>
        <patternFill patternType="solid">
          <fgColor indexed="64"/>
          <bgColor theme="7" tint="-0.249977111117893"/>
        </patternFill>
      </fill>
      <alignment horizontal="general" vertical="center" textRotation="0" wrapText="1" indent="0" justifyLastLine="0" shrinkToFit="0" readingOrder="0"/>
      <border diagonalUp="0" diagonalDown="0">
        <left style="thin">
          <color indexed="64"/>
        </left>
        <right/>
        <top style="thin">
          <color indexed="64"/>
        </top>
        <bottom/>
        <vertical/>
        <horizontal/>
      </border>
    </dxf>
    <dxf>
      <font>
        <b/>
        <i val="0"/>
        <strike val="0"/>
        <condense val="0"/>
        <extend val="0"/>
        <outline val="0"/>
        <shadow val="0"/>
        <u val="none"/>
        <vertAlign val="baseline"/>
        <sz val="10"/>
        <color theme="1"/>
        <name val="Calibri"/>
        <family val="2"/>
        <scheme val="minor"/>
      </font>
      <numFmt numFmtId="4" formatCode="#,##0.00"/>
      <fill>
        <patternFill patternType="solid">
          <fgColor indexed="64"/>
          <bgColor theme="7" tint="-0.249977111117893"/>
        </patternFill>
      </fill>
      <alignment horizontal="general" vertical="center" textRotation="0" wrapText="1" indent="0" justifyLastLine="0" shrinkToFit="0" readingOrder="0"/>
      <border diagonalUp="0" diagonalDown="0">
        <left style="thin">
          <color indexed="64"/>
        </left>
        <right/>
        <top style="thin">
          <color indexed="64"/>
        </top>
        <bottom/>
        <vertical/>
        <horizontal/>
      </border>
    </dxf>
    <dxf>
      <font>
        <b/>
        <i val="0"/>
        <strike val="0"/>
        <condense val="0"/>
        <extend val="0"/>
        <outline val="0"/>
        <shadow val="0"/>
        <u val="none"/>
        <vertAlign val="baseline"/>
        <sz val="10"/>
        <color theme="1"/>
        <name val="Calibri"/>
        <family val="2"/>
        <scheme val="minor"/>
      </font>
      <numFmt numFmtId="4" formatCode="#,##0.00"/>
      <fill>
        <patternFill patternType="solid">
          <fgColor indexed="64"/>
          <bgColor theme="7" tint="-0.249977111117893"/>
        </patternFill>
      </fill>
      <alignment horizontal="general" vertical="center"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0"/>
        <color theme="1"/>
        <name val="Calibri"/>
        <family val="2"/>
        <scheme val="minor"/>
      </font>
      <numFmt numFmtId="13" formatCode="0%"/>
      <alignment horizontal="general" vertical="center"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0"/>
        <color theme="1"/>
        <name val="Calibri"/>
        <family val="2"/>
        <scheme val="minor"/>
      </font>
      <numFmt numFmtId="13" formatCode="0%"/>
      <alignment horizontal="general" vertical="center"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0"/>
        <color theme="1"/>
        <name val="Calibri"/>
        <family val="2"/>
        <scheme val="minor"/>
      </font>
      <numFmt numFmtId="13" formatCode="0%"/>
      <fill>
        <patternFill patternType="solid">
          <fgColor indexed="64"/>
          <bgColor theme="7" tint="0.79998168889431442"/>
        </patternFill>
      </fill>
      <alignment horizontal="general" vertical="center"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0"/>
        <color theme="1"/>
        <name val="Calibri"/>
        <family val="2"/>
        <scheme val="minor"/>
      </font>
      <numFmt numFmtId="13" formatCode="0%"/>
      <fill>
        <patternFill patternType="solid">
          <fgColor indexed="64"/>
          <bgColor theme="7" tint="0.79998168889431442"/>
        </patternFill>
      </fill>
      <alignment horizontal="general" vertical="center"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0"/>
        <color theme="1"/>
        <name val="Calibri"/>
        <family val="2"/>
        <scheme val="minor"/>
      </font>
      <numFmt numFmtId="13" formatCode="0%"/>
      <fill>
        <patternFill patternType="solid">
          <fgColor indexed="64"/>
          <bgColor theme="7" tint="0.79998168889431442"/>
        </patternFill>
      </fill>
      <alignment horizontal="general" vertical="center"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0"/>
        <color theme="1"/>
        <name val="Calibri"/>
        <family val="2"/>
        <scheme val="minor"/>
      </font>
      <numFmt numFmtId="13" formatCode="0%"/>
      <fill>
        <patternFill patternType="solid">
          <fgColor indexed="64"/>
          <bgColor theme="7" tint="0.79998168889431442"/>
        </patternFill>
      </fill>
      <alignment horizontal="general" vertical="center"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0"/>
        <color theme="1"/>
        <name val="Calibri"/>
        <family val="2"/>
        <scheme val="minor"/>
      </font>
      <numFmt numFmtId="13" formatCode="0%"/>
      <fill>
        <patternFill patternType="solid">
          <fgColor indexed="64"/>
          <bgColor theme="7" tint="0.79998168889431442"/>
        </patternFill>
      </fill>
      <alignment horizontal="general" vertical="center"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0"/>
        <color theme="1"/>
        <name val="Calibri"/>
        <family val="2"/>
        <scheme val="minor"/>
      </font>
      <numFmt numFmtId="13" formatCode="0%"/>
      <fill>
        <patternFill patternType="solid">
          <fgColor indexed="64"/>
          <bgColor theme="7" tint="0.79998168889431442"/>
        </patternFill>
      </fill>
      <alignment horizontal="general" vertical="center"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0"/>
        <color theme="1"/>
        <name val="Calibri"/>
        <family val="2"/>
        <scheme val="minor"/>
      </font>
      <numFmt numFmtId="13" formatCode="0%"/>
      <fill>
        <patternFill patternType="solid">
          <fgColor indexed="64"/>
          <bgColor theme="7" tint="0.79998168889431442"/>
        </patternFill>
      </fill>
      <alignment horizontal="general" vertical="center"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0"/>
        <color theme="1"/>
        <name val="Calibri"/>
        <family val="2"/>
        <scheme val="minor"/>
      </font>
      <numFmt numFmtId="13" formatCode="0%"/>
      <fill>
        <patternFill patternType="solid">
          <fgColor indexed="64"/>
          <bgColor theme="7" tint="0.79998168889431442"/>
        </patternFill>
      </fill>
      <alignment horizontal="general" vertical="center"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0"/>
        <color theme="1"/>
        <name val="Calibri"/>
        <family val="2"/>
        <scheme val="minor"/>
      </font>
      <numFmt numFmtId="13" formatCode="0%"/>
      <fill>
        <patternFill patternType="solid">
          <fgColor indexed="64"/>
          <bgColor theme="7" tint="0.79998168889431442"/>
        </patternFill>
      </fill>
      <alignment horizontal="general" vertical="center"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0"/>
        <color theme="1"/>
        <name val="Calibri"/>
        <family val="2"/>
        <scheme val="minor"/>
      </font>
      <numFmt numFmtId="13" formatCode="0%"/>
      <fill>
        <patternFill patternType="solid">
          <fgColor indexed="64"/>
          <bgColor theme="7" tint="0.79998168889431442"/>
        </patternFill>
      </fill>
      <alignment horizontal="general" vertical="center"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0"/>
        <color theme="1"/>
        <name val="Calibri"/>
        <family val="2"/>
        <scheme val="minor"/>
      </font>
      <numFmt numFmtId="13" formatCode="0%"/>
      <fill>
        <patternFill patternType="solid">
          <fgColor indexed="64"/>
          <bgColor theme="7" tint="0.79998168889431442"/>
        </patternFill>
      </fill>
      <alignment horizontal="general" vertical="center"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0"/>
        <color theme="1"/>
        <name val="Calibri"/>
        <family val="2"/>
        <scheme val="minor"/>
      </font>
      <numFmt numFmtId="13" formatCode="0%"/>
      <fill>
        <patternFill patternType="solid">
          <fgColor indexed="64"/>
          <bgColor theme="7" tint="0.79998168889431442"/>
        </patternFill>
      </fill>
      <alignment horizontal="general" vertical="center"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0"/>
        <color theme="1"/>
        <name val="Calibri"/>
        <family val="2"/>
        <scheme val="minor"/>
      </font>
      <numFmt numFmtId="13" formatCode="0%"/>
      <fill>
        <patternFill patternType="solid">
          <fgColor indexed="64"/>
          <bgColor theme="7" tint="0.79998168889431442"/>
        </patternFill>
      </fill>
      <alignment horizontal="general" vertical="center"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0"/>
        <color theme="1"/>
        <name val="Calibri"/>
        <family val="2"/>
        <scheme val="minor"/>
      </font>
      <numFmt numFmtId="13" formatCode="0%"/>
      <fill>
        <patternFill patternType="solid">
          <fgColor indexed="64"/>
          <bgColor theme="7" tint="0.79998168889431442"/>
        </patternFill>
      </fill>
      <alignment horizontal="general" vertical="center"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0"/>
        <color theme="1"/>
        <name val="Calibri"/>
        <family val="2"/>
        <scheme val="minor"/>
      </font>
      <numFmt numFmtId="13" formatCode="0%"/>
      <fill>
        <patternFill patternType="solid">
          <fgColor indexed="64"/>
          <bgColor theme="7" tint="0.79998168889431442"/>
        </patternFill>
      </fill>
      <alignment horizontal="general" vertical="center"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0"/>
        <color theme="1"/>
        <name val="Calibri"/>
        <family val="2"/>
        <scheme val="minor"/>
      </font>
      <numFmt numFmtId="13" formatCode="0%"/>
      <fill>
        <patternFill patternType="solid">
          <fgColor indexed="64"/>
          <bgColor theme="7" tint="0.79998168889431442"/>
        </patternFill>
      </fill>
      <alignment horizontal="general" vertical="center"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0"/>
        <color theme="1"/>
        <name val="Calibri"/>
        <family val="2"/>
        <scheme val="minor"/>
      </font>
      <numFmt numFmtId="13" formatCode="0%"/>
      <fill>
        <patternFill patternType="solid">
          <fgColor indexed="64"/>
          <bgColor theme="7" tint="0.79998168889431442"/>
        </patternFill>
      </fill>
      <alignment horizontal="general" vertical="center"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0"/>
        <color theme="1"/>
        <name val="Calibri"/>
        <family val="2"/>
        <scheme val="minor"/>
      </font>
      <numFmt numFmtId="13" formatCode="0%"/>
      <fill>
        <patternFill patternType="solid">
          <fgColor indexed="64"/>
          <bgColor theme="7" tint="0.79998168889431442"/>
        </patternFill>
      </fill>
      <alignment horizontal="general" vertical="center"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0"/>
        <color theme="1"/>
        <name val="Calibri"/>
        <family val="2"/>
        <scheme val="minor"/>
      </font>
      <numFmt numFmtId="13" formatCode="0%"/>
      <fill>
        <patternFill patternType="solid">
          <fgColor indexed="64"/>
          <bgColor theme="7" tint="0.79998168889431442"/>
        </patternFill>
      </fill>
      <alignment horizontal="general" vertical="center"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0"/>
        <color theme="1"/>
        <name val="Calibri"/>
        <family val="2"/>
        <scheme val="minor"/>
      </font>
      <numFmt numFmtId="13" formatCode="0%"/>
      <fill>
        <patternFill patternType="solid">
          <fgColor indexed="64"/>
          <bgColor theme="7" tint="0.79998168889431442"/>
        </patternFill>
      </fill>
      <alignment horizontal="general" vertical="center"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0"/>
        <color theme="1"/>
        <name val="Calibri"/>
        <family val="2"/>
        <scheme val="minor"/>
      </font>
      <numFmt numFmtId="13" formatCode="0%"/>
      <fill>
        <patternFill patternType="solid">
          <fgColor indexed="64"/>
          <bgColor theme="7" tint="0.79998168889431442"/>
        </patternFill>
      </fill>
      <alignment horizontal="general" vertical="center"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0"/>
        <color theme="1"/>
        <name val="Calibri"/>
        <family val="2"/>
        <scheme val="minor"/>
      </font>
      <numFmt numFmtId="13" formatCode="0%"/>
      <fill>
        <patternFill patternType="solid">
          <fgColor indexed="64"/>
          <bgColor theme="7" tint="0.79998168889431442"/>
        </patternFill>
      </fill>
      <alignment horizontal="general" vertical="center"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0"/>
        <color theme="1"/>
        <name val="Calibri"/>
        <family val="2"/>
        <scheme val="minor"/>
      </font>
      <numFmt numFmtId="13" formatCode="0%"/>
      <fill>
        <patternFill patternType="solid">
          <fgColor indexed="64"/>
          <bgColor theme="7" tint="-0.249977111117893"/>
        </patternFill>
      </fill>
      <alignment horizontal="general" vertical="center"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0"/>
        <color theme="1"/>
        <name val="Calibri"/>
        <family val="2"/>
        <scheme val="minor"/>
      </font>
      <numFmt numFmtId="13" formatCode="0%"/>
      <fill>
        <patternFill patternType="solid">
          <fgColor indexed="64"/>
          <bgColor theme="7" tint="0.79998168889431442"/>
        </patternFill>
      </fill>
      <alignment horizontal="general" vertical="center"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0"/>
        <color theme="1"/>
        <name val="Calibri"/>
        <family val="2"/>
        <scheme val="minor"/>
      </font>
      <numFmt numFmtId="13" formatCode="0%"/>
      <fill>
        <patternFill patternType="solid">
          <fgColor indexed="64"/>
          <bgColor theme="7" tint="0.79998168889431442"/>
        </patternFill>
      </fill>
      <alignment horizontal="general" vertical="center"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0"/>
        <color theme="1"/>
        <name val="Calibri"/>
        <family val="2"/>
        <scheme val="minor"/>
      </font>
      <numFmt numFmtId="4" formatCode="#,##0.00"/>
      <fill>
        <patternFill patternType="none"/>
      </fill>
      <alignment horizontal="general" vertical="center"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0"/>
        <color theme="1"/>
        <name val="Calibri"/>
        <family val="2"/>
        <scheme val="minor"/>
      </font>
      <numFmt numFmtId="4" formatCode="#,##0.00"/>
      <fill>
        <patternFill patternType="solid">
          <fgColor indexed="64"/>
          <bgColor theme="7" tint="0.79998168889431442"/>
        </patternFill>
      </fill>
      <alignment horizontal="right" vertical="center"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9"/>
        <color theme="1"/>
        <name val="Calibri"/>
        <family val="2"/>
        <scheme val="minor"/>
      </font>
      <fill>
        <patternFill patternType="solid">
          <fgColor indexed="64"/>
          <bgColor theme="7" tint="0.79998168889431442"/>
        </patternFill>
      </fill>
      <alignment horizontal="general" vertical="center"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9"/>
        <color theme="1"/>
        <name val="Calibri"/>
        <family val="2"/>
        <scheme val="minor"/>
      </font>
      <fill>
        <patternFill patternType="solid">
          <fgColor indexed="64"/>
          <bgColor theme="7" tint="0.79998168889431442"/>
        </patternFill>
      </fill>
      <alignment horizontal="general" vertical="center" textRotation="0" wrapText="1" indent="0" justifyLastLine="0" shrinkToFit="0" readingOrder="0"/>
      <border diagonalUp="0" diagonalDown="0">
        <left style="thin">
          <color indexed="64"/>
        </left>
        <right/>
        <top style="thin">
          <color indexed="64"/>
        </top>
        <bottom/>
        <vertical/>
        <horizontal/>
      </border>
    </dxf>
    <dxf>
      <fill>
        <patternFill patternType="solid">
          <fgColor indexed="64"/>
          <bgColor theme="7" tint="0.79998168889431442"/>
        </patternFill>
      </fill>
      <alignment horizontal="general" vertical="center" textRotation="0" wrapText="1" indent="0" justifyLastLine="0" shrinkToFit="0" readingOrder="0"/>
      <border diagonalUp="0" diagonalDown="0">
        <left/>
        <right/>
        <top style="thin">
          <color indexed="64"/>
        </top>
        <bottom/>
        <vertical/>
        <horizontal/>
      </border>
    </dxf>
    <dxf>
      <fill>
        <patternFill patternType="solid">
          <fgColor indexed="64"/>
          <bgColor theme="9" tint="0.79998168889431442"/>
        </patternFill>
      </fill>
      <alignment horizontal="general" vertical="center" textRotation="0" wrapText="1" indent="0" justifyLastLine="0" shrinkToFit="0" readingOrder="0"/>
      <border diagonalUp="0" diagonalDown="0">
        <left/>
        <right/>
        <top style="thin">
          <color indexed="64"/>
        </top>
        <bottom/>
        <vertical/>
        <horizontal/>
      </border>
    </dxf>
    <dxf>
      <fill>
        <patternFill patternType="solid">
          <fgColor indexed="64"/>
          <bgColor theme="7" tint="0.79998168889431442"/>
        </patternFill>
      </fill>
      <alignment horizontal="general" vertical="center" textRotation="0" wrapText="1" indent="0" justifyLastLine="0" shrinkToFit="0" readingOrder="0"/>
      <border diagonalUp="0" diagonalDown="0">
        <left/>
        <right/>
        <top style="thin">
          <color indexed="64"/>
        </top>
        <bottom/>
        <vertical/>
        <horizontal/>
      </border>
    </dxf>
    <dxf>
      <font>
        <b val="0"/>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horizontal="general" vertical="center" textRotation="0" wrapText="0"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horizontal="left" vertical="center"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0"/>
        <color theme="1"/>
        <name val="Calibri"/>
        <family val="2"/>
        <scheme val="minor"/>
      </font>
      <numFmt numFmtId="164" formatCode="dd/mm/yy;@"/>
      <fill>
        <patternFill patternType="solid">
          <fgColor indexed="64"/>
          <bgColor theme="7" tint="0.79998168889431442"/>
        </patternFill>
      </fill>
      <alignment horizontal="center" vertical="center"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0"/>
        <color theme="1"/>
        <name val="Calibri"/>
        <family val="2"/>
        <scheme val="minor"/>
      </font>
      <numFmt numFmtId="1" formatCode="0"/>
      <fill>
        <patternFill patternType="solid">
          <fgColor indexed="64"/>
          <bgColor theme="7" tint="0.79998168889431442"/>
        </patternFill>
      </fill>
      <alignment horizontal="center" vertical="center" textRotation="0" wrapText="1" indent="0" justifyLastLine="0" shrinkToFit="0" readingOrder="0"/>
      <border diagonalUp="0" diagonalDown="0">
        <left/>
        <right/>
        <top style="thin">
          <color indexed="64"/>
        </top>
        <bottom/>
        <vertical/>
        <horizontal/>
      </border>
    </dxf>
    <dxf>
      <border outline="0">
        <left style="medium">
          <color auto="1"/>
        </left>
        <right style="medium">
          <color indexed="64"/>
        </right>
        <top style="thin">
          <color indexed="64"/>
        </top>
      </border>
    </dxf>
    <dxf>
      <font>
        <b val="0"/>
        <i val="0"/>
        <strike val="0"/>
        <condense val="0"/>
        <extend val="0"/>
        <outline val="0"/>
        <shadow val="0"/>
        <u val="none"/>
        <vertAlign val="baseline"/>
        <sz val="10"/>
        <color theme="1"/>
        <name val="Calibri"/>
        <family val="2"/>
        <scheme val="minor"/>
      </font>
      <alignment horizontal="general" vertical="center"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0"/>
        <color theme="1"/>
        <name val="Calibri"/>
        <family val="2"/>
        <scheme val="minor"/>
      </font>
      <alignment horizontal="general" vertical="center"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0"/>
        <color rgb="FFFF0000"/>
        <name val="Calibri"/>
        <family val="2"/>
        <scheme val="minor"/>
      </font>
      <numFmt numFmtId="4" formatCode="#,##0.00"/>
      <alignment horizontal="general" vertical="center"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0"/>
        <color rgb="FFFF0000"/>
        <name val="Calibri"/>
        <family val="2"/>
        <scheme val="minor"/>
      </font>
      <numFmt numFmtId="4" formatCode="#,##0.00"/>
      <alignment horizontal="general" vertical="center"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0"/>
        <color theme="1"/>
        <name val="Calibri"/>
        <family val="2"/>
        <scheme val="minor"/>
      </font>
      <numFmt numFmtId="4" formatCode="#,##0.00"/>
      <alignment horizontal="general" vertical="center" textRotation="0" wrapText="1" indent="0" justifyLastLine="0" shrinkToFit="0" readingOrder="0"/>
      <border diagonalUp="0" diagonalDown="0">
        <left style="thin">
          <color indexed="64"/>
        </left>
        <right style="medium">
          <color indexed="64"/>
        </right>
        <top style="thin">
          <color indexed="64"/>
        </top>
        <bottom/>
        <vertical/>
        <horizontal/>
      </border>
    </dxf>
    <dxf>
      <font>
        <b val="0"/>
        <i val="0"/>
        <strike val="0"/>
        <condense val="0"/>
        <extend val="0"/>
        <outline val="0"/>
        <shadow val="0"/>
        <u val="none"/>
        <vertAlign val="baseline"/>
        <sz val="10"/>
        <color theme="1"/>
        <name val="Calibri"/>
        <family val="2"/>
        <scheme val="minor"/>
      </font>
      <numFmt numFmtId="4" formatCode="#,##0.00"/>
      <alignment horizontal="general" vertical="center" textRotation="0" wrapText="1" indent="0" justifyLastLine="0" shrinkToFit="0" readingOrder="0"/>
      <border diagonalUp="0" diagonalDown="0">
        <left style="medium">
          <color indexed="64"/>
        </left>
        <right/>
        <top style="thin">
          <color indexed="64"/>
        </top>
        <bottom/>
        <vertical/>
        <horizontal/>
      </border>
    </dxf>
    <dxf>
      <font>
        <b/>
        <i val="0"/>
        <strike val="0"/>
        <condense val="0"/>
        <extend val="0"/>
        <outline val="0"/>
        <shadow val="0"/>
        <u val="none"/>
        <vertAlign val="baseline"/>
        <sz val="10"/>
        <color theme="1"/>
        <name val="Calibri"/>
        <family val="2"/>
        <scheme val="minor"/>
      </font>
      <numFmt numFmtId="4" formatCode="#,##0.00"/>
      <fill>
        <patternFill patternType="solid">
          <fgColor indexed="64"/>
          <bgColor rgb="FFFF99CC"/>
        </patternFill>
      </fill>
      <alignment horizontal="general" vertical="center" textRotation="0" wrapText="1" indent="0" justifyLastLine="0" shrinkToFit="0" readingOrder="0"/>
      <border diagonalUp="0" diagonalDown="0">
        <left style="thin">
          <color indexed="64"/>
        </left>
        <right/>
        <top style="thin">
          <color indexed="64"/>
        </top>
        <bottom/>
        <vertical/>
        <horizontal/>
      </border>
    </dxf>
    <dxf>
      <font>
        <b/>
        <i val="0"/>
        <strike val="0"/>
        <condense val="0"/>
        <extend val="0"/>
        <outline val="0"/>
        <shadow val="0"/>
        <u val="none"/>
        <vertAlign val="baseline"/>
        <sz val="10"/>
        <color theme="1"/>
        <name val="Calibri"/>
        <family val="2"/>
        <scheme val="minor"/>
      </font>
      <numFmt numFmtId="4" formatCode="#,##0.00"/>
      <fill>
        <patternFill patternType="solid">
          <fgColor indexed="64"/>
          <bgColor rgb="FFFF99CC"/>
        </patternFill>
      </fill>
      <alignment horizontal="general" vertical="center" textRotation="0" wrapText="1" indent="0" justifyLastLine="0" shrinkToFit="0" readingOrder="0"/>
      <border diagonalUp="0" diagonalDown="0">
        <left style="thin">
          <color indexed="64"/>
        </left>
        <right/>
        <top style="thin">
          <color indexed="64"/>
        </top>
        <bottom/>
        <vertical/>
        <horizontal/>
      </border>
    </dxf>
    <dxf>
      <font>
        <b/>
        <i val="0"/>
        <strike val="0"/>
        <condense val="0"/>
        <extend val="0"/>
        <outline val="0"/>
        <shadow val="0"/>
        <u val="none"/>
        <vertAlign val="baseline"/>
        <sz val="10"/>
        <color theme="1"/>
        <name val="Calibri"/>
        <family val="2"/>
        <scheme val="minor"/>
      </font>
      <numFmt numFmtId="4" formatCode="#,##0.00"/>
      <fill>
        <patternFill patternType="solid">
          <fgColor indexed="64"/>
          <bgColor rgb="FFFF99CC"/>
        </patternFill>
      </fill>
      <alignment horizontal="general" vertical="center"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0"/>
        <color theme="1"/>
        <name val="Calibri"/>
        <family val="2"/>
        <scheme val="minor"/>
      </font>
      <numFmt numFmtId="13" formatCode="0%"/>
      <alignment horizontal="general" vertical="center" textRotation="0" wrapText="1" indent="0" justifyLastLine="0" shrinkToFit="0" readingOrder="0"/>
      <border diagonalUp="0" diagonalDown="0">
        <left style="medium">
          <color indexed="64"/>
        </left>
        <right/>
        <top style="thin">
          <color indexed="64"/>
        </top>
        <bottom/>
        <vertical/>
        <horizontal/>
      </border>
    </dxf>
    <dxf>
      <font>
        <b val="0"/>
        <i val="0"/>
        <strike val="0"/>
        <condense val="0"/>
        <extend val="0"/>
        <outline val="0"/>
        <shadow val="0"/>
        <u val="none"/>
        <vertAlign val="baseline"/>
        <sz val="10"/>
        <color theme="1"/>
        <name val="Calibri"/>
        <family val="2"/>
        <scheme val="minor"/>
      </font>
      <numFmt numFmtId="13" formatCode="0%"/>
      <alignment horizontal="general" vertical="center"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0"/>
        <color theme="1"/>
        <name val="Calibri"/>
        <family val="2"/>
        <scheme val="minor"/>
      </font>
      <numFmt numFmtId="13" formatCode="0%"/>
      <fill>
        <patternFill patternType="solid">
          <fgColor indexed="64"/>
          <bgColor theme="7" tint="0.79998168889431442"/>
        </patternFill>
      </fill>
      <alignment horizontal="general" vertical="center" textRotation="0" wrapText="1" indent="0" justifyLastLine="0" shrinkToFit="0" readingOrder="0"/>
      <border diagonalUp="0" diagonalDown="0">
        <left style="thin">
          <color indexed="64"/>
        </left>
        <right/>
        <top style="thin">
          <color indexed="64"/>
        </top>
        <bottom/>
        <vertical/>
        <horizontal/>
      </border>
      <protection locked="0" hidden="0"/>
    </dxf>
    <dxf>
      <font>
        <b val="0"/>
        <i val="0"/>
        <strike val="0"/>
        <condense val="0"/>
        <extend val="0"/>
        <outline val="0"/>
        <shadow val="0"/>
        <u val="none"/>
        <vertAlign val="baseline"/>
        <sz val="10"/>
        <color theme="1"/>
        <name val="Calibri"/>
        <family val="2"/>
        <scheme val="minor"/>
      </font>
      <numFmt numFmtId="13" formatCode="0%"/>
      <fill>
        <patternFill patternType="solid">
          <fgColor indexed="64"/>
          <bgColor theme="7" tint="0.79998168889431442"/>
        </patternFill>
      </fill>
      <alignment horizontal="general" vertical="center" textRotation="0" wrapText="1" indent="0" justifyLastLine="0" shrinkToFit="0" readingOrder="0"/>
      <border diagonalUp="0" diagonalDown="0">
        <left style="thin">
          <color indexed="64"/>
        </left>
        <right/>
        <top style="thin">
          <color indexed="64"/>
        </top>
        <bottom/>
        <vertical/>
        <horizontal/>
      </border>
      <protection locked="0" hidden="0"/>
    </dxf>
    <dxf>
      <font>
        <b val="0"/>
        <i val="0"/>
        <strike val="0"/>
        <condense val="0"/>
        <extend val="0"/>
        <outline val="0"/>
        <shadow val="0"/>
        <u val="none"/>
        <vertAlign val="baseline"/>
        <sz val="10"/>
        <color theme="1"/>
        <name val="Calibri"/>
        <family val="2"/>
        <scheme val="minor"/>
      </font>
      <numFmt numFmtId="13" formatCode="0%"/>
      <fill>
        <patternFill patternType="solid">
          <fgColor indexed="64"/>
          <bgColor theme="7" tint="0.79998168889431442"/>
        </patternFill>
      </fill>
      <alignment horizontal="general" vertical="center" textRotation="0" wrapText="1" indent="0" justifyLastLine="0" shrinkToFit="0" readingOrder="0"/>
      <border diagonalUp="0" diagonalDown="0">
        <left style="thin">
          <color indexed="64"/>
        </left>
        <right/>
        <top style="thin">
          <color indexed="64"/>
        </top>
        <bottom/>
        <vertical/>
        <horizontal/>
      </border>
      <protection locked="0" hidden="0"/>
    </dxf>
    <dxf>
      <font>
        <b val="0"/>
        <i val="0"/>
        <strike val="0"/>
        <condense val="0"/>
        <extend val="0"/>
        <outline val="0"/>
        <shadow val="0"/>
        <u val="none"/>
        <vertAlign val="baseline"/>
        <sz val="10"/>
        <color theme="1"/>
        <name val="Calibri"/>
        <family val="2"/>
        <scheme val="minor"/>
      </font>
      <numFmt numFmtId="13" formatCode="0%"/>
      <fill>
        <patternFill patternType="solid">
          <fgColor indexed="64"/>
          <bgColor theme="7" tint="0.79998168889431442"/>
        </patternFill>
      </fill>
      <alignment horizontal="general" vertical="center" textRotation="0" wrapText="1" indent="0" justifyLastLine="0" shrinkToFit="0" readingOrder="0"/>
      <border diagonalUp="0" diagonalDown="0">
        <left style="thin">
          <color indexed="64"/>
        </left>
        <right/>
        <top style="thin">
          <color indexed="64"/>
        </top>
        <bottom/>
        <vertical/>
        <horizontal/>
      </border>
      <protection locked="0" hidden="0"/>
    </dxf>
    <dxf>
      <font>
        <b val="0"/>
        <i val="0"/>
        <strike val="0"/>
        <condense val="0"/>
        <extend val="0"/>
        <outline val="0"/>
        <shadow val="0"/>
        <u val="none"/>
        <vertAlign val="baseline"/>
        <sz val="10"/>
        <color theme="1"/>
        <name val="Calibri"/>
        <family val="2"/>
        <scheme val="minor"/>
      </font>
      <numFmt numFmtId="13" formatCode="0%"/>
      <fill>
        <patternFill patternType="solid">
          <fgColor indexed="64"/>
          <bgColor theme="7" tint="0.79998168889431442"/>
        </patternFill>
      </fill>
      <alignment horizontal="general" vertical="center" textRotation="0" wrapText="1" indent="0" justifyLastLine="0" shrinkToFit="0" readingOrder="0"/>
      <border diagonalUp="0" diagonalDown="0">
        <left style="thin">
          <color indexed="64"/>
        </left>
        <right/>
        <top style="thin">
          <color indexed="64"/>
        </top>
        <bottom/>
        <vertical/>
        <horizontal/>
      </border>
      <protection locked="0" hidden="0"/>
    </dxf>
    <dxf>
      <font>
        <b val="0"/>
        <i val="0"/>
        <strike val="0"/>
        <condense val="0"/>
        <extend val="0"/>
        <outline val="0"/>
        <shadow val="0"/>
        <u val="none"/>
        <vertAlign val="baseline"/>
        <sz val="10"/>
        <color theme="1"/>
        <name val="Calibri"/>
        <family val="2"/>
        <scheme val="minor"/>
      </font>
      <numFmt numFmtId="13" formatCode="0%"/>
      <fill>
        <patternFill patternType="solid">
          <fgColor indexed="64"/>
          <bgColor theme="7" tint="0.79998168889431442"/>
        </patternFill>
      </fill>
      <alignment horizontal="general" vertical="center" textRotation="0" wrapText="1" indent="0" justifyLastLine="0" shrinkToFit="0" readingOrder="0"/>
      <border diagonalUp="0" diagonalDown="0">
        <left style="thin">
          <color indexed="64"/>
        </left>
        <right/>
        <top style="thin">
          <color indexed="64"/>
        </top>
        <bottom/>
        <vertical/>
        <horizontal/>
      </border>
      <protection locked="0" hidden="0"/>
    </dxf>
    <dxf>
      <font>
        <b val="0"/>
        <i val="0"/>
        <strike val="0"/>
        <condense val="0"/>
        <extend val="0"/>
        <outline val="0"/>
        <shadow val="0"/>
        <u val="none"/>
        <vertAlign val="baseline"/>
        <sz val="10"/>
        <color theme="1"/>
        <name val="Calibri"/>
        <family val="2"/>
        <scheme val="minor"/>
      </font>
      <numFmt numFmtId="13" formatCode="0%"/>
      <fill>
        <patternFill patternType="solid">
          <fgColor indexed="64"/>
          <bgColor theme="7" tint="0.79998168889431442"/>
        </patternFill>
      </fill>
      <alignment horizontal="general" vertical="center" textRotation="0" wrapText="1" indent="0" justifyLastLine="0" shrinkToFit="0" readingOrder="0"/>
      <border diagonalUp="0" diagonalDown="0">
        <left style="thin">
          <color indexed="64"/>
        </left>
        <right/>
        <top style="thin">
          <color indexed="64"/>
        </top>
        <bottom/>
        <vertical/>
        <horizontal/>
      </border>
      <protection locked="0" hidden="0"/>
    </dxf>
    <dxf>
      <font>
        <b val="0"/>
        <i val="0"/>
        <strike val="0"/>
        <condense val="0"/>
        <extend val="0"/>
        <outline val="0"/>
        <shadow val="0"/>
        <u val="none"/>
        <vertAlign val="baseline"/>
        <sz val="10"/>
        <color theme="1"/>
        <name val="Calibri"/>
        <family val="2"/>
        <scheme val="minor"/>
      </font>
      <numFmt numFmtId="13" formatCode="0%"/>
      <fill>
        <patternFill patternType="solid">
          <fgColor indexed="64"/>
          <bgColor theme="7" tint="0.79998168889431442"/>
        </patternFill>
      </fill>
      <alignment horizontal="general" vertical="center" textRotation="0" wrapText="1" indent="0" justifyLastLine="0" shrinkToFit="0" readingOrder="0"/>
      <border diagonalUp="0" diagonalDown="0">
        <left style="thin">
          <color indexed="64"/>
        </left>
        <right/>
        <top style="thin">
          <color indexed="64"/>
        </top>
        <bottom/>
        <vertical/>
        <horizontal/>
      </border>
      <protection locked="0" hidden="0"/>
    </dxf>
    <dxf>
      <font>
        <b val="0"/>
        <i val="0"/>
        <strike val="0"/>
        <condense val="0"/>
        <extend val="0"/>
        <outline val="0"/>
        <shadow val="0"/>
        <u val="none"/>
        <vertAlign val="baseline"/>
        <sz val="10"/>
        <color theme="1"/>
        <name val="Calibri"/>
        <family val="2"/>
        <scheme val="minor"/>
      </font>
      <numFmt numFmtId="13" formatCode="0%"/>
      <fill>
        <patternFill patternType="solid">
          <fgColor indexed="64"/>
          <bgColor theme="7" tint="0.79998168889431442"/>
        </patternFill>
      </fill>
      <alignment horizontal="general" vertical="center" textRotation="0" wrapText="1" indent="0" justifyLastLine="0" shrinkToFit="0" readingOrder="0"/>
      <border diagonalUp="0" diagonalDown="0">
        <left style="thin">
          <color indexed="64"/>
        </left>
        <right/>
        <top style="thin">
          <color indexed="64"/>
        </top>
        <bottom/>
        <vertical/>
        <horizontal/>
      </border>
      <protection locked="0" hidden="0"/>
    </dxf>
    <dxf>
      <font>
        <b val="0"/>
        <i val="0"/>
        <strike val="0"/>
        <condense val="0"/>
        <extend val="0"/>
        <outline val="0"/>
        <shadow val="0"/>
        <u val="none"/>
        <vertAlign val="baseline"/>
        <sz val="10"/>
        <color theme="1"/>
        <name val="Calibri"/>
        <family val="2"/>
        <scheme val="minor"/>
      </font>
      <numFmt numFmtId="13" formatCode="0%"/>
      <fill>
        <patternFill patternType="solid">
          <fgColor indexed="64"/>
          <bgColor theme="7" tint="0.79998168889431442"/>
        </patternFill>
      </fill>
      <alignment horizontal="general" vertical="center" textRotation="0" wrapText="1" indent="0" justifyLastLine="0" shrinkToFit="0" readingOrder="0"/>
      <border diagonalUp="0" diagonalDown="0">
        <left style="thin">
          <color indexed="64"/>
        </left>
        <right/>
        <top style="thin">
          <color indexed="64"/>
        </top>
        <bottom/>
        <vertical/>
        <horizontal/>
      </border>
      <protection locked="0" hidden="0"/>
    </dxf>
    <dxf>
      <font>
        <b val="0"/>
        <i val="0"/>
        <strike val="0"/>
        <condense val="0"/>
        <extend val="0"/>
        <outline val="0"/>
        <shadow val="0"/>
        <u val="none"/>
        <vertAlign val="baseline"/>
        <sz val="10"/>
        <color theme="1"/>
        <name val="Calibri"/>
        <family val="2"/>
        <scheme val="minor"/>
      </font>
      <numFmt numFmtId="13" formatCode="0%"/>
      <fill>
        <patternFill patternType="solid">
          <fgColor indexed="64"/>
          <bgColor theme="7" tint="0.79998168889431442"/>
        </patternFill>
      </fill>
      <alignment horizontal="general" vertical="center" textRotation="0" wrapText="1" indent="0" justifyLastLine="0" shrinkToFit="0" readingOrder="0"/>
      <border diagonalUp="0" diagonalDown="0">
        <left style="thin">
          <color indexed="64"/>
        </left>
        <right/>
        <top style="thin">
          <color indexed="64"/>
        </top>
        <bottom/>
        <vertical/>
        <horizontal/>
      </border>
      <protection locked="0" hidden="0"/>
    </dxf>
    <dxf>
      <font>
        <b val="0"/>
        <i val="0"/>
        <strike val="0"/>
        <condense val="0"/>
        <extend val="0"/>
        <outline val="0"/>
        <shadow val="0"/>
        <u val="none"/>
        <vertAlign val="baseline"/>
        <sz val="10"/>
        <color theme="1"/>
        <name val="Calibri"/>
        <family val="2"/>
        <scheme val="minor"/>
      </font>
      <numFmt numFmtId="13" formatCode="0%"/>
      <fill>
        <patternFill patternType="solid">
          <fgColor indexed="64"/>
          <bgColor theme="7" tint="0.79998168889431442"/>
        </patternFill>
      </fill>
      <alignment horizontal="general" vertical="center" textRotation="0" wrapText="1" indent="0" justifyLastLine="0" shrinkToFit="0" readingOrder="0"/>
      <border diagonalUp="0" diagonalDown="0">
        <left style="thin">
          <color indexed="64"/>
        </left>
        <right/>
        <top style="thin">
          <color indexed="64"/>
        </top>
        <bottom/>
        <vertical/>
        <horizontal/>
      </border>
      <protection locked="0" hidden="0"/>
    </dxf>
    <dxf>
      <font>
        <b val="0"/>
        <i val="0"/>
        <strike val="0"/>
        <condense val="0"/>
        <extend val="0"/>
        <outline val="0"/>
        <shadow val="0"/>
        <u val="none"/>
        <vertAlign val="baseline"/>
        <sz val="10"/>
        <color theme="1"/>
        <name val="Calibri"/>
        <family val="2"/>
        <scheme val="minor"/>
      </font>
      <numFmt numFmtId="13" formatCode="0%"/>
      <fill>
        <patternFill patternType="solid">
          <fgColor indexed="64"/>
          <bgColor theme="7" tint="0.79998168889431442"/>
        </patternFill>
      </fill>
      <alignment horizontal="general" vertical="center" textRotation="0" wrapText="1" indent="0" justifyLastLine="0" shrinkToFit="0" readingOrder="0"/>
      <border diagonalUp="0" diagonalDown="0">
        <left style="thin">
          <color indexed="64"/>
        </left>
        <right/>
        <top style="thin">
          <color indexed="64"/>
        </top>
        <bottom/>
        <vertical/>
        <horizontal/>
      </border>
      <protection locked="0" hidden="0"/>
    </dxf>
    <dxf>
      <font>
        <b val="0"/>
        <i val="0"/>
        <strike val="0"/>
        <condense val="0"/>
        <extend val="0"/>
        <outline val="0"/>
        <shadow val="0"/>
        <u val="none"/>
        <vertAlign val="baseline"/>
        <sz val="10"/>
        <color theme="1"/>
        <name val="Calibri"/>
        <family val="2"/>
        <scheme val="minor"/>
      </font>
      <numFmt numFmtId="13" formatCode="0%"/>
      <fill>
        <patternFill patternType="solid">
          <fgColor indexed="64"/>
          <bgColor theme="7" tint="0.79998168889431442"/>
        </patternFill>
      </fill>
      <alignment horizontal="general" vertical="center" textRotation="0" wrapText="1" indent="0" justifyLastLine="0" shrinkToFit="0" readingOrder="0"/>
      <border diagonalUp="0" diagonalDown="0">
        <left style="thin">
          <color indexed="64"/>
        </left>
        <right/>
        <top style="thin">
          <color indexed="64"/>
        </top>
        <bottom/>
        <vertical/>
        <horizontal/>
      </border>
      <protection locked="0" hidden="0"/>
    </dxf>
    <dxf>
      <font>
        <b val="0"/>
        <i val="0"/>
        <strike val="0"/>
        <condense val="0"/>
        <extend val="0"/>
        <outline val="0"/>
        <shadow val="0"/>
        <u val="none"/>
        <vertAlign val="baseline"/>
        <sz val="10"/>
        <color theme="1"/>
        <name val="Calibri"/>
        <family val="2"/>
        <scheme val="minor"/>
      </font>
      <numFmt numFmtId="13" formatCode="0%"/>
      <fill>
        <patternFill patternType="solid">
          <fgColor indexed="64"/>
          <bgColor theme="7" tint="0.79998168889431442"/>
        </patternFill>
      </fill>
      <alignment horizontal="general" vertical="center" textRotation="0" wrapText="1" indent="0" justifyLastLine="0" shrinkToFit="0" readingOrder="0"/>
      <border diagonalUp="0" diagonalDown="0">
        <left style="thin">
          <color indexed="64"/>
        </left>
        <right/>
        <top style="thin">
          <color indexed="64"/>
        </top>
        <bottom/>
        <vertical/>
        <horizontal/>
      </border>
      <protection locked="0" hidden="0"/>
    </dxf>
    <dxf>
      <font>
        <b val="0"/>
        <i val="0"/>
        <strike val="0"/>
        <condense val="0"/>
        <extend val="0"/>
        <outline val="0"/>
        <shadow val="0"/>
        <u val="none"/>
        <vertAlign val="baseline"/>
        <sz val="10"/>
        <color theme="1"/>
        <name val="Calibri"/>
        <family val="2"/>
        <scheme val="minor"/>
      </font>
      <numFmt numFmtId="13" formatCode="0%"/>
      <fill>
        <patternFill patternType="solid">
          <fgColor indexed="64"/>
          <bgColor theme="7" tint="0.79998168889431442"/>
        </patternFill>
      </fill>
      <alignment horizontal="general" vertical="center" textRotation="0" wrapText="1" indent="0" justifyLastLine="0" shrinkToFit="0" readingOrder="0"/>
      <border diagonalUp="0" diagonalDown="0">
        <left style="thin">
          <color indexed="64"/>
        </left>
        <right/>
        <top style="thin">
          <color indexed="64"/>
        </top>
        <bottom/>
        <vertical/>
        <horizontal/>
      </border>
      <protection locked="0" hidden="0"/>
    </dxf>
    <dxf>
      <font>
        <b val="0"/>
        <i val="0"/>
        <strike val="0"/>
        <condense val="0"/>
        <extend val="0"/>
        <outline val="0"/>
        <shadow val="0"/>
        <u val="none"/>
        <vertAlign val="baseline"/>
        <sz val="10"/>
        <color theme="1"/>
        <name val="Calibri"/>
        <family val="2"/>
        <scheme val="minor"/>
      </font>
      <numFmt numFmtId="13" formatCode="0%"/>
      <fill>
        <patternFill patternType="solid">
          <fgColor indexed="64"/>
          <bgColor theme="7" tint="0.79998168889431442"/>
        </patternFill>
      </fill>
      <alignment horizontal="general" vertical="center" textRotation="0" wrapText="1" indent="0" justifyLastLine="0" shrinkToFit="0" readingOrder="0"/>
      <border diagonalUp="0" diagonalDown="0">
        <left style="thin">
          <color indexed="64"/>
        </left>
        <right/>
        <top style="thin">
          <color indexed="64"/>
        </top>
        <bottom/>
        <vertical/>
        <horizontal/>
      </border>
      <protection locked="0" hidden="0"/>
    </dxf>
    <dxf>
      <font>
        <b val="0"/>
        <i val="0"/>
        <strike val="0"/>
        <condense val="0"/>
        <extend val="0"/>
        <outline val="0"/>
        <shadow val="0"/>
        <u val="none"/>
        <vertAlign val="baseline"/>
        <sz val="10"/>
        <color theme="1"/>
        <name val="Calibri"/>
        <family val="2"/>
        <scheme val="minor"/>
      </font>
      <numFmt numFmtId="13" formatCode="0%"/>
      <fill>
        <patternFill patternType="solid">
          <fgColor indexed="64"/>
          <bgColor theme="7" tint="0.79998168889431442"/>
        </patternFill>
      </fill>
      <alignment horizontal="general" vertical="center" textRotation="0" wrapText="1" indent="0" justifyLastLine="0" shrinkToFit="0" readingOrder="0"/>
      <border diagonalUp="0" diagonalDown="0">
        <left style="thin">
          <color indexed="64"/>
        </left>
        <right/>
        <top style="thin">
          <color indexed="64"/>
        </top>
        <bottom/>
        <vertical/>
        <horizontal/>
      </border>
      <protection locked="0" hidden="0"/>
    </dxf>
    <dxf>
      <font>
        <b val="0"/>
        <i val="0"/>
        <strike val="0"/>
        <condense val="0"/>
        <extend val="0"/>
        <outline val="0"/>
        <shadow val="0"/>
        <u val="none"/>
        <vertAlign val="baseline"/>
        <sz val="10"/>
        <color theme="1"/>
        <name val="Calibri"/>
        <family val="2"/>
        <scheme val="minor"/>
      </font>
      <numFmt numFmtId="13" formatCode="0%"/>
      <fill>
        <patternFill patternType="solid">
          <fgColor indexed="64"/>
          <bgColor theme="7" tint="0.79998168889431442"/>
        </patternFill>
      </fill>
      <alignment horizontal="general" vertical="center" textRotation="0" wrapText="1" indent="0" justifyLastLine="0" shrinkToFit="0" readingOrder="0"/>
      <border diagonalUp="0" diagonalDown="0">
        <left style="thin">
          <color indexed="64"/>
        </left>
        <right/>
        <top style="thin">
          <color indexed="64"/>
        </top>
        <bottom/>
        <vertical/>
        <horizontal/>
      </border>
      <protection locked="0" hidden="0"/>
    </dxf>
    <dxf>
      <font>
        <b val="0"/>
        <i val="0"/>
        <strike val="0"/>
        <condense val="0"/>
        <extend val="0"/>
        <outline val="0"/>
        <shadow val="0"/>
        <u val="none"/>
        <vertAlign val="baseline"/>
        <sz val="10"/>
        <color theme="1"/>
        <name val="Calibri"/>
        <family val="2"/>
        <scheme val="minor"/>
      </font>
      <numFmt numFmtId="13" formatCode="0%"/>
      <fill>
        <patternFill patternType="solid">
          <fgColor indexed="64"/>
          <bgColor theme="7" tint="0.79998168889431442"/>
        </patternFill>
      </fill>
      <alignment horizontal="general" vertical="center" textRotation="0" wrapText="1" indent="0" justifyLastLine="0" shrinkToFit="0" readingOrder="0"/>
      <border diagonalUp="0" diagonalDown="0">
        <left style="thin">
          <color indexed="64"/>
        </left>
        <right/>
        <top style="thin">
          <color indexed="64"/>
        </top>
        <bottom/>
        <vertical/>
        <horizontal/>
      </border>
      <protection locked="0" hidden="0"/>
    </dxf>
    <dxf>
      <font>
        <b val="0"/>
        <i val="0"/>
        <strike val="0"/>
        <condense val="0"/>
        <extend val="0"/>
        <outline val="0"/>
        <shadow val="0"/>
        <u val="none"/>
        <vertAlign val="baseline"/>
        <sz val="10"/>
        <color theme="1"/>
        <name val="Calibri"/>
        <family val="2"/>
        <scheme val="minor"/>
      </font>
      <numFmt numFmtId="13" formatCode="0%"/>
      <fill>
        <patternFill patternType="solid">
          <fgColor indexed="64"/>
          <bgColor theme="7" tint="0.79998168889431442"/>
        </patternFill>
      </fill>
      <alignment horizontal="general" vertical="center" textRotation="0" wrapText="1" indent="0" justifyLastLine="0" shrinkToFit="0" readingOrder="0"/>
      <border diagonalUp="0" diagonalDown="0">
        <left style="thin">
          <color indexed="64"/>
        </left>
        <right/>
        <top style="thin">
          <color indexed="64"/>
        </top>
        <bottom/>
        <vertical/>
        <horizontal/>
      </border>
      <protection locked="0" hidden="0"/>
    </dxf>
    <dxf>
      <font>
        <b val="0"/>
        <i val="0"/>
        <strike val="0"/>
        <condense val="0"/>
        <extend val="0"/>
        <outline val="0"/>
        <shadow val="0"/>
        <u val="none"/>
        <vertAlign val="baseline"/>
        <sz val="10"/>
        <color theme="1"/>
        <name val="Calibri"/>
        <family val="2"/>
        <scheme val="minor"/>
      </font>
      <numFmt numFmtId="13" formatCode="0%"/>
      <fill>
        <patternFill patternType="solid">
          <fgColor indexed="64"/>
          <bgColor theme="7" tint="0.79998168889431442"/>
        </patternFill>
      </fill>
      <alignment horizontal="general" vertical="center" textRotation="0" wrapText="1" indent="0" justifyLastLine="0" shrinkToFit="0" readingOrder="0"/>
      <border diagonalUp="0" diagonalDown="0">
        <left style="thin">
          <color indexed="64"/>
        </left>
        <right/>
        <top style="thin">
          <color indexed="64"/>
        </top>
        <bottom/>
        <vertical/>
        <horizontal/>
      </border>
      <protection locked="0" hidden="0"/>
    </dxf>
    <dxf>
      <font>
        <b val="0"/>
        <i val="0"/>
        <strike val="0"/>
        <condense val="0"/>
        <extend val="0"/>
        <outline val="0"/>
        <shadow val="0"/>
        <u val="none"/>
        <vertAlign val="baseline"/>
        <sz val="10"/>
        <color theme="1"/>
        <name val="Calibri"/>
        <family val="2"/>
        <scheme val="minor"/>
      </font>
      <numFmt numFmtId="13" formatCode="0%"/>
      <fill>
        <patternFill patternType="solid">
          <fgColor indexed="64"/>
          <bgColor rgb="FFFF99CC"/>
        </patternFill>
      </fill>
      <alignment horizontal="general" vertical="center"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0"/>
        <color theme="1"/>
        <name val="Calibri"/>
        <family val="2"/>
        <scheme val="minor"/>
      </font>
      <numFmt numFmtId="14" formatCode="0.00%"/>
      <fill>
        <patternFill patternType="solid">
          <fgColor indexed="64"/>
          <bgColor theme="7" tint="0.79998168889431442"/>
        </patternFill>
      </fill>
      <alignment horizontal="general" vertical="center" textRotation="0" wrapText="1" indent="0" justifyLastLine="0" shrinkToFit="0" readingOrder="0"/>
      <border diagonalUp="0" diagonalDown="0">
        <left style="thin">
          <color indexed="64"/>
        </left>
        <right/>
        <top style="thin">
          <color indexed="64"/>
        </top>
        <bottom/>
        <vertical/>
        <horizontal/>
      </border>
      <protection locked="0" hidden="0"/>
    </dxf>
    <dxf>
      <font>
        <b val="0"/>
        <i val="0"/>
        <strike val="0"/>
        <condense val="0"/>
        <extend val="0"/>
        <outline val="0"/>
        <shadow val="0"/>
        <u val="none"/>
        <vertAlign val="baseline"/>
        <sz val="10"/>
        <color theme="1"/>
        <name val="Calibri"/>
        <family val="2"/>
        <scheme val="minor"/>
      </font>
      <numFmt numFmtId="14" formatCode="0.00%"/>
      <fill>
        <patternFill patternType="solid">
          <fgColor indexed="64"/>
          <bgColor theme="7" tint="0.79998168889431442"/>
        </patternFill>
      </fill>
      <alignment horizontal="general" vertical="center" textRotation="0" wrapText="1" indent="0" justifyLastLine="0" shrinkToFit="0" readingOrder="0"/>
      <border diagonalUp="0" diagonalDown="0">
        <left style="thin">
          <color indexed="64"/>
        </left>
        <right/>
        <top style="thin">
          <color indexed="64"/>
        </top>
        <bottom/>
        <vertical/>
        <horizontal/>
      </border>
      <protection locked="0" hidden="0"/>
    </dxf>
    <dxf>
      <font>
        <b val="0"/>
        <i val="0"/>
        <strike val="0"/>
        <condense val="0"/>
        <extend val="0"/>
        <outline val="0"/>
        <shadow val="0"/>
        <u val="none"/>
        <vertAlign val="baseline"/>
        <sz val="10"/>
        <color theme="1"/>
        <name val="Calibri"/>
        <family val="2"/>
        <scheme val="minor"/>
      </font>
      <numFmt numFmtId="4" formatCode="#,##0.00"/>
      <alignment horizontal="general" vertical="center" textRotation="0" wrapText="1" indent="0" justifyLastLine="0" shrinkToFit="0" readingOrder="0"/>
      <border diagonalUp="0" diagonalDown="0">
        <left style="thin">
          <color indexed="64"/>
        </left>
        <right/>
        <top style="thin">
          <color indexed="64"/>
        </top>
        <bottom/>
        <vertical/>
        <horizontal/>
      </border>
    </dxf>
    <dxf>
      <font>
        <b val="0"/>
        <i val="0"/>
        <strike val="0"/>
        <condense val="0"/>
        <extend val="0"/>
        <outline val="0"/>
        <shadow val="0"/>
        <u val="none"/>
        <vertAlign val="baseline"/>
        <sz val="10"/>
        <color theme="1"/>
        <name val="Calibri"/>
        <family val="2"/>
        <scheme val="minor"/>
      </font>
      <numFmt numFmtId="4" formatCode="#,##0.00"/>
      <fill>
        <patternFill patternType="solid">
          <fgColor indexed="64"/>
          <bgColor theme="7" tint="0.79998168889431442"/>
        </patternFill>
      </fill>
      <alignment horizontal="right" vertical="center" textRotation="0" wrapText="1" indent="0" justifyLastLine="0" shrinkToFit="0" readingOrder="0"/>
      <border diagonalUp="0" diagonalDown="0">
        <left style="thin">
          <color indexed="64"/>
        </left>
        <right/>
        <top style="thin">
          <color indexed="64"/>
        </top>
        <bottom/>
        <vertical/>
        <horizontal/>
      </border>
      <protection locked="0" hidden="0"/>
    </dxf>
    <dxf>
      <font>
        <b val="0"/>
        <i val="0"/>
        <strike val="0"/>
        <condense val="0"/>
        <extend val="0"/>
        <outline val="0"/>
        <shadow val="0"/>
        <u val="none"/>
        <vertAlign val="baseline"/>
        <sz val="9"/>
        <color theme="1"/>
        <name val="Calibri"/>
        <family val="2"/>
        <scheme val="minor"/>
      </font>
      <numFmt numFmtId="13" formatCode="0%"/>
      <fill>
        <patternFill patternType="solid">
          <fgColor indexed="64"/>
          <bgColor theme="7" tint="0.79998168889431442"/>
        </patternFill>
      </fill>
      <alignment horizontal="general" vertical="center" textRotation="0" wrapText="1" indent="0" justifyLastLine="0" shrinkToFit="0" readingOrder="0"/>
      <border diagonalUp="0" diagonalDown="0">
        <left style="thin">
          <color indexed="64"/>
        </left>
        <right/>
        <top style="thin">
          <color indexed="64"/>
        </top>
        <bottom/>
        <vertical/>
        <horizontal/>
      </border>
      <protection locked="0" hidden="0"/>
    </dxf>
    <dxf>
      <font>
        <b val="0"/>
        <i val="0"/>
        <strike val="0"/>
        <condense val="0"/>
        <extend val="0"/>
        <outline val="0"/>
        <shadow val="0"/>
        <u val="none"/>
        <vertAlign val="baseline"/>
        <sz val="9"/>
        <color theme="1"/>
        <name val="Calibri"/>
        <family val="2"/>
        <scheme val="minor"/>
      </font>
      <fill>
        <patternFill patternType="solid">
          <fgColor indexed="64"/>
          <bgColor theme="7" tint="0.79998168889431442"/>
        </patternFill>
      </fill>
      <alignment horizontal="general" vertical="center" textRotation="0" wrapText="1" indent="0" justifyLastLine="0" shrinkToFit="0" readingOrder="0"/>
      <border diagonalUp="0" diagonalDown="0">
        <left style="thin">
          <color indexed="64"/>
        </left>
        <right/>
        <top style="thin">
          <color indexed="64"/>
        </top>
        <bottom/>
        <vertical/>
        <horizontal/>
      </border>
      <protection locked="0" hidden="0"/>
    </dxf>
    <dxf>
      <fill>
        <patternFill patternType="solid">
          <fgColor indexed="64"/>
          <bgColor theme="7" tint="0.79998168889431442"/>
        </patternFill>
      </fill>
      <alignment horizontal="general" vertical="center" textRotation="0" wrapText="1" indent="0" justifyLastLine="0" shrinkToFit="0" readingOrder="0"/>
      <border diagonalUp="0" diagonalDown="0">
        <left/>
        <right/>
        <top style="thin">
          <color indexed="64"/>
        </top>
        <bottom/>
        <vertical/>
        <horizontal/>
      </border>
      <protection locked="0" hidden="0"/>
    </dxf>
    <dxf>
      <fill>
        <patternFill patternType="solid">
          <fgColor indexed="64"/>
          <bgColor theme="7" tint="0.79998168889431442"/>
        </patternFill>
      </fill>
      <alignment horizontal="general" vertical="center" textRotation="0" wrapText="1" indent="0" justifyLastLine="0" shrinkToFit="0" readingOrder="0"/>
      <border diagonalUp="0" diagonalDown="0">
        <left/>
        <right/>
        <top style="thin">
          <color indexed="64"/>
        </top>
        <bottom/>
        <vertical/>
        <horizontal/>
      </border>
      <protection locked="0" hidden="0"/>
    </dxf>
    <dxf>
      <fill>
        <patternFill patternType="solid">
          <fgColor indexed="64"/>
          <bgColor theme="7" tint="0.79998168889431442"/>
        </patternFill>
      </fill>
      <alignment horizontal="general" vertical="center" textRotation="0" wrapText="1" indent="0" justifyLastLine="0" shrinkToFit="0" readingOrder="0"/>
      <border diagonalUp="0" diagonalDown="0">
        <left/>
        <right/>
        <top style="thin">
          <color indexed="64"/>
        </top>
        <bottom/>
        <vertical/>
        <horizontal/>
      </border>
      <protection locked="0" hidden="0"/>
    </dxf>
    <dxf>
      <font>
        <b val="0"/>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horizontal="left" vertical="center" textRotation="0" wrapText="1" indent="0" justifyLastLine="0" shrinkToFit="0" readingOrder="0"/>
      <border diagonalUp="0" diagonalDown="0">
        <left style="thin">
          <color indexed="64"/>
        </left>
        <right/>
        <top style="thin">
          <color indexed="64"/>
        </top>
        <bottom/>
        <vertical/>
        <horizontal/>
      </border>
      <protection locked="0" hidden="0"/>
    </dxf>
    <dxf>
      <font>
        <b val="0"/>
        <i val="0"/>
        <strike val="0"/>
        <condense val="0"/>
        <extend val="0"/>
        <outline val="0"/>
        <shadow val="0"/>
        <u val="none"/>
        <vertAlign val="baseline"/>
        <sz val="10"/>
        <color theme="1"/>
        <name val="Calibri"/>
        <family val="2"/>
        <scheme val="minor"/>
      </font>
      <fill>
        <patternFill patternType="solid">
          <fgColor indexed="64"/>
          <bgColor theme="7" tint="0.79998168889431442"/>
        </patternFill>
      </fill>
      <alignment horizontal="left" vertical="center" textRotation="0" wrapText="1" indent="0" justifyLastLine="0" shrinkToFit="0" readingOrder="0"/>
      <border diagonalUp="0" diagonalDown="0">
        <left style="thin">
          <color indexed="64"/>
        </left>
        <right/>
        <top style="thin">
          <color indexed="64"/>
        </top>
        <bottom/>
        <vertical/>
        <horizontal/>
      </border>
      <protection locked="0" hidden="0"/>
    </dxf>
    <dxf>
      <font>
        <b val="0"/>
        <i val="0"/>
        <strike val="0"/>
        <condense val="0"/>
        <extend val="0"/>
        <outline val="0"/>
        <shadow val="0"/>
        <u val="none"/>
        <vertAlign val="baseline"/>
        <sz val="10"/>
        <color theme="1"/>
        <name val="Calibri"/>
        <family val="2"/>
        <scheme val="minor"/>
      </font>
      <numFmt numFmtId="164" formatCode="dd/mm/yy;@"/>
      <fill>
        <patternFill patternType="solid">
          <fgColor indexed="64"/>
          <bgColor theme="7" tint="0.79998168889431442"/>
        </patternFill>
      </fill>
      <alignment horizontal="center" vertical="center" textRotation="0" wrapText="1" indent="0" justifyLastLine="0" shrinkToFit="0" readingOrder="0"/>
      <border diagonalUp="0" diagonalDown="0">
        <left style="thin">
          <color indexed="64"/>
        </left>
        <right/>
        <top style="thin">
          <color indexed="64"/>
        </top>
        <bottom/>
        <vertical/>
        <horizontal/>
      </border>
      <protection locked="0" hidden="0"/>
    </dxf>
    <dxf>
      <font>
        <b val="0"/>
        <i val="0"/>
        <strike val="0"/>
        <condense val="0"/>
        <extend val="0"/>
        <outline val="0"/>
        <shadow val="0"/>
        <u val="none"/>
        <vertAlign val="baseline"/>
        <sz val="10"/>
        <color theme="1"/>
        <name val="Calibri"/>
        <family val="2"/>
        <scheme val="minor"/>
      </font>
      <numFmt numFmtId="1" formatCode="0"/>
      <fill>
        <patternFill patternType="solid">
          <fgColor indexed="64"/>
          <bgColor theme="7" tint="0.79998168889431442"/>
        </patternFill>
      </fill>
      <alignment horizontal="center" vertical="center" textRotation="0" wrapText="1" indent="0" justifyLastLine="0" shrinkToFit="0" readingOrder="0"/>
      <border diagonalUp="0" diagonalDown="0">
        <left/>
        <right/>
        <top style="thin">
          <color indexed="64"/>
        </top>
        <bottom/>
        <vertical/>
        <horizontal/>
      </border>
      <protection locked="0" hidden="0"/>
    </dxf>
    <dxf>
      <border outline="0">
        <left style="medium">
          <color auto="1"/>
        </left>
        <right style="medium">
          <color indexed="64"/>
        </right>
        <top style="thin">
          <color indexed="64"/>
        </top>
      </border>
    </dxf>
  </dxfs>
  <tableStyles count="2" defaultTableStyle="TableStyleMedium2" defaultPivotStyle="PivotStyleLight16">
    <tableStyle name="Style de tableau 1" pivot="0" count="0" xr9:uid="{ED3A43AB-2E83-4D78-99F5-40551DE3C291}"/>
    <tableStyle name="Style de tableau 2" pivot="0" count="0" xr9:uid="{BBE40868-D1B1-4727-82EA-E2EF74971CEA}"/>
  </tableStyles>
  <colors>
    <mruColors>
      <color rgb="FFCC9900"/>
      <color rgb="FFFF99CC"/>
      <color rgb="FFFFF9E7"/>
      <color rgb="FF33CC33"/>
      <color rgb="FF00CC66"/>
      <color rgb="FF66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0</xdr:col>
      <xdr:colOff>83820</xdr:colOff>
      <xdr:row>9</xdr:row>
      <xdr:rowOff>118110</xdr:rowOff>
    </xdr:from>
    <xdr:to>
      <xdr:col>0</xdr:col>
      <xdr:colOff>415290</xdr:colOff>
      <xdr:row>11</xdr:row>
      <xdr:rowOff>73238</xdr:rowOff>
    </xdr:to>
    <xdr:pic>
      <xdr:nvPicPr>
        <xdr:cNvPr id="5" name="Image 4" descr="Résultat de recherche d'images pour &quot;pictogramme danger&quot;">
          <a:extLst>
            <a:ext uri="{FF2B5EF4-FFF2-40B4-BE49-F238E27FC236}">
              <a16:creationId xmlns:a16="http://schemas.microsoft.com/office/drawing/2014/main" id="{A4002722-4CD8-429D-866F-FAFE9D63D289}"/>
            </a:ext>
          </a:extLst>
        </xdr:cNvPr>
        <xdr:cNvPicPr/>
      </xdr:nvPicPr>
      <xdr:blipFill>
        <a:blip xmlns:r="http://schemas.openxmlformats.org/officeDocument/2006/relationships" r:embed="rId1" cstate="print"/>
        <a:srcRect/>
        <a:stretch>
          <a:fillRect/>
        </a:stretch>
      </xdr:blipFill>
      <xdr:spPr bwMode="auto">
        <a:xfrm>
          <a:off x="83820" y="1314450"/>
          <a:ext cx="304800" cy="339090"/>
        </a:xfrm>
        <a:prstGeom prst="rect">
          <a:avLst/>
        </a:prstGeom>
        <a:noFill/>
        <a:ln w="9525">
          <a:noFill/>
          <a:miter lim="800000"/>
          <a:headEnd/>
          <a:tailEnd/>
        </a:ln>
      </xdr:spPr>
    </xdr:pic>
    <xdr:clientData/>
  </xdr:twoCellAnchor>
  <xdr:twoCellAnchor editAs="oneCell">
    <xdr:from>
      <xdr:col>0</xdr:col>
      <xdr:colOff>0</xdr:colOff>
      <xdr:row>0</xdr:row>
      <xdr:rowOff>8467</xdr:rowOff>
    </xdr:from>
    <xdr:to>
      <xdr:col>2</xdr:col>
      <xdr:colOff>407457</xdr:colOff>
      <xdr:row>4</xdr:row>
      <xdr:rowOff>115147</xdr:rowOff>
    </xdr:to>
    <xdr:pic>
      <xdr:nvPicPr>
        <xdr:cNvPr id="2" name="Image 1" descr="Logos wallons - Wallonie">
          <a:extLst>
            <a:ext uri="{FF2B5EF4-FFF2-40B4-BE49-F238E27FC236}">
              <a16:creationId xmlns:a16="http://schemas.microsoft.com/office/drawing/2014/main" id="{2AFF47E1-0CED-E932-D840-E0F3125F061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8467"/>
          <a:ext cx="2098886" cy="11226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304801</xdr:colOff>
      <xdr:row>0</xdr:row>
      <xdr:rowOff>209550</xdr:rowOff>
    </xdr:from>
    <xdr:to>
      <xdr:col>1</xdr:col>
      <xdr:colOff>607219</xdr:colOff>
      <xdr:row>3</xdr:row>
      <xdr:rowOff>161925</xdr:rowOff>
    </xdr:to>
    <xdr:pic>
      <xdr:nvPicPr>
        <xdr:cNvPr id="2" name="Image 1" descr="spw_economie.png">
          <a:extLst>
            <a:ext uri="{FF2B5EF4-FFF2-40B4-BE49-F238E27FC236}">
              <a16:creationId xmlns:a16="http://schemas.microsoft.com/office/drawing/2014/main" id="{83271ABF-697B-4182-87CE-5DE23BCA1F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1" y="209550"/>
          <a:ext cx="1695449"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1611923</xdr:colOff>
      <xdr:row>2</xdr:row>
      <xdr:rowOff>185266</xdr:rowOff>
    </xdr:to>
    <xdr:pic>
      <xdr:nvPicPr>
        <xdr:cNvPr id="2" name="Image 1" descr="spw_economie.png">
          <a:extLst>
            <a:ext uri="{FF2B5EF4-FFF2-40B4-BE49-F238E27FC236}">
              <a16:creationId xmlns:a16="http://schemas.microsoft.com/office/drawing/2014/main" id="{75A287B6-F249-41DD-B87F-37BCDCE981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0" y="0"/>
          <a:ext cx="1611923" cy="6615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38100</xdr:colOff>
      <xdr:row>0</xdr:row>
      <xdr:rowOff>85726</xdr:rowOff>
    </xdr:from>
    <xdr:to>
      <xdr:col>1</xdr:col>
      <xdr:colOff>592832</xdr:colOff>
      <xdr:row>2</xdr:row>
      <xdr:rowOff>114300</xdr:rowOff>
    </xdr:to>
    <xdr:pic>
      <xdr:nvPicPr>
        <xdr:cNvPr id="4" name="Image 3">
          <a:extLst>
            <a:ext uri="{FF2B5EF4-FFF2-40B4-BE49-F238E27FC236}">
              <a16:creationId xmlns:a16="http://schemas.microsoft.com/office/drawing/2014/main" id="{FB9BBBAD-022E-4C47-81B6-C7BF5DF52F8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100" y="85726"/>
          <a:ext cx="1543050" cy="761999"/>
        </a:xfrm>
        <a:prstGeom prst="rect">
          <a:avLst/>
        </a:prstGeom>
      </xdr:spPr>
    </xdr:pic>
    <xdr:clientData/>
  </xdr:twoCellAnchor>
  <xdr:twoCellAnchor editAs="oneCell">
    <xdr:from>
      <xdr:col>0</xdr:col>
      <xdr:colOff>59976</xdr:colOff>
      <xdr:row>6</xdr:row>
      <xdr:rowOff>60741</xdr:rowOff>
    </xdr:from>
    <xdr:to>
      <xdr:col>0</xdr:col>
      <xdr:colOff>245396</xdr:colOff>
      <xdr:row>8</xdr:row>
      <xdr:rowOff>77912</xdr:rowOff>
    </xdr:to>
    <xdr:pic>
      <xdr:nvPicPr>
        <xdr:cNvPr id="5" name="Image 4" descr="Résultat de recherche d'images pour &quot;pictogramme danger&quot;">
          <a:extLst>
            <a:ext uri="{FF2B5EF4-FFF2-40B4-BE49-F238E27FC236}">
              <a16:creationId xmlns:a16="http://schemas.microsoft.com/office/drawing/2014/main" id="{D7C6EEE0-08EC-4746-9498-358B58684C1A}"/>
            </a:ext>
          </a:extLst>
        </xdr:cNvPr>
        <xdr:cNvPicPr/>
      </xdr:nvPicPr>
      <xdr:blipFill>
        <a:blip xmlns:r="http://schemas.openxmlformats.org/officeDocument/2006/relationships" r:embed="rId2" cstate="print"/>
        <a:srcRect/>
        <a:stretch>
          <a:fillRect/>
        </a:stretch>
      </xdr:blipFill>
      <xdr:spPr bwMode="auto">
        <a:xfrm>
          <a:off x="9822541" y="1450270"/>
          <a:ext cx="177800" cy="180834"/>
        </a:xfrm>
        <a:prstGeom prst="rect">
          <a:avLst/>
        </a:prstGeom>
        <a:noFill/>
        <a:ln w="9525">
          <a:noFill/>
          <a:miter lim="800000"/>
          <a:headEnd/>
          <a:tailEnd/>
        </a:ln>
      </xdr:spPr>
    </xdr:pic>
    <xdr:clientData/>
  </xdr:twoCellAnchor>
  <xdr:twoCellAnchor editAs="oneCell">
    <xdr:from>
      <xdr:col>0</xdr:col>
      <xdr:colOff>175847</xdr:colOff>
      <xdr:row>11</xdr:row>
      <xdr:rowOff>119324</xdr:rowOff>
    </xdr:from>
    <xdr:to>
      <xdr:col>0</xdr:col>
      <xdr:colOff>720133</xdr:colOff>
      <xdr:row>13</xdr:row>
      <xdr:rowOff>130165</xdr:rowOff>
    </xdr:to>
    <xdr:pic>
      <xdr:nvPicPr>
        <xdr:cNvPr id="7" name="Image 6" descr="Résultat de recherche d'images pour &quot;pictogramme danger&quot;">
          <a:extLst>
            <a:ext uri="{FF2B5EF4-FFF2-40B4-BE49-F238E27FC236}">
              <a16:creationId xmlns:a16="http://schemas.microsoft.com/office/drawing/2014/main" id="{A675B77D-1A59-48F4-896F-B4530F341C9A}"/>
            </a:ext>
          </a:extLst>
        </xdr:cNvPr>
        <xdr:cNvPicPr/>
      </xdr:nvPicPr>
      <xdr:blipFill>
        <a:blip xmlns:r="http://schemas.openxmlformats.org/officeDocument/2006/relationships" r:embed="rId2" cstate="print"/>
        <a:srcRect/>
        <a:stretch>
          <a:fillRect/>
        </a:stretch>
      </xdr:blipFill>
      <xdr:spPr bwMode="auto">
        <a:xfrm>
          <a:off x="175847" y="2623038"/>
          <a:ext cx="544286" cy="500324"/>
        </a:xfrm>
        <a:prstGeom prst="rect">
          <a:avLst/>
        </a:prstGeom>
        <a:noFill/>
        <a:ln w="9525">
          <a:noFill/>
          <a:miter lim="800000"/>
          <a:headEnd/>
          <a:tailEnd/>
        </a:ln>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3A646951-0DCF-4B29-8A23-D0CC171CDEB3}" name="Tableau6" displayName="Tableau6" ref="A1924:AU1952" totalsRowShown="0" tableBorderDxfId="277">
  <autoFilter ref="A1924:AU1952" xr:uid="{3A646951-0DCF-4B29-8A23-D0CC171CDEB3}">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filterColumn colId="31" hiddenButton="1"/>
    <filterColumn colId="32" hiddenButton="1"/>
    <filterColumn colId="33" hiddenButton="1"/>
    <filterColumn colId="34" hiddenButton="1"/>
    <filterColumn colId="35" hiddenButton="1"/>
    <filterColumn colId="36" hiddenButton="1"/>
    <filterColumn colId="37" hiddenButton="1"/>
    <filterColumn colId="38" hiddenButton="1"/>
    <filterColumn colId="39" hiddenButton="1"/>
    <filterColumn colId="40" hiddenButton="1"/>
    <filterColumn colId="41" hiddenButton="1"/>
    <filterColumn colId="42" hiddenButton="1"/>
    <filterColumn colId="43" hiddenButton="1"/>
    <filterColumn colId="44" hiddenButton="1"/>
    <filterColumn colId="45" hiddenButton="1"/>
    <filterColumn colId="46" hiddenButton="1"/>
  </autoFilter>
  <tableColumns count="47">
    <tableColumn id="1" xr3:uid="{FB925884-EC56-464A-9432-58791F164693}" name="N° pièce" dataDxfId="276"/>
    <tableColumn id="2" xr3:uid="{7C86CEF2-6270-4A63-B41F-565F19FF2D73}" name="Date paiement" dataDxfId="275"/>
    <tableColumn id="3" xr3:uid="{89F532E3-C5F9-4B08-9DE1-3528CF8EB033}" name="Fournisseur" dataDxfId="274"/>
    <tableColumn id="4" xr3:uid="{9CF4D70D-10B2-48E2-8487-60BFB55AE422}" name="Nature de la dépense" dataDxfId="273"/>
    <tableColumn id="5" xr3:uid="{4C26AC2F-68AA-491A-9D58-FF09F7041C72}" name="Colonne1" dataDxfId="272"/>
    <tableColumn id="6" xr3:uid="{7342460F-9869-4A89-8F16-52558B97F4A1}" name="Colonne2" dataDxfId="271"/>
    <tableColumn id="7" xr3:uid="{E8C34D0A-CB99-431A-8329-D40BD44D7185}" name="Colonne3" dataDxfId="270"/>
    <tableColumn id="8" xr3:uid="{31D899E3-AC47-4734-A566-922B71BB64AA}" name="Taux TVA" dataDxfId="269" dataCellStyle="Pourcentage"/>
    <tableColumn id="9" xr3:uid="{504E321C-33F1-4830-9CAC-2D6EFDFC754A}" name="Régime TVA Récupération:" dataDxfId="268" dataCellStyle="Pourcentage"/>
    <tableColumn id="10" xr3:uid="{138D69FF-DDB2-4B07-8995-D757A0F0C022}" name="hors TVA" dataDxfId="267" dataCellStyle="Monétaire"/>
    <tableColumn id="11" xr3:uid="{BB8AC16C-99F8-4F49-BE32-4D7CC36227F9}" name="TVA comprise" dataDxfId="266" dataCellStyle="Monétaire">
      <calculatedColumnFormula>J1925+(J1925*H1925)</calculatedColumnFormula>
    </tableColumn>
    <tableColumn id="12" xr3:uid="{19D975D0-8813-4B5B-B735-B2605D7F7CA6}" name="Type 1" dataDxfId="265" dataCellStyle="Monétaire"/>
    <tableColumn id="13" xr3:uid="{E0AFC26F-5774-4D12-94D1-B35FE9FA8F9B}" name="Type 2" dataDxfId="264" dataCellStyle="Monétaire"/>
    <tableColumn id="14" xr3:uid="{51B2EC9E-F97F-4932-86EE-73B8AA947681}" name="Total SUBV 1" dataDxfId="263">
      <calculatedColumnFormula>L1925+M1925</calculatedColumnFormula>
    </tableColumn>
    <tableColumn id="15" xr3:uid="{4A784F64-3B94-450C-82FC-A9C40E982D83}" name="SUBV 2" dataDxfId="262"/>
    <tableColumn id="16" xr3:uid="{9A14A445-349E-43B6-B9CD-B7887622529F}" name="SUBV 3" dataDxfId="261"/>
    <tableColumn id="17" xr3:uid="{3309830B-7570-482E-A9F1-EE5AB2F5F551}" name="SUBV 4" dataDxfId="260"/>
    <tableColumn id="18" xr3:uid="{D762E112-76EA-412C-A66B-421918F2B8BF}" name="SUBV 5" dataDxfId="259"/>
    <tableColumn id="19" xr3:uid="{8806965A-C867-4A33-897D-DC3E540BFD71}" name="SUBV 6" dataDxfId="258"/>
    <tableColumn id="20" xr3:uid="{BD93B94A-0CE7-41C9-9DE1-207835CA8B0A}" name="SUBV 7" dataDxfId="257"/>
    <tableColumn id="21" xr3:uid="{5DCD8441-3BB4-4078-AEE3-B066D0EB5818}" name="SUBV 8" dataDxfId="256"/>
    <tableColumn id="22" xr3:uid="{CDE7E8A3-60C7-4040-95A6-FC29F6145A81}" name="SUBV 9" dataDxfId="255"/>
    <tableColumn id="23" xr3:uid="{B639A99C-0271-428E-91B9-AEF36C149D39}" name="SUBV 10" dataDxfId="254"/>
    <tableColumn id="24" xr3:uid="{9774B833-DF8B-4CB0-ACC2-28FE5A8BFCFE}" name="SUBV 11" dataDxfId="253"/>
    <tableColumn id="25" xr3:uid="{313F553D-5430-4C5B-AE89-854205CF459E}" name="SUBV 12" dataDxfId="252"/>
    <tableColumn id="26" xr3:uid="{E9449619-7916-4C15-814E-2AB9C235D149}" name="SUBV 13" dataDxfId="251"/>
    <tableColumn id="27" xr3:uid="{4F24ACAE-5319-4009-8A94-151C1FA65E52}" name="SUBV 14" dataDxfId="250"/>
    <tableColumn id="28" xr3:uid="{6022C0EA-D8E7-4CDB-BE1B-E616EF8F6FC6}" name="SUBV 15" dataDxfId="249"/>
    <tableColumn id="29" xr3:uid="{0D9A95D2-640C-45C0-87A0-234C3FCF047C}" name="SUBV 16" dataDxfId="248"/>
    <tableColumn id="30" xr3:uid="{9A6D0663-59DD-441B-8453-A9198BFE64B8}" name="SUBV 17" dataDxfId="247"/>
    <tableColumn id="31" xr3:uid="{140F9F46-3AE0-4C68-93C4-385CDC996A38}" name="SUBV 18" dataDxfId="246"/>
    <tableColumn id="32" xr3:uid="{CA29C515-EECF-4E10-B803-78906EBD49E2}" name="SUBV 19" dataDxfId="245"/>
    <tableColumn id="33" xr3:uid="{E365F2FF-BB07-4D9D-B4E2-E24274B97F0E}" name="SUBV 20" dataDxfId="244"/>
    <tableColumn id="34" xr3:uid="{AD1AA3FB-BDC2-4367-8A50-70A330AF474F}" name="SUBV 21" dataDxfId="243"/>
    <tableColumn id="35" xr3:uid="{21A3110F-F873-408E-8602-0E600E6DBA3A}" name="SUBV 22" dataDxfId="242"/>
    <tableColumn id="36" xr3:uid="{11EC405C-59C8-4CFB-815A-F91F6E19B350}" name=" Fin. Privé" dataDxfId="241"/>
    <tableColumn id="37" xr3:uid="{2DD167C2-77DA-47FC-81F5-59463DED1E95}" name="Autres subventions" dataDxfId="240">
      <calculatedColumnFormula>SUM(O1925:AJ1925)</calculatedColumnFormula>
    </tableColumn>
    <tableColumn id="38" xr3:uid="{85E39D10-36C2-4AB3-9E79-4C04CFD991E8}" name="Total" dataDxfId="239">
      <calculatedColumnFormula>N1925+AK1925</calculatedColumnFormula>
    </tableColumn>
    <tableColumn id="39" xr3:uid="{5C29DC59-B2D6-4608-84B9-E81FEBD25BD8}" name="Type 1 " dataDxfId="238" dataCellStyle="Monétaire">
      <calculatedColumnFormula>IF(Tableau6[[#This Row],[N° pièce]]="",0,(Tableau6[[#This Row],[hors TVA]]+(Tableau6[[#This Row],[hors TVA]]*Tableau6[[#This Row],[Taux TVA]])-(Tableau6[[#This Row],[hors TVA]]*Tableau6[[#This Row],[Taux TVA]]*Tableau6[[#This Row],[Régime TVA Récupération:]]))*Tableau6[[#This Row],[Type 1]])</calculatedColumnFormula>
    </tableColumn>
    <tableColumn id="40" xr3:uid="{85DB4349-C370-43D6-9471-E393FC66E4F3}" name="Type 2 " dataDxfId="237" dataCellStyle="Monétaire">
      <calculatedColumnFormula>IF(Tableau6[[#This Row],[N° pièce]]="",0,IF($K$2="Pôle",((Tableau6[[#This Row],[hors TVA]]+(Tableau6[[#This Row],[hors TVA]]*Tableau6[[#This Row],[Taux TVA]])-(Tableau6[[#This Row],[hors TVA]]*Tableau6[[#This Row],[Taux TVA]]*Tableau6[[#This Row],[Régime TVA Récupération:]]))*Tableau6[[#This Row],[Type 2]]),0))</calculatedColumnFormula>
    </tableColumn>
    <tableColumn id="41" xr3:uid="{361E472B-F404-4EDC-8F1C-47906648CFDE}" name="Total SUBV 1 " dataDxfId="236" dataCellStyle="Monétaire">
      <calculatedColumnFormula>Tableau6[[#This Row],[Type 1 ]]+Tableau6[[#This Row],[Type 2 ]]</calculatedColumnFormula>
    </tableColumn>
    <tableColumn id="42" xr3:uid="{79DF8331-659D-458B-99FF-D28DD8988FB3}" name="Admissible_x000a_Type 1" dataDxfId="235" dataCellStyle="Monétaire">
      <calculatedColumnFormula>AM1925-AR1925</calculatedColumnFormula>
    </tableColumn>
    <tableColumn id="43" xr3:uid="{138AAABA-6596-4A8F-B718-870C394C8A2B}" name="Admissible_x000a_Type 2" dataDxfId="234" dataCellStyle="Monétaire">
      <calculatedColumnFormula>AN1925-AS1925</calculatedColumnFormula>
    </tableColumn>
    <tableColumn id="44" xr3:uid="{AEBF099E-7080-46B8-B7E8-E47980EB8BA1}" name="Non admis_x000a_Type 1" dataDxfId="233" dataCellStyle="Monétaire"/>
    <tableColumn id="45" xr3:uid="{45466DB0-37A1-4B55-BCCC-BA1B5A57F1D9}" name="Non admis_x000a_Type 2" dataDxfId="232" dataCellStyle="Monétaire"/>
    <tableColumn id="46" xr3:uid="{FBE118EB-4F09-4274-92DD-72E62017C348}" name="Motif" dataDxfId="231"/>
    <tableColumn id="47" xr3:uid="{C31F8D2D-76CB-46DF-9B08-69771BAB9A18}" name="Réponse" dataDxfId="230"/>
  </tableColumns>
  <tableStyleInfo name="Style de tableau 1" showFirstColumn="0" showLastColumn="0" showRowStripes="0"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2B4C0C9-38CF-4AA4-A509-45BCC3C2166E}" name="Tableau5" displayName="Tableau5" ref="A1646:AU1909" totalsRowShown="0" tableBorderDxfId="229">
  <autoFilter ref="A1646:AU1909" xr:uid="{82B4C0C9-38CF-4AA4-A509-45BCC3C2166E}"/>
  <tableColumns count="47">
    <tableColumn id="1" xr3:uid="{5C9602CF-59D9-49E4-955D-604972649F1B}" name="N° pièce" dataDxfId="228"/>
    <tableColumn id="2" xr3:uid="{F4B06F23-66AD-4772-84B1-4AED71327F37}" name="Date paiement" dataDxfId="227"/>
    <tableColumn id="3" xr3:uid="{34D194A3-DE72-4FBA-8E0C-589947E51169}" name="Fournisseur" dataDxfId="226"/>
    <tableColumn id="4" xr3:uid="{F64F5DEC-C000-4513-A6E8-FA577A83ECE7}" name="Nature de la dépense" dataDxfId="225"/>
    <tableColumn id="5" xr3:uid="{B0B7E898-8BE0-44A0-99A8-7D8705101AD8}" name="Colonne1" dataDxfId="224"/>
    <tableColumn id="6" xr3:uid="{2CF9C1FE-1377-474B-97E7-946D70B6F336}" name="Colonne2" dataDxfId="223"/>
    <tableColumn id="7" xr3:uid="{58D06064-DF11-4E4B-9E09-8134F6768AF6}" name="Colonne3" dataDxfId="222"/>
    <tableColumn id="8" xr3:uid="{23C777ED-A39B-4922-B0D6-6B4DB02B790D}" name="Taux TVA" dataDxfId="221" dataCellStyle="Pourcentage"/>
    <tableColumn id="9" xr3:uid="{8895AF10-96BE-493C-8195-8E0135515408}" name="Régime TVA Récupération:" dataDxfId="220" dataCellStyle="Pourcentage"/>
    <tableColumn id="10" xr3:uid="{242F7AF1-703A-4B5E-9EA0-A806A75B44CD}" name="hors TVA" dataDxfId="219" dataCellStyle="Monétaire"/>
    <tableColumn id="11" xr3:uid="{EE7CFBEF-35AF-426A-B69E-C81B2675D50D}" name="TVA comprise" dataDxfId="218" dataCellStyle="Monétaire">
      <calculatedColumnFormula>$J1647+($J1647*$H1647)</calculatedColumnFormula>
    </tableColumn>
    <tableColumn id="12" xr3:uid="{4A9196B3-C9D7-45DF-932A-6F937AC05D13}" name="Type 1" dataDxfId="217"/>
    <tableColumn id="13" xr3:uid="{925ED76F-F37C-4343-AA4B-A848D247FF2B}" name="Type 2" dataDxfId="216"/>
    <tableColumn id="14" xr3:uid="{45836C3A-64D8-44B5-8B15-F874C203BB0B}" name="Total SUBV 1" dataDxfId="215">
      <calculatedColumnFormula>$L1647+$M1647</calculatedColumnFormula>
    </tableColumn>
    <tableColumn id="15" xr3:uid="{9C69CE22-054A-4A6F-8A77-523F2EEC7250}" name="SUBV 2" dataDxfId="214"/>
    <tableColumn id="16" xr3:uid="{C23DCF06-8580-406F-A7D2-3BD1DE05AEAE}" name="SUBV 3" dataDxfId="213"/>
    <tableColumn id="17" xr3:uid="{90B84590-C743-47BB-A519-25A27C17AED4}" name="SUBV 4" dataDxfId="212"/>
    <tableColumn id="18" xr3:uid="{E7AE874D-F222-42B0-82AC-CBB13699EE27}" name="SUBV 5" dataDxfId="211"/>
    <tableColumn id="19" xr3:uid="{70D46975-0ABD-4AE1-95D3-AC7F0AB8C98C}" name="SUBV 6" dataDxfId="210"/>
    <tableColumn id="20" xr3:uid="{ABC81C21-6316-4253-B4CE-7C2662639EC7}" name="SUBV 7" dataDxfId="209"/>
    <tableColumn id="21" xr3:uid="{1330B3A3-A430-480F-98F7-ADD6509C1DA8}" name="SUBV 8" dataDxfId="208"/>
    <tableColumn id="22" xr3:uid="{879D2F65-7944-42A1-A70C-07D0E4ECA3D8}" name="SUBV 9" dataDxfId="207"/>
    <tableColumn id="23" xr3:uid="{7A6EA2EC-8C7D-46C4-8D77-D6A9D9937D37}" name="SUBV 10" dataDxfId="206"/>
    <tableColumn id="24" xr3:uid="{830FF04D-FDB3-4E9B-8BB9-3F1B6ADB655C}" name="SUBV 11" dataDxfId="205"/>
    <tableColumn id="25" xr3:uid="{2A109EA1-5B47-4140-9A79-5A482EB9A521}" name="SUBV 12" dataDxfId="204"/>
    <tableColumn id="26" xr3:uid="{CBE47B8A-68DD-4969-B21D-9D31627C1DD6}" name="SUBV 13" dataDxfId="203"/>
    <tableColumn id="27" xr3:uid="{BCBDE2F4-231B-4E41-A91F-C61D08EF4FD2}" name="SUBV 14" dataDxfId="202"/>
    <tableColumn id="28" xr3:uid="{D04864DD-CD37-469A-B832-94F9D74D29D3}" name="SUBV 15" dataDxfId="201"/>
    <tableColumn id="29" xr3:uid="{53D73A1B-5009-4743-8732-56F8C621565B}" name="SUBV 16" dataDxfId="200"/>
    <tableColumn id="30" xr3:uid="{FFD4B830-4708-460A-92FB-B89BAB787CE3}" name="SUBV 17" dataDxfId="199"/>
    <tableColumn id="31" xr3:uid="{F103D1AE-7CF3-4B4B-8E42-53C4DF7E1507}" name="SUBV 18" dataDxfId="198"/>
    <tableColumn id="32" xr3:uid="{A3B56101-E6FA-41D8-8A51-641162A4391B}" name="SUBV 19" dataDxfId="197"/>
    <tableColumn id="33" xr3:uid="{2EBBCF7F-0C56-4718-9C28-AF69FC6D08AA}" name="SUBV 20" dataDxfId="196"/>
    <tableColumn id="34" xr3:uid="{89459197-5FEE-47D1-B4E3-F74C98FBC602}" name="SUBV 21" dataDxfId="195"/>
    <tableColumn id="35" xr3:uid="{81DE4FBB-4727-4B52-ABB2-FC9C2CCB438C}" name="SUBV 22" dataDxfId="194"/>
    <tableColumn id="36" xr3:uid="{5D0CA860-B6C5-4895-96EF-423AB967A38D}" name=" Fin. Privé" dataDxfId="193"/>
    <tableColumn id="37" xr3:uid="{C6947000-7B92-404B-9C24-BD78DFBFF918}" name="Autres subventions" dataDxfId="192">
      <calculatedColumnFormula>SUM(O1647:AJ1647)</calculatedColumnFormula>
    </tableColumn>
    <tableColumn id="38" xr3:uid="{CAF6C1E8-460C-4F0A-8EFA-725C51AAAFFD}" name="Total" dataDxfId="191">
      <calculatedColumnFormula>$N1647+$AK1647</calculatedColumnFormula>
    </tableColumn>
    <tableColumn id="39" xr3:uid="{7F3B13AD-AA2A-4449-8035-2C71DB88E25B}" name="Type 1 " dataDxfId="190" dataCellStyle="Monétaire">
      <calculatedColumnFormula>IF(Tableau5[[#This Row],[N° pièce]]="",0,(Tableau5[[#This Row],[hors TVA]]+(Tableau5[[#This Row],[hors TVA]]*Tableau5[[#This Row],[Taux TVA]])-(Tableau5[[#This Row],[hors TVA]]*Tableau5[[#This Row],[Taux TVA]]*Tableau5[[#This Row],[Régime TVA Récupération:]]))*Tableau5[[#This Row],[Type 1]])</calculatedColumnFormula>
    </tableColumn>
    <tableColumn id="40" xr3:uid="{663EB76E-E379-4086-9669-4D181B4FF061}" name="Type 2 " dataDxfId="189" dataCellStyle="Monétaire">
      <calculatedColumnFormula>IF(#REF!="",0,IF($K$2="pôle",(($J1647+($J1647*$H1647)-($J1647*$H1647*$I1647))*$M1647),0))</calculatedColumnFormula>
    </tableColumn>
    <tableColumn id="41" xr3:uid="{CDF9A72A-76ED-437B-98F2-890FF8F2EA13}" name="Total SUBV 1 " dataDxfId="188" dataCellStyle="Monétaire">
      <calculatedColumnFormula>$AM1647+$AN1647</calculatedColumnFormula>
    </tableColumn>
    <tableColumn id="42" xr3:uid="{4B505007-88BD-4125-A474-84953058B06F}" name="Admissible_x000a_Type 1" dataDxfId="187" dataCellStyle="Monétaire">
      <calculatedColumnFormula>AM1647-AR1647</calculatedColumnFormula>
    </tableColumn>
    <tableColumn id="43" xr3:uid="{06747850-85B3-46BF-8640-414A644A0B0B}" name="Admissible_x000a_Type 2" dataDxfId="186" dataCellStyle="Monétaire">
      <calculatedColumnFormula>AN1647-AS1647</calculatedColumnFormula>
    </tableColumn>
    <tableColumn id="44" xr3:uid="{E0796B89-1CD0-4184-BD8A-99CF91D11E2D}" name="Non admis_x000a_Type 1" dataDxfId="185" dataCellStyle="Monétaire"/>
    <tableColumn id="45" xr3:uid="{D4F780C1-FE82-494C-B623-44263C4FCD3A}" name="Non admis_x000a_Type 2" dataDxfId="184" dataCellStyle="Monétaire"/>
    <tableColumn id="46" xr3:uid="{AE1C0523-6F14-44E1-9257-4FC0DB4A81D9}" name="Motif" dataDxfId="183"/>
    <tableColumn id="47" xr3:uid="{F0155890-4C58-4D40-ACC5-017EBBF3F7B8}" name="Réponse" dataDxfId="182"/>
  </tableColumns>
  <tableStyleInfo name="Style de tableau 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D623D841-B8B7-461D-9971-4F747B6BBFD1}" name="Tableau3" displayName="Tableau3" ref="A1461:AU1639" totalsRowShown="0" tableBorderDxfId="181">
  <autoFilter ref="A1461:AU1639" xr:uid="{D623D841-B8B7-461D-9971-4F747B6BBFD1}"/>
  <tableColumns count="47">
    <tableColumn id="1" xr3:uid="{D21D87EE-4B79-4DE8-957C-E29834E98BDF}" name="N° pièce" dataDxfId="180"/>
    <tableColumn id="2" xr3:uid="{80A0DF66-1699-46C0-9AC5-3FA0A63BF060}" name="Date paiement" dataDxfId="179"/>
    <tableColumn id="3" xr3:uid="{8D792239-5DD4-44DD-A379-4A514E051668}" name="Fournisseur" dataDxfId="178"/>
    <tableColumn id="4" xr3:uid="{CACB8AA2-AD55-4FDB-A9AA-1172D19F8027}" name="Nature de la dépense + Personne concernée" dataDxfId="177"/>
    <tableColumn id="5" xr3:uid="{7698BBF5-4788-4B2E-BC44-90725A0BACBF}" name="Colonne1" dataDxfId="176"/>
    <tableColumn id="6" xr3:uid="{DB991E21-9689-4B26-8228-3566597AC789}" name="Colonne2" dataDxfId="175"/>
    <tableColumn id="7" xr3:uid="{B446568B-5A3F-47EA-B7AD-B048B956D08D}" name="Colonne3" dataDxfId="174"/>
    <tableColumn id="8" xr3:uid="{798A1DF5-AA47-4CFB-9D6D-1CD4C54E5169}" name="Taux TVA" dataDxfId="173" dataCellStyle="Pourcentage"/>
    <tableColumn id="9" xr3:uid="{5EAA92CB-F5E7-4BC4-BF53-931049900E57}" name="Régime TVA Récupération:" dataDxfId="172" dataCellStyle="Pourcentage"/>
    <tableColumn id="10" xr3:uid="{1E9923DC-532B-4D7F-8D14-DFA7D649D0D2}" name="hors TVA" dataDxfId="171" dataCellStyle="Monétaire"/>
    <tableColumn id="11" xr3:uid="{2698A4AF-CF6B-4088-BD77-05EE67DE3658}" name="TVA comprise" dataDxfId="170" dataCellStyle="Monétaire">
      <calculatedColumnFormula>$J1462+($J1462*$H1462)</calculatedColumnFormula>
    </tableColumn>
    <tableColumn id="12" xr3:uid="{60607E2C-CF41-4C4C-8297-68249E57783C}" name="Type 1" dataDxfId="169"/>
    <tableColumn id="13" xr3:uid="{E1D6E4EB-D5AC-4649-913F-5A97EB926EDE}" name="Type 2" dataDxfId="168"/>
    <tableColumn id="14" xr3:uid="{F3B1455B-339A-45FC-9FBF-9EF72C18B5D6}" name="Total SUBV 1" dataDxfId="167"/>
    <tableColumn id="15" xr3:uid="{6D3C61A9-F16E-4D86-9DD7-B6928580D8E0}" name="SUBV 2" dataDxfId="166"/>
    <tableColumn id="16" xr3:uid="{AF777F12-81B0-4172-BA2D-EAAF1D042314}" name="SUBV 3" dataDxfId="165"/>
    <tableColumn id="17" xr3:uid="{8617DB07-3FF3-402D-8D92-72B2D3138901}" name="SUBV 4" dataDxfId="164"/>
    <tableColumn id="18" xr3:uid="{88C26A63-608E-4B08-9B93-44B393011B46}" name="SUBV 5" dataDxfId="163"/>
    <tableColumn id="19" xr3:uid="{040D8837-3C95-4D17-A142-C7CEE3E1F05C}" name="SUBV 6" dataDxfId="162"/>
    <tableColumn id="20" xr3:uid="{54ABD5DE-2DBA-4A65-97D2-E909BB2126BF}" name="SUBV 7" dataDxfId="161"/>
    <tableColumn id="21" xr3:uid="{20179EE1-5BE7-4E0B-A038-5D03117C9A62}" name="SUBV 8" dataDxfId="160"/>
    <tableColumn id="22" xr3:uid="{417B9339-583A-4B69-A812-9B9FC7715211}" name="SUBV 9" dataDxfId="159"/>
    <tableColumn id="23" xr3:uid="{C30864A0-0D26-4152-A24F-03881214D0E3}" name="SUBV 10" dataDxfId="158"/>
    <tableColumn id="24" xr3:uid="{046E3828-3348-44A4-9837-9142C7F7C49E}" name="SUBV 11" dataDxfId="157"/>
    <tableColumn id="25" xr3:uid="{DF2F0A75-09E0-4F45-BA1A-F8047B201BF9}" name="SUBV 12" dataDxfId="156"/>
    <tableColumn id="26" xr3:uid="{505ED231-14F9-4C69-B586-448A6F12E926}" name="SUBV 13" dataDxfId="155"/>
    <tableColumn id="27" xr3:uid="{360BACE6-7D17-4F9B-99C8-3C4295BA3C1F}" name="SUBV 14" dataDxfId="154"/>
    <tableColumn id="28" xr3:uid="{9E0F4ECD-D56F-4D4C-8252-4E362D4D599E}" name="SUBV 15" dataDxfId="153"/>
    <tableColumn id="29" xr3:uid="{E9B3F785-CE81-4A60-850C-CADD6A8963B1}" name="SUBV 16" dataDxfId="152"/>
    <tableColumn id="30" xr3:uid="{8AA56FEE-1374-4450-8055-89AB7D8D0883}" name="SUBV 17" dataDxfId="151"/>
    <tableColumn id="31" xr3:uid="{F5C5CA56-FF8E-4FB0-97F5-CFC5740CC30D}" name="SUBV 18" dataDxfId="150"/>
    <tableColumn id="32" xr3:uid="{157AEAEC-7E7B-4068-B418-C1B2300939CC}" name="SUBV 19" dataDxfId="149"/>
    <tableColumn id="33" xr3:uid="{2D2DDF94-AB66-4EC3-9E2D-C530F1AA54C7}" name="SUBV 20" dataDxfId="148"/>
    <tableColumn id="34" xr3:uid="{0E3A67A1-14C8-4008-A24A-0E75B82789A9}" name="SUBV 21" dataDxfId="147"/>
    <tableColumn id="35" xr3:uid="{ED9600EC-BFC4-4996-B6EB-A6CA8DA7405D}" name="SUBV 22" dataDxfId="146"/>
    <tableColumn id="36" xr3:uid="{947ECD9F-3A04-4D0D-8748-DB7E985EAA7E}" name=" Fin. Privé" dataDxfId="145"/>
    <tableColumn id="37" xr3:uid="{1E50C0BC-627D-446B-9BAC-8779A9501398}" name="Autres subventions" dataDxfId="144">
      <calculatedColumnFormula>SUM(O1462:AJ1462)</calculatedColumnFormula>
    </tableColumn>
    <tableColumn id="38" xr3:uid="{A6A4C777-7251-4289-B93F-E250F5B727B4}" name="Total" dataDxfId="143">
      <calculatedColumnFormula>N1462+AK1462</calculatedColumnFormula>
    </tableColumn>
    <tableColumn id="39" xr3:uid="{306CACFD-B14B-475B-89E3-6F1FE4825D26}" name="Type 1 " dataDxfId="142" dataCellStyle="Monétaire">
      <calculatedColumnFormula>IF($A1462="",0,($J1462+($J1462*$H1462)-($J1462*$H1462*$I1462))*$L1462)</calculatedColumnFormula>
    </tableColumn>
    <tableColumn id="40" xr3:uid="{6225CF44-A23B-4C1E-AF5E-76F28FD53B18}" name="Type 2 " dataDxfId="141" dataCellStyle="Monétaire">
      <calculatedColumnFormula>IF($A1462="",0,IF($K$2="pôle",(($J1462+($J1462*$H1462)-($J1462*$H1462*$I1462))*$M1462),0))</calculatedColumnFormula>
    </tableColumn>
    <tableColumn id="41" xr3:uid="{11C43E60-8104-428A-85D3-E6E9C690BBE2}" name="Total SUBV 1 " dataDxfId="140" dataCellStyle="Monétaire">
      <calculatedColumnFormula>AM1462+AN1462</calculatedColumnFormula>
    </tableColumn>
    <tableColumn id="42" xr3:uid="{4E9D246C-2F44-4468-BC9A-19F983258394}" name="Admissible_x000a_Type 1" dataDxfId="139" dataCellStyle="Monétaire">
      <calculatedColumnFormula>AM1462-AR1462</calculatedColumnFormula>
    </tableColumn>
    <tableColumn id="43" xr3:uid="{AFADE3A5-C916-4BDD-8F32-7FD6B5A86620}" name="Admissible_x000a_Type 2" dataDxfId="138" dataCellStyle="Monétaire">
      <calculatedColumnFormula>AN1462-AS1462</calculatedColumnFormula>
    </tableColumn>
    <tableColumn id="44" xr3:uid="{B669C9B8-AFAA-4CB3-9A23-280542021EBE}" name="Non admis_x000a_Type 1" dataDxfId="137" dataCellStyle="Monétaire"/>
    <tableColumn id="45" xr3:uid="{D4A93D15-EE39-46FE-8F6E-48BC460DE96B}" name="Non admis_x000a_Type 2" dataDxfId="136" dataCellStyle="Monétaire"/>
    <tableColumn id="46" xr3:uid="{36A0C1CB-BF33-4AC2-93AB-42AAC4972858}" name="Motif" dataDxfId="135"/>
    <tableColumn id="47" xr3:uid="{479177FD-9AB1-4151-B1C2-A3466DE824DF}" name="Réponse" dataDxfId="134"/>
  </tableColumns>
  <tableStyleInfo name="Style de tableau 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D1C48173-69BB-479F-9C1D-56393CF306D8}" name="Tableau4" displayName="Tableau4" ref="A1022:AU1454" totalsRowShown="0" tableBorderDxfId="133">
  <autoFilter ref="A1022:AU1454" xr:uid="{D1C48173-69BB-479F-9C1D-56393CF306D8}"/>
  <tableColumns count="47">
    <tableColumn id="1" xr3:uid="{9C6AE357-5415-4E24-A41E-546FACABF069}" name="N° pièce" dataDxfId="132"/>
    <tableColumn id="2" xr3:uid="{2E1E3EE2-240F-4171-9034-F4D74EEF5843}" name="Date paiement" dataDxfId="131"/>
    <tableColumn id="3" xr3:uid="{FCB80420-2416-490D-BA3C-021CA17B76A7}" name="Fournisseur" dataDxfId="130"/>
    <tableColumn id="4" xr3:uid="{9C92E99A-BC87-4541-ACD9-AE1453AC8BEB}" name="Nature de la dépense" dataDxfId="129"/>
    <tableColumn id="5" xr3:uid="{8F58CE19-FE50-4476-B64E-25CA99885697}" name="Colonne1" dataDxfId="128"/>
    <tableColumn id="6" xr3:uid="{657E8055-7ABB-4ACE-92A4-A82498C09D2F}" name="Action liée" dataDxfId="127"/>
    <tableColumn id="7" xr3:uid="{7BE82788-A2CB-4545-94E4-045F4F2AACD7}" name="Colonne2" dataDxfId="126"/>
    <tableColumn id="8" xr3:uid="{AF939E92-FB3E-4288-A7D5-2DC3B0FD9F67}" name="Taux TVA" dataDxfId="125" dataCellStyle="Pourcentage"/>
    <tableColumn id="9" xr3:uid="{8C6ECDDB-6533-46A6-A05E-375A93DDE8DD}" name="Régime TVA Récupération:" dataDxfId="124" dataCellStyle="Pourcentage"/>
    <tableColumn id="10" xr3:uid="{7009777A-2D1C-436B-9022-1C0E4665971E}" name="hors TVA" dataDxfId="123" dataCellStyle="Monétaire"/>
    <tableColumn id="11" xr3:uid="{04349079-A021-4F28-A661-CFC05D0B1A5C}" name="TVA comprise" dataDxfId="122" dataCellStyle="Monétaire">
      <calculatedColumnFormula>J1023+(J1023*H1023)</calculatedColumnFormula>
    </tableColumn>
    <tableColumn id="12" xr3:uid="{B9560ED0-5427-4B49-9781-DE363E8D8BC0}" name="Type 1" dataDxfId="121"/>
    <tableColumn id="13" xr3:uid="{21E96CF9-EFEB-41EB-9F0C-A9E36388EDC7}" name="Type 2" dataDxfId="120"/>
    <tableColumn id="14" xr3:uid="{25681D14-3BA6-49FE-9632-23E6CDB69462}" name="Total SUBV 1" dataDxfId="119">
      <calculatedColumnFormula>L1023+M1023</calculatedColumnFormula>
    </tableColumn>
    <tableColumn id="15" xr3:uid="{507889AB-E75E-4418-BCB8-F074A2C7514B}" name="SUBV 2" dataDxfId="118"/>
    <tableColumn id="16" xr3:uid="{95FA7CBA-E107-4953-BEB8-03AAB0591E11}" name="SUBV 3" dataDxfId="117"/>
    <tableColumn id="17" xr3:uid="{12A289AE-7CF4-4F4D-8D53-06DD208F234A}" name="SUBV 4" dataDxfId="116"/>
    <tableColumn id="18" xr3:uid="{5854FB3C-217B-4A3E-B54B-FCA9F6CD3BD0}" name="SUBV 5" dataDxfId="115"/>
    <tableColumn id="19" xr3:uid="{FC8BBBCD-7E10-4979-96DD-B4EB9FF09A31}" name="SUBV 6" dataDxfId="114"/>
    <tableColumn id="20" xr3:uid="{88054410-6806-48E7-8E7A-76183580E81C}" name="SUBV 7" dataDxfId="113"/>
    <tableColumn id="21" xr3:uid="{CB9F618D-4DF4-426A-A6B7-053AABB44D6D}" name="SUBV 8" dataDxfId="112"/>
    <tableColumn id="22" xr3:uid="{D3422100-0A5B-4B41-801A-CF71A574C085}" name="SUBV 9" dataDxfId="111"/>
    <tableColumn id="23" xr3:uid="{6DBCEB1C-C07A-4D61-9F69-305127DBB94B}" name="SUBV 10" dataDxfId="110"/>
    <tableColumn id="24" xr3:uid="{31EB9023-53FE-4EAE-AC93-A39D6BBE2173}" name="SUBV 11" dataDxfId="109"/>
    <tableColumn id="25" xr3:uid="{4C2F5034-D2E1-481D-8462-5F61402A541A}" name="SUBV 12" dataDxfId="108"/>
    <tableColumn id="26" xr3:uid="{635A2928-F7DA-4B6C-BCBE-0C3AC2E6C58E}" name="SUBV 13" dataDxfId="107"/>
    <tableColumn id="27" xr3:uid="{74AC6C8D-E2E1-4694-8127-E94AE3ADD4F1}" name="SUBV 14" dataDxfId="106"/>
    <tableColumn id="28" xr3:uid="{7B1AF647-548F-45FF-807C-1B18036D5B3F}" name="SUBV 15" dataDxfId="105"/>
    <tableColumn id="29" xr3:uid="{BE19E7F2-FD70-4E32-AFE0-854A6428ADCE}" name="SUBV 16" dataDxfId="104"/>
    <tableColumn id="30" xr3:uid="{CE4BE261-3005-4057-91AD-02DA5C49CE24}" name="SUBV 17" dataDxfId="103"/>
    <tableColumn id="31" xr3:uid="{FE6C17F2-E089-45D7-AD0E-66045F993390}" name="SUBV 18" dataDxfId="102"/>
    <tableColumn id="32" xr3:uid="{5AF99F64-BAC7-41AE-8B8D-6F7C7B6DE5FB}" name="SUBV 19" dataDxfId="101"/>
    <tableColumn id="33" xr3:uid="{D1A7D6A8-4E36-4D82-BAD4-E4CDA325500F}" name="SUBV 20" dataDxfId="100"/>
    <tableColumn id="34" xr3:uid="{F722ED24-75BC-4B9F-92F8-A2BAABB94984}" name="SUBV 21" dataDxfId="99"/>
    <tableColumn id="35" xr3:uid="{56BEE34D-1B26-41D5-9FFC-84FE5573C6BC}" name="SUBV 22" dataDxfId="98"/>
    <tableColumn id="36" xr3:uid="{E71CC7DF-F1C2-48E3-8C63-C2C561869278}" name=" Fin. Privé" dataDxfId="97"/>
    <tableColumn id="37" xr3:uid="{CE782AD0-3ED2-42F0-AF3E-AD0909837B53}" name="Autres subventions" dataDxfId="96">
      <calculatedColumnFormula>SUM(O1023:AJ1023)</calculatedColumnFormula>
    </tableColumn>
    <tableColumn id="38" xr3:uid="{0D56BFA3-E624-4919-94D6-988F4B352883}" name="Total" dataDxfId="95">
      <calculatedColumnFormula>N1023+AK1023</calculatedColumnFormula>
    </tableColumn>
    <tableColumn id="39" xr3:uid="{21669D5C-9FA8-427F-BDE6-6C01C6418086}" name="Type 1 " dataDxfId="94" dataCellStyle="Monétaire">
      <calculatedColumnFormula>IF(Tableau4[[#This Row],[N° pièce]]="",0,(Tableau4[[#This Row],[hors TVA]]+(Tableau4[[#This Row],[hors TVA]]*Tableau4[[#This Row],[Taux TVA]])-(Tableau4[[#This Row],[hors TVA]]*Tableau4[[#This Row],[Taux TVA]]*Tableau4[[#This Row],[Régime TVA Récupération:]]))*Tableau4[[#This Row],[Type 1]])</calculatedColumnFormula>
    </tableColumn>
    <tableColumn id="40" xr3:uid="{80B232DD-7DF7-43B7-9D9B-AD94699457E5}" name="Type 2 " dataDxfId="93" dataCellStyle="Monétaire">
      <calculatedColumnFormula>IF(Tableau4[[#This Row],[N° pièce]]="",0,IF($K$2="pôle",((Tableau4[[#This Row],[hors TVA]]+(Tableau4[[#This Row],[hors TVA]]*Tableau4[[#This Row],[Taux TVA]])-(Tableau4[[#This Row],[hors TVA]]*Tableau4[[#This Row],[Taux TVA]]*Tableau4[[#This Row],[Régime TVA Récupération:]]))*Tableau4[[#This Row],[Type 2]]),0))</calculatedColumnFormula>
    </tableColumn>
    <tableColumn id="41" xr3:uid="{11AA8F77-8146-4B78-937B-A7A7FC78A0F8}" name="Total SUBV 1 " dataDxfId="92" dataCellStyle="Monétaire">
      <calculatedColumnFormula>$AM1023+$AN1023</calculatedColumnFormula>
    </tableColumn>
    <tableColumn id="42" xr3:uid="{77249805-CD43-426E-BFA1-95ED547E843F}" name="Admissible_x000a_Type 1" dataDxfId="91" dataCellStyle="Monétaire">
      <calculatedColumnFormula>AM1023-AR1023</calculatedColumnFormula>
    </tableColumn>
    <tableColumn id="43" xr3:uid="{F1D3D991-AE34-4CC4-830A-9B19ECC6E4FD}" name="Admissible_x000a_Type 2" dataDxfId="90" dataCellStyle="Monétaire">
      <calculatedColumnFormula>AN1023-AS1023</calculatedColumnFormula>
    </tableColumn>
    <tableColumn id="44" xr3:uid="{0D7F0597-FE12-4190-8454-D883EB8AADB2}" name="Non admis_x000a_Type 1" dataDxfId="89" dataCellStyle="Monétaire"/>
    <tableColumn id="45" xr3:uid="{1039CBE6-5BD5-4978-8153-AD3EFB890929}" name="Non admis_x000a_Type 2" dataDxfId="88" dataCellStyle="Monétaire"/>
    <tableColumn id="46" xr3:uid="{33F83D19-4522-44F6-B04E-80E6CC0C776F}" name="Motif" dataDxfId="87"/>
    <tableColumn id="47" xr3:uid="{62F66CA5-D21B-4066-8C69-224B36C2898B}" name="Réponse" dataDxfId="86"/>
  </tableColumns>
  <tableStyleInfo name="Style de tableau 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7C3724D9-CAEE-4886-B60D-4D0C0F18D4B6}" name="Tableau7" displayName="Tableau7" ref="A295:AU1015" totalsRowShown="0" tableBorderDxfId="85">
  <autoFilter ref="A295:AU1015" xr:uid="{7C3724D9-CAEE-4886-B60D-4D0C0F18D4B6}"/>
  <tableColumns count="47">
    <tableColumn id="1" xr3:uid="{858D6336-8DB9-48CA-A108-81B3B5A3858D}" name="N° pièce" dataDxfId="84">
      <calculatedColumnFormula>IF('1C TSsoustraitance'!$A13&lt;&gt;0,'1C TSsoustraitance'!$A13,"")</calculatedColumnFormula>
    </tableColumn>
    <tableColumn id="2" xr3:uid="{C999FF18-3DBB-4C9F-B5AE-F422290552C9}" name="Date paiement" dataDxfId="83"/>
    <tableColumn id="3" xr3:uid="{50B8D8CA-923C-423A-9638-80A4A69A082C}" name="Dénomination entité" dataDxfId="82">
      <calculatedColumnFormula>IF('1C TSsoustraitance'!$A13&lt;&gt;0,'1C TSsoustraitance'!$B13,"")</calculatedColumnFormula>
    </tableColumn>
    <tableColumn id="4" xr3:uid="{127F33AD-EE32-4698-9F93-54118CC900FB}" name="Nom et prénom prestataire" dataDxfId="81">
      <calculatedColumnFormula>IF('1C TSsoustraitance'!$A13&lt;&gt;0,'1C TSsoustraitance'!$C13,"")</calculatedColumnFormula>
    </tableColumn>
    <tableColumn id="5" xr3:uid="{4E8F2FE9-2CD7-4972-BF8A-0ABAB1AE60AE}" name="Nature de la dépense" dataDxfId="80"/>
    <tableColumn id="6" xr3:uid="{0CBC2858-B513-4D1E-8C34-83D8DD383254}" name="Colonne1" dataDxfId="79"/>
    <tableColumn id="7" xr3:uid="{0E26E3F4-0160-4429-AE2B-B6C2C465E03F}" name="Période_x000a_concernée_x000a_(mois/an)" dataDxfId="78">
      <calculatedColumnFormula>'1C TSsoustraitance'!$D13</calculatedColumnFormula>
    </tableColumn>
    <tableColumn id="8" xr3:uid="{4B64608D-8DDE-46D4-B12A-D9847C0A73D1}" name="Taux TVA" dataDxfId="77" dataCellStyle="Pourcentage"/>
    <tableColumn id="9" xr3:uid="{A02717BF-9C16-4786-AD41-2AF9470AB2AE}" name="Régime TVA: Récupération" dataDxfId="76" dataCellStyle="Pourcentage"/>
    <tableColumn id="10" xr3:uid="{E4846D38-A71E-4F63-867E-490991AFD1F2}" name="hors TVA" dataDxfId="75" dataCellStyle="Monétaire"/>
    <tableColumn id="11" xr3:uid="{3BBFE383-12F9-4894-A668-F64C2B3F6EFD}" name="TVA comprise" dataDxfId="74" dataCellStyle="Monétaire">
      <calculatedColumnFormula>J296+(J296*H296)</calculatedColumnFormula>
    </tableColumn>
    <tableColumn id="12" xr3:uid="{CE10C4BC-BA67-41A7-9147-D33F54D7F27E}" name="Type 1" dataDxfId="73">
      <calculatedColumnFormula>IF(OR('1C TSsoustraitance'!$D13="",'1C TSsoustraitance'!$AP13=0),0,IF(AND('1C TSsoustraitance'!$D13&lt;&gt;"",$K$2="Pôle",'1C TSsoustraitance'!$E13="OUI"),(('1C TSsoustraitance'!$F13+'1C TSsoustraitance'!$G13+'1C TSsoustraitance'!$H13+'1C TSsoustraitance'!$I13+'1C TSsoustraitance'!$M13)/'1C TSsoustraitance'!$R13),IF(AND('1C TSsoustraitance'!$D13&lt;&gt;"",$K$2="Pôle",'1C TSsoustraitance'!$E13="NON"),(('1C TSsoustraitance'!$F13+'1C TSsoustraitance'!$G13+'1C TSsoustraitance'!$H13+'1C TSsoustraitance'!$I13+'1C TSsoustraitance'!$M13)/'1C TSsoustraitance'!$AP13),IF(AND('1C TSsoustraitance'!$D13&lt;&gt;"",$K$2&lt;&gt;"Pôle",'1C TSsoustraitance'!$E13="OUI"),(('1C TSsoustraitance'!$F13+'1C TSsoustraitance'!$G13+'1C TSsoustraitance'!$H13+'1C TSsoustraitance'!$I13+'1C TSsoustraitance'!$J13+'1C TSsoustraitance'!$K13+'1C TSsoustraitance'!$L13+'1C TSsoustraitance'!$M13+'1C TSsoustraitance'!$N13+'1C TSsoustraitance'!$O13+'1C TSsoustraitance'!$P13+'1C TSsoustraitance'!$Q13)/'1C TSsoustraitance'!$R13),IF(AND('1C TSsoustraitance'!$D13&lt;&gt;"",$K$2&lt;&gt;"Pôle",'1C TSsoustraitance'!$E13="NON"),(('1C TSsoustraitance'!$F13+'1C TSsoustraitance'!$G13+'1C TSsoustraitance'!$H13+'1C TSsoustraitance'!$I13+'1C TSsoustraitance'!$J13+'1C TSsoustraitance'!$K13+'1C TSsoustraitance'!$L13+'1C TSsoustraitance'!$M13+'1C TSsoustraitance'!$N13+'1C TSsoustraitance'!$O13+'1C TSsoustraitance'!$P13+'1C TSsoustraitance'!$Q13))/'1C TSsoustraitance'!$AP13)))))</calculatedColumnFormula>
    </tableColumn>
    <tableColumn id="13" xr3:uid="{3854ED97-6269-4466-9975-3F8652D9C990}" name="Type 2" dataDxfId="72">
      <calculatedColumnFormula>IF(OR('1C TSsoustraitance'!$D13="",'1C TSsoustraitance'!AP$13=0),0,IF(AND('1C TSsoustraitance'!$D13&lt;&gt;"",$K$2="Pôle",'1C TSsoustraitance'!$E13="OUI"),(('1C TSsoustraitance'!$J13+'1C TSsoustraitance'!$K13+'1C TSsoustraitance'!$L13)/'1C TSsoustraitance'!$R13),IF(AND('1C TSsoustraitance'!$D13&lt;&gt;"",$K$2="Pôle",'1C TSsoustraitance'!$E13="NON"),(('1C TSsoustraitance'!$J13+'1C TSsoustraitance'!$K13+'1C TSsoustraitance'!$L13)/'1C TSsoustraitance'!$AP13),IF(AND('1C TSsoustraitance'!$D13&lt;&gt;"",$K$2&lt;&gt;"Pôle"),0))))</calculatedColumnFormula>
    </tableColumn>
    <tableColumn id="14" xr3:uid="{7CC0644A-2B04-4A95-B48C-3125A1F43FF9}" name="Total SUBV 1" dataDxfId="71">
      <calculatedColumnFormula>L296+M296</calculatedColumnFormula>
    </tableColumn>
    <tableColumn id="15" xr3:uid="{D2AC58B3-F721-48A1-A148-D5A791750E2A}" name="SUBV 2" dataDxfId="70">
      <calculatedColumnFormula>IF(OR('1C TSsoustraitance'!$D13="",'1C TSsoustraitance'!$E13="OUI",'1C TSsoustraitance'!$AP13=0),0,(('1C TSsoustraitance'!$S13)/'1C TSsoustraitance'!$AP13))</calculatedColumnFormula>
    </tableColumn>
    <tableColumn id="16" xr3:uid="{931077DD-C97A-45BD-80CB-84184B4BFBCD}" name="SUBV 3" dataDxfId="69">
      <calculatedColumnFormula>IF(OR('1C TSsoustraitance'!$D13="",'1C TSsoustraitance'!$E13="OUI",'1C TSsoustraitance'!$AP13=0),0,(('1C TSsoustraitance'!$T13)/'1C TSsoustraitance'!$AP13))</calculatedColumnFormula>
    </tableColumn>
    <tableColumn id="17" xr3:uid="{DB20F369-A30E-45FE-80F1-FFECD5F79296}" name="SUBV 4" dataDxfId="68">
      <calculatedColumnFormula>IF(OR('1C TSsoustraitance'!$D13="",'1C TSsoustraitance'!$E13="OUI",'1C TSsoustraitance'!$AP13=0),0,(('1C TSsoustraitance'!$U13)/'1C TSsoustraitance'!$AP13))</calculatedColumnFormula>
    </tableColumn>
    <tableColumn id="18" xr3:uid="{10CB017D-DE33-4820-A520-8D5248E38042}" name="SUBV 5" dataDxfId="67">
      <calculatedColumnFormula>IF(OR('1C TSsoustraitance'!$D13="",'1C TSsoustraitance'!$E13="OUI",'1C TSsoustraitance'!$AP13=0),0,(('1C TSsoustraitance'!$V13)/'1C TSsoustraitance'!$AP13))</calculatedColumnFormula>
    </tableColumn>
    <tableColumn id="19" xr3:uid="{A718A84C-52E9-496E-80BC-8C836E3EC5E8}" name="SUBV 6" dataDxfId="66">
      <calculatedColumnFormula>IF(OR('1C TSsoustraitance'!$D13="",'1C TSsoustraitance'!$E13="OUI",'1C TSsoustraitance'!$AP13=0),0,(('1C TSsoustraitance'!$W13)/'1C TSsoustraitance'!$AP13))</calculatedColumnFormula>
    </tableColumn>
    <tableColumn id="20" xr3:uid="{AD56F7C2-237F-404F-A0F7-775E9B393553}" name="SUBV 7" dataDxfId="65">
      <calculatedColumnFormula>IF(OR('1C TSsoustraitance'!$D13="",'1C TSsoustraitance'!$E13="OUI",'1C TSsoustraitance'!$AP13=0),0,(('1C TSsoustraitance'!$X13)/'1C TSsoustraitance'!$AP13))</calculatedColumnFormula>
    </tableColumn>
    <tableColumn id="21" xr3:uid="{211ABE82-82B9-4185-8C49-49EEC6194923}" name="SUBV 8" dataDxfId="64">
      <calculatedColumnFormula>IF(OR('1C TSsoustraitance'!$D13="",'1C TSsoustraitance'!$E13="OUI",'1C TSsoustraitance'!$AP13=0),0,(('1C TSsoustraitance'!$Y13)/'1C TSsoustraitance'!$AP13))</calculatedColumnFormula>
    </tableColumn>
    <tableColumn id="22" xr3:uid="{B8A9C227-C8B6-49D7-991D-2457C9376957}" name="SUBV 9" dataDxfId="63">
      <calculatedColumnFormula>IF(OR('1C TSsoustraitance'!$D13="",'1C TSsoustraitance'!$E13="OUI",'1C TSsoustraitance'!$AP13=0),0,(('1C TSsoustraitance'!$Z13)/'1C TSsoustraitance'!$AP13))</calculatedColumnFormula>
    </tableColumn>
    <tableColumn id="23" xr3:uid="{E341F64C-2447-42E0-9B84-204BC284BBAA}" name="SUBV 10" dataDxfId="62">
      <calculatedColumnFormula>IF(OR('1C TSsoustraitance'!$D13="",'1C TSsoustraitance'!$E13="OUI",'1C TSsoustraitance'!$AP13=0),0,(('1C TSsoustraitance'!$AA13)/'1C TSsoustraitance'!$AP13))</calculatedColumnFormula>
    </tableColumn>
    <tableColumn id="24" xr3:uid="{451F2709-EBF7-48B1-AD9F-2436DD56E52A}" name="SUBV 11" dataDxfId="61">
      <calculatedColumnFormula>IF(OR('1C TSsoustraitance'!$D13="",'1C TSsoustraitance'!$E13="OUI",'1C TSsoustraitance'!$AP13=0),0,(('1C TSsoustraitance'!$AB13)/'1C TSsoustraitance'!$AP13))</calculatedColumnFormula>
    </tableColumn>
    <tableColumn id="25" xr3:uid="{D5962BAA-D8C5-4E28-A871-B1B2919AEFA0}" name="SUBV 12" dataDxfId="60">
      <calculatedColumnFormula>IF(OR('1C TSsoustraitance'!$D13="",'1C TSsoustraitance'!$E13="OUI",'1C TSsoustraitance'!$AP13=0),0,(('1C TSsoustraitance'!$AC13)/'1C TSsoustraitance'!$AP13))</calculatedColumnFormula>
    </tableColumn>
    <tableColumn id="26" xr3:uid="{FC54BB9C-5894-4973-AC5D-C3072D55C2CD}" name="SUBV 13" dataDxfId="59">
      <calculatedColumnFormula>IF(OR('1C TSsoustraitance'!$D13="",'1C TSsoustraitance'!$E13="OUI",'1C TSsoustraitance'!$AP13=0),0,(('1C TSsoustraitance'!$AD13)/'1C TSsoustraitance'!$AP13))</calculatedColumnFormula>
    </tableColumn>
    <tableColumn id="27" xr3:uid="{2CC37060-59F2-4E1C-8212-7EE0FC4CCA59}" name="SUBV 14" dataDxfId="58">
      <calculatedColumnFormula>IF(OR('1C TSsoustraitance'!$D13="",'1C TSsoustraitance'!$E13="OUI",'1C TSsoustraitance'!$AP13=0),0,(('1C TSsoustraitance'!$AE13)/'1C TSsoustraitance'!$AP13))</calculatedColumnFormula>
    </tableColumn>
    <tableColumn id="28" xr3:uid="{F3A785D3-8E5E-4E79-BBB6-F669BB9788A0}" name="SUBV 15" dataDxfId="57">
      <calculatedColumnFormula>IF(OR('1C TSsoustraitance'!$D13="",'1C TSsoustraitance'!$E13="OUI",'1C TSsoustraitance'!$AP13=0),0,(('1C TSsoustraitance'!$AF13)/'1C TSsoustraitance'!$AP13))</calculatedColumnFormula>
    </tableColumn>
    <tableColumn id="29" xr3:uid="{40F366AE-7A70-4451-BE51-23A4367C9E1F}" name="SUBV 16" dataDxfId="56">
      <calculatedColumnFormula>IF(OR('1C TSsoustraitance'!$D13="",'1C TSsoustraitance'!$E13="OUI",'1C TSsoustraitance'!$AP13=0),0,(('1C TSsoustraitance'!$AG13)/'1C TSsoustraitance'!$AP13))</calculatedColumnFormula>
    </tableColumn>
    <tableColumn id="30" xr3:uid="{D44DB316-D54B-458B-B1B3-3FC1F2A88997}" name="SUBV 17" dataDxfId="55">
      <calculatedColumnFormula>IF(OR('1C TSsoustraitance'!$D13="",'1C TSsoustraitance'!$E13="OUI",'1C TSsoustraitance'!$AP13=0),0,(('1C TSsoustraitance'!$AH13)/'1C TSsoustraitance'!$AP13))</calculatedColumnFormula>
    </tableColumn>
    <tableColumn id="31" xr3:uid="{2CE872F3-67A1-44B1-BCAC-190F567D22D4}" name="SUBV 18" dataDxfId="54">
      <calculatedColumnFormula>IF(OR('1C TSsoustraitance'!$D13="",'1C TSsoustraitance'!$E13="OUI",'1C TSsoustraitance'!$AP13=0),0,(('1C TSsoustraitance'!$AI13)/'1C TSsoustraitance'!$AP13))</calculatedColumnFormula>
    </tableColumn>
    <tableColumn id="32" xr3:uid="{30D78FFB-279A-4EE8-9EA4-41082E3A234A}" name="SUBV 19" dataDxfId="53">
      <calculatedColumnFormula>IF(OR('1C TSsoustraitance'!$D13="",'1C TSsoustraitance'!$E13="OUI",'1C TSsoustraitance'!$AP13=0),0,(('1C TSsoustraitance'!$AJ13)/'1C TSsoustraitance'!$AP13))</calculatedColumnFormula>
    </tableColumn>
    <tableColumn id="33" xr3:uid="{28FC226F-D0AD-4D7D-BCF8-090496732969}" name="SUBV 20" dataDxfId="52">
      <calculatedColumnFormula>IF(OR('1C TSsoustraitance'!$D13="",'1C TSsoustraitance'!$E13="OUI",'1C TSsoustraitance'!$AP13=0),0,(('1C TSsoustraitance'!$AK13)/'1C TSsoustraitance'!$AP13))</calculatedColumnFormula>
    </tableColumn>
    <tableColumn id="34" xr3:uid="{AA8C50EB-75EC-4738-9BFA-3B28DC5FBC2C}" name="SUBV 21" dataDxfId="51">
      <calculatedColumnFormula>IF(OR('1C TSsoustraitance'!$D13="",'1C TSsoustraitance'!$E13="OUI",'1C TSsoustraitance'!$AP13=0),0,(('1C TSsoustraitance'!$AL13)/'1C TSsoustraitance'!$AP13))</calculatedColumnFormula>
    </tableColumn>
    <tableColumn id="35" xr3:uid="{2E5D67B2-C673-42EE-A595-58F4D4953E7E}" name="SUBV 22" dataDxfId="50">
      <calculatedColumnFormula>IF(OR('1C TSsoustraitance'!$D13="",'1C TSsoustraitance'!$E13="OUI",'1C TSsoustraitance'!$AP13=0),0,(('1C TSsoustraitance'!$AM13)/'1C TSsoustraitance'!$AP13))</calculatedColumnFormula>
    </tableColumn>
    <tableColumn id="36" xr3:uid="{A71F9580-1151-49ED-8998-05DE63F883A4}" name=" Fin. Privé" dataDxfId="49">
      <calculatedColumnFormula>IF(OR('1C TSsoustraitance'!$D13="",'1C TSsoustraitance'!$E13="OUI",'1C TSsoustraitance'!$AP13=0),0,(('1C TSsoustraitance'!$AN13)/'1C TSsoustraitance'!$AP13))</calculatedColumnFormula>
    </tableColumn>
    <tableColumn id="37" xr3:uid="{AE50C03D-3D3A-40B0-B864-07DFFA962C56}" name="Autres subventions" dataDxfId="48">
      <calculatedColumnFormula>SUM(O296:AJ296)</calculatedColumnFormula>
    </tableColumn>
    <tableColumn id="38" xr3:uid="{570986F4-B46D-4BF2-8E77-7416CF5B4AE5}" name="Total" dataDxfId="47">
      <calculatedColumnFormula>N296+AK296</calculatedColumnFormula>
    </tableColumn>
    <tableColumn id="39" xr3:uid="{70C1978A-BD39-4099-AF19-45211E37690B}" name="Type 1 " dataDxfId="46" dataCellStyle="Monétaire">
      <calculatedColumnFormula>IF(Tableau7[[#This Row],[N° pièce]]="",0,(Tableau7[[#This Row],[hors TVA]]+(Tableau7[[#This Row],[hors TVA]]*Tableau7[[#This Row],[Taux TVA]])-(Tableau7[[#This Row],[hors TVA]]*Tableau7[[#This Row],[Taux TVA]]*Tableau7[[#This Row],[Régime TVA: Récupération]]))*Tableau7[[#This Row],[Type 1]])</calculatedColumnFormula>
    </tableColumn>
    <tableColumn id="40" xr3:uid="{BFB81A3B-FA10-4658-B93C-FE6611F28A4E}" name="Type 2 " dataDxfId="45" dataCellStyle="Monétaire">
      <calculatedColumnFormula>IF(Tableau7[[#This Row],[N° pièce]]="",0,IF($K$2="pôle",((Tableau7[[#This Row],[hors TVA]]+(Tableau7[[#This Row],[hors TVA]]*Tableau7[[#This Row],[Taux TVA]])-(Tableau7[[#This Row],[hors TVA]]*Tableau7[[#This Row],[Taux TVA]]*Tableau7[[#This Row],[Régime TVA: Récupération]]))*Tableau7[[#This Row],[Type 2]]),0))</calculatedColumnFormula>
    </tableColumn>
    <tableColumn id="41" xr3:uid="{CDAA6BC6-9CE0-46EB-8E58-CA7BF5A9B289}" name="Total SUBV 1 " dataDxfId="44" dataCellStyle="Monétaire">
      <calculatedColumnFormula>$AM296+$AN296</calculatedColumnFormula>
    </tableColumn>
    <tableColumn id="42" xr3:uid="{1EB4A65B-098E-49BD-8D57-C480E10C3F1D}" name="Admissible_x000a_Type 1" dataDxfId="43" dataCellStyle="Monétaire">
      <calculatedColumnFormula>AM296-AR296</calculatedColumnFormula>
    </tableColumn>
    <tableColumn id="43" xr3:uid="{EC9575EE-E821-48BF-A2B5-F9F7A7039297}" name="Admissible_x000a_Type 2" dataDxfId="42" dataCellStyle="Monétaire">
      <calculatedColumnFormula>IF(M296=0,0,AN296-AS296)</calculatedColumnFormula>
    </tableColumn>
    <tableColumn id="44" xr3:uid="{66654F86-EBD6-4065-B36F-16582748AB2F}" name="Non admis_x000a_Type 1" dataDxfId="41" dataCellStyle="Monétaire"/>
    <tableColumn id="45" xr3:uid="{1D135299-822E-489A-90C8-DD2E1C2D14FC}" name="Non admis_x000a_Type 2" dataDxfId="40" dataCellStyle="Monétaire"/>
    <tableColumn id="46" xr3:uid="{24FFF299-3DCB-4E40-BBA8-3344634F9F67}" name="Motif" dataDxfId="39">
      <calculatedColumnFormula>IF(('1C TSsoustraitance'!AP13*FICHE!C$14&lt;J296),"Forfait limité à "&amp;FICHE!C$14&amp;"€/jour","")</calculatedColumnFormula>
    </tableColumn>
    <tableColumn id="47" xr3:uid="{D23C52E0-D214-403E-ADAB-CC2394DB31B5}" name="Réponse" dataDxfId="38"/>
  </tableColumns>
  <tableStyleInfo name="Style de tableau 1" showFirstColumn="0" showLastColumn="0" showRowStripes="1" showColumnStripes="0"/>
</table>
</file>

<file path=xl/theme/theme1.xml><?xml version="1.0" encoding="utf-8"?>
<a:theme xmlns:a="http://schemas.openxmlformats.org/drawingml/2006/main" name="Thème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anthony.devestele@spw.wallonie.be" TargetMode="External"/><Relationship Id="rId1" Type="http://schemas.openxmlformats.org/officeDocument/2006/relationships/hyperlink" Target="mailto:christine.parent@spw.wallonie.be"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table" Target="../tables/table5.xml"/><Relationship Id="rId3" Type="http://schemas.openxmlformats.org/officeDocument/2006/relationships/drawing" Target="../drawings/drawing1.xml"/><Relationship Id="rId7" Type="http://schemas.openxmlformats.org/officeDocument/2006/relationships/table" Target="../tables/table4.xml"/><Relationship Id="rId2" Type="http://schemas.openxmlformats.org/officeDocument/2006/relationships/printerSettings" Target="../printerSettings/printerSettings3.bin"/><Relationship Id="rId1" Type="http://schemas.openxmlformats.org/officeDocument/2006/relationships/hyperlink" Target="https://monespace.wallonie.be/guichet/load?FORMULAIRE_ID=10335&amp;LANG_ID=FR&amp;TYPE=DYN" TargetMode="External"/><Relationship Id="rId6" Type="http://schemas.openxmlformats.org/officeDocument/2006/relationships/table" Target="../tables/table3.xml"/><Relationship Id="rId5" Type="http://schemas.openxmlformats.org/officeDocument/2006/relationships/table" Target="../tables/table2.xml"/><Relationship Id="rId4" Type="http://schemas.openxmlformats.org/officeDocument/2006/relationships/table" Target="../tables/table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FB2004-F06D-4664-8004-61EBA2E674A9}">
  <dimension ref="A1:AQ57"/>
  <sheetViews>
    <sheetView workbookViewId="0">
      <selection activeCell="F10" sqref="F10"/>
    </sheetView>
  </sheetViews>
  <sheetFormatPr baseColWidth="10" defaultColWidth="11.42578125" defaultRowHeight="15"/>
  <cols>
    <col min="1" max="1" width="117.140625" customWidth="1"/>
    <col min="3" max="3" width="37.42578125" customWidth="1"/>
  </cols>
  <sheetData>
    <row r="1" spans="1:11" s="492" customFormat="1" ht="27" thickBot="1">
      <c r="A1" s="492" t="s">
        <v>0</v>
      </c>
    </row>
    <row r="2" spans="1:11" ht="31.15" customHeight="1" thickBot="1">
      <c r="A2" s="285" t="s">
        <v>1</v>
      </c>
      <c r="C2" s="286" t="s">
        <v>2</v>
      </c>
      <c r="H2" s="247" t="s">
        <v>3</v>
      </c>
      <c r="I2" s="247" t="s">
        <v>4</v>
      </c>
      <c r="J2" s="247"/>
      <c r="K2" s="247"/>
    </row>
    <row r="3" spans="1:11" ht="32.25" thickBot="1">
      <c r="A3" s="285" t="s">
        <v>5</v>
      </c>
      <c r="C3" s="657" t="s">
        <v>6</v>
      </c>
      <c r="H3" s="247" t="s">
        <v>7</v>
      </c>
      <c r="I3" s="247" t="s">
        <v>8</v>
      </c>
      <c r="J3" s="247"/>
      <c r="K3" s="247"/>
    </row>
    <row r="4" spans="1:11">
      <c r="A4" s="110"/>
      <c r="C4" s="658" t="s">
        <v>9</v>
      </c>
      <c r="H4" s="247" t="s">
        <v>10</v>
      </c>
      <c r="I4" s="247" t="s">
        <v>11</v>
      </c>
      <c r="J4" s="247"/>
      <c r="K4" s="247"/>
    </row>
    <row r="5" spans="1:11" ht="19.5" thickBot="1">
      <c r="A5" s="283" t="s">
        <v>12</v>
      </c>
      <c r="C5" s="656"/>
      <c r="G5" s="659" t="s">
        <v>13</v>
      </c>
      <c r="H5" s="659" t="s">
        <v>14</v>
      </c>
    </row>
    <row r="6" spans="1:11">
      <c r="A6" t="s">
        <v>15</v>
      </c>
      <c r="G6" s="659" t="s">
        <v>401</v>
      </c>
      <c r="H6" s="659" t="s">
        <v>16</v>
      </c>
    </row>
    <row r="7" spans="1:11">
      <c r="G7" t="s">
        <v>402</v>
      </c>
      <c r="H7" s="659" t="s">
        <v>403</v>
      </c>
    </row>
    <row r="8" spans="1:11">
      <c r="G8" t="s">
        <v>404</v>
      </c>
      <c r="H8" s="659" t="s">
        <v>405</v>
      </c>
    </row>
    <row r="9" spans="1:11">
      <c r="A9" s="284" t="s">
        <v>17</v>
      </c>
    </row>
    <row r="11" spans="1:11">
      <c r="A11" s="445" t="s">
        <v>18</v>
      </c>
    </row>
    <row r="12" spans="1:11">
      <c r="A12" s="281" t="s">
        <v>19</v>
      </c>
    </row>
    <row r="13" spans="1:11">
      <c r="A13" s="281" t="s">
        <v>20</v>
      </c>
    </row>
    <row r="14" spans="1:11">
      <c r="A14" s="281" t="s">
        <v>21</v>
      </c>
    </row>
    <row r="15" spans="1:11">
      <c r="A15" s="281" t="s">
        <v>22</v>
      </c>
    </row>
    <row r="16" spans="1:11">
      <c r="A16" s="281"/>
    </row>
    <row r="17" spans="1:1">
      <c r="A17" s="446" t="s">
        <v>23</v>
      </c>
    </row>
    <row r="18" spans="1:1">
      <c r="A18" s="281" t="s">
        <v>22</v>
      </c>
    </row>
    <row r="19" spans="1:1">
      <c r="A19" s="281" t="s">
        <v>24</v>
      </c>
    </row>
    <row r="21" spans="1:1" ht="21">
      <c r="A21" s="245" t="s">
        <v>25</v>
      </c>
    </row>
    <row r="22" spans="1:1" ht="15.75">
      <c r="A22" s="377" t="s">
        <v>26</v>
      </c>
    </row>
    <row r="24" spans="1:1" ht="15.75">
      <c r="A24" s="84" t="s">
        <v>27</v>
      </c>
    </row>
    <row r="25" spans="1:1">
      <c r="A25" s="272" t="s">
        <v>28</v>
      </c>
    </row>
    <row r="26" spans="1:1">
      <c r="A26" s="272" t="s">
        <v>29</v>
      </c>
    </row>
    <row r="27" spans="1:1">
      <c r="A27" s="272" t="s">
        <v>30</v>
      </c>
    </row>
    <row r="28" spans="1:1">
      <c r="A28" s="272" t="s">
        <v>31</v>
      </c>
    </row>
    <row r="29" spans="1:1">
      <c r="A29" s="272" t="s">
        <v>32</v>
      </c>
    </row>
    <row r="30" spans="1:1">
      <c r="A30" s="272" t="s">
        <v>33</v>
      </c>
    </row>
    <row r="32" spans="1:1" ht="15.75">
      <c r="A32" s="88" t="s">
        <v>34</v>
      </c>
    </row>
    <row r="33" spans="1:1">
      <c r="A33" s="281" t="s">
        <v>35</v>
      </c>
    </row>
    <row r="34" spans="1:1">
      <c r="A34" s="272" t="s">
        <v>36</v>
      </c>
    </row>
    <row r="35" spans="1:1">
      <c r="A35" s="272" t="s">
        <v>37</v>
      </c>
    </row>
    <row r="36" spans="1:1">
      <c r="A36" s="281" t="s">
        <v>38</v>
      </c>
    </row>
    <row r="37" spans="1:1">
      <c r="A37" s="272" t="s">
        <v>39</v>
      </c>
    </row>
    <row r="39" spans="1:1" ht="15.75">
      <c r="A39" s="89" t="s">
        <v>40</v>
      </c>
    </row>
    <row r="40" spans="1:1">
      <c r="A40" s="281" t="s">
        <v>41</v>
      </c>
    </row>
    <row r="41" spans="1:1">
      <c r="A41" s="281" t="s">
        <v>42</v>
      </c>
    </row>
    <row r="42" spans="1:1">
      <c r="A42" s="281" t="s">
        <v>43</v>
      </c>
    </row>
    <row r="43" spans="1:1">
      <c r="A43" s="281" t="s">
        <v>44</v>
      </c>
    </row>
    <row r="45" spans="1:1" ht="15.75">
      <c r="A45" s="201" t="s">
        <v>45</v>
      </c>
    </row>
    <row r="46" spans="1:1">
      <c r="A46" s="281" t="s">
        <v>46</v>
      </c>
    </row>
    <row r="47" spans="1:1">
      <c r="A47" s="281" t="s">
        <v>47</v>
      </c>
    </row>
    <row r="48" spans="1:1">
      <c r="A48" s="281" t="s">
        <v>48</v>
      </c>
    </row>
    <row r="50" spans="1:43" ht="15.75">
      <c r="A50" s="120" t="s">
        <v>49</v>
      </c>
    </row>
    <row r="51" spans="1:43">
      <c r="A51" s="272" t="s">
        <v>50</v>
      </c>
    </row>
    <row r="53" spans="1:43" ht="15.75">
      <c r="A53" s="129" t="s">
        <v>51</v>
      </c>
    </row>
    <row r="54" spans="1:43">
      <c r="A54" s="281" t="s">
        <v>52</v>
      </c>
    </row>
    <row r="56" spans="1:43" ht="15.75">
      <c r="A56" s="111" t="s">
        <v>53</v>
      </c>
    </row>
    <row r="57" spans="1:43" ht="60" customHeight="1">
      <c r="A57" s="305" t="s">
        <v>54</v>
      </c>
      <c r="B57" s="305"/>
      <c r="C57" s="305"/>
      <c r="D57" s="305"/>
      <c r="E57" s="305"/>
      <c r="F57" s="305"/>
      <c r="G57" s="305"/>
      <c r="H57" s="305"/>
      <c r="I57" s="305"/>
      <c r="J57" s="305"/>
      <c r="K57" s="305"/>
      <c r="L57" s="305"/>
      <c r="M57" s="305"/>
      <c r="N57" s="305"/>
      <c r="O57" s="305"/>
      <c r="P57" s="305"/>
      <c r="Q57" s="305"/>
      <c r="R57" s="305"/>
      <c r="S57" s="305"/>
      <c r="T57" s="305"/>
      <c r="U57" s="305"/>
      <c r="V57" s="305"/>
      <c r="W57" s="305"/>
      <c r="X57" s="305"/>
      <c r="Y57" s="305"/>
      <c r="Z57" s="305"/>
      <c r="AA57" s="305"/>
      <c r="AB57" s="305"/>
      <c r="AC57" s="305"/>
      <c r="AD57" s="305"/>
      <c r="AE57" s="305"/>
      <c r="AF57" s="305"/>
      <c r="AG57" s="305"/>
      <c r="AH57" s="305"/>
      <c r="AI57" s="305"/>
      <c r="AJ57" s="305"/>
      <c r="AK57" s="305"/>
      <c r="AL57" s="305"/>
      <c r="AM57" s="305"/>
      <c r="AN57" s="305"/>
      <c r="AO57" s="305"/>
      <c r="AP57" s="305"/>
      <c r="AQ57" s="305"/>
    </row>
  </sheetData>
  <sheetProtection algorithmName="SHA-512" hashValue="n7KaHcVGyf6+NAiqfDb7K2oJ4KvNGcKNuQoujMqKmkjr51V8SVIeaRK0l/LH3vGvRxm804xxdUaHkWb/8A6gEg==" saltValue="IYazoBrkou0iTq64ChfMcA==" spinCount="100000" sheet="1" objects="1" scenarios="1" formatColumns="0" formatRows="0"/>
  <hyperlinks>
    <hyperlink ref="C3" r:id="rId1" xr:uid="{ECE0EA80-3F7F-48F5-A999-1A8B4AA90FBB}"/>
    <hyperlink ref="C4" r:id="rId2" xr:uid="{D251EC86-1877-4252-9ADA-DD524CF8AC2F}"/>
  </hyperlinks>
  <pageMargins left="0.7" right="0.7" top="0.75" bottom="0.75" header="0.3" footer="0.3"/>
  <pageSetup paperSize="9" orientation="portrait"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15A4B4-3D55-4DC3-82F8-934D96EAE7E6}">
  <dimension ref="A1:AJ37"/>
  <sheetViews>
    <sheetView workbookViewId="0">
      <selection activeCell="B30" sqref="B30"/>
    </sheetView>
  </sheetViews>
  <sheetFormatPr baseColWidth="10" defaultColWidth="11.42578125" defaultRowHeight="12.75"/>
  <cols>
    <col min="1" max="1" width="3.28515625" style="367" customWidth="1"/>
    <col min="2" max="16" width="9.7109375" style="369" hidden="1" customWidth="1"/>
    <col min="17" max="31" width="9.7109375" style="369" customWidth="1"/>
    <col min="32" max="32" width="10.28515625" style="369" customWidth="1"/>
    <col min="33" max="16384" width="11.42578125" style="369"/>
  </cols>
  <sheetData>
    <row r="1" spans="1:36" s="362" customFormat="1" ht="25.5">
      <c r="A1" s="358"/>
      <c r="B1" s="359" t="s">
        <v>362</v>
      </c>
      <c r="C1" s="359" t="s">
        <v>363</v>
      </c>
      <c r="D1" s="359" t="s">
        <v>364</v>
      </c>
      <c r="E1" s="359" t="s">
        <v>365</v>
      </c>
      <c r="F1" s="359" t="s">
        <v>366</v>
      </c>
      <c r="G1" s="359" t="s">
        <v>367</v>
      </c>
      <c r="H1" s="359" t="s">
        <v>368</v>
      </c>
      <c r="I1" s="359" t="s">
        <v>369</v>
      </c>
      <c r="J1" s="359" t="s">
        <v>370</v>
      </c>
      <c r="K1" s="359" t="s">
        <v>371</v>
      </c>
      <c r="L1" s="359" t="s">
        <v>372</v>
      </c>
      <c r="M1" s="359" t="s">
        <v>373</v>
      </c>
      <c r="N1" s="359" t="s">
        <v>374</v>
      </c>
      <c r="O1" s="359" t="s">
        <v>375</v>
      </c>
      <c r="P1" s="359" t="s">
        <v>376</v>
      </c>
      <c r="Q1" s="359" t="s">
        <v>377</v>
      </c>
      <c r="R1" s="360" t="s">
        <v>378</v>
      </c>
      <c r="S1" s="359" t="s">
        <v>379</v>
      </c>
      <c r="T1" s="360" t="s">
        <v>380</v>
      </c>
      <c r="U1" s="359" t="s">
        <v>381</v>
      </c>
      <c r="V1" s="360" t="s">
        <v>382</v>
      </c>
      <c r="W1" s="359" t="s">
        <v>383</v>
      </c>
      <c r="X1" s="359" t="s">
        <v>384</v>
      </c>
      <c r="Y1" s="359" t="s">
        <v>385</v>
      </c>
      <c r="Z1" s="359" t="s">
        <v>386</v>
      </c>
      <c r="AA1" s="359" t="s">
        <v>387</v>
      </c>
      <c r="AB1" s="359" t="s">
        <v>388</v>
      </c>
      <c r="AC1" s="359" t="s">
        <v>389</v>
      </c>
      <c r="AD1" s="359" t="s">
        <v>390</v>
      </c>
      <c r="AE1" s="359" t="s">
        <v>391</v>
      </c>
      <c r="AF1" s="359" t="s">
        <v>392</v>
      </c>
      <c r="AG1" s="361"/>
      <c r="AH1" s="361"/>
      <c r="AI1" s="361"/>
      <c r="AJ1" s="361"/>
    </row>
    <row r="2" spans="1:36" s="366" customFormat="1">
      <c r="A2" s="359">
        <v>0</v>
      </c>
      <c r="B2" s="363">
        <v>29663.96</v>
      </c>
      <c r="C2" s="363">
        <v>34306.660000000003</v>
      </c>
      <c r="D2" s="363">
        <v>36726.21</v>
      </c>
      <c r="E2" s="363">
        <v>39792.32</v>
      </c>
      <c r="F2" s="363">
        <v>30536.25</v>
      </c>
      <c r="G2" s="363">
        <v>36588.639999999999</v>
      </c>
      <c r="H2" s="363">
        <v>41130.47</v>
      </c>
      <c r="I2" s="363">
        <v>46269.2</v>
      </c>
      <c r="J2" s="363">
        <v>39251.370000000003</v>
      </c>
      <c r="K2" s="363">
        <v>45499.63</v>
      </c>
      <c r="L2" s="364">
        <v>41057.46</v>
      </c>
      <c r="M2" s="363">
        <v>45938.75</v>
      </c>
      <c r="N2" s="363">
        <v>46363.21</v>
      </c>
      <c r="O2" s="363">
        <v>51244.5</v>
      </c>
      <c r="P2" s="363">
        <v>53029.21</v>
      </c>
      <c r="Q2" s="363">
        <v>44806.8</v>
      </c>
      <c r="R2" s="363">
        <v>56493.78</v>
      </c>
      <c r="S2" s="363">
        <v>54133.78</v>
      </c>
      <c r="T2" s="363">
        <v>66927.45</v>
      </c>
      <c r="U2" s="363">
        <v>59439.53</v>
      </c>
      <c r="V2" s="363">
        <v>72233.2</v>
      </c>
      <c r="W2" s="363">
        <v>69471.88</v>
      </c>
      <c r="X2" s="363">
        <v>71050.87</v>
      </c>
      <c r="Y2" s="363">
        <v>75898.820000000007</v>
      </c>
      <c r="Z2" s="363">
        <v>86570.44</v>
      </c>
      <c r="AA2" s="363">
        <v>100365.39</v>
      </c>
      <c r="AB2" s="363">
        <v>97979.33</v>
      </c>
      <c r="AC2" s="363">
        <v>99558.35</v>
      </c>
      <c r="AD2" s="363">
        <v>117619.12</v>
      </c>
      <c r="AE2" s="363">
        <v>111391.27</v>
      </c>
      <c r="AF2" s="363">
        <v>129452.04</v>
      </c>
      <c r="AG2" s="365"/>
      <c r="AH2" s="365"/>
      <c r="AI2" s="365"/>
      <c r="AJ2" s="365"/>
    </row>
    <row r="3" spans="1:36" s="366" customFormat="1">
      <c r="A3" s="359">
        <v>1</v>
      </c>
      <c r="B3" s="363">
        <v>29903.72</v>
      </c>
      <c r="C3" s="363">
        <v>34603.97</v>
      </c>
      <c r="D3" s="363">
        <v>37023.519999999997</v>
      </c>
      <c r="E3" s="363">
        <v>40089.629999999997</v>
      </c>
      <c r="F3" s="363">
        <v>31103.56</v>
      </c>
      <c r="G3" s="363">
        <v>37155.96</v>
      </c>
      <c r="H3" s="363">
        <v>41697.78</v>
      </c>
      <c r="I3" s="363">
        <v>46836.51</v>
      </c>
      <c r="J3" s="363">
        <v>39673.300000000003</v>
      </c>
      <c r="K3" s="363">
        <v>46034.83</v>
      </c>
      <c r="L3" s="364">
        <v>41592.67</v>
      </c>
      <c r="M3" s="363">
        <v>46473.96</v>
      </c>
      <c r="N3" s="363">
        <v>46898.42</v>
      </c>
      <c r="O3" s="363">
        <v>51779.71</v>
      </c>
      <c r="P3" s="363">
        <v>53564.41</v>
      </c>
      <c r="Q3" s="363">
        <v>46130.27</v>
      </c>
      <c r="R3" s="363">
        <v>57817.25</v>
      </c>
      <c r="S3" s="363">
        <v>55457.25</v>
      </c>
      <c r="T3" s="363">
        <v>68250.92</v>
      </c>
      <c r="U3" s="363">
        <v>60763</v>
      </c>
      <c r="V3" s="363">
        <v>73556.67</v>
      </c>
      <c r="W3" s="363">
        <v>70795.34</v>
      </c>
      <c r="X3" s="363">
        <v>72374.34</v>
      </c>
      <c r="Y3" s="363">
        <v>77222.28</v>
      </c>
      <c r="Z3" s="363">
        <v>87893.91</v>
      </c>
      <c r="AA3" s="363">
        <v>101688.86</v>
      </c>
      <c r="AB3" s="363">
        <v>99302.8</v>
      </c>
      <c r="AC3" s="363">
        <v>100881.81</v>
      </c>
      <c r="AD3" s="363">
        <v>118942.58</v>
      </c>
      <c r="AE3" s="363">
        <v>112714.74</v>
      </c>
      <c r="AF3" s="363">
        <v>130775.51</v>
      </c>
      <c r="AG3" s="365"/>
      <c r="AH3" s="365"/>
      <c r="AI3" s="365"/>
      <c r="AJ3" s="365"/>
    </row>
    <row r="4" spans="1:36" s="366" customFormat="1">
      <c r="A4" s="359">
        <v>2</v>
      </c>
      <c r="B4" s="363">
        <v>30143.47</v>
      </c>
      <c r="C4" s="363">
        <v>34901.29</v>
      </c>
      <c r="D4" s="363">
        <v>37320.839999999997</v>
      </c>
      <c r="E4" s="363">
        <v>40386.94</v>
      </c>
      <c r="F4" s="363">
        <v>31670.87</v>
      </c>
      <c r="G4" s="363">
        <v>37723.269999999997</v>
      </c>
      <c r="H4" s="363">
        <v>42265.1</v>
      </c>
      <c r="I4" s="363">
        <v>47403.82</v>
      </c>
      <c r="J4" s="363">
        <v>39713.440000000002</v>
      </c>
      <c r="K4" s="363">
        <v>46570.03</v>
      </c>
      <c r="L4" s="364">
        <v>42127.87</v>
      </c>
      <c r="M4" s="363">
        <v>47009.16</v>
      </c>
      <c r="N4" s="363">
        <v>47433.62</v>
      </c>
      <c r="O4" s="363">
        <v>52314.91</v>
      </c>
      <c r="P4" s="363">
        <v>54099.61</v>
      </c>
      <c r="Q4" s="363">
        <v>47453.74</v>
      </c>
      <c r="R4" s="363">
        <v>59140.71</v>
      </c>
      <c r="S4" s="363">
        <v>56780.71</v>
      </c>
      <c r="T4" s="363">
        <v>69574.38</v>
      </c>
      <c r="U4" s="363">
        <v>62086.46</v>
      </c>
      <c r="V4" s="363">
        <v>74880.13</v>
      </c>
      <c r="W4" s="363">
        <v>72118.81</v>
      </c>
      <c r="X4" s="363">
        <v>73697.8</v>
      </c>
      <c r="Y4" s="363">
        <v>78545.75</v>
      </c>
      <c r="Z4" s="363">
        <v>89217.37</v>
      </c>
      <c r="AA4" s="363">
        <v>103012.32</v>
      </c>
      <c r="AB4" s="363">
        <v>100626.27</v>
      </c>
      <c r="AC4" s="363">
        <v>102205.28</v>
      </c>
      <c r="AD4" s="363">
        <v>120266.05</v>
      </c>
      <c r="AE4" s="363">
        <v>114038.2</v>
      </c>
      <c r="AF4" s="363">
        <v>132098.98000000001</v>
      </c>
      <c r="AG4" s="365"/>
      <c r="AH4" s="365"/>
      <c r="AI4" s="365"/>
      <c r="AJ4" s="365"/>
    </row>
    <row r="5" spans="1:36" s="366" customFormat="1">
      <c r="A5" s="359">
        <v>3</v>
      </c>
      <c r="B5" s="363">
        <v>30383.23</v>
      </c>
      <c r="C5" s="363">
        <v>35198.6</v>
      </c>
      <c r="D5" s="363">
        <v>37618.15</v>
      </c>
      <c r="E5" s="363">
        <v>40684.26</v>
      </c>
      <c r="F5" s="363">
        <v>32238.18</v>
      </c>
      <c r="G5" s="363">
        <v>38290.58</v>
      </c>
      <c r="H5" s="363">
        <v>42832.41</v>
      </c>
      <c r="I5" s="363">
        <v>47971.13</v>
      </c>
      <c r="J5" s="363">
        <v>40093.050000000003</v>
      </c>
      <c r="K5" s="363">
        <v>47105.23</v>
      </c>
      <c r="L5" s="364">
        <v>42663.07</v>
      </c>
      <c r="M5" s="363">
        <v>47544.36</v>
      </c>
      <c r="N5" s="363">
        <v>47968.82</v>
      </c>
      <c r="O5" s="363">
        <v>52850.11</v>
      </c>
      <c r="P5" s="363">
        <v>54634.81</v>
      </c>
      <c r="Q5" s="363">
        <v>48777.2</v>
      </c>
      <c r="R5" s="363">
        <v>60464.18</v>
      </c>
      <c r="S5" s="363">
        <v>58104.18</v>
      </c>
      <c r="T5" s="363">
        <v>70897.850000000006</v>
      </c>
      <c r="U5" s="363">
        <v>63409.93</v>
      </c>
      <c r="V5" s="363">
        <v>76203.600000000006</v>
      </c>
      <c r="W5" s="363">
        <v>73442.28</v>
      </c>
      <c r="X5" s="363">
        <v>75021.27</v>
      </c>
      <c r="Y5" s="363">
        <v>79869.22</v>
      </c>
      <c r="Z5" s="363">
        <v>90540.84</v>
      </c>
      <c r="AA5" s="363">
        <v>104335.79</v>
      </c>
      <c r="AB5" s="363">
        <v>101949.73</v>
      </c>
      <c r="AC5" s="363">
        <v>103528.74</v>
      </c>
      <c r="AD5" s="363">
        <v>121589.52</v>
      </c>
      <c r="AE5" s="363">
        <v>115361.67</v>
      </c>
      <c r="AF5" s="363">
        <v>133422.44</v>
      </c>
      <c r="AG5" s="365"/>
      <c r="AH5" s="365"/>
      <c r="AI5" s="365"/>
      <c r="AJ5" s="365"/>
    </row>
    <row r="6" spans="1:36" s="366" customFormat="1">
      <c r="A6" s="359">
        <v>4</v>
      </c>
      <c r="B6" s="363">
        <v>30383.23</v>
      </c>
      <c r="C6" s="363">
        <v>35198.6</v>
      </c>
      <c r="D6" s="363">
        <v>37618.15</v>
      </c>
      <c r="E6" s="363">
        <v>40684.26</v>
      </c>
      <c r="F6" s="363">
        <v>32238.18</v>
      </c>
      <c r="G6" s="363">
        <v>38290.58</v>
      </c>
      <c r="H6" s="363">
        <v>42832.41</v>
      </c>
      <c r="I6" s="363">
        <v>47971.13</v>
      </c>
      <c r="J6" s="363">
        <v>40093.050000000003</v>
      </c>
      <c r="K6" s="363">
        <v>47105.23</v>
      </c>
      <c r="L6" s="364">
        <v>42663.07</v>
      </c>
      <c r="M6" s="363">
        <v>47544.36</v>
      </c>
      <c r="N6" s="363">
        <v>47968.82</v>
      </c>
      <c r="O6" s="363">
        <v>52850.11</v>
      </c>
      <c r="P6" s="363">
        <v>54634.81</v>
      </c>
      <c r="Q6" s="363">
        <v>48777.2</v>
      </c>
      <c r="R6" s="363">
        <v>60464.18</v>
      </c>
      <c r="S6" s="363">
        <v>58104.18</v>
      </c>
      <c r="T6" s="363">
        <v>70897.850000000006</v>
      </c>
      <c r="U6" s="363">
        <v>63409.93</v>
      </c>
      <c r="V6" s="363">
        <v>76203.600000000006</v>
      </c>
      <c r="W6" s="363">
        <v>73442.28</v>
      </c>
      <c r="X6" s="363">
        <v>75021.27</v>
      </c>
      <c r="Y6" s="363">
        <v>79869.22</v>
      </c>
      <c r="Z6" s="363">
        <v>90540.84</v>
      </c>
      <c r="AA6" s="363">
        <v>104335.79</v>
      </c>
      <c r="AB6" s="363">
        <v>101949.73</v>
      </c>
      <c r="AC6" s="363">
        <v>103528.74</v>
      </c>
      <c r="AD6" s="363">
        <v>121589.52</v>
      </c>
      <c r="AE6" s="363">
        <v>115361.67</v>
      </c>
      <c r="AF6" s="363">
        <v>133422.44</v>
      </c>
      <c r="AG6" s="365"/>
      <c r="AH6" s="365"/>
      <c r="AI6" s="365"/>
      <c r="AJ6" s="365"/>
    </row>
    <row r="7" spans="1:36" s="366" customFormat="1">
      <c r="A7" s="359">
        <v>5</v>
      </c>
      <c r="B7" s="363">
        <v>30506.68</v>
      </c>
      <c r="C7" s="363">
        <v>35611.75</v>
      </c>
      <c r="D7" s="363">
        <v>38031.300000000003</v>
      </c>
      <c r="E7" s="363">
        <v>41097.410000000003</v>
      </c>
      <c r="F7" s="363">
        <v>32805.49</v>
      </c>
      <c r="G7" s="363">
        <v>38857.89</v>
      </c>
      <c r="H7" s="363">
        <v>43399.72</v>
      </c>
      <c r="I7" s="363">
        <v>48538.44</v>
      </c>
      <c r="J7" s="363">
        <v>40714.01</v>
      </c>
      <c r="K7" s="363">
        <v>47726.2</v>
      </c>
      <c r="L7" s="364">
        <v>43284.03</v>
      </c>
      <c r="M7" s="363">
        <v>48165.32</v>
      </c>
      <c r="N7" s="363">
        <v>48589.78</v>
      </c>
      <c r="O7" s="363">
        <v>53471.07</v>
      </c>
      <c r="P7" s="363">
        <v>55255.78</v>
      </c>
      <c r="Q7" s="363">
        <v>50809.69</v>
      </c>
      <c r="R7" s="363">
        <v>62496.66</v>
      </c>
      <c r="S7" s="363">
        <v>60513.35</v>
      </c>
      <c r="T7" s="363">
        <v>72930.34</v>
      </c>
      <c r="U7" s="363">
        <v>65819.100000000006</v>
      </c>
      <c r="V7" s="363">
        <v>78236.09</v>
      </c>
      <c r="W7" s="363">
        <v>76117.14</v>
      </c>
      <c r="X7" s="363">
        <v>77696.13</v>
      </c>
      <c r="Y7" s="363">
        <v>82544.08</v>
      </c>
      <c r="Z7" s="363">
        <v>93215.7</v>
      </c>
      <c r="AA7" s="363">
        <v>107010.65</v>
      </c>
      <c r="AB7" s="363">
        <v>105362.96</v>
      </c>
      <c r="AC7" s="363">
        <v>106941.98</v>
      </c>
      <c r="AD7" s="363">
        <v>125002.75</v>
      </c>
      <c r="AE7" s="363">
        <v>118774.9</v>
      </c>
      <c r="AF7" s="363">
        <v>136835.67000000001</v>
      </c>
      <c r="AG7" s="365"/>
      <c r="AH7" s="365"/>
      <c r="AI7" s="365"/>
      <c r="AJ7" s="365"/>
    </row>
    <row r="8" spans="1:36" s="366" customFormat="1">
      <c r="A8" s="359">
        <v>6</v>
      </c>
      <c r="B8" s="363">
        <v>31038.06</v>
      </c>
      <c r="C8" s="363">
        <v>35729.980000000003</v>
      </c>
      <c r="D8" s="363">
        <v>38562.68</v>
      </c>
      <c r="E8" s="363">
        <v>41628.79</v>
      </c>
      <c r="F8" s="363">
        <v>33336.879999999997</v>
      </c>
      <c r="G8" s="363">
        <v>39389.269999999997</v>
      </c>
      <c r="H8" s="363">
        <v>43931.1</v>
      </c>
      <c r="I8" s="363">
        <v>49069.83</v>
      </c>
      <c r="J8" s="363">
        <v>41245.39</v>
      </c>
      <c r="K8" s="363">
        <v>48257.58</v>
      </c>
      <c r="L8" s="364">
        <v>43815.41</v>
      </c>
      <c r="M8" s="363">
        <v>48696.7</v>
      </c>
      <c r="N8" s="363">
        <v>49121.16</v>
      </c>
      <c r="O8" s="363">
        <v>54002.45</v>
      </c>
      <c r="P8" s="363">
        <v>55787.16</v>
      </c>
      <c r="Q8" s="363">
        <v>51341.07</v>
      </c>
      <c r="R8" s="363">
        <v>63028.04</v>
      </c>
      <c r="S8" s="363">
        <v>61044.73</v>
      </c>
      <c r="T8" s="363">
        <v>73461.72</v>
      </c>
      <c r="U8" s="363">
        <v>66350.48</v>
      </c>
      <c r="V8" s="363">
        <v>78767.47</v>
      </c>
      <c r="W8" s="363">
        <v>76648.52</v>
      </c>
      <c r="X8" s="363">
        <v>78227.509999999995</v>
      </c>
      <c r="Y8" s="363">
        <v>83075.460000000006</v>
      </c>
      <c r="Z8" s="363">
        <v>93747.08</v>
      </c>
      <c r="AA8" s="363">
        <v>107542.03</v>
      </c>
      <c r="AB8" s="363">
        <v>105894.34</v>
      </c>
      <c r="AC8" s="363">
        <v>107473.36</v>
      </c>
      <c r="AD8" s="363">
        <v>125534.13</v>
      </c>
      <c r="AE8" s="363">
        <v>119306.28</v>
      </c>
      <c r="AF8" s="363">
        <v>137367.06</v>
      </c>
      <c r="AG8" s="365"/>
      <c r="AH8" s="365"/>
      <c r="AI8" s="365"/>
      <c r="AJ8" s="365"/>
    </row>
    <row r="9" spans="1:36" s="366" customFormat="1">
      <c r="A9" s="359">
        <v>7</v>
      </c>
      <c r="B9" s="363">
        <v>31161.52</v>
      </c>
      <c r="C9" s="363">
        <v>35792.379999999997</v>
      </c>
      <c r="D9" s="363">
        <v>38975.83</v>
      </c>
      <c r="E9" s="363">
        <v>42041.94</v>
      </c>
      <c r="F9" s="363">
        <v>34093.14</v>
      </c>
      <c r="G9" s="363">
        <v>39700.230000000003</v>
      </c>
      <c r="H9" s="363">
        <v>44687.360000000001</v>
      </c>
      <c r="I9" s="363">
        <v>49826.09</v>
      </c>
      <c r="J9" s="363">
        <v>42073.15</v>
      </c>
      <c r="K9" s="363">
        <v>49085.34</v>
      </c>
      <c r="L9" s="364">
        <v>44643.17</v>
      </c>
      <c r="M9" s="363">
        <v>49524.46</v>
      </c>
      <c r="N9" s="363">
        <v>49948.92</v>
      </c>
      <c r="O9" s="363">
        <v>54830.21</v>
      </c>
      <c r="P9" s="363">
        <v>56614.92</v>
      </c>
      <c r="Q9" s="363">
        <v>53373.55</v>
      </c>
      <c r="R9" s="363">
        <v>65060.53</v>
      </c>
      <c r="S9" s="363">
        <v>63453.9</v>
      </c>
      <c r="T9" s="363">
        <v>75494.2</v>
      </c>
      <c r="U9" s="363">
        <v>68759.649999999994</v>
      </c>
      <c r="V9" s="363">
        <v>80799.95</v>
      </c>
      <c r="W9" s="363">
        <v>79323.38</v>
      </c>
      <c r="X9" s="363">
        <v>80902.37</v>
      </c>
      <c r="Y9" s="363">
        <v>85750.32</v>
      </c>
      <c r="Z9" s="363">
        <v>96421.95</v>
      </c>
      <c r="AA9" s="363">
        <v>110216.9</v>
      </c>
      <c r="AB9" s="363">
        <v>109307.58</v>
      </c>
      <c r="AC9" s="363">
        <v>110886.59</v>
      </c>
      <c r="AD9" s="363">
        <v>128947.36</v>
      </c>
      <c r="AE9" s="363">
        <v>122719.51</v>
      </c>
      <c r="AF9" s="363">
        <v>140780.29</v>
      </c>
      <c r="AG9" s="365"/>
      <c r="AH9" s="365"/>
      <c r="AI9" s="365"/>
      <c r="AJ9" s="365"/>
    </row>
    <row r="10" spans="1:36" s="366" customFormat="1">
      <c r="A10" s="359">
        <v>8</v>
      </c>
      <c r="B10" s="363">
        <v>31161.52</v>
      </c>
      <c r="C10" s="363">
        <v>35792.379999999997</v>
      </c>
      <c r="D10" s="363">
        <v>38975.83</v>
      </c>
      <c r="E10" s="363">
        <v>42041.94</v>
      </c>
      <c r="F10" s="363">
        <v>34093.14</v>
      </c>
      <c r="G10" s="363">
        <v>39700.230000000003</v>
      </c>
      <c r="H10" s="363">
        <v>44687.360000000001</v>
      </c>
      <c r="I10" s="363">
        <v>49826.09</v>
      </c>
      <c r="J10" s="363">
        <v>42073.15</v>
      </c>
      <c r="K10" s="363">
        <v>49085.34</v>
      </c>
      <c r="L10" s="364">
        <v>44643.17</v>
      </c>
      <c r="M10" s="363">
        <v>49524.46</v>
      </c>
      <c r="N10" s="363">
        <v>49948.92</v>
      </c>
      <c r="O10" s="363">
        <v>54830.21</v>
      </c>
      <c r="P10" s="363">
        <v>56614.92</v>
      </c>
      <c r="Q10" s="363">
        <v>53373.55</v>
      </c>
      <c r="R10" s="363">
        <v>65060.53</v>
      </c>
      <c r="S10" s="363">
        <v>63453.9</v>
      </c>
      <c r="T10" s="363">
        <v>75494.2</v>
      </c>
      <c r="U10" s="363">
        <v>68759.649999999994</v>
      </c>
      <c r="V10" s="363">
        <v>80799.95</v>
      </c>
      <c r="W10" s="363">
        <v>79323.38</v>
      </c>
      <c r="X10" s="363">
        <v>80902.37</v>
      </c>
      <c r="Y10" s="363">
        <v>85750.32</v>
      </c>
      <c r="Z10" s="363">
        <v>96421.95</v>
      </c>
      <c r="AA10" s="363">
        <v>110216.9</v>
      </c>
      <c r="AB10" s="363">
        <v>109307.58</v>
      </c>
      <c r="AC10" s="363">
        <v>110886.59</v>
      </c>
      <c r="AD10" s="363">
        <v>128947.36</v>
      </c>
      <c r="AE10" s="363">
        <v>122719.51</v>
      </c>
      <c r="AF10" s="363">
        <v>140780.29</v>
      </c>
      <c r="AG10" s="365"/>
      <c r="AH10" s="365"/>
      <c r="AI10" s="365"/>
      <c r="AJ10" s="365"/>
    </row>
    <row r="11" spans="1:36" s="366" customFormat="1">
      <c r="A11" s="359">
        <v>9</v>
      </c>
      <c r="B11" s="363">
        <v>31289.71</v>
      </c>
      <c r="C11" s="363">
        <v>36205.53</v>
      </c>
      <c r="D11" s="363">
        <v>39388.980000000003</v>
      </c>
      <c r="E11" s="363">
        <v>42455.08</v>
      </c>
      <c r="F11" s="363">
        <v>35605.57</v>
      </c>
      <c r="G11" s="363">
        <v>40894.050000000003</v>
      </c>
      <c r="H11" s="363">
        <v>46199.8</v>
      </c>
      <c r="I11" s="363">
        <v>51338.52</v>
      </c>
      <c r="J11" s="363">
        <v>43500</v>
      </c>
      <c r="K11" s="363">
        <v>50512.18</v>
      </c>
      <c r="L11" s="364">
        <v>46070.02</v>
      </c>
      <c r="M11" s="363">
        <v>50951.31</v>
      </c>
      <c r="N11" s="363">
        <v>51375.77</v>
      </c>
      <c r="O11" s="363">
        <v>56257.06</v>
      </c>
      <c r="P11" s="363">
        <v>58041.760000000002</v>
      </c>
      <c r="Q11" s="363">
        <v>55406.04</v>
      </c>
      <c r="R11" s="363">
        <v>67093.009999999995</v>
      </c>
      <c r="S11" s="363">
        <v>65863.08</v>
      </c>
      <c r="T11" s="363">
        <v>77526.69</v>
      </c>
      <c r="U11" s="363">
        <v>71168.83</v>
      </c>
      <c r="V11" s="363">
        <v>82832.44</v>
      </c>
      <c r="W11" s="363">
        <v>81998.240000000005</v>
      </c>
      <c r="X11" s="363">
        <v>83577.240000000005</v>
      </c>
      <c r="Y11" s="363">
        <v>88425.18</v>
      </c>
      <c r="Z11" s="363">
        <v>99096.81</v>
      </c>
      <c r="AA11" s="363">
        <v>112891.76</v>
      </c>
      <c r="AB11" s="363">
        <v>112720.81</v>
      </c>
      <c r="AC11" s="363">
        <v>114299.82</v>
      </c>
      <c r="AD11" s="363">
        <v>132360.59</v>
      </c>
      <c r="AE11" s="363">
        <v>126132.75</v>
      </c>
      <c r="AF11" s="363">
        <v>144193.51999999999</v>
      </c>
      <c r="AG11" s="365"/>
      <c r="AH11" s="365"/>
      <c r="AI11" s="365"/>
      <c r="AJ11" s="365"/>
    </row>
    <row r="12" spans="1:36" s="366" customFormat="1">
      <c r="A12" s="359">
        <v>10</v>
      </c>
      <c r="B12" s="363">
        <v>31289.71</v>
      </c>
      <c r="C12" s="363">
        <v>36205.53</v>
      </c>
      <c r="D12" s="363">
        <v>39388.980000000003</v>
      </c>
      <c r="E12" s="363">
        <v>42455.08</v>
      </c>
      <c r="F12" s="363">
        <v>35605.57</v>
      </c>
      <c r="G12" s="363">
        <v>40894.050000000003</v>
      </c>
      <c r="H12" s="363">
        <v>46199.8</v>
      </c>
      <c r="I12" s="363">
        <v>51338.52</v>
      </c>
      <c r="J12" s="363">
        <v>43500</v>
      </c>
      <c r="K12" s="363">
        <v>50512.18</v>
      </c>
      <c r="L12" s="364">
        <v>46070.02</v>
      </c>
      <c r="M12" s="363">
        <v>50951.31</v>
      </c>
      <c r="N12" s="363">
        <v>51375.77</v>
      </c>
      <c r="O12" s="363">
        <v>56257.06</v>
      </c>
      <c r="P12" s="363">
        <v>58041.760000000002</v>
      </c>
      <c r="Q12" s="363">
        <v>55406.04</v>
      </c>
      <c r="R12" s="363">
        <v>67093.009999999995</v>
      </c>
      <c r="S12" s="363">
        <v>65863.08</v>
      </c>
      <c r="T12" s="363">
        <v>77526.69</v>
      </c>
      <c r="U12" s="363">
        <v>71168.83</v>
      </c>
      <c r="V12" s="363">
        <v>82832.44</v>
      </c>
      <c r="W12" s="363">
        <v>81998.240000000005</v>
      </c>
      <c r="X12" s="363">
        <v>83577.240000000005</v>
      </c>
      <c r="Y12" s="363">
        <v>88425.18</v>
      </c>
      <c r="Z12" s="363">
        <v>99096.81</v>
      </c>
      <c r="AA12" s="363">
        <v>112891.76</v>
      </c>
      <c r="AB12" s="363">
        <v>112720.81</v>
      </c>
      <c r="AC12" s="363">
        <v>114299.82</v>
      </c>
      <c r="AD12" s="363">
        <v>132360.59</v>
      </c>
      <c r="AE12" s="363">
        <v>126132.75</v>
      </c>
      <c r="AF12" s="363">
        <v>144193.51999999999</v>
      </c>
      <c r="AG12" s="365"/>
      <c r="AH12" s="365"/>
      <c r="AI12" s="365"/>
      <c r="AJ12" s="365"/>
    </row>
    <row r="13" spans="1:36" s="366" customFormat="1">
      <c r="A13" s="359">
        <v>11</v>
      </c>
      <c r="B13" s="363">
        <v>31702.85</v>
      </c>
      <c r="C13" s="363">
        <v>36618.67</v>
      </c>
      <c r="D13" s="363">
        <v>39674.47</v>
      </c>
      <c r="E13" s="363">
        <v>42868.23</v>
      </c>
      <c r="F13" s="363">
        <v>36354.11</v>
      </c>
      <c r="G13" s="363">
        <v>42406.48</v>
      </c>
      <c r="H13" s="363">
        <v>47712.23</v>
      </c>
      <c r="I13" s="363">
        <v>52850.96</v>
      </c>
      <c r="J13" s="363">
        <v>44926.84</v>
      </c>
      <c r="K13" s="363">
        <v>51939.03</v>
      </c>
      <c r="L13" s="364">
        <v>47496.86</v>
      </c>
      <c r="M13" s="363">
        <v>52378.15</v>
      </c>
      <c r="N13" s="363">
        <v>52802.61</v>
      </c>
      <c r="O13" s="363">
        <v>57683.9</v>
      </c>
      <c r="P13" s="363">
        <v>59468.61</v>
      </c>
      <c r="Q13" s="363">
        <v>57438.52</v>
      </c>
      <c r="R13" s="363">
        <v>69125.5</v>
      </c>
      <c r="S13" s="363">
        <v>68272.25</v>
      </c>
      <c r="T13" s="363">
        <v>79559.17</v>
      </c>
      <c r="U13" s="363">
        <v>73578</v>
      </c>
      <c r="V13" s="363">
        <v>84864.92</v>
      </c>
      <c r="W13" s="363">
        <v>84673.11</v>
      </c>
      <c r="X13" s="363">
        <v>86252.1</v>
      </c>
      <c r="Y13" s="363">
        <v>91100.05</v>
      </c>
      <c r="Z13" s="363">
        <v>101771.67</v>
      </c>
      <c r="AA13" s="363">
        <v>115566.62</v>
      </c>
      <c r="AB13" s="363">
        <v>116134.04</v>
      </c>
      <c r="AC13" s="363">
        <v>117713.05</v>
      </c>
      <c r="AD13" s="363">
        <v>135773.82</v>
      </c>
      <c r="AE13" s="363">
        <v>129545.98</v>
      </c>
      <c r="AF13" s="363">
        <v>147606.75</v>
      </c>
      <c r="AG13" s="365"/>
      <c r="AH13" s="365"/>
      <c r="AI13" s="365"/>
      <c r="AJ13" s="365"/>
    </row>
    <row r="14" spans="1:36" s="366" customFormat="1">
      <c r="A14" s="359">
        <v>12</v>
      </c>
      <c r="B14" s="363">
        <v>32234.240000000002</v>
      </c>
      <c r="C14" s="363">
        <v>37150.06</v>
      </c>
      <c r="D14" s="363">
        <v>39714.32</v>
      </c>
      <c r="E14" s="363">
        <v>43399.61</v>
      </c>
      <c r="F14" s="363">
        <v>36885.49</v>
      </c>
      <c r="G14" s="363">
        <v>42937.86</v>
      </c>
      <c r="H14" s="363">
        <v>48243.61</v>
      </c>
      <c r="I14" s="363">
        <v>53382.34</v>
      </c>
      <c r="J14" s="363">
        <v>45458.22</v>
      </c>
      <c r="K14" s="363">
        <v>52470.41</v>
      </c>
      <c r="L14" s="364">
        <v>48028.24</v>
      </c>
      <c r="M14" s="363">
        <v>52909.53</v>
      </c>
      <c r="N14" s="363">
        <v>53333.99</v>
      </c>
      <c r="O14" s="363">
        <v>58215.28</v>
      </c>
      <c r="P14" s="363">
        <v>59999.99</v>
      </c>
      <c r="Q14" s="363">
        <v>57969.9</v>
      </c>
      <c r="R14" s="363">
        <v>69656.88</v>
      </c>
      <c r="S14" s="363">
        <v>68803.63</v>
      </c>
      <c r="T14" s="363">
        <v>80090.55</v>
      </c>
      <c r="U14" s="363">
        <v>74109.38</v>
      </c>
      <c r="V14" s="363">
        <v>85396.3</v>
      </c>
      <c r="W14" s="363">
        <v>85204.49</v>
      </c>
      <c r="X14" s="363">
        <v>86783.48</v>
      </c>
      <c r="Y14" s="363">
        <v>91631.43</v>
      </c>
      <c r="Z14" s="363">
        <v>102303.05</v>
      </c>
      <c r="AA14" s="363">
        <v>116098</v>
      </c>
      <c r="AB14" s="363">
        <v>116665.42</v>
      </c>
      <c r="AC14" s="363">
        <v>118244.43</v>
      </c>
      <c r="AD14" s="363">
        <v>136305.21</v>
      </c>
      <c r="AE14" s="363">
        <v>130077.36</v>
      </c>
      <c r="AF14" s="363">
        <v>148138.13</v>
      </c>
      <c r="AG14" s="365"/>
      <c r="AH14" s="365"/>
      <c r="AI14" s="365"/>
      <c r="AJ14" s="365"/>
    </row>
    <row r="15" spans="1:36" s="366" customFormat="1">
      <c r="A15" s="359">
        <v>13</v>
      </c>
      <c r="B15" s="363">
        <v>32647.38</v>
      </c>
      <c r="C15" s="363">
        <v>37563.199999999997</v>
      </c>
      <c r="D15" s="363">
        <v>39982.730000000003</v>
      </c>
      <c r="E15" s="363">
        <v>43812.76</v>
      </c>
      <c r="F15" s="363">
        <v>38208.959999999999</v>
      </c>
      <c r="G15" s="363">
        <v>44261.33</v>
      </c>
      <c r="H15" s="363">
        <v>49567.08</v>
      </c>
      <c r="I15" s="363">
        <v>54705.81</v>
      </c>
      <c r="J15" s="363">
        <v>46706.77</v>
      </c>
      <c r="K15" s="363">
        <v>53718.96</v>
      </c>
      <c r="L15" s="364">
        <v>49276.79</v>
      </c>
      <c r="M15" s="363">
        <v>54158.080000000002</v>
      </c>
      <c r="N15" s="363">
        <v>54582.54</v>
      </c>
      <c r="O15" s="363">
        <v>59463.83</v>
      </c>
      <c r="P15" s="363">
        <v>61248.54</v>
      </c>
      <c r="Q15" s="363">
        <v>60002.39</v>
      </c>
      <c r="R15" s="363">
        <v>71689.36</v>
      </c>
      <c r="S15" s="363">
        <v>71212.800000000003</v>
      </c>
      <c r="T15" s="363">
        <v>82123.039999999994</v>
      </c>
      <c r="U15" s="363">
        <v>76518.55</v>
      </c>
      <c r="V15" s="363">
        <v>87428.79</v>
      </c>
      <c r="W15" s="363">
        <v>87879.35</v>
      </c>
      <c r="X15" s="363">
        <v>89458.34</v>
      </c>
      <c r="Y15" s="363">
        <v>94306.29</v>
      </c>
      <c r="Z15" s="363">
        <v>104977.91</v>
      </c>
      <c r="AA15" s="363">
        <v>118772.86</v>
      </c>
      <c r="AB15" s="363">
        <v>120078.65</v>
      </c>
      <c r="AC15" s="363">
        <v>121657.66</v>
      </c>
      <c r="AD15" s="363">
        <v>139718.44</v>
      </c>
      <c r="AE15" s="363">
        <v>133490.59</v>
      </c>
      <c r="AF15" s="363">
        <v>151551.35999999999</v>
      </c>
      <c r="AG15" s="365"/>
      <c r="AH15" s="365"/>
      <c r="AI15" s="365"/>
      <c r="AJ15" s="365"/>
    </row>
    <row r="16" spans="1:36" s="366" customFormat="1">
      <c r="A16" s="359">
        <v>14</v>
      </c>
      <c r="B16" s="363">
        <v>32647.38</v>
      </c>
      <c r="C16" s="363">
        <v>37563.199999999997</v>
      </c>
      <c r="D16" s="363">
        <v>39982.730000000003</v>
      </c>
      <c r="E16" s="363">
        <v>43812.76</v>
      </c>
      <c r="F16" s="363">
        <v>38208.959999999999</v>
      </c>
      <c r="G16" s="363">
        <v>44261.33</v>
      </c>
      <c r="H16" s="363">
        <v>49567.08</v>
      </c>
      <c r="I16" s="363">
        <v>54705.81</v>
      </c>
      <c r="J16" s="363">
        <v>46706.77</v>
      </c>
      <c r="K16" s="363">
        <v>53718.96</v>
      </c>
      <c r="L16" s="364">
        <v>49276.79</v>
      </c>
      <c r="M16" s="363">
        <v>54158.080000000002</v>
      </c>
      <c r="N16" s="363">
        <v>54582.54</v>
      </c>
      <c r="O16" s="363">
        <v>59463.83</v>
      </c>
      <c r="P16" s="363">
        <v>61248.54</v>
      </c>
      <c r="Q16" s="363">
        <v>60002.39</v>
      </c>
      <c r="R16" s="363">
        <v>71689.36</v>
      </c>
      <c r="S16" s="363">
        <v>71212.800000000003</v>
      </c>
      <c r="T16" s="363">
        <v>82123.039999999994</v>
      </c>
      <c r="U16" s="363">
        <v>76518.55</v>
      </c>
      <c r="V16" s="363">
        <v>87428.79</v>
      </c>
      <c r="W16" s="363">
        <v>87879.35</v>
      </c>
      <c r="X16" s="363">
        <v>89458.34</v>
      </c>
      <c r="Y16" s="363">
        <v>94306.29</v>
      </c>
      <c r="Z16" s="363">
        <v>104977.91</v>
      </c>
      <c r="AA16" s="363">
        <v>118772.86</v>
      </c>
      <c r="AB16" s="363">
        <v>120078.65</v>
      </c>
      <c r="AC16" s="363">
        <v>121657.66</v>
      </c>
      <c r="AD16" s="363">
        <v>139718.44</v>
      </c>
      <c r="AE16" s="363">
        <v>133490.59</v>
      </c>
      <c r="AF16" s="363">
        <v>151551.35999999999</v>
      </c>
      <c r="AG16" s="365"/>
      <c r="AH16" s="365"/>
      <c r="AI16" s="365"/>
      <c r="AJ16" s="365"/>
    </row>
    <row r="17" spans="1:36" s="366" customFormat="1">
      <c r="A17" s="359">
        <v>15</v>
      </c>
      <c r="B17" s="363">
        <v>33213.57</v>
      </c>
      <c r="C17" s="363">
        <v>38129.39</v>
      </c>
      <c r="D17" s="363">
        <v>40548.92</v>
      </c>
      <c r="E17" s="363">
        <v>44378.95</v>
      </c>
      <c r="F17" s="363">
        <v>39532.42</v>
      </c>
      <c r="G17" s="363">
        <v>45584.800000000003</v>
      </c>
      <c r="H17" s="363">
        <v>50890.55</v>
      </c>
      <c r="I17" s="363">
        <v>56029.27</v>
      </c>
      <c r="J17" s="363">
        <v>47955.32</v>
      </c>
      <c r="K17" s="363">
        <v>54967.51</v>
      </c>
      <c r="L17" s="364">
        <v>50525.34</v>
      </c>
      <c r="M17" s="363">
        <v>55406.63</v>
      </c>
      <c r="N17" s="363">
        <v>55831.09</v>
      </c>
      <c r="O17" s="363">
        <v>60712.38</v>
      </c>
      <c r="P17" s="363">
        <v>62497.09</v>
      </c>
      <c r="Q17" s="363">
        <v>62034.87</v>
      </c>
      <c r="R17" s="363">
        <v>73721.850000000006</v>
      </c>
      <c r="S17" s="363">
        <v>73621.97</v>
      </c>
      <c r="T17" s="363">
        <v>84155.520000000004</v>
      </c>
      <c r="U17" s="363">
        <v>78927.72</v>
      </c>
      <c r="V17" s="363">
        <v>89461.27</v>
      </c>
      <c r="W17" s="363">
        <v>90554.21</v>
      </c>
      <c r="X17" s="363">
        <v>92133.2</v>
      </c>
      <c r="Y17" s="363">
        <v>96981.15</v>
      </c>
      <c r="Z17" s="363">
        <v>107652.78</v>
      </c>
      <c r="AA17" s="363">
        <v>121447.73</v>
      </c>
      <c r="AB17" s="363">
        <v>123491.88</v>
      </c>
      <c r="AC17" s="363">
        <v>125070.9</v>
      </c>
      <c r="AD17" s="363">
        <v>143131.67000000001</v>
      </c>
      <c r="AE17" s="363">
        <v>136903.82</v>
      </c>
      <c r="AF17" s="363">
        <v>154964.59</v>
      </c>
      <c r="AG17" s="365"/>
      <c r="AH17" s="365"/>
      <c r="AI17" s="365"/>
      <c r="AJ17" s="365"/>
    </row>
    <row r="18" spans="1:36" s="366" customFormat="1">
      <c r="A18" s="359">
        <v>16</v>
      </c>
      <c r="B18" s="363">
        <v>33213.57</v>
      </c>
      <c r="C18" s="363">
        <v>38129.39</v>
      </c>
      <c r="D18" s="363">
        <v>40548.92</v>
      </c>
      <c r="E18" s="363">
        <v>44378.95</v>
      </c>
      <c r="F18" s="363">
        <v>39532.42</v>
      </c>
      <c r="G18" s="363">
        <v>45584.800000000003</v>
      </c>
      <c r="H18" s="363">
        <v>50890.55</v>
      </c>
      <c r="I18" s="363">
        <v>56029.27</v>
      </c>
      <c r="J18" s="363">
        <v>47955.32</v>
      </c>
      <c r="K18" s="363">
        <v>54967.51</v>
      </c>
      <c r="L18" s="364">
        <v>50525.34</v>
      </c>
      <c r="M18" s="363">
        <v>55406.63</v>
      </c>
      <c r="N18" s="363">
        <v>55831.09</v>
      </c>
      <c r="O18" s="363">
        <v>60712.38</v>
      </c>
      <c r="P18" s="363">
        <v>62497.09</v>
      </c>
      <c r="Q18" s="363">
        <v>62034.87</v>
      </c>
      <c r="R18" s="363">
        <v>73721.850000000006</v>
      </c>
      <c r="S18" s="363">
        <v>73621.97</v>
      </c>
      <c r="T18" s="363">
        <v>84155.520000000004</v>
      </c>
      <c r="U18" s="363">
        <v>78927.72</v>
      </c>
      <c r="V18" s="363">
        <v>89461.27</v>
      </c>
      <c r="W18" s="363">
        <v>90554.21</v>
      </c>
      <c r="X18" s="363">
        <v>92133.2</v>
      </c>
      <c r="Y18" s="363">
        <v>96981.15</v>
      </c>
      <c r="Z18" s="363">
        <v>107652.78</v>
      </c>
      <c r="AA18" s="363">
        <v>121447.73</v>
      </c>
      <c r="AB18" s="363">
        <v>123491.88</v>
      </c>
      <c r="AC18" s="363">
        <v>125070.9</v>
      </c>
      <c r="AD18" s="363">
        <v>143131.67000000001</v>
      </c>
      <c r="AE18" s="363">
        <v>136903.82</v>
      </c>
      <c r="AF18" s="363">
        <v>154964.59</v>
      </c>
      <c r="AG18" s="365"/>
      <c r="AH18" s="365"/>
      <c r="AI18" s="365"/>
      <c r="AJ18" s="365"/>
    </row>
    <row r="19" spans="1:36" s="366" customFormat="1">
      <c r="A19" s="359">
        <v>17</v>
      </c>
      <c r="B19" s="363">
        <v>33779.760000000002</v>
      </c>
      <c r="C19" s="363">
        <v>38695.58</v>
      </c>
      <c r="D19" s="363">
        <v>41115.11</v>
      </c>
      <c r="E19" s="363">
        <v>44945.14</v>
      </c>
      <c r="F19" s="363">
        <v>40091.97</v>
      </c>
      <c r="G19" s="363">
        <v>46908.26</v>
      </c>
      <c r="H19" s="363">
        <v>52214.01</v>
      </c>
      <c r="I19" s="363">
        <v>57352.74</v>
      </c>
      <c r="J19" s="363">
        <v>49203.87</v>
      </c>
      <c r="K19" s="363">
        <v>56216.06</v>
      </c>
      <c r="L19" s="364">
        <v>51773.89</v>
      </c>
      <c r="M19" s="363">
        <v>56655.18</v>
      </c>
      <c r="N19" s="363">
        <v>57079.64</v>
      </c>
      <c r="O19" s="363">
        <v>61960.93</v>
      </c>
      <c r="P19" s="363">
        <v>63745.64</v>
      </c>
      <c r="Q19" s="363">
        <v>64067.360000000001</v>
      </c>
      <c r="R19" s="363">
        <v>75754.33</v>
      </c>
      <c r="S19" s="363">
        <v>76031.14</v>
      </c>
      <c r="T19" s="363">
        <v>86188</v>
      </c>
      <c r="U19" s="363">
        <v>81336.89</v>
      </c>
      <c r="V19" s="363">
        <v>91493.75</v>
      </c>
      <c r="W19" s="363">
        <v>93229.07</v>
      </c>
      <c r="X19" s="363">
        <v>94808.06</v>
      </c>
      <c r="Y19" s="363">
        <v>99656.01</v>
      </c>
      <c r="Z19" s="363">
        <v>110327.64</v>
      </c>
      <c r="AA19" s="363">
        <v>124122.59</v>
      </c>
      <c r="AB19" s="363">
        <v>126905.11</v>
      </c>
      <c r="AC19" s="363">
        <v>128484.13</v>
      </c>
      <c r="AD19" s="363">
        <v>146544.9</v>
      </c>
      <c r="AE19" s="363">
        <v>140317.04999999999</v>
      </c>
      <c r="AF19" s="363">
        <v>158377.82999999999</v>
      </c>
      <c r="AG19" s="365"/>
      <c r="AH19" s="365"/>
      <c r="AI19" s="365"/>
      <c r="AJ19" s="365"/>
    </row>
    <row r="20" spans="1:36" s="366" customFormat="1">
      <c r="A20" s="359">
        <v>18</v>
      </c>
      <c r="B20" s="363">
        <v>34311.14</v>
      </c>
      <c r="C20" s="363">
        <v>39226.959999999999</v>
      </c>
      <c r="D20" s="363">
        <v>41646.49</v>
      </c>
      <c r="E20" s="363">
        <v>45476.52</v>
      </c>
      <c r="F20" s="363">
        <v>40623.35</v>
      </c>
      <c r="G20" s="363">
        <v>47439.64</v>
      </c>
      <c r="H20" s="363">
        <v>52745.39</v>
      </c>
      <c r="I20" s="363">
        <v>57884.12</v>
      </c>
      <c r="J20" s="363">
        <v>49735.25</v>
      </c>
      <c r="K20" s="363">
        <v>56747.44</v>
      </c>
      <c r="L20" s="364">
        <v>52305.27</v>
      </c>
      <c r="M20" s="363">
        <v>57186.559999999998</v>
      </c>
      <c r="N20" s="363">
        <v>57611.02</v>
      </c>
      <c r="O20" s="363">
        <v>62492.31</v>
      </c>
      <c r="P20" s="363">
        <v>64277.02</v>
      </c>
      <c r="Q20" s="363">
        <v>64598.74</v>
      </c>
      <c r="R20" s="363">
        <v>76285.710000000006</v>
      </c>
      <c r="S20" s="363">
        <v>76562.52</v>
      </c>
      <c r="T20" s="363">
        <v>86719.39</v>
      </c>
      <c r="U20" s="363">
        <v>81868.27</v>
      </c>
      <c r="V20" s="363">
        <v>92025.14</v>
      </c>
      <c r="W20" s="363">
        <v>93760.46</v>
      </c>
      <c r="X20" s="363">
        <v>95339.45</v>
      </c>
      <c r="Y20" s="363">
        <v>100187.39</v>
      </c>
      <c r="Z20" s="363">
        <v>110859.02</v>
      </c>
      <c r="AA20" s="363">
        <v>124653.97</v>
      </c>
      <c r="AB20" s="363">
        <v>127436.5</v>
      </c>
      <c r="AC20" s="363">
        <v>129015.51</v>
      </c>
      <c r="AD20" s="363">
        <v>147076.28</v>
      </c>
      <c r="AE20" s="363">
        <v>140848.43</v>
      </c>
      <c r="AF20" s="363">
        <v>158909.21</v>
      </c>
      <c r="AG20" s="365"/>
      <c r="AH20" s="365"/>
      <c r="AI20" s="365"/>
      <c r="AJ20" s="365"/>
    </row>
    <row r="21" spans="1:36" s="366" customFormat="1">
      <c r="A21" s="359">
        <v>19</v>
      </c>
      <c r="B21" s="363">
        <v>34877.33</v>
      </c>
      <c r="C21" s="363">
        <v>39673.800000000003</v>
      </c>
      <c r="D21" s="363">
        <v>42212.67</v>
      </c>
      <c r="E21" s="363">
        <v>46042.7</v>
      </c>
      <c r="F21" s="363">
        <v>41946.81</v>
      </c>
      <c r="G21" s="363">
        <v>48763.11</v>
      </c>
      <c r="H21" s="363">
        <v>54068.86</v>
      </c>
      <c r="I21" s="363">
        <v>59207.59</v>
      </c>
      <c r="J21" s="363">
        <v>50983.8</v>
      </c>
      <c r="K21" s="363">
        <v>57995.99</v>
      </c>
      <c r="L21" s="364">
        <v>53553.82</v>
      </c>
      <c r="M21" s="363">
        <v>58435.11</v>
      </c>
      <c r="N21" s="363">
        <v>58859.57</v>
      </c>
      <c r="O21" s="363">
        <v>63740.86</v>
      </c>
      <c r="P21" s="363">
        <v>65525.57</v>
      </c>
      <c r="Q21" s="363">
        <v>66631.22</v>
      </c>
      <c r="R21" s="363">
        <v>78318.2</v>
      </c>
      <c r="S21" s="363">
        <v>78971.7</v>
      </c>
      <c r="T21" s="363">
        <v>88751.87</v>
      </c>
      <c r="U21" s="363">
        <v>84277.45</v>
      </c>
      <c r="V21" s="363">
        <v>94057.62</v>
      </c>
      <c r="W21" s="363">
        <v>96435.32</v>
      </c>
      <c r="X21" s="363">
        <v>98014.31</v>
      </c>
      <c r="Y21" s="363">
        <v>102862.26</v>
      </c>
      <c r="Z21" s="363">
        <v>113533.88</v>
      </c>
      <c r="AA21" s="363">
        <v>127328.83</v>
      </c>
      <c r="AB21" s="363">
        <v>130849.73</v>
      </c>
      <c r="AC21" s="363">
        <v>132428.74</v>
      </c>
      <c r="AD21" s="363">
        <v>150489.51</v>
      </c>
      <c r="AE21" s="363">
        <v>144261.67000000001</v>
      </c>
      <c r="AF21" s="363">
        <v>162322.44</v>
      </c>
      <c r="AG21" s="365"/>
      <c r="AH21" s="365"/>
      <c r="AI21" s="365"/>
      <c r="AJ21" s="365"/>
    </row>
    <row r="22" spans="1:36" s="366" customFormat="1">
      <c r="A22" s="359">
        <v>20</v>
      </c>
      <c r="B22" s="363">
        <v>34877.33</v>
      </c>
      <c r="C22" s="363">
        <v>39673.800000000003</v>
      </c>
      <c r="D22" s="363">
        <v>42212.67</v>
      </c>
      <c r="E22" s="363">
        <v>46042.7</v>
      </c>
      <c r="F22" s="363">
        <v>41946.81</v>
      </c>
      <c r="G22" s="363">
        <v>48763.11</v>
      </c>
      <c r="H22" s="363">
        <v>54068.86</v>
      </c>
      <c r="I22" s="363">
        <v>59207.59</v>
      </c>
      <c r="J22" s="363">
        <v>50983.8</v>
      </c>
      <c r="K22" s="363">
        <v>57995.99</v>
      </c>
      <c r="L22" s="364">
        <v>53553.82</v>
      </c>
      <c r="M22" s="363">
        <v>58435.11</v>
      </c>
      <c r="N22" s="363">
        <v>58859.57</v>
      </c>
      <c r="O22" s="363">
        <v>63740.86</v>
      </c>
      <c r="P22" s="363">
        <v>65525.57</v>
      </c>
      <c r="Q22" s="363">
        <v>66631.22</v>
      </c>
      <c r="R22" s="363">
        <v>78318.2</v>
      </c>
      <c r="S22" s="363">
        <v>78971.7</v>
      </c>
      <c r="T22" s="363">
        <v>88751.87</v>
      </c>
      <c r="U22" s="363">
        <v>84277.45</v>
      </c>
      <c r="V22" s="363">
        <v>94057.62</v>
      </c>
      <c r="W22" s="363">
        <v>96435.32</v>
      </c>
      <c r="X22" s="363">
        <v>98014.31</v>
      </c>
      <c r="Y22" s="363">
        <v>102862.26</v>
      </c>
      <c r="Z22" s="363">
        <v>113533.88</v>
      </c>
      <c r="AA22" s="363">
        <v>127328.83</v>
      </c>
      <c r="AB22" s="363">
        <v>130849.73</v>
      </c>
      <c r="AC22" s="363">
        <v>132428.74</v>
      </c>
      <c r="AD22" s="363">
        <v>150489.51</v>
      </c>
      <c r="AE22" s="363">
        <v>144261.67000000001</v>
      </c>
      <c r="AF22" s="363">
        <v>162322.44</v>
      </c>
      <c r="AG22" s="365"/>
      <c r="AH22" s="365"/>
      <c r="AI22" s="365"/>
      <c r="AJ22" s="365"/>
    </row>
    <row r="23" spans="1:36" s="366" customFormat="1">
      <c r="A23" s="359">
        <v>21</v>
      </c>
      <c r="B23" s="363">
        <v>35443.51</v>
      </c>
      <c r="C23" s="363">
        <v>39716.26</v>
      </c>
      <c r="D23" s="363">
        <v>42778.86</v>
      </c>
      <c r="E23" s="363">
        <v>46608.89</v>
      </c>
      <c r="F23" s="363">
        <v>43270.28</v>
      </c>
      <c r="G23" s="363">
        <v>50086.58</v>
      </c>
      <c r="H23" s="363">
        <v>55392.33</v>
      </c>
      <c r="I23" s="363">
        <v>60531.05</v>
      </c>
      <c r="J23" s="363">
        <v>52232.35</v>
      </c>
      <c r="K23" s="363">
        <v>59244.54</v>
      </c>
      <c r="L23" s="364">
        <v>54802.37</v>
      </c>
      <c r="M23" s="363">
        <v>59683.66</v>
      </c>
      <c r="N23" s="363">
        <v>60108.12</v>
      </c>
      <c r="O23" s="363">
        <v>64989.41</v>
      </c>
      <c r="P23" s="363">
        <v>66774.12</v>
      </c>
      <c r="Q23" s="363">
        <v>68663.710000000006</v>
      </c>
      <c r="R23" s="363">
        <v>80350.679999999993</v>
      </c>
      <c r="S23" s="363">
        <v>81380.87</v>
      </c>
      <c r="T23" s="363">
        <v>90784.35</v>
      </c>
      <c r="U23" s="363">
        <v>86686.62</v>
      </c>
      <c r="V23" s="363">
        <v>96090.1</v>
      </c>
      <c r="W23" s="363">
        <v>99110.18</v>
      </c>
      <c r="X23" s="363">
        <v>100689.17</v>
      </c>
      <c r="Y23" s="363">
        <v>105537.12</v>
      </c>
      <c r="Z23" s="363">
        <v>116208.74</v>
      </c>
      <c r="AA23" s="363">
        <v>130003.69</v>
      </c>
      <c r="AB23" s="363">
        <v>134262.96</v>
      </c>
      <c r="AC23" s="363">
        <v>135841.97</v>
      </c>
      <c r="AD23" s="363">
        <v>153902.74</v>
      </c>
      <c r="AE23" s="363">
        <v>147674.9</v>
      </c>
      <c r="AF23" s="363">
        <v>165735.67000000001</v>
      </c>
      <c r="AG23" s="365"/>
      <c r="AH23" s="365"/>
      <c r="AI23" s="365"/>
      <c r="AJ23" s="365"/>
    </row>
    <row r="24" spans="1:36" s="366" customFormat="1">
      <c r="A24" s="359">
        <v>22</v>
      </c>
      <c r="B24" s="363">
        <v>35443.51</v>
      </c>
      <c r="C24" s="363">
        <v>39716.26</v>
      </c>
      <c r="D24" s="363">
        <v>42778.86</v>
      </c>
      <c r="E24" s="363">
        <v>46608.89</v>
      </c>
      <c r="F24" s="363">
        <v>43270.28</v>
      </c>
      <c r="G24" s="363">
        <v>50086.58</v>
      </c>
      <c r="H24" s="363">
        <v>55392.33</v>
      </c>
      <c r="I24" s="363">
        <v>60531.05</v>
      </c>
      <c r="J24" s="363">
        <v>52232.35</v>
      </c>
      <c r="K24" s="363">
        <v>59244.54</v>
      </c>
      <c r="L24" s="364">
        <v>54802.37</v>
      </c>
      <c r="M24" s="363">
        <v>59683.66</v>
      </c>
      <c r="N24" s="363">
        <v>60108.12</v>
      </c>
      <c r="O24" s="363">
        <v>64989.41</v>
      </c>
      <c r="P24" s="363">
        <v>66774.12</v>
      </c>
      <c r="Q24" s="363">
        <v>68663.710000000006</v>
      </c>
      <c r="R24" s="363">
        <v>80350.679999999993</v>
      </c>
      <c r="S24" s="363">
        <v>81380.87</v>
      </c>
      <c r="T24" s="363">
        <v>90784.35</v>
      </c>
      <c r="U24" s="363">
        <v>86686.62</v>
      </c>
      <c r="V24" s="363">
        <v>96090.1</v>
      </c>
      <c r="W24" s="363">
        <v>99110.18</v>
      </c>
      <c r="X24" s="363">
        <v>100689.17</v>
      </c>
      <c r="Y24" s="363">
        <v>105537.12</v>
      </c>
      <c r="Z24" s="363">
        <v>116208.74</v>
      </c>
      <c r="AA24" s="363">
        <v>130003.69</v>
      </c>
      <c r="AB24" s="363">
        <v>134262.96</v>
      </c>
      <c r="AC24" s="363">
        <v>135841.97</v>
      </c>
      <c r="AD24" s="363">
        <v>153902.74</v>
      </c>
      <c r="AE24" s="363">
        <v>147674.9</v>
      </c>
      <c r="AF24" s="363">
        <v>165735.67000000001</v>
      </c>
      <c r="AG24" s="365"/>
      <c r="AH24" s="365"/>
      <c r="AI24" s="365"/>
      <c r="AJ24" s="365"/>
    </row>
    <row r="25" spans="1:36" s="366" customFormat="1">
      <c r="A25" s="359">
        <v>23</v>
      </c>
      <c r="B25" s="363">
        <v>35719.980000000003</v>
      </c>
      <c r="C25" s="363">
        <v>40161.599999999999</v>
      </c>
      <c r="D25" s="363">
        <v>43345.05</v>
      </c>
      <c r="E25" s="363">
        <v>47175.08</v>
      </c>
      <c r="F25" s="363">
        <v>44593.75</v>
      </c>
      <c r="G25" s="363">
        <v>51410.04</v>
      </c>
      <c r="H25" s="363">
        <v>56715.79</v>
      </c>
      <c r="I25" s="363">
        <v>61854.52</v>
      </c>
      <c r="J25" s="363">
        <v>53480.9</v>
      </c>
      <c r="K25" s="363">
        <v>60493.08</v>
      </c>
      <c r="L25" s="364">
        <v>56050.92</v>
      </c>
      <c r="M25" s="363">
        <v>60932.21</v>
      </c>
      <c r="N25" s="363">
        <v>61356.67</v>
      </c>
      <c r="O25" s="363">
        <v>66237.960000000006</v>
      </c>
      <c r="P25" s="363">
        <v>68022.66</v>
      </c>
      <c r="Q25" s="363">
        <v>70696.19</v>
      </c>
      <c r="R25" s="363">
        <v>82383.17</v>
      </c>
      <c r="S25" s="363">
        <v>83790.039999999994</v>
      </c>
      <c r="T25" s="363">
        <v>92816.84</v>
      </c>
      <c r="U25" s="363">
        <v>89095.79</v>
      </c>
      <c r="V25" s="363">
        <v>98122.59</v>
      </c>
      <c r="W25" s="363">
        <v>101785.04</v>
      </c>
      <c r="X25" s="363">
        <v>103364.03</v>
      </c>
      <c r="Y25" s="363">
        <v>108211.98</v>
      </c>
      <c r="Z25" s="363">
        <v>118883.61</v>
      </c>
      <c r="AA25" s="363">
        <v>132678.56</v>
      </c>
      <c r="AB25" s="363">
        <v>137676.19</v>
      </c>
      <c r="AC25" s="363">
        <v>139255.20000000001</v>
      </c>
      <c r="AD25" s="363">
        <v>157315.98000000001</v>
      </c>
      <c r="AE25" s="363">
        <v>151088.13</v>
      </c>
      <c r="AF25" s="363">
        <v>169148.9</v>
      </c>
      <c r="AG25" s="365"/>
      <c r="AH25" s="365"/>
      <c r="AI25" s="365"/>
      <c r="AJ25" s="365"/>
    </row>
    <row r="26" spans="1:36" s="366" customFormat="1">
      <c r="A26" s="359">
        <v>24</v>
      </c>
      <c r="B26" s="363">
        <v>35777.18</v>
      </c>
      <c r="C26" s="363">
        <v>40692.980000000003</v>
      </c>
      <c r="D26" s="363">
        <v>43876.43</v>
      </c>
      <c r="E26" s="363">
        <v>47706.46</v>
      </c>
      <c r="F26" s="363">
        <v>45125.13</v>
      </c>
      <c r="G26" s="363">
        <v>51941.42</v>
      </c>
      <c r="H26" s="363">
        <v>57247.17</v>
      </c>
      <c r="I26" s="363">
        <v>62385.9</v>
      </c>
      <c r="J26" s="363">
        <v>54012.28</v>
      </c>
      <c r="K26" s="363">
        <v>61024.47</v>
      </c>
      <c r="L26" s="364">
        <v>56582.3</v>
      </c>
      <c r="M26" s="363">
        <v>61463.59</v>
      </c>
      <c r="N26" s="363">
        <v>61888.05</v>
      </c>
      <c r="O26" s="363">
        <v>66769.34</v>
      </c>
      <c r="P26" s="363">
        <v>68554.05</v>
      </c>
      <c r="Q26" s="363">
        <v>71227.570000000007</v>
      </c>
      <c r="R26" s="363">
        <v>82914.55</v>
      </c>
      <c r="S26" s="363">
        <v>84321.42</v>
      </c>
      <c r="T26" s="363">
        <v>93348.22</v>
      </c>
      <c r="U26" s="363">
        <v>89627.17</v>
      </c>
      <c r="V26" s="363">
        <v>98653.97</v>
      </c>
      <c r="W26" s="363">
        <v>102316.42</v>
      </c>
      <c r="X26" s="363">
        <v>103895.41</v>
      </c>
      <c r="Y26" s="363">
        <v>108743.36</v>
      </c>
      <c r="Z26" s="363">
        <v>119414.99</v>
      </c>
      <c r="AA26" s="363">
        <v>133209.94</v>
      </c>
      <c r="AB26" s="363">
        <v>138207.57</v>
      </c>
      <c r="AC26" s="363">
        <v>139786.57999999999</v>
      </c>
      <c r="AD26" s="363">
        <v>157847.35999999999</v>
      </c>
      <c r="AE26" s="363">
        <v>151619.51</v>
      </c>
      <c r="AF26" s="363">
        <v>169680.28</v>
      </c>
      <c r="AG26" s="365"/>
      <c r="AH26" s="365"/>
      <c r="AI26" s="365"/>
      <c r="AJ26" s="365"/>
    </row>
    <row r="27" spans="1:36" s="366" customFormat="1">
      <c r="A27" s="359">
        <v>25</v>
      </c>
      <c r="B27" s="363">
        <v>36343.370000000003</v>
      </c>
      <c r="C27" s="363">
        <v>41259.17</v>
      </c>
      <c r="D27" s="363">
        <v>44442.62</v>
      </c>
      <c r="E27" s="363">
        <v>48272.65</v>
      </c>
      <c r="F27" s="363">
        <v>46448.59</v>
      </c>
      <c r="G27" s="363">
        <v>53264.89</v>
      </c>
      <c r="H27" s="363">
        <v>58570.64</v>
      </c>
      <c r="I27" s="363">
        <v>63709.37</v>
      </c>
      <c r="J27" s="363">
        <v>55260.83</v>
      </c>
      <c r="K27" s="363">
        <v>62273.01</v>
      </c>
      <c r="L27" s="364">
        <v>57830.85</v>
      </c>
      <c r="M27" s="363">
        <v>62712.14</v>
      </c>
      <c r="N27" s="363">
        <v>63136.6</v>
      </c>
      <c r="O27" s="363">
        <v>68017.89</v>
      </c>
      <c r="P27" s="363">
        <v>69802.600000000006</v>
      </c>
      <c r="Q27" s="363">
        <v>71227.570000000007</v>
      </c>
      <c r="R27" s="363">
        <v>82914.55</v>
      </c>
      <c r="S27" s="363">
        <v>84321.42</v>
      </c>
      <c r="T27" s="363">
        <v>93348.22</v>
      </c>
      <c r="U27" s="363">
        <v>89627.17</v>
      </c>
      <c r="V27" s="363">
        <v>98653.97</v>
      </c>
      <c r="W27" s="363">
        <v>102316.42</v>
      </c>
      <c r="X27" s="363">
        <v>103895.41</v>
      </c>
      <c r="Y27" s="363">
        <v>108743.36</v>
      </c>
      <c r="Z27" s="363">
        <v>119414.99</v>
      </c>
      <c r="AA27" s="363">
        <v>133209.94</v>
      </c>
      <c r="AB27" s="363">
        <v>138207.57</v>
      </c>
      <c r="AC27" s="363">
        <v>139786.57999999999</v>
      </c>
      <c r="AD27" s="363">
        <v>157847.35999999999</v>
      </c>
      <c r="AE27" s="363">
        <v>151619.51</v>
      </c>
      <c r="AF27" s="363">
        <v>169680.28</v>
      </c>
      <c r="AG27" s="365"/>
      <c r="AH27" s="365"/>
      <c r="AI27" s="365"/>
      <c r="AJ27" s="365"/>
    </row>
    <row r="28" spans="1:36" s="366" customFormat="1">
      <c r="A28" s="359">
        <v>26</v>
      </c>
      <c r="B28" s="363">
        <v>36343.370000000003</v>
      </c>
      <c r="C28" s="363">
        <v>41259.17</v>
      </c>
      <c r="D28" s="363">
        <v>44442.62</v>
      </c>
      <c r="E28" s="363">
        <v>48272.65</v>
      </c>
      <c r="F28" s="363">
        <v>46448.59</v>
      </c>
      <c r="G28" s="363">
        <v>53264.89</v>
      </c>
      <c r="H28" s="363">
        <v>58570.64</v>
      </c>
      <c r="I28" s="363">
        <v>63709.37</v>
      </c>
      <c r="J28" s="363">
        <v>55260.83</v>
      </c>
      <c r="K28" s="363">
        <v>62273.01</v>
      </c>
      <c r="L28" s="364">
        <v>57830.85</v>
      </c>
      <c r="M28" s="363">
        <v>62712.14</v>
      </c>
      <c r="N28" s="363">
        <v>63136.6</v>
      </c>
      <c r="O28" s="363">
        <v>68017.89</v>
      </c>
      <c r="P28" s="363">
        <v>69802.600000000006</v>
      </c>
      <c r="Q28" s="363">
        <v>71227.570000000007</v>
      </c>
      <c r="R28" s="363">
        <v>82914.55</v>
      </c>
      <c r="S28" s="363">
        <v>84321.42</v>
      </c>
      <c r="T28" s="363">
        <v>93348.22</v>
      </c>
      <c r="U28" s="363">
        <v>89627.17</v>
      </c>
      <c r="V28" s="363">
        <v>98653.97</v>
      </c>
      <c r="W28" s="363">
        <v>102316.42</v>
      </c>
      <c r="X28" s="363">
        <v>103895.41</v>
      </c>
      <c r="Y28" s="363">
        <v>108743.36</v>
      </c>
      <c r="Z28" s="363">
        <v>119414.99</v>
      </c>
      <c r="AA28" s="363">
        <v>133209.94</v>
      </c>
      <c r="AB28" s="363">
        <v>138207.57</v>
      </c>
      <c r="AC28" s="363">
        <v>139786.57999999999</v>
      </c>
      <c r="AD28" s="363">
        <v>157847.35999999999</v>
      </c>
      <c r="AE28" s="363">
        <v>151619.51</v>
      </c>
      <c r="AF28" s="363">
        <v>169680.28</v>
      </c>
      <c r="AG28" s="365"/>
      <c r="AH28" s="365"/>
      <c r="AI28" s="365"/>
      <c r="AJ28" s="365"/>
    </row>
    <row r="29" spans="1:36" s="366" customFormat="1">
      <c r="A29" s="359">
        <v>27</v>
      </c>
      <c r="B29" s="363">
        <v>37233.360000000001</v>
      </c>
      <c r="C29" s="363">
        <v>42149.15</v>
      </c>
      <c r="D29" s="363">
        <v>45332.6</v>
      </c>
      <c r="E29" s="363">
        <v>49162.63</v>
      </c>
      <c r="F29" s="363">
        <v>47772.06</v>
      </c>
      <c r="G29" s="363">
        <v>54588.36</v>
      </c>
      <c r="H29" s="363">
        <v>59894.11</v>
      </c>
      <c r="I29" s="363">
        <v>65032.83</v>
      </c>
      <c r="J29" s="363">
        <v>56509.38</v>
      </c>
      <c r="K29" s="363">
        <v>63521.56</v>
      </c>
      <c r="L29" s="364">
        <v>59079.4</v>
      </c>
      <c r="M29" s="363">
        <v>63960.69</v>
      </c>
      <c r="N29" s="363">
        <v>64385.15</v>
      </c>
      <c r="O29" s="363">
        <v>69266.44</v>
      </c>
      <c r="P29" s="363">
        <v>71051.14</v>
      </c>
      <c r="Q29" s="363">
        <v>71227.570000000007</v>
      </c>
      <c r="R29" s="363">
        <v>82914.55</v>
      </c>
      <c r="S29" s="363">
        <v>84321.42</v>
      </c>
      <c r="T29" s="363">
        <v>93348.22</v>
      </c>
      <c r="U29" s="363">
        <v>89627.17</v>
      </c>
      <c r="V29" s="363">
        <v>98653.97</v>
      </c>
      <c r="W29" s="363">
        <v>102316.42</v>
      </c>
      <c r="X29" s="363">
        <v>103895.41</v>
      </c>
      <c r="Y29" s="363">
        <v>108743.36</v>
      </c>
      <c r="Z29" s="363">
        <v>119414.99</v>
      </c>
      <c r="AA29" s="363">
        <v>133209.94</v>
      </c>
      <c r="AB29" s="363">
        <v>138207.57</v>
      </c>
      <c r="AC29" s="363">
        <v>139786.57999999999</v>
      </c>
      <c r="AD29" s="363">
        <v>157847.35999999999</v>
      </c>
      <c r="AE29" s="363">
        <v>151619.51</v>
      </c>
      <c r="AF29" s="363">
        <v>169680.28</v>
      </c>
      <c r="AG29" s="365"/>
      <c r="AH29" s="365"/>
      <c r="AI29" s="365"/>
      <c r="AJ29" s="365"/>
    </row>
    <row r="30" spans="1:36" s="366" customFormat="1">
      <c r="A30" s="359">
        <v>28</v>
      </c>
      <c r="B30" s="363">
        <v>37233.360000000001</v>
      </c>
      <c r="C30" s="363">
        <v>42149.15</v>
      </c>
      <c r="D30" s="363">
        <v>45332.6</v>
      </c>
      <c r="E30" s="363">
        <v>49162.63</v>
      </c>
      <c r="F30" s="363">
        <v>47772.06</v>
      </c>
      <c r="G30" s="363">
        <v>54588.36</v>
      </c>
      <c r="H30" s="363">
        <v>59894.11</v>
      </c>
      <c r="I30" s="363">
        <v>65032.83</v>
      </c>
      <c r="J30" s="363">
        <v>56509.38</v>
      </c>
      <c r="K30" s="363">
        <v>63521.56</v>
      </c>
      <c r="L30" s="364">
        <v>59079.4</v>
      </c>
      <c r="M30" s="363">
        <v>63960.69</v>
      </c>
      <c r="N30" s="363">
        <v>64385.15</v>
      </c>
      <c r="O30" s="363">
        <v>69266.44</v>
      </c>
      <c r="P30" s="363">
        <v>71051.14</v>
      </c>
      <c r="Q30" s="363">
        <v>71227.570000000007</v>
      </c>
      <c r="R30" s="363">
        <v>82914.55</v>
      </c>
      <c r="S30" s="363">
        <v>84321.42</v>
      </c>
      <c r="T30" s="363">
        <v>93348.22</v>
      </c>
      <c r="U30" s="363">
        <v>89627.17</v>
      </c>
      <c r="V30" s="363">
        <v>98653.97</v>
      </c>
      <c r="W30" s="363">
        <v>102316.42</v>
      </c>
      <c r="X30" s="363">
        <v>103895.41</v>
      </c>
      <c r="Y30" s="363">
        <v>108743.36</v>
      </c>
      <c r="Z30" s="363">
        <v>119414.99</v>
      </c>
      <c r="AA30" s="363">
        <v>133209.94</v>
      </c>
      <c r="AB30" s="363">
        <v>138207.57</v>
      </c>
      <c r="AC30" s="363">
        <v>139786.57999999999</v>
      </c>
      <c r="AD30" s="363">
        <v>157847.35999999999</v>
      </c>
      <c r="AE30" s="363">
        <v>151619.51</v>
      </c>
      <c r="AF30" s="363">
        <v>169680.28</v>
      </c>
      <c r="AG30" s="365"/>
      <c r="AH30" s="365"/>
      <c r="AI30" s="365"/>
      <c r="AJ30" s="365"/>
    </row>
    <row r="31" spans="1:36" s="366" customFormat="1">
      <c r="A31" s="359">
        <v>29</v>
      </c>
      <c r="B31" s="363">
        <v>38123.339999999997</v>
      </c>
      <c r="C31" s="363">
        <v>43039.14</v>
      </c>
      <c r="D31" s="363">
        <v>46222.59</v>
      </c>
      <c r="E31" s="363">
        <v>50052.62</v>
      </c>
      <c r="F31" s="363">
        <v>49095.53</v>
      </c>
      <c r="G31" s="363">
        <v>55911.82</v>
      </c>
      <c r="H31" s="363">
        <v>61217.57</v>
      </c>
      <c r="I31" s="363">
        <v>66356.3</v>
      </c>
      <c r="J31" s="363">
        <v>57757.93</v>
      </c>
      <c r="K31" s="363">
        <v>64770.11</v>
      </c>
      <c r="L31" s="364">
        <v>60327.95</v>
      </c>
      <c r="M31" s="363">
        <v>65209.24</v>
      </c>
      <c r="N31" s="363">
        <v>65633.7</v>
      </c>
      <c r="O31" s="363">
        <v>70514.990000000005</v>
      </c>
      <c r="P31" s="363">
        <v>72299.69</v>
      </c>
      <c r="Q31" s="363">
        <v>71227.570000000007</v>
      </c>
      <c r="R31" s="363">
        <v>82914.55</v>
      </c>
      <c r="S31" s="363">
        <v>84321.42</v>
      </c>
      <c r="T31" s="363">
        <v>93348.22</v>
      </c>
      <c r="U31" s="363">
        <v>89627.17</v>
      </c>
      <c r="V31" s="363">
        <v>98653.97</v>
      </c>
      <c r="W31" s="363">
        <v>102316.42</v>
      </c>
      <c r="X31" s="363">
        <v>103895.41</v>
      </c>
      <c r="Y31" s="363">
        <v>108743.36</v>
      </c>
      <c r="Z31" s="363">
        <v>119414.99</v>
      </c>
      <c r="AA31" s="363">
        <v>133209.94</v>
      </c>
      <c r="AB31" s="363">
        <v>138207.57</v>
      </c>
      <c r="AC31" s="363">
        <v>139786.57999999999</v>
      </c>
      <c r="AD31" s="363">
        <v>157847.35999999999</v>
      </c>
      <c r="AE31" s="363">
        <v>151619.51</v>
      </c>
      <c r="AF31" s="363">
        <v>169680.28</v>
      </c>
      <c r="AG31" s="365"/>
      <c r="AH31" s="365"/>
      <c r="AI31" s="365"/>
      <c r="AJ31" s="365"/>
    </row>
    <row r="32" spans="1:36" s="366" customFormat="1">
      <c r="A32" s="359">
        <v>30</v>
      </c>
      <c r="B32" s="363">
        <v>38654.720000000001</v>
      </c>
      <c r="C32" s="363">
        <v>43570.52</v>
      </c>
      <c r="D32" s="363">
        <v>46753.97</v>
      </c>
      <c r="E32" s="363">
        <v>50584</v>
      </c>
      <c r="F32" s="363">
        <v>49626.91</v>
      </c>
      <c r="G32" s="363">
        <v>56443.21</v>
      </c>
      <c r="H32" s="363">
        <v>61748.959999999999</v>
      </c>
      <c r="I32" s="363">
        <v>66887.679999999993</v>
      </c>
      <c r="J32" s="363">
        <v>58289.31</v>
      </c>
      <c r="K32" s="363">
        <v>65301.49</v>
      </c>
      <c r="L32" s="364">
        <v>60859.33</v>
      </c>
      <c r="M32" s="363">
        <v>65740.62</v>
      </c>
      <c r="N32" s="363">
        <v>66165.08</v>
      </c>
      <c r="O32" s="363">
        <v>71046.37</v>
      </c>
      <c r="P32" s="363">
        <v>72831.08</v>
      </c>
      <c r="Q32" s="363">
        <v>71758.95</v>
      </c>
      <c r="R32" s="363">
        <v>83445.929999999993</v>
      </c>
      <c r="S32" s="363">
        <v>84852.800000000003</v>
      </c>
      <c r="T32" s="363">
        <v>93879.6</v>
      </c>
      <c r="U32" s="363">
        <v>90158.55</v>
      </c>
      <c r="V32" s="363">
        <v>99185.35</v>
      </c>
      <c r="W32" s="363">
        <v>102847.8</v>
      </c>
      <c r="X32" s="363">
        <v>104426.8</v>
      </c>
      <c r="Y32" s="363">
        <v>109274.74</v>
      </c>
      <c r="Z32" s="363">
        <v>119946.37</v>
      </c>
      <c r="AA32" s="363">
        <v>133741.32</v>
      </c>
      <c r="AB32" s="363">
        <v>138738.95000000001</v>
      </c>
      <c r="AC32" s="363">
        <v>140317.97</v>
      </c>
      <c r="AD32" s="363">
        <v>158378.74</v>
      </c>
      <c r="AE32" s="363">
        <v>152150.89000000001</v>
      </c>
      <c r="AF32" s="363">
        <v>170211.66</v>
      </c>
      <c r="AG32" s="365"/>
      <c r="AH32" s="365"/>
      <c r="AI32" s="365"/>
      <c r="AJ32" s="365"/>
    </row>
    <row r="36" spans="2:20">
      <c r="B36" s="368"/>
    </row>
    <row r="37" spans="2:20">
      <c r="T37" s="367"/>
    </row>
  </sheetData>
  <sheetProtection algorithmName="SHA-512" hashValue="PddjvVy7vwkK5s9t/UgU17zJZWWRmYnvS7z8nm7UsczVWCCSgr4VGtMD+bKxkwqQEv49Sc+/V34BMFgaILkUzA==" saltValue="geuTGdEoK8/RQoObwFlL0w==" spinCount="100000" sheet="1" objects="1" scenarios="1" formatColumns="0" formatRows="0" sort="0"/>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DA2D0B-90CE-4B94-8BF6-4CAC0780EB25}">
  <dimension ref="A1:AJ36"/>
  <sheetViews>
    <sheetView workbookViewId="0">
      <selection activeCell="Q19" sqref="Q19"/>
    </sheetView>
  </sheetViews>
  <sheetFormatPr baseColWidth="10" defaultColWidth="11.42578125" defaultRowHeight="12.75"/>
  <cols>
    <col min="1" max="1" width="3.28515625" style="367" customWidth="1"/>
    <col min="2" max="16" width="9.7109375" style="369" hidden="1" customWidth="1"/>
    <col min="17" max="31" width="9.7109375" style="369" customWidth="1"/>
    <col min="32" max="32" width="10.28515625" style="369" customWidth="1"/>
    <col min="33" max="16384" width="11.42578125" style="369"/>
  </cols>
  <sheetData>
    <row r="1" spans="1:36" s="362" customFormat="1" ht="25.5">
      <c r="A1" s="358"/>
      <c r="B1" s="359" t="s">
        <v>362</v>
      </c>
      <c r="C1" s="359" t="s">
        <v>363</v>
      </c>
      <c r="D1" s="359" t="s">
        <v>364</v>
      </c>
      <c r="E1" s="359" t="s">
        <v>365</v>
      </c>
      <c r="F1" s="359" t="s">
        <v>366</v>
      </c>
      <c r="G1" s="359" t="s">
        <v>367</v>
      </c>
      <c r="H1" s="359" t="s">
        <v>368</v>
      </c>
      <c r="I1" s="359" t="s">
        <v>369</v>
      </c>
      <c r="J1" s="359" t="s">
        <v>370</v>
      </c>
      <c r="K1" s="359" t="s">
        <v>371</v>
      </c>
      <c r="L1" s="359" t="s">
        <v>372</v>
      </c>
      <c r="M1" s="359" t="s">
        <v>373</v>
      </c>
      <c r="N1" s="359" t="s">
        <v>374</v>
      </c>
      <c r="O1" s="359" t="s">
        <v>375</v>
      </c>
      <c r="P1" s="359" t="s">
        <v>376</v>
      </c>
      <c r="Q1" s="359" t="s">
        <v>377</v>
      </c>
      <c r="R1" s="360" t="s">
        <v>378</v>
      </c>
      <c r="S1" s="359" t="s">
        <v>379</v>
      </c>
      <c r="T1" s="360" t="s">
        <v>380</v>
      </c>
      <c r="U1" s="359" t="s">
        <v>381</v>
      </c>
      <c r="V1" s="360" t="s">
        <v>382</v>
      </c>
      <c r="W1" s="359" t="s">
        <v>383</v>
      </c>
      <c r="X1" s="359" t="s">
        <v>384</v>
      </c>
      <c r="Y1" s="359" t="s">
        <v>385</v>
      </c>
      <c r="Z1" s="359" t="s">
        <v>386</v>
      </c>
      <c r="AA1" s="359" t="s">
        <v>387</v>
      </c>
      <c r="AB1" s="359" t="s">
        <v>388</v>
      </c>
      <c r="AC1" s="359" t="s">
        <v>389</v>
      </c>
      <c r="AD1" s="359" t="s">
        <v>390</v>
      </c>
      <c r="AE1" s="359" t="s">
        <v>391</v>
      </c>
      <c r="AF1" s="359" t="s">
        <v>392</v>
      </c>
      <c r="AG1" s="361"/>
      <c r="AH1" s="361"/>
      <c r="AI1" s="361"/>
      <c r="AJ1" s="361"/>
    </row>
    <row r="2" spans="1:36" s="366" customFormat="1">
      <c r="A2" s="359">
        <v>0</v>
      </c>
      <c r="B2" s="363">
        <v>29082.3</v>
      </c>
      <c r="C2" s="363">
        <v>33633.96</v>
      </c>
      <c r="D2" s="363">
        <v>36006.07</v>
      </c>
      <c r="E2" s="363">
        <v>39012.050000000003</v>
      </c>
      <c r="F2" s="363">
        <v>29937.48</v>
      </c>
      <c r="G2" s="363">
        <v>35871.199999999997</v>
      </c>
      <c r="H2" s="363">
        <v>40323.97</v>
      </c>
      <c r="I2" s="363">
        <v>45361.93</v>
      </c>
      <c r="J2" s="363">
        <v>38481.71</v>
      </c>
      <c r="K2" s="363">
        <v>44607.45</v>
      </c>
      <c r="L2" s="364">
        <v>40252.39</v>
      </c>
      <c r="M2" s="363">
        <v>45037.97</v>
      </c>
      <c r="N2" s="363">
        <v>45454.11</v>
      </c>
      <c r="O2" s="363">
        <v>50239.68</v>
      </c>
      <c r="P2" s="363">
        <v>51989.39</v>
      </c>
      <c r="Q2" s="363">
        <v>43928.21</v>
      </c>
      <c r="R2" s="363">
        <v>55386.03</v>
      </c>
      <c r="S2" s="363">
        <v>53072.31</v>
      </c>
      <c r="T2" s="363">
        <v>65615.11</v>
      </c>
      <c r="U2" s="363">
        <v>58274.02</v>
      </c>
      <c r="V2" s="363">
        <v>70816.820000000007</v>
      </c>
      <c r="W2" s="363">
        <v>68109.649999999994</v>
      </c>
      <c r="X2" s="363">
        <v>69657.67</v>
      </c>
      <c r="Y2" s="363">
        <v>74410.559999999998</v>
      </c>
      <c r="Z2" s="363">
        <v>84872.93</v>
      </c>
      <c r="AA2" s="363">
        <v>98397.39</v>
      </c>
      <c r="AB2" s="363">
        <v>96058.11</v>
      </c>
      <c r="AC2" s="363">
        <v>97606.17</v>
      </c>
      <c r="AD2" s="363">
        <v>115312.8</v>
      </c>
      <c r="AE2" s="363">
        <v>109207.07</v>
      </c>
      <c r="AF2" s="363">
        <v>126913.7</v>
      </c>
      <c r="AG2" s="365"/>
      <c r="AH2" s="365"/>
      <c r="AI2" s="365"/>
      <c r="AJ2" s="365"/>
    </row>
    <row r="3" spans="1:36" s="366" customFormat="1">
      <c r="A3" s="359">
        <v>1</v>
      </c>
      <c r="B3" s="363">
        <v>29317.35</v>
      </c>
      <c r="C3" s="363">
        <v>33925.449999999997</v>
      </c>
      <c r="D3" s="363">
        <v>36297.550000000003</v>
      </c>
      <c r="E3" s="363">
        <v>39303.54</v>
      </c>
      <c r="F3" s="363">
        <v>30493.67</v>
      </c>
      <c r="G3" s="363">
        <v>36427.39</v>
      </c>
      <c r="H3" s="363">
        <v>40880.160000000003</v>
      </c>
      <c r="I3" s="363">
        <v>45918.12</v>
      </c>
      <c r="J3" s="363">
        <v>38895.370000000003</v>
      </c>
      <c r="K3" s="363">
        <v>45132.160000000003</v>
      </c>
      <c r="L3" s="364">
        <v>40777.1</v>
      </c>
      <c r="M3" s="363">
        <v>45562.68</v>
      </c>
      <c r="N3" s="363">
        <v>45978.81</v>
      </c>
      <c r="O3" s="363">
        <v>50764.39</v>
      </c>
      <c r="P3" s="363">
        <v>52514.1</v>
      </c>
      <c r="Q3" s="363">
        <v>45225.73</v>
      </c>
      <c r="R3" s="363">
        <v>56683.54</v>
      </c>
      <c r="S3" s="363">
        <v>54369.82</v>
      </c>
      <c r="T3" s="363">
        <v>66912.63</v>
      </c>
      <c r="U3" s="363">
        <v>59571.53</v>
      </c>
      <c r="V3" s="363">
        <v>72114.34</v>
      </c>
      <c r="W3" s="363">
        <v>69407.16</v>
      </c>
      <c r="X3" s="363">
        <v>70955.19</v>
      </c>
      <c r="Y3" s="363">
        <v>75708.08</v>
      </c>
      <c r="Z3" s="363">
        <v>86170.45</v>
      </c>
      <c r="AA3" s="363">
        <v>99694.9</v>
      </c>
      <c r="AB3" s="363">
        <v>97355.63</v>
      </c>
      <c r="AC3" s="363">
        <v>98903.679999999993</v>
      </c>
      <c r="AD3" s="363">
        <v>116610.31</v>
      </c>
      <c r="AE3" s="363">
        <v>110504.58</v>
      </c>
      <c r="AF3" s="363">
        <v>128211.21</v>
      </c>
      <c r="AG3" s="365"/>
      <c r="AH3" s="365"/>
      <c r="AI3" s="365"/>
      <c r="AJ3" s="365"/>
    </row>
    <row r="4" spans="1:36" s="366" customFormat="1">
      <c r="A4" s="359">
        <v>2</v>
      </c>
      <c r="B4" s="363">
        <v>29552.41</v>
      </c>
      <c r="C4" s="363">
        <v>34216.93</v>
      </c>
      <c r="D4" s="363">
        <v>36589.03</v>
      </c>
      <c r="E4" s="363">
        <v>39595.019999999997</v>
      </c>
      <c r="F4" s="363">
        <v>31049.86</v>
      </c>
      <c r="G4" s="363">
        <v>36983.57</v>
      </c>
      <c r="H4" s="363">
        <v>41436.339999999997</v>
      </c>
      <c r="I4" s="363">
        <v>46474.31</v>
      </c>
      <c r="J4" s="363">
        <v>38934.730000000003</v>
      </c>
      <c r="K4" s="363">
        <v>45656.87</v>
      </c>
      <c r="L4" s="364">
        <v>41301.81</v>
      </c>
      <c r="M4" s="363">
        <v>46087.38</v>
      </c>
      <c r="N4" s="363">
        <v>46503.519999999997</v>
      </c>
      <c r="O4" s="363">
        <v>51289.1</v>
      </c>
      <c r="P4" s="363">
        <v>53038.81</v>
      </c>
      <c r="Q4" s="363">
        <v>46523.24</v>
      </c>
      <c r="R4" s="363">
        <v>57981.06</v>
      </c>
      <c r="S4" s="363">
        <v>55667.34</v>
      </c>
      <c r="T4" s="363">
        <v>68210.14</v>
      </c>
      <c r="U4" s="363">
        <v>60869.05</v>
      </c>
      <c r="V4" s="363">
        <v>73411.850000000006</v>
      </c>
      <c r="W4" s="363">
        <v>70704.679999999993</v>
      </c>
      <c r="X4" s="363">
        <v>72252.710000000006</v>
      </c>
      <c r="Y4" s="363">
        <v>77005.59</v>
      </c>
      <c r="Z4" s="363">
        <v>87467.96</v>
      </c>
      <c r="AA4" s="363">
        <v>100992.42</v>
      </c>
      <c r="AB4" s="363">
        <v>98653.15</v>
      </c>
      <c r="AC4" s="363">
        <v>100201.2</v>
      </c>
      <c r="AD4" s="363">
        <v>117907.83</v>
      </c>
      <c r="AE4" s="363">
        <v>111802.1</v>
      </c>
      <c r="AF4" s="363">
        <v>129508.73</v>
      </c>
      <c r="AG4" s="365"/>
      <c r="AH4" s="365"/>
      <c r="AI4" s="365"/>
      <c r="AJ4" s="365"/>
    </row>
    <row r="5" spans="1:36" s="366" customFormat="1">
      <c r="A5" s="359">
        <v>3</v>
      </c>
      <c r="B5" s="363">
        <v>29787.46</v>
      </c>
      <c r="C5" s="363">
        <v>34508.410000000003</v>
      </c>
      <c r="D5" s="363">
        <v>36880.519999999997</v>
      </c>
      <c r="E5" s="363">
        <v>39886.5</v>
      </c>
      <c r="F5" s="363">
        <v>31606.04</v>
      </c>
      <c r="G5" s="363">
        <v>37539.760000000002</v>
      </c>
      <c r="H5" s="363">
        <v>41992.53</v>
      </c>
      <c r="I5" s="363">
        <v>47030.49</v>
      </c>
      <c r="J5" s="363">
        <v>39306.89</v>
      </c>
      <c r="K5" s="363">
        <v>46181.58</v>
      </c>
      <c r="L5" s="364">
        <v>41826.51</v>
      </c>
      <c r="M5" s="363">
        <v>46612.09</v>
      </c>
      <c r="N5" s="363">
        <v>47028.23</v>
      </c>
      <c r="O5" s="363">
        <v>51813.8</v>
      </c>
      <c r="P5" s="363">
        <v>53563.51</v>
      </c>
      <c r="Q5" s="363">
        <v>47820.76</v>
      </c>
      <c r="R5" s="363">
        <v>59278.57</v>
      </c>
      <c r="S5" s="363">
        <v>56964.85</v>
      </c>
      <c r="T5" s="363">
        <v>69507.66</v>
      </c>
      <c r="U5" s="363">
        <v>62166.559999999998</v>
      </c>
      <c r="V5" s="363">
        <v>74709.37</v>
      </c>
      <c r="W5" s="363">
        <v>72002.19</v>
      </c>
      <c r="X5" s="363">
        <v>73550.22</v>
      </c>
      <c r="Y5" s="363">
        <v>78303.11</v>
      </c>
      <c r="Z5" s="363">
        <v>88765.48</v>
      </c>
      <c r="AA5" s="363">
        <v>102289.93</v>
      </c>
      <c r="AB5" s="363">
        <v>99950.66</v>
      </c>
      <c r="AC5" s="363">
        <v>101498.71</v>
      </c>
      <c r="AD5" s="363">
        <v>119205.34</v>
      </c>
      <c r="AE5" s="363">
        <v>113099.61</v>
      </c>
      <c r="AF5" s="363">
        <v>130806.24</v>
      </c>
      <c r="AG5" s="365"/>
      <c r="AH5" s="365"/>
      <c r="AI5" s="365"/>
      <c r="AJ5" s="365"/>
    </row>
    <row r="6" spans="1:36" s="366" customFormat="1">
      <c r="A6" s="359">
        <v>4</v>
      </c>
      <c r="B6" s="363">
        <v>29787.46</v>
      </c>
      <c r="C6" s="363">
        <v>34508.410000000003</v>
      </c>
      <c r="D6" s="363">
        <v>36880.519999999997</v>
      </c>
      <c r="E6" s="363">
        <v>39886.5</v>
      </c>
      <c r="F6" s="363">
        <v>31606.04</v>
      </c>
      <c r="G6" s="363">
        <v>37539.760000000002</v>
      </c>
      <c r="H6" s="363">
        <v>41992.53</v>
      </c>
      <c r="I6" s="363">
        <v>47030.49</v>
      </c>
      <c r="J6" s="363">
        <v>39306.89</v>
      </c>
      <c r="K6" s="363">
        <v>46181.58</v>
      </c>
      <c r="L6" s="364">
        <v>41826.51</v>
      </c>
      <c r="M6" s="363">
        <v>46612.09</v>
      </c>
      <c r="N6" s="363">
        <v>47028.23</v>
      </c>
      <c r="O6" s="363">
        <v>51813.8</v>
      </c>
      <c r="P6" s="363">
        <v>53563.51</v>
      </c>
      <c r="Q6" s="363">
        <v>47820.76</v>
      </c>
      <c r="R6" s="363">
        <v>59278.57</v>
      </c>
      <c r="S6" s="363">
        <v>56964.85</v>
      </c>
      <c r="T6" s="363">
        <v>69507.66</v>
      </c>
      <c r="U6" s="363">
        <v>62166.559999999998</v>
      </c>
      <c r="V6" s="363">
        <v>74709.37</v>
      </c>
      <c r="W6" s="363">
        <v>72002.19</v>
      </c>
      <c r="X6" s="363">
        <v>73550.22</v>
      </c>
      <c r="Y6" s="363">
        <v>78303.11</v>
      </c>
      <c r="Z6" s="363">
        <v>88765.48</v>
      </c>
      <c r="AA6" s="363">
        <v>102289.93</v>
      </c>
      <c r="AB6" s="363">
        <v>99950.66</v>
      </c>
      <c r="AC6" s="363">
        <v>101498.71</v>
      </c>
      <c r="AD6" s="363">
        <v>119205.34</v>
      </c>
      <c r="AE6" s="363">
        <v>113099.61</v>
      </c>
      <c r="AF6" s="363">
        <v>130806.24</v>
      </c>
      <c r="AG6" s="365"/>
      <c r="AH6" s="365"/>
      <c r="AI6" s="365"/>
      <c r="AJ6" s="365"/>
    </row>
    <row r="7" spans="1:36" s="366" customFormat="1">
      <c r="A7" s="359">
        <v>5</v>
      </c>
      <c r="B7" s="363">
        <v>29908.5</v>
      </c>
      <c r="C7" s="363">
        <v>34913.46</v>
      </c>
      <c r="D7" s="363">
        <v>37285.56</v>
      </c>
      <c r="E7" s="363">
        <v>40291.550000000003</v>
      </c>
      <c r="F7" s="363">
        <v>32162.23</v>
      </c>
      <c r="G7" s="363">
        <v>38095.949999999997</v>
      </c>
      <c r="H7" s="363">
        <v>42548.72</v>
      </c>
      <c r="I7" s="363">
        <v>47586.68</v>
      </c>
      <c r="J7" s="363">
        <v>39915.68</v>
      </c>
      <c r="K7" s="363">
        <v>46790.36</v>
      </c>
      <c r="L7" s="364">
        <v>42435.3</v>
      </c>
      <c r="M7" s="363">
        <v>47220.88</v>
      </c>
      <c r="N7" s="363">
        <v>47637.01</v>
      </c>
      <c r="O7" s="363">
        <v>52422.59</v>
      </c>
      <c r="P7" s="363">
        <v>54172.3</v>
      </c>
      <c r="Q7" s="363">
        <v>49813.39</v>
      </c>
      <c r="R7" s="363">
        <v>61271.199999999997</v>
      </c>
      <c r="S7" s="363">
        <v>59326.78</v>
      </c>
      <c r="T7" s="363">
        <v>71500.289999999994</v>
      </c>
      <c r="U7" s="363">
        <v>64528.49</v>
      </c>
      <c r="V7" s="363">
        <v>76702</v>
      </c>
      <c r="W7" s="363">
        <v>74624.600000000006</v>
      </c>
      <c r="X7" s="363">
        <v>76172.63</v>
      </c>
      <c r="Y7" s="363">
        <v>80925.52</v>
      </c>
      <c r="Z7" s="363">
        <v>91387.89</v>
      </c>
      <c r="AA7" s="363">
        <v>104912.35</v>
      </c>
      <c r="AB7" s="363">
        <v>103296.96000000001</v>
      </c>
      <c r="AC7" s="363">
        <v>104845.01</v>
      </c>
      <c r="AD7" s="363">
        <v>122551.64</v>
      </c>
      <c r="AE7" s="363">
        <v>116445.92</v>
      </c>
      <c r="AF7" s="363">
        <v>134152.54999999999</v>
      </c>
      <c r="AG7" s="365"/>
      <c r="AH7" s="365"/>
      <c r="AI7" s="365"/>
      <c r="AJ7" s="365"/>
    </row>
    <row r="8" spans="1:36" s="366" customFormat="1">
      <c r="A8" s="359">
        <v>6</v>
      </c>
      <c r="B8" s="363">
        <v>30429.46</v>
      </c>
      <c r="C8" s="363">
        <v>35029.379999999997</v>
      </c>
      <c r="D8" s="363">
        <v>37806.53</v>
      </c>
      <c r="E8" s="363">
        <v>40812.51</v>
      </c>
      <c r="F8" s="363">
        <v>32683.19</v>
      </c>
      <c r="G8" s="363">
        <v>38616.910000000003</v>
      </c>
      <c r="H8" s="363">
        <v>43069.68</v>
      </c>
      <c r="I8" s="363">
        <v>48107.64</v>
      </c>
      <c r="J8" s="363">
        <v>40436.639999999999</v>
      </c>
      <c r="K8" s="363">
        <v>47311.33</v>
      </c>
      <c r="L8" s="364">
        <v>42956.26</v>
      </c>
      <c r="M8" s="363">
        <v>47741.84</v>
      </c>
      <c r="N8" s="363">
        <v>48157.98</v>
      </c>
      <c r="O8" s="363">
        <v>52943.55</v>
      </c>
      <c r="P8" s="363">
        <v>54693.26</v>
      </c>
      <c r="Q8" s="363">
        <v>50334.35</v>
      </c>
      <c r="R8" s="363">
        <v>61792.17</v>
      </c>
      <c r="S8" s="363">
        <v>59847.74</v>
      </c>
      <c r="T8" s="363">
        <v>72021.25</v>
      </c>
      <c r="U8" s="363">
        <v>65049.46</v>
      </c>
      <c r="V8" s="363">
        <v>77222.960000000006</v>
      </c>
      <c r="W8" s="363">
        <v>75145.56</v>
      </c>
      <c r="X8" s="363">
        <v>76693.59</v>
      </c>
      <c r="Y8" s="363">
        <v>81446.48</v>
      </c>
      <c r="Z8" s="363">
        <v>91908.85</v>
      </c>
      <c r="AA8" s="363">
        <v>105433.31</v>
      </c>
      <c r="AB8" s="363">
        <v>103817.93</v>
      </c>
      <c r="AC8" s="363">
        <v>105365.98</v>
      </c>
      <c r="AD8" s="363">
        <v>123072.61</v>
      </c>
      <c r="AE8" s="363">
        <v>116966.88</v>
      </c>
      <c r="AF8" s="363">
        <v>134673.51</v>
      </c>
      <c r="AG8" s="365"/>
      <c r="AH8" s="365"/>
      <c r="AI8" s="365"/>
      <c r="AJ8" s="365"/>
    </row>
    <row r="9" spans="1:36" s="366" customFormat="1">
      <c r="A9" s="359">
        <v>7</v>
      </c>
      <c r="B9" s="363">
        <v>30550.49</v>
      </c>
      <c r="C9" s="363">
        <v>35090.550000000003</v>
      </c>
      <c r="D9" s="363">
        <v>38211.57</v>
      </c>
      <c r="E9" s="363">
        <v>41217.56</v>
      </c>
      <c r="F9" s="363">
        <v>33424.620000000003</v>
      </c>
      <c r="G9" s="363">
        <v>38921.769999999997</v>
      </c>
      <c r="H9" s="363">
        <v>43811.11</v>
      </c>
      <c r="I9" s="363">
        <v>48849.08</v>
      </c>
      <c r="J9" s="363">
        <v>41248.17</v>
      </c>
      <c r="K9" s="363">
        <v>48122.85</v>
      </c>
      <c r="L9" s="364">
        <v>43767.79</v>
      </c>
      <c r="M9" s="363">
        <v>48553.37</v>
      </c>
      <c r="N9" s="363">
        <v>48969.51</v>
      </c>
      <c r="O9" s="363">
        <v>53755.08</v>
      </c>
      <c r="P9" s="363">
        <v>55504.79</v>
      </c>
      <c r="Q9" s="363">
        <v>52326.98</v>
      </c>
      <c r="R9" s="363">
        <v>63784.800000000003</v>
      </c>
      <c r="S9" s="363">
        <v>62209.68</v>
      </c>
      <c r="T9" s="363">
        <v>74013.88</v>
      </c>
      <c r="U9" s="363">
        <v>67411.39</v>
      </c>
      <c r="V9" s="363">
        <v>79215.59</v>
      </c>
      <c r="W9" s="363">
        <v>77767.98</v>
      </c>
      <c r="X9" s="363">
        <v>79316.009999999995</v>
      </c>
      <c r="Y9" s="363">
        <v>84068.9</v>
      </c>
      <c r="Z9" s="363">
        <v>94531.27</v>
      </c>
      <c r="AA9" s="363">
        <v>108055.72</v>
      </c>
      <c r="AB9" s="363">
        <v>107164.23</v>
      </c>
      <c r="AC9" s="363">
        <v>108712.28</v>
      </c>
      <c r="AD9" s="363">
        <v>126418.91</v>
      </c>
      <c r="AE9" s="363">
        <v>120313.18</v>
      </c>
      <c r="AF9" s="363">
        <v>138019.81</v>
      </c>
      <c r="AG9" s="365"/>
      <c r="AH9" s="365"/>
      <c r="AI9" s="365"/>
      <c r="AJ9" s="365"/>
    </row>
    <row r="10" spans="1:36" s="366" customFormat="1">
      <c r="A10" s="359">
        <v>8</v>
      </c>
      <c r="B10" s="363">
        <v>30550.49</v>
      </c>
      <c r="C10" s="363">
        <v>35090.550000000003</v>
      </c>
      <c r="D10" s="363">
        <v>38211.57</v>
      </c>
      <c r="E10" s="363">
        <v>41217.56</v>
      </c>
      <c r="F10" s="363">
        <v>33424.620000000003</v>
      </c>
      <c r="G10" s="363">
        <v>38921.769999999997</v>
      </c>
      <c r="H10" s="363">
        <v>43811.11</v>
      </c>
      <c r="I10" s="363">
        <v>48849.08</v>
      </c>
      <c r="J10" s="363">
        <v>41248.17</v>
      </c>
      <c r="K10" s="363">
        <v>48122.85</v>
      </c>
      <c r="L10" s="364">
        <v>43767.79</v>
      </c>
      <c r="M10" s="363">
        <v>48553.37</v>
      </c>
      <c r="N10" s="363">
        <v>48969.51</v>
      </c>
      <c r="O10" s="363">
        <v>53755.08</v>
      </c>
      <c r="P10" s="363">
        <v>55504.79</v>
      </c>
      <c r="Q10" s="363">
        <v>52326.98</v>
      </c>
      <c r="R10" s="363">
        <v>63784.800000000003</v>
      </c>
      <c r="S10" s="363">
        <v>62209.68</v>
      </c>
      <c r="T10" s="363">
        <v>74013.88</v>
      </c>
      <c r="U10" s="363">
        <v>67411.39</v>
      </c>
      <c r="V10" s="363">
        <v>79215.59</v>
      </c>
      <c r="W10" s="363">
        <v>77767.98</v>
      </c>
      <c r="X10" s="363">
        <v>79316.009999999995</v>
      </c>
      <c r="Y10" s="363">
        <v>84068.9</v>
      </c>
      <c r="Z10" s="363">
        <v>94531.27</v>
      </c>
      <c r="AA10" s="363">
        <v>108055.72</v>
      </c>
      <c r="AB10" s="363">
        <v>107164.23</v>
      </c>
      <c r="AC10" s="363">
        <v>108712.28</v>
      </c>
      <c r="AD10" s="363">
        <v>126418.91</v>
      </c>
      <c r="AE10" s="363">
        <v>120313.18</v>
      </c>
      <c r="AF10" s="363">
        <v>138019.81</v>
      </c>
      <c r="AG10" s="365"/>
      <c r="AH10" s="365"/>
      <c r="AI10" s="365"/>
      <c r="AJ10" s="365"/>
    </row>
    <row r="11" spans="1:36" s="366" customFormat="1">
      <c r="A11" s="359">
        <v>9</v>
      </c>
      <c r="B11" s="363">
        <v>30676.16</v>
      </c>
      <c r="C11" s="363">
        <v>35495.589999999997</v>
      </c>
      <c r="D11" s="363">
        <v>38616.620000000003</v>
      </c>
      <c r="E11" s="363">
        <v>41622.61</v>
      </c>
      <c r="F11" s="363">
        <v>34907.4</v>
      </c>
      <c r="G11" s="363">
        <v>40092.18</v>
      </c>
      <c r="H11" s="363">
        <v>45293.89</v>
      </c>
      <c r="I11" s="363">
        <v>50331.86</v>
      </c>
      <c r="J11" s="363">
        <v>42647.03</v>
      </c>
      <c r="K11" s="363">
        <v>49521.72</v>
      </c>
      <c r="L11" s="364">
        <v>45166.66</v>
      </c>
      <c r="M11" s="363">
        <v>49952.23</v>
      </c>
      <c r="N11" s="363">
        <v>50368.37</v>
      </c>
      <c r="O11" s="363">
        <v>55153.95</v>
      </c>
      <c r="P11" s="363">
        <v>56903.66</v>
      </c>
      <c r="Q11" s="363">
        <v>54319.61</v>
      </c>
      <c r="R11" s="363">
        <v>65777.429999999993</v>
      </c>
      <c r="S11" s="363">
        <v>64571.61</v>
      </c>
      <c r="T11" s="363">
        <v>76006.509999999995</v>
      </c>
      <c r="U11" s="363">
        <v>69773.320000000007</v>
      </c>
      <c r="V11" s="363">
        <v>81208.22</v>
      </c>
      <c r="W11" s="363">
        <v>80390.39</v>
      </c>
      <c r="X11" s="363">
        <v>81938.42</v>
      </c>
      <c r="Y11" s="363">
        <v>86691.31</v>
      </c>
      <c r="Z11" s="363">
        <v>97153.68</v>
      </c>
      <c r="AA11" s="363">
        <v>110678.13</v>
      </c>
      <c r="AB11" s="363">
        <v>110510.53</v>
      </c>
      <c r="AC11" s="363">
        <v>112058.58</v>
      </c>
      <c r="AD11" s="363">
        <v>129765.21</v>
      </c>
      <c r="AE11" s="363">
        <v>123659.48</v>
      </c>
      <c r="AF11" s="363">
        <v>141366.10999999999</v>
      </c>
      <c r="AG11" s="365"/>
      <c r="AH11" s="365"/>
      <c r="AI11" s="365"/>
      <c r="AJ11" s="365"/>
    </row>
    <row r="12" spans="1:36" s="366" customFormat="1">
      <c r="A12" s="359">
        <v>10</v>
      </c>
      <c r="B12" s="363">
        <v>30676.16</v>
      </c>
      <c r="C12" s="363">
        <v>35495.589999999997</v>
      </c>
      <c r="D12" s="363">
        <v>38616.620000000003</v>
      </c>
      <c r="E12" s="363">
        <v>41622.61</v>
      </c>
      <c r="F12" s="363">
        <v>34907.4</v>
      </c>
      <c r="G12" s="363">
        <v>40092.18</v>
      </c>
      <c r="H12" s="363">
        <v>45293.89</v>
      </c>
      <c r="I12" s="363">
        <v>50331.86</v>
      </c>
      <c r="J12" s="363">
        <v>42647.03</v>
      </c>
      <c r="K12" s="363">
        <v>49521.72</v>
      </c>
      <c r="L12" s="364">
        <v>45166.66</v>
      </c>
      <c r="M12" s="363">
        <v>49952.23</v>
      </c>
      <c r="N12" s="363">
        <v>50368.37</v>
      </c>
      <c r="O12" s="363">
        <v>55153.95</v>
      </c>
      <c r="P12" s="363">
        <v>56903.66</v>
      </c>
      <c r="Q12" s="363">
        <v>54319.61</v>
      </c>
      <c r="R12" s="363">
        <v>65777.429999999993</v>
      </c>
      <c r="S12" s="363">
        <v>64571.61</v>
      </c>
      <c r="T12" s="363">
        <v>76006.509999999995</v>
      </c>
      <c r="U12" s="363">
        <v>69773.320000000007</v>
      </c>
      <c r="V12" s="363">
        <v>81208.22</v>
      </c>
      <c r="W12" s="363">
        <v>80390.39</v>
      </c>
      <c r="X12" s="363">
        <v>81938.42</v>
      </c>
      <c r="Y12" s="363">
        <v>86691.31</v>
      </c>
      <c r="Z12" s="363">
        <v>97153.68</v>
      </c>
      <c r="AA12" s="363">
        <v>110678.13</v>
      </c>
      <c r="AB12" s="363">
        <v>110510.53</v>
      </c>
      <c r="AC12" s="363">
        <v>112058.58</v>
      </c>
      <c r="AD12" s="363">
        <v>129765.21</v>
      </c>
      <c r="AE12" s="363">
        <v>123659.48</v>
      </c>
      <c r="AF12" s="363">
        <v>141366.10999999999</v>
      </c>
      <c r="AG12" s="365"/>
      <c r="AH12" s="365"/>
      <c r="AI12" s="365"/>
      <c r="AJ12" s="365"/>
    </row>
    <row r="13" spans="1:36" s="366" customFormat="1">
      <c r="A13" s="359">
        <v>11</v>
      </c>
      <c r="B13" s="363">
        <v>31081.21</v>
      </c>
      <c r="C13" s="363">
        <v>35900.639999999999</v>
      </c>
      <c r="D13" s="363">
        <v>38896.519999999997</v>
      </c>
      <c r="E13" s="363">
        <v>42027.65</v>
      </c>
      <c r="F13" s="363">
        <v>35641.26</v>
      </c>
      <c r="G13" s="363">
        <v>41574.959999999999</v>
      </c>
      <c r="H13" s="363">
        <v>46776.67</v>
      </c>
      <c r="I13" s="363">
        <v>51814.63</v>
      </c>
      <c r="J13" s="363">
        <v>44045.9</v>
      </c>
      <c r="K13" s="363">
        <v>50920.59</v>
      </c>
      <c r="L13" s="364">
        <v>46565.52</v>
      </c>
      <c r="M13" s="363">
        <v>51351.1</v>
      </c>
      <c r="N13" s="363">
        <v>51767.24</v>
      </c>
      <c r="O13" s="363">
        <v>56552.81</v>
      </c>
      <c r="P13" s="363">
        <v>58302.52</v>
      </c>
      <c r="Q13" s="363">
        <v>56312.24</v>
      </c>
      <c r="R13" s="363">
        <v>67770.06</v>
      </c>
      <c r="S13" s="363">
        <v>66933.539999999994</v>
      </c>
      <c r="T13" s="363">
        <v>77999.14</v>
      </c>
      <c r="U13" s="363">
        <v>72135.25</v>
      </c>
      <c r="V13" s="363">
        <v>83200.850000000006</v>
      </c>
      <c r="W13" s="363">
        <v>83012.800000000003</v>
      </c>
      <c r="X13" s="363">
        <v>84560.83</v>
      </c>
      <c r="Y13" s="363">
        <v>89313.72</v>
      </c>
      <c r="Z13" s="363">
        <v>99776.09</v>
      </c>
      <c r="AA13" s="363">
        <v>113300.54</v>
      </c>
      <c r="AB13" s="363">
        <v>113856.84</v>
      </c>
      <c r="AC13" s="363">
        <v>115404.89</v>
      </c>
      <c r="AD13" s="363">
        <v>133111.51999999999</v>
      </c>
      <c r="AE13" s="363">
        <v>127005.79</v>
      </c>
      <c r="AF13" s="363">
        <v>144712.42000000001</v>
      </c>
      <c r="AG13" s="365"/>
      <c r="AH13" s="365"/>
      <c r="AI13" s="365"/>
      <c r="AJ13" s="365"/>
    </row>
    <row r="14" spans="1:36" s="366" customFormat="1">
      <c r="A14" s="359">
        <v>12</v>
      </c>
      <c r="B14" s="363">
        <v>31602.17</v>
      </c>
      <c r="C14" s="363">
        <v>36421.599999999999</v>
      </c>
      <c r="D14" s="363">
        <v>38935.589999999997</v>
      </c>
      <c r="E14" s="363">
        <v>42548.62</v>
      </c>
      <c r="F14" s="363">
        <v>36162.22</v>
      </c>
      <c r="G14" s="363">
        <v>42095.92</v>
      </c>
      <c r="H14" s="363">
        <v>47297.63</v>
      </c>
      <c r="I14" s="363">
        <v>52335.6</v>
      </c>
      <c r="J14" s="363">
        <v>44566.86</v>
      </c>
      <c r="K14" s="363">
        <v>51441.55</v>
      </c>
      <c r="L14" s="364">
        <v>47086.49</v>
      </c>
      <c r="M14" s="363">
        <v>51872.06</v>
      </c>
      <c r="N14" s="363">
        <v>52288.2</v>
      </c>
      <c r="O14" s="363">
        <v>57073.77</v>
      </c>
      <c r="P14" s="363">
        <v>58823.49</v>
      </c>
      <c r="Q14" s="363">
        <v>56833.21</v>
      </c>
      <c r="R14" s="363">
        <v>68291.02</v>
      </c>
      <c r="S14" s="363">
        <v>67454.5</v>
      </c>
      <c r="T14" s="363">
        <v>78520.100000000006</v>
      </c>
      <c r="U14" s="363">
        <v>72656.210000000006</v>
      </c>
      <c r="V14" s="363">
        <v>83721.820000000007</v>
      </c>
      <c r="W14" s="363">
        <v>83533.759999999995</v>
      </c>
      <c r="X14" s="363">
        <v>85081.79</v>
      </c>
      <c r="Y14" s="363">
        <v>89834.68</v>
      </c>
      <c r="Z14" s="363">
        <v>100297.05</v>
      </c>
      <c r="AA14" s="363">
        <v>113821.51</v>
      </c>
      <c r="AB14" s="363">
        <v>114377.8</v>
      </c>
      <c r="AC14" s="363">
        <v>115925.85</v>
      </c>
      <c r="AD14" s="363">
        <v>133632.48000000001</v>
      </c>
      <c r="AE14" s="363">
        <v>127526.75</v>
      </c>
      <c r="AF14" s="363">
        <v>145233.38</v>
      </c>
      <c r="AG14" s="365"/>
      <c r="AH14" s="365"/>
      <c r="AI14" s="365"/>
      <c r="AJ14" s="365"/>
    </row>
    <row r="15" spans="1:36" s="366" customFormat="1">
      <c r="A15" s="359">
        <v>13</v>
      </c>
      <c r="B15" s="363">
        <v>32007.22</v>
      </c>
      <c r="C15" s="363">
        <v>36826.65</v>
      </c>
      <c r="D15" s="363">
        <v>39198.730000000003</v>
      </c>
      <c r="E15" s="363">
        <v>42953.66</v>
      </c>
      <c r="F15" s="363">
        <v>37459.74</v>
      </c>
      <c r="G15" s="363">
        <v>43393.440000000002</v>
      </c>
      <c r="H15" s="363">
        <v>48595.15</v>
      </c>
      <c r="I15" s="363">
        <v>53633.11</v>
      </c>
      <c r="J15" s="363">
        <v>45790.93</v>
      </c>
      <c r="K15" s="363">
        <v>52665.61</v>
      </c>
      <c r="L15" s="364">
        <v>48310.55</v>
      </c>
      <c r="M15" s="363">
        <v>53096.13</v>
      </c>
      <c r="N15" s="363">
        <v>53512.27</v>
      </c>
      <c r="O15" s="363">
        <v>58297.84</v>
      </c>
      <c r="P15" s="363">
        <v>60047.55</v>
      </c>
      <c r="Q15" s="363">
        <v>58825.84</v>
      </c>
      <c r="R15" s="363">
        <v>70283.649999999994</v>
      </c>
      <c r="S15" s="363">
        <v>69816.429999999993</v>
      </c>
      <c r="T15" s="363">
        <v>80512.73</v>
      </c>
      <c r="U15" s="363">
        <v>75018.14</v>
      </c>
      <c r="V15" s="363">
        <v>85714.45</v>
      </c>
      <c r="W15" s="363">
        <v>86156.18</v>
      </c>
      <c r="X15" s="363">
        <v>87704.21</v>
      </c>
      <c r="Y15" s="363">
        <v>92457.09</v>
      </c>
      <c r="Z15" s="363">
        <v>102919.47</v>
      </c>
      <c r="AA15" s="363">
        <v>116443.92</v>
      </c>
      <c r="AB15" s="363">
        <v>117724.1</v>
      </c>
      <c r="AC15" s="363">
        <v>119272.15</v>
      </c>
      <c r="AD15" s="363">
        <v>136978.78</v>
      </c>
      <c r="AE15" s="363">
        <v>130873.05</v>
      </c>
      <c r="AF15" s="363">
        <v>148579.68</v>
      </c>
      <c r="AG15" s="365"/>
      <c r="AH15" s="365"/>
      <c r="AI15" s="365"/>
      <c r="AJ15" s="365"/>
    </row>
    <row r="16" spans="1:36" s="366" customFormat="1">
      <c r="A16" s="359">
        <v>14</v>
      </c>
      <c r="B16" s="363">
        <v>32007.22</v>
      </c>
      <c r="C16" s="363">
        <v>36826.65</v>
      </c>
      <c r="D16" s="363">
        <v>39198.730000000003</v>
      </c>
      <c r="E16" s="363">
        <v>42953.66</v>
      </c>
      <c r="F16" s="363">
        <v>37459.74</v>
      </c>
      <c r="G16" s="363">
        <v>43393.440000000002</v>
      </c>
      <c r="H16" s="363">
        <v>48595.15</v>
      </c>
      <c r="I16" s="363">
        <v>53633.11</v>
      </c>
      <c r="J16" s="363">
        <v>45790.93</v>
      </c>
      <c r="K16" s="363">
        <v>52665.61</v>
      </c>
      <c r="L16" s="364">
        <v>48310.55</v>
      </c>
      <c r="M16" s="363">
        <v>53096.13</v>
      </c>
      <c r="N16" s="363">
        <v>53512.27</v>
      </c>
      <c r="O16" s="363">
        <v>58297.84</v>
      </c>
      <c r="P16" s="363">
        <v>60047.55</v>
      </c>
      <c r="Q16" s="363">
        <v>58825.84</v>
      </c>
      <c r="R16" s="363">
        <v>70283.649999999994</v>
      </c>
      <c r="S16" s="363">
        <v>69816.429999999993</v>
      </c>
      <c r="T16" s="363">
        <v>80512.73</v>
      </c>
      <c r="U16" s="363">
        <v>75018.14</v>
      </c>
      <c r="V16" s="363">
        <v>85714.45</v>
      </c>
      <c r="W16" s="363">
        <v>86156.18</v>
      </c>
      <c r="X16" s="363">
        <v>87704.21</v>
      </c>
      <c r="Y16" s="363">
        <v>92457.09</v>
      </c>
      <c r="Z16" s="363">
        <v>102919.47</v>
      </c>
      <c r="AA16" s="363">
        <v>116443.92</v>
      </c>
      <c r="AB16" s="363">
        <v>117724.1</v>
      </c>
      <c r="AC16" s="363">
        <v>119272.15</v>
      </c>
      <c r="AD16" s="363">
        <v>136978.78</v>
      </c>
      <c r="AE16" s="363">
        <v>130873.05</v>
      </c>
      <c r="AF16" s="363">
        <v>148579.68</v>
      </c>
      <c r="AG16" s="365"/>
      <c r="AH16" s="365"/>
      <c r="AI16" s="365"/>
      <c r="AJ16" s="365"/>
    </row>
    <row r="17" spans="1:36" s="366" customFormat="1">
      <c r="A17" s="359">
        <v>15</v>
      </c>
      <c r="B17" s="363">
        <v>32562.31</v>
      </c>
      <c r="C17" s="363">
        <v>37381.730000000003</v>
      </c>
      <c r="D17" s="363">
        <v>39753.82</v>
      </c>
      <c r="E17" s="363">
        <v>43508.75</v>
      </c>
      <c r="F17" s="363">
        <v>38757.25</v>
      </c>
      <c r="G17" s="363">
        <v>44690.95</v>
      </c>
      <c r="H17" s="363">
        <v>49892.66</v>
      </c>
      <c r="I17" s="363">
        <v>54930.63</v>
      </c>
      <c r="J17" s="363">
        <v>47014.99</v>
      </c>
      <c r="K17" s="363">
        <v>53889.68</v>
      </c>
      <c r="L17" s="364">
        <v>49534.62</v>
      </c>
      <c r="M17" s="363">
        <v>54320.2</v>
      </c>
      <c r="N17" s="363">
        <v>54736.33</v>
      </c>
      <c r="O17" s="363">
        <v>59521.91</v>
      </c>
      <c r="P17" s="363">
        <v>61271.62</v>
      </c>
      <c r="Q17" s="363">
        <v>60818.47</v>
      </c>
      <c r="R17" s="363">
        <v>72276.28</v>
      </c>
      <c r="S17" s="363">
        <v>72178.36</v>
      </c>
      <c r="T17" s="363">
        <v>82505.36</v>
      </c>
      <c r="U17" s="363">
        <v>77380.08</v>
      </c>
      <c r="V17" s="363">
        <v>87707.08</v>
      </c>
      <c r="W17" s="363">
        <v>88778.59</v>
      </c>
      <c r="X17" s="363">
        <v>90326.62</v>
      </c>
      <c r="Y17" s="363">
        <v>95079.51</v>
      </c>
      <c r="Z17" s="363">
        <v>105541.88</v>
      </c>
      <c r="AA17" s="363">
        <v>119066.33</v>
      </c>
      <c r="AB17" s="363">
        <v>121070.39999999999</v>
      </c>
      <c r="AC17" s="363">
        <v>122618.46</v>
      </c>
      <c r="AD17" s="363">
        <v>140325.09</v>
      </c>
      <c r="AE17" s="363">
        <v>134219.35999999999</v>
      </c>
      <c r="AF17" s="363">
        <v>151925.99</v>
      </c>
      <c r="AG17" s="365"/>
      <c r="AH17" s="365"/>
      <c r="AI17" s="365"/>
      <c r="AJ17" s="365"/>
    </row>
    <row r="18" spans="1:36" s="366" customFormat="1">
      <c r="A18" s="359">
        <v>16</v>
      </c>
      <c r="B18" s="363">
        <v>32562.31</v>
      </c>
      <c r="C18" s="363">
        <v>37381.730000000003</v>
      </c>
      <c r="D18" s="363">
        <v>39753.82</v>
      </c>
      <c r="E18" s="363">
        <v>43508.75</v>
      </c>
      <c r="F18" s="363">
        <v>38757.25</v>
      </c>
      <c r="G18" s="363">
        <v>44690.95</v>
      </c>
      <c r="H18" s="363">
        <v>49892.66</v>
      </c>
      <c r="I18" s="363">
        <v>54930.63</v>
      </c>
      <c r="J18" s="363">
        <v>47014.99</v>
      </c>
      <c r="K18" s="363">
        <v>53889.68</v>
      </c>
      <c r="L18" s="364">
        <v>49534.62</v>
      </c>
      <c r="M18" s="363">
        <v>54320.2</v>
      </c>
      <c r="N18" s="363">
        <v>54736.33</v>
      </c>
      <c r="O18" s="363">
        <v>59521.91</v>
      </c>
      <c r="P18" s="363">
        <v>61271.62</v>
      </c>
      <c r="Q18" s="363">
        <v>60818.47</v>
      </c>
      <c r="R18" s="363">
        <v>72276.28</v>
      </c>
      <c r="S18" s="363">
        <v>72178.36</v>
      </c>
      <c r="T18" s="363">
        <v>82505.36</v>
      </c>
      <c r="U18" s="363">
        <v>77380.08</v>
      </c>
      <c r="V18" s="363">
        <v>87707.08</v>
      </c>
      <c r="W18" s="363">
        <v>88778.59</v>
      </c>
      <c r="X18" s="363">
        <v>90326.62</v>
      </c>
      <c r="Y18" s="363">
        <v>95079.51</v>
      </c>
      <c r="Z18" s="363">
        <v>105541.88</v>
      </c>
      <c r="AA18" s="363">
        <v>119066.33</v>
      </c>
      <c r="AB18" s="363">
        <v>121070.39999999999</v>
      </c>
      <c r="AC18" s="363">
        <v>122618.46</v>
      </c>
      <c r="AD18" s="363">
        <v>140325.09</v>
      </c>
      <c r="AE18" s="363">
        <v>134219.35999999999</v>
      </c>
      <c r="AF18" s="363">
        <v>151925.99</v>
      </c>
      <c r="AG18" s="365"/>
      <c r="AH18" s="365"/>
      <c r="AI18" s="365"/>
      <c r="AJ18" s="365"/>
    </row>
    <row r="19" spans="1:36" s="366" customFormat="1">
      <c r="A19" s="359">
        <v>17</v>
      </c>
      <c r="B19" s="363">
        <v>33117.39</v>
      </c>
      <c r="C19" s="363">
        <v>37936.82</v>
      </c>
      <c r="D19" s="363">
        <v>40308.9</v>
      </c>
      <c r="E19" s="363">
        <v>44063.83</v>
      </c>
      <c r="F19" s="363">
        <v>39305.83</v>
      </c>
      <c r="G19" s="363">
        <v>45988.47</v>
      </c>
      <c r="H19" s="363">
        <v>51190.18</v>
      </c>
      <c r="I19" s="363">
        <v>56228.14</v>
      </c>
      <c r="J19" s="363">
        <v>48239.06</v>
      </c>
      <c r="K19" s="363">
        <v>55113.75</v>
      </c>
      <c r="L19" s="364">
        <v>50758.69</v>
      </c>
      <c r="M19" s="363">
        <v>55544.26</v>
      </c>
      <c r="N19" s="363">
        <v>55960.4</v>
      </c>
      <c r="O19" s="363">
        <v>60745.98</v>
      </c>
      <c r="P19" s="363">
        <v>62495.69</v>
      </c>
      <c r="Q19" s="363">
        <v>62811.1</v>
      </c>
      <c r="R19" s="363">
        <v>74268.91</v>
      </c>
      <c r="S19" s="363">
        <v>74540.289999999994</v>
      </c>
      <c r="T19" s="363">
        <v>84497.99</v>
      </c>
      <c r="U19" s="363">
        <v>79742.009999999995</v>
      </c>
      <c r="V19" s="363">
        <v>89699.71</v>
      </c>
      <c r="W19" s="363">
        <v>91401</v>
      </c>
      <c r="X19" s="363">
        <v>92949.03</v>
      </c>
      <c r="Y19" s="363">
        <v>97701.92</v>
      </c>
      <c r="Z19" s="363">
        <v>108164.29</v>
      </c>
      <c r="AA19" s="363">
        <v>121688.74</v>
      </c>
      <c r="AB19" s="363">
        <v>124416.71</v>
      </c>
      <c r="AC19" s="363">
        <v>125964.76</v>
      </c>
      <c r="AD19" s="363">
        <v>143671.39000000001</v>
      </c>
      <c r="AE19" s="363">
        <v>137565.66</v>
      </c>
      <c r="AF19" s="363">
        <v>155272.29</v>
      </c>
      <c r="AG19" s="365"/>
      <c r="AH19" s="365"/>
      <c r="AI19" s="365"/>
      <c r="AJ19" s="365"/>
    </row>
    <row r="20" spans="1:36" s="366" customFormat="1">
      <c r="A20" s="359">
        <v>18</v>
      </c>
      <c r="B20" s="363">
        <v>33638.35</v>
      </c>
      <c r="C20" s="363">
        <v>38457.78</v>
      </c>
      <c r="D20" s="363">
        <v>40829.870000000003</v>
      </c>
      <c r="E20" s="363">
        <v>44584.800000000003</v>
      </c>
      <c r="F20" s="363">
        <v>39826.79</v>
      </c>
      <c r="G20" s="363">
        <v>46509.43</v>
      </c>
      <c r="H20" s="363">
        <v>51711.14</v>
      </c>
      <c r="I20" s="363">
        <v>56749.1</v>
      </c>
      <c r="J20" s="363">
        <v>48760.02</v>
      </c>
      <c r="K20" s="363">
        <v>55634.71</v>
      </c>
      <c r="L20" s="364">
        <v>51279.65</v>
      </c>
      <c r="M20" s="363">
        <v>56065.22</v>
      </c>
      <c r="N20" s="363">
        <v>56481.36</v>
      </c>
      <c r="O20" s="363">
        <v>61266.94</v>
      </c>
      <c r="P20" s="363">
        <v>63016.65</v>
      </c>
      <c r="Q20" s="363">
        <v>63332.06</v>
      </c>
      <c r="R20" s="363">
        <v>74789.87</v>
      </c>
      <c r="S20" s="363">
        <v>75061.259999999995</v>
      </c>
      <c r="T20" s="363">
        <v>85018.96</v>
      </c>
      <c r="U20" s="363">
        <v>80262.97</v>
      </c>
      <c r="V20" s="363">
        <v>90220.67</v>
      </c>
      <c r="W20" s="363">
        <v>91921.96</v>
      </c>
      <c r="X20" s="363">
        <v>93469.99</v>
      </c>
      <c r="Y20" s="363">
        <v>98222.88</v>
      </c>
      <c r="Z20" s="363">
        <v>108685.25</v>
      </c>
      <c r="AA20" s="363">
        <v>122209.7</v>
      </c>
      <c r="AB20" s="363">
        <v>124937.67</v>
      </c>
      <c r="AC20" s="363">
        <v>126485.72</v>
      </c>
      <c r="AD20" s="363">
        <v>144192.35</v>
      </c>
      <c r="AE20" s="363">
        <v>138086.62</v>
      </c>
      <c r="AF20" s="363">
        <v>155793.25</v>
      </c>
      <c r="AG20" s="365"/>
      <c r="AH20" s="365"/>
      <c r="AI20" s="365"/>
      <c r="AJ20" s="365"/>
    </row>
    <row r="21" spans="1:36" s="366" customFormat="1">
      <c r="A21" s="359">
        <v>19</v>
      </c>
      <c r="B21" s="363">
        <v>34193.440000000002</v>
      </c>
      <c r="C21" s="363">
        <v>38895.86</v>
      </c>
      <c r="D21" s="363">
        <v>41384.949999999997</v>
      </c>
      <c r="E21" s="363">
        <v>45139.88</v>
      </c>
      <c r="F21" s="363">
        <v>41124.300000000003</v>
      </c>
      <c r="G21" s="363">
        <v>47806.94</v>
      </c>
      <c r="H21" s="363">
        <v>53008.66</v>
      </c>
      <c r="I21" s="363">
        <v>58046.62</v>
      </c>
      <c r="J21" s="363">
        <v>49984.09</v>
      </c>
      <c r="K21" s="363">
        <v>56858.78</v>
      </c>
      <c r="L21" s="364">
        <v>52503.72</v>
      </c>
      <c r="M21" s="363">
        <v>57289.29</v>
      </c>
      <c r="N21" s="363">
        <v>57705.43</v>
      </c>
      <c r="O21" s="363">
        <v>62491</v>
      </c>
      <c r="P21" s="363">
        <v>64240.72</v>
      </c>
      <c r="Q21" s="363">
        <v>65324.69</v>
      </c>
      <c r="R21" s="363">
        <v>76782.5</v>
      </c>
      <c r="S21" s="363">
        <v>77423.19</v>
      </c>
      <c r="T21" s="363">
        <v>87011.59</v>
      </c>
      <c r="U21" s="363">
        <v>82624.899999999994</v>
      </c>
      <c r="V21" s="363">
        <v>92213.3</v>
      </c>
      <c r="W21" s="363">
        <v>94544.37</v>
      </c>
      <c r="X21" s="363">
        <v>96092.4</v>
      </c>
      <c r="Y21" s="363">
        <v>100845.29</v>
      </c>
      <c r="Z21" s="363">
        <v>111307.66</v>
      </c>
      <c r="AA21" s="363">
        <v>124832.12</v>
      </c>
      <c r="AB21" s="363">
        <v>128283.97</v>
      </c>
      <c r="AC21" s="363">
        <v>129832.02</v>
      </c>
      <c r="AD21" s="363">
        <v>147538.65</v>
      </c>
      <c r="AE21" s="363">
        <v>141432.93</v>
      </c>
      <c r="AF21" s="363">
        <v>159139.56</v>
      </c>
      <c r="AG21" s="365"/>
      <c r="AH21" s="365"/>
      <c r="AI21" s="365"/>
      <c r="AJ21" s="365"/>
    </row>
    <row r="22" spans="1:36" s="366" customFormat="1">
      <c r="A22" s="359">
        <v>20</v>
      </c>
      <c r="B22" s="363">
        <v>34193.440000000002</v>
      </c>
      <c r="C22" s="363">
        <v>38895.86</v>
      </c>
      <c r="D22" s="363">
        <v>41384.949999999997</v>
      </c>
      <c r="E22" s="363">
        <v>45139.88</v>
      </c>
      <c r="F22" s="363">
        <v>41124.300000000003</v>
      </c>
      <c r="G22" s="363">
        <v>47806.94</v>
      </c>
      <c r="H22" s="363">
        <v>53008.66</v>
      </c>
      <c r="I22" s="363">
        <v>58046.62</v>
      </c>
      <c r="J22" s="363">
        <v>49984.09</v>
      </c>
      <c r="K22" s="363">
        <v>56858.78</v>
      </c>
      <c r="L22" s="364">
        <v>52503.72</v>
      </c>
      <c r="M22" s="363">
        <v>57289.29</v>
      </c>
      <c r="N22" s="363">
        <v>57705.43</v>
      </c>
      <c r="O22" s="363">
        <v>62491</v>
      </c>
      <c r="P22" s="363">
        <v>64240.72</v>
      </c>
      <c r="Q22" s="363">
        <v>65324.69</v>
      </c>
      <c r="R22" s="363">
        <v>76782.5</v>
      </c>
      <c r="S22" s="363">
        <v>77423.19</v>
      </c>
      <c r="T22" s="363">
        <v>87011.59</v>
      </c>
      <c r="U22" s="363">
        <v>82624.899999999994</v>
      </c>
      <c r="V22" s="363">
        <v>92213.3</v>
      </c>
      <c r="W22" s="363">
        <v>94544.37</v>
      </c>
      <c r="X22" s="363">
        <v>96092.4</v>
      </c>
      <c r="Y22" s="363">
        <v>100845.29</v>
      </c>
      <c r="Z22" s="363">
        <v>111307.66</v>
      </c>
      <c r="AA22" s="363">
        <v>124832.12</v>
      </c>
      <c r="AB22" s="363">
        <v>128283.97</v>
      </c>
      <c r="AC22" s="363">
        <v>129832.02</v>
      </c>
      <c r="AD22" s="363">
        <v>147538.65</v>
      </c>
      <c r="AE22" s="363">
        <v>141432.93</v>
      </c>
      <c r="AF22" s="363">
        <v>159139.56</v>
      </c>
      <c r="AG22" s="365"/>
      <c r="AH22" s="365"/>
      <c r="AI22" s="365"/>
      <c r="AJ22" s="365"/>
    </row>
    <row r="23" spans="1:36" s="366" customFormat="1">
      <c r="A23" s="359">
        <v>21</v>
      </c>
      <c r="B23" s="363">
        <v>34748.519999999997</v>
      </c>
      <c r="C23" s="363">
        <v>38937.49</v>
      </c>
      <c r="D23" s="363">
        <v>41940.04</v>
      </c>
      <c r="E23" s="363">
        <v>45694.97</v>
      </c>
      <c r="F23" s="363">
        <v>42421.82</v>
      </c>
      <c r="G23" s="363">
        <v>49104.46</v>
      </c>
      <c r="H23" s="363">
        <v>54306.17</v>
      </c>
      <c r="I23" s="363">
        <v>59344.13</v>
      </c>
      <c r="J23" s="363">
        <v>51208.160000000003</v>
      </c>
      <c r="K23" s="363">
        <v>58082.84</v>
      </c>
      <c r="L23" s="364">
        <v>53727.78</v>
      </c>
      <c r="M23" s="363">
        <v>58513.36</v>
      </c>
      <c r="N23" s="363">
        <v>58929.5</v>
      </c>
      <c r="O23" s="363">
        <v>63715.07</v>
      </c>
      <c r="P23" s="363">
        <v>65464.78</v>
      </c>
      <c r="Q23" s="363">
        <v>67317.320000000007</v>
      </c>
      <c r="R23" s="363">
        <v>78775.13</v>
      </c>
      <c r="S23" s="363">
        <v>79785.119999999995</v>
      </c>
      <c r="T23" s="363">
        <v>89004.22</v>
      </c>
      <c r="U23" s="363">
        <v>84986.83</v>
      </c>
      <c r="V23" s="363">
        <v>94205.93</v>
      </c>
      <c r="W23" s="363">
        <v>97166.79</v>
      </c>
      <c r="X23" s="363">
        <v>98714.82</v>
      </c>
      <c r="Y23" s="363">
        <v>103467.7</v>
      </c>
      <c r="Z23" s="363">
        <v>113930.08</v>
      </c>
      <c r="AA23" s="363">
        <v>127454.53</v>
      </c>
      <c r="AB23" s="363">
        <v>131630.28</v>
      </c>
      <c r="AC23" s="363">
        <v>133178.32999999999</v>
      </c>
      <c r="AD23" s="363">
        <v>150884.96</v>
      </c>
      <c r="AE23" s="363">
        <v>144779.23000000001</v>
      </c>
      <c r="AF23" s="363">
        <v>162485.85999999999</v>
      </c>
      <c r="AG23" s="365"/>
      <c r="AH23" s="365"/>
      <c r="AI23" s="365"/>
      <c r="AJ23" s="365"/>
    </row>
    <row r="24" spans="1:36" s="366" customFormat="1">
      <c r="A24" s="359">
        <v>22</v>
      </c>
      <c r="B24" s="363">
        <v>34748.519999999997</v>
      </c>
      <c r="C24" s="363">
        <v>38937.49</v>
      </c>
      <c r="D24" s="363">
        <v>41940.04</v>
      </c>
      <c r="E24" s="363">
        <v>45694.97</v>
      </c>
      <c r="F24" s="363">
        <v>42421.82</v>
      </c>
      <c r="G24" s="363">
        <v>49104.46</v>
      </c>
      <c r="H24" s="363">
        <v>54306.17</v>
      </c>
      <c r="I24" s="363">
        <v>59344.13</v>
      </c>
      <c r="J24" s="363">
        <v>51208.160000000003</v>
      </c>
      <c r="K24" s="363">
        <v>58082.84</v>
      </c>
      <c r="L24" s="364">
        <v>53727.78</v>
      </c>
      <c r="M24" s="363">
        <v>58513.36</v>
      </c>
      <c r="N24" s="363">
        <v>58929.5</v>
      </c>
      <c r="O24" s="363">
        <v>63715.07</v>
      </c>
      <c r="P24" s="363">
        <v>65464.78</v>
      </c>
      <c r="Q24" s="363">
        <v>67317.320000000007</v>
      </c>
      <c r="R24" s="363">
        <v>78775.13</v>
      </c>
      <c r="S24" s="363">
        <v>79785.119999999995</v>
      </c>
      <c r="T24" s="363">
        <v>89004.22</v>
      </c>
      <c r="U24" s="363">
        <v>84986.83</v>
      </c>
      <c r="V24" s="363">
        <v>94205.93</v>
      </c>
      <c r="W24" s="363">
        <v>97166.79</v>
      </c>
      <c r="X24" s="363">
        <v>98714.82</v>
      </c>
      <c r="Y24" s="363">
        <v>103467.7</v>
      </c>
      <c r="Z24" s="363">
        <v>113930.08</v>
      </c>
      <c r="AA24" s="363">
        <v>127454.53</v>
      </c>
      <c r="AB24" s="363">
        <v>131630.28</v>
      </c>
      <c r="AC24" s="363">
        <v>133178.32999999999</v>
      </c>
      <c r="AD24" s="363">
        <v>150884.96</v>
      </c>
      <c r="AE24" s="363">
        <v>144779.23000000001</v>
      </c>
      <c r="AF24" s="363">
        <v>162485.85999999999</v>
      </c>
      <c r="AG24" s="365"/>
      <c r="AH24" s="365"/>
      <c r="AI24" s="365"/>
      <c r="AJ24" s="365"/>
    </row>
    <row r="25" spans="1:36" s="366" customFormat="1">
      <c r="A25" s="359">
        <v>23</v>
      </c>
      <c r="B25" s="363">
        <v>35019.56</v>
      </c>
      <c r="C25" s="363">
        <v>39374.089999999997</v>
      </c>
      <c r="D25" s="363">
        <v>42495.12</v>
      </c>
      <c r="E25" s="363">
        <v>46250.05</v>
      </c>
      <c r="F25" s="363">
        <v>43719.33</v>
      </c>
      <c r="G25" s="363">
        <v>50401.97</v>
      </c>
      <c r="H25" s="363">
        <v>55603.69</v>
      </c>
      <c r="I25" s="363">
        <v>60641.65</v>
      </c>
      <c r="J25" s="363">
        <v>52432.22</v>
      </c>
      <c r="K25" s="363">
        <v>59306.91</v>
      </c>
      <c r="L25" s="364">
        <v>54951.85</v>
      </c>
      <c r="M25" s="363">
        <v>59737.43</v>
      </c>
      <c r="N25" s="363">
        <v>60153.56</v>
      </c>
      <c r="O25" s="363">
        <v>64939.14</v>
      </c>
      <c r="P25" s="363">
        <v>66688.850000000006</v>
      </c>
      <c r="Q25" s="363">
        <v>69309.95</v>
      </c>
      <c r="R25" s="363">
        <v>80767.759999999995</v>
      </c>
      <c r="S25" s="363">
        <v>82147.05</v>
      </c>
      <c r="T25" s="363">
        <v>90996.85</v>
      </c>
      <c r="U25" s="363">
        <v>87348.76</v>
      </c>
      <c r="V25" s="363">
        <v>96198.56</v>
      </c>
      <c r="W25" s="363">
        <v>99789.2</v>
      </c>
      <c r="X25" s="363">
        <v>101337.23</v>
      </c>
      <c r="Y25" s="363">
        <v>106090.12</v>
      </c>
      <c r="Z25" s="363">
        <v>116552.49</v>
      </c>
      <c r="AA25" s="363">
        <v>130076.94</v>
      </c>
      <c r="AB25" s="363">
        <v>134976.57999999999</v>
      </c>
      <c r="AC25" s="363">
        <v>136524.63</v>
      </c>
      <c r="AD25" s="363">
        <v>154231.26</v>
      </c>
      <c r="AE25" s="363">
        <v>148125.53</v>
      </c>
      <c r="AF25" s="363">
        <v>165832.16</v>
      </c>
      <c r="AG25" s="365"/>
      <c r="AH25" s="365"/>
      <c r="AI25" s="365"/>
      <c r="AJ25" s="365"/>
    </row>
    <row r="26" spans="1:36" s="366" customFormat="1">
      <c r="A26" s="359">
        <v>24</v>
      </c>
      <c r="B26" s="363">
        <v>35075.65</v>
      </c>
      <c r="C26" s="363">
        <v>39895.06</v>
      </c>
      <c r="D26" s="363">
        <v>43016.08</v>
      </c>
      <c r="E26" s="363">
        <v>46771.01</v>
      </c>
      <c r="F26" s="363">
        <v>44240.3</v>
      </c>
      <c r="G26" s="363">
        <v>50922.94</v>
      </c>
      <c r="H26" s="363">
        <v>56124.65</v>
      </c>
      <c r="I26" s="363">
        <v>61162.61</v>
      </c>
      <c r="J26" s="363">
        <v>52953.19</v>
      </c>
      <c r="K26" s="363">
        <v>59827.87</v>
      </c>
      <c r="L26" s="364">
        <v>55472.81</v>
      </c>
      <c r="M26" s="363">
        <v>60258.39</v>
      </c>
      <c r="N26" s="363">
        <v>60674.53</v>
      </c>
      <c r="O26" s="363">
        <v>65460.1</v>
      </c>
      <c r="P26" s="363">
        <v>67209.81</v>
      </c>
      <c r="Q26" s="363">
        <v>69830.91</v>
      </c>
      <c r="R26" s="363">
        <v>81288.73</v>
      </c>
      <c r="S26" s="363">
        <v>82668.009999999995</v>
      </c>
      <c r="T26" s="363">
        <v>91517.81</v>
      </c>
      <c r="U26" s="363">
        <v>87869.72</v>
      </c>
      <c r="V26" s="363">
        <v>96719.52</v>
      </c>
      <c r="W26" s="363">
        <v>100310.16</v>
      </c>
      <c r="X26" s="363">
        <v>101858.19</v>
      </c>
      <c r="Y26" s="363">
        <v>106611.08</v>
      </c>
      <c r="Z26" s="363">
        <v>117073.45</v>
      </c>
      <c r="AA26" s="363">
        <v>130597.9</v>
      </c>
      <c r="AB26" s="363">
        <v>135497.54</v>
      </c>
      <c r="AC26" s="363">
        <v>137045.59</v>
      </c>
      <c r="AD26" s="363">
        <v>154752.22</v>
      </c>
      <c r="AE26" s="363">
        <v>148646.49</v>
      </c>
      <c r="AF26" s="363">
        <v>166353.12</v>
      </c>
      <c r="AG26" s="365"/>
      <c r="AH26" s="365"/>
      <c r="AI26" s="365"/>
      <c r="AJ26" s="365"/>
    </row>
    <row r="27" spans="1:36" s="366" customFormat="1">
      <c r="A27" s="359">
        <v>25</v>
      </c>
      <c r="B27" s="363">
        <v>35630.730000000003</v>
      </c>
      <c r="C27" s="363">
        <v>40450.14</v>
      </c>
      <c r="D27" s="363">
        <v>43571.17</v>
      </c>
      <c r="E27" s="363">
        <v>47326.1</v>
      </c>
      <c r="F27" s="363">
        <v>45537.81</v>
      </c>
      <c r="G27" s="363">
        <v>52220.45</v>
      </c>
      <c r="H27" s="363">
        <v>57422.16</v>
      </c>
      <c r="I27" s="363">
        <v>62460.13</v>
      </c>
      <c r="J27" s="363">
        <v>54177.25</v>
      </c>
      <c r="K27" s="363">
        <v>61051.94</v>
      </c>
      <c r="L27" s="364">
        <v>56696.88</v>
      </c>
      <c r="M27" s="363">
        <v>61482.46</v>
      </c>
      <c r="N27" s="363">
        <v>61898.59</v>
      </c>
      <c r="O27" s="363">
        <v>66684.17</v>
      </c>
      <c r="P27" s="363">
        <v>68433.88</v>
      </c>
      <c r="Q27" s="363">
        <v>69830.91</v>
      </c>
      <c r="R27" s="363">
        <v>81288.73</v>
      </c>
      <c r="S27" s="363">
        <v>82668.009999999995</v>
      </c>
      <c r="T27" s="363">
        <v>91517.81</v>
      </c>
      <c r="U27" s="363">
        <v>87869.72</v>
      </c>
      <c r="V27" s="363">
        <v>96719.52</v>
      </c>
      <c r="W27" s="363">
        <v>100310.16</v>
      </c>
      <c r="X27" s="363">
        <v>101858.19</v>
      </c>
      <c r="Y27" s="363">
        <v>106611.08</v>
      </c>
      <c r="Z27" s="363">
        <v>117073.45</v>
      </c>
      <c r="AA27" s="363">
        <v>130597.9</v>
      </c>
      <c r="AB27" s="363">
        <v>135497.54</v>
      </c>
      <c r="AC27" s="363">
        <v>137045.59</v>
      </c>
      <c r="AD27" s="363">
        <v>154752.22</v>
      </c>
      <c r="AE27" s="363">
        <v>148646.49</v>
      </c>
      <c r="AF27" s="363">
        <v>166353.12</v>
      </c>
      <c r="AG27" s="365"/>
      <c r="AH27" s="365"/>
      <c r="AI27" s="365"/>
      <c r="AJ27" s="365"/>
    </row>
    <row r="28" spans="1:36" s="366" customFormat="1">
      <c r="A28" s="359">
        <v>26</v>
      </c>
      <c r="B28" s="363">
        <v>35630.730000000003</v>
      </c>
      <c r="C28" s="363">
        <v>40450.14</v>
      </c>
      <c r="D28" s="363">
        <v>43571.17</v>
      </c>
      <c r="E28" s="363">
        <v>47326.1</v>
      </c>
      <c r="F28" s="363">
        <v>45537.81</v>
      </c>
      <c r="G28" s="363">
        <v>52220.45</v>
      </c>
      <c r="H28" s="363">
        <v>57422.16</v>
      </c>
      <c r="I28" s="363">
        <v>62460.13</v>
      </c>
      <c r="J28" s="363">
        <v>54177.25</v>
      </c>
      <c r="K28" s="363">
        <v>61051.94</v>
      </c>
      <c r="L28" s="364">
        <v>56696.88</v>
      </c>
      <c r="M28" s="363">
        <v>61482.46</v>
      </c>
      <c r="N28" s="363">
        <v>61898.59</v>
      </c>
      <c r="O28" s="363">
        <v>66684.17</v>
      </c>
      <c r="P28" s="363">
        <v>68433.88</v>
      </c>
      <c r="Q28" s="363">
        <v>69830.91</v>
      </c>
      <c r="R28" s="363">
        <v>81288.73</v>
      </c>
      <c r="S28" s="363">
        <v>82668.009999999995</v>
      </c>
      <c r="T28" s="363">
        <v>91517.81</v>
      </c>
      <c r="U28" s="363">
        <v>87869.72</v>
      </c>
      <c r="V28" s="363">
        <v>96719.52</v>
      </c>
      <c r="W28" s="363">
        <v>100310.16</v>
      </c>
      <c r="X28" s="363">
        <v>101858.19</v>
      </c>
      <c r="Y28" s="363">
        <v>106611.08</v>
      </c>
      <c r="Z28" s="363">
        <v>117073.45</v>
      </c>
      <c r="AA28" s="363">
        <v>130597.9</v>
      </c>
      <c r="AB28" s="363">
        <v>135497.54</v>
      </c>
      <c r="AC28" s="363">
        <v>137045.59</v>
      </c>
      <c r="AD28" s="363">
        <v>154752.22</v>
      </c>
      <c r="AE28" s="363">
        <v>148646.49</v>
      </c>
      <c r="AF28" s="363">
        <v>166353.12</v>
      </c>
      <c r="AG28" s="365"/>
      <c r="AH28" s="365"/>
      <c r="AI28" s="365"/>
      <c r="AJ28" s="365"/>
    </row>
    <row r="29" spans="1:36" s="366" customFormat="1">
      <c r="A29" s="359">
        <v>27</v>
      </c>
      <c r="B29" s="363">
        <v>36503.269999999997</v>
      </c>
      <c r="C29" s="363">
        <v>41322.68</v>
      </c>
      <c r="D29" s="363">
        <v>44443.7</v>
      </c>
      <c r="E29" s="363">
        <v>48198.63</v>
      </c>
      <c r="F29" s="363">
        <v>46835.33</v>
      </c>
      <c r="G29" s="363">
        <v>53517.97</v>
      </c>
      <c r="H29" s="363">
        <v>58719.68</v>
      </c>
      <c r="I29" s="363">
        <v>63757.64</v>
      </c>
      <c r="J29" s="363">
        <v>55401.32</v>
      </c>
      <c r="K29" s="363">
        <v>62276.01</v>
      </c>
      <c r="L29" s="364">
        <v>57920.95</v>
      </c>
      <c r="M29" s="363">
        <v>62706.52</v>
      </c>
      <c r="N29" s="363">
        <v>63122.66</v>
      </c>
      <c r="O29" s="363">
        <v>67908.23</v>
      </c>
      <c r="P29" s="363">
        <v>69657.95</v>
      </c>
      <c r="Q29" s="363">
        <v>69830.91</v>
      </c>
      <c r="R29" s="363">
        <v>81288.73</v>
      </c>
      <c r="S29" s="363">
        <v>82668.009999999995</v>
      </c>
      <c r="T29" s="363">
        <v>91517.81</v>
      </c>
      <c r="U29" s="363">
        <v>87869.72</v>
      </c>
      <c r="V29" s="363">
        <v>96719.52</v>
      </c>
      <c r="W29" s="363">
        <v>100310.16</v>
      </c>
      <c r="X29" s="363">
        <v>101858.19</v>
      </c>
      <c r="Y29" s="363">
        <v>106611.08</v>
      </c>
      <c r="Z29" s="363">
        <v>117073.45</v>
      </c>
      <c r="AA29" s="363">
        <v>130597.9</v>
      </c>
      <c r="AB29" s="363">
        <v>135497.54</v>
      </c>
      <c r="AC29" s="363">
        <v>137045.59</v>
      </c>
      <c r="AD29" s="363">
        <v>154752.22</v>
      </c>
      <c r="AE29" s="363">
        <v>148646.49</v>
      </c>
      <c r="AF29" s="363">
        <v>166353.12</v>
      </c>
      <c r="AG29" s="365"/>
      <c r="AH29" s="365"/>
      <c r="AI29" s="365"/>
      <c r="AJ29" s="365"/>
    </row>
    <row r="30" spans="1:36" s="366" customFormat="1">
      <c r="A30" s="359">
        <v>28</v>
      </c>
      <c r="B30" s="363">
        <v>36503.269999999997</v>
      </c>
      <c r="C30" s="363">
        <v>41322.68</v>
      </c>
      <c r="D30" s="363">
        <v>44443.7</v>
      </c>
      <c r="E30" s="363">
        <v>48198.63</v>
      </c>
      <c r="F30" s="363">
        <v>46835.33</v>
      </c>
      <c r="G30" s="363">
        <v>53517.97</v>
      </c>
      <c r="H30" s="363">
        <v>58719.68</v>
      </c>
      <c r="I30" s="363">
        <v>63757.64</v>
      </c>
      <c r="J30" s="363">
        <v>55401.32</v>
      </c>
      <c r="K30" s="363">
        <v>62276.01</v>
      </c>
      <c r="L30" s="364">
        <v>57920.95</v>
      </c>
      <c r="M30" s="363">
        <v>62706.52</v>
      </c>
      <c r="N30" s="363">
        <v>63122.66</v>
      </c>
      <c r="O30" s="363">
        <v>67908.23</v>
      </c>
      <c r="P30" s="363">
        <v>69657.95</v>
      </c>
      <c r="Q30" s="363">
        <v>69830.91</v>
      </c>
      <c r="R30" s="363">
        <v>81288.73</v>
      </c>
      <c r="S30" s="363">
        <v>82668.009999999995</v>
      </c>
      <c r="T30" s="363">
        <v>91517.81</v>
      </c>
      <c r="U30" s="363">
        <v>87869.72</v>
      </c>
      <c r="V30" s="363">
        <v>96719.52</v>
      </c>
      <c r="W30" s="363">
        <v>100310.16</v>
      </c>
      <c r="X30" s="363">
        <v>101858.19</v>
      </c>
      <c r="Y30" s="363">
        <v>106611.08</v>
      </c>
      <c r="Z30" s="363">
        <v>117073.45</v>
      </c>
      <c r="AA30" s="363">
        <v>130597.9</v>
      </c>
      <c r="AB30" s="363">
        <v>135497.54</v>
      </c>
      <c r="AC30" s="363">
        <v>137045.59</v>
      </c>
      <c r="AD30" s="363">
        <v>154752.22</v>
      </c>
      <c r="AE30" s="363">
        <v>148646.49</v>
      </c>
      <c r="AF30" s="363">
        <v>166353.12</v>
      </c>
      <c r="AG30" s="365"/>
      <c r="AH30" s="365"/>
      <c r="AI30" s="365"/>
      <c r="AJ30" s="365"/>
    </row>
    <row r="31" spans="1:36" s="366" customFormat="1">
      <c r="A31" s="359">
        <v>29</v>
      </c>
      <c r="B31" s="363">
        <v>37375.800000000003</v>
      </c>
      <c r="C31" s="363">
        <v>42195.21</v>
      </c>
      <c r="D31" s="363">
        <v>45316.24</v>
      </c>
      <c r="E31" s="363">
        <v>49071.17</v>
      </c>
      <c r="F31" s="363">
        <v>48132.84</v>
      </c>
      <c r="G31" s="363">
        <v>54815.48</v>
      </c>
      <c r="H31" s="363">
        <v>60017.19</v>
      </c>
      <c r="I31" s="363">
        <v>65055.16</v>
      </c>
      <c r="J31" s="363">
        <v>56625.39</v>
      </c>
      <c r="K31" s="363">
        <v>63500.07</v>
      </c>
      <c r="L31" s="364">
        <v>59145.01</v>
      </c>
      <c r="M31" s="363">
        <v>63930.59</v>
      </c>
      <c r="N31" s="363">
        <v>64346.73</v>
      </c>
      <c r="O31" s="363">
        <v>69132.3</v>
      </c>
      <c r="P31" s="363">
        <v>70882.009999999995</v>
      </c>
      <c r="Q31" s="363">
        <v>69830.91</v>
      </c>
      <c r="R31" s="363">
        <v>81288.73</v>
      </c>
      <c r="S31" s="363">
        <v>82668.009999999995</v>
      </c>
      <c r="T31" s="363">
        <v>91517.81</v>
      </c>
      <c r="U31" s="363">
        <v>87869.72</v>
      </c>
      <c r="V31" s="363">
        <v>96719.52</v>
      </c>
      <c r="W31" s="363">
        <v>100310.16</v>
      </c>
      <c r="X31" s="363">
        <v>101858.19</v>
      </c>
      <c r="Y31" s="363">
        <v>106611.08</v>
      </c>
      <c r="Z31" s="363">
        <v>117073.45</v>
      </c>
      <c r="AA31" s="363">
        <v>130597.9</v>
      </c>
      <c r="AB31" s="363">
        <v>135497.54</v>
      </c>
      <c r="AC31" s="363">
        <v>137045.59</v>
      </c>
      <c r="AD31" s="363">
        <v>154752.22</v>
      </c>
      <c r="AE31" s="363">
        <v>148646.49</v>
      </c>
      <c r="AF31" s="363">
        <v>166353.12</v>
      </c>
      <c r="AG31" s="365"/>
      <c r="AH31" s="365"/>
      <c r="AI31" s="365"/>
      <c r="AJ31" s="365"/>
    </row>
    <row r="32" spans="1:36" s="366" customFormat="1">
      <c r="A32" s="359">
        <v>30</v>
      </c>
      <c r="B32" s="363">
        <v>37896.769999999997</v>
      </c>
      <c r="C32" s="363">
        <v>42716.17</v>
      </c>
      <c r="D32" s="363">
        <v>45837.2</v>
      </c>
      <c r="E32" s="363">
        <v>49592.13</v>
      </c>
      <c r="F32" s="363">
        <v>48653.8</v>
      </c>
      <c r="G32" s="363">
        <v>55336.44</v>
      </c>
      <c r="H32" s="363">
        <v>60538.16</v>
      </c>
      <c r="I32" s="363">
        <v>65576.12</v>
      </c>
      <c r="J32" s="363">
        <v>57146.35</v>
      </c>
      <c r="K32" s="363">
        <v>64021.04</v>
      </c>
      <c r="L32" s="364">
        <v>59665.98</v>
      </c>
      <c r="M32" s="363">
        <v>64451.55</v>
      </c>
      <c r="N32" s="363">
        <v>64867.69</v>
      </c>
      <c r="O32" s="363">
        <v>69653.259999999995</v>
      </c>
      <c r="P32" s="363">
        <v>71402.97</v>
      </c>
      <c r="Q32" s="363">
        <v>70351.87</v>
      </c>
      <c r="R32" s="363">
        <v>81809.69</v>
      </c>
      <c r="S32" s="363">
        <v>83188.97</v>
      </c>
      <c r="T32" s="363">
        <v>92038.77</v>
      </c>
      <c r="U32" s="363">
        <v>88390.69</v>
      </c>
      <c r="V32" s="363">
        <v>97240.48</v>
      </c>
      <c r="W32" s="363">
        <v>100831.12</v>
      </c>
      <c r="X32" s="363">
        <v>102379.15</v>
      </c>
      <c r="Y32" s="363">
        <v>107132.04</v>
      </c>
      <c r="Z32" s="363">
        <v>117594.41</v>
      </c>
      <c r="AA32" s="363">
        <v>131118.87</v>
      </c>
      <c r="AB32" s="363">
        <v>136018.5</v>
      </c>
      <c r="AC32" s="363">
        <v>137566.54999999999</v>
      </c>
      <c r="AD32" s="363">
        <v>155273.18</v>
      </c>
      <c r="AE32" s="363">
        <v>149167.46</v>
      </c>
      <c r="AF32" s="363">
        <v>166874.09</v>
      </c>
      <c r="AG32" s="365"/>
      <c r="AH32" s="365"/>
      <c r="AI32" s="365"/>
      <c r="AJ32" s="365"/>
    </row>
    <row r="36" spans="2:2">
      <c r="B36" s="368"/>
    </row>
  </sheetData>
  <sheetProtection algorithmName="SHA-512" hashValue="JRjEl6OqGzhtF5mHnaoZJJU/1fxCmj9l4m1bArvSniQZZba9liCw7MAjsqSNiuJTOGgr+rFM1iDQ64gWgP3GeA==" saltValue="k1rQtH50xEYdvZvKi9sLAQ==" spinCount="100000" sheet="1" objects="1" scenarios="1" formatColumns="0" formatRows="0"/>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7F39E8-96BE-48F5-B7D3-DC2898E5BDC6}">
  <dimension ref="A1:AJ36"/>
  <sheetViews>
    <sheetView workbookViewId="0">
      <selection activeCell="W14" sqref="W14"/>
    </sheetView>
  </sheetViews>
  <sheetFormatPr baseColWidth="10" defaultColWidth="11.42578125" defaultRowHeight="12.75"/>
  <cols>
    <col min="1" max="1" width="3.28515625" style="367" customWidth="1"/>
    <col min="2" max="16" width="9.7109375" style="369" hidden="1" customWidth="1"/>
    <col min="17" max="31" width="9.7109375" style="369" customWidth="1"/>
    <col min="32" max="32" width="10.28515625" style="369" customWidth="1"/>
    <col min="33" max="16384" width="11.42578125" style="369"/>
  </cols>
  <sheetData>
    <row r="1" spans="1:36" s="362" customFormat="1" ht="25.5">
      <c r="A1" s="358"/>
      <c r="B1" s="359" t="s">
        <v>362</v>
      </c>
      <c r="C1" s="359" t="s">
        <v>363</v>
      </c>
      <c r="D1" s="359" t="s">
        <v>364</v>
      </c>
      <c r="E1" s="359" t="s">
        <v>365</v>
      </c>
      <c r="F1" s="359" t="s">
        <v>366</v>
      </c>
      <c r="G1" s="359" t="s">
        <v>367</v>
      </c>
      <c r="H1" s="359" t="s">
        <v>368</v>
      </c>
      <c r="I1" s="359" t="s">
        <v>369</v>
      </c>
      <c r="J1" s="359" t="s">
        <v>370</v>
      </c>
      <c r="K1" s="359" t="s">
        <v>371</v>
      </c>
      <c r="L1" s="359" t="s">
        <v>372</v>
      </c>
      <c r="M1" s="359" t="s">
        <v>373</v>
      </c>
      <c r="N1" s="359" t="s">
        <v>374</v>
      </c>
      <c r="O1" s="359" t="s">
        <v>375</v>
      </c>
      <c r="P1" s="359" t="s">
        <v>376</v>
      </c>
      <c r="Q1" s="359" t="s">
        <v>377</v>
      </c>
      <c r="R1" s="360" t="s">
        <v>378</v>
      </c>
      <c r="S1" s="359" t="s">
        <v>379</v>
      </c>
      <c r="T1" s="360" t="s">
        <v>380</v>
      </c>
      <c r="U1" s="359" t="s">
        <v>381</v>
      </c>
      <c r="V1" s="360" t="s">
        <v>382</v>
      </c>
      <c r="W1" s="359" t="s">
        <v>383</v>
      </c>
      <c r="X1" s="359" t="s">
        <v>384</v>
      </c>
      <c r="Y1" s="359" t="s">
        <v>385</v>
      </c>
      <c r="Z1" s="359" t="s">
        <v>386</v>
      </c>
      <c r="AA1" s="359" t="s">
        <v>387</v>
      </c>
      <c r="AB1" s="359" t="s">
        <v>388</v>
      </c>
      <c r="AC1" s="359" t="s">
        <v>389</v>
      </c>
      <c r="AD1" s="359" t="s">
        <v>390</v>
      </c>
      <c r="AE1" s="359" t="s">
        <v>391</v>
      </c>
      <c r="AF1" s="359" t="s">
        <v>392</v>
      </c>
      <c r="AG1" s="361"/>
      <c r="AH1" s="361"/>
      <c r="AI1" s="361"/>
      <c r="AJ1" s="361"/>
    </row>
    <row r="2" spans="1:36" s="366" customFormat="1">
      <c r="A2" s="359">
        <v>0</v>
      </c>
      <c r="B2" s="373">
        <v>27043.73</v>
      </c>
      <c r="C2" s="373">
        <v>31506.17</v>
      </c>
      <c r="D2" s="374">
        <v>34566.019999999997</v>
      </c>
      <c r="E2" s="363">
        <v>38247.35</v>
      </c>
      <c r="F2" s="373">
        <v>27882.15</v>
      </c>
      <c r="G2" s="374">
        <v>34433.800000000003</v>
      </c>
      <c r="H2" s="363">
        <v>39533.550000000003</v>
      </c>
      <c r="I2" s="363">
        <v>44472.76</v>
      </c>
      <c r="J2" s="374">
        <v>36993.14</v>
      </c>
      <c r="K2" s="363">
        <v>43733.07</v>
      </c>
      <c r="L2" s="364">
        <v>39463.379999999997</v>
      </c>
      <c r="M2" s="363">
        <v>44155.15</v>
      </c>
      <c r="N2" s="363">
        <v>44563.13</v>
      </c>
      <c r="O2" s="363">
        <v>49254.9</v>
      </c>
      <c r="P2" s="363">
        <v>50970.31</v>
      </c>
      <c r="Q2" s="363">
        <v>43067.14</v>
      </c>
      <c r="R2" s="363">
        <v>54300.36</v>
      </c>
      <c r="S2" s="363">
        <v>52031.99</v>
      </c>
      <c r="T2" s="363">
        <v>64328.94</v>
      </c>
      <c r="U2" s="363">
        <v>57131.74</v>
      </c>
      <c r="V2" s="363">
        <v>69428.69</v>
      </c>
      <c r="W2" s="363">
        <v>66774.58</v>
      </c>
      <c r="X2" s="363">
        <v>68292.259999999995</v>
      </c>
      <c r="Y2" s="363">
        <v>72951.98</v>
      </c>
      <c r="Z2" s="363">
        <v>83209.279999999999</v>
      </c>
      <c r="AA2" s="363">
        <v>96468.63</v>
      </c>
      <c r="AB2" s="363">
        <v>94175.21</v>
      </c>
      <c r="AC2" s="363">
        <v>95692.91</v>
      </c>
      <c r="AD2" s="363">
        <v>113052.46</v>
      </c>
      <c r="AE2" s="363">
        <v>107066.42</v>
      </c>
      <c r="AF2" s="363">
        <v>124425.96</v>
      </c>
      <c r="AG2" s="365"/>
      <c r="AH2" s="365"/>
      <c r="AI2" s="365"/>
      <c r="AJ2" s="365"/>
    </row>
    <row r="3" spans="1:36" s="366" customFormat="1">
      <c r="A3" s="359">
        <v>1</v>
      </c>
      <c r="B3" s="373">
        <v>27274.18</v>
      </c>
      <c r="C3" s="373">
        <v>31791.94</v>
      </c>
      <c r="D3" s="374">
        <v>34851.79</v>
      </c>
      <c r="E3" s="363">
        <v>38533.120000000003</v>
      </c>
      <c r="F3" s="373">
        <v>28427.43</v>
      </c>
      <c r="G3" s="374">
        <v>34979.08</v>
      </c>
      <c r="H3" s="363">
        <v>40078.83</v>
      </c>
      <c r="I3" s="363">
        <v>45018.04</v>
      </c>
      <c r="J3" s="375">
        <v>37507.56</v>
      </c>
      <c r="K3" s="363">
        <v>44247.49</v>
      </c>
      <c r="L3" s="364">
        <v>39977.800000000003</v>
      </c>
      <c r="M3" s="363">
        <v>44669.57</v>
      </c>
      <c r="N3" s="363">
        <v>45077.55</v>
      </c>
      <c r="O3" s="363">
        <v>49769.32</v>
      </c>
      <c r="P3" s="363">
        <v>51484.73</v>
      </c>
      <c r="Q3" s="363">
        <v>44339.23</v>
      </c>
      <c r="R3" s="363">
        <v>55572.44</v>
      </c>
      <c r="S3" s="363">
        <v>53304.08</v>
      </c>
      <c r="T3" s="363">
        <v>65601.02</v>
      </c>
      <c r="U3" s="363">
        <v>58403.83</v>
      </c>
      <c r="V3" s="363">
        <v>70700.77</v>
      </c>
      <c r="W3" s="363">
        <v>68046.66</v>
      </c>
      <c r="X3" s="363">
        <v>69564.34</v>
      </c>
      <c r="Y3" s="363">
        <v>74224.070000000007</v>
      </c>
      <c r="Z3" s="363">
        <v>84481.36</v>
      </c>
      <c r="AA3" s="363">
        <v>97740.71</v>
      </c>
      <c r="AB3" s="363">
        <v>95447.29</v>
      </c>
      <c r="AC3" s="363">
        <v>96964.99</v>
      </c>
      <c r="AD3" s="363">
        <v>114324.54</v>
      </c>
      <c r="AE3" s="363">
        <v>108338.5</v>
      </c>
      <c r="AF3" s="363">
        <v>125698.05</v>
      </c>
      <c r="AG3" s="365"/>
      <c r="AH3" s="365"/>
      <c r="AI3" s="365"/>
      <c r="AJ3" s="365"/>
    </row>
    <row r="4" spans="1:36" s="366" customFormat="1">
      <c r="A4" s="359">
        <v>2</v>
      </c>
      <c r="B4" s="373">
        <v>27504.62</v>
      </c>
      <c r="C4" s="373">
        <v>32077.71</v>
      </c>
      <c r="D4" s="374">
        <v>35137.56</v>
      </c>
      <c r="E4" s="363">
        <v>38818.89</v>
      </c>
      <c r="F4" s="373">
        <v>28972.720000000001</v>
      </c>
      <c r="G4" s="374">
        <v>35524.370000000003</v>
      </c>
      <c r="H4" s="363">
        <v>40624.120000000003</v>
      </c>
      <c r="I4" s="363">
        <v>45563.33</v>
      </c>
      <c r="J4" s="375">
        <v>38021.980000000003</v>
      </c>
      <c r="K4" s="363">
        <v>44761.91</v>
      </c>
      <c r="L4" s="364">
        <v>40492.22</v>
      </c>
      <c r="M4" s="363">
        <v>45183.99</v>
      </c>
      <c r="N4" s="363">
        <v>45591.97</v>
      </c>
      <c r="O4" s="363">
        <v>50283.74</v>
      </c>
      <c r="P4" s="363">
        <v>51999.15</v>
      </c>
      <c r="Q4" s="363">
        <v>45611.31</v>
      </c>
      <c r="R4" s="363">
        <v>56844.53</v>
      </c>
      <c r="S4" s="363">
        <v>54576.160000000003</v>
      </c>
      <c r="T4" s="363">
        <v>66873.100000000006</v>
      </c>
      <c r="U4" s="363">
        <v>59675.91</v>
      </c>
      <c r="V4" s="363">
        <v>71972.850000000006</v>
      </c>
      <c r="W4" s="363">
        <v>69318.740000000005</v>
      </c>
      <c r="X4" s="363">
        <v>70836.429999999993</v>
      </c>
      <c r="Y4" s="363">
        <v>75496.149999999994</v>
      </c>
      <c r="Z4" s="363">
        <v>85753.44</v>
      </c>
      <c r="AA4" s="363">
        <v>99012.79</v>
      </c>
      <c r="AB4" s="363">
        <v>96719.37</v>
      </c>
      <c r="AC4" s="363">
        <v>98237.08</v>
      </c>
      <c r="AD4" s="363">
        <v>115596.62</v>
      </c>
      <c r="AE4" s="363">
        <v>109610.58</v>
      </c>
      <c r="AF4" s="363">
        <v>126970.13</v>
      </c>
      <c r="AG4" s="365"/>
      <c r="AH4" s="365"/>
      <c r="AI4" s="365"/>
      <c r="AJ4" s="365"/>
    </row>
    <row r="5" spans="1:36" s="366" customFormat="1">
      <c r="A5" s="359">
        <v>3</v>
      </c>
      <c r="B5" s="373">
        <v>27735.07</v>
      </c>
      <c r="C5" s="373">
        <v>32363.48</v>
      </c>
      <c r="D5" s="374">
        <v>35423.33</v>
      </c>
      <c r="E5" s="363">
        <v>39104.660000000003</v>
      </c>
      <c r="F5" s="373">
        <v>29518.01</v>
      </c>
      <c r="G5" s="374">
        <v>36069.65</v>
      </c>
      <c r="H5" s="363">
        <v>41169.4</v>
      </c>
      <c r="I5" s="363">
        <v>46108.61</v>
      </c>
      <c r="J5" s="363">
        <v>38536.400000000001</v>
      </c>
      <c r="K5" s="363">
        <v>45276.34</v>
      </c>
      <c r="L5" s="364">
        <v>41006.639999999999</v>
      </c>
      <c r="M5" s="363">
        <v>45698.41</v>
      </c>
      <c r="N5" s="363">
        <v>46106.39</v>
      </c>
      <c r="O5" s="363">
        <v>50798.16</v>
      </c>
      <c r="P5" s="363">
        <v>52513.57</v>
      </c>
      <c r="Q5" s="363">
        <v>46883.39</v>
      </c>
      <c r="R5" s="363">
        <v>58116.61</v>
      </c>
      <c r="S5" s="363">
        <v>55848.24</v>
      </c>
      <c r="T5" s="363">
        <v>68145.179999999993</v>
      </c>
      <c r="U5" s="363">
        <v>60947.99</v>
      </c>
      <c r="V5" s="363">
        <v>73244.929999999993</v>
      </c>
      <c r="W5" s="363">
        <v>70590.820000000007</v>
      </c>
      <c r="X5" s="363">
        <v>72108.509999999995</v>
      </c>
      <c r="Y5" s="363">
        <v>76768.23</v>
      </c>
      <c r="Z5" s="363">
        <v>87025.52</v>
      </c>
      <c r="AA5" s="363">
        <v>100284.87</v>
      </c>
      <c r="AB5" s="363">
        <v>97991.45</v>
      </c>
      <c r="AC5" s="363">
        <v>99509.16</v>
      </c>
      <c r="AD5" s="363">
        <v>116868.71</v>
      </c>
      <c r="AE5" s="363">
        <v>110882.66</v>
      </c>
      <c r="AF5" s="363">
        <v>128242.21</v>
      </c>
      <c r="AG5" s="365"/>
      <c r="AH5" s="365"/>
      <c r="AI5" s="365"/>
      <c r="AJ5" s="365"/>
    </row>
    <row r="6" spans="1:36" s="366" customFormat="1">
      <c r="A6" s="359">
        <v>4</v>
      </c>
      <c r="B6" s="373">
        <v>27735.07</v>
      </c>
      <c r="C6" s="373">
        <v>32363.48</v>
      </c>
      <c r="D6" s="374">
        <v>35423.33</v>
      </c>
      <c r="E6" s="363">
        <v>39104.660000000003</v>
      </c>
      <c r="F6" s="373">
        <v>29518.01</v>
      </c>
      <c r="G6" s="374">
        <v>36069.65</v>
      </c>
      <c r="H6" s="363">
        <v>41169.4</v>
      </c>
      <c r="I6" s="363">
        <v>46108.61</v>
      </c>
      <c r="J6" s="363">
        <v>38536.400000000001</v>
      </c>
      <c r="K6" s="363">
        <v>45276.34</v>
      </c>
      <c r="L6" s="364">
        <v>41006.639999999999</v>
      </c>
      <c r="M6" s="363">
        <v>45698.41</v>
      </c>
      <c r="N6" s="363">
        <v>46106.39</v>
      </c>
      <c r="O6" s="363">
        <v>50798.16</v>
      </c>
      <c r="P6" s="363">
        <v>52513.57</v>
      </c>
      <c r="Q6" s="363">
        <v>46883.39</v>
      </c>
      <c r="R6" s="363">
        <v>58116.61</v>
      </c>
      <c r="S6" s="363">
        <v>55848.24</v>
      </c>
      <c r="T6" s="363">
        <v>68145.179999999993</v>
      </c>
      <c r="U6" s="363">
        <v>60947.99</v>
      </c>
      <c r="V6" s="363">
        <v>73244.929999999993</v>
      </c>
      <c r="W6" s="363">
        <v>70590.820000000007</v>
      </c>
      <c r="X6" s="363">
        <v>72108.509999999995</v>
      </c>
      <c r="Y6" s="363">
        <v>76768.23</v>
      </c>
      <c r="Z6" s="363">
        <v>87025.52</v>
      </c>
      <c r="AA6" s="363">
        <v>100284.87</v>
      </c>
      <c r="AB6" s="363">
        <v>97991.45</v>
      </c>
      <c r="AC6" s="363">
        <v>99509.16</v>
      </c>
      <c r="AD6" s="363">
        <v>116868.71</v>
      </c>
      <c r="AE6" s="363">
        <v>110882.66</v>
      </c>
      <c r="AF6" s="363">
        <v>128242.21</v>
      </c>
      <c r="AG6" s="365"/>
      <c r="AH6" s="365"/>
      <c r="AI6" s="365"/>
      <c r="AJ6" s="365"/>
    </row>
    <row r="7" spans="1:36" s="366" customFormat="1">
      <c r="A7" s="359">
        <v>5</v>
      </c>
      <c r="B7" s="373">
        <v>27853.73</v>
      </c>
      <c r="C7" s="373">
        <v>32760.59</v>
      </c>
      <c r="D7" s="374">
        <v>35820.44</v>
      </c>
      <c r="E7" s="363">
        <v>39501.769999999997</v>
      </c>
      <c r="F7" s="373">
        <v>30063.29</v>
      </c>
      <c r="G7" s="374">
        <v>36614.94</v>
      </c>
      <c r="H7" s="363">
        <v>41714.69</v>
      </c>
      <c r="I7" s="363">
        <v>46653.9</v>
      </c>
      <c r="J7" s="363">
        <v>39133.26</v>
      </c>
      <c r="K7" s="363">
        <v>45873.19</v>
      </c>
      <c r="L7" s="364">
        <v>41603.5</v>
      </c>
      <c r="M7" s="363">
        <v>46295.27</v>
      </c>
      <c r="N7" s="363">
        <v>46703.25</v>
      </c>
      <c r="O7" s="363">
        <v>51395.02</v>
      </c>
      <c r="P7" s="363">
        <v>53110.43</v>
      </c>
      <c r="Q7" s="363">
        <v>48836.959999999999</v>
      </c>
      <c r="R7" s="363">
        <v>60070.18</v>
      </c>
      <c r="S7" s="363">
        <v>58163.87</v>
      </c>
      <c r="T7" s="363">
        <v>70098.759999999995</v>
      </c>
      <c r="U7" s="363">
        <v>63263.62</v>
      </c>
      <c r="V7" s="363">
        <v>75198.509999999995</v>
      </c>
      <c r="W7" s="363">
        <v>73161.83</v>
      </c>
      <c r="X7" s="363">
        <v>74679.520000000004</v>
      </c>
      <c r="Y7" s="363">
        <v>79339.240000000005</v>
      </c>
      <c r="Z7" s="363">
        <v>89596.53</v>
      </c>
      <c r="AA7" s="363">
        <v>102855.88</v>
      </c>
      <c r="AB7" s="363">
        <v>101272.16</v>
      </c>
      <c r="AC7" s="363">
        <v>102789.87</v>
      </c>
      <c r="AD7" s="363">
        <v>120149.42</v>
      </c>
      <c r="AE7" s="363">
        <v>114163.37</v>
      </c>
      <c r="AF7" s="363">
        <v>131522.92000000001</v>
      </c>
      <c r="AG7" s="365"/>
      <c r="AH7" s="365"/>
      <c r="AI7" s="365"/>
      <c r="AJ7" s="365"/>
    </row>
    <row r="8" spans="1:36" s="366" customFormat="1">
      <c r="A8" s="359">
        <v>6</v>
      </c>
      <c r="B8" s="373">
        <v>28364.48</v>
      </c>
      <c r="C8" s="376">
        <v>33271.339999999997</v>
      </c>
      <c r="D8" s="374">
        <v>36331.19</v>
      </c>
      <c r="E8" s="363">
        <v>40012.519999999997</v>
      </c>
      <c r="F8" s="373">
        <v>30574.04</v>
      </c>
      <c r="G8" s="374">
        <v>37125.69</v>
      </c>
      <c r="H8" s="363">
        <v>42225.440000000002</v>
      </c>
      <c r="I8" s="363">
        <v>47164.65</v>
      </c>
      <c r="J8" s="363">
        <v>39644.01</v>
      </c>
      <c r="K8" s="363">
        <v>46383.94</v>
      </c>
      <c r="L8" s="364">
        <v>42114.25</v>
      </c>
      <c r="M8" s="363">
        <v>46806.02</v>
      </c>
      <c r="N8" s="363">
        <v>47214</v>
      </c>
      <c r="O8" s="363">
        <v>51905.77</v>
      </c>
      <c r="P8" s="363">
        <v>53621.18</v>
      </c>
      <c r="Q8" s="363">
        <v>49347.71</v>
      </c>
      <c r="R8" s="363">
        <v>60580.93</v>
      </c>
      <c r="S8" s="363">
        <v>58674.62</v>
      </c>
      <c r="T8" s="363">
        <v>70609.509999999995</v>
      </c>
      <c r="U8" s="363">
        <v>63774.37</v>
      </c>
      <c r="V8" s="363">
        <v>75709.259999999995</v>
      </c>
      <c r="W8" s="363">
        <v>73672.58</v>
      </c>
      <c r="X8" s="363">
        <v>75190.27</v>
      </c>
      <c r="Y8" s="363">
        <v>79849.990000000005</v>
      </c>
      <c r="Z8" s="363">
        <v>90107.28</v>
      </c>
      <c r="AA8" s="363">
        <v>103366.63</v>
      </c>
      <c r="AB8" s="363">
        <v>101782.91</v>
      </c>
      <c r="AC8" s="363">
        <v>103300.62</v>
      </c>
      <c r="AD8" s="363">
        <v>120660.17</v>
      </c>
      <c r="AE8" s="363">
        <v>114674.12</v>
      </c>
      <c r="AF8" s="363">
        <v>132033.67000000001</v>
      </c>
      <c r="AG8" s="365"/>
      <c r="AH8" s="365"/>
      <c r="AI8" s="365"/>
      <c r="AJ8" s="365"/>
    </row>
    <row r="9" spans="1:36" s="366" customFormat="1">
      <c r="A9" s="359">
        <v>7</v>
      </c>
      <c r="B9" s="373">
        <v>28483.14</v>
      </c>
      <c r="C9" s="374">
        <v>33668.449999999997</v>
      </c>
      <c r="D9" s="374">
        <v>36728.300000000003</v>
      </c>
      <c r="E9" s="363">
        <v>40409.620000000003</v>
      </c>
      <c r="F9" s="373">
        <v>31300.94</v>
      </c>
      <c r="G9" s="375">
        <v>37852.589999999997</v>
      </c>
      <c r="H9" s="363">
        <v>42952.34</v>
      </c>
      <c r="I9" s="363">
        <v>47891.55</v>
      </c>
      <c r="J9" s="363">
        <v>40439.629999999997</v>
      </c>
      <c r="K9" s="363">
        <v>47179.56</v>
      </c>
      <c r="L9" s="364">
        <v>42909.87</v>
      </c>
      <c r="M9" s="363">
        <v>47601.64</v>
      </c>
      <c r="N9" s="363">
        <v>48009.62</v>
      </c>
      <c r="O9" s="363">
        <v>52701.39</v>
      </c>
      <c r="P9" s="363">
        <v>54416.800000000003</v>
      </c>
      <c r="Q9" s="363">
        <v>51301.279999999999</v>
      </c>
      <c r="R9" s="363">
        <v>62534.5</v>
      </c>
      <c r="S9" s="363">
        <v>60990.26</v>
      </c>
      <c r="T9" s="363">
        <v>72563.08</v>
      </c>
      <c r="U9" s="363">
        <v>66090.009999999995</v>
      </c>
      <c r="V9" s="363">
        <v>77662.83</v>
      </c>
      <c r="W9" s="363">
        <v>76243.59</v>
      </c>
      <c r="X9" s="363">
        <v>77761.27</v>
      </c>
      <c r="Y9" s="363">
        <v>82421</v>
      </c>
      <c r="Z9" s="363">
        <v>92678.29</v>
      </c>
      <c r="AA9" s="363">
        <v>105937.64</v>
      </c>
      <c r="AB9" s="363">
        <v>105063.62</v>
      </c>
      <c r="AC9" s="363">
        <v>106581.33</v>
      </c>
      <c r="AD9" s="363">
        <v>123940.88</v>
      </c>
      <c r="AE9" s="363">
        <v>117954.83</v>
      </c>
      <c r="AF9" s="363">
        <v>135314.38</v>
      </c>
      <c r="AG9" s="365"/>
      <c r="AH9" s="365"/>
      <c r="AI9" s="365"/>
      <c r="AJ9" s="365"/>
    </row>
    <row r="10" spans="1:36" s="366" customFormat="1">
      <c r="A10" s="359">
        <v>8</v>
      </c>
      <c r="B10" s="373">
        <v>28483.14</v>
      </c>
      <c r="C10" s="374">
        <v>33668.449999999997</v>
      </c>
      <c r="D10" s="374">
        <v>36728.300000000003</v>
      </c>
      <c r="E10" s="363">
        <v>40409.620000000003</v>
      </c>
      <c r="F10" s="373">
        <v>31300.94</v>
      </c>
      <c r="G10" s="375">
        <v>37852.589999999997</v>
      </c>
      <c r="H10" s="363">
        <v>42952.34</v>
      </c>
      <c r="I10" s="363">
        <v>47891.55</v>
      </c>
      <c r="J10" s="363">
        <v>40439.629999999997</v>
      </c>
      <c r="K10" s="363">
        <v>47179.56</v>
      </c>
      <c r="L10" s="364">
        <v>42909.87</v>
      </c>
      <c r="M10" s="363">
        <v>47601.64</v>
      </c>
      <c r="N10" s="363">
        <v>48009.62</v>
      </c>
      <c r="O10" s="363">
        <v>52701.39</v>
      </c>
      <c r="P10" s="363">
        <v>54416.800000000003</v>
      </c>
      <c r="Q10" s="363">
        <v>51301.279999999999</v>
      </c>
      <c r="R10" s="363">
        <v>62534.5</v>
      </c>
      <c r="S10" s="363">
        <v>60990.26</v>
      </c>
      <c r="T10" s="363">
        <v>72563.08</v>
      </c>
      <c r="U10" s="363">
        <v>66090.009999999995</v>
      </c>
      <c r="V10" s="363">
        <v>77662.83</v>
      </c>
      <c r="W10" s="363">
        <v>76243.59</v>
      </c>
      <c r="X10" s="363">
        <v>77761.27</v>
      </c>
      <c r="Y10" s="363">
        <v>82421</v>
      </c>
      <c r="Z10" s="363">
        <v>92678.29</v>
      </c>
      <c r="AA10" s="363">
        <v>105937.64</v>
      </c>
      <c r="AB10" s="363">
        <v>105063.62</v>
      </c>
      <c r="AC10" s="363">
        <v>106581.33</v>
      </c>
      <c r="AD10" s="363">
        <v>123940.88</v>
      </c>
      <c r="AE10" s="363">
        <v>117954.83</v>
      </c>
      <c r="AF10" s="363">
        <v>135314.38</v>
      </c>
      <c r="AG10" s="365"/>
      <c r="AH10" s="365"/>
      <c r="AI10" s="365"/>
      <c r="AJ10" s="365"/>
    </row>
    <row r="11" spans="1:36" s="366" customFormat="1">
      <c r="A11" s="359">
        <v>9</v>
      </c>
      <c r="B11" s="373">
        <v>28606.35</v>
      </c>
      <c r="C11" s="374">
        <v>34065.550000000003</v>
      </c>
      <c r="D11" s="374">
        <v>37125.4</v>
      </c>
      <c r="E11" s="363">
        <v>40806.730000000003</v>
      </c>
      <c r="F11" s="373">
        <v>32754.65</v>
      </c>
      <c r="G11" s="363">
        <v>39306.300000000003</v>
      </c>
      <c r="H11" s="363">
        <v>44406.05</v>
      </c>
      <c r="I11" s="363">
        <v>49345.26</v>
      </c>
      <c r="J11" s="363">
        <v>41811.08</v>
      </c>
      <c r="K11" s="363">
        <v>48551.01</v>
      </c>
      <c r="L11" s="364">
        <v>44281.31</v>
      </c>
      <c r="M11" s="363">
        <v>48973.08</v>
      </c>
      <c r="N11" s="363">
        <v>49381.06</v>
      </c>
      <c r="O11" s="363">
        <v>54072.83</v>
      </c>
      <c r="P11" s="363">
        <v>55788.25</v>
      </c>
      <c r="Q11" s="363">
        <v>53254.85</v>
      </c>
      <c r="R11" s="363">
        <v>64488.07</v>
      </c>
      <c r="S11" s="363">
        <v>63305.89</v>
      </c>
      <c r="T11" s="363">
        <v>74516.649999999994</v>
      </c>
      <c r="U11" s="363">
        <v>68405.64</v>
      </c>
      <c r="V11" s="363">
        <v>79616.399999999994</v>
      </c>
      <c r="W11" s="363">
        <v>78814.600000000006</v>
      </c>
      <c r="X11" s="363">
        <v>80332.28</v>
      </c>
      <c r="Y11" s="363">
        <v>84992.01</v>
      </c>
      <c r="Z11" s="363">
        <v>95249.3</v>
      </c>
      <c r="AA11" s="363">
        <v>108508.65</v>
      </c>
      <c r="AB11" s="363">
        <v>108344.33</v>
      </c>
      <c r="AC11" s="363">
        <v>109862.04</v>
      </c>
      <c r="AD11" s="363">
        <v>127221.59</v>
      </c>
      <c r="AE11" s="363">
        <v>121235.54</v>
      </c>
      <c r="AF11" s="363">
        <v>138595.09</v>
      </c>
      <c r="AG11" s="365"/>
      <c r="AH11" s="365"/>
      <c r="AI11" s="365"/>
      <c r="AJ11" s="365"/>
    </row>
    <row r="12" spans="1:36" s="366" customFormat="1">
      <c r="A12" s="359">
        <v>10</v>
      </c>
      <c r="B12" s="373">
        <v>28606.35</v>
      </c>
      <c r="C12" s="374">
        <v>34065.550000000003</v>
      </c>
      <c r="D12" s="374">
        <v>37125.4</v>
      </c>
      <c r="E12" s="363">
        <v>40806.730000000003</v>
      </c>
      <c r="F12" s="373">
        <v>32754.65</v>
      </c>
      <c r="G12" s="363">
        <v>39306.300000000003</v>
      </c>
      <c r="H12" s="363">
        <v>44406.05</v>
      </c>
      <c r="I12" s="363">
        <v>49345.26</v>
      </c>
      <c r="J12" s="363">
        <v>41811.08</v>
      </c>
      <c r="K12" s="363">
        <v>48551.01</v>
      </c>
      <c r="L12" s="364">
        <v>44281.31</v>
      </c>
      <c r="M12" s="363">
        <v>48973.08</v>
      </c>
      <c r="N12" s="363">
        <v>49381.06</v>
      </c>
      <c r="O12" s="363">
        <v>54072.83</v>
      </c>
      <c r="P12" s="363">
        <v>55788.25</v>
      </c>
      <c r="Q12" s="363">
        <v>53254.85</v>
      </c>
      <c r="R12" s="363">
        <v>64488.07</v>
      </c>
      <c r="S12" s="363">
        <v>63305.89</v>
      </c>
      <c r="T12" s="363">
        <v>74516.649999999994</v>
      </c>
      <c r="U12" s="363">
        <v>68405.64</v>
      </c>
      <c r="V12" s="363">
        <v>79616.399999999994</v>
      </c>
      <c r="W12" s="363">
        <v>78814.600000000006</v>
      </c>
      <c r="X12" s="363">
        <v>80332.28</v>
      </c>
      <c r="Y12" s="363">
        <v>84992.01</v>
      </c>
      <c r="Z12" s="363">
        <v>95249.3</v>
      </c>
      <c r="AA12" s="363">
        <v>108508.65</v>
      </c>
      <c r="AB12" s="363">
        <v>108344.33</v>
      </c>
      <c r="AC12" s="363">
        <v>109862.04</v>
      </c>
      <c r="AD12" s="363">
        <v>127221.59</v>
      </c>
      <c r="AE12" s="363">
        <v>121235.54</v>
      </c>
      <c r="AF12" s="363">
        <v>138595.09</v>
      </c>
      <c r="AG12" s="365"/>
      <c r="AH12" s="365"/>
      <c r="AI12" s="365"/>
      <c r="AJ12" s="365"/>
    </row>
    <row r="13" spans="1:36" s="366" customFormat="1">
      <c r="A13" s="359">
        <v>11</v>
      </c>
      <c r="B13" s="373">
        <v>29003.46</v>
      </c>
      <c r="C13" s="374">
        <v>34462.660000000003</v>
      </c>
      <c r="D13" s="375">
        <v>37522.51</v>
      </c>
      <c r="E13" s="363">
        <v>41203.839999999997</v>
      </c>
      <c r="F13" s="374">
        <v>34208.370000000003</v>
      </c>
      <c r="G13" s="363">
        <v>40760.019999999997</v>
      </c>
      <c r="H13" s="363">
        <v>45859.77</v>
      </c>
      <c r="I13" s="363">
        <v>50798.98</v>
      </c>
      <c r="J13" s="363">
        <v>43182.52</v>
      </c>
      <c r="K13" s="363">
        <v>49922.45</v>
      </c>
      <c r="L13" s="364">
        <v>45652.76</v>
      </c>
      <c r="M13" s="363">
        <v>50344.53</v>
      </c>
      <c r="N13" s="363">
        <v>50752.51</v>
      </c>
      <c r="O13" s="363">
        <v>55444.28</v>
      </c>
      <c r="P13" s="363">
        <v>57159.69</v>
      </c>
      <c r="Q13" s="363">
        <v>55208.42</v>
      </c>
      <c r="R13" s="363">
        <v>66441.64</v>
      </c>
      <c r="S13" s="363">
        <v>65621.52</v>
      </c>
      <c r="T13" s="363">
        <v>76470.22</v>
      </c>
      <c r="U13" s="363">
        <v>70721.27</v>
      </c>
      <c r="V13" s="363">
        <v>81569.97</v>
      </c>
      <c r="W13" s="363">
        <v>81385.600000000006</v>
      </c>
      <c r="X13" s="363">
        <v>82903.289999999994</v>
      </c>
      <c r="Y13" s="363">
        <v>87563.01</v>
      </c>
      <c r="Z13" s="363">
        <v>97820.3</v>
      </c>
      <c r="AA13" s="363">
        <v>111079.65</v>
      </c>
      <c r="AB13" s="363">
        <v>111625.04</v>
      </c>
      <c r="AC13" s="363">
        <v>113142.75</v>
      </c>
      <c r="AD13" s="363">
        <v>130502.3</v>
      </c>
      <c r="AE13" s="363">
        <v>124516.25</v>
      </c>
      <c r="AF13" s="363">
        <v>141875.79999999999</v>
      </c>
      <c r="AG13" s="365"/>
      <c r="AH13" s="365"/>
      <c r="AI13" s="365"/>
      <c r="AJ13" s="365"/>
    </row>
    <row r="14" spans="1:36" s="366" customFormat="1">
      <c r="A14" s="359">
        <v>12</v>
      </c>
      <c r="B14" s="373">
        <v>29514.21</v>
      </c>
      <c r="C14" s="374">
        <v>34973.410000000003</v>
      </c>
      <c r="D14" s="375">
        <v>38033.26</v>
      </c>
      <c r="E14" s="363">
        <v>41714.589999999997</v>
      </c>
      <c r="F14" s="374">
        <v>34719.120000000003</v>
      </c>
      <c r="G14" s="363">
        <v>41270.769999999997</v>
      </c>
      <c r="H14" s="363">
        <v>46370.52</v>
      </c>
      <c r="I14" s="363">
        <v>51309.73</v>
      </c>
      <c r="J14" s="363">
        <v>43693.27</v>
      </c>
      <c r="K14" s="363">
        <v>50433.2</v>
      </c>
      <c r="L14" s="364">
        <v>46163.51</v>
      </c>
      <c r="M14" s="363">
        <v>50855.28</v>
      </c>
      <c r="N14" s="363">
        <v>51263.26</v>
      </c>
      <c r="O14" s="363">
        <v>55955.03</v>
      </c>
      <c r="P14" s="363">
        <v>57670.44</v>
      </c>
      <c r="Q14" s="363">
        <v>55719.17</v>
      </c>
      <c r="R14" s="363">
        <v>66952.39</v>
      </c>
      <c r="S14" s="363">
        <v>66132.27</v>
      </c>
      <c r="T14" s="363">
        <v>76980.97</v>
      </c>
      <c r="U14" s="363">
        <v>71232.02</v>
      </c>
      <c r="V14" s="363">
        <v>82080.72</v>
      </c>
      <c r="W14" s="363">
        <v>81896.350000000006</v>
      </c>
      <c r="X14" s="363">
        <v>83414.039999999994</v>
      </c>
      <c r="Y14" s="363">
        <v>88073.76</v>
      </c>
      <c r="Z14" s="363">
        <v>98331.05</v>
      </c>
      <c r="AA14" s="363">
        <v>111590.39999999999</v>
      </c>
      <c r="AB14" s="363">
        <v>112135.79</v>
      </c>
      <c r="AC14" s="363">
        <v>113653.5</v>
      </c>
      <c r="AD14" s="363">
        <v>131013.05</v>
      </c>
      <c r="AE14" s="363">
        <v>125027</v>
      </c>
      <c r="AF14" s="363">
        <v>142386.54999999999</v>
      </c>
      <c r="AG14" s="365"/>
      <c r="AH14" s="365"/>
      <c r="AI14" s="365"/>
      <c r="AJ14" s="365"/>
    </row>
    <row r="15" spans="1:36" s="366" customFormat="1">
      <c r="A15" s="359">
        <v>13</v>
      </c>
      <c r="B15" s="373">
        <v>29911.32</v>
      </c>
      <c r="C15" s="374">
        <v>35370.519999999997</v>
      </c>
      <c r="D15" s="363">
        <v>38430.370000000003</v>
      </c>
      <c r="E15" s="363">
        <v>42111.7</v>
      </c>
      <c r="F15" s="374">
        <v>35991.199999999997</v>
      </c>
      <c r="G15" s="363">
        <v>42542.85</v>
      </c>
      <c r="H15" s="363">
        <v>47642.6</v>
      </c>
      <c r="I15" s="363">
        <v>52581.81</v>
      </c>
      <c r="J15" s="363">
        <v>44893.34</v>
      </c>
      <c r="K15" s="363">
        <v>51633.279999999999</v>
      </c>
      <c r="L15" s="364">
        <v>47363.58</v>
      </c>
      <c r="M15" s="363">
        <v>52055.35</v>
      </c>
      <c r="N15" s="363">
        <v>52463.33</v>
      </c>
      <c r="O15" s="363">
        <v>57155.1</v>
      </c>
      <c r="P15" s="363">
        <v>58870.51</v>
      </c>
      <c r="Q15" s="363">
        <v>57672.75</v>
      </c>
      <c r="R15" s="363">
        <v>68905.97</v>
      </c>
      <c r="S15" s="363">
        <v>68447.91</v>
      </c>
      <c r="T15" s="363">
        <v>78934.539999999994</v>
      </c>
      <c r="U15" s="363">
        <v>73547.66</v>
      </c>
      <c r="V15" s="363">
        <v>84034.29</v>
      </c>
      <c r="W15" s="363">
        <v>84467.36</v>
      </c>
      <c r="X15" s="363">
        <v>85985.05</v>
      </c>
      <c r="Y15" s="363">
        <v>90644.77</v>
      </c>
      <c r="Z15" s="363">
        <v>100902.06</v>
      </c>
      <c r="AA15" s="363">
        <v>114161.41</v>
      </c>
      <c r="AB15" s="363">
        <v>115416.5</v>
      </c>
      <c r="AC15" s="363">
        <v>116934.21</v>
      </c>
      <c r="AD15" s="363">
        <v>134293.76000000001</v>
      </c>
      <c r="AE15" s="363">
        <v>128307.71</v>
      </c>
      <c r="AF15" s="363">
        <v>145667.26</v>
      </c>
      <c r="AG15" s="365"/>
      <c r="AH15" s="365"/>
      <c r="AI15" s="365"/>
      <c r="AJ15" s="365"/>
    </row>
    <row r="16" spans="1:36" s="366" customFormat="1">
      <c r="A16" s="359">
        <v>14</v>
      </c>
      <c r="B16" s="373">
        <v>29911.32</v>
      </c>
      <c r="C16" s="374">
        <v>35370.519999999997</v>
      </c>
      <c r="D16" s="363">
        <v>38430.370000000003</v>
      </c>
      <c r="E16" s="363">
        <v>42111.7</v>
      </c>
      <c r="F16" s="374">
        <v>35991.199999999997</v>
      </c>
      <c r="G16" s="363">
        <v>42542.85</v>
      </c>
      <c r="H16" s="363">
        <v>47642.6</v>
      </c>
      <c r="I16" s="363">
        <v>52581.81</v>
      </c>
      <c r="J16" s="363">
        <v>44893.34</v>
      </c>
      <c r="K16" s="363">
        <v>51633.279999999999</v>
      </c>
      <c r="L16" s="364">
        <v>47363.58</v>
      </c>
      <c r="M16" s="363">
        <v>52055.35</v>
      </c>
      <c r="N16" s="363">
        <v>52463.33</v>
      </c>
      <c r="O16" s="363">
        <v>57155.1</v>
      </c>
      <c r="P16" s="363">
        <v>58870.51</v>
      </c>
      <c r="Q16" s="363">
        <v>57672.75</v>
      </c>
      <c r="R16" s="363">
        <v>68905.97</v>
      </c>
      <c r="S16" s="363">
        <v>68447.91</v>
      </c>
      <c r="T16" s="363">
        <v>78934.539999999994</v>
      </c>
      <c r="U16" s="363">
        <v>73547.66</v>
      </c>
      <c r="V16" s="363">
        <v>84034.29</v>
      </c>
      <c r="W16" s="363">
        <v>84467.36</v>
      </c>
      <c r="X16" s="363">
        <v>85985.05</v>
      </c>
      <c r="Y16" s="363">
        <v>90644.77</v>
      </c>
      <c r="Z16" s="363">
        <v>100902.06</v>
      </c>
      <c r="AA16" s="363">
        <v>114161.41</v>
      </c>
      <c r="AB16" s="363">
        <v>115416.5</v>
      </c>
      <c r="AC16" s="363">
        <v>116934.21</v>
      </c>
      <c r="AD16" s="363">
        <v>134293.76000000001</v>
      </c>
      <c r="AE16" s="363">
        <v>128307.71</v>
      </c>
      <c r="AF16" s="363">
        <v>145667.26</v>
      </c>
      <c r="AG16" s="365"/>
      <c r="AH16" s="365"/>
      <c r="AI16" s="365"/>
      <c r="AJ16" s="365"/>
    </row>
    <row r="17" spans="1:36" s="366" customFormat="1">
      <c r="A17" s="359">
        <v>15</v>
      </c>
      <c r="B17" s="373">
        <v>30455.52</v>
      </c>
      <c r="C17" s="374">
        <v>35914.720000000001</v>
      </c>
      <c r="D17" s="363">
        <v>38974.57</v>
      </c>
      <c r="E17" s="363">
        <v>42655.9</v>
      </c>
      <c r="F17" s="374">
        <v>37263.279999999999</v>
      </c>
      <c r="G17" s="363">
        <v>43814.93</v>
      </c>
      <c r="H17" s="363">
        <v>48914.68</v>
      </c>
      <c r="I17" s="363">
        <v>53853.89</v>
      </c>
      <c r="J17" s="363">
        <v>46093.42</v>
      </c>
      <c r="K17" s="363">
        <v>52833.35</v>
      </c>
      <c r="L17" s="364">
        <v>48563.65</v>
      </c>
      <c r="M17" s="363">
        <v>53255.42</v>
      </c>
      <c r="N17" s="363">
        <v>53663.4</v>
      </c>
      <c r="O17" s="363">
        <v>58355.17</v>
      </c>
      <c r="P17" s="363">
        <v>60070.59</v>
      </c>
      <c r="Q17" s="363">
        <v>59626.32</v>
      </c>
      <c r="R17" s="363">
        <v>70859.539999999994</v>
      </c>
      <c r="S17" s="363">
        <v>70763.539999999994</v>
      </c>
      <c r="T17" s="363">
        <v>80888.11</v>
      </c>
      <c r="U17" s="363">
        <v>75863.289999999994</v>
      </c>
      <c r="V17" s="363">
        <v>85987.86</v>
      </c>
      <c r="W17" s="363">
        <v>87038.37</v>
      </c>
      <c r="X17" s="363">
        <v>88556.06</v>
      </c>
      <c r="Y17" s="363">
        <v>93215.78</v>
      </c>
      <c r="Z17" s="363">
        <v>103473.07</v>
      </c>
      <c r="AA17" s="363">
        <v>116732.42</v>
      </c>
      <c r="AB17" s="363">
        <v>118697.21</v>
      </c>
      <c r="AC17" s="363">
        <v>120214.92</v>
      </c>
      <c r="AD17" s="363">
        <v>137574.47</v>
      </c>
      <c r="AE17" s="363">
        <v>131588.42000000001</v>
      </c>
      <c r="AF17" s="363">
        <v>148947.97</v>
      </c>
      <c r="AG17" s="365"/>
      <c r="AH17" s="365"/>
      <c r="AI17" s="365"/>
      <c r="AJ17" s="365"/>
    </row>
    <row r="18" spans="1:36" s="366" customFormat="1">
      <c r="A18" s="359">
        <v>16</v>
      </c>
      <c r="B18" s="373">
        <v>30455.52</v>
      </c>
      <c r="C18" s="374">
        <v>35914.720000000001</v>
      </c>
      <c r="D18" s="363">
        <v>38974.57</v>
      </c>
      <c r="E18" s="363">
        <v>42655.9</v>
      </c>
      <c r="F18" s="374">
        <v>37263.279999999999</v>
      </c>
      <c r="G18" s="363">
        <v>43814.93</v>
      </c>
      <c r="H18" s="363">
        <v>48914.68</v>
      </c>
      <c r="I18" s="363">
        <v>53853.89</v>
      </c>
      <c r="J18" s="363">
        <v>46093.42</v>
      </c>
      <c r="K18" s="363">
        <v>52833.35</v>
      </c>
      <c r="L18" s="364">
        <v>48563.65</v>
      </c>
      <c r="M18" s="363">
        <v>53255.42</v>
      </c>
      <c r="N18" s="363">
        <v>53663.4</v>
      </c>
      <c r="O18" s="363">
        <v>58355.17</v>
      </c>
      <c r="P18" s="363">
        <v>60070.59</v>
      </c>
      <c r="Q18" s="363">
        <v>59626.32</v>
      </c>
      <c r="R18" s="363">
        <v>70859.539999999994</v>
      </c>
      <c r="S18" s="363">
        <v>70763.539999999994</v>
      </c>
      <c r="T18" s="363">
        <v>80888.11</v>
      </c>
      <c r="U18" s="363">
        <v>75863.289999999994</v>
      </c>
      <c r="V18" s="363">
        <v>85987.86</v>
      </c>
      <c r="W18" s="363">
        <v>87038.37</v>
      </c>
      <c r="X18" s="363">
        <v>88556.06</v>
      </c>
      <c r="Y18" s="363">
        <v>93215.78</v>
      </c>
      <c r="Z18" s="363">
        <v>103473.07</v>
      </c>
      <c r="AA18" s="363">
        <v>116732.42</v>
      </c>
      <c r="AB18" s="363">
        <v>118697.21</v>
      </c>
      <c r="AC18" s="363">
        <v>120214.92</v>
      </c>
      <c r="AD18" s="363">
        <v>137574.47</v>
      </c>
      <c r="AE18" s="363">
        <v>131588.42000000001</v>
      </c>
      <c r="AF18" s="363">
        <v>148947.97</v>
      </c>
      <c r="AG18" s="365"/>
      <c r="AH18" s="365"/>
      <c r="AI18" s="365"/>
      <c r="AJ18" s="365"/>
    </row>
    <row r="19" spans="1:36" s="366" customFormat="1">
      <c r="A19" s="359">
        <v>17</v>
      </c>
      <c r="B19" s="373">
        <v>30999.73</v>
      </c>
      <c r="C19" s="374">
        <v>36458.93</v>
      </c>
      <c r="D19" s="363">
        <v>39518.78</v>
      </c>
      <c r="E19" s="363">
        <v>43200.1</v>
      </c>
      <c r="F19" s="363">
        <v>38535.360000000001</v>
      </c>
      <c r="G19" s="363">
        <v>45087.01</v>
      </c>
      <c r="H19" s="363">
        <v>50186.76</v>
      </c>
      <c r="I19" s="363">
        <v>55125.97</v>
      </c>
      <c r="J19" s="363">
        <v>47293.49</v>
      </c>
      <c r="K19" s="363">
        <v>54033.42</v>
      </c>
      <c r="L19" s="364">
        <v>49763.73</v>
      </c>
      <c r="M19" s="363">
        <v>54455.5</v>
      </c>
      <c r="N19" s="363">
        <v>54863.48</v>
      </c>
      <c r="O19" s="363">
        <v>59555.25</v>
      </c>
      <c r="P19" s="363">
        <v>61270.66</v>
      </c>
      <c r="Q19" s="363">
        <v>61579.89</v>
      </c>
      <c r="R19" s="363">
        <v>72813.11</v>
      </c>
      <c r="S19" s="363">
        <v>73079.17</v>
      </c>
      <c r="T19" s="363">
        <v>82841.69</v>
      </c>
      <c r="U19" s="363">
        <v>78178.92</v>
      </c>
      <c r="V19" s="363">
        <v>87941.440000000002</v>
      </c>
      <c r="W19" s="363">
        <v>89609.38</v>
      </c>
      <c r="X19" s="363">
        <v>91127.07</v>
      </c>
      <c r="Y19" s="363">
        <v>95786.79</v>
      </c>
      <c r="Z19" s="363">
        <v>106044.08</v>
      </c>
      <c r="AA19" s="363">
        <v>119303.43</v>
      </c>
      <c r="AB19" s="363">
        <v>121977.92</v>
      </c>
      <c r="AC19" s="363">
        <v>123495.63</v>
      </c>
      <c r="AD19" s="363">
        <v>140855.18</v>
      </c>
      <c r="AE19" s="363">
        <v>134869.13</v>
      </c>
      <c r="AF19" s="363">
        <v>152228.68</v>
      </c>
      <c r="AG19" s="365"/>
      <c r="AH19" s="365"/>
      <c r="AI19" s="365"/>
      <c r="AJ19" s="365"/>
    </row>
    <row r="20" spans="1:36" s="366" customFormat="1">
      <c r="A20" s="359">
        <v>18</v>
      </c>
      <c r="B20" s="373">
        <v>31510.48</v>
      </c>
      <c r="C20" s="374">
        <v>36969.68</v>
      </c>
      <c r="D20" s="363">
        <v>40029.53</v>
      </c>
      <c r="E20" s="363">
        <v>43710.85</v>
      </c>
      <c r="F20" s="363">
        <v>39046.11</v>
      </c>
      <c r="G20" s="363">
        <v>45597.760000000002</v>
      </c>
      <c r="H20" s="363">
        <v>50697.51</v>
      </c>
      <c r="I20" s="363">
        <v>55636.72</v>
      </c>
      <c r="J20" s="363">
        <v>47804.24</v>
      </c>
      <c r="K20" s="363">
        <v>54544.17</v>
      </c>
      <c r="L20" s="364">
        <v>50274.48</v>
      </c>
      <c r="M20" s="363">
        <v>54966.25</v>
      </c>
      <c r="N20" s="363">
        <v>55374.23</v>
      </c>
      <c r="O20" s="363">
        <v>60066</v>
      </c>
      <c r="P20" s="363">
        <v>61781.41</v>
      </c>
      <c r="Q20" s="363">
        <v>62090.64</v>
      </c>
      <c r="R20" s="363">
        <v>73323.86</v>
      </c>
      <c r="S20" s="363">
        <v>73589.919999999998</v>
      </c>
      <c r="T20" s="363">
        <v>83352.44</v>
      </c>
      <c r="U20" s="363">
        <v>78689.67</v>
      </c>
      <c r="V20" s="363">
        <v>88452.19</v>
      </c>
      <c r="W20" s="363">
        <v>90120.13</v>
      </c>
      <c r="X20" s="363">
        <v>91637.82</v>
      </c>
      <c r="Y20" s="363">
        <v>96297.54</v>
      </c>
      <c r="Z20" s="363">
        <v>106554.83</v>
      </c>
      <c r="AA20" s="363">
        <v>119814.18</v>
      </c>
      <c r="AB20" s="363">
        <v>122488.67</v>
      </c>
      <c r="AC20" s="363">
        <v>124006.38</v>
      </c>
      <c r="AD20" s="363">
        <v>141365.93</v>
      </c>
      <c r="AE20" s="363">
        <v>135379.88</v>
      </c>
      <c r="AF20" s="363">
        <v>152739.43</v>
      </c>
      <c r="AG20" s="365"/>
      <c r="AH20" s="365"/>
      <c r="AI20" s="365"/>
      <c r="AJ20" s="365"/>
    </row>
    <row r="21" spans="1:36" s="366" customFormat="1">
      <c r="A21" s="359">
        <v>19</v>
      </c>
      <c r="B21" s="373">
        <v>32054.68</v>
      </c>
      <c r="C21" s="375">
        <v>37513.879999999997</v>
      </c>
      <c r="D21" s="363">
        <v>40573.730000000003</v>
      </c>
      <c r="E21" s="363">
        <v>44255.06</v>
      </c>
      <c r="F21" s="363">
        <v>40318.199999999997</v>
      </c>
      <c r="G21" s="363">
        <v>46869.84</v>
      </c>
      <c r="H21" s="363">
        <v>51969.59</v>
      </c>
      <c r="I21" s="363">
        <v>56908.800000000003</v>
      </c>
      <c r="J21" s="363">
        <v>49004.31</v>
      </c>
      <c r="K21" s="363">
        <v>55744.25</v>
      </c>
      <c r="L21" s="364">
        <v>51474.55</v>
      </c>
      <c r="M21" s="363">
        <v>56166.32</v>
      </c>
      <c r="N21" s="363">
        <v>56574.3</v>
      </c>
      <c r="O21" s="363">
        <v>61266.07</v>
      </c>
      <c r="P21" s="363">
        <v>62981.48</v>
      </c>
      <c r="Q21" s="363">
        <v>64044.21</v>
      </c>
      <c r="R21" s="363">
        <v>75277.429999999993</v>
      </c>
      <c r="S21" s="363">
        <v>75905.56</v>
      </c>
      <c r="T21" s="363">
        <v>85306.01</v>
      </c>
      <c r="U21" s="363">
        <v>81005.31</v>
      </c>
      <c r="V21" s="363">
        <v>90405.759999999995</v>
      </c>
      <c r="W21" s="363">
        <v>92691.14</v>
      </c>
      <c r="X21" s="363">
        <v>94208.82</v>
      </c>
      <c r="Y21" s="363">
        <v>98868.55</v>
      </c>
      <c r="Z21" s="363">
        <v>109125.84</v>
      </c>
      <c r="AA21" s="363">
        <v>122385.19</v>
      </c>
      <c r="AB21" s="363">
        <v>125769.38</v>
      </c>
      <c r="AC21" s="363">
        <v>127287.09</v>
      </c>
      <c r="AD21" s="363">
        <v>144646.64000000001</v>
      </c>
      <c r="AE21" s="363">
        <v>138660.59</v>
      </c>
      <c r="AF21" s="363">
        <v>156020.14000000001</v>
      </c>
      <c r="AG21" s="365"/>
      <c r="AH21" s="365"/>
      <c r="AI21" s="365"/>
      <c r="AJ21" s="365"/>
    </row>
    <row r="22" spans="1:36" s="366" customFormat="1">
      <c r="A22" s="359">
        <v>20</v>
      </c>
      <c r="B22" s="373">
        <v>32054.68</v>
      </c>
      <c r="C22" s="375">
        <v>37513.879999999997</v>
      </c>
      <c r="D22" s="363">
        <v>40573.730000000003</v>
      </c>
      <c r="E22" s="363">
        <v>44255.06</v>
      </c>
      <c r="F22" s="363">
        <v>40318.199999999997</v>
      </c>
      <c r="G22" s="363">
        <v>46869.84</v>
      </c>
      <c r="H22" s="363">
        <v>51969.59</v>
      </c>
      <c r="I22" s="363">
        <v>56908.800000000003</v>
      </c>
      <c r="J22" s="363">
        <v>49004.31</v>
      </c>
      <c r="K22" s="363">
        <v>55744.25</v>
      </c>
      <c r="L22" s="364">
        <v>51474.55</v>
      </c>
      <c r="M22" s="363">
        <v>56166.32</v>
      </c>
      <c r="N22" s="363">
        <v>56574.3</v>
      </c>
      <c r="O22" s="363">
        <v>61266.07</v>
      </c>
      <c r="P22" s="363">
        <v>62981.48</v>
      </c>
      <c r="Q22" s="363">
        <v>64044.21</v>
      </c>
      <c r="R22" s="363">
        <v>75277.429999999993</v>
      </c>
      <c r="S22" s="363">
        <v>75905.56</v>
      </c>
      <c r="T22" s="363">
        <v>85306.01</v>
      </c>
      <c r="U22" s="363">
        <v>81005.31</v>
      </c>
      <c r="V22" s="363">
        <v>90405.759999999995</v>
      </c>
      <c r="W22" s="363">
        <v>92691.14</v>
      </c>
      <c r="X22" s="363">
        <v>94208.82</v>
      </c>
      <c r="Y22" s="363">
        <v>98868.55</v>
      </c>
      <c r="Z22" s="363">
        <v>109125.84</v>
      </c>
      <c r="AA22" s="363">
        <v>122385.19</v>
      </c>
      <c r="AB22" s="363">
        <v>125769.38</v>
      </c>
      <c r="AC22" s="363">
        <v>127287.09</v>
      </c>
      <c r="AD22" s="363">
        <v>144646.64000000001</v>
      </c>
      <c r="AE22" s="363">
        <v>138660.59</v>
      </c>
      <c r="AF22" s="363">
        <v>156020.14000000001</v>
      </c>
      <c r="AG22" s="365"/>
      <c r="AH22" s="365"/>
      <c r="AI22" s="365"/>
      <c r="AJ22" s="365"/>
    </row>
    <row r="23" spans="1:36" s="366" customFormat="1">
      <c r="A23" s="359">
        <v>21</v>
      </c>
      <c r="B23" s="373">
        <v>32598.89</v>
      </c>
      <c r="C23" s="375">
        <v>38058.089999999997</v>
      </c>
      <c r="D23" s="363">
        <v>41117.94</v>
      </c>
      <c r="E23" s="363">
        <v>44799.26</v>
      </c>
      <c r="F23" s="363">
        <v>41590.28</v>
      </c>
      <c r="G23" s="363">
        <v>48141.93</v>
      </c>
      <c r="H23" s="363">
        <v>53241.68</v>
      </c>
      <c r="I23" s="363">
        <v>58180.89</v>
      </c>
      <c r="J23" s="363">
        <v>50204.39</v>
      </c>
      <c r="K23" s="363">
        <v>56944.32</v>
      </c>
      <c r="L23" s="364">
        <v>52674.62</v>
      </c>
      <c r="M23" s="363">
        <v>57366.39</v>
      </c>
      <c r="N23" s="363">
        <v>57774.37</v>
      </c>
      <c r="O23" s="363">
        <v>62466.14</v>
      </c>
      <c r="P23" s="363">
        <v>64181.56</v>
      </c>
      <c r="Q23" s="363">
        <v>65997.78</v>
      </c>
      <c r="R23" s="363">
        <v>77231</v>
      </c>
      <c r="S23" s="363">
        <v>78221.19</v>
      </c>
      <c r="T23" s="363">
        <v>87259.58</v>
      </c>
      <c r="U23" s="363">
        <v>83320.94</v>
      </c>
      <c r="V23" s="363">
        <v>92359.33</v>
      </c>
      <c r="W23" s="363">
        <v>95262.15</v>
      </c>
      <c r="X23" s="363">
        <v>96779.83</v>
      </c>
      <c r="Y23" s="363">
        <v>101439.56</v>
      </c>
      <c r="Z23" s="363">
        <v>111696.85</v>
      </c>
      <c r="AA23" s="363">
        <v>124956.2</v>
      </c>
      <c r="AB23" s="363">
        <v>129050.09</v>
      </c>
      <c r="AC23" s="363">
        <v>130567.8</v>
      </c>
      <c r="AD23" s="363">
        <v>147927.35</v>
      </c>
      <c r="AE23" s="363">
        <v>141941.29999999999</v>
      </c>
      <c r="AF23" s="363">
        <v>159300.85</v>
      </c>
      <c r="AG23" s="365"/>
      <c r="AH23" s="365"/>
      <c r="AI23" s="365"/>
      <c r="AJ23" s="365"/>
    </row>
    <row r="24" spans="1:36" s="366" customFormat="1">
      <c r="A24" s="359">
        <v>22</v>
      </c>
      <c r="B24" s="373">
        <v>32598.89</v>
      </c>
      <c r="C24" s="375">
        <v>38058.089999999997</v>
      </c>
      <c r="D24" s="363">
        <v>41117.94</v>
      </c>
      <c r="E24" s="363">
        <v>44799.26</v>
      </c>
      <c r="F24" s="363">
        <v>41590.28</v>
      </c>
      <c r="G24" s="363">
        <v>48141.93</v>
      </c>
      <c r="H24" s="363">
        <v>53241.68</v>
      </c>
      <c r="I24" s="363">
        <v>58180.89</v>
      </c>
      <c r="J24" s="363">
        <v>50204.39</v>
      </c>
      <c r="K24" s="363">
        <v>56944.32</v>
      </c>
      <c r="L24" s="364">
        <v>52674.62</v>
      </c>
      <c r="M24" s="363">
        <v>57366.39</v>
      </c>
      <c r="N24" s="363">
        <v>57774.37</v>
      </c>
      <c r="O24" s="363">
        <v>62466.14</v>
      </c>
      <c r="P24" s="363">
        <v>64181.56</v>
      </c>
      <c r="Q24" s="363">
        <v>65997.78</v>
      </c>
      <c r="R24" s="363">
        <v>77231</v>
      </c>
      <c r="S24" s="363">
        <v>78221.19</v>
      </c>
      <c r="T24" s="363">
        <v>87259.58</v>
      </c>
      <c r="U24" s="363">
        <v>83320.94</v>
      </c>
      <c r="V24" s="363">
        <v>92359.33</v>
      </c>
      <c r="W24" s="363">
        <v>95262.15</v>
      </c>
      <c r="X24" s="363">
        <v>96779.83</v>
      </c>
      <c r="Y24" s="363">
        <v>101439.56</v>
      </c>
      <c r="Z24" s="363">
        <v>111696.85</v>
      </c>
      <c r="AA24" s="363">
        <v>124956.2</v>
      </c>
      <c r="AB24" s="363">
        <v>129050.09</v>
      </c>
      <c r="AC24" s="363">
        <v>130567.8</v>
      </c>
      <c r="AD24" s="363">
        <v>147927.35</v>
      </c>
      <c r="AE24" s="363">
        <v>141941.29999999999</v>
      </c>
      <c r="AF24" s="363">
        <v>159300.85</v>
      </c>
      <c r="AG24" s="365"/>
      <c r="AH24" s="365"/>
      <c r="AI24" s="365"/>
      <c r="AJ24" s="365"/>
    </row>
    <row r="25" spans="1:36" s="366" customFormat="1">
      <c r="A25" s="359">
        <v>23</v>
      </c>
      <c r="B25" s="376">
        <v>33143.089999999997</v>
      </c>
      <c r="C25" s="363">
        <v>38602.29</v>
      </c>
      <c r="D25" s="363">
        <v>41662.14</v>
      </c>
      <c r="E25" s="363">
        <v>45343.47</v>
      </c>
      <c r="F25" s="363">
        <v>42862.36</v>
      </c>
      <c r="G25" s="363">
        <v>49414.01</v>
      </c>
      <c r="H25" s="363">
        <v>54513.760000000002</v>
      </c>
      <c r="I25" s="363">
        <v>59452.97</v>
      </c>
      <c r="J25" s="363">
        <v>51404.46</v>
      </c>
      <c r="K25" s="363">
        <v>58144.39</v>
      </c>
      <c r="L25" s="364">
        <v>53874.7</v>
      </c>
      <c r="M25" s="363">
        <v>58566.47</v>
      </c>
      <c r="N25" s="363">
        <v>58974.45</v>
      </c>
      <c r="O25" s="363">
        <v>63666.22</v>
      </c>
      <c r="P25" s="363">
        <v>65381.63</v>
      </c>
      <c r="Q25" s="363">
        <v>67951.350000000006</v>
      </c>
      <c r="R25" s="363">
        <v>79184.570000000007</v>
      </c>
      <c r="S25" s="363">
        <v>80536.820000000007</v>
      </c>
      <c r="T25" s="363">
        <v>89213.15</v>
      </c>
      <c r="U25" s="363">
        <v>85636.57</v>
      </c>
      <c r="V25" s="363">
        <v>94312.9</v>
      </c>
      <c r="W25" s="363">
        <v>97833.16</v>
      </c>
      <c r="X25" s="363">
        <v>99350.84</v>
      </c>
      <c r="Y25" s="363">
        <v>104010.56</v>
      </c>
      <c r="Z25" s="363">
        <v>114267.85</v>
      </c>
      <c r="AA25" s="363">
        <v>127527.2</v>
      </c>
      <c r="AB25" s="363">
        <v>132330.79999999999</v>
      </c>
      <c r="AC25" s="363">
        <v>133848.51</v>
      </c>
      <c r="AD25" s="363">
        <v>151208.06</v>
      </c>
      <c r="AE25" s="363">
        <v>145222.01</v>
      </c>
      <c r="AF25" s="363">
        <v>162581.56</v>
      </c>
      <c r="AG25" s="365"/>
      <c r="AH25" s="365"/>
      <c r="AI25" s="365"/>
      <c r="AJ25" s="365"/>
    </row>
    <row r="26" spans="1:36" s="366" customFormat="1">
      <c r="A26" s="359">
        <v>24</v>
      </c>
      <c r="B26" s="374">
        <v>33653.839999999997</v>
      </c>
      <c r="C26" s="363">
        <v>39113.040000000001</v>
      </c>
      <c r="D26" s="363">
        <v>42172.89</v>
      </c>
      <c r="E26" s="363">
        <v>45854.22</v>
      </c>
      <c r="F26" s="363">
        <v>43373.11</v>
      </c>
      <c r="G26" s="363">
        <v>49924.76</v>
      </c>
      <c r="H26" s="363">
        <v>55024.51</v>
      </c>
      <c r="I26" s="363">
        <v>59963.72</v>
      </c>
      <c r="J26" s="363">
        <v>51915.21</v>
      </c>
      <c r="K26" s="363">
        <v>58655.14</v>
      </c>
      <c r="L26" s="364">
        <v>54385.45</v>
      </c>
      <c r="M26" s="363">
        <v>59077.22</v>
      </c>
      <c r="N26" s="363">
        <v>59485.2</v>
      </c>
      <c r="O26" s="363">
        <v>64176.97</v>
      </c>
      <c r="P26" s="363">
        <v>65892.38</v>
      </c>
      <c r="Q26" s="363">
        <v>68462.100000000006</v>
      </c>
      <c r="R26" s="363">
        <v>79695.320000000007</v>
      </c>
      <c r="S26" s="363">
        <v>81047.570000000007</v>
      </c>
      <c r="T26" s="363">
        <v>89723.9</v>
      </c>
      <c r="U26" s="363">
        <v>86147.32</v>
      </c>
      <c r="V26" s="363">
        <v>94823.65</v>
      </c>
      <c r="W26" s="363">
        <v>98343.91</v>
      </c>
      <c r="X26" s="363">
        <v>99861.59</v>
      </c>
      <c r="Y26" s="363">
        <v>104521.31</v>
      </c>
      <c r="Z26" s="363">
        <v>114778.6</v>
      </c>
      <c r="AA26" s="363">
        <v>128037.95</v>
      </c>
      <c r="AB26" s="363">
        <v>132841.54999999999</v>
      </c>
      <c r="AC26" s="363">
        <v>134359.26</v>
      </c>
      <c r="AD26" s="363">
        <v>151718.81</v>
      </c>
      <c r="AE26" s="363">
        <v>145732.76</v>
      </c>
      <c r="AF26" s="363">
        <v>163092.31</v>
      </c>
      <c r="AG26" s="365"/>
      <c r="AH26" s="365"/>
      <c r="AI26" s="365"/>
      <c r="AJ26" s="365"/>
    </row>
    <row r="27" spans="1:36" s="366" customFormat="1">
      <c r="A27" s="359">
        <v>25</v>
      </c>
      <c r="B27" s="374">
        <v>34198.050000000003</v>
      </c>
      <c r="C27" s="363">
        <v>39657.25</v>
      </c>
      <c r="D27" s="363">
        <v>42717.1</v>
      </c>
      <c r="E27" s="363">
        <v>46398.42</v>
      </c>
      <c r="F27" s="363">
        <v>44645.19</v>
      </c>
      <c r="G27" s="363">
        <v>51196.84</v>
      </c>
      <c r="H27" s="363">
        <v>56296.59</v>
      </c>
      <c r="I27" s="363">
        <v>61235.8</v>
      </c>
      <c r="J27" s="363">
        <v>53115.28</v>
      </c>
      <c r="K27" s="363">
        <v>59855.21</v>
      </c>
      <c r="L27" s="364">
        <v>55585.52</v>
      </c>
      <c r="M27" s="363">
        <v>60277.29</v>
      </c>
      <c r="N27" s="363">
        <v>60685.27</v>
      </c>
      <c r="O27" s="363">
        <v>65377.04</v>
      </c>
      <c r="P27" s="363">
        <v>67092.45</v>
      </c>
      <c r="Q27" s="363">
        <v>68462.100000000006</v>
      </c>
      <c r="R27" s="363">
        <v>79695.320000000007</v>
      </c>
      <c r="S27" s="363">
        <v>81047.570000000007</v>
      </c>
      <c r="T27" s="363">
        <v>89723.9</v>
      </c>
      <c r="U27" s="363">
        <v>86147.32</v>
      </c>
      <c r="V27" s="363">
        <v>94823.65</v>
      </c>
      <c r="W27" s="363">
        <v>98343.91</v>
      </c>
      <c r="X27" s="363">
        <v>99861.59</v>
      </c>
      <c r="Y27" s="363">
        <v>104521.31</v>
      </c>
      <c r="Z27" s="363">
        <v>114778.6</v>
      </c>
      <c r="AA27" s="363">
        <v>128037.95</v>
      </c>
      <c r="AB27" s="363">
        <v>132841.54999999999</v>
      </c>
      <c r="AC27" s="363">
        <v>134359.26</v>
      </c>
      <c r="AD27" s="363">
        <v>151718.81</v>
      </c>
      <c r="AE27" s="363">
        <v>145732.76</v>
      </c>
      <c r="AF27" s="363">
        <v>163092.31</v>
      </c>
      <c r="AG27" s="365"/>
      <c r="AH27" s="365"/>
      <c r="AI27" s="365"/>
      <c r="AJ27" s="365"/>
    </row>
    <row r="28" spans="1:36" s="366" customFormat="1">
      <c r="A28" s="359">
        <v>26</v>
      </c>
      <c r="B28" s="374">
        <v>34198.050000000003</v>
      </c>
      <c r="C28" s="363">
        <v>39657.25</v>
      </c>
      <c r="D28" s="363">
        <v>42717.1</v>
      </c>
      <c r="E28" s="363">
        <v>46398.42</v>
      </c>
      <c r="F28" s="363">
        <v>44645.19</v>
      </c>
      <c r="G28" s="363">
        <v>51196.84</v>
      </c>
      <c r="H28" s="363">
        <v>56296.59</v>
      </c>
      <c r="I28" s="363">
        <v>61235.8</v>
      </c>
      <c r="J28" s="363">
        <v>53115.28</v>
      </c>
      <c r="K28" s="363">
        <v>59855.21</v>
      </c>
      <c r="L28" s="364">
        <v>55585.52</v>
      </c>
      <c r="M28" s="363">
        <v>60277.29</v>
      </c>
      <c r="N28" s="363">
        <v>60685.27</v>
      </c>
      <c r="O28" s="363">
        <v>65377.04</v>
      </c>
      <c r="P28" s="363">
        <v>67092.45</v>
      </c>
      <c r="Q28" s="363">
        <v>68462.100000000006</v>
      </c>
      <c r="R28" s="363">
        <v>79695.320000000007</v>
      </c>
      <c r="S28" s="363">
        <v>81047.570000000007</v>
      </c>
      <c r="T28" s="363">
        <v>89723.9</v>
      </c>
      <c r="U28" s="363">
        <v>86147.32</v>
      </c>
      <c r="V28" s="363">
        <v>94823.65</v>
      </c>
      <c r="W28" s="363">
        <v>98343.91</v>
      </c>
      <c r="X28" s="363">
        <v>99861.59</v>
      </c>
      <c r="Y28" s="363">
        <v>104521.31</v>
      </c>
      <c r="Z28" s="363">
        <v>114778.6</v>
      </c>
      <c r="AA28" s="363">
        <v>128037.95</v>
      </c>
      <c r="AB28" s="363">
        <v>132841.54999999999</v>
      </c>
      <c r="AC28" s="363">
        <v>134359.26</v>
      </c>
      <c r="AD28" s="363">
        <v>151718.81</v>
      </c>
      <c r="AE28" s="363">
        <v>145732.76</v>
      </c>
      <c r="AF28" s="363">
        <v>163092.31</v>
      </c>
      <c r="AG28" s="365"/>
      <c r="AH28" s="365"/>
      <c r="AI28" s="365"/>
      <c r="AJ28" s="365"/>
    </row>
    <row r="29" spans="1:36" s="366" customFormat="1">
      <c r="A29" s="359">
        <v>27</v>
      </c>
      <c r="B29" s="374">
        <v>35053.480000000003</v>
      </c>
      <c r="C29" s="363">
        <v>40512.68</v>
      </c>
      <c r="D29" s="363">
        <v>43572.53</v>
      </c>
      <c r="E29" s="363">
        <v>47253.86</v>
      </c>
      <c r="F29" s="363">
        <v>45917.27</v>
      </c>
      <c r="G29" s="363">
        <v>52468.92</v>
      </c>
      <c r="H29" s="363">
        <v>57568.67</v>
      </c>
      <c r="I29" s="363">
        <v>62507.88</v>
      </c>
      <c r="J29" s="363">
        <v>54315.360000000001</v>
      </c>
      <c r="K29" s="363">
        <v>61055.29</v>
      </c>
      <c r="L29" s="364">
        <v>56785.59</v>
      </c>
      <c r="M29" s="363">
        <v>61477.36</v>
      </c>
      <c r="N29" s="363">
        <v>61885.34</v>
      </c>
      <c r="O29" s="363">
        <v>66577.11</v>
      </c>
      <c r="P29" s="363">
        <v>68292.53</v>
      </c>
      <c r="Q29" s="363">
        <v>68462.100000000006</v>
      </c>
      <c r="R29" s="363">
        <v>79695.320000000007</v>
      </c>
      <c r="S29" s="363">
        <v>81047.570000000007</v>
      </c>
      <c r="T29" s="363">
        <v>89723.9</v>
      </c>
      <c r="U29" s="363">
        <v>86147.32</v>
      </c>
      <c r="V29" s="363">
        <v>94823.65</v>
      </c>
      <c r="W29" s="363">
        <v>98343.91</v>
      </c>
      <c r="X29" s="363">
        <v>99861.59</v>
      </c>
      <c r="Y29" s="363">
        <v>104521.31</v>
      </c>
      <c r="Z29" s="363">
        <v>114778.6</v>
      </c>
      <c r="AA29" s="363">
        <v>128037.95</v>
      </c>
      <c r="AB29" s="363">
        <v>132841.54999999999</v>
      </c>
      <c r="AC29" s="363">
        <v>134359.26</v>
      </c>
      <c r="AD29" s="363">
        <v>151718.81</v>
      </c>
      <c r="AE29" s="363">
        <v>145732.76</v>
      </c>
      <c r="AF29" s="363">
        <v>163092.31</v>
      </c>
      <c r="AG29" s="365"/>
      <c r="AH29" s="365"/>
      <c r="AI29" s="365"/>
      <c r="AJ29" s="365"/>
    </row>
    <row r="30" spans="1:36" s="366" customFormat="1">
      <c r="A30" s="359">
        <v>28</v>
      </c>
      <c r="B30" s="374">
        <v>35053.480000000003</v>
      </c>
      <c r="C30" s="363">
        <v>40512.68</v>
      </c>
      <c r="D30" s="363">
        <v>43572.53</v>
      </c>
      <c r="E30" s="363">
        <v>47253.86</v>
      </c>
      <c r="F30" s="363">
        <v>45917.27</v>
      </c>
      <c r="G30" s="363">
        <v>52468.92</v>
      </c>
      <c r="H30" s="363">
        <v>57568.67</v>
      </c>
      <c r="I30" s="363">
        <v>62507.88</v>
      </c>
      <c r="J30" s="363">
        <v>54315.360000000001</v>
      </c>
      <c r="K30" s="363">
        <v>61055.29</v>
      </c>
      <c r="L30" s="364">
        <v>56785.59</v>
      </c>
      <c r="M30" s="363">
        <v>61477.36</v>
      </c>
      <c r="N30" s="363">
        <v>61885.34</v>
      </c>
      <c r="O30" s="363">
        <v>66577.11</v>
      </c>
      <c r="P30" s="363">
        <v>68292.53</v>
      </c>
      <c r="Q30" s="363">
        <v>68462.100000000006</v>
      </c>
      <c r="R30" s="363">
        <v>79695.320000000007</v>
      </c>
      <c r="S30" s="363">
        <v>81047.570000000007</v>
      </c>
      <c r="T30" s="363">
        <v>89723.9</v>
      </c>
      <c r="U30" s="363">
        <v>86147.32</v>
      </c>
      <c r="V30" s="363">
        <v>94823.65</v>
      </c>
      <c r="W30" s="363">
        <v>98343.91</v>
      </c>
      <c r="X30" s="363">
        <v>99861.59</v>
      </c>
      <c r="Y30" s="363">
        <v>104521.31</v>
      </c>
      <c r="Z30" s="363">
        <v>114778.6</v>
      </c>
      <c r="AA30" s="363">
        <v>128037.95</v>
      </c>
      <c r="AB30" s="363">
        <v>132841.54999999999</v>
      </c>
      <c r="AC30" s="363">
        <v>134359.26</v>
      </c>
      <c r="AD30" s="363">
        <v>151718.81</v>
      </c>
      <c r="AE30" s="363">
        <v>145732.76</v>
      </c>
      <c r="AF30" s="363">
        <v>163092.31</v>
      </c>
      <c r="AG30" s="365"/>
      <c r="AH30" s="365"/>
      <c r="AI30" s="365"/>
      <c r="AJ30" s="365"/>
    </row>
    <row r="31" spans="1:36" s="366" customFormat="1">
      <c r="A31" s="359">
        <v>29</v>
      </c>
      <c r="B31" s="374">
        <v>35908.910000000003</v>
      </c>
      <c r="C31" s="363">
        <v>41368.11</v>
      </c>
      <c r="D31" s="363">
        <v>44427.96</v>
      </c>
      <c r="E31" s="363">
        <v>48109.29</v>
      </c>
      <c r="F31" s="363">
        <v>47189.35</v>
      </c>
      <c r="G31" s="363">
        <v>53741</v>
      </c>
      <c r="H31" s="363">
        <v>58840.75</v>
      </c>
      <c r="I31" s="363">
        <v>63779.96</v>
      </c>
      <c r="J31" s="363">
        <v>55515.43</v>
      </c>
      <c r="K31" s="363">
        <v>62255.360000000001</v>
      </c>
      <c r="L31" s="364">
        <v>57985.67</v>
      </c>
      <c r="M31" s="363">
        <v>62677.440000000002</v>
      </c>
      <c r="N31" s="363">
        <v>63085.42</v>
      </c>
      <c r="O31" s="363">
        <v>67777.19</v>
      </c>
      <c r="P31" s="363">
        <v>69492.600000000006</v>
      </c>
      <c r="Q31" s="363">
        <v>68462.100000000006</v>
      </c>
      <c r="R31" s="363">
        <v>79695.320000000007</v>
      </c>
      <c r="S31" s="363">
        <v>81047.570000000007</v>
      </c>
      <c r="T31" s="363">
        <v>89723.9</v>
      </c>
      <c r="U31" s="363">
        <v>86147.32</v>
      </c>
      <c r="V31" s="363">
        <v>94823.65</v>
      </c>
      <c r="W31" s="363">
        <v>98343.91</v>
      </c>
      <c r="X31" s="363">
        <v>99861.59</v>
      </c>
      <c r="Y31" s="363">
        <v>104521.31</v>
      </c>
      <c r="Z31" s="363">
        <v>114778.6</v>
      </c>
      <c r="AA31" s="363">
        <v>128037.95</v>
      </c>
      <c r="AB31" s="363">
        <v>132841.54999999999</v>
      </c>
      <c r="AC31" s="363">
        <v>134359.26</v>
      </c>
      <c r="AD31" s="363">
        <v>151718.81</v>
      </c>
      <c r="AE31" s="363">
        <v>145732.76</v>
      </c>
      <c r="AF31" s="363">
        <v>163092.31</v>
      </c>
      <c r="AG31" s="365"/>
      <c r="AH31" s="365"/>
      <c r="AI31" s="365"/>
      <c r="AJ31" s="365"/>
    </row>
    <row r="32" spans="1:36" s="366" customFormat="1">
      <c r="A32" s="359">
        <v>30</v>
      </c>
      <c r="B32" s="374">
        <v>36419.660000000003</v>
      </c>
      <c r="C32" s="363">
        <v>41878.86</v>
      </c>
      <c r="D32" s="363">
        <v>44938.71</v>
      </c>
      <c r="E32" s="363">
        <v>48620.04</v>
      </c>
      <c r="F32" s="363">
        <v>47700.1</v>
      </c>
      <c r="G32" s="363">
        <v>54251.75</v>
      </c>
      <c r="H32" s="363">
        <v>59351.5</v>
      </c>
      <c r="I32" s="363">
        <v>64290.71</v>
      </c>
      <c r="J32" s="363">
        <v>56026.18</v>
      </c>
      <c r="K32" s="363">
        <v>62766.11</v>
      </c>
      <c r="L32" s="364">
        <v>58496.42</v>
      </c>
      <c r="M32" s="363">
        <v>63188.19</v>
      </c>
      <c r="N32" s="363">
        <v>63596.17</v>
      </c>
      <c r="O32" s="363">
        <v>68287.94</v>
      </c>
      <c r="P32" s="363">
        <v>70003.350000000006</v>
      </c>
      <c r="Q32" s="363">
        <v>68972.850000000006</v>
      </c>
      <c r="R32" s="363">
        <v>80206.070000000007</v>
      </c>
      <c r="S32" s="363">
        <v>81558.320000000007</v>
      </c>
      <c r="T32" s="363">
        <v>90234.65</v>
      </c>
      <c r="U32" s="363">
        <v>86658.07</v>
      </c>
      <c r="V32" s="363">
        <v>95334.399999999994</v>
      </c>
      <c r="W32" s="363">
        <v>98854.66</v>
      </c>
      <c r="X32" s="363">
        <v>100372.34</v>
      </c>
      <c r="Y32" s="363">
        <v>105032.06</v>
      </c>
      <c r="Z32" s="363">
        <v>115289.35</v>
      </c>
      <c r="AA32" s="363">
        <v>128548.7</v>
      </c>
      <c r="AB32" s="363">
        <v>133352.29999999999</v>
      </c>
      <c r="AC32" s="363">
        <v>134870.01</v>
      </c>
      <c r="AD32" s="363">
        <v>152229.56</v>
      </c>
      <c r="AE32" s="363">
        <v>146243.51</v>
      </c>
      <c r="AF32" s="363">
        <v>163603.06</v>
      </c>
      <c r="AG32" s="365"/>
      <c r="AH32" s="365"/>
      <c r="AI32" s="365"/>
      <c r="AJ32" s="365"/>
    </row>
    <row r="36" spans="2:2">
      <c r="B36" s="368"/>
    </row>
  </sheetData>
  <sheetProtection algorithmName="SHA-512" hashValue="1cHS8R0WphF8oxmLt/7mUYHKTy+7ty0cnsIQ+Nq2i3Z5Ag1UJsO7B3IAczixw+BhATjZvUu5pqXzwyhV/Bxzsg==" saltValue="dKtMeAcjZPtcgKNt8JE9HA==" spinCount="100000" sheet="1" objects="1" scenarios="1" formatColumns="0" formatRows="0"/>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6CDF20-B050-43D9-848F-3AA99C25F0E4}">
  <dimension ref="A1:AJ36"/>
  <sheetViews>
    <sheetView workbookViewId="0">
      <selection activeCell="Q19" sqref="Q19"/>
    </sheetView>
  </sheetViews>
  <sheetFormatPr baseColWidth="10" defaultColWidth="11.42578125" defaultRowHeight="12.75"/>
  <cols>
    <col min="1" max="1" width="3.28515625" style="367" customWidth="1"/>
    <col min="2" max="16" width="9.7109375" style="369" hidden="1" customWidth="1"/>
    <col min="17" max="31" width="9.7109375" style="369" customWidth="1"/>
    <col min="32" max="32" width="10.28515625" style="369" customWidth="1"/>
    <col min="33" max="16384" width="11.42578125" style="369"/>
  </cols>
  <sheetData>
    <row r="1" spans="1:36" s="362" customFormat="1" ht="25.5">
      <c r="A1" s="358"/>
      <c r="B1" s="359" t="s">
        <v>362</v>
      </c>
      <c r="C1" s="359" t="s">
        <v>363</v>
      </c>
      <c r="D1" s="359" t="s">
        <v>364</v>
      </c>
      <c r="E1" s="359" t="s">
        <v>365</v>
      </c>
      <c r="F1" s="359" t="s">
        <v>366</v>
      </c>
      <c r="G1" s="359" t="s">
        <v>367</v>
      </c>
      <c r="H1" s="359" t="s">
        <v>368</v>
      </c>
      <c r="I1" s="359" t="s">
        <v>369</v>
      </c>
      <c r="J1" s="359" t="s">
        <v>370</v>
      </c>
      <c r="K1" s="359" t="s">
        <v>371</v>
      </c>
      <c r="L1" s="359" t="s">
        <v>372</v>
      </c>
      <c r="M1" s="359" t="s">
        <v>373</v>
      </c>
      <c r="N1" s="359" t="s">
        <v>374</v>
      </c>
      <c r="O1" s="359" t="s">
        <v>375</v>
      </c>
      <c r="P1" s="359" t="s">
        <v>376</v>
      </c>
      <c r="Q1" s="359" t="s">
        <v>377</v>
      </c>
      <c r="R1" s="360" t="s">
        <v>378</v>
      </c>
      <c r="S1" s="359" t="s">
        <v>379</v>
      </c>
      <c r="T1" s="360" t="s">
        <v>380</v>
      </c>
      <c r="U1" s="359" t="s">
        <v>381</v>
      </c>
      <c r="V1" s="360" t="s">
        <v>382</v>
      </c>
      <c r="W1" s="359" t="s">
        <v>383</v>
      </c>
      <c r="X1" s="359" t="s">
        <v>384</v>
      </c>
      <c r="Y1" s="359" t="s">
        <v>385</v>
      </c>
      <c r="Z1" s="359" t="s">
        <v>386</v>
      </c>
      <c r="AA1" s="359" t="s">
        <v>387</v>
      </c>
      <c r="AB1" s="359" t="s">
        <v>388</v>
      </c>
      <c r="AC1" s="359" t="s">
        <v>389</v>
      </c>
      <c r="AD1" s="359" t="s">
        <v>390</v>
      </c>
      <c r="AE1" s="359" t="s">
        <v>391</v>
      </c>
      <c r="AF1" s="359" t="s">
        <v>392</v>
      </c>
      <c r="AG1" s="361"/>
      <c r="AH1" s="361"/>
      <c r="AI1" s="361"/>
      <c r="AJ1" s="361"/>
    </row>
    <row r="2" spans="1:36" s="366" customFormat="1">
      <c r="A2" s="359">
        <v>0</v>
      </c>
      <c r="B2" s="373">
        <v>26513.43</v>
      </c>
      <c r="C2" s="373">
        <v>30888.38</v>
      </c>
      <c r="D2" s="374">
        <v>33888.230000000003</v>
      </c>
      <c r="E2" s="363">
        <v>37497.370000000003</v>
      </c>
      <c r="F2" s="373">
        <v>27335.41</v>
      </c>
      <c r="G2" s="374">
        <v>33758.589999999997</v>
      </c>
      <c r="H2" s="363">
        <v>38758.339999999997</v>
      </c>
      <c r="I2" s="363">
        <v>43600.7</v>
      </c>
      <c r="J2" s="374">
        <v>36267.75</v>
      </c>
      <c r="K2" s="363">
        <v>42875.519999999997</v>
      </c>
      <c r="L2" s="364">
        <v>38689.550000000003</v>
      </c>
      <c r="M2" s="363">
        <v>43289.32</v>
      </c>
      <c r="N2" s="363">
        <v>43689.3</v>
      </c>
      <c r="O2" s="363">
        <v>48289.07</v>
      </c>
      <c r="P2" s="363">
        <v>49970.84</v>
      </c>
      <c r="Q2" s="363">
        <v>42222.65</v>
      </c>
      <c r="R2" s="363">
        <v>53235.6</v>
      </c>
      <c r="S2" s="363">
        <v>51011.71</v>
      </c>
      <c r="T2" s="363">
        <v>63067.53</v>
      </c>
      <c r="U2" s="363">
        <v>56011.46</v>
      </c>
      <c r="V2" s="363">
        <v>68067.28</v>
      </c>
      <c r="W2" s="363">
        <v>65465.21</v>
      </c>
      <c r="X2" s="363">
        <v>66953.13</v>
      </c>
      <c r="Y2" s="363">
        <v>71521.48</v>
      </c>
      <c r="Z2" s="363">
        <v>81577.64</v>
      </c>
      <c r="AA2" s="363">
        <v>94576.99</v>
      </c>
      <c r="AB2" s="363">
        <v>92328.54</v>
      </c>
      <c r="AC2" s="363">
        <v>93816.49</v>
      </c>
      <c r="AD2" s="363">
        <v>110835.64</v>
      </c>
      <c r="AE2" s="363">
        <v>104966.97</v>
      </c>
      <c r="AF2" s="363">
        <v>121986.12</v>
      </c>
      <c r="AG2" s="365"/>
      <c r="AH2" s="365"/>
      <c r="AI2" s="365"/>
      <c r="AJ2" s="365"/>
    </row>
    <row r="3" spans="1:36" s="366" customFormat="1">
      <c r="A3" s="359">
        <v>1</v>
      </c>
      <c r="B3" s="373">
        <v>26739.360000000001</v>
      </c>
      <c r="C3" s="373">
        <v>31168.54</v>
      </c>
      <c r="D3" s="374">
        <v>34168.39</v>
      </c>
      <c r="E3" s="363">
        <v>37777.53</v>
      </c>
      <c r="F3" s="373">
        <v>27870.01</v>
      </c>
      <c r="G3" s="374">
        <v>34293.19</v>
      </c>
      <c r="H3" s="363">
        <v>39292.94</v>
      </c>
      <c r="I3" s="363">
        <v>44135.29</v>
      </c>
      <c r="J3" s="375">
        <v>36772.080000000002</v>
      </c>
      <c r="K3" s="363">
        <v>43379.85</v>
      </c>
      <c r="L3" s="364">
        <v>39193.879999999997</v>
      </c>
      <c r="M3" s="363">
        <v>43793.65</v>
      </c>
      <c r="N3" s="363">
        <v>44193.63</v>
      </c>
      <c r="O3" s="363">
        <v>48793.4</v>
      </c>
      <c r="P3" s="363">
        <v>50475.18</v>
      </c>
      <c r="Q3" s="363">
        <v>43469.79</v>
      </c>
      <c r="R3" s="363">
        <v>54482.74</v>
      </c>
      <c r="S3" s="363">
        <v>52258.85</v>
      </c>
      <c r="T3" s="363">
        <v>64314.66</v>
      </c>
      <c r="U3" s="363">
        <v>57258.6</v>
      </c>
      <c r="V3" s="363">
        <v>69314.41</v>
      </c>
      <c r="W3" s="363">
        <v>66712.34</v>
      </c>
      <c r="X3" s="363">
        <v>68200.27</v>
      </c>
      <c r="Y3" s="363">
        <v>72768.62</v>
      </c>
      <c r="Z3" s="363">
        <v>82824.78</v>
      </c>
      <c r="AA3" s="363">
        <v>95824.13</v>
      </c>
      <c r="AB3" s="363">
        <v>93575.679999999993</v>
      </c>
      <c r="AC3" s="363">
        <v>95063.63</v>
      </c>
      <c r="AD3" s="363">
        <v>112082.78</v>
      </c>
      <c r="AE3" s="363">
        <v>106214.11</v>
      </c>
      <c r="AF3" s="363">
        <v>123233.26</v>
      </c>
      <c r="AG3" s="365"/>
      <c r="AH3" s="365"/>
      <c r="AI3" s="365"/>
      <c r="AJ3" s="365"/>
    </row>
    <row r="4" spans="1:36" s="366" customFormat="1">
      <c r="A4" s="359">
        <v>2</v>
      </c>
      <c r="B4" s="373">
        <v>26965.29</v>
      </c>
      <c r="C4" s="373">
        <v>31448.71</v>
      </c>
      <c r="D4" s="374">
        <v>34448.559999999998</v>
      </c>
      <c r="E4" s="363">
        <v>38057.699999999997</v>
      </c>
      <c r="F4" s="373">
        <v>28404.6</v>
      </c>
      <c r="G4" s="374">
        <v>34827.78</v>
      </c>
      <c r="H4" s="363">
        <v>39827.53</v>
      </c>
      <c r="I4" s="363">
        <v>44669.89</v>
      </c>
      <c r="J4" s="375">
        <v>37276.42</v>
      </c>
      <c r="K4" s="363">
        <v>43884.19</v>
      </c>
      <c r="L4" s="364">
        <v>39698.21</v>
      </c>
      <c r="M4" s="363">
        <v>44297.98</v>
      </c>
      <c r="N4" s="363">
        <v>44697.96</v>
      </c>
      <c r="O4" s="363">
        <v>49297.73</v>
      </c>
      <c r="P4" s="363">
        <v>50979.51</v>
      </c>
      <c r="Q4" s="363">
        <v>44716.92</v>
      </c>
      <c r="R4" s="363">
        <v>55729.87</v>
      </c>
      <c r="S4" s="363">
        <v>53505.98</v>
      </c>
      <c r="T4" s="363">
        <v>65561.8</v>
      </c>
      <c r="U4" s="363">
        <v>58505.73</v>
      </c>
      <c r="V4" s="363">
        <v>70561.55</v>
      </c>
      <c r="W4" s="363">
        <v>67959.48</v>
      </c>
      <c r="X4" s="363">
        <v>69447.41</v>
      </c>
      <c r="Y4" s="363">
        <v>74015.759999999995</v>
      </c>
      <c r="Z4" s="363">
        <v>84071.92</v>
      </c>
      <c r="AA4" s="363">
        <v>97071.27</v>
      </c>
      <c r="AB4" s="363">
        <v>94822.82</v>
      </c>
      <c r="AC4" s="363">
        <v>96310.76</v>
      </c>
      <c r="AD4" s="363">
        <v>113329.91</v>
      </c>
      <c r="AE4" s="363">
        <v>107461.25</v>
      </c>
      <c r="AF4" s="363">
        <v>124480.4</v>
      </c>
      <c r="AG4" s="365"/>
      <c r="AH4" s="365"/>
      <c r="AI4" s="365"/>
      <c r="AJ4" s="365"/>
    </row>
    <row r="5" spans="1:36" s="366" customFormat="1">
      <c r="A5" s="359">
        <v>3</v>
      </c>
      <c r="B5" s="373">
        <v>27191.22</v>
      </c>
      <c r="C5" s="373">
        <v>31728.87</v>
      </c>
      <c r="D5" s="374">
        <v>34728.720000000001</v>
      </c>
      <c r="E5" s="363">
        <v>38337.86</v>
      </c>
      <c r="F5" s="373">
        <v>28939.19</v>
      </c>
      <c r="G5" s="374">
        <v>35362.370000000003</v>
      </c>
      <c r="H5" s="363">
        <v>40362.120000000003</v>
      </c>
      <c r="I5" s="363">
        <v>45204.480000000003</v>
      </c>
      <c r="J5" s="363">
        <v>37780.75</v>
      </c>
      <c r="K5" s="363">
        <v>44388.52</v>
      </c>
      <c r="L5" s="364">
        <v>40202.550000000003</v>
      </c>
      <c r="M5" s="363">
        <v>44802.32</v>
      </c>
      <c r="N5" s="363">
        <v>45202.3</v>
      </c>
      <c r="O5" s="363">
        <v>49802.07</v>
      </c>
      <c r="P5" s="363">
        <v>51483.85</v>
      </c>
      <c r="Q5" s="363">
        <v>45964.06</v>
      </c>
      <c r="R5" s="363">
        <v>56977.01</v>
      </c>
      <c r="S5" s="363">
        <v>54753.120000000003</v>
      </c>
      <c r="T5" s="363">
        <v>66808.94</v>
      </c>
      <c r="U5" s="363">
        <v>59752.87</v>
      </c>
      <c r="V5" s="363">
        <v>71808.69</v>
      </c>
      <c r="W5" s="363">
        <v>69206.62</v>
      </c>
      <c r="X5" s="363">
        <v>70694.55</v>
      </c>
      <c r="Y5" s="363">
        <v>75262.899999999994</v>
      </c>
      <c r="Z5" s="363">
        <v>85319.05</v>
      </c>
      <c r="AA5" s="363">
        <v>98318.399999999994</v>
      </c>
      <c r="AB5" s="363">
        <v>96069.96</v>
      </c>
      <c r="AC5" s="363">
        <v>97557.9</v>
      </c>
      <c r="AD5" s="363">
        <v>114577.05</v>
      </c>
      <c r="AE5" s="363">
        <v>108708.38</v>
      </c>
      <c r="AF5" s="363">
        <v>125727.53</v>
      </c>
      <c r="AG5" s="365"/>
      <c r="AH5" s="365"/>
      <c r="AI5" s="365"/>
      <c r="AJ5" s="365"/>
    </row>
    <row r="6" spans="1:36" s="366" customFormat="1">
      <c r="A6" s="359">
        <v>4</v>
      </c>
      <c r="B6" s="373">
        <v>27191.22</v>
      </c>
      <c r="C6" s="373">
        <v>31728.87</v>
      </c>
      <c r="D6" s="374">
        <v>34728.720000000001</v>
      </c>
      <c r="E6" s="363">
        <v>38337.86</v>
      </c>
      <c r="F6" s="373">
        <v>28939.19</v>
      </c>
      <c r="G6" s="374">
        <v>35362.370000000003</v>
      </c>
      <c r="H6" s="363">
        <v>40362.120000000003</v>
      </c>
      <c r="I6" s="363">
        <v>45204.480000000003</v>
      </c>
      <c r="J6" s="363">
        <v>37780.75</v>
      </c>
      <c r="K6" s="363">
        <v>44388.52</v>
      </c>
      <c r="L6" s="364">
        <v>40202.550000000003</v>
      </c>
      <c r="M6" s="363">
        <v>44802.32</v>
      </c>
      <c r="N6" s="363">
        <v>45202.3</v>
      </c>
      <c r="O6" s="363">
        <v>49802.07</v>
      </c>
      <c r="P6" s="363">
        <v>51483.85</v>
      </c>
      <c r="Q6" s="363">
        <v>45964.06</v>
      </c>
      <c r="R6" s="363">
        <v>56977.01</v>
      </c>
      <c r="S6" s="363">
        <v>54753.120000000003</v>
      </c>
      <c r="T6" s="363">
        <v>66808.94</v>
      </c>
      <c r="U6" s="363">
        <v>59752.87</v>
      </c>
      <c r="V6" s="363">
        <v>71808.69</v>
      </c>
      <c r="W6" s="363">
        <v>69206.62</v>
      </c>
      <c r="X6" s="363">
        <v>70694.55</v>
      </c>
      <c r="Y6" s="363">
        <v>75262.899999999994</v>
      </c>
      <c r="Z6" s="363">
        <v>85319.05</v>
      </c>
      <c r="AA6" s="363">
        <v>98318.399999999994</v>
      </c>
      <c r="AB6" s="363">
        <v>96069.96</v>
      </c>
      <c r="AC6" s="363">
        <v>97557.9</v>
      </c>
      <c r="AD6" s="363">
        <v>114577.05</v>
      </c>
      <c r="AE6" s="363">
        <v>108708.38</v>
      </c>
      <c r="AF6" s="363">
        <v>125727.53</v>
      </c>
      <c r="AG6" s="365"/>
      <c r="AH6" s="365"/>
      <c r="AI6" s="365"/>
      <c r="AJ6" s="365"/>
    </row>
    <row r="7" spans="1:36" s="366" customFormat="1">
      <c r="A7" s="359">
        <v>5</v>
      </c>
      <c r="B7" s="373">
        <v>27307.55</v>
      </c>
      <c r="C7" s="373">
        <v>32118.19</v>
      </c>
      <c r="D7" s="374">
        <v>35118.04</v>
      </c>
      <c r="E7" s="363">
        <v>38727.18</v>
      </c>
      <c r="F7" s="373">
        <v>29473.79</v>
      </c>
      <c r="G7" s="374">
        <v>35896.97</v>
      </c>
      <c r="H7" s="363">
        <v>40896.720000000001</v>
      </c>
      <c r="I7" s="363">
        <v>45739.07</v>
      </c>
      <c r="J7" s="363">
        <v>38365.9</v>
      </c>
      <c r="K7" s="363">
        <v>44973.67</v>
      </c>
      <c r="L7" s="364">
        <v>40787.699999999997</v>
      </c>
      <c r="M7" s="363">
        <v>45387.47</v>
      </c>
      <c r="N7" s="363">
        <v>45787.45</v>
      </c>
      <c r="O7" s="363">
        <v>50387.22</v>
      </c>
      <c r="P7" s="363">
        <v>52069</v>
      </c>
      <c r="Q7" s="363">
        <v>47879.33</v>
      </c>
      <c r="R7" s="363">
        <v>58892.28</v>
      </c>
      <c r="S7" s="363">
        <v>57023.35</v>
      </c>
      <c r="T7" s="363">
        <v>68724.2</v>
      </c>
      <c r="U7" s="363">
        <v>62023.1</v>
      </c>
      <c r="V7" s="363">
        <v>73723.95</v>
      </c>
      <c r="W7" s="363">
        <v>71727.210000000006</v>
      </c>
      <c r="X7" s="363">
        <v>73215.14</v>
      </c>
      <c r="Y7" s="363">
        <v>77783.490000000005</v>
      </c>
      <c r="Z7" s="363">
        <v>87839.65</v>
      </c>
      <c r="AA7" s="363">
        <v>100839</v>
      </c>
      <c r="AB7" s="363">
        <v>99286.34</v>
      </c>
      <c r="AC7" s="363">
        <v>100774.28</v>
      </c>
      <c r="AD7" s="363">
        <v>117793.43</v>
      </c>
      <c r="AE7" s="363">
        <v>111924.76</v>
      </c>
      <c r="AF7" s="363">
        <v>128943.91</v>
      </c>
      <c r="AG7" s="365"/>
      <c r="AH7" s="365"/>
      <c r="AI7" s="365"/>
      <c r="AJ7" s="365"/>
    </row>
    <row r="8" spans="1:36" s="366" customFormat="1">
      <c r="A8" s="359">
        <v>6</v>
      </c>
      <c r="B8" s="373">
        <v>27808.29</v>
      </c>
      <c r="C8" s="376">
        <v>32618.93</v>
      </c>
      <c r="D8" s="374">
        <v>35618.78</v>
      </c>
      <c r="E8" s="363">
        <v>39227.919999999998</v>
      </c>
      <c r="F8" s="373">
        <v>29974.52</v>
      </c>
      <c r="G8" s="374">
        <v>36397.699999999997</v>
      </c>
      <c r="H8" s="363">
        <v>41397.449999999997</v>
      </c>
      <c r="I8" s="363">
        <v>46239.81</v>
      </c>
      <c r="J8" s="363">
        <v>38866.639999999999</v>
      </c>
      <c r="K8" s="363">
        <v>45474.41</v>
      </c>
      <c r="L8" s="364">
        <v>41288.44</v>
      </c>
      <c r="M8" s="363">
        <v>45888.21</v>
      </c>
      <c r="N8" s="363">
        <v>46288.19</v>
      </c>
      <c r="O8" s="363">
        <v>50887.96</v>
      </c>
      <c r="P8" s="363">
        <v>52569.73</v>
      </c>
      <c r="Q8" s="363">
        <v>48380.06</v>
      </c>
      <c r="R8" s="363">
        <v>59393.01</v>
      </c>
      <c r="S8" s="363">
        <v>57524.08</v>
      </c>
      <c r="T8" s="363">
        <v>69224.94</v>
      </c>
      <c r="U8" s="363">
        <v>62523.83</v>
      </c>
      <c r="V8" s="363">
        <v>74224.69</v>
      </c>
      <c r="W8" s="363">
        <v>72227.95</v>
      </c>
      <c r="X8" s="363">
        <v>73715.87</v>
      </c>
      <c r="Y8" s="363">
        <v>78284.23</v>
      </c>
      <c r="Z8" s="363">
        <v>88340.38</v>
      </c>
      <c r="AA8" s="363">
        <v>101339.73</v>
      </c>
      <c r="AB8" s="363">
        <v>99787.07</v>
      </c>
      <c r="AC8" s="363">
        <v>101275.02</v>
      </c>
      <c r="AD8" s="363">
        <v>118294.16</v>
      </c>
      <c r="AE8" s="363">
        <v>112425.5</v>
      </c>
      <c r="AF8" s="363">
        <v>129444.65</v>
      </c>
      <c r="AG8" s="365"/>
      <c r="AH8" s="365"/>
      <c r="AI8" s="365"/>
      <c r="AJ8" s="365"/>
    </row>
    <row r="9" spans="1:36" s="366" customFormat="1">
      <c r="A9" s="359">
        <v>7</v>
      </c>
      <c r="B9" s="373">
        <v>27924.62</v>
      </c>
      <c r="C9" s="374">
        <v>33008.25</v>
      </c>
      <c r="D9" s="374">
        <v>36008.1</v>
      </c>
      <c r="E9" s="363">
        <v>39617.24</v>
      </c>
      <c r="F9" s="373">
        <v>30687.17</v>
      </c>
      <c r="G9" s="375">
        <v>37110.339999999997</v>
      </c>
      <c r="H9" s="363">
        <v>42110.09</v>
      </c>
      <c r="I9" s="363">
        <v>46952.45</v>
      </c>
      <c r="J9" s="363">
        <v>39646.660000000003</v>
      </c>
      <c r="K9" s="363">
        <v>46254.43</v>
      </c>
      <c r="L9" s="364">
        <v>42068.46</v>
      </c>
      <c r="M9" s="363">
        <v>46668.23</v>
      </c>
      <c r="N9" s="363">
        <v>47068.21</v>
      </c>
      <c r="O9" s="363">
        <v>51667.98</v>
      </c>
      <c r="P9" s="363">
        <v>53349.75</v>
      </c>
      <c r="Q9" s="363">
        <v>50295.33</v>
      </c>
      <c r="R9" s="363">
        <v>61308.27</v>
      </c>
      <c r="S9" s="363">
        <v>59794.31</v>
      </c>
      <c r="T9" s="363">
        <v>71140.2</v>
      </c>
      <c r="U9" s="363">
        <v>64794.06</v>
      </c>
      <c r="V9" s="363">
        <v>76139.95</v>
      </c>
      <c r="W9" s="363">
        <v>74748.539999999994</v>
      </c>
      <c r="X9" s="363">
        <v>76236.47</v>
      </c>
      <c r="Y9" s="363">
        <v>80804.820000000007</v>
      </c>
      <c r="Z9" s="363">
        <v>90860.98</v>
      </c>
      <c r="AA9" s="363">
        <v>103860.33</v>
      </c>
      <c r="AB9" s="363">
        <v>103003.45</v>
      </c>
      <c r="AC9" s="363">
        <v>104491.4</v>
      </c>
      <c r="AD9" s="363">
        <v>121510.54</v>
      </c>
      <c r="AE9" s="363">
        <v>115641.88</v>
      </c>
      <c r="AF9" s="363">
        <v>132661.03</v>
      </c>
      <c r="AG9" s="365"/>
      <c r="AH9" s="365"/>
      <c r="AI9" s="365"/>
      <c r="AJ9" s="365"/>
    </row>
    <row r="10" spans="1:36" s="366" customFormat="1">
      <c r="A10" s="359">
        <v>8</v>
      </c>
      <c r="B10" s="373">
        <v>27924.62</v>
      </c>
      <c r="C10" s="374">
        <v>33008.25</v>
      </c>
      <c r="D10" s="374">
        <v>36008.1</v>
      </c>
      <c r="E10" s="363">
        <v>39617.24</v>
      </c>
      <c r="F10" s="373">
        <v>30687.17</v>
      </c>
      <c r="G10" s="375">
        <v>37110.339999999997</v>
      </c>
      <c r="H10" s="363">
        <v>42110.09</v>
      </c>
      <c r="I10" s="363">
        <v>46952.45</v>
      </c>
      <c r="J10" s="363">
        <v>39646.660000000003</v>
      </c>
      <c r="K10" s="363">
        <v>46254.43</v>
      </c>
      <c r="L10" s="364">
        <v>42068.46</v>
      </c>
      <c r="M10" s="363">
        <v>46668.23</v>
      </c>
      <c r="N10" s="363">
        <v>47068.21</v>
      </c>
      <c r="O10" s="363">
        <v>51667.98</v>
      </c>
      <c r="P10" s="363">
        <v>53349.75</v>
      </c>
      <c r="Q10" s="363">
        <v>50295.33</v>
      </c>
      <c r="R10" s="363">
        <v>61308.27</v>
      </c>
      <c r="S10" s="363">
        <v>59794.31</v>
      </c>
      <c r="T10" s="363">
        <v>71140.2</v>
      </c>
      <c r="U10" s="363">
        <v>64794.06</v>
      </c>
      <c r="V10" s="363">
        <v>76139.95</v>
      </c>
      <c r="W10" s="363">
        <v>74748.539999999994</v>
      </c>
      <c r="X10" s="363">
        <v>76236.47</v>
      </c>
      <c r="Y10" s="363">
        <v>80804.820000000007</v>
      </c>
      <c r="Z10" s="363">
        <v>90860.98</v>
      </c>
      <c r="AA10" s="363">
        <v>103860.33</v>
      </c>
      <c r="AB10" s="363">
        <v>103003.45</v>
      </c>
      <c r="AC10" s="363">
        <v>104491.4</v>
      </c>
      <c r="AD10" s="363">
        <v>121510.54</v>
      </c>
      <c r="AE10" s="363">
        <v>115641.88</v>
      </c>
      <c r="AF10" s="363">
        <v>132661.03</v>
      </c>
      <c r="AG10" s="365"/>
      <c r="AH10" s="365"/>
      <c r="AI10" s="365"/>
      <c r="AJ10" s="365"/>
    </row>
    <row r="11" spans="1:36" s="366" customFormat="1">
      <c r="A11" s="359">
        <v>9</v>
      </c>
      <c r="B11" s="373">
        <v>28045.42</v>
      </c>
      <c r="C11" s="374">
        <v>33397.57</v>
      </c>
      <c r="D11" s="374">
        <v>36397.42</v>
      </c>
      <c r="E11" s="363">
        <v>40006.559999999998</v>
      </c>
      <c r="F11" s="373">
        <v>32112.37</v>
      </c>
      <c r="G11" s="363">
        <v>38535.550000000003</v>
      </c>
      <c r="H11" s="363">
        <v>43535.3</v>
      </c>
      <c r="I11" s="363">
        <v>48377.66</v>
      </c>
      <c r="J11" s="363">
        <v>40991.21</v>
      </c>
      <c r="K11" s="363">
        <v>47598.98</v>
      </c>
      <c r="L11" s="364">
        <v>43413.01</v>
      </c>
      <c r="M11" s="363">
        <v>48012.78</v>
      </c>
      <c r="N11" s="363">
        <v>48412.76</v>
      </c>
      <c r="O11" s="363">
        <v>53012.53</v>
      </c>
      <c r="P11" s="363">
        <v>54694.31</v>
      </c>
      <c r="Q11" s="363">
        <v>52210.59</v>
      </c>
      <c r="R11" s="363">
        <v>63223.54</v>
      </c>
      <c r="S11" s="363">
        <v>62064.54</v>
      </c>
      <c r="T11" s="363">
        <v>73055.47</v>
      </c>
      <c r="U11" s="363">
        <v>67064.289999999994</v>
      </c>
      <c r="V11" s="363">
        <v>78055.22</v>
      </c>
      <c r="W11" s="363">
        <v>77269.14</v>
      </c>
      <c r="X11" s="363">
        <v>78757.06</v>
      </c>
      <c r="Y11" s="363">
        <v>83325.41</v>
      </c>
      <c r="Z11" s="363">
        <v>93381.57</v>
      </c>
      <c r="AA11" s="363">
        <v>106380.92</v>
      </c>
      <c r="AB11" s="363">
        <v>106219.83</v>
      </c>
      <c r="AC11" s="363">
        <v>107707.77</v>
      </c>
      <c r="AD11" s="363">
        <v>124726.92</v>
      </c>
      <c r="AE11" s="363">
        <v>118858.26</v>
      </c>
      <c r="AF11" s="363">
        <v>135877.41</v>
      </c>
      <c r="AG11" s="365"/>
      <c r="AH11" s="365"/>
      <c r="AI11" s="365"/>
      <c r="AJ11" s="365"/>
    </row>
    <row r="12" spans="1:36" s="366" customFormat="1">
      <c r="A12" s="359">
        <v>10</v>
      </c>
      <c r="B12" s="373">
        <v>28045.42</v>
      </c>
      <c r="C12" s="374">
        <v>33397.57</v>
      </c>
      <c r="D12" s="374">
        <v>36397.42</v>
      </c>
      <c r="E12" s="363">
        <v>40006.559999999998</v>
      </c>
      <c r="F12" s="373">
        <v>32112.37</v>
      </c>
      <c r="G12" s="363">
        <v>38535.550000000003</v>
      </c>
      <c r="H12" s="363">
        <v>43535.3</v>
      </c>
      <c r="I12" s="363">
        <v>48377.66</v>
      </c>
      <c r="J12" s="363">
        <v>40991.21</v>
      </c>
      <c r="K12" s="363">
        <v>47598.98</v>
      </c>
      <c r="L12" s="364">
        <v>43413.01</v>
      </c>
      <c r="M12" s="363">
        <v>48012.78</v>
      </c>
      <c r="N12" s="363">
        <v>48412.76</v>
      </c>
      <c r="O12" s="363">
        <v>53012.53</v>
      </c>
      <c r="P12" s="363">
        <v>54694.31</v>
      </c>
      <c r="Q12" s="363">
        <v>52210.59</v>
      </c>
      <c r="R12" s="363">
        <v>63223.54</v>
      </c>
      <c r="S12" s="363">
        <v>62064.54</v>
      </c>
      <c r="T12" s="363">
        <v>73055.47</v>
      </c>
      <c r="U12" s="363">
        <v>67064.289999999994</v>
      </c>
      <c r="V12" s="363">
        <v>78055.22</v>
      </c>
      <c r="W12" s="363">
        <v>77269.14</v>
      </c>
      <c r="X12" s="363">
        <v>78757.06</v>
      </c>
      <c r="Y12" s="363">
        <v>83325.41</v>
      </c>
      <c r="Z12" s="363">
        <v>93381.57</v>
      </c>
      <c r="AA12" s="363">
        <v>106380.92</v>
      </c>
      <c r="AB12" s="363">
        <v>106219.83</v>
      </c>
      <c r="AC12" s="363">
        <v>107707.77</v>
      </c>
      <c r="AD12" s="363">
        <v>124726.92</v>
      </c>
      <c r="AE12" s="363">
        <v>118858.26</v>
      </c>
      <c r="AF12" s="363">
        <v>135877.41</v>
      </c>
      <c r="AG12" s="365"/>
      <c r="AH12" s="365"/>
      <c r="AI12" s="365"/>
      <c r="AJ12" s="365"/>
    </row>
    <row r="13" spans="1:36" s="366" customFormat="1">
      <c r="A13" s="359">
        <v>11</v>
      </c>
      <c r="B13" s="373">
        <v>28434.74</v>
      </c>
      <c r="C13" s="374">
        <v>33786.89</v>
      </c>
      <c r="D13" s="375">
        <v>36786.74</v>
      </c>
      <c r="E13" s="363">
        <v>40395.879999999997</v>
      </c>
      <c r="F13" s="374">
        <v>33537.58</v>
      </c>
      <c r="G13" s="363">
        <v>39960.76</v>
      </c>
      <c r="H13" s="363">
        <v>44960.51</v>
      </c>
      <c r="I13" s="363">
        <v>49802.87</v>
      </c>
      <c r="J13" s="363">
        <v>42335.76</v>
      </c>
      <c r="K13" s="363">
        <v>48943.53</v>
      </c>
      <c r="L13" s="364">
        <v>44757.56</v>
      </c>
      <c r="M13" s="363">
        <v>49357.33</v>
      </c>
      <c r="N13" s="363">
        <v>49757.31</v>
      </c>
      <c r="O13" s="363">
        <v>54357.08</v>
      </c>
      <c r="P13" s="363">
        <v>56038.86</v>
      </c>
      <c r="Q13" s="363">
        <v>54125.85</v>
      </c>
      <c r="R13" s="363">
        <v>65138.8</v>
      </c>
      <c r="S13" s="363">
        <v>64334.76</v>
      </c>
      <c r="T13" s="363">
        <v>74970.73</v>
      </c>
      <c r="U13" s="363">
        <v>69334.509999999995</v>
      </c>
      <c r="V13" s="363">
        <v>79970.48</v>
      </c>
      <c r="W13" s="363">
        <v>79789.73</v>
      </c>
      <c r="X13" s="363">
        <v>81277.66</v>
      </c>
      <c r="Y13" s="363">
        <v>85846.01</v>
      </c>
      <c r="Z13" s="363">
        <v>95902.16</v>
      </c>
      <c r="AA13" s="363">
        <v>108901.51</v>
      </c>
      <c r="AB13" s="363">
        <v>109436.21</v>
      </c>
      <c r="AC13" s="363">
        <v>110924.15</v>
      </c>
      <c r="AD13" s="363">
        <v>127943.3</v>
      </c>
      <c r="AE13" s="363">
        <v>122074.64</v>
      </c>
      <c r="AF13" s="363">
        <v>139093.78</v>
      </c>
      <c r="AG13" s="365"/>
      <c r="AH13" s="365"/>
      <c r="AI13" s="365"/>
      <c r="AJ13" s="365"/>
    </row>
    <row r="14" spans="1:36" s="366" customFormat="1">
      <c r="A14" s="359">
        <v>12</v>
      </c>
      <c r="B14" s="373">
        <v>28935.47</v>
      </c>
      <c r="C14" s="374">
        <v>34287.629999999997</v>
      </c>
      <c r="D14" s="375">
        <v>37287.480000000003</v>
      </c>
      <c r="E14" s="363">
        <v>40896.620000000003</v>
      </c>
      <c r="F14" s="374">
        <v>34038.32</v>
      </c>
      <c r="G14" s="363">
        <v>40461.5</v>
      </c>
      <c r="H14" s="363">
        <v>45461.25</v>
      </c>
      <c r="I14" s="363">
        <v>50303.6</v>
      </c>
      <c r="J14" s="363">
        <v>42836.5</v>
      </c>
      <c r="K14" s="363">
        <v>49444.27</v>
      </c>
      <c r="L14" s="364">
        <v>45258.3</v>
      </c>
      <c r="M14" s="363">
        <v>49858.07</v>
      </c>
      <c r="N14" s="363">
        <v>50258.05</v>
      </c>
      <c r="O14" s="363">
        <v>54857.82</v>
      </c>
      <c r="P14" s="363">
        <v>56539.59</v>
      </c>
      <c r="Q14" s="363">
        <v>54626.59</v>
      </c>
      <c r="R14" s="363">
        <v>65639.539999999994</v>
      </c>
      <c r="S14" s="363">
        <v>64835.5</v>
      </c>
      <c r="T14" s="363">
        <v>75471.47</v>
      </c>
      <c r="U14" s="363">
        <v>69835.25</v>
      </c>
      <c r="V14" s="363">
        <v>80471.22</v>
      </c>
      <c r="W14" s="363">
        <v>80290.47</v>
      </c>
      <c r="X14" s="363">
        <v>81778.39</v>
      </c>
      <c r="Y14" s="363">
        <v>86346.74</v>
      </c>
      <c r="Z14" s="363">
        <v>96402.9</v>
      </c>
      <c r="AA14" s="363">
        <v>109402.25</v>
      </c>
      <c r="AB14" s="363">
        <v>109936.94</v>
      </c>
      <c r="AC14" s="363">
        <v>111424.89</v>
      </c>
      <c r="AD14" s="363">
        <v>128444.04</v>
      </c>
      <c r="AE14" s="363">
        <v>122575.37</v>
      </c>
      <c r="AF14" s="363">
        <v>139594.51999999999</v>
      </c>
      <c r="AG14" s="365"/>
      <c r="AH14" s="365"/>
      <c r="AI14" s="365"/>
      <c r="AJ14" s="365"/>
    </row>
    <row r="15" spans="1:36" s="366" customFormat="1">
      <c r="A15" s="359">
        <v>13</v>
      </c>
      <c r="B15" s="373">
        <v>29324.79</v>
      </c>
      <c r="C15" s="374">
        <v>34676.949999999997</v>
      </c>
      <c r="D15" s="363">
        <v>37676.800000000003</v>
      </c>
      <c r="E15" s="363">
        <v>41285.94</v>
      </c>
      <c r="F15" s="374">
        <v>35285.46</v>
      </c>
      <c r="G15" s="363">
        <v>41708.629999999997</v>
      </c>
      <c r="H15" s="363">
        <v>46708.38</v>
      </c>
      <c r="I15" s="363">
        <v>51550.74</v>
      </c>
      <c r="J15" s="363">
        <v>44013.04</v>
      </c>
      <c r="K15" s="363">
        <v>50620.81</v>
      </c>
      <c r="L15" s="364">
        <v>46434.84</v>
      </c>
      <c r="M15" s="363">
        <v>51034.61</v>
      </c>
      <c r="N15" s="363">
        <v>51434.59</v>
      </c>
      <c r="O15" s="363">
        <v>56034.36</v>
      </c>
      <c r="P15" s="363">
        <v>57716.13</v>
      </c>
      <c r="Q15" s="363">
        <v>56541.85</v>
      </c>
      <c r="R15" s="363">
        <v>67554.8</v>
      </c>
      <c r="S15" s="363">
        <v>67105.72</v>
      </c>
      <c r="T15" s="363">
        <v>77386.73</v>
      </c>
      <c r="U15" s="363">
        <v>72105.47</v>
      </c>
      <c r="V15" s="363">
        <v>82386.48</v>
      </c>
      <c r="W15" s="363">
        <v>82811.06</v>
      </c>
      <c r="X15" s="363">
        <v>84298.98</v>
      </c>
      <c r="Y15" s="363">
        <v>88867.34</v>
      </c>
      <c r="Z15" s="363">
        <v>98923.49</v>
      </c>
      <c r="AA15" s="363">
        <v>111922.84</v>
      </c>
      <c r="AB15" s="363">
        <v>113153.32</v>
      </c>
      <c r="AC15" s="363">
        <v>114641.27</v>
      </c>
      <c r="AD15" s="363">
        <v>131660.42000000001</v>
      </c>
      <c r="AE15" s="363">
        <v>125791.75</v>
      </c>
      <c r="AF15" s="363">
        <v>142810.9</v>
      </c>
      <c r="AG15" s="365"/>
      <c r="AH15" s="365"/>
      <c r="AI15" s="365"/>
      <c r="AJ15" s="365"/>
    </row>
    <row r="16" spans="1:36" s="366" customFormat="1">
      <c r="A16" s="359">
        <v>14</v>
      </c>
      <c r="B16" s="373">
        <v>29324.79</v>
      </c>
      <c r="C16" s="374">
        <v>34676.949999999997</v>
      </c>
      <c r="D16" s="363">
        <v>37676.800000000003</v>
      </c>
      <c r="E16" s="363">
        <v>41285.94</v>
      </c>
      <c r="F16" s="374">
        <v>35285.46</v>
      </c>
      <c r="G16" s="363">
        <v>41708.629999999997</v>
      </c>
      <c r="H16" s="363">
        <v>46708.38</v>
      </c>
      <c r="I16" s="363">
        <v>51550.74</v>
      </c>
      <c r="J16" s="363">
        <v>44013.04</v>
      </c>
      <c r="K16" s="363">
        <v>50620.81</v>
      </c>
      <c r="L16" s="364">
        <v>46434.84</v>
      </c>
      <c r="M16" s="363">
        <v>51034.61</v>
      </c>
      <c r="N16" s="363">
        <v>51434.59</v>
      </c>
      <c r="O16" s="363">
        <v>56034.36</v>
      </c>
      <c r="P16" s="363">
        <v>57716.13</v>
      </c>
      <c r="Q16" s="363">
        <v>56541.85</v>
      </c>
      <c r="R16" s="363">
        <v>67554.8</v>
      </c>
      <c r="S16" s="363">
        <v>67105.72</v>
      </c>
      <c r="T16" s="363">
        <v>77386.73</v>
      </c>
      <c r="U16" s="363">
        <v>72105.47</v>
      </c>
      <c r="V16" s="363">
        <v>82386.48</v>
      </c>
      <c r="W16" s="363">
        <v>82811.06</v>
      </c>
      <c r="X16" s="363">
        <v>84298.98</v>
      </c>
      <c r="Y16" s="363">
        <v>88867.34</v>
      </c>
      <c r="Z16" s="363">
        <v>98923.49</v>
      </c>
      <c r="AA16" s="363">
        <v>111922.84</v>
      </c>
      <c r="AB16" s="363">
        <v>113153.32</v>
      </c>
      <c r="AC16" s="363">
        <v>114641.27</v>
      </c>
      <c r="AD16" s="363">
        <v>131660.42000000001</v>
      </c>
      <c r="AE16" s="363">
        <v>125791.75</v>
      </c>
      <c r="AF16" s="363">
        <v>142810.9</v>
      </c>
      <c r="AG16" s="365"/>
      <c r="AH16" s="365"/>
      <c r="AI16" s="365"/>
      <c r="AJ16" s="365"/>
    </row>
    <row r="17" spans="1:36" s="366" customFormat="1">
      <c r="A17" s="359">
        <v>15</v>
      </c>
      <c r="B17" s="373">
        <v>29858.33</v>
      </c>
      <c r="C17" s="374">
        <v>35210.480000000003</v>
      </c>
      <c r="D17" s="363">
        <v>38210.33</v>
      </c>
      <c r="E17" s="363">
        <v>41819.47</v>
      </c>
      <c r="F17" s="374">
        <v>36532.589999999997</v>
      </c>
      <c r="G17" s="363">
        <v>42955.77</v>
      </c>
      <c r="H17" s="363">
        <v>47955.519999999997</v>
      </c>
      <c r="I17" s="363">
        <v>52797.88</v>
      </c>
      <c r="J17" s="363">
        <v>45189.58</v>
      </c>
      <c r="K17" s="363">
        <v>51797.35</v>
      </c>
      <c r="L17" s="364">
        <v>47611.38</v>
      </c>
      <c r="M17" s="363">
        <v>52211.15</v>
      </c>
      <c r="N17" s="363">
        <v>52611.13</v>
      </c>
      <c r="O17" s="363">
        <v>57210.9</v>
      </c>
      <c r="P17" s="363">
        <v>58892.68</v>
      </c>
      <c r="Q17" s="363">
        <v>58457.120000000003</v>
      </c>
      <c r="R17" s="363">
        <v>69470.070000000007</v>
      </c>
      <c r="S17" s="363">
        <v>69375.95</v>
      </c>
      <c r="T17" s="363">
        <v>79301.990000000005</v>
      </c>
      <c r="U17" s="363">
        <v>74375.7</v>
      </c>
      <c r="V17" s="363">
        <v>84301.74</v>
      </c>
      <c r="W17" s="363">
        <v>85331.65</v>
      </c>
      <c r="X17" s="363">
        <v>86819.58</v>
      </c>
      <c r="Y17" s="363">
        <v>91387.93</v>
      </c>
      <c r="Z17" s="363">
        <v>101444.09</v>
      </c>
      <c r="AA17" s="363">
        <v>114443.44</v>
      </c>
      <c r="AB17" s="363">
        <v>116369.7</v>
      </c>
      <c r="AC17" s="363">
        <v>117857.65</v>
      </c>
      <c r="AD17" s="363">
        <v>134876.79999999999</v>
      </c>
      <c r="AE17" s="363">
        <v>129008.13</v>
      </c>
      <c r="AF17" s="363">
        <v>146027.28</v>
      </c>
      <c r="AG17" s="365"/>
      <c r="AH17" s="365"/>
      <c r="AI17" s="365"/>
      <c r="AJ17" s="365"/>
    </row>
    <row r="18" spans="1:36" s="366" customFormat="1">
      <c r="A18" s="359">
        <v>16</v>
      </c>
      <c r="B18" s="373">
        <v>29858.33</v>
      </c>
      <c r="C18" s="374">
        <v>35210.480000000003</v>
      </c>
      <c r="D18" s="363">
        <v>38210.33</v>
      </c>
      <c r="E18" s="363">
        <v>41819.47</v>
      </c>
      <c r="F18" s="374">
        <v>36532.589999999997</v>
      </c>
      <c r="G18" s="363">
        <v>42955.77</v>
      </c>
      <c r="H18" s="363">
        <v>47955.519999999997</v>
      </c>
      <c r="I18" s="363">
        <v>52797.88</v>
      </c>
      <c r="J18" s="363">
        <v>45189.58</v>
      </c>
      <c r="K18" s="363">
        <v>51797.35</v>
      </c>
      <c r="L18" s="364">
        <v>47611.38</v>
      </c>
      <c r="M18" s="363">
        <v>52211.15</v>
      </c>
      <c r="N18" s="363">
        <v>52611.13</v>
      </c>
      <c r="O18" s="363">
        <v>57210.9</v>
      </c>
      <c r="P18" s="363">
        <v>58892.68</v>
      </c>
      <c r="Q18" s="363">
        <v>58457.120000000003</v>
      </c>
      <c r="R18" s="363">
        <v>69470.070000000007</v>
      </c>
      <c r="S18" s="363">
        <v>69375.95</v>
      </c>
      <c r="T18" s="363">
        <v>79301.990000000005</v>
      </c>
      <c r="U18" s="363">
        <v>74375.7</v>
      </c>
      <c r="V18" s="363">
        <v>84301.74</v>
      </c>
      <c r="W18" s="363">
        <v>85331.65</v>
      </c>
      <c r="X18" s="363">
        <v>86819.58</v>
      </c>
      <c r="Y18" s="363">
        <v>91387.93</v>
      </c>
      <c r="Z18" s="363">
        <v>101444.09</v>
      </c>
      <c r="AA18" s="363">
        <v>114443.44</v>
      </c>
      <c r="AB18" s="363">
        <v>116369.7</v>
      </c>
      <c r="AC18" s="363">
        <v>117857.65</v>
      </c>
      <c r="AD18" s="363">
        <v>134876.79999999999</v>
      </c>
      <c r="AE18" s="363">
        <v>129008.13</v>
      </c>
      <c r="AF18" s="363">
        <v>146027.28</v>
      </c>
      <c r="AG18" s="365"/>
      <c r="AH18" s="365"/>
      <c r="AI18" s="365"/>
      <c r="AJ18" s="365"/>
    </row>
    <row r="19" spans="1:36" s="366" customFormat="1">
      <c r="A19" s="359">
        <v>17</v>
      </c>
      <c r="B19" s="373">
        <v>30391.86</v>
      </c>
      <c r="C19" s="374">
        <v>35744.01</v>
      </c>
      <c r="D19" s="363">
        <v>38743.86</v>
      </c>
      <c r="E19" s="363">
        <v>42353</v>
      </c>
      <c r="F19" s="363">
        <v>37779.730000000003</v>
      </c>
      <c r="G19" s="363">
        <v>44202.91</v>
      </c>
      <c r="H19" s="363">
        <v>49202.66</v>
      </c>
      <c r="I19" s="363">
        <v>54045.02</v>
      </c>
      <c r="J19" s="363">
        <v>46366.12</v>
      </c>
      <c r="K19" s="363">
        <v>52973.89</v>
      </c>
      <c r="L19" s="364">
        <v>48787.92</v>
      </c>
      <c r="M19" s="363">
        <v>53387.69</v>
      </c>
      <c r="N19" s="363">
        <v>53787.67</v>
      </c>
      <c r="O19" s="363">
        <v>58387.44</v>
      </c>
      <c r="P19" s="363">
        <v>60069.22</v>
      </c>
      <c r="Q19" s="363">
        <v>60372.38</v>
      </c>
      <c r="R19" s="363">
        <v>71385.33</v>
      </c>
      <c r="S19" s="363">
        <v>71646.179999999993</v>
      </c>
      <c r="T19" s="363">
        <v>81217.259999999995</v>
      </c>
      <c r="U19" s="363">
        <v>76645.929999999993</v>
      </c>
      <c r="V19" s="363">
        <v>86217.01</v>
      </c>
      <c r="W19" s="363">
        <v>87852.25</v>
      </c>
      <c r="X19" s="363">
        <v>89340.17</v>
      </c>
      <c r="Y19" s="363">
        <v>93908.52</v>
      </c>
      <c r="Z19" s="363">
        <v>103964.68</v>
      </c>
      <c r="AA19" s="363">
        <v>116964.03</v>
      </c>
      <c r="AB19" s="363">
        <v>119586.08</v>
      </c>
      <c r="AC19" s="363">
        <v>121074.03</v>
      </c>
      <c r="AD19" s="363">
        <v>138093.17000000001</v>
      </c>
      <c r="AE19" s="363">
        <v>132224.51</v>
      </c>
      <c r="AF19" s="363">
        <v>149243.66</v>
      </c>
      <c r="AG19" s="365"/>
      <c r="AH19" s="365"/>
      <c r="AI19" s="365"/>
      <c r="AJ19" s="365"/>
    </row>
    <row r="20" spans="1:36" s="366" customFormat="1">
      <c r="A20" s="359">
        <v>18</v>
      </c>
      <c r="B20" s="373">
        <v>30892.6</v>
      </c>
      <c r="C20" s="374">
        <v>36244.75</v>
      </c>
      <c r="D20" s="363">
        <v>39244.6</v>
      </c>
      <c r="E20" s="363">
        <v>42853.74</v>
      </c>
      <c r="F20" s="363">
        <v>38280.47</v>
      </c>
      <c r="G20" s="363">
        <v>44703.64</v>
      </c>
      <c r="H20" s="363">
        <v>49703.39</v>
      </c>
      <c r="I20" s="363">
        <v>54545.75</v>
      </c>
      <c r="J20" s="363">
        <v>46866.86</v>
      </c>
      <c r="K20" s="363">
        <v>53474.63</v>
      </c>
      <c r="L20" s="364">
        <v>49288.66</v>
      </c>
      <c r="M20" s="363">
        <v>53888.43</v>
      </c>
      <c r="N20" s="363">
        <v>54288.41</v>
      </c>
      <c r="O20" s="363">
        <v>58888.18</v>
      </c>
      <c r="P20" s="363">
        <v>60569.95</v>
      </c>
      <c r="Q20" s="363">
        <v>60873.120000000003</v>
      </c>
      <c r="R20" s="363">
        <v>71886.070000000007</v>
      </c>
      <c r="S20" s="363">
        <v>72146.91</v>
      </c>
      <c r="T20" s="363">
        <v>81717.990000000005</v>
      </c>
      <c r="U20" s="363">
        <v>77146.66</v>
      </c>
      <c r="V20" s="363">
        <v>86717.74</v>
      </c>
      <c r="W20" s="363">
        <v>88352.98</v>
      </c>
      <c r="X20" s="363">
        <v>89840.91</v>
      </c>
      <c r="Y20" s="363">
        <v>94409.26</v>
      </c>
      <c r="Z20" s="363">
        <v>104465.42</v>
      </c>
      <c r="AA20" s="363">
        <v>117464.77</v>
      </c>
      <c r="AB20" s="363">
        <v>120086.82</v>
      </c>
      <c r="AC20" s="363">
        <v>121574.76</v>
      </c>
      <c r="AD20" s="363">
        <v>138593.91</v>
      </c>
      <c r="AE20" s="363">
        <v>132725.24</v>
      </c>
      <c r="AF20" s="363">
        <v>149744.39000000001</v>
      </c>
      <c r="AG20" s="365"/>
      <c r="AH20" s="365"/>
      <c r="AI20" s="365"/>
      <c r="AJ20" s="365"/>
    </row>
    <row r="21" spans="1:36" s="366" customFormat="1">
      <c r="A21" s="359">
        <v>19</v>
      </c>
      <c r="B21" s="373">
        <v>31426.13</v>
      </c>
      <c r="C21" s="375">
        <v>36778.28</v>
      </c>
      <c r="D21" s="363">
        <v>39778.129999999997</v>
      </c>
      <c r="E21" s="363">
        <v>43387.27</v>
      </c>
      <c r="F21" s="363">
        <v>39527.599999999999</v>
      </c>
      <c r="G21" s="363">
        <v>45950.78</v>
      </c>
      <c r="H21" s="363">
        <v>50950.53</v>
      </c>
      <c r="I21" s="363">
        <v>55792.89</v>
      </c>
      <c r="J21" s="363">
        <v>48043.4</v>
      </c>
      <c r="K21" s="363">
        <v>54651.17</v>
      </c>
      <c r="L21" s="364">
        <v>50465.2</v>
      </c>
      <c r="M21" s="363">
        <v>55064.97</v>
      </c>
      <c r="N21" s="363">
        <v>55464.95</v>
      </c>
      <c r="O21" s="363">
        <v>60064.72</v>
      </c>
      <c r="P21" s="363">
        <v>61746.49</v>
      </c>
      <c r="Q21" s="363">
        <v>62788.38</v>
      </c>
      <c r="R21" s="363">
        <v>73801.33</v>
      </c>
      <c r="S21" s="363">
        <v>74417.14</v>
      </c>
      <c r="T21" s="363">
        <v>83633.259999999995</v>
      </c>
      <c r="U21" s="363">
        <v>79416.89</v>
      </c>
      <c r="V21" s="363">
        <v>88633.01</v>
      </c>
      <c r="W21" s="363">
        <v>90873.58</v>
      </c>
      <c r="X21" s="363">
        <v>92361.5</v>
      </c>
      <c r="Y21" s="363">
        <v>96929.85</v>
      </c>
      <c r="Z21" s="363">
        <v>106986.01</v>
      </c>
      <c r="AA21" s="363">
        <v>119985.36</v>
      </c>
      <c r="AB21" s="363">
        <v>123303.19</v>
      </c>
      <c r="AC21" s="363">
        <v>124791.14</v>
      </c>
      <c r="AD21" s="363">
        <v>141810.29</v>
      </c>
      <c r="AE21" s="363">
        <v>135941.62</v>
      </c>
      <c r="AF21" s="363">
        <v>152960.76999999999</v>
      </c>
      <c r="AG21" s="365"/>
      <c r="AH21" s="365"/>
      <c r="AI21" s="365"/>
      <c r="AJ21" s="365"/>
    </row>
    <row r="22" spans="1:36" s="366" customFormat="1">
      <c r="A22" s="359">
        <v>20</v>
      </c>
      <c r="B22" s="373">
        <v>31426.13</v>
      </c>
      <c r="C22" s="375">
        <v>36778.28</v>
      </c>
      <c r="D22" s="363">
        <v>39778.129999999997</v>
      </c>
      <c r="E22" s="363">
        <v>43387.27</v>
      </c>
      <c r="F22" s="363">
        <v>39527.599999999999</v>
      </c>
      <c r="G22" s="363">
        <v>45950.78</v>
      </c>
      <c r="H22" s="363">
        <v>50950.53</v>
      </c>
      <c r="I22" s="363">
        <v>55792.89</v>
      </c>
      <c r="J22" s="363">
        <v>48043.4</v>
      </c>
      <c r="K22" s="363">
        <v>54651.17</v>
      </c>
      <c r="L22" s="364">
        <v>50465.2</v>
      </c>
      <c r="M22" s="363">
        <v>55064.97</v>
      </c>
      <c r="N22" s="363">
        <v>55464.95</v>
      </c>
      <c r="O22" s="363">
        <v>60064.72</v>
      </c>
      <c r="P22" s="363">
        <v>61746.49</v>
      </c>
      <c r="Q22" s="363">
        <v>62788.38</v>
      </c>
      <c r="R22" s="363">
        <v>73801.33</v>
      </c>
      <c r="S22" s="363">
        <v>74417.14</v>
      </c>
      <c r="T22" s="363">
        <v>83633.259999999995</v>
      </c>
      <c r="U22" s="363">
        <v>79416.89</v>
      </c>
      <c r="V22" s="363">
        <v>88633.01</v>
      </c>
      <c r="W22" s="363">
        <v>90873.58</v>
      </c>
      <c r="X22" s="363">
        <v>92361.5</v>
      </c>
      <c r="Y22" s="363">
        <v>96929.85</v>
      </c>
      <c r="Z22" s="363">
        <v>106986.01</v>
      </c>
      <c r="AA22" s="363">
        <v>119985.36</v>
      </c>
      <c r="AB22" s="363">
        <v>123303.19</v>
      </c>
      <c r="AC22" s="363">
        <v>124791.14</v>
      </c>
      <c r="AD22" s="363">
        <v>141810.29</v>
      </c>
      <c r="AE22" s="363">
        <v>135941.62</v>
      </c>
      <c r="AF22" s="363">
        <v>152960.76999999999</v>
      </c>
      <c r="AG22" s="365"/>
      <c r="AH22" s="365"/>
      <c r="AI22" s="365"/>
      <c r="AJ22" s="365"/>
    </row>
    <row r="23" spans="1:36" s="366" customFormat="1">
      <c r="A23" s="359">
        <v>21</v>
      </c>
      <c r="B23" s="373">
        <v>31959.66</v>
      </c>
      <c r="C23" s="375">
        <v>37311.81</v>
      </c>
      <c r="D23" s="363">
        <v>40311.660000000003</v>
      </c>
      <c r="E23" s="363">
        <v>43920.800000000003</v>
      </c>
      <c r="F23" s="363">
        <v>40774.74</v>
      </c>
      <c r="G23" s="363">
        <v>47197.919999999998</v>
      </c>
      <c r="H23" s="363">
        <v>52197.67</v>
      </c>
      <c r="I23" s="363">
        <v>57040.03</v>
      </c>
      <c r="J23" s="363">
        <v>49219.94</v>
      </c>
      <c r="K23" s="363">
        <v>55827.71</v>
      </c>
      <c r="L23" s="364">
        <v>51641.74</v>
      </c>
      <c r="M23" s="363">
        <v>56241.51</v>
      </c>
      <c r="N23" s="363">
        <v>56641.49</v>
      </c>
      <c r="O23" s="363">
        <v>61241.26</v>
      </c>
      <c r="P23" s="363">
        <v>62923.03</v>
      </c>
      <c r="Q23" s="363">
        <v>64703.64</v>
      </c>
      <c r="R23" s="363">
        <v>75716.59</v>
      </c>
      <c r="S23" s="363">
        <v>76687.37</v>
      </c>
      <c r="T23" s="363">
        <v>85548.52</v>
      </c>
      <c r="U23" s="363">
        <v>81687.12</v>
      </c>
      <c r="V23" s="363">
        <v>90548.27</v>
      </c>
      <c r="W23" s="363">
        <v>93394.17</v>
      </c>
      <c r="X23" s="363">
        <v>94882.1</v>
      </c>
      <c r="Y23" s="363">
        <v>99450.45</v>
      </c>
      <c r="Z23" s="363">
        <v>109506.6</v>
      </c>
      <c r="AA23" s="363">
        <v>122505.95</v>
      </c>
      <c r="AB23" s="363">
        <v>126519.57</v>
      </c>
      <c r="AC23" s="363">
        <v>128007.52</v>
      </c>
      <c r="AD23" s="363">
        <v>145026.67000000001</v>
      </c>
      <c r="AE23" s="363">
        <v>139158</v>
      </c>
      <c r="AF23" s="363">
        <v>156177.15</v>
      </c>
      <c r="AG23" s="365"/>
      <c r="AH23" s="365"/>
      <c r="AI23" s="365"/>
      <c r="AJ23" s="365"/>
    </row>
    <row r="24" spans="1:36" s="366" customFormat="1">
      <c r="A24" s="359">
        <v>22</v>
      </c>
      <c r="B24" s="373">
        <v>31959.66</v>
      </c>
      <c r="C24" s="375">
        <v>37311.81</v>
      </c>
      <c r="D24" s="363">
        <v>40311.660000000003</v>
      </c>
      <c r="E24" s="363">
        <v>43920.800000000003</v>
      </c>
      <c r="F24" s="363">
        <v>40774.74</v>
      </c>
      <c r="G24" s="363">
        <v>47197.919999999998</v>
      </c>
      <c r="H24" s="363">
        <v>52197.67</v>
      </c>
      <c r="I24" s="363">
        <v>57040.03</v>
      </c>
      <c r="J24" s="363">
        <v>49219.94</v>
      </c>
      <c r="K24" s="363">
        <v>55827.71</v>
      </c>
      <c r="L24" s="364">
        <v>51641.74</v>
      </c>
      <c r="M24" s="363">
        <v>56241.51</v>
      </c>
      <c r="N24" s="363">
        <v>56641.49</v>
      </c>
      <c r="O24" s="363">
        <v>61241.26</v>
      </c>
      <c r="P24" s="363">
        <v>62923.03</v>
      </c>
      <c r="Q24" s="363">
        <v>64703.64</v>
      </c>
      <c r="R24" s="363">
        <v>75716.59</v>
      </c>
      <c r="S24" s="363">
        <v>76687.37</v>
      </c>
      <c r="T24" s="363">
        <v>85548.52</v>
      </c>
      <c r="U24" s="363">
        <v>81687.12</v>
      </c>
      <c r="V24" s="363">
        <v>90548.27</v>
      </c>
      <c r="W24" s="363">
        <v>93394.17</v>
      </c>
      <c r="X24" s="363">
        <v>94882.1</v>
      </c>
      <c r="Y24" s="363">
        <v>99450.45</v>
      </c>
      <c r="Z24" s="363">
        <v>109506.6</v>
      </c>
      <c r="AA24" s="363">
        <v>122505.95</v>
      </c>
      <c r="AB24" s="363">
        <v>126519.57</v>
      </c>
      <c r="AC24" s="363">
        <v>128007.52</v>
      </c>
      <c r="AD24" s="363">
        <v>145026.67000000001</v>
      </c>
      <c r="AE24" s="363">
        <v>139158</v>
      </c>
      <c r="AF24" s="363">
        <v>156177.15</v>
      </c>
      <c r="AG24" s="365"/>
      <c r="AH24" s="365"/>
      <c r="AI24" s="365"/>
      <c r="AJ24" s="365"/>
    </row>
    <row r="25" spans="1:36" s="366" customFormat="1">
      <c r="A25" s="359">
        <v>23</v>
      </c>
      <c r="B25" s="376">
        <v>32493.200000000001</v>
      </c>
      <c r="C25" s="363">
        <v>37845.35</v>
      </c>
      <c r="D25" s="363">
        <v>40845.199999999997</v>
      </c>
      <c r="E25" s="363">
        <v>44454.34</v>
      </c>
      <c r="F25" s="363">
        <v>42021.88</v>
      </c>
      <c r="G25" s="363">
        <v>48445.06</v>
      </c>
      <c r="H25" s="363">
        <v>53444.81</v>
      </c>
      <c r="I25" s="363">
        <v>58287.17</v>
      </c>
      <c r="J25" s="363">
        <v>50396.480000000003</v>
      </c>
      <c r="K25" s="363">
        <v>57004.25</v>
      </c>
      <c r="L25" s="364">
        <v>52818.28</v>
      </c>
      <c r="M25" s="363">
        <v>57418.05</v>
      </c>
      <c r="N25" s="363">
        <v>57818.03</v>
      </c>
      <c r="O25" s="363">
        <v>62417.8</v>
      </c>
      <c r="P25" s="363">
        <v>64099.57</v>
      </c>
      <c r="Q25" s="363">
        <v>66618.91</v>
      </c>
      <c r="R25" s="363">
        <v>77631.86</v>
      </c>
      <c r="S25" s="363">
        <v>78957.59</v>
      </c>
      <c r="T25" s="363">
        <v>87463.79</v>
      </c>
      <c r="U25" s="363">
        <v>83957.34</v>
      </c>
      <c r="V25" s="363">
        <v>92463.54</v>
      </c>
      <c r="W25" s="363">
        <v>95914.76</v>
      </c>
      <c r="X25" s="363">
        <v>97402.69</v>
      </c>
      <c r="Y25" s="363">
        <v>101971.04</v>
      </c>
      <c r="Z25" s="363">
        <v>112027.2</v>
      </c>
      <c r="AA25" s="363">
        <v>125026.55</v>
      </c>
      <c r="AB25" s="363">
        <v>129735.95</v>
      </c>
      <c r="AC25" s="363">
        <v>131223.9</v>
      </c>
      <c r="AD25" s="363">
        <v>148243.04999999999</v>
      </c>
      <c r="AE25" s="363">
        <v>142374.38</v>
      </c>
      <c r="AF25" s="363">
        <v>159393.53</v>
      </c>
      <c r="AG25" s="365"/>
      <c r="AH25" s="365"/>
      <c r="AI25" s="365"/>
      <c r="AJ25" s="365"/>
    </row>
    <row r="26" spans="1:36" s="366" customFormat="1">
      <c r="A26" s="359">
        <v>24</v>
      </c>
      <c r="B26" s="374">
        <v>32993.93</v>
      </c>
      <c r="C26" s="363">
        <v>38346.080000000002</v>
      </c>
      <c r="D26" s="363">
        <v>41345.93</v>
      </c>
      <c r="E26" s="363">
        <v>44955.07</v>
      </c>
      <c r="F26" s="363">
        <v>42522.61</v>
      </c>
      <c r="G26" s="363">
        <v>48945.79</v>
      </c>
      <c r="H26" s="363">
        <v>53945.54</v>
      </c>
      <c r="I26" s="363">
        <v>58787.9</v>
      </c>
      <c r="J26" s="363">
        <v>50897.22</v>
      </c>
      <c r="K26" s="363">
        <v>57504.98</v>
      </c>
      <c r="L26" s="364">
        <v>53319.01</v>
      </c>
      <c r="M26" s="363">
        <v>57918.78</v>
      </c>
      <c r="N26" s="363">
        <v>58318.76</v>
      </c>
      <c r="O26" s="363">
        <v>62918.53</v>
      </c>
      <c r="P26" s="363">
        <v>64600.31</v>
      </c>
      <c r="Q26" s="363">
        <v>67119.64</v>
      </c>
      <c r="R26" s="363">
        <v>78132.59</v>
      </c>
      <c r="S26" s="363">
        <v>79458.33</v>
      </c>
      <c r="T26" s="363">
        <v>87964.52</v>
      </c>
      <c r="U26" s="363">
        <v>84458.08</v>
      </c>
      <c r="V26" s="363">
        <v>92964.27</v>
      </c>
      <c r="W26" s="363">
        <v>96415.5</v>
      </c>
      <c r="X26" s="363">
        <v>97903.42</v>
      </c>
      <c r="Y26" s="363">
        <v>102471.78</v>
      </c>
      <c r="Z26" s="363">
        <v>112527.93</v>
      </c>
      <c r="AA26" s="363">
        <v>125527.28</v>
      </c>
      <c r="AB26" s="363">
        <v>130236.69</v>
      </c>
      <c r="AC26" s="363">
        <v>131724.63</v>
      </c>
      <c r="AD26" s="363">
        <v>148743.78</v>
      </c>
      <c r="AE26" s="363">
        <v>142875.12</v>
      </c>
      <c r="AF26" s="363">
        <v>159894.26</v>
      </c>
      <c r="AG26" s="365"/>
      <c r="AH26" s="365"/>
      <c r="AI26" s="365"/>
      <c r="AJ26" s="365"/>
    </row>
    <row r="27" spans="1:36" s="366" customFormat="1">
      <c r="A27" s="359">
        <v>25</v>
      </c>
      <c r="B27" s="374">
        <v>33527.46</v>
      </c>
      <c r="C27" s="363">
        <v>38879.620000000003</v>
      </c>
      <c r="D27" s="363">
        <v>41879.47</v>
      </c>
      <c r="E27" s="363">
        <v>45488.61</v>
      </c>
      <c r="F27" s="363">
        <v>43769.75</v>
      </c>
      <c r="G27" s="363">
        <v>50192.93</v>
      </c>
      <c r="H27" s="363">
        <v>55192.68</v>
      </c>
      <c r="I27" s="363">
        <v>60035.040000000001</v>
      </c>
      <c r="J27" s="363">
        <v>52073.760000000002</v>
      </c>
      <c r="K27" s="363">
        <v>58681.53</v>
      </c>
      <c r="L27" s="364">
        <v>54495.56</v>
      </c>
      <c r="M27" s="363">
        <v>59095.33</v>
      </c>
      <c r="N27" s="363">
        <v>59495.31</v>
      </c>
      <c r="O27" s="363">
        <v>64095.08</v>
      </c>
      <c r="P27" s="363">
        <v>65776.850000000006</v>
      </c>
      <c r="Q27" s="363">
        <v>67119.64</v>
      </c>
      <c r="R27" s="363">
        <v>78132.59</v>
      </c>
      <c r="S27" s="363">
        <v>79458.33</v>
      </c>
      <c r="T27" s="363">
        <v>87964.52</v>
      </c>
      <c r="U27" s="363">
        <v>84458.08</v>
      </c>
      <c r="V27" s="363">
        <v>92964.27</v>
      </c>
      <c r="W27" s="363">
        <v>96415.5</v>
      </c>
      <c r="X27" s="363">
        <v>97903.42</v>
      </c>
      <c r="Y27" s="363">
        <v>102471.78</v>
      </c>
      <c r="Z27" s="363">
        <v>112527.93</v>
      </c>
      <c r="AA27" s="363">
        <v>125527.28</v>
      </c>
      <c r="AB27" s="363">
        <v>130236.69</v>
      </c>
      <c r="AC27" s="363">
        <v>131724.63</v>
      </c>
      <c r="AD27" s="363">
        <v>148743.78</v>
      </c>
      <c r="AE27" s="363">
        <v>142875.12</v>
      </c>
      <c r="AF27" s="363">
        <v>159894.26</v>
      </c>
      <c r="AG27" s="365"/>
      <c r="AH27" s="365"/>
      <c r="AI27" s="365"/>
      <c r="AJ27" s="365"/>
    </row>
    <row r="28" spans="1:36" s="366" customFormat="1">
      <c r="A28" s="359">
        <v>26</v>
      </c>
      <c r="B28" s="374">
        <v>33527.46</v>
      </c>
      <c r="C28" s="363">
        <v>38879.620000000003</v>
      </c>
      <c r="D28" s="363">
        <v>41879.47</v>
      </c>
      <c r="E28" s="363">
        <v>45488.61</v>
      </c>
      <c r="F28" s="363">
        <v>43769.75</v>
      </c>
      <c r="G28" s="363">
        <v>50192.93</v>
      </c>
      <c r="H28" s="363">
        <v>55192.68</v>
      </c>
      <c r="I28" s="363">
        <v>60035.040000000001</v>
      </c>
      <c r="J28" s="363">
        <v>52073.760000000002</v>
      </c>
      <c r="K28" s="363">
        <v>58681.53</v>
      </c>
      <c r="L28" s="364">
        <v>54495.56</v>
      </c>
      <c r="M28" s="363">
        <v>59095.33</v>
      </c>
      <c r="N28" s="363">
        <v>59495.31</v>
      </c>
      <c r="O28" s="363">
        <v>64095.08</v>
      </c>
      <c r="P28" s="363">
        <v>65776.850000000006</v>
      </c>
      <c r="Q28" s="363">
        <v>67119.64</v>
      </c>
      <c r="R28" s="363">
        <v>78132.59</v>
      </c>
      <c r="S28" s="363">
        <v>79458.33</v>
      </c>
      <c r="T28" s="363">
        <v>87964.52</v>
      </c>
      <c r="U28" s="363">
        <v>84458.08</v>
      </c>
      <c r="V28" s="363">
        <v>92964.27</v>
      </c>
      <c r="W28" s="363">
        <v>96415.5</v>
      </c>
      <c r="X28" s="363">
        <v>97903.42</v>
      </c>
      <c r="Y28" s="363">
        <v>102471.78</v>
      </c>
      <c r="Z28" s="363">
        <v>112527.93</v>
      </c>
      <c r="AA28" s="363">
        <v>125527.28</v>
      </c>
      <c r="AB28" s="363">
        <v>130236.69</v>
      </c>
      <c r="AC28" s="363">
        <v>131724.63</v>
      </c>
      <c r="AD28" s="363">
        <v>148743.78</v>
      </c>
      <c r="AE28" s="363">
        <v>142875.12</v>
      </c>
      <c r="AF28" s="363">
        <v>159894.26</v>
      </c>
      <c r="AG28" s="365"/>
      <c r="AH28" s="365"/>
      <c r="AI28" s="365"/>
      <c r="AJ28" s="365"/>
    </row>
    <row r="29" spans="1:36" s="366" customFormat="1">
      <c r="A29" s="359">
        <v>27</v>
      </c>
      <c r="B29" s="374">
        <v>34366.120000000003</v>
      </c>
      <c r="C29" s="363">
        <v>39718.269999999997</v>
      </c>
      <c r="D29" s="363">
        <v>42718.12</v>
      </c>
      <c r="E29" s="363">
        <v>46327.26</v>
      </c>
      <c r="F29" s="363">
        <v>45016.89</v>
      </c>
      <c r="G29" s="363">
        <v>51440.07</v>
      </c>
      <c r="H29" s="363">
        <v>56439.82</v>
      </c>
      <c r="I29" s="363">
        <v>61282.18</v>
      </c>
      <c r="J29" s="363">
        <v>53250.3</v>
      </c>
      <c r="K29" s="363">
        <v>59858.07</v>
      </c>
      <c r="L29" s="364">
        <v>55672.1</v>
      </c>
      <c r="M29" s="363">
        <v>60271.87</v>
      </c>
      <c r="N29" s="363">
        <v>60671.85</v>
      </c>
      <c r="O29" s="363">
        <v>65271.62</v>
      </c>
      <c r="P29" s="363">
        <v>66953.39</v>
      </c>
      <c r="Q29" s="363">
        <v>67119.64</v>
      </c>
      <c r="R29" s="363">
        <v>78132.59</v>
      </c>
      <c r="S29" s="363">
        <v>79458.33</v>
      </c>
      <c r="T29" s="363">
        <v>87964.52</v>
      </c>
      <c r="U29" s="363">
        <v>84458.08</v>
      </c>
      <c r="V29" s="363">
        <v>92964.27</v>
      </c>
      <c r="W29" s="363">
        <v>96415.5</v>
      </c>
      <c r="X29" s="363">
        <v>97903.42</v>
      </c>
      <c r="Y29" s="363">
        <v>102471.78</v>
      </c>
      <c r="Z29" s="363">
        <v>112527.93</v>
      </c>
      <c r="AA29" s="363">
        <v>125527.28</v>
      </c>
      <c r="AB29" s="363">
        <v>130236.69</v>
      </c>
      <c r="AC29" s="363">
        <v>131724.63</v>
      </c>
      <c r="AD29" s="363">
        <v>148743.78</v>
      </c>
      <c r="AE29" s="363">
        <v>142875.12</v>
      </c>
      <c r="AF29" s="363">
        <v>159894.26</v>
      </c>
      <c r="AG29" s="365"/>
      <c r="AH29" s="365"/>
      <c r="AI29" s="365"/>
      <c r="AJ29" s="365"/>
    </row>
    <row r="30" spans="1:36" s="366" customFormat="1">
      <c r="A30" s="359">
        <v>28</v>
      </c>
      <c r="B30" s="374">
        <v>34366.120000000003</v>
      </c>
      <c r="C30" s="363">
        <v>39718.269999999997</v>
      </c>
      <c r="D30" s="363">
        <v>42718.12</v>
      </c>
      <c r="E30" s="363">
        <v>46327.26</v>
      </c>
      <c r="F30" s="363">
        <v>45016.89</v>
      </c>
      <c r="G30" s="363">
        <v>51440.07</v>
      </c>
      <c r="H30" s="363">
        <v>56439.82</v>
      </c>
      <c r="I30" s="363">
        <v>61282.18</v>
      </c>
      <c r="J30" s="363">
        <v>53250.3</v>
      </c>
      <c r="K30" s="363">
        <v>59858.07</v>
      </c>
      <c r="L30" s="364">
        <v>55672.1</v>
      </c>
      <c r="M30" s="363">
        <v>60271.87</v>
      </c>
      <c r="N30" s="363">
        <v>60671.85</v>
      </c>
      <c r="O30" s="363">
        <v>65271.62</v>
      </c>
      <c r="P30" s="363">
        <v>66953.39</v>
      </c>
      <c r="Q30" s="363">
        <v>67119.64</v>
      </c>
      <c r="R30" s="363">
        <v>78132.59</v>
      </c>
      <c r="S30" s="363">
        <v>79458.33</v>
      </c>
      <c r="T30" s="363">
        <v>87964.52</v>
      </c>
      <c r="U30" s="363">
        <v>84458.08</v>
      </c>
      <c r="V30" s="363">
        <v>92964.27</v>
      </c>
      <c r="W30" s="363">
        <v>96415.5</v>
      </c>
      <c r="X30" s="363">
        <v>97903.42</v>
      </c>
      <c r="Y30" s="363">
        <v>102471.78</v>
      </c>
      <c r="Z30" s="363">
        <v>112527.93</v>
      </c>
      <c r="AA30" s="363">
        <v>125527.28</v>
      </c>
      <c r="AB30" s="363">
        <v>130236.69</v>
      </c>
      <c r="AC30" s="363">
        <v>131724.63</v>
      </c>
      <c r="AD30" s="363">
        <v>148743.78</v>
      </c>
      <c r="AE30" s="363">
        <v>142875.12</v>
      </c>
      <c r="AF30" s="363">
        <v>159894.26</v>
      </c>
      <c r="AG30" s="365"/>
      <c r="AH30" s="365"/>
      <c r="AI30" s="365"/>
      <c r="AJ30" s="365"/>
    </row>
    <row r="31" spans="1:36" s="366" customFormat="1">
      <c r="A31" s="359">
        <v>29</v>
      </c>
      <c r="B31" s="374">
        <v>35204.78</v>
      </c>
      <c r="C31" s="363">
        <v>40556.93</v>
      </c>
      <c r="D31" s="363">
        <v>43556.78</v>
      </c>
      <c r="E31" s="363">
        <v>47165.919999999998</v>
      </c>
      <c r="F31" s="363">
        <v>46264.03</v>
      </c>
      <c r="G31" s="363">
        <v>52687.21</v>
      </c>
      <c r="H31" s="363">
        <v>57686.96</v>
      </c>
      <c r="I31" s="363">
        <v>62529.31</v>
      </c>
      <c r="J31" s="363">
        <v>54426.84</v>
      </c>
      <c r="K31" s="363">
        <v>61034.61</v>
      </c>
      <c r="L31" s="364">
        <v>56848.639999999999</v>
      </c>
      <c r="M31" s="363">
        <v>61448.41</v>
      </c>
      <c r="N31" s="363">
        <v>61848.39</v>
      </c>
      <c r="O31" s="363">
        <v>66448.160000000003</v>
      </c>
      <c r="P31" s="363">
        <v>68129.929999999993</v>
      </c>
      <c r="Q31" s="363">
        <v>67119.64</v>
      </c>
      <c r="R31" s="363">
        <v>78132.59</v>
      </c>
      <c r="S31" s="363">
        <v>79458.33</v>
      </c>
      <c r="T31" s="363">
        <v>87964.52</v>
      </c>
      <c r="U31" s="363">
        <v>84458.08</v>
      </c>
      <c r="V31" s="363">
        <v>92964.27</v>
      </c>
      <c r="W31" s="363">
        <v>96415.5</v>
      </c>
      <c r="X31" s="363">
        <v>97903.42</v>
      </c>
      <c r="Y31" s="363">
        <v>102471.78</v>
      </c>
      <c r="Z31" s="363">
        <v>112527.93</v>
      </c>
      <c r="AA31" s="363">
        <v>125527.28</v>
      </c>
      <c r="AB31" s="363">
        <v>130236.69</v>
      </c>
      <c r="AC31" s="363">
        <v>131724.63</v>
      </c>
      <c r="AD31" s="363">
        <v>148743.78</v>
      </c>
      <c r="AE31" s="363">
        <v>142875.12</v>
      </c>
      <c r="AF31" s="363">
        <v>159894.26</v>
      </c>
      <c r="AG31" s="365"/>
      <c r="AH31" s="365"/>
      <c r="AI31" s="365"/>
      <c r="AJ31" s="365"/>
    </row>
    <row r="32" spans="1:36" s="366" customFormat="1">
      <c r="A32" s="359">
        <v>30</v>
      </c>
      <c r="B32" s="374">
        <v>35705.51</v>
      </c>
      <c r="C32" s="363">
        <v>41057.67</v>
      </c>
      <c r="D32" s="363">
        <v>44057.52</v>
      </c>
      <c r="E32" s="363">
        <v>47666.66</v>
      </c>
      <c r="F32" s="363">
        <v>46764.76</v>
      </c>
      <c r="G32" s="363">
        <v>53187.94</v>
      </c>
      <c r="H32" s="363">
        <v>58187.69</v>
      </c>
      <c r="I32" s="363">
        <v>63030.05</v>
      </c>
      <c r="J32" s="363">
        <v>54927.57</v>
      </c>
      <c r="K32" s="363">
        <v>61535.34</v>
      </c>
      <c r="L32" s="364">
        <v>57349.37</v>
      </c>
      <c r="M32" s="363">
        <v>61949.14</v>
      </c>
      <c r="N32" s="363">
        <v>62349.120000000003</v>
      </c>
      <c r="O32" s="363">
        <v>66948.89</v>
      </c>
      <c r="P32" s="363">
        <v>68630.67</v>
      </c>
      <c r="Q32" s="363">
        <v>67620.38</v>
      </c>
      <c r="R32" s="363">
        <v>78633.33</v>
      </c>
      <c r="S32" s="363">
        <v>79959.06</v>
      </c>
      <c r="T32" s="363">
        <v>88465.26</v>
      </c>
      <c r="U32" s="363">
        <v>84958.81</v>
      </c>
      <c r="V32" s="363">
        <v>93465.01</v>
      </c>
      <c r="W32" s="363">
        <v>96916.23</v>
      </c>
      <c r="X32" s="363">
        <v>98404.160000000003</v>
      </c>
      <c r="Y32" s="363">
        <v>102972.51</v>
      </c>
      <c r="Z32" s="363">
        <v>113028.67</v>
      </c>
      <c r="AA32" s="363">
        <v>126028.02</v>
      </c>
      <c r="AB32" s="363">
        <v>130737.42</v>
      </c>
      <c r="AC32" s="363">
        <v>132225.37</v>
      </c>
      <c r="AD32" s="363">
        <v>149244.51999999999</v>
      </c>
      <c r="AE32" s="363">
        <v>143375.85</v>
      </c>
      <c r="AF32" s="363">
        <v>160395</v>
      </c>
      <c r="AG32" s="365"/>
      <c r="AH32" s="365"/>
      <c r="AI32" s="365"/>
      <c r="AJ32" s="365"/>
    </row>
    <row r="36" spans="2:2">
      <c r="B36" s="368"/>
    </row>
  </sheetData>
  <sheetProtection algorithmName="SHA-512" hashValue="RCxSaFnZR1WbqAHgq8lqkE1L0mGO8OrItDVOLHaOnI9oyStFJdz8OR79TZyexMkXU2NERuxkTUagC9/Q4GjjFw==" saltValue="1dOggwznug0VWejm+MM82Q==" spinCount="100000" sheet="1" objects="1" scenarios="1" formatColumns="0" formatRows="0"/>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5C1866-DDDB-478A-A195-AD4037C0B9A2}">
  <dimension ref="A1:S53"/>
  <sheetViews>
    <sheetView zoomScaleNormal="100" workbookViewId="0">
      <selection activeCell="B7" sqref="B7:E7"/>
    </sheetView>
  </sheetViews>
  <sheetFormatPr baseColWidth="10" defaultColWidth="11.42578125" defaultRowHeight="15"/>
  <cols>
    <col min="1" max="1" width="42" customWidth="1"/>
    <col min="2" max="2" width="4.28515625" customWidth="1"/>
    <col min="3" max="3" width="17.28515625" customWidth="1"/>
    <col min="4" max="4" width="8.28515625" customWidth="1"/>
    <col min="5" max="5" width="27.28515625" customWidth="1"/>
    <col min="8" max="8" width="23.140625" style="247" customWidth="1"/>
    <col min="9" max="9" width="27.42578125" style="247" customWidth="1"/>
  </cols>
  <sheetData>
    <row r="1" spans="1:19" ht="36">
      <c r="A1" s="1010" t="s">
        <v>55</v>
      </c>
      <c r="B1" s="1010"/>
      <c r="C1" s="1010"/>
      <c r="D1" s="1010"/>
      <c r="E1" s="1010"/>
      <c r="G1" s="346"/>
      <c r="J1" s="346"/>
      <c r="K1" s="346"/>
      <c r="L1" s="346"/>
      <c r="M1" s="346"/>
      <c r="N1" s="346"/>
      <c r="O1" s="346"/>
      <c r="P1" s="346"/>
      <c r="Q1" s="346"/>
      <c r="R1" s="346"/>
      <c r="S1" s="346"/>
    </row>
    <row r="2" spans="1:19" ht="50.25" customHeight="1">
      <c r="A2" s="1030" t="s">
        <v>56</v>
      </c>
      <c r="B2" s="1031"/>
      <c r="C2" s="1031"/>
      <c r="D2" s="1031"/>
      <c r="E2" s="1031"/>
      <c r="G2" s="346"/>
      <c r="J2" s="346"/>
      <c r="K2" s="346"/>
      <c r="L2" s="346"/>
      <c r="M2" s="346"/>
      <c r="N2" s="346"/>
      <c r="O2" s="346"/>
      <c r="P2" s="346"/>
      <c r="Q2" s="346"/>
      <c r="R2" s="346"/>
      <c r="S2" s="346"/>
    </row>
    <row r="3" spans="1:19">
      <c r="A3" s="343"/>
      <c r="B3" s="344"/>
      <c r="C3" s="344"/>
      <c r="D3" s="344"/>
      <c r="E3" s="344"/>
      <c r="G3" s="346"/>
      <c r="J3" s="346"/>
      <c r="K3" s="346"/>
      <c r="L3" s="346"/>
      <c r="M3" s="346"/>
      <c r="N3" s="346"/>
      <c r="O3" s="346"/>
      <c r="P3" s="346"/>
      <c r="Q3" s="346"/>
      <c r="R3" s="346"/>
      <c r="S3" s="346"/>
    </row>
    <row r="4" spans="1:19" ht="21">
      <c r="A4" s="1011" t="s">
        <v>57</v>
      </c>
      <c r="B4" s="1011"/>
      <c r="C4" s="1011"/>
      <c r="D4" s="1011"/>
      <c r="E4" s="1011"/>
      <c r="G4" s="346"/>
      <c r="J4" s="346"/>
      <c r="K4" s="346"/>
      <c r="L4" s="346"/>
      <c r="M4" s="346"/>
      <c r="N4" s="346"/>
      <c r="O4" s="346"/>
      <c r="P4" s="346"/>
      <c r="Q4" s="346"/>
      <c r="R4" s="346"/>
      <c r="S4" s="346"/>
    </row>
    <row r="5" spans="1:19">
      <c r="G5" s="346"/>
      <c r="J5" s="346"/>
      <c r="K5" s="346"/>
      <c r="L5" s="346"/>
      <c r="M5" s="346"/>
      <c r="N5" s="346"/>
      <c r="O5" s="346"/>
      <c r="P5" s="346"/>
      <c r="Q5" s="346"/>
      <c r="R5" s="346"/>
      <c r="S5" s="346"/>
    </row>
    <row r="6" spans="1:19" ht="15.75">
      <c r="A6" s="331" t="s">
        <v>58</v>
      </c>
      <c r="G6" s="346"/>
      <c r="J6" s="346"/>
      <c r="K6" s="346"/>
      <c r="L6" s="346"/>
      <c r="M6" s="346"/>
      <c r="N6" s="346"/>
      <c r="O6" s="346"/>
      <c r="P6" s="346"/>
      <c r="Q6" s="346"/>
      <c r="R6" s="346"/>
      <c r="S6" s="346"/>
    </row>
    <row r="7" spans="1:19" ht="16.5" thickTop="1">
      <c r="A7" s="332" t="s">
        <v>59</v>
      </c>
      <c r="B7" s="1015" t="s">
        <v>60</v>
      </c>
      <c r="C7" s="1016"/>
      <c r="D7" s="1016"/>
      <c r="E7" s="1017"/>
      <c r="G7" s="346"/>
      <c r="J7" s="346"/>
      <c r="K7" s="346"/>
      <c r="L7" s="346"/>
      <c r="M7" s="346"/>
      <c r="N7" s="346"/>
      <c r="O7" s="346"/>
      <c r="P7" s="346"/>
      <c r="Q7" s="346"/>
      <c r="R7" s="346"/>
      <c r="S7" s="346"/>
    </row>
    <row r="8" spans="1:19" ht="15.75">
      <c r="A8" s="325" t="s">
        <v>61</v>
      </c>
      <c r="B8" s="1027" t="s">
        <v>62</v>
      </c>
      <c r="C8" s="1028"/>
      <c r="D8" s="1028"/>
      <c r="E8" s="1029"/>
      <c r="G8" s="346"/>
      <c r="J8" s="346"/>
      <c r="K8" s="346"/>
      <c r="L8" s="346"/>
      <c r="M8" s="346"/>
      <c r="N8" s="346"/>
      <c r="O8" s="346"/>
      <c r="P8" s="346"/>
      <c r="Q8" s="346"/>
      <c r="R8" s="346"/>
      <c r="S8" s="346"/>
    </row>
    <row r="9" spans="1:19" ht="15.75">
      <c r="A9" s="333" t="s">
        <v>63</v>
      </c>
      <c r="B9" s="326"/>
      <c r="C9" s="328" t="s">
        <v>64</v>
      </c>
      <c r="D9" s="327" t="s">
        <v>65</v>
      </c>
      <c r="E9" s="349">
        <v>1</v>
      </c>
      <c r="G9" s="346"/>
      <c r="J9" s="346"/>
      <c r="K9" s="346"/>
      <c r="L9" s="346"/>
      <c r="M9" s="346"/>
      <c r="N9" s="346"/>
      <c r="O9" s="346"/>
      <c r="P9" s="346"/>
      <c r="Q9" s="346"/>
      <c r="R9" s="346"/>
      <c r="S9" s="346"/>
    </row>
    <row r="10" spans="1:19" ht="30" customHeight="1">
      <c r="A10" s="334" t="s">
        <v>66</v>
      </c>
      <c r="B10" s="1018" t="s">
        <v>67</v>
      </c>
      <c r="C10" s="1019"/>
      <c r="D10" s="1019"/>
      <c r="E10" s="1020"/>
      <c r="G10" s="347"/>
      <c r="H10" s="315" t="s">
        <v>68</v>
      </c>
      <c r="I10" s="315" t="s">
        <v>69</v>
      </c>
      <c r="J10" s="346"/>
      <c r="K10" s="346"/>
      <c r="L10" s="346"/>
      <c r="M10" s="346"/>
      <c r="N10" s="346"/>
      <c r="O10" s="346"/>
      <c r="P10" s="346"/>
      <c r="Q10" s="346"/>
      <c r="R10" s="346"/>
      <c r="S10" s="346"/>
    </row>
    <row r="11" spans="1:19" ht="15.75">
      <c r="A11" s="308" t="s">
        <v>70</v>
      </c>
      <c r="B11" s="311" t="s">
        <v>71</v>
      </c>
      <c r="C11" s="342"/>
      <c r="D11" s="311"/>
      <c r="E11" s="312"/>
      <c r="G11" s="346"/>
      <c r="H11" s="315" t="s">
        <v>72</v>
      </c>
      <c r="I11" s="315" t="s">
        <v>72</v>
      </c>
      <c r="J11" s="346"/>
      <c r="K11" s="346"/>
      <c r="L11" s="346"/>
      <c r="M11" s="346"/>
      <c r="N11" s="346"/>
      <c r="O11" s="346"/>
      <c r="P11" s="346"/>
      <c r="Q11" s="346"/>
      <c r="R11" s="346"/>
      <c r="S11" s="346"/>
    </row>
    <row r="12" spans="1:19" ht="31.5">
      <c r="A12" s="335" t="s">
        <v>73</v>
      </c>
      <c r="B12" s="311"/>
      <c r="C12" s="382"/>
      <c r="D12" s="311"/>
      <c r="E12" s="312"/>
      <c r="G12" s="346"/>
      <c r="H12" s="315"/>
      <c r="I12" s="315"/>
      <c r="J12" s="346"/>
      <c r="K12" s="346"/>
      <c r="L12" s="346"/>
      <c r="M12" s="346"/>
      <c r="N12" s="346"/>
      <c r="O12" s="346"/>
      <c r="P12" s="346"/>
      <c r="Q12" s="346"/>
      <c r="R12" s="346"/>
      <c r="S12" s="346"/>
    </row>
    <row r="13" spans="1:19" ht="15.75">
      <c r="A13" s="334" t="s">
        <v>74</v>
      </c>
      <c r="B13" s="311"/>
      <c r="C13" s="338"/>
      <c r="D13" s="311"/>
      <c r="E13" s="312"/>
      <c r="G13" s="346"/>
      <c r="H13" s="315"/>
      <c r="I13" s="315"/>
      <c r="J13" s="346"/>
      <c r="K13" s="346"/>
      <c r="L13" s="346"/>
      <c r="M13" s="346"/>
      <c r="N13" s="346"/>
      <c r="O13" s="346"/>
      <c r="P13" s="346"/>
      <c r="Q13" s="346"/>
      <c r="R13" s="346"/>
      <c r="S13" s="346"/>
    </row>
    <row r="14" spans="1:19" ht="15.75">
      <c r="A14" s="335" t="s">
        <v>75</v>
      </c>
      <c r="B14" s="311"/>
      <c r="C14" s="348"/>
      <c r="D14" s="311"/>
      <c r="E14" s="312"/>
      <c r="G14" s="346"/>
      <c r="H14" s="315"/>
      <c r="I14" s="315"/>
      <c r="J14" s="346"/>
      <c r="K14" s="346"/>
      <c r="L14" s="346"/>
      <c r="M14" s="346"/>
      <c r="N14" s="346"/>
      <c r="O14" s="346"/>
      <c r="P14" s="346"/>
      <c r="Q14" s="346"/>
      <c r="R14" s="346"/>
      <c r="S14" s="346"/>
    </row>
    <row r="15" spans="1:19" ht="15.75">
      <c r="A15" s="308" t="s">
        <v>76</v>
      </c>
      <c r="B15" s="1021"/>
      <c r="C15" s="1022"/>
      <c r="D15" s="1022"/>
      <c r="E15" s="1023"/>
      <c r="G15" s="346"/>
      <c r="H15" s="247" t="s">
        <v>77</v>
      </c>
      <c r="I15" s="315" t="s">
        <v>78</v>
      </c>
      <c r="J15" s="346"/>
      <c r="K15" s="346"/>
      <c r="L15" s="346"/>
      <c r="M15" s="346"/>
      <c r="N15" s="346"/>
      <c r="O15" s="346"/>
      <c r="P15" s="346"/>
      <c r="Q15" s="346"/>
      <c r="R15" s="346"/>
      <c r="S15" s="346"/>
    </row>
    <row r="16" spans="1:19" ht="15.75">
      <c r="A16" s="335" t="s">
        <v>79</v>
      </c>
      <c r="B16" s="311" t="s">
        <v>80</v>
      </c>
      <c r="C16" s="329"/>
      <c r="D16" s="311" t="s">
        <v>81</v>
      </c>
      <c r="E16" s="330"/>
      <c r="G16" s="346"/>
      <c r="H16" s="247" t="s">
        <v>82</v>
      </c>
      <c r="I16" s="315" t="s">
        <v>83</v>
      </c>
      <c r="J16" s="346"/>
      <c r="K16" s="346"/>
      <c r="L16" s="346"/>
      <c r="M16" s="346"/>
      <c r="N16" s="346"/>
      <c r="O16" s="346"/>
      <c r="P16" s="346"/>
      <c r="Q16" s="346"/>
      <c r="R16" s="346"/>
      <c r="S16" s="346"/>
    </row>
    <row r="17" spans="1:19" ht="15.75">
      <c r="A17" s="308" t="s">
        <v>84</v>
      </c>
      <c r="B17" s="1024" t="s">
        <v>72</v>
      </c>
      <c r="C17" s="1025"/>
      <c r="D17" s="1025"/>
      <c r="E17" s="1026"/>
      <c r="G17" s="346"/>
      <c r="H17" s="247" t="s">
        <v>85</v>
      </c>
      <c r="I17" s="247" t="s">
        <v>93</v>
      </c>
      <c r="J17" s="346"/>
      <c r="K17" s="346"/>
      <c r="L17" s="346"/>
      <c r="M17" s="346"/>
      <c r="N17" s="346"/>
      <c r="O17" s="346"/>
      <c r="P17" s="346"/>
      <c r="Q17" s="346"/>
      <c r="R17" s="346"/>
      <c r="S17" s="346"/>
    </row>
    <row r="18" spans="1:19" ht="15.75">
      <c r="A18" s="308" t="s">
        <v>86</v>
      </c>
      <c r="B18" s="998" t="s">
        <v>72</v>
      </c>
      <c r="C18" s="999"/>
      <c r="D18" s="999"/>
      <c r="E18" s="1000"/>
      <c r="G18" s="346"/>
      <c r="H18" s="247" t="s">
        <v>87</v>
      </c>
      <c r="I18" s="247" t="s">
        <v>88</v>
      </c>
      <c r="J18" s="346"/>
      <c r="K18" s="346"/>
      <c r="L18" s="346"/>
      <c r="M18" s="346"/>
      <c r="N18" s="346"/>
      <c r="O18" s="346"/>
      <c r="P18" s="346"/>
      <c r="Q18" s="346"/>
      <c r="R18" s="346"/>
      <c r="S18" s="346"/>
    </row>
    <row r="19" spans="1:19" ht="16.5" thickBot="1">
      <c r="A19" s="309" t="s">
        <v>89</v>
      </c>
      <c r="B19" s="1001"/>
      <c r="C19" s="1002"/>
      <c r="D19" s="1002"/>
      <c r="E19" s="1003"/>
      <c r="G19" s="346"/>
      <c r="H19" s="247" t="s">
        <v>90</v>
      </c>
      <c r="I19" s="247" t="s">
        <v>91</v>
      </c>
      <c r="J19" s="346"/>
      <c r="K19" s="346"/>
      <c r="L19" s="346"/>
      <c r="M19" s="346"/>
      <c r="N19" s="346"/>
      <c r="O19" s="346"/>
      <c r="P19" s="346"/>
      <c r="Q19" s="346"/>
      <c r="R19" s="346"/>
      <c r="S19" s="346"/>
    </row>
    <row r="20" spans="1:19">
      <c r="A20" s="41"/>
      <c r="B20" s="310"/>
      <c r="C20" s="310"/>
      <c r="D20" s="310"/>
      <c r="E20" s="310"/>
      <c r="G20" s="346"/>
      <c r="H20" s="247" t="s">
        <v>92</v>
      </c>
      <c r="J20" s="346"/>
      <c r="K20" s="346"/>
      <c r="L20" s="346"/>
      <c r="M20" s="346"/>
      <c r="N20" s="346"/>
      <c r="O20" s="346"/>
      <c r="P20" s="346"/>
      <c r="Q20" s="346"/>
      <c r="R20" s="346"/>
      <c r="S20" s="346"/>
    </row>
    <row r="21" spans="1:19" ht="15.75">
      <c r="A21" s="331" t="s">
        <v>94</v>
      </c>
      <c r="B21" s="310"/>
      <c r="C21" s="310"/>
      <c r="D21" s="310"/>
      <c r="E21" s="310"/>
      <c r="G21" s="346"/>
      <c r="H21" s="247" t="s">
        <v>95</v>
      </c>
      <c r="I21" s="315"/>
      <c r="J21" s="346"/>
      <c r="K21" s="346"/>
      <c r="L21" s="346"/>
      <c r="M21" s="346"/>
      <c r="N21" s="346"/>
      <c r="O21" s="346"/>
      <c r="P21" s="346"/>
      <c r="Q21" s="346"/>
      <c r="R21" s="346"/>
      <c r="S21" s="346"/>
    </row>
    <row r="22" spans="1:19" ht="16.5" thickTop="1">
      <c r="A22" s="307" t="s">
        <v>96</v>
      </c>
      <c r="B22" s="1004"/>
      <c r="C22" s="1005"/>
      <c r="D22" s="1005"/>
      <c r="E22" s="1006"/>
      <c r="G22" s="346"/>
      <c r="H22" s="247" t="s">
        <v>97</v>
      </c>
      <c r="J22" s="346"/>
      <c r="K22" s="346"/>
      <c r="L22" s="346"/>
      <c r="M22" s="346"/>
      <c r="N22" s="346"/>
      <c r="O22" s="346"/>
      <c r="P22" s="346"/>
      <c r="Q22" s="346"/>
      <c r="R22" s="346"/>
      <c r="S22" s="346"/>
    </row>
    <row r="23" spans="1:19" ht="15.75">
      <c r="A23" s="308" t="s">
        <v>98</v>
      </c>
      <c r="B23" s="1007"/>
      <c r="C23" s="1008"/>
      <c r="D23" s="1008"/>
      <c r="E23" s="1009"/>
      <c r="G23" s="346"/>
      <c r="H23" s="247" t="s">
        <v>99</v>
      </c>
      <c r="J23" s="346"/>
      <c r="K23" s="346"/>
      <c r="L23" s="346"/>
      <c r="M23" s="346"/>
      <c r="N23" s="346"/>
      <c r="O23" s="346"/>
      <c r="P23" s="346"/>
      <c r="Q23" s="346"/>
      <c r="R23" s="346"/>
      <c r="S23" s="346"/>
    </row>
    <row r="24" spans="1:19" ht="15.75">
      <c r="A24" s="308" t="s">
        <v>100</v>
      </c>
      <c r="B24" s="1007"/>
      <c r="C24" s="1008"/>
      <c r="D24" s="1008"/>
      <c r="E24" s="1009"/>
      <c r="G24" s="346"/>
      <c r="H24" s="247" t="s">
        <v>101</v>
      </c>
      <c r="J24" s="346"/>
      <c r="K24" s="346"/>
      <c r="L24" s="346"/>
      <c r="M24" s="346"/>
      <c r="N24" s="346"/>
      <c r="O24" s="346"/>
      <c r="P24" s="346"/>
      <c r="Q24" s="346"/>
      <c r="R24" s="346"/>
      <c r="S24" s="346"/>
    </row>
    <row r="25" spans="1:19" ht="15.75">
      <c r="A25" s="308" t="s">
        <v>102</v>
      </c>
      <c r="B25" s="1007"/>
      <c r="C25" s="1008"/>
      <c r="D25" s="1008"/>
      <c r="E25" s="1009"/>
      <c r="G25" s="346"/>
      <c r="H25" s="247" t="s">
        <v>103</v>
      </c>
      <c r="J25" s="346"/>
      <c r="K25" s="346"/>
      <c r="L25" s="346"/>
      <c r="M25" s="346"/>
      <c r="N25" s="346"/>
      <c r="O25" s="346"/>
      <c r="P25" s="346"/>
      <c r="Q25" s="346"/>
      <c r="R25" s="346"/>
      <c r="S25" s="346"/>
    </row>
    <row r="26" spans="1:19" ht="15.75">
      <c r="A26" s="308" t="s">
        <v>104</v>
      </c>
      <c r="B26" s="1007"/>
      <c r="C26" s="1008"/>
      <c r="D26" s="1008"/>
      <c r="E26" s="1009"/>
      <c r="G26" s="346"/>
      <c r="H26" s="247" t="s">
        <v>105</v>
      </c>
      <c r="J26" s="346"/>
      <c r="K26" s="346"/>
      <c r="L26" s="346"/>
      <c r="M26" s="346"/>
      <c r="N26" s="346"/>
      <c r="O26" s="346"/>
      <c r="P26" s="346"/>
      <c r="Q26" s="346"/>
      <c r="R26" s="346"/>
      <c r="S26" s="346"/>
    </row>
    <row r="27" spans="1:19" ht="16.5" thickBot="1">
      <c r="A27" s="309" t="s">
        <v>106</v>
      </c>
      <c r="B27" s="1012"/>
      <c r="C27" s="1013"/>
      <c r="D27" s="1013"/>
      <c r="E27" s="1014"/>
      <c r="G27" s="346"/>
      <c r="H27" s="247" t="s">
        <v>107</v>
      </c>
      <c r="J27" s="346"/>
      <c r="K27" s="346"/>
      <c r="L27" s="346"/>
      <c r="M27" s="346"/>
      <c r="N27" s="346"/>
      <c r="O27" s="346"/>
      <c r="P27" s="346"/>
      <c r="Q27" s="346"/>
      <c r="R27" s="346"/>
      <c r="S27" s="346"/>
    </row>
    <row r="28" spans="1:19">
      <c r="A28" s="41"/>
      <c r="B28" s="310"/>
      <c r="C28" s="310"/>
      <c r="D28" s="310"/>
      <c r="E28" s="310"/>
      <c r="G28" s="346"/>
      <c r="H28" s="247" t="s">
        <v>108</v>
      </c>
      <c r="J28" s="346"/>
      <c r="K28" s="346"/>
      <c r="L28" s="346"/>
      <c r="M28" s="346"/>
      <c r="N28" s="346"/>
      <c r="O28" s="346"/>
      <c r="P28" s="346"/>
      <c r="Q28" s="346"/>
      <c r="R28" s="346"/>
      <c r="S28" s="346"/>
    </row>
    <row r="29" spans="1:19" ht="15.75">
      <c r="A29" s="331" t="s">
        <v>109</v>
      </c>
      <c r="B29" s="310"/>
      <c r="C29" s="310"/>
      <c r="D29" s="310"/>
      <c r="E29" s="310"/>
      <c r="G29" s="346"/>
      <c r="H29" s="247" t="s">
        <v>110</v>
      </c>
      <c r="J29" s="346"/>
      <c r="K29" s="346"/>
      <c r="L29" s="346"/>
      <c r="M29" s="346"/>
      <c r="N29" s="346"/>
      <c r="O29" s="346"/>
      <c r="P29" s="346"/>
      <c r="Q29" s="346"/>
      <c r="R29" s="346"/>
      <c r="S29" s="346"/>
    </row>
    <row r="30" spans="1:19" ht="16.5" thickTop="1">
      <c r="A30" s="307" t="s">
        <v>111</v>
      </c>
      <c r="B30" s="995"/>
      <c r="C30" s="996"/>
      <c r="D30" s="996"/>
      <c r="E30" s="997"/>
      <c r="G30" s="346"/>
      <c r="H30" s="247" t="s">
        <v>112</v>
      </c>
      <c r="J30" s="346"/>
      <c r="K30" s="346"/>
      <c r="L30" s="346"/>
      <c r="M30" s="346"/>
      <c r="N30" s="346"/>
      <c r="O30" s="346"/>
      <c r="P30" s="346"/>
      <c r="Q30" s="346"/>
      <c r="R30" s="346"/>
      <c r="S30" s="346"/>
    </row>
    <row r="31" spans="1:19" ht="15.75">
      <c r="A31" s="334" t="s">
        <v>113</v>
      </c>
      <c r="B31" s="311" t="s">
        <v>80</v>
      </c>
      <c r="C31" s="329"/>
      <c r="D31" s="311" t="s">
        <v>81</v>
      </c>
      <c r="E31" s="330"/>
      <c r="G31" s="346"/>
      <c r="H31" s="247" t="s">
        <v>114</v>
      </c>
      <c r="J31" s="346"/>
      <c r="K31" s="346"/>
      <c r="L31" s="346"/>
      <c r="M31" s="346"/>
      <c r="N31" s="346"/>
      <c r="O31" s="346"/>
      <c r="P31" s="346"/>
      <c r="Q31" s="346"/>
      <c r="R31" s="346"/>
      <c r="S31" s="346"/>
    </row>
    <row r="32" spans="1:19" ht="15.75">
      <c r="A32" s="335" t="s">
        <v>115</v>
      </c>
      <c r="B32" s="311" t="s">
        <v>71</v>
      </c>
      <c r="C32" s="339"/>
      <c r="D32" s="311"/>
      <c r="E32" s="312"/>
      <c r="G32" s="346"/>
      <c r="J32" s="346"/>
      <c r="K32" s="346"/>
      <c r="L32" s="346"/>
      <c r="M32" s="346"/>
      <c r="N32" s="346"/>
      <c r="O32" s="346"/>
      <c r="P32" s="346"/>
      <c r="Q32" s="346"/>
      <c r="R32" s="346"/>
      <c r="S32" s="346"/>
    </row>
    <row r="33" spans="1:19" ht="15.75">
      <c r="A33" s="308" t="s">
        <v>116</v>
      </c>
      <c r="B33" s="311" t="s">
        <v>71</v>
      </c>
      <c r="C33" s="340">
        <f>C11-C32</f>
        <v>0</v>
      </c>
      <c r="D33" s="311"/>
      <c r="E33" s="312"/>
      <c r="G33" s="346"/>
      <c r="H33" s="247" t="s">
        <v>117</v>
      </c>
      <c r="J33" s="346"/>
      <c r="K33" s="346"/>
      <c r="L33" s="346"/>
      <c r="M33" s="346"/>
      <c r="N33" s="346"/>
      <c r="O33" s="346"/>
      <c r="P33" s="346"/>
      <c r="Q33" s="346"/>
      <c r="R33" s="346"/>
      <c r="S33" s="346"/>
    </row>
    <row r="34" spans="1:19" ht="15.75">
      <c r="A34" s="308" t="s">
        <v>118</v>
      </c>
      <c r="B34" s="311" t="s">
        <v>71</v>
      </c>
      <c r="C34" s="340">
        <f>'1B Tableau financier'!E1970</f>
        <v>0</v>
      </c>
      <c r="D34" s="311"/>
      <c r="E34" s="312"/>
      <c r="G34" s="346"/>
      <c r="H34" s="247" t="s">
        <v>119</v>
      </c>
      <c r="J34" s="346"/>
      <c r="K34" s="346"/>
      <c r="L34" s="346"/>
      <c r="M34" s="346"/>
      <c r="N34" s="346"/>
      <c r="O34" s="346"/>
      <c r="P34" s="346"/>
      <c r="Q34" s="346"/>
      <c r="R34" s="346"/>
      <c r="S34" s="346"/>
    </row>
    <row r="35" spans="1:19" ht="15.75">
      <c r="A35" s="308" t="s">
        <v>120</v>
      </c>
      <c r="B35" s="311" t="s">
        <v>71</v>
      </c>
      <c r="C35" s="340">
        <f>'1B Tableau financier'!H1970</f>
        <v>0</v>
      </c>
      <c r="D35" s="311"/>
      <c r="E35" s="312"/>
      <c r="G35" s="346"/>
      <c r="H35" s="247" t="s">
        <v>121</v>
      </c>
      <c r="J35" s="346"/>
      <c r="K35" s="346"/>
      <c r="L35" s="346"/>
      <c r="M35" s="346"/>
      <c r="N35" s="346"/>
      <c r="O35" s="346"/>
      <c r="P35" s="346"/>
      <c r="Q35" s="346"/>
      <c r="R35" s="346"/>
      <c r="S35" s="346"/>
    </row>
    <row r="36" spans="1:19" ht="15.75">
      <c r="A36" s="308" t="s">
        <v>122</v>
      </c>
      <c r="B36" s="311" t="s">
        <v>71</v>
      </c>
      <c r="C36" s="340">
        <f>'1B Tableau financier'!K1970</f>
        <v>0</v>
      </c>
      <c r="D36" s="311"/>
      <c r="E36" s="312"/>
      <c r="G36" s="346"/>
      <c r="H36" s="247" t="s">
        <v>123</v>
      </c>
      <c r="J36" s="346"/>
      <c r="K36" s="346"/>
      <c r="L36" s="346"/>
      <c r="M36" s="346"/>
      <c r="N36" s="346"/>
      <c r="O36" s="346"/>
      <c r="P36" s="346"/>
      <c r="Q36" s="346"/>
      <c r="R36" s="346"/>
      <c r="S36" s="346"/>
    </row>
    <row r="37" spans="1:19" ht="31.5">
      <c r="A37" s="308" t="s">
        <v>124</v>
      </c>
      <c r="B37" s="311" t="s">
        <v>71</v>
      </c>
      <c r="C37" s="340">
        <f>'1B Tableau financier'!J1973</f>
        <v>0</v>
      </c>
      <c r="D37" s="311"/>
      <c r="E37" s="637"/>
      <c r="G37" s="346"/>
      <c r="J37" s="346"/>
      <c r="K37" s="346"/>
      <c r="L37" s="346"/>
      <c r="M37" s="346"/>
      <c r="N37" s="346"/>
      <c r="O37" s="346"/>
      <c r="P37" s="346"/>
      <c r="Q37" s="346"/>
      <c r="R37" s="346"/>
    </row>
    <row r="38" spans="1:19" ht="15.75">
      <c r="A38" s="383" t="str">
        <f>IF('1B Tableau financier'!$K$2="Pôle","Montant plafonné selon arrêté","")</f>
        <v/>
      </c>
      <c r="B38" s="384" t="s">
        <v>71</v>
      </c>
      <c r="C38" s="588" t="str">
        <f>IF('1B Tableau financier'!$K$2="Pôle",'1B Tableau financier'!K1974,"")</f>
        <v/>
      </c>
      <c r="D38" s="386"/>
      <c r="E38" s="385"/>
      <c r="G38" s="346"/>
      <c r="J38" s="346"/>
      <c r="K38" s="346"/>
      <c r="L38" s="346"/>
      <c r="M38" s="346"/>
      <c r="N38" s="346"/>
      <c r="O38" s="346"/>
      <c r="P38" s="346"/>
      <c r="Q38" s="346"/>
      <c r="R38" s="346"/>
      <c r="S38" s="346"/>
    </row>
    <row r="39" spans="1:19" ht="16.5" thickBot="1">
      <c r="A39" s="309" t="s">
        <v>125</v>
      </c>
      <c r="B39" s="313" t="s">
        <v>71</v>
      </c>
      <c r="C39" s="341"/>
      <c r="D39" s="313"/>
      <c r="E39" s="314"/>
      <c r="G39" s="346"/>
      <c r="H39" s="247" t="s">
        <v>126</v>
      </c>
      <c r="J39" s="346"/>
      <c r="K39" s="346"/>
      <c r="L39" s="346"/>
      <c r="M39" s="346"/>
      <c r="N39" s="346"/>
      <c r="O39" s="346"/>
      <c r="P39" s="346"/>
      <c r="Q39" s="346"/>
      <c r="R39" s="346"/>
      <c r="S39" s="346"/>
    </row>
    <row r="40" spans="1:19" ht="15.75">
      <c r="A40" s="69"/>
      <c r="G40" s="346"/>
      <c r="H40" s="247" t="s">
        <v>127</v>
      </c>
      <c r="J40" s="346"/>
      <c r="K40" s="346"/>
      <c r="L40" s="346"/>
      <c r="M40" s="346"/>
      <c r="N40" s="346"/>
      <c r="O40" s="346"/>
      <c r="P40" s="346"/>
      <c r="Q40" s="346"/>
      <c r="R40" s="346"/>
      <c r="S40" s="346"/>
    </row>
    <row r="41" spans="1:19" ht="18.75">
      <c r="A41" s="316" t="s">
        <v>128</v>
      </c>
      <c r="G41" s="346"/>
      <c r="J41" s="346"/>
      <c r="K41" s="346"/>
      <c r="L41" s="346"/>
      <c r="M41" s="346"/>
      <c r="N41" s="346"/>
      <c r="O41" s="346"/>
      <c r="P41" s="346"/>
      <c r="Q41" s="346"/>
      <c r="R41" s="346"/>
      <c r="S41" s="346"/>
    </row>
    <row r="42" spans="1:19" ht="15.75">
      <c r="A42" s="69" t="s">
        <v>129</v>
      </c>
      <c r="G42" s="346"/>
      <c r="J42" s="346"/>
      <c r="K42" s="346"/>
      <c r="L42" s="346"/>
      <c r="M42" s="346"/>
      <c r="N42" s="346"/>
      <c r="O42" s="346"/>
      <c r="P42" s="346"/>
      <c r="Q42" s="346"/>
      <c r="R42" s="346"/>
      <c r="S42" s="346"/>
    </row>
    <row r="43" spans="1:19" ht="15.75">
      <c r="A43" s="69"/>
      <c r="G43" s="346"/>
      <c r="J43" s="346"/>
      <c r="K43" s="346"/>
      <c r="L43" s="346"/>
      <c r="M43" s="346"/>
      <c r="N43" s="346"/>
      <c r="O43" s="346"/>
      <c r="P43" s="346"/>
      <c r="Q43" s="346"/>
      <c r="R43" s="346"/>
      <c r="S43" s="346"/>
    </row>
    <row r="44" spans="1:19" ht="15.75">
      <c r="A44" s="317" t="s">
        <v>130</v>
      </c>
      <c r="B44" s="318"/>
      <c r="C44" s="320" t="s">
        <v>122</v>
      </c>
      <c r="G44" s="346"/>
      <c r="J44" s="346"/>
      <c r="K44" s="346"/>
      <c r="L44" s="346"/>
      <c r="M44" s="346"/>
      <c r="N44" s="346"/>
      <c r="O44" s="346"/>
      <c r="P44" s="346"/>
      <c r="Q44" s="346"/>
      <c r="R44" s="346"/>
      <c r="S44" s="346"/>
    </row>
    <row r="45" spans="1:19">
      <c r="A45" s="276" t="s">
        <v>131</v>
      </c>
      <c r="B45" s="318"/>
      <c r="C45" s="319">
        <f>'1B Tableau financier'!K1963</f>
        <v>0</v>
      </c>
      <c r="G45" s="346"/>
      <c r="J45" s="346"/>
      <c r="K45" s="346"/>
      <c r="L45" s="346"/>
      <c r="M45" s="346"/>
      <c r="N45" s="346"/>
      <c r="O45" s="346"/>
      <c r="P45" s="346"/>
      <c r="Q45" s="346"/>
      <c r="R45" s="346"/>
      <c r="S45" s="346"/>
    </row>
    <row r="46" spans="1:19">
      <c r="A46" s="276" t="s">
        <v>132</v>
      </c>
      <c r="B46" s="318"/>
      <c r="C46" s="319">
        <f>'1B Tableau financier'!K1964</f>
        <v>0</v>
      </c>
      <c r="G46" s="346"/>
      <c r="J46" s="346"/>
      <c r="K46" s="346"/>
      <c r="L46" s="346"/>
      <c r="M46" s="346"/>
      <c r="N46" s="346"/>
      <c r="O46" s="346"/>
      <c r="P46" s="346"/>
      <c r="Q46" s="346"/>
      <c r="R46" s="346"/>
      <c r="S46" s="346"/>
    </row>
    <row r="47" spans="1:19">
      <c r="A47" s="276" t="s">
        <v>133</v>
      </c>
      <c r="B47" s="318"/>
      <c r="C47" s="319">
        <f>'1B Tableau financier'!K1965</f>
        <v>0</v>
      </c>
      <c r="G47" s="346"/>
      <c r="J47" s="346"/>
      <c r="K47" s="346"/>
      <c r="L47" s="346"/>
      <c r="M47" s="346"/>
      <c r="N47" s="346"/>
      <c r="O47" s="346"/>
      <c r="P47" s="346"/>
      <c r="Q47" s="346"/>
      <c r="R47" s="346"/>
      <c r="S47" s="346"/>
    </row>
    <row r="48" spans="1:19">
      <c r="A48" s="276" t="s">
        <v>134</v>
      </c>
      <c r="B48" s="318"/>
      <c r="C48" s="319">
        <f>'1B Tableau financier'!K1966</f>
        <v>0</v>
      </c>
      <c r="G48" s="346"/>
      <c r="J48" s="346"/>
      <c r="K48" s="346"/>
      <c r="L48" s="346"/>
      <c r="M48" s="346"/>
      <c r="N48" s="346"/>
      <c r="O48" s="346"/>
      <c r="P48" s="346"/>
      <c r="Q48" s="346"/>
      <c r="R48" s="346"/>
      <c r="S48" s="346"/>
    </row>
    <row r="49" spans="1:19">
      <c r="A49" s="276" t="s">
        <v>135</v>
      </c>
      <c r="B49" s="318"/>
      <c r="C49" s="319">
        <f>'1B Tableau financier'!K1967</f>
        <v>0</v>
      </c>
      <c r="G49" s="346"/>
      <c r="J49" s="346"/>
      <c r="K49" s="346"/>
      <c r="L49" s="346"/>
      <c r="M49" s="346"/>
      <c r="N49" s="346"/>
      <c r="O49" s="346"/>
      <c r="P49" s="346"/>
      <c r="Q49" s="346"/>
      <c r="R49" s="346"/>
      <c r="S49" s="346"/>
    </row>
    <row r="50" spans="1:19">
      <c r="A50" s="276" t="s">
        <v>136</v>
      </c>
      <c r="B50" s="318"/>
      <c r="C50" s="319">
        <f>'1B Tableau financier'!K1968</f>
        <v>0</v>
      </c>
      <c r="G50" s="346"/>
      <c r="J50" s="346"/>
      <c r="K50" s="346"/>
      <c r="L50" s="346"/>
      <c r="M50" s="346"/>
      <c r="N50" s="346"/>
      <c r="O50" s="346"/>
      <c r="P50" s="346"/>
      <c r="Q50" s="346"/>
      <c r="R50" s="346"/>
      <c r="S50" s="346"/>
    </row>
    <row r="51" spans="1:19">
      <c r="A51" s="276" t="s">
        <v>137</v>
      </c>
      <c r="B51" s="318"/>
      <c r="C51" s="319">
        <f>'1B Tableau financier'!K1969</f>
        <v>0</v>
      </c>
      <c r="G51" s="346"/>
      <c r="J51" s="346"/>
      <c r="K51" s="346"/>
      <c r="L51" s="346"/>
      <c r="M51" s="346"/>
      <c r="N51" s="346"/>
      <c r="O51" s="346"/>
      <c r="P51" s="346"/>
      <c r="Q51" s="346"/>
      <c r="R51" s="346"/>
      <c r="S51" s="346"/>
    </row>
    <row r="52" spans="1:19">
      <c r="A52" s="272"/>
      <c r="G52" s="346"/>
      <c r="J52" s="346"/>
      <c r="K52" s="346"/>
      <c r="L52" s="346"/>
      <c r="M52" s="346"/>
      <c r="N52" s="346"/>
      <c r="O52" s="346"/>
      <c r="P52" s="346"/>
      <c r="Q52" s="346"/>
      <c r="R52" s="346"/>
      <c r="S52" s="346"/>
    </row>
    <row r="53" spans="1:19">
      <c r="G53" s="346"/>
      <c r="J53" s="346"/>
      <c r="K53" s="346"/>
      <c r="L53" s="346"/>
      <c r="M53" s="346"/>
      <c r="N53" s="346"/>
      <c r="O53" s="346"/>
      <c r="P53" s="346"/>
      <c r="Q53" s="346"/>
      <c r="R53" s="346"/>
      <c r="S53" s="346"/>
    </row>
  </sheetData>
  <sheetProtection algorithmName="SHA-512" hashValue="QHetIqWeaBuWp4TYdUbaltrHEuLmJY6MeVGfKtGYPa8CbyEb/ctGRhN2JZgHtBg0ImxuQv6/RrRVB9yXhCCKuA==" saltValue="5ZaFLduZloQbRh0kZzqYXg==" spinCount="100000" sheet="1" objects="1" scenarios="1" formatColumns="0" formatRows="0"/>
  <mergeCells count="17">
    <mergeCell ref="A1:E1"/>
    <mergeCell ref="A4:E4"/>
    <mergeCell ref="B26:E26"/>
    <mergeCell ref="B27:E27"/>
    <mergeCell ref="B7:E7"/>
    <mergeCell ref="B10:E10"/>
    <mergeCell ref="B15:E15"/>
    <mergeCell ref="B17:E17"/>
    <mergeCell ref="B8:E8"/>
    <mergeCell ref="A2:E2"/>
    <mergeCell ref="B30:E30"/>
    <mergeCell ref="B18:E18"/>
    <mergeCell ref="B19:E19"/>
    <mergeCell ref="B22:E22"/>
    <mergeCell ref="B23:E23"/>
    <mergeCell ref="B24:E24"/>
    <mergeCell ref="B25:E25"/>
  </mergeCells>
  <dataValidations count="4">
    <dataValidation type="list" allowBlank="1" showInputMessage="1" showErrorMessage="1" sqref="B18:E18" xr:uid="{AFFDDCAA-2766-4A3A-9163-5158A084CCBA}">
      <formula1>$I$11:$I$20</formula1>
    </dataValidation>
    <dataValidation allowBlank="1" showInputMessage="1" showErrorMessage="1" prompt="Voir arrêté de subvention" sqref="C13" xr:uid="{10086937-B787-44A4-8C5C-5D7BA83B7139}"/>
    <dataValidation allowBlank="1" showInputMessage="1" showErrorMessage="1" prompt="à encoder si le taux de chargement n'est pas défini dans votre arrêté" sqref="C12" xr:uid="{17458C49-88BD-4FBA-90DB-1C4627BBB5B5}"/>
    <dataValidation type="list" allowBlank="1" showInputMessage="1" showErrorMessage="1" sqref="B17:E17" xr:uid="{6B8890FD-805B-451B-B3E8-C2C412D7D0F1}">
      <formula1>$H$11:$H$40</formula1>
    </dataValidation>
  </dataValidations>
  <pageMargins left="0.7" right="0.7" top="0.75" bottom="0.75" header="0.3" footer="0.3"/>
  <pageSetup paperSize="9" orientation="portrait" r:id="rId1"/>
  <headerFooter>
    <oddHeader>&amp;CVersion du 04/11/2024</oddHeader>
  </headerFooter>
  <extLst>
    <ext xmlns:x14="http://schemas.microsoft.com/office/spreadsheetml/2009/9/main" uri="{CCE6A557-97BC-4b89-ADB6-D9C93CAAB3DF}">
      <x14:dataValidations xmlns:xm="http://schemas.microsoft.com/office/excel/2006/main" count="2">
        <x14:dataValidation type="list" allowBlank="1" showInputMessage="1" showErrorMessage="1" xr:uid="{5FE1E253-8E33-4735-B6D5-15CEBD1C8364}">
          <x14:formula1>
            <xm:f>'1B Tableau financier'!$BB$6:$BB$11</xm:f>
          </x14:formula1>
          <xm:sqref>E9</xm:sqref>
        </x14:dataValidation>
        <x14:dataValidation type="list" allowBlank="1" showInputMessage="1" showErrorMessage="1" xr:uid="{E633336E-70DB-441D-8717-47748549C914}">
          <x14:formula1>
            <xm:f>'1B Tableau financier'!$BC$1:$BC$9</xm:f>
          </x14:formula1>
          <xm:sqref>C9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66A5EF-7061-4D9F-B7F4-529BEFD57EDE}">
  <sheetPr codeName="Feuil2">
    <pageSetUpPr fitToPage="1"/>
  </sheetPr>
  <dimension ref="A1:HC1974"/>
  <sheetViews>
    <sheetView tabSelected="1" zoomScale="90" zoomScaleNormal="90" workbookViewId="0">
      <selection activeCell="J296" sqref="J296"/>
    </sheetView>
  </sheetViews>
  <sheetFormatPr baseColWidth="10" defaultColWidth="11.42578125" defaultRowHeight="12.75" outlineLevelCol="1"/>
  <cols>
    <col min="1" max="1" width="9.85546875" style="25" customWidth="1"/>
    <col min="2" max="2" width="14.85546875" style="8" customWidth="1"/>
    <col min="3" max="3" width="22.7109375" style="4" customWidth="1"/>
    <col min="4" max="4" width="30.7109375" style="4" customWidth="1"/>
    <col min="5" max="5" width="20.140625" style="3" customWidth="1"/>
    <col min="6" max="6" width="13.140625" style="9" customWidth="1"/>
    <col min="7" max="7" width="13.85546875" style="9" customWidth="1"/>
    <col min="8" max="8" width="11.7109375" style="9" customWidth="1"/>
    <col min="9" max="9" width="15.7109375" style="9" customWidth="1"/>
    <col min="10" max="10" width="11.28515625" style="3" customWidth="1"/>
    <col min="11" max="11" width="14.85546875" style="14" customWidth="1"/>
    <col min="12" max="12" width="8.85546875" style="14" customWidth="1"/>
    <col min="13" max="13" width="10.7109375" style="14" customWidth="1"/>
    <col min="14" max="14" width="13.42578125" style="17" customWidth="1"/>
    <col min="15" max="36" width="6.85546875" style="17" hidden="1" customWidth="1" outlineLevel="1"/>
    <col min="37" max="37" width="21.140625" style="17" bestFit="1" customWidth="1" collapsed="1"/>
    <col min="38" max="38" width="11.28515625" style="17" customWidth="1"/>
    <col min="39" max="39" width="9.85546875" style="17" bestFit="1" customWidth="1"/>
    <col min="40" max="40" width="9.7109375" style="17" customWidth="1"/>
    <col min="41" max="41" width="15.42578125" style="34" bestFit="1" customWidth="1"/>
    <col min="42" max="45" width="14.42578125" style="34" customWidth="1"/>
    <col min="46" max="46" width="37.28515625" style="4" bestFit="1" customWidth="1"/>
    <col min="47" max="47" width="21.7109375" style="4" customWidth="1"/>
    <col min="48" max="52" width="11.42578125" style="378"/>
    <col min="53" max="53" width="11.42578125" style="4"/>
    <col min="54" max="54" width="0" style="4" hidden="1" customWidth="1"/>
    <col min="55" max="55" width="11.7109375" style="4" hidden="1" customWidth="1"/>
    <col min="56" max="16384" width="11.42578125" style="4"/>
  </cols>
  <sheetData>
    <row r="1" spans="1:55" s="10" customFormat="1" ht="15.75">
      <c r="G1" s="23" t="s">
        <v>138</v>
      </c>
      <c r="H1" s="23"/>
      <c r="I1" s="23"/>
      <c r="J1" s="18"/>
      <c r="K1" s="321" t="str">
        <f>IF(FICHE!B7="Nom","",FICHE!B7)</f>
        <v/>
      </c>
      <c r="L1" s="72"/>
      <c r="M1" s="72"/>
      <c r="N1" s="11"/>
      <c r="O1" s="11"/>
      <c r="P1" s="11"/>
      <c r="Q1" s="11"/>
      <c r="R1" s="11"/>
      <c r="S1" s="11"/>
      <c r="T1" s="11"/>
      <c r="U1" s="11"/>
      <c r="V1" s="11"/>
      <c r="W1" s="11"/>
      <c r="X1" s="11"/>
      <c r="Y1" s="11"/>
      <c r="Z1" s="11"/>
      <c r="AA1" s="11"/>
      <c r="AB1" s="11"/>
      <c r="AC1" s="11"/>
      <c r="AD1" s="11"/>
      <c r="AE1" s="11"/>
      <c r="AF1" s="11"/>
      <c r="AG1" s="11"/>
      <c r="AH1" s="11"/>
      <c r="AI1" s="11"/>
      <c r="AJ1" s="11"/>
      <c r="AK1" s="11"/>
      <c r="AL1" s="11"/>
      <c r="AM1" s="11"/>
      <c r="AN1" s="11"/>
      <c r="AP1" s="61"/>
      <c r="AQ1" s="61"/>
      <c r="AR1" s="29"/>
      <c r="AS1" s="29"/>
      <c r="AT1" s="30"/>
      <c r="AU1" s="30"/>
      <c r="AV1" s="482" t="s">
        <v>139</v>
      </c>
      <c r="AW1" s="483"/>
      <c r="AX1" s="483"/>
      <c r="AY1" s="483"/>
      <c r="AZ1" s="483"/>
      <c r="BC1" s="12" t="s">
        <v>140</v>
      </c>
    </row>
    <row r="2" spans="1:55" s="10" customFormat="1" ht="15.75">
      <c r="C2"/>
      <c r="G2" s="23" t="s">
        <v>63</v>
      </c>
      <c r="H2" s="23"/>
      <c r="I2" s="23"/>
      <c r="J2" s="18"/>
      <c r="K2" s="336" t="str">
        <f>FICHE!C9</f>
        <v>Numérique</v>
      </c>
      <c r="L2" s="337"/>
      <c r="M2" s="351" t="s">
        <v>65</v>
      </c>
      <c r="N2" s="350">
        <f>FICHE!E9</f>
        <v>1</v>
      </c>
      <c r="O2" s="11"/>
      <c r="P2" s="11"/>
      <c r="Q2" s="11"/>
      <c r="R2" s="11"/>
      <c r="S2" s="11"/>
      <c r="T2" s="11"/>
      <c r="U2" s="11"/>
      <c r="V2" s="11"/>
      <c r="W2" s="11"/>
      <c r="X2" s="11"/>
      <c r="Y2" s="11"/>
      <c r="Z2" s="11"/>
      <c r="AA2" s="11"/>
      <c r="AB2" s="11"/>
      <c r="AC2" s="11"/>
      <c r="AD2" s="11"/>
      <c r="AE2" s="11"/>
      <c r="AF2" s="11"/>
      <c r="AG2" s="11"/>
      <c r="AH2" s="11"/>
      <c r="AI2" s="11"/>
      <c r="AJ2" s="11"/>
      <c r="AK2" s="11"/>
      <c r="AL2" s="11"/>
      <c r="AM2" s="11"/>
      <c r="AN2" s="11"/>
      <c r="AP2" s="61"/>
      <c r="AQ2" s="61"/>
      <c r="AR2" s="29"/>
      <c r="AS2" s="29"/>
      <c r="AT2" s="30"/>
      <c r="AU2" s="30"/>
      <c r="AV2" s="485"/>
      <c r="AW2" s="485"/>
      <c r="AX2" s="485"/>
      <c r="AY2" s="485"/>
      <c r="AZ2" s="485"/>
      <c r="BC2" s="12" t="s">
        <v>141</v>
      </c>
    </row>
    <row r="3" spans="1:55" s="10" customFormat="1" ht="15.75">
      <c r="G3" s="23" t="s">
        <v>142</v>
      </c>
      <c r="H3" s="23"/>
      <c r="I3" s="23"/>
      <c r="J3" s="18"/>
      <c r="K3" s="948" t="str">
        <f>IF(FICHE!B8="BE0","",FICHE!B8)</f>
        <v/>
      </c>
      <c r="L3" s="948"/>
      <c r="M3" s="337"/>
      <c r="N3" s="11"/>
      <c r="O3" s="11"/>
      <c r="P3" s="11"/>
      <c r="Q3" s="11"/>
      <c r="R3" s="11"/>
      <c r="S3" s="11"/>
      <c r="T3" s="11"/>
      <c r="U3" s="11"/>
      <c r="V3" s="11"/>
      <c r="W3" s="11"/>
      <c r="X3" s="11"/>
      <c r="Y3" s="11"/>
      <c r="Z3" s="11"/>
      <c r="AA3" s="11"/>
      <c r="AB3" s="11"/>
      <c r="AC3" s="11"/>
      <c r="AD3" s="11"/>
      <c r="AE3" s="11"/>
      <c r="AF3" s="11"/>
      <c r="AG3" s="11"/>
      <c r="AH3" s="11"/>
      <c r="AI3" s="11"/>
      <c r="AJ3" s="11"/>
      <c r="AK3" s="11"/>
      <c r="AL3" s="11"/>
      <c r="AM3" s="11"/>
      <c r="AN3" s="11"/>
      <c r="AP3" s="61"/>
      <c r="AQ3" s="456"/>
      <c r="AR3" s="456"/>
      <c r="AS3" s="456"/>
      <c r="AT3" s="15"/>
      <c r="AU3" s="15"/>
      <c r="AV3" s="485"/>
      <c r="AW3" s="485"/>
      <c r="AX3" s="485"/>
      <c r="AY3" s="485"/>
      <c r="AZ3" s="485"/>
      <c r="BC3" s="12" t="s">
        <v>143</v>
      </c>
    </row>
    <row r="4" spans="1:55" s="10" customFormat="1" ht="34.5" customHeight="1">
      <c r="C4" s="949" t="s">
        <v>144</v>
      </c>
      <c r="D4" s="949"/>
      <c r="E4" s="949"/>
      <c r="F4" s="949"/>
      <c r="G4" s="149" t="s">
        <v>145</v>
      </c>
      <c r="H4" s="149"/>
      <c r="I4" s="149"/>
      <c r="J4" s="150"/>
      <c r="K4" s="323" t="str">
        <f>IF(FICHE!B10="Reprendre référence complète de l'arrêté de subvention [Exemple: XX/nnnnnn/n°BCE/Dénomination opérateur/Intitulé du projet]","",FICHE!B10)</f>
        <v/>
      </c>
      <c r="L4" s="323"/>
      <c r="M4" s="323"/>
      <c r="N4" s="324"/>
      <c r="O4" s="324"/>
      <c r="P4" s="324"/>
      <c r="Q4" s="324"/>
      <c r="R4" s="324"/>
      <c r="S4" s="324"/>
      <c r="T4" s="324"/>
      <c r="U4" s="324"/>
      <c r="V4" s="324"/>
      <c r="W4" s="324"/>
      <c r="X4" s="324"/>
      <c r="Y4" s="324"/>
      <c r="Z4" s="324"/>
      <c r="AA4" s="324"/>
      <c r="AB4" s="324"/>
      <c r="AC4" s="324"/>
      <c r="AD4" s="324"/>
      <c r="AE4" s="324"/>
      <c r="AF4" s="324"/>
      <c r="AG4" s="324"/>
      <c r="AH4" s="324"/>
      <c r="AI4" s="324"/>
      <c r="AJ4" s="324"/>
      <c r="AK4" s="324"/>
      <c r="AL4" s="324"/>
      <c r="AM4" s="324"/>
      <c r="AN4" s="324"/>
      <c r="AO4" s="18"/>
      <c r="AP4" s="32"/>
      <c r="AQ4" s="961" t="s">
        <v>146</v>
      </c>
      <c r="AR4" s="962"/>
      <c r="AS4" s="963"/>
      <c r="AT4" s="15"/>
      <c r="AU4" s="15"/>
      <c r="AV4" s="485"/>
      <c r="AW4" s="485"/>
      <c r="AX4" s="485"/>
      <c r="AY4" s="485"/>
      <c r="AZ4" s="485"/>
      <c r="BC4" s="12" t="s">
        <v>147</v>
      </c>
    </row>
    <row r="5" spans="1:55" s="10" customFormat="1" ht="15.75" customHeight="1">
      <c r="F5" s="23"/>
      <c r="G5" s="23" t="s">
        <v>148</v>
      </c>
      <c r="H5" s="23"/>
      <c r="I5" s="23"/>
      <c r="J5" s="40" t="s">
        <v>80</v>
      </c>
      <c r="K5" s="322" t="str">
        <f>IF(FICHE!C31="","",FICHE!C31)</f>
        <v/>
      </c>
      <c r="L5" s="40" t="s">
        <v>81</v>
      </c>
      <c r="M5" s="322" t="str">
        <f>IF(FICHE!E31="","",FICHE!E31)</f>
        <v/>
      </c>
      <c r="O5" s="40"/>
      <c r="P5" s="40"/>
      <c r="Q5" s="40"/>
      <c r="R5" s="40"/>
      <c r="S5" s="40"/>
      <c r="T5" s="40"/>
      <c r="U5" s="40"/>
      <c r="V5" s="40"/>
      <c r="W5" s="40"/>
      <c r="X5" s="40"/>
      <c r="Y5" s="40"/>
      <c r="Z5" s="40"/>
      <c r="AA5" s="40"/>
      <c r="AB5" s="40"/>
      <c r="AC5" s="40"/>
      <c r="AD5" s="40"/>
      <c r="AE5" s="40"/>
      <c r="AF5" s="40"/>
      <c r="AG5" s="40"/>
      <c r="AH5" s="40"/>
      <c r="AI5" s="40"/>
      <c r="AJ5" s="40"/>
      <c r="AK5" s="230"/>
      <c r="AL5" s="11"/>
      <c r="AM5" s="11"/>
      <c r="AN5" s="11"/>
      <c r="AO5" s="18"/>
      <c r="AP5" s="32"/>
      <c r="AQ5" s="457" t="s">
        <v>149</v>
      </c>
      <c r="AR5" s="243"/>
      <c r="AS5" s="244"/>
      <c r="AT5" s="15"/>
      <c r="AU5" s="15"/>
      <c r="AV5" s="485"/>
      <c r="AW5" s="485"/>
      <c r="AX5" s="485"/>
      <c r="AY5" s="485"/>
      <c r="AZ5" s="485"/>
      <c r="BC5" s="12" t="s">
        <v>150</v>
      </c>
    </row>
    <row r="6" spans="1:55" s="10" customFormat="1" ht="15.75">
      <c r="F6" s="23"/>
      <c r="J6" s="18"/>
      <c r="K6" s="11"/>
      <c r="L6" s="11"/>
      <c r="M6" s="11"/>
      <c r="N6" s="11"/>
      <c r="O6" s="11"/>
      <c r="P6" s="11"/>
      <c r="Q6" s="11"/>
      <c r="R6" s="11"/>
      <c r="S6" s="11"/>
      <c r="T6" s="11"/>
      <c r="U6" s="11"/>
      <c r="V6" s="11"/>
      <c r="W6" s="11"/>
      <c r="X6" s="11"/>
      <c r="Y6" s="11"/>
      <c r="Z6" s="11"/>
      <c r="AA6" s="11"/>
      <c r="AB6" s="11"/>
      <c r="AC6" s="11"/>
      <c r="AD6" s="11"/>
      <c r="AE6" s="11"/>
      <c r="AF6" s="11"/>
      <c r="AG6" s="11"/>
      <c r="AH6" s="11"/>
      <c r="AI6" s="11"/>
      <c r="AJ6" s="11"/>
      <c r="AK6" s="11"/>
      <c r="AL6" s="11"/>
      <c r="AM6" s="11"/>
      <c r="AN6" s="11"/>
      <c r="AO6" s="18"/>
      <c r="AP6" s="32"/>
      <c r="AQ6" s="455" t="s">
        <v>151</v>
      </c>
      <c r="AR6" s="451"/>
      <c r="AS6" s="452"/>
      <c r="AT6" s="15"/>
      <c r="AU6" s="15"/>
      <c r="AV6" s="485"/>
      <c r="AW6" s="485"/>
      <c r="AX6" s="485"/>
      <c r="AY6" s="485"/>
      <c r="AZ6" s="485"/>
      <c r="BB6" s="352">
        <v>1</v>
      </c>
      <c r="BC6" s="12" t="s">
        <v>64</v>
      </c>
    </row>
    <row r="7" spans="1:55" s="10" customFormat="1" ht="15.75">
      <c r="B7" s="110"/>
      <c r="F7" s="23"/>
      <c r="J7" s="18"/>
      <c r="K7" s="11"/>
      <c r="L7" s="11"/>
      <c r="M7" s="11"/>
      <c r="N7" s="11"/>
      <c r="O7" s="11"/>
      <c r="P7" s="11"/>
      <c r="Q7" s="11"/>
      <c r="R7" s="11"/>
      <c r="S7" s="11"/>
      <c r="T7" s="11"/>
      <c r="U7" s="11"/>
      <c r="V7" s="11"/>
      <c r="W7" s="11"/>
      <c r="X7" s="11"/>
      <c r="Y7" s="11"/>
      <c r="Z7" s="11"/>
      <c r="AA7" s="11"/>
      <c r="AB7" s="11"/>
      <c r="AC7" s="11"/>
      <c r="AD7" s="11"/>
      <c r="AE7" s="11"/>
      <c r="AF7" s="11"/>
      <c r="AG7" s="11"/>
      <c r="AH7" s="11"/>
      <c r="AI7" s="11"/>
      <c r="AJ7" s="11"/>
      <c r="AK7" s="11"/>
      <c r="AL7" s="11"/>
      <c r="AM7" s="11"/>
      <c r="AN7" s="11"/>
      <c r="AO7" s="18"/>
      <c r="AP7" s="32"/>
      <c r="AQ7" s="958" t="s">
        <v>152</v>
      </c>
      <c r="AR7" s="959"/>
      <c r="AS7" s="960"/>
      <c r="AT7" s="15"/>
      <c r="AU7" s="15"/>
      <c r="AV7" s="485"/>
      <c r="AW7" s="485"/>
      <c r="AX7" s="485"/>
      <c r="AY7" s="485"/>
      <c r="AZ7" s="485"/>
      <c r="BB7" s="352">
        <v>0.9</v>
      </c>
      <c r="BC7" s="12" t="s">
        <v>153</v>
      </c>
    </row>
    <row r="8" spans="1:55" s="10" customFormat="1" ht="15.75">
      <c r="B8" s="110" t="s">
        <v>154</v>
      </c>
      <c r="C8" s="110"/>
      <c r="D8" s="110"/>
      <c r="F8" s="23"/>
      <c r="J8" s="18"/>
      <c r="K8" s="11"/>
      <c r="L8" s="11"/>
      <c r="M8" s="11"/>
      <c r="N8" s="11"/>
      <c r="O8" s="11"/>
      <c r="P8" s="11"/>
      <c r="Q8" s="11"/>
      <c r="R8" s="11"/>
      <c r="S8" s="11"/>
      <c r="T8" s="11"/>
      <c r="U8" s="11"/>
      <c r="V8" s="11"/>
      <c r="W8" s="11"/>
      <c r="X8" s="11"/>
      <c r="Y8" s="11"/>
      <c r="Z8" s="11"/>
      <c r="AA8" s="11"/>
      <c r="AB8" s="11"/>
      <c r="AC8" s="11"/>
      <c r="AD8" s="11"/>
      <c r="AE8" s="11"/>
      <c r="AF8" s="11"/>
      <c r="AG8" s="11"/>
      <c r="AH8" s="11"/>
      <c r="AI8" s="11"/>
      <c r="AJ8" s="11"/>
      <c r="AK8" s="11"/>
      <c r="AL8" s="11"/>
      <c r="AM8" s="11"/>
      <c r="AN8" s="11"/>
      <c r="AO8" s="18"/>
      <c r="AP8" s="32"/>
      <c r="AQ8" s="958" t="s">
        <v>155</v>
      </c>
      <c r="AR8" s="959"/>
      <c r="AS8" s="960"/>
      <c r="AT8" s="15"/>
      <c r="AU8" s="15"/>
      <c r="AV8" s="485"/>
      <c r="AW8" s="485"/>
      <c r="AX8" s="485"/>
      <c r="AY8" s="485"/>
      <c r="AZ8" s="485"/>
      <c r="BB8" s="352">
        <v>0.8</v>
      </c>
      <c r="BC8" s="12" t="s">
        <v>156</v>
      </c>
    </row>
    <row r="9" spans="1:55" s="151" customFormat="1" ht="16.5" thickBot="1">
      <c r="A9" s="970"/>
      <c r="B9" s="81"/>
      <c r="C9" s="81"/>
      <c r="F9" s="19"/>
      <c r="G9" s="19"/>
      <c r="H9" s="19"/>
      <c r="I9" s="19"/>
      <c r="J9" s="1"/>
      <c r="K9" s="20"/>
      <c r="L9" s="20"/>
      <c r="M9" s="20"/>
      <c r="N9" s="21"/>
      <c r="O9" s="21"/>
      <c r="P9" s="21"/>
      <c r="Q9" s="21"/>
      <c r="R9" s="21"/>
      <c r="S9" s="21"/>
      <c r="T9" s="21"/>
      <c r="U9" s="21"/>
      <c r="V9" s="21"/>
      <c r="W9" s="21"/>
      <c r="X9" s="21"/>
      <c r="Y9" s="21"/>
      <c r="Z9" s="21"/>
      <c r="AA9" s="21"/>
      <c r="AB9" s="21"/>
      <c r="AC9" s="21"/>
      <c r="AD9" s="21"/>
      <c r="AE9" s="21"/>
      <c r="AF9" s="21"/>
      <c r="AG9" s="21"/>
      <c r="AH9" s="21"/>
      <c r="AI9" s="21"/>
      <c r="AJ9" s="21"/>
      <c r="AK9" s="21"/>
      <c r="AL9" s="21"/>
      <c r="AM9" s="21"/>
      <c r="AN9" s="21"/>
      <c r="AO9" s="33"/>
      <c r="AP9" s="33"/>
      <c r="AQ9" s="958" t="s">
        <v>157</v>
      </c>
      <c r="AR9" s="959"/>
      <c r="AS9" s="960"/>
      <c r="AV9" s="486"/>
      <c r="AW9" s="486"/>
      <c r="AX9" s="486"/>
      <c r="AY9" s="486"/>
      <c r="AZ9" s="486"/>
      <c r="BB9" s="353">
        <v>0.75</v>
      </c>
      <c r="BC9" s="12" t="s">
        <v>158</v>
      </c>
    </row>
    <row r="10" spans="1:55" s="151" customFormat="1" ht="15" customHeight="1">
      <c r="A10" s="970"/>
      <c r="B10" s="306" t="s">
        <v>159</v>
      </c>
      <c r="C10" s="62"/>
      <c r="E10" s="980" t="s">
        <v>160</v>
      </c>
      <c r="F10" s="981"/>
      <c r="G10" s="981"/>
      <c r="H10" s="981"/>
      <c r="I10" s="981"/>
      <c r="J10" s="982"/>
      <c r="K10" s="964" t="s">
        <v>161</v>
      </c>
      <c r="L10" s="965"/>
      <c r="M10" s="965"/>
      <c r="N10" s="965"/>
      <c r="O10" s="965"/>
      <c r="P10" s="965"/>
      <c r="Q10" s="965"/>
      <c r="R10" s="965"/>
      <c r="S10" s="965"/>
      <c r="T10" s="965"/>
      <c r="U10" s="965"/>
      <c r="V10" s="965"/>
      <c r="W10" s="965"/>
      <c r="X10" s="965"/>
      <c r="Y10" s="965"/>
      <c r="Z10" s="965"/>
      <c r="AA10" s="965"/>
      <c r="AB10" s="965"/>
      <c r="AC10" s="965"/>
      <c r="AD10" s="965"/>
      <c r="AE10" s="965"/>
      <c r="AF10" s="965"/>
      <c r="AG10" s="965"/>
      <c r="AH10" s="965"/>
      <c r="AI10" s="965"/>
      <c r="AJ10" s="965"/>
      <c r="AK10" s="965"/>
      <c r="AL10" s="965"/>
      <c r="AM10" s="966"/>
      <c r="AN10" s="21"/>
      <c r="AO10" s="33"/>
      <c r="AP10" s="33"/>
      <c r="AQ10" s="958" t="s">
        <v>162</v>
      </c>
      <c r="AR10" s="959"/>
      <c r="AS10" s="960"/>
      <c r="AV10" s="486"/>
      <c r="AW10" s="486"/>
      <c r="AX10" s="486"/>
      <c r="AY10" s="486"/>
      <c r="AZ10" s="486"/>
      <c r="BB10" s="353">
        <v>0.6</v>
      </c>
      <c r="BC10" s="10"/>
    </row>
    <row r="11" spans="1:55" s="151" customFormat="1" ht="16.5" thickBot="1">
      <c r="A11" s="970"/>
      <c r="B11" s="62"/>
      <c r="E11" s="983"/>
      <c r="F11" s="984"/>
      <c r="G11" s="984"/>
      <c r="H11" s="984"/>
      <c r="I11" s="984"/>
      <c r="J11" s="985"/>
      <c r="K11" s="967"/>
      <c r="L11" s="968"/>
      <c r="M11" s="968"/>
      <c r="N11" s="968"/>
      <c r="O11" s="968"/>
      <c r="P11" s="968"/>
      <c r="Q11" s="968"/>
      <c r="R11" s="968"/>
      <c r="S11" s="968"/>
      <c r="T11" s="968"/>
      <c r="U11" s="968"/>
      <c r="V11" s="968"/>
      <c r="W11" s="968"/>
      <c r="X11" s="968"/>
      <c r="Y11" s="968"/>
      <c r="Z11" s="968"/>
      <c r="AA11" s="968"/>
      <c r="AB11" s="968"/>
      <c r="AC11" s="968"/>
      <c r="AD11" s="968"/>
      <c r="AE11" s="968"/>
      <c r="AF11" s="968"/>
      <c r="AG11" s="968"/>
      <c r="AH11" s="968"/>
      <c r="AI11" s="968"/>
      <c r="AJ11" s="968"/>
      <c r="AK11" s="968"/>
      <c r="AL11" s="968"/>
      <c r="AM11" s="969"/>
      <c r="AN11" s="21"/>
      <c r="AO11" s="33"/>
      <c r="AP11" s="33"/>
      <c r="AQ11" s="958" t="s">
        <v>163</v>
      </c>
      <c r="AR11" s="959"/>
      <c r="AS11" s="960"/>
      <c r="AV11" s="486"/>
      <c r="AW11" s="486"/>
      <c r="AX11" s="486"/>
      <c r="AY11" s="486"/>
      <c r="AZ11" s="486"/>
      <c r="BB11" s="353">
        <v>0.5</v>
      </c>
      <c r="BC11" s="10"/>
    </row>
    <row r="12" spans="1:55" s="151" customFormat="1" ht="15.75" thickBot="1">
      <c r="A12" s="970"/>
      <c r="E12" s="1"/>
      <c r="F12" s="19"/>
      <c r="G12" s="19"/>
      <c r="H12" s="19"/>
      <c r="I12" s="19"/>
      <c r="J12" s="1"/>
      <c r="K12" s="20"/>
      <c r="L12" s="20"/>
      <c r="M12" s="20"/>
      <c r="N12" s="21"/>
      <c r="O12" s="21"/>
      <c r="P12" s="21"/>
      <c r="Q12" s="21"/>
      <c r="R12" s="21"/>
      <c r="S12" s="21"/>
      <c r="T12" s="21"/>
      <c r="U12" s="21"/>
      <c r="V12" s="21"/>
      <c r="W12" s="21"/>
      <c r="X12" s="21"/>
      <c r="Y12" s="21"/>
      <c r="Z12" s="21"/>
      <c r="AA12" s="21"/>
      <c r="AB12" s="21"/>
      <c r="AC12" s="21"/>
      <c r="AD12" s="21"/>
      <c r="AE12" s="21"/>
      <c r="AF12" s="21"/>
      <c r="AG12" s="21"/>
      <c r="AH12" s="21"/>
      <c r="AI12" s="21"/>
      <c r="AJ12" s="21"/>
      <c r="AK12" s="21"/>
      <c r="AL12" s="21"/>
      <c r="AM12" s="21"/>
      <c r="AN12" s="21"/>
      <c r="AO12" s="33"/>
      <c r="AP12" s="33"/>
      <c r="AQ12" s="971" t="s">
        <v>164</v>
      </c>
      <c r="AR12" s="972"/>
      <c r="AS12" s="973"/>
      <c r="AV12" s="486"/>
      <c r="AW12" s="486"/>
      <c r="AX12" s="486"/>
      <c r="AY12" s="486"/>
      <c r="AZ12" s="486"/>
    </row>
    <row r="13" spans="1:55" ht="13.9" customHeight="1">
      <c r="A13" s="970"/>
      <c r="B13" s="986" t="s">
        <v>165</v>
      </c>
      <c r="C13" s="987"/>
      <c r="D13" s="987"/>
      <c r="E13" s="987"/>
      <c r="F13" s="987"/>
      <c r="G13" s="987"/>
      <c r="H13" s="987"/>
      <c r="I13" s="987"/>
      <c r="J13" s="987"/>
      <c r="K13" s="987"/>
      <c r="L13" s="987"/>
      <c r="M13" s="987"/>
      <c r="N13" s="987"/>
      <c r="O13" s="987"/>
      <c r="P13" s="987"/>
      <c r="Q13" s="987"/>
      <c r="R13" s="987"/>
      <c r="S13" s="987"/>
      <c r="T13" s="987"/>
      <c r="U13" s="987"/>
      <c r="V13" s="987"/>
      <c r="W13" s="987"/>
      <c r="X13" s="987"/>
      <c r="Y13" s="987"/>
      <c r="Z13" s="987"/>
      <c r="AA13" s="987"/>
      <c r="AB13" s="987"/>
      <c r="AC13" s="987"/>
      <c r="AD13" s="987"/>
      <c r="AE13" s="987"/>
      <c r="AF13" s="987"/>
      <c r="AG13" s="987"/>
      <c r="AH13" s="987"/>
      <c r="AI13" s="987"/>
      <c r="AJ13" s="987"/>
      <c r="AK13" s="988"/>
      <c r="AQ13" s="303"/>
      <c r="AR13" s="303"/>
      <c r="AS13" s="303"/>
      <c r="AV13" s="487"/>
      <c r="AW13" s="487"/>
      <c r="AX13" s="487"/>
      <c r="AY13" s="487"/>
      <c r="AZ13" s="487"/>
      <c r="BC13" s="151"/>
    </row>
    <row r="14" spans="1:55" ht="13.9" customHeight="1" thickBot="1">
      <c r="A14" s="970"/>
      <c r="B14" s="989"/>
      <c r="C14" s="990"/>
      <c r="D14" s="990"/>
      <c r="E14" s="990"/>
      <c r="F14" s="990"/>
      <c r="G14" s="990"/>
      <c r="H14" s="990"/>
      <c r="I14" s="990"/>
      <c r="J14" s="990"/>
      <c r="K14" s="990"/>
      <c r="L14" s="990"/>
      <c r="M14" s="990"/>
      <c r="N14" s="990"/>
      <c r="O14" s="990"/>
      <c r="P14" s="990"/>
      <c r="Q14" s="990"/>
      <c r="R14" s="990"/>
      <c r="S14" s="990"/>
      <c r="T14" s="990"/>
      <c r="U14" s="990"/>
      <c r="V14" s="990"/>
      <c r="W14" s="990"/>
      <c r="X14" s="990"/>
      <c r="Y14" s="990"/>
      <c r="Z14" s="990"/>
      <c r="AA14" s="990"/>
      <c r="AB14" s="990"/>
      <c r="AC14" s="990"/>
      <c r="AD14" s="990"/>
      <c r="AE14" s="990"/>
      <c r="AF14" s="990"/>
      <c r="AG14" s="990"/>
      <c r="AH14" s="990"/>
      <c r="AI14" s="990"/>
      <c r="AJ14" s="990"/>
      <c r="AK14" s="991"/>
      <c r="AL14" s="231"/>
      <c r="AM14" s="231"/>
      <c r="AN14" s="231"/>
      <c r="AO14" s="231"/>
      <c r="AP14" s="231"/>
      <c r="AQ14" s="231"/>
      <c r="AR14" s="231"/>
      <c r="AS14" s="231"/>
      <c r="AT14" s="231"/>
      <c r="AU14" s="249"/>
      <c r="AV14" s="487"/>
      <c r="AW14" s="487"/>
      <c r="AX14" s="487"/>
      <c r="AY14" s="487"/>
      <c r="AZ14" s="487"/>
      <c r="BC14" s="151"/>
    </row>
    <row r="15" spans="1:55">
      <c r="A15" s="970"/>
      <c r="B15" s="957"/>
      <c r="C15" s="957"/>
      <c r="D15" s="957"/>
      <c r="E15" s="957"/>
      <c r="F15" s="957"/>
      <c r="G15" s="957"/>
      <c r="H15" s="957"/>
      <c r="I15" s="957"/>
      <c r="J15" s="957"/>
      <c r="K15" s="957"/>
      <c r="L15" s="957"/>
      <c r="M15" s="957"/>
      <c r="N15" s="957"/>
      <c r="O15" s="957"/>
      <c r="P15" s="957"/>
      <c r="Q15" s="957"/>
      <c r="R15" s="957"/>
      <c r="S15" s="957"/>
      <c r="T15" s="957"/>
      <c r="U15" s="957"/>
      <c r="V15" s="957"/>
      <c r="W15" s="957"/>
      <c r="X15" s="957"/>
      <c r="Y15" s="957"/>
      <c r="Z15" s="957"/>
      <c r="AA15" s="957"/>
      <c r="AB15" s="957"/>
      <c r="AC15" s="957"/>
      <c r="AD15" s="957"/>
      <c r="AE15" s="957"/>
      <c r="AF15" s="957"/>
      <c r="AG15" s="957"/>
      <c r="AH15" s="957"/>
      <c r="AI15" s="957"/>
      <c r="AJ15" s="957"/>
      <c r="AK15" s="957"/>
      <c r="AL15" s="957"/>
      <c r="AM15" s="957"/>
      <c r="AN15" s="957"/>
      <c r="AO15" s="957"/>
      <c r="AP15" s="957"/>
      <c r="AQ15" s="957"/>
      <c r="AR15" s="957"/>
      <c r="AS15" s="957"/>
      <c r="AT15" s="957"/>
      <c r="AU15" s="248"/>
      <c r="AV15" s="487"/>
      <c r="AW15" s="487"/>
      <c r="AX15" s="487"/>
      <c r="AY15" s="487"/>
      <c r="AZ15" s="487"/>
      <c r="BC15" s="151"/>
    </row>
    <row r="16" spans="1:55">
      <c r="A16" s="970"/>
      <c r="B16" s="4"/>
      <c r="C16" s="82"/>
      <c r="AV16" s="487"/>
      <c r="AW16" s="487"/>
      <c r="AX16" s="487"/>
      <c r="AY16" s="487"/>
      <c r="AZ16" s="487"/>
    </row>
    <row r="17" spans="1:55">
      <c r="A17" s="970"/>
      <c r="B17" s="65" t="s">
        <v>166</v>
      </c>
      <c r="AV17" s="487"/>
      <c r="AW17" s="487"/>
      <c r="AX17" s="487"/>
      <c r="AY17" s="487"/>
      <c r="AZ17" s="487"/>
    </row>
    <row r="18" spans="1:55">
      <c r="A18" s="151"/>
      <c r="B18" s="63"/>
      <c r="AV18" s="487"/>
      <c r="AW18" s="487"/>
      <c r="AX18" s="487"/>
      <c r="AY18" s="487"/>
      <c r="AZ18" s="487"/>
    </row>
    <row r="19" spans="1:55" s="12" customFormat="1" ht="15.75">
      <c r="A19" s="84" t="s">
        <v>167</v>
      </c>
      <c r="B19" s="85"/>
      <c r="C19" s="86"/>
      <c r="D19" s="103"/>
      <c r="E19" s="87"/>
      <c r="F19" s="99"/>
      <c r="G19" s="99"/>
      <c r="H19" s="99"/>
      <c r="I19" s="99"/>
      <c r="J19" s="87"/>
      <c r="K19" s="100"/>
      <c r="L19" s="100"/>
      <c r="M19" s="100"/>
      <c r="N19" s="101"/>
      <c r="O19" s="101"/>
      <c r="P19" s="101"/>
      <c r="Q19" s="101"/>
      <c r="R19" s="101"/>
      <c r="S19" s="101"/>
      <c r="T19" s="101"/>
      <c r="U19" s="101"/>
      <c r="V19" s="101"/>
      <c r="W19" s="101"/>
      <c r="X19" s="101"/>
      <c r="Y19" s="101"/>
      <c r="Z19" s="101"/>
      <c r="AA19" s="101"/>
      <c r="AB19" s="101"/>
      <c r="AC19" s="101"/>
      <c r="AD19" s="101"/>
      <c r="AE19" s="101"/>
      <c r="AF19" s="101"/>
      <c r="AG19" s="101"/>
      <c r="AH19" s="101"/>
      <c r="AI19" s="101"/>
      <c r="AJ19" s="101"/>
      <c r="AK19" s="101"/>
      <c r="AL19" s="101"/>
      <c r="AM19" s="101"/>
      <c r="AN19" s="101"/>
      <c r="AO19" s="102"/>
      <c r="AP19" s="102"/>
      <c r="AQ19" s="102"/>
      <c r="AR19" s="102"/>
      <c r="AS19" s="102"/>
      <c r="AT19" s="86"/>
      <c r="AU19" s="86"/>
      <c r="AV19" s="488"/>
      <c r="AW19" s="488"/>
      <c r="AX19" s="488"/>
      <c r="AY19" s="488"/>
      <c r="AZ19" s="488"/>
      <c r="BC19" s="4"/>
    </row>
    <row r="20" spans="1:55" s="5" customFormat="1" ht="19.5" customHeight="1" thickBot="1">
      <c r="A20" s="840" t="s">
        <v>395</v>
      </c>
      <c r="B20" s="841"/>
      <c r="C20" s="841"/>
      <c r="D20" s="841"/>
      <c r="E20" s="841"/>
      <c r="F20" s="841"/>
      <c r="G20" s="841"/>
      <c r="H20" s="841"/>
      <c r="I20" s="841"/>
      <c r="J20" s="841"/>
      <c r="K20" s="841"/>
      <c r="L20" s="841"/>
      <c r="M20" s="841"/>
      <c r="N20" s="841"/>
      <c r="O20" s="16"/>
      <c r="P20" s="16"/>
      <c r="Q20" s="16"/>
      <c r="R20" s="16"/>
      <c r="S20" s="16"/>
      <c r="T20" s="16"/>
      <c r="U20" s="16"/>
      <c r="V20" s="16"/>
      <c r="W20" s="16"/>
      <c r="X20" s="16"/>
      <c r="Y20" s="16"/>
      <c r="Z20" s="16"/>
      <c r="AA20" s="16"/>
      <c r="AB20" s="16"/>
      <c r="AC20" s="16"/>
      <c r="AD20" s="16"/>
      <c r="AE20" s="16"/>
      <c r="AF20" s="16"/>
      <c r="AG20" s="16"/>
      <c r="AH20" s="16"/>
      <c r="AI20" s="16"/>
      <c r="AJ20" s="16"/>
      <c r="AK20" s="16"/>
      <c r="AL20" s="16"/>
      <c r="AM20" s="16"/>
      <c r="AN20" s="16"/>
      <c r="AO20" s="36"/>
      <c r="AP20" s="36"/>
      <c r="AQ20" s="36"/>
      <c r="AR20" s="36"/>
      <c r="AS20" s="36"/>
      <c r="AV20" s="487"/>
      <c r="AW20" s="487"/>
      <c r="AX20" s="487"/>
      <c r="AY20" s="487"/>
      <c r="AZ20" s="487"/>
      <c r="BC20" s="4"/>
    </row>
    <row r="21" spans="1:55" s="1" customFormat="1" ht="24.75" customHeight="1">
      <c r="A21" s="946" t="s">
        <v>168</v>
      </c>
      <c r="B21" s="974" t="s">
        <v>169</v>
      </c>
      <c r="C21" s="950" t="s">
        <v>170</v>
      </c>
      <c r="D21" s="950" t="s">
        <v>171</v>
      </c>
      <c r="E21" s="950" t="s">
        <v>172</v>
      </c>
      <c r="F21" s="952" t="s">
        <v>173</v>
      </c>
      <c r="G21" s="954" t="s">
        <v>174</v>
      </c>
      <c r="H21" s="955"/>
      <c r="I21" s="955"/>
      <c r="J21" s="956"/>
      <c r="K21" s="938" t="s">
        <v>175</v>
      </c>
      <c r="L21" s="978" t="s">
        <v>176</v>
      </c>
      <c r="M21" s="976"/>
      <c r="N21" s="979"/>
      <c r="O21" s="976" t="s">
        <v>177</v>
      </c>
      <c r="P21" s="976"/>
      <c r="Q21" s="976"/>
      <c r="R21" s="976"/>
      <c r="S21" s="976"/>
      <c r="T21" s="976"/>
      <c r="U21" s="976"/>
      <c r="V21" s="976"/>
      <c r="W21" s="976"/>
      <c r="X21" s="976"/>
      <c r="Y21" s="976"/>
      <c r="Z21" s="976"/>
      <c r="AA21" s="976"/>
      <c r="AB21" s="976"/>
      <c r="AC21" s="976"/>
      <c r="AD21" s="976"/>
      <c r="AE21" s="976"/>
      <c r="AF21" s="976"/>
      <c r="AG21" s="976"/>
      <c r="AH21" s="976"/>
      <c r="AI21" s="976"/>
      <c r="AJ21" s="977"/>
      <c r="AK21" s="59" t="s">
        <v>177</v>
      </c>
      <c r="AL21" s="59" t="s">
        <v>177</v>
      </c>
      <c r="AM21" s="894" t="s">
        <v>178</v>
      </c>
      <c r="AN21" s="895"/>
      <c r="AO21" s="896"/>
      <c r="AP21" s="842" t="s">
        <v>179</v>
      </c>
      <c r="AQ21" s="843"/>
      <c r="AR21" s="843"/>
      <c r="AS21" s="843"/>
      <c r="AT21" s="844"/>
      <c r="AU21" s="892" t="s">
        <v>180</v>
      </c>
      <c r="AV21" s="486"/>
      <c r="AW21" s="486"/>
      <c r="AX21" s="486"/>
      <c r="AY21" s="486"/>
      <c r="AZ21" s="486"/>
      <c r="BC21" s="4"/>
    </row>
    <row r="22" spans="1:55" s="1" customFormat="1" ht="26.25" thickBot="1">
      <c r="A22" s="947"/>
      <c r="B22" s="975"/>
      <c r="C22" s="951"/>
      <c r="D22" s="951"/>
      <c r="E22" s="951"/>
      <c r="F22" s="953"/>
      <c r="G22" s="152" t="s">
        <v>181</v>
      </c>
      <c r="H22" s="940" t="s">
        <v>182</v>
      </c>
      <c r="I22" s="941"/>
      <c r="J22" s="942"/>
      <c r="K22" s="939"/>
      <c r="L22" s="60" t="s">
        <v>183</v>
      </c>
      <c r="M22" s="60" t="s">
        <v>184</v>
      </c>
      <c r="N22" s="148" t="s">
        <v>185</v>
      </c>
      <c r="O22" s="147" t="s">
        <v>186</v>
      </c>
      <c r="P22" s="60" t="s">
        <v>187</v>
      </c>
      <c r="Q22" s="60" t="s">
        <v>188</v>
      </c>
      <c r="R22" s="60" t="s">
        <v>189</v>
      </c>
      <c r="S22" s="60" t="s">
        <v>190</v>
      </c>
      <c r="T22" s="60" t="s">
        <v>191</v>
      </c>
      <c r="U22" s="60" t="s">
        <v>192</v>
      </c>
      <c r="V22" s="60" t="s">
        <v>193</v>
      </c>
      <c r="W22" s="60" t="s">
        <v>194</v>
      </c>
      <c r="X22" s="60" t="s">
        <v>195</v>
      </c>
      <c r="Y22" s="60" t="s">
        <v>196</v>
      </c>
      <c r="Z22" s="60" t="s">
        <v>197</v>
      </c>
      <c r="AA22" s="60" t="s">
        <v>198</v>
      </c>
      <c r="AB22" s="60" t="s">
        <v>199</v>
      </c>
      <c r="AC22" s="60" t="s">
        <v>200</v>
      </c>
      <c r="AD22" s="60" t="s">
        <v>201</v>
      </c>
      <c r="AE22" s="60" t="s">
        <v>202</v>
      </c>
      <c r="AF22" s="60" t="s">
        <v>203</v>
      </c>
      <c r="AG22" s="60" t="s">
        <v>204</v>
      </c>
      <c r="AH22" s="60" t="s">
        <v>205</v>
      </c>
      <c r="AI22" s="60" t="s">
        <v>206</v>
      </c>
      <c r="AJ22" s="60" t="s">
        <v>207</v>
      </c>
      <c r="AK22" s="60" t="s">
        <v>208</v>
      </c>
      <c r="AL22" s="60" t="s">
        <v>209</v>
      </c>
      <c r="AM22" s="294" t="s">
        <v>183</v>
      </c>
      <c r="AN22" s="294" t="s">
        <v>184</v>
      </c>
      <c r="AO22" s="60" t="s">
        <v>185</v>
      </c>
      <c r="AP22" s="144" t="s">
        <v>210</v>
      </c>
      <c r="AQ22" s="265" t="s">
        <v>211</v>
      </c>
      <c r="AR22" s="593" t="s">
        <v>212</v>
      </c>
      <c r="AS22" s="594" t="s">
        <v>213</v>
      </c>
      <c r="AT22" s="595" t="s">
        <v>182</v>
      </c>
      <c r="AU22" s="893"/>
      <c r="AV22" s="484" t="s">
        <v>139</v>
      </c>
      <c r="AW22" s="484"/>
      <c r="AX22" s="484"/>
      <c r="AY22" s="484"/>
      <c r="AZ22" s="484"/>
      <c r="BC22" s="12"/>
    </row>
    <row r="23" spans="1:55" ht="12.75" customHeight="1">
      <c r="A23" s="816"/>
      <c r="B23" s="167"/>
      <c r="C23" s="425" t="str">
        <f>'1C TSpersonnel'!A13&amp;" "&amp;'1C TSpersonnel'!B13</f>
        <v xml:space="preserve"> </v>
      </c>
      <c r="D23" s="304" t="str">
        <f>IF(E23=0,"",DATEDIF('1C TSpersonnel'!D13,E23,"y"))</f>
        <v/>
      </c>
      <c r="E23" s="424">
        <f>IF(C23&lt;&gt;"",'1C TSpersonnel'!F13,"")</f>
        <v>0</v>
      </c>
      <c r="F23" s="638"/>
      <c r="G23" s="160"/>
      <c r="H23" s="943"/>
      <c r="I23" s="944"/>
      <c r="J23" s="945"/>
      <c r="K23" s="345" t="str">
        <f>IF(FICHE!C13="","",FICHE!C13)</f>
        <v/>
      </c>
      <c r="L23" s="639">
        <f>IF(AND($K$2="Pôle",C23=('1C TSpersonnel'!A13&amp;" "&amp;'1C TSpersonnel'!B13)),'1C TSpersonnel'!$G13+'1C TSpersonnel'!$H13+'1C TSpersonnel'!$I13+'1C TSpersonnel'!$J13+'1C TSpersonnel'!$N13,'1C TSpersonnel'!$G13+'1C TSpersonnel'!$H13+'1C TSpersonnel'!$I13+'1C TSpersonnel'!$J13+'1C TSpersonnel'!$K13+'1C TSpersonnel'!$L13+'1C TSpersonnel'!$M13+'1C TSpersonnel'!$N13+'1C TSpersonnel'!$O13+'1C TSpersonnel'!$P13+'1C TSpersonnel'!$Q13+'1C TSpersonnel'!$R13)</f>
        <v>0</v>
      </c>
      <c r="M23" s="639">
        <f>IF(AND($K$2="Pôle",C23=('1C TSpersonnel'!A13&amp;" "&amp;'1C TSpersonnel'!B13)),'1C TSpersonnel'!$K13+'1C TSpersonnel'!$L13+'1C TSpersonnel'!$M13,0)</f>
        <v>0</v>
      </c>
      <c r="N23" s="640">
        <f>L23+M23</f>
        <v>0</v>
      </c>
      <c r="O23" s="641">
        <f>IF($C23=('1C TSpersonnel'!$A13&amp;" "&amp;'1C TSpersonnel'!$B13),'1C TSpersonnel'!U13)</f>
        <v>0</v>
      </c>
      <c r="P23" s="642">
        <f>IF($C23=('1C TSpersonnel'!$A13&amp;" "&amp;'1C TSpersonnel'!$B13),'1C TSpersonnel'!V13)</f>
        <v>0</v>
      </c>
      <c r="Q23" s="642">
        <f>IF($C23=('1C TSpersonnel'!$A13&amp;" "&amp;'1C TSpersonnel'!$B13),'1C TSpersonnel'!W13)</f>
        <v>0</v>
      </c>
      <c r="R23" s="642">
        <f>IF($C23=('1C TSpersonnel'!$A13&amp;" "&amp;'1C TSpersonnel'!$B13),'1C TSpersonnel'!X13)</f>
        <v>0</v>
      </c>
      <c r="S23" s="642">
        <f>IF($C23=('1C TSpersonnel'!$A13&amp;" "&amp;'1C TSpersonnel'!$B13),'1C TSpersonnel'!Y13)</f>
        <v>0</v>
      </c>
      <c r="T23" s="642">
        <f>IF($C23=('1C TSpersonnel'!$A13&amp;" "&amp;'1C TSpersonnel'!$B13),'1C TSpersonnel'!Z13)</f>
        <v>0</v>
      </c>
      <c r="U23" s="642">
        <f>IF($C23=('1C TSpersonnel'!$A13&amp;" "&amp;'1C TSpersonnel'!$B13),'1C TSpersonnel'!AA13)</f>
        <v>0</v>
      </c>
      <c r="V23" s="642">
        <f>IF($C23=('1C TSpersonnel'!$A13&amp;" "&amp;'1C TSpersonnel'!$B13),'1C TSpersonnel'!AB13)</f>
        <v>0</v>
      </c>
      <c r="W23" s="642">
        <f>IF($C23=('1C TSpersonnel'!$A13&amp;" "&amp;'1C TSpersonnel'!$B13),'1C TSpersonnel'!AC13)</f>
        <v>0</v>
      </c>
      <c r="X23" s="642">
        <f>IF($C23=('1C TSpersonnel'!$A13&amp;" "&amp;'1C TSpersonnel'!$B13),'1C TSpersonnel'!AD13)</f>
        <v>0</v>
      </c>
      <c r="Y23" s="642">
        <f>IF($C23=('1C TSpersonnel'!$A13&amp;" "&amp;'1C TSpersonnel'!$B13),'1C TSpersonnel'!AE13)</f>
        <v>0</v>
      </c>
      <c r="Z23" s="642">
        <f>IF($C23=('1C TSpersonnel'!$A13&amp;" "&amp;'1C TSpersonnel'!$B13),'1C TSpersonnel'!AF13)</f>
        <v>0</v>
      </c>
      <c r="AA23" s="642">
        <f>IF($C23=('1C TSpersonnel'!$A13&amp;" "&amp;'1C TSpersonnel'!$B13),'1C TSpersonnel'!AG13)</f>
        <v>0</v>
      </c>
      <c r="AB23" s="642">
        <f>IF($C23=('1C TSpersonnel'!$A13&amp;" "&amp;'1C TSpersonnel'!$B13),'1C TSpersonnel'!AH13)</f>
        <v>0</v>
      </c>
      <c r="AC23" s="642">
        <f>IF($C23=('1C TSpersonnel'!$A13&amp;" "&amp;'1C TSpersonnel'!$B13),'1C TSpersonnel'!AI13)</f>
        <v>0</v>
      </c>
      <c r="AD23" s="642">
        <f>IF($C23=('1C TSpersonnel'!$A13&amp;" "&amp;'1C TSpersonnel'!$B13),'1C TSpersonnel'!AJ13)</f>
        <v>0</v>
      </c>
      <c r="AE23" s="642">
        <f>IF($C23=('1C TSpersonnel'!$A13&amp;" "&amp;'1C TSpersonnel'!$B13),'1C TSpersonnel'!AK13)</f>
        <v>0</v>
      </c>
      <c r="AF23" s="642">
        <f>IF($C23=('1C TSpersonnel'!$A13&amp;" "&amp;'1C TSpersonnel'!$B13),'1C TSpersonnel'!AL13)</f>
        <v>0</v>
      </c>
      <c r="AG23" s="642">
        <f>IF($C23=('1C TSpersonnel'!$A13&amp;" "&amp;'1C TSpersonnel'!$B13),'1C TSpersonnel'!AM13)</f>
        <v>0</v>
      </c>
      <c r="AH23" s="642">
        <f>IF($C23=('1C TSpersonnel'!$A13&amp;" "&amp;'1C TSpersonnel'!$B13),'1C TSpersonnel'!AN13)</f>
        <v>0</v>
      </c>
      <c r="AI23" s="642">
        <f>IF($C23=('1C TSpersonnel'!$A13&amp;" "&amp;'1C TSpersonnel'!$B13),'1C TSpersonnel'!AO13)</f>
        <v>0</v>
      </c>
      <c r="AJ23" s="642">
        <f>IF($C23=('1C TSpersonnel'!$A13&amp;" "&amp;'1C TSpersonnel'!$B13),'1C TSpersonnel'!AP13)</f>
        <v>0</v>
      </c>
      <c r="AK23" s="642">
        <f>SUM(O23:AJ23)</f>
        <v>0</v>
      </c>
      <c r="AL23" s="642">
        <f t="shared" ref="AL23:AL34" si="0">N23+AK23</f>
        <v>0</v>
      </c>
      <c r="AM23" s="156">
        <f>IF(A23="",0,(IF(L23=0,0,($F23-$G23)*$K23*L23)))</f>
        <v>0</v>
      </c>
      <c r="AN23" s="251">
        <f>IF(A23="",0,IF(M23=0,0,($F23-$G23)*$K23*M23))</f>
        <v>0</v>
      </c>
      <c r="AO23" s="153">
        <f>AM23+AN23</f>
        <v>0</v>
      </c>
      <c r="AP23" s="254">
        <f>IF(L23=0,0,AM23-AR23)</f>
        <v>0</v>
      </c>
      <c r="AQ23" s="261">
        <f t="shared" ref="AQ23:AQ34" si="1">IF(M23=0,0,AN23-AS23)</f>
        <v>0</v>
      </c>
      <c r="AR23" s="264"/>
      <c r="AS23" s="79"/>
      <c r="AT23" s="26"/>
      <c r="AU23" s="267"/>
      <c r="AV23" s="484"/>
      <c r="AW23" s="484"/>
      <c r="AX23" s="484"/>
      <c r="AY23" s="484"/>
      <c r="AZ23" s="484"/>
      <c r="BC23" s="5"/>
    </row>
    <row r="24" spans="1:55">
      <c r="A24" s="815"/>
      <c r="B24" s="168"/>
      <c r="C24" s="22" t="str">
        <f>'1C TSpersonnel'!A14&amp;" "&amp;'1C TSpersonnel'!B14</f>
        <v xml:space="preserve"> </v>
      </c>
      <c r="D24" s="304" t="str">
        <f>IF(E24=0,"",DATEDIF('1C TSpersonnel'!D14,E24,"y"))</f>
        <v/>
      </c>
      <c r="E24" s="71">
        <f>IF(C24&lt;&gt;"",'1C TSpersonnel'!F14,"")</f>
        <v>0</v>
      </c>
      <c r="F24" s="161"/>
      <c r="G24" s="162"/>
      <c r="H24" s="867"/>
      <c r="I24" s="868"/>
      <c r="J24" s="869"/>
      <c r="K24" s="287" t="str">
        <f>IF(F24&lt;&gt;0,$K$23,"")</f>
        <v/>
      </c>
      <c r="L24" s="643">
        <f>IF(AND($K$2="Pôle",C24=('1C TSpersonnel'!A14&amp;" "&amp;'1C TSpersonnel'!B14)),'1C TSpersonnel'!$G14+'1C TSpersonnel'!$H14+'1C TSpersonnel'!$I14+'1C TSpersonnel'!$J14+'1C TSpersonnel'!$N14,'1C TSpersonnel'!$G14+'1C TSpersonnel'!$H14+'1C TSpersonnel'!$I14+'1C TSpersonnel'!$J14+'1C TSpersonnel'!$K14+'1C TSpersonnel'!$L14+'1C TSpersonnel'!$M14+'1C TSpersonnel'!$N14+'1C TSpersonnel'!$O14+'1C TSpersonnel'!$P14+'1C TSpersonnel'!$Q14+'1C TSpersonnel'!$R14)</f>
        <v>0</v>
      </c>
      <c r="M24" s="643">
        <f>IF(AND($K$2="Pôle",C24=('1C TSpersonnel'!A14&amp;" "&amp;'1C TSpersonnel'!B14)),'1C TSpersonnel'!$K14+'1C TSpersonnel'!$L14+'1C TSpersonnel'!$M14,0)</f>
        <v>0</v>
      </c>
      <c r="N24" s="644">
        <f>L24+M24</f>
        <v>0</v>
      </c>
      <c r="O24" s="645">
        <f>IF($C24=('1C TSpersonnel'!$A14&amp;" "&amp;'1C TSpersonnel'!$B14),'1C TSpersonnel'!U14)</f>
        <v>0</v>
      </c>
      <c r="P24" s="646">
        <f>IF($C24=('1C TSpersonnel'!$A14&amp;" "&amp;'1C TSpersonnel'!$B14),'1C TSpersonnel'!V14)</f>
        <v>0</v>
      </c>
      <c r="Q24" s="646">
        <f>IF($C24=('1C TSpersonnel'!$A14&amp;" "&amp;'1C TSpersonnel'!$B14),'1C TSpersonnel'!W14)</f>
        <v>0</v>
      </c>
      <c r="R24" s="646">
        <f>IF($C24=('1C TSpersonnel'!$A14&amp;" "&amp;'1C TSpersonnel'!$B14),'1C TSpersonnel'!X14)</f>
        <v>0</v>
      </c>
      <c r="S24" s="646">
        <f>IF($C24=('1C TSpersonnel'!$A14&amp;" "&amp;'1C TSpersonnel'!$B14),'1C TSpersonnel'!Y14)</f>
        <v>0</v>
      </c>
      <c r="T24" s="646">
        <f>IF($C24=('1C TSpersonnel'!$A14&amp;" "&amp;'1C TSpersonnel'!$B14),'1C TSpersonnel'!Z14)</f>
        <v>0</v>
      </c>
      <c r="U24" s="646">
        <f>IF($C24=('1C TSpersonnel'!$A14&amp;" "&amp;'1C TSpersonnel'!$B14),'1C TSpersonnel'!AA14)</f>
        <v>0</v>
      </c>
      <c r="V24" s="646">
        <f>IF($C24=('1C TSpersonnel'!$A14&amp;" "&amp;'1C TSpersonnel'!$B14),'1C TSpersonnel'!AB14)</f>
        <v>0</v>
      </c>
      <c r="W24" s="646">
        <f>IF($C24=('1C TSpersonnel'!$A14&amp;" "&amp;'1C TSpersonnel'!$B14),'1C TSpersonnel'!AC14)</f>
        <v>0</v>
      </c>
      <c r="X24" s="646">
        <f>IF($C24=('1C TSpersonnel'!$A14&amp;" "&amp;'1C TSpersonnel'!$B14),'1C TSpersonnel'!AD14)</f>
        <v>0</v>
      </c>
      <c r="Y24" s="646">
        <f>IF($C24=('1C TSpersonnel'!$A14&amp;" "&amp;'1C TSpersonnel'!$B14),'1C TSpersonnel'!AE14)</f>
        <v>0</v>
      </c>
      <c r="Z24" s="646">
        <f>IF($C24=('1C TSpersonnel'!$A14&amp;" "&amp;'1C TSpersonnel'!$B14),'1C TSpersonnel'!AF14)</f>
        <v>0</v>
      </c>
      <c r="AA24" s="646">
        <f>IF($C24=('1C TSpersonnel'!$A14&amp;" "&amp;'1C TSpersonnel'!$B14),'1C TSpersonnel'!AG14)</f>
        <v>0</v>
      </c>
      <c r="AB24" s="646">
        <f>IF($C24=('1C TSpersonnel'!$A14&amp;" "&amp;'1C TSpersonnel'!$B14),'1C TSpersonnel'!AH14)</f>
        <v>0</v>
      </c>
      <c r="AC24" s="646">
        <f>IF($C24=('1C TSpersonnel'!$A14&amp;" "&amp;'1C TSpersonnel'!$B14),'1C TSpersonnel'!AI14)</f>
        <v>0</v>
      </c>
      <c r="AD24" s="646">
        <f>IF($C24=('1C TSpersonnel'!$A14&amp;" "&amp;'1C TSpersonnel'!$B14),'1C TSpersonnel'!AJ14)</f>
        <v>0</v>
      </c>
      <c r="AE24" s="646">
        <f>IF($C24=('1C TSpersonnel'!$A14&amp;" "&amp;'1C TSpersonnel'!$B14),'1C TSpersonnel'!AK14)</f>
        <v>0</v>
      </c>
      <c r="AF24" s="646">
        <f>IF($C24=('1C TSpersonnel'!$A14&amp;" "&amp;'1C TSpersonnel'!$B14),'1C TSpersonnel'!AL14)</f>
        <v>0</v>
      </c>
      <c r="AG24" s="646">
        <f>IF($C24=('1C TSpersonnel'!$A14&amp;" "&amp;'1C TSpersonnel'!$B14),'1C TSpersonnel'!AM14)</f>
        <v>0</v>
      </c>
      <c r="AH24" s="646">
        <f>IF($C24=('1C TSpersonnel'!$A14&amp;" "&amp;'1C TSpersonnel'!$B14),'1C TSpersonnel'!AN14)</f>
        <v>0</v>
      </c>
      <c r="AI24" s="646">
        <f>IF($C24=('1C TSpersonnel'!$A14&amp;" "&amp;'1C TSpersonnel'!$B14),'1C TSpersonnel'!AO14)</f>
        <v>0</v>
      </c>
      <c r="AJ24" s="646">
        <f>IF($C24=('1C TSpersonnel'!$A14&amp;" "&amp;'1C TSpersonnel'!$B14),'1C TSpersonnel'!AP14)</f>
        <v>0</v>
      </c>
      <c r="AK24" s="646">
        <f t="shared" ref="AK24:AK25" si="2">SUM(O24:AJ24)</f>
        <v>0</v>
      </c>
      <c r="AL24" s="646">
        <f t="shared" si="0"/>
        <v>0</v>
      </c>
      <c r="AM24" s="156">
        <f t="shared" ref="AM24:AM87" si="3">IF(A24="",0,(IF(L24=0,0,($F24-$G24)*$K24*L24)))</f>
        <v>0</v>
      </c>
      <c r="AN24" s="251">
        <f t="shared" ref="AN24:AN87" si="4">IF(A24="",0,IF(M24=0,0,($F24-$G24)*$K24*M24))</f>
        <v>0</v>
      </c>
      <c r="AO24" s="154">
        <f t="shared" ref="AO24:AO34" si="5">AM24+AN24</f>
        <v>0</v>
      </c>
      <c r="AP24" s="254">
        <f t="shared" ref="AP24:AP34" si="6">IF(L24=0,0,AM24-AR24)</f>
        <v>0</v>
      </c>
      <c r="AQ24" s="260">
        <f t="shared" si="1"/>
        <v>0</v>
      </c>
      <c r="AR24" s="257"/>
      <c r="AS24" s="80"/>
      <c r="AT24" s="27"/>
      <c r="AU24" s="267"/>
      <c r="AV24" s="484"/>
      <c r="AW24" s="484"/>
      <c r="AX24" s="484"/>
      <c r="AY24" s="484"/>
      <c r="AZ24" s="484"/>
      <c r="BC24" s="1"/>
    </row>
    <row r="25" spans="1:55">
      <c r="A25" s="815"/>
      <c r="B25" s="168"/>
      <c r="C25" s="22" t="str">
        <f>'1C TSpersonnel'!A15&amp;" "&amp;'1C TSpersonnel'!B15</f>
        <v xml:space="preserve"> </v>
      </c>
      <c r="D25" s="304" t="str">
        <f>IF(E25=0,"",DATEDIF('1C TSpersonnel'!D15,E25,"y"))</f>
        <v/>
      </c>
      <c r="E25" s="71">
        <f>IF(C25&lt;&gt;"",'1C TSpersonnel'!F15,"")</f>
        <v>0</v>
      </c>
      <c r="F25" s="161"/>
      <c r="G25" s="162"/>
      <c r="H25" s="867"/>
      <c r="I25" s="868"/>
      <c r="J25" s="869"/>
      <c r="K25" s="287" t="str">
        <f t="shared" ref="K25:K88" si="7">IF(F25&lt;&gt;0,$K$23,"")</f>
        <v/>
      </c>
      <c r="L25" s="643">
        <f>IF(AND($K$2="Pôle",C25=('1C TSpersonnel'!A15&amp;" "&amp;'1C TSpersonnel'!B15)),'1C TSpersonnel'!$G15+'1C TSpersonnel'!$H15+'1C TSpersonnel'!$I15+'1C TSpersonnel'!$J15+'1C TSpersonnel'!$N15,'1C TSpersonnel'!$G15+'1C TSpersonnel'!$H15+'1C TSpersonnel'!$I15+'1C TSpersonnel'!$J15+'1C TSpersonnel'!$K15+'1C TSpersonnel'!$L15+'1C TSpersonnel'!$M15+'1C TSpersonnel'!$N15+'1C TSpersonnel'!$O15+'1C TSpersonnel'!$P15+'1C TSpersonnel'!$Q15+'1C TSpersonnel'!$R15)</f>
        <v>0</v>
      </c>
      <c r="M25" s="643">
        <f>IF(AND($K$2="Pôle",C25=('1C TSpersonnel'!A15&amp;" "&amp;'1C TSpersonnel'!B15)),'1C TSpersonnel'!$K15+'1C TSpersonnel'!$L15+'1C TSpersonnel'!$M15,0)</f>
        <v>0</v>
      </c>
      <c r="N25" s="644">
        <f t="shared" ref="N25:N34" si="8">L25+M25</f>
        <v>0</v>
      </c>
      <c r="O25" s="645">
        <f>IF($C25=('1C TSpersonnel'!$A15&amp;" "&amp;'1C TSpersonnel'!$B15),'1C TSpersonnel'!U15)</f>
        <v>0</v>
      </c>
      <c r="P25" s="646">
        <f>IF($C25=('1C TSpersonnel'!$A15&amp;" "&amp;'1C TSpersonnel'!$B15),'1C TSpersonnel'!V15)</f>
        <v>0</v>
      </c>
      <c r="Q25" s="646">
        <f>IF($C25=('1C TSpersonnel'!$A15&amp;" "&amp;'1C TSpersonnel'!$B15),'1C TSpersonnel'!W15)</f>
        <v>0</v>
      </c>
      <c r="R25" s="646">
        <f>IF($C25=('1C TSpersonnel'!$A15&amp;" "&amp;'1C TSpersonnel'!$B15),'1C TSpersonnel'!X15)</f>
        <v>0</v>
      </c>
      <c r="S25" s="646">
        <f>IF($C25=('1C TSpersonnel'!$A15&amp;" "&amp;'1C TSpersonnel'!$B15),'1C TSpersonnel'!Y15)</f>
        <v>0</v>
      </c>
      <c r="T25" s="646">
        <f>IF($C25=('1C TSpersonnel'!$A15&amp;" "&amp;'1C TSpersonnel'!$B15),'1C TSpersonnel'!Z15)</f>
        <v>0</v>
      </c>
      <c r="U25" s="646">
        <f>IF($C25=('1C TSpersonnel'!$A15&amp;" "&amp;'1C TSpersonnel'!$B15),'1C TSpersonnel'!AA15)</f>
        <v>0</v>
      </c>
      <c r="V25" s="646">
        <f>IF($C25=('1C TSpersonnel'!$A15&amp;" "&amp;'1C TSpersonnel'!$B15),'1C TSpersonnel'!AB15)</f>
        <v>0</v>
      </c>
      <c r="W25" s="646">
        <f>IF($C25=('1C TSpersonnel'!$A15&amp;" "&amp;'1C TSpersonnel'!$B15),'1C TSpersonnel'!AC15)</f>
        <v>0</v>
      </c>
      <c r="X25" s="646">
        <f>IF($C25=('1C TSpersonnel'!$A15&amp;" "&amp;'1C TSpersonnel'!$B15),'1C TSpersonnel'!AD15)</f>
        <v>0</v>
      </c>
      <c r="Y25" s="646">
        <f>IF($C25=('1C TSpersonnel'!$A15&amp;" "&amp;'1C TSpersonnel'!$B15),'1C TSpersonnel'!AE15)</f>
        <v>0</v>
      </c>
      <c r="Z25" s="646">
        <f>IF($C25=('1C TSpersonnel'!$A15&amp;" "&amp;'1C TSpersonnel'!$B15),'1C TSpersonnel'!AF15)</f>
        <v>0</v>
      </c>
      <c r="AA25" s="646">
        <f>IF($C25=('1C TSpersonnel'!$A15&amp;" "&amp;'1C TSpersonnel'!$B15),'1C TSpersonnel'!AG15)</f>
        <v>0</v>
      </c>
      <c r="AB25" s="646">
        <f>IF($C25=('1C TSpersonnel'!$A15&amp;" "&amp;'1C TSpersonnel'!$B15),'1C TSpersonnel'!AH15)</f>
        <v>0</v>
      </c>
      <c r="AC25" s="646">
        <f>IF($C25=('1C TSpersonnel'!$A15&amp;" "&amp;'1C TSpersonnel'!$B15),'1C TSpersonnel'!AI15)</f>
        <v>0</v>
      </c>
      <c r="AD25" s="646">
        <f>IF($C25=('1C TSpersonnel'!$A15&amp;" "&amp;'1C TSpersonnel'!$B15),'1C TSpersonnel'!AJ15)</f>
        <v>0</v>
      </c>
      <c r="AE25" s="646">
        <f>IF($C25=('1C TSpersonnel'!$A15&amp;" "&amp;'1C TSpersonnel'!$B15),'1C TSpersonnel'!AK15)</f>
        <v>0</v>
      </c>
      <c r="AF25" s="646">
        <f>IF($C25=('1C TSpersonnel'!$A15&amp;" "&amp;'1C TSpersonnel'!$B15),'1C TSpersonnel'!AL15)</f>
        <v>0</v>
      </c>
      <c r="AG25" s="646">
        <f>IF($C25=('1C TSpersonnel'!$A15&amp;" "&amp;'1C TSpersonnel'!$B15),'1C TSpersonnel'!AM15)</f>
        <v>0</v>
      </c>
      <c r="AH25" s="646">
        <f>IF($C25=('1C TSpersonnel'!$A15&amp;" "&amp;'1C TSpersonnel'!$B15),'1C TSpersonnel'!AN15)</f>
        <v>0</v>
      </c>
      <c r="AI25" s="646">
        <f>IF($C25=('1C TSpersonnel'!$A15&amp;" "&amp;'1C TSpersonnel'!$B15),'1C TSpersonnel'!AO15)</f>
        <v>0</v>
      </c>
      <c r="AJ25" s="646">
        <f>IF($C25=('1C TSpersonnel'!$A15&amp;" "&amp;'1C TSpersonnel'!$B15),'1C TSpersonnel'!AP15)</f>
        <v>0</v>
      </c>
      <c r="AK25" s="646">
        <f t="shared" si="2"/>
        <v>0</v>
      </c>
      <c r="AL25" s="646">
        <f t="shared" si="0"/>
        <v>0</v>
      </c>
      <c r="AM25" s="156">
        <f t="shared" si="3"/>
        <v>0</v>
      </c>
      <c r="AN25" s="251">
        <f t="shared" si="4"/>
        <v>0</v>
      </c>
      <c r="AO25" s="154">
        <f t="shared" si="5"/>
        <v>0</v>
      </c>
      <c r="AP25" s="254">
        <f t="shared" si="6"/>
        <v>0</v>
      </c>
      <c r="AQ25" s="260">
        <f t="shared" si="1"/>
        <v>0</v>
      </c>
      <c r="AR25" s="257"/>
      <c r="AS25" s="80"/>
      <c r="AT25" s="27"/>
      <c r="AU25" s="267"/>
      <c r="AV25" s="484"/>
      <c r="AW25" s="484"/>
      <c r="AX25" s="484"/>
      <c r="AY25" s="484"/>
      <c r="AZ25" s="484"/>
      <c r="BC25" s="1"/>
    </row>
    <row r="26" spans="1:55">
      <c r="A26" s="815"/>
      <c r="B26" s="168"/>
      <c r="C26" s="22" t="str">
        <f>'1C TSpersonnel'!A16&amp;" "&amp;'1C TSpersonnel'!B16</f>
        <v xml:space="preserve"> </v>
      </c>
      <c r="D26" s="304" t="str">
        <f>IF(E26=0,"",DATEDIF('1C TSpersonnel'!D16,E26,"y"))</f>
        <v/>
      </c>
      <c r="E26" s="71">
        <f>IF(C26&lt;&gt;"",'1C TSpersonnel'!F16,"")</f>
        <v>0</v>
      </c>
      <c r="F26" s="161"/>
      <c r="G26" s="162"/>
      <c r="H26" s="867"/>
      <c r="I26" s="868"/>
      <c r="J26" s="869"/>
      <c r="K26" s="287" t="str">
        <f t="shared" si="7"/>
        <v/>
      </c>
      <c r="L26" s="643">
        <f>IF(AND($K$2="Pôle",C26=('1C TSpersonnel'!A16&amp;" "&amp;'1C TSpersonnel'!B16)),'1C TSpersonnel'!$G16+'1C TSpersonnel'!$H16+'1C TSpersonnel'!$I16+'1C TSpersonnel'!$J16+'1C TSpersonnel'!$N16,'1C TSpersonnel'!$G16+'1C TSpersonnel'!$H16+'1C TSpersonnel'!$I16+'1C TSpersonnel'!$J16+'1C TSpersonnel'!$K16+'1C TSpersonnel'!$L16+'1C TSpersonnel'!$M16+'1C TSpersonnel'!$N16+'1C TSpersonnel'!$O16+'1C TSpersonnel'!$P16+'1C TSpersonnel'!$Q16+'1C TSpersonnel'!$R16)</f>
        <v>0</v>
      </c>
      <c r="M26" s="643">
        <f>IF(AND($K$2="Pôle",C26=('1C TSpersonnel'!A16&amp;" "&amp;'1C TSpersonnel'!B16)),'1C TSpersonnel'!$K16+'1C TSpersonnel'!$L16+'1C TSpersonnel'!$M16,0)</f>
        <v>0</v>
      </c>
      <c r="N26" s="644">
        <f t="shared" si="8"/>
        <v>0</v>
      </c>
      <c r="O26" s="645">
        <f>IF($C26=('1C TSpersonnel'!$A16&amp;" "&amp;'1C TSpersonnel'!$B16),'1C TSpersonnel'!U16)</f>
        <v>0</v>
      </c>
      <c r="P26" s="646">
        <f>IF($C26=('1C TSpersonnel'!$A16&amp;" "&amp;'1C TSpersonnel'!$B16),'1C TSpersonnel'!V16)</f>
        <v>0</v>
      </c>
      <c r="Q26" s="646">
        <f>IF($C26=('1C TSpersonnel'!$A16&amp;" "&amp;'1C TSpersonnel'!$B16),'1C TSpersonnel'!W16)</f>
        <v>0</v>
      </c>
      <c r="R26" s="646">
        <f>IF($C26=('1C TSpersonnel'!$A16&amp;" "&amp;'1C TSpersonnel'!$B16),'1C TSpersonnel'!X16)</f>
        <v>0</v>
      </c>
      <c r="S26" s="646">
        <f>IF($C26=('1C TSpersonnel'!$A16&amp;" "&amp;'1C TSpersonnel'!$B16),'1C TSpersonnel'!Y16)</f>
        <v>0</v>
      </c>
      <c r="T26" s="646">
        <f>IF($C26=('1C TSpersonnel'!$A16&amp;" "&amp;'1C TSpersonnel'!$B16),'1C TSpersonnel'!Z16)</f>
        <v>0</v>
      </c>
      <c r="U26" s="646">
        <f>IF($C26=('1C TSpersonnel'!$A16&amp;" "&amp;'1C TSpersonnel'!$B16),'1C TSpersonnel'!AA16)</f>
        <v>0</v>
      </c>
      <c r="V26" s="646">
        <f>IF($C26=('1C TSpersonnel'!$A16&amp;" "&amp;'1C TSpersonnel'!$B16),'1C TSpersonnel'!AB16)</f>
        <v>0</v>
      </c>
      <c r="W26" s="646">
        <f>IF($C26=('1C TSpersonnel'!$A16&amp;" "&amp;'1C TSpersonnel'!$B16),'1C TSpersonnel'!AC16)</f>
        <v>0</v>
      </c>
      <c r="X26" s="646">
        <f>IF($C26=('1C TSpersonnel'!$A16&amp;" "&amp;'1C TSpersonnel'!$B16),'1C TSpersonnel'!AD16)</f>
        <v>0</v>
      </c>
      <c r="Y26" s="646">
        <f>IF($C26=('1C TSpersonnel'!$A16&amp;" "&amp;'1C TSpersonnel'!$B16),'1C TSpersonnel'!AE16)</f>
        <v>0</v>
      </c>
      <c r="Z26" s="646">
        <f>IF($C26=('1C TSpersonnel'!$A16&amp;" "&amp;'1C TSpersonnel'!$B16),'1C TSpersonnel'!AF16)</f>
        <v>0</v>
      </c>
      <c r="AA26" s="646">
        <f>IF($C26=('1C TSpersonnel'!$A16&amp;" "&amp;'1C TSpersonnel'!$B16),'1C TSpersonnel'!AG16)</f>
        <v>0</v>
      </c>
      <c r="AB26" s="646">
        <f>IF($C26=('1C TSpersonnel'!$A16&amp;" "&amp;'1C TSpersonnel'!$B16),'1C TSpersonnel'!AH16)</f>
        <v>0</v>
      </c>
      <c r="AC26" s="646">
        <f>IF($C26=('1C TSpersonnel'!$A16&amp;" "&amp;'1C TSpersonnel'!$B16),'1C TSpersonnel'!AI16)</f>
        <v>0</v>
      </c>
      <c r="AD26" s="646">
        <f>IF($C26=('1C TSpersonnel'!$A16&amp;" "&amp;'1C TSpersonnel'!$B16),'1C TSpersonnel'!AJ16)</f>
        <v>0</v>
      </c>
      <c r="AE26" s="646">
        <f>IF($C26=('1C TSpersonnel'!$A16&amp;" "&amp;'1C TSpersonnel'!$B16),'1C TSpersonnel'!AK16)</f>
        <v>0</v>
      </c>
      <c r="AF26" s="646">
        <f>IF($C26=('1C TSpersonnel'!$A16&amp;" "&amp;'1C TSpersonnel'!$B16),'1C TSpersonnel'!AL16)</f>
        <v>0</v>
      </c>
      <c r="AG26" s="646">
        <f>IF($C26=('1C TSpersonnel'!$A16&amp;" "&amp;'1C TSpersonnel'!$B16),'1C TSpersonnel'!AM16)</f>
        <v>0</v>
      </c>
      <c r="AH26" s="646">
        <f>IF($C26=('1C TSpersonnel'!$A16&amp;" "&amp;'1C TSpersonnel'!$B16),'1C TSpersonnel'!AN16)</f>
        <v>0</v>
      </c>
      <c r="AI26" s="646">
        <f>IF($C26=('1C TSpersonnel'!$A16&amp;" "&amp;'1C TSpersonnel'!$B16),'1C TSpersonnel'!AO16)</f>
        <v>0</v>
      </c>
      <c r="AJ26" s="646">
        <f>IF($C26=('1C TSpersonnel'!$A16&amp;" "&amp;'1C TSpersonnel'!$B16),'1C TSpersonnel'!AP16)</f>
        <v>0</v>
      </c>
      <c r="AK26" s="646">
        <f t="shared" ref="AK26:AK89" si="9">SUM(O26:AJ26)</f>
        <v>0</v>
      </c>
      <c r="AL26" s="646">
        <f t="shared" si="0"/>
        <v>0</v>
      </c>
      <c r="AM26" s="156">
        <f t="shared" si="3"/>
        <v>0</v>
      </c>
      <c r="AN26" s="251">
        <f t="shared" si="4"/>
        <v>0</v>
      </c>
      <c r="AO26" s="154">
        <f t="shared" si="5"/>
        <v>0</v>
      </c>
      <c r="AP26" s="254">
        <f t="shared" si="6"/>
        <v>0</v>
      </c>
      <c r="AQ26" s="260">
        <f t="shared" si="1"/>
        <v>0</v>
      </c>
      <c r="AR26" s="257"/>
      <c r="AS26" s="80"/>
      <c r="AT26" s="27"/>
      <c r="AU26" s="267"/>
      <c r="AV26" s="484"/>
      <c r="AW26" s="484"/>
      <c r="AX26" s="484"/>
      <c r="AY26" s="484"/>
      <c r="AZ26" s="484"/>
    </row>
    <row r="27" spans="1:55">
      <c r="A27" s="815"/>
      <c r="B27" s="168"/>
      <c r="C27" s="22" t="str">
        <f>'1C TSpersonnel'!A17&amp;" "&amp;'1C TSpersonnel'!B17</f>
        <v xml:space="preserve"> </v>
      </c>
      <c r="D27" s="304" t="str">
        <f>IF(E27=0,"",DATEDIF('1C TSpersonnel'!D17,E27,"y"))</f>
        <v/>
      </c>
      <c r="E27" s="71">
        <f>IF(C27&lt;&gt;"",'1C TSpersonnel'!F17,"")</f>
        <v>0</v>
      </c>
      <c r="F27" s="161"/>
      <c r="G27" s="162"/>
      <c r="H27" s="867"/>
      <c r="I27" s="868"/>
      <c r="J27" s="869"/>
      <c r="K27" s="287" t="str">
        <f t="shared" si="7"/>
        <v/>
      </c>
      <c r="L27" s="643">
        <f>IF(AND($K$2="Pôle",C27=('1C TSpersonnel'!A17&amp;" "&amp;'1C TSpersonnel'!B17)),'1C TSpersonnel'!$G17+'1C TSpersonnel'!$H17+'1C TSpersonnel'!$I17+'1C TSpersonnel'!$J17+'1C TSpersonnel'!$N17,'1C TSpersonnel'!$G17+'1C TSpersonnel'!$H17+'1C TSpersonnel'!$I17+'1C TSpersonnel'!$J17+'1C TSpersonnel'!$K17+'1C TSpersonnel'!$L17+'1C TSpersonnel'!$M17+'1C TSpersonnel'!$N17+'1C TSpersonnel'!$O17+'1C TSpersonnel'!$P17+'1C TSpersonnel'!$Q17+'1C TSpersonnel'!$R17)</f>
        <v>0</v>
      </c>
      <c r="M27" s="643">
        <f>IF(AND($K$2="Pôle",C27=('1C TSpersonnel'!A17&amp;" "&amp;'1C TSpersonnel'!B17)),'1C TSpersonnel'!$K17+'1C TSpersonnel'!$L17+'1C TSpersonnel'!$M17,0)</f>
        <v>0</v>
      </c>
      <c r="N27" s="644">
        <f t="shared" si="8"/>
        <v>0</v>
      </c>
      <c r="O27" s="645">
        <f>IF($C27=('1C TSpersonnel'!$A17&amp;" "&amp;'1C TSpersonnel'!$B17),'1C TSpersonnel'!U17)</f>
        <v>0</v>
      </c>
      <c r="P27" s="646">
        <f>IF($C27=('1C TSpersonnel'!$A17&amp;" "&amp;'1C TSpersonnel'!$B17),'1C TSpersonnel'!V17)</f>
        <v>0</v>
      </c>
      <c r="Q27" s="646">
        <f>IF($C27=('1C TSpersonnel'!$A17&amp;" "&amp;'1C TSpersonnel'!$B17),'1C TSpersonnel'!W17)</f>
        <v>0</v>
      </c>
      <c r="R27" s="646">
        <f>IF($C27=('1C TSpersonnel'!$A17&amp;" "&amp;'1C TSpersonnel'!$B17),'1C TSpersonnel'!X17)</f>
        <v>0</v>
      </c>
      <c r="S27" s="646">
        <f>IF($C27=('1C TSpersonnel'!$A17&amp;" "&amp;'1C TSpersonnel'!$B17),'1C TSpersonnel'!Y17)</f>
        <v>0</v>
      </c>
      <c r="T27" s="646">
        <f>IF($C27=('1C TSpersonnel'!$A17&amp;" "&amp;'1C TSpersonnel'!$B17),'1C TSpersonnel'!Z17)</f>
        <v>0</v>
      </c>
      <c r="U27" s="646">
        <f>IF($C27=('1C TSpersonnel'!$A17&amp;" "&amp;'1C TSpersonnel'!$B17),'1C TSpersonnel'!AA17)</f>
        <v>0</v>
      </c>
      <c r="V27" s="646">
        <f>IF($C27=('1C TSpersonnel'!$A17&amp;" "&amp;'1C TSpersonnel'!$B17),'1C TSpersonnel'!AB17)</f>
        <v>0</v>
      </c>
      <c r="W27" s="646">
        <f>IF($C27=('1C TSpersonnel'!$A17&amp;" "&amp;'1C TSpersonnel'!$B17),'1C TSpersonnel'!AC17)</f>
        <v>0</v>
      </c>
      <c r="X27" s="646">
        <f>IF($C27=('1C TSpersonnel'!$A17&amp;" "&amp;'1C TSpersonnel'!$B17),'1C TSpersonnel'!AD17)</f>
        <v>0</v>
      </c>
      <c r="Y27" s="646">
        <f>IF($C27=('1C TSpersonnel'!$A17&amp;" "&amp;'1C TSpersonnel'!$B17),'1C TSpersonnel'!AE17)</f>
        <v>0</v>
      </c>
      <c r="Z27" s="646">
        <f>IF($C27=('1C TSpersonnel'!$A17&amp;" "&amp;'1C TSpersonnel'!$B17),'1C TSpersonnel'!AF17)</f>
        <v>0</v>
      </c>
      <c r="AA27" s="646">
        <f>IF($C27=('1C TSpersonnel'!$A17&amp;" "&amp;'1C TSpersonnel'!$B17),'1C TSpersonnel'!AG17)</f>
        <v>0</v>
      </c>
      <c r="AB27" s="646">
        <f>IF($C27=('1C TSpersonnel'!$A17&amp;" "&amp;'1C TSpersonnel'!$B17),'1C TSpersonnel'!AH17)</f>
        <v>0</v>
      </c>
      <c r="AC27" s="646">
        <f>IF($C27=('1C TSpersonnel'!$A17&amp;" "&amp;'1C TSpersonnel'!$B17),'1C TSpersonnel'!AI17)</f>
        <v>0</v>
      </c>
      <c r="AD27" s="646">
        <f>IF($C27=('1C TSpersonnel'!$A17&amp;" "&amp;'1C TSpersonnel'!$B17),'1C TSpersonnel'!AJ17)</f>
        <v>0</v>
      </c>
      <c r="AE27" s="646">
        <f>IF($C27=('1C TSpersonnel'!$A17&amp;" "&amp;'1C TSpersonnel'!$B17),'1C TSpersonnel'!AK17)</f>
        <v>0</v>
      </c>
      <c r="AF27" s="646">
        <f>IF($C27=('1C TSpersonnel'!$A17&amp;" "&amp;'1C TSpersonnel'!$B17),'1C TSpersonnel'!AL17)</f>
        <v>0</v>
      </c>
      <c r="AG27" s="646">
        <f>IF($C27=('1C TSpersonnel'!$A17&amp;" "&amp;'1C TSpersonnel'!$B17),'1C TSpersonnel'!AM17)</f>
        <v>0</v>
      </c>
      <c r="AH27" s="646">
        <f>IF($C27=('1C TSpersonnel'!$A17&amp;" "&amp;'1C TSpersonnel'!$B17),'1C TSpersonnel'!AN17)</f>
        <v>0</v>
      </c>
      <c r="AI27" s="646">
        <f>IF($C27=('1C TSpersonnel'!$A17&amp;" "&amp;'1C TSpersonnel'!$B17),'1C TSpersonnel'!AO17)</f>
        <v>0</v>
      </c>
      <c r="AJ27" s="646">
        <f>IF($C27=('1C TSpersonnel'!$A17&amp;" "&amp;'1C TSpersonnel'!$B17),'1C TSpersonnel'!AP17)</f>
        <v>0</v>
      </c>
      <c r="AK27" s="646">
        <f t="shared" si="9"/>
        <v>0</v>
      </c>
      <c r="AL27" s="646">
        <f t="shared" si="0"/>
        <v>0</v>
      </c>
      <c r="AM27" s="156">
        <f t="shared" si="3"/>
        <v>0</v>
      </c>
      <c r="AN27" s="251">
        <f t="shared" si="4"/>
        <v>0</v>
      </c>
      <c r="AO27" s="154">
        <f t="shared" si="5"/>
        <v>0</v>
      </c>
      <c r="AP27" s="254">
        <f t="shared" si="6"/>
        <v>0</v>
      </c>
      <c r="AQ27" s="260">
        <f t="shared" si="1"/>
        <v>0</v>
      </c>
      <c r="AR27" s="257"/>
      <c r="AS27" s="80"/>
      <c r="AT27" s="27"/>
      <c r="AU27" s="267"/>
      <c r="AV27" s="484"/>
      <c r="AW27" s="484"/>
      <c r="AX27" s="484"/>
      <c r="AY27" s="484"/>
      <c r="AZ27" s="484"/>
    </row>
    <row r="28" spans="1:55">
      <c r="A28" s="815"/>
      <c r="B28" s="168"/>
      <c r="C28" s="22" t="str">
        <f>'1C TSpersonnel'!A18&amp;" "&amp;'1C TSpersonnel'!B18</f>
        <v xml:space="preserve"> </v>
      </c>
      <c r="D28" s="304" t="str">
        <f>IF(E28=0,"",DATEDIF('1C TSpersonnel'!D18,E28,"y"))</f>
        <v/>
      </c>
      <c r="E28" s="71">
        <f>IF(C28&lt;&gt;"",'1C TSpersonnel'!F18,"")</f>
        <v>0</v>
      </c>
      <c r="F28" s="161"/>
      <c r="G28" s="162"/>
      <c r="H28" s="867"/>
      <c r="I28" s="868"/>
      <c r="J28" s="869"/>
      <c r="K28" s="287" t="str">
        <f t="shared" si="7"/>
        <v/>
      </c>
      <c r="L28" s="643">
        <f>IF(AND($K$2="Pôle",C28=('1C TSpersonnel'!A18&amp;" "&amp;'1C TSpersonnel'!B18)),'1C TSpersonnel'!$G18+'1C TSpersonnel'!$H18+'1C TSpersonnel'!$I18+'1C TSpersonnel'!$J18+'1C TSpersonnel'!$N18,'1C TSpersonnel'!$G18+'1C TSpersonnel'!$H18+'1C TSpersonnel'!$I18+'1C TSpersonnel'!$J18+'1C TSpersonnel'!$K18+'1C TSpersonnel'!$L18+'1C TSpersonnel'!$M18+'1C TSpersonnel'!$N18+'1C TSpersonnel'!$O18+'1C TSpersonnel'!$P18+'1C TSpersonnel'!$Q18+'1C TSpersonnel'!$R18)</f>
        <v>0</v>
      </c>
      <c r="M28" s="643">
        <f>IF(AND($K$2="Pôle",C28=('1C TSpersonnel'!A18&amp;" "&amp;'1C TSpersonnel'!B18)),'1C TSpersonnel'!$K18+'1C TSpersonnel'!$L18+'1C TSpersonnel'!$M18,0)</f>
        <v>0</v>
      </c>
      <c r="N28" s="644">
        <f t="shared" si="8"/>
        <v>0</v>
      </c>
      <c r="O28" s="645">
        <f>IF($C28=('1C TSpersonnel'!$A18&amp;" "&amp;'1C TSpersonnel'!$B18),'1C TSpersonnel'!U18)</f>
        <v>0</v>
      </c>
      <c r="P28" s="646">
        <f>IF($C28=('1C TSpersonnel'!$A18&amp;" "&amp;'1C TSpersonnel'!$B18),'1C TSpersonnel'!V18)</f>
        <v>0</v>
      </c>
      <c r="Q28" s="646">
        <f>IF($C28=('1C TSpersonnel'!$A18&amp;" "&amp;'1C TSpersonnel'!$B18),'1C TSpersonnel'!W18)</f>
        <v>0</v>
      </c>
      <c r="R28" s="646">
        <f>IF($C28=('1C TSpersonnel'!$A18&amp;" "&amp;'1C TSpersonnel'!$B18),'1C TSpersonnel'!X18)</f>
        <v>0</v>
      </c>
      <c r="S28" s="646">
        <f>IF($C28=('1C TSpersonnel'!$A18&amp;" "&amp;'1C TSpersonnel'!$B18),'1C TSpersonnel'!Y18)</f>
        <v>0</v>
      </c>
      <c r="T28" s="646">
        <f>IF($C28=('1C TSpersonnel'!$A18&amp;" "&amp;'1C TSpersonnel'!$B18),'1C TSpersonnel'!Z18)</f>
        <v>0</v>
      </c>
      <c r="U28" s="646">
        <f>IF($C28=('1C TSpersonnel'!$A18&amp;" "&amp;'1C TSpersonnel'!$B18),'1C TSpersonnel'!AA18)</f>
        <v>0</v>
      </c>
      <c r="V28" s="646">
        <f>IF($C28=('1C TSpersonnel'!$A18&amp;" "&amp;'1C TSpersonnel'!$B18),'1C TSpersonnel'!AB18)</f>
        <v>0</v>
      </c>
      <c r="W28" s="646">
        <f>IF($C28=('1C TSpersonnel'!$A18&amp;" "&amp;'1C TSpersonnel'!$B18),'1C TSpersonnel'!AC18)</f>
        <v>0</v>
      </c>
      <c r="X28" s="646">
        <f>IF($C28=('1C TSpersonnel'!$A18&amp;" "&amp;'1C TSpersonnel'!$B18),'1C TSpersonnel'!AD18)</f>
        <v>0</v>
      </c>
      <c r="Y28" s="646">
        <f>IF($C28=('1C TSpersonnel'!$A18&amp;" "&amp;'1C TSpersonnel'!$B18),'1C TSpersonnel'!AE18)</f>
        <v>0</v>
      </c>
      <c r="Z28" s="646">
        <f>IF($C28=('1C TSpersonnel'!$A18&amp;" "&amp;'1C TSpersonnel'!$B18),'1C TSpersonnel'!AF18)</f>
        <v>0</v>
      </c>
      <c r="AA28" s="646">
        <f>IF($C28=('1C TSpersonnel'!$A18&amp;" "&amp;'1C TSpersonnel'!$B18),'1C TSpersonnel'!AG18)</f>
        <v>0</v>
      </c>
      <c r="AB28" s="646">
        <f>IF($C28=('1C TSpersonnel'!$A18&amp;" "&amp;'1C TSpersonnel'!$B18),'1C TSpersonnel'!AH18)</f>
        <v>0</v>
      </c>
      <c r="AC28" s="646">
        <f>IF($C28=('1C TSpersonnel'!$A18&amp;" "&amp;'1C TSpersonnel'!$B18),'1C TSpersonnel'!AI18)</f>
        <v>0</v>
      </c>
      <c r="AD28" s="646">
        <f>IF($C28=('1C TSpersonnel'!$A18&amp;" "&amp;'1C TSpersonnel'!$B18),'1C TSpersonnel'!AJ18)</f>
        <v>0</v>
      </c>
      <c r="AE28" s="646">
        <f>IF($C28=('1C TSpersonnel'!$A18&amp;" "&amp;'1C TSpersonnel'!$B18),'1C TSpersonnel'!AK18)</f>
        <v>0</v>
      </c>
      <c r="AF28" s="646">
        <f>IF($C28=('1C TSpersonnel'!$A18&amp;" "&amp;'1C TSpersonnel'!$B18),'1C TSpersonnel'!AL18)</f>
        <v>0</v>
      </c>
      <c r="AG28" s="646">
        <f>IF($C28=('1C TSpersonnel'!$A18&amp;" "&amp;'1C TSpersonnel'!$B18),'1C TSpersonnel'!AM18)</f>
        <v>0</v>
      </c>
      <c r="AH28" s="646">
        <f>IF($C28=('1C TSpersonnel'!$A18&amp;" "&amp;'1C TSpersonnel'!$B18),'1C TSpersonnel'!AN18)</f>
        <v>0</v>
      </c>
      <c r="AI28" s="646">
        <f>IF($C28=('1C TSpersonnel'!$A18&amp;" "&amp;'1C TSpersonnel'!$B18),'1C TSpersonnel'!AO18)</f>
        <v>0</v>
      </c>
      <c r="AJ28" s="646">
        <f>IF($C28=('1C TSpersonnel'!$A18&amp;" "&amp;'1C TSpersonnel'!$B18),'1C TSpersonnel'!AP18)</f>
        <v>0</v>
      </c>
      <c r="AK28" s="646">
        <f t="shared" si="9"/>
        <v>0</v>
      </c>
      <c r="AL28" s="646">
        <f t="shared" si="0"/>
        <v>0</v>
      </c>
      <c r="AM28" s="156">
        <f t="shared" si="3"/>
        <v>0</v>
      </c>
      <c r="AN28" s="251">
        <f t="shared" si="4"/>
        <v>0</v>
      </c>
      <c r="AO28" s="154">
        <f t="shared" si="5"/>
        <v>0</v>
      </c>
      <c r="AP28" s="254">
        <f t="shared" si="6"/>
        <v>0</v>
      </c>
      <c r="AQ28" s="260">
        <f t="shared" si="1"/>
        <v>0</v>
      </c>
      <c r="AR28" s="257"/>
      <c r="AS28" s="80"/>
      <c r="AT28" s="27"/>
      <c r="AU28" s="267"/>
      <c r="AV28" s="484"/>
      <c r="AW28" s="484"/>
      <c r="AX28" s="484"/>
      <c r="AY28" s="484"/>
      <c r="AZ28" s="484"/>
    </row>
    <row r="29" spans="1:55">
      <c r="A29" s="815"/>
      <c r="B29" s="168"/>
      <c r="C29" s="22" t="str">
        <f>'1C TSpersonnel'!A19&amp;" "&amp;'1C TSpersonnel'!B19</f>
        <v xml:space="preserve"> </v>
      </c>
      <c r="D29" s="304" t="str">
        <f>IF(E29=0,"",DATEDIF('1C TSpersonnel'!D19,E29,"y"))</f>
        <v/>
      </c>
      <c r="E29" s="71">
        <f>IF(C29&lt;&gt;"",'1C TSpersonnel'!F19,"")</f>
        <v>0</v>
      </c>
      <c r="F29" s="161"/>
      <c r="G29" s="162"/>
      <c r="H29" s="867"/>
      <c r="I29" s="868"/>
      <c r="J29" s="869"/>
      <c r="K29" s="287" t="str">
        <f t="shared" si="7"/>
        <v/>
      </c>
      <c r="L29" s="643">
        <f>IF(AND($K$2="Pôle",C29=('1C TSpersonnel'!A19&amp;" "&amp;'1C TSpersonnel'!B19)),'1C TSpersonnel'!$G19+'1C TSpersonnel'!$H19+'1C TSpersonnel'!$I19+'1C TSpersonnel'!$J19+'1C TSpersonnel'!$N19,'1C TSpersonnel'!$G19+'1C TSpersonnel'!$H19+'1C TSpersonnel'!$I19+'1C TSpersonnel'!$J19+'1C TSpersonnel'!$K19+'1C TSpersonnel'!$L19+'1C TSpersonnel'!$M19+'1C TSpersonnel'!$N19+'1C TSpersonnel'!$O19+'1C TSpersonnel'!$P19+'1C TSpersonnel'!$Q19+'1C TSpersonnel'!$R19)</f>
        <v>0</v>
      </c>
      <c r="M29" s="643">
        <f>IF(AND($K$2="Pôle",C29=('1C TSpersonnel'!A19&amp;" "&amp;'1C TSpersonnel'!B19)),'1C TSpersonnel'!$K19+'1C TSpersonnel'!$L19+'1C TSpersonnel'!$M19,0)</f>
        <v>0</v>
      </c>
      <c r="N29" s="644">
        <f t="shared" si="8"/>
        <v>0</v>
      </c>
      <c r="O29" s="645">
        <f>IF($C29=('1C TSpersonnel'!$A19&amp;" "&amp;'1C TSpersonnel'!$B19),'1C TSpersonnel'!U19)</f>
        <v>0</v>
      </c>
      <c r="P29" s="646">
        <f>IF($C29=('1C TSpersonnel'!$A19&amp;" "&amp;'1C TSpersonnel'!$B19),'1C TSpersonnel'!V19)</f>
        <v>0</v>
      </c>
      <c r="Q29" s="646">
        <f>IF($C29=('1C TSpersonnel'!$A19&amp;" "&amp;'1C TSpersonnel'!$B19),'1C TSpersonnel'!W19)</f>
        <v>0</v>
      </c>
      <c r="R29" s="646">
        <f>IF($C29=('1C TSpersonnel'!$A19&amp;" "&amp;'1C TSpersonnel'!$B19),'1C TSpersonnel'!X19)</f>
        <v>0</v>
      </c>
      <c r="S29" s="646">
        <f>IF($C29=('1C TSpersonnel'!$A19&amp;" "&amp;'1C TSpersonnel'!$B19),'1C TSpersonnel'!Y19)</f>
        <v>0</v>
      </c>
      <c r="T29" s="646">
        <f>IF($C29=('1C TSpersonnel'!$A19&amp;" "&amp;'1C TSpersonnel'!$B19),'1C TSpersonnel'!Z19)</f>
        <v>0</v>
      </c>
      <c r="U29" s="646">
        <f>IF($C29=('1C TSpersonnel'!$A19&amp;" "&amp;'1C TSpersonnel'!$B19),'1C TSpersonnel'!AA19)</f>
        <v>0</v>
      </c>
      <c r="V29" s="646">
        <f>IF($C29=('1C TSpersonnel'!$A19&amp;" "&amp;'1C TSpersonnel'!$B19),'1C TSpersonnel'!AB19)</f>
        <v>0</v>
      </c>
      <c r="W29" s="646">
        <f>IF($C29=('1C TSpersonnel'!$A19&amp;" "&amp;'1C TSpersonnel'!$B19),'1C TSpersonnel'!AC19)</f>
        <v>0</v>
      </c>
      <c r="X29" s="646">
        <f>IF($C29=('1C TSpersonnel'!$A19&amp;" "&amp;'1C TSpersonnel'!$B19),'1C TSpersonnel'!AD19)</f>
        <v>0</v>
      </c>
      <c r="Y29" s="646">
        <f>IF($C29=('1C TSpersonnel'!$A19&amp;" "&amp;'1C TSpersonnel'!$B19),'1C TSpersonnel'!AE19)</f>
        <v>0</v>
      </c>
      <c r="Z29" s="646">
        <f>IF($C29=('1C TSpersonnel'!$A19&amp;" "&amp;'1C TSpersonnel'!$B19),'1C TSpersonnel'!AF19)</f>
        <v>0</v>
      </c>
      <c r="AA29" s="646">
        <f>IF($C29=('1C TSpersonnel'!$A19&amp;" "&amp;'1C TSpersonnel'!$B19),'1C TSpersonnel'!AG19)</f>
        <v>0</v>
      </c>
      <c r="AB29" s="646">
        <f>IF($C29=('1C TSpersonnel'!$A19&amp;" "&amp;'1C TSpersonnel'!$B19),'1C TSpersonnel'!AH19)</f>
        <v>0</v>
      </c>
      <c r="AC29" s="646">
        <f>IF($C29=('1C TSpersonnel'!$A19&amp;" "&amp;'1C TSpersonnel'!$B19),'1C TSpersonnel'!AI19)</f>
        <v>0</v>
      </c>
      <c r="AD29" s="646">
        <f>IF($C29=('1C TSpersonnel'!$A19&amp;" "&amp;'1C TSpersonnel'!$B19),'1C TSpersonnel'!AJ19)</f>
        <v>0</v>
      </c>
      <c r="AE29" s="646">
        <f>IF($C29=('1C TSpersonnel'!$A19&amp;" "&amp;'1C TSpersonnel'!$B19),'1C TSpersonnel'!AK19)</f>
        <v>0</v>
      </c>
      <c r="AF29" s="646">
        <f>IF($C29=('1C TSpersonnel'!$A19&amp;" "&amp;'1C TSpersonnel'!$B19),'1C TSpersonnel'!AL19)</f>
        <v>0</v>
      </c>
      <c r="AG29" s="646">
        <f>IF($C29=('1C TSpersonnel'!$A19&amp;" "&amp;'1C TSpersonnel'!$B19),'1C TSpersonnel'!AM19)</f>
        <v>0</v>
      </c>
      <c r="AH29" s="646">
        <f>IF($C29=('1C TSpersonnel'!$A19&amp;" "&amp;'1C TSpersonnel'!$B19),'1C TSpersonnel'!AN19)</f>
        <v>0</v>
      </c>
      <c r="AI29" s="646">
        <f>IF($C29=('1C TSpersonnel'!$A19&amp;" "&amp;'1C TSpersonnel'!$B19),'1C TSpersonnel'!AO19)</f>
        <v>0</v>
      </c>
      <c r="AJ29" s="646">
        <f>IF($C29=('1C TSpersonnel'!$A19&amp;" "&amp;'1C TSpersonnel'!$B19),'1C TSpersonnel'!AP19)</f>
        <v>0</v>
      </c>
      <c r="AK29" s="646">
        <f t="shared" si="9"/>
        <v>0</v>
      </c>
      <c r="AL29" s="646">
        <f t="shared" si="0"/>
        <v>0</v>
      </c>
      <c r="AM29" s="156">
        <f t="shared" si="3"/>
        <v>0</v>
      </c>
      <c r="AN29" s="251">
        <f t="shared" si="4"/>
        <v>0</v>
      </c>
      <c r="AO29" s="154">
        <f t="shared" si="5"/>
        <v>0</v>
      </c>
      <c r="AP29" s="254">
        <f t="shared" si="6"/>
        <v>0</v>
      </c>
      <c r="AQ29" s="260">
        <f t="shared" si="1"/>
        <v>0</v>
      </c>
      <c r="AR29" s="257"/>
      <c r="AS29" s="80"/>
      <c r="AT29" s="27"/>
      <c r="AU29" s="267"/>
      <c r="AV29" s="484"/>
      <c r="AW29" s="484"/>
      <c r="AX29" s="484"/>
      <c r="AY29" s="484"/>
      <c r="AZ29" s="484"/>
    </row>
    <row r="30" spans="1:55">
      <c r="A30" s="815"/>
      <c r="B30" s="168"/>
      <c r="C30" s="22" t="str">
        <f>'1C TSpersonnel'!A20&amp;" "&amp;'1C TSpersonnel'!B20</f>
        <v xml:space="preserve"> </v>
      </c>
      <c r="D30" s="304" t="str">
        <f>IF(E30=0,"",DATEDIF('1C TSpersonnel'!D20,E30,"y"))</f>
        <v/>
      </c>
      <c r="E30" s="71">
        <f>IF(C30&lt;&gt;"",'1C TSpersonnel'!F20,"")</f>
        <v>0</v>
      </c>
      <c r="F30" s="161"/>
      <c r="G30" s="162"/>
      <c r="H30" s="867"/>
      <c r="I30" s="868"/>
      <c r="J30" s="869"/>
      <c r="K30" s="287" t="str">
        <f t="shared" si="7"/>
        <v/>
      </c>
      <c r="L30" s="643">
        <f>IF(AND($K$2="Pôle",C30=('1C TSpersonnel'!A20&amp;" "&amp;'1C TSpersonnel'!B20)),'1C TSpersonnel'!$G20+'1C TSpersonnel'!$H20+'1C TSpersonnel'!$I20+'1C TSpersonnel'!$J20+'1C TSpersonnel'!$N20,'1C TSpersonnel'!$G20+'1C TSpersonnel'!$H20+'1C TSpersonnel'!$I20+'1C TSpersonnel'!$J20+'1C TSpersonnel'!$K20+'1C TSpersonnel'!$L20+'1C TSpersonnel'!$M20+'1C TSpersonnel'!$N20+'1C TSpersonnel'!$O20+'1C TSpersonnel'!$P20+'1C TSpersonnel'!$Q20+'1C TSpersonnel'!$R20)</f>
        <v>0</v>
      </c>
      <c r="M30" s="643">
        <f>IF(AND($K$2="Pôle",C30=('1C TSpersonnel'!A20&amp;" "&amp;'1C TSpersonnel'!B20)),'1C TSpersonnel'!$K20+'1C TSpersonnel'!$L20+'1C TSpersonnel'!$M20,0)</f>
        <v>0</v>
      </c>
      <c r="N30" s="644">
        <f t="shared" si="8"/>
        <v>0</v>
      </c>
      <c r="O30" s="645">
        <f>IF($C30=('1C TSpersonnel'!$A20&amp;" "&amp;'1C TSpersonnel'!$B20),'1C TSpersonnel'!U20)</f>
        <v>0</v>
      </c>
      <c r="P30" s="646">
        <f>IF($C30=('1C TSpersonnel'!$A20&amp;" "&amp;'1C TSpersonnel'!$B20),'1C TSpersonnel'!V20)</f>
        <v>0</v>
      </c>
      <c r="Q30" s="646">
        <f>IF($C30=('1C TSpersonnel'!$A20&amp;" "&amp;'1C TSpersonnel'!$B20),'1C TSpersonnel'!W20)</f>
        <v>0</v>
      </c>
      <c r="R30" s="646">
        <f>IF($C30=('1C TSpersonnel'!$A20&amp;" "&amp;'1C TSpersonnel'!$B20),'1C TSpersonnel'!X20)</f>
        <v>0</v>
      </c>
      <c r="S30" s="646">
        <f>IF($C30=('1C TSpersonnel'!$A20&amp;" "&amp;'1C TSpersonnel'!$B20),'1C TSpersonnel'!Y20)</f>
        <v>0</v>
      </c>
      <c r="T30" s="646">
        <f>IF($C30=('1C TSpersonnel'!$A20&amp;" "&amp;'1C TSpersonnel'!$B20),'1C TSpersonnel'!Z20)</f>
        <v>0</v>
      </c>
      <c r="U30" s="646">
        <f>IF($C30=('1C TSpersonnel'!$A20&amp;" "&amp;'1C TSpersonnel'!$B20),'1C TSpersonnel'!AA20)</f>
        <v>0</v>
      </c>
      <c r="V30" s="646">
        <f>IF($C30=('1C TSpersonnel'!$A20&amp;" "&amp;'1C TSpersonnel'!$B20),'1C TSpersonnel'!AB20)</f>
        <v>0</v>
      </c>
      <c r="W30" s="646">
        <f>IF($C30=('1C TSpersonnel'!$A20&amp;" "&amp;'1C TSpersonnel'!$B20),'1C TSpersonnel'!AC20)</f>
        <v>0</v>
      </c>
      <c r="X30" s="646">
        <f>IF($C30=('1C TSpersonnel'!$A20&amp;" "&amp;'1C TSpersonnel'!$B20),'1C TSpersonnel'!AD20)</f>
        <v>0</v>
      </c>
      <c r="Y30" s="646">
        <f>IF($C30=('1C TSpersonnel'!$A20&amp;" "&amp;'1C TSpersonnel'!$B20),'1C TSpersonnel'!AE20)</f>
        <v>0</v>
      </c>
      <c r="Z30" s="646">
        <f>IF($C30=('1C TSpersonnel'!$A20&amp;" "&amp;'1C TSpersonnel'!$B20),'1C TSpersonnel'!AF20)</f>
        <v>0</v>
      </c>
      <c r="AA30" s="646">
        <f>IF($C30=('1C TSpersonnel'!$A20&amp;" "&amp;'1C TSpersonnel'!$B20),'1C TSpersonnel'!AG20)</f>
        <v>0</v>
      </c>
      <c r="AB30" s="646">
        <f>IF($C30=('1C TSpersonnel'!$A20&amp;" "&amp;'1C TSpersonnel'!$B20),'1C TSpersonnel'!AH20)</f>
        <v>0</v>
      </c>
      <c r="AC30" s="646">
        <f>IF($C30=('1C TSpersonnel'!$A20&amp;" "&amp;'1C TSpersonnel'!$B20),'1C TSpersonnel'!AI20)</f>
        <v>0</v>
      </c>
      <c r="AD30" s="646">
        <f>IF($C30=('1C TSpersonnel'!$A20&amp;" "&amp;'1C TSpersonnel'!$B20),'1C TSpersonnel'!AJ20)</f>
        <v>0</v>
      </c>
      <c r="AE30" s="646">
        <f>IF($C30=('1C TSpersonnel'!$A20&amp;" "&amp;'1C TSpersonnel'!$B20),'1C TSpersonnel'!AK20)</f>
        <v>0</v>
      </c>
      <c r="AF30" s="646">
        <f>IF($C30=('1C TSpersonnel'!$A20&amp;" "&amp;'1C TSpersonnel'!$B20),'1C TSpersonnel'!AL20)</f>
        <v>0</v>
      </c>
      <c r="AG30" s="646">
        <f>IF($C30=('1C TSpersonnel'!$A20&amp;" "&amp;'1C TSpersonnel'!$B20),'1C TSpersonnel'!AM20)</f>
        <v>0</v>
      </c>
      <c r="AH30" s="646">
        <f>IF($C30=('1C TSpersonnel'!$A20&amp;" "&amp;'1C TSpersonnel'!$B20),'1C TSpersonnel'!AN20)</f>
        <v>0</v>
      </c>
      <c r="AI30" s="646">
        <f>IF($C30=('1C TSpersonnel'!$A20&amp;" "&amp;'1C TSpersonnel'!$B20),'1C TSpersonnel'!AO20)</f>
        <v>0</v>
      </c>
      <c r="AJ30" s="646">
        <f>IF($C30=('1C TSpersonnel'!$A20&amp;" "&amp;'1C TSpersonnel'!$B20),'1C TSpersonnel'!AP20)</f>
        <v>0</v>
      </c>
      <c r="AK30" s="646">
        <f t="shared" si="9"/>
        <v>0</v>
      </c>
      <c r="AL30" s="646">
        <f t="shared" si="0"/>
        <v>0</v>
      </c>
      <c r="AM30" s="156">
        <f t="shared" si="3"/>
        <v>0</v>
      </c>
      <c r="AN30" s="251">
        <f t="shared" si="4"/>
        <v>0</v>
      </c>
      <c r="AO30" s="154">
        <f t="shared" si="5"/>
        <v>0</v>
      </c>
      <c r="AP30" s="254">
        <f t="shared" si="6"/>
        <v>0</v>
      </c>
      <c r="AQ30" s="260">
        <f t="shared" si="1"/>
        <v>0</v>
      </c>
      <c r="AR30" s="257"/>
      <c r="AS30" s="80"/>
      <c r="AT30" s="27"/>
      <c r="AU30" s="267"/>
      <c r="AV30" s="484"/>
      <c r="AW30" s="484"/>
      <c r="AX30" s="484"/>
      <c r="AY30" s="484"/>
      <c r="AZ30" s="484"/>
    </row>
    <row r="31" spans="1:55">
      <c r="A31" s="815"/>
      <c r="B31" s="168"/>
      <c r="C31" s="22" t="str">
        <f>'1C TSpersonnel'!A21&amp;" "&amp;'1C TSpersonnel'!B21</f>
        <v xml:space="preserve"> </v>
      </c>
      <c r="D31" s="304" t="str">
        <f>IF(E31=0,"",DATEDIF('1C TSpersonnel'!D21,E31,"y"))</f>
        <v/>
      </c>
      <c r="E31" s="71">
        <f>IF(C31&lt;&gt;"",'1C TSpersonnel'!F21,"")</f>
        <v>0</v>
      </c>
      <c r="F31" s="161"/>
      <c r="G31" s="162"/>
      <c r="H31" s="867"/>
      <c r="I31" s="868"/>
      <c r="J31" s="869"/>
      <c r="K31" s="287" t="str">
        <f t="shared" si="7"/>
        <v/>
      </c>
      <c r="L31" s="643">
        <f>IF(AND($K$2="Pôle",C31=('1C TSpersonnel'!A21&amp;" "&amp;'1C TSpersonnel'!B21)),'1C TSpersonnel'!$G21+'1C TSpersonnel'!$H21+'1C TSpersonnel'!$I21+'1C TSpersonnel'!$J21+'1C TSpersonnel'!$N21,'1C TSpersonnel'!$G21+'1C TSpersonnel'!$H21+'1C TSpersonnel'!$I21+'1C TSpersonnel'!$J21+'1C TSpersonnel'!$K21+'1C TSpersonnel'!$L21+'1C TSpersonnel'!$M21+'1C TSpersonnel'!$N21+'1C TSpersonnel'!$O21+'1C TSpersonnel'!$P21+'1C TSpersonnel'!$Q21+'1C TSpersonnel'!$R21)</f>
        <v>0</v>
      </c>
      <c r="M31" s="643">
        <f>IF(AND($K$2="Pôle",C31=('1C TSpersonnel'!A21&amp;" "&amp;'1C TSpersonnel'!B21)),'1C TSpersonnel'!$K21+'1C TSpersonnel'!$L21+'1C TSpersonnel'!$M21,0)</f>
        <v>0</v>
      </c>
      <c r="N31" s="644">
        <f t="shared" si="8"/>
        <v>0</v>
      </c>
      <c r="O31" s="645">
        <f>IF($C31=('1C TSpersonnel'!$A21&amp;" "&amp;'1C TSpersonnel'!$B21),'1C TSpersonnel'!U21)</f>
        <v>0</v>
      </c>
      <c r="P31" s="646">
        <f>IF($C31=('1C TSpersonnel'!$A21&amp;" "&amp;'1C TSpersonnel'!$B21),'1C TSpersonnel'!V21)</f>
        <v>0</v>
      </c>
      <c r="Q31" s="646">
        <f>IF($C31=('1C TSpersonnel'!$A21&amp;" "&amp;'1C TSpersonnel'!$B21),'1C TSpersonnel'!W21)</f>
        <v>0</v>
      </c>
      <c r="R31" s="646">
        <f>IF($C31=('1C TSpersonnel'!$A21&amp;" "&amp;'1C TSpersonnel'!$B21),'1C TSpersonnel'!X21)</f>
        <v>0</v>
      </c>
      <c r="S31" s="646">
        <f>IF($C31=('1C TSpersonnel'!$A21&amp;" "&amp;'1C TSpersonnel'!$B21),'1C TSpersonnel'!Y21)</f>
        <v>0</v>
      </c>
      <c r="T31" s="646">
        <f>IF($C31=('1C TSpersonnel'!$A21&amp;" "&amp;'1C TSpersonnel'!$B21),'1C TSpersonnel'!Z21)</f>
        <v>0</v>
      </c>
      <c r="U31" s="646">
        <f>IF($C31=('1C TSpersonnel'!$A21&amp;" "&amp;'1C TSpersonnel'!$B21),'1C TSpersonnel'!AA21)</f>
        <v>0</v>
      </c>
      <c r="V31" s="646">
        <f>IF($C31=('1C TSpersonnel'!$A21&amp;" "&amp;'1C TSpersonnel'!$B21),'1C TSpersonnel'!AB21)</f>
        <v>0</v>
      </c>
      <c r="W31" s="646">
        <f>IF($C31=('1C TSpersonnel'!$A21&amp;" "&amp;'1C TSpersonnel'!$B21),'1C TSpersonnel'!AC21)</f>
        <v>0</v>
      </c>
      <c r="X31" s="646">
        <f>IF($C31=('1C TSpersonnel'!$A21&amp;" "&amp;'1C TSpersonnel'!$B21),'1C TSpersonnel'!AD21)</f>
        <v>0</v>
      </c>
      <c r="Y31" s="646">
        <f>IF($C31=('1C TSpersonnel'!$A21&amp;" "&amp;'1C TSpersonnel'!$B21),'1C TSpersonnel'!AE21)</f>
        <v>0</v>
      </c>
      <c r="Z31" s="646">
        <f>IF($C31=('1C TSpersonnel'!$A21&amp;" "&amp;'1C TSpersonnel'!$B21),'1C TSpersonnel'!AF21)</f>
        <v>0</v>
      </c>
      <c r="AA31" s="646">
        <f>IF($C31=('1C TSpersonnel'!$A21&amp;" "&amp;'1C TSpersonnel'!$B21),'1C TSpersonnel'!AG21)</f>
        <v>0</v>
      </c>
      <c r="AB31" s="646">
        <f>IF($C31=('1C TSpersonnel'!$A21&amp;" "&amp;'1C TSpersonnel'!$B21),'1C TSpersonnel'!AH21)</f>
        <v>0</v>
      </c>
      <c r="AC31" s="646">
        <f>IF($C31=('1C TSpersonnel'!$A21&amp;" "&amp;'1C TSpersonnel'!$B21),'1C TSpersonnel'!AI21)</f>
        <v>0</v>
      </c>
      <c r="AD31" s="646">
        <f>IF($C31=('1C TSpersonnel'!$A21&amp;" "&amp;'1C TSpersonnel'!$B21),'1C TSpersonnel'!AJ21)</f>
        <v>0</v>
      </c>
      <c r="AE31" s="646">
        <f>IF($C31=('1C TSpersonnel'!$A21&amp;" "&amp;'1C TSpersonnel'!$B21),'1C TSpersonnel'!AK21)</f>
        <v>0</v>
      </c>
      <c r="AF31" s="646">
        <f>IF($C31=('1C TSpersonnel'!$A21&amp;" "&amp;'1C TSpersonnel'!$B21),'1C TSpersonnel'!AL21)</f>
        <v>0</v>
      </c>
      <c r="AG31" s="646">
        <f>IF($C31=('1C TSpersonnel'!$A21&amp;" "&amp;'1C TSpersonnel'!$B21),'1C TSpersonnel'!AM21)</f>
        <v>0</v>
      </c>
      <c r="AH31" s="646">
        <f>IF($C31=('1C TSpersonnel'!$A21&amp;" "&amp;'1C TSpersonnel'!$B21),'1C TSpersonnel'!AN21)</f>
        <v>0</v>
      </c>
      <c r="AI31" s="646">
        <f>IF($C31=('1C TSpersonnel'!$A21&amp;" "&amp;'1C TSpersonnel'!$B21),'1C TSpersonnel'!AO21)</f>
        <v>0</v>
      </c>
      <c r="AJ31" s="646">
        <f>IF($C31=('1C TSpersonnel'!$A21&amp;" "&amp;'1C TSpersonnel'!$B21),'1C TSpersonnel'!AP21)</f>
        <v>0</v>
      </c>
      <c r="AK31" s="646">
        <f t="shared" si="9"/>
        <v>0</v>
      </c>
      <c r="AL31" s="646">
        <f t="shared" si="0"/>
        <v>0</v>
      </c>
      <c r="AM31" s="156">
        <f t="shared" si="3"/>
        <v>0</v>
      </c>
      <c r="AN31" s="251">
        <f t="shared" si="4"/>
        <v>0</v>
      </c>
      <c r="AO31" s="154">
        <f t="shared" si="5"/>
        <v>0</v>
      </c>
      <c r="AP31" s="254">
        <f t="shared" si="6"/>
        <v>0</v>
      </c>
      <c r="AQ31" s="260">
        <f t="shared" si="1"/>
        <v>0</v>
      </c>
      <c r="AR31" s="257"/>
      <c r="AS31" s="80"/>
      <c r="AT31" s="27"/>
      <c r="AU31" s="267"/>
      <c r="AV31" s="484"/>
      <c r="AW31" s="484"/>
      <c r="AX31" s="484"/>
      <c r="AY31" s="484"/>
      <c r="AZ31" s="484"/>
    </row>
    <row r="32" spans="1:55">
      <c r="A32" s="815"/>
      <c r="B32" s="168"/>
      <c r="C32" s="22" t="str">
        <f>'1C TSpersonnel'!A22&amp;" "&amp;'1C TSpersonnel'!B22</f>
        <v xml:space="preserve"> </v>
      </c>
      <c r="D32" s="304" t="str">
        <f>IF(E32=0,"",DATEDIF('1C TSpersonnel'!D22,E32,"y"))</f>
        <v/>
      </c>
      <c r="E32" s="71">
        <f>IF(C32&lt;&gt;"",'1C TSpersonnel'!F22,"")</f>
        <v>0</v>
      </c>
      <c r="F32" s="161"/>
      <c r="G32" s="162"/>
      <c r="H32" s="867"/>
      <c r="I32" s="868"/>
      <c r="J32" s="869"/>
      <c r="K32" s="287" t="str">
        <f t="shared" si="7"/>
        <v/>
      </c>
      <c r="L32" s="643">
        <f>IF(AND($K$2="Pôle",C32=('1C TSpersonnel'!A22&amp;" "&amp;'1C TSpersonnel'!B22)),'1C TSpersonnel'!$G22+'1C TSpersonnel'!$H22+'1C TSpersonnel'!$I22+'1C TSpersonnel'!$J22+'1C TSpersonnel'!$N22,'1C TSpersonnel'!$G22+'1C TSpersonnel'!$H22+'1C TSpersonnel'!$I22+'1C TSpersonnel'!$J22+'1C TSpersonnel'!$K22+'1C TSpersonnel'!$L22+'1C TSpersonnel'!$M22+'1C TSpersonnel'!$N22+'1C TSpersonnel'!$O22+'1C TSpersonnel'!$P22+'1C TSpersonnel'!$Q22+'1C TSpersonnel'!$R22)</f>
        <v>0</v>
      </c>
      <c r="M32" s="643">
        <f>IF(AND($K$2="Pôle",C32=('1C TSpersonnel'!A22&amp;" "&amp;'1C TSpersonnel'!B22)),'1C TSpersonnel'!$K22+'1C TSpersonnel'!$L22+'1C TSpersonnel'!$M22,0)</f>
        <v>0</v>
      </c>
      <c r="N32" s="644">
        <f t="shared" si="8"/>
        <v>0</v>
      </c>
      <c r="O32" s="645">
        <f>IF($C32=('1C TSpersonnel'!$A22&amp;" "&amp;'1C TSpersonnel'!$B22),'1C TSpersonnel'!U22)</f>
        <v>0</v>
      </c>
      <c r="P32" s="646">
        <f>IF($C32=('1C TSpersonnel'!$A22&amp;" "&amp;'1C TSpersonnel'!$B22),'1C TSpersonnel'!V22)</f>
        <v>0</v>
      </c>
      <c r="Q32" s="646">
        <f>IF($C32=('1C TSpersonnel'!$A22&amp;" "&amp;'1C TSpersonnel'!$B22),'1C TSpersonnel'!W22)</f>
        <v>0</v>
      </c>
      <c r="R32" s="646">
        <f>IF($C32=('1C TSpersonnel'!$A22&amp;" "&amp;'1C TSpersonnel'!$B22),'1C TSpersonnel'!X22)</f>
        <v>0</v>
      </c>
      <c r="S32" s="646">
        <f>IF($C32=('1C TSpersonnel'!$A22&amp;" "&amp;'1C TSpersonnel'!$B22),'1C TSpersonnel'!Y22)</f>
        <v>0</v>
      </c>
      <c r="T32" s="646">
        <f>IF($C32=('1C TSpersonnel'!$A22&amp;" "&amp;'1C TSpersonnel'!$B22),'1C TSpersonnel'!Z22)</f>
        <v>0</v>
      </c>
      <c r="U32" s="646">
        <f>IF($C32=('1C TSpersonnel'!$A22&amp;" "&amp;'1C TSpersonnel'!$B22),'1C TSpersonnel'!AA22)</f>
        <v>0</v>
      </c>
      <c r="V32" s="646">
        <f>IF($C32=('1C TSpersonnel'!$A22&amp;" "&amp;'1C TSpersonnel'!$B22),'1C TSpersonnel'!AB22)</f>
        <v>0</v>
      </c>
      <c r="W32" s="646">
        <f>IF($C32=('1C TSpersonnel'!$A22&amp;" "&amp;'1C TSpersonnel'!$B22),'1C TSpersonnel'!AC22)</f>
        <v>0</v>
      </c>
      <c r="X32" s="646">
        <f>IF($C32=('1C TSpersonnel'!$A22&amp;" "&amp;'1C TSpersonnel'!$B22),'1C TSpersonnel'!AD22)</f>
        <v>0</v>
      </c>
      <c r="Y32" s="646">
        <f>IF($C32=('1C TSpersonnel'!$A22&amp;" "&amp;'1C TSpersonnel'!$B22),'1C TSpersonnel'!AE22)</f>
        <v>0</v>
      </c>
      <c r="Z32" s="646">
        <f>IF($C32=('1C TSpersonnel'!$A22&amp;" "&amp;'1C TSpersonnel'!$B22),'1C TSpersonnel'!AF22)</f>
        <v>0</v>
      </c>
      <c r="AA32" s="646">
        <f>IF($C32=('1C TSpersonnel'!$A22&amp;" "&amp;'1C TSpersonnel'!$B22),'1C TSpersonnel'!AG22)</f>
        <v>0</v>
      </c>
      <c r="AB32" s="646">
        <f>IF($C32=('1C TSpersonnel'!$A22&amp;" "&amp;'1C TSpersonnel'!$B22),'1C TSpersonnel'!AH22)</f>
        <v>0</v>
      </c>
      <c r="AC32" s="646">
        <f>IF($C32=('1C TSpersonnel'!$A22&amp;" "&amp;'1C TSpersonnel'!$B22),'1C TSpersonnel'!AI22)</f>
        <v>0</v>
      </c>
      <c r="AD32" s="646">
        <f>IF($C32=('1C TSpersonnel'!$A22&amp;" "&amp;'1C TSpersonnel'!$B22),'1C TSpersonnel'!AJ22)</f>
        <v>0</v>
      </c>
      <c r="AE32" s="646">
        <f>IF($C32=('1C TSpersonnel'!$A22&amp;" "&amp;'1C TSpersonnel'!$B22),'1C TSpersonnel'!AK22)</f>
        <v>0</v>
      </c>
      <c r="AF32" s="646">
        <f>IF($C32=('1C TSpersonnel'!$A22&amp;" "&amp;'1C TSpersonnel'!$B22),'1C TSpersonnel'!AL22)</f>
        <v>0</v>
      </c>
      <c r="AG32" s="646">
        <f>IF($C32=('1C TSpersonnel'!$A22&amp;" "&amp;'1C TSpersonnel'!$B22),'1C TSpersonnel'!AM22)</f>
        <v>0</v>
      </c>
      <c r="AH32" s="646">
        <f>IF($C32=('1C TSpersonnel'!$A22&amp;" "&amp;'1C TSpersonnel'!$B22),'1C TSpersonnel'!AN22)</f>
        <v>0</v>
      </c>
      <c r="AI32" s="646">
        <f>IF($C32=('1C TSpersonnel'!$A22&amp;" "&amp;'1C TSpersonnel'!$B22),'1C TSpersonnel'!AO22)</f>
        <v>0</v>
      </c>
      <c r="AJ32" s="646">
        <f>IF($C32=('1C TSpersonnel'!$A22&amp;" "&amp;'1C TSpersonnel'!$B22),'1C TSpersonnel'!AP22)</f>
        <v>0</v>
      </c>
      <c r="AK32" s="646">
        <f t="shared" si="9"/>
        <v>0</v>
      </c>
      <c r="AL32" s="646">
        <f t="shared" si="0"/>
        <v>0</v>
      </c>
      <c r="AM32" s="156">
        <f t="shared" si="3"/>
        <v>0</v>
      </c>
      <c r="AN32" s="251">
        <f t="shared" si="4"/>
        <v>0</v>
      </c>
      <c r="AO32" s="154">
        <f t="shared" si="5"/>
        <v>0</v>
      </c>
      <c r="AP32" s="254">
        <f t="shared" si="6"/>
        <v>0</v>
      </c>
      <c r="AQ32" s="260">
        <f t="shared" si="1"/>
        <v>0</v>
      </c>
      <c r="AR32" s="257"/>
      <c r="AS32" s="80"/>
      <c r="AT32" s="27"/>
      <c r="AU32" s="267"/>
      <c r="AV32" s="484"/>
      <c r="AW32" s="484"/>
      <c r="AX32" s="484"/>
      <c r="AY32" s="484"/>
      <c r="AZ32" s="484"/>
    </row>
    <row r="33" spans="1:55">
      <c r="A33" s="815"/>
      <c r="B33" s="168"/>
      <c r="C33" s="22" t="str">
        <f>'1C TSpersonnel'!A23&amp;" "&amp;'1C TSpersonnel'!B23</f>
        <v xml:space="preserve"> </v>
      </c>
      <c r="D33" s="304" t="str">
        <f>IF(E33=0,"",DATEDIF('1C TSpersonnel'!D23,E33,"y"))</f>
        <v/>
      </c>
      <c r="E33" s="71">
        <f>IF(C33&lt;&gt;"",'1C TSpersonnel'!F23,"")</f>
        <v>0</v>
      </c>
      <c r="F33" s="161"/>
      <c r="G33" s="162"/>
      <c r="H33" s="867"/>
      <c r="I33" s="868"/>
      <c r="J33" s="869"/>
      <c r="K33" s="287" t="str">
        <f t="shared" si="7"/>
        <v/>
      </c>
      <c r="L33" s="643">
        <f>IF(AND($K$2="Pôle",C33=('1C TSpersonnel'!A23&amp;" "&amp;'1C TSpersonnel'!B23)),'1C TSpersonnel'!$G23+'1C TSpersonnel'!$H23+'1C TSpersonnel'!$I23+'1C TSpersonnel'!$J23+'1C TSpersonnel'!$N23,'1C TSpersonnel'!$G23+'1C TSpersonnel'!$H23+'1C TSpersonnel'!$I23+'1C TSpersonnel'!$J23+'1C TSpersonnel'!$K23+'1C TSpersonnel'!$L23+'1C TSpersonnel'!$M23+'1C TSpersonnel'!$N23+'1C TSpersonnel'!$O23+'1C TSpersonnel'!$P23+'1C TSpersonnel'!$Q23+'1C TSpersonnel'!$R23)</f>
        <v>0</v>
      </c>
      <c r="M33" s="643">
        <f>IF(AND($K$2="Pôle",C33=('1C TSpersonnel'!A23&amp;" "&amp;'1C TSpersonnel'!B23)),'1C TSpersonnel'!$K23+'1C TSpersonnel'!$L23+'1C TSpersonnel'!$M23,0)</f>
        <v>0</v>
      </c>
      <c r="N33" s="644">
        <f t="shared" si="8"/>
        <v>0</v>
      </c>
      <c r="O33" s="645">
        <f>IF($C33=('1C TSpersonnel'!$A23&amp;" "&amp;'1C TSpersonnel'!$B23),'1C TSpersonnel'!U23)</f>
        <v>0</v>
      </c>
      <c r="P33" s="646">
        <f>IF($C33=('1C TSpersonnel'!$A23&amp;" "&amp;'1C TSpersonnel'!$B23),'1C TSpersonnel'!V23)</f>
        <v>0</v>
      </c>
      <c r="Q33" s="646">
        <f>IF($C33=('1C TSpersonnel'!$A23&amp;" "&amp;'1C TSpersonnel'!$B23),'1C TSpersonnel'!W23)</f>
        <v>0</v>
      </c>
      <c r="R33" s="646">
        <f>IF($C33=('1C TSpersonnel'!$A23&amp;" "&amp;'1C TSpersonnel'!$B23),'1C TSpersonnel'!X23)</f>
        <v>0</v>
      </c>
      <c r="S33" s="646">
        <f>IF($C33=('1C TSpersonnel'!$A23&amp;" "&amp;'1C TSpersonnel'!$B23),'1C TSpersonnel'!Y23)</f>
        <v>0</v>
      </c>
      <c r="T33" s="646">
        <f>IF($C33=('1C TSpersonnel'!$A23&amp;" "&amp;'1C TSpersonnel'!$B23),'1C TSpersonnel'!Z23)</f>
        <v>0</v>
      </c>
      <c r="U33" s="646">
        <f>IF($C33=('1C TSpersonnel'!$A23&amp;" "&amp;'1C TSpersonnel'!$B23),'1C TSpersonnel'!AA23)</f>
        <v>0</v>
      </c>
      <c r="V33" s="646">
        <f>IF($C33=('1C TSpersonnel'!$A23&amp;" "&amp;'1C TSpersonnel'!$B23),'1C TSpersonnel'!AB23)</f>
        <v>0</v>
      </c>
      <c r="W33" s="646">
        <f>IF($C33=('1C TSpersonnel'!$A23&amp;" "&amp;'1C TSpersonnel'!$B23),'1C TSpersonnel'!AC23)</f>
        <v>0</v>
      </c>
      <c r="X33" s="646">
        <f>IF($C33=('1C TSpersonnel'!$A23&amp;" "&amp;'1C TSpersonnel'!$B23),'1C TSpersonnel'!AD23)</f>
        <v>0</v>
      </c>
      <c r="Y33" s="646">
        <f>IF($C33=('1C TSpersonnel'!$A23&amp;" "&amp;'1C TSpersonnel'!$B23),'1C TSpersonnel'!AE23)</f>
        <v>0</v>
      </c>
      <c r="Z33" s="646">
        <f>IF($C33=('1C TSpersonnel'!$A23&amp;" "&amp;'1C TSpersonnel'!$B23),'1C TSpersonnel'!AF23)</f>
        <v>0</v>
      </c>
      <c r="AA33" s="646">
        <f>IF($C33=('1C TSpersonnel'!$A23&amp;" "&amp;'1C TSpersonnel'!$B23),'1C TSpersonnel'!AG23)</f>
        <v>0</v>
      </c>
      <c r="AB33" s="646">
        <f>IF($C33=('1C TSpersonnel'!$A23&amp;" "&amp;'1C TSpersonnel'!$B23),'1C TSpersonnel'!AH23)</f>
        <v>0</v>
      </c>
      <c r="AC33" s="646">
        <f>IF($C33=('1C TSpersonnel'!$A23&amp;" "&amp;'1C TSpersonnel'!$B23),'1C TSpersonnel'!AI23)</f>
        <v>0</v>
      </c>
      <c r="AD33" s="646">
        <f>IF($C33=('1C TSpersonnel'!$A23&amp;" "&amp;'1C TSpersonnel'!$B23),'1C TSpersonnel'!AJ23)</f>
        <v>0</v>
      </c>
      <c r="AE33" s="646">
        <f>IF($C33=('1C TSpersonnel'!$A23&amp;" "&amp;'1C TSpersonnel'!$B23),'1C TSpersonnel'!AK23)</f>
        <v>0</v>
      </c>
      <c r="AF33" s="646">
        <f>IF($C33=('1C TSpersonnel'!$A23&amp;" "&amp;'1C TSpersonnel'!$B23),'1C TSpersonnel'!AL23)</f>
        <v>0</v>
      </c>
      <c r="AG33" s="646">
        <f>IF($C33=('1C TSpersonnel'!$A23&amp;" "&amp;'1C TSpersonnel'!$B23),'1C TSpersonnel'!AM23)</f>
        <v>0</v>
      </c>
      <c r="AH33" s="646">
        <f>IF($C33=('1C TSpersonnel'!$A23&amp;" "&amp;'1C TSpersonnel'!$B23),'1C TSpersonnel'!AN23)</f>
        <v>0</v>
      </c>
      <c r="AI33" s="646">
        <f>IF($C33=('1C TSpersonnel'!$A23&amp;" "&amp;'1C TSpersonnel'!$B23),'1C TSpersonnel'!AO23)</f>
        <v>0</v>
      </c>
      <c r="AJ33" s="646">
        <f>IF($C33=('1C TSpersonnel'!$A23&amp;" "&amp;'1C TSpersonnel'!$B23),'1C TSpersonnel'!AP23)</f>
        <v>0</v>
      </c>
      <c r="AK33" s="646">
        <f t="shared" si="9"/>
        <v>0</v>
      </c>
      <c r="AL33" s="646">
        <f t="shared" si="0"/>
        <v>0</v>
      </c>
      <c r="AM33" s="156">
        <f t="shared" si="3"/>
        <v>0</v>
      </c>
      <c r="AN33" s="251">
        <f t="shared" si="4"/>
        <v>0</v>
      </c>
      <c r="AO33" s="154">
        <f t="shared" si="5"/>
        <v>0</v>
      </c>
      <c r="AP33" s="254">
        <f t="shared" si="6"/>
        <v>0</v>
      </c>
      <c r="AQ33" s="260">
        <f t="shared" si="1"/>
        <v>0</v>
      </c>
      <c r="AR33" s="257"/>
      <c r="AS33" s="80"/>
      <c r="AT33" s="27"/>
      <c r="AU33" s="267"/>
      <c r="AV33" s="484"/>
      <c r="AW33" s="484"/>
      <c r="AX33" s="484"/>
      <c r="AY33" s="484"/>
      <c r="AZ33" s="484"/>
    </row>
    <row r="34" spans="1:55">
      <c r="A34" s="815"/>
      <c r="B34" s="171"/>
      <c r="C34" s="22" t="str">
        <f>'1C TSpersonnel'!A24&amp;" "&amp;'1C TSpersonnel'!B24</f>
        <v xml:space="preserve"> </v>
      </c>
      <c r="D34" s="304" t="str">
        <f>IF(E34=0,"",DATEDIF('1C TSpersonnel'!D24,E34,"y"))</f>
        <v/>
      </c>
      <c r="E34" s="71">
        <f>IF(C34&lt;&gt;"",'1C TSpersonnel'!F24,"")</f>
        <v>0</v>
      </c>
      <c r="F34" s="161"/>
      <c r="G34" s="162"/>
      <c r="H34" s="867"/>
      <c r="I34" s="868"/>
      <c r="J34" s="869"/>
      <c r="K34" s="287" t="str">
        <f t="shared" si="7"/>
        <v/>
      </c>
      <c r="L34" s="643">
        <f>IF(AND($K$2="Pôle",C34=('1C TSpersonnel'!A24&amp;" "&amp;'1C TSpersonnel'!B24)),'1C TSpersonnel'!$G24+'1C TSpersonnel'!$H24+'1C TSpersonnel'!$I24+'1C TSpersonnel'!$J24+'1C TSpersonnel'!$N24,'1C TSpersonnel'!$G24+'1C TSpersonnel'!$H24+'1C TSpersonnel'!$I24+'1C TSpersonnel'!$J24+'1C TSpersonnel'!$K24+'1C TSpersonnel'!$L24+'1C TSpersonnel'!$M24+'1C TSpersonnel'!$N24+'1C TSpersonnel'!$O24+'1C TSpersonnel'!$P24+'1C TSpersonnel'!$Q24+'1C TSpersonnel'!$R24)</f>
        <v>0</v>
      </c>
      <c r="M34" s="643">
        <f>IF(AND($K$2="Pôle",C34=('1C TSpersonnel'!A24&amp;" "&amp;'1C TSpersonnel'!B24)),'1C TSpersonnel'!$K24+'1C TSpersonnel'!$L24+'1C TSpersonnel'!$M24,0)</f>
        <v>0</v>
      </c>
      <c r="N34" s="644">
        <f t="shared" si="8"/>
        <v>0</v>
      </c>
      <c r="O34" s="645">
        <f>IF($C34=('1C TSpersonnel'!$A24&amp;" "&amp;'1C TSpersonnel'!$B24),'1C TSpersonnel'!U24)</f>
        <v>0</v>
      </c>
      <c r="P34" s="646">
        <f>IF($C34=('1C TSpersonnel'!$A24&amp;" "&amp;'1C TSpersonnel'!$B24),'1C TSpersonnel'!V24)</f>
        <v>0</v>
      </c>
      <c r="Q34" s="646">
        <f>IF($C34=('1C TSpersonnel'!$A24&amp;" "&amp;'1C TSpersonnel'!$B24),'1C TSpersonnel'!W24)</f>
        <v>0</v>
      </c>
      <c r="R34" s="646">
        <f>IF($C34=('1C TSpersonnel'!$A24&amp;" "&amp;'1C TSpersonnel'!$B24),'1C TSpersonnel'!X24)</f>
        <v>0</v>
      </c>
      <c r="S34" s="646">
        <f>IF($C34=('1C TSpersonnel'!$A24&amp;" "&amp;'1C TSpersonnel'!$B24),'1C TSpersonnel'!Y24)</f>
        <v>0</v>
      </c>
      <c r="T34" s="646">
        <f>IF($C34=('1C TSpersonnel'!$A24&amp;" "&amp;'1C TSpersonnel'!$B24),'1C TSpersonnel'!Z24)</f>
        <v>0</v>
      </c>
      <c r="U34" s="646">
        <f>IF($C34=('1C TSpersonnel'!$A24&amp;" "&amp;'1C TSpersonnel'!$B24),'1C TSpersonnel'!AA24)</f>
        <v>0</v>
      </c>
      <c r="V34" s="646">
        <f>IF($C34=('1C TSpersonnel'!$A24&amp;" "&amp;'1C TSpersonnel'!$B24),'1C TSpersonnel'!AB24)</f>
        <v>0</v>
      </c>
      <c r="W34" s="646">
        <f>IF($C34=('1C TSpersonnel'!$A24&amp;" "&amp;'1C TSpersonnel'!$B24),'1C TSpersonnel'!AC24)</f>
        <v>0</v>
      </c>
      <c r="X34" s="646">
        <f>IF($C34=('1C TSpersonnel'!$A24&amp;" "&amp;'1C TSpersonnel'!$B24),'1C TSpersonnel'!AD24)</f>
        <v>0</v>
      </c>
      <c r="Y34" s="646">
        <f>IF($C34=('1C TSpersonnel'!$A24&amp;" "&amp;'1C TSpersonnel'!$B24),'1C TSpersonnel'!AE24)</f>
        <v>0</v>
      </c>
      <c r="Z34" s="646">
        <f>IF($C34=('1C TSpersonnel'!$A24&amp;" "&amp;'1C TSpersonnel'!$B24),'1C TSpersonnel'!AF24)</f>
        <v>0</v>
      </c>
      <c r="AA34" s="646">
        <f>IF($C34=('1C TSpersonnel'!$A24&amp;" "&amp;'1C TSpersonnel'!$B24),'1C TSpersonnel'!AG24)</f>
        <v>0</v>
      </c>
      <c r="AB34" s="646">
        <f>IF($C34=('1C TSpersonnel'!$A24&amp;" "&amp;'1C TSpersonnel'!$B24),'1C TSpersonnel'!AH24)</f>
        <v>0</v>
      </c>
      <c r="AC34" s="646">
        <f>IF($C34=('1C TSpersonnel'!$A24&amp;" "&amp;'1C TSpersonnel'!$B24),'1C TSpersonnel'!AI24)</f>
        <v>0</v>
      </c>
      <c r="AD34" s="646">
        <f>IF($C34=('1C TSpersonnel'!$A24&amp;" "&amp;'1C TSpersonnel'!$B24),'1C TSpersonnel'!AJ24)</f>
        <v>0</v>
      </c>
      <c r="AE34" s="646">
        <f>IF($C34=('1C TSpersonnel'!$A24&amp;" "&amp;'1C TSpersonnel'!$B24),'1C TSpersonnel'!AK24)</f>
        <v>0</v>
      </c>
      <c r="AF34" s="646">
        <f>IF($C34=('1C TSpersonnel'!$A24&amp;" "&amp;'1C TSpersonnel'!$B24),'1C TSpersonnel'!AL24)</f>
        <v>0</v>
      </c>
      <c r="AG34" s="646">
        <f>IF($C34=('1C TSpersonnel'!$A24&amp;" "&amp;'1C TSpersonnel'!$B24),'1C TSpersonnel'!AM24)</f>
        <v>0</v>
      </c>
      <c r="AH34" s="646">
        <f>IF($C34=('1C TSpersonnel'!$A24&amp;" "&amp;'1C TSpersonnel'!$B24),'1C TSpersonnel'!AN24)</f>
        <v>0</v>
      </c>
      <c r="AI34" s="646">
        <f>IF($C34=('1C TSpersonnel'!$A24&amp;" "&amp;'1C TSpersonnel'!$B24),'1C TSpersonnel'!AO24)</f>
        <v>0</v>
      </c>
      <c r="AJ34" s="646">
        <f>IF($C34=('1C TSpersonnel'!$A24&amp;" "&amp;'1C TSpersonnel'!$B24),'1C TSpersonnel'!AP24)</f>
        <v>0</v>
      </c>
      <c r="AK34" s="646">
        <f t="shared" si="9"/>
        <v>0</v>
      </c>
      <c r="AL34" s="646">
        <f t="shared" si="0"/>
        <v>0</v>
      </c>
      <c r="AM34" s="156">
        <f t="shared" si="3"/>
        <v>0</v>
      </c>
      <c r="AN34" s="251">
        <f t="shared" si="4"/>
        <v>0</v>
      </c>
      <c r="AO34" s="154">
        <f t="shared" si="5"/>
        <v>0</v>
      </c>
      <c r="AP34" s="52">
        <f t="shared" si="6"/>
        <v>0</v>
      </c>
      <c r="AQ34" s="260">
        <f t="shared" si="1"/>
        <v>0</v>
      </c>
      <c r="AR34" s="257"/>
      <c r="AS34" s="80"/>
      <c r="AT34" s="27"/>
      <c r="AU34" s="267"/>
      <c r="AV34" s="484"/>
      <c r="AW34" s="484"/>
      <c r="AX34" s="484"/>
      <c r="AY34" s="484"/>
      <c r="AZ34" s="484"/>
    </row>
    <row r="35" spans="1:55" ht="12.75" customHeight="1">
      <c r="A35" s="815"/>
      <c r="B35" s="168"/>
      <c r="C35" s="22" t="str">
        <f>'1C TSpersonnel'!A25&amp;" "&amp;'1C TSpersonnel'!B25</f>
        <v xml:space="preserve"> </v>
      </c>
      <c r="D35" s="304" t="str">
        <f>IF(E35=0,"",DATEDIF('1C TSpersonnel'!D25,E35,"y"))</f>
        <v/>
      </c>
      <c r="E35" s="71">
        <f>IF(C35&lt;&gt;"",'1C TSpersonnel'!F25,"")</f>
        <v>0</v>
      </c>
      <c r="F35" s="165"/>
      <c r="G35" s="162"/>
      <c r="H35" s="870"/>
      <c r="I35" s="871"/>
      <c r="J35" s="872"/>
      <c r="K35" s="287" t="str">
        <f t="shared" si="7"/>
        <v/>
      </c>
      <c r="L35" s="643">
        <f>IF(AND($K$2="Pôle",C35=('1C TSpersonnel'!A25&amp;" "&amp;'1C TSpersonnel'!B25)),'1C TSpersonnel'!$G25+'1C TSpersonnel'!$H25+'1C TSpersonnel'!$I25+'1C TSpersonnel'!$J25+'1C TSpersonnel'!$N25,'1C TSpersonnel'!$G25+'1C TSpersonnel'!$H25+'1C TSpersonnel'!$I25+'1C TSpersonnel'!$J25+'1C TSpersonnel'!$K25+'1C TSpersonnel'!$L25+'1C TSpersonnel'!$M25+'1C TSpersonnel'!$N25+'1C TSpersonnel'!$O25+'1C TSpersonnel'!$P25+'1C TSpersonnel'!$Q25+'1C TSpersonnel'!$R25)</f>
        <v>0</v>
      </c>
      <c r="M35" s="643">
        <f>IF(AND($K$2="Pôle",C35=('1C TSpersonnel'!A25&amp;" "&amp;'1C TSpersonnel'!B25)),'1C TSpersonnel'!$K25+'1C TSpersonnel'!$L25+'1C TSpersonnel'!$M25,0)</f>
        <v>0</v>
      </c>
      <c r="N35" s="644">
        <f t="shared" ref="N35:N45" si="10">L35+M35</f>
        <v>0</v>
      </c>
      <c r="O35" s="645">
        <f>IF($C35=('1C TSpersonnel'!$A25&amp;" "&amp;'1C TSpersonnel'!$B25),'1C TSpersonnel'!U25)</f>
        <v>0</v>
      </c>
      <c r="P35" s="646">
        <f>IF($C35=('1C TSpersonnel'!$A25&amp;" "&amp;'1C TSpersonnel'!$B25),'1C TSpersonnel'!V25)</f>
        <v>0</v>
      </c>
      <c r="Q35" s="646">
        <f>IF($C35=('1C TSpersonnel'!$A25&amp;" "&amp;'1C TSpersonnel'!$B25),'1C TSpersonnel'!W25)</f>
        <v>0</v>
      </c>
      <c r="R35" s="646">
        <f>IF($C35=('1C TSpersonnel'!$A25&amp;" "&amp;'1C TSpersonnel'!$B25),'1C TSpersonnel'!X25)</f>
        <v>0</v>
      </c>
      <c r="S35" s="646">
        <f>IF($C35=('1C TSpersonnel'!$A25&amp;" "&amp;'1C TSpersonnel'!$B25),'1C TSpersonnel'!Y25)</f>
        <v>0</v>
      </c>
      <c r="T35" s="646">
        <f>IF($C35=('1C TSpersonnel'!$A25&amp;" "&amp;'1C TSpersonnel'!$B25),'1C TSpersonnel'!Z25)</f>
        <v>0</v>
      </c>
      <c r="U35" s="646">
        <f>IF($C35=('1C TSpersonnel'!$A25&amp;" "&amp;'1C TSpersonnel'!$B25),'1C TSpersonnel'!AA25)</f>
        <v>0</v>
      </c>
      <c r="V35" s="646">
        <f>IF($C35=('1C TSpersonnel'!$A25&amp;" "&amp;'1C TSpersonnel'!$B25),'1C TSpersonnel'!AB25)</f>
        <v>0</v>
      </c>
      <c r="W35" s="646">
        <f>IF($C35=('1C TSpersonnel'!$A25&amp;" "&amp;'1C TSpersonnel'!$B25),'1C TSpersonnel'!AC25)</f>
        <v>0</v>
      </c>
      <c r="X35" s="646">
        <f>IF($C35=('1C TSpersonnel'!$A25&amp;" "&amp;'1C TSpersonnel'!$B25),'1C TSpersonnel'!AD25)</f>
        <v>0</v>
      </c>
      <c r="Y35" s="646">
        <f>IF($C35=('1C TSpersonnel'!$A25&amp;" "&amp;'1C TSpersonnel'!$B25),'1C TSpersonnel'!AE25)</f>
        <v>0</v>
      </c>
      <c r="Z35" s="646">
        <f>IF($C35=('1C TSpersonnel'!$A25&amp;" "&amp;'1C TSpersonnel'!$B25),'1C TSpersonnel'!AF25)</f>
        <v>0</v>
      </c>
      <c r="AA35" s="646">
        <f>IF($C35=('1C TSpersonnel'!$A25&amp;" "&amp;'1C TSpersonnel'!$B25),'1C TSpersonnel'!AG25)</f>
        <v>0</v>
      </c>
      <c r="AB35" s="646">
        <f>IF($C35=('1C TSpersonnel'!$A25&amp;" "&amp;'1C TSpersonnel'!$B25),'1C TSpersonnel'!AH25)</f>
        <v>0</v>
      </c>
      <c r="AC35" s="646">
        <f>IF($C35=('1C TSpersonnel'!$A25&amp;" "&amp;'1C TSpersonnel'!$B25),'1C TSpersonnel'!AI25)</f>
        <v>0</v>
      </c>
      <c r="AD35" s="646">
        <f>IF($C35=('1C TSpersonnel'!$A25&amp;" "&amp;'1C TSpersonnel'!$B25),'1C TSpersonnel'!AJ25)</f>
        <v>0</v>
      </c>
      <c r="AE35" s="646">
        <f>IF($C35=('1C TSpersonnel'!$A25&amp;" "&amp;'1C TSpersonnel'!$B25),'1C TSpersonnel'!AK25)</f>
        <v>0</v>
      </c>
      <c r="AF35" s="646">
        <f>IF($C35=('1C TSpersonnel'!$A25&amp;" "&amp;'1C TSpersonnel'!$B25),'1C TSpersonnel'!AL25)</f>
        <v>0</v>
      </c>
      <c r="AG35" s="646">
        <f>IF($C35=('1C TSpersonnel'!$A25&amp;" "&amp;'1C TSpersonnel'!$B25),'1C TSpersonnel'!AM25)</f>
        <v>0</v>
      </c>
      <c r="AH35" s="646">
        <f>IF($C35=('1C TSpersonnel'!$A25&amp;" "&amp;'1C TSpersonnel'!$B25),'1C TSpersonnel'!AN25)</f>
        <v>0</v>
      </c>
      <c r="AI35" s="646">
        <f>IF($C35=('1C TSpersonnel'!$A25&amp;" "&amp;'1C TSpersonnel'!$B25),'1C TSpersonnel'!AO25)</f>
        <v>0</v>
      </c>
      <c r="AJ35" s="646">
        <f>IF($C35=('1C TSpersonnel'!$A25&amp;" "&amp;'1C TSpersonnel'!$B25),'1C TSpersonnel'!AP25)</f>
        <v>0</v>
      </c>
      <c r="AK35" s="646">
        <f t="shared" si="9"/>
        <v>0</v>
      </c>
      <c r="AL35" s="646">
        <f t="shared" ref="AL35:AL56" si="11">N35+AK35</f>
        <v>0</v>
      </c>
      <c r="AM35" s="156">
        <f t="shared" si="3"/>
        <v>0</v>
      </c>
      <c r="AN35" s="251">
        <f t="shared" si="4"/>
        <v>0</v>
      </c>
      <c r="AO35" s="154">
        <f t="shared" ref="AO35:AO45" si="12">AM35+AN35</f>
        <v>0</v>
      </c>
      <c r="AP35" s="254">
        <f>IF(L35=0,0,AM35-AR35)</f>
        <v>0</v>
      </c>
      <c r="AQ35" s="261">
        <f t="shared" ref="AQ35:AQ56" si="13">IF(M35=0,0,AN35-AS35)</f>
        <v>0</v>
      </c>
      <c r="AR35" s="258"/>
      <c r="AS35" s="141"/>
      <c r="AT35" s="142"/>
      <c r="AU35" s="266"/>
      <c r="AV35" s="484"/>
      <c r="AW35" s="484"/>
      <c r="AX35" s="484"/>
      <c r="AY35" s="484"/>
      <c r="AZ35" s="484"/>
    </row>
    <row r="36" spans="1:55">
      <c r="A36" s="815"/>
      <c r="B36" s="168"/>
      <c r="C36" s="22" t="str">
        <f>'1C TSpersonnel'!A26&amp;" "&amp;'1C TSpersonnel'!B26</f>
        <v xml:space="preserve"> </v>
      </c>
      <c r="D36" s="304" t="str">
        <f>IF(E36=0,"",DATEDIF('1C TSpersonnel'!D26,E36,"y"))</f>
        <v/>
      </c>
      <c r="E36" s="71">
        <f>IF(C36&lt;&gt;"",'1C TSpersonnel'!F26,"")</f>
        <v>0</v>
      </c>
      <c r="F36" s="161"/>
      <c r="G36" s="162"/>
      <c r="H36" s="867"/>
      <c r="I36" s="868"/>
      <c r="J36" s="869"/>
      <c r="K36" s="287" t="str">
        <f t="shared" si="7"/>
        <v/>
      </c>
      <c r="L36" s="643">
        <f>IF(AND($K$2="Pôle",C36=('1C TSpersonnel'!A26&amp;" "&amp;'1C TSpersonnel'!B26)),'1C TSpersonnel'!$G26+'1C TSpersonnel'!$H26+'1C TSpersonnel'!$I26+'1C TSpersonnel'!$J26+'1C TSpersonnel'!$N26,'1C TSpersonnel'!$G26+'1C TSpersonnel'!$H26+'1C TSpersonnel'!$I26+'1C TSpersonnel'!$J26+'1C TSpersonnel'!$K26+'1C TSpersonnel'!$L26+'1C TSpersonnel'!$M26+'1C TSpersonnel'!$N26+'1C TSpersonnel'!$O26+'1C TSpersonnel'!$P26+'1C TSpersonnel'!$Q26+'1C TSpersonnel'!$R26)</f>
        <v>0</v>
      </c>
      <c r="M36" s="643">
        <f>IF(AND($K$2="Pôle",C36=('1C TSpersonnel'!A26&amp;" "&amp;'1C TSpersonnel'!B26)),'1C TSpersonnel'!$K26+'1C TSpersonnel'!$L26+'1C TSpersonnel'!$M26,0)</f>
        <v>0</v>
      </c>
      <c r="N36" s="644">
        <f t="shared" si="10"/>
        <v>0</v>
      </c>
      <c r="O36" s="645">
        <f>IF($C36=('1C TSpersonnel'!$A26&amp;" "&amp;'1C TSpersonnel'!$B26),'1C TSpersonnel'!U26)</f>
        <v>0</v>
      </c>
      <c r="P36" s="646">
        <f>IF($C36=('1C TSpersonnel'!$A26&amp;" "&amp;'1C TSpersonnel'!$B26),'1C TSpersonnel'!V26)</f>
        <v>0</v>
      </c>
      <c r="Q36" s="646">
        <f>IF($C36=('1C TSpersonnel'!$A26&amp;" "&amp;'1C TSpersonnel'!$B26),'1C TSpersonnel'!W26)</f>
        <v>0</v>
      </c>
      <c r="R36" s="646">
        <f>IF($C36=('1C TSpersonnel'!$A26&amp;" "&amp;'1C TSpersonnel'!$B26),'1C TSpersonnel'!X26)</f>
        <v>0</v>
      </c>
      <c r="S36" s="646">
        <f>IF($C36=('1C TSpersonnel'!$A26&amp;" "&amp;'1C TSpersonnel'!$B26),'1C TSpersonnel'!Y26)</f>
        <v>0</v>
      </c>
      <c r="T36" s="646">
        <f>IF($C36=('1C TSpersonnel'!$A26&amp;" "&amp;'1C TSpersonnel'!$B26),'1C TSpersonnel'!Z26)</f>
        <v>0</v>
      </c>
      <c r="U36" s="646">
        <f>IF($C36=('1C TSpersonnel'!$A26&amp;" "&amp;'1C TSpersonnel'!$B26),'1C TSpersonnel'!AA26)</f>
        <v>0</v>
      </c>
      <c r="V36" s="646">
        <f>IF($C36=('1C TSpersonnel'!$A26&amp;" "&amp;'1C TSpersonnel'!$B26),'1C TSpersonnel'!AB26)</f>
        <v>0</v>
      </c>
      <c r="W36" s="646">
        <f>IF($C36=('1C TSpersonnel'!$A26&amp;" "&amp;'1C TSpersonnel'!$B26),'1C TSpersonnel'!AC26)</f>
        <v>0</v>
      </c>
      <c r="X36" s="646">
        <f>IF($C36=('1C TSpersonnel'!$A26&amp;" "&amp;'1C TSpersonnel'!$B26),'1C TSpersonnel'!AD26)</f>
        <v>0</v>
      </c>
      <c r="Y36" s="646">
        <f>IF($C36=('1C TSpersonnel'!$A26&amp;" "&amp;'1C TSpersonnel'!$B26),'1C TSpersonnel'!AE26)</f>
        <v>0</v>
      </c>
      <c r="Z36" s="646">
        <f>IF($C36=('1C TSpersonnel'!$A26&amp;" "&amp;'1C TSpersonnel'!$B26),'1C TSpersonnel'!AF26)</f>
        <v>0</v>
      </c>
      <c r="AA36" s="646">
        <f>IF($C36=('1C TSpersonnel'!$A26&amp;" "&amp;'1C TSpersonnel'!$B26),'1C TSpersonnel'!AG26)</f>
        <v>0</v>
      </c>
      <c r="AB36" s="646">
        <f>IF($C36=('1C TSpersonnel'!$A26&amp;" "&amp;'1C TSpersonnel'!$B26),'1C TSpersonnel'!AH26)</f>
        <v>0</v>
      </c>
      <c r="AC36" s="646">
        <f>IF($C36=('1C TSpersonnel'!$A26&amp;" "&amp;'1C TSpersonnel'!$B26),'1C TSpersonnel'!AI26)</f>
        <v>0</v>
      </c>
      <c r="AD36" s="646">
        <f>IF($C36=('1C TSpersonnel'!$A26&amp;" "&amp;'1C TSpersonnel'!$B26),'1C TSpersonnel'!AJ26)</f>
        <v>0</v>
      </c>
      <c r="AE36" s="646">
        <f>IF($C36=('1C TSpersonnel'!$A26&amp;" "&amp;'1C TSpersonnel'!$B26),'1C TSpersonnel'!AK26)</f>
        <v>0</v>
      </c>
      <c r="AF36" s="646">
        <f>IF($C36=('1C TSpersonnel'!$A26&amp;" "&amp;'1C TSpersonnel'!$B26),'1C TSpersonnel'!AL26)</f>
        <v>0</v>
      </c>
      <c r="AG36" s="646">
        <f>IF($C36=('1C TSpersonnel'!$A26&amp;" "&amp;'1C TSpersonnel'!$B26),'1C TSpersonnel'!AM26)</f>
        <v>0</v>
      </c>
      <c r="AH36" s="646">
        <f>IF($C36=('1C TSpersonnel'!$A26&amp;" "&amp;'1C TSpersonnel'!$B26),'1C TSpersonnel'!AN26)</f>
        <v>0</v>
      </c>
      <c r="AI36" s="646">
        <f>IF($C36=('1C TSpersonnel'!$A26&amp;" "&amp;'1C TSpersonnel'!$B26),'1C TSpersonnel'!AO26)</f>
        <v>0</v>
      </c>
      <c r="AJ36" s="646">
        <f>IF($C36=('1C TSpersonnel'!$A26&amp;" "&amp;'1C TSpersonnel'!$B26),'1C TSpersonnel'!AP26)</f>
        <v>0</v>
      </c>
      <c r="AK36" s="646">
        <f t="shared" si="9"/>
        <v>0</v>
      </c>
      <c r="AL36" s="646">
        <f t="shared" si="11"/>
        <v>0</v>
      </c>
      <c r="AM36" s="156">
        <f t="shared" si="3"/>
        <v>0</v>
      </c>
      <c r="AN36" s="251">
        <f t="shared" si="4"/>
        <v>0</v>
      </c>
      <c r="AO36" s="154">
        <f t="shared" si="12"/>
        <v>0</v>
      </c>
      <c r="AP36" s="254">
        <f t="shared" ref="AP36:AP45" si="14">IF(L36=0,0,AM36-AR36)</f>
        <v>0</v>
      </c>
      <c r="AQ36" s="260">
        <f t="shared" si="13"/>
        <v>0</v>
      </c>
      <c r="AR36" s="257"/>
      <c r="AS36" s="80"/>
      <c r="AT36" s="27"/>
      <c r="AU36" s="267"/>
      <c r="AV36" s="484"/>
      <c r="AW36" s="484"/>
      <c r="AX36" s="484"/>
      <c r="AY36" s="484"/>
      <c r="AZ36" s="484"/>
    </row>
    <row r="37" spans="1:55">
      <c r="A37" s="815"/>
      <c r="B37" s="168"/>
      <c r="C37" s="22" t="str">
        <f>'1C TSpersonnel'!A27&amp;" "&amp;'1C TSpersonnel'!B27</f>
        <v xml:space="preserve"> </v>
      </c>
      <c r="D37" s="304" t="str">
        <f>IF(E37=0,"",DATEDIF('1C TSpersonnel'!D27,E37,"y"))</f>
        <v/>
      </c>
      <c r="E37" s="71">
        <f>IF(C37&lt;&gt;"",'1C TSpersonnel'!F27,"")</f>
        <v>0</v>
      </c>
      <c r="F37" s="161"/>
      <c r="G37" s="162"/>
      <c r="H37" s="867"/>
      <c r="I37" s="868"/>
      <c r="J37" s="869"/>
      <c r="K37" s="287" t="str">
        <f t="shared" si="7"/>
        <v/>
      </c>
      <c r="L37" s="643">
        <f>IF(AND($K$2="Pôle",C37=('1C TSpersonnel'!A27&amp;" "&amp;'1C TSpersonnel'!B27)),'1C TSpersonnel'!$G27+'1C TSpersonnel'!$H27+'1C TSpersonnel'!$I27+'1C TSpersonnel'!$J27+'1C TSpersonnel'!$N27,'1C TSpersonnel'!$G27+'1C TSpersonnel'!$H27+'1C TSpersonnel'!$I27+'1C TSpersonnel'!$J27+'1C TSpersonnel'!$K27+'1C TSpersonnel'!$L27+'1C TSpersonnel'!$M27+'1C TSpersonnel'!$N27+'1C TSpersonnel'!$O27+'1C TSpersonnel'!$P27+'1C TSpersonnel'!$Q27+'1C TSpersonnel'!$R27)</f>
        <v>0</v>
      </c>
      <c r="M37" s="643">
        <f>IF(AND($K$2="Pôle",C37=('1C TSpersonnel'!A27&amp;" "&amp;'1C TSpersonnel'!B27)),'1C TSpersonnel'!$K27+'1C TSpersonnel'!$L27+'1C TSpersonnel'!$M27,0)</f>
        <v>0</v>
      </c>
      <c r="N37" s="644">
        <f t="shared" si="10"/>
        <v>0</v>
      </c>
      <c r="O37" s="645">
        <f>IF($C37=('1C TSpersonnel'!$A27&amp;" "&amp;'1C TSpersonnel'!$B27),'1C TSpersonnel'!U27)</f>
        <v>0</v>
      </c>
      <c r="P37" s="646">
        <f>IF($C37=('1C TSpersonnel'!$A27&amp;" "&amp;'1C TSpersonnel'!$B27),'1C TSpersonnel'!V27)</f>
        <v>0</v>
      </c>
      <c r="Q37" s="646">
        <f>IF($C37=('1C TSpersonnel'!$A27&amp;" "&amp;'1C TSpersonnel'!$B27),'1C TSpersonnel'!W27)</f>
        <v>0</v>
      </c>
      <c r="R37" s="646">
        <f>IF($C37=('1C TSpersonnel'!$A27&amp;" "&amp;'1C TSpersonnel'!$B27),'1C TSpersonnel'!X27)</f>
        <v>0</v>
      </c>
      <c r="S37" s="646">
        <f>IF($C37=('1C TSpersonnel'!$A27&amp;" "&amp;'1C TSpersonnel'!$B27),'1C TSpersonnel'!Y27)</f>
        <v>0</v>
      </c>
      <c r="T37" s="646">
        <f>IF($C37=('1C TSpersonnel'!$A27&amp;" "&amp;'1C TSpersonnel'!$B27),'1C TSpersonnel'!Z27)</f>
        <v>0</v>
      </c>
      <c r="U37" s="646">
        <f>IF($C37=('1C TSpersonnel'!$A27&amp;" "&amp;'1C TSpersonnel'!$B27),'1C TSpersonnel'!AA27)</f>
        <v>0</v>
      </c>
      <c r="V37" s="646">
        <f>IF($C37=('1C TSpersonnel'!$A27&amp;" "&amp;'1C TSpersonnel'!$B27),'1C TSpersonnel'!AB27)</f>
        <v>0</v>
      </c>
      <c r="W37" s="646">
        <f>IF($C37=('1C TSpersonnel'!$A27&amp;" "&amp;'1C TSpersonnel'!$B27),'1C TSpersonnel'!AC27)</f>
        <v>0</v>
      </c>
      <c r="X37" s="646">
        <f>IF($C37=('1C TSpersonnel'!$A27&amp;" "&amp;'1C TSpersonnel'!$B27),'1C TSpersonnel'!AD27)</f>
        <v>0</v>
      </c>
      <c r="Y37" s="646">
        <f>IF($C37=('1C TSpersonnel'!$A27&amp;" "&amp;'1C TSpersonnel'!$B27),'1C TSpersonnel'!AE27)</f>
        <v>0</v>
      </c>
      <c r="Z37" s="646">
        <f>IF($C37=('1C TSpersonnel'!$A27&amp;" "&amp;'1C TSpersonnel'!$B27),'1C TSpersonnel'!AF27)</f>
        <v>0</v>
      </c>
      <c r="AA37" s="646">
        <f>IF($C37=('1C TSpersonnel'!$A27&amp;" "&amp;'1C TSpersonnel'!$B27),'1C TSpersonnel'!AG27)</f>
        <v>0</v>
      </c>
      <c r="AB37" s="646">
        <f>IF($C37=('1C TSpersonnel'!$A27&amp;" "&amp;'1C TSpersonnel'!$B27),'1C TSpersonnel'!AH27)</f>
        <v>0</v>
      </c>
      <c r="AC37" s="646">
        <f>IF($C37=('1C TSpersonnel'!$A27&amp;" "&amp;'1C TSpersonnel'!$B27),'1C TSpersonnel'!AI27)</f>
        <v>0</v>
      </c>
      <c r="AD37" s="646">
        <f>IF($C37=('1C TSpersonnel'!$A27&amp;" "&amp;'1C TSpersonnel'!$B27),'1C TSpersonnel'!AJ27)</f>
        <v>0</v>
      </c>
      <c r="AE37" s="646">
        <f>IF($C37=('1C TSpersonnel'!$A27&amp;" "&amp;'1C TSpersonnel'!$B27),'1C TSpersonnel'!AK27)</f>
        <v>0</v>
      </c>
      <c r="AF37" s="646">
        <f>IF($C37=('1C TSpersonnel'!$A27&amp;" "&amp;'1C TSpersonnel'!$B27),'1C TSpersonnel'!AL27)</f>
        <v>0</v>
      </c>
      <c r="AG37" s="646">
        <f>IF($C37=('1C TSpersonnel'!$A27&amp;" "&amp;'1C TSpersonnel'!$B27),'1C TSpersonnel'!AM27)</f>
        <v>0</v>
      </c>
      <c r="AH37" s="646">
        <f>IF($C37=('1C TSpersonnel'!$A27&amp;" "&amp;'1C TSpersonnel'!$B27),'1C TSpersonnel'!AN27)</f>
        <v>0</v>
      </c>
      <c r="AI37" s="646">
        <f>IF($C37=('1C TSpersonnel'!$A27&amp;" "&amp;'1C TSpersonnel'!$B27),'1C TSpersonnel'!AO27)</f>
        <v>0</v>
      </c>
      <c r="AJ37" s="646">
        <f>IF($C37=('1C TSpersonnel'!$A27&amp;" "&amp;'1C TSpersonnel'!$B27),'1C TSpersonnel'!AP27)</f>
        <v>0</v>
      </c>
      <c r="AK37" s="646">
        <f t="shared" si="9"/>
        <v>0</v>
      </c>
      <c r="AL37" s="646">
        <f t="shared" si="11"/>
        <v>0</v>
      </c>
      <c r="AM37" s="156">
        <f t="shared" si="3"/>
        <v>0</v>
      </c>
      <c r="AN37" s="251">
        <f t="shared" si="4"/>
        <v>0</v>
      </c>
      <c r="AO37" s="154">
        <f t="shared" si="12"/>
        <v>0</v>
      </c>
      <c r="AP37" s="254">
        <f t="shared" si="14"/>
        <v>0</v>
      </c>
      <c r="AQ37" s="260">
        <f t="shared" si="13"/>
        <v>0</v>
      </c>
      <c r="AR37" s="257"/>
      <c r="AS37" s="80"/>
      <c r="AT37" s="27"/>
      <c r="AU37" s="267"/>
      <c r="AV37" s="484"/>
      <c r="AW37" s="484"/>
      <c r="AX37" s="484"/>
      <c r="AY37" s="484"/>
      <c r="AZ37" s="484"/>
    </row>
    <row r="38" spans="1:55">
      <c r="A38" s="815"/>
      <c r="B38" s="168"/>
      <c r="C38" s="22" t="str">
        <f>'1C TSpersonnel'!A28&amp;" "&amp;'1C TSpersonnel'!B28</f>
        <v xml:space="preserve"> </v>
      </c>
      <c r="D38" s="304" t="str">
        <f>IF(E38=0,"",DATEDIF('1C TSpersonnel'!D28,E38,"y"))</f>
        <v/>
      </c>
      <c r="E38" s="71">
        <f>IF(C38&lt;&gt;"",'1C TSpersonnel'!F28,"")</f>
        <v>0</v>
      </c>
      <c r="F38" s="161"/>
      <c r="G38" s="162"/>
      <c r="H38" s="867"/>
      <c r="I38" s="868"/>
      <c r="J38" s="869"/>
      <c r="K38" s="287" t="str">
        <f t="shared" si="7"/>
        <v/>
      </c>
      <c r="L38" s="643">
        <f>IF(AND($K$2="Pôle",C38=('1C TSpersonnel'!A28&amp;" "&amp;'1C TSpersonnel'!B28)),'1C TSpersonnel'!$G28+'1C TSpersonnel'!$H28+'1C TSpersonnel'!$I28+'1C TSpersonnel'!$J28+'1C TSpersonnel'!$N28,'1C TSpersonnel'!$G28+'1C TSpersonnel'!$H28+'1C TSpersonnel'!$I28+'1C TSpersonnel'!$J28+'1C TSpersonnel'!$K28+'1C TSpersonnel'!$L28+'1C TSpersonnel'!$M28+'1C TSpersonnel'!$N28+'1C TSpersonnel'!$O28+'1C TSpersonnel'!$P28+'1C TSpersonnel'!$Q28+'1C TSpersonnel'!$R28)</f>
        <v>0</v>
      </c>
      <c r="M38" s="643">
        <f>IF(AND($K$2="Pôle",C38=('1C TSpersonnel'!A28&amp;" "&amp;'1C TSpersonnel'!B28)),'1C TSpersonnel'!$K28+'1C TSpersonnel'!$L28+'1C TSpersonnel'!$M28,0)</f>
        <v>0</v>
      </c>
      <c r="N38" s="644">
        <f t="shared" si="10"/>
        <v>0</v>
      </c>
      <c r="O38" s="645">
        <f>IF($C38=('1C TSpersonnel'!$A28&amp;" "&amp;'1C TSpersonnel'!$B28),'1C TSpersonnel'!U28)</f>
        <v>0</v>
      </c>
      <c r="P38" s="646">
        <f>IF($C38=('1C TSpersonnel'!$A28&amp;" "&amp;'1C TSpersonnel'!$B28),'1C TSpersonnel'!V28)</f>
        <v>0</v>
      </c>
      <c r="Q38" s="646">
        <f>IF($C38=('1C TSpersonnel'!$A28&amp;" "&amp;'1C TSpersonnel'!$B28),'1C TSpersonnel'!W28)</f>
        <v>0</v>
      </c>
      <c r="R38" s="646">
        <f>IF($C38=('1C TSpersonnel'!$A28&amp;" "&amp;'1C TSpersonnel'!$B28),'1C TSpersonnel'!X28)</f>
        <v>0</v>
      </c>
      <c r="S38" s="646">
        <f>IF($C38=('1C TSpersonnel'!$A28&amp;" "&amp;'1C TSpersonnel'!$B28),'1C TSpersonnel'!Y28)</f>
        <v>0</v>
      </c>
      <c r="T38" s="646">
        <f>IF($C38=('1C TSpersonnel'!$A28&amp;" "&amp;'1C TSpersonnel'!$B28),'1C TSpersonnel'!Z28)</f>
        <v>0</v>
      </c>
      <c r="U38" s="646">
        <f>IF($C38=('1C TSpersonnel'!$A28&amp;" "&amp;'1C TSpersonnel'!$B28),'1C TSpersonnel'!AA28)</f>
        <v>0</v>
      </c>
      <c r="V38" s="646">
        <f>IF($C38=('1C TSpersonnel'!$A28&amp;" "&amp;'1C TSpersonnel'!$B28),'1C TSpersonnel'!AB28)</f>
        <v>0</v>
      </c>
      <c r="W38" s="646">
        <f>IF($C38=('1C TSpersonnel'!$A28&amp;" "&amp;'1C TSpersonnel'!$B28),'1C TSpersonnel'!AC28)</f>
        <v>0</v>
      </c>
      <c r="X38" s="646">
        <f>IF($C38=('1C TSpersonnel'!$A28&amp;" "&amp;'1C TSpersonnel'!$B28),'1C TSpersonnel'!AD28)</f>
        <v>0</v>
      </c>
      <c r="Y38" s="646">
        <f>IF($C38=('1C TSpersonnel'!$A28&amp;" "&amp;'1C TSpersonnel'!$B28),'1C TSpersonnel'!AE28)</f>
        <v>0</v>
      </c>
      <c r="Z38" s="646">
        <f>IF($C38=('1C TSpersonnel'!$A28&amp;" "&amp;'1C TSpersonnel'!$B28),'1C TSpersonnel'!AF28)</f>
        <v>0</v>
      </c>
      <c r="AA38" s="646">
        <f>IF($C38=('1C TSpersonnel'!$A28&amp;" "&amp;'1C TSpersonnel'!$B28),'1C TSpersonnel'!AG28)</f>
        <v>0</v>
      </c>
      <c r="AB38" s="646">
        <f>IF($C38=('1C TSpersonnel'!$A28&amp;" "&amp;'1C TSpersonnel'!$B28),'1C TSpersonnel'!AH28)</f>
        <v>0</v>
      </c>
      <c r="AC38" s="646">
        <f>IF($C38=('1C TSpersonnel'!$A28&amp;" "&amp;'1C TSpersonnel'!$B28),'1C TSpersonnel'!AI28)</f>
        <v>0</v>
      </c>
      <c r="AD38" s="646">
        <f>IF($C38=('1C TSpersonnel'!$A28&amp;" "&amp;'1C TSpersonnel'!$B28),'1C TSpersonnel'!AJ28)</f>
        <v>0</v>
      </c>
      <c r="AE38" s="646">
        <f>IF($C38=('1C TSpersonnel'!$A28&amp;" "&amp;'1C TSpersonnel'!$B28),'1C TSpersonnel'!AK28)</f>
        <v>0</v>
      </c>
      <c r="AF38" s="646">
        <f>IF($C38=('1C TSpersonnel'!$A28&amp;" "&amp;'1C TSpersonnel'!$B28),'1C TSpersonnel'!AL28)</f>
        <v>0</v>
      </c>
      <c r="AG38" s="646">
        <f>IF($C38=('1C TSpersonnel'!$A28&amp;" "&amp;'1C TSpersonnel'!$B28),'1C TSpersonnel'!AM28)</f>
        <v>0</v>
      </c>
      <c r="AH38" s="646">
        <f>IF($C38=('1C TSpersonnel'!$A28&amp;" "&amp;'1C TSpersonnel'!$B28),'1C TSpersonnel'!AN28)</f>
        <v>0</v>
      </c>
      <c r="AI38" s="646">
        <f>IF($C38=('1C TSpersonnel'!$A28&amp;" "&amp;'1C TSpersonnel'!$B28),'1C TSpersonnel'!AO28)</f>
        <v>0</v>
      </c>
      <c r="AJ38" s="646">
        <f>IF($C38=('1C TSpersonnel'!$A28&amp;" "&amp;'1C TSpersonnel'!$B28),'1C TSpersonnel'!AP28)</f>
        <v>0</v>
      </c>
      <c r="AK38" s="646">
        <f t="shared" si="9"/>
        <v>0</v>
      </c>
      <c r="AL38" s="646">
        <f t="shared" si="11"/>
        <v>0</v>
      </c>
      <c r="AM38" s="156">
        <f t="shared" si="3"/>
        <v>0</v>
      </c>
      <c r="AN38" s="251">
        <f t="shared" si="4"/>
        <v>0</v>
      </c>
      <c r="AO38" s="154">
        <f t="shared" si="12"/>
        <v>0</v>
      </c>
      <c r="AP38" s="254">
        <f t="shared" si="14"/>
        <v>0</v>
      </c>
      <c r="AQ38" s="260">
        <f t="shared" si="13"/>
        <v>0</v>
      </c>
      <c r="AR38" s="257"/>
      <c r="AS38" s="80"/>
      <c r="AT38" s="27"/>
      <c r="AU38" s="267"/>
      <c r="AV38" s="484"/>
      <c r="AW38" s="484"/>
      <c r="AX38" s="484"/>
      <c r="AY38" s="484"/>
      <c r="AZ38" s="484"/>
    </row>
    <row r="39" spans="1:55">
      <c r="A39" s="815"/>
      <c r="B39" s="168"/>
      <c r="C39" s="22" t="str">
        <f>'1C TSpersonnel'!A29&amp;" "&amp;'1C TSpersonnel'!B29</f>
        <v xml:space="preserve"> </v>
      </c>
      <c r="D39" s="304" t="str">
        <f>IF(E39=0,"",DATEDIF('1C TSpersonnel'!D29,E39,"y"))</f>
        <v/>
      </c>
      <c r="E39" s="71">
        <f>IF(C39&lt;&gt;"",'1C TSpersonnel'!F29,"")</f>
        <v>0</v>
      </c>
      <c r="F39" s="161"/>
      <c r="G39" s="162"/>
      <c r="H39" s="867"/>
      <c r="I39" s="868"/>
      <c r="J39" s="869"/>
      <c r="K39" s="287" t="str">
        <f t="shared" si="7"/>
        <v/>
      </c>
      <c r="L39" s="643">
        <f>IF(AND($K$2="Pôle",C39=('1C TSpersonnel'!A29&amp;" "&amp;'1C TSpersonnel'!B29)),'1C TSpersonnel'!$G29+'1C TSpersonnel'!$H29+'1C TSpersonnel'!$I29+'1C TSpersonnel'!$J29+'1C TSpersonnel'!$N29,'1C TSpersonnel'!$G29+'1C TSpersonnel'!$H29+'1C TSpersonnel'!$I29+'1C TSpersonnel'!$J29+'1C TSpersonnel'!$K29+'1C TSpersonnel'!$L29+'1C TSpersonnel'!$M29+'1C TSpersonnel'!$N29+'1C TSpersonnel'!$O29+'1C TSpersonnel'!$P29+'1C TSpersonnel'!$Q29+'1C TSpersonnel'!$R29)</f>
        <v>0</v>
      </c>
      <c r="M39" s="643">
        <f>IF(AND($K$2="Pôle",C39=('1C TSpersonnel'!A29&amp;" "&amp;'1C TSpersonnel'!B29)),'1C TSpersonnel'!$K29+'1C TSpersonnel'!$L29+'1C TSpersonnel'!$M29,0)</f>
        <v>0</v>
      </c>
      <c r="N39" s="644">
        <f t="shared" si="10"/>
        <v>0</v>
      </c>
      <c r="O39" s="645">
        <f>IF($C39=('1C TSpersonnel'!$A29&amp;" "&amp;'1C TSpersonnel'!$B29),'1C TSpersonnel'!U29)</f>
        <v>0</v>
      </c>
      <c r="P39" s="646">
        <f>IF($C39=('1C TSpersonnel'!$A29&amp;" "&amp;'1C TSpersonnel'!$B29),'1C TSpersonnel'!V29)</f>
        <v>0</v>
      </c>
      <c r="Q39" s="646">
        <f>IF($C39=('1C TSpersonnel'!$A29&amp;" "&amp;'1C TSpersonnel'!$B29),'1C TSpersonnel'!W29)</f>
        <v>0</v>
      </c>
      <c r="R39" s="646">
        <f>IF($C39=('1C TSpersonnel'!$A29&amp;" "&amp;'1C TSpersonnel'!$B29),'1C TSpersonnel'!X29)</f>
        <v>0</v>
      </c>
      <c r="S39" s="646">
        <f>IF($C39=('1C TSpersonnel'!$A29&amp;" "&amp;'1C TSpersonnel'!$B29),'1C TSpersonnel'!Y29)</f>
        <v>0</v>
      </c>
      <c r="T39" s="646">
        <f>IF($C39=('1C TSpersonnel'!$A29&amp;" "&amp;'1C TSpersonnel'!$B29),'1C TSpersonnel'!Z29)</f>
        <v>0</v>
      </c>
      <c r="U39" s="646">
        <f>IF($C39=('1C TSpersonnel'!$A29&amp;" "&amp;'1C TSpersonnel'!$B29),'1C TSpersonnel'!AA29)</f>
        <v>0</v>
      </c>
      <c r="V39" s="646">
        <f>IF($C39=('1C TSpersonnel'!$A29&amp;" "&amp;'1C TSpersonnel'!$B29),'1C TSpersonnel'!AB29)</f>
        <v>0</v>
      </c>
      <c r="W39" s="646">
        <f>IF($C39=('1C TSpersonnel'!$A29&amp;" "&amp;'1C TSpersonnel'!$B29),'1C TSpersonnel'!AC29)</f>
        <v>0</v>
      </c>
      <c r="X39" s="646">
        <f>IF($C39=('1C TSpersonnel'!$A29&amp;" "&amp;'1C TSpersonnel'!$B29),'1C TSpersonnel'!AD29)</f>
        <v>0</v>
      </c>
      <c r="Y39" s="646">
        <f>IF($C39=('1C TSpersonnel'!$A29&amp;" "&amp;'1C TSpersonnel'!$B29),'1C TSpersonnel'!AE29)</f>
        <v>0</v>
      </c>
      <c r="Z39" s="646">
        <f>IF($C39=('1C TSpersonnel'!$A29&amp;" "&amp;'1C TSpersonnel'!$B29),'1C TSpersonnel'!AF29)</f>
        <v>0</v>
      </c>
      <c r="AA39" s="646">
        <f>IF($C39=('1C TSpersonnel'!$A29&amp;" "&amp;'1C TSpersonnel'!$B29),'1C TSpersonnel'!AG29)</f>
        <v>0</v>
      </c>
      <c r="AB39" s="646">
        <f>IF($C39=('1C TSpersonnel'!$A29&amp;" "&amp;'1C TSpersonnel'!$B29),'1C TSpersonnel'!AH29)</f>
        <v>0</v>
      </c>
      <c r="AC39" s="646">
        <f>IF($C39=('1C TSpersonnel'!$A29&amp;" "&amp;'1C TSpersonnel'!$B29),'1C TSpersonnel'!AI29)</f>
        <v>0</v>
      </c>
      <c r="AD39" s="646">
        <f>IF($C39=('1C TSpersonnel'!$A29&amp;" "&amp;'1C TSpersonnel'!$B29),'1C TSpersonnel'!AJ29)</f>
        <v>0</v>
      </c>
      <c r="AE39" s="646">
        <f>IF($C39=('1C TSpersonnel'!$A29&amp;" "&amp;'1C TSpersonnel'!$B29),'1C TSpersonnel'!AK29)</f>
        <v>0</v>
      </c>
      <c r="AF39" s="646">
        <f>IF($C39=('1C TSpersonnel'!$A29&amp;" "&amp;'1C TSpersonnel'!$B29),'1C TSpersonnel'!AL29)</f>
        <v>0</v>
      </c>
      <c r="AG39" s="646">
        <f>IF($C39=('1C TSpersonnel'!$A29&amp;" "&amp;'1C TSpersonnel'!$B29),'1C TSpersonnel'!AM29)</f>
        <v>0</v>
      </c>
      <c r="AH39" s="646">
        <f>IF($C39=('1C TSpersonnel'!$A29&amp;" "&amp;'1C TSpersonnel'!$B29),'1C TSpersonnel'!AN29)</f>
        <v>0</v>
      </c>
      <c r="AI39" s="646">
        <f>IF($C39=('1C TSpersonnel'!$A29&amp;" "&amp;'1C TSpersonnel'!$B29),'1C TSpersonnel'!AO29)</f>
        <v>0</v>
      </c>
      <c r="AJ39" s="646">
        <f>IF($C39=('1C TSpersonnel'!$A29&amp;" "&amp;'1C TSpersonnel'!$B29),'1C TSpersonnel'!AP29)</f>
        <v>0</v>
      </c>
      <c r="AK39" s="646">
        <f t="shared" si="9"/>
        <v>0</v>
      </c>
      <c r="AL39" s="646">
        <f t="shared" si="11"/>
        <v>0</v>
      </c>
      <c r="AM39" s="156">
        <f t="shared" si="3"/>
        <v>0</v>
      </c>
      <c r="AN39" s="251">
        <f t="shared" si="4"/>
        <v>0</v>
      </c>
      <c r="AO39" s="154">
        <f t="shared" si="12"/>
        <v>0</v>
      </c>
      <c r="AP39" s="254">
        <f t="shared" si="14"/>
        <v>0</v>
      </c>
      <c r="AQ39" s="260">
        <f t="shared" si="13"/>
        <v>0</v>
      </c>
      <c r="AR39" s="257"/>
      <c r="AS39" s="80"/>
      <c r="AT39" s="27"/>
      <c r="AU39" s="267"/>
      <c r="AV39" s="484"/>
      <c r="AW39" s="484"/>
      <c r="AX39" s="484"/>
      <c r="AY39" s="484"/>
      <c r="AZ39" s="484"/>
    </row>
    <row r="40" spans="1:55">
      <c r="A40" s="815"/>
      <c r="B40" s="168"/>
      <c r="C40" s="22" t="str">
        <f>'1C TSpersonnel'!A30&amp;" "&amp;'1C TSpersonnel'!B30</f>
        <v xml:space="preserve"> </v>
      </c>
      <c r="D40" s="304" t="str">
        <f>IF(E40=0,"",DATEDIF('1C TSpersonnel'!D30,E40,"y"))</f>
        <v/>
      </c>
      <c r="E40" s="71">
        <f>IF(C40&lt;&gt;"",'1C TSpersonnel'!F30,"")</f>
        <v>0</v>
      </c>
      <c r="F40" s="161"/>
      <c r="G40" s="162"/>
      <c r="H40" s="867"/>
      <c r="I40" s="868"/>
      <c r="J40" s="869"/>
      <c r="K40" s="287" t="str">
        <f t="shared" si="7"/>
        <v/>
      </c>
      <c r="L40" s="643">
        <f>IF(AND($K$2="Pôle",C40=('1C TSpersonnel'!A30&amp;" "&amp;'1C TSpersonnel'!B30)),'1C TSpersonnel'!$G30+'1C TSpersonnel'!$H30+'1C TSpersonnel'!$I30+'1C TSpersonnel'!$J30+'1C TSpersonnel'!$N30,'1C TSpersonnel'!$G30+'1C TSpersonnel'!$H30+'1C TSpersonnel'!$I30+'1C TSpersonnel'!$J30+'1C TSpersonnel'!$K30+'1C TSpersonnel'!$L30+'1C TSpersonnel'!$M30+'1C TSpersonnel'!$N30+'1C TSpersonnel'!$O30+'1C TSpersonnel'!$P30+'1C TSpersonnel'!$Q30+'1C TSpersonnel'!$R30)</f>
        <v>0</v>
      </c>
      <c r="M40" s="643">
        <f>IF(AND($K$2="Pôle",C40=('1C TSpersonnel'!A30&amp;" "&amp;'1C TSpersonnel'!B30)),'1C TSpersonnel'!$K30+'1C TSpersonnel'!$L30+'1C TSpersonnel'!$M30,0)</f>
        <v>0</v>
      </c>
      <c r="N40" s="644">
        <f t="shared" si="10"/>
        <v>0</v>
      </c>
      <c r="O40" s="645">
        <f>IF($C40=('1C TSpersonnel'!$A30&amp;" "&amp;'1C TSpersonnel'!$B30),'1C TSpersonnel'!U30)</f>
        <v>0</v>
      </c>
      <c r="P40" s="646">
        <f>IF($C40=('1C TSpersonnel'!$A30&amp;" "&amp;'1C TSpersonnel'!$B30),'1C TSpersonnel'!V30)</f>
        <v>0</v>
      </c>
      <c r="Q40" s="646">
        <f>IF($C40=('1C TSpersonnel'!$A30&amp;" "&amp;'1C TSpersonnel'!$B30),'1C TSpersonnel'!W30)</f>
        <v>0</v>
      </c>
      <c r="R40" s="646">
        <f>IF($C40=('1C TSpersonnel'!$A30&amp;" "&amp;'1C TSpersonnel'!$B30),'1C TSpersonnel'!X30)</f>
        <v>0</v>
      </c>
      <c r="S40" s="646">
        <f>IF($C40=('1C TSpersonnel'!$A30&amp;" "&amp;'1C TSpersonnel'!$B30),'1C TSpersonnel'!Y30)</f>
        <v>0</v>
      </c>
      <c r="T40" s="646">
        <f>IF($C40=('1C TSpersonnel'!$A30&amp;" "&amp;'1C TSpersonnel'!$B30),'1C TSpersonnel'!Z30)</f>
        <v>0</v>
      </c>
      <c r="U40" s="646">
        <f>IF($C40=('1C TSpersonnel'!$A30&amp;" "&amp;'1C TSpersonnel'!$B30),'1C TSpersonnel'!AA30)</f>
        <v>0</v>
      </c>
      <c r="V40" s="646">
        <f>IF($C40=('1C TSpersonnel'!$A30&amp;" "&amp;'1C TSpersonnel'!$B30),'1C TSpersonnel'!AB30)</f>
        <v>0</v>
      </c>
      <c r="W40" s="646">
        <f>IF($C40=('1C TSpersonnel'!$A30&amp;" "&amp;'1C TSpersonnel'!$B30),'1C TSpersonnel'!AC30)</f>
        <v>0</v>
      </c>
      <c r="X40" s="646">
        <f>IF($C40=('1C TSpersonnel'!$A30&amp;" "&amp;'1C TSpersonnel'!$B30),'1C TSpersonnel'!AD30)</f>
        <v>0</v>
      </c>
      <c r="Y40" s="646">
        <f>IF($C40=('1C TSpersonnel'!$A30&amp;" "&amp;'1C TSpersonnel'!$B30),'1C TSpersonnel'!AE30)</f>
        <v>0</v>
      </c>
      <c r="Z40" s="646">
        <f>IF($C40=('1C TSpersonnel'!$A30&amp;" "&amp;'1C TSpersonnel'!$B30),'1C TSpersonnel'!AF30)</f>
        <v>0</v>
      </c>
      <c r="AA40" s="646">
        <f>IF($C40=('1C TSpersonnel'!$A30&amp;" "&amp;'1C TSpersonnel'!$B30),'1C TSpersonnel'!AG30)</f>
        <v>0</v>
      </c>
      <c r="AB40" s="646">
        <f>IF($C40=('1C TSpersonnel'!$A30&amp;" "&amp;'1C TSpersonnel'!$B30),'1C TSpersonnel'!AH30)</f>
        <v>0</v>
      </c>
      <c r="AC40" s="646">
        <f>IF($C40=('1C TSpersonnel'!$A30&amp;" "&amp;'1C TSpersonnel'!$B30),'1C TSpersonnel'!AI30)</f>
        <v>0</v>
      </c>
      <c r="AD40" s="646">
        <f>IF($C40=('1C TSpersonnel'!$A30&amp;" "&amp;'1C TSpersonnel'!$B30),'1C TSpersonnel'!AJ30)</f>
        <v>0</v>
      </c>
      <c r="AE40" s="646">
        <f>IF($C40=('1C TSpersonnel'!$A30&amp;" "&amp;'1C TSpersonnel'!$B30),'1C TSpersonnel'!AK30)</f>
        <v>0</v>
      </c>
      <c r="AF40" s="646">
        <f>IF($C40=('1C TSpersonnel'!$A30&amp;" "&amp;'1C TSpersonnel'!$B30),'1C TSpersonnel'!AL30)</f>
        <v>0</v>
      </c>
      <c r="AG40" s="646">
        <f>IF($C40=('1C TSpersonnel'!$A30&amp;" "&amp;'1C TSpersonnel'!$B30),'1C TSpersonnel'!AM30)</f>
        <v>0</v>
      </c>
      <c r="AH40" s="646">
        <f>IF($C40=('1C TSpersonnel'!$A30&amp;" "&amp;'1C TSpersonnel'!$B30),'1C TSpersonnel'!AN30)</f>
        <v>0</v>
      </c>
      <c r="AI40" s="646">
        <f>IF($C40=('1C TSpersonnel'!$A30&amp;" "&amp;'1C TSpersonnel'!$B30),'1C TSpersonnel'!AO30)</f>
        <v>0</v>
      </c>
      <c r="AJ40" s="646">
        <f>IF($C40=('1C TSpersonnel'!$A30&amp;" "&amp;'1C TSpersonnel'!$B30),'1C TSpersonnel'!AP30)</f>
        <v>0</v>
      </c>
      <c r="AK40" s="646">
        <f t="shared" si="9"/>
        <v>0</v>
      </c>
      <c r="AL40" s="646">
        <f t="shared" si="11"/>
        <v>0</v>
      </c>
      <c r="AM40" s="156">
        <f t="shared" si="3"/>
        <v>0</v>
      </c>
      <c r="AN40" s="251">
        <f t="shared" si="4"/>
        <v>0</v>
      </c>
      <c r="AO40" s="154">
        <f t="shared" si="12"/>
        <v>0</v>
      </c>
      <c r="AP40" s="254">
        <f t="shared" si="14"/>
        <v>0</v>
      </c>
      <c r="AQ40" s="260">
        <f t="shared" si="13"/>
        <v>0</v>
      </c>
      <c r="AR40" s="257"/>
      <c r="AS40" s="80"/>
      <c r="AT40" s="27"/>
      <c r="AU40" s="267"/>
      <c r="AV40" s="484"/>
      <c r="AW40" s="484"/>
      <c r="AX40" s="484"/>
      <c r="AY40" s="484"/>
      <c r="AZ40" s="484"/>
    </row>
    <row r="41" spans="1:55">
      <c r="A41" s="815"/>
      <c r="B41" s="168"/>
      <c r="C41" s="22" t="str">
        <f>'1C TSpersonnel'!A31&amp;" "&amp;'1C TSpersonnel'!B31</f>
        <v xml:space="preserve"> </v>
      </c>
      <c r="D41" s="304" t="str">
        <f>IF(E41=0,"",DATEDIF('1C TSpersonnel'!D31,E41,"y"))</f>
        <v/>
      </c>
      <c r="E41" s="71">
        <f>IF(C41&lt;&gt;"",'1C TSpersonnel'!F31,"")</f>
        <v>0</v>
      </c>
      <c r="F41" s="161"/>
      <c r="G41" s="162"/>
      <c r="H41" s="867"/>
      <c r="I41" s="868"/>
      <c r="J41" s="869"/>
      <c r="K41" s="287" t="str">
        <f t="shared" si="7"/>
        <v/>
      </c>
      <c r="L41" s="643">
        <f>IF(AND($K$2="Pôle",C41=('1C TSpersonnel'!A31&amp;" "&amp;'1C TSpersonnel'!B31)),'1C TSpersonnel'!$G31+'1C TSpersonnel'!$H31+'1C TSpersonnel'!$I31+'1C TSpersonnel'!$J31+'1C TSpersonnel'!$N31,'1C TSpersonnel'!$G31+'1C TSpersonnel'!$H31+'1C TSpersonnel'!$I31+'1C TSpersonnel'!$J31+'1C TSpersonnel'!$K31+'1C TSpersonnel'!$L31+'1C TSpersonnel'!$M31+'1C TSpersonnel'!$N31+'1C TSpersonnel'!$O31+'1C TSpersonnel'!$P31+'1C TSpersonnel'!$Q31+'1C TSpersonnel'!$R31)</f>
        <v>0</v>
      </c>
      <c r="M41" s="643">
        <f>IF(AND($K$2="Pôle",C41=('1C TSpersonnel'!A31&amp;" "&amp;'1C TSpersonnel'!B31)),'1C TSpersonnel'!$K31+'1C TSpersonnel'!$L31+'1C TSpersonnel'!$M31,0)</f>
        <v>0</v>
      </c>
      <c r="N41" s="644">
        <f t="shared" si="10"/>
        <v>0</v>
      </c>
      <c r="O41" s="645">
        <f>IF($C41=('1C TSpersonnel'!$A31&amp;" "&amp;'1C TSpersonnel'!$B31),'1C TSpersonnel'!U31)</f>
        <v>0</v>
      </c>
      <c r="P41" s="646">
        <f>IF($C41=('1C TSpersonnel'!$A31&amp;" "&amp;'1C TSpersonnel'!$B31),'1C TSpersonnel'!V31)</f>
        <v>0</v>
      </c>
      <c r="Q41" s="646">
        <f>IF($C41=('1C TSpersonnel'!$A31&amp;" "&amp;'1C TSpersonnel'!$B31),'1C TSpersonnel'!W31)</f>
        <v>0</v>
      </c>
      <c r="R41" s="646">
        <f>IF($C41=('1C TSpersonnel'!$A31&amp;" "&amp;'1C TSpersonnel'!$B31),'1C TSpersonnel'!X31)</f>
        <v>0</v>
      </c>
      <c r="S41" s="646">
        <f>IF($C41=('1C TSpersonnel'!$A31&amp;" "&amp;'1C TSpersonnel'!$B31),'1C TSpersonnel'!Y31)</f>
        <v>0</v>
      </c>
      <c r="T41" s="646">
        <f>IF($C41=('1C TSpersonnel'!$A31&amp;" "&amp;'1C TSpersonnel'!$B31),'1C TSpersonnel'!Z31)</f>
        <v>0</v>
      </c>
      <c r="U41" s="646">
        <f>IF($C41=('1C TSpersonnel'!$A31&amp;" "&amp;'1C TSpersonnel'!$B31),'1C TSpersonnel'!AA31)</f>
        <v>0</v>
      </c>
      <c r="V41" s="646">
        <f>IF($C41=('1C TSpersonnel'!$A31&amp;" "&amp;'1C TSpersonnel'!$B31),'1C TSpersonnel'!AB31)</f>
        <v>0</v>
      </c>
      <c r="W41" s="646">
        <f>IF($C41=('1C TSpersonnel'!$A31&amp;" "&amp;'1C TSpersonnel'!$B31),'1C TSpersonnel'!AC31)</f>
        <v>0</v>
      </c>
      <c r="X41" s="646">
        <f>IF($C41=('1C TSpersonnel'!$A31&amp;" "&amp;'1C TSpersonnel'!$B31),'1C TSpersonnel'!AD31)</f>
        <v>0</v>
      </c>
      <c r="Y41" s="646">
        <f>IF($C41=('1C TSpersonnel'!$A31&amp;" "&amp;'1C TSpersonnel'!$B31),'1C TSpersonnel'!AE31)</f>
        <v>0</v>
      </c>
      <c r="Z41" s="646">
        <f>IF($C41=('1C TSpersonnel'!$A31&amp;" "&amp;'1C TSpersonnel'!$B31),'1C TSpersonnel'!AF31)</f>
        <v>0</v>
      </c>
      <c r="AA41" s="646">
        <f>IF($C41=('1C TSpersonnel'!$A31&amp;" "&amp;'1C TSpersonnel'!$B31),'1C TSpersonnel'!AG31)</f>
        <v>0</v>
      </c>
      <c r="AB41" s="646">
        <f>IF($C41=('1C TSpersonnel'!$A31&amp;" "&amp;'1C TSpersonnel'!$B31),'1C TSpersonnel'!AH31)</f>
        <v>0</v>
      </c>
      <c r="AC41" s="646">
        <f>IF($C41=('1C TSpersonnel'!$A31&amp;" "&amp;'1C TSpersonnel'!$B31),'1C TSpersonnel'!AI31)</f>
        <v>0</v>
      </c>
      <c r="AD41" s="646">
        <f>IF($C41=('1C TSpersonnel'!$A31&amp;" "&amp;'1C TSpersonnel'!$B31),'1C TSpersonnel'!AJ31)</f>
        <v>0</v>
      </c>
      <c r="AE41" s="646">
        <f>IF($C41=('1C TSpersonnel'!$A31&amp;" "&amp;'1C TSpersonnel'!$B31),'1C TSpersonnel'!AK31)</f>
        <v>0</v>
      </c>
      <c r="AF41" s="646">
        <f>IF($C41=('1C TSpersonnel'!$A31&amp;" "&amp;'1C TSpersonnel'!$B31),'1C TSpersonnel'!AL31)</f>
        <v>0</v>
      </c>
      <c r="AG41" s="646">
        <f>IF($C41=('1C TSpersonnel'!$A31&amp;" "&amp;'1C TSpersonnel'!$B31),'1C TSpersonnel'!AM31)</f>
        <v>0</v>
      </c>
      <c r="AH41" s="646">
        <f>IF($C41=('1C TSpersonnel'!$A31&amp;" "&amp;'1C TSpersonnel'!$B31),'1C TSpersonnel'!AN31)</f>
        <v>0</v>
      </c>
      <c r="AI41" s="646">
        <f>IF($C41=('1C TSpersonnel'!$A31&amp;" "&amp;'1C TSpersonnel'!$B31),'1C TSpersonnel'!AO31)</f>
        <v>0</v>
      </c>
      <c r="AJ41" s="646">
        <f>IF($C41=('1C TSpersonnel'!$A31&amp;" "&amp;'1C TSpersonnel'!$B31),'1C TSpersonnel'!AP31)</f>
        <v>0</v>
      </c>
      <c r="AK41" s="646">
        <f t="shared" si="9"/>
        <v>0</v>
      </c>
      <c r="AL41" s="646">
        <f t="shared" si="11"/>
        <v>0</v>
      </c>
      <c r="AM41" s="156">
        <f t="shared" si="3"/>
        <v>0</v>
      </c>
      <c r="AN41" s="251">
        <f t="shared" si="4"/>
        <v>0</v>
      </c>
      <c r="AO41" s="154">
        <f t="shared" si="12"/>
        <v>0</v>
      </c>
      <c r="AP41" s="254">
        <f t="shared" si="14"/>
        <v>0</v>
      </c>
      <c r="AQ41" s="260">
        <f t="shared" si="13"/>
        <v>0</v>
      </c>
      <c r="AR41" s="257"/>
      <c r="AS41" s="80"/>
      <c r="AT41" s="27"/>
      <c r="AU41" s="267"/>
      <c r="AV41" s="484"/>
      <c r="AW41" s="484"/>
      <c r="AX41" s="484"/>
      <c r="AY41" s="484"/>
      <c r="AZ41" s="484"/>
    </row>
    <row r="42" spans="1:55">
      <c r="A42" s="815"/>
      <c r="B42" s="168"/>
      <c r="C42" s="22" t="str">
        <f>'1C TSpersonnel'!A32&amp;" "&amp;'1C TSpersonnel'!B32</f>
        <v xml:space="preserve"> </v>
      </c>
      <c r="D42" s="304" t="str">
        <f>IF(E42=0,"",DATEDIF('1C TSpersonnel'!D32,E42,"y"))</f>
        <v/>
      </c>
      <c r="E42" s="71">
        <f>IF(C42&lt;&gt;"",'1C TSpersonnel'!F32,"")</f>
        <v>0</v>
      </c>
      <c r="F42" s="161"/>
      <c r="G42" s="162"/>
      <c r="H42" s="867"/>
      <c r="I42" s="868"/>
      <c r="J42" s="869"/>
      <c r="K42" s="287" t="str">
        <f t="shared" si="7"/>
        <v/>
      </c>
      <c r="L42" s="643">
        <f>IF(AND($K$2="Pôle",C42=('1C TSpersonnel'!A32&amp;" "&amp;'1C TSpersonnel'!B32)),'1C TSpersonnel'!$G32+'1C TSpersonnel'!$H32+'1C TSpersonnel'!$I32+'1C TSpersonnel'!$J32+'1C TSpersonnel'!$N32,'1C TSpersonnel'!$G32+'1C TSpersonnel'!$H32+'1C TSpersonnel'!$I32+'1C TSpersonnel'!$J32+'1C TSpersonnel'!$K32+'1C TSpersonnel'!$L32+'1C TSpersonnel'!$M32+'1C TSpersonnel'!$N32+'1C TSpersonnel'!$O32+'1C TSpersonnel'!$P32+'1C TSpersonnel'!$Q32+'1C TSpersonnel'!$R32)</f>
        <v>0</v>
      </c>
      <c r="M42" s="643">
        <f>IF(AND($K$2="Pôle",C42=('1C TSpersonnel'!A32&amp;" "&amp;'1C TSpersonnel'!B32)),'1C TSpersonnel'!$K32+'1C TSpersonnel'!$L32+'1C TSpersonnel'!$M32,0)</f>
        <v>0</v>
      </c>
      <c r="N42" s="644">
        <f t="shared" si="10"/>
        <v>0</v>
      </c>
      <c r="O42" s="645">
        <f>IF($C42=('1C TSpersonnel'!$A32&amp;" "&amp;'1C TSpersonnel'!$B32),'1C TSpersonnel'!U32)</f>
        <v>0</v>
      </c>
      <c r="P42" s="646">
        <f>IF($C42=('1C TSpersonnel'!$A32&amp;" "&amp;'1C TSpersonnel'!$B32),'1C TSpersonnel'!V32)</f>
        <v>0</v>
      </c>
      <c r="Q42" s="646">
        <f>IF($C42=('1C TSpersonnel'!$A32&amp;" "&amp;'1C TSpersonnel'!$B32),'1C TSpersonnel'!W32)</f>
        <v>0</v>
      </c>
      <c r="R42" s="646">
        <f>IF($C42=('1C TSpersonnel'!$A32&amp;" "&amp;'1C TSpersonnel'!$B32),'1C TSpersonnel'!X32)</f>
        <v>0</v>
      </c>
      <c r="S42" s="646">
        <f>IF($C42=('1C TSpersonnel'!$A32&amp;" "&amp;'1C TSpersonnel'!$B32),'1C TSpersonnel'!Y32)</f>
        <v>0</v>
      </c>
      <c r="T42" s="646">
        <f>IF($C42=('1C TSpersonnel'!$A32&amp;" "&amp;'1C TSpersonnel'!$B32),'1C TSpersonnel'!Z32)</f>
        <v>0</v>
      </c>
      <c r="U42" s="646">
        <f>IF($C42=('1C TSpersonnel'!$A32&amp;" "&amp;'1C TSpersonnel'!$B32),'1C TSpersonnel'!AA32)</f>
        <v>0</v>
      </c>
      <c r="V42" s="646">
        <f>IF($C42=('1C TSpersonnel'!$A32&amp;" "&amp;'1C TSpersonnel'!$B32),'1C TSpersonnel'!AB32)</f>
        <v>0</v>
      </c>
      <c r="W42" s="646">
        <f>IF($C42=('1C TSpersonnel'!$A32&amp;" "&amp;'1C TSpersonnel'!$B32),'1C TSpersonnel'!AC32)</f>
        <v>0</v>
      </c>
      <c r="X42" s="646">
        <f>IF($C42=('1C TSpersonnel'!$A32&amp;" "&amp;'1C TSpersonnel'!$B32),'1C TSpersonnel'!AD32)</f>
        <v>0</v>
      </c>
      <c r="Y42" s="646">
        <f>IF($C42=('1C TSpersonnel'!$A32&amp;" "&amp;'1C TSpersonnel'!$B32),'1C TSpersonnel'!AE32)</f>
        <v>0</v>
      </c>
      <c r="Z42" s="646">
        <f>IF($C42=('1C TSpersonnel'!$A32&amp;" "&amp;'1C TSpersonnel'!$B32),'1C TSpersonnel'!AF32)</f>
        <v>0</v>
      </c>
      <c r="AA42" s="646">
        <f>IF($C42=('1C TSpersonnel'!$A32&amp;" "&amp;'1C TSpersonnel'!$B32),'1C TSpersonnel'!AG32)</f>
        <v>0</v>
      </c>
      <c r="AB42" s="646">
        <f>IF($C42=('1C TSpersonnel'!$A32&amp;" "&amp;'1C TSpersonnel'!$B32),'1C TSpersonnel'!AH32)</f>
        <v>0</v>
      </c>
      <c r="AC42" s="646">
        <f>IF($C42=('1C TSpersonnel'!$A32&amp;" "&amp;'1C TSpersonnel'!$B32),'1C TSpersonnel'!AI32)</f>
        <v>0</v>
      </c>
      <c r="AD42" s="646">
        <f>IF($C42=('1C TSpersonnel'!$A32&amp;" "&amp;'1C TSpersonnel'!$B32),'1C TSpersonnel'!AJ32)</f>
        <v>0</v>
      </c>
      <c r="AE42" s="646">
        <f>IF($C42=('1C TSpersonnel'!$A32&amp;" "&amp;'1C TSpersonnel'!$B32),'1C TSpersonnel'!AK32)</f>
        <v>0</v>
      </c>
      <c r="AF42" s="646">
        <f>IF($C42=('1C TSpersonnel'!$A32&amp;" "&amp;'1C TSpersonnel'!$B32),'1C TSpersonnel'!AL32)</f>
        <v>0</v>
      </c>
      <c r="AG42" s="646">
        <f>IF($C42=('1C TSpersonnel'!$A32&amp;" "&amp;'1C TSpersonnel'!$B32),'1C TSpersonnel'!AM32)</f>
        <v>0</v>
      </c>
      <c r="AH42" s="646">
        <f>IF($C42=('1C TSpersonnel'!$A32&amp;" "&amp;'1C TSpersonnel'!$B32),'1C TSpersonnel'!AN32)</f>
        <v>0</v>
      </c>
      <c r="AI42" s="646">
        <f>IF($C42=('1C TSpersonnel'!$A32&amp;" "&amp;'1C TSpersonnel'!$B32),'1C TSpersonnel'!AO32)</f>
        <v>0</v>
      </c>
      <c r="AJ42" s="646">
        <f>IF($C42=('1C TSpersonnel'!$A32&amp;" "&amp;'1C TSpersonnel'!$B32),'1C TSpersonnel'!AP32)</f>
        <v>0</v>
      </c>
      <c r="AK42" s="646">
        <f t="shared" si="9"/>
        <v>0</v>
      </c>
      <c r="AL42" s="646">
        <f t="shared" si="11"/>
        <v>0</v>
      </c>
      <c r="AM42" s="156">
        <f t="shared" si="3"/>
        <v>0</v>
      </c>
      <c r="AN42" s="251">
        <f t="shared" si="4"/>
        <v>0</v>
      </c>
      <c r="AO42" s="154">
        <f t="shared" si="12"/>
        <v>0</v>
      </c>
      <c r="AP42" s="254">
        <f t="shared" si="14"/>
        <v>0</v>
      </c>
      <c r="AQ42" s="260">
        <f t="shared" si="13"/>
        <v>0</v>
      </c>
      <c r="AR42" s="257"/>
      <c r="AS42" s="80"/>
      <c r="AT42" s="27"/>
      <c r="AU42" s="267"/>
      <c r="AV42" s="484"/>
      <c r="AW42" s="484"/>
      <c r="AX42" s="484"/>
      <c r="AY42" s="484"/>
      <c r="AZ42" s="484"/>
    </row>
    <row r="43" spans="1:55">
      <c r="A43" s="815"/>
      <c r="B43" s="168"/>
      <c r="C43" s="22" t="str">
        <f>'1C TSpersonnel'!A33&amp;" "&amp;'1C TSpersonnel'!B33</f>
        <v xml:space="preserve"> </v>
      </c>
      <c r="D43" s="304" t="str">
        <f>IF(E43=0,"",DATEDIF('1C TSpersonnel'!D33,E43,"y"))</f>
        <v/>
      </c>
      <c r="E43" s="71">
        <f>IF(C43&lt;&gt;"",'1C TSpersonnel'!F33,"")</f>
        <v>0</v>
      </c>
      <c r="F43" s="161"/>
      <c r="G43" s="162"/>
      <c r="H43" s="867"/>
      <c r="I43" s="868"/>
      <c r="J43" s="869"/>
      <c r="K43" s="287" t="str">
        <f t="shared" si="7"/>
        <v/>
      </c>
      <c r="L43" s="643">
        <f>IF(AND($K$2="Pôle",C43=('1C TSpersonnel'!A33&amp;" "&amp;'1C TSpersonnel'!B33)),'1C TSpersonnel'!$G33+'1C TSpersonnel'!$H33+'1C TSpersonnel'!$I33+'1C TSpersonnel'!$J33+'1C TSpersonnel'!$N33,'1C TSpersonnel'!$G33+'1C TSpersonnel'!$H33+'1C TSpersonnel'!$I33+'1C TSpersonnel'!$J33+'1C TSpersonnel'!$K33+'1C TSpersonnel'!$L33+'1C TSpersonnel'!$M33+'1C TSpersonnel'!$N33+'1C TSpersonnel'!$O33+'1C TSpersonnel'!$P33+'1C TSpersonnel'!$Q33+'1C TSpersonnel'!$R33)</f>
        <v>0</v>
      </c>
      <c r="M43" s="643">
        <f>IF(AND($K$2="Pôle",C43=('1C TSpersonnel'!A33&amp;" "&amp;'1C TSpersonnel'!B33)),'1C TSpersonnel'!$K33+'1C TSpersonnel'!$L33+'1C TSpersonnel'!$M33,0)</f>
        <v>0</v>
      </c>
      <c r="N43" s="644">
        <f t="shared" si="10"/>
        <v>0</v>
      </c>
      <c r="O43" s="645">
        <f>IF($C43=('1C TSpersonnel'!$A33&amp;" "&amp;'1C TSpersonnel'!$B33),'1C TSpersonnel'!U33)</f>
        <v>0</v>
      </c>
      <c r="P43" s="646">
        <f>IF($C43=('1C TSpersonnel'!$A33&amp;" "&amp;'1C TSpersonnel'!$B33),'1C TSpersonnel'!V33)</f>
        <v>0</v>
      </c>
      <c r="Q43" s="646">
        <f>IF($C43=('1C TSpersonnel'!$A33&amp;" "&amp;'1C TSpersonnel'!$B33),'1C TSpersonnel'!W33)</f>
        <v>0</v>
      </c>
      <c r="R43" s="646">
        <f>IF($C43=('1C TSpersonnel'!$A33&amp;" "&amp;'1C TSpersonnel'!$B33),'1C TSpersonnel'!X33)</f>
        <v>0</v>
      </c>
      <c r="S43" s="646">
        <f>IF($C43=('1C TSpersonnel'!$A33&amp;" "&amp;'1C TSpersonnel'!$B33),'1C TSpersonnel'!Y33)</f>
        <v>0</v>
      </c>
      <c r="T43" s="646">
        <f>IF($C43=('1C TSpersonnel'!$A33&amp;" "&amp;'1C TSpersonnel'!$B33),'1C TSpersonnel'!Z33)</f>
        <v>0</v>
      </c>
      <c r="U43" s="646">
        <f>IF($C43=('1C TSpersonnel'!$A33&amp;" "&amp;'1C TSpersonnel'!$B33),'1C TSpersonnel'!AA33)</f>
        <v>0</v>
      </c>
      <c r="V43" s="646">
        <f>IF($C43=('1C TSpersonnel'!$A33&amp;" "&amp;'1C TSpersonnel'!$B33),'1C TSpersonnel'!AB33)</f>
        <v>0</v>
      </c>
      <c r="W43" s="646">
        <f>IF($C43=('1C TSpersonnel'!$A33&amp;" "&amp;'1C TSpersonnel'!$B33),'1C TSpersonnel'!AC33)</f>
        <v>0</v>
      </c>
      <c r="X43" s="646">
        <f>IF($C43=('1C TSpersonnel'!$A33&amp;" "&amp;'1C TSpersonnel'!$B33),'1C TSpersonnel'!AD33)</f>
        <v>0</v>
      </c>
      <c r="Y43" s="646">
        <f>IF($C43=('1C TSpersonnel'!$A33&amp;" "&amp;'1C TSpersonnel'!$B33),'1C TSpersonnel'!AE33)</f>
        <v>0</v>
      </c>
      <c r="Z43" s="646">
        <f>IF($C43=('1C TSpersonnel'!$A33&amp;" "&amp;'1C TSpersonnel'!$B33),'1C TSpersonnel'!AF33)</f>
        <v>0</v>
      </c>
      <c r="AA43" s="646">
        <f>IF($C43=('1C TSpersonnel'!$A33&amp;" "&amp;'1C TSpersonnel'!$B33),'1C TSpersonnel'!AG33)</f>
        <v>0</v>
      </c>
      <c r="AB43" s="646">
        <f>IF($C43=('1C TSpersonnel'!$A33&amp;" "&amp;'1C TSpersonnel'!$B33),'1C TSpersonnel'!AH33)</f>
        <v>0</v>
      </c>
      <c r="AC43" s="646">
        <f>IF($C43=('1C TSpersonnel'!$A33&amp;" "&amp;'1C TSpersonnel'!$B33),'1C TSpersonnel'!AI33)</f>
        <v>0</v>
      </c>
      <c r="AD43" s="646">
        <f>IF($C43=('1C TSpersonnel'!$A33&amp;" "&amp;'1C TSpersonnel'!$B33),'1C TSpersonnel'!AJ33)</f>
        <v>0</v>
      </c>
      <c r="AE43" s="646">
        <f>IF($C43=('1C TSpersonnel'!$A33&amp;" "&amp;'1C TSpersonnel'!$B33),'1C TSpersonnel'!AK33)</f>
        <v>0</v>
      </c>
      <c r="AF43" s="646">
        <f>IF($C43=('1C TSpersonnel'!$A33&amp;" "&amp;'1C TSpersonnel'!$B33),'1C TSpersonnel'!AL33)</f>
        <v>0</v>
      </c>
      <c r="AG43" s="646">
        <f>IF($C43=('1C TSpersonnel'!$A33&amp;" "&amp;'1C TSpersonnel'!$B33),'1C TSpersonnel'!AM33)</f>
        <v>0</v>
      </c>
      <c r="AH43" s="646">
        <f>IF($C43=('1C TSpersonnel'!$A33&amp;" "&amp;'1C TSpersonnel'!$B33),'1C TSpersonnel'!AN33)</f>
        <v>0</v>
      </c>
      <c r="AI43" s="646">
        <f>IF($C43=('1C TSpersonnel'!$A33&amp;" "&amp;'1C TSpersonnel'!$B33),'1C TSpersonnel'!AO33)</f>
        <v>0</v>
      </c>
      <c r="AJ43" s="646">
        <f>IF($C43=('1C TSpersonnel'!$A33&amp;" "&amp;'1C TSpersonnel'!$B33),'1C TSpersonnel'!AP33)</f>
        <v>0</v>
      </c>
      <c r="AK43" s="646">
        <f t="shared" si="9"/>
        <v>0</v>
      </c>
      <c r="AL43" s="646">
        <f t="shared" si="11"/>
        <v>0</v>
      </c>
      <c r="AM43" s="156">
        <f t="shared" si="3"/>
        <v>0</v>
      </c>
      <c r="AN43" s="251">
        <f t="shared" si="4"/>
        <v>0</v>
      </c>
      <c r="AO43" s="154">
        <f t="shared" si="12"/>
        <v>0</v>
      </c>
      <c r="AP43" s="254">
        <f t="shared" si="14"/>
        <v>0</v>
      </c>
      <c r="AQ43" s="260">
        <f t="shared" si="13"/>
        <v>0</v>
      </c>
      <c r="AR43" s="257"/>
      <c r="AS43" s="80"/>
      <c r="AT43" s="27"/>
      <c r="AU43" s="267"/>
      <c r="AV43" s="484"/>
      <c r="AW43" s="484"/>
      <c r="AX43" s="484"/>
      <c r="AY43" s="484"/>
      <c r="AZ43" s="484"/>
    </row>
    <row r="44" spans="1:55">
      <c r="A44" s="815"/>
      <c r="B44" s="168"/>
      <c r="C44" s="22" t="str">
        <f>'1C TSpersonnel'!A34&amp;" "&amp;'1C TSpersonnel'!B34</f>
        <v xml:space="preserve"> </v>
      </c>
      <c r="D44" s="304" t="str">
        <f>IF(E44=0,"",DATEDIF('1C TSpersonnel'!D34,E44,"y"))</f>
        <v/>
      </c>
      <c r="E44" s="71">
        <f>IF(C44&lt;&gt;"",'1C TSpersonnel'!F34,"")</f>
        <v>0</v>
      </c>
      <c r="F44" s="161"/>
      <c r="G44" s="162"/>
      <c r="H44" s="867"/>
      <c r="I44" s="868"/>
      <c r="J44" s="869"/>
      <c r="K44" s="287" t="str">
        <f t="shared" si="7"/>
        <v/>
      </c>
      <c r="L44" s="643">
        <f>IF(AND($K$2="Pôle",C44=('1C TSpersonnel'!A34&amp;" "&amp;'1C TSpersonnel'!B34)),'1C TSpersonnel'!$G34+'1C TSpersonnel'!$H34+'1C TSpersonnel'!$I34+'1C TSpersonnel'!$J34+'1C TSpersonnel'!$N34,'1C TSpersonnel'!$G34+'1C TSpersonnel'!$H34+'1C TSpersonnel'!$I34+'1C TSpersonnel'!$J34+'1C TSpersonnel'!$K34+'1C TSpersonnel'!$L34+'1C TSpersonnel'!$M34+'1C TSpersonnel'!$N34+'1C TSpersonnel'!$O34+'1C TSpersonnel'!$P34+'1C TSpersonnel'!$Q34+'1C TSpersonnel'!$R34)</f>
        <v>0</v>
      </c>
      <c r="M44" s="643">
        <f>IF(AND($K$2="Pôle",C44=('1C TSpersonnel'!A34&amp;" "&amp;'1C TSpersonnel'!B34)),'1C TSpersonnel'!$K34+'1C TSpersonnel'!$L34+'1C TSpersonnel'!$M34,0)</f>
        <v>0</v>
      </c>
      <c r="N44" s="644">
        <f t="shared" si="10"/>
        <v>0</v>
      </c>
      <c r="O44" s="645">
        <f>IF($C44=('1C TSpersonnel'!$A34&amp;" "&amp;'1C TSpersonnel'!$B34),'1C TSpersonnel'!U34)</f>
        <v>0</v>
      </c>
      <c r="P44" s="646">
        <f>IF($C44=('1C TSpersonnel'!$A34&amp;" "&amp;'1C TSpersonnel'!$B34),'1C TSpersonnel'!V34)</f>
        <v>0</v>
      </c>
      <c r="Q44" s="646">
        <f>IF($C44=('1C TSpersonnel'!$A34&amp;" "&amp;'1C TSpersonnel'!$B34),'1C TSpersonnel'!W34)</f>
        <v>0</v>
      </c>
      <c r="R44" s="646">
        <f>IF($C44=('1C TSpersonnel'!$A34&amp;" "&amp;'1C TSpersonnel'!$B34),'1C TSpersonnel'!X34)</f>
        <v>0</v>
      </c>
      <c r="S44" s="646">
        <f>IF($C44=('1C TSpersonnel'!$A34&amp;" "&amp;'1C TSpersonnel'!$B34),'1C TSpersonnel'!Y34)</f>
        <v>0</v>
      </c>
      <c r="T44" s="646">
        <f>IF($C44=('1C TSpersonnel'!$A34&amp;" "&amp;'1C TSpersonnel'!$B34),'1C TSpersonnel'!Z34)</f>
        <v>0</v>
      </c>
      <c r="U44" s="646">
        <f>IF($C44=('1C TSpersonnel'!$A34&amp;" "&amp;'1C TSpersonnel'!$B34),'1C TSpersonnel'!AA34)</f>
        <v>0</v>
      </c>
      <c r="V44" s="646">
        <f>IF($C44=('1C TSpersonnel'!$A34&amp;" "&amp;'1C TSpersonnel'!$B34),'1C TSpersonnel'!AB34)</f>
        <v>0</v>
      </c>
      <c r="W44" s="646">
        <f>IF($C44=('1C TSpersonnel'!$A34&amp;" "&amp;'1C TSpersonnel'!$B34),'1C TSpersonnel'!AC34)</f>
        <v>0</v>
      </c>
      <c r="X44" s="646">
        <f>IF($C44=('1C TSpersonnel'!$A34&amp;" "&amp;'1C TSpersonnel'!$B34),'1C TSpersonnel'!AD34)</f>
        <v>0</v>
      </c>
      <c r="Y44" s="646">
        <f>IF($C44=('1C TSpersonnel'!$A34&amp;" "&amp;'1C TSpersonnel'!$B34),'1C TSpersonnel'!AE34)</f>
        <v>0</v>
      </c>
      <c r="Z44" s="646">
        <f>IF($C44=('1C TSpersonnel'!$A34&amp;" "&amp;'1C TSpersonnel'!$B34),'1C TSpersonnel'!AF34)</f>
        <v>0</v>
      </c>
      <c r="AA44" s="646">
        <f>IF($C44=('1C TSpersonnel'!$A34&amp;" "&amp;'1C TSpersonnel'!$B34),'1C TSpersonnel'!AG34)</f>
        <v>0</v>
      </c>
      <c r="AB44" s="646">
        <f>IF($C44=('1C TSpersonnel'!$A34&amp;" "&amp;'1C TSpersonnel'!$B34),'1C TSpersonnel'!AH34)</f>
        <v>0</v>
      </c>
      <c r="AC44" s="646">
        <f>IF($C44=('1C TSpersonnel'!$A34&amp;" "&amp;'1C TSpersonnel'!$B34),'1C TSpersonnel'!AI34)</f>
        <v>0</v>
      </c>
      <c r="AD44" s="646">
        <f>IF($C44=('1C TSpersonnel'!$A34&amp;" "&amp;'1C TSpersonnel'!$B34),'1C TSpersonnel'!AJ34)</f>
        <v>0</v>
      </c>
      <c r="AE44" s="646">
        <f>IF($C44=('1C TSpersonnel'!$A34&amp;" "&amp;'1C TSpersonnel'!$B34),'1C TSpersonnel'!AK34)</f>
        <v>0</v>
      </c>
      <c r="AF44" s="646">
        <f>IF($C44=('1C TSpersonnel'!$A34&amp;" "&amp;'1C TSpersonnel'!$B34),'1C TSpersonnel'!AL34)</f>
        <v>0</v>
      </c>
      <c r="AG44" s="646">
        <f>IF($C44=('1C TSpersonnel'!$A34&amp;" "&amp;'1C TSpersonnel'!$B34),'1C TSpersonnel'!AM34)</f>
        <v>0</v>
      </c>
      <c r="AH44" s="646">
        <f>IF($C44=('1C TSpersonnel'!$A34&amp;" "&amp;'1C TSpersonnel'!$B34),'1C TSpersonnel'!AN34)</f>
        <v>0</v>
      </c>
      <c r="AI44" s="646">
        <f>IF($C44=('1C TSpersonnel'!$A34&amp;" "&amp;'1C TSpersonnel'!$B34),'1C TSpersonnel'!AO34)</f>
        <v>0</v>
      </c>
      <c r="AJ44" s="646">
        <f>IF($C44=('1C TSpersonnel'!$A34&amp;" "&amp;'1C TSpersonnel'!$B34),'1C TSpersonnel'!AP34)</f>
        <v>0</v>
      </c>
      <c r="AK44" s="646">
        <f t="shared" si="9"/>
        <v>0</v>
      </c>
      <c r="AL44" s="646">
        <f t="shared" si="11"/>
        <v>0</v>
      </c>
      <c r="AM44" s="156">
        <f t="shared" si="3"/>
        <v>0</v>
      </c>
      <c r="AN44" s="251">
        <f t="shared" si="4"/>
        <v>0</v>
      </c>
      <c r="AO44" s="154">
        <f t="shared" si="12"/>
        <v>0</v>
      </c>
      <c r="AP44" s="254">
        <f t="shared" si="14"/>
        <v>0</v>
      </c>
      <c r="AQ44" s="260">
        <f t="shared" si="13"/>
        <v>0</v>
      </c>
      <c r="AR44" s="257"/>
      <c r="AS44" s="80"/>
      <c r="AT44" s="27"/>
      <c r="AU44" s="267"/>
      <c r="AV44" s="484"/>
      <c r="AW44" s="484"/>
      <c r="AX44" s="484"/>
      <c r="AY44" s="484"/>
      <c r="AZ44" s="484"/>
    </row>
    <row r="45" spans="1:55">
      <c r="A45" s="815"/>
      <c r="B45" s="168"/>
      <c r="C45" s="22" t="str">
        <f>'1C TSpersonnel'!A35&amp;" "&amp;'1C TSpersonnel'!B35</f>
        <v xml:space="preserve"> </v>
      </c>
      <c r="D45" s="304" t="str">
        <f>IF(E45=0,"",DATEDIF('1C TSpersonnel'!D35,E45,"y"))</f>
        <v/>
      </c>
      <c r="E45" s="71">
        <f>IF(C45&lt;&gt;"",'1C TSpersonnel'!F35,"")</f>
        <v>0</v>
      </c>
      <c r="F45" s="161"/>
      <c r="G45" s="162"/>
      <c r="H45" s="867"/>
      <c r="I45" s="868"/>
      <c r="J45" s="869"/>
      <c r="K45" s="287" t="str">
        <f t="shared" si="7"/>
        <v/>
      </c>
      <c r="L45" s="643">
        <f>IF(AND($K$2="Pôle",C45=('1C TSpersonnel'!A35&amp;" "&amp;'1C TSpersonnel'!B35)),'1C TSpersonnel'!$G35+'1C TSpersonnel'!$H35+'1C TSpersonnel'!$I35+'1C TSpersonnel'!$J35+'1C TSpersonnel'!$N35,'1C TSpersonnel'!$G35+'1C TSpersonnel'!$H35+'1C TSpersonnel'!$I35+'1C TSpersonnel'!$J35+'1C TSpersonnel'!$K35+'1C TSpersonnel'!$L35+'1C TSpersonnel'!$M35+'1C TSpersonnel'!$N35+'1C TSpersonnel'!$O35+'1C TSpersonnel'!$P35+'1C TSpersonnel'!$Q35+'1C TSpersonnel'!$R35)</f>
        <v>0</v>
      </c>
      <c r="M45" s="643">
        <f>IF(AND($K$2="Pôle",C45=('1C TSpersonnel'!A35&amp;" "&amp;'1C TSpersonnel'!B35)),'1C TSpersonnel'!$K35+'1C TSpersonnel'!$L35+'1C TSpersonnel'!$M35,0)</f>
        <v>0</v>
      </c>
      <c r="N45" s="644">
        <f t="shared" si="10"/>
        <v>0</v>
      </c>
      <c r="O45" s="645">
        <f>IF($C45=('1C TSpersonnel'!$A35&amp;" "&amp;'1C TSpersonnel'!$B35),'1C TSpersonnel'!U35)</f>
        <v>0</v>
      </c>
      <c r="P45" s="646">
        <f>IF($C45=('1C TSpersonnel'!$A35&amp;" "&amp;'1C TSpersonnel'!$B35),'1C TSpersonnel'!V35)</f>
        <v>0</v>
      </c>
      <c r="Q45" s="646">
        <f>IF($C45=('1C TSpersonnel'!$A35&amp;" "&amp;'1C TSpersonnel'!$B35),'1C TSpersonnel'!W35)</f>
        <v>0</v>
      </c>
      <c r="R45" s="646">
        <f>IF($C45=('1C TSpersonnel'!$A35&amp;" "&amp;'1C TSpersonnel'!$B35),'1C TSpersonnel'!X35)</f>
        <v>0</v>
      </c>
      <c r="S45" s="646">
        <f>IF($C45=('1C TSpersonnel'!$A35&amp;" "&amp;'1C TSpersonnel'!$B35),'1C TSpersonnel'!Y35)</f>
        <v>0</v>
      </c>
      <c r="T45" s="646">
        <f>IF($C45=('1C TSpersonnel'!$A35&amp;" "&amp;'1C TSpersonnel'!$B35),'1C TSpersonnel'!Z35)</f>
        <v>0</v>
      </c>
      <c r="U45" s="646">
        <f>IF($C45=('1C TSpersonnel'!$A35&amp;" "&amp;'1C TSpersonnel'!$B35),'1C TSpersonnel'!AA35)</f>
        <v>0</v>
      </c>
      <c r="V45" s="646">
        <f>IF($C45=('1C TSpersonnel'!$A35&amp;" "&amp;'1C TSpersonnel'!$B35),'1C TSpersonnel'!AB35)</f>
        <v>0</v>
      </c>
      <c r="W45" s="646">
        <f>IF($C45=('1C TSpersonnel'!$A35&amp;" "&amp;'1C TSpersonnel'!$B35),'1C TSpersonnel'!AC35)</f>
        <v>0</v>
      </c>
      <c r="X45" s="646">
        <f>IF($C45=('1C TSpersonnel'!$A35&amp;" "&amp;'1C TSpersonnel'!$B35),'1C TSpersonnel'!AD35)</f>
        <v>0</v>
      </c>
      <c r="Y45" s="646">
        <f>IF($C45=('1C TSpersonnel'!$A35&amp;" "&amp;'1C TSpersonnel'!$B35),'1C TSpersonnel'!AE35)</f>
        <v>0</v>
      </c>
      <c r="Z45" s="646">
        <f>IF($C45=('1C TSpersonnel'!$A35&amp;" "&amp;'1C TSpersonnel'!$B35),'1C TSpersonnel'!AF35)</f>
        <v>0</v>
      </c>
      <c r="AA45" s="646">
        <f>IF($C45=('1C TSpersonnel'!$A35&amp;" "&amp;'1C TSpersonnel'!$B35),'1C TSpersonnel'!AG35)</f>
        <v>0</v>
      </c>
      <c r="AB45" s="646">
        <f>IF($C45=('1C TSpersonnel'!$A35&amp;" "&amp;'1C TSpersonnel'!$B35),'1C TSpersonnel'!AH35)</f>
        <v>0</v>
      </c>
      <c r="AC45" s="646">
        <f>IF($C45=('1C TSpersonnel'!$A35&amp;" "&amp;'1C TSpersonnel'!$B35),'1C TSpersonnel'!AI35)</f>
        <v>0</v>
      </c>
      <c r="AD45" s="646">
        <f>IF($C45=('1C TSpersonnel'!$A35&amp;" "&amp;'1C TSpersonnel'!$B35),'1C TSpersonnel'!AJ35)</f>
        <v>0</v>
      </c>
      <c r="AE45" s="646">
        <f>IF($C45=('1C TSpersonnel'!$A35&amp;" "&amp;'1C TSpersonnel'!$B35),'1C TSpersonnel'!AK35)</f>
        <v>0</v>
      </c>
      <c r="AF45" s="646">
        <f>IF($C45=('1C TSpersonnel'!$A35&amp;" "&amp;'1C TSpersonnel'!$B35),'1C TSpersonnel'!AL35)</f>
        <v>0</v>
      </c>
      <c r="AG45" s="646">
        <f>IF($C45=('1C TSpersonnel'!$A35&amp;" "&amp;'1C TSpersonnel'!$B35),'1C TSpersonnel'!AM35)</f>
        <v>0</v>
      </c>
      <c r="AH45" s="646">
        <f>IF($C45=('1C TSpersonnel'!$A35&amp;" "&amp;'1C TSpersonnel'!$B35),'1C TSpersonnel'!AN35)</f>
        <v>0</v>
      </c>
      <c r="AI45" s="646">
        <f>IF($C45=('1C TSpersonnel'!$A35&amp;" "&amp;'1C TSpersonnel'!$B35),'1C TSpersonnel'!AO35)</f>
        <v>0</v>
      </c>
      <c r="AJ45" s="646">
        <f>IF($C45=('1C TSpersonnel'!$A35&amp;" "&amp;'1C TSpersonnel'!$B35),'1C TSpersonnel'!AP35)</f>
        <v>0</v>
      </c>
      <c r="AK45" s="646">
        <f t="shared" si="9"/>
        <v>0</v>
      </c>
      <c r="AL45" s="646">
        <f t="shared" si="11"/>
        <v>0</v>
      </c>
      <c r="AM45" s="156">
        <f t="shared" si="3"/>
        <v>0</v>
      </c>
      <c r="AN45" s="251">
        <f t="shared" si="4"/>
        <v>0</v>
      </c>
      <c r="AO45" s="154">
        <f t="shared" si="12"/>
        <v>0</v>
      </c>
      <c r="AP45" s="254">
        <f t="shared" si="14"/>
        <v>0</v>
      </c>
      <c r="AQ45" s="260">
        <f t="shared" si="13"/>
        <v>0</v>
      </c>
      <c r="AR45" s="257"/>
      <c r="AS45" s="80"/>
      <c r="AT45" s="27"/>
      <c r="AU45" s="267"/>
      <c r="AV45" s="484"/>
      <c r="AW45" s="484"/>
      <c r="AX45" s="484"/>
      <c r="AY45" s="484"/>
      <c r="AZ45" s="484"/>
    </row>
    <row r="46" spans="1:55">
      <c r="A46" s="815"/>
      <c r="B46" s="168"/>
      <c r="C46" s="22" t="str">
        <f>'1C TSpersonnel'!A36&amp;" "&amp;'1C TSpersonnel'!B36</f>
        <v xml:space="preserve"> </v>
      </c>
      <c r="D46" s="304" t="str">
        <f>IF(E46=0,"",DATEDIF('1C TSpersonnel'!D36,E46,"y"))</f>
        <v/>
      </c>
      <c r="E46" s="71">
        <f>IF(C46&lt;&gt;"",'1C TSpersonnel'!F36,"")</f>
        <v>0</v>
      </c>
      <c r="F46" s="161"/>
      <c r="G46" s="162"/>
      <c r="H46" s="867"/>
      <c r="I46" s="868"/>
      <c r="J46" s="869"/>
      <c r="K46" s="287" t="str">
        <f t="shared" si="7"/>
        <v/>
      </c>
      <c r="L46" s="643">
        <f>IF(AND($K$2="Pôle",C46=('1C TSpersonnel'!A36&amp;" "&amp;'1C TSpersonnel'!B36)),'1C TSpersonnel'!$G36+'1C TSpersonnel'!$H36+'1C TSpersonnel'!$I36+'1C TSpersonnel'!$J36+'1C TSpersonnel'!$N36,'1C TSpersonnel'!$G36+'1C TSpersonnel'!$H36+'1C TSpersonnel'!$I36+'1C TSpersonnel'!$J36+'1C TSpersonnel'!$K36+'1C TSpersonnel'!$L36+'1C TSpersonnel'!$M36+'1C TSpersonnel'!$N36+'1C TSpersonnel'!$O36+'1C TSpersonnel'!$P36+'1C TSpersonnel'!$Q36+'1C TSpersonnel'!$R36)</f>
        <v>0</v>
      </c>
      <c r="M46" s="643">
        <f>IF(AND($K$2="Pôle",C46=('1C TSpersonnel'!A36&amp;" "&amp;'1C TSpersonnel'!B36)),'1C TSpersonnel'!$K36+'1C TSpersonnel'!$L36+'1C TSpersonnel'!$M36,0)</f>
        <v>0</v>
      </c>
      <c r="N46" s="644">
        <f>L46+M46</f>
        <v>0</v>
      </c>
      <c r="O46" s="645">
        <f>IF($C46=('1C TSpersonnel'!$A36&amp;" "&amp;'1C TSpersonnel'!$B36),'1C TSpersonnel'!U36)</f>
        <v>0</v>
      </c>
      <c r="P46" s="646">
        <f>IF($C46=('1C TSpersonnel'!$A36&amp;" "&amp;'1C TSpersonnel'!$B36),'1C TSpersonnel'!V36)</f>
        <v>0</v>
      </c>
      <c r="Q46" s="646">
        <f>IF($C46=('1C TSpersonnel'!$A36&amp;" "&amp;'1C TSpersonnel'!$B36),'1C TSpersonnel'!W36)</f>
        <v>0</v>
      </c>
      <c r="R46" s="646">
        <f>IF($C46=('1C TSpersonnel'!$A36&amp;" "&amp;'1C TSpersonnel'!$B36),'1C TSpersonnel'!X36)</f>
        <v>0</v>
      </c>
      <c r="S46" s="646">
        <f>IF($C46=('1C TSpersonnel'!$A36&amp;" "&amp;'1C TSpersonnel'!$B36),'1C TSpersonnel'!Y36)</f>
        <v>0</v>
      </c>
      <c r="T46" s="646">
        <f>IF($C46=('1C TSpersonnel'!$A36&amp;" "&amp;'1C TSpersonnel'!$B36),'1C TSpersonnel'!Z36)</f>
        <v>0</v>
      </c>
      <c r="U46" s="646">
        <f>IF($C46=('1C TSpersonnel'!$A36&amp;" "&amp;'1C TSpersonnel'!$B36),'1C TSpersonnel'!AA36)</f>
        <v>0</v>
      </c>
      <c r="V46" s="646">
        <f>IF($C46=('1C TSpersonnel'!$A36&amp;" "&amp;'1C TSpersonnel'!$B36),'1C TSpersonnel'!AB36)</f>
        <v>0</v>
      </c>
      <c r="W46" s="646">
        <f>IF($C46=('1C TSpersonnel'!$A36&amp;" "&amp;'1C TSpersonnel'!$B36),'1C TSpersonnel'!AC36)</f>
        <v>0</v>
      </c>
      <c r="X46" s="646">
        <f>IF($C46=('1C TSpersonnel'!$A36&amp;" "&amp;'1C TSpersonnel'!$B36),'1C TSpersonnel'!AD36)</f>
        <v>0</v>
      </c>
      <c r="Y46" s="646">
        <f>IF($C46=('1C TSpersonnel'!$A36&amp;" "&amp;'1C TSpersonnel'!$B36),'1C TSpersonnel'!AE36)</f>
        <v>0</v>
      </c>
      <c r="Z46" s="646">
        <f>IF($C46=('1C TSpersonnel'!$A36&amp;" "&amp;'1C TSpersonnel'!$B36),'1C TSpersonnel'!AF36)</f>
        <v>0</v>
      </c>
      <c r="AA46" s="646">
        <f>IF($C46=('1C TSpersonnel'!$A36&amp;" "&amp;'1C TSpersonnel'!$B36),'1C TSpersonnel'!AG36)</f>
        <v>0</v>
      </c>
      <c r="AB46" s="646">
        <f>IF($C46=('1C TSpersonnel'!$A36&amp;" "&amp;'1C TSpersonnel'!$B36),'1C TSpersonnel'!AH36)</f>
        <v>0</v>
      </c>
      <c r="AC46" s="646">
        <f>IF($C46=('1C TSpersonnel'!$A36&amp;" "&amp;'1C TSpersonnel'!$B36),'1C TSpersonnel'!AI36)</f>
        <v>0</v>
      </c>
      <c r="AD46" s="646">
        <f>IF($C46=('1C TSpersonnel'!$A36&amp;" "&amp;'1C TSpersonnel'!$B36),'1C TSpersonnel'!AJ36)</f>
        <v>0</v>
      </c>
      <c r="AE46" s="646">
        <f>IF($C46=('1C TSpersonnel'!$A36&amp;" "&amp;'1C TSpersonnel'!$B36),'1C TSpersonnel'!AK36)</f>
        <v>0</v>
      </c>
      <c r="AF46" s="646">
        <f>IF($C46=('1C TSpersonnel'!$A36&amp;" "&amp;'1C TSpersonnel'!$B36),'1C TSpersonnel'!AL36)</f>
        <v>0</v>
      </c>
      <c r="AG46" s="646">
        <f>IF($C46=('1C TSpersonnel'!$A36&amp;" "&amp;'1C TSpersonnel'!$B36),'1C TSpersonnel'!AM36)</f>
        <v>0</v>
      </c>
      <c r="AH46" s="646">
        <f>IF($C46=('1C TSpersonnel'!$A36&amp;" "&amp;'1C TSpersonnel'!$B36),'1C TSpersonnel'!AN36)</f>
        <v>0</v>
      </c>
      <c r="AI46" s="646">
        <f>IF($C46=('1C TSpersonnel'!$A36&amp;" "&amp;'1C TSpersonnel'!$B36),'1C TSpersonnel'!AO36)</f>
        <v>0</v>
      </c>
      <c r="AJ46" s="646">
        <f>IF($C46=('1C TSpersonnel'!$A36&amp;" "&amp;'1C TSpersonnel'!$B36),'1C TSpersonnel'!AP36)</f>
        <v>0</v>
      </c>
      <c r="AK46" s="646">
        <f t="shared" si="9"/>
        <v>0</v>
      </c>
      <c r="AL46" s="646">
        <f t="shared" si="11"/>
        <v>0</v>
      </c>
      <c r="AM46" s="156">
        <f t="shared" si="3"/>
        <v>0</v>
      </c>
      <c r="AN46" s="251">
        <f t="shared" si="4"/>
        <v>0</v>
      </c>
      <c r="AO46" s="154">
        <f t="shared" ref="AO46:AO67" si="15">AM46+AN46</f>
        <v>0</v>
      </c>
      <c r="AP46" s="254">
        <f t="shared" ref="AP46:AP56" si="16">IF(L46=0,0,AM46-AR46)</f>
        <v>0</v>
      </c>
      <c r="AQ46" s="260">
        <f t="shared" si="13"/>
        <v>0</v>
      </c>
      <c r="AR46" s="257"/>
      <c r="AS46" s="80"/>
      <c r="AT46" s="27"/>
      <c r="AU46" s="267"/>
      <c r="AV46" s="484"/>
      <c r="AW46" s="484"/>
      <c r="AX46" s="484"/>
      <c r="AY46" s="484"/>
      <c r="AZ46" s="484"/>
      <c r="BC46" s="1"/>
    </row>
    <row r="47" spans="1:55">
      <c r="A47" s="815"/>
      <c r="B47" s="168"/>
      <c r="C47" s="22" t="str">
        <f>'1C TSpersonnel'!A37&amp;" "&amp;'1C TSpersonnel'!B37</f>
        <v xml:space="preserve"> </v>
      </c>
      <c r="D47" s="304" t="str">
        <f>IF(E47=0,"",DATEDIF('1C TSpersonnel'!D37,E47,"y"))</f>
        <v/>
      </c>
      <c r="E47" s="71">
        <f>IF(C47&lt;&gt;"",'1C TSpersonnel'!F37,"")</f>
        <v>0</v>
      </c>
      <c r="F47" s="161"/>
      <c r="G47" s="162"/>
      <c r="H47" s="867"/>
      <c r="I47" s="868"/>
      <c r="J47" s="869"/>
      <c r="K47" s="287" t="str">
        <f t="shared" si="7"/>
        <v/>
      </c>
      <c r="L47" s="643">
        <f>IF(AND($K$2="Pôle",C47=('1C TSpersonnel'!A37&amp;" "&amp;'1C TSpersonnel'!B37)),'1C TSpersonnel'!$G37+'1C TSpersonnel'!$H37+'1C TSpersonnel'!$I37+'1C TSpersonnel'!$J37+'1C TSpersonnel'!$N37,'1C TSpersonnel'!$G37+'1C TSpersonnel'!$H37+'1C TSpersonnel'!$I37+'1C TSpersonnel'!$J37+'1C TSpersonnel'!$K37+'1C TSpersonnel'!$L37+'1C TSpersonnel'!$M37+'1C TSpersonnel'!$N37+'1C TSpersonnel'!$O37+'1C TSpersonnel'!$P37+'1C TSpersonnel'!$Q37+'1C TSpersonnel'!$R37)</f>
        <v>0</v>
      </c>
      <c r="M47" s="643">
        <f>IF(AND($K$2="Pôle",C47=('1C TSpersonnel'!A37&amp;" "&amp;'1C TSpersonnel'!B37)),'1C TSpersonnel'!$K37+'1C TSpersonnel'!$L37+'1C TSpersonnel'!$M37,0)</f>
        <v>0</v>
      </c>
      <c r="N47" s="644">
        <f t="shared" ref="N47:N67" si="17">L47+M47</f>
        <v>0</v>
      </c>
      <c r="O47" s="645">
        <f>IF($C47=('1C TSpersonnel'!$A37&amp;" "&amp;'1C TSpersonnel'!$B37),'1C TSpersonnel'!U37)</f>
        <v>0</v>
      </c>
      <c r="P47" s="646">
        <f>IF($C47=('1C TSpersonnel'!$A37&amp;" "&amp;'1C TSpersonnel'!$B37),'1C TSpersonnel'!V37)</f>
        <v>0</v>
      </c>
      <c r="Q47" s="646">
        <f>IF($C47=('1C TSpersonnel'!$A37&amp;" "&amp;'1C TSpersonnel'!$B37),'1C TSpersonnel'!W37)</f>
        <v>0</v>
      </c>
      <c r="R47" s="646">
        <f>IF($C47=('1C TSpersonnel'!$A37&amp;" "&amp;'1C TSpersonnel'!$B37),'1C TSpersonnel'!X37)</f>
        <v>0</v>
      </c>
      <c r="S47" s="646">
        <f>IF($C47=('1C TSpersonnel'!$A37&amp;" "&amp;'1C TSpersonnel'!$B37),'1C TSpersonnel'!Y37)</f>
        <v>0</v>
      </c>
      <c r="T47" s="646">
        <f>IF($C47=('1C TSpersonnel'!$A37&amp;" "&amp;'1C TSpersonnel'!$B37),'1C TSpersonnel'!Z37)</f>
        <v>0</v>
      </c>
      <c r="U47" s="646">
        <f>IF($C47=('1C TSpersonnel'!$A37&amp;" "&amp;'1C TSpersonnel'!$B37),'1C TSpersonnel'!AA37)</f>
        <v>0</v>
      </c>
      <c r="V47" s="646">
        <f>IF($C47=('1C TSpersonnel'!$A37&amp;" "&amp;'1C TSpersonnel'!$B37),'1C TSpersonnel'!AB37)</f>
        <v>0</v>
      </c>
      <c r="W47" s="646">
        <f>IF($C47=('1C TSpersonnel'!$A37&amp;" "&amp;'1C TSpersonnel'!$B37),'1C TSpersonnel'!AC37)</f>
        <v>0</v>
      </c>
      <c r="X47" s="646">
        <f>IF($C47=('1C TSpersonnel'!$A37&amp;" "&amp;'1C TSpersonnel'!$B37),'1C TSpersonnel'!AD37)</f>
        <v>0</v>
      </c>
      <c r="Y47" s="646">
        <f>IF($C47=('1C TSpersonnel'!$A37&amp;" "&amp;'1C TSpersonnel'!$B37),'1C TSpersonnel'!AE37)</f>
        <v>0</v>
      </c>
      <c r="Z47" s="646">
        <f>IF($C47=('1C TSpersonnel'!$A37&amp;" "&amp;'1C TSpersonnel'!$B37),'1C TSpersonnel'!AF37)</f>
        <v>0</v>
      </c>
      <c r="AA47" s="646">
        <f>IF($C47=('1C TSpersonnel'!$A37&amp;" "&amp;'1C TSpersonnel'!$B37),'1C TSpersonnel'!AG37)</f>
        <v>0</v>
      </c>
      <c r="AB47" s="646">
        <f>IF($C47=('1C TSpersonnel'!$A37&amp;" "&amp;'1C TSpersonnel'!$B37),'1C TSpersonnel'!AH37)</f>
        <v>0</v>
      </c>
      <c r="AC47" s="646">
        <f>IF($C47=('1C TSpersonnel'!$A37&amp;" "&amp;'1C TSpersonnel'!$B37),'1C TSpersonnel'!AI37)</f>
        <v>0</v>
      </c>
      <c r="AD47" s="646">
        <f>IF($C47=('1C TSpersonnel'!$A37&amp;" "&amp;'1C TSpersonnel'!$B37),'1C TSpersonnel'!AJ37)</f>
        <v>0</v>
      </c>
      <c r="AE47" s="646">
        <f>IF($C47=('1C TSpersonnel'!$A37&amp;" "&amp;'1C TSpersonnel'!$B37),'1C TSpersonnel'!AK37)</f>
        <v>0</v>
      </c>
      <c r="AF47" s="646">
        <f>IF($C47=('1C TSpersonnel'!$A37&amp;" "&amp;'1C TSpersonnel'!$B37),'1C TSpersonnel'!AL37)</f>
        <v>0</v>
      </c>
      <c r="AG47" s="646">
        <f>IF($C47=('1C TSpersonnel'!$A37&amp;" "&amp;'1C TSpersonnel'!$B37),'1C TSpersonnel'!AM37)</f>
        <v>0</v>
      </c>
      <c r="AH47" s="646">
        <f>IF($C47=('1C TSpersonnel'!$A37&amp;" "&amp;'1C TSpersonnel'!$B37),'1C TSpersonnel'!AN37)</f>
        <v>0</v>
      </c>
      <c r="AI47" s="646">
        <f>IF($C47=('1C TSpersonnel'!$A37&amp;" "&amp;'1C TSpersonnel'!$B37),'1C TSpersonnel'!AO37)</f>
        <v>0</v>
      </c>
      <c r="AJ47" s="646">
        <f>IF($C47=('1C TSpersonnel'!$A37&amp;" "&amp;'1C TSpersonnel'!$B37),'1C TSpersonnel'!AP37)</f>
        <v>0</v>
      </c>
      <c r="AK47" s="646">
        <f t="shared" si="9"/>
        <v>0</v>
      </c>
      <c r="AL47" s="646">
        <f t="shared" si="11"/>
        <v>0</v>
      </c>
      <c r="AM47" s="156">
        <f t="shared" si="3"/>
        <v>0</v>
      </c>
      <c r="AN47" s="251">
        <f t="shared" si="4"/>
        <v>0</v>
      </c>
      <c r="AO47" s="154">
        <f t="shared" si="15"/>
        <v>0</v>
      </c>
      <c r="AP47" s="254">
        <f t="shared" si="16"/>
        <v>0</v>
      </c>
      <c r="AQ47" s="260">
        <f t="shared" si="13"/>
        <v>0</v>
      </c>
      <c r="AR47" s="257"/>
      <c r="AS47" s="80"/>
      <c r="AT47" s="27"/>
      <c r="AU47" s="267"/>
      <c r="AV47" s="484"/>
      <c r="AW47" s="484"/>
      <c r="AX47" s="484"/>
      <c r="AY47" s="484"/>
      <c r="AZ47" s="484"/>
      <c r="BC47" s="1"/>
    </row>
    <row r="48" spans="1:55">
      <c r="A48" s="815"/>
      <c r="B48" s="168"/>
      <c r="C48" s="22" t="str">
        <f>'1C TSpersonnel'!A38&amp;" "&amp;'1C TSpersonnel'!B38</f>
        <v xml:space="preserve"> </v>
      </c>
      <c r="D48" s="304" t="str">
        <f>IF(E48=0,"",DATEDIF('1C TSpersonnel'!D38,E48,"y"))</f>
        <v/>
      </c>
      <c r="E48" s="71">
        <f>IF(C48&lt;&gt;"",'1C TSpersonnel'!F38,"")</f>
        <v>0</v>
      </c>
      <c r="F48" s="161"/>
      <c r="G48" s="162"/>
      <c r="H48" s="867"/>
      <c r="I48" s="868"/>
      <c r="J48" s="869"/>
      <c r="K48" s="287" t="str">
        <f t="shared" si="7"/>
        <v/>
      </c>
      <c r="L48" s="643">
        <f>IF(AND($K$2="Pôle",C48=('1C TSpersonnel'!A38&amp;" "&amp;'1C TSpersonnel'!B38)),'1C TSpersonnel'!$G38+'1C TSpersonnel'!$H38+'1C TSpersonnel'!$I38+'1C TSpersonnel'!$J38+'1C TSpersonnel'!$N38,'1C TSpersonnel'!$G38+'1C TSpersonnel'!$H38+'1C TSpersonnel'!$I38+'1C TSpersonnel'!$J38+'1C TSpersonnel'!$K38+'1C TSpersonnel'!$L38+'1C TSpersonnel'!$M38+'1C TSpersonnel'!$N38+'1C TSpersonnel'!$O38+'1C TSpersonnel'!$P38+'1C TSpersonnel'!$Q38+'1C TSpersonnel'!$R38)</f>
        <v>0</v>
      </c>
      <c r="M48" s="643">
        <f>IF(AND($K$2="Pôle",C48=('1C TSpersonnel'!A38&amp;" "&amp;'1C TSpersonnel'!B38)),'1C TSpersonnel'!$K38+'1C TSpersonnel'!$L38+'1C TSpersonnel'!$M38,0)</f>
        <v>0</v>
      </c>
      <c r="N48" s="644">
        <f t="shared" si="17"/>
        <v>0</v>
      </c>
      <c r="O48" s="645">
        <f>IF($C48=('1C TSpersonnel'!$A38&amp;" "&amp;'1C TSpersonnel'!$B38),'1C TSpersonnel'!U38)</f>
        <v>0</v>
      </c>
      <c r="P48" s="646">
        <f>IF($C48=('1C TSpersonnel'!$A38&amp;" "&amp;'1C TSpersonnel'!$B38),'1C TSpersonnel'!V38)</f>
        <v>0</v>
      </c>
      <c r="Q48" s="646">
        <f>IF($C48=('1C TSpersonnel'!$A38&amp;" "&amp;'1C TSpersonnel'!$B38),'1C TSpersonnel'!W38)</f>
        <v>0</v>
      </c>
      <c r="R48" s="646">
        <f>IF($C48=('1C TSpersonnel'!$A38&amp;" "&amp;'1C TSpersonnel'!$B38),'1C TSpersonnel'!X38)</f>
        <v>0</v>
      </c>
      <c r="S48" s="646">
        <f>IF($C48=('1C TSpersonnel'!$A38&amp;" "&amp;'1C TSpersonnel'!$B38),'1C TSpersonnel'!Y38)</f>
        <v>0</v>
      </c>
      <c r="T48" s="646">
        <f>IF($C48=('1C TSpersonnel'!$A38&amp;" "&amp;'1C TSpersonnel'!$B38),'1C TSpersonnel'!Z38)</f>
        <v>0</v>
      </c>
      <c r="U48" s="646">
        <f>IF($C48=('1C TSpersonnel'!$A38&amp;" "&amp;'1C TSpersonnel'!$B38),'1C TSpersonnel'!AA38)</f>
        <v>0</v>
      </c>
      <c r="V48" s="646">
        <f>IF($C48=('1C TSpersonnel'!$A38&amp;" "&amp;'1C TSpersonnel'!$B38),'1C TSpersonnel'!AB38)</f>
        <v>0</v>
      </c>
      <c r="W48" s="646">
        <f>IF($C48=('1C TSpersonnel'!$A38&amp;" "&amp;'1C TSpersonnel'!$B38),'1C TSpersonnel'!AC38)</f>
        <v>0</v>
      </c>
      <c r="X48" s="646">
        <f>IF($C48=('1C TSpersonnel'!$A38&amp;" "&amp;'1C TSpersonnel'!$B38),'1C TSpersonnel'!AD38)</f>
        <v>0</v>
      </c>
      <c r="Y48" s="646">
        <f>IF($C48=('1C TSpersonnel'!$A38&amp;" "&amp;'1C TSpersonnel'!$B38),'1C TSpersonnel'!AE38)</f>
        <v>0</v>
      </c>
      <c r="Z48" s="646">
        <f>IF($C48=('1C TSpersonnel'!$A38&amp;" "&amp;'1C TSpersonnel'!$B38),'1C TSpersonnel'!AF38)</f>
        <v>0</v>
      </c>
      <c r="AA48" s="646">
        <f>IF($C48=('1C TSpersonnel'!$A38&amp;" "&amp;'1C TSpersonnel'!$B38),'1C TSpersonnel'!AG38)</f>
        <v>0</v>
      </c>
      <c r="AB48" s="646">
        <f>IF($C48=('1C TSpersonnel'!$A38&amp;" "&amp;'1C TSpersonnel'!$B38),'1C TSpersonnel'!AH38)</f>
        <v>0</v>
      </c>
      <c r="AC48" s="646">
        <f>IF($C48=('1C TSpersonnel'!$A38&amp;" "&amp;'1C TSpersonnel'!$B38),'1C TSpersonnel'!AI38)</f>
        <v>0</v>
      </c>
      <c r="AD48" s="646">
        <f>IF($C48=('1C TSpersonnel'!$A38&amp;" "&amp;'1C TSpersonnel'!$B38),'1C TSpersonnel'!AJ38)</f>
        <v>0</v>
      </c>
      <c r="AE48" s="646">
        <f>IF($C48=('1C TSpersonnel'!$A38&amp;" "&amp;'1C TSpersonnel'!$B38),'1C TSpersonnel'!AK38)</f>
        <v>0</v>
      </c>
      <c r="AF48" s="646">
        <f>IF($C48=('1C TSpersonnel'!$A38&amp;" "&amp;'1C TSpersonnel'!$B38),'1C TSpersonnel'!AL38)</f>
        <v>0</v>
      </c>
      <c r="AG48" s="646">
        <f>IF($C48=('1C TSpersonnel'!$A38&amp;" "&amp;'1C TSpersonnel'!$B38),'1C TSpersonnel'!AM38)</f>
        <v>0</v>
      </c>
      <c r="AH48" s="646">
        <f>IF($C48=('1C TSpersonnel'!$A38&amp;" "&amp;'1C TSpersonnel'!$B38),'1C TSpersonnel'!AN38)</f>
        <v>0</v>
      </c>
      <c r="AI48" s="646">
        <f>IF($C48=('1C TSpersonnel'!$A38&amp;" "&amp;'1C TSpersonnel'!$B38),'1C TSpersonnel'!AO38)</f>
        <v>0</v>
      </c>
      <c r="AJ48" s="646">
        <f>IF($C48=('1C TSpersonnel'!$A38&amp;" "&amp;'1C TSpersonnel'!$B38),'1C TSpersonnel'!AP38)</f>
        <v>0</v>
      </c>
      <c r="AK48" s="646">
        <f t="shared" si="9"/>
        <v>0</v>
      </c>
      <c r="AL48" s="646">
        <f t="shared" si="11"/>
        <v>0</v>
      </c>
      <c r="AM48" s="156">
        <f t="shared" si="3"/>
        <v>0</v>
      </c>
      <c r="AN48" s="251">
        <f t="shared" si="4"/>
        <v>0</v>
      </c>
      <c r="AO48" s="154">
        <f t="shared" si="15"/>
        <v>0</v>
      </c>
      <c r="AP48" s="254">
        <f t="shared" si="16"/>
        <v>0</v>
      </c>
      <c r="AQ48" s="260">
        <f t="shared" si="13"/>
        <v>0</v>
      </c>
      <c r="AR48" s="257"/>
      <c r="AS48" s="80"/>
      <c r="AT48" s="27"/>
      <c r="AU48" s="267"/>
      <c r="AV48" s="484"/>
      <c r="AW48" s="484"/>
      <c r="AX48" s="484"/>
      <c r="AY48" s="484"/>
      <c r="AZ48" s="484"/>
    </row>
    <row r="49" spans="1:52">
      <c r="A49" s="815"/>
      <c r="B49" s="168"/>
      <c r="C49" s="22" t="str">
        <f>'1C TSpersonnel'!A39&amp;" "&amp;'1C TSpersonnel'!B39</f>
        <v xml:space="preserve"> </v>
      </c>
      <c r="D49" s="304" t="str">
        <f>IF(E49=0,"",DATEDIF('1C TSpersonnel'!D39,E49,"y"))</f>
        <v/>
      </c>
      <c r="E49" s="71">
        <f>IF(C49&lt;&gt;"",'1C TSpersonnel'!F39,"")</f>
        <v>0</v>
      </c>
      <c r="F49" s="161"/>
      <c r="G49" s="162"/>
      <c r="H49" s="867"/>
      <c r="I49" s="868"/>
      <c r="J49" s="869"/>
      <c r="K49" s="287" t="str">
        <f t="shared" si="7"/>
        <v/>
      </c>
      <c r="L49" s="643">
        <f>IF(AND($K$2="Pôle",C49=('1C TSpersonnel'!A39&amp;" "&amp;'1C TSpersonnel'!B39)),'1C TSpersonnel'!$G39+'1C TSpersonnel'!$H39+'1C TSpersonnel'!$I39+'1C TSpersonnel'!$J39+'1C TSpersonnel'!$N39,'1C TSpersonnel'!$G39+'1C TSpersonnel'!$H39+'1C TSpersonnel'!$I39+'1C TSpersonnel'!$J39+'1C TSpersonnel'!$K39+'1C TSpersonnel'!$L39+'1C TSpersonnel'!$M39+'1C TSpersonnel'!$N39+'1C TSpersonnel'!$O39+'1C TSpersonnel'!$P39+'1C TSpersonnel'!$Q39+'1C TSpersonnel'!$R39)</f>
        <v>0</v>
      </c>
      <c r="M49" s="643">
        <f>IF(AND($K$2="Pôle",C49=('1C TSpersonnel'!A39&amp;" "&amp;'1C TSpersonnel'!B39)),'1C TSpersonnel'!$K39+'1C TSpersonnel'!$L39+'1C TSpersonnel'!$M39,0)</f>
        <v>0</v>
      </c>
      <c r="N49" s="644">
        <f t="shared" si="17"/>
        <v>0</v>
      </c>
      <c r="O49" s="645">
        <f>IF($C49=('1C TSpersonnel'!$A39&amp;" "&amp;'1C TSpersonnel'!$B39),'1C TSpersonnel'!U39)</f>
        <v>0</v>
      </c>
      <c r="P49" s="646">
        <f>IF($C49=('1C TSpersonnel'!$A39&amp;" "&amp;'1C TSpersonnel'!$B39),'1C TSpersonnel'!V39)</f>
        <v>0</v>
      </c>
      <c r="Q49" s="646">
        <f>IF($C49=('1C TSpersonnel'!$A39&amp;" "&amp;'1C TSpersonnel'!$B39),'1C TSpersonnel'!W39)</f>
        <v>0</v>
      </c>
      <c r="R49" s="646">
        <f>IF($C49=('1C TSpersonnel'!$A39&amp;" "&amp;'1C TSpersonnel'!$B39),'1C TSpersonnel'!X39)</f>
        <v>0</v>
      </c>
      <c r="S49" s="646">
        <f>IF($C49=('1C TSpersonnel'!$A39&amp;" "&amp;'1C TSpersonnel'!$B39),'1C TSpersonnel'!Y39)</f>
        <v>0</v>
      </c>
      <c r="T49" s="646">
        <f>IF($C49=('1C TSpersonnel'!$A39&amp;" "&amp;'1C TSpersonnel'!$B39),'1C TSpersonnel'!Z39)</f>
        <v>0</v>
      </c>
      <c r="U49" s="646">
        <f>IF($C49=('1C TSpersonnel'!$A39&amp;" "&amp;'1C TSpersonnel'!$B39),'1C TSpersonnel'!AA39)</f>
        <v>0</v>
      </c>
      <c r="V49" s="646">
        <f>IF($C49=('1C TSpersonnel'!$A39&amp;" "&amp;'1C TSpersonnel'!$B39),'1C TSpersonnel'!AB39)</f>
        <v>0</v>
      </c>
      <c r="W49" s="646">
        <f>IF($C49=('1C TSpersonnel'!$A39&amp;" "&amp;'1C TSpersonnel'!$B39),'1C TSpersonnel'!AC39)</f>
        <v>0</v>
      </c>
      <c r="X49" s="646">
        <f>IF($C49=('1C TSpersonnel'!$A39&amp;" "&amp;'1C TSpersonnel'!$B39),'1C TSpersonnel'!AD39)</f>
        <v>0</v>
      </c>
      <c r="Y49" s="646">
        <f>IF($C49=('1C TSpersonnel'!$A39&amp;" "&amp;'1C TSpersonnel'!$B39),'1C TSpersonnel'!AE39)</f>
        <v>0</v>
      </c>
      <c r="Z49" s="646">
        <f>IF($C49=('1C TSpersonnel'!$A39&amp;" "&amp;'1C TSpersonnel'!$B39),'1C TSpersonnel'!AF39)</f>
        <v>0</v>
      </c>
      <c r="AA49" s="646">
        <f>IF($C49=('1C TSpersonnel'!$A39&amp;" "&amp;'1C TSpersonnel'!$B39),'1C TSpersonnel'!AG39)</f>
        <v>0</v>
      </c>
      <c r="AB49" s="646">
        <f>IF($C49=('1C TSpersonnel'!$A39&amp;" "&amp;'1C TSpersonnel'!$B39),'1C TSpersonnel'!AH39)</f>
        <v>0</v>
      </c>
      <c r="AC49" s="646">
        <f>IF($C49=('1C TSpersonnel'!$A39&amp;" "&amp;'1C TSpersonnel'!$B39),'1C TSpersonnel'!AI39)</f>
        <v>0</v>
      </c>
      <c r="AD49" s="646">
        <f>IF($C49=('1C TSpersonnel'!$A39&amp;" "&amp;'1C TSpersonnel'!$B39),'1C TSpersonnel'!AJ39)</f>
        <v>0</v>
      </c>
      <c r="AE49" s="646">
        <f>IF($C49=('1C TSpersonnel'!$A39&amp;" "&amp;'1C TSpersonnel'!$B39),'1C TSpersonnel'!AK39)</f>
        <v>0</v>
      </c>
      <c r="AF49" s="646">
        <f>IF($C49=('1C TSpersonnel'!$A39&amp;" "&amp;'1C TSpersonnel'!$B39),'1C TSpersonnel'!AL39)</f>
        <v>0</v>
      </c>
      <c r="AG49" s="646">
        <f>IF($C49=('1C TSpersonnel'!$A39&amp;" "&amp;'1C TSpersonnel'!$B39),'1C TSpersonnel'!AM39)</f>
        <v>0</v>
      </c>
      <c r="AH49" s="646">
        <f>IF($C49=('1C TSpersonnel'!$A39&amp;" "&amp;'1C TSpersonnel'!$B39),'1C TSpersonnel'!AN39)</f>
        <v>0</v>
      </c>
      <c r="AI49" s="646">
        <f>IF($C49=('1C TSpersonnel'!$A39&amp;" "&amp;'1C TSpersonnel'!$B39),'1C TSpersonnel'!AO39)</f>
        <v>0</v>
      </c>
      <c r="AJ49" s="646">
        <f>IF($C49=('1C TSpersonnel'!$A39&amp;" "&amp;'1C TSpersonnel'!$B39),'1C TSpersonnel'!AP39)</f>
        <v>0</v>
      </c>
      <c r="AK49" s="646">
        <f t="shared" si="9"/>
        <v>0</v>
      </c>
      <c r="AL49" s="646">
        <f t="shared" si="11"/>
        <v>0</v>
      </c>
      <c r="AM49" s="156">
        <f t="shared" si="3"/>
        <v>0</v>
      </c>
      <c r="AN49" s="251">
        <f t="shared" si="4"/>
        <v>0</v>
      </c>
      <c r="AO49" s="154">
        <f t="shared" si="15"/>
        <v>0</v>
      </c>
      <c r="AP49" s="254">
        <f t="shared" si="16"/>
        <v>0</v>
      </c>
      <c r="AQ49" s="260">
        <f t="shared" si="13"/>
        <v>0</v>
      </c>
      <c r="AR49" s="257"/>
      <c r="AS49" s="80"/>
      <c r="AT49" s="27"/>
      <c r="AU49" s="267"/>
      <c r="AV49" s="484"/>
      <c r="AW49" s="484"/>
      <c r="AX49" s="484"/>
      <c r="AY49" s="484"/>
      <c r="AZ49" s="484"/>
    </row>
    <row r="50" spans="1:52">
      <c r="A50" s="815"/>
      <c r="B50" s="168"/>
      <c r="C50" s="22" t="str">
        <f>'1C TSpersonnel'!A40&amp;" "&amp;'1C TSpersonnel'!B40</f>
        <v xml:space="preserve"> </v>
      </c>
      <c r="D50" s="304" t="str">
        <f>IF(E50=0,"",DATEDIF('1C TSpersonnel'!D40,E50,"y"))</f>
        <v/>
      </c>
      <c r="E50" s="71">
        <f>IF(C50&lt;&gt;"",'1C TSpersonnel'!F40,"")</f>
        <v>0</v>
      </c>
      <c r="F50" s="161"/>
      <c r="G50" s="162"/>
      <c r="H50" s="867"/>
      <c r="I50" s="868"/>
      <c r="J50" s="869"/>
      <c r="K50" s="287" t="str">
        <f t="shared" si="7"/>
        <v/>
      </c>
      <c r="L50" s="643">
        <f>IF(AND($K$2="Pôle",C50=('1C TSpersonnel'!A40&amp;" "&amp;'1C TSpersonnel'!B40)),'1C TSpersonnel'!$G40+'1C TSpersonnel'!$H40+'1C TSpersonnel'!$I40+'1C TSpersonnel'!$J40+'1C TSpersonnel'!$N40,'1C TSpersonnel'!$G40+'1C TSpersonnel'!$H40+'1C TSpersonnel'!$I40+'1C TSpersonnel'!$J40+'1C TSpersonnel'!$K40+'1C TSpersonnel'!$L40+'1C TSpersonnel'!$M40+'1C TSpersonnel'!$N40+'1C TSpersonnel'!$O40+'1C TSpersonnel'!$P40+'1C TSpersonnel'!$Q40+'1C TSpersonnel'!$R40)</f>
        <v>0</v>
      </c>
      <c r="M50" s="643">
        <f>IF(AND($K$2="Pôle",C50=('1C TSpersonnel'!A40&amp;" "&amp;'1C TSpersonnel'!B40)),'1C TSpersonnel'!$K40+'1C TSpersonnel'!$L40+'1C TSpersonnel'!$M40,0)</f>
        <v>0</v>
      </c>
      <c r="N50" s="644">
        <f t="shared" si="17"/>
        <v>0</v>
      </c>
      <c r="O50" s="645">
        <f>IF($C50=('1C TSpersonnel'!$A40&amp;" "&amp;'1C TSpersonnel'!$B40),'1C TSpersonnel'!U40)</f>
        <v>0</v>
      </c>
      <c r="P50" s="646">
        <f>IF($C50=('1C TSpersonnel'!$A40&amp;" "&amp;'1C TSpersonnel'!$B40),'1C TSpersonnel'!V40)</f>
        <v>0</v>
      </c>
      <c r="Q50" s="646">
        <f>IF($C50=('1C TSpersonnel'!$A40&amp;" "&amp;'1C TSpersonnel'!$B40),'1C TSpersonnel'!W40)</f>
        <v>0</v>
      </c>
      <c r="R50" s="646">
        <f>IF($C50=('1C TSpersonnel'!$A40&amp;" "&amp;'1C TSpersonnel'!$B40),'1C TSpersonnel'!X40)</f>
        <v>0</v>
      </c>
      <c r="S50" s="646">
        <f>IF($C50=('1C TSpersonnel'!$A40&amp;" "&amp;'1C TSpersonnel'!$B40),'1C TSpersonnel'!Y40)</f>
        <v>0</v>
      </c>
      <c r="T50" s="646">
        <f>IF($C50=('1C TSpersonnel'!$A40&amp;" "&amp;'1C TSpersonnel'!$B40),'1C TSpersonnel'!Z40)</f>
        <v>0</v>
      </c>
      <c r="U50" s="646">
        <f>IF($C50=('1C TSpersonnel'!$A40&amp;" "&amp;'1C TSpersonnel'!$B40),'1C TSpersonnel'!AA40)</f>
        <v>0</v>
      </c>
      <c r="V50" s="646">
        <f>IF($C50=('1C TSpersonnel'!$A40&amp;" "&amp;'1C TSpersonnel'!$B40),'1C TSpersonnel'!AB40)</f>
        <v>0</v>
      </c>
      <c r="W50" s="646">
        <f>IF($C50=('1C TSpersonnel'!$A40&amp;" "&amp;'1C TSpersonnel'!$B40),'1C TSpersonnel'!AC40)</f>
        <v>0</v>
      </c>
      <c r="X50" s="646">
        <f>IF($C50=('1C TSpersonnel'!$A40&amp;" "&amp;'1C TSpersonnel'!$B40),'1C TSpersonnel'!AD40)</f>
        <v>0</v>
      </c>
      <c r="Y50" s="646">
        <f>IF($C50=('1C TSpersonnel'!$A40&amp;" "&amp;'1C TSpersonnel'!$B40),'1C TSpersonnel'!AE40)</f>
        <v>0</v>
      </c>
      <c r="Z50" s="646">
        <f>IF($C50=('1C TSpersonnel'!$A40&amp;" "&amp;'1C TSpersonnel'!$B40),'1C TSpersonnel'!AF40)</f>
        <v>0</v>
      </c>
      <c r="AA50" s="646">
        <f>IF($C50=('1C TSpersonnel'!$A40&amp;" "&amp;'1C TSpersonnel'!$B40),'1C TSpersonnel'!AG40)</f>
        <v>0</v>
      </c>
      <c r="AB50" s="646">
        <f>IF($C50=('1C TSpersonnel'!$A40&amp;" "&amp;'1C TSpersonnel'!$B40),'1C TSpersonnel'!AH40)</f>
        <v>0</v>
      </c>
      <c r="AC50" s="646">
        <f>IF($C50=('1C TSpersonnel'!$A40&amp;" "&amp;'1C TSpersonnel'!$B40),'1C TSpersonnel'!AI40)</f>
        <v>0</v>
      </c>
      <c r="AD50" s="646">
        <f>IF($C50=('1C TSpersonnel'!$A40&amp;" "&amp;'1C TSpersonnel'!$B40),'1C TSpersonnel'!AJ40)</f>
        <v>0</v>
      </c>
      <c r="AE50" s="646">
        <f>IF($C50=('1C TSpersonnel'!$A40&amp;" "&amp;'1C TSpersonnel'!$B40),'1C TSpersonnel'!AK40)</f>
        <v>0</v>
      </c>
      <c r="AF50" s="646">
        <f>IF($C50=('1C TSpersonnel'!$A40&amp;" "&amp;'1C TSpersonnel'!$B40),'1C TSpersonnel'!AL40)</f>
        <v>0</v>
      </c>
      <c r="AG50" s="646">
        <f>IF($C50=('1C TSpersonnel'!$A40&amp;" "&amp;'1C TSpersonnel'!$B40),'1C TSpersonnel'!AM40)</f>
        <v>0</v>
      </c>
      <c r="AH50" s="646">
        <f>IF($C50=('1C TSpersonnel'!$A40&amp;" "&amp;'1C TSpersonnel'!$B40),'1C TSpersonnel'!AN40)</f>
        <v>0</v>
      </c>
      <c r="AI50" s="646">
        <f>IF($C50=('1C TSpersonnel'!$A40&amp;" "&amp;'1C TSpersonnel'!$B40),'1C TSpersonnel'!AO40)</f>
        <v>0</v>
      </c>
      <c r="AJ50" s="646">
        <f>IF($C50=('1C TSpersonnel'!$A40&amp;" "&amp;'1C TSpersonnel'!$B40),'1C TSpersonnel'!AP40)</f>
        <v>0</v>
      </c>
      <c r="AK50" s="646">
        <f t="shared" si="9"/>
        <v>0</v>
      </c>
      <c r="AL50" s="646">
        <f t="shared" si="11"/>
        <v>0</v>
      </c>
      <c r="AM50" s="156">
        <f t="shared" si="3"/>
        <v>0</v>
      </c>
      <c r="AN50" s="251">
        <f t="shared" si="4"/>
        <v>0</v>
      </c>
      <c r="AO50" s="154">
        <f t="shared" si="15"/>
        <v>0</v>
      </c>
      <c r="AP50" s="254">
        <f t="shared" si="16"/>
        <v>0</v>
      </c>
      <c r="AQ50" s="260">
        <f t="shared" si="13"/>
        <v>0</v>
      </c>
      <c r="AR50" s="257"/>
      <c r="AS50" s="80"/>
      <c r="AT50" s="27"/>
      <c r="AU50" s="267"/>
      <c r="AV50" s="484"/>
      <c r="AW50" s="484"/>
      <c r="AX50" s="484"/>
      <c r="AY50" s="484"/>
      <c r="AZ50" s="484"/>
    </row>
    <row r="51" spans="1:52">
      <c r="A51" s="815"/>
      <c r="B51" s="168"/>
      <c r="C51" s="22" t="str">
        <f>'1C TSpersonnel'!A41&amp;" "&amp;'1C TSpersonnel'!B41</f>
        <v xml:space="preserve"> </v>
      </c>
      <c r="D51" s="304" t="str">
        <f>IF(E51=0,"",DATEDIF('1C TSpersonnel'!D41,E51,"y"))</f>
        <v/>
      </c>
      <c r="E51" s="71">
        <f>IF(C51&lt;&gt;"",'1C TSpersonnel'!F41,"")</f>
        <v>0</v>
      </c>
      <c r="F51" s="161"/>
      <c r="G51" s="162"/>
      <c r="H51" s="867"/>
      <c r="I51" s="868"/>
      <c r="J51" s="869"/>
      <c r="K51" s="287" t="str">
        <f t="shared" si="7"/>
        <v/>
      </c>
      <c r="L51" s="643">
        <f>IF(AND($K$2="Pôle",C51=('1C TSpersonnel'!A41&amp;" "&amp;'1C TSpersonnel'!B41)),'1C TSpersonnel'!$G41+'1C TSpersonnel'!$H41+'1C TSpersonnel'!$I41+'1C TSpersonnel'!$J41+'1C TSpersonnel'!$N41,'1C TSpersonnel'!$G41+'1C TSpersonnel'!$H41+'1C TSpersonnel'!$I41+'1C TSpersonnel'!$J41+'1C TSpersonnel'!$K41+'1C TSpersonnel'!$L41+'1C TSpersonnel'!$M41+'1C TSpersonnel'!$N41+'1C TSpersonnel'!$O41+'1C TSpersonnel'!$P41+'1C TSpersonnel'!$Q41+'1C TSpersonnel'!$R41)</f>
        <v>0</v>
      </c>
      <c r="M51" s="643">
        <f>IF(AND($K$2="Pôle",C51=('1C TSpersonnel'!A41&amp;" "&amp;'1C TSpersonnel'!B41)),'1C TSpersonnel'!$K41+'1C TSpersonnel'!$L41+'1C TSpersonnel'!$M41,0)</f>
        <v>0</v>
      </c>
      <c r="N51" s="644">
        <f t="shared" si="17"/>
        <v>0</v>
      </c>
      <c r="O51" s="645">
        <f>IF($C51=('1C TSpersonnel'!$A41&amp;" "&amp;'1C TSpersonnel'!$B41),'1C TSpersonnel'!U41)</f>
        <v>0</v>
      </c>
      <c r="P51" s="646">
        <f>IF($C51=('1C TSpersonnel'!$A41&amp;" "&amp;'1C TSpersonnel'!$B41),'1C TSpersonnel'!V41)</f>
        <v>0</v>
      </c>
      <c r="Q51" s="646">
        <f>IF($C51=('1C TSpersonnel'!$A41&amp;" "&amp;'1C TSpersonnel'!$B41),'1C TSpersonnel'!W41)</f>
        <v>0</v>
      </c>
      <c r="R51" s="646">
        <f>IF($C51=('1C TSpersonnel'!$A41&amp;" "&amp;'1C TSpersonnel'!$B41),'1C TSpersonnel'!X41)</f>
        <v>0</v>
      </c>
      <c r="S51" s="646">
        <f>IF($C51=('1C TSpersonnel'!$A41&amp;" "&amp;'1C TSpersonnel'!$B41),'1C TSpersonnel'!Y41)</f>
        <v>0</v>
      </c>
      <c r="T51" s="646">
        <f>IF($C51=('1C TSpersonnel'!$A41&amp;" "&amp;'1C TSpersonnel'!$B41),'1C TSpersonnel'!Z41)</f>
        <v>0</v>
      </c>
      <c r="U51" s="646">
        <f>IF($C51=('1C TSpersonnel'!$A41&amp;" "&amp;'1C TSpersonnel'!$B41),'1C TSpersonnel'!AA41)</f>
        <v>0</v>
      </c>
      <c r="V51" s="646">
        <f>IF($C51=('1C TSpersonnel'!$A41&amp;" "&amp;'1C TSpersonnel'!$B41),'1C TSpersonnel'!AB41)</f>
        <v>0</v>
      </c>
      <c r="W51" s="646">
        <f>IF($C51=('1C TSpersonnel'!$A41&amp;" "&amp;'1C TSpersonnel'!$B41),'1C TSpersonnel'!AC41)</f>
        <v>0</v>
      </c>
      <c r="X51" s="646">
        <f>IF($C51=('1C TSpersonnel'!$A41&amp;" "&amp;'1C TSpersonnel'!$B41),'1C TSpersonnel'!AD41)</f>
        <v>0</v>
      </c>
      <c r="Y51" s="646">
        <f>IF($C51=('1C TSpersonnel'!$A41&amp;" "&amp;'1C TSpersonnel'!$B41),'1C TSpersonnel'!AE41)</f>
        <v>0</v>
      </c>
      <c r="Z51" s="646">
        <f>IF($C51=('1C TSpersonnel'!$A41&amp;" "&amp;'1C TSpersonnel'!$B41),'1C TSpersonnel'!AF41)</f>
        <v>0</v>
      </c>
      <c r="AA51" s="646">
        <f>IF($C51=('1C TSpersonnel'!$A41&amp;" "&amp;'1C TSpersonnel'!$B41),'1C TSpersonnel'!AG41)</f>
        <v>0</v>
      </c>
      <c r="AB51" s="646">
        <f>IF($C51=('1C TSpersonnel'!$A41&amp;" "&amp;'1C TSpersonnel'!$B41),'1C TSpersonnel'!AH41)</f>
        <v>0</v>
      </c>
      <c r="AC51" s="646">
        <f>IF($C51=('1C TSpersonnel'!$A41&amp;" "&amp;'1C TSpersonnel'!$B41),'1C TSpersonnel'!AI41)</f>
        <v>0</v>
      </c>
      <c r="AD51" s="646">
        <f>IF($C51=('1C TSpersonnel'!$A41&amp;" "&amp;'1C TSpersonnel'!$B41),'1C TSpersonnel'!AJ41)</f>
        <v>0</v>
      </c>
      <c r="AE51" s="646">
        <f>IF($C51=('1C TSpersonnel'!$A41&amp;" "&amp;'1C TSpersonnel'!$B41),'1C TSpersonnel'!AK41)</f>
        <v>0</v>
      </c>
      <c r="AF51" s="646">
        <f>IF($C51=('1C TSpersonnel'!$A41&amp;" "&amp;'1C TSpersonnel'!$B41),'1C TSpersonnel'!AL41)</f>
        <v>0</v>
      </c>
      <c r="AG51" s="646">
        <f>IF($C51=('1C TSpersonnel'!$A41&amp;" "&amp;'1C TSpersonnel'!$B41),'1C TSpersonnel'!AM41)</f>
        <v>0</v>
      </c>
      <c r="AH51" s="646">
        <f>IF($C51=('1C TSpersonnel'!$A41&amp;" "&amp;'1C TSpersonnel'!$B41),'1C TSpersonnel'!AN41)</f>
        <v>0</v>
      </c>
      <c r="AI51" s="646">
        <f>IF($C51=('1C TSpersonnel'!$A41&amp;" "&amp;'1C TSpersonnel'!$B41),'1C TSpersonnel'!AO41)</f>
        <v>0</v>
      </c>
      <c r="AJ51" s="646">
        <f>IF($C51=('1C TSpersonnel'!$A41&amp;" "&amp;'1C TSpersonnel'!$B41),'1C TSpersonnel'!AP41)</f>
        <v>0</v>
      </c>
      <c r="AK51" s="646">
        <f t="shared" si="9"/>
        <v>0</v>
      </c>
      <c r="AL51" s="646">
        <f t="shared" si="11"/>
        <v>0</v>
      </c>
      <c r="AM51" s="156">
        <f t="shared" si="3"/>
        <v>0</v>
      </c>
      <c r="AN51" s="251">
        <f t="shared" si="4"/>
        <v>0</v>
      </c>
      <c r="AO51" s="154">
        <f t="shared" si="15"/>
        <v>0</v>
      </c>
      <c r="AP51" s="254">
        <f t="shared" si="16"/>
        <v>0</v>
      </c>
      <c r="AQ51" s="260">
        <f t="shared" si="13"/>
        <v>0</v>
      </c>
      <c r="AR51" s="257"/>
      <c r="AS51" s="80"/>
      <c r="AT51" s="27"/>
      <c r="AU51" s="267"/>
      <c r="AV51" s="484"/>
      <c r="AW51" s="484"/>
      <c r="AX51" s="484"/>
      <c r="AY51" s="484"/>
      <c r="AZ51" s="484"/>
    </row>
    <row r="52" spans="1:52">
      <c r="A52" s="815"/>
      <c r="B52" s="168"/>
      <c r="C52" s="22" t="str">
        <f>'1C TSpersonnel'!A42&amp;" "&amp;'1C TSpersonnel'!B42</f>
        <v xml:space="preserve"> </v>
      </c>
      <c r="D52" s="304" t="str">
        <f>IF(E52=0,"",DATEDIF('1C TSpersonnel'!D42,E52,"y"))</f>
        <v/>
      </c>
      <c r="E52" s="71">
        <f>IF(C52&lt;&gt;"",'1C TSpersonnel'!F42,"")</f>
        <v>0</v>
      </c>
      <c r="F52" s="161"/>
      <c r="G52" s="162"/>
      <c r="H52" s="867"/>
      <c r="I52" s="868"/>
      <c r="J52" s="869"/>
      <c r="K52" s="287" t="str">
        <f t="shared" si="7"/>
        <v/>
      </c>
      <c r="L52" s="643">
        <f>IF(AND($K$2="Pôle",C52=('1C TSpersonnel'!A42&amp;" "&amp;'1C TSpersonnel'!B42)),'1C TSpersonnel'!$G42+'1C TSpersonnel'!$H42+'1C TSpersonnel'!$I42+'1C TSpersonnel'!$J42+'1C TSpersonnel'!$N42,'1C TSpersonnel'!$G42+'1C TSpersonnel'!$H42+'1C TSpersonnel'!$I42+'1C TSpersonnel'!$J42+'1C TSpersonnel'!$K42+'1C TSpersonnel'!$L42+'1C TSpersonnel'!$M42+'1C TSpersonnel'!$N42+'1C TSpersonnel'!$O42+'1C TSpersonnel'!$P42+'1C TSpersonnel'!$Q42+'1C TSpersonnel'!$R42)</f>
        <v>0</v>
      </c>
      <c r="M52" s="643">
        <f>IF(AND($K$2="Pôle",C52=('1C TSpersonnel'!A42&amp;" "&amp;'1C TSpersonnel'!B42)),'1C TSpersonnel'!$K42+'1C TSpersonnel'!$L42+'1C TSpersonnel'!$M42,0)</f>
        <v>0</v>
      </c>
      <c r="N52" s="644">
        <f t="shared" si="17"/>
        <v>0</v>
      </c>
      <c r="O52" s="645">
        <f>IF($C52=('1C TSpersonnel'!$A42&amp;" "&amp;'1C TSpersonnel'!$B42),'1C TSpersonnel'!U42)</f>
        <v>0</v>
      </c>
      <c r="P52" s="646">
        <f>IF($C52=('1C TSpersonnel'!$A42&amp;" "&amp;'1C TSpersonnel'!$B42),'1C TSpersonnel'!V42)</f>
        <v>0</v>
      </c>
      <c r="Q52" s="646">
        <f>IF($C52=('1C TSpersonnel'!$A42&amp;" "&amp;'1C TSpersonnel'!$B42),'1C TSpersonnel'!W42)</f>
        <v>0</v>
      </c>
      <c r="R52" s="646">
        <f>IF($C52=('1C TSpersonnel'!$A42&amp;" "&amp;'1C TSpersonnel'!$B42),'1C TSpersonnel'!X42)</f>
        <v>0</v>
      </c>
      <c r="S52" s="646">
        <f>IF($C52=('1C TSpersonnel'!$A42&amp;" "&amp;'1C TSpersonnel'!$B42),'1C TSpersonnel'!Y42)</f>
        <v>0</v>
      </c>
      <c r="T52" s="646">
        <f>IF($C52=('1C TSpersonnel'!$A42&amp;" "&amp;'1C TSpersonnel'!$B42),'1C TSpersonnel'!Z42)</f>
        <v>0</v>
      </c>
      <c r="U52" s="646">
        <f>IF($C52=('1C TSpersonnel'!$A42&amp;" "&amp;'1C TSpersonnel'!$B42),'1C TSpersonnel'!AA42)</f>
        <v>0</v>
      </c>
      <c r="V52" s="646">
        <f>IF($C52=('1C TSpersonnel'!$A42&amp;" "&amp;'1C TSpersonnel'!$B42),'1C TSpersonnel'!AB42)</f>
        <v>0</v>
      </c>
      <c r="W52" s="646">
        <f>IF($C52=('1C TSpersonnel'!$A42&amp;" "&amp;'1C TSpersonnel'!$B42),'1C TSpersonnel'!AC42)</f>
        <v>0</v>
      </c>
      <c r="X52" s="646">
        <f>IF($C52=('1C TSpersonnel'!$A42&amp;" "&amp;'1C TSpersonnel'!$B42),'1C TSpersonnel'!AD42)</f>
        <v>0</v>
      </c>
      <c r="Y52" s="646">
        <f>IF($C52=('1C TSpersonnel'!$A42&amp;" "&amp;'1C TSpersonnel'!$B42),'1C TSpersonnel'!AE42)</f>
        <v>0</v>
      </c>
      <c r="Z52" s="646">
        <f>IF($C52=('1C TSpersonnel'!$A42&amp;" "&amp;'1C TSpersonnel'!$B42),'1C TSpersonnel'!AF42)</f>
        <v>0</v>
      </c>
      <c r="AA52" s="646">
        <f>IF($C52=('1C TSpersonnel'!$A42&amp;" "&amp;'1C TSpersonnel'!$B42),'1C TSpersonnel'!AG42)</f>
        <v>0</v>
      </c>
      <c r="AB52" s="646">
        <f>IF($C52=('1C TSpersonnel'!$A42&amp;" "&amp;'1C TSpersonnel'!$B42),'1C TSpersonnel'!AH42)</f>
        <v>0</v>
      </c>
      <c r="AC52" s="646">
        <f>IF($C52=('1C TSpersonnel'!$A42&amp;" "&amp;'1C TSpersonnel'!$B42),'1C TSpersonnel'!AI42)</f>
        <v>0</v>
      </c>
      <c r="AD52" s="646">
        <f>IF($C52=('1C TSpersonnel'!$A42&amp;" "&amp;'1C TSpersonnel'!$B42),'1C TSpersonnel'!AJ42)</f>
        <v>0</v>
      </c>
      <c r="AE52" s="646">
        <f>IF($C52=('1C TSpersonnel'!$A42&amp;" "&amp;'1C TSpersonnel'!$B42),'1C TSpersonnel'!AK42)</f>
        <v>0</v>
      </c>
      <c r="AF52" s="646">
        <f>IF($C52=('1C TSpersonnel'!$A42&amp;" "&amp;'1C TSpersonnel'!$B42),'1C TSpersonnel'!AL42)</f>
        <v>0</v>
      </c>
      <c r="AG52" s="646">
        <f>IF($C52=('1C TSpersonnel'!$A42&amp;" "&amp;'1C TSpersonnel'!$B42),'1C TSpersonnel'!AM42)</f>
        <v>0</v>
      </c>
      <c r="AH52" s="646">
        <f>IF($C52=('1C TSpersonnel'!$A42&amp;" "&amp;'1C TSpersonnel'!$B42),'1C TSpersonnel'!AN42)</f>
        <v>0</v>
      </c>
      <c r="AI52" s="646">
        <f>IF($C52=('1C TSpersonnel'!$A42&amp;" "&amp;'1C TSpersonnel'!$B42),'1C TSpersonnel'!AO42)</f>
        <v>0</v>
      </c>
      <c r="AJ52" s="646">
        <f>IF($C52=('1C TSpersonnel'!$A42&amp;" "&amp;'1C TSpersonnel'!$B42),'1C TSpersonnel'!AP42)</f>
        <v>0</v>
      </c>
      <c r="AK52" s="646">
        <f t="shared" si="9"/>
        <v>0</v>
      </c>
      <c r="AL52" s="646">
        <f t="shared" si="11"/>
        <v>0</v>
      </c>
      <c r="AM52" s="156">
        <f t="shared" si="3"/>
        <v>0</v>
      </c>
      <c r="AN52" s="251">
        <f t="shared" si="4"/>
        <v>0</v>
      </c>
      <c r="AO52" s="154">
        <f t="shared" si="15"/>
        <v>0</v>
      </c>
      <c r="AP52" s="254">
        <f t="shared" si="16"/>
        <v>0</v>
      </c>
      <c r="AQ52" s="260">
        <f t="shared" si="13"/>
        <v>0</v>
      </c>
      <c r="AR52" s="257"/>
      <c r="AS52" s="80"/>
      <c r="AT52" s="27"/>
      <c r="AU52" s="267"/>
      <c r="AV52" s="484"/>
      <c r="AW52" s="484"/>
      <c r="AX52" s="484"/>
      <c r="AY52" s="484"/>
      <c r="AZ52" s="484"/>
    </row>
    <row r="53" spans="1:52">
      <c r="A53" s="815"/>
      <c r="B53" s="168"/>
      <c r="C53" s="22" t="str">
        <f>'1C TSpersonnel'!A43&amp;" "&amp;'1C TSpersonnel'!B43</f>
        <v xml:space="preserve"> </v>
      </c>
      <c r="D53" s="304" t="str">
        <f>IF(E53=0,"",DATEDIF('1C TSpersonnel'!D43,E53,"y"))</f>
        <v/>
      </c>
      <c r="E53" s="71">
        <f>IF(C53&lt;&gt;"",'1C TSpersonnel'!F43,"")</f>
        <v>0</v>
      </c>
      <c r="F53" s="161"/>
      <c r="G53" s="162"/>
      <c r="H53" s="867"/>
      <c r="I53" s="868"/>
      <c r="J53" s="869"/>
      <c r="K53" s="287" t="str">
        <f t="shared" si="7"/>
        <v/>
      </c>
      <c r="L53" s="643">
        <f>IF(AND($K$2="Pôle",C53=('1C TSpersonnel'!A43&amp;" "&amp;'1C TSpersonnel'!B43)),'1C TSpersonnel'!$G43+'1C TSpersonnel'!$H43+'1C TSpersonnel'!$I43+'1C TSpersonnel'!$J43+'1C TSpersonnel'!$N43,'1C TSpersonnel'!$G43+'1C TSpersonnel'!$H43+'1C TSpersonnel'!$I43+'1C TSpersonnel'!$J43+'1C TSpersonnel'!$K43+'1C TSpersonnel'!$L43+'1C TSpersonnel'!$M43+'1C TSpersonnel'!$N43+'1C TSpersonnel'!$O43+'1C TSpersonnel'!$P43+'1C TSpersonnel'!$Q43+'1C TSpersonnel'!$R43)</f>
        <v>0</v>
      </c>
      <c r="M53" s="643">
        <f>IF(AND($K$2="Pôle",C53=('1C TSpersonnel'!A43&amp;" "&amp;'1C TSpersonnel'!B43)),'1C TSpersonnel'!$K43+'1C TSpersonnel'!$L43+'1C TSpersonnel'!$M43,0)</f>
        <v>0</v>
      </c>
      <c r="N53" s="644">
        <f t="shared" si="17"/>
        <v>0</v>
      </c>
      <c r="O53" s="645">
        <f>IF($C53=('1C TSpersonnel'!$A43&amp;" "&amp;'1C TSpersonnel'!$B43),'1C TSpersonnel'!U43)</f>
        <v>0</v>
      </c>
      <c r="P53" s="646">
        <f>IF($C53=('1C TSpersonnel'!$A43&amp;" "&amp;'1C TSpersonnel'!$B43),'1C TSpersonnel'!V43)</f>
        <v>0</v>
      </c>
      <c r="Q53" s="646">
        <f>IF($C53=('1C TSpersonnel'!$A43&amp;" "&amp;'1C TSpersonnel'!$B43),'1C TSpersonnel'!W43)</f>
        <v>0</v>
      </c>
      <c r="R53" s="646">
        <f>IF($C53=('1C TSpersonnel'!$A43&amp;" "&amp;'1C TSpersonnel'!$B43),'1C TSpersonnel'!X43)</f>
        <v>0</v>
      </c>
      <c r="S53" s="646">
        <f>IF($C53=('1C TSpersonnel'!$A43&amp;" "&amp;'1C TSpersonnel'!$B43),'1C TSpersonnel'!Y43)</f>
        <v>0</v>
      </c>
      <c r="T53" s="646">
        <f>IF($C53=('1C TSpersonnel'!$A43&amp;" "&amp;'1C TSpersonnel'!$B43),'1C TSpersonnel'!Z43)</f>
        <v>0</v>
      </c>
      <c r="U53" s="646">
        <f>IF($C53=('1C TSpersonnel'!$A43&amp;" "&amp;'1C TSpersonnel'!$B43),'1C TSpersonnel'!AA43)</f>
        <v>0</v>
      </c>
      <c r="V53" s="646">
        <f>IF($C53=('1C TSpersonnel'!$A43&amp;" "&amp;'1C TSpersonnel'!$B43),'1C TSpersonnel'!AB43)</f>
        <v>0</v>
      </c>
      <c r="W53" s="646">
        <f>IF($C53=('1C TSpersonnel'!$A43&amp;" "&amp;'1C TSpersonnel'!$B43),'1C TSpersonnel'!AC43)</f>
        <v>0</v>
      </c>
      <c r="X53" s="646">
        <f>IF($C53=('1C TSpersonnel'!$A43&amp;" "&amp;'1C TSpersonnel'!$B43),'1C TSpersonnel'!AD43)</f>
        <v>0</v>
      </c>
      <c r="Y53" s="646">
        <f>IF($C53=('1C TSpersonnel'!$A43&amp;" "&amp;'1C TSpersonnel'!$B43),'1C TSpersonnel'!AE43)</f>
        <v>0</v>
      </c>
      <c r="Z53" s="646">
        <f>IF($C53=('1C TSpersonnel'!$A43&amp;" "&amp;'1C TSpersonnel'!$B43),'1C TSpersonnel'!AF43)</f>
        <v>0</v>
      </c>
      <c r="AA53" s="646">
        <f>IF($C53=('1C TSpersonnel'!$A43&amp;" "&amp;'1C TSpersonnel'!$B43),'1C TSpersonnel'!AG43)</f>
        <v>0</v>
      </c>
      <c r="AB53" s="646">
        <f>IF($C53=('1C TSpersonnel'!$A43&amp;" "&amp;'1C TSpersonnel'!$B43),'1C TSpersonnel'!AH43)</f>
        <v>0</v>
      </c>
      <c r="AC53" s="646">
        <f>IF($C53=('1C TSpersonnel'!$A43&amp;" "&amp;'1C TSpersonnel'!$B43),'1C TSpersonnel'!AI43)</f>
        <v>0</v>
      </c>
      <c r="AD53" s="646">
        <f>IF($C53=('1C TSpersonnel'!$A43&amp;" "&amp;'1C TSpersonnel'!$B43),'1C TSpersonnel'!AJ43)</f>
        <v>0</v>
      </c>
      <c r="AE53" s="646">
        <f>IF($C53=('1C TSpersonnel'!$A43&amp;" "&amp;'1C TSpersonnel'!$B43),'1C TSpersonnel'!AK43)</f>
        <v>0</v>
      </c>
      <c r="AF53" s="646">
        <f>IF($C53=('1C TSpersonnel'!$A43&amp;" "&amp;'1C TSpersonnel'!$B43),'1C TSpersonnel'!AL43)</f>
        <v>0</v>
      </c>
      <c r="AG53" s="646">
        <f>IF($C53=('1C TSpersonnel'!$A43&amp;" "&amp;'1C TSpersonnel'!$B43),'1C TSpersonnel'!AM43)</f>
        <v>0</v>
      </c>
      <c r="AH53" s="646">
        <f>IF($C53=('1C TSpersonnel'!$A43&amp;" "&amp;'1C TSpersonnel'!$B43),'1C TSpersonnel'!AN43)</f>
        <v>0</v>
      </c>
      <c r="AI53" s="646">
        <f>IF($C53=('1C TSpersonnel'!$A43&amp;" "&amp;'1C TSpersonnel'!$B43),'1C TSpersonnel'!AO43)</f>
        <v>0</v>
      </c>
      <c r="AJ53" s="646">
        <f>IF($C53=('1C TSpersonnel'!$A43&amp;" "&amp;'1C TSpersonnel'!$B43),'1C TSpersonnel'!AP43)</f>
        <v>0</v>
      </c>
      <c r="AK53" s="646">
        <f t="shared" si="9"/>
        <v>0</v>
      </c>
      <c r="AL53" s="646">
        <f t="shared" si="11"/>
        <v>0</v>
      </c>
      <c r="AM53" s="156">
        <f t="shared" si="3"/>
        <v>0</v>
      </c>
      <c r="AN53" s="251">
        <f t="shared" si="4"/>
        <v>0</v>
      </c>
      <c r="AO53" s="154">
        <f t="shared" si="15"/>
        <v>0</v>
      </c>
      <c r="AP53" s="254">
        <f t="shared" si="16"/>
        <v>0</v>
      </c>
      <c r="AQ53" s="260">
        <f t="shared" si="13"/>
        <v>0</v>
      </c>
      <c r="AR53" s="257"/>
      <c r="AS53" s="80"/>
      <c r="AT53" s="27"/>
      <c r="AU53" s="267"/>
      <c r="AV53" s="484"/>
      <c r="AW53" s="484"/>
      <c r="AX53" s="484"/>
      <c r="AY53" s="484"/>
      <c r="AZ53" s="484"/>
    </row>
    <row r="54" spans="1:52">
      <c r="A54" s="815"/>
      <c r="B54" s="168"/>
      <c r="C54" s="22" t="str">
        <f>'1C TSpersonnel'!A44&amp;" "&amp;'1C TSpersonnel'!B44</f>
        <v xml:space="preserve"> </v>
      </c>
      <c r="D54" s="304" t="str">
        <f>IF(E54=0,"",DATEDIF('1C TSpersonnel'!D44,E54,"y"))</f>
        <v/>
      </c>
      <c r="E54" s="71">
        <f>IF(C54&lt;&gt;"",'1C TSpersonnel'!F44,"")</f>
        <v>0</v>
      </c>
      <c r="F54" s="161"/>
      <c r="G54" s="162"/>
      <c r="H54" s="867"/>
      <c r="I54" s="868"/>
      <c r="J54" s="869"/>
      <c r="K54" s="287" t="str">
        <f t="shared" si="7"/>
        <v/>
      </c>
      <c r="L54" s="643">
        <f>IF(AND($K$2="Pôle",C54=('1C TSpersonnel'!A44&amp;" "&amp;'1C TSpersonnel'!B44)),'1C TSpersonnel'!$G44+'1C TSpersonnel'!$H44+'1C TSpersonnel'!$I44+'1C TSpersonnel'!$J44+'1C TSpersonnel'!$N44,'1C TSpersonnel'!$G44+'1C TSpersonnel'!$H44+'1C TSpersonnel'!$I44+'1C TSpersonnel'!$J44+'1C TSpersonnel'!$K44+'1C TSpersonnel'!$L44+'1C TSpersonnel'!$M44+'1C TSpersonnel'!$N44+'1C TSpersonnel'!$O44+'1C TSpersonnel'!$P44+'1C TSpersonnel'!$Q44+'1C TSpersonnel'!$R44)</f>
        <v>0</v>
      </c>
      <c r="M54" s="643">
        <f>IF(AND($K$2="Pôle",C54=('1C TSpersonnel'!A44&amp;" "&amp;'1C TSpersonnel'!B44)),'1C TSpersonnel'!$K44+'1C TSpersonnel'!$L44+'1C TSpersonnel'!$M44,0)</f>
        <v>0</v>
      </c>
      <c r="N54" s="644">
        <f t="shared" si="17"/>
        <v>0</v>
      </c>
      <c r="O54" s="645">
        <f>IF($C54=('1C TSpersonnel'!$A44&amp;" "&amp;'1C TSpersonnel'!$B44),'1C TSpersonnel'!U44)</f>
        <v>0</v>
      </c>
      <c r="P54" s="646">
        <f>IF($C54=('1C TSpersonnel'!$A44&amp;" "&amp;'1C TSpersonnel'!$B44),'1C TSpersonnel'!V44)</f>
        <v>0</v>
      </c>
      <c r="Q54" s="646">
        <f>IF($C54=('1C TSpersonnel'!$A44&amp;" "&amp;'1C TSpersonnel'!$B44),'1C TSpersonnel'!W44)</f>
        <v>0</v>
      </c>
      <c r="R54" s="646">
        <f>IF($C54=('1C TSpersonnel'!$A44&amp;" "&amp;'1C TSpersonnel'!$B44),'1C TSpersonnel'!X44)</f>
        <v>0</v>
      </c>
      <c r="S54" s="646">
        <f>IF($C54=('1C TSpersonnel'!$A44&amp;" "&amp;'1C TSpersonnel'!$B44),'1C TSpersonnel'!Y44)</f>
        <v>0</v>
      </c>
      <c r="T54" s="646">
        <f>IF($C54=('1C TSpersonnel'!$A44&amp;" "&amp;'1C TSpersonnel'!$B44),'1C TSpersonnel'!Z44)</f>
        <v>0</v>
      </c>
      <c r="U54" s="646">
        <f>IF($C54=('1C TSpersonnel'!$A44&amp;" "&amp;'1C TSpersonnel'!$B44),'1C TSpersonnel'!AA44)</f>
        <v>0</v>
      </c>
      <c r="V54" s="646">
        <f>IF($C54=('1C TSpersonnel'!$A44&amp;" "&amp;'1C TSpersonnel'!$B44),'1C TSpersonnel'!AB44)</f>
        <v>0</v>
      </c>
      <c r="W54" s="646">
        <f>IF($C54=('1C TSpersonnel'!$A44&amp;" "&amp;'1C TSpersonnel'!$B44),'1C TSpersonnel'!AC44)</f>
        <v>0</v>
      </c>
      <c r="X54" s="646">
        <f>IF($C54=('1C TSpersonnel'!$A44&amp;" "&amp;'1C TSpersonnel'!$B44),'1C TSpersonnel'!AD44)</f>
        <v>0</v>
      </c>
      <c r="Y54" s="646">
        <f>IF($C54=('1C TSpersonnel'!$A44&amp;" "&amp;'1C TSpersonnel'!$B44),'1C TSpersonnel'!AE44)</f>
        <v>0</v>
      </c>
      <c r="Z54" s="646">
        <f>IF($C54=('1C TSpersonnel'!$A44&amp;" "&amp;'1C TSpersonnel'!$B44),'1C TSpersonnel'!AF44)</f>
        <v>0</v>
      </c>
      <c r="AA54" s="646">
        <f>IF($C54=('1C TSpersonnel'!$A44&amp;" "&amp;'1C TSpersonnel'!$B44),'1C TSpersonnel'!AG44)</f>
        <v>0</v>
      </c>
      <c r="AB54" s="646">
        <f>IF($C54=('1C TSpersonnel'!$A44&amp;" "&amp;'1C TSpersonnel'!$B44),'1C TSpersonnel'!AH44)</f>
        <v>0</v>
      </c>
      <c r="AC54" s="646">
        <f>IF($C54=('1C TSpersonnel'!$A44&amp;" "&amp;'1C TSpersonnel'!$B44),'1C TSpersonnel'!AI44)</f>
        <v>0</v>
      </c>
      <c r="AD54" s="646">
        <f>IF($C54=('1C TSpersonnel'!$A44&amp;" "&amp;'1C TSpersonnel'!$B44),'1C TSpersonnel'!AJ44)</f>
        <v>0</v>
      </c>
      <c r="AE54" s="646">
        <f>IF($C54=('1C TSpersonnel'!$A44&amp;" "&amp;'1C TSpersonnel'!$B44),'1C TSpersonnel'!AK44)</f>
        <v>0</v>
      </c>
      <c r="AF54" s="646">
        <f>IF($C54=('1C TSpersonnel'!$A44&amp;" "&amp;'1C TSpersonnel'!$B44),'1C TSpersonnel'!AL44)</f>
        <v>0</v>
      </c>
      <c r="AG54" s="646">
        <f>IF($C54=('1C TSpersonnel'!$A44&amp;" "&amp;'1C TSpersonnel'!$B44),'1C TSpersonnel'!AM44)</f>
        <v>0</v>
      </c>
      <c r="AH54" s="646">
        <f>IF($C54=('1C TSpersonnel'!$A44&amp;" "&amp;'1C TSpersonnel'!$B44),'1C TSpersonnel'!AN44)</f>
        <v>0</v>
      </c>
      <c r="AI54" s="646">
        <f>IF($C54=('1C TSpersonnel'!$A44&amp;" "&amp;'1C TSpersonnel'!$B44),'1C TSpersonnel'!AO44)</f>
        <v>0</v>
      </c>
      <c r="AJ54" s="646">
        <f>IF($C54=('1C TSpersonnel'!$A44&amp;" "&amp;'1C TSpersonnel'!$B44),'1C TSpersonnel'!AP44)</f>
        <v>0</v>
      </c>
      <c r="AK54" s="646">
        <f t="shared" si="9"/>
        <v>0</v>
      </c>
      <c r="AL54" s="646">
        <f t="shared" si="11"/>
        <v>0</v>
      </c>
      <c r="AM54" s="156">
        <f t="shared" si="3"/>
        <v>0</v>
      </c>
      <c r="AN54" s="251">
        <f t="shared" si="4"/>
        <v>0</v>
      </c>
      <c r="AO54" s="154">
        <f t="shared" si="15"/>
        <v>0</v>
      </c>
      <c r="AP54" s="254">
        <f t="shared" si="16"/>
        <v>0</v>
      </c>
      <c r="AQ54" s="260">
        <f t="shared" si="13"/>
        <v>0</v>
      </c>
      <c r="AR54" s="257"/>
      <c r="AS54" s="80"/>
      <c r="AT54" s="27"/>
      <c r="AU54" s="267"/>
      <c r="AV54" s="484"/>
      <c r="AW54" s="484"/>
      <c r="AX54" s="484"/>
      <c r="AY54" s="484"/>
      <c r="AZ54" s="484"/>
    </row>
    <row r="55" spans="1:52">
      <c r="A55" s="815"/>
      <c r="B55" s="168"/>
      <c r="C55" s="22" t="str">
        <f>'1C TSpersonnel'!A45&amp;" "&amp;'1C TSpersonnel'!B45</f>
        <v xml:space="preserve"> </v>
      </c>
      <c r="D55" s="304" t="str">
        <f>IF(E55=0,"",DATEDIF('1C TSpersonnel'!D45,E55,"y"))</f>
        <v/>
      </c>
      <c r="E55" s="71">
        <f>IF(C55&lt;&gt;"",'1C TSpersonnel'!F45,"")</f>
        <v>0</v>
      </c>
      <c r="F55" s="161"/>
      <c r="G55" s="162"/>
      <c r="H55" s="867"/>
      <c r="I55" s="868"/>
      <c r="J55" s="869"/>
      <c r="K55" s="287" t="str">
        <f t="shared" si="7"/>
        <v/>
      </c>
      <c r="L55" s="643">
        <f>IF(AND($K$2="Pôle",C55=('1C TSpersonnel'!A45&amp;" "&amp;'1C TSpersonnel'!B45)),'1C TSpersonnel'!$G45+'1C TSpersonnel'!$H45+'1C TSpersonnel'!$I45+'1C TSpersonnel'!$J45+'1C TSpersonnel'!$N45,'1C TSpersonnel'!$G45+'1C TSpersonnel'!$H45+'1C TSpersonnel'!$I45+'1C TSpersonnel'!$J45+'1C TSpersonnel'!$K45+'1C TSpersonnel'!$L45+'1C TSpersonnel'!$M45+'1C TSpersonnel'!$N45+'1C TSpersonnel'!$O45+'1C TSpersonnel'!$P45+'1C TSpersonnel'!$Q45+'1C TSpersonnel'!$R45)</f>
        <v>0</v>
      </c>
      <c r="M55" s="643">
        <f>IF(AND($K$2="Pôle",C55=('1C TSpersonnel'!A45&amp;" "&amp;'1C TSpersonnel'!B45)),'1C TSpersonnel'!$K45+'1C TSpersonnel'!$L45+'1C TSpersonnel'!$M45,0)</f>
        <v>0</v>
      </c>
      <c r="N55" s="644">
        <f t="shared" si="17"/>
        <v>0</v>
      </c>
      <c r="O55" s="645">
        <f>IF($C55=('1C TSpersonnel'!$A45&amp;" "&amp;'1C TSpersonnel'!$B45),'1C TSpersonnel'!U45)</f>
        <v>0</v>
      </c>
      <c r="P55" s="646">
        <f>IF($C55=('1C TSpersonnel'!$A45&amp;" "&amp;'1C TSpersonnel'!$B45),'1C TSpersonnel'!V45)</f>
        <v>0</v>
      </c>
      <c r="Q55" s="646">
        <f>IF($C55=('1C TSpersonnel'!$A45&amp;" "&amp;'1C TSpersonnel'!$B45),'1C TSpersonnel'!W45)</f>
        <v>0</v>
      </c>
      <c r="R55" s="646">
        <f>IF($C55=('1C TSpersonnel'!$A45&amp;" "&amp;'1C TSpersonnel'!$B45),'1C TSpersonnel'!X45)</f>
        <v>0</v>
      </c>
      <c r="S55" s="646">
        <f>IF($C55=('1C TSpersonnel'!$A45&amp;" "&amp;'1C TSpersonnel'!$B45),'1C TSpersonnel'!Y45)</f>
        <v>0</v>
      </c>
      <c r="T55" s="646">
        <f>IF($C55=('1C TSpersonnel'!$A45&amp;" "&amp;'1C TSpersonnel'!$B45),'1C TSpersonnel'!Z45)</f>
        <v>0</v>
      </c>
      <c r="U55" s="646">
        <f>IF($C55=('1C TSpersonnel'!$A45&amp;" "&amp;'1C TSpersonnel'!$B45),'1C TSpersonnel'!AA45)</f>
        <v>0</v>
      </c>
      <c r="V55" s="646">
        <f>IF($C55=('1C TSpersonnel'!$A45&amp;" "&amp;'1C TSpersonnel'!$B45),'1C TSpersonnel'!AB45)</f>
        <v>0</v>
      </c>
      <c r="W55" s="646">
        <f>IF($C55=('1C TSpersonnel'!$A45&amp;" "&amp;'1C TSpersonnel'!$B45),'1C TSpersonnel'!AC45)</f>
        <v>0</v>
      </c>
      <c r="X55" s="646">
        <f>IF($C55=('1C TSpersonnel'!$A45&amp;" "&amp;'1C TSpersonnel'!$B45),'1C TSpersonnel'!AD45)</f>
        <v>0</v>
      </c>
      <c r="Y55" s="646">
        <f>IF($C55=('1C TSpersonnel'!$A45&amp;" "&amp;'1C TSpersonnel'!$B45),'1C TSpersonnel'!AE45)</f>
        <v>0</v>
      </c>
      <c r="Z55" s="646">
        <f>IF($C55=('1C TSpersonnel'!$A45&amp;" "&amp;'1C TSpersonnel'!$B45),'1C TSpersonnel'!AF45)</f>
        <v>0</v>
      </c>
      <c r="AA55" s="646">
        <f>IF($C55=('1C TSpersonnel'!$A45&amp;" "&amp;'1C TSpersonnel'!$B45),'1C TSpersonnel'!AG45)</f>
        <v>0</v>
      </c>
      <c r="AB55" s="646">
        <f>IF($C55=('1C TSpersonnel'!$A45&amp;" "&amp;'1C TSpersonnel'!$B45),'1C TSpersonnel'!AH45)</f>
        <v>0</v>
      </c>
      <c r="AC55" s="646">
        <f>IF($C55=('1C TSpersonnel'!$A45&amp;" "&amp;'1C TSpersonnel'!$B45),'1C TSpersonnel'!AI45)</f>
        <v>0</v>
      </c>
      <c r="AD55" s="646">
        <f>IF($C55=('1C TSpersonnel'!$A45&amp;" "&amp;'1C TSpersonnel'!$B45),'1C TSpersonnel'!AJ45)</f>
        <v>0</v>
      </c>
      <c r="AE55" s="646">
        <f>IF($C55=('1C TSpersonnel'!$A45&amp;" "&amp;'1C TSpersonnel'!$B45),'1C TSpersonnel'!AK45)</f>
        <v>0</v>
      </c>
      <c r="AF55" s="646">
        <f>IF($C55=('1C TSpersonnel'!$A45&amp;" "&amp;'1C TSpersonnel'!$B45),'1C TSpersonnel'!AL45)</f>
        <v>0</v>
      </c>
      <c r="AG55" s="646">
        <f>IF($C55=('1C TSpersonnel'!$A45&amp;" "&amp;'1C TSpersonnel'!$B45),'1C TSpersonnel'!AM45)</f>
        <v>0</v>
      </c>
      <c r="AH55" s="646">
        <f>IF($C55=('1C TSpersonnel'!$A45&amp;" "&amp;'1C TSpersonnel'!$B45),'1C TSpersonnel'!AN45)</f>
        <v>0</v>
      </c>
      <c r="AI55" s="646">
        <f>IF($C55=('1C TSpersonnel'!$A45&amp;" "&amp;'1C TSpersonnel'!$B45),'1C TSpersonnel'!AO45)</f>
        <v>0</v>
      </c>
      <c r="AJ55" s="646">
        <f>IF($C55=('1C TSpersonnel'!$A45&amp;" "&amp;'1C TSpersonnel'!$B45),'1C TSpersonnel'!AP45)</f>
        <v>0</v>
      </c>
      <c r="AK55" s="646">
        <f t="shared" si="9"/>
        <v>0</v>
      </c>
      <c r="AL55" s="646">
        <f t="shared" si="11"/>
        <v>0</v>
      </c>
      <c r="AM55" s="156">
        <f t="shared" si="3"/>
        <v>0</v>
      </c>
      <c r="AN55" s="251">
        <f t="shared" si="4"/>
        <v>0</v>
      </c>
      <c r="AO55" s="154">
        <f t="shared" si="15"/>
        <v>0</v>
      </c>
      <c r="AP55" s="254">
        <f t="shared" si="16"/>
        <v>0</v>
      </c>
      <c r="AQ55" s="260">
        <f t="shared" si="13"/>
        <v>0</v>
      </c>
      <c r="AR55" s="257"/>
      <c r="AS55" s="80"/>
      <c r="AT55" s="27"/>
      <c r="AU55" s="267"/>
      <c r="AV55" s="484"/>
      <c r="AW55" s="484"/>
      <c r="AX55" s="484"/>
      <c r="AY55" s="484"/>
      <c r="AZ55" s="484"/>
    </row>
    <row r="56" spans="1:52">
      <c r="A56" s="815"/>
      <c r="B56" s="171"/>
      <c r="C56" s="22" t="str">
        <f>'1C TSpersonnel'!A46&amp;" "&amp;'1C TSpersonnel'!B46</f>
        <v xml:space="preserve"> </v>
      </c>
      <c r="D56" s="304" t="str">
        <f>IF(E56=0,"",DATEDIF('1C TSpersonnel'!D46,E56,"y"))</f>
        <v/>
      </c>
      <c r="E56" s="71">
        <f>IF(C56&lt;&gt;"",'1C TSpersonnel'!F46,"")</f>
        <v>0</v>
      </c>
      <c r="F56" s="161"/>
      <c r="G56" s="162"/>
      <c r="H56" s="867"/>
      <c r="I56" s="868"/>
      <c r="J56" s="869"/>
      <c r="K56" s="287" t="str">
        <f t="shared" si="7"/>
        <v/>
      </c>
      <c r="L56" s="643">
        <f>IF(AND($K$2="Pôle",C56=('1C TSpersonnel'!A46&amp;" "&amp;'1C TSpersonnel'!B46)),'1C TSpersonnel'!$G46+'1C TSpersonnel'!$H46+'1C TSpersonnel'!$I46+'1C TSpersonnel'!$J46+'1C TSpersonnel'!$N46,'1C TSpersonnel'!$G46+'1C TSpersonnel'!$H46+'1C TSpersonnel'!$I46+'1C TSpersonnel'!$J46+'1C TSpersonnel'!$K46+'1C TSpersonnel'!$L46+'1C TSpersonnel'!$M46+'1C TSpersonnel'!$N46+'1C TSpersonnel'!$O46+'1C TSpersonnel'!$P46+'1C TSpersonnel'!$Q46+'1C TSpersonnel'!$R46)</f>
        <v>0</v>
      </c>
      <c r="M56" s="643">
        <f>IF(AND($K$2="Pôle",C56=('1C TSpersonnel'!A46&amp;" "&amp;'1C TSpersonnel'!B46)),'1C TSpersonnel'!$K46+'1C TSpersonnel'!$L46+'1C TSpersonnel'!$M46,0)</f>
        <v>0</v>
      </c>
      <c r="N56" s="644">
        <f t="shared" si="17"/>
        <v>0</v>
      </c>
      <c r="O56" s="645">
        <f>IF($C56=('1C TSpersonnel'!$A46&amp;" "&amp;'1C TSpersonnel'!$B46),'1C TSpersonnel'!U46)</f>
        <v>0</v>
      </c>
      <c r="P56" s="646">
        <f>IF($C56=('1C TSpersonnel'!$A46&amp;" "&amp;'1C TSpersonnel'!$B46),'1C TSpersonnel'!V46)</f>
        <v>0</v>
      </c>
      <c r="Q56" s="646">
        <f>IF($C56=('1C TSpersonnel'!$A46&amp;" "&amp;'1C TSpersonnel'!$B46),'1C TSpersonnel'!W46)</f>
        <v>0</v>
      </c>
      <c r="R56" s="646">
        <f>IF($C56=('1C TSpersonnel'!$A46&amp;" "&amp;'1C TSpersonnel'!$B46),'1C TSpersonnel'!X46)</f>
        <v>0</v>
      </c>
      <c r="S56" s="646">
        <f>IF($C56=('1C TSpersonnel'!$A46&amp;" "&amp;'1C TSpersonnel'!$B46),'1C TSpersonnel'!Y46)</f>
        <v>0</v>
      </c>
      <c r="T56" s="646">
        <f>IF($C56=('1C TSpersonnel'!$A46&amp;" "&amp;'1C TSpersonnel'!$B46),'1C TSpersonnel'!Z46)</f>
        <v>0</v>
      </c>
      <c r="U56" s="646">
        <f>IF($C56=('1C TSpersonnel'!$A46&amp;" "&amp;'1C TSpersonnel'!$B46),'1C TSpersonnel'!AA46)</f>
        <v>0</v>
      </c>
      <c r="V56" s="646">
        <f>IF($C56=('1C TSpersonnel'!$A46&amp;" "&amp;'1C TSpersonnel'!$B46),'1C TSpersonnel'!AB46)</f>
        <v>0</v>
      </c>
      <c r="W56" s="646">
        <f>IF($C56=('1C TSpersonnel'!$A46&amp;" "&amp;'1C TSpersonnel'!$B46),'1C TSpersonnel'!AC46)</f>
        <v>0</v>
      </c>
      <c r="X56" s="646">
        <f>IF($C56=('1C TSpersonnel'!$A46&amp;" "&amp;'1C TSpersonnel'!$B46),'1C TSpersonnel'!AD46)</f>
        <v>0</v>
      </c>
      <c r="Y56" s="646">
        <f>IF($C56=('1C TSpersonnel'!$A46&amp;" "&amp;'1C TSpersonnel'!$B46),'1C TSpersonnel'!AE46)</f>
        <v>0</v>
      </c>
      <c r="Z56" s="646">
        <f>IF($C56=('1C TSpersonnel'!$A46&amp;" "&amp;'1C TSpersonnel'!$B46),'1C TSpersonnel'!AF46)</f>
        <v>0</v>
      </c>
      <c r="AA56" s="646">
        <f>IF($C56=('1C TSpersonnel'!$A46&amp;" "&amp;'1C TSpersonnel'!$B46),'1C TSpersonnel'!AG46)</f>
        <v>0</v>
      </c>
      <c r="AB56" s="646">
        <f>IF($C56=('1C TSpersonnel'!$A46&amp;" "&amp;'1C TSpersonnel'!$B46),'1C TSpersonnel'!AH46)</f>
        <v>0</v>
      </c>
      <c r="AC56" s="646">
        <f>IF($C56=('1C TSpersonnel'!$A46&amp;" "&amp;'1C TSpersonnel'!$B46),'1C TSpersonnel'!AI46)</f>
        <v>0</v>
      </c>
      <c r="AD56" s="646">
        <f>IF($C56=('1C TSpersonnel'!$A46&amp;" "&amp;'1C TSpersonnel'!$B46),'1C TSpersonnel'!AJ46)</f>
        <v>0</v>
      </c>
      <c r="AE56" s="646">
        <f>IF($C56=('1C TSpersonnel'!$A46&amp;" "&amp;'1C TSpersonnel'!$B46),'1C TSpersonnel'!AK46)</f>
        <v>0</v>
      </c>
      <c r="AF56" s="646">
        <f>IF($C56=('1C TSpersonnel'!$A46&amp;" "&amp;'1C TSpersonnel'!$B46),'1C TSpersonnel'!AL46)</f>
        <v>0</v>
      </c>
      <c r="AG56" s="646">
        <f>IF($C56=('1C TSpersonnel'!$A46&amp;" "&amp;'1C TSpersonnel'!$B46),'1C TSpersonnel'!AM46)</f>
        <v>0</v>
      </c>
      <c r="AH56" s="646">
        <f>IF($C56=('1C TSpersonnel'!$A46&amp;" "&amp;'1C TSpersonnel'!$B46),'1C TSpersonnel'!AN46)</f>
        <v>0</v>
      </c>
      <c r="AI56" s="646">
        <f>IF($C56=('1C TSpersonnel'!$A46&amp;" "&amp;'1C TSpersonnel'!$B46),'1C TSpersonnel'!AO46)</f>
        <v>0</v>
      </c>
      <c r="AJ56" s="646">
        <f>IF($C56=('1C TSpersonnel'!$A46&amp;" "&amp;'1C TSpersonnel'!$B46),'1C TSpersonnel'!AP46)</f>
        <v>0</v>
      </c>
      <c r="AK56" s="646">
        <f t="shared" si="9"/>
        <v>0</v>
      </c>
      <c r="AL56" s="646">
        <f t="shared" si="11"/>
        <v>0</v>
      </c>
      <c r="AM56" s="156">
        <f t="shared" si="3"/>
        <v>0</v>
      </c>
      <c r="AN56" s="251">
        <f t="shared" si="4"/>
        <v>0</v>
      </c>
      <c r="AO56" s="154">
        <f t="shared" si="15"/>
        <v>0</v>
      </c>
      <c r="AP56" s="52">
        <f t="shared" si="16"/>
        <v>0</v>
      </c>
      <c r="AQ56" s="260">
        <f t="shared" si="13"/>
        <v>0</v>
      </c>
      <c r="AR56" s="257"/>
      <c r="AS56" s="80"/>
      <c r="AT56" s="27"/>
      <c r="AU56" s="267"/>
      <c r="AV56" s="484"/>
      <c r="AW56" s="484"/>
      <c r="AX56" s="484"/>
      <c r="AY56" s="484"/>
      <c r="AZ56" s="484"/>
    </row>
    <row r="57" spans="1:52" ht="12.75" customHeight="1">
      <c r="A57" s="815"/>
      <c r="B57" s="168"/>
      <c r="C57" s="22" t="str">
        <f>'1C TSpersonnel'!A47&amp;" "&amp;'1C TSpersonnel'!B47</f>
        <v xml:space="preserve"> </v>
      </c>
      <c r="D57" s="304" t="str">
        <f>IF(E57=0,"",DATEDIF('1C TSpersonnel'!D47,E57,"y"))</f>
        <v/>
      </c>
      <c r="E57" s="71">
        <f>IF(C57&lt;&gt;"",'1C TSpersonnel'!F47,"")</f>
        <v>0</v>
      </c>
      <c r="F57" s="165"/>
      <c r="G57" s="162"/>
      <c r="H57" s="870"/>
      <c r="I57" s="871"/>
      <c r="J57" s="872"/>
      <c r="K57" s="287" t="str">
        <f t="shared" si="7"/>
        <v/>
      </c>
      <c r="L57" s="643">
        <f>IF(AND($K$2="Pôle",C57=('1C TSpersonnel'!A47&amp;" "&amp;'1C TSpersonnel'!B47)),'1C TSpersonnel'!$G47+'1C TSpersonnel'!$H47+'1C TSpersonnel'!$I47+'1C TSpersonnel'!$J47+'1C TSpersonnel'!$N47,'1C TSpersonnel'!$G47+'1C TSpersonnel'!$H47+'1C TSpersonnel'!$I47+'1C TSpersonnel'!$J47+'1C TSpersonnel'!$K47+'1C TSpersonnel'!$L47+'1C TSpersonnel'!$M47+'1C TSpersonnel'!$N47+'1C TSpersonnel'!$O47+'1C TSpersonnel'!$P47+'1C TSpersonnel'!$Q47+'1C TSpersonnel'!$R47)</f>
        <v>0</v>
      </c>
      <c r="M57" s="643">
        <f>IF(AND($K$2="Pôle",C57=('1C TSpersonnel'!A47&amp;" "&amp;'1C TSpersonnel'!B47)),'1C TSpersonnel'!$K47+'1C TSpersonnel'!$L47+'1C TSpersonnel'!$M47,0)</f>
        <v>0</v>
      </c>
      <c r="N57" s="644">
        <f t="shared" si="17"/>
        <v>0</v>
      </c>
      <c r="O57" s="645">
        <f>IF($C57=('1C TSpersonnel'!$A47&amp;" "&amp;'1C TSpersonnel'!$B47),'1C TSpersonnel'!U47)</f>
        <v>0</v>
      </c>
      <c r="P57" s="646">
        <f>IF($C57=('1C TSpersonnel'!$A47&amp;" "&amp;'1C TSpersonnel'!$B47),'1C TSpersonnel'!V47)</f>
        <v>0</v>
      </c>
      <c r="Q57" s="646">
        <f>IF($C57=('1C TSpersonnel'!$A47&amp;" "&amp;'1C TSpersonnel'!$B47),'1C TSpersonnel'!W47)</f>
        <v>0</v>
      </c>
      <c r="R57" s="646">
        <f>IF($C57=('1C TSpersonnel'!$A47&amp;" "&amp;'1C TSpersonnel'!$B47),'1C TSpersonnel'!X47)</f>
        <v>0</v>
      </c>
      <c r="S57" s="646">
        <f>IF($C57=('1C TSpersonnel'!$A47&amp;" "&amp;'1C TSpersonnel'!$B47),'1C TSpersonnel'!Y47)</f>
        <v>0</v>
      </c>
      <c r="T57" s="646">
        <f>IF($C57=('1C TSpersonnel'!$A47&amp;" "&amp;'1C TSpersonnel'!$B47),'1C TSpersonnel'!Z47)</f>
        <v>0</v>
      </c>
      <c r="U57" s="646">
        <f>IF($C57=('1C TSpersonnel'!$A47&amp;" "&amp;'1C TSpersonnel'!$B47),'1C TSpersonnel'!AA47)</f>
        <v>0</v>
      </c>
      <c r="V57" s="646">
        <f>IF($C57=('1C TSpersonnel'!$A47&amp;" "&amp;'1C TSpersonnel'!$B47),'1C TSpersonnel'!AB47)</f>
        <v>0</v>
      </c>
      <c r="W57" s="646">
        <f>IF($C57=('1C TSpersonnel'!$A47&amp;" "&amp;'1C TSpersonnel'!$B47),'1C TSpersonnel'!AC47)</f>
        <v>0</v>
      </c>
      <c r="X57" s="646">
        <f>IF($C57=('1C TSpersonnel'!$A47&amp;" "&amp;'1C TSpersonnel'!$B47),'1C TSpersonnel'!AD47)</f>
        <v>0</v>
      </c>
      <c r="Y57" s="646">
        <f>IF($C57=('1C TSpersonnel'!$A47&amp;" "&amp;'1C TSpersonnel'!$B47),'1C TSpersonnel'!AE47)</f>
        <v>0</v>
      </c>
      <c r="Z57" s="646">
        <f>IF($C57=('1C TSpersonnel'!$A47&amp;" "&amp;'1C TSpersonnel'!$B47),'1C TSpersonnel'!AF47)</f>
        <v>0</v>
      </c>
      <c r="AA57" s="646">
        <f>IF($C57=('1C TSpersonnel'!$A47&amp;" "&amp;'1C TSpersonnel'!$B47),'1C TSpersonnel'!AG47)</f>
        <v>0</v>
      </c>
      <c r="AB57" s="646">
        <f>IF($C57=('1C TSpersonnel'!$A47&amp;" "&amp;'1C TSpersonnel'!$B47),'1C TSpersonnel'!AH47)</f>
        <v>0</v>
      </c>
      <c r="AC57" s="646">
        <f>IF($C57=('1C TSpersonnel'!$A47&amp;" "&amp;'1C TSpersonnel'!$B47),'1C TSpersonnel'!AI47)</f>
        <v>0</v>
      </c>
      <c r="AD57" s="646">
        <f>IF($C57=('1C TSpersonnel'!$A47&amp;" "&amp;'1C TSpersonnel'!$B47),'1C TSpersonnel'!AJ47)</f>
        <v>0</v>
      </c>
      <c r="AE57" s="646">
        <f>IF($C57=('1C TSpersonnel'!$A47&amp;" "&amp;'1C TSpersonnel'!$B47),'1C TSpersonnel'!AK47)</f>
        <v>0</v>
      </c>
      <c r="AF57" s="646">
        <f>IF($C57=('1C TSpersonnel'!$A47&amp;" "&amp;'1C TSpersonnel'!$B47),'1C TSpersonnel'!AL47)</f>
        <v>0</v>
      </c>
      <c r="AG57" s="646">
        <f>IF($C57=('1C TSpersonnel'!$A47&amp;" "&amp;'1C TSpersonnel'!$B47),'1C TSpersonnel'!AM47)</f>
        <v>0</v>
      </c>
      <c r="AH57" s="646">
        <f>IF($C57=('1C TSpersonnel'!$A47&amp;" "&amp;'1C TSpersonnel'!$B47),'1C TSpersonnel'!AN47)</f>
        <v>0</v>
      </c>
      <c r="AI57" s="646">
        <f>IF($C57=('1C TSpersonnel'!$A47&amp;" "&amp;'1C TSpersonnel'!$B47),'1C TSpersonnel'!AO47)</f>
        <v>0</v>
      </c>
      <c r="AJ57" s="646">
        <f>IF($C57=('1C TSpersonnel'!$A47&amp;" "&amp;'1C TSpersonnel'!$B47),'1C TSpersonnel'!AP47)</f>
        <v>0</v>
      </c>
      <c r="AK57" s="646">
        <f t="shared" si="9"/>
        <v>0</v>
      </c>
      <c r="AL57" s="646">
        <f t="shared" ref="AL57:AL78" si="18">N57+AK57</f>
        <v>0</v>
      </c>
      <c r="AM57" s="156">
        <f t="shared" si="3"/>
        <v>0</v>
      </c>
      <c r="AN57" s="251">
        <f t="shared" si="4"/>
        <v>0</v>
      </c>
      <c r="AO57" s="154">
        <f t="shared" si="15"/>
        <v>0</v>
      </c>
      <c r="AP57" s="254">
        <f>IF(L57=0,0,AM57-AR57)</f>
        <v>0</v>
      </c>
      <c r="AQ57" s="261">
        <f t="shared" ref="AQ57:AQ78" si="19">IF(M57=0,0,AN57-AS57)</f>
        <v>0</v>
      </c>
      <c r="AR57" s="258"/>
      <c r="AS57" s="141"/>
      <c r="AT57" s="142"/>
      <c r="AU57" s="266"/>
      <c r="AV57" s="484"/>
      <c r="AW57" s="484"/>
      <c r="AX57" s="484"/>
      <c r="AY57" s="484"/>
      <c r="AZ57" s="484"/>
    </row>
    <row r="58" spans="1:52">
      <c r="A58" s="815"/>
      <c r="B58" s="168"/>
      <c r="C58" s="22" t="str">
        <f>'1C TSpersonnel'!A48&amp;" "&amp;'1C TSpersonnel'!B48</f>
        <v xml:space="preserve"> </v>
      </c>
      <c r="D58" s="304" t="str">
        <f>IF(E58=0,"",DATEDIF('1C TSpersonnel'!D48,E58,"y"))</f>
        <v/>
      </c>
      <c r="E58" s="71">
        <f>IF(C58&lt;&gt;"",'1C TSpersonnel'!F48,"")</f>
        <v>0</v>
      </c>
      <c r="F58" s="161"/>
      <c r="G58" s="162"/>
      <c r="H58" s="867"/>
      <c r="I58" s="868"/>
      <c r="J58" s="869"/>
      <c r="K58" s="287" t="str">
        <f t="shared" si="7"/>
        <v/>
      </c>
      <c r="L58" s="643">
        <f>IF(AND($K$2="Pôle",C58=('1C TSpersonnel'!A48&amp;" "&amp;'1C TSpersonnel'!B48)),'1C TSpersonnel'!$G48+'1C TSpersonnel'!$H48+'1C TSpersonnel'!$I48+'1C TSpersonnel'!$J48+'1C TSpersonnel'!$N48,'1C TSpersonnel'!$G48+'1C TSpersonnel'!$H48+'1C TSpersonnel'!$I48+'1C TSpersonnel'!$J48+'1C TSpersonnel'!$K48+'1C TSpersonnel'!$L48+'1C TSpersonnel'!$M48+'1C TSpersonnel'!$N48+'1C TSpersonnel'!$O48+'1C TSpersonnel'!$P48+'1C TSpersonnel'!$Q48+'1C TSpersonnel'!$R48)</f>
        <v>0</v>
      </c>
      <c r="M58" s="643">
        <f>IF(AND($K$2="Pôle",C58=('1C TSpersonnel'!A48&amp;" "&amp;'1C TSpersonnel'!B48)),'1C TSpersonnel'!$K48+'1C TSpersonnel'!$L48+'1C TSpersonnel'!$M48,0)</f>
        <v>0</v>
      </c>
      <c r="N58" s="644">
        <f t="shared" si="17"/>
        <v>0</v>
      </c>
      <c r="O58" s="645">
        <f>IF($C58=('1C TSpersonnel'!$A48&amp;" "&amp;'1C TSpersonnel'!$B48),'1C TSpersonnel'!U48)</f>
        <v>0</v>
      </c>
      <c r="P58" s="646">
        <f>IF($C58=('1C TSpersonnel'!$A48&amp;" "&amp;'1C TSpersonnel'!$B48),'1C TSpersonnel'!V48)</f>
        <v>0</v>
      </c>
      <c r="Q58" s="646">
        <f>IF($C58=('1C TSpersonnel'!$A48&amp;" "&amp;'1C TSpersonnel'!$B48),'1C TSpersonnel'!W48)</f>
        <v>0</v>
      </c>
      <c r="R58" s="646">
        <f>IF($C58=('1C TSpersonnel'!$A48&amp;" "&amp;'1C TSpersonnel'!$B48),'1C TSpersonnel'!X48)</f>
        <v>0</v>
      </c>
      <c r="S58" s="646">
        <f>IF($C58=('1C TSpersonnel'!$A48&amp;" "&amp;'1C TSpersonnel'!$B48),'1C TSpersonnel'!Y48)</f>
        <v>0</v>
      </c>
      <c r="T58" s="646">
        <f>IF($C58=('1C TSpersonnel'!$A48&amp;" "&amp;'1C TSpersonnel'!$B48),'1C TSpersonnel'!Z48)</f>
        <v>0</v>
      </c>
      <c r="U58" s="646">
        <f>IF($C58=('1C TSpersonnel'!$A48&amp;" "&amp;'1C TSpersonnel'!$B48),'1C TSpersonnel'!AA48)</f>
        <v>0</v>
      </c>
      <c r="V58" s="646">
        <f>IF($C58=('1C TSpersonnel'!$A48&amp;" "&amp;'1C TSpersonnel'!$B48),'1C TSpersonnel'!AB48)</f>
        <v>0</v>
      </c>
      <c r="W58" s="646">
        <f>IF($C58=('1C TSpersonnel'!$A48&amp;" "&amp;'1C TSpersonnel'!$B48),'1C TSpersonnel'!AC48)</f>
        <v>0</v>
      </c>
      <c r="X58" s="646">
        <f>IF($C58=('1C TSpersonnel'!$A48&amp;" "&amp;'1C TSpersonnel'!$B48),'1C TSpersonnel'!AD48)</f>
        <v>0</v>
      </c>
      <c r="Y58" s="646">
        <f>IF($C58=('1C TSpersonnel'!$A48&amp;" "&amp;'1C TSpersonnel'!$B48),'1C TSpersonnel'!AE48)</f>
        <v>0</v>
      </c>
      <c r="Z58" s="646">
        <f>IF($C58=('1C TSpersonnel'!$A48&amp;" "&amp;'1C TSpersonnel'!$B48),'1C TSpersonnel'!AF48)</f>
        <v>0</v>
      </c>
      <c r="AA58" s="646">
        <f>IF($C58=('1C TSpersonnel'!$A48&amp;" "&amp;'1C TSpersonnel'!$B48),'1C TSpersonnel'!AG48)</f>
        <v>0</v>
      </c>
      <c r="AB58" s="646">
        <f>IF($C58=('1C TSpersonnel'!$A48&amp;" "&amp;'1C TSpersonnel'!$B48),'1C TSpersonnel'!AH48)</f>
        <v>0</v>
      </c>
      <c r="AC58" s="646">
        <f>IF($C58=('1C TSpersonnel'!$A48&amp;" "&amp;'1C TSpersonnel'!$B48),'1C TSpersonnel'!AI48)</f>
        <v>0</v>
      </c>
      <c r="AD58" s="646">
        <f>IF($C58=('1C TSpersonnel'!$A48&amp;" "&amp;'1C TSpersonnel'!$B48),'1C TSpersonnel'!AJ48)</f>
        <v>0</v>
      </c>
      <c r="AE58" s="646">
        <f>IF($C58=('1C TSpersonnel'!$A48&amp;" "&amp;'1C TSpersonnel'!$B48),'1C TSpersonnel'!AK48)</f>
        <v>0</v>
      </c>
      <c r="AF58" s="646">
        <f>IF($C58=('1C TSpersonnel'!$A48&amp;" "&amp;'1C TSpersonnel'!$B48),'1C TSpersonnel'!AL48)</f>
        <v>0</v>
      </c>
      <c r="AG58" s="646">
        <f>IF($C58=('1C TSpersonnel'!$A48&amp;" "&amp;'1C TSpersonnel'!$B48),'1C TSpersonnel'!AM48)</f>
        <v>0</v>
      </c>
      <c r="AH58" s="646">
        <f>IF($C58=('1C TSpersonnel'!$A48&amp;" "&amp;'1C TSpersonnel'!$B48),'1C TSpersonnel'!AN48)</f>
        <v>0</v>
      </c>
      <c r="AI58" s="646">
        <f>IF($C58=('1C TSpersonnel'!$A48&amp;" "&amp;'1C TSpersonnel'!$B48),'1C TSpersonnel'!AO48)</f>
        <v>0</v>
      </c>
      <c r="AJ58" s="646">
        <f>IF($C58=('1C TSpersonnel'!$A48&amp;" "&amp;'1C TSpersonnel'!$B48),'1C TSpersonnel'!AP48)</f>
        <v>0</v>
      </c>
      <c r="AK58" s="646">
        <f t="shared" si="9"/>
        <v>0</v>
      </c>
      <c r="AL58" s="646">
        <f t="shared" si="18"/>
        <v>0</v>
      </c>
      <c r="AM58" s="156">
        <f t="shared" si="3"/>
        <v>0</v>
      </c>
      <c r="AN58" s="251">
        <f t="shared" si="4"/>
        <v>0</v>
      </c>
      <c r="AO58" s="154">
        <f t="shared" si="15"/>
        <v>0</v>
      </c>
      <c r="AP58" s="254">
        <f t="shared" ref="AP58:AP67" si="20">IF(L58=0,0,AM58-AR58)</f>
        <v>0</v>
      </c>
      <c r="AQ58" s="260">
        <f t="shared" si="19"/>
        <v>0</v>
      </c>
      <c r="AR58" s="257"/>
      <c r="AS58" s="80"/>
      <c r="AT58" s="27"/>
      <c r="AU58" s="267"/>
      <c r="AV58" s="484"/>
      <c r="AW58" s="484"/>
      <c r="AX58" s="484"/>
      <c r="AY58" s="484"/>
      <c r="AZ58" s="484"/>
    </row>
    <row r="59" spans="1:52" ht="13.5" thickBot="1">
      <c r="A59" s="159"/>
      <c r="B59" s="168"/>
      <c r="C59" s="22" t="str">
        <f>'1C TSpersonnel'!A49&amp;" "&amp;'1C TSpersonnel'!B49</f>
        <v xml:space="preserve"> </v>
      </c>
      <c r="D59" s="304" t="str">
        <f>IF(E59=0,"",DATEDIF('1C TSpersonnel'!D49,E59,"y"))</f>
        <v/>
      </c>
      <c r="E59" s="71">
        <f>IF(C59&lt;&gt;"",'1C TSpersonnel'!F49,"")</f>
        <v>0</v>
      </c>
      <c r="F59" s="161"/>
      <c r="G59" s="162"/>
      <c r="H59" s="867"/>
      <c r="I59" s="868"/>
      <c r="J59" s="869"/>
      <c r="K59" s="287" t="str">
        <f t="shared" si="7"/>
        <v/>
      </c>
      <c r="L59" s="643">
        <f>IF(AND($K$2="Pôle",C59=('1C TSpersonnel'!A49&amp;" "&amp;'1C TSpersonnel'!B49)),'1C TSpersonnel'!$G49+'1C TSpersonnel'!$H49+'1C TSpersonnel'!$I49+'1C TSpersonnel'!$J49+'1C TSpersonnel'!$N49,'1C TSpersonnel'!$G49+'1C TSpersonnel'!$H49+'1C TSpersonnel'!$I49+'1C TSpersonnel'!$J49+'1C TSpersonnel'!$K49+'1C TSpersonnel'!$L49+'1C TSpersonnel'!$M49+'1C TSpersonnel'!$N49+'1C TSpersonnel'!$O49+'1C TSpersonnel'!$P49+'1C TSpersonnel'!$Q49+'1C TSpersonnel'!$R49)</f>
        <v>0</v>
      </c>
      <c r="M59" s="643">
        <f>IF(AND($K$2="Pôle",C59=('1C TSpersonnel'!A49&amp;" "&amp;'1C TSpersonnel'!B49)),'1C TSpersonnel'!$K49+'1C TSpersonnel'!$L49+'1C TSpersonnel'!$M49,0)</f>
        <v>0</v>
      </c>
      <c r="N59" s="644">
        <f t="shared" si="17"/>
        <v>0</v>
      </c>
      <c r="O59" s="645">
        <f>IF($C59=('1C TSpersonnel'!$A49&amp;" "&amp;'1C TSpersonnel'!$B49),'1C TSpersonnel'!U49)</f>
        <v>0</v>
      </c>
      <c r="P59" s="646">
        <f>IF($C59=('1C TSpersonnel'!$A49&amp;" "&amp;'1C TSpersonnel'!$B49),'1C TSpersonnel'!V49)</f>
        <v>0</v>
      </c>
      <c r="Q59" s="646">
        <f>IF($C59=('1C TSpersonnel'!$A49&amp;" "&amp;'1C TSpersonnel'!$B49),'1C TSpersonnel'!W49)</f>
        <v>0</v>
      </c>
      <c r="R59" s="646">
        <f>IF($C59=('1C TSpersonnel'!$A49&amp;" "&amp;'1C TSpersonnel'!$B49),'1C TSpersonnel'!X49)</f>
        <v>0</v>
      </c>
      <c r="S59" s="646">
        <f>IF($C59=('1C TSpersonnel'!$A49&amp;" "&amp;'1C TSpersonnel'!$B49),'1C TSpersonnel'!Y49)</f>
        <v>0</v>
      </c>
      <c r="T59" s="646">
        <f>IF($C59=('1C TSpersonnel'!$A49&amp;" "&amp;'1C TSpersonnel'!$B49),'1C TSpersonnel'!Z49)</f>
        <v>0</v>
      </c>
      <c r="U59" s="646">
        <f>IF($C59=('1C TSpersonnel'!$A49&amp;" "&amp;'1C TSpersonnel'!$B49),'1C TSpersonnel'!AA49)</f>
        <v>0</v>
      </c>
      <c r="V59" s="646">
        <f>IF($C59=('1C TSpersonnel'!$A49&amp;" "&amp;'1C TSpersonnel'!$B49),'1C TSpersonnel'!AB49)</f>
        <v>0</v>
      </c>
      <c r="W59" s="646">
        <f>IF($C59=('1C TSpersonnel'!$A49&amp;" "&amp;'1C TSpersonnel'!$B49),'1C TSpersonnel'!AC49)</f>
        <v>0</v>
      </c>
      <c r="X59" s="646">
        <f>IF($C59=('1C TSpersonnel'!$A49&amp;" "&amp;'1C TSpersonnel'!$B49),'1C TSpersonnel'!AD49)</f>
        <v>0</v>
      </c>
      <c r="Y59" s="646">
        <f>IF($C59=('1C TSpersonnel'!$A49&amp;" "&amp;'1C TSpersonnel'!$B49),'1C TSpersonnel'!AE49)</f>
        <v>0</v>
      </c>
      <c r="Z59" s="646">
        <f>IF($C59=('1C TSpersonnel'!$A49&amp;" "&amp;'1C TSpersonnel'!$B49),'1C TSpersonnel'!AF49)</f>
        <v>0</v>
      </c>
      <c r="AA59" s="646">
        <f>IF($C59=('1C TSpersonnel'!$A49&amp;" "&amp;'1C TSpersonnel'!$B49),'1C TSpersonnel'!AG49)</f>
        <v>0</v>
      </c>
      <c r="AB59" s="646">
        <f>IF($C59=('1C TSpersonnel'!$A49&amp;" "&amp;'1C TSpersonnel'!$B49),'1C TSpersonnel'!AH49)</f>
        <v>0</v>
      </c>
      <c r="AC59" s="646">
        <f>IF($C59=('1C TSpersonnel'!$A49&amp;" "&amp;'1C TSpersonnel'!$B49),'1C TSpersonnel'!AI49)</f>
        <v>0</v>
      </c>
      <c r="AD59" s="646">
        <f>IF($C59=('1C TSpersonnel'!$A49&amp;" "&amp;'1C TSpersonnel'!$B49),'1C TSpersonnel'!AJ49)</f>
        <v>0</v>
      </c>
      <c r="AE59" s="646">
        <f>IF($C59=('1C TSpersonnel'!$A49&amp;" "&amp;'1C TSpersonnel'!$B49),'1C TSpersonnel'!AK49)</f>
        <v>0</v>
      </c>
      <c r="AF59" s="646">
        <f>IF($C59=('1C TSpersonnel'!$A49&amp;" "&amp;'1C TSpersonnel'!$B49),'1C TSpersonnel'!AL49)</f>
        <v>0</v>
      </c>
      <c r="AG59" s="646">
        <f>IF($C59=('1C TSpersonnel'!$A49&amp;" "&amp;'1C TSpersonnel'!$B49),'1C TSpersonnel'!AM49)</f>
        <v>0</v>
      </c>
      <c r="AH59" s="646">
        <f>IF($C59=('1C TSpersonnel'!$A49&amp;" "&amp;'1C TSpersonnel'!$B49),'1C TSpersonnel'!AN49)</f>
        <v>0</v>
      </c>
      <c r="AI59" s="646">
        <f>IF($C59=('1C TSpersonnel'!$A49&amp;" "&amp;'1C TSpersonnel'!$B49),'1C TSpersonnel'!AO49)</f>
        <v>0</v>
      </c>
      <c r="AJ59" s="646">
        <f>IF($C59=('1C TSpersonnel'!$A49&amp;" "&amp;'1C TSpersonnel'!$B49),'1C TSpersonnel'!AP49)</f>
        <v>0</v>
      </c>
      <c r="AK59" s="646">
        <f t="shared" si="9"/>
        <v>0</v>
      </c>
      <c r="AL59" s="646">
        <f t="shared" si="18"/>
        <v>0</v>
      </c>
      <c r="AM59" s="156">
        <f t="shared" si="3"/>
        <v>0</v>
      </c>
      <c r="AN59" s="251">
        <f t="shared" si="4"/>
        <v>0</v>
      </c>
      <c r="AO59" s="154">
        <f t="shared" si="15"/>
        <v>0</v>
      </c>
      <c r="AP59" s="254">
        <f t="shared" si="20"/>
        <v>0</v>
      </c>
      <c r="AQ59" s="260">
        <f t="shared" si="19"/>
        <v>0</v>
      </c>
      <c r="AR59" s="257"/>
      <c r="AS59" s="80"/>
      <c r="AT59" s="27"/>
      <c r="AU59" s="267"/>
      <c r="AV59" s="484"/>
      <c r="AW59" s="484"/>
      <c r="AX59" s="484"/>
      <c r="AY59" s="484"/>
      <c r="AZ59" s="484"/>
    </row>
    <row r="60" spans="1:52" hidden="1">
      <c r="A60" s="159"/>
      <c r="B60" s="168"/>
      <c r="C60" s="22" t="str">
        <f>'1C TSpersonnel'!A50&amp;" "&amp;'1C TSpersonnel'!B50</f>
        <v xml:space="preserve"> </v>
      </c>
      <c r="D60" s="304" t="str">
        <f>IF(E60=0,"",DATEDIF('1C TSpersonnel'!D50,E60,"y"))</f>
        <v/>
      </c>
      <c r="E60" s="71">
        <f>IF(C60&lt;&gt;"",'1C TSpersonnel'!F50,"")</f>
        <v>0</v>
      </c>
      <c r="F60" s="161"/>
      <c r="G60" s="162"/>
      <c r="H60" s="867"/>
      <c r="I60" s="868"/>
      <c r="J60" s="869"/>
      <c r="K60" s="287" t="str">
        <f t="shared" si="7"/>
        <v/>
      </c>
      <c r="L60" s="643">
        <f>IF(AND($K$2="Pôle",C60=('1C TSpersonnel'!A50&amp;" "&amp;'1C TSpersonnel'!B50)),'1C TSpersonnel'!$G50+'1C TSpersonnel'!$H50+'1C TSpersonnel'!$I50+'1C TSpersonnel'!$J50+'1C TSpersonnel'!$N50,'1C TSpersonnel'!$G50+'1C TSpersonnel'!$H50+'1C TSpersonnel'!$I50+'1C TSpersonnel'!$J50+'1C TSpersonnel'!$K50+'1C TSpersonnel'!$L50+'1C TSpersonnel'!$M50+'1C TSpersonnel'!$N50+'1C TSpersonnel'!$O50+'1C TSpersonnel'!$P50+'1C TSpersonnel'!$Q50+'1C TSpersonnel'!$R50)</f>
        <v>0</v>
      </c>
      <c r="M60" s="643">
        <f>IF(AND($K$2="Pôle",C60=('1C TSpersonnel'!A50&amp;" "&amp;'1C TSpersonnel'!B50)),'1C TSpersonnel'!$K50+'1C TSpersonnel'!$L50+'1C TSpersonnel'!$M50,0)</f>
        <v>0</v>
      </c>
      <c r="N60" s="644">
        <f t="shared" si="17"/>
        <v>0</v>
      </c>
      <c r="O60" s="645">
        <f>IF($C60=('1C TSpersonnel'!$A50&amp;" "&amp;'1C TSpersonnel'!$B50),'1C TSpersonnel'!U50)</f>
        <v>0</v>
      </c>
      <c r="P60" s="646">
        <f>IF($C60=('1C TSpersonnel'!$A50&amp;" "&amp;'1C TSpersonnel'!$B50),'1C TSpersonnel'!V50)</f>
        <v>0</v>
      </c>
      <c r="Q60" s="646">
        <f>IF($C60=('1C TSpersonnel'!$A50&amp;" "&amp;'1C TSpersonnel'!$B50),'1C TSpersonnel'!W50)</f>
        <v>0</v>
      </c>
      <c r="R60" s="646">
        <f>IF($C60=('1C TSpersonnel'!$A50&amp;" "&amp;'1C TSpersonnel'!$B50),'1C TSpersonnel'!X50)</f>
        <v>0</v>
      </c>
      <c r="S60" s="646">
        <f>IF($C60=('1C TSpersonnel'!$A50&amp;" "&amp;'1C TSpersonnel'!$B50),'1C TSpersonnel'!Y50)</f>
        <v>0</v>
      </c>
      <c r="T60" s="646">
        <f>IF($C60=('1C TSpersonnel'!$A50&amp;" "&amp;'1C TSpersonnel'!$B50),'1C TSpersonnel'!Z50)</f>
        <v>0</v>
      </c>
      <c r="U60" s="646">
        <f>IF($C60=('1C TSpersonnel'!$A50&amp;" "&amp;'1C TSpersonnel'!$B50),'1C TSpersonnel'!AA50)</f>
        <v>0</v>
      </c>
      <c r="V60" s="646">
        <f>IF($C60=('1C TSpersonnel'!$A50&amp;" "&amp;'1C TSpersonnel'!$B50),'1C TSpersonnel'!AB50)</f>
        <v>0</v>
      </c>
      <c r="W60" s="646">
        <f>IF($C60=('1C TSpersonnel'!$A50&amp;" "&amp;'1C TSpersonnel'!$B50),'1C TSpersonnel'!AC50)</f>
        <v>0</v>
      </c>
      <c r="X60" s="646">
        <f>IF($C60=('1C TSpersonnel'!$A50&amp;" "&amp;'1C TSpersonnel'!$B50),'1C TSpersonnel'!AD50)</f>
        <v>0</v>
      </c>
      <c r="Y60" s="646">
        <f>IF($C60=('1C TSpersonnel'!$A50&amp;" "&amp;'1C TSpersonnel'!$B50),'1C TSpersonnel'!AE50)</f>
        <v>0</v>
      </c>
      <c r="Z60" s="646">
        <f>IF($C60=('1C TSpersonnel'!$A50&amp;" "&amp;'1C TSpersonnel'!$B50),'1C TSpersonnel'!AF50)</f>
        <v>0</v>
      </c>
      <c r="AA60" s="646">
        <f>IF($C60=('1C TSpersonnel'!$A50&amp;" "&amp;'1C TSpersonnel'!$B50),'1C TSpersonnel'!AG50)</f>
        <v>0</v>
      </c>
      <c r="AB60" s="646">
        <f>IF($C60=('1C TSpersonnel'!$A50&amp;" "&amp;'1C TSpersonnel'!$B50),'1C TSpersonnel'!AH50)</f>
        <v>0</v>
      </c>
      <c r="AC60" s="646">
        <f>IF($C60=('1C TSpersonnel'!$A50&amp;" "&amp;'1C TSpersonnel'!$B50),'1C TSpersonnel'!AI50)</f>
        <v>0</v>
      </c>
      <c r="AD60" s="646">
        <f>IF($C60=('1C TSpersonnel'!$A50&amp;" "&amp;'1C TSpersonnel'!$B50),'1C TSpersonnel'!AJ50)</f>
        <v>0</v>
      </c>
      <c r="AE60" s="646">
        <f>IF($C60=('1C TSpersonnel'!$A50&amp;" "&amp;'1C TSpersonnel'!$B50),'1C TSpersonnel'!AK50)</f>
        <v>0</v>
      </c>
      <c r="AF60" s="646">
        <f>IF($C60=('1C TSpersonnel'!$A50&amp;" "&amp;'1C TSpersonnel'!$B50),'1C TSpersonnel'!AL50)</f>
        <v>0</v>
      </c>
      <c r="AG60" s="646">
        <f>IF($C60=('1C TSpersonnel'!$A50&amp;" "&amp;'1C TSpersonnel'!$B50),'1C TSpersonnel'!AM50)</f>
        <v>0</v>
      </c>
      <c r="AH60" s="646">
        <f>IF($C60=('1C TSpersonnel'!$A50&amp;" "&amp;'1C TSpersonnel'!$B50),'1C TSpersonnel'!AN50)</f>
        <v>0</v>
      </c>
      <c r="AI60" s="646">
        <f>IF($C60=('1C TSpersonnel'!$A50&amp;" "&amp;'1C TSpersonnel'!$B50),'1C TSpersonnel'!AO50)</f>
        <v>0</v>
      </c>
      <c r="AJ60" s="646">
        <f>IF($C60=('1C TSpersonnel'!$A50&amp;" "&amp;'1C TSpersonnel'!$B50),'1C TSpersonnel'!AP50)</f>
        <v>0</v>
      </c>
      <c r="AK60" s="646">
        <f t="shared" si="9"/>
        <v>0</v>
      </c>
      <c r="AL60" s="646">
        <f t="shared" si="18"/>
        <v>0</v>
      </c>
      <c r="AM60" s="156">
        <f t="shared" si="3"/>
        <v>0</v>
      </c>
      <c r="AN60" s="251">
        <f t="shared" si="4"/>
        <v>0</v>
      </c>
      <c r="AO60" s="154">
        <f t="shared" si="15"/>
        <v>0</v>
      </c>
      <c r="AP60" s="254">
        <f t="shared" si="20"/>
        <v>0</v>
      </c>
      <c r="AQ60" s="260">
        <f t="shared" si="19"/>
        <v>0</v>
      </c>
      <c r="AR60" s="257"/>
      <c r="AS60" s="80"/>
      <c r="AT60" s="27"/>
      <c r="AU60" s="267"/>
      <c r="AV60" s="484"/>
      <c r="AW60" s="484"/>
      <c r="AX60" s="484"/>
      <c r="AY60" s="484"/>
      <c r="AZ60" s="484"/>
    </row>
    <row r="61" spans="1:52" hidden="1">
      <c r="A61" s="159"/>
      <c r="B61" s="168"/>
      <c r="C61" s="22" t="str">
        <f>'1C TSpersonnel'!A51&amp;" "&amp;'1C TSpersonnel'!B51</f>
        <v xml:space="preserve"> </v>
      </c>
      <c r="D61" s="304" t="str">
        <f>IF(E61=0,"",DATEDIF('1C TSpersonnel'!D51,E61,"y"))</f>
        <v/>
      </c>
      <c r="E61" s="71">
        <f>IF(C61&lt;&gt;"",'1C TSpersonnel'!F51,"")</f>
        <v>0</v>
      </c>
      <c r="F61" s="161"/>
      <c r="G61" s="162"/>
      <c r="H61" s="867"/>
      <c r="I61" s="868"/>
      <c r="J61" s="869"/>
      <c r="K61" s="287" t="str">
        <f t="shared" si="7"/>
        <v/>
      </c>
      <c r="L61" s="643">
        <f>IF(AND($K$2="Pôle",C61=('1C TSpersonnel'!A51&amp;" "&amp;'1C TSpersonnel'!B51)),'1C TSpersonnel'!$G51+'1C TSpersonnel'!$H51+'1C TSpersonnel'!$I51+'1C TSpersonnel'!$J51+'1C TSpersonnel'!$N51,'1C TSpersonnel'!$G51+'1C TSpersonnel'!$H51+'1C TSpersonnel'!$I51+'1C TSpersonnel'!$J51+'1C TSpersonnel'!$K51+'1C TSpersonnel'!$L51+'1C TSpersonnel'!$M51+'1C TSpersonnel'!$N51+'1C TSpersonnel'!$O51+'1C TSpersonnel'!$P51+'1C TSpersonnel'!$Q51+'1C TSpersonnel'!$R51)</f>
        <v>0</v>
      </c>
      <c r="M61" s="643">
        <f>IF(AND($K$2="Pôle",C61=('1C TSpersonnel'!A51&amp;" "&amp;'1C TSpersonnel'!B51)),'1C TSpersonnel'!$K51+'1C TSpersonnel'!$L51+'1C TSpersonnel'!$M51,0)</f>
        <v>0</v>
      </c>
      <c r="N61" s="644">
        <f t="shared" si="17"/>
        <v>0</v>
      </c>
      <c r="O61" s="645">
        <f>IF($C61=('1C TSpersonnel'!$A51&amp;" "&amp;'1C TSpersonnel'!$B51),'1C TSpersonnel'!U51)</f>
        <v>0</v>
      </c>
      <c r="P61" s="646">
        <f>IF($C61=('1C TSpersonnel'!$A51&amp;" "&amp;'1C TSpersonnel'!$B51),'1C TSpersonnel'!V51)</f>
        <v>0</v>
      </c>
      <c r="Q61" s="646">
        <f>IF($C61=('1C TSpersonnel'!$A51&amp;" "&amp;'1C TSpersonnel'!$B51),'1C TSpersonnel'!W51)</f>
        <v>0</v>
      </c>
      <c r="R61" s="646">
        <f>IF($C61=('1C TSpersonnel'!$A51&amp;" "&amp;'1C TSpersonnel'!$B51),'1C TSpersonnel'!X51)</f>
        <v>0</v>
      </c>
      <c r="S61" s="646">
        <f>IF($C61=('1C TSpersonnel'!$A51&amp;" "&amp;'1C TSpersonnel'!$B51),'1C TSpersonnel'!Y51)</f>
        <v>0</v>
      </c>
      <c r="T61" s="646">
        <f>IF($C61=('1C TSpersonnel'!$A51&amp;" "&amp;'1C TSpersonnel'!$B51),'1C TSpersonnel'!Z51)</f>
        <v>0</v>
      </c>
      <c r="U61" s="646">
        <f>IF($C61=('1C TSpersonnel'!$A51&amp;" "&amp;'1C TSpersonnel'!$B51),'1C TSpersonnel'!AA51)</f>
        <v>0</v>
      </c>
      <c r="V61" s="646">
        <f>IF($C61=('1C TSpersonnel'!$A51&amp;" "&amp;'1C TSpersonnel'!$B51),'1C TSpersonnel'!AB51)</f>
        <v>0</v>
      </c>
      <c r="W61" s="646">
        <f>IF($C61=('1C TSpersonnel'!$A51&amp;" "&amp;'1C TSpersonnel'!$B51),'1C TSpersonnel'!AC51)</f>
        <v>0</v>
      </c>
      <c r="X61" s="646">
        <f>IF($C61=('1C TSpersonnel'!$A51&amp;" "&amp;'1C TSpersonnel'!$B51),'1C TSpersonnel'!AD51)</f>
        <v>0</v>
      </c>
      <c r="Y61" s="646">
        <f>IF($C61=('1C TSpersonnel'!$A51&amp;" "&amp;'1C TSpersonnel'!$B51),'1C TSpersonnel'!AE51)</f>
        <v>0</v>
      </c>
      <c r="Z61" s="646">
        <f>IF($C61=('1C TSpersonnel'!$A51&amp;" "&amp;'1C TSpersonnel'!$B51),'1C TSpersonnel'!AF51)</f>
        <v>0</v>
      </c>
      <c r="AA61" s="646">
        <f>IF($C61=('1C TSpersonnel'!$A51&amp;" "&amp;'1C TSpersonnel'!$B51),'1C TSpersonnel'!AG51)</f>
        <v>0</v>
      </c>
      <c r="AB61" s="646">
        <f>IF($C61=('1C TSpersonnel'!$A51&amp;" "&amp;'1C TSpersonnel'!$B51),'1C TSpersonnel'!AH51)</f>
        <v>0</v>
      </c>
      <c r="AC61" s="646">
        <f>IF($C61=('1C TSpersonnel'!$A51&amp;" "&amp;'1C TSpersonnel'!$B51),'1C TSpersonnel'!AI51)</f>
        <v>0</v>
      </c>
      <c r="AD61" s="646">
        <f>IF($C61=('1C TSpersonnel'!$A51&amp;" "&amp;'1C TSpersonnel'!$B51),'1C TSpersonnel'!AJ51)</f>
        <v>0</v>
      </c>
      <c r="AE61" s="646">
        <f>IF($C61=('1C TSpersonnel'!$A51&amp;" "&amp;'1C TSpersonnel'!$B51),'1C TSpersonnel'!AK51)</f>
        <v>0</v>
      </c>
      <c r="AF61" s="646">
        <f>IF($C61=('1C TSpersonnel'!$A51&amp;" "&amp;'1C TSpersonnel'!$B51),'1C TSpersonnel'!AL51)</f>
        <v>0</v>
      </c>
      <c r="AG61" s="646">
        <f>IF($C61=('1C TSpersonnel'!$A51&amp;" "&amp;'1C TSpersonnel'!$B51),'1C TSpersonnel'!AM51)</f>
        <v>0</v>
      </c>
      <c r="AH61" s="646">
        <f>IF($C61=('1C TSpersonnel'!$A51&amp;" "&amp;'1C TSpersonnel'!$B51),'1C TSpersonnel'!AN51)</f>
        <v>0</v>
      </c>
      <c r="AI61" s="646">
        <f>IF($C61=('1C TSpersonnel'!$A51&amp;" "&amp;'1C TSpersonnel'!$B51),'1C TSpersonnel'!AO51)</f>
        <v>0</v>
      </c>
      <c r="AJ61" s="646">
        <f>IF($C61=('1C TSpersonnel'!$A51&amp;" "&amp;'1C TSpersonnel'!$B51),'1C TSpersonnel'!AP51)</f>
        <v>0</v>
      </c>
      <c r="AK61" s="646">
        <f t="shared" si="9"/>
        <v>0</v>
      </c>
      <c r="AL61" s="646">
        <f t="shared" si="18"/>
        <v>0</v>
      </c>
      <c r="AM61" s="156">
        <f t="shared" si="3"/>
        <v>0</v>
      </c>
      <c r="AN61" s="251">
        <f t="shared" si="4"/>
        <v>0</v>
      </c>
      <c r="AO61" s="154">
        <f t="shared" si="15"/>
        <v>0</v>
      </c>
      <c r="AP61" s="254">
        <f t="shared" si="20"/>
        <v>0</v>
      </c>
      <c r="AQ61" s="260">
        <f t="shared" si="19"/>
        <v>0</v>
      </c>
      <c r="AR61" s="257"/>
      <c r="AS61" s="80"/>
      <c r="AT61" s="27"/>
      <c r="AU61" s="267"/>
      <c r="AV61" s="484"/>
      <c r="AW61" s="484"/>
      <c r="AX61" s="484"/>
      <c r="AY61" s="484"/>
      <c r="AZ61" s="484"/>
    </row>
    <row r="62" spans="1:52" hidden="1">
      <c r="A62" s="159"/>
      <c r="B62" s="168"/>
      <c r="C62" s="22" t="str">
        <f>'1C TSpersonnel'!A52&amp;" "&amp;'1C TSpersonnel'!B52</f>
        <v xml:space="preserve"> </v>
      </c>
      <c r="D62" s="304" t="str">
        <f>IF(E62=0,"",DATEDIF('1C TSpersonnel'!D52,E62,"y"))</f>
        <v/>
      </c>
      <c r="E62" s="71">
        <f>IF(C62&lt;&gt;"",'1C TSpersonnel'!F52,"")</f>
        <v>0</v>
      </c>
      <c r="F62" s="161"/>
      <c r="G62" s="162"/>
      <c r="H62" s="867"/>
      <c r="I62" s="868"/>
      <c r="J62" s="869"/>
      <c r="K62" s="287" t="str">
        <f t="shared" si="7"/>
        <v/>
      </c>
      <c r="L62" s="643">
        <f>IF(AND($K$2="Pôle",C62=('1C TSpersonnel'!A52&amp;" "&amp;'1C TSpersonnel'!B52)),'1C TSpersonnel'!$G52+'1C TSpersonnel'!$H52+'1C TSpersonnel'!$I52+'1C TSpersonnel'!$J52+'1C TSpersonnel'!$N52,'1C TSpersonnel'!$G52+'1C TSpersonnel'!$H52+'1C TSpersonnel'!$I52+'1C TSpersonnel'!$J52+'1C TSpersonnel'!$K52+'1C TSpersonnel'!$L52+'1C TSpersonnel'!$M52+'1C TSpersonnel'!$N52+'1C TSpersonnel'!$O52+'1C TSpersonnel'!$P52+'1C TSpersonnel'!$Q52+'1C TSpersonnel'!$R52)</f>
        <v>0</v>
      </c>
      <c r="M62" s="643">
        <f>IF(AND($K$2="Pôle",C62=('1C TSpersonnel'!A52&amp;" "&amp;'1C TSpersonnel'!B52)),'1C TSpersonnel'!$K52+'1C TSpersonnel'!$L52+'1C TSpersonnel'!$M52,0)</f>
        <v>0</v>
      </c>
      <c r="N62" s="644">
        <f t="shared" si="17"/>
        <v>0</v>
      </c>
      <c r="O62" s="645">
        <f>IF($C62=('1C TSpersonnel'!$A52&amp;" "&amp;'1C TSpersonnel'!$B52),'1C TSpersonnel'!U52)</f>
        <v>0</v>
      </c>
      <c r="P62" s="646">
        <f>IF($C62=('1C TSpersonnel'!$A52&amp;" "&amp;'1C TSpersonnel'!$B52),'1C TSpersonnel'!V52)</f>
        <v>0</v>
      </c>
      <c r="Q62" s="646">
        <f>IF($C62=('1C TSpersonnel'!$A52&amp;" "&amp;'1C TSpersonnel'!$B52),'1C TSpersonnel'!W52)</f>
        <v>0</v>
      </c>
      <c r="R62" s="646">
        <f>IF($C62=('1C TSpersonnel'!$A52&amp;" "&amp;'1C TSpersonnel'!$B52),'1C TSpersonnel'!X52)</f>
        <v>0</v>
      </c>
      <c r="S62" s="646">
        <f>IF($C62=('1C TSpersonnel'!$A52&amp;" "&amp;'1C TSpersonnel'!$B52),'1C TSpersonnel'!Y52)</f>
        <v>0</v>
      </c>
      <c r="T62" s="646">
        <f>IF($C62=('1C TSpersonnel'!$A52&amp;" "&amp;'1C TSpersonnel'!$B52),'1C TSpersonnel'!Z52)</f>
        <v>0</v>
      </c>
      <c r="U62" s="646">
        <f>IF($C62=('1C TSpersonnel'!$A52&amp;" "&amp;'1C TSpersonnel'!$B52),'1C TSpersonnel'!AA52)</f>
        <v>0</v>
      </c>
      <c r="V62" s="646">
        <f>IF($C62=('1C TSpersonnel'!$A52&amp;" "&amp;'1C TSpersonnel'!$B52),'1C TSpersonnel'!AB52)</f>
        <v>0</v>
      </c>
      <c r="W62" s="646">
        <f>IF($C62=('1C TSpersonnel'!$A52&amp;" "&amp;'1C TSpersonnel'!$B52),'1C TSpersonnel'!AC52)</f>
        <v>0</v>
      </c>
      <c r="X62" s="646">
        <f>IF($C62=('1C TSpersonnel'!$A52&amp;" "&amp;'1C TSpersonnel'!$B52),'1C TSpersonnel'!AD52)</f>
        <v>0</v>
      </c>
      <c r="Y62" s="646">
        <f>IF($C62=('1C TSpersonnel'!$A52&amp;" "&amp;'1C TSpersonnel'!$B52),'1C TSpersonnel'!AE52)</f>
        <v>0</v>
      </c>
      <c r="Z62" s="646">
        <f>IF($C62=('1C TSpersonnel'!$A52&amp;" "&amp;'1C TSpersonnel'!$B52),'1C TSpersonnel'!AF52)</f>
        <v>0</v>
      </c>
      <c r="AA62" s="646">
        <f>IF($C62=('1C TSpersonnel'!$A52&amp;" "&amp;'1C TSpersonnel'!$B52),'1C TSpersonnel'!AG52)</f>
        <v>0</v>
      </c>
      <c r="AB62" s="646">
        <f>IF($C62=('1C TSpersonnel'!$A52&amp;" "&amp;'1C TSpersonnel'!$B52),'1C TSpersonnel'!AH52)</f>
        <v>0</v>
      </c>
      <c r="AC62" s="646">
        <f>IF($C62=('1C TSpersonnel'!$A52&amp;" "&amp;'1C TSpersonnel'!$B52),'1C TSpersonnel'!AI52)</f>
        <v>0</v>
      </c>
      <c r="AD62" s="646">
        <f>IF($C62=('1C TSpersonnel'!$A52&amp;" "&amp;'1C TSpersonnel'!$B52),'1C TSpersonnel'!AJ52)</f>
        <v>0</v>
      </c>
      <c r="AE62" s="646">
        <f>IF($C62=('1C TSpersonnel'!$A52&amp;" "&amp;'1C TSpersonnel'!$B52),'1C TSpersonnel'!AK52)</f>
        <v>0</v>
      </c>
      <c r="AF62" s="646">
        <f>IF($C62=('1C TSpersonnel'!$A52&amp;" "&amp;'1C TSpersonnel'!$B52),'1C TSpersonnel'!AL52)</f>
        <v>0</v>
      </c>
      <c r="AG62" s="646">
        <f>IF($C62=('1C TSpersonnel'!$A52&amp;" "&amp;'1C TSpersonnel'!$B52),'1C TSpersonnel'!AM52)</f>
        <v>0</v>
      </c>
      <c r="AH62" s="646">
        <f>IF($C62=('1C TSpersonnel'!$A52&amp;" "&amp;'1C TSpersonnel'!$B52),'1C TSpersonnel'!AN52)</f>
        <v>0</v>
      </c>
      <c r="AI62" s="646">
        <f>IF($C62=('1C TSpersonnel'!$A52&amp;" "&amp;'1C TSpersonnel'!$B52),'1C TSpersonnel'!AO52)</f>
        <v>0</v>
      </c>
      <c r="AJ62" s="646">
        <f>IF($C62=('1C TSpersonnel'!$A52&amp;" "&amp;'1C TSpersonnel'!$B52),'1C TSpersonnel'!AP52)</f>
        <v>0</v>
      </c>
      <c r="AK62" s="646">
        <f t="shared" si="9"/>
        <v>0</v>
      </c>
      <c r="AL62" s="646">
        <f t="shared" si="18"/>
        <v>0</v>
      </c>
      <c r="AM62" s="156">
        <f t="shared" si="3"/>
        <v>0</v>
      </c>
      <c r="AN62" s="251">
        <f t="shared" si="4"/>
        <v>0</v>
      </c>
      <c r="AO62" s="154">
        <f t="shared" si="15"/>
        <v>0</v>
      </c>
      <c r="AP62" s="254">
        <f t="shared" si="20"/>
        <v>0</v>
      </c>
      <c r="AQ62" s="260">
        <f t="shared" si="19"/>
        <v>0</v>
      </c>
      <c r="AR62" s="257"/>
      <c r="AS62" s="80"/>
      <c r="AT62" s="27"/>
      <c r="AU62" s="267"/>
      <c r="AV62" s="484"/>
      <c r="AW62" s="484"/>
      <c r="AX62" s="484"/>
      <c r="AY62" s="484"/>
      <c r="AZ62" s="484"/>
    </row>
    <row r="63" spans="1:52" hidden="1">
      <c r="A63" s="159"/>
      <c r="B63" s="168"/>
      <c r="C63" s="22" t="str">
        <f>'1C TSpersonnel'!A53&amp;" "&amp;'1C TSpersonnel'!B53</f>
        <v xml:space="preserve"> </v>
      </c>
      <c r="D63" s="304" t="str">
        <f>IF(E63=0,"",DATEDIF('1C TSpersonnel'!D53,E63,"y"))</f>
        <v/>
      </c>
      <c r="E63" s="71">
        <f>IF(C63&lt;&gt;"",'1C TSpersonnel'!F53,"")</f>
        <v>0</v>
      </c>
      <c r="F63" s="161"/>
      <c r="G63" s="162"/>
      <c r="H63" s="867"/>
      <c r="I63" s="868"/>
      <c r="J63" s="869"/>
      <c r="K63" s="287" t="str">
        <f t="shared" si="7"/>
        <v/>
      </c>
      <c r="L63" s="643">
        <f>IF(AND($K$2="Pôle",C63=('1C TSpersonnel'!A53&amp;" "&amp;'1C TSpersonnel'!B53)),'1C TSpersonnel'!$G53+'1C TSpersonnel'!$H53+'1C TSpersonnel'!$I53+'1C TSpersonnel'!$J53+'1C TSpersonnel'!$N53,'1C TSpersonnel'!$G53+'1C TSpersonnel'!$H53+'1C TSpersonnel'!$I53+'1C TSpersonnel'!$J53+'1C TSpersonnel'!$K53+'1C TSpersonnel'!$L53+'1C TSpersonnel'!$M53+'1C TSpersonnel'!$N53+'1C TSpersonnel'!$O53+'1C TSpersonnel'!$P53+'1C TSpersonnel'!$Q53+'1C TSpersonnel'!$R53)</f>
        <v>0</v>
      </c>
      <c r="M63" s="643">
        <f>IF(AND($K$2="Pôle",C63=('1C TSpersonnel'!A53&amp;" "&amp;'1C TSpersonnel'!B53)),'1C TSpersonnel'!$K53+'1C TSpersonnel'!$L53+'1C TSpersonnel'!$M53,0)</f>
        <v>0</v>
      </c>
      <c r="N63" s="644">
        <f t="shared" si="17"/>
        <v>0</v>
      </c>
      <c r="O63" s="645">
        <f>IF($C63=('1C TSpersonnel'!$A53&amp;" "&amp;'1C TSpersonnel'!$B53),'1C TSpersonnel'!U53)</f>
        <v>0</v>
      </c>
      <c r="P63" s="646">
        <f>IF($C63=('1C TSpersonnel'!$A53&amp;" "&amp;'1C TSpersonnel'!$B53),'1C TSpersonnel'!V53)</f>
        <v>0</v>
      </c>
      <c r="Q63" s="646">
        <f>IF($C63=('1C TSpersonnel'!$A53&amp;" "&amp;'1C TSpersonnel'!$B53),'1C TSpersonnel'!W53)</f>
        <v>0</v>
      </c>
      <c r="R63" s="646">
        <f>IF($C63=('1C TSpersonnel'!$A53&amp;" "&amp;'1C TSpersonnel'!$B53),'1C TSpersonnel'!X53)</f>
        <v>0</v>
      </c>
      <c r="S63" s="646">
        <f>IF($C63=('1C TSpersonnel'!$A53&amp;" "&amp;'1C TSpersonnel'!$B53),'1C TSpersonnel'!Y53)</f>
        <v>0</v>
      </c>
      <c r="T63" s="646">
        <f>IF($C63=('1C TSpersonnel'!$A53&amp;" "&amp;'1C TSpersonnel'!$B53),'1C TSpersonnel'!Z53)</f>
        <v>0</v>
      </c>
      <c r="U63" s="646">
        <f>IF($C63=('1C TSpersonnel'!$A53&amp;" "&amp;'1C TSpersonnel'!$B53),'1C TSpersonnel'!AA53)</f>
        <v>0</v>
      </c>
      <c r="V63" s="646">
        <f>IF($C63=('1C TSpersonnel'!$A53&amp;" "&amp;'1C TSpersonnel'!$B53),'1C TSpersonnel'!AB53)</f>
        <v>0</v>
      </c>
      <c r="W63" s="646">
        <f>IF($C63=('1C TSpersonnel'!$A53&amp;" "&amp;'1C TSpersonnel'!$B53),'1C TSpersonnel'!AC53)</f>
        <v>0</v>
      </c>
      <c r="X63" s="646">
        <f>IF($C63=('1C TSpersonnel'!$A53&amp;" "&amp;'1C TSpersonnel'!$B53),'1C TSpersonnel'!AD53)</f>
        <v>0</v>
      </c>
      <c r="Y63" s="646">
        <f>IF($C63=('1C TSpersonnel'!$A53&amp;" "&amp;'1C TSpersonnel'!$B53),'1C TSpersonnel'!AE53)</f>
        <v>0</v>
      </c>
      <c r="Z63" s="646">
        <f>IF($C63=('1C TSpersonnel'!$A53&amp;" "&amp;'1C TSpersonnel'!$B53),'1C TSpersonnel'!AF53)</f>
        <v>0</v>
      </c>
      <c r="AA63" s="646">
        <f>IF($C63=('1C TSpersonnel'!$A53&amp;" "&amp;'1C TSpersonnel'!$B53),'1C TSpersonnel'!AG53)</f>
        <v>0</v>
      </c>
      <c r="AB63" s="646">
        <f>IF($C63=('1C TSpersonnel'!$A53&amp;" "&amp;'1C TSpersonnel'!$B53),'1C TSpersonnel'!AH53)</f>
        <v>0</v>
      </c>
      <c r="AC63" s="646">
        <f>IF($C63=('1C TSpersonnel'!$A53&amp;" "&amp;'1C TSpersonnel'!$B53),'1C TSpersonnel'!AI53)</f>
        <v>0</v>
      </c>
      <c r="AD63" s="646">
        <f>IF($C63=('1C TSpersonnel'!$A53&amp;" "&amp;'1C TSpersonnel'!$B53),'1C TSpersonnel'!AJ53)</f>
        <v>0</v>
      </c>
      <c r="AE63" s="646">
        <f>IF($C63=('1C TSpersonnel'!$A53&amp;" "&amp;'1C TSpersonnel'!$B53),'1C TSpersonnel'!AK53)</f>
        <v>0</v>
      </c>
      <c r="AF63" s="646">
        <f>IF($C63=('1C TSpersonnel'!$A53&amp;" "&amp;'1C TSpersonnel'!$B53),'1C TSpersonnel'!AL53)</f>
        <v>0</v>
      </c>
      <c r="AG63" s="646">
        <f>IF($C63=('1C TSpersonnel'!$A53&amp;" "&amp;'1C TSpersonnel'!$B53),'1C TSpersonnel'!AM53)</f>
        <v>0</v>
      </c>
      <c r="AH63" s="646">
        <f>IF($C63=('1C TSpersonnel'!$A53&amp;" "&amp;'1C TSpersonnel'!$B53),'1C TSpersonnel'!AN53)</f>
        <v>0</v>
      </c>
      <c r="AI63" s="646">
        <f>IF($C63=('1C TSpersonnel'!$A53&amp;" "&amp;'1C TSpersonnel'!$B53),'1C TSpersonnel'!AO53)</f>
        <v>0</v>
      </c>
      <c r="AJ63" s="646">
        <f>IF($C63=('1C TSpersonnel'!$A53&amp;" "&amp;'1C TSpersonnel'!$B53),'1C TSpersonnel'!AP53)</f>
        <v>0</v>
      </c>
      <c r="AK63" s="646">
        <f t="shared" si="9"/>
        <v>0</v>
      </c>
      <c r="AL63" s="646">
        <f t="shared" si="18"/>
        <v>0</v>
      </c>
      <c r="AM63" s="156">
        <f t="shared" si="3"/>
        <v>0</v>
      </c>
      <c r="AN63" s="251">
        <f t="shared" si="4"/>
        <v>0</v>
      </c>
      <c r="AO63" s="154">
        <f t="shared" si="15"/>
        <v>0</v>
      </c>
      <c r="AP63" s="254">
        <f t="shared" si="20"/>
        <v>0</v>
      </c>
      <c r="AQ63" s="260">
        <f t="shared" si="19"/>
        <v>0</v>
      </c>
      <c r="AR63" s="257"/>
      <c r="AS63" s="80"/>
      <c r="AT63" s="27"/>
      <c r="AU63" s="267"/>
      <c r="AV63" s="484"/>
      <c r="AW63" s="484"/>
      <c r="AX63" s="484"/>
      <c r="AY63" s="484"/>
      <c r="AZ63" s="484"/>
    </row>
    <row r="64" spans="1:52" hidden="1">
      <c r="A64" s="159"/>
      <c r="B64" s="168"/>
      <c r="C64" s="22" t="str">
        <f>'1C TSpersonnel'!A54&amp;" "&amp;'1C TSpersonnel'!B54</f>
        <v xml:space="preserve"> </v>
      </c>
      <c r="D64" s="304" t="str">
        <f>IF(E64=0,"",DATEDIF('1C TSpersonnel'!D54,E64,"y"))</f>
        <v/>
      </c>
      <c r="E64" s="71">
        <f>IF(C64&lt;&gt;"",'1C TSpersonnel'!F54,"")</f>
        <v>0</v>
      </c>
      <c r="F64" s="161"/>
      <c r="G64" s="162"/>
      <c r="H64" s="867"/>
      <c r="I64" s="868"/>
      <c r="J64" s="869"/>
      <c r="K64" s="287" t="str">
        <f t="shared" si="7"/>
        <v/>
      </c>
      <c r="L64" s="643">
        <f>IF(AND($K$2="Pôle",C64=('1C TSpersonnel'!A54&amp;" "&amp;'1C TSpersonnel'!B54)),'1C TSpersonnel'!$G54+'1C TSpersonnel'!$H54+'1C TSpersonnel'!$I54+'1C TSpersonnel'!$J54+'1C TSpersonnel'!$N54,'1C TSpersonnel'!$G54+'1C TSpersonnel'!$H54+'1C TSpersonnel'!$I54+'1C TSpersonnel'!$J54+'1C TSpersonnel'!$K54+'1C TSpersonnel'!$L54+'1C TSpersonnel'!$M54+'1C TSpersonnel'!$N54+'1C TSpersonnel'!$O54+'1C TSpersonnel'!$P54+'1C TSpersonnel'!$Q54+'1C TSpersonnel'!$R54)</f>
        <v>0</v>
      </c>
      <c r="M64" s="643">
        <f>IF(AND($K$2="Pôle",C64=('1C TSpersonnel'!A54&amp;" "&amp;'1C TSpersonnel'!B54)),'1C TSpersonnel'!$K54+'1C TSpersonnel'!$L54+'1C TSpersonnel'!$M54,0)</f>
        <v>0</v>
      </c>
      <c r="N64" s="644">
        <f t="shared" si="17"/>
        <v>0</v>
      </c>
      <c r="O64" s="645">
        <f>IF($C64=('1C TSpersonnel'!$A54&amp;" "&amp;'1C TSpersonnel'!$B54),'1C TSpersonnel'!U54)</f>
        <v>0</v>
      </c>
      <c r="P64" s="646">
        <f>IF($C64=('1C TSpersonnel'!$A54&amp;" "&amp;'1C TSpersonnel'!$B54),'1C TSpersonnel'!V54)</f>
        <v>0</v>
      </c>
      <c r="Q64" s="646">
        <f>IF($C64=('1C TSpersonnel'!$A54&amp;" "&amp;'1C TSpersonnel'!$B54),'1C TSpersonnel'!W54)</f>
        <v>0</v>
      </c>
      <c r="R64" s="646">
        <f>IF($C64=('1C TSpersonnel'!$A54&amp;" "&amp;'1C TSpersonnel'!$B54),'1C TSpersonnel'!X54)</f>
        <v>0</v>
      </c>
      <c r="S64" s="646">
        <f>IF($C64=('1C TSpersonnel'!$A54&amp;" "&amp;'1C TSpersonnel'!$B54),'1C TSpersonnel'!Y54)</f>
        <v>0</v>
      </c>
      <c r="T64" s="646">
        <f>IF($C64=('1C TSpersonnel'!$A54&amp;" "&amp;'1C TSpersonnel'!$B54),'1C TSpersonnel'!Z54)</f>
        <v>0</v>
      </c>
      <c r="U64" s="646">
        <f>IF($C64=('1C TSpersonnel'!$A54&amp;" "&amp;'1C TSpersonnel'!$B54),'1C TSpersonnel'!AA54)</f>
        <v>0</v>
      </c>
      <c r="V64" s="646">
        <f>IF($C64=('1C TSpersonnel'!$A54&amp;" "&amp;'1C TSpersonnel'!$B54),'1C TSpersonnel'!AB54)</f>
        <v>0</v>
      </c>
      <c r="W64" s="646">
        <f>IF($C64=('1C TSpersonnel'!$A54&amp;" "&amp;'1C TSpersonnel'!$B54),'1C TSpersonnel'!AC54)</f>
        <v>0</v>
      </c>
      <c r="X64" s="646">
        <f>IF($C64=('1C TSpersonnel'!$A54&amp;" "&amp;'1C TSpersonnel'!$B54),'1C TSpersonnel'!AD54)</f>
        <v>0</v>
      </c>
      <c r="Y64" s="646">
        <f>IF($C64=('1C TSpersonnel'!$A54&amp;" "&amp;'1C TSpersonnel'!$B54),'1C TSpersonnel'!AE54)</f>
        <v>0</v>
      </c>
      <c r="Z64" s="646">
        <f>IF($C64=('1C TSpersonnel'!$A54&amp;" "&amp;'1C TSpersonnel'!$B54),'1C TSpersonnel'!AF54)</f>
        <v>0</v>
      </c>
      <c r="AA64" s="646">
        <f>IF($C64=('1C TSpersonnel'!$A54&amp;" "&amp;'1C TSpersonnel'!$B54),'1C TSpersonnel'!AG54)</f>
        <v>0</v>
      </c>
      <c r="AB64" s="646">
        <f>IF($C64=('1C TSpersonnel'!$A54&amp;" "&amp;'1C TSpersonnel'!$B54),'1C TSpersonnel'!AH54)</f>
        <v>0</v>
      </c>
      <c r="AC64" s="646">
        <f>IF($C64=('1C TSpersonnel'!$A54&amp;" "&amp;'1C TSpersonnel'!$B54),'1C TSpersonnel'!AI54)</f>
        <v>0</v>
      </c>
      <c r="AD64" s="646">
        <f>IF($C64=('1C TSpersonnel'!$A54&amp;" "&amp;'1C TSpersonnel'!$B54),'1C TSpersonnel'!AJ54)</f>
        <v>0</v>
      </c>
      <c r="AE64" s="646">
        <f>IF($C64=('1C TSpersonnel'!$A54&amp;" "&amp;'1C TSpersonnel'!$B54),'1C TSpersonnel'!AK54)</f>
        <v>0</v>
      </c>
      <c r="AF64" s="646">
        <f>IF($C64=('1C TSpersonnel'!$A54&amp;" "&amp;'1C TSpersonnel'!$B54),'1C TSpersonnel'!AL54)</f>
        <v>0</v>
      </c>
      <c r="AG64" s="646">
        <f>IF($C64=('1C TSpersonnel'!$A54&amp;" "&amp;'1C TSpersonnel'!$B54),'1C TSpersonnel'!AM54)</f>
        <v>0</v>
      </c>
      <c r="AH64" s="646">
        <f>IF($C64=('1C TSpersonnel'!$A54&amp;" "&amp;'1C TSpersonnel'!$B54),'1C TSpersonnel'!AN54)</f>
        <v>0</v>
      </c>
      <c r="AI64" s="646">
        <f>IF($C64=('1C TSpersonnel'!$A54&amp;" "&amp;'1C TSpersonnel'!$B54),'1C TSpersonnel'!AO54)</f>
        <v>0</v>
      </c>
      <c r="AJ64" s="646">
        <f>IF($C64=('1C TSpersonnel'!$A54&amp;" "&amp;'1C TSpersonnel'!$B54),'1C TSpersonnel'!AP54)</f>
        <v>0</v>
      </c>
      <c r="AK64" s="646">
        <f t="shared" si="9"/>
        <v>0</v>
      </c>
      <c r="AL64" s="646">
        <f t="shared" si="18"/>
        <v>0</v>
      </c>
      <c r="AM64" s="156">
        <f t="shared" si="3"/>
        <v>0</v>
      </c>
      <c r="AN64" s="251">
        <f t="shared" si="4"/>
        <v>0</v>
      </c>
      <c r="AO64" s="154">
        <f t="shared" si="15"/>
        <v>0</v>
      </c>
      <c r="AP64" s="254">
        <f t="shared" si="20"/>
        <v>0</v>
      </c>
      <c r="AQ64" s="260">
        <f t="shared" si="19"/>
        <v>0</v>
      </c>
      <c r="AR64" s="257"/>
      <c r="AS64" s="80"/>
      <c r="AT64" s="27"/>
      <c r="AU64" s="267"/>
      <c r="AV64" s="484"/>
      <c r="AW64" s="484"/>
      <c r="AX64" s="484"/>
      <c r="AY64" s="484"/>
      <c r="AZ64" s="484"/>
    </row>
    <row r="65" spans="1:55" hidden="1">
      <c r="A65" s="159"/>
      <c r="B65" s="168"/>
      <c r="C65" s="22" t="str">
        <f>'1C TSpersonnel'!A55&amp;" "&amp;'1C TSpersonnel'!B55</f>
        <v xml:space="preserve"> </v>
      </c>
      <c r="D65" s="304" t="str">
        <f>IF(E65=0,"",DATEDIF('1C TSpersonnel'!D55,E65,"y"))</f>
        <v/>
      </c>
      <c r="E65" s="71">
        <f>IF(C65&lt;&gt;"",'1C TSpersonnel'!F55,"")</f>
        <v>0</v>
      </c>
      <c r="F65" s="161"/>
      <c r="G65" s="162"/>
      <c r="H65" s="867"/>
      <c r="I65" s="868"/>
      <c r="J65" s="869"/>
      <c r="K65" s="287" t="str">
        <f t="shared" si="7"/>
        <v/>
      </c>
      <c r="L65" s="643">
        <f>IF(AND($K$2="Pôle",C65=('1C TSpersonnel'!A55&amp;" "&amp;'1C TSpersonnel'!B55)),'1C TSpersonnel'!$G55+'1C TSpersonnel'!$H55+'1C TSpersonnel'!$I55+'1C TSpersonnel'!$J55+'1C TSpersonnel'!$N55,'1C TSpersonnel'!$G55+'1C TSpersonnel'!$H55+'1C TSpersonnel'!$I55+'1C TSpersonnel'!$J55+'1C TSpersonnel'!$K55+'1C TSpersonnel'!$L55+'1C TSpersonnel'!$M55+'1C TSpersonnel'!$N55+'1C TSpersonnel'!$O55+'1C TSpersonnel'!$P55+'1C TSpersonnel'!$Q55+'1C TSpersonnel'!$R55)</f>
        <v>0</v>
      </c>
      <c r="M65" s="643">
        <f>IF(AND($K$2="Pôle",C65=('1C TSpersonnel'!A55&amp;" "&amp;'1C TSpersonnel'!B55)),'1C TSpersonnel'!$K55+'1C TSpersonnel'!$L55+'1C TSpersonnel'!$M55,0)</f>
        <v>0</v>
      </c>
      <c r="N65" s="644">
        <f t="shared" si="17"/>
        <v>0</v>
      </c>
      <c r="O65" s="645">
        <f>IF($C65=('1C TSpersonnel'!$A55&amp;" "&amp;'1C TSpersonnel'!$B55),'1C TSpersonnel'!U55)</f>
        <v>0</v>
      </c>
      <c r="P65" s="646">
        <f>IF($C65=('1C TSpersonnel'!$A55&amp;" "&amp;'1C TSpersonnel'!$B55),'1C TSpersonnel'!V55)</f>
        <v>0</v>
      </c>
      <c r="Q65" s="646">
        <f>IF($C65=('1C TSpersonnel'!$A55&amp;" "&amp;'1C TSpersonnel'!$B55),'1C TSpersonnel'!W55)</f>
        <v>0</v>
      </c>
      <c r="R65" s="646">
        <f>IF($C65=('1C TSpersonnel'!$A55&amp;" "&amp;'1C TSpersonnel'!$B55),'1C TSpersonnel'!X55)</f>
        <v>0</v>
      </c>
      <c r="S65" s="646">
        <f>IF($C65=('1C TSpersonnel'!$A55&amp;" "&amp;'1C TSpersonnel'!$B55),'1C TSpersonnel'!Y55)</f>
        <v>0</v>
      </c>
      <c r="T65" s="646">
        <f>IF($C65=('1C TSpersonnel'!$A55&amp;" "&amp;'1C TSpersonnel'!$B55),'1C TSpersonnel'!Z55)</f>
        <v>0</v>
      </c>
      <c r="U65" s="646">
        <f>IF($C65=('1C TSpersonnel'!$A55&amp;" "&amp;'1C TSpersonnel'!$B55),'1C TSpersonnel'!AA55)</f>
        <v>0</v>
      </c>
      <c r="V65" s="646">
        <f>IF($C65=('1C TSpersonnel'!$A55&amp;" "&amp;'1C TSpersonnel'!$B55),'1C TSpersonnel'!AB55)</f>
        <v>0</v>
      </c>
      <c r="W65" s="646">
        <f>IF($C65=('1C TSpersonnel'!$A55&amp;" "&amp;'1C TSpersonnel'!$B55),'1C TSpersonnel'!AC55)</f>
        <v>0</v>
      </c>
      <c r="X65" s="646">
        <f>IF($C65=('1C TSpersonnel'!$A55&amp;" "&amp;'1C TSpersonnel'!$B55),'1C TSpersonnel'!AD55)</f>
        <v>0</v>
      </c>
      <c r="Y65" s="646">
        <f>IF($C65=('1C TSpersonnel'!$A55&amp;" "&amp;'1C TSpersonnel'!$B55),'1C TSpersonnel'!AE55)</f>
        <v>0</v>
      </c>
      <c r="Z65" s="646">
        <f>IF($C65=('1C TSpersonnel'!$A55&amp;" "&amp;'1C TSpersonnel'!$B55),'1C TSpersonnel'!AF55)</f>
        <v>0</v>
      </c>
      <c r="AA65" s="646">
        <f>IF($C65=('1C TSpersonnel'!$A55&amp;" "&amp;'1C TSpersonnel'!$B55),'1C TSpersonnel'!AG55)</f>
        <v>0</v>
      </c>
      <c r="AB65" s="646">
        <f>IF($C65=('1C TSpersonnel'!$A55&amp;" "&amp;'1C TSpersonnel'!$B55),'1C TSpersonnel'!AH55)</f>
        <v>0</v>
      </c>
      <c r="AC65" s="646">
        <f>IF($C65=('1C TSpersonnel'!$A55&amp;" "&amp;'1C TSpersonnel'!$B55),'1C TSpersonnel'!AI55)</f>
        <v>0</v>
      </c>
      <c r="AD65" s="646">
        <f>IF($C65=('1C TSpersonnel'!$A55&amp;" "&amp;'1C TSpersonnel'!$B55),'1C TSpersonnel'!AJ55)</f>
        <v>0</v>
      </c>
      <c r="AE65" s="646">
        <f>IF($C65=('1C TSpersonnel'!$A55&amp;" "&amp;'1C TSpersonnel'!$B55),'1C TSpersonnel'!AK55)</f>
        <v>0</v>
      </c>
      <c r="AF65" s="646">
        <f>IF($C65=('1C TSpersonnel'!$A55&amp;" "&amp;'1C TSpersonnel'!$B55),'1C TSpersonnel'!AL55)</f>
        <v>0</v>
      </c>
      <c r="AG65" s="646">
        <f>IF($C65=('1C TSpersonnel'!$A55&amp;" "&amp;'1C TSpersonnel'!$B55),'1C TSpersonnel'!AM55)</f>
        <v>0</v>
      </c>
      <c r="AH65" s="646">
        <f>IF($C65=('1C TSpersonnel'!$A55&amp;" "&amp;'1C TSpersonnel'!$B55),'1C TSpersonnel'!AN55)</f>
        <v>0</v>
      </c>
      <c r="AI65" s="646">
        <f>IF($C65=('1C TSpersonnel'!$A55&amp;" "&amp;'1C TSpersonnel'!$B55),'1C TSpersonnel'!AO55)</f>
        <v>0</v>
      </c>
      <c r="AJ65" s="646">
        <f>IF($C65=('1C TSpersonnel'!$A55&amp;" "&amp;'1C TSpersonnel'!$B55),'1C TSpersonnel'!AP55)</f>
        <v>0</v>
      </c>
      <c r="AK65" s="646">
        <f t="shared" si="9"/>
        <v>0</v>
      </c>
      <c r="AL65" s="646">
        <f t="shared" si="18"/>
        <v>0</v>
      </c>
      <c r="AM65" s="156">
        <f t="shared" si="3"/>
        <v>0</v>
      </c>
      <c r="AN65" s="251">
        <f t="shared" si="4"/>
        <v>0</v>
      </c>
      <c r="AO65" s="154">
        <f t="shared" si="15"/>
        <v>0</v>
      </c>
      <c r="AP65" s="254">
        <f t="shared" si="20"/>
        <v>0</v>
      </c>
      <c r="AQ65" s="260">
        <f t="shared" si="19"/>
        <v>0</v>
      </c>
      <c r="AR65" s="257"/>
      <c r="AS65" s="80"/>
      <c r="AT65" s="27"/>
      <c r="AU65" s="267"/>
      <c r="AV65" s="484"/>
      <c r="AW65" s="484"/>
      <c r="AX65" s="484"/>
      <c r="AY65" s="484"/>
      <c r="AZ65" s="484"/>
    </row>
    <row r="66" spans="1:55" hidden="1">
      <c r="A66" s="159"/>
      <c r="B66" s="168"/>
      <c r="C66" s="22" t="str">
        <f>'1C TSpersonnel'!A56&amp;" "&amp;'1C TSpersonnel'!B56</f>
        <v xml:space="preserve"> </v>
      </c>
      <c r="D66" s="304" t="str">
        <f>IF(E66=0,"",DATEDIF('1C TSpersonnel'!D56,E66,"y"))</f>
        <v/>
      </c>
      <c r="E66" s="71">
        <f>IF(C66&lt;&gt;"",'1C TSpersonnel'!F56,"")</f>
        <v>0</v>
      </c>
      <c r="F66" s="161"/>
      <c r="G66" s="162"/>
      <c r="H66" s="867"/>
      <c r="I66" s="868"/>
      <c r="J66" s="869"/>
      <c r="K66" s="287" t="str">
        <f t="shared" si="7"/>
        <v/>
      </c>
      <c r="L66" s="643">
        <f>IF(AND($K$2="Pôle",C66=('1C TSpersonnel'!A56&amp;" "&amp;'1C TSpersonnel'!B56)),'1C TSpersonnel'!$G56+'1C TSpersonnel'!$H56+'1C TSpersonnel'!$I56+'1C TSpersonnel'!$J56+'1C TSpersonnel'!$N56,'1C TSpersonnel'!$G56+'1C TSpersonnel'!$H56+'1C TSpersonnel'!$I56+'1C TSpersonnel'!$J56+'1C TSpersonnel'!$K56+'1C TSpersonnel'!$L56+'1C TSpersonnel'!$M56+'1C TSpersonnel'!$N56+'1C TSpersonnel'!$O56+'1C TSpersonnel'!$P56+'1C TSpersonnel'!$Q56+'1C TSpersonnel'!$R56)</f>
        <v>0</v>
      </c>
      <c r="M66" s="643">
        <f>IF(AND($K$2="Pôle",C66=('1C TSpersonnel'!A56&amp;" "&amp;'1C TSpersonnel'!B56)),'1C TSpersonnel'!$K56+'1C TSpersonnel'!$L56+'1C TSpersonnel'!$M56,0)</f>
        <v>0</v>
      </c>
      <c r="N66" s="644">
        <f t="shared" si="17"/>
        <v>0</v>
      </c>
      <c r="O66" s="645">
        <f>IF($C66=('1C TSpersonnel'!$A56&amp;" "&amp;'1C TSpersonnel'!$B56),'1C TSpersonnel'!U56)</f>
        <v>0</v>
      </c>
      <c r="P66" s="646">
        <f>IF($C66=('1C TSpersonnel'!$A56&amp;" "&amp;'1C TSpersonnel'!$B56),'1C TSpersonnel'!V56)</f>
        <v>0</v>
      </c>
      <c r="Q66" s="646">
        <f>IF($C66=('1C TSpersonnel'!$A56&amp;" "&amp;'1C TSpersonnel'!$B56),'1C TSpersonnel'!W56)</f>
        <v>0</v>
      </c>
      <c r="R66" s="646">
        <f>IF($C66=('1C TSpersonnel'!$A56&amp;" "&amp;'1C TSpersonnel'!$B56),'1C TSpersonnel'!X56)</f>
        <v>0</v>
      </c>
      <c r="S66" s="646">
        <f>IF($C66=('1C TSpersonnel'!$A56&amp;" "&amp;'1C TSpersonnel'!$B56),'1C TSpersonnel'!Y56)</f>
        <v>0</v>
      </c>
      <c r="T66" s="646">
        <f>IF($C66=('1C TSpersonnel'!$A56&amp;" "&amp;'1C TSpersonnel'!$B56),'1C TSpersonnel'!Z56)</f>
        <v>0</v>
      </c>
      <c r="U66" s="646">
        <f>IF($C66=('1C TSpersonnel'!$A56&amp;" "&amp;'1C TSpersonnel'!$B56),'1C TSpersonnel'!AA56)</f>
        <v>0</v>
      </c>
      <c r="V66" s="646">
        <f>IF($C66=('1C TSpersonnel'!$A56&amp;" "&amp;'1C TSpersonnel'!$B56),'1C TSpersonnel'!AB56)</f>
        <v>0</v>
      </c>
      <c r="W66" s="646">
        <f>IF($C66=('1C TSpersonnel'!$A56&amp;" "&amp;'1C TSpersonnel'!$B56),'1C TSpersonnel'!AC56)</f>
        <v>0</v>
      </c>
      <c r="X66" s="646">
        <f>IF($C66=('1C TSpersonnel'!$A56&amp;" "&amp;'1C TSpersonnel'!$B56),'1C TSpersonnel'!AD56)</f>
        <v>0</v>
      </c>
      <c r="Y66" s="646">
        <f>IF($C66=('1C TSpersonnel'!$A56&amp;" "&amp;'1C TSpersonnel'!$B56),'1C TSpersonnel'!AE56)</f>
        <v>0</v>
      </c>
      <c r="Z66" s="646">
        <f>IF($C66=('1C TSpersonnel'!$A56&amp;" "&amp;'1C TSpersonnel'!$B56),'1C TSpersonnel'!AF56)</f>
        <v>0</v>
      </c>
      <c r="AA66" s="646">
        <f>IF($C66=('1C TSpersonnel'!$A56&amp;" "&amp;'1C TSpersonnel'!$B56),'1C TSpersonnel'!AG56)</f>
        <v>0</v>
      </c>
      <c r="AB66" s="646">
        <f>IF($C66=('1C TSpersonnel'!$A56&amp;" "&amp;'1C TSpersonnel'!$B56),'1C TSpersonnel'!AH56)</f>
        <v>0</v>
      </c>
      <c r="AC66" s="646">
        <f>IF($C66=('1C TSpersonnel'!$A56&amp;" "&amp;'1C TSpersonnel'!$B56),'1C TSpersonnel'!AI56)</f>
        <v>0</v>
      </c>
      <c r="AD66" s="646">
        <f>IF($C66=('1C TSpersonnel'!$A56&amp;" "&amp;'1C TSpersonnel'!$B56),'1C TSpersonnel'!AJ56)</f>
        <v>0</v>
      </c>
      <c r="AE66" s="646">
        <f>IF($C66=('1C TSpersonnel'!$A56&amp;" "&amp;'1C TSpersonnel'!$B56),'1C TSpersonnel'!AK56)</f>
        <v>0</v>
      </c>
      <c r="AF66" s="646">
        <f>IF($C66=('1C TSpersonnel'!$A56&amp;" "&amp;'1C TSpersonnel'!$B56),'1C TSpersonnel'!AL56)</f>
        <v>0</v>
      </c>
      <c r="AG66" s="646">
        <f>IF($C66=('1C TSpersonnel'!$A56&amp;" "&amp;'1C TSpersonnel'!$B56),'1C TSpersonnel'!AM56)</f>
        <v>0</v>
      </c>
      <c r="AH66" s="646">
        <f>IF($C66=('1C TSpersonnel'!$A56&amp;" "&amp;'1C TSpersonnel'!$B56),'1C TSpersonnel'!AN56)</f>
        <v>0</v>
      </c>
      <c r="AI66" s="646">
        <f>IF($C66=('1C TSpersonnel'!$A56&amp;" "&amp;'1C TSpersonnel'!$B56),'1C TSpersonnel'!AO56)</f>
        <v>0</v>
      </c>
      <c r="AJ66" s="646">
        <f>IF($C66=('1C TSpersonnel'!$A56&amp;" "&amp;'1C TSpersonnel'!$B56),'1C TSpersonnel'!AP56)</f>
        <v>0</v>
      </c>
      <c r="AK66" s="646">
        <f t="shared" si="9"/>
        <v>0</v>
      </c>
      <c r="AL66" s="646">
        <f t="shared" si="18"/>
        <v>0</v>
      </c>
      <c r="AM66" s="156">
        <f t="shared" si="3"/>
        <v>0</v>
      </c>
      <c r="AN66" s="251">
        <f t="shared" si="4"/>
        <v>0</v>
      </c>
      <c r="AO66" s="154">
        <f t="shared" si="15"/>
        <v>0</v>
      </c>
      <c r="AP66" s="254">
        <f t="shared" si="20"/>
        <v>0</v>
      </c>
      <c r="AQ66" s="260">
        <f t="shared" si="19"/>
        <v>0</v>
      </c>
      <c r="AR66" s="257"/>
      <c r="AS66" s="80"/>
      <c r="AT66" s="27"/>
      <c r="AU66" s="267"/>
      <c r="AV66" s="484"/>
      <c r="AW66" s="484"/>
      <c r="AX66" s="484"/>
      <c r="AY66" s="484"/>
      <c r="AZ66" s="484"/>
    </row>
    <row r="67" spans="1:55" hidden="1">
      <c r="A67" s="159"/>
      <c r="B67" s="168"/>
      <c r="C67" s="22" t="str">
        <f>'1C TSpersonnel'!A57&amp;" "&amp;'1C TSpersonnel'!B57</f>
        <v xml:space="preserve"> </v>
      </c>
      <c r="D67" s="304" t="str">
        <f>IF(E67=0,"",DATEDIF('1C TSpersonnel'!D57,E67,"y"))</f>
        <v/>
      </c>
      <c r="E67" s="71">
        <f>IF(C67&lt;&gt;"",'1C TSpersonnel'!F57,"")</f>
        <v>0</v>
      </c>
      <c r="F67" s="161"/>
      <c r="G67" s="162"/>
      <c r="H67" s="867"/>
      <c r="I67" s="868"/>
      <c r="J67" s="869"/>
      <c r="K67" s="287" t="str">
        <f t="shared" si="7"/>
        <v/>
      </c>
      <c r="L67" s="643">
        <f>IF(AND($K$2="Pôle",C67=('1C TSpersonnel'!A57&amp;" "&amp;'1C TSpersonnel'!B57)),'1C TSpersonnel'!$G57+'1C TSpersonnel'!$H57+'1C TSpersonnel'!$I57+'1C TSpersonnel'!$J57+'1C TSpersonnel'!$N57,'1C TSpersonnel'!$G57+'1C TSpersonnel'!$H57+'1C TSpersonnel'!$I57+'1C TSpersonnel'!$J57+'1C TSpersonnel'!$K57+'1C TSpersonnel'!$L57+'1C TSpersonnel'!$M57+'1C TSpersonnel'!$N57+'1C TSpersonnel'!$O57+'1C TSpersonnel'!$P57+'1C TSpersonnel'!$Q57+'1C TSpersonnel'!$R57)</f>
        <v>0</v>
      </c>
      <c r="M67" s="643">
        <f>IF(AND($K$2="Pôle",C67=('1C TSpersonnel'!A57&amp;" "&amp;'1C TSpersonnel'!B57)),'1C TSpersonnel'!$K57+'1C TSpersonnel'!$L57+'1C TSpersonnel'!$M57,0)</f>
        <v>0</v>
      </c>
      <c r="N67" s="644">
        <f t="shared" si="17"/>
        <v>0</v>
      </c>
      <c r="O67" s="645">
        <f>IF($C67=('1C TSpersonnel'!$A57&amp;" "&amp;'1C TSpersonnel'!$B57),'1C TSpersonnel'!U57)</f>
        <v>0</v>
      </c>
      <c r="P67" s="646">
        <f>IF($C67=('1C TSpersonnel'!$A57&amp;" "&amp;'1C TSpersonnel'!$B57),'1C TSpersonnel'!V57)</f>
        <v>0</v>
      </c>
      <c r="Q67" s="646">
        <f>IF($C67=('1C TSpersonnel'!$A57&amp;" "&amp;'1C TSpersonnel'!$B57),'1C TSpersonnel'!W57)</f>
        <v>0</v>
      </c>
      <c r="R67" s="646">
        <f>IF($C67=('1C TSpersonnel'!$A57&amp;" "&amp;'1C TSpersonnel'!$B57),'1C TSpersonnel'!X57)</f>
        <v>0</v>
      </c>
      <c r="S67" s="646">
        <f>IF($C67=('1C TSpersonnel'!$A57&amp;" "&amp;'1C TSpersonnel'!$B57),'1C TSpersonnel'!Y57)</f>
        <v>0</v>
      </c>
      <c r="T67" s="646">
        <f>IF($C67=('1C TSpersonnel'!$A57&amp;" "&amp;'1C TSpersonnel'!$B57),'1C TSpersonnel'!Z57)</f>
        <v>0</v>
      </c>
      <c r="U67" s="646">
        <f>IF($C67=('1C TSpersonnel'!$A57&amp;" "&amp;'1C TSpersonnel'!$B57),'1C TSpersonnel'!AA57)</f>
        <v>0</v>
      </c>
      <c r="V67" s="646">
        <f>IF($C67=('1C TSpersonnel'!$A57&amp;" "&amp;'1C TSpersonnel'!$B57),'1C TSpersonnel'!AB57)</f>
        <v>0</v>
      </c>
      <c r="W67" s="646">
        <f>IF($C67=('1C TSpersonnel'!$A57&amp;" "&amp;'1C TSpersonnel'!$B57),'1C TSpersonnel'!AC57)</f>
        <v>0</v>
      </c>
      <c r="X67" s="646">
        <f>IF($C67=('1C TSpersonnel'!$A57&amp;" "&amp;'1C TSpersonnel'!$B57),'1C TSpersonnel'!AD57)</f>
        <v>0</v>
      </c>
      <c r="Y67" s="646">
        <f>IF($C67=('1C TSpersonnel'!$A57&amp;" "&amp;'1C TSpersonnel'!$B57),'1C TSpersonnel'!AE57)</f>
        <v>0</v>
      </c>
      <c r="Z67" s="646">
        <f>IF($C67=('1C TSpersonnel'!$A57&amp;" "&amp;'1C TSpersonnel'!$B57),'1C TSpersonnel'!AF57)</f>
        <v>0</v>
      </c>
      <c r="AA67" s="646">
        <f>IF($C67=('1C TSpersonnel'!$A57&amp;" "&amp;'1C TSpersonnel'!$B57),'1C TSpersonnel'!AG57)</f>
        <v>0</v>
      </c>
      <c r="AB67" s="646">
        <f>IF($C67=('1C TSpersonnel'!$A57&amp;" "&amp;'1C TSpersonnel'!$B57),'1C TSpersonnel'!AH57)</f>
        <v>0</v>
      </c>
      <c r="AC67" s="646">
        <f>IF($C67=('1C TSpersonnel'!$A57&amp;" "&amp;'1C TSpersonnel'!$B57),'1C TSpersonnel'!AI57)</f>
        <v>0</v>
      </c>
      <c r="AD67" s="646">
        <f>IF($C67=('1C TSpersonnel'!$A57&amp;" "&amp;'1C TSpersonnel'!$B57),'1C TSpersonnel'!AJ57)</f>
        <v>0</v>
      </c>
      <c r="AE67" s="646">
        <f>IF($C67=('1C TSpersonnel'!$A57&amp;" "&amp;'1C TSpersonnel'!$B57),'1C TSpersonnel'!AK57)</f>
        <v>0</v>
      </c>
      <c r="AF67" s="646">
        <f>IF($C67=('1C TSpersonnel'!$A57&amp;" "&amp;'1C TSpersonnel'!$B57),'1C TSpersonnel'!AL57)</f>
        <v>0</v>
      </c>
      <c r="AG67" s="646">
        <f>IF($C67=('1C TSpersonnel'!$A57&amp;" "&amp;'1C TSpersonnel'!$B57),'1C TSpersonnel'!AM57)</f>
        <v>0</v>
      </c>
      <c r="AH67" s="646">
        <f>IF($C67=('1C TSpersonnel'!$A57&amp;" "&amp;'1C TSpersonnel'!$B57),'1C TSpersonnel'!AN57)</f>
        <v>0</v>
      </c>
      <c r="AI67" s="646">
        <f>IF($C67=('1C TSpersonnel'!$A57&amp;" "&amp;'1C TSpersonnel'!$B57),'1C TSpersonnel'!AO57)</f>
        <v>0</v>
      </c>
      <c r="AJ67" s="646">
        <f>IF($C67=('1C TSpersonnel'!$A57&amp;" "&amp;'1C TSpersonnel'!$B57),'1C TSpersonnel'!AP57)</f>
        <v>0</v>
      </c>
      <c r="AK67" s="646">
        <f t="shared" si="9"/>
        <v>0</v>
      </c>
      <c r="AL67" s="646">
        <f t="shared" si="18"/>
        <v>0</v>
      </c>
      <c r="AM67" s="156">
        <f t="shared" si="3"/>
        <v>0</v>
      </c>
      <c r="AN67" s="251">
        <f t="shared" si="4"/>
        <v>0</v>
      </c>
      <c r="AO67" s="154">
        <f t="shared" si="15"/>
        <v>0</v>
      </c>
      <c r="AP67" s="254">
        <f t="shared" si="20"/>
        <v>0</v>
      </c>
      <c r="AQ67" s="260">
        <f t="shared" si="19"/>
        <v>0</v>
      </c>
      <c r="AR67" s="257"/>
      <c r="AS67" s="80"/>
      <c r="AT67" s="27"/>
      <c r="AU67" s="267"/>
      <c r="AV67" s="484"/>
      <c r="AW67" s="484"/>
      <c r="AX67" s="484"/>
      <c r="AY67" s="484"/>
      <c r="AZ67" s="484"/>
    </row>
    <row r="68" spans="1:55" hidden="1">
      <c r="A68" s="159"/>
      <c r="B68" s="168"/>
      <c r="C68" s="22" t="str">
        <f>'1C TSpersonnel'!A58&amp;" "&amp;'1C TSpersonnel'!B58</f>
        <v xml:space="preserve"> </v>
      </c>
      <c r="D68" s="304" t="str">
        <f>IF(E68=0,"",DATEDIF('1C TSpersonnel'!D58,E68,"y"))</f>
        <v/>
      </c>
      <c r="E68" s="71">
        <f>IF(C68&lt;&gt;"",'1C TSpersonnel'!F58,"")</f>
        <v>0</v>
      </c>
      <c r="F68" s="161"/>
      <c r="G68" s="162"/>
      <c r="H68" s="867"/>
      <c r="I68" s="868"/>
      <c r="J68" s="869"/>
      <c r="K68" s="287" t="str">
        <f t="shared" si="7"/>
        <v/>
      </c>
      <c r="L68" s="643">
        <f>IF(AND($K$2="Pôle",C68=('1C TSpersonnel'!A58&amp;" "&amp;'1C TSpersonnel'!B58)),'1C TSpersonnel'!$G58+'1C TSpersonnel'!$H58+'1C TSpersonnel'!$I58+'1C TSpersonnel'!$J58+'1C TSpersonnel'!$N58,'1C TSpersonnel'!$G58+'1C TSpersonnel'!$H58+'1C TSpersonnel'!$I58+'1C TSpersonnel'!$J58+'1C TSpersonnel'!$K58+'1C TSpersonnel'!$L58+'1C TSpersonnel'!$M58+'1C TSpersonnel'!$N58+'1C TSpersonnel'!$O58+'1C TSpersonnel'!$P58+'1C TSpersonnel'!$Q58+'1C TSpersonnel'!$R58)</f>
        <v>0</v>
      </c>
      <c r="M68" s="643">
        <f>IF(AND($K$2="Pôle",C68=('1C TSpersonnel'!A58&amp;" "&amp;'1C TSpersonnel'!B58)),'1C TSpersonnel'!$K58+'1C TSpersonnel'!$L58+'1C TSpersonnel'!$M58,0)</f>
        <v>0</v>
      </c>
      <c r="N68" s="644">
        <f>L68+M68</f>
        <v>0</v>
      </c>
      <c r="O68" s="645">
        <f>IF($C68=('1C TSpersonnel'!$A58&amp;" "&amp;'1C TSpersonnel'!$B58),'1C TSpersonnel'!U58)</f>
        <v>0</v>
      </c>
      <c r="P68" s="646">
        <f>IF($C68=('1C TSpersonnel'!$A58&amp;" "&amp;'1C TSpersonnel'!$B58),'1C TSpersonnel'!V58)</f>
        <v>0</v>
      </c>
      <c r="Q68" s="646">
        <f>IF($C68=('1C TSpersonnel'!$A58&amp;" "&amp;'1C TSpersonnel'!$B58),'1C TSpersonnel'!W58)</f>
        <v>0</v>
      </c>
      <c r="R68" s="646">
        <f>IF($C68=('1C TSpersonnel'!$A58&amp;" "&amp;'1C TSpersonnel'!$B58),'1C TSpersonnel'!X58)</f>
        <v>0</v>
      </c>
      <c r="S68" s="646">
        <f>IF($C68=('1C TSpersonnel'!$A58&amp;" "&amp;'1C TSpersonnel'!$B58),'1C TSpersonnel'!Y58)</f>
        <v>0</v>
      </c>
      <c r="T68" s="646">
        <f>IF($C68=('1C TSpersonnel'!$A58&amp;" "&amp;'1C TSpersonnel'!$B58),'1C TSpersonnel'!Z58)</f>
        <v>0</v>
      </c>
      <c r="U68" s="646">
        <f>IF($C68=('1C TSpersonnel'!$A58&amp;" "&amp;'1C TSpersonnel'!$B58),'1C TSpersonnel'!AA58)</f>
        <v>0</v>
      </c>
      <c r="V68" s="646">
        <f>IF($C68=('1C TSpersonnel'!$A58&amp;" "&amp;'1C TSpersonnel'!$B58),'1C TSpersonnel'!AB58)</f>
        <v>0</v>
      </c>
      <c r="W68" s="646">
        <f>IF($C68=('1C TSpersonnel'!$A58&amp;" "&amp;'1C TSpersonnel'!$B58),'1C TSpersonnel'!AC58)</f>
        <v>0</v>
      </c>
      <c r="X68" s="646">
        <f>IF($C68=('1C TSpersonnel'!$A58&amp;" "&amp;'1C TSpersonnel'!$B58),'1C TSpersonnel'!AD58)</f>
        <v>0</v>
      </c>
      <c r="Y68" s="646">
        <f>IF($C68=('1C TSpersonnel'!$A58&amp;" "&amp;'1C TSpersonnel'!$B58),'1C TSpersonnel'!AE58)</f>
        <v>0</v>
      </c>
      <c r="Z68" s="646">
        <f>IF($C68=('1C TSpersonnel'!$A58&amp;" "&amp;'1C TSpersonnel'!$B58),'1C TSpersonnel'!AF58)</f>
        <v>0</v>
      </c>
      <c r="AA68" s="646">
        <f>IF($C68=('1C TSpersonnel'!$A58&amp;" "&amp;'1C TSpersonnel'!$B58),'1C TSpersonnel'!AG58)</f>
        <v>0</v>
      </c>
      <c r="AB68" s="646">
        <f>IF($C68=('1C TSpersonnel'!$A58&amp;" "&amp;'1C TSpersonnel'!$B58),'1C TSpersonnel'!AH58)</f>
        <v>0</v>
      </c>
      <c r="AC68" s="646">
        <f>IF($C68=('1C TSpersonnel'!$A58&amp;" "&amp;'1C TSpersonnel'!$B58),'1C TSpersonnel'!AI58)</f>
        <v>0</v>
      </c>
      <c r="AD68" s="646">
        <f>IF($C68=('1C TSpersonnel'!$A58&amp;" "&amp;'1C TSpersonnel'!$B58),'1C TSpersonnel'!AJ58)</f>
        <v>0</v>
      </c>
      <c r="AE68" s="646">
        <f>IF($C68=('1C TSpersonnel'!$A58&amp;" "&amp;'1C TSpersonnel'!$B58),'1C TSpersonnel'!AK58)</f>
        <v>0</v>
      </c>
      <c r="AF68" s="646">
        <f>IF($C68=('1C TSpersonnel'!$A58&amp;" "&amp;'1C TSpersonnel'!$B58),'1C TSpersonnel'!AL58)</f>
        <v>0</v>
      </c>
      <c r="AG68" s="646">
        <f>IF($C68=('1C TSpersonnel'!$A58&amp;" "&amp;'1C TSpersonnel'!$B58),'1C TSpersonnel'!AM58)</f>
        <v>0</v>
      </c>
      <c r="AH68" s="646">
        <f>IF($C68=('1C TSpersonnel'!$A58&amp;" "&amp;'1C TSpersonnel'!$B58),'1C TSpersonnel'!AN58)</f>
        <v>0</v>
      </c>
      <c r="AI68" s="646">
        <f>IF($C68=('1C TSpersonnel'!$A58&amp;" "&amp;'1C TSpersonnel'!$B58),'1C TSpersonnel'!AO58)</f>
        <v>0</v>
      </c>
      <c r="AJ68" s="646">
        <f>IF($C68=('1C TSpersonnel'!$A58&amp;" "&amp;'1C TSpersonnel'!$B58),'1C TSpersonnel'!AP58)</f>
        <v>0</v>
      </c>
      <c r="AK68" s="646">
        <f t="shared" si="9"/>
        <v>0</v>
      </c>
      <c r="AL68" s="646">
        <f t="shared" si="18"/>
        <v>0</v>
      </c>
      <c r="AM68" s="156">
        <f t="shared" si="3"/>
        <v>0</v>
      </c>
      <c r="AN68" s="251">
        <f t="shared" si="4"/>
        <v>0</v>
      </c>
      <c r="AO68" s="154">
        <f t="shared" ref="AO68:AO89" si="21">AM68+AN68</f>
        <v>0</v>
      </c>
      <c r="AP68" s="254">
        <f t="shared" ref="AP68:AP78" si="22">IF(L68=0,0,AM68-AR68)</f>
        <v>0</v>
      </c>
      <c r="AQ68" s="260">
        <f t="shared" si="19"/>
        <v>0</v>
      </c>
      <c r="AR68" s="257"/>
      <c r="AS68" s="80"/>
      <c r="AT68" s="27"/>
      <c r="AU68" s="267"/>
      <c r="AV68" s="484"/>
      <c r="AW68" s="484"/>
      <c r="AX68" s="484"/>
      <c r="AY68" s="484"/>
      <c r="AZ68" s="484"/>
      <c r="BC68" s="1"/>
    </row>
    <row r="69" spans="1:55" hidden="1">
      <c r="A69" s="159"/>
      <c r="B69" s="168"/>
      <c r="C69" s="22" t="str">
        <f>'1C TSpersonnel'!A59&amp;" "&amp;'1C TSpersonnel'!B59</f>
        <v xml:space="preserve"> </v>
      </c>
      <c r="D69" s="304" t="str">
        <f>IF(E69=0,"",DATEDIF('1C TSpersonnel'!D59,E69,"y"))</f>
        <v/>
      </c>
      <c r="E69" s="71">
        <f>IF(C69&lt;&gt;"",'1C TSpersonnel'!F59,"")</f>
        <v>0</v>
      </c>
      <c r="F69" s="161"/>
      <c r="G69" s="162"/>
      <c r="H69" s="867"/>
      <c r="I69" s="868"/>
      <c r="J69" s="869"/>
      <c r="K69" s="287" t="str">
        <f t="shared" si="7"/>
        <v/>
      </c>
      <c r="L69" s="643">
        <f>IF(AND($K$2="Pôle",C69=('1C TSpersonnel'!A59&amp;" "&amp;'1C TSpersonnel'!B59)),'1C TSpersonnel'!$G59+'1C TSpersonnel'!$H59+'1C TSpersonnel'!$I59+'1C TSpersonnel'!$J59+'1C TSpersonnel'!$N59,'1C TSpersonnel'!$G59+'1C TSpersonnel'!$H59+'1C TSpersonnel'!$I59+'1C TSpersonnel'!$J59+'1C TSpersonnel'!$K59+'1C TSpersonnel'!$L59+'1C TSpersonnel'!$M59+'1C TSpersonnel'!$N59+'1C TSpersonnel'!$O59+'1C TSpersonnel'!$P59+'1C TSpersonnel'!$Q59+'1C TSpersonnel'!$R59)</f>
        <v>0</v>
      </c>
      <c r="M69" s="643">
        <f>IF(AND($K$2="Pôle",C69=('1C TSpersonnel'!A59&amp;" "&amp;'1C TSpersonnel'!B59)),'1C TSpersonnel'!$K59+'1C TSpersonnel'!$L59+'1C TSpersonnel'!$M59,0)</f>
        <v>0</v>
      </c>
      <c r="N69" s="644">
        <f t="shared" ref="N69:N89" si="23">L69+M69</f>
        <v>0</v>
      </c>
      <c r="O69" s="645">
        <f>IF($C69=('1C TSpersonnel'!$A59&amp;" "&amp;'1C TSpersonnel'!$B59),'1C TSpersonnel'!U59)</f>
        <v>0</v>
      </c>
      <c r="P69" s="646">
        <f>IF($C69=('1C TSpersonnel'!$A59&amp;" "&amp;'1C TSpersonnel'!$B59),'1C TSpersonnel'!V59)</f>
        <v>0</v>
      </c>
      <c r="Q69" s="646">
        <f>IF($C69=('1C TSpersonnel'!$A59&amp;" "&amp;'1C TSpersonnel'!$B59),'1C TSpersonnel'!W59)</f>
        <v>0</v>
      </c>
      <c r="R69" s="646">
        <f>IF($C69=('1C TSpersonnel'!$A59&amp;" "&amp;'1C TSpersonnel'!$B59),'1C TSpersonnel'!X59)</f>
        <v>0</v>
      </c>
      <c r="S69" s="646">
        <f>IF($C69=('1C TSpersonnel'!$A59&amp;" "&amp;'1C TSpersonnel'!$B59),'1C TSpersonnel'!Y59)</f>
        <v>0</v>
      </c>
      <c r="T69" s="646">
        <f>IF($C69=('1C TSpersonnel'!$A59&amp;" "&amp;'1C TSpersonnel'!$B59),'1C TSpersonnel'!Z59)</f>
        <v>0</v>
      </c>
      <c r="U69" s="646">
        <f>IF($C69=('1C TSpersonnel'!$A59&amp;" "&amp;'1C TSpersonnel'!$B59),'1C TSpersonnel'!AA59)</f>
        <v>0</v>
      </c>
      <c r="V69" s="646">
        <f>IF($C69=('1C TSpersonnel'!$A59&amp;" "&amp;'1C TSpersonnel'!$B59),'1C TSpersonnel'!AB59)</f>
        <v>0</v>
      </c>
      <c r="W69" s="646">
        <f>IF($C69=('1C TSpersonnel'!$A59&amp;" "&amp;'1C TSpersonnel'!$B59),'1C TSpersonnel'!AC59)</f>
        <v>0</v>
      </c>
      <c r="X69" s="646">
        <f>IF($C69=('1C TSpersonnel'!$A59&amp;" "&amp;'1C TSpersonnel'!$B59),'1C TSpersonnel'!AD59)</f>
        <v>0</v>
      </c>
      <c r="Y69" s="646">
        <f>IF($C69=('1C TSpersonnel'!$A59&amp;" "&amp;'1C TSpersonnel'!$B59),'1C TSpersonnel'!AE59)</f>
        <v>0</v>
      </c>
      <c r="Z69" s="646">
        <f>IF($C69=('1C TSpersonnel'!$A59&amp;" "&amp;'1C TSpersonnel'!$B59),'1C TSpersonnel'!AF59)</f>
        <v>0</v>
      </c>
      <c r="AA69" s="646">
        <f>IF($C69=('1C TSpersonnel'!$A59&amp;" "&amp;'1C TSpersonnel'!$B59),'1C TSpersonnel'!AG59)</f>
        <v>0</v>
      </c>
      <c r="AB69" s="646">
        <f>IF($C69=('1C TSpersonnel'!$A59&amp;" "&amp;'1C TSpersonnel'!$B59),'1C TSpersonnel'!AH59)</f>
        <v>0</v>
      </c>
      <c r="AC69" s="646">
        <f>IF($C69=('1C TSpersonnel'!$A59&amp;" "&amp;'1C TSpersonnel'!$B59),'1C TSpersonnel'!AI59)</f>
        <v>0</v>
      </c>
      <c r="AD69" s="646">
        <f>IF($C69=('1C TSpersonnel'!$A59&amp;" "&amp;'1C TSpersonnel'!$B59),'1C TSpersonnel'!AJ59)</f>
        <v>0</v>
      </c>
      <c r="AE69" s="646">
        <f>IF($C69=('1C TSpersonnel'!$A59&amp;" "&amp;'1C TSpersonnel'!$B59),'1C TSpersonnel'!AK59)</f>
        <v>0</v>
      </c>
      <c r="AF69" s="646">
        <f>IF($C69=('1C TSpersonnel'!$A59&amp;" "&amp;'1C TSpersonnel'!$B59),'1C TSpersonnel'!AL59)</f>
        <v>0</v>
      </c>
      <c r="AG69" s="646">
        <f>IF($C69=('1C TSpersonnel'!$A59&amp;" "&amp;'1C TSpersonnel'!$B59),'1C TSpersonnel'!AM59)</f>
        <v>0</v>
      </c>
      <c r="AH69" s="646">
        <f>IF($C69=('1C TSpersonnel'!$A59&amp;" "&amp;'1C TSpersonnel'!$B59),'1C TSpersonnel'!AN59)</f>
        <v>0</v>
      </c>
      <c r="AI69" s="646">
        <f>IF($C69=('1C TSpersonnel'!$A59&amp;" "&amp;'1C TSpersonnel'!$B59),'1C TSpersonnel'!AO59)</f>
        <v>0</v>
      </c>
      <c r="AJ69" s="646">
        <f>IF($C69=('1C TSpersonnel'!$A59&amp;" "&amp;'1C TSpersonnel'!$B59),'1C TSpersonnel'!AP59)</f>
        <v>0</v>
      </c>
      <c r="AK69" s="646">
        <f t="shared" si="9"/>
        <v>0</v>
      </c>
      <c r="AL69" s="646">
        <f t="shared" si="18"/>
        <v>0</v>
      </c>
      <c r="AM69" s="156">
        <f t="shared" si="3"/>
        <v>0</v>
      </c>
      <c r="AN69" s="251">
        <f t="shared" si="4"/>
        <v>0</v>
      </c>
      <c r="AO69" s="154">
        <f t="shared" si="21"/>
        <v>0</v>
      </c>
      <c r="AP69" s="254">
        <f t="shared" si="22"/>
        <v>0</v>
      </c>
      <c r="AQ69" s="260">
        <f t="shared" si="19"/>
        <v>0</v>
      </c>
      <c r="AR69" s="257"/>
      <c r="AS69" s="80"/>
      <c r="AT69" s="27"/>
      <c r="AU69" s="267"/>
      <c r="AV69" s="484"/>
      <c r="AW69" s="484"/>
      <c r="AX69" s="484"/>
      <c r="AY69" s="484"/>
      <c r="AZ69" s="484"/>
      <c r="BC69" s="1"/>
    </row>
    <row r="70" spans="1:55" hidden="1">
      <c r="A70" s="159"/>
      <c r="B70" s="168"/>
      <c r="C70" s="22" t="str">
        <f>'1C TSpersonnel'!A60&amp;" "&amp;'1C TSpersonnel'!B60</f>
        <v xml:space="preserve"> </v>
      </c>
      <c r="D70" s="304" t="str">
        <f>IF(E70=0,"",DATEDIF('1C TSpersonnel'!D60,E70,"y"))</f>
        <v/>
      </c>
      <c r="E70" s="71">
        <f>IF(C70&lt;&gt;"",'1C TSpersonnel'!F60,"")</f>
        <v>0</v>
      </c>
      <c r="F70" s="161"/>
      <c r="G70" s="162"/>
      <c r="H70" s="867"/>
      <c r="I70" s="868"/>
      <c r="J70" s="869"/>
      <c r="K70" s="287" t="str">
        <f t="shared" si="7"/>
        <v/>
      </c>
      <c r="L70" s="643">
        <f>IF(AND($K$2="Pôle",C70=('1C TSpersonnel'!A60&amp;" "&amp;'1C TSpersonnel'!B60)),'1C TSpersonnel'!$G60+'1C TSpersonnel'!$H60+'1C TSpersonnel'!$I60+'1C TSpersonnel'!$J60+'1C TSpersonnel'!$N60,'1C TSpersonnel'!$G60+'1C TSpersonnel'!$H60+'1C TSpersonnel'!$I60+'1C TSpersonnel'!$J60+'1C TSpersonnel'!$K60+'1C TSpersonnel'!$L60+'1C TSpersonnel'!$M60+'1C TSpersonnel'!$N60+'1C TSpersonnel'!$O60+'1C TSpersonnel'!$P60+'1C TSpersonnel'!$Q60+'1C TSpersonnel'!$R60)</f>
        <v>0</v>
      </c>
      <c r="M70" s="643">
        <f>IF(AND($K$2="Pôle",C70=('1C TSpersonnel'!A60&amp;" "&amp;'1C TSpersonnel'!B60)),'1C TSpersonnel'!$K60+'1C TSpersonnel'!$L60+'1C TSpersonnel'!$M60,0)</f>
        <v>0</v>
      </c>
      <c r="N70" s="644">
        <f t="shared" si="23"/>
        <v>0</v>
      </c>
      <c r="O70" s="645">
        <f>IF($C70=('1C TSpersonnel'!$A60&amp;" "&amp;'1C TSpersonnel'!$B60),'1C TSpersonnel'!U60)</f>
        <v>0</v>
      </c>
      <c r="P70" s="646">
        <f>IF($C70=('1C TSpersonnel'!$A60&amp;" "&amp;'1C TSpersonnel'!$B60),'1C TSpersonnel'!V60)</f>
        <v>0</v>
      </c>
      <c r="Q70" s="646">
        <f>IF($C70=('1C TSpersonnel'!$A60&amp;" "&amp;'1C TSpersonnel'!$B60),'1C TSpersonnel'!W60)</f>
        <v>0</v>
      </c>
      <c r="R70" s="646">
        <f>IF($C70=('1C TSpersonnel'!$A60&amp;" "&amp;'1C TSpersonnel'!$B60),'1C TSpersonnel'!X60)</f>
        <v>0</v>
      </c>
      <c r="S70" s="646">
        <f>IF($C70=('1C TSpersonnel'!$A60&amp;" "&amp;'1C TSpersonnel'!$B60),'1C TSpersonnel'!Y60)</f>
        <v>0</v>
      </c>
      <c r="T70" s="646">
        <f>IF($C70=('1C TSpersonnel'!$A60&amp;" "&amp;'1C TSpersonnel'!$B60),'1C TSpersonnel'!Z60)</f>
        <v>0</v>
      </c>
      <c r="U70" s="646">
        <f>IF($C70=('1C TSpersonnel'!$A60&amp;" "&amp;'1C TSpersonnel'!$B60),'1C TSpersonnel'!AA60)</f>
        <v>0</v>
      </c>
      <c r="V70" s="646">
        <f>IF($C70=('1C TSpersonnel'!$A60&amp;" "&amp;'1C TSpersonnel'!$B60),'1C TSpersonnel'!AB60)</f>
        <v>0</v>
      </c>
      <c r="W70" s="646">
        <f>IF($C70=('1C TSpersonnel'!$A60&amp;" "&amp;'1C TSpersonnel'!$B60),'1C TSpersonnel'!AC60)</f>
        <v>0</v>
      </c>
      <c r="X70" s="646">
        <f>IF($C70=('1C TSpersonnel'!$A60&amp;" "&amp;'1C TSpersonnel'!$B60),'1C TSpersonnel'!AD60)</f>
        <v>0</v>
      </c>
      <c r="Y70" s="646">
        <f>IF($C70=('1C TSpersonnel'!$A60&amp;" "&amp;'1C TSpersonnel'!$B60),'1C TSpersonnel'!AE60)</f>
        <v>0</v>
      </c>
      <c r="Z70" s="646">
        <f>IF($C70=('1C TSpersonnel'!$A60&amp;" "&amp;'1C TSpersonnel'!$B60),'1C TSpersonnel'!AF60)</f>
        <v>0</v>
      </c>
      <c r="AA70" s="646">
        <f>IF($C70=('1C TSpersonnel'!$A60&amp;" "&amp;'1C TSpersonnel'!$B60),'1C TSpersonnel'!AG60)</f>
        <v>0</v>
      </c>
      <c r="AB70" s="646">
        <f>IF($C70=('1C TSpersonnel'!$A60&amp;" "&amp;'1C TSpersonnel'!$B60),'1C TSpersonnel'!AH60)</f>
        <v>0</v>
      </c>
      <c r="AC70" s="646">
        <f>IF($C70=('1C TSpersonnel'!$A60&amp;" "&amp;'1C TSpersonnel'!$B60),'1C TSpersonnel'!AI60)</f>
        <v>0</v>
      </c>
      <c r="AD70" s="646">
        <f>IF($C70=('1C TSpersonnel'!$A60&amp;" "&amp;'1C TSpersonnel'!$B60),'1C TSpersonnel'!AJ60)</f>
        <v>0</v>
      </c>
      <c r="AE70" s="646">
        <f>IF($C70=('1C TSpersonnel'!$A60&amp;" "&amp;'1C TSpersonnel'!$B60),'1C TSpersonnel'!AK60)</f>
        <v>0</v>
      </c>
      <c r="AF70" s="646">
        <f>IF($C70=('1C TSpersonnel'!$A60&amp;" "&amp;'1C TSpersonnel'!$B60),'1C TSpersonnel'!AL60)</f>
        <v>0</v>
      </c>
      <c r="AG70" s="646">
        <f>IF($C70=('1C TSpersonnel'!$A60&amp;" "&amp;'1C TSpersonnel'!$B60),'1C TSpersonnel'!AM60)</f>
        <v>0</v>
      </c>
      <c r="AH70" s="646">
        <f>IF($C70=('1C TSpersonnel'!$A60&amp;" "&amp;'1C TSpersonnel'!$B60),'1C TSpersonnel'!AN60)</f>
        <v>0</v>
      </c>
      <c r="AI70" s="646">
        <f>IF($C70=('1C TSpersonnel'!$A60&amp;" "&amp;'1C TSpersonnel'!$B60),'1C TSpersonnel'!AO60)</f>
        <v>0</v>
      </c>
      <c r="AJ70" s="646">
        <f>IF($C70=('1C TSpersonnel'!$A60&amp;" "&amp;'1C TSpersonnel'!$B60),'1C TSpersonnel'!AP60)</f>
        <v>0</v>
      </c>
      <c r="AK70" s="646">
        <f t="shared" si="9"/>
        <v>0</v>
      </c>
      <c r="AL70" s="646">
        <f t="shared" si="18"/>
        <v>0</v>
      </c>
      <c r="AM70" s="156">
        <f t="shared" si="3"/>
        <v>0</v>
      </c>
      <c r="AN70" s="251">
        <f t="shared" si="4"/>
        <v>0</v>
      </c>
      <c r="AO70" s="154">
        <f t="shared" si="21"/>
        <v>0</v>
      </c>
      <c r="AP70" s="254">
        <f t="shared" si="22"/>
        <v>0</v>
      </c>
      <c r="AQ70" s="260">
        <f t="shared" si="19"/>
        <v>0</v>
      </c>
      <c r="AR70" s="257"/>
      <c r="AS70" s="80"/>
      <c r="AT70" s="27"/>
      <c r="AU70" s="267"/>
      <c r="AV70" s="484"/>
      <c r="AW70" s="484"/>
      <c r="AX70" s="484"/>
      <c r="AY70" s="484"/>
      <c r="AZ70" s="484"/>
    </row>
    <row r="71" spans="1:55" hidden="1">
      <c r="A71" s="159"/>
      <c r="B71" s="168"/>
      <c r="C71" s="22" t="str">
        <f>'1C TSpersonnel'!A61&amp;" "&amp;'1C TSpersonnel'!B61</f>
        <v xml:space="preserve"> </v>
      </c>
      <c r="D71" s="304" t="str">
        <f>IF(E71=0,"",DATEDIF('1C TSpersonnel'!D61,E71,"y"))</f>
        <v/>
      </c>
      <c r="E71" s="71">
        <f>IF(C71&lt;&gt;"",'1C TSpersonnel'!F61,"")</f>
        <v>0</v>
      </c>
      <c r="F71" s="161"/>
      <c r="G71" s="162"/>
      <c r="H71" s="867"/>
      <c r="I71" s="868"/>
      <c r="J71" s="869"/>
      <c r="K71" s="287" t="str">
        <f t="shared" si="7"/>
        <v/>
      </c>
      <c r="L71" s="643">
        <f>IF(AND($K$2="Pôle",C71=('1C TSpersonnel'!A61&amp;" "&amp;'1C TSpersonnel'!B61)),'1C TSpersonnel'!$G61+'1C TSpersonnel'!$H61+'1C TSpersonnel'!$I61+'1C TSpersonnel'!$J61+'1C TSpersonnel'!$N61,'1C TSpersonnel'!$G61+'1C TSpersonnel'!$H61+'1C TSpersonnel'!$I61+'1C TSpersonnel'!$J61+'1C TSpersonnel'!$K61+'1C TSpersonnel'!$L61+'1C TSpersonnel'!$M61+'1C TSpersonnel'!$N61+'1C TSpersonnel'!$O61+'1C TSpersonnel'!$P61+'1C TSpersonnel'!$Q61+'1C TSpersonnel'!$R61)</f>
        <v>0</v>
      </c>
      <c r="M71" s="643">
        <f>IF(AND($K$2="Pôle",C71=('1C TSpersonnel'!A61&amp;" "&amp;'1C TSpersonnel'!B61)),'1C TSpersonnel'!$K61+'1C TSpersonnel'!$L61+'1C TSpersonnel'!$M61,0)</f>
        <v>0</v>
      </c>
      <c r="N71" s="644">
        <f t="shared" si="23"/>
        <v>0</v>
      </c>
      <c r="O71" s="645">
        <f>IF($C71=('1C TSpersonnel'!$A61&amp;" "&amp;'1C TSpersonnel'!$B61),'1C TSpersonnel'!U61)</f>
        <v>0</v>
      </c>
      <c r="P71" s="646">
        <f>IF($C71=('1C TSpersonnel'!$A61&amp;" "&amp;'1C TSpersonnel'!$B61),'1C TSpersonnel'!V61)</f>
        <v>0</v>
      </c>
      <c r="Q71" s="646">
        <f>IF($C71=('1C TSpersonnel'!$A61&amp;" "&amp;'1C TSpersonnel'!$B61),'1C TSpersonnel'!W61)</f>
        <v>0</v>
      </c>
      <c r="R71" s="646">
        <f>IF($C71=('1C TSpersonnel'!$A61&amp;" "&amp;'1C TSpersonnel'!$B61),'1C TSpersonnel'!X61)</f>
        <v>0</v>
      </c>
      <c r="S71" s="646">
        <f>IF($C71=('1C TSpersonnel'!$A61&amp;" "&amp;'1C TSpersonnel'!$B61),'1C TSpersonnel'!Y61)</f>
        <v>0</v>
      </c>
      <c r="T71" s="646">
        <f>IF($C71=('1C TSpersonnel'!$A61&amp;" "&amp;'1C TSpersonnel'!$B61),'1C TSpersonnel'!Z61)</f>
        <v>0</v>
      </c>
      <c r="U71" s="646">
        <f>IF($C71=('1C TSpersonnel'!$A61&amp;" "&amp;'1C TSpersonnel'!$B61),'1C TSpersonnel'!AA61)</f>
        <v>0</v>
      </c>
      <c r="V71" s="646">
        <f>IF($C71=('1C TSpersonnel'!$A61&amp;" "&amp;'1C TSpersonnel'!$B61),'1C TSpersonnel'!AB61)</f>
        <v>0</v>
      </c>
      <c r="W71" s="646">
        <f>IF($C71=('1C TSpersonnel'!$A61&amp;" "&amp;'1C TSpersonnel'!$B61),'1C TSpersonnel'!AC61)</f>
        <v>0</v>
      </c>
      <c r="X71" s="646">
        <f>IF($C71=('1C TSpersonnel'!$A61&amp;" "&amp;'1C TSpersonnel'!$B61),'1C TSpersonnel'!AD61)</f>
        <v>0</v>
      </c>
      <c r="Y71" s="646">
        <f>IF($C71=('1C TSpersonnel'!$A61&amp;" "&amp;'1C TSpersonnel'!$B61),'1C TSpersonnel'!AE61)</f>
        <v>0</v>
      </c>
      <c r="Z71" s="646">
        <f>IF($C71=('1C TSpersonnel'!$A61&amp;" "&amp;'1C TSpersonnel'!$B61),'1C TSpersonnel'!AF61)</f>
        <v>0</v>
      </c>
      <c r="AA71" s="646">
        <f>IF($C71=('1C TSpersonnel'!$A61&amp;" "&amp;'1C TSpersonnel'!$B61),'1C TSpersonnel'!AG61)</f>
        <v>0</v>
      </c>
      <c r="AB71" s="646">
        <f>IF($C71=('1C TSpersonnel'!$A61&amp;" "&amp;'1C TSpersonnel'!$B61),'1C TSpersonnel'!AH61)</f>
        <v>0</v>
      </c>
      <c r="AC71" s="646">
        <f>IF($C71=('1C TSpersonnel'!$A61&amp;" "&amp;'1C TSpersonnel'!$B61),'1C TSpersonnel'!AI61)</f>
        <v>0</v>
      </c>
      <c r="AD71" s="646">
        <f>IF($C71=('1C TSpersonnel'!$A61&amp;" "&amp;'1C TSpersonnel'!$B61),'1C TSpersonnel'!AJ61)</f>
        <v>0</v>
      </c>
      <c r="AE71" s="646">
        <f>IF($C71=('1C TSpersonnel'!$A61&amp;" "&amp;'1C TSpersonnel'!$B61),'1C TSpersonnel'!AK61)</f>
        <v>0</v>
      </c>
      <c r="AF71" s="646">
        <f>IF($C71=('1C TSpersonnel'!$A61&amp;" "&amp;'1C TSpersonnel'!$B61),'1C TSpersonnel'!AL61)</f>
        <v>0</v>
      </c>
      <c r="AG71" s="646">
        <f>IF($C71=('1C TSpersonnel'!$A61&amp;" "&amp;'1C TSpersonnel'!$B61),'1C TSpersonnel'!AM61)</f>
        <v>0</v>
      </c>
      <c r="AH71" s="646">
        <f>IF($C71=('1C TSpersonnel'!$A61&amp;" "&amp;'1C TSpersonnel'!$B61),'1C TSpersonnel'!AN61)</f>
        <v>0</v>
      </c>
      <c r="AI71" s="646">
        <f>IF($C71=('1C TSpersonnel'!$A61&amp;" "&amp;'1C TSpersonnel'!$B61),'1C TSpersonnel'!AO61)</f>
        <v>0</v>
      </c>
      <c r="AJ71" s="646">
        <f>IF($C71=('1C TSpersonnel'!$A61&amp;" "&amp;'1C TSpersonnel'!$B61),'1C TSpersonnel'!AP61)</f>
        <v>0</v>
      </c>
      <c r="AK71" s="646">
        <f t="shared" si="9"/>
        <v>0</v>
      </c>
      <c r="AL71" s="646">
        <f t="shared" si="18"/>
        <v>0</v>
      </c>
      <c r="AM71" s="156">
        <f t="shared" si="3"/>
        <v>0</v>
      </c>
      <c r="AN71" s="251">
        <f t="shared" si="4"/>
        <v>0</v>
      </c>
      <c r="AO71" s="154">
        <f t="shared" si="21"/>
        <v>0</v>
      </c>
      <c r="AP71" s="254">
        <f t="shared" si="22"/>
        <v>0</v>
      </c>
      <c r="AQ71" s="260">
        <f t="shared" si="19"/>
        <v>0</v>
      </c>
      <c r="AR71" s="257"/>
      <c r="AS71" s="80"/>
      <c r="AT71" s="27"/>
      <c r="AU71" s="267"/>
      <c r="AV71" s="484"/>
      <c r="AW71" s="484"/>
      <c r="AX71" s="484"/>
      <c r="AY71" s="484"/>
      <c r="AZ71" s="484"/>
    </row>
    <row r="72" spans="1:55" hidden="1">
      <c r="A72" s="159"/>
      <c r="B72" s="168"/>
      <c r="C72" s="22" t="str">
        <f>'1C TSpersonnel'!A62&amp;" "&amp;'1C TSpersonnel'!B62</f>
        <v xml:space="preserve"> </v>
      </c>
      <c r="D72" s="304" t="str">
        <f>IF(E72=0,"",DATEDIF('1C TSpersonnel'!D62,E72,"y"))</f>
        <v/>
      </c>
      <c r="E72" s="71">
        <f>IF(C72&lt;&gt;"",'1C TSpersonnel'!F62,"")</f>
        <v>0</v>
      </c>
      <c r="F72" s="161"/>
      <c r="G72" s="162"/>
      <c r="H72" s="867"/>
      <c r="I72" s="868"/>
      <c r="J72" s="869"/>
      <c r="K72" s="287" t="str">
        <f t="shared" si="7"/>
        <v/>
      </c>
      <c r="L72" s="643">
        <f>IF(AND($K$2="Pôle",C72=('1C TSpersonnel'!A62&amp;" "&amp;'1C TSpersonnel'!B62)),'1C TSpersonnel'!$G62+'1C TSpersonnel'!$H62+'1C TSpersonnel'!$I62+'1C TSpersonnel'!$J62+'1C TSpersonnel'!$N62,'1C TSpersonnel'!$G62+'1C TSpersonnel'!$H62+'1C TSpersonnel'!$I62+'1C TSpersonnel'!$J62+'1C TSpersonnel'!$K62+'1C TSpersonnel'!$L62+'1C TSpersonnel'!$M62+'1C TSpersonnel'!$N62+'1C TSpersonnel'!$O62+'1C TSpersonnel'!$P62+'1C TSpersonnel'!$Q62+'1C TSpersonnel'!$R62)</f>
        <v>0</v>
      </c>
      <c r="M72" s="643">
        <f>IF(AND($K$2="Pôle",C72=('1C TSpersonnel'!A62&amp;" "&amp;'1C TSpersonnel'!B62)),'1C TSpersonnel'!$K62+'1C TSpersonnel'!$L62+'1C TSpersonnel'!$M62,0)</f>
        <v>0</v>
      </c>
      <c r="N72" s="644">
        <f t="shared" si="23"/>
        <v>0</v>
      </c>
      <c r="O72" s="645">
        <f>IF($C72=('1C TSpersonnel'!$A62&amp;" "&amp;'1C TSpersonnel'!$B62),'1C TSpersonnel'!U62)</f>
        <v>0</v>
      </c>
      <c r="P72" s="646">
        <f>IF($C72=('1C TSpersonnel'!$A62&amp;" "&amp;'1C TSpersonnel'!$B62),'1C TSpersonnel'!V62)</f>
        <v>0</v>
      </c>
      <c r="Q72" s="646">
        <f>IF($C72=('1C TSpersonnel'!$A62&amp;" "&amp;'1C TSpersonnel'!$B62),'1C TSpersonnel'!W62)</f>
        <v>0</v>
      </c>
      <c r="R72" s="646">
        <f>IF($C72=('1C TSpersonnel'!$A62&amp;" "&amp;'1C TSpersonnel'!$B62),'1C TSpersonnel'!X62)</f>
        <v>0</v>
      </c>
      <c r="S72" s="646">
        <f>IF($C72=('1C TSpersonnel'!$A62&amp;" "&amp;'1C TSpersonnel'!$B62),'1C TSpersonnel'!Y62)</f>
        <v>0</v>
      </c>
      <c r="T72" s="646">
        <f>IF($C72=('1C TSpersonnel'!$A62&amp;" "&amp;'1C TSpersonnel'!$B62),'1C TSpersonnel'!Z62)</f>
        <v>0</v>
      </c>
      <c r="U72" s="646">
        <f>IF($C72=('1C TSpersonnel'!$A62&amp;" "&amp;'1C TSpersonnel'!$B62),'1C TSpersonnel'!AA62)</f>
        <v>0</v>
      </c>
      <c r="V72" s="646">
        <f>IF($C72=('1C TSpersonnel'!$A62&amp;" "&amp;'1C TSpersonnel'!$B62),'1C TSpersonnel'!AB62)</f>
        <v>0</v>
      </c>
      <c r="W72" s="646">
        <f>IF($C72=('1C TSpersonnel'!$A62&amp;" "&amp;'1C TSpersonnel'!$B62),'1C TSpersonnel'!AC62)</f>
        <v>0</v>
      </c>
      <c r="X72" s="646">
        <f>IF($C72=('1C TSpersonnel'!$A62&amp;" "&amp;'1C TSpersonnel'!$B62),'1C TSpersonnel'!AD62)</f>
        <v>0</v>
      </c>
      <c r="Y72" s="646">
        <f>IF($C72=('1C TSpersonnel'!$A62&amp;" "&amp;'1C TSpersonnel'!$B62),'1C TSpersonnel'!AE62)</f>
        <v>0</v>
      </c>
      <c r="Z72" s="646">
        <f>IF($C72=('1C TSpersonnel'!$A62&amp;" "&amp;'1C TSpersonnel'!$B62),'1C TSpersonnel'!AF62)</f>
        <v>0</v>
      </c>
      <c r="AA72" s="646">
        <f>IF($C72=('1C TSpersonnel'!$A62&amp;" "&amp;'1C TSpersonnel'!$B62),'1C TSpersonnel'!AG62)</f>
        <v>0</v>
      </c>
      <c r="AB72" s="646">
        <f>IF($C72=('1C TSpersonnel'!$A62&amp;" "&amp;'1C TSpersonnel'!$B62),'1C TSpersonnel'!AH62)</f>
        <v>0</v>
      </c>
      <c r="AC72" s="646">
        <f>IF($C72=('1C TSpersonnel'!$A62&amp;" "&amp;'1C TSpersonnel'!$B62),'1C TSpersonnel'!AI62)</f>
        <v>0</v>
      </c>
      <c r="AD72" s="646">
        <f>IF($C72=('1C TSpersonnel'!$A62&amp;" "&amp;'1C TSpersonnel'!$B62),'1C TSpersonnel'!AJ62)</f>
        <v>0</v>
      </c>
      <c r="AE72" s="646">
        <f>IF($C72=('1C TSpersonnel'!$A62&amp;" "&amp;'1C TSpersonnel'!$B62),'1C TSpersonnel'!AK62)</f>
        <v>0</v>
      </c>
      <c r="AF72" s="646">
        <f>IF($C72=('1C TSpersonnel'!$A62&amp;" "&amp;'1C TSpersonnel'!$B62),'1C TSpersonnel'!AL62)</f>
        <v>0</v>
      </c>
      <c r="AG72" s="646">
        <f>IF($C72=('1C TSpersonnel'!$A62&amp;" "&amp;'1C TSpersonnel'!$B62),'1C TSpersonnel'!AM62)</f>
        <v>0</v>
      </c>
      <c r="AH72" s="646">
        <f>IF($C72=('1C TSpersonnel'!$A62&amp;" "&amp;'1C TSpersonnel'!$B62),'1C TSpersonnel'!AN62)</f>
        <v>0</v>
      </c>
      <c r="AI72" s="646">
        <f>IF($C72=('1C TSpersonnel'!$A62&amp;" "&amp;'1C TSpersonnel'!$B62),'1C TSpersonnel'!AO62)</f>
        <v>0</v>
      </c>
      <c r="AJ72" s="646">
        <f>IF($C72=('1C TSpersonnel'!$A62&amp;" "&amp;'1C TSpersonnel'!$B62),'1C TSpersonnel'!AP62)</f>
        <v>0</v>
      </c>
      <c r="AK72" s="646">
        <f t="shared" si="9"/>
        <v>0</v>
      </c>
      <c r="AL72" s="646">
        <f t="shared" si="18"/>
        <v>0</v>
      </c>
      <c r="AM72" s="156">
        <f t="shared" si="3"/>
        <v>0</v>
      </c>
      <c r="AN72" s="251">
        <f t="shared" si="4"/>
        <v>0</v>
      </c>
      <c r="AO72" s="154">
        <f t="shared" si="21"/>
        <v>0</v>
      </c>
      <c r="AP72" s="254">
        <f t="shared" si="22"/>
        <v>0</v>
      </c>
      <c r="AQ72" s="260">
        <f t="shared" si="19"/>
        <v>0</v>
      </c>
      <c r="AR72" s="257"/>
      <c r="AS72" s="80"/>
      <c r="AT72" s="27"/>
      <c r="AU72" s="267"/>
      <c r="AV72" s="484"/>
      <c r="AW72" s="484"/>
      <c r="AX72" s="484"/>
      <c r="AY72" s="484"/>
      <c r="AZ72" s="484"/>
    </row>
    <row r="73" spans="1:55" hidden="1">
      <c r="A73" s="159"/>
      <c r="B73" s="168"/>
      <c r="C73" s="22" t="str">
        <f>'1C TSpersonnel'!A63&amp;" "&amp;'1C TSpersonnel'!B63</f>
        <v xml:space="preserve"> </v>
      </c>
      <c r="D73" s="304" t="str">
        <f>IF(E73=0,"",DATEDIF('1C TSpersonnel'!D63,E73,"y"))</f>
        <v/>
      </c>
      <c r="E73" s="71">
        <f>IF(C73&lt;&gt;"",'1C TSpersonnel'!F63,"")</f>
        <v>0</v>
      </c>
      <c r="F73" s="161"/>
      <c r="G73" s="162"/>
      <c r="H73" s="867"/>
      <c r="I73" s="868"/>
      <c r="J73" s="869"/>
      <c r="K73" s="287" t="str">
        <f t="shared" si="7"/>
        <v/>
      </c>
      <c r="L73" s="643">
        <f>IF(AND($K$2="Pôle",C73=('1C TSpersonnel'!A63&amp;" "&amp;'1C TSpersonnel'!B63)),'1C TSpersonnel'!$G63+'1C TSpersonnel'!$H63+'1C TSpersonnel'!$I63+'1C TSpersonnel'!$J63+'1C TSpersonnel'!$N63,'1C TSpersonnel'!$G63+'1C TSpersonnel'!$H63+'1C TSpersonnel'!$I63+'1C TSpersonnel'!$J63+'1C TSpersonnel'!$K63+'1C TSpersonnel'!$L63+'1C TSpersonnel'!$M63+'1C TSpersonnel'!$N63+'1C TSpersonnel'!$O63+'1C TSpersonnel'!$P63+'1C TSpersonnel'!$Q63+'1C TSpersonnel'!$R63)</f>
        <v>0</v>
      </c>
      <c r="M73" s="643">
        <f>IF(AND($K$2="Pôle",C73=('1C TSpersonnel'!A63&amp;" "&amp;'1C TSpersonnel'!B63)),'1C TSpersonnel'!$K63+'1C TSpersonnel'!$L63+'1C TSpersonnel'!$M63,0)</f>
        <v>0</v>
      </c>
      <c r="N73" s="644">
        <f t="shared" si="23"/>
        <v>0</v>
      </c>
      <c r="O73" s="645">
        <f>IF($C73=('1C TSpersonnel'!$A63&amp;" "&amp;'1C TSpersonnel'!$B63),'1C TSpersonnel'!U63)</f>
        <v>0</v>
      </c>
      <c r="P73" s="646">
        <f>IF($C73=('1C TSpersonnel'!$A63&amp;" "&amp;'1C TSpersonnel'!$B63),'1C TSpersonnel'!V63)</f>
        <v>0</v>
      </c>
      <c r="Q73" s="646">
        <f>IF($C73=('1C TSpersonnel'!$A63&amp;" "&amp;'1C TSpersonnel'!$B63),'1C TSpersonnel'!W63)</f>
        <v>0</v>
      </c>
      <c r="R73" s="646">
        <f>IF($C73=('1C TSpersonnel'!$A63&amp;" "&amp;'1C TSpersonnel'!$B63),'1C TSpersonnel'!X63)</f>
        <v>0</v>
      </c>
      <c r="S73" s="646">
        <f>IF($C73=('1C TSpersonnel'!$A63&amp;" "&amp;'1C TSpersonnel'!$B63),'1C TSpersonnel'!Y63)</f>
        <v>0</v>
      </c>
      <c r="T73" s="646">
        <f>IF($C73=('1C TSpersonnel'!$A63&amp;" "&amp;'1C TSpersonnel'!$B63),'1C TSpersonnel'!Z63)</f>
        <v>0</v>
      </c>
      <c r="U73" s="646">
        <f>IF($C73=('1C TSpersonnel'!$A63&amp;" "&amp;'1C TSpersonnel'!$B63),'1C TSpersonnel'!AA63)</f>
        <v>0</v>
      </c>
      <c r="V73" s="646">
        <f>IF($C73=('1C TSpersonnel'!$A63&amp;" "&amp;'1C TSpersonnel'!$B63),'1C TSpersonnel'!AB63)</f>
        <v>0</v>
      </c>
      <c r="W73" s="646">
        <f>IF($C73=('1C TSpersonnel'!$A63&amp;" "&amp;'1C TSpersonnel'!$B63),'1C TSpersonnel'!AC63)</f>
        <v>0</v>
      </c>
      <c r="X73" s="646">
        <f>IF($C73=('1C TSpersonnel'!$A63&amp;" "&amp;'1C TSpersonnel'!$B63),'1C TSpersonnel'!AD63)</f>
        <v>0</v>
      </c>
      <c r="Y73" s="646">
        <f>IF($C73=('1C TSpersonnel'!$A63&amp;" "&amp;'1C TSpersonnel'!$B63),'1C TSpersonnel'!AE63)</f>
        <v>0</v>
      </c>
      <c r="Z73" s="646">
        <f>IF($C73=('1C TSpersonnel'!$A63&amp;" "&amp;'1C TSpersonnel'!$B63),'1C TSpersonnel'!AF63)</f>
        <v>0</v>
      </c>
      <c r="AA73" s="646">
        <f>IF($C73=('1C TSpersonnel'!$A63&amp;" "&amp;'1C TSpersonnel'!$B63),'1C TSpersonnel'!AG63)</f>
        <v>0</v>
      </c>
      <c r="AB73" s="646">
        <f>IF($C73=('1C TSpersonnel'!$A63&amp;" "&amp;'1C TSpersonnel'!$B63),'1C TSpersonnel'!AH63)</f>
        <v>0</v>
      </c>
      <c r="AC73" s="646">
        <f>IF($C73=('1C TSpersonnel'!$A63&amp;" "&amp;'1C TSpersonnel'!$B63),'1C TSpersonnel'!AI63)</f>
        <v>0</v>
      </c>
      <c r="AD73" s="646">
        <f>IF($C73=('1C TSpersonnel'!$A63&amp;" "&amp;'1C TSpersonnel'!$B63),'1C TSpersonnel'!AJ63)</f>
        <v>0</v>
      </c>
      <c r="AE73" s="646">
        <f>IF($C73=('1C TSpersonnel'!$A63&amp;" "&amp;'1C TSpersonnel'!$B63),'1C TSpersonnel'!AK63)</f>
        <v>0</v>
      </c>
      <c r="AF73" s="646">
        <f>IF($C73=('1C TSpersonnel'!$A63&amp;" "&amp;'1C TSpersonnel'!$B63),'1C TSpersonnel'!AL63)</f>
        <v>0</v>
      </c>
      <c r="AG73" s="646">
        <f>IF($C73=('1C TSpersonnel'!$A63&amp;" "&amp;'1C TSpersonnel'!$B63),'1C TSpersonnel'!AM63)</f>
        <v>0</v>
      </c>
      <c r="AH73" s="646">
        <f>IF($C73=('1C TSpersonnel'!$A63&amp;" "&amp;'1C TSpersonnel'!$B63),'1C TSpersonnel'!AN63)</f>
        <v>0</v>
      </c>
      <c r="AI73" s="646">
        <f>IF($C73=('1C TSpersonnel'!$A63&amp;" "&amp;'1C TSpersonnel'!$B63),'1C TSpersonnel'!AO63)</f>
        <v>0</v>
      </c>
      <c r="AJ73" s="646">
        <f>IF($C73=('1C TSpersonnel'!$A63&amp;" "&amp;'1C TSpersonnel'!$B63),'1C TSpersonnel'!AP63)</f>
        <v>0</v>
      </c>
      <c r="AK73" s="646">
        <f t="shared" si="9"/>
        <v>0</v>
      </c>
      <c r="AL73" s="646">
        <f t="shared" si="18"/>
        <v>0</v>
      </c>
      <c r="AM73" s="156">
        <f t="shared" si="3"/>
        <v>0</v>
      </c>
      <c r="AN73" s="251">
        <f t="shared" si="4"/>
        <v>0</v>
      </c>
      <c r="AO73" s="154">
        <f t="shared" si="21"/>
        <v>0</v>
      </c>
      <c r="AP73" s="254">
        <f t="shared" si="22"/>
        <v>0</v>
      </c>
      <c r="AQ73" s="260">
        <f t="shared" si="19"/>
        <v>0</v>
      </c>
      <c r="AR73" s="257"/>
      <c r="AS73" s="80"/>
      <c r="AT73" s="27"/>
      <c r="AU73" s="267"/>
      <c r="AV73" s="484"/>
      <c r="AW73" s="484"/>
      <c r="AX73" s="484"/>
      <c r="AY73" s="484"/>
      <c r="AZ73" s="484"/>
    </row>
    <row r="74" spans="1:55" hidden="1">
      <c r="A74" s="159"/>
      <c r="B74" s="168"/>
      <c r="C74" s="22" t="str">
        <f>'1C TSpersonnel'!A64&amp;" "&amp;'1C TSpersonnel'!B64</f>
        <v xml:space="preserve"> </v>
      </c>
      <c r="D74" s="304" t="str">
        <f>IF(E74=0,"",DATEDIF('1C TSpersonnel'!D64,E74,"y"))</f>
        <v/>
      </c>
      <c r="E74" s="71">
        <f>IF(C74&lt;&gt;"",'1C TSpersonnel'!F64,"")</f>
        <v>0</v>
      </c>
      <c r="F74" s="161"/>
      <c r="G74" s="162"/>
      <c r="H74" s="867"/>
      <c r="I74" s="868"/>
      <c r="J74" s="869"/>
      <c r="K74" s="287" t="str">
        <f t="shared" si="7"/>
        <v/>
      </c>
      <c r="L74" s="643">
        <f>IF(AND($K$2="Pôle",C74=('1C TSpersonnel'!A64&amp;" "&amp;'1C TSpersonnel'!B64)),'1C TSpersonnel'!$G64+'1C TSpersonnel'!$H64+'1C TSpersonnel'!$I64+'1C TSpersonnel'!$J64+'1C TSpersonnel'!$N64,'1C TSpersonnel'!$G64+'1C TSpersonnel'!$H64+'1C TSpersonnel'!$I64+'1C TSpersonnel'!$J64+'1C TSpersonnel'!$K64+'1C TSpersonnel'!$L64+'1C TSpersonnel'!$M64+'1C TSpersonnel'!$N64+'1C TSpersonnel'!$O64+'1C TSpersonnel'!$P64+'1C TSpersonnel'!$Q64+'1C TSpersonnel'!$R64)</f>
        <v>0</v>
      </c>
      <c r="M74" s="643">
        <f>IF(AND($K$2="Pôle",C74=('1C TSpersonnel'!A64&amp;" "&amp;'1C TSpersonnel'!B64)),'1C TSpersonnel'!$K64+'1C TSpersonnel'!$L64+'1C TSpersonnel'!$M64,0)</f>
        <v>0</v>
      </c>
      <c r="N74" s="644">
        <f t="shared" si="23"/>
        <v>0</v>
      </c>
      <c r="O74" s="645">
        <f>IF($C74=('1C TSpersonnel'!$A64&amp;" "&amp;'1C TSpersonnel'!$B64),'1C TSpersonnel'!U64)</f>
        <v>0</v>
      </c>
      <c r="P74" s="646">
        <f>IF($C74=('1C TSpersonnel'!$A64&amp;" "&amp;'1C TSpersonnel'!$B64),'1C TSpersonnel'!V64)</f>
        <v>0</v>
      </c>
      <c r="Q74" s="646">
        <f>IF($C74=('1C TSpersonnel'!$A64&amp;" "&amp;'1C TSpersonnel'!$B64),'1C TSpersonnel'!W64)</f>
        <v>0</v>
      </c>
      <c r="R74" s="646">
        <f>IF($C74=('1C TSpersonnel'!$A64&amp;" "&amp;'1C TSpersonnel'!$B64),'1C TSpersonnel'!X64)</f>
        <v>0</v>
      </c>
      <c r="S74" s="646">
        <f>IF($C74=('1C TSpersonnel'!$A64&amp;" "&amp;'1C TSpersonnel'!$B64),'1C TSpersonnel'!Y64)</f>
        <v>0</v>
      </c>
      <c r="T74" s="646">
        <f>IF($C74=('1C TSpersonnel'!$A64&amp;" "&amp;'1C TSpersonnel'!$B64),'1C TSpersonnel'!Z64)</f>
        <v>0</v>
      </c>
      <c r="U74" s="646">
        <f>IF($C74=('1C TSpersonnel'!$A64&amp;" "&amp;'1C TSpersonnel'!$B64),'1C TSpersonnel'!AA64)</f>
        <v>0</v>
      </c>
      <c r="V74" s="646">
        <f>IF($C74=('1C TSpersonnel'!$A64&amp;" "&amp;'1C TSpersonnel'!$B64),'1C TSpersonnel'!AB64)</f>
        <v>0</v>
      </c>
      <c r="W74" s="646">
        <f>IF($C74=('1C TSpersonnel'!$A64&amp;" "&amp;'1C TSpersonnel'!$B64),'1C TSpersonnel'!AC64)</f>
        <v>0</v>
      </c>
      <c r="X74" s="646">
        <f>IF($C74=('1C TSpersonnel'!$A64&amp;" "&amp;'1C TSpersonnel'!$B64),'1C TSpersonnel'!AD64)</f>
        <v>0</v>
      </c>
      <c r="Y74" s="646">
        <f>IF($C74=('1C TSpersonnel'!$A64&amp;" "&amp;'1C TSpersonnel'!$B64),'1C TSpersonnel'!AE64)</f>
        <v>0</v>
      </c>
      <c r="Z74" s="646">
        <f>IF($C74=('1C TSpersonnel'!$A64&amp;" "&amp;'1C TSpersonnel'!$B64),'1C TSpersonnel'!AF64)</f>
        <v>0</v>
      </c>
      <c r="AA74" s="646">
        <f>IF($C74=('1C TSpersonnel'!$A64&amp;" "&amp;'1C TSpersonnel'!$B64),'1C TSpersonnel'!AG64)</f>
        <v>0</v>
      </c>
      <c r="AB74" s="646">
        <f>IF($C74=('1C TSpersonnel'!$A64&amp;" "&amp;'1C TSpersonnel'!$B64),'1C TSpersonnel'!AH64)</f>
        <v>0</v>
      </c>
      <c r="AC74" s="646">
        <f>IF($C74=('1C TSpersonnel'!$A64&amp;" "&amp;'1C TSpersonnel'!$B64),'1C TSpersonnel'!AI64)</f>
        <v>0</v>
      </c>
      <c r="AD74" s="646">
        <f>IF($C74=('1C TSpersonnel'!$A64&amp;" "&amp;'1C TSpersonnel'!$B64),'1C TSpersonnel'!AJ64)</f>
        <v>0</v>
      </c>
      <c r="AE74" s="646">
        <f>IF($C74=('1C TSpersonnel'!$A64&amp;" "&amp;'1C TSpersonnel'!$B64),'1C TSpersonnel'!AK64)</f>
        <v>0</v>
      </c>
      <c r="AF74" s="646">
        <f>IF($C74=('1C TSpersonnel'!$A64&amp;" "&amp;'1C TSpersonnel'!$B64),'1C TSpersonnel'!AL64)</f>
        <v>0</v>
      </c>
      <c r="AG74" s="646">
        <f>IF($C74=('1C TSpersonnel'!$A64&amp;" "&amp;'1C TSpersonnel'!$B64),'1C TSpersonnel'!AM64)</f>
        <v>0</v>
      </c>
      <c r="AH74" s="646">
        <f>IF($C74=('1C TSpersonnel'!$A64&amp;" "&amp;'1C TSpersonnel'!$B64),'1C TSpersonnel'!AN64)</f>
        <v>0</v>
      </c>
      <c r="AI74" s="646">
        <f>IF($C74=('1C TSpersonnel'!$A64&amp;" "&amp;'1C TSpersonnel'!$B64),'1C TSpersonnel'!AO64)</f>
        <v>0</v>
      </c>
      <c r="AJ74" s="646">
        <f>IF($C74=('1C TSpersonnel'!$A64&amp;" "&amp;'1C TSpersonnel'!$B64),'1C TSpersonnel'!AP64)</f>
        <v>0</v>
      </c>
      <c r="AK74" s="646">
        <f t="shared" si="9"/>
        <v>0</v>
      </c>
      <c r="AL74" s="646">
        <f t="shared" si="18"/>
        <v>0</v>
      </c>
      <c r="AM74" s="156">
        <f t="shared" si="3"/>
        <v>0</v>
      </c>
      <c r="AN74" s="251">
        <f t="shared" si="4"/>
        <v>0</v>
      </c>
      <c r="AO74" s="154">
        <f t="shared" si="21"/>
        <v>0</v>
      </c>
      <c r="AP74" s="254">
        <f t="shared" si="22"/>
        <v>0</v>
      </c>
      <c r="AQ74" s="260">
        <f t="shared" si="19"/>
        <v>0</v>
      </c>
      <c r="AR74" s="257"/>
      <c r="AS74" s="80"/>
      <c r="AT74" s="27"/>
      <c r="AU74" s="267"/>
      <c r="AV74" s="484"/>
      <c r="AW74" s="484"/>
      <c r="AX74" s="484"/>
      <c r="AY74" s="484"/>
      <c r="AZ74" s="484"/>
    </row>
    <row r="75" spans="1:55" hidden="1">
      <c r="A75" s="159"/>
      <c r="B75" s="168"/>
      <c r="C75" s="22" t="str">
        <f>'1C TSpersonnel'!A65&amp;" "&amp;'1C TSpersonnel'!B65</f>
        <v xml:space="preserve"> </v>
      </c>
      <c r="D75" s="304" t="str">
        <f>IF(E75=0,"",DATEDIF('1C TSpersonnel'!D65,E75,"y"))</f>
        <v/>
      </c>
      <c r="E75" s="71">
        <f>IF(C75&lt;&gt;"",'1C TSpersonnel'!F65,"")</f>
        <v>0</v>
      </c>
      <c r="F75" s="161"/>
      <c r="G75" s="162"/>
      <c r="H75" s="867"/>
      <c r="I75" s="868"/>
      <c r="J75" s="869"/>
      <c r="K75" s="287" t="str">
        <f t="shared" si="7"/>
        <v/>
      </c>
      <c r="L75" s="643">
        <f>IF(AND($K$2="Pôle",C75=('1C TSpersonnel'!A65&amp;" "&amp;'1C TSpersonnel'!B65)),'1C TSpersonnel'!$G65+'1C TSpersonnel'!$H65+'1C TSpersonnel'!$I65+'1C TSpersonnel'!$J65+'1C TSpersonnel'!$N65,'1C TSpersonnel'!$G65+'1C TSpersonnel'!$H65+'1C TSpersonnel'!$I65+'1C TSpersonnel'!$J65+'1C TSpersonnel'!$K65+'1C TSpersonnel'!$L65+'1C TSpersonnel'!$M65+'1C TSpersonnel'!$N65+'1C TSpersonnel'!$O65+'1C TSpersonnel'!$P65+'1C TSpersonnel'!$Q65+'1C TSpersonnel'!$R65)</f>
        <v>0</v>
      </c>
      <c r="M75" s="643">
        <f>IF(AND($K$2="Pôle",C75=('1C TSpersonnel'!A65&amp;" "&amp;'1C TSpersonnel'!B65)),'1C TSpersonnel'!$K65+'1C TSpersonnel'!$L65+'1C TSpersonnel'!$M65,0)</f>
        <v>0</v>
      </c>
      <c r="N75" s="644">
        <f t="shared" si="23"/>
        <v>0</v>
      </c>
      <c r="O75" s="645">
        <f>IF($C75=('1C TSpersonnel'!$A65&amp;" "&amp;'1C TSpersonnel'!$B65),'1C TSpersonnel'!U65)</f>
        <v>0</v>
      </c>
      <c r="P75" s="646">
        <f>IF($C75=('1C TSpersonnel'!$A65&amp;" "&amp;'1C TSpersonnel'!$B65),'1C TSpersonnel'!V65)</f>
        <v>0</v>
      </c>
      <c r="Q75" s="646">
        <f>IF($C75=('1C TSpersonnel'!$A65&amp;" "&amp;'1C TSpersonnel'!$B65),'1C TSpersonnel'!W65)</f>
        <v>0</v>
      </c>
      <c r="R75" s="646">
        <f>IF($C75=('1C TSpersonnel'!$A65&amp;" "&amp;'1C TSpersonnel'!$B65),'1C TSpersonnel'!X65)</f>
        <v>0</v>
      </c>
      <c r="S75" s="646">
        <f>IF($C75=('1C TSpersonnel'!$A65&amp;" "&amp;'1C TSpersonnel'!$B65),'1C TSpersonnel'!Y65)</f>
        <v>0</v>
      </c>
      <c r="T75" s="646">
        <f>IF($C75=('1C TSpersonnel'!$A65&amp;" "&amp;'1C TSpersonnel'!$B65),'1C TSpersonnel'!Z65)</f>
        <v>0</v>
      </c>
      <c r="U75" s="646">
        <f>IF($C75=('1C TSpersonnel'!$A65&amp;" "&amp;'1C TSpersonnel'!$B65),'1C TSpersonnel'!AA65)</f>
        <v>0</v>
      </c>
      <c r="V75" s="646">
        <f>IF($C75=('1C TSpersonnel'!$A65&amp;" "&amp;'1C TSpersonnel'!$B65),'1C TSpersonnel'!AB65)</f>
        <v>0</v>
      </c>
      <c r="W75" s="646">
        <f>IF($C75=('1C TSpersonnel'!$A65&amp;" "&amp;'1C TSpersonnel'!$B65),'1C TSpersonnel'!AC65)</f>
        <v>0</v>
      </c>
      <c r="X75" s="646">
        <f>IF($C75=('1C TSpersonnel'!$A65&amp;" "&amp;'1C TSpersonnel'!$B65),'1C TSpersonnel'!AD65)</f>
        <v>0</v>
      </c>
      <c r="Y75" s="646">
        <f>IF($C75=('1C TSpersonnel'!$A65&amp;" "&amp;'1C TSpersonnel'!$B65),'1C TSpersonnel'!AE65)</f>
        <v>0</v>
      </c>
      <c r="Z75" s="646">
        <f>IF($C75=('1C TSpersonnel'!$A65&amp;" "&amp;'1C TSpersonnel'!$B65),'1C TSpersonnel'!AF65)</f>
        <v>0</v>
      </c>
      <c r="AA75" s="646">
        <f>IF($C75=('1C TSpersonnel'!$A65&amp;" "&amp;'1C TSpersonnel'!$B65),'1C TSpersonnel'!AG65)</f>
        <v>0</v>
      </c>
      <c r="AB75" s="646">
        <f>IF($C75=('1C TSpersonnel'!$A65&amp;" "&amp;'1C TSpersonnel'!$B65),'1C TSpersonnel'!AH65)</f>
        <v>0</v>
      </c>
      <c r="AC75" s="646">
        <f>IF($C75=('1C TSpersonnel'!$A65&amp;" "&amp;'1C TSpersonnel'!$B65),'1C TSpersonnel'!AI65)</f>
        <v>0</v>
      </c>
      <c r="AD75" s="646">
        <f>IF($C75=('1C TSpersonnel'!$A65&amp;" "&amp;'1C TSpersonnel'!$B65),'1C TSpersonnel'!AJ65)</f>
        <v>0</v>
      </c>
      <c r="AE75" s="646">
        <f>IF($C75=('1C TSpersonnel'!$A65&amp;" "&amp;'1C TSpersonnel'!$B65),'1C TSpersonnel'!AK65)</f>
        <v>0</v>
      </c>
      <c r="AF75" s="646">
        <f>IF($C75=('1C TSpersonnel'!$A65&amp;" "&amp;'1C TSpersonnel'!$B65),'1C TSpersonnel'!AL65)</f>
        <v>0</v>
      </c>
      <c r="AG75" s="646">
        <f>IF($C75=('1C TSpersonnel'!$A65&amp;" "&amp;'1C TSpersonnel'!$B65),'1C TSpersonnel'!AM65)</f>
        <v>0</v>
      </c>
      <c r="AH75" s="646">
        <f>IF($C75=('1C TSpersonnel'!$A65&amp;" "&amp;'1C TSpersonnel'!$B65),'1C TSpersonnel'!AN65)</f>
        <v>0</v>
      </c>
      <c r="AI75" s="646">
        <f>IF($C75=('1C TSpersonnel'!$A65&amp;" "&amp;'1C TSpersonnel'!$B65),'1C TSpersonnel'!AO65)</f>
        <v>0</v>
      </c>
      <c r="AJ75" s="646">
        <f>IF($C75=('1C TSpersonnel'!$A65&amp;" "&amp;'1C TSpersonnel'!$B65),'1C TSpersonnel'!AP65)</f>
        <v>0</v>
      </c>
      <c r="AK75" s="646">
        <f t="shared" si="9"/>
        <v>0</v>
      </c>
      <c r="AL75" s="646">
        <f t="shared" si="18"/>
        <v>0</v>
      </c>
      <c r="AM75" s="156">
        <f t="shared" si="3"/>
        <v>0</v>
      </c>
      <c r="AN75" s="251">
        <f t="shared" si="4"/>
        <v>0</v>
      </c>
      <c r="AO75" s="154">
        <f t="shared" si="21"/>
        <v>0</v>
      </c>
      <c r="AP75" s="254">
        <f t="shared" si="22"/>
        <v>0</v>
      </c>
      <c r="AQ75" s="260">
        <f t="shared" si="19"/>
        <v>0</v>
      </c>
      <c r="AR75" s="257"/>
      <c r="AS75" s="80"/>
      <c r="AT75" s="27"/>
      <c r="AU75" s="267"/>
      <c r="AV75" s="484"/>
      <c r="AW75" s="484"/>
      <c r="AX75" s="484"/>
      <c r="AY75" s="484"/>
      <c r="AZ75" s="484"/>
    </row>
    <row r="76" spans="1:55" hidden="1">
      <c r="A76" s="159"/>
      <c r="B76" s="168"/>
      <c r="C76" s="22" t="str">
        <f>'1C TSpersonnel'!A66&amp;" "&amp;'1C TSpersonnel'!B66</f>
        <v xml:space="preserve"> </v>
      </c>
      <c r="D76" s="304" t="str">
        <f>IF(E76=0,"",DATEDIF('1C TSpersonnel'!D66,E76,"y"))</f>
        <v/>
      </c>
      <c r="E76" s="71">
        <f>IF(C76&lt;&gt;"",'1C TSpersonnel'!F66,"")</f>
        <v>0</v>
      </c>
      <c r="F76" s="161"/>
      <c r="G76" s="162"/>
      <c r="H76" s="867"/>
      <c r="I76" s="868"/>
      <c r="J76" s="869"/>
      <c r="K76" s="287" t="str">
        <f t="shared" si="7"/>
        <v/>
      </c>
      <c r="L76" s="643">
        <f>IF(AND($K$2="Pôle",C76=('1C TSpersonnel'!A66&amp;" "&amp;'1C TSpersonnel'!B66)),'1C TSpersonnel'!$G66+'1C TSpersonnel'!$H66+'1C TSpersonnel'!$I66+'1C TSpersonnel'!$J66+'1C TSpersonnel'!$N66,'1C TSpersonnel'!$G66+'1C TSpersonnel'!$H66+'1C TSpersonnel'!$I66+'1C TSpersonnel'!$J66+'1C TSpersonnel'!$K66+'1C TSpersonnel'!$L66+'1C TSpersonnel'!$M66+'1C TSpersonnel'!$N66+'1C TSpersonnel'!$O66+'1C TSpersonnel'!$P66+'1C TSpersonnel'!$Q66+'1C TSpersonnel'!$R66)</f>
        <v>0</v>
      </c>
      <c r="M76" s="643">
        <f>IF(AND($K$2="Pôle",C76=('1C TSpersonnel'!A66&amp;" "&amp;'1C TSpersonnel'!B66)),'1C TSpersonnel'!$K66+'1C TSpersonnel'!$L66+'1C TSpersonnel'!$M66,0)</f>
        <v>0</v>
      </c>
      <c r="N76" s="644">
        <f t="shared" si="23"/>
        <v>0</v>
      </c>
      <c r="O76" s="645">
        <f>IF($C76=('1C TSpersonnel'!$A66&amp;" "&amp;'1C TSpersonnel'!$B66),'1C TSpersonnel'!U66)</f>
        <v>0</v>
      </c>
      <c r="P76" s="646">
        <f>IF($C76=('1C TSpersonnel'!$A66&amp;" "&amp;'1C TSpersonnel'!$B66),'1C TSpersonnel'!V66)</f>
        <v>0</v>
      </c>
      <c r="Q76" s="646">
        <f>IF($C76=('1C TSpersonnel'!$A66&amp;" "&amp;'1C TSpersonnel'!$B66),'1C TSpersonnel'!W66)</f>
        <v>0</v>
      </c>
      <c r="R76" s="646">
        <f>IF($C76=('1C TSpersonnel'!$A66&amp;" "&amp;'1C TSpersonnel'!$B66),'1C TSpersonnel'!X66)</f>
        <v>0</v>
      </c>
      <c r="S76" s="646">
        <f>IF($C76=('1C TSpersonnel'!$A66&amp;" "&amp;'1C TSpersonnel'!$B66),'1C TSpersonnel'!Y66)</f>
        <v>0</v>
      </c>
      <c r="T76" s="646">
        <f>IF($C76=('1C TSpersonnel'!$A66&amp;" "&amp;'1C TSpersonnel'!$B66),'1C TSpersonnel'!Z66)</f>
        <v>0</v>
      </c>
      <c r="U76" s="646">
        <f>IF($C76=('1C TSpersonnel'!$A66&amp;" "&amp;'1C TSpersonnel'!$B66),'1C TSpersonnel'!AA66)</f>
        <v>0</v>
      </c>
      <c r="V76" s="646">
        <f>IF($C76=('1C TSpersonnel'!$A66&amp;" "&amp;'1C TSpersonnel'!$B66),'1C TSpersonnel'!AB66)</f>
        <v>0</v>
      </c>
      <c r="W76" s="646">
        <f>IF($C76=('1C TSpersonnel'!$A66&amp;" "&amp;'1C TSpersonnel'!$B66),'1C TSpersonnel'!AC66)</f>
        <v>0</v>
      </c>
      <c r="X76" s="646">
        <f>IF($C76=('1C TSpersonnel'!$A66&amp;" "&amp;'1C TSpersonnel'!$B66),'1C TSpersonnel'!AD66)</f>
        <v>0</v>
      </c>
      <c r="Y76" s="646">
        <f>IF($C76=('1C TSpersonnel'!$A66&amp;" "&amp;'1C TSpersonnel'!$B66),'1C TSpersonnel'!AE66)</f>
        <v>0</v>
      </c>
      <c r="Z76" s="646">
        <f>IF($C76=('1C TSpersonnel'!$A66&amp;" "&amp;'1C TSpersonnel'!$B66),'1C TSpersonnel'!AF66)</f>
        <v>0</v>
      </c>
      <c r="AA76" s="646">
        <f>IF($C76=('1C TSpersonnel'!$A66&amp;" "&amp;'1C TSpersonnel'!$B66),'1C TSpersonnel'!AG66)</f>
        <v>0</v>
      </c>
      <c r="AB76" s="646">
        <f>IF($C76=('1C TSpersonnel'!$A66&amp;" "&amp;'1C TSpersonnel'!$B66),'1C TSpersonnel'!AH66)</f>
        <v>0</v>
      </c>
      <c r="AC76" s="646">
        <f>IF($C76=('1C TSpersonnel'!$A66&amp;" "&amp;'1C TSpersonnel'!$B66),'1C TSpersonnel'!AI66)</f>
        <v>0</v>
      </c>
      <c r="AD76" s="646">
        <f>IF($C76=('1C TSpersonnel'!$A66&amp;" "&amp;'1C TSpersonnel'!$B66),'1C TSpersonnel'!AJ66)</f>
        <v>0</v>
      </c>
      <c r="AE76" s="646">
        <f>IF($C76=('1C TSpersonnel'!$A66&amp;" "&amp;'1C TSpersonnel'!$B66),'1C TSpersonnel'!AK66)</f>
        <v>0</v>
      </c>
      <c r="AF76" s="646">
        <f>IF($C76=('1C TSpersonnel'!$A66&amp;" "&amp;'1C TSpersonnel'!$B66),'1C TSpersonnel'!AL66)</f>
        <v>0</v>
      </c>
      <c r="AG76" s="646">
        <f>IF($C76=('1C TSpersonnel'!$A66&amp;" "&amp;'1C TSpersonnel'!$B66),'1C TSpersonnel'!AM66)</f>
        <v>0</v>
      </c>
      <c r="AH76" s="646">
        <f>IF($C76=('1C TSpersonnel'!$A66&amp;" "&amp;'1C TSpersonnel'!$B66),'1C TSpersonnel'!AN66)</f>
        <v>0</v>
      </c>
      <c r="AI76" s="646">
        <f>IF($C76=('1C TSpersonnel'!$A66&amp;" "&amp;'1C TSpersonnel'!$B66),'1C TSpersonnel'!AO66)</f>
        <v>0</v>
      </c>
      <c r="AJ76" s="646">
        <f>IF($C76=('1C TSpersonnel'!$A66&amp;" "&amp;'1C TSpersonnel'!$B66),'1C TSpersonnel'!AP66)</f>
        <v>0</v>
      </c>
      <c r="AK76" s="646">
        <f t="shared" si="9"/>
        <v>0</v>
      </c>
      <c r="AL76" s="646">
        <f t="shared" si="18"/>
        <v>0</v>
      </c>
      <c r="AM76" s="156">
        <f t="shared" si="3"/>
        <v>0</v>
      </c>
      <c r="AN76" s="251">
        <f t="shared" si="4"/>
        <v>0</v>
      </c>
      <c r="AO76" s="154">
        <f t="shared" si="21"/>
        <v>0</v>
      </c>
      <c r="AP76" s="254">
        <f t="shared" si="22"/>
        <v>0</v>
      </c>
      <c r="AQ76" s="260">
        <f t="shared" si="19"/>
        <v>0</v>
      </c>
      <c r="AR76" s="257"/>
      <c r="AS76" s="80"/>
      <c r="AT76" s="27"/>
      <c r="AU76" s="267"/>
      <c r="AV76" s="484"/>
      <c r="AW76" s="484"/>
      <c r="AX76" s="484"/>
      <c r="AY76" s="484"/>
      <c r="AZ76" s="484"/>
    </row>
    <row r="77" spans="1:55" hidden="1">
      <c r="A77" s="159"/>
      <c r="B77" s="168"/>
      <c r="C77" s="22" t="str">
        <f>'1C TSpersonnel'!A67&amp;" "&amp;'1C TSpersonnel'!B67</f>
        <v xml:space="preserve"> </v>
      </c>
      <c r="D77" s="304" t="str">
        <f>IF(E77=0,"",DATEDIF('1C TSpersonnel'!D67,E77,"y"))</f>
        <v/>
      </c>
      <c r="E77" s="71">
        <f>IF(C77&lt;&gt;"",'1C TSpersonnel'!F67,"")</f>
        <v>0</v>
      </c>
      <c r="F77" s="161"/>
      <c r="G77" s="162"/>
      <c r="H77" s="867"/>
      <c r="I77" s="868"/>
      <c r="J77" s="869"/>
      <c r="K77" s="287" t="str">
        <f t="shared" si="7"/>
        <v/>
      </c>
      <c r="L77" s="643">
        <f>IF(AND($K$2="Pôle",C77=('1C TSpersonnel'!A67&amp;" "&amp;'1C TSpersonnel'!B67)),'1C TSpersonnel'!$G67+'1C TSpersonnel'!$H67+'1C TSpersonnel'!$I67+'1C TSpersonnel'!$J67+'1C TSpersonnel'!$N67,'1C TSpersonnel'!$G67+'1C TSpersonnel'!$H67+'1C TSpersonnel'!$I67+'1C TSpersonnel'!$J67+'1C TSpersonnel'!$K67+'1C TSpersonnel'!$L67+'1C TSpersonnel'!$M67+'1C TSpersonnel'!$N67+'1C TSpersonnel'!$O67+'1C TSpersonnel'!$P67+'1C TSpersonnel'!$Q67+'1C TSpersonnel'!$R67)</f>
        <v>0</v>
      </c>
      <c r="M77" s="643">
        <f>IF(AND($K$2="Pôle",C77=('1C TSpersonnel'!A67&amp;" "&amp;'1C TSpersonnel'!B67)),'1C TSpersonnel'!$K67+'1C TSpersonnel'!$L67+'1C TSpersonnel'!$M67,0)</f>
        <v>0</v>
      </c>
      <c r="N77" s="644">
        <f t="shared" si="23"/>
        <v>0</v>
      </c>
      <c r="O77" s="645">
        <f>IF($C77=('1C TSpersonnel'!$A67&amp;" "&amp;'1C TSpersonnel'!$B67),'1C TSpersonnel'!U67)</f>
        <v>0</v>
      </c>
      <c r="P77" s="646">
        <f>IF($C77=('1C TSpersonnel'!$A67&amp;" "&amp;'1C TSpersonnel'!$B67),'1C TSpersonnel'!V67)</f>
        <v>0</v>
      </c>
      <c r="Q77" s="646">
        <f>IF($C77=('1C TSpersonnel'!$A67&amp;" "&amp;'1C TSpersonnel'!$B67),'1C TSpersonnel'!W67)</f>
        <v>0</v>
      </c>
      <c r="R77" s="646">
        <f>IF($C77=('1C TSpersonnel'!$A67&amp;" "&amp;'1C TSpersonnel'!$B67),'1C TSpersonnel'!X67)</f>
        <v>0</v>
      </c>
      <c r="S77" s="646">
        <f>IF($C77=('1C TSpersonnel'!$A67&amp;" "&amp;'1C TSpersonnel'!$B67),'1C TSpersonnel'!Y67)</f>
        <v>0</v>
      </c>
      <c r="T77" s="646">
        <f>IF($C77=('1C TSpersonnel'!$A67&amp;" "&amp;'1C TSpersonnel'!$B67),'1C TSpersonnel'!Z67)</f>
        <v>0</v>
      </c>
      <c r="U77" s="646">
        <f>IF($C77=('1C TSpersonnel'!$A67&amp;" "&amp;'1C TSpersonnel'!$B67),'1C TSpersonnel'!AA67)</f>
        <v>0</v>
      </c>
      <c r="V77" s="646">
        <f>IF($C77=('1C TSpersonnel'!$A67&amp;" "&amp;'1C TSpersonnel'!$B67),'1C TSpersonnel'!AB67)</f>
        <v>0</v>
      </c>
      <c r="W77" s="646">
        <f>IF($C77=('1C TSpersonnel'!$A67&amp;" "&amp;'1C TSpersonnel'!$B67),'1C TSpersonnel'!AC67)</f>
        <v>0</v>
      </c>
      <c r="X77" s="646">
        <f>IF($C77=('1C TSpersonnel'!$A67&amp;" "&amp;'1C TSpersonnel'!$B67),'1C TSpersonnel'!AD67)</f>
        <v>0</v>
      </c>
      <c r="Y77" s="646">
        <f>IF($C77=('1C TSpersonnel'!$A67&amp;" "&amp;'1C TSpersonnel'!$B67),'1C TSpersonnel'!AE67)</f>
        <v>0</v>
      </c>
      <c r="Z77" s="646">
        <f>IF($C77=('1C TSpersonnel'!$A67&amp;" "&amp;'1C TSpersonnel'!$B67),'1C TSpersonnel'!AF67)</f>
        <v>0</v>
      </c>
      <c r="AA77" s="646">
        <f>IF($C77=('1C TSpersonnel'!$A67&amp;" "&amp;'1C TSpersonnel'!$B67),'1C TSpersonnel'!AG67)</f>
        <v>0</v>
      </c>
      <c r="AB77" s="646">
        <f>IF($C77=('1C TSpersonnel'!$A67&amp;" "&amp;'1C TSpersonnel'!$B67),'1C TSpersonnel'!AH67)</f>
        <v>0</v>
      </c>
      <c r="AC77" s="646">
        <f>IF($C77=('1C TSpersonnel'!$A67&amp;" "&amp;'1C TSpersonnel'!$B67),'1C TSpersonnel'!AI67)</f>
        <v>0</v>
      </c>
      <c r="AD77" s="646">
        <f>IF($C77=('1C TSpersonnel'!$A67&amp;" "&amp;'1C TSpersonnel'!$B67),'1C TSpersonnel'!AJ67)</f>
        <v>0</v>
      </c>
      <c r="AE77" s="646">
        <f>IF($C77=('1C TSpersonnel'!$A67&amp;" "&amp;'1C TSpersonnel'!$B67),'1C TSpersonnel'!AK67)</f>
        <v>0</v>
      </c>
      <c r="AF77" s="646">
        <f>IF($C77=('1C TSpersonnel'!$A67&amp;" "&amp;'1C TSpersonnel'!$B67),'1C TSpersonnel'!AL67)</f>
        <v>0</v>
      </c>
      <c r="AG77" s="646">
        <f>IF($C77=('1C TSpersonnel'!$A67&amp;" "&amp;'1C TSpersonnel'!$B67),'1C TSpersonnel'!AM67)</f>
        <v>0</v>
      </c>
      <c r="AH77" s="646">
        <f>IF($C77=('1C TSpersonnel'!$A67&amp;" "&amp;'1C TSpersonnel'!$B67),'1C TSpersonnel'!AN67)</f>
        <v>0</v>
      </c>
      <c r="AI77" s="646">
        <f>IF($C77=('1C TSpersonnel'!$A67&amp;" "&amp;'1C TSpersonnel'!$B67),'1C TSpersonnel'!AO67)</f>
        <v>0</v>
      </c>
      <c r="AJ77" s="646">
        <f>IF($C77=('1C TSpersonnel'!$A67&amp;" "&amp;'1C TSpersonnel'!$B67),'1C TSpersonnel'!AP67)</f>
        <v>0</v>
      </c>
      <c r="AK77" s="646">
        <f t="shared" si="9"/>
        <v>0</v>
      </c>
      <c r="AL77" s="646">
        <f t="shared" si="18"/>
        <v>0</v>
      </c>
      <c r="AM77" s="156">
        <f t="shared" si="3"/>
        <v>0</v>
      </c>
      <c r="AN77" s="251">
        <f t="shared" si="4"/>
        <v>0</v>
      </c>
      <c r="AO77" s="154">
        <f t="shared" si="21"/>
        <v>0</v>
      </c>
      <c r="AP77" s="254">
        <f t="shared" si="22"/>
        <v>0</v>
      </c>
      <c r="AQ77" s="260">
        <f t="shared" si="19"/>
        <v>0</v>
      </c>
      <c r="AR77" s="257"/>
      <c r="AS77" s="80"/>
      <c r="AT77" s="27"/>
      <c r="AU77" s="267"/>
      <c r="AV77" s="484"/>
      <c r="AW77" s="484"/>
      <c r="AX77" s="484"/>
      <c r="AY77" s="484"/>
      <c r="AZ77" s="484"/>
    </row>
    <row r="78" spans="1:55" hidden="1">
      <c r="A78" s="157"/>
      <c r="B78" s="171"/>
      <c r="C78" s="22" t="str">
        <f>'1C TSpersonnel'!A68&amp;" "&amp;'1C TSpersonnel'!B68</f>
        <v xml:space="preserve"> </v>
      </c>
      <c r="D78" s="304" t="str">
        <f>IF(E78=0,"",DATEDIF('1C TSpersonnel'!D68,E78,"y"))</f>
        <v/>
      </c>
      <c r="E78" s="71">
        <f>IF(C78&lt;&gt;"",'1C TSpersonnel'!F68,"")</f>
        <v>0</v>
      </c>
      <c r="F78" s="161"/>
      <c r="G78" s="162"/>
      <c r="H78" s="867"/>
      <c r="I78" s="868"/>
      <c r="J78" s="869"/>
      <c r="K78" s="287" t="str">
        <f t="shared" si="7"/>
        <v/>
      </c>
      <c r="L78" s="643">
        <f>IF(AND($K$2="Pôle",C78=('1C TSpersonnel'!A68&amp;" "&amp;'1C TSpersonnel'!B68)),'1C TSpersonnel'!$G68+'1C TSpersonnel'!$H68+'1C TSpersonnel'!$I68+'1C TSpersonnel'!$J68+'1C TSpersonnel'!$N68,'1C TSpersonnel'!$G68+'1C TSpersonnel'!$H68+'1C TSpersonnel'!$I68+'1C TSpersonnel'!$J68+'1C TSpersonnel'!$K68+'1C TSpersonnel'!$L68+'1C TSpersonnel'!$M68+'1C TSpersonnel'!$N68+'1C TSpersonnel'!$O68+'1C TSpersonnel'!$P68+'1C TSpersonnel'!$Q68+'1C TSpersonnel'!$R68)</f>
        <v>0</v>
      </c>
      <c r="M78" s="643">
        <f>IF(AND($K$2="Pôle",C78=('1C TSpersonnel'!A68&amp;" "&amp;'1C TSpersonnel'!B68)),'1C TSpersonnel'!$K68+'1C TSpersonnel'!$L68+'1C TSpersonnel'!$M68,0)</f>
        <v>0</v>
      </c>
      <c r="N78" s="644">
        <f t="shared" si="23"/>
        <v>0</v>
      </c>
      <c r="O78" s="645">
        <f>IF($C78=('1C TSpersonnel'!$A68&amp;" "&amp;'1C TSpersonnel'!$B68),'1C TSpersonnel'!U68)</f>
        <v>0</v>
      </c>
      <c r="P78" s="646">
        <f>IF($C78=('1C TSpersonnel'!$A68&amp;" "&amp;'1C TSpersonnel'!$B68),'1C TSpersonnel'!V68)</f>
        <v>0</v>
      </c>
      <c r="Q78" s="646">
        <f>IF($C78=('1C TSpersonnel'!$A68&amp;" "&amp;'1C TSpersonnel'!$B68),'1C TSpersonnel'!W68)</f>
        <v>0</v>
      </c>
      <c r="R78" s="646">
        <f>IF($C78=('1C TSpersonnel'!$A68&amp;" "&amp;'1C TSpersonnel'!$B68),'1C TSpersonnel'!X68)</f>
        <v>0</v>
      </c>
      <c r="S78" s="646">
        <f>IF($C78=('1C TSpersonnel'!$A68&amp;" "&amp;'1C TSpersonnel'!$B68),'1C TSpersonnel'!Y68)</f>
        <v>0</v>
      </c>
      <c r="T78" s="646">
        <f>IF($C78=('1C TSpersonnel'!$A68&amp;" "&amp;'1C TSpersonnel'!$B68),'1C TSpersonnel'!Z68)</f>
        <v>0</v>
      </c>
      <c r="U78" s="646">
        <f>IF($C78=('1C TSpersonnel'!$A68&amp;" "&amp;'1C TSpersonnel'!$B68),'1C TSpersonnel'!AA68)</f>
        <v>0</v>
      </c>
      <c r="V78" s="646">
        <f>IF($C78=('1C TSpersonnel'!$A68&amp;" "&amp;'1C TSpersonnel'!$B68),'1C TSpersonnel'!AB68)</f>
        <v>0</v>
      </c>
      <c r="W78" s="646">
        <f>IF($C78=('1C TSpersonnel'!$A68&amp;" "&amp;'1C TSpersonnel'!$B68),'1C TSpersonnel'!AC68)</f>
        <v>0</v>
      </c>
      <c r="X78" s="646">
        <f>IF($C78=('1C TSpersonnel'!$A68&amp;" "&amp;'1C TSpersonnel'!$B68),'1C TSpersonnel'!AD68)</f>
        <v>0</v>
      </c>
      <c r="Y78" s="646">
        <f>IF($C78=('1C TSpersonnel'!$A68&amp;" "&amp;'1C TSpersonnel'!$B68),'1C TSpersonnel'!AE68)</f>
        <v>0</v>
      </c>
      <c r="Z78" s="646">
        <f>IF($C78=('1C TSpersonnel'!$A68&amp;" "&amp;'1C TSpersonnel'!$B68),'1C TSpersonnel'!AF68)</f>
        <v>0</v>
      </c>
      <c r="AA78" s="646">
        <f>IF($C78=('1C TSpersonnel'!$A68&amp;" "&amp;'1C TSpersonnel'!$B68),'1C TSpersonnel'!AG68)</f>
        <v>0</v>
      </c>
      <c r="AB78" s="646">
        <f>IF($C78=('1C TSpersonnel'!$A68&amp;" "&amp;'1C TSpersonnel'!$B68),'1C TSpersonnel'!AH68)</f>
        <v>0</v>
      </c>
      <c r="AC78" s="646">
        <f>IF($C78=('1C TSpersonnel'!$A68&amp;" "&amp;'1C TSpersonnel'!$B68),'1C TSpersonnel'!AI68)</f>
        <v>0</v>
      </c>
      <c r="AD78" s="646">
        <f>IF($C78=('1C TSpersonnel'!$A68&amp;" "&amp;'1C TSpersonnel'!$B68),'1C TSpersonnel'!AJ68)</f>
        <v>0</v>
      </c>
      <c r="AE78" s="646">
        <f>IF($C78=('1C TSpersonnel'!$A68&amp;" "&amp;'1C TSpersonnel'!$B68),'1C TSpersonnel'!AK68)</f>
        <v>0</v>
      </c>
      <c r="AF78" s="646">
        <f>IF($C78=('1C TSpersonnel'!$A68&amp;" "&amp;'1C TSpersonnel'!$B68),'1C TSpersonnel'!AL68)</f>
        <v>0</v>
      </c>
      <c r="AG78" s="646">
        <f>IF($C78=('1C TSpersonnel'!$A68&amp;" "&amp;'1C TSpersonnel'!$B68),'1C TSpersonnel'!AM68)</f>
        <v>0</v>
      </c>
      <c r="AH78" s="646">
        <f>IF($C78=('1C TSpersonnel'!$A68&amp;" "&amp;'1C TSpersonnel'!$B68),'1C TSpersonnel'!AN68)</f>
        <v>0</v>
      </c>
      <c r="AI78" s="646">
        <f>IF($C78=('1C TSpersonnel'!$A68&amp;" "&amp;'1C TSpersonnel'!$B68),'1C TSpersonnel'!AO68)</f>
        <v>0</v>
      </c>
      <c r="AJ78" s="646">
        <f>IF($C78=('1C TSpersonnel'!$A68&amp;" "&amp;'1C TSpersonnel'!$B68),'1C TSpersonnel'!AP68)</f>
        <v>0</v>
      </c>
      <c r="AK78" s="646">
        <f t="shared" si="9"/>
        <v>0</v>
      </c>
      <c r="AL78" s="646">
        <f t="shared" si="18"/>
        <v>0</v>
      </c>
      <c r="AM78" s="156">
        <f t="shared" si="3"/>
        <v>0</v>
      </c>
      <c r="AN78" s="251">
        <f t="shared" si="4"/>
        <v>0</v>
      </c>
      <c r="AO78" s="154">
        <f t="shared" si="21"/>
        <v>0</v>
      </c>
      <c r="AP78" s="52">
        <f t="shared" si="22"/>
        <v>0</v>
      </c>
      <c r="AQ78" s="260">
        <f t="shared" si="19"/>
        <v>0</v>
      </c>
      <c r="AR78" s="257"/>
      <c r="AS78" s="80"/>
      <c r="AT78" s="27"/>
      <c r="AU78" s="267"/>
      <c r="AV78" s="484"/>
      <c r="AW78" s="484"/>
      <c r="AX78" s="484"/>
      <c r="AY78" s="484"/>
      <c r="AZ78" s="484"/>
    </row>
    <row r="79" spans="1:55" ht="12.75" hidden="1" customHeight="1">
      <c r="A79" s="159"/>
      <c r="B79" s="168"/>
      <c r="C79" s="22" t="str">
        <f>'1C TSpersonnel'!A69&amp;" "&amp;'1C TSpersonnel'!B69</f>
        <v xml:space="preserve"> </v>
      </c>
      <c r="D79" s="304" t="str">
        <f>IF(E79=0,"",DATEDIF('1C TSpersonnel'!D69,E79,"y"))</f>
        <v/>
      </c>
      <c r="E79" s="71">
        <f>IF(C79&lt;&gt;"",'1C TSpersonnel'!F69,"")</f>
        <v>0</v>
      </c>
      <c r="F79" s="165"/>
      <c r="G79" s="166"/>
      <c r="H79" s="870"/>
      <c r="I79" s="871"/>
      <c r="J79" s="872"/>
      <c r="K79" s="287" t="str">
        <f t="shared" si="7"/>
        <v/>
      </c>
      <c r="L79" s="643">
        <f>IF(AND($K$2="Pôle",C79=('1C TSpersonnel'!A69&amp;" "&amp;'1C TSpersonnel'!B69)),'1C TSpersonnel'!$G69+'1C TSpersonnel'!$H69+'1C TSpersonnel'!$I69+'1C TSpersonnel'!$J69+'1C TSpersonnel'!$N69,'1C TSpersonnel'!$G69+'1C TSpersonnel'!$H69+'1C TSpersonnel'!$I69+'1C TSpersonnel'!$J69+'1C TSpersonnel'!$K69+'1C TSpersonnel'!$L69+'1C TSpersonnel'!$M69+'1C TSpersonnel'!$N69+'1C TSpersonnel'!$O69+'1C TSpersonnel'!$P69+'1C TSpersonnel'!$Q69+'1C TSpersonnel'!$R69)</f>
        <v>0</v>
      </c>
      <c r="M79" s="643">
        <f>IF(AND($K$2="Pôle",C79=('1C TSpersonnel'!A69&amp;" "&amp;'1C TSpersonnel'!B69)),'1C TSpersonnel'!$K69+'1C TSpersonnel'!$L69+'1C TSpersonnel'!$M69,0)</f>
        <v>0</v>
      </c>
      <c r="N79" s="644">
        <f t="shared" si="23"/>
        <v>0</v>
      </c>
      <c r="O79" s="645">
        <f>IF($C79=('1C TSpersonnel'!$A69&amp;" "&amp;'1C TSpersonnel'!$B69),'1C TSpersonnel'!U69)</f>
        <v>0</v>
      </c>
      <c r="P79" s="646">
        <f>IF($C79=('1C TSpersonnel'!$A69&amp;" "&amp;'1C TSpersonnel'!$B69),'1C TSpersonnel'!V69)</f>
        <v>0</v>
      </c>
      <c r="Q79" s="646">
        <f>IF($C79=('1C TSpersonnel'!$A69&amp;" "&amp;'1C TSpersonnel'!$B69),'1C TSpersonnel'!W69)</f>
        <v>0</v>
      </c>
      <c r="R79" s="646">
        <f>IF($C79=('1C TSpersonnel'!$A69&amp;" "&amp;'1C TSpersonnel'!$B69),'1C TSpersonnel'!X69)</f>
        <v>0</v>
      </c>
      <c r="S79" s="646">
        <f>IF($C79=('1C TSpersonnel'!$A69&amp;" "&amp;'1C TSpersonnel'!$B69),'1C TSpersonnel'!Y69)</f>
        <v>0</v>
      </c>
      <c r="T79" s="646">
        <f>IF($C79=('1C TSpersonnel'!$A69&amp;" "&amp;'1C TSpersonnel'!$B69),'1C TSpersonnel'!Z69)</f>
        <v>0</v>
      </c>
      <c r="U79" s="646">
        <f>IF($C79=('1C TSpersonnel'!$A69&amp;" "&amp;'1C TSpersonnel'!$B69),'1C TSpersonnel'!AA69)</f>
        <v>0</v>
      </c>
      <c r="V79" s="646">
        <f>IF($C79=('1C TSpersonnel'!$A69&amp;" "&amp;'1C TSpersonnel'!$B69),'1C TSpersonnel'!AB69)</f>
        <v>0</v>
      </c>
      <c r="W79" s="646">
        <f>IF($C79=('1C TSpersonnel'!$A69&amp;" "&amp;'1C TSpersonnel'!$B69),'1C TSpersonnel'!AC69)</f>
        <v>0</v>
      </c>
      <c r="X79" s="646">
        <f>IF($C79=('1C TSpersonnel'!$A69&amp;" "&amp;'1C TSpersonnel'!$B69),'1C TSpersonnel'!AD69)</f>
        <v>0</v>
      </c>
      <c r="Y79" s="646">
        <f>IF($C79=('1C TSpersonnel'!$A69&amp;" "&amp;'1C TSpersonnel'!$B69),'1C TSpersonnel'!AE69)</f>
        <v>0</v>
      </c>
      <c r="Z79" s="646">
        <f>IF($C79=('1C TSpersonnel'!$A69&amp;" "&amp;'1C TSpersonnel'!$B69),'1C TSpersonnel'!AF69)</f>
        <v>0</v>
      </c>
      <c r="AA79" s="646">
        <f>IF($C79=('1C TSpersonnel'!$A69&amp;" "&amp;'1C TSpersonnel'!$B69),'1C TSpersonnel'!AG69)</f>
        <v>0</v>
      </c>
      <c r="AB79" s="646">
        <f>IF($C79=('1C TSpersonnel'!$A69&amp;" "&amp;'1C TSpersonnel'!$B69),'1C TSpersonnel'!AH69)</f>
        <v>0</v>
      </c>
      <c r="AC79" s="646">
        <f>IF($C79=('1C TSpersonnel'!$A69&amp;" "&amp;'1C TSpersonnel'!$B69),'1C TSpersonnel'!AI69)</f>
        <v>0</v>
      </c>
      <c r="AD79" s="646">
        <f>IF($C79=('1C TSpersonnel'!$A69&amp;" "&amp;'1C TSpersonnel'!$B69),'1C TSpersonnel'!AJ69)</f>
        <v>0</v>
      </c>
      <c r="AE79" s="646">
        <f>IF($C79=('1C TSpersonnel'!$A69&amp;" "&amp;'1C TSpersonnel'!$B69),'1C TSpersonnel'!AK69)</f>
        <v>0</v>
      </c>
      <c r="AF79" s="646">
        <f>IF($C79=('1C TSpersonnel'!$A69&amp;" "&amp;'1C TSpersonnel'!$B69),'1C TSpersonnel'!AL69)</f>
        <v>0</v>
      </c>
      <c r="AG79" s="646">
        <f>IF($C79=('1C TSpersonnel'!$A69&amp;" "&amp;'1C TSpersonnel'!$B69),'1C TSpersonnel'!AM69)</f>
        <v>0</v>
      </c>
      <c r="AH79" s="646">
        <f>IF($C79=('1C TSpersonnel'!$A69&amp;" "&amp;'1C TSpersonnel'!$B69),'1C TSpersonnel'!AN69)</f>
        <v>0</v>
      </c>
      <c r="AI79" s="646">
        <f>IF($C79=('1C TSpersonnel'!$A69&amp;" "&amp;'1C TSpersonnel'!$B69),'1C TSpersonnel'!AO69)</f>
        <v>0</v>
      </c>
      <c r="AJ79" s="646">
        <f>IF($C79=('1C TSpersonnel'!$A69&amp;" "&amp;'1C TSpersonnel'!$B69),'1C TSpersonnel'!AP69)</f>
        <v>0</v>
      </c>
      <c r="AK79" s="646">
        <f t="shared" si="9"/>
        <v>0</v>
      </c>
      <c r="AL79" s="646">
        <f t="shared" ref="AL79:AL100" si="24">N79+AK79</f>
        <v>0</v>
      </c>
      <c r="AM79" s="156">
        <f t="shared" si="3"/>
        <v>0</v>
      </c>
      <c r="AN79" s="251">
        <f t="shared" si="4"/>
        <v>0</v>
      </c>
      <c r="AO79" s="154">
        <f t="shared" si="21"/>
        <v>0</v>
      </c>
      <c r="AP79" s="254">
        <f>IF(L79=0,0,AM79-AR79)</f>
        <v>0</v>
      </c>
      <c r="AQ79" s="261">
        <f t="shared" ref="AQ79:AQ100" si="25">IF(M79=0,0,AN79-AS79)</f>
        <v>0</v>
      </c>
      <c r="AR79" s="258"/>
      <c r="AS79" s="141"/>
      <c r="AT79" s="142"/>
      <c r="AU79" s="266"/>
      <c r="AV79" s="484"/>
      <c r="AW79" s="484"/>
      <c r="AX79" s="484"/>
      <c r="AY79" s="484"/>
      <c r="AZ79" s="484"/>
    </row>
    <row r="80" spans="1:55" hidden="1">
      <c r="A80" s="159"/>
      <c r="B80" s="168"/>
      <c r="C80" s="22" t="str">
        <f>'1C TSpersonnel'!A70&amp;" "&amp;'1C TSpersonnel'!B70</f>
        <v xml:space="preserve"> </v>
      </c>
      <c r="D80" s="304" t="str">
        <f>IF(E80=0,"",DATEDIF('1C TSpersonnel'!D70,E80,"y"))</f>
        <v/>
      </c>
      <c r="E80" s="71">
        <f>IF(C80&lt;&gt;"",'1C TSpersonnel'!F70,"")</f>
        <v>0</v>
      </c>
      <c r="F80" s="161"/>
      <c r="G80" s="162"/>
      <c r="H80" s="867"/>
      <c r="I80" s="868"/>
      <c r="J80" s="869"/>
      <c r="K80" s="287" t="str">
        <f t="shared" si="7"/>
        <v/>
      </c>
      <c r="L80" s="643">
        <f>IF(AND($K$2="Pôle",C80=('1C TSpersonnel'!A70&amp;" "&amp;'1C TSpersonnel'!B70)),'1C TSpersonnel'!$G70+'1C TSpersonnel'!$H70+'1C TSpersonnel'!$I70+'1C TSpersonnel'!$J70+'1C TSpersonnel'!$N70,'1C TSpersonnel'!$G70+'1C TSpersonnel'!$H70+'1C TSpersonnel'!$I70+'1C TSpersonnel'!$J70+'1C TSpersonnel'!$K70+'1C TSpersonnel'!$L70+'1C TSpersonnel'!$M70+'1C TSpersonnel'!$N70+'1C TSpersonnel'!$O70+'1C TSpersonnel'!$P70+'1C TSpersonnel'!$Q70+'1C TSpersonnel'!$R70)</f>
        <v>0</v>
      </c>
      <c r="M80" s="643">
        <f>IF(AND($K$2="Pôle",C80=('1C TSpersonnel'!A70&amp;" "&amp;'1C TSpersonnel'!B70)),'1C TSpersonnel'!$K70+'1C TSpersonnel'!$L70+'1C TSpersonnel'!$M70,0)</f>
        <v>0</v>
      </c>
      <c r="N80" s="644">
        <f t="shared" si="23"/>
        <v>0</v>
      </c>
      <c r="O80" s="645">
        <f>IF($C80=('1C TSpersonnel'!$A70&amp;" "&amp;'1C TSpersonnel'!$B70),'1C TSpersonnel'!U70)</f>
        <v>0</v>
      </c>
      <c r="P80" s="646">
        <f>IF($C80=('1C TSpersonnel'!$A70&amp;" "&amp;'1C TSpersonnel'!$B70),'1C TSpersonnel'!V70)</f>
        <v>0</v>
      </c>
      <c r="Q80" s="646">
        <f>IF($C80=('1C TSpersonnel'!$A70&amp;" "&amp;'1C TSpersonnel'!$B70),'1C TSpersonnel'!W70)</f>
        <v>0</v>
      </c>
      <c r="R80" s="646">
        <f>IF($C80=('1C TSpersonnel'!$A70&amp;" "&amp;'1C TSpersonnel'!$B70),'1C TSpersonnel'!X70)</f>
        <v>0</v>
      </c>
      <c r="S80" s="646">
        <f>IF($C80=('1C TSpersonnel'!$A70&amp;" "&amp;'1C TSpersonnel'!$B70),'1C TSpersonnel'!Y70)</f>
        <v>0</v>
      </c>
      <c r="T80" s="646">
        <f>IF($C80=('1C TSpersonnel'!$A70&amp;" "&amp;'1C TSpersonnel'!$B70),'1C TSpersonnel'!Z70)</f>
        <v>0</v>
      </c>
      <c r="U80" s="646">
        <f>IF($C80=('1C TSpersonnel'!$A70&amp;" "&amp;'1C TSpersonnel'!$B70),'1C TSpersonnel'!AA70)</f>
        <v>0</v>
      </c>
      <c r="V80" s="646">
        <f>IF($C80=('1C TSpersonnel'!$A70&amp;" "&amp;'1C TSpersonnel'!$B70),'1C TSpersonnel'!AB70)</f>
        <v>0</v>
      </c>
      <c r="W80" s="646">
        <f>IF($C80=('1C TSpersonnel'!$A70&amp;" "&amp;'1C TSpersonnel'!$B70),'1C TSpersonnel'!AC70)</f>
        <v>0</v>
      </c>
      <c r="X80" s="646">
        <f>IF($C80=('1C TSpersonnel'!$A70&amp;" "&amp;'1C TSpersonnel'!$B70),'1C TSpersonnel'!AD70)</f>
        <v>0</v>
      </c>
      <c r="Y80" s="646">
        <f>IF($C80=('1C TSpersonnel'!$A70&amp;" "&amp;'1C TSpersonnel'!$B70),'1C TSpersonnel'!AE70)</f>
        <v>0</v>
      </c>
      <c r="Z80" s="646">
        <f>IF($C80=('1C TSpersonnel'!$A70&amp;" "&amp;'1C TSpersonnel'!$B70),'1C TSpersonnel'!AF70)</f>
        <v>0</v>
      </c>
      <c r="AA80" s="646">
        <f>IF($C80=('1C TSpersonnel'!$A70&amp;" "&amp;'1C TSpersonnel'!$B70),'1C TSpersonnel'!AG70)</f>
        <v>0</v>
      </c>
      <c r="AB80" s="646">
        <f>IF($C80=('1C TSpersonnel'!$A70&amp;" "&amp;'1C TSpersonnel'!$B70),'1C TSpersonnel'!AH70)</f>
        <v>0</v>
      </c>
      <c r="AC80" s="646">
        <f>IF($C80=('1C TSpersonnel'!$A70&amp;" "&amp;'1C TSpersonnel'!$B70),'1C TSpersonnel'!AI70)</f>
        <v>0</v>
      </c>
      <c r="AD80" s="646">
        <f>IF($C80=('1C TSpersonnel'!$A70&amp;" "&amp;'1C TSpersonnel'!$B70),'1C TSpersonnel'!AJ70)</f>
        <v>0</v>
      </c>
      <c r="AE80" s="646">
        <f>IF($C80=('1C TSpersonnel'!$A70&amp;" "&amp;'1C TSpersonnel'!$B70),'1C TSpersonnel'!AK70)</f>
        <v>0</v>
      </c>
      <c r="AF80" s="646">
        <f>IF($C80=('1C TSpersonnel'!$A70&amp;" "&amp;'1C TSpersonnel'!$B70),'1C TSpersonnel'!AL70)</f>
        <v>0</v>
      </c>
      <c r="AG80" s="646">
        <f>IF($C80=('1C TSpersonnel'!$A70&amp;" "&amp;'1C TSpersonnel'!$B70),'1C TSpersonnel'!AM70)</f>
        <v>0</v>
      </c>
      <c r="AH80" s="646">
        <f>IF($C80=('1C TSpersonnel'!$A70&amp;" "&amp;'1C TSpersonnel'!$B70),'1C TSpersonnel'!AN70)</f>
        <v>0</v>
      </c>
      <c r="AI80" s="646">
        <f>IF($C80=('1C TSpersonnel'!$A70&amp;" "&amp;'1C TSpersonnel'!$B70),'1C TSpersonnel'!AO70)</f>
        <v>0</v>
      </c>
      <c r="AJ80" s="646">
        <f>IF($C80=('1C TSpersonnel'!$A70&amp;" "&amp;'1C TSpersonnel'!$B70),'1C TSpersonnel'!AP70)</f>
        <v>0</v>
      </c>
      <c r="AK80" s="646">
        <f t="shared" si="9"/>
        <v>0</v>
      </c>
      <c r="AL80" s="646">
        <f t="shared" si="24"/>
        <v>0</v>
      </c>
      <c r="AM80" s="156">
        <f t="shared" si="3"/>
        <v>0</v>
      </c>
      <c r="AN80" s="251">
        <f t="shared" si="4"/>
        <v>0</v>
      </c>
      <c r="AO80" s="154">
        <f t="shared" si="21"/>
        <v>0</v>
      </c>
      <c r="AP80" s="254">
        <f t="shared" ref="AP80:AP89" si="26">IF(L80=0,0,AM80-AR80)</f>
        <v>0</v>
      </c>
      <c r="AQ80" s="260">
        <f t="shared" si="25"/>
        <v>0</v>
      </c>
      <c r="AR80" s="257"/>
      <c r="AS80" s="80"/>
      <c r="AT80" s="27"/>
      <c r="AU80" s="267"/>
      <c r="AV80" s="484"/>
      <c r="AW80" s="484"/>
      <c r="AX80" s="484"/>
      <c r="AY80" s="484"/>
      <c r="AZ80" s="484"/>
    </row>
    <row r="81" spans="1:55" hidden="1">
      <c r="A81" s="159"/>
      <c r="B81" s="168"/>
      <c r="C81" s="22" t="str">
        <f>'1C TSpersonnel'!A71&amp;" "&amp;'1C TSpersonnel'!B71</f>
        <v xml:space="preserve"> </v>
      </c>
      <c r="D81" s="304" t="str">
        <f>IF(E81=0,"",DATEDIF('1C TSpersonnel'!D71,E81,"y"))</f>
        <v/>
      </c>
      <c r="E81" s="71">
        <f>IF(C81&lt;&gt;"",'1C TSpersonnel'!F71,"")</f>
        <v>0</v>
      </c>
      <c r="F81" s="161"/>
      <c r="G81" s="162"/>
      <c r="H81" s="867"/>
      <c r="I81" s="868"/>
      <c r="J81" s="869"/>
      <c r="K81" s="287" t="str">
        <f t="shared" si="7"/>
        <v/>
      </c>
      <c r="L81" s="643">
        <f>IF(AND($K$2="Pôle",C81=('1C TSpersonnel'!A71&amp;" "&amp;'1C TSpersonnel'!B71)),'1C TSpersonnel'!$G71+'1C TSpersonnel'!$H71+'1C TSpersonnel'!$I71+'1C TSpersonnel'!$J71+'1C TSpersonnel'!$N71,'1C TSpersonnel'!$G71+'1C TSpersonnel'!$H71+'1C TSpersonnel'!$I71+'1C TSpersonnel'!$J71+'1C TSpersonnel'!$K71+'1C TSpersonnel'!$L71+'1C TSpersonnel'!$M71+'1C TSpersonnel'!$N71+'1C TSpersonnel'!$O71+'1C TSpersonnel'!$P71+'1C TSpersonnel'!$Q71+'1C TSpersonnel'!$R71)</f>
        <v>0</v>
      </c>
      <c r="M81" s="643">
        <f>IF(AND($K$2="Pôle",C81=('1C TSpersonnel'!A71&amp;" "&amp;'1C TSpersonnel'!B71)),'1C TSpersonnel'!$K71+'1C TSpersonnel'!$L71+'1C TSpersonnel'!$M71,0)</f>
        <v>0</v>
      </c>
      <c r="N81" s="644">
        <f t="shared" si="23"/>
        <v>0</v>
      </c>
      <c r="O81" s="645">
        <f>IF($C81=('1C TSpersonnel'!$A71&amp;" "&amp;'1C TSpersonnel'!$B71),'1C TSpersonnel'!U71)</f>
        <v>0</v>
      </c>
      <c r="P81" s="646">
        <f>IF($C81=('1C TSpersonnel'!$A71&amp;" "&amp;'1C TSpersonnel'!$B71),'1C TSpersonnel'!V71)</f>
        <v>0</v>
      </c>
      <c r="Q81" s="646">
        <f>IF($C81=('1C TSpersonnel'!$A71&amp;" "&amp;'1C TSpersonnel'!$B71),'1C TSpersonnel'!W71)</f>
        <v>0</v>
      </c>
      <c r="R81" s="646">
        <f>IF($C81=('1C TSpersonnel'!$A71&amp;" "&amp;'1C TSpersonnel'!$B71),'1C TSpersonnel'!X71)</f>
        <v>0</v>
      </c>
      <c r="S81" s="646">
        <f>IF($C81=('1C TSpersonnel'!$A71&amp;" "&amp;'1C TSpersonnel'!$B71),'1C TSpersonnel'!Y71)</f>
        <v>0</v>
      </c>
      <c r="T81" s="646">
        <f>IF($C81=('1C TSpersonnel'!$A71&amp;" "&amp;'1C TSpersonnel'!$B71),'1C TSpersonnel'!Z71)</f>
        <v>0</v>
      </c>
      <c r="U81" s="646">
        <f>IF($C81=('1C TSpersonnel'!$A71&amp;" "&amp;'1C TSpersonnel'!$B71),'1C TSpersonnel'!AA71)</f>
        <v>0</v>
      </c>
      <c r="V81" s="646">
        <f>IF($C81=('1C TSpersonnel'!$A71&amp;" "&amp;'1C TSpersonnel'!$B71),'1C TSpersonnel'!AB71)</f>
        <v>0</v>
      </c>
      <c r="W81" s="646">
        <f>IF($C81=('1C TSpersonnel'!$A71&amp;" "&amp;'1C TSpersonnel'!$B71),'1C TSpersonnel'!AC71)</f>
        <v>0</v>
      </c>
      <c r="X81" s="646">
        <f>IF($C81=('1C TSpersonnel'!$A71&amp;" "&amp;'1C TSpersonnel'!$B71),'1C TSpersonnel'!AD71)</f>
        <v>0</v>
      </c>
      <c r="Y81" s="646">
        <f>IF($C81=('1C TSpersonnel'!$A71&amp;" "&amp;'1C TSpersonnel'!$B71),'1C TSpersonnel'!AE71)</f>
        <v>0</v>
      </c>
      <c r="Z81" s="646">
        <f>IF($C81=('1C TSpersonnel'!$A71&amp;" "&amp;'1C TSpersonnel'!$B71),'1C TSpersonnel'!AF71)</f>
        <v>0</v>
      </c>
      <c r="AA81" s="646">
        <f>IF($C81=('1C TSpersonnel'!$A71&amp;" "&amp;'1C TSpersonnel'!$B71),'1C TSpersonnel'!AG71)</f>
        <v>0</v>
      </c>
      <c r="AB81" s="646">
        <f>IF($C81=('1C TSpersonnel'!$A71&amp;" "&amp;'1C TSpersonnel'!$B71),'1C TSpersonnel'!AH71)</f>
        <v>0</v>
      </c>
      <c r="AC81" s="646">
        <f>IF($C81=('1C TSpersonnel'!$A71&amp;" "&amp;'1C TSpersonnel'!$B71),'1C TSpersonnel'!AI71)</f>
        <v>0</v>
      </c>
      <c r="AD81" s="646">
        <f>IF($C81=('1C TSpersonnel'!$A71&amp;" "&amp;'1C TSpersonnel'!$B71),'1C TSpersonnel'!AJ71)</f>
        <v>0</v>
      </c>
      <c r="AE81" s="646">
        <f>IF($C81=('1C TSpersonnel'!$A71&amp;" "&amp;'1C TSpersonnel'!$B71),'1C TSpersonnel'!AK71)</f>
        <v>0</v>
      </c>
      <c r="AF81" s="646">
        <f>IF($C81=('1C TSpersonnel'!$A71&amp;" "&amp;'1C TSpersonnel'!$B71),'1C TSpersonnel'!AL71)</f>
        <v>0</v>
      </c>
      <c r="AG81" s="646">
        <f>IF($C81=('1C TSpersonnel'!$A71&amp;" "&amp;'1C TSpersonnel'!$B71),'1C TSpersonnel'!AM71)</f>
        <v>0</v>
      </c>
      <c r="AH81" s="646">
        <f>IF($C81=('1C TSpersonnel'!$A71&amp;" "&amp;'1C TSpersonnel'!$B71),'1C TSpersonnel'!AN71)</f>
        <v>0</v>
      </c>
      <c r="AI81" s="646">
        <f>IF($C81=('1C TSpersonnel'!$A71&amp;" "&amp;'1C TSpersonnel'!$B71),'1C TSpersonnel'!AO71)</f>
        <v>0</v>
      </c>
      <c r="AJ81" s="646">
        <f>IF($C81=('1C TSpersonnel'!$A71&amp;" "&amp;'1C TSpersonnel'!$B71),'1C TSpersonnel'!AP71)</f>
        <v>0</v>
      </c>
      <c r="AK81" s="646">
        <f t="shared" si="9"/>
        <v>0</v>
      </c>
      <c r="AL81" s="646">
        <f t="shared" si="24"/>
        <v>0</v>
      </c>
      <c r="AM81" s="156">
        <f t="shared" si="3"/>
        <v>0</v>
      </c>
      <c r="AN81" s="251">
        <f t="shared" si="4"/>
        <v>0</v>
      </c>
      <c r="AO81" s="154">
        <f t="shared" si="21"/>
        <v>0</v>
      </c>
      <c r="AP81" s="254">
        <f t="shared" si="26"/>
        <v>0</v>
      </c>
      <c r="AQ81" s="260">
        <f t="shared" si="25"/>
        <v>0</v>
      </c>
      <c r="AR81" s="257"/>
      <c r="AS81" s="80"/>
      <c r="AT81" s="27"/>
      <c r="AU81" s="267"/>
      <c r="AV81" s="484"/>
      <c r="AW81" s="484"/>
      <c r="AX81" s="484"/>
      <c r="AY81" s="484"/>
      <c r="AZ81" s="484"/>
    </row>
    <row r="82" spans="1:55" hidden="1">
      <c r="A82" s="159"/>
      <c r="B82" s="168"/>
      <c r="C82" s="22" t="str">
        <f>'1C TSpersonnel'!A72&amp;" "&amp;'1C TSpersonnel'!B72</f>
        <v xml:space="preserve"> </v>
      </c>
      <c r="D82" s="304" t="str">
        <f>IF(E82=0,"",DATEDIF('1C TSpersonnel'!D72,E82,"y"))</f>
        <v/>
      </c>
      <c r="E82" s="71">
        <f>IF(C82&lt;&gt;"",'1C TSpersonnel'!F72,"")</f>
        <v>0</v>
      </c>
      <c r="F82" s="161"/>
      <c r="G82" s="162"/>
      <c r="H82" s="867"/>
      <c r="I82" s="868"/>
      <c r="J82" s="869"/>
      <c r="K82" s="287" t="str">
        <f t="shared" si="7"/>
        <v/>
      </c>
      <c r="L82" s="643">
        <f>IF(AND($K$2="Pôle",C82=('1C TSpersonnel'!A72&amp;" "&amp;'1C TSpersonnel'!B72)),'1C TSpersonnel'!$G72+'1C TSpersonnel'!$H72+'1C TSpersonnel'!$I72+'1C TSpersonnel'!$J72+'1C TSpersonnel'!$N72,'1C TSpersonnel'!$G72+'1C TSpersonnel'!$H72+'1C TSpersonnel'!$I72+'1C TSpersonnel'!$J72+'1C TSpersonnel'!$K72+'1C TSpersonnel'!$L72+'1C TSpersonnel'!$M72+'1C TSpersonnel'!$N72+'1C TSpersonnel'!$O72+'1C TSpersonnel'!$P72+'1C TSpersonnel'!$Q72+'1C TSpersonnel'!$R72)</f>
        <v>0</v>
      </c>
      <c r="M82" s="643">
        <f>IF(AND($K$2="Pôle",C82=('1C TSpersonnel'!A72&amp;" "&amp;'1C TSpersonnel'!B72)),'1C TSpersonnel'!$K72+'1C TSpersonnel'!$L72+'1C TSpersonnel'!$M72,0)</f>
        <v>0</v>
      </c>
      <c r="N82" s="644">
        <f t="shared" si="23"/>
        <v>0</v>
      </c>
      <c r="O82" s="645">
        <f>IF($C82=('1C TSpersonnel'!$A72&amp;" "&amp;'1C TSpersonnel'!$B72),'1C TSpersonnel'!U72)</f>
        <v>0</v>
      </c>
      <c r="P82" s="646">
        <f>IF($C82=('1C TSpersonnel'!$A72&amp;" "&amp;'1C TSpersonnel'!$B72),'1C TSpersonnel'!V72)</f>
        <v>0</v>
      </c>
      <c r="Q82" s="646">
        <f>IF($C82=('1C TSpersonnel'!$A72&amp;" "&amp;'1C TSpersonnel'!$B72),'1C TSpersonnel'!W72)</f>
        <v>0</v>
      </c>
      <c r="R82" s="646">
        <f>IF($C82=('1C TSpersonnel'!$A72&amp;" "&amp;'1C TSpersonnel'!$B72),'1C TSpersonnel'!X72)</f>
        <v>0</v>
      </c>
      <c r="S82" s="646">
        <f>IF($C82=('1C TSpersonnel'!$A72&amp;" "&amp;'1C TSpersonnel'!$B72),'1C TSpersonnel'!Y72)</f>
        <v>0</v>
      </c>
      <c r="T82" s="646">
        <f>IF($C82=('1C TSpersonnel'!$A72&amp;" "&amp;'1C TSpersonnel'!$B72),'1C TSpersonnel'!Z72)</f>
        <v>0</v>
      </c>
      <c r="U82" s="646">
        <f>IF($C82=('1C TSpersonnel'!$A72&amp;" "&amp;'1C TSpersonnel'!$B72),'1C TSpersonnel'!AA72)</f>
        <v>0</v>
      </c>
      <c r="V82" s="646">
        <f>IF($C82=('1C TSpersonnel'!$A72&amp;" "&amp;'1C TSpersonnel'!$B72),'1C TSpersonnel'!AB72)</f>
        <v>0</v>
      </c>
      <c r="W82" s="646">
        <f>IF($C82=('1C TSpersonnel'!$A72&amp;" "&amp;'1C TSpersonnel'!$B72),'1C TSpersonnel'!AC72)</f>
        <v>0</v>
      </c>
      <c r="X82" s="646">
        <f>IF($C82=('1C TSpersonnel'!$A72&amp;" "&amp;'1C TSpersonnel'!$B72),'1C TSpersonnel'!AD72)</f>
        <v>0</v>
      </c>
      <c r="Y82" s="646">
        <f>IF($C82=('1C TSpersonnel'!$A72&amp;" "&amp;'1C TSpersonnel'!$B72),'1C TSpersonnel'!AE72)</f>
        <v>0</v>
      </c>
      <c r="Z82" s="646">
        <f>IF($C82=('1C TSpersonnel'!$A72&amp;" "&amp;'1C TSpersonnel'!$B72),'1C TSpersonnel'!AF72)</f>
        <v>0</v>
      </c>
      <c r="AA82" s="646">
        <f>IF($C82=('1C TSpersonnel'!$A72&amp;" "&amp;'1C TSpersonnel'!$B72),'1C TSpersonnel'!AG72)</f>
        <v>0</v>
      </c>
      <c r="AB82" s="646">
        <f>IF($C82=('1C TSpersonnel'!$A72&amp;" "&amp;'1C TSpersonnel'!$B72),'1C TSpersonnel'!AH72)</f>
        <v>0</v>
      </c>
      <c r="AC82" s="646">
        <f>IF($C82=('1C TSpersonnel'!$A72&amp;" "&amp;'1C TSpersonnel'!$B72),'1C TSpersonnel'!AI72)</f>
        <v>0</v>
      </c>
      <c r="AD82" s="646">
        <f>IF($C82=('1C TSpersonnel'!$A72&amp;" "&amp;'1C TSpersonnel'!$B72),'1C TSpersonnel'!AJ72)</f>
        <v>0</v>
      </c>
      <c r="AE82" s="646">
        <f>IF($C82=('1C TSpersonnel'!$A72&amp;" "&amp;'1C TSpersonnel'!$B72),'1C TSpersonnel'!AK72)</f>
        <v>0</v>
      </c>
      <c r="AF82" s="646">
        <f>IF($C82=('1C TSpersonnel'!$A72&amp;" "&amp;'1C TSpersonnel'!$B72),'1C TSpersonnel'!AL72)</f>
        <v>0</v>
      </c>
      <c r="AG82" s="646">
        <f>IF($C82=('1C TSpersonnel'!$A72&amp;" "&amp;'1C TSpersonnel'!$B72),'1C TSpersonnel'!AM72)</f>
        <v>0</v>
      </c>
      <c r="AH82" s="646">
        <f>IF($C82=('1C TSpersonnel'!$A72&amp;" "&amp;'1C TSpersonnel'!$B72),'1C TSpersonnel'!AN72)</f>
        <v>0</v>
      </c>
      <c r="AI82" s="646">
        <f>IF($C82=('1C TSpersonnel'!$A72&amp;" "&amp;'1C TSpersonnel'!$B72),'1C TSpersonnel'!AO72)</f>
        <v>0</v>
      </c>
      <c r="AJ82" s="646">
        <f>IF($C82=('1C TSpersonnel'!$A72&amp;" "&amp;'1C TSpersonnel'!$B72),'1C TSpersonnel'!AP72)</f>
        <v>0</v>
      </c>
      <c r="AK82" s="646">
        <f t="shared" si="9"/>
        <v>0</v>
      </c>
      <c r="AL82" s="646">
        <f t="shared" si="24"/>
        <v>0</v>
      </c>
      <c r="AM82" s="156">
        <f t="shared" si="3"/>
        <v>0</v>
      </c>
      <c r="AN82" s="251">
        <f t="shared" si="4"/>
        <v>0</v>
      </c>
      <c r="AO82" s="154">
        <f t="shared" si="21"/>
        <v>0</v>
      </c>
      <c r="AP82" s="254">
        <f t="shared" si="26"/>
        <v>0</v>
      </c>
      <c r="AQ82" s="260">
        <f t="shared" si="25"/>
        <v>0</v>
      </c>
      <c r="AR82" s="257"/>
      <c r="AS82" s="80"/>
      <c r="AT82" s="27"/>
      <c r="AU82" s="267"/>
      <c r="AV82" s="484"/>
      <c r="AW82" s="484"/>
      <c r="AX82" s="484"/>
      <c r="AY82" s="484"/>
      <c r="AZ82" s="484"/>
    </row>
    <row r="83" spans="1:55" hidden="1">
      <c r="A83" s="159"/>
      <c r="B83" s="168"/>
      <c r="C83" s="22" t="str">
        <f>'1C TSpersonnel'!A73&amp;" "&amp;'1C TSpersonnel'!B73</f>
        <v xml:space="preserve"> </v>
      </c>
      <c r="D83" s="304" t="str">
        <f>IF(E83=0,"",DATEDIF('1C TSpersonnel'!D73,E83,"y"))</f>
        <v/>
      </c>
      <c r="E83" s="71">
        <f>IF(C83&lt;&gt;"",'1C TSpersonnel'!F73,"")</f>
        <v>0</v>
      </c>
      <c r="F83" s="161"/>
      <c r="G83" s="162"/>
      <c r="H83" s="867"/>
      <c r="I83" s="868"/>
      <c r="J83" s="869"/>
      <c r="K83" s="287" t="str">
        <f t="shared" si="7"/>
        <v/>
      </c>
      <c r="L83" s="643">
        <f>IF(AND($K$2="Pôle",C83=('1C TSpersonnel'!A73&amp;" "&amp;'1C TSpersonnel'!B73)),'1C TSpersonnel'!$G73+'1C TSpersonnel'!$H73+'1C TSpersonnel'!$I73+'1C TSpersonnel'!$J73+'1C TSpersonnel'!$N73,'1C TSpersonnel'!$G73+'1C TSpersonnel'!$H73+'1C TSpersonnel'!$I73+'1C TSpersonnel'!$J73+'1C TSpersonnel'!$K73+'1C TSpersonnel'!$L73+'1C TSpersonnel'!$M73+'1C TSpersonnel'!$N73+'1C TSpersonnel'!$O73+'1C TSpersonnel'!$P73+'1C TSpersonnel'!$Q73+'1C TSpersonnel'!$R73)</f>
        <v>0</v>
      </c>
      <c r="M83" s="643">
        <f>IF(AND($K$2="Pôle",C83=('1C TSpersonnel'!A73&amp;" "&amp;'1C TSpersonnel'!B73)),'1C TSpersonnel'!$K73+'1C TSpersonnel'!$L73+'1C TSpersonnel'!$M73,0)</f>
        <v>0</v>
      </c>
      <c r="N83" s="644">
        <f t="shared" si="23"/>
        <v>0</v>
      </c>
      <c r="O83" s="645">
        <f>IF($C83=('1C TSpersonnel'!$A73&amp;" "&amp;'1C TSpersonnel'!$B73),'1C TSpersonnel'!U73)</f>
        <v>0</v>
      </c>
      <c r="P83" s="646">
        <f>IF($C83=('1C TSpersonnel'!$A73&amp;" "&amp;'1C TSpersonnel'!$B73),'1C TSpersonnel'!V73)</f>
        <v>0</v>
      </c>
      <c r="Q83" s="646">
        <f>IF($C83=('1C TSpersonnel'!$A73&amp;" "&amp;'1C TSpersonnel'!$B73),'1C TSpersonnel'!W73)</f>
        <v>0</v>
      </c>
      <c r="R83" s="646">
        <f>IF($C83=('1C TSpersonnel'!$A73&amp;" "&amp;'1C TSpersonnel'!$B73),'1C TSpersonnel'!X73)</f>
        <v>0</v>
      </c>
      <c r="S83" s="646">
        <f>IF($C83=('1C TSpersonnel'!$A73&amp;" "&amp;'1C TSpersonnel'!$B73),'1C TSpersonnel'!Y73)</f>
        <v>0</v>
      </c>
      <c r="T83" s="646">
        <f>IF($C83=('1C TSpersonnel'!$A73&amp;" "&amp;'1C TSpersonnel'!$B73),'1C TSpersonnel'!Z73)</f>
        <v>0</v>
      </c>
      <c r="U83" s="646">
        <f>IF($C83=('1C TSpersonnel'!$A73&amp;" "&amp;'1C TSpersonnel'!$B73),'1C TSpersonnel'!AA73)</f>
        <v>0</v>
      </c>
      <c r="V83" s="646">
        <f>IF($C83=('1C TSpersonnel'!$A73&amp;" "&amp;'1C TSpersonnel'!$B73),'1C TSpersonnel'!AB73)</f>
        <v>0</v>
      </c>
      <c r="W83" s="646">
        <f>IF($C83=('1C TSpersonnel'!$A73&amp;" "&amp;'1C TSpersonnel'!$B73),'1C TSpersonnel'!AC73)</f>
        <v>0</v>
      </c>
      <c r="X83" s="646">
        <f>IF($C83=('1C TSpersonnel'!$A73&amp;" "&amp;'1C TSpersonnel'!$B73),'1C TSpersonnel'!AD73)</f>
        <v>0</v>
      </c>
      <c r="Y83" s="646">
        <f>IF($C83=('1C TSpersonnel'!$A73&amp;" "&amp;'1C TSpersonnel'!$B73),'1C TSpersonnel'!AE73)</f>
        <v>0</v>
      </c>
      <c r="Z83" s="646">
        <f>IF($C83=('1C TSpersonnel'!$A73&amp;" "&amp;'1C TSpersonnel'!$B73),'1C TSpersonnel'!AF73)</f>
        <v>0</v>
      </c>
      <c r="AA83" s="646">
        <f>IF($C83=('1C TSpersonnel'!$A73&amp;" "&amp;'1C TSpersonnel'!$B73),'1C TSpersonnel'!AG73)</f>
        <v>0</v>
      </c>
      <c r="AB83" s="646">
        <f>IF($C83=('1C TSpersonnel'!$A73&amp;" "&amp;'1C TSpersonnel'!$B73),'1C TSpersonnel'!AH73)</f>
        <v>0</v>
      </c>
      <c r="AC83" s="646">
        <f>IF($C83=('1C TSpersonnel'!$A73&amp;" "&amp;'1C TSpersonnel'!$B73),'1C TSpersonnel'!AI73)</f>
        <v>0</v>
      </c>
      <c r="AD83" s="646">
        <f>IF($C83=('1C TSpersonnel'!$A73&amp;" "&amp;'1C TSpersonnel'!$B73),'1C TSpersonnel'!AJ73)</f>
        <v>0</v>
      </c>
      <c r="AE83" s="646">
        <f>IF($C83=('1C TSpersonnel'!$A73&amp;" "&amp;'1C TSpersonnel'!$B73),'1C TSpersonnel'!AK73)</f>
        <v>0</v>
      </c>
      <c r="AF83" s="646">
        <f>IF($C83=('1C TSpersonnel'!$A73&amp;" "&amp;'1C TSpersonnel'!$B73),'1C TSpersonnel'!AL73)</f>
        <v>0</v>
      </c>
      <c r="AG83" s="646">
        <f>IF($C83=('1C TSpersonnel'!$A73&amp;" "&amp;'1C TSpersonnel'!$B73),'1C TSpersonnel'!AM73)</f>
        <v>0</v>
      </c>
      <c r="AH83" s="646">
        <f>IF($C83=('1C TSpersonnel'!$A73&amp;" "&amp;'1C TSpersonnel'!$B73),'1C TSpersonnel'!AN73)</f>
        <v>0</v>
      </c>
      <c r="AI83" s="646">
        <f>IF($C83=('1C TSpersonnel'!$A73&amp;" "&amp;'1C TSpersonnel'!$B73),'1C TSpersonnel'!AO73)</f>
        <v>0</v>
      </c>
      <c r="AJ83" s="646">
        <f>IF($C83=('1C TSpersonnel'!$A73&amp;" "&amp;'1C TSpersonnel'!$B73),'1C TSpersonnel'!AP73)</f>
        <v>0</v>
      </c>
      <c r="AK83" s="646">
        <f t="shared" si="9"/>
        <v>0</v>
      </c>
      <c r="AL83" s="646">
        <f t="shared" si="24"/>
        <v>0</v>
      </c>
      <c r="AM83" s="156">
        <f t="shared" si="3"/>
        <v>0</v>
      </c>
      <c r="AN83" s="251">
        <f t="shared" si="4"/>
        <v>0</v>
      </c>
      <c r="AO83" s="154">
        <f t="shared" si="21"/>
        <v>0</v>
      </c>
      <c r="AP83" s="254">
        <f t="shared" si="26"/>
        <v>0</v>
      </c>
      <c r="AQ83" s="260">
        <f t="shared" si="25"/>
        <v>0</v>
      </c>
      <c r="AR83" s="257"/>
      <c r="AS83" s="80"/>
      <c r="AT83" s="27"/>
      <c r="AU83" s="267"/>
      <c r="AV83" s="484"/>
      <c r="AW83" s="484"/>
      <c r="AX83" s="484"/>
      <c r="AY83" s="484"/>
      <c r="AZ83" s="484"/>
    </row>
    <row r="84" spans="1:55" hidden="1">
      <c r="A84" s="159"/>
      <c r="B84" s="168"/>
      <c r="C84" s="22" t="str">
        <f>'1C TSpersonnel'!A74&amp;" "&amp;'1C TSpersonnel'!B74</f>
        <v xml:space="preserve"> </v>
      </c>
      <c r="D84" s="304" t="str">
        <f>IF(E84=0,"",DATEDIF('1C TSpersonnel'!D74,E84,"y"))</f>
        <v/>
      </c>
      <c r="E84" s="71">
        <f>IF(C84&lt;&gt;"",'1C TSpersonnel'!F74,"")</f>
        <v>0</v>
      </c>
      <c r="F84" s="161"/>
      <c r="G84" s="162"/>
      <c r="H84" s="867"/>
      <c r="I84" s="868"/>
      <c r="J84" s="869"/>
      <c r="K84" s="287" t="str">
        <f t="shared" si="7"/>
        <v/>
      </c>
      <c r="L84" s="643">
        <f>IF(AND($K$2="Pôle",C84=('1C TSpersonnel'!A74&amp;" "&amp;'1C TSpersonnel'!B74)),'1C TSpersonnel'!$G74+'1C TSpersonnel'!$H74+'1C TSpersonnel'!$I74+'1C TSpersonnel'!$J74+'1C TSpersonnel'!$N74,'1C TSpersonnel'!$G74+'1C TSpersonnel'!$H74+'1C TSpersonnel'!$I74+'1C TSpersonnel'!$J74+'1C TSpersonnel'!$K74+'1C TSpersonnel'!$L74+'1C TSpersonnel'!$M74+'1C TSpersonnel'!$N74+'1C TSpersonnel'!$O74+'1C TSpersonnel'!$P74+'1C TSpersonnel'!$Q74+'1C TSpersonnel'!$R74)</f>
        <v>0</v>
      </c>
      <c r="M84" s="643">
        <f>IF(AND($K$2="Pôle",C84=('1C TSpersonnel'!A74&amp;" "&amp;'1C TSpersonnel'!B74)),'1C TSpersonnel'!$K74+'1C TSpersonnel'!$L74+'1C TSpersonnel'!$M74,0)</f>
        <v>0</v>
      </c>
      <c r="N84" s="644">
        <f t="shared" si="23"/>
        <v>0</v>
      </c>
      <c r="O84" s="645">
        <f>IF($C84=('1C TSpersonnel'!$A74&amp;" "&amp;'1C TSpersonnel'!$B74),'1C TSpersonnel'!U74)</f>
        <v>0</v>
      </c>
      <c r="P84" s="646">
        <f>IF($C84=('1C TSpersonnel'!$A74&amp;" "&amp;'1C TSpersonnel'!$B74),'1C TSpersonnel'!V74)</f>
        <v>0</v>
      </c>
      <c r="Q84" s="646">
        <f>IF($C84=('1C TSpersonnel'!$A74&amp;" "&amp;'1C TSpersonnel'!$B74),'1C TSpersonnel'!W74)</f>
        <v>0</v>
      </c>
      <c r="R84" s="646">
        <f>IF($C84=('1C TSpersonnel'!$A74&amp;" "&amp;'1C TSpersonnel'!$B74),'1C TSpersonnel'!X74)</f>
        <v>0</v>
      </c>
      <c r="S84" s="646">
        <f>IF($C84=('1C TSpersonnel'!$A74&amp;" "&amp;'1C TSpersonnel'!$B74),'1C TSpersonnel'!Y74)</f>
        <v>0</v>
      </c>
      <c r="T84" s="646">
        <f>IF($C84=('1C TSpersonnel'!$A74&amp;" "&amp;'1C TSpersonnel'!$B74),'1C TSpersonnel'!Z74)</f>
        <v>0</v>
      </c>
      <c r="U84" s="646">
        <f>IF($C84=('1C TSpersonnel'!$A74&amp;" "&amp;'1C TSpersonnel'!$B74),'1C TSpersonnel'!AA74)</f>
        <v>0</v>
      </c>
      <c r="V84" s="646">
        <f>IF($C84=('1C TSpersonnel'!$A74&amp;" "&amp;'1C TSpersonnel'!$B74),'1C TSpersonnel'!AB74)</f>
        <v>0</v>
      </c>
      <c r="W84" s="646">
        <f>IF($C84=('1C TSpersonnel'!$A74&amp;" "&amp;'1C TSpersonnel'!$B74),'1C TSpersonnel'!AC74)</f>
        <v>0</v>
      </c>
      <c r="X84" s="646">
        <f>IF($C84=('1C TSpersonnel'!$A74&amp;" "&amp;'1C TSpersonnel'!$B74),'1C TSpersonnel'!AD74)</f>
        <v>0</v>
      </c>
      <c r="Y84" s="646">
        <f>IF($C84=('1C TSpersonnel'!$A74&amp;" "&amp;'1C TSpersonnel'!$B74),'1C TSpersonnel'!AE74)</f>
        <v>0</v>
      </c>
      <c r="Z84" s="646">
        <f>IF($C84=('1C TSpersonnel'!$A74&amp;" "&amp;'1C TSpersonnel'!$B74),'1C TSpersonnel'!AF74)</f>
        <v>0</v>
      </c>
      <c r="AA84" s="646">
        <f>IF($C84=('1C TSpersonnel'!$A74&amp;" "&amp;'1C TSpersonnel'!$B74),'1C TSpersonnel'!AG74)</f>
        <v>0</v>
      </c>
      <c r="AB84" s="646">
        <f>IF($C84=('1C TSpersonnel'!$A74&amp;" "&amp;'1C TSpersonnel'!$B74),'1C TSpersonnel'!AH74)</f>
        <v>0</v>
      </c>
      <c r="AC84" s="646">
        <f>IF($C84=('1C TSpersonnel'!$A74&amp;" "&amp;'1C TSpersonnel'!$B74),'1C TSpersonnel'!AI74)</f>
        <v>0</v>
      </c>
      <c r="AD84" s="646">
        <f>IF($C84=('1C TSpersonnel'!$A74&amp;" "&amp;'1C TSpersonnel'!$B74),'1C TSpersonnel'!AJ74)</f>
        <v>0</v>
      </c>
      <c r="AE84" s="646">
        <f>IF($C84=('1C TSpersonnel'!$A74&amp;" "&amp;'1C TSpersonnel'!$B74),'1C TSpersonnel'!AK74)</f>
        <v>0</v>
      </c>
      <c r="AF84" s="646">
        <f>IF($C84=('1C TSpersonnel'!$A74&amp;" "&amp;'1C TSpersonnel'!$B74),'1C TSpersonnel'!AL74)</f>
        <v>0</v>
      </c>
      <c r="AG84" s="646">
        <f>IF($C84=('1C TSpersonnel'!$A74&amp;" "&amp;'1C TSpersonnel'!$B74),'1C TSpersonnel'!AM74)</f>
        <v>0</v>
      </c>
      <c r="AH84" s="646">
        <f>IF($C84=('1C TSpersonnel'!$A74&amp;" "&amp;'1C TSpersonnel'!$B74),'1C TSpersonnel'!AN74)</f>
        <v>0</v>
      </c>
      <c r="AI84" s="646">
        <f>IF($C84=('1C TSpersonnel'!$A74&amp;" "&amp;'1C TSpersonnel'!$B74),'1C TSpersonnel'!AO74)</f>
        <v>0</v>
      </c>
      <c r="AJ84" s="646">
        <f>IF($C84=('1C TSpersonnel'!$A74&amp;" "&amp;'1C TSpersonnel'!$B74),'1C TSpersonnel'!AP74)</f>
        <v>0</v>
      </c>
      <c r="AK84" s="646">
        <f t="shared" si="9"/>
        <v>0</v>
      </c>
      <c r="AL84" s="646">
        <f t="shared" si="24"/>
        <v>0</v>
      </c>
      <c r="AM84" s="156">
        <f t="shared" si="3"/>
        <v>0</v>
      </c>
      <c r="AN84" s="251">
        <f t="shared" si="4"/>
        <v>0</v>
      </c>
      <c r="AO84" s="154">
        <f t="shared" si="21"/>
        <v>0</v>
      </c>
      <c r="AP84" s="254">
        <f t="shared" si="26"/>
        <v>0</v>
      </c>
      <c r="AQ84" s="260">
        <f t="shared" si="25"/>
        <v>0</v>
      </c>
      <c r="AR84" s="257"/>
      <c r="AS84" s="80"/>
      <c r="AT84" s="27"/>
      <c r="AU84" s="267"/>
      <c r="AV84" s="484"/>
      <c r="AW84" s="484"/>
      <c r="AX84" s="484"/>
      <c r="AY84" s="484"/>
      <c r="AZ84" s="484"/>
    </row>
    <row r="85" spans="1:55" hidden="1">
      <c r="A85" s="159"/>
      <c r="B85" s="168"/>
      <c r="C85" s="22" t="str">
        <f>'1C TSpersonnel'!A75&amp;" "&amp;'1C TSpersonnel'!B75</f>
        <v xml:space="preserve"> </v>
      </c>
      <c r="D85" s="304" t="str">
        <f>IF(E85=0,"",DATEDIF('1C TSpersonnel'!D75,E85,"y"))</f>
        <v/>
      </c>
      <c r="E85" s="71">
        <f>IF(C85&lt;&gt;"",'1C TSpersonnel'!F75,"")</f>
        <v>0</v>
      </c>
      <c r="F85" s="161"/>
      <c r="G85" s="162"/>
      <c r="H85" s="867"/>
      <c r="I85" s="868"/>
      <c r="J85" s="869"/>
      <c r="K85" s="287" t="str">
        <f t="shared" si="7"/>
        <v/>
      </c>
      <c r="L85" s="643">
        <f>IF(AND($K$2="Pôle",C85=('1C TSpersonnel'!A75&amp;" "&amp;'1C TSpersonnel'!B75)),'1C TSpersonnel'!$G75+'1C TSpersonnel'!$H75+'1C TSpersonnel'!$I75+'1C TSpersonnel'!$J75+'1C TSpersonnel'!$N75,'1C TSpersonnel'!$G75+'1C TSpersonnel'!$H75+'1C TSpersonnel'!$I75+'1C TSpersonnel'!$J75+'1C TSpersonnel'!$K75+'1C TSpersonnel'!$L75+'1C TSpersonnel'!$M75+'1C TSpersonnel'!$N75+'1C TSpersonnel'!$O75+'1C TSpersonnel'!$P75+'1C TSpersonnel'!$Q75+'1C TSpersonnel'!$R75)</f>
        <v>0</v>
      </c>
      <c r="M85" s="643">
        <f>IF(AND($K$2="Pôle",C85=('1C TSpersonnel'!A75&amp;" "&amp;'1C TSpersonnel'!B75)),'1C TSpersonnel'!$K75+'1C TSpersonnel'!$L75+'1C TSpersonnel'!$M75,0)</f>
        <v>0</v>
      </c>
      <c r="N85" s="644">
        <f t="shared" si="23"/>
        <v>0</v>
      </c>
      <c r="O85" s="645">
        <f>IF($C85=('1C TSpersonnel'!$A75&amp;" "&amp;'1C TSpersonnel'!$B75),'1C TSpersonnel'!U75)</f>
        <v>0</v>
      </c>
      <c r="P85" s="646">
        <f>IF($C85=('1C TSpersonnel'!$A75&amp;" "&amp;'1C TSpersonnel'!$B75),'1C TSpersonnel'!V75)</f>
        <v>0</v>
      </c>
      <c r="Q85" s="646">
        <f>IF($C85=('1C TSpersonnel'!$A75&amp;" "&amp;'1C TSpersonnel'!$B75),'1C TSpersonnel'!W75)</f>
        <v>0</v>
      </c>
      <c r="R85" s="646">
        <f>IF($C85=('1C TSpersonnel'!$A75&amp;" "&amp;'1C TSpersonnel'!$B75),'1C TSpersonnel'!X75)</f>
        <v>0</v>
      </c>
      <c r="S85" s="646">
        <f>IF($C85=('1C TSpersonnel'!$A75&amp;" "&amp;'1C TSpersonnel'!$B75),'1C TSpersonnel'!Y75)</f>
        <v>0</v>
      </c>
      <c r="T85" s="646">
        <f>IF($C85=('1C TSpersonnel'!$A75&amp;" "&amp;'1C TSpersonnel'!$B75),'1C TSpersonnel'!Z75)</f>
        <v>0</v>
      </c>
      <c r="U85" s="646">
        <f>IF($C85=('1C TSpersonnel'!$A75&amp;" "&amp;'1C TSpersonnel'!$B75),'1C TSpersonnel'!AA75)</f>
        <v>0</v>
      </c>
      <c r="V85" s="646">
        <f>IF($C85=('1C TSpersonnel'!$A75&amp;" "&amp;'1C TSpersonnel'!$B75),'1C TSpersonnel'!AB75)</f>
        <v>0</v>
      </c>
      <c r="W85" s="646">
        <f>IF($C85=('1C TSpersonnel'!$A75&amp;" "&amp;'1C TSpersonnel'!$B75),'1C TSpersonnel'!AC75)</f>
        <v>0</v>
      </c>
      <c r="X85" s="646">
        <f>IF($C85=('1C TSpersonnel'!$A75&amp;" "&amp;'1C TSpersonnel'!$B75),'1C TSpersonnel'!AD75)</f>
        <v>0</v>
      </c>
      <c r="Y85" s="646">
        <f>IF($C85=('1C TSpersonnel'!$A75&amp;" "&amp;'1C TSpersonnel'!$B75),'1C TSpersonnel'!AE75)</f>
        <v>0</v>
      </c>
      <c r="Z85" s="646">
        <f>IF($C85=('1C TSpersonnel'!$A75&amp;" "&amp;'1C TSpersonnel'!$B75),'1C TSpersonnel'!AF75)</f>
        <v>0</v>
      </c>
      <c r="AA85" s="646">
        <f>IF($C85=('1C TSpersonnel'!$A75&amp;" "&amp;'1C TSpersonnel'!$B75),'1C TSpersonnel'!AG75)</f>
        <v>0</v>
      </c>
      <c r="AB85" s="646">
        <f>IF($C85=('1C TSpersonnel'!$A75&amp;" "&amp;'1C TSpersonnel'!$B75),'1C TSpersonnel'!AH75)</f>
        <v>0</v>
      </c>
      <c r="AC85" s="646">
        <f>IF($C85=('1C TSpersonnel'!$A75&amp;" "&amp;'1C TSpersonnel'!$B75),'1C TSpersonnel'!AI75)</f>
        <v>0</v>
      </c>
      <c r="AD85" s="646">
        <f>IF($C85=('1C TSpersonnel'!$A75&amp;" "&amp;'1C TSpersonnel'!$B75),'1C TSpersonnel'!AJ75)</f>
        <v>0</v>
      </c>
      <c r="AE85" s="646">
        <f>IF($C85=('1C TSpersonnel'!$A75&amp;" "&amp;'1C TSpersonnel'!$B75),'1C TSpersonnel'!AK75)</f>
        <v>0</v>
      </c>
      <c r="AF85" s="646">
        <f>IF($C85=('1C TSpersonnel'!$A75&amp;" "&amp;'1C TSpersonnel'!$B75),'1C TSpersonnel'!AL75)</f>
        <v>0</v>
      </c>
      <c r="AG85" s="646">
        <f>IF($C85=('1C TSpersonnel'!$A75&amp;" "&amp;'1C TSpersonnel'!$B75),'1C TSpersonnel'!AM75)</f>
        <v>0</v>
      </c>
      <c r="AH85" s="646">
        <f>IF($C85=('1C TSpersonnel'!$A75&amp;" "&amp;'1C TSpersonnel'!$B75),'1C TSpersonnel'!AN75)</f>
        <v>0</v>
      </c>
      <c r="AI85" s="646">
        <f>IF($C85=('1C TSpersonnel'!$A75&amp;" "&amp;'1C TSpersonnel'!$B75),'1C TSpersonnel'!AO75)</f>
        <v>0</v>
      </c>
      <c r="AJ85" s="646">
        <f>IF($C85=('1C TSpersonnel'!$A75&amp;" "&amp;'1C TSpersonnel'!$B75),'1C TSpersonnel'!AP75)</f>
        <v>0</v>
      </c>
      <c r="AK85" s="646">
        <f t="shared" si="9"/>
        <v>0</v>
      </c>
      <c r="AL85" s="646">
        <f t="shared" si="24"/>
        <v>0</v>
      </c>
      <c r="AM85" s="156">
        <f t="shared" si="3"/>
        <v>0</v>
      </c>
      <c r="AN85" s="251">
        <f t="shared" si="4"/>
        <v>0</v>
      </c>
      <c r="AO85" s="154">
        <f t="shared" si="21"/>
        <v>0</v>
      </c>
      <c r="AP85" s="254">
        <f t="shared" si="26"/>
        <v>0</v>
      </c>
      <c r="AQ85" s="260">
        <f t="shared" si="25"/>
        <v>0</v>
      </c>
      <c r="AR85" s="257"/>
      <c r="AS85" s="80"/>
      <c r="AT85" s="27"/>
      <c r="AU85" s="267"/>
      <c r="AV85" s="484"/>
      <c r="AW85" s="484"/>
      <c r="AX85" s="484"/>
      <c r="AY85" s="484"/>
      <c r="AZ85" s="484"/>
    </row>
    <row r="86" spans="1:55" hidden="1">
      <c r="A86" s="159"/>
      <c r="B86" s="168"/>
      <c r="C86" s="22" t="str">
        <f>'1C TSpersonnel'!A76&amp;" "&amp;'1C TSpersonnel'!B76</f>
        <v xml:space="preserve"> </v>
      </c>
      <c r="D86" s="304" t="str">
        <f>IF(E86=0,"",DATEDIF('1C TSpersonnel'!D76,E86,"y"))</f>
        <v/>
      </c>
      <c r="E86" s="71">
        <f>IF(C86&lt;&gt;"",'1C TSpersonnel'!F76,"")</f>
        <v>0</v>
      </c>
      <c r="F86" s="161"/>
      <c r="G86" s="162"/>
      <c r="H86" s="867"/>
      <c r="I86" s="868"/>
      <c r="J86" s="869"/>
      <c r="K86" s="287" t="str">
        <f t="shared" si="7"/>
        <v/>
      </c>
      <c r="L86" s="643">
        <f>IF(AND($K$2="Pôle",C86=('1C TSpersonnel'!A76&amp;" "&amp;'1C TSpersonnel'!B76)),'1C TSpersonnel'!$G76+'1C TSpersonnel'!$H76+'1C TSpersonnel'!$I76+'1C TSpersonnel'!$J76+'1C TSpersonnel'!$N76,'1C TSpersonnel'!$G76+'1C TSpersonnel'!$H76+'1C TSpersonnel'!$I76+'1C TSpersonnel'!$J76+'1C TSpersonnel'!$K76+'1C TSpersonnel'!$L76+'1C TSpersonnel'!$M76+'1C TSpersonnel'!$N76+'1C TSpersonnel'!$O76+'1C TSpersonnel'!$P76+'1C TSpersonnel'!$Q76+'1C TSpersonnel'!$R76)</f>
        <v>0</v>
      </c>
      <c r="M86" s="643">
        <f>IF(AND($K$2="Pôle",C86=('1C TSpersonnel'!A76&amp;" "&amp;'1C TSpersonnel'!B76)),'1C TSpersonnel'!$K76+'1C TSpersonnel'!$L76+'1C TSpersonnel'!$M76,0)</f>
        <v>0</v>
      </c>
      <c r="N86" s="644">
        <f t="shared" si="23"/>
        <v>0</v>
      </c>
      <c r="O86" s="645">
        <f>IF($C86=('1C TSpersonnel'!$A76&amp;" "&amp;'1C TSpersonnel'!$B76),'1C TSpersonnel'!U76)</f>
        <v>0</v>
      </c>
      <c r="P86" s="646">
        <f>IF($C86=('1C TSpersonnel'!$A76&amp;" "&amp;'1C TSpersonnel'!$B76),'1C TSpersonnel'!V76)</f>
        <v>0</v>
      </c>
      <c r="Q86" s="646">
        <f>IF($C86=('1C TSpersonnel'!$A76&amp;" "&amp;'1C TSpersonnel'!$B76),'1C TSpersonnel'!W76)</f>
        <v>0</v>
      </c>
      <c r="R86" s="646">
        <f>IF($C86=('1C TSpersonnel'!$A76&amp;" "&amp;'1C TSpersonnel'!$B76),'1C TSpersonnel'!X76)</f>
        <v>0</v>
      </c>
      <c r="S86" s="646">
        <f>IF($C86=('1C TSpersonnel'!$A76&amp;" "&amp;'1C TSpersonnel'!$B76),'1C TSpersonnel'!Y76)</f>
        <v>0</v>
      </c>
      <c r="T86" s="646">
        <f>IF($C86=('1C TSpersonnel'!$A76&amp;" "&amp;'1C TSpersonnel'!$B76),'1C TSpersonnel'!Z76)</f>
        <v>0</v>
      </c>
      <c r="U86" s="646">
        <f>IF($C86=('1C TSpersonnel'!$A76&amp;" "&amp;'1C TSpersonnel'!$B76),'1C TSpersonnel'!AA76)</f>
        <v>0</v>
      </c>
      <c r="V86" s="646">
        <f>IF($C86=('1C TSpersonnel'!$A76&amp;" "&amp;'1C TSpersonnel'!$B76),'1C TSpersonnel'!AB76)</f>
        <v>0</v>
      </c>
      <c r="W86" s="646">
        <f>IF($C86=('1C TSpersonnel'!$A76&amp;" "&amp;'1C TSpersonnel'!$B76),'1C TSpersonnel'!AC76)</f>
        <v>0</v>
      </c>
      <c r="X86" s="646">
        <f>IF($C86=('1C TSpersonnel'!$A76&amp;" "&amp;'1C TSpersonnel'!$B76),'1C TSpersonnel'!AD76)</f>
        <v>0</v>
      </c>
      <c r="Y86" s="646">
        <f>IF($C86=('1C TSpersonnel'!$A76&amp;" "&amp;'1C TSpersonnel'!$B76),'1C TSpersonnel'!AE76)</f>
        <v>0</v>
      </c>
      <c r="Z86" s="646">
        <f>IF($C86=('1C TSpersonnel'!$A76&amp;" "&amp;'1C TSpersonnel'!$B76),'1C TSpersonnel'!AF76)</f>
        <v>0</v>
      </c>
      <c r="AA86" s="646">
        <f>IF($C86=('1C TSpersonnel'!$A76&amp;" "&amp;'1C TSpersonnel'!$B76),'1C TSpersonnel'!AG76)</f>
        <v>0</v>
      </c>
      <c r="AB86" s="646">
        <f>IF($C86=('1C TSpersonnel'!$A76&amp;" "&amp;'1C TSpersonnel'!$B76),'1C TSpersonnel'!AH76)</f>
        <v>0</v>
      </c>
      <c r="AC86" s="646">
        <f>IF($C86=('1C TSpersonnel'!$A76&amp;" "&amp;'1C TSpersonnel'!$B76),'1C TSpersonnel'!AI76)</f>
        <v>0</v>
      </c>
      <c r="AD86" s="646">
        <f>IF($C86=('1C TSpersonnel'!$A76&amp;" "&amp;'1C TSpersonnel'!$B76),'1C TSpersonnel'!AJ76)</f>
        <v>0</v>
      </c>
      <c r="AE86" s="646">
        <f>IF($C86=('1C TSpersonnel'!$A76&amp;" "&amp;'1C TSpersonnel'!$B76),'1C TSpersonnel'!AK76)</f>
        <v>0</v>
      </c>
      <c r="AF86" s="646">
        <f>IF($C86=('1C TSpersonnel'!$A76&amp;" "&amp;'1C TSpersonnel'!$B76),'1C TSpersonnel'!AL76)</f>
        <v>0</v>
      </c>
      <c r="AG86" s="646">
        <f>IF($C86=('1C TSpersonnel'!$A76&amp;" "&amp;'1C TSpersonnel'!$B76),'1C TSpersonnel'!AM76)</f>
        <v>0</v>
      </c>
      <c r="AH86" s="646">
        <f>IF($C86=('1C TSpersonnel'!$A76&amp;" "&amp;'1C TSpersonnel'!$B76),'1C TSpersonnel'!AN76)</f>
        <v>0</v>
      </c>
      <c r="AI86" s="646">
        <f>IF($C86=('1C TSpersonnel'!$A76&amp;" "&amp;'1C TSpersonnel'!$B76),'1C TSpersonnel'!AO76)</f>
        <v>0</v>
      </c>
      <c r="AJ86" s="646">
        <f>IF($C86=('1C TSpersonnel'!$A76&amp;" "&amp;'1C TSpersonnel'!$B76),'1C TSpersonnel'!AP76)</f>
        <v>0</v>
      </c>
      <c r="AK86" s="646">
        <f t="shared" si="9"/>
        <v>0</v>
      </c>
      <c r="AL86" s="646">
        <f t="shared" si="24"/>
        <v>0</v>
      </c>
      <c r="AM86" s="156">
        <f t="shared" si="3"/>
        <v>0</v>
      </c>
      <c r="AN86" s="251">
        <f t="shared" si="4"/>
        <v>0</v>
      </c>
      <c r="AO86" s="154">
        <f t="shared" si="21"/>
        <v>0</v>
      </c>
      <c r="AP86" s="254">
        <f t="shared" si="26"/>
        <v>0</v>
      </c>
      <c r="AQ86" s="260">
        <f t="shared" si="25"/>
        <v>0</v>
      </c>
      <c r="AR86" s="257"/>
      <c r="AS86" s="80"/>
      <c r="AT86" s="27"/>
      <c r="AU86" s="267"/>
      <c r="AV86" s="484"/>
      <c r="AW86" s="484"/>
      <c r="AX86" s="484"/>
      <c r="AY86" s="484"/>
      <c r="AZ86" s="484"/>
    </row>
    <row r="87" spans="1:55" hidden="1">
      <c r="A87" s="159"/>
      <c r="B87" s="168"/>
      <c r="C87" s="22" t="str">
        <f>'1C TSpersonnel'!A77&amp;" "&amp;'1C TSpersonnel'!B77</f>
        <v xml:space="preserve"> </v>
      </c>
      <c r="D87" s="304" t="str">
        <f>IF(E87=0,"",DATEDIF('1C TSpersonnel'!D77,E87,"y"))</f>
        <v/>
      </c>
      <c r="E87" s="71">
        <f>IF(C87&lt;&gt;"",'1C TSpersonnel'!F77,"")</f>
        <v>0</v>
      </c>
      <c r="F87" s="161"/>
      <c r="G87" s="162"/>
      <c r="H87" s="867"/>
      <c r="I87" s="868"/>
      <c r="J87" s="869"/>
      <c r="K87" s="287" t="str">
        <f t="shared" si="7"/>
        <v/>
      </c>
      <c r="L87" s="643">
        <f>IF(AND($K$2="Pôle",C87=('1C TSpersonnel'!A77&amp;" "&amp;'1C TSpersonnel'!B77)),'1C TSpersonnel'!$G77+'1C TSpersonnel'!$H77+'1C TSpersonnel'!$I77+'1C TSpersonnel'!$J77+'1C TSpersonnel'!$N77,'1C TSpersonnel'!$G77+'1C TSpersonnel'!$H77+'1C TSpersonnel'!$I77+'1C TSpersonnel'!$J77+'1C TSpersonnel'!$K77+'1C TSpersonnel'!$L77+'1C TSpersonnel'!$M77+'1C TSpersonnel'!$N77+'1C TSpersonnel'!$O77+'1C TSpersonnel'!$P77+'1C TSpersonnel'!$Q77+'1C TSpersonnel'!$R77)</f>
        <v>0</v>
      </c>
      <c r="M87" s="643">
        <f>IF(AND($K$2="Pôle",C87=('1C TSpersonnel'!A77&amp;" "&amp;'1C TSpersonnel'!B77)),'1C TSpersonnel'!$K77+'1C TSpersonnel'!$L77+'1C TSpersonnel'!$M77,0)</f>
        <v>0</v>
      </c>
      <c r="N87" s="644">
        <f t="shared" si="23"/>
        <v>0</v>
      </c>
      <c r="O87" s="645">
        <f>IF($C87=('1C TSpersonnel'!$A77&amp;" "&amp;'1C TSpersonnel'!$B77),'1C TSpersonnel'!U77)</f>
        <v>0</v>
      </c>
      <c r="P87" s="646">
        <f>IF($C87=('1C TSpersonnel'!$A77&amp;" "&amp;'1C TSpersonnel'!$B77),'1C TSpersonnel'!V77)</f>
        <v>0</v>
      </c>
      <c r="Q87" s="646">
        <f>IF($C87=('1C TSpersonnel'!$A77&amp;" "&amp;'1C TSpersonnel'!$B77),'1C TSpersonnel'!W77)</f>
        <v>0</v>
      </c>
      <c r="R87" s="646">
        <f>IF($C87=('1C TSpersonnel'!$A77&amp;" "&amp;'1C TSpersonnel'!$B77),'1C TSpersonnel'!X77)</f>
        <v>0</v>
      </c>
      <c r="S87" s="646">
        <f>IF($C87=('1C TSpersonnel'!$A77&amp;" "&amp;'1C TSpersonnel'!$B77),'1C TSpersonnel'!Y77)</f>
        <v>0</v>
      </c>
      <c r="T87" s="646">
        <f>IF($C87=('1C TSpersonnel'!$A77&amp;" "&amp;'1C TSpersonnel'!$B77),'1C TSpersonnel'!Z77)</f>
        <v>0</v>
      </c>
      <c r="U87" s="646">
        <f>IF($C87=('1C TSpersonnel'!$A77&amp;" "&amp;'1C TSpersonnel'!$B77),'1C TSpersonnel'!AA77)</f>
        <v>0</v>
      </c>
      <c r="V87" s="646">
        <f>IF($C87=('1C TSpersonnel'!$A77&amp;" "&amp;'1C TSpersonnel'!$B77),'1C TSpersonnel'!AB77)</f>
        <v>0</v>
      </c>
      <c r="W87" s="646">
        <f>IF($C87=('1C TSpersonnel'!$A77&amp;" "&amp;'1C TSpersonnel'!$B77),'1C TSpersonnel'!AC77)</f>
        <v>0</v>
      </c>
      <c r="X87" s="646">
        <f>IF($C87=('1C TSpersonnel'!$A77&amp;" "&amp;'1C TSpersonnel'!$B77),'1C TSpersonnel'!AD77)</f>
        <v>0</v>
      </c>
      <c r="Y87" s="646">
        <f>IF($C87=('1C TSpersonnel'!$A77&amp;" "&amp;'1C TSpersonnel'!$B77),'1C TSpersonnel'!AE77)</f>
        <v>0</v>
      </c>
      <c r="Z87" s="646">
        <f>IF($C87=('1C TSpersonnel'!$A77&amp;" "&amp;'1C TSpersonnel'!$B77),'1C TSpersonnel'!AF77)</f>
        <v>0</v>
      </c>
      <c r="AA87" s="646">
        <f>IF($C87=('1C TSpersonnel'!$A77&amp;" "&amp;'1C TSpersonnel'!$B77),'1C TSpersonnel'!AG77)</f>
        <v>0</v>
      </c>
      <c r="AB87" s="646">
        <f>IF($C87=('1C TSpersonnel'!$A77&amp;" "&amp;'1C TSpersonnel'!$B77),'1C TSpersonnel'!AH77)</f>
        <v>0</v>
      </c>
      <c r="AC87" s="646">
        <f>IF($C87=('1C TSpersonnel'!$A77&amp;" "&amp;'1C TSpersonnel'!$B77),'1C TSpersonnel'!AI77)</f>
        <v>0</v>
      </c>
      <c r="AD87" s="646">
        <f>IF($C87=('1C TSpersonnel'!$A77&amp;" "&amp;'1C TSpersonnel'!$B77),'1C TSpersonnel'!AJ77)</f>
        <v>0</v>
      </c>
      <c r="AE87" s="646">
        <f>IF($C87=('1C TSpersonnel'!$A77&amp;" "&amp;'1C TSpersonnel'!$B77),'1C TSpersonnel'!AK77)</f>
        <v>0</v>
      </c>
      <c r="AF87" s="646">
        <f>IF($C87=('1C TSpersonnel'!$A77&amp;" "&amp;'1C TSpersonnel'!$B77),'1C TSpersonnel'!AL77)</f>
        <v>0</v>
      </c>
      <c r="AG87" s="646">
        <f>IF($C87=('1C TSpersonnel'!$A77&amp;" "&amp;'1C TSpersonnel'!$B77),'1C TSpersonnel'!AM77)</f>
        <v>0</v>
      </c>
      <c r="AH87" s="646">
        <f>IF($C87=('1C TSpersonnel'!$A77&amp;" "&amp;'1C TSpersonnel'!$B77),'1C TSpersonnel'!AN77)</f>
        <v>0</v>
      </c>
      <c r="AI87" s="646">
        <f>IF($C87=('1C TSpersonnel'!$A77&amp;" "&amp;'1C TSpersonnel'!$B77),'1C TSpersonnel'!AO77)</f>
        <v>0</v>
      </c>
      <c r="AJ87" s="646">
        <f>IF($C87=('1C TSpersonnel'!$A77&amp;" "&amp;'1C TSpersonnel'!$B77),'1C TSpersonnel'!AP77)</f>
        <v>0</v>
      </c>
      <c r="AK87" s="646">
        <f t="shared" si="9"/>
        <v>0</v>
      </c>
      <c r="AL87" s="646">
        <f t="shared" si="24"/>
        <v>0</v>
      </c>
      <c r="AM87" s="156">
        <f t="shared" si="3"/>
        <v>0</v>
      </c>
      <c r="AN87" s="251">
        <f t="shared" si="4"/>
        <v>0</v>
      </c>
      <c r="AO87" s="154">
        <f t="shared" si="21"/>
        <v>0</v>
      </c>
      <c r="AP87" s="254">
        <f t="shared" si="26"/>
        <v>0</v>
      </c>
      <c r="AQ87" s="260">
        <f t="shared" si="25"/>
        <v>0</v>
      </c>
      <c r="AR87" s="257"/>
      <c r="AS87" s="80"/>
      <c r="AT87" s="27"/>
      <c r="AU87" s="267"/>
      <c r="AV87" s="484"/>
      <c r="AW87" s="484"/>
      <c r="AX87" s="484"/>
      <c r="AY87" s="484"/>
      <c r="AZ87" s="484"/>
    </row>
    <row r="88" spans="1:55" hidden="1">
      <c r="A88" s="159"/>
      <c r="B88" s="168"/>
      <c r="C88" s="22" t="str">
        <f>'1C TSpersonnel'!A78&amp;" "&amp;'1C TSpersonnel'!B78</f>
        <v xml:space="preserve"> </v>
      </c>
      <c r="D88" s="304" t="str">
        <f>IF(E88=0,"",DATEDIF('1C TSpersonnel'!D78,E88,"y"))</f>
        <v/>
      </c>
      <c r="E88" s="71">
        <f>IF(C88&lt;&gt;"",'1C TSpersonnel'!F78,"")</f>
        <v>0</v>
      </c>
      <c r="F88" s="161"/>
      <c r="G88" s="162"/>
      <c r="H88" s="867"/>
      <c r="I88" s="868"/>
      <c r="J88" s="869"/>
      <c r="K88" s="287" t="str">
        <f t="shared" si="7"/>
        <v/>
      </c>
      <c r="L88" s="643">
        <f>IF(AND($K$2="Pôle",C88=('1C TSpersonnel'!A78&amp;" "&amp;'1C TSpersonnel'!B78)),'1C TSpersonnel'!$G78+'1C TSpersonnel'!$H78+'1C TSpersonnel'!$I78+'1C TSpersonnel'!$J78+'1C TSpersonnel'!$N78,'1C TSpersonnel'!$G78+'1C TSpersonnel'!$H78+'1C TSpersonnel'!$I78+'1C TSpersonnel'!$J78+'1C TSpersonnel'!$K78+'1C TSpersonnel'!$L78+'1C TSpersonnel'!$M78+'1C TSpersonnel'!$N78+'1C TSpersonnel'!$O78+'1C TSpersonnel'!$P78+'1C TSpersonnel'!$Q78+'1C TSpersonnel'!$R78)</f>
        <v>0</v>
      </c>
      <c r="M88" s="643">
        <f>IF(AND($K$2="Pôle",C88=('1C TSpersonnel'!A78&amp;" "&amp;'1C TSpersonnel'!B78)),'1C TSpersonnel'!$K78+'1C TSpersonnel'!$L78+'1C TSpersonnel'!$M78,0)</f>
        <v>0</v>
      </c>
      <c r="N88" s="644">
        <f t="shared" si="23"/>
        <v>0</v>
      </c>
      <c r="O88" s="645">
        <f>IF($C88=('1C TSpersonnel'!$A78&amp;" "&amp;'1C TSpersonnel'!$B78),'1C TSpersonnel'!U78)</f>
        <v>0</v>
      </c>
      <c r="P88" s="646">
        <f>IF($C88=('1C TSpersonnel'!$A78&amp;" "&amp;'1C TSpersonnel'!$B78),'1C TSpersonnel'!V78)</f>
        <v>0</v>
      </c>
      <c r="Q88" s="646">
        <f>IF($C88=('1C TSpersonnel'!$A78&amp;" "&amp;'1C TSpersonnel'!$B78),'1C TSpersonnel'!W78)</f>
        <v>0</v>
      </c>
      <c r="R88" s="646">
        <f>IF($C88=('1C TSpersonnel'!$A78&amp;" "&amp;'1C TSpersonnel'!$B78),'1C TSpersonnel'!X78)</f>
        <v>0</v>
      </c>
      <c r="S88" s="646">
        <f>IF($C88=('1C TSpersonnel'!$A78&amp;" "&amp;'1C TSpersonnel'!$B78),'1C TSpersonnel'!Y78)</f>
        <v>0</v>
      </c>
      <c r="T88" s="646">
        <f>IF($C88=('1C TSpersonnel'!$A78&amp;" "&amp;'1C TSpersonnel'!$B78),'1C TSpersonnel'!Z78)</f>
        <v>0</v>
      </c>
      <c r="U88" s="646">
        <f>IF($C88=('1C TSpersonnel'!$A78&amp;" "&amp;'1C TSpersonnel'!$B78),'1C TSpersonnel'!AA78)</f>
        <v>0</v>
      </c>
      <c r="V88" s="646">
        <f>IF($C88=('1C TSpersonnel'!$A78&amp;" "&amp;'1C TSpersonnel'!$B78),'1C TSpersonnel'!AB78)</f>
        <v>0</v>
      </c>
      <c r="W88" s="646">
        <f>IF($C88=('1C TSpersonnel'!$A78&amp;" "&amp;'1C TSpersonnel'!$B78),'1C TSpersonnel'!AC78)</f>
        <v>0</v>
      </c>
      <c r="X88" s="646">
        <f>IF($C88=('1C TSpersonnel'!$A78&amp;" "&amp;'1C TSpersonnel'!$B78),'1C TSpersonnel'!AD78)</f>
        <v>0</v>
      </c>
      <c r="Y88" s="646">
        <f>IF($C88=('1C TSpersonnel'!$A78&amp;" "&amp;'1C TSpersonnel'!$B78),'1C TSpersonnel'!AE78)</f>
        <v>0</v>
      </c>
      <c r="Z88" s="646">
        <f>IF($C88=('1C TSpersonnel'!$A78&amp;" "&amp;'1C TSpersonnel'!$B78),'1C TSpersonnel'!AF78)</f>
        <v>0</v>
      </c>
      <c r="AA88" s="646">
        <f>IF($C88=('1C TSpersonnel'!$A78&amp;" "&amp;'1C TSpersonnel'!$B78),'1C TSpersonnel'!AG78)</f>
        <v>0</v>
      </c>
      <c r="AB88" s="646">
        <f>IF($C88=('1C TSpersonnel'!$A78&amp;" "&amp;'1C TSpersonnel'!$B78),'1C TSpersonnel'!AH78)</f>
        <v>0</v>
      </c>
      <c r="AC88" s="646">
        <f>IF($C88=('1C TSpersonnel'!$A78&amp;" "&amp;'1C TSpersonnel'!$B78),'1C TSpersonnel'!AI78)</f>
        <v>0</v>
      </c>
      <c r="AD88" s="646">
        <f>IF($C88=('1C TSpersonnel'!$A78&amp;" "&amp;'1C TSpersonnel'!$B78),'1C TSpersonnel'!AJ78)</f>
        <v>0</v>
      </c>
      <c r="AE88" s="646">
        <f>IF($C88=('1C TSpersonnel'!$A78&amp;" "&amp;'1C TSpersonnel'!$B78),'1C TSpersonnel'!AK78)</f>
        <v>0</v>
      </c>
      <c r="AF88" s="646">
        <f>IF($C88=('1C TSpersonnel'!$A78&amp;" "&amp;'1C TSpersonnel'!$B78),'1C TSpersonnel'!AL78)</f>
        <v>0</v>
      </c>
      <c r="AG88" s="646">
        <f>IF($C88=('1C TSpersonnel'!$A78&amp;" "&amp;'1C TSpersonnel'!$B78),'1C TSpersonnel'!AM78)</f>
        <v>0</v>
      </c>
      <c r="AH88" s="646">
        <f>IF($C88=('1C TSpersonnel'!$A78&amp;" "&amp;'1C TSpersonnel'!$B78),'1C TSpersonnel'!AN78)</f>
        <v>0</v>
      </c>
      <c r="AI88" s="646">
        <f>IF($C88=('1C TSpersonnel'!$A78&amp;" "&amp;'1C TSpersonnel'!$B78),'1C TSpersonnel'!AO78)</f>
        <v>0</v>
      </c>
      <c r="AJ88" s="646">
        <f>IF($C88=('1C TSpersonnel'!$A78&amp;" "&amp;'1C TSpersonnel'!$B78),'1C TSpersonnel'!AP78)</f>
        <v>0</v>
      </c>
      <c r="AK88" s="646">
        <f t="shared" si="9"/>
        <v>0</v>
      </c>
      <c r="AL88" s="646">
        <f t="shared" si="24"/>
        <v>0</v>
      </c>
      <c r="AM88" s="156">
        <f t="shared" ref="AM88:AM151" si="27">IF(A88="",0,(IF(L88=0,0,($F88-$G88)*$K88*L88)))</f>
        <v>0</v>
      </c>
      <c r="AN88" s="251">
        <f t="shared" ref="AN88:AN151" si="28">IF(A88="",0,IF(M88=0,0,($F88-$G88)*$K88*M88))</f>
        <v>0</v>
      </c>
      <c r="AO88" s="154">
        <f t="shared" si="21"/>
        <v>0</v>
      </c>
      <c r="AP88" s="254">
        <f t="shared" si="26"/>
        <v>0</v>
      </c>
      <c r="AQ88" s="260">
        <f t="shared" si="25"/>
        <v>0</v>
      </c>
      <c r="AR88" s="257"/>
      <c r="AS88" s="80"/>
      <c r="AT88" s="27"/>
      <c r="AU88" s="267"/>
      <c r="AV88" s="484"/>
      <c r="AW88" s="484"/>
      <c r="AX88" s="484"/>
      <c r="AY88" s="484"/>
      <c r="AZ88" s="484"/>
    </row>
    <row r="89" spans="1:55" hidden="1">
      <c r="A89" s="159"/>
      <c r="B89" s="168"/>
      <c r="C89" s="22" t="str">
        <f>'1C TSpersonnel'!A79&amp;" "&amp;'1C TSpersonnel'!B79</f>
        <v xml:space="preserve"> </v>
      </c>
      <c r="D89" s="304" t="str">
        <f>IF(E89=0,"",DATEDIF('1C TSpersonnel'!D79,E89,"y"))</f>
        <v/>
      </c>
      <c r="E89" s="71">
        <f>IF(C89&lt;&gt;"",'1C TSpersonnel'!F79,"")</f>
        <v>0</v>
      </c>
      <c r="F89" s="161"/>
      <c r="G89" s="162"/>
      <c r="H89" s="867"/>
      <c r="I89" s="868"/>
      <c r="J89" s="869"/>
      <c r="K89" s="287" t="str">
        <f t="shared" ref="K89:K152" si="29">IF(F89&lt;&gt;0,$K$23,"")</f>
        <v/>
      </c>
      <c r="L89" s="643">
        <f>IF(AND($K$2="Pôle",C89=('1C TSpersonnel'!A79&amp;" "&amp;'1C TSpersonnel'!B79)),'1C TSpersonnel'!$G79+'1C TSpersonnel'!$H79+'1C TSpersonnel'!$I79+'1C TSpersonnel'!$J79+'1C TSpersonnel'!$N79,'1C TSpersonnel'!$G79+'1C TSpersonnel'!$H79+'1C TSpersonnel'!$I79+'1C TSpersonnel'!$J79+'1C TSpersonnel'!$K79+'1C TSpersonnel'!$L79+'1C TSpersonnel'!$M79+'1C TSpersonnel'!$N79+'1C TSpersonnel'!$O79+'1C TSpersonnel'!$P79+'1C TSpersonnel'!$Q79+'1C TSpersonnel'!$R79)</f>
        <v>0</v>
      </c>
      <c r="M89" s="643">
        <f>IF(AND($K$2="Pôle",C89=('1C TSpersonnel'!A79&amp;" "&amp;'1C TSpersonnel'!B79)),'1C TSpersonnel'!$K79+'1C TSpersonnel'!$L79+'1C TSpersonnel'!$M79,0)</f>
        <v>0</v>
      </c>
      <c r="N89" s="644">
        <f t="shared" si="23"/>
        <v>0</v>
      </c>
      <c r="O89" s="645">
        <f>IF($C89=('1C TSpersonnel'!$A79&amp;" "&amp;'1C TSpersonnel'!$B79),'1C TSpersonnel'!U79)</f>
        <v>0</v>
      </c>
      <c r="P89" s="646">
        <f>IF($C89=('1C TSpersonnel'!$A79&amp;" "&amp;'1C TSpersonnel'!$B79),'1C TSpersonnel'!V79)</f>
        <v>0</v>
      </c>
      <c r="Q89" s="646">
        <f>IF($C89=('1C TSpersonnel'!$A79&amp;" "&amp;'1C TSpersonnel'!$B79),'1C TSpersonnel'!W79)</f>
        <v>0</v>
      </c>
      <c r="R89" s="646">
        <f>IF($C89=('1C TSpersonnel'!$A79&amp;" "&amp;'1C TSpersonnel'!$B79),'1C TSpersonnel'!X79)</f>
        <v>0</v>
      </c>
      <c r="S89" s="646">
        <f>IF($C89=('1C TSpersonnel'!$A79&amp;" "&amp;'1C TSpersonnel'!$B79),'1C TSpersonnel'!Y79)</f>
        <v>0</v>
      </c>
      <c r="T89" s="646">
        <f>IF($C89=('1C TSpersonnel'!$A79&amp;" "&amp;'1C TSpersonnel'!$B79),'1C TSpersonnel'!Z79)</f>
        <v>0</v>
      </c>
      <c r="U89" s="646">
        <f>IF($C89=('1C TSpersonnel'!$A79&amp;" "&amp;'1C TSpersonnel'!$B79),'1C TSpersonnel'!AA79)</f>
        <v>0</v>
      </c>
      <c r="V89" s="646">
        <f>IF($C89=('1C TSpersonnel'!$A79&amp;" "&amp;'1C TSpersonnel'!$B79),'1C TSpersonnel'!AB79)</f>
        <v>0</v>
      </c>
      <c r="W89" s="646">
        <f>IF($C89=('1C TSpersonnel'!$A79&amp;" "&amp;'1C TSpersonnel'!$B79),'1C TSpersonnel'!AC79)</f>
        <v>0</v>
      </c>
      <c r="X89" s="646">
        <f>IF($C89=('1C TSpersonnel'!$A79&amp;" "&amp;'1C TSpersonnel'!$B79),'1C TSpersonnel'!AD79)</f>
        <v>0</v>
      </c>
      <c r="Y89" s="646">
        <f>IF($C89=('1C TSpersonnel'!$A79&amp;" "&amp;'1C TSpersonnel'!$B79),'1C TSpersonnel'!AE79)</f>
        <v>0</v>
      </c>
      <c r="Z89" s="646">
        <f>IF($C89=('1C TSpersonnel'!$A79&amp;" "&amp;'1C TSpersonnel'!$B79),'1C TSpersonnel'!AF79)</f>
        <v>0</v>
      </c>
      <c r="AA89" s="646">
        <f>IF($C89=('1C TSpersonnel'!$A79&amp;" "&amp;'1C TSpersonnel'!$B79),'1C TSpersonnel'!AG79)</f>
        <v>0</v>
      </c>
      <c r="AB89" s="646">
        <f>IF($C89=('1C TSpersonnel'!$A79&amp;" "&amp;'1C TSpersonnel'!$B79),'1C TSpersonnel'!AH79)</f>
        <v>0</v>
      </c>
      <c r="AC89" s="646">
        <f>IF($C89=('1C TSpersonnel'!$A79&amp;" "&amp;'1C TSpersonnel'!$B79),'1C TSpersonnel'!AI79)</f>
        <v>0</v>
      </c>
      <c r="AD89" s="646">
        <f>IF($C89=('1C TSpersonnel'!$A79&amp;" "&amp;'1C TSpersonnel'!$B79),'1C TSpersonnel'!AJ79)</f>
        <v>0</v>
      </c>
      <c r="AE89" s="646">
        <f>IF($C89=('1C TSpersonnel'!$A79&amp;" "&amp;'1C TSpersonnel'!$B79),'1C TSpersonnel'!AK79)</f>
        <v>0</v>
      </c>
      <c r="AF89" s="646">
        <f>IF($C89=('1C TSpersonnel'!$A79&amp;" "&amp;'1C TSpersonnel'!$B79),'1C TSpersonnel'!AL79)</f>
        <v>0</v>
      </c>
      <c r="AG89" s="646">
        <f>IF($C89=('1C TSpersonnel'!$A79&amp;" "&amp;'1C TSpersonnel'!$B79),'1C TSpersonnel'!AM79)</f>
        <v>0</v>
      </c>
      <c r="AH89" s="646">
        <f>IF($C89=('1C TSpersonnel'!$A79&amp;" "&amp;'1C TSpersonnel'!$B79),'1C TSpersonnel'!AN79)</f>
        <v>0</v>
      </c>
      <c r="AI89" s="646">
        <f>IF($C89=('1C TSpersonnel'!$A79&amp;" "&amp;'1C TSpersonnel'!$B79),'1C TSpersonnel'!AO79)</f>
        <v>0</v>
      </c>
      <c r="AJ89" s="646">
        <f>IF($C89=('1C TSpersonnel'!$A79&amp;" "&amp;'1C TSpersonnel'!$B79),'1C TSpersonnel'!AP79)</f>
        <v>0</v>
      </c>
      <c r="AK89" s="646">
        <f t="shared" si="9"/>
        <v>0</v>
      </c>
      <c r="AL89" s="646">
        <f t="shared" si="24"/>
        <v>0</v>
      </c>
      <c r="AM89" s="156">
        <f t="shared" si="27"/>
        <v>0</v>
      </c>
      <c r="AN89" s="251">
        <f t="shared" si="28"/>
        <v>0</v>
      </c>
      <c r="AO89" s="154">
        <f t="shared" si="21"/>
        <v>0</v>
      </c>
      <c r="AP89" s="254">
        <f t="shared" si="26"/>
        <v>0</v>
      </c>
      <c r="AQ89" s="260">
        <f t="shared" si="25"/>
        <v>0</v>
      </c>
      <c r="AR89" s="257"/>
      <c r="AS89" s="80"/>
      <c r="AT89" s="27"/>
      <c r="AU89" s="267"/>
      <c r="AV89" s="484"/>
      <c r="AW89" s="484"/>
      <c r="AX89" s="484"/>
      <c r="AY89" s="484"/>
      <c r="AZ89" s="484"/>
    </row>
    <row r="90" spans="1:55" hidden="1">
      <c r="A90" s="159"/>
      <c r="B90" s="168"/>
      <c r="C90" s="22" t="str">
        <f>'1C TSpersonnel'!A80&amp;" "&amp;'1C TSpersonnel'!B80</f>
        <v xml:space="preserve"> </v>
      </c>
      <c r="D90" s="304" t="str">
        <f>IF(E90=0,"",DATEDIF('1C TSpersonnel'!D80,E90,"y"))</f>
        <v/>
      </c>
      <c r="E90" s="71">
        <f>IF(C90&lt;&gt;"",'1C TSpersonnel'!F80,"")</f>
        <v>0</v>
      </c>
      <c r="F90" s="161"/>
      <c r="G90" s="162"/>
      <c r="H90" s="867"/>
      <c r="I90" s="868"/>
      <c r="J90" s="869"/>
      <c r="K90" s="287" t="str">
        <f t="shared" si="29"/>
        <v/>
      </c>
      <c r="L90" s="643">
        <f>IF(AND($K$2="Pôle",C90=('1C TSpersonnel'!A80&amp;" "&amp;'1C TSpersonnel'!B80)),'1C TSpersonnel'!$G80+'1C TSpersonnel'!$H80+'1C TSpersonnel'!$I80+'1C TSpersonnel'!$J80+'1C TSpersonnel'!$N80,'1C TSpersonnel'!$G80+'1C TSpersonnel'!$H80+'1C TSpersonnel'!$I80+'1C TSpersonnel'!$J80+'1C TSpersonnel'!$K80+'1C TSpersonnel'!$L80+'1C TSpersonnel'!$M80+'1C TSpersonnel'!$N80+'1C TSpersonnel'!$O80+'1C TSpersonnel'!$P80+'1C TSpersonnel'!$Q80+'1C TSpersonnel'!$R80)</f>
        <v>0</v>
      </c>
      <c r="M90" s="643">
        <f>IF(AND($K$2="Pôle",C90=('1C TSpersonnel'!A80&amp;" "&amp;'1C TSpersonnel'!B80)),'1C TSpersonnel'!$K80+'1C TSpersonnel'!$L80+'1C TSpersonnel'!$M80,0)</f>
        <v>0</v>
      </c>
      <c r="N90" s="644">
        <f>L90+M90</f>
        <v>0</v>
      </c>
      <c r="O90" s="645">
        <f>IF($C90=('1C TSpersonnel'!$A80&amp;" "&amp;'1C TSpersonnel'!$B80),'1C TSpersonnel'!U80)</f>
        <v>0</v>
      </c>
      <c r="P90" s="646">
        <f>IF($C90=('1C TSpersonnel'!$A80&amp;" "&amp;'1C TSpersonnel'!$B80),'1C TSpersonnel'!V80)</f>
        <v>0</v>
      </c>
      <c r="Q90" s="646">
        <f>IF($C90=('1C TSpersonnel'!$A80&amp;" "&amp;'1C TSpersonnel'!$B80),'1C TSpersonnel'!W80)</f>
        <v>0</v>
      </c>
      <c r="R90" s="646">
        <f>IF($C90=('1C TSpersonnel'!$A80&amp;" "&amp;'1C TSpersonnel'!$B80),'1C TSpersonnel'!X80)</f>
        <v>0</v>
      </c>
      <c r="S90" s="646">
        <f>IF($C90=('1C TSpersonnel'!$A80&amp;" "&amp;'1C TSpersonnel'!$B80),'1C TSpersonnel'!Y80)</f>
        <v>0</v>
      </c>
      <c r="T90" s="646">
        <f>IF($C90=('1C TSpersonnel'!$A80&amp;" "&amp;'1C TSpersonnel'!$B80),'1C TSpersonnel'!Z80)</f>
        <v>0</v>
      </c>
      <c r="U90" s="646">
        <f>IF($C90=('1C TSpersonnel'!$A80&amp;" "&amp;'1C TSpersonnel'!$B80),'1C TSpersonnel'!AA80)</f>
        <v>0</v>
      </c>
      <c r="V90" s="646">
        <f>IF($C90=('1C TSpersonnel'!$A80&amp;" "&amp;'1C TSpersonnel'!$B80),'1C TSpersonnel'!AB80)</f>
        <v>0</v>
      </c>
      <c r="W90" s="646">
        <f>IF($C90=('1C TSpersonnel'!$A80&amp;" "&amp;'1C TSpersonnel'!$B80),'1C TSpersonnel'!AC80)</f>
        <v>0</v>
      </c>
      <c r="X90" s="646">
        <f>IF($C90=('1C TSpersonnel'!$A80&amp;" "&amp;'1C TSpersonnel'!$B80),'1C TSpersonnel'!AD80)</f>
        <v>0</v>
      </c>
      <c r="Y90" s="646">
        <f>IF($C90=('1C TSpersonnel'!$A80&amp;" "&amp;'1C TSpersonnel'!$B80),'1C TSpersonnel'!AE80)</f>
        <v>0</v>
      </c>
      <c r="Z90" s="646">
        <f>IF($C90=('1C TSpersonnel'!$A80&amp;" "&amp;'1C TSpersonnel'!$B80),'1C TSpersonnel'!AF80)</f>
        <v>0</v>
      </c>
      <c r="AA90" s="646">
        <f>IF($C90=('1C TSpersonnel'!$A80&amp;" "&amp;'1C TSpersonnel'!$B80),'1C TSpersonnel'!AG80)</f>
        <v>0</v>
      </c>
      <c r="AB90" s="646">
        <f>IF($C90=('1C TSpersonnel'!$A80&amp;" "&amp;'1C TSpersonnel'!$B80),'1C TSpersonnel'!AH80)</f>
        <v>0</v>
      </c>
      <c r="AC90" s="646">
        <f>IF($C90=('1C TSpersonnel'!$A80&amp;" "&amp;'1C TSpersonnel'!$B80),'1C TSpersonnel'!AI80)</f>
        <v>0</v>
      </c>
      <c r="AD90" s="646">
        <f>IF($C90=('1C TSpersonnel'!$A80&amp;" "&amp;'1C TSpersonnel'!$B80),'1C TSpersonnel'!AJ80)</f>
        <v>0</v>
      </c>
      <c r="AE90" s="646">
        <f>IF($C90=('1C TSpersonnel'!$A80&amp;" "&amp;'1C TSpersonnel'!$B80),'1C TSpersonnel'!AK80)</f>
        <v>0</v>
      </c>
      <c r="AF90" s="646">
        <f>IF($C90=('1C TSpersonnel'!$A80&amp;" "&amp;'1C TSpersonnel'!$B80),'1C TSpersonnel'!AL80)</f>
        <v>0</v>
      </c>
      <c r="AG90" s="646">
        <f>IF($C90=('1C TSpersonnel'!$A80&amp;" "&amp;'1C TSpersonnel'!$B80),'1C TSpersonnel'!AM80)</f>
        <v>0</v>
      </c>
      <c r="AH90" s="646">
        <f>IF($C90=('1C TSpersonnel'!$A80&amp;" "&amp;'1C TSpersonnel'!$B80),'1C TSpersonnel'!AN80)</f>
        <v>0</v>
      </c>
      <c r="AI90" s="646">
        <f>IF($C90=('1C TSpersonnel'!$A80&amp;" "&amp;'1C TSpersonnel'!$B80),'1C TSpersonnel'!AO80)</f>
        <v>0</v>
      </c>
      <c r="AJ90" s="646">
        <f>IF($C90=('1C TSpersonnel'!$A80&amp;" "&amp;'1C TSpersonnel'!$B80),'1C TSpersonnel'!AP80)</f>
        <v>0</v>
      </c>
      <c r="AK90" s="646">
        <f t="shared" ref="AK90:AK153" si="30">SUM(O90:AJ90)</f>
        <v>0</v>
      </c>
      <c r="AL90" s="646">
        <f t="shared" si="24"/>
        <v>0</v>
      </c>
      <c r="AM90" s="156">
        <f t="shared" si="27"/>
        <v>0</v>
      </c>
      <c r="AN90" s="251">
        <f t="shared" si="28"/>
        <v>0</v>
      </c>
      <c r="AO90" s="154">
        <f t="shared" ref="AO90:AO111" si="31">AM90+AN90</f>
        <v>0</v>
      </c>
      <c r="AP90" s="254">
        <f t="shared" ref="AP90:AP100" si="32">IF(L90=0,0,AM90-AR90)</f>
        <v>0</v>
      </c>
      <c r="AQ90" s="260">
        <f t="shared" si="25"/>
        <v>0</v>
      </c>
      <c r="AR90" s="257"/>
      <c r="AS90" s="80"/>
      <c r="AT90" s="27"/>
      <c r="AU90" s="267"/>
      <c r="AV90" s="484"/>
      <c r="AW90" s="484"/>
      <c r="AX90" s="484"/>
      <c r="AY90" s="484"/>
      <c r="AZ90" s="484"/>
      <c r="BC90" s="1"/>
    </row>
    <row r="91" spans="1:55" hidden="1">
      <c r="A91" s="159"/>
      <c r="B91" s="168"/>
      <c r="C91" s="22" t="str">
        <f>'1C TSpersonnel'!A81&amp;" "&amp;'1C TSpersonnel'!B81</f>
        <v xml:space="preserve"> </v>
      </c>
      <c r="D91" s="304" t="str">
        <f>IF(E91=0,"",DATEDIF('1C TSpersonnel'!D81,E91,"y"))</f>
        <v/>
      </c>
      <c r="E91" s="71">
        <f>IF(C91&lt;&gt;"",'1C TSpersonnel'!F81,"")</f>
        <v>0</v>
      </c>
      <c r="F91" s="161"/>
      <c r="G91" s="162"/>
      <c r="H91" s="867"/>
      <c r="I91" s="868"/>
      <c r="J91" s="869"/>
      <c r="K91" s="287" t="str">
        <f t="shared" si="29"/>
        <v/>
      </c>
      <c r="L91" s="643">
        <f>IF(AND($K$2="Pôle",C91=('1C TSpersonnel'!A81&amp;" "&amp;'1C TSpersonnel'!B81)),'1C TSpersonnel'!$G81+'1C TSpersonnel'!$H81+'1C TSpersonnel'!$I81+'1C TSpersonnel'!$J81+'1C TSpersonnel'!$N81,'1C TSpersonnel'!$G81+'1C TSpersonnel'!$H81+'1C TSpersonnel'!$I81+'1C TSpersonnel'!$J81+'1C TSpersonnel'!$K81+'1C TSpersonnel'!$L81+'1C TSpersonnel'!$M81+'1C TSpersonnel'!$N81+'1C TSpersonnel'!$O81+'1C TSpersonnel'!$P81+'1C TSpersonnel'!$Q81+'1C TSpersonnel'!$R81)</f>
        <v>0</v>
      </c>
      <c r="M91" s="643">
        <f>IF(AND($K$2="Pôle",C91=('1C TSpersonnel'!A81&amp;" "&amp;'1C TSpersonnel'!B81)),'1C TSpersonnel'!$K81+'1C TSpersonnel'!$L81+'1C TSpersonnel'!$M81,0)</f>
        <v>0</v>
      </c>
      <c r="N91" s="644">
        <f t="shared" ref="N91:N111" si="33">L91+M91</f>
        <v>0</v>
      </c>
      <c r="O91" s="645">
        <f>IF($C91=('1C TSpersonnel'!$A81&amp;" "&amp;'1C TSpersonnel'!$B81),'1C TSpersonnel'!U81)</f>
        <v>0</v>
      </c>
      <c r="P91" s="646">
        <f>IF($C91=('1C TSpersonnel'!$A81&amp;" "&amp;'1C TSpersonnel'!$B81),'1C TSpersonnel'!V81)</f>
        <v>0</v>
      </c>
      <c r="Q91" s="646">
        <f>IF($C91=('1C TSpersonnel'!$A81&amp;" "&amp;'1C TSpersonnel'!$B81),'1C TSpersonnel'!W81)</f>
        <v>0</v>
      </c>
      <c r="R91" s="646">
        <f>IF($C91=('1C TSpersonnel'!$A81&amp;" "&amp;'1C TSpersonnel'!$B81),'1C TSpersonnel'!X81)</f>
        <v>0</v>
      </c>
      <c r="S91" s="646">
        <f>IF($C91=('1C TSpersonnel'!$A81&amp;" "&amp;'1C TSpersonnel'!$B81),'1C TSpersonnel'!Y81)</f>
        <v>0</v>
      </c>
      <c r="T91" s="646">
        <f>IF($C91=('1C TSpersonnel'!$A81&amp;" "&amp;'1C TSpersonnel'!$B81),'1C TSpersonnel'!Z81)</f>
        <v>0</v>
      </c>
      <c r="U91" s="646">
        <f>IF($C91=('1C TSpersonnel'!$A81&amp;" "&amp;'1C TSpersonnel'!$B81),'1C TSpersonnel'!AA81)</f>
        <v>0</v>
      </c>
      <c r="V91" s="646">
        <f>IF($C91=('1C TSpersonnel'!$A81&amp;" "&amp;'1C TSpersonnel'!$B81),'1C TSpersonnel'!AB81)</f>
        <v>0</v>
      </c>
      <c r="W91" s="646">
        <f>IF($C91=('1C TSpersonnel'!$A81&amp;" "&amp;'1C TSpersonnel'!$B81),'1C TSpersonnel'!AC81)</f>
        <v>0</v>
      </c>
      <c r="X91" s="646">
        <f>IF($C91=('1C TSpersonnel'!$A81&amp;" "&amp;'1C TSpersonnel'!$B81),'1C TSpersonnel'!AD81)</f>
        <v>0</v>
      </c>
      <c r="Y91" s="646">
        <f>IF($C91=('1C TSpersonnel'!$A81&amp;" "&amp;'1C TSpersonnel'!$B81),'1C TSpersonnel'!AE81)</f>
        <v>0</v>
      </c>
      <c r="Z91" s="646">
        <f>IF($C91=('1C TSpersonnel'!$A81&amp;" "&amp;'1C TSpersonnel'!$B81),'1C TSpersonnel'!AF81)</f>
        <v>0</v>
      </c>
      <c r="AA91" s="646">
        <f>IF($C91=('1C TSpersonnel'!$A81&amp;" "&amp;'1C TSpersonnel'!$B81),'1C TSpersonnel'!AG81)</f>
        <v>0</v>
      </c>
      <c r="AB91" s="646">
        <f>IF($C91=('1C TSpersonnel'!$A81&amp;" "&amp;'1C TSpersonnel'!$B81),'1C TSpersonnel'!AH81)</f>
        <v>0</v>
      </c>
      <c r="AC91" s="646">
        <f>IF($C91=('1C TSpersonnel'!$A81&amp;" "&amp;'1C TSpersonnel'!$B81),'1C TSpersonnel'!AI81)</f>
        <v>0</v>
      </c>
      <c r="AD91" s="646">
        <f>IF($C91=('1C TSpersonnel'!$A81&amp;" "&amp;'1C TSpersonnel'!$B81),'1C TSpersonnel'!AJ81)</f>
        <v>0</v>
      </c>
      <c r="AE91" s="646">
        <f>IF($C91=('1C TSpersonnel'!$A81&amp;" "&amp;'1C TSpersonnel'!$B81),'1C TSpersonnel'!AK81)</f>
        <v>0</v>
      </c>
      <c r="AF91" s="646">
        <f>IF($C91=('1C TSpersonnel'!$A81&amp;" "&amp;'1C TSpersonnel'!$B81),'1C TSpersonnel'!AL81)</f>
        <v>0</v>
      </c>
      <c r="AG91" s="646">
        <f>IF($C91=('1C TSpersonnel'!$A81&amp;" "&amp;'1C TSpersonnel'!$B81),'1C TSpersonnel'!AM81)</f>
        <v>0</v>
      </c>
      <c r="AH91" s="646">
        <f>IF($C91=('1C TSpersonnel'!$A81&amp;" "&amp;'1C TSpersonnel'!$B81),'1C TSpersonnel'!AN81)</f>
        <v>0</v>
      </c>
      <c r="AI91" s="646">
        <f>IF($C91=('1C TSpersonnel'!$A81&amp;" "&amp;'1C TSpersonnel'!$B81),'1C TSpersonnel'!AO81)</f>
        <v>0</v>
      </c>
      <c r="AJ91" s="646">
        <f>IF($C91=('1C TSpersonnel'!$A81&amp;" "&amp;'1C TSpersonnel'!$B81),'1C TSpersonnel'!AP81)</f>
        <v>0</v>
      </c>
      <c r="AK91" s="646">
        <f t="shared" si="30"/>
        <v>0</v>
      </c>
      <c r="AL91" s="646">
        <f t="shared" si="24"/>
        <v>0</v>
      </c>
      <c r="AM91" s="156">
        <f t="shared" si="27"/>
        <v>0</v>
      </c>
      <c r="AN91" s="251">
        <f t="shared" si="28"/>
        <v>0</v>
      </c>
      <c r="AO91" s="154">
        <f t="shared" si="31"/>
        <v>0</v>
      </c>
      <c r="AP91" s="254">
        <f t="shared" si="32"/>
        <v>0</v>
      </c>
      <c r="AQ91" s="260">
        <f t="shared" si="25"/>
        <v>0</v>
      </c>
      <c r="AR91" s="257"/>
      <c r="AS91" s="80"/>
      <c r="AT91" s="27"/>
      <c r="AU91" s="267"/>
      <c r="AV91" s="484"/>
      <c r="AW91" s="484"/>
      <c r="AX91" s="484"/>
      <c r="AY91" s="484"/>
      <c r="AZ91" s="484"/>
      <c r="BC91" s="1"/>
    </row>
    <row r="92" spans="1:55" hidden="1">
      <c r="A92" s="159"/>
      <c r="B92" s="168"/>
      <c r="C92" s="22" t="str">
        <f>'1C TSpersonnel'!A82&amp;" "&amp;'1C TSpersonnel'!B82</f>
        <v xml:space="preserve"> </v>
      </c>
      <c r="D92" s="304" t="str">
        <f>IF(E92=0,"",DATEDIF('1C TSpersonnel'!D82,E92,"y"))</f>
        <v/>
      </c>
      <c r="E92" s="71">
        <f>IF(C92&lt;&gt;"",'1C TSpersonnel'!F82,"")</f>
        <v>0</v>
      </c>
      <c r="F92" s="161"/>
      <c r="G92" s="162"/>
      <c r="H92" s="867"/>
      <c r="I92" s="868"/>
      <c r="J92" s="869"/>
      <c r="K92" s="287" t="str">
        <f t="shared" si="29"/>
        <v/>
      </c>
      <c r="L92" s="643">
        <f>IF(AND($K$2="Pôle",C92=('1C TSpersonnel'!A82&amp;" "&amp;'1C TSpersonnel'!B82)),'1C TSpersonnel'!$G82+'1C TSpersonnel'!$H82+'1C TSpersonnel'!$I82+'1C TSpersonnel'!$J82+'1C TSpersonnel'!$N82,'1C TSpersonnel'!$G82+'1C TSpersonnel'!$H82+'1C TSpersonnel'!$I82+'1C TSpersonnel'!$J82+'1C TSpersonnel'!$K82+'1C TSpersonnel'!$L82+'1C TSpersonnel'!$M82+'1C TSpersonnel'!$N82+'1C TSpersonnel'!$O82+'1C TSpersonnel'!$P82+'1C TSpersonnel'!$Q82+'1C TSpersonnel'!$R82)</f>
        <v>0</v>
      </c>
      <c r="M92" s="643">
        <f>IF(AND($K$2="Pôle",C92=('1C TSpersonnel'!A82&amp;" "&amp;'1C TSpersonnel'!B82)),'1C TSpersonnel'!$K82+'1C TSpersonnel'!$L82+'1C TSpersonnel'!$M82,0)</f>
        <v>0</v>
      </c>
      <c r="N92" s="644">
        <f t="shared" si="33"/>
        <v>0</v>
      </c>
      <c r="O92" s="645">
        <f>IF($C92=('1C TSpersonnel'!$A82&amp;" "&amp;'1C TSpersonnel'!$B82),'1C TSpersonnel'!U82)</f>
        <v>0</v>
      </c>
      <c r="P92" s="646">
        <f>IF($C92=('1C TSpersonnel'!$A82&amp;" "&amp;'1C TSpersonnel'!$B82),'1C TSpersonnel'!V82)</f>
        <v>0</v>
      </c>
      <c r="Q92" s="646">
        <f>IF($C92=('1C TSpersonnel'!$A82&amp;" "&amp;'1C TSpersonnel'!$B82),'1C TSpersonnel'!W82)</f>
        <v>0</v>
      </c>
      <c r="R92" s="646">
        <f>IF($C92=('1C TSpersonnel'!$A82&amp;" "&amp;'1C TSpersonnel'!$B82),'1C TSpersonnel'!X82)</f>
        <v>0</v>
      </c>
      <c r="S92" s="646">
        <f>IF($C92=('1C TSpersonnel'!$A82&amp;" "&amp;'1C TSpersonnel'!$B82),'1C TSpersonnel'!Y82)</f>
        <v>0</v>
      </c>
      <c r="T92" s="646">
        <f>IF($C92=('1C TSpersonnel'!$A82&amp;" "&amp;'1C TSpersonnel'!$B82),'1C TSpersonnel'!Z82)</f>
        <v>0</v>
      </c>
      <c r="U92" s="646">
        <f>IF($C92=('1C TSpersonnel'!$A82&amp;" "&amp;'1C TSpersonnel'!$B82),'1C TSpersonnel'!AA82)</f>
        <v>0</v>
      </c>
      <c r="V92" s="646">
        <f>IF($C92=('1C TSpersonnel'!$A82&amp;" "&amp;'1C TSpersonnel'!$B82),'1C TSpersonnel'!AB82)</f>
        <v>0</v>
      </c>
      <c r="W92" s="646">
        <f>IF($C92=('1C TSpersonnel'!$A82&amp;" "&amp;'1C TSpersonnel'!$B82),'1C TSpersonnel'!AC82)</f>
        <v>0</v>
      </c>
      <c r="X92" s="646">
        <f>IF($C92=('1C TSpersonnel'!$A82&amp;" "&amp;'1C TSpersonnel'!$B82),'1C TSpersonnel'!AD82)</f>
        <v>0</v>
      </c>
      <c r="Y92" s="646">
        <f>IF($C92=('1C TSpersonnel'!$A82&amp;" "&amp;'1C TSpersonnel'!$B82),'1C TSpersonnel'!AE82)</f>
        <v>0</v>
      </c>
      <c r="Z92" s="646">
        <f>IF($C92=('1C TSpersonnel'!$A82&amp;" "&amp;'1C TSpersonnel'!$B82),'1C TSpersonnel'!AF82)</f>
        <v>0</v>
      </c>
      <c r="AA92" s="646">
        <f>IF($C92=('1C TSpersonnel'!$A82&amp;" "&amp;'1C TSpersonnel'!$B82),'1C TSpersonnel'!AG82)</f>
        <v>0</v>
      </c>
      <c r="AB92" s="646">
        <f>IF($C92=('1C TSpersonnel'!$A82&amp;" "&amp;'1C TSpersonnel'!$B82),'1C TSpersonnel'!AH82)</f>
        <v>0</v>
      </c>
      <c r="AC92" s="646">
        <f>IF($C92=('1C TSpersonnel'!$A82&amp;" "&amp;'1C TSpersonnel'!$B82),'1C TSpersonnel'!AI82)</f>
        <v>0</v>
      </c>
      <c r="AD92" s="646">
        <f>IF($C92=('1C TSpersonnel'!$A82&amp;" "&amp;'1C TSpersonnel'!$B82),'1C TSpersonnel'!AJ82)</f>
        <v>0</v>
      </c>
      <c r="AE92" s="646">
        <f>IF($C92=('1C TSpersonnel'!$A82&amp;" "&amp;'1C TSpersonnel'!$B82),'1C TSpersonnel'!AK82)</f>
        <v>0</v>
      </c>
      <c r="AF92" s="646">
        <f>IF($C92=('1C TSpersonnel'!$A82&amp;" "&amp;'1C TSpersonnel'!$B82),'1C TSpersonnel'!AL82)</f>
        <v>0</v>
      </c>
      <c r="AG92" s="646">
        <f>IF($C92=('1C TSpersonnel'!$A82&amp;" "&amp;'1C TSpersonnel'!$B82),'1C TSpersonnel'!AM82)</f>
        <v>0</v>
      </c>
      <c r="AH92" s="646">
        <f>IF($C92=('1C TSpersonnel'!$A82&amp;" "&amp;'1C TSpersonnel'!$B82),'1C TSpersonnel'!AN82)</f>
        <v>0</v>
      </c>
      <c r="AI92" s="646">
        <f>IF($C92=('1C TSpersonnel'!$A82&amp;" "&amp;'1C TSpersonnel'!$B82),'1C TSpersonnel'!AO82)</f>
        <v>0</v>
      </c>
      <c r="AJ92" s="646">
        <f>IF($C92=('1C TSpersonnel'!$A82&amp;" "&amp;'1C TSpersonnel'!$B82),'1C TSpersonnel'!AP82)</f>
        <v>0</v>
      </c>
      <c r="AK92" s="646">
        <f t="shared" si="30"/>
        <v>0</v>
      </c>
      <c r="AL92" s="646">
        <f t="shared" si="24"/>
        <v>0</v>
      </c>
      <c r="AM92" s="156">
        <f t="shared" si="27"/>
        <v>0</v>
      </c>
      <c r="AN92" s="251">
        <f t="shared" si="28"/>
        <v>0</v>
      </c>
      <c r="AO92" s="154">
        <f t="shared" si="31"/>
        <v>0</v>
      </c>
      <c r="AP92" s="254">
        <f t="shared" si="32"/>
        <v>0</v>
      </c>
      <c r="AQ92" s="260">
        <f t="shared" si="25"/>
        <v>0</v>
      </c>
      <c r="AR92" s="257"/>
      <c r="AS92" s="80"/>
      <c r="AT92" s="27"/>
      <c r="AU92" s="267"/>
      <c r="AV92" s="484"/>
      <c r="AW92" s="484"/>
      <c r="AX92" s="484"/>
      <c r="AY92" s="484"/>
      <c r="AZ92" s="484"/>
    </row>
    <row r="93" spans="1:55" hidden="1">
      <c r="A93" s="159"/>
      <c r="B93" s="168"/>
      <c r="C93" s="22" t="str">
        <f>'1C TSpersonnel'!A83&amp;" "&amp;'1C TSpersonnel'!B83</f>
        <v xml:space="preserve"> </v>
      </c>
      <c r="D93" s="304" t="str">
        <f>IF(E93=0,"",DATEDIF('1C TSpersonnel'!D83,E93,"y"))</f>
        <v/>
      </c>
      <c r="E93" s="71">
        <f>IF(C93&lt;&gt;"",'1C TSpersonnel'!F83,"")</f>
        <v>0</v>
      </c>
      <c r="F93" s="161"/>
      <c r="G93" s="162"/>
      <c r="H93" s="867"/>
      <c r="I93" s="868"/>
      <c r="J93" s="869"/>
      <c r="K93" s="287" t="str">
        <f t="shared" si="29"/>
        <v/>
      </c>
      <c r="L93" s="643">
        <f>IF(AND($K$2="Pôle",C93=('1C TSpersonnel'!A83&amp;" "&amp;'1C TSpersonnel'!B83)),'1C TSpersonnel'!$G83+'1C TSpersonnel'!$H83+'1C TSpersonnel'!$I83+'1C TSpersonnel'!$J83+'1C TSpersonnel'!$N83,'1C TSpersonnel'!$G83+'1C TSpersonnel'!$H83+'1C TSpersonnel'!$I83+'1C TSpersonnel'!$J83+'1C TSpersonnel'!$K83+'1C TSpersonnel'!$L83+'1C TSpersonnel'!$M83+'1C TSpersonnel'!$N83+'1C TSpersonnel'!$O83+'1C TSpersonnel'!$P83+'1C TSpersonnel'!$Q83+'1C TSpersonnel'!$R83)</f>
        <v>0</v>
      </c>
      <c r="M93" s="643">
        <f>IF(AND($K$2="Pôle",C93=('1C TSpersonnel'!A83&amp;" "&amp;'1C TSpersonnel'!B83)),'1C TSpersonnel'!$K83+'1C TSpersonnel'!$L83+'1C TSpersonnel'!$M83,0)</f>
        <v>0</v>
      </c>
      <c r="N93" s="644">
        <f t="shared" si="33"/>
        <v>0</v>
      </c>
      <c r="O93" s="645">
        <f>IF($C93=('1C TSpersonnel'!$A83&amp;" "&amp;'1C TSpersonnel'!$B83),'1C TSpersonnel'!U83)</f>
        <v>0</v>
      </c>
      <c r="P93" s="646">
        <f>IF($C93=('1C TSpersonnel'!$A83&amp;" "&amp;'1C TSpersonnel'!$B83),'1C TSpersonnel'!V83)</f>
        <v>0</v>
      </c>
      <c r="Q93" s="646">
        <f>IF($C93=('1C TSpersonnel'!$A83&amp;" "&amp;'1C TSpersonnel'!$B83),'1C TSpersonnel'!W83)</f>
        <v>0</v>
      </c>
      <c r="R93" s="646">
        <f>IF($C93=('1C TSpersonnel'!$A83&amp;" "&amp;'1C TSpersonnel'!$B83),'1C TSpersonnel'!X83)</f>
        <v>0</v>
      </c>
      <c r="S93" s="646">
        <f>IF($C93=('1C TSpersonnel'!$A83&amp;" "&amp;'1C TSpersonnel'!$B83),'1C TSpersonnel'!Y83)</f>
        <v>0</v>
      </c>
      <c r="T93" s="646">
        <f>IF($C93=('1C TSpersonnel'!$A83&amp;" "&amp;'1C TSpersonnel'!$B83),'1C TSpersonnel'!Z83)</f>
        <v>0</v>
      </c>
      <c r="U93" s="646">
        <f>IF($C93=('1C TSpersonnel'!$A83&amp;" "&amp;'1C TSpersonnel'!$B83),'1C TSpersonnel'!AA83)</f>
        <v>0</v>
      </c>
      <c r="V93" s="646">
        <f>IF($C93=('1C TSpersonnel'!$A83&amp;" "&amp;'1C TSpersonnel'!$B83),'1C TSpersonnel'!AB83)</f>
        <v>0</v>
      </c>
      <c r="W93" s="646">
        <f>IF($C93=('1C TSpersonnel'!$A83&amp;" "&amp;'1C TSpersonnel'!$B83),'1C TSpersonnel'!AC83)</f>
        <v>0</v>
      </c>
      <c r="X93" s="646">
        <f>IF($C93=('1C TSpersonnel'!$A83&amp;" "&amp;'1C TSpersonnel'!$B83),'1C TSpersonnel'!AD83)</f>
        <v>0</v>
      </c>
      <c r="Y93" s="646">
        <f>IF($C93=('1C TSpersonnel'!$A83&amp;" "&amp;'1C TSpersonnel'!$B83),'1C TSpersonnel'!AE83)</f>
        <v>0</v>
      </c>
      <c r="Z93" s="646">
        <f>IF($C93=('1C TSpersonnel'!$A83&amp;" "&amp;'1C TSpersonnel'!$B83),'1C TSpersonnel'!AF83)</f>
        <v>0</v>
      </c>
      <c r="AA93" s="646">
        <f>IF($C93=('1C TSpersonnel'!$A83&amp;" "&amp;'1C TSpersonnel'!$B83),'1C TSpersonnel'!AG83)</f>
        <v>0</v>
      </c>
      <c r="AB93" s="646">
        <f>IF($C93=('1C TSpersonnel'!$A83&amp;" "&amp;'1C TSpersonnel'!$B83),'1C TSpersonnel'!AH83)</f>
        <v>0</v>
      </c>
      <c r="AC93" s="646">
        <f>IF($C93=('1C TSpersonnel'!$A83&amp;" "&amp;'1C TSpersonnel'!$B83),'1C TSpersonnel'!AI83)</f>
        <v>0</v>
      </c>
      <c r="AD93" s="646">
        <f>IF($C93=('1C TSpersonnel'!$A83&amp;" "&amp;'1C TSpersonnel'!$B83),'1C TSpersonnel'!AJ83)</f>
        <v>0</v>
      </c>
      <c r="AE93" s="646">
        <f>IF($C93=('1C TSpersonnel'!$A83&amp;" "&amp;'1C TSpersonnel'!$B83),'1C TSpersonnel'!AK83)</f>
        <v>0</v>
      </c>
      <c r="AF93" s="646">
        <f>IF($C93=('1C TSpersonnel'!$A83&amp;" "&amp;'1C TSpersonnel'!$B83),'1C TSpersonnel'!AL83)</f>
        <v>0</v>
      </c>
      <c r="AG93" s="646">
        <f>IF($C93=('1C TSpersonnel'!$A83&amp;" "&amp;'1C TSpersonnel'!$B83),'1C TSpersonnel'!AM83)</f>
        <v>0</v>
      </c>
      <c r="AH93" s="646">
        <f>IF($C93=('1C TSpersonnel'!$A83&amp;" "&amp;'1C TSpersonnel'!$B83),'1C TSpersonnel'!AN83)</f>
        <v>0</v>
      </c>
      <c r="AI93" s="646">
        <f>IF($C93=('1C TSpersonnel'!$A83&amp;" "&amp;'1C TSpersonnel'!$B83),'1C TSpersonnel'!AO83)</f>
        <v>0</v>
      </c>
      <c r="AJ93" s="646">
        <f>IF($C93=('1C TSpersonnel'!$A83&amp;" "&amp;'1C TSpersonnel'!$B83),'1C TSpersonnel'!AP83)</f>
        <v>0</v>
      </c>
      <c r="AK93" s="646">
        <f t="shared" si="30"/>
        <v>0</v>
      </c>
      <c r="AL93" s="646">
        <f t="shared" si="24"/>
        <v>0</v>
      </c>
      <c r="AM93" s="156">
        <f t="shared" si="27"/>
        <v>0</v>
      </c>
      <c r="AN93" s="251">
        <f t="shared" si="28"/>
        <v>0</v>
      </c>
      <c r="AO93" s="154">
        <f t="shared" si="31"/>
        <v>0</v>
      </c>
      <c r="AP93" s="254">
        <f t="shared" si="32"/>
        <v>0</v>
      </c>
      <c r="AQ93" s="260">
        <f t="shared" si="25"/>
        <v>0</v>
      </c>
      <c r="AR93" s="257"/>
      <c r="AS93" s="80"/>
      <c r="AT93" s="27"/>
      <c r="AU93" s="267"/>
      <c r="AV93" s="484"/>
      <c r="AW93" s="484"/>
      <c r="AX93" s="484"/>
      <c r="AY93" s="484"/>
      <c r="AZ93" s="484"/>
    </row>
    <row r="94" spans="1:55" hidden="1">
      <c r="A94" s="159"/>
      <c r="B94" s="168"/>
      <c r="C94" s="22" t="str">
        <f>'1C TSpersonnel'!A84&amp;" "&amp;'1C TSpersonnel'!B84</f>
        <v xml:space="preserve"> </v>
      </c>
      <c r="D94" s="304" t="str">
        <f>IF(E94=0,"",DATEDIF('1C TSpersonnel'!D84,E94,"y"))</f>
        <v/>
      </c>
      <c r="E94" s="71">
        <f>IF(C94&lt;&gt;"",'1C TSpersonnel'!F84,"")</f>
        <v>0</v>
      </c>
      <c r="F94" s="161"/>
      <c r="G94" s="162"/>
      <c r="H94" s="867"/>
      <c r="I94" s="868"/>
      <c r="J94" s="869"/>
      <c r="K94" s="287" t="str">
        <f t="shared" si="29"/>
        <v/>
      </c>
      <c r="L94" s="643">
        <f>IF(AND($K$2="Pôle",C94=('1C TSpersonnel'!A84&amp;" "&amp;'1C TSpersonnel'!B84)),'1C TSpersonnel'!$G84+'1C TSpersonnel'!$H84+'1C TSpersonnel'!$I84+'1C TSpersonnel'!$J84+'1C TSpersonnel'!$N84,'1C TSpersonnel'!$G84+'1C TSpersonnel'!$H84+'1C TSpersonnel'!$I84+'1C TSpersonnel'!$J84+'1C TSpersonnel'!$K84+'1C TSpersonnel'!$L84+'1C TSpersonnel'!$M84+'1C TSpersonnel'!$N84+'1C TSpersonnel'!$O84+'1C TSpersonnel'!$P84+'1C TSpersonnel'!$Q84+'1C TSpersonnel'!$R84)</f>
        <v>0</v>
      </c>
      <c r="M94" s="643">
        <f>IF(AND($K$2="Pôle",C94=('1C TSpersonnel'!A84&amp;" "&amp;'1C TSpersonnel'!B84)),'1C TSpersonnel'!$K84+'1C TSpersonnel'!$L84+'1C TSpersonnel'!$M84,0)</f>
        <v>0</v>
      </c>
      <c r="N94" s="644">
        <f t="shared" si="33"/>
        <v>0</v>
      </c>
      <c r="O94" s="645">
        <f>IF($C94=('1C TSpersonnel'!$A84&amp;" "&amp;'1C TSpersonnel'!$B84),'1C TSpersonnel'!U84)</f>
        <v>0</v>
      </c>
      <c r="P94" s="646">
        <f>IF($C94=('1C TSpersonnel'!$A84&amp;" "&amp;'1C TSpersonnel'!$B84),'1C TSpersonnel'!V84)</f>
        <v>0</v>
      </c>
      <c r="Q94" s="646">
        <f>IF($C94=('1C TSpersonnel'!$A84&amp;" "&amp;'1C TSpersonnel'!$B84),'1C TSpersonnel'!W84)</f>
        <v>0</v>
      </c>
      <c r="R94" s="646">
        <f>IF($C94=('1C TSpersonnel'!$A84&amp;" "&amp;'1C TSpersonnel'!$B84),'1C TSpersonnel'!X84)</f>
        <v>0</v>
      </c>
      <c r="S94" s="646">
        <f>IF($C94=('1C TSpersonnel'!$A84&amp;" "&amp;'1C TSpersonnel'!$B84),'1C TSpersonnel'!Y84)</f>
        <v>0</v>
      </c>
      <c r="T94" s="646">
        <f>IF($C94=('1C TSpersonnel'!$A84&amp;" "&amp;'1C TSpersonnel'!$B84),'1C TSpersonnel'!Z84)</f>
        <v>0</v>
      </c>
      <c r="U94" s="646">
        <f>IF($C94=('1C TSpersonnel'!$A84&amp;" "&amp;'1C TSpersonnel'!$B84),'1C TSpersonnel'!AA84)</f>
        <v>0</v>
      </c>
      <c r="V94" s="646">
        <f>IF($C94=('1C TSpersonnel'!$A84&amp;" "&amp;'1C TSpersonnel'!$B84),'1C TSpersonnel'!AB84)</f>
        <v>0</v>
      </c>
      <c r="W94" s="646">
        <f>IF($C94=('1C TSpersonnel'!$A84&amp;" "&amp;'1C TSpersonnel'!$B84),'1C TSpersonnel'!AC84)</f>
        <v>0</v>
      </c>
      <c r="X94" s="646">
        <f>IF($C94=('1C TSpersonnel'!$A84&amp;" "&amp;'1C TSpersonnel'!$B84),'1C TSpersonnel'!AD84)</f>
        <v>0</v>
      </c>
      <c r="Y94" s="646">
        <f>IF($C94=('1C TSpersonnel'!$A84&amp;" "&amp;'1C TSpersonnel'!$B84),'1C TSpersonnel'!AE84)</f>
        <v>0</v>
      </c>
      <c r="Z94" s="646">
        <f>IF($C94=('1C TSpersonnel'!$A84&amp;" "&amp;'1C TSpersonnel'!$B84),'1C TSpersonnel'!AF84)</f>
        <v>0</v>
      </c>
      <c r="AA94" s="646">
        <f>IF($C94=('1C TSpersonnel'!$A84&amp;" "&amp;'1C TSpersonnel'!$B84),'1C TSpersonnel'!AG84)</f>
        <v>0</v>
      </c>
      <c r="AB94" s="646">
        <f>IF($C94=('1C TSpersonnel'!$A84&amp;" "&amp;'1C TSpersonnel'!$B84),'1C TSpersonnel'!AH84)</f>
        <v>0</v>
      </c>
      <c r="AC94" s="646">
        <f>IF($C94=('1C TSpersonnel'!$A84&amp;" "&amp;'1C TSpersonnel'!$B84),'1C TSpersonnel'!AI84)</f>
        <v>0</v>
      </c>
      <c r="AD94" s="646">
        <f>IF($C94=('1C TSpersonnel'!$A84&amp;" "&amp;'1C TSpersonnel'!$B84),'1C TSpersonnel'!AJ84)</f>
        <v>0</v>
      </c>
      <c r="AE94" s="646">
        <f>IF($C94=('1C TSpersonnel'!$A84&amp;" "&amp;'1C TSpersonnel'!$B84),'1C TSpersonnel'!AK84)</f>
        <v>0</v>
      </c>
      <c r="AF94" s="646">
        <f>IF($C94=('1C TSpersonnel'!$A84&amp;" "&amp;'1C TSpersonnel'!$B84),'1C TSpersonnel'!AL84)</f>
        <v>0</v>
      </c>
      <c r="AG94" s="646">
        <f>IF($C94=('1C TSpersonnel'!$A84&amp;" "&amp;'1C TSpersonnel'!$B84),'1C TSpersonnel'!AM84)</f>
        <v>0</v>
      </c>
      <c r="AH94" s="646">
        <f>IF($C94=('1C TSpersonnel'!$A84&amp;" "&amp;'1C TSpersonnel'!$B84),'1C TSpersonnel'!AN84)</f>
        <v>0</v>
      </c>
      <c r="AI94" s="646">
        <f>IF($C94=('1C TSpersonnel'!$A84&amp;" "&amp;'1C TSpersonnel'!$B84),'1C TSpersonnel'!AO84)</f>
        <v>0</v>
      </c>
      <c r="AJ94" s="646">
        <f>IF($C94=('1C TSpersonnel'!$A84&amp;" "&amp;'1C TSpersonnel'!$B84),'1C TSpersonnel'!AP84)</f>
        <v>0</v>
      </c>
      <c r="AK94" s="646">
        <f t="shared" si="30"/>
        <v>0</v>
      </c>
      <c r="AL94" s="646">
        <f t="shared" si="24"/>
        <v>0</v>
      </c>
      <c r="AM94" s="156">
        <f t="shared" si="27"/>
        <v>0</v>
      </c>
      <c r="AN94" s="251">
        <f t="shared" si="28"/>
        <v>0</v>
      </c>
      <c r="AO94" s="154">
        <f t="shared" si="31"/>
        <v>0</v>
      </c>
      <c r="AP94" s="254">
        <f t="shared" si="32"/>
        <v>0</v>
      </c>
      <c r="AQ94" s="260">
        <f t="shared" si="25"/>
        <v>0</v>
      </c>
      <c r="AR94" s="257"/>
      <c r="AS94" s="80"/>
      <c r="AT94" s="27"/>
      <c r="AU94" s="267"/>
      <c r="AV94" s="484"/>
      <c r="AW94" s="484"/>
      <c r="AX94" s="484"/>
      <c r="AY94" s="484"/>
      <c r="AZ94" s="484"/>
    </row>
    <row r="95" spans="1:55" hidden="1">
      <c r="A95" s="159"/>
      <c r="B95" s="168"/>
      <c r="C95" s="22" t="str">
        <f>'1C TSpersonnel'!A85&amp;" "&amp;'1C TSpersonnel'!B85</f>
        <v xml:space="preserve"> </v>
      </c>
      <c r="D95" s="304" t="str">
        <f>IF(E95=0,"",DATEDIF('1C TSpersonnel'!D85,E95,"y"))</f>
        <v/>
      </c>
      <c r="E95" s="71">
        <f>IF(C95&lt;&gt;"",'1C TSpersonnel'!F85,"")</f>
        <v>0</v>
      </c>
      <c r="F95" s="161"/>
      <c r="G95" s="162"/>
      <c r="H95" s="867"/>
      <c r="I95" s="868"/>
      <c r="J95" s="869"/>
      <c r="K95" s="287" t="str">
        <f t="shared" si="29"/>
        <v/>
      </c>
      <c r="L95" s="643">
        <f>IF(AND($K$2="Pôle",C95=('1C TSpersonnel'!A85&amp;" "&amp;'1C TSpersonnel'!B85)),'1C TSpersonnel'!$G85+'1C TSpersonnel'!$H85+'1C TSpersonnel'!$I85+'1C TSpersonnel'!$J85+'1C TSpersonnel'!$N85,'1C TSpersonnel'!$G85+'1C TSpersonnel'!$H85+'1C TSpersonnel'!$I85+'1C TSpersonnel'!$J85+'1C TSpersonnel'!$K85+'1C TSpersonnel'!$L85+'1C TSpersonnel'!$M85+'1C TSpersonnel'!$N85+'1C TSpersonnel'!$O85+'1C TSpersonnel'!$P85+'1C TSpersonnel'!$Q85+'1C TSpersonnel'!$R85)</f>
        <v>0</v>
      </c>
      <c r="M95" s="643">
        <f>IF(AND($K$2="Pôle",C95=('1C TSpersonnel'!A85&amp;" "&amp;'1C TSpersonnel'!B85)),'1C TSpersonnel'!$K85+'1C TSpersonnel'!$L85+'1C TSpersonnel'!$M85,0)</f>
        <v>0</v>
      </c>
      <c r="N95" s="644">
        <f t="shared" si="33"/>
        <v>0</v>
      </c>
      <c r="O95" s="645">
        <f>IF($C95=('1C TSpersonnel'!$A85&amp;" "&amp;'1C TSpersonnel'!$B85),'1C TSpersonnel'!U85)</f>
        <v>0</v>
      </c>
      <c r="P95" s="646">
        <f>IF($C95=('1C TSpersonnel'!$A85&amp;" "&amp;'1C TSpersonnel'!$B85),'1C TSpersonnel'!V85)</f>
        <v>0</v>
      </c>
      <c r="Q95" s="646">
        <f>IF($C95=('1C TSpersonnel'!$A85&amp;" "&amp;'1C TSpersonnel'!$B85),'1C TSpersonnel'!W85)</f>
        <v>0</v>
      </c>
      <c r="R95" s="646">
        <f>IF($C95=('1C TSpersonnel'!$A85&amp;" "&amp;'1C TSpersonnel'!$B85),'1C TSpersonnel'!X85)</f>
        <v>0</v>
      </c>
      <c r="S95" s="646">
        <f>IF($C95=('1C TSpersonnel'!$A85&amp;" "&amp;'1C TSpersonnel'!$B85),'1C TSpersonnel'!Y85)</f>
        <v>0</v>
      </c>
      <c r="T95" s="646">
        <f>IF($C95=('1C TSpersonnel'!$A85&amp;" "&amp;'1C TSpersonnel'!$B85),'1C TSpersonnel'!Z85)</f>
        <v>0</v>
      </c>
      <c r="U95" s="646">
        <f>IF($C95=('1C TSpersonnel'!$A85&amp;" "&amp;'1C TSpersonnel'!$B85),'1C TSpersonnel'!AA85)</f>
        <v>0</v>
      </c>
      <c r="V95" s="646">
        <f>IF($C95=('1C TSpersonnel'!$A85&amp;" "&amp;'1C TSpersonnel'!$B85),'1C TSpersonnel'!AB85)</f>
        <v>0</v>
      </c>
      <c r="W95" s="646">
        <f>IF($C95=('1C TSpersonnel'!$A85&amp;" "&amp;'1C TSpersonnel'!$B85),'1C TSpersonnel'!AC85)</f>
        <v>0</v>
      </c>
      <c r="X95" s="646">
        <f>IF($C95=('1C TSpersonnel'!$A85&amp;" "&amp;'1C TSpersonnel'!$B85),'1C TSpersonnel'!AD85)</f>
        <v>0</v>
      </c>
      <c r="Y95" s="646">
        <f>IF($C95=('1C TSpersonnel'!$A85&amp;" "&amp;'1C TSpersonnel'!$B85),'1C TSpersonnel'!AE85)</f>
        <v>0</v>
      </c>
      <c r="Z95" s="646">
        <f>IF($C95=('1C TSpersonnel'!$A85&amp;" "&amp;'1C TSpersonnel'!$B85),'1C TSpersonnel'!AF85)</f>
        <v>0</v>
      </c>
      <c r="AA95" s="646">
        <f>IF($C95=('1C TSpersonnel'!$A85&amp;" "&amp;'1C TSpersonnel'!$B85),'1C TSpersonnel'!AG85)</f>
        <v>0</v>
      </c>
      <c r="AB95" s="646">
        <f>IF($C95=('1C TSpersonnel'!$A85&amp;" "&amp;'1C TSpersonnel'!$B85),'1C TSpersonnel'!AH85)</f>
        <v>0</v>
      </c>
      <c r="AC95" s="646">
        <f>IF($C95=('1C TSpersonnel'!$A85&amp;" "&amp;'1C TSpersonnel'!$B85),'1C TSpersonnel'!AI85)</f>
        <v>0</v>
      </c>
      <c r="AD95" s="646">
        <f>IF($C95=('1C TSpersonnel'!$A85&amp;" "&amp;'1C TSpersonnel'!$B85),'1C TSpersonnel'!AJ85)</f>
        <v>0</v>
      </c>
      <c r="AE95" s="646">
        <f>IF($C95=('1C TSpersonnel'!$A85&amp;" "&amp;'1C TSpersonnel'!$B85),'1C TSpersonnel'!AK85)</f>
        <v>0</v>
      </c>
      <c r="AF95" s="646">
        <f>IF($C95=('1C TSpersonnel'!$A85&amp;" "&amp;'1C TSpersonnel'!$B85),'1C TSpersonnel'!AL85)</f>
        <v>0</v>
      </c>
      <c r="AG95" s="646">
        <f>IF($C95=('1C TSpersonnel'!$A85&amp;" "&amp;'1C TSpersonnel'!$B85),'1C TSpersonnel'!AM85)</f>
        <v>0</v>
      </c>
      <c r="AH95" s="646">
        <f>IF($C95=('1C TSpersonnel'!$A85&amp;" "&amp;'1C TSpersonnel'!$B85),'1C TSpersonnel'!AN85)</f>
        <v>0</v>
      </c>
      <c r="AI95" s="646">
        <f>IF($C95=('1C TSpersonnel'!$A85&amp;" "&amp;'1C TSpersonnel'!$B85),'1C TSpersonnel'!AO85)</f>
        <v>0</v>
      </c>
      <c r="AJ95" s="646">
        <f>IF($C95=('1C TSpersonnel'!$A85&amp;" "&amp;'1C TSpersonnel'!$B85),'1C TSpersonnel'!AP85)</f>
        <v>0</v>
      </c>
      <c r="AK95" s="646">
        <f t="shared" si="30"/>
        <v>0</v>
      </c>
      <c r="AL95" s="646">
        <f t="shared" si="24"/>
        <v>0</v>
      </c>
      <c r="AM95" s="156">
        <f t="shared" si="27"/>
        <v>0</v>
      </c>
      <c r="AN95" s="251">
        <f t="shared" si="28"/>
        <v>0</v>
      </c>
      <c r="AO95" s="154">
        <f t="shared" si="31"/>
        <v>0</v>
      </c>
      <c r="AP95" s="254">
        <f t="shared" si="32"/>
        <v>0</v>
      </c>
      <c r="AQ95" s="260">
        <f t="shared" si="25"/>
        <v>0</v>
      </c>
      <c r="AR95" s="257"/>
      <c r="AS95" s="80"/>
      <c r="AT95" s="27"/>
      <c r="AU95" s="267"/>
      <c r="AV95" s="484"/>
      <c r="AW95" s="484"/>
      <c r="AX95" s="484"/>
      <c r="AY95" s="484"/>
      <c r="AZ95" s="484"/>
    </row>
    <row r="96" spans="1:55" hidden="1">
      <c r="A96" s="159"/>
      <c r="B96" s="168"/>
      <c r="C96" s="22" t="str">
        <f>'1C TSpersonnel'!A86&amp;" "&amp;'1C TSpersonnel'!B86</f>
        <v xml:space="preserve"> </v>
      </c>
      <c r="D96" s="304" t="str">
        <f>IF(E96=0,"",DATEDIF('1C TSpersonnel'!D86,E96,"y"))</f>
        <v/>
      </c>
      <c r="E96" s="71">
        <f>IF(C96&lt;&gt;"",'1C TSpersonnel'!F86,"")</f>
        <v>0</v>
      </c>
      <c r="F96" s="161"/>
      <c r="G96" s="162"/>
      <c r="H96" s="867"/>
      <c r="I96" s="868"/>
      <c r="J96" s="869"/>
      <c r="K96" s="287" t="str">
        <f t="shared" si="29"/>
        <v/>
      </c>
      <c r="L96" s="643">
        <f>IF(AND($K$2="Pôle",C96=('1C TSpersonnel'!A86&amp;" "&amp;'1C TSpersonnel'!B86)),'1C TSpersonnel'!$G86+'1C TSpersonnel'!$H86+'1C TSpersonnel'!$I86+'1C TSpersonnel'!$J86+'1C TSpersonnel'!$N86,'1C TSpersonnel'!$G86+'1C TSpersonnel'!$H86+'1C TSpersonnel'!$I86+'1C TSpersonnel'!$J86+'1C TSpersonnel'!$K86+'1C TSpersonnel'!$L86+'1C TSpersonnel'!$M86+'1C TSpersonnel'!$N86+'1C TSpersonnel'!$O86+'1C TSpersonnel'!$P86+'1C TSpersonnel'!$Q86+'1C TSpersonnel'!$R86)</f>
        <v>0</v>
      </c>
      <c r="M96" s="643">
        <f>IF(AND($K$2="Pôle",C96=('1C TSpersonnel'!A86&amp;" "&amp;'1C TSpersonnel'!B86)),'1C TSpersonnel'!$K86+'1C TSpersonnel'!$L86+'1C TSpersonnel'!$M86,0)</f>
        <v>0</v>
      </c>
      <c r="N96" s="644">
        <f t="shared" si="33"/>
        <v>0</v>
      </c>
      <c r="O96" s="645">
        <f>IF($C96=('1C TSpersonnel'!$A86&amp;" "&amp;'1C TSpersonnel'!$B86),'1C TSpersonnel'!U86)</f>
        <v>0</v>
      </c>
      <c r="P96" s="646">
        <f>IF($C96=('1C TSpersonnel'!$A86&amp;" "&amp;'1C TSpersonnel'!$B86),'1C TSpersonnel'!V86)</f>
        <v>0</v>
      </c>
      <c r="Q96" s="646">
        <f>IF($C96=('1C TSpersonnel'!$A86&amp;" "&amp;'1C TSpersonnel'!$B86),'1C TSpersonnel'!W86)</f>
        <v>0</v>
      </c>
      <c r="R96" s="646">
        <f>IF($C96=('1C TSpersonnel'!$A86&amp;" "&amp;'1C TSpersonnel'!$B86),'1C TSpersonnel'!X86)</f>
        <v>0</v>
      </c>
      <c r="S96" s="646">
        <f>IF($C96=('1C TSpersonnel'!$A86&amp;" "&amp;'1C TSpersonnel'!$B86),'1C TSpersonnel'!Y86)</f>
        <v>0</v>
      </c>
      <c r="T96" s="646">
        <f>IF($C96=('1C TSpersonnel'!$A86&amp;" "&amp;'1C TSpersonnel'!$B86),'1C TSpersonnel'!Z86)</f>
        <v>0</v>
      </c>
      <c r="U96" s="646">
        <f>IF($C96=('1C TSpersonnel'!$A86&amp;" "&amp;'1C TSpersonnel'!$B86),'1C TSpersonnel'!AA86)</f>
        <v>0</v>
      </c>
      <c r="V96" s="646">
        <f>IF($C96=('1C TSpersonnel'!$A86&amp;" "&amp;'1C TSpersonnel'!$B86),'1C TSpersonnel'!AB86)</f>
        <v>0</v>
      </c>
      <c r="W96" s="646">
        <f>IF($C96=('1C TSpersonnel'!$A86&amp;" "&amp;'1C TSpersonnel'!$B86),'1C TSpersonnel'!AC86)</f>
        <v>0</v>
      </c>
      <c r="X96" s="646">
        <f>IF($C96=('1C TSpersonnel'!$A86&amp;" "&amp;'1C TSpersonnel'!$B86),'1C TSpersonnel'!AD86)</f>
        <v>0</v>
      </c>
      <c r="Y96" s="646">
        <f>IF($C96=('1C TSpersonnel'!$A86&amp;" "&amp;'1C TSpersonnel'!$B86),'1C TSpersonnel'!AE86)</f>
        <v>0</v>
      </c>
      <c r="Z96" s="646">
        <f>IF($C96=('1C TSpersonnel'!$A86&amp;" "&amp;'1C TSpersonnel'!$B86),'1C TSpersonnel'!AF86)</f>
        <v>0</v>
      </c>
      <c r="AA96" s="646">
        <f>IF($C96=('1C TSpersonnel'!$A86&amp;" "&amp;'1C TSpersonnel'!$B86),'1C TSpersonnel'!AG86)</f>
        <v>0</v>
      </c>
      <c r="AB96" s="646">
        <f>IF($C96=('1C TSpersonnel'!$A86&amp;" "&amp;'1C TSpersonnel'!$B86),'1C TSpersonnel'!AH86)</f>
        <v>0</v>
      </c>
      <c r="AC96" s="646">
        <f>IF($C96=('1C TSpersonnel'!$A86&amp;" "&amp;'1C TSpersonnel'!$B86),'1C TSpersonnel'!AI86)</f>
        <v>0</v>
      </c>
      <c r="AD96" s="646">
        <f>IF($C96=('1C TSpersonnel'!$A86&amp;" "&amp;'1C TSpersonnel'!$B86),'1C TSpersonnel'!AJ86)</f>
        <v>0</v>
      </c>
      <c r="AE96" s="646">
        <f>IF($C96=('1C TSpersonnel'!$A86&amp;" "&amp;'1C TSpersonnel'!$B86),'1C TSpersonnel'!AK86)</f>
        <v>0</v>
      </c>
      <c r="AF96" s="646">
        <f>IF($C96=('1C TSpersonnel'!$A86&amp;" "&amp;'1C TSpersonnel'!$B86),'1C TSpersonnel'!AL86)</f>
        <v>0</v>
      </c>
      <c r="AG96" s="646">
        <f>IF($C96=('1C TSpersonnel'!$A86&amp;" "&amp;'1C TSpersonnel'!$B86),'1C TSpersonnel'!AM86)</f>
        <v>0</v>
      </c>
      <c r="AH96" s="646">
        <f>IF($C96=('1C TSpersonnel'!$A86&amp;" "&amp;'1C TSpersonnel'!$B86),'1C TSpersonnel'!AN86)</f>
        <v>0</v>
      </c>
      <c r="AI96" s="646">
        <f>IF($C96=('1C TSpersonnel'!$A86&amp;" "&amp;'1C TSpersonnel'!$B86),'1C TSpersonnel'!AO86)</f>
        <v>0</v>
      </c>
      <c r="AJ96" s="646">
        <f>IF($C96=('1C TSpersonnel'!$A86&amp;" "&amp;'1C TSpersonnel'!$B86),'1C TSpersonnel'!AP86)</f>
        <v>0</v>
      </c>
      <c r="AK96" s="646">
        <f t="shared" si="30"/>
        <v>0</v>
      </c>
      <c r="AL96" s="646">
        <f t="shared" si="24"/>
        <v>0</v>
      </c>
      <c r="AM96" s="156">
        <f t="shared" si="27"/>
        <v>0</v>
      </c>
      <c r="AN96" s="251">
        <f t="shared" si="28"/>
        <v>0</v>
      </c>
      <c r="AO96" s="154">
        <f t="shared" si="31"/>
        <v>0</v>
      </c>
      <c r="AP96" s="254">
        <f t="shared" si="32"/>
        <v>0</v>
      </c>
      <c r="AQ96" s="260">
        <f t="shared" si="25"/>
        <v>0</v>
      </c>
      <c r="AR96" s="257"/>
      <c r="AS96" s="80"/>
      <c r="AT96" s="27"/>
      <c r="AU96" s="267"/>
      <c r="AV96" s="484"/>
      <c r="AW96" s="484"/>
      <c r="AX96" s="484"/>
      <c r="AY96" s="484"/>
      <c r="AZ96" s="484"/>
    </row>
    <row r="97" spans="1:55" hidden="1">
      <c r="A97" s="159"/>
      <c r="B97" s="168"/>
      <c r="C97" s="22" t="str">
        <f>'1C TSpersonnel'!A87&amp;" "&amp;'1C TSpersonnel'!B87</f>
        <v xml:space="preserve"> </v>
      </c>
      <c r="D97" s="304" t="str">
        <f>IF(E97=0,"",DATEDIF('1C TSpersonnel'!D87,E97,"y"))</f>
        <v/>
      </c>
      <c r="E97" s="71">
        <f>IF(C97&lt;&gt;"",'1C TSpersonnel'!F87,"")</f>
        <v>0</v>
      </c>
      <c r="F97" s="161"/>
      <c r="G97" s="162"/>
      <c r="H97" s="867"/>
      <c r="I97" s="868"/>
      <c r="J97" s="869"/>
      <c r="K97" s="287" t="str">
        <f t="shared" si="29"/>
        <v/>
      </c>
      <c r="L97" s="643">
        <f>IF(AND($K$2="Pôle",C97=('1C TSpersonnel'!A87&amp;" "&amp;'1C TSpersonnel'!B87)),'1C TSpersonnel'!$G87+'1C TSpersonnel'!$H87+'1C TSpersonnel'!$I87+'1C TSpersonnel'!$J87+'1C TSpersonnel'!$N87,'1C TSpersonnel'!$G87+'1C TSpersonnel'!$H87+'1C TSpersonnel'!$I87+'1C TSpersonnel'!$J87+'1C TSpersonnel'!$K87+'1C TSpersonnel'!$L87+'1C TSpersonnel'!$M87+'1C TSpersonnel'!$N87+'1C TSpersonnel'!$O87+'1C TSpersonnel'!$P87+'1C TSpersonnel'!$Q87+'1C TSpersonnel'!$R87)</f>
        <v>0</v>
      </c>
      <c r="M97" s="643">
        <f>IF(AND($K$2="Pôle",C97=('1C TSpersonnel'!A87&amp;" "&amp;'1C TSpersonnel'!B87)),'1C TSpersonnel'!$K87+'1C TSpersonnel'!$L87+'1C TSpersonnel'!$M87,0)</f>
        <v>0</v>
      </c>
      <c r="N97" s="644">
        <f t="shared" si="33"/>
        <v>0</v>
      </c>
      <c r="O97" s="645">
        <f>IF($C97=('1C TSpersonnel'!$A87&amp;" "&amp;'1C TSpersonnel'!$B87),'1C TSpersonnel'!U87)</f>
        <v>0</v>
      </c>
      <c r="P97" s="646">
        <f>IF($C97=('1C TSpersonnel'!$A87&amp;" "&amp;'1C TSpersonnel'!$B87),'1C TSpersonnel'!V87)</f>
        <v>0</v>
      </c>
      <c r="Q97" s="646">
        <f>IF($C97=('1C TSpersonnel'!$A87&amp;" "&amp;'1C TSpersonnel'!$B87),'1C TSpersonnel'!W87)</f>
        <v>0</v>
      </c>
      <c r="R97" s="646">
        <f>IF($C97=('1C TSpersonnel'!$A87&amp;" "&amp;'1C TSpersonnel'!$B87),'1C TSpersonnel'!X87)</f>
        <v>0</v>
      </c>
      <c r="S97" s="646">
        <f>IF($C97=('1C TSpersonnel'!$A87&amp;" "&amp;'1C TSpersonnel'!$B87),'1C TSpersonnel'!Y87)</f>
        <v>0</v>
      </c>
      <c r="T97" s="646">
        <f>IF($C97=('1C TSpersonnel'!$A87&amp;" "&amp;'1C TSpersonnel'!$B87),'1C TSpersonnel'!Z87)</f>
        <v>0</v>
      </c>
      <c r="U97" s="646">
        <f>IF($C97=('1C TSpersonnel'!$A87&amp;" "&amp;'1C TSpersonnel'!$B87),'1C TSpersonnel'!AA87)</f>
        <v>0</v>
      </c>
      <c r="V97" s="646">
        <f>IF($C97=('1C TSpersonnel'!$A87&amp;" "&amp;'1C TSpersonnel'!$B87),'1C TSpersonnel'!AB87)</f>
        <v>0</v>
      </c>
      <c r="W97" s="646">
        <f>IF($C97=('1C TSpersonnel'!$A87&amp;" "&amp;'1C TSpersonnel'!$B87),'1C TSpersonnel'!AC87)</f>
        <v>0</v>
      </c>
      <c r="X97" s="646">
        <f>IF($C97=('1C TSpersonnel'!$A87&amp;" "&amp;'1C TSpersonnel'!$B87),'1C TSpersonnel'!AD87)</f>
        <v>0</v>
      </c>
      <c r="Y97" s="646">
        <f>IF($C97=('1C TSpersonnel'!$A87&amp;" "&amp;'1C TSpersonnel'!$B87),'1C TSpersonnel'!AE87)</f>
        <v>0</v>
      </c>
      <c r="Z97" s="646">
        <f>IF($C97=('1C TSpersonnel'!$A87&amp;" "&amp;'1C TSpersonnel'!$B87),'1C TSpersonnel'!AF87)</f>
        <v>0</v>
      </c>
      <c r="AA97" s="646">
        <f>IF($C97=('1C TSpersonnel'!$A87&amp;" "&amp;'1C TSpersonnel'!$B87),'1C TSpersonnel'!AG87)</f>
        <v>0</v>
      </c>
      <c r="AB97" s="646">
        <f>IF($C97=('1C TSpersonnel'!$A87&amp;" "&amp;'1C TSpersonnel'!$B87),'1C TSpersonnel'!AH87)</f>
        <v>0</v>
      </c>
      <c r="AC97" s="646">
        <f>IF($C97=('1C TSpersonnel'!$A87&amp;" "&amp;'1C TSpersonnel'!$B87),'1C TSpersonnel'!AI87)</f>
        <v>0</v>
      </c>
      <c r="AD97" s="646">
        <f>IF($C97=('1C TSpersonnel'!$A87&amp;" "&amp;'1C TSpersonnel'!$B87),'1C TSpersonnel'!AJ87)</f>
        <v>0</v>
      </c>
      <c r="AE97" s="646">
        <f>IF($C97=('1C TSpersonnel'!$A87&amp;" "&amp;'1C TSpersonnel'!$B87),'1C TSpersonnel'!AK87)</f>
        <v>0</v>
      </c>
      <c r="AF97" s="646">
        <f>IF($C97=('1C TSpersonnel'!$A87&amp;" "&amp;'1C TSpersonnel'!$B87),'1C TSpersonnel'!AL87)</f>
        <v>0</v>
      </c>
      <c r="AG97" s="646">
        <f>IF($C97=('1C TSpersonnel'!$A87&amp;" "&amp;'1C TSpersonnel'!$B87),'1C TSpersonnel'!AM87)</f>
        <v>0</v>
      </c>
      <c r="AH97" s="646">
        <f>IF($C97=('1C TSpersonnel'!$A87&amp;" "&amp;'1C TSpersonnel'!$B87),'1C TSpersonnel'!AN87)</f>
        <v>0</v>
      </c>
      <c r="AI97" s="646">
        <f>IF($C97=('1C TSpersonnel'!$A87&amp;" "&amp;'1C TSpersonnel'!$B87),'1C TSpersonnel'!AO87)</f>
        <v>0</v>
      </c>
      <c r="AJ97" s="646">
        <f>IF($C97=('1C TSpersonnel'!$A87&amp;" "&amp;'1C TSpersonnel'!$B87),'1C TSpersonnel'!AP87)</f>
        <v>0</v>
      </c>
      <c r="AK97" s="646">
        <f t="shared" si="30"/>
        <v>0</v>
      </c>
      <c r="AL97" s="646">
        <f t="shared" si="24"/>
        <v>0</v>
      </c>
      <c r="AM97" s="156">
        <f t="shared" si="27"/>
        <v>0</v>
      </c>
      <c r="AN97" s="251">
        <f t="shared" si="28"/>
        <v>0</v>
      </c>
      <c r="AO97" s="154">
        <f t="shared" si="31"/>
        <v>0</v>
      </c>
      <c r="AP97" s="254">
        <f t="shared" si="32"/>
        <v>0</v>
      </c>
      <c r="AQ97" s="260">
        <f t="shared" si="25"/>
        <v>0</v>
      </c>
      <c r="AR97" s="257"/>
      <c r="AS97" s="80"/>
      <c r="AT97" s="27"/>
      <c r="AU97" s="267"/>
      <c r="AV97" s="484"/>
      <c r="AW97" s="484"/>
      <c r="AX97" s="484"/>
      <c r="AY97" s="484"/>
      <c r="AZ97" s="484"/>
    </row>
    <row r="98" spans="1:55" hidden="1">
      <c r="A98" s="159"/>
      <c r="B98" s="168"/>
      <c r="C98" s="22" t="str">
        <f>'1C TSpersonnel'!A88&amp;" "&amp;'1C TSpersonnel'!B88</f>
        <v xml:space="preserve"> </v>
      </c>
      <c r="D98" s="304" t="str">
        <f>IF(E98=0,"",DATEDIF('1C TSpersonnel'!D88,E98,"y"))</f>
        <v/>
      </c>
      <c r="E98" s="71">
        <f>IF(C98&lt;&gt;"",'1C TSpersonnel'!F88,"")</f>
        <v>0</v>
      </c>
      <c r="F98" s="161"/>
      <c r="G98" s="162"/>
      <c r="H98" s="867"/>
      <c r="I98" s="868"/>
      <c r="J98" s="869"/>
      <c r="K98" s="287" t="str">
        <f t="shared" si="29"/>
        <v/>
      </c>
      <c r="L98" s="643">
        <f>IF(AND($K$2="Pôle",C98=('1C TSpersonnel'!A88&amp;" "&amp;'1C TSpersonnel'!B88)),'1C TSpersonnel'!$G88+'1C TSpersonnel'!$H88+'1C TSpersonnel'!$I88+'1C TSpersonnel'!$J88+'1C TSpersonnel'!$N88,'1C TSpersonnel'!$G88+'1C TSpersonnel'!$H88+'1C TSpersonnel'!$I88+'1C TSpersonnel'!$J88+'1C TSpersonnel'!$K88+'1C TSpersonnel'!$L88+'1C TSpersonnel'!$M88+'1C TSpersonnel'!$N88+'1C TSpersonnel'!$O88+'1C TSpersonnel'!$P88+'1C TSpersonnel'!$Q88+'1C TSpersonnel'!$R88)</f>
        <v>0</v>
      </c>
      <c r="M98" s="643">
        <f>IF(AND($K$2="Pôle",C98=('1C TSpersonnel'!A88&amp;" "&amp;'1C TSpersonnel'!B88)),'1C TSpersonnel'!$K88+'1C TSpersonnel'!$L88+'1C TSpersonnel'!$M88,0)</f>
        <v>0</v>
      </c>
      <c r="N98" s="644">
        <f t="shared" si="33"/>
        <v>0</v>
      </c>
      <c r="O98" s="645">
        <f>IF($C98=('1C TSpersonnel'!$A88&amp;" "&amp;'1C TSpersonnel'!$B88),'1C TSpersonnel'!U88)</f>
        <v>0</v>
      </c>
      <c r="P98" s="646">
        <f>IF($C98=('1C TSpersonnel'!$A88&amp;" "&amp;'1C TSpersonnel'!$B88),'1C TSpersonnel'!V88)</f>
        <v>0</v>
      </c>
      <c r="Q98" s="646">
        <f>IF($C98=('1C TSpersonnel'!$A88&amp;" "&amp;'1C TSpersonnel'!$B88),'1C TSpersonnel'!W88)</f>
        <v>0</v>
      </c>
      <c r="R98" s="646">
        <f>IF($C98=('1C TSpersonnel'!$A88&amp;" "&amp;'1C TSpersonnel'!$B88),'1C TSpersonnel'!X88)</f>
        <v>0</v>
      </c>
      <c r="S98" s="646">
        <f>IF($C98=('1C TSpersonnel'!$A88&amp;" "&amp;'1C TSpersonnel'!$B88),'1C TSpersonnel'!Y88)</f>
        <v>0</v>
      </c>
      <c r="T98" s="646">
        <f>IF($C98=('1C TSpersonnel'!$A88&amp;" "&amp;'1C TSpersonnel'!$B88),'1C TSpersonnel'!Z88)</f>
        <v>0</v>
      </c>
      <c r="U98" s="646">
        <f>IF($C98=('1C TSpersonnel'!$A88&amp;" "&amp;'1C TSpersonnel'!$B88),'1C TSpersonnel'!AA88)</f>
        <v>0</v>
      </c>
      <c r="V98" s="646">
        <f>IF($C98=('1C TSpersonnel'!$A88&amp;" "&amp;'1C TSpersonnel'!$B88),'1C TSpersonnel'!AB88)</f>
        <v>0</v>
      </c>
      <c r="W98" s="646">
        <f>IF($C98=('1C TSpersonnel'!$A88&amp;" "&amp;'1C TSpersonnel'!$B88),'1C TSpersonnel'!AC88)</f>
        <v>0</v>
      </c>
      <c r="X98" s="646">
        <f>IF($C98=('1C TSpersonnel'!$A88&amp;" "&amp;'1C TSpersonnel'!$B88),'1C TSpersonnel'!AD88)</f>
        <v>0</v>
      </c>
      <c r="Y98" s="646">
        <f>IF($C98=('1C TSpersonnel'!$A88&amp;" "&amp;'1C TSpersonnel'!$B88),'1C TSpersonnel'!AE88)</f>
        <v>0</v>
      </c>
      <c r="Z98" s="646">
        <f>IF($C98=('1C TSpersonnel'!$A88&amp;" "&amp;'1C TSpersonnel'!$B88),'1C TSpersonnel'!AF88)</f>
        <v>0</v>
      </c>
      <c r="AA98" s="646">
        <f>IF($C98=('1C TSpersonnel'!$A88&amp;" "&amp;'1C TSpersonnel'!$B88),'1C TSpersonnel'!AG88)</f>
        <v>0</v>
      </c>
      <c r="AB98" s="646">
        <f>IF($C98=('1C TSpersonnel'!$A88&amp;" "&amp;'1C TSpersonnel'!$B88),'1C TSpersonnel'!AH88)</f>
        <v>0</v>
      </c>
      <c r="AC98" s="646">
        <f>IF($C98=('1C TSpersonnel'!$A88&amp;" "&amp;'1C TSpersonnel'!$B88),'1C TSpersonnel'!AI88)</f>
        <v>0</v>
      </c>
      <c r="AD98" s="646">
        <f>IF($C98=('1C TSpersonnel'!$A88&amp;" "&amp;'1C TSpersonnel'!$B88),'1C TSpersonnel'!AJ88)</f>
        <v>0</v>
      </c>
      <c r="AE98" s="646">
        <f>IF($C98=('1C TSpersonnel'!$A88&amp;" "&amp;'1C TSpersonnel'!$B88),'1C TSpersonnel'!AK88)</f>
        <v>0</v>
      </c>
      <c r="AF98" s="646">
        <f>IF($C98=('1C TSpersonnel'!$A88&amp;" "&amp;'1C TSpersonnel'!$B88),'1C TSpersonnel'!AL88)</f>
        <v>0</v>
      </c>
      <c r="AG98" s="646">
        <f>IF($C98=('1C TSpersonnel'!$A88&amp;" "&amp;'1C TSpersonnel'!$B88),'1C TSpersonnel'!AM88)</f>
        <v>0</v>
      </c>
      <c r="AH98" s="646">
        <f>IF($C98=('1C TSpersonnel'!$A88&amp;" "&amp;'1C TSpersonnel'!$B88),'1C TSpersonnel'!AN88)</f>
        <v>0</v>
      </c>
      <c r="AI98" s="646">
        <f>IF($C98=('1C TSpersonnel'!$A88&amp;" "&amp;'1C TSpersonnel'!$B88),'1C TSpersonnel'!AO88)</f>
        <v>0</v>
      </c>
      <c r="AJ98" s="646">
        <f>IF($C98=('1C TSpersonnel'!$A88&amp;" "&amp;'1C TSpersonnel'!$B88),'1C TSpersonnel'!AP88)</f>
        <v>0</v>
      </c>
      <c r="AK98" s="646">
        <f t="shared" si="30"/>
        <v>0</v>
      </c>
      <c r="AL98" s="646">
        <f t="shared" si="24"/>
        <v>0</v>
      </c>
      <c r="AM98" s="156">
        <f t="shared" si="27"/>
        <v>0</v>
      </c>
      <c r="AN98" s="251">
        <f t="shared" si="28"/>
        <v>0</v>
      </c>
      <c r="AO98" s="154">
        <f t="shared" si="31"/>
        <v>0</v>
      </c>
      <c r="AP98" s="254">
        <f t="shared" si="32"/>
        <v>0</v>
      </c>
      <c r="AQ98" s="260">
        <f t="shared" si="25"/>
        <v>0</v>
      </c>
      <c r="AR98" s="257"/>
      <c r="AS98" s="80"/>
      <c r="AT98" s="27"/>
      <c r="AU98" s="267"/>
      <c r="AV98" s="484"/>
      <c r="AW98" s="484"/>
      <c r="AX98" s="484"/>
      <c r="AY98" s="484"/>
      <c r="AZ98" s="484"/>
    </row>
    <row r="99" spans="1:55" hidden="1">
      <c r="A99" s="159"/>
      <c r="B99" s="168"/>
      <c r="C99" s="22" t="str">
        <f>'1C TSpersonnel'!A89&amp;" "&amp;'1C TSpersonnel'!B89</f>
        <v xml:space="preserve"> </v>
      </c>
      <c r="D99" s="304" t="str">
        <f>IF(E99=0,"",DATEDIF('1C TSpersonnel'!D89,E99,"y"))</f>
        <v/>
      </c>
      <c r="E99" s="71">
        <f>IF(C99&lt;&gt;"",'1C TSpersonnel'!F89,"")</f>
        <v>0</v>
      </c>
      <c r="F99" s="161"/>
      <c r="G99" s="162"/>
      <c r="H99" s="867"/>
      <c r="I99" s="868"/>
      <c r="J99" s="869"/>
      <c r="K99" s="287" t="str">
        <f t="shared" si="29"/>
        <v/>
      </c>
      <c r="L99" s="643">
        <f>IF(AND($K$2="Pôle",C99=('1C TSpersonnel'!A89&amp;" "&amp;'1C TSpersonnel'!B89)),'1C TSpersonnel'!$G89+'1C TSpersonnel'!$H89+'1C TSpersonnel'!$I89+'1C TSpersonnel'!$J89+'1C TSpersonnel'!$N89,'1C TSpersonnel'!$G89+'1C TSpersonnel'!$H89+'1C TSpersonnel'!$I89+'1C TSpersonnel'!$J89+'1C TSpersonnel'!$K89+'1C TSpersonnel'!$L89+'1C TSpersonnel'!$M89+'1C TSpersonnel'!$N89+'1C TSpersonnel'!$O89+'1C TSpersonnel'!$P89+'1C TSpersonnel'!$Q89+'1C TSpersonnel'!$R89)</f>
        <v>0</v>
      </c>
      <c r="M99" s="643">
        <f>IF(AND($K$2="Pôle",C99=('1C TSpersonnel'!A89&amp;" "&amp;'1C TSpersonnel'!B89)),'1C TSpersonnel'!$K89+'1C TSpersonnel'!$L89+'1C TSpersonnel'!$M89,0)</f>
        <v>0</v>
      </c>
      <c r="N99" s="644">
        <f t="shared" si="33"/>
        <v>0</v>
      </c>
      <c r="O99" s="645">
        <f>IF($C99=('1C TSpersonnel'!$A89&amp;" "&amp;'1C TSpersonnel'!$B89),'1C TSpersonnel'!U89)</f>
        <v>0</v>
      </c>
      <c r="P99" s="646">
        <f>IF($C99=('1C TSpersonnel'!$A89&amp;" "&amp;'1C TSpersonnel'!$B89),'1C TSpersonnel'!V89)</f>
        <v>0</v>
      </c>
      <c r="Q99" s="646">
        <f>IF($C99=('1C TSpersonnel'!$A89&amp;" "&amp;'1C TSpersonnel'!$B89),'1C TSpersonnel'!W89)</f>
        <v>0</v>
      </c>
      <c r="R99" s="646">
        <f>IF($C99=('1C TSpersonnel'!$A89&amp;" "&amp;'1C TSpersonnel'!$B89),'1C TSpersonnel'!X89)</f>
        <v>0</v>
      </c>
      <c r="S99" s="646">
        <f>IF($C99=('1C TSpersonnel'!$A89&amp;" "&amp;'1C TSpersonnel'!$B89),'1C TSpersonnel'!Y89)</f>
        <v>0</v>
      </c>
      <c r="T99" s="646">
        <f>IF($C99=('1C TSpersonnel'!$A89&amp;" "&amp;'1C TSpersonnel'!$B89),'1C TSpersonnel'!Z89)</f>
        <v>0</v>
      </c>
      <c r="U99" s="646">
        <f>IF($C99=('1C TSpersonnel'!$A89&amp;" "&amp;'1C TSpersonnel'!$B89),'1C TSpersonnel'!AA89)</f>
        <v>0</v>
      </c>
      <c r="V99" s="646">
        <f>IF($C99=('1C TSpersonnel'!$A89&amp;" "&amp;'1C TSpersonnel'!$B89),'1C TSpersonnel'!AB89)</f>
        <v>0</v>
      </c>
      <c r="W99" s="646">
        <f>IF($C99=('1C TSpersonnel'!$A89&amp;" "&amp;'1C TSpersonnel'!$B89),'1C TSpersonnel'!AC89)</f>
        <v>0</v>
      </c>
      <c r="X99" s="646">
        <f>IF($C99=('1C TSpersonnel'!$A89&amp;" "&amp;'1C TSpersonnel'!$B89),'1C TSpersonnel'!AD89)</f>
        <v>0</v>
      </c>
      <c r="Y99" s="646">
        <f>IF($C99=('1C TSpersonnel'!$A89&amp;" "&amp;'1C TSpersonnel'!$B89),'1C TSpersonnel'!AE89)</f>
        <v>0</v>
      </c>
      <c r="Z99" s="646">
        <f>IF($C99=('1C TSpersonnel'!$A89&amp;" "&amp;'1C TSpersonnel'!$B89),'1C TSpersonnel'!AF89)</f>
        <v>0</v>
      </c>
      <c r="AA99" s="646">
        <f>IF($C99=('1C TSpersonnel'!$A89&amp;" "&amp;'1C TSpersonnel'!$B89),'1C TSpersonnel'!AG89)</f>
        <v>0</v>
      </c>
      <c r="AB99" s="646">
        <f>IF($C99=('1C TSpersonnel'!$A89&amp;" "&amp;'1C TSpersonnel'!$B89),'1C TSpersonnel'!AH89)</f>
        <v>0</v>
      </c>
      <c r="AC99" s="646">
        <f>IF($C99=('1C TSpersonnel'!$A89&amp;" "&amp;'1C TSpersonnel'!$B89),'1C TSpersonnel'!AI89)</f>
        <v>0</v>
      </c>
      <c r="AD99" s="646">
        <f>IF($C99=('1C TSpersonnel'!$A89&amp;" "&amp;'1C TSpersonnel'!$B89),'1C TSpersonnel'!AJ89)</f>
        <v>0</v>
      </c>
      <c r="AE99" s="646">
        <f>IF($C99=('1C TSpersonnel'!$A89&amp;" "&amp;'1C TSpersonnel'!$B89),'1C TSpersonnel'!AK89)</f>
        <v>0</v>
      </c>
      <c r="AF99" s="646">
        <f>IF($C99=('1C TSpersonnel'!$A89&amp;" "&amp;'1C TSpersonnel'!$B89),'1C TSpersonnel'!AL89)</f>
        <v>0</v>
      </c>
      <c r="AG99" s="646">
        <f>IF($C99=('1C TSpersonnel'!$A89&amp;" "&amp;'1C TSpersonnel'!$B89),'1C TSpersonnel'!AM89)</f>
        <v>0</v>
      </c>
      <c r="AH99" s="646">
        <f>IF($C99=('1C TSpersonnel'!$A89&amp;" "&amp;'1C TSpersonnel'!$B89),'1C TSpersonnel'!AN89)</f>
        <v>0</v>
      </c>
      <c r="AI99" s="646">
        <f>IF($C99=('1C TSpersonnel'!$A89&amp;" "&amp;'1C TSpersonnel'!$B89),'1C TSpersonnel'!AO89)</f>
        <v>0</v>
      </c>
      <c r="AJ99" s="646">
        <f>IF($C99=('1C TSpersonnel'!$A89&amp;" "&amp;'1C TSpersonnel'!$B89),'1C TSpersonnel'!AP89)</f>
        <v>0</v>
      </c>
      <c r="AK99" s="646">
        <f t="shared" si="30"/>
        <v>0</v>
      </c>
      <c r="AL99" s="646">
        <f t="shared" si="24"/>
        <v>0</v>
      </c>
      <c r="AM99" s="156">
        <f t="shared" si="27"/>
        <v>0</v>
      </c>
      <c r="AN99" s="251">
        <f t="shared" si="28"/>
        <v>0</v>
      </c>
      <c r="AO99" s="154">
        <f t="shared" si="31"/>
        <v>0</v>
      </c>
      <c r="AP99" s="254">
        <f t="shared" si="32"/>
        <v>0</v>
      </c>
      <c r="AQ99" s="260">
        <f t="shared" si="25"/>
        <v>0</v>
      </c>
      <c r="AR99" s="257"/>
      <c r="AS99" s="80"/>
      <c r="AT99" s="27"/>
      <c r="AU99" s="267"/>
      <c r="AV99" s="484"/>
      <c r="AW99" s="484"/>
      <c r="AX99" s="484"/>
      <c r="AY99" s="484"/>
      <c r="AZ99" s="484"/>
    </row>
    <row r="100" spans="1:55" hidden="1">
      <c r="A100" s="157"/>
      <c r="B100" s="171"/>
      <c r="C100" s="22" t="str">
        <f>'1C TSpersonnel'!A90&amp;" "&amp;'1C TSpersonnel'!B90</f>
        <v xml:space="preserve"> </v>
      </c>
      <c r="D100" s="304" t="str">
        <f>IF(E100=0,"",DATEDIF('1C TSpersonnel'!D90,E100,"y"))</f>
        <v/>
      </c>
      <c r="E100" s="71">
        <f>IF(C100&lt;&gt;"",'1C TSpersonnel'!F90,"")</f>
        <v>0</v>
      </c>
      <c r="F100" s="161"/>
      <c r="G100" s="162"/>
      <c r="H100" s="867"/>
      <c r="I100" s="868"/>
      <c r="J100" s="869"/>
      <c r="K100" s="287" t="str">
        <f t="shared" si="29"/>
        <v/>
      </c>
      <c r="L100" s="643">
        <f>IF(AND($K$2="Pôle",C100=('1C TSpersonnel'!A90&amp;" "&amp;'1C TSpersonnel'!B90)),'1C TSpersonnel'!$G90+'1C TSpersonnel'!$H90+'1C TSpersonnel'!$I90+'1C TSpersonnel'!$J90+'1C TSpersonnel'!$N90,'1C TSpersonnel'!$G90+'1C TSpersonnel'!$H90+'1C TSpersonnel'!$I90+'1C TSpersonnel'!$J90+'1C TSpersonnel'!$K90+'1C TSpersonnel'!$L90+'1C TSpersonnel'!$M90+'1C TSpersonnel'!$N90+'1C TSpersonnel'!$O90+'1C TSpersonnel'!$P90+'1C TSpersonnel'!$Q90+'1C TSpersonnel'!$R90)</f>
        <v>0</v>
      </c>
      <c r="M100" s="643">
        <f>IF(AND($K$2="Pôle",C100=('1C TSpersonnel'!A90&amp;" "&amp;'1C TSpersonnel'!B90)),'1C TSpersonnel'!$K90+'1C TSpersonnel'!$L90+'1C TSpersonnel'!$M90,0)</f>
        <v>0</v>
      </c>
      <c r="N100" s="644">
        <f t="shared" si="33"/>
        <v>0</v>
      </c>
      <c r="O100" s="645">
        <f>IF($C100=('1C TSpersonnel'!$A90&amp;" "&amp;'1C TSpersonnel'!$B90),'1C TSpersonnel'!U90)</f>
        <v>0</v>
      </c>
      <c r="P100" s="646">
        <f>IF($C100=('1C TSpersonnel'!$A90&amp;" "&amp;'1C TSpersonnel'!$B90),'1C TSpersonnel'!V90)</f>
        <v>0</v>
      </c>
      <c r="Q100" s="646">
        <f>IF($C100=('1C TSpersonnel'!$A90&amp;" "&amp;'1C TSpersonnel'!$B90),'1C TSpersonnel'!W90)</f>
        <v>0</v>
      </c>
      <c r="R100" s="646">
        <f>IF($C100=('1C TSpersonnel'!$A90&amp;" "&amp;'1C TSpersonnel'!$B90),'1C TSpersonnel'!X90)</f>
        <v>0</v>
      </c>
      <c r="S100" s="646">
        <f>IF($C100=('1C TSpersonnel'!$A90&amp;" "&amp;'1C TSpersonnel'!$B90),'1C TSpersonnel'!Y90)</f>
        <v>0</v>
      </c>
      <c r="T100" s="646">
        <f>IF($C100=('1C TSpersonnel'!$A90&amp;" "&amp;'1C TSpersonnel'!$B90),'1C TSpersonnel'!Z90)</f>
        <v>0</v>
      </c>
      <c r="U100" s="646">
        <f>IF($C100=('1C TSpersonnel'!$A90&amp;" "&amp;'1C TSpersonnel'!$B90),'1C TSpersonnel'!AA90)</f>
        <v>0</v>
      </c>
      <c r="V100" s="646">
        <f>IF($C100=('1C TSpersonnel'!$A90&amp;" "&amp;'1C TSpersonnel'!$B90),'1C TSpersonnel'!AB90)</f>
        <v>0</v>
      </c>
      <c r="W100" s="646">
        <f>IF($C100=('1C TSpersonnel'!$A90&amp;" "&amp;'1C TSpersonnel'!$B90),'1C TSpersonnel'!AC90)</f>
        <v>0</v>
      </c>
      <c r="X100" s="646">
        <f>IF($C100=('1C TSpersonnel'!$A90&amp;" "&amp;'1C TSpersonnel'!$B90),'1C TSpersonnel'!AD90)</f>
        <v>0</v>
      </c>
      <c r="Y100" s="646">
        <f>IF($C100=('1C TSpersonnel'!$A90&amp;" "&amp;'1C TSpersonnel'!$B90),'1C TSpersonnel'!AE90)</f>
        <v>0</v>
      </c>
      <c r="Z100" s="646">
        <f>IF($C100=('1C TSpersonnel'!$A90&amp;" "&amp;'1C TSpersonnel'!$B90),'1C TSpersonnel'!AF90)</f>
        <v>0</v>
      </c>
      <c r="AA100" s="646">
        <f>IF($C100=('1C TSpersonnel'!$A90&amp;" "&amp;'1C TSpersonnel'!$B90),'1C TSpersonnel'!AG90)</f>
        <v>0</v>
      </c>
      <c r="AB100" s="646">
        <f>IF($C100=('1C TSpersonnel'!$A90&amp;" "&amp;'1C TSpersonnel'!$B90),'1C TSpersonnel'!AH90)</f>
        <v>0</v>
      </c>
      <c r="AC100" s="646">
        <f>IF($C100=('1C TSpersonnel'!$A90&amp;" "&amp;'1C TSpersonnel'!$B90),'1C TSpersonnel'!AI90)</f>
        <v>0</v>
      </c>
      <c r="AD100" s="646">
        <f>IF($C100=('1C TSpersonnel'!$A90&amp;" "&amp;'1C TSpersonnel'!$B90),'1C TSpersonnel'!AJ90)</f>
        <v>0</v>
      </c>
      <c r="AE100" s="646">
        <f>IF($C100=('1C TSpersonnel'!$A90&amp;" "&amp;'1C TSpersonnel'!$B90),'1C TSpersonnel'!AK90)</f>
        <v>0</v>
      </c>
      <c r="AF100" s="646">
        <f>IF($C100=('1C TSpersonnel'!$A90&amp;" "&amp;'1C TSpersonnel'!$B90),'1C TSpersonnel'!AL90)</f>
        <v>0</v>
      </c>
      <c r="AG100" s="646">
        <f>IF($C100=('1C TSpersonnel'!$A90&amp;" "&amp;'1C TSpersonnel'!$B90),'1C TSpersonnel'!AM90)</f>
        <v>0</v>
      </c>
      <c r="AH100" s="646">
        <f>IF($C100=('1C TSpersonnel'!$A90&amp;" "&amp;'1C TSpersonnel'!$B90),'1C TSpersonnel'!AN90)</f>
        <v>0</v>
      </c>
      <c r="AI100" s="646">
        <f>IF($C100=('1C TSpersonnel'!$A90&amp;" "&amp;'1C TSpersonnel'!$B90),'1C TSpersonnel'!AO90)</f>
        <v>0</v>
      </c>
      <c r="AJ100" s="646">
        <f>IF($C100=('1C TSpersonnel'!$A90&amp;" "&amp;'1C TSpersonnel'!$B90),'1C TSpersonnel'!AP90)</f>
        <v>0</v>
      </c>
      <c r="AK100" s="646">
        <f t="shared" si="30"/>
        <v>0</v>
      </c>
      <c r="AL100" s="646">
        <f t="shared" si="24"/>
        <v>0</v>
      </c>
      <c r="AM100" s="156">
        <f t="shared" si="27"/>
        <v>0</v>
      </c>
      <c r="AN100" s="251">
        <f t="shared" si="28"/>
        <v>0</v>
      </c>
      <c r="AO100" s="154">
        <f t="shared" si="31"/>
        <v>0</v>
      </c>
      <c r="AP100" s="52">
        <f t="shared" si="32"/>
        <v>0</v>
      </c>
      <c r="AQ100" s="260">
        <f t="shared" si="25"/>
        <v>0</v>
      </c>
      <c r="AR100" s="257"/>
      <c r="AS100" s="80"/>
      <c r="AT100" s="27"/>
      <c r="AU100" s="267"/>
      <c r="AV100" s="484"/>
      <c r="AW100" s="484"/>
      <c r="AX100" s="484"/>
      <c r="AY100" s="484"/>
      <c r="AZ100" s="484"/>
    </row>
    <row r="101" spans="1:55" ht="12.75" hidden="1" customHeight="1">
      <c r="A101" s="159"/>
      <c r="B101" s="168"/>
      <c r="C101" s="22" t="str">
        <f>'1C TSpersonnel'!A91&amp;" "&amp;'1C TSpersonnel'!B91</f>
        <v xml:space="preserve"> </v>
      </c>
      <c r="D101" s="304" t="str">
        <f>IF(E101=0,"",DATEDIF('1C TSpersonnel'!D91,E101,"y"))</f>
        <v/>
      </c>
      <c r="E101" s="71">
        <f>IF(C101&lt;&gt;"",'1C TSpersonnel'!F91,"")</f>
        <v>0</v>
      </c>
      <c r="F101" s="165"/>
      <c r="G101" s="166"/>
      <c r="H101" s="870"/>
      <c r="I101" s="871"/>
      <c r="J101" s="872"/>
      <c r="K101" s="287" t="str">
        <f t="shared" si="29"/>
        <v/>
      </c>
      <c r="L101" s="643">
        <f>IF(AND($K$2="Pôle",C101=('1C TSpersonnel'!A91&amp;" "&amp;'1C TSpersonnel'!B91)),'1C TSpersonnel'!$G91+'1C TSpersonnel'!$H91+'1C TSpersonnel'!$I91+'1C TSpersonnel'!$J91+'1C TSpersonnel'!$N91,'1C TSpersonnel'!$G91+'1C TSpersonnel'!$H91+'1C TSpersonnel'!$I91+'1C TSpersonnel'!$J91+'1C TSpersonnel'!$K91+'1C TSpersonnel'!$L91+'1C TSpersonnel'!$M91+'1C TSpersonnel'!$N91+'1C TSpersonnel'!$O91+'1C TSpersonnel'!$P91+'1C TSpersonnel'!$Q91+'1C TSpersonnel'!$R91)</f>
        <v>0</v>
      </c>
      <c r="M101" s="643">
        <f>IF(AND($K$2="Pôle",C101=('1C TSpersonnel'!A91&amp;" "&amp;'1C TSpersonnel'!B91)),'1C TSpersonnel'!$K91+'1C TSpersonnel'!$L91+'1C TSpersonnel'!$M91,0)</f>
        <v>0</v>
      </c>
      <c r="N101" s="644">
        <f t="shared" si="33"/>
        <v>0</v>
      </c>
      <c r="O101" s="645">
        <f>IF($C101=('1C TSpersonnel'!$A91&amp;" "&amp;'1C TSpersonnel'!$B91),'1C TSpersonnel'!U91)</f>
        <v>0</v>
      </c>
      <c r="P101" s="646">
        <f>IF($C101=('1C TSpersonnel'!$A91&amp;" "&amp;'1C TSpersonnel'!$B91),'1C TSpersonnel'!V91)</f>
        <v>0</v>
      </c>
      <c r="Q101" s="646">
        <f>IF($C101=('1C TSpersonnel'!$A91&amp;" "&amp;'1C TSpersonnel'!$B91),'1C TSpersonnel'!W91)</f>
        <v>0</v>
      </c>
      <c r="R101" s="646">
        <f>IF($C101=('1C TSpersonnel'!$A91&amp;" "&amp;'1C TSpersonnel'!$B91),'1C TSpersonnel'!X91)</f>
        <v>0</v>
      </c>
      <c r="S101" s="646">
        <f>IF($C101=('1C TSpersonnel'!$A91&amp;" "&amp;'1C TSpersonnel'!$B91),'1C TSpersonnel'!Y91)</f>
        <v>0</v>
      </c>
      <c r="T101" s="646">
        <f>IF($C101=('1C TSpersonnel'!$A91&amp;" "&amp;'1C TSpersonnel'!$B91),'1C TSpersonnel'!Z91)</f>
        <v>0</v>
      </c>
      <c r="U101" s="646">
        <f>IF($C101=('1C TSpersonnel'!$A91&amp;" "&amp;'1C TSpersonnel'!$B91),'1C TSpersonnel'!AA91)</f>
        <v>0</v>
      </c>
      <c r="V101" s="646">
        <f>IF($C101=('1C TSpersonnel'!$A91&amp;" "&amp;'1C TSpersonnel'!$B91),'1C TSpersonnel'!AB91)</f>
        <v>0</v>
      </c>
      <c r="W101" s="646">
        <f>IF($C101=('1C TSpersonnel'!$A91&amp;" "&amp;'1C TSpersonnel'!$B91),'1C TSpersonnel'!AC91)</f>
        <v>0</v>
      </c>
      <c r="X101" s="646">
        <f>IF($C101=('1C TSpersonnel'!$A91&amp;" "&amp;'1C TSpersonnel'!$B91),'1C TSpersonnel'!AD91)</f>
        <v>0</v>
      </c>
      <c r="Y101" s="646">
        <f>IF($C101=('1C TSpersonnel'!$A91&amp;" "&amp;'1C TSpersonnel'!$B91),'1C TSpersonnel'!AE91)</f>
        <v>0</v>
      </c>
      <c r="Z101" s="646">
        <f>IF($C101=('1C TSpersonnel'!$A91&amp;" "&amp;'1C TSpersonnel'!$B91),'1C TSpersonnel'!AF91)</f>
        <v>0</v>
      </c>
      <c r="AA101" s="646">
        <f>IF($C101=('1C TSpersonnel'!$A91&amp;" "&amp;'1C TSpersonnel'!$B91),'1C TSpersonnel'!AG91)</f>
        <v>0</v>
      </c>
      <c r="AB101" s="646">
        <f>IF($C101=('1C TSpersonnel'!$A91&amp;" "&amp;'1C TSpersonnel'!$B91),'1C TSpersonnel'!AH91)</f>
        <v>0</v>
      </c>
      <c r="AC101" s="646">
        <f>IF($C101=('1C TSpersonnel'!$A91&amp;" "&amp;'1C TSpersonnel'!$B91),'1C TSpersonnel'!AI91)</f>
        <v>0</v>
      </c>
      <c r="AD101" s="646">
        <f>IF($C101=('1C TSpersonnel'!$A91&amp;" "&amp;'1C TSpersonnel'!$B91),'1C TSpersonnel'!AJ91)</f>
        <v>0</v>
      </c>
      <c r="AE101" s="646">
        <f>IF($C101=('1C TSpersonnel'!$A91&amp;" "&amp;'1C TSpersonnel'!$B91),'1C TSpersonnel'!AK91)</f>
        <v>0</v>
      </c>
      <c r="AF101" s="646">
        <f>IF($C101=('1C TSpersonnel'!$A91&amp;" "&amp;'1C TSpersonnel'!$B91),'1C TSpersonnel'!AL91)</f>
        <v>0</v>
      </c>
      <c r="AG101" s="646">
        <f>IF($C101=('1C TSpersonnel'!$A91&amp;" "&amp;'1C TSpersonnel'!$B91),'1C TSpersonnel'!AM91)</f>
        <v>0</v>
      </c>
      <c r="AH101" s="646">
        <f>IF($C101=('1C TSpersonnel'!$A91&amp;" "&amp;'1C TSpersonnel'!$B91),'1C TSpersonnel'!AN91)</f>
        <v>0</v>
      </c>
      <c r="AI101" s="646">
        <f>IF($C101=('1C TSpersonnel'!$A91&amp;" "&amp;'1C TSpersonnel'!$B91),'1C TSpersonnel'!AO91)</f>
        <v>0</v>
      </c>
      <c r="AJ101" s="646">
        <f>IF($C101=('1C TSpersonnel'!$A91&amp;" "&amp;'1C TSpersonnel'!$B91),'1C TSpersonnel'!AP91)</f>
        <v>0</v>
      </c>
      <c r="AK101" s="646">
        <f t="shared" si="30"/>
        <v>0</v>
      </c>
      <c r="AL101" s="646">
        <f t="shared" ref="AL101:AL122" si="34">N101+AK101</f>
        <v>0</v>
      </c>
      <c r="AM101" s="156">
        <f t="shared" si="27"/>
        <v>0</v>
      </c>
      <c r="AN101" s="251">
        <f t="shared" si="28"/>
        <v>0</v>
      </c>
      <c r="AO101" s="154">
        <f t="shared" si="31"/>
        <v>0</v>
      </c>
      <c r="AP101" s="254">
        <f>IF(L101=0,0,AM101-AR101)</f>
        <v>0</v>
      </c>
      <c r="AQ101" s="261">
        <f t="shared" ref="AQ101:AQ122" si="35">IF(M101=0,0,AN101-AS101)</f>
        <v>0</v>
      </c>
      <c r="AR101" s="258"/>
      <c r="AS101" s="141"/>
      <c r="AT101" s="142"/>
      <c r="AU101" s="266"/>
      <c r="AV101" s="484"/>
      <c r="AW101" s="484"/>
      <c r="AX101" s="484"/>
      <c r="AY101" s="484"/>
      <c r="AZ101" s="484"/>
    </row>
    <row r="102" spans="1:55" hidden="1">
      <c r="A102" s="159"/>
      <c r="B102" s="168"/>
      <c r="C102" s="22" t="str">
        <f>'1C TSpersonnel'!A92&amp;" "&amp;'1C TSpersonnel'!B92</f>
        <v xml:space="preserve"> </v>
      </c>
      <c r="D102" s="304" t="str">
        <f>IF(E102=0,"",DATEDIF('1C TSpersonnel'!D92,E102,"y"))</f>
        <v/>
      </c>
      <c r="E102" s="71">
        <f>IF(C102&lt;&gt;"",'1C TSpersonnel'!F92,"")</f>
        <v>0</v>
      </c>
      <c r="F102" s="161"/>
      <c r="G102" s="162"/>
      <c r="H102" s="867"/>
      <c r="I102" s="868"/>
      <c r="J102" s="869"/>
      <c r="K102" s="287" t="str">
        <f t="shared" si="29"/>
        <v/>
      </c>
      <c r="L102" s="643">
        <f>IF(AND($K$2="Pôle",C102=('1C TSpersonnel'!A92&amp;" "&amp;'1C TSpersonnel'!B92)),'1C TSpersonnel'!$G92+'1C TSpersonnel'!$H92+'1C TSpersonnel'!$I92+'1C TSpersonnel'!$J92+'1C TSpersonnel'!$N92,'1C TSpersonnel'!$G92+'1C TSpersonnel'!$H92+'1C TSpersonnel'!$I92+'1C TSpersonnel'!$J92+'1C TSpersonnel'!$K92+'1C TSpersonnel'!$L92+'1C TSpersonnel'!$M92+'1C TSpersonnel'!$N92+'1C TSpersonnel'!$O92+'1C TSpersonnel'!$P92+'1C TSpersonnel'!$Q92+'1C TSpersonnel'!$R92)</f>
        <v>0</v>
      </c>
      <c r="M102" s="643">
        <f>IF(AND($K$2="Pôle",C102=('1C TSpersonnel'!A92&amp;" "&amp;'1C TSpersonnel'!B92)),'1C TSpersonnel'!$K92+'1C TSpersonnel'!$L92+'1C TSpersonnel'!$M92,0)</f>
        <v>0</v>
      </c>
      <c r="N102" s="644">
        <f t="shared" si="33"/>
        <v>0</v>
      </c>
      <c r="O102" s="645">
        <f>IF($C102=('1C TSpersonnel'!$A92&amp;" "&amp;'1C TSpersonnel'!$B92),'1C TSpersonnel'!U92)</f>
        <v>0</v>
      </c>
      <c r="P102" s="646">
        <f>IF($C102=('1C TSpersonnel'!$A92&amp;" "&amp;'1C TSpersonnel'!$B92),'1C TSpersonnel'!V92)</f>
        <v>0</v>
      </c>
      <c r="Q102" s="646">
        <f>IF($C102=('1C TSpersonnel'!$A92&amp;" "&amp;'1C TSpersonnel'!$B92),'1C TSpersonnel'!W92)</f>
        <v>0</v>
      </c>
      <c r="R102" s="646">
        <f>IF($C102=('1C TSpersonnel'!$A92&amp;" "&amp;'1C TSpersonnel'!$B92),'1C TSpersonnel'!X92)</f>
        <v>0</v>
      </c>
      <c r="S102" s="646">
        <f>IF($C102=('1C TSpersonnel'!$A92&amp;" "&amp;'1C TSpersonnel'!$B92),'1C TSpersonnel'!Y92)</f>
        <v>0</v>
      </c>
      <c r="T102" s="646">
        <f>IF($C102=('1C TSpersonnel'!$A92&amp;" "&amp;'1C TSpersonnel'!$B92),'1C TSpersonnel'!Z92)</f>
        <v>0</v>
      </c>
      <c r="U102" s="646">
        <f>IF($C102=('1C TSpersonnel'!$A92&amp;" "&amp;'1C TSpersonnel'!$B92),'1C TSpersonnel'!AA92)</f>
        <v>0</v>
      </c>
      <c r="V102" s="646">
        <f>IF($C102=('1C TSpersonnel'!$A92&amp;" "&amp;'1C TSpersonnel'!$B92),'1C TSpersonnel'!AB92)</f>
        <v>0</v>
      </c>
      <c r="W102" s="646">
        <f>IF($C102=('1C TSpersonnel'!$A92&amp;" "&amp;'1C TSpersonnel'!$B92),'1C TSpersonnel'!AC92)</f>
        <v>0</v>
      </c>
      <c r="X102" s="646">
        <f>IF($C102=('1C TSpersonnel'!$A92&amp;" "&amp;'1C TSpersonnel'!$B92),'1C TSpersonnel'!AD92)</f>
        <v>0</v>
      </c>
      <c r="Y102" s="646">
        <f>IF($C102=('1C TSpersonnel'!$A92&amp;" "&amp;'1C TSpersonnel'!$B92),'1C TSpersonnel'!AE92)</f>
        <v>0</v>
      </c>
      <c r="Z102" s="646">
        <f>IF($C102=('1C TSpersonnel'!$A92&amp;" "&amp;'1C TSpersonnel'!$B92),'1C TSpersonnel'!AF92)</f>
        <v>0</v>
      </c>
      <c r="AA102" s="646">
        <f>IF($C102=('1C TSpersonnel'!$A92&amp;" "&amp;'1C TSpersonnel'!$B92),'1C TSpersonnel'!AG92)</f>
        <v>0</v>
      </c>
      <c r="AB102" s="646">
        <f>IF($C102=('1C TSpersonnel'!$A92&amp;" "&amp;'1C TSpersonnel'!$B92),'1C TSpersonnel'!AH92)</f>
        <v>0</v>
      </c>
      <c r="AC102" s="646">
        <f>IF($C102=('1C TSpersonnel'!$A92&amp;" "&amp;'1C TSpersonnel'!$B92),'1C TSpersonnel'!AI92)</f>
        <v>0</v>
      </c>
      <c r="AD102" s="646">
        <f>IF($C102=('1C TSpersonnel'!$A92&amp;" "&amp;'1C TSpersonnel'!$B92),'1C TSpersonnel'!AJ92)</f>
        <v>0</v>
      </c>
      <c r="AE102" s="646">
        <f>IF($C102=('1C TSpersonnel'!$A92&amp;" "&amp;'1C TSpersonnel'!$B92),'1C TSpersonnel'!AK92)</f>
        <v>0</v>
      </c>
      <c r="AF102" s="646">
        <f>IF($C102=('1C TSpersonnel'!$A92&amp;" "&amp;'1C TSpersonnel'!$B92),'1C TSpersonnel'!AL92)</f>
        <v>0</v>
      </c>
      <c r="AG102" s="646">
        <f>IF($C102=('1C TSpersonnel'!$A92&amp;" "&amp;'1C TSpersonnel'!$B92),'1C TSpersonnel'!AM92)</f>
        <v>0</v>
      </c>
      <c r="AH102" s="646">
        <f>IF($C102=('1C TSpersonnel'!$A92&amp;" "&amp;'1C TSpersonnel'!$B92),'1C TSpersonnel'!AN92)</f>
        <v>0</v>
      </c>
      <c r="AI102" s="646">
        <f>IF($C102=('1C TSpersonnel'!$A92&amp;" "&amp;'1C TSpersonnel'!$B92),'1C TSpersonnel'!AO92)</f>
        <v>0</v>
      </c>
      <c r="AJ102" s="646">
        <f>IF($C102=('1C TSpersonnel'!$A92&amp;" "&amp;'1C TSpersonnel'!$B92),'1C TSpersonnel'!AP92)</f>
        <v>0</v>
      </c>
      <c r="AK102" s="646">
        <f t="shared" si="30"/>
        <v>0</v>
      </c>
      <c r="AL102" s="646">
        <f t="shared" si="34"/>
        <v>0</v>
      </c>
      <c r="AM102" s="156">
        <f t="shared" si="27"/>
        <v>0</v>
      </c>
      <c r="AN102" s="251">
        <f t="shared" si="28"/>
        <v>0</v>
      </c>
      <c r="AO102" s="154">
        <f t="shared" si="31"/>
        <v>0</v>
      </c>
      <c r="AP102" s="254">
        <f t="shared" ref="AP102:AP111" si="36">IF(L102=0,0,AM102-AR102)</f>
        <v>0</v>
      </c>
      <c r="AQ102" s="260">
        <f t="shared" si="35"/>
        <v>0</v>
      </c>
      <c r="AR102" s="257"/>
      <c r="AS102" s="80"/>
      <c r="AT102" s="27"/>
      <c r="AU102" s="267"/>
      <c r="AV102" s="484"/>
      <c r="AW102" s="484"/>
      <c r="AX102" s="484"/>
      <c r="AY102" s="484"/>
      <c r="AZ102" s="484"/>
    </row>
    <row r="103" spans="1:55" hidden="1">
      <c r="A103" s="159"/>
      <c r="B103" s="168"/>
      <c r="C103" s="22" t="str">
        <f>'1C TSpersonnel'!A93&amp;" "&amp;'1C TSpersonnel'!B93</f>
        <v xml:space="preserve"> </v>
      </c>
      <c r="D103" s="304" t="str">
        <f>IF(E103=0,"",DATEDIF('1C TSpersonnel'!D93,E103,"y"))</f>
        <v/>
      </c>
      <c r="E103" s="71">
        <f>IF(C103&lt;&gt;"",'1C TSpersonnel'!F93,"")</f>
        <v>0</v>
      </c>
      <c r="F103" s="161"/>
      <c r="G103" s="162"/>
      <c r="H103" s="867"/>
      <c r="I103" s="868"/>
      <c r="J103" s="869"/>
      <c r="K103" s="287" t="str">
        <f t="shared" si="29"/>
        <v/>
      </c>
      <c r="L103" s="643">
        <f>IF(AND($K$2="Pôle",C103=('1C TSpersonnel'!A93&amp;" "&amp;'1C TSpersonnel'!B93)),'1C TSpersonnel'!$G93+'1C TSpersonnel'!$H93+'1C TSpersonnel'!$I93+'1C TSpersonnel'!$J93+'1C TSpersonnel'!$N93,'1C TSpersonnel'!$G93+'1C TSpersonnel'!$H93+'1C TSpersonnel'!$I93+'1C TSpersonnel'!$J93+'1C TSpersonnel'!$K93+'1C TSpersonnel'!$L93+'1C TSpersonnel'!$M93+'1C TSpersonnel'!$N93+'1C TSpersonnel'!$O93+'1C TSpersonnel'!$P93+'1C TSpersonnel'!$Q93+'1C TSpersonnel'!$R93)</f>
        <v>0</v>
      </c>
      <c r="M103" s="643">
        <f>IF(AND($K$2="Pôle",C103=('1C TSpersonnel'!A93&amp;" "&amp;'1C TSpersonnel'!B93)),'1C TSpersonnel'!$K93+'1C TSpersonnel'!$L93+'1C TSpersonnel'!$M93,0)</f>
        <v>0</v>
      </c>
      <c r="N103" s="644">
        <f t="shared" si="33"/>
        <v>0</v>
      </c>
      <c r="O103" s="645">
        <f>IF($C103=('1C TSpersonnel'!$A93&amp;" "&amp;'1C TSpersonnel'!$B93),'1C TSpersonnel'!U93)</f>
        <v>0</v>
      </c>
      <c r="P103" s="646">
        <f>IF($C103=('1C TSpersonnel'!$A93&amp;" "&amp;'1C TSpersonnel'!$B93),'1C TSpersonnel'!V93)</f>
        <v>0</v>
      </c>
      <c r="Q103" s="646">
        <f>IF($C103=('1C TSpersonnel'!$A93&amp;" "&amp;'1C TSpersonnel'!$B93),'1C TSpersonnel'!W93)</f>
        <v>0</v>
      </c>
      <c r="R103" s="646">
        <f>IF($C103=('1C TSpersonnel'!$A93&amp;" "&amp;'1C TSpersonnel'!$B93),'1C TSpersonnel'!X93)</f>
        <v>0</v>
      </c>
      <c r="S103" s="646">
        <f>IF($C103=('1C TSpersonnel'!$A93&amp;" "&amp;'1C TSpersonnel'!$B93),'1C TSpersonnel'!Y93)</f>
        <v>0</v>
      </c>
      <c r="T103" s="646">
        <f>IF($C103=('1C TSpersonnel'!$A93&amp;" "&amp;'1C TSpersonnel'!$B93),'1C TSpersonnel'!Z93)</f>
        <v>0</v>
      </c>
      <c r="U103" s="646">
        <f>IF($C103=('1C TSpersonnel'!$A93&amp;" "&amp;'1C TSpersonnel'!$B93),'1C TSpersonnel'!AA93)</f>
        <v>0</v>
      </c>
      <c r="V103" s="646">
        <f>IF($C103=('1C TSpersonnel'!$A93&amp;" "&amp;'1C TSpersonnel'!$B93),'1C TSpersonnel'!AB93)</f>
        <v>0</v>
      </c>
      <c r="W103" s="646">
        <f>IF($C103=('1C TSpersonnel'!$A93&amp;" "&amp;'1C TSpersonnel'!$B93),'1C TSpersonnel'!AC93)</f>
        <v>0</v>
      </c>
      <c r="X103" s="646">
        <f>IF($C103=('1C TSpersonnel'!$A93&amp;" "&amp;'1C TSpersonnel'!$B93),'1C TSpersonnel'!AD93)</f>
        <v>0</v>
      </c>
      <c r="Y103" s="646">
        <f>IF($C103=('1C TSpersonnel'!$A93&amp;" "&amp;'1C TSpersonnel'!$B93),'1C TSpersonnel'!AE93)</f>
        <v>0</v>
      </c>
      <c r="Z103" s="646">
        <f>IF($C103=('1C TSpersonnel'!$A93&amp;" "&amp;'1C TSpersonnel'!$B93),'1C TSpersonnel'!AF93)</f>
        <v>0</v>
      </c>
      <c r="AA103" s="646">
        <f>IF($C103=('1C TSpersonnel'!$A93&amp;" "&amp;'1C TSpersonnel'!$B93),'1C TSpersonnel'!AG93)</f>
        <v>0</v>
      </c>
      <c r="AB103" s="646">
        <f>IF($C103=('1C TSpersonnel'!$A93&amp;" "&amp;'1C TSpersonnel'!$B93),'1C TSpersonnel'!AH93)</f>
        <v>0</v>
      </c>
      <c r="AC103" s="646">
        <f>IF($C103=('1C TSpersonnel'!$A93&amp;" "&amp;'1C TSpersonnel'!$B93),'1C TSpersonnel'!AI93)</f>
        <v>0</v>
      </c>
      <c r="AD103" s="646">
        <f>IF($C103=('1C TSpersonnel'!$A93&amp;" "&amp;'1C TSpersonnel'!$B93),'1C TSpersonnel'!AJ93)</f>
        <v>0</v>
      </c>
      <c r="AE103" s="646">
        <f>IF($C103=('1C TSpersonnel'!$A93&amp;" "&amp;'1C TSpersonnel'!$B93),'1C TSpersonnel'!AK93)</f>
        <v>0</v>
      </c>
      <c r="AF103" s="646">
        <f>IF($C103=('1C TSpersonnel'!$A93&amp;" "&amp;'1C TSpersonnel'!$B93),'1C TSpersonnel'!AL93)</f>
        <v>0</v>
      </c>
      <c r="AG103" s="646">
        <f>IF($C103=('1C TSpersonnel'!$A93&amp;" "&amp;'1C TSpersonnel'!$B93),'1C TSpersonnel'!AM93)</f>
        <v>0</v>
      </c>
      <c r="AH103" s="646">
        <f>IF($C103=('1C TSpersonnel'!$A93&amp;" "&amp;'1C TSpersonnel'!$B93),'1C TSpersonnel'!AN93)</f>
        <v>0</v>
      </c>
      <c r="AI103" s="646">
        <f>IF($C103=('1C TSpersonnel'!$A93&amp;" "&amp;'1C TSpersonnel'!$B93),'1C TSpersonnel'!AO93)</f>
        <v>0</v>
      </c>
      <c r="AJ103" s="646">
        <f>IF($C103=('1C TSpersonnel'!$A93&amp;" "&amp;'1C TSpersonnel'!$B93),'1C TSpersonnel'!AP93)</f>
        <v>0</v>
      </c>
      <c r="AK103" s="646">
        <f t="shared" si="30"/>
        <v>0</v>
      </c>
      <c r="AL103" s="646">
        <f t="shared" si="34"/>
        <v>0</v>
      </c>
      <c r="AM103" s="156">
        <f t="shared" si="27"/>
        <v>0</v>
      </c>
      <c r="AN103" s="251">
        <f t="shared" si="28"/>
        <v>0</v>
      </c>
      <c r="AO103" s="154">
        <f t="shared" si="31"/>
        <v>0</v>
      </c>
      <c r="AP103" s="254">
        <f t="shared" si="36"/>
        <v>0</v>
      </c>
      <c r="AQ103" s="260">
        <f t="shared" si="35"/>
        <v>0</v>
      </c>
      <c r="AR103" s="257"/>
      <c r="AS103" s="80"/>
      <c r="AT103" s="27"/>
      <c r="AU103" s="267"/>
      <c r="AV103" s="484"/>
      <c r="AW103" s="484"/>
      <c r="AX103" s="484"/>
      <c r="AY103" s="484"/>
      <c r="AZ103" s="484"/>
    </row>
    <row r="104" spans="1:55" hidden="1">
      <c r="A104" s="159"/>
      <c r="B104" s="168"/>
      <c r="C104" s="22" t="str">
        <f>'1C TSpersonnel'!A94&amp;" "&amp;'1C TSpersonnel'!B94</f>
        <v xml:space="preserve"> </v>
      </c>
      <c r="D104" s="304" t="str">
        <f>IF(E104=0,"",DATEDIF('1C TSpersonnel'!D94,E104,"y"))</f>
        <v/>
      </c>
      <c r="E104" s="71">
        <f>IF(C104&lt;&gt;"",'1C TSpersonnel'!F94,"")</f>
        <v>0</v>
      </c>
      <c r="F104" s="161"/>
      <c r="G104" s="162"/>
      <c r="H104" s="867"/>
      <c r="I104" s="868"/>
      <c r="J104" s="869"/>
      <c r="K104" s="287" t="str">
        <f t="shared" si="29"/>
        <v/>
      </c>
      <c r="L104" s="643">
        <f>IF(AND($K$2="Pôle",C104=('1C TSpersonnel'!A94&amp;" "&amp;'1C TSpersonnel'!B94)),'1C TSpersonnel'!$G94+'1C TSpersonnel'!$H94+'1C TSpersonnel'!$I94+'1C TSpersonnel'!$J94+'1C TSpersonnel'!$N94,'1C TSpersonnel'!$G94+'1C TSpersonnel'!$H94+'1C TSpersonnel'!$I94+'1C TSpersonnel'!$J94+'1C TSpersonnel'!$K94+'1C TSpersonnel'!$L94+'1C TSpersonnel'!$M94+'1C TSpersonnel'!$N94+'1C TSpersonnel'!$O94+'1C TSpersonnel'!$P94+'1C TSpersonnel'!$Q94+'1C TSpersonnel'!$R94)</f>
        <v>0</v>
      </c>
      <c r="M104" s="643">
        <f>IF(AND($K$2="Pôle",C104=('1C TSpersonnel'!A94&amp;" "&amp;'1C TSpersonnel'!B94)),'1C TSpersonnel'!$K94+'1C TSpersonnel'!$L94+'1C TSpersonnel'!$M94,0)</f>
        <v>0</v>
      </c>
      <c r="N104" s="644">
        <f t="shared" si="33"/>
        <v>0</v>
      </c>
      <c r="O104" s="645">
        <f>IF($C104=('1C TSpersonnel'!$A94&amp;" "&amp;'1C TSpersonnel'!$B94),'1C TSpersonnel'!U94)</f>
        <v>0</v>
      </c>
      <c r="P104" s="646">
        <f>IF($C104=('1C TSpersonnel'!$A94&amp;" "&amp;'1C TSpersonnel'!$B94),'1C TSpersonnel'!V94)</f>
        <v>0</v>
      </c>
      <c r="Q104" s="646">
        <f>IF($C104=('1C TSpersonnel'!$A94&amp;" "&amp;'1C TSpersonnel'!$B94),'1C TSpersonnel'!W94)</f>
        <v>0</v>
      </c>
      <c r="R104" s="646">
        <f>IF($C104=('1C TSpersonnel'!$A94&amp;" "&amp;'1C TSpersonnel'!$B94),'1C TSpersonnel'!X94)</f>
        <v>0</v>
      </c>
      <c r="S104" s="646">
        <f>IF($C104=('1C TSpersonnel'!$A94&amp;" "&amp;'1C TSpersonnel'!$B94),'1C TSpersonnel'!Y94)</f>
        <v>0</v>
      </c>
      <c r="T104" s="646">
        <f>IF($C104=('1C TSpersonnel'!$A94&amp;" "&amp;'1C TSpersonnel'!$B94),'1C TSpersonnel'!Z94)</f>
        <v>0</v>
      </c>
      <c r="U104" s="646">
        <f>IF($C104=('1C TSpersonnel'!$A94&amp;" "&amp;'1C TSpersonnel'!$B94),'1C TSpersonnel'!AA94)</f>
        <v>0</v>
      </c>
      <c r="V104" s="646">
        <f>IF($C104=('1C TSpersonnel'!$A94&amp;" "&amp;'1C TSpersonnel'!$B94),'1C TSpersonnel'!AB94)</f>
        <v>0</v>
      </c>
      <c r="W104" s="646">
        <f>IF($C104=('1C TSpersonnel'!$A94&amp;" "&amp;'1C TSpersonnel'!$B94),'1C TSpersonnel'!AC94)</f>
        <v>0</v>
      </c>
      <c r="X104" s="646">
        <f>IF($C104=('1C TSpersonnel'!$A94&amp;" "&amp;'1C TSpersonnel'!$B94),'1C TSpersonnel'!AD94)</f>
        <v>0</v>
      </c>
      <c r="Y104" s="646">
        <f>IF($C104=('1C TSpersonnel'!$A94&amp;" "&amp;'1C TSpersonnel'!$B94),'1C TSpersonnel'!AE94)</f>
        <v>0</v>
      </c>
      <c r="Z104" s="646">
        <f>IF($C104=('1C TSpersonnel'!$A94&amp;" "&amp;'1C TSpersonnel'!$B94),'1C TSpersonnel'!AF94)</f>
        <v>0</v>
      </c>
      <c r="AA104" s="646">
        <f>IF($C104=('1C TSpersonnel'!$A94&amp;" "&amp;'1C TSpersonnel'!$B94),'1C TSpersonnel'!AG94)</f>
        <v>0</v>
      </c>
      <c r="AB104" s="646">
        <f>IF($C104=('1C TSpersonnel'!$A94&amp;" "&amp;'1C TSpersonnel'!$B94),'1C TSpersonnel'!AH94)</f>
        <v>0</v>
      </c>
      <c r="AC104" s="646">
        <f>IF($C104=('1C TSpersonnel'!$A94&amp;" "&amp;'1C TSpersonnel'!$B94),'1C TSpersonnel'!AI94)</f>
        <v>0</v>
      </c>
      <c r="AD104" s="646">
        <f>IF($C104=('1C TSpersonnel'!$A94&amp;" "&amp;'1C TSpersonnel'!$B94),'1C TSpersonnel'!AJ94)</f>
        <v>0</v>
      </c>
      <c r="AE104" s="646">
        <f>IF($C104=('1C TSpersonnel'!$A94&amp;" "&amp;'1C TSpersonnel'!$B94),'1C TSpersonnel'!AK94)</f>
        <v>0</v>
      </c>
      <c r="AF104" s="646">
        <f>IF($C104=('1C TSpersonnel'!$A94&amp;" "&amp;'1C TSpersonnel'!$B94),'1C TSpersonnel'!AL94)</f>
        <v>0</v>
      </c>
      <c r="AG104" s="646">
        <f>IF($C104=('1C TSpersonnel'!$A94&amp;" "&amp;'1C TSpersonnel'!$B94),'1C TSpersonnel'!AM94)</f>
        <v>0</v>
      </c>
      <c r="AH104" s="646">
        <f>IF($C104=('1C TSpersonnel'!$A94&amp;" "&amp;'1C TSpersonnel'!$B94),'1C TSpersonnel'!AN94)</f>
        <v>0</v>
      </c>
      <c r="AI104" s="646">
        <f>IF($C104=('1C TSpersonnel'!$A94&amp;" "&amp;'1C TSpersonnel'!$B94),'1C TSpersonnel'!AO94)</f>
        <v>0</v>
      </c>
      <c r="AJ104" s="646">
        <f>IF($C104=('1C TSpersonnel'!$A94&amp;" "&amp;'1C TSpersonnel'!$B94),'1C TSpersonnel'!AP94)</f>
        <v>0</v>
      </c>
      <c r="AK104" s="646">
        <f t="shared" si="30"/>
        <v>0</v>
      </c>
      <c r="AL104" s="646">
        <f t="shared" si="34"/>
        <v>0</v>
      </c>
      <c r="AM104" s="156">
        <f t="shared" si="27"/>
        <v>0</v>
      </c>
      <c r="AN104" s="251">
        <f t="shared" si="28"/>
        <v>0</v>
      </c>
      <c r="AO104" s="154">
        <f t="shared" si="31"/>
        <v>0</v>
      </c>
      <c r="AP104" s="254">
        <f t="shared" si="36"/>
        <v>0</v>
      </c>
      <c r="AQ104" s="260">
        <f t="shared" si="35"/>
        <v>0</v>
      </c>
      <c r="AR104" s="257"/>
      <c r="AS104" s="80"/>
      <c r="AT104" s="27"/>
      <c r="AU104" s="267"/>
      <c r="AV104" s="484"/>
      <c r="AW104" s="484"/>
      <c r="AX104" s="484"/>
      <c r="AY104" s="484"/>
      <c r="AZ104" s="484"/>
    </row>
    <row r="105" spans="1:55" hidden="1">
      <c r="A105" s="159"/>
      <c r="B105" s="168"/>
      <c r="C105" s="22" t="str">
        <f>'1C TSpersonnel'!A95&amp;" "&amp;'1C TSpersonnel'!B95</f>
        <v xml:space="preserve"> </v>
      </c>
      <c r="D105" s="304" t="str">
        <f>IF(E105=0,"",DATEDIF('1C TSpersonnel'!D95,E105,"y"))</f>
        <v/>
      </c>
      <c r="E105" s="71">
        <f>IF(C105&lt;&gt;"",'1C TSpersonnel'!F95,"")</f>
        <v>0</v>
      </c>
      <c r="F105" s="161"/>
      <c r="G105" s="162"/>
      <c r="H105" s="867"/>
      <c r="I105" s="868"/>
      <c r="J105" s="869"/>
      <c r="K105" s="287" t="str">
        <f t="shared" si="29"/>
        <v/>
      </c>
      <c r="L105" s="643">
        <f>IF(AND($K$2="Pôle",C105=('1C TSpersonnel'!A95&amp;" "&amp;'1C TSpersonnel'!B95)),'1C TSpersonnel'!$G95+'1C TSpersonnel'!$H95+'1C TSpersonnel'!$I95+'1C TSpersonnel'!$J95+'1C TSpersonnel'!$N95,'1C TSpersonnel'!$G95+'1C TSpersonnel'!$H95+'1C TSpersonnel'!$I95+'1C TSpersonnel'!$J95+'1C TSpersonnel'!$K95+'1C TSpersonnel'!$L95+'1C TSpersonnel'!$M95+'1C TSpersonnel'!$N95+'1C TSpersonnel'!$O95+'1C TSpersonnel'!$P95+'1C TSpersonnel'!$Q95+'1C TSpersonnel'!$R95)</f>
        <v>0</v>
      </c>
      <c r="M105" s="643">
        <f>IF(AND($K$2="Pôle",C105=('1C TSpersonnel'!A95&amp;" "&amp;'1C TSpersonnel'!B95)),'1C TSpersonnel'!$K95+'1C TSpersonnel'!$L95+'1C TSpersonnel'!$M95,0)</f>
        <v>0</v>
      </c>
      <c r="N105" s="644">
        <f t="shared" si="33"/>
        <v>0</v>
      </c>
      <c r="O105" s="645">
        <f>IF($C105=('1C TSpersonnel'!$A95&amp;" "&amp;'1C TSpersonnel'!$B95),'1C TSpersonnel'!U95)</f>
        <v>0</v>
      </c>
      <c r="P105" s="646">
        <f>IF($C105=('1C TSpersonnel'!$A95&amp;" "&amp;'1C TSpersonnel'!$B95),'1C TSpersonnel'!V95)</f>
        <v>0</v>
      </c>
      <c r="Q105" s="646">
        <f>IF($C105=('1C TSpersonnel'!$A95&amp;" "&amp;'1C TSpersonnel'!$B95),'1C TSpersonnel'!W95)</f>
        <v>0</v>
      </c>
      <c r="R105" s="646">
        <f>IF($C105=('1C TSpersonnel'!$A95&amp;" "&amp;'1C TSpersonnel'!$B95),'1C TSpersonnel'!X95)</f>
        <v>0</v>
      </c>
      <c r="S105" s="646">
        <f>IF($C105=('1C TSpersonnel'!$A95&amp;" "&amp;'1C TSpersonnel'!$B95),'1C TSpersonnel'!Y95)</f>
        <v>0</v>
      </c>
      <c r="T105" s="646">
        <f>IF($C105=('1C TSpersonnel'!$A95&amp;" "&amp;'1C TSpersonnel'!$B95),'1C TSpersonnel'!Z95)</f>
        <v>0</v>
      </c>
      <c r="U105" s="646">
        <f>IF($C105=('1C TSpersonnel'!$A95&amp;" "&amp;'1C TSpersonnel'!$B95),'1C TSpersonnel'!AA95)</f>
        <v>0</v>
      </c>
      <c r="V105" s="646">
        <f>IF($C105=('1C TSpersonnel'!$A95&amp;" "&amp;'1C TSpersonnel'!$B95),'1C TSpersonnel'!AB95)</f>
        <v>0</v>
      </c>
      <c r="W105" s="646">
        <f>IF($C105=('1C TSpersonnel'!$A95&amp;" "&amp;'1C TSpersonnel'!$B95),'1C TSpersonnel'!AC95)</f>
        <v>0</v>
      </c>
      <c r="X105" s="646">
        <f>IF($C105=('1C TSpersonnel'!$A95&amp;" "&amp;'1C TSpersonnel'!$B95),'1C TSpersonnel'!AD95)</f>
        <v>0</v>
      </c>
      <c r="Y105" s="646">
        <f>IF($C105=('1C TSpersonnel'!$A95&amp;" "&amp;'1C TSpersonnel'!$B95),'1C TSpersonnel'!AE95)</f>
        <v>0</v>
      </c>
      <c r="Z105" s="646">
        <f>IF($C105=('1C TSpersonnel'!$A95&amp;" "&amp;'1C TSpersonnel'!$B95),'1C TSpersonnel'!AF95)</f>
        <v>0</v>
      </c>
      <c r="AA105" s="646">
        <f>IF($C105=('1C TSpersonnel'!$A95&amp;" "&amp;'1C TSpersonnel'!$B95),'1C TSpersonnel'!AG95)</f>
        <v>0</v>
      </c>
      <c r="AB105" s="646">
        <f>IF($C105=('1C TSpersonnel'!$A95&amp;" "&amp;'1C TSpersonnel'!$B95),'1C TSpersonnel'!AH95)</f>
        <v>0</v>
      </c>
      <c r="AC105" s="646">
        <f>IF($C105=('1C TSpersonnel'!$A95&amp;" "&amp;'1C TSpersonnel'!$B95),'1C TSpersonnel'!AI95)</f>
        <v>0</v>
      </c>
      <c r="AD105" s="646">
        <f>IF($C105=('1C TSpersonnel'!$A95&amp;" "&amp;'1C TSpersonnel'!$B95),'1C TSpersonnel'!AJ95)</f>
        <v>0</v>
      </c>
      <c r="AE105" s="646">
        <f>IF($C105=('1C TSpersonnel'!$A95&amp;" "&amp;'1C TSpersonnel'!$B95),'1C TSpersonnel'!AK95)</f>
        <v>0</v>
      </c>
      <c r="AF105" s="646">
        <f>IF($C105=('1C TSpersonnel'!$A95&amp;" "&amp;'1C TSpersonnel'!$B95),'1C TSpersonnel'!AL95)</f>
        <v>0</v>
      </c>
      <c r="AG105" s="646">
        <f>IF($C105=('1C TSpersonnel'!$A95&amp;" "&amp;'1C TSpersonnel'!$B95),'1C TSpersonnel'!AM95)</f>
        <v>0</v>
      </c>
      <c r="AH105" s="646">
        <f>IF($C105=('1C TSpersonnel'!$A95&amp;" "&amp;'1C TSpersonnel'!$B95),'1C TSpersonnel'!AN95)</f>
        <v>0</v>
      </c>
      <c r="AI105" s="646">
        <f>IF($C105=('1C TSpersonnel'!$A95&amp;" "&amp;'1C TSpersonnel'!$B95),'1C TSpersonnel'!AO95)</f>
        <v>0</v>
      </c>
      <c r="AJ105" s="646">
        <f>IF($C105=('1C TSpersonnel'!$A95&amp;" "&amp;'1C TSpersonnel'!$B95),'1C TSpersonnel'!AP95)</f>
        <v>0</v>
      </c>
      <c r="AK105" s="646">
        <f t="shared" si="30"/>
        <v>0</v>
      </c>
      <c r="AL105" s="646">
        <f t="shared" si="34"/>
        <v>0</v>
      </c>
      <c r="AM105" s="156">
        <f t="shared" si="27"/>
        <v>0</v>
      </c>
      <c r="AN105" s="251">
        <f t="shared" si="28"/>
        <v>0</v>
      </c>
      <c r="AO105" s="154">
        <f t="shared" si="31"/>
        <v>0</v>
      </c>
      <c r="AP105" s="254">
        <f t="shared" si="36"/>
        <v>0</v>
      </c>
      <c r="AQ105" s="260">
        <f t="shared" si="35"/>
        <v>0</v>
      </c>
      <c r="AR105" s="257"/>
      <c r="AS105" s="80"/>
      <c r="AT105" s="27"/>
      <c r="AU105" s="267"/>
      <c r="AV105" s="484"/>
      <c r="AW105" s="484"/>
      <c r="AX105" s="484"/>
      <c r="AY105" s="484"/>
      <c r="AZ105" s="484"/>
    </row>
    <row r="106" spans="1:55" hidden="1">
      <c r="A106" s="159"/>
      <c r="B106" s="168"/>
      <c r="C106" s="22" t="str">
        <f>'1C TSpersonnel'!A96&amp;" "&amp;'1C TSpersonnel'!B96</f>
        <v xml:space="preserve"> </v>
      </c>
      <c r="D106" s="304" t="str">
        <f>IF(E106=0,"",DATEDIF('1C TSpersonnel'!D96,E106,"y"))</f>
        <v/>
      </c>
      <c r="E106" s="71">
        <f>IF(C106&lt;&gt;"",'1C TSpersonnel'!F96,"")</f>
        <v>0</v>
      </c>
      <c r="F106" s="161"/>
      <c r="G106" s="162"/>
      <c r="H106" s="867"/>
      <c r="I106" s="868"/>
      <c r="J106" s="869"/>
      <c r="K106" s="287" t="str">
        <f t="shared" si="29"/>
        <v/>
      </c>
      <c r="L106" s="643">
        <f>IF(AND($K$2="Pôle",C106=('1C TSpersonnel'!A96&amp;" "&amp;'1C TSpersonnel'!B96)),'1C TSpersonnel'!$G96+'1C TSpersonnel'!$H96+'1C TSpersonnel'!$I96+'1C TSpersonnel'!$J96+'1C TSpersonnel'!$N96,'1C TSpersonnel'!$G96+'1C TSpersonnel'!$H96+'1C TSpersonnel'!$I96+'1C TSpersonnel'!$J96+'1C TSpersonnel'!$K96+'1C TSpersonnel'!$L96+'1C TSpersonnel'!$M96+'1C TSpersonnel'!$N96+'1C TSpersonnel'!$O96+'1C TSpersonnel'!$P96+'1C TSpersonnel'!$Q96+'1C TSpersonnel'!$R96)</f>
        <v>0</v>
      </c>
      <c r="M106" s="643">
        <f>IF(AND($K$2="Pôle",C106=('1C TSpersonnel'!A96&amp;" "&amp;'1C TSpersonnel'!B96)),'1C TSpersonnel'!$K96+'1C TSpersonnel'!$L96+'1C TSpersonnel'!$M96,0)</f>
        <v>0</v>
      </c>
      <c r="N106" s="644">
        <f t="shared" si="33"/>
        <v>0</v>
      </c>
      <c r="O106" s="645">
        <f>IF($C106=('1C TSpersonnel'!$A96&amp;" "&amp;'1C TSpersonnel'!$B96),'1C TSpersonnel'!U96)</f>
        <v>0</v>
      </c>
      <c r="P106" s="646">
        <f>IF($C106=('1C TSpersonnel'!$A96&amp;" "&amp;'1C TSpersonnel'!$B96),'1C TSpersonnel'!V96)</f>
        <v>0</v>
      </c>
      <c r="Q106" s="646">
        <f>IF($C106=('1C TSpersonnel'!$A96&amp;" "&amp;'1C TSpersonnel'!$B96),'1C TSpersonnel'!W96)</f>
        <v>0</v>
      </c>
      <c r="R106" s="646">
        <f>IF($C106=('1C TSpersonnel'!$A96&amp;" "&amp;'1C TSpersonnel'!$B96),'1C TSpersonnel'!X96)</f>
        <v>0</v>
      </c>
      <c r="S106" s="646">
        <f>IF($C106=('1C TSpersonnel'!$A96&amp;" "&amp;'1C TSpersonnel'!$B96),'1C TSpersonnel'!Y96)</f>
        <v>0</v>
      </c>
      <c r="T106" s="646">
        <f>IF($C106=('1C TSpersonnel'!$A96&amp;" "&amp;'1C TSpersonnel'!$B96),'1C TSpersonnel'!Z96)</f>
        <v>0</v>
      </c>
      <c r="U106" s="646">
        <f>IF($C106=('1C TSpersonnel'!$A96&amp;" "&amp;'1C TSpersonnel'!$B96),'1C TSpersonnel'!AA96)</f>
        <v>0</v>
      </c>
      <c r="V106" s="646">
        <f>IF($C106=('1C TSpersonnel'!$A96&amp;" "&amp;'1C TSpersonnel'!$B96),'1C TSpersonnel'!AB96)</f>
        <v>0</v>
      </c>
      <c r="W106" s="646">
        <f>IF($C106=('1C TSpersonnel'!$A96&amp;" "&amp;'1C TSpersonnel'!$B96),'1C TSpersonnel'!AC96)</f>
        <v>0</v>
      </c>
      <c r="X106" s="646">
        <f>IF($C106=('1C TSpersonnel'!$A96&amp;" "&amp;'1C TSpersonnel'!$B96),'1C TSpersonnel'!AD96)</f>
        <v>0</v>
      </c>
      <c r="Y106" s="646">
        <f>IF($C106=('1C TSpersonnel'!$A96&amp;" "&amp;'1C TSpersonnel'!$B96),'1C TSpersonnel'!AE96)</f>
        <v>0</v>
      </c>
      <c r="Z106" s="646">
        <f>IF($C106=('1C TSpersonnel'!$A96&amp;" "&amp;'1C TSpersonnel'!$B96),'1C TSpersonnel'!AF96)</f>
        <v>0</v>
      </c>
      <c r="AA106" s="646">
        <f>IF($C106=('1C TSpersonnel'!$A96&amp;" "&amp;'1C TSpersonnel'!$B96),'1C TSpersonnel'!AG96)</f>
        <v>0</v>
      </c>
      <c r="AB106" s="646">
        <f>IF($C106=('1C TSpersonnel'!$A96&amp;" "&amp;'1C TSpersonnel'!$B96),'1C TSpersonnel'!AH96)</f>
        <v>0</v>
      </c>
      <c r="AC106" s="646">
        <f>IF($C106=('1C TSpersonnel'!$A96&amp;" "&amp;'1C TSpersonnel'!$B96),'1C TSpersonnel'!AI96)</f>
        <v>0</v>
      </c>
      <c r="AD106" s="646">
        <f>IF($C106=('1C TSpersonnel'!$A96&amp;" "&amp;'1C TSpersonnel'!$B96),'1C TSpersonnel'!AJ96)</f>
        <v>0</v>
      </c>
      <c r="AE106" s="646">
        <f>IF($C106=('1C TSpersonnel'!$A96&amp;" "&amp;'1C TSpersonnel'!$B96),'1C TSpersonnel'!AK96)</f>
        <v>0</v>
      </c>
      <c r="AF106" s="646">
        <f>IF($C106=('1C TSpersonnel'!$A96&amp;" "&amp;'1C TSpersonnel'!$B96),'1C TSpersonnel'!AL96)</f>
        <v>0</v>
      </c>
      <c r="AG106" s="646">
        <f>IF($C106=('1C TSpersonnel'!$A96&amp;" "&amp;'1C TSpersonnel'!$B96),'1C TSpersonnel'!AM96)</f>
        <v>0</v>
      </c>
      <c r="AH106" s="646">
        <f>IF($C106=('1C TSpersonnel'!$A96&amp;" "&amp;'1C TSpersonnel'!$B96),'1C TSpersonnel'!AN96)</f>
        <v>0</v>
      </c>
      <c r="AI106" s="646">
        <f>IF($C106=('1C TSpersonnel'!$A96&amp;" "&amp;'1C TSpersonnel'!$B96),'1C TSpersonnel'!AO96)</f>
        <v>0</v>
      </c>
      <c r="AJ106" s="646">
        <f>IF($C106=('1C TSpersonnel'!$A96&amp;" "&amp;'1C TSpersonnel'!$B96),'1C TSpersonnel'!AP96)</f>
        <v>0</v>
      </c>
      <c r="AK106" s="646">
        <f t="shared" si="30"/>
        <v>0</v>
      </c>
      <c r="AL106" s="646">
        <f t="shared" si="34"/>
        <v>0</v>
      </c>
      <c r="AM106" s="156">
        <f t="shared" si="27"/>
        <v>0</v>
      </c>
      <c r="AN106" s="251">
        <f t="shared" si="28"/>
        <v>0</v>
      </c>
      <c r="AO106" s="154">
        <f t="shared" si="31"/>
        <v>0</v>
      </c>
      <c r="AP106" s="254">
        <f t="shared" si="36"/>
        <v>0</v>
      </c>
      <c r="AQ106" s="260">
        <f t="shared" si="35"/>
        <v>0</v>
      </c>
      <c r="AR106" s="257"/>
      <c r="AS106" s="80"/>
      <c r="AT106" s="27"/>
      <c r="AU106" s="267"/>
      <c r="AV106" s="484"/>
      <c r="AW106" s="484"/>
      <c r="AX106" s="484"/>
      <c r="AY106" s="484"/>
      <c r="AZ106" s="484"/>
    </row>
    <row r="107" spans="1:55" hidden="1">
      <c r="A107" s="159"/>
      <c r="B107" s="168"/>
      <c r="C107" s="22" t="str">
        <f>'1C TSpersonnel'!A97&amp;" "&amp;'1C TSpersonnel'!B97</f>
        <v xml:space="preserve"> </v>
      </c>
      <c r="D107" s="304" t="str">
        <f>IF(E107=0,"",DATEDIF('1C TSpersonnel'!D97,E107,"y"))</f>
        <v/>
      </c>
      <c r="E107" s="71">
        <f>IF(C107&lt;&gt;"",'1C TSpersonnel'!F97,"")</f>
        <v>0</v>
      </c>
      <c r="F107" s="161"/>
      <c r="G107" s="162"/>
      <c r="H107" s="867"/>
      <c r="I107" s="868"/>
      <c r="J107" s="869"/>
      <c r="K107" s="287" t="str">
        <f t="shared" si="29"/>
        <v/>
      </c>
      <c r="L107" s="643">
        <f>IF(AND($K$2="Pôle",C107=('1C TSpersonnel'!A97&amp;" "&amp;'1C TSpersonnel'!B97)),'1C TSpersonnel'!$G97+'1C TSpersonnel'!$H97+'1C TSpersonnel'!$I97+'1C TSpersonnel'!$J97+'1C TSpersonnel'!$N97,'1C TSpersonnel'!$G97+'1C TSpersonnel'!$H97+'1C TSpersonnel'!$I97+'1C TSpersonnel'!$J97+'1C TSpersonnel'!$K97+'1C TSpersonnel'!$L97+'1C TSpersonnel'!$M97+'1C TSpersonnel'!$N97+'1C TSpersonnel'!$O97+'1C TSpersonnel'!$P97+'1C TSpersonnel'!$Q97+'1C TSpersonnel'!$R97)</f>
        <v>0</v>
      </c>
      <c r="M107" s="643">
        <f>IF(AND($K$2="Pôle",C107=('1C TSpersonnel'!A97&amp;" "&amp;'1C TSpersonnel'!B97)),'1C TSpersonnel'!$K97+'1C TSpersonnel'!$L97+'1C TSpersonnel'!$M97,0)</f>
        <v>0</v>
      </c>
      <c r="N107" s="644">
        <f t="shared" si="33"/>
        <v>0</v>
      </c>
      <c r="O107" s="645">
        <f>IF($C107=('1C TSpersonnel'!$A97&amp;" "&amp;'1C TSpersonnel'!$B97),'1C TSpersonnel'!U97)</f>
        <v>0</v>
      </c>
      <c r="P107" s="646">
        <f>IF($C107=('1C TSpersonnel'!$A97&amp;" "&amp;'1C TSpersonnel'!$B97),'1C TSpersonnel'!V97)</f>
        <v>0</v>
      </c>
      <c r="Q107" s="646">
        <f>IF($C107=('1C TSpersonnel'!$A97&amp;" "&amp;'1C TSpersonnel'!$B97),'1C TSpersonnel'!W97)</f>
        <v>0</v>
      </c>
      <c r="R107" s="646">
        <f>IF($C107=('1C TSpersonnel'!$A97&amp;" "&amp;'1C TSpersonnel'!$B97),'1C TSpersonnel'!X97)</f>
        <v>0</v>
      </c>
      <c r="S107" s="646">
        <f>IF($C107=('1C TSpersonnel'!$A97&amp;" "&amp;'1C TSpersonnel'!$B97),'1C TSpersonnel'!Y97)</f>
        <v>0</v>
      </c>
      <c r="T107" s="646">
        <f>IF($C107=('1C TSpersonnel'!$A97&amp;" "&amp;'1C TSpersonnel'!$B97),'1C TSpersonnel'!Z97)</f>
        <v>0</v>
      </c>
      <c r="U107" s="646">
        <f>IF($C107=('1C TSpersonnel'!$A97&amp;" "&amp;'1C TSpersonnel'!$B97),'1C TSpersonnel'!AA97)</f>
        <v>0</v>
      </c>
      <c r="V107" s="646">
        <f>IF($C107=('1C TSpersonnel'!$A97&amp;" "&amp;'1C TSpersonnel'!$B97),'1C TSpersonnel'!AB97)</f>
        <v>0</v>
      </c>
      <c r="W107" s="646">
        <f>IF($C107=('1C TSpersonnel'!$A97&amp;" "&amp;'1C TSpersonnel'!$B97),'1C TSpersonnel'!AC97)</f>
        <v>0</v>
      </c>
      <c r="X107" s="646">
        <f>IF($C107=('1C TSpersonnel'!$A97&amp;" "&amp;'1C TSpersonnel'!$B97),'1C TSpersonnel'!AD97)</f>
        <v>0</v>
      </c>
      <c r="Y107" s="646">
        <f>IF($C107=('1C TSpersonnel'!$A97&amp;" "&amp;'1C TSpersonnel'!$B97),'1C TSpersonnel'!AE97)</f>
        <v>0</v>
      </c>
      <c r="Z107" s="646">
        <f>IF($C107=('1C TSpersonnel'!$A97&amp;" "&amp;'1C TSpersonnel'!$B97),'1C TSpersonnel'!AF97)</f>
        <v>0</v>
      </c>
      <c r="AA107" s="646">
        <f>IF($C107=('1C TSpersonnel'!$A97&amp;" "&amp;'1C TSpersonnel'!$B97),'1C TSpersonnel'!AG97)</f>
        <v>0</v>
      </c>
      <c r="AB107" s="646">
        <f>IF($C107=('1C TSpersonnel'!$A97&amp;" "&amp;'1C TSpersonnel'!$B97),'1C TSpersonnel'!AH97)</f>
        <v>0</v>
      </c>
      <c r="AC107" s="646">
        <f>IF($C107=('1C TSpersonnel'!$A97&amp;" "&amp;'1C TSpersonnel'!$B97),'1C TSpersonnel'!AI97)</f>
        <v>0</v>
      </c>
      <c r="AD107" s="646">
        <f>IF($C107=('1C TSpersonnel'!$A97&amp;" "&amp;'1C TSpersonnel'!$B97),'1C TSpersonnel'!AJ97)</f>
        <v>0</v>
      </c>
      <c r="AE107" s="646">
        <f>IF($C107=('1C TSpersonnel'!$A97&amp;" "&amp;'1C TSpersonnel'!$B97),'1C TSpersonnel'!AK97)</f>
        <v>0</v>
      </c>
      <c r="AF107" s="646">
        <f>IF($C107=('1C TSpersonnel'!$A97&amp;" "&amp;'1C TSpersonnel'!$B97),'1C TSpersonnel'!AL97)</f>
        <v>0</v>
      </c>
      <c r="AG107" s="646">
        <f>IF($C107=('1C TSpersonnel'!$A97&amp;" "&amp;'1C TSpersonnel'!$B97),'1C TSpersonnel'!AM97)</f>
        <v>0</v>
      </c>
      <c r="AH107" s="646">
        <f>IF($C107=('1C TSpersonnel'!$A97&amp;" "&amp;'1C TSpersonnel'!$B97),'1C TSpersonnel'!AN97)</f>
        <v>0</v>
      </c>
      <c r="AI107" s="646">
        <f>IF($C107=('1C TSpersonnel'!$A97&amp;" "&amp;'1C TSpersonnel'!$B97),'1C TSpersonnel'!AO97)</f>
        <v>0</v>
      </c>
      <c r="AJ107" s="646">
        <f>IF($C107=('1C TSpersonnel'!$A97&amp;" "&amp;'1C TSpersonnel'!$B97),'1C TSpersonnel'!AP97)</f>
        <v>0</v>
      </c>
      <c r="AK107" s="646">
        <f t="shared" si="30"/>
        <v>0</v>
      </c>
      <c r="AL107" s="646">
        <f t="shared" si="34"/>
        <v>0</v>
      </c>
      <c r="AM107" s="156">
        <f t="shared" si="27"/>
        <v>0</v>
      </c>
      <c r="AN107" s="251">
        <f t="shared" si="28"/>
        <v>0</v>
      </c>
      <c r="AO107" s="154">
        <f t="shared" si="31"/>
        <v>0</v>
      </c>
      <c r="AP107" s="254">
        <f t="shared" si="36"/>
        <v>0</v>
      </c>
      <c r="AQ107" s="260">
        <f t="shared" si="35"/>
        <v>0</v>
      </c>
      <c r="AR107" s="257"/>
      <c r="AS107" s="80"/>
      <c r="AT107" s="27"/>
      <c r="AU107" s="267"/>
      <c r="AV107" s="484"/>
      <c r="AW107" s="484"/>
      <c r="AX107" s="484"/>
      <c r="AY107" s="484"/>
      <c r="AZ107" s="484"/>
    </row>
    <row r="108" spans="1:55" hidden="1">
      <c r="A108" s="159"/>
      <c r="B108" s="168"/>
      <c r="C108" s="22" t="str">
        <f>'1C TSpersonnel'!A98&amp;" "&amp;'1C TSpersonnel'!B98</f>
        <v xml:space="preserve"> </v>
      </c>
      <c r="D108" s="304" t="str">
        <f>IF(E108=0,"",DATEDIF('1C TSpersonnel'!D98,E108,"y"))</f>
        <v/>
      </c>
      <c r="E108" s="71">
        <f>IF(C108&lt;&gt;"",'1C TSpersonnel'!F98,"")</f>
        <v>0</v>
      </c>
      <c r="F108" s="161"/>
      <c r="G108" s="162"/>
      <c r="H108" s="867"/>
      <c r="I108" s="868"/>
      <c r="J108" s="869"/>
      <c r="K108" s="287" t="str">
        <f t="shared" si="29"/>
        <v/>
      </c>
      <c r="L108" s="643">
        <f>IF(AND($K$2="Pôle",C108=('1C TSpersonnel'!A98&amp;" "&amp;'1C TSpersonnel'!B98)),'1C TSpersonnel'!$G98+'1C TSpersonnel'!$H98+'1C TSpersonnel'!$I98+'1C TSpersonnel'!$J98+'1C TSpersonnel'!$N98,'1C TSpersonnel'!$G98+'1C TSpersonnel'!$H98+'1C TSpersonnel'!$I98+'1C TSpersonnel'!$J98+'1C TSpersonnel'!$K98+'1C TSpersonnel'!$L98+'1C TSpersonnel'!$M98+'1C TSpersonnel'!$N98+'1C TSpersonnel'!$O98+'1C TSpersonnel'!$P98+'1C TSpersonnel'!$Q98+'1C TSpersonnel'!$R98)</f>
        <v>0</v>
      </c>
      <c r="M108" s="643">
        <f>IF(AND($K$2="Pôle",C108=('1C TSpersonnel'!A98&amp;" "&amp;'1C TSpersonnel'!B98)),'1C TSpersonnel'!$K98+'1C TSpersonnel'!$L98+'1C TSpersonnel'!$M98,0)</f>
        <v>0</v>
      </c>
      <c r="N108" s="644">
        <f t="shared" si="33"/>
        <v>0</v>
      </c>
      <c r="O108" s="645">
        <f>IF($C108=('1C TSpersonnel'!$A98&amp;" "&amp;'1C TSpersonnel'!$B98),'1C TSpersonnel'!U98)</f>
        <v>0</v>
      </c>
      <c r="P108" s="646">
        <f>IF($C108=('1C TSpersonnel'!$A98&amp;" "&amp;'1C TSpersonnel'!$B98),'1C TSpersonnel'!V98)</f>
        <v>0</v>
      </c>
      <c r="Q108" s="646">
        <f>IF($C108=('1C TSpersonnel'!$A98&amp;" "&amp;'1C TSpersonnel'!$B98),'1C TSpersonnel'!W98)</f>
        <v>0</v>
      </c>
      <c r="R108" s="646">
        <f>IF($C108=('1C TSpersonnel'!$A98&amp;" "&amp;'1C TSpersonnel'!$B98),'1C TSpersonnel'!X98)</f>
        <v>0</v>
      </c>
      <c r="S108" s="646">
        <f>IF($C108=('1C TSpersonnel'!$A98&amp;" "&amp;'1C TSpersonnel'!$B98),'1C TSpersonnel'!Y98)</f>
        <v>0</v>
      </c>
      <c r="T108" s="646">
        <f>IF($C108=('1C TSpersonnel'!$A98&amp;" "&amp;'1C TSpersonnel'!$B98),'1C TSpersonnel'!Z98)</f>
        <v>0</v>
      </c>
      <c r="U108" s="646">
        <f>IF($C108=('1C TSpersonnel'!$A98&amp;" "&amp;'1C TSpersonnel'!$B98),'1C TSpersonnel'!AA98)</f>
        <v>0</v>
      </c>
      <c r="V108" s="646">
        <f>IF($C108=('1C TSpersonnel'!$A98&amp;" "&amp;'1C TSpersonnel'!$B98),'1C TSpersonnel'!AB98)</f>
        <v>0</v>
      </c>
      <c r="W108" s="646">
        <f>IF($C108=('1C TSpersonnel'!$A98&amp;" "&amp;'1C TSpersonnel'!$B98),'1C TSpersonnel'!AC98)</f>
        <v>0</v>
      </c>
      <c r="X108" s="646">
        <f>IF($C108=('1C TSpersonnel'!$A98&amp;" "&amp;'1C TSpersonnel'!$B98),'1C TSpersonnel'!AD98)</f>
        <v>0</v>
      </c>
      <c r="Y108" s="646">
        <f>IF($C108=('1C TSpersonnel'!$A98&amp;" "&amp;'1C TSpersonnel'!$B98),'1C TSpersonnel'!AE98)</f>
        <v>0</v>
      </c>
      <c r="Z108" s="646">
        <f>IF($C108=('1C TSpersonnel'!$A98&amp;" "&amp;'1C TSpersonnel'!$B98),'1C TSpersonnel'!AF98)</f>
        <v>0</v>
      </c>
      <c r="AA108" s="646">
        <f>IF($C108=('1C TSpersonnel'!$A98&amp;" "&amp;'1C TSpersonnel'!$B98),'1C TSpersonnel'!AG98)</f>
        <v>0</v>
      </c>
      <c r="AB108" s="646">
        <f>IF($C108=('1C TSpersonnel'!$A98&amp;" "&amp;'1C TSpersonnel'!$B98),'1C TSpersonnel'!AH98)</f>
        <v>0</v>
      </c>
      <c r="AC108" s="646">
        <f>IF($C108=('1C TSpersonnel'!$A98&amp;" "&amp;'1C TSpersonnel'!$B98),'1C TSpersonnel'!AI98)</f>
        <v>0</v>
      </c>
      <c r="AD108" s="646">
        <f>IF($C108=('1C TSpersonnel'!$A98&amp;" "&amp;'1C TSpersonnel'!$B98),'1C TSpersonnel'!AJ98)</f>
        <v>0</v>
      </c>
      <c r="AE108" s="646">
        <f>IF($C108=('1C TSpersonnel'!$A98&amp;" "&amp;'1C TSpersonnel'!$B98),'1C TSpersonnel'!AK98)</f>
        <v>0</v>
      </c>
      <c r="AF108" s="646">
        <f>IF($C108=('1C TSpersonnel'!$A98&amp;" "&amp;'1C TSpersonnel'!$B98),'1C TSpersonnel'!AL98)</f>
        <v>0</v>
      </c>
      <c r="AG108" s="646">
        <f>IF($C108=('1C TSpersonnel'!$A98&amp;" "&amp;'1C TSpersonnel'!$B98),'1C TSpersonnel'!AM98)</f>
        <v>0</v>
      </c>
      <c r="AH108" s="646">
        <f>IF($C108=('1C TSpersonnel'!$A98&amp;" "&amp;'1C TSpersonnel'!$B98),'1C TSpersonnel'!AN98)</f>
        <v>0</v>
      </c>
      <c r="AI108" s="646">
        <f>IF($C108=('1C TSpersonnel'!$A98&amp;" "&amp;'1C TSpersonnel'!$B98),'1C TSpersonnel'!AO98)</f>
        <v>0</v>
      </c>
      <c r="AJ108" s="646">
        <f>IF($C108=('1C TSpersonnel'!$A98&amp;" "&amp;'1C TSpersonnel'!$B98),'1C TSpersonnel'!AP98)</f>
        <v>0</v>
      </c>
      <c r="AK108" s="646">
        <f t="shared" si="30"/>
        <v>0</v>
      </c>
      <c r="AL108" s="646">
        <f t="shared" si="34"/>
        <v>0</v>
      </c>
      <c r="AM108" s="156">
        <f t="shared" si="27"/>
        <v>0</v>
      </c>
      <c r="AN108" s="251">
        <f t="shared" si="28"/>
        <v>0</v>
      </c>
      <c r="AO108" s="154">
        <f t="shared" si="31"/>
        <v>0</v>
      </c>
      <c r="AP108" s="254">
        <f t="shared" si="36"/>
        <v>0</v>
      </c>
      <c r="AQ108" s="260">
        <f t="shared" si="35"/>
        <v>0</v>
      </c>
      <c r="AR108" s="257"/>
      <c r="AS108" s="80"/>
      <c r="AT108" s="27"/>
      <c r="AU108" s="267"/>
      <c r="AV108" s="484"/>
      <c r="AW108" s="484"/>
      <c r="AX108" s="484"/>
      <c r="AY108" s="484"/>
      <c r="AZ108" s="484"/>
    </row>
    <row r="109" spans="1:55" hidden="1">
      <c r="A109" s="159"/>
      <c r="B109" s="168"/>
      <c r="C109" s="22" t="str">
        <f>'1C TSpersonnel'!A99&amp;" "&amp;'1C TSpersonnel'!B99</f>
        <v xml:space="preserve"> </v>
      </c>
      <c r="D109" s="304" t="str">
        <f>IF(E109=0,"",DATEDIF('1C TSpersonnel'!D99,E109,"y"))</f>
        <v/>
      </c>
      <c r="E109" s="71">
        <f>IF(C109&lt;&gt;"",'1C TSpersonnel'!F99,"")</f>
        <v>0</v>
      </c>
      <c r="F109" s="161"/>
      <c r="G109" s="162"/>
      <c r="H109" s="867"/>
      <c r="I109" s="868"/>
      <c r="J109" s="869"/>
      <c r="K109" s="287" t="str">
        <f t="shared" si="29"/>
        <v/>
      </c>
      <c r="L109" s="643">
        <f>IF(AND($K$2="Pôle",C109=('1C TSpersonnel'!A99&amp;" "&amp;'1C TSpersonnel'!B99)),'1C TSpersonnel'!$G99+'1C TSpersonnel'!$H99+'1C TSpersonnel'!$I99+'1C TSpersonnel'!$J99+'1C TSpersonnel'!$N99,'1C TSpersonnel'!$G99+'1C TSpersonnel'!$H99+'1C TSpersonnel'!$I99+'1C TSpersonnel'!$J99+'1C TSpersonnel'!$K99+'1C TSpersonnel'!$L99+'1C TSpersonnel'!$M99+'1C TSpersonnel'!$N99+'1C TSpersonnel'!$O99+'1C TSpersonnel'!$P99+'1C TSpersonnel'!$Q99+'1C TSpersonnel'!$R99)</f>
        <v>0</v>
      </c>
      <c r="M109" s="643">
        <f>IF(AND($K$2="Pôle",C109=('1C TSpersonnel'!A99&amp;" "&amp;'1C TSpersonnel'!B99)),'1C TSpersonnel'!$K99+'1C TSpersonnel'!$L99+'1C TSpersonnel'!$M99,0)</f>
        <v>0</v>
      </c>
      <c r="N109" s="644">
        <f t="shared" si="33"/>
        <v>0</v>
      </c>
      <c r="O109" s="645">
        <f>IF($C109=('1C TSpersonnel'!$A99&amp;" "&amp;'1C TSpersonnel'!$B99),'1C TSpersonnel'!U99)</f>
        <v>0</v>
      </c>
      <c r="P109" s="646">
        <f>IF($C109=('1C TSpersonnel'!$A99&amp;" "&amp;'1C TSpersonnel'!$B99),'1C TSpersonnel'!V99)</f>
        <v>0</v>
      </c>
      <c r="Q109" s="646">
        <f>IF($C109=('1C TSpersonnel'!$A99&amp;" "&amp;'1C TSpersonnel'!$B99),'1C TSpersonnel'!W99)</f>
        <v>0</v>
      </c>
      <c r="R109" s="646">
        <f>IF($C109=('1C TSpersonnel'!$A99&amp;" "&amp;'1C TSpersonnel'!$B99),'1C TSpersonnel'!X99)</f>
        <v>0</v>
      </c>
      <c r="S109" s="646">
        <f>IF($C109=('1C TSpersonnel'!$A99&amp;" "&amp;'1C TSpersonnel'!$B99),'1C TSpersonnel'!Y99)</f>
        <v>0</v>
      </c>
      <c r="T109" s="646">
        <f>IF($C109=('1C TSpersonnel'!$A99&amp;" "&amp;'1C TSpersonnel'!$B99),'1C TSpersonnel'!Z99)</f>
        <v>0</v>
      </c>
      <c r="U109" s="646">
        <f>IF($C109=('1C TSpersonnel'!$A99&amp;" "&amp;'1C TSpersonnel'!$B99),'1C TSpersonnel'!AA99)</f>
        <v>0</v>
      </c>
      <c r="V109" s="646">
        <f>IF($C109=('1C TSpersonnel'!$A99&amp;" "&amp;'1C TSpersonnel'!$B99),'1C TSpersonnel'!AB99)</f>
        <v>0</v>
      </c>
      <c r="W109" s="646">
        <f>IF($C109=('1C TSpersonnel'!$A99&amp;" "&amp;'1C TSpersonnel'!$B99),'1C TSpersonnel'!AC99)</f>
        <v>0</v>
      </c>
      <c r="X109" s="646">
        <f>IF($C109=('1C TSpersonnel'!$A99&amp;" "&amp;'1C TSpersonnel'!$B99),'1C TSpersonnel'!AD99)</f>
        <v>0</v>
      </c>
      <c r="Y109" s="646">
        <f>IF($C109=('1C TSpersonnel'!$A99&amp;" "&amp;'1C TSpersonnel'!$B99),'1C TSpersonnel'!AE99)</f>
        <v>0</v>
      </c>
      <c r="Z109" s="646">
        <f>IF($C109=('1C TSpersonnel'!$A99&amp;" "&amp;'1C TSpersonnel'!$B99),'1C TSpersonnel'!AF99)</f>
        <v>0</v>
      </c>
      <c r="AA109" s="646">
        <f>IF($C109=('1C TSpersonnel'!$A99&amp;" "&amp;'1C TSpersonnel'!$B99),'1C TSpersonnel'!AG99)</f>
        <v>0</v>
      </c>
      <c r="AB109" s="646">
        <f>IF($C109=('1C TSpersonnel'!$A99&amp;" "&amp;'1C TSpersonnel'!$B99),'1C TSpersonnel'!AH99)</f>
        <v>0</v>
      </c>
      <c r="AC109" s="646">
        <f>IF($C109=('1C TSpersonnel'!$A99&amp;" "&amp;'1C TSpersonnel'!$B99),'1C TSpersonnel'!AI99)</f>
        <v>0</v>
      </c>
      <c r="AD109" s="646">
        <f>IF($C109=('1C TSpersonnel'!$A99&amp;" "&amp;'1C TSpersonnel'!$B99),'1C TSpersonnel'!AJ99)</f>
        <v>0</v>
      </c>
      <c r="AE109" s="646">
        <f>IF($C109=('1C TSpersonnel'!$A99&amp;" "&amp;'1C TSpersonnel'!$B99),'1C TSpersonnel'!AK99)</f>
        <v>0</v>
      </c>
      <c r="AF109" s="646">
        <f>IF($C109=('1C TSpersonnel'!$A99&amp;" "&amp;'1C TSpersonnel'!$B99),'1C TSpersonnel'!AL99)</f>
        <v>0</v>
      </c>
      <c r="AG109" s="646">
        <f>IF($C109=('1C TSpersonnel'!$A99&amp;" "&amp;'1C TSpersonnel'!$B99),'1C TSpersonnel'!AM99)</f>
        <v>0</v>
      </c>
      <c r="AH109" s="646">
        <f>IF($C109=('1C TSpersonnel'!$A99&amp;" "&amp;'1C TSpersonnel'!$B99),'1C TSpersonnel'!AN99)</f>
        <v>0</v>
      </c>
      <c r="AI109" s="646">
        <f>IF($C109=('1C TSpersonnel'!$A99&amp;" "&amp;'1C TSpersonnel'!$B99),'1C TSpersonnel'!AO99)</f>
        <v>0</v>
      </c>
      <c r="AJ109" s="646">
        <f>IF($C109=('1C TSpersonnel'!$A99&amp;" "&amp;'1C TSpersonnel'!$B99),'1C TSpersonnel'!AP99)</f>
        <v>0</v>
      </c>
      <c r="AK109" s="646">
        <f t="shared" si="30"/>
        <v>0</v>
      </c>
      <c r="AL109" s="646">
        <f t="shared" si="34"/>
        <v>0</v>
      </c>
      <c r="AM109" s="156">
        <f t="shared" si="27"/>
        <v>0</v>
      </c>
      <c r="AN109" s="251">
        <f t="shared" si="28"/>
        <v>0</v>
      </c>
      <c r="AO109" s="154">
        <f t="shared" si="31"/>
        <v>0</v>
      </c>
      <c r="AP109" s="254">
        <f t="shared" si="36"/>
        <v>0</v>
      </c>
      <c r="AQ109" s="260">
        <f t="shared" si="35"/>
        <v>0</v>
      </c>
      <c r="AR109" s="257"/>
      <c r="AS109" s="80"/>
      <c r="AT109" s="27"/>
      <c r="AU109" s="267"/>
      <c r="AV109" s="484"/>
      <c r="AW109" s="484"/>
      <c r="AX109" s="484"/>
      <c r="AY109" s="484"/>
      <c r="AZ109" s="484"/>
    </row>
    <row r="110" spans="1:55" hidden="1">
      <c r="A110" s="159"/>
      <c r="B110" s="168"/>
      <c r="C110" s="22" t="str">
        <f>'1C TSpersonnel'!A100&amp;" "&amp;'1C TSpersonnel'!B100</f>
        <v xml:space="preserve"> </v>
      </c>
      <c r="D110" s="304" t="str">
        <f>IF(E110=0,"",DATEDIF('1C TSpersonnel'!D100,E110,"y"))</f>
        <v/>
      </c>
      <c r="E110" s="71">
        <f>IF(C110&lt;&gt;"",'1C TSpersonnel'!F100,"")</f>
        <v>0</v>
      </c>
      <c r="F110" s="161"/>
      <c r="G110" s="162"/>
      <c r="H110" s="867"/>
      <c r="I110" s="868"/>
      <c r="J110" s="869"/>
      <c r="K110" s="287" t="str">
        <f t="shared" si="29"/>
        <v/>
      </c>
      <c r="L110" s="643">
        <f>IF(AND($K$2="Pôle",C110=('1C TSpersonnel'!A100&amp;" "&amp;'1C TSpersonnel'!B100)),'1C TSpersonnel'!$G100+'1C TSpersonnel'!$H100+'1C TSpersonnel'!$I100+'1C TSpersonnel'!$J100+'1C TSpersonnel'!$N100,'1C TSpersonnel'!$G100+'1C TSpersonnel'!$H100+'1C TSpersonnel'!$I100+'1C TSpersonnel'!$J100+'1C TSpersonnel'!$K100+'1C TSpersonnel'!$L100+'1C TSpersonnel'!$M100+'1C TSpersonnel'!$N100+'1C TSpersonnel'!$O100+'1C TSpersonnel'!$P100+'1C TSpersonnel'!$Q100+'1C TSpersonnel'!$R100)</f>
        <v>0</v>
      </c>
      <c r="M110" s="643">
        <f>IF(AND($K$2="Pôle",C110=('1C TSpersonnel'!A100&amp;" "&amp;'1C TSpersonnel'!B100)),'1C TSpersonnel'!$K100+'1C TSpersonnel'!$L100+'1C TSpersonnel'!$M100,0)</f>
        <v>0</v>
      </c>
      <c r="N110" s="644">
        <f t="shared" si="33"/>
        <v>0</v>
      </c>
      <c r="O110" s="645">
        <f>IF($C110=('1C TSpersonnel'!$A100&amp;" "&amp;'1C TSpersonnel'!$B100),'1C TSpersonnel'!U100)</f>
        <v>0</v>
      </c>
      <c r="P110" s="646">
        <f>IF($C110=('1C TSpersonnel'!$A100&amp;" "&amp;'1C TSpersonnel'!$B100),'1C TSpersonnel'!V100)</f>
        <v>0</v>
      </c>
      <c r="Q110" s="646">
        <f>IF($C110=('1C TSpersonnel'!$A100&amp;" "&amp;'1C TSpersonnel'!$B100),'1C TSpersonnel'!W100)</f>
        <v>0</v>
      </c>
      <c r="R110" s="646">
        <f>IF($C110=('1C TSpersonnel'!$A100&amp;" "&amp;'1C TSpersonnel'!$B100),'1C TSpersonnel'!X100)</f>
        <v>0</v>
      </c>
      <c r="S110" s="646">
        <f>IF($C110=('1C TSpersonnel'!$A100&amp;" "&amp;'1C TSpersonnel'!$B100),'1C TSpersonnel'!Y100)</f>
        <v>0</v>
      </c>
      <c r="T110" s="646">
        <f>IF($C110=('1C TSpersonnel'!$A100&amp;" "&amp;'1C TSpersonnel'!$B100),'1C TSpersonnel'!Z100)</f>
        <v>0</v>
      </c>
      <c r="U110" s="646">
        <f>IF($C110=('1C TSpersonnel'!$A100&amp;" "&amp;'1C TSpersonnel'!$B100),'1C TSpersonnel'!AA100)</f>
        <v>0</v>
      </c>
      <c r="V110" s="646">
        <f>IF($C110=('1C TSpersonnel'!$A100&amp;" "&amp;'1C TSpersonnel'!$B100),'1C TSpersonnel'!AB100)</f>
        <v>0</v>
      </c>
      <c r="W110" s="646">
        <f>IF($C110=('1C TSpersonnel'!$A100&amp;" "&amp;'1C TSpersonnel'!$B100),'1C TSpersonnel'!AC100)</f>
        <v>0</v>
      </c>
      <c r="X110" s="646">
        <f>IF($C110=('1C TSpersonnel'!$A100&amp;" "&amp;'1C TSpersonnel'!$B100),'1C TSpersonnel'!AD100)</f>
        <v>0</v>
      </c>
      <c r="Y110" s="646">
        <f>IF($C110=('1C TSpersonnel'!$A100&amp;" "&amp;'1C TSpersonnel'!$B100),'1C TSpersonnel'!AE100)</f>
        <v>0</v>
      </c>
      <c r="Z110" s="646">
        <f>IF($C110=('1C TSpersonnel'!$A100&amp;" "&amp;'1C TSpersonnel'!$B100),'1C TSpersonnel'!AF100)</f>
        <v>0</v>
      </c>
      <c r="AA110" s="646">
        <f>IF($C110=('1C TSpersonnel'!$A100&amp;" "&amp;'1C TSpersonnel'!$B100),'1C TSpersonnel'!AG100)</f>
        <v>0</v>
      </c>
      <c r="AB110" s="646">
        <f>IF($C110=('1C TSpersonnel'!$A100&amp;" "&amp;'1C TSpersonnel'!$B100),'1C TSpersonnel'!AH100)</f>
        <v>0</v>
      </c>
      <c r="AC110" s="646">
        <f>IF($C110=('1C TSpersonnel'!$A100&amp;" "&amp;'1C TSpersonnel'!$B100),'1C TSpersonnel'!AI100)</f>
        <v>0</v>
      </c>
      <c r="AD110" s="646">
        <f>IF($C110=('1C TSpersonnel'!$A100&amp;" "&amp;'1C TSpersonnel'!$B100),'1C TSpersonnel'!AJ100)</f>
        <v>0</v>
      </c>
      <c r="AE110" s="646">
        <f>IF($C110=('1C TSpersonnel'!$A100&amp;" "&amp;'1C TSpersonnel'!$B100),'1C TSpersonnel'!AK100)</f>
        <v>0</v>
      </c>
      <c r="AF110" s="646">
        <f>IF($C110=('1C TSpersonnel'!$A100&amp;" "&amp;'1C TSpersonnel'!$B100),'1C TSpersonnel'!AL100)</f>
        <v>0</v>
      </c>
      <c r="AG110" s="646">
        <f>IF($C110=('1C TSpersonnel'!$A100&amp;" "&amp;'1C TSpersonnel'!$B100),'1C TSpersonnel'!AM100)</f>
        <v>0</v>
      </c>
      <c r="AH110" s="646">
        <f>IF($C110=('1C TSpersonnel'!$A100&amp;" "&amp;'1C TSpersonnel'!$B100),'1C TSpersonnel'!AN100)</f>
        <v>0</v>
      </c>
      <c r="AI110" s="646">
        <f>IF($C110=('1C TSpersonnel'!$A100&amp;" "&amp;'1C TSpersonnel'!$B100),'1C TSpersonnel'!AO100)</f>
        <v>0</v>
      </c>
      <c r="AJ110" s="646">
        <f>IF($C110=('1C TSpersonnel'!$A100&amp;" "&amp;'1C TSpersonnel'!$B100),'1C TSpersonnel'!AP100)</f>
        <v>0</v>
      </c>
      <c r="AK110" s="646">
        <f t="shared" si="30"/>
        <v>0</v>
      </c>
      <c r="AL110" s="646">
        <f t="shared" si="34"/>
        <v>0</v>
      </c>
      <c r="AM110" s="156">
        <f t="shared" si="27"/>
        <v>0</v>
      </c>
      <c r="AN110" s="251">
        <f t="shared" si="28"/>
        <v>0</v>
      </c>
      <c r="AO110" s="154">
        <f t="shared" si="31"/>
        <v>0</v>
      </c>
      <c r="AP110" s="254">
        <f t="shared" si="36"/>
        <v>0</v>
      </c>
      <c r="AQ110" s="260">
        <f t="shared" si="35"/>
        <v>0</v>
      </c>
      <c r="AR110" s="257"/>
      <c r="AS110" s="80"/>
      <c r="AT110" s="27"/>
      <c r="AU110" s="267"/>
      <c r="AV110" s="484"/>
      <c r="AW110" s="484"/>
      <c r="AX110" s="484"/>
      <c r="AY110" s="484"/>
      <c r="AZ110" s="484"/>
    </row>
    <row r="111" spans="1:55" hidden="1">
      <c r="A111" s="159"/>
      <c r="B111" s="168"/>
      <c r="C111" s="22" t="str">
        <f>'1C TSpersonnel'!A101&amp;" "&amp;'1C TSpersonnel'!B101</f>
        <v xml:space="preserve"> </v>
      </c>
      <c r="D111" s="304" t="str">
        <f>IF(E111=0,"",DATEDIF('1C TSpersonnel'!D101,E111,"y"))</f>
        <v/>
      </c>
      <c r="E111" s="71">
        <f>IF(C111&lt;&gt;"",'1C TSpersonnel'!F101,"")</f>
        <v>0</v>
      </c>
      <c r="F111" s="161"/>
      <c r="G111" s="162"/>
      <c r="H111" s="867"/>
      <c r="I111" s="868"/>
      <c r="J111" s="869"/>
      <c r="K111" s="287" t="str">
        <f t="shared" si="29"/>
        <v/>
      </c>
      <c r="L111" s="643">
        <f>IF(AND($K$2="Pôle",C111=('1C TSpersonnel'!A101&amp;" "&amp;'1C TSpersonnel'!B101)),'1C TSpersonnel'!$G101+'1C TSpersonnel'!$H101+'1C TSpersonnel'!$I101+'1C TSpersonnel'!$J101+'1C TSpersonnel'!$N101,'1C TSpersonnel'!$G101+'1C TSpersonnel'!$H101+'1C TSpersonnel'!$I101+'1C TSpersonnel'!$J101+'1C TSpersonnel'!$K101+'1C TSpersonnel'!$L101+'1C TSpersonnel'!$M101+'1C TSpersonnel'!$N101+'1C TSpersonnel'!$O101+'1C TSpersonnel'!$P101+'1C TSpersonnel'!$Q101+'1C TSpersonnel'!$R101)</f>
        <v>0</v>
      </c>
      <c r="M111" s="643">
        <f>IF(AND($K$2="Pôle",C111=('1C TSpersonnel'!A101&amp;" "&amp;'1C TSpersonnel'!B101)),'1C TSpersonnel'!$K101+'1C TSpersonnel'!$L101+'1C TSpersonnel'!$M101,0)</f>
        <v>0</v>
      </c>
      <c r="N111" s="644">
        <f t="shared" si="33"/>
        <v>0</v>
      </c>
      <c r="O111" s="645">
        <f>IF($C111=('1C TSpersonnel'!$A101&amp;" "&amp;'1C TSpersonnel'!$B101),'1C TSpersonnel'!U101)</f>
        <v>0</v>
      </c>
      <c r="P111" s="646">
        <f>IF($C111=('1C TSpersonnel'!$A101&amp;" "&amp;'1C TSpersonnel'!$B101),'1C TSpersonnel'!V101)</f>
        <v>0</v>
      </c>
      <c r="Q111" s="646">
        <f>IF($C111=('1C TSpersonnel'!$A101&amp;" "&amp;'1C TSpersonnel'!$B101),'1C TSpersonnel'!W101)</f>
        <v>0</v>
      </c>
      <c r="R111" s="646">
        <f>IF($C111=('1C TSpersonnel'!$A101&amp;" "&amp;'1C TSpersonnel'!$B101),'1C TSpersonnel'!X101)</f>
        <v>0</v>
      </c>
      <c r="S111" s="646">
        <f>IF($C111=('1C TSpersonnel'!$A101&amp;" "&amp;'1C TSpersonnel'!$B101),'1C TSpersonnel'!Y101)</f>
        <v>0</v>
      </c>
      <c r="T111" s="646">
        <f>IF($C111=('1C TSpersonnel'!$A101&amp;" "&amp;'1C TSpersonnel'!$B101),'1C TSpersonnel'!Z101)</f>
        <v>0</v>
      </c>
      <c r="U111" s="646">
        <f>IF($C111=('1C TSpersonnel'!$A101&amp;" "&amp;'1C TSpersonnel'!$B101),'1C TSpersonnel'!AA101)</f>
        <v>0</v>
      </c>
      <c r="V111" s="646">
        <f>IF($C111=('1C TSpersonnel'!$A101&amp;" "&amp;'1C TSpersonnel'!$B101),'1C TSpersonnel'!AB101)</f>
        <v>0</v>
      </c>
      <c r="W111" s="646">
        <f>IF($C111=('1C TSpersonnel'!$A101&amp;" "&amp;'1C TSpersonnel'!$B101),'1C TSpersonnel'!AC101)</f>
        <v>0</v>
      </c>
      <c r="X111" s="646">
        <f>IF($C111=('1C TSpersonnel'!$A101&amp;" "&amp;'1C TSpersonnel'!$B101),'1C TSpersonnel'!AD101)</f>
        <v>0</v>
      </c>
      <c r="Y111" s="646">
        <f>IF($C111=('1C TSpersonnel'!$A101&amp;" "&amp;'1C TSpersonnel'!$B101),'1C TSpersonnel'!AE101)</f>
        <v>0</v>
      </c>
      <c r="Z111" s="646">
        <f>IF($C111=('1C TSpersonnel'!$A101&amp;" "&amp;'1C TSpersonnel'!$B101),'1C TSpersonnel'!AF101)</f>
        <v>0</v>
      </c>
      <c r="AA111" s="646">
        <f>IF($C111=('1C TSpersonnel'!$A101&amp;" "&amp;'1C TSpersonnel'!$B101),'1C TSpersonnel'!AG101)</f>
        <v>0</v>
      </c>
      <c r="AB111" s="646">
        <f>IF($C111=('1C TSpersonnel'!$A101&amp;" "&amp;'1C TSpersonnel'!$B101),'1C TSpersonnel'!AH101)</f>
        <v>0</v>
      </c>
      <c r="AC111" s="646">
        <f>IF($C111=('1C TSpersonnel'!$A101&amp;" "&amp;'1C TSpersonnel'!$B101),'1C TSpersonnel'!AI101)</f>
        <v>0</v>
      </c>
      <c r="AD111" s="646">
        <f>IF($C111=('1C TSpersonnel'!$A101&amp;" "&amp;'1C TSpersonnel'!$B101),'1C TSpersonnel'!AJ101)</f>
        <v>0</v>
      </c>
      <c r="AE111" s="646">
        <f>IF($C111=('1C TSpersonnel'!$A101&amp;" "&amp;'1C TSpersonnel'!$B101),'1C TSpersonnel'!AK101)</f>
        <v>0</v>
      </c>
      <c r="AF111" s="646">
        <f>IF($C111=('1C TSpersonnel'!$A101&amp;" "&amp;'1C TSpersonnel'!$B101),'1C TSpersonnel'!AL101)</f>
        <v>0</v>
      </c>
      <c r="AG111" s="646">
        <f>IF($C111=('1C TSpersonnel'!$A101&amp;" "&amp;'1C TSpersonnel'!$B101),'1C TSpersonnel'!AM101)</f>
        <v>0</v>
      </c>
      <c r="AH111" s="646">
        <f>IF($C111=('1C TSpersonnel'!$A101&amp;" "&amp;'1C TSpersonnel'!$B101),'1C TSpersonnel'!AN101)</f>
        <v>0</v>
      </c>
      <c r="AI111" s="646">
        <f>IF($C111=('1C TSpersonnel'!$A101&amp;" "&amp;'1C TSpersonnel'!$B101),'1C TSpersonnel'!AO101)</f>
        <v>0</v>
      </c>
      <c r="AJ111" s="646">
        <f>IF($C111=('1C TSpersonnel'!$A101&amp;" "&amp;'1C TSpersonnel'!$B101),'1C TSpersonnel'!AP101)</f>
        <v>0</v>
      </c>
      <c r="AK111" s="646">
        <f t="shared" si="30"/>
        <v>0</v>
      </c>
      <c r="AL111" s="646">
        <f t="shared" si="34"/>
        <v>0</v>
      </c>
      <c r="AM111" s="156">
        <f t="shared" si="27"/>
        <v>0</v>
      </c>
      <c r="AN111" s="251">
        <f t="shared" si="28"/>
        <v>0</v>
      </c>
      <c r="AO111" s="154">
        <f t="shared" si="31"/>
        <v>0</v>
      </c>
      <c r="AP111" s="254">
        <f t="shared" si="36"/>
        <v>0</v>
      </c>
      <c r="AQ111" s="260">
        <f t="shared" si="35"/>
        <v>0</v>
      </c>
      <c r="AR111" s="257"/>
      <c r="AS111" s="80"/>
      <c r="AT111" s="27"/>
      <c r="AU111" s="267"/>
      <c r="AV111" s="484"/>
      <c r="AW111" s="484"/>
      <c r="AX111" s="484"/>
      <c r="AY111" s="484"/>
      <c r="AZ111" s="484"/>
    </row>
    <row r="112" spans="1:55" hidden="1">
      <c r="A112" s="159"/>
      <c r="B112" s="168"/>
      <c r="C112" s="22" t="str">
        <f>'1C TSpersonnel'!A102&amp;" "&amp;'1C TSpersonnel'!B102</f>
        <v xml:space="preserve"> </v>
      </c>
      <c r="D112" s="304" t="str">
        <f>IF(E112=0,"",DATEDIF('1C TSpersonnel'!D102,E112,"y"))</f>
        <v/>
      </c>
      <c r="E112" s="71">
        <f>IF(C112&lt;&gt;"",'1C TSpersonnel'!F102,"")</f>
        <v>0</v>
      </c>
      <c r="F112" s="161"/>
      <c r="G112" s="162"/>
      <c r="H112" s="867"/>
      <c r="I112" s="868"/>
      <c r="J112" s="869"/>
      <c r="K112" s="287" t="str">
        <f t="shared" si="29"/>
        <v/>
      </c>
      <c r="L112" s="643">
        <f>IF(AND($K$2="Pôle",C112=('1C TSpersonnel'!A102&amp;" "&amp;'1C TSpersonnel'!B102)),'1C TSpersonnel'!$G102+'1C TSpersonnel'!$H102+'1C TSpersonnel'!$I102+'1C TSpersonnel'!$J102+'1C TSpersonnel'!$N102,'1C TSpersonnel'!$G102+'1C TSpersonnel'!$H102+'1C TSpersonnel'!$I102+'1C TSpersonnel'!$J102+'1C TSpersonnel'!$K102+'1C TSpersonnel'!$L102+'1C TSpersonnel'!$M102+'1C TSpersonnel'!$N102+'1C TSpersonnel'!$O102+'1C TSpersonnel'!$P102+'1C TSpersonnel'!$Q102+'1C TSpersonnel'!$R102)</f>
        <v>0</v>
      </c>
      <c r="M112" s="643">
        <f>IF(AND($K$2="Pôle",C112=('1C TSpersonnel'!A102&amp;" "&amp;'1C TSpersonnel'!B102)),'1C TSpersonnel'!$K102+'1C TSpersonnel'!$L102+'1C TSpersonnel'!$M102,0)</f>
        <v>0</v>
      </c>
      <c r="N112" s="644">
        <f>L112+M112</f>
        <v>0</v>
      </c>
      <c r="O112" s="645">
        <f>IF($C112=('1C TSpersonnel'!$A102&amp;" "&amp;'1C TSpersonnel'!$B102),'1C TSpersonnel'!U102)</f>
        <v>0</v>
      </c>
      <c r="P112" s="646">
        <f>IF($C112=('1C TSpersonnel'!$A102&amp;" "&amp;'1C TSpersonnel'!$B102),'1C TSpersonnel'!V102)</f>
        <v>0</v>
      </c>
      <c r="Q112" s="646">
        <f>IF($C112=('1C TSpersonnel'!$A102&amp;" "&amp;'1C TSpersonnel'!$B102),'1C TSpersonnel'!W102)</f>
        <v>0</v>
      </c>
      <c r="R112" s="646">
        <f>IF($C112=('1C TSpersonnel'!$A102&amp;" "&amp;'1C TSpersonnel'!$B102),'1C TSpersonnel'!X102)</f>
        <v>0</v>
      </c>
      <c r="S112" s="646">
        <f>IF($C112=('1C TSpersonnel'!$A102&amp;" "&amp;'1C TSpersonnel'!$B102),'1C TSpersonnel'!Y102)</f>
        <v>0</v>
      </c>
      <c r="T112" s="646">
        <f>IF($C112=('1C TSpersonnel'!$A102&amp;" "&amp;'1C TSpersonnel'!$B102),'1C TSpersonnel'!Z102)</f>
        <v>0</v>
      </c>
      <c r="U112" s="646">
        <f>IF($C112=('1C TSpersonnel'!$A102&amp;" "&amp;'1C TSpersonnel'!$B102),'1C TSpersonnel'!AA102)</f>
        <v>0</v>
      </c>
      <c r="V112" s="646">
        <f>IF($C112=('1C TSpersonnel'!$A102&amp;" "&amp;'1C TSpersonnel'!$B102),'1C TSpersonnel'!AB102)</f>
        <v>0</v>
      </c>
      <c r="W112" s="646">
        <f>IF($C112=('1C TSpersonnel'!$A102&amp;" "&amp;'1C TSpersonnel'!$B102),'1C TSpersonnel'!AC102)</f>
        <v>0</v>
      </c>
      <c r="X112" s="646">
        <f>IF($C112=('1C TSpersonnel'!$A102&amp;" "&amp;'1C TSpersonnel'!$B102),'1C TSpersonnel'!AD102)</f>
        <v>0</v>
      </c>
      <c r="Y112" s="646">
        <f>IF($C112=('1C TSpersonnel'!$A102&amp;" "&amp;'1C TSpersonnel'!$B102),'1C TSpersonnel'!AE102)</f>
        <v>0</v>
      </c>
      <c r="Z112" s="646">
        <f>IF($C112=('1C TSpersonnel'!$A102&amp;" "&amp;'1C TSpersonnel'!$B102),'1C TSpersonnel'!AF102)</f>
        <v>0</v>
      </c>
      <c r="AA112" s="646">
        <f>IF($C112=('1C TSpersonnel'!$A102&amp;" "&amp;'1C TSpersonnel'!$B102),'1C TSpersonnel'!AG102)</f>
        <v>0</v>
      </c>
      <c r="AB112" s="646">
        <f>IF($C112=('1C TSpersonnel'!$A102&amp;" "&amp;'1C TSpersonnel'!$B102),'1C TSpersonnel'!AH102)</f>
        <v>0</v>
      </c>
      <c r="AC112" s="646">
        <f>IF($C112=('1C TSpersonnel'!$A102&amp;" "&amp;'1C TSpersonnel'!$B102),'1C TSpersonnel'!AI102)</f>
        <v>0</v>
      </c>
      <c r="AD112" s="646">
        <f>IF($C112=('1C TSpersonnel'!$A102&amp;" "&amp;'1C TSpersonnel'!$B102),'1C TSpersonnel'!AJ102)</f>
        <v>0</v>
      </c>
      <c r="AE112" s="646">
        <f>IF($C112=('1C TSpersonnel'!$A102&amp;" "&amp;'1C TSpersonnel'!$B102),'1C TSpersonnel'!AK102)</f>
        <v>0</v>
      </c>
      <c r="AF112" s="646">
        <f>IF($C112=('1C TSpersonnel'!$A102&amp;" "&amp;'1C TSpersonnel'!$B102),'1C TSpersonnel'!AL102)</f>
        <v>0</v>
      </c>
      <c r="AG112" s="646">
        <f>IF($C112=('1C TSpersonnel'!$A102&amp;" "&amp;'1C TSpersonnel'!$B102),'1C TSpersonnel'!AM102)</f>
        <v>0</v>
      </c>
      <c r="AH112" s="646">
        <f>IF($C112=('1C TSpersonnel'!$A102&amp;" "&amp;'1C TSpersonnel'!$B102),'1C TSpersonnel'!AN102)</f>
        <v>0</v>
      </c>
      <c r="AI112" s="646">
        <f>IF($C112=('1C TSpersonnel'!$A102&amp;" "&amp;'1C TSpersonnel'!$B102),'1C TSpersonnel'!AO102)</f>
        <v>0</v>
      </c>
      <c r="AJ112" s="646">
        <f>IF($C112=('1C TSpersonnel'!$A102&amp;" "&amp;'1C TSpersonnel'!$B102),'1C TSpersonnel'!AP102)</f>
        <v>0</v>
      </c>
      <c r="AK112" s="646">
        <f t="shared" si="30"/>
        <v>0</v>
      </c>
      <c r="AL112" s="646">
        <f t="shared" si="34"/>
        <v>0</v>
      </c>
      <c r="AM112" s="156">
        <f t="shared" si="27"/>
        <v>0</v>
      </c>
      <c r="AN112" s="251">
        <f t="shared" si="28"/>
        <v>0</v>
      </c>
      <c r="AO112" s="154">
        <f t="shared" ref="AO112:AO133" si="37">AM112+AN112</f>
        <v>0</v>
      </c>
      <c r="AP112" s="254">
        <f t="shared" ref="AP112:AP122" si="38">IF(L112=0,0,AM112-AR112)</f>
        <v>0</v>
      </c>
      <c r="AQ112" s="260">
        <f t="shared" si="35"/>
        <v>0</v>
      </c>
      <c r="AR112" s="257"/>
      <c r="AS112" s="80"/>
      <c r="AT112" s="27"/>
      <c r="AU112" s="267"/>
      <c r="AV112" s="484"/>
      <c r="AW112" s="484"/>
      <c r="AX112" s="484"/>
      <c r="AY112" s="484"/>
      <c r="AZ112" s="484"/>
      <c r="BC112" s="1"/>
    </row>
    <row r="113" spans="1:55" hidden="1">
      <c r="A113" s="159"/>
      <c r="B113" s="168"/>
      <c r="C113" s="22" t="str">
        <f>'1C TSpersonnel'!A103&amp;" "&amp;'1C TSpersonnel'!B103</f>
        <v xml:space="preserve"> </v>
      </c>
      <c r="D113" s="304" t="str">
        <f>IF(E113=0,"",DATEDIF('1C TSpersonnel'!D103,E113,"y"))</f>
        <v/>
      </c>
      <c r="E113" s="71">
        <f>IF(C113&lt;&gt;"",'1C TSpersonnel'!F103,"")</f>
        <v>0</v>
      </c>
      <c r="F113" s="161"/>
      <c r="G113" s="162"/>
      <c r="H113" s="867"/>
      <c r="I113" s="868"/>
      <c r="J113" s="869"/>
      <c r="K113" s="287" t="str">
        <f t="shared" si="29"/>
        <v/>
      </c>
      <c r="L113" s="643">
        <f>IF(AND($K$2="Pôle",C113=('1C TSpersonnel'!A103&amp;" "&amp;'1C TSpersonnel'!B103)),'1C TSpersonnel'!$G103+'1C TSpersonnel'!$H103+'1C TSpersonnel'!$I103+'1C TSpersonnel'!$J103+'1C TSpersonnel'!$N103,'1C TSpersonnel'!$G103+'1C TSpersonnel'!$H103+'1C TSpersonnel'!$I103+'1C TSpersonnel'!$J103+'1C TSpersonnel'!$K103+'1C TSpersonnel'!$L103+'1C TSpersonnel'!$M103+'1C TSpersonnel'!$N103+'1C TSpersonnel'!$O103+'1C TSpersonnel'!$P103+'1C TSpersonnel'!$Q103+'1C TSpersonnel'!$R103)</f>
        <v>0</v>
      </c>
      <c r="M113" s="643">
        <f>IF(AND($K$2="Pôle",C113=('1C TSpersonnel'!A103&amp;" "&amp;'1C TSpersonnel'!B103)),'1C TSpersonnel'!$K103+'1C TSpersonnel'!$L103+'1C TSpersonnel'!$M103,0)</f>
        <v>0</v>
      </c>
      <c r="N113" s="644">
        <f t="shared" ref="N113:N133" si="39">L113+M113</f>
        <v>0</v>
      </c>
      <c r="O113" s="645">
        <f>IF($C113=('1C TSpersonnel'!$A103&amp;" "&amp;'1C TSpersonnel'!$B103),'1C TSpersonnel'!U103)</f>
        <v>0</v>
      </c>
      <c r="P113" s="646">
        <f>IF($C113=('1C TSpersonnel'!$A103&amp;" "&amp;'1C TSpersonnel'!$B103),'1C TSpersonnel'!V103)</f>
        <v>0</v>
      </c>
      <c r="Q113" s="646">
        <f>IF($C113=('1C TSpersonnel'!$A103&amp;" "&amp;'1C TSpersonnel'!$B103),'1C TSpersonnel'!W103)</f>
        <v>0</v>
      </c>
      <c r="R113" s="646">
        <f>IF($C113=('1C TSpersonnel'!$A103&amp;" "&amp;'1C TSpersonnel'!$B103),'1C TSpersonnel'!X103)</f>
        <v>0</v>
      </c>
      <c r="S113" s="646">
        <f>IF($C113=('1C TSpersonnel'!$A103&amp;" "&amp;'1C TSpersonnel'!$B103),'1C TSpersonnel'!Y103)</f>
        <v>0</v>
      </c>
      <c r="T113" s="646">
        <f>IF($C113=('1C TSpersonnel'!$A103&amp;" "&amp;'1C TSpersonnel'!$B103),'1C TSpersonnel'!Z103)</f>
        <v>0</v>
      </c>
      <c r="U113" s="646">
        <f>IF($C113=('1C TSpersonnel'!$A103&amp;" "&amp;'1C TSpersonnel'!$B103),'1C TSpersonnel'!AA103)</f>
        <v>0</v>
      </c>
      <c r="V113" s="646">
        <f>IF($C113=('1C TSpersonnel'!$A103&amp;" "&amp;'1C TSpersonnel'!$B103),'1C TSpersonnel'!AB103)</f>
        <v>0</v>
      </c>
      <c r="W113" s="646">
        <f>IF($C113=('1C TSpersonnel'!$A103&amp;" "&amp;'1C TSpersonnel'!$B103),'1C TSpersonnel'!AC103)</f>
        <v>0</v>
      </c>
      <c r="X113" s="646">
        <f>IF($C113=('1C TSpersonnel'!$A103&amp;" "&amp;'1C TSpersonnel'!$B103),'1C TSpersonnel'!AD103)</f>
        <v>0</v>
      </c>
      <c r="Y113" s="646">
        <f>IF($C113=('1C TSpersonnel'!$A103&amp;" "&amp;'1C TSpersonnel'!$B103),'1C TSpersonnel'!AE103)</f>
        <v>0</v>
      </c>
      <c r="Z113" s="646">
        <f>IF($C113=('1C TSpersonnel'!$A103&amp;" "&amp;'1C TSpersonnel'!$B103),'1C TSpersonnel'!AF103)</f>
        <v>0</v>
      </c>
      <c r="AA113" s="646">
        <f>IF($C113=('1C TSpersonnel'!$A103&amp;" "&amp;'1C TSpersonnel'!$B103),'1C TSpersonnel'!AG103)</f>
        <v>0</v>
      </c>
      <c r="AB113" s="646">
        <f>IF($C113=('1C TSpersonnel'!$A103&amp;" "&amp;'1C TSpersonnel'!$B103),'1C TSpersonnel'!AH103)</f>
        <v>0</v>
      </c>
      <c r="AC113" s="646">
        <f>IF($C113=('1C TSpersonnel'!$A103&amp;" "&amp;'1C TSpersonnel'!$B103),'1C TSpersonnel'!AI103)</f>
        <v>0</v>
      </c>
      <c r="AD113" s="646">
        <f>IF($C113=('1C TSpersonnel'!$A103&amp;" "&amp;'1C TSpersonnel'!$B103),'1C TSpersonnel'!AJ103)</f>
        <v>0</v>
      </c>
      <c r="AE113" s="646">
        <f>IF($C113=('1C TSpersonnel'!$A103&amp;" "&amp;'1C TSpersonnel'!$B103),'1C TSpersonnel'!AK103)</f>
        <v>0</v>
      </c>
      <c r="AF113" s="646">
        <f>IF($C113=('1C TSpersonnel'!$A103&amp;" "&amp;'1C TSpersonnel'!$B103),'1C TSpersonnel'!AL103)</f>
        <v>0</v>
      </c>
      <c r="AG113" s="646">
        <f>IF($C113=('1C TSpersonnel'!$A103&amp;" "&amp;'1C TSpersonnel'!$B103),'1C TSpersonnel'!AM103)</f>
        <v>0</v>
      </c>
      <c r="AH113" s="646">
        <f>IF($C113=('1C TSpersonnel'!$A103&amp;" "&amp;'1C TSpersonnel'!$B103),'1C TSpersonnel'!AN103)</f>
        <v>0</v>
      </c>
      <c r="AI113" s="646">
        <f>IF($C113=('1C TSpersonnel'!$A103&amp;" "&amp;'1C TSpersonnel'!$B103),'1C TSpersonnel'!AO103)</f>
        <v>0</v>
      </c>
      <c r="AJ113" s="646">
        <f>IF($C113=('1C TSpersonnel'!$A103&amp;" "&amp;'1C TSpersonnel'!$B103),'1C TSpersonnel'!AP103)</f>
        <v>0</v>
      </c>
      <c r="AK113" s="646">
        <f t="shared" si="30"/>
        <v>0</v>
      </c>
      <c r="AL113" s="646">
        <f t="shared" si="34"/>
        <v>0</v>
      </c>
      <c r="AM113" s="156">
        <f t="shared" si="27"/>
        <v>0</v>
      </c>
      <c r="AN113" s="251">
        <f t="shared" si="28"/>
        <v>0</v>
      </c>
      <c r="AO113" s="154">
        <f t="shared" si="37"/>
        <v>0</v>
      </c>
      <c r="AP113" s="254">
        <f t="shared" si="38"/>
        <v>0</v>
      </c>
      <c r="AQ113" s="260">
        <f t="shared" si="35"/>
        <v>0</v>
      </c>
      <c r="AR113" s="257"/>
      <c r="AS113" s="80"/>
      <c r="AT113" s="27"/>
      <c r="AU113" s="267"/>
      <c r="AV113" s="484"/>
      <c r="AW113" s="484"/>
      <c r="AX113" s="484"/>
      <c r="AY113" s="484"/>
      <c r="AZ113" s="484"/>
      <c r="BC113" s="1"/>
    </row>
    <row r="114" spans="1:55" hidden="1">
      <c r="A114" s="159"/>
      <c r="B114" s="168"/>
      <c r="C114" s="22" t="str">
        <f>'1C TSpersonnel'!A104&amp;" "&amp;'1C TSpersonnel'!B104</f>
        <v xml:space="preserve"> </v>
      </c>
      <c r="D114" s="304" t="str">
        <f>IF(E114=0,"",DATEDIF('1C TSpersonnel'!D104,E114,"y"))</f>
        <v/>
      </c>
      <c r="E114" s="71">
        <f>IF(C114&lt;&gt;"",'1C TSpersonnel'!F104,"")</f>
        <v>0</v>
      </c>
      <c r="F114" s="161"/>
      <c r="G114" s="162"/>
      <c r="H114" s="867"/>
      <c r="I114" s="868"/>
      <c r="J114" s="869"/>
      <c r="K114" s="287" t="str">
        <f t="shared" si="29"/>
        <v/>
      </c>
      <c r="L114" s="643">
        <f>IF(AND($K$2="Pôle",C114=('1C TSpersonnel'!A104&amp;" "&amp;'1C TSpersonnel'!B104)),'1C TSpersonnel'!$G104+'1C TSpersonnel'!$H104+'1C TSpersonnel'!$I104+'1C TSpersonnel'!$J104+'1C TSpersonnel'!$N104,'1C TSpersonnel'!$G104+'1C TSpersonnel'!$H104+'1C TSpersonnel'!$I104+'1C TSpersonnel'!$J104+'1C TSpersonnel'!$K104+'1C TSpersonnel'!$L104+'1C TSpersonnel'!$M104+'1C TSpersonnel'!$N104+'1C TSpersonnel'!$O104+'1C TSpersonnel'!$P104+'1C TSpersonnel'!$Q104+'1C TSpersonnel'!$R104)</f>
        <v>0</v>
      </c>
      <c r="M114" s="643">
        <f>IF(AND($K$2="Pôle",C114=('1C TSpersonnel'!A104&amp;" "&amp;'1C TSpersonnel'!B104)),'1C TSpersonnel'!$K104+'1C TSpersonnel'!$L104+'1C TSpersonnel'!$M104,0)</f>
        <v>0</v>
      </c>
      <c r="N114" s="644">
        <f t="shared" si="39"/>
        <v>0</v>
      </c>
      <c r="O114" s="645">
        <f>IF($C114=('1C TSpersonnel'!$A104&amp;" "&amp;'1C TSpersonnel'!$B104),'1C TSpersonnel'!U104)</f>
        <v>0</v>
      </c>
      <c r="P114" s="646">
        <f>IF($C114=('1C TSpersonnel'!$A104&amp;" "&amp;'1C TSpersonnel'!$B104),'1C TSpersonnel'!V104)</f>
        <v>0</v>
      </c>
      <c r="Q114" s="646">
        <f>IF($C114=('1C TSpersonnel'!$A104&amp;" "&amp;'1C TSpersonnel'!$B104),'1C TSpersonnel'!W104)</f>
        <v>0</v>
      </c>
      <c r="R114" s="646">
        <f>IF($C114=('1C TSpersonnel'!$A104&amp;" "&amp;'1C TSpersonnel'!$B104),'1C TSpersonnel'!X104)</f>
        <v>0</v>
      </c>
      <c r="S114" s="646">
        <f>IF($C114=('1C TSpersonnel'!$A104&amp;" "&amp;'1C TSpersonnel'!$B104),'1C TSpersonnel'!Y104)</f>
        <v>0</v>
      </c>
      <c r="T114" s="646">
        <f>IF($C114=('1C TSpersonnel'!$A104&amp;" "&amp;'1C TSpersonnel'!$B104),'1C TSpersonnel'!Z104)</f>
        <v>0</v>
      </c>
      <c r="U114" s="646">
        <f>IF($C114=('1C TSpersonnel'!$A104&amp;" "&amp;'1C TSpersonnel'!$B104),'1C TSpersonnel'!AA104)</f>
        <v>0</v>
      </c>
      <c r="V114" s="646">
        <f>IF($C114=('1C TSpersonnel'!$A104&amp;" "&amp;'1C TSpersonnel'!$B104),'1C TSpersonnel'!AB104)</f>
        <v>0</v>
      </c>
      <c r="W114" s="646">
        <f>IF($C114=('1C TSpersonnel'!$A104&amp;" "&amp;'1C TSpersonnel'!$B104),'1C TSpersonnel'!AC104)</f>
        <v>0</v>
      </c>
      <c r="X114" s="646">
        <f>IF($C114=('1C TSpersonnel'!$A104&amp;" "&amp;'1C TSpersonnel'!$B104),'1C TSpersonnel'!AD104)</f>
        <v>0</v>
      </c>
      <c r="Y114" s="646">
        <f>IF($C114=('1C TSpersonnel'!$A104&amp;" "&amp;'1C TSpersonnel'!$B104),'1C TSpersonnel'!AE104)</f>
        <v>0</v>
      </c>
      <c r="Z114" s="646">
        <f>IF($C114=('1C TSpersonnel'!$A104&amp;" "&amp;'1C TSpersonnel'!$B104),'1C TSpersonnel'!AF104)</f>
        <v>0</v>
      </c>
      <c r="AA114" s="646">
        <f>IF($C114=('1C TSpersonnel'!$A104&amp;" "&amp;'1C TSpersonnel'!$B104),'1C TSpersonnel'!AG104)</f>
        <v>0</v>
      </c>
      <c r="AB114" s="646">
        <f>IF($C114=('1C TSpersonnel'!$A104&amp;" "&amp;'1C TSpersonnel'!$B104),'1C TSpersonnel'!AH104)</f>
        <v>0</v>
      </c>
      <c r="AC114" s="646">
        <f>IF($C114=('1C TSpersonnel'!$A104&amp;" "&amp;'1C TSpersonnel'!$B104),'1C TSpersonnel'!AI104)</f>
        <v>0</v>
      </c>
      <c r="AD114" s="646">
        <f>IF($C114=('1C TSpersonnel'!$A104&amp;" "&amp;'1C TSpersonnel'!$B104),'1C TSpersonnel'!AJ104)</f>
        <v>0</v>
      </c>
      <c r="AE114" s="646">
        <f>IF($C114=('1C TSpersonnel'!$A104&amp;" "&amp;'1C TSpersonnel'!$B104),'1C TSpersonnel'!AK104)</f>
        <v>0</v>
      </c>
      <c r="AF114" s="646">
        <f>IF($C114=('1C TSpersonnel'!$A104&amp;" "&amp;'1C TSpersonnel'!$B104),'1C TSpersonnel'!AL104)</f>
        <v>0</v>
      </c>
      <c r="AG114" s="646">
        <f>IF($C114=('1C TSpersonnel'!$A104&amp;" "&amp;'1C TSpersonnel'!$B104),'1C TSpersonnel'!AM104)</f>
        <v>0</v>
      </c>
      <c r="AH114" s="646">
        <f>IF($C114=('1C TSpersonnel'!$A104&amp;" "&amp;'1C TSpersonnel'!$B104),'1C TSpersonnel'!AN104)</f>
        <v>0</v>
      </c>
      <c r="AI114" s="646">
        <f>IF($C114=('1C TSpersonnel'!$A104&amp;" "&amp;'1C TSpersonnel'!$B104),'1C TSpersonnel'!AO104)</f>
        <v>0</v>
      </c>
      <c r="AJ114" s="646">
        <f>IF($C114=('1C TSpersonnel'!$A104&amp;" "&amp;'1C TSpersonnel'!$B104),'1C TSpersonnel'!AP104)</f>
        <v>0</v>
      </c>
      <c r="AK114" s="646">
        <f t="shared" si="30"/>
        <v>0</v>
      </c>
      <c r="AL114" s="646">
        <f t="shared" si="34"/>
        <v>0</v>
      </c>
      <c r="AM114" s="156">
        <f t="shared" si="27"/>
        <v>0</v>
      </c>
      <c r="AN114" s="251">
        <f t="shared" si="28"/>
        <v>0</v>
      </c>
      <c r="AO114" s="154">
        <f t="shared" si="37"/>
        <v>0</v>
      </c>
      <c r="AP114" s="254">
        <f t="shared" si="38"/>
        <v>0</v>
      </c>
      <c r="AQ114" s="260">
        <f t="shared" si="35"/>
        <v>0</v>
      </c>
      <c r="AR114" s="257"/>
      <c r="AS114" s="80"/>
      <c r="AT114" s="27"/>
      <c r="AU114" s="267"/>
      <c r="AV114" s="484"/>
      <c r="AW114" s="484"/>
      <c r="AX114" s="484"/>
      <c r="AY114" s="484"/>
      <c r="AZ114" s="484"/>
    </row>
    <row r="115" spans="1:55" hidden="1">
      <c r="A115" s="159"/>
      <c r="B115" s="168"/>
      <c r="C115" s="22" t="str">
        <f>'1C TSpersonnel'!A105&amp;" "&amp;'1C TSpersonnel'!B105</f>
        <v xml:space="preserve"> </v>
      </c>
      <c r="D115" s="304" t="str">
        <f>IF(E115=0,"",DATEDIF('1C TSpersonnel'!D105,E115,"y"))</f>
        <v/>
      </c>
      <c r="E115" s="71">
        <f>IF(C115&lt;&gt;"",'1C TSpersonnel'!F105,"")</f>
        <v>0</v>
      </c>
      <c r="F115" s="161"/>
      <c r="G115" s="162"/>
      <c r="H115" s="867"/>
      <c r="I115" s="868"/>
      <c r="J115" s="869"/>
      <c r="K115" s="287" t="str">
        <f t="shared" si="29"/>
        <v/>
      </c>
      <c r="L115" s="643">
        <f>IF(AND($K$2="Pôle",C115=('1C TSpersonnel'!A105&amp;" "&amp;'1C TSpersonnel'!B105)),'1C TSpersonnel'!$G105+'1C TSpersonnel'!$H105+'1C TSpersonnel'!$I105+'1C TSpersonnel'!$J105+'1C TSpersonnel'!$N105,'1C TSpersonnel'!$G105+'1C TSpersonnel'!$H105+'1C TSpersonnel'!$I105+'1C TSpersonnel'!$J105+'1C TSpersonnel'!$K105+'1C TSpersonnel'!$L105+'1C TSpersonnel'!$M105+'1C TSpersonnel'!$N105+'1C TSpersonnel'!$O105+'1C TSpersonnel'!$P105+'1C TSpersonnel'!$Q105+'1C TSpersonnel'!$R105)</f>
        <v>0</v>
      </c>
      <c r="M115" s="643">
        <f>IF(AND($K$2="Pôle",C115=('1C TSpersonnel'!A105&amp;" "&amp;'1C TSpersonnel'!B105)),'1C TSpersonnel'!$K105+'1C TSpersonnel'!$L105+'1C TSpersonnel'!$M105,0)</f>
        <v>0</v>
      </c>
      <c r="N115" s="644">
        <f t="shared" si="39"/>
        <v>0</v>
      </c>
      <c r="O115" s="645">
        <f>IF($C115=('1C TSpersonnel'!$A105&amp;" "&amp;'1C TSpersonnel'!$B105),'1C TSpersonnel'!U105)</f>
        <v>0</v>
      </c>
      <c r="P115" s="646">
        <f>IF($C115=('1C TSpersonnel'!$A105&amp;" "&amp;'1C TSpersonnel'!$B105),'1C TSpersonnel'!V105)</f>
        <v>0</v>
      </c>
      <c r="Q115" s="646">
        <f>IF($C115=('1C TSpersonnel'!$A105&amp;" "&amp;'1C TSpersonnel'!$B105),'1C TSpersonnel'!W105)</f>
        <v>0</v>
      </c>
      <c r="R115" s="646">
        <f>IF($C115=('1C TSpersonnel'!$A105&amp;" "&amp;'1C TSpersonnel'!$B105),'1C TSpersonnel'!X105)</f>
        <v>0</v>
      </c>
      <c r="S115" s="646">
        <f>IF($C115=('1C TSpersonnel'!$A105&amp;" "&amp;'1C TSpersonnel'!$B105),'1C TSpersonnel'!Y105)</f>
        <v>0</v>
      </c>
      <c r="T115" s="646">
        <f>IF($C115=('1C TSpersonnel'!$A105&amp;" "&amp;'1C TSpersonnel'!$B105),'1C TSpersonnel'!Z105)</f>
        <v>0</v>
      </c>
      <c r="U115" s="646">
        <f>IF($C115=('1C TSpersonnel'!$A105&amp;" "&amp;'1C TSpersonnel'!$B105),'1C TSpersonnel'!AA105)</f>
        <v>0</v>
      </c>
      <c r="V115" s="646">
        <f>IF($C115=('1C TSpersonnel'!$A105&amp;" "&amp;'1C TSpersonnel'!$B105),'1C TSpersonnel'!AB105)</f>
        <v>0</v>
      </c>
      <c r="W115" s="646">
        <f>IF($C115=('1C TSpersonnel'!$A105&amp;" "&amp;'1C TSpersonnel'!$B105),'1C TSpersonnel'!AC105)</f>
        <v>0</v>
      </c>
      <c r="X115" s="646">
        <f>IF($C115=('1C TSpersonnel'!$A105&amp;" "&amp;'1C TSpersonnel'!$B105),'1C TSpersonnel'!AD105)</f>
        <v>0</v>
      </c>
      <c r="Y115" s="646">
        <f>IF($C115=('1C TSpersonnel'!$A105&amp;" "&amp;'1C TSpersonnel'!$B105),'1C TSpersonnel'!AE105)</f>
        <v>0</v>
      </c>
      <c r="Z115" s="646">
        <f>IF($C115=('1C TSpersonnel'!$A105&amp;" "&amp;'1C TSpersonnel'!$B105),'1C TSpersonnel'!AF105)</f>
        <v>0</v>
      </c>
      <c r="AA115" s="646">
        <f>IF($C115=('1C TSpersonnel'!$A105&amp;" "&amp;'1C TSpersonnel'!$B105),'1C TSpersonnel'!AG105)</f>
        <v>0</v>
      </c>
      <c r="AB115" s="646">
        <f>IF($C115=('1C TSpersonnel'!$A105&amp;" "&amp;'1C TSpersonnel'!$B105),'1C TSpersonnel'!AH105)</f>
        <v>0</v>
      </c>
      <c r="AC115" s="646">
        <f>IF($C115=('1C TSpersonnel'!$A105&amp;" "&amp;'1C TSpersonnel'!$B105),'1C TSpersonnel'!AI105)</f>
        <v>0</v>
      </c>
      <c r="AD115" s="646">
        <f>IF($C115=('1C TSpersonnel'!$A105&amp;" "&amp;'1C TSpersonnel'!$B105),'1C TSpersonnel'!AJ105)</f>
        <v>0</v>
      </c>
      <c r="AE115" s="646">
        <f>IF($C115=('1C TSpersonnel'!$A105&amp;" "&amp;'1C TSpersonnel'!$B105),'1C TSpersonnel'!AK105)</f>
        <v>0</v>
      </c>
      <c r="AF115" s="646">
        <f>IF($C115=('1C TSpersonnel'!$A105&amp;" "&amp;'1C TSpersonnel'!$B105),'1C TSpersonnel'!AL105)</f>
        <v>0</v>
      </c>
      <c r="AG115" s="646">
        <f>IF($C115=('1C TSpersonnel'!$A105&amp;" "&amp;'1C TSpersonnel'!$B105),'1C TSpersonnel'!AM105)</f>
        <v>0</v>
      </c>
      <c r="AH115" s="646">
        <f>IF($C115=('1C TSpersonnel'!$A105&amp;" "&amp;'1C TSpersonnel'!$B105),'1C TSpersonnel'!AN105)</f>
        <v>0</v>
      </c>
      <c r="AI115" s="646">
        <f>IF($C115=('1C TSpersonnel'!$A105&amp;" "&amp;'1C TSpersonnel'!$B105),'1C TSpersonnel'!AO105)</f>
        <v>0</v>
      </c>
      <c r="AJ115" s="646">
        <f>IF($C115=('1C TSpersonnel'!$A105&amp;" "&amp;'1C TSpersonnel'!$B105),'1C TSpersonnel'!AP105)</f>
        <v>0</v>
      </c>
      <c r="AK115" s="646">
        <f t="shared" si="30"/>
        <v>0</v>
      </c>
      <c r="AL115" s="646">
        <f t="shared" si="34"/>
        <v>0</v>
      </c>
      <c r="AM115" s="156">
        <f t="shared" si="27"/>
        <v>0</v>
      </c>
      <c r="AN115" s="251">
        <f t="shared" si="28"/>
        <v>0</v>
      </c>
      <c r="AO115" s="154">
        <f t="shared" si="37"/>
        <v>0</v>
      </c>
      <c r="AP115" s="254">
        <f t="shared" si="38"/>
        <v>0</v>
      </c>
      <c r="AQ115" s="260">
        <f t="shared" si="35"/>
        <v>0</v>
      </c>
      <c r="AR115" s="257"/>
      <c r="AS115" s="80"/>
      <c r="AT115" s="27"/>
      <c r="AU115" s="267"/>
      <c r="AV115" s="484"/>
      <c r="AW115" s="484"/>
      <c r="AX115" s="484"/>
      <c r="AY115" s="484"/>
      <c r="AZ115" s="484"/>
    </row>
    <row r="116" spans="1:55" hidden="1">
      <c r="A116" s="159"/>
      <c r="B116" s="168"/>
      <c r="C116" s="22" t="str">
        <f>'1C TSpersonnel'!A106&amp;" "&amp;'1C TSpersonnel'!B106</f>
        <v xml:space="preserve"> </v>
      </c>
      <c r="D116" s="304" t="str">
        <f>IF(E116=0,"",DATEDIF('1C TSpersonnel'!D106,E116,"y"))</f>
        <v/>
      </c>
      <c r="E116" s="71">
        <f>IF(C116&lt;&gt;"",'1C TSpersonnel'!F106,"")</f>
        <v>0</v>
      </c>
      <c r="F116" s="161"/>
      <c r="G116" s="162"/>
      <c r="H116" s="867"/>
      <c r="I116" s="868"/>
      <c r="J116" s="869"/>
      <c r="K116" s="287" t="str">
        <f t="shared" si="29"/>
        <v/>
      </c>
      <c r="L116" s="643">
        <f>IF(AND($K$2="Pôle",C116=('1C TSpersonnel'!A106&amp;" "&amp;'1C TSpersonnel'!B106)),'1C TSpersonnel'!$G106+'1C TSpersonnel'!$H106+'1C TSpersonnel'!$I106+'1C TSpersonnel'!$J106+'1C TSpersonnel'!$N106,'1C TSpersonnel'!$G106+'1C TSpersonnel'!$H106+'1C TSpersonnel'!$I106+'1C TSpersonnel'!$J106+'1C TSpersonnel'!$K106+'1C TSpersonnel'!$L106+'1C TSpersonnel'!$M106+'1C TSpersonnel'!$N106+'1C TSpersonnel'!$O106+'1C TSpersonnel'!$P106+'1C TSpersonnel'!$Q106+'1C TSpersonnel'!$R106)</f>
        <v>0</v>
      </c>
      <c r="M116" s="643">
        <f>IF(AND($K$2="Pôle",C116=('1C TSpersonnel'!A106&amp;" "&amp;'1C TSpersonnel'!B106)),'1C TSpersonnel'!$K106+'1C TSpersonnel'!$L106+'1C TSpersonnel'!$M106,0)</f>
        <v>0</v>
      </c>
      <c r="N116" s="644">
        <f t="shared" si="39"/>
        <v>0</v>
      </c>
      <c r="O116" s="645">
        <f>IF($C116=('1C TSpersonnel'!$A106&amp;" "&amp;'1C TSpersonnel'!$B106),'1C TSpersonnel'!U106)</f>
        <v>0</v>
      </c>
      <c r="P116" s="646">
        <f>IF($C116=('1C TSpersonnel'!$A106&amp;" "&amp;'1C TSpersonnel'!$B106),'1C TSpersonnel'!V106)</f>
        <v>0</v>
      </c>
      <c r="Q116" s="646">
        <f>IF($C116=('1C TSpersonnel'!$A106&amp;" "&amp;'1C TSpersonnel'!$B106),'1C TSpersonnel'!W106)</f>
        <v>0</v>
      </c>
      <c r="R116" s="646">
        <f>IF($C116=('1C TSpersonnel'!$A106&amp;" "&amp;'1C TSpersonnel'!$B106),'1C TSpersonnel'!X106)</f>
        <v>0</v>
      </c>
      <c r="S116" s="646">
        <f>IF($C116=('1C TSpersonnel'!$A106&amp;" "&amp;'1C TSpersonnel'!$B106),'1C TSpersonnel'!Y106)</f>
        <v>0</v>
      </c>
      <c r="T116" s="646">
        <f>IF($C116=('1C TSpersonnel'!$A106&amp;" "&amp;'1C TSpersonnel'!$B106),'1C TSpersonnel'!Z106)</f>
        <v>0</v>
      </c>
      <c r="U116" s="646">
        <f>IF($C116=('1C TSpersonnel'!$A106&amp;" "&amp;'1C TSpersonnel'!$B106),'1C TSpersonnel'!AA106)</f>
        <v>0</v>
      </c>
      <c r="V116" s="646">
        <f>IF($C116=('1C TSpersonnel'!$A106&amp;" "&amp;'1C TSpersonnel'!$B106),'1C TSpersonnel'!AB106)</f>
        <v>0</v>
      </c>
      <c r="W116" s="646">
        <f>IF($C116=('1C TSpersonnel'!$A106&amp;" "&amp;'1C TSpersonnel'!$B106),'1C TSpersonnel'!AC106)</f>
        <v>0</v>
      </c>
      <c r="X116" s="646">
        <f>IF($C116=('1C TSpersonnel'!$A106&amp;" "&amp;'1C TSpersonnel'!$B106),'1C TSpersonnel'!AD106)</f>
        <v>0</v>
      </c>
      <c r="Y116" s="646">
        <f>IF($C116=('1C TSpersonnel'!$A106&amp;" "&amp;'1C TSpersonnel'!$B106),'1C TSpersonnel'!AE106)</f>
        <v>0</v>
      </c>
      <c r="Z116" s="646">
        <f>IF($C116=('1C TSpersonnel'!$A106&amp;" "&amp;'1C TSpersonnel'!$B106),'1C TSpersonnel'!AF106)</f>
        <v>0</v>
      </c>
      <c r="AA116" s="646">
        <f>IF($C116=('1C TSpersonnel'!$A106&amp;" "&amp;'1C TSpersonnel'!$B106),'1C TSpersonnel'!AG106)</f>
        <v>0</v>
      </c>
      <c r="AB116" s="646">
        <f>IF($C116=('1C TSpersonnel'!$A106&amp;" "&amp;'1C TSpersonnel'!$B106),'1C TSpersonnel'!AH106)</f>
        <v>0</v>
      </c>
      <c r="AC116" s="646">
        <f>IF($C116=('1C TSpersonnel'!$A106&amp;" "&amp;'1C TSpersonnel'!$B106),'1C TSpersonnel'!AI106)</f>
        <v>0</v>
      </c>
      <c r="AD116" s="646">
        <f>IF($C116=('1C TSpersonnel'!$A106&amp;" "&amp;'1C TSpersonnel'!$B106),'1C TSpersonnel'!AJ106)</f>
        <v>0</v>
      </c>
      <c r="AE116" s="646">
        <f>IF($C116=('1C TSpersonnel'!$A106&amp;" "&amp;'1C TSpersonnel'!$B106),'1C TSpersonnel'!AK106)</f>
        <v>0</v>
      </c>
      <c r="AF116" s="646">
        <f>IF($C116=('1C TSpersonnel'!$A106&amp;" "&amp;'1C TSpersonnel'!$B106),'1C TSpersonnel'!AL106)</f>
        <v>0</v>
      </c>
      <c r="AG116" s="646">
        <f>IF($C116=('1C TSpersonnel'!$A106&amp;" "&amp;'1C TSpersonnel'!$B106),'1C TSpersonnel'!AM106)</f>
        <v>0</v>
      </c>
      <c r="AH116" s="646">
        <f>IF($C116=('1C TSpersonnel'!$A106&amp;" "&amp;'1C TSpersonnel'!$B106),'1C TSpersonnel'!AN106)</f>
        <v>0</v>
      </c>
      <c r="AI116" s="646">
        <f>IF($C116=('1C TSpersonnel'!$A106&amp;" "&amp;'1C TSpersonnel'!$B106),'1C TSpersonnel'!AO106)</f>
        <v>0</v>
      </c>
      <c r="AJ116" s="646">
        <f>IF($C116=('1C TSpersonnel'!$A106&amp;" "&amp;'1C TSpersonnel'!$B106),'1C TSpersonnel'!AP106)</f>
        <v>0</v>
      </c>
      <c r="AK116" s="646">
        <f t="shared" si="30"/>
        <v>0</v>
      </c>
      <c r="AL116" s="646">
        <f t="shared" si="34"/>
        <v>0</v>
      </c>
      <c r="AM116" s="156">
        <f t="shared" si="27"/>
        <v>0</v>
      </c>
      <c r="AN116" s="251">
        <f t="shared" si="28"/>
        <v>0</v>
      </c>
      <c r="AO116" s="154">
        <f t="shared" si="37"/>
        <v>0</v>
      </c>
      <c r="AP116" s="254">
        <f t="shared" si="38"/>
        <v>0</v>
      </c>
      <c r="AQ116" s="260">
        <f t="shared" si="35"/>
        <v>0</v>
      </c>
      <c r="AR116" s="257"/>
      <c r="AS116" s="80"/>
      <c r="AT116" s="27"/>
      <c r="AU116" s="267"/>
      <c r="AV116" s="484"/>
      <c r="AW116" s="484"/>
      <c r="AX116" s="484"/>
      <c r="AY116" s="484"/>
      <c r="AZ116" s="484"/>
    </row>
    <row r="117" spans="1:55" hidden="1">
      <c r="A117" s="159"/>
      <c r="B117" s="168"/>
      <c r="C117" s="22" t="str">
        <f>'1C TSpersonnel'!A107&amp;" "&amp;'1C TSpersonnel'!B107</f>
        <v xml:space="preserve"> </v>
      </c>
      <c r="D117" s="304" t="str">
        <f>IF(E117=0,"",DATEDIF('1C TSpersonnel'!D107,E117,"y"))</f>
        <v/>
      </c>
      <c r="E117" s="71">
        <f>IF(C117&lt;&gt;"",'1C TSpersonnel'!F107,"")</f>
        <v>0</v>
      </c>
      <c r="F117" s="161"/>
      <c r="G117" s="162"/>
      <c r="H117" s="867"/>
      <c r="I117" s="868"/>
      <c r="J117" s="869"/>
      <c r="K117" s="287" t="str">
        <f t="shared" si="29"/>
        <v/>
      </c>
      <c r="L117" s="643">
        <f>IF(AND($K$2="Pôle",C117=('1C TSpersonnel'!A107&amp;" "&amp;'1C TSpersonnel'!B107)),'1C TSpersonnel'!$G107+'1C TSpersonnel'!$H107+'1C TSpersonnel'!$I107+'1C TSpersonnel'!$J107+'1C TSpersonnel'!$N107,'1C TSpersonnel'!$G107+'1C TSpersonnel'!$H107+'1C TSpersonnel'!$I107+'1C TSpersonnel'!$J107+'1C TSpersonnel'!$K107+'1C TSpersonnel'!$L107+'1C TSpersonnel'!$M107+'1C TSpersonnel'!$N107+'1C TSpersonnel'!$O107+'1C TSpersonnel'!$P107+'1C TSpersonnel'!$Q107+'1C TSpersonnel'!$R107)</f>
        <v>0</v>
      </c>
      <c r="M117" s="643">
        <f>IF(AND($K$2="Pôle",C117=('1C TSpersonnel'!A107&amp;" "&amp;'1C TSpersonnel'!B107)),'1C TSpersonnel'!$K107+'1C TSpersonnel'!$L107+'1C TSpersonnel'!$M107,0)</f>
        <v>0</v>
      </c>
      <c r="N117" s="644">
        <f t="shared" si="39"/>
        <v>0</v>
      </c>
      <c r="O117" s="645">
        <f>IF($C117=('1C TSpersonnel'!$A107&amp;" "&amp;'1C TSpersonnel'!$B107),'1C TSpersonnel'!U107)</f>
        <v>0</v>
      </c>
      <c r="P117" s="646">
        <f>IF($C117=('1C TSpersonnel'!$A107&amp;" "&amp;'1C TSpersonnel'!$B107),'1C TSpersonnel'!V107)</f>
        <v>0</v>
      </c>
      <c r="Q117" s="646">
        <f>IF($C117=('1C TSpersonnel'!$A107&amp;" "&amp;'1C TSpersonnel'!$B107),'1C TSpersonnel'!W107)</f>
        <v>0</v>
      </c>
      <c r="R117" s="646">
        <f>IF($C117=('1C TSpersonnel'!$A107&amp;" "&amp;'1C TSpersonnel'!$B107),'1C TSpersonnel'!X107)</f>
        <v>0</v>
      </c>
      <c r="S117" s="646">
        <f>IF($C117=('1C TSpersonnel'!$A107&amp;" "&amp;'1C TSpersonnel'!$B107),'1C TSpersonnel'!Y107)</f>
        <v>0</v>
      </c>
      <c r="T117" s="646">
        <f>IF($C117=('1C TSpersonnel'!$A107&amp;" "&amp;'1C TSpersonnel'!$B107),'1C TSpersonnel'!Z107)</f>
        <v>0</v>
      </c>
      <c r="U117" s="646">
        <f>IF($C117=('1C TSpersonnel'!$A107&amp;" "&amp;'1C TSpersonnel'!$B107),'1C TSpersonnel'!AA107)</f>
        <v>0</v>
      </c>
      <c r="V117" s="646">
        <f>IF($C117=('1C TSpersonnel'!$A107&amp;" "&amp;'1C TSpersonnel'!$B107),'1C TSpersonnel'!AB107)</f>
        <v>0</v>
      </c>
      <c r="W117" s="646">
        <f>IF($C117=('1C TSpersonnel'!$A107&amp;" "&amp;'1C TSpersonnel'!$B107),'1C TSpersonnel'!AC107)</f>
        <v>0</v>
      </c>
      <c r="X117" s="646">
        <f>IF($C117=('1C TSpersonnel'!$A107&amp;" "&amp;'1C TSpersonnel'!$B107),'1C TSpersonnel'!AD107)</f>
        <v>0</v>
      </c>
      <c r="Y117" s="646">
        <f>IF($C117=('1C TSpersonnel'!$A107&amp;" "&amp;'1C TSpersonnel'!$B107),'1C TSpersonnel'!AE107)</f>
        <v>0</v>
      </c>
      <c r="Z117" s="646">
        <f>IF($C117=('1C TSpersonnel'!$A107&amp;" "&amp;'1C TSpersonnel'!$B107),'1C TSpersonnel'!AF107)</f>
        <v>0</v>
      </c>
      <c r="AA117" s="646">
        <f>IF($C117=('1C TSpersonnel'!$A107&amp;" "&amp;'1C TSpersonnel'!$B107),'1C TSpersonnel'!AG107)</f>
        <v>0</v>
      </c>
      <c r="AB117" s="646">
        <f>IF($C117=('1C TSpersonnel'!$A107&amp;" "&amp;'1C TSpersonnel'!$B107),'1C TSpersonnel'!AH107)</f>
        <v>0</v>
      </c>
      <c r="AC117" s="646">
        <f>IF($C117=('1C TSpersonnel'!$A107&amp;" "&amp;'1C TSpersonnel'!$B107),'1C TSpersonnel'!AI107)</f>
        <v>0</v>
      </c>
      <c r="AD117" s="646">
        <f>IF($C117=('1C TSpersonnel'!$A107&amp;" "&amp;'1C TSpersonnel'!$B107),'1C TSpersonnel'!AJ107)</f>
        <v>0</v>
      </c>
      <c r="AE117" s="646">
        <f>IF($C117=('1C TSpersonnel'!$A107&amp;" "&amp;'1C TSpersonnel'!$B107),'1C TSpersonnel'!AK107)</f>
        <v>0</v>
      </c>
      <c r="AF117" s="646">
        <f>IF($C117=('1C TSpersonnel'!$A107&amp;" "&amp;'1C TSpersonnel'!$B107),'1C TSpersonnel'!AL107)</f>
        <v>0</v>
      </c>
      <c r="AG117" s="646">
        <f>IF($C117=('1C TSpersonnel'!$A107&amp;" "&amp;'1C TSpersonnel'!$B107),'1C TSpersonnel'!AM107)</f>
        <v>0</v>
      </c>
      <c r="AH117" s="646">
        <f>IF($C117=('1C TSpersonnel'!$A107&amp;" "&amp;'1C TSpersonnel'!$B107),'1C TSpersonnel'!AN107)</f>
        <v>0</v>
      </c>
      <c r="AI117" s="646">
        <f>IF($C117=('1C TSpersonnel'!$A107&amp;" "&amp;'1C TSpersonnel'!$B107),'1C TSpersonnel'!AO107)</f>
        <v>0</v>
      </c>
      <c r="AJ117" s="646">
        <f>IF($C117=('1C TSpersonnel'!$A107&amp;" "&amp;'1C TSpersonnel'!$B107),'1C TSpersonnel'!AP107)</f>
        <v>0</v>
      </c>
      <c r="AK117" s="646">
        <f t="shared" si="30"/>
        <v>0</v>
      </c>
      <c r="AL117" s="646">
        <f t="shared" si="34"/>
        <v>0</v>
      </c>
      <c r="AM117" s="156">
        <f t="shared" si="27"/>
        <v>0</v>
      </c>
      <c r="AN117" s="251">
        <f t="shared" si="28"/>
        <v>0</v>
      </c>
      <c r="AO117" s="154">
        <f t="shared" si="37"/>
        <v>0</v>
      </c>
      <c r="AP117" s="254">
        <f t="shared" si="38"/>
        <v>0</v>
      </c>
      <c r="AQ117" s="260">
        <f t="shared" si="35"/>
        <v>0</v>
      </c>
      <c r="AR117" s="257"/>
      <c r="AS117" s="80"/>
      <c r="AT117" s="27"/>
      <c r="AU117" s="267"/>
      <c r="AV117" s="484"/>
      <c r="AW117" s="484"/>
      <c r="AX117" s="484"/>
      <c r="AY117" s="484"/>
      <c r="AZ117" s="484"/>
    </row>
    <row r="118" spans="1:55" hidden="1">
      <c r="A118" s="159"/>
      <c r="B118" s="168"/>
      <c r="C118" s="22" t="str">
        <f>'1C TSpersonnel'!A108&amp;" "&amp;'1C TSpersonnel'!B108</f>
        <v xml:space="preserve"> </v>
      </c>
      <c r="D118" s="304" t="str">
        <f>IF(E118=0,"",DATEDIF('1C TSpersonnel'!D108,E118,"y"))</f>
        <v/>
      </c>
      <c r="E118" s="71">
        <f>IF(C118&lt;&gt;"",'1C TSpersonnel'!F108,"")</f>
        <v>0</v>
      </c>
      <c r="F118" s="161"/>
      <c r="G118" s="162"/>
      <c r="H118" s="867"/>
      <c r="I118" s="868"/>
      <c r="J118" s="869"/>
      <c r="K118" s="287" t="str">
        <f t="shared" si="29"/>
        <v/>
      </c>
      <c r="L118" s="643">
        <f>IF(AND($K$2="Pôle",C118=('1C TSpersonnel'!A108&amp;" "&amp;'1C TSpersonnel'!B108)),'1C TSpersonnel'!$G108+'1C TSpersonnel'!$H108+'1C TSpersonnel'!$I108+'1C TSpersonnel'!$J108+'1C TSpersonnel'!$N108,'1C TSpersonnel'!$G108+'1C TSpersonnel'!$H108+'1C TSpersonnel'!$I108+'1C TSpersonnel'!$J108+'1C TSpersonnel'!$K108+'1C TSpersonnel'!$L108+'1C TSpersonnel'!$M108+'1C TSpersonnel'!$N108+'1C TSpersonnel'!$O108+'1C TSpersonnel'!$P108+'1C TSpersonnel'!$Q108+'1C TSpersonnel'!$R108)</f>
        <v>0</v>
      </c>
      <c r="M118" s="643">
        <f>IF(AND($K$2="Pôle",C118=('1C TSpersonnel'!A108&amp;" "&amp;'1C TSpersonnel'!B108)),'1C TSpersonnel'!$K108+'1C TSpersonnel'!$L108+'1C TSpersonnel'!$M108,0)</f>
        <v>0</v>
      </c>
      <c r="N118" s="644">
        <f t="shared" si="39"/>
        <v>0</v>
      </c>
      <c r="O118" s="645">
        <f>IF($C118=('1C TSpersonnel'!$A108&amp;" "&amp;'1C TSpersonnel'!$B108),'1C TSpersonnel'!U108)</f>
        <v>0</v>
      </c>
      <c r="P118" s="646">
        <f>IF($C118=('1C TSpersonnel'!$A108&amp;" "&amp;'1C TSpersonnel'!$B108),'1C TSpersonnel'!V108)</f>
        <v>0</v>
      </c>
      <c r="Q118" s="646">
        <f>IF($C118=('1C TSpersonnel'!$A108&amp;" "&amp;'1C TSpersonnel'!$B108),'1C TSpersonnel'!W108)</f>
        <v>0</v>
      </c>
      <c r="R118" s="646">
        <f>IF($C118=('1C TSpersonnel'!$A108&amp;" "&amp;'1C TSpersonnel'!$B108),'1C TSpersonnel'!X108)</f>
        <v>0</v>
      </c>
      <c r="S118" s="646">
        <f>IF($C118=('1C TSpersonnel'!$A108&amp;" "&amp;'1C TSpersonnel'!$B108),'1C TSpersonnel'!Y108)</f>
        <v>0</v>
      </c>
      <c r="T118" s="646">
        <f>IF($C118=('1C TSpersonnel'!$A108&amp;" "&amp;'1C TSpersonnel'!$B108),'1C TSpersonnel'!Z108)</f>
        <v>0</v>
      </c>
      <c r="U118" s="646">
        <f>IF($C118=('1C TSpersonnel'!$A108&amp;" "&amp;'1C TSpersonnel'!$B108),'1C TSpersonnel'!AA108)</f>
        <v>0</v>
      </c>
      <c r="V118" s="646">
        <f>IF($C118=('1C TSpersonnel'!$A108&amp;" "&amp;'1C TSpersonnel'!$B108),'1C TSpersonnel'!AB108)</f>
        <v>0</v>
      </c>
      <c r="W118" s="646">
        <f>IF($C118=('1C TSpersonnel'!$A108&amp;" "&amp;'1C TSpersonnel'!$B108),'1C TSpersonnel'!AC108)</f>
        <v>0</v>
      </c>
      <c r="X118" s="646">
        <f>IF($C118=('1C TSpersonnel'!$A108&amp;" "&amp;'1C TSpersonnel'!$B108),'1C TSpersonnel'!AD108)</f>
        <v>0</v>
      </c>
      <c r="Y118" s="646">
        <f>IF($C118=('1C TSpersonnel'!$A108&amp;" "&amp;'1C TSpersonnel'!$B108),'1C TSpersonnel'!AE108)</f>
        <v>0</v>
      </c>
      <c r="Z118" s="646">
        <f>IF($C118=('1C TSpersonnel'!$A108&amp;" "&amp;'1C TSpersonnel'!$B108),'1C TSpersonnel'!AF108)</f>
        <v>0</v>
      </c>
      <c r="AA118" s="646">
        <f>IF($C118=('1C TSpersonnel'!$A108&amp;" "&amp;'1C TSpersonnel'!$B108),'1C TSpersonnel'!AG108)</f>
        <v>0</v>
      </c>
      <c r="AB118" s="646">
        <f>IF($C118=('1C TSpersonnel'!$A108&amp;" "&amp;'1C TSpersonnel'!$B108),'1C TSpersonnel'!AH108)</f>
        <v>0</v>
      </c>
      <c r="AC118" s="646">
        <f>IF($C118=('1C TSpersonnel'!$A108&amp;" "&amp;'1C TSpersonnel'!$B108),'1C TSpersonnel'!AI108)</f>
        <v>0</v>
      </c>
      <c r="AD118" s="646">
        <f>IF($C118=('1C TSpersonnel'!$A108&amp;" "&amp;'1C TSpersonnel'!$B108),'1C TSpersonnel'!AJ108)</f>
        <v>0</v>
      </c>
      <c r="AE118" s="646">
        <f>IF($C118=('1C TSpersonnel'!$A108&amp;" "&amp;'1C TSpersonnel'!$B108),'1C TSpersonnel'!AK108)</f>
        <v>0</v>
      </c>
      <c r="AF118" s="646">
        <f>IF($C118=('1C TSpersonnel'!$A108&amp;" "&amp;'1C TSpersonnel'!$B108),'1C TSpersonnel'!AL108)</f>
        <v>0</v>
      </c>
      <c r="AG118" s="646">
        <f>IF($C118=('1C TSpersonnel'!$A108&amp;" "&amp;'1C TSpersonnel'!$B108),'1C TSpersonnel'!AM108)</f>
        <v>0</v>
      </c>
      <c r="AH118" s="646">
        <f>IF($C118=('1C TSpersonnel'!$A108&amp;" "&amp;'1C TSpersonnel'!$B108),'1C TSpersonnel'!AN108)</f>
        <v>0</v>
      </c>
      <c r="AI118" s="646">
        <f>IF($C118=('1C TSpersonnel'!$A108&amp;" "&amp;'1C TSpersonnel'!$B108),'1C TSpersonnel'!AO108)</f>
        <v>0</v>
      </c>
      <c r="AJ118" s="646">
        <f>IF($C118=('1C TSpersonnel'!$A108&amp;" "&amp;'1C TSpersonnel'!$B108),'1C TSpersonnel'!AP108)</f>
        <v>0</v>
      </c>
      <c r="AK118" s="646">
        <f t="shared" si="30"/>
        <v>0</v>
      </c>
      <c r="AL118" s="646">
        <f t="shared" si="34"/>
        <v>0</v>
      </c>
      <c r="AM118" s="156">
        <f t="shared" si="27"/>
        <v>0</v>
      </c>
      <c r="AN118" s="251">
        <f t="shared" si="28"/>
        <v>0</v>
      </c>
      <c r="AO118" s="154">
        <f t="shared" si="37"/>
        <v>0</v>
      </c>
      <c r="AP118" s="254">
        <f t="shared" si="38"/>
        <v>0</v>
      </c>
      <c r="AQ118" s="260">
        <f t="shared" si="35"/>
        <v>0</v>
      </c>
      <c r="AR118" s="257"/>
      <c r="AS118" s="80"/>
      <c r="AT118" s="27"/>
      <c r="AU118" s="267"/>
      <c r="AV118" s="484"/>
      <c r="AW118" s="484"/>
      <c r="AX118" s="484"/>
      <c r="AY118" s="484"/>
      <c r="AZ118" s="484"/>
    </row>
    <row r="119" spans="1:55" hidden="1">
      <c r="A119" s="159"/>
      <c r="B119" s="168"/>
      <c r="C119" s="22" t="str">
        <f>'1C TSpersonnel'!A109&amp;" "&amp;'1C TSpersonnel'!B109</f>
        <v xml:space="preserve"> </v>
      </c>
      <c r="D119" s="304" t="str">
        <f>IF(E119=0,"",DATEDIF('1C TSpersonnel'!D109,E119,"y"))</f>
        <v/>
      </c>
      <c r="E119" s="71">
        <f>IF(C119&lt;&gt;"",'1C TSpersonnel'!F109,"")</f>
        <v>0</v>
      </c>
      <c r="F119" s="161"/>
      <c r="G119" s="162"/>
      <c r="H119" s="867"/>
      <c r="I119" s="868"/>
      <c r="J119" s="869"/>
      <c r="K119" s="287" t="str">
        <f t="shared" si="29"/>
        <v/>
      </c>
      <c r="L119" s="643">
        <f>IF(AND($K$2="Pôle",C119=('1C TSpersonnel'!A109&amp;" "&amp;'1C TSpersonnel'!B109)),'1C TSpersonnel'!$G109+'1C TSpersonnel'!$H109+'1C TSpersonnel'!$I109+'1C TSpersonnel'!$J109+'1C TSpersonnel'!$N109,'1C TSpersonnel'!$G109+'1C TSpersonnel'!$H109+'1C TSpersonnel'!$I109+'1C TSpersonnel'!$J109+'1C TSpersonnel'!$K109+'1C TSpersonnel'!$L109+'1C TSpersonnel'!$M109+'1C TSpersonnel'!$N109+'1C TSpersonnel'!$O109+'1C TSpersonnel'!$P109+'1C TSpersonnel'!$Q109+'1C TSpersonnel'!$R109)</f>
        <v>0</v>
      </c>
      <c r="M119" s="643">
        <f>IF(AND($K$2="Pôle",C119=('1C TSpersonnel'!A109&amp;" "&amp;'1C TSpersonnel'!B109)),'1C TSpersonnel'!$K109+'1C TSpersonnel'!$L109+'1C TSpersonnel'!$M109,0)</f>
        <v>0</v>
      </c>
      <c r="N119" s="644">
        <f t="shared" si="39"/>
        <v>0</v>
      </c>
      <c r="O119" s="645">
        <f>IF($C119=('1C TSpersonnel'!$A109&amp;" "&amp;'1C TSpersonnel'!$B109),'1C TSpersonnel'!U109)</f>
        <v>0</v>
      </c>
      <c r="P119" s="646">
        <f>IF($C119=('1C TSpersonnel'!$A109&amp;" "&amp;'1C TSpersonnel'!$B109),'1C TSpersonnel'!V109)</f>
        <v>0</v>
      </c>
      <c r="Q119" s="646">
        <f>IF($C119=('1C TSpersonnel'!$A109&amp;" "&amp;'1C TSpersonnel'!$B109),'1C TSpersonnel'!W109)</f>
        <v>0</v>
      </c>
      <c r="R119" s="646">
        <f>IF($C119=('1C TSpersonnel'!$A109&amp;" "&amp;'1C TSpersonnel'!$B109),'1C TSpersonnel'!X109)</f>
        <v>0</v>
      </c>
      <c r="S119" s="646">
        <f>IF($C119=('1C TSpersonnel'!$A109&amp;" "&amp;'1C TSpersonnel'!$B109),'1C TSpersonnel'!Y109)</f>
        <v>0</v>
      </c>
      <c r="T119" s="646">
        <f>IF($C119=('1C TSpersonnel'!$A109&amp;" "&amp;'1C TSpersonnel'!$B109),'1C TSpersonnel'!Z109)</f>
        <v>0</v>
      </c>
      <c r="U119" s="646">
        <f>IF($C119=('1C TSpersonnel'!$A109&amp;" "&amp;'1C TSpersonnel'!$B109),'1C TSpersonnel'!AA109)</f>
        <v>0</v>
      </c>
      <c r="V119" s="646">
        <f>IF($C119=('1C TSpersonnel'!$A109&amp;" "&amp;'1C TSpersonnel'!$B109),'1C TSpersonnel'!AB109)</f>
        <v>0</v>
      </c>
      <c r="W119" s="646">
        <f>IF($C119=('1C TSpersonnel'!$A109&amp;" "&amp;'1C TSpersonnel'!$B109),'1C TSpersonnel'!AC109)</f>
        <v>0</v>
      </c>
      <c r="X119" s="646">
        <f>IF($C119=('1C TSpersonnel'!$A109&amp;" "&amp;'1C TSpersonnel'!$B109),'1C TSpersonnel'!AD109)</f>
        <v>0</v>
      </c>
      <c r="Y119" s="646">
        <f>IF($C119=('1C TSpersonnel'!$A109&amp;" "&amp;'1C TSpersonnel'!$B109),'1C TSpersonnel'!AE109)</f>
        <v>0</v>
      </c>
      <c r="Z119" s="646">
        <f>IF($C119=('1C TSpersonnel'!$A109&amp;" "&amp;'1C TSpersonnel'!$B109),'1C TSpersonnel'!AF109)</f>
        <v>0</v>
      </c>
      <c r="AA119" s="646">
        <f>IF($C119=('1C TSpersonnel'!$A109&amp;" "&amp;'1C TSpersonnel'!$B109),'1C TSpersonnel'!AG109)</f>
        <v>0</v>
      </c>
      <c r="AB119" s="646">
        <f>IF($C119=('1C TSpersonnel'!$A109&amp;" "&amp;'1C TSpersonnel'!$B109),'1C TSpersonnel'!AH109)</f>
        <v>0</v>
      </c>
      <c r="AC119" s="646">
        <f>IF($C119=('1C TSpersonnel'!$A109&amp;" "&amp;'1C TSpersonnel'!$B109),'1C TSpersonnel'!AI109)</f>
        <v>0</v>
      </c>
      <c r="AD119" s="646">
        <f>IF($C119=('1C TSpersonnel'!$A109&amp;" "&amp;'1C TSpersonnel'!$B109),'1C TSpersonnel'!AJ109)</f>
        <v>0</v>
      </c>
      <c r="AE119" s="646">
        <f>IF($C119=('1C TSpersonnel'!$A109&amp;" "&amp;'1C TSpersonnel'!$B109),'1C TSpersonnel'!AK109)</f>
        <v>0</v>
      </c>
      <c r="AF119" s="646">
        <f>IF($C119=('1C TSpersonnel'!$A109&amp;" "&amp;'1C TSpersonnel'!$B109),'1C TSpersonnel'!AL109)</f>
        <v>0</v>
      </c>
      <c r="AG119" s="646">
        <f>IF($C119=('1C TSpersonnel'!$A109&amp;" "&amp;'1C TSpersonnel'!$B109),'1C TSpersonnel'!AM109)</f>
        <v>0</v>
      </c>
      <c r="AH119" s="646">
        <f>IF($C119=('1C TSpersonnel'!$A109&amp;" "&amp;'1C TSpersonnel'!$B109),'1C TSpersonnel'!AN109)</f>
        <v>0</v>
      </c>
      <c r="AI119" s="646">
        <f>IF($C119=('1C TSpersonnel'!$A109&amp;" "&amp;'1C TSpersonnel'!$B109),'1C TSpersonnel'!AO109)</f>
        <v>0</v>
      </c>
      <c r="AJ119" s="646">
        <f>IF($C119=('1C TSpersonnel'!$A109&amp;" "&amp;'1C TSpersonnel'!$B109),'1C TSpersonnel'!AP109)</f>
        <v>0</v>
      </c>
      <c r="AK119" s="646">
        <f t="shared" si="30"/>
        <v>0</v>
      </c>
      <c r="AL119" s="646">
        <f t="shared" si="34"/>
        <v>0</v>
      </c>
      <c r="AM119" s="156">
        <f t="shared" si="27"/>
        <v>0</v>
      </c>
      <c r="AN119" s="251">
        <f t="shared" si="28"/>
        <v>0</v>
      </c>
      <c r="AO119" s="154">
        <f t="shared" si="37"/>
        <v>0</v>
      </c>
      <c r="AP119" s="254">
        <f t="shared" si="38"/>
        <v>0</v>
      </c>
      <c r="AQ119" s="260">
        <f t="shared" si="35"/>
        <v>0</v>
      </c>
      <c r="AR119" s="257"/>
      <c r="AS119" s="80"/>
      <c r="AT119" s="27"/>
      <c r="AU119" s="267"/>
      <c r="AV119" s="484"/>
      <c r="AW119" s="484"/>
      <c r="AX119" s="484"/>
      <c r="AY119" s="484"/>
      <c r="AZ119" s="484"/>
    </row>
    <row r="120" spans="1:55" hidden="1">
      <c r="A120" s="159"/>
      <c r="B120" s="168"/>
      <c r="C120" s="22" t="str">
        <f>'1C TSpersonnel'!A110&amp;" "&amp;'1C TSpersonnel'!B110</f>
        <v xml:space="preserve"> </v>
      </c>
      <c r="D120" s="304" t="str">
        <f>IF(E120=0,"",DATEDIF('1C TSpersonnel'!D110,E120,"y"))</f>
        <v/>
      </c>
      <c r="E120" s="71">
        <f>IF(C120&lt;&gt;"",'1C TSpersonnel'!F110,"")</f>
        <v>0</v>
      </c>
      <c r="F120" s="161"/>
      <c r="G120" s="162"/>
      <c r="H120" s="867"/>
      <c r="I120" s="868"/>
      <c r="J120" s="869"/>
      <c r="K120" s="287" t="str">
        <f t="shared" si="29"/>
        <v/>
      </c>
      <c r="L120" s="643">
        <f>IF(AND($K$2="Pôle",C120=('1C TSpersonnel'!A110&amp;" "&amp;'1C TSpersonnel'!B110)),'1C TSpersonnel'!$G110+'1C TSpersonnel'!$H110+'1C TSpersonnel'!$I110+'1C TSpersonnel'!$J110+'1C TSpersonnel'!$N110,'1C TSpersonnel'!$G110+'1C TSpersonnel'!$H110+'1C TSpersonnel'!$I110+'1C TSpersonnel'!$J110+'1C TSpersonnel'!$K110+'1C TSpersonnel'!$L110+'1C TSpersonnel'!$M110+'1C TSpersonnel'!$N110+'1C TSpersonnel'!$O110+'1C TSpersonnel'!$P110+'1C TSpersonnel'!$Q110+'1C TSpersonnel'!$R110)</f>
        <v>0</v>
      </c>
      <c r="M120" s="643">
        <f>IF(AND($K$2="Pôle",C120=('1C TSpersonnel'!A110&amp;" "&amp;'1C TSpersonnel'!B110)),'1C TSpersonnel'!$K110+'1C TSpersonnel'!$L110+'1C TSpersonnel'!$M110,0)</f>
        <v>0</v>
      </c>
      <c r="N120" s="644">
        <f t="shared" si="39"/>
        <v>0</v>
      </c>
      <c r="O120" s="645">
        <f>IF($C120=('1C TSpersonnel'!$A110&amp;" "&amp;'1C TSpersonnel'!$B110),'1C TSpersonnel'!U110)</f>
        <v>0</v>
      </c>
      <c r="P120" s="646">
        <f>IF($C120=('1C TSpersonnel'!$A110&amp;" "&amp;'1C TSpersonnel'!$B110),'1C TSpersonnel'!V110)</f>
        <v>0</v>
      </c>
      <c r="Q120" s="646">
        <f>IF($C120=('1C TSpersonnel'!$A110&amp;" "&amp;'1C TSpersonnel'!$B110),'1C TSpersonnel'!W110)</f>
        <v>0</v>
      </c>
      <c r="R120" s="646">
        <f>IF($C120=('1C TSpersonnel'!$A110&amp;" "&amp;'1C TSpersonnel'!$B110),'1C TSpersonnel'!X110)</f>
        <v>0</v>
      </c>
      <c r="S120" s="646">
        <f>IF($C120=('1C TSpersonnel'!$A110&amp;" "&amp;'1C TSpersonnel'!$B110),'1C TSpersonnel'!Y110)</f>
        <v>0</v>
      </c>
      <c r="T120" s="646">
        <f>IF($C120=('1C TSpersonnel'!$A110&amp;" "&amp;'1C TSpersonnel'!$B110),'1C TSpersonnel'!Z110)</f>
        <v>0</v>
      </c>
      <c r="U120" s="646">
        <f>IF($C120=('1C TSpersonnel'!$A110&amp;" "&amp;'1C TSpersonnel'!$B110),'1C TSpersonnel'!AA110)</f>
        <v>0</v>
      </c>
      <c r="V120" s="646">
        <f>IF($C120=('1C TSpersonnel'!$A110&amp;" "&amp;'1C TSpersonnel'!$B110),'1C TSpersonnel'!AB110)</f>
        <v>0</v>
      </c>
      <c r="W120" s="646">
        <f>IF($C120=('1C TSpersonnel'!$A110&amp;" "&amp;'1C TSpersonnel'!$B110),'1C TSpersonnel'!AC110)</f>
        <v>0</v>
      </c>
      <c r="X120" s="646">
        <f>IF($C120=('1C TSpersonnel'!$A110&amp;" "&amp;'1C TSpersonnel'!$B110),'1C TSpersonnel'!AD110)</f>
        <v>0</v>
      </c>
      <c r="Y120" s="646">
        <f>IF($C120=('1C TSpersonnel'!$A110&amp;" "&amp;'1C TSpersonnel'!$B110),'1C TSpersonnel'!AE110)</f>
        <v>0</v>
      </c>
      <c r="Z120" s="646">
        <f>IF($C120=('1C TSpersonnel'!$A110&amp;" "&amp;'1C TSpersonnel'!$B110),'1C TSpersonnel'!AF110)</f>
        <v>0</v>
      </c>
      <c r="AA120" s="646">
        <f>IF($C120=('1C TSpersonnel'!$A110&amp;" "&amp;'1C TSpersonnel'!$B110),'1C TSpersonnel'!AG110)</f>
        <v>0</v>
      </c>
      <c r="AB120" s="646">
        <f>IF($C120=('1C TSpersonnel'!$A110&amp;" "&amp;'1C TSpersonnel'!$B110),'1C TSpersonnel'!AH110)</f>
        <v>0</v>
      </c>
      <c r="AC120" s="646">
        <f>IF($C120=('1C TSpersonnel'!$A110&amp;" "&amp;'1C TSpersonnel'!$B110),'1C TSpersonnel'!AI110)</f>
        <v>0</v>
      </c>
      <c r="AD120" s="646">
        <f>IF($C120=('1C TSpersonnel'!$A110&amp;" "&amp;'1C TSpersonnel'!$B110),'1C TSpersonnel'!AJ110)</f>
        <v>0</v>
      </c>
      <c r="AE120" s="646">
        <f>IF($C120=('1C TSpersonnel'!$A110&amp;" "&amp;'1C TSpersonnel'!$B110),'1C TSpersonnel'!AK110)</f>
        <v>0</v>
      </c>
      <c r="AF120" s="646">
        <f>IF($C120=('1C TSpersonnel'!$A110&amp;" "&amp;'1C TSpersonnel'!$B110),'1C TSpersonnel'!AL110)</f>
        <v>0</v>
      </c>
      <c r="AG120" s="646">
        <f>IF($C120=('1C TSpersonnel'!$A110&amp;" "&amp;'1C TSpersonnel'!$B110),'1C TSpersonnel'!AM110)</f>
        <v>0</v>
      </c>
      <c r="AH120" s="646">
        <f>IF($C120=('1C TSpersonnel'!$A110&amp;" "&amp;'1C TSpersonnel'!$B110),'1C TSpersonnel'!AN110)</f>
        <v>0</v>
      </c>
      <c r="AI120" s="646">
        <f>IF($C120=('1C TSpersonnel'!$A110&amp;" "&amp;'1C TSpersonnel'!$B110),'1C TSpersonnel'!AO110)</f>
        <v>0</v>
      </c>
      <c r="AJ120" s="646">
        <f>IF($C120=('1C TSpersonnel'!$A110&amp;" "&amp;'1C TSpersonnel'!$B110),'1C TSpersonnel'!AP110)</f>
        <v>0</v>
      </c>
      <c r="AK120" s="646">
        <f t="shared" si="30"/>
        <v>0</v>
      </c>
      <c r="AL120" s="646">
        <f t="shared" si="34"/>
        <v>0</v>
      </c>
      <c r="AM120" s="156">
        <f t="shared" si="27"/>
        <v>0</v>
      </c>
      <c r="AN120" s="251">
        <f t="shared" si="28"/>
        <v>0</v>
      </c>
      <c r="AO120" s="154">
        <f t="shared" si="37"/>
        <v>0</v>
      </c>
      <c r="AP120" s="254">
        <f t="shared" si="38"/>
        <v>0</v>
      </c>
      <c r="AQ120" s="260">
        <f t="shared" si="35"/>
        <v>0</v>
      </c>
      <c r="AR120" s="257"/>
      <c r="AS120" s="80"/>
      <c r="AT120" s="27"/>
      <c r="AU120" s="267"/>
      <c r="AV120" s="484"/>
      <c r="AW120" s="484"/>
      <c r="AX120" s="484"/>
      <c r="AY120" s="484"/>
      <c r="AZ120" s="484"/>
    </row>
    <row r="121" spans="1:55" hidden="1">
      <c r="A121" s="159"/>
      <c r="B121" s="168"/>
      <c r="C121" s="22" t="str">
        <f>'1C TSpersonnel'!A111&amp;" "&amp;'1C TSpersonnel'!B111</f>
        <v xml:space="preserve"> </v>
      </c>
      <c r="D121" s="304" t="str">
        <f>IF(E121=0,"",DATEDIF('1C TSpersonnel'!D111,E121,"y"))</f>
        <v/>
      </c>
      <c r="E121" s="71">
        <f>IF(C121&lt;&gt;"",'1C TSpersonnel'!F111,"")</f>
        <v>0</v>
      </c>
      <c r="F121" s="161"/>
      <c r="G121" s="162"/>
      <c r="H121" s="867"/>
      <c r="I121" s="868"/>
      <c r="J121" s="869"/>
      <c r="K121" s="287" t="str">
        <f t="shared" si="29"/>
        <v/>
      </c>
      <c r="L121" s="643">
        <f>IF(AND($K$2="Pôle",C121=('1C TSpersonnel'!A111&amp;" "&amp;'1C TSpersonnel'!B111)),'1C TSpersonnel'!$G111+'1C TSpersonnel'!$H111+'1C TSpersonnel'!$I111+'1C TSpersonnel'!$J111+'1C TSpersonnel'!$N111,'1C TSpersonnel'!$G111+'1C TSpersonnel'!$H111+'1C TSpersonnel'!$I111+'1C TSpersonnel'!$J111+'1C TSpersonnel'!$K111+'1C TSpersonnel'!$L111+'1C TSpersonnel'!$M111+'1C TSpersonnel'!$N111+'1C TSpersonnel'!$O111+'1C TSpersonnel'!$P111+'1C TSpersonnel'!$Q111+'1C TSpersonnel'!$R111)</f>
        <v>0</v>
      </c>
      <c r="M121" s="643">
        <f>IF(AND($K$2="Pôle",C121=('1C TSpersonnel'!A111&amp;" "&amp;'1C TSpersonnel'!B111)),'1C TSpersonnel'!$K111+'1C TSpersonnel'!$L111+'1C TSpersonnel'!$M111,0)</f>
        <v>0</v>
      </c>
      <c r="N121" s="644">
        <f t="shared" si="39"/>
        <v>0</v>
      </c>
      <c r="O121" s="645">
        <f>IF($C121=('1C TSpersonnel'!$A111&amp;" "&amp;'1C TSpersonnel'!$B111),'1C TSpersonnel'!U111)</f>
        <v>0</v>
      </c>
      <c r="P121" s="646">
        <f>IF($C121=('1C TSpersonnel'!$A111&amp;" "&amp;'1C TSpersonnel'!$B111),'1C TSpersonnel'!V111)</f>
        <v>0</v>
      </c>
      <c r="Q121" s="646">
        <f>IF($C121=('1C TSpersonnel'!$A111&amp;" "&amp;'1C TSpersonnel'!$B111),'1C TSpersonnel'!W111)</f>
        <v>0</v>
      </c>
      <c r="R121" s="646">
        <f>IF($C121=('1C TSpersonnel'!$A111&amp;" "&amp;'1C TSpersonnel'!$B111),'1C TSpersonnel'!X111)</f>
        <v>0</v>
      </c>
      <c r="S121" s="646">
        <f>IF($C121=('1C TSpersonnel'!$A111&amp;" "&amp;'1C TSpersonnel'!$B111),'1C TSpersonnel'!Y111)</f>
        <v>0</v>
      </c>
      <c r="T121" s="646">
        <f>IF($C121=('1C TSpersonnel'!$A111&amp;" "&amp;'1C TSpersonnel'!$B111),'1C TSpersonnel'!Z111)</f>
        <v>0</v>
      </c>
      <c r="U121" s="646">
        <f>IF($C121=('1C TSpersonnel'!$A111&amp;" "&amp;'1C TSpersonnel'!$B111),'1C TSpersonnel'!AA111)</f>
        <v>0</v>
      </c>
      <c r="V121" s="646">
        <f>IF($C121=('1C TSpersonnel'!$A111&amp;" "&amp;'1C TSpersonnel'!$B111),'1C TSpersonnel'!AB111)</f>
        <v>0</v>
      </c>
      <c r="W121" s="646">
        <f>IF($C121=('1C TSpersonnel'!$A111&amp;" "&amp;'1C TSpersonnel'!$B111),'1C TSpersonnel'!AC111)</f>
        <v>0</v>
      </c>
      <c r="X121" s="646">
        <f>IF($C121=('1C TSpersonnel'!$A111&amp;" "&amp;'1C TSpersonnel'!$B111),'1C TSpersonnel'!AD111)</f>
        <v>0</v>
      </c>
      <c r="Y121" s="646">
        <f>IF($C121=('1C TSpersonnel'!$A111&amp;" "&amp;'1C TSpersonnel'!$B111),'1C TSpersonnel'!AE111)</f>
        <v>0</v>
      </c>
      <c r="Z121" s="646">
        <f>IF($C121=('1C TSpersonnel'!$A111&amp;" "&amp;'1C TSpersonnel'!$B111),'1C TSpersonnel'!AF111)</f>
        <v>0</v>
      </c>
      <c r="AA121" s="646">
        <f>IF($C121=('1C TSpersonnel'!$A111&amp;" "&amp;'1C TSpersonnel'!$B111),'1C TSpersonnel'!AG111)</f>
        <v>0</v>
      </c>
      <c r="AB121" s="646">
        <f>IF($C121=('1C TSpersonnel'!$A111&amp;" "&amp;'1C TSpersonnel'!$B111),'1C TSpersonnel'!AH111)</f>
        <v>0</v>
      </c>
      <c r="AC121" s="646">
        <f>IF($C121=('1C TSpersonnel'!$A111&amp;" "&amp;'1C TSpersonnel'!$B111),'1C TSpersonnel'!AI111)</f>
        <v>0</v>
      </c>
      <c r="AD121" s="646">
        <f>IF($C121=('1C TSpersonnel'!$A111&amp;" "&amp;'1C TSpersonnel'!$B111),'1C TSpersonnel'!AJ111)</f>
        <v>0</v>
      </c>
      <c r="AE121" s="646">
        <f>IF($C121=('1C TSpersonnel'!$A111&amp;" "&amp;'1C TSpersonnel'!$B111),'1C TSpersonnel'!AK111)</f>
        <v>0</v>
      </c>
      <c r="AF121" s="646">
        <f>IF($C121=('1C TSpersonnel'!$A111&amp;" "&amp;'1C TSpersonnel'!$B111),'1C TSpersonnel'!AL111)</f>
        <v>0</v>
      </c>
      <c r="AG121" s="646">
        <f>IF($C121=('1C TSpersonnel'!$A111&amp;" "&amp;'1C TSpersonnel'!$B111),'1C TSpersonnel'!AM111)</f>
        <v>0</v>
      </c>
      <c r="AH121" s="646">
        <f>IF($C121=('1C TSpersonnel'!$A111&amp;" "&amp;'1C TSpersonnel'!$B111),'1C TSpersonnel'!AN111)</f>
        <v>0</v>
      </c>
      <c r="AI121" s="646">
        <f>IF($C121=('1C TSpersonnel'!$A111&amp;" "&amp;'1C TSpersonnel'!$B111),'1C TSpersonnel'!AO111)</f>
        <v>0</v>
      </c>
      <c r="AJ121" s="646">
        <f>IF($C121=('1C TSpersonnel'!$A111&amp;" "&amp;'1C TSpersonnel'!$B111),'1C TSpersonnel'!AP111)</f>
        <v>0</v>
      </c>
      <c r="AK121" s="646">
        <f t="shared" si="30"/>
        <v>0</v>
      </c>
      <c r="AL121" s="646">
        <f t="shared" si="34"/>
        <v>0</v>
      </c>
      <c r="AM121" s="156">
        <f t="shared" si="27"/>
        <v>0</v>
      </c>
      <c r="AN121" s="251">
        <f t="shared" si="28"/>
        <v>0</v>
      </c>
      <c r="AO121" s="154">
        <f t="shared" si="37"/>
        <v>0</v>
      </c>
      <c r="AP121" s="254">
        <f t="shared" si="38"/>
        <v>0</v>
      </c>
      <c r="AQ121" s="260">
        <f t="shared" si="35"/>
        <v>0</v>
      </c>
      <c r="AR121" s="257"/>
      <c r="AS121" s="80"/>
      <c r="AT121" s="27"/>
      <c r="AU121" s="267"/>
      <c r="AV121" s="484"/>
      <c r="AW121" s="484"/>
      <c r="AX121" s="484"/>
      <c r="AY121" s="484"/>
      <c r="AZ121" s="484"/>
    </row>
    <row r="122" spans="1:55" hidden="1">
      <c r="A122" s="157"/>
      <c r="B122" s="171"/>
      <c r="C122" s="22" t="str">
        <f>'1C TSpersonnel'!A112&amp;" "&amp;'1C TSpersonnel'!B112</f>
        <v xml:space="preserve"> </v>
      </c>
      <c r="D122" s="304" t="str">
        <f>IF(E122=0,"",DATEDIF('1C TSpersonnel'!D112,E122,"y"))</f>
        <v/>
      </c>
      <c r="E122" s="71">
        <f>IF(C122&lt;&gt;"",'1C TSpersonnel'!F112,"")</f>
        <v>0</v>
      </c>
      <c r="F122" s="161"/>
      <c r="G122" s="162"/>
      <c r="H122" s="867"/>
      <c r="I122" s="868"/>
      <c r="J122" s="869"/>
      <c r="K122" s="287" t="str">
        <f t="shared" si="29"/>
        <v/>
      </c>
      <c r="L122" s="643">
        <f>IF(AND($K$2="Pôle",C122=('1C TSpersonnel'!A112&amp;" "&amp;'1C TSpersonnel'!B112)),'1C TSpersonnel'!$G112+'1C TSpersonnel'!$H112+'1C TSpersonnel'!$I112+'1C TSpersonnel'!$J112+'1C TSpersonnel'!$N112,'1C TSpersonnel'!$G112+'1C TSpersonnel'!$H112+'1C TSpersonnel'!$I112+'1C TSpersonnel'!$J112+'1C TSpersonnel'!$K112+'1C TSpersonnel'!$L112+'1C TSpersonnel'!$M112+'1C TSpersonnel'!$N112+'1C TSpersonnel'!$O112+'1C TSpersonnel'!$P112+'1C TSpersonnel'!$Q112+'1C TSpersonnel'!$R112)</f>
        <v>0</v>
      </c>
      <c r="M122" s="643">
        <f>IF(AND($K$2="Pôle",C122=('1C TSpersonnel'!A112&amp;" "&amp;'1C TSpersonnel'!B112)),'1C TSpersonnel'!$K112+'1C TSpersonnel'!$L112+'1C TSpersonnel'!$M112,0)</f>
        <v>0</v>
      </c>
      <c r="N122" s="644">
        <f t="shared" si="39"/>
        <v>0</v>
      </c>
      <c r="O122" s="645">
        <f>IF($C122=('1C TSpersonnel'!$A112&amp;" "&amp;'1C TSpersonnel'!$B112),'1C TSpersonnel'!U112)</f>
        <v>0</v>
      </c>
      <c r="P122" s="646">
        <f>IF($C122=('1C TSpersonnel'!$A112&amp;" "&amp;'1C TSpersonnel'!$B112),'1C TSpersonnel'!V112)</f>
        <v>0</v>
      </c>
      <c r="Q122" s="646">
        <f>IF($C122=('1C TSpersonnel'!$A112&amp;" "&amp;'1C TSpersonnel'!$B112),'1C TSpersonnel'!W112)</f>
        <v>0</v>
      </c>
      <c r="R122" s="646">
        <f>IF($C122=('1C TSpersonnel'!$A112&amp;" "&amp;'1C TSpersonnel'!$B112),'1C TSpersonnel'!X112)</f>
        <v>0</v>
      </c>
      <c r="S122" s="646">
        <f>IF($C122=('1C TSpersonnel'!$A112&amp;" "&amp;'1C TSpersonnel'!$B112),'1C TSpersonnel'!Y112)</f>
        <v>0</v>
      </c>
      <c r="T122" s="646">
        <f>IF($C122=('1C TSpersonnel'!$A112&amp;" "&amp;'1C TSpersonnel'!$B112),'1C TSpersonnel'!Z112)</f>
        <v>0</v>
      </c>
      <c r="U122" s="646">
        <f>IF($C122=('1C TSpersonnel'!$A112&amp;" "&amp;'1C TSpersonnel'!$B112),'1C TSpersonnel'!AA112)</f>
        <v>0</v>
      </c>
      <c r="V122" s="646">
        <f>IF($C122=('1C TSpersonnel'!$A112&amp;" "&amp;'1C TSpersonnel'!$B112),'1C TSpersonnel'!AB112)</f>
        <v>0</v>
      </c>
      <c r="W122" s="646">
        <f>IF($C122=('1C TSpersonnel'!$A112&amp;" "&amp;'1C TSpersonnel'!$B112),'1C TSpersonnel'!AC112)</f>
        <v>0</v>
      </c>
      <c r="X122" s="646">
        <f>IF($C122=('1C TSpersonnel'!$A112&amp;" "&amp;'1C TSpersonnel'!$B112),'1C TSpersonnel'!AD112)</f>
        <v>0</v>
      </c>
      <c r="Y122" s="646">
        <f>IF($C122=('1C TSpersonnel'!$A112&amp;" "&amp;'1C TSpersonnel'!$B112),'1C TSpersonnel'!AE112)</f>
        <v>0</v>
      </c>
      <c r="Z122" s="646">
        <f>IF($C122=('1C TSpersonnel'!$A112&amp;" "&amp;'1C TSpersonnel'!$B112),'1C TSpersonnel'!AF112)</f>
        <v>0</v>
      </c>
      <c r="AA122" s="646">
        <f>IF($C122=('1C TSpersonnel'!$A112&amp;" "&amp;'1C TSpersonnel'!$B112),'1C TSpersonnel'!AG112)</f>
        <v>0</v>
      </c>
      <c r="AB122" s="646">
        <f>IF($C122=('1C TSpersonnel'!$A112&amp;" "&amp;'1C TSpersonnel'!$B112),'1C TSpersonnel'!AH112)</f>
        <v>0</v>
      </c>
      <c r="AC122" s="646">
        <f>IF($C122=('1C TSpersonnel'!$A112&amp;" "&amp;'1C TSpersonnel'!$B112),'1C TSpersonnel'!AI112)</f>
        <v>0</v>
      </c>
      <c r="AD122" s="646">
        <f>IF($C122=('1C TSpersonnel'!$A112&amp;" "&amp;'1C TSpersonnel'!$B112),'1C TSpersonnel'!AJ112)</f>
        <v>0</v>
      </c>
      <c r="AE122" s="646">
        <f>IF($C122=('1C TSpersonnel'!$A112&amp;" "&amp;'1C TSpersonnel'!$B112),'1C TSpersonnel'!AK112)</f>
        <v>0</v>
      </c>
      <c r="AF122" s="646">
        <f>IF($C122=('1C TSpersonnel'!$A112&amp;" "&amp;'1C TSpersonnel'!$B112),'1C TSpersonnel'!AL112)</f>
        <v>0</v>
      </c>
      <c r="AG122" s="646">
        <f>IF($C122=('1C TSpersonnel'!$A112&amp;" "&amp;'1C TSpersonnel'!$B112),'1C TSpersonnel'!AM112)</f>
        <v>0</v>
      </c>
      <c r="AH122" s="646">
        <f>IF($C122=('1C TSpersonnel'!$A112&amp;" "&amp;'1C TSpersonnel'!$B112),'1C TSpersonnel'!AN112)</f>
        <v>0</v>
      </c>
      <c r="AI122" s="646">
        <f>IF($C122=('1C TSpersonnel'!$A112&amp;" "&amp;'1C TSpersonnel'!$B112),'1C TSpersonnel'!AO112)</f>
        <v>0</v>
      </c>
      <c r="AJ122" s="646">
        <f>IF($C122=('1C TSpersonnel'!$A112&amp;" "&amp;'1C TSpersonnel'!$B112),'1C TSpersonnel'!AP112)</f>
        <v>0</v>
      </c>
      <c r="AK122" s="646">
        <f t="shared" si="30"/>
        <v>0</v>
      </c>
      <c r="AL122" s="646">
        <f t="shared" si="34"/>
        <v>0</v>
      </c>
      <c r="AM122" s="156">
        <f t="shared" si="27"/>
        <v>0</v>
      </c>
      <c r="AN122" s="251">
        <f t="shared" si="28"/>
        <v>0</v>
      </c>
      <c r="AO122" s="154">
        <f t="shared" si="37"/>
        <v>0</v>
      </c>
      <c r="AP122" s="52">
        <f t="shared" si="38"/>
        <v>0</v>
      </c>
      <c r="AQ122" s="260">
        <f t="shared" si="35"/>
        <v>0</v>
      </c>
      <c r="AR122" s="257"/>
      <c r="AS122" s="80"/>
      <c r="AT122" s="27"/>
      <c r="AU122" s="267"/>
      <c r="AV122" s="484"/>
      <c r="AW122" s="484"/>
      <c r="AX122" s="484"/>
      <c r="AY122" s="484"/>
      <c r="AZ122" s="484"/>
    </row>
    <row r="123" spans="1:55" ht="12.75" hidden="1" customHeight="1">
      <c r="A123" s="159"/>
      <c r="B123" s="168"/>
      <c r="C123" s="22" t="str">
        <f>'1C TSpersonnel'!A113&amp;" "&amp;'1C TSpersonnel'!B113</f>
        <v xml:space="preserve"> </v>
      </c>
      <c r="D123" s="304" t="str">
        <f>IF(E123=0,"",DATEDIF('1C TSpersonnel'!D113,E123,"y"))</f>
        <v/>
      </c>
      <c r="E123" s="71">
        <f>IF(C123&lt;&gt;"",'1C TSpersonnel'!F113,"")</f>
        <v>0</v>
      </c>
      <c r="F123" s="165"/>
      <c r="G123" s="166"/>
      <c r="H123" s="870"/>
      <c r="I123" s="871"/>
      <c r="J123" s="872"/>
      <c r="K123" s="287" t="str">
        <f t="shared" si="29"/>
        <v/>
      </c>
      <c r="L123" s="643">
        <f>IF(AND($K$2="Pôle",C123=('1C TSpersonnel'!A113&amp;" "&amp;'1C TSpersonnel'!B113)),'1C TSpersonnel'!$G113+'1C TSpersonnel'!$H113+'1C TSpersonnel'!$I113+'1C TSpersonnel'!$J113+'1C TSpersonnel'!$N113,'1C TSpersonnel'!$G113+'1C TSpersonnel'!$H113+'1C TSpersonnel'!$I113+'1C TSpersonnel'!$J113+'1C TSpersonnel'!$K113+'1C TSpersonnel'!$L113+'1C TSpersonnel'!$M113+'1C TSpersonnel'!$N113+'1C TSpersonnel'!$O113+'1C TSpersonnel'!$P113+'1C TSpersonnel'!$Q113+'1C TSpersonnel'!$R113)</f>
        <v>0</v>
      </c>
      <c r="M123" s="643">
        <f>IF(AND($K$2="Pôle",C123=('1C TSpersonnel'!A113&amp;" "&amp;'1C TSpersonnel'!B113)),'1C TSpersonnel'!$K113+'1C TSpersonnel'!$L113+'1C TSpersonnel'!$M113,0)</f>
        <v>0</v>
      </c>
      <c r="N123" s="644">
        <f t="shared" si="39"/>
        <v>0</v>
      </c>
      <c r="O123" s="645">
        <f>IF($C123=('1C TSpersonnel'!$A113&amp;" "&amp;'1C TSpersonnel'!$B113),'1C TSpersonnel'!U113)</f>
        <v>0</v>
      </c>
      <c r="P123" s="646">
        <f>IF($C123=('1C TSpersonnel'!$A113&amp;" "&amp;'1C TSpersonnel'!$B113),'1C TSpersonnel'!V113)</f>
        <v>0</v>
      </c>
      <c r="Q123" s="646">
        <f>IF($C123=('1C TSpersonnel'!$A113&amp;" "&amp;'1C TSpersonnel'!$B113),'1C TSpersonnel'!W113)</f>
        <v>0</v>
      </c>
      <c r="R123" s="646">
        <f>IF($C123=('1C TSpersonnel'!$A113&amp;" "&amp;'1C TSpersonnel'!$B113),'1C TSpersonnel'!X113)</f>
        <v>0</v>
      </c>
      <c r="S123" s="646">
        <f>IF($C123=('1C TSpersonnel'!$A113&amp;" "&amp;'1C TSpersonnel'!$B113),'1C TSpersonnel'!Y113)</f>
        <v>0</v>
      </c>
      <c r="T123" s="646">
        <f>IF($C123=('1C TSpersonnel'!$A113&amp;" "&amp;'1C TSpersonnel'!$B113),'1C TSpersonnel'!Z113)</f>
        <v>0</v>
      </c>
      <c r="U123" s="646">
        <f>IF($C123=('1C TSpersonnel'!$A113&amp;" "&amp;'1C TSpersonnel'!$B113),'1C TSpersonnel'!AA113)</f>
        <v>0</v>
      </c>
      <c r="V123" s="646">
        <f>IF($C123=('1C TSpersonnel'!$A113&amp;" "&amp;'1C TSpersonnel'!$B113),'1C TSpersonnel'!AB113)</f>
        <v>0</v>
      </c>
      <c r="W123" s="646">
        <f>IF($C123=('1C TSpersonnel'!$A113&amp;" "&amp;'1C TSpersonnel'!$B113),'1C TSpersonnel'!AC113)</f>
        <v>0</v>
      </c>
      <c r="X123" s="646">
        <f>IF($C123=('1C TSpersonnel'!$A113&amp;" "&amp;'1C TSpersonnel'!$B113),'1C TSpersonnel'!AD113)</f>
        <v>0</v>
      </c>
      <c r="Y123" s="646">
        <f>IF($C123=('1C TSpersonnel'!$A113&amp;" "&amp;'1C TSpersonnel'!$B113),'1C TSpersonnel'!AE113)</f>
        <v>0</v>
      </c>
      <c r="Z123" s="646">
        <f>IF($C123=('1C TSpersonnel'!$A113&amp;" "&amp;'1C TSpersonnel'!$B113),'1C TSpersonnel'!AF113)</f>
        <v>0</v>
      </c>
      <c r="AA123" s="646">
        <f>IF($C123=('1C TSpersonnel'!$A113&amp;" "&amp;'1C TSpersonnel'!$B113),'1C TSpersonnel'!AG113)</f>
        <v>0</v>
      </c>
      <c r="AB123" s="646">
        <f>IF($C123=('1C TSpersonnel'!$A113&amp;" "&amp;'1C TSpersonnel'!$B113),'1C TSpersonnel'!AH113)</f>
        <v>0</v>
      </c>
      <c r="AC123" s="646">
        <f>IF($C123=('1C TSpersonnel'!$A113&amp;" "&amp;'1C TSpersonnel'!$B113),'1C TSpersonnel'!AI113)</f>
        <v>0</v>
      </c>
      <c r="AD123" s="646">
        <f>IF($C123=('1C TSpersonnel'!$A113&amp;" "&amp;'1C TSpersonnel'!$B113),'1C TSpersonnel'!AJ113)</f>
        <v>0</v>
      </c>
      <c r="AE123" s="646">
        <f>IF($C123=('1C TSpersonnel'!$A113&amp;" "&amp;'1C TSpersonnel'!$B113),'1C TSpersonnel'!AK113)</f>
        <v>0</v>
      </c>
      <c r="AF123" s="646">
        <f>IF($C123=('1C TSpersonnel'!$A113&amp;" "&amp;'1C TSpersonnel'!$B113),'1C TSpersonnel'!AL113)</f>
        <v>0</v>
      </c>
      <c r="AG123" s="646">
        <f>IF($C123=('1C TSpersonnel'!$A113&amp;" "&amp;'1C TSpersonnel'!$B113),'1C TSpersonnel'!AM113)</f>
        <v>0</v>
      </c>
      <c r="AH123" s="646">
        <f>IF($C123=('1C TSpersonnel'!$A113&amp;" "&amp;'1C TSpersonnel'!$B113),'1C TSpersonnel'!AN113)</f>
        <v>0</v>
      </c>
      <c r="AI123" s="646">
        <f>IF($C123=('1C TSpersonnel'!$A113&amp;" "&amp;'1C TSpersonnel'!$B113),'1C TSpersonnel'!AO113)</f>
        <v>0</v>
      </c>
      <c r="AJ123" s="646">
        <f>IF($C123=('1C TSpersonnel'!$A113&amp;" "&amp;'1C TSpersonnel'!$B113),'1C TSpersonnel'!AP113)</f>
        <v>0</v>
      </c>
      <c r="AK123" s="646">
        <f t="shared" si="30"/>
        <v>0</v>
      </c>
      <c r="AL123" s="646">
        <f t="shared" ref="AL123:AL276" si="40">N123+AK123</f>
        <v>0</v>
      </c>
      <c r="AM123" s="156">
        <f t="shared" si="27"/>
        <v>0</v>
      </c>
      <c r="AN123" s="251">
        <f t="shared" si="28"/>
        <v>0</v>
      </c>
      <c r="AO123" s="154">
        <f t="shared" si="37"/>
        <v>0</v>
      </c>
      <c r="AP123" s="254">
        <f>IF(L123=0,0,AM123-AR123)</f>
        <v>0</v>
      </c>
      <c r="AQ123" s="261">
        <f t="shared" ref="AQ123:AQ276" si="41">IF(M123=0,0,AN123-AS123)</f>
        <v>0</v>
      </c>
      <c r="AR123" s="258"/>
      <c r="AS123" s="141"/>
      <c r="AT123" s="142"/>
      <c r="AU123" s="266"/>
      <c r="AV123" s="484"/>
      <c r="AW123" s="484"/>
      <c r="AX123" s="484"/>
      <c r="AY123" s="484"/>
      <c r="AZ123" s="484"/>
    </row>
    <row r="124" spans="1:55" hidden="1">
      <c r="A124" s="159"/>
      <c r="B124" s="168"/>
      <c r="C124" s="22" t="str">
        <f>'1C TSpersonnel'!A114&amp;" "&amp;'1C TSpersonnel'!B114</f>
        <v xml:space="preserve"> </v>
      </c>
      <c r="D124" s="304" t="str">
        <f>IF(E124=0,"",DATEDIF('1C TSpersonnel'!D114,E124,"y"))</f>
        <v/>
      </c>
      <c r="E124" s="71">
        <f>IF(C124&lt;&gt;"",'1C TSpersonnel'!F114,"")</f>
        <v>0</v>
      </c>
      <c r="F124" s="161"/>
      <c r="G124" s="162"/>
      <c r="H124" s="867"/>
      <c r="I124" s="868"/>
      <c r="J124" s="869"/>
      <c r="K124" s="287" t="str">
        <f t="shared" si="29"/>
        <v/>
      </c>
      <c r="L124" s="643">
        <f>IF(AND($K$2="Pôle",C124=('1C TSpersonnel'!A114&amp;" "&amp;'1C TSpersonnel'!B114)),'1C TSpersonnel'!$G114+'1C TSpersonnel'!$H114+'1C TSpersonnel'!$I114+'1C TSpersonnel'!$J114+'1C TSpersonnel'!$N114,'1C TSpersonnel'!$G114+'1C TSpersonnel'!$H114+'1C TSpersonnel'!$I114+'1C TSpersonnel'!$J114+'1C TSpersonnel'!$K114+'1C TSpersonnel'!$L114+'1C TSpersonnel'!$M114+'1C TSpersonnel'!$N114+'1C TSpersonnel'!$O114+'1C TSpersonnel'!$P114+'1C TSpersonnel'!$Q114+'1C TSpersonnel'!$R114)</f>
        <v>0</v>
      </c>
      <c r="M124" s="643">
        <f>IF(AND($K$2="Pôle",C124=('1C TSpersonnel'!A114&amp;" "&amp;'1C TSpersonnel'!B114)),'1C TSpersonnel'!$K114+'1C TSpersonnel'!$L114+'1C TSpersonnel'!$M114,0)</f>
        <v>0</v>
      </c>
      <c r="N124" s="644">
        <f t="shared" si="39"/>
        <v>0</v>
      </c>
      <c r="O124" s="645">
        <f>IF($C124=('1C TSpersonnel'!$A114&amp;" "&amp;'1C TSpersonnel'!$B114),'1C TSpersonnel'!U114)</f>
        <v>0</v>
      </c>
      <c r="P124" s="646">
        <f>IF($C124=('1C TSpersonnel'!$A114&amp;" "&amp;'1C TSpersonnel'!$B114),'1C TSpersonnel'!V114)</f>
        <v>0</v>
      </c>
      <c r="Q124" s="646">
        <f>IF($C124=('1C TSpersonnel'!$A114&amp;" "&amp;'1C TSpersonnel'!$B114),'1C TSpersonnel'!W114)</f>
        <v>0</v>
      </c>
      <c r="R124" s="646">
        <f>IF($C124=('1C TSpersonnel'!$A114&amp;" "&amp;'1C TSpersonnel'!$B114),'1C TSpersonnel'!X114)</f>
        <v>0</v>
      </c>
      <c r="S124" s="646">
        <f>IF($C124=('1C TSpersonnel'!$A114&amp;" "&amp;'1C TSpersonnel'!$B114),'1C TSpersonnel'!Y114)</f>
        <v>0</v>
      </c>
      <c r="T124" s="646">
        <f>IF($C124=('1C TSpersonnel'!$A114&amp;" "&amp;'1C TSpersonnel'!$B114),'1C TSpersonnel'!Z114)</f>
        <v>0</v>
      </c>
      <c r="U124" s="646">
        <f>IF($C124=('1C TSpersonnel'!$A114&amp;" "&amp;'1C TSpersonnel'!$B114),'1C TSpersonnel'!AA114)</f>
        <v>0</v>
      </c>
      <c r="V124" s="646">
        <f>IF($C124=('1C TSpersonnel'!$A114&amp;" "&amp;'1C TSpersonnel'!$B114),'1C TSpersonnel'!AB114)</f>
        <v>0</v>
      </c>
      <c r="W124" s="646">
        <f>IF($C124=('1C TSpersonnel'!$A114&amp;" "&amp;'1C TSpersonnel'!$B114),'1C TSpersonnel'!AC114)</f>
        <v>0</v>
      </c>
      <c r="X124" s="646">
        <f>IF($C124=('1C TSpersonnel'!$A114&amp;" "&amp;'1C TSpersonnel'!$B114),'1C TSpersonnel'!AD114)</f>
        <v>0</v>
      </c>
      <c r="Y124" s="646">
        <f>IF($C124=('1C TSpersonnel'!$A114&amp;" "&amp;'1C TSpersonnel'!$B114),'1C TSpersonnel'!AE114)</f>
        <v>0</v>
      </c>
      <c r="Z124" s="646">
        <f>IF($C124=('1C TSpersonnel'!$A114&amp;" "&amp;'1C TSpersonnel'!$B114),'1C TSpersonnel'!AF114)</f>
        <v>0</v>
      </c>
      <c r="AA124" s="646">
        <f>IF($C124=('1C TSpersonnel'!$A114&amp;" "&amp;'1C TSpersonnel'!$B114),'1C TSpersonnel'!AG114)</f>
        <v>0</v>
      </c>
      <c r="AB124" s="646">
        <f>IF($C124=('1C TSpersonnel'!$A114&amp;" "&amp;'1C TSpersonnel'!$B114),'1C TSpersonnel'!AH114)</f>
        <v>0</v>
      </c>
      <c r="AC124" s="646">
        <f>IF($C124=('1C TSpersonnel'!$A114&amp;" "&amp;'1C TSpersonnel'!$B114),'1C TSpersonnel'!AI114)</f>
        <v>0</v>
      </c>
      <c r="AD124" s="646">
        <f>IF($C124=('1C TSpersonnel'!$A114&amp;" "&amp;'1C TSpersonnel'!$B114),'1C TSpersonnel'!AJ114)</f>
        <v>0</v>
      </c>
      <c r="AE124" s="646">
        <f>IF($C124=('1C TSpersonnel'!$A114&amp;" "&amp;'1C TSpersonnel'!$B114),'1C TSpersonnel'!AK114)</f>
        <v>0</v>
      </c>
      <c r="AF124" s="646">
        <f>IF($C124=('1C TSpersonnel'!$A114&amp;" "&amp;'1C TSpersonnel'!$B114),'1C TSpersonnel'!AL114)</f>
        <v>0</v>
      </c>
      <c r="AG124" s="646">
        <f>IF($C124=('1C TSpersonnel'!$A114&amp;" "&amp;'1C TSpersonnel'!$B114),'1C TSpersonnel'!AM114)</f>
        <v>0</v>
      </c>
      <c r="AH124" s="646">
        <f>IF($C124=('1C TSpersonnel'!$A114&amp;" "&amp;'1C TSpersonnel'!$B114),'1C TSpersonnel'!AN114)</f>
        <v>0</v>
      </c>
      <c r="AI124" s="646">
        <f>IF($C124=('1C TSpersonnel'!$A114&amp;" "&amp;'1C TSpersonnel'!$B114),'1C TSpersonnel'!AO114)</f>
        <v>0</v>
      </c>
      <c r="AJ124" s="646">
        <f>IF($C124=('1C TSpersonnel'!$A114&amp;" "&amp;'1C TSpersonnel'!$B114),'1C TSpersonnel'!AP114)</f>
        <v>0</v>
      </c>
      <c r="AK124" s="646">
        <f t="shared" si="30"/>
        <v>0</v>
      </c>
      <c r="AL124" s="646">
        <f t="shared" si="40"/>
        <v>0</v>
      </c>
      <c r="AM124" s="156">
        <f t="shared" si="27"/>
        <v>0</v>
      </c>
      <c r="AN124" s="251">
        <f t="shared" si="28"/>
        <v>0</v>
      </c>
      <c r="AO124" s="154">
        <f t="shared" si="37"/>
        <v>0</v>
      </c>
      <c r="AP124" s="254">
        <f t="shared" ref="AP124:AP133" si="42">IF(L124=0,0,AM124-AR124)</f>
        <v>0</v>
      </c>
      <c r="AQ124" s="260">
        <f t="shared" si="41"/>
        <v>0</v>
      </c>
      <c r="AR124" s="257"/>
      <c r="AS124" s="80"/>
      <c r="AT124" s="27"/>
      <c r="AU124" s="267"/>
      <c r="AV124" s="484"/>
      <c r="AW124" s="484"/>
      <c r="AX124" s="484"/>
      <c r="AY124" s="484"/>
      <c r="AZ124" s="484"/>
    </row>
    <row r="125" spans="1:55" hidden="1">
      <c r="A125" s="159"/>
      <c r="B125" s="168"/>
      <c r="C125" s="22" t="str">
        <f>'1C TSpersonnel'!A115&amp;" "&amp;'1C TSpersonnel'!B115</f>
        <v xml:space="preserve"> </v>
      </c>
      <c r="D125" s="304" t="str">
        <f>IF(E125=0,"",DATEDIF('1C TSpersonnel'!D115,E125,"y"))</f>
        <v/>
      </c>
      <c r="E125" s="71">
        <f>IF(C125&lt;&gt;"",'1C TSpersonnel'!F115,"")</f>
        <v>0</v>
      </c>
      <c r="F125" s="161"/>
      <c r="G125" s="162"/>
      <c r="H125" s="867"/>
      <c r="I125" s="868"/>
      <c r="J125" s="869"/>
      <c r="K125" s="287" t="str">
        <f t="shared" si="29"/>
        <v/>
      </c>
      <c r="L125" s="643">
        <f>IF(AND($K$2="Pôle",C125=('1C TSpersonnel'!A115&amp;" "&amp;'1C TSpersonnel'!B115)),'1C TSpersonnel'!$G115+'1C TSpersonnel'!$H115+'1C TSpersonnel'!$I115+'1C TSpersonnel'!$J115+'1C TSpersonnel'!$N115,'1C TSpersonnel'!$G115+'1C TSpersonnel'!$H115+'1C TSpersonnel'!$I115+'1C TSpersonnel'!$J115+'1C TSpersonnel'!$K115+'1C TSpersonnel'!$L115+'1C TSpersonnel'!$M115+'1C TSpersonnel'!$N115+'1C TSpersonnel'!$O115+'1C TSpersonnel'!$P115+'1C TSpersonnel'!$Q115+'1C TSpersonnel'!$R115)</f>
        <v>0</v>
      </c>
      <c r="M125" s="643">
        <f>IF(AND($K$2="Pôle",C125=('1C TSpersonnel'!A115&amp;" "&amp;'1C TSpersonnel'!B115)),'1C TSpersonnel'!$K115+'1C TSpersonnel'!$L115+'1C TSpersonnel'!$M115,0)</f>
        <v>0</v>
      </c>
      <c r="N125" s="644">
        <f t="shared" si="39"/>
        <v>0</v>
      </c>
      <c r="O125" s="645">
        <f>IF($C125=('1C TSpersonnel'!$A115&amp;" "&amp;'1C TSpersonnel'!$B115),'1C TSpersonnel'!U115)</f>
        <v>0</v>
      </c>
      <c r="P125" s="646">
        <f>IF($C125=('1C TSpersonnel'!$A115&amp;" "&amp;'1C TSpersonnel'!$B115),'1C TSpersonnel'!V115)</f>
        <v>0</v>
      </c>
      <c r="Q125" s="646">
        <f>IF($C125=('1C TSpersonnel'!$A115&amp;" "&amp;'1C TSpersonnel'!$B115),'1C TSpersonnel'!W115)</f>
        <v>0</v>
      </c>
      <c r="R125" s="646">
        <f>IF($C125=('1C TSpersonnel'!$A115&amp;" "&amp;'1C TSpersonnel'!$B115),'1C TSpersonnel'!X115)</f>
        <v>0</v>
      </c>
      <c r="S125" s="646">
        <f>IF($C125=('1C TSpersonnel'!$A115&amp;" "&amp;'1C TSpersonnel'!$B115),'1C TSpersonnel'!Y115)</f>
        <v>0</v>
      </c>
      <c r="T125" s="646">
        <f>IF($C125=('1C TSpersonnel'!$A115&amp;" "&amp;'1C TSpersonnel'!$B115),'1C TSpersonnel'!Z115)</f>
        <v>0</v>
      </c>
      <c r="U125" s="646">
        <f>IF($C125=('1C TSpersonnel'!$A115&amp;" "&amp;'1C TSpersonnel'!$B115),'1C TSpersonnel'!AA115)</f>
        <v>0</v>
      </c>
      <c r="V125" s="646">
        <f>IF($C125=('1C TSpersonnel'!$A115&amp;" "&amp;'1C TSpersonnel'!$B115),'1C TSpersonnel'!AB115)</f>
        <v>0</v>
      </c>
      <c r="W125" s="646">
        <f>IF($C125=('1C TSpersonnel'!$A115&amp;" "&amp;'1C TSpersonnel'!$B115),'1C TSpersonnel'!AC115)</f>
        <v>0</v>
      </c>
      <c r="X125" s="646">
        <f>IF($C125=('1C TSpersonnel'!$A115&amp;" "&amp;'1C TSpersonnel'!$B115),'1C TSpersonnel'!AD115)</f>
        <v>0</v>
      </c>
      <c r="Y125" s="646">
        <f>IF($C125=('1C TSpersonnel'!$A115&amp;" "&amp;'1C TSpersonnel'!$B115),'1C TSpersonnel'!AE115)</f>
        <v>0</v>
      </c>
      <c r="Z125" s="646">
        <f>IF($C125=('1C TSpersonnel'!$A115&amp;" "&amp;'1C TSpersonnel'!$B115),'1C TSpersonnel'!AF115)</f>
        <v>0</v>
      </c>
      <c r="AA125" s="646">
        <f>IF($C125=('1C TSpersonnel'!$A115&amp;" "&amp;'1C TSpersonnel'!$B115),'1C TSpersonnel'!AG115)</f>
        <v>0</v>
      </c>
      <c r="AB125" s="646">
        <f>IF($C125=('1C TSpersonnel'!$A115&amp;" "&amp;'1C TSpersonnel'!$B115),'1C TSpersonnel'!AH115)</f>
        <v>0</v>
      </c>
      <c r="AC125" s="646">
        <f>IF($C125=('1C TSpersonnel'!$A115&amp;" "&amp;'1C TSpersonnel'!$B115),'1C TSpersonnel'!AI115)</f>
        <v>0</v>
      </c>
      <c r="AD125" s="646">
        <f>IF($C125=('1C TSpersonnel'!$A115&amp;" "&amp;'1C TSpersonnel'!$B115),'1C TSpersonnel'!AJ115)</f>
        <v>0</v>
      </c>
      <c r="AE125" s="646">
        <f>IF($C125=('1C TSpersonnel'!$A115&amp;" "&amp;'1C TSpersonnel'!$B115),'1C TSpersonnel'!AK115)</f>
        <v>0</v>
      </c>
      <c r="AF125" s="646">
        <f>IF($C125=('1C TSpersonnel'!$A115&amp;" "&amp;'1C TSpersonnel'!$B115),'1C TSpersonnel'!AL115)</f>
        <v>0</v>
      </c>
      <c r="AG125" s="646">
        <f>IF($C125=('1C TSpersonnel'!$A115&amp;" "&amp;'1C TSpersonnel'!$B115),'1C TSpersonnel'!AM115)</f>
        <v>0</v>
      </c>
      <c r="AH125" s="646">
        <f>IF($C125=('1C TSpersonnel'!$A115&amp;" "&amp;'1C TSpersonnel'!$B115),'1C TSpersonnel'!AN115)</f>
        <v>0</v>
      </c>
      <c r="AI125" s="646">
        <f>IF($C125=('1C TSpersonnel'!$A115&amp;" "&amp;'1C TSpersonnel'!$B115),'1C TSpersonnel'!AO115)</f>
        <v>0</v>
      </c>
      <c r="AJ125" s="646">
        <f>IF($C125=('1C TSpersonnel'!$A115&amp;" "&amp;'1C TSpersonnel'!$B115),'1C TSpersonnel'!AP115)</f>
        <v>0</v>
      </c>
      <c r="AK125" s="646">
        <f t="shared" si="30"/>
        <v>0</v>
      </c>
      <c r="AL125" s="646">
        <f t="shared" si="40"/>
        <v>0</v>
      </c>
      <c r="AM125" s="156">
        <f t="shared" si="27"/>
        <v>0</v>
      </c>
      <c r="AN125" s="251">
        <f t="shared" si="28"/>
        <v>0</v>
      </c>
      <c r="AO125" s="154">
        <f t="shared" si="37"/>
        <v>0</v>
      </c>
      <c r="AP125" s="254">
        <f t="shared" si="42"/>
        <v>0</v>
      </c>
      <c r="AQ125" s="260">
        <f t="shared" si="41"/>
        <v>0</v>
      </c>
      <c r="AR125" s="257"/>
      <c r="AS125" s="80"/>
      <c r="AT125" s="27"/>
      <c r="AU125" s="267"/>
      <c r="AV125" s="484"/>
      <c r="AW125" s="484"/>
      <c r="AX125" s="484"/>
      <c r="AY125" s="484"/>
      <c r="AZ125" s="484"/>
    </row>
    <row r="126" spans="1:55" hidden="1">
      <c r="A126" s="159"/>
      <c r="B126" s="168"/>
      <c r="C126" s="22" t="str">
        <f>'1C TSpersonnel'!A116&amp;" "&amp;'1C TSpersonnel'!B116</f>
        <v xml:space="preserve"> </v>
      </c>
      <c r="D126" s="304" t="str">
        <f>IF(E126=0,"",DATEDIF('1C TSpersonnel'!D116,E126,"y"))</f>
        <v/>
      </c>
      <c r="E126" s="71">
        <f>IF(C126&lt;&gt;"",'1C TSpersonnel'!F116,"")</f>
        <v>0</v>
      </c>
      <c r="F126" s="161"/>
      <c r="G126" s="162"/>
      <c r="H126" s="867"/>
      <c r="I126" s="868"/>
      <c r="J126" s="869"/>
      <c r="K126" s="287" t="str">
        <f t="shared" si="29"/>
        <v/>
      </c>
      <c r="L126" s="643">
        <f>IF(AND($K$2="Pôle",C126=('1C TSpersonnel'!A116&amp;" "&amp;'1C TSpersonnel'!B116)),'1C TSpersonnel'!$G116+'1C TSpersonnel'!$H116+'1C TSpersonnel'!$I116+'1C TSpersonnel'!$J116+'1C TSpersonnel'!$N116,'1C TSpersonnel'!$G116+'1C TSpersonnel'!$H116+'1C TSpersonnel'!$I116+'1C TSpersonnel'!$J116+'1C TSpersonnel'!$K116+'1C TSpersonnel'!$L116+'1C TSpersonnel'!$M116+'1C TSpersonnel'!$N116+'1C TSpersonnel'!$O116+'1C TSpersonnel'!$P116+'1C TSpersonnel'!$Q116+'1C TSpersonnel'!$R116)</f>
        <v>0</v>
      </c>
      <c r="M126" s="643">
        <f>IF(AND($K$2="Pôle",C126=('1C TSpersonnel'!A116&amp;" "&amp;'1C TSpersonnel'!B116)),'1C TSpersonnel'!$K116+'1C TSpersonnel'!$L116+'1C TSpersonnel'!$M116,0)</f>
        <v>0</v>
      </c>
      <c r="N126" s="644">
        <f t="shared" si="39"/>
        <v>0</v>
      </c>
      <c r="O126" s="645">
        <f>IF($C126=('1C TSpersonnel'!$A116&amp;" "&amp;'1C TSpersonnel'!$B116),'1C TSpersonnel'!U116)</f>
        <v>0</v>
      </c>
      <c r="P126" s="646">
        <f>IF($C126=('1C TSpersonnel'!$A116&amp;" "&amp;'1C TSpersonnel'!$B116),'1C TSpersonnel'!V116)</f>
        <v>0</v>
      </c>
      <c r="Q126" s="646">
        <f>IF($C126=('1C TSpersonnel'!$A116&amp;" "&amp;'1C TSpersonnel'!$B116),'1C TSpersonnel'!W116)</f>
        <v>0</v>
      </c>
      <c r="R126" s="646">
        <f>IF($C126=('1C TSpersonnel'!$A116&amp;" "&amp;'1C TSpersonnel'!$B116),'1C TSpersonnel'!X116)</f>
        <v>0</v>
      </c>
      <c r="S126" s="646">
        <f>IF($C126=('1C TSpersonnel'!$A116&amp;" "&amp;'1C TSpersonnel'!$B116),'1C TSpersonnel'!Y116)</f>
        <v>0</v>
      </c>
      <c r="T126" s="646">
        <f>IF($C126=('1C TSpersonnel'!$A116&amp;" "&amp;'1C TSpersonnel'!$B116),'1C TSpersonnel'!Z116)</f>
        <v>0</v>
      </c>
      <c r="U126" s="646">
        <f>IF($C126=('1C TSpersonnel'!$A116&amp;" "&amp;'1C TSpersonnel'!$B116),'1C TSpersonnel'!AA116)</f>
        <v>0</v>
      </c>
      <c r="V126" s="646">
        <f>IF($C126=('1C TSpersonnel'!$A116&amp;" "&amp;'1C TSpersonnel'!$B116),'1C TSpersonnel'!AB116)</f>
        <v>0</v>
      </c>
      <c r="W126" s="646">
        <f>IF($C126=('1C TSpersonnel'!$A116&amp;" "&amp;'1C TSpersonnel'!$B116),'1C TSpersonnel'!AC116)</f>
        <v>0</v>
      </c>
      <c r="X126" s="646">
        <f>IF($C126=('1C TSpersonnel'!$A116&amp;" "&amp;'1C TSpersonnel'!$B116),'1C TSpersonnel'!AD116)</f>
        <v>0</v>
      </c>
      <c r="Y126" s="646">
        <f>IF($C126=('1C TSpersonnel'!$A116&amp;" "&amp;'1C TSpersonnel'!$B116),'1C TSpersonnel'!AE116)</f>
        <v>0</v>
      </c>
      <c r="Z126" s="646">
        <f>IF($C126=('1C TSpersonnel'!$A116&amp;" "&amp;'1C TSpersonnel'!$B116),'1C TSpersonnel'!AF116)</f>
        <v>0</v>
      </c>
      <c r="AA126" s="646">
        <f>IF($C126=('1C TSpersonnel'!$A116&amp;" "&amp;'1C TSpersonnel'!$B116),'1C TSpersonnel'!AG116)</f>
        <v>0</v>
      </c>
      <c r="AB126" s="646">
        <f>IF($C126=('1C TSpersonnel'!$A116&amp;" "&amp;'1C TSpersonnel'!$B116),'1C TSpersonnel'!AH116)</f>
        <v>0</v>
      </c>
      <c r="AC126" s="646">
        <f>IF($C126=('1C TSpersonnel'!$A116&amp;" "&amp;'1C TSpersonnel'!$B116),'1C TSpersonnel'!AI116)</f>
        <v>0</v>
      </c>
      <c r="AD126" s="646">
        <f>IF($C126=('1C TSpersonnel'!$A116&amp;" "&amp;'1C TSpersonnel'!$B116),'1C TSpersonnel'!AJ116)</f>
        <v>0</v>
      </c>
      <c r="AE126" s="646">
        <f>IF($C126=('1C TSpersonnel'!$A116&amp;" "&amp;'1C TSpersonnel'!$B116),'1C TSpersonnel'!AK116)</f>
        <v>0</v>
      </c>
      <c r="AF126" s="646">
        <f>IF($C126=('1C TSpersonnel'!$A116&amp;" "&amp;'1C TSpersonnel'!$B116),'1C TSpersonnel'!AL116)</f>
        <v>0</v>
      </c>
      <c r="AG126" s="646">
        <f>IF($C126=('1C TSpersonnel'!$A116&amp;" "&amp;'1C TSpersonnel'!$B116),'1C TSpersonnel'!AM116)</f>
        <v>0</v>
      </c>
      <c r="AH126" s="646">
        <f>IF($C126=('1C TSpersonnel'!$A116&amp;" "&amp;'1C TSpersonnel'!$B116),'1C TSpersonnel'!AN116)</f>
        <v>0</v>
      </c>
      <c r="AI126" s="646">
        <f>IF($C126=('1C TSpersonnel'!$A116&amp;" "&amp;'1C TSpersonnel'!$B116),'1C TSpersonnel'!AO116)</f>
        <v>0</v>
      </c>
      <c r="AJ126" s="646">
        <f>IF($C126=('1C TSpersonnel'!$A116&amp;" "&amp;'1C TSpersonnel'!$B116),'1C TSpersonnel'!AP116)</f>
        <v>0</v>
      </c>
      <c r="AK126" s="646">
        <f t="shared" si="30"/>
        <v>0</v>
      </c>
      <c r="AL126" s="646">
        <f t="shared" si="40"/>
        <v>0</v>
      </c>
      <c r="AM126" s="156">
        <f t="shared" si="27"/>
        <v>0</v>
      </c>
      <c r="AN126" s="251">
        <f t="shared" si="28"/>
        <v>0</v>
      </c>
      <c r="AO126" s="154">
        <f t="shared" si="37"/>
        <v>0</v>
      </c>
      <c r="AP126" s="254">
        <f t="shared" si="42"/>
        <v>0</v>
      </c>
      <c r="AQ126" s="260">
        <f t="shared" si="41"/>
        <v>0</v>
      </c>
      <c r="AR126" s="257"/>
      <c r="AS126" s="80"/>
      <c r="AT126" s="27"/>
      <c r="AU126" s="267"/>
      <c r="AV126" s="484"/>
      <c r="AW126" s="484"/>
      <c r="AX126" s="484"/>
      <c r="AY126" s="484"/>
      <c r="AZ126" s="484"/>
    </row>
    <row r="127" spans="1:55" hidden="1">
      <c r="A127" s="159"/>
      <c r="B127" s="168"/>
      <c r="C127" s="22" t="str">
        <f>'1C TSpersonnel'!A117&amp;" "&amp;'1C TSpersonnel'!B117</f>
        <v xml:space="preserve"> </v>
      </c>
      <c r="D127" s="304" t="str">
        <f>IF(E127=0,"",DATEDIF('1C TSpersonnel'!D117,E127,"y"))</f>
        <v/>
      </c>
      <c r="E127" s="71">
        <f>IF(C127&lt;&gt;"",'1C TSpersonnel'!F117,"")</f>
        <v>0</v>
      </c>
      <c r="F127" s="161"/>
      <c r="G127" s="162"/>
      <c r="H127" s="867"/>
      <c r="I127" s="868"/>
      <c r="J127" s="869"/>
      <c r="K127" s="287" t="str">
        <f t="shared" si="29"/>
        <v/>
      </c>
      <c r="L127" s="643">
        <f>IF(AND($K$2="Pôle",C127=('1C TSpersonnel'!A117&amp;" "&amp;'1C TSpersonnel'!B117)),'1C TSpersonnel'!$G117+'1C TSpersonnel'!$H117+'1C TSpersonnel'!$I117+'1C TSpersonnel'!$J117+'1C TSpersonnel'!$N117,'1C TSpersonnel'!$G117+'1C TSpersonnel'!$H117+'1C TSpersonnel'!$I117+'1C TSpersonnel'!$J117+'1C TSpersonnel'!$K117+'1C TSpersonnel'!$L117+'1C TSpersonnel'!$M117+'1C TSpersonnel'!$N117+'1C TSpersonnel'!$O117+'1C TSpersonnel'!$P117+'1C TSpersonnel'!$Q117+'1C TSpersonnel'!$R117)</f>
        <v>0</v>
      </c>
      <c r="M127" s="643">
        <f>IF(AND($K$2="Pôle",C127=('1C TSpersonnel'!A117&amp;" "&amp;'1C TSpersonnel'!B117)),'1C TSpersonnel'!$K117+'1C TSpersonnel'!$L117+'1C TSpersonnel'!$M117,0)</f>
        <v>0</v>
      </c>
      <c r="N127" s="644">
        <f t="shared" si="39"/>
        <v>0</v>
      </c>
      <c r="O127" s="645">
        <f>IF($C127=('1C TSpersonnel'!$A117&amp;" "&amp;'1C TSpersonnel'!$B117),'1C TSpersonnel'!U117)</f>
        <v>0</v>
      </c>
      <c r="P127" s="646">
        <f>IF($C127=('1C TSpersonnel'!$A117&amp;" "&amp;'1C TSpersonnel'!$B117),'1C TSpersonnel'!V117)</f>
        <v>0</v>
      </c>
      <c r="Q127" s="646">
        <f>IF($C127=('1C TSpersonnel'!$A117&amp;" "&amp;'1C TSpersonnel'!$B117),'1C TSpersonnel'!W117)</f>
        <v>0</v>
      </c>
      <c r="R127" s="646">
        <f>IF($C127=('1C TSpersonnel'!$A117&amp;" "&amp;'1C TSpersonnel'!$B117),'1C TSpersonnel'!X117)</f>
        <v>0</v>
      </c>
      <c r="S127" s="646">
        <f>IF($C127=('1C TSpersonnel'!$A117&amp;" "&amp;'1C TSpersonnel'!$B117),'1C TSpersonnel'!Y117)</f>
        <v>0</v>
      </c>
      <c r="T127" s="646">
        <f>IF($C127=('1C TSpersonnel'!$A117&amp;" "&amp;'1C TSpersonnel'!$B117),'1C TSpersonnel'!Z117)</f>
        <v>0</v>
      </c>
      <c r="U127" s="646">
        <f>IF($C127=('1C TSpersonnel'!$A117&amp;" "&amp;'1C TSpersonnel'!$B117),'1C TSpersonnel'!AA117)</f>
        <v>0</v>
      </c>
      <c r="V127" s="646">
        <f>IF($C127=('1C TSpersonnel'!$A117&amp;" "&amp;'1C TSpersonnel'!$B117),'1C TSpersonnel'!AB117)</f>
        <v>0</v>
      </c>
      <c r="W127" s="646">
        <f>IF($C127=('1C TSpersonnel'!$A117&amp;" "&amp;'1C TSpersonnel'!$B117),'1C TSpersonnel'!AC117)</f>
        <v>0</v>
      </c>
      <c r="X127" s="646">
        <f>IF($C127=('1C TSpersonnel'!$A117&amp;" "&amp;'1C TSpersonnel'!$B117),'1C TSpersonnel'!AD117)</f>
        <v>0</v>
      </c>
      <c r="Y127" s="646">
        <f>IF($C127=('1C TSpersonnel'!$A117&amp;" "&amp;'1C TSpersonnel'!$B117),'1C TSpersonnel'!AE117)</f>
        <v>0</v>
      </c>
      <c r="Z127" s="646">
        <f>IF($C127=('1C TSpersonnel'!$A117&amp;" "&amp;'1C TSpersonnel'!$B117),'1C TSpersonnel'!AF117)</f>
        <v>0</v>
      </c>
      <c r="AA127" s="646">
        <f>IF($C127=('1C TSpersonnel'!$A117&amp;" "&amp;'1C TSpersonnel'!$B117),'1C TSpersonnel'!AG117)</f>
        <v>0</v>
      </c>
      <c r="AB127" s="646">
        <f>IF($C127=('1C TSpersonnel'!$A117&amp;" "&amp;'1C TSpersonnel'!$B117),'1C TSpersonnel'!AH117)</f>
        <v>0</v>
      </c>
      <c r="AC127" s="646">
        <f>IF($C127=('1C TSpersonnel'!$A117&amp;" "&amp;'1C TSpersonnel'!$B117),'1C TSpersonnel'!AI117)</f>
        <v>0</v>
      </c>
      <c r="AD127" s="646">
        <f>IF($C127=('1C TSpersonnel'!$A117&amp;" "&amp;'1C TSpersonnel'!$B117),'1C TSpersonnel'!AJ117)</f>
        <v>0</v>
      </c>
      <c r="AE127" s="646">
        <f>IF($C127=('1C TSpersonnel'!$A117&amp;" "&amp;'1C TSpersonnel'!$B117),'1C TSpersonnel'!AK117)</f>
        <v>0</v>
      </c>
      <c r="AF127" s="646">
        <f>IF($C127=('1C TSpersonnel'!$A117&amp;" "&amp;'1C TSpersonnel'!$B117),'1C TSpersonnel'!AL117)</f>
        <v>0</v>
      </c>
      <c r="AG127" s="646">
        <f>IF($C127=('1C TSpersonnel'!$A117&amp;" "&amp;'1C TSpersonnel'!$B117),'1C TSpersonnel'!AM117)</f>
        <v>0</v>
      </c>
      <c r="AH127" s="646">
        <f>IF($C127=('1C TSpersonnel'!$A117&amp;" "&amp;'1C TSpersonnel'!$B117),'1C TSpersonnel'!AN117)</f>
        <v>0</v>
      </c>
      <c r="AI127" s="646">
        <f>IF($C127=('1C TSpersonnel'!$A117&amp;" "&amp;'1C TSpersonnel'!$B117),'1C TSpersonnel'!AO117)</f>
        <v>0</v>
      </c>
      <c r="AJ127" s="646">
        <f>IF($C127=('1C TSpersonnel'!$A117&amp;" "&amp;'1C TSpersonnel'!$B117),'1C TSpersonnel'!AP117)</f>
        <v>0</v>
      </c>
      <c r="AK127" s="646">
        <f t="shared" si="30"/>
        <v>0</v>
      </c>
      <c r="AL127" s="646">
        <f t="shared" si="40"/>
        <v>0</v>
      </c>
      <c r="AM127" s="156">
        <f t="shared" si="27"/>
        <v>0</v>
      </c>
      <c r="AN127" s="251">
        <f t="shared" si="28"/>
        <v>0</v>
      </c>
      <c r="AO127" s="154">
        <f t="shared" si="37"/>
        <v>0</v>
      </c>
      <c r="AP127" s="254">
        <f t="shared" si="42"/>
        <v>0</v>
      </c>
      <c r="AQ127" s="260">
        <f t="shared" si="41"/>
        <v>0</v>
      </c>
      <c r="AR127" s="257"/>
      <c r="AS127" s="80"/>
      <c r="AT127" s="27"/>
      <c r="AU127" s="267"/>
      <c r="AV127" s="484"/>
      <c r="AW127" s="484"/>
      <c r="AX127" s="484"/>
      <c r="AY127" s="484"/>
      <c r="AZ127" s="484"/>
    </row>
    <row r="128" spans="1:55" hidden="1">
      <c r="A128" s="159"/>
      <c r="B128" s="168"/>
      <c r="C128" s="22" t="str">
        <f>'1C TSpersonnel'!A118&amp;" "&amp;'1C TSpersonnel'!B118</f>
        <v xml:space="preserve"> </v>
      </c>
      <c r="D128" s="304" t="str">
        <f>IF(E128=0,"",DATEDIF('1C TSpersonnel'!D118,E128,"y"))</f>
        <v/>
      </c>
      <c r="E128" s="71">
        <f>IF(C128&lt;&gt;"",'1C TSpersonnel'!F118,"")</f>
        <v>0</v>
      </c>
      <c r="F128" s="161"/>
      <c r="G128" s="162"/>
      <c r="H128" s="867"/>
      <c r="I128" s="868"/>
      <c r="J128" s="869"/>
      <c r="K128" s="287" t="str">
        <f t="shared" si="29"/>
        <v/>
      </c>
      <c r="L128" s="643">
        <f>IF(AND($K$2="Pôle",C128=('1C TSpersonnel'!A118&amp;" "&amp;'1C TSpersonnel'!B118)),'1C TSpersonnel'!$G118+'1C TSpersonnel'!$H118+'1C TSpersonnel'!$I118+'1C TSpersonnel'!$J118+'1C TSpersonnel'!$N118,'1C TSpersonnel'!$G118+'1C TSpersonnel'!$H118+'1C TSpersonnel'!$I118+'1C TSpersonnel'!$J118+'1C TSpersonnel'!$K118+'1C TSpersonnel'!$L118+'1C TSpersonnel'!$M118+'1C TSpersonnel'!$N118+'1C TSpersonnel'!$O118+'1C TSpersonnel'!$P118+'1C TSpersonnel'!$Q118+'1C TSpersonnel'!$R118)</f>
        <v>0</v>
      </c>
      <c r="M128" s="643">
        <f>IF(AND($K$2="Pôle",C128=('1C TSpersonnel'!A118&amp;" "&amp;'1C TSpersonnel'!B118)),'1C TSpersonnel'!$K118+'1C TSpersonnel'!$L118+'1C TSpersonnel'!$M118,0)</f>
        <v>0</v>
      </c>
      <c r="N128" s="644">
        <f t="shared" si="39"/>
        <v>0</v>
      </c>
      <c r="O128" s="645">
        <f>IF($C128=('1C TSpersonnel'!$A118&amp;" "&amp;'1C TSpersonnel'!$B118),'1C TSpersonnel'!U118)</f>
        <v>0</v>
      </c>
      <c r="P128" s="646">
        <f>IF($C128=('1C TSpersonnel'!$A118&amp;" "&amp;'1C TSpersonnel'!$B118),'1C TSpersonnel'!V118)</f>
        <v>0</v>
      </c>
      <c r="Q128" s="646">
        <f>IF($C128=('1C TSpersonnel'!$A118&amp;" "&amp;'1C TSpersonnel'!$B118),'1C TSpersonnel'!W118)</f>
        <v>0</v>
      </c>
      <c r="R128" s="646">
        <f>IF($C128=('1C TSpersonnel'!$A118&amp;" "&amp;'1C TSpersonnel'!$B118),'1C TSpersonnel'!X118)</f>
        <v>0</v>
      </c>
      <c r="S128" s="646">
        <f>IF($C128=('1C TSpersonnel'!$A118&amp;" "&amp;'1C TSpersonnel'!$B118),'1C TSpersonnel'!Y118)</f>
        <v>0</v>
      </c>
      <c r="T128" s="646">
        <f>IF($C128=('1C TSpersonnel'!$A118&amp;" "&amp;'1C TSpersonnel'!$B118),'1C TSpersonnel'!Z118)</f>
        <v>0</v>
      </c>
      <c r="U128" s="646">
        <f>IF($C128=('1C TSpersonnel'!$A118&amp;" "&amp;'1C TSpersonnel'!$B118),'1C TSpersonnel'!AA118)</f>
        <v>0</v>
      </c>
      <c r="V128" s="646">
        <f>IF($C128=('1C TSpersonnel'!$A118&amp;" "&amp;'1C TSpersonnel'!$B118),'1C TSpersonnel'!AB118)</f>
        <v>0</v>
      </c>
      <c r="W128" s="646">
        <f>IF($C128=('1C TSpersonnel'!$A118&amp;" "&amp;'1C TSpersonnel'!$B118),'1C TSpersonnel'!AC118)</f>
        <v>0</v>
      </c>
      <c r="X128" s="646">
        <f>IF($C128=('1C TSpersonnel'!$A118&amp;" "&amp;'1C TSpersonnel'!$B118),'1C TSpersonnel'!AD118)</f>
        <v>0</v>
      </c>
      <c r="Y128" s="646">
        <f>IF($C128=('1C TSpersonnel'!$A118&amp;" "&amp;'1C TSpersonnel'!$B118),'1C TSpersonnel'!AE118)</f>
        <v>0</v>
      </c>
      <c r="Z128" s="646">
        <f>IF($C128=('1C TSpersonnel'!$A118&amp;" "&amp;'1C TSpersonnel'!$B118),'1C TSpersonnel'!AF118)</f>
        <v>0</v>
      </c>
      <c r="AA128" s="646">
        <f>IF($C128=('1C TSpersonnel'!$A118&amp;" "&amp;'1C TSpersonnel'!$B118),'1C TSpersonnel'!AG118)</f>
        <v>0</v>
      </c>
      <c r="AB128" s="646">
        <f>IF($C128=('1C TSpersonnel'!$A118&amp;" "&amp;'1C TSpersonnel'!$B118),'1C TSpersonnel'!AH118)</f>
        <v>0</v>
      </c>
      <c r="AC128" s="646">
        <f>IF($C128=('1C TSpersonnel'!$A118&amp;" "&amp;'1C TSpersonnel'!$B118),'1C TSpersonnel'!AI118)</f>
        <v>0</v>
      </c>
      <c r="AD128" s="646">
        <f>IF($C128=('1C TSpersonnel'!$A118&amp;" "&amp;'1C TSpersonnel'!$B118),'1C TSpersonnel'!AJ118)</f>
        <v>0</v>
      </c>
      <c r="AE128" s="646">
        <f>IF($C128=('1C TSpersonnel'!$A118&amp;" "&amp;'1C TSpersonnel'!$B118),'1C TSpersonnel'!AK118)</f>
        <v>0</v>
      </c>
      <c r="AF128" s="646">
        <f>IF($C128=('1C TSpersonnel'!$A118&amp;" "&amp;'1C TSpersonnel'!$B118),'1C TSpersonnel'!AL118)</f>
        <v>0</v>
      </c>
      <c r="AG128" s="646">
        <f>IF($C128=('1C TSpersonnel'!$A118&amp;" "&amp;'1C TSpersonnel'!$B118),'1C TSpersonnel'!AM118)</f>
        <v>0</v>
      </c>
      <c r="AH128" s="646">
        <f>IF($C128=('1C TSpersonnel'!$A118&amp;" "&amp;'1C TSpersonnel'!$B118),'1C TSpersonnel'!AN118)</f>
        <v>0</v>
      </c>
      <c r="AI128" s="646">
        <f>IF($C128=('1C TSpersonnel'!$A118&amp;" "&amp;'1C TSpersonnel'!$B118),'1C TSpersonnel'!AO118)</f>
        <v>0</v>
      </c>
      <c r="AJ128" s="646">
        <f>IF($C128=('1C TSpersonnel'!$A118&amp;" "&amp;'1C TSpersonnel'!$B118),'1C TSpersonnel'!AP118)</f>
        <v>0</v>
      </c>
      <c r="AK128" s="646">
        <f t="shared" si="30"/>
        <v>0</v>
      </c>
      <c r="AL128" s="646">
        <f t="shared" si="40"/>
        <v>0</v>
      </c>
      <c r="AM128" s="156">
        <f t="shared" si="27"/>
        <v>0</v>
      </c>
      <c r="AN128" s="251">
        <f t="shared" si="28"/>
        <v>0</v>
      </c>
      <c r="AO128" s="154">
        <f t="shared" si="37"/>
        <v>0</v>
      </c>
      <c r="AP128" s="254">
        <f t="shared" si="42"/>
        <v>0</v>
      </c>
      <c r="AQ128" s="260">
        <f t="shared" si="41"/>
        <v>0</v>
      </c>
      <c r="AR128" s="257"/>
      <c r="AS128" s="80"/>
      <c r="AT128" s="27"/>
      <c r="AU128" s="267"/>
      <c r="AV128" s="484"/>
      <c r="AW128" s="484"/>
      <c r="AX128" s="484"/>
      <c r="AY128" s="484"/>
      <c r="AZ128" s="484"/>
    </row>
    <row r="129" spans="1:55" hidden="1">
      <c r="A129" s="159"/>
      <c r="B129" s="168"/>
      <c r="C129" s="22" t="str">
        <f>'1C TSpersonnel'!A119&amp;" "&amp;'1C TSpersonnel'!B119</f>
        <v xml:space="preserve"> </v>
      </c>
      <c r="D129" s="304" t="str">
        <f>IF(E129=0,"",DATEDIF('1C TSpersonnel'!D119,E129,"y"))</f>
        <v/>
      </c>
      <c r="E129" s="71">
        <f>IF(C129&lt;&gt;"",'1C TSpersonnel'!F119,"")</f>
        <v>0</v>
      </c>
      <c r="F129" s="161"/>
      <c r="G129" s="162"/>
      <c r="H129" s="867"/>
      <c r="I129" s="868"/>
      <c r="J129" s="869"/>
      <c r="K129" s="287" t="str">
        <f t="shared" si="29"/>
        <v/>
      </c>
      <c r="L129" s="643">
        <f>IF(AND($K$2="Pôle",C129=('1C TSpersonnel'!A119&amp;" "&amp;'1C TSpersonnel'!B119)),'1C TSpersonnel'!$G119+'1C TSpersonnel'!$H119+'1C TSpersonnel'!$I119+'1C TSpersonnel'!$J119+'1C TSpersonnel'!$N119,'1C TSpersonnel'!$G119+'1C TSpersonnel'!$H119+'1C TSpersonnel'!$I119+'1C TSpersonnel'!$J119+'1C TSpersonnel'!$K119+'1C TSpersonnel'!$L119+'1C TSpersonnel'!$M119+'1C TSpersonnel'!$N119+'1C TSpersonnel'!$O119+'1C TSpersonnel'!$P119+'1C TSpersonnel'!$Q119+'1C TSpersonnel'!$R119)</f>
        <v>0</v>
      </c>
      <c r="M129" s="643">
        <f>IF(AND($K$2="Pôle",C129=('1C TSpersonnel'!A119&amp;" "&amp;'1C TSpersonnel'!B119)),'1C TSpersonnel'!$K119+'1C TSpersonnel'!$L119+'1C TSpersonnel'!$M119,0)</f>
        <v>0</v>
      </c>
      <c r="N129" s="644">
        <f t="shared" si="39"/>
        <v>0</v>
      </c>
      <c r="O129" s="645">
        <f>IF($C129=('1C TSpersonnel'!$A119&amp;" "&amp;'1C TSpersonnel'!$B119),'1C TSpersonnel'!U119)</f>
        <v>0</v>
      </c>
      <c r="P129" s="646">
        <f>IF($C129=('1C TSpersonnel'!$A119&amp;" "&amp;'1C TSpersonnel'!$B119),'1C TSpersonnel'!V119)</f>
        <v>0</v>
      </c>
      <c r="Q129" s="646">
        <f>IF($C129=('1C TSpersonnel'!$A119&amp;" "&amp;'1C TSpersonnel'!$B119),'1C TSpersonnel'!W119)</f>
        <v>0</v>
      </c>
      <c r="R129" s="646">
        <f>IF($C129=('1C TSpersonnel'!$A119&amp;" "&amp;'1C TSpersonnel'!$B119),'1C TSpersonnel'!X119)</f>
        <v>0</v>
      </c>
      <c r="S129" s="646">
        <f>IF($C129=('1C TSpersonnel'!$A119&amp;" "&amp;'1C TSpersonnel'!$B119),'1C TSpersonnel'!Y119)</f>
        <v>0</v>
      </c>
      <c r="T129" s="646">
        <f>IF($C129=('1C TSpersonnel'!$A119&amp;" "&amp;'1C TSpersonnel'!$B119),'1C TSpersonnel'!Z119)</f>
        <v>0</v>
      </c>
      <c r="U129" s="646">
        <f>IF($C129=('1C TSpersonnel'!$A119&amp;" "&amp;'1C TSpersonnel'!$B119),'1C TSpersonnel'!AA119)</f>
        <v>0</v>
      </c>
      <c r="V129" s="646">
        <f>IF($C129=('1C TSpersonnel'!$A119&amp;" "&amp;'1C TSpersonnel'!$B119),'1C TSpersonnel'!AB119)</f>
        <v>0</v>
      </c>
      <c r="W129" s="646">
        <f>IF($C129=('1C TSpersonnel'!$A119&amp;" "&amp;'1C TSpersonnel'!$B119),'1C TSpersonnel'!AC119)</f>
        <v>0</v>
      </c>
      <c r="X129" s="646">
        <f>IF($C129=('1C TSpersonnel'!$A119&amp;" "&amp;'1C TSpersonnel'!$B119),'1C TSpersonnel'!AD119)</f>
        <v>0</v>
      </c>
      <c r="Y129" s="646">
        <f>IF($C129=('1C TSpersonnel'!$A119&amp;" "&amp;'1C TSpersonnel'!$B119),'1C TSpersonnel'!AE119)</f>
        <v>0</v>
      </c>
      <c r="Z129" s="646">
        <f>IF($C129=('1C TSpersonnel'!$A119&amp;" "&amp;'1C TSpersonnel'!$B119),'1C TSpersonnel'!AF119)</f>
        <v>0</v>
      </c>
      <c r="AA129" s="646">
        <f>IF($C129=('1C TSpersonnel'!$A119&amp;" "&amp;'1C TSpersonnel'!$B119),'1C TSpersonnel'!AG119)</f>
        <v>0</v>
      </c>
      <c r="AB129" s="646">
        <f>IF($C129=('1C TSpersonnel'!$A119&amp;" "&amp;'1C TSpersonnel'!$B119),'1C TSpersonnel'!AH119)</f>
        <v>0</v>
      </c>
      <c r="AC129" s="646">
        <f>IF($C129=('1C TSpersonnel'!$A119&amp;" "&amp;'1C TSpersonnel'!$B119),'1C TSpersonnel'!AI119)</f>
        <v>0</v>
      </c>
      <c r="AD129" s="646">
        <f>IF($C129=('1C TSpersonnel'!$A119&amp;" "&amp;'1C TSpersonnel'!$B119),'1C TSpersonnel'!AJ119)</f>
        <v>0</v>
      </c>
      <c r="AE129" s="646">
        <f>IF($C129=('1C TSpersonnel'!$A119&amp;" "&amp;'1C TSpersonnel'!$B119),'1C TSpersonnel'!AK119)</f>
        <v>0</v>
      </c>
      <c r="AF129" s="646">
        <f>IF($C129=('1C TSpersonnel'!$A119&amp;" "&amp;'1C TSpersonnel'!$B119),'1C TSpersonnel'!AL119)</f>
        <v>0</v>
      </c>
      <c r="AG129" s="646">
        <f>IF($C129=('1C TSpersonnel'!$A119&amp;" "&amp;'1C TSpersonnel'!$B119),'1C TSpersonnel'!AM119)</f>
        <v>0</v>
      </c>
      <c r="AH129" s="646">
        <f>IF($C129=('1C TSpersonnel'!$A119&amp;" "&amp;'1C TSpersonnel'!$B119),'1C TSpersonnel'!AN119)</f>
        <v>0</v>
      </c>
      <c r="AI129" s="646">
        <f>IF($C129=('1C TSpersonnel'!$A119&amp;" "&amp;'1C TSpersonnel'!$B119),'1C TSpersonnel'!AO119)</f>
        <v>0</v>
      </c>
      <c r="AJ129" s="646">
        <f>IF($C129=('1C TSpersonnel'!$A119&amp;" "&amp;'1C TSpersonnel'!$B119),'1C TSpersonnel'!AP119)</f>
        <v>0</v>
      </c>
      <c r="AK129" s="646">
        <f t="shared" si="30"/>
        <v>0</v>
      </c>
      <c r="AL129" s="646">
        <f t="shared" si="40"/>
        <v>0</v>
      </c>
      <c r="AM129" s="156">
        <f t="shared" si="27"/>
        <v>0</v>
      </c>
      <c r="AN129" s="251">
        <f t="shared" si="28"/>
        <v>0</v>
      </c>
      <c r="AO129" s="154">
        <f t="shared" si="37"/>
        <v>0</v>
      </c>
      <c r="AP129" s="254">
        <f t="shared" si="42"/>
        <v>0</v>
      </c>
      <c r="AQ129" s="260">
        <f t="shared" si="41"/>
        <v>0</v>
      </c>
      <c r="AR129" s="257"/>
      <c r="AS129" s="80"/>
      <c r="AT129" s="27"/>
      <c r="AU129" s="267"/>
      <c r="AV129" s="484"/>
      <c r="AW129" s="484"/>
      <c r="AX129" s="484"/>
      <c r="AY129" s="484"/>
      <c r="AZ129" s="484"/>
    </row>
    <row r="130" spans="1:55" hidden="1">
      <c r="A130" s="159"/>
      <c r="B130" s="168"/>
      <c r="C130" s="22" t="str">
        <f>'1C TSpersonnel'!A120&amp;" "&amp;'1C TSpersonnel'!B120</f>
        <v xml:space="preserve"> </v>
      </c>
      <c r="D130" s="304" t="str">
        <f>IF(E130=0,"",DATEDIF('1C TSpersonnel'!D120,E130,"y"))</f>
        <v/>
      </c>
      <c r="E130" s="71">
        <f>IF(C130&lt;&gt;"",'1C TSpersonnel'!F120,"")</f>
        <v>0</v>
      </c>
      <c r="F130" s="161"/>
      <c r="G130" s="162"/>
      <c r="H130" s="867"/>
      <c r="I130" s="868"/>
      <c r="J130" s="869"/>
      <c r="K130" s="287" t="str">
        <f t="shared" si="29"/>
        <v/>
      </c>
      <c r="L130" s="643">
        <f>IF(AND($K$2="Pôle",C130=('1C TSpersonnel'!A120&amp;" "&amp;'1C TSpersonnel'!B120)),'1C TSpersonnel'!$G120+'1C TSpersonnel'!$H120+'1C TSpersonnel'!$I120+'1C TSpersonnel'!$J120+'1C TSpersonnel'!$N120,'1C TSpersonnel'!$G120+'1C TSpersonnel'!$H120+'1C TSpersonnel'!$I120+'1C TSpersonnel'!$J120+'1C TSpersonnel'!$K120+'1C TSpersonnel'!$L120+'1C TSpersonnel'!$M120+'1C TSpersonnel'!$N120+'1C TSpersonnel'!$O120+'1C TSpersonnel'!$P120+'1C TSpersonnel'!$Q120+'1C TSpersonnel'!$R120)</f>
        <v>0</v>
      </c>
      <c r="M130" s="643">
        <f>IF(AND($K$2="Pôle",C130=('1C TSpersonnel'!A120&amp;" "&amp;'1C TSpersonnel'!B120)),'1C TSpersonnel'!$K120+'1C TSpersonnel'!$L120+'1C TSpersonnel'!$M120,0)</f>
        <v>0</v>
      </c>
      <c r="N130" s="644">
        <f t="shared" si="39"/>
        <v>0</v>
      </c>
      <c r="O130" s="645">
        <f>IF($C130=('1C TSpersonnel'!$A120&amp;" "&amp;'1C TSpersonnel'!$B120),'1C TSpersonnel'!U120)</f>
        <v>0</v>
      </c>
      <c r="P130" s="646">
        <f>IF($C130=('1C TSpersonnel'!$A120&amp;" "&amp;'1C TSpersonnel'!$B120),'1C TSpersonnel'!V120)</f>
        <v>0</v>
      </c>
      <c r="Q130" s="646">
        <f>IF($C130=('1C TSpersonnel'!$A120&amp;" "&amp;'1C TSpersonnel'!$B120),'1C TSpersonnel'!W120)</f>
        <v>0</v>
      </c>
      <c r="R130" s="646">
        <f>IF($C130=('1C TSpersonnel'!$A120&amp;" "&amp;'1C TSpersonnel'!$B120),'1C TSpersonnel'!X120)</f>
        <v>0</v>
      </c>
      <c r="S130" s="646">
        <f>IF($C130=('1C TSpersonnel'!$A120&amp;" "&amp;'1C TSpersonnel'!$B120),'1C TSpersonnel'!Y120)</f>
        <v>0</v>
      </c>
      <c r="T130" s="646">
        <f>IF($C130=('1C TSpersonnel'!$A120&amp;" "&amp;'1C TSpersonnel'!$B120),'1C TSpersonnel'!Z120)</f>
        <v>0</v>
      </c>
      <c r="U130" s="646">
        <f>IF($C130=('1C TSpersonnel'!$A120&amp;" "&amp;'1C TSpersonnel'!$B120),'1C TSpersonnel'!AA120)</f>
        <v>0</v>
      </c>
      <c r="V130" s="646">
        <f>IF($C130=('1C TSpersonnel'!$A120&amp;" "&amp;'1C TSpersonnel'!$B120),'1C TSpersonnel'!AB120)</f>
        <v>0</v>
      </c>
      <c r="W130" s="646">
        <f>IF($C130=('1C TSpersonnel'!$A120&amp;" "&amp;'1C TSpersonnel'!$B120),'1C TSpersonnel'!AC120)</f>
        <v>0</v>
      </c>
      <c r="X130" s="646">
        <f>IF($C130=('1C TSpersonnel'!$A120&amp;" "&amp;'1C TSpersonnel'!$B120),'1C TSpersonnel'!AD120)</f>
        <v>0</v>
      </c>
      <c r="Y130" s="646">
        <f>IF($C130=('1C TSpersonnel'!$A120&amp;" "&amp;'1C TSpersonnel'!$B120),'1C TSpersonnel'!AE120)</f>
        <v>0</v>
      </c>
      <c r="Z130" s="646">
        <f>IF($C130=('1C TSpersonnel'!$A120&amp;" "&amp;'1C TSpersonnel'!$B120),'1C TSpersonnel'!AF120)</f>
        <v>0</v>
      </c>
      <c r="AA130" s="646">
        <f>IF($C130=('1C TSpersonnel'!$A120&amp;" "&amp;'1C TSpersonnel'!$B120),'1C TSpersonnel'!AG120)</f>
        <v>0</v>
      </c>
      <c r="AB130" s="646">
        <f>IF($C130=('1C TSpersonnel'!$A120&amp;" "&amp;'1C TSpersonnel'!$B120),'1C TSpersonnel'!AH120)</f>
        <v>0</v>
      </c>
      <c r="AC130" s="646">
        <f>IF($C130=('1C TSpersonnel'!$A120&amp;" "&amp;'1C TSpersonnel'!$B120),'1C TSpersonnel'!AI120)</f>
        <v>0</v>
      </c>
      <c r="AD130" s="646">
        <f>IF($C130=('1C TSpersonnel'!$A120&amp;" "&amp;'1C TSpersonnel'!$B120),'1C TSpersonnel'!AJ120)</f>
        <v>0</v>
      </c>
      <c r="AE130" s="646">
        <f>IF($C130=('1C TSpersonnel'!$A120&amp;" "&amp;'1C TSpersonnel'!$B120),'1C TSpersonnel'!AK120)</f>
        <v>0</v>
      </c>
      <c r="AF130" s="646">
        <f>IF($C130=('1C TSpersonnel'!$A120&amp;" "&amp;'1C TSpersonnel'!$B120),'1C TSpersonnel'!AL120)</f>
        <v>0</v>
      </c>
      <c r="AG130" s="646">
        <f>IF($C130=('1C TSpersonnel'!$A120&amp;" "&amp;'1C TSpersonnel'!$B120),'1C TSpersonnel'!AM120)</f>
        <v>0</v>
      </c>
      <c r="AH130" s="646">
        <f>IF($C130=('1C TSpersonnel'!$A120&amp;" "&amp;'1C TSpersonnel'!$B120),'1C TSpersonnel'!AN120)</f>
        <v>0</v>
      </c>
      <c r="AI130" s="646">
        <f>IF($C130=('1C TSpersonnel'!$A120&amp;" "&amp;'1C TSpersonnel'!$B120),'1C TSpersonnel'!AO120)</f>
        <v>0</v>
      </c>
      <c r="AJ130" s="646">
        <f>IF($C130=('1C TSpersonnel'!$A120&amp;" "&amp;'1C TSpersonnel'!$B120),'1C TSpersonnel'!AP120)</f>
        <v>0</v>
      </c>
      <c r="AK130" s="646">
        <f t="shared" si="30"/>
        <v>0</v>
      </c>
      <c r="AL130" s="646">
        <f t="shared" si="40"/>
        <v>0</v>
      </c>
      <c r="AM130" s="156">
        <f t="shared" si="27"/>
        <v>0</v>
      </c>
      <c r="AN130" s="251">
        <f t="shared" si="28"/>
        <v>0</v>
      </c>
      <c r="AO130" s="154">
        <f t="shared" si="37"/>
        <v>0</v>
      </c>
      <c r="AP130" s="254">
        <f t="shared" si="42"/>
        <v>0</v>
      </c>
      <c r="AQ130" s="260">
        <f t="shared" si="41"/>
        <v>0</v>
      </c>
      <c r="AR130" s="257"/>
      <c r="AS130" s="80"/>
      <c r="AT130" s="27"/>
      <c r="AU130" s="267"/>
      <c r="AV130" s="484"/>
      <c r="AW130" s="484"/>
      <c r="AX130" s="484"/>
      <c r="AY130" s="484"/>
      <c r="AZ130" s="484"/>
    </row>
    <row r="131" spans="1:55" hidden="1">
      <c r="A131" s="159"/>
      <c r="B131" s="168"/>
      <c r="C131" s="22" t="str">
        <f>'1C TSpersonnel'!A121&amp;" "&amp;'1C TSpersonnel'!B121</f>
        <v xml:space="preserve"> </v>
      </c>
      <c r="D131" s="304" t="str">
        <f>IF(E131=0,"",DATEDIF('1C TSpersonnel'!D121,E131,"y"))</f>
        <v/>
      </c>
      <c r="E131" s="71">
        <f>IF(C131&lt;&gt;"",'1C TSpersonnel'!F121,"")</f>
        <v>0</v>
      </c>
      <c r="F131" s="161"/>
      <c r="G131" s="162"/>
      <c r="H131" s="867"/>
      <c r="I131" s="868"/>
      <c r="J131" s="869"/>
      <c r="K131" s="287" t="str">
        <f t="shared" si="29"/>
        <v/>
      </c>
      <c r="L131" s="643">
        <f>IF(AND($K$2="Pôle",C131=('1C TSpersonnel'!A121&amp;" "&amp;'1C TSpersonnel'!B121)),'1C TSpersonnel'!$G121+'1C TSpersonnel'!$H121+'1C TSpersonnel'!$I121+'1C TSpersonnel'!$J121+'1C TSpersonnel'!$N121,'1C TSpersonnel'!$G121+'1C TSpersonnel'!$H121+'1C TSpersonnel'!$I121+'1C TSpersonnel'!$J121+'1C TSpersonnel'!$K121+'1C TSpersonnel'!$L121+'1C TSpersonnel'!$M121+'1C TSpersonnel'!$N121+'1C TSpersonnel'!$O121+'1C TSpersonnel'!$P121+'1C TSpersonnel'!$Q121+'1C TSpersonnel'!$R121)</f>
        <v>0</v>
      </c>
      <c r="M131" s="643">
        <f>IF(AND($K$2="Pôle",C131=('1C TSpersonnel'!A121&amp;" "&amp;'1C TSpersonnel'!B121)),'1C TSpersonnel'!$K121+'1C TSpersonnel'!$L121+'1C TSpersonnel'!$M121,0)</f>
        <v>0</v>
      </c>
      <c r="N131" s="644">
        <f t="shared" si="39"/>
        <v>0</v>
      </c>
      <c r="O131" s="645">
        <f>IF($C131=('1C TSpersonnel'!$A121&amp;" "&amp;'1C TSpersonnel'!$B121),'1C TSpersonnel'!U121)</f>
        <v>0</v>
      </c>
      <c r="P131" s="646">
        <f>IF($C131=('1C TSpersonnel'!$A121&amp;" "&amp;'1C TSpersonnel'!$B121),'1C TSpersonnel'!V121)</f>
        <v>0</v>
      </c>
      <c r="Q131" s="646">
        <f>IF($C131=('1C TSpersonnel'!$A121&amp;" "&amp;'1C TSpersonnel'!$B121),'1C TSpersonnel'!W121)</f>
        <v>0</v>
      </c>
      <c r="R131" s="646">
        <f>IF($C131=('1C TSpersonnel'!$A121&amp;" "&amp;'1C TSpersonnel'!$B121),'1C TSpersonnel'!X121)</f>
        <v>0</v>
      </c>
      <c r="S131" s="646">
        <f>IF($C131=('1C TSpersonnel'!$A121&amp;" "&amp;'1C TSpersonnel'!$B121),'1C TSpersonnel'!Y121)</f>
        <v>0</v>
      </c>
      <c r="T131" s="646">
        <f>IF($C131=('1C TSpersonnel'!$A121&amp;" "&amp;'1C TSpersonnel'!$B121),'1C TSpersonnel'!Z121)</f>
        <v>0</v>
      </c>
      <c r="U131" s="646">
        <f>IF($C131=('1C TSpersonnel'!$A121&amp;" "&amp;'1C TSpersonnel'!$B121),'1C TSpersonnel'!AA121)</f>
        <v>0</v>
      </c>
      <c r="V131" s="646">
        <f>IF($C131=('1C TSpersonnel'!$A121&amp;" "&amp;'1C TSpersonnel'!$B121),'1C TSpersonnel'!AB121)</f>
        <v>0</v>
      </c>
      <c r="W131" s="646">
        <f>IF($C131=('1C TSpersonnel'!$A121&amp;" "&amp;'1C TSpersonnel'!$B121),'1C TSpersonnel'!AC121)</f>
        <v>0</v>
      </c>
      <c r="X131" s="646">
        <f>IF($C131=('1C TSpersonnel'!$A121&amp;" "&amp;'1C TSpersonnel'!$B121),'1C TSpersonnel'!AD121)</f>
        <v>0</v>
      </c>
      <c r="Y131" s="646">
        <f>IF($C131=('1C TSpersonnel'!$A121&amp;" "&amp;'1C TSpersonnel'!$B121),'1C TSpersonnel'!AE121)</f>
        <v>0</v>
      </c>
      <c r="Z131" s="646">
        <f>IF($C131=('1C TSpersonnel'!$A121&amp;" "&amp;'1C TSpersonnel'!$B121),'1C TSpersonnel'!AF121)</f>
        <v>0</v>
      </c>
      <c r="AA131" s="646">
        <f>IF($C131=('1C TSpersonnel'!$A121&amp;" "&amp;'1C TSpersonnel'!$B121),'1C TSpersonnel'!AG121)</f>
        <v>0</v>
      </c>
      <c r="AB131" s="646">
        <f>IF($C131=('1C TSpersonnel'!$A121&amp;" "&amp;'1C TSpersonnel'!$B121),'1C TSpersonnel'!AH121)</f>
        <v>0</v>
      </c>
      <c r="AC131" s="646">
        <f>IF($C131=('1C TSpersonnel'!$A121&amp;" "&amp;'1C TSpersonnel'!$B121),'1C TSpersonnel'!AI121)</f>
        <v>0</v>
      </c>
      <c r="AD131" s="646">
        <f>IF($C131=('1C TSpersonnel'!$A121&amp;" "&amp;'1C TSpersonnel'!$B121),'1C TSpersonnel'!AJ121)</f>
        <v>0</v>
      </c>
      <c r="AE131" s="646">
        <f>IF($C131=('1C TSpersonnel'!$A121&amp;" "&amp;'1C TSpersonnel'!$B121),'1C TSpersonnel'!AK121)</f>
        <v>0</v>
      </c>
      <c r="AF131" s="646">
        <f>IF($C131=('1C TSpersonnel'!$A121&amp;" "&amp;'1C TSpersonnel'!$B121),'1C TSpersonnel'!AL121)</f>
        <v>0</v>
      </c>
      <c r="AG131" s="646">
        <f>IF($C131=('1C TSpersonnel'!$A121&amp;" "&amp;'1C TSpersonnel'!$B121),'1C TSpersonnel'!AM121)</f>
        <v>0</v>
      </c>
      <c r="AH131" s="646">
        <f>IF($C131=('1C TSpersonnel'!$A121&amp;" "&amp;'1C TSpersonnel'!$B121),'1C TSpersonnel'!AN121)</f>
        <v>0</v>
      </c>
      <c r="AI131" s="646">
        <f>IF($C131=('1C TSpersonnel'!$A121&amp;" "&amp;'1C TSpersonnel'!$B121),'1C TSpersonnel'!AO121)</f>
        <v>0</v>
      </c>
      <c r="AJ131" s="646">
        <f>IF($C131=('1C TSpersonnel'!$A121&amp;" "&amp;'1C TSpersonnel'!$B121),'1C TSpersonnel'!AP121)</f>
        <v>0</v>
      </c>
      <c r="AK131" s="646">
        <f t="shared" si="30"/>
        <v>0</v>
      </c>
      <c r="AL131" s="646">
        <f t="shared" si="40"/>
        <v>0</v>
      </c>
      <c r="AM131" s="156">
        <f t="shared" si="27"/>
        <v>0</v>
      </c>
      <c r="AN131" s="251">
        <f t="shared" si="28"/>
        <v>0</v>
      </c>
      <c r="AO131" s="154">
        <f t="shared" si="37"/>
        <v>0</v>
      </c>
      <c r="AP131" s="254">
        <f t="shared" si="42"/>
        <v>0</v>
      </c>
      <c r="AQ131" s="260">
        <f t="shared" si="41"/>
        <v>0</v>
      </c>
      <c r="AR131" s="257"/>
      <c r="AS131" s="80"/>
      <c r="AT131" s="27"/>
      <c r="AU131" s="267"/>
      <c r="AV131" s="484"/>
      <c r="AW131" s="484"/>
      <c r="AX131" s="484"/>
      <c r="AY131" s="484"/>
      <c r="AZ131" s="484"/>
    </row>
    <row r="132" spans="1:55" hidden="1">
      <c r="A132" s="159"/>
      <c r="B132" s="168"/>
      <c r="C132" s="22" t="str">
        <f>'1C TSpersonnel'!A122&amp;" "&amp;'1C TSpersonnel'!B122</f>
        <v xml:space="preserve"> </v>
      </c>
      <c r="D132" s="304" t="str">
        <f>IF(E132=0,"",DATEDIF('1C TSpersonnel'!D122,E132,"y"))</f>
        <v/>
      </c>
      <c r="E132" s="71">
        <f>IF(C132&lt;&gt;"",'1C TSpersonnel'!F122,"")</f>
        <v>0</v>
      </c>
      <c r="F132" s="161"/>
      <c r="G132" s="162"/>
      <c r="H132" s="867"/>
      <c r="I132" s="868"/>
      <c r="J132" s="869"/>
      <c r="K132" s="287" t="str">
        <f t="shared" si="29"/>
        <v/>
      </c>
      <c r="L132" s="643">
        <f>IF(AND($K$2="Pôle",C132=('1C TSpersonnel'!A122&amp;" "&amp;'1C TSpersonnel'!B122)),'1C TSpersonnel'!$G122+'1C TSpersonnel'!$H122+'1C TSpersonnel'!$I122+'1C TSpersonnel'!$J122+'1C TSpersonnel'!$N122,'1C TSpersonnel'!$G122+'1C TSpersonnel'!$H122+'1C TSpersonnel'!$I122+'1C TSpersonnel'!$J122+'1C TSpersonnel'!$K122+'1C TSpersonnel'!$L122+'1C TSpersonnel'!$M122+'1C TSpersonnel'!$N122+'1C TSpersonnel'!$O122+'1C TSpersonnel'!$P122+'1C TSpersonnel'!$Q122+'1C TSpersonnel'!$R122)</f>
        <v>0</v>
      </c>
      <c r="M132" s="643">
        <f>IF(AND($K$2="Pôle",C132=('1C TSpersonnel'!A122&amp;" "&amp;'1C TSpersonnel'!B122)),'1C TSpersonnel'!$K122+'1C TSpersonnel'!$L122+'1C TSpersonnel'!$M122,0)</f>
        <v>0</v>
      </c>
      <c r="N132" s="644">
        <f t="shared" si="39"/>
        <v>0</v>
      </c>
      <c r="O132" s="645">
        <f>IF($C132=('1C TSpersonnel'!$A122&amp;" "&amp;'1C TSpersonnel'!$B122),'1C TSpersonnel'!U122)</f>
        <v>0</v>
      </c>
      <c r="P132" s="646">
        <f>IF($C132=('1C TSpersonnel'!$A122&amp;" "&amp;'1C TSpersonnel'!$B122),'1C TSpersonnel'!V122)</f>
        <v>0</v>
      </c>
      <c r="Q132" s="646">
        <f>IF($C132=('1C TSpersonnel'!$A122&amp;" "&amp;'1C TSpersonnel'!$B122),'1C TSpersonnel'!W122)</f>
        <v>0</v>
      </c>
      <c r="R132" s="646">
        <f>IF($C132=('1C TSpersonnel'!$A122&amp;" "&amp;'1C TSpersonnel'!$B122),'1C TSpersonnel'!X122)</f>
        <v>0</v>
      </c>
      <c r="S132" s="646">
        <f>IF($C132=('1C TSpersonnel'!$A122&amp;" "&amp;'1C TSpersonnel'!$B122),'1C TSpersonnel'!Y122)</f>
        <v>0</v>
      </c>
      <c r="T132" s="646">
        <f>IF($C132=('1C TSpersonnel'!$A122&amp;" "&amp;'1C TSpersonnel'!$B122),'1C TSpersonnel'!Z122)</f>
        <v>0</v>
      </c>
      <c r="U132" s="646">
        <f>IF($C132=('1C TSpersonnel'!$A122&amp;" "&amp;'1C TSpersonnel'!$B122),'1C TSpersonnel'!AA122)</f>
        <v>0</v>
      </c>
      <c r="V132" s="646">
        <f>IF($C132=('1C TSpersonnel'!$A122&amp;" "&amp;'1C TSpersonnel'!$B122),'1C TSpersonnel'!AB122)</f>
        <v>0</v>
      </c>
      <c r="W132" s="646">
        <f>IF($C132=('1C TSpersonnel'!$A122&amp;" "&amp;'1C TSpersonnel'!$B122),'1C TSpersonnel'!AC122)</f>
        <v>0</v>
      </c>
      <c r="X132" s="646">
        <f>IF($C132=('1C TSpersonnel'!$A122&amp;" "&amp;'1C TSpersonnel'!$B122),'1C TSpersonnel'!AD122)</f>
        <v>0</v>
      </c>
      <c r="Y132" s="646">
        <f>IF($C132=('1C TSpersonnel'!$A122&amp;" "&amp;'1C TSpersonnel'!$B122),'1C TSpersonnel'!AE122)</f>
        <v>0</v>
      </c>
      <c r="Z132" s="646">
        <f>IF($C132=('1C TSpersonnel'!$A122&amp;" "&amp;'1C TSpersonnel'!$B122),'1C TSpersonnel'!AF122)</f>
        <v>0</v>
      </c>
      <c r="AA132" s="646">
        <f>IF($C132=('1C TSpersonnel'!$A122&amp;" "&amp;'1C TSpersonnel'!$B122),'1C TSpersonnel'!AG122)</f>
        <v>0</v>
      </c>
      <c r="AB132" s="646">
        <f>IF($C132=('1C TSpersonnel'!$A122&amp;" "&amp;'1C TSpersonnel'!$B122),'1C TSpersonnel'!AH122)</f>
        <v>0</v>
      </c>
      <c r="AC132" s="646">
        <f>IF($C132=('1C TSpersonnel'!$A122&amp;" "&amp;'1C TSpersonnel'!$B122),'1C TSpersonnel'!AI122)</f>
        <v>0</v>
      </c>
      <c r="AD132" s="646">
        <f>IF($C132=('1C TSpersonnel'!$A122&amp;" "&amp;'1C TSpersonnel'!$B122),'1C TSpersonnel'!AJ122)</f>
        <v>0</v>
      </c>
      <c r="AE132" s="646">
        <f>IF($C132=('1C TSpersonnel'!$A122&amp;" "&amp;'1C TSpersonnel'!$B122),'1C TSpersonnel'!AK122)</f>
        <v>0</v>
      </c>
      <c r="AF132" s="646">
        <f>IF($C132=('1C TSpersonnel'!$A122&amp;" "&amp;'1C TSpersonnel'!$B122),'1C TSpersonnel'!AL122)</f>
        <v>0</v>
      </c>
      <c r="AG132" s="646">
        <f>IF($C132=('1C TSpersonnel'!$A122&amp;" "&amp;'1C TSpersonnel'!$B122),'1C TSpersonnel'!AM122)</f>
        <v>0</v>
      </c>
      <c r="AH132" s="646">
        <f>IF($C132=('1C TSpersonnel'!$A122&amp;" "&amp;'1C TSpersonnel'!$B122),'1C TSpersonnel'!AN122)</f>
        <v>0</v>
      </c>
      <c r="AI132" s="646">
        <f>IF($C132=('1C TSpersonnel'!$A122&amp;" "&amp;'1C TSpersonnel'!$B122),'1C TSpersonnel'!AO122)</f>
        <v>0</v>
      </c>
      <c r="AJ132" s="646">
        <f>IF($C132=('1C TSpersonnel'!$A122&amp;" "&amp;'1C TSpersonnel'!$B122),'1C TSpersonnel'!AP122)</f>
        <v>0</v>
      </c>
      <c r="AK132" s="646">
        <f t="shared" si="30"/>
        <v>0</v>
      </c>
      <c r="AL132" s="646">
        <f t="shared" si="40"/>
        <v>0</v>
      </c>
      <c r="AM132" s="156">
        <f t="shared" si="27"/>
        <v>0</v>
      </c>
      <c r="AN132" s="251">
        <f t="shared" si="28"/>
        <v>0</v>
      </c>
      <c r="AO132" s="154">
        <f t="shared" si="37"/>
        <v>0</v>
      </c>
      <c r="AP132" s="254">
        <f t="shared" si="42"/>
        <v>0</v>
      </c>
      <c r="AQ132" s="260">
        <f t="shared" si="41"/>
        <v>0</v>
      </c>
      <c r="AR132" s="257"/>
      <c r="AS132" s="80"/>
      <c r="AT132" s="27"/>
      <c r="AU132" s="267"/>
      <c r="AV132" s="484"/>
      <c r="AW132" s="484"/>
      <c r="AX132" s="484"/>
      <c r="AY132" s="484"/>
      <c r="AZ132" s="484"/>
    </row>
    <row r="133" spans="1:55" hidden="1">
      <c r="A133" s="159"/>
      <c r="B133" s="168"/>
      <c r="C133" s="22" t="str">
        <f>'1C TSpersonnel'!A123&amp;" "&amp;'1C TSpersonnel'!B123</f>
        <v xml:space="preserve"> </v>
      </c>
      <c r="D133" s="304" t="str">
        <f>IF(E133=0,"",DATEDIF('1C TSpersonnel'!D123,E133,"y"))</f>
        <v/>
      </c>
      <c r="E133" s="71">
        <f>IF(C133&lt;&gt;"",'1C TSpersonnel'!F123,"")</f>
        <v>0</v>
      </c>
      <c r="F133" s="161"/>
      <c r="G133" s="162"/>
      <c r="H133" s="867"/>
      <c r="I133" s="868"/>
      <c r="J133" s="869"/>
      <c r="K133" s="287" t="str">
        <f t="shared" si="29"/>
        <v/>
      </c>
      <c r="L133" s="643">
        <f>IF(AND($K$2="Pôle",C133=('1C TSpersonnel'!A123&amp;" "&amp;'1C TSpersonnel'!B123)),'1C TSpersonnel'!$G123+'1C TSpersonnel'!$H123+'1C TSpersonnel'!$I123+'1C TSpersonnel'!$J123+'1C TSpersonnel'!$N123,'1C TSpersonnel'!$G123+'1C TSpersonnel'!$H123+'1C TSpersonnel'!$I123+'1C TSpersonnel'!$J123+'1C TSpersonnel'!$K123+'1C TSpersonnel'!$L123+'1C TSpersonnel'!$M123+'1C TSpersonnel'!$N123+'1C TSpersonnel'!$O123+'1C TSpersonnel'!$P123+'1C TSpersonnel'!$Q123+'1C TSpersonnel'!$R123)</f>
        <v>0</v>
      </c>
      <c r="M133" s="643">
        <f>IF(AND($K$2="Pôle",C133=('1C TSpersonnel'!A123&amp;" "&amp;'1C TSpersonnel'!B123)),'1C TSpersonnel'!$K123+'1C TSpersonnel'!$L123+'1C TSpersonnel'!$M123,0)</f>
        <v>0</v>
      </c>
      <c r="N133" s="644">
        <f t="shared" si="39"/>
        <v>0</v>
      </c>
      <c r="O133" s="645">
        <f>IF($C133=('1C TSpersonnel'!$A123&amp;" "&amp;'1C TSpersonnel'!$B123),'1C TSpersonnel'!U123)</f>
        <v>0</v>
      </c>
      <c r="P133" s="646">
        <f>IF($C133=('1C TSpersonnel'!$A123&amp;" "&amp;'1C TSpersonnel'!$B123),'1C TSpersonnel'!V123)</f>
        <v>0</v>
      </c>
      <c r="Q133" s="646">
        <f>IF($C133=('1C TSpersonnel'!$A123&amp;" "&amp;'1C TSpersonnel'!$B123),'1C TSpersonnel'!W123)</f>
        <v>0</v>
      </c>
      <c r="R133" s="646">
        <f>IF($C133=('1C TSpersonnel'!$A123&amp;" "&amp;'1C TSpersonnel'!$B123),'1C TSpersonnel'!X123)</f>
        <v>0</v>
      </c>
      <c r="S133" s="646">
        <f>IF($C133=('1C TSpersonnel'!$A123&amp;" "&amp;'1C TSpersonnel'!$B123),'1C TSpersonnel'!Y123)</f>
        <v>0</v>
      </c>
      <c r="T133" s="646">
        <f>IF($C133=('1C TSpersonnel'!$A123&amp;" "&amp;'1C TSpersonnel'!$B123),'1C TSpersonnel'!Z123)</f>
        <v>0</v>
      </c>
      <c r="U133" s="646">
        <f>IF($C133=('1C TSpersonnel'!$A123&amp;" "&amp;'1C TSpersonnel'!$B123),'1C TSpersonnel'!AA123)</f>
        <v>0</v>
      </c>
      <c r="V133" s="646">
        <f>IF($C133=('1C TSpersonnel'!$A123&amp;" "&amp;'1C TSpersonnel'!$B123),'1C TSpersonnel'!AB123)</f>
        <v>0</v>
      </c>
      <c r="W133" s="646">
        <f>IF($C133=('1C TSpersonnel'!$A123&amp;" "&amp;'1C TSpersonnel'!$B123),'1C TSpersonnel'!AC123)</f>
        <v>0</v>
      </c>
      <c r="X133" s="646">
        <f>IF($C133=('1C TSpersonnel'!$A123&amp;" "&amp;'1C TSpersonnel'!$B123),'1C TSpersonnel'!AD123)</f>
        <v>0</v>
      </c>
      <c r="Y133" s="646">
        <f>IF($C133=('1C TSpersonnel'!$A123&amp;" "&amp;'1C TSpersonnel'!$B123),'1C TSpersonnel'!AE123)</f>
        <v>0</v>
      </c>
      <c r="Z133" s="646">
        <f>IF($C133=('1C TSpersonnel'!$A123&amp;" "&amp;'1C TSpersonnel'!$B123),'1C TSpersonnel'!AF123)</f>
        <v>0</v>
      </c>
      <c r="AA133" s="646">
        <f>IF($C133=('1C TSpersonnel'!$A123&amp;" "&amp;'1C TSpersonnel'!$B123),'1C TSpersonnel'!AG123)</f>
        <v>0</v>
      </c>
      <c r="AB133" s="646">
        <f>IF($C133=('1C TSpersonnel'!$A123&amp;" "&amp;'1C TSpersonnel'!$B123),'1C TSpersonnel'!AH123)</f>
        <v>0</v>
      </c>
      <c r="AC133" s="646">
        <f>IF($C133=('1C TSpersonnel'!$A123&amp;" "&amp;'1C TSpersonnel'!$B123),'1C TSpersonnel'!AI123)</f>
        <v>0</v>
      </c>
      <c r="AD133" s="646">
        <f>IF($C133=('1C TSpersonnel'!$A123&amp;" "&amp;'1C TSpersonnel'!$B123),'1C TSpersonnel'!AJ123)</f>
        <v>0</v>
      </c>
      <c r="AE133" s="646">
        <f>IF($C133=('1C TSpersonnel'!$A123&amp;" "&amp;'1C TSpersonnel'!$B123),'1C TSpersonnel'!AK123)</f>
        <v>0</v>
      </c>
      <c r="AF133" s="646">
        <f>IF($C133=('1C TSpersonnel'!$A123&amp;" "&amp;'1C TSpersonnel'!$B123),'1C TSpersonnel'!AL123)</f>
        <v>0</v>
      </c>
      <c r="AG133" s="646">
        <f>IF($C133=('1C TSpersonnel'!$A123&amp;" "&amp;'1C TSpersonnel'!$B123),'1C TSpersonnel'!AM123)</f>
        <v>0</v>
      </c>
      <c r="AH133" s="646">
        <f>IF($C133=('1C TSpersonnel'!$A123&amp;" "&amp;'1C TSpersonnel'!$B123),'1C TSpersonnel'!AN123)</f>
        <v>0</v>
      </c>
      <c r="AI133" s="646">
        <f>IF($C133=('1C TSpersonnel'!$A123&amp;" "&amp;'1C TSpersonnel'!$B123),'1C TSpersonnel'!AO123)</f>
        <v>0</v>
      </c>
      <c r="AJ133" s="646">
        <f>IF($C133=('1C TSpersonnel'!$A123&amp;" "&amp;'1C TSpersonnel'!$B123),'1C TSpersonnel'!AP123)</f>
        <v>0</v>
      </c>
      <c r="AK133" s="646">
        <f t="shared" si="30"/>
        <v>0</v>
      </c>
      <c r="AL133" s="646">
        <f t="shared" si="40"/>
        <v>0</v>
      </c>
      <c r="AM133" s="156">
        <f t="shared" si="27"/>
        <v>0</v>
      </c>
      <c r="AN133" s="251">
        <f t="shared" si="28"/>
        <v>0</v>
      </c>
      <c r="AO133" s="154">
        <f t="shared" si="37"/>
        <v>0</v>
      </c>
      <c r="AP133" s="254">
        <f t="shared" si="42"/>
        <v>0</v>
      </c>
      <c r="AQ133" s="260">
        <f t="shared" si="41"/>
        <v>0</v>
      </c>
      <c r="AR133" s="257"/>
      <c r="AS133" s="80"/>
      <c r="AT133" s="27"/>
      <c r="AU133" s="267"/>
      <c r="AV133" s="484"/>
      <c r="AW133" s="484"/>
      <c r="AX133" s="484"/>
      <c r="AY133" s="484"/>
      <c r="AZ133" s="484"/>
    </row>
    <row r="134" spans="1:55" hidden="1">
      <c r="A134" s="159"/>
      <c r="B134" s="168"/>
      <c r="C134" s="22" t="str">
        <f>'1C TSpersonnel'!A124&amp;" "&amp;'1C TSpersonnel'!B124</f>
        <v xml:space="preserve"> </v>
      </c>
      <c r="D134" s="304" t="str">
        <f>IF(E134=0,"",DATEDIF('1C TSpersonnel'!D124,E134,"y"))</f>
        <v/>
      </c>
      <c r="E134" s="71">
        <f>IF(C134&lt;&gt;"",'1C TSpersonnel'!F124,"")</f>
        <v>0</v>
      </c>
      <c r="F134" s="161"/>
      <c r="G134" s="162"/>
      <c r="H134" s="867"/>
      <c r="I134" s="868"/>
      <c r="J134" s="869"/>
      <c r="K134" s="287" t="str">
        <f t="shared" si="29"/>
        <v/>
      </c>
      <c r="L134" s="643">
        <f>IF(AND($K$2="Pôle",C134=('1C TSpersonnel'!A124&amp;" "&amp;'1C TSpersonnel'!B124)),'1C TSpersonnel'!$G124+'1C TSpersonnel'!$H124+'1C TSpersonnel'!$I124+'1C TSpersonnel'!$J124+'1C TSpersonnel'!$N124,'1C TSpersonnel'!$G124+'1C TSpersonnel'!$H124+'1C TSpersonnel'!$I124+'1C TSpersonnel'!$J124+'1C TSpersonnel'!$K124+'1C TSpersonnel'!$L124+'1C TSpersonnel'!$M124+'1C TSpersonnel'!$N124+'1C TSpersonnel'!$O124+'1C TSpersonnel'!$P124+'1C TSpersonnel'!$Q124+'1C TSpersonnel'!$R124)</f>
        <v>0</v>
      </c>
      <c r="M134" s="643">
        <f>IF(AND($K$2="Pôle",C134=('1C TSpersonnel'!A124&amp;" "&amp;'1C TSpersonnel'!B124)),'1C TSpersonnel'!$K124+'1C TSpersonnel'!$L124+'1C TSpersonnel'!$M124,0)</f>
        <v>0</v>
      </c>
      <c r="N134" s="644">
        <f>L134+M134</f>
        <v>0</v>
      </c>
      <c r="O134" s="645">
        <f>IF($C134=('1C TSpersonnel'!$A124&amp;" "&amp;'1C TSpersonnel'!$B124),'1C TSpersonnel'!U124)</f>
        <v>0</v>
      </c>
      <c r="P134" s="646">
        <f>IF($C134=('1C TSpersonnel'!$A124&amp;" "&amp;'1C TSpersonnel'!$B124),'1C TSpersonnel'!V124)</f>
        <v>0</v>
      </c>
      <c r="Q134" s="646">
        <f>IF($C134=('1C TSpersonnel'!$A124&amp;" "&amp;'1C TSpersonnel'!$B124),'1C TSpersonnel'!W124)</f>
        <v>0</v>
      </c>
      <c r="R134" s="646">
        <f>IF($C134=('1C TSpersonnel'!$A124&amp;" "&amp;'1C TSpersonnel'!$B124),'1C TSpersonnel'!X124)</f>
        <v>0</v>
      </c>
      <c r="S134" s="646">
        <f>IF($C134=('1C TSpersonnel'!$A124&amp;" "&amp;'1C TSpersonnel'!$B124),'1C TSpersonnel'!Y124)</f>
        <v>0</v>
      </c>
      <c r="T134" s="646">
        <f>IF($C134=('1C TSpersonnel'!$A124&amp;" "&amp;'1C TSpersonnel'!$B124),'1C TSpersonnel'!Z124)</f>
        <v>0</v>
      </c>
      <c r="U134" s="646">
        <f>IF($C134=('1C TSpersonnel'!$A124&amp;" "&amp;'1C TSpersonnel'!$B124),'1C TSpersonnel'!AA124)</f>
        <v>0</v>
      </c>
      <c r="V134" s="646">
        <f>IF($C134=('1C TSpersonnel'!$A124&amp;" "&amp;'1C TSpersonnel'!$B124),'1C TSpersonnel'!AB124)</f>
        <v>0</v>
      </c>
      <c r="W134" s="646">
        <f>IF($C134=('1C TSpersonnel'!$A124&amp;" "&amp;'1C TSpersonnel'!$B124),'1C TSpersonnel'!AC124)</f>
        <v>0</v>
      </c>
      <c r="X134" s="646">
        <f>IF($C134=('1C TSpersonnel'!$A124&amp;" "&amp;'1C TSpersonnel'!$B124),'1C TSpersonnel'!AD124)</f>
        <v>0</v>
      </c>
      <c r="Y134" s="646">
        <f>IF($C134=('1C TSpersonnel'!$A124&amp;" "&amp;'1C TSpersonnel'!$B124),'1C TSpersonnel'!AE124)</f>
        <v>0</v>
      </c>
      <c r="Z134" s="646">
        <f>IF($C134=('1C TSpersonnel'!$A124&amp;" "&amp;'1C TSpersonnel'!$B124),'1C TSpersonnel'!AF124)</f>
        <v>0</v>
      </c>
      <c r="AA134" s="646">
        <f>IF($C134=('1C TSpersonnel'!$A124&amp;" "&amp;'1C TSpersonnel'!$B124),'1C TSpersonnel'!AG124)</f>
        <v>0</v>
      </c>
      <c r="AB134" s="646">
        <f>IF($C134=('1C TSpersonnel'!$A124&amp;" "&amp;'1C TSpersonnel'!$B124),'1C TSpersonnel'!AH124)</f>
        <v>0</v>
      </c>
      <c r="AC134" s="646">
        <f>IF($C134=('1C TSpersonnel'!$A124&amp;" "&amp;'1C TSpersonnel'!$B124),'1C TSpersonnel'!AI124)</f>
        <v>0</v>
      </c>
      <c r="AD134" s="646">
        <f>IF($C134=('1C TSpersonnel'!$A124&amp;" "&amp;'1C TSpersonnel'!$B124),'1C TSpersonnel'!AJ124)</f>
        <v>0</v>
      </c>
      <c r="AE134" s="646">
        <f>IF($C134=('1C TSpersonnel'!$A124&amp;" "&amp;'1C TSpersonnel'!$B124),'1C TSpersonnel'!AK124)</f>
        <v>0</v>
      </c>
      <c r="AF134" s="646">
        <f>IF($C134=('1C TSpersonnel'!$A124&amp;" "&amp;'1C TSpersonnel'!$B124),'1C TSpersonnel'!AL124)</f>
        <v>0</v>
      </c>
      <c r="AG134" s="646">
        <f>IF($C134=('1C TSpersonnel'!$A124&amp;" "&amp;'1C TSpersonnel'!$B124),'1C TSpersonnel'!AM124)</f>
        <v>0</v>
      </c>
      <c r="AH134" s="646">
        <f>IF($C134=('1C TSpersonnel'!$A124&amp;" "&amp;'1C TSpersonnel'!$B124),'1C TSpersonnel'!AN124)</f>
        <v>0</v>
      </c>
      <c r="AI134" s="646">
        <f>IF($C134=('1C TSpersonnel'!$A124&amp;" "&amp;'1C TSpersonnel'!$B124),'1C TSpersonnel'!AO124)</f>
        <v>0</v>
      </c>
      <c r="AJ134" s="646">
        <f>IF($C134=('1C TSpersonnel'!$A124&amp;" "&amp;'1C TSpersonnel'!$B124),'1C TSpersonnel'!AP124)</f>
        <v>0</v>
      </c>
      <c r="AK134" s="646">
        <f t="shared" si="30"/>
        <v>0</v>
      </c>
      <c r="AL134" s="646">
        <f t="shared" si="40"/>
        <v>0</v>
      </c>
      <c r="AM134" s="156">
        <f t="shared" si="27"/>
        <v>0</v>
      </c>
      <c r="AN134" s="251">
        <f t="shared" si="28"/>
        <v>0</v>
      </c>
      <c r="AO134" s="154">
        <f t="shared" ref="AO134:AO155" si="43">AM134+AN134</f>
        <v>0</v>
      </c>
      <c r="AP134" s="254">
        <f t="shared" ref="AP134:AP144" si="44">IF(L134=0,0,AM134-AR134)</f>
        <v>0</v>
      </c>
      <c r="AQ134" s="260">
        <f t="shared" si="41"/>
        <v>0</v>
      </c>
      <c r="AR134" s="257"/>
      <c r="AS134" s="80"/>
      <c r="AT134" s="27"/>
      <c r="AU134" s="267"/>
      <c r="AV134" s="484"/>
      <c r="AW134" s="484"/>
      <c r="AX134" s="484"/>
      <c r="AY134" s="484"/>
      <c r="AZ134" s="484"/>
      <c r="BC134" s="1"/>
    </row>
    <row r="135" spans="1:55" hidden="1">
      <c r="A135" s="159"/>
      <c r="B135" s="168"/>
      <c r="C135" s="22" t="str">
        <f>'1C TSpersonnel'!A125&amp;" "&amp;'1C TSpersonnel'!B125</f>
        <v xml:space="preserve"> </v>
      </c>
      <c r="D135" s="304" t="str">
        <f>IF(E135=0,"",DATEDIF('1C TSpersonnel'!D125,E135,"y"))</f>
        <v/>
      </c>
      <c r="E135" s="71">
        <f>IF(C135&lt;&gt;"",'1C TSpersonnel'!F125,"")</f>
        <v>0</v>
      </c>
      <c r="F135" s="161"/>
      <c r="G135" s="162"/>
      <c r="H135" s="867"/>
      <c r="I135" s="868"/>
      <c r="J135" s="869"/>
      <c r="K135" s="287" t="str">
        <f t="shared" si="29"/>
        <v/>
      </c>
      <c r="L135" s="643">
        <f>IF(AND($K$2="Pôle",C135=('1C TSpersonnel'!A125&amp;" "&amp;'1C TSpersonnel'!B125)),'1C TSpersonnel'!$G125+'1C TSpersonnel'!$H125+'1C TSpersonnel'!$I125+'1C TSpersonnel'!$J125+'1C TSpersonnel'!$N125,'1C TSpersonnel'!$G125+'1C TSpersonnel'!$H125+'1C TSpersonnel'!$I125+'1C TSpersonnel'!$J125+'1C TSpersonnel'!$K125+'1C TSpersonnel'!$L125+'1C TSpersonnel'!$M125+'1C TSpersonnel'!$N125+'1C TSpersonnel'!$O125+'1C TSpersonnel'!$P125+'1C TSpersonnel'!$Q125+'1C TSpersonnel'!$R125)</f>
        <v>0</v>
      </c>
      <c r="M135" s="643">
        <f>IF(AND($K$2="Pôle",C135=('1C TSpersonnel'!A125&amp;" "&amp;'1C TSpersonnel'!B125)),'1C TSpersonnel'!$K125+'1C TSpersonnel'!$L125+'1C TSpersonnel'!$M125,0)</f>
        <v>0</v>
      </c>
      <c r="N135" s="644">
        <f t="shared" ref="N135:N155" si="45">L135+M135</f>
        <v>0</v>
      </c>
      <c r="O135" s="645">
        <f>IF($C135=('1C TSpersonnel'!$A125&amp;" "&amp;'1C TSpersonnel'!$B125),'1C TSpersonnel'!U125)</f>
        <v>0</v>
      </c>
      <c r="P135" s="646">
        <f>IF($C135=('1C TSpersonnel'!$A125&amp;" "&amp;'1C TSpersonnel'!$B125),'1C TSpersonnel'!V125)</f>
        <v>0</v>
      </c>
      <c r="Q135" s="646">
        <f>IF($C135=('1C TSpersonnel'!$A125&amp;" "&amp;'1C TSpersonnel'!$B125),'1C TSpersonnel'!W125)</f>
        <v>0</v>
      </c>
      <c r="R135" s="646">
        <f>IF($C135=('1C TSpersonnel'!$A125&amp;" "&amp;'1C TSpersonnel'!$B125),'1C TSpersonnel'!X125)</f>
        <v>0</v>
      </c>
      <c r="S135" s="646">
        <f>IF($C135=('1C TSpersonnel'!$A125&amp;" "&amp;'1C TSpersonnel'!$B125),'1C TSpersonnel'!Y125)</f>
        <v>0</v>
      </c>
      <c r="T135" s="646">
        <f>IF($C135=('1C TSpersonnel'!$A125&amp;" "&amp;'1C TSpersonnel'!$B125),'1C TSpersonnel'!Z125)</f>
        <v>0</v>
      </c>
      <c r="U135" s="646">
        <f>IF($C135=('1C TSpersonnel'!$A125&amp;" "&amp;'1C TSpersonnel'!$B125),'1C TSpersonnel'!AA125)</f>
        <v>0</v>
      </c>
      <c r="V135" s="646">
        <f>IF($C135=('1C TSpersonnel'!$A125&amp;" "&amp;'1C TSpersonnel'!$B125),'1C TSpersonnel'!AB125)</f>
        <v>0</v>
      </c>
      <c r="W135" s="646">
        <f>IF($C135=('1C TSpersonnel'!$A125&amp;" "&amp;'1C TSpersonnel'!$B125),'1C TSpersonnel'!AC125)</f>
        <v>0</v>
      </c>
      <c r="X135" s="646">
        <f>IF($C135=('1C TSpersonnel'!$A125&amp;" "&amp;'1C TSpersonnel'!$B125),'1C TSpersonnel'!AD125)</f>
        <v>0</v>
      </c>
      <c r="Y135" s="646">
        <f>IF($C135=('1C TSpersonnel'!$A125&amp;" "&amp;'1C TSpersonnel'!$B125),'1C TSpersonnel'!AE125)</f>
        <v>0</v>
      </c>
      <c r="Z135" s="646">
        <f>IF($C135=('1C TSpersonnel'!$A125&amp;" "&amp;'1C TSpersonnel'!$B125),'1C TSpersonnel'!AF125)</f>
        <v>0</v>
      </c>
      <c r="AA135" s="646">
        <f>IF($C135=('1C TSpersonnel'!$A125&amp;" "&amp;'1C TSpersonnel'!$B125),'1C TSpersonnel'!AG125)</f>
        <v>0</v>
      </c>
      <c r="AB135" s="646">
        <f>IF($C135=('1C TSpersonnel'!$A125&amp;" "&amp;'1C TSpersonnel'!$B125),'1C TSpersonnel'!AH125)</f>
        <v>0</v>
      </c>
      <c r="AC135" s="646">
        <f>IF($C135=('1C TSpersonnel'!$A125&amp;" "&amp;'1C TSpersonnel'!$B125),'1C TSpersonnel'!AI125)</f>
        <v>0</v>
      </c>
      <c r="AD135" s="646">
        <f>IF($C135=('1C TSpersonnel'!$A125&amp;" "&amp;'1C TSpersonnel'!$B125),'1C TSpersonnel'!AJ125)</f>
        <v>0</v>
      </c>
      <c r="AE135" s="646">
        <f>IF($C135=('1C TSpersonnel'!$A125&amp;" "&amp;'1C TSpersonnel'!$B125),'1C TSpersonnel'!AK125)</f>
        <v>0</v>
      </c>
      <c r="AF135" s="646">
        <f>IF($C135=('1C TSpersonnel'!$A125&amp;" "&amp;'1C TSpersonnel'!$B125),'1C TSpersonnel'!AL125)</f>
        <v>0</v>
      </c>
      <c r="AG135" s="646">
        <f>IF($C135=('1C TSpersonnel'!$A125&amp;" "&amp;'1C TSpersonnel'!$B125),'1C TSpersonnel'!AM125)</f>
        <v>0</v>
      </c>
      <c r="AH135" s="646">
        <f>IF($C135=('1C TSpersonnel'!$A125&amp;" "&amp;'1C TSpersonnel'!$B125),'1C TSpersonnel'!AN125)</f>
        <v>0</v>
      </c>
      <c r="AI135" s="646">
        <f>IF($C135=('1C TSpersonnel'!$A125&amp;" "&amp;'1C TSpersonnel'!$B125),'1C TSpersonnel'!AO125)</f>
        <v>0</v>
      </c>
      <c r="AJ135" s="646">
        <f>IF($C135=('1C TSpersonnel'!$A125&amp;" "&amp;'1C TSpersonnel'!$B125),'1C TSpersonnel'!AP125)</f>
        <v>0</v>
      </c>
      <c r="AK135" s="646">
        <f t="shared" si="30"/>
        <v>0</v>
      </c>
      <c r="AL135" s="646">
        <f t="shared" si="40"/>
        <v>0</v>
      </c>
      <c r="AM135" s="156">
        <f t="shared" si="27"/>
        <v>0</v>
      </c>
      <c r="AN135" s="251">
        <f t="shared" si="28"/>
        <v>0</v>
      </c>
      <c r="AO135" s="154">
        <f t="shared" si="43"/>
        <v>0</v>
      </c>
      <c r="AP135" s="254">
        <f t="shared" si="44"/>
        <v>0</v>
      </c>
      <c r="AQ135" s="260">
        <f t="shared" si="41"/>
        <v>0</v>
      </c>
      <c r="AR135" s="257"/>
      <c r="AS135" s="80"/>
      <c r="AT135" s="27"/>
      <c r="AU135" s="267"/>
      <c r="AV135" s="484"/>
      <c r="AW135" s="484"/>
      <c r="AX135" s="484"/>
      <c r="AY135" s="484"/>
      <c r="AZ135" s="484"/>
      <c r="BC135" s="1"/>
    </row>
    <row r="136" spans="1:55" hidden="1">
      <c r="A136" s="159"/>
      <c r="B136" s="168"/>
      <c r="C136" s="22" t="str">
        <f>'1C TSpersonnel'!A126&amp;" "&amp;'1C TSpersonnel'!B126</f>
        <v xml:space="preserve"> </v>
      </c>
      <c r="D136" s="304" t="str">
        <f>IF(E136=0,"",DATEDIF('1C TSpersonnel'!D126,E136,"y"))</f>
        <v/>
      </c>
      <c r="E136" s="71">
        <f>IF(C136&lt;&gt;"",'1C TSpersonnel'!F126,"")</f>
        <v>0</v>
      </c>
      <c r="F136" s="161"/>
      <c r="G136" s="162"/>
      <c r="H136" s="867"/>
      <c r="I136" s="868"/>
      <c r="J136" s="869"/>
      <c r="K136" s="287" t="str">
        <f t="shared" si="29"/>
        <v/>
      </c>
      <c r="L136" s="643">
        <f>IF(AND($K$2="Pôle",C136=('1C TSpersonnel'!A126&amp;" "&amp;'1C TSpersonnel'!B126)),'1C TSpersonnel'!$G126+'1C TSpersonnel'!$H126+'1C TSpersonnel'!$I126+'1C TSpersonnel'!$J126+'1C TSpersonnel'!$N126,'1C TSpersonnel'!$G126+'1C TSpersonnel'!$H126+'1C TSpersonnel'!$I126+'1C TSpersonnel'!$J126+'1C TSpersonnel'!$K126+'1C TSpersonnel'!$L126+'1C TSpersonnel'!$M126+'1C TSpersonnel'!$N126+'1C TSpersonnel'!$O126+'1C TSpersonnel'!$P126+'1C TSpersonnel'!$Q126+'1C TSpersonnel'!$R126)</f>
        <v>0</v>
      </c>
      <c r="M136" s="643">
        <f>IF(AND($K$2="Pôle",C136=('1C TSpersonnel'!A126&amp;" "&amp;'1C TSpersonnel'!B126)),'1C TSpersonnel'!$K126+'1C TSpersonnel'!$L126+'1C TSpersonnel'!$M126,0)</f>
        <v>0</v>
      </c>
      <c r="N136" s="644">
        <f t="shared" si="45"/>
        <v>0</v>
      </c>
      <c r="O136" s="645">
        <f>IF($C136=('1C TSpersonnel'!$A126&amp;" "&amp;'1C TSpersonnel'!$B126),'1C TSpersonnel'!U126)</f>
        <v>0</v>
      </c>
      <c r="P136" s="646">
        <f>IF($C136=('1C TSpersonnel'!$A126&amp;" "&amp;'1C TSpersonnel'!$B126),'1C TSpersonnel'!V126)</f>
        <v>0</v>
      </c>
      <c r="Q136" s="646">
        <f>IF($C136=('1C TSpersonnel'!$A126&amp;" "&amp;'1C TSpersonnel'!$B126),'1C TSpersonnel'!W126)</f>
        <v>0</v>
      </c>
      <c r="R136" s="646">
        <f>IF($C136=('1C TSpersonnel'!$A126&amp;" "&amp;'1C TSpersonnel'!$B126),'1C TSpersonnel'!X126)</f>
        <v>0</v>
      </c>
      <c r="S136" s="646">
        <f>IF($C136=('1C TSpersonnel'!$A126&amp;" "&amp;'1C TSpersonnel'!$B126),'1C TSpersonnel'!Y126)</f>
        <v>0</v>
      </c>
      <c r="T136" s="646">
        <f>IF($C136=('1C TSpersonnel'!$A126&amp;" "&amp;'1C TSpersonnel'!$B126),'1C TSpersonnel'!Z126)</f>
        <v>0</v>
      </c>
      <c r="U136" s="646">
        <f>IF($C136=('1C TSpersonnel'!$A126&amp;" "&amp;'1C TSpersonnel'!$B126),'1C TSpersonnel'!AA126)</f>
        <v>0</v>
      </c>
      <c r="V136" s="646">
        <f>IF($C136=('1C TSpersonnel'!$A126&amp;" "&amp;'1C TSpersonnel'!$B126),'1C TSpersonnel'!AB126)</f>
        <v>0</v>
      </c>
      <c r="W136" s="646">
        <f>IF($C136=('1C TSpersonnel'!$A126&amp;" "&amp;'1C TSpersonnel'!$B126),'1C TSpersonnel'!AC126)</f>
        <v>0</v>
      </c>
      <c r="X136" s="646">
        <f>IF($C136=('1C TSpersonnel'!$A126&amp;" "&amp;'1C TSpersonnel'!$B126),'1C TSpersonnel'!AD126)</f>
        <v>0</v>
      </c>
      <c r="Y136" s="646">
        <f>IF($C136=('1C TSpersonnel'!$A126&amp;" "&amp;'1C TSpersonnel'!$B126),'1C TSpersonnel'!AE126)</f>
        <v>0</v>
      </c>
      <c r="Z136" s="646">
        <f>IF($C136=('1C TSpersonnel'!$A126&amp;" "&amp;'1C TSpersonnel'!$B126),'1C TSpersonnel'!AF126)</f>
        <v>0</v>
      </c>
      <c r="AA136" s="646">
        <f>IF($C136=('1C TSpersonnel'!$A126&amp;" "&amp;'1C TSpersonnel'!$B126),'1C TSpersonnel'!AG126)</f>
        <v>0</v>
      </c>
      <c r="AB136" s="646">
        <f>IF($C136=('1C TSpersonnel'!$A126&amp;" "&amp;'1C TSpersonnel'!$B126),'1C TSpersonnel'!AH126)</f>
        <v>0</v>
      </c>
      <c r="AC136" s="646">
        <f>IF($C136=('1C TSpersonnel'!$A126&amp;" "&amp;'1C TSpersonnel'!$B126),'1C TSpersonnel'!AI126)</f>
        <v>0</v>
      </c>
      <c r="AD136" s="646">
        <f>IF($C136=('1C TSpersonnel'!$A126&amp;" "&amp;'1C TSpersonnel'!$B126),'1C TSpersonnel'!AJ126)</f>
        <v>0</v>
      </c>
      <c r="AE136" s="646">
        <f>IF($C136=('1C TSpersonnel'!$A126&amp;" "&amp;'1C TSpersonnel'!$B126),'1C TSpersonnel'!AK126)</f>
        <v>0</v>
      </c>
      <c r="AF136" s="646">
        <f>IF($C136=('1C TSpersonnel'!$A126&amp;" "&amp;'1C TSpersonnel'!$B126),'1C TSpersonnel'!AL126)</f>
        <v>0</v>
      </c>
      <c r="AG136" s="646">
        <f>IF($C136=('1C TSpersonnel'!$A126&amp;" "&amp;'1C TSpersonnel'!$B126),'1C TSpersonnel'!AM126)</f>
        <v>0</v>
      </c>
      <c r="AH136" s="646">
        <f>IF($C136=('1C TSpersonnel'!$A126&amp;" "&amp;'1C TSpersonnel'!$B126),'1C TSpersonnel'!AN126)</f>
        <v>0</v>
      </c>
      <c r="AI136" s="646">
        <f>IF($C136=('1C TSpersonnel'!$A126&amp;" "&amp;'1C TSpersonnel'!$B126),'1C TSpersonnel'!AO126)</f>
        <v>0</v>
      </c>
      <c r="AJ136" s="646">
        <f>IF($C136=('1C TSpersonnel'!$A126&amp;" "&amp;'1C TSpersonnel'!$B126),'1C TSpersonnel'!AP126)</f>
        <v>0</v>
      </c>
      <c r="AK136" s="646">
        <f t="shared" si="30"/>
        <v>0</v>
      </c>
      <c r="AL136" s="646">
        <f t="shared" si="40"/>
        <v>0</v>
      </c>
      <c r="AM136" s="156">
        <f t="shared" si="27"/>
        <v>0</v>
      </c>
      <c r="AN136" s="251">
        <f t="shared" si="28"/>
        <v>0</v>
      </c>
      <c r="AO136" s="154">
        <f t="shared" si="43"/>
        <v>0</v>
      </c>
      <c r="AP136" s="254">
        <f t="shared" si="44"/>
        <v>0</v>
      </c>
      <c r="AQ136" s="260">
        <f t="shared" si="41"/>
        <v>0</v>
      </c>
      <c r="AR136" s="257"/>
      <c r="AS136" s="80"/>
      <c r="AT136" s="27"/>
      <c r="AU136" s="267"/>
      <c r="AV136" s="484"/>
      <c r="AW136" s="484"/>
      <c r="AX136" s="484"/>
      <c r="AY136" s="484"/>
      <c r="AZ136" s="484"/>
    </row>
    <row r="137" spans="1:55" hidden="1">
      <c r="A137" s="159"/>
      <c r="B137" s="168"/>
      <c r="C137" s="22" t="str">
        <f>'1C TSpersonnel'!A127&amp;" "&amp;'1C TSpersonnel'!B127</f>
        <v xml:space="preserve"> </v>
      </c>
      <c r="D137" s="304" t="str">
        <f>IF(E137=0,"",DATEDIF('1C TSpersonnel'!D127,E137,"y"))</f>
        <v/>
      </c>
      <c r="E137" s="71">
        <f>IF(C137&lt;&gt;"",'1C TSpersonnel'!F127,"")</f>
        <v>0</v>
      </c>
      <c r="F137" s="161"/>
      <c r="G137" s="162"/>
      <c r="H137" s="867"/>
      <c r="I137" s="868"/>
      <c r="J137" s="869"/>
      <c r="K137" s="287" t="str">
        <f t="shared" si="29"/>
        <v/>
      </c>
      <c r="L137" s="643">
        <f>IF(AND($K$2="Pôle",C137=('1C TSpersonnel'!A127&amp;" "&amp;'1C TSpersonnel'!B127)),'1C TSpersonnel'!$G127+'1C TSpersonnel'!$H127+'1C TSpersonnel'!$I127+'1C TSpersonnel'!$J127+'1C TSpersonnel'!$N127,'1C TSpersonnel'!$G127+'1C TSpersonnel'!$H127+'1C TSpersonnel'!$I127+'1C TSpersonnel'!$J127+'1C TSpersonnel'!$K127+'1C TSpersonnel'!$L127+'1C TSpersonnel'!$M127+'1C TSpersonnel'!$N127+'1C TSpersonnel'!$O127+'1C TSpersonnel'!$P127+'1C TSpersonnel'!$Q127+'1C TSpersonnel'!$R127)</f>
        <v>0</v>
      </c>
      <c r="M137" s="643">
        <f>IF(AND($K$2="Pôle",C137=('1C TSpersonnel'!A127&amp;" "&amp;'1C TSpersonnel'!B127)),'1C TSpersonnel'!$K127+'1C TSpersonnel'!$L127+'1C TSpersonnel'!$M127,0)</f>
        <v>0</v>
      </c>
      <c r="N137" s="644">
        <f t="shared" si="45"/>
        <v>0</v>
      </c>
      <c r="O137" s="645">
        <f>IF($C137=('1C TSpersonnel'!$A127&amp;" "&amp;'1C TSpersonnel'!$B127),'1C TSpersonnel'!U127)</f>
        <v>0</v>
      </c>
      <c r="P137" s="646">
        <f>IF($C137=('1C TSpersonnel'!$A127&amp;" "&amp;'1C TSpersonnel'!$B127),'1C TSpersonnel'!V127)</f>
        <v>0</v>
      </c>
      <c r="Q137" s="646">
        <f>IF($C137=('1C TSpersonnel'!$A127&amp;" "&amp;'1C TSpersonnel'!$B127),'1C TSpersonnel'!W127)</f>
        <v>0</v>
      </c>
      <c r="R137" s="646">
        <f>IF($C137=('1C TSpersonnel'!$A127&amp;" "&amp;'1C TSpersonnel'!$B127),'1C TSpersonnel'!X127)</f>
        <v>0</v>
      </c>
      <c r="S137" s="646">
        <f>IF($C137=('1C TSpersonnel'!$A127&amp;" "&amp;'1C TSpersonnel'!$B127),'1C TSpersonnel'!Y127)</f>
        <v>0</v>
      </c>
      <c r="T137" s="646">
        <f>IF($C137=('1C TSpersonnel'!$A127&amp;" "&amp;'1C TSpersonnel'!$B127),'1C TSpersonnel'!Z127)</f>
        <v>0</v>
      </c>
      <c r="U137" s="646">
        <f>IF($C137=('1C TSpersonnel'!$A127&amp;" "&amp;'1C TSpersonnel'!$B127),'1C TSpersonnel'!AA127)</f>
        <v>0</v>
      </c>
      <c r="V137" s="646">
        <f>IF($C137=('1C TSpersonnel'!$A127&amp;" "&amp;'1C TSpersonnel'!$B127),'1C TSpersonnel'!AB127)</f>
        <v>0</v>
      </c>
      <c r="W137" s="646">
        <f>IF($C137=('1C TSpersonnel'!$A127&amp;" "&amp;'1C TSpersonnel'!$B127),'1C TSpersonnel'!AC127)</f>
        <v>0</v>
      </c>
      <c r="X137" s="646">
        <f>IF($C137=('1C TSpersonnel'!$A127&amp;" "&amp;'1C TSpersonnel'!$B127),'1C TSpersonnel'!AD127)</f>
        <v>0</v>
      </c>
      <c r="Y137" s="646">
        <f>IF($C137=('1C TSpersonnel'!$A127&amp;" "&amp;'1C TSpersonnel'!$B127),'1C TSpersonnel'!AE127)</f>
        <v>0</v>
      </c>
      <c r="Z137" s="646">
        <f>IF($C137=('1C TSpersonnel'!$A127&amp;" "&amp;'1C TSpersonnel'!$B127),'1C TSpersonnel'!AF127)</f>
        <v>0</v>
      </c>
      <c r="AA137" s="646">
        <f>IF($C137=('1C TSpersonnel'!$A127&amp;" "&amp;'1C TSpersonnel'!$B127),'1C TSpersonnel'!AG127)</f>
        <v>0</v>
      </c>
      <c r="AB137" s="646">
        <f>IF($C137=('1C TSpersonnel'!$A127&amp;" "&amp;'1C TSpersonnel'!$B127),'1C TSpersonnel'!AH127)</f>
        <v>0</v>
      </c>
      <c r="AC137" s="646">
        <f>IF($C137=('1C TSpersonnel'!$A127&amp;" "&amp;'1C TSpersonnel'!$B127),'1C TSpersonnel'!AI127)</f>
        <v>0</v>
      </c>
      <c r="AD137" s="646">
        <f>IF($C137=('1C TSpersonnel'!$A127&amp;" "&amp;'1C TSpersonnel'!$B127),'1C TSpersonnel'!AJ127)</f>
        <v>0</v>
      </c>
      <c r="AE137" s="646">
        <f>IF($C137=('1C TSpersonnel'!$A127&amp;" "&amp;'1C TSpersonnel'!$B127),'1C TSpersonnel'!AK127)</f>
        <v>0</v>
      </c>
      <c r="AF137" s="646">
        <f>IF($C137=('1C TSpersonnel'!$A127&amp;" "&amp;'1C TSpersonnel'!$B127),'1C TSpersonnel'!AL127)</f>
        <v>0</v>
      </c>
      <c r="AG137" s="646">
        <f>IF($C137=('1C TSpersonnel'!$A127&amp;" "&amp;'1C TSpersonnel'!$B127),'1C TSpersonnel'!AM127)</f>
        <v>0</v>
      </c>
      <c r="AH137" s="646">
        <f>IF($C137=('1C TSpersonnel'!$A127&amp;" "&amp;'1C TSpersonnel'!$B127),'1C TSpersonnel'!AN127)</f>
        <v>0</v>
      </c>
      <c r="AI137" s="646">
        <f>IF($C137=('1C TSpersonnel'!$A127&amp;" "&amp;'1C TSpersonnel'!$B127),'1C TSpersonnel'!AO127)</f>
        <v>0</v>
      </c>
      <c r="AJ137" s="646">
        <f>IF($C137=('1C TSpersonnel'!$A127&amp;" "&amp;'1C TSpersonnel'!$B127),'1C TSpersonnel'!AP127)</f>
        <v>0</v>
      </c>
      <c r="AK137" s="646">
        <f t="shared" si="30"/>
        <v>0</v>
      </c>
      <c r="AL137" s="646">
        <f t="shared" si="40"/>
        <v>0</v>
      </c>
      <c r="AM137" s="156">
        <f t="shared" si="27"/>
        <v>0</v>
      </c>
      <c r="AN137" s="251">
        <f t="shared" si="28"/>
        <v>0</v>
      </c>
      <c r="AO137" s="154">
        <f t="shared" si="43"/>
        <v>0</v>
      </c>
      <c r="AP137" s="254">
        <f t="shared" si="44"/>
        <v>0</v>
      </c>
      <c r="AQ137" s="260">
        <f t="shared" si="41"/>
        <v>0</v>
      </c>
      <c r="AR137" s="257"/>
      <c r="AS137" s="80"/>
      <c r="AT137" s="27"/>
      <c r="AU137" s="267"/>
      <c r="AV137" s="484"/>
      <c r="AW137" s="484"/>
      <c r="AX137" s="484"/>
      <c r="AY137" s="484"/>
      <c r="AZ137" s="484"/>
    </row>
    <row r="138" spans="1:55" hidden="1">
      <c r="A138" s="159"/>
      <c r="B138" s="168"/>
      <c r="C138" s="22" t="str">
        <f>'1C TSpersonnel'!A128&amp;" "&amp;'1C TSpersonnel'!B128</f>
        <v xml:space="preserve"> </v>
      </c>
      <c r="D138" s="304" t="str">
        <f>IF(E138=0,"",DATEDIF('1C TSpersonnel'!D128,E138,"y"))</f>
        <v/>
      </c>
      <c r="E138" s="71">
        <f>IF(C138&lt;&gt;"",'1C TSpersonnel'!F128,"")</f>
        <v>0</v>
      </c>
      <c r="F138" s="161"/>
      <c r="G138" s="162"/>
      <c r="H138" s="867"/>
      <c r="I138" s="868"/>
      <c r="J138" s="869"/>
      <c r="K138" s="287" t="str">
        <f t="shared" si="29"/>
        <v/>
      </c>
      <c r="L138" s="643">
        <f>IF(AND($K$2="Pôle",C138=('1C TSpersonnel'!A128&amp;" "&amp;'1C TSpersonnel'!B128)),'1C TSpersonnel'!$G128+'1C TSpersonnel'!$H128+'1C TSpersonnel'!$I128+'1C TSpersonnel'!$J128+'1C TSpersonnel'!$N128,'1C TSpersonnel'!$G128+'1C TSpersonnel'!$H128+'1C TSpersonnel'!$I128+'1C TSpersonnel'!$J128+'1C TSpersonnel'!$K128+'1C TSpersonnel'!$L128+'1C TSpersonnel'!$M128+'1C TSpersonnel'!$N128+'1C TSpersonnel'!$O128+'1C TSpersonnel'!$P128+'1C TSpersonnel'!$Q128+'1C TSpersonnel'!$R128)</f>
        <v>0</v>
      </c>
      <c r="M138" s="643">
        <f>IF(AND($K$2="Pôle",C138=('1C TSpersonnel'!A128&amp;" "&amp;'1C TSpersonnel'!B128)),'1C TSpersonnel'!$K128+'1C TSpersonnel'!$L128+'1C TSpersonnel'!$M128,0)</f>
        <v>0</v>
      </c>
      <c r="N138" s="644">
        <f t="shared" si="45"/>
        <v>0</v>
      </c>
      <c r="O138" s="645">
        <f>IF($C138=('1C TSpersonnel'!$A128&amp;" "&amp;'1C TSpersonnel'!$B128),'1C TSpersonnel'!U128)</f>
        <v>0</v>
      </c>
      <c r="P138" s="646">
        <f>IF($C138=('1C TSpersonnel'!$A128&amp;" "&amp;'1C TSpersonnel'!$B128),'1C TSpersonnel'!V128)</f>
        <v>0</v>
      </c>
      <c r="Q138" s="646">
        <f>IF($C138=('1C TSpersonnel'!$A128&amp;" "&amp;'1C TSpersonnel'!$B128),'1C TSpersonnel'!W128)</f>
        <v>0</v>
      </c>
      <c r="R138" s="646">
        <f>IF($C138=('1C TSpersonnel'!$A128&amp;" "&amp;'1C TSpersonnel'!$B128),'1C TSpersonnel'!X128)</f>
        <v>0</v>
      </c>
      <c r="S138" s="646">
        <f>IF($C138=('1C TSpersonnel'!$A128&amp;" "&amp;'1C TSpersonnel'!$B128),'1C TSpersonnel'!Y128)</f>
        <v>0</v>
      </c>
      <c r="T138" s="646">
        <f>IF($C138=('1C TSpersonnel'!$A128&amp;" "&amp;'1C TSpersonnel'!$B128),'1C TSpersonnel'!Z128)</f>
        <v>0</v>
      </c>
      <c r="U138" s="646">
        <f>IF($C138=('1C TSpersonnel'!$A128&amp;" "&amp;'1C TSpersonnel'!$B128),'1C TSpersonnel'!AA128)</f>
        <v>0</v>
      </c>
      <c r="V138" s="646">
        <f>IF($C138=('1C TSpersonnel'!$A128&amp;" "&amp;'1C TSpersonnel'!$B128),'1C TSpersonnel'!AB128)</f>
        <v>0</v>
      </c>
      <c r="W138" s="646">
        <f>IF($C138=('1C TSpersonnel'!$A128&amp;" "&amp;'1C TSpersonnel'!$B128),'1C TSpersonnel'!AC128)</f>
        <v>0</v>
      </c>
      <c r="X138" s="646">
        <f>IF($C138=('1C TSpersonnel'!$A128&amp;" "&amp;'1C TSpersonnel'!$B128),'1C TSpersonnel'!AD128)</f>
        <v>0</v>
      </c>
      <c r="Y138" s="646">
        <f>IF($C138=('1C TSpersonnel'!$A128&amp;" "&amp;'1C TSpersonnel'!$B128),'1C TSpersonnel'!AE128)</f>
        <v>0</v>
      </c>
      <c r="Z138" s="646">
        <f>IF($C138=('1C TSpersonnel'!$A128&amp;" "&amp;'1C TSpersonnel'!$B128),'1C TSpersonnel'!AF128)</f>
        <v>0</v>
      </c>
      <c r="AA138" s="646">
        <f>IF($C138=('1C TSpersonnel'!$A128&amp;" "&amp;'1C TSpersonnel'!$B128),'1C TSpersonnel'!AG128)</f>
        <v>0</v>
      </c>
      <c r="AB138" s="646">
        <f>IF($C138=('1C TSpersonnel'!$A128&amp;" "&amp;'1C TSpersonnel'!$B128),'1C TSpersonnel'!AH128)</f>
        <v>0</v>
      </c>
      <c r="AC138" s="646">
        <f>IF($C138=('1C TSpersonnel'!$A128&amp;" "&amp;'1C TSpersonnel'!$B128),'1C TSpersonnel'!AI128)</f>
        <v>0</v>
      </c>
      <c r="AD138" s="646">
        <f>IF($C138=('1C TSpersonnel'!$A128&amp;" "&amp;'1C TSpersonnel'!$B128),'1C TSpersonnel'!AJ128)</f>
        <v>0</v>
      </c>
      <c r="AE138" s="646">
        <f>IF($C138=('1C TSpersonnel'!$A128&amp;" "&amp;'1C TSpersonnel'!$B128),'1C TSpersonnel'!AK128)</f>
        <v>0</v>
      </c>
      <c r="AF138" s="646">
        <f>IF($C138=('1C TSpersonnel'!$A128&amp;" "&amp;'1C TSpersonnel'!$B128),'1C TSpersonnel'!AL128)</f>
        <v>0</v>
      </c>
      <c r="AG138" s="646">
        <f>IF($C138=('1C TSpersonnel'!$A128&amp;" "&amp;'1C TSpersonnel'!$B128),'1C TSpersonnel'!AM128)</f>
        <v>0</v>
      </c>
      <c r="AH138" s="646">
        <f>IF($C138=('1C TSpersonnel'!$A128&amp;" "&amp;'1C TSpersonnel'!$B128),'1C TSpersonnel'!AN128)</f>
        <v>0</v>
      </c>
      <c r="AI138" s="646">
        <f>IF($C138=('1C TSpersonnel'!$A128&amp;" "&amp;'1C TSpersonnel'!$B128),'1C TSpersonnel'!AO128)</f>
        <v>0</v>
      </c>
      <c r="AJ138" s="646">
        <f>IF($C138=('1C TSpersonnel'!$A128&amp;" "&amp;'1C TSpersonnel'!$B128),'1C TSpersonnel'!AP128)</f>
        <v>0</v>
      </c>
      <c r="AK138" s="646">
        <f t="shared" si="30"/>
        <v>0</v>
      </c>
      <c r="AL138" s="646">
        <f t="shared" si="40"/>
        <v>0</v>
      </c>
      <c r="AM138" s="156">
        <f t="shared" si="27"/>
        <v>0</v>
      </c>
      <c r="AN138" s="251">
        <f t="shared" si="28"/>
        <v>0</v>
      </c>
      <c r="AO138" s="154">
        <f t="shared" si="43"/>
        <v>0</v>
      </c>
      <c r="AP138" s="254">
        <f t="shared" si="44"/>
        <v>0</v>
      </c>
      <c r="AQ138" s="260">
        <f t="shared" si="41"/>
        <v>0</v>
      </c>
      <c r="AR138" s="257"/>
      <c r="AS138" s="80"/>
      <c r="AT138" s="27"/>
      <c r="AU138" s="267"/>
      <c r="AV138" s="484"/>
      <c r="AW138" s="484"/>
      <c r="AX138" s="484"/>
      <c r="AY138" s="484"/>
      <c r="AZ138" s="484"/>
    </row>
    <row r="139" spans="1:55" hidden="1">
      <c r="A139" s="159"/>
      <c r="B139" s="168"/>
      <c r="C139" s="22" t="str">
        <f>'1C TSpersonnel'!A129&amp;" "&amp;'1C TSpersonnel'!B129</f>
        <v xml:space="preserve"> </v>
      </c>
      <c r="D139" s="304" t="str">
        <f>IF(E139=0,"",DATEDIF('1C TSpersonnel'!D129,E139,"y"))</f>
        <v/>
      </c>
      <c r="E139" s="71">
        <f>IF(C139&lt;&gt;"",'1C TSpersonnel'!F129,"")</f>
        <v>0</v>
      </c>
      <c r="F139" s="161"/>
      <c r="G139" s="162"/>
      <c r="H139" s="867"/>
      <c r="I139" s="868"/>
      <c r="J139" s="869"/>
      <c r="K139" s="287" t="str">
        <f t="shared" si="29"/>
        <v/>
      </c>
      <c r="L139" s="643">
        <f>IF(AND($K$2="Pôle",C139=('1C TSpersonnel'!A129&amp;" "&amp;'1C TSpersonnel'!B129)),'1C TSpersonnel'!$G129+'1C TSpersonnel'!$H129+'1C TSpersonnel'!$I129+'1C TSpersonnel'!$J129+'1C TSpersonnel'!$N129,'1C TSpersonnel'!$G129+'1C TSpersonnel'!$H129+'1C TSpersonnel'!$I129+'1C TSpersonnel'!$J129+'1C TSpersonnel'!$K129+'1C TSpersonnel'!$L129+'1C TSpersonnel'!$M129+'1C TSpersonnel'!$N129+'1C TSpersonnel'!$O129+'1C TSpersonnel'!$P129+'1C TSpersonnel'!$Q129+'1C TSpersonnel'!$R129)</f>
        <v>0</v>
      </c>
      <c r="M139" s="643">
        <f>IF(AND($K$2="Pôle",C139=('1C TSpersonnel'!A129&amp;" "&amp;'1C TSpersonnel'!B129)),'1C TSpersonnel'!$K129+'1C TSpersonnel'!$L129+'1C TSpersonnel'!$M129,0)</f>
        <v>0</v>
      </c>
      <c r="N139" s="644">
        <f t="shared" si="45"/>
        <v>0</v>
      </c>
      <c r="O139" s="645">
        <f>IF($C139=('1C TSpersonnel'!$A129&amp;" "&amp;'1C TSpersonnel'!$B129),'1C TSpersonnel'!U129)</f>
        <v>0</v>
      </c>
      <c r="P139" s="646">
        <f>IF($C139=('1C TSpersonnel'!$A129&amp;" "&amp;'1C TSpersonnel'!$B129),'1C TSpersonnel'!V129)</f>
        <v>0</v>
      </c>
      <c r="Q139" s="646">
        <f>IF($C139=('1C TSpersonnel'!$A129&amp;" "&amp;'1C TSpersonnel'!$B129),'1C TSpersonnel'!W129)</f>
        <v>0</v>
      </c>
      <c r="R139" s="646">
        <f>IF($C139=('1C TSpersonnel'!$A129&amp;" "&amp;'1C TSpersonnel'!$B129),'1C TSpersonnel'!X129)</f>
        <v>0</v>
      </c>
      <c r="S139" s="646">
        <f>IF($C139=('1C TSpersonnel'!$A129&amp;" "&amp;'1C TSpersonnel'!$B129),'1C TSpersonnel'!Y129)</f>
        <v>0</v>
      </c>
      <c r="T139" s="646">
        <f>IF($C139=('1C TSpersonnel'!$A129&amp;" "&amp;'1C TSpersonnel'!$B129),'1C TSpersonnel'!Z129)</f>
        <v>0</v>
      </c>
      <c r="U139" s="646">
        <f>IF($C139=('1C TSpersonnel'!$A129&amp;" "&amp;'1C TSpersonnel'!$B129),'1C TSpersonnel'!AA129)</f>
        <v>0</v>
      </c>
      <c r="V139" s="646">
        <f>IF($C139=('1C TSpersonnel'!$A129&amp;" "&amp;'1C TSpersonnel'!$B129),'1C TSpersonnel'!AB129)</f>
        <v>0</v>
      </c>
      <c r="W139" s="646">
        <f>IF($C139=('1C TSpersonnel'!$A129&amp;" "&amp;'1C TSpersonnel'!$B129),'1C TSpersonnel'!AC129)</f>
        <v>0</v>
      </c>
      <c r="X139" s="646">
        <f>IF($C139=('1C TSpersonnel'!$A129&amp;" "&amp;'1C TSpersonnel'!$B129),'1C TSpersonnel'!AD129)</f>
        <v>0</v>
      </c>
      <c r="Y139" s="646">
        <f>IF($C139=('1C TSpersonnel'!$A129&amp;" "&amp;'1C TSpersonnel'!$B129),'1C TSpersonnel'!AE129)</f>
        <v>0</v>
      </c>
      <c r="Z139" s="646">
        <f>IF($C139=('1C TSpersonnel'!$A129&amp;" "&amp;'1C TSpersonnel'!$B129),'1C TSpersonnel'!AF129)</f>
        <v>0</v>
      </c>
      <c r="AA139" s="646">
        <f>IF($C139=('1C TSpersonnel'!$A129&amp;" "&amp;'1C TSpersonnel'!$B129),'1C TSpersonnel'!AG129)</f>
        <v>0</v>
      </c>
      <c r="AB139" s="646">
        <f>IF($C139=('1C TSpersonnel'!$A129&amp;" "&amp;'1C TSpersonnel'!$B129),'1C TSpersonnel'!AH129)</f>
        <v>0</v>
      </c>
      <c r="AC139" s="646">
        <f>IF($C139=('1C TSpersonnel'!$A129&amp;" "&amp;'1C TSpersonnel'!$B129),'1C TSpersonnel'!AI129)</f>
        <v>0</v>
      </c>
      <c r="AD139" s="646">
        <f>IF($C139=('1C TSpersonnel'!$A129&amp;" "&amp;'1C TSpersonnel'!$B129),'1C TSpersonnel'!AJ129)</f>
        <v>0</v>
      </c>
      <c r="AE139" s="646">
        <f>IF($C139=('1C TSpersonnel'!$A129&amp;" "&amp;'1C TSpersonnel'!$B129),'1C TSpersonnel'!AK129)</f>
        <v>0</v>
      </c>
      <c r="AF139" s="646">
        <f>IF($C139=('1C TSpersonnel'!$A129&amp;" "&amp;'1C TSpersonnel'!$B129),'1C TSpersonnel'!AL129)</f>
        <v>0</v>
      </c>
      <c r="AG139" s="646">
        <f>IF($C139=('1C TSpersonnel'!$A129&amp;" "&amp;'1C TSpersonnel'!$B129),'1C TSpersonnel'!AM129)</f>
        <v>0</v>
      </c>
      <c r="AH139" s="646">
        <f>IF($C139=('1C TSpersonnel'!$A129&amp;" "&amp;'1C TSpersonnel'!$B129),'1C TSpersonnel'!AN129)</f>
        <v>0</v>
      </c>
      <c r="AI139" s="646">
        <f>IF($C139=('1C TSpersonnel'!$A129&amp;" "&amp;'1C TSpersonnel'!$B129),'1C TSpersonnel'!AO129)</f>
        <v>0</v>
      </c>
      <c r="AJ139" s="646">
        <f>IF($C139=('1C TSpersonnel'!$A129&amp;" "&amp;'1C TSpersonnel'!$B129),'1C TSpersonnel'!AP129)</f>
        <v>0</v>
      </c>
      <c r="AK139" s="646">
        <f t="shared" si="30"/>
        <v>0</v>
      </c>
      <c r="AL139" s="646">
        <f t="shared" si="40"/>
        <v>0</v>
      </c>
      <c r="AM139" s="156">
        <f t="shared" si="27"/>
        <v>0</v>
      </c>
      <c r="AN139" s="251">
        <f t="shared" si="28"/>
        <v>0</v>
      </c>
      <c r="AO139" s="154">
        <f t="shared" si="43"/>
        <v>0</v>
      </c>
      <c r="AP139" s="254">
        <f t="shared" si="44"/>
        <v>0</v>
      </c>
      <c r="AQ139" s="260">
        <f t="shared" si="41"/>
        <v>0</v>
      </c>
      <c r="AR139" s="257"/>
      <c r="AS139" s="80"/>
      <c r="AT139" s="27"/>
      <c r="AU139" s="267"/>
      <c r="AV139" s="484"/>
      <c r="AW139" s="484"/>
      <c r="AX139" s="484"/>
      <c r="AY139" s="484"/>
      <c r="AZ139" s="484"/>
    </row>
    <row r="140" spans="1:55" hidden="1">
      <c r="A140" s="159"/>
      <c r="B140" s="168"/>
      <c r="C140" s="22" t="str">
        <f>'1C TSpersonnel'!A130&amp;" "&amp;'1C TSpersonnel'!B130</f>
        <v xml:space="preserve"> </v>
      </c>
      <c r="D140" s="304" t="str">
        <f>IF(E140=0,"",DATEDIF('1C TSpersonnel'!D130,E140,"y"))</f>
        <v/>
      </c>
      <c r="E140" s="71">
        <f>IF(C140&lt;&gt;"",'1C TSpersonnel'!F130,"")</f>
        <v>0</v>
      </c>
      <c r="F140" s="161"/>
      <c r="G140" s="162"/>
      <c r="H140" s="867"/>
      <c r="I140" s="868"/>
      <c r="J140" s="869"/>
      <c r="K140" s="287" t="str">
        <f t="shared" si="29"/>
        <v/>
      </c>
      <c r="L140" s="643">
        <f>IF(AND($K$2="Pôle",C140=('1C TSpersonnel'!A130&amp;" "&amp;'1C TSpersonnel'!B130)),'1C TSpersonnel'!$G130+'1C TSpersonnel'!$H130+'1C TSpersonnel'!$I130+'1C TSpersonnel'!$J130+'1C TSpersonnel'!$N130,'1C TSpersonnel'!$G130+'1C TSpersonnel'!$H130+'1C TSpersonnel'!$I130+'1C TSpersonnel'!$J130+'1C TSpersonnel'!$K130+'1C TSpersonnel'!$L130+'1C TSpersonnel'!$M130+'1C TSpersonnel'!$N130+'1C TSpersonnel'!$O130+'1C TSpersonnel'!$P130+'1C TSpersonnel'!$Q130+'1C TSpersonnel'!$R130)</f>
        <v>0</v>
      </c>
      <c r="M140" s="643">
        <f>IF(AND($K$2="Pôle",C140=('1C TSpersonnel'!A130&amp;" "&amp;'1C TSpersonnel'!B130)),'1C TSpersonnel'!$K130+'1C TSpersonnel'!$L130+'1C TSpersonnel'!$M130,0)</f>
        <v>0</v>
      </c>
      <c r="N140" s="644">
        <f t="shared" si="45"/>
        <v>0</v>
      </c>
      <c r="O140" s="645">
        <f>IF($C140=('1C TSpersonnel'!$A130&amp;" "&amp;'1C TSpersonnel'!$B130),'1C TSpersonnel'!U130)</f>
        <v>0</v>
      </c>
      <c r="P140" s="646">
        <f>IF($C140=('1C TSpersonnel'!$A130&amp;" "&amp;'1C TSpersonnel'!$B130),'1C TSpersonnel'!V130)</f>
        <v>0</v>
      </c>
      <c r="Q140" s="646">
        <f>IF($C140=('1C TSpersonnel'!$A130&amp;" "&amp;'1C TSpersonnel'!$B130),'1C TSpersonnel'!W130)</f>
        <v>0</v>
      </c>
      <c r="R140" s="646">
        <f>IF($C140=('1C TSpersonnel'!$A130&amp;" "&amp;'1C TSpersonnel'!$B130),'1C TSpersonnel'!X130)</f>
        <v>0</v>
      </c>
      <c r="S140" s="646">
        <f>IF($C140=('1C TSpersonnel'!$A130&amp;" "&amp;'1C TSpersonnel'!$B130),'1C TSpersonnel'!Y130)</f>
        <v>0</v>
      </c>
      <c r="T140" s="646">
        <f>IF($C140=('1C TSpersonnel'!$A130&amp;" "&amp;'1C TSpersonnel'!$B130),'1C TSpersonnel'!Z130)</f>
        <v>0</v>
      </c>
      <c r="U140" s="646">
        <f>IF($C140=('1C TSpersonnel'!$A130&amp;" "&amp;'1C TSpersonnel'!$B130),'1C TSpersonnel'!AA130)</f>
        <v>0</v>
      </c>
      <c r="V140" s="646">
        <f>IF($C140=('1C TSpersonnel'!$A130&amp;" "&amp;'1C TSpersonnel'!$B130),'1C TSpersonnel'!AB130)</f>
        <v>0</v>
      </c>
      <c r="W140" s="646">
        <f>IF($C140=('1C TSpersonnel'!$A130&amp;" "&amp;'1C TSpersonnel'!$B130),'1C TSpersonnel'!AC130)</f>
        <v>0</v>
      </c>
      <c r="X140" s="646">
        <f>IF($C140=('1C TSpersonnel'!$A130&amp;" "&amp;'1C TSpersonnel'!$B130),'1C TSpersonnel'!AD130)</f>
        <v>0</v>
      </c>
      <c r="Y140" s="646">
        <f>IF($C140=('1C TSpersonnel'!$A130&amp;" "&amp;'1C TSpersonnel'!$B130),'1C TSpersonnel'!AE130)</f>
        <v>0</v>
      </c>
      <c r="Z140" s="646">
        <f>IF($C140=('1C TSpersonnel'!$A130&amp;" "&amp;'1C TSpersonnel'!$B130),'1C TSpersonnel'!AF130)</f>
        <v>0</v>
      </c>
      <c r="AA140" s="646">
        <f>IF($C140=('1C TSpersonnel'!$A130&amp;" "&amp;'1C TSpersonnel'!$B130),'1C TSpersonnel'!AG130)</f>
        <v>0</v>
      </c>
      <c r="AB140" s="646">
        <f>IF($C140=('1C TSpersonnel'!$A130&amp;" "&amp;'1C TSpersonnel'!$B130),'1C TSpersonnel'!AH130)</f>
        <v>0</v>
      </c>
      <c r="AC140" s="646">
        <f>IF($C140=('1C TSpersonnel'!$A130&amp;" "&amp;'1C TSpersonnel'!$B130),'1C TSpersonnel'!AI130)</f>
        <v>0</v>
      </c>
      <c r="AD140" s="646">
        <f>IF($C140=('1C TSpersonnel'!$A130&amp;" "&amp;'1C TSpersonnel'!$B130),'1C TSpersonnel'!AJ130)</f>
        <v>0</v>
      </c>
      <c r="AE140" s="646">
        <f>IF($C140=('1C TSpersonnel'!$A130&amp;" "&amp;'1C TSpersonnel'!$B130),'1C TSpersonnel'!AK130)</f>
        <v>0</v>
      </c>
      <c r="AF140" s="646">
        <f>IF($C140=('1C TSpersonnel'!$A130&amp;" "&amp;'1C TSpersonnel'!$B130),'1C TSpersonnel'!AL130)</f>
        <v>0</v>
      </c>
      <c r="AG140" s="646">
        <f>IF($C140=('1C TSpersonnel'!$A130&amp;" "&amp;'1C TSpersonnel'!$B130),'1C TSpersonnel'!AM130)</f>
        <v>0</v>
      </c>
      <c r="AH140" s="646">
        <f>IF($C140=('1C TSpersonnel'!$A130&amp;" "&amp;'1C TSpersonnel'!$B130),'1C TSpersonnel'!AN130)</f>
        <v>0</v>
      </c>
      <c r="AI140" s="646">
        <f>IF($C140=('1C TSpersonnel'!$A130&amp;" "&amp;'1C TSpersonnel'!$B130),'1C TSpersonnel'!AO130)</f>
        <v>0</v>
      </c>
      <c r="AJ140" s="646">
        <f>IF($C140=('1C TSpersonnel'!$A130&amp;" "&amp;'1C TSpersonnel'!$B130),'1C TSpersonnel'!AP130)</f>
        <v>0</v>
      </c>
      <c r="AK140" s="646">
        <f t="shared" si="30"/>
        <v>0</v>
      </c>
      <c r="AL140" s="646">
        <f t="shared" si="40"/>
        <v>0</v>
      </c>
      <c r="AM140" s="156">
        <f t="shared" si="27"/>
        <v>0</v>
      </c>
      <c r="AN140" s="251">
        <f t="shared" si="28"/>
        <v>0</v>
      </c>
      <c r="AO140" s="154">
        <f t="shared" si="43"/>
        <v>0</v>
      </c>
      <c r="AP140" s="254">
        <f t="shared" si="44"/>
        <v>0</v>
      </c>
      <c r="AQ140" s="260">
        <f t="shared" si="41"/>
        <v>0</v>
      </c>
      <c r="AR140" s="257"/>
      <c r="AS140" s="80"/>
      <c r="AT140" s="27"/>
      <c r="AU140" s="267"/>
      <c r="AV140" s="484"/>
      <c r="AW140" s="484"/>
      <c r="AX140" s="484"/>
      <c r="AY140" s="484"/>
      <c r="AZ140" s="484"/>
    </row>
    <row r="141" spans="1:55" hidden="1">
      <c r="A141" s="159"/>
      <c r="B141" s="168"/>
      <c r="C141" s="22" t="str">
        <f>'1C TSpersonnel'!A131&amp;" "&amp;'1C TSpersonnel'!B131</f>
        <v xml:space="preserve"> </v>
      </c>
      <c r="D141" s="304" t="str">
        <f>IF(E141=0,"",DATEDIF('1C TSpersonnel'!D131,E141,"y"))</f>
        <v/>
      </c>
      <c r="E141" s="71">
        <f>IF(C141&lt;&gt;"",'1C TSpersonnel'!F131,"")</f>
        <v>0</v>
      </c>
      <c r="F141" s="161"/>
      <c r="G141" s="162"/>
      <c r="H141" s="867"/>
      <c r="I141" s="868"/>
      <c r="J141" s="869"/>
      <c r="K141" s="287" t="str">
        <f t="shared" si="29"/>
        <v/>
      </c>
      <c r="L141" s="643">
        <f>IF(AND($K$2="Pôle",C141=('1C TSpersonnel'!A131&amp;" "&amp;'1C TSpersonnel'!B131)),'1C TSpersonnel'!$G131+'1C TSpersonnel'!$H131+'1C TSpersonnel'!$I131+'1C TSpersonnel'!$J131+'1C TSpersonnel'!$N131,'1C TSpersonnel'!$G131+'1C TSpersonnel'!$H131+'1C TSpersonnel'!$I131+'1C TSpersonnel'!$J131+'1C TSpersonnel'!$K131+'1C TSpersonnel'!$L131+'1C TSpersonnel'!$M131+'1C TSpersonnel'!$N131+'1C TSpersonnel'!$O131+'1C TSpersonnel'!$P131+'1C TSpersonnel'!$Q131+'1C TSpersonnel'!$R131)</f>
        <v>0</v>
      </c>
      <c r="M141" s="643">
        <f>IF(AND($K$2="Pôle",C141=('1C TSpersonnel'!A131&amp;" "&amp;'1C TSpersonnel'!B131)),'1C TSpersonnel'!$K131+'1C TSpersonnel'!$L131+'1C TSpersonnel'!$M131,0)</f>
        <v>0</v>
      </c>
      <c r="N141" s="644">
        <f t="shared" si="45"/>
        <v>0</v>
      </c>
      <c r="O141" s="645">
        <f>IF($C141=('1C TSpersonnel'!$A131&amp;" "&amp;'1C TSpersonnel'!$B131),'1C TSpersonnel'!U131)</f>
        <v>0</v>
      </c>
      <c r="P141" s="646">
        <f>IF($C141=('1C TSpersonnel'!$A131&amp;" "&amp;'1C TSpersonnel'!$B131),'1C TSpersonnel'!V131)</f>
        <v>0</v>
      </c>
      <c r="Q141" s="646">
        <f>IF($C141=('1C TSpersonnel'!$A131&amp;" "&amp;'1C TSpersonnel'!$B131),'1C TSpersonnel'!W131)</f>
        <v>0</v>
      </c>
      <c r="R141" s="646">
        <f>IF($C141=('1C TSpersonnel'!$A131&amp;" "&amp;'1C TSpersonnel'!$B131),'1C TSpersonnel'!X131)</f>
        <v>0</v>
      </c>
      <c r="S141" s="646">
        <f>IF($C141=('1C TSpersonnel'!$A131&amp;" "&amp;'1C TSpersonnel'!$B131),'1C TSpersonnel'!Y131)</f>
        <v>0</v>
      </c>
      <c r="T141" s="646">
        <f>IF($C141=('1C TSpersonnel'!$A131&amp;" "&amp;'1C TSpersonnel'!$B131),'1C TSpersonnel'!Z131)</f>
        <v>0</v>
      </c>
      <c r="U141" s="646">
        <f>IF($C141=('1C TSpersonnel'!$A131&amp;" "&amp;'1C TSpersonnel'!$B131),'1C TSpersonnel'!AA131)</f>
        <v>0</v>
      </c>
      <c r="V141" s="646">
        <f>IF($C141=('1C TSpersonnel'!$A131&amp;" "&amp;'1C TSpersonnel'!$B131),'1C TSpersonnel'!AB131)</f>
        <v>0</v>
      </c>
      <c r="W141" s="646">
        <f>IF($C141=('1C TSpersonnel'!$A131&amp;" "&amp;'1C TSpersonnel'!$B131),'1C TSpersonnel'!AC131)</f>
        <v>0</v>
      </c>
      <c r="X141" s="646">
        <f>IF($C141=('1C TSpersonnel'!$A131&amp;" "&amp;'1C TSpersonnel'!$B131),'1C TSpersonnel'!AD131)</f>
        <v>0</v>
      </c>
      <c r="Y141" s="646">
        <f>IF($C141=('1C TSpersonnel'!$A131&amp;" "&amp;'1C TSpersonnel'!$B131),'1C TSpersonnel'!AE131)</f>
        <v>0</v>
      </c>
      <c r="Z141" s="646">
        <f>IF($C141=('1C TSpersonnel'!$A131&amp;" "&amp;'1C TSpersonnel'!$B131),'1C TSpersonnel'!AF131)</f>
        <v>0</v>
      </c>
      <c r="AA141" s="646">
        <f>IF($C141=('1C TSpersonnel'!$A131&amp;" "&amp;'1C TSpersonnel'!$B131),'1C TSpersonnel'!AG131)</f>
        <v>0</v>
      </c>
      <c r="AB141" s="646">
        <f>IF($C141=('1C TSpersonnel'!$A131&amp;" "&amp;'1C TSpersonnel'!$B131),'1C TSpersonnel'!AH131)</f>
        <v>0</v>
      </c>
      <c r="AC141" s="646">
        <f>IF($C141=('1C TSpersonnel'!$A131&amp;" "&amp;'1C TSpersonnel'!$B131),'1C TSpersonnel'!AI131)</f>
        <v>0</v>
      </c>
      <c r="AD141" s="646">
        <f>IF($C141=('1C TSpersonnel'!$A131&amp;" "&amp;'1C TSpersonnel'!$B131),'1C TSpersonnel'!AJ131)</f>
        <v>0</v>
      </c>
      <c r="AE141" s="646">
        <f>IF($C141=('1C TSpersonnel'!$A131&amp;" "&amp;'1C TSpersonnel'!$B131),'1C TSpersonnel'!AK131)</f>
        <v>0</v>
      </c>
      <c r="AF141" s="646">
        <f>IF($C141=('1C TSpersonnel'!$A131&amp;" "&amp;'1C TSpersonnel'!$B131),'1C TSpersonnel'!AL131)</f>
        <v>0</v>
      </c>
      <c r="AG141" s="646">
        <f>IF($C141=('1C TSpersonnel'!$A131&amp;" "&amp;'1C TSpersonnel'!$B131),'1C TSpersonnel'!AM131)</f>
        <v>0</v>
      </c>
      <c r="AH141" s="646">
        <f>IF($C141=('1C TSpersonnel'!$A131&amp;" "&amp;'1C TSpersonnel'!$B131),'1C TSpersonnel'!AN131)</f>
        <v>0</v>
      </c>
      <c r="AI141" s="646">
        <f>IF($C141=('1C TSpersonnel'!$A131&amp;" "&amp;'1C TSpersonnel'!$B131),'1C TSpersonnel'!AO131)</f>
        <v>0</v>
      </c>
      <c r="AJ141" s="646">
        <f>IF($C141=('1C TSpersonnel'!$A131&amp;" "&amp;'1C TSpersonnel'!$B131),'1C TSpersonnel'!AP131)</f>
        <v>0</v>
      </c>
      <c r="AK141" s="646">
        <f t="shared" si="30"/>
        <v>0</v>
      </c>
      <c r="AL141" s="646">
        <f t="shared" si="40"/>
        <v>0</v>
      </c>
      <c r="AM141" s="156">
        <f t="shared" si="27"/>
        <v>0</v>
      </c>
      <c r="AN141" s="251">
        <f t="shared" si="28"/>
        <v>0</v>
      </c>
      <c r="AO141" s="154">
        <f t="shared" si="43"/>
        <v>0</v>
      </c>
      <c r="AP141" s="254">
        <f t="shared" si="44"/>
        <v>0</v>
      </c>
      <c r="AQ141" s="260">
        <f t="shared" si="41"/>
        <v>0</v>
      </c>
      <c r="AR141" s="257"/>
      <c r="AS141" s="80"/>
      <c r="AT141" s="27"/>
      <c r="AU141" s="267"/>
      <c r="AV141" s="484"/>
      <c r="AW141" s="484"/>
      <c r="AX141" s="484"/>
      <c r="AY141" s="484"/>
      <c r="AZ141" s="484"/>
    </row>
    <row r="142" spans="1:55" hidden="1">
      <c r="A142" s="159"/>
      <c r="B142" s="168"/>
      <c r="C142" s="22" t="str">
        <f>'1C TSpersonnel'!A132&amp;" "&amp;'1C TSpersonnel'!B132</f>
        <v xml:space="preserve"> </v>
      </c>
      <c r="D142" s="304" t="str">
        <f>IF(E142=0,"",DATEDIF('1C TSpersonnel'!D132,E142,"y"))</f>
        <v/>
      </c>
      <c r="E142" s="71">
        <f>IF(C142&lt;&gt;"",'1C TSpersonnel'!F132,"")</f>
        <v>0</v>
      </c>
      <c r="F142" s="161"/>
      <c r="G142" s="162"/>
      <c r="H142" s="867"/>
      <c r="I142" s="868"/>
      <c r="J142" s="869"/>
      <c r="K142" s="287" t="str">
        <f t="shared" si="29"/>
        <v/>
      </c>
      <c r="L142" s="643">
        <f>IF(AND($K$2="Pôle",C142=('1C TSpersonnel'!A132&amp;" "&amp;'1C TSpersonnel'!B132)),'1C TSpersonnel'!$G132+'1C TSpersonnel'!$H132+'1C TSpersonnel'!$I132+'1C TSpersonnel'!$J132+'1C TSpersonnel'!$N132,'1C TSpersonnel'!$G132+'1C TSpersonnel'!$H132+'1C TSpersonnel'!$I132+'1C TSpersonnel'!$J132+'1C TSpersonnel'!$K132+'1C TSpersonnel'!$L132+'1C TSpersonnel'!$M132+'1C TSpersonnel'!$N132+'1C TSpersonnel'!$O132+'1C TSpersonnel'!$P132+'1C TSpersonnel'!$Q132+'1C TSpersonnel'!$R132)</f>
        <v>0</v>
      </c>
      <c r="M142" s="643">
        <f>IF(AND($K$2="Pôle",C142=('1C TSpersonnel'!A132&amp;" "&amp;'1C TSpersonnel'!B132)),'1C TSpersonnel'!$K132+'1C TSpersonnel'!$L132+'1C TSpersonnel'!$M132,0)</f>
        <v>0</v>
      </c>
      <c r="N142" s="644">
        <f t="shared" si="45"/>
        <v>0</v>
      </c>
      <c r="O142" s="645">
        <f>IF($C142=('1C TSpersonnel'!$A132&amp;" "&amp;'1C TSpersonnel'!$B132),'1C TSpersonnel'!U132)</f>
        <v>0</v>
      </c>
      <c r="P142" s="646">
        <f>IF($C142=('1C TSpersonnel'!$A132&amp;" "&amp;'1C TSpersonnel'!$B132),'1C TSpersonnel'!V132)</f>
        <v>0</v>
      </c>
      <c r="Q142" s="646">
        <f>IF($C142=('1C TSpersonnel'!$A132&amp;" "&amp;'1C TSpersonnel'!$B132),'1C TSpersonnel'!W132)</f>
        <v>0</v>
      </c>
      <c r="R142" s="646">
        <f>IF($C142=('1C TSpersonnel'!$A132&amp;" "&amp;'1C TSpersonnel'!$B132),'1C TSpersonnel'!X132)</f>
        <v>0</v>
      </c>
      <c r="S142" s="646">
        <f>IF($C142=('1C TSpersonnel'!$A132&amp;" "&amp;'1C TSpersonnel'!$B132),'1C TSpersonnel'!Y132)</f>
        <v>0</v>
      </c>
      <c r="T142" s="646">
        <f>IF($C142=('1C TSpersonnel'!$A132&amp;" "&amp;'1C TSpersonnel'!$B132),'1C TSpersonnel'!Z132)</f>
        <v>0</v>
      </c>
      <c r="U142" s="646">
        <f>IF($C142=('1C TSpersonnel'!$A132&amp;" "&amp;'1C TSpersonnel'!$B132),'1C TSpersonnel'!AA132)</f>
        <v>0</v>
      </c>
      <c r="V142" s="646">
        <f>IF($C142=('1C TSpersonnel'!$A132&amp;" "&amp;'1C TSpersonnel'!$B132),'1C TSpersonnel'!AB132)</f>
        <v>0</v>
      </c>
      <c r="W142" s="646">
        <f>IF($C142=('1C TSpersonnel'!$A132&amp;" "&amp;'1C TSpersonnel'!$B132),'1C TSpersonnel'!AC132)</f>
        <v>0</v>
      </c>
      <c r="X142" s="646">
        <f>IF($C142=('1C TSpersonnel'!$A132&amp;" "&amp;'1C TSpersonnel'!$B132),'1C TSpersonnel'!AD132)</f>
        <v>0</v>
      </c>
      <c r="Y142" s="646">
        <f>IF($C142=('1C TSpersonnel'!$A132&amp;" "&amp;'1C TSpersonnel'!$B132),'1C TSpersonnel'!AE132)</f>
        <v>0</v>
      </c>
      <c r="Z142" s="646">
        <f>IF($C142=('1C TSpersonnel'!$A132&amp;" "&amp;'1C TSpersonnel'!$B132),'1C TSpersonnel'!AF132)</f>
        <v>0</v>
      </c>
      <c r="AA142" s="646">
        <f>IF($C142=('1C TSpersonnel'!$A132&amp;" "&amp;'1C TSpersonnel'!$B132),'1C TSpersonnel'!AG132)</f>
        <v>0</v>
      </c>
      <c r="AB142" s="646">
        <f>IF($C142=('1C TSpersonnel'!$A132&amp;" "&amp;'1C TSpersonnel'!$B132),'1C TSpersonnel'!AH132)</f>
        <v>0</v>
      </c>
      <c r="AC142" s="646">
        <f>IF($C142=('1C TSpersonnel'!$A132&amp;" "&amp;'1C TSpersonnel'!$B132),'1C TSpersonnel'!AI132)</f>
        <v>0</v>
      </c>
      <c r="AD142" s="646">
        <f>IF($C142=('1C TSpersonnel'!$A132&amp;" "&amp;'1C TSpersonnel'!$B132),'1C TSpersonnel'!AJ132)</f>
        <v>0</v>
      </c>
      <c r="AE142" s="646">
        <f>IF($C142=('1C TSpersonnel'!$A132&amp;" "&amp;'1C TSpersonnel'!$B132),'1C TSpersonnel'!AK132)</f>
        <v>0</v>
      </c>
      <c r="AF142" s="646">
        <f>IF($C142=('1C TSpersonnel'!$A132&amp;" "&amp;'1C TSpersonnel'!$B132),'1C TSpersonnel'!AL132)</f>
        <v>0</v>
      </c>
      <c r="AG142" s="646">
        <f>IF($C142=('1C TSpersonnel'!$A132&amp;" "&amp;'1C TSpersonnel'!$B132),'1C TSpersonnel'!AM132)</f>
        <v>0</v>
      </c>
      <c r="AH142" s="646">
        <f>IF($C142=('1C TSpersonnel'!$A132&amp;" "&amp;'1C TSpersonnel'!$B132),'1C TSpersonnel'!AN132)</f>
        <v>0</v>
      </c>
      <c r="AI142" s="646">
        <f>IF($C142=('1C TSpersonnel'!$A132&amp;" "&amp;'1C TSpersonnel'!$B132),'1C TSpersonnel'!AO132)</f>
        <v>0</v>
      </c>
      <c r="AJ142" s="646">
        <f>IF($C142=('1C TSpersonnel'!$A132&amp;" "&amp;'1C TSpersonnel'!$B132),'1C TSpersonnel'!AP132)</f>
        <v>0</v>
      </c>
      <c r="AK142" s="646">
        <f t="shared" si="30"/>
        <v>0</v>
      </c>
      <c r="AL142" s="646">
        <f t="shared" si="40"/>
        <v>0</v>
      </c>
      <c r="AM142" s="156">
        <f t="shared" si="27"/>
        <v>0</v>
      </c>
      <c r="AN142" s="251">
        <f t="shared" si="28"/>
        <v>0</v>
      </c>
      <c r="AO142" s="154">
        <f t="shared" si="43"/>
        <v>0</v>
      </c>
      <c r="AP142" s="254">
        <f t="shared" si="44"/>
        <v>0</v>
      </c>
      <c r="AQ142" s="260">
        <f t="shared" si="41"/>
        <v>0</v>
      </c>
      <c r="AR142" s="257"/>
      <c r="AS142" s="80"/>
      <c r="AT142" s="27"/>
      <c r="AU142" s="267"/>
      <c r="AV142" s="484"/>
      <c r="AW142" s="484"/>
      <c r="AX142" s="484"/>
      <c r="AY142" s="484"/>
      <c r="AZ142" s="484"/>
    </row>
    <row r="143" spans="1:55" hidden="1">
      <c r="A143" s="159"/>
      <c r="B143" s="168"/>
      <c r="C143" s="22" t="str">
        <f>'1C TSpersonnel'!A133&amp;" "&amp;'1C TSpersonnel'!B133</f>
        <v xml:space="preserve"> </v>
      </c>
      <c r="D143" s="304" t="str">
        <f>IF(E143=0,"",DATEDIF('1C TSpersonnel'!D133,E143,"y"))</f>
        <v/>
      </c>
      <c r="E143" s="71">
        <f>IF(C143&lt;&gt;"",'1C TSpersonnel'!F133,"")</f>
        <v>0</v>
      </c>
      <c r="F143" s="161"/>
      <c r="G143" s="162"/>
      <c r="H143" s="867"/>
      <c r="I143" s="868"/>
      <c r="J143" s="869"/>
      <c r="K143" s="287" t="str">
        <f t="shared" si="29"/>
        <v/>
      </c>
      <c r="L143" s="643">
        <f>IF(AND($K$2="Pôle",C143=('1C TSpersonnel'!A133&amp;" "&amp;'1C TSpersonnel'!B133)),'1C TSpersonnel'!$G133+'1C TSpersonnel'!$H133+'1C TSpersonnel'!$I133+'1C TSpersonnel'!$J133+'1C TSpersonnel'!$N133,'1C TSpersonnel'!$G133+'1C TSpersonnel'!$H133+'1C TSpersonnel'!$I133+'1C TSpersonnel'!$J133+'1C TSpersonnel'!$K133+'1C TSpersonnel'!$L133+'1C TSpersonnel'!$M133+'1C TSpersonnel'!$N133+'1C TSpersonnel'!$O133+'1C TSpersonnel'!$P133+'1C TSpersonnel'!$Q133+'1C TSpersonnel'!$R133)</f>
        <v>0</v>
      </c>
      <c r="M143" s="643">
        <f>IF(AND($K$2="Pôle",C143=('1C TSpersonnel'!A133&amp;" "&amp;'1C TSpersonnel'!B133)),'1C TSpersonnel'!$K133+'1C TSpersonnel'!$L133+'1C TSpersonnel'!$M133,0)</f>
        <v>0</v>
      </c>
      <c r="N143" s="644">
        <f t="shared" si="45"/>
        <v>0</v>
      </c>
      <c r="O143" s="645">
        <f>IF($C143=('1C TSpersonnel'!$A133&amp;" "&amp;'1C TSpersonnel'!$B133),'1C TSpersonnel'!U133)</f>
        <v>0</v>
      </c>
      <c r="P143" s="646">
        <f>IF($C143=('1C TSpersonnel'!$A133&amp;" "&amp;'1C TSpersonnel'!$B133),'1C TSpersonnel'!V133)</f>
        <v>0</v>
      </c>
      <c r="Q143" s="646">
        <f>IF($C143=('1C TSpersonnel'!$A133&amp;" "&amp;'1C TSpersonnel'!$B133),'1C TSpersonnel'!W133)</f>
        <v>0</v>
      </c>
      <c r="R143" s="646">
        <f>IF($C143=('1C TSpersonnel'!$A133&amp;" "&amp;'1C TSpersonnel'!$B133),'1C TSpersonnel'!X133)</f>
        <v>0</v>
      </c>
      <c r="S143" s="646">
        <f>IF($C143=('1C TSpersonnel'!$A133&amp;" "&amp;'1C TSpersonnel'!$B133),'1C TSpersonnel'!Y133)</f>
        <v>0</v>
      </c>
      <c r="T143" s="646">
        <f>IF($C143=('1C TSpersonnel'!$A133&amp;" "&amp;'1C TSpersonnel'!$B133),'1C TSpersonnel'!Z133)</f>
        <v>0</v>
      </c>
      <c r="U143" s="646">
        <f>IF($C143=('1C TSpersonnel'!$A133&amp;" "&amp;'1C TSpersonnel'!$B133),'1C TSpersonnel'!AA133)</f>
        <v>0</v>
      </c>
      <c r="V143" s="646">
        <f>IF($C143=('1C TSpersonnel'!$A133&amp;" "&amp;'1C TSpersonnel'!$B133),'1C TSpersonnel'!AB133)</f>
        <v>0</v>
      </c>
      <c r="W143" s="646">
        <f>IF($C143=('1C TSpersonnel'!$A133&amp;" "&amp;'1C TSpersonnel'!$B133),'1C TSpersonnel'!AC133)</f>
        <v>0</v>
      </c>
      <c r="X143" s="646">
        <f>IF($C143=('1C TSpersonnel'!$A133&amp;" "&amp;'1C TSpersonnel'!$B133),'1C TSpersonnel'!AD133)</f>
        <v>0</v>
      </c>
      <c r="Y143" s="646">
        <f>IF($C143=('1C TSpersonnel'!$A133&amp;" "&amp;'1C TSpersonnel'!$B133),'1C TSpersonnel'!AE133)</f>
        <v>0</v>
      </c>
      <c r="Z143" s="646">
        <f>IF($C143=('1C TSpersonnel'!$A133&amp;" "&amp;'1C TSpersonnel'!$B133),'1C TSpersonnel'!AF133)</f>
        <v>0</v>
      </c>
      <c r="AA143" s="646">
        <f>IF($C143=('1C TSpersonnel'!$A133&amp;" "&amp;'1C TSpersonnel'!$B133),'1C TSpersonnel'!AG133)</f>
        <v>0</v>
      </c>
      <c r="AB143" s="646">
        <f>IF($C143=('1C TSpersonnel'!$A133&amp;" "&amp;'1C TSpersonnel'!$B133),'1C TSpersonnel'!AH133)</f>
        <v>0</v>
      </c>
      <c r="AC143" s="646">
        <f>IF($C143=('1C TSpersonnel'!$A133&amp;" "&amp;'1C TSpersonnel'!$B133),'1C TSpersonnel'!AI133)</f>
        <v>0</v>
      </c>
      <c r="AD143" s="646">
        <f>IF($C143=('1C TSpersonnel'!$A133&amp;" "&amp;'1C TSpersonnel'!$B133),'1C TSpersonnel'!AJ133)</f>
        <v>0</v>
      </c>
      <c r="AE143" s="646">
        <f>IF($C143=('1C TSpersonnel'!$A133&amp;" "&amp;'1C TSpersonnel'!$B133),'1C TSpersonnel'!AK133)</f>
        <v>0</v>
      </c>
      <c r="AF143" s="646">
        <f>IF($C143=('1C TSpersonnel'!$A133&amp;" "&amp;'1C TSpersonnel'!$B133),'1C TSpersonnel'!AL133)</f>
        <v>0</v>
      </c>
      <c r="AG143" s="646">
        <f>IF($C143=('1C TSpersonnel'!$A133&amp;" "&amp;'1C TSpersonnel'!$B133),'1C TSpersonnel'!AM133)</f>
        <v>0</v>
      </c>
      <c r="AH143" s="646">
        <f>IF($C143=('1C TSpersonnel'!$A133&amp;" "&amp;'1C TSpersonnel'!$B133),'1C TSpersonnel'!AN133)</f>
        <v>0</v>
      </c>
      <c r="AI143" s="646">
        <f>IF($C143=('1C TSpersonnel'!$A133&amp;" "&amp;'1C TSpersonnel'!$B133),'1C TSpersonnel'!AO133)</f>
        <v>0</v>
      </c>
      <c r="AJ143" s="646">
        <f>IF($C143=('1C TSpersonnel'!$A133&amp;" "&amp;'1C TSpersonnel'!$B133),'1C TSpersonnel'!AP133)</f>
        <v>0</v>
      </c>
      <c r="AK143" s="646">
        <f t="shared" si="30"/>
        <v>0</v>
      </c>
      <c r="AL143" s="646">
        <f t="shared" si="40"/>
        <v>0</v>
      </c>
      <c r="AM143" s="156">
        <f t="shared" si="27"/>
        <v>0</v>
      </c>
      <c r="AN143" s="251">
        <f t="shared" si="28"/>
        <v>0</v>
      </c>
      <c r="AO143" s="154">
        <f t="shared" si="43"/>
        <v>0</v>
      </c>
      <c r="AP143" s="254">
        <f t="shared" si="44"/>
        <v>0</v>
      </c>
      <c r="AQ143" s="260">
        <f t="shared" si="41"/>
        <v>0</v>
      </c>
      <c r="AR143" s="257"/>
      <c r="AS143" s="80"/>
      <c r="AT143" s="27"/>
      <c r="AU143" s="267"/>
      <c r="AV143" s="484"/>
      <c r="AW143" s="484"/>
      <c r="AX143" s="484"/>
      <c r="AY143" s="484"/>
      <c r="AZ143" s="484"/>
    </row>
    <row r="144" spans="1:55" hidden="1">
      <c r="A144" s="157"/>
      <c r="B144" s="171"/>
      <c r="C144" s="22" t="str">
        <f>'1C TSpersonnel'!A134&amp;" "&amp;'1C TSpersonnel'!B134</f>
        <v xml:space="preserve"> </v>
      </c>
      <c r="D144" s="304" t="str">
        <f>IF(E144=0,"",DATEDIF('1C TSpersonnel'!D134,E144,"y"))</f>
        <v/>
      </c>
      <c r="E144" s="71">
        <f>IF(C144&lt;&gt;"",'1C TSpersonnel'!F134,"")</f>
        <v>0</v>
      </c>
      <c r="F144" s="161"/>
      <c r="G144" s="162"/>
      <c r="H144" s="867"/>
      <c r="I144" s="868"/>
      <c r="J144" s="869"/>
      <c r="K144" s="287" t="str">
        <f t="shared" si="29"/>
        <v/>
      </c>
      <c r="L144" s="643">
        <f>IF(AND($K$2="Pôle",C144=('1C TSpersonnel'!A134&amp;" "&amp;'1C TSpersonnel'!B134)),'1C TSpersonnel'!$G134+'1C TSpersonnel'!$H134+'1C TSpersonnel'!$I134+'1C TSpersonnel'!$J134+'1C TSpersonnel'!$N134,'1C TSpersonnel'!$G134+'1C TSpersonnel'!$H134+'1C TSpersonnel'!$I134+'1C TSpersonnel'!$J134+'1C TSpersonnel'!$K134+'1C TSpersonnel'!$L134+'1C TSpersonnel'!$M134+'1C TSpersonnel'!$N134+'1C TSpersonnel'!$O134+'1C TSpersonnel'!$P134+'1C TSpersonnel'!$Q134+'1C TSpersonnel'!$R134)</f>
        <v>0</v>
      </c>
      <c r="M144" s="643">
        <f>IF(AND($K$2="Pôle",C144=('1C TSpersonnel'!A134&amp;" "&amp;'1C TSpersonnel'!B134)),'1C TSpersonnel'!$K134+'1C TSpersonnel'!$L134+'1C TSpersonnel'!$M134,0)</f>
        <v>0</v>
      </c>
      <c r="N144" s="644">
        <f t="shared" si="45"/>
        <v>0</v>
      </c>
      <c r="O144" s="645">
        <f>IF($C144=('1C TSpersonnel'!$A134&amp;" "&amp;'1C TSpersonnel'!$B134),'1C TSpersonnel'!U134)</f>
        <v>0</v>
      </c>
      <c r="P144" s="646">
        <f>IF($C144=('1C TSpersonnel'!$A134&amp;" "&amp;'1C TSpersonnel'!$B134),'1C TSpersonnel'!V134)</f>
        <v>0</v>
      </c>
      <c r="Q144" s="646">
        <f>IF($C144=('1C TSpersonnel'!$A134&amp;" "&amp;'1C TSpersonnel'!$B134),'1C TSpersonnel'!W134)</f>
        <v>0</v>
      </c>
      <c r="R144" s="646">
        <f>IF($C144=('1C TSpersonnel'!$A134&amp;" "&amp;'1C TSpersonnel'!$B134),'1C TSpersonnel'!X134)</f>
        <v>0</v>
      </c>
      <c r="S144" s="646">
        <f>IF($C144=('1C TSpersonnel'!$A134&amp;" "&amp;'1C TSpersonnel'!$B134),'1C TSpersonnel'!Y134)</f>
        <v>0</v>
      </c>
      <c r="T144" s="646">
        <f>IF($C144=('1C TSpersonnel'!$A134&amp;" "&amp;'1C TSpersonnel'!$B134),'1C TSpersonnel'!Z134)</f>
        <v>0</v>
      </c>
      <c r="U144" s="646">
        <f>IF($C144=('1C TSpersonnel'!$A134&amp;" "&amp;'1C TSpersonnel'!$B134),'1C TSpersonnel'!AA134)</f>
        <v>0</v>
      </c>
      <c r="V144" s="646">
        <f>IF($C144=('1C TSpersonnel'!$A134&amp;" "&amp;'1C TSpersonnel'!$B134),'1C TSpersonnel'!AB134)</f>
        <v>0</v>
      </c>
      <c r="W144" s="646">
        <f>IF($C144=('1C TSpersonnel'!$A134&amp;" "&amp;'1C TSpersonnel'!$B134),'1C TSpersonnel'!AC134)</f>
        <v>0</v>
      </c>
      <c r="X144" s="646">
        <f>IF($C144=('1C TSpersonnel'!$A134&amp;" "&amp;'1C TSpersonnel'!$B134),'1C TSpersonnel'!AD134)</f>
        <v>0</v>
      </c>
      <c r="Y144" s="646">
        <f>IF($C144=('1C TSpersonnel'!$A134&amp;" "&amp;'1C TSpersonnel'!$B134),'1C TSpersonnel'!AE134)</f>
        <v>0</v>
      </c>
      <c r="Z144" s="646">
        <f>IF($C144=('1C TSpersonnel'!$A134&amp;" "&amp;'1C TSpersonnel'!$B134),'1C TSpersonnel'!AF134)</f>
        <v>0</v>
      </c>
      <c r="AA144" s="646">
        <f>IF($C144=('1C TSpersonnel'!$A134&amp;" "&amp;'1C TSpersonnel'!$B134),'1C TSpersonnel'!AG134)</f>
        <v>0</v>
      </c>
      <c r="AB144" s="646">
        <f>IF($C144=('1C TSpersonnel'!$A134&amp;" "&amp;'1C TSpersonnel'!$B134),'1C TSpersonnel'!AH134)</f>
        <v>0</v>
      </c>
      <c r="AC144" s="646">
        <f>IF($C144=('1C TSpersonnel'!$A134&amp;" "&amp;'1C TSpersonnel'!$B134),'1C TSpersonnel'!AI134)</f>
        <v>0</v>
      </c>
      <c r="AD144" s="646">
        <f>IF($C144=('1C TSpersonnel'!$A134&amp;" "&amp;'1C TSpersonnel'!$B134),'1C TSpersonnel'!AJ134)</f>
        <v>0</v>
      </c>
      <c r="AE144" s="646">
        <f>IF($C144=('1C TSpersonnel'!$A134&amp;" "&amp;'1C TSpersonnel'!$B134),'1C TSpersonnel'!AK134)</f>
        <v>0</v>
      </c>
      <c r="AF144" s="646">
        <f>IF($C144=('1C TSpersonnel'!$A134&amp;" "&amp;'1C TSpersonnel'!$B134),'1C TSpersonnel'!AL134)</f>
        <v>0</v>
      </c>
      <c r="AG144" s="646">
        <f>IF($C144=('1C TSpersonnel'!$A134&amp;" "&amp;'1C TSpersonnel'!$B134),'1C TSpersonnel'!AM134)</f>
        <v>0</v>
      </c>
      <c r="AH144" s="646">
        <f>IF($C144=('1C TSpersonnel'!$A134&amp;" "&amp;'1C TSpersonnel'!$B134),'1C TSpersonnel'!AN134)</f>
        <v>0</v>
      </c>
      <c r="AI144" s="646">
        <f>IF($C144=('1C TSpersonnel'!$A134&amp;" "&amp;'1C TSpersonnel'!$B134),'1C TSpersonnel'!AO134)</f>
        <v>0</v>
      </c>
      <c r="AJ144" s="646">
        <f>IF($C144=('1C TSpersonnel'!$A134&amp;" "&amp;'1C TSpersonnel'!$B134),'1C TSpersonnel'!AP134)</f>
        <v>0</v>
      </c>
      <c r="AK144" s="646">
        <f t="shared" si="30"/>
        <v>0</v>
      </c>
      <c r="AL144" s="646">
        <f t="shared" si="40"/>
        <v>0</v>
      </c>
      <c r="AM144" s="156">
        <f t="shared" si="27"/>
        <v>0</v>
      </c>
      <c r="AN144" s="251">
        <f t="shared" si="28"/>
        <v>0</v>
      </c>
      <c r="AO144" s="154">
        <f t="shared" si="43"/>
        <v>0</v>
      </c>
      <c r="AP144" s="52">
        <f t="shared" si="44"/>
        <v>0</v>
      </c>
      <c r="AQ144" s="260">
        <f t="shared" si="41"/>
        <v>0</v>
      </c>
      <c r="AR144" s="257"/>
      <c r="AS144" s="80"/>
      <c r="AT144" s="27"/>
      <c r="AU144" s="267"/>
      <c r="AV144" s="484"/>
      <c r="AW144" s="484"/>
      <c r="AX144" s="484"/>
      <c r="AY144" s="484"/>
      <c r="AZ144" s="484"/>
    </row>
    <row r="145" spans="1:55" ht="12.75" hidden="1" customHeight="1">
      <c r="A145" s="159"/>
      <c r="B145" s="168"/>
      <c r="C145" s="22" t="str">
        <f>'1C TSpersonnel'!A135&amp;" "&amp;'1C TSpersonnel'!B135</f>
        <v xml:space="preserve"> </v>
      </c>
      <c r="D145" s="304" t="str">
        <f>IF(E145=0,"",DATEDIF('1C TSpersonnel'!D135,E145,"y"))</f>
        <v/>
      </c>
      <c r="E145" s="71">
        <f>IF(C145&lt;&gt;"",'1C TSpersonnel'!F135,"")</f>
        <v>0</v>
      </c>
      <c r="F145" s="165"/>
      <c r="G145" s="166"/>
      <c r="H145" s="870"/>
      <c r="I145" s="871"/>
      <c r="J145" s="872"/>
      <c r="K145" s="287" t="str">
        <f t="shared" si="29"/>
        <v/>
      </c>
      <c r="L145" s="643">
        <f>IF(AND($K$2="Pôle",C145=('1C TSpersonnel'!A135&amp;" "&amp;'1C TSpersonnel'!B135)),'1C TSpersonnel'!$G135+'1C TSpersonnel'!$H135+'1C TSpersonnel'!$I135+'1C TSpersonnel'!$J135+'1C TSpersonnel'!$N135,'1C TSpersonnel'!$G135+'1C TSpersonnel'!$H135+'1C TSpersonnel'!$I135+'1C TSpersonnel'!$J135+'1C TSpersonnel'!$K135+'1C TSpersonnel'!$L135+'1C TSpersonnel'!$M135+'1C TSpersonnel'!$N135+'1C TSpersonnel'!$O135+'1C TSpersonnel'!$P135+'1C TSpersonnel'!$Q135+'1C TSpersonnel'!$R135)</f>
        <v>0</v>
      </c>
      <c r="M145" s="643">
        <f>IF(AND($K$2="Pôle",C145=('1C TSpersonnel'!A135&amp;" "&amp;'1C TSpersonnel'!B135)),'1C TSpersonnel'!$K135+'1C TSpersonnel'!$L135+'1C TSpersonnel'!$M135,0)</f>
        <v>0</v>
      </c>
      <c r="N145" s="644">
        <f t="shared" si="45"/>
        <v>0</v>
      </c>
      <c r="O145" s="645">
        <f>IF($C145=('1C TSpersonnel'!$A135&amp;" "&amp;'1C TSpersonnel'!$B135),'1C TSpersonnel'!U135)</f>
        <v>0</v>
      </c>
      <c r="P145" s="646">
        <f>IF($C145=('1C TSpersonnel'!$A135&amp;" "&amp;'1C TSpersonnel'!$B135),'1C TSpersonnel'!V135)</f>
        <v>0</v>
      </c>
      <c r="Q145" s="646">
        <f>IF($C145=('1C TSpersonnel'!$A135&amp;" "&amp;'1C TSpersonnel'!$B135),'1C TSpersonnel'!W135)</f>
        <v>0</v>
      </c>
      <c r="R145" s="646">
        <f>IF($C145=('1C TSpersonnel'!$A135&amp;" "&amp;'1C TSpersonnel'!$B135),'1C TSpersonnel'!X135)</f>
        <v>0</v>
      </c>
      <c r="S145" s="646">
        <f>IF($C145=('1C TSpersonnel'!$A135&amp;" "&amp;'1C TSpersonnel'!$B135),'1C TSpersonnel'!Y135)</f>
        <v>0</v>
      </c>
      <c r="T145" s="646">
        <f>IF($C145=('1C TSpersonnel'!$A135&amp;" "&amp;'1C TSpersonnel'!$B135),'1C TSpersonnel'!Z135)</f>
        <v>0</v>
      </c>
      <c r="U145" s="646">
        <f>IF($C145=('1C TSpersonnel'!$A135&amp;" "&amp;'1C TSpersonnel'!$B135),'1C TSpersonnel'!AA135)</f>
        <v>0</v>
      </c>
      <c r="V145" s="646">
        <f>IF($C145=('1C TSpersonnel'!$A135&amp;" "&amp;'1C TSpersonnel'!$B135),'1C TSpersonnel'!AB135)</f>
        <v>0</v>
      </c>
      <c r="W145" s="646">
        <f>IF($C145=('1C TSpersonnel'!$A135&amp;" "&amp;'1C TSpersonnel'!$B135),'1C TSpersonnel'!AC135)</f>
        <v>0</v>
      </c>
      <c r="X145" s="646">
        <f>IF($C145=('1C TSpersonnel'!$A135&amp;" "&amp;'1C TSpersonnel'!$B135),'1C TSpersonnel'!AD135)</f>
        <v>0</v>
      </c>
      <c r="Y145" s="646">
        <f>IF($C145=('1C TSpersonnel'!$A135&amp;" "&amp;'1C TSpersonnel'!$B135),'1C TSpersonnel'!AE135)</f>
        <v>0</v>
      </c>
      <c r="Z145" s="646">
        <f>IF($C145=('1C TSpersonnel'!$A135&amp;" "&amp;'1C TSpersonnel'!$B135),'1C TSpersonnel'!AF135)</f>
        <v>0</v>
      </c>
      <c r="AA145" s="646">
        <f>IF($C145=('1C TSpersonnel'!$A135&amp;" "&amp;'1C TSpersonnel'!$B135),'1C TSpersonnel'!AG135)</f>
        <v>0</v>
      </c>
      <c r="AB145" s="646">
        <f>IF($C145=('1C TSpersonnel'!$A135&amp;" "&amp;'1C TSpersonnel'!$B135),'1C TSpersonnel'!AH135)</f>
        <v>0</v>
      </c>
      <c r="AC145" s="646">
        <f>IF($C145=('1C TSpersonnel'!$A135&amp;" "&amp;'1C TSpersonnel'!$B135),'1C TSpersonnel'!AI135)</f>
        <v>0</v>
      </c>
      <c r="AD145" s="646">
        <f>IF($C145=('1C TSpersonnel'!$A135&amp;" "&amp;'1C TSpersonnel'!$B135),'1C TSpersonnel'!AJ135)</f>
        <v>0</v>
      </c>
      <c r="AE145" s="646">
        <f>IF($C145=('1C TSpersonnel'!$A135&amp;" "&amp;'1C TSpersonnel'!$B135),'1C TSpersonnel'!AK135)</f>
        <v>0</v>
      </c>
      <c r="AF145" s="646">
        <f>IF($C145=('1C TSpersonnel'!$A135&amp;" "&amp;'1C TSpersonnel'!$B135),'1C TSpersonnel'!AL135)</f>
        <v>0</v>
      </c>
      <c r="AG145" s="646">
        <f>IF($C145=('1C TSpersonnel'!$A135&amp;" "&amp;'1C TSpersonnel'!$B135),'1C TSpersonnel'!AM135)</f>
        <v>0</v>
      </c>
      <c r="AH145" s="646">
        <f>IF($C145=('1C TSpersonnel'!$A135&amp;" "&amp;'1C TSpersonnel'!$B135),'1C TSpersonnel'!AN135)</f>
        <v>0</v>
      </c>
      <c r="AI145" s="646">
        <f>IF($C145=('1C TSpersonnel'!$A135&amp;" "&amp;'1C TSpersonnel'!$B135),'1C TSpersonnel'!AO135)</f>
        <v>0</v>
      </c>
      <c r="AJ145" s="646">
        <f>IF($C145=('1C TSpersonnel'!$A135&amp;" "&amp;'1C TSpersonnel'!$B135),'1C TSpersonnel'!AP135)</f>
        <v>0</v>
      </c>
      <c r="AK145" s="646">
        <f t="shared" si="30"/>
        <v>0</v>
      </c>
      <c r="AL145" s="646">
        <f t="shared" si="40"/>
        <v>0</v>
      </c>
      <c r="AM145" s="156">
        <f t="shared" si="27"/>
        <v>0</v>
      </c>
      <c r="AN145" s="251">
        <f t="shared" si="28"/>
        <v>0</v>
      </c>
      <c r="AO145" s="154">
        <f t="shared" si="43"/>
        <v>0</v>
      </c>
      <c r="AP145" s="254">
        <f>IF(L145=0,0,AM145-AR145)</f>
        <v>0</v>
      </c>
      <c r="AQ145" s="261">
        <f t="shared" si="41"/>
        <v>0</v>
      </c>
      <c r="AR145" s="258"/>
      <c r="AS145" s="141"/>
      <c r="AT145" s="142"/>
      <c r="AU145" s="266"/>
      <c r="AV145" s="484"/>
      <c r="AW145" s="484"/>
      <c r="AX145" s="484"/>
      <c r="AY145" s="484"/>
      <c r="AZ145" s="484"/>
    </row>
    <row r="146" spans="1:55" hidden="1">
      <c r="A146" s="159"/>
      <c r="B146" s="168"/>
      <c r="C146" s="22" t="str">
        <f>'1C TSpersonnel'!A136&amp;" "&amp;'1C TSpersonnel'!B136</f>
        <v xml:space="preserve"> </v>
      </c>
      <c r="D146" s="304" t="str">
        <f>IF(E146=0,"",DATEDIF('1C TSpersonnel'!D136,E146,"y"))</f>
        <v/>
      </c>
      <c r="E146" s="71">
        <f>IF(C146&lt;&gt;"",'1C TSpersonnel'!F136,"")</f>
        <v>0</v>
      </c>
      <c r="F146" s="161"/>
      <c r="G146" s="162"/>
      <c r="H146" s="867"/>
      <c r="I146" s="868"/>
      <c r="J146" s="869"/>
      <c r="K146" s="287" t="str">
        <f t="shared" si="29"/>
        <v/>
      </c>
      <c r="L146" s="643">
        <f>IF(AND($K$2="Pôle",C146=('1C TSpersonnel'!A136&amp;" "&amp;'1C TSpersonnel'!B136)),'1C TSpersonnel'!$G136+'1C TSpersonnel'!$H136+'1C TSpersonnel'!$I136+'1C TSpersonnel'!$J136+'1C TSpersonnel'!$N136,'1C TSpersonnel'!$G136+'1C TSpersonnel'!$H136+'1C TSpersonnel'!$I136+'1C TSpersonnel'!$J136+'1C TSpersonnel'!$K136+'1C TSpersonnel'!$L136+'1C TSpersonnel'!$M136+'1C TSpersonnel'!$N136+'1C TSpersonnel'!$O136+'1C TSpersonnel'!$P136+'1C TSpersonnel'!$Q136+'1C TSpersonnel'!$R136)</f>
        <v>0</v>
      </c>
      <c r="M146" s="643">
        <f>IF(AND($K$2="Pôle",C146=('1C TSpersonnel'!A136&amp;" "&amp;'1C TSpersonnel'!B136)),'1C TSpersonnel'!$K136+'1C TSpersonnel'!$L136+'1C TSpersonnel'!$M136,0)</f>
        <v>0</v>
      </c>
      <c r="N146" s="644">
        <f t="shared" si="45"/>
        <v>0</v>
      </c>
      <c r="O146" s="645">
        <f>IF($C146=('1C TSpersonnel'!$A136&amp;" "&amp;'1C TSpersonnel'!$B136),'1C TSpersonnel'!U136)</f>
        <v>0</v>
      </c>
      <c r="P146" s="646">
        <f>IF($C146=('1C TSpersonnel'!$A136&amp;" "&amp;'1C TSpersonnel'!$B136),'1C TSpersonnel'!V136)</f>
        <v>0</v>
      </c>
      <c r="Q146" s="646">
        <f>IF($C146=('1C TSpersonnel'!$A136&amp;" "&amp;'1C TSpersonnel'!$B136),'1C TSpersonnel'!W136)</f>
        <v>0</v>
      </c>
      <c r="R146" s="646">
        <f>IF($C146=('1C TSpersonnel'!$A136&amp;" "&amp;'1C TSpersonnel'!$B136),'1C TSpersonnel'!X136)</f>
        <v>0</v>
      </c>
      <c r="S146" s="646">
        <f>IF($C146=('1C TSpersonnel'!$A136&amp;" "&amp;'1C TSpersonnel'!$B136),'1C TSpersonnel'!Y136)</f>
        <v>0</v>
      </c>
      <c r="T146" s="646">
        <f>IF($C146=('1C TSpersonnel'!$A136&amp;" "&amp;'1C TSpersonnel'!$B136),'1C TSpersonnel'!Z136)</f>
        <v>0</v>
      </c>
      <c r="U146" s="646">
        <f>IF($C146=('1C TSpersonnel'!$A136&amp;" "&amp;'1C TSpersonnel'!$B136),'1C TSpersonnel'!AA136)</f>
        <v>0</v>
      </c>
      <c r="V146" s="646">
        <f>IF($C146=('1C TSpersonnel'!$A136&amp;" "&amp;'1C TSpersonnel'!$B136),'1C TSpersonnel'!AB136)</f>
        <v>0</v>
      </c>
      <c r="W146" s="646">
        <f>IF($C146=('1C TSpersonnel'!$A136&amp;" "&amp;'1C TSpersonnel'!$B136),'1C TSpersonnel'!AC136)</f>
        <v>0</v>
      </c>
      <c r="X146" s="646">
        <f>IF($C146=('1C TSpersonnel'!$A136&amp;" "&amp;'1C TSpersonnel'!$B136),'1C TSpersonnel'!AD136)</f>
        <v>0</v>
      </c>
      <c r="Y146" s="646">
        <f>IF($C146=('1C TSpersonnel'!$A136&amp;" "&amp;'1C TSpersonnel'!$B136),'1C TSpersonnel'!AE136)</f>
        <v>0</v>
      </c>
      <c r="Z146" s="646">
        <f>IF($C146=('1C TSpersonnel'!$A136&amp;" "&amp;'1C TSpersonnel'!$B136),'1C TSpersonnel'!AF136)</f>
        <v>0</v>
      </c>
      <c r="AA146" s="646">
        <f>IF($C146=('1C TSpersonnel'!$A136&amp;" "&amp;'1C TSpersonnel'!$B136),'1C TSpersonnel'!AG136)</f>
        <v>0</v>
      </c>
      <c r="AB146" s="646">
        <f>IF($C146=('1C TSpersonnel'!$A136&amp;" "&amp;'1C TSpersonnel'!$B136),'1C TSpersonnel'!AH136)</f>
        <v>0</v>
      </c>
      <c r="AC146" s="646">
        <f>IF($C146=('1C TSpersonnel'!$A136&amp;" "&amp;'1C TSpersonnel'!$B136),'1C TSpersonnel'!AI136)</f>
        <v>0</v>
      </c>
      <c r="AD146" s="646">
        <f>IF($C146=('1C TSpersonnel'!$A136&amp;" "&amp;'1C TSpersonnel'!$B136),'1C TSpersonnel'!AJ136)</f>
        <v>0</v>
      </c>
      <c r="AE146" s="646">
        <f>IF($C146=('1C TSpersonnel'!$A136&amp;" "&amp;'1C TSpersonnel'!$B136),'1C TSpersonnel'!AK136)</f>
        <v>0</v>
      </c>
      <c r="AF146" s="646">
        <f>IF($C146=('1C TSpersonnel'!$A136&amp;" "&amp;'1C TSpersonnel'!$B136),'1C TSpersonnel'!AL136)</f>
        <v>0</v>
      </c>
      <c r="AG146" s="646">
        <f>IF($C146=('1C TSpersonnel'!$A136&amp;" "&amp;'1C TSpersonnel'!$B136),'1C TSpersonnel'!AM136)</f>
        <v>0</v>
      </c>
      <c r="AH146" s="646">
        <f>IF($C146=('1C TSpersonnel'!$A136&amp;" "&amp;'1C TSpersonnel'!$B136),'1C TSpersonnel'!AN136)</f>
        <v>0</v>
      </c>
      <c r="AI146" s="646">
        <f>IF($C146=('1C TSpersonnel'!$A136&amp;" "&amp;'1C TSpersonnel'!$B136),'1C TSpersonnel'!AO136)</f>
        <v>0</v>
      </c>
      <c r="AJ146" s="646">
        <f>IF($C146=('1C TSpersonnel'!$A136&amp;" "&amp;'1C TSpersonnel'!$B136),'1C TSpersonnel'!AP136)</f>
        <v>0</v>
      </c>
      <c r="AK146" s="646">
        <f t="shared" si="30"/>
        <v>0</v>
      </c>
      <c r="AL146" s="646">
        <f t="shared" si="40"/>
        <v>0</v>
      </c>
      <c r="AM146" s="156">
        <f t="shared" si="27"/>
        <v>0</v>
      </c>
      <c r="AN146" s="251">
        <f t="shared" si="28"/>
        <v>0</v>
      </c>
      <c r="AO146" s="154">
        <f t="shared" si="43"/>
        <v>0</v>
      </c>
      <c r="AP146" s="254">
        <f t="shared" ref="AP146:AP155" si="46">IF(L146=0,0,AM146-AR146)</f>
        <v>0</v>
      </c>
      <c r="AQ146" s="260">
        <f t="shared" si="41"/>
        <v>0</v>
      </c>
      <c r="AR146" s="257"/>
      <c r="AS146" s="80"/>
      <c r="AT146" s="27"/>
      <c r="AU146" s="267"/>
      <c r="AV146" s="484"/>
      <c r="AW146" s="484"/>
      <c r="AX146" s="484"/>
      <c r="AY146" s="484"/>
      <c r="AZ146" s="484"/>
    </row>
    <row r="147" spans="1:55" hidden="1">
      <c r="A147" s="159"/>
      <c r="B147" s="168"/>
      <c r="C147" s="22" t="str">
        <f>'1C TSpersonnel'!A137&amp;" "&amp;'1C TSpersonnel'!B137</f>
        <v xml:space="preserve"> </v>
      </c>
      <c r="D147" s="304" t="str">
        <f>IF(E147=0,"",DATEDIF('1C TSpersonnel'!D137,E147,"y"))</f>
        <v/>
      </c>
      <c r="E147" s="71">
        <f>IF(C147&lt;&gt;"",'1C TSpersonnel'!F137,"")</f>
        <v>0</v>
      </c>
      <c r="F147" s="161"/>
      <c r="G147" s="162"/>
      <c r="H147" s="867"/>
      <c r="I147" s="868"/>
      <c r="J147" s="869"/>
      <c r="K147" s="287" t="str">
        <f t="shared" si="29"/>
        <v/>
      </c>
      <c r="L147" s="643">
        <f>IF(AND($K$2="Pôle",C147=('1C TSpersonnel'!A137&amp;" "&amp;'1C TSpersonnel'!B137)),'1C TSpersonnel'!$G137+'1C TSpersonnel'!$H137+'1C TSpersonnel'!$I137+'1C TSpersonnel'!$J137+'1C TSpersonnel'!$N137,'1C TSpersonnel'!$G137+'1C TSpersonnel'!$H137+'1C TSpersonnel'!$I137+'1C TSpersonnel'!$J137+'1C TSpersonnel'!$K137+'1C TSpersonnel'!$L137+'1C TSpersonnel'!$M137+'1C TSpersonnel'!$N137+'1C TSpersonnel'!$O137+'1C TSpersonnel'!$P137+'1C TSpersonnel'!$Q137+'1C TSpersonnel'!$R137)</f>
        <v>0</v>
      </c>
      <c r="M147" s="643">
        <f>IF(AND($K$2="Pôle",C147=('1C TSpersonnel'!A137&amp;" "&amp;'1C TSpersonnel'!B137)),'1C TSpersonnel'!$K137+'1C TSpersonnel'!$L137+'1C TSpersonnel'!$M137,0)</f>
        <v>0</v>
      </c>
      <c r="N147" s="644">
        <f t="shared" si="45"/>
        <v>0</v>
      </c>
      <c r="O147" s="645">
        <f>IF($C147=('1C TSpersonnel'!$A137&amp;" "&amp;'1C TSpersonnel'!$B137),'1C TSpersonnel'!U137)</f>
        <v>0</v>
      </c>
      <c r="P147" s="646">
        <f>IF($C147=('1C TSpersonnel'!$A137&amp;" "&amp;'1C TSpersonnel'!$B137),'1C TSpersonnel'!V137)</f>
        <v>0</v>
      </c>
      <c r="Q147" s="646">
        <f>IF($C147=('1C TSpersonnel'!$A137&amp;" "&amp;'1C TSpersonnel'!$B137),'1C TSpersonnel'!W137)</f>
        <v>0</v>
      </c>
      <c r="R147" s="646">
        <f>IF($C147=('1C TSpersonnel'!$A137&amp;" "&amp;'1C TSpersonnel'!$B137),'1C TSpersonnel'!X137)</f>
        <v>0</v>
      </c>
      <c r="S147" s="646">
        <f>IF($C147=('1C TSpersonnel'!$A137&amp;" "&amp;'1C TSpersonnel'!$B137),'1C TSpersonnel'!Y137)</f>
        <v>0</v>
      </c>
      <c r="T147" s="646">
        <f>IF($C147=('1C TSpersonnel'!$A137&amp;" "&amp;'1C TSpersonnel'!$B137),'1C TSpersonnel'!Z137)</f>
        <v>0</v>
      </c>
      <c r="U147" s="646">
        <f>IF($C147=('1C TSpersonnel'!$A137&amp;" "&amp;'1C TSpersonnel'!$B137),'1C TSpersonnel'!AA137)</f>
        <v>0</v>
      </c>
      <c r="V147" s="646">
        <f>IF($C147=('1C TSpersonnel'!$A137&amp;" "&amp;'1C TSpersonnel'!$B137),'1C TSpersonnel'!AB137)</f>
        <v>0</v>
      </c>
      <c r="W147" s="646">
        <f>IF($C147=('1C TSpersonnel'!$A137&amp;" "&amp;'1C TSpersonnel'!$B137),'1C TSpersonnel'!AC137)</f>
        <v>0</v>
      </c>
      <c r="X147" s="646">
        <f>IF($C147=('1C TSpersonnel'!$A137&amp;" "&amp;'1C TSpersonnel'!$B137),'1C TSpersonnel'!AD137)</f>
        <v>0</v>
      </c>
      <c r="Y147" s="646">
        <f>IF($C147=('1C TSpersonnel'!$A137&amp;" "&amp;'1C TSpersonnel'!$B137),'1C TSpersonnel'!AE137)</f>
        <v>0</v>
      </c>
      <c r="Z147" s="646">
        <f>IF($C147=('1C TSpersonnel'!$A137&amp;" "&amp;'1C TSpersonnel'!$B137),'1C TSpersonnel'!AF137)</f>
        <v>0</v>
      </c>
      <c r="AA147" s="646">
        <f>IF($C147=('1C TSpersonnel'!$A137&amp;" "&amp;'1C TSpersonnel'!$B137),'1C TSpersonnel'!AG137)</f>
        <v>0</v>
      </c>
      <c r="AB147" s="646">
        <f>IF($C147=('1C TSpersonnel'!$A137&amp;" "&amp;'1C TSpersonnel'!$B137),'1C TSpersonnel'!AH137)</f>
        <v>0</v>
      </c>
      <c r="AC147" s="646">
        <f>IF($C147=('1C TSpersonnel'!$A137&amp;" "&amp;'1C TSpersonnel'!$B137),'1C TSpersonnel'!AI137)</f>
        <v>0</v>
      </c>
      <c r="AD147" s="646">
        <f>IF($C147=('1C TSpersonnel'!$A137&amp;" "&amp;'1C TSpersonnel'!$B137),'1C TSpersonnel'!AJ137)</f>
        <v>0</v>
      </c>
      <c r="AE147" s="646">
        <f>IF($C147=('1C TSpersonnel'!$A137&amp;" "&amp;'1C TSpersonnel'!$B137),'1C TSpersonnel'!AK137)</f>
        <v>0</v>
      </c>
      <c r="AF147" s="646">
        <f>IF($C147=('1C TSpersonnel'!$A137&amp;" "&amp;'1C TSpersonnel'!$B137),'1C TSpersonnel'!AL137)</f>
        <v>0</v>
      </c>
      <c r="AG147" s="646">
        <f>IF($C147=('1C TSpersonnel'!$A137&amp;" "&amp;'1C TSpersonnel'!$B137),'1C TSpersonnel'!AM137)</f>
        <v>0</v>
      </c>
      <c r="AH147" s="646">
        <f>IF($C147=('1C TSpersonnel'!$A137&amp;" "&amp;'1C TSpersonnel'!$B137),'1C TSpersonnel'!AN137)</f>
        <v>0</v>
      </c>
      <c r="AI147" s="646">
        <f>IF($C147=('1C TSpersonnel'!$A137&amp;" "&amp;'1C TSpersonnel'!$B137),'1C TSpersonnel'!AO137)</f>
        <v>0</v>
      </c>
      <c r="AJ147" s="646">
        <f>IF($C147=('1C TSpersonnel'!$A137&amp;" "&amp;'1C TSpersonnel'!$B137),'1C TSpersonnel'!AP137)</f>
        <v>0</v>
      </c>
      <c r="AK147" s="646">
        <f t="shared" si="30"/>
        <v>0</v>
      </c>
      <c r="AL147" s="646">
        <f t="shared" si="40"/>
        <v>0</v>
      </c>
      <c r="AM147" s="156">
        <f t="shared" si="27"/>
        <v>0</v>
      </c>
      <c r="AN147" s="251">
        <f t="shared" si="28"/>
        <v>0</v>
      </c>
      <c r="AO147" s="154">
        <f t="shared" si="43"/>
        <v>0</v>
      </c>
      <c r="AP147" s="254">
        <f t="shared" si="46"/>
        <v>0</v>
      </c>
      <c r="AQ147" s="260">
        <f t="shared" si="41"/>
        <v>0</v>
      </c>
      <c r="AR147" s="257"/>
      <c r="AS147" s="80"/>
      <c r="AT147" s="27"/>
      <c r="AU147" s="267"/>
      <c r="AV147" s="484"/>
      <c r="AW147" s="484"/>
      <c r="AX147" s="484"/>
      <c r="AY147" s="484"/>
      <c r="AZ147" s="484"/>
    </row>
    <row r="148" spans="1:55" hidden="1">
      <c r="A148" s="159"/>
      <c r="B148" s="168"/>
      <c r="C148" s="22" t="str">
        <f>'1C TSpersonnel'!A138&amp;" "&amp;'1C TSpersonnel'!B138</f>
        <v xml:space="preserve"> </v>
      </c>
      <c r="D148" s="304" t="str">
        <f>IF(E148=0,"",DATEDIF('1C TSpersonnel'!D138,E148,"y"))</f>
        <v/>
      </c>
      <c r="E148" s="71">
        <f>IF(C148&lt;&gt;"",'1C TSpersonnel'!F138,"")</f>
        <v>0</v>
      </c>
      <c r="F148" s="161"/>
      <c r="G148" s="162"/>
      <c r="H148" s="867"/>
      <c r="I148" s="868"/>
      <c r="J148" s="869"/>
      <c r="K148" s="287" t="str">
        <f t="shared" si="29"/>
        <v/>
      </c>
      <c r="L148" s="643">
        <f>IF(AND($K$2="Pôle",C148=('1C TSpersonnel'!A138&amp;" "&amp;'1C TSpersonnel'!B138)),'1C TSpersonnel'!$G138+'1C TSpersonnel'!$H138+'1C TSpersonnel'!$I138+'1C TSpersonnel'!$J138+'1C TSpersonnel'!$N138,'1C TSpersonnel'!$G138+'1C TSpersonnel'!$H138+'1C TSpersonnel'!$I138+'1C TSpersonnel'!$J138+'1C TSpersonnel'!$K138+'1C TSpersonnel'!$L138+'1C TSpersonnel'!$M138+'1C TSpersonnel'!$N138+'1C TSpersonnel'!$O138+'1C TSpersonnel'!$P138+'1C TSpersonnel'!$Q138+'1C TSpersonnel'!$R138)</f>
        <v>0</v>
      </c>
      <c r="M148" s="643">
        <f>IF(AND($K$2="Pôle",C148=('1C TSpersonnel'!A138&amp;" "&amp;'1C TSpersonnel'!B138)),'1C TSpersonnel'!$K138+'1C TSpersonnel'!$L138+'1C TSpersonnel'!$M138,0)</f>
        <v>0</v>
      </c>
      <c r="N148" s="644">
        <f t="shared" si="45"/>
        <v>0</v>
      </c>
      <c r="O148" s="645">
        <f>IF($C148=('1C TSpersonnel'!$A138&amp;" "&amp;'1C TSpersonnel'!$B138),'1C TSpersonnel'!U138)</f>
        <v>0</v>
      </c>
      <c r="P148" s="646">
        <f>IF($C148=('1C TSpersonnel'!$A138&amp;" "&amp;'1C TSpersonnel'!$B138),'1C TSpersonnel'!V138)</f>
        <v>0</v>
      </c>
      <c r="Q148" s="646">
        <f>IF($C148=('1C TSpersonnel'!$A138&amp;" "&amp;'1C TSpersonnel'!$B138),'1C TSpersonnel'!W138)</f>
        <v>0</v>
      </c>
      <c r="R148" s="646">
        <f>IF($C148=('1C TSpersonnel'!$A138&amp;" "&amp;'1C TSpersonnel'!$B138),'1C TSpersonnel'!X138)</f>
        <v>0</v>
      </c>
      <c r="S148" s="646">
        <f>IF($C148=('1C TSpersonnel'!$A138&amp;" "&amp;'1C TSpersonnel'!$B138),'1C TSpersonnel'!Y138)</f>
        <v>0</v>
      </c>
      <c r="T148" s="646">
        <f>IF($C148=('1C TSpersonnel'!$A138&amp;" "&amp;'1C TSpersonnel'!$B138),'1C TSpersonnel'!Z138)</f>
        <v>0</v>
      </c>
      <c r="U148" s="646">
        <f>IF($C148=('1C TSpersonnel'!$A138&amp;" "&amp;'1C TSpersonnel'!$B138),'1C TSpersonnel'!AA138)</f>
        <v>0</v>
      </c>
      <c r="V148" s="646">
        <f>IF($C148=('1C TSpersonnel'!$A138&amp;" "&amp;'1C TSpersonnel'!$B138),'1C TSpersonnel'!AB138)</f>
        <v>0</v>
      </c>
      <c r="W148" s="646">
        <f>IF($C148=('1C TSpersonnel'!$A138&amp;" "&amp;'1C TSpersonnel'!$B138),'1C TSpersonnel'!AC138)</f>
        <v>0</v>
      </c>
      <c r="X148" s="646">
        <f>IF($C148=('1C TSpersonnel'!$A138&amp;" "&amp;'1C TSpersonnel'!$B138),'1C TSpersonnel'!AD138)</f>
        <v>0</v>
      </c>
      <c r="Y148" s="646">
        <f>IF($C148=('1C TSpersonnel'!$A138&amp;" "&amp;'1C TSpersonnel'!$B138),'1C TSpersonnel'!AE138)</f>
        <v>0</v>
      </c>
      <c r="Z148" s="646">
        <f>IF($C148=('1C TSpersonnel'!$A138&amp;" "&amp;'1C TSpersonnel'!$B138),'1C TSpersonnel'!AF138)</f>
        <v>0</v>
      </c>
      <c r="AA148" s="646">
        <f>IF($C148=('1C TSpersonnel'!$A138&amp;" "&amp;'1C TSpersonnel'!$B138),'1C TSpersonnel'!AG138)</f>
        <v>0</v>
      </c>
      <c r="AB148" s="646">
        <f>IF($C148=('1C TSpersonnel'!$A138&amp;" "&amp;'1C TSpersonnel'!$B138),'1C TSpersonnel'!AH138)</f>
        <v>0</v>
      </c>
      <c r="AC148" s="646">
        <f>IF($C148=('1C TSpersonnel'!$A138&amp;" "&amp;'1C TSpersonnel'!$B138),'1C TSpersonnel'!AI138)</f>
        <v>0</v>
      </c>
      <c r="AD148" s="646">
        <f>IF($C148=('1C TSpersonnel'!$A138&amp;" "&amp;'1C TSpersonnel'!$B138),'1C TSpersonnel'!AJ138)</f>
        <v>0</v>
      </c>
      <c r="AE148" s="646">
        <f>IF($C148=('1C TSpersonnel'!$A138&amp;" "&amp;'1C TSpersonnel'!$B138),'1C TSpersonnel'!AK138)</f>
        <v>0</v>
      </c>
      <c r="AF148" s="646">
        <f>IF($C148=('1C TSpersonnel'!$A138&amp;" "&amp;'1C TSpersonnel'!$B138),'1C TSpersonnel'!AL138)</f>
        <v>0</v>
      </c>
      <c r="AG148" s="646">
        <f>IF($C148=('1C TSpersonnel'!$A138&amp;" "&amp;'1C TSpersonnel'!$B138),'1C TSpersonnel'!AM138)</f>
        <v>0</v>
      </c>
      <c r="AH148" s="646">
        <f>IF($C148=('1C TSpersonnel'!$A138&amp;" "&amp;'1C TSpersonnel'!$B138),'1C TSpersonnel'!AN138)</f>
        <v>0</v>
      </c>
      <c r="AI148" s="646">
        <f>IF($C148=('1C TSpersonnel'!$A138&amp;" "&amp;'1C TSpersonnel'!$B138),'1C TSpersonnel'!AO138)</f>
        <v>0</v>
      </c>
      <c r="AJ148" s="646">
        <f>IF($C148=('1C TSpersonnel'!$A138&amp;" "&amp;'1C TSpersonnel'!$B138),'1C TSpersonnel'!AP138)</f>
        <v>0</v>
      </c>
      <c r="AK148" s="646">
        <f t="shared" si="30"/>
        <v>0</v>
      </c>
      <c r="AL148" s="646">
        <f t="shared" si="40"/>
        <v>0</v>
      </c>
      <c r="AM148" s="156">
        <f t="shared" si="27"/>
        <v>0</v>
      </c>
      <c r="AN148" s="251">
        <f t="shared" si="28"/>
        <v>0</v>
      </c>
      <c r="AO148" s="154">
        <f t="shared" si="43"/>
        <v>0</v>
      </c>
      <c r="AP148" s="254">
        <f t="shared" si="46"/>
        <v>0</v>
      </c>
      <c r="AQ148" s="260">
        <f t="shared" si="41"/>
        <v>0</v>
      </c>
      <c r="AR148" s="257"/>
      <c r="AS148" s="80"/>
      <c r="AT148" s="27"/>
      <c r="AU148" s="267"/>
      <c r="AV148" s="484"/>
      <c r="AW148" s="484"/>
      <c r="AX148" s="484"/>
      <c r="AY148" s="484"/>
      <c r="AZ148" s="484"/>
    </row>
    <row r="149" spans="1:55" hidden="1">
      <c r="A149" s="159"/>
      <c r="B149" s="168"/>
      <c r="C149" s="22" t="str">
        <f>'1C TSpersonnel'!A139&amp;" "&amp;'1C TSpersonnel'!B139</f>
        <v xml:space="preserve"> </v>
      </c>
      <c r="D149" s="304" t="str">
        <f>IF(E149=0,"",DATEDIF('1C TSpersonnel'!D139,E149,"y"))</f>
        <v/>
      </c>
      <c r="E149" s="71">
        <f>IF(C149&lt;&gt;"",'1C TSpersonnel'!F139,"")</f>
        <v>0</v>
      </c>
      <c r="F149" s="161"/>
      <c r="G149" s="162"/>
      <c r="H149" s="867"/>
      <c r="I149" s="868"/>
      <c r="J149" s="869"/>
      <c r="K149" s="287" t="str">
        <f t="shared" si="29"/>
        <v/>
      </c>
      <c r="L149" s="643">
        <f>IF(AND($K$2="Pôle",C149=('1C TSpersonnel'!A139&amp;" "&amp;'1C TSpersonnel'!B139)),'1C TSpersonnel'!$G139+'1C TSpersonnel'!$H139+'1C TSpersonnel'!$I139+'1C TSpersonnel'!$J139+'1C TSpersonnel'!$N139,'1C TSpersonnel'!$G139+'1C TSpersonnel'!$H139+'1C TSpersonnel'!$I139+'1C TSpersonnel'!$J139+'1C TSpersonnel'!$K139+'1C TSpersonnel'!$L139+'1C TSpersonnel'!$M139+'1C TSpersonnel'!$N139+'1C TSpersonnel'!$O139+'1C TSpersonnel'!$P139+'1C TSpersonnel'!$Q139+'1C TSpersonnel'!$R139)</f>
        <v>0</v>
      </c>
      <c r="M149" s="643">
        <f>IF(AND($K$2="Pôle",C149=('1C TSpersonnel'!A139&amp;" "&amp;'1C TSpersonnel'!B139)),'1C TSpersonnel'!$K139+'1C TSpersonnel'!$L139+'1C TSpersonnel'!$M139,0)</f>
        <v>0</v>
      </c>
      <c r="N149" s="644">
        <f t="shared" si="45"/>
        <v>0</v>
      </c>
      <c r="O149" s="645">
        <f>IF($C149=('1C TSpersonnel'!$A139&amp;" "&amp;'1C TSpersonnel'!$B139),'1C TSpersonnel'!U139)</f>
        <v>0</v>
      </c>
      <c r="P149" s="646">
        <f>IF($C149=('1C TSpersonnel'!$A139&amp;" "&amp;'1C TSpersonnel'!$B139),'1C TSpersonnel'!V139)</f>
        <v>0</v>
      </c>
      <c r="Q149" s="646">
        <f>IF($C149=('1C TSpersonnel'!$A139&amp;" "&amp;'1C TSpersonnel'!$B139),'1C TSpersonnel'!W139)</f>
        <v>0</v>
      </c>
      <c r="R149" s="646">
        <f>IF($C149=('1C TSpersonnel'!$A139&amp;" "&amp;'1C TSpersonnel'!$B139),'1C TSpersonnel'!X139)</f>
        <v>0</v>
      </c>
      <c r="S149" s="646">
        <f>IF($C149=('1C TSpersonnel'!$A139&amp;" "&amp;'1C TSpersonnel'!$B139),'1C TSpersonnel'!Y139)</f>
        <v>0</v>
      </c>
      <c r="T149" s="646">
        <f>IF($C149=('1C TSpersonnel'!$A139&amp;" "&amp;'1C TSpersonnel'!$B139),'1C TSpersonnel'!Z139)</f>
        <v>0</v>
      </c>
      <c r="U149" s="646">
        <f>IF($C149=('1C TSpersonnel'!$A139&amp;" "&amp;'1C TSpersonnel'!$B139),'1C TSpersonnel'!AA139)</f>
        <v>0</v>
      </c>
      <c r="V149" s="646">
        <f>IF($C149=('1C TSpersonnel'!$A139&amp;" "&amp;'1C TSpersonnel'!$B139),'1C TSpersonnel'!AB139)</f>
        <v>0</v>
      </c>
      <c r="W149" s="646">
        <f>IF($C149=('1C TSpersonnel'!$A139&amp;" "&amp;'1C TSpersonnel'!$B139),'1C TSpersonnel'!AC139)</f>
        <v>0</v>
      </c>
      <c r="X149" s="646">
        <f>IF($C149=('1C TSpersonnel'!$A139&amp;" "&amp;'1C TSpersonnel'!$B139),'1C TSpersonnel'!AD139)</f>
        <v>0</v>
      </c>
      <c r="Y149" s="646">
        <f>IF($C149=('1C TSpersonnel'!$A139&amp;" "&amp;'1C TSpersonnel'!$B139),'1C TSpersonnel'!AE139)</f>
        <v>0</v>
      </c>
      <c r="Z149" s="646">
        <f>IF($C149=('1C TSpersonnel'!$A139&amp;" "&amp;'1C TSpersonnel'!$B139),'1C TSpersonnel'!AF139)</f>
        <v>0</v>
      </c>
      <c r="AA149" s="646">
        <f>IF($C149=('1C TSpersonnel'!$A139&amp;" "&amp;'1C TSpersonnel'!$B139),'1C TSpersonnel'!AG139)</f>
        <v>0</v>
      </c>
      <c r="AB149" s="646">
        <f>IF($C149=('1C TSpersonnel'!$A139&amp;" "&amp;'1C TSpersonnel'!$B139),'1C TSpersonnel'!AH139)</f>
        <v>0</v>
      </c>
      <c r="AC149" s="646">
        <f>IF($C149=('1C TSpersonnel'!$A139&amp;" "&amp;'1C TSpersonnel'!$B139),'1C TSpersonnel'!AI139)</f>
        <v>0</v>
      </c>
      <c r="AD149" s="646">
        <f>IF($C149=('1C TSpersonnel'!$A139&amp;" "&amp;'1C TSpersonnel'!$B139),'1C TSpersonnel'!AJ139)</f>
        <v>0</v>
      </c>
      <c r="AE149" s="646">
        <f>IF($C149=('1C TSpersonnel'!$A139&amp;" "&amp;'1C TSpersonnel'!$B139),'1C TSpersonnel'!AK139)</f>
        <v>0</v>
      </c>
      <c r="AF149" s="646">
        <f>IF($C149=('1C TSpersonnel'!$A139&amp;" "&amp;'1C TSpersonnel'!$B139),'1C TSpersonnel'!AL139)</f>
        <v>0</v>
      </c>
      <c r="AG149" s="646">
        <f>IF($C149=('1C TSpersonnel'!$A139&amp;" "&amp;'1C TSpersonnel'!$B139),'1C TSpersonnel'!AM139)</f>
        <v>0</v>
      </c>
      <c r="AH149" s="646">
        <f>IF($C149=('1C TSpersonnel'!$A139&amp;" "&amp;'1C TSpersonnel'!$B139),'1C TSpersonnel'!AN139)</f>
        <v>0</v>
      </c>
      <c r="AI149" s="646">
        <f>IF($C149=('1C TSpersonnel'!$A139&amp;" "&amp;'1C TSpersonnel'!$B139),'1C TSpersonnel'!AO139)</f>
        <v>0</v>
      </c>
      <c r="AJ149" s="646">
        <f>IF($C149=('1C TSpersonnel'!$A139&amp;" "&amp;'1C TSpersonnel'!$B139),'1C TSpersonnel'!AP139)</f>
        <v>0</v>
      </c>
      <c r="AK149" s="646">
        <f t="shared" si="30"/>
        <v>0</v>
      </c>
      <c r="AL149" s="646">
        <f t="shared" si="40"/>
        <v>0</v>
      </c>
      <c r="AM149" s="156">
        <f t="shared" si="27"/>
        <v>0</v>
      </c>
      <c r="AN149" s="251">
        <f t="shared" si="28"/>
        <v>0</v>
      </c>
      <c r="AO149" s="154">
        <f t="shared" si="43"/>
        <v>0</v>
      </c>
      <c r="AP149" s="254">
        <f t="shared" si="46"/>
        <v>0</v>
      </c>
      <c r="AQ149" s="260">
        <f t="shared" si="41"/>
        <v>0</v>
      </c>
      <c r="AR149" s="257"/>
      <c r="AS149" s="80"/>
      <c r="AT149" s="27"/>
      <c r="AU149" s="267"/>
      <c r="AV149" s="484"/>
      <c r="AW149" s="484"/>
      <c r="AX149" s="484"/>
      <c r="AY149" s="484"/>
      <c r="AZ149" s="484"/>
    </row>
    <row r="150" spans="1:55" hidden="1">
      <c r="A150" s="159"/>
      <c r="B150" s="168"/>
      <c r="C150" s="22" t="str">
        <f>'1C TSpersonnel'!A140&amp;" "&amp;'1C TSpersonnel'!B140</f>
        <v xml:space="preserve"> </v>
      </c>
      <c r="D150" s="304" t="str">
        <f>IF(E150=0,"",DATEDIF('1C TSpersonnel'!D140,E150,"y"))</f>
        <v/>
      </c>
      <c r="E150" s="71">
        <f>IF(C150&lt;&gt;"",'1C TSpersonnel'!F140,"")</f>
        <v>0</v>
      </c>
      <c r="F150" s="161"/>
      <c r="G150" s="162"/>
      <c r="H150" s="867"/>
      <c r="I150" s="868"/>
      <c r="J150" s="869"/>
      <c r="K150" s="287" t="str">
        <f t="shared" si="29"/>
        <v/>
      </c>
      <c r="L150" s="643">
        <f>IF(AND($K$2="Pôle",C150=('1C TSpersonnel'!A140&amp;" "&amp;'1C TSpersonnel'!B140)),'1C TSpersonnel'!$G140+'1C TSpersonnel'!$H140+'1C TSpersonnel'!$I140+'1C TSpersonnel'!$J140+'1C TSpersonnel'!$N140,'1C TSpersonnel'!$G140+'1C TSpersonnel'!$H140+'1C TSpersonnel'!$I140+'1C TSpersonnel'!$J140+'1C TSpersonnel'!$K140+'1C TSpersonnel'!$L140+'1C TSpersonnel'!$M140+'1C TSpersonnel'!$N140+'1C TSpersonnel'!$O140+'1C TSpersonnel'!$P140+'1C TSpersonnel'!$Q140+'1C TSpersonnel'!$R140)</f>
        <v>0</v>
      </c>
      <c r="M150" s="643">
        <f>IF(AND($K$2="Pôle",C150=('1C TSpersonnel'!A140&amp;" "&amp;'1C TSpersonnel'!B140)),'1C TSpersonnel'!$K140+'1C TSpersonnel'!$L140+'1C TSpersonnel'!$M140,0)</f>
        <v>0</v>
      </c>
      <c r="N150" s="644">
        <f t="shared" si="45"/>
        <v>0</v>
      </c>
      <c r="O150" s="645">
        <f>IF($C150=('1C TSpersonnel'!$A140&amp;" "&amp;'1C TSpersonnel'!$B140),'1C TSpersonnel'!U140)</f>
        <v>0</v>
      </c>
      <c r="P150" s="646">
        <f>IF($C150=('1C TSpersonnel'!$A140&amp;" "&amp;'1C TSpersonnel'!$B140),'1C TSpersonnel'!V140)</f>
        <v>0</v>
      </c>
      <c r="Q150" s="646">
        <f>IF($C150=('1C TSpersonnel'!$A140&amp;" "&amp;'1C TSpersonnel'!$B140),'1C TSpersonnel'!W140)</f>
        <v>0</v>
      </c>
      <c r="R150" s="646">
        <f>IF($C150=('1C TSpersonnel'!$A140&amp;" "&amp;'1C TSpersonnel'!$B140),'1C TSpersonnel'!X140)</f>
        <v>0</v>
      </c>
      <c r="S150" s="646">
        <f>IF($C150=('1C TSpersonnel'!$A140&amp;" "&amp;'1C TSpersonnel'!$B140),'1C TSpersonnel'!Y140)</f>
        <v>0</v>
      </c>
      <c r="T150" s="646">
        <f>IF($C150=('1C TSpersonnel'!$A140&amp;" "&amp;'1C TSpersonnel'!$B140),'1C TSpersonnel'!Z140)</f>
        <v>0</v>
      </c>
      <c r="U150" s="646">
        <f>IF($C150=('1C TSpersonnel'!$A140&amp;" "&amp;'1C TSpersonnel'!$B140),'1C TSpersonnel'!AA140)</f>
        <v>0</v>
      </c>
      <c r="V150" s="646">
        <f>IF($C150=('1C TSpersonnel'!$A140&amp;" "&amp;'1C TSpersonnel'!$B140),'1C TSpersonnel'!AB140)</f>
        <v>0</v>
      </c>
      <c r="W150" s="646">
        <f>IF($C150=('1C TSpersonnel'!$A140&amp;" "&amp;'1C TSpersonnel'!$B140),'1C TSpersonnel'!AC140)</f>
        <v>0</v>
      </c>
      <c r="X150" s="646">
        <f>IF($C150=('1C TSpersonnel'!$A140&amp;" "&amp;'1C TSpersonnel'!$B140),'1C TSpersonnel'!AD140)</f>
        <v>0</v>
      </c>
      <c r="Y150" s="646">
        <f>IF($C150=('1C TSpersonnel'!$A140&amp;" "&amp;'1C TSpersonnel'!$B140),'1C TSpersonnel'!AE140)</f>
        <v>0</v>
      </c>
      <c r="Z150" s="646">
        <f>IF($C150=('1C TSpersonnel'!$A140&amp;" "&amp;'1C TSpersonnel'!$B140),'1C TSpersonnel'!AF140)</f>
        <v>0</v>
      </c>
      <c r="AA150" s="646">
        <f>IF($C150=('1C TSpersonnel'!$A140&amp;" "&amp;'1C TSpersonnel'!$B140),'1C TSpersonnel'!AG140)</f>
        <v>0</v>
      </c>
      <c r="AB150" s="646">
        <f>IF($C150=('1C TSpersonnel'!$A140&amp;" "&amp;'1C TSpersonnel'!$B140),'1C TSpersonnel'!AH140)</f>
        <v>0</v>
      </c>
      <c r="AC150" s="646">
        <f>IF($C150=('1C TSpersonnel'!$A140&amp;" "&amp;'1C TSpersonnel'!$B140),'1C TSpersonnel'!AI140)</f>
        <v>0</v>
      </c>
      <c r="AD150" s="646">
        <f>IF($C150=('1C TSpersonnel'!$A140&amp;" "&amp;'1C TSpersonnel'!$B140),'1C TSpersonnel'!AJ140)</f>
        <v>0</v>
      </c>
      <c r="AE150" s="646">
        <f>IF($C150=('1C TSpersonnel'!$A140&amp;" "&amp;'1C TSpersonnel'!$B140),'1C TSpersonnel'!AK140)</f>
        <v>0</v>
      </c>
      <c r="AF150" s="646">
        <f>IF($C150=('1C TSpersonnel'!$A140&amp;" "&amp;'1C TSpersonnel'!$B140),'1C TSpersonnel'!AL140)</f>
        <v>0</v>
      </c>
      <c r="AG150" s="646">
        <f>IF($C150=('1C TSpersonnel'!$A140&amp;" "&amp;'1C TSpersonnel'!$B140),'1C TSpersonnel'!AM140)</f>
        <v>0</v>
      </c>
      <c r="AH150" s="646">
        <f>IF($C150=('1C TSpersonnel'!$A140&amp;" "&amp;'1C TSpersonnel'!$B140),'1C TSpersonnel'!AN140)</f>
        <v>0</v>
      </c>
      <c r="AI150" s="646">
        <f>IF($C150=('1C TSpersonnel'!$A140&amp;" "&amp;'1C TSpersonnel'!$B140),'1C TSpersonnel'!AO140)</f>
        <v>0</v>
      </c>
      <c r="AJ150" s="646">
        <f>IF($C150=('1C TSpersonnel'!$A140&amp;" "&amp;'1C TSpersonnel'!$B140),'1C TSpersonnel'!AP140)</f>
        <v>0</v>
      </c>
      <c r="AK150" s="646">
        <f t="shared" si="30"/>
        <v>0</v>
      </c>
      <c r="AL150" s="646">
        <f t="shared" si="40"/>
        <v>0</v>
      </c>
      <c r="AM150" s="156">
        <f t="shared" si="27"/>
        <v>0</v>
      </c>
      <c r="AN150" s="251">
        <f t="shared" si="28"/>
        <v>0</v>
      </c>
      <c r="AO150" s="154">
        <f t="shared" si="43"/>
        <v>0</v>
      </c>
      <c r="AP150" s="254">
        <f t="shared" si="46"/>
        <v>0</v>
      </c>
      <c r="AQ150" s="260">
        <f t="shared" si="41"/>
        <v>0</v>
      </c>
      <c r="AR150" s="257"/>
      <c r="AS150" s="80"/>
      <c r="AT150" s="27"/>
      <c r="AU150" s="267"/>
      <c r="AV150" s="484"/>
      <c r="AW150" s="484"/>
      <c r="AX150" s="484"/>
      <c r="AY150" s="484"/>
      <c r="AZ150" s="484"/>
    </row>
    <row r="151" spans="1:55" hidden="1">
      <c r="A151" s="159"/>
      <c r="B151" s="168"/>
      <c r="C151" s="22" t="str">
        <f>'1C TSpersonnel'!A141&amp;" "&amp;'1C TSpersonnel'!B141</f>
        <v xml:space="preserve"> </v>
      </c>
      <c r="D151" s="304" t="str">
        <f>IF(E151=0,"",DATEDIF('1C TSpersonnel'!D141,E151,"y"))</f>
        <v/>
      </c>
      <c r="E151" s="71">
        <f>IF(C151&lt;&gt;"",'1C TSpersonnel'!F141,"")</f>
        <v>0</v>
      </c>
      <c r="F151" s="161"/>
      <c r="G151" s="162"/>
      <c r="H151" s="867"/>
      <c r="I151" s="868"/>
      <c r="J151" s="869"/>
      <c r="K151" s="287" t="str">
        <f t="shared" si="29"/>
        <v/>
      </c>
      <c r="L151" s="643">
        <f>IF(AND($K$2="Pôle",C151=('1C TSpersonnel'!A141&amp;" "&amp;'1C TSpersonnel'!B141)),'1C TSpersonnel'!$G141+'1C TSpersonnel'!$H141+'1C TSpersonnel'!$I141+'1C TSpersonnel'!$J141+'1C TSpersonnel'!$N141,'1C TSpersonnel'!$G141+'1C TSpersonnel'!$H141+'1C TSpersonnel'!$I141+'1C TSpersonnel'!$J141+'1C TSpersonnel'!$K141+'1C TSpersonnel'!$L141+'1C TSpersonnel'!$M141+'1C TSpersonnel'!$N141+'1C TSpersonnel'!$O141+'1C TSpersonnel'!$P141+'1C TSpersonnel'!$Q141+'1C TSpersonnel'!$R141)</f>
        <v>0</v>
      </c>
      <c r="M151" s="643">
        <f>IF(AND($K$2="Pôle",C151=('1C TSpersonnel'!A141&amp;" "&amp;'1C TSpersonnel'!B141)),'1C TSpersonnel'!$K141+'1C TSpersonnel'!$L141+'1C TSpersonnel'!$M141,0)</f>
        <v>0</v>
      </c>
      <c r="N151" s="644">
        <f t="shared" si="45"/>
        <v>0</v>
      </c>
      <c r="O151" s="645">
        <f>IF($C151=('1C TSpersonnel'!$A141&amp;" "&amp;'1C TSpersonnel'!$B141),'1C TSpersonnel'!U141)</f>
        <v>0</v>
      </c>
      <c r="P151" s="646">
        <f>IF($C151=('1C TSpersonnel'!$A141&amp;" "&amp;'1C TSpersonnel'!$B141),'1C TSpersonnel'!V141)</f>
        <v>0</v>
      </c>
      <c r="Q151" s="646">
        <f>IF($C151=('1C TSpersonnel'!$A141&amp;" "&amp;'1C TSpersonnel'!$B141),'1C TSpersonnel'!W141)</f>
        <v>0</v>
      </c>
      <c r="R151" s="646">
        <f>IF($C151=('1C TSpersonnel'!$A141&amp;" "&amp;'1C TSpersonnel'!$B141),'1C TSpersonnel'!X141)</f>
        <v>0</v>
      </c>
      <c r="S151" s="646">
        <f>IF($C151=('1C TSpersonnel'!$A141&amp;" "&amp;'1C TSpersonnel'!$B141),'1C TSpersonnel'!Y141)</f>
        <v>0</v>
      </c>
      <c r="T151" s="646">
        <f>IF($C151=('1C TSpersonnel'!$A141&amp;" "&amp;'1C TSpersonnel'!$B141),'1C TSpersonnel'!Z141)</f>
        <v>0</v>
      </c>
      <c r="U151" s="646">
        <f>IF($C151=('1C TSpersonnel'!$A141&amp;" "&amp;'1C TSpersonnel'!$B141),'1C TSpersonnel'!AA141)</f>
        <v>0</v>
      </c>
      <c r="V151" s="646">
        <f>IF($C151=('1C TSpersonnel'!$A141&amp;" "&amp;'1C TSpersonnel'!$B141),'1C TSpersonnel'!AB141)</f>
        <v>0</v>
      </c>
      <c r="W151" s="646">
        <f>IF($C151=('1C TSpersonnel'!$A141&amp;" "&amp;'1C TSpersonnel'!$B141),'1C TSpersonnel'!AC141)</f>
        <v>0</v>
      </c>
      <c r="X151" s="646">
        <f>IF($C151=('1C TSpersonnel'!$A141&amp;" "&amp;'1C TSpersonnel'!$B141),'1C TSpersonnel'!AD141)</f>
        <v>0</v>
      </c>
      <c r="Y151" s="646">
        <f>IF($C151=('1C TSpersonnel'!$A141&amp;" "&amp;'1C TSpersonnel'!$B141),'1C TSpersonnel'!AE141)</f>
        <v>0</v>
      </c>
      <c r="Z151" s="646">
        <f>IF($C151=('1C TSpersonnel'!$A141&amp;" "&amp;'1C TSpersonnel'!$B141),'1C TSpersonnel'!AF141)</f>
        <v>0</v>
      </c>
      <c r="AA151" s="646">
        <f>IF($C151=('1C TSpersonnel'!$A141&amp;" "&amp;'1C TSpersonnel'!$B141),'1C TSpersonnel'!AG141)</f>
        <v>0</v>
      </c>
      <c r="AB151" s="646">
        <f>IF($C151=('1C TSpersonnel'!$A141&amp;" "&amp;'1C TSpersonnel'!$B141),'1C TSpersonnel'!AH141)</f>
        <v>0</v>
      </c>
      <c r="AC151" s="646">
        <f>IF($C151=('1C TSpersonnel'!$A141&amp;" "&amp;'1C TSpersonnel'!$B141),'1C TSpersonnel'!AI141)</f>
        <v>0</v>
      </c>
      <c r="AD151" s="646">
        <f>IF($C151=('1C TSpersonnel'!$A141&amp;" "&amp;'1C TSpersonnel'!$B141),'1C TSpersonnel'!AJ141)</f>
        <v>0</v>
      </c>
      <c r="AE151" s="646">
        <f>IF($C151=('1C TSpersonnel'!$A141&amp;" "&amp;'1C TSpersonnel'!$B141),'1C TSpersonnel'!AK141)</f>
        <v>0</v>
      </c>
      <c r="AF151" s="646">
        <f>IF($C151=('1C TSpersonnel'!$A141&amp;" "&amp;'1C TSpersonnel'!$B141),'1C TSpersonnel'!AL141)</f>
        <v>0</v>
      </c>
      <c r="AG151" s="646">
        <f>IF($C151=('1C TSpersonnel'!$A141&amp;" "&amp;'1C TSpersonnel'!$B141),'1C TSpersonnel'!AM141)</f>
        <v>0</v>
      </c>
      <c r="AH151" s="646">
        <f>IF($C151=('1C TSpersonnel'!$A141&amp;" "&amp;'1C TSpersonnel'!$B141),'1C TSpersonnel'!AN141)</f>
        <v>0</v>
      </c>
      <c r="AI151" s="646">
        <f>IF($C151=('1C TSpersonnel'!$A141&amp;" "&amp;'1C TSpersonnel'!$B141),'1C TSpersonnel'!AO141)</f>
        <v>0</v>
      </c>
      <c r="AJ151" s="646">
        <f>IF($C151=('1C TSpersonnel'!$A141&amp;" "&amp;'1C TSpersonnel'!$B141),'1C TSpersonnel'!AP141)</f>
        <v>0</v>
      </c>
      <c r="AK151" s="646">
        <f t="shared" si="30"/>
        <v>0</v>
      </c>
      <c r="AL151" s="646">
        <f t="shared" si="40"/>
        <v>0</v>
      </c>
      <c r="AM151" s="156">
        <f t="shared" si="27"/>
        <v>0</v>
      </c>
      <c r="AN151" s="251">
        <f t="shared" si="28"/>
        <v>0</v>
      </c>
      <c r="AO151" s="154">
        <f t="shared" si="43"/>
        <v>0</v>
      </c>
      <c r="AP151" s="254">
        <f t="shared" si="46"/>
        <v>0</v>
      </c>
      <c r="AQ151" s="260">
        <f t="shared" si="41"/>
        <v>0</v>
      </c>
      <c r="AR151" s="257"/>
      <c r="AS151" s="80"/>
      <c r="AT151" s="27"/>
      <c r="AU151" s="267"/>
      <c r="AV151" s="484"/>
      <c r="AW151" s="484"/>
      <c r="AX151" s="484"/>
      <c r="AY151" s="484"/>
      <c r="AZ151" s="484"/>
    </row>
    <row r="152" spans="1:55" hidden="1">
      <c r="A152" s="159"/>
      <c r="B152" s="168"/>
      <c r="C152" s="22" t="str">
        <f>'1C TSpersonnel'!A142&amp;" "&amp;'1C TSpersonnel'!B142</f>
        <v xml:space="preserve"> </v>
      </c>
      <c r="D152" s="304" t="str">
        <f>IF(E152=0,"",DATEDIF('1C TSpersonnel'!D142,E152,"y"))</f>
        <v/>
      </c>
      <c r="E152" s="71">
        <f>IF(C152&lt;&gt;"",'1C TSpersonnel'!F142,"")</f>
        <v>0</v>
      </c>
      <c r="F152" s="161"/>
      <c r="G152" s="162"/>
      <c r="H152" s="867"/>
      <c r="I152" s="868"/>
      <c r="J152" s="869"/>
      <c r="K152" s="287" t="str">
        <f t="shared" si="29"/>
        <v/>
      </c>
      <c r="L152" s="643">
        <f>IF(AND($K$2="Pôle",C152=('1C TSpersonnel'!A142&amp;" "&amp;'1C TSpersonnel'!B142)),'1C TSpersonnel'!$G142+'1C TSpersonnel'!$H142+'1C TSpersonnel'!$I142+'1C TSpersonnel'!$J142+'1C TSpersonnel'!$N142,'1C TSpersonnel'!$G142+'1C TSpersonnel'!$H142+'1C TSpersonnel'!$I142+'1C TSpersonnel'!$J142+'1C TSpersonnel'!$K142+'1C TSpersonnel'!$L142+'1C TSpersonnel'!$M142+'1C TSpersonnel'!$N142+'1C TSpersonnel'!$O142+'1C TSpersonnel'!$P142+'1C TSpersonnel'!$Q142+'1C TSpersonnel'!$R142)</f>
        <v>0</v>
      </c>
      <c r="M152" s="643">
        <f>IF(AND($K$2="Pôle",C152=('1C TSpersonnel'!A142&amp;" "&amp;'1C TSpersonnel'!B142)),'1C TSpersonnel'!$K142+'1C TSpersonnel'!$L142+'1C TSpersonnel'!$M142,0)</f>
        <v>0</v>
      </c>
      <c r="N152" s="644">
        <f t="shared" si="45"/>
        <v>0</v>
      </c>
      <c r="O152" s="645">
        <f>IF($C152=('1C TSpersonnel'!$A142&amp;" "&amp;'1C TSpersonnel'!$B142),'1C TSpersonnel'!U142)</f>
        <v>0</v>
      </c>
      <c r="P152" s="646">
        <f>IF($C152=('1C TSpersonnel'!$A142&amp;" "&amp;'1C TSpersonnel'!$B142),'1C TSpersonnel'!V142)</f>
        <v>0</v>
      </c>
      <c r="Q152" s="646">
        <f>IF($C152=('1C TSpersonnel'!$A142&amp;" "&amp;'1C TSpersonnel'!$B142),'1C TSpersonnel'!W142)</f>
        <v>0</v>
      </c>
      <c r="R152" s="646">
        <f>IF($C152=('1C TSpersonnel'!$A142&amp;" "&amp;'1C TSpersonnel'!$B142),'1C TSpersonnel'!X142)</f>
        <v>0</v>
      </c>
      <c r="S152" s="646">
        <f>IF($C152=('1C TSpersonnel'!$A142&amp;" "&amp;'1C TSpersonnel'!$B142),'1C TSpersonnel'!Y142)</f>
        <v>0</v>
      </c>
      <c r="T152" s="646">
        <f>IF($C152=('1C TSpersonnel'!$A142&amp;" "&amp;'1C TSpersonnel'!$B142),'1C TSpersonnel'!Z142)</f>
        <v>0</v>
      </c>
      <c r="U152" s="646">
        <f>IF($C152=('1C TSpersonnel'!$A142&amp;" "&amp;'1C TSpersonnel'!$B142),'1C TSpersonnel'!AA142)</f>
        <v>0</v>
      </c>
      <c r="V152" s="646">
        <f>IF($C152=('1C TSpersonnel'!$A142&amp;" "&amp;'1C TSpersonnel'!$B142),'1C TSpersonnel'!AB142)</f>
        <v>0</v>
      </c>
      <c r="W152" s="646">
        <f>IF($C152=('1C TSpersonnel'!$A142&amp;" "&amp;'1C TSpersonnel'!$B142),'1C TSpersonnel'!AC142)</f>
        <v>0</v>
      </c>
      <c r="X152" s="646">
        <f>IF($C152=('1C TSpersonnel'!$A142&amp;" "&amp;'1C TSpersonnel'!$B142),'1C TSpersonnel'!AD142)</f>
        <v>0</v>
      </c>
      <c r="Y152" s="646">
        <f>IF($C152=('1C TSpersonnel'!$A142&amp;" "&amp;'1C TSpersonnel'!$B142),'1C TSpersonnel'!AE142)</f>
        <v>0</v>
      </c>
      <c r="Z152" s="646">
        <f>IF($C152=('1C TSpersonnel'!$A142&amp;" "&amp;'1C TSpersonnel'!$B142),'1C TSpersonnel'!AF142)</f>
        <v>0</v>
      </c>
      <c r="AA152" s="646">
        <f>IF($C152=('1C TSpersonnel'!$A142&amp;" "&amp;'1C TSpersonnel'!$B142),'1C TSpersonnel'!AG142)</f>
        <v>0</v>
      </c>
      <c r="AB152" s="646">
        <f>IF($C152=('1C TSpersonnel'!$A142&amp;" "&amp;'1C TSpersonnel'!$B142),'1C TSpersonnel'!AH142)</f>
        <v>0</v>
      </c>
      <c r="AC152" s="646">
        <f>IF($C152=('1C TSpersonnel'!$A142&amp;" "&amp;'1C TSpersonnel'!$B142),'1C TSpersonnel'!AI142)</f>
        <v>0</v>
      </c>
      <c r="AD152" s="646">
        <f>IF($C152=('1C TSpersonnel'!$A142&amp;" "&amp;'1C TSpersonnel'!$B142),'1C TSpersonnel'!AJ142)</f>
        <v>0</v>
      </c>
      <c r="AE152" s="646">
        <f>IF($C152=('1C TSpersonnel'!$A142&amp;" "&amp;'1C TSpersonnel'!$B142),'1C TSpersonnel'!AK142)</f>
        <v>0</v>
      </c>
      <c r="AF152" s="646">
        <f>IF($C152=('1C TSpersonnel'!$A142&amp;" "&amp;'1C TSpersonnel'!$B142),'1C TSpersonnel'!AL142)</f>
        <v>0</v>
      </c>
      <c r="AG152" s="646">
        <f>IF($C152=('1C TSpersonnel'!$A142&amp;" "&amp;'1C TSpersonnel'!$B142),'1C TSpersonnel'!AM142)</f>
        <v>0</v>
      </c>
      <c r="AH152" s="646">
        <f>IF($C152=('1C TSpersonnel'!$A142&amp;" "&amp;'1C TSpersonnel'!$B142),'1C TSpersonnel'!AN142)</f>
        <v>0</v>
      </c>
      <c r="AI152" s="646">
        <f>IF($C152=('1C TSpersonnel'!$A142&amp;" "&amp;'1C TSpersonnel'!$B142),'1C TSpersonnel'!AO142)</f>
        <v>0</v>
      </c>
      <c r="AJ152" s="646">
        <f>IF($C152=('1C TSpersonnel'!$A142&amp;" "&amp;'1C TSpersonnel'!$B142),'1C TSpersonnel'!AP142)</f>
        <v>0</v>
      </c>
      <c r="AK152" s="646">
        <f t="shared" si="30"/>
        <v>0</v>
      </c>
      <c r="AL152" s="646">
        <f t="shared" si="40"/>
        <v>0</v>
      </c>
      <c r="AM152" s="156">
        <f t="shared" ref="AM152:AM215" si="47">IF(A152="",0,(IF(L152=0,0,($F152-$G152)*$K152*L152)))</f>
        <v>0</v>
      </c>
      <c r="AN152" s="251">
        <f t="shared" ref="AN152:AN215" si="48">IF(A152="",0,IF(M152=0,0,($F152-$G152)*$K152*M152))</f>
        <v>0</v>
      </c>
      <c r="AO152" s="154">
        <f t="shared" si="43"/>
        <v>0</v>
      </c>
      <c r="AP152" s="254">
        <f t="shared" si="46"/>
        <v>0</v>
      </c>
      <c r="AQ152" s="260">
        <f t="shared" si="41"/>
        <v>0</v>
      </c>
      <c r="AR152" s="257"/>
      <c r="AS152" s="80"/>
      <c r="AT152" s="27"/>
      <c r="AU152" s="267"/>
      <c r="AV152" s="484"/>
      <c r="AW152" s="484"/>
      <c r="AX152" s="484"/>
      <c r="AY152" s="484"/>
      <c r="AZ152" s="484"/>
    </row>
    <row r="153" spans="1:55" hidden="1">
      <c r="A153" s="159"/>
      <c r="B153" s="168"/>
      <c r="C153" s="22" t="str">
        <f>'1C TSpersonnel'!A143&amp;" "&amp;'1C TSpersonnel'!B143</f>
        <v xml:space="preserve"> </v>
      </c>
      <c r="D153" s="304" t="str">
        <f>IF(E153=0,"",DATEDIF('1C TSpersonnel'!D143,E153,"y"))</f>
        <v/>
      </c>
      <c r="E153" s="71">
        <f>IF(C153&lt;&gt;"",'1C TSpersonnel'!F143,"")</f>
        <v>0</v>
      </c>
      <c r="F153" s="161"/>
      <c r="G153" s="162"/>
      <c r="H153" s="867"/>
      <c r="I153" s="868"/>
      <c r="J153" s="869"/>
      <c r="K153" s="287" t="str">
        <f t="shared" ref="K153:K216" si="49">IF(F153&lt;&gt;0,$K$23,"")</f>
        <v/>
      </c>
      <c r="L153" s="643">
        <f>IF(AND($K$2="Pôle",C153=('1C TSpersonnel'!A143&amp;" "&amp;'1C TSpersonnel'!B143)),'1C TSpersonnel'!$G143+'1C TSpersonnel'!$H143+'1C TSpersonnel'!$I143+'1C TSpersonnel'!$J143+'1C TSpersonnel'!$N143,'1C TSpersonnel'!$G143+'1C TSpersonnel'!$H143+'1C TSpersonnel'!$I143+'1C TSpersonnel'!$J143+'1C TSpersonnel'!$K143+'1C TSpersonnel'!$L143+'1C TSpersonnel'!$M143+'1C TSpersonnel'!$N143+'1C TSpersonnel'!$O143+'1C TSpersonnel'!$P143+'1C TSpersonnel'!$Q143+'1C TSpersonnel'!$R143)</f>
        <v>0</v>
      </c>
      <c r="M153" s="643">
        <f>IF(AND($K$2="Pôle",C153=('1C TSpersonnel'!A143&amp;" "&amp;'1C TSpersonnel'!B143)),'1C TSpersonnel'!$K143+'1C TSpersonnel'!$L143+'1C TSpersonnel'!$M143,0)</f>
        <v>0</v>
      </c>
      <c r="N153" s="644">
        <f t="shared" si="45"/>
        <v>0</v>
      </c>
      <c r="O153" s="645">
        <f>IF($C153=('1C TSpersonnel'!$A143&amp;" "&amp;'1C TSpersonnel'!$B143),'1C TSpersonnel'!U143)</f>
        <v>0</v>
      </c>
      <c r="P153" s="646">
        <f>IF($C153=('1C TSpersonnel'!$A143&amp;" "&amp;'1C TSpersonnel'!$B143),'1C TSpersonnel'!V143)</f>
        <v>0</v>
      </c>
      <c r="Q153" s="646">
        <f>IF($C153=('1C TSpersonnel'!$A143&amp;" "&amp;'1C TSpersonnel'!$B143),'1C TSpersonnel'!W143)</f>
        <v>0</v>
      </c>
      <c r="R153" s="646">
        <f>IF($C153=('1C TSpersonnel'!$A143&amp;" "&amp;'1C TSpersonnel'!$B143),'1C TSpersonnel'!X143)</f>
        <v>0</v>
      </c>
      <c r="S153" s="646">
        <f>IF($C153=('1C TSpersonnel'!$A143&amp;" "&amp;'1C TSpersonnel'!$B143),'1C TSpersonnel'!Y143)</f>
        <v>0</v>
      </c>
      <c r="T153" s="646">
        <f>IF($C153=('1C TSpersonnel'!$A143&amp;" "&amp;'1C TSpersonnel'!$B143),'1C TSpersonnel'!Z143)</f>
        <v>0</v>
      </c>
      <c r="U153" s="646">
        <f>IF($C153=('1C TSpersonnel'!$A143&amp;" "&amp;'1C TSpersonnel'!$B143),'1C TSpersonnel'!AA143)</f>
        <v>0</v>
      </c>
      <c r="V153" s="646">
        <f>IF($C153=('1C TSpersonnel'!$A143&amp;" "&amp;'1C TSpersonnel'!$B143),'1C TSpersonnel'!AB143)</f>
        <v>0</v>
      </c>
      <c r="W153" s="646">
        <f>IF($C153=('1C TSpersonnel'!$A143&amp;" "&amp;'1C TSpersonnel'!$B143),'1C TSpersonnel'!AC143)</f>
        <v>0</v>
      </c>
      <c r="X153" s="646">
        <f>IF($C153=('1C TSpersonnel'!$A143&amp;" "&amp;'1C TSpersonnel'!$B143),'1C TSpersonnel'!AD143)</f>
        <v>0</v>
      </c>
      <c r="Y153" s="646">
        <f>IF($C153=('1C TSpersonnel'!$A143&amp;" "&amp;'1C TSpersonnel'!$B143),'1C TSpersonnel'!AE143)</f>
        <v>0</v>
      </c>
      <c r="Z153" s="646">
        <f>IF($C153=('1C TSpersonnel'!$A143&amp;" "&amp;'1C TSpersonnel'!$B143),'1C TSpersonnel'!AF143)</f>
        <v>0</v>
      </c>
      <c r="AA153" s="646">
        <f>IF($C153=('1C TSpersonnel'!$A143&amp;" "&amp;'1C TSpersonnel'!$B143),'1C TSpersonnel'!AG143)</f>
        <v>0</v>
      </c>
      <c r="AB153" s="646">
        <f>IF($C153=('1C TSpersonnel'!$A143&amp;" "&amp;'1C TSpersonnel'!$B143),'1C TSpersonnel'!AH143)</f>
        <v>0</v>
      </c>
      <c r="AC153" s="646">
        <f>IF($C153=('1C TSpersonnel'!$A143&amp;" "&amp;'1C TSpersonnel'!$B143),'1C TSpersonnel'!AI143)</f>
        <v>0</v>
      </c>
      <c r="AD153" s="646">
        <f>IF($C153=('1C TSpersonnel'!$A143&amp;" "&amp;'1C TSpersonnel'!$B143),'1C TSpersonnel'!AJ143)</f>
        <v>0</v>
      </c>
      <c r="AE153" s="646">
        <f>IF($C153=('1C TSpersonnel'!$A143&amp;" "&amp;'1C TSpersonnel'!$B143),'1C TSpersonnel'!AK143)</f>
        <v>0</v>
      </c>
      <c r="AF153" s="646">
        <f>IF($C153=('1C TSpersonnel'!$A143&amp;" "&amp;'1C TSpersonnel'!$B143),'1C TSpersonnel'!AL143)</f>
        <v>0</v>
      </c>
      <c r="AG153" s="646">
        <f>IF($C153=('1C TSpersonnel'!$A143&amp;" "&amp;'1C TSpersonnel'!$B143),'1C TSpersonnel'!AM143)</f>
        <v>0</v>
      </c>
      <c r="AH153" s="646">
        <f>IF($C153=('1C TSpersonnel'!$A143&amp;" "&amp;'1C TSpersonnel'!$B143),'1C TSpersonnel'!AN143)</f>
        <v>0</v>
      </c>
      <c r="AI153" s="646">
        <f>IF($C153=('1C TSpersonnel'!$A143&amp;" "&amp;'1C TSpersonnel'!$B143),'1C TSpersonnel'!AO143)</f>
        <v>0</v>
      </c>
      <c r="AJ153" s="646">
        <f>IF($C153=('1C TSpersonnel'!$A143&amp;" "&amp;'1C TSpersonnel'!$B143),'1C TSpersonnel'!AP143)</f>
        <v>0</v>
      </c>
      <c r="AK153" s="646">
        <f t="shared" si="30"/>
        <v>0</v>
      </c>
      <c r="AL153" s="646">
        <f t="shared" si="40"/>
        <v>0</v>
      </c>
      <c r="AM153" s="156">
        <f t="shared" si="47"/>
        <v>0</v>
      </c>
      <c r="AN153" s="251">
        <f t="shared" si="48"/>
        <v>0</v>
      </c>
      <c r="AO153" s="154">
        <f t="shared" si="43"/>
        <v>0</v>
      </c>
      <c r="AP153" s="254">
        <f t="shared" si="46"/>
        <v>0</v>
      </c>
      <c r="AQ153" s="260">
        <f t="shared" si="41"/>
        <v>0</v>
      </c>
      <c r="AR153" s="257"/>
      <c r="AS153" s="80"/>
      <c r="AT153" s="27"/>
      <c r="AU153" s="267"/>
      <c r="AV153" s="484"/>
      <c r="AW153" s="484"/>
      <c r="AX153" s="484"/>
      <c r="AY153" s="484"/>
      <c r="AZ153" s="484"/>
    </row>
    <row r="154" spans="1:55" hidden="1">
      <c r="A154" s="159"/>
      <c r="B154" s="168"/>
      <c r="C154" s="22" t="str">
        <f>'1C TSpersonnel'!A144&amp;" "&amp;'1C TSpersonnel'!B144</f>
        <v xml:space="preserve"> </v>
      </c>
      <c r="D154" s="304" t="str">
        <f>IF(E154=0,"",DATEDIF('1C TSpersonnel'!D144,E154,"y"))</f>
        <v/>
      </c>
      <c r="E154" s="71">
        <f>IF(C154&lt;&gt;"",'1C TSpersonnel'!F144,"")</f>
        <v>0</v>
      </c>
      <c r="F154" s="161"/>
      <c r="G154" s="162"/>
      <c r="H154" s="867"/>
      <c r="I154" s="868"/>
      <c r="J154" s="869"/>
      <c r="K154" s="287" t="str">
        <f t="shared" si="49"/>
        <v/>
      </c>
      <c r="L154" s="643">
        <f>IF(AND($K$2="Pôle",C154=('1C TSpersonnel'!A144&amp;" "&amp;'1C TSpersonnel'!B144)),'1C TSpersonnel'!$G144+'1C TSpersonnel'!$H144+'1C TSpersonnel'!$I144+'1C TSpersonnel'!$J144+'1C TSpersonnel'!$N144,'1C TSpersonnel'!$G144+'1C TSpersonnel'!$H144+'1C TSpersonnel'!$I144+'1C TSpersonnel'!$J144+'1C TSpersonnel'!$K144+'1C TSpersonnel'!$L144+'1C TSpersonnel'!$M144+'1C TSpersonnel'!$N144+'1C TSpersonnel'!$O144+'1C TSpersonnel'!$P144+'1C TSpersonnel'!$Q144+'1C TSpersonnel'!$R144)</f>
        <v>0</v>
      </c>
      <c r="M154" s="643">
        <f>IF(AND($K$2="Pôle",C154=('1C TSpersonnel'!A144&amp;" "&amp;'1C TSpersonnel'!B144)),'1C TSpersonnel'!$K144+'1C TSpersonnel'!$L144+'1C TSpersonnel'!$M144,0)</f>
        <v>0</v>
      </c>
      <c r="N154" s="644">
        <f t="shared" si="45"/>
        <v>0</v>
      </c>
      <c r="O154" s="645">
        <f>IF($C154=('1C TSpersonnel'!$A144&amp;" "&amp;'1C TSpersonnel'!$B144),'1C TSpersonnel'!U144)</f>
        <v>0</v>
      </c>
      <c r="P154" s="646">
        <f>IF($C154=('1C TSpersonnel'!$A144&amp;" "&amp;'1C TSpersonnel'!$B144),'1C TSpersonnel'!V144)</f>
        <v>0</v>
      </c>
      <c r="Q154" s="646">
        <f>IF($C154=('1C TSpersonnel'!$A144&amp;" "&amp;'1C TSpersonnel'!$B144),'1C TSpersonnel'!W144)</f>
        <v>0</v>
      </c>
      <c r="R154" s="646">
        <f>IF($C154=('1C TSpersonnel'!$A144&amp;" "&amp;'1C TSpersonnel'!$B144),'1C TSpersonnel'!X144)</f>
        <v>0</v>
      </c>
      <c r="S154" s="646">
        <f>IF($C154=('1C TSpersonnel'!$A144&amp;" "&amp;'1C TSpersonnel'!$B144),'1C TSpersonnel'!Y144)</f>
        <v>0</v>
      </c>
      <c r="T154" s="646">
        <f>IF($C154=('1C TSpersonnel'!$A144&amp;" "&amp;'1C TSpersonnel'!$B144),'1C TSpersonnel'!Z144)</f>
        <v>0</v>
      </c>
      <c r="U154" s="646">
        <f>IF($C154=('1C TSpersonnel'!$A144&amp;" "&amp;'1C TSpersonnel'!$B144),'1C TSpersonnel'!AA144)</f>
        <v>0</v>
      </c>
      <c r="V154" s="646">
        <f>IF($C154=('1C TSpersonnel'!$A144&amp;" "&amp;'1C TSpersonnel'!$B144),'1C TSpersonnel'!AB144)</f>
        <v>0</v>
      </c>
      <c r="W154" s="646">
        <f>IF($C154=('1C TSpersonnel'!$A144&amp;" "&amp;'1C TSpersonnel'!$B144),'1C TSpersonnel'!AC144)</f>
        <v>0</v>
      </c>
      <c r="X154" s="646">
        <f>IF($C154=('1C TSpersonnel'!$A144&amp;" "&amp;'1C TSpersonnel'!$B144),'1C TSpersonnel'!AD144)</f>
        <v>0</v>
      </c>
      <c r="Y154" s="646">
        <f>IF($C154=('1C TSpersonnel'!$A144&amp;" "&amp;'1C TSpersonnel'!$B144),'1C TSpersonnel'!AE144)</f>
        <v>0</v>
      </c>
      <c r="Z154" s="646">
        <f>IF($C154=('1C TSpersonnel'!$A144&amp;" "&amp;'1C TSpersonnel'!$B144),'1C TSpersonnel'!AF144)</f>
        <v>0</v>
      </c>
      <c r="AA154" s="646">
        <f>IF($C154=('1C TSpersonnel'!$A144&amp;" "&amp;'1C TSpersonnel'!$B144),'1C TSpersonnel'!AG144)</f>
        <v>0</v>
      </c>
      <c r="AB154" s="646">
        <f>IF($C154=('1C TSpersonnel'!$A144&amp;" "&amp;'1C TSpersonnel'!$B144),'1C TSpersonnel'!AH144)</f>
        <v>0</v>
      </c>
      <c r="AC154" s="646">
        <f>IF($C154=('1C TSpersonnel'!$A144&amp;" "&amp;'1C TSpersonnel'!$B144),'1C TSpersonnel'!AI144)</f>
        <v>0</v>
      </c>
      <c r="AD154" s="646">
        <f>IF($C154=('1C TSpersonnel'!$A144&amp;" "&amp;'1C TSpersonnel'!$B144),'1C TSpersonnel'!AJ144)</f>
        <v>0</v>
      </c>
      <c r="AE154" s="646">
        <f>IF($C154=('1C TSpersonnel'!$A144&amp;" "&amp;'1C TSpersonnel'!$B144),'1C TSpersonnel'!AK144)</f>
        <v>0</v>
      </c>
      <c r="AF154" s="646">
        <f>IF($C154=('1C TSpersonnel'!$A144&amp;" "&amp;'1C TSpersonnel'!$B144),'1C TSpersonnel'!AL144)</f>
        <v>0</v>
      </c>
      <c r="AG154" s="646">
        <f>IF($C154=('1C TSpersonnel'!$A144&amp;" "&amp;'1C TSpersonnel'!$B144),'1C TSpersonnel'!AM144)</f>
        <v>0</v>
      </c>
      <c r="AH154" s="646">
        <f>IF($C154=('1C TSpersonnel'!$A144&amp;" "&amp;'1C TSpersonnel'!$B144),'1C TSpersonnel'!AN144)</f>
        <v>0</v>
      </c>
      <c r="AI154" s="646">
        <f>IF($C154=('1C TSpersonnel'!$A144&amp;" "&amp;'1C TSpersonnel'!$B144),'1C TSpersonnel'!AO144)</f>
        <v>0</v>
      </c>
      <c r="AJ154" s="646">
        <f>IF($C154=('1C TSpersonnel'!$A144&amp;" "&amp;'1C TSpersonnel'!$B144),'1C TSpersonnel'!AP144)</f>
        <v>0</v>
      </c>
      <c r="AK154" s="646">
        <f t="shared" ref="AK154:AK217" si="50">SUM(O154:AJ154)</f>
        <v>0</v>
      </c>
      <c r="AL154" s="646">
        <f t="shared" si="40"/>
        <v>0</v>
      </c>
      <c r="AM154" s="156">
        <f t="shared" si="47"/>
        <v>0</v>
      </c>
      <c r="AN154" s="251">
        <f t="shared" si="48"/>
        <v>0</v>
      </c>
      <c r="AO154" s="154">
        <f t="shared" si="43"/>
        <v>0</v>
      </c>
      <c r="AP154" s="254">
        <f t="shared" si="46"/>
        <v>0</v>
      </c>
      <c r="AQ154" s="260">
        <f t="shared" si="41"/>
        <v>0</v>
      </c>
      <c r="AR154" s="257"/>
      <c r="AS154" s="80"/>
      <c r="AT154" s="27"/>
      <c r="AU154" s="267"/>
      <c r="AV154" s="484"/>
      <c r="AW154" s="484"/>
      <c r="AX154" s="484"/>
      <c r="AY154" s="484"/>
      <c r="AZ154" s="484"/>
    </row>
    <row r="155" spans="1:55" hidden="1">
      <c r="A155" s="159"/>
      <c r="B155" s="168"/>
      <c r="C155" s="22" t="str">
        <f>'1C TSpersonnel'!A145&amp;" "&amp;'1C TSpersonnel'!B145</f>
        <v xml:space="preserve"> </v>
      </c>
      <c r="D155" s="304" t="str">
        <f>IF(E155=0,"",DATEDIF('1C TSpersonnel'!D145,E155,"y"))</f>
        <v/>
      </c>
      <c r="E155" s="71">
        <f>IF(C155&lt;&gt;"",'1C TSpersonnel'!F145,"")</f>
        <v>0</v>
      </c>
      <c r="F155" s="161"/>
      <c r="G155" s="162"/>
      <c r="H155" s="867"/>
      <c r="I155" s="868"/>
      <c r="J155" s="869"/>
      <c r="K155" s="287" t="str">
        <f t="shared" si="49"/>
        <v/>
      </c>
      <c r="L155" s="643">
        <f>IF(AND($K$2="Pôle",C155=('1C TSpersonnel'!A145&amp;" "&amp;'1C TSpersonnel'!B145)),'1C TSpersonnel'!$G145+'1C TSpersonnel'!$H145+'1C TSpersonnel'!$I145+'1C TSpersonnel'!$J145+'1C TSpersonnel'!$N145,'1C TSpersonnel'!$G145+'1C TSpersonnel'!$H145+'1C TSpersonnel'!$I145+'1C TSpersonnel'!$J145+'1C TSpersonnel'!$K145+'1C TSpersonnel'!$L145+'1C TSpersonnel'!$M145+'1C TSpersonnel'!$N145+'1C TSpersonnel'!$O145+'1C TSpersonnel'!$P145+'1C TSpersonnel'!$Q145+'1C TSpersonnel'!$R145)</f>
        <v>0</v>
      </c>
      <c r="M155" s="643">
        <f>IF(AND($K$2="Pôle",C155=('1C TSpersonnel'!A145&amp;" "&amp;'1C TSpersonnel'!B145)),'1C TSpersonnel'!$K145+'1C TSpersonnel'!$L145+'1C TSpersonnel'!$M145,0)</f>
        <v>0</v>
      </c>
      <c r="N155" s="644">
        <f t="shared" si="45"/>
        <v>0</v>
      </c>
      <c r="O155" s="645">
        <f>IF($C155=('1C TSpersonnel'!$A145&amp;" "&amp;'1C TSpersonnel'!$B145),'1C TSpersonnel'!U145)</f>
        <v>0</v>
      </c>
      <c r="P155" s="646">
        <f>IF($C155=('1C TSpersonnel'!$A145&amp;" "&amp;'1C TSpersonnel'!$B145),'1C TSpersonnel'!V145)</f>
        <v>0</v>
      </c>
      <c r="Q155" s="646">
        <f>IF($C155=('1C TSpersonnel'!$A145&amp;" "&amp;'1C TSpersonnel'!$B145),'1C TSpersonnel'!W145)</f>
        <v>0</v>
      </c>
      <c r="R155" s="646">
        <f>IF($C155=('1C TSpersonnel'!$A145&amp;" "&amp;'1C TSpersonnel'!$B145),'1C TSpersonnel'!X145)</f>
        <v>0</v>
      </c>
      <c r="S155" s="646">
        <f>IF($C155=('1C TSpersonnel'!$A145&amp;" "&amp;'1C TSpersonnel'!$B145),'1C TSpersonnel'!Y145)</f>
        <v>0</v>
      </c>
      <c r="T155" s="646">
        <f>IF($C155=('1C TSpersonnel'!$A145&amp;" "&amp;'1C TSpersonnel'!$B145),'1C TSpersonnel'!Z145)</f>
        <v>0</v>
      </c>
      <c r="U155" s="646">
        <f>IF($C155=('1C TSpersonnel'!$A145&amp;" "&amp;'1C TSpersonnel'!$B145),'1C TSpersonnel'!AA145)</f>
        <v>0</v>
      </c>
      <c r="V155" s="646">
        <f>IF($C155=('1C TSpersonnel'!$A145&amp;" "&amp;'1C TSpersonnel'!$B145),'1C TSpersonnel'!AB145)</f>
        <v>0</v>
      </c>
      <c r="W155" s="646">
        <f>IF($C155=('1C TSpersonnel'!$A145&amp;" "&amp;'1C TSpersonnel'!$B145),'1C TSpersonnel'!AC145)</f>
        <v>0</v>
      </c>
      <c r="X155" s="646">
        <f>IF($C155=('1C TSpersonnel'!$A145&amp;" "&amp;'1C TSpersonnel'!$B145),'1C TSpersonnel'!AD145)</f>
        <v>0</v>
      </c>
      <c r="Y155" s="646">
        <f>IF($C155=('1C TSpersonnel'!$A145&amp;" "&amp;'1C TSpersonnel'!$B145),'1C TSpersonnel'!AE145)</f>
        <v>0</v>
      </c>
      <c r="Z155" s="646">
        <f>IF($C155=('1C TSpersonnel'!$A145&amp;" "&amp;'1C TSpersonnel'!$B145),'1C TSpersonnel'!AF145)</f>
        <v>0</v>
      </c>
      <c r="AA155" s="646">
        <f>IF($C155=('1C TSpersonnel'!$A145&amp;" "&amp;'1C TSpersonnel'!$B145),'1C TSpersonnel'!AG145)</f>
        <v>0</v>
      </c>
      <c r="AB155" s="646">
        <f>IF($C155=('1C TSpersonnel'!$A145&amp;" "&amp;'1C TSpersonnel'!$B145),'1C TSpersonnel'!AH145)</f>
        <v>0</v>
      </c>
      <c r="AC155" s="646">
        <f>IF($C155=('1C TSpersonnel'!$A145&amp;" "&amp;'1C TSpersonnel'!$B145),'1C TSpersonnel'!AI145)</f>
        <v>0</v>
      </c>
      <c r="AD155" s="646">
        <f>IF($C155=('1C TSpersonnel'!$A145&amp;" "&amp;'1C TSpersonnel'!$B145),'1C TSpersonnel'!AJ145)</f>
        <v>0</v>
      </c>
      <c r="AE155" s="646">
        <f>IF($C155=('1C TSpersonnel'!$A145&amp;" "&amp;'1C TSpersonnel'!$B145),'1C TSpersonnel'!AK145)</f>
        <v>0</v>
      </c>
      <c r="AF155" s="646">
        <f>IF($C155=('1C TSpersonnel'!$A145&amp;" "&amp;'1C TSpersonnel'!$B145),'1C TSpersonnel'!AL145)</f>
        <v>0</v>
      </c>
      <c r="AG155" s="646">
        <f>IF($C155=('1C TSpersonnel'!$A145&amp;" "&amp;'1C TSpersonnel'!$B145),'1C TSpersonnel'!AM145)</f>
        <v>0</v>
      </c>
      <c r="AH155" s="646">
        <f>IF($C155=('1C TSpersonnel'!$A145&amp;" "&amp;'1C TSpersonnel'!$B145),'1C TSpersonnel'!AN145)</f>
        <v>0</v>
      </c>
      <c r="AI155" s="646">
        <f>IF($C155=('1C TSpersonnel'!$A145&amp;" "&amp;'1C TSpersonnel'!$B145),'1C TSpersonnel'!AO145)</f>
        <v>0</v>
      </c>
      <c r="AJ155" s="646">
        <f>IF($C155=('1C TSpersonnel'!$A145&amp;" "&amp;'1C TSpersonnel'!$B145),'1C TSpersonnel'!AP145)</f>
        <v>0</v>
      </c>
      <c r="AK155" s="646">
        <f t="shared" si="50"/>
        <v>0</v>
      </c>
      <c r="AL155" s="646">
        <f t="shared" si="40"/>
        <v>0</v>
      </c>
      <c r="AM155" s="156">
        <f t="shared" si="47"/>
        <v>0</v>
      </c>
      <c r="AN155" s="251">
        <f t="shared" si="48"/>
        <v>0</v>
      </c>
      <c r="AO155" s="154">
        <f t="shared" si="43"/>
        <v>0</v>
      </c>
      <c r="AP155" s="254">
        <f t="shared" si="46"/>
        <v>0</v>
      </c>
      <c r="AQ155" s="260">
        <f t="shared" si="41"/>
        <v>0</v>
      </c>
      <c r="AR155" s="257"/>
      <c r="AS155" s="80"/>
      <c r="AT155" s="27"/>
      <c r="AU155" s="267"/>
      <c r="AV155" s="484"/>
      <c r="AW155" s="484"/>
      <c r="AX155" s="484"/>
      <c r="AY155" s="484"/>
      <c r="AZ155" s="484"/>
    </row>
    <row r="156" spans="1:55" hidden="1">
      <c r="A156" s="159"/>
      <c r="B156" s="168"/>
      <c r="C156" s="22" t="str">
        <f>'1C TSpersonnel'!A146&amp;" "&amp;'1C TSpersonnel'!B146</f>
        <v xml:space="preserve"> </v>
      </c>
      <c r="D156" s="304" t="str">
        <f>IF(E156=0,"",DATEDIF('1C TSpersonnel'!D146,E156,"y"))</f>
        <v/>
      </c>
      <c r="E156" s="71">
        <f>IF(C156&lt;&gt;"",'1C TSpersonnel'!F146,"")</f>
        <v>0</v>
      </c>
      <c r="F156" s="161"/>
      <c r="G156" s="162"/>
      <c r="H156" s="867"/>
      <c r="I156" s="868"/>
      <c r="J156" s="869"/>
      <c r="K156" s="287" t="str">
        <f t="shared" si="49"/>
        <v/>
      </c>
      <c r="L156" s="643">
        <f>IF(AND($K$2="Pôle",C156=('1C TSpersonnel'!A146&amp;" "&amp;'1C TSpersonnel'!B146)),'1C TSpersonnel'!$G146+'1C TSpersonnel'!$H146+'1C TSpersonnel'!$I146+'1C TSpersonnel'!$J146+'1C TSpersonnel'!$N146,'1C TSpersonnel'!$G146+'1C TSpersonnel'!$H146+'1C TSpersonnel'!$I146+'1C TSpersonnel'!$J146+'1C TSpersonnel'!$K146+'1C TSpersonnel'!$L146+'1C TSpersonnel'!$M146+'1C TSpersonnel'!$N146+'1C TSpersonnel'!$O146+'1C TSpersonnel'!$P146+'1C TSpersonnel'!$Q146+'1C TSpersonnel'!$R146)</f>
        <v>0</v>
      </c>
      <c r="M156" s="643">
        <f>IF(AND($K$2="Pôle",C156=('1C TSpersonnel'!A146&amp;" "&amp;'1C TSpersonnel'!B146)),'1C TSpersonnel'!$K146+'1C TSpersonnel'!$L146+'1C TSpersonnel'!$M146,0)</f>
        <v>0</v>
      </c>
      <c r="N156" s="644">
        <f>L156+M156</f>
        <v>0</v>
      </c>
      <c r="O156" s="645">
        <f>IF($C156=('1C TSpersonnel'!$A146&amp;" "&amp;'1C TSpersonnel'!$B146),'1C TSpersonnel'!U146)</f>
        <v>0</v>
      </c>
      <c r="P156" s="646">
        <f>IF($C156=('1C TSpersonnel'!$A146&amp;" "&amp;'1C TSpersonnel'!$B146),'1C TSpersonnel'!V146)</f>
        <v>0</v>
      </c>
      <c r="Q156" s="646">
        <f>IF($C156=('1C TSpersonnel'!$A146&amp;" "&amp;'1C TSpersonnel'!$B146),'1C TSpersonnel'!W146)</f>
        <v>0</v>
      </c>
      <c r="R156" s="646">
        <f>IF($C156=('1C TSpersonnel'!$A146&amp;" "&amp;'1C TSpersonnel'!$B146),'1C TSpersonnel'!X146)</f>
        <v>0</v>
      </c>
      <c r="S156" s="646">
        <f>IF($C156=('1C TSpersonnel'!$A146&amp;" "&amp;'1C TSpersonnel'!$B146),'1C TSpersonnel'!Y146)</f>
        <v>0</v>
      </c>
      <c r="T156" s="646">
        <f>IF($C156=('1C TSpersonnel'!$A146&amp;" "&amp;'1C TSpersonnel'!$B146),'1C TSpersonnel'!Z146)</f>
        <v>0</v>
      </c>
      <c r="U156" s="646">
        <f>IF($C156=('1C TSpersonnel'!$A146&amp;" "&amp;'1C TSpersonnel'!$B146),'1C TSpersonnel'!AA146)</f>
        <v>0</v>
      </c>
      <c r="V156" s="646">
        <f>IF($C156=('1C TSpersonnel'!$A146&amp;" "&amp;'1C TSpersonnel'!$B146),'1C TSpersonnel'!AB146)</f>
        <v>0</v>
      </c>
      <c r="W156" s="646">
        <f>IF($C156=('1C TSpersonnel'!$A146&amp;" "&amp;'1C TSpersonnel'!$B146),'1C TSpersonnel'!AC146)</f>
        <v>0</v>
      </c>
      <c r="X156" s="646">
        <f>IF($C156=('1C TSpersonnel'!$A146&amp;" "&amp;'1C TSpersonnel'!$B146),'1C TSpersonnel'!AD146)</f>
        <v>0</v>
      </c>
      <c r="Y156" s="646">
        <f>IF($C156=('1C TSpersonnel'!$A146&amp;" "&amp;'1C TSpersonnel'!$B146),'1C TSpersonnel'!AE146)</f>
        <v>0</v>
      </c>
      <c r="Z156" s="646">
        <f>IF($C156=('1C TSpersonnel'!$A146&amp;" "&amp;'1C TSpersonnel'!$B146),'1C TSpersonnel'!AF146)</f>
        <v>0</v>
      </c>
      <c r="AA156" s="646">
        <f>IF($C156=('1C TSpersonnel'!$A146&amp;" "&amp;'1C TSpersonnel'!$B146),'1C TSpersonnel'!AG146)</f>
        <v>0</v>
      </c>
      <c r="AB156" s="646">
        <f>IF($C156=('1C TSpersonnel'!$A146&amp;" "&amp;'1C TSpersonnel'!$B146),'1C TSpersonnel'!AH146)</f>
        <v>0</v>
      </c>
      <c r="AC156" s="646">
        <f>IF($C156=('1C TSpersonnel'!$A146&amp;" "&amp;'1C TSpersonnel'!$B146),'1C TSpersonnel'!AI146)</f>
        <v>0</v>
      </c>
      <c r="AD156" s="646">
        <f>IF($C156=('1C TSpersonnel'!$A146&amp;" "&amp;'1C TSpersonnel'!$B146),'1C TSpersonnel'!AJ146)</f>
        <v>0</v>
      </c>
      <c r="AE156" s="646">
        <f>IF($C156=('1C TSpersonnel'!$A146&amp;" "&amp;'1C TSpersonnel'!$B146),'1C TSpersonnel'!AK146)</f>
        <v>0</v>
      </c>
      <c r="AF156" s="646">
        <f>IF($C156=('1C TSpersonnel'!$A146&amp;" "&amp;'1C TSpersonnel'!$B146),'1C TSpersonnel'!AL146)</f>
        <v>0</v>
      </c>
      <c r="AG156" s="646">
        <f>IF($C156=('1C TSpersonnel'!$A146&amp;" "&amp;'1C TSpersonnel'!$B146),'1C TSpersonnel'!AM146)</f>
        <v>0</v>
      </c>
      <c r="AH156" s="646">
        <f>IF($C156=('1C TSpersonnel'!$A146&amp;" "&amp;'1C TSpersonnel'!$B146),'1C TSpersonnel'!AN146)</f>
        <v>0</v>
      </c>
      <c r="AI156" s="646">
        <f>IF($C156=('1C TSpersonnel'!$A146&amp;" "&amp;'1C TSpersonnel'!$B146),'1C TSpersonnel'!AO146)</f>
        <v>0</v>
      </c>
      <c r="AJ156" s="646">
        <f>IF($C156=('1C TSpersonnel'!$A146&amp;" "&amp;'1C TSpersonnel'!$B146),'1C TSpersonnel'!AP146)</f>
        <v>0</v>
      </c>
      <c r="AK156" s="646">
        <f t="shared" si="50"/>
        <v>0</v>
      </c>
      <c r="AL156" s="646">
        <f t="shared" ref="AL156:AL177" si="51">N156+AK156</f>
        <v>0</v>
      </c>
      <c r="AM156" s="156">
        <f t="shared" si="47"/>
        <v>0</v>
      </c>
      <c r="AN156" s="251">
        <f t="shared" si="48"/>
        <v>0</v>
      </c>
      <c r="AO156" s="154">
        <f t="shared" ref="AO156:AO177" si="52">AM156+AN156</f>
        <v>0</v>
      </c>
      <c r="AP156" s="254">
        <f t="shared" ref="AP156:AP166" si="53">IF(L156=0,0,AM156-AR156)</f>
        <v>0</v>
      </c>
      <c r="AQ156" s="260">
        <f t="shared" ref="AQ156:AQ177" si="54">IF(M156=0,0,AN156-AS156)</f>
        <v>0</v>
      </c>
      <c r="AR156" s="257"/>
      <c r="AS156" s="80"/>
      <c r="AT156" s="27"/>
      <c r="AU156" s="267"/>
      <c r="AV156" s="484"/>
      <c r="AW156" s="484"/>
      <c r="AX156" s="484"/>
      <c r="AY156" s="484"/>
      <c r="AZ156" s="484"/>
      <c r="BC156" s="1"/>
    </row>
    <row r="157" spans="1:55" hidden="1">
      <c r="A157" s="159"/>
      <c r="B157" s="168"/>
      <c r="C157" s="22" t="str">
        <f>'1C TSpersonnel'!A147&amp;" "&amp;'1C TSpersonnel'!B147</f>
        <v xml:space="preserve"> </v>
      </c>
      <c r="D157" s="304" t="str">
        <f>IF(E157=0,"",DATEDIF('1C TSpersonnel'!D147,E157,"y"))</f>
        <v/>
      </c>
      <c r="E157" s="71">
        <f>IF(C157&lt;&gt;"",'1C TSpersonnel'!F147,"")</f>
        <v>0</v>
      </c>
      <c r="F157" s="161"/>
      <c r="G157" s="162"/>
      <c r="H157" s="867"/>
      <c r="I157" s="868"/>
      <c r="J157" s="869"/>
      <c r="K157" s="287" t="str">
        <f t="shared" si="49"/>
        <v/>
      </c>
      <c r="L157" s="643">
        <f>IF(AND($K$2="Pôle",C157=('1C TSpersonnel'!A147&amp;" "&amp;'1C TSpersonnel'!B147)),'1C TSpersonnel'!$G147+'1C TSpersonnel'!$H147+'1C TSpersonnel'!$I147+'1C TSpersonnel'!$J147+'1C TSpersonnel'!$N147,'1C TSpersonnel'!$G147+'1C TSpersonnel'!$H147+'1C TSpersonnel'!$I147+'1C TSpersonnel'!$J147+'1C TSpersonnel'!$K147+'1C TSpersonnel'!$L147+'1C TSpersonnel'!$M147+'1C TSpersonnel'!$N147+'1C TSpersonnel'!$O147+'1C TSpersonnel'!$P147+'1C TSpersonnel'!$Q147+'1C TSpersonnel'!$R147)</f>
        <v>0</v>
      </c>
      <c r="M157" s="643">
        <f>IF(AND($K$2="Pôle",C157=('1C TSpersonnel'!A147&amp;" "&amp;'1C TSpersonnel'!B147)),'1C TSpersonnel'!$K147+'1C TSpersonnel'!$L147+'1C TSpersonnel'!$M147,0)</f>
        <v>0</v>
      </c>
      <c r="N157" s="644">
        <f t="shared" ref="N157:N177" si="55">L157+M157</f>
        <v>0</v>
      </c>
      <c r="O157" s="645">
        <f>IF($C157=('1C TSpersonnel'!$A147&amp;" "&amp;'1C TSpersonnel'!$B147),'1C TSpersonnel'!U147)</f>
        <v>0</v>
      </c>
      <c r="P157" s="646">
        <f>IF($C157=('1C TSpersonnel'!$A147&amp;" "&amp;'1C TSpersonnel'!$B147),'1C TSpersonnel'!V147)</f>
        <v>0</v>
      </c>
      <c r="Q157" s="646">
        <f>IF($C157=('1C TSpersonnel'!$A147&amp;" "&amp;'1C TSpersonnel'!$B147),'1C TSpersonnel'!W147)</f>
        <v>0</v>
      </c>
      <c r="R157" s="646">
        <f>IF($C157=('1C TSpersonnel'!$A147&amp;" "&amp;'1C TSpersonnel'!$B147),'1C TSpersonnel'!X147)</f>
        <v>0</v>
      </c>
      <c r="S157" s="646">
        <f>IF($C157=('1C TSpersonnel'!$A147&amp;" "&amp;'1C TSpersonnel'!$B147),'1C TSpersonnel'!Y147)</f>
        <v>0</v>
      </c>
      <c r="T157" s="646">
        <f>IF($C157=('1C TSpersonnel'!$A147&amp;" "&amp;'1C TSpersonnel'!$B147),'1C TSpersonnel'!Z147)</f>
        <v>0</v>
      </c>
      <c r="U157" s="646">
        <f>IF($C157=('1C TSpersonnel'!$A147&amp;" "&amp;'1C TSpersonnel'!$B147),'1C TSpersonnel'!AA147)</f>
        <v>0</v>
      </c>
      <c r="V157" s="646">
        <f>IF($C157=('1C TSpersonnel'!$A147&amp;" "&amp;'1C TSpersonnel'!$B147),'1C TSpersonnel'!AB147)</f>
        <v>0</v>
      </c>
      <c r="W157" s="646">
        <f>IF($C157=('1C TSpersonnel'!$A147&amp;" "&amp;'1C TSpersonnel'!$B147),'1C TSpersonnel'!AC147)</f>
        <v>0</v>
      </c>
      <c r="X157" s="646">
        <f>IF($C157=('1C TSpersonnel'!$A147&amp;" "&amp;'1C TSpersonnel'!$B147),'1C TSpersonnel'!AD147)</f>
        <v>0</v>
      </c>
      <c r="Y157" s="646">
        <f>IF($C157=('1C TSpersonnel'!$A147&amp;" "&amp;'1C TSpersonnel'!$B147),'1C TSpersonnel'!AE147)</f>
        <v>0</v>
      </c>
      <c r="Z157" s="646">
        <f>IF($C157=('1C TSpersonnel'!$A147&amp;" "&amp;'1C TSpersonnel'!$B147),'1C TSpersonnel'!AF147)</f>
        <v>0</v>
      </c>
      <c r="AA157" s="646">
        <f>IF($C157=('1C TSpersonnel'!$A147&amp;" "&amp;'1C TSpersonnel'!$B147),'1C TSpersonnel'!AG147)</f>
        <v>0</v>
      </c>
      <c r="AB157" s="646">
        <f>IF($C157=('1C TSpersonnel'!$A147&amp;" "&amp;'1C TSpersonnel'!$B147),'1C TSpersonnel'!AH147)</f>
        <v>0</v>
      </c>
      <c r="AC157" s="646">
        <f>IF($C157=('1C TSpersonnel'!$A147&amp;" "&amp;'1C TSpersonnel'!$B147),'1C TSpersonnel'!AI147)</f>
        <v>0</v>
      </c>
      <c r="AD157" s="646">
        <f>IF($C157=('1C TSpersonnel'!$A147&amp;" "&amp;'1C TSpersonnel'!$B147),'1C TSpersonnel'!AJ147)</f>
        <v>0</v>
      </c>
      <c r="AE157" s="646">
        <f>IF($C157=('1C TSpersonnel'!$A147&amp;" "&amp;'1C TSpersonnel'!$B147),'1C TSpersonnel'!AK147)</f>
        <v>0</v>
      </c>
      <c r="AF157" s="646">
        <f>IF($C157=('1C TSpersonnel'!$A147&amp;" "&amp;'1C TSpersonnel'!$B147),'1C TSpersonnel'!AL147)</f>
        <v>0</v>
      </c>
      <c r="AG157" s="646">
        <f>IF($C157=('1C TSpersonnel'!$A147&amp;" "&amp;'1C TSpersonnel'!$B147),'1C TSpersonnel'!AM147)</f>
        <v>0</v>
      </c>
      <c r="AH157" s="646">
        <f>IF($C157=('1C TSpersonnel'!$A147&amp;" "&amp;'1C TSpersonnel'!$B147),'1C TSpersonnel'!AN147)</f>
        <v>0</v>
      </c>
      <c r="AI157" s="646">
        <f>IF($C157=('1C TSpersonnel'!$A147&amp;" "&amp;'1C TSpersonnel'!$B147),'1C TSpersonnel'!AO147)</f>
        <v>0</v>
      </c>
      <c r="AJ157" s="646">
        <f>IF($C157=('1C TSpersonnel'!$A147&amp;" "&amp;'1C TSpersonnel'!$B147),'1C TSpersonnel'!AP147)</f>
        <v>0</v>
      </c>
      <c r="AK157" s="646">
        <f t="shared" si="50"/>
        <v>0</v>
      </c>
      <c r="AL157" s="646">
        <f t="shared" si="51"/>
        <v>0</v>
      </c>
      <c r="AM157" s="156">
        <f t="shared" si="47"/>
        <v>0</v>
      </c>
      <c r="AN157" s="251">
        <f t="shared" si="48"/>
        <v>0</v>
      </c>
      <c r="AO157" s="154">
        <f t="shared" si="52"/>
        <v>0</v>
      </c>
      <c r="AP157" s="254">
        <f t="shared" si="53"/>
        <v>0</v>
      </c>
      <c r="AQ157" s="260">
        <f t="shared" si="54"/>
        <v>0</v>
      </c>
      <c r="AR157" s="257"/>
      <c r="AS157" s="80"/>
      <c r="AT157" s="27"/>
      <c r="AU157" s="267"/>
      <c r="AV157" s="484"/>
      <c r="AW157" s="484"/>
      <c r="AX157" s="484"/>
      <c r="AY157" s="484"/>
      <c r="AZ157" s="484"/>
      <c r="BC157" s="1"/>
    </row>
    <row r="158" spans="1:55" hidden="1">
      <c r="A158" s="159"/>
      <c r="B158" s="168"/>
      <c r="C158" s="22" t="str">
        <f>'1C TSpersonnel'!A148&amp;" "&amp;'1C TSpersonnel'!B148</f>
        <v xml:space="preserve"> </v>
      </c>
      <c r="D158" s="304" t="str">
        <f>IF(E158=0,"",DATEDIF('1C TSpersonnel'!D148,E158,"y"))</f>
        <v/>
      </c>
      <c r="E158" s="71">
        <f>IF(C158&lt;&gt;"",'1C TSpersonnel'!F148,"")</f>
        <v>0</v>
      </c>
      <c r="F158" s="161"/>
      <c r="G158" s="162"/>
      <c r="H158" s="867"/>
      <c r="I158" s="868"/>
      <c r="J158" s="869"/>
      <c r="K158" s="287" t="str">
        <f t="shared" si="49"/>
        <v/>
      </c>
      <c r="L158" s="643">
        <f>IF(AND($K$2="Pôle",C158=('1C TSpersonnel'!A148&amp;" "&amp;'1C TSpersonnel'!B148)),'1C TSpersonnel'!$G148+'1C TSpersonnel'!$H148+'1C TSpersonnel'!$I148+'1C TSpersonnel'!$J148+'1C TSpersonnel'!$N148,'1C TSpersonnel'!$G148+'1C TSpersonnel'!$H148+'1C TSpersonnel'!$I148+'1C TSpersonnel'!$J148+'1C TSpersonnel'!$K148+'1C TSpersonnel'!$L148+'1C TSpersonnel'!$M148+'1C TSpersonnel'!$N148+'1C TSpersonnel'!$O148+'1C TSpersonnel'!$P148+'1C TSpersonnel'!$Q148+'1C TSpersonnel'!$R148)</f>
        <v>0</v>
      </c>
      <c r="M158" s="643">
        <f>IF(AND($K$2="Pôle",C158=('1C TSpersonnel'!A148&amp;" "&amp;'1C TSpersonnel'!B148)),'1C TSpersonnel'!$K148+'1C TSpersonnel'!$L148+'1C TSpersonnel'!$M148,0)</f>
        <v>0</v>
      </c>
      <c r="N158" s="644">
        <f t="shared" si="55"/>
        <v>0</v>
      </c>
      <c r="O158" s="645">
        <f>IF($C158=('1C TSpersonnel'!$A148&amp;" "&amp;'1C TSpersonnel'!$B148),'1C TSpersonnel'!U148)</f>
        <v>0</v>
      </c>
      <c r="P158" s="646">
        <f>IF($C158=('1C TSpersonnel'!$A148&amp;" "&amp;'1C TSpersonnel'!$B148),'1C TSpersonnel'!V148)</f>
        <v>0</v>
      </c>
      <c r="Q158" s="646">
        <f>IF($C158=('1C TSpersonnel'!$A148&amp;" "&amp;'1C TSpersonnel'!$B148),'1C TSpersonnel'!W148)</f>
        <v>0</v>
      </c>
      <c r="R158" s="646">
        <f>IF($C158=('1C TSpersonnel'!$A148&amp;" "&amp;'1C TSpersonnel'!$B148),'1C TSpersonnel'!X148)</f>
        <v>0</v>
      </c>
      <c r="S158" s="646">
        <f>IF($C158=('1C TSpersonnel'!$A148&amp;" "&amp;'1C TSpersonnel'!$B148),'1C TSpersonnel'!Y148)</f>
        <v>0</v>
      </c>
      <c r="T158" s="646">
        <f>IF($C158=('1C TSpersonnel'!$A148&amp;" "&amp;'1C TSpersonnel'!$B148),'1C TSpersonnel'!Z148)</f>
        <v>0</v>
      </c>
      <c r="U158" s="646">
        <f>IF($C158=('1C TSpersonnel'!$A148&amp;" "&amp;'1C TSpersonnel'!$B148),'1C TSpersonnel'!AA148)</f>
        <v>0</v>
      </c>
      <c r="V158" s="646">
        <f>IF($C158=('1C TSpersonnel'!$A148&amp;" "&amp;'1C TSpersonnel'!$B148),'1C TSpersonnel'!AB148)</f>
        <v>0</v>
      </c>
      <c r="W158" s="646">
        <f>IF($C158=('1C TSpersonnel'!$A148&amp;" "&amp;'1C TSpersonnel'!$B148),'1C TSpersonnel'!AC148)</f>
        <v>0</v>
      </c>
      <c r="X158" s="646">
        <f>IF($C158=('1C TSpersonnel'!$A148&amp;" "&amp;'1C TSpersonnel'!$B148),'1C TSpersonnel'!AD148)</f>
        <v>0</v>
      </c>
      <c r="Y158" s="646">
        <f>IF($C158=('1C TSpersonnel'!$A148&amp;" "&amp;'1C TSpersonnel'!$B148),'1C TSpersonnel'!AE148)</f>
        <v>0</v>
      </c>
      <c r="Z158" s="646">
        <f>IF($C158=('1C TSpersonnel'!$A148&amp;" "&amp;'1C TSpersonnel'!$B148),'1C TSpersonnel'!AF148)</f>
        <v>0</v>
      </c>
      <c r="AA158" s="646">
        <f>IF($C158=('1C TSpersonnel'!$A148&amp;" "&amp;'1C TSpersonnel'!$B148),'1C TSpersonnel'!AG148)</f>
        <v>0</v>
      </c>
      <c r="AB158" s="646">
        <f>IF($C158=('1C TSpersonnel'!$A148&amp;" "&amp;'1C TSpersonnel'!$B148),'1C TSpersonnel'!AH148)</f>
        <v>0</v>
      </c>
      <c r="AC158" s="646">
        <f>IF($C158=('1C TSpersonnel'!$A148&amp;" "&amp;'1C TSpersonnel'!$B148),'1C TSpersonnel'!AI148)</f>
        <v>0</v>
      </c>
      <c r="AD158" s="646">
        <f>IF($C158=('1C TSpersonnel'!$A148&amp;" "&amp;'1C TSpersonnel'!$B148),'1C TSpersonnel'!AJ148)</f>
        <v>0</v>
      </c>
      <c r="AE158" s="646">
        <f>IF($C158=('1C TSpersonnel'!$A148&amp;" "&amp;'1C TSpersonnel'!$B148),'1C TSpersonnel'!AK148)</f>
        <v>0</v>
      </c>
      <c r="AF158" s="646">
        <f>IF($C158=('1C TSpersonnel'!$A148&amp;" "&amp;'1C TSpersonnel'!$B148),'1C TSpersonnel'!AL148)</f>
        <v>0</v>
      </c>
      <c r="AG158" s="646">
        <f>IF($C158=('1C TSpersonnel'!$A148&amp;" "&amp;'1C TSpersonnel'!$B148),'1C TSpersonnel'!AM148)</f>
        <v>0</v>
      </c>
      <c r="AH158" s="646">
        <f>IF($C158=('1C TSpersonnel'!$A148&amp;" "&amp;'1C TSpersonnel'!$B148),'1C TSpersonnel'!AN148)</f>
        <v>0</v>
      </c>
      <c r="AI158" s="646">
        <f>IF($C158=('1C TSpersonnel'!$A148&amp;" "&amp;'1C TSpersonnel'!$B148),'1C TSpersonnel'!AO148)</f>
        <v>0</v>
      </c>
      <c r="AJ158" s="646">
        <f>IF($C158=('1C TSpersonnel'!$A148&amp;" "&amp;'1C TSpersonnel'!$B148),'1C TSpersonnel'!AP148)</f>
        <v>0</v>
      </c>
      <c r="AK158" s="646">
        <f t="shared" si="50"/>
        <v>0</v>
      </c>
      <c r="AL158" s="646">
        <f t="shared" si="51"/>
        <v>0</v>
      </c>
      <c r="AM158" s="156">
        <f t="shared" si="47"/>
        <v>0</v>
      </c>
      <c r="AN158" s="251">
        <f t="shared" si="48"/>
        <v>0</v>
      </c>
      <c r="AO158" s="154">
        <f t="shared" si="52"/>
        <v>0</v>
      </c>
      <c r="AP158" s="254">
        <f t="shared" si="53"/>
        <v>0</v>
      </c>
      <c r="AQ158" s="260">
        <f t="shared" si="54"/>
        <v>0</v>
      </c>
      <c r="AR158" s="257"/>
      <c r="AS158" s="80"/>
      <c r="AT158" s="27"/>
      <c r="AU158" s="267"/>
      <c r="AV158" s="484"/>
      <c r="AW158" s="484"/>
      <c r="AX158" s="484"/>
      <c r="AY158" s="484"/>
      <c r="AZ158" s="484"/>
    </row>
    <row r="159" spans="1:55" hidden="1">
      <c r="A159" s="159"/>
      <c r="B159" s="168"/>
      <c r="C159" s="22" t="str">
        <f>'1C TSpersonnel'!A149&amp;" "&amp;'1C TSpersonnel'!B149</f>
        <v xml:space="preserve"> </v>
      </c>
      <c r="D159" s="304" t="str">
        <f>IF(E159=0,"",DATEDIF('1C TSpersonnel'!D149,E159,"y"))</f>
        <v/>
      </c>
      <c r="E159" s="71">
        <f>IF(C159&lt;&gt;"",'1C TSpersonnel'!F149,"")</f>
        <v>0</v>
      </c>
      <c r="F159" s="161"/>
      <c r="G159" s="162"/>
      <c r="H159" s="867"/>
      <c r="I159" s="868"/>
      <c r="J159" s="869"/>
      <c r="K159" s="287" t="str">
        <f t="shared" si="49"/>
        <v/>
      </c>
      <c r="L159" s="643">
        <f>IF(AND($K$2="Pôle",C159=('1C TSpersonnel'!A149&amp;" "&amp;'1C TSpersonnel'!B149)),'1C TSpersonnel'!$G149+'1C TSpersonnel'!$H149+'1C TSpersonnel'!$I149+'1C TSpersonnel'!$J149+'1C TSpersonnel'!$N149,'1C TSpersonnel'!$G149+'1C TSpersonnel'!$H149+'1C TSpersonnel'!$I149+'1C TSpersonnel'!$J149+'1C TSpersonnel'!$K149+'1C TSpersonnel'!$L149+'1C TSpersonnel'!$M149+'1C TSpersonnel'!$N149+'1C TSpersonnel'!$O149+'1C TSpersonnel'!$P149+'1C TSpersonnel'!$Q149+'1C TSpersonnel'!$R149)</f>
        <v>0</v>
      </c>
      <c r="M159" s="643">
        <f>IF(AND($K$2="Pôle",C159=('1C TSpersonnel'!A149&amp;" "&amp;'1C TSpersonnel'!B149)),'1C TSpersonnel'!$K149+'1C TSpersonnel'!$L149+'1C TSpersonnel'!$M149,0)</f>
        <v>0</v>
      </c>
      <c r="N159" s="644">
        <f t="shared" si="55"/>
        <v>0</v>
      </c>
      <c r="O159" s="645">
        <f>IF($C159=('1C TSpersonnel'!$A149&amp;" "&amp;'1C TSpersonnel'!$B149),'1C TSpersonnel'!U149)</f>
        <v>0</v>
      </c>
      <c r="P159" s="646">
        <f>IF($C159=('1C TSpersonnel'!$A149&amp;" "&amp;'1C TSpersonnel'!$B149),'1C TSpersonnel'!V149)</f>
        <v>0</v>
      </c>
      <c r="Q159" s="646">
        <f>IF($C159=('1C TSpersonnel'!$A149&amp;" "&amp;'1C TSpersonnel'!$B149),'1C TSpersonnel'!W149)</f>
        <v>0</v>
      </c>
      <c r="R159" s="646">
        <f>IF($C159=('1C TSpersonnel'!$A149&amp;" "&amp;'1C TSpersonnel'!$B149),'1C TSpersonnel'!X149)</f>
        <v>0</v>
      </c>
      <c r="S159" s="646">
        <f>IF($C159=('1C TSpersonnel'!$A149&amp;" "&amp;'1C TSpersonnel'!$B149),'1C TSpersonnel'!Y149)</f>
        <v>0</v>
      </c>
      <c r="T159" s="646">
        <f>IF($C159=('1C TSpersonnel'!$A149&amp;" "&amp;'1C TSpersonnel'!$B149),'1C TSpersonnel'!Z149)</f>
        <v>0</v>
      </c>
      <c r="U159" s="646">
        <f>IF($C159=('1C TSpersonnel'!$A149&amp;" "&amp;'1C TSpersonnel'!$B149),'1C TSpersonnel'!AA149)</f>
        <v>0</v>
      </c>
      <c r="V159" s="646">
        <f>IF($C159=('1C TSpersonnel'!$A149&amp;" "&amp;'1C TSpersonnel'!$B149),'1C TSpersonnel'!AB149)</f>
        <v>0</v>
      </c>
      <c r="W159" s="646">
        <f>IF($C159=('1C TSpersonnel'!$A149&amp;" "&amp;'1C TSpersonnel'!$B149),'1C TSpersonnel'!AC149)</f>
        <v>0</v>
      </c>
      <c r="X159" s="646">
        <f>IF($C159=('1C TSpersonnel'!$A149&amp;" "&amp;'1C TSpersonnel'!$B149),'1C TSpersonnel'!AD149)</f>
        <v>0</v>
      </c>
      <c r="Y159" s="646">
        <f>IF($C159=('1C TSpersonnel'!$A149&amp;" "&amp;'1C TSpersonnel'!$B149),'1C TSpersonnel'!AE149)</f>
        <v>0</v>
      </c>
      <c r="Z159" s="646">
        <f>IF($C159=('1C TSpersonnel'!$A149&amp;" "&amp;'1C TSpersonnel'!$B149),'1C TSpersonnel'!AF149)</f>
        <v>0</v>
      </c>
      <c r="AA159" s="646">
        <f>IF($C159=('1C TSpersonnel'!$A149&amp;" "&amp;'1C TSpersonnel'!$B149),'1C TSpersonnel'!AG149)</f>
        <v>0</v>
      </c>
      <c r="AB159" s="646">
        <f>IF($C159=('1C TSpersonnel'!$A149&amp;" "&amp;'1C TSpersonnel'!$B149),'1C TSpersonnel'!AH149)</f>
        <v>0</v>
      </c>
      <c r="AC159" s="646">
        <f>IF($C159=('1C TSpersonnel'!$A149&amp;" "&amp;'1C TSpersonnel'!$B149),'1C TSpersonnel'!AI149)</f>
        <v>0</v>
      </c>
      <c r="AD159" s="646">
        <f>IF($C159=('1C TSpersonnel'!$A149&amp;" "&amp;'1C TSpersonnel'!$B149),'1C TSpersonnel'!AJ149)</f>
        <v>0</v>
      </c>
      <c r="AE159" s="646">
        <f>IF($C159=('1C TSpersonnel'!$A149&amp;" "&amp;'1C TSpersonnel'!$B149),'1C TSpersonnel'!AK149)</f>
        <v>0</v>
      </c>
      <c r="AF159" s="646">
        <f>IF($C159=('1C TSpersonnel'!$A149&amp;" "&amp;'1C TSpersonnel'!$B149),'1C TSpersonnel'!AL149)</f>
        <v>0</v>
      </c>
      <c r="AG159" s="646">
        <f>IF($C159=('1C TSpersonnel'!$A149&amp;" "&amp;'1C TSpersonnel'!$B149),'1C TSpersonnel'!AM149)</f>
        <v>0</v>
      </c>
      <c r="AH159" s="646">
        <f>IF($C159=('1C TSpersonnel'!$A149&amp;" "&amp;'1C TSpersonnel'!$B149),'1C TSpersonnel'!AN149)</f>
        <v>0</v>
      </c>
      <c r="AI159" s="646">
        <f>IF($C159=('1C TSpersonnel'!$A149&amp;" "&amp;'1C TSpersonnel'!$B149),'1C TSpersonnel'!AO149)</f>
        <v>0</v>
      </c>
      <c r="AJ159" s="646">
        <f>IF($C159=('1C TSpersonnel'!$A149&amp;" "&amp;'1C TSpersonnel'!$B149),'1C TSpersonnel'!AP149)</f>
        <v>0</v>
      </c>
      <c r="AK159" s="646">
        <f t="shared" si="50"/>
        <v>0</v>
      </c>
      <c r="AL159" s="646">
        <f t="shared" si="51"/>
        <v>0</v>
      </c>
      <c r="AM159" s="156">
        <f t="shared" si="47"/>
        <v>0</v>
      </c>
      <c r="AN159" s="251">
        <f t="shared" si="48"/>
        <v>0</v>
      </c>
      <c r="AO159" s="154">
        <f t="shared" si="52"/>
        <v>0</v>
      </c>
      <c r="AP159" s="254">
        <f t="shared" si="53"/>
        <v>0</v>
      </c>
      <c r="AQ159" s="260">
        <f t="shared" si="54"/>
        <v>0</v>
      </c>
      <c r="AR159" s="257"/>
      <c r="AS159" s="80"/>
      <c r="AT159" s="27"/>
      <c r="AU159" s="267"/>
      <c r="AV159" s="484"/>
      <c r="AW159" s="484"/>
      <c r="AX159" s="484"/>
      <c r="AY159" s="484"/>
      <c r="AZ159" s="484"/>
    </row>
    <row r="160" spans="1:55" hidden="1">
      <c r="A160" s="159"/>
      <c r="B160" s="168"/>
      <c r="C160" s="22" t="str">
        <f>'1C TSpersonnel'!A150&amp;" "&amp;'1C TSpersonnel'!B150</f>
        <v xml:space="preserve"> </v>
      </c>
      <c r="D160" s="304" t="str">
        <f>IF(E160=0,"",DATEDIF('1C TSpersonnel'!D150,E160,"y"))</f>
        <v/>
      </c>
      <c r="E160" s="71">
        <f>IF(C160&lt;&gt;"",'1C TSpersonnel'!F150,"")</f>
        <v>0</v>
      </c>
      <c r="F160" s="161"/>
      <c r="G160" s="162"/>
      <c r="H160" s="867"/>
      <c r="I160" s="868"/>
      <c r="J160" s="869"/>
      <c r="K160" s="287" t="str">
        <f t="shared" si="49"/>
        <v/>
      </c>
      <c r="L160" s="643">
        <f>IF(AND($K$2="Pôle",C160=('1C TSpersonnel'!A150&amp;" "&amp;'1C TSpersonnel'!B150)),'1C TSpersonnel'!$G150+'1C TSpersonnel'!$H150+'1C TSpersonnel'!$I150+'1C TSpersonnel'!$J150+'1C TSpersonnel'!$N150,'1C TSpersonnel'!$G150+'1C TSpersonnel'!$H150+'1C TSpersonnel'!$I150+'1C TSpersonnel'!$J150+'1C TSpersonnel'!$K150+'1C TSpersonnel'!$L150+'1C TSpersonnel'!$M150+'1C TSpersonnel'!$N150+'1C TSpersonnel'!$O150+'1C TSpersonnel'!$P150+'1C TSpersonnel'!$Q150+'1C TSpersonnel'!$R150)</f>
        <v>0</v>
      </c>
      <c r="M160" s="643">
        <f>IF(AND($K$2="Pôle",C160=('1C TSpersonnel'!A150&amp;" "&amp;'1C TSpersonnel'!B150)),'1C TSpersonnel'!$K150+'1C TSpersonnel'!$L150+'1C TSpersonnel'!$M150,0)</f>
        <v>0</v>
      </c>
      <c r="N160" s="644">
        <f t="shared" si="55"/>
        <v>0</v>
      </c>
      <c r="O160" s="645">
        <f>IF($C160=('1C TSpersonnel'!$A150&amp;" "&amp;'1C TSpersonnel'!$B150),'1C TSpersonnel'!U150)</f>
        <v>0</v>
      </c>
      <c r="P160" s="646">
        <f>IF($C160=('1C TSpersonnel'!$A150&amp;" "&amp;'1C TSpersonnel'!$B150),'1C TSpersonnel'!V150)</f>
        <v>0</v>
      </c>
      <c r="Q160" s="646">
        <f>IF($C160=('1C TSpersonnel'!$A150&amp;" "&amp;'1C TSpersonnel'!$B150),'1C TSpersonnel'!W150)</f>
        <v>0</v>
      </c>
      <c r="R160" s="646">
        <f>IF($C160=('1C TSpersonnel'!$A150&amp;" "&amp;'1C TSpersonnel'!$B150),'1C TSpersonnel'!X150)</f>
        <v>0</v>
      </c>
      <c r="S160" s="646">
        <f>IF($C160=('1C TSpersonnel'!$A150&amp;" "&amp;'1C TSpersonnel'!$B150),'1C TSpersonnel'!Y150)</f>
        <v>0</v>
      </c>
      <c r="T160" s="646">
        <f>IF($C160=('1C TSpersonnel'!$A150&amp;" "&amp;'1C TSpersonnel'!$B150),'1C TSpersonnel'!Z150)</f>
        <v>0</v>
      </c>
      <c r="U160" s="646">
        <f>IF($C160=('1C TSpersonnel'!$A150&amp;" "&amp;'1C TSpersonnel'!$B150),'1C TSpersonnel'!AA150)</f>
        <v>0</v>
      </c>
      <c r="V160" s="646">
        <f>IF($C160=('1C TSpersonnel'!$A150&amp;" "&amp;'1C TSpersonnel'!$B150),'1C TSpersonnel'!AB150)</f>
        <v>0</v>
      </c>
      <c r="W160" s="646">
        <f>IF($C160=('1C TSpersonnel'!$A150&amp;" "&amp;'1C TSpersonnel'!$B150),'1C TSpersonnel'!AC150)</f>
        <v>0</v>
      </c>
      <c r="X160" s="646">
        <f>IF($C160=('1C TSpersonnel'!$A150&amp;" "&amp;'1C TSpersonnel'!$B150),'1C TSpersonnel'!AD150)</f>
        <v>0</v>
      </c>
      <c r="Y160" s="646">
        <f>IF($C160=('1C TSpersonnel'!$A150&amp;" "&amp;'1C TSpersonnel'!$B150),'1C TSpersonnel'!AE150)</f>
        <v>0</v>
      </c>
      <c r="Z160" s="646">
        <f>IF($C160=('1C TSpersonnel'!$A150&amp;" "&amp;'1C TSpersonnel'!$B150),'1C TSpersonnel'!AF150)</f>
        <v>0</v>
      </c>
      <c r="AA160" s="646">
        <f>IF($C160=('1C TSpersonnel'!$A150&amp;" "&amp;'1C TSpersonnel'!$B150),'1C TSpersonnel'!AG150)</f>
        <v>0</v>
      </c>
      <c r="AB160" s="646">
        <f>IF($C160=('1C TSpersonnel'!$A150&amp;" "&amp;'1C TSpersonnel'!$B150),'1C TSpersonnel'!AH150)</f>
        <v>0</v>
      </c>
      <c r="AC160" s="646">
        <f>IF($C160=('1C TSpersonnel'!$A150&amp;" "&amp;'1C TSpersonnel'!$B150),'1C TSpersonnel'!AI150)</f>
        <v>0</v>
      </c>
      <c r="AD160" s="646">
        <f>IF($C160=('1C TSpersonnel'!$A150&amp;" "&amp;'1C TSpersonnel'!$B150),'1C TSpersonnel'!AJ150)</f>
        <v>0</v>
      </c>
      <c r="AE160" s="646">
        <f>IF($C160=('1C TSpersonnel'!$A150&amp;" "&amp;'1C TSpersonnel'!$B150),'1C TSpersonnel'!AK150)</f>
        <v>0</v>
      </c>
      <c r="AF160" s="646">
        <f>IF($C160=('1C TSpersonnel'!$A150&amp;" "&amp;'1C TSpersonnel'!$B150),'1C TSpersonnel'!AL150)</f>
        <v>0</v>
      </c>
      <c r="AG160" s="646">
        <f>IF($C160=('1C TSpersonnel'!$A150&amp;" "&amp;'1C TSpersonnel'!$B150),'1C TSpersonnel'!AM150)</f>
        <v>0</v>
      </c>
      <c r="AH160" s="646">
        <f>IF($C160=('1C TSpersonnel'!$A150&amp;" "&amp;'1C TSpersonnel'!$B150),'1C TSpersonnel'!AN150)</f>
        <v>0</v>
      </c>
      <c r="AI160" s="646">
        <f>IF($C160=('1C TSpersonnel'!$A150&amp;" "&amp;'1C TSpersonnel'!$B150),'1C TSpersonnel'!AO150)</f>
        <v>0</v>
      </c>
      <c r="AJ160" s="646">
        <f>IF($C160=('1C TSpersonnel'!$A150&amp;" "&amp;'1C TSpersonnel'!$B150),'1C TSpersonnel'!AP150)</f>
        <v>0</v>
      </c>
      <c r="AK160" s="646">
        <f t="shared" si="50"/>
        <v>0</v>
      </c>
      <c r="AL160" s="646">
        <f t="shared" si="51"/>
        <v>0</v>
      </c>
      <c r="AM160" s="156">
        <f t="shared" si="47"/>
        <v>0</v>
      </c>
      <c r="AN160" s="251">
        <f t="shared" si="48"/>
        <v>0</v>
      </c>
      <c r="AO160" s="154">
        <f t="shared" si="52"/>
        <v>0</v>
      </c>
      <c r="AP160" s="254">
        <f t="shared" si="53"/>
        <v>0</v>
      </c>
      <c r="AQ160" s="260">
        <f t="shared" si="54"/>
        <v>0</v>
      </c>
      <c r="AR160" s="257"/>
      <c r="AS160" s="80"/>
      <c r="AT160" s="27"/>
      <c r="AU160" s="267"/>
      <c r="AV160" s="484"/>
      <c r="AW160" s="484"/>
      <c r="AX160" s="484"/>
      <c r="AY160" s="484"/>
      <c r="AZ160" s="484"/>
    </row>
    <row r="161" spans="1:52" hidden="1">
      <c r="A161" s="159"/>
      <c r="B161" s="168"/>
      <c r="C161" s="22" t="str">
        <f>'1C TSpersonnel'!A151&amp;" "&amp;'1C TSpersonnel'!B151</f>
        <v xml:space="preserve"> </v>
      </c>
      <c r="D161" s="304" t="str">
        <f>IF(E161=0,"",DATEDIF('1C TSpersonnel'!D151,E161,"y"))</f>
        <v/>
      </c>
      <c r="E161" s="71">
        <f>IF(C161&lt;&gt;"",'1C TSpersonnel'!F151,"")</f>
        <v>0</v>
      </c>
      <c r="F161" s="161"/>
      <c r="G161" s="162"/>
      <c r="H161" s="867"/>
      <c r="I161" s="868"/>
      <c r="J161" s="869"/>
      <c r="K161" s="287" t="str">
        <f t="shared" si="49"/>
        <v/>
      </c>
      <c r="L161" s="643">
        <f>IF(AND($K$2="Pôle",C161=('1C TSpersonnel'!A151&amp;" "&amp;'1C TSpersonnel'!B151)),'1C TSpersonnel'!$G151+'1C TSpersonnel'!$H151+'1C TSpersonnel'!$I151+'1C TSpersonnel'!$J151+'1C TSpersonnel'!$N151,'1C TSpersonnel'!$G151+'1C TSpersonnel'!$H151+'1C TSpersonnel'!$I151+'1C TSpersonnel'!$J151+'1C TSpersonnel'!$K151+'1C TSpersonnel'!$L151+'1C TSpersonnel'!$M151+'1C TSpersonnel'!$N151+'1C TSpersonnel'!$O151+'1C TSpersonnel'!$P151+'1C TSpersonnel'!$Q151+'1C TSpersonnel'!$R151)</f>
        <v>0</v>
      </c>
      <c r="M161" s="643">
        <f>IF(AND($K$2="Pôle",C161=('1C TSpersonnel'!A151&amp;" "&amp;'1C TSpersonnel'!B151)),'1C TSpersonnel'!$K151+'1C TSpersonnel'!$L151+'1C TSpersonnel'!$M151,0)</f>
        <v>0</v>
      </c>
      <c r="N161" s="644">
        <f t="shared" si="55"/>
        <v>0</v>
      </c>
      <c r="O161" s="645">
        <f>IF($C161=('1C TSpersonnel'!$A151&amp;" "&amp;'1C TSpersonnel'!$B151),'1C TSpersonnel'!U151)</f>
        <v>0</v>
      </c>
      <c r="P161" s="646">
        <f>IF($C161=('1C TSpersonnel'!$A151&amp;" "&amp;'1C TSpersonnel'!$B151),'1C TSpersonnel'!V151)</f>
        <v>0</v>
      </c>
      <c r="Q161" s="646">
        <f>IF($C161=('1C TSpersonnel'!$A151&amp;" "&amp;'1C TSpersonnel'!$B151),'1C TSpersonnel'!W151)</f>
        <v>0</v>
      </c>
      <c r="R161" s="646">
        <f>IF($C161=('1C TSpersonnel'!$A151&amp;" "&amp;'1C TSpersonnel'!$B151),'1C TSpersonnel'!X151)</f>
        <v>0</v>
      </c>
      <c r="S161" s="646">
        <f>IF($C161=('1C TSpersonnel'!$A151&amp;" "&amp;'1C TSpersonnel'!$B151),'1C TSpersonnel'!Y151)</f>
        <v>0</v>
      </c>
      <c r="T161" s="646">
        <f>IF($C161=('1C TSpersonnel'!$A151&amp;" "&amp;'1C TSpersonnel'!$B151),'1C TSpersonnel'!Z151)</f>
        <v>0</v>
      </c>
      <c r="U161" s="646">
        <f>IF($C161=('1C TSpersonnel'!$A151&amp;" "&amp;'1C TSpersonnel'!$B151),'1C TSpersonnel'!AA151)</f>
        <v>0</v>
      </c>
      <c r="V161" s="646">
        <f>IF($C161=('1C TSpersonnel'!$A151&amp;" "&amp;'1C TSpersonnel'!$B151),'1C TSpersonnel'!AB151)</f>
        <v>0</v>
      </c>
      <c r="W161" s="646">
        <f>IF($C161=('1C TSpersonnel'!$A151&amp;" "&amp;'1C TSpersonnel'!$B151),'1C TSpersonnel'!AC151)</f>
        <v>0</v>
      </c>
      <c r="X161" s="646">
        <f>IF($C161=('1C TSpersonnel'!$A151&amp;" "&amp;'1C TSpersonnel'!$B151),'1C TSpersonnel'!AD151)</f>
        <v>0</v>
      </c>
      <c r="Y161" s="646">
        <f>IF($C161=('1C TSpersonnel'!$A151&amp;" "&amp;'1C TSpersonnel'!$B151),'1C TSpersonnel'!AE151)</f>
        <v>0</v>
      </c>
      <c r="Z161" s="646">
        <f>IF($C161=('1C TSpersonnel'!$A151&amp;" "&amp;'1C TSpersonnel'!$B151),'1C TSpersonnel'!AF151)</f>
        <v>0</v>
      </c>
      <c r="AA161" s="646">
        <f>IF($C161=('1C TSpersonnel'!$A151&amp;" "&amp;'1C TSpersonnel'!$B151),'1C TSpersonnel'!AG151)</f>
        <v>0</v>
      </c>
      <c r="AB161" s="646">
        <f>IF($C161=('1C TSpersonnel'!$A151&amp;" "&amp;'1C TSpersonnel'!$B151),'1C TSpersonnel'!AH151)</f>
        <v>0</v>
      </c>
      <c r="AC161" s="646">
        <f>IF($C161=('1C TSpersonnel'!$A151&amp;" "&amp;'1C TSpersonnel'!$B151),'1C TSpersonnel'!AI151)</f>
        <v>0</v>
      </c>
      <c r="AD161" s="646">
        <f>IF($C161=('1C TSpersonnel'!$A151&amp;" "&amp;'1C TSpersonnel'!$B151),'1C TSpersonnel'!AJ151)</f>
        <v>0</v>
      </c>
      <c r="AE161" s="646">
        <f>IF($C161=('1C TSpersonnel'!$A151&amp;" "&amp;'1C TSpersonnel'!$B151),'1C TSpersonnel'!AK151)</f>
        <v>0</v>
      </c>
      <c r="AF161" s="646">
        <f>IF($C161=('1C TSpersonnel'!$A151&amp;" "&amp;'1C TSpersonnel'!$B151),'1C TSpersonnel'!AL151)</f>
        <v>0</v>
      </c>
      <c r="AG161" s="646">
        <f>IF($C161=('1C TSpersonnel'!$A151&amp;" "&amp;'1C TSpersonnel'!$B151),'1C TSpersonnel'!AM151)</f>
        <v>0</v>
      </c>
      <c r="AH161" s="646">
        <f>IF($C161=('1C TSpersonnel'!$A151&amp;" "&amp;'1C TSpersonnel'!$B151),'1C TSpersonnel'!AN151)</f>
        <v>0</v>
      </c>
      <c r="AI161" s="646">
        <f>IF($C161=('1C TSpersonnel'!$A151&amp;" "&amp;'1C TSpersonnel'!$B151),'1C TSpersonnel'!AO151)</f>
        <v>0</v>
      </c>
      <c r="AJ161" s="646">
        <f>IF($C161=('1C TSpersonnel'!$A151&amp;" "&amp;'1C TSpersonnel'!$B151),'1C TSpersonnel'!AP151)</f>
        <v>0</v>
      </c>
      <c r="AK161" s="646">
        <f t="shared" si="50"/>
        <v>0</v>
      </c>
      <c r="AL161" s="646">
        <f t="shared" si="51"/>
        <v>0</v>
      </c>
      <c r="AM161" s="156">
        <f t="shared" si="47"/>
        <v>0</v>
      </c>
      <c r="AN161" s="251">
        <f t="shared" si="48"/>
        <v>0</v>
      </c>
      <c r="AO161" s="154">
        <f t="shared" si="52"/>
        <v>0</v>
      </c>
      <c r="AP161" s="254">
        <f t="shared" si="53"/>
        <v>0</v>
      </c>
      <c r="AQ161" s="260">
        <f t="shared" si="54"/>
        <v>0</v>
      </c>
      <c r="AR161" s="257"/>
      <c r="AS161" s="80"/>
      <c r="AT161" s="27"/>
      <c r="AU161" s="267"/>
      <c r="AV161" s="484"/>
      <c r="AW161" s="484"/>
      <c r="AX161" s="484"/>
      <c r="AY161" s="484"/>
      <c r="AZ161" s="484"/>
    </row>
    <row r="162" spans="1:52" hidden="1">
      <c r="A162" s="159"/>
      <c r="B162" s="168"/>
      <c r="C162" s="22" t="str">
        <f>'1C TSpersonnel'!A152&amp;" "&amp;'1C TSpersonnel'!B152</f>
        <v xml:space="preserve"> </v>
      </c>
      <c r="D162" s="304" t="str">
        <f>IF(E162=0,"",DATEDIF('1C TSpersonnel'!D152,E162,"y"))</f>
        <v/>
      </c>
      <c r="E162" s="71">
        <f>IF(C162&lt;&gt;"",'1C TSpersonnel'!F152,"")</f>
        <v>0</v>
      </c>
      <c r="F162" s="161"/>
      <c r="G162" s="162"/>
      <c r="H162" s="867"/>
      <c r="I162" s="868"/>
      <c r="J162" s="869"/>
      <c r="K162" s="287" t="str">
        <f t="shared" si="49"/>
        <v/>
      </c>
      <c r="L162" s="643">
        <f>IF(AND($K$2="Pôle",C162=('1C TSpersonnel'!A152&amp;" "&amp;'1C TSpersonnel'!B152)),'1C TSpersonnel'!$G152+'1C TSpersonnel'!$H152+'1C TSpersonnel'!$I152+'1C TSpersonnel'!$J152+'1C TSpersonnel'!$N152,'1C TSpersonnel'!$G152+'1C TSpersonnel'!$H152+'1C TSpersonnel'!$I152+'1C TSpersonnel'!$J152+'1C TSpersonnel'!$K152+'1C TSpersonnel'!$L152+'1C TSpersonnel'!$M152+'1C TSpersonnel'!$N152+'1C TSpersonnel'!$O152+'1C TSpersonnel'!$P152+'1C TSpersonnel'!$Q152+'1C TSpersonnel'!$R152)</f>
        <v>0</v>
      </c>
      <c r="M162" s="643">
        <f>IF(AND($K$2="Pôle",C162=('1C TSpersonnel'!A152&amp;" "&amp;'1C TSpersonnel'!B152)),'1C TSpersonnel'!$K152+'1C TSpersonnel'!$L152+'1C TSpersonnel'!$M152,0)</f>
        <v>0</v>
      </c>
      <c r="N162" s="644">
        <f t="shared" si="55"/>
        <v>0</v>
      </c>
      <c r="O162" s="645">
        <f>IF($C162=('1C TSpersonnel'!$A152&amp;" "&amp;'1C TSpersonnel'!$B152),'1C TSpersonnel'!U152)</f>
        <v>0</v>
      </c>
      <c r="P162" s="646">
        <f>IF($C162=('1C TSpersonnel'!$A152&amp;" "&amp;'1C TSpersonnel'!$B152),'1C TSpersonnel'!V152)</f>
        <v>0</v>
      </c>
      <c r="Q162" s="646">
        <f>IF($C162=('1C TSpersonnel'!$A152&amp;" "&amp;'1C TSpersonnel'!$B152),'1C TSpersonnel'!W152)</f>
        <v>0</v>
      </c>
      <c r="R162" s="646">
        <f>IF($C162=('1C TSpersonnel'!$A152&amp;" "&amp;'1C TSpersonnel'!$B152),'1C TSpersonnel'!X152)</f>
        <v>0</v>
      </c>
      <c r="S162" s="646">
        <f>IF($C162=('1C TSpersonnel'!$A152&amp;" "&amp;'1C TSpersonnel'!$B152),'1C TSpersonnel'!Y152)</f>
        <v>0</v>
      </c>
      <c r="T162" s="646">
        <f>IF($C162=('1C TSpersonnel'!$A152&amp;" "&amp;'1C TSpersonnel'!$B152),'1C TSpersonnel'!Z152)</f>
        <v>0</v>
      </c>
      <c r="U162" s="646">
        <f>IF($C162=('1C TSpersonnel'!$A152&amp;" "&amp;'1C TSpersonnel'!$B152),'1C TSpersonnel'!AA152)</f>
        <v>0</v>
      </c>
      <c r="V162" s="646">
        <f>IF($C162=('1C TSpersonnel'!$A152&amp;" "&amp;'1C TSpersonnel'!$B152),'1C TSpersonnel'!AB152)</f>
        <v>0</v>
      </c>
      <c r="W162" s="646">
        <f>IF($C162=('1C TSpersonnel'!$A152&amp;" "&amp;'1C TSpersonnel'!$B152),'1C TSpersonnel'!AC152)</f>
        <v>0</v>
      </c>
      <c r="X162" s="646">
        <f>IF($C162=('1C TSpersonnel'!$A152&amp;" "&amp;'1C TSpersonnel'!$B152),'1C TSpersonnel'!AD152)</f>
        <v>0</v>
      </c>
      <c r="Y162" s="646">
        <f>IF($C162=('1C TSpersonnel'!$A152&amp;" "&amp;'1C TSpersonnel'!$B152),'1C TSpersonnel'!AE152)</f>
        <v>0</v>
      </c>
      <c r="Z162" s="646">
        <f>IF($C162=('1C TSpersonnel'!$A152&amp;" "&amp;'1C TSpersonnel'!$B152),'1C TSpersonnel'!AF152)</f>
        <v>0</v>
      </c>
      <c r="AA162" s="646">
        <f>IF($C162=('1C TSpersonnel'!$A152&amp;" "&amp;'1C TSpersonnel'!$B152),'1C TSpersonnel'!AG152)</f>
        <v>0</v>
      </c>
      <c r="AB162" s="646">
        <f>IF($C162=('1C TSpersonnel'!$A152&amp;" "&amp;'1C TSpersonnel'!$B152),'1C TSpersonnel'!AH152)</f>
        <v>0</v>
      </c>
      <c r="AC162" s="646">
        <f>IF($C162=('1C TSpersonnel'!$A152&amp;" "&amp;'1C TSpersonnel'!$B152),'1C TSpersonnel'!AI152)</f>
        <v>0</v>
      </c>
      <c r="AD162" s="646">
        <f>IF($C162=('1C TSpersonnel'!$A152&amp;" "&amp;'1C TSpersonnel'!$B152),'1C TSpersonnel'!AJ152)</f>
        <v>0</v>
      </c>
      <c r="AE162" s="646">
        <f>IF($C162=('1C TSpersonnel'!$A152&amp;" "&amp;'1C TSpersonnel'!$B152),'1C TSpersonnel'!AK152)</f>
        <v>0</v>
      </c>
      <c r="AF162" s="646">
        <f>IF($C162=('1C TSpersonnel'!$A152&amp;" "&amp;'1C TSpersonnel'!$B152),'1C TSpersonnel'!AL152)</f>
        <v>0</v>
      </c>
      <c r="AG162" s="646">
        <f>IF($C162=('1C TSpersonnel'!$A152&amp;" "&amp;'1C TSpersonnel'!$B152),'1C TSpersonnel'!AM152)</f>
        <v>0</v>
      </c>
      <c r="AH162" s="646">
        <f>IF($C162=('1C TSpersonnel'!$A152&amp;" "&amp;'1C TSpersonnel'!$B152),'1C TSpersonnel'!AN152)</f>
        <v>0</v>
      </c>
      <c r="AI162" s="646">
        <f>IF($C162=('1C TSpersonnel'!$A152&amp;" "&amp;'1C TSpersonnel'!$B152),'1C TSpersonnel'!AO152)</f>
        <v>0</v>
      </c>
      <c r="AJ162" s="646">
        <f>IF($C162=('1C TSpersonnel'!$A152&amp;" "&amp;'1C TSpersonnel'!$B152),'1C TSpersonnel'!AP152)</f>
        <v>0</v>
      </c>
      <c r="AK162" s="646">
        <f t="shared" si="50"/>
        <v>0</v>
      </c>
      <c r="AL162" s="646">
        <f t="shared" si="51"/>
        <v>0</v>
      </c>
      <c r="AM162" s="156">
        <f t="shared" si="47"/>
        <v>0</v>
      </c>
      <c r="AN162" s="251">
        <f t="shared" si="48"/>
        <v>0</v>
      </c>
      <c r="AO162" s="154">
        <f t="shared" si="52"/>
        <v>0</v>
      </c>
      <c r="AP162" s="254">
        <f t="shared" si="53"/>
        <v>0</v>
      </c>
      <c r="AQ162" s="260">
        <f t="shared" si="54"/>
        <v>0</v>
      </c>
      <c r="AR162" s="257"/>
      <c r="AS162" s="80"/>
      <c r="AT162" s="27"/>
      <c r="AU162" s="267"/>
      <c r="AV162" s="484"/>
      <c r="AW162" s="484"/>
      <c r="AX162" s="484"/>
      <c r="AY162" s="484"/>
      <c r="AZ162" s="484"/>
    </row>
    <row r="163" spans="1:52" hidden="1">
      <c r="A163" s="159"/>
      <c r="B163" s="168"/>
      <c r="C163" s="22" t="str">
        <f>'1C TSpersonnel'!A153&amp;" "&amp;'1C TSpersonnel'!B153</f>
        <v xml:space="preserve"> </v>
      </c>
      <c r="D163" s="304" t="str">
        <f>IF(E163=0,"",DATEDIF('1C TSpersonnel'!D153,E163,"y"))</f>
        <v/>
      </c>
      <c r="E163" s="71">
        <f>IF(C163&lt;&gt;"",'1C TSpersonnel'!F153,"")</f>
        <v>0</v>
      </c>
      <c r="F163" s="161"/>
      <c r="G163" s="162"/>
      <c r="H163" s="867"/>
      <c r="I163" s="868"/>
      <c r="J163" s="869"/>
      <c r="K163" s="287" t="str">
        <f t="shared" si="49"/>
        <v/>
      </c>
      <c r="L163" s="643">
        <f>IF(AND($K$2="Pôle",C163=('1C TSpersonnel'!A153&amp;" "&amp;'1C TSpersonnel'!B153)),'1C TSpersonnel'!$G153+'1C TSpersonnel'!$H153+'1C TSpersonnel'!$I153+'1C TSpersonnel'!$J153+'1C TSpersonnel'!$N153,'1C TSpersonnel'!$G153+'1C TSpersonnel'!$H153+'1C TSpersonnel'!$I153+'1C TSpersonnel'!$J153+'1C TSpersonnel'!$K153+'1C TSpersonnel'!$L153+'1C TSpersonnel'!$M153+'1C TSpersonnel'!$N153+'1C TSpersonnel'!$O153+'1C TSpersonnel'!$P153+'1C TSpersonnel'!$Q153+'1C TSpersonnel'!$R153)</f>
        <v>0</v>
      </c>
      <c r="M163" s="643">
        <f>IF(AND($K$2="Pôle",C163=('1C TSpersonnel'!A153&amp;" "&amp;'1C TSpersonnel'!B153)),'1C TSpersonnel'!$K153+'1C TSpersonnel'!$L153+'1C TSpersonnel'!$M153,0)</f>
        <v>0</v>
      </c>
      <c r="N163" s="644">
        <f t="shared" si="55"/>
        <v>0</v>
      </c>
      <c r="O163" s="645">
        <f>IF($C163=('1C TSpersonnel'!$A153&amp;" "&amp;'1C TSpersonnel'!$B153),'1C TSpersonnel'!U153)</f>
        <v>0</v>
      </c>
      <c r="P163" s="646">
        <f>IF($C163=('1C TSpersonnel'!$A153&amp;" "&amp;'1C TSpersonnel'!$B153),'1C TSpersonnel'!V153)</f>
        <v>0</v>
      </c>
      <c r="Q163" s="646">
        <f>IF($C163=('1C TSpersonnel'!$A153&amp;" "&amp;'1C TSpersonnel'!$B153),'1C TSpersonnel'!W153)</f>
        <v>0</v>
      </c>
      <c r="R163" s="646">
        <f>IF($C163=('1C TSpersonnel'!$A153&amp;" "&amp;'1C TSpersonnel'!$B153),'1C TSpersonnel'!X153)</f>
        <v>0</v>
      </c>
      <c r="S163" s="646">
        <f>IF($C163=('1C TSpersonnel'!$A153&amp;" "&amp;'1C TSpersonnel'!$B153),'1C TSpersonnel'!Y153)</f>
        <v>0</v>
      </c>
      <c r="T163" s="646">
        <f>IF($C163=('1C TSpersonnel'!$A153&amp;" "&amp;'1C TSpersonnel'!$B153),'1C TSpersonnel'!Z153)</f>
        <v>0</v>
      </c>
      <c r="U163" s="646">
        <f>IF($C163=('1C TSpersonnel'!$A153&amp;" "&amp;'1C TSpersonnel'!$B153),'1C TSpersonnel'!AA153)</f>
        <v>0</v>
      </c>
      <c r="V163" s="646">
        <f>IF($C163=('1C TSpersonnel'!$A153&amp;" "&amp;'1C TSpersonnel'!$B153),'1C TSpersonnel'!AB153)</f>
        <v>0</v>
      </c>
      <c r="W163" s="646">
        <f>IF($C163=('1C TSpersonnel'!$A153&amp;" "&amp;'1C TSpersonnel'!$B153),'1C TSpersonnel'!AC153)</f>
        <v>0</v>
      </c>
      <c r="X163" s="646">
        <f>IF($C163=('1C TSpersonnel'!$A153&amp;" "&amp;'1C TSpersonnel'!$B153),'1C TSpersonnel'!AD153)</f>
        <v>0</v>
      </c>
      <c r="Y163" s="646">
        <f>IF($C163=('1C TSpersonnel'!$A153&amp;" "&amp;'1C TSpersonnel'!$B153),'1C TSpersonnel'!AE153)</f>
        <v>0</v>
      </c>
      <c r="Z163" s="646">
        <f>IF($C163=('1C TSpersonnel'!$A153&amp;" "&amp;'1C TSpersonnel'!$B153),'1C TSpersonnel'!AF153)</f>
        <v>0</v>
      </c>
      <c r="AA163" s="646">
        <f>IF($C163=('1C TSpersonnel'!$A153&amp;" "&amp;'1C TSpersonnel'!$B153),'1C TSpersonnel'!AG153)</f>
        <v>0</v>
      </c>
      <c r="AB163" s="646">
        <f>IF($C163=('1C TSpersonnel'!$A153&amp;" "&amp;'1C TSpersonnel'!$B153),'1C TSpersonnel'!AH153)</f>
        <v>0</v>
      </c>
      <c r="AC163" s="646">
        <f>IF($C163=('1C TSpersonnel'!$A153&amp;" "&amp;'1C TSpersonnel'!$B153),'1C TSpersonnel'!AI153)</f>
        <v>0</v>
      </c>
      <c r="AD163" s="646">
        <f>IF($C163=('1C TSpersonnel'!$A153&amp;" "&amp;'1C TSpersonnel'!$B153),'1C TSpersonnel'!AJ153)</f>
        <v>0</v>
      </c>
      <c r="AE163" s="646">
        <f>IF($C163=('1C TSpersonnel'!$A153&amp;" "&amp;'1C TSpersonnel'!$B153),'1C TSpersonnel'!AK153)</f>
        <v>0</v>
      </c>
      <c r="AF163" s="646">
        <f>IF($C163=('1C TSpersonnel'!$A153&amp;" "&amp;'1C TSpersonnel'!$B153),'1C TSpersonnel'!AL153)</f>
        <v>0</v>
      </c>
      <c r="AG163" s="646">
        <f>IF($C163=('1C TSpersonnel'!$A153&amp;" "&amp;'1C TSpersonnel'!$B153),'1C TSpersonnel'!AM153)</f>
        <v>0</v>
      </c>
      <c r="AH163" s="646">
        <f>IF($C163=('1C TSpersonnel'!$A153&amp;" "&amp;'1C TSpersonnel'!$B153),'1C TSpersonnel'!AN153)</f>
        <v>0</v>
      </c>
      <c r="AI163" s="646">
        <f>IF($C163=('1C TSpersonnel'!$A153&amp;" "&amp;'1C TSpersonnel'!$B153),'1C TSpersonnel'!AO153)</f>
        <v>0</v>
      </c>
      <c r="AJ163" s="646">
        <f>IF($C163=('1C TSpersonnel'!$A153&amp;" "&amp;'1C TSpersonnel'!$B153),'1C TSpersonnel'!AP153)</f>
        <v>0</v>
      </c>
      <c r="AK163" s="646">
        <f t="shared" si="50"/>
        <v>0</v>
      </c>
      <c r="AL163" s="646">
        <f t="shared" si="51"/>
        <v>0</v>
      </c>
      <c r="AM163" s="156">
        <f t="shared" si="47"/>
        <v>0</v>
      </c>
      <c r="AN163" s="251">
        <f t="shared" si="48"/>
        <v>0</v>
      </c>
      <c r="AO163" s="154">
        <f t="shared" si="52"/>
        <v>0</v>
      </c>
      <c r="AP163" s="254">
        <f t="shared" si="53"/>
        <v>0</v>
      </c>
      <c r="AQ163" s="260">
        <f t="shared" si="54"/>
        <v>0</v>
      </c>
      <c r="AR163" s="257"/>
      <c r="AS163" s="80"/>
      <c r="AT163" s="27"/>
      <c r="AU163" s="267"/>
      <c r="AV163" s="484"/>
      <c r="AW163" s="484"/>
      <c r="AX163" s="484"/>
      <c r="AY163" s="484"/>
      <c r="AZ163" s="484"/>
    </row>
    <row r="164" spans="1:52" hidden="1">
      <c r="A164" s="159"/>
      <c r="B164" s="168"/>
      <c r="C164" s="22" t="str">
        <f>'1C TSpersonnel'!A154&amp;" "&amp;'1C TSpersonnel'!B154</f>
        <v xml:space="preserve"> </v>
      </c>
      <c r="D164" s="304" t="str">
        <f>IF(E164=0,"",DATEDIF('1C TSpersonnel'!D154,E164,"y"))</f>
        <v/>
      </c>
      <c r="E164" s="71">
        <f>IF(C164&lt;&gt;"",'1C TSpersonnel'!F154,"")</f>
        <v>0</v>
      </c>
      <c r="F164" s="161"/>
      <c r="G164" s="162"/>
      <c r="H164" s="867"/>
      <c r="I164" s="868"/>
      <c r="J164" s="869"/>
      <c r="K164" s="287" t="str">
        <f t="shared" si="49"/>
        <v/>
      </c>
      <c r="L164" s="643">
        <f>IF(AND($K$2="Pôle",C164=('1C TSpersonnel'!A154&amp;" "&amp;'1C TSpersonnel'!B154)),'1C TSpersonnel'!$G154+'1C TSpersonnel'!$H154+'1C TSpersonnel'!$I154+'1C TSpersonnel'!$J154+'1C TSpersonnel'!$N154,'1C TSpersonnel'!$G154+'1C TSpersonnel'!$H154+'1C TSpersonnel'!$I154+'1C TSpersonnel'!$J154+'1C TSpersonnel'!$K154+'1C TSpersonnel'!$L154+'1C TSpersonnel'!$M154+'1C TSpersonnel'!$N154+'1C TSpersonnel'!$O154+'1C TSpersonnel'!$P154+'1C TSpersonnel'!$Q154+'1C TSpersonnel'!$R154)</f>
        <v>0</v>
      </c>
      <c r="M164" s="643">
        <f>IF(AND($K$2="Pôle",C164=('1C TSpersonnel'!A154&amp;" "&amp;'1C TSpersonnel'!B154)),'1C TSpersonnel'!$K154+'1C TSpersonnel'!$L154+'1C TSpersonnel'!$M154,0)</f>
        <v>0</v>
      </c>
      <c r="N164" s="644">
        <f t="shared" si="55"/>
        <v>0</v>
      </c>
      <c r="O164" s="645">
        <f>IF($C164=('1C TSpersonnel'!$A154&amp;" "&amp;'1C TSpersonnel'!$B154),'1C TSpersonnel'!U154)</f>
        <v>0</v>
      </c>
      <c r="P164" s="646">
        <f>IF($C164=('1C TSpersonnel'!$A154&amp;" "&amp;'1C TSpersonnel'!$B154),'1C TSpersonnel'!V154)</f>
        <v>0</v>
      </c>
      <c r="Q164" s="646">
        <f>IF($C164=('1C TSpersonnel'!$A154&amp;" "&amp;'1C TSpersonnel'!$B154),'1C TSpersonnel'!W154)</f>
        <v>0</v>
      </c>
      <c r="R164" s="646">
        <f>IF($C164=('1C TSpersonnel'!$A154&amp;" "&amp;'1C TSpersonnel'!$B154),'1C TSpersonnel'!X154)</f>
        <v>0</v>
      </c>
      <c r="S164" s="646">
        <f>IF($C164=('1C TSpersonnel'!$A154&amp;" "&amp;'1C TSpersonnel'!$B154),'1C TSpersonnel'!Y154)</f>
        <v>0</v>
      </c>
      <c r="T164" s="646">
        <f>IF($C164=('1C TSpersonnel'!$A154&amp;" "&amp;'1C TSpersonnel'!$B154),'1C TSpersonnel'!Z154)</f>
        <v>0</v>
      </c>
      <c r="U164" s="646">
        <f>IF($C164=('1C TSpersonnel'!$A154&amp;" "&amp;'1C TSpersonnel'!$B154),'1C TSpersonnel'!AA154)</f>
        <v>0</v>
      </c>
      <c r="V164" s="646">
        <f>IF($C164=('1C TSpersonnel'!$A154&amp;" "&amp;'1C TSpersonnel'!$B154),'1C TSpersonnel'!AB154)</f>
        <v>0</v>
      </c>
      <c r="W164" s="646">
        <f>IF($C164=('1C TSpersonnel'!$A154&amp;" "&amp;'1C TSpersonnel'!$B154),'1C TSpersonnel'!AC154)</f>
        <v>0</v>
      </c>
      <c r="X164" s="646">
        <f>IF($C164=('1C TSpersonnel'!$A154&amp;" "&amp;'1C TSpersonnel'!$B154),'1C TSpersonnel'!AD154)</f>
        <v>0</v>
      </c>
      <c r="Y164" s="646">
        <f>IF($C164=('1C TSpersonnel'!$A154&amp;" "&amp;'1C TSpersonnel'!$B154),'1C TSpersonnel'!AE154)</f>
        <v>0</v>
      </c>
      <c r="Z164" s="646">
        <f>IF($C164=('1C TSpersonnel'!$A154&amp;" "&amp;'1C TSpersonnel'!$B154),'1C TSpersonnel'!AF154)</f>
        <v>0</v>
      </c>
      <c r="AA164" s="646">
        <f>IF($C164=('1C TSpersonnel'!$A154&amp;" "&amp;'1C TSpersonnel'!$B154),'1C TSpersonnel'!AG154)</f>
        <v>0</v>
      </c>
      <c r="AB164" s="646">
        <f>IF($C164=('1C TSpersonnel'!$A154&amp;" "&amp;'1C TSpersonnel'!$B154),'1C TSpersonnel'!AH154)</f>
        <v>0</v>
      </c>
      <c r="AC164" s="646">
        <f>IF($C164=('1C TSpersonnel'!$A154&amp;" "&amp;'1C TSpersonnel'!$B154),'1C TSpersonnel'!AI154)</f>
        <v>0</v>
      </c>
      <c r="AD164" s="646">
        <f>IF($C164=('1C TSpersonnel'!$A154&amp;" "&amp;'1C TSpersonnel'!$B154),'1C TSpersonnel'!AJ154)</f>
        <v>0</v>
      </c>
      <c r="AE164" s="646">
        <f>IF($C164=('1C TSpersonnel'!$A154&amp;" "&amp;'1C TSpersonnel'!$B154),'1C TSpersonnel'!AK154)</f>
        <v>0</v>
      </c>
      <c r="AF164" s="646">
        <f>IF($C164=('1C TSpersonnel'!$A154&amp;" "&amp;'1C TSpersonnel'!$B154),'1C TSpersonnel'!AL154)</f>
        <v>0</v>
      </c>
      <c r="AG164" s="646">
        <f>IF($C164=('1C TSpersonnel'!$A154&amp;" "&amp;'1C TSpersonnel'!$B154),'1C TSpersonnel'!AM154)</f>
        <v>0</v>
      </c>
      <c r="AH164" s="646">
        <f>IF($C164=('1C TSpersonnel'!$A154&amp;" "&amp;'1C TSpersonnel'!$B154),'1C TSpersonnel'!AN154)</f>
        <v>0</v>
      </c>
      <c r="AI164" s="646">
        <f>IF($C164=('1C TSpersonnel'!$A154&amp;" "&amp;'1C TSpersonnel'!$B154),'1C TSpersonnel'!AO154)</f>
        <v>0</v>
      </c>
      <c r="AJ164" s="646">
        <f>IF($C164=('1C TSpersonnel'!$A154&amp;" "&amp;'1C TSpersonnel'!$B154),'1C TSpersonnel'!AP154)</f>
        <v>0</v>
      </c>
      <c r="AK164" s="646">
        <f t="shared" si="50"/>
        <v>0</v>
      </c>
      <c r="AL164" s="646">
        <f t="shared" si="51"/>
        <v>0</v>
      </c>
      <c r="AM164" s="156">
        <f t="shared" si="47"/>
        <v>0</v>
      </c>
      <c r="AN164" s="251">
        <f t="shared" si="48"/>
        <v>0</v>
      </c>
      <c r="AO164" s="154">
        <f t="shared" si="52"/>
        <v>0</v>
      </c>
      <c r="AP164" s="254">
        <f t="shared" si="53"/>
        <v>0</v>
      </c>
      <c r="AQ164" s="260">
        <f t="shared" si="54"/>
        <v>0</v>
      </c>
      <c r="AR164" s="257"/>
      <c r="AS164" s="80"/>
      <c r="AT164" s="27"/>
      <c r="AU164" s="267"/>
      <c r="AV164" s="484"/>
      <c r="AW164" s="484"/>
      <c r="AX164" s="484"/>
      <c r="AY164" s="484"/>
      <c r="AZ164" s="484"/>
    </row>
    <row r="165" spans="1:52" hidden="1">
      <c r="A165" s="159"/>
      <c r="B165" s="168"/>
      <c r="C165" s="22" t="str">
        <f>'1C TSpersonnel'!A155&amp;" "&amp;'1C TSpersonnel'!B155</f>
        <v xml:space="preserve"> </v>
      </c>
      <c r="D165" s="304" t="str">
        <f>IF(E165=0,"",DATEDIF('1C TSpersonnel'!D155,E165,"y"))</f>
        <v/>
      </c>
      <c r="E165" s="71">
        <f>IF(C165&lt;&gt;"",'1C TSpersonnel'!F155,"")</f>
        <v>0</v>
      </c>
      <c r="F165" s="161"/>
      <c r="G165" s="162"/>
      <c r="H165" s="867"/>
      <c r="I165" s="868"/>
      <c r="J165" s="869"/>
      <c r="K165" s="287" t="str">
        <f t="shared" si="49"/>
        <v/>
      </c>
      <c r="L165" s="643">
        <f>IF(AND($K$2="Pôle",C165=('1C TSpersonnel'!A155&amp;" "&amp;'1C TSpersonnel'!B155)),'1C TSpersonnel'!$G155+'1C TSpersonnel'!$H155+'1C TSpersonnel'!$I155+'1C TSpersonnel'!$J155+'1C TSpersonnel'!$N155,'1C TSpersonnel'!$G155+'1C TSpersonnel'!$H155+'1C TSpersonnel'!$I155+'1C TSpersonnel'!$J155+'1C TSpersonnel'!$K155+'1C TSpersonnel'!$L155+'1C TSpersonnel'!$M155+'1C TSpersonnel'!$N155+'1C TSpersonnel'!$O155+'1C TSpersonnel'!$P155+'1C TSpersonnel'!$Q155+'1C TSpersonnel'!$R155)</f>
        <v>0</v>
      </c>
      <c r="M165" s="643">
        <f>IF(AND($K$2="Pôle",C165=('1C TSpersonnel'!A155&amp;" "&amp;'1C TSpersonnel'!B155)),'1C TSpersonnel'!$K155+'1C TSpersonnel'!$L155+'1C TSpersonnel'!$M155,0)</f>
        <v>0</v>
      </c>
      <c r="N165" s="644">
        <f t="shared" si="55"/>
        <v>0</v>
      </c>
      <c r="O165" s="645">
        <f>IF($C165=('1C TSpersonnel'!$A155&amp;" "&amp;'1C TSpersonnel'!$B155),'1C TSpersonnel'!U155)</f>
        <v>0</v>
      </c>
      <c r="P165" s="646">
        <f>IF($C165=('1C TSpersonnel'!$A155&amp;" "&amp;'1C TSpersonnel'!$B155),'1C TSpersonnel'!V155)</f>
        <v>0</v>
      </c>
      <c r="Q165" s="646">
        <f>IF($C165=('1C TSpersonnel'!$A155&amp;" "&amp;'1C TSpersonnel'!$B155),'1C TSpersonnel'!W155)</f>
        <v>0</v>
      </c>
      <c r="R165" s="646">
        <f>IF($C165=('1C TSpersonnel'!$A155&amp;" "&amp;'1C TSpersonnel'!$B155),'1C TSpersonnel'!X155)</f>
        <v>0</v>
      </c>
      <c r="S165" s="646">
        <f>IF($C165=('1C TSpersonnel'!$A155&amp;" "&amp;'1C TSpersonnel'!$B155),'1C TSpersonnel'!Y155)</f>
        <v>0</v>
      </c>
      <c r="T165" s="646">
        <f>IF($C165=('1C TSpersonnel'!$A155&amp;" "&amp;'1C TSpersonnel'!$B155),'1C TSpersonnel'!Z155)</f>
        <v>0</v>
      </c>
      <c r="U165" s="646">
        <f>IF($C165=('1C TSpersonnel'!$A155&amp;" "&amp;'1C TSpersonnel'!$B155),'1C TSpersonnel'!AA155)</f>
        <v>0</v>
      </c>
      <c r="V165" s="646">
        <f>IF($C165=('1C TSpersonnel'!$A155&amp;" "&amp;'1C TSpersonnel'!$B155),'1C TSpersonnel'!AB155)</f>
        <v>0</v>
      </c>
      <c r="W165" s="646">
        <f>IF($C165=('1C TSpersonnel'!$A155&amp;" "&amp;'1C TSpersonnel'!$B155),'1C TSpersonnel'!AC155)</f>
        <v>0</v>
      </c>
      <c r="X165" s="646">
        <f>IF($C165=('1C TSpersonnel'!$A155&amp;" "&amp;'1C TSpersonnel'!$B155),'1C TSpersonnel'!AD155)</f>
        <v>0</v>
      </c>
      <c r="Y165" s="646">
        <f>IF($C165=('1C TSpersonnel'!$A155&amp;" "&amp;'1C TSpersonnel'!$B155),'1C TSpersonnel'!AE155)</f>
        <v>0</v>
      </c>
      <c r="Z165" s="646">
        <f>IF($C165=('1C TSpersonnel'!$A155&amp;" "&amp;'1C TSpersonnel'!$B155),'1C TSpersonnel'!AF155)</f>
        <v>0</v>
      </c>
      <c r="AA165" s="646">
        <f>IF($C165=('1C TSpersonnel'!$A155&amp;" "&amp;'1C TSpersonnel'!$B155),'1C TSpersonnel'!AG155)</f>
        <v>0</v>
      </c>
      <c r="AB165" s="646">
        <f>IF($C165=('1C TSpersonnel'!$A155&amp;" "&amp;'1C TSpersonnel'!$B155),'1C TSpersonnel'!AH155)</f>
        <v>0</v>
      </c>
      <c r="AC165" s="646">
        <f>IF($C165=('1C TSpersonnel'!$A155&amp;" "&amp;'1C TSpersonnel'!$B155),'1C TSpersonnel'!AI155)</f>
        <v>0</v>
      </c>
      <c r="AD165" s="646">
        <f>IF($C165=('1C TSpersonnel'!$A155&amp;" "&amp;'1C TSpersonnel'!$B155),'1C TSpersonnel'!AJ155)</f>
        <v>0</v>
      </c>
      <c r="AE165" s="646">
        <f>IF($C165=('1C TSpersonnel'!$A155&amp;" "&amp;'1C TSpersonnel'!$B155),'1C TSpersonnel'!AK155)</f>
        <v>0</v>
      </c>
      <c r="AF165" s="646">
        <f>IF($C165=('1C TSpersonnel'!$A155&amp;" "&amp;'1C TSpersonnel'!$B155),'1C TSpersonnel'!AL155)</f>
        <v>0</v>
      </c>
      <c r="AG165" s="646">
        <f>IF($C165=('1C TSpersonnel'!$A155&amp;" "&amp;'1C TSpersonnel'!$B155),'1C TSpersonnel'!AM155)</f>
        <v>0</v>
      </c>
      <c r="AH165" s="646">
        <f>IF($C165=('1C TSpersonnel'!$A155&amp;" "&amp;'1C TSpersonnel'!$B155),'1C TSpersonnel'!AN155)</f>
        <v>0</v>
      </c>
      <c r="AI165" s="646">
        <f>IF($C165=('1C TSpersonnel'!$A155&amp;" "&amp;'1C TSpersonnel'!$B155),'1C TSpersonnel'!AO155)</f>
        <v>0</v>
      </c>
      <c r="AJ165" s="646">
        <f>IF($C165=('1C TSpersonnel'!$A155&amp;" "&amp;'1C TSpersonnel'!$B155),'1C TSpersonnel'!AP155)</f>
        <v>0</v>
      </c>
      <c r="AK165" s="646">
        <f t="shared" si="50"/>
        <v>0</v>
      </c>
      <c r="AL165" s="646">
        <f t="shared" si="51"/>
        <v>0</v>
      </c>
      <c r="AM165" s="156">
        <f t="shared" si="47"/>
        <v>0</v>
      </c>
      <c r="AN165" s="251">
        <f t="shared" si="48"/>
        <v>0</v>
      </c>
      <c r="AO165" s="154">
        <f t="shared" si="52"/>
        <v>0</v>
      </c>
      <c r="AP165" s="254">
        <f t="shared" si="53"/>
        <v>0</v>
      </c>
      <c r="AQ165" s="260">
        <f t="shared" si="54"/>
        <v>0</v>
      </c>
      <c r="AR165" s="257"/>
      <c r="AS165" s="80"/>
      <c r="AT165" s="27"/>
      <c r="AU165" s="267"/>
      <c r="AV165" s="484"/>
      <c r="AW165" s="484"/>
      <c r="AX165" s="484"/>
      <c r="AY165" s="484"/>
      <c r="AZ165" s="484"/>
    </row>
    <row r="166" spans="1:52" hidden="1">
      <c r="A166" s="157"/>
      <c r="B166" s="171"/>
      <c r="C166" s="22" t="str">
        <f>'1C TSpersonnel'!A156&amp;" "&amp;'1C TSpersonnel'!B156</f>
        <v xml:space="preserve"> </v>
      </c>
      <c r="D166" s="304" t="str">
        <f>IF(E166=0,"",DATEDIF('1C TSpersonnel'!D156,E166,"y"))</f>
        <v/>
      </c>
      <c r="E166" s="71">
        <f>IF(C166&lt;&gt;"",'1C TSpersonnel'!F156,"")</f>
        <v>0</v>
      </c>
      <c r="F166" s="161"/>
      <c r="G166" s="162"/>
      <c r="H166" s="867"/>
      <c r="I166" s="868"/>
      <c r="J166" s="869"/>
      <c r="K166" s="287" t="str">
        <f t="shared" si="49"/>
        <v/>
      </c>
      <c r="L166" s="643">
        <f>IF(AND($K$2="Pôle",C166=('1C TSpersonnel'!A156&amp;" "&amp;'1C TSpersonnel'!B156)),'1C TSpersonnel'!$G156+'1C TSpersonnel'!$H156+'1C TSpersonnel'!$I156+'1C TSpersonnel'!$J156+'1C TSpersonnel'!$N156,'1C TSpersonnel'!$G156+'1C TSpersonnel'!$H156+'1C TSpersonnel'!$I156+'1C TSpersonnel'!$J156+'1C TSpersonnel'!$K156+'1C TSpersonnel'!$L156+'1C TSpersonnel'!$M156+'1C TSpersonnel'!$N156+'1C TSpersonnel'!$O156+'1C TSpersonnel'!$P156+'1C TSpersonnel'!$Q156+'1C TSpersonnel'!$R156)</f>
        <v>0</v>
      </c>
      <c r="M166" s="643">
        <f>IF(AND($K$2="Pôle",C166=('1C TSpersonnel'!A156&amp;" "&amp;'1C TSpersonnel'!B156)),'1C TSpersonnel'!$K156+'1C TSpersonnel'!$L156+'1C TSpersonnel'!$M156,0)</f>
        <v>0</v>
      </c>
      <c r="N166" s="644">
        <f t="shared" si="55"/>
        <v>0</v>
      </c>
      <c r="O166" s="645">
        <f>IF($C166=('1C TSpersonnel'!$A156&amp;" "&amp;'1C TSpersonnel'!$B156),'1C TSpersonnel'!U156)</f>
        <v>0</v>
      </c>
      <c r="P166" s="646">
        <f>IF($C166=('1C TSpersonnel'!$A156&amp;" "&amp;'1C TSpersonnel'!$B156),'1C TSpersonnel'!V156)</f>
        <v>0</v>
      </c>
      <c r="Q166" s="646">
        <f>IF($C166=('1C TSpersonnel'!$A156&amp;" "&amp;'1C TSpersonnel'!$B156),'1C TSpersonnel'!W156)</f>
        <v>0</v>
      </c>
      <c r="R166" s="646">
        <f>IF($C166=('1C TSpersonnel'!$A156&amp;" "&amp;'1C TSpersonnel'!$B156),'1C TSpersonnel'!X156)</f>
        <v>0</v>
      </c>
      <c r="S166" s="646">
        <f>IF($C166=('1C TSpersonnel'!$A156&amp;" "&amp;'1C TSpersonnel'!$B156),'1C TSpersonnel'!Y156)</f>
        <v>0</v>
      </c>
      <c r="T166" s="646">
        <f>IF($C166=('1C TSpersonnel'!$A156&amp;" "&amp;'1C TSpersonnel'!$B156),'1C TSpersonnel'!Z156)</f>
        <v>0</v>
      </c>
      <c r="U166" s="646">
        <f>IF($C166=('1C TSpersonnel'!$A156&amp;" "&amp;'1C TSpersonnel'!$B156),'1C TSpersonnel'!AA156)</f>
        <v>0</v>
      </c>
      <c r="V166" s="646">
        <f>IF($C166=('1C TSpersonnel'!$A156&amp;" "&amp;'1C TSpersonnel'!$B156),'1C TSpersonnel'!AB156)</f>
        <v>0</v>
      </c>
      <c r="W166" s="646">
        <f>IF($C166=('1C TSpersonnel'!$A156&amp;" "&amp;'1C TSpersonnel'!$B156),'1C TSpersonnel'!AC156)</f>
        <v>0</v>
      </c>
      <c r="X166" s="646">
        <f>IF($C166=('1C TSpersonnel'!$A156&amp;" "&amp;'1C TSpersonnel'!$B156),'1C TSpersonnel'!AD156)</f>
        <v>0</v>
      </c>
      <c r="Y166" s="646">
        <f>IF($C166=('1C TSpersonnel'!$A156&amp;" "&amp;'1C TSpersonnel'!$B156),'1C TSpersonnel'!AE156)</f>
        <v>0</v>
      </c>
      <c r="Z166" s="646">
        <f>IF($C166=('1C TSpersonnel'!$A156&amp;" "&amp;'1C TSpersonnel'!$B156),'1C TSpersonnel'!AF156)</f>
        <v>0</v>
      </c>
      <c r="AA166" s="646">
        <f>IF($C166=('1C TSpersonnel'!$A156&amp;" "&amp;'1C TSpersonnel'!$B156),'1C TSpersonnel'!AG156)</f>
        <v>0</v>
      </c>
      <c r="AB166" s="646">
        <f>IF($C166=('1C TSpersonnel'!$A156&amp;" "&amp;'1C TSpersonnel'!$B156),'1C TSpersonnel'!AH156)</f>
        <v>0</v>
      </c>
      <c r="AC166" s="646">
        <f>IF($C166=('1C TSpersonnel'!$A156&amp;" "&amp;'1C TSpersonnel'!$B156),'1C TSpersonnel'!AI156)</f>
        <v>0</v>
      </c>
      <c r="AD166" s="646">
        <f>IF($C166=('1C TSpersonnel'!$A156&amp;" "&amp;'1C TSpersonnel'!$B156),'1C TSpersonnel'!AJ156)</f>
        <v>0</v>
      </c>
      <c r="AE166" s="646">
        <f>IF($C166=('1C TSpersonnel'!$A156&amp;" "&amp;'1C TSpersonnel'!$B156),'1C TSpersonnel'!AK156)</f>
        <v>0</v>
      </c>
      <c r="AF166" s="646">
        <f>IF($C166=('1C TSpersonnel'!$A156&amp;" "&amp;'1C TSpersonnel'!$B156),'1C TSpersonnel'!AL156)</f>
        <v>0</v>
      </c>
      <c r="AG166" s="646">
        <f>IF($C166=('1C TSpersonnel'!$A156&amp;" "&amp;'1C TSpersonnel'!$B156),'1C TSpersonnel'!AM156)</f>
        <v>0</v>
      </c>
      <c r="AH166" s="646">
        <f>IF($C166=('1C TSpersonnel'!$A156&amp;" "&amp;'1C TSpersonnel'!$B156),'1C TSpersonnel'!AN156)</f>
        <v>0</v>
      </c>
      <c r="AI166" s="646">
        <f>IF($C166=('1C TSpersonnel'!$A156&amp;" "&amp;'1C TSpersonnel'!$B156),'1C TSpersonnel'!AO156)</f>
        <v>0</v>
      </c>
      <c r="AJ166" s="646">
        <f>IF($C166=('1C TSpersonnel'!$A156&amp;" "&amp;'1C TSpersonnel'!$B156),'1C TSpersonnel'!AP156)</f>
        <v>0</v>
      </c>
      <c r="AK166" s="646">
        <f t="shared" si="50"/>
        <v>0</v>
      </c>
      <c r="AL166" s="646">
        <f t="shared" si="51"/>
        <v>0</v>
      </c>
      <c r="AM166" s="156">
        <f t="shared" si="47"/>
        <v>0</v>
      </c>
      <c r="AN166" s="251">
        <f t="shared" si="48"/>
        <v>0</v>
      </c>
      <c r="AO166" s="154">
        <f t="shared" si="52"/>
        <v>0</v>
      </c>
      <c r="AP166" s="52">
        <f t="shared" si="53"/>
        <v>0</v>
      </c>
      <c r="AQ166" s="260">
        <f t="shared" si="54"/>
        <v>0</v>
      </c>
      <c r="AR166" s="257"/>
      <c r="AS166" s="80"/>
      <c r="AT166" s="27"/>
      <c r="AU166" s="267"/>
      <c r="AV166" s="484"/>
      <c r="AW166" s="484"/>
      <c r="AX166" s="484"/>
      <c r="AY166" s="484"/>
      <c r="AZ166" s="484"/>
    </row>
    <row r="167" spans="1:52" ht="12.75" hidden="1" customHeight="1">
      <c r="A167" s="159"/>
      <c r="B167" s="168"/>
      <c r="C167" s="22" t="str">
        <f>'1C TSpersonnel'!A157&amp;" "&amp;'1C TSpersonnel'!B157</f>
        <v xml:space="preserve"> </v>
      </c>
      <c r="D167" s="304" t="str">
        <f>IF(E167=0,"",DATEDIF('1C TSpersonnel'!D157,E167,"y"))</f>
        <v/>
      </c>
      <c r="E167" s="71">
        <f>IF(C167&lt;&gt;"",'1C TSpersonnel'!F157,"")</f>
        <v>0</v>
      </c>
      <c r="F167" s="165"/>
      <c r="G167" s="166"/>
      <c r="H167" s="870"/>
      <c r="I167" s="871"/>
      <c r="J167" s="872"/>
      <c r="K167" s="287" t="str">
        <f t="shared" si="49"/>
        <v/>
      </c>
      <c r="L167" s="643">
        <f>IF(AND($K$2="Pôle",C167=('1C TSpersonnel'!A157&amp;" "&amp;'1C TSpersonnel'!B157)),'1C TSpersonnel'!$G157+'1C TSpersonnel'!$H157+'1C TSpersonnel'!$I157+'1C TSpersonnel'!$J157+'1C TSpersonnel'!$N157,'1C TSpersonnel'!$G157+'1C TSpersonnel'!$H157+'1C TSpersonnel'!$I157+'1C TSpersonnel'!$J157+'1C TSpersonnel'!$K157+'1C TSpersonnel'!$L157+'1C TSpersonnel'!$M157+'1C TSpersonnel'!$N157+'1C TSpersonnel'!$O157+'1C TSpersonnel'!$P157+'1C TSpersonnel'!$Q157+'1C TSpersonnel'!$R157)</f>
        <v>0</v>
      </c>
      <c r="M167" s="643">
        <f>IF(AND($K$2="Pôle",C167=('1C TSpersonnel'!A157&amp;" "&amp;'1C TSpersonnel'!B157)),'1C TSpersonnel'!$K157+'1C TSpersonnel'!$L157+'1C TSpersonnel'!$M157,0)</f>
        <v>0</v>
      </c>
      <c r="N167" s="644">
        <f t="shared" si="55"/>
        <v>0</v>
      </c>
      <c r="O167" s="645">
        <f>IF($C167=('1C TSpersonnel'!$A157&amp;" "&amp;'1C TSpersonnel'!$B157),'1C TSpersonnel'!U157)</f>
        <v>0</v>
      </c>
      <c r="P167" s="646">
        <f>IF($C167=('1C TSpersonnel'!$A157&amp;" "&amp;'1C TSpersonnel'!$B157),'1C TSpersonnel'!V157)</f>
        <v>0</v>
      </c>
      <c r="Q167" s="646">
        <f>IF($C167=('1C TSpersonnel'!$A157&amp;" "&amp;'1C TSpersonnel'!$B157),'1C TSpersonnel'!W157)</f>
        <v>0</v>
      </c>
      <c r="R167" s="646">
        <f>IF($C167=('1C TSpersonnel'!$A157&amp;" "&amp;'1C TSpersonnel'!$B157),'1C TSpersonnel'!X157)</f>
        <v>0</v>
      </c>
      <c r="S167" s="646">
        <f>IF($C167=('1C TSpersonnel'!$A157&amp;" "&amp;'1C TSpersonnel'!$B157),'1C TSpersonnel'!Y157)</f>
        <v>0</v>
      </c>
      <c r="T167" s="646">
        <f>IF($C167=('1C TSpersonnel'!$A157&amp;" "&amp;'1C TSpersonnel'!$B157),'1C TSpersonnel'!Z157)</f>
        <v>0</v>
      </c>
      <c r="U167" s="646">
        <f>IF($C167=('1C TSpersonnel'!$A157&amp;" "&amp;'1C TSpersonnel'!$B157),'1C TSpersonnel'!AA157)</f>
        <v>0</v>
      </c>
      <c r="V167" s="646">
        <f>IF($C167=('1C TSpersonnel'!$A157&amp;" "&amp;'1C TSpersonnel'!$B157),'1C TSpersonnel'!AB157)</f>
        <v>0</v>
      </c>
      <c r="W167" s="646">
        <f>IF($C167=('1C TSpersonnel'!$A157&amp;" "&amp;'1C TSpersonnel'!$B157),'1C TSpersonnel'!AC157)</f>
        <v>0</v>
      </c>
      <c r="X167" s="646">
        <f>IF($C167=('1C TSpersonnel'!$A157&amp;" "&amp;'1C TSpersonnel'!$B157),'1C TSpersonnel'!AD157)</f>
        <v>0</v>
      </c>
      <c r="Y167" s="646">
        <f>IF($C167=('1C TSpersonnel'!$A157&amp;" "&amp;'1C TSpersonnel'!$B157),'1C TSpersonnel'!AE157)</f>
        <v>0</v>
      </c>
      <c r="Z167" s="646">
        <f>IF($C167=('1C TSpersonnel'!$A157&amp;" "&amp;'1C TSpersonnel'!$B157),'1C TSpersonnel'!AF157)</f>
        <v>0</v>
      </c>
      <c r="AA167" s="646">
        <f>IF($C167=('1C TSpersonnel'!$A157&amp;" "&amp;'1C TSpersonnel'!$B157),'1C TSpersonnel'!AG157)</f>
        <v>0</v>
      </c>
      <c r="AB167" s="646">
        <f>IF($C167=('1C TSpersonnel'!$A157&amp;" "&amp;'1C TSpersonnel'!$B157),'1C TSpersonnel'!AH157)</f>
        <v>0</v>
      </c>
      <c r="AC167" s="646">
        <f>IF($C167=('1C TSpersonnel'!$A157&amp;" "&amp;'1C TSpersonnel'!$B157),'1C TSpersonnel'!AI157)</f>
        <v>0</v>
      </c>
      <c r="AD167" s="646">
        <f>IF($C167=('1C TSpersonnel'!$A157&amp;" "&amp;'1C TSpersonnel'!$B157),'1C TSpersonnel'!AJ157)</f>
        <v>0</v>
      </c>
      <c r="AE167" s="646">
        <f>IF($C167=('1C TSpersonnel'!$A157&amp;" "&amp;'1C TSpersonnel'!$B157),'1C TSpersonnel'!AK157)</f>
        <v>0</v>
      </c>
      <c r="AF167" s="646">
        <f>IF($C167=('1C TSpersonnel'!$A157&amp;" "&amp;'1C TSpersonnel'!$B157),'1C TSpersonnel'!AL157)</f>
        <v>0</v>
      </c>
      <c r="AG167" s="646">
        <f>IF($C167=('1C TSpersonnel'!$A157&amp;" "&amp;'1C TSpersonnel'!$B157),'1C TSpersonnel'!AM157)</f>
        <v>0</v>
      </c>
      <c r="AH167" s="646">
        <f>IF($C167=('1C TSpersonnel'!$A157&amp;" "&amp;'1C TSpersonnel'!$B157),'1C TSpersonnel'!AN157)</f>
        <v>0</v>
      </c>
      <c r="AI167" s="646">
        <f>IF($C167=('1C TSpersonnel'!$A157&amp;" "&amp;'1C TSpersonnel'!$B157),'1C TSpersonnel'!AO157)</f>
        <v>0</v>
      </c>
      <c r="AJ167" s="646">
        <f>IF($C167=('1C TSpersonnel'!$A157&amp;" "&amp;'1C TSpersonnel'!$B157),'1C TSpersonnel'!AP157)</f>
        <v>0</v>
      </c>
      <c r="AK167" s="646">
        <f t="shared" si="50"/>
        <v>0</v>
      </c>
      <c r="AL167" s="646">
        <f t="shared" si="51"/>
        <v>0</v>
      </c>
      <c r="AM167" s="156">
        <f t="shared" si="47"/>
        <v>0</v>
      </c>
      <c r="AN167" s="251">
        <f t="shared" si="48"/>
        <v>0</v>
      </c>
      <c r="AO167" s="154">
        <f t="shared" si="52"/>
        <v>0</v>
      </c>
      <c r="AP167" s="254">
        <f>IF(L167=0,0,AM167-AR167)</f>
        <v>0</v>
      </c>
      <c r="AQ167" s="261">
        <f t="shared" si="54"/>
        <v>0</v>
      </c>
      <c r="AR167" s="258"/>
      <c r="AS167" s="141"/>
      <c r="AT167" s="142"/>
      <c r="AU167" s="266"/>
      <c r="AV167" s="484"/>
      <c r="AW167" s="484"/>
      <c r="AX167" s="484"/>
      <c r="AY167" s="484"/>
      <c r="AZ167" s="484"/>
    </row>
    <row r="168" spans="1:52" hidden="1">
      <c r="A168" s="159"/>
      <c r="B168" s="168"/>
      <c r="C168" s="22" t="str">
        <f>'1C TSpersonnel'!A158&amp;" "&amp;'1C TSpersonnel'!B158</f>
        <v xml:space="preserve"> </v>
      </c>
      <c r="D168" s="304" t="str">
        <f>IF(E168=0,"",DATEDIF('1C TSpersonnel'!D158,E168,"y"))</f>
        <v/>
      </c>
      <c r="E168" s="71">
        <f>IF(C168&lt;&gt;"",'1C TSpersonnel'!F158,"")</f>
        <v>0</v>
      </c>
      <c r="F168" s="161"/>
      <c r="G168" s="162"/>
      <c r="H168" s="867"/>
      <c r="I168" s="868"/>
      <c r="J168" s="869"/>
      <c r="K168" s="287" t="str">
        <f t="shared" si="49"/>
        <v/>
      </c>
      <c r="L168" s="643">
        <f>IF(AND($K$2="Pôle",C168=('1C TSpersonnel'!A158&amp;" "&amp;'1C TSpersonnel'!B158)),'1C TSpersonnel'!$G158+'1C TSpersonnel'!$H158+'1C TSpersonnel'!$I158+'1C TSpersonnel'!$J158+'1C TSpersonnel'!$N158,'1C TSpersonnel'!$G158+'1C TSpersonnel'!$H158+'1C TSpersonnel'!$I158+'1C TSpersonnel'!$J158+'1C TSpersonnel'!$K158+'1C TSpersonnel'!$L158+'1C TSpersonnel'!$M158+'1C TSpersonnel'!$N158+'1C TSpersonnel'!$O158+'1C TSpersonnel'!$P158+'1C TSpersonnel'!$Q158+'1C TSpersonnel'!$R158)</f>
        <v>0</v>
      </c>
      <c r="M168" s="643">
        <f>IF(AND($K$2="Pôle",C168=('1C TSpersonnel'!A158&amp;" "&amp;'1C TSpersonnel'!B158)),'1C TSpersonnel'!$K158+'1C TSpersonnel'!$L158+'1C TSpersonnel'!$M158,0)</f>
        <v>0</v>
      </c>
      <c r="N168" s="644">
        <f t="shared" si="55"/>
        <v>0</v>
      </c>
      <c r="O168" s="645">
        <f>IF($C168=('1C TSpersonnel'!$A158&amp;" "&amp;'1C TSpersonnel'!$B158),'1C TSpersonnel'!U158)</f>
        <v>0</v>
      </c>
      <c r="P168" s="646">
        <f>IF($C168=('1C TSpersonnel'!$A158&amp;" "&amp;'1C TSpersonnel'!$B158),'1C TSpersonnel'!V158)</f>
        <v>0</v>
      </c>
      <c r="Q168" s="646">
        <f>IF($C168=('1C TSpersonnel'!$A158&amp;" "&amp;'1C TSpersonnel'!$B158),'1C TSpersonnel'!W158)</f>
        <v>0</v>
      </c>
      <c r="R168" s="646">
        <f>IF($C168=('1C TSpersonnel'!$A158&amp;" "&amp;'1C TSpersonnel'!$B158),'1C TSpersonnel'!X158)</f>
        <v>0</v>
      </c>
      <c r="S168" s="646">
        <f>IF($C168=('1C TSpersonnel'!$A158&amp;" "&amp;'1C TSpersonnel'!$B158),'1C TSpersonnel'!Y158)</f>
        <v>0</v>
      </c>
      <c r="T168" s="646">
        <f>IF($C168=('1C TSpersonnel'!$A158&amp;" "&amp;'1C TSpersonnel'!$B158),'1C TSpersonnel'!Z158)</f>
        <v>0</v>
      </c>
      <c r="U168" s="646">
        <f>IF($C168=('1C TSpersonnel'!$A158&amp;" "&amp;'1C TSpersonnel'!$B158),'1C TSpersonnel'!AA158)</f>
        <v>0</v>
      </c>
      <c r="V168" s="646">
        <f>IF($C168=('1C TSpersonnel'!$A158&amp;" "&amp;'1C TSpersonnel'!$B158),'1C TSpersonnel'!AB158)</f>
        <v>0</v>
      </c>
      <c r="W168" s="646">
        <f>IF($C168=('1C TSpersonnel'!$A158&amp;" "&amp;'1C TSpersonnel'!$B158),'1C TSpersonnel'!AC158)</f>
        <v>0</v>
      </c>
      <c r="X168" s="646">
        <f>IF($C168=('1C TSpersonnel'!$A158&amp;" "&amp;'1C TSpersonnel'!$B158),'1C TSpersonnel'!AD158)</f>
        <v>0</v>
      </c>
      <c r="Y168" s="646">
        <f>IF($C168=('1C TSpersonnel'!$A158&amp;" "&amp;'1C TSpersonnel'!$B158),'1C TSpersonnel'!AE158)</f>
        <v>0</v>
      </c>
      <c r="Z168" s="646">
        <f>IF($C168=('1C TSpersonnel'!$A158&amp;" "&amp;'1C TSpersonnel'!$B158),'1C TSpersonnel'!AF158)</f>
        <v>0</v>
      </c>
      <c r="AA168" s="646">
        <f>IF($C168=('1C TSpersonnel'!$A158&amp;" "&amp;'1C TSpersonnel'!$B158),'1C TSpersonnel'!AG158)</f>
        <v>0</v>
      </c>
      <c r="AB168" s="646">
        <f>IF($C168=('1C TSpersonnel'!$A158&amp;" "&amp;'1C TSpersonnel'!$B158),'1C TSpersonnel'!AH158)</f>
        <v>0</v>
      </c>
      <c r="AC168" s="646">
        <f>IF($C168=('1C TSpersonnel'!$A158&amp;" "&amp;'1C TSpersonnel'!$B158),'1C TSpersonnel'!AI158)</f>
        <v>0</v>
      </c>
      <c r="AD168" s="646">
        <f>IF($C168=('1C TSpersonnel'!$A158&amp;" "&amp;'1C TSpersonnel'!$B158),'1C TSpersonnel'!AJ158)</f>
        <v>0</v>
      </c>
      <c r="AE168" s="646">
        <f>IF($C168=('1C TSpersonnel'!$A158&amp;" "&amp;'1C TSpersonnel'!$B158),'1C TSpersonnel'!AK158)</f>
        <v>0</v>
      </c>
      <c r="AF168" s="646">
        <f>IF($C168=('1C TSpersonnel'!$A158&amp;" "&amp;'1C TSpersonnel'!$B158),'1C TSpersonnel'!AL158)</f>
        <v>0</v>
      </c>
      <c r="AG168" s="646">
        <f>IF($C168=('1C TSpersonnel'!$A158&amp;" "&amp;'1C TSpersonnel'!$B158),'1C TSpersonnel'!AM158)</f>
        <v>0</v>
      </c>
      <c r="AH168" s="646">
        <f>IF($C168=('1C TSpersonnel'!$A158&amp;" "&amp;'1C TSpersonnel'!$B158),'1C TSpersonnel'!AN158)</f>
        <v>0</v>
      </c>
      <c r="AI168" s="646">
        <f>IF($C168=('1C TSpersonnel'!$A158&amp;" "&amp;'1C TSpersonnel'!$B158),'1C TSpersonnel'!AO158)</f>
        <v>0</v>
      </c>
      <c r="AJ168" s="646">
        <f>IF($C168=('1C TSpersonnel'!$A158&amp;" "&amp;'1C TSpersonnel'!$B158),'1C TSpersonnel'!AP158)</f>
        <v>0</v>
      </c>
      <c r="AK168" s="646">
        <f t="shared" si="50"/>
        <v>0</v>
      </c>
      <c r="AL168" s="646">
        <f t="shared" si="51"/>
        <v>0</v>
      </c>
      <c r="AM168" s="156">
        <f t="shared" si="47"/>
        <v>0</v>
      </c>
      <c r="AN168" s="251">
        <f t="shared" si="48"/>
        <v>0</v>
      </c>
      <c r="AO168" s="154">
        <f t="shared" si="52"/>
        <v>0</v>
      </c>
      <c r="AP168" s="254">
        <f t="shared" ref="AP168:AP177" si="56">IF(L168=0,0,AM168-AR168)</f>
        <v>0</v>
      </c>
      <c r="AQ168" s="260">
        <f t="shared" si="54"/>
        <v>0</v>
      </c>
      <c r="AR168" s="257"/>
      <c r="AS168" s="80"/>
      <c r="AT168" s="27"/>
      <c r="AU168" s="267"/>
      <c r="AV168" s="484"/>
      <c r="AW168" s="484"/>
      <c r="AX168" s="484"/>
      <c r="AY168" s="484"/>
      <c r="AZ168" s="484"/>
    </row>
    <row r="169" spans="1:52" hidden="1">
      <c r="A169" s="159"/>
      <c r="B169" s="168"/>
      <c r="C169" s="22" t="str">
        <f>'1C TSpersonnel'!A159&amp;" "&amp;'1C TSpersonnel'!B159</f>
        <v xml:space="preserve"> </v>
      </c>
      <c r="D169" s="304" t="str">
        <f>IF(E169=0,"",DATEDIF('1C TSpersonnel'!D159,E169,"y"))</f>
        <v/>
      </c>
      <c r="E169" s="71">
        <f>IF(C169&lt;&gt;"",'1C TSpersonnel'!F159,"")</f>
        <v>0</v>
      </c>
      <c r="F169" s="161"/>
      <c r="G169" s="162"/>
      <c r="H169" s="867"/>
      <c r="I169" s="868"/>
      <c r="J169" s="869"/>
      <c r="K169" s="287" t="str">
        <f t="shared" si="49"/>
        <v/>
      </c>
      <c r="L169" s="643">
        <f>IF(AND($K$2="Pôle",C169=('1C TSpersonnel'!A159&amp;" "&amp;'1C TSpersonnel'!B159)),'1C TSpersonnel'!$G159+'1C TSpersonnel'!$H159+'1C TSpersonnel'!$I159+'1C TSpersonnel'!$J159+'1C TSpersonnel'!$N159,'1C TSpersonnel'!$G159+'1C TSpersonnel'!$H159+'1C TSpersonnel'!$I159+'1C TSpersonnel'!$J159+'1C TSpersonnel'!$K159+'1C TSpersonnel'!$L159+'1C TSpersonnel'!$M159+'1C TSpersonnel'!$N159+'1C TSpersonnel'!$O159+'1C TSpersonnel'!$P159+'1C TSpersonnel'!$Q159+'1C TSpersonnel'!$R159)</f>
        <v>0</v>
      </c>
      <c r="M169" s="643">
        <f>IF(AND($K$2="Pôle",C169=('1C TSpersonnel'!A159&amp;" "&amp;'1C TSpersonnel'!B159)),'1C TSpersonnel'!$K159+'1C TSpersonnel'!$L159+'1C TSpersonnel'!$M159,0)</f>
        <v>0</v>
      </c>
      <c r="N169" s="644">
        <f t="shared" si="55"/>
        <v>0</v>
      </c>
      <c r="O169" s="645">
        <f>IF($C169=('1C TSpersonnel'!$A159&amp;" "&amp;'1C TSpersonnel'!$B159),'1C TSpersonnel'!U159)</f>
        <v>0</v>
      </c>
      <c r="P169" s="646">
        <f>IF($C169=('1C TSpersonnel'!$A159&amp;" "&amp;'1C TSpersonnel'!$B159),'1C TSpersonnel'!V159)</f>
        <v>0</v>
      </c>
      <c r="Q169" s="646">
        <f>IF($C169=('1C TSpersonnel'!$A159&amp;" "&amp;'1C TSpersonnel'!$B159),'1C TSpersonnel'!W159)</f>
        <v>0</v>
      </c>
      <c r="R169" s="646">
        <f>IF($C169=('1C TSpersonnel'!$A159&amp;" "&amp;'1C TSpersonnel'!$B159),'1C TSpersonnel'!X159)</f>
        <v>0</v>
      </c>
      <c r="S169" s="646">
        <f>IF($C169=('1C TSpersonnel'!$A159&amp;" "&amp;'1C TSpersonnel'!$B159),'1C TSpersonnel'!Y159)</f>
        <v>0</v>
      </c>
      <c r="T169" s="646">
        <f>IF($C169=('1C TSpersonnel'!$A159&amp;" "&amp;'1C TSpersonnel'!$B159),'1C TSpersonnel'!Z159)</f>
        <v>0</v>
      </c>
      <c r="U169" s="646">
        <f>IF($C169=('1C TSpersonnel'!$A159&amp;" "&amp;'1C TSpersonnel'!$B159),'1C TSpersonnel'!AA159)</f>
        <v>0</v>
      </c>
      <c r="V169" s="646">
        <f>IF($C169=('1C TSpersonnel'!$A159&amp;" "&amp;'1C TSpersonnel'!$B159),'1C TSpersonnel'!AB159)</f>
        <v>0</v>
      </c>
      <c r="W169" s="646">
        <f>IF($C169=('1C TSpersonnel'!$A159&amp;" "&amp;'1C TSpersonnel'!$B159),'1C TSpersonnel'!AC159)</f>
        <v>0</v>
      </c>
      <c r="X169" s="646">
        <f>IF($C169=('1C TSpersonnel'!$A159&amp;" "&amp;'1C TSpersonnel'!$B159),'1C TSpersonnel'!AD159)</f>
        <v>0</v>
      </c>
      <c r="Y169" s="646">
        <f>IF($C169=('1C TSpersonnel'!$A159&amp;" "&amp;'1C TSpersonnel'!$B159),'1C TSpersonnel'!AE159)</f>
        <v>0</v>
      </c>
      <c r="Z169" s="646">
        <f>IF($C169=('1C TSpersonnel'!$A159&amp;" "&amp;'1C TSpersonnel'!$B159),'1C TSpersonnel'!AF159)</f>
        <v>0</v>
      </c>
      <c r="AA169" s="646">
        <f>IF($C169=('1C TSpersonnel'!$A159&amp;" "&amp;'1C TSpersonnel'!$B159),'1C TSpersonnel'!AG159)</f>
        <v>0</v>
      </c>
      <c r="AB169" s="646">
        <f>IF($C169=('1C TSpersonnel'!$A159&amp;" "&amp;'1C TSpersonnel'!$B159),'1C TSpersonnel'!AH159)</f>
        <v>0</v>
      </c>
      <c r="AC169" s="646">
        <f>IF($C169=('1C TSpersonnel'!$A159&amp;" "&amp;'1C TSpersonnel'!$B159),'1C TSpersonnel'!AI159)</f>
        <v>0</v>
      </c>
      <c r="AD169" s="646">
        <f>IF($C169=('1C TSpersonnel'!$A159&amp;" "&amp;'1C TSpersonnel'!$B159),'1C TSpersonnel'!AJ159)</f>
        <v>0</v>
      </c>
      <c r="AE169" s="646">
        <f>IF($C169=('1C TSpersonnel'!$A159&amp;" "&amp;'1C TSpersonnel'!$B159),'1C TSpersonnel'!AK159)</f>
        <v>0</v>
      </c>
      <c r="AF169" s="646">
        <f>IF($C169=('1C TSpersonnel'!$A159&amp;" "&amp;'1C TSpersonnel'!$B159),'1C TSpersonnel'!AL159)</f>
        <v>0</v>
      </c>
      <c r="AG169" s="646">
        <f>IF($C169=('1C TSpersonnel'!$A159&amp;" "&amp;'1C TSpersonnel'!$B159),'1C TSpersonnel'!AM159)</f>
        <v>0</v>
      </c>
      <c r="AH169" s="646">
        <f>IF($C169=('1C TSpersonnel'!$A159&amp;" "&amp;'1C TSpersonnel'!$B159),'1C TSpersonnel'!AN159)</f>
        <v>0</v>
      </c>
      <c r="AI169" s="646">
        <f>IF($C169=('1C TSpersonnel'!$A159&amp;" "&amp;'1C TSpersonnel'!$B159),'1C TSpersonnel'!AO159)</f>
        <v>0</v>
      </c>
      <c r="AJ169" s="646">
        <f>IF($C169=('1C TSpersonnel'!$A159&amp;" "&amp;'1C TSpersonnel'!$B159),'1C TSpersonnel'!AP159)</f>
        <v>0</v>
      </c>
      <c r="AK169" s="646">
        <f t="shared" si="50"/>
        <v>0</v>
      </c>
      <c r="AL169" s="646">
        <f t="shared" si="51"/>
        <v>0</v>
      </c>
      <c r="AM169" s="156">
        <f t="shared" si="47"/>
        <v>0</v>
      </c>
      <c r="AN169" s="251">
        <f t="shared" si="48"/>
        <v>0</v>
      </c>
      <c r="AO169" s="154">
        <f t="shared" si="52"/>
        <v>0</v>
      </c>
      <c r="AP169" s="254">
        <f t="shared" si="56"/>
        <v>0</v>
      </c>
      <c r="AQ169" s="260">
        <f t="shared" si="54"/>
        <v>0</v>
      </c>
      <c r="AR169" s="257"/>
      <c r="AS169" s="80"/>
      <c r="AT169" s="27"/>
      <c r="AU169" s="267"/>
      <c r="AV169" s="484"/>
      <c r="AW169" s="484"/>
      <c r="AX169" s="484"/>
      <c r="AY169" s="484"/>
      <c r="AZ169" s="484"/>
    </row>
    <row r="170" spans="1:52" hidden="1">
      <c r="A170" s="159"/>
      <c r="B170" s="168"/>
      <c r="C170" s="22" t="str">
        <f>'1C TSpersonnel'!A160&amp;" "&amp;'1C TSpersonnel'!B160</f>
        <v xml:space="preserve"> </v>
      </c>
      <c r="D170" s="304" t="str">
        <f>IF(E170=0,"",DATEDIF('1C TSpersonnel'!D160,E170,"y"))</f>
        <v/>
      </c>
      <c r="E170" s="71">
        <f>IF(C170&lt;&gt;"",'1C TSpersonnel'!F160,"")</f>
        <v>0</v>
      </c>
      <c r="F170" s="161"/>
      <c r="G170" s="162"/>
      <c r="H170" s="867"/>
      <c r="I170" s="868"/>
      <c r="J170" s="869"/>
      <c r="K170" s="287" t="str">
        <f t="shared" si="49"/>
        <v/>
      </c>
      <c r="L170" s="643">
        <f>IF(AND($K$2="Pôle",C170=('1C TSpersonnel'!A160&amp;" "&amp;'1C TSpersonnel'!B160)),'1C TSpersonnel'!$G160+'1C TSpersonnel'!$H160+'1C TSpersonnel'!$I160+'1C TSpersonnel'!$J160+'1C TSpersonnel'!$N160,'1C TSpersonnel'!$G160+'1C TSpersonnel'!$H160+'1C TSpersonnel'!$I160+'1C TSpersonnel'!$J160+'1C TSpersonnel'!$K160+'1C TSpersonnel'!$L160+'1C TSpersonnel'!$M160+'1C TSpersonnel'!$N160+'1C TSpersonnel'!$O160+'1C TSpersonnel'!$P160+'1C TSpersonnel'!$Q160+'1C TSpersonnel'!$R160)</f>
        <v>0</v>
      </c>
      <c r="M170" s="643">
        <f>IF(AND($K$2="Pôle",C170=('1C TSpersonnel'!A160&amp;" "&amp;'1C TSpersonnel'!B160)),'1C TSpersonnel'!$K160+'1C TSpersonnel'!$L160+'1C TSpersonnel'!$M160,0)</f>
        <v>0</v>
      </c>
      <c r="N170" s="644">
        <f t="shared" si="55"/>
        <v>0</v>
      </c>
      <c r="O170" s="645">
        <f>IF($C170=('1C TSpersonnel'!$A160&amp;" "&amp;'1C TSpersonnel'!$B160),'1C TSpersonnel'!U160)</f>
        <v>0</v>
      </c>
      <c r="P170" s="646">
        <f>IF($C170=('1C TSpersonnel'!$A160&amp;" "&amp;'1C TSpersonnel'!$B160),'1C TSpersonnel'!V160)</f>
        <v>0</v>
      </c>
      <c r="Q170" s="646">
        <f>IF($C170=('1C TSpersonnel'!$A160&amp;" "&amp;'1C TSpersonnel'!$B160),'1C TSpersonnel'!W160)</f>
        <v>0</v>
      </c>
      <c r="R170" s="646">
        <f>IF($C170=('1C TSpersonnel'!$A160&amp;" "&amp;'1C TSpersonnel'!$B160),'1C TSpersonnel'!X160)</f>
        <v>0</v>
      </c>
      <c r="S170" s="646">
        <f>IF($C170=('1C TSpersonnel'!$A160&amp;" "&amp;'1C TSpersonnel'!$B160),'1C TSpersonnel'!Y160)</f>
        <v>0</v>
      </c>
      <c r="T170" s="646">
        <f>IF($C170=('1C TSpersonnel'!$A160&amp;" "&amp;'1C TSpersonnel'!$B160),'1C TSpersonnel'!Z160)</f>
        <v>0</v>
      </c>
      <c r="U170" s="646">
        <f>IF($C170=('1C TSpersonnel'!$A160&amp;" "&amp;'1C TSpersonnel'!$B160),'1C TSpersonnel'!AA160)</f>
        <v>0</v>
      </c>
      <c r="V170" s="646">
        <f>IF($C170=('1C TSpersonnel'!$A160&amp;" "&amp;'1C TSpersonnel'!$B160),'1C TSpersonnel'!AB160)</f>
        <v>0</v>
      </c>
      <c r="W170" s="646">
        <f>IF($C170=('1C TSpersonnel'!$A160&amp;" "&amp;'1C TSpersonnel'!$B160),'1C TSpersonnel'!AC160)</f>
        <v>0</v>
      </c>
      <c r="X170" s="646">
        <f>IF($C170=('1C TSpersonnel'!$A160&amp;" "&amp;'1C TSpersonnel'!$B160),'1C TSpersonnel'!AD160)</f>
        <v>0</v>
      </c>
      <c r="Y170" s="646">
        <f>IF($C170=('1C TSpersonnel'!$A160&amp;" "&amp;'1C TSpersonnel'!$B160),'1C TSpersonnel'!AE160)</f>
        <v>0</v>
      </c>
      <c r="Z170" s="646">
        <f>IF($C170=('1C TSpersonnel'!$A160&amp;" "&amp;'1C TSpersonnel'!$B160),'1C TSpersonnel'!AF160)</f>
        <v>0</v>
      </c>
      <c r="AA170" s="646">
        <f>IF($C170=('1C TSpersonnel'!$A160&amp;" "&amp;'1C TSpersonnel'!$B160),'1C TSpersonnel'!AG160)</f>
        <v>0</v>
      </c>
      <c r="AB170" s="646">
        <f>IF($C170=('1C TSpersonnel'!$A160&amp;" "&amp;'1C TSpersonnel'!$B160),'1C TSpersonnel'!AH160)</f>
        <v>0</v>
      </c>
      <c r="AC170" s="646">
        <f>IF($C170=('1C TSpersonnel'!$A160&amp;" "&amp;'1C TSpersonnel'!$B160),'1C TSpersonnel'!AI160)</f>
        <v>0</v>
      </c>
      <c r="AD170" s="646">
        <f>IF($C170=('1C TSpersonnel'!$A160&amp;" "&amp;'1C TSpersonnel'!$B160),'1C TSpersonnel'!AJ160)</f>
        <v>0</v>
      </c>
      <c r="AE170" s="646">
        <f>IF($C170=('1C TSpersonnel'!$A160&amp;" "&amp;'1C TSpersonnel'!$B160),'1C TSpersonnel'!AK160)</f>
        <v>0</v>
      </c>
      <c r="AF170" s="646">
        <f>IF($C170=('1C TSpersonnel'!$A160&amp;" "&amp;'1C TSpersonnel'!$B160),'1C TSpersonnel'!AL160)</f>
        <v>0</v>
      </c>
      <c r="AG170" s="646">
        <f>IF($C170=('1C TSpersonnel'!$A160&amp;" "&amp;'1C TSpersonnel'!$B160),'1C TSpersonnel'!AM160)</f>
        <v>0</v>
      </c>
      <c r="AH170" s="646">
        <f>IF($C170=('1C TSpersonnel'!$A160&amp;" "&amp;'1C TSpersonnel'!$B160),'1C TSpersonnel'!AN160)</f>
        <v>0</v>
      </c>
      <c r="AI170" s="646">
        <f>IF($C170=('1C TSpersonnel'!$A160&amp;" "&amp;'1C TSpersonnel'!$B160),'1C TSpersonnel'!AO160)</f>
        <v>0</v>
      </c>
      <c r="AJ170" s="646">
        <f>IF($C170=('1C TSpersonnel'!$A160&amp;" "&amp;'1C TSpersonnel'!$B160),'1C TSpersonnel'!AP160)</f>
        <v>0</v>
      </c>
      <c r="AK170" s="646">
        <f t="shared" si="50"/>
        <v>0</v>
      </c>
      <c r="AL170" s="646">
        <f t="shared" si="51"/>
        <v>0</v>
      </c>
      <c r="AM170" s="156">
        <f t="shared" si="47"/>
        <v>0</v>
      </c>
      <c r="AN170" s="251">
        <f t="shared" si="48"/>
        <v>0</v>
      </c>
      <c r="AO170" s="154">
        <f t="shared" si="52"/>
        <v>0</v>
      </c>
      <c r="AP170" s="254">
        <f t="shared" si="56"/>
        <v>0</v>
      </c>
      <c r="AQ170" s="260">
        <f t="shared" si="54"/>
        <v>0</v>
      </c>
      <c r="AR170" s="257"/>
      <c r="AS170" s="80"/>
      <c r="AT170" s="27"/>
      <c r="AU170" s="267"/>
      <c r="AV170" s="484"/>
      <c r="AW170" s="484"/>
      <c r="AX170" s="484"/>
      <c r="AY170" s="484"/>
      <c r="AZ170" s="484"/>
    </row>
    <row r="171" spans="1:52" hidden="1">
      <c r="A171" s="159"/>
      <c r="B171" s="168"/>
      <c r="C171" s="22" t="str">
        <f>'1C TSpersonnel'!A161&amp;" "&amp;'1C TSpersonnel'!B161</f>
        <v xml:space="preserve"> </v>
      </c>
      <c r="D171" s="304" t="str">
        <f>IF(E171=0,"",DATEDIF('1C TSpersonnel'!D161,E171,"y"))</f>
        <v/>
      </c>
      <c r="E171" s="71">
        <f>IF(C171&lt;&gt;"",'1C TSpersonnel'!F161,"")</f>
        <v>0</v>
      </c>
      <c r="F171" s="161"/>
      <c r="G171" s="162"/>
      <c r="H171" s="867"/>
      <c r="I171" s="868"/>
      <c r="J171" s="869"/>
      <c r="K171" s="287" t="str">
        <f t="shared" si="49"/>
        <v/>
      </c>
      <c r="L171" s="643">
        <f>IF(AND($K$2="Pôle",C171=('1C TSpersonnel'!A161&amp;" "&amp;'1C TSpersonnel'!B161)),'1C TSpersonnel'!$G161+'1C TSpersonnel'!$H161+'1C TSpersonnel'!$I161+'1C TSpersonnel'!$J161+'1C TSpersonnel'!$N161,'1C TSpersonnel'!$G161+'1C TSpersonnel'!$H161+'1C TSpersonnel'!$I161+'1C TSpersonnel'!$J161+'1C TSpersonnel'!$K161+'1C TSpersonnel'!$L161+'1C TSpersonnel'!$M161+'1C TSpersonnel'!$N161+'1C TSpersonnel'!$O161+'1C TSpersonnel'!$P161+'1C TSpersonnel'!$Q161+'1C TSpersonnel'!$R161)</f>
        <v>0</v>
      </c>
      <c r="M171" s="643">
        <f>IF(AND($K$2="Pôle",C171=('1C TSpersonnel'!A161&amp;" "&amp;'1C TSpersonnel'!B161)),'1C TSpersonnel'!$K161+'1C TSpersonnel'!$L161+'1C TSpersonnel'!$M161,0)</f>
        <v>0</v>
      </c>
      <c r="N171" s="644">
        <f t="shared" si="55"/>
        <v>0</v>
      </c>
      <c r="O171" s="645">
        <f>IF($C171=('1C TSpersonnel'!$A161&amp;" "&amp;'1C TSpersonnel'!$B161),'1C TSpersonnel'!U161)</f>
        <v>0</v>
      </c>
      <c r="P171" s="646">
        <f>IF($C171=('1C TSpersonnel'!$A161&amp;" "&amp;'1C TSpersonnel'!$B161),'1C TSpersonnel'!V161)</f>
        <v>0</v>
      </c>
      <c r="Q171" s="646">
        <f>IF($C171=('1C TSpersonnel'!$A161&amp;" "&amp;'1C TSpersonnel'!$B161),'1C TSpersonnel'!W161)</f>
        <v>0</v>
      </c>
      <c r="R171" s="646">
        <f>IF($C171=('1C TSpersonnel'!$A161&amp;" "&amp;'1C TSpersonnel'!$B161),'1C TSpersonnel'!X161)</f>
        <v>0</v>
      </c>
      <c r="S171" s="646">
        <f>IF($C171=('1C TSpersonnel'!$A161&amp;" "&amp;'1C TSpersonnel'!$B161),'1C TSpersonnel'!Y161)</f>
        <v>0</v>
      </c>
      <c r="T171" s="646">
        <f>IF($C171=('1C TSpersonnel'!$A161&amp;" "&amp;'1C TSpersonnel'!$B161),'1C TSpersonnel'!Z161)</f>
        <v>0</v>
      </c>
      <c r="U171" s="646">
        <f>IF($C171=('1C TSpersonnel'!$A161&amp;" "&amp;'1C TSpersonnel'!$B161),'1C TSpersonnel'!AA161)</f>
        <v>0</v>
      </c>
      <c r="V171" s="646">
        <f>IF($C171=('1C TSpersonnel'!$A161&amp;" "&amp;'1C TSpersonnel'!$B161),'1C TSpersonnel'!AB161)</f>
        <v>0</v>
      </c>
      <c r="W171" s="646">
        <f>IF($C171=('1C TSpersonnel'!$A161&amp;" "&amp;'1C TSpersonnel'!$B161),'1C TSpersonnel'!AC161)</f>
        <v>0</v>
      </c>
      <c r="X171" s="646">
        <f>IF($C171=('1C TSpersonnel'!$A161&amp;" "&amp;'1C TSpersonnel'!$B161),'1C TSpersonnel'!AD161)</f>
        <v>0</v>
      </c>
      <c r="Y171" s="646">
        <f>IF($C171=('1C TSpersonnel'!$A161&amp;" "&amp;'1C TSpersonnel'!$B161),'1C TSpersonnel'!AE161)</f>
        <v>0</v>
      </c>
      <c r="Z171" s="646">
        <f>IF($C171=('1C TSpersonnel'!$A161&amp;" "&amp;'1C TSpersonnel'!$B161),'1C TSpersonnel'!AF161)</f>
        <v>0</v>
      </c>
      <c r="AA171" s="646">
        <f>IF($C171=('1C TSpersonnel'!$A161&amp;" "&amp;'1C TSpersonnel'!$B161),'1C TSpersonnel'!AG161)</f>
        <v>0</v>
      </c>
      <c r="AB171" s="646">
        <f>IF($C171=('1C TSpersonnel'!$A161&amp;" "&amp;'1C TSpersonnel'!$B161),'1C TSpersonnel'!AH161)</f>
        <v>0</v>
      </c>
      <c r="AC171" s="646">
        <f>IF($C171=('1C TSpersonnel'!$A161&amp;" "&amp;'1C TSpersonnel'!$B161),'1C TSpersonnel'!AI161)</f>
        <v>0</v>
      </c>
      <c r="AD171" s="646">
        <f>IF($C171=('1C TSpersonnel'!$A161&amp;" "&amp;'1C TSpersonnel'!$B161),'1C TSpersonnel'!AJ161)</f>
        <v>0</v>
      </c>
      <c r="AE171" s="646">
        <f>IF($C171=('1C TSpersonnel'!$A161&amp;" "&amp;'1C TSpersonnel'!$B161),'1C TSpersonnel'!AK161)</f>
        <v>0</v>
      </c>
      <c r="AF171" s="646">
        <f>IF($C171=('1C TSpersonnel'!$A161&amp;" "&amp;'1C TSpersonnel'!$B161),'1C TSpersonnel'!AL161)</f>
        <v>0</v>
      </c>
      <c r="AG171" s="646">
        <f>IF($C171=('1C TSpersonnel'!$A161&amp;" "&amp;'1C TSpersonnel'!$B161),'1C TSpersonnel'!AM161)</f>
        <v>0</v>
      </c>
      <c r="AH171" s="646">
        <f>IF($C171=('1C TSpersonnel'!$A161&amp;" "&amp;'1C TSpersonnel'!$B161),'1C TSpersonnel'!AN161)</f>
        <v>0</v>
      </c>
      <c r="AI171" s="646">
        <f>IF($C171=('1C TSpersonnel'!$A161&amp;" "&amp;'1C TSpersonnel'!$B161),'1C TSpersonnel'!AO161)</f>
        <v>0</v>
      </c>
      <c r="AJ171" s="646">
        <f>IF($C171=('1C TSpersonnel'!$A161&amp;" "&amp;'1C TSpersonnel'!$B161),'1C TSpersonnel'!AP161)</f>
        <v>0</v>
      </c>
      <c r="AK171" s="646">
        <f t="shared" si="50"/>
        <v>0</v>
      </c>
      <c r="AL171" s="646">
        <f t="shared" si="51"/>
        <v>0</v>
      </c>
      <c r="AM171" s="156">
        <f t="shared" si="47"/>
        <v>0</v>
      </c>
      <c r="AN171" s="251">
        <f t="shared" si="48"/>
        <v>0</v>
      </c>
      <c r="AO171" s="154">
        <f t="shared" si="52"/>
        <v>0</v>
      </c>
      <c r="AP171" s="254">
        <f t="shared" si="56"/>
        <v>0</v>
      </c>
      <c r="AQ171" s="260">
        <f t="shared" si="54"/>
        <v>0</v>
      </c>
      <c r="AR171" s="257"/>
      <c r="AS171" s="80"/>
      <c r="AT171" s="27"/>
      <c r="AU171" s="267"/>
      <c r="AV171" s="484"/>
      <c r="AW171" s="484"/>
      <c r="AX171" s="484"/>
      <c r="AY171" s="484"/>
      <c r="AZ171" s="484"/>
    </row>
    <row r="172" spans="1:52" hidden="1">
      <c r="A172" s="159"/>
      <c r="B172" s="168"/>
      <c r="C172" s="22" t="str">
        <f>'1C TSpersonnel'!A162&amp;" "&amp;'1C TSpersonnel'!B162</f>
        <v xml:space="preserve"> </v>
      </c>
      <c r="D172" s="304" t="str">
        <f>IF(E172=0,"",DATEDIF('1C TSpersonnel'!D162,E172,"y"))</f>
        <v/>
      </c>
      <c r="E172" s="71">
        <f>IF(C172&lt;&gt;"",'1C TSpersonnel'!F162,"")</f>
        <v>0</v>
      </c>
      <c r="F172" s="161"/>
      <c r="G172" s="162"/>
      <c r="H172" s="867"/>
      <c r="I172" s="868"/>
      <c r="J172" s="869"/>
      <c r="K172" s="287" t="str">
        <f t="shared" si="49"/>
        <v/>
      </c>
      <c r="L172" s="643">
        <f>IF(AND($K$2="Pôle",C172=('1C TSpersonnel'!A162&amp;" "&amp;'1C TSpersonnel'!B162)),'1C TSpersonnel'!$G162+'1C TSpersonnel'!$H162+'1C TSpersonnel'!$I162+'1C TSpersonnel'!$J162+'1C TSpersonnel'!$N162,'1C TSpersonnel'!$G162+'1C TSpersonnel'!$H162+'1C TSpersonnel'!$I162+'1C TSpersonnel'!$J162+'1C TSpersonnel'!$K162+'1C TSpersonnel'!$L162+'1C TSpersonnel'!$M162+'1C TSpersonnel'!$N162+'1C TSpersonnel'!$O162+'1C TSpersonnel'!$P162+'1C TSpersonnel'!$Q162+'1C TSpersonnel'!$R162)</f>
        <v>0</v>
      </c>
      <c r="M172" s="643">
        <f>IF(AND($K$2="Pôle",C172=('1C TSpersonnel'!A162&amp;" "&amp;'1C TSpersonnel'!B162)),'1C TSpersonnel'!$K162+'1C TSpersonnel'!$L162+'1C TSpersonnel'!$M162,0)</f>
        <v>0</v>
      </c>
      <c r="N172" s="644">
        <f t="shared" si="55"/>
        <v>0</v>
      </c>
      <c r="O172" s="645">
        <f>IF($C172=('1C TSpersonnel'!$A162&amp;" "&amp;'1C TSpersonnel'!$B162),'1C TSpersonnel'!U162)</f>
        <v>0</v>
      </c>
      <c r="P172" s="646">
        <f>IF($C172=('1C TSpersonnel'!$A162&amp;" "&amp;'1C TSpersonnel'!$B162),'1C TSpersonnel'!V162)</f>
        <v>0</v>
      </c>
      <c r="Q172" s="646">
        <f>IF($C172=('1C TSpersonnel'!$A162&amp;" "&amp;'1C TSpersonnel'!$B162),'1C TSpersonnel'!W162)</f>
        <v>0</v>
      </c>
      <c r="R172" s="646">
        <f>IF($C172=('1C TSpersonnel'!$A162&amp;" "&amp;'1C TSpersonnel'!$B162),'1C TSpersonnel'!X162)</f>
        <v>0</v>
      </c>
      <c r="S172" s="646">
        <f>IF($C172=('1C TSpersonnel'!$A162&amp;" "&amp;'1C TSpersonnel'!$B162),'1C TSpersonnel'!Y162)</f>
        <v>0</v>
      </c>
      <c r="T172" s="646">
        <f>IF($C172=('1C TSpersonnel'!$A162&amp;" "&amp;'1C TSpersonnel'!$B162),'1C TSpersonnel'!Z162)</f>
        <v>0</v>
      </c>
      <c r="U172" s="646">
        <f>IF($C172=('1C TSpersonnel'!$A162&amp;" "&amp;'1C TSpersonnel'!$B162),'1C TSpersonnel'!AA162)</f>
        <v>0</v>
      </c>
      <c r="V172" s="646">
        <f>IF($C172=('1C TSpersonnel'!$A162&amp;" "&amp;'1C TSpersonnel'!$B162),'1C TSpersonnel'!AB162)</f>
        <v>0</v>
      </c>
      <c r="W172" s="646">
        <f>IF($C172=('1C TSpersonnel'!$A162&amp;" "&amp;'1C TSpersonnel'!$B162),'1C TSpersonnel'!AC162)</f>
        <v>0</v>
      </c>
      <c r="X172" s="646">
        <f>IF($C172=('1C TSpersonnel'!$A162&amp;" "&amp;'1C TSpersonnel'!$B162),'1C TSpersonnel'!AD162)</f>
        <v>0</v>
      </c>
      <c r="Y172" s="646">
        <f>IF($C172=('1C TSpersonnel'!$A162&amp;" "&amp;'1C TSpersonnel'!$B162),'1C TSpersonnel'!AE162)</f>
        <v>0</v>
      </c>
      <c r="Z172" s="646">
        <f>IF($C172=('1C TSpersonnel'!$A162&amp;" "&amp;'1C TSpersonnel'!$B162),'1C TSpersonnel'!AF162)</f>
        <v>0</v>
      </c>
      <c r="AA172" s="646">
        <f>IF($C172=('1C TSpersonnel'!$A162&amp;" "&amp;'1C TSpersonnel'!$B162),'1C TSpersonnel'!AG162)</f>
        <v>0</v>
      </c>
      <c r="AB172" s="646">
        <f>IF($C172=('1C TSpersonnel'!$A162&amp;" "&amp;'1C TSpersonnel'!$B162),'1C TSpersonnel'!AH162)</f>
        <v>0</v>
      </c>
      <c r="AC172" s="646">
        <f>IF($C172=('1C TSpersonnel'!$A162&amp;" "&amp;'1C TSpersonnel'!$B162),'1C TSpersonnel'!AI162)</f>
        <v>0</v>
      </c>
      <c r="AD172" s="646">
        <f>IF($C172=('1C TSpersonnel'!$A162&amp;" "&amp;'1C TSpersonnel'!$B162),'1C TSpersonnel'!AJ162)</f>
        <v>0</v>
      </c>
      <c r="AE172" s="646">
        <f>IF($C172=('1C TSpersonnel'!$A162&amp;" "&amp;'1C TSpersonnel'!$B162),'1C TSpersonnel'!AK162)</f>
        <v>0</v>
      </c>
      <c r="AF172" s="646">
        <f>IF($C172=('1C TSpersonnel'!$A162&amp;" "&amp;'1C TSpersonnel'!$B162),'1C TSpersonnel'!AL162)</f>
        <v>0</v>
      </c>
      <c r="AG172" s="646">
        <f>IF($C172=('1C TSpersonnel'!$A162&amp;" "&amp;'1C TSpersonnel'!$B162),'1C TSpersonnel'!AM162)</f>
        <v>0</v>
      </c>
      <c r="AH172" s="646">
        <f>IF($C172=('1C TSpersonnel'!$A162&amp;" "&amp;'1C TSpersonnel'!$B162),'1C TSpersonnel'!AN162)</f>
        <v>0</v>
      </c>
      <c r="AI172" s="646">
        <f>IF($C172=('1C TSpersonnel'!$A162&amp;" "&amp;'1C TSpersonnel'!$B162),'1C TSpersonnel'!AO162)</f>
        <v>0</v>
      </c>
      <c r="AJ172" s="646">
        <f>IF($C172=('1C TSpersonnel'!$A162&amp;" "&amp;'1C TSpersonnel'!$B162),'1C TSpersonnel'!AP162)</f>
        <v>0</v>
      </c>
      <c r="AK172" s="646">
        <f t="shared" si="50"/>
        <v>0</v>
      </c>
      <c r="AL172" s="646">
        <f t="shared" si="51"/>
        <v>0</v>
      </c>
      <c r="AM172" s="156">
        <f t="shared" si="47"/>
        <v>0</v>
      </c>
      <c r="AN172" s="251">
        <f t="shared" si="48"/>
        <v>0</v>
      </c>
      <c r="AO172" s="154">
        <f t="shared" si="52"/>
        <v>0</v>
      </c>
      <c r="AP172" s="254">
        <f t="shared" si="56"/>
        <v>0</v>
      </c>
      <c r="AQ172" s="260">
        <f t="shared" si="54"/>
        <v>0</v>
      </c>
      <c r="AR172" s="257"/>
      <c r="AS172" s="80"/>
      <c r="AT172" s="27"/>
      <c r="AU172" s="267"/>
      <c r="AV172" s="484"/>
      <c r="AW172" s="484"/>
      <c r="AX172" s="484"/>
      <c r="AY172" s="484"/>
      <c r="AZ172" s="484"/>
    </row>
    <row r="173" spans="1:52" hidden="1">
      <c r="A173" s="159"/>
      <c r="B173" s="168"/>
      <c r="C173" s="22" t="str">
        <f>'1C TSpersonnel'!A163&amp;" "&amp;'1C TSpersonnel'!B163</f>
        <v xml:space="preserve"> </v>
      </c>
      <c r="D173" s="304" t="str">
        <f>IF(E173=0,"",DATEDIF('1C TSpersonnel'!D163,E173,"y"))</f>
        <v/>
      </c>
      <c r="E173" s="71">
        <f>IF(C173&lt;&gt;"",'1C TSpersonnel'!F163,"")</f>
        <v>0</v>
      </c>
      <c r="F173" s="161"/>
      <c r="G173" s="162"/>
      <c r="H173" s="867"/>
      <c r="I173" s="868"/>
      <c r="J173" s="869"/>
      <c r="K173" s="287" t="str">
        <f t="shared" si="49"/>
        <v/>
      </c>
      <c r="L173" s="643">
        <f>IF(AND($K$2="Pôle",C173=('1C TSpersonnel'!A163&amp;" "&amp;'1C TSpersonnel'!B163)),'1C TSpersonnel'!$G163+'1C TSpersonnel'!$H163+'1C TSpersonnel'!$I163+'1C TSpersonnel'!$J163+'1C TSpersonnel'!$N163,'1C TSpersonnel'!$G163+'1C TSpersonnel'!$H163+'1C TSpersonnel'!$I163+'1C TSpersonnel'!$J163+'1C TSpersonnel'!$K163+'1C TSpersonnel'!$L163+'1C TSpersonnel'!$M163+'1C TSpersonnel'!$N163+'1C TSpersonnel'!$O163+'1C TSpersonnel'!$P163+'1C TSpersonnel'!$Q163+'1C TSpersonnel'!$R163)</f>
        <v>0</v>
      </c>
      <c r="M173" s="643">
        <f>IF(AND($K$2="Pôle",C173=('1C TSpersonnel'!A163&amp;" "&amp;'1C TSpersonnel'!B163)),'1C TSpersonnel'!$K163+'1C TSpersonnel'!$L163+'1C TSpersonnel'!$M163,0)</f>
        <v>0</v>
      </c>
      <c r="N173" s="644">
        <f t="shared" si="55"/>
        <v>0</v>
      </c>
      <c r="O173" s="645">
        <f>IF($C173=('1C TSpersonnel'!$A163&amp;" "&amp;'1C TSpersonnel'!$B163),'1C TSpersonnel'!U163)</f>
        <v>0</v>
      </c>
      <c r="P173" s="646">
        <f>IF($C173=('1C TSpersonnel'!$A163&amp;" "&amp;'1C TSpersonnel'!$B163),'1C TSpersonnel'!V163)</f>
        <v>0</v>
      </c>
      <c r="Q173" s="646">
        <f>IF($C173=('1C TSpersonnel'!$A163&amp;" "&amp;'1C TSpersonnel'!$B163),'1C TSpersonnel'!W163)</f>
        <v>0</v>
      </c>
      <c r="R173" s="646">
        <f>IF($C173=('1C TSpersonnel'!$A163&amp;" "&amp;'1C TSpersonnel'!$B163),'1C TSpersonnel'!X163)</f>
        <v>0</v>
      </c>
      <c r="S173" s="646">
        <f>IF($C173=('1C TSpersonnel'!$A163&amp;" "&amp;'1C TSpersonnel'!$B163),'1C TSpersonnel'!Y163)</f>
        <v>0</v>
      </c>
      <c r="T173" s="646">
        <f>IF($C173=('1C TSpersonnel'!$A163&amp;" "&amp;'1C TSpersonnel'!$B163),'1C TSpersonnel'!Z163)</f>
        <v>0</v>
      </c>
      <c r="U173" s="646">
        <f>IF($C173=('1C TSpersonnel'!$A163&amp;" "&amp;'1C TSpersonnel'!$B163),'1C TSpersonnel'!AA163)</f>
        <v>0</v>
      </c>
      <c r="V173" s="646">
        <f>IF($C173=('1C TSpersonnel'!$A163&amp;" "&amp;'1C TSpersonnel'!$B163),'1C TSpersonnel'!AB163)</f>
        <v>0</v>
      </c>
      <c r="W173" s="646">
        <f>IF($C173=('1C TSpersonnel'!$A163&amp;" "&amp;'1C TSpersonnel'!$B163),'1C TSpersonnel'!AC163)</f>
        <v>0</v>
      </c>
      <c r="X173" s="646">
        <f>IF($C173=('1C TSpersonnel'!$A163&amp;" "&amp;'1C TSpersonnel'!$B163),'1C TSpersonnel'!AD163)</f>
        <v>0</v>
      </c>
      <c r="Y173" s="646">
        <f>IF($C173=('1C TSpersonnel'!$A163&amp;" "&amp;'1C TSpersonnel'!$B163),'1C TSpersonnel'!AE163)</f>
        <v>0</v>
      </c>
      <c r="Z173" s="646">
        <f>IF($C173=('1C TSpersonnel'!$A163&amp;" "&amp;'1C TSpersonnel'!$B163),'1C TSpersonnel'!AF163)</f>
        <v>0</v>
      </c>
      <c r="AA173" s="646">
        <f>IF($C173=('1C TSpersonnel'!$A163&amp;" "&amp;'1C TSpersonnel'!$B163),'1C TSpersonnel'!AG163)</f>
        <v>0</v>
      </c>
      <c r="AB173" s="646">
        <f>IF($C173=('1C TSpersonnel'!$A163&amp;" "&amp;'1C TSpersonnel'!$B163),'1C TSpersonnel'!AH163)</f>
        <v>0</v>
      </c>
      <c r="AC173" s="646">
        <f>IF($C173=('1C TSpersonnel'!$A163&amp;" "&amp;'1C TSpersonnel'!$B163),'1C TSpersonnel'!AI163)</f>
        <v>0</v>
      </c>
      <c r="AD173" s="646">
        <f>IF($C173=('1C TSpersonnel'!$A163&amp;" "&amp;'1C TSpersonnel'!$B163),'1C TSpersonnel'!AJ163)</f>
        <v>0</v>
      </c>
      <c r="AE173" s="646">
        <f>IF($C173=('1C TSpersonnel'!$A163&amp;" "&amp;'1C TSpersonnel'!$B163),'1C TSpersonnel'!AK163)</f>
        <v>0</v>
      </c>
      <c r="AF173" s="646">
        <f>IF($C173=('1C TSpersonnel'!$A163&amp;" "&amp;'1C TSpersonnel'!$B163),'1C TSpersonnel'!AL163)</f>
        <v>0</v>
      </c>
      <c r="AG173" s="646">
        <f>IF($C173=('1C TSpersonnel'!$A163&amp;" "&amp;'1C TSpersonnel'!$B163),'1C TSpersonnel'!AM163)</f>
        <v>0</v>
      </c>
      <c r="AH173" s="646">
        <f>IF($C173=('1C TSpersonnel'!$A163&amp;" "&amp;'1C TSpersonnel'!$B163),'1C TSpersonnel'!AN163)</f>
        <v>0</v>
      </c>
      <c r="AI173" s="646">
        <f>IF($C173=('1C TSpersonnel'!$A163&amp;" "&amp;'1C TSpersonnel'!$B163),'1C TSpersonnel'!AO163)</f>
        <v>0</v>
      </c>
      <c r="AJ173" s="646">
        <f>IF($C173=('1C TSpersonnel'!$A163&amp;" "&amp;'1C TSpersonnel'!$B163),'1C TSpersonnel'!AP163)</f>
        <v>0</v>
      </c>
      <c r="AK173" s="646">
        <f t="shared" si="50"/>
        <v>0</v>
      </c>
      <c r="AL173" s="646">
        <f t="shared" si="51"/>
        <v>0</v>
      </c>
      <c r="AM173" s="156">
        <f t="shared" si="47"/>
        <v>0</v>
      </c>
      <c r="AN173" s="251">
        <f t="shared" si="48"/>
        <v>0</v>
      </c>
      <c r="AO173" s="154">
        <f t="shared" si="52"/>
        <v>0</v>
      </c>
      <c r="AP173" s="254">
        <f t="shared" si="56"/>
        <v>0</v>
      </c>
      <c r="AQ173" s="260">
        <f t="shared" si="54"/>
        <v>0</v>
      </c>
      <c r="AR173" s="257"/>
      <c r="AS173" s="80"/>
      <c r="AT173" s="27"/>
      <c r="AU173" s="267"/>
      <c r="AV173" s="484"/>
      <c r="AW173" s="484"/>
      <c r="AX173" s="484"/>
      <c r="AY173" s="484"/>
      <c r="AZ173" s="484"/>
    </row>
    <row r="174" spans="1:52" hidden="1">
      <c r="A174" s="159"/>
      <c r="B174" s="168"/>
      <c r="C174" s="22" t="str">
        <f>'1C TSpersonnel'!A164&amp;" "&amp;'1C TSpersonnel'!B164</f>
        <v xml:space="preserve"> </v>
      </c>
      <c r="D174" s="304" t="str">
        <f>IF(E174=0,"",DATEDIF('1C TSpersonnel'!D164,E174,"y"))</f>
        <v/>
      </c>
      <c r="E174" s="71">
        <f>IF(C174&lt;&gt;"",'1C TSpersonnel'!F164,"")</f>
        <v>0</v>
      </c>
      <c r="F174" s="161"/>
      <c r="G174" s="162"/>
      <c r="H174" s="867"/>
      <c r="I174" s="868"/>
      <c r="J174" s="869"/>
      <c r="K174" s="287" t="str">
        <f t="shared" si="49"/>
        <v/>
      </c>
      <c r="L174" s="643">
        <f>IF(AND($K$2="Pôle",C174=('1C TSpersonnel'!A164&amp;" "&amp;'1C TSpersonnel'!B164)),'1C TSpersonnel'!$G164+'1C TSpersonnel'!$H164+'1C TSpersonnel'!$I164+'1C TSpersonnel'!$J164+'1C TSpersonnel'!$N164,'1C TSpersonnel'!$G164+'1C TSpersonnel'!$H164+'1C TSpersonnel'!$I164+'1C TSpersonnel'!$J164+'1C TSpersonnel'!$K164+'1C TSpersonnel'!$L164+'1C TSpersonnel'!$M164+'1C TSpersonnel'!$N164+'1C TSpersonnel'!$O164+'1C TSpersonnel'!$P164+'1C TSpersonnel'!$Q164+'1C TSpersonnel'!$R164)</f>
        <v>0</v>
      </c>
      <c r="M174" s="643">
        <f>IF(AND($K$2="Pôle",C174=('1C TSpersonnel'!A164&amp;" "&amp;'1C TSpersonnel'!B164)),'1C TSpersonnel'!$K164+'1C TSpersonnel'!$L164+'1C TSpersonnel'!$M164,0)</f>
        <v>0</v>
      </c>
      <c r="N174" s="644">
        <f t="shared" si="55"/>
        <v>0</v>
      </c>
      <c r="O174" s="645">
        <f>IF($C174=('1C TSpersonnel'!$A164&amp;" "&amp;'1C TSpersonnel'!$B164),'1C TSpersonnel'!U164)</f>
        <v>0</v>
      </c>
      <c r="P174" s="646">
        <f>IF($C174=('1C TSpersonnel'!$A164&amp;" "&amp;'1C TSpersonnel'!$B164),'1C TSpersonnel'!V164)</f>
        <v>0</v>
      </c>
      <c r="Q174" s="646">
        <f>IF($C174=('1C TSpersonnel'!$A164&amp;" "&amp;'1C TSpersonnel'!$B164),'1C TSpersonnel'!W164)</f>
        <v>0</v>
      </c>
      <c r="R174" s="646">
        <f>IF($C174=('1C TSpersonnel'!$A164&amp;" "&amp;'1C TSpersonnel'!$B164),'1C TSpersonnel'!X164)</f>
        <v>0</v>
      </c>
      <c r="S174" s="646">
        <f>IF($C174=('1C TSpersonnel'!$A164&amp;" "&amp;'1C TSpersonnel'!$B164),'1C TSpersonnel'!Y164)</f>
        <v>0</v>
      </c>
      <c r="T174" s="646">
        <f>IF($C174=('1C TSpersonnel'!$A164&amp;" "&amp;'1C TSpersonnel'!$B164),'1C TSpersonnel'!Z164)</f>
        <v>0</v>
      </c>
      <c r="U174" s="646">
        <f>IF($C174=('1C TSpersonnel'!$A164&amp;" "&amp;'1C TSpersonnel'!$B164),'1C TSpersonnel'!AA164)</f>
        <v>0</v>
      </c>
      <c r="V174" s="646">
        <f>IF($C174=('1C TSpersonnel'!$A164&amp;" "&amp;'1C TSpersonnel'!$B164),'1C TSpersonnel'!AB164)</f>
        <v>0</v>
      </c>
      <c r="W174" s="646">
        <f>IF($C174=('1C TSpersonnel'!$A164&amp;" "&amp;'1C TSpersonnel'!$B164),'1C TSpersonnel'!AC164)</f>
        <v>0</v>
      </c>
      <c r="X174" s="646">
        <f>IF($C174=('1C TSpersonnel'!$A164&amp;" "&amp;'1C TSpersonnel'!$B164),'1C TSpersonnel'!AD164)</f>
        <v>0</v>
      </c>
      <c r="Y174" s="646">
        <f>IF($C174=('1C TSpersonnel'!$A164&amp;" "&amp;'1C TSpersonnel'!$B164),'1C TSpersonnel'!AE164)</f>
        <v>0</v>
      </c>
      <c r="Z174" s="646">
        <f>IF($C174=('1C TSpersonnel'!$A164&amp;" "&amp;'1C TSpersonnel'!$B164),'1C TSpersonnel'!AF164)</f>
        <v>0</v>
      </c>
      <c r="AA174" s="646">
        <f>IF($C174=('1C TSpersonnel'!$A164&amp;" "&amp;'1C TSpersonnel'!$B164),'1C TSpersonnel'!AG164)</f>
        <v>0</v>
      </c>
      <c r="AB174" s="646">
        <f>IF($C174=('1C TSpersonnel'!$A164&amp;" "&amp;'1C TSpersonnel'!$B164),'1C TSpersonnel'!AH164)</f>
        <v>0</v>
      </c>
      <c r="AC174" s="646">
        <f>IF($C174=('1C TSpersonnel'!$A164&amp;" "&amp;'1C TSpersonnel'!$B164),'1C TSpersonnel'!AI164)</f>
        <v>0</v>
      </c>
      <c r="AD174" s="646">
        <f>IF($C174=('1C TSpersonnel'!$A164&amp;" "&amp;'1C TSpersonnel'!$B164),'1C TSpersonnel'!AJ164)</f>
        <v>0</v>
      </c>
      <c r="AE174" s="646">
        <f>IF($C174=('1C TSpersonnel'!$A164&amp;" "&amp;'1C TSpersonnel'!$B164),'1C TSpersonnel'!AK164)</f>
        <v>0</v>
      </c>
      <c r="AF174" s="646">
        <f>IF($C174=('1C TSpersonnel'!$A164&amp;" "&amp;'1C TSpersonnel'!$B164),'1C TSpersonnel'!AL164)</f>
        <v>0</v>
      </c>
      <c r="AG174" s="646">
        <f>IF($C174=('1C TSpersonnel'!$A164&amp;" "&amp;'1C TSpersonnel'!$B164),'1C TSpersonnel'!AM164)</f>
        <v>0</v>
      </c>
      <c r="AH174" s="646">
        <f>IF($C174=('1C TSpersonnel'!$A164&amp;" "&amp;'1C TSpersonnel'!$B164),'1C TSpersonnel'!AN164)</f>
        <v>0</v>
      </c>
      <c r="AI174" s="646">
        <f>IF($C174=('1C TSpersonnel'!$A164&amp;" "&amp;'1C TSpersonnel'!$B164),'1C TSpersonnel'!AO164)</f>
        <v>0</v>
      </c>
      <c r="AJ174" s="646">
        <f>IF($C174=('1C TSpersonnel'!$A164&amp;" "&amp;'1C TSpersonnel'!$B164),'1C TSpersonnel'!AP164)</f>
        <v>0</v>
      </c>
      <c r="AK174" s="646">
        <f t="shared" si="50"/>
        <v>0</v>
      </c>
      <c r="AL174" s="646">
        <f t="shared" si="51"/>
        <v>0</v>
      </c>
      <c r="AM174" s="156">
        <f t="shared" si="47"/>
        <v>0</v>
      </c>
      <c r="AN174" s="251">
        <f t="shared" si="48"/>
        <v>0</v>
      </c>
      <c r="AO174" s="154">
        <f t="shared" si="52"/>
        <v>0</v>
      </c>
      <c r="AP174" s="254">
        <f t="shared" si="56"/>
        <v>0</v>
      </c>
      <c r="AQ174" s="260">
        <f t="shared" si="54"/>
        <v>0</v>
      </c>
      <c r="AR174" s="257"/>
      <c r="AS174" s="80"/>
      <c r="AT174" s="27"/>
      <c r="AU174" s="267"/>
      <c r="AV174" s="484"/>
      <c r="AW174" s="484"/>
      <c r="AX174" s="484"/>
      <c r="AY174" s="484"/>
      <c r="AZ174" s="484"/>
    </row>
    <row r="175" spans="1:52" hidden="1">
      <c r="A175" s="159"/>
      <c r="B175" s="168"/>
      <c r="C175" s="22" t="str">
        <f>'1C TSpersonnel'!A165&amp;" "&amp;'1C TSpersonnel'!B165</f>
        <v xml:space="preserve"> </v>
      </c>
      <c r="D175" s="304" t="str">
        <f>IF(E175=0,"",DATEDIF('1C TSpersonnel'!D165,E175,"y"))</f>
        <v/>
      </c>
      <c r="E175" s="71">
        <f>IF(C175&lt;&gt;"",'1C TSpersonnel'!F165,"")</f>
        <v>0</v>
      </c>
      <c r="F175" s="161"/>
      <c r="G175" s="162"/>
      <c r="H175" s="867"/>
      <c r="I175" s="868"/>
      <c r="J175" s="869"/>
      <c r="K175" s="287" t="str">
        <f t="shared" si="49"/>
        <v/>
      </c>
      <c r="L175" s="643">
        <f>IF(AND($K$2="Pôle",C175=('1C TSpersonnel'!A165&amp;" "&amp;'1C TSpersonnel'!B165)),'1C TSpersonnel'!$G165+'1C TSpersonnel'!$H165+'1C TSpersonnel'!$I165+'1C TSpersonnel'!$J165+'1C TSpersonnel'!$N165,'1C TSpersonnel'!$G165+'1C TSpersonnel'!$H165+'1C TSpersonnel'!$I165+'1C TSpersonnel'!$J165+'1C TSpersonnel'!$K165+'1C TSpersonnel'!$L165+'1C TSpersonnel'!$M165+'1C TSpersonnel'!$N165+'1C TSpersonnel'!$O165+'1C TSpersonnel'!$P165+'1C TSpersonnel'!$Q165+'1C TSpersonnel'!$R165)</f>
        <v>0</v>
      </c>
      <c r="M175" s="643">
        <f>IF(AND($K$2="Pôle",C175=('1C TSpersonnel'!A165&amp;" "&amp;'1C TSpersonnel'!B165)),'1C TSpersonnel'!$K165+'1C TSpersonnel'!$L165+'1C TSpersonnel'!$M165,0)</f>
        <v>0</v>
      </c>
      <c r="N175" s="644">
        <f t="shared" si="55"/>
        <v>0</v>
      </c>
      <c r="O175" s="645">
        <f>IF($C175=('1C TSpersonnel'!$A165&amp;" "&amp;'1C TSpersonnel'!$B165),'1C TSpersonnel'!U165)</f>
        <v>0</v>
      </c>
      <c r="P175" s="646">
        <f>IF($C175=('1C TSpersonnel'!$A165&amp;" "&amp;'1C TSpersonnel'!$B165),'1C TSpersonnel'!V165)</f>
        <v>0</v>
      </c>
      <c r="Q175" s="646">
        <f>IF($C175=('1C TSpersonnel'!$A165&amp;" "&amp;'1C TSpersonnel'!$B165),'1C TSpersonnel'!W165)</f>
        <v>0</v>
      </c>
      <c r="R175" s="646">
        <f>IF($C175=('1C TSpersonnel'!$A165&amp;" "&amp;'1C TSpersonnel'!$B165),'1C TSpersonnel'!X165)</f>
        <v>0</v>
      </c>
      <c r="S175" s="646">
        <f>IF($C175=('1C TSpersonnel'!$A165&amp;" "&amp;'1C TSpersonnel'!$B165),'1C TSpersonnel'!Y165)</f>
        <v>0</v>
      </c>
      <c r="T175" s="646">
        <f>IF($C175=('1C TSpersonnel'!$A165&amp;" "&amp;'1C TSpersonnel'!$B165),'1C TSpersonnel'!Z165)</f>
        <v>0</v>
      </c>
      <c r="U175" s="646">
        <f>IF($C175=('1C TSpersonnel'!$A165&amp;" "&amp;'1C TSpersonnel'!$B165),'1C TSpersonnel'!AA165)</f>
        <v>0</v>
      </c>
      <c r="V175" s="646">
        <f>IF($C175=('1C TSpersonnel'!$A165&amp;" "&amp;'1C TSpersonnel'!$B165),'1C TSpersonnel'!AB165)</f>
        <v>0</v>
      </c>
      <c r="W175" s="646">
        <f>IF($C175=('1C TSpersonnel'!$A165&amp;" "&amp;'1C TSpersonnel'!$B165),'1C TSpersonnel'!AC165)</f>
        <v>0</v>
      </c>
      <c r="X175" s="646">
        <f>IF($C175=('1C TSpersonnel'!$A165&amp;" "&amp;'1C TSpersonnel'!$B165),'1C TSpersonnel'!AD165)</f>
        <v>0</v>
      </c>
      <c r="Y175" s="646">
        <f>IF($C175=('1C TSpersonnel'!$A165&amp;" "&amp;'1C TSpersonnel'!$B165),'1C TSpersonnel'!AE165)</f>
        <v>0</v>
      </c>
      <c r="Z175" s="646">
        <f>IF($C175=('1C TSpersonnel'!$A165&amp;" "&amp;'1C TSpersonnel'!$B165),'1C TSpersonnel'!AF165)</f>
        <v>0</v>
      </c>
      <c r="AA175" s="646">
        <f>IF($C175=('1C TSpersonnel'!$A165&amp;" "&amp;'1C TSpersonnel'!$B165),'1C TSpersonnel'!AG165)</f>
        <v>0</v>
      </c>
      <c r="AB175" s="646">
        <f>IF($C175=('1C TSpersonnel'!$A165&amp;" "&amp;'1C TSpersonnel'!$B165),'1C TSpersonnel'!AH165)</f>
        <v>0</v>
      </c>
      <c r="AC175" s="646">
        <f>IF($C175=('1C TSpersonnel'!$A165&amp;" "&amp;'1C TSpersonnel'!$B165),'1C TSpersonnel'!AI165)</f>
        <v>0</v>
      </c>
      <c r="AD175" s="646">
        <f>IF($C175=('1C TSpersonnel'!$A165&amp;" "&amp;'1C TSpersonnel'!$B165),'1C TSpersonnel'!AJ165)</f>
        <v>0</v>
      </c>
      <c r="AE175" s="646">
        <f>IF($C175=('1C TSpersonnel'!$A165&amp;" "&amp;'1C TSpersonnel'!$B165),'1C TSpersonnel'!AK165)</f>
        <v>0</v>
      </c>
      <c r="AF175" s="646">
        <f>IF($C175=('1C TSpersonnel'!$A165&amp;" "&amp;'1C TSpersonnel'!$B165),'1C TSpersonnel'!AL165)</f>
        <v>0</v>
      </c>
      <c r="AG175" s="646">
        <f>IF($C175=('1C TSpersonnel'!$A165&amp;" "&amp;'1C TSpersonnel'!$B165),'1C TSpersonnel'!AM165)</f>
        <v>0</v>
      </c>
      <c r="AH175" s="646">
        <f>IF($C175=('1C TSpersonnel'!$A165&amp;" "&amp;'1C TSpersonnel'!$B165),'1C TSpersonnel'!AN165)</f>
        <v>0</v>
      </c>
      <c r="AI175" s="646">
        <f>IF($C175=('1C TSpersonnel'!$A165&amp;" "&amp;'1C TSpersonnel'!$B165),'1C TSpersonnel'!AO165)</f>
        <v>0</v>
      </c>
      <c r="AJ175" s="646">
        <f>IF($C175=('1C TSpersonnel'!$A165&amp;" "&amp;'1C TSpersonnel'!$B165),'1C TSpersonnel'!AP165)</f>
        <v>0</v>
      </c>
      <c r="AK175" s="646">
        <f t="shared" si="50"/>
        <v>0</v>
      </c>
      <c r="AL175" s="646">
        <f t="shared" si="51"/>
        <v>0</v>
      </c>
      <c r="AM175" s="156">
        <f t="shared" si="47"/>
        <v>0</v>
      </c>
      <c r="AN175" s="251">
        <f t="shared" si="48"/>
        <v>0</v>
      </c>
      <c r="AO175" s="154">
        <f t="shared" si="52"/>
        <v>0</v>
      </c>
      <c r="AP175" s="254">
        <f t="shared" si="56"/>
        <v>0</v>
      </c>
      <c r="AQ175" s="260">
        <f t="shared" si="54"/>
        <v>0</v>
      </c>
      <c r="AR175" s="257"/>
      <c r="AS175" s="80"/>
      <c r="AT175" s="27"/>
      <c r="AU175" s="267"/>
      <c r="AV175" s="484"/>
      <c r="AW175" s="484"/>
      <c r="AX175" s="484"/>
      <c r="AY175" s="484"/>
      <c r="AZ175" s="484"/>
    </row>
    <row r="176" spans="1:52" hidden="1">
      <c r="A176" s="159"/>
      <c r="B176" s="168"/>
      <c r="C176" s="22" t="str">
        <f>'1C TSpersonnel'!A166&amp;" "&amp;'1C TSpersonnel'!B166</f>
        <v xml:space="preserve"> </v>
      </c>
      <c r="D176" s="304" t="str">
        <f>IF(E176=0,"",DATEDIF('1C TSpersonnel'!D166,E176,"y"))</f>
        <v/>
      </c>
      <c r="E176" s="71">
        <f>IF(C176&lt;&gt;"",'1C TSpersonnel'!F166,"")</f>
        <v>0</v>
      </c>
      <c r="F176" s="161"/>
      <c r="G176" s="162"/>
      <c r="H176" s="867"/>
      <c r="I176" s="868"/>
      <c r="J176" s="869"/>
      <c r="K176" s="287" t="str">
        <f t="shared" si="49"/>
        <v/>
      </c>
      <c r="L176" s="643">
        <f>IF(AND($K$2="Pôle",C176=('1C TSpersonnel'!A166&amp;" "&amp;'1C TSpersonnel'!B166)),'1C TSpersonnel'!$G166+'1C TSpersonnel'!$H166+'1C TSpersonnel'!$I166+'1C TSpersonnel'!$J166+'1C TSpersonnel'!$N166,'1C TSpersonnel'!$G166+'1C TSpersonnel'!$H166+'1C TSpersonnel'!$I166+'1C TSpersonnel'!$J166+'1C TSpersonnel'!$K166+'1C TSpersonnel'!$L166+'1C TSpersonnel'!$M166+'1C TSpersonnel'!$N166+'1C TSpersonnel'!$O166+'1C TSpersonnel'!$P166+'1C TSpersonnel'!$Q166+'1C TSpersonnel'!$R166)</f>
        <v>0</v>
      </c>
      <c r="M176" s="643">
        <f>IF(AND($K$2="Pôle",C176=('1C TSpersonnel'!A166&amp;" "&amp;'1C TSpersonnel'!B166)),'1C TSpersonnel'!$K166+'1C TSpersonnel'!$L166+'1C TSpersonnel'!$M166,0)</f>
        <v>0</v>
      </c>
      <c r="N176" s="644">
        <f t="shared" si="55"/>
        <v>0</v>
      </c>
      <c r="O176" s="645">
        <f>IF($C176=('1C TSpersonnel'!$A166&amp;" "&amp;'1C TSpersonnel'!$B166),'1C TSpersonnel'!U166)</f>
        <v>0</v>
      </c>
      <c r="P176" s="646">
        <f>IF($C176=('1C TSpersonnel'!$A166&amp;" "&amp;'1C TSpersonnel'!$B166),'1C TSpersonnel'!V166)</f>
        <v>0</v>
      </c>
      <c r="Q176" s="646">
        <f>IF($C176=('1C TSpersonnel'!$A166&amp;" "&amp;'1C TSpersonnel'!$B166),'1C TSpersonnel'!W166)</f>
        <v>0</v>
      </c>
      <c r="R176" s="646">
        <f>IF($C176=('1C TSpersonnel'!$A166&amp;" "&amp;'1C TSpersonnel'!$B166),'1C TSpersonnel'!X166)</f>
        <v>0</v>
      </c>
      <c r="S176" s="646">
        <f>IF($C176=('1C TSpersonnel'!$A166&amp;" "&amp;'1C TSpersonnel'!$B166),'1C TSpersonnel'!Y166)</f>
        <v>0</v>
      </c>
      <c r="T176" s="646">
        <f>IF($C176=('1C TSpersonnel'!$A166&amp;" "&amp;'1C TSpersonnel'!$B166),'1C TSpersonnel'!Z166)</f>
        <v>0</v>
      </c>
      <c r="U176" s="646">
        <f>IF($C176=('1C TSpersonnel'!$A166&amp;" "&amp;'1C TSpersonnel'!$B166),'1C TSpersonnel'!AA166)</f>
        <v>0</v>
      </c>
      <c r="V176" s="646">
        <f>IF($C176=('1C TSpersonnel'!$A166&amp;" "&amp;'1C TSpersonnel'!$B166),'1C TSpersonnel'!AB166)</f>
        <v>0</v>
      </c>
      <c r="W176" s="646">
        <f>IF($C176=('1C TSpersonnel'!$A166&amp;" "&amp;'1C TSpersonnel'!$B166),'1C TSpersonnel'!AC166)</f>
        <v>0</v>
      </c>
      <c r="X176" s="646">
        <f>IF($C176=('1C TSpersonnel'!$A166&amp;" "&amp;'1C TSpersonnel'!$B166),'1C TSpersonnel'!AD166)</f>
        <v>0</v>
      </c>
      <c r="Y176" s="646">
        <f>IF($C176=('1C TSpersonnel'!$A166&amp;" "&amp;'1C TSpersonnel'!$B166),'1C TSpersonnel'!AE166)</f>
        <v>0</v>
      </c>
      <c r="Z176" s="646">
        <f>IF($C176=('1C TSpersonnel'!$A166&amp;" "&amp;'1C TSpersonnel'!$B166),'1C TSpersonnel'!AF166)</f>
        <v>0</v>
      </c>
      <c r="AA176" s="646">
        <f>IF($C176=('1C TSpersonnel'!$A166&amp;" "&amp;'1C TSpersonnel'!$B166),'1C TSpersonnel'!AG166)</f>
        <v>0</v>
      </c>
      <c r="AB176" s="646">
        <f>IF($C176=('1C TSpersonnel'!$A166&amp;" "&amp;'1C TSpersonnel'!$B166),'1C TSpersonnel'!AH166)</f>
        <v>0</v>
      </c>
      <c r="AC176" s="646">
        <f>IF($C176=('1C TSpersonnel'!$A166&amp;" "&amp;'1C TSpersonnel'!$B166),'1C TSpersonnel'!AI166)</f>
        <v>0</v>
      </c>
      <c r="AD176" s="646">
        <f>IF($C176=('1C TSpersonnel'!$A166&amp;" "&amp;'1C TSpersonnel'!$B166),'1C TSpersonnel'!AJ166)</f>
        <v>0</v>
      </c>
      <c r="AE176" s="646">
        <f>IF($C176=('1C TSpersonnel'!$A166&amp;" "&amp;'1C TSpersonnel'!$B166),'1C TSpersonnel'!AK166)</f>
        <v>0</v>
      </c>
      <c r="AF176" s="646">
        <f>IF($C176=('1C TSpersonnel'!$A166&amp;" "&amp;'1C TSpersonnel'!$B166),'1C TSpersonnel'!AL166)</f>
        <v>0</v>
      </c>
      <c r="AG176" s="646">
        <f>IF($C176=('1C TSpersonnel'!$A166&amp;" "&amp;'1C TSpersonnel'!$B166),'1C TSpersonnel'!AM166)</f>
        <v>0</v>
      </c>
      <c r="AH176" s="646">
        <f>IF($C176=('1C TSpersonnel'!$A166&amp;" "&amp;'1C TSpersonnel'!$B166),'1C TSpersonnel'!AN166)</f>
        <v>0</v>
      </c>
      <c r="AI176" s="646">
        <f>IF($C176=('1C TSpersonnel'!$A166&amp;" "&amp;'1C TSpersonnel'!$B166),'1C TSpersonnel'!AO166)</f>
        <v>0</v>
      </c>
      <c r="AJ176" s="646">
        <f>IF($C176=('1C TSpersonnel'!$A166&amp;" "&amp;'1C TSpersonnel'!$B166),'1C TSpersonnel'!AP166)</f>
        <v>0</v>
      </c>
      <c r="AK176" s="646">
        <f t="shared" si="50"/>
        <v>0</v>
      </c>
      <c r="AL176" s="646">
        <f t="shared" si="51"/>
        <v>0</v>
      </c>
      <c r="AM176" s="156">
        <f t="shared" si="47"/>
        <v>0</v>
      </c>
      <c r="AN176" s="251">
        <f t="shared" si="48"/>
        <v>0</v>
      </c>
      <c r="AO176" s="154">
        <f t="shared" si="52"/>
        <v>0</v>
      </c>
      <c r="AP176" s="254">
        <f t="shared" si="56"/>
        <v>0</v>
      </c>
      <c r="AQ176" s="260">
        <f t="shared" si="54"/>
        <v>0</v>
      </c>
      <c r="AR176" s="257"/>
      <c r="AS176" s="80"/>
      <c r="AT176" s="27"/>
      <c r="AU176" s="267"/>
      <c r="AV176" s="484"/>
      <c r="AW176" s="484"/>
      <c r="AX176" s="484"/>
      <c r="AY176" s="484"/>
      <c r="AZ176" s="484"/>
    </row>
    <row r="177" spans="1:55" hidden="1">
      <c r="A177" s="159"/>
      <c r="B177" s="168"/>
      <c r="C177" s="22" t="str">
        <f>'1C TSpersonnel'!A167&amp;" "&amp;'1C TSpersonnel'!B167</f>
        <v xml:space="preserve"> </v>
      </c>
      <c r="D177" s="304" t="str">
        <f>IF(E177=0,"",DATEDIF('1C TSpersonnel'!D167,E177,"y"))</f>
        <v/>
      </c>
      <c r="E177" s="71">
        <f>IF(C177&lt;&gt;"",'1C TSpersonnel'!F167,"")</f>
        <v>0</v>
      </c>
      <c r="F177" s="161"/>
      <c r="G177" s="162"/>
      <c r="H177" s="867"/>
      <c r="I177" s="868"/>
      <c r="J177" s="869"/>
      <c r="K177" s="287" t="str">
        <f t="shared" si="49"/>
        <v/>
      </c>
      <c r="L177" s="643">
        <f>IF(AND($K$2="Pôle",C177=('1C TSpersonnel'!A167&amp;" "&amp;'1C TSpersonnel'!B167)),'1C TSpersonnel'!$G167+'1C TSpersonnel'!$H167+'1C TSpersonnel'!$I167+'1C TSpersonnel'!$J167+'1C TSpersonnel'!$N167,'1C TSpersonnel'!$G167+'1C TSpersonnel'!$H167+'1C TSpersonnel'!$I167+'1C TSpersonnel'!$J167+'1C TSpersonnel'!$K167+'1C TSpersonnel'!$L167+'1C TSpersonnel'!$M167+'1C TSpersonnel'!$N167+'1C TSpersonnel'!$O167+'1C TSpersonnel'!$P167+'1C TSpersonnel'!$Q167+'1C TSpersonnel'!$R167)</f>
        <v>0</v>
      </c>
      <c r="M177" s="643">
        <f>IF(AND($K$2="Pôle",C177=('1C TSpersonnel'!A167&amp;" "&amp;'1C TSpersonnel'!B167)),'1C TSpersonnel'!$K167+'1C TSpersonnel'!$L167+'1C TSpersonnel'!$M167,0)</f>
        <v>0</v>
      </c>
      <c r="N177" s="644">
        <f t="shared" si="55"/>
        <v>0</v>
      </c>
      <c r="O177" s="645">
        <f>IF($C177=('1C TSpersonnel'!$A167&amp;" "&amp;'1C TSpersonnel'!$B167),'1C TSpersonnel'!U167)</f>
        <v>0</v>
      </c>
      <c r="P177" s="646">
        <f>IF($C177=('1C TSpersonnel'!$A167&amp;" "&amp;'1C TSpersonnel'!$B167),'1C TSpersonnel'!V167)</f>
        <v>0</v>
      </c>
      <c r="Q177" s="646">
        <f>IF($C177=('1C TSpersonnel'!$A167&amp;" "&amp;'1C TSpersonnel'!$B167),'1C TSpersonnel'!W167)</f>
        <v>0</v>
      </c>
      <c r="R177" s="646">
        <f>IF($C177=('1C TSpersonnel'!$A167&amp;" "&amp;'1C TSpersonnel'!$B167),'1C TSpersonnel'!X167)</f>
        <v>0</v>
      </c>
      <c r="S177" s="646">
        <f>IF($C177=('1C TSpersonnel'!$A167&amp;" "&amp;'1C TSpersonnel'!$B167),'1C TSpersonnel'!Y167)</f>
        <v>0</v>
      </c>
      <c r="T177" s="646">
        <f>IF($C177=('1C TSpersonnel'!$A167&amp;" "&amp;'1C TSpersonnel'!$B167),'1C TSpersonnel'!Z167)</f>
        <v>0</v>
      </c>
      <c r="U177" s="646">
        <f>IF($C177=('1C TSpersonnel'!$A167&amp;" "&amp;'1C TSpersonnel'!$B167),'1C TSpersonnel'!AA167)</f>
        <v>0</v>
      </c>
      <c r="V177" s="646">
        <f>IF($C177=('1C TSpersonnel'!$A167&amp;" "&amp;'1C TSpersonnel'!$B167),'1C TSpersonnel'!AB167)</f>
        <v>0</v>
      </c>
      <c r="W177" s="646">
        <f>IF($C177=('1C TSpersonnel'!$A167&amp;" "&amp;'1C TSpersonnel'!$B167),'1C TSpersonnel'!AC167)</f>
        <v>0</v>
      </c>
      <c r="X177" s="646">
        <f>IF($C177=('1C TSpersonnel'!$A167&amp;" "&amp;'1C TSpersonnel'!$B167),'1C TSpersonnel'!AD167)</f>
        <v>0</v>
      </c>
      <c r="Y177" s="646">
        <f>IF($C177=('1C TSpersonnel'!$A167&amp;" "&amp;'1C TSpersonnel'!$B167),'1C TSpersonnel'!AE167)</f>
        <v>0</v>
      </c>
      <c r="Z177" s="646">
        <f>IF($C177=('1C TSpersonnel'!$A167&amp;" "&amp;'1C TSpersonnel'!$B167),'1C TSpersonnel'!AF167)</f>
        <v>0</v>
      </c>
      <c r="AA177" s="646">
        <f>IF($C177=('1C TSpersonnel'!$A167&amp;" "&amp;'1C TSpersonnel'!$B167),'1C TSpersonnel'!AG167)</f>
        <v>0</v>
      </c>
      <c r="AB177" s="646">
        <f>IF($C177=('1C TSpersonnel'!$A167&amp;" "&amp;'1C TSpersonnel'!$B167),'1C TSpersonnel'!AH167)</f>
        <v>0</v>
      </c>
      <c r="AC177" s="646">
        <f>IF($C177=('1C TSpersonnel'!$A167&amp;" "&amp;'1C TSpersonnel'!$B167),'1C TSpersonnel'!AI167)</f>
        <v>0</v>
      </c>
      <c r="AD177" s="646">
        <f>IF($C177=('1C TSpersonnel'!$A167&amp;" "&amp;'1C TSpersonnel'!$B167),'1C TSpersonnel'!AJ167)</f>
        <v>0</v>
      </c>
      <c r="AE177" s="646">
        <f>IF($C177=('1C TSpersonnel'!$A167&amp;" "&amp;'1C TSpersonnel'!$B167),'1C TSpersonnel'!AK167)</f>
        <v>0</v>
      </c>
      <c r="AF177" s="646">
        <f>IF($C177=('1C TSpersonnel'!$A167&amp;" "&amp;'1C TSpersonnel'!$B167),'1C TSpersonnel'!AL167)</f>
        <v>0</v>
      </c>
      <c r="AG177" s="646">
        <f>IF($C177=('1C TSpersonnel'!$A167&amp;" "&amp;'1C TSpersonnel'!$B167),'1C TSpersonnel'!AM167)</f>
        <v>0</v>
      </c>
      <c r="AH177" s="646">
        <f>IF($C177=('1C TSpersonnel'!$A167&amp;" "&amp;'1C TSpersonnel'!$B167),'1C TSpersonnel'!AN167)</f>
        <v>0</v>
      </c>
      <c r="AI177" s="646">
        <f>IF($C177=('1C TSpersonnel'!$A167&amp;" "&amp;'1C TSpersonnel'!$B167),'1C TSpersonnel'!AO167)</f>
        <v>0</v>
      </c>
      <c r="AJ177" s="646">
        <f>IF($C177=('1C TSpersonnel'!$A167&amp;" "&amp;'1C TSpersonnel'!$B167),'1C TSpersonnel'!AP167)</f>
        <v>0</v>
      </c>
      <c r="AK177" s="646">
        <f t="shared" si="50"/>
        <v>0</v>
      </c>
      <c r="AL177" s="646">
        <f t="shared" si="51"/>
        <v>0</v>
      </c>
      <c r="AM177" s="156">
        <f t="shared" si="47"/>
        <v>0</v>
      </c>
      <c r="AN177" s="251">
        <f t="shared" si="48"/>
        <v>0</v>
      </c>
      <c r="AO177" s="154">
        <f t="shared" si="52"/>
        <v>0</v>
      </c>
      <c r="AP177" s="254">
        <f t="shared" si="56"/>
        <v>0</v>
      </c>
      <c r="AQ177" s="260">
        <f t="shared" si="54"/>
        <v>0</v>
      </c>
      <c r="AR177" s="257"/>
      <c r="AS177" s="80"/>
      <c r="AT177" s="27"/>
      <c r="AU177" s="267"/>
      <c r="AV177" s="484"/>
      <c r="AW177" s="484"/>
      <c r="AX177" s="484"/>
      <c r="AY177" s="484"/>
      <c r="AZ177" s="484"/>
    </row>
    <row r="178" spans="1:55" hidden="1">
      <c r="A178" s="159"/>
      <c r="B178" s="168"/>
      <c r="C178" s="22" t="str">
        <f>'1C TSpersonnel'!A170&amp;" "&amp;'1C TSpersonnel'!B170</f>
        <v xml:space="preserve"> </v>
      </c>
      <c r="D178" s="304" t="str">
        <f>IF(E178=0,"",DATEDIF('1C TSpersonnel'!D170,E178,"y"))</f>
        <v/>
      </c>
      <c r="E178" s="71">
        <f>IF(C178&lt;&gt;"",'1C TSpersonnel'!F170,"")</f>
        <v>0</v>
      </c>
      <c r="F178" s="161"/>
      <c r="G178" s="162"/>
      <c r="H178" s="867"/>
      <c r="I178" s="868"/>
      <c r="J178" s="869"/>
      <c r="K178" s="287" t="str">
        <f t="shared" si="49"/>
        <v/>
      </c>
      <c r="L178" s="643">
        <f>IF(AND($K$2="Pôle",C178=('1C TSpersonnel'!A168&amp;" "&amp;'1C TSpersonnel'!B168)),'1C TSpersonnel'!$G168+'1C TSpersonnel'!$H168+'1C TSpersonnel'!$I168+'1C TSpersonnel'!$J168+'1C TSpersonnel'!$N168,'1C TSpersonnel'!$G168+'1C TSpersonnel'!$H168+'1C TSpersonnel'!$I168+'1C TSpersonnel'!$J168+'1C TSpersonnel'!$K168+'1C TSpersonnel'!$L168+'1C TSpersonnel'!$M168+'1C TSpersonnel'!$N168+'1C TSpersonnel'!$O168+'1C TSpersonnel'!$P168+'1C TSpersonnel'!$Q168+'1C TSpersonnel'!$R168)</f>
        <v>0</v>
      </c>
      <c r="M178" s="643">
        <f>IF(AND($K$2="Pôle",C178=('1C TSpersonnel'!A168&amp;" "&amp;'1C TSpersonnel'!B168)),'1C TSpersonnel'!$K168+'1C TSpersonnel'!$L168+'1C TSpersonnel'!$M168,0)</f>
        <v>0</v>
      </c>
      <c r="N178" s="644">
        <f>L178+M178</f>
        <v>0</v>
      </c>
      <c r="O178" s="645">
        <f>IF($C178=('1C TSpersonnel'!$A168&amp;" "&amp;'1C TSpersonnel'!$B168),'1C TSpersonnel'!U168)</f>
        <v>0</v>
      </c>
      <c r="P178" s="646">
        <f>IF($C178=('1C TSpersonnel'!$A168&amp;" "&amp;'1C TSpersonnel'!$B168),'1C TSpersonnel'!V168)</f>
        <v>0</v>
      </c>
      <c r="Q178" s="646">
        <f>IF($C178=('1C TSpersonnel'!$A168&amp;" "&amp;'1C TSpersonnel'!$B168),'1C TSpersonnel'!W168)</f>
        <v>0</v>
      </c>
      <c r="R178" s="646">
        <f>IF($C178=('1C TSpersonnel'!$A168&amp;" "&amp;'1C TSpersonnel'!$B168),'1C TSpersonnel'!X168)</f>
        <v>0</v>
      </c>
      <c r="S178" s="646">
        <f>IF($C178=('1C TSpersonnel'!$A168&amp;" "&amp;'1C TSpersonnel'!$B168),'1C TSpersonnel'!Y168)</f>
        <v>0</v>
      </c>
      <c r="T178" s="646">
        <f>IF($C178=('1C TSpersonnel'!$A168&amp;" "&amp;'1C TSpersonnel'!$B168),'1C TSpersonnel'!Z168)</f>
        <v>0</v>
      </c>
      <c r="U178" s="646">
        <f>IF($C178=('1C TSpersonnel'!$A168&amp;" "&amp;'1C TSpersonnel'!$B168),'1C TSpersonnel'!AA168)</f>
        <v>0</v>
      </c>
      <c r="V178" s="646">
        <f>IF($C178=('1C TSpersonnel'!$A168&amp;" "&amp;'1C TSpersonnel'!$B168),'1C TSpersonnel'!AB168)</f>
        <v>0</v>
      </c>
      <c r="W178" s="646">
        <f>IF($C178=('1C TSpersonnel'!$A168&amp;" "&amp;'1C TSpersonnel'!$B168),'1C TSpersonnel'!AC168)</f>
        <v>0</v>
      </c>
      <c r="X178" s="646">
        <f>IF($C178=('1C TSpersonnel'!$A168&amp;" "&amp;'1C TSpersonnel'!$B168),'1C TSpersonnel'!AD168)</f>
        <v>0</v>
      </c>
      <c r="Y178" s="646">
        <f>IF($C178=('1C TSpersonnel'!$A168&amp;" "&amp;'1C TSpersonnel'!$B168),'1C TSpersonnel'!AE168)</f>
        <v>0</v>
      </c>
      <c r="Z178" s="646">
        <f>IF($C178=('1C TSpersonnel'!$A168&amp;" "&amp;'1C TSpersonnel'!$B168),'1C TSpersonnel'!AF168)</f>
        <v>0</v>
      </c>
      <c r="AA178" s="646">
        <f>IF($C178=('1C TSpersonnel'!$A168&amp;" "&amp;'1C TSpersonnel'!$B168),'1C TSpersonnel'!AG168)</f>
        <v>0</v>
      </c>
      <c r="AB178" s="646">
        <f>IF($C178=('1C TSpersonnel'!$A168&amp;" "&amp;'1C TSpersonnel'!$B168),'1C TSpersonnel'!AH168)</f>
        <v>0</v>
      </c>
      <c r="AC178" s="646">
        <f>IF($C178=('1C TSpersonnel'!$A168&amp;" "&amp;'1C TSpersonnel'!$B168),'1C TSpersonnel'!AI168)</f>
        <v>0</v>
      </c>
      <c r="AD178" s="646">
        <f>IF($C178=('1C TSpersonnel'!$A168&amp;" "&amp;'1C TSpersonnel'!$B168),'1C TSpersonnel'!AJ168)</f>
        <v>0</v>
      </c>
      <c r="AE178" s="646">
        <f>IF($C178=('1C TSpersonnel'!$A168&amp;" "&amp;'1C TSpersonnel'!$B168),'1C TSpersonnel'!AK168)</f>
        <v>0</v>
      </c>
      <c r="AF178" s="646">
        <f>IF($C178=('1C TSpersonnel'!$A168&amp;" "&amp;'1C TSpersonnel'!$B168),'1C TSpersonnel'!AL168)</f>
        <v>0</v>
      </c>
      <c r="AG178" s="646">
        <f>IF($C178=('1C TSpersonnel'!$A168&amp;" "&amp;'1C TSpersonnel'!$B168),'1C TSpersonnel'!AM168)</f>
        <v>0</v>
      </c>
      <c r="AH178" s="646">
        <f>IF($C178=('1C TSpersonnel'!$A168&amp;" "&amp;'1C TSpersonnel'!$B168),'1C TSpersonnel'!AN168)</f>
        <v>0</v>
      </c>
      <c r="AI178" s="646">
        <f>IF($C178=('1C TSpersonnel'!$A168&amp;" "&amp;'1C TSpersonnel'!$B168),'1C TSpersonnel'!AO168)</f>
        <v>0</v>
      </c>
      <c r="AJ178" s="646">
        <f>IF($C178=('1C TSpersonnel'!$A168&amp;" "&amp;'1C TSpersonnel'!$B168),'1C TSpersonnel'!AP168)</f>
        <v>0</v>
      </c>
      <c r="AK178" s="646">
        <f t="shared" si="50"/>
        <v>0</v>
      </c>
      <c r="AL178" s="646">
        <f t="shared" si="40"/>
        <v>0</v>
      </c>
      <c r="AM178" s="156">
        <f t="shared" si="47"/>
        <v>0</v>
      </c>
      <c r="AN178" s="251">
        <f t="shared" si="48"/>
        <v>0</v>
      </c>
      <c r="AO178" s="154">
        <f t="shared" ref="AO178:AO199" si="57">AM178+AN178</f>
        <v>0</v>
      </c>
      <c r="AP178" s="254">
        <f t="shared" ref="AP178:AP188" si="58">IF(L178=0,0,AM178-AR178)</f>
        <v>0</v>
      </c>
      <c r="AQ178" s="260">
        <f t="shared" si="41"/>
        <v>0</v>
      </c>
      <c r="AR178" s="257"/>
      <c r="AS178" s="80"/>
      <c r="AT178" s="27"/>
      <c r="AU178" s="267"/>
      <c r="AV178" s="484"/>
      <c r="AW178" s="484"/>
      <c r="AX178" s="484"/>
      <c r="AY178" s="484"/>
      <c r="AZ178" s="484"/>
      <c r="BC178" s="1"/>
    </row>
    <row r="179" spans="1:55" hidden="1">
      <c r="A179" s="159"/>
      <c r="B179" s="168"/>
      <c r="C179" s="22" t="str">
        <f>'1C TSpersonnel'!A171&amp;" "&amp;'1C TSpersonnel'!B171</f>
        <v xml:space="preserve"> </v>
      </c>
      <c r="D179" s="304" t="str">
        <f>IF(E179=0,"",DATEDIF('1C TSpersonnel'!D171,E179,"y"))</f>
        <v/>
      </c>
      <c r="E179" s="71">
        <f>IF(C179&lt;&gt;"",'1C TSpersonnel'!F171,"")</f>
        <v>0</v>
      </c>
      <c r="F179" s="161"/>
      <c r="G179" s="162"/>
      <c r="H179" s="867"/>
      <c r="I179" s="868"/>
      <c r="J179" s="869"/>
      <c r="K179" s="287" t="str">
        <f t="shared" si="49"/>
        <v/>
      </c>
      <c r="L179" s="643">
        <f>IF(AND($K$2="Pôle",C179=('1C TSpersonnel'!A169&amp;" "&amp;'1C TSpersonnel'!B169)),'1C TSpersonnel'!$G169+'1C TSpersonnel'!$H169+'1C TSpersonnel'!$I169+'1C TSpersonnel'!$J169+'1C TSpersonnel'!$N169,'1C TSpersonnel'!$G169+'1C TSpersonnel'!$H169+'1C TSpersonnel'!$I169+'1C TSpersonnel'!$J169+'1C TSpersonnel'!$K169+'1C TSpersonnel'!$L169+'1C TSpersonnel'!$M169+'1C TSpersonnel'!$N169+'1C TSpersonnel'!$O169+'1C TSpersonnel'!$P169+'1C TSpersonnel'!$Q169+'1C TSpersonnel'!$R169)</f>
        <v>0</v>
      </c>
      <c r="M179" s="643">
        <f>IF(AND($K$2="Pôle",C179=('1C TSpersonnel'!A169&amp;" "&amp;'1C TSpersonnel'!B169)),'1C TSpersonnel'!$K169+'1C TSpersonnel'!$L169+'1C TSpersonnel'!$M169,0)</f>
        <v>0</v>
      </c>
      <c r="N179" s="644">
        <f t="shared" ref="N179:N199" si="59">L179+M179</f>
        <v>0</v>
      </c>
      <c r="O179" s="645">
        <f>IF($C179=('1C TSpersonnel'!$A169&amp;" "&amp;'1C TSpersonnel'!$B169),'1C TSpersonnel'!U169)</f>
        <v>0</v>
      </c>
      <c r="P179" s="646">
        <f>IF($C179=('1C TSpersonnel'!$A169&amp;" "&amp;'1C TSpersonnel'!$B169),'1C TSpersonnel'!V169)</f>
        <v>0</v>
      </c>
      <c r="Q179" s="646">
        <f>IF($C179=('1C TSpersonnel'!$A169&amp;" "&amp;'1C TSpersonnel'!$B169),'1C TSpersonnel'!W169)</f>
        <v>0</v>
      </c>
      <c r="R179" s="646">
        <f>IF($C179=('1C TSpersonnel'!$A169&amp;" "&amp;'1C TSpersonnel'!$B169),'1C TSpersonnel'!X169)</f>
        <v>0</v>
      </c>
      <c r="S179" s="646">
        <f>IF($C179=('1C TSpersonnel'!$A169&amp;" "&amp;'1C TSpersonnel'!$B169),'1C TSpersonnel'!Y169)</f>
        <v>0</v>
      </c>
      <c r="T179" s="646">
        <f>IF($C179=('1C TSpersonnel'!$A169&amp;" "&amp;'1C TSpersonnel'!$B169),'1C TSpersonnel'!Z169)</f>
        <v>0</v>
      </c>
      <c r="U179" s="646">
        <f>IF($C179=('1C TSpersonnel'!$A169&amp;" "&amp;'1C TSpersonnel'!$B169),'1C TSpersonnel'!AA169)</f>
        <v>0</v>
      </c>
      <c r="V179" s="646">
        <f>IF($C179=('1C TSpersonnel'!$A169&amp;" "&amp;'1C TSpersonnel'!$B169),'1C TSpersonnel'!AB169)</f>
        <v>0</v>
      </c>
      <c r="W179" s="646">
        <f>IF($C179=('1C TSpersonnel'!$A169&amp;" "&amp;'1C TSpersonnel'!$B169),'1C TSpersonnel'!AC169)</f>
        <v>0</v>
      </c>
      <c r="X179" s="646">
        <f>IF($C179=('1C TSpersonnel'!$A169&amp;" "&amp;'1C TSpersonnel'!$B169),'1C TSpersonnel'!AD169)</f>
        <v>0</v>
      </c>
      <c r="Y179" s="646">
        <f>IF($C179=('1C TSpersonnel'!$A169&amp;" "&amp;'1C TSpersonnel'!$B169),'1C TSpersonnel'!AE169)</f>
        <v>0</v>
      </c>
      <c r="Z179" s="646">
        <f>IF($C179=('1C TSpersonnel'!$A169&amp;" "&amp;'1C TSpersonnel'!$B169),'1C TSpersonnel'!AF169)</f>
        <v>0</v>
      </c>
      <c r="AA179" s="646">
        <f>IF($C179=('1C TSpersonnel'!$A169&amp;" "&amp;'1C TSpersonnel'!$B169),'1C TSpersonnel'!AG169)</f>
        <v>0</v>
      </c>
      <c r="AB179" s="646">
        <f>IF($C179=('1C TSpersonnel'!$A169&amp;" "&amp;'1C TSpersonnel'!$B169),'1C TSpersonnel'!AH169)</f>
        <v>0</v>
      </c>
      <c r="AC179" s="646">
        <f>IF($C179=('1C TSpersonnel'!$A169&amp;" "&amp;'1C TSpersonnel'!$B169),'1C TSpersonnel'!AI169)</f>
        <v>0</v>
      </c>
      <c r="AD179" s="646">
        <f>IF($C179=('1C TSpersonnel'!$A169&amp;" "&amp;'1C TSpersonnel'!$B169),'1C TSpersonnel'!AJ169)</f>
        <v>0</v>
      </c>
      <c r="AE179" s="646">
        <f>IF($C179=('1C TSpersonnel'!$A169&amp;" "&amp;'1C TSpersonnel'!$B169),'1C TSpersonnel'!AK169)</f>
        <v>0</v>
      </c>
      <c r="AF179" s="646">
        <f>IF($C179=('1C TSpersonnel'!$A169&amp;" "&amp;'1C TSpersonnel'!$B169),'1C TSpersonnel'!AL169)</f>
        <v>0</v>
      </c>
      <c r="AG179" s="646">
        <f>IF($C179=('1C TSpersonnel'!$A169&amp;" "&amp;'1C TSpersonnel'!$B169),'1C TSpersonnel'!AM169)</f>
        <v>0</v>
      </c>
      <c r="AH179" s="646">
        <f>IF($C179=('1C TSpersonnel'!$A169&amp;" "&amp;'1C TSpersonnel'!$B169),'1C TSpersonnel'!AN169)</f>
        <v>0</v>
      </c>
      <c r="AI179" s="646">
        <f>IF($C179=('1C TSpersonnel'!$A169&amp;" "&amp;'1C TSpersonnel'!$B169),'1C TSpersonnel'!AO169)</f>
        <v>0</v>
      </c>
      <c r="AJ179" s="646">
        <f>IF($C179=('1C TSpersonnel'!$A169&amp;" "&amp;'1C TSpersonnel'!$B169),'1C TSpersonnel'!AP169)</f>
        <v>0</v>
      </c>
      <c r="AK179" s="646">
        <f t="shared" si="50"/>
        <v>0</v>
      </c>
      <c r="AL179" s="646">
        <f t="shared" si="40"/>
        <v>0</v>
      </c>
      <c r="AM179" s="156">
        <f t="shared" si="47"/>
        <v>0</v>
      </c>
      <c r="AN179" s="251">
        <f t="shared" si="48"/>
        <v>0</v>
      </c>
      <c r="AO179" s="154">
        <f t="shared" si="57"/>
        <v>0</v>
      </c>
      <c r="AP179" s="254">
        <f t="shared" si="58"/>
        <v>0</v>
      </c>
      <c r="AQ179" s="260">
        <f t="shared" si="41"/>
        <v>0</v>
      </c>
      <c r="AR179" s="257"/>
      <c r="AS179" s="80"/>
      <c r="AT179" s="27"/>
      <c r="AU179" s="267"/>
      <c r="AV179" s="484"/>
      <c r="AW179" s="484"/>
      <c r="AX179" s="484"/>
      <c r="AY179" s="484"/>
      <c r="AZ179" s="484"/>
      <c r="BC179" s="1"/>
    </row>
    <row r="180" spans="1:55" hidden="1">
      <c r="A180" s="159"/>
      <c r="B180" s="168"/>
      <c r="C180" s="22" t="str">
        <f>'1C TSpersonnel'!A172&amp;" "&amp;'1C TSpersonnel'!B172</f>
        <v xml:space="preserve"> </v>
      </c>
      <c r="D180" s="304" t="str">
        <f>IF(E180=0,"",DATEDIF('1C TSpersonnel'!D172,E180,"y"))</f>
        <v/>
      </c>
      <c r="E180" s="71">
        <f>IF(C180&lt;&gt;"",'1C TSpersonnel'!F172,"")</f>
        <v>0</v>
      </c>
      <c r="F180" s="161"/>
      <c r="G180" s="162"/>
      <c r="H180" s="867"/>
      <c r="I180" s="868"/>
      <c r="J180" s="869"/>
      <c r="K180" s="287" t="str">
        <f t="shared" si="49"/>
        <v/>
      </c>
      <c r="L180" s="643">
        <f>IF(AND($K$2="Pôle",C180=('1C TSpersonnel'!A170&amp;" "&amp;'1C TSpersonnel'!B170)),'1C TSpersonnel'!$G170+'1C TSpersonnel'!$H170+'1C TSpersonnel'!$I170+'1C TSpersonnel'!$J170+'1C TSpersonnel'!$N170,'1C TSpersonnel'!$G170+'1C TSpersonnel'!$H170+'1C TSpersonnel'!$I170+'1C TSpersonnel'!$J170+'1C TSpersonnel'!$K170+'1C TSpersonnel'!$L170+'1C TSpersonnel'!$M170+'1C TSpersonnel'!$N170+'1C TSpersonnel'!$O170+'1C TSpersonnel'!$P170+'1C TSpersonnel'!$Q170+'1C TSpersonnel'!$R170)</f>
        <v>0</v>
      </c>
      <c r="M180" s="643">
        <f>IF(AND($K$2="Pôle",C180=('1C TSpersonnel'!A170&amp;" "&amp;'1C TSpersonnel'!B170)),'1C TSpersonnel'!$K170+'1C TSpersonnel'!$L170+'1C TSpersonnel'!$M170,0)</f>
        <v>0</v>
      </c>
      <c r="N180" s="644">
        <f t="shared" si="59"/>
        <v>0</v>
      </c>
      <c r="O180" s="645">
        <f>IF($C180=('1C TSpersonnel'!$A170&amp;" "&amp;'1C TSpersonnel'!$B170),'1C TSpersonnel'!U170)</f>
        <v>0</v>
      </c>
      <c r="P180" s="646">
        <f>IF($C180=('1C TSpersonnel'!$A170&amp;" "&amp;'1C TSpersonnel'!$B170),'1C TSpersonnel'!V170)</f>
        <v>0</v>
      </c>
      <c r="Q180" s="646">
        <f>IF($C180=('1C TSpersonnel'!$A170&amp;" "&amp;'1C TSpersonnel'!$B170),'1C TSpersonnel'!W170)</f>
        <v>0</v>
      </c>
      <c r="R180" s="646">
        <f>IF($C180=('1C TSpersonnel'!$A170&amp;" "&amp;'1C TSpersonnel'!$B170),'1C TSpersonnel'!X170)</f>
        <v>0</v>
      </c>
      <c r="S180" s="646">
        <f>IF($C180=('1C TSpersonnel'!$A170&amp;" "&amp;'1C TSpersonnel'!$B170),'1C TSpersonnel'!Y170)</f>
        <v>0</v>
      </c>
      <c r="T180" s="646">
        <f>IF($C180=('1C TSpersonnel'!$A170&amp;" "&amp;'1C TSpersonnel'!$B170),'1C TSpersonnel'!Z170)</f>
        <v>0</v>
      </c>
      <c r="U180" s="646">
        <f>IF($C180=('1C TSpersonnel'!$A170&amp;" "&amp;'1C TSpersonnel'!$B170),'1C TSpersonnel'!AA170)</f>
        <v>0</v>
      </c>
      <c r="V180" s="646">
        <f>IF($C180=('1C TSpersonnel'!$A170&amp;" "&amp;'1C TSpersonnel'!$B170),'1C TSpersonnel'!AB170)</f>
        <v>0</v>
      </c>
      <c r="W180" s="646">
        <f>IF($C180=('1C TSpersonnel'!$A170&amp;" "&amp;'1C TSpersonnel'!$B170),'1C TSpersonnel'!AC170)</f>
        <v>0</v>
      </c>
      <c r="X180" s="646">
        <f>IF($C180=('1C TSpersonnel'!$A170&amp;" "&amp;'1C TSpersonnel'!$B170),'1C TSpersonnel'!AD170)</f>
        <v>0</v>
      </c>
      <c r="Y180" s="646">
        <f>IF($C180=('1C TSpersonnel'!$A170&amp;" "&amp;'1C TSpersonnel'!$B170),'1C TSpersonnel'!AE170)</f>
        <v>0</v>
      </c>
      <c r="Z180" s="646">
        <f>IF($C180=('1C TSpersonnel'!$A170&amp;" "&amp;'1C TSpersonnel'!$B170),'1C TSpersonnel'!AF170)</f>
        <v>0</v>
      </c>
      <c r="AA180" s="646">
        <f>IF($C180=('1C TSpersonnel'!$A170&amp;" "&amp;'1C TSpersonnel'!$B170),'1C TSpersonnel'!AG170)</f>
        <v>0</v>
      </c>
      <c r="AB180" s="646">
        <f>IF($C180=('1C TSpersonnel'!$A170&amp;" "&amp;'1C TSpersonnel'!$B170),'1C TSpersonnel'!AH170)</f>
        <v>0</v>
      </c>
      <c r="AC180" s="646">
        <f>IF($C180=('1C TSpersonnel'!$A170&amp;" "&amp;'1C TSpersonnel'!$B170),'1C TSpersonnel'!AI170)</f>
        <v>0</v>
      </c>
      <c r="AD180" s="646">
        <f>IF($C180=('1C TSpersonnel'!$A170&amp;" "&amp;'1C TSpersonnel'!$B170),'1C TSpersonnel'!AJ170)</f>
        <v>0</v>
      </c>
      <c r="AE180" s="646">
        <f>IF($C180=('1C TSpersonnel'!$A170&amp;" "&amp;'1C TSpersonnel'!$B170),'1C TSpersonnel'!AK170)</f>
        <v>0</v>
      </c>
      <c r="AF180" s="646">
        <f>IF($C180=('1C TSpersonnel'!$A170&amp;" "&amp;'1C TSpersonnel'!$B170),'1C TSpersonnel'!AL170)</f>
        <v>0</v>
      </c>
      <c r="AG180" s="646">
        <f>IF($C180=('1C TSpersonnel'!$A170&amp;" "&amp;'1C TSpersonnel'!$B170),'1C TSpersonnel'!AM170)</f>
        <v>0</v>
      </c>
      <c r="AH180" s="646">
        <f>IF($C180=('1C TSpersonnel'!$A170&amp;" "&amp;'1C TSpersonnel'!$B170),'1C TSpersonnel'!AN170)</f>
        <v>0</v>
      </c>
      <c r="AI180" s="646">
        <f>IF($C180=('1C TSpersonnel'!$A170&amp;" "&amp;'1C TSpersonnel'!$B170),'1C TSpersonnel'!AO170)</f>
        <v>0</v>
      </c>
      <c r="AJ180" s="646">
        <f>IF($C180=('1C TSpersonnel'!$A170&amp;" "&amp;'1C TSpersonnel'!$B170),'1C TSpersonnel'!AP170)</f>
        <v>0</v>
      </c>
      <c r="AK180" s="646">
        <f t="shared" si="50"/>
        <v>0</v>
      </c>
      <c r="AL180" s="646">
        <f t="shared" si="40"/>
        <v>0</v>
      </c>
      <c r="AM180" s="156">
        <f t="shared" si="47"/>
        <v>0</v>
      </c>
      <c r="AN180" s="251">
        <f t="shared" si="48"/>
        <v>0</v>
      </c>
      <c r="AO180" s="154">
        <f t="shared" si="57"/>
        <v>0</v>
      </c>
      <c r="AP180" s="254">
        <f t="shared" si="58"/>
        <v>0</v>
      </c>
      <c r="AQ180" s="260">
        <f t="shared" si="41"/>
        <v>0</v>
      </c>
      <c r="AR180" s="257"/>
      <c r="AS180" s="80"/>
      <c r="AT180" s="27"/>
      <c r="AU180" s="267"/>
      <c r="AV180" s="484"/>
      <c r="AW180" s="484"/>
      <c r="AX180" s="484"/>
      <c r="AY180" s="484"/>
      <c r="AZ180" s="484"/>
    </row>
    <row r="181" spans="1:55" hidden="1">
      <c r="A181" s="159"/>
      <c r="B181" s="168"/>
      <c r="C181" s="22" t="str">
        <f>'1C TSpersonnel'!A173&amp;" "&amp;'1C TSpersonnel'!B173</f>
        <v xml:space="preserve"> </v>
      </c>
      <c r="D181" s="304" t="str">
        <f>IF(E181=0,"",DATEDIF('1C TSpersonnel'!D173,E181,"y"))</f>
        <v/>
      </c>
      <c r="E181" s="71">
        <f>IF(C181&lt;&gt;"",'1C TSpersonnel'!F173,"")</f>
        <v>0</v>
      </c>
      <c r="F181" s="161"/>
      <c r="G181" s="162"/>
      <c r="H181" s="867"/>
      <c r="I181" s="868"/>
      <c r="J181" s="869"/>
      <c r="K181" s="287" t="str">
        <f t="shared" si="49"/>
        <v/>
      </c>
      <c r="L181" s="643">
        <f>IF(AND($K$2="Pôle",C181=('1C TSpersonnel'!A171&amp;" "&amp;'1C TSpersonnel'!B171)),'1C TSpersonnel'!$G171+'1C TSpersonnel'!$H171+'1C TSpersonnel'!$I171+'1C TSpersonnel'!$J171+'1C TSpersonnel'!$N171,'1C TSpersonnel'!$G171+'1C TSpersonnel'!$H171+'1C TSpersonnel'!$I171+'1C TSpersonnel'!$J171+'1C TSpersonnel'!$K171+'1C TSpersonnel'!$L171+'1C TSpersonnel'!$M171+'1C TSpersonnel'!$N171+'1C TSpersonnel'!$O171+'1C TSpersonnel'!$P171+'1C TSpersonnel'!$Q171+'1C TSpersonnel'!$R171)</f>
        <v>0</v>
      </c>
      <c r="M181" s="643">
        <f>IF(AND($K$2="Pôle",C181=('1C TSpersonnel'!A171&amp;" "&amp;'1C TSpersonnel'!B171)),'1C TSpersonnel'!$K171+'1C TSpersonnel'!$L171+'1C TSpersonnel'!$M171,0)</f>
        <v>0</v>
      </c>
      <c r="N181" s="644">
        <f t="shared" si="59"/>
        <v>0</v>
      </c>
      <c r="O181" s="645">
        <f>IF($C181=('1C TSpersonnel'!$A171&amp;" "&amp;'1C TSpersonnel'!$B171),'1C TSpersonnel'!U171)</f>
        <v>0</v>
      </c>
      <c r="P181" s="646">
        <f>IF($C181=('1C TSpersonnel'!$A171&amp;" "&amp;'1C TSpersonnel'!$B171),'1C TSpersonnel'!V171)</f>
        <v>0</v>
      </c>
      <c r="Q181" s="646">
        <f>IF($C181=('1C TSpersonnel'!$A171&amp;" "&amp;'1C TSpersonnel'!$B171),'1C TSpersonnel'!W171)</f>
        <v>0</v>
      </c>
      <c r="R181" s="646">
        <f>IF($C181=('1C TSpersonnel'!$A171&amp;" "&amp;'1C TSpersonnel'!$B171),'1C TSpersonnel'!X171)</f>
        <v>0</v>
      </c>
      <c r="S181" s="646">
        <f>IF($C181=('1C TSpersonnel'!$A171&amp;" "&amp;'1C TSpersonnel'!$B171),'1C TSpersonnel'!Y171)</f>
        <v>0</v>
      </c>
      <c r="T181" s="646">
        <f>IF($C181=('1C TSpersonnel'!$A171&amp;" "&amp;'1C TSpersonnel'!$B171),'1C TSpersonnel'!Z171)</f>
        <v>0</v>
      </c>
      <c r="U181" s="646">
        <f>IF($C181=('1C TSpersonnel'!$A171&amp;" "&amp;'1C TSpersonnel'!$B171),'1C TSpersonnel'!AA171)</f>
        <v>0</v>
      </c>
      <c r="V181" s="646">
        <f>IF($C181=('1C TSpersonnel'!$A171&amp;" "&amp;'1C TSpersonnel'!$B171),'1C TSpersonnel'!AB171)</f>
        <v>0</v>
      </c>
      <c r="W181" s="646">
        <f>IF($C181=('1C TSpersonnel'!$A171&amp;" "&amp;'1C TSpersonnel'!$B171),'1C TSpersonnel'!AC171)</f>
        <v>0</v>
      </c>
      <c r="X181" s="646">
        <f>IF($C181=('1C TSpersonnel'!$A171&amp;" "&amp;'1C TSpersonnel'!$B171),'1C TSpersonnel'!AD171)</f>
        <v>0</v>
      </c>
      <c r="Y181" s="646">
        <f>IF($C181=('1C TSpersonnel'!$A171&amp;" "&amp;'1C TSpersonnel'!$B171),'1C TSpersonnel'!AE171)</f>
        <v>0</v>
      </c>
      <c r="Z181" s="646">
        <f>IF($C181=('1C TSpersonnel'!$A171&amp;" "&amp;'1C TSpersonnel'!$B171),'1C TSpersonnel'!AF171)</f>
        <v>0</v>
      </c>
      <c r="AA181" s="646">
        <f>IF($C181=('1C TSpersonnel'!$A171&amp;" "&amp;'1C TSpersonnel'!$B171),'1C TSpersonnel'!AG171)</f>
        <v>0</v>
      </c>
      <c r="AB181" s="646">
        <f>IF($C181=('1C TSpersonnel'!$A171&amp;" "&amp;'1C TSpersonnel'!$B171),'1C TSpersonnel'!AH171)</f>
        <v>0</v>
      </c>
      <c r="AC181" s="646">
        <f>IF($C181=('1C TSpersonnel'!$A171&amp;" "&amp;'1C TSpersonnel'!$B171),'1C TSpersonnel'!AI171)</f>
        <v>0</v>
      </c>
      <c r="AD181" s="646">
        <f>IF($C181=('1C TSpersonnel'!$A171&amp;" "&amp;'1C TSpersonnel'!$B171),'1C TSpersonnel'!AJ171)</f>
        <v>0</v>
      </c>
      <c r="AE181" s="646">
        <f>IF($C181=('1C TSpersonnel'!$A171&amp;" "&amp;'1C TSpersonnel'!$B171),'1C TSpersonnel'!AK171)</f>
        <v>0</v>
      </c>
      <c r="AF181" s="646">
        <f>IF($C181=('1C TSpersonnel'!$A171&amp;" "&amp;'1C TSpersonnel'!$B171),'1C TSpersonnel'!AL171)</f>
        <v>0</v>
      </c>
      <c r="AG181" s="646">
        <f>IF($C181=('1C TSpersonnel'!$A171&amp;" "&amp;'1C TSpersonnel'!$B171),'1C TSpersonnel'!AM171)</f>
        <v>0</v>
      </c>
      <c r="AH181" s="646">
        <f>IF($C181=('1C TSpersonnel'!$A171&amp;" "&amp;'1C TSpersonnel'!$B171),'1C TSpersonnel'!AN171)</f>
        <v>0</v>
      </c>
      <c r="AI181" s="646">
        <f>IF($C181=('1C TSpersonnel'!$A171&amp;" "&amp;'1C TSpersonnel'!$B171),'1C TSpersonnel'!AO171)</f>
        <v>0</v>
      </c>
      <c r="AJ181" s="646">
        <f>IF($C181=('1C TSpersonnel'!$A171&amp;" "&amp;'1C TSpersonnel'!$B171),'1C TSpersonnel'!AP171)</f>
        <v>0</v>
      </c>
      <c r="AK181" s="646">
        <f t="shared" si="50"/>
        <v>0</v>
      </c>
      <c r="AL181" s="646">
        <f t="shared" si="40"/>
        <v>0</v>
      </c>
      <c r="AM181" s="156">
        <f t="shared" si="47"/>
        <v>0</v>
      </c>
      <c r="AN181" s="251">
        <f t="shared" si="48"/>
        <v>0</v>
      </c>
      <c r="AO181" s="154">
        <f t="shared" si="57"/>
        <v>0</v>
      </c>
      <c r="AP181" s="254">
        <f t="shared" si="58"/>
        <v>0</v>
      </c>
      <c r="AQ181" s="260">
        <f t="shared" si="41"/>
        <v>0</v>
      </c>
      <c r="AR181" s="257"/>
      <c r="AS181" s="80"/>
      <c r="AT181" s="27"/>
      <c r="AU181" s="267"/>
      <c r="AV181" s="484"/>
      <c r="AW181" s="484"/>
      <c r="AX181" s="484"/>
      <c r="AY181" s="484"/>
      <c r="AZ181" s="484"/>
    </row>
    <row r="182" spans="1:55" hidden="1">
      <c r="A182" s="159"/>
      <c r="B182" s="168"/>
      <c r="C182" s="22" t="str">
        <f>'1C TSpersonnel'!A174&amp;" "&amp;'1C TSpersonnel'!B174</f>
        <v xml:space="preserve"> </v>
      </c>
      <c r="D182" s="304" t="str">
        <f>IF(E182=0,"",DATEDIF('1C TSpersonnel'!D174,E182,"y"))</f>
        <v/>
      </c>
      <c r="E182" s="71">
        <f>IF(C182&lt;&gt;"",'1C TSpersonnel'!F174,"")</f>
        <v>0</v>
      </c>
      <c r="F182" s="161"/>
      <c r="G182" s="162"/>
      <c r="H182" s="867"/>
      <c r="I182" s="868"/>
      <c r="J182" s="869"/>
      <c r="K182" s="287" t="str">
        <f t="shared" si="49"/>
        <v/>
      </c>
      <c r="L182" s="643">
        <f>IF(AND($K$2="Pôle",C182=('1C TSpersonnel'!A172&amp;" "&amp;'1C TSpersonnel'!B172)),'1C TSpersonnel'!$G172+'1C TSpersonnel'!$H172+'1C TSpersonnel'!$I172+'1C TSpersonnel'!$J172+'1C TSpersonnel'!$N172,'1C TSpersonnel'!$G172+'1C TSpersonnel'!$H172+'1C TSpersonnel'!$I172+'1C TSpersonnel'!$J172+'1C TSpersonnel'!$K172+'1C TSpersonnel'!$L172+'1C TSpersonnel'!$M172+'1C TSpersonnel'!$N172+'1C TSpersonnel'!$O172+'1C TSpersonnel'!$P172+'1C TSpersonnel'!$Q172+'1C TSpersonnel'!$R172)</f>
        <v>0</v>
      </c>
      <c r="M182" s="643">
        <f>IF(AND($K$2="Pôle",C182=('1C TSpersonnel'!A172&amp;" "&amp;'1C TSpersonnel'!B172)),'1C TSpersonnel'!$K172+'1C TSpersonnel'!$L172+'1C TSpersonnel'!$M172,0)</f>
        <v>0</v>
      </c>
      <c r="N182" s="644">
        <f t="shared" si="59"/>
        <v>0</v>
      </c>
      <c r="O182" s="645">
        <f>IF($C182=('1C TSpersonnel'!$A172&amp;" "&amp;'1C TSpersonnel'!$B172),'1C TSpersonnel'!U172)</f>
        <v>0</v>
      </c>
      <c r="P182" s="646">
        <f>IF($C182=('1C TSpersonnel'!$A172&amp;" "&amp;'1C TSpersonnel'!$B172),'1C TSpersonnel'!V172)</f>
        <v>0</v>
      </c>
      <c r="Q182" s="646">
        <f>IF($C182=('1C TSpersonnel'!$A172&amp;" "&amp;'1C TSpersonnel'!$B172),'1C TSpersonnel'!W172)</f>
        <v>0</v>
      </c>
      <c r="R182" s="646">
        <f>IF($C182=('1C TSpersonnel'!$A172&amp;" "&amp;'1C TSpersonnel'!$B172),'1C TSpersonnel'!X172)</f>
        <v>0</v>
      </c>
      <c r="S182" s="646">
        <f>IF($C182=('1C TSpersonnel'!$A172&amp;" "&amp;'1C TSpersonnel'!$B172),'1C TSpersonnel'!Y172)</f>
        <v>0</v>
      </c>
      <c r="T182" s="646">
        <f>IF($C182=('1C TSpersonnel'!$A172&amp;" "&amp;'1C TSpersonnel'!$B172),'1C TSpersonnel'!Z172)</f>
        <v>0</v>
      </c>
      <c r="U182" s="646">
        <f>IF($C182=('1C TSpersonnel'!$A172&amp;" "&amp;'1C TSpersonnel'!$B172),'1C TSpersonnel'!AA172)</f>
        <v>0</v>
      </c>
      <c r="V182" s="646">
        <f>IF($C182=('1C TSpersonnel'!$A172&amp;" "&amp;'1C TSpersonnel'!$B172),'1C TSpersonnel'!AB172)</f>
        <v>0</v>
      </c>
      <c r="W182" s="646">
        <f>IF($C182=('1C TSpersonnel'!$A172&amp;" "&amp;'1C TSpersonnel'!$B172),'1C TSpersonnel'!AC172)</f>
        <v>0</v>
      </c>
      <c r="X182" s="646">
        <f>IF($C182=('1C TSpersonnel'!$A172&amp;" "&amp;'1C TSpersonnel'!$B172),'1C TSpersonnel'!AD172)</f>
        <v>0</v>
      </c>
      <c r="Y182" s="646">
        <f>IF($C182=('1C TSpersonnel'!$A172&amp;" "&amp;'1C TSpersonnel'!$B172),'1C TSpersonnel'!AE172)</f>
        <v>0</v>
      </c>
      <c r="Z182" s="646">
        <f>IF($C182=('1C TSpersonnel'!$A172&amp;" "&amp;'1C TSpersonnel'!$B172),'1C TSpersonnel'!AF172)</f>
        <v>0</v>
      </c>
      <c r="AA182" s="646">
        <f>IF($C182=('1C TSpersonnel'!$A172&amp;" "&amp;'1C TSpersonnel'!$B172),'1C TSpersonnel'!AG172)</f>
        <v>0</v>
      </c>
      <c r="AB182" s="646">
        <f>IF($C182=('1C TSpersonnel'!$A172&amp;" "&amp;'1C TSpersonnel'!$B172),'1C TSpersonnel'!AH172)</f>
        <v>0</v>
      </c>
      <c r="AC182" s="646">
        <f>IF($C182=('1C TSpersonnel'!$A172&amp;" "&amp;'1C TSpersonnel'!$B172),'1C TSpersonnel'!AI172)</f>
        <v>0</v>
      </c>
      <c r="AD182" s="646">
        <f>IF($C182=('1C TSpersonnel'!$A172&amp;" "&amp;'1C TSpersonnel'!$B172),'1C TSpersonnel'!AJ172)</f>
        <v>0</v>
      </c>
      <c r="AE182" s="646">
        <f>IF($C182=('1C TSpersonnel'!$A172&amp;" "&amp;'1C TSpersonnel'!$B172),'1C TSpersonnel'!AK172)</f>
        <v>0</v>
      </c>
      <c r="AF182" s="646">
        <f>IF($C182=('1C TSpersonnel'!$A172&amp;" "&amp;'1C TSpersonnel'!$B172),'1C TSpersonnel'!AL172)</f>
        <v>0</v>
      </c>
      <c r="AG182" s="646">
        <f>IF($C182=('1C TSpersonnel'!$A172&amp;" "&amp;'1C TSpersonnel'!$B172),'1C TSpersonnel'!AM172)</f>
        <v>0</v>
      </c>
      <c r="AH182" s="646">
        <f>IF($C182=('1C TSpersonnel'!$A172&amp;" "&amp;'1C TSpersonnel'!$B172),'1C TSpersonnel'!AN172)</f>
        <v>0</v>
      </c>
      <c r="AI182" s="646">
        <f>IF($C182=('1C TSpersonnel'!$A172&amp;" "&amp;'1C TSpersonnel'!$B172),'1C TSpersonnel'!AO172)</f>
        <v>0</v>
      </c>
      <c r="AJ182" s="646">
        <f>IF($C182=('1C TSpersonnel'!$A172&amp;" "&amp;'1C TSpersonnel'!$B172),'1C TSpersonnel'!AP172)</f>
        <v>0</v>
      </c>
      <c r="AK182" s="646">
        <f t="shared" si="50"/>
        <v>0</v>
      </c>
      <c r="AL182" s="646">
        <f t="shared" si="40"/>
        <v>0</v>
      </c>
      <c r="AM182" s="156">
        <f t="shared" si="47"/>
        <v>0</v>
      </c>
      <c r="AN182" s="251">
        <f t="shared" si="48"/>
        <v>0</v>
      </c>
      <c r="AO182" s="154">
        <f t="shared" si="57"/>
        <v>0</v>
      </c>
      <c r="AP182" s="254">
        <f t="shared" si="58"/>
        <v>0</v>
      </c>
      <c r="AQ182" s="260">
        <f t="shared" si="41"/>
        <v>0</v>
      </c>
      <c r="AR182" s="257"/>
      <c r="AS182" s="80"/>
      <c r="AT182" s="27"/>
      <c r="AU182" s="267"/>
      <c r="AV182" s="484"/>
      <c r="AW182" s="484"/>
      <c r="AX182" s="484"/>
      <c r="AY182" s="484"/>
      <c r="AZ182" s="484"/>
    </row>
    <row r="183" spans="1:55" hidden="1">
      <c r="A183" s="159"/>
      <c r="B183" s="168"/>
      <c r="C183" s="22" t="str">
        <f>'1C TSpersonnel'!A175&amp;" "&amp;'1C TSpersonnel'!B175</f>
        <v xml:space="preserve"> </v>
      </c>
      <c r="D183" s="304" t="str">
        <f>IF(E183=0,"",DATEDIF('1C TSpersonnel'!D175,E183,"y"))</f>
        <v/>
      </c>
      <c r="E183" s="71">
        <f>IF(C183&lt;&gt;"",'1C TSpersonnel'!F175,"")</f>
        <v>0</v>
      </c>
      <c r="F183" s="161"/>
      <c r="G183" s="162"/>
      <c r="H183" s="867"/>
      <c r="I183" s="868"/>
      <c r="J183" s="869"/>
      <c r="K183" s="287" t="str">
        <f t="shared" si="49"/>
        <v/>
      </c>
      <c r="L183" s="643">
        <f>IF(AND($K$2="Pôle",C183=('1C TSpersonnel'!A173&amp;" "&amp;'1C TSpersonnel'!B173)),'1C TSpersonnel'!$G173+'1C TSpersonnel'!$H173+'1C TSpersonnel'!$I173+'1C TSpersonnel'!$J173+'1C TSpersonnel'!$N173,'1C TSpersonnel'!$G173+'1C TSpersonnel'!$H173+'1C TSpersonnel'!$I173+'1C TSpersonnel'!$J173+'1C TSpersonnel'!$K173+'1C TSpersonnel'!$L173+'1C TSpersonnel'!$M173+'1C TSpersonnel'!$N173+'1C TSpersonnel'!$O173+'1C TSpersonnel'!$P173+'1C TSpersonnel'!$Q173+'1C TSpersonnel'!$R173)</f>
        <v>0</v>
      </c>
      <c r="M183" s="643">
        <f>IF(AND($K$2="Pôle",C183=('1C TSpersonnel'!A173&amp;" "&amp;'1C TSpersonnel'!B173)),'1C TSpersonnel'!$K173+'1C TSpersonnel'!$L173+'1C TSpersonnel'!$M173,0)</f>
        <v>0</v>
      </c>
      <c r="N183" s="644">
        <f t="shared" si="59"/>
        <v>0</v>
      </c>
      <c r="O183" s="645">
        <f>IF($C183=('1C TSpersonnel'!$A173&amp;" "&amp;'1C TSpersonnel'!$B173),'1C TSpersonnel'!U173)</f>
        <v>0</v>
      </c>
      <c r="P183" s="646">
        <f>IF($C183=('1C TSpersonnel'!$A173&amp;" "&amp;'1C TSpersonnel'!$B173),'1C TSpersonnel'!V173)</f>
        <v>0</v>
      </c>
      <c r="Q183" s="646">
        <f>IF($C183=('1C TSpersonnel'!$A173&amp;" "&amp;'1C TSpersonnel'!$B173),'1C TSpersonnel'!W173)</f>
        <v>0</v>
      </c>
      <c r="R183" s="646">
        <f>IF($C183=('1C TSpersonnel'!$A173&amp;" "&amp;'1C TSpersonnel'!$B173),'1C TSpersonnel'!X173)</f>
        <v>0</v>
      </c>
      <c r="S183" s="646">
        <f>IF($C183=('1C TSpersonnel'!$A173&amp;" "&amp;'1C TSpersonnel'!$B173),'1C TSpersonnel'!Y173)</f>
        <v>0</v>
      </c>
      <c r="T183" s="646">
        <f>IF($C183=('1C TSpersonnel'!$A173&amp;" "&amp;'1C TSpersonnel'!$B173),'1C TSpersonnel'!Z173)</f>
        <v>0</v>
      </c>
      <c r="U183" s="646">
        <f>IF($C183=('1C TSpersonnel'!$A173&amp;" "&amp;'1C TSpersonnel'!$B173),'1C TSpersonnel'!AA173)</f>
        <v>0</v>
      </c>
      <c r="V183" s="646">
        <f>IF($C183=('1C TSpersonnel'!$A173&amp;" "&amp;'1C TSpersonnel'!$B173),'1C TSpersonnel'!AB173)</f>
        <v>0</v>
      </c>
      <c r="W183" s="646">
        <f>IF($C183=('1C TSpersonnel'!$A173&amp;" "&amp;'1C TSpersonnel'!$B173),'1C TSpersonnel'!AC173)</f>
        <v>0</v>
      </c>
      <c r="X183" s="646">
        <f>IF($C183=('1C TSpersonnel'!$A173&amp;" "&amp;'1C TSpersonnel'!$B173),'1C TSpersonnel'!AD173)</f>
        <v>0</v>
      </c>
      <c r="Y183" s="646">
        <f>IF($C183=('1C TSpersonnel'!$A173&amp;" "&amp;'1C TSpersonnel'!$B173),'1C TSpersonnel'!AE173)</f>
        <v>0</v>
      </c>
      <c r="Z183" s="646">
        <f>IF($C183=('1C TSpersonnel'!$A173&amp;" "&amp;'1C TSpersonnel'!$B173),'1C TSpersonnel'!AF173)</f>
        <v>0</v>
      </c>
      <c r="AA183" s="646">
        <f>IF($C183=('1C TSpersonnel'!$A173&amp;" "&amp;'1C TSpersonnel'!$B173),'1C TSpersonnel'!AG173)</f>
        <v>0</v>
      </c>
      <c r="AB183" s="646">
        <f>IF($C183=('1C TSpersonnel'!$A173&amp;" "&amp;'1C TSpersonnel'!$B173),'1C TSpersonnel'!AH173)</f>
        <v>0</v>
      </c>
      <c r="AC183" s="646">
        <f>IF($C183=('1C TSpersonnel'!$A173&amp;" "&amp;'1C TSpersonnel'!$B173),'1C TSpersonnel'!AI173)</f>
        <v>0</v>
      </c>
      <c r="AD183" s="646">
        <f>IF($C183=('1C TSpersonnel'!$A173&amp;" "&amp;'1C TSpersonnel'!$B173),'1C TSpersonnel'!AJ173)</f>
        <v>0</v>
      </c>
      <c r="AE183" s="646">
        <f>IF($C183=('1C TSpersonnel'!$A173&amp;" "&amp;'1C TSpersonnel'!$B173),'1C TSpersonnel'!AK173)</f>
        <v>0</v>
      </c>
      <c r="AF183" s="646">
        <f>IF($C183=('1C TSpersonnel'!$A173&amp;" "&amp;'1C TSpersonnel'!$B173),'1C TSpersonnel'!AL173)</f>
        <v>0</v>
      </c>
      <c r="AG183" s="646">
        <f>IF($C183=('1C TSpersonnel'!$A173&amp;" "&amp;'1C TSpersonnel'!$B173),'1C TSpersonnel'!AM173)</f>
        <v>0</v>
      </c>
      <c r="AH183" s="646">
        <f>IF($C183=('1C TSpersonnel'!$A173&amp;" "&amp;'1C TSpersonnel'!$B173),'1C TSpersonnel'!AN173)</f>
        <v>0</v>
      </c>
      <c r="AI183" s="646">
        <f>IF($C183=('1C TSpersonnel'!$A173&amp;" "&amp;'1C TSpersonnel'!$B173),'1C TSpersonnel'!AO173)</f>
        <v>0</v>
      </c>
      <c r="AJ183" s="646">
        <f>IF($C183=('1C TSpersonnel'!$A173&amp;" "&amp;'1C TSpersonnel'!$B173),'1C TSpersonnel'!AP173)</f>
        <v>0</v>
      </c>
      <c r="AK183" s="646">
        <f t="shared" si="50"/>
        <v>0</v>
      </c>
      <c r="AL183" s="646">
        <f t="shared" si="40"/>
        <v>0</v>
      </c>
      <c r="AM183" s="156">
        <f t="shared" si="47"/>
        <v>0</v>
      </c>
      <c r="AN183" s="251">
        <f t="shared" si="48"/>
        <v>0</v>
      </c>
      <c r="AO183" s="154">
        <f t="shared" si="57"/>
        <v>0</v>
      </c>
      <c r="AP183" s="254">
        <f t="shared" si="58"/>
        <v>0</v>
      </c>
      <c r="AQ183" s="260">
        <f t="shared" si="41"/>
        <v>0</v>
      </c>
      <c r="AR183" s="257"/>
      <c r="AS183" s="80"/>
      <c r="AT183" s="27"/>
      <c r="AU183" s="267"/>
      <c r="AV183" s="484"/>
      <c r="AW183" s="484"/>
      <c r="AX183" s="484"/>
      <c r="AY183" s="484"/>
      <c r="AZ183" s="484"/>
    </row>
    <row r="184" spans="1:55" hidden="1">
      <c r="A184" s="159"/>
      <c r="B184" s="168"/>
      <c r="C184" s="22" t="str">
        <f>'1C TSpersonnel'!A176&amp;" "&amp;'1C TSpersonnel'!B176</f>
        <v xml:space="preserve"> </v>
      </c>
      <c r="D184" s="304" t="str">
        <f>IF(E184=0,"",DATEDIF('1C TSpersonnel'!D176,E184,"y"))</f>
        <v/>
      </c>
      <c r="E184" s="71">
        <f>IF(C184&lt;&gt;"",'1C TSpersonnel'!F176,"")</f>
        <v>0</v>
      </c>
      <c r="F184" s="161"/>
      <c r="G184" s="162"/>
      <c r="H184" s="867"/>
      <c r="I184" s="868"/>
      <c r="J184" s="869"/>
      <c r="K184" s="287" t="str">
        <f t="shared" si="49"/>
        <v/>
      </c>
      <c r="L184" s="643">
        <f>IF(AND($K$2="Pôle",C184=('1C TSpersonnel'!A174&amp;" "&amp;'1C TSpersonnel'!B174)),'1C TSpersonnel'!$G174+'1C TSpersonnel'!$H174+'1C TSpersonnel'!$I174+'1C TSpersonnel'!$J174+'1C TSpersonnel'!$N174,'1C TSpersonnel'!$G174+'1C TSpersonnel'!$H174+'1C TSpersonnel'!$I174+'1C TSpersonnel'!$J174+'1C TSpersonnel'!$K174+'1C TSpersonnel'!$L174+'1C TSpersonnel'!$M174+'1C TSpersonnel'!$N174+'1C TSpersonnel'!$O174+'1C TSpersonnel'!$P174+'1C TSpersonnel'!$Q174+'1C TSpersonnel'!$R174)</f>
        <v>0</v>
      </c>
      <c r="M184" s="643">
        <f>IF(AND($K$2="Pôle",C184=('1C TSpersonnel'!A174&amp;" "&amp;'1C TSpersonnel'!B174)),'1C TSpersonnel'!$K174+'1C TSpersonnel'!$L174+'1C TSpersonnel'!$M174,0)</f>
        <v>0</v>
      </c>
      <c r="N184" s="644">
        <f t="shared" si="59"/>
        <v>0</v>
      </c>
      <c r="O184" s="645">
        <f>IF($C184=('1C TSpersonnel'!$A174&amp;" "&amp;'1C TSpersonnel'!$B174),'1C TSpersonnel'!U174)</f>
        <v>0</v>
      </c>
      <c r="P184" s="646">
        <f>IF($C184=('1C TSpersonnel'!$A174&amp;" "&amp;'1C TSpersonnel'!$B174),'1C TSpersonnel'!V174)</f>
        <v>0</v>
      </c>
      <c r="Q184" s="646">
        <f>IF($C184=('1C TSpersonnel'!$A174&amp;" "&amp;'1C TSpersonnel'!$B174),'1C TSpersonnel'!W174)</f>
        <v>0</v>
      </c>
      <c r="R184" s="646">
        <f>IF($C184=('1C TSpersonnel'!$A174&amp;" "&amp;'1C TSpersonnel'!$B174),'1C TSpersonnel'!X174)</f>
        <v>0</v>
      </c>
      <c r="S184" s="646">
        <f>IF($C184=('1C TSpersonnel'!$A174&amp;" "&amp;'1C TSpersonnel'!$B174),'1C TSpersonnel'!Y174)</f>
        <v>0</v>
      </c>
      <c r="T184" s="646">
        <f>IF($C184=('1C TSpersonnel'!$A174&amp;" "&amp;'1C TSpersonnel'!$B174),'1C TSpersonnel'!Z174)</f>
        <v>0</v>
      </c>
      <c r="U184" s="646">
        <f>IF($C184=('1C TSpersonnel'!$A174&amp;" "&amp;'1C TSpersonnel'!$B174),'1C TSpersonnel'!AA174)</f>
        <v>0</v>
      </c>
      <c r="V184" s="646">
        <f>IF($C184=('1C TSpersonnel'!$A174&amp;" "&amp;'1C TSpersonnel'!$B174),'1C TSpersonnel'!AB174)</f>
        <v>0</v>
      </c>
      <c r="W184" s="646">
        <f>IF($C184=('1C TSpersonnel'!$A174&amp;" "&amp;'1C TSpersonnel'!$B174),'1C TSpersonnel'!AC174)</f>
        <v>0</v>
      </c>
      <c r="X184" s="646">
        <f>IF($C184=('1C TSpersonnel'!$A174&amp;" "&amp;'1C TSpersonnel'!$B174),'1C TSpersonnel'!AD174)</f>
        <v>0</v>
      </c>
      <c r="Y184" s="646">
        <f>IF($C184=('1C TSpersonnel'!$A174&amp;" "&amp;'1C TSpersonnel'!$B174),'1C TSpersonnel'!AE174)</f>
        <v>0</v>
      </c>
      <c r="Z184" s="646">
        <f>IF($C184=('1C TSpersonnel'!$A174&amp;" "&amp;'1C TSpersonnel'!$B174),'1C TSpersonnel'!AF174)</f>
        <v>0</v>
      </c>
      <c r="AA184" s="646">
        <f>IF($C184=('1C TSpersonnel'!$A174&amp;" "&amp;'1C TSpersonnel'!$B174),'1C TSpersonnel'!AG174)</f>
        <v>0</v>
      </c>
      <c r="AB184" s="646">
        <f>IF($C184=('1C TSpersonnel'!$A174&amp;" "&amp;'1C TSpersonnel'!$B174),'1C TSpersonnel'!AH174)</f>
        <v>0</v>
      </c>
      <c r="AC184" s="646">
        <f>IF($C184=('1C TSpersonnel'!$A174&amp;" "&amp;'1C TSpersonnel'!$B174),'1C TSpersonnel'!AI174)</f>
        <v>0</v>
      </c>
      <c r="AD184" s="646">
        <f>IF($C184=('1C TSpersonnel'!$A174&amp;" "&amp;'1C TSpersonnel'!$B174),'1C TSpersonnel'!AJ174)</f>
        <v>0</v>
      </c>
      <c r="AE184" s="646">
        <f>IF($C184=('1C TSpersonnel'!$A174&amp;" "&amp;'1C TSpersonnel'!$B174),'1C TSpersonnel'!AK174)</f>
        <v>0</v>
      </c>
      <c r="AF184" s="646">
        <f>IF($C184=('1C TSpersonnel'!$A174&amp;" "&amp;'1C TSpersonnel'!$B174),'1C TSpersonnel'!AL174)</f>
        <v>0</v>
      </c>
      <c r="AG184" s="646">
        <f>IF($C184=('1C TSpersonnel'!$A174&amp;" "&amp;'1C TSpersonnel'!$B174),'1C TSpersonnel'!AM174)</f>
        <v>0</v>
      </c>
      <c r="AH184" s="646">
        <f>IF($C184=('1C TSpersonnel'!$A174&amp;" "&amp;'1C TSpersonnel'!$B174),'1C TSpersonnel'!AN174)</f>
        <v>0</v>
      </c>
      <c r="AI184" s="646">
        <f>IF($C184=('1C TSpersonnel'!$A174&amp;" "&amp;'1C TSpersonnel'!$B174),'1C TSpersonnel'!AO174)</f>
        <v>0</v>
      </c>
      <c r="AJ184" s="646">
        <f>IF($C184=('1C TSpersonnel'!$A174&amp;" "&amp;'1C TSpersonnel'!$B174),'1C TSpersonnel'!AP174)</f>
        <v>0</v>
      </c>
      <c r="AK184" s="646">
        <f t="shared" si="50"/>
        <v>0</v>
      </c>
      <c r="AL184" s="646">
        <f t="shared" si="40"/>
        <v>0</v>
      </c>
      <c r="AM184" s="156">
        <f t="shared" si="47"/>
        <v>0</v>
      </c>
      <c r="AN184" s="251">
        <f t="shared" si="48"/>
        <v>0</v>
      </c>
      <c r="AO184" s="154">
        <f t="shared" si="57"/>
        <v>0</v>
      </c>
      <c r="AP184" s="254">
        <f t="shared" si="58"/>
        <v>0</v>
      </c>
      <c r="AQ184" s="260">
        <f t="shared" si="41"/>
        <v>0</v>
      </c>
      <c r="AR184" s="257"/>
      <c r="AS184" s="80"/>
      <c r="AT184" s="27"/>
      <c r="AU184" s="267"/>
      <c r="AV184" s="484"/>
      <c r="AW184" s="484"/>
      <c r="AX184" s="484"/>
      <c r="AY184" s="484"/>
      <c r="AZ184" s="484"/>
    </row>
    <row r="185" spans="1:55" hidden="1">
      <c r="A185" s="159"/>
      <c r="B185" s="168"/>
      <c r="C185" s="22" t="str">
        <f>'1C TSpersonnel'!A177&amp;" "&amp;'1C TSpersonnel'!B177</f>
        <v xml:space="preserve"> </v>
      </c>
      <c r="D185" s="304" t="str">
        <f>IF(E185=0,"",DATEDIF('1C TSpersonnel'!D177,E185,"y"))</f>
        <v/>
      </c>
      <c r="E185" s="71">
        <f>IF(C185&lt;&gt;"",'1C TSpersonnel'!F177,"")</f>
        <v>0</v>
      </c>
      <c r="F185" s="161"/>
      <c r="G185" s="162"/>
      <c r="H185" s="867"/>
      <c r="I185" s="868"/>
      <c r="J185" s="869"/>
      <c r="K185" s="287" t="str">
        <f t="shared" si="49"/>
        <v/>
      </c>
      <c r="L185" s="643">
        <f>IF(AND($K$2="Pôle",C185=('1C TSpersonnel'!A175&amp;" "&amp;'1C TSpersonnel'!B175)),'1C TSpersonnel'!$G175+'1C TSpersonnel'!$H175+'1C TSpersonnel'!$I175+'1C TSpersonnel'!$J175+'1C TSpersonnel'!$N175,'1C TSpersonnel'!$G175+'1C TSpersonnel'!$H175+'1C TSpersonnel'!$I175+'1C TSpersonnel'!$J175+'1C TSpersonnel'!$K175+'1C TSpersonnel'!$L175+'1C TSpersonnel'!$M175+'1C TSpersonnel'!$N175+'1C TSpersonnel'!$O175+'1C TSpersonnel'!$P175+'1C TSpersonnel'!$Q175+'1C TSpersonnel'!$R175)</f>
        <v>0</v>
      </c>
      <c r="M185" s="643">
        <f>IF(AND($K$2="Pôle",C185=('1C TSpersonnel'!A175&amp;" "&amp;'1C TSpersonnel'!B175)),'1C TSpersonnel'!$K175+'1C TSpersonnel'!$L175+'1C TSpersonnel'!$M175,0)</f>
        <v>0</v>
      </c>
      <c r="N185" s="644">
        <f t="shared" si="59"/>
        <v>0</v>
      </c>
      <c r="O185" s="645">
        <f>IF($C185=('1C TSpersonnel'!$A175&amp;" "&amp;'1C TSpersonnel'!$B175),'1C TSpersonnel'!U175)</f>
        <v>0</v>
      </c>
      <c r="P185" s="646">
        <f>IF($C185=('1C TSpersonnel'!$A175&amp;" "&amp;'1C TSpersonnel'!$B175),'1C TSpersonnel'!V175)</f>
        <v>0</v>
      </c>
      <c r="Q185" s="646">
        <f>IF($C185=('1C TSpersonnel'!$A175&amp;" "&amp;'1C TSpersonnel'!$B175),'1C TSpersonnel'!W175)</f>
        <v>0</v>
      </c>
      <c r="R185" s="646">
        <f>IF($C185=('1C TSpersonnel'!$A175&amp;" "&amp;'1C TSpersonnel'!$B175),'1C TSpersonnel'!X175)</f>
        <v>0</v>
      </c>
      <c r="S185" s="646">
        <f>IF($C185=('1C TSpersonnel'!$A175&amp;" "&amp;'1C TSpersonnel'!$B175),'1C TSpersonnel'!Y175)</f>
        <v>0</v>
      </c>
      <c r="T185" s="646">
        <f>IF($C185=('1C TSpersonnel'!$A175&amp;" "&amp;'1C TSpersonnel'!$B175),'1C TSpersonnel'!Z175)</f>
        <v>0</v>
      </c>
      <c r="U185" s="646">
        <f>IF($C185=('1C TSpersonnel'!$A175&amp;" "&amp;'1C TSpersonnel'!$B175),'1C TSpersonnel'!AA175)</f>
        <v>0</v>
      </c>
      <c r="V185" s="646">
        <f>IF($C185=('1C TSpersonnel'!$A175&amp;" "&amp;'1C TSpersonnel'!$B175),'1C TSpersonnel'!AB175)</f>
        <v>0</v>
      </c>
      <c r="W185" s="646">
        <f>IF($C185=('1C TSpersonnel'!$A175&amp;" "&amp;'1C TSpersonnel'!$B175),'1C TSpersonnel'!AC175)</f>
        <v>0</v>
      </c>
      <c r="X185" s="646">
        <f>IF($C185=('1C TSpersonnel'!$A175&amp;" "&amp;'1C TSpersonnel'!$B175),'1C TSpersonnel'!AD175)</f>
        <v>0</v>
      </c>
      <c r="Y185" s="646">
        <f>IF($C185=('1C TSpersonnel'!$A175&amp;" "&amp;'1C TSpersonnel'!$B175),'1C TSpersonnel'!AE175)</f>
        <v>0</v>
      </c>
      <c r="Z185" s="646">
        <f>IF($C185=('1C TSpersonnel'!$A175&amp;" "&amp;'1C TSpersonnel'!$B175),'1C TSpersonnel'!AF175)</f>
        <v>0</v>
      </c>
      <c r="AA185" s="646">
        <f>IF($C185=('1C TSpersonnel'!$A175&amp;" "&amp;'1C TSpersonnel'!$B175),'1C TSpersonnel'!AG175)</f>
        <v>0</v>
      </c>
      <c r="AB185" s="646">
        <f>IF($C185=('1C TSpersonnel'!$A175&amp;" "&amp;'1C TSpersonnel'!$B175),'1C TSpersonnel'!AH175)</f>
        <v>0</v>
      </c>
      <c r="AC185" s="646">
        <f>IF($C185=('1C TSpersonnel'!$A175&amp;" "&amp;'1C TSpersonnel'!$B175),'1C TSpersonnel'!AI175)</f>
        <v>0</v>
      </c>
      <c r="AD185" s="646">
        <f>IF($C185=('1C TSpersonnel'!$A175&amp;" "&amp;'1C TSpersonnel'!$B175),'1C TSpersonnel'!AJ175)</f>
        <v>0</v>
      </c>
      <c r="AE185" s="646">
        <f>IF($C185=('1C TSpersonnel'!$A175&amp;" "&amp;'1C TSpersonnel'!$B175),'1C TSpersonnel'!AK175)</f>
        <v>0</v>
      </c>
      <c r="AF185" s="646">
        <f>IF($C185=('1C TSpersonnel'!$A175&amp;" "&amp;'1C TSpersonnel'!$B175),'1C TSpersonnel'!AL175)</f>
        <v>0</v>
      </c>
      <c r="AG185" s="646">
        <f>IF($C185=('1C TSpersonnel'!$A175&amp;" "&amp;'1C TSpersonnel'!$B175),'1C TSpersonnel'!AM175)</f>
        <v>0</v>
      </c>
      <c r="AH185" s="646">
        <f>IF($C185=('1C TSpersonnel'!$A175&amp;" "&amp;'1C TSpersonnel'!$B175),'1C TSpersonnel'!AN175)</f>
        <v>0</v>
      </c>
      <c r="AI185" s="646">
        <f>IF($C185=('1C TSpersonnel'!$A175&amp;" "&amp;'1C TSpersonnel'!$B175),'1C TSpersonnel'!AO175)</f>
        <v>0</v>
      </c>
      <c r="AJ185" s="646">
        <f>IF($C185=('1C TSpersonnel'!$A175&amp;" "&amp;'1C TSpersonnel'!$B175),'1C TSpersonnel'!AP175)</f>
        <v>0</v>
      </c>
      <c r="AK185" s="646">
        <f t="shared" si="50"/>
        <v>0</v>
      </c>
      <c r="AL185" s="646">
        <f t="shared" si="40"/>
        <v>0</v>
      </c>
      <c r="AM185" s="156">
        <f t="shared" si="47"/>
        <v>0</v>
      </c>
      <c r="AN185" s="251">
        <f t="shared" si="48"/>
        <v>0</v>
      </c>
      <c r="AO185" s="154">
        <f t="shared" si="57"/>
        <v>0</v>
      </c>
      <c r="AP185" s="254">
        <f t="shared" si="58"/>
        <v>0</v>
      </c>
      <c r="AQ185" s="260">
        <f t="shared" si="41"/>
        <v>0</v>
      </c>
      <c r="AR185" s="257"/>
      <c r="AS185" s="80"/>
      <c r="AT185" s="27"/>
      <c r="AU185" s="267"/>
      <c r="AV185" s="484"/>
      <c r="AW185" s="484"/>
      <c r="AX185" s="484"/>
      <c r="AY185" s="484"/>
      <c r="AZ185" s="484"/>
    </row>
    <row r="186" spans="1:55" hidden="1">
      <c r="A186" s="159"/>
      <c r="B186" s="168"/>
      <c r="C186" s="22" t="str">
        <f>'1C TSpersonnel'!A178&amp;" "&amp;'1C TSpersonnel'!B178</f>
        <v xml:space="preserve"> </v>
      </c>
      <c r="D186" s="304" t="str">
        <f>IF(E186=0,"",DATEDIF('1C TSpersonnel'!D178,E186,"y"))</f>
        <v/>
      </c>
      <c r="E186" s="71">
        <f>IF(C186&lt;&gt;"",'1C TSpersonnel'!F178,"")</f>
        <v>0</v>
      </c>
      <c r="F186" s="161"/>
      <c r="G186" s="162"/>
      <c r="H186" s="867"/>
      <c r="I186" s="868"/>
      <c r="J186" s="869"/>
      <c r="K186" s="287" t="str">
        <f t="shared" si="49"/>
        <v/>
      </c>
      <c r="L186" s="643">
        <f>IF(AND($K$2="Pôle",C186=('1C TSpersonnel'!A176&amp;" "&amp;'1C TSpersonnel'!B176)),'1C TSpersonnel'!$G176+'1C TSpersonnel'!$H176+'1C TSpersonnel'!$I176+'1C TSpersonnel'!$J176+'1C TSpersonnel'!$N176,'1C TSpersonnel'!$G176+'1C TSpersonnel'!$H176+'1C TSpersonnel'!$I176+'1C TSpersonnel'!$J176+'1C TSpersonnel'!$K176+'1C TSpersonnel'!$L176+'1C TSpersonnel'!$M176+'1C TSpersonnel'!$N176+'1C TSpersonnel'!$O176+'1C TSpersonnel'!$P176+'1C TSpersonnel'!$Q176+'1C TSpersonnel'!$R176)</f>
        <v>0</v>
      </c>
      <c r="M186" s="643">
        <f>IF(AND($K$2="Pôle",C186=('1C TSpersonnel'!A176&amp;" "&amp;'1C TSpersonnel'!B176)),'1C TSpersonnel'!$K176+'1C TSpersonnel'!$L176+'1C TSpersonnel'!$M176,0)</f>
        <v>0</v>
      </c>
      <c r="N186" s="644">
        <f t="shared" si="59"/>
        <v>0</v>
      </c>
      <c r="O186" s="645">
        <f>IF($C186=('1C TSpersonnel'!$A176&amp;" "&amp;'1C TSpersonnel'!$B176),'1C TSpersonnel'!U176)</f>
        <v>0</v>
      </c>
      <c r="P186" s="646">
        <f>IF($C186=('1C TSpersonnel'!$A176&amp;" "&amp;'1C TSpersonnel'!$B176),'1C TSpersonnel'!V176)</f>
        <v>0</v>
      </c>
      <c r="Q186" s="646">
        <f>IF($C186=('1C TSpersonnel'!$A176&amp;" "&amp;'1C TSpersonnel'!$B176),'1C TSpersonnel'!W176)</f>
        <v>0</v>
      </c>
      <c r="R186" s="646">
        <f>IF($C186=('1C TSpersonnel'!$A176&amp;" "&amp;'1C TSpersonnel'!$B176),'1C TSpersonnel'!X176)</f>
        <v>0</v>
      </c>
      <c r="S186" s="646">
        <f>IF($C186=('1C TSpersonnel'!$A176&amp;" "&amp;'1C TSpersonnel'!$B176),'1C TSpersonnel'!Y176)</f>
        <v>0</v>
      </c>
      <c r="T186" s="646">
        <f>IF($C186=('1C TSpersonnel'!$A176&amp;" "&amp;'1C TSpersonnel'!$B176),'1C TSpersonnel'!Z176)</f>
        <v>0</v>
      </c>
      <c r="U186" s="646">
        <f>IF($C186=('1C TSpersonnel'!$A176&amp;" "&amp;'1C TSpersonnel'!$B176),'1C TSpersonnel'!AA176)</f>
        <v>0</v>
      </c>
      <c r="V186" s="646">
        <f>IF($C186=('1C TSpersonnel'!$A176&amp;" "&amp;'1C TSpersonnel'!$B176),'1C TSpersonnel'!AB176)</f>
        <v>0</v>
      </c>
      <c r="W186" s="646">
        <f>IF($C186=('1C TSpersonnel'!$A176&amp;" "&amp;'1C TSpersonnel'!$B176),'1C TSpersonnel'!AC176)</f>
        <v>0</v>
      </c>
      <c r="X186" s="646">
        <f>IF($C186=('1C TSpersonnel'!$A176&amp;" "&amp;'1C TSpersonnel'!$B176),'1C TSpersonnel'!AD176)</f>
        <v>0</v>
      </c>
      <c r="Y186" s="646">
        <f>IF($C186=('1C TSpersonnel'!$A176&amp;" "&amp;'1C TSpersonnel'!$B176),'1C TSpersonnel'!AE176)</f>
        <v>0</v>
      </c>
      <c r="Z186" s="646">
        <f>IF($C186=('1C TSpersonnel'!$A176&amp;" "&amp;'1C TSpersonnel'!$B176),'1C TSpersonnel'!AF176)</f>
        <v>0</v>
      </c>
      <c r="AA186" s="646">
        <f>IF($C186=('1C TSpersonnel'!$A176&amp;" "&amp;'1C TSpersonnel'!$B176),'1C TSpersonnel'!AG176)</f>
        <v>0</v>
      </c>
      <c r="AB186" s="646">
        <f>IF($C186=('1C TSpersonnel'!$A176&amp;" "&amp;'1C TSpersonnel'!$B176),'1C TSpersonnel'!AH176)</f>
        <v>0</v>
      </c>
      <c r="AC186" s="646">
        <f>IF($C186=('1C TSpersonnel'!$A176&amp;" "&amp;'1C TSpersonnel'!$B176),'1C TSpersonnel'!AI176)</f>
        <v>0</v>
      </c>
      <c r="AD186" s="646">
        <f>IF($C186=('1C TSpersonnel'!$A176&amp;" "&amp;'1C TSpersonnel'!$B176),'1C TSpersonnel'!AJ176)</f>
        <v>0</v>
      </c>
      <c r="AE186" s="646">
        <f>IF($C186=('1C TSpersonnel'!$A176&amp;" "&amp;'1C TSpersonnel'!$B176),'1C TSpersonnel'!AK176)</f>
        <v>0</v>
      </c>
      <c r="AF186" s="646">
        <f>IF($C186=('1C TSpersonnel'!$A176&amp;" "&amp;'1C TSpersonnel'!$B176),'1C TSpersonnel'!AL176)</f>
        <v>0</v>
      </c>
      <c r="AG186" s="646">
        <f>IF($C186=('1C TSpersonnel'!$A176&amp;" "&amp;'1C TSpersonnel'!$B176),'1C TSpersonnel'!AM176)</f>
        <v>0</v>
      </c>
      <c r="AH186" s="646">
        <f>IF($C186=('1C TSpersonnel'!$A176&amp;" "&amp;'1C TSpersonnel'!$B176),'1C TSpersonnel'!AN176)</f>
        <v>0</v>
      </c>
      <c r="AI186" s="646">
        <f>IF($C186=('1C TSpersonnel'!$A176&amp;" "&amp;'1C TSpersonnel'!$B176),'1C TSpersonnel'!AO176)</f>
        <v>0</v>
      </c>
      <c r="AJ186" s="646">
        <f>IF($C186=('1C TSpersonnel'!$A176&amp;" "&amp;'1C TSpersonnel'!$B176),'1C TSpersonnel'!AP176)</f>
        <v>0</v>
      </c>
      <c r="AK186" s="646">
        <f t="shared" si="50"/>
        <v>0</v>
      </c>
      <c r="AL186" s="646">
        <f t="shared" si="40"/>
        <v>0</v>
      </c>
      <c r="AM186" s="156">
        <f t="shared" si="47"/>
        <v>0</v>
      </c>
      <c r="AN186" s="251">
        <f t="shared" si="48"/>
        <v>0</v>
      </c>
      <c r="AO186" s="154">
        <f t="shared" si="57"/>
        <v>0</v>
      </c>
      <c r="AP186" s="254">
        <f t="shared" si="58"/>
        <v>0</v>
      </c>
      <c r="AQ186" s="260">
        <f t="shared" si="41"/>
        <v>0</v>
      </c>
      <c r="AR186" s="257"/>
      <c r="AS186" s="80"/>
      <c r="AT186" s="27"/>
      <c r="AU186" s="267"/>
      <c r="AV186" s="484"/>
      <c r="AW186" s="484"/>
      <c r="AX186" s="484"/>
      <c r="AY186" s="484"/>
      <c r="AZ186" s="484"/>
    </row>
    <row r="187" spans="1:55" hidden="1">
      <c r="A187" s="159"/>
      <c r="B187" s="168"/>
      <c r="C187" s="22" t="str">
        <f>'1C TSpersonnel'!A179&amp;" "&amp;'1C TSpersonnel'!B179</f>
        <v xml:space="preserve"> </v>
      </c>
      <c r="D187" s="304" t="str">
        <f>IF(E187=0,"",DATEDIF('1C TSpersonnel'!D179,E187,"y"))</f>
        <v/>
      </c>
      <c r="E187" s="71">
        <f>IF(C187&lt;&gt;"",'1C TSpersonnel'!F179,"")</f>
        <v>0</v>
      </c>
      <c r="F187" s="161"/>
      <c r="G187" s="162"/>
      <c r="H187" s="867"/>
      <c r="I187" s="868"/>
      <c r="J187" s="869"/>
      <c r="K187" s="287" t="str">
        <f t="shared" si="49"/>
        <v/>
      </c>
      <c r="L187" s="643">
        <f>IF(AND($K$2="Pôle",C187=('1C TSpersonnel'!A177&amp;" "&amp;'1C TSpersonnel'!B177)),'1C TSpersonnel'!$G177+'1C TSpersonnel'!$H177+'1C TSpersonnel'!$I177+'1C TSpersonnel'!$J177+'1C TSpersonnel'!$N177,'1C TSpersonnel'!$G177+'1C TSpersonnel'!$H177+'1C TSpersonnel'!$I177+'1C TSpersonnel'!$J177+'1C TSpersonnel'!$K177+'1C TSpersonnel'!$L177+'1C TSpersonnel'!$M177+'1C TSpersonnel'!$N177+'1C TSpersonnel'!$O177+'1C TSpersonnel'!$P177+'1C TSpersonnel'!$Q177+'1C TSpersonnel'!$R177)</f>
        <v>0</v>
      </c>
      <c r="M187" s="643">
        <f>IF(AND($K$2="Pôle",C187=('1C TSpersonnel'!A177&amp;" "&amp;'1C TSpersonnel'!B177)),'1C TSpersonnel'!$K177+'1C TSpersonnel'!$L177+'1C TSpersonnel'!$M177,0)</f>
        <v>0</v>
      </c>
      <c r="N187" s="644">
        <f t="shared" si="59"/>
        <v>0</v>
      </c>
      <c r="O187" s="645">
        <f>IF($C187=('1C TSpersonnel'!$A177&amp;" "&amp;'1C TSpersonnel'!$B177),'1C TSpersonnel'!U177)</f>
        <v>0</v>
      </c>
      <c r="P187" s="646">
        <f>IF($C187=('1C TSpersonnel'!$A177&amp;" "&amp;'1C TSpersonnel'!$B177),'1C TSpersonnel'!V177)</f>
        <v>0</v>
      </c>
      <c r="Q187" s="646">
        <f>IF($C187=('1C TSpersonnel'!$A177&amp;" "&amp;'1C TSpersonnel'!$B177),'1C TSpersonnel'!W177)</f>
        <v>0</v>
      </c>
      <c r="R187" s="646">
        <f>IF($C187=('1C TSpersonnel'!$A177&amp;" "&amp;'1C TSpersonnel'!$B177),'1C TSpersonnel'!X177)</f>
        <v>0</v>
      </c>
      <c r="S187" s="646">
        <f>IF($C187=('1C TSpersonnel'!$A177&amp;" "&amp;'1C TSpersonnel'!$B177),'1C TSpersonnel'!Y177)</f>
        <v>0</v>
      </c>
      <c r="T187" s="646">
        <f>IF($C187=('1C TSpersonnel'!$A177&amp;" "&amp;'1C TSpersonnel'!$B177),'1C TSpersonnel'!Z177)</f>
        <v>0</v>
      </c>
      <c r="U187" s="646">
        <f>IF($C187=('1C TSpersonnel'!$A177&amp;" "&amp;'1C TSpersonnel'!$B177),'1C TSpersonnel'!AA177)</f>
        <v>0</v>
      </c>
      <c r="V187" s="646">
        <f>IF($C187=('1C TSpersonnel'!$A177&amp;" "&amp;'1C TSpersonnel'!$B177),'1C TSpersonnel'!AB177)</f>
        <v>0</v>
      </c>
      <c r="W187" s="646">
        <f>IF($C187=('1C TSpersonnel'!$A177&amp;" "&amp;'1C TSpersonnel'!$B177),'1C TSpersonnel'!AC177)</f>
        <v>0</v>
      </c>
      <c r="X187" s="646">
        <f>IF($C187=('1C TSpersonnel'!$A177&amp;" "&amp;'1C TSpersonnel'!$B177),'1C TSpersonnel'!AD177)</f>
        <v>0</v>
      </c>
      <c r="Y187" s="646">
        <f>IF($C187=('1C TSpersonnel'!$A177&amp;" "&amp;'1C TSpersonnel'!$B177),'1C TSpersonnel'!AE177)</f>
        <v>0</v>
      </c>
      <c r="Z187" s="646">
        <f>IF($C187=('1C TSpersonnel'!$A177&amp;" "&amp;'1C TSpersonnel'!$B177),'1C TSpersonnel'!AF177)</f>
        <v>0</v>
      </c>
      <c r="AA187" s="646">
        <f>IF($C187=('1C TSpersonnel'!$A177&amp;" "&amp;'1C TSpersonnel'!$B177),'1C TSpersonnel'!AG177)</f>
        <v>0</v>
      </c>
      <c r="AB187" s="646">
        <f>IF($C187=('1C TSpersonnel'!$A177&amp;" "&amp;'1C TSpersonnel'!$B177),'1C TSpersonnel'!AH177)</f>
        <v>0</v>
      </c>
      <c r="AC187" s="646">
        <f>IF($C187=('1C TSpersonnel'!$A177&amp;" "&amp;'1C TSpersonnel'!$B177),'1C TSpersonnel'!AI177)</f>
        <v>0</v>
      </c>
      <c r="AD187" s="646">
        <f>IF($C187=('1C TSpersonnel'!$A177&amp;" "&amp;'1C TSpersonnel'!$B177),'1C TSpersonnel'!AJ177)</f>
        <v>0</v>
      </c>
      <c r="AE187" s="646">
        <f>IF($C187=('1C TSpersonnel'!$A177&amp;" "&amp;'1C TSpersonnel'!$B177),'1C TSpersonnel'!AK177)</f>
        <v>0</v>
      </c>
      <c r="AF187" s="646">
        <f>IF($C187=('1C TSpersonnel'!$A177&amp;" "&amp;'1C TSpersonnel'!$B177),'1C TSpersonnel'!AL177)</f>
        <v>0</v>
      </c>
      <c r="AG187" s="646">
        <f>IF($C187=('1C TSpersonnel'!$A177&amp;" "&amp;'1C TSpersonnel'!$B177),'1C TSpersonnel'!AM177)</f>
        <v>0</v>
      </c>
      <c r="AH187" s="646">
        <f>IF($C187=('1C TSpersonnel'!$A177&amp;" "&amp;'1C TSpersonnel'!$B177),'1C TSpersonnel'!AN177)</f>
        <v>0</v>
      </c>
      <c r="AI187" s="646">
        <f>IF($C187=('1C TSpersonnel'!$A177&amp;" "&amp;'1C TSpersonnel'!$B177),'1C TSpersonnel'!AO177)</f>
        <v>0</v>
      </c>
      <c r="AJ187" s="646">
        <f>IF($C187=('1C TSpersonnel'!$A177&amp;" "&amp;'1C TSpersonnel'!$B177),'1C TSpersonnel'!AP177)</f>
        <v>0</v>
      </c>
      <c r="AK187" s="646">
        <f t="shared" si="50"/>
        <v>0</v>
      </c>
      <c r="AL187" s="646">
        <f t="shared" si="40"/>
        <v>0</v>
      </c>
      <c r="AM187" s="156">
        <f t="shared" si="47"/>
        <v>0</v>
      </c>
      <c r="AN187" s="251">
        <f t="shared" si="48"/>
        <v>0</v>
      </c>
      <c r="AO187" s="154">
        <f t="shared" si="57"/>
        <v>0</v>
      </c>
      <c r="AP187" s="254">
        <f t="shared" si="58"/>
        <v>0</v>
      </c>
      <c r="AQ187" s="260">
        <f t="shared" si="41"/>
        <v>0</v>
      </c>
      <c r="AR187" s="257"/>
      <c r="AS187" s="80"/>
      <c r="AT187" s="27"/>
      <c r="AU187" s="267"/>
      <c r="AV187" s="484"/>
      <c r="AW187" s="484"/>
      <c r="AX187" s="484"/>
      <c r="AY187" s="484"/>
      <c r="AZ187" s="484"/>
    </row>
    <row r="188" spans="1:55" hidden="1">
      <c r="A188" s="157"/>
      <c r="B188" s="171"/>
      <c r="C188" s="22" t="str">
        <f>'1C TSpersonnel'!A180&amp;" "&amp;'1C TSpersonnel'!B180</f>
        <v xml:space="preserve"> </v>
      </c>
      <c r="D188" s="304" t="str">
        <f>IF(E188=0,"",DATEDIF('1C TSpersonnel'!D180,E188,"y"))</f>
        <v/>
      </c>
      <c r="E188" s="71">
        <f>IF(C188&lt;&gt;"",'1C TSpersonnel'!F180,"")</f>
        <v>0</v>
      </c>
      <c r="F188" s="161"/>
      <c r="G188" s="162"/>
      <c r="H188" s="867"/>
      <c r="I188" s="868"/>
      <c r="J188" s="869"/>
      <c r="K188" s="287" t="str">
        <f t="shared" si="49"/>
        <v/>
      </c>
      <c r="L188" s="643">
        <f>IF(AND($K$2="Pôle",C188=('1C TSpersonnel'!A178&amp;" "&amp;'1C TSpersonnel'!B178)),'1C TSpersonnel'!$G178+'1C TSpersonnel'!$H178+'1C TSpersonnel'!$I178+'1C TSpersonnel'!$J178+'1C TSpersonnel'!$N178,'1C TSpersonnel'!$G178+'1C TSpersonnel'!$H178+'1C TSpersonnel'!$I178+'1C TSpersonnel'!$J178+'1C TSpersonnel'!$K178+'1C TSpersonnel'!$L178+'1C TSpersonnel'!$M178+'1C TSpersonnel'!$N178+'1C TSpersonnel'!$O178+'1C TSpersonnel'!$P178+'1C TSpersonnel'!$Q178+'1C TSpersonnel'!$R178)</f>
        <v>0</v>
      </c>
      <c r="M188" s="643">
        <f>IF(AND($K$2="Pôle",C188=('1C TSpersonnel'!A178&amp;" "&amp;'1C TSpersonnel'!B178)),'1C TSpersonnel'!$K178+'1C TSpersonnel'!$L178+'1C TSpersonnel'!$M178,0)</f>
        <v>0</v>
      </c>
      <c r="N188" s="644">
        <f t="shared" si="59"/>
        <v>0</v>
      </c>
      <c r="O188" s="645">
        <f>IF($C188=('1C TSpersonnel'!$A178&amp;" "&amp;'1C TSpersonnel'!$B178),'1C TSpersonnel'!U178)</f>
        <v>0</v>
      </c>
      <c r="P188" s="646">
        <f>IF($C188=('1C TSpersonnel'!$A178&amp;" "&amp;'1C TSpersonnel'!$B178),'1C TSpersonnel'!V178)</f>
        <v>0</v>
      </c>
      <c r="Q188" s="646">
        <f>IF($C188=('1C TSpersonnel'!$A178&amp;" "&amp;'1C TSpersonnel'!$B178),'1C TSpersonnel'!W178)</f>
        <v>0</v>
      </c>
      <c r="R188" s="646">
        <f>IF($C188=('1C TSpersonnel'!$A178&amp;" "&amp;'1C TSpersonnel'!$B178),'1C TSpersonnel'!X178)</f>
        <v>0</v>
      </c>
      <c r="S188" s="646">
        <f>IF($C188=('1C TSpersonnel'!$A178&amp;" "&amp;'1C TSpersonnel'!$B178),'1C TSpersonnel'!Y178)</f>
        <v>0</v>
      </c>
      <c r="T188" s="646">
        <f>IF($C188=('1C TSpersonnel'!$A178&amp;" "&amp;'1C TSpersonnel'!$B178),'1C TSpersonnel'!Z178)</f>
        <v>0</v>
      </c>
      <c r="U188" s="646">
        <f>IF($C188=('1C TSpersonnel'!$A178&amp;" "&amp;'1C TSpersonnel'!$B178),'1C TSpersonnel'!AA178)</f>
        <v>0</v>
      </c>
      <c r="V188" s="646">
        <f>IF($C188=('1C TSpersonnel'!$A178&amp;" "&amp;'1C TSpersonnel'!$B178),'1C TSpersonnel'!AB178)</f>
        <v>0</v>
      </c>
      <c r="W188" s="646">
        <f>IF($C188=('1C TSpersonnel'!$A178&amp;" "&amp;'1C TSpersonnel'!$B178),'1C TSpersonnel'!AC178)</f>
        <v>0</v>
      </c>
      <c r="X188" s="646">
        <f>IF($C188=('1C TSpersonnel'!$A178&amp;" "&amp;'1C TSpersonnel'!$B178),'1C TSpersonnel'!AD178)</f>
        <v>0</v>
      </c>
      <c r="Y188" s="646">
        <f>IF($C188=('1C TSpersonnel'!$A178&amp;" "&amp;'1C TSpersonnel'!$B178),'1C TSpersonnel'!AE178)</f>
        <v>0</v>
      </c>
      <c r="Z188" s="646">
        <f>IF($C188=('1C TSpersonnel'!$A178&amp;" "&amp;'1C TSpersonnel'!$B178),'1C TSpersonnel'!AF178)</f>
        <v>0</v>
      </c>
      <c r="AA188" s="646">
        <f>IF($C188=('1C TSpersonnel'!$A178&amp;" "&amp;'1C TSpersonnel'!$B178),'1C TSpersonnel'!AG178)</f>
        <v>0</v>
      </c>
      <c r="AB188" s="646">
        <f>IF($C188=('1C TSpersonnel'!$A178&amp;" "&amp;'1C TSpersonnel'!$B178),'1C TSpersonnel'!AH178)</f>
        <v>0</v>
      </c>
      <c r="AC188" s="646">
        <f>IF($C188=('1C TSpersonnel'!$A178&amp;" "&amp;'1C TSpersonnel'!$B178),'1C TSpersonnel'!AI178)</f>
        <v>0</v>
      </c>
      <c r="AD188" s="646">
        <f>IF($C188=('1C TSpersonnel'!$A178&amp;" "&amp;'1C TSpersonnel'!$B178),'1C TSpersonnel'!AJ178)</f>
        <v>0</v>
      </c>
      <c r="AE188" s="646">
        <f>IF($C188=('1C TSpersonnel'!$A178&amp;" "&amp;'1C TSpersonnel'!$B178),'1C TSpersonnel'!AK178)</f>
        <v>0</v>
      </c>
      <c r="AF188" s="646">
        <f>IF($C188=('1C TSpersonnel'!$A178&amp;" "&amp;'1C TSpersonnel'!$B178),'1C TSpersonnel'!AL178)</f>
        <v>0</v>
      </c>
      <c r="AG188" s="646">
        <f>IF($C188=('1C TSpersonnel'!$A178&amp;" "&amp;'1C TSpersonnel'!$B178),'1C TSpersonnel'!AM178)</f>
        <v>0</v>
      </c>
      <c r="AH188" s="646">
        <f>IF($C188=('1C TSpersonnel'!$A178&amp;" "&amp;'1C TSpersonnel'!$B178),'1C TSpersonnel'!AN178)</f>
        <v>0</v>
      </c>
      <c r="AI188" s="646">
        <f>IF($C188=('1C TSpersonnel'!$A178&amp;" "&amp;'1C TSpersonnel'!$B178),'1C TSpersonnel'!AO178)</f>
        <v>0</v>
      </c>
      <c r="AJ188" s="646">
        <f>IF($C188=('1C TSpersonnel'!$A178&amp;" "&amp;'1C TSpersonnel'!$B178),'1C TSpersonnel'!AP178)</f>
        <v>0</v>
      </c>
      <c r="AK188" s="646">
        <f t="shared" si="50"/>
        <v>0</v>
      </c>
      <c r="AL188" s="646">
        <f t="shared" si="40"/>
        <v>0</v>
      </c>
      <c r="AM188" s="156">
        <f t="shared" si="47"/>
        <v>0</v>
      </c>
      <c r="AN188" s="251">
        <f t="shared" si="48"/>
        <v>0</v>
      </c>
      <c r="AO188" s="154">
        <f t="shared" si="57"/>
        <v>0</v>
      </c>
      <c r="AP188" s="52">
        <f t="shared" si="58"/>
        <v>0</v>
      </c>
      <c r="AQ188" s="260">
        <f t="shared" si="41"/>
        <v>0</v>
      </c>
      <c r="AR188" s="257"/>
      <c r="AS188" s="80"/>
      <c r="AT188" s="27"/>
      <c r="AU188" s="267"/>
      <c r="AV188" s="484"/>
      <c r="AW188" s="484"/>
      <c r="AX188" s="484"/>
      <c r="AY188" s="484"/>
      <c r="AZ188" s="484"/>
    </row>
    <row r="189" spans="1:55" ht="12.75" hidden="1" customHeight="1">
      <c r="A189" s="159"/>
      <c r="B189" s="168"/>
      <c r="C189" s="22" t="str">
        <f>'1C TSpersonnel'!A181&amp;" "&amp;'1C TSpersonnel'!B181</f>
        <v xml:space="preserve"> </v>
      </c>
      <c r="D189" s="304" t="str">
        <f>IF(E189=0,"",DATEDIF('1C TSpersonnel'!D181,E189,"y"))</f>
        <v/>
      </c>
      <c r="E189" s="71">
        <f>IF(C189&lt;&gt;"",'1C TSpersonnel'!F181,"")</f>
        <v>0</v>
      </c>
      <c r="F189" s="165"/>
      <c r="G189" s="166"/>
      <c r="H189" s="870"/>
      <c r="I189" s="871"/>
      <c r="J189" s="872"/>
      <c r="K189" s="287" t="str">
        <f t="shared" si="49"/>
        <v/>
      </c>
      <c r="L189" s="643">
        <f>IF(AND($K$2="Pôle",C189=('1C TSpersonnel'!A179&amp;" "&amp;'1C TSpersonnel'!B179)),'1C TSpersonnel'!$G179+'1C TSpersonnel'!$H179+'1C TSpersonnel'!$I179+'1C TSpersonnel'!$J179+'1C TSpersonnel'!$N179,'1C TSpersonnel'!$G179+'1C TSpersonnel'!$H179+'1C TSpersonnel'!$I179+'1C TSpersonnel'!$J179+'1C TSpersonnel'!$K179+'1C TSpersonnel'!$L179+'1C TSpersonnel'!$M179+'1C TSpersonnel'!$N179+'1C TSpersonnel'!$O179+'1C TSpersonnel'!$P179+'1C TSpersonnel'!$Q179+'1C TSpersonnel'!$R179)</f>
        <v>0</v>
      </c>
      <c r="M189" s="643">
        <f>IF(AND($K$2="Pôle",C189=('1C TSpersonnel'!A179&amp;" "&amp;'1C TSpersonnel'!B179)),'1C TSpersonnel'!$K179+'1C TSpersonnel'!$L179+'1C TSpersonnel'!$M179,0)</f>
        <v>0</v>
      </c>
      <c r="N189" s="644">
        <f t="shared" si="59"/>
        <v>0</v>
      </c>
      <c r="O189" s="645">
        <f>IF($C189=('1C TSpersonnel'!$A179&amp;" "&amp;'1C TSpersonnel'!$B179),'1C TSpersonnel'!U179)</f>
        <v>0</v>
      </c>
      <c r="P189" s="646">
        <f>IF($C189=('1C TSpersonnel'!$A179&amp;" "&amp;'1C TSpersonnel'!$B179),'1C TSpersonnel'!V179)</f>
        <v>0</v>
      </c>
      <c r="Q189" s="646">
        <f>IF($C189=('1C TSpersonnel'!$A179&amp;" "&amp;'1C TSpersonnel'!$B179),'1C TSpersonnel'!W179)</f>
        <v>0</v>
      </c>
      <c r="R189" s="646">
        <f>IF($C189=('1C TSpersonnel'!$A179&amp;" "&amp;'1C TSpersonnel'!$B179),'1C TSpersonnel'!X179)</f>
        <v>0</v>
      </c>
      <c r="S189" s="646">
        <f>IF($C189=('1C TSpersonnel'!$A179&amp;" "&amp;'1C TSpersonnel'!$B179),'1C TSpersonnel'!Y179)</f>
        <v>0</v>
      </c>
      <c r="T189" s="646">
        <f>IF($C189=('1C TSpersonnel'!$A179&amp;" "&amp;'1C TSpersonnel'!$B179),'1C TSpersonnel'!Z179)</f>
        <v>0</v>
      </c>
      <c r="U189" s="646">
        <f>IF($C189=('1C TSpersonnel'!$A179&amp;" "&amp;'1C TSpersonnel'!$B179),'1C TSpersonnel'!AA179)</f>
        <v>0</v>
      </c>
      <c r="V189" s="646">
        <f>IF($C189=('1C TSpersonnel'!$A179&amp;" "&amp;'1C TSpersonnel'!$B179),'1C TSpersonnel'!AB179)</f>
        <v>0</v>
      </c>
      <c r="W189" s="646">
        <f>IF($C189=('1C TSpersonnel'!$A179&amp;" "&amp;'1C TSpersonnel'!$B179),'1C TSpersonnel'!AC179)</f>
        <v>0</v>
      </c>
      <c r="X189" s="646">
        <f>IF($C189=('1C TSpersonnel'!$A179&amp;" "&amp;'1C TSpersonnel'!$B179),'1C TSpersonnel'!AD179)</f>
        <v>0</v>
      </c>
      <c r="Y189" s="646">
        <f>IF($C189=('1C TSpersonnel'!$A179&amp;" "&amp;'1C TSpersonnel'!$B179),'1C TSpersonnel'!AE179)</f>
        <v>0</v>
      </c>
      <c r="Z189" s="646">
        <f>IF($C189=('1C TSpersonnel'!$A179&amp;" "&amp;'1C TSpersonnel'!$B179),'1C TSpersonnel'!AF179)</f>
        <v>0</v>
      </c>
      <c r="AA189" s="646">
        <f>IF($C189=('1C TSpersonnel'!$A179&amp;" "&amp;'1C TSpersonnel'!$B179),'1C TSpersonnel'!AG179)</f>
        <v>0</v>
      </c>
      <c r="AB189" s="646">
        <f>IF($C189=('1C TSpersonnel'!$A179&amp;" "&amp;'1C TSpersonnel'!$B179),'1C TSpersonnel'!AH179)</f>
        <v>0</v>
      </c>
      <c r="AC189" s="646">
        <f>IF($C189=('1C TSpersonnel'!$A179&amp;" "&amp;'1C TSpersonnel'!$B179),'1C TSpersonnel'!AI179)</f>
        <v>0</v>
      </c>
      <c r="AD189" s="646">
        <f>IF($C189=('1C TSpersonnel'!$A179&amp;" "&amp;'1C TSpersonnel'!$B179),'1C TSpersonnel'!AJ179)</f>
        <v>0</v>
      </c>
      <c r="AE189" s="646">
        <f>IF($C189=('1C TSpersonnel'!$A179&amp;" "&amp;'1C TSpersonnel'!$B179),'1C TSpersonnel'!AK179)</f>
        <v>0</v>
      </c>
      <c r="AF189" s="646">
        <f>IF($C189=('1C TSpersonnel'!$A179&amp;" "&amp;'1C TSpersonnel'!$B179),'1C TSpersonnel'!AL179)</f>
        <v>0</v>
      </c>
      <c r="AG189" s="646">
        <f>IF($C189=('1C TSpersonnel'!$A179&amp;" "&amp;'1C TSpersonnel'!$B179),'1C TSpersonnel'!AM179)</f>
        <v>0</v>
      </c>
      <c r="AH189" s="646">
        <f>IF($C189=('1C TSpersonnel'!$A179&amp;" "&amp;'1C TSpersonnel'!$B179),'1C TSpersonnel'!AN179)</f>
        <v>0</v>
      </c>
      <c r="AI189" s="646">
        <f>IF($C189=('1C TSpersonnel'!$A179&amp;" "&amp;'1C TSpersonnel'!$B179),'1C TSpersonnel'!AO179)</f>
        <v>0</v>
      </c>
      <c r="AJ189" s="646">
        <f>IF($C189=('1C TSpersonnel'!$A179&amp;" "&amp;'1C TSpersonnel'!$B179),'1C TSpersonnel'!AP179)</f>
        <v>0</v>
      </c>
      <c r="AK189" s="646">
        <f t="shared" si="50"/>
        <v>0</v>
      </c>
      <c r="AL189" s="646">
        <f t="shared" si="40"/>
        <v>0</v>
      </c>
      <c r="AM189" s="156">
        <f t="shared" si="47"/>
        <v>0</v>
      </c>
      <c r="AN189" s="251">
        <f t="shared" si="48"/>
        <v>0</v>
      </c>
      <c r="AO189" s="154">
        <f t="shared" si="57"/>
        <v>0</v>
      </c>
      <c r="AP189" s="254">
        <f>IF(L189=0,0,AM189-AR189)</f>
        <v>0</v>
      </c>
      <c r="AQ189" s="261">
        <f t="shared" si="41"/>
        <v>0</v>
      </c>
      <c r="AR189" s="258"/>
      <c r="AS189" s="141"/>
      <c r="AT189" s="142"/>
      <c r="AU189" s="266"/>
      <c r="AV189" s="484"/>
      <c r="AW189" s="484"/>
      <c r="AX189" s="484"/>
      <c r="AY189" s="484"/>
      <c r="AZ189" s="484"/>
    </row>
    <row r="190" spans="1:55" hidden="1">
      <c r="A190" s="159"/>
      <c r="B190" s="168"/>
      <c r="C190" s="22" t="str">
        <f>'1C TSpersonnel'!A182&amp;" "&amp;'1C TSpersonnel'!B182</f>
        <v xml:space="preserve"> </v>
      </c>
      <c r="D190" s="304" t="str">
        <f>IF(E190=0,"",DATEDIF('1C TSpersonnel'!D182,E190,"y"))</f>
        <v/>
      </c>
      <c r="E190" s="71">
        <f>IF(C190&lt;&gt;"",'1C TSpersonnel'!F182,"")</f>
        <v>0</v>
      </c>
      <c r="F190" s="161"/>
      <c r="G190" s="162"/>
      <c r="H190" s="867"/>
      <c r="I190" s="868"/>
      <c r="J190" s="869"/>
      <c r="K190" s="287" t="str">
        <f t="shared" si="49"/>
        <v/>
      </c>
      <c r="L190" s="643">
        <f>IF(AND($K$2="Pôle",C190=('1C TSpersonnel'!A180&amp;" "&amp;'1C TSpersonnel'!B180)),'1C TSpersonnel'!$G180+'1C TSpersonnel'!$H180+'1C TSpersonnel'!$I180+'1C TSpersonnel'!$J180+'1C TSpersonnel'!$N180,'1C TSpersonnel'!$G180+'1C TSpersonnel'!$H180+'1C TSpersonnel'!$I180+'1C TSpersonnel'!$J180+'1C TSpersonnel'!$K180+'1C TSpersonnel'!$L180+'1C TSpersonnel'!$M180+'1C TSpersonnel'!$N180+'1C TSpersonnel'!$O180+'1C TSpersonnel'!$P180+'1C TSpersonnel'!$Q180+'1C TSpersonnel'!$R180)</f>
        <v>0</v>
      </c>
      <c r="M190" s="643">
        <f>IF(AND($K$2="Pôle",C190=('1C TSpersonnel'!A180&amp;" "&amp;'1C TSpersonnel'!B180)),'1C TSpersonnel'!$K180+'1C TSpersonnel'!$L180+'1C TSpersonnel'!$M180,0)</f>
        <v>0</v>
      </c>
      <c r="N190" s="644">
        <f t="shared" si="59"/>
        <v>0</v>
      </c>
      <c r="O190" s="645">
        <f>IF($C190=('1C TSpersonnel'!$A180&amp;" "&amp;'1C TSpersonnel'!$B180),'1C TSpersonnel'!U180)</f>
        <v>0</v>
      </c>
      <c r="P190" s="646">
        <f>IF($C190=('1C TSpersonnel'!$A180&amp;" "&amp;'1C TSpersonnel'!$B180),'1C TSpersonnel'!V180)</f>
        <v>0</v>
      </c>
      <c r="Q190" s="646">
        <f>IF($C190=('1C TSpersonnel'!$A180&amp;" "&amp;'1C TSpersonnel'!$B180),'1C TSpersonnel'!W180)</f>
        <v>0</v>
      </c>
      <c r="R190" s="646">
        <f>IF($C190=('1C TSpersonnel'!$A180&amp;" "&amp;'1C TSpersonnel'!$B180),'1C TSpersonnel'!X180)</f>
        <v>0</v>
      </c>
      <c r="S190" s="646">
        <f>IF($C190=('1C TSpersonnel'!$A180&amp;" "&amp;'1C TSpersonnel'!$B180),'1C TSpersonnel'!Y180)</f>
        <v>0</v>
      </c>
      <c r="T190" s="646">
        <f>IF($C190=('1C TSpersonnel'!$A180&amp;" "&amp;'1C TSpersonnel'!$B180),'1C TSpersonnel'!Z180)</f>
        <v>0</v>
      </c>
      <c r="U190" s="646">
        <f>IF($C190=('1C TSpersonnel'!$A180&amp;" "&amp;'1C TSpersonnel'!$B180),'1C TSpersonnel'!AA180)</f>
        <v>0</v>
      </c>
      <c r="V190" s="646">
        <f>IF($C190=('1C TSpersonnel'!$A180&amp;" "&amp;'1C TSpersonnel'!$B180),'1C TSpersonnel'!AB180)</f>
        <v>0</v>
      </c>
      <c r="W190" s="646">
        <f>IF($C190=('1C TSpersonnel'!$A180&amp;" "&amp;'1C TSpersonnel'!$B180),'1C TSpersonnel'!AC180)</f>
        <v>0</v>
      </c>
      <c r="X190" s="646">
        <f>IF($C190=('1C TSpersonnel'!$A180&amp;" "&amp;'1C TSpersonnel'!$B180),'1C TSpersonnel'!AD180)</f>
        <v>0</v>
      </c>
      <c r="Y190" s="646">
        <f>IF($C190=('1C TSpersonnel'!$A180&amp;" "&amp;'1C TSpersonnel'!$B180),'1C TSpersonnel'!AE180)</f>
        <v>0</v>
      </c>
      <c r="Z190" s="646">
        <f>IF($C190=('1C TSpersonnel'!$A180&amp;" "&amp;'1C TSpersonnel'!$B180),'1C TSpersonnel'!AF180)</f>
        <v>0</v>
      </c>
      <c r="AA190" s="646">
        <f>IF($C190=('1C TSpersonnel'!$A180&amp;" "&amp;'1C TSpersonnel'!$B180),'1C TSpersonnel'!AG180)</f>
        <v>0</v>
      </c>
      <c r="AB190" s="646">
        <f>IF($C190=('1C TSpersonnel'!$A180&amp;" "&amp;'1C TSpersonnel'!$B180),'1C TSpersonnel'!AH180)</f>
        <v>0</v>
      </c>
      <c r="AC190" s="646">
        <f>IF($C190=('1C TSpersonnel'!$A180&amp;" "&amp;'1C TSpersonnel'!$B180),'1C TSpersonnel'!AI180)</f>
        <v>0</v>
      </c>
      <c r="AD190" s="646">
        <f>IF($C190=('1C TSpersonnel'!$A180&amp;" "&amp;'1C TSpersonnel'!$B180),'1C TSpersonnel'!AJ180)</f>
        <v>0</v>
      </c>
      <c r="AE190" s="646">
        <f>IF($C190=('1C TSpersonnel'!$A180&amp;" "&amp;'1C TSpersonnel'!$B180),'1C TSpersonnel'!AK180)</f>
        <v>0</v>
      </c>
      <c r="AF190" s="646">
        <f>IF($C190=('1C TSpersonnel'!$A180&amp;" "&amp;'1C TSpersonnel'!$B180),'1C TSpersonnel'!AL180)</f>
        <v>0</v>
      </c>
      <c r="AG190" s="646">
        <f>IF($C190=('1C TSpersonnel'!$A180&amp;" "&amp;'1C TSpersonnel'!$B180),'1C TSpersonnel'!AM180)</f>
        <v>0</v>
      </c>
      <c r="AH190" s="646">
        <f>IF($C190=('1C TSpersonnel'!$A180&amp;" "&amp;'1C TSpersonnel'!$B180),'1C TSpersonnel'!AN180)</f>
        <v>0</v>
      </c>
      <c r="AI190" s="646">
        <f>IF($C190=('1C TSpersonnel'!$A180&amp;" "&amp;'1C TSpersonnel'!$B180),'1C TSpersonnel'!AO180)</f>
        <v>0</v>
      </c>
      <c r="AJ190" s="646">
        <f>IF($C190=('1C TSpersonnel'!$A180&amp;" "&amp;'1C TSpersonnel'!$B180),'1C TSpersonnel'!AP180)</f>
        <v>0</v>
      </c>
      <c r="AK190" s="646">
        <f t="shared" si="50"/>
        <v>0</v>
      </c>
      <c r="AL190" s="646">
        <f t="shared" si="40"/>
        <v>0</v>
      </c>
      <c r="AM190" s="156">
        <f t="shared" si="47"/>
        <v>0</v>
      </c>
      <c r="AN190" s="251">
        <f t="shared" si="48"/>
        <v>0</v>
      </c>
      <c r="AO190" s="154">
        <f t="shared" si="57"/>
        <v>0</v>
      </c>
      <c r="AP190" s="254">
        <f t="shared" ref="AP190:AP199" si="60">IF(L190=0,0,AM190-AR190)</f>
        <v>0</v>
      </c>
      <c r="AQ190" s="260">
        <f t="shared" si="41"/>
        <v>0</v>
      </c>
      <c r="AR190" s="257"/>
      <c r="AS190" s="80"/>
      <c r="AT190" s="27"/>
      <c r="AU190" s="267"/>
      <c r="AV190" s="484"/>
      <c r="AW190" s="484"/>
      <c r="AX190" s="484"/>
      <c r="AY190" s="484"/>
      <c r="AZ190" s="484"/>
    </row>
    <row r="191" spans="1:55" hidden="1">
      <c r="A191" s="159"/>
      <c r="B191" s="168"/>
      <c r="C191" s="22" t="str">
        <f>'1C TSpersonnel'!A183&amp;" "&amp;'1C TSpersonnel'!B183</f>
        <v xml:space="preserve"> </v>
      </c>
      <c r="D191" s="304" t="str">
        <f>IF(E191=0,"",DATEDIF('1C TSpersonnel'!D183,E191,"y"))</f>
        <v/>
      </c>
      <c r="E191" s="71">
        <f>IF(C191&lt;&gt;"",'1C TSpersonnel'!F183,"")</f>
        <v>0</v>
      </c>
      <c r="F191" s="161"/>
      <c r="G191" s="162"/>
      <c r="H191" s="867"/>
      <c r="I191" s="868"/>
      <c r="J191" s="869"/>
      <c r="K191" s="287" t="str">
        <f t="shared" si="49"/>
        <v/>
      </c>
      <c r="L191" s="643">
        <f>IF(AND($K$2="Pôle",C191=('1C TSpersonnel'!A181&amp;" "&amp;'1C TSpersonnel'!B181)),'1C TSpersonnel'!$G181+'1C TSpersonnel'!$H181+'1C TSpersonnel'!$I181+'1C TSpersonnel'!$J181+'1C TSpersonnel'!$N181,'1C TSpersonnel'!$G181+'1C TSpersonnel'!$H181+'1C TSpersonnel'!$I181+'1C TSpersonnel'!$J181+'1C TSpersonnel'!$K181+'1C TSpersonnel'!$L181+'1C TSpersonnel'!$M181+'1C TSpersonnel'!$N181+'1C TSpersonnel'!$O181+'1C TSpersonnel'!$P181+'1C TSpersonnel'!$Q181+'1C TSpersonnel'!$R181)</f>
        <v>0</v>
      </c>
      <c r="M191" s="643">
        <f>IF(AND($K$2="Pôle",C191=('1C TSpersonnel'!A181&amp;" "&amp;'1C TSpersonnel'!B181)),'1C TSpersonnel'!$K181+'1C TSpersonnel'!$L181+'1C TSpersonnel'!$M181,0)</f>
        <v>0</v>
      </c>
      <c r="N191" s="644">
        <f t="shared" si="59"/>
        <v>0</v>
      </c>
      <c r="O191" s="645">
        <f>IF($C191=('1C TSpersonnel'!$A181&amp;" "&amp;'1C TSpersonnel'!$B181),'1C TSpersonnel'!U181)</f>
        <v>0</v>
      </c>
      <c r="P191" s="646">
        <f>IF($C191=('1C TSpersonnel'!$A181&amp;" "&amp;'1C TSpersonnel'!$B181),'1C TSpersonnel'!V181)</f>
        <v>0</v>
      </c>
      <c r="Q191" s="646">
        <f>IF($C191=('1C TSpersonnel'!$A181&amp;" "&amp;'1C TSpersonnel'!$B181),'1C TSpersonnel'!W181)</f>
        <v>0</v>
      </c>
      <c r="R191" s="646">
        <f>IF($C191=('1C TSpersonnel'!$A181&amp;" "&amp;'1C TSpersonnel'!$B181),'1C TSpersonnel'!X181)</f>
        <v>0</v>
      </c>
      <c r="S191" s="646">
        <f>IF($C191=('1C TSpersonnel'!$A181&amp;" "&amp;'1C TSpersonnel'!$B181),'1C TSpersonnel'!Y181)</f>
        <v>0</v>
      </c>
      <c r="T191" s="646">
        <f>IF($C191=('1C TSpersonnel'!$A181&amp;" "&amp;'1C TSpersonnel'!$B181),'1C TSpersonnel'!Z181)</f>
        <v>0</v>
      </c>
      <c r="U191" s="646">
        <f>IF($C191=('1C TSpersonnel'!$A181&amp;" "&amp;'1C TSpersonnel'!$B181),'1C TSpersonnel'!AA181)</f>
        <v>0</v>
      </c>
      <c r="V191" s="646">
        <f>IF($C191=('1C TSpersonnel'!$A181&amp;" "&amp;'1C TSpersonnel'!$B181),'1C TSpersonnel'!AB181)</f>
        <v>0</v>
      </c>
      <c r="W191" s="646">
        <f>IF($C191=('1C TSpersonnel'!$A181&amp;" "&amp;'1C TSpersonnel'!$B181),'1C TSpersonnel'!AC181)</f>
        <v>0</v>
      </c>
      <c r="X191" s="646">
        <f>IF($C191=('1C TSpersonnel'!$A181&amp;" "&amp;'1C TSpersonnel'!$B181),'1C TSpersonnel'!AD181)</f>
        <v>0</v>
      </c>
      <c r="Y191" s="646">
        <f>IF($C191=('1C TSpersonnel'!$A181&amp;" "&amp;'1C TSpersonnel'!$B181),'1C TSpersonnel'!AE181)</f>
        <v>0</v>
      </c>
      <c r="Z191" s="646">
        <f>IF($C191=('1C TSpersonnel'!$A181&amp;" "&amp;'1C TSpersonnel'!$B181),'1C TSpersonnel'!AF181)</f>
        <v>0</v>
      </c>
      <c r="AA191" s="646">
        <f>IF($C191=('1C TSpersonnel'!$A181&amp;" "&amp;'1C TSpersonnel'!$B181),'1C TSpersonnel'!AG181)</f>
        <v>0</v>
      </c>
      <c r="AB191" s="646">
        <f>IF($C191=('1C TSpersonnel'!$A181&amp;" "&amp;'1C TSpersonnel'!$B181),'1C TSpersonnel'!AH181)</f>
        <v>0</v>
      </c>
      <c r="AC191" s="646">
        <f>IF($C191=('1C TSpersonnel'!$A181&amp;" "&amp;'1C TSpersonnel'!$B181),'1C TSpersonnel'!AI181)</f>
        <v>0</v>
      </c>
      <c r="AD191" s="646">
        <f>IF($C191=('1C TSpersonnel'!$A181&amp;" "&amp;'1C TSpersonnel'!$B181),'1C TSpersonnel'!AJ181)</f>
        <v>0</v>
      </c>
      <c r="AE191" s="646">
        <f>IF($C191=('1C TSpersonnel'!$A181&amp;" "&amp;'1C TSpersonnel'!$B181),'1C TSpersonnel'!AK181)</f>
        <v>0</v>
      </c>
      <c r="AF191" s="646">
        <f>IF($C191=('1C TSpersonnel'!$A181&amp;" "&amp;'1C TSpersonnel'!$B181),'1C TSpersonnel'!AL181)</f>
        <v>0</v>
      </c>
      <c r="AG191" s="646">
        <f>IF($C191=('1C TSpersonnel'!$A181&amp;" "&amp;'1C TSpersonnel'!$B181),'1C TSpersonnel'!AM181)</f>
        <v>0</v>
      </c>
      <c r="AH191" s="646">
        <f>IF($C191=('1C TSpersonnel'!$A181&amp;" "&amp;'1C TSpersonnel'!$B181),'1C TSpersonnel'!AN181)</f>
        <v>0</v>
      </c>
      <c r="AI191" s="646">
        <f>IF($C191=('1C TSpersonnel'!$A181&amp;" "&amp;'1C TSpersonnel'!$B181),'1C TSpersonnel'!AO181)</f>
        <v>0</v>
      </c>
      <c r="AJ191" s="646">
        <f>IF($C191=('1C TSpersonnel'!$A181&amp;" "&amp;'1C TSpersonnel'!$B181),'1C TSpersonnel'!AP181)</f>
        <v>0</v>
      </c>
      <c r="AK191" s="646">
        <f t="shared" si="50"/>
        <v>0</v>
      </c>
      <c r="AL191" s="646">
        <f t="shared" si="40"/>
        <v>0</v>
      </c>
      <c r="AM191" s="156">
        <f t="shared" si="47"/>
        <v>0</v>
      </c>
      <c r="AN191" s="251">
        <f t="shared" si="48"/>
        <v>0</v>
      </c>
      <c r="AO191" s="154">
        <f t="shared" si="57"/>
        <v>0</v>
      </c>
      <c r="AP191" s="254">
        <f t="shared" si="60"/>
        <v>0</v>
      </c>
      <c r="AQ191" s="260">
        <f t="shared" si="41"/>
        <v>0</v>
      </c>
      <c r="AR191" s="257"/>
      <c r="AS191" s="80"/>
      <c r="AT191" s="27"/>
      <c r="AU191" s="267"/>
      <c r="AV191" s="484"/>
      <c r="AW191" s="484"/>
      <c r="AX191" s="484"/>
      <c r="AY191" s="484"/>
      <c r="AZ191" s="484"/>
    </row>
    <row r="192" spans="1:55" hidden="1">
      <c r="A192" s="159"/>
      <c r="B192" s="168"/>
      <c r="C192" s="22" t="str">
        <f>'1C TSpersonnel'!A184&amp;" "&amp;'1C TSpersonnel'!B184</f>
        <v xml:space="preserve"> </v>
      </c>
      <c r="D192" s="304" t="str">
        <f>IF(E192=0,"",DATEDIF('1C TSpersonnel'!D184,E192,"y"))</f>
        <v/>
      </c>
      <c r="E192" s="71">
        <f>IF(C192&lt;&gt;"",'1C TSpersonnel'!F184,"")</f>
        <v>0</v>
      </c>
      <c r="F192" s="161"/>
      <c r="G192" s="162"/>
      <c r="H192" s="867"/>
      <c r="I192" s="868"/>
      <c r="J192" s="869"/>
      <c r="K192" s="287" t="str">
        <f t="shared" si="49"/>
        <v/>
      </c>
      <c r="L192" s="643">
        <f>IF(AND($K$2="Pôle",C192=('1C TSpersonnel'!A182&amp;" "&amp;'1C TSpersonnel'!B182)),'1C TSpersonnel'!$G182+'1C TSpersonnel'!$H182+'1C TSpersonnel'!$I182+'1C TSpersonnel'!$J182+'1C TSpersonnel'!$N182,'1C TSpersonnel'!$G182+'1C TSpersonnel'!$H182+'1C TSpersonnel'!$I182+'1C TSpersonnel'!$J182+'1C TSpersonnel'!$K182+'1C TSpersonnel'!$L182+'1C TSpersonnel'!$M182+'1C TSpersonnel'!$N182+'1C TSpersonnel'!$O182+'1C TSpersonnel'!$P182+'1C TSpersonnel'!$Q182+'1C TSpersonnel'!$R182)</f>
        <v>0</v>
      </c>
      <c r="M192" s="643">
        <f>IF(AND($K$2="Pôle",C192=('1C TSpersonnel'!A182&amp;" "&amp;'1C TSpersonnel'!B182)),'1C TSpersonnel'!$K182+'1C TSpersonnel'!$L182+'1C TSpersonnel'!$M182,0)</f>
        <v>0</v>
      </c>
      <c r="N192" s="644">
        <f t="shared" si="59"/>
        <v>0</v>
      </c>
      <c r="O192" s="645">
        <f>IF($C192=('1C TSpersonnel'!$A182&amp;" "&amp;'1C TSpersonnel'!$B182),'1C TSpersonnel'!U182)</f>
        <v>0</v>
      </c>
      <c r="P192" s="646">
        <f>IF($C192=('1C TSpersonnel'!$A182&amp;" "&amp;'1C TSpersonnel'!$B182),'1C TSpersonnel'!V182)</f>
        <v>0</v>
      </c>
      <c r="Q192" s="646">
        <f>IF($C192=('1C TSpersonnel'!$A182&amp;" "&amp;'1C TSpersonnel'!$B182),'1C TSpersonnel'!W182)</f>
        <v>0</v>
      </c>
      <c r="R192" s="646">
        <f>IF($C192=('1C TSpersonnel'!$A182&amp;" "&amp;'1C TSpersonnel'!$B182),'1C TSpersonnel'!X182)</f>
        <v>0</v>
      </c>
      <c r="S192" s="646">
        <f>IF($C192=('1C TSpersonnel'!$A182&amp;" "&amp;'1C TSpersonnel'!$B182),'1C TSpersonnel'!Y182)</f>
        <v>0</v>
      </c>
      <c r="T192" s="646">
        <f>IF($C192=('1C TSpersonnel'!$A182&amp;" "&amp;'1C TSpersonnel'!$B182),'1C TSpersonnel'!Z182)</f>
        <v>0</v>
      </c>
      <c r="U192" s="646">
        <f>IF($C192=('1C TSpersonnel'!$A182&amp;" "&amp;'1C TSpersonnel'!$B182),'1C TSpersonnel'!AA182)</f>
        <v>0</v>
      </c>
      <c r="V192" s="646">
        <f>IF($C192=('1C TSpersonnel'!$A182&amp;" "&amp;'1C TSpersonnel'!$B182),'1C TSpersonnel'!AB182)</f>
        <v>0</v>
      </c>
      <c r="W192" s="646">
        <f>IF($C192=('1C TSpersonnel'!$A182&amp;" "&amp;'1C TSpersonnel'!$B182),'1C TSpersonnel'!AC182)</f>
        <v>0</v>
      </c>
      <c r="X192" s="646">
        <f>IF($C192=('1C TSpersonnel'!$A182&amp;" "&amp;'1C TSpersonnel'!$B182),'1C TSpersonnel'!AD182)</f>
        <v>0</v>
      </c>
      <c r="Y192" s="646">
        <f>IF($C192=('1C TSpersonnel'!$A182&amp;" "&amp;'1C TSpersonnel'!$B182),'1C TSpersonnel'!AE182)</f>
        <v>0</v>
      </c>
      <c r="Z192" s="646">
        <f>IF($C192=('1C TSpersonnel'!$A182&amp;" "&amp;'1C TSpersonnel'!$B182),'1C TSpersonnel'!AF182)</f>
        <v>0</v>
      </c>
      <c r="AA192" s="646">
        <f>IF($C192=('1C TSpersonnel'!$A182&amp;" "&amp;'1C TSpersonnel'!$B182),'1C TSpersonnel'!AG182)</f>
        <v>0</v>
      </c>
      <c r="AB192" s="646">
        <f>IF($C192=('1C TSpersonnel'!$A182&amp;" "&amp;'1C TSpersonnel'!$B182),'1C TSpersonnel'!AH182)</f>
        <v>0</v>
      </c>
      <c r="AC192" s="646">
        <f>IF($C192=('1C TSpersonnel'!$A182&amp;" "&amp;'1C TSpersonnel'!$B182),'1C TSpersonnel'!AI182)</f>
        <v>0</v>
      </c>
      <c r="AD192" s="646">
        <f>IF($C192=('1C TSpersonnel'!$A182&amp;" "&amp;'1C TSpersonnel'!$B182),'1C TSpersonnel'!AJ182)</f>
        <v>0</v>
      </c>
      <c r="AE192" s="646">
        <f>IF($C192=('1C TSpersonnel'!$A182&amp;" "&amp;'1C TSpersonnel'!$B182),'1C TSpersonnel'!AK182)</f>
        <v>0</v>
      </c>
      <c r="AF192" s="646">
        <f>IF($C192=('1C TSpersonnel'!$A182&amp;" "&amp;'1C TSpersonnel'!$B182),'1C TSpersonnel'!AL182)</f>
        <v>0</v>
      </c>
      <c r="AG192" s="646">
        <f>IF($C192=('1C TSpersonnel'!$A182&amp;" "&amp;'1C TSpersonnel'!$B182),'1C TSpersonnel'!AM182)</f>
        <v>0</v>
      </c>
      <c r="AH192" s="646">
        <f>IF($C192=('1C TSpersonnel'!$A182&amp;" "&amp;'1C TSpersonnel'!$B182),'1C TSpersonnel'!AN182)</f>
        <v>0</v>
      </c>
      <c r="AI192" s="646">
        <f>IF($C192=('1C TSpersonnel'!$A182&amp;" "&amp;'1C TSpersonnel'!$B182),'1C TSpersonnel'!AO182)</f>
        <v>0</v>
      </c>
      <c r="AJ192" s="646">
        <f>IF($C192=('1C TSpersonnel'!$A182&amp;" "&amp;'1C TSpersonnel'!$B182),'1C TSpersonnel'!AP182)</f>
        <v>0</v>
      </c>
      <c r="AK192" s="646">
        <f t="shared" si="50"/>
        <v>0</v>
      </c>
      <c r="AL192" s="646">
        <f t="shared" si="40"/>
        <v>0</v>
      </c>
      <c r="AM192" s="156">
        <f t="shared" si="47"/>
        <v>0</v>
      </c>
      <c r="AN192" s="251">
        <f t="shared" si="48"/>
        <v>0</v>
      </c>
      <c r="AO192" s="154">
        <f t="shared" si="57"/>
        <v>0</v>
      </c>
      <c r="AP192" s="254">
        <f t="shared" si="60"/>
        <v>0</v>
      </c>
      <c r="AQ192" s="260">
        <f t="shared" si="41"/>
        <v>0</v>
      </c>
      <c r="AR192" s="257"/>
      <c r="AS192" s="80"/>
      <c r="AT192" s="27"/>
      <c r="AU192" s="267"/>
      <c r="AV192" s="484"/>
      <c r="AW192" s="484"/>
      <c r="AX192" s="484"/>
      <c r="AY192" s="484"/>
      <c r="AZ192" s="484"/>
    </row>
    <row r="193" spans="1:55" hidden="1">
      <c r="A193" s="159"/>
      <c r="B193" s="168"/>
      <c r="C193" s="22" t="str">
        <f>'1C TSpersonnel'!A185&amp;" "&amp;'1C TSpersonnel'!B185</f>
        <v xml:space="preserve"> </v>
      </c>
      <c r="D193" s="304" t="str">
        <f>IF(E193=0,"",DATEDIF('1C TSpersonnel'!D185,E193,"y"))</f>
        <v/>
      </c>
      <c r="E193" s="71">
        <f>IF(C193&lt;&gt;"",'1C TSpersonnel'!F185,"")</f>
        <v>0</v>
      </c>
      <c r="F193" s="161"/>
      <c r="G193" s="162"/>
      <c r="H193" s="867"/>
      <c r="I193" s="868"/>
      <c r="J193" s="869"/>
      <c r="K193" s="287" t="str">
        <f t="shared" si="49"/>
        <v/>
      </c>
      <c r="L193" s="643">
        <f>IF(AND($K$2="Pôle",C193=('1C TSpersonnel'!A183&amp;" "&amp;'1C TSpersonnel'!B183)),'1C TSpersonnel'!$G183+'1C TSpersonnel'!$H183+'1C TSpersonnel'!$I183+'1C TSpersonnel'!$J183+'1C TSpersonnel'!$N183,'1C TSpersonnel'!$G183+'1C TSpersonnel'!$H183+'1C TSpersonnel'!$I183+'1C TSpersonnel'!$J183+'1C TSpersonnel'!$K183+'1C TSpersonnel'!$L183+'1C TSpersonnel'!$M183+'1C TSpersonnel'!$N183+'1C TSpersonnel'!$O183+'1C TSpersonnel'!$P183+'1C TSpersonnel'!$Q183+'1C TSpersonnel'!$R183)</f>
        <v>0</v>
      </c>
      <c r="M193" s="643">
        <f>IF(AND($K$2="Pôle",C193=('1C TSpersonnel'!A183&amp;" "&amp;'1C TSpersonnel'!B183)),'1C TSpersonnel'!$K183+'1C TSpersonnel'!$L183+'1C TSpersonnel'!$M183,0)</f>
        <v>0</v>
      </c>
      <c r="N193" s="644">
        <f t="shared" si="59"/>
        <v>0</v>
      </c>
      <c r="O193" s="645">
        <f>IF($C193=('1C TSpersonnel'!$A183&amp;" "&amp;'1C TSpersonnel'!$B183),'1C TSpersonnel'!U183)</f>
        <v>0</v>
      </c>
      <c r="P193" s="646">
        <f>IF($C193=('1C TSpersonnel'!$A183&amp;" "&amp;'1C TSpersonnel'!$B183),'1C TSpersonnel'!V183)</f>
        <v>0</v>
      </c>
      <c r="Q193" s="646">
        <f>IF($C193=('1C TSpersonnel'!$A183&amp;" "&amp;'1C TSpersonnel'!$B183),'1C TSpersonnel'!W183)</f>
        <v>0</v>
      </c>
      <c r="R193" s="646">
        <f>IF($C193=('1C TSpersonnel'!$A183&amp;" "&amp;'1C TSpersonnel'!$B183),'1C TSpersonnel'!X183)</f>
        <v>0</v>
      </c>
      <c r="S193" s="646">
        <f>IF($C193=('1C TSpersonnel'!$A183&amp;" "&amp;'1C TSpersonnel'!$B183),'1C TSpersonnel'!Y183)</f>
        <v>0</v>
      </c>
      <c r="T193" s="646">
        <f>IF($C193=('1C TSpersonnel'!$A183&amp;" "&amp;'1C TSpersonnel'!$B183),'1C TSpersonnel'!Z183)</f>
        <v>0</v>
      </c>
      <c r="U193" s="646">
        <f>IF($C193=('1C TSpersonnel'!$A183&amp;" "&amp;'1C TSpersonnel'!$B183),'1C TSpersonnel'!AA183)</f>
        <v>0</v>
      </c>
      <c r="V193" s="646">
        <f>IF($C193=('1C TSpersonnel'!$A183&amp;" "&amp;'1C TSpersonnel'!$B183),'1C TSpersonnel'!AB183)</f>
        <v>0</v>
      </c>
      <c r="W193" s="646">
        <f>IF($C193=('1C TSpersonnel'!$A183&amp;" "&amp;'1C TSpersonnel'!$B183),'1C TSpersonnel'!AC183)</f>
        <v>0</v>
      </c>
      <c r="X193" s="646">
        <f>IF($C193=('1C TSpersonnel'!$A183&amp;" "&amp;'1C TSpersonnel'!$B183),'1C TSpersonnel'!AD183)</f>
        <v>0</v>
      </c>
      <c r="Y193" s="646">
        <f>IF($C193=('1C TSpersonnel'!$A183&amp;" "&amp;'1C TSpersonnel'!$B183),'1C TSpersonnel'!AE183)</f>
        <v>0</v>
      </c>
      <c r="Z193" s="646">
        <f>IF($C193=('1C TSpersonnel'!$A183&amp;" "&amp;'1C TSpersonnel'!$B183),'1C TSpersonnel'!AF183)</f>
        <v>0</v>
      </c>
      <c r="AA193" s="646">
        <f>IF($C193=('1C TSpersonnel'!$A183&amp;" "&amp;'1C TSpersonnel'!$B183),'1C TSpersonnel'!AG183)</f>
        <v>0</v>
      </c>
      <c r="AB193" s="646">
        <f>IF($C193=('1C TSpersonnel'!$A183&amp;" "&amp;'1C TSpersonnel'!$B183),'1C TSpersonnel'!AH183)</f>
        <v>0</v>
      </c>
      <c r="AC193" s="646">
        <f>IF($C193=('1C TSpersonnel'!$A183&amp;" "&amp;'1C TSpersonnel'!$B183),'1C TSpersonnel'!AI183)</f>
        <v>0</v>
      </c>
      <c r="AD193" s="646">
        <f>IF($C193=('1C TSpersonnel'!$A183&amp;" "&amp;'1C TSpersonnel'!$B183),'1C TSpersonnel'!AJ183)</f>
        <v>0</v>
      </c>
      <c r="AE193" s="646">
        <f>IF($C193=('1C TSpersonnel'!$A183&amp;" "&amp;'1C TSpersonnel'!$B183),'1C TSpersonnel'!AK183)</f>
        <v>0</v>
      </c>
      <c r="AF193" s="646">
        <f>IF($C193=('1C TSpersonnel'!$A183&amp;" "&amp;'1C TSpersonnel'!$B183),'1C TSpersonnel'!AL183)</f>
        <v>0</v>
      </c>
      <c r="AG193" s="646">
        <f>IF($C193=('1C TSpersonnel'!$A183&amp;" "&amp;'1C TSpersonnel'!$B183),'1C TSpersonnel'!AM183)</f>
        <v>0</v>
      </c>
      <c r="AH193" s="646">
        <f>IF($C193=('1C TSpersonnel'!$A183&amp;" "&amp;'1C TSpersonnel'!$B183),'1C TSpersonnel'!AN183)</f>
        <v>0</v>
      </c>
      <c r="AI193" s="646">
        <f>IF($C193=('1C TSpersonnel'!$A183&amp;" "&amp;'1C TSpersonnel'!$B183),'1C TSpersonnel'!AO183)</f>
        <v>0</v>
      </c>
      <c r="AJ193" s="646">
        <f>IF($C193=('1C TSpersonnel'!$A183&amp;" "&amp;'1C TSpersonnel'!$B183),'1C TSpersonnel'!AP183)</f>
        <v>0</v>
      </c>
      <c r="AK193" s="646">
        <f t="shared" si="50"/>
        <v>0</v>
      </c>
      <c r="AL193" s="646">
        <f t="shared" si="40"/>
        <v>0</v>
      </c>
      <c r="AM193" s="156">
        <f t="shared" si="47"/>
        <v>0</v>
      </c>
      <c r="AN193" s="251">
        <f t="shared" si="48"/>
        <v>0</v>
      </c>
      <c r="AO193" s="154">
        <f t="shared" si="57"/>
        <v>0</v>
      </c>
      <c r="AP193" s="254">
        <f t="shared" si="60"/>
        <v>0</v>
      </c>
      <c r="AQ193" s="260">
        <f t="shared" si="41"/>
        <v>0</v>
      </c>
      <c r="AR193" s="257"/>
      <c r="AS193" s="80"/>
      <c r="AT193" s="27"/>
      <c r="AU193" s="267"/>
      <c r="AV193" s="484"/>
      <c r="AW193" s="484"/>
      <c r="AX193" s="484"/>
      <c r="AY193" s="484"/>
      <c r="AZ193" s="484"/>
    </row>
    <row r="194" spans="1:55" hidden="1">
      <c r="A194" s="159"/>
      <c r="B194" s="168"/>
      <c r="C194" s="22" t="str">
        <f>'1C TSpersonnel'!A186&amp;" "&amp;'1C TSpersonnel'!B186</f>
        <v xml:space="preserve"> </v>
      </c>
      <c r="D194" s="304" t="str">
        <f>IF(E194=0,"",DATEDIF('1C TSpersonnel'!D186,E194,"y"))</f>
        <v/>
      </c>
      <c r="E194" s="71">
        <f>IF(C194&lt;&gt;"",'1C TSpersonnel'!F186,"")</f>
        <v>0</v>
      </c>
      <c r="F194" s="161"/>
      <c r="G194" s="162"/>
      <c r="H194" s="867"/>
      <c r="I194" s="868"/>
      <c r="J194" s="869"/>
      <c r="K194" s="287" t="str">
        <f t="shared" si="49"/>
        <v/>
      </c>
      <c r="L194" s="643">
        <f>IF(AND($K$2="Pôle",C194=('1C TSpersonnel'!A184&amp;" "&amp;'1C TSpersonnel'!B184)),'1C TSpersonnel'!$G184+'1C TSpersonnel'!$H184+'1C TSpersonnel'!$I184+'1C TSpersonnel'!$J184+'1C TSpersonnel'!$N184,'1C TSpersonnel'!$G184+'1C TSpersonnel'!$H184+'1C TSpersonnel'!$I184+'1C TSpersonnel'!$J184+'1C TSpersonnel'!$K184+'1C TSpersonnel'!$L184+'1C TSpersonnel'!$M184+'1C TSpersonnel'!$N184+'1C TSpersonnel'!$O184+'1C TSpersonnel'!$P184+'1C TSpersonnel'!$Q184+'1C TSpersonnel'!$R184)</f>
        <v>0</v>
      </c>
      <c r="M194" s="643">
        <f>IF(AND($K$2="Pôle",C194=('1C TSpersonnel'!A184&amp;" "&amp;'1C TSpersonnel'!B184)),'1C TSpersonnel'!$K184+'1C TSpersonnel'!$L184+'1C TSpersonnel'!$M184,0)</f>
        <v>0</v>
      </c>
      <c r="N194" s="644">
        <f t="shared" si="59"/>
        <v>0</v>
      </c>
      <c r="O194" s="645">
        <f>IF($C194=('1C TSpersonnel'!$A184&amp;" "&amp;'1C TSpersonnel'!$B184),'1C TSpersonnel'!U184)</f>
        <v>0</v>
      </c>
      <c r="P194" s="646">
        <f>IF($C194=('1C TSpersonnel'!$A184&amp;" "&amp;'1C TSpersonnel'!$B184),'1C TSpersonnel'!V184)</f>
        <v>0</v>
      </c>
      <c r="Q194" s="646">
        <f>IF($C194=('1C TSpersonnel'!$A184&amp;" "&amp;'1C TSpersonnel'!$B184),'1C TSpersonnel'!W184)</f>
        <v>0</v>
      </c>
      <c r="R194" s="646">
        <f>IF($C194=('1C TSpersonnel'!$A184&amp;" "&amp;'1C TSpersonnel'!$B184),'1C TSpersonnel'!X184)</f>
        <v>0</v>
      </c>
      <c r="S194" s="646">
        <f>IF($C194=('1C TSpersonnel'!$A184&amp;" "&amp;'1C TSpersonnel'!$B184),'1C TSpersonnel'!Y184)</f>
        <v>0</v>
      </c>
      <c r="T194" s="646">
        <f>IF($C194=('1C TSpersonnel'!$A184&amp;" "&amp;'1C TSpersonnel'!$B184),'1C TSpersonnel'!Z184)</f>
        <v>0</v>
      </c>
      <c r="U194" s="646">
        <f>IF($C194=('1C TSpersonnel'!$A184&amp;" "&amp;'1C TSpersonnel'!$B184),'1C TSpersonnel'!AA184)</f>
        <v>0</v>
      </c>
      <c r="V194" s="646">
        <f>IF($C194=('1C TSpersonnel'!$A184&amp;" "&amp;'1C TSpersonnel'!$B184),'1C TSpersonnel'!AB184)</f>
        <v>0</v>
      </c>
      <c r="W194" s="646">
        <f>IF($C194=('1C TSpersonnel'!$A184&amp;" "&amp;'1C TSpersonnel'!$B184),'1C TSpersonnel'!AC184)</f>
        <v>0</v>
      </c>
      <c r="X194" s="646">
        <f>IF($C194=('1C TSpersonnel'!$A184&amp;" "&amp;'1C TSpersonnel'!$B184),'1C TSpersonnel'!AD184)</f>
        <v>0</v>
      </c>
      <c r="Y194" s="646">
        <f>IF($C194=('1C TSpersonnel'!$A184&amp;" "&amp;'1C TSpersonnel'!$B184),'1C TSpersonnel'!AE184)</f>
        <v>0</v>
      </c>
      <c r="Z194" s="646">
        <f>IF($C194=('1C TSpersonnel'!$A184&amp;" "&amp;'1C TSpersonnel'!$B184),'1C TSpersonnel'!AF184)</f>
        <v>0</v>
      </c>
      <c r="AA194" s="646">
        <f>IF($C194=('1C TSpersonnel'!$A184&amp;" "&amp;'1C TSpersonnel'!$B184),'1C TSpersonnel'!AG184)</f>
        <v>0</v>
      </c>
      <c r="AB194" s="646">
        <f>IF($C194=('1C TSpersonnel'!$A184&amp;" "&amp;'1C TSpersonnel'!$B184),'1C TSpersonnel'!AH184)</f>
        <v>0</v>
      </c>
      <c r="AC194" s="646">
        <f>IF($C194=('1C TSpersonnel'!$A184&amp;" "&amp;'1C TSpersonnel'!$B184),'1C TSpersonnel'!AI184)</f>
        <v>0</v>
      </c>
      <c r="AD194" s="646">
        <f>IF($C194=('1C TSpersonnel'!$A184&amp;" "&amp;'1C TSpersonnel'!$B184),'1C TSpersonnel'!AJ184)</f>
        <v>0</v>
      </c>
      <c r="AE194" s="646">
        <f>IF($C194=('1C TSpersonnel'!$A184&amp;" "&amp;'1C TSpersonnel'!$B184),'1C TSpersonnel'!AK184)</f>
        <v>0</v>
      </c>
      <c r="AF194" s="646">
        <f>IF($C194=('1C TSpersonnel'!$A184&amp;" "&amp;'1C TSpersonnel'!$B184),'1C TSpersonnel'!AL184)</f>
        <v>0</v>
      </c>
      <c r="AG194" s="646">
        <f>IF($C194=('1C TSpersonnel'!$A184&amp;" "&amp;'1C TSpersonnel'!$B184),'1C TSpersonnel'!AM184)</f>
        <v>0</v>
      </c>
      <c r="AH194" s="646">
        <f>IF($C194=('1C TSpersonnel'!$A184&amp;" "&amp;'1C TSpersonnel'!$B184),'1C TSpersonnel'!AN184)</f>
        <v>0</v>
      </c>
      <c r="AI194" s="646">
        <f>IF($C194=('1C TSpersonnel'!$A184&amp;" "&amp;'1C TSpersonnel'!$B184),'1C TSpersonnel'!AO184)</f>
        <v>0</v>
      </c>
      <c r="AJ194" s="646">
        <f>IF($C194=('1C TSpersonnel'!$A184&amp;" "&amp;'1C TSpersonnel'!$B184),'1C TSpersonnel'!AP184)</f>
        <v>0</v>
      </c>
      <c r="AK194" s="646">
        <f t="shared" si="50"/>
        <v>0</v>
      </c>
      <c r="AL194" s="646">
        <f t="shared" si="40"/>
        <v>0</v>
      </c>
      <c r="AM194" s="156">
        <f t="shared" si="47"/>
        <v>0</v>
      </c>
      <c r="AN194" s="251">
        <f t="shared" si="48"/>
        <v>0</v>
      </c>
      <c r="AO194" s="154">
        <f t="shared" si="57"/>
        <v>0</v>
      </c>
      <c r="AP194" s="254">
        <f t="shared" si="60"/>
        <v>0</v>
      </c>
      <c r="AQ194" s="260">
        <f t="shared" si="41"/>
        <v>0</v>
      </c>
      <c r="AR194" s="257"/>
      <c r="AS194" s="80"/>
      <c r="AT194" s="27"/>
      <c r="AU194" s="267"/>
      <c r="AV194" s="484"/>
      <c r="AW194" s="484"/>
      <c r="AX194" s="484"/>
      <c r="AY194" s="484"/>
      <c r="AZ194" s="484"/>
    </row>
    <row r="195" spans="1:55" hidden="1">
      <c r="A195" s="159"/>
      <c r="B195" s="168"/>
      <c r="C195" s="22" t="str">
        <f>'1C TSpersonnel'!A187&amp;" "&amp;'1C TSpersonnel'!B187</f>
        <v xml:space="preserve"> </v>
      </c>
      <c r="D195" s="304" t="str">
        <f>IF(E195=0,"",DATEDIF('1C TSpersonnel'!D187,E195,"y"))</f>
        <v/>
      </c>
      <c r="E195" s="71">
        <f>IF(C195&lt;&gt;"",'1C TSpersonnel'!F187,"")</f>
        <v>0</v>
      </c>
      <c r="F195" s="161"/>
      <c r="G195" s="162"/>
      <c r="H195" s="867"/>
      <c r="I195" s="868"/>
      <c r="J195" s="869"/>
      <c r="K195" s="287" t="str">
        <f t="shared" si="49"/>
        <v/>
      </c>
      <c r="L195" s="643">
        <f>IF(AND($K$2="Pôle",C195=('1C TSpersonnel'!A185&amp;" "&amp;'1C TSpersonnel'!B185)),'1C TSpersonnel'!$G185+'1C TSpersonnel'!$H185+'1C TSpersonnel'!$I185+'1C TSpersonnel'!$J185+'1C TSpersonnel'!$N185,'1C TSpersonnel'!$G185+'1C TSpersonnel'!$H185+'1C TSpersonnel'!$I185+'1C TSpersonnel'!$J185+'1C TSpersonnel'!$K185+'1C TSpersonnel'!$L185+'1C TSpersonnel'!$M185+'1C TSpersonnel'!$N185+'1C TSpersonnel'!$O185+'1C TSpersonnel'!$P185+'1C TSpersonnel'!$Q185+'1C TSpersonnel'!$R185)</f>
        <v>0</v>
      </c>
      <c r="M195" s="643">
        <f>IF(AND($K$2="Pôle",C195=('1C TSpersonnel'!A185&amp;" "&amp;'1C TSpersonnel'!B185)),'1C TSpersonnel'!$K185+'1C TSpersonnel'!$L185+'1C TSpersonnel'!$M185,0)</f>
        <v>0</v>
      </c>
      <c r="N195" s="644">
        <f t="shared" si="59"/>
        <v>0</v>
      </c>
      <c r="O195" s="645">
        <f>IF($C195=('1C TSpersonnel'!$A185&amp;" "&amp;'1C TSpersonnel'!$B185),'1C TSpersonnel'!U185)</f>
        <v>0</v>
      </c>
      <c r="P195" s="646">
        <f>IF($C195=('1C TSpersonnel'!$A185&amp;" "&amp;'1C TSpersonnel'!$B185),'1C TSpersonnel'!V185)</f>
        <v>0</v>
      </c>
      <c r="Q195" s="646">
        <f>IF($C195=('1C TSpersonnel'!$A185&amp;" "&amp;'1C TSpersonnel'!$B185),'1C TSpersonnel'!W185)</f>
        <v>0</v>
      </c>
      <c r="R195" s="646">
        <f>IF($C195=('1C TSpersonnel'!$A185&amp;" "&amp;'1C TSpersonnel'!$B185),'1C TSpersonnel'!X185)</f>
        <v>0</v>
      </c>
      <c r="S195" s="646">
        <f>IF($C195=('1C TSpersonnel'!$A185&amp;" "&amp;'1C TSpersonnel'!$B185),'1C TSpersonnel'!Y185)</f>
        <v>0</v>
      </c>
      <c r="T195" s="646">
        <f>IF($C195=('1C TSpersonnel'!$A185&amp;" "&amp;'1C TSpersonnel'!$B185),'1C TSpersonnel'!Z185)</f>
        <v>0</v>
      </c>
      <c r="U195" s="646">
        <f>IF($C195=('1C TSpersonnel'!$A185&amp;" "&amp;'1C TSpersonnel'!$B185),'1C TSpersonnel'!AA185)</f>
        <v>0</v>
      </c>
      <c r="V195" s="646">
        <f>IF($C195=('1C TSpersonnel'!$A185&amp;" "&amp;'1C TSpersonnel'!$B185),'1C TSpersonnel'!AB185)</f>
        <v>0</v>
      </c>
      <c r="W195" s="646">
        <f>IF($C195=('1C TSpersonnel'!$A185&amp;" "&amp;'1C TSpersonnel'!$B185),'1C TSpersonnel'!AC185)</f>
        <v>0</v>
      </c>
      <c r="X195" s="646">
        <f>IF($C195=('1C TSpersonnel'!$A185&amp;" "&amp;'1C TSpersonnel'!$B185),'1C TSpersonnel'!AD185)</f>
        <v>0</v>
      </c>
      <c r="Y195" s="646">
        <f>IF($C195=('1C TSpersonnel'!$A185&amp;" "&amp;'1C TSpersonnel'!$B185),'1C TSpersonnel'!AE185)</f>
        <v>0</v>
      </c>
      <c r="Z195" s="646">
        <f>IF($C195=('1C TSpersonnel'!$A185&amp;" "&amp;'1C TSpersonnel'!$B185),'1C TSpersonnel'!AF185)</f>
        <v>0</v>
      </c>
      <c r="AA195" s="646">
        <f>IF($C195=('1C TSpersonnel'!$A185&amp;" "&amp;'1C TSpersonnel'!$B185),'1C TSpersonnel'!AG185)</f>
        <v>0</v>
      </c>
      <c r="AB195" s="646">
        <f>IF($C195=('1C TSpersonnel'!$A185&amp;" "&amp;'1C TSpersonnel'!$B185),'1C TSpersonnel'!AH185)</f>
        <v>0</v>
      </c>
      <c r="AC195" s="646">
        <f>IF($C195=('1C TSpersonnel'!$A185&amp;" "&amp;'1C TSpersonnel'!$B185),'1C TSpersonnel'!AI185)</f>
        <v>0</v>
      </c>
      <c r="AD195" s="646">
        <f>IF($C195=('1C TSpersonnel'!$A185&amp;" "&amp;'1C TSpersonnel'!$B185),'1C TSpersonnel'!AJ185)</f>
        <v>0</v>
      </c>
      <c r="AE195" s="646">
        <f>IF($C195=('1C TSpersonnel'!$A185&amp;" "&amp;'1C TSpersonnel'!$B185),'1C TSpersonnel'!AK185)</f>
        <v>0</v>
      </c>
      <c r="AF195" s="646">
        <f>IF($C195=('1C TSpersonnel'!$A185&amp;" "&amp;'1C TSpersonnel'!$B185),'1C TSpersonnel'!AL185)</f>
        <v>0</v>
      </c>
      <c r="AG195" s="646">
        <f>IF($C195=('1C TSpersonnel'!$A185&amp;" "&amp;'1C TSpersonnel'!$B185),'1C TSpersonnel'!AM185)</f>
        <v>0</v>
      </c>
      <c r="AH195" s="646">
        <f>IF($C195=('1C TSpersonnel'!$A185&amp;" "&amp;'1C TSpersonnel'!$B185),'1C TSpersonnel'!AN185)</f>
        <v>0</v>
      </c>
      <c r="AI195" s="646">
        <f>IF($C195=('1C TSpersonnel'!$A185&amp;" "&amp;'1C TSpersonnel'!$B185),'1C TSpersonnel'!AO185)</f>
        <v>0</v>
      </c>
      <c r="AJ195" s="646">
        <f>IF($C195=('1C TSpersonnel'!$A185&amp;" "&amp;'1C TSpersonnel'!$B185),'1C TSpersonnel'!AP185)</f>
        <v>0</v>
      </c>
      <c r="AK195" s="646">
        <f t="shared" si="50"/>
        <v>0</v>
      </c>
      <c r="AL195" s="646">
        <f t="shared" si="40"/>
        <v>0</v>
      </c>
      <c r="AM195" s="156">
        <f t="shared" si="47"/>
        <v>0</v>
      </c>
      <c r="AN195" s="251">
        <f t="shared" si="48"/>
        <v>0</v>
      </c>
      <c r="AO195" s="154">
        <f t="shared" si="57"/>
        <v>0</v>
      </c>
      <c r="AP195" s="254">
        <f t="shared" si="60"/>
        <v>0</v>
      </c>
      <c r="AQ195" s="260">
        <f t="shared" si="41"/>
        <v>0</v>
      </c>
      <c r="AR195" s="257"/>
      <c r="AS195" s="80"/>
      <c r="AT195" s="27"/>
      <c r="AU195" s="267"/>
      <c r="AV195" s="484"/>
      <c r="AW195" s="484"/>
      <c r="AX195" s="484"/>
      <c r="AY195" s="484"/>
      <c r="AZ195" s="484"/>
    </row>
    <row r="196" spans="1:55" hidden="1">
      <c r="A196" s="159"/>
      <c r="B196" s="168"/>
      <c r="C196" s="22" t="str">
        <f>'1C TSpersonnel'!A188&amp;" "&amp;'1C TSpersonnel'!B188</f>
        <v xml:space="preserve"> </v>
      </c>
      <c r="D196" s="304" t="str">
        <f>IF(E196=0,"",DATEDIF('1C TSpersonnel'!D188,E196,"y"))</f>
        <v/>
      </c>
      <c r="E196" s="71">
        <f>IF(C196&lt;&gt;"",'1C TSpersonnel'!F188,"")</f>
        <v>0</v>
      </c>
      <c r="F196" s="161"/>
      <c r="G196" s="162"/>
      <c r="H196" s="867"/>
      <c r="I196" s="868"/>
      <c r="J196" s="869"/>
      <c r="K196" s="287" t="str">
        <f t="shared" si="49"/>
        <v/>
      </c>
      <c r="L196" s="643">
        <f>IF(AND($K$2="Pôle",C196=('1C TSpersonnel'!A186&amp;" "&amp;'1C TSpersonnel'!B186)),'1C TSpersonnel'!$G186+'1C TSpersonnel'!$H186+'1C TSpersonnel'!$I186+'1C TSpersonnel'!$J186+'1C TSpersonnel'!$N186,'1C TSpersonnel'!$G186+'1C TSpersonnel'!$H186+'1C TSpersonnel'!$I186+'1C TSpersonnel'!$J186+'1C TSpersonnel'!$K186+'1C TSpersonnel'!$L186+'1C TSpersonnel'!$M186+'1C TSpersonnel'!$N186+'1C TSpersonnel'!$O186+'1C TSpersonnel'!$P186+'1C TSpersonnel'!$Q186+'1C TSpersonnel'!$R186)</f>
        <v>0</v>
      </c>
      <c r="M196" s="643">
        <f>IF(AND($K$2="Pôle",C196=('1C TSpersonnel'!A186&amp;" "&amp;'1C TSpersonnel'!B186)),'1C TSpersonnel'!$K186+'1C TSpersonnel'!$L186+'1C TSpersonnel'!$M186,0)</f>
        <v>0</v>
      </c>
      <c r="N196" s="644">
        <f t="shared" si="59"/>
        <v>0</v>
      </c>
      <c r="O196" s="645">
        <f>IF($C196=('1C TSpersonnel'!$A186&amp;" "&amp;'1C TSpersonnel'!$B186),'1C TSpersonnel'!U186)</f>
        <v>0</v>
      </c>
      <c r="P196" s="646">
        <f>IF($C196=('1C TSpersonnel'!$A186&amp;" "&amp;'1C TSpersonnel'!$B186),'1C TSpersonnel'!V186)</f>
        <v>0</v>
      </c>
      <c r="Q196" s="646">
        <f>IF($C196=('1C TSpersonnel'!$A186&amp;" "&amp;'1C TSpersonnel'!$B186),'1C TSpersonnel'!W186)</f>
        <v>0</v>
      </c>
      <c r="R196" s="646">
        <f>IF($C196=('1C TSpersonnel'!$A186&amp;" "&amp;'1C TSpersonnel'!$B186),'1C TSpersonnel'!X186)</f>
        <v>0</v>
      </c>
      <c r="S196" s="646">
        <f>IF($C196=('1C TSpersonnel'!$A186&amp;" "&amp;'1C TSpersonnel'!$B186),'1C TSpersonnel'!Y186)</f>
        <v>0</v>
      </c>
      <c r="T196" s="646">
        <f>IF($C196=('1C TSpersonnel'!$A186&amp;" "&amp;'1C TSpersonnel'!$B186),'1C TSpersonnel'!Z186)</f>
        <v>0</v>
      </c>
      <c r="U196" s="646">
        <f>IF($C196=('1C TSpersonnel'!$A186&amp;" "&amp;'1C TSpersonnel'!$B186),'1C TSpersonnel'!AA186)</f>
        <v>0</v>
      </c>
      <c r="V196" s="646">
        <f>IF($C196=('1C TSpersonnel'!$A186&amp;" "&amp;'1C TSpersonnel'!$B186),'1C TSpersonnel'!AB186)</f>
        <v>0</v>
      </c>
      <c r="W196" s="646">
        <f>IF($C196=('1C TSpersonnel'!$A186&amp;" "&amp;'1C TSpersonnel'!$B186),'1C TSpersonnel'!AC186)</f>
        <v>0</v>
      </c>
      <c r="X196" s="646">
        <f>IF($C196=('1C TSpersonnel'!$A186&amp;" "&amp;'1C TSpersonnel'!$B186),'1C TSpersonnel'!AD186)</f>
        <v>0</v>
      </c>
      <c r="Y196" s="646">
        <f>IF($C196=('1C TSpersonnel'!$A186&amp;" "&amp;'1C TSpersonnel'!$B186),'1C TSpersonnel'!AE186)</f>
        <v>0</v>
      </c>
      <c r="Z196" s="646">
        <f>IF($C196=('1C TSpersonnel'!$A186&amp;" "&amp;'1C TSpersonnel'!$B186),'1C TSpersonnel'!AF186)</f>
        <v>0</v>
      </c>
      <c r="AA196" s="646">
        <f>IF($C196=('1C TSpersonnel'!$A186&amp;" "&amp;'1C TSpersonnel'!$B186),'1C TSpersonnel'!AG186)</f>
        <v>0</v>
      </c>
      <c r="AB196" s="646">
        <f>IF($C196=('1C TSpersonnel'!$A186&amp;" "&amp;'1C TSpersonnel'!$B186),'1C TSpersonnel'!AH186)</f>
        <v>0</v>
      </c>
      <c r="AC196" s="646">
        <f>IF($C196=('1C TSpersonnel'!$A186&amp;" "&amp;'1C TSpersonnel'!$B186),'1C TSpersonnel'!AI186)</f>
        <v>0</v>
      </c>
      <c r="AD196" s="646">
        <f>IF($C196=('1C TSpersonnel'!$A186&amp;" "&amp;'1C TSpersonnel'!$B186),'1C TSpersonnel'!AJ186)</f>
        <v>0</v>
      </c>
      <c r="AE196" s="646">
        <f>IF($C196=('1C TSpersonnel'!$A186&amp;" "&amp;'1C TSpersonnel'!$B186),'1C TSpersonnel'!AK186)</f>
        <v>0</v>
      </c>
      <c r="AF196" s="646">
        <f>IF($C196=('1C TSpersonnel'!$A186&amp;" "&amp;'1C TSpersonnel'!$B186),'1C TSpersonnel'!AL186)</f>
        <v>0</v>
      </c>
      <c r="AG196" s="646">
        <f>IF($C196=('1C TSpersonnel'!$A186&amp;" "&amp;'1C TSpersonnel'!$B186),'1C TSpersonnel'!AM186)</f>
        <v>0</v>
      </c>
      <c r="AH196" s="646">
        <f>IF($C196=('1C TSpersonnel'!$A186&amp;" "&amp;'1C TSpersonnel'!$B186),'1C TSpersonnel'!AN186)</f>
        <v>0</v>
      </c>
      <c r="AI196" s="646">
        <f>IF($C196=('1C TSpersonnel'!$A186&amp;" "&amp;'1C TSpersonnel'!$B186),'1C TSpersonnel'!AO186)</f>
        <v>0</v>
      </c>
      <c r="AJ196" s="646">
        <f>IF($C196=('1C TSpersonnel'!$A186&amp;" "&amp;'1C TSpersonnel'!$B186),'1C TSpersonnel'!AP186)</f>
        <v>0</v>
      </c>
      <c r="AK196" s="646">
        <f t="shared" si="50"/>
        <v>0</v>
      </c>
      <c r="AL196" s="646">
        <f t="shared" si="40"/>
        <v>0</v>
      </c>
      <c r="AM196" s="156">
        <f t="shared" si="47"/>
        <v>0</v>
      </c>
      <c r="AN196" s="251">
        <f t="shared" si="48"/>
        <v>0</v>
      </c>
      <c r="AO196" s="154">
        <f t="shared" si="57"/>
        <v>0</v>
      </c>
      <c r="AP196" s="254">
        <f t="shared" si="60"/>
        <v>0</v>
      </c>
      <c r="AQ196" s="260">
        <f t="shared" si="41"/>
        <v>0</v>
      </c>
      <c r="AR196" s="257"/>
      <c r="AS196" s="80"/>
      <c r="AT196" s="27"/>
      <c r="AU196" s="267"/>
      <c r="AV196" s="484"/>
      <c r="AW196" s="484"/>
      <c r="AX196" s="484"/>
      <c r="AY196" s="484"/>
      <c r="AZ196" s="484"/>
    </row>
    <row r="197" spans="1:55" hidden="1">
      <c r="A197" s="159"/>
      <c r="B197" s="168"/>
      <c r="C197" s="22" t="str">
        <f>'1C TSpersonnel'!A189&amp;" "&amp;'1C TSpersonnel'!B189</f>
        <v xml:space="preserve"> </v>
      </c>
      <c r="D197" s="304" t="str">
        <f>IF(E197=0,"",DATEDIF('1C TSpersonnel'!D189,E197,"y"))</f>
        <v/>
      </c>
      <c r="E197" s="71">
        <f>IF(C197&lt;&gt;"",'1C TSpersonnel'!F189,"")</f>
        <v>0</v>
      </c>
      <c r="F197" s="161"/>
      <c r="G197" s="162"/>
      <c r="H197" s="867"/>
      <c r="I197" s="868"/>
      <c r="J197" s="869"/>
      <c r="K197" s="287" t="str">
        <f t="shared" si="49"/>
        <v/>
      </c>
      <c r="L197" s="643">
        <f>IF(AND($K$2="Pôle",C197=('1C TSpersonnel'!A187&amp;" "&amp;'1C TSpersonnel'!B187)),'1C TSpersonnel'!$G187+'1C TSpersonnel'!$H187+'1C TSpersonnel'!$I187+'1C TSpersonnel'!$J187+'1C TSpersonnel'!$N187,'1C TSpersonnel'!$G187+'1C TSpersonnel'!$H187+'1C TSpersonnel'!$I187+'1C TSpersonnel'!$J187+'1C TSpersonnel'!$K187+'1C TSpersonnel'!$L187+'1C TSpersonnel'!$M187+'1C TSpersonnel'!$N187+'1C TSpersonnel'!$O187+'1C TSpersonnel'!$P187+'1C TSpersonnel'!$Q187+'1C TSpersonnel'!$R187)</f>
        <v>0</v>
      </c>
      <c r="M197" s="643">
        <f>IF(AND($K$2="Pôle",C197=('1C TSpersonnel'!A187&amp;" "&amp;'1C TSpersonnel'!B187)),'1C TSpersonnel'!$K187+'1C TSpersonnel'!$L187+'1C TSpersonnel'!$M187,0)</f>
        <v>0</v>
      </c>
      <c r="N197" s="644">
        <f t="shared" si="59"/>
        <v>0</v>
      </c>
      <c r="O197" s="645">
        <f>IF($C197=('1C TSpersonnel'!$A187&amp;" "&amp;'1C TSpersonnel'!$B187),'1C TSpersonnel'!U187)</f>
        <v>0</v>
      </c>
      <c r="P197" s="646">
        <f>IF($C197=('1C TSpersonnel'!$A187&amp;" "&amp;'1C TSpersonnel'!$B187),'1C TSpersonnel'!V187)</f>
        <v>0</v>
      </c>
      <c r="Q197" s="646">
        <f>IF($C197=('1C TSpersonnel'!$A187&amp;" "&amp;'1C TSpersonnel'!$B187),'1C TSpersonnel'!W187)</f>
        <v>0</v>
      </c>
      <c r="R197" s="646">
        <f>IF($C197=('1C TSpersonnel'!$A187&amp;" "&amp;'1C TSpersonnel'!$B187),'1C TSpersonnel'!X187)</f>
        <v>0</v>
      </c>
      <c r="S197" s="646">
        <f>IF($C197=('1C TSpersonnel'!$A187&amp;" "&amp;'1C TSpersonnel'!$B187),'1C TSpersonnel'!Y187)</f>
        <v>0</v>
      </c>
      <c r="T197" s="646">
        <f>IF($C197=('1C TSpersonnel'!$A187&amp;" "&amp;'1C TSpersonnel'!$B187),'1C TSpersonnel'!Z187)</f>
        <v>0</v>
      </c>
      <c r="U197" s="646">
        <f>IF($C197=('1C TSpersonnel'!$A187&amp;" "&amp;'1C TSpersonnel'!$B187),'1C TSpersonnel'!AA187)</f>
        <v>0</v>
      </c>
      <c r="V197" s="646">
        <f>IF($C197=('1C TSpersonnel'!$A187&amp;" "&amp;'1C TSpersonnel'!$B187),'1C TSpersonnel'!AB187)</f>
        <v>0</v>
      </c>
      <c r="W197" s="646">
        <f>IF($C197=('1C TSpersonnel'!$A187&amp;" "&amp;'1C TSpersonnel'!$B187),'1C TSpersonnel'!AC187)</f>
        <v>0</v>
      </c>
      <c r="X197" s="646">
        <f>IF($C197=('1C TSpersonnel'!$A187&amp;" "&amp;'1C TSpersonnel'!$B187),'1C TSpersonnel'!AD187)</f>
        <v>0</v>
      </c>
      <c r="Y197" s="646">
        <f>IF($C197=('1C TSpersonnel'!$A187&amp;" "&amp;'1C TSpersonnel'!$B187),'1C TSpersonnel'!AE187)</f>
        <v>0</v>
      </c>
      <c r="Z197" s="646">
        <f>IF($C197=('1C TSpersonnel'!$A187&amp;" "&amp;'1C TSpersonnel'!$B187),'1C TSpersonnel'!AF187)</f>
        <v>0</v>
      </c>
      <c r="AA197" s="646">
        <f>IF($C197=('1C TSpersonnel'!$A187&amp;" "&amp;'1C TSpersonnel'!$B187),'1C TSpersonnel'!AG187)</f>
        <v>0</v>
      </c>
      <c r="AB197" s="646">
        <f>IF($C197=('1C TSpersonnel'!$A187&amp;" "&amp;'1C TSpersonnel'!$B187),'1C TSpersonnel'!AH187)</f>
        <v>0</v>
      </c>
      <c r="AC197" s="646">
        <f>IF($C197=('1C TSpersonnel'!$A187&amp;" "&amp;'1C TSpersonnel'!$B187),'1C TSpersonnel'!AI187)</f>
        <v>0</v>
      </c>
      <c r="AD197" s="646">
        <f>IF($C197=('1C TSpersonnel'!$A187&amp;" "&amp;'1C TSpersonnel'!$B187),'1C TSpersonnel'!AJ187)</f>
        <v>0</v>
      </c>
      <c r="AE197" s="646">
        <f>IF($C197=('1C TSpersonnel'!$A187&amp;" "&amp;'1C TSpersonnel'!$B187),'1C TSpersonnel'!AK187)</f>
        <v>0</v>
      </c>
      <c r="AF197" s="646">
        <f>IF($C197=('1C TSpersonnel'!$A187&amp;" "&amp;'1C TSpersonnel'!$B187),'1C TSpersonnel'!AL187)</f>
        <v>0</v>
      </c>
      <c r="AG197" s="646">
        <f>IF($C197=('1C TSpersonnel'!$A187&amp;" "&amp;'1C TSpersonnel'!$B187),'1C TSpersonnel'!AM187)</f>
        <v>0</v>
      </c>
      <c r="AH197" s="646">
        <f>IF($C197=('1C TSpersonnel'!$A187&amp;" "&amp;'1C TSpersonnel'!$B187),'1C TSpersonnel'!AN187)</f>
        <v>0</v>
      </c>
      <c r="AI197" s="646">
        <f>IF($C197=('1C TSpersonnel'!$A187&amp;" "&amp;'1C TSpersonnel'!$B187),'1C TSpersonnel'!AO187)</f>
        <v>0</v>
      </c>
      <c r="AJ197" s="646">
        <f>IF($C197=('1C TSpersonnel'!$A187&amp;" "&amp;'1C TSpersonnel'!$B187),'1C TSpersonnel'!AP187)</f>
        <v>0</v>
      </c>
      <c r="AK197" s="646">
        <f t="shared" si="50"/>
        <v>0</v>
      </c>
      <c r="AL197" s="646">
        <f t="shared" si="40"/>
        <v>0</v>
      </c>
      <c r="AM197" s="156">
        <f t="shared" si="47"/>
        <v>0</v>
      </c>
      <c r="AN197" s="251">
        <f t="shared" si="48"/>
        <v>0</v>
      </c>
      <c r="AO197" s="154">
        <f t="shared" si="57"/>
        <v>0</v>
      </c>
      <c r="AP197" s="254">
        <f t="shared" si="60"/>
        <v>0</v>
      </c>
      <c r="AQ197" s="260">
        <f t="shared" si="41"/>
        <v>0</v>
      </c>
      <c r="AR197" s="257"/>
      <c r="AS197" s="80"/>
      <c r="AT197" s="27"/>
      <c r="AU197" s="267"/>
      <c r="AV197" s="484"/>
      <c r="AW197" s="484"/>
      <c r="AX197" s="484"/>
      <c r="AY197" s="484"/>
      <c r="AZ197" s="484"/>
    </row>
    <row r="198" spans="1:55" hidden="1">
      <c r="A198" s="159"/>
      <c r="B198" s="168"/>
      <c r="C198" s="22" t="str">
        <f>'1C TSpersonnel'!A190&amp;" "&amp;'1C TSpersonnel'!B190</f>
        <v xml:space="preserve"> </v>
      </c>
      <c r="D198" s="304" t="str">
        <f>IF(E198=0,"",DATEDIF('1C TSpersonnel'!D190,E198,"y"))</f>
        <v/>
      </c>
      <c r="E198" s="71">
        <f>IF(C198&lt;&gt;"",'1C TSpersonnel'!F190,"")</f>
        <v>0</v>
      </c>
      <c r="F198" s="161"/>
      <c r="G198" s="162"/>
      <c r="H198" s="867"/>
      <c r="I198" s="868"/>
      <c r="J198" s="869"/>
      <c r="K198" s="287" t="str">
        <f t="shared" si="49"/>
        <v/>
      </c>
      <c r="L198" s="643">
        <f>IF(AND($K$2="Pôle",C198=('1C TSpersonnel'!A188&amp;" "&amp;'1C TSpersonnel'!B188)),'1C TSpersonnel'!$G188+'1C TSpersonnel'!$H188+'1C TSpersonnel'!$I188+'1C TSpersonnel'!$J188+'1C TSpersonnel'!$N188,'1C TSpersonnel'!$G188+'1C TSpersonnel'!$H188+'1C TSpersonnel'!$I188+'1C TSpersonnel'!$J188+'1C TSpersonnel'!$K188+'1C TSpersonnel'!$L188+'1C TSpersonnel'!$M188+'1C TSpersonnel'!$N188+'1C TSpersonnel'!$O188+'1C TSpersonnel'!$P188+'1C TSpersonnel'!$Q188+'1C TSpersonnel'!$R188)</f>
        <v>0</v>
      </c>
      <c r="M198" s="643">
        <f>IF(AND($K$2="Pôle",C198=('1C TSpersonnel'!A188&amp;" "&amp;'1C TSpersonnel'!B188)),'1C TSpersonnel'!$K188+'1C TSpersonnel'!$L188+'1C TSpersonnel'!$M188,0)</f>
        <v>0</v>
      </c>
      <c r="N198" s="644">
        <f t="shared" si="59"/>
        <v>0</v>
      </c>
      <c r="O198" s="645">
        <f>IF($C198=('1C TSpersonnel'!$A188&amp;" "&amp;'1C TSpersonnel'!$B188),'1C TSpersonnel'!U188)</f>
        <v>0</v>
      </c>
      <c r="P198" s="646">
        <f>IF($C198=('1C TSpersonnel'!$A188&amp;" "&amp;'1C TSpersonnel'!$B188),'1C TSpersonnel'!V188)</f>
        <v>0</v>
      </c>
      <c r="Q198" s="646">
        <f>IF($C198=('1C TSpersonnel'!$A188&amp;" "&amp;'1C TSpersonnel'!$B188),'1C TSpersonnel'!W188)</f>
        <v>0</v>
      </c>
      <c r="R198" s="646">
        <f>IF($C198=('1C TSpersonnel'!$A188&amp;" "&amp;'1C TSpersonnel'!$B188),'1C TSpersonnel'!X188)</f>
        <v>0</v>
      </c>
      <c r="S198" s="646">
        <f>IF($C198=('1C TSpersonnel'!$A188&amp;" "&amp;'1C TSpersonnel'!$B188),'1C TSpersonnel'!Y188)</f>
        <v>0</v>
      </c>
      <c r="T198" s="646">
        <f>IF($C198=('1C TSpersonnel'!$A188&amp;" "&amp;'1C TSpersonnel'!$B188),'1C TSpersonnel'!Z188)</f>
        <v>0</v>
      </c>
      <c r="U198" s="646">
        <f>IF($C198=('1C TSpersonnel'!$A188&amp;" "&amp;'1C TSpersonnel'!$B188),'1C TSpersonnel'!AA188)</f>
        <v>0</v>
      </c>
      <c r="V198" s="646">
        <f>IF($C198=('1C TSpersonnel'!$A188&amp;" "&amp;'1C TSpersonnel'!$B188),'1C TSpersonnel'!AB188)</f>
        <v>0</v>
      </c>
      <c r="W198" s="646">
        <f>IF($C198=('1C TSpersonnel'!$A188&amp;" "&amp;'1C TSpersonnel'!$B188),'1C TSpersonnel'!AC188)</f>
        <v>0</v>
      </c>
      <c r="X198" s="646">
        <f>IF($C198=('1C TSpersonnel'!$A188&amp;" "&amp;'1C TSpersonnel'!$B188),'1C TSpersonnel'!AD188)</f>
        <v>0</v>
      </c>
      <c r="Y198" s="646">
        <f>IF($C198=('1C TSpersonnel'!$A188&amp;" "&amp;'1C TSpersonnel'!$B188),'1C TSpersonnel'!AE188)</f>
        <v>0</v>
      </c>
      <c r="Z198" s="646">
        <f>IF($C198=('1C TSpersonnel'!$A188&amp;" "&amp;'1C TSpersonnel'!$B188),'1C TSpersonnel'!AF188)</f>
        <v>0</v>
      </c>
      <c r="AA198" s="646">
        <f>IF($C198=('1C TSpersonnel'!$A188&amp;" "&amp;'1C TSpersonnel'!$B188),'1C TSpersonnel'!AG188)</f>
        <v>0</v>
      </c>
      <c r="AB198" s="646">
        <f>IF($C198=('1C TSpersonnel'!$A188&amp;" "&amp;'1C TSpersonnel'!$B188),'1C TSpersonnel'!AH188)</f>
        <v>0</v>
      </c>
      <c r="AC198" s="646">
        <f>IF($C198=('1C TSpersonnel'!$A188&amp;" "&amp;'1C TSpersonnel'!$B188),'1C TSpersonnel'!AI188)</f>
        <v>0</v>
      </c>
      <c r="AD198" s="646">
        <f>IF($C198=('1C TSpersonnel'!$A188&amp;" "&amp;'1C TSpersonnel'!$B188),'1C TSpersonnel'!AJ188)</f>
        <v>0</v>
      </c>
      <c r="AE198" s="646">
        <f>IF($C198=('1C TSpersonnel'!$A188&amp;" "&amp;'1C TSpersonnel'!$B188),'1C TSpersonnel'!AK188)</f>
        <v>0</v>
      </c>
      <c r="AF198" s="646">
        <f>IF($C198=('1C TSpersonnel'!$A188&amp;" "&amp;'1C TSpersonnel'!$B188),'1C TSpersonnel'!AL188)</f>
        <v>0</v>
      </c>
      <c r="AG198" s="646">
        <f>IF($C198=('1C TSpersonnel'!$A188&amp;" "&amp;'1C TSpersonnel'!$B188),'1C TSpersonnel'!AM188)</f>
        <v>0</v>
      </c>
      <c r="AH198" s="646">
        <f>IF($C198=('1C TSpersonnel'!$A188&amp;" "&amp;'1C TSpersonnel'!$B188),'1C TSpersonnel'!AN188)</f>
        <v>0</v>
      </c>
      <c r="AI198" s="646">
        <f>IF($C198=('1C TSpersonnel'!$A188&amp;" "&amp;'1C TSpersonnel'!$B188),'1C TSpersonnel'!AO188)</f>
        <v>0</v>
      </c>
      <c r="AJ198" s="646">
        <f>IF($C198=('1C TSpersonnel'!$A188&amp;" "&amp;'1C TSpersonnel'!$B188),'1C TSpersonnel'!AP188)</f>
        <v>0</v>
      </c>
      <c r="AK198" s="646">
        <f t="shared" si="50"/>
        <v>0</v>
      </c>
      <c r="AL198" s="646">
        <f t="shared" si="40"/>
        <v>0</v>
      </c>
      <c r="AM198" s="156">
        <f t="shared" si="47"/>
        <v>0</v>
      </c>
      <c r="AN198" s="251">
        <f t="shared" si="48"/>
        <v>0</v>
      </c>
      <c r="AO198" s="154">
        <f t="shared" si="57"/>
        <v>0</v>
      </c>
      <c r="AP198" s="254">
        <f t="shared" si="60"/>
        <v>0</v>
      </c>
      <c r="AQ198" s="260">
        <f t="shared" si="41"/>
        <v>0</v>
      </c>
      <c r="AR198" s="257"/>
      <c r="AS198" s="80"/>
      <c r="AT198" s="27"/>
      <c r="AU198" s="267"/>
      <c r="AV198" s="484"/>
      <c r="AW198" s="484"/>
      <c r="AX198" s="484"/>
      <c r="AY198" s="484"/>
      <c r="AZ198" s="484"/>
    </row>
    <row r="199" spans="1:55" hidden="1">
      <c r="A199" s="159"/>
      <c r="B199" s="168"/>
      <c r="C199" s="22" t="str">
        <f>'1C TSpersonnel'!A191&amp;" "&amp;'1C TSpersonnel'!B191</f>
        <v xml:space="preserve"> </v>
      </c>
      <c r="D199" s="304" t="str">
        <f>IF(E199=0,"",DATEDIF('1C TSpersonnel'!D191,E199,"y"))</f>
        <v/>
      </c>
      <c r="E199" s="71">
        <f>IF(C199&lt;&gt;"",'1C TSpersonnel'!F191,"")</f>
        <v>0</v>
      </c>
      <c r="F199" s="161"/>
      <c r="G199" s="162"/>
      <c r="H199" s="867"/>
      <c r="I199" s="868"/>
      <c r="J199" s="869"/>
      <c r="K199" s="287" t="str">
        <f t="shared" si="49"/>
        <v/>
      </c>
      <c r="L199" s="643">
        <f>IF(AND($K$2="Pôle",C199=('1C TSpersonnel'!A189&amp;" "&amp;'1C TSpersonnel'!B189)),'1C TSpersonnel'!$G189+'1C TSpersonnel'!$H189+'1C TSpersonnel'!$I189+'1C TSpersonnel'!$J189+'1C TSpersonnel'!$N189,'1C TSpersonnel'!$G189+'1C TSpersonnel'!$H189+'1C TSpersonnel'!$I189+'1C TSpersonnel'!$J189+'1C TSpersonnel'!$K189+'1C TSpersonnel'!$L189+'1C TSpersonnel'!$M189+'1C TSpersonnel'!$N189+'1C TSpersonnel'!$O189+'1C TSpersonnel'!$P189+'1C TSpersonnel'!$Q189+'1C TSpersonnel'!$R189)</f>
        <v>0</v>
      </c>
      <c r="M199" s="643">
        <f>IF(AND($K$2="Pôle",C199=('1C TSpersonnel'!A189&amp;" "&amp;'1C TSpersonnel'!B189)),'1C TSpersonnel'!$K189+'1C TSpersonnel'!$L189+'1C TSpersonnel'!$M189,0)</f>
        <v>0</v>
      </c>
      <c r="N199" s="644">
        <f t="shared" si="59"/>
        <v>0</v>
      </c>
      <c r="O199" s="645">
        <f>IF($C199=('1C TSpersonnel'!$A189&amp;" "&amp;'1C TSpersonnel'!$B189),'1C TSpersonnel'!U189)</f>
        <v>0</v>
      </c>
      <c r="P199" s="646">
        <f>IF($C199=('1C TSpersonnel'!$A189&amp;" "&amp;'1C TSpersonnel'!$B189),'1C TSpersonnel'!V189)</f>
        <v>0</v>
      </c>
      <c r="Q199" s="646">
        <f>IF($C199=('1C TSpersonnel'!$A189&amp;" "&amp;'1C TSpersonnel'!$B189),'1C TSpersonnel'!W189)</f>
        <v>0</v>
      </c>
      <c r="R199" s="646">
        <f>IF($C199=('1C TSpersonnel'!$A189&amp;" "&amp;'1C TSpersonnel'!$B189),'1C TSpersonnel'!X189)</f>
        <v>0</v>
      </c>
      <c r="S199" s="646">
        <f>IF($C199=('1C TSpersonnel'!$A189&amp;" "&amp;'1C TSpersonnel'!$B189),'1C TSpersonnel'!Y189)</f>
        <v>0</v>
      </c>
      <c r="T199" s="646">
        <f>IF($C199=('1C TSpersonnel'!$A189&amp;" "&amp;'1C TSpersonnel'!$B189),'1C TSpersonnel'!Z189)</f>
        <v>0</v>
      </c>
      <c r="U199" s="646">
        <f>IF($C199=('1C TSpersonnel'!$A189&amp;" "&amp;'1C TSpersonnel'!$B189),'1C TSpersonnel'!AA189)</f>
        <v>0</v>
      </c>
      <c r="V199" s="646">
        <f>IF($C199=('1C TSpersonnel'!$A189&amp;" "&amp;'1C TSpersonnel'!$B189),'1C TSpersonnel'!AB189)</f>
        <v>0</v>
      </c>
      <c r="W199" s="646">
        <f>IF($C199=('1C TSpersonnel'!$A189&amp;" "&amp;'1C TSpersonnel'!$B189),'1C TSpersonnel'!AC189)</f>
        <v>0</v>
      </c>
      <c r="X199" s="646">
        <f>IF($C199=('1C TSpersonnel'!$A189&amp;" "&amp;'1C TSpersonnel'!$B189),'1C TSpersonnel'!AD189)</f>
        <v>0</v>
      </c>
      <c r="Y199" s="646">
        <f>IF($C199=('1C TSpersonnel'!$A189&amp;" "&amp;'1C TSpersonnel'!$B189),'1C TSpersonnel'!AE189)</f>
        <v>0</v>
      </c>
      <c r="Z199" s="646">
        <f>IF($C199=('1C TSpersonnel'!$A189&amp;" "&amp;'1C TSpersonnel'!$B189),'1C TSpersonnel'!AF189)</f>
        <v>0</v>
      </c>
      <c r="AA199" s="646">
        <f>IF($C199=('1C TSpersonnel'!$A189&amp;" "&amp;'1C TSpersonnel'!$B189),'1C TSpersonnel'!AG189)</f>
        <v>0</v>
      </c>
      <c r="AB199" s="646">
        <f>IF($C199=('1C TSpersonnel'!$A189&amp;" "&amp;'1C TSpersonnel'!$B189),'1C TSpersonnel'!AH189)</f>
        <v>0</v>
      </c>
      <c r="AC199" s="646">
        <f>IF($C199=('1C TSpersonnel'!$A189&amp;" "&amp;'1C TSpersonnel'!$B189),'1C TSpersonnel'!AI189)</f>
        <v>0</v>
      </c>
      <c r="AD199" s="646">
        <f>IF($C199=('1C TSpersonnel'!$A189&amp;" "&amp;'1C TSpersonnel'!$B189),'1C TSpersonnel'!AJ189)</f>
        <v>0</v>
      </c>
      <c r="AE199" s="646">
        <f>IF($C199=('1C TSpersonnel'!$A189&amp;" "&amp;'1C TSpersonnel'!$B189),'1C TSpersonnel'!AK189)</f>
        <v>0</v>
      </c>
      <c r="AF199" s="646">
        <f>IF($C199=('1C TSpersonnel'!$A189&amp;" "&amp;'1C TSpersonnel'!$B189),'1C TSpersonnel'!AL189)</f>
        <v>0</v>
      </c>
      <c r="AG199" s="646">
        <f>IF($C199=('1C TSpersonnel'!$A189&amp;" "&amp;'1C TSpersonnel'!$B189),'1C TSpersonnel'!AM189)</f>
        <v>0</v>
      </c>
      <c r="AH199" s="646">
        <f>IF($C199=('1C TSpersonnel'!$A189&amp;" "&amp;'1C TSpersonnel'!$B189),'1C TSpersonnel'!AN189)</f>
        <v>0</v>
      </c>
      <c r="AI199" s="646">
        <f>IF($C199=('1C TSpersonnel'!$A189&amp;" "&amp;'1C TSpersonnel'!$B189),'1C TSpersonnel'!AO189)</f>
        <v>0</v>
      </c>
      <c r="AJ199" s="646">
        <f>IF($C199=('1C TSpersonnel'!$A189&amp;" "&amp;'1C TSpersonnel'!$B189),'1C TSpersonnel'!AP189)</f>
        <v>0</v>
      </c>
      <c r="AK199" s="646">
        <f t="shared" si="50"/>
        <v>0</v>
      </c>
      <c r="AL199" s="646">
        <f t="shared" si="40"/>
        <v>0</v>
      </c>
      <c r="AM199" s="156">
        <f t="shared" si="47"/>
        <v>0</v>
      </c>
      <c r="AN199" s="251">
        <f t="shared" si="48"/>
        <v>0</v>
      </c>
      <c r="AO199" s="154">
        <f t="shared" si="57"/>
        <v>0</v>
      </c>
      <c r="AP199" s="254">
        <f t="shared" si="60"/>
        <v>0</v>
      </c>
      <c r="AQ199" s="260">
        <f t="shared" si="41"/>
        <v>0</v>
      </c>
      <c r="AR199" s="257"/>
      <c r="AS199" s="80"/>
      <c r="AT199" s="27"/>
      <c r="AU199" s="267"/>
      <c r="AV199" s="484"/>
      <c r="AW199" s="484"/>
      <c r="AX199" s="484"/>
      <c r="AY199" s="484"/>
      <c r="AZ199" s="484"/>
    </row>
    <row r="200" spans="1:55" hidden="1">
      <c r="A200" s="159"/>
      <c r="B200" s="168"/>
      <c r="C200" s="22" t="str">
        <f>'1C TSpersonnel'!A194&amp;" "&amp;'1C TSpersonnel'!B194</f>
        <v xml:space="preserve"> </v>
      </c>
      <c r="D200" s="304" t="str">
        <f>IF(E200=0,"",DATEDIF('1C TSpersonnel'!D194,E200,"y"))</f>
        <v/>
      </c>
      <c r="E200" s="71">
        <f>IF(C200&lt;&gt;"",'1C TSpersonnel'!F194,"")</f>
        <v>0</v>
      </c>
      <c r="F200" s="161"/>
      <c r="G200" s="162"/>
      <c r="H200" s="867"/>
      <c r="I200" s="868"/>
      <c r="J200" s="869"/>
      <c r="K200" s="287" t="str">
        <f t="shared" si="49"/>
        <v/>
      </c>
      <c r="L200" s="643">
        <f>IF(AND($K$2="Pôle",C200=('1C TSpersonnel'!A190&amp;" "&amp;'1C TSpersonnel'!B190)),'1C TSpersonnel'!$G190+'1C TSpersonnel'!$H190+'1C TSpersonnel'!$I190+'1C TSpersonnel'!$J190+'1C TSpersonnel'!$N190,'1C TSpersonnel'!$G190+'1C TSpersonnel'!$H190+'1C TSpersonnel'!$I190+'1C TSpersonnel'!$J190+'1C TSpersonnel'!$K190+'1C TSpersonnel'!$L190+'1C TSpersonnel'!$M190+'1C TSpersonnel'!$N190+'1C TSpersonnel'!$O190+'1C TSpersonnel'!$P190+'1C TSpersonnel'!$Q190+'1C TSpersonnel'!$R190)</f>
        <v>0</v>
      </c>
      <c r="M200" s="643">
        <f>IF(AND($K$2="Pôle",C200=('1C TSpersonnel'!A190&amp;" "&amp;'1C TSpersonnel'!B190)),'1C TSpersonnel'!$K190+'1C TSpersonnel'!$L190+'1C TSpersonnel'!$M190,0)</f>
        <v>0</v>
      </c>
      <c r="N200" s="644">
        <f>L200+M200</f>
        <v>0</v>
      </c>
      <c r="O200" s="645">
        <f>IF($C200=('1C TSpersonnel'!$A190&amp;" "&amp;'1C TSpersonnel'!$B190),'1C TSpersonnel'!U190)</f>
        <v>0</v>
      </c>
      <c r="P200" s="646">
        <f>IF($C200=('1C TSpersonnel'!$A190&amp;" "&amp;'1C TSpersonnel'!$B190),'1C TSpersonnel'!V190)</f>
        <v>0</v>
      </c>
      <c r="Q200" s="646">
        <f>IF($C200=('1C TSpersonnel'!$A190&amp;" "&amp;'1C TSpersonnel'!$B190),'1C TSpersonnel'!W190)</f>
        <v>0</v>
      </c>
      <c r="R200" s="646">
        <f>IF($C200=('1C TSpersonnel'!$A190&amp;" "&amp;'1C TSpersonnel'!$B190),'1C TSpersonnel'!X190)</f>
        <v>0</v>
      </c>
      <c r="S200" s="646">
        <f>IF($C200=('1C TSpersonnel'!$A190&amp;" "&amp;'1C TSpersonnel'!$B190),'1C TSpersonnel'!Y190)</f>
        <v>0</v>
      </c>
      <c r="T200" s="646">
        <f>IF($C200=('1C TSpersonnel'!$A190&amp;" "&amp;'1C TSpersonnel'!$B190),'1C TSpersonnel'!Z190)</f>
        <v>0</v>
      </c>
      <c r="U200" s="646">
        <f>IF($C200=('1C TSpersonnel'!$A190&amp;" "&amp;'1C TSpersonnel'!$B190),'1C TSpersonnel'!AA190)</f>
        <v>0</v>
      </c>
      <c r="V200" s="646">
        <f>IF($C200=('1C TSpersonnel'!$A190&amp;" "&amp;'1C TSpersonnel'!$B190),'1C TSpersonnel'!AB190)</f>
        <v>0</v>
      </c>
      <c r="W200" s="646">
        <f>IF($C200=('1C TSpersonnel'!$A190&amp;" "&amp;'1C TSpersonnel'!$B190),'1C TSpersonnel'!AC190)</f>
        <v>0</v>
      </c>
      <c r="X200" s="646">
        <f>IF($C200=('1C TSpersonnel'!$A190&amp;" "&amp;'1C TSpersonnel'!$B190),'1C TSpersonnel'!AD190)</f>
        <v>0</v>
      </c>
      <c r="Y200" s="646">
        <f>IF($C200=('1C TSpersonnel'!$A190&amp;" "&amp;'1C TSpersonnel'!$B190),'1C TSpersonnel'!AE190)</f>
        <v>0</v>
      </c>
      <c r="Z200" s="646">
        <f>IF($C200=('1C TSpersonnel'!$A190&amp;" "&amp;'1C TSpersonnel'!$B190),'1C TSpersonnel'!AF190)</f>
        <v>0</v>
      </c>
      <c r="AA200" s="646">
        <f>IF($C200=('1C TSpersonnel'!$A190&amp;" "&amp;'1C TSpersonnel'!$B190),'1C TSpersonnel'!AG190)</f>
        <v>0</v>
      </c>
      <c r="AB200" s="646">
        <f>IF($C200=('1C TSpersonnel'!$A190&amp;" "&amp;'1C TSpersonnel'!$B190),'1C TSpersonnel'!AH190)</f>
        <v>0</v>
      </c>
      <c r="AC200" s="646">
        <f>IF($C200=('1C TSpersonnel'!$A190&amp;" "&amp;'1C TSpersonnel'!$B190),'1C TSpersonnel'!AI190)</f>
        <v>0</v>
      </c>
      <c r="AD200" s="646">
        <f>IF($C200=('1C TSpersonnel'!$A190&amp;" "&amp;'1C TSpersonnel'!$B190),'1C TSpersonnel'!AJ190)</f>
        <v>0</v>
      </c>
      <c r="AE200" s="646">
        <f>IF($C200=('1C TSpersonnel'!$A190&amp;" "&amp;'1C TSpersonnel'!$B190),'1C TSpersonnel'!AK190)</f>
        <v>0</v>
      </c>
      <c r="AF200" s="646">
        <f>IF($C200=('1C TSpersonnel'!$A190&amp;" "&amp;'1C TSpersonnel'!$B190),'1C TSpersonnel'!AL190)</f>
        <v>0</v>
      </c>
      <c r="AG200" s="646">
        <f>IF($C200=('1C TSpersonnel'!$A190&amp;" "&amp;'1C TSpersonnel'!$B190),'1C TSpersonnel'!AM190)</f>
        <v>0</v>
      </c>
      <c r="AH200" s="646">
        <f>IF($C200=('1C TSpersonnel'!$A190&amp;" "&amp;'1C TSpersonnel'!$B190),'1C TSpersonnel'!AN190)</f>
        <v>0</v>
      </c>
      <c r="AI200" s="646">
        <f>IF($C200=('1C TSpersonnel'!$A190&amp;" "&amp;'1C TSpersonnel'!$B190),'1C TSpersonnel'!AO190)</f>
        <v>0</v>
      </c>
      <c r="AJ200" s="646">
        <f>IF($C200=('1C TSpersonnel'!$A190&amp;" "&amp;'1C TSpersonnel'!$B190),'1C TSpersonnel'!AP190)</f>
        <v>0</v>
      </c>
      <c r="AK200" s="646">
        <f t="shared" si="50"/>
        <v>0</v>
      </c>
      <c r="AL200" s="646">
        <f t="shared" ref="AL200:AL221" si="61">N200+AK200</f>
        <v>0</v>
      </c>
      <c r="AM200" s="156">
        <f t="shared" si="47"/>
        <v>0</v>
      </c>
      <c r="AN200" s="251">
        <f t="shared" si="48"/>
        <v>0</v>
      </c>
      <c r="AO200" s="154">
        <f t="shared" ref="AO200:AO221" si="62">AM200+AN200</f>
        <v>0</v>
      </c>
      <c r="AP200" s="254">
        <f t="shared" ref="AP200:AP210" si="63">IF(L200=0,0,AM200-AR200)</f>
        <v>0</v>
      </c>
      <c r="AQ200" s="260">
        <f t="shared" ref="AQ200:AQ221" si="64">IF(M200=0,0,AN200-AS200)</f>
        <v>0</v>
      </c>
      <c r="AR200" s="257"/>
      <c r="AS200" s="80"/>
      <c r="AT200" s="27"/>
      <c r="AU200" s="267"/>
      <c r="AV200" s="484"/>
      <c r="AW200" s="484"/>
      <c r="AX200" s="484"/>
      <c r="AY200" s="484"/>
      <c r="AZ200" s="484"/>
      <c r="BC200" s="1"/>
    </row>
    <row r="201" spans="1:55" hidden="1">
      <c r="A201" s="159"/>
      <c r="B201" s="168"/>
      <c r="C201" s="22" t="str">
        <f>'1C TSpersonnel'!A195&amp;" "&amp;'1C TSpersonnel'!B195</f>
        <v xml:space="preserve"> </v>
      </c>
      <c r="D201" s="304" t="str">
        <f>IF(E201=0,"",DATEDIF('1C TSpersonnel'!D195,E201,"y"))</f>
        <v/>
      </c>
      <c r="E201" s="71">
        <f>IF(C201&lt;&gt;"",'1C TSpersonnel'!F195,"")</f>
        <v>0</v>
      </c>
      <c r="F201" s="161"/>
      <c r="G201" s="162"/>
      <c r="H201" s="867"/>
      <c r="I201" s="868"/>
      <c r="J201" s="869"/>
      <c r="K201" s="287" t="str">
        <f t="shared" si="49"/>
        <v/>
      </c>
      <c r="L201" s="643">
        <f>IF(AND($K$2="Pôle",C201=('1C TSpersonnel'!A191&amp;" "&amp;'1C TSpersonnel'!B191)),'1C TSpersonnel'!$G191+'1C TSpersonnel'!$H191+'1C TSpersonnel'!$I191+'1C TSpersonnel'!$J191+'1C TSpersonnel'!$N191,'1C TSpersonnel'!$G191+'1C TSpersonnel'!$H191+'1C TSpersonnel'!$I191+'1C TSpersonnel'!$J191+'1C TSpersonnel'!$K191+'1C TSpersonnel'!$L191+'1C TSpersonnel'!$M191+'1C TSpersonnel'!$N191+'1C TSpersonnel'!$O191+'1C TSpersonnel'!$P191+'1C TSpersonnel'!$Q191+'1C TSpersonnel'!$R191)</f>
        <v>0</v>
      </c>
      <c r="M201" s="643">
        <f>IF(AND($K$2="Pôle",C201=('1C TSpersonnel'!A191&amp;" "&amp;'1C TSpersonnel'!B191)),'1C TSpersonnel'!$K191+'1C TSpersonnel'!$L191+'1C TSpersonnel'!$M191,0)</f>
        <v>0</v>
      </c>
      <c r="N201" s="644">
        <f t="shared" ref="N201:N221" si="65">L201+M201</f>
        <v>0</v>
      </c>
      <c r="O201" s="645">
        <f>IF($C201=('1C TSpersonnel'!$A191&amp;" "&amp;'1C TSpersonnel'!$B191),'1C TSpersonnel'!U191)</f>
        <v>0</v>
      </c>
      <c r="P201" s="646">
        <f>IF($C201=('1C TSpersonnel'!$A191&amp;" "&amp;'1C TSpersonnel'!$B191),'1C TSpersonnel'!V191)</f>
        <v>0</v>
      </c>
      <c r="Q201" s="646">
        <f>IF($C201=('1C TSpersonnel'!$A191&amp;" "&amp;'1C TSpersonnel'!$B191),'1C TSpersonnel'!W191)</f>
        <v>0</v>
      </c>
      <c r="R201" s="646">
        <f>IF($C201=('1C TSpersonnel'!$A191&amp;" "&amp;'1C TSpersonnel'!$B191),'1C TSpersonnel'!X191)</f>
        <v>0</v>
      </c>
      <c r="S201" s="646">
        <f>IF($C201=('1C TSpersonnel'!$A191&amp;" "&amp;'1C TSpersonnel'!$B191),'1C TSpersonnel'!Y191)</f>
        <v>0</v>
      </c>
      <c r="T201" s="646">
        <f>IF($C201=('1C TSpersonnel'!$A191&amp;" "&amp;'1C TSpersonnel'!$B191),'1C TSpersonnel'!Z191)</f>
        <v>0</v>
      </c>
      <c r="U201" s="646">
        <f>IF($C201=('1C TSpersonnel'!$A191&amp;" "&amp;'1C TSpersonnel'!$B191),'1C TSpersonnel'!AA191)</f>
        <v>0</v>
      </c>
      <c r="V201" s="646">
        <f>IF($C201=('1C TSpersonnel'!$A191&amp;" "&amp;'1C TSpersonnel'!$B191),'1C TSpersonnel'!AB191)</f>
        <v>0</v>
      </c>
      <c r="W201" s="646">
        <f>IF($C201=('1C TSpersonnel'!$A191&amp;" "&amp;'1C TSpersonnel'!$B191),'1C TSpersonnel'!AC191)</f>
        <v>0</v>
      </c>
      <c r="X201" s="646">
        <f>IF($C201=('1C TSpersonnel'!$A191&amp;" "&amp;'1C TSpersonnel'!$B191),'1C TSpersonnel'!AD191)</f>
        <v>0</v>
      </c>
      <c r="Y201" s="646">
        <f>IF($C201=('1C TSpersonnel'!$A191&amp;" "&amp;'1C TSpersonnel'!$B191),'1C TSpersonnel'!AE191)</f>
        <v>0</v>
      </c>
      <c r="Z201" s="646">
        <f>IF($C201=('1C TSpersonnel'!$A191&amp;" "&amp;'1C TSpersonnel'!$B191),'1C TSpersonnel'!AF191)</f>
        <v>0</v>
      </c>
      <c r="AA201" s="646">
        <f>IF($C201=('1C TSpersonnel'!$A191&amp;" "&amp;'1C TSpersonnel'!$B191),'1C TSpersonnel'!AG191)</f>
        <v>0</v>
      </c>
      <c r="AB201" s="646">
        <f>IF($C201=('1C TSpersonnel'!$A191&amp;" "&amp;'1C TSpersonnel'!$B191),'1C TSpersonnel'!AH191)</f>
        <v>0</v>
      </c>
      <c r="AC201" s="646">
        <f>IF($C201=('1C TSpersonnel'!$A191&amp;" "&amp;'1C TSpersonnel'!$B191),'1C TSpersonnel'!AI191)</f>
        <v>0</v>
      </c>
      <c r="AD201" s="646">
        <f>IF($C201=('1C TSpersonnel'!$A191&amp;" "&amp;'1C TSpersonnel'!$B191),'1C TSpersonnel'!AJ191)</f>
        <v>0</v>
      </c>
      <c r="AE201" s="646">
        <f>IF($C201=('1C TSpersonnel'!$A191&amp;" "&amp;'1C TSpersonnel'!$B191),'1C TSpersonnel'!AK191)</f>
        <v>0</v>
      </c>
      <c r="AF201" s="646">
        <f>IF($C201=('1C TSpersonnel'!$A191&amp;" "&amp;'1C TSpersonnel'!$B191),'1C TSpersonnel'!AL191)</f>
        <v>0</v>
      </c>
      <c r="AG201" s="646">
        <f>IF($C201=('1C TSpersonnel'!$A191&amp;" "&amp;'1C TSpersonnel'!$B191),'1C TSpersonnel'!AM191)</f>
        <v>0</v>
      </c>
      <c r="AH201" s="646">
        <f>IF($C201=('1C TSpersonnel'!$A191&amp;" "&amp;'1C TSpersonnel'!$B191),'1C TSpersonnel'!AN191)</f>
        <v>0</v>
      </c>
      <c r="AI201" s="646">
        <f>IF($C201=('1C TSpersonnel'!$A191&amp;" "&amp;'1C TSpersonnel'!$B191),'1C TSpersonnel'!AO191)</f>
        <v>0</v>
      </c>
      <c r="AJ201" s="646">
        <f>IF($C201=('1C TSpersonnel'!$A191&amp;" "&amp;'1C TSpersonnel'!$B191),'1C TSpersonnel'!AP191)</f>
        <v>0</v>
      </c>
      <c r="AK201" s="646">
        <f t="shared" si="50"/>
        <v>0</v>
      </c>
      <c r="AL201" s="646">
        <f t="shared" si="61"/>
        <v>0</v>
      </c>
      <c r="AM201" s="156">
        <f t="shared" si="47"/>
        <v>0</v>
      </c>
      <c r="AN201" s="251">
        <f t="shared" si="48"/>
        <v>0</v>
      </c>
      <c r="AO201" s="154">
        <f t="shared" si="62"/>
        <v>0</v>
      </c>
      <c r="AP201" s="254">
        <f t="shared" si="63"/>
        <v>0</v>
      </c>
      <c r="AQ201" s="260">
        <f t="shared" si="64"/>
        <v>0</v>
      </c>
      <c r="AR201" s="257"/>
      <c r="AS201" s="80"/>
      <c r="AT201" s="27"/>
      <c r="AU201" s="267"/>
      <c r="AV201" s="484"/>
      <c r="AW201" s="484"/>
      <c r="AX201" s="484"/>
      <c r="AY201" s="484"/>
      <c r="AZ201" s="484"/>
      <c r="BC201" s="1"/>
    </row>
    <row r="202" spans="1:55" hidden="1">
      <c r="A202" s="159"/>
      <c r="B202" s="168"/>
      <c r="C202" s="22" t="str">
        <f>'1C TSpersonnel'!A196&amp;" "&amp;'1C TSpersonnel'!B196</f>
        <v xml:space="preserve"> </v>
      </c>
      <c r="D202" s="304" t="str">
        <f>IF(E202=0,"",DATEDIF('1C TSpersonnel'!D196,E202,"y"))</f>
        <v/>
      </c>
      <c r="E202" s="71">
        <f>IF(C202&lt;&gt;"",'1C TSpersonnel'!F196,"")</f>
        <v>0</v>
      </c>
      <c r="F202" s="161"/>
      <c r="G202" s="162"/>
      <c r="H202" s="867"/>
      <c r="I202" s="868"/>
      <c r="J202" s="869"/>
      <c r="K202" s="287" t="str">
        <f t="shared" si="49"/>
        <v/>
      </c>
      <c r="L202" s="643">
        <f>IF(AND($K$2="Pôle",C202=('1C TSpersonnel'!A192&amp;" "&amp;'1C TSpersonnel'!B192)),'1C TSpersonnel'!$G192+'1C TSpersonnel'!$H192+'1C TSpersonnel'!$I192+'1C TSpersonnel'!$J192+'1C TSpersonnel'!$N192,'1C TSpersonnel'!$G192+'1C TSpersonnel'!$H192+'1C TSpersonnel'!$I192+'1C TSpersonnel'!$J192+'1C TSpersonnel'!$K192+'1C TSpersonnel'!$L192+'1C TSpersonnel'!$M192+'1C TSpersonnel'!$N192+'1C TSpersonnel'!$O192+'1C TSpersonnel'!$P192+'1C TSpersonnel'!$Q192+'1C TSpersonnel'!$R192)</f>
        <v>0</v>
      </c>
      <c r="M202" s="643">
        <f>IF(AND($K$2="Pôle",C202=('1C TSpersonnel'!A192&amp;" "&amp;'1C TSpersonnel'!B192)),'1C TSpersonnel'!$K192+'1C TSpersonnel'!$L192+'1C TSpersonnel'!$M192,0)</f>
        <v>0</v>
      </c>
      <c r="N202" s="644">
        <f t="shared" si="65"/>
        <v>0</v>
      </c>
      <c r="O202" s="645">
        <f>IF($C202=('1C TSpersonnel'!$A192&amp;" "&amp;'1C TSpersonnel'!$B192),'1C TSpersonnel'!U192)</f>
        <v>0</v>
      </c>
      <c r="P202" s="646">
        <f>IF($C202=('1C TSpersonnel'!$A192&amp;" "&amp;'1C TSpersonnel'!$B192),'1C TSpersonnel'!V192)</f>
        <v>0</v>
      </c>
      <c r="Q202" s="646">
        <f>IF($C202=('1C TSpersonnel'!$A192&amp;" "&amp;'1C TSpersonnel'!$B192),'1C TSpersonnel'!W192)</f>
        <v>0</v>
      </c>
      <c r="R202" s="646">
        <f>IF($C202=('1C TSpersonnel'!$A192&amp;" "&amp;'1C TSpersonnel'!$B192),'1C TSpersonnel'!X192)</f>
        <v>0</v>
      </c>
      <c r="S202" s="646">
        <f>IF($C202=('1C TSpersonnel'!$A192&amp;" "&amp;'1C TSpersonnel'!$B192),'1C TSpersonnel'!Y192)</f>
        <v>0</v>
      </c>
      <c r="T202" s="646">
        <f>IF($C202=('1C TSpersonnel'!$A192&amp;" "&amp;'1C TSpersonnel'!$B192),'1C TSpersonnel'!Z192)</f>
        <v>0</v>
      </c>
      <c r="U202" s="646">
        <f>IF($C202=('1C TSpersonnel'!$A192&amp;" "&amp;'1C TSpersonnel'!$B192),'1C TSpersonnel'!AA192)</f>
        <v>0</v>
      </c>
      <c r="V202" s="646">
        <f>IF($C202=('1C TSpersonnel'!$A192&amp;" "&amp;'1C TSpersonnel'!$B192),'1C TSpersonnel'!AB192)</f>
        <v>0</v>
      </c>
      <c r="W202" s="646">
        <f>IF($C202=('1C TSpersonnel'!$A192&amp;" "&amp;'1C TSpersonnel'!$B192),'1C TSpersonnel'!AC192)</f>
        <v>0</v>
      </c>
      <c r="X202" s="646">
        <f>IF($C202=('1C TSpersonnel'!$A192&amp;" "&amp;'1C TSpersonnel'!$B192),'1C TSpersonnel'!AD192)</f>
        <v>0</v>
      </c>
      <c r="Y202" s="646">
        <f>IF($C202=('1C TSpersonnel'!$A192&amp;" "&amp;'1C TSpersonnel'!$B192),'1C TSpersonnel'!AE192)</f>
        <v>0</v>
      </c>
      <c r="Z202" s="646">
        <f>IF($C202=('1C TSpersonnel'!$A192&amp;" "&amp;'1C TSpersonnel'!$B192),'1C TSpersonnel'!AF192)</f>
        <v>0</v>
      </c>
      <c r="AA202" s="646">
        <f>IF($C202=('1C TSpersonnel'!$A192&amp;" "&amp;'1C TSpersonnel'!$B192),'1C TSpersonnel'!AG192)</f>
        <v>0</v>
      </c>
      <c r="AB202" s="646">
        <f>IF($C202=('1C TSpersonnel'!$A192&amp;" "&amp;'1C TSpersonnel'!$B192),'1C TSpersonnel'!AH192)</f>
        <v>0</v>
      </c>
      <c r="AC202" s="646">
        <f>IF($C202=('1C TSpersonnel'!$A192&amp;" "&amp;'1C TSpersonnel'!$B192),'1C TSpersonnel'!AI192)</f>
        <v>0</v>
      </c>
      <c r="AD202" s="646">
        <f>IF($C202=('1C TSpersonnel'!$A192&amp;" "&amp;'1C TSpersonnel'!$B192),'1C TSpersonnel'!AJ192)</f>
        <v>0</v>
      </c>
      <c r="AE202" s="646">
        <f>IF($C202=('1C TSpersonnel'!$A192&amp;" "&amp;'1C TSpersonnel'!$B192),'1C TSpersonnel'!AK192)</f>
        <v>0</v>
      </c>
      <c r="AF202" s="646">
        <f>IF($C202=('1C TSpersonnel'!$A192&amp;" "&amp;'1C TSpersonnel'!$B192),'1C TSpersonnel'!AL192)</f>
        <v>0</v>
      </c>
      <c r="AG202" s="646">
        <f>IF($C202=('1C TSpersonnel'!$A192&amp;" "&amp;'1C TSpersonnel'!$B192),'1C TSpersonnel'!AM192)</f>
        <v>0</v>
      </c>
      <c r="AH202" s="646">
        <f>IF($C202=('1C TSpersonnel'!$A192&amp;" "&amp;'1C TSpersonnel'!$B192),'1C TSpersonnel'!AN192)</f>
        <v>0</v>
      </c>
      <c r="AI202" s="646">
        <f>IF($C202=('1C TSpersonnel'!$A192&amp;" "&amp;'1C TSpersonnel'!$B192),'1C TSpersonnel'!AO192)</f>
        <v>0</v>
      </c>
      <c r="AJ202" s="646">
        <f>IF($C202=('1C TSpersonnel'!$A192&amp;" "&amp;'1C TSpersonnel'!$B192),'1C TSpersonnel'!AP192)</f>
        <v>0</v>
      </c>
      <c r="AK202" s="646">
        <f t="shared" si="50"/>
        <v>0</v>
      </c>
      <c r="AL202" s="646">
        <f t="shared" si="61"/>
        <v>0</v>
      </c>
      <c r="AM202" s="156">
        <f t="shared" si="47"/>
        <v>0</v>
      </c>
      <c r="AN202" s="251">
        <f t="shared" si="48"/>
        <v>0</v>
      </c>
      <c r="AO202" s="154">
        <f t="shared" si="62"/>
        <v>0</v>
      </c>
      <c r="AP202" s="254">
        <f t="shared" si="63"/>
        <v>0</v>
      </c>
      <c r="AQ202" s="260">
        <f t="shared" si="64"/>
        <v>0</v>
      </c>
      <c r="AR202" s="257"/>
      <c r="AS202" s="80"/>
      <c r="AT202" s="27"/>
      <c r="AU202" s="267"/>
      <c r="AV202" s="484"/>
      <c r="AW202" s="484"/>
      <c r="AX202" s="484"/>
      <c r="AY202" s="484"/>
      <c r="AZ202" s="484"/>
    </row>
    <row r="203" spans="1:55" hidden="1">
      <c r="A203" s="159"/>
      <c r="B203" s="168"/>
      <c r="C203" s="22" t="str">
        <f>'1C TSpersonnel'!A197&amp;" "&amp;'1C TSpersonnel'!B197</f>
        <v xml:space="preserve"> </v>
      </c>
      <c r="D203" s="304" t="str">
        <f>IF(E203=0,"",DATEDIF('1C TSpersonnel'!D197,E203,"y"))</f>
        <v/>
      </c>
      <c r="E203" s="71">
        <f>IF(C203&lt;&gt;"",'1C TSpersonnel'!F197,"")</f>
        <v>0</v>
      </c>
      <c r="F203" s="161"/>
      <c r="G203" s="162"/>
      <c r="H203" s="867"/>
      <c r="I203" s="868"/>
      <c r="J203" s="869"/>
      <c r="K203" s="287" t="str">
        <f t="shared" si="49"/>
        <v/>
      </c>
      <c r="L203" s="643">
        <f>IF(AND($K$2="Pôle",C203=('1C TSpersonnel'!A193&amp;" "&amp;'1C TSpersonnel'!B193)),'1C TSpersonnel'!$G193+'1C TSpersonnel'!$H193+'1C TSpersonnel'!$I193+'1C TSpersonnel'!$J193+'1C TSpersonnel'!$N193,'1C TSpersonnel'!$G193+'1C TSpersonnel'!$H193+'1C TSpersonnel'!$I193+'1C TSpersonnel'!$J193+'1C TSpersonnel'!$K193+'1C TSpersonnel'!$L193+'1C TSpersonnel'!$M193+'1C TSpersonnel'!$N193+'1C TSpersonnel'!$O193+'1C TSpersonnel'!$P193+'1C TSpersonnel'!$Q193+'1C TSpersonnel'!$R193)</f>
        <v>0</v>
      </c>
      <c r="M203" s="643">
        <f>IF(AND($K$2="Pôle",C203=('1C TSpersonnel'!A193&amp;" "&amp;'1C TSpersonnel'!B193)),'1C TSpersonnel'!$K193+'1C TSpersonnel'!$L193+'1C TSpersonnel'!$M193,0)</f>
        <v>0</v>
      </c>
      <c r="N203" s="644">
        <f t="shared" si="65"/>
        <v>0</v>
      </c>
      <c r="O203" s="645">
        <f>IF($C203=('1C TSpersonnel'!$A193&amp;" "&amp;'1C TSpersonnel'!$B193),'1C TSpersonnel'!U193)</f>
        <v>0</v>
      </c>
      <c r="P203" s="646">
        <f>IF($C203=('1C TSpersonnel'!$A193&amp;" "&amp;'1C TSpersonnel'!$B193),'1C TSpersonnel'!V193)</f>
        <v>0</v>
      </c>
      <c r="Q203" s="646">
        <f>IF($C203=('1C TSpersonnel'!$A193&amp;" "&amp;'1C TSpersonnel'!$B193),'1C TSpersonnel'!W193)</f>
        <v>0</v>
      </c>
      <c r="R203" s="646">
        <f>IF($C203=('1C TSpersonnel'!$A193&amp;" "&amp;'1C TSpersonnel'!$B193),'1C TSpersonnel'!X193)</f>
        <v>0</v>
      </c>
      <c r="S203" s="646">
        <f>IF($C203=('1C TSpersonnel'!$A193&amp;" "&amp;'1C TSpersonnel'!$B193),'1C TSpersonnel'!Y193)</f>
        <v>0</v>
      </c>
      <c r="T203" s="646">
        <f>IF($C203=('1C TSpersonnel'!$A193&amp;" "&amp;'1C TSpersonnel'!$B193),'1C TSpersonnel'!Z193)</f>
        <v>0</v>
      </c>
      <c r="U203" s="646">
        <f>IF($C203=('1C TSpersonnel'!$A193&amp;" "&amp;'1C TSpersonnel'!$B193),'1C TSpersonnel'!AA193)</f>
        <v>0</v>
      </c>
      <c r="V203" s="646">
        <f>IF($C203=('1C TSpersonnel'!$A193&amp;" "&amp;'1C TSpersonnel'!$B193),'1C TSpersonnel'!AB193)</f>
        <v>0</v>
      </c>
      <c r="W203" s="646">
        <f>IF($C203=('1C TSpersonnel'!$A193&amp;" "&amp;'1C TSpersonnel'!$B193),'1C TSpersonnel'!AC193)</f>
        <v>0</v>
      </c>
      <c r="X203" s="646">
        <f>IF($C203=('1C TSpersonnel'!$A193&amp;" "&amp;'1C TSpersonnel'!$B193),'1C TSpersonnel'!AD193)</f>
        <v>0</v>
      </c>
      <c r="Y203" s="646">
        <f>IF($C203=('1C TSpersonnel'!$A193&amp;" "&amp;'1C TSpersonnel'!$B193),'1C TSpersonnel'!AE193)</f>
        <v>0</v>
      </c>
      <c r="Z203" s="646">
        <f>IF($C203=('1C TSpersonnel'!$A193&amp;" "&amp;'1C TSpersonnel'!$B193),'1C TSpersonnel'!AF193)</f>
        <v>0</v>
      </c>
      <c r="AA203" s="646">
        <f>IF($C203=('1C TSpersonnel'!$A193&amp;" "&amp;'1C TSpersonnel'!$B193),'1C TSpersonnel'!AG193)</f>
        <v>0</v>
      </c>
      <c r="AB203" s="646">
        <f>IF($C203=('1C TSpersonnel'!$A193&amp;" "&amp;'1C TSpersonnel'!$B193),'1C TSpersonnel'!AH193)</f>
        <v>0</v>
      </c>
      <c r="AC203" s="646">
        <f>IF($C203=('1C TSpersonnel'!$A193&amp;" "&amp;'1C TSpersonnel'!$B193),'1C TSpersonnel'!AI193)</f>
        <v>0</v>
      </c>
      <c r="AD203" s="646">
        <f>IF($C203=('1C TSpersonnel'!$A193&amp;" "&amp;'1C TSpersonnel'!$B193),'1C TSpersonnel'!AJ193)</f>
        <v>0</v>
      </c>
      <c r="AE203" s="646">
        <f>IF($C203=('1C TSpersonnel'!$A193&amp;" "&amp;'1C TSpersonnel'!$B193),'1C TSpersonnel'!AK193)</f>
        <v>0</v>
      </c>
      <c r="AF203" s="646">
        <f>IF($C203=('1C TSpersonnel'!$A193&amp;" "&amp;'1C TSpersonnel'!$B193),'1C TSpersonnel'!AL193)</f>
        <v>0</v>
      </c>
      <c r="AG203" s="646">
        <f>IF($C203=('1C TSpersonnel'!$A193&amp;" "&amp;'1C TSpersonnel'!$B193),'1C TSpersonnel'!AM193)</f>
        <v>0</v>
      </c>
      <c r="AH203" s="646">
        <f>IF($C203=('1C TSpersonnel'!$A193&amp;" "&amp;'1C TSpersonnel'!$B193),'1C TSpersonnel'!AN193)</f>
        <v>0</v>
      </c>
      <c r="AI203" s="646">
        <f>IF($C203=('1C TSpersonnel'!$A193&amp;" "&amp;'1C TSpersonnel'!$B193),'1C TSpersonnel'!AO193)</f>
        <v>0</v>
      </c>
      <c r="AJ203" s="646">
        <f>IF($C203=('1C TSpersonnel'!$A193&amp;" "&amp;'1C TSpersonnel'!$B193),'1C TSpersonnel'!AP193)</f>
        <v>0</v>
      </c>
      <c r="AK203" s="646">
        <f t="shared" si="50"/>
        <v>0</v>
      </c>
      <c r="AL203" s="646">
        <f t="shared" si="61"/>
        <v>0</v>
      </c>
      <c r="AM203" s="156">
        <f t="shared" si="47"/>
        <v>0</v>
      </c>
      <c r="AN203" s="251">
        <f t="shared" si="48"/>
        <v>0</v>
      </c>
      <c r="AO203" s="154">
        <f t="shared" si="62"/>
        <v>0</v>
      </c>
      <c r="AP203" s="254">
        <f t="shared" si="63"/>
        <v>0</v>
      </c>
      <c r="AQ203" s="260">
        <f t="shared" si="64"/>
        <v>0</v>
      </c>
      <c r="AR203" s="257"/>
      <c r="AS203" s="80"/>
      <c r="AT203" s="27"/>
      <c r="AU203" s="267"/>
      <c r="AV203" s="484"/>
      <c r="AW203" s="484"/>
      <c r="AX203" s="484"/>
      <c r="AY203" s="484"/>
      <c r="AZ203" s="484"/>
    </row>
    <row r="204" spans="1:55" hidden="1">
      <c r="A204" s="159"/>
      <c r="B204" s="168"/>
      <c r="C204" s="22" t="str">
        <f>'1C TSpersonnel'!A198&amp;" "&amp;'1C TSpersonnel'!B198</f>
        <v xml:space="preserve"> </v>
      </c>
      <c r="D204" s="304" t="str">
        <f>IF(E204=0,"",DATEDIF('1C TSpersonnel'!D198,E204,"y"))</f>
        <v/>
      </c>
      <c r="E204" s="71">
        <f>IF(C204&lt;&gt;"",'1C TSpersonnel'!F198,"")</f>
        <v>0</v>
      </c>
      <c r="F204" s="161"/>
      <c r="G204" s="162"/>
      <c r="H204" s="867"/>
      <c r="I204" s="868"/>
      <c r="J204" s="869"/>
      <c r="K204" s="287" t="str">
        <f t="shared" si="49"/>
        <v/>
      </c>
      <c r="L204" s="643">
        <f>IF(AND($K$2="Pôle",C204=('1C TSpersonnel'!A194&amp;" "&amp;'1C TSpersonnel'!B194)),'1C TSpersonnel'!$G194+'1C TSpersonnel'!$H194+'1C TSpersonnel'!$I194+'1C TSpersonnel'!$J194+'1C TSpersonnel'!$N194,'1C TSpersonnel'!$G194+'1C TSpersonnel'!$H194+'1C TSpersonnel'!$I194+'1C TSpersonnel'!$J194+'1C TSpersonnel'!$K194+'1C TSpersonnel'!$L194+'1C TSpersonnel'!$M194+'1C TSpersonnel'!$N194+'1C TSpersonnel'!$O194+'1C TSpersonnel'!$P194+'1C TSpersonnel'!$Q194+'1C TSpersonnel'!$R194)</f>
        <v>0</v>
      </c>
      <c r="M204" s="643">
        <f>IF(AND($K$2="Pôle",C204=('1C TSpersonnel'!A194&amp;" "&amp;'1C TSpersonnel'!B194)),'1C TSpersonnel'!$K194+'1C TSpersonnel'!$L194+'1C TSpersonnel'!$M194,0)</f>
        <v>0</v>
      </c>
      <c r="N204" s="644">
        <f t="shared" si="65"/>
        <v>0</v>
      </c>
      <c r="O204" s="645">
        <f>IF($C204=('1C TSpersonnel'!$A194&amp;" "&amp;'1C TSpersonnel'!$B194),'1C TSpersonnel'!U194)</f>
        <v>0</v>
      </c>
      <c r="P204" s="646">
        <f>IF($C204=('1C TSpersonnel'!$A194&amp;" "&amp;'1C TSpersonnel'!$B194),'1C TSpersonnel'!V194)</f>
        <v>0</v>
      </c>
      <c r="Q204" s="646">
        <f>IF($C204=('1C TSpersonnel'!$A194&amp;" "&amp;'1C TSpersonnel'!$B194),'1C TSpersonnel'!W194)</f>
        <v>0</v>
      </c>
      <c r="R204" s="646">
        <f>IF($C204=('1C TSpersonnel'!$A194&amp;" "&amp;'1C TSpersonnel'!$B194),'1C TSpersonnel'!X194)</f>
        <v>0</v>
      </c>
      <c r="S204" s="646">
        <f>IF($C204=('1C TSpersonnel'!$A194&amp;" "&amp;'1C TSpersonnel'!$B194),'1C TSpersonnel'!Y194)</f>
        <v>0</v>
      </c>
      <c r="T204" s="646">
        <f>IF($C204=('1C TSpersonnel'!$A194&amp;" "&amp;'1C TSpersonnel'!$B194),'1C TSpersonnel'!Z194)</f>
        <v>0</v>
      </c>
      <c r="U204" s="646">
        <f>IF($C204=('1C TSpersonnel'!$A194&amp;" "&amp;'1C TSpersonnel'!$B194),'1C TSpersonnel'!AA194)</f>
        <v>0</v>
      </c>
      <c r="V204" s="646">
        <f>IF($C204=('1C TSpersonnel'!$A194&amp;" "&amp;'1C TSpersonnel'!$B194),'1C TSpersonnel'!AB194)</f>
        <v>0</v>
      </c>
      <c r="W204" s="646">
        <f>IF($C204=('1C TSpersonnel'!$A194&amp;" "&amp;'1C TSpersonnel'!$B194),'1C TSpersonnel'!AC194)</f>
        <v>0</v>
      </c>
      <c r="X204" s="646">
        <f>IF($C204=('1C TSpersonnel'!$A194&amp;" "&amp;'1C TSpersonnel'!$B194),'1C TSpersonnel'!AD194)</f>
        <v>0</v>
      </c>
      <c r="Y204" s="646">
        <f>IF($C204=('1C TSpersonnel'!$A194&amp;" "&amp;'1C TSpersonnel'!$B194),'1C TSpersonnel'!AE194)</f>
        <v>0</v>
      </c>
      <c r="Z204" s="646">
        <f>IF($C204=('1C TSpersonnel'!$A194&amp;" "&amp;'1C TSpersonnel'!$B194),'1C TSpersonnel'!AF194)</f>
        <v>0</v>
      </c>
      <c r="AA204" s="646">
        <f>IF($C204=('1C TSpersonnel'!$A194&amp;" "&amp;'1C TSpersonnel'!$B194),'1C TSpersonnel'!AG194)</f>
        <v>0</v>
      </c>
      <c r="AB204" s="646">
        <f>IF($C204=('1C TSpersonnel'!$A194&amp;" "&amp;'1C TSpersonnel'!$B194),'1C TSpersonnel'!AH194)</f>
        <v>0</v>
      </c>
      <c r="AC204" s="646">
        <f>IF($C204=('1C TSpersonnel'!$A194&amp;" "&amp;'1C TSpersonnel'!$B194),'1C TSpersonnel'!AI194)</f>
        <v>0</v>
      </c>
      <c r="AD204" s="646">
        <f>IF($C204=('1C TSpersonnel'!$A194&amp;" "&amp;'1C TSpersonnel'!$B194),'1C TSpersonnel'!AJ194)</f>
        <v>0</v>
      </c>
      <c r="AE204" s="646">
        <f>IF($C204=('1C TSpersonnel'!$A194&amp;" "&amp;'1C TSpersonnel'!$B194),'1C TSpersonnel'!AK194)</f>
        <v>0</v>
      </c>
      <c r="AF204" s="646">
        <f>IF($C204=('1C TSpersonnel'!$A194&amp;" "&amp;'1C TSpersonnel'!$B194),'1C TSpersonnel'!AL194)</f>
        <v>0</v>
      </c>
      <c r="AG204" s="646">
        <f>IF($C204=('1C TSpersonnel'!$A194&amp;" "&amp;'1C TSpersonnel'!$B194),'1C TSpersonnel'!AM194)</f>
        <v>0</v>
      </c>
      <c r="AH204" s="646">
        <f>IF($C204=('1C TSpersonnel'!$A194&amp;" "&amp;'1C TSpersonnel'!$B194),'1C TSpersonnel'!AN194)</f>
        <v>0</v>
      </c>
      <c r="AI204" s="646">
        <f>IF($C204=('1C TSpersonnel'!$A194&amp;" "&amp;'1C TSpersonnel'!$B194),'1C TSpersonnel'!AO194)</f>
        <v>0</v>
      </c>
      <c r="AJ204" s="646">
        <f>IF($C204=('1C TSpersonnel'!$A194&amp;" "&amp;'1C TSpersonnel'!$B194),'1C TSpersonnel'!AP194)</f>
        <v>0</v>
      </c>
      <c r="AK204" s="646">
        <f t="shared" si="50"/>
        <v>0</v>
      </c>
      <c r="AL204" s="646">
        <f t="shared" si="61"/>
        <v>0</v>
      </c>
      <c r="AM204" s="156">
        <f t="shared" si="47"/>
        <v>0</v>
      </c>
      <c r="AN204" s="251">
        <f t="shared" si="48"/>
        <v>0</v>
      </c>
      <c r="AO204" s="154">
        <f t="shared" si="62"/>
        <v>0</v>
      </c>
      <c r="AP204" s="254">
        <f t="shared" si="63"/>
        <v>0</v>
      </c>
      <c r="AQ204" s="260">
        <f t="shared" si="64"/>
        <v>0</v>
      </c>
      <c r="AR204" s="257"/>
      <c r="AS204" s="80"/>
      <c r="AT204" s="27"/>
      <c r="AU204" s="267"/>
      <c r="AV204" s="484"/>
      <c r="AW204" s="484"/>
      <c r="AX204" s="484"/>
      <c r="AY204" s="484"/>
      <c r="AZ204" s="484"/>
    </row>
    <row r="205" spans="1:55" hidden="1">
      <c r="A205" s="159"/>
      <c r="B205" s="168"/>
      <c r="C205" s="22" t="str">
        <f>'1C TSpersonnel'!A199&amp;" "&amp;'1C TSpersonnel'!B199</f>
        <v xml:space="preserve"> </v>
      </c>
      <c r="D205" s="304" t="str">
        <f>IF(E205=0,"",DATEDIF('1C TSpersonnel'!D199,E205,"y"))</f>
        <v/>
      </c>
      <c r="E205" s="71">
        <f>IF(C205&lt;&gt;"",'1C TSpersonnel'!F199,"")</f>
        <v>0</v>
      </c>
      <c r="F205" s="161"/>
      <c r="G205" s="162"/>
      <c r="H205" s="867"/>
      <c r="I205" s="868"/>
      <c r="J205" s="869"/>
      <c r="K205" s="287" t="str">
        <f t="shared" si="49"/>
        <v/>
      </c>
      <c r="L205" s="643">
        <f>IF(AND($K$2="Pôle",C205=('1C TSpersonnel'!A195&amp;" "&amp;'1C TSpersonnel'!B195)),'1C TSpersonnel'!$G195+'1C TSpersonnel'!$H195+'1C TSpersonnel'!$I195+'1C TSpersonnel'!$J195+'1C TSpersonnel'!$N195,'1C TSpersonnel'!$G195+'1C TSpersonnel'!$H195+'1C TSpersonnel'!$I195+'1C TSpersonnel'!$J195+'1C TSpersonnel'!$K195+'1C TSpersonnel'!$L195+'1C TSpersonnel'!$M195+'1C TSpersonnel'!$N195+'1C TSpersonnel'!$O195+'1C TSpersonnel'!$P195+'1C TSpersonnel'!$Q195+'1C TSpersonnel'!$R195)</f>
        <v>0</v>
      </c>
      <c r="M205" s="643">
        <f>IF(AND($K$2="Pôle",C205=('1C TSpersonnel'!A195&amp;" "&amp;'1C TSpersonnel'!B195)),'1C TSpersonnel'!$K195+'1C TSpersonnel'!$L195+'1C TSpersonnel'!$M195,0)</f>
        <v>0</v>
      </c>
      <c r="N205" s="644">
        <f t="shared" si="65"/>
        <v>0</v>
      </c>
      <c r="O205" s="645">
        <f>IF($C205=('1C TSpersonnel'!$A195&amp;" "&amp;'1C TSpersonnel'!$B195),'1C TSpersonnel'!U195)</f>
        <v>0</v>
      </c>
      <c r="P205" s="646">
        <f>IF($C205=('1C TSpersonnel'!$A195&amp;" "&amp;'1C TSpersonnel'!$B195),'1C TSpersonnel'!V195)</f>
        <v>0</v>
      </c>
      <c r="Q205" s="646">
        <f>IF($C205=('1C TSpersonnel'!$A195&amp;" "&amp;'1C TSpersonnel'!$B195),'1C TSpersonnel'!W195)</f>
        <v>0</v>
      </c>
      <c r="R205" s="646">
        <f>IF($C205=('1C TSpersonnel'!$A195&amp;" "&amp;'1C TSpersonnel'!$B195),'1C TSpersonnel'!X195)</f>
        <v>0</v>
      </c>
      <c r="S205" s="646">
        <f>IF($C205=('1C TSpersonnel'!$A195&amp;" "&amp;'1C TSpersonnel'!$B195),'1C TSpersonnel'!Y195)</f>
        <v>0</v>
      </c>
      <c r="T205" s="646">
        <f>IF($C205=('1C TSpersonnel'!$A195&amp;" "&amp;'1C TSpersonnel'!$B195),'1C TSpersonnel'!Z195)</f>
        <v>0</v>
      </c>
      <c r="U205" s="646">
        <f>IF($C205=('1C TSpersonnel'!$A195&amp;" "&amp;'1C TSpersonnel'!$B195),'1C TSpersonnel'!AA195)</f>
        <v>0</v>
      </c>
      <c r="V205" s="646">
        <f>IF($C205=('1C TSpersonnel'!$A195&amp;" "&amp;'1C TSpersonnel'!$B195),'1C TSpersonnel'!AB195)</f>
        <v>0</v>
      </c>
      <c r="W205" s="646">
        <f>IF($C205=('1C TSpersonnel'!$A195&amp;" "&amp;'1C TSpersonnel'!$B195),'1C TSpersonnel'!AC195)</f>
        <v>0</v>
      </c>
      <c r="X205" s="646">
        <f>IF($C205=('1C TSpersonnel'!$A195&amp;" "&amp;'1C TSpersonnel'!$B195),'1C TSpersonnel'!AD195)</f>
        <v>0</v>
      </c>
      <c r="Y205" s="646">
        <f>IF($C205=('1C TSpersonnel'!$A195&amp;" "&amp;'1C TSpersonnel'!$B195),'1C TSpersonnel'!AE195)</f>
        <v>0</v>
      </c>
      <c r="Z205" s="646">
        <f>IF($C205=('1C TSpersonnel'!$A195&amp;" "&amp;'1C TSpersonnel'!$B195),'1C TSpersonnel'!AF195)</f>
        <v>0</v>
      </c>
      <c r="AA205" s="646">
        <f>IF($C205=('1C TSpersonnel'!$A195&amp;" "&amp;'1C TSpersonnel'!$B195),'1C TSpersonnel'!AG195)</f>
        <v>0</v>
      </c>
      <c r="AB205" s="646">
        <f>IF($C205=('1C TSpersonnel'!$A195&amp;" "&amp;'1C TSpersonnel'!$B195),'1C TSpersonnel'!AH195)</f>
        <v>0</v>
      </c>
      <c r="AC205" s="646">
        <f>IF($C205=('1C TSpersonnel'!$A195&amp;" "&amp;'1C TSpersonnel'!$B195),'1C TSpersonnel'!AI195)</f>
        <v>0</v>
      </c>
      <c r="AD205" s="646">
        <f>IF($C205=('1C TSpersonnel'!$A195&amp;" "&amp;'1C TSpersonnel'!$B195),'1C TSpersonnel'!AJ195)</f>
        <v>0</v>
      </c>
      <c r="AE205" s="646">
        <f>IF($C205=('1C TSpersonnel'!$A195&amp;" "&amp;'1C TSpersonnel'!$B195),'1C TSpersonnel'!AK195)</f>
        <v>0</v>
      </c>
      <c r="AF205" s="646">
        <f>IF($C205=('1C TSpersonnel'!$A195&amp;" "&amp;'1C TSpersonnel'!$B195),'1C TSpersonnel'!AL195)</f>
        <v>0</v>
      </c>
      <c r="AG205" s="646">
        <f>IF($C205=('1C TSpersonnel'!$A195&amp;" "&amp;'1C TSpersonnel'!$B195),'1C TSpersonnel'!AM195)</f>
        <v>0</v>
      </c>
      <c r="AH205" s="646">
        <f>IF($C205=('1C TSpersonnel'!$A195&amp;" "&amp;'1C TSpersonnel'!$B195),'1C TSpersonnel'!AN195)</f>
        <v>0</v>
      </c>
      <c r="AI205" s="646">
        <f>IF($C205=('1C TSpersonnel'!$A195&amp;" "&amp;'1C TSpersonnel'!$B195),'1C TSpersonnel'!AO195)</f>
        <v>0</v>
      </c>
      <c r="AJ205" s="646">
        <f>IF($C205=('1C TSpersonnel'!$A195&amp;" "&amp;'1C TSpersonnel'!$B195),'1C TSpersonnel'!AP195)</f>
        <v>0</v>
      </c>
      <c r="AK205" s="646">
        <f t="shared" si="50"/>
        <v>0</v>
      </c>
      <c r="AL205" s="646">
        <f t="shared" si="61"/>
        <v>0</v>
      </c>
      <c r="AM205" s="156">
        <f t="shared" si="47"/>
        <v>0</v>
      </c>
      <c r="AN205" s="251">
        <f t="shared" si="48"/>
        <v>0</v>
      </c>
      <c r="AO205" s="154">
        <f t="shared" si="62"/>
        <v>0</v>
      </c>
      <c r="AP205" s="254">
        <f t="shared" si="63"/>
        <v>0</v>
      </c>
      <c r="AQ205" s="260">
        <f t="shared" si="64"/>
        <v>0</v>
      </c>
      <c r="AR205" s="257"/>
      <c r="AS205" s="80"/>
      <c r="AT205" s="27"/>
      <c r="AU205" s="267"/>
      <c r="AV205" s="484"/>
      <c r="AW205" s="484"/>
      <c r="AX205" s="484"/>
      <c r="AY205" s="484"/>
      <c r="AZ205" s="484"/>
    </row>
    <row r="206" spans="1:55" hidden="1">
      <c r="A206" s="159"/>
      <c r="B206" s="168"/>
      <c r="C206" s="22" t="str">
        <f>'1C TSpersonnel'!A200&amp;" "&amp;'1C TSpersonnel'!B200</f>
        <v xml:space="preserve"> </v>
      </c>
      <c r="D206" s="304" t="str">
        <f>IF(E206=0,"",DATEDIF('1C TSpersonnel'!D200,E206,"y"))</f>
        <v/>
      </c>
      <c r="E206" s="71">
        <f>IF(C206&lt;&gt;"",'1C TSpersonnel'!F200,"")</f>
        <v>0</v>
      </c>
      <c r="F206" s="161"/>
      <c r="G206" s="162"/>
      <c r="H206" s="867"/>
      <c r="I206" s="868"/>
      <c r="J206" s="869"/>
      <c r="K206" s="287" t="str">
        <f t="shared" si="49"/>
        <v/>
      </c>
      <c r="L206" s="643">
        <f>IF(AND($K$2="Pôle",C206=('1C TSpersonnel'!A196&amp;" "&amp;'1C TSpersonnel'!B196)),'1C TSpersonnel'!$G196+'1C TSpersonnel'!$H196+'1C TSpersonnel'!$I196+'1C TSpersonnel'!$J196+'1C TSpersonnel'!$N196,'1C TSpersonnel'!$G196+'1C TSpersonnel'!$H196+'1C TSpersonnel'!$I196+'1C TSpersonnel'!$J196+'1C TSpersonnel'!$K196+'1C TSpersonnel'!$L196+'1C TSpersonnel'!$M196+'1C TSpersonnel'!$N196+'1C TSpersonnel'!$O196+'1C TSpersonnel'!$P196+'1C TSpersonnel'!$Q196+'1C TSpersonnel'!$R196)</f>
        <v>0</v>
      </c>
      <c r="M206" s="643">
        <f>IF(AND($K$2="Pôle",C206=('1C TSpersonnel'!A196&amp;" "&amp;'1C TSpersonnel'!B196)),'1C TSpersonnel'!$K196+'1C TSpersonnel'!$L196+'1C TSpersonnel'!$M196,0)</f>
        <v>0</v>
      </c>
      <c r="N206" s="644">
        <f t="shared" si="65"/>
        <v>0</v>
      </c>
      <c r="O206" s="645">
        <f>IF($C206=('1C TSpersonnel'!$A196&amp;" "&amp;'1C TSpersonnel'!$B196),'1C TSpersonnel'!U196)</f>
        <v>0</v>
      </c>
      <c r="P206" s="646">
        <f>IF($C206=('1C TSpersonnel'!$A196&amp;" "&amp;'1C TSpersonnel'!$B196),'1C TSpersonnel'!V196)</f>
        <v>0</v>
      </c>
      <c r="Q206" s="646">
        <f>IF($C206=('1C TSpersonnel'!$A196&amp;" "&amp;'1C TSpersonnel'!$B196),'1C TSpersonnel'!W196)</f>
        <v>0</v>
      </c>
      <c r="R206" s="646">
        <f>IF($C206=('1C TSpersonnel'!$A196&amp;" "&amp;'1C TSpersonnel'!$B196),'1C TSpersonnel'!X196)</f>
        <v>0</v>
      </c>
      <c r="S206" s="646">
        <f>IF($C206=('1C TSpersonnel'!$A196&amp;" "&amp;'1C TSpersonnel'!$B196),'1C TSpersonnel'!Y196)</f>
        <v>0</v>
      </c>
      <c r="T206" s="646">
        <f>IF($C206=('1C TSpersonnel'!$A196&amp;" "&amp;'1C TSpersonnel'!$B196),'1C TSpersonnel'!Z196)</f>
        <v>0</v>
      </c>
      <c r="U206" s="646">
        <f>IF($C206=('1C TSpersonnel'!$A196&amp;" "&amp;'1C TSpersonnel'!$B196),'1C TSpersonnel'!AA196)</f>
        <v>0</v>
      </c>
      <c r="V206" s="646">
        <f>IF($C206=('1C TSpersonnel'!$A196&amp;" "&amp;'1C TSpersonnel'!$B196),'1C TSpersonnel'!AB196)</f>
        <v>0</v>
      </c>
      <c r="W206" s="646">
        <f>IF($C206=('1C TSpersonnel'!$A196&amp;" "&amp;'1C TSpersonnel'!$B196),'1C TSpersonnel'!AC196)</f>
        <v>0</v>
      </c>
      <c r="X206" s="646">
        <f>IF($C206=('1C TSpersonnel'!$A196&amp;" "&amp;'1C TSpersonnel'!$B196),'1C TSpersonnel'!AD196)</f>
        <v>0</v>
      </c>
      <c r="Y206" s="646">
        <f>IF($C206=('1C TSpersonnel'!$A196&amp;" "&amp;'1C TSpersonnel'!$B196),'1C TSpersonnel'!AE196)</f>
        <v>0</v>
      </c>
      <c r="Z206" s="646">
        <f>IF($C206=('1C TSpersonnel'!$A196&amp;" "&amp;'1C TSpersonnel'!$B196),'1C TSpersonnel'!AF196)</f>
        <v>0</v>
      </c>
      <c r="AA206" s="646">
        <f>IF($C206=('1C TSpersonnel'!$A196&amp;" "&amp;'1C TSpersonnel'!$B196),'1C TSpersonnel'!AG196)</f>
        <v>0</v>
      </c>
      <c r="AB206" s="646">
        <f>IF($C206=('1C TSpersonnel'!$A196&amp;" "&amp;'1C TSpersonnel'!$B196),'1C TSpersonnel'!AH196)</f>
        <v>0</v>
      </c>
      <c r="AC206" s="646">
        <f>IF($C206=('1C TSpersonnel'!$A196&amp;" "&amp;'1C TSpersonnel'!$B196),'1C TSpersonnel'!AI196)</f>
        <v>0</v>
      </c>
      <c r="AD206" s="646">
        <f>IF($C206=('1C TSpersonnel'!$A196&amp;" "&amp;'1C TSpersonnel'!$B196),'1C TSpersonnel'!AJ196)</f>
        <v>0</v>
      </c>
      <c r="AE206" s="646">
        <f>IF($C206=('1C TSpersonnel'!$A196&amp;" "&amp;'1C TSpersonnel'!$B196),'1C TSpersonnel'!AK196)</f>
        <v>0</v>
      </c>
      <c r="AF206" s="646">
        <f>IF($C206=('1C TSpersonnel'!$A196&amp;" "&amp;'1C TSpersonnel'!$B196),'1C TSpersonnel'!AL196)</f>
        <v>0</v>
      </c>
      <c r="AG206" s="646">
        <f>IF($C206=('1C TSpersonnel'!$A196&amp;" "&amp;'1C TSpersonnel'!$B196),'1C TSpersonnel'!AM196)</f>
        <v>0</v>
      </c>
      <c r="AH206" s="646">
        <f>IF($C206=('1C TSpersonnel'!$A196&amp;" "&amp;'1C TSpersonnel'!$B196),'1C TSpersonnel'!AN196)</f>
        <v>0</v>
      </c>
      <c r="AI206" s="646">
        <f>IF($C206=('1C TSpersonnel'!$A196&amp;" "&amp;'1C TSpersonnel'!$B196),'1C TSpersonnel'!AO196)</f>
        <v>0</v>
      </c>
      <c r="AJ206" s="646">
        <f>IF($C206=('1C TSpersonnel'!$A196&amp;" "&amp;'1C TSpersonnel'!$B196),'1C TSpersonnel'!AP196)</f>
        <v>0</v>
      </c>
      <c r="AK206" s="646">
        <f t="shared" si="50"/>
        <v>0</v>
      </c>
      <c r="AL206" s="646">
        <f t="shared" si="61"/>
        <v>0</v>
      </c>
      <c r="AM206" s="156">
        <f t="shared" si="47"/>
        <v>0</v>
      </c>
      <c r="AN206" s="251">
        <f t="shared" si="48"/>
        <v>0</v>
      </c>
      <c r="AO206" s="154">
        <f t="shared" si="62"/>
        <v>0</v>
      </c>
      <c r="AP206" s="254">
        <f t="shared" si="63"/>
        <v>0</v>
      </c>
      <c r="AQ206" s="260">
        <f t="shared" si="64"/>
        <v>0</v>
      </c>
      <c r="AR206" s="257"/>
      <c r="AS206" s="80"/>
      <c r="AT206" s="27"/>
      <c r="AU206" s="267"/>
      <c r="AV206" s="484"/>
      <c r="AW206" s="484"/>
      <c r="AX206" s="484"/>
      <c r="AY206" s="484"/>
      <c r="AZ206" s="484"/>
    </row>
    <row r="207" spans="1:55" hidden="1">
      <c r="A207" s="159"/>
      <c r="B207" s="168"/>
      <c r="C207" s="22" t="str">
        <f>'1C TSpersonnel'!A201&amp;" "&amp;'1C TSpersonnel'!B201</f>
        <v xml:space="preserve"> </v>
      </c>
      <c r="D207" s="304" t="str">
        <f>IF(E207=0,"",DATEDIF('1C TSpersonnel'!D201,E207,"y"))</f>
        <v/>
      </c>
      <c r="E207" s="71">
        <f>IF(C207&lt;&gt;"",'1C TSpersonnel'!F201,"")</f>
        <v>0</v>
      </c>
      <c r="F207" s="161"/>
      <c r="G207" s="162"/>
      <c r="H207" s="867"/>
      <c r="I207" s="868"/>
      <c r="J207" s="869"/>
      <c r="K207" s="287" t="str">
        <f t="shared" si="49"/>
        <v/>
      </c>
      <c r="L207" s="643">
        <f>IF(AND($K$2="Pôle",C207=('1C TSpersonnel'!A197&amp;" "&amp;'1C TSpersonnel'!B197)),'1C TSpersonnel'!$G197+'1C TSpersonnel'!$H197+'1C TSpersonnel'!$I197+'1C TSpersonnel'!$J197+'1C TSpersonnel'!$N197,'1C TSpersonnel'!$G197+'1C TSpersonnel'!$H197+'1C TSpersonnel'!$I197+'1C TSpersonnel'!$J197+'1C TSpersonnel'!$K197+'1C TSpersonnel'!$L197+'1C TSpersonnel'!$M197+'1C TSpersonnel'!$N197+'1C TSpersonnel'!$O197+'1C TSpersonnel'!$P197+'1C TSpersonnel'!$Q197+'1C TSpersonnel'!$R197)</f>
        <v>0</v>
      </c>
      <c r="M207" s="643">
        <f>IF(AND($K$2="Pôle",C207=('1C TSpersonnel'!A197&amp;" "&amp;'1C TSpersonnel'!B197)),'1C TSpersonnel'!$K197+'1C TSpersonnel'!$L197+'1C TSpersonnel'!$M197,0)</f>
        <v>0</v>
      </c>
      <c r="N207" s="644">
        <f t="shared" si="65"/>
        <v>0</v>
      </c>
      <c r="O207" s="645">
        <f>IF($C207=('1C TSpersonnel'!$A197&amp;" "&amp;'1C TSpersonnel'!$B197),'1C TSpersonnel'!U197)</f>
        <v>0</v>
      </c>
      <c r="P207" s="646">
        <f>IF($C207=('1C TSpersonnel'!$A197&amp;" "&amp;'1C TSpersonnel'!$B197),'1C TSpersonnel'!V197)</f>
        <v>0</v>
      </c>
      <c r="Q207" s="646">
        <f>IF($C207=('1C TSpersonnel'!$A197&amp;" "&amp;'1C TSpersonnel'!$B197),'1C TSpersonnel'!W197)</f>
        <v>0</v>
      </c>
      <c r="R207" s="646">
        <f>IF($C207=('1C TSpersonnel'!$A197&amp;" "&amp;'1C TSpersonnel'!$B197),'1C TSpersonnel'!X197)</f>
        <v>0</v>
      </c>
      <c r="S207" s="646">
        <f>IF($C207=('1C TSpersonnel'!$A197&amp;" "&amp;'1C TSpersonnel'!$B197),'1C TSpersonnel'!Y197)</f>
        <v>0</v>
      </c>
      <c r="T207" s="646">
        <f>IF($C207=('1C TSpersonnel'!$A197&amp;" "&amp;'1C TSpersonnel'!$B197),'1C TSpersonnel'!Z197)</f>
        <v>0</v>
      </c>
      <c r="U207" s="646">
        <f>IF($C207=('1C TSpersonnel'!$A197&amp;" "&amp;'1C TSpersonnel'!$B197),'1C TSpersonnel'!AA197)</f>
        <v>0</v>
      </c>
      <c r="V207" s="646">
        <f>IF($C207=('1C TSpersonnel'!$A197&amp;" "&amp;'1C TSpersonnel'!$B197),'1C TSpersonnel'!AB197)</f>
        <v>0</v>
      </c>
      <c r="W207" s="646">
        <f>IF($C207=('1C TSpersonnel'!$A197&amp;" "&amp;'1C TSpersonnel'!$B197),'1C TSpersonnel'!AC197)</f>
        <v>0</v>
      </c>
      <c r="X207" s="646">
        <f>IF($C207=('1C TSpersonnel'!$A197&amp;" "&amp;'1C TSpersonnel'!$B197),'1C TSpersonnel'!AD197)</f>
        <v>0</v>
      </c>
      <c r="Y207" s="646">
        <f>IF($C207=('1C TSpersonnel'!$A197&amp;" "&amp;'1C TSpersonnel'!$B197),'1C TSpersonnel'!AE197)</f>
        <v>0</v>
      </c>
      <c r="Z207" s="646">
        <f>IF($C207=('1C TSpersonnel'!$A197&amp;" "&amp;'1C TSpersonnel'!$B197),'1C TSpersonnel'!AF197)</f>
        <v>0</v>
      </c>
      <c r="AA207" s="646">
        <f>IF($C207=('1C TSpersonnel'!$A197&amp;" "&amp;'1C TSpersonnel'!$B197),'1C TSpersonnel'!AG197)</f>
        <v>0</v>
      </c>
      <c r="AB207" s="646">
        <f>IF($C207=('1C TSpersonnel'!$A197&amp;" "&amp;'1C TSpersonnel'!$B197),'1C TSpersonnel'!AH197)</f>
        <v>0</v>
      </c>
      <c r="AC207" s="646">
        <f>IF($C207=('1C TSpersonnel'!$A197&amp;" "&amp;'1C TSpersonnel'!$B197),'1C TSpersonnel'!AI197)</f>
        <v>0</v>
      </c>
      <c r="AD207" s="646">
        <f>IF($C207=('1C TSpersonnel'!$A197&amp;" "&amp;'1C TSpersonnel'!$B197),'1C TSpersonnel'!AJ197)</f>
        <v>0</v>
      </c>
      <c r="AE207" s="646">
        <f>IF($C207=('1C TSpersonnel'!$A197&amp;" "&amp;'1C TSpersonnel'!$B197),'1C TSpersonnel'!AK197)</f>
        <v>0</v>
      </c>
      <c r="AF207" s="646">
        <f>IF($C207=('1C TSpersonnel'!$A197&amp;" "&amp;'1C TSpersonnel'!$B197),'1C TSpersonnel'!AL197)</f>
        <v>0</v>
      </c>
      <c r="AG207" s="646">
        <f>IF($C207=('1C TSpersonnel'!$A197&amp;" "&amp;'1C TSpersonnel'!$B197),'1C TSpersonnel'!AM197)</f>
        <v>0</v>
      </c>
      <c r="AH207" s="646">
        <f>IF($C207=('1C TSpersonnel'!$A197&amp;" "&amp;'1C TSpersonnel'!$B197),'1C TSpersonnel'!AN197)</f>
        <v>0</v>
      </c>
      <c r="AI207" s="646">
        <f>IF($C207=('1C TSpersonnel'!$A197&amp;" "&amp;'1C TSpersonnel'!$B197),'1C TSpersonnel'!AO197)</f>
        <v>0</v>
      </c>
      <c r="AJ207" s="646">
        <f>IF($C207=('1C TSpersonnel'!$A197&amp;" "&amp;'1C TSpersonnel'!$B197),'1C TSpersonnel'!AP197)</f>
        <v>0</v>
      </c>
      <c r="AK207" s="646">
        <f t="shared" si="50"/>
        <v>0</v>
      </c>
      <c r="AL207" s="646">
        <f t="shared" si="61"/>
        <v>0</v>
      </c>
      <c r="AM207" s="156">
        <f t="shared" si="47"/>
        <v>0</v>
      </c>
      <c r="AN207" s="251">
        <f t="shared" si="48"/>
        <v>0</v>
      </c>
      <c r="AO207" s="154">
        <f t="shared" si="62"/>
        <v>0</v>
      </c>
      <c r="AP207" s="254">
        <f t="shared" si="63"/>
        <v>0</v>
      </c>
      <c r="AQ207" s="260">
        <f t="shared" si="64"/>
        <v>0</v>
      </c>
      <c r="AR207" s="257"/>
      <c r="AS207" s="80"/>
      <c r="AT207" s="27"/>
      <c r="AU207" s="267"/>
      <c r="AV207" s="484"/>
      <c r="AW207" s="484"/>
      <c r="AX207" s="484"/>
      <c r="AY207" s="484"/>
      <c r="AZ207" s="484"/>
    </row>
    <row r="208" spans="1:55" hidden="1">
      <c r="A208" s="159"/>
      <c r="B208" s="168"/>
      <c r="C208" s="22" t="str">
        <f>'1C TSpersonnel'!A202&amp;" "&amp;'1C TSpersonnel'!B202</f>
        <v xml:space="preserve"> </v>
      </c>
      <c r="D208" s="304" t="str">
        <f>IF(E208=0,"",DATEDIF('1C TSpersonnel'!D202,E208,"y"))</f>
        <v/>
      </c>
      <c r="E208" s="71">
        <f>IF(C208&lt;&gt;"",'1C TSpersonnel'!F202,"")</f>
        <v>0</v>
      </c>
      <c r="F208" s="161"/>
      <c r="G208" s="162"/>
      <c r="H208" s="867"/>
      <c r="I208" s="868"/>
      <c r="J208" s="869"/>
      <c r="K208" s="287" t="str">
        <f t="shared" si="49"/>
        <v/>
      </c>
      <c r="L208" s="643">
        <f>IF(AND($K$2="Pôle",C208=('1C TSpersonnel'!A198&amp;" "&amp;'1C TSpersonnel'!B198)),'1C TSpersonnel'!$G198+'1C TSpersonnel'!$H198+'1C TSpersonnel'!$I198+'1C TSpersonnel'!$J198+'1C TSpersonnel'!$N198,'1C TSpersonnel'!$G198+'1C TSpersonnel'!$H198+'1C TSpersonnel'!$I198+'1C TSpersonnel'!$J198+'1C TSpersonnel'!$K198+'1C TSpersonnel'!$L198+'1C TSpersonnel'!$M198+'1C TSpersonnel'!$N198+'1C TSpersonnel'!$O198+'1C TSpersonnel'!$P198+'1C TSpersonnel'!$Q198+'1C TSpersonnel'!$R198)</f>
        <v>0</v>
      </c>
      <c r="M208" s="643">
        <f>IF(AND($K$2="Pôle",C208=('1C TSpersonnel'!A198&amp;" "&amp;'1C TSpersonnel'!B198)),'1C TSpersonnel'!$K198+'1C TSpersonnel'!$L198+'1C TSpersonnel'!$M198,0)</f>
        <v>0</v>
      </c>
      <c r="N208" s="644">
        <f t="shared" si="65"/>
        <v>0</v>
      </c>
      <c r="O208" s="645">
        <f>IF($C208=('1C TSpersonnel'!$A198&amp;" "&amp;'1C TSpersonnel'!$B198),'1C TSpersonnel'!U198)</f>
        <v>0</v>
      </c>
      <c r="P208" s="646">
        <f>IF($C208=('1C TSpersonnel'!$A198&amp;" "&amp;'1C TSpersonnel'!$B198),'1C TSpersonnel'!V198)</f>
        <v>0</v>
      </c>
      <c r="Q208" s="646">
        <f>IF($C208=('1C TSpersonnel'!$A198&amp;" "&amp;'1C TSpersonnel'!$B198),'1C TSpersonnel'!W198)</f>
        <v>0</v>
      </c>
      <c r="R208" s="646">
        <f>IF($C208=('1C TSpersonnel'!$A198&amp;" "&amp;'1C TSpersonnel'!$B198),'1C TSpersonnel'!X198)</f>
        <v>0</v>
      </c>
      <c r="S208" s="646">
        <f>IF($C208=('1C TSpersonnel'!$A198&amp;" "&amp;'1C TSpersonnel'!$B198),'1C TSpersonnel'!Y198)</f>
        <v>0</v>
      </c>
      <c r="T208" s="646">
        <f>IF($C208=('1C TSpersonnel'!$A198&amp;" "&amp;'1C TSpersonnel'!$B198),'1C TSpersonnel'!Z198)</f>
        <v>0</v>
      </c>
      <c r="U208" s="646">
        <f>IF($C208=('1C TSpersonnel'!$A198&amp;" "&amp;'1C TSpersonnel'!$B198),'1C TSpersonnel'!AA198)</f>
        <v>0</v>
      </c>
      <c r="V208" s="646">
        <f>IF($C208=('1C TSpersonnel'!$A198&amp;" "&amp;'1C TSpersonnel'!$B198),'1C TSpersonnel'!AB198)</f>
        <v>0</v>
      </c>
      <c r="W208" s="646">
        <f>IF($C208=('1C TSpersonnel'!$A198&amp;" "&amp;'1C TSpersonnel'!$B198),'1C TSpersonnel'!AC198)</f>
        <v>0</v>
      </c>
      <c r="X208" s="646">
        <f>IF($C208=('1C TSpersonnel'!$A198&amp;" "&amp;'1C TSpersonnel'!$B198),'1C TSpersonnel'!AD198)</f>
        <v>0</v>
      </c>
      <c r="Y208" s="646">
        <f>IF($C208=('1C TSpersonnel'!$A198&amp;" "&amp;'1C TSpersonnel'!$B198),'1C TSpersonnel'!AE198)</f>
        <v>0</v>
      </c>
      <c r="Z208" s="646">
        <f>IF($C208=('1C TSpersonnel'!$A198&amp;" "&amp;'1C TSpersonnel'!$B198),'1C TSpersonnel'!AF198)</f>
        <v>0</v>
      </c>
      <c r="AA208" s="646">
        <f>IF($C208=('1C TSpersonnel'!$A198&amp;" "&amp;'1C TSpersonnel'!$B198),'1C TSpersonnel'!AG198)</f>
        <v>0</v>
      </c>
      <c r="AB208" s="646">
        <f>IF($C208=('1C TSpersonnel'!$A198&amp;" "&amp;'1C TSpersonnel'!$B198),'1C TSpersonnel'!AH198)</f>
        <v>0</v>
      </c>
      <c r="AC208" s="646">
        <f>IF($C208=('1C TSpersonnel'!$A198&amp;" "&amp;'1C TSpersonnel'!$B198),'1C TSpersonnel'!AI198)</f>
        <v>0</v>
      </c>
      <c r="AD208" s="646">
        <f>IF($C208=('1C TSpersonnel'!$A198&amp;" "&amp;'1C TSpersonnel'!$B198),'1C TSpersonnel'!AJ198)</f>
        <v>0</v>
      </c>
      <c r="AE208" s="646">
        <f>IF($C208=('1C TSpersonnel'!$A198&amp;" "&amp;'1C TSpersonnel'!$B198),'1C TSpersonnel'!AK198)</f>
        <v>0</v>
      </c>
      <c r="AF208" s="646">
        <f>IF($C208=('1C TSpersonnel'!$A198&amp;" "&amp;'1C TSpersonnel'!$B198),'1C TSpersonnel'!AL198)</f>
        <v>0</v>
      </c>
      <c r="AG208" s="646">
        <f>IF($C208=('1C TSpersonnel'!$A198&amp;" "&amp;'1C TSpersonnel'!$B198),'1C TSpersonnel'!AM198)</f>
        <v>0</v>
      </c>
      <c r="AH208" s="646">
        <f>IF($C208=('1C TSpersonnel'!$A198&amp;" "&amp;'1C TSpersonnel'!$B198),'1C TSpersonnel'!AN198)</f>
        <v>0</v>
      </c>
      <c r="AI208" s="646">
        <f>IF($C208=('1C TSpersonnel'!$A198&amp;" "&amp;'1C TSpersonnel'!$B198),'1C TSpersonnel'!AO198)</f>
        <v>0</v>
      </c>
      <c r="AJ208" s="646">
        <f>IF($C208=('1C TSpersonnel'!$A198&amp;" "&amp;'1C TSpersonnel'!$B198),'1C TSpersonnel'!AP198)</f>
        <v>0</v>
      </c>
      <c r="AK208" s="646">
        <f t="shared" si="50"/>
        <v>0</v>
      </c>
      <c r="AL208" s="646">
        <f t="shared" si="61"/>
        <v>0</v>
      </c>
      <c r="AM208" s="156">
        <f t="shared" si="47"/>
        <v>0</v>
      </c>
      <c r="AN208" s="251">
        <f t="shared" si="48"/>
        <v>0</v>
      </c>
      <c r="AO208" s="154">
        <f t="shared" si="62"/>
        <v>0</v>
      </c>
      <c r="AP208" s="254">
        <f t="shared" si="63"/>
        <v>0</v>
      </c>
      <c r="AQ208" s="260">
        <f t="shared" si="64"/>
        <v>0</v>
      </c>
      <c r="AR208" s="257"/>
      <c r="AS208" s="80"/>
      <c r="AT208" s="27"/>
      <c r="AU208" s="267"/>
      <c r="AV208" s="484"/>
      <c r="AW208" s="484"/>
      <c r="AX208" s="484"/>
      <c r="AY208" s="484"/>
      <c r="AZ208" s="484"/>
    </row>
    <row r="209" spans="1:55" hidden="1">
      <c r="A209" s="159"/>
      <c r="B209" s="168"/>
      <c r="C209" s="22" t="str">
        <f>'1C TSpersonnel'!A203&amp;" "&amp;'1C TSpersonnel'!B203</f>
        <v xml:space="preserve"> </v>
      </c>
      <c r="D209" s="304" t="str">
        <f>IF(E209=0,"",DATEDIF('1C TSpersonnel'!D203,E209,"y"))</f>
        <v/>
      </c>
      <c r="E209" s="71">
        <f>IF(C209&lt;&gt;"",'1C TSpersonnel'!F203,"")</f>
        <v>0</v>
      </c>
      <c r="F209" s="161"/>
      <c r="G209" s="162"/>
      <c r="H209" s="867"/>
      <c r="I209" s="868"/>
      <c r="J209" s="869"/>
      <c r="K209" s="287" t="str">
        <f t="shared" si="49"/>
        <v/>
      </c>
      <c r="L209" s="643">
        <f>IF(AND($K$2="Pôle",C209=('1C TSpersonnel'!A199&amp;" "&amp;'1C TSpersonnel'!B199)),'1C TSpersonnel'!$G199+'1C TSpersonnel'!$H199+'1C TSpersonnel'!$I199+'1C TSpersonnel'!$J199+'1C TSpersonnel'!$N199,'1C TSpersonnel'!$G199+'1C TSpersonnel'!$H199+'1C TSpersonnel'!$I199+'1C TSpersonnel'!$J199+'1C TSpersonnel'!$K199+'1C TSpersonnel'!$L199+'1C TSpersonnel'!$M199+'1C TSpersonnel'!$N199+'1C TSpersonnel'!$O199+'1C TSpersonnel'!$P199+'1C TSpersonnel'!$Q199+'1C TSpersonnel'!$R199)</f>
        <v>0</v>
      </c>
      <c r="M209" s="643">
        <f>IF(AND($K$2="Pôle",C209=('1C TSpersonnel'!A199&amp;" "&amp;'1C TSpersonnel'!B199)),'1C TSpersonnel'!$K199+'1C TSpersonnel'!$L199+'1C TSpersonnel'!$M199,0)</f>
        <v>0</v>
      </c>
      <c r="N209" s="644">
        <f t="shared" si="65"/>
        <v>0</v>
      </c>
      <c r="O209" s="645">
        <f>IF($C209=('1C TSpersonnel'!$A199&amp;" "&amp;'1C TSpersonnel'!$B199),'1C TSpersonnel'!U199)</f>
        <v>0</v>
      </c>
      <c r="P209" s="646">
        <f>IF($C209=('1C TSpersonnel'!$A199&amp;" "&amp;'1C TSpersonnel'!$B199),'1C TSpersonnel'!V199)</f>
        <v>0</v>
      </c>
      <c r="Q209" s="646">
        <f>IF($C209=('1C TSpersonnel'!$A199&amp;" "&amp;'1C TSpersonnel'!$B199),'1C TSpersonnel'!W199)</f>
        <v>0</v>
      </c>
      <c r="R209" s="646">
        <f>IF($C209=('1C TSpersonnel'!$A199&amp;" "&amp;'1C TSpersonnel'!$B199),'1C TSpersonnel'!X199)</f>
        <v>0</v>
      </c>
      <c r="S209" s="646">
        <f>IF($C209=('1C TSpersonnel'!$A199&amp;" "&amp;'1C TSpersonnel'!$B199),'1C TSpersonnel'!Y199)</f>
        <v>0</v>
      </c>
      <c r="T209" s="646">
        <f>IF($C209=('1C TSpersonnel'!$A199&amp;" "&amp;'1C TSpersonnel'!$B199),'1C TSpersonnel'!Z199)</f>
        <v>0</v>
      </c>
      <c r="U209" s="646">
        <f>IF($C209=('1C TSpersonnel'!$A199&amp;" "&amp;'1C TSpersonnel'!$B199),'1C TSpersonnel'!AA199)</f>
        <v>0</v>
      </c>
      <c r="V209" s="646">
        <f>IF($C209=('1C TSpersonnel'!$A199&amp;" "&amp;'1C TSpersonnel'!$B199),'1C TSpersonnel'!AB199)</f>
        <v>0</v>
      </c>
      <c r="W209" s="646">
        <f>IF($C209=('1C TSpersonnel'!$A199&amp;" "&amp;'1C TSpersonnel'!$B199),'1C TSpersonnel'!AC199)</f>
        <v>0</v>
      </c>
      <c r="X209" s="646">
        <f>IF($C209=('1C TSpersonnel'!$A199&amp;" "&amp;'1C TSpersonnel'!$B199),'1C TSpersonnel'!AD199)</f>
        <v>0</v>
      </c>
      <c r="Y209" s="646">
        <f>IF($C209=('1C TSpersonnel'!$A199&amp;" "&amp;'1C TSpersonnel'!$B199),'1C TSpersonnel'!AE199)</f>
        <v>0</v>
      </c>
      <c r="Z209" s="646">
        <f>IF($C209=('1C TSpersonnel'!$A199&amp;" "&amp;'1C TSpersonnel'!$B199),'1C TSpersonnel'!AF199)</f>
        <v>0</v>
      </c>
      <c r="AA209" s="646">
        <f>IF($C209=('1C TSpersonnel'!$A199&amp;" "&amp;'1C TSpersonnel'!$B199),'1C TSpersonnel'!AG199)</f>
        <v>0</v>
      </c>
      <c r="AB209" s="646">
        <f>IF($C209=('1C TSpersonnel'!$A199&amp;" "&amp;'1C TSpersonnel'!$B199),'1C TSpersonnel'!AH199)</f>
        <v>0</v>
      </c>
      <c r="AC209" s="646">
        <f>IF($C209=('1C TSpersonnel'!$A199&amp;" "&amp;'1C TSpersonnel'!$B199),'1C TSpersonnel'!AI199)</f>
        <v>0</v>
      </c>
      <c r="AD209" s="646">
        <f>IF($C209=('1C TSpersonnel'!$A199&amp;" "&amp;'1C TSpersonnel'!$B199),'1C TSpersonnel'!AJ199)</f>
        <v>0</v>
      </c>
      <c r="AE209" s="646">
        <f>IF($C209=('1C TSpersonnel'!$A199&amp;" "&amp;'1C TSpersonnel'!$B199),'1C TSpersonnel'!AK199)</f>
        <v>0</v>
      </c>
      <c r="AF209" s="646">
        <f>IF($C209=('1C TSpersonnel'!$A199&amp;" "&amp;'1C TSpersonnel'!$B199),'1C TSpersonnel'!AL199)</f>
        <v>0</v>
      </c>
      <c r="AG209" s="646">
        <f>IF($C209=('1C TSpersonnel'!$A199&amp;" "&amp;'1C TSpersonnel'!$B199),'1C TSpersonnel'!AM199)</f>
        <v>0</v>
      </c>
      <c r="AH209" s="646">
        <f>IF($C209=('1C TSpersonnel'!$A199&amp;" "&amp;'1C TSpersonnel'!$B199),'1C TSpersonnel'!AN199)</f>
        <v>0</v>
      </c>
      <c r="AI209" s="646">
        <f>IF($C209=('1C TSpersonnel'!$A199&amp;" "&amp;'1C TSpersonnel'!$B199),'1C TSpersonnel'!AO199)</f>
        <v>0</v>
      </c>
      <c r="AJ209" s="646">
        <f>IF($C209=('1C TSpersonnel'!$A199&amp;" "&amp;'1C TSpersonnel'!$B199),'1C TSpersonnel'!AP199)</f>
        <v>0</v>
      </c>
      <c r="AK209" s="646">
        <f t="shared" si="50"/>
        <v>0</v>
      </c>
      <c r="AL209" s="646">
        <f t="shared" si="61"/>
        <v>0</v>
      </c>
      <c r="AM209" s="156">
        <f t="shared" si="47"/>
        <v>0</v>
      </c>
      <c r="AN209" s="251">
        <f t="shared" si="48"/>
        <v>0</v>
      </c>
      <c r="AO209" s="154">
        <f t="shared" si="62"/>
        <v>0</v>
      </c>
      <c r="AP209" s="254">
        <f t="shared" si="63"/>
        <v>0</v>
      </c>
      <c r="AQ209" s="260">
        <f t="shared" si="64"/>
        <v>0</v>
      </c>
      <c r="AR209" s="257"/>
      <c r="AS209" s="80"/>
      <c r="AT209" s="27"/>
      <c r="AU209" s="267"/>
      <c r="AV209" s="484"/>
      <c r="AW209" s="484"/>
      <c r="AX209" s="484"/>
      <c r="AY209" s="484"/>
      <c r="AZ209" s="484"/>
    </row>
    <row r="210" spans="1:55" hidden="1">
      <c r="A210" s="157"/>
      <c r="B210" s="171"/>
      <c r="C210" s="22" t="str">
        <f>'1C TSpersonnel'!A204&amp;" "&amp;'1C TSpersonnel'!B204</f>
        <v xml:space="preserve"> </v>
      </c>
      <c r="D210" s="304" t="str">
        <f>IF(E210=0,"",DATEDIF('1C TSpersonnel'!D204,E210,"y"))</f>
        <v/>
      </c>
      <c r="E210" s="71">
        <f>IF(C210&lt;&gt;"",'1C TSpersonnel'!F204,"")</f>
        <v>0</v>
      </c>
      <c r="F210" s="161"/>
      <c r="G210" s="162"/>
      <c r="H210" s="867"/>
      <c r="I210" s="868"/>
      <c r="J210" s="869"/>
      <c r="K210" s="287" t="str">
        <f t="shared" si="49"/>
        <v/>
      </c>
      <c r="L210" s="643">
        <f>IF(AND($K$2="Pôle",C210=('1C TSpersonnel'!A200&amp;" "&amp;'1C TSpersonnel'!B200)),'1C TSpersonnel'!$G200+'1C TSpersonnel'!$H200+'1C TSpersonnel'!$I200+'1C TSpersonnel'!$J200+'1C TSpersonnel'!$N200,'1C TSpersonnel'!$G200+'1C TSpersonnel'!$H200+'1C TSpersonnel'!$I200+'1C TSpersonnel'!$J200+'1C TSpersonnel'!$K200+'1C TSpersonnel'!$L200+'1C TSpersonnel'!$M200+'1C TSpersonnel'!$N200+'1C TSpersonnel'!$O200+'1C TSpersonnel'!$P200+'1C TSpersonnel'!$Q200+'1C TSpersonnel'!$R200)</f>
        <v>0</v>
      </c>
      <c r="M210" s="643">
        <f>IF(AND($K$2="Pôle",C210=('1C TSpersonnel'!A200&amp;" "&amp;'1C TSpersonnel'!B200)),'1C TSpersonnel'!$K200+'1C TSpersonnel'!$L200+'1C TSpersonnel'!$M200,0)</f>
        <v>0</v>
      </c>
      <c r="N210" s="644">
        <f t="shared" si="65"/>
        <v>0</v>
      </c>
      <c r="O210" s="645">
        <f>IF($C210=('1C TSpersonnel'!$A200&amp;" "&amp;'1C TSpersonnel'!$B200),'1C TSpersonnel'!U200)</f>
        <v>0</v>
      </c>
      <c r="P210" s="646">
        <f>IF($C210=('1C TSpersonnel'!$A200&amp;" "&amp;'1C TSpersonnel'!$B200),'1C TSpersonnel'!V200)</f>
        <v>0</v>
      </c>
      <c r="Q210" s="646">
        <f>IF($C210=('1C TSpersonnel'!$A200&amp;" "&amp;'1C TSpersonnel'!$B200),'1C TSpersonnel'!W200)</f>
        <v>0</v>
      </c>
      <c r="R210" s="646">
        <f>IF($C210=('1C TSpersonnel'!$A200&amp;" "&amp;'1C TSpersonnel'!$B200),'1C TSpersonnel'!X200)</f>
        <v>0</v>
      </c>
      <c r="S210" s="646">
        <f>IF($C210=('1C TSpersonnel'!$A200&amp;" "&amp;'1C TSpersonnel'!$B200),'1C TSpersonnel'!Y200)</f>
        <v>0</v>
      </c>
      <c r="T210" s="646">
        <f>IF($C210=('1C TSpersonnel'!$A200&amp;" "&amp;'1C TSpersonnel'!$B200),'1C TSpersonnel'!Z200)</f>
        <v>0</v>
      </c>
      <c r="U210" s="646">
        <f>IF($C210=('1C TSpersonnel'!$A200&amp;" "&amp;'1C TSpersonnel'!$B200),'1C TSpersonnel'!AA200)</f>
        <v>0</v>
      </c>
      <c r="V210" s="646">
        <f>IF($C210=('1C TSpersonnel'!$A200&amp;" "&amp;'1C TSpersonnel'!$B200),'1C TSpersonnel'!AB200)</f>
        <v>0</v>
      </c>
      <c r="W210" s="646">
        <f>IF($C210=('1C TSpersonnel'!$A200&amp;" "&amp;'1C TSpersonnel'!$B200),'1C TSpersonnel'!AC200)</f>
        <v>0</v>
      </c>
      <c r="X210" s="646">
        <f>IF($C210=('1C TSpersonnel'!$A200&amp;" "&amp;'1C TSpersonnel'!$B200),'1C TSpersonnel'!AD200)</f>
        <v>0</v>
      </c>
      <c r="Y210" s="646">
        <f>IF($C210=('1C TSpersonnel'!$A200&amp;" "&amp;'1C TSpersonnel'!$B200),'1C TSpersonnel'!AE200)</f>
        <v>0</v>
      </c>
      <c r="Z210" s="646">
        <f>IF($C210=('1C TSpersonnel'!$A200&amp;" "&amp;'1C TSpersonnel'!$B200),'1C TSpersonnel'!AF200)</f>
        <v>0</v>
      </c>
      <c r="AA210" s="646">
        <f>IF($C210=('1C TSpersonnel'!$A200&amp;" "&amp;'1C TSpersonnel'!$B200),'1C TSpersonnel'!AG200)</f>
        <v>0</v>
      </c>
      <c r="AB210" s="646">
        <f>IF($C210=('1C TSpersonnel'!$A200&amp;" "&amp;'1C TSpersonnel'!$B200),'1C TSpersonnel'!AH200)</f>
        <v>0</v>
      </c>
      <c r="AC210" s="646">
        <f>IF($C210=('1C TSpersonnel'!$A200&amp;" "&amp;'1C TSpersonnel'!$B200),'1C TSpersonnel'!AI200)</f>
        <v>0</v>
      </c>
      <c r="AD210" s="646">
        <f>IF($C210=('1C TSpersonnel'!$A200&amp;" "&amp;'1C TSpersonnel'!$B200),'1C TSpersonnel'!AJ200)</f>
        <v>0</v>
      </c>
      <c r="AE210" s="646">
        <f>IF($C210=('1C TSpersonnel'!$A200&amp;" "&amp;'1C TSpersonnel'!$B200),'1C TSpersonnel'!AK200)</f>
        <v>0</v>
      </c>
      <c r="AF210" s="646">
        <f>IF($C210=('1C TSpersonnel'!$A200&amp;" "&amp;'1C TSpersonnel'!$B200),'1C TSpersonnel'!AL200)</f>
        <v>0</v>
      </c>
      <c r="AG210" s="646">
        <f>IF($C210=('1C TSpersonnel'!$A200&amp;" "&amp;'1C TSpersonnel'!$B200),'1C TSpersonnel'!AM200)</f>
        <v>0</v>
      </c>
      <c r="AH210" s="646">
        <f>IF($C210=('1C TSpersonnel'!$A200&amp;" "&amp;'1C TSpersonnel'!$B200),'1C TSpersonnel'!AN200)</f>
        <v>0</v>
      </c>
      <c r="AI210" s="646">
        <f>IF($C210=('1C TSpersonnel'!$A200&amp;" "&amp;'1C TSpersonnel'!$B200),'1C TSpersonnel'!AO200)</f>
        <v>0</v>
      </c>
      <c r="AJ210" s="646">
        <f>IF($C210=('1C TSpersonnel'!$A200&amp;" "&amp;'1C TSpersonnel'!$B200),'1C TSpersonnel'!AP200)</f>
        <v>0</v>
      </c>
      <c r="AK210" s="646">
        <f t="shared" si="50"/>
        <v>0</v>
      </c>
      <c r="AL210" s="646">
        <f t="shared" si="61"/>
        <v>0</v>
      </c>
      <c r="AM210" s="156">
        <f t="shared" si="47"/>
        <v>0</v>
      </c>
      <c r="AN210" s="251">
        <f t="shared" si="48"/>
        <v>0</v>
      </c>
      <c r="AO210" s="154">
        <f t="shared" si="62"/>
        <v>0</v>
      </c>
      <c r="AP210" s="52">
        <f t="shared" si="63"/>
        <v>0</v>
      </c>
      <c r="AQ210" s="260">
        <f t="shared" si="64"/>
        <v>0</v>
      </c>
      <c r="AR210" s="257"/>
      <c r="AS210" s="80"/>
      <c r="AT210" s="27"/>
      <c r="AU210" s="267"/>
      <c r="AV210" s="484"/>
      <c r="AW210" s="484"/>
      <c r="AX210" s="484"/>
      <c r="AY210" s="484"/>
      <c r="AZ210" s="484"/>
    </row>
    <row r="211" spans="1:55" ht="12.75" hidden="1" customHeight="1">
      <c r="A211" s="159"/>
      <c r="B211" s="168"/>
      <c r="C211" s="22" t="str">
        <f>'1C TSpersonnel'!A205&amp;" "&amp;'1C TSpersonnel'!B205</f>
        <v xml:space="preserve"> </v>
      </c>
      <c r="D211" s="304" t="str">
        <f>IF(E211=0,"",DATEDIF('1C TSpersonnel'!D205,E211,"y"))</f>
        <v/>
      </c>
      <c r="E211" s="71">
        <f>IF(C211&lt;&gt;"",'1C TSpersonnel'!F205,"")</f>
        <v>0</v>
      </c>
      <c r="F211" s="165"/>
      <c r="G211" s="166"/>
      <c r="H211" s="870"/>
      <c r="I211" s="871"/>
      <c r="J211" s="872"/>
      <c r="K211" s="287" t="str">
        <f t="shared" si="49"/>
        <v/>
      </c>
      <c r="L211" s="643">
        <f>IF(AND($K$2="Pôle",C211=('1C TSpersonnel'!A201&amp;" "&amp;'1C TSpersonnel'!B201)),'1C TSpersonnel'!$G201+'1C TSpersonnel'!$H201+'1C TSpersonnel'!$I201+'1C TSpersonnel'!$J201+'1C TSpersonnel'!$N201,'1C TSpersonnel'!$G201+'1C TSpersonnel'!$H201+'1C TSpersonnel'!$I201+'1C TSpersonnel'!$J201+'1C TSpersonnel'!$K201+'1C TSpersonnel'!$L201+'1C TSpersonnel'!$M201+'1C TSpersonnel'!$N201+'1C TSpersonnel'!$O201+'1C TSpersonnel'!$P201+'1C TSpersonnel'!$Q201+'1C TSpersonnel'!$R201)</f>
        <v>0</v>
      </c>
      <c r="M211" s="643">
        <f>IF(AND($K$2="Pôle",C211=('1C TSpersonnel'!A201&amp;" "&amp;'1C TSpersonnel'!B201)),'1C TSpersonnel'!$K201+'1C TSpersonnel'!$L201+'1C TSpersonnel'!$M201,0)</f>
        <v>0</v>
      </c>
      <c r="N211" s="644">
        <f t="shared" si="65"/>
        <v>0</v>
      </c>
      <c r="O211" s="645">
        <f>IF($C211=('1C TSpersonnel'!$A201&amp;" "&amp;'1C TSpersonnel'!$B201),'1C TSpersonnel'!U201)</f>
        <v>0</v>
      </c>
      <c r="P211" s="646">
        <f>IF($C211=('1C TSpersonnel'!$A201&amp;" "&amp;'1C TSpersonnel'!$B201),'1C TSpersonnel'!V201)</f>
        <v>0</v>
      </c>
      <c r="Q211" s="646">
        <f>IF($C211=('1C TSpersonnel'!$A201&amp;" "&amp;'1C TSpersonnel'!$B201),'1C TSpersonnel'!W201)</f>
        <v>0</v>
      </c>
      <c r="R211" s="646">
        <f>IF($C211=('1C TSpersonnel'!$A201&amp;" "&amp;'1C TSpersonnel'!$B201),'1C TSpersonnel'!X201)</f>
        <v>0</v>
      </c>
      <c r="S211" s="646">
        <f>IF($C211=('1C TSpersonnel'!$A201&amp;" "&amp;'1C TSpersonnel'!$B201),'1C TSpersonnel'!Y201)</f>
        <v>0</v>
      </c>
      <c r="T211" s="646">
        <f>IF($C211=('1C TSpersonnel'!$A201&amp;" "&amp;'1C TSpersonnel'!$B201),'1C TSpersonnel'!Z201)</f>
        <v>0</v>
      </c>
      <c r="U211" s="646">
        <f>IF($C211=('1C TSpersonnel'!$A201&amp;" "&amp;'1C TSpersonnel'!$B201),'1C TSpersonnel'!AA201)</f>
        <v>0</v>
      </c>
      <c r="V211" s="646">
        <f>IF($C211=('1C TSpersonnel'!$A201&amp;" "&amp;'1C TSpersonnel'!$B201),'1C TSpersonnel'!AB201)</f>
        <v>0</v>
      </c>
      <c r="W211" s="646">
        <f>IF($C211=('1C TSpersonnel'!$A201&amp;" "&amp;'1C TSpersonnel'!$B201),'1C TSpersonnel'!AC201)</f>
        <v>0</v>
      </c>
      <c r="X211" s="646">
        <f>IF($C211=('1C TSpersonnel'!$A201&amp;" "&amp;'1C TSpersonnel'!$B201),'1C TSpersonnel'!AD201)</f>
        <v>0</v>
      </c>
      <c r="Y211" s="646">
        <f>IF($C211=('1C TSpersonnel'!$A201&amp;" "&amp;'1C TSpersonnel'!$B201),'1C TSpersonnel'!AE201)</f>
        <v>0</v>
      </c>
      <c r="Z211" s="646">
        <f>IF($C211=('1C TSpersonnel'!$A201&amp;" "&amp;'1C TSpersonnel'!$B201),'1C TSpersonnel'!AF201)</f>
        <v>0</v>
      </c>
      <c r="AA211" s="646">
        <f>IF($C211=('1C TSpersonnel'!$A201&amp;" "&amp;'1C TSpersonnel'!$B201),'1C TSpersonnel'!AG201)</f>
        <v>0</v>
      </c>
      <c r="AB211" s="646">
        <f>IF($C211=('1C TSpersonnel'!$A201&amp;" "&amp;'1C TSpersonnel'!$B201),'1C TSpersonnel'!AH201)</f>
        <v>0</v>
      </c>
      <c r="AC211" s="646">
        <f>IF($C211=('1C TSpersonnel'!$A201&amp;" "&amp;'1C TSpersonnel'!$B201),'1C TSpersonnel'!AI201)</f>
        <v>0</v>
      </c>
      <c r="AD211" s="646">
        <f>IF($C211=('1C TSpersonnel'!$A201&amp;" "&amp;'1C TSpersonnel'!$B201),'1C TSpersonnel'!AJ201)</f>
        <v>0</v>
      </c>
      <c r="AE211" s="646">
        <f>IF($C211=('1C TSpersonnel'!$A201&amp;" "&amp;'1C TSpersonnel'!$B201),'1C TSpersonnel'!AK201)</f>
        <v>0</v>
      </c>
      <c r="AF211" s="646">
        <f>IF($C211=('1C TSpersonnel'!$A201&amp;" "&amp;'1C TSpersonnel'!$B201),'1C TSpersonnel'!AL201)</f>
        <v>0</v>
      </c>
      <c r="AG211" s="646">
        <f>IF($C211=('1C TSpersonnel'!$A201&amp;" "&amp;'1C TSpersonnel'!$B201),'1C TSpersonnel'!AM201)</f>
        <v>0</v>
      </c>
      <c r="AH211" s="646">
        <f>IF($C211=('1C TSpersonnel'!$A201&amp;" "&amp;'1C TSpersonnel'!$B201),'1C TSpersonnel'!AN201)</f>
        <v>0</v>
      </c>
      <c r="AI211" s="646">
        <f>IF($C211=('1C TSpersonnel'!$A201&amp;" "&amp;'1C TSpersonnel'!$B201),'1C TSpersonnel'!AO201)</f>
        <v>0</v>
      </c>
      <c r="AJ211" s="646">
        <f>IF($C211=('1C TSpersonnel'!$A201&amp;" "&amp;'1C TSpersonnel'!$B201),'1C TSpersonnel'!AP201)</f>
        <v>0</v>
      </c>
      <c r="AK211" s="646">
        <f t="shared" si="50"/>
        <v>0</v>
      </c>
      <c r="AL211" s="646">
        <f t="shared" si="61"/>
        <v>0</v>
      </c>
      <c r="AM211" s="156">
        <f t="shared" si="47"/>
        <v>0</v>
      </c>
      <c r="AN211" s="251">
        <f t="shared" si="48"/>
        <v>0</v>
      </c>
      <c r="AO211" s="154">
        <f t="shared" si="62"/>
        <v>0</v>
      </c>
      <c r="AP211" s="254">
        <f>IF(L211=0,0,AM211-AR211)</f>
        <v>0</v>
      </c>
      <c r="AQ211" s="261">
        <f t="shared" si="64"/>
        <v>0</v>
      </c>
      <c r="AR211" s="258"/>
      <c r="AS211" s="141"/>
      <c r="AT211" s="142"/>
      <c r="AU211" s="266"/>
      <c r="AV211" s="484"/>
      <c r="AW211" s="484"/>
      <c r="AX211" s="484"/>
      <c r="AY211" s="484"/>
      <c r="AZ211" s="484"/>
    </row>
    <row r="212" spans="1:55" hidden="1">
      <c r="A212" s="159"/>
      <c r="B212" s="168"/>
      <c r="C212" s="22" t="str">
        <f>'1C TSpersonnel'!A206&amp;" "&amp;'1C TSpersonnel'!B206</f>
        <v xml:space="preserve"> </v>
      </c>
      <c r="D212" s="304" t="str">
        <f>IF(E212=0,"",DATEDIF('1C TSpersonnel'!D206,E212,"y"))</f>
        <v/>
      </c>
      <c r="E212" s="71">
        <f>IF(C212&lt;&gt;"",'1C TSpersonnel'!F206,"")</f>
        <v>0</v>
      </c>
      <c r="F212" s="161"/>
      <c r="G212" s="162"/>
      <c r="H212" s="867"/>
      <c r="I212" s="868"/>
      <c r="J212" s="869"/>
      <c r="K212" s="287" t="str">
        <f t="shared" si="49"/>
        <v/>
      </c>
      <c r="L212" s="643">
        <f>IF(AND($K$2="Pôle",C212=('1C TSpersonnel'!A202&amp;" "&amp;'1C TSpersonnel'!B202)),'1C TSpersonnel'!$G202+'1C TSpersonnel'!$H202+'1C TSpersonnel'!$I202+'1C TSpersonnel'!$J202+'1C TSpersonnel'!$N202,'1C TSpersonnel'!$G202+'1C TSpersonnel'!$H202+'1C TSpersonnel'!$I202+'1C TSpersonnel'!$J202+'1C TSpersonnel'!$K202+'1C TSpersonnel'!$L202+'1C TSpersonnel'!$M202+'1C TSpersonnel'!$N202+'1C TSpersonnel'!$O202+'1C TSpersonnel'!$P202+'1C TSpersonnel'!$Q202+'1C TSpersonnel'!$R202)</f>
        <v>0</v>
      </c>
      <c r="M212" s="643">
        <f>IF(AND($K$2="Pôle",C212=('1C TSpersonnel'!A202&amp;" "&amp;'1C TSpersonnel'!B202)),'1C TSpersonnel'!$K202+'1C TSpersonnel'!$L202+'1C TSpersonnel'!$M202,0)</f>
        <v>0</v>
      </c>
      <c r="N212" s="644">
        <f t="shared" si="65"/>
        <v>0</v>
      </c>
      <c r="O212" s="645">
        <f>IF($C212=('1C TSpersonnel'!$A202&amp;" "&amp;'1C TSpersonnel'!$B202),'1C TSpersonnel'!U202)</f>
        <v>0</v>
      </c>
      <c r="P212" s="646">
        <f>IF($C212=('1C TSpersonnel'!$A202&amp;" "&amp;'1C TSpersonnel'!$B202),'1C TSpersonnel'!V202)</f>
        <v>0</v>
      </c>
      <c r="Q212" s="646">
        <f>IF($C212=('1C TSpersonnel'!$A202&amp;" "&amp;'1C TSpersonnel'!$B202),'1C TSpersonnel'!W202)</f>
        <v>0</v>
      </c>
      <c r="R212" s="646">
        <f>IF($C212=('1C TSpersonnel'!$A202&amp;" "&amp;'1C TSpersonnel'!$B202),'1C TSpersonnel'!X202)</f>
        <v>0</v>
      </c>
      <c r="S212" s="646">
        <f>IF($C212=('1C TSpersonnel'!$A202&amp;" "&amp;'1C TSpersonnel'!$B202),'1C TSpersonnel'!Y202)</f>
        <v>0</v>
      </c>
      <c r="T212" s="646">
        <f>IF($C212=('1C TSpersonnel'!$A202&amp;" "&amp;'1C TSpersonnel'!$B202),'1C TSpersonnel'!Z202)</f>
        <v>0</v>
      </c>
      <c r="U212" s="646">
        <f>IF($C212=('1C TSpersonnel'!$A202&amp;" "&amp;'1C TSpersonnel'!$B202),'1C TSpersonnel'!AA202)</f>
        <v>0</v>
      </c>
      <c r="V212" s="646">
        <f>IF($C212=('1C TSpersonnel'!$A202&amp;" "&amp;'1C TSpersonnel'!$B202),'1C TSpersonnel'!AB202)</f>
        <v>0</v>
      </c>
      <c r="W212" s="646">
        <f>IF($C212=('1C TSpersonnel'!$A202&amp;" "&amp;'1C TSpersonnel'!$B202),'1C TSpersonnel'!AC202)</f>
        <v>0</v>
      </c>
      <c r="X212" s="646">
        <f>IF($C212=('1C TSpersonnel'!$A202&amp;" "&amp;'1C TSpersonnel'!$B202),'1C TSpersonnel'!AD202)</f>
        <v>0</v>
      </c>
      <c r="Y212" s="646">
        <f>IF($C212=('1C TSpersonnel'!$A202&amp;" "&amp;'1C TSpersonnel'!$B202),'1C TSpersonnel'!AE202)</f>
        <v>0</v>
      </c>
      <c r="Z212" s="646">
        <f>IF($C212=('1C TSpersonnel'!$A202&amp;" "&amp;'1C TSpersonnel'!$B202),'1C TSpersonnel'!AF202)</f>
        <v>0</v>
      </c>
      <c r="AA212" s="646">
        <f>IF($C212=('1C TSpersonnel'!$A202&amp;" "&amp;'1C TSpersonnel'!$B202),'1C TSpersonnel'!AG202)</f>
        <v>0</v>
      </c>
      <c r="AB212" s="646">
        <f>IF($C212=('1C TSpersonnel'!$A202&amp;" "&amp;'1C TSpersonnel'!$B202),'1C TSpersonnel'!AH202)</f>
        <v>0</v>
      </c>
      <c r="AC212" s="646">
        <f>IF($C212=('1C TSpersonnel'!$A202&amp;" "&amp;'1C TSpersonnel'!$B202),'1C TSpersonnel'!AI202)</f>
        <v>0</v>
      </c>
      <c r="AD212" s="646">
        <f>IF($C212=('1C TSpersonnel'!$A202&amp;" "&amp;'1C TSpersonnel'!$B202),'1C TSpersonnel'!AJ202)</f>
        <v>0</v>
      </c>
      <c r="AE212" s="646">
        <f>IF($C212=('1C TSpersonnel'!$A202&amp;" "&amp;'1C TSpersonnel'!$B202),'1C TSpersonnel'!AK202)</f>
        <v>0</v>
      </c>
      <c r="AF212" s="646">
        <f>IF($C212=('1C TSpersonnel'!$A202&amp;" "&amp;'1C TSpersonnel'!$B202),'1C TSpersonnel'!AL202)</f>
        <v>0</v>
      </c>
      <c r="AG212" s="646">
        <f>IF($C212=('1C TSpersonnel'!$A202&amp;" "&amp;'1C TSpersonnel'!$B202),'1C TSpersonnel'!AM202)</f>
        <v>0</v>
      </c>
      <c r="AH212" s="646">
        <f>IF($C212=('1C TSpersonnel'!$A202&amp;" "&amp;'1C TSpersonnel'!$B202),'1C TSpersonnel'!AN202)</f>
        <v>0</v>
      </c>
      <c r="AI212" s="646">
        <f>IF($C212=('1C TSpersonnel'!$A202&amp;" "&amp;'1C TSpersonnel'!$B202),'1C TSpersonnel'!AO202)</f>
        <v>0</v>
      </c>
      <c r="AJ212" s="646">
        <f>IF($C212=('1C TSpersonnel'!$A202&amp;" "&amp;'1C TSpersonnel'!$B202),'1C TSpersonnel'!AP202)</f>
        <v>0</v>
      </c>
      <c r="AK212" s="646">
        <f t="shared" si="50"/>
        <v>0</v>
      </c>
      <c r="AL212" s="646">
        <f t="shared" si="61"/>
        <v>0</v>
      </c>
      <c r="AM212" s="156">
        <f t="shared" si="47"/>
        <v>0</v>
      </c>
      <c r="AN212" s="251">
        <f t="shared" si="48"/>
        <v>0</v>
      </c>
      <c r="AO212" s="154">
        <f t="shared" si="62"/>
        <v>0</v>
      </c>
      <c r="AP212" s="254">
        <f t="shared" ref="AP212:AP221" si="66">IF(L212=0,0,AM212-AR212)</f>
        <v>0</v>
      </c>
      <c r="AQ212" s="260">
        <f t="shared" si="64"/>
        <v>0</v>
      </c>
      <c r="AR212" s="257"/>
      <c r="AS212" s="80"/>
      <c r="AT212" s="27"/>
      <c r="AU212" s="267"/>
      <c r="AV212" s="484"/>
      <c r="AW212" s="484"/>
      <c r="AX212" s="484"/>
      <c r="AY212" s="484"/>
      <c r="AZ212" s="484"/>
    </row>
    <row r="213" spans="1:55" hidden="1">
      <c r="A213" s="159"/>
      <c r="B213" s="168"/>
      <c r="C213" s="22" t="str">
        <f>'1C TSpersonnel'!A207&amp;" "&amp;'1C TSpersonnel'!B207</f>
        <v xml:space="preserve"> </v>
      </c>
      <c r="D213" s="304" t="str">
        <f>IF(E213=0,"",DATEDIF('1C TSpersonnel'!D207,E213,"y"))</f>
        <v/>
      </c>
      <c r="E213" s="71">
        <f>IF(C213&lt;&gt;"",'1C TSpersonnel'!F207,"")</f>
        <v>0</v>
      </c>
      <c r="F213" s="161"/>
      <c r="G213" s="162"/>
      <c r="H213" s="867"/>
      <c r="I213" s="868"/>
      <c r="J213" s="869"/>
      <c r="K213" s="287" t="str">
        <f t="shared" si="49"/>
        <v/>
      </c>
      <c r="L213" s="643">
        <f>IF(AND($K$2="Pôle",C213=('1C TSpersonnel'!A203&amp;" "&amp;'1C TSpersonnel'!B203)),'1C TSpersonnel'!$G203+'1C TSpersonnel'!$H203+'1C TSpersonnel'!$I203+'1C TSpersonnel'!$J203+'1C TSpersonnel'!$N203,'1C TSpersonnel'!$G203+'1C TSpersonnel'!$H203+'1C TSpersonnel'!$I203+'1C TSpersonnel'!$J203+'1C TSpersonnel'!$K203+'1C TSpersonnel'!$L203+'1C TSpersonnel'!$M203+'1C TSpersonnel'!$N203+'1C TSpersonnel'!$O203+'1C TSpersonnel'!$P203+'1C TSpersonnel'!$Q203+'1C TSpersonnel'!$R203)</f>
        <v>0</v>
      </c>
      <c r="M213" s="643">
        <f>IF(AND($K$2="Pôle",C213=('1C TSpersonnel'!A203&amp;" "&amp;'1C TSpersonnel'!B203)),'1C TSpersonnel'!$K203+'1C TSpersonnel'!$L203+'1C TSpersonnel'!$M203,0)</f>
        <v>0</v>
      </c>
      <c r="N213" s="644">
        <f t="shared" si="65"/>
        <v>0</v>
      </c>
      <c r="O213" s="645">
        <f>IF($C213=('1C TSpersonnel'!$A203&amp;" "&amp;'1C TSpersonnel'!$B203),'1C TSpersonnel'!U203)</f>
        <v>0</v>
      </c>
      <c r="P213" s="646">
        <f>IF($C213=('1C TSpersonnel'!$A203&amp;" "&amp;'1C TSpersonnel'!$B203),'1C TSpersonnel'!V203)</f>
        <v>0</v>
      </c>
      <c r="Q213" s="646">
        <f>IF($C213=('1C TSpersonnel'!$A203&amp;" "&amp;'1C TSpersonnel'!$B203),'1C TSpersonnel'!W203)</f>
        <v>0</v>
      </c>
      <c r="R213" s="646">
        <f>IF($C213=('1C TSpersonnel'!$A203&amp;" "&amp;'1C TSpersonnel'!$B203),'1C TSpersonnel'!X203)</f>
        <v>0</v>
      </c>
      <c r="S213" s="646">
        <f>IF($C213=('1C TSpersonnel'!$A203&amp;" "&amp;'1C TSpersonnel'!$B203),'1C TSpersonnel'!Y203)</f>
        <v>0</v>
      </c>
      <c r="T213" s="646">
        <f>IF($C213=('1C TSpersonnel'!$A203&amp;" "&amp;'1C TSpersonnel'!$B203),'1C TSpersonnel'!Z203)</f>
        <v>0</v>
      </c>
      <c r="U213" s="646">
        <f>IF($C213=('1C TSpersonnel'!$A203&amp;" "&amp;'1C TSpersonnel'!$B203),'1C TSpersonnel'!AA203)</f>
        <v>0</v>
      </c>
      <c r="V213" s="646">
        <f>IF($C213=('1C TSpersonnel'!$A203&amp;" "&amp;'1C TSpersonnel'!$B203),'1C TSpersonnel'!AB203)</f>
        <v>0</v>
      </c>
      <c r="W213" s="646">
        <f>IF($C213=('1C TSpersonnel'!$A203&amp;" "&amp;'1C TSpersonnel'!$B203),'1C TSpersonnel'!AC203)</f>
        <v>0</v>
      </c>
      <c r="X213" s="646">
        <f>IF($C213=('1C TSpersonnel'!$A203&amp;" "&amp;'1C TSpersonnel'!$B203),'1C TSpersonnel'!AD203)</f>
        <v>0</v>
      </c>
      <c r="Y213" s="646">
        <f>IF($C213=('1C TSpersonnel'!$A203&amp;" "&amp;'1C TSpersonnel'!$B203),'1C TSpersonnel'!AE203)</f>
        <v>0</v>
      </c>
      <c r="Z213" s="646">
        <f>IF($C213=('1C TSpersonnel'!$A203&amp;" "&amp;'1C TSpersonnel'!$B203),'1C TSpersonnel'!AF203)</f>
        <v>0</v>
      </c>
      <c r="AA213" s="646">
        <f>IF($C213=('1C TSpersonnel'!$A203&amp;" "&amp;'1C TSpersonnel'!$B203),'1C TSpersonnel'!AG203)</f>
        <v>0</v>
      </c>
      <c r="AB213" s="646">
        <f>IF($C213=('1C TSpersonnel'!$A203&amp;" "&amp;'1C TSpersonnel'!$B203),'1C TSpersonnel'!AH203)</f>
        <v>0</v>
      </c>
      <c r="AC213" s="646">
        <f>IF($C213=('1C TSpersonnel'!$A203&amp;" "&amp;'1C TSpersonnel'!$B203),'1C TSpersonnel'!AI203)</f>
        <v>0</v>
      </c>
      <c r="AD213" s="646">
        <f>IF($C213=('1C TSpersonnel'!$A203&amp;" "&amp;'1C TSpersonnel'!$B203),'1C TSpersonnel'!AJ203)</f>
        <v>0</v>
      </c>
      <c r="AE213" s="646">
        <f>IF($C213=('1C TSpersonnel'!$A203&amp;" "&amp;'1C TSpersonnel'!$B203),'1C TSpersonnel'!AK203)</f>
        <v>0</v>
      </c>
      <c r="AF213" s="646">
        <f>IF($C213=('1C TSpersonnel'!$A203&amp;" "&amp;'1C TSpersonnel'!$B203),'1C TSpersonnel'!AL203)</f>
        <v>0</v>
      </c>
      <c r="AG213" s="646">
        <f>IF($C213=('1C TSpersonnel'!$A203&amp;" "&amp;'1C TSpersonnel'!$B203),'1C TSpersonnel'!AM203)</f>
        <v>0</v>
      </c>
      <c r="AH213" s="646">
        <f>IF($C213=('1C TSpersonnel'!$A203&amp;" "&amp;'1C TSpersonnel'!$B203),'1C TSpersonnel'!AN203)</f>
        <v>0</v>
      </c>
      <c r="AI213" s="646">
        <f>IF($C213=('1C TSpersonnel'!$A203&amp;" "&amp;'1C TSpersonnel'!$B203),'1C TSpersonnel'!AO203)</f>
        <v>0</v>
      </c>
      <c r="AJ213" s="646">
        <f>IF($C213=('1C TSpersonnel'!$A203&amp;" "&amp;'1C TSpersonnel'!$B203),'1C TSpersonnel'!AP203)</f>
        <v>0</v>
      </c>
      <c r="AK213" s="646">
        <f t="shared" si="50"/>
        <v>0</v>
      </c>
      <c r="AL213" s="646">
        <f t="shared" si="61"/>
        <v>0</v>
      </c>
      <c r="AM213" s="156">
        <f t="shared" si="47"/>
        <v>0</v>
      </c>
      <c r="AN213" s="251">
        <f t="shared" si="48"/>
        <v>0</v>
      </c>
      <c r="AO213" s="154">
        <f t="shared" si="62"/>
        <v>0</v>
      </c>
      <c r="AP213" s="254">
        <f t="shared" si="66"/>
        <v>0</v>
      </c>
      <c r="AQ213" s="260">
        <f t="shared" si="64"/>
        <v>0</v>
      </c>
      <c r="AR213" s="257"/>
      <c r="AS213" s="80"/>
      <c r="AT213" s="27"/>
      <c r="AU213" s="267"/>
      <c r="AV213" s="484"/>
      <c r="AW213" s="484"/>
      <c r="AX213" s="484"/>
      <c r="AY213" s="484"/>
      <c r="AZ213" s="484"/>
    </row>
    <row r="214" spans="1:55" hidden="1">
      <c r="A214" s="159"/>
      <c r="B214" s="168"/>
      <c r="C214" s="22" t="str">
        <f>'1C TSpersonnel'!A208&amp;" "&amp;'1C TSpersonnel'!B208</f>
        <v xml:space="preserve"> </v>
      </c>
      <c r="D214" s="304" t="str">
        <f>IF(E214=0,"",DATEDIF('1C TSpersonnel'!D208,E214,"y"))</f>
        <v/>
      </c>
      <c r="E214" s="71">
        <f>IF(C214&lt;&gt;"",'1C TSpersonnel'!F208,"")</f>
        <v>0</v>
      </c>
      <c r="F214" s="161"/>
      <c r="G214" s="162"/>
      <c r="H214" s="867"/>
      <c r="I214" s="868"/>
      <c r="J214" s="869"/>
      <c r="K214" s="287" t="str">
        <f t="shared" si="49"/>
        <v/>
      </c>
      <c r="L214" s="643">
        <f>IF(AND($K$2="Pôle",C214=('1C TSpersonnel'!A204&amp;" "&amp;'1C TSpersonnel'!B204)),'1C TSpersonnel'!$G204+'1C TSpersonnel'!$H204+'1C TSpersonnel'!$I204+'1C TSpersonnel'!$J204+'1C TSpersonnel'!$N204,'1C TSpersonnel'!$G204+'1C TSpersonnel'!$H204+'1C TSpersonnel'!$I204+'1C TSpersonnel'!$J204+'1C TSpersonnel'!$K204+'1C TSpersonnel'!$L204+'1C TSpersonnel'!$M204+'1C TSpersonnel'!$N204+'1C TSpersonnel'!$O204+'1C TSpersonnel'!$P204+'1C TSpersonnel'!$Q204+'1C TSpersonnel'!$R204)</f>
        <v>0</v>
      </c>
      <c r="M214" s="643">
        <f>IF(AND($K$2="Pôle",C214=('1C TSpersonnel'!A204&amp;" "&amp;'1C TSpersonnel'!B204)),'1C TSpersonnel'!$K204+'1C TSpersonnel'!$L204+'1C TSpersonnel'!$M204,0)</f>
        <v>0</v>
      </c>
      <c r="N214" s="644">
        <f t="shared" si="65"/>
        <v>0</v>
      </c>
      <c r="O214" s="645">
        <f>IF($C214=('1C TSpersonnel'!$A204&amp;" "&amp;'1C TSpersonnel'!$B204),'1C TSpersonnel'!U204)</f>
        <v>0</v>
      </c>
      <c r="P214" s="646">
        <f>IF($C214=('1C TSpersonnel'!$A204&amp;" "&amp;'1C TSpersonnel'!$B204),'1C TSpersonnel'!V204)</f>
        <v>0</v>
      </c>
      <c r="Q214" s="646">
        <f>IF($C214=('1C TSpersonnel'!$A204&amp;" "&amp;'1C TSpersonnel'!$B204),'1C TSpersonnel'!W204)</f>
        <v>0</v>
      </c>
      <c r="R214" s="646">
        <f>IF($C214=('1C TSpersonnel'!$A204&amp;" "&amp;'1C TSpersonnel'!$B204),'1C TSpersonnel'!X204)</f>
        <v>0</v>
      </c>
      <c r="S214" s="646">
        <f>IF($C214=('1C TSpersonnel'!$A204&amp;" "&amp;'1C TSpersonnel'!$B204),'1C TSpersonnel'!Y204)</f>
        <v>0</v>
      </c>
      <c r="T214" s="646">
        <f>IF($C214=('1C TSpersonnel'!$A204&amp;" "&amp;'1C TSpersonnel'!$B204),'1C TSpersonnel'!Z204)</f>
        <v>0</v>
      </c>
      <c r="U214" s="646">
        <f>IF($C214=('1C TSpersonnel'!$A204&amp;" "&amp;'1C TSpersonnel'!$B204),'1C TSpersonnel'!AA204)</f>
        <v>0</v>
      </c>
      <c r="V214" s="646">
        <f>IF($C214=('1C TSpersonnel'!$A204&amp;" "&amp;'1C TSpersonnel'!$B204),'1C TSpersonnel'!AB204)</f>
        <v>0</v>
      </c>
      <c r="W214" s="646">
        <f>IF($C214=('1C TSpersonnel'!$A204&amp;" "&amp;'1C TSpersonnel'!$B204),'1C TSpersonnel'!AC204)</f>
        <v>0</v>
      </c>
      <c r="X214" s="646">
        <f>IF($C214=('1C TSpersonnel'!$A204&amp;" "&amp;'1C TSpersonnel'!$B204),'1C TSpersonnel'!AD204)</f>
        <v>0</v>
      </c>
      <c r="Y214" s="646">
        <f>IF($C214=('1C TSpersonnel'!$A204&amp;" "&amp;'1C TSpersonnel'!$B204),'1C TSpersonnel'!AE204)</f>
        <v>0</v>
      </c>
      <c r="Z214" s="646">
        <f>IF($C214=('1C TSpersonnel'!$A204&amp;" "&amp;'1C TSpersonnel'!$B204),'1C TSpersonnel'!AF204)</f>
        <v>0</v>
      </c>
      <c r="AA214" s="646">
        <f>IF($C214=('1C TSpersonnel'!$A204&amp;" "&amp;'1C TSpersonnel'!$B204),'1C TSpersonnel'!AG204)</f>
        <v>0</v>
      </c>
      <c r="AB214" s="646">
        <f>IF($C214=('1C TSpersonnel'!$A204&amp;" "&amp;'1C TSpersonnel'!$B204),'1C TSpersonnel'!AH204)</f>
        <v>0</v>
      </c>
      <c r="AC214" s="646">
        <f>IF($C214=('1C TSpersonnel'!$A204&amp;" "&amp;'1C TSpersonnel'!$B204),'1C TSpersonnel'!AI204)</f>
        <v>0</v>
      </c>
      <c r="AD214" s="646">
        <f>IF($C214=('1C TSpersonnel'!$A204&amp;" "&amp;'1C TSpersonnel'!$B204),'1C TSpersonnel'!AJ204)</f>
        <v>0</v>
      </c>
      <c r="AE214" s="646">
        <f>IF($C214=('1C TSpersonnel'!$A204&amp;" "&amp;'1C TSpersonnel'!$B204),'1C TSpersonnel'!AK204)</f>
        <v>0</v>
      </c>
      <c r="AF214" s="646">
        <f>IF($C214=('1C TSpersonnel'!$A204&amp;" "&amp;'1C TSpersonnel'!$B204),'1C TSpersonnel'!AL204)</f>
        <v>0</v>
      </c>
      <c r="AG214" s="646">
        <f>IF($C214=('1C TSpersonnel'!$A204&amp;" "&amp;'1C TSpersonnel'!$B204),'1C TSpersonnel'!AM204)</f>
        <v>0</v>
      </c>
      <c r="AH214" s="646">
        <f>IF($C214=('1C TSpersonnel'!$A204&amp;" "&amp;'1C TSpersonnel'!$B204),'1C TSpersonnel'!AN204)</f>
        <v>0</v>
      </c>
      <c r="AI214" s="646">
        <f>IF($C214=('1C TSpersonnel'!$A204&amp;" "&amp;'1C TSpersonnel'!$B204),'1C TSpersonnel'!AO204)</f>
        <v>0</v>
      </c>
      <c r="AJ214" s="646">
        <f>IF($C214=('1C TSpersonnel'!$A204&amp;" "&amp;'1C TSpersonnel'!$B204),'1C TSpersonnel'!AP204)</f>
        <v>0</v>
      </c>
      <c r="AK214" s="646">
        <f t="shared" si="50"/>
        <v>0</v>
      </c>
      <c r="AL214" s="646">
        <f t="shared" si="61"/>
        <v>0</v>
      </c>
      <c r="AM214" s="156">
        <f t="shared" si="47"/>
        <v>0</v>
      </c>
      <c r="AN214" s="251">
        <f t="shared" si="48"/>
        <v>0</v>
      </c>
      <c r="AO214" s="154">
        <f t="shared" si="62"/>
        <v>0</v>
      </c>
      <c r="AP214" s="254">
        <f t="shared" si="66"/>
        <v>0</v>
      </c>
      <c r="AQ214" s="260">
        <f t="shared" si="64"/>
        <v>0</v>
      </c>
      <c r="AR214" s="257"/>
      <c r="AS214" s="80"/>
      <c r="AT214" s="27"/>
      <c r="AU214" s="267"/>
      <c r="AV214" s="484"/>
      <c r="AW214" s="484"/>
      <c r="AX214" s="484"/>
      <c r="AY214" s="484"/>
      <c r="AZ214" s="484"/>
    </row>
    <row r="215" spans="1:55" hidden="1">
      <c r="A215" s="159"/>
      <c r="B215" s="168"/>
      <c r="C215" s="22" t="str">
        <f>'1C TSpersonnel'!A209&amp;" "&amp;'1C TSpersonnel'!B209</f>
        <v xml:space="preserve"> </v>
      </c>
      <c r="D215" s="304" t="str">
        <f>IF(E215=0,"",DATEDIF('1C TSpersonnel'!D209,E215,"y"))</f>
        <v/>
      </c>
      <c r="E215" s="71">
        <f>IF(C215&lt;&gt;"",'1C TSpersonnel'!F209,"")</f>
        <v>0</v>
      </c>
      <c r="F215" s="161"/>
      <c r="G215" s="162"/>
      <c r="H215" s="867"/>
      <c r="I215" s="868"/>
      <c r="J215" s="869"/>
      <c r="K215" s="287" t="str">
        <f t="shared" si="49"/>
        <v/>
      </c>
      <c r="L215" s="643">
        <f>IF(AND($K$2="Pôle",C215=('1C TSpersonnel'!A205&amp;" "&amp;'1C TSpersonnel'!B205)),'1C TSpersonnel'!$G205+'1C TSpersonnel'!$H205+'1C TSpersonnel'!$I205+'1C TSpersonnel'!$J205+'1C TSpersonnel'!$N205,'1C TSpersonnel'!$G205+'1C TSpersonnel'!$H205+'1C TSpersonnel'!$I205+'1C TSpersonnel'!$J205+'1C TSpersonnel'!$K205+'1C TSpersonnel'!$L205+'1C TSpersonnel'!$M205+'1C TSpersonnel'!$N205+'1C TSpersonnel'!$O205+'1C TSpersonnel'!$P205+'1C TSpersonnel'!$Q205+'1C TSpersonnel'!$R205)</f>
        <v>0</v>
      </c>
      <c r="M215" s="643">
        <f>IF(AND($K$2="Pôle",C215=('1C TSpersonnel'!A205&amp;" "&amp;'1C TSpersonnel'!B205)),'1C TSpersonnel'!$K205+'1C TSpersonnel'!$L205+'1C TSpersonnel'!$M205,0)</f>
        <v>0</v>
      </c>
      <c r="N215" s="644">
        <f t="shared" si="65"/>
        <v>0</v>
      </c>
      <c r="O215" s="645">
        <f>IF($C215=('1C TSpersonnel'!$A205&amp;" "&amp;'1C TSpersonnel'!$B205),'1C TSpersonnel'!U205)</f>
        <v>0</v>
      </c>
      <c r="P215" s="646">
        <f>IF($C215=('1C TSpersonnel'!$A205&amp;" "&amp;'1C TSpersonnel'!$B205),'1C TSpersonnel'!V205)</f>
        <v>0</v>
      </c>
      <c r="Q215" s="646">
        <f>IF($C215=('1C TSpersonnel'!$A205&amp;" "&amp;'1C TSpersonnel'!$B205),'1C TSpersonnel'!W205)</f>
        <v>0</v>
      </c>
      <c r="R215" s="646">
        <f>IF($C215=('1C TSpersonnel'!$A205&amp;" "&amp;'1C TSpersonnel'!$B205),'1C TSpersonnel'!X205)</f>
        <v>0</v>
      </c>
      <c r="S215" s="646">
        <f>IF($C215=('1C TSpersonnel'!$A205&amp;" "&amp;'1C TSpersonnel'!$B205),'1C TSpersonnel'!Y205)</f>
        <v>0</v>
      </c>
      <c r="T215" s="646">
        <f>IF($C215=('1C TSpersonnel'!$A205&amp;" "&amp;'1C TSpersonnel'!$B205),'1C TSpersonnel'!Z205)</f>
        <v>0</v>
      </c>
      <c r="U215" s="646">
        <f>IF($C215=('1C TSpersonnel'!$A205&amp;" "&amp;'1C TSpersonnel'!$B205),'1C TSpersonnel'!AA205)</f>
        <v>0</v>
      </c>
      <c r="V215" s="646">
        <f>IF($C215=('1C TSpersonnel'!$A205&amp;" "&amp;'1C TSpersonnel'!$B205),'1C TSpersonnel'!AB205)</f>
        <v>0</v>
      </c>
      <c r="W215" s="646">
        <f>IF($C215=('1C TSpersonnel'!$A205&amp;" "&amp;'1C TSpersonnel'!$B205),'1C TSpersonnel'!AC205)</f>
        <v>0</v>
      </c>
      <c r="X215" s="646">
        <f>IF($C215=('1C TSpersonnel'!$A205&amp;" "&amp;'1C TSpersonnel'!$B205),'1C TSpersonnel'!AD205)</f>
        <v>0</v>
      </c>
      <c r="Y215" s="646">
        <f>IF($C215=('1C TSpersonnel'!$A205&amp;" "&amp;'1C TSpersonnel'!$B205),'1C TSpersonnel'!AE205)</f>
        <v>0</v>
      </c>
      <c r="Z215" s="646">
        <f>IF($C215=('1C TSpersonnel'!$A205&amp;" "&amp;'1C TSpersonnel'!$B205),'1C TSpersonnel'!AF205)</f>
        <v>0</v>
      </c>
      <c r="AA215" s="646">
        <f>IF($C215=('1C TSpersonnel'!$A205&amp;" "&amp;'1C TSpersonnel'!$B205),'1C TSpersonnel'!AG205)</f>
        <v>0</v>
      </c>
      <c r="AB215" s="646">
        <f>IF($C215=('1C TSpersonnel'!$A205&amp;" "&amp;'1C TSpersonnel'!$B205),'1C TSpersonnel'!AH205)</f>
        <v>0</v>
      </c>
      <c r="AC215" s="646">
        <f>IF($C215=('1C TSpersonnel'!$A205&amp;" "&amp;'1C TSpersonnel'!$B205),'1C TSpersonnel'!AI205)</f>
        <v>0</v>
      </c>
      <c r="AD215" s="646">
        <f>IF($C215=('1C TSpersonnel'!$A205&amp;" "&amp;'1C TSpersonnel'!$B205),'1C TSpersonnel'!AJ205)</f>
        <v>0</v>
      </c>
      <c r="AE215" s="646">
        <f>IF($C215=('1C TSpersonnel'!$A205&amp;" "&amp;'1C TSpersonnel'!$B205),'1C TSpersonnel'!AK205)</f>
        <v>0</v>
      </c>
      <c r="AF215" s="646">
        <f>IF($C215=('1C TSpersonnel'!$A205&amp;" "&amp;'1C TSpersonnel'!$B205),'1C TSpersonnel'!AL205)</f>
        <v>0</v>
      </c>
      <c r="AG215" s="646">
        <f>IF($C215=('1C TSpersonnel'!$A205&amp;" "&amp;'1C TSpersonnel'!$B205),'1C TSpersonnel'!AM205)</f>
        <v>0</v>
      </c>
      <c r="AH215" s="646">
        <f>IF($C215=('1C TSpersonnel'!$A205&amp;" "&amp;'1C TSpersonnel'!$B205),'1C TSpersonnel'!AN205)</f>
        <v>0</v>
      </c>
      <c r="AI215" s="646">
        <f>IF($C215=('1C TSpersonnel'!$A205&amp;" "&amp;'1C TSpersonnel'!$B205),'1C TSpersonnel'!AO205)</f>
        <v>0</v>
      </c>
      <c r="AJ215" s="646">
        <f>IF($C215=('1C TSpersonnel'!$A205&amp;" "&amp;'1C TSpersonnel'!$B205),'1C TSpersonnel'!AP205)</f>
        <v>0</v>
      </c>
      <c r="AK215" s="646">
        <f t="shared" si="50"/>
        <v>0</v>
      </c>
      <c r="AL215" s="646">
        <f t="shared" si="61"/>
        <v>0</v>
      </c>
      <c r="AM215" s="156">
        <f t="shared" si="47"/>
        <v>0</v>
      </c>
      <c r="AN215" s="251">
        <f t="shared" si="48"/>
        <v>0</v>
      </c>
      <c r="AO215" s="154">
        <f t="shared" si="62"/>
        <v>0</v>
      </c>
      <c r="AP215" s="254">
        <f t="shared" si="66"/>
        <v>0</v>
      </c>
      <c r="AQ215" s="260">
        <f t="shared" si="64"/>
        <v>0</v>
      </c>
      <c r="AR215" s="257"/>
      <c r="AS215" s="80"/>
      <c r="AT215" s="27"/>
      <c r="AU215" s="267"/>
      <c r="AV215" s="484"/>
      <c r="AW215" s="484"/>
      <c r="AX215" s="484"/>
      <c r="AY215" s="484"/>
      <c r="AZ215" s="484"/>
    </row>
    <row r="216" spans="1:55" hidden="1">
      <c r="A216" s="159"/>
      <c r="B216" s="168"/>
      <c r="C216" s="22" t="str">
        <f>'1C TSpersonnel'!A210&amp;" "&amp;'1C TSpersonnel'!B210</f>
        <v xml:space="preserve"> </v>
      </c>
      <c r="D216" s="304" t="str">
        <f>IF(E216=0,"",DATEDIF('1C TSpersonnel'!D210,E216,"y"))</f>
        <v/>
      </c>
      <c r="E216" s="71">
        <f>IF(C216&lt;&gt;"",'1C TSpersonnel'!F210,"")</f>
        <v>0</v>
      </c>
      <c r="F216" s="161"/>
      <c r="G216" s="162"/>
      <c r="H216" s="867"/>
      <c r="I216" s="868"/>
      <c r="J216" s="869"/>
      <c r="K216" s="287" t="str">
        <f t="shared" si="49"/>
        <v/>
      </c>
      <c r="L216" s="643">
        <f>IF(AND($K$2="Pôle",C216=('1C TSpersonnel'!A206&amp;" "&amp;'1C TSpersonnel'!B206)),'1C TSpersonnel'!$G206+'1C TSpersonnel'!$H206+'1C TSpersonnel'!$I206+'1C TSpersonnel'!$J206+'1C TSpersonnel'!$N206,'1C TSpersonnel'!$G206+'1C TSpersonnel'!$H206+'1C TSpersonnel'!$I206+'1C TSpersonnel'!$J206+'1C TSpersonnel'!$K206+'1C TSpersonnel'!$L206+'1C TSpersonnel'!$M206+'1C TSpersonnel'!$N206+'1C TSpersonnel'!$O206+'1C TSpersonnel'!$P206+'1C TSpersonnel'!$Q206+'1C TSpersonnel'!$R206)</f>
        <v>0</v>
      </c>
      <c r="M216" s="643">
        <f>IF(AND($K$2="Pôle",C216=('1C TSpersonnel'!A206&amp;" "&amp;'1C TSpersonnel'!B206)),'1C TSpersonnel'!$K206+'1C TSpersonnel'!$L206+'1C TSpersonnel'!$M206,0)</f>
        <v>0</v>
      </c>
      <c r="N216" s="644">
        <f t="shared" si="65"/>
        <v>0</v>
      </c>
      <c r="O216" s="645">
        <f>IF($C216=('1C TSpersonnel'!$A206&amp;" "&amp;'1C TSpersonnel'!$B206),'1C TSpersonnel'!U206)</f>
        <v>0</v>
      </c>
      <c r="P216" s="646">
        <f>IF($C216=('1C TSpersonnel'!$A206&amp;" "&amp;'1C TSpersonnel'!$B206),'1C TSpersonnel'!V206)</f>
        <v>0</v>
      </c>
      <c r="Q216" s="646">
        <f>IF($C216=('1C TSpersonnel'!$A206&amp;" "&amp;'1C TSpersonnel'!$B206),'1C TSpersonnel'!W206)</f>
        <v>0</v>
      </c>
      <c r="R216" s="646">
        <f>IF($C216=('1C TSpersonnel'!$A206&amp;" "&amp;'1C TSpersonnel'!$B206),'1C TSpersonnel'!X206)</f>
        <v>0</v>
      </c>
      <c r="S216" s="646">
        <f>IF($C216=('1C TSpersonnel'!$A206&amp;" "&amp;'1C TSpersonnel'!$B206),'1C TSpersonnel'!Y206)</f>
        <v>0</v>
      </c>
      <c r="T216" s="646">
        <f>IF($C216=('1C TSpersonnel'!$A206&amp;" "&amp;'1C TSpersonnel'!$B206),'1C TSpersonnel'!Z206)</f>
        <v>0</v>
      </c>
      <c r="U216" s="646">
        <f>IF($C216=('1C TSpersonnel'!$A206&amp;" "&amp;'1C TSpersonnel'!$B206),'1C TSpersonnel'!AA206)</f>
        <v>0</v>
      </c>
      <c r="V216" s="646">
        <f>IF($C216=('1C TSpersonnel'!$A206&amp;" "&amp;'1C TSpersonnel'!$B206),'1C TSpersonnel'!AB206)</f>
        <v>0</v>
      </c>
      <c r="W216" s="646">
        <f>IF($C216=('1C TSpersonnel'!$A206&amp;" "&amp;'1C TSpersonnel'!$B206),'1C TSpersonnel'!AC206)</f>
        <v>0</v>
      </c>
      <c r="X216" s="646">
        <f>IF($C216=('1C TSpersonnel'!$A206&amp;" "&amp;'1C TSpersonnel'!$B206),'1C TSpersonnel'!AD206)</f>
        <v>0</v>
      </c>
      <c r="Y216" s="646">
        <f>IF($C216=('1C TSpersonnel'!$A206&amp;" "&amp;'1C TSpersonnel'!$B206),'1C TSpersonnel'!AE206)</f>
        <v>0</v>
      </c>
      <c r="Z216" s="646">
        <f>IF($C216=('1C TSpersonnel'!$A206&amp;" "&amp;'1C TSpersonnel'!$B206),'1C TSpersonnel'!AF206)</f>
        <v>0</v>
      </c>
      <c r="AA216" s="646">
        <f>IF($C216=('1C TSpersonnel'!$A206&amp;" "&amp;'1C TSpersonnel'!$B206),'1C TSpersonnel'!AG206)</f>
        <v>0</v>
      </c>
      <c r="AB216" s="646">
        <f>IF($C216=('1C TSpersonnel'!$A206&amp;" "&amp;'1C TSpersonnel'!$B206),'1C TSpersonnel'!AH206)</f>
        <v>0</v>
      </c>
      <c r="AC216" s="646">
        <f>IF($C216=('1C TSpersonnel'!$A206&amp;" "&amp;'1C TSpersonnel'!$B206),'1C TSpersonnel'!AI206)</f>
        <v>0</v>
      </c>
      <c r="AD216" s="646">
        <f>IF($C216=('1C TSpersonnel'!$A206&amp;" "&amp;'1C TSpersonnel'!$B206),'1C TSpersonnel'!AJ206)</f>
        <v>0</v>
      </c>
      <c r="AE216" s="646">
        <f>IF($C216=('1C TSpersonnel'!$A206&amp;" "&amp;'1C TSpersonnel'!$B206),'1C TSpersonnel'!AK206)</f>
        <v>0</v>
      </c>
      <c r="AF216" s="646">
        <f>IF($C216=('1C TSpersonnel'!$A206&amp;" "&amp;'1C TSpersonnel'!$B206),'1C TSpersonnel'!AL206)</f>
        <v>0</v>
      </c>
      <c r="AG216" s="646">
        <f>IF($C216=('1C TSpersonnel'!$A206&amp;" "&amp;'1C TSpersonnel'!$B206),'1C TSpersonnel'!AM206)</f>
        <v>0</v>
      </c>
      <c r="AH216" s="646">
        <f>IF($C216=('1C TSpersonnel'!$A206&amp;" "&amp;'1C TSpersonnel'!$B206),'1C TSpersonnel'!AN206)</f>
        <v>0</v>
      </c>
      <c r="AI216" s="646">
        <f>IF($C216=('1C TSpersonnel'!$A206&amp;" "&amp;'1C TSpersonnel'!$B206),'1C TSpersonnel'!AO206)</f>
        <v>0</v>
      </c>
      <c r="AJ216" s="646">
        <f>IF($C216=('1C TSpersonnel'!$A206&amp;" "&amp;'1C TSpersonnel'!$B206),'1C TSpersonnel'!AP206)</f>
        <v>0</v>
      </c>
      <c r="AK216" s="646">
        <f t="shared" si="50"/>
        <v>0</v>
      </c>
      <c r="AL216" s="646">
        <f t="shared" si="61"/>
        <v>0</v>
      </c>
      <c r="AM216" s="156">
        <f t="shared" ref="AM216:AM279" si="67">IF(A216="",0,(IF(L216=0,0,($F216-$G216)*$K216*L216)))</f>
        <v>0</v>
      </c>
      <c r="AN216" s="251">
        <f t="shared" ref="AN216:AN279" si="68">IF(A216="",0,IF(M216=0,0,($F216-$G216)*$K216*M216))</f>
        <v>0</v>
      </c>
      <c r="AO216" s="154">
        <f t="shared" si="62"/>
        <v>0</v>
      </c>
      <c r="AP216" s="254">
        <f t="shared" si="66"/>
        <v>0</v>
      </c>
      <c r="AQ216" s="260">
        <f t="shared" si="64"/>
        <v>0</v>
      </c>
      <c r="AR216" s="257"/>
      <c r="AS216" s="80"/>
      <c r="AT216" s="27"/>
      <c r="AU216" s="267"/>
      <c r="AV216" s="484"/>
      <c r="AW216" s="484"/>
      <c r="AX216" s="484"/>
      <c r="AY216" s="484"/>
      <c r="AZ216" s="484"/>
    </row>
    <row r="217" spans="1:55" hidden="1">
      <c r="A217" s="159"/>
      <c r="B217" s="168"/>
      <c r="C217" s="22" t="str">
        <f>'1C TSpersonnel'!A211&amp;" "&amp;'1C TSpersonnel'!B211</f>
        <v xml:space="preserve"> </v>
      </c>
      <c r="D217" s="304" t="str">
        <f>IF(E217=0,"",DATEDIF('1C TSpersonnel'!D211,E217,"y"))</f>
        <v/>
      </c>
      <c r="E217" s="71">
        <f>IF(C217&lt;&gt;"",'1C TSpersonnel'!F211,"")</f>
        <v>0</v>
      </c>
      <c r="F217" s="161"/>
      <c r="G217" s="162"/>
      <c r="H217" s="867"/>
      <c r="I217" s="868"/>
      <c r="J217" s="869"/>
      <c r="K217" s="287" t="str">
        <f t="shared" ref="K217:K280" si="69">IF(F217&lt;&gt;0,$K$23,"")</f>
        <v/>
      </c>
      <c r="L217" s="643">
        <f>IF(AND($K$2="Pôle",C217=('1C TSpersonnel'!A207&amp;" "&amp;'1C TSpersonnel'!B207)),'1C TSpersonnel'!$G207+'1C TSpersonnel'!$H207+'1C TSpersonnel'!$I207+'1C TSpersonnel'!$J207+'1C TSpersonnel'!$N207,'1C TSpersonnel'!$G207+'1C TSpersonnel'!$H207+'1C TSpersonnel'!$I207+'1C TSpersonnel'!$J207+'1C TSpersonnel'!$K207+'1C TSpersonnel'!$L207+'1C TSpersonnel'!$M207+'1C TSpersonnel'!$N207+'1C TSpersonnel'!$O207+'1C TSpersonnel'!$P207+'1C TSpersonnel'!$Q207+'1C TSpersonnel'!$R207)</f>
        <v>0</v>
      </c>
      <c r="M217" s="643">
        <f>IF(AND($K$2="Pôle",C217=('1C TSpersonnel'!A207&amp;" "&amp;'1C TSpersonnel'!B207)),'1C TSpersonnel'!$K207+'1C TSpersonnel'!$L207+'1C TSpersonnel'!$M207,0)</f>
        <v>0</v>
      </c>
      <c r="N217" s="644">
        <f t="shared" si="65"/>
        <v>0</v>
      </c>
      <c r="O217" s="645">
        <f>IF($C217=('1C TSpersonnel'!$A207&amp;" "&amp;'1C TSpersonnel'!$B207),'1C TSpersonnel'!U207)</f>
        <v>0</v>
      </c>
      <c r="P217" s="646">
        <f>IF($C217=('1C TSpersonnel'!$A207&amp;" "&amp;'1C TSpersonnel'!$B207),'1C TSpersonnel'!V207)</f>
        <v>0</v>
      </c>
      <c r="Q217" s="646">
        <f>IF($C217=('1C TSpersonnel'!$A207&amp;" "&amp;'1C TSpersonnel'!$B207),'1C TSpersonnel'!W207)</f>
        <v>0</v>
      </c>
      <c r="R217" s="646">
        <f>IF($C217=('1C TSpersonnel'!$A207&amp;" "&amp;'1C TSpersonnel'!$B207),'1C TSpersonnel'!X207)</f>
        <v>0</v>
      </c>
      <c r="S217" s="646">
        <f>IF($C217=('1C TSpersonnel'!$A207&amp;" "&amp;'1C TSpersonnel'!$B207),'1C TSpersonnel'!Y207)</f>
        <v>0</v>
      </c>
      <c r="T217" s="646">
        <f>IF($C217=('1C TSpersonnel'!$A207&amp;" "&amp;'1C TSpersonnel'!$B207),'1C TSpersonnel'!Z207)</f>
        <v>0</v>
      </c>
      <c r="U217" s="646">
        <f>IF($C217=('1C TSpersonnel'!$A207&amp;" "&amp;'1C TSpersonnel'!$B207),'1C TSpersonnel'!AA207)</f>
        <v>0</v>
      </c>
      <c r="V217" s="646">
        <f>IF($C217=('1C TSpersonnel'!$A207&amp;" "&amp;'1C TSpersonnel'!$B207),'1C TSpersonnel'!AB207)</f>
        <v>0</v>
      </c>
      <c r="W217" s="646">
        <f>IF($C217=('1C TSpersonnel'!$A207&amp;" "&amp;'1C TSpersonnel'!$B207),'1C TSpersonnel'!AC207)</f>
        <v>0</v>
      </c>
      <c r="X217" s="646">
        <f>IF($C217=('1C TSpersonnel'!$A207&amp;" "&amp;'1C TSpersonnel'!$B207),'1C TSpersonnel'!AD207)</f>
        <v>0</v>
      </c>
      <c r="Y217" s="646">
        <f>IF($C217=('1C TSpersonnel'!$A207&amp;" "&amp;'1C TSpersonnel'!$B207),'1C TSpersonnel'!AE207)</f>
        <v>0</v>
      </c>
      <c r="Z217" s="646">
        <f>IF($C217=('1C TSpersonnel'!$A207&amp;" "&amp;'1C TSpersonnel'!$B207),'1C TSpersonnel'!AF207)</f>
        <v>0</v>
      </c>
      <c r="AA217" s="646">
        <f>IF($C217=('1C TSpersonnel'!$A207&amp;" "&amp;'1C TSpersonnel'!$B207),'1C TSpersonnel'!AG207)</f>
        <v>0</v>
      </c>
      <c r="AB217" s="646">
        <f>IF($C217=('1C TSpersonnel'!$A207&amp;" "&amp;'1C TSpersonnel'!$B207),'1C TSpersonnel'!AH207)</f>
        <v>0</v>
      </c>
      <c r="AC217" s="646">
        <f>IF($C217=('1C TSpersonnel'!$A207&amp;" "&amp;'1C TSpersonnel'!$B207),'1C TSpersonnel'!AI207)</f>
        <v>0</v>
      </c>
      <c r="AD217" s="646">
        <f>IF($C217=('1C TSpersonnel'!$A207&amp;" "&amp;'1C TSpersonnel'!$B207),'1C TSpersonnel'!AJ207)</f>
        <v>0</v>
      </c>
      <c r="AE217" s="646">
        <f>IF($C217=('1C TSpersonnel'!$A207&amp;" "&amp;'1C TSpersonnel'!$B207),'1C TSpersonnel'!AK207)</f>
        <v>0</v>
      </c>
      <c r="AF217" s="646">
        <f>IF($C217=('1C TSpersonnel'!$A207&amp;" "&amp;'1C TSpersonnel'!$B207),'1C TSpersonnel'!AL207)</f>
        <v>0</v>
      </c>
      <c r="AG217" s="646">
        <f>IF($C217=('1C TSpersonnel'!$A207&amp;" "&amp;'1C TSpersonnel'!$B207),'1C TSpersonnel'!AM207)</f>
        <v>0</v>
      </c>
      <c r="AH217" s="646">
        <f>IF($C217=('1C TSpersonnel'!$A207&amp;" "&amp;'1C TSpersonnel'!$B207),'1C TSpersonnel'!AN207)</f>
        <v>0</v>
      </c>
      <c r="AI217" s="646">
        <f>IF($C217=('1C TSpersonnel'!$A207&amp;" "&amp;'1C TSpersonnel'!$B207),'1C TSpersonnel'!AO207)</f>
        <v>0</v>
      </c>
      <c r="AJ217" s="646">
        <f>IF($C217=('1C TSpersonnel'!$A207&amp;" "&amp;'1C TSpersonnel'!$B207),'1C TSpersonnel'!AP207)</f>
        <v>0</v>
      </c>
      <c r="AK217" s="646">
        <f t="shared" si="50"/>
        <v>0</v>
      </c>
      <c r="AL217" s="646">
        <f t="shared" si="61"/>
        <v>0</v>
      </c>
      <c r="AM217" s="156">
        <f t="shared" si="67"/>
        <v>0</v>
      </c>
      <c r="AN217" s="251">
        <f t="shared" si="68"/>
        <v>0</v>
      </c>
      <c r="AO217" s="154">
        <f t="shared" si="62"/>
        <v>0</v>
      </c>
      <c r="AP217" s="254">
        <f t="shared" si="66"/>
        <v>0</v>
      </c>
      <c r="AQ217" s="260">
        <f t="shared" si="64"/>
        <v>0</v>
      </c>
      <c r="AR217" s="257"/>
      <c r="AS217" s="80"/>
      <c r="AT217" s="27"/>
      <c r="AU217" s="267"/>
      <c r="AV217" s="484"/>
      <c r="AW217" s="484"/>
      <c r="AX217" s="484"/>
      <c r="AY217" s="484"/>
      <c r="AZ217" s="484"/>
    </row>
    <row r="218" spans="1:55" hidden="1">
      <c r="A218" s="159"/>
      <c r="B218" s="168"/>
      <c r="C218" s="22" t="str">
        <f>'1C TSpersonnel'!A212&amp;" "&amp;'1C TSpersonnel'!B212</f>
        <v xml:space="preserve"> </v>
      </c>
      <c r="D218" s="304" t="str">
        <f>IF(E218=0,"",DATEDIF('1C TSpersonnel'!D212,E218,"y"))</f>
        <v/>
      </c>
      <c r="E218" s="71">
        <f>IF(C218&lt;&gt;"",'1C TSpersonnel'!F212,"")</f>
        <v>0</v>
      </c>
      <c r="F218" s="161"/>
      <c r="G218" s="162"/>
      <c r="H218" s="867"/>
      <c r="I218" s="868"/>
      <c r="J218" s="869"/>
      <c r="K218" s="287" t="str">
        <f t="shared" si="69"/>
        <v/>
      </c>
      <c r="L218" s="643">
        <f>IF(AND($K$2="Pôle",C218=('1C TSpersonnel'!A208&amp;" "&amp;'1C TSpersonnel'!B208)),'1C TSpersonnel'!$G208+'1C TSpersonnel'!$H208+'1C TSpersonnel'!$I208+'1C TSpersonnel'!$J208+'1C TSpersonnel'!$N208,'1C TSpersonnel'!$G208+'1C TSpersonnel'!$H208+'1C TSpersonnel'!$I208+'1C TSpersonnel'!$J208+'1C TSpersonnel'!$K208+'1C TSpersonnel'!$L208+'1C TSpersonnel'!$M208+'1C TSpersonnel'!$N208+'1C TSpersonnel'!$O208+'1C TSpersonnel'!$P208+'1C TSpersonnel'!$Q208+'1C TSpersonnel'!$R208)</f>
        <v>0</v>
      </c>
      <c r="M218" s="643">
        <f>IF(AND($K$2="Pôle",C218=('1C TSpersonnel'!A208&amp;" "&amp;'1C TSpersonnel'!B208)),'1C TSpersonnel'!$K208+'1C TSpersonnel'!$L208+'1C TSpersonnel'!$M208,0)</f>
        <v>0</v>
      </c>
      <c r="N218" s="644">
        <f t="shared" si="65"/>
        <v>0</v>
      </c>
      <c r="O218" s="645">
        <f>IF($C218=('1C TSpersonnel'!$A208&amp;" "&amp;'1C TSpersonnel'!$B208),'1C TSpersonnel'!U208)</f>
        <v>0</v>
      </c>
      <c r="P218" s="646">
        <f>IF($C218=('1C TSpersonnel'!$A208&amp;" "&amp;'1C TSpersonnel'!$B208),'1C TSpersonnel'!V208)</f>
        <v>0</v>
      </c>
      <c r="Q218" s="646">
        <f>IF($C218=('1C TSpersonnel'!$A208&amp;" "&amp;'1C TSpersonnel'!$B208),'1C TSpersonnel'!W208)</f>
        <v>0</v>
      </c>
      <c r="R218" s="646">
        <f>IF($C218=('1C TSpersonnel'!$A208&amp;" "&amp;'1C TSpersonnel'!$B208),'1C TSpersonnel'!X208)</f>
        <v>0</v>
      </c>
      <c r="S218" s="646">
        <f>IF($C218=('1C TSpersonnel'!$A208&amp;" "&amp;'1C TSpersonnel'!$B208),'1C TSpersonnel'!Y208)</f>
        <v>0</v>
      </c>
      <c r="T218" s="646">
        <f>IF($C218=('1C TSpersonnel'!$A208&amp;" "&amp;'1C TSpersonnel'!$B208),'1C TSpersonnel'!Z208)</f>
        <v>0</v>
      </c>
      <c r="U218" s="646">
        <f>IF($C218=('1C TSpersonnel'!$A208&amp;" "&amp;'1C TSpersonnel'!$B208),'1C TSpersonnel'!AA208)</f>
        <v>0</v>
      </c>
      <c r="V218" s="646">
        <f>IF($C218=('1C TSpersonnel'!$A208&amp;" "&amp;'1C TSpersonnel'!$B208),'1C TSpersonnel'!AB208)</f>
        <v>0</v>
      </c>
      <c r="W218" s="646">
        <f>IF($C218=('1C TSpersonnel'!$A208&amp;" "&amp;'1C TSpersonnel'!$B208),'1C TSpersonnel'!AC208)</f>
        <v>0</v>
      </c>
      <c r="X218" s="646">
        <f>IF($C218=('1C TSpersonnel'!$A208&amp;" "&amp;'1C TSpersonnel'!$B208),'1C TSpersonnel'!AD208)</f>
        <v>0</v>
      </c>
      <c r="Y218" s="646">
        <f>IF($C218=('1C TSpersonnel'!$A208&amp;" "&amp;'1C TSpersonnel'!$B208),'1C TSpersonnel'!AE208)</f>
        <v>0</v>
      </c>
      <c r="Z218" s="646">
        <f>IF($C218=('1C TSpersonnel'!$A208&amp;" "&amp;'1C TSpersonnel'!$B208),'1C TSpersonnel'!AF208)</f>
        <v>0</v>
      </c>
      <c r="AA218" s="646">
        <f>IF($C218=('1C TSpersonnel'!$A208&amp;" "&amp;'1C TSpersonnel'!$B208),'1C TSpersonnel'!AG208)</f>
        <v>0</v>
      </c>
      <c r="AB218" s="646">
        <f>IF($C218=('1C TSpersonnel'!$A208&amp;" "&amp;'1C TSpersonnel'!$B208),'1C TSpersonnel'!AH208)</f>
        <v>0</v>
      </c>
      <c r="AC218" s="646">
        <f>IF($C218=('1C TSpersonnel'!$A208&amp;" "&amp;'1C TSpersonnel'!$B208),'1C TSpersonnel'!AI208)</f>
        <v>0</v>
      </c>
      <c r="AD218" s="646">
        <f>IF($C218=('1C TSpersonnel'!$A208&amp;" "&amp;'1C TSpersonnel'!$B208),'1C TSpersonnel'!AJ208)</f>
        <v>0</v>
      </c>
      <c r="AE218" s="646">
        <f>IF($C218=('1C TSpersonnel'!$A208&amp;" "&amp;'1C TSpersonnel'!$B208),'1C TSpersonnel'!AK208)</f>
        <v>0</v>
      </c>
      <c r="AF218" s="646">
        <f>IF($C218=('1C TSpersonnel'!$A208&amp;" "&amp;'1C TSpersonnel'!$B208),'1C TSpersonnel'!AL208)</f>
        <v>0</v>
      </c>
      <c r="AG218" s="646">
        <f>IF($C218=('1C TSpersonnel'!$A208&amp;" "&amp;'1C TSpersonnel'!$B208),'1C TSpersonnel'!AM208)</f>
        <v>0</v>
      </c>
      <c r="AH218" s="646">
        <f>IF($C218=('1C TSpersonnel'!$A208&amp;" "&amp;'1C TSpersonnel'!$B208),'1C TSpersonnel'!AN208)</f>
        <v>0</v>
      </c>
      <c r="AI218" s="646">
        <f>IF($C218=('1C TSpersonnel'!$A208&amp;" "&amp;'1C TSpersonnel'!$B208),'1C TSpersonnel'!AO208)</f>
        <v>0</v>
      </c>
      <c r="AJ218" s="646">
        <f>IF($C218=('1C TSpersonnel'!$A208&amp;" "&amp;'1C TSpersonnel'!$B208),'1C TSpersonnel'!AP208)</f>
        <v>0</v>
      </c>
      <c r="AK218" s="646">
        <f t="shared" ref="AK218:AK281" si="70">SUM(O218:AJ218)</f>
        <v>0</v>
      </c>
      <c r="AL218" s="646">
        <f t="shared" si="61"/>
        <v>0</v>
      </c>
      <c r="AM218" s="156">
        <f t="shared" si="67"/>
        <v>0</v>
      </c>
      <c r="AN218" s="251">
        <f t="shared" si="68"/>
        <v>0</v>
      </c>
      <c r="AO218" s="154">
        <f t="shared" si="62"/>
        <v>0</v>
      </c>
      <c r="AP218" s="254">
        <f t="shared" si="66"/>
        <v>0</v>
      </c>
      <c r="AQ218" s="260">
        <f t="shared" si="64"/>
        <v>0</v>
      </c>
      <c r="AR218" s="257"/>
      <c r="AS218" s="80"/>
      <c r="AT218" s="27"/>
      <c r="AU218" s="267"/>
      <c r="AV218" s="484"/>
      <c r="AW218" s="484"/>
      <c r="AX218" s="484"/>
      <c r="AY218" s="484"/>
      <c r="AZ218" s="484"/>
    </row>
    <row r="219" spans="1:55" hidden="1">
      <c r="A219" s="159"/>
      <c r="B219" s="168"/>
      <c r="C219" s="22" t="str">
        <f>'1C TSpersonnel'!A213&amp;" "&amp;'1C TSpersonnel'!B213</f>
        <v xml:space="preserve"> </v>
      </c>
      <c r="D219" s="304" t="str">
        <f>IF(E219=0,"",DATEDIF('1C TSpersonnel'!D213,E219,"y"))</f>
        <v/>
      </c>
      <c r="E219" s="71">
        <f>IF(C219&lt;&gt;"",'1C TSpersonnel'!F213,"")</f>
        <v>0</v>
      </c>
      <c r="F219" s="161"/>
      <c r="G219" s="162"/>
      <c r="H219" s="867"/>
      <c r="I219" s="868"/>
      <c r="J219" s="869"/>
      <c r="K219" s="287" t="str">
        <f t="shared" si="69"/>
        <v/>
      </c>
      <c r="L219" s="643">
        <f>IF(AND($K$2="Pôle",C219=('1C TSpersonnel'!A209&amp;" "&amp;'1C TSpersonnel'!B209)),'1C TSpersonnel'!$G209+'1C TSpersonnel'!$H209+'1C TSpersonnel'!$I209+'1C TSpersonnel'!$J209+'1C TSpersonnel'!$N209,'1C TSpersonnel'!$G209+'1C TSpersonnel'!$H209+'1C TSpersonnel'!$I209+'1C TSpersonnel'!$J209+'1C TSpersonnel'!$K209+'1C TSpersonnel'!$L209+'1C TSpersonnel'!$M209+'1C TSpersonnel'!$N209+'1C TSpersonnel'!$O209+'1C TSpersonnel'!$P209+'1C TSpersonnel'!$Q209+'1C TSpersonnel'!$R209)</f>
        <v>0</v>
      </c>
      <c r="M219" s="643">
        <f>IF(AND($K$2="Pôle",C219=('1C TSpersonnel'!A209&amp;" "&amp;'1C TSpersonnel'!B209)),'1C TSpersonnel'!$K209+'1C TSpersonnel'!$L209+'1C TSpersonnel'!$M209,0)</f>
        <v>0</v>
      </c>
      <c r="N219" s="644">
        <f t="shared" si="65"/>
        <v>0</v>
      </c>
      <c r="O219" s="645">
        <f>IF($C219=('1C TSpersonnel'!$A209&amp;" "&amp;'1C TSpersonnel'!$B209),'1C TSpersonnel'!U209)</f>
        <v>0</v>
      </c>
      <c r="P219" s="646">
        <f>IF($C219=('1C TSpersonnel'!$A209&amp;" "&amp;'1C TSpersonnel'!$B209),'1C TSpersonnel'!V209)</f>
        <v>0</v>
      </c>
      <c r="Q219" s="646">
        <f>IF($C219=('1C TSpersonnel'!$A209&amp;" "&amp;'1C TSpersonnel'!$B209),'1C TSpersonnel'!W209)</f>
        <v>0</v>
      </c>
      <c r="R219" s="646">
        <f>IF($C219=('1C TSpersonnel'!$A209&amp;" "&amp;'1C TSpersonnel'!$B209),'1C TSpersonnel'!X209)</f>
        <v>0</v>
      </c>
      <c r="S219" s="646">
        <f>IF($C219=('1C TSpersonnel'!$A209&amp;" "&amp;'1C TSpersonnel'!$B209),'1C TSpersonnel'!Y209)</f>
        <v>0</v>
      </c>
      <c r="T219" s="646">
        <f>IF($C219=('1C TSpersonnel'!$A209&amp;" "&amp;'1C TSpersonnel'!$B209),'1C TSpersonnel'!Z209)</f>
        <v>0</v>
      </c>
      <c r="U219" s="646">
        <f>IF($C219=('1C TSpersonnel'!$A209&amp;" "&amp;'1C TSpersonnel'!$B209),'1C TSpersonnel'!AA209)</f>
        <v>0</v>
      </c>
      <c r="V219" s="646">
        <f>IF($C219=('1C TSpersonnel'!$A209&amp;" "&amp;'1C TSpersonnel'!$B209),'1C TSpersonnel'!AB209)</f>
        <v>0</v>
      </c>
      <c r="W219" s="646">
        <f>IF($C219=('1C TSpersonnel'!$A209&amp;" "&amp;'1C TSpersonnel'!$B209),'1C TSpersonnel'!AC209)</f>
        <v>0</v>
      </c>
      <c r="X219" s="646">
        <f>IF($C219=('1C TSpersonnel'!$A209&amp;" "&amp;'1C TSpersonnel'!$B209),'1C TSpersonnel'!AD209)</f>
        <v>0</v>
      </c>
      <c r="Y219" s="646">
        <f>IF($C219=('1C TSpersonnel'!$A209&amp;" "&amp;'1C TSpersonnel'!$B209),'1C TSpersonnel'!AE209)</f>
        <v>0</v>
      </c>
      <c r="Z219" s="646">
        <f>IF($C219=('1C TSpersonnel'!$A209&amp;" "&amp;'1C TSpersonnel'!$B209),'1C TSpersonnel'!AF209)</f>
        <v>0</v>
      </c>
      <c r="AA219" s="646">
        <f>IF($C219=('1C TSpersonnel'!$A209&amp;" "&amp;'1C TSpersonnel'!$B209),'1C TSpersonnel'!AG209)</f>
        <v>0</v>
      </c>
      <c r="AB219" s="646">
        <f>IF($C219=('1C TSpersonnel'!$A209&amp;" "&amp;'1C TSpersonnel'!$B209),'1C TSpersonnel'!AH209)</f>
        <v>0</v>
      </c>
      <c r="AC219" s="646">
        <f>IF($C219=('1C TSpersonnel'!$A209&amp;" "&amp;'1C TSpersonnel'!$B209),'1C TSpersonnel'!AI209)</f>
        <v>0</v>
      </c>
      <c r="AD219" s="646">
        <f>IF($C219=('1C TSpersonnel'!$A209&amp;" "&amp;'1C TSpersonnel'!$B209),'1C TSpersonnel'!AJ209)</f>
        <v>0</v>
      </c>
      <c r="AE219" s="646">
        <f>IF($C219=('1C TSpersonnel'!$A209&amp;" "&amp;'1C TSpersonnel'!$B209),'1C TSpersonnel'!AK209)</f>
        <v>0</v>
      </c>
      <c r="AF219" s="646">
        <f>IF($C219=('1C TSpersonnel'!$A209&amp;" "&amp;'1C TSpersonnel'!$B209),'1C TSpersonnel'!AL209)</f>
        <v>0</v>
      </c>
      <c r="AG219" s="646">
        <f>IF($C219=('1C TSpersonnel'!$A209&amp;" "&amp;'1C TSpersonnel'!$B209),'1C TSpersonnel'!AM209)</f>
        <v>0</v>
      </c>
      <c r="AH219" s="646">
        <f>IF($C219=('1C TSpersonnel'!$A209&amp;" "&amp;'1C TSpersonnel'!$B209),'1C TSpersonnel'!AN209)</f>
        <v>0</v>
      </c>
      <c r="AI219" s="646">
        <f>IF($C219=('1C TSpersonnel'!$A209&amp;" "&amp;'1C TSpersonnel'!$B209),'1C TSpersonnel'!AO209)</f>
        <v>0</v>
      </c>
      <c r="AJ219" s="646">
        <f>IF($C219=('1C TSpersonnel'!$A209&amp;" "&amp;'1C TSpersonnel'!$B209),'1C TSpersonnel'!AP209)</f>
        <v>0</v>
      </c>
      <c r="AK219" s="646">
        <f t="shared" si="70"/>
        <v>0</v>
      </c>
      <c r="AL219" s="646">
        <f t="shared" si="61"/>
        <v>0</v>
      </c>
      <c r="AM219" s="156">
        <f t="shared" si="67"/>
        <v>0</v>
      </c>
      <c r="AN219" s="251">
        <f t="shared" si="68"/>
        <v>0</v>
      </c>
      <c r="AO219" s="154">
        <f t="shared" si="62"/>
        <v>0</v>
      </c>
      <c r="AP219" s="254">
        <f t="shared" si="66"/>
        <v>0</v>
      </c>
      <c r="AQ219" s="260">
        <f t="shared" si="64"/>
        <v>0</v>
      </c>
      <c r="AR219" s="257"/>
      <c r="AS219" s="80"/>
      <c r="AT219" s="27"/>
      <c r="AU219" s="267"/>
      <c r="AV219" s="484"/>
      <c r="AW219" s="484"/>
      <c r="AX219" s="484"/>
      <c r="AY219" s="484"/>
      <c r="AZ219" s="484"/>
    </row>
    <row r="220" spans="1:55" hidden="1">
      <c r="A220" s="159"/>
      <c r="B220" s="168"/>
      <c r="C220" s="22" t="str">
        <f>'1C TSpersonnel'!A214&amp;" "&amp;'1C TSpersonnel'!B214</f>
        <v xml:space="preserve"> </v>
      </c>
      <c r="D220" s="304" t="str">
        <f>IF(E220=0,"",DATEDIF('1C TSpersonnel'!D214,E220,"y"))</f>
        <v/>
      </c>
      <c r="E220" s="71">
        <f>IF(C220&lt;&gt;"",'1C TSpersonnel'!F214,"")</f>
        <v>0</v>
      </c>
      <c r="F220" s="161"/>
      <c r="G220" s="162"/>
      <c r="H220" s="867"/>
      <c r="I220" s="868"/>
      <c r="J220" s="869"/>
      <c r="K220" s="287" t="str">
        <f t="shared" si="69"/>
        <v/>
      </c>
      <c r="L220" s="643">
        <f>IF(AND($K$2="Pôle",C220=('1C TSpersonnel'!A210&amp;" "&amp;'1C TSpersonnel'!B210)),'1C TSpersonnel'!$G210+'1C TSpersonnel'!$H210+'1C TSpersonnel'!$I210+'1C TSpersonnel'!$J210+'1C TSpersonnel'!$N210,'1C TSpersonnel'!$G210+'1C TSpersonnel'!$H210+'1C TSpersonnel'!$I210+'1C TSpersonnel'!$J210+'1C TSpersonnel'!$K210+'1C TSpersonnel'!$L210+'1C TSpersonnel'!$M210+'1C TSpersonnel'!$N210+'1C TSpersonnel'!$O210+'1C TSpersonnel'!$P210+'1C TSpersonnel'!$Q210+'1C TSpersonnel'!$R210)</f>
        <v>0</v>
      </c>
      <c r="M220" s="643">
        <f>IF(AND($K$2="Pôle",C220=('1C TSpersonnel'!A210&amp;" "&amp;'1C TSpersonnel'!B210)),'1C TSpersonnel'!$K210+'1C TSpersonnel'!$L210+'1C TSpersonnel'!$M210,0)</f>
        <v>0</v>
      </c>
      <c r="N220" s="644">
        <f t="shared" si="65"/>
        <v>0</v>
      </c>
      <c r="O220" s="645">
        <f>IF($C220=('1C TSpersonnel'!$A210&amp;" "&amp;'1C TSpersonnel'!$B210),'1C TSpersonnel'!U210)</f>
        <v>0</v>
      </c>
      <c r="P220" s="646">
        <f>IF($C220=('1C TSpersonnel'!$A210&amp;" "&amp;'1C TSpersonnel'!$B210),'1C TSpersonnel'!V210)</f>
        <v>0</v>
      </c>
      <c r="Q220" s="646">
        <f>IF($C220=('1C TSpersonnel'!$A210&amp;" "&amp;'1C TSpersonnel'!$B210),'1C TSpersonnel'!W210)</f>
        <v>0</v>
      </c>
      <c r="R220" s="646">
        <f>IF($C220=('1C TSpersonnel'!$A210&amp;" "&amp;'1C TSpersonnel'!$B210),'1C TSpersonnel'!X210)</f>
        <v>0</v>
      </c>
      <c r="S220" s="646">
        <f>IF($C220=('1C TSpersonnel'!$A210&amp;" "&amp;'1C TSpersonnel'!$B210),'1C TSpersonnel'!Y210)</f>
        <v>0</v>
      </c>
      <c r="T220" s="646">
        <f>IF($C220=('1C TSpersonnel'!$A210&amp;" "&amp;'1C TSpersonnel'!$B210),'1C TSpersonnel'!Z210)</f>
        <v>0</v>
      </c>
      <c r="U220" s="646">
        <f>IF($C220=('1C TSpersonnel'!$A210&amp;" "&amp;'1C TSpersonnel'!$B210),'1C TSpersonnel'!AA210)</f>
        <v>0</v>
      </c>
      <c r="V220" s="646">
        <f>IF($C220=('1C TSpersonnel'!$A210&amp;" "&amp;'1C TSpersonnel'!$B210),'1C TSpersonnel'!AB210)</f>
        <v>0</v>
      </c>
      <c r="W220" s="646">
        <f>IF($C220=('1C TSpersonnel'!$A210&amp;" "&amp;'1C TSpersonnel'!$B210),'1C TSpersonnel'!AC210)</f>
        <v>0</v>
      </c>
      <c r="X220" s="646">
        <f>IF($C220=('1C TSpersonnel'!$A210&amp;" "&amp;'1C TSpersonnel'!$B210),'1C TSpersonnel'!AD210)</f>
        <v>0</v>
      </c>
      <c r="Y220" s="646">
        <f>IF($C220=('1C TSpersonnel'!$A210&amp;" "&amp;'1C TSpersonnel'!$B210),'1C TSpersonnel'!AE210)</f>
        <v>0</v>
      </c>
      <c r="Z220" s="646">
        <f>IF($C220=('1C TSpersonnel'!$A210&amp;" "&amp;'1C TSpersonnel'!$B210),'1C TSpersonnel'!AF210)</f>
        <v>0</v>
      </c>
      <c r="AA220" s="646">
        <f>IF($C220=('1C TSpersonnel'!$A210&amp;" "&amp;'1C TSpersonnel'!$B210),'1C TSpersonnel'!AG210)</f>
        <v>0</v>
      </c>
      <c r="AB220" s="646">
        <f>IF($C220=('1C TSpersonnel'!$A210&amp;" "&amp;'1C TSpersonnel'!$B210),'1C TSpersonnel'!AH210)</f>
        <v>0</v>
      </c>
      <c r="AC220" s="646">
        <f>IF($C220=('1C TSpersonnel'!$A210&amp;" "&amp;'1C TSpersonnel'!$B210),'1C TSpersonnel'!AI210)</f>
        <v>0</v>
      </c>
      <c r="AD220" s="646">
        <f>IF($C220=('1C TSpersonnel'!$A210&amp;" "&amp;'1C TSpersonnel'!$B210),'1C TSpersonnel'!AJ210)</f>
        <v>0</v>
      </c>
      <c r="AE220" s="646">
        <f>IF($C220=('1C TSpersonnel'!$A210&amp;" "&amp;'1C TSpersonnel'!$B210),'1C TSpersonnel'!AK210)</f>
        <v>0</v>
      </c>
      <c r="AF220" s="646">
        <f>IF($C220=('1C TSpersonnel'!$A210&amp;" "&amp;'1C TSpersonnel'!$B210),'1C TSpersonnel'!AL210)</f>
        <v>0</v>
      </c>
      <c r="AG220" s="646">
        <f>IF($C220=('1C TSpersonnel'!$A210&amp;" "&amp;'1C TSpersonnel'!$B210),'1C TSpersonnel'!AM210)</f>
        <v>0</v>
      </c>
      <c r="AH220" s="646">
        <f>IF($C220=('1C TSpersonnel'!$A210&amp;" "&amp;'1C TSpersonnel'!$B210),'1C TSpersonnel'!AN210)</f>
        <v>0</v>
      </c>
      <c r="AI220" s="646">
        <f>IF($C220=('1C TSpersonnel'!$A210&amp;" "&amp;'1C TSpersonnel'!$B210),'1C TSpersonnel'!AO210)</f>
        <v>0</v>
      </c>
      <c r="AJ220" s="646">
        <f>IF($C220=('1C TSpersonnel'!$A210&amp;" "&amp;'1C TSpersonnel'!$B210),'1C TSpersonnel'!AP210)</f>
        <v>0</v>
      </c>
      <c r="AK220" s="646">
        <f t="shared" si="70"/>
        <v>0</v>
      </c>
      <c r="AL220" s="646">
        <f t="shared" si="61"/>
        <v>0</v>
      </c>
      <c r="AM220" s="156">
        <f t="shared" si="67"/>
        <v>0</v>
      </c>
      <c r="AN220" s="251">
        <f t="shared" si="68"/>
        <v>0</v>
      </c>
      <c r="AO220" s="154">
        <f t="shared" si="62"/>
        <v>0</v>
      </c>
      <c r="AP220" s="254">
        <f t="shared" si="66"/>
        <v>0</v>
      </c>
      <c r="AQ220" s="260">
        <f t="shared" si="64"/>
        <v>0</v>
      </c>
      <c r="AR220" s="257"/>
      <c r="AS220" s="80"/>
      <c r="AT220" s="27"/>
      <c r="AU220" s="267"/>
      <c r="AV220" s="484"/>
      <c r="AW220" s="484"/>
      <c r="AX220" s="484"/>
      <c r="AY220" s="484"/>
      <c r="AZ220" s="484"/>
    </row>
    <row r="221" spans="1:55" hidden="1">
      <c r="A221" s="159"/>
      <c r="B221" s="168"/>
      <c r="C221" s="22" t="str">
        <f>'1C TSpersonnel'!A215&amp;" "&amp;'1C TSpersonnel'!B215</f>
        <v xml:space="preserve"> </v>
      </c>
      <c r="D221" s="304" t="str">
        <f>IF(E221=0,"",DATEDIF('1C TSpersonnel'!D215,E221,"y"))</f>
        <v/>
      </c>
      <c r="E221" s="71">
        <f>IF(C221&lt;&gt;"",'1C TSpersonnel'!F215,"")</f>
        <v>0</v>
      </c>
      <c r="F221" s="161"/>
      <c r="G221" s="162"/>
      <c r="H221" s="867"/>
      <c r="I221" s="868"/>
      <c r="J221" s="869"/>
      <c r="K221" s="287" t="str">
        <f t="shared" si="69"/>
        <v/>
      </c>
      <c r="L221" s="643">
        <f>IF(AND($K$2="Pôle",C221=('1C TSpersonnel'!A211&amp;" "&amp;'1C TSpersonnel'!B211)),'1C TSpersonnel'!$G211+'1C TSpersonnel'!$H211+'1C TSpersonnel'!$I211+'1C TSpersonnel'!$J211+'1C TSpersonnel'!$N211,'1C TSpersonnel'!$G211+'1C TSpersonnel'!$H211+'1C TSpersonnel'!$I211+'1C TSpersonnel'!$J211+'1C TSpersonnel'!$K211+'1C TSpersonnel'!$L211+'1C TSpersonnel'!$M211+'1C TSpersonnel'!$N211+'1C TSpersonnel'!$O211+'1C TSpersonnel'!$P211+'1C TSpersonnel'!$Q211+'1C TSpersonnel'!$R211)</f>
        <v>0</v>
      </c>
      <c r="M221" s="643">
        <f>IF(AND($K$2="Pôle",C221=('1C TSpersonnel'!A211&amp;" "&amp;'1C TSpersonnel'!B211)),'1C TSpersonnel'!$K211+'1C TSpersonnel'!$L211+'1C TSpersonnel'!$M211,0)</f>
        <v>0</v>
      </c>
      <c r="N221" s="644">
        <f t="shared" si="65"/>
        <v>0</v>
      </c>
      <c r="O221" s="645">
        <f>IF($C221=('1C TSpersonnel'!$A211&amp;" "&amp;'1C TSpersonnel'!$B211),'1C TSpersonnel'!U211)</f>
        <v>0</v>
      </c>
      <c r="P221" s="646">
        <f>IF($C221=('1C TSpersonnel'!$A211&amp;" "&amp;'1C TSpersonnel'!$B211),'1C TSpersonnel'!V211)</f>
        <v>0</v>
      </c>
      <c r="Q221" s="646">
        <f>IF($C221=('1C TSpersonnel'!$A211&amp;" "&amp;'1C TSpersonnel'!$B211),'1C TSpersonnel'!W211)</f>
        <v>0</v>
      </c>
      <c r="R221" s="646">
        <f>IF($C221=('1C TSpersonnel'!$A211&amp;" "&amp;'1C TSpersonnel'!$B211),'1C TSpersonnel'!X211)</f>
        <v>0</v>
      </c>
      <c r="S221" s="646">
        <f>IF($C221=('1C TSpersonnel'!$A211&amp;" "&amp;'1C TSpersonnel'!$B211),'1C TSpersonnel'!Y211)</f>
        <v>0</v>
      </c>
      <c r="T221" s="646">
        <f>IF($C221=('1C TSpersonnel'!$A211&amp;" "&amp;'1C TSpersonnel'!$B211),'1C TSpersonnel'!Z211)</f>
        <v>0</v>
      </c>
      <c r="U221" s="646">
        <f>IF($C221=('1C TSpersonnel'!$A211&amp;" "&amp;'1C TSpersonnel'!$B211),'1C TSpersonnel'!AA211)</f>
        <v>0</v>
      </c>
      <c r="V221" s="646">
        <f>IF($C221=('1C TSpersonnel'!$A211&amp;" "&amp;'1C TSpersonnel'!$B211),'1C TSpersonnel'!AB211)</f>
        <v>0</v>
      </c>
      <c r="W221" s="646">
        <f>IF($C221=('1C TSpersonnel'!$A211&amp;" "&amp;'1C TSpersonnel'!$B211),'1C TSpersonnel'!AC211)</f>
        <v>0</v>
      </c>
      <c r="X221" s="646">
        <f>IF($C221=('1C TSpersonnel'!$A211&amp;" "&amp;'1C TSpersonnel'!$B211),'1C TSpersonnel'!AD211)</f>
        <v>0</v>
      </c>
      <c r="Y221" s="646">
        <f>IF($C221=('1C TSpersonnel'!$A211&amp;" "&amp;'1C TSpersonnel'!$B211),'1C TSpersonnel'!AE211)</f>
        <v>0</v>
      </c>
      <c r="Z221" s="646">
        <f>IF($C221=('1C TSpersonnel'!$A211&amp;" "&amp;'1C TSpersonnel'!$B211),'1C TSpersonnel'!AF211)</f>
        <v>0</v>
      </c>
      <c r="AA221" s="646">
        <f>IF($C221=('1C TSpersonnel'!$A211&amp;" "&amp;'1C TSpersonnel'!$B211),'1C TSpersonnel'!AG211)</f>
        <v>0</v>
      </c>
      <c r="AB221" s="646">
        <f>IF($C221=('1C TSpersonnel'!$A211&amp;" "&amp;'1C TSpersonnel'!$B211),'1C TSpersonnel'!AH211)</f>
        <v>0</v>
      </c>
      <c r="AC221" s="646">
        <f>IF($C221=('1C TSpersonnel'!$A211&amp;" "&amp;'1C TSpersonnel'!$B211),'1C TSpersonnel'!AI211)</f>
        <v>0</v>
      </c>
      <c r="AD221" s="646">
        <f>IF($C221=('1C TSpersonnel'!$A211&amp;" "&amp;'1C TSpersonnel'!$B211),'1C TSpersonnel'!AJ211)</f>
        <v>0</v>
      </c>
      <c r="AE221" s="646">
        <f>IF($C221=('1C TSpersonnel'!$A211&amp;" "&amp;'1C TSpersonnel'!$B211),'1C TSpersonnel'!AK211)</f>
        <v>0</v>
      </c>
      <c r="AF221" s="646">
        <f>IF($C221=('1C TSpersonnel'!$A211&amp;" "&amp;'1C TSpersonnel'!$B211),'1C TSpersonnel'!AL211)</f>
        <v>0</v>
      </c>
      <c r="AG221" s="646">
        <f>IF($C221=('1C TSpersonnel'!$A211&amp;" "&amp;'1C TSpersonnel'!$B211),'1C TSpersonnel'!AM211)</f>
        <v>0</v>
      </c>
      <c r="AH221" s="646">
        <f>IF($C221=('1C TSpersonnel'!$A211&amp;" "&amp;'1C TSpersonnel'!$B211),'1C TSpersonnel'!AN211)</f>
        <v>0</v>
      </c>
      <c r="AI221" s="646">
        <f>IF($C221=('1C TSpersonnel'!$A211&amp;" "&amp;'1C TSpersonnel'!$B211),'1C TSpersonnel'!AO211)</f>
        <v>0</v>
      </c>
      <c r="AJ221" s="646">
        <f>IF($C221=('1C TSpersonnel'!$A211&amp;" "&amp;'1C TSpersonnel'!$B211),'1C TSpersonnel'!AP211)</f>
        <v>0</v>
      </c>
      <c r="AK221" s="646">
        <f t="shared" si="70"/>
        <v>0</v>
      </c>
      <c r="AL221" s="646">
        <f t="shared" si="61"/>
        <v>0</v>
      </c>
      <c r="AM221" s="156">
        <f t="shared" si="67"/>
        <v>0</v>
      </c>
      <c r="AN221" s="251">
        <f t="shared" si="68"/>
        <v>0</v>
      </c>
      <c r="AO221" s="154">
        <f t="shared" si="62"/>
        <v>0</v>
      </c>
      <c r="AP221" s="254">
        <f t="shared" si="66"/>
        <v>0</v>
      </c>
      <c r="AQ221" s="260">
        <f t="shared" si="64"/>
        <v>0</v>
      </c>
      <c r="AR221" s="257"/>
      <c r="AS221" s="80"/>
      <c r="AT221" s="27"/>
      <c r="AU221" s="267"/>
      <c r="AV221" s="484"/>
      <c r="AW221" s="484"/>
      <c r="AX221" s="484"/>
      <c r="AY221" s="484"/>
      <c r="AZ221" s="484"/>
    </row>
    <row r="222" spans="1:55" hidden="1">
      <c r="A222" s="159"/>
      <c r="B222" s="168"/>
      <c r="C222" s="22" t="str">
        <f>'1C TSpersonnel'!A218&amp;" "&amp;'1C TSpersonnel'!B218</f>
        <v xml:space="preserve"> </v>
      </c>
      <c r="D222" s="304" t="str">
        <f>IF(E222=0,"",DATEDIF('1C TSpersonnel'!D218,E222,"y"))</f>
        <v/>
      </c>
      <c r="E222" s="71">
        <f>IF(C222&lt;&gt;"",'1C TSpersonnel'!F218,"")</f>
        <v>0</v>
      </c>
      <c r="F222" s="161"/>
      <c r="G222" s="162"/>
      <c r="H222" s="867"/>
      <c r="I222" s="868"/>
      <c r="J222" s="869"/>
      <c r="K222" s="287" t="str">
        <f t="shared" si="69"/>
        <v/>
      </c>
      <c r="L222" s="643">
        <f>IF(AND($K$2="Pôle",C222=('1C TSpersonnel'!A212&amp;" "&amp;'1C TSpersonnel'!B212)),'1C TSpersonnel'!$G212+'1C TSpersonnel'!$H212+'1C TSpersonnel'!$I212+'1C TSpersonnel'!$J212+'1C TSpersonnel'!$N212,'1C TSpersonnel'!$G212+'1C TSpersonnel'!$H212+'1C TSpersonnel'!$I212+'1C TSpersonnel'!$J212+'1C TSpersonnel'!$K212+'1C TSpersonnel'!$L212+'1C TSpersonnel'!$M212+'1C TSpersonnel'!$N212+'1C TSpersonnel'!$O212+'1C TSpersonnel'!$P212+'1C TSpersonnel'!$Q212+'1C TSpersonnel'!$R212)</f>
        <v>0</v>
      </c>
      <c r="M222" s="643">
        <f>IF(AND($K$2="Pôle",C222=('1C TSpersonnel'!A212&amp;" "&amp;'1C TSpersonnel'!B212)),'1C TSpersonnel'!$K212+'1C TSpersonnel'!$L212+'1C TSpersonnel'!$M212,0)</f>
        <v>0</v>
      </c>
      <c r="N222" s="644">
        <f>L222+M222</f>
        <v>0</v>
      </c>
      <c r="O222" s="645">
        <f>IF($C222=('1C TSpersonnel'!$A212&amp;" "&amp;'1C TSpersonnel'!$B212),'1C TSpersonnel'!U212)</f>
        <v>0</v>
      </c>
      <c r="P222" s="646">
        <f>IF($C222=('1C TSpersonnel'!$A212&amp;" "&amp;'1C TSpersonnel'!$B212),'1C TSpersonnel'!V212)</f>
        <v>0</v>
      </c>
      <c r="Q222" s="646">
        <f>IF($C222=('1C TSpersonnel'!$A212&amp;" "&amp;'1C TSpersonnel'!$B212),'1C TSpersonnel'!W212)</f>
        <v>0</v>
      </c>
      <c r="R222" s="646">
        <f>IF($C222=('1C TSpersonnel'!$A212&amp;" "&amp;'1C TSpersonnel'!$B212),'1C TSpersonnel'!X212)</f>
        <v>0</v>
      </c>
      <c r="S222" s="646">
        <f>IF($C222=('1C TSpersonnel'!$A212&amp;" "&amp;'1C TSpersonnel'!$B212),'1C TSpersonnel'!Y212)</f>
        <v>0</v>
      </c>
      <c r="T222" s="646">
        <f>IF($C222=('1C TSpersonnel'!$A212&amp;" "&amp;'1C TSpersonnel'!$B212),'1C TSpersonnel'!Z212)</f>
        <v>0</v>
      </c>
      <c r="U222" s="646">
        <f>IF($C222=('1C TSpersonnel'!$A212&amp;" "&amp;'1C TSpersonnel'!$B212),'1C TSpersonnel'!AA212)</f>
        <v>0</v>
      </c>
      <c r="V222" s="646">
        <f>IF($C222=('1C TSpersonnel'!$A212&amp;" "&amp;'1C TSpersonnel'!$B212),'1C TSpersonnel'!AB212)</f>
        <v>0</v>
      </c>
      <c r="W222" s="646">
        <f>IF($C222=('1C TSpersonnel'!$A212&amp;" "&amp;'1C TSpersonnel'!$B212),'1C TSpersonnel'!AC212)</f>
        <v>0</v>
      </c>
      <c r="X222" s="646">
        <f>IF($C222=('1C TSpersonnel'!$A212&amp;" "&amp;'1C TSpersonnel'!$B212),'1C TSpersonnel'!AD212)</f>
        <v>0</v>
      </c>
      <c r="Y222" s="646">
        <f>IF($C222=('1C TSpersonnel'!$A212&amp;" "&amp;'1C TSpersonnel'!$B212),'1C TSpersonnel'!AE212)</f>
        <v>0</v>
      </c>
      <c r="Z222" s="646">
        <f>IF($C222=('1C TSpersonnel'!$A212&amp;" "&amp;'1C TSpersonnel'!$B212),'1C TSpersonnel'!AF212)</f>
        <v>0</v>
      </c>
      <c r="AA222" s="646">
        <f>IF($C222=('1C TSpersonnel'!$A212&amp;" "&amp;'1C TSpersonnel'!$B212),'1C TSpersonnel'!AG212)</f>
        <v>0</v>
      </c>
      <c r="AB222" s="646">
        <f>IF($C222=('1C TSpersonnel'!$A212&amp;" "&amp;'1C TSpersonnel'!$B212),'1C TSpersonnel'!AH212)</f>
        <v>0</v>
      </c>
      <c r="AC222" s="646">
        <f>IF($C222=('1C TSpersonnel'!$A212&amp;" "&amp;'1C TSpersonnel'!$B212),'1C TSpersonnel'!AI212)</f>
        <v>0</v>
      </c>
      <c r="AD222" s="646">
        <f>IF($C222=('1C TSpersonnel'!$A212&amp;" "&amp;'1C TSpersonnel'!$B212),'1C TSpersonnel'!AJ212)</f>
        <v>0</v>
      </c>
      <c r="AE222" s="646">
        <f>IF($C222=('1C TSpersonnel'!$A212&amp;" "&amp;'1C TSpersonnel'!$B212),'1C TSpersonnel'!AK212)</f>
        <v>0</v>
      </c>
      <c r="AF222" s="646">
        <f>IF($C222=('1C TSpersonnel'!$A212&amp;" "&amp;'1C TSpersonnel'!$B212),'1C TSpersonnel'!AL212)</f>
        <v>0</v>
      </c>
      <c r="AG222" s="646">
        <f>IF($C222=('1C TSpersonnel'!$A212&amp;" "&amp;'1C TSpersonnel'!$B212),'1C TSpersonnel'!AM212)</f>
        <v>0</v>
      </c>
      <c r="AH222" s="646">
        <f>IF($C222=('1C TSpersonnel'!$A212&amp;" "&amp;'1C TSpersonnel'!$B212),'1C TSpersonnel'!AN212)</f>
        <v>0</v>
      </c>
      <c r="AI222" s="646">
        <f>IF($C222=('1C TSpersonnel'!$A212&amp;" "&amp;'1C TSpersonnel'!$B212),'1C TSpersonnel'!AO212)</f>
        <v>0</v>
      </c>
      <c r="AJ222" s="646">
        <f>IF($C222=('1C TSpersonnel'!$A212&amp;" "&amp;'1C TSpersonnel'!$B212),'1C TSpersonnel'!AP212)</f>
        <v>0</v>
      </c>
      <c r="AK222" s="646">
        <f t="shared" si="70"/>
        <v>0</v>
      </c>
      <c r="AL222" s="646">
        <f t="shared" si="40"/>
        <v>0</v>
      </c>
      <c r="AM222" s="156">
        <f t="shared" si="67"/>
        <v>0</v>
      </c>
      <c r="AN222" s="251">
        <f t="shared" si="68"/>
        <v>0</v>
      </c>
      <c r="AO222" s="154">
        <f t="shared" ref="AO222:AO243" si="71">AM222+AN222</f>
        <v>0</v>
      </c>
      <c r="AP222" s="254">
        <f t="shared" ref="AP222:AP232" si="72">IF(L222=0,0,AM222-AR222)</f>
        <v>0</v>
      </c>
      <c r="AQ222" s="260">
        <f t="shared" si="41"/>
        <v>0</v>
      </c>
      <c r="AR222" s="257"/>
      <c r="AS222" s="80"/>
      <c r="AT222" s="27"/>
      <c r="AU222" s="267"/>
      <c r="AV222" s="484"/>
      <c r="AW222" s="484"/>
      <c r="AX222" s="484"/>
      <c r="AY222" s="484"/>
      <c r="AZ222" s="484"/>
      <c r="BC222" s="1"/>
    </row>
    <row r="223" spans="1:55" hidden="1">
      <c r="A223" s="159"/>
      <c r="B223" s="168"/>
      <c r="C223" s="22" t="str">
        <f>'1C TSpersonnel'!A219&amp;" "&amp;'1C TSpersonnel'!B219</f>
        <v xml:space="preserve"> </v>
      </c>
      <c r="D223" s="304" t="str">
        <f>IF(E223=0,"",DATEDIF('1C TSpersonnel'!D219,E223,"y"))</f>
        <v/>
      </c>
      <c r="E223" s="71">
        <f>IF(C223&lt;&gt;"",'1C TSpersonnel'!F219,"")</f>
        <v>0</v>
      </c>
      <c r="F223" s="161"/>
      <c r="G223" s="162"/>
      <c r="H223" s="867"/>
      <c r="I223" s="868"/>
      <c r="J223" s="869"/>
      <c r="K223" s="287" t="str">
        <f t="shared" si="69"/>
        <v/>
      </c>
      <c r="L223" s="643">
        <f>IF(AND($K$2="Pôle",C223=('1C TSpersonnel'!A213&amp;" "&amp;'1C TSpersonnel'!B213)),'1C TSpersonnel'!$G213+'1C TSpersonnel'!$H213+'1C TSpersonnel'!$I213+'1C TSpersonnel'!$J213+'1C TSpersonnel'!$N213,'1C TSpersonnel'!$G213+'1C TSpersonnel'!$H213+'1C TSpersonnel'!$I213+'1C TSpersonnel'!$J213+'1C TSpersonnel'!$K213+'1C TSpersonnel'!$L213+'1C TSpersonnel'!$M213+'1C TSpersonnel'!$N213+'1C TSpersonnel'!$O213+'1C TSpersonnel'!$P213+'1C TSpersonnel'!$Q213+'1C TSpersonnel'!$R213)</f>
        <v>0</v>
      </c>
      <c r="M223" s="643">
        <f>IF(AND($K$2="Pôle",C223=('1C TSpersonnel'!A213&amp;" "&amp;'1C TSpersonnel'!B213)),'1C TSpersonnel'!$K213+'1C TSpersonnel'!$L213+'1C TSpersonnel'!$M213,0)</f>
        <v>0</v>
      </c>
      <c r="N223" s="644">
        <f t="shared" ref="N223:N243" si="73">L223+M223</f>
        <v>0</v>
      </c>
      <c r="O223" s="645">
        <f>IF($C223=('1C TSpersonnel'!$A213&amp;" "&amp;'1C TSpersonnel'!$B213),'1C TSpersonnel'!U213)</f>
        <v>0</v>
      </c>
      <c r="P223" s="646">
        <f>IF($C223=('1C TSpersonnel'!$A213&amp;" "&amp;'1C TSpersonnel'!$B213),'1C TSpersonnel'!V213)</f>
        <v>0</v>
      </c>
      <c r="Q223" s="646">
        <f>IF($C223=('1C TSpersonnel'!$A213&amp;" "&amp;'1C TSpersonnel'!$B213),'1C TSpersonnel'!W213)</f>
        <v>0</v>
      </c>
      <c r="R223" s="646">
        <f>IF($C223=('1C TSpersonnel'!$A213&amp;" "&amp;'1C TSpersonnel'!$B213),'1C TSpersonnel'!X213)</f>
        <v>0</v>
      </c>
      <c r="S223" s="646">
        <f>IF($C223=('1C TSpersonnel'!$A213&amp;" "&amp;'1C TSpersonnel'!$B213),'1C TSpersonnel'!Y213)</f>
        <v>0</v>
      </c>
      <c r="T223" s="646">
        <f>IF($C223=('1C TSpersonnel'!$A213&amp;" "&amp;'1C TSpersonnel'!$B213),'1C TSpersonnel'!Z213)</f>
        <v>0</v>
      </c>
      <c r="U223" s="646">
        <f>IF($C223=('1C TSpersonnel'!$A213&amp;" "&amp;'1C TSpersonnel'!$B213),'1C TSpersonnel'!AA213)</f>
        <v>0</v>
      </c>
      <c r="V223" s="646">
        <f>IF($C223=('1C TSpersonnel'!$A213&amp;" "&amp;'1C TSpersonnel'!$B213),'1C TSpersonnel'!AB213)</f>
        <v>0</v>
      </c>
      <c r="W223" s="646">
        <f>IF($C223=('1C TSpersonnel'!$A213&amp;" "&amp;'1C TSpersonnel'!$B213),'1C TSpersonnel'!AC213)</f>
        <v>0</v>
      </c>
      <c r="X223" s="646">
        <f>IF($C223=('1C TSpersonnel'!$A213&amp;" "&amp;'1C TSpersonnel'!$B213),'1C TSpersonnel'!AD213)</f>
        <v>0</v>
      </c>
      <c r="Y223" s="646">
        <f>IF($C223=('1C TSpersonnel'!$A213&amp;" "&amp;'1C TSpersonnel'!$B213),'1C TSpersonnel'!AE213)</f>
        <v>0</v>
      </c>
      <c r="Z223" s="646">
        <f>IF($C223=('1C TSpersonnel'!$A213&amp;" "&amp;'1C TSpersonnel'!$B213),'1C TSpersonnel'!AF213)</f>
        <v>0</v>
      </c>
      <c r="AA223" s="646">
        <f>IF($C223=('1C TSpersonnel'!$A213&amp;" "&amp;'1C TSpersonnel'!$B213),'1C TSpersonnel'!AG213)</f>
        <v>0</v>
      </c>
      <c r="AB223" s="646">
        <f>IF($C223=('1C TSpersonnel'!$A213&amp;" "&amp;'1C TSpersonnel'!$B213),'1C TSpersonnel'!AH213)</f>
        <v>0</v>
      </c>
      <c r="AC223" s="646">
        <f>IF($C223=('1C TSpersonnel'!$A213&amp;" "&amp;'1C TSpersonnel'!$B213),'1C TSpersonnel'!AI213)</f>
        <v>0</v>
      </c>
      <c r="AD223" s="646">
        <f>IF($C223=('1C TSpersonnel'!$A213&amp;" "&amp;'1C TSpersonnel'!$B213),'1C TSpersonnel'!AJ213)</f>
        <v>0</v>
      </c>
      <c r="AE223" s="646">
        <f>IF($C223=('1C TSpersonnel'!$A213&amp;" "&amp;'1C TSpersonnel'!$B213),'1C TSpersonnel'!AK213)</f>
        <v>0</v>
      </c>
      <c r="AF223" s="646">
        <f>IF($C223=('1C TSpersonnel'!$A213&amp;" "&amp;'1C TSpersonnel'!$B213),'1C TSpersonnel'!AL213)</f>
        <v>0</v>
      </c>
      <c r="AG223" s="646">
        <f>IF($C223=('1C TSpersonnel'!$A213&amp;" "&amp;'1C TSpersonnel'!$B213),'1C TSpersonnel'!AM213)</f>
        <v>0</v>
      </c>
      <c r="AH223" s="646">
        <f>IF($C223=('1C TSpersonnel'!$A213&amp;" "&amp;'1C TSpersonnel'!$B213),'1C TSpersonnel'!AN213)</f>
        <v>0</v>
      </c>
      <c r="AI223" s="646">
        <f>IF($C223=('1C TSpersonnel'!$A213&amp;" "&amp;'1C TSpersonnel'!$B213),'1C TSpersonnel'!AO213)</f>
        <v>0</v>
      </c>
      <c r="AJ223" s="646">
        <f>IF($C223=('1C TSpersonnel'!$A213&amp;" "&amp;'1C TSpersonnel'!$B213),'1C TSpersonnel'!AP213)</f>
        <v>0</v>
      </c>
      <c r="AK223" s="646">
        <f t="shared" si="70"/>
        <v>0</v>
      </c>
      <c r="AL223" s="646">
        <f t="shared" si="40"/>
        <v>0</v>
      </c>
      <c r="AM223" s="156">
        <f t="shared" si="67"/>
        <v>0</v>
      </c>
      <c r="AN223" s="251">
        <f t="shared" si="68"/>
        <v>0</v>
      </c>
      <c r="AO223" s="154">
        <f t="shared" si="71"/>
        <v>0</v>
      </c>
      <c r="AP223" s="254">
        <f t="shared" si="72"/>
        <v>0</v>
      </c>
      <c r="AQ223" s="260">
        <f t="shared" si="41"/>
        <v>0</v>
      </c>
      <c r="AR223" s="257"/>
      <c r="AS223" s="80"/>
      <c r="AT223" s="27"/>
      <c r="AU223" s="267"/>
      <c r="AV223" s="484"/>
      <c r="AW223" s="484"/>
      <c r="AX223" s="484"/>
      <c r="AY223" s="484"/>
      <c r="AZ223" s="484"/>
      <c r="BC223" s="1"/>
    </row>
    <row r="224" spans="1:55" hidden="1">
      <c r="A224" s="159"/>
      <c r="B224" s="168"/>
      <c r="C224" s="22" t="str">
        <f>'1C TSpersonnel'!A220&amp;" "&amp;'1C TSpersonnel'!B220</f>
        <v xml:space="preserve"> </v>
      </c>
      <c r="D224" s="304" t="str">
        <f>IF(E224=0,"",DATEDIF('1C TSpersonnel'!D220,E224,"y"))</f>
        <v/>
      </c>
      <c r="E224" s="71">
        <f>IF(C224&lt;&gt;"",'1C TSpersonnel'!F220,"")</f>
        <v>0</v>
      </c>
      <c r="F224" s="161"/>
      <c r="G224" s="162"/>
      <c r="H224" s="867"/>
      <c r="I224" s="868"/>
      <c r="J224" s="869"/>
      <c r="K224" s="287" t="str">
        <f t="shared" si="69"/>
        <v/>
      </c>
      <c r="L224" s="643">
        <f>IF(AND($K$2="Pôle",C224=('1C TSpersonnel'!A214&amp;" "&amp;'1C TSpersonnel'!B214)),'1C TSpersonnel'!$G214+'1C TSpersonnel'!$H214+'1C TSpersonnel'!$I214+'1C TSpersonnel'!$J214+'1C TSpersonnel'!$N214,'1C TSpersonnel'!$G214+'1C TSpersonnel'!$H214+'1C TSpersonnel'!$I214+'1C TSpersonnel'!$J214+'1C TSpersonnel'!$K214+'1C TSpersonnel'!$L214+'1C TSpersonnel'!$M214+'1C TSpersonnel'!$N214+'1C TSpersonnel'!$O214+'1C TSpersonnel'!$P214+'1C TSpersonnel'!$Q214+'1C TSpersonnel'!$R214)</f>
        <v>0</v>
      </c>
      <c r="M224" s="643">
        <f>IF(AND($K$2="Pôle",C224=('1C TSpersonnel'!A214&amp;" "&amp;'1C TSpersonnel'!B214)),'1C TSpersonnel'!$K214+'1C TSpersonnel'!$L214+'1C TSpersonnel'!$M214,0)</f>
        <v>0</v>
      </c>
      <c r="N224" s="644">
        <f t="shared" si="73"/>
        <v>0</v>
      </c>
      <c r="O224" s="645">
        <f>IF($C224=('1C TSpersonnel'!$A214&amp;" "&amp;'1C TSpersonnel'!$B214),'1C TSpersonnel'!U214)</f>
        <v>0</v>
      </c>
      <c r="P224" s="646">
        <f>IF($C224=('1C TSpersonnel'!$A214&amp;" "&amp;'1C TSpersonnel'!$B214),'1C TSpersonnel'!V214)</f>
        <v>0</v>
      </c>
      <c r="Q224" s="646">
        <f>IF($C224=('1C TSpersonnel'!$A214&amp;" "&amp;'1C TSpersonnel'!$B214),'1C TSpersonnel'!W214)</f>
        <v>0</v>
      </c>
      <c r="R224" s="646">
        <f>IF($C224=('1C TSpersonnel'!$A214&amp;" "&amp;'1C TSpersonnel'!$B214),'1C TSpersonnel'!X214)</f>
        <v>0</v>
      </c>
      <c r="S224" s="646">
        <f>IF($C224=('1C TSpersonnel'!$A214&amp;" "&amp;'1C TSpersonnel'!$B214),'1C TSpersonnel'!Y214)</f>
        <v>0</v>
      </c>
      <c r="T224" s="646">
        <f>IF($C224=('1C TSpersonnel'!$A214&amp;" "&amp;'1C TSpersonnel'!$B214),'1C TSpersonnel'!Z214)</f>
        <v>0</v>
      </c>
      <c r="U224" s="646">
        <f>IF($C224=('1C TSpersonnel'!$A214&amp;" "&amp;'1C TSpersonnel'!$B214),'1C TSpersonnel'!AA214)</f>
        <v>0</v>
      </c>
      <c r="V224" s="646">
        <f>IF($C224=('1C TSpersonnel'!$A214&amp;" "&amp;'1C TSpersonnel'!$B214),'1C TSpersonnel'!AB214)</f>
        <v>0</v>
      </c>
      <c r="W224" s="646">
        <f>IF($C224=('1C TSpersonnel'!$A214&amp;" "&amp;'1C TSpersonnel'!$B214),'1C TSpersonnel'!AC214)</f>
        <v>0</v>
      </c>
      <c r="X224" s="646">
        <f>IF($C224=('1C TSpersonnel'!$A214&amp;" "&amp;'1C TSpersonnel'!$B214),'1C TSpersonnel'!AD214)</f>
        <v>0</v>
      </c>
      <c r="Y224" s="646">
        <f>IF($C224=('1C TSpersonnel'!$A214&amp;" "&amp;'1C TSpersonnel'!$B214),'1C TSpersonnel'!AE214)</f>
        <v>0</v>
      </c>
      <c r="Z224" s="646">
        <f>IF($C224=('1C TSpersonnel'!$A214&amp;" "&amp;'1C TSpersonnel'!$B214),'1C TSpersonnel'!AF214)</f>
        <v>0</v>
      </c>
      <c r="AA224" s="646">
        <f>IF($C224=('1C TSpersonnel'!$A214&amp;" "&amp;'1C TSpersonnel'!$B214),'1C TSpersonnel'!AG214)</f>
        <v>0</v>
      </c>
      <c r="AB224" s="646">
        <f>IF($C224=('1C TSpersonnel'!$A214&amp;" "&amp;'1C TSpersonnel'!$B214),'1C TSpersonnel'!AH214)</f>
        <v>0</v>
      </c>
      <c r="AC224" s="646">
        <f>IF($C224=('1C TSpersonnel'!$A214&amp;" "&amp;'1C TSpersonnel'!$B214),'1C TSpersonnel'!AI214)</f>
        <v>0</v>
      </c>
      <c r="AD224" s="646">
        <f>IF($C224=('1C TSpersonnel'!$A214&amp;" "&amp;'1C TSpersonnel'!$B214),'1C TSpersonnel'!AJ214)</f>
        <v>0</v>
      </c>
      <c r="AE224" s="646">
        <f>IF($C224=('1C TSpersonnel'!$A214&amp;" "&amp;'1C TSpersonnel'!$B214),'1C TSpersonnel'!AK214)</f>
        <v>0</v>
      </c>
      <c r="AF224" s="646">
        <f>IF($C224=('1C TSpersonnel'!$A214&amp;" "&amp;'1C TSpersonnel'!$B214),'1C TSpersonnel'!AL214)</f>
        <v>0</v>
      </c>
      <c r="AG224" s="646">
        <f>IF($C224=('1C TSpersonnel'!$A214&amp;" "&amp;'1C TSpersonnel'!$B214),'1C TSpersonnel'!AM214)</f>
        <v>0</v>
      </c>
      <c r="AH224" s="646">
        <f>IF($C224=('1C TSpersonnel'!$A214&amp;" "&amp;'1C TSpersonnel'!$B214),'1C TSpersonnel'!AN214)</f>
        <v>0</v>
      </c>
      <c r="AI224" s="646">
        <f>IF($C224=('1C TSpersonnel'!$A214&amp;" "&amp;'1C TSpersonnel'!$B214),'1C TSpersonnel'!AO214)</f>
        <v>0</v>
      </c>
      <c r="AJ224" s="646">
        <f>IF($C224=('1C TSpersonnel'!$A214&amp;" "&amp;'1C TSpersonnel'!$B214),'1C TSpersonnel'!AP214)</f>
        <v>0</v>
      </c>
      <c r="AK224" s="646">
        <f t="shared" si="70"/>
        <v>0</v>
      </c>
      <c r="AL224" s="646">
        <f t="shared" si="40"/>
        <v>0</v>
      </c>
      <c r="AM224" s="156">
        <f t="shared" si="67"/>
        <v>0</v>
      </c>
      <c r="AN224" s="251">
        <f t="shared" si="68"/>
        <v>0</v>
      </c>
      <c r="AO224" s="154">
        <f t="shared" si="71"/>
        <v>0</v>
      </c>
      <c r="AP224" s="254">
        <f t="shared" si="72"/>
        <v>0</v>
      </c>
      <c r="AQ224" s="260">
        <f t="shared" si="41"/>
        <v>0</v>
      </c>
      <c r="AR224" s="257"/>
      <c r="AS224" s="80"/>
      <c r="AT224" s="27"/>
      <c r="AU224" s="267"/>
      <c r="AV224" s="484"/>
      <c r="AW224" s="484"/>
      <c r="AX224" s="484"/>
      <c r="AY224" s="484"/>
      <c r="AZ224" s="484"/>
    </row>
    <row r="225" spans="1:52" hidden="1">
      <c r="A225" s="159"/>
      <c r="B225" s="168"/>
      <c r="C225" s="22" t="str">
        <f>'1C TSpersonnel'!A221&amp;" "&amp;'1C TSpersonnel'!B221</f>
        <v xml:space="preserve"> </v>
      </c>
      <c r="D225" s="304" t="str">
        <f>IF(E225=0,"",DATEDIF('1C TSpersonnel'!D221,E225,"y"))</f>
        <v/>
      </c>
      <c r="E225" s="71">
        <f>IF(C225&lt;&gt;"",'1C TSpersonnel'!F221,"")</f>
        <v>0</v>
      </c>
      <c r="F225" s="161"/>
      <c r="G225" s="162"/>
      <c r="H225" s="867"/>
      <c r="I225" s="868"/>
      <c r="J225" s="869"/>
      <c r="K225" s="287" t="str">
        <f t="shared" si="69"/>
        <v/>
      </c>
      <c r="L225" s="643">
        <f>IF(AND($K$2="Pôle",C225=('1C TSpersonnel'!A215&amp;" "&amp;'1C TSpersonnel'!B215)),'1C TSpersonnel'!$G215+'1C TSpersonnel'!$H215+'1C TSpersonnel'!$I215+'1C TSpersonnel'!$J215+'1C TSpersonnel'!$N215,'1C TSpersonnel'!$G215+'1C TSpersonnel'!$H215+'1C TSpersonnel'!$I215+'1C TSpersonnel'!$J215+'1C TSpersonnel'!$K215+'1C TSpersonnel'!$L215+'1C TSpersonnel'!$M215+'1C TSpersonnel'!$N215+'1C TSpersonnel'!$O215+'1C TSpersonnel'!$P215+'1C TSpersonnel'!$Q215+'1C TSpersonnel'!$R215)</f>
        <v>0</v>
      </c>
      <c r="M225" s="643">
        <f>IF(AND($K$2="Pôle",C225=('1C TSpersonnel'!A215&amp;" "&amp;'1C TSpersonnel'!B215)),'1C TSpersonnel'!$K215+'1C TSpersonnel'!$L215+'1C TSpersonnel'!$M215,0)</f>
        <v>0</v>
      </c>
      <c r="N225" s="644">
        <f t="shared" si="73"/>
        <v>0</v>
      </c>
      <c r="O225" s="645">
        <f>IF($C225=('1C TSpersonnel'!$A215&amp;" "&amp;'1C TSpersonnel'!$B215),'1C TSpersonnel'!U215)</f>
        <v>0</v>
      </c>
      <c r="P225" s="646">
        <f>IF($C225=('1C TSpersonnel'!$A215&amp;" "&amp;'1C TSpersonnel'!$B215),'1C TSpersonnel'!V215)</f>
        <v>0</v>
      </c>
      <c r="Q225" s="646">
        <f>IF($C225=('1C TSpersonnel'!$A215&amp;" "&amp;'1C TSpersonnel'!$B215),'1C TSpersonnel'!W215)</f>
        <v>0</v>
      </c>
      <c r="R225" s="646">
        <f>IF($C225=('1C TSpersonnel'!$A215&amp;" "&amp;'1C TSpersonnel'!$B215),'1C TSpersonnel'!X215)</f>
        <v>0</v>
      </c>
      <c r="S225" s="646">
        <f>IF($C225=('1C TSpersonnel'!$A215&amp;" "&amp;'1C TSpersonnel'!$B215),'1C TSpersonnel'!Y215)</f>
        <v>0</v>
      </c>
      <c r="T225" s="646">
        <f>IF($C225=('1C TSpersonnel'!$A215&amp;" "&amp;'1C TSpersonnel'!$B215),'1C TSpersonnel'!Z215)</f>
        <v>0</v>
      </c>
      <c r="U225" s="646">
        <f>IF($C225=('1C TSpersonnel'!$A215&amp;" "&amp;'1C TSpersonnel'!$B215),'1C TSpersonnel'!AA215)</f>
        <v>0</v>
      </c>
      <c r="V225" s="646">
        <f>IF($C225=('1C TSpersonnel'!$A215&amp;" "&amp;'1C TSpersonnel'!$B215),'1C TSpersonnel'!AB215)</f>
        <v>0</v>
      </c>
      <c r="W225" s="646">
        <f>IF($C225=('1C TSpersonnel'!$A215&amp;" "&amp;'1C TSpersonnel'!$B215),'1C TSpersonnel'!AC215)</f>
        <v>0</v>
      </c>
      <c r="X225" s="646">
        <f>IF($C225=('1C TSpersonnel'!$A215&amp;" "&amp;'1C TSpersonnel'!$B215),'1C TSpersonnel'!AD215)</f>
        <v>0</v>
      </c>
      <c r="Y225" s="646">
        <f>IF($C225=('1C TSpersonnel'!$A215&amp;" "&amp;'1C TSpersonnel'!$B215),'1C TSpersonnel'!AE215)</f>
        <v>0</v>
      </c>
      <c r="Z225" s="646">
        <f>IF($C225=('1C TSpersonnel'!$A215&amp;" "&amp;'1C TSpersonnel'!$B215),'1C TSpersonnel'!AF215)</f>
        <v>0</v>
      </c>
      <c r="AA225" s="646">
        <f>IF($C225=('1C TSpersonnel'!$A215&amp;" "&amp;'1C TSpersonnel'!$B215),'1C TSpersonnel'!AG215)</f>
        <v>0</v>
      </c>
      <c r="AB225" s="646">
        <f>IF($C225=('1C TSpersonnel'!$A215&amp;" "&amp;'1C TSpersonnel'!$B215),'1C TSpersonnel'!AH215)</f>
        <v>0</v>
      </c>
      <c r="AC225" s="646">
        <f>IF($C225=('1C TSpersonnel'!$A215&amp;" "&amp;'1C TSpersonnel'!$B215),'1C TSpersonnel'!AI215)</f>
        <v>0</v>
      </c>
      <c r="AD225" s="646">
        <f>IF($C225=('1C TSpersonnel'!$A215&amp;" "&amp;'1C TSpersonnel'!$B215),'1C TSpersonnel'!AJ215)</f>
        <v>0</v>
      </c>
      <c r="AE225" s="646">
        <f>IF($C225=('1C TSpersonnel'!$A215&amp;" "&amp;'1C TSpersonnel'!$B215),'1C TSpersonnel'!AK215)</f>
        <v>0</v>
      </c>
      <c r="AF225" s="646">
        <f>IF($C225=('1C TSpersonnel'!$A215&amp;" "&amp;'1C TSpersonnel'!$B215),'1C TSpersonnel'!AL215)</f>
        <v>0</v>
      </c>
      <c r="AG225" s="646">
        <f>IF($C225=('1C TSpersonnel'!$A215&amp;" "&amp;'1C TSpersonnel'!$B215),'1C TSpersonnel'!AM215)</f>
        <v>0</v>
      </c>
      <c r="AH225" s="646">
        <f>IF($C225=('1C TSpersonnel'!$A215&amp;" "&amp;'1C TSpersonnel'!$B215),'1C TSpersonnel'!AN215)</f>
        <v>0</v>
      </c>
      <c r="AI225" s="646">
        <f>IF($C225=('1C TSpersonnel'!$A215&amp;" "&amp;'1C TSpersonnel'!$B215),'1C TSpersonnel'!AO215)</f>
        <v>0</v>
      </c>
      <c r="AJ225" s="646">
        <f>IF($C225=('1C TSpersonnel'!$A215&amp;" "&amp;'1C TSpersonnel'!$B215),'1C TSpersonnel'!AP215)</f>
        <v>0</v>
      </c>
      <c r="AK225" s="646">
        <f t="shared" si="70"/>
        <v>0</v>
      </c>
      <c r="AL225" s="646">
        <f t="shared" si="40"/>
        <v>0</v>
      </c>
      <c r="AM225" s="156">
        <f t="shared" si="67"/>
        <v>0</v>
      </c>
      <c r="AN225" s="251">
        <f t="shared" si="68"/>
        <v>0</v>
      </c>
      <c r="AO225" s="154">
        <f t="shared" si="71"/>
        <v>0</v>
      </c>
      <c r="AP225" s="254">
        <f t="shared" si="72"/>
        <v>0</v>
      </c>
      <c r="AQ225" s="260">
        <f t="shared" si="41"/>
        <v>0</v>
      </c>
      <c r="AR225" s="257"/>
      <c r="AS225" s="80"/>
      <c r="AT225" s="27"/>
      <c r="AU225" s="267"/>
      <c r="AV225" s="484"/>
      <c r="AW225" s="484"/>
      <c r="AX225" s="484"/>
      <c r="AY225" s="484"/>
      <c r="AZ225" s="484"/>
    </row>
    <row r="226" spans="1:52" hidden="1">
      <c r="A226" s="159"/>
      <c r="B226" s="168"/>
      <c r="C226" s="22" t="str">
        <f>'1C TSpersonnel'!A222&amp;" "&amp;'1C TSpersonnel'!B222</f>
        <v xml:space="preserve"> </v>
      </c>
      <c r="D226" s="304" t="str">
        <f>IF(E226=0,"",DATEDIF('1C TSpersonnel'!D222,E226,"y"))</f>
        <v/>
      </c>
      <c r="E226" s="71">
        <f>IF(C226&lt;&gt;"",'1C TSpersonnel'!F222,"")</f>
        <v>0</v>
      </c>
      <c r="F226" s="161"/>
      <c r="G226" s="162"/>
      <c r="H226" s="867"/>
      <c r="I226" s="868"/>
      <c r="J226" s="869"/>
      <c r="K226" s="287" t="str">
        <f t="shared" si="69"/>
        <v/>
      </c>
      <c r="L226" s="643">
        <f>IF(AND($K$2="Pôle",C226=('1C TSpersonnel'!A216&amp;" "&amp;'1C TSpersonnel'!B216)),'1C TSpersonnel'!$G216+'1C TSpersonnel'!$H216+'1C TSpersonnel'!$I216+'1C TSpersonnel'!$J216+'1C TSpersonnel'!$N216,'1C TSpersonnel'!$G216+'1C TSpersonnel'!$H216+'1C TSpersonnel'!$I216+'1C TSpersonnel'!$J216+'1C TSpersonnel'!$K216+'1C TSpersonnel'!$L216+'1C TSpersonnel'!$M216+'1C TSpersonnel'!$N216+'1C TSpersonnel'!$O216+'1C TSpersonnel'!$P216+'1C TSpersonnel'!$Q216+'1C TSpersonnel'!$R216)</f>
        <v>0</v>
      </c>
      <c r="M226" s="643">
        <f>IF(AND($K$2="Pôle",C226=('1C TSpersonnel'!A216&amp;" "&amp;'1C TSpersonnel'!B216)),'1C TSpersonnel'!$K216+'1C TSpersonnel'!$L216+'1C TSpersonnel'!$M216,0)</f>
        <v>0</v>
      </c>
      <c r="N226" s="644">
        <f t="shared" si="73"/>
        <v>0</v>
      </c>
      <c r="O226" s="645">
        <f>IF($C226=('1C TSpersonnel'!$A216&amp;" "&amp;'1C TSpersonnel'!$B216),'1C TSpersonnel'!U216)</f>
        <v>0</v>
      </c>
      <c r="P226" s="646">
        <f>IF($C226=('1C TSpersonnel'!$A216&amp;" "&amp;'1C TSpersonnel'!$B216),'1C TSpersonnel'!V216)</f>
        <v>0</v>
      </c>
      <c r="Q226" s="646">
        <f>IF($C226=('1C TSpersonnel'!$A216&amp;" "&amp;'1C TSpersonnel'!$B216),'1C TSpersonnel'!W216)</f>
        <v>0</v>
      </c>
      <c r="R226" s="646">
        <f>IF($C226=('1C TSpersonnel'!$A216&amp;" "&amp;'1C TSpersonnel'!$B216),'1C TSpersonnel'!X216)</f>
        <v>0</v>
      </c>
      <c r="S226" s="646">
        <f>IF($C226=('1C TSpersonnel'!$A216&amp;" "&amp;'1C TSpersonnel'!$B216),'1C TSpersonnel'!Y216)</f>
        <v>0</v>
      </c>
      <c r="T226" s="646">
        <f>IF($C226=('1C TSpersonnel'!$A216&amp;" "&amp;'1C TSpersonnel'!$B216),'1C TSpersonnel'!Z216)</f>
        <v>0</v>
      </c>
      <c r="U226" s="646">
        <f>IF($C226=('1C TSpersonnel'!$A216&amp;" "&amp;'1C TSpersonnel'!$B216),'1C TSpersonnel'!AA216)</f>
        <v>0</v>
      </c>
      <c r="V226" s="646">
        <f>IF($C226=('1C TSpersonnel'!$A216&amp;" "&amp;'1C TSpersonnel'!$B216),'1C TSpersonnel'!AB216)</f>
        <v>0</v>
      </c>
      <c r="W226" s="646">
        <f>IF($C226=('1C TSpersonnel'!$A216&amp;" "&amp;'1C TSpersonnel'!$B216),'1C TSpersonnel'!AC216)</f>
        <v>0</v>
      </c>
      <c r="X226" s="646">
        <f>IF($C226=('1C TSpersonnel'!$A216&amp;" "&amp;'1C TSpersonnel'!$B216),'1C TSpersonnel'!AD216)</f>
        <v>0</v>
      </c>
      <c r="Y226" s="646">
        <f>IF($C226=('1C TSpersonnel'!$A216&amp;" "&amp;'1C TSpersonnel'!$B216),'1C TSpersonnel'!AE216)</f>
        <v>0</v>
      </c>
      <c r="Z226" s="646">
        <f>IF($C226=('1C TSpersonnel'!$A216&amp;" "&amp;'1C TSpersonnel'!$B216),'1C TSpersonnel'!AF216)</f>
        <v>0</v>
      </c>
      <c r="AA226" s="646">
        <f>IF($C226=('1C TSpersonnel'!$A216&amp;" "&amp;'1C TSpersonnel'!$B216),'1C TSpersonnel'!AG216)</f>
        <v>0</v>
      </c>
      <c r="AB226" s="646">
        <f>IF($C226=('1C TSpersonnel'!$A216&amp;" "&amp;'1C TSpersonnel'!$B216),'1C TSpersonnel'!AH216)</f>
        <v>0</v>
      </c>
      <c r="AC226" s="646">
        <f>IF($C226=('1C TSpersonnel'!$A216&amp;" "&amp;'1C TSpersonnel'!$B216),'1C TSpersonnel'!AI216)</f>
        <v>0</v>
      </c>
      <c r="AD226" s="646">
        <f>IF($C226=('1C TSpersonnel'!$A216&amp;" "&amp;'1C TSpersonnel'!$B216),'1C TSpersonnel'!AJ216)</f>
        <v>0</v>
      </c>
      <c r="AE226" s="646">
        <f>IF($C226=('1C TSpersonnel'!$A216&amp;" "&amp;'1C TSpersonnel'!$B216),'1C TSpersonnel'!AK216)</f>
        <v>0</v>
      </c>
      <c r="AF226" s="646">
        <f>IF($C226=('1C TSpersonnel'!$A216&amp;" "&amp;'1C TSpersonnel'!$B216),'1C TSpersonnel'!AL216)</f>
        <v>0</v>
      </c>
      <c r="AG226" s="646">
        <f>IF($C226=('1C TSpersonnel'!$A216&amp;" "&amp;'1C TSpersonnel'!$B216),'1C TSpersonnel'!AM216)</f>
        <v>0</v>
      </c>
      <c r="AH226" s="646">
        <f>IF($C226=('1C TSpersonnel'!$A216&amp;" "&amp;'1C TSpersonnel'!$B216),'1C TSpersonnel'!AN216)</f>
        <v>0</v>
      </c>
      <c r="AI226" s="646">
        <f>IF($C226=('1C TSpersonnel'!$A216&amp;" "&amp;'1C TSpersonnel'!$B216),'1C TSpersonnel'!AO216)</f>
        <v>0</v>
      </c>
      <c r="AJ226" s="646">
        <f>IF($C226=('1C TSpersonnel'!$A216&amp;" "&amp;'1C TSpersonnel'!$B216),'1C TSpersonnel'!AP216)</f>
        <v>0</v>
      </c>
      <c r="AK226" s="646">
        <f t="shared" si="70"/>
        <v>0</v>
      </c>
      <c r="AL226" s="646">
        <f t="shared" si="40"/>
        <v>0</v>
      </c>
      <c r="AM226" s="156">
        <f t="shared" si="67"/>
        <v>0</v>
      </c>
      <c r="AN226" s="251">
        <f t="shared" si="68"/>
        <v>0</v>
      </c>
      <c r="AO226" s="154">
        <f t="shared" si="71"/>
        <v>0</v>
      </c>
      <c r="AP226" s="254">
        <f t="shared" si="72"/>
        <v>0</v>
      </c>
      <c r="AQ226" s="260">
        <f t="shared" si="41"/>
        <v>0</v>
      </c>
      <c r="AR226" s="257"/>
      <c r="AS226" s="80"/>
      <c r="AT226" s="27"/>
      <c r="AU226" s="267"/>
      <c r="AV226" s="484"/>
      <c r="AW226" s="484"/>
      <c r="AX226" s="484"/>
      <c r="AY226" s="484"/>
      <c r="AZ226" s="484"/>
    </row>
    <row r="227" spans="1:52" hidden="1">
      <c r="A227" s="159"/>
      <c r="B227" s="168"/>
      <c r="C227" s="22" t="str">
        <f>'1C TSpersonnel'!A223&amp;" "&amp;'1C TSpersonnel'!B223</f>
        <v xml:space="preserve"> </v>
      </c>
      <c r="D227" s="304" t="str">
        <f>IF(E227=0,"",DATEDIF('1C TSpersonnel'!D223,E227,"y"))</f>
        <v/>
      </c>
      <c r="E227" s="71">
        <f>IF(C227&lt;&gt;"",'1C TSpersonnel'!F223,"")</f>
        <v>0</v>
      </c>
      <c r="F227" s="161"/>
      <c r="G227" s="162"/>
      <c r="H227" s="867"/>
      <c r="I227" s="868"/>
      <c r="J227" s="869"/>
      <c r="K227" s="287" t="str">
        <f t="shared" si="69"/>
        <v/>
      </c>
      <c r="L227" s="643">
        <f>IF(AND($K$2="Pôle",C227=('1C TSpersonnel'!A217&amp;" "&amp;'1C TSpersonnel'!B217)),'1C TSpersonnel'!$G217+'1C TSpersonnel'!$H217+'1C TSpersonnel'!$I217+'1C TSpersonnel'!$J217+'1C TSpersonnel'!$N217,'1C TSpersonnel'!$G217+'1C TSpersonnel'!$H217+'1C TSpersonnel'!$I217+'1C TSpersonnel'!$J217+'1C TSpersonnel'!$K217+'1C TSpersonnel'!$L217+'1C TSpersonnel'!$M217+'1C TSpersonnel'!$N217+'1C TSpersonnel'!$O217+'1C TSpersonnel'!$P217+'1C TSpersonnel'!$Q217+'1C TSpersonnel'!$R217)</f>
        <v>0</v>
      </c>
      <c r="M227" s="643">
        <f>IF(AND($K$2="Pôle",C227=('1C TSpersonnel'!A217&amp;" "&amp;'1C TSpersonnel'!B217)),'1C TSpersonnel'!$K217+'1C TSpersonnel'!$L217+'1C TSpersonnel'!$M217,0)</f>
        <v>0</v>
      </c>
      <c r="N227" s="644">
        <f t="shared" si="73"/>
        <v>0</v>
      </c>
      <c r="O227" s="645">
        <f>IF($C227=('1C TSpersonnel'!$A217&amp;" "&amp;'1C TSpersonnel'!$B217),'1C TSpersonnel'!U217)</f>
        <v>0</v>
      </c>
      <c r="P227" s="646">
        <f>IF($C227=('1C TSpersonnel'!$A217&amp;" "&amp;'1C TSpersonnel'!$B217),'1C TSpersonnel'!V217)</f>
        <v>0</v>
      </c>
      <c r="Q227" s="646">
        <f>IF($C227=('1C TSpersonnel'!$A217&amp;" "&amp;'1C TSpersonnel'!$B217),'1C TSpersonnel'!W217)</f>
        <v>0</v>
      </c>
      <c r="R227" s="646">
        <f>IF($C227=('1C TSpersonnel'!$A217&amp;" "&amp;'1C TSpersonnel'!$B217),'1C TSpersonnel'!X217)</f>
        <v>0</v>
      </c>
      <c r="S227" s="646">
        <f>IF($C227=('1C TSpersonnel'!$A217&amp;" "&amp;'1C TSpersonnel'!$B217),'1C TSpersonnel'!Y217)</f>
        <v>0</v>
      </c>
      <c r="T227" s="646">
        <f>IF($C227=('1C TSpersonnel'!$A217&amp;" "&amp;'1C TSpersonnel'!$B217),'1C TSpersonnel'!Z217)</f>
        <v>0</v>
      </c>
      <c r="U227" s="646">
        <f>IF($C227=('1C TSpersonnel'!$A217&amp;" "&amp;'1C TSpersonnel'!$B217),'1C TSpersonnel'!AA217)</f>
        <v>0</v>
      </c>
      <c r="V227" s="646">
        <f>IF($C227=('1C TSpersonnel'!$A217&amp;" "&amp;'1C TSpersonnel'!$B217),'1C TSpersonnel'!AB217)</f>
        <v>0</v>
      </c>
      <c r="W227" s="646">
        <f>IF($C227=('1C TSpersonnel'!$A217&amp;" "&amp;'1C TSpersonnel'!$B217),'1C TSpersonnel'!AC217)</f>
        <v>0</v>
      </c>
      <c r="X227" s="646">
        <f>IF($C227=('1C TSpersonnel'!$A217&amp;" "&amp;'1C TSpersonnel'!$B217),'1C TSpersonnel'!AD217)</f>
        <v>0</v>
      </c>
      <c r="Y227" s="646">
        <f>IF($C227=('1C TSpersonnel'!$A217&amp;" "&amp;'1C TSpersonnel'!$B217),'1C TSpersonnel'!AE217)</f>
        <v>0</v>
      </c>
      <c r="Z227" s="646">
        <f>IF($C227=('1C TSpersonnel'!$A217&amp;" "&amp;'1C TSpersonnel'!$B217),'1C TSpersonnel'!AF217)</f>
        <v>0</v>
      </c>
      <c r="AA227" s="646">
        <f>IF($C227=('1C TSpersonnel'!$A217&amp;" "&amp;'1C TSpersonnel'!$B217),'1C TSpersonnel'!AG217)</f>
        <v>0</v>
      </c>
      <c r="AB227" s="646">
        <f>IF($C227=('1C TSpersonnel'!$A217&amp;" "&amp;'1C TSpersonnel'!$B217),'1C TSpersonnel'!AH217)</f>
        <v>0</v>
      </c>
      <c r="AC227" s="646">
        <f>IF($C227=('1C TSpersonnel'!$A217&amp;" "&amp;'1C TSpersonnel'!$B217),'1C TSpersonnel'!AI217)</f>
        <v>0</v>
      </c>
      <c r="AD227" s="646">
        <f>IF($C227=('1C TSpersonnel'!$A217&amp;" "&amp;'1C TSpersonnel'!$B217),'1C TSpersonnel'!AJ217)</f>
        <v>0</v>
      </c>
      <c r="AE227" s="646">
        <f>IF($C227=('1C TSpersonnel'!$A217&amp;" "&amp;'1C TSpersonnel'!$B217),'1C TSpersonnel'!AK217)</f>
        <v>0</v>
      </c>
      <c r="AF227" s="646">
        <f>IF($C227=('1C TSpersonnel'!$A217&amp;" "&amp;'1C TSpersonnel'!$B217),'1C TSpersonnel'!AL217)</f>
        <v>0</v>
      </c>
      <c r="AG227" s="646">
        <f>IF($C227=('1C TSpersonnel'!$A217&amp;" "&amp;'1C TSpersonnel'!$B217),'1C TSpersonnel'!AM217)</f>
        <v>0</v>
      </c>
      <c r="AH227" s="646">
        <f>IF($C227=('1C TSpersonnel'!$A217&amp;" "&amp;'1C TSpersonnel'!$B217),'1C TSpersonnel'!AN217)</f>
        <v>0</v>
      </c>
      <c r="AI227" s="646">
        <f>IF($C227=('1C TSpersonnel'!$A217&amp;" "&amp;'1C TSpersonnel'!$B217),'1C TSpersonnel'!AO217)</f>
        <v>0</v>
      </c>
      <c r="AJ227" s="646">
        <f>IF($C227=('1C TSpersonnel'!$A217&amp;" "&amp;'1C TSpersonnel'!$B217),'1C TSpersonnel'!AP217)</f>
        <v>0</v>
      </c>
      <c r="AK227" s="646">
        <f t="shared" si="70"/>
        <v>0</v>
      </c>
      <c r="AL227" s="646">
        <f t="shared" si="40"/>
        <v>0</v>
      </c>
      <c r="AM227" s="156">
        <f t="shared" si="67"/>
        <v>0</v>
      </c>
      <c r="AN227" s="251">
        <f t="shared" si="68"/>
        <v>0</v>
      </c>
      <c r="AO227" s="154">
        <f t="shared" si="71"/>
        <v>0</v>
      </c>
      <c r="AP227" s="254">
        <f t="shared" si="72"/>
        <v>0</v>
      </c>
      <c r="AQ227" s="260">
        <f t="shared" si="41"/>
        <v>0</v>
      </c>
      <c r="AR227" s="257"/>
      <c r="AS227" s="80"/>
      <c r="AT227" s="27"/>
      <c r="AU227" s="267"/>
      <c r="AV227" s="484"/>
      <c r="AW227" s="484"/>
      <c r="AX227" s="484"/>
      <c r="AY227" s="484"/>
      <c r="AZ227" s="484"/>
    </row>
    <row r="228" spans="1:52" hidden="1">
      <c r="A228" s="159"/>
      <c r="B228" s="168"/>
      <c r="C228" s="22" t="str">
        <f>'1C TSpersonnel'!A224&amp;" "&amp;'1C TSpersonnel'!B224</f>
        <v xml:space="preserve"> </v>
      </c>
      <c r="D228" s="304" t="str">
        <f>IF(E228=0,"",DATEDIF('1C TSpersonnel'!D224,E228,"y"))</f>
        <v/>
      </c>
      <c r="E228" s="71">
        <f>IF(C228&lt;&gt;"",'1C TSpersonnel'!F224,"")</f>
        <v>0</v>
      </c>
      <c r="F228" s="161"/>
      <c r="G228" s="162"/>
      <c r="H228" s="867"/>
      <c r="I228" s="868"/>
      <c r="J228" s="869"/>
      <c r="K228" s="287" t="str">
        <f t="shared" si="69"/>
        <v/>
      </c>
      <c r="L228" s="643">
        <f>IF(AND($K$2="Pôle",C228=('1C TSpersonnel'!A218&amp;" "&amp;'1C TSpersonnel'!B218)),'1C TSpersonnel'!$G218+'1C TSpersonnel'!$H218+'1C TSpersonnel'!$I218+'1C TSpersonnel'!$J218+'1C TSpersonnel'!$N218,'1C TSpersonnel'!$G218+'1C TSpersonnel'!$H218+'1C TSpersonnel'!$I218+'1C TSpersonnel'!$J218+'1C TSpersonnel'!$K218+'1C TSpersonnel'!$L218+'1C TSpersonnel'!$M218+'1C TSpersonnel'!$N218+'1C TSpersonnel'!$O218+'1C TSpersonnel'!$P218+'1C TSpersonnel'!$Q218+'1C TSpersonnel'!$R218)</f>
        <v>0</v>
      </c>
      <c r="M228" s="643">
        <f>IF(AND($K$2="Pôle",C228=('1C TSpersonnel'!A218&amp;" "&amp;'1C TSpersonnel'!B218)),'1C TSpersonnel'!$K218+'1C TSpersonnel'!$L218+'1C TSpersonnel'!$M218,0)</f>
        <v>0</v>
      </c>
      <c r="N228" s="644">
        <f t="shared" si="73"/>
        <v>0</v>
      </c>
      <c r="O228" s="645">
        <f>IF($C228=('1C TSpersonnel'!$A218&amp;" "&amp;'1C TSpersonnel'!$B218),'1C TSpersonnel'!U218)</f>
        <v>0</v>
      </c>
      <c r="P228" s="646">
        <f>IF($C228=('1C TSpersonnel'!$A218&amp;" "&amp;'1C TSpersonnel'!$B218),'1C TSpersonnel'!V218)</f>
        <v>0</v>
      </c>
      <c r="Q228" s="646">
        <f>IF($C228=('1C TSpersonnel'!$A218&amp;" "&amp;'1C TSpersonnel'!$B218),'1C TSpersonnel'!W218)</f>
        <v>0</v>
      </c>
      <c r="R228" s="646">
        <f>IF($C228=('1C TSpersonnel'!$A218&amp;" "&amp;'1C TSpersonnel'!$B218),'1C TSpersonnel'!X218)</f>
        <v>0</v>
      </c>
      <c r="S228" s="646">
        <f>IF($C228=('1C TSpersonnel'!$A218&amp;" "&amp;'1C TSpersonnel'!$B218),'1C TSpersonnel'!Y218)</f>
        <v>0</v>
      </c>
      <c r="T228" s="646">
        <f>IF($C228=('1C TSpersonnel'!$A218&amp;" "&amp;'1C TSpersonnel'!$B218),'1C TSpersonnel'!Z218)</f>
        <v>0</v>
      </c>
      <c r="U228" s="646">
        <f>IF($C228=('1C TSpersonnel'!$A218&amp;" "&amp;'1C TSpersonnel'!$B218),'1C TSpersonnel'!AA218)</f>
        <v>0</v>
      </c>
      <c r="V228" s="646">
        <f>IF($C228=('1C TSpersonnel'!$A218&amp;" "&amp;'1C TSpersonnel'!$B218),'1C TSpersonnel'!AB218)</f>
        <v>0</v>
      </c>
      <c r="W228" s="646">
        <f>IF($C228=('1C TSpersonnel'!$A218&amp;" "&amp;'1C TSpersonnel'!$B218),'1C TSpersonnel'!AC218)</f>
        <v>0</v>
      </c>
      <c r="X228" s="646">
        <f>IF($C228=('1C TSpersonnel'!$A218&amp;" "&amp;'1C TSpersonnel'!$B218),'1C TSpersonnel'!AD218)</f>
        <v>0</v>
      </c>
      <c r="Y228" s="646">
        <f>IF($C228=('1C TSpersonnel'!$A218&amp;" "&amp;'1C TSpersonnel'!$B218),'1C TSpersonnel'!AE218)</f>
        <v>0</v>
      </c>
      <c r="Z228" s="646">
        <f>IF($C228=('1C TSpersonnel'!$A218&amp;" "&amp;'1C TSpersonnel'!$B218),'1C TSpersonnel'!AF218)</f>
        <v>0</v>
      </c>
      <c r="AA228" s="646">
        <f>IF($C228=('1C TSpersonnel'!$A218&amp;" "&amp;'1C TSpersonnel'!$B218),'1C TSpersonnel'!AG218)</f>
        <v>0</v>
      </c>
      <c r="AB228" s="646">
        <f>IF($C228=('1C TSpersonnel'!$A218&amp;" "&amp;'1C TSpersonnel'!$B218),'1C TSpersonnel'!AH218)</f>
        <v>0</v>
      </c>
      <c r="AC228" s="646">
        <f>IF($C228=('1C TSpersonnel'!$A218&amp;" "&amp;'1C TSpersonnel'!$B218),'1C TSpersonnel'!AI218)</f>
        <v>0</v>
      </c>
      <c r="AD228" s="646">
        <f>IF($C228=('1C TSpersonnel'!$A218&amp;" "&amp;'1C TSpersonnel'!$B218),'1C TSpersonnel'!AJ218)</f>
        <v>0</v>
      </c>
      <c r="AE228" s="646">
        <f>IF($C228=('1C TSpersonnel'!$A218&amp;" "&amp;'1C TSpersonnel'!$B218),'1C TSpersonnel'!AK218)</f>
        <v>0</v>
      </c>
      <c r="AF228" s="646">
        <f>IF($C228=('1C TSpersonnel'!$A218&amp;" "&amp;'1C TSpersonnel'!$B218),'1C TSpersonnel'!AL218)</f>
        <v>0</v>
      </c>
      <c r="AG228" s="646">
        <f>IF($C228=('1C TSpersonnel'!$A218&amp;" "&amp;'1C TSpersonnel'!$B218),'1C TSpersonnel'!AM218)</f>
        <v>0</v>
      </c>
      <c r="AH228" s="646">
        <f>IF($C228=('1C TSpersonnel'!$A218&amp;" "&amp;'1C TSpersonnel'!$B218),'1C TSpersonnel'!AN218)</f>
        <v>0</v>
      </c>
      <c r="AI228" s="646">
        <f>IF($C228=('1C TSpersonnel'!$A218&amp;" "&amp;'1C TSpersonnel'!$B218),'1C TSpersonnel'!AO218)</f>
        <v>0</v>
      </c>
      <c r="AJ228" s="646">
        <f>IF($C228=('1C TSpersonnel'!$A218&amp;" "&amp;'1C TSpersonnel'!$B218),'1C TSpersonnel'!AP218)</f>
        <v>0</v>
      </c>
      <c r="AK228" s="646">
        <f t="shared" si="70"/>
        <v>0</v>
      </c>
      <c r="AL228" s="646">
        <f t="shared" si="40"/>
        <v>0</v>
      </c>
      <c r="AM228" s="156">
        <f t="shared" si="67"/>
        <v>0</v>
      </c>
      <c r="AN228" s="251">
        <f t="shared" si="68"/>
        <v>0</v>
      </c>
      <c r="AO228" s="154">
        <f t="shared" si="71"/>
        <v>0</v>
      </c>
      <c r="AP228" s="254">
        <f t="shared" si="72"/>
        <v>0</v>
      </c>
      <c r="AQ228" s="260">
        <f t="shared" si="41"/>
        <v>0</v>
      </c>
      <c r="AR228" s="257"/>
      <c r="AS228" s="80"/>
      <c r="AT228" s="27"/>
      <c r="AU228" s="267"/>
      <c r="AV228" s="484"/>
      <c r="AW228" s="484"/>
      <c r="AX228" s="484"/>
      <c r="AY228" s="484"/>
      <c r="AZ228" s="484"/>
    </row>
    <row r="229" spans="1:52" hidden="1">
      <c r="A229" s="159"/>
      <c r="B229" s="168"/>
      <c r="C229" s="22" t="str">
        <f>'1C TSpersonnel'!A225&amp;" "&amp;'1C TSpersonnel'!B225</f>
        <v xml:space="preserve"> </v>
      </c>
      <c r="D229" s="304" t="str">
        <f>IF(E229=0,"",DATEDIF('1C TSpersonnel'!D225,E229,"y"))</f>
        <v/>
      </c>
      <c r="E229" s="71">
        <f>IF(C229&lt;&gt;"",'1C TSpersonnel'!F225,"")</f>
        <v>0</v>
      </c>
      <c r="F229" s="161"/>
      <c r="G229" s="162"/>
      <c r="H229" s="867"/>
      <c r="I229" s="868"/>
      <c r="J229" s="869"/>
      <c r="K229" s="287" t="str">
        <f t="shared" si="69"/>
        <v/>
      </c>
      <c r="L229" s="643">
        <f>IF(AND($K$2="Pôle",C229=('1C TSpersonnel'!A219&amp;" "&amp;'1C TSpersonnel'!B219)),'1C TSpersonnel'!$G219+'1C TSpersonnel'!$H219+'1C TSpersonnel'!$I219+'1C TSpersonnel'!$J219+'1C TSpersonnel'!$N219,'1C TSpersonnel'!$G219+'1C TSpersonnel'!$H219+'1C TSpersonnel'!$I219+'1C TSpersonnel'!$J219+'1C TSpersonnel'!$K219+'1C TSpersonnel'!$L219+'1C TSpersonnel'!$M219+'1C TSpersonnel'!$N219+'1C TSpersonnel'!$O219+'1C TSpersonnel'!$P219+'1C TSpersonnel'!$Q219+'1C TSpersonnel'!$R219)</f>
        <v>0</v>
      </c>
      <c r="M229" s="643">
        <f>IF(AND($K$2="Pôle",C229=('1C TSpersonnel'!A219&amp;" "&amp;'1C TSpersonnel'!B219)),'1C TSpersonnel'!$K219+'1C TSpersonnel'!$L219+'1C TSpersonnel'!$M219,0)</f>
        <v>0</v>
      </c>
      <c r="N229" s="644">
        <f t="shared" si="73"/>
        <v>0</v>
      </c>
      <c r="O229" s="645">
        <f>IF($C229=('1C TSpersonnel'!$A219&amp;" "&amp;'1C TSpersonnel'!$B219),'1C TSpersonnel'!U219)</f>
        <v>0</v>
      </c>
      <c r="P229" s="646">
        <f>IF($C229=('1C TSpersonnel'!$A219&amp;" "&amp;'1C TSpersonnel'!$B219),'1C TSpersonnel'!V219)</f>
        <v>0</v>
      </c>
      <c r="Q229" s="646">
        <f>IF($C229=('1C TSpersonnel'!$A219&amp;" "&amp;'1C TSpersonnel'!$B219),'1C TSpersonnel'!W219)</f>
        <v>0</v>
      </c>
      <c r="R229" s="646">
        <f>IF($C229=('1C TSpersonnel'!$A219&amp;" "&amp;'1C TSpersonnel'!$B219),'1C TSpersonnel'!X219)</f>
        <v>0</v>
      </c>
      <c r="S229" s="646">
        <f>IF($C229=('1C TSpersonnel'!$A219&amp;" "&amp;'1C TSpersonnel'!$B219),'1C TSpersonnel'!Y219)</f>
        <v>0</v>
      </c>
      <c r="T229" s="646">
        <f>IF($C229=('1C TSpersonnel'!$A219&amp;" "&amp;'1C TSpersonnel'!$B219),'1C TSpersonnel'!Z219)</f>
        <v>0</v>
      </c>
      <c r="U229" s="646">
        <f>IF($C229=('1C TSpersonnel'!$A219&amp;" "&amp;'1C TSpersonnel'!$B219),'1C TSpersonnel'!AA219)</f>
        <v>0</v>
      </c>
      <c r="V229" s="646">
        <f>IF($C229=('1C TSpersonnel'!$A219&amp;" "&amp;'1C TSpersonnel'!$B219),'1C TSpersonnel'!AB219)</f>
        <v>0</v>
      </c>
      <c r="W229" s="646">
        <f>IF($C229=('1C TSpersonnel'!$A219&amp;" "&amp;'1C TSpersonnel'!$B219),'1C TSpersonnel'!AC219)</f>
        <v>0</v>
      </c>
      <c r="X229" s="646">
        <f>IF($C229=('1C TSpersonnel'!$A219&amp;" "&amp;'1C TSpersonnel'!$B219),'1C TSpersonnel'!AD219)</f>
        <v>0</v>
      </c>
      <c r="Y229" s="646">
        <f>IF($C229=('1C TSpersonnel'!$A219&amp;" "&amp;'1C TSpersonnel'!$B219),'1C TSpersonnel'!AE219)</f>
        <v>0</v>
      </c>
      <c r="Z229" s="646">
        <f>IF($C229=('1C TSpersonnel'!$A219&amp;" "&amp;'1C TSpersonnel'!$B219),'1C TSpersonnel'!AF219)</f>
        <v>0</v>
      </c>
      <c r="AA229" s="646">
        <f>IF($C229=('1C TSpersonnel'!$A219&amp;" "&amp;'1C TSpersonnel'!$B219),'1C TSpersonnel'!AG219)</f>
        <v>0</v>
      </c>
      <c r="AB229" s="646">
        <f>IF($C229=('1C TSpersonnel'!$A219&amp;" "&amp;'1C TSpersonnel'!$B219),'1C TSpersonnel'!AH219)</f>
        <v>0</v>
      </c>
      <c r="AC229" s="646">
        <f>IF($C229=('1C TSpersonnel'!$A219&amp;" "&amp;'1C TSpersonnel'!$B219),'1C TSpersonnel'!AI219)</f>
        <v>0</v>
      </c>
      <c r="AD229" s="646">
        <f>IF($C229=('1C TSpersonnel'!$A219&amp;" "&amp;'1C TSpersonnel'!$B219),'1C TSpersonnel'!AJ219)</f>
        <v>0</v>
      </c>
      <c r="AE229" s="646">
        <f>IF($C229=('1C TSpersonnel'!$A219&amp;" "&amp;'1C TSpersonnel'!$B219),'1C TSpersonnel'!AK219)</f>
        <v>0</v>
      </c>
      <c r="AF229" s="646">
        <f>IF($C229=('1C TSpersonnel'!$A219&amp;" "&amp;'1C TSpersonnel'!$B219),'1C TSpersonnel'!AL219)</f>
        <v>0</v>
      </c>
      <c r="AG229" s="646">
        <f>IF($C229=('1C TSpersonnel'!$A219&amp;" "&amp;'1C TSpersonnel'!$B219),'1C TSpersonnel'!AM219)</f>
        <v>0</v>
      </c>
      <c r="AH229" s="646">
        <f>IF($C229=('1C TSpersonnel'!$A219&amp;" "&amp;'1C TSpersonnel'!$B219),'1C TSpersonnel'!AN219)</f>
        <v>0</v>
      </c>
      <c r="AI229" s="646">
        <f>IF($C229=('1C TSpersonnel'!$A219&amp;" "&amp;'1C TSpersonnel'!$B219),'1C TSpersonnel'!AO219)</f>
        <v>0</v>
      </c>
      <c r="AJ229" s="646">
        <f>IF($C229=('1C TSpersonnel'!$A219&amp;" "&amp;'1C TSpersonnel'!$B219),'1C TSpersonnel'!AP219)</f>
        <v>0</v>
      </c>
      <c r="AK229" s="646">
        <f t="shared" si="70"/>
        <v>0</v>
      </c>
      <c r="AL229" s="646">
        <f t="shared" si="40"/>
        <v>0</v>
      </c>
      <c r="AM229" s="156">
        <f t="shared" si="67"/>
        <v>0</v>
      </c>
      <c r="AN229" s="251">
        <f t="shared" si="68"/>
        <v>0</v>
      </c>
      <c r="AO229" s="154">
        <f t="shared" si="71"/>
        <v>0</v>
      </c>
      <c r="AP229" s="254">
        <f t="shared" si="72"/>
        <v>0</v>
      </c>
      <c r="AQ229" s="260">
        <f t="shared" si="41"/>
        <v>0</v>
      </c>
      <c r="AR229" s="257"/>
      <c r="AS229" s="80"/>
      <c r="AT229" s="27"/>
      <c r="AU229" s="267"/>
      <c r="AV229" s="484"/>
      <c r="AW229" s="484"/>
      <c r="AX229" s="484"/>
      <c r="AY229" s="484"/>
      <c r="AZ229" s="484"/>
    </row>
    <row r="230" spans="1:52" hidden="1">
      <c r="A230" s="159"/>
      <c r="B230" s="168"/>
      <c r="C230" s="22" t="str">
        <f>'1C TSpersonnel'!A226&amp;" "&amp;'1C TSpersonnel'!B226</f>
        <v xml:space="preserve"> </v>
      </c>
      <c r="D230" s="304" t="str">
        <f>IF(E230=0,"",DATEDIF('1C TSpersonnel'!D226,E230,"y"))</f>
        <v/>
      </c>
      <c r="E230" s="71">
        <f>IF(C230&lt;&gt;"",'1C TSpersonnel'!F226,"")</f>
        <v>0</v>
      </c>
      <c r="F230" s="161"/>
      <c r="G230" s="162"/>
      <c r="H230" s="867"/>
      <c r="I230" s="868"/>
      <c r="J230" s="869"/>
      <c r="K230" s="287" t="str">
        <f t="shared" si="69"/>
        <v/>
      </c>
      <c r="L230" s="643">
        <f>IF(AND($K$2="Pôle",C230=('1C TSpersonnel'!A220&amp;" "&amp;'1C TSpersonnel'!B220)),'1C TSpersonnel'!$G220+'1C TSpersonnel'!$H220+'1C TSpersonnel'!$I220+'1C TSpersonnel'!$J220+'1C TSpersonnel'!$N220,'1C TSpersonnel'!$G220+'1C TSpersonnel'!$H220+'1C TSpersonnel'!$I220+'1C TSpersonnel'!$J220+'1C TSpersonnel'!$K220+'1C TSpersonnel'!$L220+'1C TSpersonnel'!$M220+'1C TSpersonnel'!$N220+'1C TSpersonnel'!$O220+'1C TSpersonnel'!$P220+'1C TSpersonnel'!$Q220+'1C TSpersonnel'!$R220)</f>
        <v>0</v>
      </c>
      <c r="M230" s="643">
        <f>IF(AND($K$2="Pôle",C230=('1C TSpersonnel'!A220&amp;" "&amp;'1C TSpersonnel'!B220)),'1C TSpersonnel'!$K220+'1C TSpersonnel'!$L220+'1C TSpersonnel'!$M220,0)</f>
        <v>0</v>
      </c>
      <c r="N230" s="644">
        <f t="shared" si="73"/>
        <v>0</v>
      </c>
      <c r="O230" s="645">
        <f>IF($C230=('1C TSpersonnel'!$A220&amp;" "&amp;'1C TSpersonnel'!$B220),'1C TSpersonnel'!U220)</f>
        <v>0</v>
      </c>
      <c r="P230" s="646">
        <f>IF($C230=('1C TSpersonnel'!$A220&amp;" "&amp;'1C TSpersonnel'!$B220),'1C TSpersonnel'!V220)</f>
        <v>0</v>
      </c>
      <c r="Q230" s="646">
        <f>IF($C230=('1C TSpersonnel'!$A220&amp;" "&amp;'1C TSpersonnel'!$B220),'1C TSpersonnel'!W220)</f>
        <v>0</v>
      </c>
      <c r="R230" s="646">
        <f>IF($C230=('1C TSpersonnel'!$A220&amp;" "&amp;'1C TSpersonnel'!$B220),'1C TSpersonnel'!X220)</f>
        <v>0</v>
      </c>
      <c r="S230" s="646">
        <f>IF($C230=('1C TSpersonnel'!$A220&amp;" "&amp;'1C TSpersonnel'!$B220),'1C TSpersonnel'!Y220)</f>
        <v>0</v>
      </c>
      <c r="T230" s="646">
        <f>IF($C230=('1C TSpersonnel'!$A220&amp;" "&amp;'1C TSpersonnel'!$B220),'1C TSpersonnel'!Z220)</f>
        <v>0</v>
      </c>
      <c r="U230" s="646">
        <f>IF($C230=('1C TSpersonnel'!$A220&amp;" "&amp;'1C TSpersonnel'!$B220),'1C TSpersonnel'!AA220)</f>
        <v>0</v>
      </c>
      <c r="V230" s="646">
        <f>IF($C230=('1C TSpersonnel'!$A220&amp;" "&amp;'1C TSpersonnel'!$B220),'1C TSpersonnel'!AB220)</f>
        <v>0</v>
      </c>
      <c r="W230" s="646">
        <f>IF($C230=('1C TSpersonnel'!$A220&amp;" "&amp;'1C TSpersonnel'!$B220),'1C TSpersonnel'!AC220)</f>
        <v>0</v>
      </c>
      <c r="X230" s="646">
        <f>IF($C230=('1C TSpersonnel'!$A220&amp;" "&amp;'1C TSpersonnel'!$B220),'1C TSpersonnel'!AD220)</f>
        <v>0</v>
      </c>
      <c r="Y230" s="646">
        <f>IF($C230=('1C TSpersonnel'!$A220&amp;" "&amp;'1C TSpersonnel'!$B220),'1C TSpersonnel'!AE220)</f>
        <v>0</v>
      </c>
      <c r="Z230" s="646">
        <f>IF($C230=('1C TSpersonnel'!$A220&amp;" "&amp;'1C TSpersonnel'!$B220),'1C TSpersonnel'!AF220)</f>
        <v>0</v>
      </c>
      <c r="AA230" s="646">
        <f>IF($C230=('1C TSpersonnel'!$A220&amp;" "&amp;'1C TSpersonnel'!$B220),'1C TSpersonnel'!AG220)</f>
        <v>0</v>
      </c>
      <c r="AB230" s="646">
        <f>IF($C230=('1C TSpersonnel'!$A220&amp;" "&amp;'1C TSpersonnel'!$B220),'1C TSpersonnel'!AH220)</f>
        <v>0</v>
      </c>
      <c r="AC230" s="646">
        <f>IF($C230=('1C TSpersonnel'!$A220&amp;" "&amp;'1C TSpersonnel'!$B220),'1C TSpersonnel'!AI220)</f>
        <v>0</v>
      </c>
      <c r="AD230" s="646">
        <f>IF($C230=('1C TSpersonnel'!$A220&amp;" "&amp;'1C TSpersonnel'!$B220),'1C TSpersonnel'!AJ220)</f>
        <v>0</v>
      </c>
      <c r="AE230" s="646">
        <f>IF($C230=('1C TSpersonnel'!$A220&amp;" "&amp;'1C TSpersonnel'!$B220),'1C TSpersonnel'!AK220)</f>
        <v>0</v>
      </c>
      <c r="AF230" s="646">
        <f>IF($C230=('1C TSpersonnel'!$A220&amp;" "&amp;'1C TSpersonnel'!$B220),'1C TSpersonnel'!AL220)</f>
        <v>0</v>
      </c>
      <c r="AG230" s="646">
        <f>IF($C230=('1C TSpersonnel'!$A220&amp;" "&amp;'1C TSpersonnel'!$B220),'1C TSpersonnel'!AM220)</f>
        <v>0</v>
      </c>
      <c r="AH230" s="646">
        <f>IF($C230=('1C TSpersonnel'!$A220&amp;" "&amp;'1C TSpersonnel'!$B220),'1C TSpersonnel'!AN220)</f>
        <v>0</v>
      </c>
      <c r="AI230" s="646">
        <f>IF($C230=('1C TSpersonnel'!$A220&amp;" "&amp;'1C TSpersonnel'!$B220),'1C TSpersonnel'!AO220)</f>
        <v>0</v>
      </c>
      <c r="AJ230" s="646">
        <f>IF($C230=('1C TSpersonnel'!$A220&amp;" "&amp;'1C TSpersonnel'!$B220),'1C TSpersonnel'!AP220)</f>
        <v>0</v>
      </c>
      <c r="AK230" s="646">
        <f t="shared" si="70"/>
        <v>0</v>
      </c>
      <c r="AL230" s="646">
        <f t="shared" si="40"/>
        <v>0</v>
      </c>
      <c r="AM230" s="156">
        <f t="shared" si="67"/>
        <v>0</v>
      </c>
      <c r="AN230" s="251">
        <f t="shared" si="68"/>
        <v>0</v>
      </c>
      <c r="AO230" s="154">
        <f t="shared" si="71"/>
        <v>0</v>
      </c>
      <c r="AP230" s="254">
        <f t="shared" si="72"/>
        <v>0</v>
      </c>
      <c r="AQ230" s="260">
        <f t="shared" si="41"/>
        <v>0</v>
      </c>
      <c r="AR230" s="257"/>
      <c r="AS230" s="80"/>
      <c r="AT230" s="27"/>
      <c r="AU230" s="267"/>
      <c r="AV230" s="484"/>
      <c r="AW230" s="484"/>
      <c r="AX230" s="484"/>
      <c r="AY230" s="484"/>
      <c r="AZ230" s="484"/>
    </row>
    <row r="231" spans="1:52" hidden="1">
      <c r="A231" s="159"/>
      <c r="B231" s="168"/>
      <c r="C231" s="22" t="str">
        <f>'1C TSpersonnel'!A227&amp;" "&amp;'1C TSpersonnel'!B227</f>
        <v xml:space="preserve"> </v>
      </c>
      <c r="D231" s="304" t="str">
        <f>IF(E231=0,"",DATEDIF('1C TSpersonnel'!D227,E231,"y"))</f>
        <v/>
      </c>
      <c r="E231" s="71">
        <f>IF(C231&lt;&gt;"",'1C TSpersonnel'!F227,"")</f>
        <v>0</v>
      </c>
      <c r="F231" s="161"/>
      <c r="G231" s="162"/>
      <c r="H231" s="867"/>
      <c r="I231" s="868"/>
      <c r="J231" s="869"/>
      <c r="K231" s="287" t="str">
        <f t="shared" si="69"/>
        <v/>
      </c>
      <c r="L231" s="643">
        <f>IF(AND($K$2="Pôle",C231=('1C TSpersonnel'!A221&amp;" "&amp;'1C TSpersonnel'!B221)),'1C TSpersonnel'!$G221+'1C TSpersonnel'!$H221+'1C TSpersonnel'!$I221+'1C TSpersonnel'!$J221+'1C TSpersonnel'!$N221,'1C TSpersonnel'!$G221+'1C TSpersonnel'!$H221+'1C TSpersonnel'!$I221+'1C TSpersonnel'!$J221+'1C TSpersonnel'!$K221+'1C TSpersonnel'!$L221+'1C TSpersonnel'!$M221+'1C TSpersonnel'!$N221+'1C TSpersonnel'!$O221+'1C TSpersonnel'!$P221+'1C TSpersonnel'!$Q221+'1C TSpersonnel'!$R221)</f>
        <v>0</v>
      </c>
      <c r="M231" s="643">
        <f>IF(AND($K$2="Pôle",C231=('1C TSpersonnel'!A221&amp;" "&amp;'1C TSpersonnel'!B221)),'1C TSpersonnel'!$K221+'1C TSpersonnel'!$L221+'1C TSpersonnel'!$M221,0)</f>
        <v>0</v>
      </c>
      <c r="N231" s="644">
        <f t="shared" si="73"/>
        <v>0</v>
      </c>
      <c r="O231" s="645">
        <f>IF($C231=('1C TSpersonnel'!$A221&amp;" "&amp;'1C TSpersonnel'!$B221),'1C TSpersonnel'!U221)</f>
        <v>0</v>
      </c>
      <c r="P231" s="646">
        <f>IF($C231=('1C TSpersonnel'!$A221&amp;" "&amp;'1C TSpersonnel'!$B221),'1C TSpersonnel'!V221)</f>
        <v>0</v>
      </c>
      <c r="Q231" s="646">
        <f>IF($C231=('1C TSpersonnel'!$A221&amp;" "&amp;'1C TSpersonnel'!$B221),'1C TSpersonnel'!W221)</f>
        <v>0</v>
      </c>
      <c r="R231" s="646">
        <f>IF($C231=('1C TSpersonnel'!$A221&amp;" "&amp;'1C TSpersonnel'!$B221),'1C TSpersonnel'!X221)</f>
        <v>0</v>
      </c>
      <c r="S231" s="646">
        <f>IF($C231=('1C TSpersonnel'!$A221&amp;" "&amp;'1C TSpersonnel'!$B221),'1C TSpersonnel'!Y221)</f>
        <v>0</v>
      </c>
      <c r="T231" s="646">
        <f>IF($C231=('1C TSpersonnel'!$A221&amp;" "&amp;'1C TSpersonnel'!$B221),'1C TSpersonnel'!Z221)</f>
        <v>0</v>
      </c>
      <c r="U231" s="646">
        <f>IF($C231=('1C TSpersonnel'!$A221&amp;" "&amp;'1C TSpersonnel'!$B221),'1C TSpersonnel'!AA221)</f>
        <v>0</v>
      </c>
      <c r="V231" s="646">
        <f>IF($C231=('1C TSpersonnel'!$A221&amp;" "&amp;'1C TSpersonnel'!$B221),'1C TSpersonnel'!AB221)</f>
        <v>0</v>
      </c>
      <c r="W231" s="646">
        <f>IF($C231=('1C TSpersonnel'!$A221&amp;" "&amp;'1C TSpersonnel'!$B221),'1C TSpersonnel'!AC221)</f>
        <v>0</v>
      </c>
      <c r="X231" s="646">
        <f>IF($C231=('1C TSpersonnel'!$A221&amp;" "&amp;'1C TSpersonnel'!$B221),'1C TSpersonnel'!AD221)</f>
        <v>0</v>
      </c>
      <c r="Y231" s="646">
        <f>IF($C231=('1C TSpersonnel'!$A221&amp;" "&amp;'1C TSpersonnel'!$B221),'1C TSpersonnel'!AE221)</f>
        <v>0</v>
      </c>
      <c r="Z231" s="646">
        <f>IF($C231=('1C TSpersonnel'!$A221&amp;" "&amp;'1C TSpersonnel'!$B221),'1C TSpersonnel'!AF221)</f>
        <v>0</v>
      </c>
      <c r="AA231" s="646">
        <f>IF($C231=('1C TSpersonnel'!$A221&amp;" "&amp;'1C TSpersonnel'!$B221),'1C TSpersonnel'!AG221)</f>
        <v>0</v>
      </c>
      <c r="AB231" s="646">
        <f>IF($C231=('1C TSpersonnel'!$A221&amp;" "&amp;'1C TSpersonnel'!$B221),'1C TSpersonnel'!AH221)</f>
        <v>0</v>
      </c>
      <c r="AC231" s="646">
        <f>IF($C231=('1C TSpersonnel'!$A221&amp;" "&amp;'1C TSpersonnel'!$B221),'1C TSpersonnel'!AI221)</f>
        <v>0</v>
      </c>
      <c r="AD231" s="646">
        <f>IF($C231=('1C TSpersonnel'!$A221&amp;" "&amp;'1C TSpersonnel'!$B221),'1C TSpersonnel'!AJ221)</f>
        <v>0</v>
      </c>
      <c r="AE231" s="646">
        <f>IF($C231=('1C TSpersonnel'!$A221&amp;" "&amp;'1C TSpersonnel'!$B221),'1C TSpersonnel'!AK221)</f>
        <v>0</v>
      </c>
      <c r="AF231" s="646">
        <f>IF($C231=('1C TSpersonnel'!$A221&amp;" "&amp;'1C TSpersonnel'!$B221),'1C TSpersonnel'!AL221)</f>
        <v>0</v>
      </c>
      <c r="AG231" s="646">
        <f>IF($C231=('1C TSpersonnel'!$A221&amp;" "&amp;'1C TSpersonnel'!$B221),'1C TSpersonnel'!AM221)</f>
        <v>0</v>
      </c>
      <c r="AH231" s="646">
        <f>IF($C231=('1C TSpersonnel'!$A221&amp;" "&amp;'1C TSpersonnel'!$B221),'1C TSpersonnel'!AN221)</f>
        <v>0</v>
      </c>
      <c r="AI231" s="646">
        <f>IF($C231=('1C TSpersonnel'!$A221&amp;" "&amp;'1C TSpersonnel'!$B221),'1C TSpersonnel'!AO221)</f>
        <v>0</v>
      </c>
      <c r="AJ231" s="646">
        <f>IF($C231=('1C TSpersonnel'!$A221&amp;" "&amp;'1C TSpersonnel'!$B221),'1C TSpersonnel'!AP221)</f>
        <v>0</v>
      </c>
      <c r="AK231" s="646">
        <f t="shared" si="70"/>
        <v>0</v>
      </c>
      <c r="AL231" s="646">
        <f t="shared" si="40"/>
        <v>0</v>
      </c>
      <c r="AM231" s="156">
        <f t="shared" si="67"/>
        <v>0</v>
      </c>
      <c r="AN231" s="251">
        <f t="shared" si="68"/>
        <v>0</v>
      </c>
      <c r="AO231" s="154">
        <f t="shared" si="71"/>
        <v>0</v>
      </c>
      <c r="AP231" s="254">
        <f t="shared" si="72"/>
        <v>0</v>
      </c>
      <c r="AQ231" s="260">
        <f t="shared" si="41"/>
        <v>0</v>
      </c>
      <c r="AR231" s="257"/>
      <c r="AS231" s="80"/>
      <c r="AT231" s="27"/>
      <c r="AU231" s="267"/>
      <c r="AV231" s="484"/>
      <c r="AW231" s="484"/>
      <c r="AX231" s="484"/>
      <c r="AY231" s="484"/>
      <c r="AZ231" s="484"/>
    </row>
    <row r="232" spans="1:52" hidden="1">
      <c r="A232" s="157"/>
      <c r="B232" s="171"/>
      <c r="C232" s="22" t="str">
        <f>'1C TSpersonnel'!A228&amp;" "&amp;'1C TSpersonnel'!B228</f>
        <v xml:space="preserve"> </v>
      </c>
      <c r="D232" s="304" t="str">
        <f>IF(E232=0,"",DATEDIF('1C TSpersonnel'!D228,E232,"y"))</f>
        <v/>
      </c>
      <c r="E232" s="71">
        <f>IF(C232&lt;&gt;"",'1C TSpersonnel'!F228,"")</f>
        <v>0</v>
      </c>
      <c r="F232" s="161"/>
      <c r="G232" s="162"/>
      <c r="H232" s="867"/>
      <c r="I232" s="868"/>
      <c r="J232" s="869"/>
      <c r="K232" s="287" t="str">
        <f t="shared" si="69"/>
        <v/>
      </c>
      <c r="L232" s="643">
        <f>IF(AND($K$2="Pôle",C232=('1C TSpersonnel'!A222&amp;" "&amp;'1C TSpersonnel'!B222)),'1C TSpersonnel'!$G222+'1C TSpersonnel'!$H222+'1C TSpersonnel'!$I222+'1C TSpersonnel'!$J222+'1C TSpersonnel'!$N222,'1C TSpersonnel'!$G222+'1C TSpersonnel'!$H222+'1C TSpersonnel'!$I222+'1C TSpersonnel'!$J222+'1C TSpersonnel'!$K222+'1C TSpersonnel'!$L222+'1C TSpersonnel'!$M222+'1C TSpersonnel'!$N222+'1C TSpersonnel'!$O222+'1C TSpersonnel'!$P222+'1C TSpersonnel'!$Q222+'1C TSpersonnel'!$R222)</f>
        <v>0</v>
      </c>
      <c r="M232" s="643">
        <f>IF(AND($K$2="Pôle",C232=('1C TSpersonnel'!A222&amp;" "&amp;'1C TSpersonnel'!B222)),'1C TSpersonnel'!$K222+'1C TSpersonnel'!$L222+'1C TSpersonnel'!$M222,0)</f>
        <v>0</v>
      </c>
      <c r="N232" s="644">
        <f t="shared" si="73"/>
        <v>0</v>
      </c>
      <c r="O232" s="645">
        <f>IF($C232=('1C TSpersonnel'!$A222&amp;" "&amp;'1C TSpersonnel'!$B222),'1C TSpersonnel'!U222)</f>
        <v>0</v>
      </c>
      <c r="P232" s="646">
        <f>IF($C232=('1C TSpersonnel'!$A222&amp;" "&amp;'1C TSpersonnel'!$B222),'1C TSpersonnel'!V222)</f>
        <v>0</v>
      </c>
      <c r="Q232" s="646">
        <f>IF($C232=('1C TSpersonnel'!$A222&amp;" "&amp;'1C TSpersonnel'!$B222),'1C TSpersonnel'!W222)</f>
        <v>0</v>
      </c>
      <c r="R232" s="646">
        <f>IF($C232=('1C TSpersonnel'!$A222&amp;" "&amp;'1C TSpersonnel'!$B222),'1C TSpersonnel'!X222)</f>
        <v>0</v>
      </c>
      <c r="S232" s="646">
        <f>IF($C232=('1C TSpersonnel'!$A222&amp;" "&amp;'1C TSpersonnel'!$B222),'1C TSpersonnel'!Y222)</f>
        <v>0</v>
      </c>
      <c r="T232" s="646">
        <f>IF($C232=('1C TSpersonnel'!$A222&amp;" "&amp;'1C TSpersonnel'!$B222),'1C TSpersonnel'!Z222)</f>
        <v>0</v>
      </c>
      <c r="U232" s="646">
        <f>IF($C232=('1C TSpersonnel'!$A222&amp;" "&amp;'1C TSpersonnel'!$B222),'1C TSpersonnel'!AA222)</f>
        <v>0</v>
      </c>
      <c r="V232" s="646">
        <f>IF($C232=('1C TSpersonnel'!$A222&amp;" "&amp;'1C TSpersonnel'!$B222),'1C TSpersonnel'!AB222)</f>
        <v>0</v>
      </c>
      <c r="W232" s="646">
        <f>IF($C232=('1C TSpersonnel'!$A222&amp;" "&amp;'1C TSpersonnel'!$B222),'1C TSpersonnel'!AC222)</f>
        <v>0</v>
      </c>
      <c r="X232" s="646">
        <f>IF($C232=('1C TSpersonnel'!$A222&amp;" "&amp;'1C TSpersonnel'!$B222),'1C TSpersonnel'!AD222)</f>
        <v>0</v>
      </c>
      <c r="Y232" s="646">
        <f>IF($C232=('1C TSpersonnel'!$A222&amp;" "&amp;'1C TSpersonnel'!$B222),'1C TSpersonnel'!AE222)</f>
        <v>0</v>
      </c>
      <c r="Z232" s="646">
        <f>IF($C232=('1C TSpersonnel'!$A222&amp;" "&amp;'1C TSpersonnel'!$B222),'1C TSpersonnel'!AF222)</f>
        <v>0</v>
      </c>
      <c r="AA232" s="646">
        <f>IF($C232=('1C TSpersonnel'!$A222&amp;" "&amp;'1C TSpersonnel'!$B222),'1C TSpersonnel'!AG222)</f>
        <v>0</v>
      </c>
      <c r="AB232" s="646">
        <f>IF($C232=('1C TSpersonnel'!$A222&amp;" "&amp;'1C TSpersonnel'!$B222),'1C TSpersonnel'!AH222)</f>
        <v>0</v>
      </c>
      <c r="AC232" s="646">
        <f>IF($C232=('1C TSpersonnel'!$A222&amp;" "&amp;'1C TSpersonnel'!$B222),'1C TSpersonnel'!AI222)</f>
        <v>0</v>
      </c>
      <c r="AD232" s="646">
        <f>IF($C232=('1C TSpersonnel'!$A222&amp;" "&amp;'1C TSpersonnel'!$B222),'1C TSpersonnel'!AJ222)</f>
        <v>0</v>
      </c>
      <c r="AE232" s="646">
        <f>IF($C232=('1C TSpersonnel'!$A222&amp;" "&amp;'1C TSpersonnel'!$B222),'1C TSpersonnel'!AK222)</f>
        <v>0</v>
      </c>
      <c r="AF232" s="646">
        <f>IF($C232=('1C TSpersonnel'!$A222&amp;" "&amp;'1C TSpersonnel'!$B222),'1C TSpersonnel'!AL222)</f>
        <v>0</v>
      </c>
      <c r="AG232" s="646">
        <f>IF($C232=('1C TSpersonnel'!$A222&amp;" "&amp;'1C TSpersonnel'!$B222),'1C TSpersonnel'!AM222)</f>
        <v>0</v>
      </c>
      <c r="AH232" s="646">
        <f>IF($C232=('1C TSpersonnel'!$A222&amp;" "&amp;'1C TSpersonnel'!$B222),'1C TSpersonnel'!AN222)</f>
        <v>0</v>
      </c>
      <c r="AI232" s="646">
        <f>IF($C232=('1C TSpersonnel'!$A222&amp;" "&amp;'1C TSpersonnel'!$B222),'1C TSpersonnel'!AO222)</f>
        <v>0</v>
      </c>
      <c r="AJ232" s="646">
        <f>IF($C232=('1C TSpersonnel'!$A222&amp;" "&amp;'1C TSpersonnel'!$B222),'1C TSpersonnel'!AP222)</f>
        <v>0</v>
      </c>
      <c r="AK232" s="646">
        <f t="shared" si="70"/>
        <v>0</v>
      </c>
      <c r="AL232" s="646">
        <f t="shared" si="40"/>
        <v>0</v>
      </c>
      <c r="AM232" s="156">
        <f t="shared" si="67"/>
        <v>0</v>
      </c>
      <c r="AN232" s="251">
        <f t="shared" si="68"/>
        <v>0</v>
      </c>
      <c r="AO232" s="154">
        <f t="shared" si="71"/>
        <v>0</v>
      </c>
      <c r="AP232" s="52">
        <f t="shared" si="72"/>
        <v>0</v>
      </c>
      <c r="AQ232" s="260">
        <f t="shared" si="41"/>
        <v>0</v>
      </c>
      <c r="AR232" s="257"/>
      <c r="AS232" s="80"/>
      <c r="AT232" s="27"/>
      <c r="AU232" s="267"/>
      <c r="AV232" s="484"/>
      <c r="AW232" s="484"/>
      <c r="AX232" s="484"/>
      <c r="AY232" s="484"/>
      <c r="AZ232" s="484"/>
    </row>
    <row r="233" spans="1:52" ht="12.75" hidden="1" customHeight="1">
      <c r="A233" s="159"/>
      <c r="B233" s="168"/>
      <c r="C233" s="22" t="str">
        <f>'1C TSpersonnel'!A229&amp;" "&amp;'1C TSpersonnel'!B229</f>
        <v xml:space="preserve"> </v>
      </c>
      <c r="D233" s="304" t="str">
        <f>IF(E233=0,"",DATEDIF('1C TSpersonnel'!D229,E233,"y"))</f>
        <v/>
      </c>
      <c r="E233" s="71">
        <f>IF(C233&lt;&gt;"",'1C TSpersonnel'!F229,"")</f>
        <v>0</v>
      </c>
      <c r="F233" s="165"/>
      <c r="G233" s="166"/>
      <c r="H233" s="870"/>
      <c r="I233" s="871"/>
      <c r="J233" s="872"/>
      <c r="K233" s="287" t="str">
        <f t="shared" si="69"/>
        <v/>
      </c>
      <c r="L233" s="643">
        <f>IF(AND($K$2="Pôle",C233=('1C TSpersonnel'!A223&amp;" "&amp;'1C TSpersonnel'!B223)),'1C TSpersonnel'!$G223+'1C TSpersonnel'!$H223+'1C TSpersonnel'!$I223+'1C TSpersonnel'!$J223+'1C TSpersonnel'!$N223,'1C TSpersonnel'!$G223+'1C TSpersonnel'!$H223+'1C TSpersonnel'!$I223+'1C TSpersonnel'!$J223+'1C TSpersonnel'!$K223+'1C TSpersonnel'!$L223+'1C TSpersonnel'!$M223+'1C TSpersonnel'!$N223+'1C TSpersonnel'!$O223+'1C TSpersonnel'!$P223+'1C TSpersonnel'!$Q223+'1C TSpersonnel'!$R223)</f>
        <v>0</v>
      </c>
      <c r="M233" s="643">
        <f>IF(AND($K$2="Pôle",C233=('1C TSpersonnel'!A223&amp;" "&amp;'1C TSpersonnel'!B223)),'1C TSpersonnel'!$K223+'1C TSpersonnel'!$L223+'1C TSpersonnel'!$M223,0)</f>
        <v>0</v>
      </c>
      <c r="N233" s="644">
        <f t="shared" si="73"/>
        <v>0</v>
      </c>
      <c r="O233" s="645">
        <f>IF($C233=('1C TSpersonnel'!$A223&amp;" "&amp;'1C TSpersonnel'!$B223),'1C TSpersonnel'!U223)</f>
        <v>0</v>
      </c>
      <c r="P233" s="646">
        <f>IF($C233=('1C TSpersonnel'!$A223&amp;" "&amp;'1C TSpersonnel'!$B223),'1C TSpersonnel'!V223)</f>
        <v>0</v>
      </c>
      <c r="Q233" s="646">
        <f>IF($C233=('1C TSpersonnel'!$A223&amp;" "&amp;'1C TSpersonnel'!$B223),'1C TSpersonnel'!W223)</f>
        <v>0</v>
      </c>
      <c r="R233" s="646">
        <f>IF($C233=('1C TSpersonnel'!$A223&amp;" "&amp;'1C TSpersonnel'!$B223),'1C TSpersonnel'!X223)</f>
        <v>0</v>
      </c>
      <c r="S233" s="646">
        <f>IF($C233=('1C TSpersonnel'!$A223&amp;" "&amp;'1C TSpersonnel'!$B223),'1C TSpersonnel'!Y223)</f>
        <v>0</v>
      </c>
      <c r="T233" s="646">
        <f>IF($C233=('1C TSpersonnel'!$A223&amp;" "&amp;'1C TSpersonnel'!$B223),'1C TSpersonnel'!Z223)</f>
        <v>0</v>
      </c>
      <c r="U233" s="646">
        <f>IF($C233=('1C TSpersonnel'!$A223&amp;" "&amp;'1C TSpersonnel'!$B223),'1C TSpersonnel'!AA223)</f>
        <v>0</v>
      </c>
      <c r="V233" s="646">
        <f>IF($C233=('1C TSpersonnel'!$A223&amp;" "&amp;'1C TSpersonnel'!$B223),'1C TSpersonnel'!AB223)</f>
        <v>0</v>
      </c>
      <c r="W233" s="646">
        <f>IF($C233=('1C TSpersonnel'!$A223&amp;" "&amp;'1C TSpersonnel'!$B223),'1C TSpersonnel'!AC223)</f>
        <v>0</v>
      </c>
      <c r="X233" s="646">
        <f>IF($C233=('1C TSpersonnel'!$A223&amp;" "&amp;'1C TSpersonnel'!$B223),'1C TSpersonnel'!AD223)</f>
        <v>0</v>
      </c>
      <c r="Y233" s="646">
        <f>IF($C233=('1C TSpersonnel'!$A223&amp;" "&amp;'1C TSpersonnel'!$B223),'1C TSpersonnel'!AE223)</f>
        <v>0</v>
      </c>
      <c r="Z233" s="646">
        <f>IF($C233=('1C TSpersonnel'!$A223&amp;" "&amp;'1C TSpersonnel'!$B223),'1C TSpersonnel'!AF223)</f>
        <v>0</v>
      </c>
      <c r="AA233" s="646">
        <f>IF($C233=('1C TSpersonnel'!$A223&amp;" "&amp;'1C TSpersonnel'!$B223),'1C TSpersonnel'!AG223)</f>
        <v>0</v>
      </c>
      <c r="AB233" s="646">
        <f>IF($C233=('1C TSpersonnel'!$A223&amp;" "&amp;'1C TSpersonnel'!$B223),'1C TSpersonnel'!AH223)</f>
        <v>0</v>
      </c>
      <c r="AC233" s="646">
        <f>IF($C233=('1C TSpersonnel'!$A223&amp;" "&amp;'1C TSpersonnel'!$B223),'1C TSpersonnel'!AI223)</f>
        <v>0</v>
      </c>
      <c r="AD233" s="646">
        <f>IF($C233=('1C TSpersonnel'!$A223&amp;" "&amp;'1C TSpersonnel'!$B223),'1C TSpersonnel'!AJ223)</f>
        <v>0</v>
      </c>
      <c r="AE233" s="646">
        <f>IF($C233=('1C TSpersonnel'!$A223&amp;" "&amp;'1C TSpersonnel'!$B223),'1C TSpersonnel'!AK223)</f>
        <v>0</v>
      </c>
      <c r="AF233" s="646">
        <f>IF($C233=('1C TSpersonnel'!$A223&amp;" "&amp;'1C TSpersonnel'!$B223),'1C TSpersonnel'!AL223)</f>
        <v>0</v>
      </c>
      <c r="AG233" s="646">
        <f>IF($C233=('1C TSpersonnel'!$A223&amp;" "&amp;'1C TSpersonnel'!$B223),'1C TSpersonnel'!AM223)</f>
        <v>0</v>
      </c>
      <c r="AH233" s="646">
        <f>IF($C233=('1C TSpersonnel'!$A223&amp;" "&amp;'1C TSpersonnel'!$B223),'1C TSpersonnel'!AN223)</f>
        <v>0</v>
      </c>
      <c r="AI233" s="646">
        <f>IF($C233=('1C TSpersonnel'!$A223&amp;" "&amp;'1C TSpersonnel'!$B223),'1C TSpersonnel'!AO223)</f>
        <v>0</v>
      </c>
      <c r="AJ233" s="646">
        <f>IF($C233=('1C TSpersonnel'!$A223&amp;" "&amp;'1C TSpersonnel'!$B223),'1C TSpersonnel'!AP223)</f>
        <v>0</v>
      </c>
      <c r="AK233" s="646">
        <f t="shared" si="70"/>
        <v>0</v>
      </c>
      <c r="AL233" s="646">
        <f t="shared" si="40"/>
        <v>0</v>
      </c>
      <c r="AM233" s="156">
        <f t="shared" si="67"/>
        <v>0</v>
      </c>
      <c r="AN233" s="251">
        <f t="shared" si="68"/>
        <v>0</v>
      </c>
      <c r="AO233" s="154">
        <f t="shared" si="71"/>
        <v>0</v>
      </c>
      <c r="AP233" s="254">
        <f>IF(L233=0,0,AM233-AR233)</f>
        <v>0</v>
      </c>
      <c r="AQ233" s="261">
        <f t="shared" si="41"/>
        <v>0</v>
      </c>
      <c r="AR233" s="258"/>
      <c r="AS233" s="141"/>
      <c r="AT233" s="142"/>
      <c r="AU233" s="266"/>
      <c r="AV233" s="484"/>
      <c r="AW233" s="484"/>
      <c r="AX233" s="484"/>
      <c r="AY233" s="484"/>
      <c r="AZ233" s="484"/>
    </row>
    <row r="234" spans="1:52" hidden="1">
      <c r="A234" s="159"/>
      <c r="B234" s="168"/>
      <c r="C234" s="22" t="str">
        <f>'1C TSpersonnel'!A230&amp;" "&amp;'1C TSpersonnel'!B230</f>
        <v xml:space="preserve"> </v>
      </c>
      <c r="D234" s="304" t="str">
        <f>IF(E234=0,"",DATEDIF('1C TSpersonnel'!D230,E234,"y"))</f>
        <v/>
      </c>
      <c r="E234" s="71">
        <f>IF(C234&lt;&gt;"",'1C TSpersonnel'!F230,"")</f>
        <v>0</v>
      </c>
      <c r="F234" s="161"/>
      <c r="G234" s="162"/>
      <c r="H234" s="867"/>
      <c r="I234" s="868"/>
      <c r="J234" s="869"/>
      <c r="K234" s="287" t="str">
        <f t="shared" si="69"/>
        <v/>
      </c>
      <c r="L234" s="643">
        <f>IF(AND($K$2="Pôle",C234=('1C TSpersonnel'!A224&amp;" "&amp;'1C TSpersonnel'!B224)),'1C TSpersonnel'!$G224+'1C TSpersonnel'!$H224+'1C TSpersonnel'!$I224+'1C TSpersonnel'!$J224+'1C TSpersonnel'!$N224,'1C TSpersonnel'!$G224+'1C TSpersonnel'!$H224+'1C TSpersonnel'!$I224+'1C TSpersonnel'!$J224+'1C TSpersonnel'!$K224+'1C TSpersonnel'!$L224+'1C TSpersonnel'!$M224+'1C TSpersonnel'!$N224+'1C TSpersonnel'!$O224+'1C TSpersonnel'!$P224+'1C TSpersonnel'!$Q224+'1C TSpersonnel'!$R224)</f>
        <v>0</v>
      </c>
      <c r="M234" s="643">
        <f>IF(AND($K$2="Pôle",C234=('1C TSpersonnel'!A224&amp;" "&amp;'1C TSpersonnel'!B224)),'1C TSpersonnel'!$K224+'1C TSpersonnel'!$L224+'1C TSpersonnel'!$M224,0)</f>
        <v>0</v>
      </c>
      <c r="N234" s="644">
        <f t="shared" si="73"/>
        <v>0</v>
      </c>
      <c r="O234" s="645">
        <f>IF($C234=('1C TSpersonnel'!$A224&amp;" "&amp;'1C TSpersonnel'!$B224),'1C TSpersonnel'!U224)</f>
        <v>0</v>
      </c>
      <c r="P234" s="646">
        <f>IF($C234=('1C TSpersonnel'!$A224&amp;" "&amp;'1C TSpersonnel'!$B224),'1C TSpersonnel'!V224)</f>
        <v>0</v>
      </c>
      <c r="Q234" s="646">
        <f>IF($C234=('1C TSpersonnel'!$A224&amp;" "&amp;'1C TSpersonnel'!$B224),'1C TSpersonnel'!W224)</f>
        <v>0</v>
      </c>
      <c r="R234" s="646">
        <f>IF($C234=('1C TSpersonnel'!$A224&amp;" "&amp;'1C TSpersonnel'!$B224),'1C TSpersonnel'!X224)</f>
        <v>0</v>
      </c>
      <c r="S234" s="646">
        <f>IF($C234=('1C TSpersonnel'!$A224&amp;" "&amp;'1C TSpersonnel'!$B224),'1C TSpersonnel'!Y224)</f>
        <v>0</v>
      </c>
      <c r="T234" s="646">
        <f>IF($C234=('1C TSpersonnel'!$A224&amp;" "&amp;'1C TSpersonnel'!$B224),'1C TSpersonnel'!Z224)</f>
        <v>0</v>
      </c>
      <c r="U234" s="646">
        <f>IF($C234=('1C TSpersonnel'!$A224&amp;" "&amp;'1C TSpersonnel'!$B224),'1C TSpersonnel'!AA224)</f>
        <v>0</v>
      </c>
      <c r="V234" s="646">
        <f>IF($C234=('1C TSpersonnel'!$A224&amp;" "&amp;'1C TSpersonnel'!$B224),'1C TSpersonnel'!AB224)</f>
        <v>0</v>
      </c>
      <c r="W234" s="646">
        <f>IF($C234=('1C TSpersonnel'!$A224&amp;" "&amp;'1C TSpersonnel'!$B224),'1C TSpersonnel'!AC224)</f>
        <v>0</v>
      </c>
      <c r="X234" s="646">
        <f>IF($C234=('1C TSpersonnel'!$A224&amp;" "&amp;'1C TSpersonnel'!$B224),'1C TSpersonnel'!AD224)</f>
        <v>0</v>
      </c>
      <c r="Y234" s="646">
        <f>IF($C234=('1C TSpersonnel'!$A224&amp;" "&amp;'1C TSpersonnel'!$B224),'1C TSpersonnel'!AE224)</f>
        <v>0</v>
      </c>
      <c r="Z234" s="646">
        <f>IF($C234=('1C TSpersonnel'!$A224&amp;" "&amp;'1C TSpersonnel'!$B224),'1C TSpersonnel'!AF224)</f>
        <v>0</v>
      </c>
      <c r="AA234" s="646">
        <f>IF($C234=('1C TSpersonnel'!$A224&amp;" "&amp;'1C TSpersonnel'!$B224),'1C TSpersonnel'!AG224)</f>
        <v>0</v>
      </c>
      <c r="AB234" s="646">
        <f>IF($C234=('1C TSpersonnel'!$A224&amp;" "&amp;'1C TSpersonnel'!$B224),'1C TSpersonnel'!AH224)</f>
        <v>0</v>
      </c>
      <c r="AC234" s="646">
        <f>IF($C234=('1C TSpersonnel'!$A224&amp;" "&amp;'1C TSpersonnel'!$B224),'1C TSpersonnel'!AI224)</f>
        <v>0</v>
      </c>
      <c r="AD234" s="646">
        <f>IF($C234=('1C TSpersonnel'!$A224&amp;" "&amp;'1C TSpersonnel'!$B224),'1C TSpersonnel'!AJ224)</f>
        <v>0</v>
      </c>
      <c r="AE234" s="646">
        <f>IF($C234=('1C TSpersonnel'!$A224&amp;" "&amp;'1C TSpersonnel'!$B224),'1C TSpersonnel'!AK224)</f>
        <v>0</v>
      </c>
      <c r="AF234" s="646">
        <f>IF($C234=('1C TSpersonnel'!$A224&amp;" "&amp;'1C TSpersonnel'!$B224),'1C TSpersonnel'!AL224)</f>
        <v>0</v>
      </c>
      <c r="AG234" s="646">
        <f>IF($C234=('1C TSpersonnel'!$A224&amp;" "&amp;'1C TSpersonnel'!$B224),'1C TSpersonnel'!AM224)</f>
        <v>0</v>
      </c>
      <c r="AH234" s="646">
        <f>IF($C234=('1C TSpersonnel'!$A224&amp;" "&amp;'1C TSpersonnel'!$B224),'1C TSpersonnel'!AN224)</f>
        <v>0</v>
      </c>
      <c r="AI234" s="646">
        <f>IF($C234=('1C TSpersonnel'!$A224&amp;" "&amp;'1C TSpersonnel'!$B224),'1C TSpersonnel'!AO224)</f>
        <v>0</v>
      </c>
      <c r="AJ234" s="646">
        <f>IF($C234=('1C TSpersonnel'!$A224&amp;" "&amp;'1C TSpersonnel'!$B224),'1C TSpersonnel'!AP224)</f>
        <v>0</v>
      </c>
      <c r="AK234" s="646">
        <f t="shared" si="70"/>
        <v>0</v>
      </c>
      <c r="AL234" s="646">
        <f t="shared" si="40"/>
        <v>0</v>
      </c>
      <c r="AM234" s="156">
        <f t="shared" si="67"/>
        <v>0</v>
      </c>
      <c r="AN234" s="251">
        <f t="shared" si="68"/>
        <v>0</v>
      </c>
      <c r="AO234" s="154">
        <f t="shared" si="71"/>
        <v>0</v>
      </c>
      <c r="AP234" s="254">
        <f t="shared" ref="AP234:AP243" si="74">IF(L234=0,0,AM234-AR234)</f>
        <v>0</v>
      </c>
      <c r="AQ234" s="260">
        <f t="shared" si="41"/>
        <v>0</v>
      </c>
      <c r="AR234" s="257"/>
      <c r="AS234" s="80"/>
      <c r="AT234" s="27"/>
      <c r="AU234" s="267"/>
      <c r="AV234" s="484"/>
      <c r="AW234" s="484"/>
      <c r="AX234" s="484"/>
      <c r="AY234" s="484"/>
      <c r="AZ234" s="484"/>
    </row>
    <row r="235" spans="1:52" hidden="1">
      <c r="A235" s="159"/>
      <c r="B235" s="168"/>
      <c r="C235" s="22" t="str">
        <f>'1C TSpersonnel'!A231&amp;" "&amp;'1C TSpersonnel'!B231</f>
        <v xml:space="preserve"> </v>
      </c>
      <c r="D235" s="304" t="str">
        <f>IF(E235=0,"",DATEDIF('1C TSpersonnel'!D231,E235,"y"))</f>
        <v/>
      </c>
      <c r="E235" s="71">
        <f>IF(C235&lt;&gt;"",'1C TSpersonnel'!F231,"")</f>
        <v>0</v>
      </c>
      <c r="F235" s="161"/>
      <c r="G235" s="162"/>
      <c r="H235" s="867"/>
      <c r="I235" s="868"/>
      <c r="J235" s="869"/>
      <c r="K235" s="287" t="str">
        <f t="shared" si="69"/>
        <v/>
      </c>
      <c r="L235" s="643">
        <f>IF(AND($K$2="Pôle",C235=('1C TSpersonnel'!A225&amp;" "&amp;'1C TSpersonnel'!B225)),'1C TSpersonnel'!$G225+'1C TSpersonnel'!$H225+'1C TSpersonnel'!$I225+'1C TSpersonnel'!$J225+'1C TSpersonnel'!$N225,'1C TSpersonnel'!$G225+'1C TSpersonnel'!$H225+'1C TSpersonnel'!$I225+'1C TSpersonnel'!$J225+'1C TSpersonnel'!$K225+'1C TSpersonnel'!$L225+'1C TSpersonnel'!$M225+'1C TSpersonnel'!$N225+'1C TSpersonnel'!$O225+'1C TSpersonnel'!$P225+'1C TSpersonnel'!$Q225+'1C TSpersonnel'!$R225)</f>
        <v>0</v>
      </c>
      <c r="M235" s="643">
        <f>IF(AND($K$2="Pôle",C235=('1C TSpersonnel'!A225&amp;" "&amp;'1C TSpersonnel'!B225)),'1C TSpersonnel'!$K225+'1C TSpersonnel'!$L225+'1C TSpersonnel'!$M225,0)</f>
        <v>0</v>
      </c>
      <c r="N235" s="644">
        <f t="shared" si="73"/>
        <v>0</v>
      </c>
      <c r="O235" s="645">
        <f>IF($C235=('1C TSpersonnel'!$A225&amp;" "&amp;'1C TSpersonnel'!$B225),'1C TSpersonnel'!U225)</f>
        <v>0</v>
      </c>
      <c r="P235" s="646">
        <f>IF($C235=('1C TSpersonnel'!$A225&amp;" "&amp;'1C TSpersonnel'!$B225),'1C TSpersonnel'!V225)</f>
        <v>0</v>
      </c>
      <c r="Q235" s="646">
        <f>IF($C235=('1C TSpersonnel'!$A225&amp;" "&amp;'1C TSpersonnel'!$B225),'1C TSpersonnel'!W225)</f>
        <v>0</v>
      </c>
      <c r="R235" s="646">
        <f>IF($C235=('1C TSpersonnel'!$A225&amp;" "&amp;'1C TSpersonnel'!$B225),'1C TSpersonnel'!X225)</f>
        <v>0</v>
      </c>
      <c r="S235" s="646">
        <f>IF($C235=('1C TSpersonnel'!$A225&amp;" "&amp;'1C TSpersonnel'!$B225),'1C TSpersonnel'!Y225)</f>
        <v>0</v>
      </c>
      <c r="T235" s="646">
        <f>IF($C235=('1C TSpersonnel'!$A225&amp;" "&amp;'1C TSpersonnel'!$B225),'1C TSpersonnel'!Z225)</f>
        <v>0</v>
      </c>
      <c r="U235" s="646">
        <f>IF($C235=('1C TSpersonnel'!$A225&amp;" "&amp;'1C TSpersonnel'!$B225),'1C TSpersonnel'!AA225)</f>
        <v>0</v>
      </c>
      <c r="V235" s="646">
        <f>IF($C235=('1C TSpersonnel'!$A225&amp;" "&amp;'1C TSpersonnel'!$B225),'1C TSpersonnel'!AB225)</f>
        <v>0</v>
      </c>
      <c r="W235" s="646">
        <f>IF($C235=('1C TSpersonnel'!$A225&amp;" "&amp;'1C TSpersonnel'!$B225),'1C TSpersonnel'!AC225)</f>
        <v>0</v>
      </c>
      <c r="X235" s="646">
        <f>IF($C235=('1C TSpersonnel'!$A225&amp;" "&amp;'1C TSpersonnel'!$B225),'1C TSpersonnel'!AD225)</f>
        <v>0</v>
      </c>
      <c r="Y235" s="646">
        <f>IF($C235=('1C TSpersonnel'!$A225&amp;" "&amp;'1C TSpersonnel'!$B225),'1C TSpersonnel'!AE225)</f>
        <v>0</v>
      </c>
      <c r="Z235" s="646">
        <f>IF($C235=('1C TSpersonnel'!$A225&amp;" "&amp;'1C TSpersonnel'!$B225),'1C TSpersonnel'!AF225)</f>
        <v>0</v>
      </c>
      <c r="AA235" s="646">
        <f>IF($C235=('1C TSpersonnel'!$A225&amp;" "&amp;'1C TSpersonnel'!$B225),'1C TSpersonnel'!AG225)</f>
        <v>0</v>
      </c>
      <c r="AB235" s="646">
        <f>IF($C235=('1C TSpersonnel'!$A225&amp;" "&amp;'1C TSpersonnel'!$B225),'1C TSpersonnel'!AH225)</f>
        <v>0</v>
      </c>
      <c r="AC235" s="646">
        <f>IF($C235=('1C TSpersonnel'!$A225&amp;" "&amp;'1C TSpersonnel'!$B225),'1C TSpersonnel'!AI225)</f>
        <v>0</v>
      </c>
      <c r="AD235" s="646">
        <f>IF($C235=('1C TSpersonnel'!$A225&amp;" "&amp;'1C TSpersonnel'!$B225),'1C TSpersonnel'!AJ225)</f>
        <v>0</v>
      </c>
      <c r="AE235" s="646">
        <f>IF($C235=('1C TSpersonnel'!$A225&amp;" "&amp;'1C TSpersonnel'!$B225),'1C TSpersonnel'!AK225)</f>
        <v>0</v>
      </c>
      <c r="AF235" s="646">
        <f>IF($C235=('1C TSpersonnel'!$A225&amp;" "&amp;'1C TSpersonnel'!$B225),'1C TSpersonnel'!AL225)</f>
        <v>0</v>
      </c>
      <c r="AG235" s="646">
        <f>IF($C235=('1C TSpersonnel'!$A225&amp;" "&amp;'1C TSpersonnel'!$B225),'1C TSpersonnel'!AM225)</f>
        <v>0</v>
      </c>
      <c r="AH235" s="646">
        <f>IF($C235=('1C TSpersonnel'!$A225&amp;" "&amp;'1C TSpersonnel'!$B225),'1C TSpersonnel'!AN225)</f>
        <v>0</v>
      </c>
      <c r="AI235" s="646">
        <f>IF($C235=('1C TSpersonnel'!$A225&amp;" "&amp;'1C TSpersonnel'!$B225),'1C TSpersonnel'!AO225)</f>
        <v>0</v>
      </c>
      <c r="AJ235" s="646">
        <f>IF($C235=('1C TSpersonnel'!$A225&amp;" "&amp;'1C TSpersonnel'!$B225),'1C TSpersonnel'!AP225)</f>
        <v>0</v>
      </c>
      <c r="AK235" s="646">
        <f t="shared" si="70"/>
        <v>0</v>
      </c>
      <c r="AL235" s="646">
        <f t="shared" si="40"/>
        <v>0</v>
      </c>
      <c r="AM235" s="156">
        <f t="shared" si="67"/>
        <v>0</v>
      </c>
      <c r="AN235" s="251">
        <f t="shared" si="68"/>
        <v>0</v>
      </c>
      <c r="AO235" s="154">
        <f t="shared" si="71"/>
        <v>0</v>
      </c>
      <c r="AP235" s="254">
        <f t="shared" si="74"/>
        <v>0</v>
      </c>
      <c r="AQ235" s="260">
        <f t="shared" si="41"/>
        <v>0</v>
      </c>
      <c r="AR235" s="257"/>
      <c r="AS235" s="80"/>
      <c r="AT235" s="27"/>
      <c r="AU235" s="267"/>
      <c r="AV235" s="484"/>
      <c r="AW235" s="484"/>
      <c r="AX235" s="484"/>
      <c r="AY235" s="484"/>
      <c r="AZ235" s="484"/>
    </row>
    <row r="236" spans="1:52" hidden="1">
      <c r="A236" s="159"/>
      <c r="B236" s="168"/>
      <c r="C236" s="22" t="str">
        <f>'1C TSpersonnel'!A232&amp;" "&amp;'1C TSpersonnel'!B232</f>
        <v xml:space="preserve"> </v>
      </c>
      <c r="D236" s="304" t="str">
        <f>IF(E236=0,"",DATEDIF('1C TSpersonnel'!D232,E236,"y"))</f>
        <v/>
      </c>
      <c r="E236" s="71">
        <f>IF(C236&lt;&gt;"",'1C TSpersonnel'!F232,"")</f>
        <v>0</v>
      </c>
      <c r="F236" s="161"/>
      <c r="G236" s="162"/>
      <c r="H236" s="867"/>
      <c r="I236" s="868"/>
      <c r="J236" s="869"/>
      <c r="K236" s="287" t="str">
        <f t="shared" si="69"/>
        <v/>
      </c>
      <c r="L236" s="643">
        <f>IF(AND($K$2="Pôle",C236=('1C TSpersonnel'!A226&amp;" "&amp;'1C TSpersonnel'!B226)),'1C TSpersonnel'!$G226+'1C TSpersonnel'!$H226+'1C TSpersonnel'!$I226+'1C TSpersonnel'!$J226+'1C TSpersonnel'!$N226,'1C TSpersonnel'!$G226+'1C TSpersonnel'!$H226+'1C TSpersonnel'!$I226+'1C TSpersonnel'!$J226+'1C TSpersonnel'!$K226+'1C TSpersonnel'!$L226+'1C TSpersonnel'!$M226+'1C TSpersonnel'!$N226+'1C TSpersonnel'!$O226+'1C TSpersonnel'!$P226+'1C TSpersonnel'!$Q226+'1C TSpersonnel'!$R226)</f>
        <v>0</v>
      </c>
      <c r="M236" s="643">
        <f>IF(AND($K$2="Pôle",C236=('1C TSpersonnel'!A226&amp;" "&amp;'1C TSpersonnel'!B226)),'1C TSpersonnel'!$K226+'1C TSpersonnel'!$L226+'1C TSpersonnel'!$M226,0)</f>
        <v>0</v>
      </c>
      <c r="N236" s="644">
        <f t="shared" si="73"/>
        <v>0</v>
      </c>
      <c r="O236" s="645">
        <f>IF($C236=('1C TSpersonnel'!$A226&amp;" "&amp;'1C TSpersonnel'!$B226),'1C TSpersonnel'!U226)</f>
        <v>0</v>
      </c>
      <c r="P236" s="646">
        <f>IF($C236=('1C TSpersonnel'!$A226&amp;" "&amp;'1C TSpersonnel'!$B226),'1C TSpersonnel'!V226)</f>
        <v>0</v>
      </c>
      <c r="Q236" s="646">
        <f>IF($C236=('1C TSpersonnel'!$A226&amp;" "&amp;'1C TSpersonnel'!$B226),'1C TSpersonnel'!W226)</f>
        <v>0</v>
      </c>
      <c r="R236" s="646">
        <f>IF($C236=('1C TSpersonnel'!$A226&amp;" "&amp;'1C TSpersonnel'!$B226),'1C TSpersonnel'!X226)</f>
        <v>0</v>
      </c>
      <c r="S236" s="646">
        <f>IF($C236=('1C TSpersonnel'!$A226&amp;" "&amp;'1C TSpersonnel'!$B226),'1C TSpersonnel'!Y226)</f>
        <v>0</v>
      </c>
      <c r="T236" s="646">
        <f>IF($C236=('1C TSpersonnel'!$A226&amp;" "&amp;'1C TSpersonnel'!$B226),'1C TSpersonnel'!Z226)</f>
        <v>0</v>
      </c>
      <c r="U236" s="646">
        <f>IF($C236=('1C TSpersonnel'!$A226&amp;" "&amp;'1C TSpersonnel'!$B226),'1C TSpersonnel'!AA226)</f>
        <v>0</v>
      </c>
      <c r="V236" s="646">
        <f>IF($C236=('1C TSpersonnel'!$A226&amp;" "&amp;'1C TSpersonnel'!$B226),'1C TSpersonnel'!AB226)</f>
        <v>0</v>
      </c>
      <c r="W236" s="646">
        <f>IF($C236=('1C TSpersonnel'!$A226&amp;" "&amp;'1C TSpersonnel'!$B226),'1C TSpersonnel'!AC226)</f>
        <v>0</v>
      </c>
      <c r="X236" s="646">
        <f>IF($C236=('1C TSpersonnel'!$A226&amp;" "&amp;'1C TSpersonnel'!$B226),'1C TSpersonnel'!AD226)</f>
        <v>0</v>
      </c>
      <c r="Y236" s="646">
        <f>IF($C236=('1C TSpersonnel'!$A226&amp;" "&amp;'1C TSpersonnel'!$B226),'1C TSpersonnel'!AE226)</f>
        <v>0</v>
      </c>
      <c r="Z236" s="646">
        <f>IF($C236=('1C TSpersonnel'!$A226&amp;" "&amp;'1C TSpersonnel'!$B226),'1C TSpersonnel'!AF226)</f>
        <v>0</v>
      </c>
      <c r="AA236" s="646">
        <f>IF($C236=('1C TSpersonnel'!$A226&amp;" "&amp;'1C TSpersonnel'!$B226),'1C TSpersonnel'!AG226)</f>
        <v>0</v>
      </c>
      <c r="AB236" s="646">
        <f>IF($C236=('1C TSpersonnel'!$A226&amp;" "&amp;'1C TSpersonnel'!$B226),'1C TSpersonnel'!AH226)</f>
        <v>0</v>
      </c>
      <c r="AC236" s="646">
        <f>IF($C236=('1C TSpersonnel'!$A226&amp;" "&amp;'1C TSpersonnel'!$B226),'1C TSpersonnel'!AI226)</f>
        <v>0</v>
      </c>
      <c r="AD236" s="646">
        <f>IF($C236=('1C TSpersonnel'!$A226&amp;" "&amp;'1C TSpersonnel'!$B226),'1C TSpersonnel'!AJ226)</f>
        <v>0</v>
      </c>
      <c r="AE236" s="646">
        <f>IF($C236=('1C TSpersonnel'!$A226&amp;" "&amp;'1C TSpersonnel'!$B226),'1C TSpersonnel'!AK226)</f>
        <v>0</v>
      </c>
      <c r="AF236" s="646">
        <f>IF($C236=('1C TSpersonnel'!$A226&amp;" "&amp;'1C TSpersonnel'!$B226),'1C TSpersonnel'!AL226)</f>
        <v>0</v>
      </c>
      <c r="AG236" s="646">
        <f>IF($C236=('1C TSpersonnel'!$A226&amp;" "&amp;'1C TSpersonnel'!$B226),'1C TSpersonnel'!AM226)</f>
        <v>0</v>
      </c>
      <c r="AH236" s="646">
        <f>IF($C236=('1C TSpersonnel'!$A226&amp;" "&amp;'1C TSpersonnel'!$B226),'1C TSpersonnel'!AN226)</f>
        <v>0</v>
      </c>
      <c r="AI236" s="646">
        <f>IF($C236=('1C TSpersonnel'!$A226&amp;" "&amp;'1C TSpersonnel'!$B226),'1C TSpersonnel'!AO226)</f>
        <v>0</v>
      </c>
      <c r="AJ236" s="646">
        <f>IF($C236=('1C TSpersonnel'!$A226&amp;" "&amp;'1C TSpersonnel'!$B226),'1C TSpersonnel'!AP226)</f>
        <v>0</v>
      </c>
      <c r="AK236" s="646">
        <f t="shared" si="70"/>
        <v>0</v>
      </c>
      <c r="AL236" s="646">
        <f t="shared" si="40"/>
        <v>0</v>
      </c>
      <c r="AM236" s="156">
        <f t="shared" si="67"/>
        <v>0</v>
      </c>
      <c r="AN236" s="251">
        <f t="shared" si="68"/>
        <v>0</v>
      </c>
      <c r="AO236" s="154">
        <f t="shared" si="71"/>
        <v>0</v>
      </c>
      <c r="AP236" s="254">
        <f t="shared" si="74"/>
        <v>0</v>
      </c>
      <c r="AQ236" s="260">
        <f t="shared" si="41"/>
        <v>0</v>
      </c>
      <c r="AR236" s="257"/>
      <c r="AS236" s="80"/>
      <c r="AT236" s="27"/>
      <c r="AU236" s="267"/>
      <c r="AV236" s="484"/>
      <c r="AW236" s="484"/>
      <c r="AX236" s="484"/>
      <c r="AY236" s="484"/>
      <c r="AZ236" s="484"/>
    </row>
    <row r="237" spans="1:52" hidden="1">
      <c r="A237" s="159"/>
      <c r="B237" s="168"/>
      <c r="C237" s="22" t="str">
        <f>'1C TSpersonnel'!A233&amp;" "&amp;'1C TSpersonnel'!B233</f>
        <v xml:space="preserve"> </v>
      </c>
      <c r="D237" s="304" t="str">
        <f>IF(E237=0,"",DATEDIF('1C TSpersonnel'!D233,E237,"y"))</f>
        <v/>
      </c>
      <c r="E237" s="71">
        <f>IF(C237&lt;&gt;"",'1C TSpersonnel'!F233,"")</f>
        <v>0</v>
      </c>
      <c r="F237" s="161"/>
      <c r="G237" s="162"/>
      <c r="H237" s="867"/>
      <c r="I237" s="868"/>
      <c r="J237" s="869"/>
      <c r="K237" s="287" t="str">
        <f t="shared" si="69"/>
        <v/>
      </c>
      <c r="L237" s="643">
        <f>IF(AND($K$2="Pôle",C237=('1C TSpersonnel'!A227&amp;" "&amp;'1C TSpersonnel'!B227)),'1C TSpersonnel'!$G227+'1C TSpersonnel'!$H227+'1C TSpersonnel'!$I227+'1C TSpersonnel'!$J227+'1C TSpersonnel'!$N227,'1C TSpersonnel'!$G227+'1C TSpersonnel'!$H227+'1C TSpersonnel'!$I227+'1C TSpersonnel'!$J227+'1C TSpersonnel'!$K227+'1C TSpersonnel'!$L227+'1C TSpersonnel'!$M227+'1C TSpersonnel'!$N227+'1C TSpersonnel'!$O227+'1C TSpersonnel'!$P227+'1C TSpersonnel'!$Q227+'1C TSpersonnel'!$R227)</f>
        <v>0</v>
      </c>
      <c r="M237" s="643">
        <f>IF(AND($K$2="Pôle",C237=('1C TSpersonnel'!A227&amp;" "&amp;'1C TSpersonnel'!B227)),'1C TSpersonnel'!$K227+'1C TSpersonnel'!$L227+'1C TSpersonnel'!$M227,0)</f>
        <v>0</v>
      </c>
      <c r="N237" s="644">
        <f t="shared" si="73"/>
        <v>0</v>
      </c>
      <c r="O237" s="645">
        <f>IF($C237=('1C TSpersonnel'!$A227&amp;" "&amp;'1C TSpersonnel'!$B227),'1C TSpersonnel'!U227)</f>
        <v>0</v>
      </c>
      <c r="P237" s="646">
        <f>IF($C237=('1C TSpersonnel'!$A227&amp;" "&amp;'1C TSpersonnel'!$B227),'1C TSpersonnel'!V227)</f>
        <v>0</v>
      </c>
      <c r="Q237" s="646">
        <f>IF($C237=('1C TSpersonnel'!$A227&amp;" "&amp;'1C TSpersonnel'!$B227),'1C TSpersonnel'!W227)</f>
        <v>0</v>
      </c>
      <c r="R237" s="646">
        <f>IF($C237=('1C TSpersonnel'!$A227&amp;" "&amp;'1C TSpersonnel'!$B227),'1C TSpersonnel'!X227)</f>
        <v>0</v>
      </c>
      <c r="S237" s="646">
        <f>IF($C237=('1C TSpersonnel'!$A227&amp;" "&amp;'1C TSpersonnel'!$B227),'1C TSpersonnel'!Y227)</f>
        <v>0</v>
      </c>
      <c r="T237" s="646">
        <f>IF($C237=('1C TSpersonnel'!$A227&amp;" "&amp;'1C TSpersonnel'!$B227),'1C TSpersonnel'!Z227)</f>
        <v>0</v>
      </c>
      <c r="U237" s="646">
        <f>IF($C237=('1C TSpersonnel'!$A227&amp;" "&amp;'1C TSpersonnel'!$B227),'1C TSpersonnel'!AA227)</f>
        <v>0</v>
      </c>
      <c r="V237" s="646">
        <f>IF($C237=('1C TSpersonnel'!$A227&amp;" "&amp;'1C TSpersonnel'!$B227),'1C TSpersonnel'!AB227)</f>
        <v>0</v>
      </c>
      <c r="W237" s="646">
        <f>IF($C237=('1C TSpersonnel'!$A227&amp;" "&amp;'1C TSpersonnel'!$B227),'1C TSpersonnel'!AC227)</f>
        <v>0</v>
      </c>
      <c r="X237" s="646">
        <f>IF($C237=('1C TSpersonnel'!$A227&amp;" "&amp;'1C TSpersonnel'!$B227),'1C TSpersonnel'!AD227)</f>
        <v>0</v>
      </c>
      <c r="Y237" s="646">
        <f>IF($C237=('1C TSpersonnel'!$A227&amp;" "&amp;'1C TSpersonnel'!$B227),'1C TSpersonnel'!AE227)</f>
        <v>0</v>
      </c>
      <c r="Z237" s="646">
        <f>IF($C237=('1C TSpersonnel'!$A227&amp;" "&amp;'1C TSpersonnel'!$B227),'1C TSpersonnel'!AF227)</f>
        <v>0</v>
      </c>
      <c r="AA237" s="646">
        <f>IF($C237=('1C TSpersonnel'!$A227&amp;" "&amp;'1C TSpersonnel'!$B227),'1C TSpersonnel'!AG227)</f>
        <v>0</v>
      </c>
      <c r="AB237" s="646">
        <f>IF($C237=('1C TSpersonnel'!$A227&amp;" "&amp;'1C TSpersonnel'!$B227),'1C TSpersonnel'!AH227)</f>
        <v>0</v>
      </c>
      <c r="AC237" s="646">
        <f>IF($C237=('1C TSpersonnel'!$A227&amp;" "&amp;'1C TSpersonnel'!$B227),'1C TSpersonnel'!AI227)</f>
        <v>0</v>
      </c>
      <c r="AD237" s="646">
        <f>IF($C237=('1C TSpersonnel'!$A227&amp;" "&amp;'1C TSpersonnel'!$B227),'1C TSpersonnel'!AJ227)</f>
        <v>0</v>
      </c>
      <c r="AE237" s="646">
        <f>IF($C237=('1C TSpersonnel'!$A227&amp;" "&amp;'1C TSpersonnel'!$B227),'1C TSpersonnel'!AK227)</f>
        <v>0</v>
      </c>
      <c r="AF237" s="646">
        <f>IF($C237=('1C TSpersonnel'!$A227&amp;" "&amp;'1C TSpersonnel'!$B227),'1C TSpersonnel'!AL227)</f>
        <v>0</v>
      </c>
      <c r="AG237" s="646">
        <f>IF($C237=('1C TSpersonnel'!$A227&amp;" "&amp;'1C TSpersonnel'!$B227),'1C TSpersonnel'!AM227)</f>
        <v>0</v>
      </c>
      <c r="AH237" s="646">
        <f>IF($C237=('1C TSpersonnel'!$A227&amp;" "&amp;'1C TSpersonnel'!$B227),'1C TSpersonnel'!AN227)</f>
        <v>0</v>
      </c>
      <c r="AI237" s="646">
        <f>IF($C237=('1C TSpersonnel'!$A227&amp;" "&amp;'1C TSpersonnel'!$B227),'1C TSpersonnel'!AO227)</f>
        <v>0</v>
      </c>
      <c r="AJ237" s="646">
        <f>IF($C237=('1C TSpersonnel'!$A227&amp;" "&amp;'1C TSpersonnel'!$B227),'1C TSpersonnel'!AP227)</f>
        <v>0</v>
      </c>
      <c r="AK237" s="646">
        <f t="shared" si="70"/>
        <v>0</v>
      </c>
      <c r="AL237" s="646">
        <f t="shared" si="40"/>
        <v>0</v>
      </c>
      <c r="AM237" s="156">
        <f t="shared" si="67"/>
        <v>0</v>
      </c>
      <c r="AN237" s="251">
        <f t="shared" si="68"/>
        <v>0</v>
      </c>
      <c r="AO237" s="154">
        <f t="shared" si="71"/>
        <v>0</v>
      </c>
      <c r="AP237" s="254">
        <f t="shared" si="74"/>
        <v>0</v>
      </c>
      <c r="AQ237" s="260">
        <f t="shared" si="41"/>
        <v>0</v>
      </c>
      <c r="AR237" s="257"/>
      <c r="AS237" s="80"/>
      <c r="AT237" s="27"/>
      <c r="AU237" s="267"/>
      <c r="AV237" s="484"/>
      <c r="AW237" s="484"/>
      <c r="AX237" s="484"/>
      <c r="AY237" s="484"/>
      <c r="AZ237" s="484"/>
    </row>
    <row r="238" spans="1:52" hidden="1">
      <c r="A238" s="159"/>
      <c r="B238" s="168"/>
      <c r="C238" s="22" t="str">
        <f>'1C TSpersonnel'!A234&amp;" "&amp;'1C TSpersonnel'!B234</f>
        <v xml:space="preserve"> </v>
      </c>
      <c r="D238" s="304" t="str">
        <f>IF(E238=0,"",DATEDIF('1C TSpersonnel'!D234,E238,"y"))</f>
        <v/>
      </c>
      <c r="E238" s="71">
        <f>IF(C238&lt;&gt;"",'1C TSpersonnel'!F234,"")</f>
        <v>0</v>
      </c>
      <c r="F238" s="161"/>
      <c r="G238" s="162"/>
      <c r="H238" s="867"/>
      <c r="I238" s="868"/>
      <c r="J238" s="869"/>
      <c r="K238" s="287" t="str">
        <f t="shared" si="69"/>
        <v/>
      </c>
      <c r="L238" s="643">
        <f>IF(AND($K$2="Pôle",C238=('1C TSpersonnel'!A228&amp;" "&amp;'1C TSpersonnel'!B228)),'1C TSpersonnel'!$G228+'1C TSpersonnel'!$H228+'1C TSpersonnel'!$I228+'1C TSpersonnel'!$J228+'1C TSpersonnel'!$N228,'1C TSpersonnel'!$G228+'1C TSpersonnel'!$H228+'1C TSpersonnel'!$I228+'1C TSpersonnel'!$J228+'1C TSpersonnel'!$K228+'1C TSpersonnel'!$L228+'1C TSpersonnel'!$M228+'1C TSpersonnel'!$N228+'1C TSpersonnel'!$O228+'1C TSpersonnel'!$P228+'1C TSpersonnel'!$Q228+'1C TSpersonnel'!$R228)</f>
        <v>0</v>
      </c>
      <c r="M238" s="643">
        <f>IF(AND($K$2="Pôle",C238=('1C TSpersonnel'!A228&amp;" "&amp;'1C TSpersonnel'!B228)),'1C TSpersonnel'!$K228+'1C TSpersonnel'!$L228+'1C TSpersonnel'!$M228,0)</f>
        <v>0</v>
      </c>
      <c r="N238" s="644">
        <f t="shared" si="73"/>
        <v>0</v>
      </c>
      <c r="O238" s="645">
        <f>IF($C238=('1C TSpersonnel'!$A228&amp;" "&amp;'1C TSpersonnel'!$B228),'1C TSpersonnel'!U228)</f>
        <v>0</v>
      </c>
      <c r="P238" s="646">
        <f>IF($C238=('1C TSpersonnel'!$A228&amp;" "&amp;'1C TSpersonnel'!$B228),'1C TSpersonnel'!V228)</f>
        <v>0</v>
      </c>
      <c r="Q238" s="646">
        <f>IF($C238=('1C TSpersonnel'!$A228&amp;" "&amp;'1C TSpersonnel'!$B228),'1C TSpersonnel'!W228)</f>
        <v>0</v>
      </c>
      <c r="R238" s="646">
        <f>IF($C238=('1C TSpersonnel'!$A228&amp;" "&amp;'1C TSpersonnel'!$B228),'1C TSpersonnel'!X228)</f>
        <v>0</v>
      </c>
      <c r="S238" s="646">
        <f>IF($C238=('1C TSpersonnel'!$A228&amp;" "&amp;'1C TSpersonnel'!$B228),'1C TSpersonnel'!Y228)</f>
        <v>0</v>
      </c>
      <c r="T238" s="646">
        <f>IF($C238=('1C TSpersonnel'!$A228&amp;" "&amp;'1C TSpersonnel'!$B228),'1C TSpersonnel'!Z228)</f>
        <v>0</v>
      </c>
      <c r="U238" s="646">
        <f>IF($C238=('1C TSpersonnel'!$A228&amp;" "&amp;'1C TSpersonnel'!$B228),'1C TSpersonnel'!AA228)</f>
        <v>0</v>
      </c>
      <c r="V238" s="646">
        <f>IF($C238=('1C TSpersonnel'!$A228&amp;" "&amp;'1C TSpersonnel'!$B228),'1C TSpersonnel'!AB228)</f>
        <v>0</v>
      </c>
      <c r="W238" s="646">
        <f>IF($C238=('1C TSpersonnel'!$A228&amp;" "&amp;'1C TSpersonnel'!$B228),'1C TSpersonnel'!AC228)</f>
        <v>0</v>
      </c>
      <c r="X238" s="646">
        <f>IF($C238=('1C TSpersonnel'!$A228&amp;" "&amp;'1C TSpersonnel'!$B228),'1C TSpersonnel'!AD228)</f>
        <v>0</v>
      </c>
      <c r="Y238" s="646">
        <f>IF($C238=('1C TSpersonnel'!$A228&amp;" "&amp;'1C TSpersonnel'!$B228),'1C TSpersonnel'!AE228)</f>
        <v>0</v>
      </c>
      <c r="Z238" s="646">
        <f>IF($C238=('1C TSpersonnel'!$A228&amp;" "&amp;'1C TSpersonnel'!$B228),'1C TSpersonnel'!AF228)</f>
        <v>0</v>
      </c>
      <c r="AA238" s="646">
        <f>IF($C238=('1C TSpersonnel'!$A228&amp;" "&amp;'1C TSpersonnel'!$B228),'1C TSpersonnel'!AG228)</f>
        <v>0</v>
      </c>
      <c r="AB238" s="646">
        <f>IF($C238=('1C TSpersonnel'!$A228&amp;" "&amp;'1C TSpersonnel'!$B228),'1C TSpersonnel'!AH228)</f>
        <v>0</v>
      </c>
      <c r="AC238" s="646">
        <f>IF($C238=('1C TSpersonnel'!$A228&amp;" "&amp;'1C TSpersonnel'!$B228),'1C TSpersonnel'!AI228)</f>
        <v>0</v>
      </c>
      <c r="AD238" s="646">
        <f>IF($C238=('1C TSpersonnel'!$A228&amp;" "&amp;'1C TSpersonnel'!$B228),'1C TSpersonnel'!AJ228)</f>
        <v>0</v>
      </c>
      <c r="AE238" s="646">
        <f>IF($C238=('1C TSpersonnel'!$A228&amp;" "&amp;'1C TSpersonnel'!$B228),'1C TSpersonnel'!AK228)</f>
        <v>0</v>
      </c>
      <c r="AF238" s="646">
        <f>IF($C238=('1C TSpersonnel'!$A228&amp;" "&amp;'1C TSpersonnel'!$B228),'1C TSpersonnel'!AL228)</f>
        <v>0</v>
      </c>
      <c r="AG238" s="646">
        <f>IF($C238=('1C TSpersonnel'!$A228&amp;" "&amp;'1C TSpersonnel'!$B228),'1C TSpersonnel'!AM228)</f>
        <v>0</v>
      </c>
      <c r="AH238" s="646">
        <f>IF($C238=('1C TSpersonnel'!$A228&amp;" "&amp;'1C TSpersonnel'!$B228),'1C TSpersonnel'!AN228)</f>
        <v>0</v>
      </c>
      <c r="AI238" s="646">
        <f>IF($C238=('1C TSpersonnel'!$A228&amp;" "&amp;'1C TSpersonnel'!$B228),'1C TSpersonnel'!AO228)</f>
        <v>0</v>
      </c>
      <c r="AJ238" s="646">
        <f>IF($C238=('1C TSpersonnel'!$A228&amp;" "&amp;'1C TSpersonnel'!$B228),'1C TSpersonnel'!AP228)</f>
        <v>0</v>
      </c>
      <c r="AK238" s="646">
        <f t="shared" si="70"/>
        <v>0</v>
      </c>
      <c r="AL238" s="646">
        <f t="shared" si="40"/>
        <v>0</v>
      </c>
      <c r="AM238" s="156">
        <f t="shared" si="67"/>
        <v>0</v>
      </c>
      <c r="AN238" s="251">
        <f t="shared" si="68"/>
        <v>0</v>
      </c>
      <c r="AO238" s="154">
        <f t="shared" si="71"/>
        <v>0</v>
      </c>
      <c r="AP238" s="254">
        <f t="shared" si="74"/>
        <v>0</v>
      </c>
      <c r="AQ238" s="260">
        <f t="shared" si="41"/>
        <v>0</v>
      </c>
      <c r="AR238" s="257"/>
      <c r="AS238" s="80"/>
      <c r="AT238" s="27"/>
      <c r="AU238" s="267"/>
      <c r="AV238" s="484"/>
      <c r="AW238" s="484"/>
      <c r="AX238" s="484"/>
      <c r="AY238" s="484"/>
      <c r="AZ238" s="484"/>
    </row>
    <row r="239" spans="1:52" hidden="1">
      <c r="A239" s="159"/>
      <c r="B239" s="168"/>
      <c r="C239" s="22" t="str">
        <f>'1C TSpersonnel'!A235&amp;" "&amp;'1C TSpersonnel'!B235</f>
        <v xml:space="preserve"> </v>
      </c>
      <c r="D239" s="304" t="str">
        <f>IF(E239=0,"",DATEDIF('1C TSpersonnel'!D235,E239,"y"))</f>
        <v/>
      </c>
      <c r="E239" s="71">
        <f>IF(C239&lt;&gt;"",'1C TSpersonnel'!F235,"")</f>
        <v>0</v>
      </c>
      <c r="F239" s="161"/>
      <c r="G239" s="162"/>
      <c r="H239" s="867"/>
      <c r="I239" s="868"/>
      <c r="J239" s="869"/>
      <c r="K239" s="287" t="str">
        <f t="shared" si="69"/>
        <v/>
      </c>
      <c r="L239" s="643">
        <f>IF(AND($K$2="Pôle",C239=('1C TSpersonnel'!A229&amp;" "&amp;'1C TSpersonnel'!B229)),'1C TSpersonnel'!$G229+'1C TSpersonnel'!$H229+'1C TSpersonnel'!$I229+'1C TSpersonnel'!$J229+'1C TSpersonnel'!$N229,'1C TSpersonnel'!$G229+'1C TSpersonnel'!$H229+'1C TSpersonnel'!$I229+'1C TSpersonnel'!$J229+'1C TSpersonnel'!$K229+'1C TSpersonnel'!$L229+'1C TSpersonnel'!$M229+'1C TSpersonnel'!$N229+'1C TSpersonnel'!$O229+'1C TSpersonnel'!$P229+'1C TSpersonnel'!$Q229+'1C TSpersonnel'!$R229)</f>
        <v>0</v>
      </c>
      <c r="M239" s="643">
        <f>IF(AND($K$2="Pôle",C239=('1C TSpersonnel'!A229&amp;" "&amp;'1C TSpersonnel'!B229)),'1C TSpersonnel'!$K229+'1C TSpersonnel'!$L229+'1C TSpersonnel'!$M229,0)</f>
        <v>0</v>
      </c>
      <c r="N239" s="644">
        <f t="shared" si="73"/>
        <v>0</v>
      </c>
      <c r="O239" s="645">
        <f>IF($C239=('1C TSpersonnel'!$A229&amp;" "&amp;'1C TSpersonnel'!$B229),'1C TSpersonnel'!U229)</f>
        <v>0</v>
      </c>
      <c r="P239" s="646">
        <f>IF($C239=('1C TSpersonnel'!$A229&amp;" "&amp;'1C TSpersonnel'!$B229),'1C TSpersonnel'!V229)</f>
        <v>0</v>
      </c>
      <c r="Q239" s="646">
        <f>IF($C239=('1C TSpersonnel'!$A229&amp;" "&amp;'1C TSpersonnel'!$B229),'1C TSpersonnel'!W229)</f>
        <v>0</v>
      </c>
      <c r="R239" s="646">
        <f>IF($C239=('1C TSpersonnel'!$A229&amp;" "&amp;'1C TSpersonnel'!$B229),'1C TSpersonnel'!X229)</f>
        <v>0</v>
      </c>
      <c r="S239" s="646">
        <f>IF($C239=('1C TSpersonnel'!$A229&amp;" "&amp;'1C TSpersonnel'!$B229),'1C TSpersonnel'!Y229)</f>
        <v>0</v>
      </c>
      <c r="T239" s="646">
        <f>IF($C239=('1C TSpersonnel'!$A229&amp;" "&amp;'1C TSpersonnel'!$B229),'1C TSpersonnel'!Z229)</f>
        <v>0</v>
      </c>
      <c r="U239" s="646">
        <f>IF($C239=('1C TSpersonnel'!$A229&amp;" "&amp;'1C TSpersonnel'!$B229),'1C TSpersonnel'!AA229)</f>
        <v>0</v>
      </c>
      <c r="V239" s="646">
        <f>IF($C239=('1C TSpersonnel'!$A229&amp;" "&amp;'1C TSpersonnel'!$B229),'1C TSpersonnel'!AB229)</f>
        <v>0</v>
      </c>
      <c r="W239" s="646">
        <f>IF($C239=('1C TSpersonnel'!$A229&amp;" "&amp;'1C TSpersonnel'!$B229),'1C TSpersonnel'!AC229)</f>
        <v>0</v>
      </c>
      <c r="X239" s="646">
        <f>IF($C239=('1C TSpersonnel'!$A229&amp;" "&amp;'1C TSpersonnel'!$B229),'1C TSpersonnel'!AD229)</f>
        <v>0</v>
      </c>
      <c r="Y239" s="646">
        <f>IF($C239=('1C TSpersonnel'!$A229&amp;" "&amp;'1C TSpersonnel'!$B229),'1C TSpersonnel'!AE229)</f>
        <v>0</v>
      </c>
      <c r="Z239" s="646">
        <f>IF($C239=('1C TSpersonnel'!$A229&amp;" "&amp;'1C TSpersonnel'!$B229),'1C TSpersonnel'!AF229)</f>
        <v>0</v>
      </c>
      <c r="AA239" s="646">
        <f>IF($C239=('1C TSpersonnel'!$A229&amp;" "&amp;'1C TSpersonnel'!$B229),'1C TSpersonnel'!AG229)</f>
        <v>0</v>
      </c>
      <c r="AB239" s="646">
        <f>IF($C239=('1C TSpersonnel'!$A229&amp;" "&amp;'1C TSpersonnel'!$B229),'1C TSpersonnel'!AH229)</f>
        <v>0</v>
      </c>
      <c r="AC239" s="646">
        <f>IF($C239=('1C TSpersonnel'!$A229&amp;" "&amp;'1C TSpersonnel'!$B229),'1C TSpersonnel'!AI229)</f>
        <v>0</v>
      </c>
      <c r="AD239" s="646">
        <f>IF($C239=('1C TSpersonnel'!$A229&amp;" "&amp;'1C TSpersonnel'!$B229),'1C TSpersonnel'!AJ229)</f>
        <v>0</v>
      </c>
      <c r="AE239" s="646">
        <f>IF($C239=('1C TSpersonnel'!$A229&amp;" "&amp;'1C TSpersonnel'!$B229),'1C TSpersonnel'!AK229)</f>
        <v>0</v>
      </c>
      <c r="AF239" s="646">
        <f>IF($C239=('1C TSpersonnel'!$A229&amp;" "&amp;'1C TSpersonnel'!$B229),'1C TSpersonnel'!AL229)</f>
        <v>0</v>
      </c>
      <c r="AG239" s="646">
        <f>IF($C239=('1C TSpersonnel'!$A229&amp;" "&amp;'1C TSpersonnel'!$B229),'1C TSpersonnel'!AM229)</f>
        <v>0</v>
      </c>
      <c r="AH239" s="646">
        <f>IF($C239=('1C TSpersonnel'!$A229&amp;" "&amp;'1C TSpersonnel'!$B229),'1C TSpersonnel'!AN229)</f>
        <v>0</v>
      </c>
      <c r="AI239" s="646">
        <f>IF($C239=('1C TSpersonnel'!$A229&amp;" "&amp;'1C TSpersonnel'!$B229),'1C TSpersonnel'!AO229)</f>
        <v>0</v>
      </c>
      <c r="AJ239" s="646">
        <f>IF($C239=('1C TSpersonnel'!$A229&amp;" "&amp;'1C TSpersonnel'!$B229),'1C TSpersonnel'!AP229)</f>
        <v>0</v>
      </c>
      <c r="AK239" s="646">
        <f t="shared" si="70"/>
        <v>0</v>
      </c>
      <c r="AL239" s="646">
        <f t="shared" si="40"/>
        <v>0</v>
      </c>
      <c r="AM239" s="156">
        <f t="shared" si="67"/>
        <v>0</v>
      </c>
      <c r="AN239" s="251">
        <f t="shared" si="68"/>
        <v>0</v>
      </c>
      <c r="AO239" s="154">
        <f t="shared" si="71"/>
        <v>0</v>
      </c>
      <c r="AP239" s="254">
        <f t="shared" si="74"/>
        <v>0</v>
      </c>
      <c r="AQ239" s="260">
        <f t="shared" si="41"/>
        <v>0</v>
      </c>
      <c r="AR239" s="257"/>
      <c r="AS239" s="80"/>
      <c r="AT239" s="27"/>
      <c r="AU239" s="267"/>
      <c r="AV239" s="484"/>
      <c r="AW239" s="484"/>
      <c r="AX239" s="484"/>
      <c r="AY239" s="484"/>
      <c r="AZ239" s="484"/>
    </row>
    <row r="240" spans="1:52" hidden="1">
      <c r="A240" s="159"/>
      <c r="B240" s="168"/>
      <c r="C240" s="22" t="str">
        <f>'1C TSpersonnel'!A236&amp;" "&amp;'1C TSpersonnel'!B236</f>
        <v xml:space="preserve"> </v>
      </c>
      <c r="D240" s="304" t="str">
        <f>IF(E240=0,"",DATEDIF('1C TSpersonnel'!D236,E240,"y"))</f>
        <v/>
      </c>
      <c r="E240" s="71">
        <f>IF(C240&lt;&gt;"",'1C TSpersonnel'!F236,"")</f>
        <v>0</v>
      </c>
      <c r="F240" s="161"/>
      <c r="G240" s="162"/>
      <c r="H240" s="867"/>
      <c r="I240" s="868"/>
      <c r="J240" s="869"/>
      <c r="K240" s="287" t="str">
        <f t="shared" si="69"/>
        <v/>
      </c>
      <c r="L240" s="643">
        <f>IF(AND($K$2="Pôle",C240=('1C TSpersonnel'!A230&amp;" "&amp;'1C TSpersonnel'!B230)),'1C TSpersonnel'!$G230+'1C TSpersonnel'!$H230+'1C TSpersonnel'!$I230+'1C TSpersonnel'!$J230+'1C TSpersonnel'!$N230,'1C TSpersonnel'!$G230+'1C TSpersonnel'!$H230+'1C TSpersonnel'!$I230+'1C TSpersonnel'!$J230+'1C TSpersonnel'!$K230+'1C TSpersonnel'!$L230+'1C TSpersonnel'!$M230+'1C TSpersonnel'!$N230+'1C TSpersonnel'!$O230+'1C TSpersonnel'!$P230+'1C TSpersonnel'!$Q230+'1C TSpersonnel'!$R230)</f>
        <v>0</v>
      </c>
      <c r="M240" s="643">
        <f>IF(AND($K$2="Pôle",C240=('1C TSpersonnel'!A230&amp;" "&amp;'1C TSpersonnel'!B230)),'1C TSpersonnel'!$K230+'1C TSpersonnel'!$L230+'1C TSpersonnel'!$M230,0)</f>
        <v>0</v>
      </c>
      <c r="N240" s="644">
        <f t="shared" si="73"/>
        <v>0</v>
      </c>
      <c r="O240" s="645">
        <f>IF($C240=('1C TSpersonnel'!$A230&amp;" "&amp;'1C TSpersonnel'!$B230),'1C TSpersonnel'!U230)</f>
        <v>0</v>
      </c>
      <c r="P240" s="646">
        <f>IF($C240=('1C TSpersonnel'!$A230&amp;" "&amp;'1C TSpersonnel'!$B230),'1C TSpersonnel'!V230)</f>
        <v>0</v>
      </c>
      <c r="Q240" s="646">
        <f>IF($C240=('1C TSpersonnel'!$A230&amp;" "&amp;'1C TSpersonnel'!$B230),'1C TSpersonnel'!W230)</f>
        <v>0</v>
      </c>
      <c r="R240" s="646">
        <f>IF($C240=('1C TSpersonnel'!$A230&amp;" "&amp;'1C TSpersonnel'!$B230),'1C TSpersonnel'!X230)</f>
        <v>0</v>
      </c>
      <c r="S240" s="646">
        <f>IF($C240=('1C TSpersonnel'!$A230&amp;" "&amp;'1C TSpersonnel'!$B230),'1C TSpersonnel'!Y230)</f>
        <v>0</v>
      </c>
      <c r="T240" s="646">
        <f>IF($C240=('1C TSpersonnel'!$A230&amp;" "&amp;'1C TSpersonnel'!$B230),'1C TSpersonnel'!Z230)</f>
        <v>0</v>
      </c>
      <c r="U240" s="646">
        <f>IF($C240=('1C TSpersonnel'!$A230&amp;" "&amp;'1C TSpersonnel'!$B230),'1C TSpersonnel'!AA230)</f>
        <v>0</v>
      </c>
      <c r="V240" s="646">
        <f>IF($C240=('1C TSpersonnel'!$A230&amp;" "&amp;'1C TSpersonnel'!$B230),'1C TSpersonnel'!AB230)</f>
        <v>0</v>
      </c>
      <c r="W240" s="646">
        <f>IF($C240=('1C TSpersonnel'!$A230&amp;" "&amp;'1C TSpersonnel'!$B230),'1C TSpersonnel'!AC230)</f>
        <v>0</v>
      </c>
      <c r="X240" s="646">
        <f>IF($C240=('1C TSpersonnel'!$A230&amp;" "&amp;'1C TSpersonnel'!$B230),'1C TSpersonnel'!AD230)</f>
        <v>0</v>
      </c>
      <c r="Y240" s="646">
        <f>IF($C240=('1C TSpersonnel'!$A230&amp;" "&amp;'1C TSpersonnel'!$B230),'1C TSpersonnel'!AE230)</f>
        <v>0</v>
      </c>
      <c r="Z240" s="646">
        <f>IF($C240=('1C TSpersonnel'!$A230&amp;" "&amp;'1C TSpersonnel'!$B230),'1C TSpersonnel'!AF230)</f>
        <v>0</v>
      </c>
      <c r="AA240" s="646">
        <f>IF($C240=('1C TSpersonnel'!$A230&amp;" "&amp;'1C TSpersonnel'!$B230),'1C TSpersonnel'!AG230)</f>
        <v>0</v>
      </c>
      <c r="AB240" s="646">
        <f>IF($C240=('1C TSpersonnel'!$A230&amp;" "&amp;'1C TSpersonnel'!$B230),'1C TSpersonnel'!AH230)</f>
        <v>0</v>
      </c>
      <c r="AC240" s="646">
        <f>IF($C240=('1C TSpersonnel'!$A230&amp;" "&amp;'1C TSpersonnel'!$B230),'1C TSpersonnel'!AI230)</f>
        <v>0</v>
      </c>
      <c r="AD240" s="646">
        <f>IF($C240=('1C TSpersonnel'!$A230&amp;" "&amp;'1C TSpersonnel'!$B230),'1C TSpersonnel'!AJ230)</f>
        <v>0</v>
      </c>
      <c r="AE240" s="646">
        <f>IF($C240=('1C TSpersonnel'!$A230&amp;" "&amp;'1C TSpersonnel'!$B230),'1C TSpersonnel'!AK230)</f>
        <v>0</v>
      </c>
      <c r="AF240" s="646">
        <f>IF($C240=('1C TSpersonnel'!$A230&amp;" "&amp;'1C TSpersonnel'!$B230),'1C TSpersonnel'!AL230)</f>
        <v>0</v>
      </c>
      <c r="AG240" s="646">
        <f>IF($C240=('1C TSpersonnel'!$A230&amp;" "&amp;'1C TSpersonnel'!$B230),'1C TSpersonnel'!AM230)</f>
        <v>0</v>
      </c>
      <c r="AH240" s="646">
        <f>IF($C240=('1C TSpersonnel'!$A230&amp;" "&amp;'1C TSpersonnel'!$B230),'1C TSpersonnel'!AN230)</f>
        <v>0</v>
      </c>
      <c r="AI240" s="646">
        <f>IF($C240=('1C TSpersonnel'!$A230&amp;" "&amp;'1C TSpersonnel'!$B230),'1C TSpersonnel'!AO230)</f>
        <v>0</v>
      </c>
      <c r="AJ240" s="646">
        <f>IF($C240=('1C TSpersonnel'!$A230&amp;" "&amp;'1C TSpersonnel'!$B230),'1C TSpersonnel'!AP230)</f>
        <v>0</v>
      </c>
      <c r="AK240" s="646">
        <f t="shared" si="70"/>
        <v>0</v>
      </c>
      <c r="AL240" s="646">
        <f t="shared" si="40"/>
        <v>0</v>
      </c>
      <c r="AM240" s="156">
        <f t="shared" si="67"/>
        <v>0</v>
      </c>
      <c r="AN240" s="251">
        <f t="shared" si="68"/>
        <v>0</v>
      </c>
      <c r="AO240" s="154">
        <f t="shared" si="71"/>
        <v>0</v>
      </c>
      <c r="AP240" s="254">
        <f t="shared" si="74"/>
        <v>0</v>
      </c>
      <c r="AQ240" s="260">
        <f t="shared" si="41"/>
        <v>0</v>
      </c>
      <c r="AR240" s="257"/>
      <c r="AS240" s="80"/>
      <c r="AT240" s="27"/>
      <c r="AU240" s="267"/>
      <c r="AV240" s="484"/>
      <c r="AW240" s="484"/>
      <c r="AX240" s="484"/>
      <c r="AY240" s="484"/>
      <c r="AZ240" s="484"/>
    </row>
    <row r="241" spans="1:55" hidden="1">
      <c r="A241" s="159"/>
      <c r="B241" s="168"/>
      <c r="C241" s="22" t="str">
        <f>'1C TSpersonnel'!A237&amp;" "&amp;'1C TSpersonnel'!B237</f>
        <v xml:space="preserve"> </v>
      </c>
      <c r="D241" s="304" t="str">
        <f>IF(E241=0,"",DATEDIF('1C TSpersonnel'!D237,E241,"y"))</f>
        <v/>
      </c>
      <c r="E241" s="71">
        <f>IF(C241&lt;&gt;"",'1C TSpersonnel'!F237,"")</f>
        <v>0</v>
      </c>
      <c r="F241" s="161"/>
      <c r="G241" s="162"/>
      <c r="H241" s="867"/>
      <c r="I241" s="868"/>
      <c r="J241" s="869"/>
      <c r="K241" s="287" t="str">
        <f t="shared" si="69"/>
        <v/>
      </c>
      <c r="L241" s="643">
        <f>IF(AND($K$2="Pôle",C241=('1C TSpersonnel'!A231&amp;" "&amp;'1C TSpersonnel'!B231)),'1C TSpersonnel'!$G231+'1C TSpersonnel'!$H231+'1C TSpersonnel'!$I231+'1C TSpersonnel'!$J231+'1C TSpersonnel'!$N231,'1C TSpersonnel'!$G231+'1C TSpersonnel'!$H231+'1C TSpersonnel'!$I231+'1C TSpersonnel'!$J231+'1C TSpersonnel'!$K231+'1C TSpersonnel'!$L231+'1C TSpersonnel'!$M231+'1C TSpersonnel'!$N231+'1C TSpersonnel'!$O231+'1C TSpersonnel'!$P231+'1C TSpersonnel'!$Q231+'1C TSpersonnel'!$R231)</f>
        <v>0</v>
      </c>
      <c r="M241" s="643">
        <f>IF(AND($K$2="Pôle",C241=('1C TSpersonnel'!A231&amp;" "&amp;'1C TSpersonnel'!B231)),'1C TSpersonnel'!$K231+'1C TSpersonnel'!$L231+'1C TSpersonnel'!$M231,0)</f>
        <v>0</v>
      </c>
      <c r="N241" s="644">
        <f t="shared" si="73"/>
        <v>0</v>
      </c>
      <c r="O241" s="645">
        <f>IF($C241=('1C TSpersonnel'!$A231&amp;" "&amp;'1C TSpersonnel'!$B231),'1C TSpersonnel'!U231)</f>
        <v>0</v>
      </c>
      <c r="P241" s="646">
        <f>IF($C241=('1C TSpersonnel'!$A231&amp;" "&amp;'1C TSpersonnel'!$B231),'1C TSpersonnel'!V231)</f>
        <v>0</v>
      </c>
      <c r="Q241" s="646">
        <f>IF($C241=('1C TSpersonnel'!$A231&amp;" "&amp;'1C TSpersonnel'!$B231),'1C TSpersonnel'!W231)</f>
        <v>0</v>
      </c>
      <c r="R241" s="646">
        <f>IF($C241=('1C TSpersonnel'!$A231&amp;" "&amp;'1C TSpersonnel'!$B231),'1C TSpersonnel'!X231)</f>
        <v>0</v>
      </c>
      <c r="S241" s="646">
        <f>IF($C241=('1C TSpersonnel'!$A231&amp;" "&amp;'1C TSpersonnel'!$B231),'1C TSpersonnel'!Y231)</f>
        <v>0</v>
      </c>
      <c r="T241" s="646">
        <f>IF($C241=('1C TSpersonnel'!$A231&amp;" "&amp;'1C TSpersonnel'!$B231),'1C TSpersonnel'!Z231)</f>
        <v>0</v>
      </c>
      <c r="U241" s="646">
        <f>IF($C241=('1C TSpersonnel'!$A231&amp;" "&amp;'1C TSpersonnel'!$B231),'1C TSpersonnel'!AA231)</f>
        <v>0</v>
      </c>
      <c r="V241" s="646">
        <f>IF($C241=('1C TSpersonnel'!$A231&amp;" "&amp;'1C TSpersonnel'!$B231),'1C TSpersonnel'!AB231)</f>
        <v>0</v>
      </c>
      <c r="W241" s="646">
        <f>IF($C241=('1C TSpersonnel'!$A231&amp;" "&amp;'1C TSpersonnel'!$B231),'1C TSpersonnel'!AC231)</f>
        <v>0</v>
      </c>
      <c r="X241" s="646">
        <f>IF($C241=('1C TSpersonnel'!$A231&amp;" "&amp;'1C TSpersonnel'!$B231),'1C TSpersonnel'!AD231)</f>
        <v>0</v>
      </c>
      <c r="Y241" s="646">
        <f>IF($C241=('1C TSpersonnel'!$A231&amp;" "&amp;'1C TSpersonnel'!$B231),'1C TSpersonnel'!AE231)</f>
        <v>0</v>
      </c>
      <c r="Z241" s="646">
        <f>IF($C241=('1C TSpersonnel'!$A231&amp;" "&amp;'1C TSpersonnel'!$B231),'1C TSpersonnel'!AF231)</f>
        <v>0</v>
      </c>
      <c r="AA241" s="646">
        <f>IF($C241=('1C TSpersonnel'!$A231&amp;" "&amp;'1C TSpersonnel'!$B231),'1C TSpersonnel'!AG231)</f>
        <v>0</v>
      </c>
      <c r="AB241" s="646">
        <f>IF($C241=('1C TSpersonnel'!$A231&amp;" "&amp;'1C TSpersonnel'!$B231),'1C TSpersonnel'!AH231)</f>
        <v>0</v>
      </c>
      <c r="AC241" s="646">
        <f>IF($C241=('1C TSpersonnel'!$A231&amp;" "&amp;'1C TSpersonnel'!$B231),'1C TSpersonnel'!AI231)</f>
        <v>0</v>
      </c>
      <c r="AD241" s="646">
        <f>IF($C241=('1C TSpersonnel'!$A231&amp;" "&amp;'1C TSpersonnel'!$B231),'1C TSpersonnel'!AJ231)</f>
        <v>0</v>
      </c>
      <c r="AE241" s="646">
        <f>IF($C241=('1C TSpersonnel'!$A231&amp;" "&amp;'1C TSpersonnel'!$B231),'1C TSpersonnel'!AK231)</f>
        <v>0</v>
      </c>
      <c r="AF241" s="646">
        <f>IF($C241=('1C TSpersonnel'!$A231&amp;" "&amp;'1C TSpersonnel'!$B231),'1C TSpersonnel'!AL231)</f>
        <v>0</v>
      </c>
      <c r="AG241" s="646">
        <f>IF($C241=('1C TSpersonnel'!$A231&amp;" "&amp;'1C TSpersonnel'!$B231),'1C TSpersonnel'!AM231)</f>
        <v>0</v>
      </c>
      <c r="AH241" s="646">
        <f>IF($C241=('1C TSpersonnel'!$A231&amp;" "&amp;'1C TSpersonnel'!$B231),'1C TSpersonnel'!AN231)</f>
        <v>0</v>
      </c>
      <c r="AI241" s="646">
        <f>IF($C241=('1C TSpersonnel'!$A231&amp;" "&amp;'1C TSpersonnel'!$B231),'1C TSpersonnel'!AO231)</f>
        <v>0</v>
      </c>
      <c r="AJ241" s="646">
        <f>IF($C241=('1C TSpersonnel'!$A231&amp;" "&amp;'1C TSpersonnel'!$B231),'1C TSpersonnel'!AP231)</f>
        <v>0</v>
      </c>
      <c r="AK241" s="646">
        <f t="shared" si="70"/>
        <v>0</v>
      </c>
      <c r="AL241" s="646">
        <f t="shared" si="40"/>
        <v>0</v>
      </c>
      <c r="AM241" s="156">
        <f t="shared" si="67"/>
        <v>0</v>
      </c>
      <c r="AN241" s="251">
        <f t="shared" si="68"/>
        <v>0</v>
      </c>
      <c r="AO241" s="154">
        <f t="shared" si="71"/>
        <v>0</v>
      </c>
      <c r="AP241" s="254">
        <f t="shared" si="74"/>
        <v>0</v>
      </c>
      <c r="AQ241" s="260">
        <f t="shared" si="41"/>
        <v>0</v>
      </c>
      <c r="AR241" s="257"/>
      <c r="AS241" s="80"/>
      <c r="AT241" s="27"/>
      <c r="AU241" s="267"/>
      <c r="AV241" s="484"/>
      <c r="AW241" s="484"/>
      <c r="AX241" s="484"/>
      <c r="AY241" s="484"/>
      <c r="AZ241" s="484"/>
    </row>
    <row r="242" spans="1:55" hidden="1">
      <c r="A242" s="159"/>
      <c r="B242" s="168"/>
      <c r="C242" s="22" t="str">
        <f>'1C TSpersonnel'!A238&amp;" "&amp;'1C TSpersonnel'!B238</f>
        <v xml:space="preserve"> </v>
      </c>
      <c r="D242" s="304" t="str">
        <f>IF(E242=0,"",DATEDIF('1C TSpersonnel'!D238,E242,"y"))</f>
        <v/>
      </c>
      <c r="E242" s="71">
        <f>IF(C242&lt;&gt;"",'1C TSpersonnel'!F238,"")</f>
        <v>0</v>
      </c>
      <c r="F242" s="161"/>
      <c r="G242" s="162"/>
      <c r="H242" s="867"/>
      <c r="I242" s="868"/>
      <c r="J242" s="869"/>
      <c r="K242" s="287" t="str">
        <f t="shared" si="69"/>
        <v/>
      </c>
      <c r="L242" s="643">
        <f>IF(AND($K$2="Pôle",C242=('1C TSpersonnel'!A232&amp;" "&amp;'1C TSpersonnel'!B232)),'1C TSpersonnel'!$G232+'1C TSpersonnel'!$H232+'1C TSpersonnel'!$I232+'1C TSpersonnel'!$J232+'1C TSpersonnel'!$N232,'1C TSpersonnel'!$G232+'1C TSpersonnel'!$H232+'1C TSpersonnel'!$I232+'1C TSpersonnel'!$J232+'1C TSpersonnel'!$K232+'1C TSpersonnel'!$L232+'1C TSpersonnel'!$M232+'1C TSpersonnel'!$N232+'1C TSpersonnel'!$O232+'1C TSpersonnel'!$P232+'1C TSpersonnel'!$Q232+'1C TSpersonnel'!$R232)</f>
        <v>0</v>
      </c>
      <c r="M242" s="643">
        <f>IF(AND($K$2="Pôle",C242=('1C TSpersonnel'!A232&amp;" "&amp;'1C TSpersonnel'!B232)),'1C TSpersonnel'!$K232+'1C TSpersonnel'!$L232+'1C TSpersonnel'!$M232,0)</f>
        <v>0</v>
      </c>
      <c r="N242" s="644">
        <f t="shared" si="73"/>
        <v>0</v>
      </c>
      <c r="O242" s="645">
        <f>IF($C242=('1C TSpersonnel'!$A232&amp;" "&amp;'1C TSpersonnel'!$B232),'1C TSpersonnel'!U232)</f>
        <v>0</v>
      </c>
      <c r="P242" s="646">
        <f>IF($C242=('1C TSpersonnel'!$A232&amp;" "&amp;'1C TSpersonnel'!$B232),'1C TSpersonnel'!V232)</f>
        <v>0</v>
      </c>
      <c r="Q242" s="646">
        <f>IF($C242=('1C TSpersonnel'!$A232&amp;" "&amp;'1C TSpersonnel'!$B232),'1C TSpersonnel'!W232)</f>
        <v>0</v>
      </c>
      <c r="R242" s="646">
        <f>IF($C242=('1C TSpersonnel'!$A232&amp;" "&amp;'1C TSpersonnel'!$B232),'1C TSpersonnel'!X232)</f>
        <v>0</v>
      </c>
      <c r="S242" s="646">
        <f>IF($C242=('1C TSpersonnel'!$A232&amp;" "&amp;'1C TSpersonnel'!$B232),'1C TSpersonnel'!Y232)</f>
        <v>0</v>
      </c>
      <c r="T242" s="646">
        <f>IF($C242=('1C TSpersonnel'!$A232&amp;" "&amp;'1C TSpersonnel'!$B232),'1C TSpersonnel'!Z232)</f>
        <v>0</v>
      </c>
      <c r="U242" s="646">
        <f>IF($C242=('1C TSpersonnel'!$A232&amp;" "&amp;'1C TSpersonnel'!$B232),'1C TSpersonnel'!AA232)</f>
        <v>0</v>
      </c>
      <c r="V242" s="646">
        <f>IF($C242=('1C TSpersonnel'!$A232&amp;" "&amp;'1C TSpersonnel'!$B232),'1C TSpersonnel'!AB232)</f>
        <v>0</v>
      </c>
      <c r="W242" s="646">
        <f>IF($C242=('1C TSpersonnel'!$A232&amp;" "&amp;'1C TSpersonnel'!$B232),'1C TSpersonnel'!AC232)</f>
        <v>0</v>
      </c>
      <c r="X242" s="646">
        <f>IF($C242=('1C TSpersonnel'!$A232&amp;" "&amp;'1C TSpersonnel'!$B232),'1C TSpersonnel'!AD232)</f>
        <v>0</v>
      </c>
      <c r="Y242" s="646">
        <f>IF($C242=('1C TSpersonnel'!$A232&amp;" "&amp;'1C TSpersonnel'!$B232),'1C TSpersonnel'!AE232)</f>
        <v>0</v>
      </c>
      <c r="Z242" s="646">
        <f>IF($C242=('1C TSpersonnel'!$A232&amp;" "&amp;'1C TSpersonnel'!$B232),'1C TSpersonnel'!AF232)</f>
        <v>0</v>
      </c>
      <c r="AA242" s="646">
        <f>IF($C242=('1C TSpersonnel'!$A232&amp;" "&amp;'1C TSpersonnel'!$B232),'1C TSpersonnel'!AG232)</f>
        <v>0</v>
      </c>
      <c r="AB242" s="646">
        <f>IF($C242=('1C TSpersonnel'!$A232&amp;" "&amp;'1C TSpersonnel'!$B232),'1C TSpersonnel'!AH232)</f>
        <v>0</v>
      </c>
      <c r="AC242" s="646">
        <f>IF($C242=('1C TSpersonnel'!$A232&amp;" "&amp;'1C TSpersonnel'!$B232),'1C TSpersonnel'!AI232)</f>
        <v>0</v>
      </c>
      <c r="AD242" s="646">
        <f>IF($C242=('1C TSpersonnel'!$A232&amp;" "&amp;'1C TSpersonnel'!$B232),'1C TSpersonnel'!AJ232)</f>
        <v>0</v>
      </c>
      <c r="AE242" s="646">
        <f>IF($C242=('1C TSpersonnel'!$A232&amp;" "&amp;'1C TSpersonnel'!$B232),'1C TSpersonnel'!AK232)</f>
        <v>0</v>
      </c>
      <c r="AF242" s="646">
        <f>IF($C242=('1C TSpersonnel'!$A232&amp;" "&amp;'1C TSpersonnel'!$B232),'1C TSpersonnel'!AL232)</f>
        <v>0</v>
      </c>
      <c r="AG242" s="646">
        <f>IF($C242=('1C TSpersonnel'!$A232&amp;" "&amp;'1C TSpersonnel'!$B232),'1C TSpersonnel'!AM232)</f>
        <v>0</v>
      </c>
      <c r="AH242" s="646">
        <f>IF($C242=('1C TSpersonnel'!$A232&amp;" "&amp;'1C TSpersonnel'!$B232),'1C TSpersonnel'!AN232)</f>
        <v>0</v>
      </c>
      <c r="AI242" s="646">
        <f>IF($C242=('1C TSpersonnel'!$A232&amp;" "&amp;'1C TSpersonnel'!$B232),'1C TSpersonnel'!AO232)</f>
        <v>0</v>
      </c>
      <c r="AJ242" s="646">
        <f>IF($C242=('1C TSpersonnel'!$A232&amp;" "&amp;'1C TSpersonnel'!$B232),'1C TSpersonnel'!AP232)</f>
        <v>0</v>
      </c>
      <c r="AK242" s="646">
        <f t="shared" si="70"/>
        <v>0</v>
      </c>
      <c r="AL242" s="646">
        <f t="shared" si="40"/>
        <v>0</v>
      </c>
      <c r="AM242" s="156">
        <f t="shared" si="67"/>
        <v>0</v>
      </c>
      <c r="AN242" s="251">
        <f t="shared" si="68"/>
        <v>0</v>
      </c>
      <c r="AO242" s="154">
        <f t="shared" si="71"/>
        <v>0</v>
      </c>
      <c r="AP242" s="254">
        <f t="shared" si="74"/>
        <v>0</v>
      </c>
      <c r="AQ242" s="260">
        <f t="shared" si="41"/>
        <v>0</v>
      </c>
      <c r="AR242" s="257"/>
      <c r="AS242" s="80"/>
      <c r="AT242" s="27"/>
      <c r="AU242" s="267"/>
      <c r="AV242" s="484"/>
      <c r="AW242" s="484"/>
      <c r="AX242" s="484"/>
      <c r="AY242" s="484"/>
      <c r="AZ242" s="484"/>
    </row>
    <row r="243" spans="1:55" hidden="1">
      <c r="A243" s="159"/>
      <c r="B243" s="168"/>
      <c r="C243" s="22" t="str">
        <f>'1C TSpersonnel'!A239&amp;" "&amp;'1C TSpersonnel'!B239</f>
        <v xml:space="preserve"> </v>
      </c>
      <c r="D243" s="304" t="str">
        <f>IF(E243=0,"",DATEDIF('1C TSpersonnel'!D239,E243,"y"))</f>
        <v/>
      </c>
      <c r="E243" s="71">
        <f>IF(C243&lt;&gt;"",'1C TSpersonnel'!F239,"")</f>
        <v>0</v>
      </c>
      <c r="F243" s="161"/>
      <c r="G243" s="162"/>
      <c r="H243" s="867"/>
      <c r="I243" s="868"/>
      <c r="J243" s="869"/>
      <c r="K243" s="287" t="str">
        <f t="shared" si="69"/>
        <v/>
      </c>
      <c r="L243" s="643">
        <f>IF(AND($K$2="Pôle",C243=('1C TSpersonnel'!A233&amp;" "&amp;'1C TSpersonnel'!B233)),'1C TSpersonnel'!$G233+'1C TSpersonnel'!$H233+'1C TSpersonnel'!$I233+'1C TSpersonnel'!$J233+'1C TSpersonnel'!$N233,'1C TSpersonnel'!$G233+'1C TSpersonnel'!$H233+'1C TSpersonnel'!$I233+'1C TSpersonnel'!$J233+'1C TSpersonnel'!$K233+'1C TSpersonnel'!$L233+'1C TSpersonnel'!$M233+'1C TSpersonnel'!$N233+'1C TSpersonnel'!$O233+'1C TSpersonnel'!$P233+'1C TSpersonnel'!$Q233+'1C TSpersonnel'!$R233)</f>
        <v>0</v>
      </c>
      <c r="M243" s="643">
        <f>IF(AND($K$2="Pôle",C243=('1C TSpersonnel'!A233&amp;" "&amp;'1C TSpersonnel'!B233)),'1C TSpersonnel'!$K233+'1C TSpersonnel'!$L233+'1C TSpersonnel'!$M233,0)</f>
        <v>0</v>
      </c>
      <c r="N243" s="644">
        <f t="shared" si="73"/>
        <v>0</v>
      </c>
      <c r="O243" s="645">
        <f>IF($C243=('1C TSpersonnel'!$A233&amp;" "&amp;'1C TSpersonnel'!$B233),'1C TSpersonnel'!U233)</f>
        <v>0</v>
      </c>
      <c r="P243" s="646">
        <f>IF($C243=('1C TSpersonnel'!$A233&amp;" "&amp;'1C TSpersonnel'!$B233),'1C TSpersonnel'!V233)</f>
        <v>0</v>
      </c>
      <c r="Q243" s="646">
        <f>IF($C243=('1C TSpersonnel'!$A233&amp;" "&amp;'1C TSpersonnel'!$B233),'1C TSpersonnel'!W233)</f>
        <v>0</v>
      </c>
      <c r="R243" s="646">
        <f>IF($C243=('1C TSpersonnel'!$A233&amp;" "&amp;'1C TSpersonnel'!$B233),'1C TSpersonnel'!X233)</f>
        <v>0</v>
      </c>
      <c r="S243" s="646">
        <f>IF($C243=('1C TSpersonnel'!$A233&amp;" "&amp;'1C TSpersonnel'!$B233),'1C TSpersonnel'!Y233)</f>
        <v>0</v>
      </c>
      <c r="T243" s="646">
        <f>IF($C243=('1C TSpersonnel'!$A233&amp;" "&amp;'1C TSpersonnel'!$B233),'1C TSpersonnel'!Z233)</f>
        <v>0</v>
      </c>
      <c r="U243" s="646">
        <f>IF($C243=('1C TSpersonnel'!$A233&amp;" "&amp;'1C TSpersonnel'!$B233),'1C TSpersonnel'!AA233)</f>
        <v>0</v>
      </c>
      <c r="V243" s="646">
        <f>IF($C243=('1C TSpersonnel'!$A233&amp;" "&amp;'1C TSpersonnel'!$B233),'1C TSpersonnel'!AB233)</f>
        <v>0</v>
      </c>
      <c r="W243" s="646">
        <f>IF($C243=('1C TSpersonnel'!$A233&amp;" "&amp;'1C TSpersonnel'!$B233),'1C TSpersonnel'!AC233)</f>
        <v>0</v>
      </c>
      <c r="X243" s="646">
        <f>IF($C243=('1C TSpersonnel'!$A233&amp;" "&amp;'1C TSpersonnel'!$B233),'1C TSpersonnel'!AD233)</f>
        <v>0</v>
      </c>
      <c r="Y243" s="646">
        <f>IF($C243=('1C TSpersonnel'!$A233&amp;" "&amp;'1C TSpersonnel'!$B233),'1C TSpersonnel'!AE233)</f>
        <v>0</v>
      </c>
      <c r="Z243" s="646">
        <f>IF($C243=('1C TSpersonnel'!$A233&amp;" "&amp;'1C TSpersonnel'!$B233),'1C TSpersonnel'!AF233)</f>
        <v>0</v>
      </c>
      <c r="AA243" s="646">
        <f>IF($C243=('1C TSpersonnel'!$A233&amp;" "&amp;'1C TSpersonnel'!$B233),'1C TSpersonnel'!AG233)</f>
        <v>0</v>
      </c>
      <c r="AB243" s="646">
        <f>IF($C243=('1C TSpersonnel'!$A233&amp;" "&amp;'1C TSpersonnel'!$B233),'1C TSpersonnel'!AH233)</f>
        <v>0</v>
      </c>
      <c r="AC243" s="646">
        <f>IF($C243=('1C TSpersonnel'!$A233&amp;" "&amp;'1C TSpersonnel'!$B233),'1C TSpersonnel'!AI233)</f>
        <v>0</v>
      </c>
      <c r="AD243" s="646">
        <f>IF($C243=('1C TSpersonnel'!$A233&amp;" "&amp;'1C TSpersonnel'!$B233),'1C TSpersonnel'!AJ233)</f>
        <v>0</v>
      </c>
      <c r="AE243" s="646">
        <f>IF($C243=('1C TSpersonnel'!$A233&amp;" "&amp;'1C TSpersonnel'!$B233),'1C TSpersonnel'!AK233)</f>
        <v>0</v>
      </c>
      <c r="AF243" s="646">
        <f>IF($C243=('1C TSpersonnel'!$A233&amp;" "&amp;'1C TSpersonnel'!$B233),'1C TSpersonnel'!AL233)</f>
        <v>0</v>
      </c>
      <c r="AG243" s="646">
        <f>IF($C243=('1C TSpersonnel'!$A233&amp;" "&amp;'1C TSpersonnel'!$B233),'1C TSpersonnel'!AM233)</f>
        <v>0</v>
      </c>
      <c r="AH243" s="646">
        <f>IF($C243=('1C TSpersonnel'!$A233&amp;" "&amp;'1C TSpersonnel'!$B233),'1C TSpersonnel'!AN233)</f>
        <v>0</v>
      </c>
      <c r="AI243" s="646">
        <f>IF($C243=('1C TSpersonnel'!$A233&amp;" "&amp;'1C TSpersonnel'!$B233),'1C TSpersonnel'!AO233)</f>
        <v>0</v>
      </c>
      <c r="AJ243" s="646">
        <f>IF($C243=('1C TSpersonnel'!$A233&amp;" "&amp;'1C TSpersonnel'!$B233),'1C TSpersonnel'!AP233)</f>
        <v>0</v>
      </c>
      <c r="AK243" s="646">
        <f t="shared" si="70"/>
        <v>0</v>
      </c>
      <c r="AL243" s="646">
        <f t="shared" si="40"/>
        <v>0</v>
      </c>
      <c r="AM243" s="156">
        <f t="shared" si="67"/>
        <v>0</v>
      </c>
      <c r="AN243" s="251">
        <f t="shared" si="68"/>
        <v>0</v>
      </c>
      <c r="AO243" s="154">
        <f t="shared" si="71"/>
        <v>0</v>
      </c>
      <c r="AP243" s="254">
        <f t="shared" si="74"/>
        <v>0</v>
      </c>
      <c r="AQ243" s="260">
        <f t="shared" si="41"/>
        <v>0</v>
      </c>
      <c r="AR243" s="257"/>
      <c r="AS243" s="80"/>
      <c r="AT243" s="27"/>
      <c r="AU243" s="267"/>
      <c r="AV243" s="484"/>
      <c r="AW243" s="484"/>
      <c r="AX243" s="484"/>
      <c r="AY243" s="484"/>
      <c r="AZ243" s="484"/>
    </row>
    <row r="244" spans="1:55" hidden="1">
      <c r="A244" s="159"/>
      <c r="B244" s="168"/>
      <c r="C244" s="22" t="str">
        <f>'1C TSpersonnel'!A242&amp;" "&amp;'1C TSpersonnel'!B242</f>
        <v xml:space="preserve"> </v>
      </c>
      <c r="D244" s="304" t="str">
        <f>IF(E244=0,"",DATEDIF('1C TSpersonnel'!D242,E244,"y"))</f>
        <v/>
      </c>
      <c r="E244" s="71">
        <f>IF(C244&lt;&gt;"",'1C TSpersonnel'!F242,"")</f>
        <v>0</v>
      </c>
      <c r="F244" s="161"/>
      <c r="G244" s="162"/>
      <c r="H244" s="867"/>
      <c r="I244" s="868"/>
      <c r="J244" s="869"/>
      <c r="K244" s="287" t="str">
        <f t="shared" si="69"/>
        <v/>
      </c>
      <c r="L244" s="643">
        <f>IF(AND($K$2="Pôle",C244=('1C TSpersonnel'!A234&amp;" "&amp;'1C TSpersonnel'!B234)),'1C TSpersonnel'!$G234+'1C TSpersonnel'!$H234+'1C TSpersonnel'!$I234+'1C TSpersonnel'!$J234+'1C TSpersonnel'!$N234,'1C TSpersonnel'!$G234+'1C TSpersonnel'!$H234+'1C TSpersonnel'!$I234+'1C TSpersonnel'!$J234+'1C TSpersonnel'!$K234+'1C TSpersonnel'!$L234+'1C TSpersonnel'!$M234+'1C TSpersonnel'!$N234+'1C TSpersonnel'!$O234+'1C TSpersonnel'!$P234+'1C TSpersonnel'!$Q234+'1C TSpersonnel'!$R234)</f>
        <v>0</v>
      </c>
      <c r="M244" s="643">
        <f>IF(AND($K$2="Pôle",C244=('1C TSpersonnel'!A234&amp;" "&amp;'1C TSpersonnel'!B234)),'1C TSpersonnel'!$K234+'1C TSpersonnel'!$L234+'1C TSpersonnel'!$M234,0)</f>
        <v>0</v>
      </c>
      <c r="N244" s="644">
        <f>L244+M244</f>
        <v>0</v>
      </c>
      <c r="O244" s="645">
        <f>IF($C244=('1C TSpersonnel'!$A234&amp;" "&amp;'1C TSpersonnel'!$B234),'1C TSpersonnel'!U234)</f>
        <v>0</v>
      </c>
      <c r="P244" s="646">
        <f>IF($C244=('1C TSpersonnel'!$A234&amp;" "&amp;'1C TSpersonnel'!$B234),'1C TSpersonnel'!V234)</f>
        <v>0</v>
      </c>
      <c r="Q244" s="646">
        <f>IF($C244=('1C TSpersonnel'!$A234&amp;" "&amp;'1C TSpersonnel'!$B234),'1C TSpersonnel'!W234)</f>
        <v>0</v>
      </c>
      <c r="R244" s="646">
        <f>IF($C244=('1C TSpersonnel'!$A234&amp;" "&amp;'1C TSpersonnel'!$B234),'1C TSpersonnel'!X234)</f>
        <v>0</v>
      </c>
      <c r="S244" s="646">
        <f>IF($C244=('1C TSpersonnel'!$A234&amp;" "&amp;'1C TSpersonnel'!$B234),'1C TSpersonnel'!Y234)</f>
        <v>0</v>
      </c>
      <c r="T244" s="646">
        <f>IF($C244=('1C TSpersonnel'!$A234&amp;" "&amp;'1C TSpersonnel'!$B234),'1C TSpersonnel'!Z234)</f>
        <v>0</v>
      </c>
      <c r="U244" s="646">
        <f>IF($C244=('1C TSpersonnel'!$A234&amp;" "&amp;'1C TSpersonnel'!$B234),'1C TSpersonnel'!AA234)</f>
        <v>0</v>
      </c>
      <c r="V244" s="646">
        <f>IF($C244=('1C TSpersonnel'!$A234&amp;" "&amp;'1C TSpersonnel'!$B234),'1C TSpersonnel'!AB234)</f>
        <v>0</v>
      </c>
      <c r="W244" s="646">
        <f>IF($C244=('1C TSpersonnel'!$A234&amp;" "&amp;'1C TSpersonnel'!$B234),'1C TSpersonnel'!AC234)</f>
        <v>0</v>
      </c>
      <c r="X244" s="646">
        <f>IF($C244=('1C TSpersonnel'!$A234&amp;" "&amp;'1C TSpersonnel'!$B234),'1C TSpersonnel'!AD234)</f>
        <v>0</v>
      </c>
      <c r="Y244" s="646">
        <f>IF($C244=('1C TSpersonnel'!$A234&amp;" "&amp;'1C TSpersonnel'!$B234),'1C TSpersonnel'!AE234)</f>
        <v>0</v>
      </c>
      <c r="Z244" s="646">
        <f>IF($C244=('1C TSpersonnel'!$A234&amp;" "&amp;'1C TSpersonnel'!$B234),'1C TSpersonnel'!AF234)</f>
        <v>0</v>
      </c>
      <c r="AA244" s="646">
        <f>IF($C244=('1C TSpersonnel'!$A234&amp;" "&amp;'1C TSpersonnel'!$B234),'1C TSpersonnel'!AG234)</f>
        <v>0</v>
      </c>
      <c r="AB244" s="646">
        <f>IF($C244=('1C TSpersonnel'!$A234&amp;" "&amp;'1C TSpersonnel'!$B234),'1C TSpersonnel'!AH234)</f>
        <v>0</v>
      </c>
      <c r="AC244" s="646">
        <f>IF($C244=('1C TSpersonnel'!$A234&amp;" "&amp;'1C TSpersonnel'!$B234),'1C TSpersonnel'!AI234)</f>
        <v>0</v>
      </c>
      <c r="AD244" s="646">
        <f>IF($C244=('1C TSpersonnel'!$A234&amp;" "&amp;'1C TSpersonnel'!$B234),'1C TSpersonnel'!AJ234)</f>
        <v>0</v>
      </c>
      <c r="AE244" s="646">
        <f>IF($C244=('1C TSpersonnel'!$A234&amp;" "&amp;'1C TSpersonnel'!$B234),'1C TSpersonnel'!AK234)</f>
        <v>0</v>
      </c>
      <c r="AF244" s="646">
        <f>IF($C244=('1C TSpersonnel'!$A234&amp;" "&amp;'1C TSpersonnel'!$B234),'1C TSpersonnel'!AL234)</f>
        <v>0</v>
      </c>
      <c r="AG244" s="646">
        <f>IF($C244=('1C TSpersonnel'!$A234&amp;" "&amp;'1C TSpersonnel'!$B234),'1C TSpersonnel'!AM234)</f>
        <v>0</v>
      </c>
      <c r="AH244" s="646">
        <f>IF($C244=('1C TSpersonnel'!$A234&amp;" "&amp;'1C TSpersonnel'!$B234),'1C TSpersonnel'!AN234)</f>
        <v>0</v>
      </c>
      <c r="AI244" s="646">
        <f>IF($C244=('1C TSpersonnel'!$A234&amp;" "&amp;'1C TSpersonnel'!$B234),'1C TSpersonnel'!AO234)</f>
        <v>0</v>
      </c>
      <c r="AJ244" s="646">
        <f>IF($C244=('1C TSpersonnel'!$A234&amp;" "&amp;'1C TSpersonnel'!$B234),'1C TSpersonnel'!AP234)</f>
        <v>0</v>
      </c>
      <c r="AK244" s="646">
        <f t="shared" si="70"/>
        <v>0</v>
      </c>
      <c r="AL244" s="646">
        <f t="shared" ref="AL244:AL265" si="75">N244+AK244</f>
        <v>0</v>
      </c>
      <c r="AM244" s="156">
        <f t="shared" si="67"/>
        <v>0</v>
      </c>
      <c r="AN244" s="251">
        <f t="shared" si="68"/>
        <v>0</v>
      </c>
      <c r="AO244" s="154">
        <f t="shared" ref="AO244:AO265" si="76">AM244+AN244</f>
        <v>0</v>
      </c>
      <c r="AP244" s="254">
        <f t="shared" ref="AP244:AP254" si="77">IF(L244=0,0,AM244-AR244)</f>
        <v>0</v>
      </c>
      <c r="AQ244" s="260">
        <f t="shared" ref="AQ244:AQ265" si="78">IF(M244=0,0,AN244-AS244)</f>
        <v>0</v>
      </c>
      <c r="AR244" s="257"/>
      <c r="AS244" s="80"/>
      <c r="AT244" s="27"/>
      <c r="AU244" s="267"/>
      <c r="AV244" s="484"/>
      <c r="AW244" s="484"/>
      <c r="AX244" s="484"/>
      <c r="AY244" s="484"/>
      <c r="AZ244" s="484"/>
      <c r="BC244" s="1"/>
    </row>
    <row r="245" spans="1:55" hidden="1">
      <c r="A245" s="159"/>
      <c r="B245" s="168"/>
      <c r="C245" s="22" t="str">
        <f>'1C TSpersonnel'!A243&amp;" "&amp;'1C TSpersonnel'!B243</f>
        <v xml:space="preserve"> </v>
      </c>
      <c r="D245" s="304" t="str">
        <f>IF(E245=0,"",DATEDIF('1C TSpersonnel'!D243,E245,"y"))</f>
        <v/>
      </c>
      <c r="E245" s="71">
        <f>IF(C245&lt;&gt;"",'1C TSpersonnel'!F243,"")</f>
        <v>0</v>
      </c>
      <c r="F245" s="161"/>
      <c r="G245" s="162"/>
      <c r="H245" s="867"/>
      <c r="I245" s="868"/>
      <c r="J245" s="869"/>
      <c r="K245" s="287" t="str">
        <f t="shared" si="69"/>
        <v/>
      </c>
      <c r="L245" s="643">
        <f>IF(AND($K$2="Pôle",C245=('1C TSpersonnel'!A235&amp;" "&amp;'1C TSpersonnel'!B235)),'1C TSpersonnel'!$G235+'1C TSpersonnel'!$H235+'1C TSpersonnel'!$I235+'1C TSpersonnel'!$J235+'1C TSpersonnel'!$N235,'1C TSpersonnel'!$G235+'1C TSpersonnel'!$H235+'1C TSpersonnel'!$I235+'1C TSpersonnel'!$J235+'1C TSpersonnel'!$K235+'1C TSpersonnel'!$L235+'1C TSpersonnel'!$M235+'1C TSpersonnel'!$N235+'1C TSpersonnel'!$O235+'1C TSpersonnel'!$P235+'1C TSpersonnel'!$Q235+'1C TSpersonnel'!$R235)</f>
        <v>0</v>
      </c>
      <c r="M245" s="643">
        <f>IF(AND($K$2="Pôle",C245=('1C TSpersonnel'!A235&amp;" "&amp;'1C TSpersonnel'!B235)),'1C TSpersonnel'!$K235+'1C TSpersonnel'!$L235+'1C TSpersonnel'!$M235,0)</f>
        <v>0</v>
      </c>
      <c r="N245" s="644">
        <f t="shared" ref="N245:N265" si="79">L245+M245</f>
        <v>0</v>
      </c>
      <c r="O245" s="645">
        <f>IF($C245=('1C TSpersonnel'!$A235&amp;" "&amp;'1C TSpersonnel'!$B235),'1C TSpersonnel'!U235)</f>
        <v>0</v>
      </c>
      <c r="P245" s="646">
        <f>IF($C245=('1C TSpersonnel'!$A235&amp;" "&amp;'1C TSpersonnel'!$B235),'1C TSpersonnel'!V235)</f>
        <v>0</v>
      </c>
      <c r="Q245" s="646">
        <f>IF($C245=('1C TSpersonnel'!$A235&amp;" "&amp;'1C TSpersonnel'!$B235),'1C TSpersonnel'!W235)</f>
        <v>0</v>
      </c>
      <c r="R245" s="646">
        <f>IF($C245=('1C TSpersonnel'!$A235&amp;" "&amp;'1C TSpersonnel'!$B235),'1C TSpersonnel'!X235)</f>
        <v>0</v>
      </c>
      <c r="S245" s="646">
        <f>IF($C245=('1C TSpersonnel'!$A235&amp;" "&amp;'1C TSpersonnel'!$B235),'1C TSpersonnel'!Y235)</f>
        <v>0</v>
      </c>
      <c r="T245" s="646">
        <f>IF($C245=('1C TSpersonnel'!$A235&amp;" "&amp;'1C TSpersonnel'!$B235),'1C TSpersonnel'!Z235)</f>
        <v>0</v>
      </c>
      <c r="U245" s="646">
        <f>IF($C245=('1C TSpersonnel'!$A235&amp;" "&amp;'1C TSpersonnel'!$B235),'1C TSpersonnel'!AA235)</f>
        <v>0</v>
      </c>
      <c r="V245" s="646">
        <f>IF($C245=('1C TSpersonnel'!$A235&amp;" "&amp;'1C TSpersonnel'!$B235),'1C TSpersonnel'!AB235)</f>
        <v>0</v>
      </c>
      <c r="W245" s="646">
        <f>IF($C245=('1C TSpersonnel'!$A235&amp;" "&amp;'1C TSpersonnel'!$B235),'1C TSpersonnel'!AC235)</f>
        <v>0</v>
      </c>
      <c r="X245" s="646">
        <f>IF($C245=('1C TSpersonnel'!$A235&amp;" "&amp;'1C TSpersonnel'!$B235),'1C TSpersonnel'!AD235)</f>
        <v>0</v>
      </c>
      <c r="Y245" s="646">
        <f>IF($C245=('1C TSpersonnel'!$A235&amp;" "&amp;'1C TSpersonnel'!$B235),'1C TSpersonnel'!AE235)</f>
        <v>0</v>
      </c>
      <c r="Z245" s="646">
        <f>IF($C245=('1C TSpersonnel'!$A235&amp;" "&amp;'1C TSpersonnel'!$B235),'1C TSpersonnel'!AF235)</f>
        <v>0</v>
      </c>
      <c r="AA245" s="646">
        <f>IF($C245=('1C TSpersonnel'!$A235&amp;" "&amp;'1C TSpersonnel'!$B235),'1C TSpersonnel'!AG235)</f>
        <v>0</v>
      </c>
      <c r="AB245" s="646">
        <f>IF($C245=('1C TSpersonnel'!$A235&amp;" "&amp;'1C TSpersonnel'!$B235),'1C TSpersonnel'!AH235)</f>
        <v>0</v>
      </c>
      <c r="AC245" s="646">
        <f>IF($C245=('1C TSpersonnel'!$A235&amp;" "&amp;'1C TSpersonnel'!$B235),'1C TSpersonnel'!AI235)</f>
        <v>0</v>
      </c>
      <c r="AD245" s="646">
        <f>IF($C245=('1C TSpersonnel'!$A235&amp;" "&amp;'1C TSpersonnel'!$B235),'1C TSpersonnel'!AJ235)</f>
        <v>0</v>
      </c>
      <c r="AE245" s="646">
        <f>IF($C245=('1C TSpersonnel'!$A235&amp;" "&amp;'1C TSpersonnel'!$B235),'1C TSpersonnel'!AK235)</f>
        <v>0</v>
      </c>
      <c r="AF245" s="646">
        <f>IF($C245=('1C TSpersonnel'!$A235&amp;" "&amp;'1C TSpersonnel'!$B235),'1C TSpersonnel'!AL235)</f>
        <v>0</v>
      </c>
      <c r="AG245" s="646">
        <f>IF($C245=('1C TSpersonnel'!$A235&amp;" "&amp;'1C TSpersonnel'!$B235),'1C TSpersonnel'!AM235)</f>
        <v>0</v>
      </c>
      <c r="AH245" s="646">
        <f>IF($C245=('1C TSpersonnel'!$A235&amp;" "&amp;'1C TSpersonnel'!$B235),'1C TSpersonnel'!AN235)</f>
        <v>0</v>
      </c>
      <c r="AI245" s="646">
        <f>IF($C245=('1C TSpersonnel'!$A235&amp;" "&amp;'1C TSpersonnel'!$B235),'1C TSpersonnel'!AO235)</f>
        <v>0</v>
      </c>
      <c r="AJ245" s="646">
        <f>IF($C245=('1C TSpersonnel'!$A235&amp;" "&amp;'1C TSpersonnel'!$B235),'1C TSpersonnel'!AP235)</f>
        <v>0</v>
      </c>
      <c r="AK245" s="646">
        <f t="shared" si="70"/>
        <v>0</v>
      </c>
      <c r="AL245" s="646">
        <f t="shared" si="75"/>
        <v>0</v>
      </c>
      <c r="AM245" s="156">
        <f t="shared" si="67"/>
        <v>0</v>
      </c>
      <c r="AN245" s="251">
        <f t="shared" si="68"/>
        <v>0</v>
      </c>
      <c r="AO245" s="154">
        <f t="shared" si="76"/>
        <v>0</v>
      </c>
      <c r="AP245" s="254">
        <f t="shared" si="77"/>
        <v>0</v>
      </c>
      <c r="AQ245" s="260">
        <f t="shared" si="78"/>
        <v>0</v>
      </c>
      <c r="AR245" s="257"/>
      <c r="AS245" s="80"/>
      <c r="AT245" s="27"/>
      <c r="AU245" s="267"/>
      <c r="AV245" s="484"/>
      <c r="AW245" s="484"/>
      <c r="AX245" s="484"/>
      <c r="AY245" s="484"/>
      <c r="AZ245" s="484"/>
      <c r="BC245" s="1"/>
    </row>
    <row r="246" spans="1:55" hidden="1">
      <c r="A246" s="159"/>
      <c r="B246" s="168"/>
      <c r="C246" s="22" t="str">
        <f>'1C TSpersonnel'!A244&amp;" "&amp;'1C TSpersonnel'!B244</f>
        <v xml:space="preserve"> </v>
      </c>
      <c r="D246" s="304" t="str">
        <f>IF(E246=0,"",DATEDIF('1C TSpersonnel'!D244,E246,"y"))</f>
        <v/>
      </c>
      <c r="E246" s="71">
        <f>IF(C246&lt;&gt;"",'1C TSpersonnel'!F244,"")</f>
        <v>0</v>
      </c>
      <c r="F246" s="161"/>
      <c r="G246" s="162"/>
      <c r="H246" s="867"/>
      <c r="I246" s="868"/>
      <c r="J246" s="869"/>
      <c r="K246" s="287" t="str">
        <f t="shared" si="69"/>
        <v/>
      </c>
      <c r="L246" s="643">
        <f>IF(AND($K$2="Pôle",C246=('1C TSpersonnel'!A236&amp;" "&amp;'1C TSpersonnel'!B236)),'1C TSpersonnel'!$G236+'1C TSpersonnel'!$H236+'1C TSpersonnel'!$I236+'1C TSpersonnel'!$J236+'1C TSpersonnel'!$N236,'1C TSpersonnel'!$G236+'1C TSpersonnel'!$H236+'1C TSpersonnel'!$I236+'1C TSpersonnel'!$J236+'1C TSpersonnel'!$K236+'1C TSpersonnel'!$L236+'1C TSpersonnel'!$M236+'1C TSpersonnel'!$N236+'1C TSpersonnel'!$O236+'1C TSpersonnel'!$P236+'1C TSpersonnel'!$Q236+'1C TSpersonnel'!$R236)</f>
        <v>0</v>
      </c>
      <c r="M246" s="643">
        <f>IF(AND($K$2="Pôle",C246=('1C TSpersonnel'!A236&amp;" "&amp;'1C TSpersonnel'!B236)),'1C TSpersonnel'!$K236+'1C TSpersonnel'!$L236+'1C TSpersonnel'!$M236,0)</f>
        <v>0</v>
      </c>
      <c r="N246" s="644">
        <f t="shared" si="79"/>
        <v>0</v>
      </c>
      <c r="O246" s="645">
        <f>IF($C246=('1C TSpersonnel'!$A236&amp;" "&amp;'1C TSpersonnel'!$B236),'1C TSpersonnel'!U236)</f>
        <v>0</v>
      </c>
      <c r="P246" s="646">
        <f>IF($C246=('1C TSpersonnel'!$A236&amp;" "&amp;'1C TSpersonnel'!$B236),'1C TSpersonnel'!V236)</f>
        <v>0</v>
      </c>
      <c r="Q246" s="646">
        <f>IF($C246=('1C TSpersonnel'!$A236&amp;" "&amp;'1C TSpersonnel'!$B236),'1C TSpersonnel'!W236)</f>
        <v>0</v>
      </c>
      <c r="R246" s="646">
        <f>IF($C246=('1C TSpersonnel'!$A236&amp;" "&amp;'1C TSpersonnel'!$B236),'1C TSpersonnel'!X236)</f>
        <v>0</v>
      </c>
      <c r="S246" s="646">
        <f>IF($C246=('1C TSpersonnel'!$A236&amp;" "&amp;'1C TSpersonnel'!$B236),'1C TSpersonnel'!Y236)</f>
        <v>0</v>
      </c>
      <c r="T246" s="646">
        <f>IF($C246=('1C TSpersonnel'!$A236&amp;" "&amp;'1C TSpersonnel'!$B236),'1C TSpersonnel'!Z236)</f>
        <v>0</v>
      </c>
      <c r="U246" s="646">
        <f>IF($C246=('1C TSpersonnel'!$A236&amp;" "&amp;'1C TSpersonnel'!$B236),'1C TSpersonnel'!AA236)</f>
        <v>0</v>
      </c>
      <c r="V246" s="646">
        <f>IF($C246=('1C TSpersonnel'!$A236&amp;" "&amp;'1C TSpersonnel'!$B236),'1C TSpersonnel'!AB236)</f>
        <v>0</v>
      </c>
      <c r="W246" s="646">
        <f>IF($C246=('1C TSpersonnel'!$A236&amp;" "&amp;'1C TSpersonnel'!$B236),'1C TSpersonnel'!AC236)</f>
        <v>0</v>
      </c>
      <c r="X246" s="646">
        <f>IF($C246=('1C TSpersonnel'!$A236&amp;" "&amp;'1C TSpersonnel'!$B236),'1C TSpersonnel'!AD236)</f>
        <v>0</v>
      </c>
      <c r="Y246" s="646">
        <f>IF($C246=('1C TSpersonnel'!$A236&amp;" "&amp;'1C TSpersonnel'!$B236),'1C TSpersonnel'!AE236)</f>
        <v>0</v>
      </c>
      <c r="Z246" s="646">
        <f>IF($C246=('1C TSpersonnel'!$A236&amp;" "&amp;'1C TSpersonnel'!$B236),'1C TSpersonnel'!AF236)</f>
        <v>0</v>
      </c>
      <c r="AA246" s="646">
        <f>IF($C246=('1C TSpersonnel'!$A236&amp;" "&amp;'1C TSpersonnel'!$B236),'1C TSpersonnel'!AG236)</f>
        <v>0</v>
      </c>
      <c r="AB246" s="646">
        <f>IF($C246=('1C TSpersonnel'!$A236&amp;" "&amp;'1C TSpersonnel'!$B236),'1C TSpersonnel'!AH236)</f>
        <v>0</v>
      </c>
      <c r="AC246" s="646">
        <f>IF($C246=('1C TSpersonnel'!$A236&amp;" "&amp;'1C TSpersonnel'!$B236),'1C TSpersonnel'!AI236)</f>
        <v>0</v>
      </c>
      <c r="AD246" s="646">
        <f>IF($C246=('1C TSpersonnel'!$A236&amp;" "&amp;'1C TSpersonnel'!$B236),'1C TSpersonnel'!AJ236)</f>
        <v>0</v>
      </c>
      <c r="AE246" s="646">
        <f>IF($C246=('1C TSpersonnel'!$A236&amp;" "&amp;'1C TSpersonnel'!$B236),'1C TSpersonnel'!AK236)</f>
        <v>0</v>
      </c>
      <c r="AF246" s="646">
        <f>IF($C246=('1C TSpersonnel'!$A236&amp;" "&amp;'1C TSpersonnel'!$B236),'1C TSpersonnel'!AL236)</f>
        <v>0</v>
      </c>
      <c r="AG246" s="646">
        <f>IF($C246=('1C TSpersonnel'!$A236&amp;" "&amp;'1C TSpersonnel'!$B236),'1C TSpersonnel'!AM236)</f>
        <v>0</v>
      </c>
      <c r="AH246" s="646">
        <f>IF($C246=('1C TSpersonnel'!$A236&amp;" "&amp;'1C TSpersonnel'!$B236),'1C TSpersonnel'!AN236)</f>
        <v>0</v>
      </c>
      <c r="AI246" s="646">
        <f>IF($C246=('1C TSpersonnel'!$A236&amp;" "&amp;'1C TSpersonnel'!$B236),'1C TSpersonnel'!AO236)</f>
        <v>0</v>
      </c>
      <c r="AJ246" s="646">
        <f>IF($C246=('1C TSpersonnel'!$A236&amp;" "&amp;'1C TSpersonnel'!$B236),'1C TSpersonnel'!AP236)</f>
        <v>0</v>
      </c>
      <c r="AK246" s="646">
        <f t="shared" si="70"/>
        <v>0</v>
      </c>
      <c r="AL246" s="646">
        <f t="shared" si="75"/>
        <v>0</v>
      </c>
      <c r="AM246" s="156">
        <f t="shared" si="67"/>
        <v>0</v>
      </c>
      <c r="AN246" s="251">
        <f t="shared" si="68"/>
        <v>0</v>
      </c>
      <c r="AO246" s="154">
        <f t="shared" si="76"/>
        <v>0</v>
      </c>
      <c r="AP246" s="254">
        <f t="shared" si="77"/>
        <v>0</v>
      </c>
      <c r="AQ246" s="260">
        <f t="shared" si="78"/>
        <v>0</v>
      </c>
      <c r="AR246" s="257"/>
      <c r="AS246" s="80"/>
      <c r="AT246" s="27"/>
      <c r="AU246" s="267"/>
      <c r="AV246" s="484"/>
      <c r="AW246" s="484"/>
      <c r="AX246" s="484"/>
      <c r="AY246" s="484"/>
      <c r="AZ246" s="484"/>
    </row>
    <row r="247" spans="1:55" hidden="1">
      <c r="A247" s="159"/>
      <c r="B247" s="168"/>
      <c r="C247" s="22" t="str">
        <f>'1C TSpersonnel'!A245&amp;" "&amp;'1C TSpersonnel'!B245</f>
        <v xml:space="preserve"> </v>
      </c>
      <c r="D247" s="304" t="str">
        <f>IF(E247=0,"",DATEDIF('1C TSpersonnel'!D245,E247,"y"))</f>
        <v/>
      </c>
      <c r="E247" s="71">
        <f>IF(C247&lt;&gt;"",'1C TSpersonnel'!F245,"")</f>
        <v>0</v>
      </c>
      <c r="F247" s="161"/>
      <c r="G247" s="162"/>
      <c r="H247" s="867"/>
      <c r="I247" s="868"/>
      <c r="J247" s="869"/>
      <c r="K247" s="287" t="str">
        <f t="shared" si="69"/>
        <v/>
      </c>
      <c r="L247" s="643">
        <f>IF(AND($K$2="Pôle",C247=('1C TSpersonnel'!A237&amp;" "&amp;'1C TSpersonnel'!B237)),'1C TSpersonnel'!$G237+'1C TSpersonnel'!$H237+'1C TSpersonnel'!$I237+'1C TSpersonnel'!$J237+'1C TSpersonnel'!$N237,'1C TSpersonnel'!$G237+'1C TSpersonnel'!$H237+'1C TSpersonnel'!$I237+'1C TSpersonnel'!$J237+'1C TSpersonnel'!$K237+'1C TSpersonnel'!$L237+'1C TSpersonnel'!$M237+'1C TSpersonnel'!$N237+'1C TSpersonnel'!$O237+'1C TSpersonnel'!$P237+'1C TSpersonnel'!$Q237+'1C TSpersonnel'!$R237)</f>
        <v>0</v>
      </c>
      <c r="M247" s="643">
        <f>IF(AND($K$2="Pôle",C247=('1C TSpersonnel'!A237&amp;" "&amp;'1C TSpersonnel'!B237)),'1C TSpersonnel'!$K237+'1C TSpersonnel'!$L237+'1C TSpersonnel'!$M237,0)</f>
        <v>0</v>
      </c>
      <c r="N247" s="644">
        <f t="shared" si="79"/>
        <v>0</v>
      </c>
      <c r="O247" s="645">
        <f>IF($C247=('1C TSpersonnel'!$A237&amp;" "&amp;'1C TSpersonnel'!$B237),'1C TSpersonnel'!U237)</f>
        <v>0</v>
      </c>
      <c r="P247" s="646">
        <f>IF($C247=('1C TSpersonnel'!$A237&amp;" "&amp;'1C TSpersonnel'!$B237),'1C TSpersonnel'!V237)</f>
        <v>0</v>
      </c>
      <c r="Q247" s="646">
        <f>IF($C247=('1C TSpersonnel'!$A237&amp;" "&amp;'1C TSpersonnel'!$B237),'1C TSpersonnel'!W237)</f>
        <v>0</v>
      </c>
      <c r="R247" s="646">
        <f>IF($C247=('1C TSpersonnel'!$A237&amp;" "&amp;'1C TSpersonnel'!$B237),'1C TSpersonnel'!X237)</f>
        <v>0</v>
      </c>
      <c r="S247" s="646">
        <f>IF($C247=('1C TSpersonnel'!$A237&amp;" "&amp;'1C TSpersonnel'!$B237),'1C TSpersonnel'!Y237)</f>
        <v>0</v>
      </c>
      <c r="T247" s="646">
        <f>IF($C247=('1C TSpersonnel'!$A237&amp;" "&amp;'1C TSpersonnel'!$B237),'1C TSpersonnel'!Z237)</f>
        <v>0</v>
      </c>
      <c r="U247" s="646">
        <f>IF($C247=('1C TSpersonnel'!$A237&amp;" "&amp;'1C TSpersonnel'!$B237),'1C TSpersonnel'!AA237)</f>
        <v>0</v>
      </c>
      <c r="V247" s="646">
        <f>IF($C247=('1C TSpersonnel'!$A237&amp;" "&amp;'1C TSpersonnel'!$B237),'1C TSpersonnel'!AB237)</f>
        <v>0</v>
      </c>
      <c r="W247" s="646">
        <f>IF($C247=('1C TSpersonnel'!$A237&amp;" "&amp;'1C TSpersonnel'!$B237),'1C TSpersonnel'!AC237)</f>
        <v>0</v>
      </c>
      <c r="X247" s="646">
        <f>IF($C247=('1C TSpersonnel'!$A237&amp;" "&amp;'1C TSpersonnel'!$B237),'1C TSpersonnel'!AD237)</f>
        <v>0</v>
      </c>
      <c r="Y247" s="646">
        <f>IF($C247=('1C TSpersonnel'!$A237&amp;" "&amp;'1C TSpersonnel'!$B237),'1C TSpersonnel'!AE237)</f>
        <v>0</v>
      </c>
      <c r="Z247" s="646">
        <f>IF($C247=('1C TSpersonnel'!$A237&amp;" "&amp;'1C TSpersonnel'!$B237),'1C TSpersonnel'!AF237)</f>
        <v>0</v>
      </c>
      <c r="AA247" s="646">
        <f>IF($C247=('1C TSpersonnel'!$A237&amp;" "&amp;'1C TSpersonnel'!$B237),'1C TSpersonnel'!AG237)</f>
        <v>0</v>
      </c>
      <c r="AB247" s="646">
        <f>IF($C247=('1C TSpersonnel'!$A237&amp;" "&amp;'1C TSpersonnel'!$B237),'1C TSpersonnel'!AH237)</f>
        <v>0</v>
      </c>
      <c r="AC247" s="646">
        <f>IF($C247=('1C TSpersonnel'!$A237&amp;" "&amp;'1C TSpersonnel'!$B237),'1C TSpersonnel'!AI237)</f>
        <v>0</v>
      </c>
      <c r="AD247" s="646">
        <f>IF($C247=('1C TSpersonnel'!$A237&amp;" "&amp;'1C TSpersonnel'!$B237),'1C TSpersonnel'!AJ237)</f>
        <v>0</v>
      </c>
      <c r="AE247" s="646">
        <f>IF($C247=('1C TSpersonnel'!$A237&amp;" "&amp;'1C TSpersonnel'!$B237),'1C TSpersonnel'!AK237)</f>
        <v>0</v>
      </c>
      <c r="AF247" s="646">
        <f>IF($C247=('1C TSpersonnel'!$A237&amp;" "&amp;'1C TSpersonnel'!$B237),'1C TSpersonnel'!AL237)</f>
        <v>0</v>
      </c>
      <c r="AG247" s="646">
        <f>IF($C247=('1C TSpersonnel'!$A237&amp;" "&amp;'1C TSpersonnel'!$B237),'1C TSpersonnel'!AM237)</f>
        <v>0</v>
      </c>
      <c r="AH247" s="646">
        <f>IF($C247=('1C TSpersonnel'!$A237&amp;" "&amp;'1C TSpersonnel'!$B237),'1C TSpersonnel'!AN237)</f>
        <v>0</v>
      </c>
      <c r="AI247" s="646">
        <f>IF($C247=('1C TSpersonnel'!$A237&amp;" "&amp;'1C TSpersonnel'!$B237),'1C TSpersonnel'!AO237)</f>
        <v>0</v>
      </c>
      <c r="AJ247" s="646">
        <f>IF($C247=('1C TSpersonnel'!$A237&amp;" "&amp;'1C TSpersonnel'!$B237),'1C TSpersonnel'!AP237)</f>
        <v>0</v>
      </c>
      <c r="AK247" s="646">
        <f t="shared" si="70"/>
        <v>0</v>
      </c>
      <c r="AL247" s="646">
        <f t="shared" si="75"/>
        <v>0</v>
      </c>
      <c r="AM247" s="156">
        <f t="shared" si="67"/>
        <v>0</v>
      </c>
      <c r="AN247" s="251">
        <f t="shared" si="68"/>
        <v>0</v>
      </c>
      <c r="AO247" s="154">
        <f t="shared" si="76"/>
        <v>0</v>
      </c>
      <c r="AP247" s="254">
        <f t="shared" si="77"/>
        <v>0</v>
      </c>
      <c r="AQ247" s="260">
        <f t="shared" si="78"/>
        <v>0</v>
      </c>
      <c r="AR247" s="257"/>
      <c r="AS247" s="80"/>
      <c r="AT247" s="27"/>
      <c r="AU247" s="267"/>
      <c r="AV247" s="484"/>
      <c r="AW247" s="484"/>
      <c r="AX247" s="484"/>
      <c r="AY247" s="484"/>
      <c r="AZ247" s="484"/>
    </row>
    <row r="248" spans="1:55" hidden="1">
      <c r="A248" s="159"/>
      <c r="B248" s="168"/>
      <c r="C248" s="22" t="str">
        <f>'1C TSpersonnel'!A246&amp;" "&amp;'1C TSpersonnel'!B246</f>
        <v xml:space="preserve"> </v>
      </c>
      <c r="D248" s="304" t="str">
        <f>IF(E248=0,"",DATEDIF('1C TSpersonnel'!D246,E248,"y"))</f>
        <v/>
      </c>
      <c r="E248" s="71">
        <f>IF(C248&lt;&gt;"",'1C TSpersonnel'!F246,"")</f>
        <v>0</v>
      </c>
      <c r="F248" s="161"/>
      <c r="G248" s="162"/>
      <c r="H248" s="867"/>
      <c r="I248" s="868"/>
      <c r="J248" s="869"/>
      <c r="K248" s="287" t="str">
        <f t="shared" si="69"/>
        <v/>
      </c>
      <c r="L248" s="643">
        <f>IF(AND($K$2="Pôle",C248=('1C TSpersonnel'!A238&amp;" "&amp;'1C TSpersonnel'!B238)),'1C TSpersonnel'!$G238+'1C TSpersonnel'!$H238+'1C TSpersonnel'!$I238+'1C TSpersonnel'!$J238+'1C TSpersonnel'!$N238,'1C TSpersonnel'!$G238+'1C TSpersonnel'!$H238+'1C TSpersonnel'!$I238+'1C TSpersonnel'!$J238+'1C TSpersonnel'!$K238+'1C TSpersonnel'!$L238+'1C TSpersonnel'!$M238+'1C TSpersonnel'!$N238+'1C TSpersonnel'!$O238+'1C TSpersonnel'!$P238+'1C TSpersonnel'!$Q238+'1C TSpersonnel'!$R238)</f>
        <v>0</v>
      </c>
      <c r="M248" s="643">
        <f>IF(AND($K$2="Pôle",C248=('1C TSpersonnel'!A238&amp;" "&amp;'1C TSpersonnel'!B238)),'1C TSpersonnel'!$K238+'1C TSpersonnel'!$L238+'1C TSpersonnel'!$M238,0)</f>
        <v>0</v>
      </c>
      <c r="N248" s="644">
        <f t="shared" si="79"/>
        <v>0</v>
      </c>
      <c r="O248" s="645">
        <f>IF($C248=('1C TSpersonnel'!$A238&amp;" "&amp;'1C TSpersonnel'!$B238),'1C TSpersonnel'!U238)</f>
        <v>0</v>
      </c>
      <c r="P248" s="646">
        <f>IF($C248=('1C TSpersonnel'!$A238&amp;" "&amp;'1C TSpersonnel'!$B238),'1C TSpersonnel'!V238)</f>
        <v>0</v>
      </c>
      <c r="Q248" s="646">
        <f>IF($C248=('1C TSpersonnel'!$A238&amp;" "&amp;'1C TSpersonnel'!$B238),'1C TSpersonnel'!W238)</f>
        <v>0</v>
      </c>
      <c r="R248" s="646">
        <f>IF($C248=('1C TSpersonnel'!$A238&amp;" "&amp;'1C TSpersonnel'!$B238),'1C TSpersonnel'!X238)</f>
        <v>0</v>
      </c>
      <c r="S248" s="646">
        <f>IF($C248=('1C TSpersonnel'!$A238&amp;" "&amp;'1C TSpersonnel'!$B238),'1C TSpersonnel'!Y238)</f>
        <v>0</v>
      </c>
      <c r="T248" s="646">
        <f>IF($C248=('1C TSpersonnel'!$A238&amp;" "&amp;'1C TSpersonnel'!$B238),'1C TSpersonnel'!Z238)</f>
        <v>0</v>
      </c>
      <c r="U248" s="646">
        <f>IF($C248=('1C TSpersonnel'!$A238&amp;" "&amp;'1C TSpersonnel'!$B238),'1C TSpersonnel'!AA238)</f>
        <v>0</v>
      </c>
      <c r="V248" s="646">
        <f>IF($C248=('1C TSpersonnel'!$A238&amp;" "&amp;'1C TSpersonnel'!$B238),'1C TSpersonnel'!AB238)</f>
        <v>0</v>
      </c>
      <c r="W248" s="646">
        <f>IF($C248=('1C TSpersonnel'!$A238&amp;" "&amp;'1C TSpersonnel'!$B238),'1C TSpersonnel'!AC238)</f>
        <v>0</v>
      </c>
      <c r="X248" s="646">
        <f>IF($C248=('1C TSpersonnel'!$A238&amp;" "&amp;'1C TSpersonnel'!$B238),'1C TSpersonnel'!AD238)</f>
        <v>0</v>
      </c>
      <c r="Y248" s="646">
        <f>IF($C248=('1C TSpersonnel'!$A238&amp;" "&amp;'1C TSpersonnel'!$B238),'1C TSpersonnel'!AE238)</f>
        <v>0</v>
      </c>
      <c r="Z248" s="646">
        <f>IF($C248=('1C TSpersonnel'!$A238&amp;" "&amp;'1C TSpersonnel'!$B238),'1C TSpersonnel'!AF238)</f>
        <v>0</v>
      </c>
      <c r="AA248" s="646">
        <f>IF($C248=('1C TSpersonnel'!$A238&amp;" "&amp;'1C TSpersonnel'!$B238),'1C TSpersonnel'!AG238)</f>
        <v>0</v>
      </c>
      <c r="AB248" s="646">
        <f>IF($C248=('1C TSpersonnel'!$A238&amp;" "&amp;'1C TSpersonnel'!$B238),'1C TSpersonnel'!AH238)</f>
        <v>0</v>
      </c>
      <c r="AC248" s="646">
        <f>IF($C248=('1C TSpersonnel'!$A238&amp;" "&amp;'1C TSpersonnel'!$B238),'1C TSpersonnel'!AI238)</f>
        <v>0</v>
      </c>
      <c r="AD248" s="646">
        <f>IF($C248=('1C TSpersonnel'!$A238&amp;" "&amp;'1C TSpersonnel'!$B238),'1C TSpersonnel'!AJ238)</f>
        <v>0</v>
      </c>
      <c r="AE248" s="646">
        <f>IF($C248=('1C TSpersonnel'!$A238&amp;" "&amp;'1C TSpersonnel'!$B238),'1C TSpersonnel'!AK238)</f>
        <v>0</v>
      </c>
      <c r="AF248" s="646">
        <f>IF($C248=('1C TSpersonnel'!$A238&amp;" "&amp;'1C TSpersonnel'!$B238),'1C TSpersonnel'!AL238)</f>
        <v>0</v>
      </c>
      <c r="AG248" s="646">
        <f>IF($C248=('1C TSpersonnel'!$A238&amp;" "&amp;'1C TSpersonnel'!$B238),'1C TSpersonnel'!AM238)</f>
        <v>0</v>
      </c>
      <c r="AH248" s="646">
        <f>IF($C248=('1C TSpersonnel'!$A238&amp;" "&amp;'1C TSpersonnel'!$B238),'1C TSpersonnel'!AN238)</f>
        <v>0</v>
      </c>
      <c r="AI248" s="646">
        <f>IF($C248=('1C TSpersonnel'!$A238&amp;" "&amp;'1C TSpersonnel'!$B238),'1C TSpersonnel'!AO238)</f>
        <v>0</v>
      </c>
      <c r="AJ248" s="646">
        <f>IF($C248=('1C TSpersonnel'!$A238&amp;" "&amp;'1C TSpersonnel'!$B238),'1C TSpersonnel'!AP238)</f>
        <v>0</v>
      </c>
      <c r="AK248" s="646">
        <f t="shared" si="70"/>
        <v>0</v>
      </c>
      <c r="AL248" s="646">
        <f t="shared" si="75"/>
        <v>0</v>
      </c>
      <c r="AM248" s="156">
        <f t="shared" si="67"/>
        <v>0</v>
      </c>
      <c r="AN248" s="251">
        <f t="shared" si="68"/>
        <v>0</v>
      </c>
      <c r="AO248" s="154">
        <f t="shared" si="76"/>
        <v>0</v>
      </c>
      <c r="AP248" s="254">
        <f t="shared" si="77"/>
        <v>0</v>
      </c>
      <c r="AQ248" s="260">
        <f t="shared" si="78"/>
        <v>0</v>
      </c>
      <c r="AR248" s="257"/>
      <c r="AS248" s="80"/>
      <c r="AT248" s="27"/>
      <c r="AU248" s="267"/>
      <c r="AV248" s="484"/>
      <c r="AW248" s="484"/>
      <c r="AX248" s="484"/>
      <c r="AY248" s="484"/>
      <c r="AZ248" s="484"/>
    </row>
    <row r="249" spans="1:55" hidden="1">
      <c r="A249" s="159"/>
      <c r="B249" s="168"/>
      <c r="C249" s="22" t="str">
        <f>'1C TSpersonnel'!A247&amp;" "&amp;'1C TSpersonnel'!B247</f>
        <v xml:space="preserve"> </v>
      </c>
      <c r="D249" s="304" t="str">
        <f>IF(E249=0,"",DATEDIF('1C TSpersonnel'!D247,E249,"y"))</f>
        <v/>
      </c>
      <c r="E249" s="71">
        <f>IF(C249&lt;&gt;"",'1C TSpersonnel'!F247,"")</f>
        <v>0</v>
      </c>
      <c r="F249" s="161"/>
      <c r="G249" s="162"/>
      <c r="H249" s="867"/>
      <c r="I249" s="868"/>
      <c r="J249" s="869"/>
      <c r="K249" s="287" t="str">
        <f t="shared" si="69"/>
        <v/>
      </c>
      <c r="L249" s="643">
        <f>IF(AND($K$2="Pôle",C249=('1C TSpersonnel'!A239&amp;" "&amp;'1C TSpersonnel'!B239)),'1C TSpersonnel'!$G239+'1C TSpersonnel'!$H239+'1C TSpersonnel'!$I239+'1C TSpersonnel'!$J239+'1C TSpersonnel'!$N239,'1C TSpersonnel'!$G239+'1C TSpersonnel'!$H239+'1C TSpersonnel'!$I239+'1C TSpersonnel'!$J239+'1C TSpersonnel'!$K239+'1C TSpersonnel'!$L239+'1C TSpersonnel'!$M239+'1C TSpersonnel'!$N239+'1C TSpersonnel'!$O239+'1C TSpersonnel'!$P239+'1C TSpersonnel'!$Q239+'1C TSpersonnel'!$R239)</f>
        <v>0</v>
      </c>
      <c r="M249" s="643">
        <f>IF(AND($K$2="Pôle",C249=('1C TSpersonnel'!A239&amp;" "&amp;'1C TSpersonnel'!B239)),'1C TSpersonnel'!$K239+'1C TSpersonnel'!$L239+'1C TSpersonnel'!$M239,0)</f>
        <v>0</v>
      </c>
      <c r="N249" s="644">
        <f t="shared" si="79"/>
        <v>0</v>
      </c>
      <c r="O249" s="645">
        <f>IF($C249=('1C TSpersonnel'!$A239&amp;" "&amp;'1C TSpersonnel'!$B239),'1C TSpersonnel'!U239)</f>
        <v>0</v>
      </c>
      <c r="P249" s="646">
        <f>IF($C249=('1C TSpersonnel'!$A239&amp;" "&amp;'1C TSpersonnel'!$B239),'1C TSpersonnel'!V239)</f>
        <v>0</v>
      </c>
      <c r="Q249" s="646">
        <f>IF($C249=('1C TSpersonnel'!$A239&amp;" "&amp;'1C TSpersonnel'!$B239),'1C TSpersonnel'!W239)</f>
        <v>0</v>
      </c>
      <c r="R249" s="646">
        <f>IF($C249=('1C TSpersonnel'!$A239&amp;" "&amp;'1C TSpersonnel'!$B239),'1C TSpersonnel'!X239)</f>
        <v>0</v>
      </c>
      <c r="S249" s="646">
        <f>IF($C249=('1C TSpersonnel'!$A239&amp;" "&amp;'1C TSpersonnel'!$B239),'1C TSpersonnel'!Y239)</f>
        <v>0</v>
      </c>
      <c r="T249" s="646">
        <f>IF($C249=('1C TSpersonnel'!$A239&amp;" "&amp;'1C TSpersonnel'!$B239),'1C TSpersonnel'!Z239)</f>
        <v>0</v>
      </c>
      <c r="U249" s="646">
        <f>IF($C249=('1C TSpersonnel'!$A239&amp;" "&amp;'1C TSpersonnel'!$B239),'1C TSpersonnel'!AA239)</f>
        <v>0</v>
      </c>
      <c r="V249" s="646">
        <f>IF($C249=('1C TSpersonnel'!$A239&amp;" "&amp;'1C TSpersonnel'!$B239),'1C TSpersonnel'!AB239)</f>
        <v>0</v>
      </c>
      <c r="W249" s="646">
        <f>IF($C249=('1C TSpersonnel'!$A239&amp;" "&amp;'1C TSpersonnel'!$B239),'1C TSpersonnel'!AC239)</f>
        <v>0</v>
      </c>
      <c r="X249" s="646">
        <f>IF($C249=('1C TSpersonnel'!$A239&amp;" "&amp;'1C TSpersonnel'!$B239),'1C TSpersonnel'!AD239)</f>
        <v>0</v>
      </c>
      <c r="Y249" s="646">
        <f>IF($C249=('1C TSpersonnel'!$A239&amp;" "&amp;'1C TSpersonnel'!$B239),'1C TSpersonnel'!AE239)</f>
        <v>0</v>
      </c>
      <c r="Z249" s="646">
        <f>IF($C249=('1C TSpersonnel'!$A239&amp;" "&amp;'1C TSpersonnel'!$B239),'1C TSpersonnel'!AF239)</f>
        <v>0</v>
      </c>
      <c r="AA249" s="646">
        <f>IF($C249=('1C TSpersonnel'!$A239&amp;" "&amp;'1C TSpersonnel'!$B239),'1C TSpersonnel'!AG239)</f>
        <v>0</v>
      </c>
      <c r="AB249" s="646">
        <f>IF($C249=('1C TSpersonnel'!$A239&amp;" "&amp;'1C TSpersonnel'!$B239),'1C TSpersonnel'!AH239)</f>
        <v>0</v>
      </c>
      <c r="AC249" s="646">
        <f>IF($C249=('1C TSpersonnel'!$A239&amp;" "&amp;'1C TSpersonnel'!$B239),'1C TSpersonnel'!AI239)</f>
        <v>0</v>
      </c>
      <c r="AD249" s="646">
        <f>IF($C249=('1C TSpersonnel'!$A239&amp;" "&amp;'1C TSpersonnel'!$B239),'1C TSpersonnel'!AJ239)</f>
        <v>0</v>
      </c>
      <c r="AE249" s="646">
        <f>IF($C249=('1C TSpersonnel'!$A239&amp;" "&amp;'1C TSpersonnel'!$B239),'1C TSpersonnel'!AK239)</f>
        <v>0</v>
      </c>
      <c r="AF249" s="646">
        <f>IF($C249=('1C TSpersonnel'!$A239&amp;" "&amp;'1C TSpersonnel'!$B239),'1C TSpersonnel'!AL239)</f>
        <v>0</v>
      </c>
      <c r="AG249" s="646">
        <f>IF($C249=('1C TSpersonnel'!$A239&amp;" "&amp;'1C TSpersonnel'!$B239),'1C TSpersonnel'!AM239)</f>
        <v>0</v>
      </c>
      <c r="AH249" s="646">
        <f>IF($C249=('1C TSpersonnel'!$A239&amp;" "&amp;'1C TSpersonnel'!$B239),'1C TSpersonnel'!AN239)</f>
        <v>0</v>
      </c>
      <c r="AI249" s="646">
        <f>IF($C249=('1C TSpersonnel'!$A239&amp;" "&amp;'1C TSpersonnel'!$B239),'1C TSpersonnel'!AO239)</f>
        <v>0</v>
      </c>
      <c r="AJ249" s="646">
        <f>IF($C249=('1C TSpersonnel'!$A239&amp;" "&amp;'1C TSpersonnel'!$B239),'1C TSpersonnel'!AP239)</f>
        <v>0</v>
      </c>
      <c r="AK249" s="646">
        <f t="shared" si="70"/>
        <v>0</v>
      </c>
      <c r="AL249" s="646">
        <f t="shared" si="75"/>
        <v>0</v>
      </c>
      <c r="AM249" s="156">
        <f t="shared" si="67"/>
        <v>0</v>
      </c>
      <c r="AN249" s="251">
        <f t="shared" si="68"/>
        <v>0</v>
      </c>
      <c r="AO249" s="154">
        <f t="shared" si="76"/>
        <v>0</v>
      </c>
      <c r="AP249" s="254">
        <f t="shared" si="77"/>
        <v>0</v>
      </c>
      <c r="AQ249" s="260">
        <f t="shared" si="78"/>
        <v>0</v>
      </c>
      <c r="AR249" s="257"/>
      <c r="AS249" s="80"/>
      <c r="AT249" s="27"/>
      <c r="AU249" s="267"/>
      <c r="AV249" s="484"/>
      <c r="AW249" s="484"/>
      <c r="AX249" s="484"/>
      <c r="AY249" s="484"/>
      <c r="AZ249" s="484"/>
    </row>
    <row r="250" spans="1:55" hidden="1">
      <c r="A250" s="159"/>
      <c r="B250" s="168"/>
      <c r="C250" s="22" t="str">
        <f>'1C TSpersonnel'!A248&amp;" "&amp;'1C TSpersonnel'!B248</f>
        <v xml:space="preserve"> </v>
      </c>
      <c r="D250" s="304" t="str">
        <f>IF(E250=0,"",DATEDIF('1C TSpersonnel'!D248,E250,"y"))</f>
        <v/>
      </c>
      <c r="E250" s="71">
        <f>IF(C250&lt;&gt;"",'1C TSpersonnel'!F248,"")</f>
        <v>0</v>
      </c>
      <c r="F250" s="161"/>
      <c r="G250" s="162"/>
      <c r="H250" s="867"/>
      <c r="I250" s="868"/>
      <c r="J250" s="869"/>
      <c r="K250" s="287" t="str">
        <f t="shared" si="69"/>
        <v/>
      </c>
      <c r="L250" s="643">
        <f>IF(AND($K$2="Pôle",C250=('1C TSpersonnel'!A240&amp;" "&amp;'1C TSpersonnel'!B240)),'1C TSpersonnel'!$G240+'1C TSpersonnel'!$H240+'1C TSpersonnel'!$I240+'1C TSpersonnel'!$J240+'1C TSpersonnel'!$N240,'1C TSpersonnel'!$G240+'1C TSpersonnel'!$H240+'1C TSpersonnel'!$I240+'1C TSpersonnel'!$J240+'1C TSpersonnel'!$K240+'1C TSpersonnel'!$L240+'1C TSpersonnel'!$M240+'1C TSpersonnel'!$N240+'1C TSpersonnel'!$O240+'1C TSpersonnel'!$P240+'1C TSpersonnel'!$Q240+'1C TSpersonnel'!$R240)</f>
        <v>0</v>
      </c>
      <c r="M250" s="643">
        <f>IF(AND($K$2="Pôle",C250=('1C TSpersonnel'!A240&amp;" "&amp;'1C TSpersonnel'!B240)),'1C TSpersonnel'!$K240+'1C TSpersonnel'!$L240+'1C TSpersonnel'!$M240,0)</f>
        <v>0</v>
      </c>
      <c r="N250" s="644">
        <f t="shared" si="79"/>
        <v>0</v>
      </c>
      <c r="O250" s="645">
        <f>IF($C250=('1C TSpersonnel'!$A240&amp;" "&amp;'1C TSpersonnel'!$B240),'1C TSpersonnel'!U240)</f>
        <v>0</v>
      </c>
      <c r="P250" s="646">
        <f>IF($C250=('1C TSpersonnel'!$A240&amp;" "&amp;'1C TSpersonnel'!$B240),'1C TSpersonnel'!V240)</f>
        <v>0</v>
      </c>
      <c r="Q250" s="646">
        <f>IF($C250=('1C TSpersonnel'!$A240&amp;" "&amp;'1C TSpersonnel'!$B240),'1C TSpersonnel'!W240)</f>
        <v>0</v>
      </c>
      <c r="R250" s="646">
        <f>IF($C250=('1C TSpersonnel'!$A240&amp;" "&amp;'1C TSpersonnel'!$B240),'1C TSpersonnel'!X240)</f>
        <v>0</v>
      </c>
      <c r="S250" s="646">
        <f>IF($C250=('1C TSpersonnel'!$A240&amp;" "&amp;'1C TSpersonnel'!$B240),'1C TSpersonnel'!Y240)</f>
        <v>0</v>
      </c>
      <c r="T250" s="646">
        <f>IF($C250=('1C TSpersonnel'!$A240&amp;" "&amp;'1C TSpersonnel'!$B240),'1C TSpersonnel'!Z240)</f>
        <v>0</v>
      </c>
      <c r="U250" s="646">
        <f>IF($C250=('1C TSpersonnel'!$A240&amp;" "&amp;'1C TSpersonnel'!$B240),'1C TSpersonnel'!AA240)</f>
        <v>0</v>
      </c>
      <c r="V250" s="646">
        <f>IF($C250=('1C TSpersonnel'!$A240&amp;" "&amp;'1C TSpersonnel'!$B240),'1C TSpersonnel'!AB240)</f>
        <v>0</v>
      </c>
      <c r="W250" s="646">
        <f>IF($C250=('1C TSpersonnel'!$A240&amp;" "&amp;'1C TSpersonnel'!$B240),'1C TSpersonnel'!AC240)</f>
        <v>0</v>
      </c>
      <c r="X250" s="646">
        <f>IF($C250=('1C TSpersonnel'!$A240&amp;" "&amp;'1C TSpersonnel'!$B240),'1C TSpersonnel'!AD240)</f>
        <v>0</v>
      </c>
      <c r="Y250" s="646">
        <f>IF($C250=('1C TSpersonnel'!$A240&amp;" "&amp;'1C TSpersonnel'!$B240),'1C TSpersonnel'!AE240)</f>
        <v>0</v>
      </c>
      <c r="Z250" s="646">
        <f>IF($C250=('1C TSpersonnel'!$A240&amp;" "&amp;'1C TSpersonnel'!$B240),'1C TSpersonnel'!AF240)</f>
        <v>0</v>
      </c>
      <c r="AA250" s="646">
        <f>IF($C250=('1C TSpersonnel'!$A240&amp;" "&amp;'1C TSpersonnel'!$B240),'1C TSpersonnel'!AG240)</f>
        <v>0</v>
      </c>
      <c r="AB250" s="646">
        <f>IF($C250=('1C TSpersonnel'!$A240&amp;" "&amp;'1C TSpersonnel'!$B240),'1C TSpersonnel'!AH240)</f>
        <v>0</v>
      </c>
      <c r="AC250" s="646">
        <f>IF($C250=('1C TSpersonnel'!$A240&amp;" "&amp;'1C TSpersonnel'!$B240),'1C TSpersonnel'!AI240)</f>
        <v>0</v>
      </c>
      <c r="AD250" s="646">
        <f>IF($C250=('1C TSpersonnel'!$A240&amp;" "&amp;'1C TSpersonnel'!$B240),'1C TSpersonnel'!AJ240)</f>
        <v>0</v>
      </c>
      <c r="AE250" s="646">
        <f>IF($C250=('1C TSpersonnel'!$A240&amp;" "&amp;'1C TSpersonnel'!$B240),'1C TSpersonnel'!AK240)</f>
        <v>0</v>
      </c>
      <c r="AF250" s="646">
        <f>IF($C250=('1C TSpersonnel'!$A240&amp;" "&amp;'1C TSpersonnel'!$B240),'1C TSpersonnel'!AL240)</f>
        <v>0</v>
      </c>
      <c r="AG250" s="646">
        <f>IF($C250=('1C TSpersonnel'!$A240&amp;" "&amp;'1C TSpersonnel'!$B240),'1C TSpersonnel'!AM240)</f>
        <v>0</v>
      </c>
      <c r="AH250" s="646">
        <f>IF($C250=('1C TSpersonnel'!$A240&amp;" "&amp;'1C TSpersonnel'!$B240),'1C TSpersonnel'!AN240)</f>
        <v>0</v>
      </c>
      <c r="AI250" s="646">
        <f>IF($C250=('1C TSpersonnel'!$A240&amp;" "&amp;'1C TSpersonnel'!$B240),'1C TSpersonnel'!AO240)</f>
        <v>0</v>
      </c>
      <c r="AJ250" s="646">
        <f>IF($C250=('1C TSpersonnel'!$A240&amp;" "&amp;'1C TSpersonnel'!$B240),'1C TSpersonnel'!AP240)</f>
        <v>0</v>
      </c>
      <c r="AK250" s="646">
        <f t="shared" si="70"/>
        <v>0</v>
      </c>
      <c r="AL250" s="646">
        <f t="shared" si="75"/>
        <v>0</v>
      </c>
      <c r="AM250" s="156">
        <f t="shared" si="67"/>
        <v>0</v>
      </c>
      <c r="AN250" s="251">
        <f t="shared" si="68"/>
        <v>0</v>
      </c>
      <c r="AO250" s="154">
        <f t="shared" si="76"/>
        <v>0</v>
      </c>
      <c r="AP250" s="254">
        <f t="shared" si="77"/>
        <v>0</v>
      </c>
      <c r="AQ250" s="260">
        <f t="shared" si="78"/>
        <v>0</v>
      </c>
      <c r="AR250" s="257"/>
      <c r="AS250" s="80"/>
      <c r="AT250" s="27"/>
      <c r="AU250" s="267"/>
      <c r="AV250" s="484"/>
      <c r="AW250" s="484"/>
      <c r="AX250" s="484"/>
      <c r="AY250" s="484"/>
      <c r="AZ250" s="484"/>
    </row>
    <row r="251" spans="1:55" hidden="1">
      <c r="A251" s="159"/>
      <c r="B251" s="168"/>
      <c r="C251" s="22" t="str">
        <f>'1C TSpersonnel'!A249&amp;" "&amp;'1C TSpersonnel'!B249</f>
        <v xml:space="preserve"> </v>
      </c>
      <c r="D251" s="304" t="str">
        <f>IF(E251=0,"",DATEDIF('1C TSpersonnel'!D249,E251,"y"))</f>
        <v/>
      </c>
      <c r="E251" s="71">
        <f>IF(C251&lt;&gt;"",'1C TSpersonnel'!F249,"")</f>
        <v>0</v>
      </c>
      <c r="F251" s="161"/>
      <c r="G251" s="162"/>
      <c r="H251" s="867"/>
      <c r="I251" s="868"/>
      <c r="J251" s="869"/>
      <c r="K251" s="287" t="str">
        <f t="shared" si="69"/>
        <v/>
      </c>
      <c r="L251" s="643">
        <f>IF(AND($K$2="Pôle",C251=('1C TSpersonnel'!A241&amp;" "&amp;'1C TSpersonnel'!B241)),'1C TSpersonnel'!$G241+'1C TSpersonnel'!$H241+'1C TSpersonnel'!$I241+'1C TSpersonnel'!$J241+'1C TSpersonnel'!$N241,'1C TSpersonnel'!$G241+'1C TSpersonnel'!$H241+'1C TSpersonnel'!$I241+'1C TSpersonnel'!$J241+'1C TSpersonnel'!$K241+'1C TSpersonnel'!$L241+'1C TSpersonnel'!$M241+'1C TSpersonnel'!$N241+'1C TSpersonnel'!$O241+'1C TSpersonnel'!$P241+'1C TSpersonnel'!$Q241+'1C TSpersonnel'!$R241)</f>
        <v>0</v>
      </c>
      <c r="M251" s="643">
        <f>IF(AND($K$2="Pôle",C251=('1C TSpersonnel'!A241&amp;" "&amp;'1C TSpersonnel'!B241)),'1C TSpersonnel'!$K241+'1C TSpersonnel'!$L241+'1C TSpersonnel'!$M241,0)</f>
        <v>0</v>
      </c>
      <c r="N251" s="644">
        <f t="shared" si="79"/>
        <v>0</v>
      </c>
      <c r="O251" s="645">
        <f>IF($C251=('1C TSpersonnel'!$A241&amp;" "&amp;'1C TSpersonnel'!$B241),'1C TSpersonnel'!U241)</f>
        <v>0</v>
      </c>
      <c r="P251" s="646">
        <f>IF($C251=('1C TSpersonnel'!$A241&amp;" "&amp;'1C TSpersonnel'!$B241),'1C TSpersonnel'!V241)</f>
        <v>0</v>
      </c>
      <c r="Q251" s="646">
        <f>IF($C251=('1C TSpersonnel'!$A241&amp;" "&amp;'1C TSpersonnel'!$B241),'1C TSpersonnel'!W241)</f>
        <v>0</v>
      </c>
      <c r="R251" s="646">
        <f>IF($C251=('1C TSpersonnel'!$A241&amp;" "&amp;'1C TSpersonnel'!$B241),'1C TSpersonnel'!X241)</f>
        <v>0</v>
      </c>
      <c r="S251" s="646">
        <f>IF($C251=('1C TSpersonnel'!$A241&amp;" "&amp;'1C TSpersonnel'!$B241),'1C TSpersonnel'!Y241)</f>
        <v>0</v>
      </c>
      <c r="T251" s="646">
        <f>IF($C251=('1C TSpersonnel'!$A241&amp;" "&amp;'1C TSpersonnel'!$B241),'1C TSpersonnel'!Z241)</f>
        <v>0</v>
      </c>
      <c r="U251" s="646">
        <f>IF($C251=('1C TSpersonnel'!$A241&amp;" "&amp;'1C TSpersonnel'!$B241),'1C TSpersonnel'!AA241)</f>
        <v>0</v>
      </c>
      <c r="V251" s="646">
        <f>IF($C251=('1C TSpersonnel'!$A241&amp;" "&amp;'1C TSpersonnel'!$B241),'1C TSpersonnel'!AB241)</f>
        <v>0</v>
      </c>
      <c r="W251" s="646">
        <f>IF($C251=('1C TSpersonnel'!$A241&amp;" "&amp;'1C TSpersonnel'!$B241),'1C TSpersonnel'!AC241)</f>
        <v>0</v>
      </c>
      <c r="X251" s="646">
        <f>IF($C251=('1C TSpersonnel'!$A241&amp;" "&amp;'1C TSpersonnel'!$B241),'1C TSpersonnel'!AD241)</f>
        <v>0</v>
      </c>
      <c r="Y251" s="646">
        <f>IF($C251=('1C TSpersonnel'!$A241&amp;" "&amp;'1C TSpersonnel'!$B241),'1C TSpersonnel'!AE241)</f>
        <v>0</v>
      </c>
      <c r="Z251" s="646">
        <f>IF($C251=('1C TSpersonnel'!$A241&amp;" "&amp;'1C TSpersonnel'!$B241),'1C TSpersonnel'!AF241)</f>
        <v>0</v>
      </c>
      <c r="AA251" s="646">
        <f>IF($C251=('1C TSpersonnel'!$A241&amp;" "&amp;'1C TSpersonnel'!$B241),'1C TSpersonnel'!AG241)</f>
        <v>0</v>
      </c>
      <c r="AB251" s="646">
        <f>IF($C251=('1C TSpersonnel'!$A241&amp;" "&amp;'1C TSpersonnel'!$B241),'1C TSpersonnel'!AH241)</f>
        <v>0</v>
      </c>
      <c r="AC251" s="646">
        <f>IF($C251=('1C TSpersonnel'!$A241&amp;" "&amp;'1C TSpersonnel'!$B241),'1C TSpersonnel'!AI241)</f>
        <v>0</v>
      </c>
      <c r="AD251" s="646">
        <f>IF($C251=('1C TSpersonnel'!$A241&amp;" "&amp;'1C TSpersonnel'!$B241),'1C TSpersonnel'!AJ241)</f>
        <v>0</v>
      </c>
      <c r="AE251" s="646">
        <f>IF($C251=('1C TSpersonnel'!$A241&amp;" "&amp;'1C TSpersonnel'!$B241),'1C TSpersonnel'!AK241)</f>
        <v>0</v>
      </c>
      <c r="AF251" s="646">
        <f>IF($C251=('1C TSpersonnel'!$A241&amp;" "&amp;'1C TSpersonnel'!$B241),'1C TSpersonnel'!AL241)</f>
        <v>0</v>
      </c>
      <c r="AG251" s="646">
        <f>IF($C251=('1C TSpersonnel'!$A241&amp;" "&amp;'1C TSpersonnel'!$B241),'1C TSpersonnel'!AM241)</f>
        <v>0</v>
      </c>
      <c r="AH251" s="646">
        <f>IF($C251=('1C TSpersonnel'!$A241&amp;" "&amp;'1C TSpersonnel'!$B241),'1C TSpersonnel'!AN241)</f>
        <v>0</v>
      </c>
      <c r="AI251" s="646">
        <f>IF($C251=('1C TSpersonnel'!$A241&amp;" "&amp;'1C TSpersonnel'!$B241),'1C TSpersonnel'!AO241)</f>
        <v>0</v>
      </c>
      <c r="AJ251" s="646">
        <f>IF($C251=('1C TSpersonnel'!$A241&amp;" "&amp;'1C TSpersonnel'!$B241),'1C TSpersonnel'!AP241)</f>
        <v>0</v>
      </c>
      <c r="AK251" s="646">
        <f t="shared" si="70"/>
        <v>0</v>
      </c>
      <c r="AL251" s="646">
        <f t="shared" si="75"/>
        <v>0</v>
      </c>
      <c r="AM251" s="156">
        <f t="shared" si="67"/>
        <v>0</v>
      </c>
      <c r="AN251" s="251">
        <f t="shared" si="68"/>
        <v>0</v>
      </c>
      <c r="AO251" s="154">
        <f t="shared" si="76"/>
        <v>0</v>
      </c>
      <c r="AP251" s="254">
        <f t="shared" si="77"/>
        <v>0</v>
      </c>
      <c r="AQ251" s="260">
        <f t="shared" si="78"/>
        <v>0</v>
      </c>
      <c r="AR251" s="257"/>
      <c r="AS251" s="80"/>
      <c r="AT251" s="27"/>
      <c r="AU251" s="267"/>
      <c r="AV251" s="484"/>
      <c r="AW251" s="484"/>
      <c r="AX251" s="484"/>
      <c r="AY251" s="484"/>
      <c r="AZ251" s="484"/>
    </row>
    <row r="252" spans="1:55" hidden="1">
      <c r="A252" s="159"/>
      <c r="B252" s="168"/>
      <c r="C252" s="22" t="str">
        <f>'1C TSpersonnel'!A250&amp;" "&amp;'1C TSpersonnel'!B250</f>
        <v xml:space="preserve"> </v>
      </c>
      <c r="D252" s="304" t="str">
        <f>IF(E252=0,"",DATEDIF('1C TSpersonnel'!D250,E252,"y"))</f>
        <v/>
      </c>
      <c r="E252" s="71">
        <f>IF(C252&lt;&gt;"",'1C TSpersonnel'!F250,"")</f>
        <v>0</v>
      </c>
      <c r="F252" s="161"/>
      <c r="G252" s="162"/>
      <c r="H252" s="867"/>
      <c r="I252" s="868"/>
      <c r="J252" s="869"/>
      <c r="K252" s="287" t="str">
        <f t="shared" si="69"/>
        <v/>
      </c>
      <c r="L252" s="643">
        <f>IF(AND($K$2="Pôle",C252=('1C TSpersonnel'!A242&amp;" "&amp;'1C TSpersonnel'!B242)),'1C TSpersonnel'!$G242+'1C TSpersonnel'!$H242+'1C TSpersonnel'!$I242+'1C TSpersonnel'!$J242+'1C TSpersonnel'!$N242,'1C TSpersonnel'!$G242+'1C TSpersonnel'!$H242+'1C TSpersonnel'!$I242+'1C TSpersonnel'!$J242+'1C TSpersonnel'!$K242+'1C TSpersonnel'!$L242+'1C TSpersonnel'!$M242+'1C TSpersonnel'!$N242+'1C TSpersonnel'!$O242+'1C TSpersonnel'!$P242+'1C TSpersonnel'!$Q242+'1C TSpersonnel'!$R242)</f>
        <v>0</v>
      </c>
      <c r="M252" s="643">
        <f>IF(AND($K$2="Pôle",C252=('1C TSpersonnel'!A242&amp;" "&amp;'1C TSpersonnel'!B242)),'1C TSpersonnel'!$K242+'1C TSpersonnel'!$L242+'1C TSpersonnel'!$M242,0)</f>
        <v>0</v>
      </c>
      <c r="N252" s="644">
        <f t="shared" si="79"/>
        <v>0</v>
      </c>
      <c r="O252" s="645">
        <f>IF($C252=('1C TSpersonnel'!$A242&amp;" "&amp;'1C TSpersonnel'!$B242),'1C TSpersonnel'!U242)</f>
        <v>0</v>
      </c>
      <c r="P252" s="646">
        <f>IF($C252=('1C TSpersonnel'!$A242&amp;" "&amp;'1C TSpersonnel'!$B242),'1C TSpersonnel'!V242)</f>
        <v>0</v>
      </c>
      <c r="Q252" s="646">
        <f>IF($C252=('1C TSpersonnel'!$A242&amp;" "&amp;'1C TSpersonnel'!$B242),'1C TSpersonnel'!W242)</f>
        <v>0</v>
      </c>
      <c r="R252" s="646">
        <f>IF($C252=('1C TSpersonnel'!$A242&amp;" "&amp;'1C TSpersonnel'!$B242),'1C TSpersonnel'!X242)</f>
        <v>0</v>
      </c>
      <c r="S252" s="646">
        <f>IF($C252=('1C TSpersonnel'!$A242&amp;" "&amp;'1C TSpersonnel'!$B242),'1C TSpersonnel'!Y242)</f>
        <v>0</v>
      </c>
      <c r="T252" s="646">
        <f>IF($C252=('1C TSpersonnel'!$A242&amp;" "&amp;'1C TSpersonnel'!$B242),'1C TSpersonnel'!Z242)</f>
        <v>0</v>
      </c>
      <c r="U252" s="646">
        <f>IF($C252=('1C TSpersonnel'!$A242&amp;" "&amp;'1C TSpersonnel'!$B242),'1C TSpersonnel'!AA242)</f>
        <v>0</v>
      </c>
      <c r="V252" s="646">
        <f>IF($C252=('1C TSpersonnel'!$A242&amp;" "&amp;'1C TSpersonnel'!$B242),'1C TSpersonnel'!AB242)</f>
        <v>0</v>
      </c>
      <c r="W252" s="646">
        <f>IF($C252=('1C TSpersonnel'!$A242&amp;" "&amp;'1C TSpersonnel'!$B242),'1C TSpersonnel'!AC242)</f>
        <v>0</v>
      </c>
      <c r="X252" s="646">
        <f>IF($C252=('1C TSpersonnel'!$A242&amp;" "&amp;'1C TSpersonnel'!$B242),'1C TSpersonnel'!AD242)</f>
        <v>0</v>
      </c>
      <c r="Y252" s="646">
        <f>IF($C252=('1C TSpersonnel'!$A242&amp;" "&amp;'1C TSpersonnel'!$B242),'1C TSpersonnel'!AE242)</f>
        <v>0</v>
      </c>
      <c r="Z252" s="646">
        <f>IF($C252=('1C TSpersonnel'!$A242&amp;" "&amp;'1C TSpersonnel'!$B242),'1C TSpersonnel'!AF242)</f>
        <v>0</v>
      </c>
      <c r="AA252" s="646">
        <f>IF($C252=('1C TSpersonnel'!$A242&amp;" "&amp;'1C TSpersonnel'!$B242),'1C TSpersonnel'!AG242)</f>
        <v>0</v>
      </c>
      <c r="AB252" s="646">
        <f>IF($C252=('1C TSpersonnel'!$A242&amp;" "&amp;'1C TSpersonnel'!$B242),'1C TSpersonnel'!AH242)</f>
        <v>0</v>
      </c>
      <c r="AC252" s="646">
        <f>IF($C252=('1C TSpersonnel'!$A242&amp;" "&amp;'1C TSpersonnel'!$B242),'1C TSpersonnel'!AI242)</f>
        <v>0</v>
      </c>
      <c r="AD252" s="646">
        <f>IF($C252=('1C TSpersonnel'!$A242&amp;" "&amp;'1C TSpersonnel'!$B242),'1C TSpersonnel'!AJ242)</f>
        <v>0</v>
      </c>
      <c r="AE252" s="646">
        <f>IF($C252=('1C TSpersonnel'!$A242&amp;" "&amp;'1C TSpersonnel'!$B242),'1C TSpersonnel'!AK242)</f>
        <v>0</v>
      </c>
      <c r="AF252" s="646">
        <f>IF($C252=('1C TSpersonnel'!$A242&amp;" "&amp;'1C TSpersonnel'!$B242),'1C TSpersonnel'!AL242)</f>
        <v>0</v>
      </c>
      <c r="AG252" s="646">
        <f>IF($C252=('1C TSpersonnel'!$A242&amp;" "&amp;'1C TSpersonnel'!$B242),'1C TSpersonnel'!AM242)</f>
        <v>0</v>
      </c>
      <c r="AH252" s="646">
        <f>IF($C252=('1C TSpersonnel'!$A242&amp;" "&amp;'1C TSpersonnel'!$B242),'1C TSpersonnel'!AN242)</f>
        <v>0</v>
      </c>
      <c r="AI252" s="646">
        <f>IF($C252=('1C TSpersonnel'!$A242&amp;" "&amp;'1C TSpersonnel'!$B242),'1C TSpersonnel'!AO242)</f>
        <v>0</v>
      </c>
      <c r="AJ252" s="646">
        <f>IF($C252=('1C TSpersonnel'!$A242&amp;" "&amp;'1C TSpersonnel'!$B242),'1C TSpersonnel'!AP242)</f>
        <v>0</v>
      </c>
      <c r="AK252" s="646">
        <f t="shared" si="70"/>
        <v>0</v>
      </c>
      <c r="AL252" s="646">
        <f t="shared" si="75"/>
        <v>0</v>
      </c>
      <c r="AM252" s="156">
        <f t="shared" si="67"/>
        <v>0</v>
      </c>
      <c r="AN252" s="251">
        <f t="shared" si="68"/>
        <v>0</v>
      </c>
      <c r="AO252" s="154">
        <f t="shared" si="76"/>
        <v>0</v>
      </c>
      <c r="AP252" s="254">
        <f t="shared" si="77"/>
        <v>0</v>
      </c>
      <c r="AQ252" s="260">
        <f t="shared" si="78"/>
        <v>0</v>
      </c>
      <c r="AR252" s="257"/>
      <c r="AS252" s="80"/>
      <c r="AT252" s="27"/>
      <c r="AU252" s="267"/>
      <c r="AV252" s="484"/>
      <c r="AW252" s="484"/>
      <c r="AX252" s="484"/>
      <c r="AY252" s="484"/>
      <c r="AZ252" s="484"/>
    </row>
    <row r="253" spans="1:55" hidden="1">
      <c r="A253" s="159"/>
      <c r="B253" s="168"/>
      <c r="C253" s="22" t="str">
        <f>'1C TSpersonnel'!A251&amp;" "&amp;'1C TSpersonnel'!B251</f>
        <v xml:space="preserve"> </v>
      </c>
      <c r="D253" s="304" t="str">
        <f>IF(E253=0,"",DATEDIF('1C TSpersonnel'!D251,E253,"y"))</f>
        <v/>
      </c>
      <c r="E253" s="71">
        <f>IF(C253&lt;&gt;"",'1C TSpersonnel'!F251,"")</f>
        <v>0</v>
      </c>
      <c r="F253" s="161"/>
      <c r="G253" s="162"/>
      <c r="H253" s="867"/>
      <c r="I253" s="868"/>
      <c r="J253" s="869"/>
      <c r="K253" s="287" t="str">
        <f t="shared" si="69"/>
        <v/>
      </c>
      <c r="L253" s="643">
        <f>IF(AND($K$2="Pôle",C253=('1C TSpersonnel'!A243&amp;" "&amp;'1C TSpersonnel'!B243)),'1C TSpersonnel'!$G243+'1C TSpersonnel'!$H243+'1C TSpersonnel'!$I243+'1C TSpersonnel'!$J243+'1C TSpersonnel'!$N243,'1C TSpersonnel'!$G243+'1C TSpersonnel'!$H243+'1C TSpersonnel'!$I243+'1C TSpersonnel'!$J243+'1C TSpersonnel'!$K243+'1C TSpersonnel'!$L243+'1C TSpersonnel'!$M243+'1C TSpersonnel'!$N243+'1C TSpersonnel'!$O243+'1C TSpersonnel'!$P243+'1C TSpersonnel'!$Q243+'1C TSpersonnel'!$R243)</f>
        <v>0</v>
      </c>
      <c r="M253" s="643">
        <f>IF(AND($K$2="Pôle",C253=('1C TSpersonnel'!A243&amp;" "&amp;'1C TSpersonnel'!B243)),'1C TSpersonnel'!$K243+'1C TSpersonnel'!$L243+'1C TSpersonnel'!$M243,0)</f>
        <v>0</v>
      </c>
      <c r="N253" s="644">
        <f t="shared" si="79"/>
        <v>0</v>
      </c>
      <c r="O253" s="645">
        <f>IF($C253=('1C TSpersonnel'!$A243&amp;" "&amp;'1C TSpersonnel'!$B243),'1C TSpersonnel'!U243)</f>
        <v>0</v>
      </c>
      <c r="P253" s="646">
        <f>IF($C253=('1C TSpersonnel'!$A243&amp;" "&amp;'1C TSpersonnel'!$B243),'1C TSpersonnel'!V243)</f>
        <v>0</v>
      </c>
      <c r="Q253" s="646">
        <f>IF($C253=('1C TSpersonnel'!$A243&amp;" "&amp;'1C TSpersonnel'!$B243),'1C TSpersonnel'!W243)</f>
        <v>0</v>
      </c>
      <c r="R253" s="646">
        <f>IF($C253=('1C TSpersonnel'!$A243&amp;" "&amp;'1C TSpersonnel'!$B243),'1C TSpersonnel'!X243)</f>
        <v>0</v>
      </c>
      <c r="S253" s="646">
        <f>IF($C253=('1C TSpersonnel'!$A243&amp;" "&amp;'1C TSpersonnel'!$B243),'1C TSpersonnel'!Y243)</f>
        <v>0</v>
      </c>
      <c r="T253" s="646">
        <f>IF($C253=('1C TSpersonnel'!$A243&amp;" "&amp;'1C TSpersonnel'!$B243),'1C TSpersonnel'!Z243)</f>
        <v>0</v>
      </c>
      <c r="U253" s="646">
        <f>IF($C253=('1C TSpersonnel'!$A243&amp;" "&amp;'1C TSpersonnel'!$B243),'1C TSpersonnel'!AA243)</f>
        <v>0</v>
      </c>
      <c r="V253" s="646">
        <f>IF($C253=('1C TSpersonnel'!$A243&amp;" "&amp;'1C TSpersonnel'!$B243),'1C TSpersonnel'!AB243)</f>
        <v>0</v>
      </c>
      <c r="W253" s="646">
        <f>IF($C253=('1C TSpersonnel'!$A243&amp;" "&amp;'1C TSpersonnel'!$B243),'1C TSpersonnel'!AC243)</f>
        <v>0</v>
      </c>
      <c r="X253" s="646">
        <f>IF($C253=('1C TSpersonnel'!$A243&amp;" "&amp;'1C TSpersonnel'!$B243),'1C TSpersonnel'!AD243)</f>
        <v>0</v>
      </c>
      <c r="Y253" s="646">
        <f>IF($C253=('1C TSpersonnel'!$A243&amp;" "&amp;'1C TSpersonnel'!$B243),'1C TSpersonnel'!AE243)</f>
        <v>0</v>
      </c>
      <c r="Z253" s="646">
        <f>IF($C253=('1C TSpersonnel'!$A243&amp;" "&amp;'1C TSpersonnel'!$B243),'1C TSpersonnel'!AF243)</f>
        <v>0</v>
      </c>
      <c r="AA253" s="646">
        <f>IF($C253=('1C TSpersonnel'!$A243&amp;" "&amp;'1C TSpersonnel'!$B243),'1C TSpersonnel'!AG243)</f>
        <v>0</v>
      </c>
      <c r="AB253" s="646">
        <f>IF($C253=('1C TSpersonnel'!$A243&amp;" "&amp;'1C TSpersonnel'!$B243),'1C TSpersonnel'!AH243)</f>
        <v>0</v>
      </c>
      <c r="AC253" s="646">
        <f>IF($C253=('1C TSpersonnel'!$A243&amp;" "&amp;'1C TSpersonnel'!$B243),'1C TSpersonnel'!AI243)</f>
        <v>0</v>
      </c>
      <c r="AD253" s="646">
        <f>IF($C253=('1C TSpersonnel'!$A243&amp;" "&amp;'1C TSpersonnel'!$B243),'1C TSpersonnel'!AJ243)</f>
        <v>0</v>
      </c>
      <c r="AE253" s="646">
        <f>IF($C253=('1C TSpersonnel'!$A243&amp;" "&amp;'1C TSpersonnel'!$B243),'1C TSpersonnel'!AK243)</f>
        <v>0</v>
      </c>
      <c r="AF253" s="646">
        <f>IF($C253=('1C TSpersonnel'!$A243&amp;" "&amp;'1C TSpersonnel'!$B243),'1C TSpersonnel'!AL243)</f>
        <v>0</v>
      </c>
      <c r="AG253" s="646">
        <f>IF($C253=('1C TSpersonnel'!$A243&amp;" "&amp;'1C TSpersonnel'!$B243),'1C TSpersonnel'!AM243)</f>
        <v>0</v>
      </c>
      <c r="AH253" s="646">
        <f>IF($C253=('1C TSpersonnel'!$A243&amp;" "&amp;'1C TSpersonnel'!$B243),'1C TSpersonnel'!AN243)</f>
        <v>0</v>
      </c>
      <c r="AI253" s="646">
        <f>IF($C253=('1C TSpersonnel'!$A243&amp;" "&amp;'1C TSpersonnel'!$B243),'1C TSpersonnel'!AO243)</f>
        <v>0</v>
      </c>
      <c r="AJ253" s="646">
        <f>IF($C253=('1C TSpersonnel'!$A243&amp;" "&amp;'1C TSpersonnel'!$B243),'1C TSpersonnel'!AP243)</f>
        <v>0</v>
      </c>
      <c r="AK253" s="646">
        <f t="shared" si="70"/>
        <v>0</v>
      </c>
      <c r="AL253" s="646">
        <f t="shared" si="75"/>
        <v>0</v>
      </c>
      <c r="AM253" s="156">
        <f t="shared" si="67"/>
        <v>0</v>
      </c>
      <c r="AN253" s="251">
        <f t="shared" si="68"/>
        <v>0</v>
      </c>
      <c r="AO253" s="154">
        <f t="shared" si="76"/>
        <v>0</v>
      </c>
      <c r="AP253" s="254">
        <f t="shared" si="77"/>
        <v>0</v>
      </c>
      <c r="AQ253" s="260">
        <f t="shared" si="78"/>
        <v>0</v>
      </c>
      <c r="AR253" s="257"/>
      <c r="AS253" s="80"/>
      <c r="AT253" s="27"/>
      <c r="AU253" s="267"/>
      <c r="AV253" s="484"/>
      <c r="AW253" s="484"/>
      <c r="AX253" s="484"/>
      <c r="AY253" s="484"/>
      <c r="AZ253" s="484"/>
    </row>
    <row r="254" spans="1:55" hidden="1">
      <c r="A254" s="157"/>
      <c r="B254" s="171"/>
      <c r="C254" s="22" t="str">
        <f>'1C TSpersonnel'!A252&amp;" "&amp;'1C TSpersonnel'!B252</f>
        <v xml:space="preserve"> </v>
      </c>
      <c r="D254" s="304" t="str">
        <f>IF(E254=0,"",DATEDIF('1C TSpersonnel'!D252,E254,"y"))</f>
        <v/>
      </c>
      <c r="E254" s="71">
        <f>IF(C254&lt;&gt;"",'1C TSpersonnel'!F252,"")</f>
        <v>0</v>
      </c>
      <c r="F254" s="161"/>
      <c r="G254" s="162"/>
      <c r="H254" s="867"/>
      <c r="I254" s="868"/>
      <c r="J254" s="869"/>
      <c r="K254" s="287" t="str">
        <f t="shared" si="69"/>
        <v/>
      </c>
      <c r="L254" s="643">
        <f>IF(AND($K$2="Pôle",C254=('1C TSpersonnel'!A244&amp;" "&amp;'1C TSpersonnel'!B244)),'1C TSpersonnel'!$G244+'1C TSpersonnel'!$H244+'1C TSpersonnel'!$I244+'1C TSpersonnel'!$J244+'1C TSpersonnel'!$N244,'1C TSpersonnel'!$G244+'1C TSpersonnel'!$H244+'1C TSpersonnel'!$I244+'1C TSpersonnel'!$J244+'1C TSpersonnel'!$K244+'1C TSpersonnel'!$L244+'1C TSpersonnel'!$M244+'1C TSpersonnel'!$N244+'1C TSpersonnel'!$O244+'1C TSpersonnel'!$P244+'1C TSpersonnel'!$Q244+'1C TSpersonnel'!$R244)</f>
        <v>0</v>
      </c>
      <c r="M254" s="643">
        <f>IF(AND($K$2="Pôle",C254=('1C TSpersonnel'!A244&amp;" "&amp;'1C TSpersonnel'!B244)),'1C TSpersonnel'!$K244+'1C TSpersonnel'!$L244+'1C TSpersonnel'!$M244,0)</f>
        <v>0</v>
      </c>
      <c r="N254" s="644">
        <f t="shared" si="79"/>
        <v>0</v>
      </c>
      <c r="O254" s="645">
        <f>IF($C254=('1C TSpersonnel'!$A244&amp;" "&amp;'1C TSpersonnel'!$B244),'1C TSpersonnel'!U244)</f>
        <v>0</v>
      </c>
      <c r="P254" s="646">
        <f>IF($C254=('1C TSpersonnel'!$A244&amp;" "&amp;'1C TSpersonnel'!$B244),'1C TSpersonnel'!V244)</f>
        <v>0</v>
      </c>
      <c r="Q254" s="646">
        <f>IF($C254=('1C TSpersonnel'!$A244&amp;" "&amp;'1C TSpersonnel'!$B244),'1C TSpersonnel'!W244)</f>
        <v>0</v>
      </c>
      <c r="R254" s="646">
        <f>IF($C254=('1C TSpersonnel'!$A244&amp;" "&amp;'1C TSpersonnel'!$B244),'1C TSpersonnel'!X244)</f>
        <v>0</v>
      </c>
      <c r="S254" s="646">
        <f>IF($C254=('1C TSpersonnel'!$A244&amp;" "&amp;'1C TSpersonnel'!$B244),'1C TSpersonnel'!Y244)</f>
        <v>0</v>
      </c>
      <c r="T254" s="646">
        <f>IF($C254=('1C TSpersonnel'!$A244&amp;" "&amp;'1C TSpersonnel'!$B244),'1C TSpersonnel'!Z244)</f>
        <v>0</v>
      </c>
      <c r="U254" s="646">
        <f>IF($C254=('1C TSpersonnel'!$A244&amp;" "&amp;'1C TSpersonnel'!$B244),'1C TSpersonnel'!AA244)</f>
        <v>0</v>
      </c>
      <c r="V254" s="646">
        <f>IF($C254=('1C TSpersonnel'!$A244&amp;" "&amp;'1C TSpersonnel'!$B244),'1C TSpersonnel'!AB244)</f>
        <v>0</v>
      </c>
      <c r="W254" s="646">
        <f>IF($C254=('1C TSpersonnel'!$A244&amp;" "&amp;'1C TSpersonnel'!$B244),'1C TSpersonnel'!AC244)</f>
        <v>0</v>
      </c>
      <c r="X254" s="646">
        <f>IF($C254=('1C TSpersonnel'!$A244&amp;" "&amp;'1C TSpersonnel'!$B244),'1C TSpersonnel'!AD244)</f>
        <v>0</v>
      </c>
      <c r="Y254" s="646">
        <f>IF($C254=('1C TSpersonnel'!$A244&amp;" "&amp;'1C TSpersonnel'!$B244),'1C TSpersonnel'!AE244)</f>
        <v>0</v>
      </c>
      <c r="Z254" s="646">
        <f>IF($C254=('1C TSpersonnel'!$A244&amp;" "&amp;'1C TSpersonnel'!$B244),'1C TSpersonnel'!AF244)</f>
        <v>0</v>
      </c>
      <c r="AA254" s="646">
        <f>IF($C254=('1C TSpersonnel'!$A244&amp;" "&amp;'1C TSpersonnel'!$B244),'1C TSpersonnel'!AG244)</f>
        <v>0</v>
      </c>
      <c r="AB254" s="646">
        <f>IF($C254=('1C TSpersonnel'!$A244&amp;" "&amp;'1C TSpersonnel'!$B244),'1C TSpersonnel'!AH244)</f>
        <v>0</v>
      </c>
      <c r="AC254" s="646">
        <f>IF($C254=('1C TSpersonnel'!$A244&amp;" "&amp;'1C TSpersonnel'!$B244),'1C TSpersonnel'!AI244)</f>
        <v>0</v>
      </c>
      <c r="AD254" s="646">
        <f>IF($C254=('1C TSpersonnel'!$A244&amp;" "&amp;'1C TSpersonnel'!$B244),'1C TSpersonnel'!AJ244)</f>
        <v>0</v>
      </c>
      <c r="AE254" s="646">
        <f>IF($C254=('1C TSpersonnel'!$A244&amp;" "&amp;'1C TSpersonnel'!$B244),'1C TSpersonnel'!AK244)</f>
        <v>0</v>
      </c>
      <c r="AF254" s="646">
        <f>IF($C254=('1C TSpersonnel'!$A244&amp;" "&amp;'1C TSpersonnel'!$B244),'1C TSpersonnel'!AL244)</f>
        <v>0</v>
      </c>
      <c r="AG254" s="646">
        <f>IF($C254=('1C TSpersonnel'!$A244&amp;" "&amp;'1C TSpersonnel'!$B244),'1C TSpersonnel'!AM244)</f>
        <v>0</v>
      </c>
      <c r="AH254" s="646">
        <f>IF($C254=('1C TSpersonnel'!$A244&amp;" "&amp;'1C TSpersonnel'!$B244),'1C TSpersonnel'!AN244)</f>
        <v>0</v>
      </c>
      <c r="AI254" s="646">
        <f>IF($C254=('1C TSpersonnel'!$A244&amp;" "&amp;'1C TSpersonnel'!$B244),'1C TSpersonnel'!AO244)</f>
        <v>0</v>
      </c>
      <c r="AJ254" s="646">
        <f>IF($C254=('1C TSpersonnel'!$A244&amp;" "&amp;'1C TSpersonnel'!$B244),'1C TSpersonnel'!AP244)</f>
        <v>0</v>
      </c>
      <c r="AK254" s="646">
        <f t="shared" si="70"/>
        <v>0</v>
      </c>
      <c r="AL254" s="646">
        <f t="shared" si="75"/>
        <v>0</v>
      </c>
      <c r="AM254" s="156">
        <f t="shared" si="67"/>
        <v>0</v>
      </c>
      <c r="AN254" s="251">
        <f t="shared" si="68"/>
        <v>0</v>
      </c>
      <c r="AO254" s="154">
        <f t="shared" si="76"/>
        <v>0</v>
      </c>
      <c r="AP254" s="52">
        <f t="shared" si="77"/>
        <v>0</v>
      </c>
      <c r="AQ254" s="260">
        <f t="shared" si="78"/>
        <v>0</v>
      </c>
      <c r="AR254" s="257"/>
      <c r="AS254" s="80"/>
      <c r="AT254" s="27"/>
      <c r="AU254" s="267"/>
      <c r="AV254" s="484"/>
      <c r="AW254" s="484"/>
      <c r="AX254" s="484"/>
      <c r="AY254" s="484"/>
      <c r="AZ254" s="484"/>
    </row>
    <row r="255" spans="1:55" ht="12.75" hidden="1" customHeight="1">
      <c r="A255" s="159"/>
      <c r="B255" s="168"/>
      <c r="C255" s="22" t="str">
        <f>'1C TSpersonnel'!A253&amp;" "&amp;'1C TSpersonnel'!B253</f>
        <v xml:space="preserve"> </v>
      </c>
      <c r="D255" s="304" t="str">
        <f>IF(E255=0,"",DATEDIF('1C TSpersonnel'!D253,E255,"y"))</f>
        <v/>
      </c>
      <c r="E255" s="71">
        <f>IF(C255&lt;&gt;"",'1C TSpersonnel'!F253,"")</f>
        <v>0</v>
      </c>
      <c r="F255" s="165"/>
      <c r="G255" s="166"/>
      <c r="H255" s="870"/>
      <c r="I255" s="871"/>
      <c r="J255" s="872"/>
      <c r="K255" s="287" t="str">
        <f t="shared" si="69"/>
        <v/>
      </c>
      <c r="L255" s="643">
        <f>IF(AND($K$2="Pôle",C255=('1C TSpersonnel'!A245&amp;" "&amp;'1C TSpersonnel'!B245)),'1C TSpersonnel'!$G245+'1C TSpersonnel'!$H245+'1C TSpersonnel'!$I245+'1C TSpersonnel'!$J245+'1C TSpersonnel'!$N245,'1C TSpersonnel'!$G245+'1C TSpersonnel'!$H245+'1C TSpersonnel'!$I245+'1C TSpersonnel'!$J245+'1C TSpersonnel'!$K245+'1C TSpersonnel'!$L245+'1C TSpersonnel'!$M245+'1C TSpersonnel'!$N245+'1C TSpersonnel'!$O245+'1C TSpersonnel'!$P245+'1C TSpersonnel'!$Q245+'1C TSpersonnel'!$R245)</f>
        <v>0</v>
      </c>
      <c r="M255" s="643">
        <f>IF(AND($K$2="Pôle",C255=('1C TSpersonnel'!A245&amp;" "&amp;'1C TSpersonnel'!B245)),'1C TSpersonnel'!$K245+'1C TSpersonnel'!$L245+'1C TSpersonnel'!$M245,0)</f>
        <v>0</v>
      </c>
      <c r="N255" s="644">
        <f t="shared" si="79"/>
        <v>0</v>
      </c>
      <c r="O255" s="645">
        <f>IF($C255=('1C TSpersonnel'!$A245&amp;" "&amp;'1C TSpersonnel'!$B245),'1C TSpersonnel'!U245)</f>
        <v>0</v>
      </c>
      <c r="P255" s="646">
        <f>IF($C255=('1C TSpersonnel'!$A245&amp;" "&amp;'1C TSpersonnel'!$B245),'1C TSpersonnel'!V245)</f>
        <v>0</v>
      </c>
      <c r="Q255" s="646">
        <f>IF($C255=('1C TSpersonnel'!$A245&amp;" "&amp;'1C TSpersonnel'!$B245),'1C TSpersonnel'!W245)</f>
        <v>0</v>
      </c>
      <c r="R255" s="646">
        <f>IF($C255=('1C TSpersonnel'!$A245&amp;" "&amp;'1C TSpersonnel'!$B245),'1C TSpersonnel'!X245)</f>
        <v>0</v>
      </c>
      <c r="S255" s="646">
        <f>IF($C255=('1C TSpersonnel'!$A245&amp;" "&amp;'1C TSpersonnel'!$B245),'1C TSpersonnel'!Y245)</f>
        <v>0</v>
      </c>
      <c r="T255" s="646">
        <f>IF($C255=('1C TSpersonnel'!$A245&amp;" "&amp;'1C TSpersonnel'!$B245),'1C TSpersonnel'!Z245)</f>
        <v>0</v>
      </c>
      <c r="U255" s="646">
        <f>IF($C255=('1C TSpersonnel'!$A245&amp;" "&amp;'1C TSpersonnel'!$B245),'1C TSpersonnel'!AA245)</f>
        <v>0</v>
      </c>
      <c r="V255" s="646">
        <f>IF($C255=('1C TSpersonnel'!$A245&amp;" "&amp;'1C TSpersonnel'!$B245),'1C TSpersonnel'!AB245)</f>
        <v>0</v>
      </c>
      <c r="W255" s="646">
        <f>IF($C255=('1C TSpersonnel'!$A245&amp;" "&amp;'1C TSpersonnel'!$B245),'1C TSpersonnel'!AC245)</f>
        <v>0</v>
      </c>
      <c r="X255" s="646">
        <f>IF($C255=('1C TSpersonnel'!$A245&amp;" "&amp;'1C TSpersonnel'!$B245),'1C TSpersonnel'!AD245)</f>
        <v>0</v>
      </c>
      <c r="Y255" s="646">
        <f>IF($C255=('1C TSpersonnel'!$A245&amp;" "&amp;'1C TSpersonnel'!$B245),'1C TSpersonnel'!AE245)</f>
        <v>0</v>
      </c>
      <c r="Z255" s="646">
        <f>IF($C255=('1C TSpersonnel'!$A245&amp;" "&amp;'1C TSpersonnel'!$B245),'1C TSpersonnel'!AF245)</f>
        <v>0</v>
      </c>
      <c r="AA255" s="646">
        <f>IF($C255=('1C TSpersonnel'!$A245&amp;" "&amp;'1C TSpersonnel'!$B245),'1C TSpersonnel'!AG245)</f>
        <v>0</v>
      </c>
      <c r="AB255" s="646">
        <f>IF($C255=('1C TSpersonnel'!$A245&amp;" "&amp;'1C TSpersonnel'!$B245),'1C TSpersonnel'!AH245)</f>
        <v>0</v>
      </c>
      <c r="AC255" s="646">
        <f>IF($C255=('1C TSpersonnel'!$A245&amp;" "&amp;'1C TSpersonnel'!$B245),'1C TSpersonnel'!AI245)</f>
        <v>0</v>
      </c>
      <c r="AD255" s="646">
        <f>IF($C255=('1C TSpersonnel'!$A245&amp;" "&amp;'1C TSpersonnel'!$B245),'1C TSpersonnel'!AJ245)</f>
        <v>0</v>
      </c>
      <c r="AE255" s="646">
        <f>IF($C255=('1C TSpersonnel'!$A245&amp;" "&amp;'1C TSpersonnel'!$B245),'1C TSpersonnel'!AK245)</f>
        <v>0</v>
      </c>
      <c r="AF255" s="646">
        <f>IF($C255=('1C TSpersonnel'!$A245&amp;" "&amp;'1C TSpersonnel'!$B245),'1C TSpersonnel'!AL245)</f>
        <v>0</v>
      </c>
      <c r="AG255" s="646">
        <f>IF($C255=('1C TSpersonnel'!$A245&amp;" "&amp;'1C TSpersonnel'!$B245),'1C TSpersonnel'!AM245)</f>
        <v>0</v>
      </c>
      <c r="AH255" s="646">
        <f>IF($C255=('1C TSpersonnel'!$A245&amp;" "&amp;'1C TSpersonnel'!$B245),'1C TSpersonnel'!AN245)</f>
        <v>0</v>
      </c>
      <c r="AI255" s="646">
        <f>IF($C255=('1C TSpersonnel'!$A245&amp;" "&amp;'1C TSpersonnel'!$B245),'1C TSpersonnel'!AO245)</f>
        <v>0</v>
      </c>
      <c r="AJ255" s="646">
        <f>IF($C255=('1C TSpersonnel'!$A245&amp;" "&amp;'1C TSpersonnel'!$B245),'1C TSpersonnel'!AP245)</f>
        <v>0</v>
      </c>
      <c r="AK255" s="646">
        <f t="shared" si="70"/>
        <v>0</v>
      </c>
      <c r="AL255" s="646">
        <f t="shared" si="75"/>
        <v>0</v>
      </c>
      <c r="AM255" s="156">
        <f t="shared" si="67"/>
        <v>0</v>
      </c>
      <c r="AN255" s="251">
        <f t="shared" si="68"/>
        <v>0</v>
      </c>
      <c r="AO255" s="154">
        <f t="shared" si="76"/>
        <v>0</v>
      </c>
      <c r="AP255" s="254">
        <f>IF(L255=0,0,AM255-AR255)</f>
        <v>0</v>
      </c>
      <c r="AQ255" s="261">
        <f t="shared" si="78"/>
        <v>0</v>
      </c>
      <c r="AR255" s="258"/>
      <c r="AS255" s="141"/>
      <c r="AT255" s="142"/>
      <c r="AU255" s="266"/>
      <c r="AV255" s="484"/>
      <c r="AW255" s="484"/>
      <c r="AX255" s="484"/>
      <c r="AY255" s="484"/>
      <c r="AZ255" s="484"/>
    </row>
    <row r="256" spans="1:55" hidden="1">
      <c r="A256" s="159"/>
      <c r="B256" s="168"/>
      <c r="C256" s="22" t="str">
        <f>'1C TSpersonnel'!A254&amp;" "&amp;'1C TSpersonnel'!B254</f>
        <v xml:space="preserve"> </v>
      </c>
      <c r="D256" s="304" t="str">
        <f>IF(E256=0,"",DATEDIF('1C TSpersonnel'!D254,E256,"y"))</f>
        <v/>
      </c>
      <c r="E256" s="71">
        <f>IF(C256&lt;&gt;"",'1C TSpersonnel'!F254,"")</f>
        <v>0</v>
      </c>
      <c r="F256" s="161"/>
      <c r="G256" s="162"/>
      <c r="H256" s="867"/>
      <c r="I256" s="868"/>
      <c r="J256" s="869"/>
      <c r="K256" s="287" t="str">
        <f t="shared" si="69"/>
        <v/>
      </c>
      <c r="L256" s="643">
        <f>IF(AND($K$2="Pôle",C256=('1C TSpersonnel'!A246&amp;" "&amp;'1C TSpersonnel'!B246)),'1C TSpersonnel'!$G246+'1C TSpersonnel'!$H246+'1C TSpersonnel'!$I246+'1C TSpersonnel'!$J246+'1C TSpersonnel'!$N246,'1C TSpersonnel'!$G246+'1C TSpersonnel'!$H246+'1C TSpersonnel'!$I246+'1C TSpersonnel'!$J246+'1C TSpersonnel'!$K246+'1C TSpersonnel'!$L246+'1C TSpersonnel'!$M246+'1C TSpersonnel'!$N246+'1C TSpersonnel'!$O246+'1C TSpersonnel'!$P246+'1C TSpersonnel'!$Q246+'1C TSpersonnel'!$R246)</f>
        <v>0</v>
      </c>
      <c r="M256" s="643">
        <f>IF(AND($K$2="Pôle",C256=('1C TSpersonnel'!A246&amp;" "&amp;'1C TSpersonnel'!B246)),'1C TSpersonnel'!$K246+'1C TSpersonnel'!$L246+'1C TSpersonnel'!$M246,0)</f>
        <v>0</v>
      </c>
      <c r="N256" s="644">
        <f t="shared" si="79"/>
        <v>0</v>
      </c>
      <c r="O256" s="645">
        <f>IF($C256=('1C TSpersonnel'!$A246&amp;" "&amp;'1C TSpersonnel'!$B246),'1C TSpersonnel'!U246)</f>
        <v>0</v>
      </c>
      <c r="P256" s="646">
        <f>IF($C256=('1C TSpersonnel'!$A246&amp;" "&amp;'1C TSpersonnel'!$B246),'1C TSpersonnel'!V246)</f>
        <v>0</v>
      </c>
      <c r="Q256" s="646">
        <f>IF($C256=('1C TSpersonnel'!$A246&amp;" "&amp;'1C TSpersonnel'!$B246),'1C TSpersonnel'!W246)</f>
        <v>0</v>
      </c>
      <c r="R256" s="646">
        <f>IF($C256=('1C TSpersonnel'!$A246&amp;" "&amp;'1C TSpersonnel'!$B246),'1C TSpersonnel'!X246)</f>
        <v>0</v>
      </c>
      <c r="S256" s="646">
        <f>IF($C256=('1C TSpersonnel'!$A246&amp;" "&amp;'1C TSpersonnel'!$B246),'1C TSpersonnel'!Y246)</f>
        <v>0</v>
      </c>
      <c r="T256" s="646">
        <f>IF($C256=('1C TSpersonnel'!$A246&amp;" "&amp;'1C TSpersonnel'!$B246),'1C TSpersonnel'!Z246)</f>
        <v>0</v>
      </c>
      <c r="U256" s="646">
        <f>IF($C256=('1C TSpersonnel'!$A246&amp;" "&amp;'1C TSpersonnel'!$B246),'1C TSpersonnel'!AA246)</f>
        <v>0</v>
      </c>
      <c r="V256" s="646">
        <f>IF($C256=('1C TSpersonnel'!$A246&amp;" "&amp;'1C TSpersonnel'!$B246),'1C TSpersonnel'!AB246)</f>
        <v>0</v>
      </c>
      <c r="W256" s="646">
        <f>IF($C256=('1C TSpersonnel'!$A246&amp;" "&amp;'1C TSpersonnel'!$B246),'1C TSpersonnel'!AC246)</f>
        <v>0</v>
      </c>
      <c r="X256" s="646">
        <f>IF($C256=('1C TSpersonnel'!$A246&amp;" "&amp;'1C TSpersonnel'!$B246),'1C TSpersonnel'!AD246)</f>
        <v>0</v>
      </c>
      <c r="Y256" s="646">
        <f>IF($C256=('1C TSpersonnel'!$A246&amp;" "&amp;'1C TSpersonnel'!$B246),'1C TSpersonnel'!AE246)</f>
        <v>0</v>
      </c>
      <c r="Z256" s="646">
        <f>IF($C256=('1C TSpersonnel'!$A246&amp;" "&amp;'1C TSpersonnel'!$B246),'1C TSpersonnel'!AF246)</f>
        <v>0</v>
      </c>
      <c r="AA256" s="646">
        <f>IF($C256=('1C TSpersonnel'!$A246&amp;" "&amp;'1C TSpersonnel'!$B246),'1C TSpersonnel'!AG246)</f>
        <v>0</v>
      </c>
      <c r="AB256" s="646">
        <f>IF($C256=('1C TSpersonnel'!$A246&amp;" "&amp;'1C TSpersonnel'!$B246),'1C TSpersonnel'!AH246)</f>
        <v>0</v>
      </c>
      <c r="AC256" s="646">
        <f>IF($C256=('1C TSpersonnel'!$A246&amp;" "&amp;'1C TSpersonnel'!$B246),'1C TSpersonnel'!AI246)</f>
        <v>0</v>
      </c>
      <c r="AD256" s="646">
        <f>IF($C256=('1C TSpersonnel'!$A246&amp;" "&amp;'1C TSpersonnel'!$B246),'1C TSpersonnel'!AJ246)</f>
        <v>0</v>
      </c>
      <c r="AE256" s="646">
        <f>IF($C256=('1C TSpersonnel'!$A246&amp;" "&amp;'1C TSpersonnel'!$B246),'1C TSpersonnel'!AK246)</f>
        <v>0</v>
      </c>
      <c r="AF256" s="646">
        <f>IF($C256=('1C TSpersonnel'!$A246&amp;" "&amp;'1C TSpersonnel'!$B246),'1C TSpersonnel'!AL246)</f>
        <v>0</v>
      </c>
      <c r="AG256" s="646">
        <f>IF($C256=('1C TSpersonnel'!$A246&amp;" "&amp;'1C TSpersonnel'!$B246),'1C TSpersonnel'!AM246)</f>
        <v>0</v>
      </c>
      <c r="AH256" s="646">
        <f>IF($C256=('1C TSpersonnel'!$A246&amp;" "&amp;'1C TSpersonnel'!$B246),'1C TSpersonnel'!AN246)</f>
        <v>0</v>
      </c>
      <c r="AI256" s="646">
        <f>IF($C256=('1C TSpersonnel'!$A246&amp;" "&amp;'1C TSpersonnel'!$B246),'1C TSpersonnel'!AO246)</f>
        <v>0</v>
      </c>
      <c r="AJ256" s="646">
        <f>IF($C256=('1C TSpersonnel'!$A246&amp;" "&amp;'1C TSpersonnel'!$B246),'1C TSpersonnel'!AP246)</f>
        <v>0</v>
      </c>
      <c r="AK256" s="646">
        <f t="shared" si="70"/>
        <v>0</v>
      </c>
      <c r="AL256" s="646">
        <f t="shared" si="75"/>
        <v>0</v>
      </c>
      <c r="AM256" s="156">
        <f t="shared" si="67"/>
        <v>0</v>
      </c>
      <c r="AN256" s="251">
        <f t="shared" si="68"/>
        <v>0</v>
      </c>
      <c r="AO256" s="154">
        <f t="shared" si="76"/>
        <v>0</v>
      </c>
      <c r="AP256" s="254">
        <f t="shared" ref="AP256:AP265" si="80">IF(L256=0,0,AM256-AR256)</f>
        <v>0</v>
      </c>
      <c r="AQ256" s="260">
        <f t="shared" si="78"/>
        <v>0</v>
      </c>
      <c r="AR256" s="257"/>
      <c r="AS256" s="80"/>
      <c r="AT256" s="27"/>
      <c r="AU256" s="267"/>
      <c r="AV256" s="484"/>
      <c r="AW256" s="484"/>
      <c r="AX256" s="484"/>
      <c r="AY256" s="484"/>
      <c r="AZ256" s="484"/>
    </row>
    <row r="257" spans="1:55" hidden="1">
      <c r="A257" s="159"/>
      <c r="B257" s="168"/>
      <c r="C257" s="22" t="str">
        <f>'1C TSpersonnel'!A255&amp;" "&amp;'1C TSpersonnel'!B255</f>
        <v xml:space="preserve"> </v>
      </c>
      <c r="D257" s="304" t="str">
        <f>IF(E257=0,"",DATEDIF('1C TSpersonnel'!D255,E257,"y"))</f>
        <v/>
      </c>
      <c r="E257" s="71">
        <f>IF(C257&lt;&gt;"",'1C TSpersonnel'!F255,"")</f>
        <v>0</v>
      </c>
      <c r="F257" s="161"/>
      <c r="G257" s="162"/>
      <c r="H257" s="867"/>
      <c r="I257" s="868"/>
      <c r="J257" s="869"/>
      <c r="K257" s="287" t="str">
        <f t="shared" si="69"/>
        <v/>
      </c>
      <c r="L257" s="643">
        <f>IF(AND($K$2="Pôle",C257=('1C TSpersonnel'!A247&amp;" "&amp;'1C TSpersonnel'!B247)),'1C TSpersonnel'!$G247+'1C TSpersonnel'!$H247+'1C TSpersonnel'!$I247+'1C TSpersonnel'!$J247+'1C TSpersonnel'!$N247,'1C TSpersonnel'!$G247+'1C TSpersonnel'!$H247+'1C TSpersonnel'!$I247+'1C TSpersonnel'!$J247+'1C TSpersonnel'!$K247+'1C TSpersonnel'!$L247+'1C TSpersonnel'!$M247+'1C TSpersonnel'!$N247+'1C TSpersonnel'!$O247+'1C TSpersonnel'!$P247+'1C TSpersonnel'!$Q247+'1C TSpersonnel'!$R247)</f>
        <v>0</v>
      </c>
      <c r="M257" s="643">
        <f>IF(AND($K$2="Pôle",C257=('1C TSpersonnel'!A247&amp;" "&amp;'1C TSpersonnel'!B247)),'1C TSpersonnel'!$K247+'1C TSpersonnel'!$L247+'1C TSpersonnel'!$M247,0)</f>
        <v>0</v>
      </c>
      <c r="N257" s="644">
        <f t="shared" si="79"/>
        <v>0</v>
      </c>
      <c r="O257" s="645">
        <f>IF($C257=('1C TSpersonnel'!$A247&amp;" "&amp;'1C TSpersonnel'!$B247),'1C TSpersonnel'!U247)</f>
        <v>0</v>
      </c>
      <c r="P257" s="646">
        <f>IF($C257=('1C TSpersonnel'!$A247&amp;" "&amp;'1C TSpersonnel'!$B247),'1C TSpersonnel'!V247)</f>
        <v>0</v>
      </c>
      <c r="Q257" s="646">
        <f>IF($C257=('1C TSpersonnel'!$A247&amp;" "&amp;'1C TSpersonnel'!$B247),'1C TSpersonnel'!W247)</f>
        <v>0</v>
      </c>
      <c r="R257" s="646">
        <f>IF($C257=('1C TSpersonnel'!$A247&amp;" "&amp;'1C TSpersonnel'!$B247),'1C TSpersonnel'!X247)</f>
        <v>0</v>
      </c>
      <c r="S257" s="646">
        <f>IF($C257=('1C TSpersonnel'!$A247&amp;" "&amp;'1C TSpersonnel'!$B247),'1C TSpersonnel'!Y247)</f>
        <v>0</v>
      </c>
      <c r="T257" s="646">
        <f>IF($C257=('1C TSpersonnel'!$A247&amp;" "&amp;'1C TSpersonnel'!$B247),'1C TSpersonnel'!Z247)</f>
        <v>0</v>
      </c>
      <c r="U257" s="646">
        <f>IF($C257=('1C TSpersonnel'!$A247&amp;" "&amp;'1C TSpersonnel'!$B247),'1C TSpersonnel'!AA247)</f>
        <v>0</v>
      </c>
      <c r="V257" s="646">
        <f>IF($C257=('1C TSpersonnel'!$A247&amp;" "&amp;'1C TSpersonnel'!$B247),'1C TSpersonnel'!AB247)</f>
        <v>0</v>
      </c>
      <c r="W257" s="646">
        <f>IF($C257=('1C TSpersonnel'!$A247&amp;" "&amp;'1C TSpersonnel'!$B247),'1C TSpersonnel'!AC247)</f>
        <v>0</v>
      </c>
      <c r="X257" s="646">
        <f>IF($C257=('1C TSpersonnel'!$A247&amp;" "&amp;'1C TSpersonnel'!$B247),'1C TSpersonnel'!AD247)</f>
        <v>0</v>
      </c>
      <c r="Y257" s="646">
        <f>IF($C257=('1C TSpersonnel'!$A247&amp;" "&amp;'1C TSpersonnel'!$B247),'1C TSpersonnel'!AE247)</f>
        <v>0</v>
      </c>
      <c r="Z257" s="646">
        <f>IF($C257=('1C TSpersonnel'!$A247&amp;" "&amp;'1C TSpersonnel'!$B247),'1C TSpersonnel'!AF247)</f>
        <v>0</v>
      </c>
      <c r="AA257" s="646">
        <f>IF($C257=('1C TSpersonnel'!$A247&amp;" "&amp;'1C TSpersonnel'!$B247),'1C TSpersonnel'!AG247)</f>
        <v>0</v>
      </c>
      <c r="AB257" s="646">
        <f>IF($C257=('1C TSpersonnel'!$A247&amp;" "&amp;'1C TSpersonnel'!$B247),'1C TSpersonnel'!AH247)</f>
        <v>0</v>
      </c>
      <c r="AC257" s="646">
        <f>IF($C257=('1C TSpersonnel'!$A247&amp;" "&amp;'1C TSpersonnel'!$B247),'1C TSpersonnel'!AI247)</f>
        <v>0</v>
      </c>
      <c r="AD257" s="646">
        <f>IF($C257=('1C TSpersonnel'!$A247&amp;" "&amp;'1C TSpersonnel'!$B247),'1C TSpersonnel'!AJ247)</f>
        <v>0</v>
      </c>
      <c r="AE257" s="646">
        <f>IF($C257=('1C TSpersonnel'!$A247&amp;" "&amp;'1C TSpersonnel'!$B247),'1C TSpersonnel'!AK247)</f>
        <v>0</v>
      </c>
      <c r="AF257" s="646">
        <f>IF($C257=('1C TSpersonnel'!$A247&amp;" "&amp;'1C TSpersonnel'!$B247),'1C TSpersonnel'!AL247)</f>
        <v>0</v>
      </c>
      <c r="AG257" s="646">
        <f>IF($C257=('1C TSpersonnel'!$A247&amp;" "&amp;'1C TSpersonnel'!$B247),'1C TSpersonnel'!AM247)</f>
        <v>0</v>
      </c>
      <c r="AH257" s="646">
        <f>IF($C257=('1C TSpersonnel'!$A247&amp;" "&amp;'1C TSpersonnel'!$B247),'1C TSpersonnel'!AN247)</f>
        <v>0</v>
      </c>
      <c r="AI257" s="646">
        <f>IF($C257=('1C TSpersonnel'!$A247&amp;" "&amp;'1C TSpersonnel'!$B247),'1C TSpersonnel'!AO247)</f>
        <v>0</v>
      </c>
      <c r="AJ257" s="646">
        <f>IF($C257=('1C TSpersonnel'!$A247&amp;" "&amp;'1C TSpersonnel'!$B247),'1C TSpersonnel'!AP247)</f>
        <v>0</v>
      </c>
      <c r="AK257" s="646">
        <f t="shared" si="70"/>
        <v>0</v>
      </c>
      <c r="AL257" s="646">
        <f t="shared" si="75"/>
        <v>0</v>
      </c>
      <c r="AM257" s="156">
        <f t="shared" si="67"/>
        <v>0</v>
      </c>
      <c r="AN257" s="251">
        <f t="shared" si="68"/>
        <v>0</v>
      </c>
      <c r="AO257" s="154">
        <f t="shared" si="76"/>
        <v>0</v>
      </c>
      <c r="AP257" s="254">
        <f t="shared" si="80"/>
        <v>0</v>
      </c>
      <c r="AQ257" s="260">
        <f t="shared" si="78"/>
        <v>0</v>
      </c>
      <c r="AR257" s="257"/>
      <c r="AS257" s="80"/>
      <c r="AT257" s="27"/>
      <c r="AU257" s="267"/>
      <c r="AV257" s="484"/>
      <c r="AW257" s="484"/>
      <c r="AX257" s="484"/>
      <c r="AY257" s="484"/>
      <c r="AZ257" s="484"/>
    </row>
    <row r="258" spans="1:55" hidden="1">
      <c r="A258" s="159"/>
      <c r="B258" s="168"/>
      <c r="C258" s="22" t="str">
        <f>'1C TSpersonnel'!A256&amp;" "&amp;'1C TSpersonnel'!B256</f>
        <v xml:space="preserve"> </v>
      </c>
      <c r="D258" s="304" t="str">
        <f>IF(E258=0,"",DATEDIF('1C TSpersonnel'!D256,E258,"y"))</f>
        <v/>
      </c>
      <c r="E258" s="71">
        <f>IF(C258&lt;&gt;"",'1C TSpersonnel'!F256,"")</f>
        <v>0</v>
      </c>
      <c r="F258" s="161"/>
      <c r="G258" s="162"/>
      <c r="H258" s="867"/>
      <c r="I258" s="868"/>
      <c r="J258" s="869"/>
      <c r="K258" s="287" t="str">
        <f t="shared" si="69"/>
        <v/>
      </c>
      <c r="L258" s="643">
        <f>IF(AND($K$2="Pôle",C258=('1C TSpersonnel'!A248&amp;" "&amp;'1C TSpersonnel'!B248)),'1C TSpersonnel'!$G248+'1C TSpersonnel'!$H248+'1C TSpersonnel'!$I248+'1C TSpersonnel'!$J248+'1C TSpersonnel'!$N248,'1C TSpersonnel'!$G248+'1C TSpersonnel'!$H248+'1C TSpersonnel'!$I248+'1C TSpersonnel'!$J248+'1C TSpersonnel'!$K248+'1C TSpersonnel'!$L248+'1C TSpersonnel'!$M248+'1C TSpersonnel'!$N248+'1C TSpersonnel'!$O248+'1C TSpersonnel'!$P248+'1C TSpersonnel'!$Q248+'1C TSpersonnel'!$R248)</f>
        <v>0</v>
      </c>
      <c r="M258" s="643">
        <f>IF(AND($K$2="Pôle",C258=('1C TSpersonnel'!A248&amp;" "&amp;'1C TSpersonnel'!B248)),'1C TSpersonnel'!$K248+'1C TSpersonnel'!$L248+'1C TSpersonnel'!$M248,0)</f>
        <v>0</v>
      </c>
      <c r="N258" s="644">
        <f t="shared" si="79"/>
        <v>0</v>
      </c>
      <c r="O258" s="645">
        <f>IF($C258=('1C TSpersonnel'!$A248&amp;" "&amp;'1C TSpersonnel'!$B248),'1C TSpersonnel'!U248)</f>
        <v>0</v>
      </c>
      <c r="P258" s="646">
        <f>IF($C258=('1C TSpersonnel'!$A248&amp;" "&amp;'1C TSpersonnel'!$B248),'1C TSpersonnel'!V248)</f>
        <v>0</v>
      </c>
      <c r="Q258" s="646">
        <f>IF($C258=('1C TSpersonnel'!$A248&amp;" "&amp;'1C TSpersonnel'!$B248),'1C TSpersonnel'!W248)</f>
        <v>0</v>
      </c>
      <c r="R258" s="646">
        <f>IF($C258=('1C TSpersonnel'!$A248&amp;" "&amp;'1C TSpersonnel'!$B248),'1C TSpersonnel'!X248)</f>
        <v>0</v>
      </c>
      <c r="S258" s="646">
        <f>IF($C258=('1C TSpersonnel'!$A248&amp;" "&amp;'1C TSpersonnel'!$B248),'1C TSpersonnel'!Y248)</f>
        <v>0</v>
      </c>
      <c r="T258" s="646">
        <f>IF($C258=('1C TSpersonnel'!$A248&amp;" "&amp;'1C TSpersonnel'!$B248),'1C TSpersonnel'!Z248)</f>
        <v>0</v>
      </c>
      <c r="U258" s="646">
        <f>IF($C258=('1C TSpersonnel'!$A248&amp;" "&amp;'1C TSpersonnel'!$B248),'1C TSpersonnel'!AA248)</f>
        <v>0</v>
      </c>
      <c r="V258" s="646">
        <f>IF($C258=('1C TSpersonnel'!$A248&amp;" "&amp;'1C TSpersonnel'!$B248),'1C TSpersonnel'!AB248)</f>
        <v>0</v>
      </c>
      <c r="W258" s="646">
        <f>IF($C258=('1C TSpersonnel'!$A248&amp;" "&amp;'1C TSpersonnel'!$B248),'1C TSpersonnel'!AC248)</f>
        <v>0</v>
      </c>
      <c r="X258" s="646">
        <f>IF($C258=('1C TSpersonnel'!$A248&amp;" "&amp;'1C TSpersonnel'!$B248),'1C TSpersonnel'!AD248)</f>
        <v>0</v>
      </c>
      <c r="Y258" s="646">
        <f>IF($C258=('1C TSpersonnel'!$A248&amp;" "&amp;'1C TSpersonnel'!$B248),'1C TSpersonnel'!AE248)</f>
        <v>0</v>
      </c>
      <c r="Z258" s="646">
        <f>IF($C258=('1C TSpersonnel'!$A248&amp;" "&amp;'1C TSpersonnel'!$B248),'1C TSpersonnel'!AF248)</f>
        <v>0</v>
      </c>
      <c r="AA258" s="646">
        <f>IF($C258=('1C TSpersonnel'!$A248&amp;" "&amp;'1C TSpersonnel'!$B248),'1C TSpersonnel'!AG248)</f>
        <v>0</v>
      </c>
      <c r="AB258" s="646">
        <f>IF($C258=('1C TSpersonnel'!$A248&amp;" "&amp;'1C TSpersonnel'!$B248),'1C TSpersonnel'!AH248)</f>
        <v>0</v>
      </c>
      <c r="AC258" s="646">
        <f>IF($C258=('1C TSpersonnel'!$A248&amp;" "&amp;'1C TSpersonnel'!$B248),'1C TSpersonnel'!AI248)</f>
        <v>0</v>
      </c>
      <c r="AD258" s="646">
        <f>IF($C258=('1C TSpersonnel'!$A248&amp;" "&amp;'1C TSpersonnel'!$B248),'1C TSpersonnel'!AJ248)</f>
        <v>0</v>
      </c>
      <c r="AE258" s="646">
        <f>IF($C258=('1C TSpersonnel'!$A248&amp;" "&amp;'1C TSpersonnel'!$B248),'1C TSpersonnel'!AK248)</f>
        <v>0</v>
      </c>
      <c r="AF258" s="646">
        <f>IF($C258=('1C TSpersonnel'!$A248&amp;" "&amp;'1C TSpersonnel'!$B248),'1C TSpersonnel'!AL248)</f>
        <v>0</v>
      </c>
      <c r="AG258" s="646">
        <f>IF($C258=('1C TSpersonnel'!$A248&amp;" "&amp;'1C TSpersonnel'!$B248),'1C TSpersonnel'!AM248)</f>
        <v>0</v>
      </c>
      <c r="AH258" s="646">
        <f>IF($C258=('1C TSpersonnel'!$A248&amp;" "&amp;'1C TSpersonnel'!$B248),'1C TSpersonnel'!AN248)</f>
        <v>0</v>
      </c>
      <c r="AI258" s="646">
        <f>IF($C258=('1C TSpersonnel'!$A248&amp;" "&amp;'1C TSpersonnel'!$B248),'1C TSpersonnel'!AO248)</f>
        <v>0</v>
      </c>
      <c r="AJ258" s="646">
        <f>IF($C258=('1C TSpersonnel'!$A248&amp;" "&amp;'1C TSpersonnel'!$B248),'1C TSpersonnel'!AP248)</f>
        <v>0</v>
      </c>
      <c r="AK258" s="646">
        <f t="shared" si="70"/>
        <v>0</v>
      </c>
      <c r="AL258" s="646">
        <f t="shared" si="75"/>
        <v>0</v>
      </c>
      <c r="AM258" s="156">
        <f t="shared" si="67"/>
        <v>0</v>
      </c>
      <c r="AN258" s="251">
        <f t="shared" si="68"/>
        <v>0</v>
      </c>
      <c r="AO258" s="154">
        <f t="shared" si="76"/>
        <v>0</v>
      </c>
      <c r="AP258" s="254">
        <f t="shared" si="80"/>
        <v>0</v>
      </c>
      <c r="AQ258" s="260">
        <f t="shared" si="78"/>
        <v>0</v>
      </c>
      <c r="AR258" s="257"/>
      <c r="AS258" s="80"/>
      <c r="AT258" s="27"/>
      <c r="AU258" s="267"/>
      <c r="AV258" s="484"/>
      <c r="AW258" s="484"/>
      <c r="AX258" s="484"/>
      <c r="AY258" s="484"/>
      <c r="AZ258" s="484"/>
    </row>
    <row r="259" spans="1:55" hidden="1">
      <c r="A259" s="159"/>
      <c r="B259" s="168"/>
      <c r="C259" s="22" t="str">
        <f>'1C TSpersonnel'!A257&amp;" "&amp;'1C TSpersonnel'!B257</f>
        <v xml:space="preserve"> </v>
      </c>
      <c r="D259" s="304" t="str">
        <f>IF(E259=0,"",DATEDIF('1C TSpersonnel'!D257,E259,"y"))</f>
        <v/>
      </c>
      <c r="E259" s="71">
        <f>IF(C259&lt;&gt;"",'1C TSpersonnel'!F257,"")</f>
        <v>0</v>
      </c>
      <c r="F259" s="161"/>
      <c r="G259" s="162"/>
      <c r="H259" s="867"/>
      <c r="I259" s="868"/>
      <c r="J259" s="869"/>
      <c r="K259" s="287" t="str">
        <f t="shared" si="69"/>
        <v/>
      </c>
      <c r="L259" s="643">
        <f>IF(AND($K$2="Pôle",C259=('1C TSpersonnel'!A249&amp;" "&amp;'1C TSpersonnel'!B249)),'1C TSpersonnel'!$G249+'1C TSpersonnel'!$H249+'1C TSpersonnel'!$I249+'1C TSpersonnel'!$J249+'1C TSpersonnel'!$N249,'1C TSpersonnel'!$G249+'1C TSpersonnel'!$H249+'1C TSpersonnel'!$I249+'1C TSpersonnel'!$J249+'1C TSpersonnel'!$K249+'1C TSpersonnel'!$L249+'1C TSpersonnel'!$M249+'1C TSpersonnel'!$N249+'1C TSpersonnel'!$O249+'1C TSpersonnel'!$P249+'1C TSpersonnel'!$Q249+'1C TSpersonnel'!$R249)</f>
        <v>0</v>
      </c>
      <c r="M259" s="643">
        <f>IF(AND($K$2="Pôle",C259=('1C TSpersonnel'!A249&amp;" "&amp;'1C TSpersonnel'!B249)),'1C TSpersonnel'!$K249+'1C TSpersonnel'!$L249+'1C TSpersonnel'!$M249,0)</f>
        <v>0</v>
      </c>
      <c r="N259" s="644">
        <f t="shared" si="79"/>
        <v>0</v>
      </c>
      <c r="O259" s="645">
        <f>IF($C259=('1C TSpersonnel'!$A249&amp;" "&amp;'1C TSpersonnel'!$B249),'1C TSpersonnel'!U249)</f>
        <v>0</v>
      </c>
      <c r="P259" s="646">
        <f>IF($C259=('1C TSpersonnel'!$A249&amp;" "&amp;'1C TSpersonnel'!$B249),'1C TSpersonnel'!V249)</f>
        <v>0</v>
      </c>
      <c r="Q259" s="646">
        <f>IF($C259=('1C TSpersonnel'!$A249&amp;" "&amp;'1C TSpersonnel'!$B249),'1C TSpersonnel'!W249)</f>
        <v>0</v>
      </c>
      <c r="R259" s="646">
        <f>IF($C259=('1C TSpersonnel'!$A249&amp;" "&amp;'1C TSpersonnel'!$B249),'1C TSpersonnel'!X249)</f>
        <v>0</v>
      </c>
      <c r="S259" s="646">
        <f>IF($C259=('1C TSpersonnel'!$A249&amp;" "&amp;'1C TSpersonnel'!$B249),'1C TSpersonnel'!Y249)</f>
        <v>0</v>
      </c>
      <c r="T259" s="646">
        <f>IF($C259=('1C TSpersonnel'!$A249&amp;" "&amp;'1C TSpersonnel'!$B249),'1C TSpersonnel'!Z249)</f>
        <v>0</v>
      </c>
      <c r="U259" s="646">
        <f>IF($C259=('1C TSpersonnel'!$A249&amp;" "&amp;'1C TSpersonnel'!$B249),'1C TSpersonnel'!AA249)</f>
        <v>0</v>
      </c>
      <c r="V259" s="646">
        <f>IF($C259=('1C TSpersonnel'!$A249&amp;" "&amp;'1C TSpersonnel'!$B249),'1C TSpersonnel'!AB249)</f>
        <v>0</v>
      </c>
      <c r="W259" s="646">
        <f>IF($C259=('1C TSpersonnel'!$A249&amp;" "&amp;'1C TSpersonnel'!$B249),'1C TSpersonnel'!AC249)</f>
        <v>0</v>
      </c>
      <c r="X259" s="646">
        <f>IF($C259=('1C TSpersonnel'!$A249&amp;" "&amp;'1C TSpersonnel'!$B249),'1C TSpersonnel'!AD249)</f>
        <v>0</v>
      </c>
      <c r="Y259" s="646">
        <f>IF($C259=('1C TSpersonnel'!$A249&amp;" "&amp;'1C TSpersonnel'!$B249),'1C TSpersonnel'!AE249)</f>
        <v>0</v>
      </c>
      <c r="Z259" s="646">
        <f>IF($C259=('1C TSpersonnel'!$A249&amp;" "&amp;'1C TSpersonnel'!$B249),'1C TSpersonnel'!AF249)</f>
        <v>0</v>
      </c>
      <c r="AA259" s="646">
        <f>IF($C259=('1C TSpersonnel'!$A249&amp;" "&amp;'1C TSpersonnel'!$B249),'1C TSpersonnel'!AG249)</f>
        <v>0</v>
      </c>
      <c r="AB259" s="646">
        <f>IF($C259=('1C TSpersonnel'!$A249&amp;" "&amp;'1C TSpersonnel'!$B249),'1C TSpersonnel'!AH249)</f>
        <v>0</v>
      </c>
      <c r="AC259" s="646">
        <f>IF($C259=('1C TSpersonnel'!$A249&amp;" "&amp;'1C TSpersonnel'!$B249),'1C TSpersonnel'!AI249)</f>
        <v>0</v>
      </c>
      <c r="AD259" s="646">
        <f>IF($C259=('1C TSpersonnel'!$A249&amp;" "&amp;'1C TSpersonnel'!$B249),'1C TSpersonnel'!AJ249)</f>
        <v>0</v>
      </c>
      <c r="AE259" s="646">
        <f>IF($C259=('1C TSpersonnel'!$A249&amp;" "&amp;'1C TSpersonnel'!$B249),'1C TSpersonnel'!AK249)</f>
        <v>0</v>
      </c>
      <c r="AF259" s="646">
        <f>IF($C259=('1C TSpersonnel'!$A249&amp;" "&amp;'1C TSpersonnel'!$B249),'1C TSpersonnel'!AL249)</f>
        <v>0</v>
      </c>
      <c r="AG259" s="646">
        <f>IF($C259=('1C TSpersonnel'!$A249&amp;" "&amp;'1C TSpersonnel'!$B249),'1C TSpersonnel'!AM249)</f>
        <v>0</v>
      </c>
      <c r="AH259" s="646">
        <f>IF($C259=('1C TSpersonnel'!$A249&amp;" "&amp;'1C TSpersonnel'!$B249),'1C TSpersonnel'!AN249)</f>
        <v>0</v>
      </c>
      <c r="AI259" s="646">
        <f>IF($C259=('1C TSpersonnel'!$A249&amp;" "&amp;'1C TSpersonnel'!$B249),'1C TSpersonnel'!AO249)</f>
        <v>0</v>
      </c>
      <c r="AJ259" s="646">
        <f>IF($C259=('1C TSpersonnel'!$A249&amp;" "&amp;'1C TSpersonnel'!$B249),'1C TSpersonnel'!AP249)</f>
        <v>0</v>
      </c>
      <c r="AK259" s="646">
        <f t="shared" si="70"/>
        <v>0</v>
      </c>
      <c r="AL259" s="646">
        <f t="shared" si="75"/>
        <v>0</v>
      </c>
      <c r="AM259" s="156">
        <f t="shared" si="67"/>
        <v>0</v>
      </c>
      <c r="AN259" s="251">
        <f t="shared" si="68"/>
        <v>0</v>
      </c>
      <c r="AO259" s="154">
        <f t="shared" si="76"/>
        <v>0</v>
      </c>
      <c r="AP259" s="254">
        <f t="shared" si="80"/>
        <v>0</v>
      </c>
      <c r="AQ259" s="260">
        <f t="shared" si="78"/>
        <v>0</v>
      </c>
      <c r="AR259" s="257"/>
      <c r="AS259" s="80"/>
      <c r="AT259" s="27"/>
      <c r="AU259" s="267"/>
      <c r="AV259" s="484"/>
      <c r="AW259" s="484"/>
      <c r="AX259" s="484"/>
      <c r="AY259" s="484"/>
      <c r="AZ259" s="484"/>
    </row>
    <row r="260" spans="1:55" hidden="1">
      <c r="A260" s="159"/>
      <c r="B260" s="168"/>
      <c r="C260" s="22" t="str">
        <f>'1C TSpersonnel'!A258&amp;" "&amp;'1C TSpersonnel'!B258</f>
        <v xml:space="preserve"> </v>
      </c>
      <c r="D260" s="304" t="str">
        <f>IF(E260=0,"",DATEDIF('1C TSpersonnel'!D258,E260,"y"))</f>
        <v/>
      </c>
      <c r="E260" s="71">
        <f>IF(C260&lt;&gt;"",'1C TSpersonnel'!F258,"")</f>
        <v>0</v>
      </c>
      <c r="F260" s="161"/>
      <c r="G260" s="162"/>
      <c r="H260" s="867"/>
      <c r="I260" s="868"/>
      <c r="J260" s="869"/>
      <c r="K260" s="287" t="str">
        <f t="shared" si="69"/>
        <v/>
      </c>
      <c r="L260" s="643">
        <f>IF(AND($K$2="Pôle",C260=('1C TSpersonnel'!A250&amp;" "&amp;'1C TSpersonnel'!B250)),'1C TSpersonnel'!$G250+'1C TSpersonnel'!$H250+'1C TSpersonnel'!$I250+'1C TSpersonnel'!$J250+'1C TSpersonnel'!$N250,'1C TSpersonnel'!$G250+'1C TSpersonnel'!$H250+'1C TSpersonnel'!$I250+'1C TSpersonnel'!$J250+'1C TSpersonnel'!$K250+'1C TSpersonnel'!$L250+'1C TSpersonnel'!$M250+'1C TSpersonnel'!$N250+'1C TSpersonnel'!$O250+'1C TSpersonnel'!$P250+'1C TSpersonnel'!$Q250+'1C TSpersonnel'!$R250)</f>
        <v>0</v>
      </c>
      <c r="M260" s="643">
        <f>IF(AND($K$2="Pôle",C260=('1C TSpersonnel'!A250&amp;" "&amp;'1C TSpersonnel'!B250)),'1C TSpersonnel'!$K250+'1C TSpersonnel'!$L250+'1C TSpersonnel'!$M250,0)</f>
        <v>0</v>
      </c>
      <c r="N260" s="644">
        <f t="shared" si="79"/>
        <v>0</v>
      </c>
      <c r="O260" s="645">
        <f>IF($C260=('1C TSpersonnel'!$A250&amp;" "&amp;'1C TSpersonnel'!$B250),'1C TSpersonnel'!U250)</f>
        <v>0</v>
      </c>
      <c r="P260" s="646">
        <f>IF($C260=('1C TSpersonnel'!$A250&amp;" "&amp;'1C TSpersonnel'!$B250),'1C TSpersonnel'!V250)</f>
        <v>0</v>
      </c>
      <c r="Q260" s="646">
        <f>IF($C260=('1C TSpersonnel'!$A250&amp;" "&amp;'1C TSpersonnel'!$B250),'1C TSpersonnel'!W250)</f>
        <v>0</v>
      </c>
      <c r="R260" s="646">
        <f>IF($C260=('1C TSpersonnel'!$A250&amp;" "&amp;'1C TSpersonnel'!$B250),'1C TSpersonnel'!X250)</f>
        <v>0</v>
      </c>
      <c r="S260" s="646">
        <f>IF($C260=('1C TSpersonnel'!$A250&amp;" "&amp;'1C TSpersonnel'!$B250),'1C TSpersonnel'!Y250)</f>
        <v>0</v>
      </c>
      <c r="T260" s="646">
        <f>IF($C260=('1C TSpersonnel'!$A250&amp;" "&amp;'1C TSpersonnel'!$B250),'1C TSpersonnel'!Z250)</f>
        <v>0</v>
      </c>
      <c r="U260" s="646">
        <f>IF($C260=('1C TSpersonnel'!$A250&amp;" "&amp;'1C TSpersonnel'!$B250),'1C TSpersonnel'!AA250)</f>
        <v>0</v>
      </c>
      <c r="V260" s="646">
        <f>IF($C260=('1C TSpersonnel'!$A250&amp;" "&amp;'1C TSpersonnel'!$B250),'1C TSpersonnel'!AB250)</f>
        <v>0</v>
      </c>
      <c r="W260" s="646">
        <f>IF($C260=('1C TSpersonnel'!$A250&amp;" "&amp;'1C TSpersonnel'!$B250),'1C TSpersonnel'!AC250)</f>
        <v>0</v>
      </c>
      <c r="X260" s="646">
        <f>IF($C260=('1C TSpersonnel'!$A250&amp;" "&amp;'1C TSpersonnel'!$B250),'1C TSpersonnel'!AD250)</f>
        <v>0</v>
      </c>
      <c r="Y260" s="646">
        <f>IF($C260=('1C TSpersonnel'!$A250&amp;" "&amp;'1C TSpersonnel'!$B250),'1C TSpersonnel'!AE250)</f>
        <v>0</v>
      </c>
      <c r="Z260" s="646">
        <f>IF($C260=('1C TSpersonnel'!$A250&amp;" "&amp;'1C TSpersonnel'!$B250),'1C TSpersonnel'!AF250)</f>
        <v>0</v>
      </c>
      <c r="AA260" s="646">
        <f>IF($C260=('1C TSpersonnel'!$A250&amp;" "&amp;'1C TSpersonnel'!$B250),'1C TSpersonnel'!AG250)</f>
        <v>0</v>
      </c>
      <c r="AB260" s="646">
        <f>IF($C260=('1C TSpersonnel'!$A250&amp;" "&amp;'1C TSpersonnel'!$B250),'1C TSpersonnel'!AH250)</f>
        <v>0</v>
      </c>
      <c r="AC260" s="646">
        <f>IF($C260=('1C TSpersonnel'!$A250&amp;" "&amp;'1C TSpersonnel'!$B250),'1C TSpersonnel'!AI250)</f>
        <v>0</v>
      </c>
      <c r="AD260" s="646">
        <f>IF($C260=('1C TSpersonnel'!$A250&amp;" "&amp;'1C TSpersonnel'!$B250),'1C TSpersonnel'!AJ250)</f>
        <v>0</v>
      </c>
      <c r="AE260" s="646">
        <f>IF($C260=('1C TSpersonnel'!$A250&amp;" "&amp;'1C TSpersonnel'!$B250),'1C TSpersonnel'!AK250)</f>
        <v>0</v>
      </c>
      <c r="AF260" s="646">
        <f>IF($C260=('1C TSpersonnel'!$A250&amp;" "&amp;'1C TSpersonnel'!$B250),'1C TSpersonnel'!AL250)</f>
        <v>0</v>
      </c>
      <c r="AG260" s="646">
        <f>IF($C260=('1C TSpersonnel'!$A250&amp;" "&amp;'1C TSpersonnel'!$B250),'1C TSpersonnel'!AM250)</f>
        <v>0</v>
      </c>
      <c r="AH260" s="646">
        <f>IF($C260=('1C TSpersonnel'!$A250&amp;" "&amp;'1C TSpersonnel'!$B250),'1C TSpersonnel'!AN250)</f>
        <v>0</v>
      </c>
      <c r="AI260" s="646">
        <f>IF($C260=('1C TSpersonnel'!$A250&amp;" "&amp;'1C TSpersonnel'!$B250),'1C TSpersonnel'!AO250)</f>
        <v>0</v>
      </c>
      <c r="AJ260" s="646">
        <f>IF($C260=('1C TSpersonnel'!$A250&amp;" "&amp;'1C TSpersonnel'!$B250),'1C TSpersonnel'!AP250)</f>
        <v>0</v>
      </c>
      <c r="AK260" s="646">
        <f t="shared" si="70"/>
        <v>0</v>
      </c>
      <c r="AL260" s="646">
        <f t="shared" si="75"/>
        <v>0</v>
      </c>
      <c r="AM260" s="156">
        <f t="shared" si="67"/>
        <v>0</v>
      </c>
      <c r="AN260" s="251">
        <f t="shared" si="68"/>
        <v>0</v>
      </c>
      <c r="AO260" s="154">
        <f t="shared" si="76"/>
        <v>0</v>
      </c>
      <c r="AP260" s="254">
        <f t="shared" si="80"/>
        <v>0</v>
      </c>
      <c r="AQ260" s="260">
        <f t="shared" si="78"/>
        <v>0</v>
      </c>
      <c r="AR260" s="257"/>
      <c r="AS260" s="80"/>
      <c r="AT260" s="27"/>
      <c r="AU260" s="267"/>
      <c r="AV260" s="484"/>
      <c r="AW260" s="484"/>
      <c r="AX260" s="484"/>
      <c r="AY260" s="484"/>
      <c r="AZ260" s="484"/>
    </row>
    <row r="261" spans="1:55" hidden="1">
      <c r="A261" s="159"/>
      <c r="B261" s="168"/>
      <c r="C261" s="22" t="str">
        <f>'1C TSpersonnel'!A259&amp;" "&amp;'1C TSpersonnel'!B259</f>
        <v xml:space="preserve"> </v>
      </c>
      <c r="D261" s="304" t="str">
        <f>IF(E261=0,"",DATEDIF('1C TSpersonnel'!D259,E261,"y"))</f>
        <v/>
      </c>
      <c r="E261" s="71">
        <f>IF(C261&lt;&gt;"",'1C TSpersonnel'!F259,"")</f>
        <v>0</v>
      </c>
      <c r="F261" s="161"/>
      <c r="G261" s="162"/>
      <c r="H261" s="867"/>
      <c r="I261" s="868"/>
      <c r="J261" s="869"/>
      <c r="K261" s="287" t="str">
        <f t="shared" si="69"/>
        <v/>
      </c>
      <c r="L261" s="643">
        <f>IF(AND($K$2="Pôle",C261=('1C TSpersonnel'!A251&amp;" "&amp;'1C TSpersonnel'!B251)),'1C TSpersonnel'!$G251+'1C TSpersonnel'!$H251+'1C TSpersonnel'!$I251+'1C TSpersonnel'!$J251+'1C TSpersonnel'!$N251,'1C TSpersonnel'!$G251+'1C TSpersonnel'!$H251+'1C TSpersonnel'!$I251+'1C TSpersonnel'!$J251+'1C TSpersonnel'!$K251+'1C TSpersonnel'!$L251+'1C TSpersonnel'!$M251+'1C TSpersonnel'!$N251+'1C TSpersonnel'!$O251+'1C TSpersonnel'!$P251+'1C TSpersonnel'!$Q251+'1C TSpersonnel'!$R251)</f>
        <v>0</v>
      </c>
      <c r="M261" s="643">
        <f>IF(AND($K$2="Pôle",C261=('1C TSpersonnel'!A251&amp;" "&amp;'1C TSpersonnel'!B251)),'1C TSpersonnel'!$K251+'1C TSpersonnel'!$L251+'1C TSpersonnel'!$M251,0)</f>
        <v>0</v>
      </c>
      <c r="N261" s="644">
        <f t="shared" si="79"/>
        <v>0</v>
      </c>
      <c r="O261" s="645">
        <f>IF($C261=('1C TSpersonnel'!$A251&amp;" "&amp;'1C TSpersonnel'!$B251),'1C TSpersonnel'!U251)</f>
        <v>0</v>
      </c>
      <c r="P261" s="646">
        <f>IF($C261=('1C TSpersonnel'!$A251&amp;" "&amp;'1C TSpersonnel'!$B251),'1C TSpersonnel'!V251)</f>
        <v>0</v>
      </c>
      <c r="Q261" s="646">
        <f>IF($C261=('1C TSpersonnel'!$A251&amp;" "&amp;'1C TSpersonnel'!$B251),'1C TSpersonnel'!W251)</f>
        <v>0</v>
      </c>
      <c r="R261" s="646">
        <f>IF($C261=('1C TSpersonnel'!$A251&amp;" "&amp;'1C TSpersonnel'!$B251),'1C TSpersonnel'!X251)</f>
        <v>0</v>
      </c>
      <c r="S261" s="646">
        <f>IF($C261=('1C TSpersonnel'!$A251&amp;" "&amp;'1C TSpersonnel'!$B251),'1C TSpersonnel'!Y251)</f>
        <v>0</v>
      </c>
      <c r="T261" s="646">
        <f>IF($C261=('1C TSpersonnel'!$A251&amp;" "&amp;'1C TSpersonnel'!$B251),'1C TSpersonnel'!Z251)</f>
        <v>0</v>
      </c>
      <c r="U261" s="646">
        <f>IF($C261=('1C TSpersonnel'!$A251&amp;" "&amp;'1C TSpersonnel'!$B251),'1C TSpersonnel'!AA251)</f>
        <v>0</v>
      </c>
      <c r="V261" s="646">
        <f>IF($C261=('1C TSpersonnel'!$A251&amp;" "&amp;'1C TSpersonnel'!$B251),'1C TSpersonnel'!AB251)</f>
        <v>0</v>
      </c>
      <c r="W261" s="646">
        <f>IF($C261=('1C TSpersonnel'!$A251&amp;" "&amp;'1C TSpersonnel'!$B251),'1C TSpersonnel'!AC251)</f>
        <v>0</v>
      </c>
      <c r="X261" s="646">
        <f>IF($C261=('1C TSpersonnel'!$A251&amp;" "&amp;'1C TSpersonnel'!$B251),'1C TSpersonnel'!AD251)</f>
        <v>0</v>
      </c>
      <c r="Y261" s="646">
        <f>IF($C261=('1C TSpersonnel'!$A251&amp;" "&amp;'1C TSpersonnel'!$B251),'1C TSpersonnel'!AE251)</f>
        <v>0</v>
      </c>
      <c r="Z261" s="646">
        <f>IF($C261=('1C TSpersonnel'!$A251&amp;" "&amp;'1C TSpersonnel'!$B251),'1C TSpersonnel'!AF251)</f>
        <v>0</v>
      </c>
      <c r="AA261" s="646">
        <f>IF($C261=('1C TSpersonnel'!$A251&amp;" "&amp;'1C TSpersonnel'!$B251),'1C TSpersonnel'!AG251)</f>
        <v>0</v>
      </c>
      <c r="AB261" s="646">
        <f>IF($C261=('1C TSpersonnel'!$A251&amp;" "&amp;'1C TSpersonnel'!$B251),'1C TSpersonnel'!AH251)</f>
        <v>0</v>
      </c>
      <c r="AC261" s="646">
        <f>IF($C261=('1C TSpersonnel'!$A251&amp;" "&amp;'1C TSpersonnel'!$B251),'1C TSpersonnel'!AI251)</f>
        <v>0</v>
      </c>
      <c r="AD261" s="646">
        <f>IF($C261=('1C TSpersonnel'!$A251&amp;" "&amp;'1C TSpersonnel'!$B251),'1C TSpersonnel'!AJ251)</f>
        <v>0</v>
      </c>
      <c r="AE261" s="646">
        <f>IF($C261=('1C TSpersonnel'!$A251&amp;" "&amp;'1C TSpersonnel'!$B251),'1C TSpersonnel'!AK251)</f>
        <v>0</v>
      </c>
      <c r="AF261" s="646">
        <f>IF($C261=('1C TSpersonnel'!$A251&amp;" "&amp;'1C TSpersonnel'!$B251),'1C TSpersonnel'!AL251)</f>
        <v>0</v>
      </c>
      <c r="AG261" s="646">
        <f>IF($C261=('1C TSpersonnel'!$A251&amp;" "&amp;'1C TSpersonnel'!$B251),'1C TSpersonnel'!AM251)</f>
        <v>0</v>
      </c>
      <c r="AH261" s="646">
        <f>IF($C261=('1C TSpersonnel'!$A251&amp;" "&amp;'1C TSpersonnel'!$B251),'1C TSpersonnel'!AN251)</f>
        <v>0</v>
      </c>
      <c r="AI261" s="646">
        <f>IF($C261=('1C TSpersonnel'!$A251&amp;" "&amp;'1C TSpersonnel'!$B251),'1C TSpersonnel'!AO251)</f>
        <v>0</v>
      </c>
      <c r="AJ261" s="646">
        <f>IF($C261=('1C TSpersonnel'!$A251&amp;" "&amp;'1C TSpersonnel'!$B251),'1C TSpersonnel'!AP251)</f>
        <v>0</v>
      </c>
      <c r="AK261" s="646">
        <f t="shared" si="70"/>
        <v>0</v>
      </c>
      <c r="AL261" s="646">
        <f t="shared" si="75"/>
        <v>0</v>
      </c>
      <c r="AM261" s="156">
        <f t="shared" si="67"/>
        <v>0</v>
      </c>
      <c r="AN261" s="251">
        <f t="shared" si="68"/>
        <v>0</v>
      </c>
      <c r="AO261" s="154">
        <f t="shared" si="76"/>
        <v>0</v>
      </c>
      <c r="AP261" s="254">
        <f t="shared" si="80"/>
        <v>0</v>
      </c>
      <c r="AQ261" s="260">
        <f t="shared" si="78"/>
        <v>0</v>
      </c>
      <c r="AR261" s="257"/>
      <c r="AS261" s="80"/>
      <c r="AT261" s="27"/>
      <c r="AU261" s="267"/>
      <c r="AV261" s="484"/>
      <c r="AW261" s="484"/>
      <c r="AX261" s="484"/>
      <c r="AY261" s="484"/>
      <c r="AZ261" s="484"/>
    </row>
    <row r="262" spans="1:55" hidden="1">
      <c r="A262" s="159"/>
      <c r="B262" s="168"/>
      <c r="C262" s="22" t="str">
        <f>'1C TSpersonnel'!A260&amp;" "&amp;'1C TSpersonnel'!B260</f>
        <v xml:space="preserve"> </v>
      </c>
      <c r="D262" s="304" t="str">
        <f>IF(E262=0,"",DATEDIF('1C TSpersonnel'!D260,E262,"y"))</f>
        <v/>
      </c>
      <c r="E262" s="71">
        <f>IF(C262&lt;&gt;"",'1C TSpersonnel'!F260,"")</f>
        <v>0</v>
      </c>
      <c r="F262" s="161"/>
      <c r="G262" s="162"/>
      <c r="H262" s="867"/>
      <c r="I262" s="868"/>
      <c r="J262" s="869"/>
      <c r="K262" s="287" t="str">
        <f t="shared" si="69"/>
        <v/>
      </c>
      <c r="L262" s="643">
        <f>IF(AND($K$2="Pôle",C262=('1C TSpersonnel'!A252&amp;" "&amp;'1C TSpersonnel'!B252)),'1C TSpersonnel'!$G252+'1C TSpersonnel'!$H252+'1C TSpersonnel'!$I252+'1C TSpersonnel'!$J252+'1C TSpersonnel'!$N252,'1C TSpersonnel'!$G252+'1C TSpersonnel'!$H252+'1C TSpersonnel'!$I252+'1C TSpersonnel'!$J252+'1C TSpersonnel'!$K252+'1C TSpersonnel'!$L252+'1C TSpersonnel'!$M252+'1C TSpersonnel'!$N252+'1C TSpersonnel'!$O252+'1C TSpersonnel'!$P252+'1C TSpersonnel'!$Q252+'1C TSpersonnel'!$R252)</f>
        <v>0</v>
      </c>
      <c r="M262" s="643">
        <f>IF(AND($K$2="Pôle",C262=('1C TSpersonnel'!A252&amp;" "&amp;'1C TSpersonnel'!B252)),'1C TSpersonnel'!$K252+'1C TSpersonnel'!$L252+'1C TSpersonnel'!$M252,0)</f>
        <v>0</v>
      </c>
      <c r="N262" s="644">
        <f t="shared" si="79"/>
        <v>0</v>
      </c>
      <c r="O262" s="645">
        <f>IF($C262=('1C TSpersonnel'!$A252&amp;" "&amp;'1C TSpersonnel'!$B252),'1C TSpersonnel'!U252)</f>
        <v>0</v>
      </c>
      <c r="P262" s="646">
        <f>IF($C262=('1C TSpersonnel'!$A252&amp;" "&amp;'1C TSpersonnel'!$B252),'1C TSpersonnel'!V252)</f>
        <v>0</v>
      </c>
      <c r="Q262" s="646">
        <f>IF($C262=('1C TSpersonnel'!$A252&amp;" "&amp;'1C TSpersonnel'!$B252),'1C TSpersonnel'!W252)</f>
        <v>0</v>
      </c>
      <c r="R262" s="646">
        <f>IF($C262=('1C TSpersonnel'!$A252&amp;" "&amp;'1C TSpersonnel'!$B252),'1C TSpersonnel'!X252)</f>
        <v>0</v>
      </c>
      <c r="S262" s="646">
        <f>IF($C262=('1C TSpersonnel'!$A252&amp;" "&amp;'1C TSpersonnel'!$B252),'1C TSpersonnel'!Y252)</f>
        <v>0</v>
      </c>
      <c r="T262" s="646">
        <f>IF($C262=('1C TSpersonnel'!$A252&amp;" "&amp;'1C TSpersonnel'!$B252),'1C TSpersonnel'!Z252)</f>
        <v>0</v>
      </c>
      <c r="U262" s="646">
        <f>IF($C262=('1C TSpersonnel'!$A252&amp;" "&amp;'1C TSpersonnel'!$B252),'1C TSpersonnel'!AA252)</f>
        <v>0</v>
      </c>
      <c r="V262" s="646">
        <f>IF($C262=('1C TSpersonnel'!$A252&amp;" "&amp;'1C TSpersonnel'!$B252),'1C TSpersonnel'!AB252)</f>
        <v>0</v>
      </c>
      <c r="W262" s="646">
        <f>IF($C262=('1C TSpersonnel'!$A252&amp;" "&amp;'1C TSpersonnel'!$B252),'1C TSpersonnel'!AC252)</f>
        <v>0</v>
      </c>
      <c r="X262" s="646">
        <f>IF($C262=('1C TSpersonnel'!$A252&amp;" "&amp;'1C TSpersonnel'!$B252),'1C TSpersonnel'!AD252)</f>
        <v>0</v>
      </c>
      <c r="Y262" s="646">
        <f>IF($C262=('1C TSpersonnel'!$A252&amp;" "&amp;'1C TSpersonnel'!$B252),'1C TSpersonnel'!AE252)</f>
        <v>0</v>
      </c>
      <c r="Z262" s="646">
        <f>IF($C262=('1C TSpersonnel'!$A252&amp;" "&amp;'1C TSpersonnel'!$B252),'1C TSpersonnel'!AF252)</f>
        <v>0</v>
      </c>
      <c r="AA262" s="646">
        <f>IF($C262=('1C TSpersonnel'!$A252&amp;" "&amp;'1C TSpersonnel'!$B252),'1C TSpersonnel'!AG252)</f>
        <v>0</v>
      </c>
      <c r="AB262" s="646">
        <f>IF($C262=('1C TSpersonnel'!$A252&amp;" "&amp;'1C TSpersonnel'!$B252),'1C TSpersonnel'!AH252)</f>
        <v>0</v>
      </c>
      <c r="AC262" s="646">
        <f>IF($C262=('1C TSpersonnel'!$A252&amp;" "&amp;'1C TSpersonnel'!$B252),'1C TSpersonnel'!AI252)</f>
        <v>0</v>
      </c>
      <c r="AD262" s="646">
        <f>IF($C262=('1C TSpersonnel'!$A252&amp;" "&amp;'1C TSpersonnel'!$B252),'1C TSpersonnel'!AJ252)</f>
        <v>0</v>
      </c>
      <c r="AE262" s="646">
        <f>IF($C262=('1C TSpersonnel'!$A252&amp;" "&amp;'1C TSpersonnel'!$B252),'1C TSpersonnel'!AK252)</f>
        <v>0</v>
      </c>
      <c r="AF262" s="646">
        <f>IF($C262=('1C TSpersonnel'!$A252&amp;" "&amp;'1C TSpersonnel'!$B252),'1C TSpersonnel'!AL252)</f>
        <v>0</v>
      </c>
      <c r="AG262" s="646">
        <f>IF($C262=('1C TSpersonnel'!$A252&amp;" "&amp;'1C TSpersonnel'!$B252),'1C TSpersonnel'!AM252)</f>
        <v>0</v>
      </c>
      <c r="AH262" s="646">
        <f>IF($C262=('1C TSpersonnel'!$A252&amp;" "&amp;'1C TSpersonnel'!$B252),'1C TSpersonnel'!AN252)</f>
        <v>0</v>
      </c>
      <c r="AI262" s="646">
        <f>IF($C262=('1C TSpersonnel'!$A252&amp;" "&amp;'1C TSpersonnel'!$B252),'1C TSpersonnel'!AO252)</f>
        <v>0</v>
      </c>
      <c r="AJ262" s="646">
        <f>IF($C262=('1C TSpersonnel'!$A252&amp;" "&amp;'1C TSpersonnel'!$B252),'1C TSpersonnel'!AP252)</f>
        <v>0</v>
      </c>
      <c r="AK262" s="646">
        <f t="shared" si="70"/>
        <v>0</v>
      </c>
      <c r="AL262" s="646">
        <f t="shared" si="75"/>
        <v>0</v>
      </c>
      <c r="AM262" s="156">
        <f t="shared" si="67"/>
        <v>0</v>
      </c>
      <c r="AN262" s="251">
        <f t="shared" si="68"/>
        <v>0</v>
      </c>
      <c r="AO262" s="154">
        <f t="shared" si="76"/>
        <v>0</v>
      </c>
      <c r="AP262" s="254">
        <f t="shared" si="80"/>
        <v>0</v>
      </c>
      <c r="AQ262" s="260">
        <f t="shared" si="78"/>
        <v>0</v>
      </c>
      <c r="AR262" s="257"/>
      <c r="AS262" s="80"/>
      <c r="AT262" s="27"/>
      <c r="AU262" s="267"/>
      <c r="AV262" s="484"/>
      <c r="AW262" s="484"/>
      <c r="AX262" s="484"/>
      <c r="AY262" s="484"/>
      <c r="AZ262" s="484"/>
    </row>
    <row r="263" spans="1:55" hidden="1">
      <c r="A263" s="159"/>
      <c r="B263" s="168"/>
      <c r="C263" s="22" t="str">
        <f>'1C TSpersonnel'!A261&amp;" "&amp;'1C TSpersonnel'!B261</f>
        <v xml:space="preserve"> </v>
      </c>
      <c r="D263" s="304" t="str">
        <f>IF(E263=0,"",DATEDIF('1C TSpersonnel'!D261,E263,"y"))</f>
        <v/>
      </c>
      <c r="E263" s="71">
        <f>IF(C263&lt;&gt;"",'1C TSpersonnel'!F261,"")</f>
        <v>0</v>
      </c>
      <c r="F263" s="161"/>
      <c r="G263" s="162"/>
      <c r="H263" s="867"/>
      <c r="I263" s="868"/>
      <c r="J263" s="869"/>
      <c r="K263" s="287" t="str">
        <f t="shared" si="69"/>
        <v/>
      </c>
      <c r="L263" s="643">
        <f>IF(AND($K$2="Pôle",C263=('1C TSpersonnel'!A253&amp;" "&amp;'1C TSpersonnel'!B253)),'1C TSpersonnel'!$G253+'1C TSpersonnel'!$H253+'1C TSpersonnel'!$I253+'1C TSpersonnel'!$J253+'1C TSpersonnel'!$N253,'1C TSpersonnel'!$G253+'1C TSpersonnel'!$H253+'1C TSpersonnel'!$I253+'1C TSpersonnel'!$J253+'1C TSpersonnel'!$K253+'1C TSpersonnel'!$L253+'1C TSpersonnel'!$M253+'1C TSpersonnel'!$N253+'1C TSpersonnel'!$O253+'1C TSpersonnel'!$P253+'1C TSpersonnel'!$Q253+'1C TSpersonnel'!$R253)</f>
        <v>0</v>
      </c>
      <c r="M263" s="643">
        <f>IF(AND($K$2="Pôle",C263=('1C TSpersonnel'!A253&amp;" "&amp;'1C TSpersonnel'!B253)),'1C TSpersonnel'!$K253+'1C TSpersonnel'!$L253+'1C TSpersonnel'!$M253,0)</f>
        <v>0</v>
      </c>
      <c r="N263" s="644">
        <f t="shared" si="79"/>
        <v>0</v>
      </c>
      <c r="O263" s="645">
        <f>IF($C263=('1C TSpersonnel'!$A253&amp;" "&amp;'1C TSpersonnel'!$B253),'1C TSpersonnel'!U253)</f>
        <v>0</v>
      </c>
      <c r="P263" s="646">
        <f>IF($C263=('1C TSpersonnel'!$A253&amp;" "&amp;'1C TSpersonnel'!$B253),'1C TSpersonnel'!V253)</f>
        <v>0</v>
      </c>
      <c r="Q263" s="646">
        <f>IF($C263=('1C TSpersonnel'!$A253&amp;" "&amp;'1C TSpersonnel'!$B253),'1C TSpersonnel'!W253)</f>
        <v>0</v>
      </c>
      <c r="R263" s="646">
        <f>IF($C263=('1C TSpersonnel'!$A253&amp;" "&amp;'1C TSpersonnel'!$B253),'1C TSpersonnel'!X253)</f>
        <v>0</v>
      </c>
      <c r="S263" s="646">
        <f>IF($C263=('1C TSpersonnel'!$A253&amp;" "&amp;'1C TSpersonnel'!$B253),'1C TSpersonnel'!Y253)</f>
        <v>0</v>
      </c>
      <c r="T263" s="646">
        <f>IF($C263=('1C TSpersonnel'!$A253&amp;" "&amp;'1C TSpersonnel'!$B253),'1C TSpersonnel'!Z253)</f>
        <v>0</v>
      </c>
      <c r="U263" s="646">
        <f>IF($C263=('1C TSpersonnel'!$A253&amp;" "&amp;'1C TSpersonnel'!$B253),'1C TSpersonnel'!AA253)</f>
        <v>0</v>
      </c>
      <c r="V263" s="646">
        <f>IF($C263=('1C TSpersonnel'!$A253&amp;" "&amp;'1C TSpersonnel'!$B253),'1C TSpersonnel'!AB253)</f>
        <v>0</v>
      </c>
      <c r="W263" s="646">
        <f>IF($C263=('1C TSpersonnel'!$A253&amp;" "&amp;'1C TSpersonnel'!$B253),'1C TSpersonnel'!AC253)</f>
        <v>0</v>
      </c>
      <c r="X263" s="646">
        <f>IF($C263=('1C TSpersonnel'!$A253&amp;" "&amp;'1C TSpersonnel'!$B253),'1C TSpersonnel'!AD253)</f>
        <v>0</v>
      </c>
      <c r="Y263" s="646">
        <f>IF($C263=('1C TSpersonnel'!$A253&amp;" "&amp;'1C TSpersonnel'!$B253),'1C TSpersonnel'!AE253)</f>
        <v>0</v>
      </c>
      <c r="Z263" s="646">
        <f>IF($C263=('1C TSpersonnel'!$A253&amp;" "&amp;'1C TSpersonnel'!$B253),'1C TSpersonnel'!AF253)</f>
        <v>0</v>
      </c>
      <c r="AA263" s="646">
        <f>IF($C263=('1C TSpersonnel'!$A253&amp;" "&amp;'1C TSpersonnel'!$B253),'1C TSpersonnel'!AG253)</f>
        <v>0</v>
      </c>
      <c r="AB263" s="646">
        <f>IF($C263=('1C TSpersonnel'!$A253&amp;" "&amp;'1C TSpersonnel'!$B253),'1C TSpersonnel'!AH253)</f>
        <v>0</v>
      </c>
      <c r="AC263" s="646">
        <f>IF($C263=('1C TSpersonnel'!$A253&amp;" "&amp;'1C TSpersonnel'!$B253),'1C TSpersonnel'!AI253)</f>
        <v>0</v>
      </c>
      <c r="AD263" s="646">
        <f>IF($C263=('1C TSpersonnel'!$A253&amp;" "&amp;'1C TSpersonnel'!$B253),'1C TSpersonnel'!AJ253)</f>
        <v>0</v>
      </c>
      <c r="AE263" s="646">
        <f>IF($C263=('1C TSpersonnel'!$A253&amp;" "&amp;'1C TSpersonnel'!$B253),'1C TSpersonnel'!AK253)</f>
        <v>0</v>
      </c>
      <c r="AF263" s="646">
        <f>IF($C263=('1C TSpersonnel'!$A253&amp;" "&amp;'1C TSpersonnel'!$B253),'1C TSpersonnel'!AL253)</f>
        <v>0</v>
      </c>
      <c r="AG263" s="646">
        <f>IF($C263=('1C TSpersonnel'!$A253&amp;" "&amp;'1C TSpersonnel'!$B253),'1C TSpersonnel'!AM253)</f>
        <v>0</v>
      </c>
      <c r="AH263" s="646">
        <f>IF($C263=('1C TSpersonnel'!$A253&amp;" "&amp;'1C TSpersonnel'!$B253),'1C TSpersonnel'!AN253)</f>
        <v>0</v>
      </c>
      <c r="AI263" s="646">
        <f>IF($C263=('1C TSpersonnel'!$A253&amp;" "&amp;'1C TSpersonnel'!$B253),'1C TSpersonnel'!AO253)</f>
        <v>0</v>
      </c>
      <c r="AJ263" s="646">
        <f>IF($C263=('1C TSpersonnel'!$A253&amp;" "&amp;'1C TSpersonnel'!$B253),'1C TSpersonnel'!AP253)</f>
        <v>0</v>
      </c>
      <c r="AK263" s="646">
        <f t="shared" si="70"/>
        <v>0</v>
      </c>
      <c r="AL263" s="646">
        <f t="shared" si="75"/>
        <v>0</v>
      </c>
      <c r="AM263" s="156">
        <f t="shared" si="67"/>
        <v>0</v>
      </c>
      <c r="AN263" s="251">
        <f t="shared" si="68"/>
        <v>0</v>
      </c>
      <c r="AO263" s="154">
        <f t="shared" si="76"/>
        <v>0</v>
      </c>
      <c r="AP263" s="254">
        <f t="shared" si="80"/>
        <v>0</v>
      </c>
      <c r="AQ263" s="260">
        <f t="shared" si="78"/>
        <v>0</v>
      </c>
      <c r="AR263" s="257"/>
      <c r="AS263" s="80"/>
      <c r="AT263" s="27"/>
      <c r="AU263" s="267"/>
      <c r="AV263" s="484"/>
      <c r="AW263" s="484"/>
      <c r="AX263" s="484"/>
      <c r="AY263" s="484"/>
      <c r="AZ263" s="484"/>
    </row>
    <row r="264" spans="1:55" hidden="1">
      <c r="A264" s="159"/>
      <c r="B264" s="168"/>
      <c r="C264" s="22" t="str">
        <f>'1C TSpersonnel'!A262&amp;" "&amp;'1C TSpersonnel'!B262</f>
        <v xml:space="preserve"> </v>
      </c>
      <c r="D264" s="304" t="str">
        <f>IF(E264=0,"",DATEDIF('1C TSpersonnel'!D262,E264,"y"))</f>
        <v/>
      </c>
      <c r="E264" s="71">
        <f>IF(C264&lt;&gt;"",'1C TSpersonnel'!F262,"")</f>
        <v>0</v>
      </c>
      <c r="F264" s="161"/>
      <c r="G264" s="162"/>
      <c r="H264" s="867"/>
      <c r="I264" s="868"/>
      <c r="J264" s="869"/>
      <c r="K264" s="287" t="str">
        <f t="shared" si="69"/>
        <v/>
      </c>
      <c r="L264" s="643">
        <f>IF(AND($K$2="Pôle",C264=('1C TSpersonnel'!A254&amp;" "&amp;'1C TSpersonnel'!B254)),'1C TSpersonnel'!$G254+'1C TSpersonnel'!$H254+'1C TSpersonnel'!$I254+'1C TSpersonnel'!$J254+'1C TSpersonnel'!$N254,'1C TSpersonnel'!$G254+'1C TSpersonnel'!$H254+'1C TSpersonnel'!$I254+'1C TSpersonnel'!$J254+'1C TSpersonnel'!$K254+'1C TSpersonnel'!$L254+'1C TSpersonnel'!$M254+'1C TSpersonnel'!$N254+'1C TSpersonnel'!$O254+'1C TSpersonnel'!$P254+'1C TSpersonnel'!$Q254+'1C TSpersonnel'!$R254)</f>
        <v>0</v>
      </c>
      <c r="M264" s="643">
        <f>IF(AND($K$2="Pôle",C264=('1C TSpersonnel'!A254&amp;" "&amp;'1C TSpersonnel'!B254)),'1C TSpersonnel'!$K254+'1C TSpersonnel'!$L254+'1C TSpersonnel'!$M254,0)</f>
        <v>0</v>
      </c>
      <c r="N264" s="644">
        <f t="shared" si="79"/>
        <v>0</v>
      </c>
      <c r="O264" s="645">
        <f>IF($C264=('1C TSpersonnel'!$A254&amp;" "&amp;'1C TSpersonnel'!$B254),'1C TSpersonnel'!U254)</f>
        <v>0</v>
      </c>
      <c r="P264" s="646">
        <f>IF($C264=('1C TSpersonnel'!$A254&amp;" "&amp;'1C TSpersonnel'!$B254),'1C TSpersonnel'!V254)</f>
        <v>0</v>
      </c>
      <c r="Q264" s="646">
        <f>IF($C264=('1C TSpersonnel'!$A254&amp;" "&amp;'1C TSpersonnel'!$B254),'1C TSpersonnel'!W254)</f>
        <v>0</v>
      </c>
      <c r="R264" s="646">
        <f>IF($C264=('1C TSpersonnel'!$A254&amp;" "&amp;'1C TSpersonnel'!$B254),'1C TSpersonnel'!X254)</f>
        <v>0</v>
      </c>
      <c r="S264" s="646">
        <f>IF($C264=('1C TSpersonnel'!$A254&amp;" "&amp;'1C TSpersonnel'!$B254),'1C TSpersonnel'!Y254)</f>
        <v>0</v>
      </c>
      <c r="T264" s="646">
        <f>IF($C264=('1C TSpersonnel'!$A254&amp;" "&amp;'1C TSpersonnel'!$B254),'1C TSpersonnel'!Z254)</f>
        <v>0</v>
      </c>
      <c r="U264" s="646">
        <f>IF($C264=('1C TSpersonnel'!$A254&amp;" "&amp;'1C TSpersonnel'!$B254),'1C TSpersonnel'!AA254)</f>
        <v>0</v>
      </c>
      <c r="V264" s="646">
        <f>IF($C264=('1C TSpersonnel'!$A254&amp;" "&amp;'1C TSpersonnel'!$B254),'1C TSpersonnel'!AB254)</f>
        <v>0</v>
      </c>
      <c r="W264" s="646">
        <f>IF($C264=('1C TSpersonnel'!$A254&amp;" "&amp;'1C TSpersonnel'!$B254),'1C TSpersonnel'!AC254)</f>
        <v>0</v>
      </c>
      <c r="X264" s="646">
        <f>IF($C264=('1C TSpersonnel'!$A254&amp;" "&amp;'1C TSpersonnel'!$B254),'1C TSpersonnel'!AD254)</f>
        <v>0</v>
      </c>
      <c r="Y264" s="646">
        <f>IF($C264=('1C TSpersonnel'!$A254&amp;" "&amp;'1C TSpersonnel'!$B254),'1C TSpersonnel'!AE254)</f>
        <v>0</v>
      </c>
      <c r="Z264" s="646">
        <f>IF($C264=('1C TSpersonnel'!$A254&amp;" "&amp;'1C TSpersonnel'!$B254),'1C TSpersonnel'!AF254)</f>
        <v>0</v>
      </c>
      <c r="AA264" s="646">
        <f>IF($C264=('1C TSpersonnel'!$A254&amp;" "&amp;'1C TSpersonnel'!$B254),'1C TSpersonnel'!AG254)</f>
        <v>0</v>
      </c>
      <c r="AB264" s="646">
        <f>IF($C264=('1C TSpersonnel'!$A254&amp;" "&amp;'1C TSpersonnel'!$B254),'1C TSpersonnel'!AH254)</f>
        <v>0</v>
      </c>
      <c r="AC264" s="646">
        <f>IF($C264=('1C TSpersonnel'!$A254&amp;" "&amp;'1C TSpersonnel'!$B254),'1C TSpersonnel'!AI254)</f>
        <v>0</v>
      </c>
      <c r="AD264" s="646">
        <f>IF($C264=('1C TSpersonnel'!$A254&amp;" "&amp;'1C TSpersonnel'!$B254),'1C TSpersonnel'!AJ254)</f>
        <v>0</v>
      </c>
      <c r="AE264" s="646">
        <f>IF($C264=('1C TSpersonnel'!$A254&amp;" "&amp;'1C TSpersonnel'!$B254),'1C TSpersonnel'!AK254)</f>
        <v>0</v>
      </c>
      <c r="AF264" s="646">
        <f>IF($C264=('1C TSpersonnel'!$A254&amp;" "&amp;'1C TSpersonnel'!$B254),'1C TSpersonnel'!AL254)</f>
        <v>0</v>
      </c>
      <c r="AG264" s="646">
        <f>IF($C264=('1C TSpersonnel'!$A254&amp;" "&amp;'1C TSpersonnel'!$B254),'1C TSpersonnel'!AM254)</f>
        <v>0</v>
      </c>
      <c r="AH264" s="646">
        <f>IF($C264=('1C TSpersonnel'!$A254&amp;" "&amp;'1C TSpersonnel'!$B254),'1C TSpersonnel'!AN254)</f>
        <v>0</v>
      </c>
      <c r="AI264" s="646">
        <f>IF($C264=('1C TSpersonnel'!$A254&amp;" "&amp;'1C TSpersonnel'!$B254),'1C TSpersonnel'!AO254)</f>
        <v>0</v>
      </c>
      <c r="AJ264" s="646">
        <f>IF($C264=('1C TSpersonnel'!$A254&amp;" "&amp;'1C TSpersonnel'!$B254),'1C TSpersonnel'!AP254)</f>
        <v>0</v>
      </c>
      <c r="AK264" s="646">
        <f t="shared" si="70"/>
        <v>0</v>
      </c>
      <c r="AL264" s="646">
        <f t="shared" si="75"/>
        <v>0</v>
      </c>
      <c r="AM264" s="156">
        <f t="shared" si="67"/>
        <v>0</v>
      </c>
      <c r="AN264" s="251">
        <f t="shared" si="68"/>
        <v>0</v>
      </c>
      <c r="AO264" s="154">
        <f t="shared" si="76"/>
        <v>0</v>
      </c>
      <c r="AP264" s="254">
        <f t="shared" si="80"/>
        <v>0</v>
      </c>
      <c r="AQ264" s="260">
        <f t="shared" si="78"/>
        <v>0</v>
      </c>
      <c r="AR264" s="257"/>
      <c r="AS264" s="80"/>
      <c r="AT264" s="27"/>
      <c r="AU264" s="267"/>
      <c r="AV264" s="484"/>
      <c r="AW264" s="484"/>
      <c r="AX264" s="484"/>
      <c r="AY264" s="484"/>
      <c r="AZ264" s="484"/>
    </row>
    <row r="265" spans="1:55" hidden="1">
      <c r="A265" s="159"/>
      <c r="B265" s="168"/>
      <c r="C265" s="22" t="str">
        <f>'1C TSpersonnel'!A263&amp;" "&amp;'1C TSpersonnel'!B263</f>
        <v xml:space="preserve"> </v>
      </c>
      <c r="D265" s="304" t="str">
        <f>IF(E265=0,"",DATEDIF('1C TSpersonnel'!D263,E265,"y"))</f>
        <v/>
      </c>
      <c r="E265" s="71">
        <f>IF(C265&lt;&gt;"",'1C TSpersonnel'!F263,"")</f>
        <v>0</v>
      </c>
      <c r="F265" s="161"/>
      <c r="G265" s="162"/>
      <c r="H265" s="867"/>
      <c r="I265" s="868"/>
      <c r="J265" s="869"/>
      <c r="K265" s="287" t="str">
        <f t="shared" si="69"/>
        <v/>
      </c>
      <c r="L265" s="643">
        <f>IF(AND($K$2="Pôle",C265=('1C TSpersonnel'!A255&amp;" "&amp;'1C TSpersonnel'!B255)),'1C TSpersonnel'!$G255+'1C TSpersonnel'!$H255+'1C TSpersonnel'!$I255+'1C TSpersonnel'!$J255+'1C TSpersonnel'!$N255,'1C TSpersonnel'!$G255+'1C TSpersonnel'!$H255+'1C TSpersonnel'!$I255+'1C TSpersonnel'!$J255+'1C TSpersonnel'!$K255+'1C TSpersonnel'!$L255+'1C TSpersonnel'!$M255+'1C TSpersonnel'!$N255+'1C TSpersonnel'!$O255+'1C TSpersonnel'!$P255+'1C TSpersonnel'!$Q255+'1C TSpersonnel'!$R255)</f>
        <v>0</v>
      </c>
      <c r="M265" s="643">
        <f>IF(AND($K$2="Pôle",C265=('1C TSpersonnel'!A255&amp;" "&amp;'1C TSpersonnel'!B255)),'1C TSpersonnel'!$K255+'1C TSpersonnel'!$L255+'1C TSpersonnel'!$M255,0)</f>
        <v>0</v>
      </c>
      <c r="N265" s="644">
        <f t="shared" si="79"/>
        <v>0</v>
      </c>
      <c r="O265" s="645">
        <f>IF($C265=('1C TSpersonnel'!$A255&amp;" "&amp;'1C TSpersonnel'!$B255),'1C TSpersonnel'!U255)</f>
        <v>0</v>
      </c>
      <c r="P265" s="646">
        <f>IF($C265=('1C TSpersonnel'!$A255&amp;" "&amp;'1C TSpersonnel'!$B255),'1C TSpersonnel'!V255)</f>
        <v>0</v>
      </c>
      <c r="Q265" s="646">
        <f>IF($C265=('1C TSpersonnel'!$A255&amp;" "&amp;'1C TSpersonnel'!$B255),'1C TSpersonnel'!W255)</f>
        <v>0</v>
      </c>
      <c r="R265" s="646">
        <f>IF($C265=('1C TSpersonnel'!$A255&amp;" "&amp;'1C TSpersonnel'!$B255),'1C TSpersonnel'!X255)</f>
        <v>0</v>
      </c>
      <c r="S265" s="646">
        <f>IF($C265=('1C TSpersonnel'!$A255&amp;" "&amp;'1C TSpersonnel'!$B255),'1C TSpersonnel'!Y255)</f>
        <v>0</v>
      </c>
      <c r="T265" s="646">
        <f>IF($C265=('1C TSpersonnel'!$A255&amp;" "&amp;'1C TSpersonnel'!$B255),'1C TSpersonnel'!Z255)</f>
        <v>0</v>
      </c>
      <c r="U265" s="646">
        <f>IF($C265=('1C TSpersonnel'!$A255&amp;" "&amp;'1C TSpersonnel'!$B255),'1C TSpersonnel'!AA255)</f>
        <v>0</v>
      </c>
      <c r="V265" s="646">
        <f>IF($C265=('1C TSpersonnel'!$A255&amp;" "&amp;'1C TSpersonnel'!$B255),'1C TSpersonnel'!AB255)</f>
        <v>0</v>
      </c>
      <c r="W265" s="646">
        <f>IF($C265=('1C TSpersonnel'!$A255&amp;" "&amp;'1C TSpersonnel'!$B255),'1C TSpersonnel'!AC255)</f>
        <v>0</v>
      </c>
      <c r="X265" s="646">
        <f>IF($C265=('1C TSpersonnel'!$A255&amp;" "&amp;'1C TSpersonnel'!$B255),'1C TSpersonnel'!AD255)</f>
        <v>0</v>
      </c>
      <c r="Y265" s="646">
        <f>IF($C265=('1C TSpersonnel'!$A255&amp;" "&amp;'1C TSpersonnel'!$B255),'1C TSpersonnel'!AE255)</f>
        <v>0</v>
      </c>
      <c r="Z265" s="646">
        <f>IF($C265=('1C TSpersonnel'!$A255&amp;" "&amp;'1C TSpersonnel'!$B255),'1C TSpersonnel'!AF255)</f>
        <v>0</v>
      </c>
      <c r="AA265" s="646">
        <f>IF($C265=('1C TSpersonnel'!$A255&amp;" "&amp;'1C TSpersonnel'!$B255),'1C TSpersonnel'!AG255)</f>
        <v>0</v>
      </c>
      <c r="AB265" s="646">
        <f>IF($C265=('1C TSpersonnel'!$A255&amp;" "&amp;'1C TSpersonnel'!$B255),'1C TSpersonnel'!AH255)</f>
        <v>0</v>
      </c>
      <c r="AC265" s="646">
        <f>IF($C265=('1C TSpersonnel'!$A255&amp;" "&amp;'1C TSpersonnel'!$B255),'1C TSpersonnel'!AI255)</f>
        <v>0</v>
      </c>
      <c r="AD265" s="646">
        <f>IF($C265=('1C TSpersonnel'!$A255&amp;" "&amp;'1C TSpersonnel'!$B255),'1C TSpersonnel'!AJ255)</f>
        <v>0</v>
      </c>
      <c r="AE265" s="646">
        <f>IF($C265=('1C TSpersonnel'!$A255&amp;" "&amp;'1C TSpersonnel'!$B255),'1C TSpersonnel'!AK255)</f>
        <v>0</v>
      </c>
      <c r="AF265" s="646">
        <f>IF($C265=('1C TSpersonnel'!$A255&amp;" "&amp;'1C TSpersonnel'!$B255),'1C TSpersonnel'!AL255)</f>
        <v>0</v>
      </c>
      <c r="AG265" s="646">
        <f>IF($C265=('1C TSpersonnel'!$A255&amp;" "&amp;'1C TSpersonnel'!$B255),'1C TSpersonnel'!AM255)</f>
        <v>0</v>
      </c>
      <c r="AH265" s="646">
        <f>IF($C265=('1C TSpersonnel'!$A255&amp;" "&amp;'1C TSpersonnel'!$B255),'1C TSpersonnel'!AN255)</f>
        <v>0</v>
      </c>
      <c r="AI265" s="646">
        <f>IF($C265=('1C TSpersonnel'!$A255&amp;" "&amp;'1C TSpersonnel'!$B255),'1C TSpersonnel'!AO255)</f>
        <v>0</v>
      </c>
      <c r="AJ265" s="646">
        <f>IF($C265=('1C TSpersonnel'!$A255&amp;" "&amp;'1C TSpersonnel'!$B255),'1C TSpersonnel'!AP255)</f>
        <v>0</v>
      </c>
      <c r="AK265" s="646">
        <f t="shared" si="70"/>
        <v>0</v>
      </c>
      <c r="AL265" s="646">
        <f t="shared" si="75"/>
        <v>0</v>
      </c>
      <c r="AM265" s="156">
        <f t="shared" si="67"/>
        <v>0</v>
      </c>
      <c r="AN265" s="251">
        <f t="shared" si="68"/>
        <v>0</v>
      </c>
      <c r="AO265" s="154">
        <f t="shared" si="76"/>
        <v>0</v>
      </c>
      <c r="AP265" s="254">
        <f t="shared" si="80"/>
        <v>0</v>
      </c>
      <c r="AQ265" s="260">
        <f t="shared" si="78"/>
        <v>0</v>
      </c>
      <c r="AR265" s="257"/>
      <c r="AS265" s="80"/>
      <c r="AT265" s="27"/>
      <c r="AU265" s="267"/>
      <c r="AV265" s="484"/>
      <c r="AW265" s="484"/>
      <c r="AX265" s="484"/>
      <c r="AY265" s="484"/>
      <c r="AZ265" s="484"/>
    </row>
    <row r="266" spans="1:55" hidden="1">
      <c r="A266" s="159"/>
      <c r="B266" s="168"/>
      <c r="C266" s="22" t="str">
        <f>'1C TSpersonnel'!A266&amp;" "&amp;'1C TSpersonnel'!B266</f>
        <v xml:space="preserve"> </v>
      </c>
      <c r="D266" s="304" t="str">
        <f>IF(E266=0,"",DATEDIF('1C TSpersonnel'!D266,E266,"y"))</f>
        <v/>
      </c>
      <c r="E266" s="71">
        <f>IF(C266&lt;&gt;"",'1C TSpersonnel'!F266,"")</f>
        <v>0</v>
      </c>
      <c r="F266" s="161"/>
      <c r="G266" s="162"/>
      <c r="H266" s="867"/>
      <c r="I266" s="868"/>
      <c r="J266" s="869"/>
      <c r="K266" s="287" t="str">
        <f t="shared" si="69"/>
        <v/>
      </c>
      <c r="L266" s="643">
        <f>IF(AND($K$2="Pôle",C266=('1C TSpersonnel'!A256&amp;" "&amp;'1C TSpersonnel'!B256)),'1C TSpersonnel'!$G256+'1C TSpersonnel'!$H256+'1C TSpersonnel'!$I256+'1C TSpersonnel'!$J256+'1C TSpersonnel'!$N256,'1C TSpersonnel'!$G256+'1C TSpersonnel'!$H256+'1C TSpersonnel'!$I256+'1C TSpersonnel'!$J256+'1C TSpersonnel'!$K256+'1C TSpersonnel'!$L256+'1C TSpersonnel'!$M256+'1C TSpersonnel'!$N256+'1C TSpersonnel'!$O256+'1C TSpersonnel'!$P256+'1C TSpersonnel'!$Q256+'1C TSpersonnel'!$R256)</f>
        <v>0</v>
      </c>
      <c r="M266" s="643">
        <f>IF(AND($K$2="Pôle",C266=('1C TSpersonnel'!A256&amp;" "&amp;'1C TSpersonnel'!B256)),'1C TSpersonnel'!$K256+'1C TSpersonnel'!$L256+'1C TSpersonnel'!$M256,0)</f>
        <v>0</v>
      </c>
      <c r="N266" s="644">
        <f>L266+M266</f>
        <v>0</v>
      </c>
      <c r="O266" s="645">
        <f>IF($C266=('1C TSpersonnel'!$A256&amp;" "&amp;'1C TSpersonnel'!$B256),'1C TSpersonnel'!U256)</f>
        <v>0</v>
      </c>
      <c r="P266" s="646">
        <f>IF($C266=('1C TSpersonnel'!$A256&amp;" "&amp;'1C TSpersonnel'!$B256),'1C TSpersonnel'!V256)</f>
        <v>0</v>
      </c>
      <c r="Q266" s="646">
        <f>IF($C266=('1C TSpersonnel'!$A256&amp;" "&amp;'1C TSpersonnel'!$B256),'1C TSpersonnel'!W256)</f>
        <v>0</v>
      </c>
      <c r="R266" s="646">
        <f>IF($C266=('1C TSpersonnel'!$A256&amp;" "&amp;'1C TSpersonnel'!$B256),'1C TSpersonnel'!X256)</f>
        <v>0</v>
      </c>
      <c r="S266" s="646">
        <f>IF($C266=('1C TSpersonnel'!$A256&amp;" "&amp;'1C TSpersonnel'!$B256),'1C TSpersonnel'!Y256)</f>
        <v>0</v>
      </c>
      <c r="T266" s="646">
        <f>IF($C266=('1C TSpersonnel'!$A256&amp;" "&amp;'1C TSpersonnel'!$B256),'1C TSpersonnel'!Z256)</f>
        <v>0</v>
      </c>
      <c r="U266" s="646">
        <f>IF($C266=('1C TSpersonnel'!$A256&amp;" "&amp;'1C TSpersonnel'!$B256),'1C TSpersonnel'!AA256)</f>
        <v>0</v>
      </c>
      <c r="V266" s="646">
        <f>IF($C266=('1C TSpersonnel'!$A256&amp;" "&amp;'1C TSpersonnel'!$B256),'1C TSpersonnel'!AB256)</f>
        <v>0</v>
      </c>
      <c r="W266" s="646">
        <f>IF($C266=('1C TSpersonnel'!$A256&amp;" "&amp;'1C TSpersonnel'!$B256),'1C TSpersonnel'!AC256)</f>
        <v>0</v>
      </c>
      <c r="X266" s="646">
        <f>IF($C266=('1C TSpersonnel'!$A256&amp;" "&amp;'1C TSpersonnel'!$B256),'1C TSpersonnel'!AD256)</f>
        <v>0</v>
      </c>
      <c r="Y266" s="646">
        <f>IF($C266=('1C TSpersonnel'!$A256&amp;" "&amp;'1C TSpersonnel'!$B256),'1C TSpersonnel'!AE256)</f>
        <v>0</v>
      </c>
      <c r="Z266" s="646">
        <f>IF($C266=('1C TSpersonnel'!$A256&amp;" "&amp;'1C TSpersonnel'!$B256),'1C TSpersonnel'!AF256)</f>
        <v>0</v>
      </c>
      <c r="AA266" s="646">
        <f>IF($C266=('1C TSpersonnel'!$A256&amp;" "&amp;'1C TSpersonnel'!$B256),'1C TSpersonnel'!AG256)</f>
        <v>0</v>
      </c>
      <c r="AB266" s="646">
        <f>IF($C266=('1C TSpersonnel'!$A256&amp;" "&amp;'1C TSpersonnel'!$B256),'1C TSpersonnel'!AH256)</f>
        <v>0</v>
      </c>
      <c r="AC266" s="646">
        <f>IF($C266=('1C TSpersonnel'!$A256&amp;" "&amp;'1C TSpersonnel'!$B256),'1C TSpersonnel'!AI256)</f>
        <v>0</v>
      </c>
      <c r="AD266" s="646">
        <f>IF($C266=('1C TSpersonnel'!$A256&amp;" "&amp;'1C TSpersonnel'!$B256),'1C TSpersonnel'!AJ256)</f>
        <v>0</v>
      </c>
      <c r="AE266" s="646">
        <f>IF($C266=('1C TSpersonnel'!$A256&amp;" "&amp;'1C TSpersonnel'!$B256),'1C TSpersonnel'!AK256)</f>
        <v>0</v>
      </c>
      <c r="AF266" s="646">
        <f>IF($C266=('1C TSpersonnel'!$A256&amp;" "&amp;'1C TSpersonnel'!$B256),'1C TSpersonnel'!AL256)</f>
        <v>0</v>
      </c>
      <c r="AG266" s="646">
        <f>IF($C266=('1C TSpersonnel'!$A256&amp;" "&amp;'1C TSpersonnel'!$B256),'1C TSpersonnel'!AM256)</f>
        <v>0</v>
      </c>
      <c r="AH266" s="646">
        <f>IF($C266=('1C TSpersonnel'!$A256&amp;" "&amp;'1C TSpersonnel'!$B256),'1C TSpersonnel'!AN256)</f>
        <v>0</v>
      </c>
      <c r="AI266" s="646">
        <f>IF($C266=('1C TSpersonnel'!$A256&amp;" "&amp;'1C TSpersonnel'!$B256),'1C TSpersonnel'!AO256)</f>
        <v>0</v>
      </c>
      <c r="AJ266" s="646">
        <f>IF($C266=('1C TSpersonnel'!$A256&amp;" "&amp;'1C TSpersonnel'!$B256),'1C TSpersonnel'!AP256)</f>
        <v>0</v>
      </c>
      <c r="AK266" s="646">
        <f t="shared" si="70"/>
        <v>0</v>
      </c>
      <c r="AL266" s="646">
        <f t="shared" si="40"/>
        <v>0</v>
      </c>
      <c r="AM266" s="156">
        <f t="shared" si="67"/>
        <v>0</v>
      </c>
      <c r="AN266" s="251">
        <f t="shared" si="68"/>
        <v>0</v>
      </c>
      <c r="AO266" s="154">
        <f t="shared" ref="AO266:AO288" si="81">AM266+AN266</f>
        <v>0</v>
      </c>
      <c r="AP266" s="254">
        <f t="shared" ref="AP266:AP276" si="82">IF(L266=0,0,AM266-AR266)</f>
        <v>0</v>
      </c>
      <c r="AQ266" s="260">
        <f t="shared" si="41"/>
        <v>0</v>
      </c>
      <c r="AR266" s="257"/>
      <c r="AS266" s="80"/>
      <c r="AT266" s="27"/>
      <c r="AU266" s="267"/>
      <c r="AV266" s="484"/>
      <c r="AW266" s="484"/>
      <c r="AX266" s="484"/>
      <c r="AY266" s="484"/>
      <c r="AZ266" s="484"/>
      <c r="BC266" s="1"/>
    </row>
    <row r="267" spans="1:55" hidden="1">
      <c r="A267" s="159"/>
      <c r="B267" s="168"/>
      <c r="C267" s="22" t="str">
        <f>'1C TSpersonnel'!A267&amp;" "&amp;'1C TSpersonnel'!B267</f>
        <v xml:space="preserve"> </v>
      </c>
      <c r="D267" s="304" t="str">
        <f>IF(E267=0,"",DATEDIF('1C TSpersonnel'!D267,E267,"y"))</f>
        <v/>
      </c>
      <c r="E267" s="71">
        <f>IF(C267&lt;&gt;"",'1C TSpersonnel'!F267,"")</f>
        <v>0</v>
      </c>
      <c r="F267" s="161"/>
      <c r="G267" s="162"/>
      <c r="H267" s="867"/>
      <c r="I267" s="868"/>
      <c r="J267" s="869"/>
      <c r="K267" s="287" t="str">
        <f t="shared" si="69"/>
        <v/>
      </c>
      <c r="L267" s="643">
        <f>IF(AND($K$2="Pôle",C267=('1C TSpersonnel'!A257&amp;" "&amp;'1C TSpersonnel'!B257)),'1C TSpersonnel'!$G257+'1C TSpersonnel'!$H257+'1C TSpersonnel'!$I257+'1C TSpersonnel'!$J257+'1C TSpersonnel'!$N257,'1C TSpersonnel'!$G257+'1C TSpersonnel'!$H257+'1C TSpersonnel'!$I257+'1C TSpersonnel'!$J257+'1C TSpersonnel'!$K257+'1C TSpersonnel'!$L257+'1C TSpersonnel'!$M257+'1C TSpersonnel'!$N257+'1C TSpersonnel'!$O257+'1C TSpersonnel'!$P257+'1C TSpersonnel'!$Q257+'1C TSpersonnel'!$R257)</f>
        <v>0</v>
      </c>
      <c r="M267" s="643">
        <f>IF(AND($K$2="Pôle",C267=('1C TSpersonnel'!A257&amp;" "&amp;'1C TSpersonnel'!B257)),'1C TSpersonnel'!$K257+'1C TSpersonnel'!$L257+'1C TSpersonnel'!$M257,0)</f>
        <v>0</v>
      </c>
      <c r="N267" s="644">
        <f t="shared" ref="N267:N288" si="83">L267+M267</f>
        <v>0</v>
      </c>
      <c r="O267" s="645">
        <f>IF($C267=('1C TSpersonnel'!$A257&amp;" "&amp;'1C TSpersonnel'!$B257),'1C TSpersonnel'!U257)</f>
        <v>0</v>
      </c>
      <c r="P267" s="646">
        <f>IF($C267=('1C TSpersonnel'!$A257&amp;" "&amp;'1C TSpersonnel'!$B257),'1C TSpersonnel'!V257)</f>
        <v>0</v>
      </c>
      <c r="Q267" s="646">
        <f>IF($C267=('1C TSpersonnel'!$A257&amp;" "&amp;'1C TSpersonnel'!$B257),'1C TSpersonnel'!W257)</f>
        <v>0</v>
      </c>
      <c r="R267" s="646">
        <f>IF($C267=('1C TSpersonnel'!$A257&amp;" "&amp;'1C TSpersonnel'!$B257),'1C TSpersonnel'!X257)</f>
        <v>0</v>
      </c>
      <c r="S267" s="646">
        <f>IF($C267=('1C TSpersonnel'!$A257&amp;" "&amp;'1C TSpersonnel'!$B257),'1C TSpersonnel'!Y257)</f>
        <v>0</v>
      </c>
      <c r="T267" s="646">
        <f>IF($C267=('1C TSpersonnel'!$A257&amp;" "&amp;'1C TSpersonnel'!$B257),'1C TSpersonnel'!Z257)</f>
        <v>0</v>
      </c>
      <c r="U267" s="646">
        <f>IF($C267=('1C TSpersonnel'!$A257&amp;" "&amp;'1C TSpersonnel'!$B257),'1C TSpersonnel'!AA257)</f>
        <v>0</v>
      </c>
      <c r="V267" s="646">
        <f>IF($C267=('1C TSpersonnel'!$A257&amp;" "&amp;'1C TSpersonnel'!$B257),'1C TSpersonnel'!AB257)</f>
        <v>0</v>
      </c>
      <c r="W267" s="646">
        <f>IF($C267=('1C TSpersonnel'!$A257&amp;" "&amp;'1C TSpersonnel'!$B257),'1C TSpersonnel'!AC257)</f>
        <v>0</v>
      </c>
      <c r="X267" s="646">
        <f>IF($C267=('1C TSpersonnel'!$A257&amp;" "&amp;'1C TSpersonnel'!$B257),'1C TSpersonnel'!AD257)</f>
        <v>0</v>
      </c>
      <c r="Y267" s="646">
        <f>IF($C267=('1C TSpersonnel'!$A257&amp;" "&amp;'1C TSpersonnel'!$B257),'1C TSpersonnel'!AE257)</f>
        <v>0</v>
      </c>
      <c r="Z267" s="646">
        <f>IF($C267=('1C TSpersonnel'!$A257&amp;" "&amp;'1C TSpersonnel'!$B257),'1C TSpersonnel'!AF257)</f>
        <v>0</v>
      </c>
      <c r="AA267" s="646">
        <f>IF($C267=('1C TSpersonnel'!$A257&amp;" "&amp;'1C TSpersonnel'!$B257),'1C TSpersonnel'!AG257)</f>
        <v>0</v>
      </c>
      <c r="AB267" s="646">
        <f>IF($C267=('1C TSpersonnel'!$A257&amp;" "&amp;'1C TSpersonnel'!$B257),'1C TSpersonnel'!AH257)</f>
        <v>0</v>
      </c>
      <c r="AC267" s="646">
        <f>IF($C267=('1C TSpersonnel'!$A257&amp;" "&amp;'1C TSpersonnel'!$B257),'1C TSpersonnel'!AI257)</f>
        <v>0</v>
      </c>
      <c r="AD267" s="646">
        <f>IF($C267=('1C TSpersonnel'!$A257&amp;" "&amp;'1C TSpersonnel'!$B257),'1C TSpersonnel'!AJ257)</f>
        <v>0</v>
      </c>
      <c r="AE267" s="646">
        <f>IF($C267=('1C TSpersonnel'!$A257&amp;" "&amp;'1C TSpersonnel'!$B257),'1C TSpersonnel'!AK257)</f>
        <v>0</v>
      </c>
      <c r="AF267" s="646">
        <f>IF($C267=('1C TSpersonnel'!$A257&amp;" "&amp;'1C TSpersonnel'!$B257),'1C TSpersonnel'!AL257)</f>
        <v>0</v>
      </c>
      <c r="AG267" s="646">
        <f>IF($C267=('1C TSpersonnel'!$A257&amp;" "&amp;'1C TSpersonnel'!$B257),'1C TSpersonnel'!AM257)</f>
        <v>0</v>
      </c>
      <c r="AH267" s="646">
        <f>IF($C267=('1C TSpersonnel'!$A257&amp;" "&amp;'1C TSpersonnel'!$B257),'1C TSpersonnel'!AN257)</f>
        <v>0</v>
      </c>
      <c r="AI267" s="646">
        <f>IF($C267=('1C TSpersonnel'!$A257&amp;" "&amp;'1C TSpersonnel'!$B257),'1C TSpersonnel'!AO257)</f>
        <v>0</v>
      </c>
      <c r="AJ267" s="646">
        <f>IF($C267=('1C TSpersonnel'!$A257&amp;" "&amp;'1C TSpersonnel'!$B257),'1C TSpersonnel'!AP257)</f>
        <v>0</v>
      </c>
      <c r="AK267" s="646">
        <f t="shared" si="70"/>
        <v>0</v>
      </c>
      <c r="AL267" s="646">
        <f t="shared" si="40"/>
        <v>0</v>
      </c>
      <c r="AM267" s="156">
        <f t="shared" si="67"/>
        <v>0</v>
      </c>
      <c r="AN267" s="251">
        <f t="shared" si="68"/>
        <v>0</v>
      </c>
      <c r="AO267" s="154">
        <f t="shared" si="81"/>
        <v>0</v>
      </c>
      <c r="AP267" s="254">
        <f t="shared" si="82"/>
        <v>0</v>
      </c>
      <c r="AQ267" s="260">
        <f t="shared" si="41"/>
        <v>0</v>
      </c>
      <c r="AR267" s="257"/>
      <c r="AS267" s="80"/>
      <c r="AT267" s="27"/>
      <c r="AU267" s="267"/>
      <c r="AV267" s="484"/>
      <c r="AW267" s="484"/>
      <c r="AX267" s="484"/>
      <c r="AY267" s="484"/>
      <c r="AZ267" s="484"/>
      <c r="BC267" s="1"/>
    </row>
    <row r="268" spans="1:55" hidden="1">
      <c r="A268" s="159"/>
      <c r="B268" s="168"/>
      <c r="C268" s="22" t="str">
        <f>'1C TSpersonnel'!A268&amp;" "&amp;'1C TSpersonnel'!B268</f>
        <v xml:space="preserve"> </v>
      </c>
      <c r="D268" s="304" t="str">
        <f>IF(E268=0,"",DATEDIF('1C TSpersonnel'!D268,E268,"y"))</f>
        <v/>
      </c>
      <c r="E268" s="71">
        <f>IF(C268&lt;&gt;"",'1C TSpersonnel'!F268,"")</f>
        <v>0</v>
      </c>
      <c r="F268" s="161"/>
      <c r="G268" s="162"/>
      <c r="H268" s="867"/>
      <c r="I268" s="868"/>
      <c r="J268" s="869"/>
      <c r="K268" s="287" t="str">
        <f t="shared" si="69"/>
        <v/>
      </c>
      <c r="L268" s="643">
        <f>IF(AND($K$2="Pôle",C268=('1C TSpersonnel'!A258&amp;" "&amp;'1C TSpersonnel'!B258)),'1C TSpersonnel'!$G258+'1C TSpersonnel'!$H258+'1C TSpersonnel'!$I258+'1C TSpersonnel'!$J258+'1C TSpersonnel'!$N258,'1C TSpersonnel'!$G258+'1C TSpersonnel'!$H258+'1C TSpersonnel'!$I258+'1C TSpersonnel'!$J258+'1C TSpersonnel'!$K258+'1C TSpersonnel'!$L258+'1C TSpersonnel'!$M258+'1C TSpersonnel'!$N258+'1C TSpersonnel'!$O258+'1C TSpersonnel'!$P258+'1C TSpersonnel'!$Q258+'1C TSpersonnel'!$R258)</f>
        <v>0</v>
      </c>
      <c r="M268" s="643">
        <f>IF(AND($K$2="Pôle",C268=('1C TSpersonnel'!A258&amp;" "&amp;'1C TSpersonnel'!B258)),'1C TSpersonnel'!$K258+'1C TSpersonnel'!$L258+'1C TSpersonnel'!$M258,0)</f>
        <v>0</v>
      </c>
      <c r="N268" s="644">
        <f t="shared" si="83"/>
        <v>0</v>
      </c>
      <c r="O268" s="645">
        <f>IF($C268=('1C TSpersonnel'!$A258&amp;" "&amp;'1C TSpersonnel'!$B258),'1C TSpersonnel'!U258)</f>
        <v>0</v>
      </c>
      <c r="P268" s="646">
        <f>IF($C268=('1C TSpersonnel'!$A258&amp;" "&amp;'1C TSpersonnel'!$B258),'1C TSpersonnel'!V258)</f>
        <v>0</v>
      </c>
      <c r="Q268" s="646">
        <f>IF($C268=('1C TSpersonnel'!$A258&amp;" "&amp;'1C TSpersonnel'!$B258),'1C TSpersonnel'!W258)</f>
        <v>0</v>
      </c>
      <c r="R268" s="646">
        <f>IF($C268=('1C TSpersonnel'!$A258&amp;" "&amp;'1C TSpersonnel'!$B258),'1C TSpersonnel'!X258)</f>
        <v>0</v>
      </c>
      <c r="S268" s="646">
        <f>IF($C268=('1C TSpersonnel'!$A258&amp;" "&amp;'1C TSpersonnel'!$B258),'1C TSpersonnel'!Y258)</f>
        <v>0</v>
      </c>
      <c r="T268" s="646">
        <f>IF($C268=('1C TSpersonnel'!$A258&amp;" "&amp;'1C TSpersonnel'!$B258),'1C TSpersonnel'!Z258)</f>
        <v>0</v>
      </c>
      <c r="U268" s="646">
        <f>IF($C268=('1C TSpersonnel'!$A258&amp;" "&amp;'1C TSpersonnel'!$B258),'1C TSpersonnel'!AA258)</f>
        <v>0</v>
      </c>
      <c r="V268" s="646">
        <f>IF($C268=('1C TSpersonnel'!$A258&amp;" "&amp;'1C TSpersonnel'!$B258),'1C TSpersonnel'!AB258)</f>
        <v>0</v>
      </c>
      <c r="W268" s="646">
        <f>IF($C268=('1C TSpersonnel'!$A258&amp;" "&amp;'1C TSpersonnel'!$B258),'1C TSpersonnel'!AC258)</f>
        <v>0</v>
      </c>
      <c r="X268" s="646">
        <f>IF($C268=('1C TSpersonnel'!$A258&amp;" "&amp;'1C TSpersonnel'!$B258),'1C TSpersonnel'!AD258)</f>
        <v>0</v>
      </c>
      <c r="Y268" s="646">
        <f>IF($C268=('1C TSpersonnel'!$A258&amp;" "&amp;'1C TSpersonnel'!$B258),'1C TSpersonnel'!AE258)</f>
        <v>0</v>
      </c>
      <c r="Z268" s="646">
        <f>IF($C268=('1C TSpersonnel'!$A258&amp;" "&amp;'1C TSpersonnel'!$B258),'1C TSpersonnel'!AF258)</f>
        <v>0</v>
      </c>
      <c r="AA268" s="646">
        <f>IF($C268=('1C TSpersonnel'!$A258&amp;" "&amp;'1C TSpersonnel'!$B258),'1C TSpersonnel'!AG258)</f>
        <v>0</v>
      </c>
      <c r="AB268" s="646">
        <f>IF($C268=('1C TSpersonnel'!$A258&amp;" "&amp;'1C TSpersonnel'!$B258),'1C TSpersonnel'!AH258)</f>
        <v>0</v>
      </c>
      <c r="AC268" s="646">
        <f>IF($C268=('1C TSpersonnel'!$A258&amp;" "&amp;'1C TSpersonnel'!$B258),'1C TSpersonnel'!AI258)</f>
        <v>0</v>
      </c>
      <c r="AD268" s="646">
        <f>IF($C268=('1C TSpersonnel'!$A258&amp;" "&amp;'1C TSpersonnel'!$B258),'1C TSpersonnel'!AJ258)</f>
        <v>0</v>
      </c>
      <c r="AE268" s="646">
        <f>IF($C268=('1C TSpersonnel'!$A258&amp;" "&amp;'1C TSpersonnel'!$B258),'1C TSpersonnel'!AK258)</f>
        <v>0</v>
      </c>
      <c r="AF268" s="646">
        <f>IF($C268=('1C TSpersonnel'!$A258&amp;" "&amp;'1C TSpersonnel'!$B258),'1C TSpersonnel'!AL258)</f>
        <v>0</v>
      </c>
      <c r="AG268" s="646">
        <f>IF($C268=('1C TSpersonnel'!$A258&amp;" "&amp;'1C TSpersonnel'!$B258),'1C TSpersonnel'!AM258)</f>
        <v>0</v>
      </c>
      <c r="AH268" s="646">
        <f>IF($C268=('1C TSpersonnel'!$A258&amp;" "&amp;'1C TSpersonnel'!$B258),'1C TSpersonnel'!AN258)</f>
        <v>0</v>
      </c>
      <c r="AI268" s="646">
        <f>IF($C268=('1C TSpersonnel'!$A258&amp;" "&amp;'1C TSpersonnel'!$B258),'1C TSpersonnel'!AO258)</f>
        <v>0</v>
      </c>
      <c r="AJ268" s="646">
        <f>IF($C268=('1C TSpersonnel'!$A258&amp;" "&amp;'1C TSpersonnel'!$B258),'1C TSpersonnel'!AP258)</f>
        <v>0</v>
      </c>
      <c r="AK268" s="646">
        <f t="shared" si="70"/>
        <v>0</v>
      </c>
      <c r="AL268" s="646">
        <f t="shared" si="40"/>
        <v>0</v>
      </c>
      <c r="AM268" s="156">
        <f t="shared" si="67"/>
        <v>0</v>
      </c>
      <c r="AN268" s="251">
        <f t="shared" si="68"/>
        <v>0</v>
      </c>
      <c r="AO268" s="154">
        <f t="shared" si="81"/>
        <v>0</v>
      </c>
      <c r="AP268" s="254">
        <f t="shared" si="82"/>
        <v>0</v>
      </c>
      <c r="AQ268" s="260">
        <f t="shared" si="41"/>
        <v>0</v>
      </c>
      <c r="AR268" s="257"/>
      <c r="AS268" s="80"/>
      <c r="AT268" s="27"/>
      <c r="AU268" s="267"/>
      <c r="AV268" s="484"/>
      <c r="AW268" s="484"/>
      <c r="AX268" s="484"/>
      <c r="AY268" s="484"/>
      <c r="AZ268" s="484"/>
    </row>
    <row r="269" spans="1:55" hidden="1">
      <c r="A269" s="159"/>
      <c r="B269" s="168"/>
      <c r="C269" s="22" t="str">
        <f>'1C TSpersonnel'!A269&amp;" "&amp;'1C TSpersonnel'!B269</f>
        <v xml:space="preserve"> </v>
      </c>
      <c r="D269" s="304" t="str">
        <f>IF(E269=0,"",DATEDIF('1C TSpersonnel'!D269,E269,"y"))</f>
        <v/>
      </c>
      <c r="E269" s="71">
        <f>IF(C269&lt;&gt;"",'1C TSpersonnel'!F269,"")</f>
        <v>0</v>
      </c>
      <c r="F269" s="161"/>
      <c r="G269" s="162"/>
      <c r="H269" s="867"/>
      <c r="I269" s="868"/>
      <c r="J269" s="869"/>
      <c r="K269" s="287" t="str">
        <f t="shared" si="69"/>
        <v/>
      </c>
      <c r="L269" s="643">
        <f>IF(AND($K$2="Pôle",C269=('1C TSpersonnel'!A259&amp;" "&amp;'1C TSpersonnel'!B259)),'1C TSpersonnel'!$G259+'1C TSpersonnel'!$H259+'1C TSpersonnel'!$I259+'1C TSpersonnel'!$J259+'1C TSpersonnel'!$N259,'1C TSpersonnel'!$G259+'1C TSpersonnel'!$H259+'1C TSpersonnel'!$I259+'1C TSpersonnel'!$J259+'1C TSpersonnel'!$K259+'1C TSpersonnel'!$L259+'1C TSpersonnel'!$M259+'1C TSpersonnel'!$N259+'1C TSpersonnel'!$O259+'1C TSpersonnel'!$P259+'1C TSpersonnel'!$Q259+'1C TSpersonnel'!$R259)</f>
        <v>0</v>
      </c>
      <c r="M269" s="643">
        <f>IF(AND($K$2="Pôle",C269=('1C TSpersonnel'!A259&amp;" "&amp;'1C TSpersonnel'!B259)),'1C TSpersonnel'!$K259+'1C TSpersonnel'!$L259+'1C TSpersonnel'!$M259,0)</f>
        <v>0</v>
      </c>
      <c r="N269" s="644">
        <f t="shared" si="83"/>
        <v>0</v>
      </c>
      <c r="O269" s="645">
        <f>IF($C269=('1C TSpersonnel'!$A259&amp;" "&amp;'1C TSpersonnel'!$B259),'1C TSpersonnel'!U259)</f>
        <v>0</v>
      </c>
      <c r="P269" s="646">
        <f>IF($C269=('1C TSpersonnel'!$A259&amp;" "&amp;'1C TSpersonnel'!$B259),'1C TSpersonnel'!V259)</f>
        <v>0</v>
      </c>
      <c r="Q269" s="646">
        <f>IF($C269=('1C TSpersonnel'!$A259&amp;" "&amp;'1C TSpersonnel'!$B259),'1C TSpersonnel'!W259)</f>
        <v>0</v>
      </c>
      <c r="R269" s="646">
        <f>IF($C269=('1C TSpersonnel'!$A259&amp;" "&amp;'1C TSpersonnel'!$B259),'1C TSpersonnel'!X259)</f>
        <v>0</v>
      </c>
      <c r="S269" s="646">
        <f>IF($C269=('1C TSpersonnel'!$A259&amp;" "&amp;'1C TSpersonnel'!$B259),'1C TSpersonnel'!Y259)</f>
        <v>0</v>
      </c>
      <c r="T269" s="646">
        <f>IF($C269=('1C TSpersonnel'!$A259&amp;" "&amp;'1C TSpersonnel'!$B259),'1C TSpersonnel'!Z259)</f>
        <v>0</v>
      </c>
      <c r="U269" s="646">
        <f>IF($C269=('1C TSpersonnel'!$A259&amp;" "&amp;'1C TSpersonnel'!$B259),'1C TSpersonnel'!AA259)</f>
        <v>0</v>
      </c>
      <c r="V269" s="646">
        <f>IF($C269=('1C TSpersonnel'!$A259&amp;" "&amp;'1C TSpersonnel'!$B259),'1C TSpersonnel'!AB259)</f>
        <v>0</v>
      </c>
      <c r="W269" s="646">
        <f>IF($C269=('1C TSpersonnel'!$A259&amp;" "&amp;'1C TSpersonnel'!$B259),'1C TSpersonnel'!AC259)</f>
        <v>0</v>
      </c>
      <c r="X269" s="646">
        <f>IF($C269=('1C TSpersonnel'!$A259&amp;" "&amp;'1C TSpersonnel'!$B259),'1C TSpersonnel'!AD259)</f>
        <v>0</v>
      </c>
      <c r="Y269" s="646">
        <f>IF($C269=('1C TSpersonnel'!$A259&amp;" "&amp;'1C TSpersonnel'!$B259),'1C TSpersonnel'!AE259)</f>
        <v>0</v>
      </c>
      <c r="Z269" s="646">
        <f>IF($C269=('1C TSpersonnel'!$A259&amp;" "&amp;'1C TSpersonnel'!$B259),'1C TSpersonnel'!AF259)</f>
        <v>0</v>
      </c>
      <c r="AA269" s="646">
        <f>IF($C269=('1C TSpersonnel'!$A259&amp;" "&amp;'1C TSpersonnel'!$B259),'1C TSpersonnel'!AG259)</f>
        <v>0</v>
      </c>
      <c r="AB269" s="646">
        <f>IF($C269=('1C TSpersonnel'!$A259&amp;" "&amp;'1C TSpersonnel'!$B259),'1C TSpersonnel'!AH259)</f>
        <v>0</v>
      </c>
      <c r="AC269" s="646">
        <f>IF($C269=('1C TSpersonnel'!$A259&amp;" "&amp;'1C TSpersonnel'!$B259),'1C TSpersonnel'!AI259)</f>
        <v>0</v>
      </c>
      <c r="AD269" s="646">
        <f>IF($C269=('1C TSpersonnel'!$A259&amp;" "&amp;'1C TSpersonnel'!$B259),'1C TSpersonnel'!AJ259)</f>
        <v>0</v>
      </c>
      <c r="AE269" s="646">
        <f>IF($C269=('1C TSpersonnel'!$A259&amp;" "&amp;'1C TSpersonnel'!$B259),'1C TSpersonnel'!AK259)</f>
        <v>0</v>
      </c>
      <c r="AF269" s="646">
        <f>IF($C269=('1C TSpersonnel'!$A259&amp;" "&amp;'1C TSpersonnel'!$B259),'1C TSpersonnel'!AL259)</f>
        <v>0</v>
      </c>
      <c r="AG269" s="646">
        <f>IF($C269=('1C TSpersonnel'!$A259&amp;" "&amp;'1C TSpersonnel'!$B259),'1C TSpersonnel'!AM259)</f>
        <v>0</v>
      </c>
      <c r="AH269" s="646">
        <f>IF($C269=('1C TSpersonnel'!$A259&amp;" "&amp;'1C TSpersonnel'!$B259),'1C TSpersonnel'!AN259)</f>
        <v>0</v>
      </c>
      <c r="AI269" s="646">
        <f>IF($C269=('1C TSpersonnel'!$A259&amp;" "&amp;'1C TSpersonnel'!$B259),'1C TSpersonnel'!AO259)</f>
        <v>0</v>
      </c>
      <c r="AJ269" s="646">
        <f>IF($C269=('1C TSpersonnel'!$A259&amp;" "&amp;'1C TSpersonnel'!$B259),'1C TSpersonnel'!AP259)</f>
        <v>0</v>
      </c>
      <c r="AK269" s="646">
        <f t="shared" si="70"/>
        <v>0</v>
      </c>
      <c r="AL269" s="646">
        <f t="shared" si="40"/>
        <v>0</v>
      </c>
      <c r="AM269" s="156">
        <f t="shared" si="67"/>
        <v>0</v>
      </c>
      <c r="AN269" s="251">
        <f t="shared" si="68"/>
        <v>0</v>
      </c>
      <c r="AO269" s="154">
        <f t="shared" si="81"/>
        <v>0</v>
      </c>
      <c r="AP269" s="254">
        <f t="shared" si="82"/>
        <v>0</v>
      </c>
      <c r="AQ269" s="260">
        <f t="shared" si="41"/>
        <v>0</v>
      </c>
      <c r="AR269" s="257"/>
      <c r="AS269" s="80"/>
      <c r="AT269" s="27"/>
      <c r="AU269" s="267"/>
      <c r="AV269" s="484"/>
      <c r="AW269" s="484"/>
      <c r="AX269" s="484"/>
      <c r="AY269" s="484"/>
      <c r="AZ269" s="484"/>
    </row>
    <row r="270" spans="1:55" hidden="1">
      <c r="A270" s="159"/>
      <c r="B270" s="168"/>
      <c r="C270" s="22" t="str">
        <f>'1C TSpersonnel'!A270&amp;" "&amp;'1C TSpersonnel'!B270</f>
        <v xml:space="preserve"> </v>
      </c>
      <c r="D270" s="304" t="str">
        <f>IF(E270=0,"",DATEDIF('1C TSpersonnel'!D270,E270,"y"))</f>
        <v/>
      </c>
      <c r="E270" s="71">
        <f>IF(C270&lt;&gt;"",'1C TSpersonnel'!F270,"")</f>
        <v>0</v>
      </c>
      <c r="F270" s="161"/>
      <c r="G270" s="162"/>
      <c r="H270" s="867"/>
      <c r="I270" s="868"/>
      <c r="J270" s="869"/>
      <c r="K270" s="287" t="str">
        <f t="shared" si="69"/>
        <v/>
      </c>
      <c r="L270" s="643">
        <f>IF(AND($K$2="Pôle",C270=('1C TSpersonnel'!A260&amp;" "&amp;'1C TSpersonnel'!B260)),'1C TSpersonnel'!$G260+'1C TSpersonnel'!$H260+'1C TSpersonnel'!$I260+'1C TSpersonnel'!$J260+'1C TSpersonnel'!$N260,'1C TSpersonnel'!$G260+'1C TSpersonnel'!$H260+'1C TSpersonnel'!$I260+'1C TSpersonnel'!$J260+'1C TSpersonnel'!$K260+'1C TSpersonnel'!$L260+'1C TSpersonnel'!$M260+'1C TSpersonnel'!$N260+'1C TSpersonnel'!$O260+'1C TSpersonnel'!$P260+'1C TSpersonnel'!$Q260+'1C TSpersonnel'!$R260)</f>
        <v>0</v>
      </c>
      <c r="M270" s="643">
        <f>IF(AND($K$2="Pôle",C270=('1C TSpersonnel'!A260&amp;" "&amp;'1C TSpersonnel'!B260)),'1C TSpersonnel'!$K260+'1C TSpersonnel'!$L260+'1C TSpersonnel'!$M260,0)</f>
        <v>0</v>
      </c>
      <c r="N270" s="644">
        <f t="shared" si="83"/>
        <v>0</v>
      </c>
      <c r="O270" s="645">
        <f>IF($C270=('1C TSpersonnel'!$A260&amp;" "&amp;'1C TSpersonnel'!$B260),'1C TSpersonnel'!U260)</f>
        <v>0</v>
      </c>
      <c r="P270" s="646">
        <f>IF($C270=('1C TSpersonnel'!$A260&amp;" "&amp;'1C TSpersonnel'!$B260),'1C TSpersonnel'!V260)</f>
        <v>0</v>
      </c>
      <c r="Q270" s="646">
        <f>IF($C270=('1C TSpersonnel'!$A260&amp;" "&amp;'1C TSpersonnel'!$B260),'1C TSpersonnel'!W260)</f>
        <v>0</v>
      </c>
      <c r="R270" s="646">
        <f>IF($C270=('1C TSpersonnel'!$A260&amp;" "&amp;'1C TSpersonnel'!$B260),'1C TSpersonnel'!X260)</f>
        <v>0</v>
      </c>
      <c r="S270" s="646">
        <f>IF($C270=('1C TSpersonnel'!$A260&amp;" "&amp;'1C TSpersonnel'!$B260),'1C TSpersonnel'!Y260)</f>
        <v>0</v>
      </c>
      <c r="T270" s="646">
        <f>IF($C270=('1C TSpersonnel'!$A260&amp;" "&amp;'1C TSpersonnel'!$B260),'1C TSpersonnel'!Z260)</f>
        <v>0</v>
      </c>
      <c r="U270" s="646">
        <f>IF($C270=('1C TSpersonnel'!$A260&amp;" "&amp;'1C TSpersonnel'!$B260),'1C TSpersonnel'!AA260)</f>
        <v>0</v>
      </c>
      <c r="V270" s="646">
        <f>IF($C270=('1C TSpersonnel'!$A260&amp;" "&amp;'1C TSpersonnel'!$B260),'1C TSpersonnel'!AB260)</f>
        <v>0</v>
      </c>
      <c r="W270" s="646">
        <f>IF($C270=('1C TSpersonnel'!$A260&amp;" "&amp;'1C TSpersonnel'!$B260),'1C TSpersonnel'!AC260)</f>
        <v>0</v>
      </c>
      <c r="X270" s="646">
        <f>IF($C270=('1C TSpersonnel'!$A260&amp;" "&amp;'1C TSpersonnel'!$B260),'1C TSpersonnel'!AD260)</f>
        <v>0</v>
      </c>
      <c r="Y270" s="646">
        <f>IF($C270=('1C TSpersonnel'!$A260&amp;" "&amp;'1C TSpersonnel'!$B260),'1C TSpersonnel'!AE260)</f>
        <v>0</v>
      </c>
      <c r="Z270" s="646">
        <f>IF($C270=('1C TSpersonnel'!$A260&amp;" "&amp;'1C TSpersonnel'!$B260),'1C TSpersonnel'!AF260)</f>
        <v>0</v>
      </c>
      <c r="AA270" s="646">
        <f>IF($C270=('1C TSpersonnel'!$A260&amp;" "&amp;'1C TSpersonnel'!$B260),'1C TSpersonnel'!AG260)</f>
        <v>0</v>
      </c>
      <c r="AB270" s="646">
        <f>IF($C270=('1C TSpersonnel'!$A260&amp;" "&amp;'1C TSpersonnel'!$B260),'1C TSpersonnel'!AH260)</f>
        <v>0</v>
      </c>
      <c r="AC270" s="646">
        <f>IF($C270=('1C TSpersonnel'!$A260&amp;" "&amp;'1C TSpersonnel'!$B260),'1C TSpersonnel'!AI260)</f>
        <v>0</v>
      </c>
      <c r="AD270" s="646">
        <f>IF($C270=('1C TSpersonnel'!$A260&amp;" "&amp;'1C TSpersonnel'!$B260),'1C TSpersonnel'!AJ260)</f>
        <v>0</v>
      </c>
      <c r="AE270" s="646">
        <f>IF($C270=('1C TSpersonnel'!$A260&amp;" "&amp;'1C TSpersonnel'!$B260),'1C TSpersonnel'!AK260)</f>
        <v>0</v>
      </c>
      <c r="AF270" s="646">
        <f>IF($C270=('1C TSpersonnel'!$A260&amp;" "&amp;'1C TSpersonnel'!$B260),'1C TSpersonnel'!AL260)</f>
        <v>0</v>
      </c>
      <c r="AG270" s="646">
        <f>IF($C270=('1C TSpersonnel'!$A260&amp;" "&amp;'1C TSpersonnel'!$B260),'1C TSpersonnel'!AM260)</f>
        <v>0</v>
      </c>
      <c r="AH270" s="646">
        <f>IF($C270=('1C TSpersonnel'!$A260&amp;" "&amp;'1C TSpersonnel'!$B260),'1C TSpersonnel'!AN260)</f>
        <v>0</v>
      </c>
      <c r="AI270" s="646">
        <f>IF($C270=('1C TSpersonnel'!$A260&amp;" "&amp;'1C TSpersonnel'!$B260),'1C TSpersonnel'!AO260)</f>
        <v>0</v>
      </c>
      <c r="AJ270" s="646">
        <f>IF($C270=('1C TSpersonnel'!$A260&amp;" "&amp;'1C TSpersonnel'!$B260),'1C TSpersonnel'!AP260)</f>
        <v>0</v>
      </c>
      <c r="AK270" s="646">
        <f t="shared" si="70"/>
        <v>0</v>
      </c>
      <c r="AL270" s="646">
        <f t="shared" si="40"/>
        <v>0</v>
      </c>
      <c r="AM270" s="156">
        <f t="shared" si="67"/>
        <v>0</v>
      </c>
      <c r="AN270" s="251">
        <f t="shared" si="68"/>
        <v>0</v>
      </c>
      <c r="AO270" s="154">
        <f t="shared" si="81"/>
        <v>0</v>
      </c>
      <c r="AP270" s="254">
        <f t="shared" si="82"/>
        <v>0</v>
      </c>
      <c r="AQ270" s="260">
        <f t="shared" si="41"/>
        <v>0</v>
      </c>
      <c r="AR270" s="257"/>
      <c r="AS270" s="80"/>
      <c r="AT270" s="27"/>
      <c r="AU270" s="267"/>
      <c r="AV270" s="484"/>
      <c r="AW270" s="484"/>
      <c r="AX270" s="484"/>
      <c r="AY270" s="484"/>
      <c r="AZ270" s="484"/>
    </row>
    <row r="271" spans="1:55" hidden="1">
      <c r="A271" s="159"/>
      <c r="B271" s="168"/>
      <c r="C271" s="22" t="str">
        <f>'1C TSpersonnel'!A271&amp;" "&amp;'1C TSpersonnel'!B271</f>
        <v xml:space="preserve"> </v>
      </c>
      <c r="D271" s="304" t="str">
        <f>IF(E271=0,"",DATEDIF('1C TSpersonnel'!D271,E271,"y"))</f>
        <v/>
      </c>
      <c r="E271" s="71">
        <f>IF(C271&lt;&gt;"",'1C TSpersonnel'!F271,"")</f>
        <v>0</v>
      </c>
      <c r="F271" s="161"/>
      <c r="G271" s="162"/>
      <c r="H271" s="867"/>
      <c r="I271" s="868"/>
      <c r="J271" s="869"/>
      <c r="K271" s="287" t="str">
        <f t="shared" si="69"/>
        <v/>
      </c>
      <c r="L271" s="643">
        <f>IF(AND($K$2="Pôle",C271=('1C TSpersonnel'!A261&amp;" "&amp;'1C TSpersonnel'!B261)),'1C TSpersonnel'!$G261+'1C TSpersonnel'!$H261+'1C TSpersonnel'!$I261+'1C TSpersonnel'!$J261+'1C TSpersonnel'!$N261,'1C TSpersonnel'!$G261+'1C TSpersonnel'!$H261+'1C TSpersonnel'!$I261+'1C TSpersonnel'!$J261+'1C TSpersonnel'!$K261+'1C TSpersonnel'!$L261+'1C TSpersonnel'!$M261+'1C TSpersonnel'!$N261+'1C TSpersonnel'!$O261+'1C TSpersonnel'!$P261+'1C TSpersonnel'!$Q261+'1C TSpersonnel'!$R261)</f>
        <v>0</v>
      </c>
      <c r="M271" s="643">
        <f>IF(AND($K$2="Pôle",C271=('1C TSpersonnel'!A261&amp;" "&amp;'1C TSpersonnel'!B261)),'1C TSpersonnel'!$K261+'1C TSpersonnel'!$L261+'1C TSpersonnel'!$M261,0)</f>
        <v>0</v>
      </c>
      <c r="N271" s="644">
        <f t="shared" si="83"/>
        <v>0</v>
      </c>
      <c r="O271" s="645">
        <f>IF($C271=('1C TSpersonnel'!$A261&amp;" "&amp;'1C TSpersonnel'!$B261),'1C TSpersonnel'!U261)</f>
        <v>0</v>
      </c>
      <c r="P271" s="646">
        <f>IF($C271=('1C TSpersonnel'!$A261&amp;" "&amp;'1C TSpersonnel'!$B261),'1C TSpersonnel'!V261)</f>
        <v>0</v>
      </c>
      <c r="Q271" s="646">
        <f>IF($C271=('1C TSpersonnel'!$A261&amp;" "&amp;'1C TSpersonnel'!$B261),'1C TSpersonnel'!W261)</f>
        <v>0</v>
      </c>
      <c r="R271" s="646">
        <f>IF($C271=('1C TSpersonnel'!$A261&amp;" "&amp;'1C TSpersonnel'!$B261),'1C TSpersonnel'!X261)</f>
        <v>0</v>
      </c>
      <c r="S271" s="646">
        <f>IF($C271=('1C TSpersonnel'!$A261&amp;" "&amp;'1C TSpersonnel'!$B261),'1C TSpersonnel'!Y261)</f>
        <v>0</v>
      </c>
      <c r="T271" s="646">
        <f>IF($C271=('1C TSpersonnel'!$A261&amp;" "&amp;'1C TSpersonnel'!$B261),'1C TSpersonnel'!Z261)</f>
        <v>0</v>
      </c>
      <c r="U271" s="646">
        <f>IF($C271=('1C TSpersonnel'!$A261&amp;" "&amp;'1C TSpersonnel'!$B261),'1C TSpersonnel'!AA261)</f>
        <v>0</v>
      </c>
      <c r="V271" s="646">
        <f>IF($C271=('1C TSpersonnel'!$A261&amp;" "&amp;'1C TSpersonnel'!$B261),'1C TSpersonnel'!AB261)</f>
        <v>0</v>
      </c>
      <c r="W271" s="646">
        <f>IF($C271=('1C TSpersonnel'!$A261&amp;" "&amp;'1C TSpersonnel'!$B261),'1C TSpersonnel'!AC261)</f>
        <v>0</v>
      </c>
      <c r="X271" s="646">
        <f>IF($C271=('1C TSpersonnel'!$A261&amp;" "&amp;'1C TSpersonnel'!$B261),'1C TSpersonnel'!AD261)</f>
        <v>0</v>
      </c>
      <c r="Y271" s="646">
        <f>IF($C271=('1C TSpersonnel'!$A261&amp;" "&amp;'1C TSpersonnel'!$B261),'1C TSpersonnel'!AE261)</f>
        <v>0</v>
      </c>
      <c r="Z271" s="646">
        <f>IF($C271=('1C TSpersonnel'!$A261&amp;" "&amp;'1C TSpersonnel'!$B261),'1C TSpersonnel'!AF261)</f>
        <v>0</v>
      </c>
      <c r="AA271" s="646">
        <f>IF($C271=('1C TSpersonnel'!$A261&amp;" "&amp;'1C TSpersonnel'!$B261),'1C TSpersonnel'!AG261)</f>
        <v>0</v>
      </c>
      <c r="AB271" s="646">
        <f>IF($C271=('1C TSpersonnel'!$A261&amp;" "&amp;'1C TSpersonnel'!$B261),'1C TSpersonnel'!AH261)</f>
        <v>0</v>
      </c>
      <c r="AC271" s="646">
        <f>IF($C271=('1C TSpersonnel'!$A261&amp;" "&amp;'1C TSpersonnel'!$B261),'1C TSpersonnel'!AI261)</f>
        <v>0</v>
      </c>
      <c r="AD271" s="646">
        <f>IF($C271=('1C TSpersonnel'!$A261&amp;" "&amp;'1C TSpersonnel'!$B261),'1C TSpersonnel'!AJ261)</f>
        <v>0</v>
      </c>
      <c r="AE271" s="646">
        <f>IF($C271=('1C TSpersonnel'!$A261&amp;" "&amp;'1C TSpersonnel'!$B261),'1C TSpersonnel'!AK261)</f>
        <v>0</v>
      </c>
      <c r="AF271" s="646">
        <f>IF($C271=('1C TSpersonnel'!$A261&amp;" "&amp;'1C TSpersonnel'!$B261),'1C TSpersonnel'!AL261)</f>
        <v>0</v>
      </c>
      <c r="AG271" s="646">
        <f>IF($C271=('1C TSpersonnel'!$A261&amp;" "&amp;'1C TSpersonnel'!$B261),'1C TSpersonnel'!AM261)</f>
        <v>0</v>
      </c>
      <c r="AH271" s="646">
        <f>IF($C271=('1C TSpersonnel'!$A261&amp;" "&amp;'1C TSpersonnel'!$B261),'1C TSpersonnel'!AN261)</f>
        <v>0</v>
      </c>
      <c r="AI271" s="646">
        <f>IF($C271=('1C TSpersonnel'!$A261&amp;" "&amp;'1C TSpersonnel'!$B261),'1C TSpersonnel'!AO261)</f>
        <v>0</v>
      </c>
      <c r="AJ271" s="646">
        <f>IF($C271=('1C TSpersonnel'!$A261&amp;" "&amp;'1C TSpersonnel'!$B261),'1C TSpersonnel'!AP261)</f>
        <v>0</v>
      </c>
      <c r="AK271" s="646">
        <f t="shared" si="70"/>
        <v>0</v>
      </c>
      <c r="AL271" s="646">
        <f t="shared" si="40"/>
        <v>0</v>
      </c>
      <c r="AM271" s="156">
        <f t="shared" si="67"/>
        <v>0</v>
      </c>
      <c r="AN271" s="251">
        <f t="shared" si="68"/>
        <v>0</v>
      </c>
      <c r="AO271" s="154">
        <f t="shared" si="81"/>
        <v>0</v>
      </c>
      <c r="AP271" s="254">
        <f t="shared" si="82"/>
        <v>0</v>
      </c>
      <c r="AQ271" s="260">
        <f t="shared" si="41"/>
        <v>0</v>
      </c>
      <c r="AR271" s="257"/>
      <c r="AS271" s="80"/>
      <c r="AT271" s="27"/>
      <c r="AU271" s="267"/>
      <c r="AV271" s="484"/>
      <c r="AW271" s="484"/>
      <c r="AX271" s="484"/>
      <c r="AY271" s="484"/>
      <c r="AZ271" s="484"/>
    </row>
    <row r="272" spans="1:55" hidden="1">
      <c r="A272" s="159"/>
      <c r="B272" s="168"/>
      <c r="C272" s="22" t="str">
        <f>'1C TSpersonnel'!A272&amp;" "&amp;'1C TSpersonnel'!B272</f>
        <v xml:space="preserve"> </v>
      </c>
      <c r="D272" s="304" t="str">
        <f>IF(E272=0,"",DATEDIF('1C TSpersonnel'!D272,E272,"y"))</f>
        <v/>
      </c>
      <c r="E272" s="71">
        <f>IF(C272&lt;&gt;"",'1C TSpersonnel'!F272,"")</f>
        <v>0</v>
      </c>
      <c r="F272" s="161"/>
      <c r="G272" s="162"/>
      <c r="H272" s="867"/>
      <c r="I272" s="868"/>
      <c r="J272" s="869"/>
      <c r="K272" s="287" t="str">
        <f t="shared" si="69"/>
        <v/>
      </c>
      <c r="L272" s="643">
        <f>IF(AND($K$2="Pôle",C272=('1C TSpersonnel'!A262&amp;" "&amp;'1C TSpersonnel'!B262)),'1C TSpersonnel'!$G262+'1C TSpersonnel'!$H262+'1C TSpersonnel'!$I262+'1C TSpersonnel'!$J262+'1C TSpersonnel'!$N262,'1C TSpersonnel'!$G262+'1C TSpersonnel'!$H262+'1C TSpersonnel'!$I262+'1C TSpersonnel'!$J262+'1C TSpersonnel'!$K262+'1C TSpersonnel'!$L262+'1C TSpersonnel'!$M262+'1C TSpersonnel'!$N262+'1C TSpersonnel'!$O262+'1C TSpersonnel'!$P262+'1C TSpersonnel'!$Q262+'1C TSpersonnel'!$R262)</f>
        <v>0</v>
      </c>
      <c r="M272" s="643">
        <f>IF(AND($K$2="Pôle",C272=('1C TSpersonnel'!A262&amp;" "&amp;'1C TSpersonnel'!B262)),'1C TSpersonnel'!$K262+'1C TSpersonnel'!$L262+'1C TSpersonnel'!$M262,0)</f>
        <v>0</v>
      </c>
      <c r="N272" s="644">
        <f t="shared" si="83"/>
        <v>0</v>
      </c>
      <c r="O272" s="645">
        <f>IF($C272=('1C TSpersonnel'!$A262&amp;" "&amp;'1C TSpersonnel'!$B262),'1C TSpersonnel'!U262)</f>
        <v>0</v>
      </c>
      <c r="P272" s="646">
        <f>IF($C272=('1C TSpersonnel'!$A262&amp;" "&amp;'1C TSpersonnel'!$B262),'1C TSpersonnel'!V262)</f>
        <v>0</v>
      </c>
      <c r="Q272" s="646">
        <f>IF($C272=('1C TSpersonnel'!$A262&amp;" "&amp;'1C TSpersonnel'!$B262),'1C TSpersonnel'!W262)</f>
        <v>0</v>
      </c>
      <c r="R272" s="646">
        <f>IF($C272=('1C TSpersonnel'!$A262&amp;" "&amp;'1C TSpersonnel'!$B262),'1C TSpersonnel'!X262)</f>
        <v>0</v>
      </c>
      <c r="S272" s="646">
        <f>IF($C272=('1C TSpersonnel'!$A262&amp;" "&amp;'1C TSpersonnel'!$B262),'1C TSpersonnel'!Y262)</f>
        <v>0</v>
      </c>
      <c r="T272" s="646">
        <f>IF($C272=('1C TSpersonnel'!$A262&amp;" "&amp;'1C TSpersonnel'!$B262),'1C TSpersonnel'!Z262)</f>
        <v>0</v>
      </c>
      <c r="U272" s="646">
        <f>IF($C272=('1C TSpersonnel'!$A262&amp;" "&amp;'1C TSpersonnel'!$B262),'1C TSpersonnel'!AA262)</f>
        <v>0</v>
      </c>
      <c r="V272" s="646">
        <f>IF($C272=('1C TSpersonnel'!$A262&amp;" "&amp;'1C TSpersonnel'!$B262),'1C TSpersonnel'!AB262)</f>
        <v>0</v>
      </c>
      <c r="W272" s="646">
        <f>IF($C272=('1C TSpersonnel'!$A262&amp;" "&amp;'1C TSpersonnel'!$B262),'1C TSpersonnel'!AC262)</f>
        <v>0</v>
      </c>
      <c r="X272" s="646">
        <f>IF($C272=('1C TSpersonnel'!$A262&amp;" "&amp;'1C TSpersonnel'!$B262),'1C TSpersonnel'!AD262)</f>
        <v>0</v>
      </c>
      <c r="Y272" s="646">
        <f>IF($C272=('1C TSpersonnel'!$A262&amp;" "&amp;'1C TSpersonnel'!$B262),'1C TSpersonnel'!AE262)</f>
        <v>0</v>
      </c>
      <c r="Z272" s="646">
        <f>IF($C272=('1C TSpersonnel'!$A262&amp;" "&amp;'1C TSpersonnel'!$B262),'1C TSpersonnel'!AF262)</f>
        <v>0</v>
      </c>
      <c r="AA272" s="646">
        <f>IF($C272=('1C TSpersonnel'!$A262&amp;" "&amp;'1C TSpersonnel'!$B262),'1C TSpersonnel'!AG262)</f>
        <v>0</v>
      </c>
      <c r="AB272" s="646">
        <f>IF($C272=('1C TSpersonnel'!$A262&amp;" "&amp;'1C TSpersonnel'!$B262),'1C TSpersonnel'!AH262)</f>
        <v>0</v>
      </c>
      <c r="AC272" s="646">
        <f>IF($C272=('1C TSpersonnel'!$A262&amp;" "&amp;'1C TSpersonnel'!$B262),'1C TSpersonnel'!AI262)</f>
        <v>0</v>
      </c>
      <c r="AD272" s="646">
        <f>IF($C272=('1C TSpersonnel'!$A262&amp;" "&amp;'1C TSpersonnel'!$B262),'1C TSpersonnel'!AJ262)</f>
        <v>0</v>
      </c>
      <c r="AE272" s="646">
        <f>IF($C272=('1C TSpersonnel'!$A262&amp;" "&amp;'1C TSpersonnel'!$B262),'1C TSpersonnel'!AK262)</f>
        <v>0</v>
      </c>
      <c r="AF272" s="646">
        <f>IF($C272=('1C TSpersonnel'!$A262&amp;" "&amp;'1C TSpersonnel'!$B262),'1C TSpersonnel'!AL262)</f>
        <v>0</v>
      </c>
      <c r="AG272" s="646">
        <f>IF($C272=('1C TSpersonnel'!$A262&amp;" "&amp;'1C TSpersonnel'!$B262),'1C TSpersonnel'!AM262)</f>
        <v>0</v>
      </c>
      <c r="AH272" s="646">
        <f>IF($C272=('1C TSpersonnel'!$A262&amp;" "&amp;'1C TSpersonnel'!$B262),'1C TSpersonnel'!AN262)</f>
        <v>0</v>
      </c>
      <c r="AI272" s="646">
        <f>IF($C272=('1C TSpersonnel'!$A262&amp;" "&amp;'1C TSpersonnel'!$B262),'1C TSpersonnel'!AO262)</f>
        <v>0</v>
      </c>
      <c r="AJ272" s="646">
        <f>IF($C272=('1C TSpersonnel'!$A262&amp;" "&amp;'1C TSpersonnel'!$B262),'1C TSpersonnel'!AP262)</f>
        <v>0</v>
      </c>
      <c r="AK272" s="646">
        <f t="shared" si="70"/>
        <v>0</v>
      </c>
      <c r="AL272" s="646">
        <f t="shared" si="40"/>
        <v>0</v>
      </c>
      <c r="AM272" s="156">
        <f t="shared" si="67"/>
        <v>0</v>
      </c>
      <c r="AN272" s="251">
        <f t="shared" si="68"/>
        <v>0</v>
      </c>
      <c r="AO272" s="154">
        <f t="shared" si="81"/>
        <v>0</v>
      </c>
      <c r="AP272" s="254">
        <f t="shared" si="82"/>
        <v>0</v>
      </c>
      <c r="AQ272" s="260">
        <f t="shared" si="41"/>
        <v>0</v>
      </c>
      <c r="AR272" s="257"/>
      <c r="AS272" s="80"/>
      <c r="AT272" s="27"/>
      <c r="AU272" s="267"/>
      <c r="AV272" s="484"/>
      <c r="AW272" s="484"/>
      <c r="AX272" s="484"/>
      <c r="AY272" s="484"/>
      <c r="AZ272" s="484"/>
    </row>
    <row r="273" spans="1:211" hidden="1">
      <c r="A273" s="159"/>
      <c r="B273" s="168"/>
      <c r="C273" s="22" t="str">
        <f>'1C TSpersonnel'!A273&amp;" "&amp;'1C TSpersonnel'!B273</f>
        <v xml:space="preserve"> </v>
      </c>
      <c r="D273" s="304" t="str">
        <f>IF(E273=0,"",DATEDIF('1C TSpersonnel'!D273,E273,"y"))</f>
        <v/>
      </c>
      <c r="E273" s="71">
        <f>IF(C273&lt;&gt;"",'1C TSpersonnel'!F273,"")</f>
        <v>0</v>
      </c>
      <c r="F273" s="161"/>
      <c r="G273" s="162"/>
      <c r="H273" s="867"/>
      <c r="I273" s="868"/>
      <c r="J273" s="869"/>
      <c r="K273" s="287" t="str">
        <f t="shared" si="69"/>
        <v/>
      </c>
      <c r="L273" s="643">
        <f>IF(AND($K$2="Pôle",C273=('1C TSpersonnel'!A263&amp;" "&amp;'1C TSpersonnel'!B263)),'1C TSpersonnel'!$G263+'1C TSpersonnel'!$H263+'1C TSpersonnel'!$I263+'1C TSpersonnel'!$J263+'1C TSpersonnel'!$N263,'1C TSpersonnel'!$G263+'1C TSpersonnel'!$H263+'1C TSpersonnel'!$I263+'1C TSpersonnel'!$J263+'1C TSpersonnel'!$K263+'1C TSpersonnel'!$L263+'1C TSpersonnel'!$M263+'1C TSpersonnel'!$N263+'1C TSpersonnel'!$O263+'1C TSpersonnel'!$P263+'1C TSpersonnel'!$Q263+'1C TSpersonnel'!$R263)</f>
        <v>0</v>
      </c>
      <c r="M273" s="643">
        <f>IF(AND($K$2="Pôle",C273=('1C TSpersonnel'!A263&amp;" "&amp;'1C TSpersonnel'!B263)),'1C TSpersonnel'!$K263+'1C TSpersonnel'!$L263+'1C TSpersonnel'!$M263,0)</f>
        <v>0</v>
      </c>
      <c r="N273" s="644">
        <f t="shared" si="83"/>
        <v>0</v>
      </c>
      <c r="O273" s="645">
        <f>IF($C273=('1C TSpersonnel'!$A263&amp;" "&amp;'1C TSpersonnel'!$B263),'1C TSpersonnel'!U263)</f>
        <v>0</v>
      </c>
      <c r="P273" s="646">
        <f>IF($C273=('1C TSpersonnel'!$A263&amp;" "&amp;'1C TSpersonnel'!$B263),'1C TSpersonnel'!V263)</f>
        <v>0</v>
      </c>
      <c r="Q273" s="646">
        <f>IF($C273=('1C TSpersonnel'!$A263&amp;" "&amp;'1C TSpersonnel'!$B263),'1C TSpersonnel'!W263)</f>
        <v>0</v>
      </c>
      <c r="R273" s="646">
        <f>IF($C273=('1C TSpersonnel'!$A263&amp;" "&amp;'1C TSpersonnel'!$B263),'1C TSpersonnel'!X263)</f>
        <v>0</v>
      </c>
      <c r="S273" s="646">
        <f>IF($C273=('1C TSpersonnel'!$A263&amp;" "&amp;'1C TSpersonnel'!$B263),'1C TSpersonnel'!Y263)</f>
        <v>0</v>
      </c>
      <c r="T273" s="646">
        <f>IF($C273=('1C TSpersonnel'!$A263&amp;" "&amp;'1C TSpersonnel'!$B263),'1C TSpersonnel'!Z263)</f>
        <v>0</v>
      </c>
      <c r="U273" s="646">
        <f>IF($C273=('1C TSpersonnel'!$A263&amp;" "&amp;'1C TSpersonnel'!$B263),'1C TSpersonnel'!AA263)</f>
        <v>0</v>
      </c>
      <c r="V273" s="646">
        <f>IF($C273=('1C TSpersonnel'!$A263&amp;" "&amp;'1C TSpersonnel'!$B263),'1C TSpersonnel'!AB263)</f>
        <v>0</v>
      </c>
      <c r="W273" s="646">
        <f>IF($C273=('1C TSpersonnel'!$A263&amp;" "&amp;'1C TSpersonnel'!$B263),'1C TSpersonnel'!AC263)</f>
        <v>0</v>
      </c>
      <c r="X273" s="646">
        <f>IF($C273=('1C TSpersonnel'!$A263&amp;" "&amp;'1C TSpersonnel'!$B263),'1C TSpersonnel'!AD263)</f>
        <v>0</v>
      </c>
      <c r="Y273" s="646">
        <f>IF($C273=('1C TSpersonnel'!$A263&amp;" "&amp;'1C TSpersonnel'!$B263),'1C TSpersonnel'!AE263)</f>
        <v>0</v>
      </c>
      <c r="Z273" s="646">
        <f>IF($C273=('1C TSpersonnel'!$A263&amp;" "&amp;'1C TSpersonnel'!$B263),'1C TSpersonnel'!AF263)</f>
        <v>0</v>
      </c>
      <c r="AA273" s="646">
        <f>IF($C273=('1C TSpersonnel'!$A263&amp;" "&amp;'1C TSpersonnel'!$B263),'1C TSpersonnel'!AG263)</f>
        <v>0</v>
      </c>
      <c r="AB273" s="646">
        <f>IF($C273=('1C TSpersonnel'!$A263&amp;" "&amp;'1C TSpersonnel'!$B263),'1C TSpersonnel'!AH263)</f>
        <v>0</v>
      </c>
      <c r="AC273" s="646">
        <f>IF($C273=('1C TSpersonnel'!$A263&amp;" "&amp;'1C TSpersonnel'!$B263),'1C TSpersonnel'!AI263)</f>
        <v>0</v>
      </c>
      <c r="AD273" s="646">
        <f>IF($C273=('1C TSpersonnel'!$A263&amp;" "&amp;'1C TSpersonnel'!$B263),'1C TSpersonnel'!AJ263)</f>
        <v>0</v>
      </c>
      <c r="AE273" s="646">
        <f>IF($C273=('1C TSpersonnel'!$A263&amp;" "&amp;'1C TSpersonnel'!$B263),'1C TSpersonnel'!AK263)</f>
        <v>0</v>
      </c>
      <c r="AF273" s="646">
        <f>IF($C273=('1C TSpersonnel'!$A263&amp;" "&amp;'1C TSpersonnel'!$B263),'1C TSpersonnel'!AL263)</f>
        <v>0</v>
      </c>
      <c r="AG273" s="646">
        <f>IF($C273=('1C TSpersonnel'!$A263&amp;" "&amp;'1C TSpersonnel'!$B263),'1C TSpersonnel'!AM263)</f>
        <v>0</v>
      </c>
      <c r="AH273" s="646">
        <f>IF($C273=('1C TSpersonnel'!$A263&amp;" "&amp;'1C TSpersonnel'!$B263),'1C TSpersonnel'!AN263)</f>
        <v>0</v>
      </c>
      <c r="AI273" s="646">
        <f>IF($C273=('1C TSpersonnel'!$A263&amp;" "&amp;'1C TSpersonnel'!$B263),'1C TSpersonnel'!AO263)</f>
        <v>0</v>
      </c>
      <c r="AJ273" s="646">
        <f>IF($C273=('1C TSpersonnel'!$A263&amp;" "&amp;'1C TSpersonnel'!$B263),'1C TSpersonnel'!AP263)</f>
        <v>0</v>
      </c>
      <c r="AK273" s="646">
        <f t="shared" si="70"/>
        <v>0</v>
      </c>
      <c r="AL273" s="646">
        <f t="shared" si="40"/>
        <v>0</v>
      </c>
      <c r="AM273" s="156">
        <f t="shared" si="67"/>
        <v>0</v>
      </c>
      <c r="AN273" s="251">
        <f t="shared" si="68"/>
        <v>0</v>
      </c>
      <c r="AO273" s="154">
        <f t="shared" si="81"/>
        <v>0</v>
      </c>
      <c r="AP273" s="254">
        <f t="shared" si="82"/>
        <v>0</v>
      </c>
      <c r="AQ273" s="260">
        <f t="shared" si="41"/>
        <v>0</v>
      </c>
      <c r="AR273" s="257"/>
      <c r="AS273" s="80"/>
      <c r="AT273" s="27"/>
      <c r="AU273" s="267"/>
      <c r="AV273" s="484"/>
      <c r="AW273" s="484"/>
      <c r="AX273" s="484"/>
      <c r="AY273" s="484"/>
      <c r="AZ273" s="484"/>
    </row>
    <row r="274" spans="1:211" hidden="1">
      <c r="A274" s="159"/>
      <c r="B274" s="168"/>
      <c r="C274" s="22" t="str">
        <f>'1C TSpersonnel'!A274&amp;" "&amp;'1C TSpersonnel'!B274</f>
        <v xml:space="preserve"> </v>
      </c>
      <c r="D274" s="304" t="str">
        <f>IF(E274=0,"",DATEDIF('1C TSpersonnel'!D274,E274,"y"))</f>
        <v/>
      </c>
      <c r="E274" s="71">
        <f>IF(C274&lt;&gt;"",'1C TSpersonnel'!F274,"")</f>
        <v>0</v>
      </c>
      <c r="F274" s="161"/>
      <c r="G274" s="162"/>
      <c r="H274" s="867"/>
      <c r="I274" s="868"/>
      <c r="J274" s="869"/>
      <c r="K274" s="287" t="str">
        <f t="shared" si="69"/>
        <v/>
      </c>
      <c r="L274" s="643">
        <f>IF(AND($K$2="Pôle",C274=('1C TSpersonnel'!A264&amp;" "&amp;'1C TSpersonnel'!B264)),'1C TSpersonnel'!$G264+'1C TSpersonnel'!$H264+'1C TSpersonnel'!$I264+'1C TSpersonnel'!$J264+'1C TSpersonnel'!$N264,'1C TSpersonnel'!$G264+'1C TSpersonnel'!$H264+'1C TSpersonnel'!$I264+'1C TSpersonnel'!$J264+'1C TSpersonnel'!$K264+'1C TSpersonnel'!$L264+'1C TSpersonnel'!$M264+'1C TSpersonnel'!$N264+'1C TSpersonnel'!$O264+'1C TSpersonnel'!$P264+'1C TSpersonnel'!$Q264+'1C TSpersonnel'!$R264)</f>
        <v>0</v>
      </c>
      <c r="M274" s="643">
        <f>IF(AND($K$2="Pôle",C274=('1C TSpersonnel'!A264&amp;" "&amp;'1C TSpersonnel'!B264)),'1C TSpersonnel'!$K264+'1C TSpersonnel'!$L264+'1C TSpersonnel'!$M264,0)</f>
        <v>0</v>
      </c>
      <c r="N274" s="644">
        <f t="shared" si="83"/>
        <v>0</v>
      </c>
      <c r="O274" s="645">
        <f>IF($C274=('1C TSpersonnel'!$A264&amp;" "&amp;'1C TSpersonnel'!$B264),'1C TSpersonnel'!U264)</f>
        <v>0</v>
      </c>
      <c r="P274" s="646">
        <f>IF($C274=('1C TSpersonnel'!$A264&amp;" "&amp;'1C TSpersonnel'!$B264),'1C TSpersonnel'!V264)</f>
        <v>0</v>
      </c>
      <c r="Q274" s="646">
        <f>IF($C274=('1C TSpersonnel'!$A264&amp;" "&amp;'1C TSpersonnel'!$B264),'1C TSpersonnel'!W264)</f>
        <v>0</v>
      </c>
      <c r="R274" s="646">
        <f>IF($C274=('1C TSpersonnel'!$A264&amp;" "&amp;'1C TSpersonnel'!$B264),'1C TSpersonnel'!X264)</f>
        <v>0</v>
      </c>
      <c r="S274" s="646">
        <f>IF($C274=('1C TSpersonnel'!$A264&amp;" "&amp;'1C TSpersonnel'!$B264),'1C TSpersonnel'!Y264)</f>
        <v>0</v>
      </c>
      <c r="T274" s="646">
        <f>IF($C274=('1C TSpersonnel'!$A264&amp;" "&amp;'1C TSpersonnel'!$B264),'1C TSpersonnel'!Z264)</f>
        <v>0</v>
      </c>
      <c r="U274" s="646">
        <f>IF($C274=('1C TSpersonnel'!$A264&amp;" "&amp;'1C TSpersonnel'!$B264),'1C TSpersonnel'!AA264)</f>
        <v>0</v>
      </c>
      <c r="V274" s="646">
        <f>IF($C274=('1C TSpersonnel'!$A264&amp;" "&amp;'1C TSpersonnel'!$B264),'1C TSpersonnel'!AB264)</f>
        <v>0</v>
      </c>
      <c r="W274" s="646">
        <f>IF($C274=('1C TSpersonnel'!$A264&amp;" "&amp;'1C TSpersonnel'!$B264),'1C TSpersonnel'!AC264)</f>
        <v>0</v>
      </c>
      <c r="X274" s="646">
        <f>IF($C274=('1C TSpersonnel'!$A264&amp;" "&amp;'1C TSpersonnel'!$B264),'1C TSpersonnel'!AD264)</f>
        <v>0</v>
      </c>
      <c r="Y274" s="646">
        <f>IF($C274=('1C TSpersonnel'!$A264&amp;" "&amp;'1C TSpersonnel'!$B264),'1C TSpersonnel'!AE264)</f>
        <v>0</v>
      </c>
      <c r="Z274" s="646">
        <f>IF($C274=('1C TSpersonnel'!$A264&amp;" "&amp;'1C TSpersonnel'!$B264),'1C TSpersonnel'!AF264)</f>
        <v>0</v>
      </c>
      <c r="AA274" s="646">
        <f>IF($C274=('1C TSpersonnel'!$A264&amp;" "&amp;'1C TSpersonnel'!$B264),'1C TSpersonnel'!AG264)</f>
        <v>0</v>
      </c>
      <c r="AB274" s="646">
        <f>IF($C274=('1C TSpersonnel'!$A264&amp;" "&amp;'1C TSpersonnel'!$B264),'1C TSpersonnel'!AH264)</f>
        <v>0</v>
      </c>
      <c r="AC274" s="646">
        <f>IF($C274=('1C TSpersonnel'!$A264&amp;" "&amp;'1C TSpersonnel'!$B264),'1C TSpersonnel'!AI264)</f>
        <v>0</v>
      </c>
      <c r="AD274" s="646">
        <f>IF($C274=('1C TSpersonnel'!$A264&amp;" "&amp;'1C TSpersonnel'!$B264),'1C TSpersonnel'!AJ264)</f>
        <v>0</v>
      </c>
      <c r="AE274" s="646">
        <f>IF($C274=('1C TSpersonnel'!$A264&amp;" "&amp;'1C TSpersonnel'!$B264),'1C TSpersonnel'!AK264)</f>
        <v>0</v>
      </c>
      <c r="AF274" s="646">
        <f>IF($C274=('1C TSpersonnel'!$A264&amp;" "&amp;'1C TSpersonnel'!$B264),'1C TSpersonnel'!AL264)</f>
        <v>0</v>
      </c>
      <c r="AG274" s="646">
        <f>IF($C274=('1C TSpersonnel'!$A264&amp;" "&amp;'1C TSpersonnel'!$B264),'1C TSpersonnel'!AM264)</f>
        <v>0</v>
      </c>
      <c r="AH274" s="646">
        <f>IF($C274=('1C TSpersonnel'!$A264&amp;" "&amp;'1C TSpersonnel'!$B264),'1C TSpersonnel'!AN264)</f>
        <v>0</v>
      </c>
      <c r="AI274" s="646">
        <f>IF($C274=('1C TSpersonnel'!$A264&amp;" "&amp;'1C TSpersonnel'!$B264),'1C TSpersonnel'!AO264)</f>
        <v>0</v>
      </c>
      <c r="AJ274" s="646">
        <f>IF($C274=('1C TSpersonnel'!$A264&amp;" "&amp;'1C TSpersonnel'!$B264),'1C TSpersonnel'!AP264)</f>
        <v>0</v>
      </c>
      <c r="AK274" s="646">
        <f t="shared" si="70"/>
        <v>0</v>
      </c>
      <c r="AL274" s="646">
        <f t="shared" si="40"/>
        <v>0</v>
      </c>
      <c r="AM274" s="156">
        <f t="shared" si="67"/>
        <v>0</v>
      </c>
      <c r="AN274" s="251">
        <f t="shared" si="68"/>
        <v>0</v>
      </c>
      <c r="AO274" s="154">
        <f t="shared" si="81"/>
        <v>0</v>
      </c>
      <c r="AP274" s="254">
        <f t="shared" si="82"/>
        <v>0</v>
      </c>
      <c r="AQ274" s="260">
        <f t="shared" si="41"/>
        <v>0</v>
      </c>
      <c r="AR274" s="257"/>
      <c r="AS274" s="80"/>
      <c r="AT274" s="27"/>
      <c r="AU274" s="267"/>
      <c r="AV274" s="484"/>
      <c r="AW274" s="484"/>
      <c r="AX274" s="484"/>
      <c r="AY274" s="484"/>
      <c r="AZ274" s="484"/>
    </row>
    <row r="275" spans="1:211" hidden="1">
      <c r="A275" s="159"/>
      <c r="B275" s="168"/>
      <c r="C275" s="22" t="str">
        <f>'1C TSpersonnel'!A275&amp;" "&amp;'1C TSpersonnel'!B275</f>
        <v xml:space="preserve"> </v>
      </c>
      <c r="D275" s="304" t="str">
        <f>IF(E275=0,"",DATEDIF('1C TSpersonnel'!D275,E275,"y"))</f>
        <v/>
      </c>
      <c r="E275" s="71">
        <f>IF(C275&lt;&gt;"",'1C TSpersonnel'!F275,"")</f>
        <v>0</v>
      </c>
      <c r="F275" s="161"/>
      <c r="G275" s="162"/>
      <c r="H275" s="867"/>
      <c r="I275" s="868"/>
      <c r="J275" s="869"/>
      <c r="K275" s="287" t="str">
        <f t="shared" si="69"/>
        <v/>
      </c>
      <c r="L275" s="643">
        <f>IF(AND($K$2="Pôle",C275=('1C TSpersonnel'!A265&amp;" "&amp;'1C TSpersonnel'!B265)),'1C TSpersonnel'!$G265+'1C TSpersonnel'!$H265+'1C TSpersonnel'!$I265+'1C TSpersonnel'!$J265+'1C TSpersonnel'!$N265,'1C TSpersonnel'!$G265+'1C TSpersonnel'!$H265+'1C TSpersonnel'!$I265+'1C TSpersonnel'!$J265+'1C TSpersonnel'!$K265+'1C TSpersonnel'!$L265+'1C TSpersonnel'!$M265+'1C TSpersonnel'!$N265+'1C TSpersonnel'!$O265+'1C TSpersonnel'!$P265+'1C TSpersonnel'!$Q265+'1C TSpersonnel'!$R265)</f>
        <v>0</v>
      </c>
      <c r="M275" s="643">
        <f>IF(AND($K$2="Pôle",C275=('1C TSpersonnel'!A265&amp;" "&amp;'1C TSpersonnel'!B265)),'1C TSpersonnel'!$K265+'1C TSpersonnel'!$L265+'1C TSpersonnel'!$M265,0)</f>
        <v>0</v>
      </c>
      <c r="N275" s="644">
        <f t="shared" si="83"/>
        <v>0</v>
      </c>
      <c r="O275" s="645">
        <f>IF($C275=('1C TSpersonnel'!$A265&amp;" "&amp;'1C TSpersonnel'!$B265),'1C TSpersonnel'!U265)</f>
        <v>0</v>
      </c>
      <c r="P275" s="646">
        <f>IF($C275=('1C TSpersonnel'!$A265&amp;" "&amp;'1C TSpersonnel'!$B265),'1C TSpersonnel'!V265)</f>
        <v>0</v>
      </c>
      <c r="Q275" s="646">
        <f>IF($C275=('1C TSpersonnel'!$A265&amp;" "&amp;'1C TSpersonnel'!$B265),'1C TSpersonnel'!W265)</f>
        <v>0</v>
      </c>
      <c r="R275" s="646">
        <f>IF($C275=('1C TSpersonnel'!$A265&amp;" "&amp;'1C TSpersonnel'!$B265),'1C TSpersonnel'!X265)</f>
        <v>0</v>
      </c>
      <c r="S275" s="646">
        <f>IF($C275=('1C TSpersonnel'!$A265&amp;" "&amp;'1C TSpersonnel'!$B265),'1C TSpersonnel'!Y265)</f>
        <v>0</v>
      </c>
      <c r="T275" s="646">
        <f>IF($C275=('1C TSpersonnel'!$A265&amp;" "&amp;'1C TSpersonnel'!$B265),'1C TSpersonnel'!Z265)</f>
        <v>0</v>
      </c>
      <c r="U275" s="646">
        <f>IF($C275=('1C TSpersonnel'!$A265&amp;" "&amp;'1C TSpersonnel'!$B265),'1C TSpersonnel'!AA265)</f>
        <v>0</v>
      </c>
      <c r="V275" s="646">
        <f>IF($C275=('1C TSpersonnel'!$A265&amp;" "&amp;'1C TSpersonnel'!$B265),'1C TSpersonnel'!AB265)</f>
        <v>0</v>
      </c>
      <c r="W275" s="646">
        <f>IF($C275=('1C TSpersonnel'!$A265&amp;" "&amp;'1C TSpersonnel'!$B265),'1C TSpersonnel'!AC265)</f>
        <v>0</v>
      </c>
      <c r="X275" s="646">
        <f>IF($C275=('1C TSpersonnel'!$A265&amp;" "&amp;'1C TSpersonnel'!$B265),'1C TSpersonnel'!AD265)</f>
        <v>0</v>
      </c>
      <c r="Y275" s="646">
        <f>IF($C275=('1C TSpersonnel'!$A265&amp;" "&amp;'1C TSpersonnel'!$B265),'1C TSpersonnel'!AE265)</f>
        <v>0</v>
      </c>
      <c r="Z275" s="646">
        <f>IF($C275=('1C TSpersonnel'!$A265&amp;" "&amp;'1C TSpersonnel'!$B265),'1C TSpersonnel'!AF265)</f>
        <v>0</v>
      </c>
      <c r="AA275" s="646">
        <f>IF($C275=('1C TSpersonnel'!$A265&amp;" "&amp;'1C TSpersonnel'!$B265),'1C TSpersonnel'!AG265)</f>
        <v>0</v>
      </c>
      <c r="AB275" s="646">
        <f>IF($C275=('1C TSpersonnel'!$A265&amp;" "&amp;'1C TSpersonnel'!$B265),'1C TSpersonnel'!AH265)</f>
        <v>0</v>
      </c>
      <c r="AC275" s="646">
        <f>IF($C275=('1C TSpersonnel'!$A265&amp;" "&amp;'1C TSpersonnel'!$B265),'1C TSpersonnel'!AI265)</f>
        <v>0</v>
      </c>
      <c r="AD275" s="646">
        <f>IF($C275=('1C TSpersonnel'!$A265&amp;" "&amp;'1C TSpersonnel'!$B265),'1C TSpersonnel'!AJ265)</f>
        <v>0</v>
      </c>
      <c r="AE275" s="646">
        <f>IF($C275=('1C TSpersonnel'!$A265&amp;" "&amp;'1C TSpersonnel'!$B265),'1C TSpersonnel'!AK265)</f>
        <v>0</v>
      </c>
      <c r="AF275" s="646">
        <f>IF($C275=('1C TSpersonnel'!$A265&amp;" "&amp;'1C TSpersonnel'!$B265),'1C TSpersonnel'!AL265)</f>
        <v>0</v>
      </c>
      <c r="AG275" s="646">
        <f>IF($C275=('1C TSpersonnel'!$A265&amp;" "&amp;'1C TSpersonnel'!$B265),'1C TSpersonnel'!AM265)</f>
        <v>0</v>
      </c>
      <c r="AH275" s="646">
        <f>IF($C275=('1C TSpersonnel'!$A265&amp;" "&amp;'1C TSpersonnel'!$B265),'1C TSpersonnel'!AN265)</f>
        <v>0</v>
      </c>
      <c r="AI275" s="646">
        <f>IF($C275=('1C TSpersonnel'!$A265&amp;" "&amp;'1C TSpersonnel'!$B265),'1C TSpersonnel'!AO265)</f>
        <v>0</v>
      </c>
      <c r="AJ275" s="646">
        <f>IF($C275=('1C TSpersonnel'!$A265&amp;" "&amp;'1C TSpersonnel'!$B265),'1C TSpersonnel'!AP265)</f>
        <v>0</v>
      </c>
      <c r="AK275" s="646">
        <f t="shared" si="70"/>
        <v>0</v>
      </c>
      <c r="AL275" s="646">
        <f t="shared" si="40"/>
        <v>0</v>
      </c>
      <c r="AM275" s="156">
        <f t="shared" si="67"/>
        <v>0</v>
      </c>
      <c r="AN275" s="251">
        <f t="shared" si="68"/>
        <v>0</v>
      </c>
      <c r="AO275" s="154">
        <f t="shared" si="81"/>
        <v>0</v>
      </c>
      <c r="AP275" s="254">
        <f t="shared" si="82"/>
        <v>0</v>
      </c>
      <c r="AQ275" s="260">
        <f t="shared" si="41"/>
        <v>0</v>
      </c>
      <c r="AR275" s="257"/>
      <c r="AS275" s="80"/>
      <c r="AT275" s="27"/>
      <c r="AU275" s="267"/>
      <c r="AV275" s="484"/>
      <c r="AW275" s="484"/>
      <c r="AX275" s="484"/>
      <c r="AY275" s="484"/>
      <c r="AZ275" s="484"/>
    </row>
    <row r="276" spans="1:211" hidden="1">
      <c r="A276" s="157"/>
      <c r="B276" s="171"/>
      <c r="C276" s="22" t="str">
        <f>'1C TSpersonnel'!A276&amp;" "&amp;'1C TSpersonnel'!B276</f>
        <v xml:space="preserve"> </v>
      </c>
      <c r="D276" s="304" t="str">
        <f>IF(E276=0,"",DATEDIF('1C TSpersonnel'!D276,E276,"y"))</f>
        <v/>
      </c>
      <c r="E276" s="71">
        <f>IF(C276&lt;&gt;"",'1C TSpersonnel'!F276,"")</f>
        <v>0</v>
      </c>
      <c r="F276" s="161"/>
      <c r="G276" s="162"/>
      <c r="H276" s="867"/>
      <c r="I276" s="868"/>
      <c r="J276" s="869"/>
      <c r="K276" s="287" t="str">
        <f t="shared" si="69"/>
        <v/>
      </c>
      <c r="L276" s="643">
        <f>IF(AND($K$2="Pôle",C276=('1C TSpersonnel'!A266&amp;" "&amp;'1C TSpersonnel'!B266)),'1C TSpersonnel'!$G266+'1C TSpersonnel'!$H266+'1C TSpersonnel'!$I266+'1C TSpersonnel'!$J266+'1C TSpersonnel'!$N266,'1C TSpersonnel'!$G266+'1C TSpersonnel'!$H266+'1C TSpersonnel'!$I266+'1C TSpersonnel'!$J266+'1C TSpersonnel'!$K266+'1C TSpersonnel'!$L266+'1C TSpersonnel'!$M266+'1C TSpersonnel'!$N266+'1C TSpersonnel'!$O266+'1C TSpersonnel'!$P266+'1C TSpersonnel'!$Q266+'1C TSpersonnel'!$R266)</f>
        <v>0</v>
      </c>
      <c r="M276" s="643">
        <f>IF(AND($K$2="Pôle",C276=('1C TSpersonnel'!A266&amp;" "&amp;'1C TSpersonnel'!B266)),'1C TSpersonnel'!$K266+'1C TSpersonnel'!$L266+'1C TSpersonnel'!$M266,0)</f>
        <v>0</v>
      </c>
      <c r="N276" s="644">
        <f t="shared" si="83"/>
        <v>0</v>
      </c>
      <c r="O276" s="645">
        <f>IF($C276=('1C TSpersonnel'!$A266&amp;" "&amp;'1C TSpersonnel'!$B266),'1C TSpersonnel'!U266)</f>
        <v>0</v>
      </c>
      <c r="P276" s="646">
        <f>IF($C276=('1C TSpersonnel'!$A266&amp;" "&amp;'1C TSpersonnel'!$B266),'1C TSpersonnel'!V266)</f>
        <v>0</v>
      </c>
      <c r="Q276" s="646">
        <f>IF($C276=('1C TSpersonnel'!$A266&amp;" "&amp;'1C TSpersonnel'!$B266),'1C TSpersonnel'!W266)</f>
        <v>0</v>
      </c>
      <c r="R276" s="646">
        <f>IF($C276=('1C TSpersonnel'!$A266&amp;" "&amp;'1C TSpersonnel'!$B266),'1C TSpersonnel'!X266)</f>
        <v>0</v>
      </c>
      <c r="S276" s="646">
        <f>IF($C276=('1C TSpersonnel'!$A266&amp;" "&amp;'1C TSpersonnel'!$B266),'1C TSpersonnel'!Y266)</f>
        <v>0</v>
      </c>
      <c r="T276" s="646">
        <f>IF($C276=('1C TSpersonnel'!$A266&amp;" "&amp;'1C TSpersonnel'!$B266),'1C TSpersonnel'!Z266)</f>
        <v>0</v>
      </c>
      <c r="U276" s="646">
        <f>IF($C276=('1C TSpersonnel'!$A266&amp;" "&amp;'1C TSpersonnel'!$B266),'1C TSpersonnel'!AA266)</f>
        <v>0</v>
      </c>
      <c r="V276" s="646">
        <f>IF($C276=('1C TSpersonnel'!$A266&amp;" "&amp;'1C TSpersonnel'!$B266),'1C TSpersonnel'!AB266)</f>
        <v>0</v>
      </c>
      <c r="W276" s="646">
        <f>IF($C276=('1C TSpersonnel'!$A266&amp;" "&amp;'1C TSpersonnel'!$B266),'1C TSpersonnel'!AC266)</f>
        <v>0</v>
      </c>
      <c r="X276" s="646">
        <f>IF($C276=('1C TSpersonnel'!$A266&amp;" "&amp;'1C TSpersonnel'!$B266),'1C TSpersonnel'!AD266)</f>
        <v>0</v>
      </c>
      <c r="Y276" s="646">
        <f>IF($C276=('1C TSpersonnel'!$A266&amp;" "&amp;'1C TSpersonnel'!$B266),'1C TSpersonnel'!AE266)</f>
        <v>0</v>
      </c>
      <c r="Z276" s="646">
        <f>IF($C276=('1C TSpersonnel'!$A266&amp;" "&amp;'1C TSpersonnel'!$B266),'1C TSpersonnel'!AF266)</f>
        <v>0</v>
      </c>
      <c r="AA276" s="646">
        <f>IF($C276=('1C TSpersonnel'!$A266&amp;" "&amp;'1C TSpersonnel'!$B266),'1C TSpersonnel'!AG266)</f>
        <v>0</v>
      </c>
      <c r="AB276" s="646">
        <f>IF($C276=('1C TSpersonnel'!$A266&amp;" "&amp;'1C TSpersonnel'!$B266),'1C TSpersonnel'!AH266)</f>
        <v>0</v>
      </c>
      <c r="AC276" s="646">
        <f>IF($C276=('1C TSpersonnel'!$A266&amp;" "&amp;'1C TSpersonnel'!$B266),'1C TSpersonnel'!AI266)</f>
        <v>0</v>
      </c>
      <c r="AD276" s="646">
        <f>IF($C276=('1C TSpersonnel'!$A266&amp;" "&amp;'1C TSpersonnel'!$B266),'1C TSpersonnel'!AJ266)</f>
        <v>0</v>
      </c>
      <c r="AE276" s="646">
        <f>IF($C276=('1C TSpersonnel'!$A266&amp;" "&amp;'1C TSpersonnel'!$B266),'1C TSpersonnel'!AK266)</f>
        <v>0</v>
      </c>
      <c r="AF276" s="646">
        <f>IF($C276=('1C TSpersonnel'!$A266&amp;" "&amp;'1C TSpersonnel'!$B266),'1C TSpersonnel'!AL266)</f>
        <v>0</v>
      </c>
      <c r="AG276" s="646">
        <f>IF($C276=('1C TSpersonnel'!$A266&amp;" "&amp;'1C TSpersonnel'!$B266),'1C TSpersonnel'!AM266)</f>
        <v>0</v>
      </c>
      <c r="AH276" s="646">
        <f>IF($C276=('1C TSpersonnel'!$A266&amp;" "&amp;'1C TSpersonnel'!$B266),'1C TSpersonnel'!AN266)</f>
        <v>0</v>
      </c>
      <c r="AI276" s="646">
        <f>IF($C276=('1C TSpersonnel'!$A266&amp;" "&amp;'1C TSpersonnel'!$B266),'1C TSpersonnel'!AO266)</f>
        <v>0</v>
      </c>
      <c r="AJ276" s="646">
        <f>IF($C276=('1C TSpersonnel'!$A266&amp;" "&amp;'1C TSpersonnel'!$B266),'1C TSpersonnel'!AP266)</f>
        <v>0</v>
      </c>
      <c r="AK276" s="646">
        <f t="shared" si="70"/>
        <v>0</v>
      </c>
      <c r="AL276" s="646">
        <f t="shared" si="40"/>
        <v>0</v>
      </c>
      <c r="AM276" s="156">
        <f t="shared" si="67"/>
        <v>0</v>
      </c>
      <c r="AN276" s="251">
        <f t="shared" si="68"/>
        <v>0</v>
      </c>
      <c r="AO276" s="154">
        <f t="shared" si="81"/>
        <v>0</v>
      </c>
      <c r="AP276" s="52">
        <f t="shared" si="82"/>
        <v>0</v>
      </c>
      <c r="AQ276" s="260">
        <f t="shared" si="41"/>
        <v>0</v>
      </c>
      <c r="AR276" s="257"/>
      <c r="AS276" s="80"/>
      <c r="AT276" s="27"/>
      <c r="AU276" s="267"/>
      <c r="AV276" s="484"/>
      <c r="AW276" s="484"/>
      <c r="AX276" s="484"/>
      <c r="AY276" s="484"/>
      <c r="AZ276" s="484"/>
    </row>
    <row r="277" spans="1:211" ht="12.75" hidden="1" customHeight="1">
      <c r="A277" s="159"/>
      <c r="B277" s="168"/>
      <c r="C277" s="22" t="str">
        <f>'1C TSpersonnel'!A277&amp;" "&amp;'1C TSpersonnel'!B277</f>
        <v xml:space="preserve"> </v>
      </c>
      <c r="D277" s="304" t="str">
        <f>IF(E277=0,"",DATEDIF('1C TSpersonnel'!D277,E277,"y"))</f>
        <v/>
      </c>
      <c r="E277" s="71">
        <f>IF(C277&lt;&gt;"",'1C TSpersonnel'!F277,"")</f>
        <v>0</v>
      </c>
      <c r="F277" s="165"/>
      <c r="G277" s="166"/>
      <c r="H277" s="870"/>
      <c r="I277" s="871"/>
      <c r="J277" s="872"/>
      <c r="K277" s="287" t="str">
        <f t="shared" si="69"/>
        <v/>
      </c>
      <c r="L277" s="643">
        <f>IF(AND($K$2="Pôle",C277=('1C TSpersonnel'!A267&amp;" "&amp;'1C TSpersonnel'!B267)),'1C TSpersonnel'!$G267+'1C TSpersonnel'!$H267+'1C TSpersonnel'!$I267+'1C TSpersonnel'!$J267+'1C TSpersonnel'!$N267,'1C TSpersonnel'!$G267+'1C TSpersonnel'!$H267+'1C TSpersonnel'!$I267+'1C TSpersonnel'!$J267+'1C TSpersonnel'!$K267+'1C TSpersonnel'!$L267+'1C TSpersonnel'!$M267+'1C TSpersonnel'!$N267+'1C TSpersonnel'!$O267+'1C TSpersonnel'!$P267+'1C TSpersonnel'!$Q267+'1C TSpersonnel'!$R267)</f>
        <v>0</v>
      </c>
      <c r="M277" s="643">
        <f>IF(AND($K$2="Pôle",C277=('1C TSpersonnel'!A267&amp;" "&amp;'1C TSpersonnel'!B267)),'1C TSpersonnel'!$K267+'1C TSpersonnel'!$L267+'1C TSpersonnel'!$M267,0)</f>
        <v>0</v>
      </c>
      <c r="N277" s="644">
        <f t="shared" si="83"/>
        <v>0</v>
      </c>
      <c r="O277" s="645">
        <f>IF($C277=('1C TSpersonnel'!$A267&amp;" "&amp;'1C TSpersonnel'!$B267),'1C TSpersonnel'!U267)</f>
        <v>0</v>
      </c>
      <c r="P277" s="646">
        <f>IF($C277=('1C TSpersonnel'!$A267&amp;" "&amp;'1C TSpersonnel'!$B267),'1C TSpersonnel'!V267)</f>
        <v>0</v>
      </c>
      <c r="Q277" s="646">
        <f>IF($C277=('1C TSpersonnel'!$A267&amp;" "&amp;'1C TSpersonnel'!$B267),'1C TSpersonnel'!W267)</f>
        <v>0</v>
      </c>
      <c r="R277" s="646">
        <f>IF($C277=('1C TSpersonnel'!$A267&amp;" "&amp;'1C TSpersonnel'!$B267),'1C TSpersonnel'!X267)</f>
        <v>0</v>
      </c>
      <c r="S277" s="646">
        <f>IF($C277=('1C TSpersonnel'!$A267&amp;" "&amp;'1C TSpersonnel'!$B267),'1C TSpersonnel'!Y267)</f>
        <v>0</v>
      </c>
      <c r="T277" s="646">
        <f>IF($C277=('1C TSpersonnel'!$A267&amp;" "&amp;'1C TSpersonnel'!$B267),'1C TSpersonnel'!Z267)</f>
        <v>0</v>
      </c>
      <c r="U277" s="646">
        <f>IF($C277=('1C TSpersonnel'!$A267&amp;" "&amp;'1C TSpersonnel'!$B267),'1C TSpersonnel'!AA267)</f>
        <v>0</v>
      </c>
      <c r="V277" s="646">
        <f>IF($C277=('1C TSpersonnel'!$A267&amp;" "&amp;'1C TSpersonnel'!$B267),'1C TSpersonnel'!AB267)</f>
        <v>0</v>
      </c>
      <c r="W277" s="646">
        <f>IF($C277=('1C TSpersonnel'!$A267&amp;" "&amp;'1C TSpersonnel'!$B267),'1C TSpersonnel'!AC267)</f>
        <v>0</v>
      </c>
      <c r="X277" s="646">
        <f>IF($C277=('1C TSpersonnel'!$A267&amp;" "&amp;'1C TSpersonnel'!$B267),'1C TSpersonnel'!AD267)</f>
        <v>0</v>
      </c>
      <c r="Y277" s="646">
        <f>IF($C277=('1C TSpersonnel'!$A267&amp;" "&amp;'1C TSpersonnel'!$B267),'1C TSpersonnel'!AE267)</f>
        <v>0</v>
      </c>
      <c r="Z277" s="646">
        <f>IF($C277=('1C TSpersonnel'!$A267&amp;" "&amp;'1C TSpersonnel'!$B267),'1C TSpersonnel'!AF267)</f>
        <v>0</v>
      </c>
      <c r="AA277" s="646">
        <f>IF($C277=('1C TSpersonnel'!$A267&amp;" "&amp;'1C TSpersonnel'!$B267),'1C TSpersonnel'!AG267)</f>
        <v>0</v>
      </c>
      <c r="AB277" s="646">
        <f>IF($C277=('1C TSpersonnel'!$A267&amp;" "&amp;'1C TSpersonnel'!$B267),'1C TSpersonnel'!AH267)</f>
        <v>0</v>
      </c>
      <c r="AC277" s="646">
        <f>IF($C277=('1C TSpersonnel'!$A267&amp;" "&amp;'1C TSpersonnel'!$B267),'1C TSpersonnel'!AI267)</f>
        <v>0</v>
      </c>
      <c r="AD277" s="646">
        <f>IF($C277=('1C TSpersonnel'!$A267&amp;" "&amp;'1C TSpersonnel'!$B267),'1C TSpersonnel'!AJ267)</f>
        <v>0</v>
      </c>
      <c r="AE277" s="646">
        <f>IF($C277=('1C TSpersonnel'!$A267&amp;" "&amp;'1C TSpersonnel'!$B267),'1C TSpersonnel'!AK267)</f>
        <v>0</v>
      </c>
      <c r="AF277" s="646">
        <f>IF($C277=('1C TSpersonnel'!$A267&amp;" "&amp;'1C TSpersonnel'!$B267),'1C TSpersonnel'!AL267)</f>
        <v>0</v>
      </c>
      <c r="AG277" s="646">
        <f>IF($C277=('1C TSpersonnel'!$A267&amp;" "&amp;'1C TSpersonnel'!$B267),'1C TSpersonnel'!AM267)</f>
        <v>0</v>
      </c>
      <c r="AH277" s="646">
        <f>IF($C277=('1C TSpersonnel'!$A267&amp;" "&amp;'1C TSpersonnel'!$B267),'1C TSpersonnel'!AN267)</f>
        <v>0</v>
      </c>
      <c r="AI277" s="646">
        <f>IF($C277=('1C TSpersonnel'!$A267&amp;" "&amp;'1C TSpersonnel'!$B267),'1C TSpersonnel'!AO267)</f>
        <v>0</v>
      </c>
      <c r="AJ277" s="646">
        <f>IF($C277=('1C TSpersonnel'!$A267&amp;" "&amp;'1C TSpersonnel'!$B267),'1C TSpersonnel'!AP267)</f>
        <v>0</v>
      </c>
      <c r="AK277" s="646">
        <f t="shared" si="70"/>
        <v>0</v>
      </c>
      <c r="AL277" s="646">
        <f t="shared" ref="AL277:AL288" si="84">N277+AK277</f>
        <v>0</v>
      </c>
      <c r="AM277" s="156">
        <f t="shared" si="67"/>
        <v>0</v>
      </c>
      <c r="AN277" s="251">
        <f t="shared" si="68"/>
        <v>0</v>
      </c>
      <c r="AO277" s="154">
        <f t="shared" si="81"/>
        <v>0</v>
      </c>
      <c r="AP277" s="254">
        <f>IF(L277=0,0,AM277-AR277)</f>
        <v>0</v>
      </c>
      <c r="AQ277" s="261">
        <f t="shared" ref="AQ277:AQ288" si="85">IF(M277=0,0,AN277-AS277)</f>
        <v>0</v>
      </c>
      <c r="AR277" s="258"/>
      <c r="AS277" s="141"/>
      <c r="AT277" s="142"/>
      <c r="AU277" s="266"/>
      <c r="AV277" s="484"/>
      <c r="AW277" s="484"/>
      <c r="AX277" s="484"/>
      <c r="AY277" s="484"/>
      <c r="AZ277" s="484"/>
    </row>
    <row r="278" spans="1:211" hidden="1">
      <c r="A278" s="159"/>
      <c r="B278" s="168"/>
      <c r="C278" s="22" t="str">
        <f>'1C TSpersonnel'!A278&amp;" "&amp;'1C TSpersonnel'!B278</f>
        <v xml:space="preserve"> </v>
      </c>
      <c r="D278" s="304" t="str">
        <f>IF(E278=0,"",DATEDIF('1C TSpersonnel'!D278,E278,"y"))</f>
        <v/>
      </c>
      <c r="E278" s="71">
        <f>IF(C278&lt;&gt;"",'1C TSpersonnel'!F278,"")</f>
        <v>0</v>
      </c>
      <c r="F278" s="161"/>
      <c r="G278" s="162"/>
      <c r="H278" s="867"/>
      <c r="I278" s="868"/>
      <c r="J278" s="869"/>
      <c r="K278" s="287" t="str">
        <f t="shared" si="69"/>
        <v/>
      </c>
      <c r="L278" s="643">
        <f>IF(AND($K$2="Pôle",C278=('1C TSpersonnel'!A268&amp;" "&amp;'1C TSpersonnel'!B268)),'1C TSpersonnel'!$G268+'1C TSpersonnel'!$H268+'1C TSpersonnel'!$I268+'1C TSpersonnel'!$J268+'1C TSpersonnel'!$N268,'1C TSpersonnel'!$G268+'1C TSpersonnel'!$H268+'1C TSpersonnel'!$I268+'1C TSpersonnel'!$J268+'1C TSpersonnel'!$K268+'1C TSpersonnel'!$L268+'1C TSpersonnel'!$M268+'1C TSpersonnel'!$N268+'1C TSpersonnel'!$O268+'1C TSpersonnel'!$P268+'1C TSpersonnel'!$Q268+'1C TSpersonnel'!$R268)</f>
        <v>0</v>
      </c>
      <c r="M278" s="643">
        <f>IF(AND($K$2="Pôle",C278=('1C TSpersonnel'!A268&amp;" "&amp;'1C TSpersonnel'!B268)),'1C TSpersonnel'!$K268+'1C TSpersonnel'!$L268+'1C TSpersonnel'!$M268,0)</f>
        <v>0</v>
      </c>
      <c r="N278" s="644">
        <f t="shared" si="83"/>
        <v>0</v>
      </c>
      <c r="O278" s="645">
        <f>IF($C278=('1C TSpersonnel'!$A268&amp;" "&amp;'1C TSpersonnel'!$B268),'1C TSpersonnel'!U268)</f>
        <v>0</v>
      </c>
      <c r="P278" s="646">
        <f>IF($C278=('1C TSpersonnel'!$A268&amp;" "&amp;'1C TSpersonnel'!$B268),'1C TSpersonnel'!V268)</f>
        <v>0</v>
      </c>
      <c r="Q278" s="646">
        <f>IF($C278=('1C TSpersonnel'!$A268&amp;" "&amp;'1C TSpersonnel'!$B268),'1C TSpersonnel'!W268)</f>
        <v>0</v>
      </c>
      <c r="R278" s="646">
        <f>IF($C278=('1C TSpersonnel'!$A268&amp;" "&amp;'1C TSpersonnel'!$B268),'1C TSpersonnel'!X268)</f>
        <v>0</v>
      </c>
      <c r="S278" s="646">
        <f>IF($C278=('1C TSpersonnel'!$A268&amp;" "&amp;'1C TSpersonnel'!$B268),'1C TSpersonnel'!Y268)</f>
        <v>0</v>
      </c>
      <c r="T278" s="646">
        <f>IF($C278=('1C TSpersonnel'!$A268&amp;" "&amp;'1C TSpersonnel'!$B268),'1C TSpersonnel'!Z268)</f>
        <v>0</v>
      </c>
      <c r="U278" s="646">
        <f>IF($C278=('1C TSpersonnel'!$A268&amp;" "&amp;'1C TSpersonnel'!$B268),'1C TSpersonnel'!AA268)</f>
        <v>0</v>
      </c>
      <c r="V278" s="646">
        <f>IF($C278=('1C TSpersonnel'!$A268&amp;" "&amp;'1C TSpersonnel'!$B268),'1C TSpersonnel'!AB268)</f>
        <v>0</v>
      </c>
      <c r="W278" s="646">
        <f>IF($C278=('1C TSpersonnel'!$A268&amp;" "&amp;'1C TSpersonnel'!$B268),'1C TSpersonnel'!AC268)</f>
        <v>0</v>
      </c>
      <c r="X278" s="646">
        <f>IF($C278=('1C TSpersonnel'!$A268&amp;" "&amp;'1C TSpersonnel'!$B268),'1C TSpersonnel'!AD268)</f>
        <v>0</v>
      </c>
      <c r="Y278" s="646">
        <f>IF($C278=('1C TSpersonnel'!$A268&amp;" "&amp;'1C TSpersonnel'!$B268),'1C TSpersonnel'!AE268)</f>
        <v>0</v>
      </c>
      <c r="Z278" s="646">
        <f>IF($C278=('1C TSpersonnel'!$A268&amp;" "&amp;'1C TSpersonnel'!$B268),'1C TSpersonnel'!AF268)</f>
        <v>0</v>
      </c>
      <c r="AA278" s="646">
        <f>IF($C278=('1C TSpersonnel'!$A268&amp;" "&amp;'1C TSpersonnel'!$B268),'1C TSpersonnel'!AG268)</f>
        <v>0</v>
      </c>
      <c r="AB278" s="646">
        <f>IF($C278=('1C TSpersonnel'!$A268&amp;" "&amp;'1C TSpersonnel'!$B268),'1C TSpersonnel'!AH268)</f>
        <v>0</v>
      </c>
      <c r="AC278" s="646">
        <f>IF($C278=('1C TSpersonnel'!$A268&amp;" "&amp;'1C TSpersonnel'!$B268),'1C TSpersonnel'!AI268)</f>
        <v>0</v>
      </c>
      <c r="AD278" s="646">
        <f>IF($C278=('1C TSpersonnel'!$A268&amp;" "&amp;'1C TSpersonnel'!$B268),'1C TSpersonnel'!AJ268)</f>
        <v>0</v>
      </c>
      <c r="AE278" s="646">
        <f>IF($C278=('1C TSpersonnel'!$A268&amp;" "&amp;'1C TSpersonnel'!$B268),'1C TSpersonnel'!AK268)</f>
        <v>0</v>
      </c>
      <c r="AF278" s="646">
        <f>IF($C278=('1C TSpersonnel'!$A268&amp;" "&amp;'1C TSpersonnel'!$B268),'1C TSpersonnel'!AL268)</f>
        <v>0</v>
      </c>
      <c r="AG278" s="646">
        <f>IF($C278=('1C TSpersonnel'!$A268&amp;" "&amp;'1C TSpersonnel'!$B268),'1C TSpersonnel'!AM268)</f>
        <v>0</v>
      </c>
      <c r="AH278" s="646">
        <f>IF($C278=('1C TSpersonnel'!$A268&amp;" "&amp;'1C TSpersonnel'!$B268),'1C TSpersonnel'!AN268)</f>
        <v>0</v>
      </c>
      <c r="AI278" s="646">
        <f>IF($C278=('1C TSpersonnel'!$A268&amp;" "&amp;'1C TSpersonnel'!$B268),'1C TSpersonnel'!AO268)</f>
        <v>0</v>
      </c>
      <c r="AJ278" s="646">
        <f>IF($C278=('1C TSpersonnel'!$A268&amp;" "&amp;'1C TSpersonnel'!$B268),'1C TSpersonnel'!AP268)</f>
        <v>0</v>
      </c>
      <c r="AK278" s="646">
        <f t="shared" si="70"/>
        <v>0</v>
      </c>
      <c r="AL278" s="646">
        <f t="shared" si="84"/>
        <v>0</v>
      </c>
      <c r="AM278" s="156">
        <f t="shared" si="67"/>
        <v>0</v>
      </c>
      <c r="AN278" s="251">
        <f t="shared" si="68"/>
        <v>0</v>
      </c>
      <c r="AO278" s="154">
        <f t="shared" si="81"/>
        <v>0</v>
      </c>
      <c r="AP278" s="254">
        <f t="shared" ref="AP278:AP288" si="86">IF(L278=0,0,AM278-AR278)</f>
        <v>0</v>
      </c>
      <c r="AQ278" s="260">
        <f t="shared" si="85"/>
        <v>0</v>
      </c>
      <c r="AR278" s="257"/>
      <c r="AS278" s="80"/>
      <c r="AT278" s="27"/>
      <c r="AU278" s="267"/>
      <c r="AV278" s="484"/>
      <c r="AW278" s="484"/>
      <c r="AX278" s="484"/>
      <c r="AY278" s="484"/>
      <c r="AZ278" s="484"/>
    </row>
    <row r="279" spans="1:211" hidden="1">
      <c r="A279" s="159"/>
      <c r="B279" s="168"/>
      <c r="C279" s="22" t="str">
        <f>'1C TSpersonnel'!A279&amp;" "&amp;'1C TSpersonnel'!B279</f>
        <v xml:space="preserve"> </v>
      </c>
      <c r="D279" s="304" t="str">
        <f>IF(E279=0,"",DATEDIF('1C TSpersonnel'!D279,E279,"y"))</f>
        <v/>
      </c>
      <c r="E279" s="71">
        <f>IF(C279&lt;&gt;"",'1C TSpersonnel'!F279,"")</f>
        <v>0</v>
      </c>
      <c r="F279" s="161"/>
      <c r="G279" s="162"/>
      <c r="H279" s="867"/>
      <c r="I279" s="868"/>
      <c r="J279" s="869"/>
      <c r="K279" s="287" t="str">
        <f t="shared" si="69"/>
        <v/>
      </c>
      <c r="L279" s="643">
        <f>IF(AND($K$2="Pôle",C279=('1C TSpersonnel'!A269&amp;" "&amp;'1C TSpersonnel'!B269)),'1C TSpersonnel'!$G269+'1C TSpersonnel'!$H269+'1C TSpersonnel'!$I269+'1C TSpersonnel'!$J269+'1C TSpersonnel'!$N269,'1C TSpersonnel'!$G269+'1C TSpersonnel'!$H269+'1C TSpersonnel'!$I269+'1C TSpersonnel'!$J269+'1C TSpersonnel'!$K269+'1C TSpersonnel'!$L269+'1C TSpersonnel'!$M269+'1C TSpersonnel'!$N269+'1C TSpersonnel'!$O269+'1C TSpersonnel'!$P269+'1C TSpersonnel'!$Q269+'1C TSpersonnel'!$R269)</f>
        <v>0</v>
      </c>
      <c r="M279" s="643">
        <f>IF(AND($K$2="Pôle",C279=('1C TSpersonnel'!A269&amp;" "&amp;'1C TSpersonnel'!B269)),'1C TSpersonnel'!$K269+'1C TSpersonnel'!$L269+'1C TSpersonnel'!$M269,0)</f>
        <v>0</v>
      </c>
      <c r="N279" s="644">
        <f t="shared" si="83"/>
        <v>0</v>
      </c>
      <c r="O279" s="645">
        <f>IF($C279=('1C TSpersonnel'!$A269&amp;" "&amp;'1C TSpersonnel'!$B269),'1C TSpersonnel'!U269)</f>
        <v>0</v>
      </c>
      <c r="P279" s="646">
        <f>IF($C279=('1C TSpersonnel'!$A269&amp;" "&amp;'1C TSpersonnel'!$B269),'1C TSpersonnel'!V269)</f>
        <v>0</v>
      </c>
      <c r="Q279" s="646">
        <f>IF($C279=('1C TSpersonnel'!$A269&amp;" "&amp;'1C TSpersonnel'!$B269),'1C TSpersonnel'!W269)</f>
        <v>0</v>
      </c>
      <c r="R279" s="646">
        <f>IF($C279=('1C TSpersonnel'!$A269&amp;" "&amp;'1C TSpersonnel'!$B269),'1C TSpersonnel'!X269)</f>
        <v>0</v>
      </c>
      <c r="S279" s="646">
        <f>IF($C279=('1C TSpersonnel'!$A269&amp;" "&amp;'1C TSpersonnel'!$B269),'1C TSpersonnel'!Y269)</f>
        <v>0</v>
      </c>
      <c r="T279" s="646">
        <f>IF($C279=('1C TSpersonnel'!$A269&amp;" "&amp;'1C TSpersonnel'!$B269),'1C TSpersonnel'!Z269)</f>
        <v>0</v>
      </c>
      <c r="U279" s="646">
        <f>IF($C279=('1C TSpersonnel'!$A269&amp;" "&amp;'1C TSpersonnel'!$B269),'1C TSpersonnel'!AA269)</f>
        <v>0</v>
      </c>
      <c r="V279" s="646">
        <f>IF($C279=('1C TSpersonnel'!$A269&amp;" "&amp;'1C TSpersonnel'!$B269),'1C TSpersonnel'!AB269)</f>
        <v>0</v>
      </c>
      <c r="W279" s="646">
        <f>IF($C279=('1C TSpersonnel'!$A269&amp;" "&amp;'1C TSpersonnel'!$B269),'1C TSpersonnel'!AC269)</f>
        <v>0</v>
      </c>
      <c r="X279" s="646">
        <f>IF($C279=('1C TSpersonnel'!$A269&amp;" "&amp;'1C TSpersonnel'!$B269),'1C TSpersonnel'!AD269)</f>
        <v>0</v>
      </c>
      <c r="Y279" s="646">
        <f>IF($C279=('1C TSpersonnel'!$A269&amp;" "&amp;'1C TSpersonnel'!$B269),'1C TSpersonnel'!AE269)</f>
        <v>0</v>
      </c>
      <c r="Z279" s="646">
        <f>IF($C279=('1C TSpersonnel'!$A269&amp;" "&amp;'1C TSpersonnel'!$B269),'1C TSpersonnel'!AF269)</f>
        <v>0</v>
      </c>
      <c r="AA279" s="646">
        <f>IF($C279=('1C TSpersonnel'!$A269&amp;" "&amp;'1C TSpersonnel'!$B269),'1C TSpersonnel'!AG269)</f>
        <v>0</v>
      </c>
      <c r="AB279" s="646">
        <f>IF($C279=('1C TSpersonnel'!$A269&amp;" "&amp;'1C TSpersonnel'!$B269),'1C TSpersonnel'!AH269)</f>
        <v>0</v>
      </c>
      <c r="AC279" s="646">
        <f>IF($C279=('1C TSpersonnel'!$A269&amp;" "&amp;'1C TSpersonnel'!$B269),'1C TSpersonnel'!AI269)</f>
        <v>0</v>
      </c>
      <c r="AD279" s="646">
        <f>IF($C279=('1C TSpersonnel'!$A269&amp;" "&amp;'1C TSpersonnel'!$B269),'1C TSpersonnel'!AJ269)</f>
        <v>0</v>
      </c>
      <c r="AE279" s="646">
        <f>IF($C279=('1C TSpersonnel'!$A269&amp;" "&amp;'1C TSpersonnel'!$B269),'1C TSpersonnel'!AK269)</f>
        <v>0</v>
      </c>
      <c r="AF279" s="646">
        <f>IF($C279=('1C TSpersonnel'!$A269&amp;" "&amp;'1C TSpersonnel'!$B269),'1C TSpersonnel'!AL269)</f>
        <v>0</v>
      </c>
      <c r="AG279" s="646">
        <f>IF($C279=('1C TSpersonnel'!$A269&amp;" "&amp;'1C TSpersonnel'!$B269),'1C TSpersonnel'!AM269)</f>
        <v>0</v>
      </c>
      <c r="AH279" s="646">
        <f>IF($C279=('1C TSpersonnel'!$A269&amp;" "&amp;'1C TSpersonnel'!$B269),'1C TSpersonnel'!AN269)</f>
        <v>0</v>
      </c>
      <c r="AI279" s="646">
        <f>IF($C279=('1C TSpersonnel'!$A269&amp;" "&amp;'1C TSpersonnel'!$B269),'1C TSpersonnel'!AO269)</f>
        <v>0</v>
      </c>
      <c r="AJ279" s="646">
        <f>IF($C279=('1C TSpersonnel'!$A269&amp;" "&amp;'1C TSpersonnel'!$B269),'1C TSpersonnel'!AP269)</f>
        <v>0</v>
      </c>
      <c r="AK279" s="646">
        <f t="shared" si="70"/>
        <v>0</v>
      </c>
      <c r="AL279" s="646">
        <f t="shared" si="84"/>
        <v>0</v>
      </c>
      <c r="AM279" s="156">
        <f t="shared" si="67"/>
        <v>0</v>
      </c>
      <c r="AN279" s="251">
        <f t="shared" si="68"/>
        <v>0</v>
      </c>
      <c r="AO279" s="154">
        <f t="shared" si="81"/>
        <v>0</v>
      </c>
      <c r="AP279" s="254">
        <f t="shared" si="86"/>
        <v>0</v>
      </c>
      <c r="AQ279" s="260">
        <f t="shared" si="85"/>
        <v>0</v>
      </c>
      <c r="AR279" s="257"/>
      <c r="AS279" s="80"/>
      <c r="AT279" s="27"/>
      <c r="AU279" s="267"/>
      <c r="AV279" s="484"/>
      <c r="AW279" s="484"/>
      <c r="AX279" s="484"/>
      <c r="AY279" s="484"/>
      <c r="AZ279" s="484"/>
    </row>
    <row r="280" spans="1:211" hidden="1">
      <c r="A280" s="159"/>
      <c r="B280" s="168"/>
      <c r="C280" s="22" t="str">
        <f>'1C TSpersonnel'!A280&amp;" "&amp;'1C TSpersonnel'!B280</f>
        <v xml:space="preserve"> </v>
      </c>
      <c r="D280" s="304" t="str">
        <f>IF(E280=0,"",DATEDIF('1C TSpersonnel'!D280,E280,"y"))</f>
        <v/>
      </c>
      <c r="E280" s="71">
        <f>IF(C280&lt;&gt;"",'1C TSpersonnel'!F280,"")</f>
        <v>0</v>
      </c>
      <c r="F280" s="161"/>
      <c r="G280" s="162"/>
      <c r="H280" s="867"/>
      <c r="I280" s="868"/>
      <c r="J280" s="869"/>
      <c r="K280" s="287" t="str">
        <f t="shared" si="69"/>
        <v/>
      </c>
      <c r="L280" s="643">
        <f>IF(AND($K$2="Pôle",C280=('1C TSpersonnel'!A270&amp;" "&amp;'1C TSpersonnel'!B270)),'1C TSpersonnel'!$G270+'1C TSpersonnel'!$H270+'1C TSpersonnel'!$I270+'1C TSpersonnel'!$J270+'1C TSpersonnel'!$N270,'1C TSpersonnel'!$G270+'1C TSpersonnel'!$H270+'1C TSpersonnel'!$I270+'1C TSpersonnel'!$J270+'1C TSpersonnel'!$K270+'1C TSpersonnel'!$L270+'1C TSpersonnel'!$M270+'1C TSpersonnel'!$N270+'1C TSpersonnel'!$O270+'1C TSpersonnel'!$P270+'1C TSpersonnel'!$Q270+'1C TSpersonnel'!$R270)</f>
        <v>0</v>
      </c>
      <c r="M280" s="643">
        <f>IF(AND($K$2="Pôle",C280=('1C TSpersonnel'!A270&amp;" "&amp;'1C TSpersonnel'!B270)),'1C TSpersonnel'!$K270+'1C TSpersonnel'!$L270+'1C TSpersonnel'!$M270,0)</f>
        <v>0</v>
      </c>
      <c r="N280" s="644">
        <f t="shared" si="83"/>
        <v>0</v>
      </c>
      <c r="O280" s="645">
        <f>IF($C280=('1C TSpersonnel'!$A270&amp;" "&amp;'1C TSpersonnel'!$B270),'1C TSpersonnel'!U270)</f>
        <v>0</v>
      </c>
      <c r="P280" s="646">
        <f>IF($C280=('1C TSpersonnel'!$A270&amp;" "&amp;'1C TSpersonnel'!$B270),'1C TSpersonnel'!V270)</f>
        <v>0</v>
      </c>
      <c r="Q280" s="646">
        <f>IF($C280=('1C TSpersonnel'!$A270&amp;" "&amp;'1C TSpersonnel'!$B270),'1C TSpersonnel'!W270)</f>
        <v>0</v>
      </c>
      <c r="R280" s="646">
        <f>IF($C280=('1C TSpersonnel'!$A270&amp;" "&amp;'1C TSpersonnel'!$B270),'1C TSpersonnel'!X270)</f>
        <v>0</v>
      </c>
      <c r="S280" s="646">
        <f>IF($C280=('1C TSpersonnel'!$A270&amp;" "&amp;'1C TSpersonnel'!$B270),'1C TSpersonnel'!Y270)</f>
        <v>0</v>
      </c>
      <c r="T280" s="646">
        <f>IF($C280=('1C TSpersonnel'!$A270&amp;" "&amp;'1C TSpersonnel'!$B270),'1C TSpersonnel'!Z270)</f>
        <v>0</v>
      </c>
      <c r="U280" s="646">
        <f>IF($C280=('1C TSpersonnel'!$A270&amp;" "&amp;'1C TSpersonnel'!$B270),'1C TSpersonnel'!AA270)</f>
        <v>0</v>
      </c>
      <c r="V280" s="646">
        <f>IF($C280=('1C TSpersonnel'!$A270&amp;" "&amp;'1C TSpersonnel'!$B270),'1C TSpersonnel'!AB270)</f>
        <v>0</v>
      </c>
      <c r="W280" s="646">
        <f>IF($C280=('1C TSpersonnel'!$A270&amp;" "&amp;'1C TSpersonnel'!$B270),'1C TSpersonnel'!AC270)</f>
        <v>0</v>
      </c>
      <c r="X280" s="646">
        <f>IF($C280=('1C TSpersonnel'!$A270&amp;" "&amp;'1C TSpersonnel'!$B270),'1C TSpersonnel'!AD270)</f>
        <v>0</v>
      </c>
      <c r="Y280" s="646">
        <f>IF($C280=('1C TSpersonnel'!$A270&amp;" "&amp;'1C TSpersonnel'!$B270),'1C TSpersonnel'!AE270)</f>
        <v>0</v>
      </c>
      <c r="Z280" s="646">
        <f>IF($C280=('1C TSpersonnel'!$A270&amp;" "&amp;'1C TSpersonnel'!$B270),'1C TSpersonnel'!AF270)</f>
        <v>0</v>
      </c>
      <c r="AA280" s="646">
        <f>IF($C280=('1C TSpersonnel'!$A270&amp;" "&amp;'1C TSpersonnel'!$B270),'1C TSpersonnel'!AG270)</f>
        <v>0</v>
      </c>
      <c r="AB280" s="646">
        <f>IF($C280=('1C TSpersonnel'!$A270&amp;" "&amp;'1C TSpersonnel'!$B270),'1C TSpersonnel'!AH270)</f>
        <v>0</v>
      </c>
      <c r="AC280" s="646">
        <f>IF($C280=('1C TSpersonnel'!$A270&amp;" "&amp;'1C TSpersonnel'!$B270),'1C TSpersonnel'!AI270)</f>
        <v>0</v>
      </c>
      <c r="AD280" s="646">
        <f>IF($C280=('1C TSpersonnel'!$A270&amp;" "&amp;'1C TSpersonnel'!$B270),'1C TSpersonnel'!AJ270)</f>
        <v>0</v>
      </c>
      <c r="AE280" s="646">
        <f>IF($C280=('1C TSpersonnel'!$A270&amp;" "&amp;'1C TSpersonnel'!$B270),'1C TSpersonnel'!AK270)</f>
        <v>0</v>
      </c>
      <c r="AF280" s="646">
        <f>IF($C280=('1C TSpersonnel'!$A270&amp;" "&amp;'1C TSpersonnel'!$B270),'1C TSpersonnel'!AL270)</f>
        <v>0</v>
      </c>
      <c r="AG280" s="646">
        <f>IF($C280=('1C TSpersonnel'!$A270&amp;" "&amp;'1C TSpersonnel'!$B270),'1C TSpersonnel'!AM270)</f>
        <v>0</v>
      </c>
      <c r="AH280" s="646">
        <f>IF($C280=('1C TSpersonnel'!$A270&amp;" "&amp;'1C TSpersonnel'!$B270),'1C TSpersonnel'!AN270)</f>
        <v>0</v>
      </c>
      <c r="AI280" s="646">
        <f>IF($C280=('1C TSpersonnel'!$A270&amp;" "&amp;'1C TSpersonnel'!$B270),'1C TSpersonnel'!AO270)</f>
        <v>0</v>
      </c>
      <c r="AJ280" s="646">
        <f>IF($C280=('1C TSpersonnel'!$A270&amp;" "&amp;'1C TSpersonnel'!$B270),'1C TSpersonnel'!AP270)</f>
        <v>0</v>
      </c>
      <c r="AK280" s="646">
        <f t="shared" si="70"/>
        <v>0</v>
      </c>
      <c r="AL280" s="646">
        <f t="shared" si="84"/>
        <v>0</v>
      </c>
      <c r="AM280" s="156">
        <f t="shared" ref="AM280:AM288" si="87">IF(A280="",0,(IF(L280=0,0,($F280-$G280)*$K280*L280)))</f>
        <v>0</v>
      </c>
      <c r="AN280" s="251">
        <f t="shared" ref="AN280:AN288" si="88">IF(A280="",0,IF(M280=0,0,($F280-$G280)*$K280*M280))</f>
        <v>0</v>
      </c>
      <c r="AO280" s="154">
        <f t="shared" si="81"/>
        <v>0</v>
      </c>
      <c r="AP280" s="254">
        <f t="shared" si="86"/>
        <v>0</v>
      </c>
      <c r="AQ280" s="260">
        <f t="shared" si="85"/>
        <v>0</v>
      </c>
      <c r="AR280" s="257"/>
      <c r="AS280" s="80"/>
      <c r="AT280" s="27"/>
      <c r="AU280" s="267"/>
      <c r="AV280" s="484"/>
      <c r="AW280" s="484"/>
      <c r="AX280" s="484"/>
      <c r="AY280" s="484"/>
      <c r="AZ280" s="484"/>
    </row>
    <row r="281" spans="1:211" hidden="1">
      <c r="A281" s="159"/>
      <c r="B281" s="168"/>
      <c r="C281" s="22" t="str">
        <f>'1C TSpersonnel'!A281&amp;" "&amp;'1C TSpersonnel'!B281</f>
        <v xml:space="preserve"> </v>
      </c>
      <c r="D281" s="304" t="str">
        <f>IF(E281=0,"",DATEDIF('1C TSpersonnel'!D281,E281,"y"))</f>
        <v/>
      </c>
      <c r="E281" s="71">
        <f>IF(C281&lt;&gt;"",'1C TSpersonnel'!F281,"")</f>
        <v>0</v>
      </c>
      <c r="F281" s="161"/>
      <c r="G281" s="162"/>
      <c r="H281" s="867"/>
      <c r="I281" s="868"/>
      <c r="J281" s="869"/>
      <c r="K281" s="287" t="str">
        <f t="shared" ref="K281:K288" si="89">IF(F281&lt;&gt;0,$K$23,"")</f>
        <v/>
      </c>
      <c r="L281" s="643">
        <f>IF(AND($K$2="Pôle",C281=('1C TSpersonnel'!A271&amp;" "&amp;'1C TSpersonnel'!B271)),'1C TSpersonnel'!$G271+'1C TSpersonnel'!$H271+'1C TSpersonnel'!$I271+'1C TSpersonnel'!$J271+'1C TSpersonnel'!$N271,'1C TSpersonnel'!$G271+'1C TSpersonnel'!$H271+'1C TSpersonnel'!$I271+'1C TSpersonnel'!$J271+'1C TSpersonnel'!$K271+'1C TSpersonnel'!$L271+'1C TSpersonnel'!$M271+'1C TSpersonnel'!$N271+'1C TSpersonnel'!$O271+'1C TSpersonnel'!$P271+'1C TSpersonnel'!$Q271+'1C TSpersonnel'!$R271)</f>
        <v>0</v>
      </c>
      <c r="M281" s="643">
        <f>IF(AND($K$2="Pôle",C281=('1C TSpersonnel'!A271&amp;" "&amp;'1C TSpersonnel'!B271)),'1C TSpersonnel'!$K271+'1C TSpersonnel'!$L271+'1C TSpersonnel'!$M271,0)</f>
        <v>0</v>
      </c>
      <c r="N281" s="644">
        <f t="shared" si="83"/>
        <v>0</v>
      </c>
      <c r="O281" s="645">
        <f>IF($C281=('1C TSpersonnel'!$A271&amp;" "&amp;'1C TSpersonnel'!$B271),'1C TSpersonnel'!U271)</f>
        <v>0</v>
      </c>
      <c r="P281" s="646">
        <f>IF($C281=('1C TSpersonnel'!$A271&amp;" "&amp;'1C TSpersonnel'!$B271),'1C TSpersonnel'!V271)</f>
        <v>0</v>
      </c>
      <c r="Q281" s="646">
        <f>IF($C281=('1C TSpersonnel'!$A271&amp;" "&amp;'1C TSpersonnel'!$B271),'1C TSpersonnel'!W271)</f>
        <v>0</v>
      </c>
      <c r="R281" s="646">
        <f>IF($C281=('1C TSpersonnel'!$A271&amp;" "&amp;'1C TSpersonnel'!$B271),'1C TSpersonnel'!X271)</f>
        <v>0</v>
      </c>
      <c r="S281" s="646">
        <f>IF($C281=('1C TSpersonnel'!$A271&amp;" "&amp;'1C TSpersonnel'!$B271),'1C TSpersonnel'!Y271)</f>
        <v>0</v>
      </c>
      <c r="T281" s="646">
        <f>IF($C281=('1C TSpersonnel'!$A271&amp;" "&amp;'1C TSpersonnel'!$B271),'1C TSpersonnel'!Z271)</f>
        <v>0</v>
      </c>
      <c r="U281" s="646">
        <f>IF($C281=('1C TSpersonnel'!$A271&amp;" "&amp;'1C TSpersonnel'!$B271),'1C TSpersonnel'!AA271)</f>
        <v>0</v>
      </c>
      <c r="V281" s="646">
        <f>IF($C281=('1C TSpersonnel'!$A271&amp;" "&amp;'1C TSpersonnel'!$B271),'1C TSpersonnel'!AB271)</f>
        <v>0</v>
      </c>
      <c r="W281" s="646">
        <f>IF($C281=('1C TSpersonnel'!$A271&amp;" "&amp;'1C TSpersonnel'!$B271),'1C TSpersonnel'!AC271)</f>
        <v>0</v>
      </c>
      <c r="X281" s="646">
        <f>IF($C281=('1C TSpersonnel'!$A271&amp;" "&amp;'1C TSpersonnel'!$B271),'1C TSpersonnel'!AD271)</f>
        <v>0</v>
      </c>
      <c r="Y281" s="646">
        <f>IF($C281=('1C TSpersonnel'!$A271&amp;" "&amp;'1C TSpersonnel'!$B271),'1C TSpersonnel'!AE271)</f>
        <v>0</v>
      </c>
      <c r="Z281" s="646">
        <f>IF($C281=('1C TSpersonnel'!$A271&amp;" "&amp;'1C TSpersonnel'!$B271),'1C TSpersonnel'!AF271)</f>
        <v>0</v>
      </c>
      <c r="AA281" s="646">
        <f>IF($C281=('1C TSpersonnel'!$A271&amp;" "&amp;'1C TSpersonnel'!$B271),'1C TSpersonnel'!AG271)</f>
        <v>0</v>
      </c>
      <c r="AB281" s="646">
        <f>IF($C281=('1C TSpersonnel'!$A271&amp;" "&amp;'1C TSpersonnel'!$B271),'1C TSpersonnel'!AH271)</f>
        <v>0</v>
      </c>
      <c r="AC281" s="646">
        <f>IF($C281=('1C TSpersonnel'!$A271&amp;" "&amp;'1C TSpersonnel'!$B271),'1C TSpersonnel'!AI271)</f>
        <v>0</v>
      </c>
      <c r="AD281" s="646">
        <f>IF($C281=('1C TSpersonnel'!$A271&amp;" "&amp;'1C TSpersonnel'!$B271),'1C TSpersonnel'!AJ271)</f>
        <v>0</v>
      </c>
      <c r="AE281" s="646">
        <f>IF($C281=('1C TSpersonnel'!$A271&amp;" "&amp;'1C TSpersonnel'!$B271),'1C TSpersonnel'!AK271)</f>
        <v>0</v>
      </c>
      <c r="AF281" s="646">
        <f>IF($C281=('1C TSpersonnel'!$A271&amp;" "&amp;'1C TSpersonnel'!$B271),'1C TSpersonnel'!AL271)</f>
        <v>0</v>
      </c>
      <c r="AG281" s="646">
        <f>IF($C281=('1C TSpersonnel'!$A271&amp;" "&amp;'1C TSpersonnel'!$B271),'1C TSpersonnel'!AM271)</f>
        <v>0</v>
      </c>
      <c r="AH281" s="646">
        <f>IF($C281=('1C TSpersonnel'!$A271&amp;" "&amp;'1C TSpersonnel'!$B271),'1C TSpersonnel'!AN271)</f>
        <v>0</v>
      </c>
      <c r="AI281" s="646">
        <f>IF($C281=('1C TSpersonnel'!$A271&amp;" "&amp;'1C TSpersonnel'!$B271),'1C TSpersonnel'!AO271)</f>
        <v>0</v>
      </c>
      <c r="AJ281" s="646">
        <f>IF($C281=('1C TSpersonnel'!$A271&amp;" "&amp;'1C TSpersonnel'!$B271),'1C TSpersonnel'!AP271)</f>
        <v>0</v>
      </c>
      <c r="AK281" s="646">
        <f t="shared" si="70"/>
        <v>0</v>
      </c>
      <c r="AL281" s="646">
        <f t="shared" si="84"/>
        <v>0</v>
      </c>
      <c r="AM281" s="156">
        <f t="shared" si="87"/>
        <v>0</v>
      </c>
      <c r="AN281" s="251">
        <f t="shared" si="88"/>
        <v>0</v>
      </c>
      <c r="AO281" s="154">
        <f t="shared" si="81"/>
        <v>0</v>
      </c>
      <c r="AP281" s="254">
        <f t="shared" si="86"/>
        <v>0</v>
      </c>
      <c r="AQ281" s="260">
        <f t="shared" si="85"/>
        <v>0</v>
      </c>
      <c r="AR281" s="257"/>
      <c r="AS281" s="80"/>
      <c r="AT281" s="27"/>
      <c r="AU281" s="267"/>
      <c r="AV281" s="484"/>
      <c r="AW281" s="484"/>
      <c r="AX281" s="484"/>
      <c r="AY281" s="484"/>
      <c r="AZ281" s="484"/>
    </row>
    <row r="282" spans="1:211" hidden="1">
      <c r="A282" s="159"/>
      <c r="B282" s="168"/>
      <c r="C282" s="22" t="str">
        <f>'1C TSpersonnel'!A282&amp;" "&amp;'1C TSpersonnel'!B282</f>
        <v xml:space="preserve"> </v>
      </c>
      <c r="D282" s="304" t="str">
        <f>IF(E282=0,"",DATEDIF('1C TSpersonnel'!D282,E282,"y"))</f>
        <v/>
      </c>
      <c r="E282" s="71">
        <f>IF(C282&lt;&gt;"",'1C TSpersonnel'!F282,"")</f>
        <v>0</v>
      </c>
      <c r="F282" s="161"/>
      <c r="G282" s="162"/>
      <c r="H282" s="867"/>
      <c r="I282" s="868"/>
      <c r="J282" s="869"/>
      <c r="K282" s="287" t="str">
        <f t="shared" si="89"/>
        <v/>
      </c>
      <c r="L282" s="643">
        <f>IF(AND($K$2="Pôle",C282=('1C TSpersonnel'!A272&amp;" "&amp;'1C TSpersonnel'!B272)),'1C TSpersonnel'!$G272+'1C TSpersonnel'!$H272+'1C TSpersonnel'!$I272+'1C TSpersonnel'!$J272+'1C TSpersonnel'!$N272,'1C TSpersonnel'!$G272+'1C TSpersonnel'!$H272+'1C TSpersonnel'!$I272+'1C TSpersonnel'!$J272+'1C TSpersonnel'!$K272+'1C TSpersonnel'!$L272+'1C TSpersonnel'!$M272+'1C TSpersonnel'!$N272+'1C TSpersonnel'!$O272+'1C TSpersonnel'!$P272+'1C TSpersonnel'!$Q272+'1C TSpersonnel'!$R272)</f>
        <v>0</v>
      </c>
      <c r="M282" s="643">
        <f>IF(AND($K$2="Pôle",C282=('1C TSpersonnel'!A272&amp;" "&amp;'1C TSpersonnel'!B272)),'1C TSpersonnel'!$K272+'1C TSpersonnel'!$L272+'1C TSpersonnel'!$M272,0)</f>
        <v>0</v>
      </c>
      <c r="N282" s="644">
        <f t="shared" si="83"/>
        <v>0</v>
      </c>
      <c r="O282" s="645">
        <f>IF($C282=('1C TSpersonnel'!$A272&amp;" "&amp;'1C TSpersonnel'!$B272),'1C TSpersonnel'!U272)</f>
        <v>0</v>
      </c>
      <c r="P282" s="646">
        <f>IF($C282=('1C TSpersonnel'!$A272&amp;" "&amp;'1C TSpersonnel'!$B272),'1C TSpersonnel'!V272)</f>
        <v>0</v>
      </c>
      <c r="Q282" s="646">
        <f>IF($C282=('1C TSpersonnel'!$A272&amp;" "&amp;'1C TSpersonnel'!$B272),'1C TSpersonnel'!W272)</f>
        <v>0</v>
      </c>
      <c r="R282" s="646">
        <f>IF($C282=('1C TSpersonnel'!$A272&amp;" "&amp;'1C TSpersonnel'!$B272),'1C TSpersonnel'!X272)</f>
        <v>0</v>
      </c>
      <c r="S282" s="646">
        <f>IF($C282=('1C TSpersonnel'!$A272&amp;" "&amp;'1C TSpersonnel'!$B272),'1C TSpersonnel'!Y272)</f>
        <v>0</v>
      </c>
      <c r="T282" s="646">
        <f>IF($C282=('1C TSpersonnel'!$A272&amp;" "&amp;'1C TSpersonnel'!$B272),'1C TSpersonnel'!Z272)</f>
        <v>0</v>
      </c>
      <c r="U282" s="646">
        <f>IF($C282=('1C TSpersonnel'!$A272&amp;" "&amp;'1C TSpersonnel'!$B272),'1C TSpersonnel'!AA272)</f>
        <v>0</v>
      </c>
      <c r="V282" s="646">
        <f>IF($C282=('1C TSpersonnel'!$A272&amp;" "&amp;'1C TSpersonnel'!$B272),'1C TSpersonnel'!AB272)</f>
        <v>0</v>
      </c>
      <c r="W282" s="646">
        <f>IF($C282=('1C TSpersonnel'!$A272&amp;" "&amp;'1C TSpersonnel'!$B272),'1C TSpersonnel'!AC272)</f>
        <v>0</v>
      </c>
      <c r="X282" s="646">
        <f>IF($C282=('1C TSpersonnel'!$A272&amp;" "&amp;'1C TSpersonnel'!$B272),'1C TSpersonnel'!AD272)</f>
        <v>0</v>
      </c>
      <c r="Y282" s="646">
        <f>IF($C282=('1C TSpersonnel'!$A272&amp;" "&amp;'1C TSpersonnel'!$B272),'1C TSpersonnel'!AE272)</f>
        <v>0</v>
      </c>
      <c r="Z282" s="646">
        <f>IF($C282=('1C TSpersonnel'!$A272&amp;" "&amp;'1C TSpersonnel'!$B272),'1C TSpersonnel'!AF272)</f>
        <v>0</v>
      </c>
      <c r="AA282" s="646">
        <f>IF($C282=('1C TSpersonnel'!$A272&amp;" "&amp;'1C TSpersonnel'!$B272),'1C TSpersonnel'!AG272)</f>
        <v>0</v>
      </c>
      <c r="AB282" s="646">
        <f>IF($C282=('1C TSpersonnel'!$A272&amp;" "&amp;'1C TSpersonnel'!$B272),'1C TSpersonnel'!AH272)</f>
        <v>0</v>
      </c>
      <c r="AC282" s="646">
        <f>IF($C282=('1C TSpersonnel'!$A272&amp;" "&amp;'1C TSpersonnel'!$B272),'1C TSpersonnel'!AI272)</f>
        <v>0</v>
      </c>
      <c r="AD282" s="646">
        <f>IF($C282=('1C TSpersonnel'!$A272&amp;" "&amp;'1C TSpersonnel'!$B272),'1C TSpersonnel'!AJ272)</f>
        <v>0</v>
      </c>
      <c r="AE282" s="646">
        <f>IF($C282=('1C TSpersonnel'!$A272&amp;" "&amp;'1C TSpersonnel'!$B272),'1C TSpersonnel'!AK272)</f>
        <v>0</v>
      </c>
      <c r="AF282" s="646">
        <f>IF($C282=('1C TSpersonnel'!$A272&amp;" "&amp;'1C TSpersonnel'!$B272),'1C TSpersonnel'!AL272)</f>
        <v>0</v>
      </c>
      <c r="AG282" s="646">
        <f>IF($C282=('1C TSpersonnel'!$A272&amp;" "&amp;'1C TSpersonnel'!$B272),'1C TSpersonnel'!AM272)</f>
        <v>0</v>
      </c>
      <c r="AH282" s="646">
        <f>IF($C282=('1C TSpersonnel'!$A272&amp;" "&amp;'1C TSpersonnel'!$B272),'1C TSpersonnel'!AN272)</f>
        <v>0</v>
      </c>
      <c r="AI282" s="646">
        <f>IF($C282=('1C TSpersonnel'!$A272&amp;" "&amp;'1C TSpersonnel'!$B272),'1C TSpersonnel'!AO272)</f>
        <v>0</v>
      </c>
      <c r="AJ282" s="646">
        <f>IF($C282=('1C TSpersonnel'!$A272&amp;" "&amp;'1C TSpersonnel'!$B272),'1C TSpersonnel'!AP272)</f>
        <v>0</v>
      </c>
      <c r="AK282" s="646">
        <f t="shared" ref="AK282:AK288" si="90">SUM(O282:AJ282)</f>
        <v>0</v>
      </c>
      <c r="AL282" s="646">
        <f t="shared" si="84"/>
        <v>0</v>
      </c>
      <c r="AM282" s="156">
        <f t="shared" si="87"/>
        <v>0</v>
      </c>
      <c r="AN282" s="251">
        <f t="shared" si="88"/>
        <v>0</v>
      </c>
      <c r="AO282" s="154">
        <f t="shared" si="81"/>
        <v>0</v>
      </c>
      <c r="AP282" s="254">
        <f t="shared" si="86"/>
        <v>0</v>
      </c>
      <c r="AQ282" s="260">
        <f t="shared" si="85"/>
        <v>0</v>
      </c>
      <c r="AR282" s="257"/>
      <c r="AS282" s="80"/>
      <c r="AT282" s="27"/>
      <c r="AU282" s="267"/>
      <c r="AV282" s="484"/>
      <c r="AW282" s="484"/>
      <c r="AX282" s="484"/>
      <c r="AY282" s="484"/>
      <c r="AZ282" s="484"/>
    </row>
    <row r="283" spans="1:211" hidden="1">
      <c r="A283" s="159"/>
      <c r="B283" s="168"/>
      <c r="C283" s="22" t="str">
        <f>'1C TSpersonnel'!A283&amp;" "&amp;'1C TSpersonnel'!B283</f>
        <v xml:space="preserve"> </v>
      </c>
      <c r="D283" s="304" t="str">
        <f>IF(E283=0,"",DATEDIF('1C TSpersonnel'!D283,E283,"y"))</f>
        <v/>
      </c>
      <c r="E283" s="71">
        <f>IF(C283&lt;&gt;"",'1C TSpersonnel'!F283,"")</f>
        <v>0</v>
      </c>
      <c r="F283" s="161"/>
      <c r="G283" s="162"/>
      <c r="H283" s="867"/>
      <c r="I283" s="868"/>
      <c r="J283" s="869"/>
      <c r="K283" s="287" t="str">
        <f t="shared" si="89"/>
        <v/>
      </c>
      <c r="L283" s="643">
        <f>IF(AND($K$2="Pôle",C283=('1C TSpersonnel'!A273&amp;" "&amp;'1C TSpersonnel'!B273)),'1C TSpersonnel'!$G273+'1C TSpersonnel'!$H273+'1C TSpersonnel'!$I273+'1C TSpersonnel'!$J273+'1C TSpersonnel'!$N273,'1C TSpersonnel'!$G273+'1C TSpersonnel'!$H273+'1C TSpersonnel'!$I273+'1C TSpersonnel'!$J273+'1C TSpersonnel'!$K273+'1C TSpersonnel'!$L273+'1C TSpersonnel'!$M273+'1C TSpersonnel'!$N273+'1C TSpersonnel'!$O273+'1C TSpersonnel'!$P273+'1C TSpersonnel'!$Q273+'1C TSpersonnel'!$R273)</f>
        <v>0</v>
      </c>
      <c r="M283" s="643">
        <f>IF(AND($K$2="Pôle",C283=('1C TSpersonnel'!A273&amp;" "&amp;'1C TSpersonnel'!B273)),'1C TSpersonnel'!$K273+'1C TSpersonnel'!$L273+'1C TSpersonnel'!$M273,0)</f>
        <v>0</v>
      </c>
      <c r="N283" s="644">
        <f t="shared" si="83"/>
        <v>0</v>
      </c>
      <c r="O283" s="645">
        <f>IF($C283=('1C TSpersonnel'!$A273&amp;" "&amp;'1C TSpersonnel'!$B273),'1C TSpersonnel'!U273)</f>
        <v>0</v>
      </c>
      <c r="P283" s="646">
        <f>IF($C283=('1C TSpersonnel'!$A273&amp;" "&amp;'1C TSpersonnel'!$B273),'1C TSpersonnel'!V273)</f>
        <v>0</v>
      </c>
      <c r="Q283" s="646">
        <f>IF($C283=('1C TSpersonnel'!$A273&amp;" "&amp;'1C TSpersonnel'!$B273),'1C TSpersonnel'!W273)</f>
        <v>0</v>
      </c>
      <c r="R283" s="646">
        <f>IF($C283=('1C TSpersonnel'!$A273&amp;" "&amp;'1C TSpersonnel'!$B273),'1C TSpersonnel'!X273)</f>
        <v>0</v>
      </c>
      <c r="S283" s="646">
        <f>IF($C283=('1C TSpersonnel'!$A273&amp;" "&amp;'1C TSpersonnel'!$B273),'1C TSpersonnel'!Y273)</f>
        <v>0</v>
      </c>
      <c r="T283" s="646">
        <f>IF($C283=('1C TSpersonnel'!$A273&amp;" "&amp;'1C TSpersonnel'!$B273),'1C TSpersonnel'!Z273)</f>
        <v>0</v>
      </c>
      <c r="U283" s="646">
        <f>IF($C283=('1C TSpersonnel'!$A273&amp;" "&amp;'1C TSpersonnel'!$B273),'1C TSpersonnel'!AA273)</f>
        <v>0</v>
      </c>
      <c r="V283" s="646">
        <f>IF($C283=('1C TSpersonnel'!$A273&amp;" "&amp;'1C TSpersonnel'!$B273),'1C TSpersonnel'!AB273)</f>
        <v>0</v>
      </c>
      <c r="W283" s="646">
        <f>IF($C283=('1C TSpersonnel'!$A273&amp;" "&amp;'1C TSpersonnel'!$B273),'1C TSpersonnel'!AC273)</f>
        <v>0</v>
      </c>
      <c r="X283" s="646">
        <f>IF($C283=('1C TSpersonnel'!$A273&amp;" "&amp;'1C TSpersonnel'!$B273),'1C TSpersonnel'!AD273)</f>
        <v>0</v>
      </c>
      <c r="Y283" s="646">
        <f>IF($C283=('1C TSpersonnel'!$A273&amp;" "&amp;'1C TSpersonnel'!$B273),'1C TSpersonnel'!AE273)</f>
        <v>0</v>
      </c>
      <c r="Z283" s="646">
        <f>IF($C283=('1C TSpersonnel'!$A273&amp;" "&amp;'1C TSpersonnel'!$B273),'1C TSpersonnel'!AF273)</f>
        <v>0</v>
      </c>
      <c r="AA283" s="646">
        <f>IF($C283=('1C TSpersonnel'!$A273&amp;" "&amp;'1C TSpersonnel'!$B273),'1C TSpersonnel'!AG273)</f>
        <v>0</v>
      </c>
      <c r="AB283" s="646">
        <f>IF($C283=('1C TSpersonnel'!$A273&amp;" "&amp;'1C TSpersonnel'!$B273),'1C TSpersonnel'!AH273)</f>
        <v>0</v>
      </c>
      <c r="AC283" s="646">
        <f>IF($C283=('1C TSpersonnel'!$A273&amp;" "&amp;'1C TSpersonnel'!$B273),'1C TSpersonnel'!AI273)</f>
        <v>0</v>
      </c>
      <c r="AD283" s="646">
        <f>IF($C283=('1C TSpersonnel'!$A273&amp;" "&amp;'1C TSpersonnel'!$B273),'1C TSpersonnel'!AJ273)</f>
        <v>0</v>
      </c>
      <c r="AE283" s="646">
        <f>IF($C283=('1C TSpersonnel'!$A273&amp;" "&amp;'1C TSpersonnel'!$B273),'1C TSpersonnel'!AK273)</f>
        <v>0</v>
      </c>
      <c r="AF283" s="646">
        <f>IF($C283=('1C TSpersonnel'!$A273&amp;" "&amp;'1C TSpersonnel'!$B273),'1C TSpersonnel'!AL273)</f>
        <v>0</v>
      </c>
      <c r="AG283" s="646">
        <f>IF($C283=('1C TSpersonnel'!$A273&amp;" "&amp;'1C TSpersonnel'!$B273),'1C TSpersonnel'!AM273)</f>
        <v>0</v>
      </c>
      <c r="AH283" s="646">
        <f>IF($C283=('1C TSpersonnel'!$A273&amp;" "&amp;'1C TSpersonnel'!$B273),'1C TSpersonnel'!AN273)</f>
        <v>0</v>
      </c>
      <c r="AI283" s="646">
        <f>IF($C283=('1C TSpersonnel'!$A273&amp;" "&amp;'1C TSpersonnel'!$B273),'1C TSpersonnel'!AO273)</f>
        <v>0</v>
      </c>
      <c r="AJ283" s="646">
        <f>IF($C283=('1C TSpersonnel'!$A273&amp;" "&amp;'1C TSpersonnel'!$B273),'1C TSpersonnel'!AP273)</f>
        <v>0</v>
      </c>
      <c r="AK283" s="646">
        <f t="shared" si="90"/>
        <v>0</v>
      </c>
      <c r="AL283" s="646">
        <f t="shared" si="84"/>
        <v>0</v>
      </c>
      <c r="AM283" s="156">
        <f t="shared" si="87"/>
        <v>0</v>
      </c>
      <c r="AN283" s="251">
        <f t="shared" si="88"/>
        <v>0</v>
      </c>
      <c r="AO283" s="154">
        <f t="shared" si="81"/>
        <v>0</v>
      </c>
      <c r="AP283" s="254">
        <f t="shared" si="86"/>
        <v>0</v>
      </c>
      <c r="AQ283" s="260">
        <f t="shared" si="85"/>
        <v>0</v>
      </c>
      <c r="AR283" s="257"/>
      <c r="AS283" s="80"/>
      <c r="AT283" s="27"/>
      <c r="AU283" s="267"/>
      <c r="AV283" s="484"/>
      <c r="AW283" s="484"/>
      <c r="AX283" s="484"/>
      <c r="AY283" s="484"/>
      <c r="AZ283" s="484"/>
    </row>
    <row r="284" spans="1:211" hidden="1">
      <c r="A284" s="159"/>
      <c r="B284" s="168"/>
      <c r="C284" s="22" t="str">
        <f>'1C TSpersonnel'!A284&amp;" "&amp;'1C TSpersonnel'!B284</f>
        <v xml:space="preserve"> </v>
      </c>
      <c r="D284" s="304" t="str">
        <f>IF(E284=0,"",DATEDIF('1C TSpersonnel'!D284,E284,"y"))</f>
        <v/>
      </c>
      <c r="E284" s="71">
        <f>IF(C284&lt;&gt;"",'1C TSpersonnel'!F284,"")</f>
        <v>0</v>
      </c>
      <c r="F284" s="161"/>
      <c r="G284" s="162"/>
      <c r="H284" s="867"/>
      <c r="I284" s="868"/>
      <c r="J284" s="869"/>
      <c r="K284" s="287" t="str">
        <f t="shared" si="89"/>
        <v/>
      </c>
      <c r="L284" s="643">
        <f>IF(AND($K$2="Pôle",C284=('1C TSpersonnel'!A274&amp;" "&amp;'1C TSpersonnel'!B274)),'1C TSpersonnel'!$G274+'1C TSpersonnel'!$H274+'1C TSpersonnel'!$I274+'1C TSpersonnel'!$J274+'1C TSpersonnel'!$N274,'1C TSpersonnel'!$G274+'1C TSpersonnel'!$H274+'1C TSpersonnel'!$I274+'1C TSpersonnel'!$J274+'1C TSpersonnel'!$K274+'1C TSpersonnel'!$L274+'1C TSpersonnel'!$M274+'1C TSpersonnel'!$N274+'1C TSpersonnel'!$O274+'1C TSpersonnel'!$P274+'1C TSpersonnel'!$Q274+'1C TSpersonnel'!$R274)</f>
        <v>0</v>
      </c>
      <c r="M284" s="643">
        <f>IF(AND($K$2="Pôle",C284=('1C TSpersonnel'!A274&amp;" "&amp;'1C TSpersonnel'!B274)),'1C TSpersonnel'!$K274+'1C TSpersonnel'!$L274+'1C TSpersonnel'!$M274,0)</f>
        <v>0</v>
      </c>
      <c r="N284" s="644">
        <f t="shared" si="83"/>
        <v>0</v>
      </c>
      <c r="O284" s="645">
        <f>IF($C284=('1C TSpersonnel'!$A274&amp;" "&amp;'1C TSpersonnel'!$B274),'1C TSpersonnel'!U274)</f>
        <v>0</v>
      </c>
      <c r="P284" s="646">
        <f>IF($C284=('1C TSpersonnel'!$A274&amp;" "&amp;'1C TSpersonnel'!$B274),'1C TSpersonnel'!V274)</f>
        <v>0</v>
      </c>
      <c r="Q284" s="646">
        <f>IF($C284=('1C TSpersonnel'!$A274&amp;" "&amp;'1C TSpersonnel'!$B274),'1C TSpersonnel'!W274)</f>
        <v>0</v>
      </c>
      <c r="R284" s="646">
        <f>IF($C284=('1C TSpersonnel'!$A274&amp;" "&amp;'1C TSpersonnel'!$B274),'1C TSpersonnel'!X274)</f>
        <v>0</v>
      </c>
      <c r="S284" s="646">
        <f>IF($C284=('1C TSpersonnel'!$A274&amp;" "&amp;'1C TSpersonnel'!$B274),'1C TSpersonnel'!Y274)</f>
        <v>0</v>
      </c>
      <c r="T284" s="646">
        <f>IF($C284=('1C TSpersonnel'!$A274&amp;" "&amp;'1C TSpersonnel'!$B274),'1C TSpersonnel'!Z274)</f>
        <v>0</v>
      </c>
      <c r="U284" s="646">
        <f>IF($C284=('1C TSpersonnel'!$A274&amp;" "&amp;'1C TSpersonnel'!$B274),'1C TSpersonnel'!AA274)</f>
        <v>0</v>
      </c>
      <c r="V284" s="646">
        <f>IF($C284=('1C TSpersonnel'!$A274&amp;" "&amp;'1C TSpersonnel'!$B274),'1C TSpersonnel'!AB274)</f>
        <v>0</v>
      </c>
      <c r="W284" s="646">
        <f>IF($C284=('1C TSpersonnel'!$A274&amp;" "&amp;'1C TSpersonnel'!$B274),'1C TSpersonnel'!AC274)</f>
        <v>0</v>
      </c>
      <c r="X284" s="646">
        <f>IF($C284=('1C TSpersonnel'!$A274&amp;" "&amp;'1C TSpersonnel'!$B274),'1C TSpersonnel'!AD274)</f>
        <v>0</v>
      </c>
      <c r="Y284" s="646">
        <f>IF($C284=('1C TSpersonnel'!$A274&amp;" "&amp;'1C TSpersonnel'!$B274),'1C TSpersonnel'!AE274)</f>
        <v>0</v>
      </c>
      <c r="Z284" s="646">
        <f>IF($C284=('1C TSpersonnel'!$A274&amp;" "&amp;'1C TSpersonnel'!$B274),'1C TSpersonnel'!AF274)</f>
        <v>0</v>
      </c>
      <c r="AA284" s="646">
        <f>IF($C284=('1C TSpersonnel'!$A274&amp;" "&amp;'1C TSpersonnel'!$B274),'1C TSpersonnel'!AG274)</f>
        <v>0</v>
      </c>
      <c r="AB284" s="646">
        <f>IF($C284=('1C TSpersonnel'!$A274&amp;" "&amp;'1C TSpersonnel'!$B274),'1C TSpersonnel'!AH274)</f>
        <v>0</v>
      </c>
      <c r="AC284" s="646">
        <f>IF($C284=('1C TSpersonnel'!$A274&amp;" "&amp;'1C TSpersonnel'!$B274),'1C TSpersonnel'!AI274)</f>
        <v>0</v>
      </c>
      <c r="AD284" s="646">
        <f>IF($C284=('1C TSpersonnel'!$A274&amp;" "&amp;'1C TSpersonnel'!$B274),'1C TSpersonnel'!AJ274)</f>
        <v>0</v>
      </c>
      <c r="AE284" s="646">
        <f>IF($C284=('1C TSpersonnel'!$A274&amp;" "&amp;'1C TSpersonnel'!$B274),'1C TSpersonnel'!AK274)</f>
        <v>0</v>
      </c>
      <c r="AF284" s="646">
        <f>IF($C284=('1C TSpersonnel'!$A274&amp;" "&amp;'1C TSpersonnel'!$B274),'1C TSpersonnel'!AL274)</f>
        <v>0</v>
      </c>
      <c r="AG284" s="646">
        <f>IF($C284=('1C TSpersonnel'!$A274&amp;" "&amp;'1C TSpersonnel'!$B274),'1C TSpersonnel'!AM274)</f>
        <v>0</v>
      </c>
      <c r="AH284" s="646">
        <f>IF($C284=('1C TSpersonnel'!$A274&amp;" "&amp;'1C TSpersonnel'!$B274),'1C TSpersonnel'!AN274)</f>
        <v>0</v>
      </c>
      <c r="AI284" s="646">
        <f>IF($C284=('1C TSpersonnel'!$A274&amp;" "&amp;'1C TSpersonnel'!$B274),'1C TSpersonnel'!AO274)</f>
        <v>0</v>
      </c>
      <c r="AJ284" s="646">
        <f>IF($C284=('1C TSpersonnel'!$A274&amp;" "&amp;'1C TSpersonnel'!$B274),'1C TSpersonnel'!AP274)</f>
        <v>0</v>
      </c>
      <c r="AK284" s="646">
        <f t="shared" si="90"/>
        <v>0</v>
      </c>
      <c r="AL284" s="646">
        <f t="shared" si="84"/>
        <v>0</v>
      </c>
      <c r="AM284" s="156">
        <f t="shared" si="87"/>
        <v>0</v>
      </c>
      <c r="AN284" s="251">
        <f t="shared" si="88"/>
        <v>0</v>
      </c>
      <c r="AO284" s="154">
        <f t="shared" si="81"/>
        <v>0</v>
      </c>
      <c r="AP284" s="254">
        <f t="shared" si="86"/>
        <v>0</v>
      </c>
      <c r="AQ284" s="260">
        <f t="shared" si="85"/>
        <v>0</v>
      </c>
      <c r="AR284" s="257"/>
      <c r="AS284" s="80"/>
      <c r="AT284" s="27"/>
      <c r="AU284" s="267"/>
      <c r="AV284" s="484"/>
      <c r="AW284" s="484"/>
      <c r="AX284" s="484"/>
      <c r="AY284" s="484"/>
      <c r="AZ284" s="484"/>
    </row>
    <row r="285" spans="1:211" hidden="1">
      <c r="A285" s="159"/>
      <c r="B285" s="168"/>
      <c r="C285" s="22" t="str">
        <f>'1C TSpersonnel'!A285&amp;" "&amp;'1C TSpersonnel'!B285</f>
        <v xml:space="preserve"> </v>
      </c>
      <c r="D285" s="304" t="str">
        <f>IF(E285=0,"",DATEDIF('1C TSpersonnel'!D285,E285,"y"))</f>
        <v/>
      </c>
      <c r="E285" s="71">
        <f>IF(C285&lt;&gt;"",'1C TSpersonnel'!F285,"")</f>
        <v>0</v>
      </c>
      <c r="F285" s="161"/>
      <c r="G285" s="162"/>
      <c r="H285" s="867"/>
      <c r="I285" s="868"/>
      <c r="J285" s="869"/>
      <c r="K285" s="287" t="str">
        <f t="shared" si="89"/>
        <v/>
      </c>
      <c r="L285" s="643">
        <f>IF(AND($K$2="Pôle",C285=('1C TSpersonnel'!A275&amp;" "&amp;'1C TSpersonnel'!B275)),'1C TSpersonnel'!$G275+'1C TSpersonnel'!$H275+'1C TSpersonnel'!$I275+'1C TSpersonnel'!$J275+'1C TSpersonnel'!$N275,'1C TSpersonnel'!$G275+'1C TSpersonnel'!$H275+'1C TSpersonnel'!$I275+'1C TSpersonnel'!$J275+'1C TSpersonnel'!$K275+'1C TSpersonnel'!$L275+'1C TSpersonnel'!$M275+'1C TSpersonnel'!$N275+'1C TSpersonnel'!$O275+'1C TSpersonnel'!$P275+'1C TSpersonnel'!$Q275+'1C TSpersonnel'!$R275)</f>
        <v>0</v>
      </c>
      <c r="M285" s="643">
        <f>IF(AND($K$2="Pôle",C285=('1C TSpersonnel'!A275&amp;" "&amp;'1C TSpersonnel'!B275)),'1C TSpersonnel'!$K275+'1C TSpersonnel'!$L275+'1C TSpersonnel'!$M275,0)</f>
        <v>0</v>
      </c>
      <c r="N285" s="644">
        <f t="shared" si="83"/>
        <v>0</v>
      </c>
      <c r="O285" s="645">
        <f>IF($C285=('1C TSpersonnel'!$A275&amp;" "&amp;'1C TSpersonnel'!$B275),'1C TSpersonnel'!U275)</f>
        <v>0</v>
      </c>
      <c r="P285" s="646">
        <f>IF($C285=('1C TSpersonnel'!$A275&amp;" "&amp;'1C TSpersonnel'!$B275),'1C TSpersonnel'!V275)</f>
        <v>0</v>
      </c>
      <c r="Q285" s="646">
        <f>IF($C285=('1C TSpersonnel'!$A275&amp;" "&amp;'1C TSpersonnel'!$B275),'1C TSpersonnel'!W275)</f>
        <v>0</v>
      </c>
      <c r="R285" s="646">
        <f>IF($C285=('1C TSpersonnel'!$A275&amp;" "&amp;'1C TSpersonnel'!$B275),'1C TSpersonnel'!X275)</f>
        <v>0</v>
      </c>
      <c r="S285" s="646">
        <f>IF($C285=('1C TSpersonnel'!$A275&amp;" "&amp;'1C TSpersonnel'!$B275),'1C TSpersonnel'!Y275)</f>
        <v>0</v>
      </c>
      <c r="T285" s="646">
        <f>IF($C285=('1C TSpersonnel'!$A275&amp;" "&amp;'1C TSpersonnel'!$B275),'1C TSpersonnel'!Z275)</f>
        <v>0</v>
      </c>
      <c r="U285" s="646">
        <f>IF($C285=('1C TSpersonnel'!$A275&amp;" "&amp;'1C TSpersonnel'!$B275),'1C TSpersonnel'!AA275)</f>
        <v>0</v>
      </c>
      <c r="V285" s="646">
        <f>IF($C285=('1C TSpersonnel'!$A275&amp;" "&amp;'1C TSpersonnel'!$B275),'1C TSpersonnel'!AB275)</f>
        <v>0</v>
      </c>
      <c r="W285" s="646">
        <f>IF($C285=('1C TSpersonnel'!$A275&amp;" "&amp;'1C TSpersonnel'!$B275),'1C TSpersonnel'!AC275)</f>
        <v>0</v>
      </c>
      <c r="X285" s="646">
        <f>IF($C285=('1C TSpersonnel'!$A275&amp;" "&amp;'1C TSpersonnel'!$B275),'1C TSpersonnel'!AD275)</f>
        <v>0</v>
      </c>
      <c r="Y285" s="646">
        <f>IF($C285=('1C TSpersonnel'!$A275&amp;" "&amp;'1C TSpersonnel'!$B275),'1C TSpersonnel'!AE275)</f>
        <v>0</v>
      </c>
      <c r="Z285" s="646">
        <f>IF($C285=('1C TSpersonnel'!$A275&amp;" "&amp;'1C TSpersonnel'!$B275),'1C TSpersonnel'!AF275)</f>
        <v>0</v>
      </c>
      <c r="AA285" s="646">
        <f>IF($C285=('1C TSpersonnel'!$A275&amp;" "&amp;'1C TSpersonnel'!$B275),'1C TSpersonnel'!AG275)</f>
        <v>0</v>
      </c>
      <c r="AB285" s="646">
        <f>IF($C285=('1C TSpersonnel'!$A275&amp;" "&amp;'1C TSpersonnel'!$B275),'1C TSpersonnel'!AH275)</f>
        <v>0</v>
      </c>
      <c r="AC285" s="646">
        <f>IF($C285=('1C TSpersonnel'!$A275&amp;" "&amp;'1C TSpersonnel'!$B275),'1C TSpersonnel'!AI275)</f>
        <v>0</v>
      </c>
      <c r="AD285" s="646">
        <f>IF($C285=('1C TSpersonnel'!$A275&amp;" "&amp;'1C TSpersonnel'!$B275),'1C TSpersonnel'!AJ275)</f>
        <v>0</v>
      </c>
      <c r="AE285" s="646">
        <f>IF($C285=('1C TSpersonnel'!$A275&amp;" "&amp;'1C TSpersonnel'!$B275),'1C TSpersonnel'!AK275)</f>
        <v>0</v>
      </c>
      <c r="AF285" s="646">
        <f>IF($C285=('1C TSpersonnel'!$A275&amp;" "&amp;'1C TSpersonnel'!$B275),'1C TSpersonnel'!AL275)</f>
        <v>0</v>
      </c>
      <c r="AG285" s="646">
        <f>IF($C285=('1C TSpersonnel'!$A275&amp;" "&amp;'1C TSpersonnel'!$B275),'1C TSpersonnel'!AM275)</f>
        <v>0</v>
      </c>
      <c r="AH285" s="646">
        <f>IF($C285=('1C TSpersonnel'!$A275&amp;" "&amp;'1C TSpersonnel'!$B275),'1C TSpersonnel'!AN275)</f>
        <v>0</v>
      </c>
      <c r="AI285" s="646">
        <f>IF($C285=('1C TSpersonnel'!$A275&amp;" "&amp;'1C TSpersonnel'!$B275),'1C TSpersonnel'!AO275)</f>
        <v>0</v>
      </c>
      <c r="AJ285" s="646">
        <f>IF($C285=('1C TSpersonnel'!$A275&amp;" "&amp;'1C TSpersonnel'!$B275),'1C TSpersonnel'!AP275)</f>
        <v>0</v>
      </c>
      <c r="AK285" s="646">
        <f t="shared" si="90"/>
        <v>0</v>
      </c>
      <c r="AL285" s="646">
        <f t="shared" si="84"/>
        <v>0</v>
      </c>
      <c r="AM285" s="156">
        <f t="shared" si="87"/>
        <v>0</v>
      </c>
      <c r="AN285" s="251">
        <f t="shared" si="88"/>
        <v>0</v>
      </c>
      <c r="AO285" s="154">
        <f t="shared" si="81"/>
        <v>0</v>
      </c>
      <c r="AP285" s="254">
        <f t="shared" si="86"/>
        <v>0</v>
      </c>
      <c r="AQ285" s="260">
        <f t="shared" si="85"/>
        <v>0</v>
      </c>
      <c r="AR285" s="257"/>
      <c r="AS285" s="80"/>
      <c r="AT285" s="27"/>
      <c r="AU285" s="267"/>
      <c r="AV285" s="484"/>
      <c r="AW285" s="484"/>
      <c r="AX285" s="484"/>
      <c r="AY285" s="484"/>
      <c r="AZ285" s="484"/>
    </row>
    <row r="286" spans="1:211" hidden="1">
      <c r="A286" s="159"/>
      <c r="B286" s="168"/>
      <c r="C286" s="22" t="str">
        <f>'1C TSpersonnel'!A286&amp;" "&amp;'1C TSpersonnel'!B286</f>
        <v xml:space="preserve"> </v>
      </c>
      <c r="D286" s="304" t="str">
        <f>IF(E286=0,"",DATEDIF('1C TSpersonnel'!D286,E286,"y"))</f>
        <v/>
      </c>
      <c r="E286" s="71">
        <f>IF(C286&lt;&gt;"",'1C TSpersonnel'!F286,"")</f>
        <v>0</v>
      </c>
      <c r="F286" s="161"/>
      <c r="G286" s="162"/>
      <c r="H286" s="867"/>
      <c r="I286" s="868"/>
      <c r="J286" s="869"/>
      <c r="K286" s="287" t="str">
        <f t="shared" si="89"/>
        <v/>
      </c>
      <c r="L286" s="643">
        <f>IF(AND($K$2="Pôle",C286=('1C TSpersonnel'!A276&amp;" "&amp;'1C TSpersonnel'!B276)),'1C TSpersonnel'!$G276+'1C TSpersonnel'!$H276+'1C TSpersonnel'!$I276+'1C TSpersonnel'!$J276+'1C TSpersonnel'!$N276,'1C TSpersonnel'!$G276+'1C TSpersonnel'!$H276+'1C TSpersonnel'!$I276+'1C TSpersonnel'!$J276+'1C TSpersonnel'!$K276+'1C TSpersonnel'!$L276+'1C TSpersonnel'!$M276+'1C TSpersonnel'!$N276+'1C TSpersonnel'!$O276+'1C TSpersonnel'!$P276+'1C TSpersonnel'!$Q276+'1C TSpersonnel'!$R276)</f>
        <v>0</v>
      </c>
      <c r="M286" s="643">
        <f>IF(AND($K$2="Pôle",C286=('1C TSpersonnel'!A276&amp;" "&amp;'1C TSpersonnel'!B276)),'1C TSpersonnel'!$K276+'1C TSpersonnel'!$L276+'1C TSpersonnel'!$M276,0)</f>
        <v>0</v>
      </c>
      <c r="N286" s="644">
        <f t="shared" si="83"/>
        <v>0</v>
      </c>
      <c r="O286" s="645">
        <f>IF($C286=('1C TSpersonnel'!$A276&amp;" "&amp;'1C TSpersonnel'!$B276),'1C TSpersonnel'!U276)</f>
        <v>0</v>
      </c>
      <c r="P286" s="646">
        <f>IF($C286=('1C TSpersonnel'!$A276&amp;" "&amp;'1C TSpersonnel'!$B276),'1C TSpersonnel'!V276)</f>
        <v>0</v>
      </c>
      <c r="Q286" s="646">
        <f>IF($C286=('1C TSpersonnel'!$A276&amp;" "&amp;'1C TSpersonnel'!$B276),'1C TSpersonnel'!W276)</f>
        <v>0</v>
      </c>
      <c r="R286" s="646">
        <f>IF($C286=('1C TSpersonnel'!$A276&amp;" "&amp;'1C TSpersonnel'!$B276),'1C TSpersonnel'!X276)</f>
        <v>0</v>
      </c>
      <c r="S286" s="646">
        <f>IF($C286=('1C TSpersonnel'!$A276&amp;" "&amp;'1C TSpersonnel'!$B276),'1C TSpersonnel'!Y276)</f>
        <v>0</v>
      </c>
      <c r="T286" s="646">
        <f>IF($C286=('1C TSpersonnel'!$A276&amp;" "&amp;'1C TSpersonnel'!$B276),'1C TSpersonnel'!Z276)</f>
        <v>0</v>
      </c>
      <c r="U286" s="646">
        <f>IF($C286=('1C TSpersonnel'!$A276&amp;" "&amp;'1C TSpersonnel'!$B276),'1C TSpersonnel'!AA276)</f>
        <v>0</v>
      </c>
      <c r="V286" s="646">
        <f>IF($C286=('1C TSpersonnel'!$A276&amp;" "&amp;'1C TSpersonnel'!$B276),'1C TSpersonnel'!AB276)</f>
        <v>0</v>
      </c>
      <c r="W286" s="646">
        <f>IF($C286=('1C TSpersonnel'!$A276&amp;" "&amp;'1C TSpersonnel'!$B276),'1C TSpersonnel'!AC276)</f>
        <v>0</v>
      </c>
      <c r="X286" s="646">
        <f>IF($C286=('1C TSpersonnel'!$A276&amp;" "&amp;'1C TSpersonnel'!$B276),'1C TSpersonnel'!AD276)</f>
        <v>0</v>
      </c>
      <c r="Y286" s="646">
        <f>IF($C286=('1C TSpersonnel'!$A276&amp;" "&amp;'1C TSpersonnel'!$B276),'1C TSpersonnel'!AE276)</f>
        <v>0</v>
      </c>
      <c r="Z286" s="646">
        <f>IF($C286=('1C TSpersonnel'!$A276&amp;" "&amp;'1C TSpersonnel'!$B276),'1C TSpersonnel'!AF276)</f>
        <v>0</v>
      </c>
      <c r="AA286" s="646">
        <f>IF($C286=('1C TSpersonnel'!$A276&amp;" "&amp;'1C TSpersonnel'!$B276),'1C TSpersonnel'!AG276)</f>
        <v>0</v>
      </c>
      <c r="AB286" s="646">
        <f>IF($C286=('1C TSpersonnel'!$A276&amp;" "&amp;'1C TSpersonnel'!$B276),'1C TSpersonnel'!AH276)</f>
        <v>0</v>
      </c>
      <c r="AC286" s="646">
        <f>IF($C286=('1C TSpersonnel'!$A276&amp;" "&amp;'1C TSpersonnel'!$B276),'1C TSpersonnel'!AI276)</f>
        <v>0</v>
      </c>
      <c r="AD286" s="646">
        <f>IF($C286=('1C TSpersonnel'!$A276&amp;" "&amp;'1C TSpersonnel'!$B276),'1C TSpersonnel'!AJ276)</f>
        <v>0</v>
      </c>
      <c r="AE286" s="646">
        <f>IF($C286=('1C TSpersonnel'!$A276&amp;" "&amp;'1C TSpersonnel'!$B276),'1C TSpersonnel'!AK276)</f>
        <v>0</v>
      </c>
      <c r="AF286" s="646">
        <f>IF($C286=('1C TSpersonnel'!$A276&amp;" "&amp;'1C TSpersonnel'!$B276),'1C TSpersonnel'!AL276)</f>
        <v>0</v>
      </c>
      <c r="AG286" s="646">
        <f>IF($C286=('1C TSpersonnel'!$A276&amp;" "&amp;'1C TSpersonnel'!$B276),'1C TSpersonnel'!AM276)</f>
        <v>0</v>
      </c>
      <c r="AH286" s="646">
        <f>IF($C286=('1C TSpersonnel'!$A276&amp;" "&amp;'1C TSpersonnel'!$B276),'1C TSpersonnel'!AN276)</f>
        <v>0</v>
      </c>
      <c r="AI286" s="646">
        <f>IF($C286=('1C TSpersonnel'!$A276&amp;" "&amp;'1C TSpersonnel'!$B276),'1C TSpersonnel'!AO276)</f>
        <v>0</v>
      </c>
      <c r="AJ286" s="646">
        <f>IF($C286=('1C TSpersonnel'!$A276&amp;" "&amp;'1C TSpersonnel'!$B276),'1C TSpersonnel'!AP276)</f>
        <v>0</v>
      </c>
      <c r="AK286" s="646">
        <f t="shared" si="90"/>
        <v>0</v>
      </c>
      <c r="AL286" s="646">
        <f t="shared" si="84"/>
        <v>0</v>
      </c>
      <c r="AM286" s="156">
        <f t="shared" si="87"/>
        <v>0</v>
      </c>
      <c r="AN286" s="251">
        <f t="shared" si="88"/>
        <v>0</v>
      </c>
      <c r="AO286" s="154">
        <f t="shared" si="81"/>
        <v>0</v>
      </c>
      <c r="AP286" s="254">
        <f t="shared" si="86"/>
        <v>0</v>
      </c>
      <c r="AQ286" s="260">
        <f t="shared" si="85"/>
        <v>0</v>
      </c>
      <c r="AR286" s="257"/>
      <c r="AS286" s="80"/>
      <c r="AT286" s="27"/>
      <c r="AU286" s="267"/>
      <c r="AV286" s="484"/>
      <c r="AW286" s="484"/>
      <c r="AX286" s="484"/>
      <c r="AY286" s="484"/>
      <c r="AZ286" s="484"/>
    </row>
    <row r="287" spans="1:211" hidden="1">
      <c r="A287" s="159"/>
      <c r="B287" s="168"/>
      <c r="C287" s="22" t="str">
        <f>'1C TSpersonnel'!A287&amp;" "&amp;'1C TSpersonnel'!B287</f>
        <v xml:space="preserve"> </v>
      </c>
      <c r="D287" s="304" t="str">
        <f>IF(E287=0,"",DATEDIF('1C TSpersonnel'!D287,E287,"y"))</f>
        <v/>
      </c>
      <c r="E287" s="71">
        <f>IF(C287&lt;&gt;"",'1C TSpersonnel'!F287,"")</f>
        <v>0</v>
      </c>
      <c r="F287" s="161"/>
      <c r="G287" s="162"/>
      <c r="H287" s="867"/>
      <c r="I287" s="868"/>
      <c r="J287" s="869"/>
      <c r="K287" s="287" t="str">
        <f t="shared" si="89"/>
        <v/>
      </c>
      <c r="L287" s="643">
        <f>IF(AND($K$2="Pôle",C287=('1C TSpersonnel'!A277&amp;" "&amp;'1C TSpersonnel'!B277)),'1C TSpersonnel'!$G277+'1C TSpersonnel'!$H277+'1C TSpersonnel'!$I277+'1C TSpersonnel'!$J277+'1C TSpersonnel'!$N277,'1C TSpersonnel'!$G277+'1C TSpersonnel'!$H277+'1C TSpersonnel'!$I277+'1C TSpersonnel'!$J277+'1C TSpersonnel'!$K277+'1C TSpersonnel'!$L277+'1C TSpersonnel'!$M277+'1C TSpersonnel'!$N277+'1C TSpersonnel'!$O277+'1C TSpersonnel'!$P277+'1C TSpersonnel'!$Q277+'1C TSpersonnel'!$R277)</f>
        <v>0</v>
      </c>
      <c r="M287" s="643">
        <f>IF(AND($K$2="Pôle",C287=('1C TSpersonnel'!A277&amp;" "&amp;'1C TSpersonnel'!B277)),'1C TSpersonnel'!$K277+'1C TSpersonnel'!$L277+'1C TSpersonnel'!$M277,0)</f>
        <v>0</v>
      </c>
      <c r="N287" s="644">
        <f t="shared" si="83"/>
        <v>0</v>
      </c>
      <c r="O287" s="645">
        <f>IF($C287=('1C TSpersonnel'!$A277&amp;" "&amp;'1C TSpersonnel'!$B277),'1C TSpersonnel'!U277)</f>
        <v>0</v>
      </c>
      <c r="P287" s="646">
        <f>IF($C287=('1C TSpersonnel'!$A277&amp;" "&amp;'1C TSpersonnel'!$B277),'1C TSpersonnel'!V277)</f>
        <v>0</v>
      </c>
      <c r="Q287" s="646">
        <f>IF($C287=('1C TSpersonnel'!$A277&amp;" "&amp;'1C TSpersonnel'!$B277),'1C TSpersonnel'!W277)</f>
        <v>0</v>
      </c>
      <c r="R287" s="646">
        <f>IF($C287=('1C TSpersonnel'!$A277&amp;" "&amp;'1C TSpersonnel'!$B277),'1C TSpersonnel'!X277)</f>
        <v>0</v>
      </c>
      <c r="S287" s="646">
        <f>IF($C287=('1C TSpersonnel'!$A277&amp;" "&amp;'1C TSpersonnel'!$B277),'1C TSpersonnel'!Y277)</f>
        <v>0</v>
      </c>
      <c r="T287" s="646">
        <f>IF($C287=('1C TSpersonnel'!$A277&amp;" "&amp;'1C TSpersonnel'!$B277),'1C TSpersonnel'!Z277)</f>
        <v>0</v>
      </c>
      <c r="U287" s="646">
        <f>IF($C287=('1C TSpersonnel'!$A277&amp;" "&amp;'1C TSpersonnel'!$B277),'1C TSpersonnel'!AA277)</f>
        <v>0</v>
      </c>
      <c r="V287" s="646">
        <f>IF($C287=('1C TSpersonnel'!$A277&amp;" "&amp;'1C TSpersonnel'!$B277),'1C TSpersonnel'!AB277)</f>
        <v>0</v>
      </c>
      <c r="W287" s="646">
        <f>IF($C287=('1C TSpersonnel'!$A277&amp;" "&amp;'1C TSpersonnel'!$B277),'1C TSpersonnel'!AC277)</f>
        <v>0</v>
      </c>
      <c r="X287" s="646">
        <f>IF($C287=('1C TSpersonnel'!$A277&amp;" "&amp;'1C TSpersonnel'!$B277),'1C TSpersonnel'!AD277)</f>
        <v>0</v>
      </c>
      <c r="Y287" s="646">
        <f>IF($C287=('1C TSpersonnel'!$A277&amp;" "&amp;'1C TSpersonnel'!$B277),'1C TSpersonnel'!AE277)</f>
        <v>0</v>
      </c>
      <c r="Z287" s="646">
        <f>IF($C287=('1C TSpersonnel'!$A277&amp;" "&amp;'1C TSpersonnel'!$B277),'1C TSpersonnel'!AF277)</f>
        <v>0</v>
      </c>
      <c r="AA287" s="646">
        <f>IF($C287=('1C TSpersonnel'!$A277&amp;" "&amp;'1C TSpersonnel'!$B277),'1C TSpersonnel'!AG277)</f>
        <v>0</v>
      </c>
      <c r="AB287" s="646">
        <f>IF($C287=('1C TSpersonnel'!$A277&amp;" "&amp;'1C TSpersonnel'!$B277),'1C TSpersonnel'!AH277)</f>
        <v>0</v>
      </c>
      <c r="AC287" s="646">
        <f>IF($C287=('1C TSpersonnel'!$A277&amp;" "&amp;'1C TSpersonnel'!$B277),'1C TSpersonnel'!AI277)</f>
        <v>0</v>
      </c>
      <c r="AD287" s="646">
        <f>IF($C287=('1C TSpersonnel'!$A277&amp;" "&amp;'1C TSpersonnel'!$B277),'1C TSpersonnel'!AJ277)</f>
        <v>0</v>
      </c>
      <c r="AE287" s="646">
        <f>IF($C287=('1C TSpersonnel'!$A277&amp;" "&amp;'1C TSpersonnel'!$B277),'1C TSpersonnel'!AK277)</f>
        <v>0</v>
      </c>
      <c r="AF287" s="646">
        <f>IF($C287=('1C TSpersonnel'!$A277&amp;" "&amp;'1C TSpersonnel'!$B277),'1C TSpersonnel'!AL277)</f>
        <v>0</v>
      </c>
      <c r="AG287" s="646">
        <f>IF($C287=('1C TSpersonnel'!$A277&amp;" "&amp;'1C TSpersonnel'!$B277),'1C TSpersonnel'!AM277)</f>
        <v>0</v>
      </c>
      <c r="AH287" s="646">
        <f>IF($C287=('1C TSpersonnel'!$A277&amp;" "&amp;'1C TSpersonnel'!$B277),'1C TSpersonnel'!AN277)</f>
        <v>0</v>
      </c>
      <c r="AI287" s="646">
        <f>IF($C287=('1C TSpersonnel'!$A277&amp;" "&amp;'1C TSpersonnel'!$B277),'1C TSpersonnel'!AO277)</f>
        <v>0</v>
      </c>
      <c r="AJ287" s="646">
        <f>IF($C287=('1C TSpersonnel'!$A277&amp;" "&amp;'1C TSpersonnel'!$B277),'1C TSpersonnel'!AP277)</f>
        <v>0</v>
      </c>
      <c r="AK287" s="646">
        <f t="shared" si="90"/>
        <v>0</v>
      </c>
      <c r="AL287" s="646">
        <f t="shared" si="84"/>
        <v>0</v>
      </c>
      <c r="AM287" s="156">
        <f t="shared" si="87"/>
        <v>0</v>
      </c>
      <c r="AN287" s="251">
        <f t="shared" si="88"/>
        <v>0</v>
      </c>
      <c r="AO287" s="154">
        <f t="shared" si="81"/>
        <v>0</v>
      </c>
      <c r="AP287" s="254">
        <f t="shared" si="86"/>
        <v>0</v>
      </c>
      <c r="AQ287" s="260">
        <f t="shared" si="85"/>
        <v>0</v>
      </c>
      <c r="AR287" s="257"/>
      <c r="AS287" s="80"/>
      <c r="AT287" s="27"/>
      <c r="AU287" s="267"/>
      <c r="AV287" s="484"/>
      <c r="AW287" s="484"/>
      <c r="AX287" s="484"/>
      <c r="AY287" s="484"/>
      <c r="AZ287" s="484"/>
    </row>
    <row r="288" spans="1:211" s="170" customFormat="1" ht="13.5" hidden="1" thickBot="1">
      <c r="A288" s="158"/>
      <c r="B288" s="169"/>
      <c r="C288" s="22" t="str">
        <f>'1C TSpersonnel'!A288&amp;" "&amp;'1C TSpersonnel'!B288</f>
        <v xml:space="preserve"> </v>
      </c>
      <c r="D288" s="304" t="str">
        <f>IF(E288=0,"",DATEDIF('1C TSpersonnel'!D288,E288,"y"))</f>
        <v/>
      </c>
      <c r="E288" s="71">
        <f>IF(C288&lt;&gt;"",'1C TSpersonnel'!F288,"")</f>
        <v>0</v>
      </c>
      <c r="F288" s="163"/>
      <c r="G288" s="164"/>
      <c r="H288" s="992"/>
      <c r="I288" s="993"/>
      <c r="J288" s="994"/>
      <c r="K288" s="287" t="str">
        <f t="shared" si="89"/>
        <v/>
      </c>
      <c r="L288" s="643">
        <f>IF(AND($K$2="Pôle",C288=('1C TSpersonnel'!A278&amp;" "&amp;'1C TSpersonnel'!B278)),'1C TSpersonnel'!$G278+'1C TSpersonnel'!$H278+'1C TSpersonnel'!$I278+'1C TSpersonnel'!$J278+'1C TSpersonnel'!$N278,'1C TSpersonnel'!$G278+'1C TSpersonnel'!$H278+'1C TSpersonnel'!$I278+'1C TSpersonnel'!$J278+'1C TSpersonnel'!$K278+'1C TSpersonnel'!$L278+'1C TSpersonnel'!$M278+'1C TSpersonnel'!$N278+'1C TSpersonnel'!$O278+'1C TSpersonnel'!$P278+'1C TSpersonnel'!$Q278+'1C TSpersonnel'!$R278)</f>
        <v>0</v>
      </c>
      <c r="M288" s="643">
        <f>IF(AND($K$2="Pôle",C288=('1C TSpersonnel'!A278&amp;" "&amp;'1C TSpersonnel'!B278)),'1C TSpersonnel'!$K278+'1C TSpersonnel'!$L278+'1C TSpersonnel'!$M278,0)</f>
        <v>0</v>
      </c>
      <c r="N288" s="647">
        <f t="shared" si="83"/>
        <v>0</v>
      </c>
      <c r="O288" s="645">
        <f>IF($C288=('1C TSpersonnel'!$A278&amp;" "&amp;'1C TSpersonnel'!$B278),'1C TSpersonnel'!U278)</f>
        <v>0</v>
      </c>
      <c r="P288" s="646">
        <f>IF($C288=('1C TSpersonnel'!$A278&amp;" "&amp;'1C TSpersonnel'!$B278),'1C TSpersonnel'!V278)</f>
        <v>0</v>
      </c>
      <c r="Q288" s="646">
        <f>IF($C288=('1C TSpersonnel'!$A278&amp;" "&amp;'1C TSpersonnel'!$B278),'1C TSpersonnel'!W278)</f>
        <v>0</v>
      </c>
      <c r="R288" s="646">
        <f>IF($C288=('1C TSpersonnel'!$A278&amp;" "&amp;'1C TSpersonnel'!$B278),'1C TSpersonnel'!X278)</f>
        <v>0</v>
      </c>
      <c r="S288" s="646">
        <f>IF($C288=('1C TSpersonnel'!$A278&amp;" "&amp;'1C TSpersonnel'!$B278),'1C TSpersonnel'!Y278)</f>
        <v>0</v>
      </c>
      <c r="T288" s="646">
        <f>IF($C288=('1C TSpersonnel'!$A278&amp;" "&amp;'1C TSpersonnel'!$B278),'1C TSpersonnel'!Z278)</f>
        <v>0</v>
      </c>
      <c r="U288" s="646">
        <f>IF($C288=('1C TSpersonnel'!$A278&amp;" "&amp;'1C TSpersonnel'!$B278),'1C TSpersonnel'!AA278)</f>
        <v>0</v>
      </c>
      <c r="V288" s="646">
        <f>IF($C288=('1C TSpersonnel'!$A278&amp;" "&amp;'1C TSpersonnel'!$B278),'1C TSpersonnel'!AB278)</f>
        <v>0</v>
      </c>
      <c r="W288" s="646">
        <f>IF($C288=('1C TSpersonnel'!$A278&amp;" "&amp;'1C TSpersonnel'!$B278),'1C TSpersonnel'!AC278)</f>
        <v>0</v>
      </c>
      <c r="X288" s="646">
        <f>IF($C288=('1C TSpersonnel'!$A278&amp;" "&amp;'1C TSpersonnel'!$B278),'1C TSpersonnel'!AD278)</f>
        <v>0</v>
      </c>
      <c r="Y288" s="646">
        <f>IF($C288=('1C TSpersonnel'!$A278&amp;" "&amp;'1C TSpersonnel'!$B278),'1C TSpersonnel'!AE278)</f>
        <v>0</v>
      </c>
      <c r="Z288" s="646">
        <f>IF($C288=('1C TSpersonnel'!$A278&amp;" "&amp;'1C TSpersonnel'!$B278),'1C TSpersonnel'!AF278)</f>
        <v>0</v>
      </c>
      <c r="AA288" s="646">
        <f>IF($C288=('1C TSpersonnel'!$A278&amp;" "&amp;'1C TSpersonnel'!$B278),'1C TSpersonnel'!AG278)</f>
        <v>0</v>
      </c>
      <c r="AB288" s="646">
        <f>IF($C288=('1C TSpersonnel'!$A278&amp;" "&amp;'1C TSpersonnel'!$B278),'1C TSpersonnel'!AH278)</f>
        <v>0</v>
      </c>
      <c r="AC288" s="646">
        <f>IF($C288=('1C TSpersonnel'!$A278&amp;" "&amp;'1C TSpersonnel'!$B278),'1C TSpersonnel'!AI278)</f>
        <v>0</v>
      </c>
      <c r="AD288" s="646">
        <f>IF($C288=('1C TSpersonnel'!$A278&amp;" "&amp;'1C TSpersonnel'!$B278),'1C TSpersonnel'!AJ278)</f>
        <v>0</v>
      </c>
      <c r="AE288" s="646">
        <f>IF($C288=('1C TSpersonnel'!$A278&amp;" "&amp;'1C TSpersonnel'!$B278),'1C TSpersonnel'!AK278)</f>
        <v>0</v>
      </c>
      <c r="AF288" s="646">
        <f>IF($C288=('1C TSpersonnel'!$A278&amp;" "&amp;'1C TSpersonnel'!$B278),'1C TSpersonnel'!AL278)</f>
        <v>0</v>
      </c>
      <c r="AG288" s="646">
        <f>IF($C288=('1C TSpersonnel'!$A278&amp;" "&amp;'1C TSpersonnel'!$B278),'1C TSpersonnel'!AM278)</f>
        <v>0</v>
      </c>
      <c r="AH288" s="646">
        <f>IF($C288=('1C TSpersonnel'!$A278&amp;" "&amp;'1C TSpersonnel'!$B278),'1C TSpersonnel'!AN278)</f>
        <v>0</v>
      </c>
      <c r="AI288" s="646">
        <f>IF($C288=('1C TSpersonnel'!$A278&amp;" "&amp;'1C TSpersonnel'!$B278),'1C TSpersonnel'!AO278)</f>
        <v>0</v>
      </c>
      <c r="AJ288" s="646">
        <f>IF($C288=('1C TSpersonnel'!$A278&amp;" "&amp;'1C TSpersonnel'!$B278),'1C TSpersonnel'!AP278)</f>
        <v>0</v>
      </c>
      <c r="AK288" s="646">
        <f t="shared" si="90"/>
        <v>0</v>
      </c>
      <c r="AL288" s="648">
        <f t="shared" si="84"/>
        <v>0</v>
      </c>
      <c r="AM288" s="156">
        <f t="shared" si="87"/>
        <v>0</v>
      </c>
      <c r="AN288" s="251">
        <f t="shared" si="88"/>
        <v>0</v>
      </c>
      <c r="AO288" s="155">
        <f t="shared" si="81"/>
        <v>0</v>
      </c>
      <c r="AP288" s="293">
        <f t="shared" si="86"/>
        <v>0</v>
      </c>
      <c r="AQ288" s="282">
        <f t="shared" si="85"/>
        <v>0</v>
      </c>
      <c r="AR288" s="246"/>
      <c r="AS288" s="143"/>
      <c r="AT288" s="28"/>
      <c r="AU288" s="596"/>
      <c r="AV288" s="484"/>
      <c r="AW288" s="484"/>
      <c r="AX288" s="484"/>
      <c r="AY288" s="484"/>
      <c r="AZ288" s="484"/>
      <c r="BA288" s="4"/>
      <c r="BB288" s="4"/>
      <c r="BC288" s="4"/>
      <c r="BD288" s="4"/>
      <c r="BE288" s="4"/>
      <c r="BF288" s="4"/>
      <c r="BG288" s="4"/>
      <c r="BH288" s="4"/>
      <c r="BI288" s="4"/>
      <c r="BJ288" s="4"/>
      <c r="BK288" s="4"/>
      <c r="BL288" s="4"/>
      <c r="BM288" s="4"/>
      <c r="BN288" s="4"/>
      <c r="BO288" s="4"/>
      <c r="BP288" s="4"/>
      <c r="BQ288" s="4"/>
      <c r="BR288" s="4"/>
      <c r="BS288" s="4"/>
      <c r="BT288" s="4"/>
      <c r="BU288" s="4"/>
      <c r="BV288" s="4"/>
      <c r="BW288" s="4"/>
      <c r="BX288" s="4"/>
      <c r="BY288" s="4"/>
      <c r="BZ288" s="4"/>
      <c r="CA288" s="4"/>
      <c r="CB288" s="4"/>
      <c r="CC288" s="4"/>
      <c r="CD288" s="4"/>
      <c r="CE288" s="4"/>
      <c r="CF288" s="4"/>
      <c r="CG288" s="4"/>
      <c r="CH288" s="4"/>
      <c r="CI288" s="4"/>
      <c r="CJ288" s="4"/>
      <c r="CK288" s="4"/>
      <c r="CL288" s="4"/>
      <c r="CM288" s="4"/>
      <c r="CN288" s="4"/>
      <c r="CO288" s="4"/>
      <c r="CP288" s="4"/>
      <c r="CQ288" s="4"/>
      <c r="CR288" s="4"/>
      <c r="CS288" s="4"/>
      <c r="CT288" s="4"/>
      <c r="CU288" s="4"/>
      <c r="CV288" s="4"/>
      <c r="CW288" s="4"/>
      <c r="CX288" s="4"/>
      <c r="CY288" s="4"/>
      <c r="CZ288" s="4"/>
      <c r="DA288" s="4"/>
      <c r="DB288" s="4"/>
      <c r="DC288" s="4"/>
      <c r="DD288" s="4"/>
      <c r="DE288" s="4"/>
      <c r="DF288" s="4"/>
      <c r="DG288" s="4"/>
      <c r="DH288" s="4"/>
      <c r="DI288" s="4"/>
      <c r="DJ288" s="4"/>
      <c r="DK288" s="4"/>
      <c r="DL288" s="4"/>
      <c r="DM288" s="4"/>
      <c r="DN288" s="4"/>
      <c r="DO288" s="4"/>
      <c r="DP288" s="4"/>
      <c r="DQ288" s="4"/>
      <c r="DR288" s="4"/>
      <c r="DS288" s="4"/>
      <c r="DT288" s="4"/>
      <c r="DU288" s="4"/>
      <c r="DV288" s="4"/>
      <c r="DW288" s="4"/>
      <c r="DX288" s="4"/>
      <c r="DY288" s="4"/>
      <c r="DZ288" s="4"/>
      <c r="EA288" s="4"/>
      <c r="EB288" s="4"/>
      <c r="EC288" s="4"/>
      <c r="ED288" s="4"/>
      <c r="EE288" s="4"/>
      <c r="EF288" s="4"/>
      <c r="EG288" s="4"/>
      <c r="EH288" s="4"/>
      <c r="EI288" s="4"/>
      <c r="EJ288" s="4"/>
      <c r="EK288" s="4"/>
      <c r="EL288" s="4"/>
      <c r="EM288" s="4"/>
      <c r="EN288" s="4"/>
      <c r="EO288" s="4"/>
      <c r="EP288" s="4"/>
      <c r="EQ288" s="4"/>
      <c r="ER288" s="4"/>
      <c r="ES288" s="4"/>
      <c r="ET288" s="4"/>
      <c r="EU288" s="4"/>
      <c r="EV288" s="4"/>
      <c r="EW288" s="4"/>
      <c r="EX288" s="4"/>
      <c r="EY288" s="4"/>
      <c r="EZ288" s="4"/>
      <c r="FA288" s="4"/>
      <c r="FB288" s="4"/>
      <c r="FC288" s="4"/>
      <c r="FD288" s="4"/>
      <c r="FE288" s="4"/>
      <c r="FF288" s="4"/>
      <c r="FG288" s="4"/>
      <c r="FH288" s="4"/>
      <c r="FI288" s="4"/>
      <c r="FJ288" s="4"/>
      <c r="FK288" s="4"/>
      <c r="FL288" s="4"/>
      <c r="FM288" s="4"/>
      <c r="FN288" s="4"/>
      <c r="FO288" s="4"/>
      <c r="FP288" s="4"/>
      <c r="FQ288" s="4"/>
      <c r="FR288" s="4"/>
      <c r="FS288" s="4"/>
      <c r="FT288" s="4"/>
      <c r="FU288" s="4"/>
      <c r="FV288" s="4"/>
      <c r="FW288" s="4"/>
      <c r="FX288" s="4"/>
      <c r="FY288" s="4"/>
      <c r="FZ288" s="4"/>
      <c r="GA288" s="4"/>
      <c r="GB288" s="4"/>
      <c r="GC288" s="4"/>
      <c r="GD288" s="4"/>
      <c r="GE288" s="4"/>
      <c r="GF288" s="4"/>
      <c r="GG288" s="4"/>
      <c r="GH288" s="4"/>
      <c r="GI288" s="4"/>
      <c r="GJ288" s="4"/>
      <c r="GK288" s="4"/>
      <c r="GL288" s="4"/>
      <c r="GM288" s="4"/>
      <c r="GN288" s="4"/>
      <c r="GO288" s="4"/>
      <c r="GP288" s="4"/>
      <c r="GQ288" s="4"/>
      <c r="GR288" s="4"/>
      <c r="GS288" s="4"/>
      <c r="GT288" s="4"/>
      <c r="GU288" s="4"/>
      <c r="GV288" s="4"/>
      <c r="GW288" s="4"/>
      <c r="GX288" s="4"/>
      <c r="GY288" s="4"/>
      <c r="GZ288" s="4"/>
      <c r="HA288" s="4"/>
      <c r="HB288" s="4"/>
      <c r="HC288" s="4"/>
    </row>
    <row r="289" spans="1:52" ht="19.149999999999999" customHeight="1" thickBot="1">
      <c r="A289" s="936" t="s">
        <v>214</v>
      </c>
      <c r="B289" s="936"/>
      <c r="C289" s="936"/>
      <c r="D289" s="936"/>
      <c r="E289" s="936"/>
      <c r="F289" s="936"/>
      <c r="G289" s="936"/>
      <c r="H289" s="936"/>
      <c r="I289" s="936"/>
      <c r="J289" s="936"/>
      <c r="K289" s="936"/>
      <c r="L289" s="936"/>
      <c r="M289" s="936"/>
      <c r="N289" s="936"/>
      <c r="O289" s="936"/>
      <c r="P289" s="936"/>
      <c r="Q289" s="936"/>
      <c r="R289" s="936"/>
      <c r="S289" s="936"/>
      <c r="T289" s="936"/>
      <c r="U289" s="936"/>
      <c r="V289" s="936"/>
      <c r="W289" s="936"/>
      <c r="X289" s="936"/>
      <c r="Y289" s="936"/>
      <c r="Z289" s="936"/>
      <c r="AA289" s="936"/>
      <c r="AB289" s="936"/>
      <c r="AC289" s="936"/>
      <c r="AD289" s="936"/>
      <c r="AE289" s="936"/>
      <c r="AF289" s="936"/>
      <c r="AG289" s="936"/>
      <c r="AH289" s="936"/>
      <c r="AI289" s="936"/>
      <c r="AJ289" s="936"/>
      <c r="AK289" s="936"/>
      <c r="AL289" s="937"/>
      <c r="AM289" s="188">
        <f t="shared" ref="AM289:AS289" si="91">ROUND(SUM(AM23:AM288),2)</f>
        <v>0</v>
      </c>
      <c r="AN289" s="188">
        <f t="shared" si="91"/>
        <v>0</v>
      </c>
      <c r="AO289" s="189">
        <f t="shared" si="91"/>
        <v>0</v>
      </c>
      <c r="AP289" s="140">
        <f t="shared" si="91"/>
        <v>0</v>
      </c>
      <c r="AQ289" s="140">
        <f t="shared" si="91"/>
        <v>0</v>
      </c>
      <c r="AR289" s="190">
        <f t="shared" si="91"/>
        <v>0</v>
      </c>
      <c r="AS289" s="190">
        <f t="shared" si="91"/>
        <v>0</v>
      </c>
      <c r="AV289" s="487"/>
      <c r="AW289" s="487"/>
      <c r="AX289" s="487"/>
      <c r="AY289" s="487"/>
      <c r="AZ289" s="487"/>
    </row>
    <row r="290" spans="1:52">
      <c r="AN290" s="852" t="s">
        <v>215</v>
      </c>
      <c r="AO290" s="852"/>
      <c r="AP290" s="252">
        <f>AP289+AR289</f>
        <v>0</v>
      </c>
      <c r="AQ290" s="252">
        <f>AQ289+AS289</f>
        <v>0</v>
      </c>
      <c r="AV290" s="487"/>
      <c r="AW290" s="487"/>
      <c r="AX290" s="487"/>
      <c r="AY290" s="487"/>
      <c r="AZ290" s="487"/>
    </row>
    <row r="291" spans="1:52">
      <c r="J291" s="37"/>
      <c r="K291" s="38"/>
      <c r="L291" s="38"/>
      <c r="M291" s="38"/>
      <c r="AV291" s="487"/>
      <c r="AW291" s="487"/>
      <c r="AX291" s="487"/>
      <c r="AY291" s="487"/>
      <c r="AZ291" s="487"/>
    </row>
    <row r="292" spans="1:52" ht="18.75">
      <c r="A292" s="178" t="s">
        <v>216</v>
      </c>
      <c r="B292" s="179"/>
      <c r="C292" s="180"/>
      <c r="D292" s="180"/>
      <c r="E292" s="181"/>
      <c r="F292" s="182"/>
      <c r="G292" s="182"/>
      <c r="H292" s="182"/>
      <c r="I292" s="182"/>
      <c r="J292" s="181"/>
      <c r="K292" s="183"/>
      <c r="L292" s="183"/>
      <c r="M292" s="183"/>
      <c r="N292" s="184"/>
      <c r="O292" s="184"/>
      <c r="P292" s="184"/>
      <c r="Q292" s="184"/>
      <c r="R292" s="184"/>
      <c r="S292" s="184"/>
      <c r="T292" s="184"/>
      <c r="U292" s="184"/>
      <c r="V292" s="184"/>
      <c r="W292" s="184"/>
      <c r="X292" s="184"/>
      <c r="Y292" s="184"/>
      <c r="Z292" s="184"/>
      <c r="AA292" s="184"/>
      <c r="AB292" s="184"/>
      <c r="AC292" s="184"/>
      <c r="AD292" s="184"/>
      <c r="AE292" s="184"/>
      <c r="AF292" s="184"/>
      <c r="AG292" s="184"/>
      <c r="AH292" s="184"/>
      <c r="AI292" s="184"/>
      <c r="AJ292" s="184"/>
      <c r="AK292" s="184"/>
      <c r="AL292" s="185"/>
      <c r="AM292" s="185"/>
      <c r="AN292" s="185"/>
      <c r="AO292" s="186"/>
      <c r="AP292" s="186"/>
      <c r="AQ292" s="186"/>
      <c r="AR292" s="186"/>
      <c r="AS292" s="186"/>
      <c r="AT292" s="180"/>
      <c r="AU292" s="180"/>
      <c r="AV292" s="487"/>
      <c r="AW292" s="487"/>
      <c r="AX292" s="487"/>
      <c r="AY292" s="487"/>
      <c r="AZ292" s="487"/>
    </row>
    <row r="293" spans="1:52" ht="37.5" customHeight="1" thickBot="1">
      <c r="A293" s="840" t="s">
        <v>393</v>
      </c>
      <c r="B293" s="841"/>
      <c r="C293" s="841"/>
      <c r="D293" s="841"/>
      <c r="E293" s="841"/>
      <c r="F293" s="841"/>
      <c r="G293" s="841"/>
      <c r="H293" s="841"/>
      <c r="I293" s="841"/>
      <c r="J293" s="841"/>
      <c r="K293" s="841"/>
      <c r="L293" s="841"/>
      <c r="M293" s="841"/>
      <c r="N293" s="841"/>
      <c r="O293" s="16"/>
      <c r="P293" s="16"/>
      <c r="Q293" s="16"/>
      <c r="R293" s="16"/>
      <c r="S293" s="16"/>
      <c r="T293" s="16"/>
      <c r="U293" s="16"/>
      <c r="V293" s="16"/>
      <c r="W293" s="16"/>
      <c r="X293" s="16"/>
      <c r="Y293" s="16"/>
      <c r="Z293" s="16"/>
      <c r="AA293" s="16"/>
      <c r="AB293" s="16"/>
      <c r="AC293" s="16"/>
      <c r="AD293" s="16"/>
      <c r="AE293" s="16"/>
      <c r="AF293" s="16"/>
      <c r="AG293" s="16"/>
      <c r="AH293" s="16"/>
      <c r="AI293" s="16"/>
      <c r="AJ293" s="16"/>
      <c r="AK293" s="16"/>
      <c r="AL293" s="16"/>
      <c r="AM293" s="16"/>
      <c r="AN293" s="16"/>
      <c r="AO293" s="36"/>
      <c r="AP293" s="36"/>
      <c r="AQ293" s="36"/>
      <c r="AR293" s="36"/>
      <c r="AS293" s="36"/>
      <c r="AT293" s="5"/>
      <c r="AU293" s="5"/>
      <c r="AV293" s="487"/>
      <c r="AW293" s="487"/>
      <c r="AX293" s="487"/>
      <c r="AY293" s="487"/>
      <c r="AZ293" s="487"/>
    </row>
    <row r="294" spans="1:52" ht="25.5">
      <c r="A294" s="854" t="s">
        <v>217</v>
      </c>
      <c r="B294" s="855"/>
      <c r="C294" s="855"/>
      <c r="D294" s="855"/>
      <c r="E294" s="855"/>
      <c r="F294" s="855"/>
      <c r="G294" s="856"/>
      <c r="H294" s="472" t="s">
        <v>218</v>
      </c>
      <c r="I294" s="472"/>
      <c r="J294" s="928" t="s">
        <v>219</v>
      </c>
      <c r="K294" s="928"/>
      <c r="L294" s="853" t="s">
        <v>176</v>
      </c>
      <c r="M294" s="853"/>
      <c r="N294" s="853"/>
      <c r="O294" s="853" t="s">
        <v>177</v>
      </c>
      <c r="P294" s="853"/>
      <c r="Q294" s="853"/>
      <c r="R294" s="853"/>
      <c r="S294" s="853"/>
      <c r="T294" s="853"/>
      <c r="U294" s="853"/>
      <c r="V294" s="853"/>
      <c r="W294" s="853"/>
      <c r="X294" s="853"/>
      <c r="Y294" s="853"/>
      <c r="Z294" s="853"/>
      <c r="AA294" s="853"/>
      <c r="AB294" s="853"/>
      <c r="AC294" s="853"/>
      <c r="AD294" s="853"/>
      <c r="AE294" s="853"/>
      <c r="AF294" s="853"/>
      <c r="AG294" s="853"/>
      <c r="AH294" s="853"/>
      <c r="AI294" s="853"/>
      <c r="AJ294" s="853"/>
      <c r="AK294" s="187" t="s">
        <v>177</v>
      </c>
      <c r="AL294" s="187" t="s">
        <v>177</v>
      </c>
      <c r="AM294" s="897" t="s">
        <v>178</v>
      </c>
      <c r="AN294" s="897"/>
      <c r="AO294" s="898"/>
      <c r="AP294" s="842" t="s">
        <v>179</v>
      </c>
      <c r="AQ294" s="843"/>
      <c r="AR294" s="843"/>
      <c r="AS294" s="843"/>
      <c r="AT294" s="844"/>
      <c r="AU294" s="477"/>
      <c r="AV294" s="487"/>
      <c r="AW294" s="487"/>
      <c r="AX294" s="487"/>
      <c r="AY294" s="487"/>
      <c r="AZ294" s="487"/>
    </row>
    <row r="295" spans="1:52" ht="39" thickBot="1">
      <c r="A295" s="799" t="s">
        <v>168</v>
      </c>
      <c r="B295" s="800" t="s">
        <v>169</v>
      </c>
      <c r="C295" s="801" t="s">
        <v>220</v>
      </c>
      <c r="D295" s="801" t="s">
        <v>221</v>
      </c>
      <c r="E295" s="802" t="s">
        <v>222</v>
      </c>
      <c r="F295" s="812" t="s">
        <v>223</v>
      </c>
      <c r="G295" s="801" t="s">
        <v>224</v>
      </c>
      <c r="H295" s="801" t="s">
        <v>225</v>
      </c>
      <c r="I295" s="801" t="s">
        <v>226</v>
      </c>
      <c r="J295" s="801" t="s">
        <v>227</v>
      </c>
      <c r="K295" s="803" t="s">
        <v>228</v>
      </c>
      <c r="L295" s="804" t="s">
        <v>183</v>
      </c>
      <c r="M295" s="804" t="s">
        <v>184</v>
      </c>
      <c r="N295" s="804" t="s">
        <v>185</v>
      </c>
      <c r="O295" s="804" t="s">
        <v>186</v>
      </c>
      <c r="P295" s="804" t="s">
        <v>187</v>
      </c>
      <c r="Q295" s="804" t="s">
        <v>188</v>
      </c>
      <c r="R295" s="804" t="s">
        <v>189</v>
      </c>
      <c r="S295" s="804" t="s">
        <v>190</v>
      </c>
      <c r="T295" s="804" t="s">
        <v>191</v>
      </c>
      <c r="U295" s="804" t="s">
        <v>192</v>
      </c>
      <c r="V295" s="804" t="s">
        <v>193</v>
      </c>
      <c r="W295" s="804" t="s">
        <v>194</v>
      </c>
      <c r="X295" s="804" t="s">
        <v>195</v>
      </c>
      <c r="Y295" s="804" t="s">
        <v>196</v>
      </c>
      <c r="Z295" s="804" t="s">
        <v>197</v>
      </c>
      <c r="AA295" s="804" t="s">
        <v>198</v>
      </c>
      <c r="AB295" s="804" t="s">
        <v>199</v>
      </c>
      <c r="AC295" s="804" t="s">
        <v>200</v>
      </c>
      <c r="AD295" s="804" t="s">
        <v>201</v>
      </c>
      <c r="AE295" s="804" t="s">
        <v>202</v>
      </c>
      <c r="AF295" s="804" t="s">
        <v>203</v>
      </c>
      <c r="AG295" s="804" t="s">
        <v>204</v>
      </c>
      <c r="AH295" s="804" t="s">
        <v>205</v>
      </c>
      <c r="AI295" s="804" t="s">
        <v>206</v>
      </c>
      <c r="AJ295" s="804" t="s">
        <v>207</v>
      </c>
      <c r="AK295" s="804" t="s">
        <v>208</v>
      </c>
      <c r="AL295" s="804" t="s">
        <v>209</v>
      </c>
      <c r="AM295" s="803" t="s">
        <v>229</v>
      </c>
      <c r="AN295" s="803" t="s">
        <v>230</v>
      </c>
      <c r="AO295" s="804" t="s">
        <v>231</v>
      </c>
      <c r="AP295" s="805" t="s">
        <v>210</v>
      </c>
      <c r="AQ295" s="806" t="s">
        <v>211</v>
      </c>
      <c r="AR295" s="764" t="s">
        <v>212</v>
      </c>
      <c r="AS295" s="765" t="s">
        <v>213</v>
      </c>
      <c r="AT295" s="766" t="s">
        <v>182</v>
      </c>
      <c r="AU295" s="807" t="s">
        <v>232</v>
      </c>
      <c r="AV295" s="484" t="s">
        <v>139</v>
      </c>
      <c r="AW295" s="484"/>
      <c r="AX295" s="484"/>
      <c r="AY295" s="484"/>
      <c r="AZ295" s="484"/>
    </row>
    <row r="296" spans="1:52" ht="13.9" customHeight="1">
      <c r="A296" s="826" t="str">
        <f>IF('1C TSsoustraitance'!$A13&lt;&gt;0,'1C TSsoustraitance'!$A13,"")</f>
        <v/>
      </c>
      <c r="B296" s="545"/>
      <c r="C296" s="505" t="str">
        <f>IF('1C TSsoustraitance'!$A13&lt;&gt;0,'1C TSsoustraitance'!$B13,"")</f>
        <v/>
      </c>
      <c r="D296" s="505" t="str">
        <f>IF('1C TSsoustraitance'!$A13&lt;&gt;0,'1C TSsoustraitance'!$C13,"")</f>
        <v/>
      </c>
      <c r="E296" s="682"/>
      <c r="F296" s="683"/>
      <c r="G296" s="660">
        <f>'1C TSsoustraitance'!$D13</f>
        <v>0</v>
      </c>
      <c r="H296" s="549">
        <v>0.21</v>
      </c>
      <c r="I296" s="549">
        <v>1</v>
      </c>
      <c r="J296" s="550"/>
      <c r="K296" s="661">
        <f t="shared" ref="K296:K307" si="92">J296+(J296*H296)</f>
        <v>0</v>
      </c>
      <c r="L296" s="662">
        <f>IF(OR('1C TSsoustraitance'!$D13="",'1C TSsoustraitance'!$AP13=0),0,IF(AND('1C TSsoustraitance'!$D13&lt;&gt;"",$K$2="Pôle",'1C TSsoustraitance'!$E13="OUI"),(('1C TSsoustraitance'!$F13+'1C TSsoustraitance'!$G13+'1C TSsoustraitance'!$H13+'1C TSsoustraitance'!$I13+'1C TSsoustraitance'!$M13)/'1C TSsoustraitance'!$R13),IF(AND('1C TSsoustraitance'!$D13&lt;&gt;"",$K$2="Pôle",'1C TSsoustraitance'!$E13="NON"),(('1C TSsoustraitance'!$F13+'1C TSsoustraitance'!$G13+'1C TSsoustraitance'!$H13+'1C TSsoustraitance'!$I13+'1C TSsoustraitance'!$M13)/'1C TSsoustraitance'!$AP13),IF(AND('1C TSsoustraitance'!$D13&lt;&gt;"",$K$2&lt;&gt;"Pôle",'1C TSsoustraitance'!$E13="OUI"),(('1C TSsoustraitance'!$F13+'1C TSsoustraitance'!$G13+'1C TSsoustraitance'!$H13+'1C TSsoustraitance'!$I13+'1C TSsoustraitance'!$J13+'1C TSsoustraitance'!$K13+'1C TSsoustraitance'!$L13+'1C TSsoustraitance'!$M13+'1C TSsoustraitance'!$N13+'1C TSsoustraitance'!$O13+'1C TSsoustraitance'!$P13+'1C TSsoustraitance'!$Q13)/'1C TSsoustraitance'!$R13),IF(AND('1C TSsoustraitance'!$D13&lt;&gt;"",$K$2&lt;&gt;"Pôle",'1C TSsoustraitance'!$E13="NON"),(('1C TSsoustraitance'!$F13+'1C TSsoustraitance'!$G13+'1C TSsoustraitance'!$H13+'1C TSsoustraitance'!$I13+'1C TSsoustraitance'!$J13+'1C TSsoustraitance'!$K13+'1C TSsoustraitance'!$L13+'1C TSsoustraitance'!$M13+'1C TSsoustraitance'!$N13+'1C TSsoustraitance'!$O13+'1C TSsoustraitance'!$P13+'1C TSsoustraitance'!$Q13))/'1C TSsoustraitance'!$AP13)))))</f>
        <v>0</v>
      </c>
      <c r="M296" s="662">
        <f>IF(OR('1C TSsoustraitance'!$D13="",'1C TSsoustraitance'!AP$13=0),0,IF(AND('1C TSsoustraitance'!$D13&lt;&gt;"",$K$2="Pôle",'1C TSsoustraitance'!$E13="OUI"),(('1C TSsoustraitance'!$J13+'1C TSsoustraitance'!$K13+'1C TSsoustraitance'!$L13)/'1C TSsoustraitance'!$R13),IF(AND('1C TSsoustraitance'!$D13&lt;&gt;"",$K$2="Pôle",'1C TSsoustraitance'!$E13="NON"),(('1C TSsoustraitance'!$J13+'1C TSsoustraitance'!$K13+'1C TSsoustraitance'!$L13)/'1C TSsoustraitance'!$AP13),IF(AND('1C TSsoustraitance'!$D13&lt;&gt;"",$K$2&lt;&gt;"Pôle"),0))))</f>
        <v>0</v>
      </c>
      <c r="N296" s="662">
        <f>L296+M296</f>
        <v>0</v>
      </c>
      <c r="O296" s="663">
        <f>IF(OR('1C TSsoustraitance'!$D13="",'1C TSsoustraitance'!$E13="OUI",'1C TSsoustraitance'!$AP13=0),0,(('1C TSsoustraitance'!$S13)/'1C TSsoustraitance'!$AP13))</f>
        <v>0</v>
      </c>
      <c r="P296" s="663">
        <f>IF(OR('1C TSsoustraitance'!$D13="",'1C TSsoustraitance'!$E13="OUI",'1C TSsoustraitance'!$AP13=0),0,(('1C TSsoustraitance'!$T13)/'1C TSsoustraitance'!$AP13))</f>
        <v>0</v>
      </c>
      <c r="Q296" s="663">
        <f>IF(OR('1C TSsoustraitance'!$D13="",'1C TSsoustraitance'!$E13="OUI",'1C TSsoustraitance'!$AP13=0),0,(('1C TSsoustraitance'!$U13)/'1C TSsoustraitance'!$AP13))</f>
        <v>0</v>
      </c>
      <c r="R296" s="663">
        <f>IF(OR('1C TSsoustraitance'!$D13="",'1C TSsoustraitance'!$E13="OUI",'1C TSsoustraitance'!$AP13=0),0,(('1C TSsoustraitance'!$V13)/'1C TSsoustraitance'!$AP13))</f>
        <v>0</v>
      </c>
      <c r="S296" s="663">
        <f>IF(OR('1C TSsoustraitance'!$D13="",'1C TSsoustraitance'!$E13="OUI",'1C TSsoustraitance'!$AP13=0),0,(('1C TSsoustraitance'!$W13)/'1C TSsoustraitance'!$AP13))</f>
        <v>0</v>
      </c>
      <c r="T296" s="663">
        <f>IF(OR('1C TSsoustraitance'!$D13="",'1C TSsoustraitance'!$E13="OUI",'1C TSsoustraitance'!$AP13=0),0,(('1C TSsoustraitance'!$X13)/'1C TSsoustraitance'!$AP13))</f>
        <v>0</v>
      </c>
      <c r="U296" s="663">
        <f>IF(OR('1C TSsoustraitance'!$D13="",'1C TSsoustraitance'!$E13="OUI",'1C TSsoustraitance'!$AP13=0),0,(('1C TSsoustraitance'!$Y13)/'1C TSsoustraitance'!$AP13))</f>
        <v>0</v>
      </c>
      <c r="V296" s="663">
        <f>IF(OR('1C TSsoustraitance'!$D13="",'1C TSsoustraitance'!$E13="OUI",'1C TSsoustraitance'!$AP13=0),0,(('1C TSsoustraitance'!$Z13)/'1C TSsoustraitance'!$AP13))</f>
        <v>0</v>
      </c>
      <c r="W296" s="663">
        <f>IF(OR('1C TSsoustraitance'!$D13="",'1C TSsoustraitance'!$E13="OUI",'1C TSsoustraitance'!$AP13=0),0,(('1C TSsoustraitance'!$AA13)/'1C TSsoustraitance'!$AP13))</f>
        <v>0</v>
      </c>
      <c r="X296" s="663">
        <f>IF(OR('1C TSsoustraitance'!$D13="",'1C TSsoustraitance'!$E13="OUI",'1C TSsoustraitance'!$AP13=0),0,(('1C TSsoustraitance'!$AB13)/'1C TSsoustraitance'!$AP13))</f>
        <v>0</v>
      </c>
      <c r="Y296" s="663">
        <f>IF(OR('1C TSsoustraitance'!$D13="",'1C TSsoustraitance'!$E13="OUI",'1C TSsoustraitance'!$AP13=0),0,(('1C TSsoustraitance'!$AC13)/'1C TSsoustraitance'!$AP13))</f>
        <v>0</v>
      </c>
      <c r="Z296" s="663">
        <f>IF(OR('1C TSsoustraitance'!$D13="",'1C TSsoustraitance'!$E13="OUI",'1C TSsoustraitance'!$AP13=0),0,(('1C TSsoustraitance'!$AD13)/'1C TSsoustraitance'!$AP13))</f>
        <v>0</v>
      </c>
      <c r="AA296" s="663">
        <f>IF(OR('1C TSsoustraitance'!$D13="",'1C TSsoustraitance'!$E13="OUI",'1C TSsoustraitance'!$AP13=0),0,(('1C TSsoustraitance'!$AE13)/'1C TSsoustraitance'!$AP13))</f>
        <v>0</v>
      </c>
      <c r="AB296" s="663">
        <f>IF(OR('1C TSsoustraitance'!$D13="",'1C TSsoustraitance'!$E13="OUI",'1C TSsoustraitance'!$AP13=0),0,(('1C TSsoustraitance'!$AF13)/'1C TSsoustraitance'!$AP13))</f>
        <v>0</v>
      </c>
      <c r="AC296" s="663">
        <f>IF(OR('1C TSsoustraitance'!$D13="",'1C TSsoustraitance'!$E13="OUI",'1C TSsoustraitance'!$AP13=0),0,(('1C TSsoustraitance'!$AG13)/'1C TSsoustraitance'!$AP13))</f>
        <v>0</v>
      </c>
      <c r="AD296" s="663">
        <f>IF(OR('1C TSsoustraitance'!$D13="",'1C TSsoustraitance'!$E13="OUI",'1C TSsoustraitance'!$AP13=0),0,(('1C TSsoustraitance'!$AH13)/'1C TSsoustraitance'!$AP13))</f>
        <v>0</v>
      </c>
      <c r="AE296" s="663">
        <f>IF(OR('1C TSsoustraitance'!$D13="",'1C TSsoustraitance'!$E13="OUI",'1C TSsoustraitance'!$AP13=0),0,(('1C TSsoustraitance'!$AI13)/'1C TSsoustraitance'!$AP13))</f>
        <v>0</v>
      </c>
      <c r="AF296" s="663">
        <f>IF(OR('1C TSsoustraitance'!$D13="",'1C TSsoustraitance'!$E13="OUI",'1C TSsoustraitance'!$AP13=0),0,(('1C TSsoustraitance'!$AJ13)/'1C TSsoustraitance'!$AP13))</f>
        <v>0</v>
      </c>
      <c r="AG296" s="663">
        <f>IF(OR('1C TSsoustraitance'!$D13="",'1C TSsoustraitance'!$E13="OUI",'1C TSsoustraitance'!$AP13=0),0,(('1C TSsoustraitance'!$AK13)/'1C TSsoustraitance'!$AP13))</f>
        <v>0</v>
      </c>
      <c r="AH296" s="663">
        <f>IF(OR('1C TSsoustraitance'!$D13="",'1C TSsoustraitance'!$E13="OUI",'1C TSsoustraitance'!$AP13=0),0,(('1C TSsoustraitance'!$AL13)/'1C TSsoustraitance'!$AP13))</f>
        <v>0</v>
      </c>
      <c r="AI296" s="663">
        <f>IF(OR('1C TSsoustraitance'!$D13="",'1C TSsoustraitance'!$E13="OUI",'1C TSsoustraitance'!$AP13=0),0,(('1C TSsoustraitance'!$AM13)/'1C TSsoustraitance'!$AP13))</f>
        <v>0</v>
      </c>
      <c r="AJ296" s="663">
        <f>IF(OR('1C TSsoustraitance'!$D13="",'1C TSsoustraitance'!$E13="OUI",'1C TSsoustraitance'!$AP13=0),0,(('1C TSsoustraitance'!$AN13)/'1C TSsoustraitance'!$AP13))</f>
        <v>0</v>
      </c>
      <c r="AK296" s="663">
        <f>SUM(O296:AJ296)</f>
        <v>0</v>
      </c>
      <c r="AL296" s="662">
        <f t="shared" ref="AL296:AL303" si="93">N296+AK296</f>
        <v>0</v>
      </c>
      <c r="AM296" s="664">
        <f>IF(Tableau7[[#This Row],[N° pièce]]="",0,(Tableau7[[#This Row],[hors TVA]]+(Tableau7[[#This Row],[hors TVA]]*Tableau7[[#This Row],[Taux TVA]])-(Tableau7[[#This Row],[hors TVA]]*Tableau7[[#This Row],[Taux TVA]]*Tableau7[[#This Row],[Régime TVA: Récupération]]))*Tableau7[[#This Row],[Type 1]])</f>
        <v>0</v>
      </c>
      <c r="AN296" s="664">
        <f>IF(Tableau7[[#This Row],[N° pièce]]="",0,IF($K$2="pôle",((Tableau7[[#This Row],[hors TVA]]+(Tableau7[[#This Row],[hors TVA]]*Tableau7[[#This Row],[Taux TVA]])-(Tableau7[[#This Row],[hors TVA]]*Tableau7[[#This Row],[Taux TVA]]*Tableau7[[#This Row],[Régime TVA: Récupération]]))*Tableau7[[#This Row],[Type 2]]),0))</f>
        <v>0</v>
      </c>
      <c r="AO296" s="664">
        <f t="shared" ref="AO296:AO359" si="94">$AM296+$AN296</f>
        <v>0</v>
      </c>
      <c r="AP296" s="503">
        <f>AM296-AR296</f>
        <v>0</v>
      </c>
      <c r="AQ296" s="497">
        <f>IF(M296=0,0,AN296-AS296)</f>
        <v>0</v>
      </c>
      <c r="AR296" s="665"/>
      <c r="AS296" s="504"/>
      <c r="AT296" s="505" t="str">
        <f>IF(('1C TSsoustraitance'!AP13*FICHE!C$14&lt;J296),"Forfait limité à "&amp;FICHE!C$14&amp;"€/jour","")</f>
        <v/>
      </c>
      <c r="AU296" s="796"/>
      <c r="AV296" s="484"/>
      <c r="AW296" s="484"/>
      <c r="AX296" s="484"/>
      <c r="AY296" s="484"/>
      <c r="AZ296" s="484"/>
    </row>
    <row r="297" spans="1:52" ht="13.9" customHeight="1">
      <c r="A297" s="827" t="str">
        <f>IF('1C TSsoustraitance'!$A14&lt;&gt;0,'1C TSsoustraitance'!$A14,"")</f>
        <v/>
      </c>
      <c r="B297" s="530"/>
      <c r="C297" s="513" t="str">
        <f>IF('1C TSsoustraitance'!$A14&lt;&gt;0,'1C TSsoustraitance'!$B14,"")</f>
        <v/>
      </c>
      <c r="D297" s="513" t="str">
        <f>IF('1C TSsoustraitance'!$A14&lt;&gt;0,'1C TSsoustraitance'!$C14,"")</f>
        <v/>
      </c>
      <c r="E297" s="684"/>
      <c r="F297" s="685"/>
      <c r="G297" s="666">
        <f>'1C TSsoustraitance'!$D14</f>
        <v>0</v>
      </c>
      <c r="H297" s="533">
        <v>0.21</v>
      </c>
      <c r="I297" s="533">
        <v>1</v>
      </c>
      <c r="J297" s="534"/>
      <c r="K297" s="667">
        <f t="shared" si="92"/>
        <v>0</v>
      </c>
      <c r="L297" s="668">
        <f>IF(OR('1C TSsoustraitance'!$D14="",'1C TSsoustraitance'!$AP14=0),0,IF(AND('1C TSsoustraitance'!$D14&lt;&gt;"",$K$2="Pôle",'1C TSsoustraitance'!$E14="OUI"),(('1C TSsoustraitance'!$F14+'1C TSsoustraitance'!$G14+'1C TSsoustraitance'!$H14+'1C TSsoustraitance'!$I14+'1C TSsoustraitance'!$M14)/'1C TSsoustraitance'!$R14),IF(AND('1C TSsoustraitance'!$D14&lt;&gt;"",$K$2="Pôle",'1C TSsoustraitance'!$E14="NON"),(('1C TSsoustraitance'!$F14+'1C TSsoustraitance'!$G14+'1C TSsoustraitance'!$H14+'1C TSsoustraitance'!$I14+'1C TSsoustraitance'!$M14)/'1C TSsoustraitance'!$AP14),IF(AND('1C TSsoustraitance'!$D14&lt;&gt;"",$K$2&lt;&gt;"Pôle",'1C TSsoustraitance'!$E14="OUI"),(('1C TSsoustraitance'!$F14+'1C TSsoustraitance'!$G14+'1C TSsoustraitance'!$H14+'1C TSsoustraitance'!$I14+'1C TSsoustraitance'!$J14+'1C TSsoustraitance'!$K14+'1C TSsoustraitance'!$L14+'1C TSsoustraitance'!$M14+'1C TSsoustraitance'!$N14+'1C TSsoustraitance'!$O14+'1C TSsoustraitance'!$P14+'1C TSsoustraitance'!$Q14)/'1C TSsoustraitance'!$R14),IF(AND('1C TSsoustraitance'!$D14&lt;&gt;"",$K$2&lt;&gt;"Pôle",'1C TSsoustraitance'!$E14="NON"),(('1C TSsoustraitance'!$F14+'1C TSsoustraitance'!$G14+'1C TSsoustraitance'!$H14+'1C TSsoustraitance'!$I14+'1C TSsoustraitance'!$J14+'1C TSsoustraitance'!$K14+'1C TSsoustraitance'!$L14+'1C TSsoustraitance'!$M14+'1C TSsoustraitance'!$N14+'1C TSsoustraitance'!$O14+'1C TSsoustraitance'!$P14+'1C TSsoustraitance'!$Q14))/'1C TSsoustraitance'!$AP14)))))</f>
        <v>0</v>
      </c>
      <c r="M297" s="668">
        <f>IF(OR('1C TSsoustraitance'!$D14="",'1C TSsoustraitance'!AP$13=0),0,IF(AND('1C TSsoustraitance'!$D14&lt;&gt;"",$K$2="Pôle",'1C TSsoustraitance'!$E14="OUI"),(('1C TSsoustraitance'!$J14+'1C TSsoustraitance'!$K14+'1C TSsoustraitance'!$L14)/'1C TSsoustraitance'!$R14),IF(AND('1C TSsoustraitance'!$D14&lt;&gt;"",$K$2="Pôle",'1C TSsoustraitance'!$E14="NON"),(('1C TSsoustraitance'!$J14+'1C TSsoustraitance'!$K14+'1C TSsoustraitance'!$L14)/'1C TSsoustraitance'!$AP14),IF(AND('1C TSsoustraitance'!$D14&lt;&gt;"",$K$2&lt;&gt;"Pôle"),0))))</f>
        <v>0</v>
      </c>
      <c r="N297" s="668">
        <f t="shared" ref="N297:N303" si="95">L297+M297</f>
        <v>0</v>
      </c>
      <c r="O297" s="669">
        <f>IF(OR('1C TSsoustraitance'!$D14="",'1C TSsoustraitance'!$E14="OUI",'1C TSsoustraitance'!$AP14=0),0,(('1C TSsoustraitance'!$S14)/'1C TSsoustraitance'!$AP14))</f>
        <v>0</v>
      </c>
      <c r="P297" s="669">
        <f>IF(OR('1C TSsoustraitance'!$D14="",'1C TSsoustraitance'!$E14="OUI",'1C TSsoustraitance'!$AP14=0),0,(('1C TSsoustraitance'!$T14)/'1C TSsoustraitance'!$AP14))</f>
        <v>0</v>
      </c>
      <c r="Q297" s="669">
        <f>IF(OR('1C TSsoustraitance'!$D14="",'1C TSsoustraitance'!$E14="OUI",'1C TSsoustraitance'!$AP14=0),0,(('1C TSsoustraitance'!$U14)/'1C TSsoustraitance'!$AP14))</f>
        <v>0</v>
      </c>
      <c r="R297" s="669">
        <f>IF(OR('1C TSsoustraitance'!$D14="",'1C TSsoustraitance'!$E14="OUI",'1C TSsoustraitance'!$AP14=0),0,(('1C TSsoustraitance'!$V14)/'1C TSsoustraitance'!$AP14))</f>
        <v>0</v>
      </c>
      <c r="S297" s="669">
        <f>IF(OR('1C TSsoustraitance'!$D14="",'1C TSsoustraitance'!$E14="OUI",'1C TSsoustraitance'!$AP14=0),0,(('1C TSsoustraitance'!$W14)/'1C TSsoustraitance'!$AP14))</f>
        <v>0</v>
      </c>
      <c r="T297" s="669">
        <f>IF(OR('1C TSsoustraitance'!$D14="",'1C TSsoustraitance'!$E14="OUI",'1C TSsoustraitance'!$AP14=0),0,(('1C TSsoustraitance'!$X14)/'1C TSsoustraitance'!$AP14))</f>
        <v>0</v>
      </c>
      <c r="U297" s="669">
        <f>IF(OR('1C TSsoustraitance'!$D14="",'1C TSsoustraitance'!$E14="OUI",'1C TSsoustraitance'!$AP14=0),0,(('1C TSsoustraitance'!$Y14)/'1C TSsoustraitance'!$AP14))</f>
        <v>0</v>
      </c>
      <c r="V297" s="669">
        <f>IF(OR('1C TSsoustraitance'!$D14="",'1C TSsoustraitance'!$E14="OUI",'1C TSsoustraitance'!$AP14=0),0,(('1C TSsoustraitance'!$Z14)/'1C TSsoustraitance'!$AP14))</f>
        <v>0</v>
      </c>
      <c r="W297" s="669">
        <f>IF(OR('1C TSsoustraitance'!$D14="",'1C TSsoustraitance'!$E14="OUI",'1C TSsoustraitance'!$AP14=0),0,(('1C TSsoustraitance'!$AA14)/'1C TSsoustraitance'!$AP14))</f>
        <v>0</v>
      </c>
      <c r="X297" s="669">
        <f>IF(OR('1C TSsoustraitance'!$D14="",'1C TSsoustraitance'!$E14="OUI",'1C TSsoustraitance'!$AP14=0),0,(('1C TSsoustraitance'!$AB14)/'1C TSsoustraitance'!$AP14))</f>
        <v>0</v>
      </c>
      <c r="Y297" s="669">
        <f>IF(OR('1C TSsoustraitance'!$D14="",'1C TSsoustraitance'!$E14="OUI",'1C TSsoustraitance'!$AP14=0),0,(('1C TSsoustraitance'!$AC14)/'1C TSsoustraitance'!$AP14))</f>
        <v>0</v>
      </c>
      <c r="Z297" s="669">
        <f>IF(OR('1C TSsoustraitance'!$D14="",'1C TSsoustraitance'!$E14="OUI",'1C TSsoustraitance'!$AP14=0),0,(('1C TSsoustraitance'!$AD14)/'1C TSsoustraitance'!$AP14))</f>
        <v>0</v>
      </c>
      <c r="AA297" s="669">
        <f>IF(OR('1C TSsoustraitance'!$D14="",'1C TSsoustraitance'!$E14="OUI",'1C TSsoustraitance'!$AP14=0),0,(('1C TSsoustraitance'!$AE14)/'1C TSsoustraitance'!$AP14))</f>
        <v>0</v>
      </c>
      <c r="AB297" s="669">
        <f>IF(OR('1C TSsoustraitance'!$D14="",'1C TSsoustraitance'!$E14="OUI",'1C TSsoustraitance'!$AP14=0),0,(('1C TSsoustraitance'!$AF14)/'1C TSsoustraitance'!$AP14))</f>
        <v>0</v>
      </c>
      <c r="AC297" s="669">
        <f>IF(OR('1C TSsoustraitance'!$D14="",'1C TSsoustraitance'!$E14="OUI",'1C TSsoustraitance'!$AP14=0),0,(('1C TSsoustraitance'!$AG14)/'1C TSsoustraitance'!$AP14))</f>
        <v>0</v>
      </c>
      <c r="AD297" s="669">
        <f>IF(OR('1C TSsoustraitance'!$D14="",'1C TSsoustraitance'!$E14="OUI",'1C TSsoustraitance'!$AP14=0),0,(('1C TSsoustraitance'!$AH14)/'1C TSsoustraitance'!$AP14))</f>
        <v>0</v>
      </c>
      <c r="AE297" s="669">
        <f>IF(OR('1C TSsoustraitance'!$D14="",'1C TSsoustraitance'!$E14="OUI",'1C TSsoustraitance'!$AP14=0),0,(('1C TSsoustraitance'!$AI14)/'1C TSsoustraitance'!$AP14))</f>
        <v>0</v>
      </c>
      <c r="AF297" s="669">
        <f>IF(OR('1C TSsoustraitance'!$D14="",'1C TSsoustraitance'!$E14="OUI",'1C TSsoustraitance'!$AP14=0),0,(('1C TSsoustraitance'!$AJ14)/'1C TSsoustraitance'!$AP14))</f>
        <v>0</v>
      </c>
      <c r="AG297" s="669">
        <f>IF(OR('1C TSsoustraitance'!$D14="",'1C TSsoustraitance'!$E14="OUI",'1C TSsoustraitance'!$AP14=0),0,(('1C TSsoustraitance'!$AK14)/'1C TSsoustraitance'!$AP14))</f>
        <v>0</v>
      </c>
      <c r="AH297" s="669">
        <f>IF(OR('1C TSsoustraitance'!$D14="",'1C TSsoustraitance'!$E14="OUI",'1C TSsoustraitance'!$AP14=0),0,(('1C TSsoustraitance'!$AL14)/'1C TSsoustraitance'!$AP14))</f>
        <v>0</v>
      </c>
      <c r="AI297" s="669">
        <f>IF(OR('1C TSsoustraitance'!$D14="",'1C TSsoustraitance'!$E14="OUI",'1C TSsoustraitance'!$AP14=0),0,(('1C TSsoustraitance'!$AM14)/'1C TSsoustraitance'!$AP14))</f>
        <v>0</v>
      </c>
      <c r="AJ297" s="669">
        <f>IF(OR('1C TSsoustraitance'!$D14="",'1C TSsoustraitance'!$E14="OUI",'1C TSsoustraitance'!$AP14=0),0,(('1C TSsoustraitance'!$AN14)/'1C TSsoustraitance'!$AP14))</f>
        <v>0</v>
      </c>
      <c r="AK297" s="669">
        <f t="shared" ref="AK297:AK303" si="96">SUM(O297:AJ297)</f>
        <v>0</v>
      </c>
      <c r="AL297" s="668">
        <f t="shared" si="93"/>
        <v>0</v>
      </c>
      <c r="AM297" s="670">
        <f>IF(Tableau7[[#This Row],[N° pièce]]="",0,(Tableau7[[#This Row],[hors TVA]]+(Tableau7[[#This Row],[hors TVA]]*Tableau7[[#This Row],[Taux TVA]])-(Tableau7[[#This Row],[hors TVA]]*Tableau7[[#This Row],[Taux TVA]]*Tableau7[[#This Row],[Régime TVA: Récupération]]))*Tableau7[[#This Row],[Type 1]])</f>
        <v>0</v>
      </c>
      <c r="AN297" s="670">
        <f>IF(Tableau7[[#This Row],[N° pièce]]="",0,IF($K$2="pôle",((Tableau7[[#This Row],[hors TVA]]+(Tableau7[[#This Row],[hors TVA]]*Tableau7[[#This Row],[Taux TVA]])-(Tableau7[[#This Row],[hors TVA]]*Tableau7[[#This Row],[Taux TVA]]*Tableau7[[#This Row],[Régime TVA: Récupération]]))*Tableau7[[#This Row],[Type 2]]),0))</f>
        <v>0</v>
      </c>
      <c r="AO297" s="670">
        <f t="shared" si="94"/>
        <v>0</v>
      </c>
      <c r="AP297" s="255">
        <f>AM297-AR297</f>
        <v>0</v>
      </c>
      <c r="AQ297" s="506">
        <f t="shared" ref="AQ297:AQ307" si="97">IF(M297=0,0,AN297-AS297)</f>
        <v>0</v>
      </c>
      <c r="AR297" s="671"/>
      <c r="AS297" s="512"/>
      <c r="AT297" s="513" t="str">
        <f>IF(('1C TSsoustraitance'!AP14*FICHE!C$14&lt;J297),"Forfait limité à "&amp;FICHE!C$14&amp;"€/jour","")</f>
        <v/>
      </c>
      <c r="AU297" s="797"/>
      <c r="AV297" s="484"/>
      <c r="AW297" s="484"/>
      <c r="AX297" s="484"/>
      <c r="AY297" s="484"/>
      <c r="AZ297" s="484"/>
    </row>
    <row r="298" spans="1:52" ht="13.9" customHeight="1">
      <c r="A298" s="827" t="str">
        <f>IF('1C TSsoustraitance'!$A15&lt;&gt;0,'1C TSsoustraitance'!$A15,"")</f>
        <v/>
      </c>
      <c r="B298" s="530"/>
      <c r="C298" s="513" t="str">
        <f>IF('1C TSsoustraitance'!$A15&lt;&gt;0,'1C TSsoustraitance'!$B15,"")</f>
        <v/>
      </c>
      <c r="D298" s="513" t="str">
        <f>IF('1C TSsoustraitance'!$A15&lt;&gt;0,'1C TSsoustraitance'!$C15,"")</f>
        <v/>
      </c>
      <c r="E298" s="684"/>
      <c r="F298" s="685"/>
      <c r="G298" s="666">
        <f>'1C TSsoustraitance'!$D15</f>
        <v>0</v>
      </c>
      <c r="H298" s="533">
        <v>0.21</v>
      </c>
      <c r="I298" s="533">
        <v>1</v>
      </c>
      <c r="J298" s="534"/>
      <c r="K298" s="667">
        <f t="shared" si="92"/>
        <v>0</v>
      </c>
      <c r="L298" s="668">
        <f>IF(OR('1C TSsoustraitance'!$D15="",'1C TSsoustraitance'!$AP15=0),0,IF(AND('1C TSsoustraitance'!$D15&lt;&gt;"",$K$2="Pôle",'1C TSsoustraitance'!$E15="OUI"),(('1C TSsoustraitance'!$F15+'1C TSsoustraitance'!$G15+'1C TSsoustraitance'!$H15+'1C TSsoustraitance'!$I15+'1C TSsoustraitance'!$M15)/'1C TSsoustraitance'!$R15),IF(AND('1C TSsoustraitance'!$D15&lt;&gt;"",$K$2="Pôle",'1C TSsoustraitance'!$E15="NON"),(('1C TSsoustraitance'!$F15+'1C TSsoustraitance'!$G15+'1C TSsoustraitance'!$H15+'1C TSsoustraitance'!$I15+'1C TSsoustraitance'!$M15)/'1C TSsoustraitance'!$AP15),IF(AND('1C TSsoustraitance'!$D15&lt;&gt;"",$K$2&lt;&gt;"Pôle",'1C TSsoustraitance'!$E15="OUI"),(('1C TSsoustraitance'!$F15+'1C TSsoustraitance'!$G15+'1C TSsoustraitance'!$H15+'1C TSsoustraitance'!$I15+'1C TSsoustraitance'!$J15+'1C TSsoustraitance'!$K15+'1C TSsoustraitance'!$L15+'1C TSsoustraitance'!$M15+'1C TSsoustraitance'!$N15+'1C TSsoustraitance'!$O15+'1C TSsoustraitance'!$P15+'1C TSsoustraitance'!$Q15)/'1C TSsoustraitance'!$R15),IF(AND('1C TSsoustraitance'!$D15&lt;&gt;"",$K$2&lt;&gt;"Pôle",'1C TSsoustraitance'!$E15="NON"),(('1C TSsoustraitance'!$F15+'1C TSsoustraitance'!$G15+'1C TSsoustraitance'!$H15+'1C TSsoustraitance'!$I15+'1C TSsoustraitance'!$J15+'1C TSsoustraitance'!$K15+'1C TSsoustraitance'!$L15+'1C TSsoustraitance'!$M15+'1C TSsoustraitance'!$N15+'1C TSsoustraitance'!$O15+'1C TSsoustraitance'!$P15+'1C TSsoustraitance'!$Q15))/'1C TSsoustraitance'!$AP15)))))</f>
        <v>0</v>
      </c>
      <c r="M298" s="668">
        <f>IF(OR('1C TSsoustraitance'!$D15="",'1C TSsoustraitance'!AP$13=0),0,IF(AND('1C TSsoustraitance'!$D15&lt;&gt;"",$K$2="Pôle",'1C TSsoustraitance'!$E15="OUI"),(('1C TSsoustraitance'!$J15+'1C TSsoustraitance'!$K15+'1C TSsoustraitance'!$L15)/'1C TSsoustraitance'!$R15),IF(AND('1C TSsoustraitance'!$D15&lt;&gt;"",$K$2="Pôle",'1C TSsoustraitance'!$E15="NON"),(('1C TSsoustraitance'!$J15+'1C TSsoustraitance'!$K15+'1C TSsoustraitance'!$L15)/'1C TSsoustraitance'!$AP15),IF(AND('1C TSsoustraitance'!$D15&lt;&gt;"",$K$2&lt;&gt;"Pôle"),0))))</f>
        <v>0</v>
      </c>
      <c r="N298" s="668">
        <f t="shared" si="95"/>
        <v>0</v>
      </c>
      <c r="O298" s="669">
        <f>IF(OR('1C TSsoustraitance'!$D15="",'1C TSsoustraitance'!$E15="OUI",'1C TSsoustraitance'!$AP15=0),0,(('1C TSsoustraitance'!$S15)/'1C TSsoustraitance'!$AP15))</f>
        <v>0</v>
      </c>
      <c r="P298" s="669">
        <f>IF(OR('1C TSsoustraitance'!$D15="",'1C TSsoustraitance'!$E15="OUI",'1C TSsoustraitance'!$AP15=0),0,(('1C TSsoustraitance'!$T15)/'1C TSsoustraitance'!$AP15))</f>
        <v>0</v>
      </c>
      <c r="Q298" s="669">
        <f>IF(OR('1C TSsoustraitance'!$D15="",'1C TSsoustraitance'!$E15="OUI",'1C TSsoustraitance'!$AP15=0),0,(('1C TSsoustraitance'!$U15)/'1C TSsoustraitance'!$AP15))</f>
        <v>0</v>
      </c>
      <c r="R298" s="669">
        <f>IF(OR('1C TSsoustraitance'!$D15="",'1C TSsoustraitance'!$E15="OUI",'1C TSsoustraitance'!$AP15=0),0,(('1C TSsoustraitance'!$V15)/'1C TSsoustraitance'!$AP15))</f>
        <v>0</v>
      </c>
      <c r="S298" s="669">
        <f>IF(OR('1C TSsoustraitance'!$D15="",'1C TSsoustraitance'!$E15="OUI",'1C TSsoustraitance'!$AP15=0),0,(('1C TSsoustraitance'!$W15)/'1C TSsoustraitance'!$AP15))</f>
        <v>0</v>
      </c>
      <c r="T298" s="669">
        <f>IF(OR('1C TSsoustraitance'!$D15="",'1C TSsoustraitance'!$E15="OUI",'1C TSsoustraitance'!$AP15=0),0,(('1C TSsoustraitance'!$X15)/'1C TSsoustraitance'!$AP15))</f>
        <v>0</v>
      </c>
      <c r="U298" s="669">
        <f>IF(OR('1C TSsoustraitance'!$D15="",'1C TSsoustraitance'!$E15="OUI",'1C TSsoustraitance'!$AP15=0),0,(('1C TSsoustraitance'!$Y15)/'1C TSsoustraitance'!$AP15))</f>
        <v>0</v>
      </c>
      <c r="V298" s="669">
        <f>IF(OR('1C TSsoustraitance'!$D15="",'1C TSsoustraitance'!$E15="OUI",'1C TSsoustraitance'!$AP15=0),0,(('1C TSsoustraitance'!$Z15)/'1C TSsoustraitance'!$AP15))</f>
        <v>0</v>
      </c>
      <c r="W298" s="669">
        <f>IF(OR('1C TSsoustraitance'!$D15="",'1C TSsoustraitance'!$E15="OUI",'1C TSsoustraitance'!$AP15=0),0,(('1C TSsoustraitance'!$AA15)/'1C TSsoustraitance'!$AP15))</f>
        <v>0</v>
      </c>
      <c r="X298" s="669">
        <f>IF(OR('1C TSsoustraitance'!$D15="",'1C TSsoustraitance'!$E15="OUI",'1C TSsoustraitance'!$AP15=0),0,(('1C TSsoustraitance'!$AB15)/'1C TSsoustraitance'!$AP15))</f>
        <v>0</v>
      </c>
      <c r="Y298" s="669">
        <f>IF(OR('1C TSsoustraitance'!$D15="",'1C TSsoustraitance'!$E15="OUI",'1C TSsoustraitance'!$AP15=0),0,(('1C TSsoustraitance'!$AC15)/'1C TSsoustraitance'!$AP15))</f>
        <v>0</v>
      </c>
      <c r="Z298" s="669">
        <f>IF(OR('1C TSsoustraitance'!$D15="",'1C TSsoustraitance'!$E15="OUI",'1C TSsoustraitance'!$AP15=0),0,(('1C TSsoustraitance'!$AD15)/'1C TSsoustraitance'!$AP15))</f>
        <v>0</v>
      </c>
      <c r="AA298" s="669">
        <f>IF(OR('1C TSsoustraitance'!$D15="",'1C TSsoustraitance'!$E15="OUI",'1C TSsoustraitance'!$AP15=0),0,(('1C TSsoustraitance'!$AE15)/'1C TSsoustraitance'!$AP15))</f>
        <v>0</v>
      </c>
      <c r="AB298" s="669">
        <f>IF(OR('1C TSsoustraitance'!$D15="",'1C TSsoustraitance'!$E15="OUI",'1C TSsoustraitance'!$AP15=0),0,(('1C TSsoustraitance'!$AF15)/'1C TSsoustraitance'!$AP15))</f>
        <v>0</v>
      </c>
      <c r="AC298" s="669">
        <f>IF(OR('1C TSsoustraitance'!$D15="",'1C TSsoustraitance'!$E15="OUI",'1C TSsoustraitance'!$AP15=0),0,(('1C TSsoustraitance'!$AG15)/'1C TSsoustraitance'!$AP15))</f>
        <v>0</v>
      </c>
      <c r="AD298" s="669">
        <f>IF(OR('1C TSsoustraitance'!$D15="",'1C TSsoustraitance'!$E15="OUI",'1C TSsoustraitance'!$AP15=0),0,(('1C TSsoustraitance'!$AH15)/'1C TSsoustraitance'!$AP15))</f>
        <v>0</v>
      </c>
      <c r="AE298" s="669">
        <f>IF(OR('1C TSsoustraitance'!$D15="",'1C TSsoustraitance'!$E15="OUI",'1C TSsoustraitance'!$AP15=0),0,(('1C TSsoustraitance'!$AI15)/'1C TSsoustraitance'!$AP15))</f>
        <v>0</v>
      </c>
      <c r="AF298" s="669">
        <f>IF(OR('1C TSsoustraitance'!$D15="",'1C TSsoustraitance'!$E15="OUI",'1C TSsoustraitance'!$AP15=0),0,(('1C TSsoustraitance'!$AJ15)/'1C TSsoustraitance'!$AP15))</f>
        <v>0</v>
      </c>
      <c r="AG298" s="669">
        <f>IF(OR('1C TSsoustraitance'!$D15="",'1C TSsoustraitance'!$E15="OUI",'1C TSsoustraitance'!$AP15=0),0,(('1C TSsoustraitance'!$AK15)/'1C TSsoustraitance'!$AP15))</f>
        <v>0</v>
      </c>
      <c r="AH298" s="669">
        <f>IF(OR('1C TSsoustraitance'!$D15="",'1C TSsoustraitance'!$E15="OUI",'1C TSsoustraitance'!$AP15=0),0,(('1C TSsoustraitance'!$AL15)/'1C TSsoustraitance'!$AP15))</f>
        <v>0</v>
      </c>
      <c r="AI298" s="669">
        <f>IF(OR('1C TSsoustraitance'!$D15="",'1C TSsoustraitance'!$E15="OUI",'1C TSsoustraitance'!$AP15=0),0,(('1C TSsoustraitance'!$AM15)/'1C TSsoustraitance'!$AP15))</f>
        <v>0</v>
      </c>
      <c r="AJ298" s="669">
        <f>IF(OR('1C TSsoustraitance'!$D15="",'1C TSsoustraitance'!$E15="OUI",'1C TSsoustraitance'!$AP15=0),0,(('1C TSsoustraitance'!$AN15)/'1C TSsoustraitance'!$AP15))</f>
        <v>0</v>
      </c>
      <c r="AK298" s="669">
        <f t="shared" si="96"/>
        <v>0</v>
      </c>
      <c r="AL298" s="668">
        <f t="shared" si="93"/>
        <v>0</v>
      </c>
      <c r="AM298" s="670">
        <f>IF(Tableau7[[#This Row],[N° pièce]]="",0,(Tableau7[[#This Row],[hors TVA]]+(Tableau7[[#This Row],[hors TVA]]*Tableau7[[#This Row],[Taux TVA]])-(Tableau7[[#This Row],[hors TVA]]*Tableau7[[#This Row],[Taux TVA]]*Tableau7[[#This Row],[Régime TVA: Récupération]]))*Tableau7[[#This Row],[Type 1]])</f>
        <v>0</v>
      </c>
      <c r="AN298" s="670">
        <f>IF(Tableau7[[#This Row],[N° pièce]]="",0,IF($K$2="pôle",((Tableau7[[#This Row],[hors TVA]]+(Tableau7[[#This Row],[hors TVA]]*Tableau7[[#This Row],[Taux TVA]])-(Tableau7[[#This Row],[hors TVA]]*Tableau7[[#This Row],[Taux TVA]]*Tableau7[[#This Row],[Régime TVA: Récupération]]))*Tableau7[[#This Row],[Type 2]]),0))</f>
        <v>0</v>
      </c>
      <c r="AO298" s="670">
        <f t="shared" si="94"/>
        <v>0</v>
      </c>
      <c r="AP298" s="255">
        <f t="shared" ref="AP298:AP361" si="98">AM298-AR298</f>
        <v>0</v>
      </c>
      <c r="AQ298" s="506">
        <f t="shared" si="97"/>
        <v>0</v>
      </c>
      <c r="AR298" s="671"/>
      <c r="AS298" s="512"/>
      <c r="AT298" s="513" t="str">
        <f>IF(('1C TSsoustraitance'!AP15*FICHE!C$14&lt;J298),"Forfait limité à "&amp;FICHE!C$14&amp;"€/jour","")</f>
        <v/>
      </c>
      <c r="AU298" s="797"/>
      <c r="AV298" s="484"/>
      <c r="AW298" s="484"/>
      <c r="AX298" s="484"/>
      <c r="AY298" s="484"/>
      <c r="AZ298" s="484"/>
    </row>
    <row r="299" spans="1:52" ht="13.9" customHeight="1">
      <c r="A299" s="830" t="str">
        <f>IF('1C TSsoustraitance'!$A16&lt;&gt;0,'1C TSsoustraitance'!$A16,"")</f>
        <v/>
      </c>
      <c r="B299" s="694"/>
      <c r="C299" s="513" t="str">
        <f>IF('1C TSsoustraitance'!$A16&lt;&gt;0,'1C TSsoustraitance'!$B16,"")</f>
        <v/>
      </c>
      <c r="D299" s="513" t="str">
        <f>IF('1C TSsoustraitance'!$A16&lt;&gt;0,'1C TSsoustraitance'!$C16,"")</f>
        <v/>
      </c>
      <c r="E299" s="831"/>
      <c r="F299" s="832"/>
      <c r="G299" s="666">
        <f>'1C TSsoustraitance'!$D16</f>
        <v>0</v>
      </c>
      <c r="H299" s="833">
        <v>0.21</v>
      </c>
      <c r="I299" s="833">
        <v>1</v>
      </c>
      <c r="J299" s="834"/>
      <c r="K299" s="667">
        <f t="shared" si="92"/>
        <v>0</v>
      </c>
      <c r="L299" s="668">
        <f>IF(OR('1C TSsoustraitance'!$D16="",'1C TSsoustraitance'!$AP16=0),0,IF(AND('1C TSsoustraitance'!$D16&lt;&gt;"",$K$2="Pôle",'1C TSsoustraitance'!$E16="OUI"),(('1C TSsoustraitance'!$F16+'1C TSsoustraitance'!$G16+'1C TSsoustraitance'!$H16+'1C TSsoustraitance'!$I16+'1C TSsoustraitance'!$M16)/'1C TSsoustraitance'!$R16),IF(AND('1C TSsoustraitance'!$D16&lt;&gt;"",$K$2="Pôle",'1C TSsoustraitance'!$E16="NON"),(('1C TSsoustraitance'!$F16+'1C TSsoustraitance'!$G16+'1C TSsoustraitance'!$H16+'1C TSsoustraitance'!$I16+'1C TSsoustraitance'!$M16)/'1C TSsoustraitance'!$AP16),IF(AND('1C TSsoustraitance'!$D16&lt;&gt;"",$K$2&lt;&gt;"Pôle",'1C TSsoustraitance'!$E16="OUI"),(('1C TSsoustraitance'!$F16+'1C TSsoustraitance'!$G16+'1C TSsoustraitance'!$H16+'1C TSsoustraitance'!$I16+'1C TSsoustraitance'!$J16+'1C TSsoustraitance'!$K16+'1C TSsoustraitance'!$L16+'1C TSsoustraitance'!$M16+'1C TSsoustraitance'!$N16+'1C TSsoustraitance'!$O16+'1C TSsoustraitance'!$P16+'1C TSsoustraitance'!$Q16)/'1C TSsoustraitance'!$R16),IF(AND('1C TSsoustraitance'!$D16&lt;&gt;"",$K$2&lt;&gt;"Pôle",'1C TSsoustraitance'!$E16="NON"),(('1C TSsoustraitance'!$F16+'1C TSsoustraitance'!$G16+'1C TSsoustraitance'!$H16+'1C TSsoustraitance'!$I16+'1C TSsoustraitance'!$J16+'1C TSsoustraitance'!$K16+'1C TSsoustraitance'!$L16+'1C TSsoustraitance'!$M16+'1C TSsoustraitance'!$N16+'1C TSsoustraitance'!$O16+'1C TSsoustraitance'!$P16+'1C TSsoustraitance'!$Q16))/'1C TSsoustraitance'!$AP16)))))</f>
        <v>0</v>
      </c>
      <c r="M299" s="668">
        <f>IF(OR('1C TSsoustraitance'!$D16="",'1C TSsoustraitance'!AP$13=0),0,IF(AND('1C TSsoustraitance'!$D16&lt;&gt;"",$K$2="Pôle",'1C TSsoustraitance'!$E16="OUI"),(('1C TSsoustraitance'!$J16+'1C TSsoustraitance'!$K16+'1C TSsoustraitance'!$L16)/'1C TSsoustraitance'!$R16),IF(AND('1C TSsoustraitance'!$D16&lt;&gt;"",$K$2="Pôle",'1C TSsoustraitance'!$E16="NON"),(('1C TSsoustraitance'!$J16+'1C TSsoustraitance'!$K16+'1C TSsoustraitance'!$L16)/'1C TSsoustraitance'!$AP16),IF(AND('1C TSsoustraitance'!$D16&lt;&gt;"",$K$2&lt;&gt;"Pôle"),0))))</f>
        <v>0</v>
      </c>
      <c r="N299" s="668">
        <f t="shared" si="95"/>
        <v>0</v>
      </c>
      <c r="O299" s="669">
        <f>IF(OR('1C TSsoustraitance'!$D16="",'1C TSsoustraitance'!$E16="OUI",'1C TSsoustraitance'!$AP16=0),0,(('1C TSsoustraitance'!$S16)/'1C TSsoustraitance'!$AP16))</f>
        <v>0</v>
      </c>
      <c r="P299" s="669">
        <f>IF(OR('1C TSsoustraitance'!$D16="",'1C TSsoustraitance'!$E16="OUI",'1C TSsoustraitance'!$AP16=0),0,(('1C TSsoustraitance'!$T16)/'1C TSsoustraitance'!$AP16))</f>
        <v>0</v>
      </c>
      <c r="Q299" s="669">
        <f>IF(OR('1C TSsoustraitance'!$D16="",'1C TSsoustraitance'!$E16="OUI",'1C TSsoustraitance'!$AP16=0),0,(('1C TSsoustraitance'!$U16)/'1C TSsoustraitance'!$AP16))</f>
        <v>0</v>
      </c>
      <c r="R299" s="669">
        <f>IF(OR('1C TSsoustraitance'!$D16="",'1C TSsoustraitance'!$E16="OUI",'1C TSsoustraitance'!$AP16=0),0,(('1C TSsoustraitance'!$V16)/'1C TSsoustraitance'!$AP16))</f>
        <v>0</v>
      </c>
      <c r="S299" s="669">
        <f>IF(OR('1C TSsoustraitance'!$D16="",'1C TSsoustraitance'!$E16="OUI",'1C TSsoustraitance'!$AP16=0),0,(('1C TSsoustraitance'!$W16)/'1C TSsoustraitance'!$AP16))</f>
        <v>0</v>
      </c>
      <c r="T299" s="669">
        <f>IF(OR('1C TSsoustraitance'!$D16="",'1C TSsoustraitance'!$E16="OUI",'1C TSsoustraitance'!$AP16=0),0,(('1C TSsoustraitance'!$X16)/'1C TSsoustraitance'!$AP16))</f>
        <v>0</v>
      </c>
      <c r="U299" s="669">
        <f>IF(OR('1C TSsoustraitance'!$D16="",'1C TSsoustraitance'!$E16="OUI",'1C TSsoustraitance'!$AP16=0),0,(('1C TSsoustraitance'!$Y16)/'1C TSsoustraitance'!$AP16))</f>
        <v>0</v>
      </c>
      <c r="V299" s="669">
        <f>IF(OR('1C TSsoustraitance'!$D16="",'1C TSsoustraitance'!$E16="OUI",'1C TSsoustraitance'!$AP16=0),0,(('1C TSsoustraitance'!$Z16)/'1C TSsoustraitance'!$AP16))</f>
        <v>0</v>
      </c>
      <c r="W299" s="669">
        <f>IF(OR('1C TSsoustraitance'!$D16="",'1C TSsoustraitance'!$E16="OUI",'1C TSsoustraitance'!$AP16=0),0,(('1C TSsoustraitance'!$AA16)/'1C TSsoustraitance'!$AP16))</f>
        <v>0</v>
      </c>
      <c r="X299" s="669">
        <f>IF(OR('1C TSsoustraitance'!$D16="",'1C TSsoustraitance'!$E16="OUI",'1C TSsoustraitance'!$AP16=0),0,(('1C TSsoustraitance'!$AB16)/'1C TSsoustraitance'!$AP16))</f>
        <v>0</v>
      </c>
      <c r="Y299" s="669">
        <f>IF(OR('1C TSsoustraitance'!$D16="",'1C TSsoustraitance'!$E16="OUI",'1C TSsoustraitance'!$AP16=0),0,(('1C TSsoustraitance'!$AC16)/'1C TSsoustraitance'!$AP16))</f>
        <v>0</v>
      </c>
      <c r="Z299" s="669">
        <f>IF(OR('1C TSsoustraitance'!$D16="",'1C TSsoustraitance'!$E16="OUI",'1C TSsoustraitance'!$AP16=0),0,(('1C TSsoustraitance'!$AD16)/'1C TSsoustraitance'!$AP16))</f>
        <v>0</v>
      </c>
      <c r="AA299" s="669">
        <f>IF(OR('1C TSsoustraitance'!$D16="",'1C TSsoustraitance'!$E16="OUI",'1C TSsoustraitance'!$AP16=0),0,(('1C TSsoustraitance'!$AE16)/'1C TSsoustraitance'!$AP16))</f>
        <v>0</v>
      </c>
      <c r="AB299" s="669">
        <f>IF(OR('1C TSsoustraitance'!$D16="",'1C TSsoustraitance'!$E16="OUI",'1C TSsoustraitance'!$AP16=0),0,(('1C TSsoustraitance'!$AF16)/'1C TSsoustraitance'!$AP16))</f>
        <v>0</v>
      </c>
      <c r="AC299" s="669">
        <f>IF(OR('1C TSsoustraitance'!$D16="",'1C TSsoustraitance'!$E16="OUI",'1C TSsoustraitance'!$AP16=0),0,(('1C TSsoustraitance'!$AG16)/'1C TSsoustraitance'!$AP16))</f>
        <v>0</v>
      </c>
      <c r="AD299" s="669">
        <f>IF(OR('1C TSsoustraitance'!$D16="",'1C TSsoustraitance'!$E16="OUI",'1C TSsoustraitance'!$AP16=0),0,(('1C TSsoustraitance'!$AH16)/'1C TSsoustraitance'!$AP16))</f>
        <v>0</v>
      </c>
      <c r="AE299" s="669">
        <f>IF(OR('1C TSsoustraitance'!$D16="",'1C TSsoustraitance'!$E16="OUI",'1C TSsoustraitance'!$AP16=0),0,(('1C TSsoustraitance'!$AI16)/'1C TSsoustraitance'!$AP16))</f>
        <v>0</v>
      </c>
      <c r="AF299" s="669">
        <f>IF(OR('1C TSsoustraitance'!$D16="",'1C TSsoustraitance'!$E16="OUI",'1C TSsoustraitance'!$AP16=0),0,(('1C TSsoustraitance'!$AJ16)/'1C TSsoustraitance'!$AP16))</f>
        <v>0</v>
      </c>
      <c r="AG299" s="669">
        <f>IF(OR('1C TSsoustraitance'!$D16="",'1C TSsoustraitance'!$E16="OUI",'1C TSsoustraitance'!$AP16=0),0,(('1C TSsoustraitance'!$AK16)/'1C TSsoustraitance'!$AP16))</f>
        <v>0</v>
      </c>
      <c r="AH299" s="669">
        <f>IF(OR('1C TSsoustraitance'!$D16="",'1C TSsoustraitance'!$E16="OUI",'1C TSsoustraitance'!$AP16=0),0,(('1C TSsoustraitance'!$AL16)/'1C TSsoustraitance'!$AP16))</f>
        <v>0</v>
      </c>
      <c r="AI299" s="669">
        <f>IF(OR('1C TSsoustraitance'!$D16="",'1C TSsoustraitance'!$E16="OUI",'1C TSsoustraitance'!$AP16=0),0,(('1C TSsoustraitance'!$AM16)/'1C TSsoustraitance'!$AP16))</f>
        <v>0</v>
      </c>
      <c r="AJ299" s="669">
        <f>IF(OR('1C TSsoustraitance'!$D16="",'1C TSsoustraitance'!$E16="OUI",'1C TSsoustraitance'!$AP16=0),0,(('1C TSsoustraitance'!$AN16)/'1C TSsoustraitance'!$AP16))</f>
        <v>0</v>
      </c>
      <c r="AK299" s="669">
        <f t="shared" si="96"/>
        <v>0</v>
      </c>
      <c r="AL299" s="668">
        <f t="shared" si="93"/>
        <v>0</v>
      </c>
      <c r="AM299" s="835">
        <f>IF(Tableau7[[#This Row],[N° pièce]]="",0,(Tableau7[[#This Row],[hors TVA]]+(Tableau7[[#This Row],[hors TVA]]*Tableau7[[#This Row],[Taux TVA]])-(Tableau7[[#This Row],[hors TVA]]*Tableau7[[#This Row],[Taux TVA]]*Tableau7[[#This Row],[Régime TVA: Récupération]]))*Tableau7[[#This Row],[Type 1]])</f>
        <v>0</v>
      </c>
      <c r="AN299" s="835">
        <f>IF(Tableau7[[#This Row],[N° pièce]]="",0,IF($K$2="pôle",((Tableau7[[#This Row],[hors TVA]]+(Tableau7[[#This Row],[hors TVA]]*Tableau7[[#This Row],[Taux TVA]])-(Tableau7[[#This Row],[hors TVA]]*Tableau7[[#This Row],[Taux TVA]]*Tableau7[[#This Row],[Régime TVA: Récupération]]))*Tableau7[[#This Row],[Type 2]]),0))</f>
        <v>0</v>
      </c>
      <c r="AO299" s="835">
        <f t="shared" si="94"/>
        <v>0</v>
      </c>
      <c r="AP299" s="836">
        <f t="shared" si="98"/>
        <v>0</v>
      </c>
      <c r="AQ299" s="837">
        <f t="shared" si="97"/>
        <v>0</v>
      </c>
      <c r="AR299" s="838"/>
      <c r="AS299" s="839"/>
      <c r="AT299" s="513" t="str">
        <f>IF(('1C TSsoustraitance'!AP16*FICHE!C$14&lt;J299),"Forfait limité à "&amp;FICHE!C$14&amp;"€/jour","")</f>
        <v/>
      </c>
      <c r="AU299" s="753"/>
      <c r="AV299" s="484"/>
      <c r="AW299" s="484"/>
      <c r="AX299" s="484"/>
      <c r="AY299" s="484"/>
      <c r="AZ299" s="484"/>
    </row>
    <row r="300" spans="1:52" ht="13.9" customHeight="1">
      <c r="A300" s="827" t="str">
        <f>IF('1C TSsoustraitance'!$A17&lt;&gt;0,'1C TSsoustraitance'!$A17,"")</f>
        <v/>
      </c>
      <c r="B300" s="530"/>
      <c r="C300" s="513" t="str">
        <f>IF('1C TSsoustraitance'!$A17&lt;&gt;0,'1C TSsoustraitance'!$B17,"")</f>
        <v/>
      </c>
      <c r="D300" s="513" t="str">
        <f>IF('1C TSsoustraitance'!$A17&lt;&gt;0,'1C TSsoustraitance'!$C17,"")</f>
        <v/>
      </c>
      <c r="E300" s="684"/>
      <c r="F300" s="685"/>
      <c r="G300" s="666">
        <f>'1C TSsoustraitance'!$D17</f>
        <v>0</v>
      </c>
      <c r="H300" s="533">
        <v>0.21</v>
      </c>
      <c r="I300" s="533">
        <v>1</v>
      </c>
      <c r="J300" s="534"/>
      <c r="K300" s="667">
        <f t="shared" si="92"/>
        <v>0</v>
      </c>
      <c r="L300" s="668">
        <f>IF(OR('1C TSsoustraitance'!$D17="",'1C TSsoustraitance'!$AP17=0),0,IF(AND('1C TSsoustraitance'!$D17&lt;&gt;"",$K$2="Pôle",'1C TSsoustraitance'!$E17="OUI"),(('1C TSsoustraitance'!$F17+'1C TSsoustraitance'!$G17+'1C TSsoustraitance'!$H17+'1C TSsoustraitance'!$I17+'1C TSsoustraitance'!$M17)/'1C TSsoustraitance'!$R17),IF(AND('1C TSsoustraitance'!$D17&lt;&gt;"",$K$2="Pôle",'1C TSsoustraitance'!$E17="NON"),(('1C TSsoustraitance'!$F17+'1C TSsoustraitance'!$G17+'1C TSsoustraitance'!$H17+'1C TSsoustraitance'!$I17+'1C TSsoustraitance'!$M17)/'1C TSsoustraitance'!$AP17),IF(AND('1C TSsoustraitance'!$D17&lt;&gt;"",$K$2&lt;&gt;"Pôle",'1C TSsoustraitance'!$E17="OUI"),(('1C TSsoustraitance'!$F17+'1C TSsoustraitance'!$G17+'1C TSsoustraitance'!$H17+'1C TSsoustraitance'!$I17+'1C TSsoustraitance'!$J17+'1C TSsoustraitance'!$K17+'1C TSsoustraitance'!$L17+'1C TSsoustraitance'!$M17+'1C TSsoustraitance'!$N17+'1C TSsoustraitance'!$O17+'1C TSsoustraitance'!$P17+'1C TSsoustraitance'!$Q17)/'1C TSsoustraitance'!$R17),IF(AND('1C TSsoustraitance'!$D17&lt;&gt;"",$K$2&lt;&gt;"Pôle",'1C TSsoustraitance'!$E17="NON"),(('1C TSsoustraitance'!$F17+'1C TSsoustraitance'!$G17+'1C TSsoustraitance'!$H17+'1C TSsoustraitance'!$I17+'1C TSsoustraitance'!$J17+'1C TSsoustraitance'!$K17+'1C TSsoustraitance'!$L17+'1C TSsoustraitance'!$M17+'1C TSsoustraitance'!$N17+'1C TSsoustraitance'!$O17+'1C TSsoustraitance'!$P17+'1C TSsoustraitance'!$Q17))/'1C TSsoustraitance'!$AP17)))))</f>
        <v>0</v>
      </c>
      <c r="M300" s="668">
        <f>IF(OR('1C TSsoustraitance'!$D17="",'1C TSsoustraitance'!AP$13=0),0,IF(AND('1C TSsoustraitance'!$D17&lt;&gt;"",$K$2="Pôle",'1C TSsoustraitance'!$E17="OUI"),(('1C TSsoustraitance'!$J17+'1C TSsoustraitance'!$K17+'1C TSsoustraitance'!$L17)/'1C TSsoustraitance'!$R17),IF(AND('1C TSsoustraitance'!$D17&lt;&gt;"",$K$2="Pôle",'1C TSsoustraitance'!$E17="NON"),(('1C TSsoustraitance'!$J17+'1C TSsoustraitance'!$K17+'1C TSsoustraitance'!$L17)/'1C TSsoustraitance'!$AP17),IF(AND('1C TSsoustraitance'!$D17&lt;&gt;"",$K$2&lt;&gt;"Pôle"),0))))</f>
        <v>0</v>
      </c>
      <c r="N300" s="668">
        <f t="shared" si="95"/>
        <v>0</v>
      </c>
      <c r="O300" s="669">
        <f>IF(OR('1C TSsoustraitance'!$D17="",'1C TSsoustraitance'!$E17="OUI",'1C TSsoustraitance'!$AP17=0),0,(('1C TSsoustraitance'!$S17)/'1C TSsoustraitance'!$AP17))</f>
        <v>0</v>
      </c>
      <c r="P300" s="669">
        <f>IF(OR('1C TSsoustraitance'!$D17="",'1C TSsoustraitance'!$E17="OUI",'1C TSsoustraitance'!$AP17=0),0,(('1C TSsoustraitance'!$T17)/'1C TSsoustraitance'!$AP17))</f>
        <v>0</v>
      </c>
      <c r="Q300" s="669">
        <f>IF(OR('1C TSsoustraitance'!$D17="",'1C TSsoustraitance'!$E17="OUI",'1C TSsoustraitance'!$AP17=0),0,(('1C TSsoustraitance'!$U17)/'1C TSsoustraitance'!$AP17))</f>
        <v>0</v>
      </c>
      <c r="R300" s="669">
        <f>IF(OR('1C TSsoustraitance'!$D17="",'1C TSsoustraitance'!$E17="OUI",'1C TSsoustraitance'!$AP17=0),0,(('1C TSsoustraitance'!$V17)/'1C TSsoustraitance'!$AP17))</f>
        <v>0</v>
      </c>
      <c r="S300" s="669">
        <f>IF(OR('1C TSsoustraitance'!$D17="",'1C TSsoustraitance'!$E17="OUI",'1C TSsoustraitance'!$AP17=0),0,(('1C TSsoustraitance'!$W17)/'1C TSsoustraitance'!$AP17))</f>
        <v>0</v>
      </c>
      <c r="T300" s="669">
        <f>IF(OR('1C TSsoustraitance'!$D17="",'1C TSsoustraitance'!$E17="OUI",'1C TSsoustraitance'!$AP17=0),0,(('1C TSsoustraitance'!$X17)/'1C TSsoustraitance'!$AP17))</f>
        <v>0</v>
      </c>
      <c r="U300" s="669">
        <f>IF(OR('1C TSsoustraitance'!$D17="",'1C TSsoustraitance'!$E17="OUI",'1C TSsoustraitance'!$AP17=0),0,(('1C TSsoustraitance'!$Y17)/'1C TSsoustraitance'!$AP17))</f>
        <v>0</v>
      </c>
      <c r="V300" s="669">
        <f>IF(OR('1C TSsoustraitance'!$D17="",'1C TSsoustraitance'!$E17="OUI",'1C TSsoustraitance'!$AP17=0),0,(('1C TSsoustraitance'!$Z17)/'1C TSsoustraitance'!$AP17))</f>
        <v>0</v>
      </c>
      <c r="W300" s="669">
        <f>IF(OR('1C TSsoustraitance'!$D17="",'1C TSsoustraitance'!$E17="OUI",'1C TSsoustraitance'!$AP17=0),0,(('1C TSsoustraitance'!$AA17)/'1C TSsoustraitance'!$AP17))</f>
        <v>0</v>
      </c>
      <c r="X300" s="669">
        <f>IF(OR('1C TSsoustraitance'!$D17="",'1C TSsoustraitance'!$E17="OUI",'1C TSsoustraitance'!$AP17=0),0,(('1C TSsoustraitance'!$AB17)/'1C TSsoustraitance'!$AP17))</f>
        <v>0</v>
      </c>
      <c r="Y300" s="669">
        <f>IF(OR('1C TSsoustraitance'!$D17="",'1C TSsoustraitance'!$E17="OUI",'1C TSsoustraitance'!$AP17=0),0,(('1C TSsoustraitance'!$AC17)/'1C TSsoustraitance'!$AP17))</f>
        <v>0</v>
      </c>
      <c r="Z300" s="669">
        <f>IF(OR('1C TSsoustraitance'!$D17="",'1C TSsoustraitance'!$E17="OUI",'1C TSsoustraitance'!$AP17=0),0,(('1C TSsoustraitance'!$AD17)/'1C TSsoustraitance'!$AP17))</f>
        <v>0</v>
      </c>
      <c r="AA300" s="669">
        <f>IF(OR('1C TSsoustraitance'!$D17="",'1C TSsoustraitance'!$E17="OUI",'1C TSsoustraitance'!$AP17=0),0,(('1C TSsoustraitance'!$AE17)/'1C TSsoustraitance'!$AP17))</f>
        <v>0</v>
      </c>
      <c r="AB300" s="669">
        <f>IF(OR('1C TSsoustraitance'!$D17="",'1C TSsoustraitance'!$E17="OUI",'1C TSsoustraitance'!$AP17=0),0,(('1C TSsoustraitance'!$AF17)/'1C TSsoustraitance'!$AP17))</f>
        <v>0</v>
      </c>
      <c r="AC300" s="669">
        <f>IF(OR('1C TSsoustraitance'!$D17="",'1C TSsoustraitance'!$E17="OUI",'1C TSsoustraitance'!$AP17=0),0,(('1C TSsoustraitance'!$AG17)/'1C TSsoustraitance'!$AP17))</f>
        <v>0</v>
      </c>
      <c r="AD300" s="669">
        <f>IF(OR('1C TSsoustraitance'!$D17="",'1C TSsoustraitance'!$E17="OUI",'1C TSsoustraitance'!$AP17=0),0,(('1C TSsoustraitance'!$AH17)/'1C TSsoustraitance'!$AP17))</f>
        <v>0</v>
      </c>
      <c r="AE300" s="669">
        <f>IF(OR('1C TSsoustraitance'!$D17="",'1C TSsoustraitance'!$E17="OUI",'1C TSsoustraitance'!$AP17=0),0,(('1C TSsoustraitance'!$AI17)/'1C TSsoustraitance'!$AP17))</f>
        <v>0</v>
      </c>
      <c r="AF300" s="669">
        <f>IF(OR('1C TSsoustraitance'!$D17="",'1C TSsoustraitance'!$E17="OUI",'1C TSsoustraitance'!$AP17=0),0,(('1C TSsoustraitance'!$AJ17)/'1C TSsoustraitance'!$AP17))</f>
        <v>0</v>
      </c>
      <c r="AG300" s="669">
        <f>IF(OR('1C TSsoustraitance'!$D17="",'1C TSsoustraitance'!$E17="OUI",'1C TSsoustraitance'!$AP17=0),0,(('1C TSsoustraitance'!$AK17)/'1C TSsoustraitance'!$AP17))</f>
        <v>0</v>
      </c>
      <c r="AH300" s="669">
        <f>IF(OR('1C TSsoustraitance'!$D17="",'1C TSsoustraitance'!$E17="OUI",'1C TSsoustraitance'!$AP17=0),0,(('1C TSsoustraitance'!$AL17)/'1C TSsoustraitance'!$AP17))</f>
        <v>0</v>
      </c>
      <c r="AI300" s="669">
        <f>IF(OR('1C TSsoustraitance'!$D17="",'1C TSsoustraitance'!$E17="OUI",'1C TSsoustraitance'!$AP17=0),0,(('1C TSsoustraitance'!$AM17)/'1C TSsoustraitance'!$AP17))</f>
        <v>0</v>
      </c>
      <c r="AJ300" s="669">
        <f>IF(OR('1C TSsoustraitance'!$D17="",'1C TSsoustraitance'!$E17="OUI",'1C TSsoustraitance'!$AP17=0),0,(('1C TSsoustraitance'!$AN17)/'1C TSsoustraitance'!$AP17))</f>
        <v>0</v>
      </c>
      <c r="AK300" s="669">
        <f t="shared" si="96"/>
        <v>0</v>
      </c>
      <c r="AL300" s="668">
        <f t="shared" si="93"/>
        <v>0</v>
      </c>
      <c r="AM300" s="670">
        <f>IF(Tableau7[[#This Row],[N° pièce]]="",0,(Tableau7[[#This Row],[hors TVA]]+(Tableau7[[#This Row],[hors TVA]]*Tableau7[[#This Row],[Taux TVA]])-(Tableau7[[#This Row],[hors TVA]]*Tableau7[[#This Row],[Taux TVA]]*Tableau7[[#This Row],[Régime TVA: Récupération]]))*Tableau7[[#This Row],[Type 1]])</f>
        <v>0</v>
      </c>
      <c r="AN300" s="670">
        <f>IF(Tableau7[[#This Row],[N° pièce]]="",0,IF($K$2="pôle",((Tableau7[[#This Row],[hors TVA]]+(Tableau7[[#This Row],[hors TVA]]*Tableau7[[#This Row],[Taux TVA]])-(Tableau7[[#This Row],[hors TVA]]*Tableau7[[#This Row],[Taux TVA]]*Tableau7[[#This Row],[Régime TVA: Récupération]]))*Tableau7[[#This Row],[Type 2]]),0))</f>
        <v>0</v>
      </c>
      <c r="AO300" s="670">
        <f t="shared" si="94"/>
        <v>0</v>
      </c>
      <c r="AP300" s="255">
        <f t="shared" si="98"/>
        <v>0</v>
      </c>
      <c r="AQ300" s="506">
        <f t="shared" si="97"/>
        <v>0</v>
      </c>
      <c r="AR300" s="671"/>
      <c r="AS300" s="512"/>
      <c r="AT300" s="513" t="str">
        <f>IF(('1C TSsoustraitance'!AP17*FICHE!C$14&lt;J300),"Forfait limité à "&amp;FICHE!C$14&amp;"€/jour","")</f>
        <v/>
      </c>
      <c r="AU300" s="797"/>
      <c r="AV300" s="484"/>
      <c r="AW300" s="484"/>
      <c r="AX300" s="484"/>
      <c r="AY300" s="484"/>
      <c r="AZ300" s="484"/>
    </row>
    <row r="301" spans="1:52" ht="13.9" customHeight="1">
      <c r="A301" s="827" t="str">
        <f>IF('1C TSsoustraitance'!$A18&lt;&gt;0,'1C TSsoustraitance'!$A18,"")</f>
        <v/>
      </c>
      <c r="B301" s="530"/>
      <c r="C301" s="513" t="str">
        <f>IF('1C TSsoustraitance'!$A18&lt;&gt;0,'1C TSsoustraitance'!$B18,"")</f>
        <v/>
      </c>
      <c r="D301" s="513" t="str">
        <f>IF('1C TSsoustraitance'!$A18&lt;&gt;0,'1C TSsoustraitance'!$C18,"")</f>
        <v/>
      </c>
      <c r="E301" s="684"/>
      <c r="F301" s="685"/>
      <c r="G301" s="666">
        <f>'1C TSsoustraitance'!$D18</f>
        <v>0</v>
      </c>
      <c r="H301" s="533">
        <v>0.21</v>
      </c>
      <c r="I301" s="533">
        <v>1</v>
      </c>
      <c r="J301" s="534"/>
      <c r="K301" s="667">
        <f t="shared" si="92"/>
        <v>0</v>
      </c>
      <c r="L301" s="668">
        <f>IF(OR('1C TSsoustraitance'!$D18="",'1C TSsoustraitance'!$AP18=0),0,IF(AND('1C TSsoustraitance'!$D18&lt;&gt;"",$K$2="Pôle",'1C TSsoustraitance'!$E18="OUI"),(('1C TSsoustraitance'!$F18+'1C TSsoustraitance'!$G18+'1C TSsoustraitance'!$H18+'1C TSsoustraitance'!$I18+'1C TSsoustraitance'!$M18)/'1C TSsoustraitance'!$R18),IF(AND('1C TSsoustraitance'!$D18&lt;&gt;"",$K$2="Pôle",'1C TSsoustraitance'!$E18="NON"),(('1C TSsoustraitance'!$F18+'1C TSsoustraitance'!$G18+'1C TSsoustraitance'!$H18+'1C TSsoustraitance'!$I18+'1C TSsoustraitance'!$M18)/'1C TSsoustraitance'!$AP18),IF(AND('1C TSsoustraitance'!$D18&lt;&gt;"",$K$2&lt;&gt;"Pôle",'1C TSsoustraitance'!$E18="OUI"),(('1C TSsoustraitance'!$F18+'1C TSsoustraitance'!$G18+'1C TSsoustraitance'!$H18+'1C TSsoustraitance'!$I18+'1C TSsoustraitance'!$J18+'1C TSsoustraitance'!$K18+'1C TSsoustraitance'!$L18+'1C TSsoustraitance'!$M18+'1C TSsoustraitance'!$N18+'1C TSsoustraitance'!$O18+'1C TSsoustraitance'!$P18+'1C TSsoustraitance'!$Q18)/'1C TSsoustraitance'!$R18),IF(AND('1C TSsoustraitance'!$D18&lt;&gt;"",$K$2&lt;&gt;"Pôle",'1C TSsoustraitance'!$E18="NON"),(('1C TSsoustraitance'!$F18+'1C TSsoustraitance'!$G18+'1C TSsoustraitance'!$H18+'1C TSsoustraitance'!$I18+'1C TSsoustraitance'!$J18+'1C TSsoustraitance'!$K18+'1C TSsoustraitance'!$L18+'1C TSsoustraitance'!$M18+'1C TSsoustraitance'!$N18+'1C TSsoustraitance'!$O18+'1C TSsoustraitance'!$P18+'1C TSsoustraitance'!$Q18))/'1C TSsoustraitance'!$AP18)))))</f>
        <v>0</v>
      </c>
      <c r="M301" s="668">
        <f>IF(OR('1C TSsoustraitance'!$D18="",'1C TSsoustraitance'!AP$13=0),0,IF(AND('1C TSsoustraitance'!$D18&lt;&gt;"",$K$2="Pôle",'1C TSsoustraitance'!$E18="OUI"),(('1C TSsoustraitance'!$J18+'1C TSsoustraitance'!$K18+'1C TSsoustraitance'!$L18)/'1C TSsoustraitance'!$R18),IF(AND('1C TSsoustraitance'!$D18&lt;&gt;"",$K$2="Pôle",'1C TSsoustraitance'!$E18="NON"),(('1C TSsoustraitance'!$J18+'1C TSsoustraitance'!$K18+'1C TSsoustraitance'!$L18)/'1C TSsoustraitance'!$AP18),IF(AND('1C TSsoustraitance'!$D18&lt;&gt;"",$K$2&lt;&gt;"Pôle"),0))))</f>
        <v>0</v>
      </c>
      <c r="N301" s="668">
        <f t="shared" si="95"/>
        <v>0</v>
      </c>
      <c r="O301" s="669">
        <f>IF(OR('1C TSsoustraitance'!$D18="",'1C TSsoustraitance'!$E18="OUI",'1C TSsoustraitance'!$AP18=0),0,(('1C TSsoustraitance'!$S18)/'1C TSsoustraitance'!$AP18))</f>
        <v>0</v>
      </c>
      <c r="P301" s="669">
        <f>IF(OR('1C TSsoustraitance'!$D18="",'1C TSsoustraitance'!$E18="OUI",'1C TSsoustraitance'!$AP18=0),0,(('1C TSsoustraitance'!$T18)/'1C TSsoustraitance'!$AP18))</f>
        <v>0</v>
      </c>
      <c r="Q301" s="669">
        <f>IF(OR('1C TSsoustraitance'!$D18="",'1C TSsoustraitance'!$E18="OUI",'1C TSsoustraitance'!$AP18=0),0,(('1C TSsoustraitance'!$U18)/'1C TSsoustraitance'!$AP18))</f>
        <v>0</v>
      </c>
      <c r="R301" s="669">
        <f>IF(OR('1C TSsoustraitance'!$D18="",'1C TSsoustraitance'!$E18="OUI",'1C TSsoustraitance'!$AP18=0),0,(('1C TSsoustraitance'!$V18)/'1C TSsoustraitance'!$AP18))</f>
        <v>0</v>
      </c>
      <c r="S301" s="669">
        <f>IF(OR('1C TSsoustraitance'!$D18="",'1C TSsoustraitance'!$E18="OUI",'1C TSsoustraitance'!$AP18=0),0,(('1C TSsoustraitance'!$W18)/'1C TSsoustraitance'!$AP18))</f>
        <v>0</v>
      </c>
      <c r="T301" s="669">
        <f>IF(OR('1C TSsoustraitance'!$D18="",'1C TSsoustraitance'!$E18="OUI",'1C TSsoustraitance'!$AP18=0),0,(('1C TSsoustraitance'!$X18)/'1C TSsoustraitance'!$AP18))</f>
        <v>0</v>
      </c>
      <c r="U301" s="669">
        <f>IF(OR('1C TSsoustraitance'!$D18="",'1C TSsoustraitance'!$E18="OUI",'1C TSsoustraitance'!$AP18=0),0,(('1C TSsoustraitance'!$Y18)/'1C TSsoustraitance'!$AP18))</f>
        <v>0</v>
      </c>
      <c r="V301" s="669">
        <f>IF(OR('1C TSsoustraitance'!$D18="",'1C TSsoustraitance'!$E18="OUI",'1C TSsoustraitance'!$AP18=0),0,(('1C TSsoustraitance'!$Z18)/'1C TSsoustraitance'!$AP18))</f>
        <v>0</v>
      </c>
      <c r="W301" s="669">
        <f>IF(OR('1C TSsoustraitance'!$D18="",'1C TSsoustraitance'!$E18="OUI",'1C TSsoustraitance'!$AP18=0),0,(('1C TSsoustraitance'!$AA18)/'1C TSsoustraitance'!$AP18))</f>
        <v>0</v>
      </c>
      <c r="X301" s="669">
        <f>IF(OR('1C TSsoustraitance'!$D18="",'1C TSsoustraitance'!$E18="OUI",'1C TSsoustraitance'!$AP18=0),0,(('1C TSsoustraitance'!$AB18)/'1C TSsoustraitance'!$AP18))</f>
        <v>0</v>
      </c>
      <c r="Y301" s="669">
        <f>IF(OR('1C TSsoustraitance'!$D18="",'1C TSsoustraitance'!$E18="OUI",'1C TSsoustraitance'!$AP18=0),0,(('1C TSsoustraitance'!$AC18)/'1C TSsoustraitance'!$AP18))</f>
        <v>0</v>
      </c>
      <c r="Z301" s="669">
        <f>IF(OR('1C TSsoustraitance'!$D18="",'1C TSsoustraitance'!$E18="OUI",'1C TSsoustraitance'!$AP18=0),0,(('1C TSsoustraitance'!$AD18)/'1C TSsoustraitance'!$AP18))</f>
        <v>0</v>
      </c>
      <c r="AA301" s="669">
        <f>IF(OR('1C TSsoustraitance'!$D18="",'1C TSsoustraitance'!$E18="OUI",'1C TSsoustraitance'!$AP18=0),0,(('1C TSsoustraitance'!$AE18)/'1C TSsoustraitance'!$AP18))</f>
        <v>0</v>
      </c>
      <c r="AB301" s="669">
        <f>IF(OR('1C TSsoustraitance'!$D18="",'1C TSsoustraitance'!$E18="OUI",'1C TSsoustraitance'!$AP18=0),0,(('1C TSsoustraitance'!$AF18)/'1C TSsoustraitance'!$AP18))</f>
        <v>0</v>
      </c>
      <c r="AC301" s="669">
        <f>IF(OR('1C TSsoustraitance'!$D18="",'1C TSsoustraitance'!$E18="OUI",'1C TSsoustraitance'!$AP18=0),0,(('1C TSsoustraitance'!$AG18)/'1C TSsoustraitance'!$AP18))</f>
        <v>0</v>
      </c>
      <c r="AD301" s="669">
        <f>IF(OR('1C TSsoustraitance'!$D18="",'1C TSsoustraitance'!$E18="OUI",'1C TSsoustraitance'!$AP18=0),0,(('1C TSsoustraitance'!$AH18)/'1C TSsoustraitance'!$AP18))</f>
        <v>0</v>
      </c>
      <c r="AE301" s="669">
        <f>IF(OR('1C TSsoustraitance'!$D18="",'1C TSsoustraitance'!$E18="OUI",'1C TSsoustraitance'!$AP18=0),0,(('1C TSsoustraitance'!$AI18)/'1C TSsoustraitance'!$AP18))</f>
        <v>0</v>
      </c>
      <c r="AF301" s="669">
        <f>IF(OR('1C TSsoustraitance'!$D18="",'1C TSsoustraitance'!$E18="OUI",'1C TSsoustraitance'!$AP18=0),0,(('1C TSsoustraitance'!$AJ18)/'1C TSsoustraitance'!$AP18))</f>
        <v>0</v>
      </c>
      <c r="AG301" s="669">
        <f>IF(OR('1C TSsoustraitance'!$D18="",'1C TSsoustraitance'!$E18="OUI",'1C TSsoustraitance'!$AP18=0),0,(('1C TSsoustraitance'!$AK18)/'1C TSsoustraitance'!$AP18))</f>
        <v>0</v>
      </c>
      <c r="AH301" s="669">
        <f>IF(OR('1C TSsoustraitance'!$D18="",'1C TSsoustraitance'!$E18="OUI",'1C TSsoustraitance'!$AP18=0),0,(('1C TSsoustraitance'!$AL18)/'1C TSsoustraitance'!$AP18))</f>
        <v>0</v>
      </c>
      <c r="AI301" s="669">
        <f>IF(OR('1C TSsoustraitance'!$D18="",'1C TSsoustraitance'!$E18="OUI",'1C TSsoustraitance'!$AP18=0),0,(('1C TSsoustraitance'!$AM18)/'1C TSsoustraitance'!$AP18))</f>
        <v>0</v>
      </c>
      <c r="AJ301" s="669">
        <f>IF(OR('1C TSsoustraitance'!$D18="",'1C TSsoustraitance'!$E18="OUI",'1C TSsoustraitance'!$AP18=0),0,(('1C TSsoustraitance'!$AN18)/'1C TSsoustraitance'!$AP18))</f>
        <v>0</v>
      </c>
      <c r="AK301" s="669">
        <f t="shared" si="96"/>
        <v>0</v>
      </c>
      <c r="AL301" s="668">
        <f t="shared" si="93"/>
        <v>0</v>
      </c>
      <c r="AM301" s="670">
        <f>IF(Tableau7[[#This Row],[N° pièce]]="",0,(Tableau7[[#This Row],[hors TVA]]+(Tableau7[[#This Row],[hors TVA]]*Tableau7[[#This Row],[Taux TVA]])-(Tableau7[[#This Row],[hors TVA]]*Tableau7[[#This Row],[Taux TVA]]*Tableau7[[#This Row],[Régime TVA: Récupération]]))*Tableau7[[#This Row],[Type 1]])</f>
        <v>0</v>
      </c>
      <c r="AN301" s="670">
        <f>IF(Tableau7[[#This Row],[N° pièce]]="",0,IF($K$2="pôle",((Tableau7[[#This Row],[hors TVA]]+(Tableau7[[#This Row],[hors TVA]]*Tableau7[[#This Row],[Taux TVA]])-(Tableau7[[#This Row],[hors TVA]]*Tableau7[[#This Row],[Taux TVA]]*Tableau7[[#This Row],[Régime TVA: Récupération]]))*Tableau7[[#This Row],[Type 2]]),0))</f>
        <v>0</v>
      </c>
      <c r="AO301" s="670">
        <f t="shared" si="94"/>
        <v>0</v>
      </c>
      <c r="AP301" s="255">
        <f t="shared" si="98"/>
        <v>0</v>
      </c>
      <c r="AQ301" s="506">
        <f t="shared" si="97"/>
        <v>0</v>
      </c>
      <c r="AR301" s="671"/>
      <c r="AS301" s="512"/>
      <c r="AT301" s="513" t="str">
        <f>IF(('1C TSsoustraitance'!AP18*FICHE!C$14&lt;J301),"Forfait limité à "&amp;FICHE!C$14&amp;"€/jour","")</f>
        <v/>
      </c>
      <c r="AU301" s="797"/>
      <c r="AV301" s="484"/>
      <c r="AW301" s="484"/>
      <c r="AX301" s="484"/>
      <c r="AY301" s="484"/>
      <c r="AZ301" s="484"/>
    </row>
    <row r="302" spans="1:52" ht="13.9" customHeight="1">
      <c r="A302" s="827" t="str">
        <f>IF('1C TSsoustraitance'!$A19&lt;&gt;0,'1C TSsoustraitance'!$A19,"")</f>
        <v/>
      </c>
      <c r="B302" s="530"/>
      <c r="C302" s="513" t="str">
        <f>IF('1C TSsoustraitance'!$A19&lt;&gt;0,'1C TSsoustraitance'!$B19,"")</f>
        <v/>
      </c>
      <c r="D302" s="513" t="str">
        <f>IF('1C TSsoustraitance'!$A19&lt;&gt;0,'1C TSsoustraitance'!$C19,"")</f>
        <v/>
      </c>
      <c r="E302" s="684"/>
      <c r="F302" s="685"/>
      <c r="G302" s="666">
        <f>'1C TSsoustraitance'!$D19</f>
        <v>0</v>
      </c>
      <c r="H302" s="533">
        <v>0.21</v>
      </c>
      <c r="I302" s="533">
        <v>1</v>
      </c>
      <c r="J302" s="534"/>
      <c r="K302" s="667">
        <f t="shared" si="92"/>
        <v>0</v>
      </c>
      <c r="L302" s="668">
        <f>IF(OR('1C TSsoustraitance'!$D19="",'1C TSsoustraitance'!$AP19=0),0,IF(AND('1C TSsoustraitance'!$D19&lt;&gt;"",$K$2="Pôle",'1C TSsoustraitance'!$E19="OUI"),(('1C TSsoustraitance'!$F19+'1C TSsoustraitance'!$G19+'1C TSsoustraitance'!$H19+'1C TSsoustraitance'!$I19+'1C TSsoustraitance'!$M19)/'1C TSsoustraitance'!$R19),IF(AND('1C TSsoustraitance'!$D19&lt;&gt;"",$K$2="Pôle",'1C TSsoustraitance'!$E19="NON"),(('1C TSsoustraitance'!$F19+'1C TSsoustraitance'!$G19+'1C TSsoustraitance'!$H19+'1C TSsoustraitance'!$I19+'1C TSsoustraitance'!$M19)/'1C TSsoustraitance'!$AP19),IF(AND('1C TSsoustraitance'!$D19&lt;&gt;"",$K$2&lt;&gt;"Pôle",'1C TSsoustraitance'!$E19="OUI"),(('1C TSsoustraitance'!$F19+'1C TSsoustraitance'!$G19+'1C TSsoustraitance'!$H19+'1C TSsoustraitance'!$I19+'1C TSsoustraitance'!$J19+'1C TSsoustraitance'!$K19+'1C TSsoustraitance'!$L19+'1C TSsoustraitance'!$M19+'1C TSsoustraitance'!$N19+'1C TSsoustraitance'!$O19+'1C TSsoustraitance'!$P19+'1C TSsoustraitance'!$Q19)/'1C TSsoustraitance'!$R19),IF(AND('1C TSsoustraitance'!$D19&lt;&gt;"",$K$2&lt;&gt;"Pôle",'1C TSsoustraitance'!$E19="NON"),(('1C TSsoustraitance'!$F19+'1C TSsoustraitance'!$G19+'1C TSsoustraitance'!$H19+'1C TSsoustraitance'!$I19+'1C TSsoustraitance'!$J19+'1C TSsoustraitance'!$K19+'1C TSsoustraitance'!$L19+'1C TSsoustraitance'!$M19+'1C TSsoustraitance'!$N19+'1C TSsoustraitance'!$O19+'1C TSsoustraitance'!$P19+'1C TSsoustraitance'!$Q19))/'1C TSsoustraitance'!$AP19)))))</f>
        <v>0</v>
      </c>
      <c r="M302" s="668">
        <f>IF(OR('1C TSsoustraitance'!$D19="",'1C TSsoustraitance'!AP$13=0),0,IF(AND('1C TSsoustraitance'!$D19&lt;&gt;"",$K$2="Pôle",'1C TSsoustraitance'!$E19="OUI"),(('1C TSsoustraitance'!$J19+'1C TSsoustraitance'!$K19+'1C TSsoustraitance'!$L19)/'1C TSsoustraitance'!$R19),IF(AND('1C TSsoustraitance'!$D19&lt;&gt;"",$K$2="Pôle",'1C TSsoustraitance'!$E19="NON"),(('1C TSsoustraitance'!$J19+'1C TSsoustraitance'!$K19+'1C TSsoustraitance'!$L19)/'1C TSsoustraitance'!$AP19),IF(AND('1C TSsoustraitance'!$D19&lt;&gt;"",$K$2&lt;&gt;"Pôle"),0))))</f>
        <v>0</v>
      </c>
      <c r="N302" s="668">
        <f t="shared" si="95"/>
        <v>0</v>
      </c>
      <c r="O302" s="669">
        <f>IF(OR('1C TSsoustraitance'!$D19="",'1C TSsoustraitance'!$E19="OUI",'1C TSsoustraitance'!$AP19=0),0,(('1C TSsoustraitance'!$S19)/'1C TSsoustraitance'!$AP19))</f>
        <v>0</v>
      </c>
      <c r="P302" s="669">
        <f>IF(OR('1C TSsoustraitance'!$D19="",'1C TSsoustraitance'!$E19="OUI",'1C TSsoustraitance'!$AP19=0),0,(('1C TSsoustraitance'!$T19)/'1C TSsoustraitance'!$AP19))</f>
        <v>0</v>
      </c>
      <c r="Q302" s="669">
        <f>IF(OR('1C TSsoustraitance'!$D19="",'1C TSsoustraitance'!$E19="OUI",'1C TSsoustraitance'!$AP19=0),0,(('1C TSsoustraitance'!$U19)/'1C TSsoustraitance'!$AP19))</f>
        <v>0</v>
      </c>
      <c r="R302" s="669">
        <f>IF(OR('1C TSsoustraitance'!$D19="",'1C TSsoustraitance'!$E19="OUI",'1C TSsoustraitance'!$AP19=0),0,(('1C TSsoustraitance'!$V19)/'1C TSsoustraitance'!$AP19))</f>
        <v>0</v>
      </c>
      <c r="S302" s="669">
        <f>IF(OR('1C TSsoustraitance'!$D19="",'1C TSsoustraitance'!$E19="OUI",'1C TSsoustraitance'!$AP19=0),0,(('1C TSsoustraitance'!$W19)/'1C TSsoustraitance'!$AP19))</f>
        <v>0</v>
      </c>
      <c r="T302" s="669">
        <f>IF(OR('1C TSsoustraitance'!$D19="",'1C TSsoustraitance'!$E19="OUI",'1C TSsoustraitance'!$AP19=0),0,(('1C TSsoustraitance'!$X19)/'1C TSsoustraitance'!$AP19))</f>
        <v>0</v>
      </c>
      <c r="U302" s="669">
        <f>IF(OR('1C TSsoustraitance'!$D19="",'1C TSsoustraitance'!$E19="OUI",'1C TSsoustraitance'!$AP19=0),0,(('1C TSsoustraitance'!$Y19)/'1C TSsoustraitance'!$AP19))</f>
        <v>0</v>
      </c>
      <c r="V302" s="669">
        <f>IF(OR('1C TSsoustraitance'!$D19="",'1C TSsoustraitance'!$E19="OUI",'1C TSsoustraitance'!$AP19=0),0,(('1C TSsoustraitance'!$Z19)/'1C TSsoustraitance'!$AP19))</f>
        <v>0</v>
      </c>
      <c r="W302" s="669">
        <f>IF(OR('1C TSsoustraitance'!$D19="",'1C TSsoustraitance'!$E19="OUI",'1C TSsoustraitance'!$AP19=0),0,(('1C TSsoustraitance'!$AA19)/'1C TSsoustraitance'!$AP19))</f>
        <v>0</v>
      </c>
      <c r="X302" s="669">
        <f>IF(OR('1C TSsoustraitance'!$D19="",'1C TSsoustraitance'!$E19="OUI",'1C TSsoustraitance'!$AP19=0),0,(('1C TSsoustraitance'!$AB19)/'1C TSsoustraitance'!$AP19))</f>
        <v>0</v>
      </c>
      <c r="Y302" s="669">
        <f>IF(OR('1C TSsoustraitance'!$D19="",'1C TSsoustraitance'!$E19="OUI",'1C TSsoustraitance'!$AP19=0),0,(('1C TSsoustraitance'!$AC19)/'1C TSsoustraitance'!$AP19))</f>
        <v>0</v>
      </c>
      <c r="Z302" s="669">
        <f>IF(OR('1C TSsoustraitance'!$D19="",'1C TSsoustraitance'!$E19="OUI",'1C TSsoustraitance'!$AP19=0),0,(('1C TSsoustraitance'!$AD19)/'1C TSsoustraitance'!$AP19))</f>
        <v>0</v>
      </c>
      <c r="AA302" s="669">
        <f>IF(OR('1C TSsoustraitance'!$D19="",'1C TSsoustraitance'!$E19="OUI",'1C TSsoustraitance'!$AP19=0),0,(('1C TSsoustraitance'!$AE19)/'1C TSsoustraitance'!$AP19))</f>
        <v>0</v>
      </c>
      <c r="AB302" s="669">
        <f>IF(OR('1C TSsoustraitance'!$D19="",'1C TSsoustraitance'!$E19="OUI",'1C TSsoustraitance'!$AP19=0),0,(('1C TSsoustraitance'!$AF19)/'1C TSsoustraitance'!$AP19))</f>
        <v>0</v>
      </c>
      <c r="AC302" s="669">
        <f>IF(OR('1C TSsoustraitance'!$D19="",'1C TSsoustraitance'!$E19="OUI",'1C TSsoustraitance'!$AP19=0),0,(('1C TSsoustraitance'!$AG19)/'1C TSsoustraitance'!$AP19))</f>
        <v>0</v>
      </c>
      <c r="AD302" s="669">
        <f>IF(OR('1C TSsoustraitance'!$D19="",'1C TSsoustraitance'!$E19="OUI",'1C TSsoustraitance'!$AP19=0),0,(('1C TSsoustraitance'!$AH19)/'1C TSsoustraitance'!$AP19))</f>
        <v>0</v>
      </c>
      <c r="AE302" s="669">
        <f>IF(OR('1C TSsoustraitance'!$D19="",'1C TSsoustraitance'!$E19="OUI",'1C TSsoustraitance'!$AP19=0),0,(('1C TSsoustraitance'!$AI19)/'1C TSsoustraitance'!$AP19))</f>
        <v>0</v>
      </c>
      <c r="AF302" s="669">
        <f>IF(OR('1C TSsoustraitance'!$D19="",'1C TSsoustraitance'!$E19="OUI",'1C TSsoustraitance'!$AP19=0),0,(('1C TSsoustraitance'!$AJ19)/'1C TSsoustraitance'!$AP19))</f>
        <v>0</v>
      </c>
      <c r="AG302" s="669">
        <f>IF(OR('1C TSsoustraitance'!$D19="",'1C TSsoustraitance'!$E19="OUI",'1C TSsoustraitance'!$AP19=0),0,(('1C TSsoustraitance'!$AK19)/'1C TSsoustraitance'!$AP19))</f>
        <v>0</v>
      </c>
      <c r="AH302" s="669">
        <f>IF(OR('1C TSsoustraitance'!$D19="",'1C TSsoustraitance'!$E19="OUI",'1C TSsoustraitance'!$AP19=0),0,(('1C TSsoustraitance'!$AL19)/'1C TSsoustraitance'!$AP19))</f>
        <v>0</v>
      </c>
      <c r="AI302" s="669">
        <f>IF(OR('1C TSsoustraitance'!$D19="",'1C TSsoustraitance'!$E19="OUI",'1C TSsoustraitance'!$AP19=0),0,(('1C TSsoustraitance'!$AM19)/'1C TSsoustraitance'!$AP19))</f>
        <v>0</v>
      </c>
      <c r="AJ302" s="669">
        <f>IF(OR('1C TSsoustraitance'!$D19="",'1C TSsoustraitance'!$E19="OUI",'1C TSsoustraitance'!$AP19=0),0,(('1C TSsoustraitance'!$AN19)/'1C TSsoustraitance'!$AP19))</f>
        <v>0</v>
      </c>
      <c r="AK302" s="669">
        <f t="shared" si="96"/>
        <v>0</v>
      </c>
      <c r="AL302" s="668">
        <f t="shared" si="93"/>
        <v>0</v>
      </c>
      <c r="AM302" s="670">
        <f>IF(Tableau7[[#This Row],[N° pièce]]="",0,(Tableau7[[#This Row],[hors TVA]]+(Tableau7[[#This Row],[hors TVA]]*Tableau7[[#This Row],[Taux TVA]])-(Tableau7[[#This Row],[hors TVA]]*Tableau7[[#This Row],[Taux TVA]]*Tableau7[[#This Row],[Régime TVA: Récupération]]))*Tableau7[[#This Row],[Type 1]])</f>
        <v>0</v>
      </c>
      <c r="AN302" s="670">
        <f>IF(Tableau7[[#This Row],[N° pièce]]="",0,IF($K$2="pôle",((Tableau7[[#This Row],[hors TVA]]+(Tableau7[[#This Row],[hors TVA]]*Tableau7[[#This Row],[Taux TVA]])-(Tableau7[[#This Row],[hors TVA]]*Tableau7[[#This Row],[Taux TVA]]*Tableau7[[#This Row],[Régime TVA: Récupération]]))*Tableau7[[#This Row],[Type 2]]),0))</f>
        <v>0</v>
      </c>
      <c r="AO302" s="670">
        <f t="shared" si="94"/>
        <v>0</v>
      </c>
      <c r="AP302" s="255">
        <f t="shared" si="98"/>
        <v>0</v>
      </c>
      <c r="AQ302" s="506">
        <f t="shared" si="97"/>
        <v>0</v>
      </c>
      <c r="AR302" s="671"/>
      <c r="AS302" s="512"/>
      <c r="AT302" s="513" t="str">
        <f>IF(('1C TSsoustraitance'!AP19*FICHE!C$14&lt;J302),"Forfait limité à "&amp;FICHE!C$14&amp;"€/jour","")</f>
        <v/>
      </c>
      <c r="AU302" s="797"/>
      <c r="AV302" s="484"/>
      <c r="AW302" s="484"/>
      <c r="AX302" s="484"/>
      <c r="AY302" s="484"/>
      <c r="AZ302" s="484"/>
    </row>
    <row r="303" spans="1:52" ht="13.9" customHeight="1">
      <c r="A303" s="827" t="str">
        <f>IF('1C TSsoustraitance'!$A20&lt;&gt;0,'1C TSsoustraitance'!$A20,"")</f>
        <v/>
      </c>
      <c r="B303" s="530"/>
      <c r="C303" s="513" t="str">
        <f>IF('1C TSsoustraitance'!$A20&lt;&gt;0,'1C TSsoustraitance'!$B20,"")</f>
        <v/>
      </c>
      <c r="D303" s="513" t="str">
        <f>IF('1C TSsoustraitance'!$A20&lt;&gt;0,'1C TSsoustraitance'!$C20,"")</f>
        <v/>
      </c>
      <c r="E303" s="684"/>
      <c r="F303" s="685"/>
      <c r="G303" s="666">
        <f>'1C TSsoustraitance'!$D20</f>
        <v>0</v>
      </c>
      <c r="H303" s="533">
        <v>0.21</v>
      </c>
      <c r="I303" s="533">
        <v>1</v>
      </c>
      <c r="J303" s="534"/>
      <c r="K303" s="667">
        <f t="shared" si="92"/>
        <v>0</v>
      </c>
      <c r="L303" s="668">
        <f>IF(OR('1C TSsoustraitance'!$D20="",'1C TSsoustraitance'!$AP20=0),0,IF(AND('1C TSsoustraitance'!$D20&lt;&gt;"",$K$2="Pôle",'1C TSsoustraitance'!$E20="OUI"),(('1C TSsoustraitance'!$F20+'1C TSsoustraitance'!$G20+'1C TSsoustraitance'!$H20+'1C TSsoustraitance'!$I20+'1C TSsoustraitance'!$M20)/'1C TSsoustraitance'!$R20),IF(AND('1C TSsoustraitance'!$D20&lt;&gt;"",$K$2="Pôle",'1C TSsoustraitance'!$E20="NON"),(('1C TSsoustraitance'!$F20+'1C TSsoustraitance'!$G20+'1C TSsoustraitance'!$H20+'1C TSsoustraitance'!$I20+'1C TSsoustraitance'!$M20)/'1C TSsoustraitance'!$AP20),IF(AND('1C TSsoustraitance'!$D20&lt;&gt;"",$K$2&lt;&gt;"Pôle",'1C TSsoustraitance'!$E20="OUI"),(('1C TSsoustraitance'!$F20+'1C TSsoustraitance'!$G20+'1C TSsoustraitance'!$H20+'1C TSsoustraitance'!$I20+'1C TSsoustraitance'!$J20+'1C TSsoustraitance'!$K20+'1C TSsoustraitance'!$L20+'1C TSsoustraitance'!$M20+'1C TSsoustraitance'!$N20+'1C TSsoustraitance'!$O20+'1C TSsoustraitance'!$P20+'1C TSsoustraitance'!$Q20)/'1C TSsoustraitance'!$R20),IF(AND('1C TSsoustraitance'!$D20&lt;&gt;"",$K$2&lt;&gt;"Pôle",'1C TSsoustraitance'!$E20="NON"),(('1C TSsoustraitance'!$F20+'1C TSsoustraitance'!$G20+'1C TSsoustraitance'!$H20+'1C TSsoustraitance'!$I20+'1C TSsoustraitance'!$J20+'1C TSsoustraitance'!$K20+'1C TSsoustraitance'!$L20+'1C TSsoustraitance'!$M20+'1C TSsoustraitance'!$N20+'1C TSsoustraitance'!$O20+'1C TSsoustraitance'!$P20+'1C TSsoustraitance'!$Q20))/'1C TSsoustraitance'!$AP20)))))</f>
        <v>0</v>
      </c>
      <c r="M303" s="668">
        <f>IF(OR('1C TSsoustraitance'!$D20="",'1C TSsoustraitance'!AP$13=0),0,IF(AND('1C TSsoustraitance'!$D20&lt;&gt;"",$K$2="Pôle",'1C TSsoustraitance'!$E20="OUI"),(('1C TSsoustraitance'!$J20+'1C TSsoustraitance'!$K20+'1C TSsoustraitance'!$L20)/'1C TSsoustraitance'!$R20),IF(AND('1C TSsoustraitance'!$D20&lt;&gt;"",$K$2="Pôle",'1C TSsoustraitance'!$E20="NON"),(('1C TSsoustraitance'!$J20+'1C TSsoustraitance'!$K20+'1C TSsoustraitance'!$L20)/'1C TSsoustraitance'!$AP20),IF(AND('1C TSsoustraitance'!$D20&lt;&gt;"",$K$2&lt;&gt;"Pôle"),0))))</f>
        <v>0</v>
      </c>
      <c r="N303" s="668">
        <f t="shared" si="95"/>
        <v>0</v>
      </c>
      <c r="O303" s="669">
        <f>IF(OR('1C TSsoustraitance'!$D20="",'1C TSsoustraitance'!$E20="OUI",'1C TSsoustraitance'!$AP20=0),0,(('1C TSsoustraitance'!$S20)/'1C TSsoustraitance'!$AP20))</f>
        <v>0</v>
      </c>
      <c r="P303" s="669">
        <f>IF(OR('1C TSsoustraitance'!$D20="",'1C TSsoustraitance'!$E20="OUI",'1C TSsoustraitance'!$AP20=0),0,(('1C TSsoustraitance'!$T20)/'1C TSsoustraitance'!$AP20))</f>
        <v>0</v>
      </c>
      <c r="Q303" s="669">
        <f>IF(OR('1C TSsoustraitance'!$D20="",'1C TSsoustraitance'!$E20="OUI",'1C TSsoustraitance'!$AP20=0),0,(('1C TSsoustraitance'!$U20)/'1C TSsoustraitance'!$AP20))</f>
        <v>0</v>
      </c>
      <c r="R303" s="669">
        <f>IF(OR('1C TSsoustraitance'!$D20="",'1C TSsoustraitance'!$E20="OUI",'1C TSsoustraitance'!$AP20=0),0,(('1C TSsoustraitance'!$V20)/'1C TSsoustraitance'!$AP20))</f>
        <v>0</v>
      </c>
      <c r="S303" s="669">
        <f>IF(OR('1C TSsoustraitance'!$D20="",'1C TSsoustraitance'!$E20="OUI",'1C TSsoustraitance'!$AP20=0),0,(('1C TSsoustraitance'!$W20)/'1C TSsoustraitance'!$AP20))</f>
        <v>0</v>
      </c>
      <c r="T303" s="669">
        <f>IF(OR('1C TSsoustraitance'!$D20="",'1C TSsoustraitance'!$E20="OUI",'1C TSsoustraitance'!$AP20=0),0,(('1C TSsoustraitance'!$X20)/'1C TSsoustraitance'!$AP20))</f>
        <v>0</v>
      </c>
      <c r="U303" s="669">
        <f>IF(OR('1C TSsoustraitance'!$D20="",'1C TSsoustraitance'!$E20="OUI",'1C TSsoustraitance'!$AP20=0),0,(('1C TSsoustraitance'!$Y20)/'1C TSsoustraitance'!$AP20))</f>
        <v>0</v>
      </c>
      <c r="V303" s="669">
        <f>IF(OR('1C TSsoustraitance'!$D20="",'1C TSsoustraitance'!$E20="OUI",'1C TSsoustraitance'!$AP20=0),0,(('1C TSsoustraitance'!$Z20)/'1C TSsoustraitance'!$AP20))</f>
        <v>0</v>
      </c>
      <c r="W303" s="669">
        <f>IF(OR('1C TSsoustraitance'!$D20="",'1C TSsoustraitance'!$E20="OUI",'1C TSsoustraitance'!$AP20=0),0,(('1C TSsoustraitance'!$AA20)/'1C TSsoustraitance'!$AP20))</f>
        <v>0</v>
      </c>
      <c r="X303" s="669">
        <f>IF(OR('1C TSsoustraitance'!$D20="",'1C TSsoustraitance'!$E20="OUI",'1C TSsoustraitance'!$AP20=0),0,(('1C TSsoustraitance'!$AB20)/'1C TSsoustraitance'!$AP20))</f>
        <v>0</v>
      </c>
      <c r="Y303" s="669">
        <f>IF(OR('1C TSsoustraitance'!$D20="",'1C TSsoustraitance'!$E20="OUI",'1C TSsoustraitance'!$AP20=0),0,(('1C TSsoustraitance'!$AC20)/'1C TSsoustraitance'!$AP20))</f>
        <v>0</v>
      </c>
      <c r="Z303" s="669">
        <f>IF(OR('1C TSsoustraitance'!$D20="",'1C TSsoustraitance'!$E20="OUI",'1C TSsoustraitance'!$AP20=0),0,(('1C TSsoustraitance'!$AD20)/'1C TSsoustraitance'!$AP20))</f>
        <v>0</v>
      </c>
      <c r="AA303" s="669">
        <f>IF(OR('1C TSsoustraitance'!$D20="",'1C TSsoustraitance'!$E20="OUI",'1C TSsoustraitance'!$AP20=0),0,(('1C TSsoustraitance'!$AE20)/'1C TSsoustraitance'!$AP20))</f>
        <v>0</v>
      </c>
      <c r="AB303" s="669">
        <f>IF(OR('1C TSsoustraitance'!$D20="",'1C TSsoustraitance'!$E20="OUI",'1C TSsoustraitance'!$AP20=0),0,(('1C TSsoustraitance'!$AF20)/'1C TSsoustraitance'!$AP20))</f>
        <v>0</v>
      </c>
      <c r="AC303" s="669">
        <f>IF(OR('1C TSsoustraitance'!$D20="",'1C TSsoustraitance'!$E20="OUI",'1C TSsoustraitance'!$AP20=0),0,(('1C TSsoustraitance'!$AG20)/'1C TSsoustraitance'!$AP20))</f>
        <v>0</v>
      </c>
      <c r="AD303" s="669">
        <f>IF(OR('1C TSsoustraitance'!$D20="",'1C TSsoustraitance'!$E20="OUI",'1C TSsoustraitance'!$AP20=0),0,(('1C TSsoustraitance'!$AH20)/'1C TSsoustraitance'!$AP20))</f>
        <v>0</v>
      </c>
      <c r="AE303" s="669">
        <f>IF(OR('1C TSsoustraitance'!$D20="",'1C TSsoustraitance'!$E20="OUI",'1C TSsoustraitance'!$AP20=0),0,(('1C TSsoustraitance'!$AI20)/'1C TSsoustraitance'!$AP20))</f>
        <v>0</v>
      </c>
      <c r="AF303" s="669">
        <f>IF(OR('1C TSsoustraitance'!$D20="",'1C TSsoustraitance'!$E20="OUI",'1C TSsoustraitance'!$AP20=0),0,(('1C TSsoustraitance'!$AJ20)/'1C TSsoustraitance'!$AP20))</f>
        <v>0</v>
      </c>
      <c r="AG303" s="669">
        <f>IF(OR('1C TSsoustraitance'!$D20="",'1C TSsoustraitance'!$E20="OUI",'1C TSsoustraitance'!$AP20=0),0,(('1C TSsoustraitance'!$AK20)/'1C TSsoustraitance'!$AP20))</f>
        <v>0</v>
      </c>
      <c r="AH303" s="669">
        <f>IF(OR('1C TSsoustraitance'!$D20="",'1C TSsoustraitance'!$E20="OUI",'1C TSsoustraitance'!$AP20=0),0,(('1C TSsoustraitance'!$AL20)/'1C TSsoustraitance'!$AP20))</f>
        <v>0</v>
      </c>
      <c r="AI303" s="669">
        <f>IF(OR('1C TSsoustraitance'!$D20="",'1C TSsoustraitance'!$E20="OUI",'1C TSsoustraitance'!$AP20=0),0,(('1C TSsoustraitance'!$AM20)/'1C TSsoustraitance'!$AP20))</f>
        <v>0</v>
      </c>
      <c r="AJ303" s="669">
        <f>IF(OR('1C TSsoustraitance'!$D20="",'1C TSsoustraitance'!$E20="OUI",'1C TSsoustraitance'!$AP20=0),0,(('1C TSsoustraitance'!$AN20)/'1C TSsoustraitance'!$AP20))</f>
        <v>0</v>
      </c>
      <c r="AK303" s="669">
        <f t="shared" si="96"/>
        <v>0</v>
      </c>
      <c r="AL303" s="668">
        <f t="shared" si="93"/>
        <v>0</v>
      </c>
      <c r="AM303" s="670">
        <f>IF(Tableau7[[#This Row],[N° pièce]]="",0,(Tableau7[[#This Row],[hors TVA]]+(Tableau7[[#This Row],[hors TVA]]*Tableau7[[#This Row],[Taux TVA]])-(Tableau7[[#This Row],[hors TVA]]*Tableau7[[#This Row],[Taux TVA]]*Tableau7[[#This Row],[Régime TVA: Récupération]]))*Tableau7[[#This Row],[Type 1]])</f>
        <v>0</v>
      </c>
      <c r="AN303" s="670">
        <f>IF(Tableau7[[#This Row],[N° pièce]]="",0,IF($K$2="pôle",((Tableau7[[#This Row],[hors TVA]]+(Tableau7[[#This Row],[hors TVA]]*Tableau7[[#This Row],[Taux TVA]])-(Tableau7[[#This Row],[hors TVA]]*Tableau7[[#This Row],[Taux TVA]]*Tableau7[[#This Row],[Régime TVA: Récupération]]))*Tableau7[[#This Row],[Type 2]]),0))</f>
        <v>0</v>
      </c>
      <c r="AO303" s="670">
        <f t="shared" si="94"/>
        <v>0</v>
      </c>
      <c r="AP303" s="255">
        <f t="shared" si="98"/>
        <v>0</v>
      </c>
      <c r="AQ303" s="506">
        <f t="shared" si="97"/>
        <v>0</v>
      </c>
      <c r="AR303" s="671"/>
      <c r="AS303" s="512"/>
      <c r="AT303" s="513" t="str">
        <f>IF(('1C TSsoustraitance'!AP20*FICHE!C$14&lt;J303),"Forfait limité à "&amp;FICHE!C$14&amp;"€/jour","")</f>
        <v/>
      </c>
      <c r="AU303" s="797"/>
      <c r="AV303" s="484"/>
      <c r="AW303" s="484"/>
      <c r="AX303" s="484"/>
      <c r="AY303" s="484"/>
      <c r="AZ303" s="484"/>
    </row>
    <row r="304" spans="1:52" ht="13.9" customHeight="1">
      <c r="A304" s="827" t="str">
        <f>IF('1C TSsoustraitance'!$A21&lt;&gt;0,'1C TSsoustraitance'!$A21,"")</f>
        <v/>
      </c>
      <c r="B304" s="530"/>
      <c r="C304" s="513" t="str">
        <f>IF('1C TSsoustraitance'!$A21&lt;&gt;0,'1C TSsoustraitance'!$B21,"")</f>
        <v/>
      </c>
      <c r="D304" s="513" t="str">
        <f>IF('1C TSsoustraitance'!$A21&lt;&gt;0,'1C TSsoustraitance'!$C21,"")</f>
        <v/>
      </c>
      <c r="E304" s="684"/>
      <c r="F304" s="685"/>
      <c r="G304" s="666">
        <f>'1C TSsoustraitance'!$D21</f>
        <v>0</v>
      </c>
      <c r="H304" s="533">
        <v>0.21</v>
      </c>
      <c r="I304" s="533">
        <v>1</v>
      </c>
      <c r="J304" s="534"/>
      <c r="K304" s="667">
        <f t="shared" si="92"/>
        <v>0</v>
      </c>
      <c r="L304" s="668">
        <f>IF(OR('1C TSsoustraitance'!$D21="",'1C TSsoustraitance'!$AP21=0),0,IF(AND('1C TSsoustraitance'!$D21&lt;&gt;"",$K$2="Pôle",'1C TSsoustraitance'!$E21="OUI"),(('1C TSsoustraitance'!$F21+'1C TSsoustraitance'!$G21+'1C TSsoustraitance'!$H21+'1C TSsoustraitance'!$I21+'1C TSsoustraitance'!$M21)/'1C TSsoustraitance'!$R21),IF(AND('1C TSsoustraitance'!$D21&lt;&gt;"",$K$2="Pôle",'1C TSsoustraitance'!$E21="NON"),(('1C TSsoustraitance'!$F21+'1C TSsoustraitance'!$G21+'1C TSsoustraitance'!$H21+'1C TSsoustraitance'!$I21+'1C TSsoustraitance'!$M21)/'1C TSsoustraitance'!$AP21),IF(AND('1C TSsoustraitance'!$D21&lt;&gt;"",$K$2&lt;&gt;"Pôle",'1C TSsoustraitance'!$E21="OUI"),(('1C TSsoustraitance'!$F21+'1C TSsoustraitance'!$G21+'1C TSsoustraitance'!$H21+'1C TSsoustraitance'!$I21+'1C TSsoustraitance'!$J21+'1C TSsoustraitance'!$K21+'1C TSsoustraitance'!$L21+'1C TSsoustraitance'!$M21+'1C TSsoustraitance'!$N21+'1C TSsoustraitance'!$O21+'1C TSsoustraitance'!$P21+'1C TSsoustraitance'!$Q21)/'1C TSsoustraitance'!$R21),IF(AND('1C TSsoustraitance'!$D21&lt;&gt;"",$K$2&lt;&gt;"Pôle",'1C TSsoustraitance'!$E21="NON"),(('1C TSsoustraitance'!$F21+'1C TSsoustraitance'!$G21+'1C TSsoustraitance'!$H21+'1C TSsoustraitance'!$I21+'1C TSsoustraitance'!$J21+'1C TSsoustraitance'!$K21+'1C TSsoustraitance'!$L21+'1C TSsoustraitance'!$M21+'1C TSsoustraitance'!$N21+'1C TSsoustraitance'!$O21+'1C TSsoustraitance'!$P21+'1C TSsoustraitance'!$Q21))/'1C TSsoustraitance'!$AP21)))))</f>
        <v>0</v>
      </c>
      <c r="M304" s="668">
        <f>IF(OR('1C TSsoustraitance'!$D21="",'1C TSsoustraitance'!AP$13=0),0,IF(AND('1C TSsoustraitance'!$D21&lt;&gt;"",$K$2="Pôle",'1C TSsoustraitance'!$E21="OUI"),(('1C TSsoustraitance'!$J21+'1C TSsoustraitance'!$K21+'1C TSsoustraitance'!$L21)/'1C TSsoustraitance'!$R21),IF(AND('1C TSsoustraitance'!$D21&lt;&gt;"",$K$2="Pôle",'1C TSsoustraitance'!$E21="NON"),(('1C TSsoustraitance'!$J21+'1C TSsoustraitance'!$K21+'1C TSsoustraitance'!$L21)/'1C TSsoustraitance'!$AP21),IF(AND('1C TSsoustraitance'!$D21&lt;&gt;"",$K$2&lt;&gt;"Pôle"),0))))</f>
        <v>0</v>
      </c>
      <c r="N304" s="668">
        <f t="shared" ref="N304:N318" si="99">L304+M304</f>
        <v>0</v>
      </c>
      <c r="O304" s="669">
        <f>IF(OR('1C TSsoustraitance'!$D21="",'1C TSsoustraitance'!$E21="OUI",'1C TSsoustraitance'!$AP21=0),0,(('1C TSsoustraitance'!$S21)/'1C TSsoustraitance'!$AP21))</f>
        <v>0</v>
      </c>
      <c r="P304" s="669">
        <f>IF(OR('1C TSsoustraitance'!$D21="",'1C TSsoustraitance'!$E21="OUI",'1C TSsoustraitance'!$AP21=0),0,(('1C TSsoustraitance'!$T21)/'1C TSsoustraitance'!$AP21))</f>
        <v>0</v>
      </c>
      <c r="Q304" s="669">
        <f>IF(OR('1C TSsoustraitance'!$D21="",'1C TSsoustraitance'!$E21="OUI",'1C TSsoustraitance'!$AP21=0),0,(('1C TSsoustraitance'!$U21)/'1C TSsoustraitance'!$AP21))</f>
        <v>0</v>
      </c>
      <c r="R304" s="669">
        <f>IF(OR('1C TSsoustraitance'!$D21="",'1C TSsoustraitance'!$E21="OUI",'1C TSsoustraitance'!$AP21=0),0,(('1C TSsoustraitance'!$V21)/'1C TSsoustraitance'!$AP21))</f>
        <v>0</v>
      </c>
      <c r="S304" s="669">
        <f>IF(OR('1C TSsoustraitance'!$D21="",'1C TSsoustraitance'!$E21="OUI",'1C TSsoustraitance'!$AP21=0),0,(('1C TSsoustraitance'!$W21)/'1C TSsoustraitance'!$AP21))</f>
        <v>0</v>
      </c>
      <c r="T304" s="669">
        <f>IF(OR('1C TSsoustraitance'!$D21="",'1C TSsoustraitance'!$E21="OUI",'1C TSsoustraitance'!$AP21=0),0,(('1C TSsoustraitance'!$X21)/'1C TSsoustraitance'!$AP21))</f>
        <v>0</v>
      </c>
      <c r="U304" s="669">
        <f>IF(OR('1C TSsoustraitance'!$D21="",'1C TSsoustraitance'!$E21="OUI",'1C TSsoustraitance'!$AP21=0),0,(('1C TSsoustraitance'!$Y21)/'1C TSsoustraitance'!$AP21))</f>
        <v>0</v>
      </c>
      <c r="V304" s="669">
        <f>IF(OR('1C TSsoustraitance'!$D21="",'1C TSsoustraitance'!$E21="OUI",'1C TSsoustraitance'!$AP21=0),0,(('1C TSsoustraitance'!$Z21)/'1C TSsoustraitance'!$AP21))</f>
        <v>0</v>
      </c>
      <c r="W304" s="669">
        <f>IF(OR('1C TSsoustraitance'!$D21="",'1C TSsoustraitance'!$E21="OUI",'1C TSsoustraitance'!$AP21=0),0,(('1C TSsoustraitance'!$AA21)/'1C TSsoustraitance'!$AP21))</f>
        <v>0</v>
      </c>
      <c r="X304" s="669">
        <f>IF(OR('1C TSsoustraitance'!$D21="",'1C TSsoustraitance'!$E21="OUI",'1C TSsoustraitance'!$AP21=0),0,(('1C TSsoustraitance'!$AB21)/'1C TSsoustraitance'!$AP21))</f>
        <v>0</v>
      </c>
      <c r="Y304" s="669">
        <f>IF(OR('1C TSsoustraitance'!$D21="",'1C TSsoustraitance'!$E21="OUI",'1C TSsoustraitance'!$AP21=0),0,(('1C TSsoustraitance'!$AC21)/'1C TSsoustraitance'!$AP21))</f>
        <v>0</v>
      </c>
      <c r="Z304" s="669">
        <f>IF(OR('1C TSsoustraitance'!$D21="",'1C TSsoustraitance'!$E21="OUI",'1C TSsoustraitance'!$AP21=0),0,(('1C TSsoustraitance'!$AD21)/'1C TSsoustraitance'!$AP21))</f>
        <v>0</v>
      </c>
      <c r="AA304" s="669">
        <f>IF(OR('1C TSsoustraitance'!$D21="",'1C TSsoustraitance'!$E21="OUI",'1C TSsoustraitance'!$AP21=0),0,(('1C TSsoustraitance'!$AE21)/'1C TSsoustraitance'!$AP21))</f>
        <v>0</v>
      </c>
      <c r="AB304" s="669">
        <f>IF(OR('1C TSsoustraitance'!$D21="",'1C TSsoustraitance'!$E21="OUI",'1C TSsoustraitance'!$AP21=0),0,(('1C TSsoustraitance'!$AF21)/'1C TSsoustraitance'!$AP21))</f>
        <v>0</v>
      </c>
      <c r="AC304" s="669">
        <f>IF(OR('1C TSsoustraitance'!$D21="",'1C TSsoustraitance'!$E21="OUI",'1C TSsoustraitance'!$AP21=0),0,(('1C TSsoustraitance'!$AG21)/'1C TSsoustraitance'!$AP21))</f>
        <v>0</v>
      </c>
      <c r="AD304" s="669">
        <f>IF(OR('1C TSsoustraitance'!$D21="",'1C TSsoustraitance'!$E21="OUI",'1C TSsoustraitance'!$AP21=0),0,(('1C TSsoustraitance'!$AH21)/'1C TSsoustraitance'!$AP21))</f>
        <v>0</v>
      </c>
      <c r="AE304" s="669">
        <f>IF(OR('1C TSsoustraitance'!$D21="",'1C TSsoustraitance'!$E21="OUI",'1C TSsoustraitance'!$AP21=0),0,(('1C TSsoustraitance'!$AI21)/'1C TSsoustraitance'!$AP21))</f>
        <v>0</v>
      </c>
      <c r="AF304" s="669">
        <f>IF(OR('1C TSsoustraitance'!$D21="",'1C TSsoustraitance'!$E21="OUI",'1C TSsoustraitance'!$AP21=0),0,(('1C TSsoustraitance'!$AJ21)/'1C TSsoustraitance'!$AP21))</f>
        <v>0</v>
      </c>
      <c r="AG304" s="669">
        <f>IF(OR('1C TSsoustraitance'!$D21="",'1C TSsoustraitance'!$E21="OUI",'1C TSsoustraitance'!$AP21=0),0,(('1C TSsoustraitance'!$AK21)/'1C TSsoustraitance'!$AP21))</f>
        <v>0</v>
      </c>
      <c r="AH304" s="669">
        <f>IF(OR('1C TSsoustraitance'!$D21="",'1C TSsoustraitance'!$E21="OUI",'1C TSsoustraitance'!$AP21=0),0,(('1C TSsoustraitance'!$AL21)/'1C TSsoustraitance'!$AP21))</f>
        <v>0</v>
      </c>
      <c r="AI304" s="669">
        <f>IF(OR('1C TSsoustraitance'!$D21="",'1C TSsoustraitance'!$E21="OUI",'1C TSsoustraitance'!$AP21=0),0,(('1C TSsoustraitance'!$AM21)/'1C TSsoustraitance'!$AP21))</f>
        <v>0</v>
      </c>
      <c r="AJ304" s="669">
        <f>IF(OR('1C TSsoustraitance'!$D21="",'1C TSsoustraitance'!$E21="OUI",'1C TSsoustraitance'!$AP21=0),0,(('1C TSsoustraitance'!$AN21)/'1C TSsoustraitance'!$AP21))</f>
        <v>0</v>
      </c>
      <c r="AK304" s="669">
        <f t="shared" ref="AK304:AK318" si="100">SUM(O304:AJ304)</f>
        <v>0</v>
      </c>
      <c r="AL304" s="668">
        <f t="shared" ref="AL304:AL318" si="101">N304+AK304</f>
        <v>0</v>
      </c>
      <c r="AM304" s="670">
        <f>IF(Tableau7[[#This Row],[N° pièce]]="",0,(Tableau7[[#This Row],[hors TVA]]+(Tableau7[[#This Row],[hors TVA]]*Tableau7[[#This Row],[Taux TVA]])-(Tableau7[[#This Row],[hors TVA]]*Tableau7[[#This Row],[Taux TVA]]*Tableau7[[#This Row],[Régime TVA: Récupération]]))*Tableau7[[#This Row],[Type 1]])</f>
        <v>0</v>
      </c>
      <c r="AN304" s="670">
        <f>IF(Tableau7[[#This Row],[N° pièce]]="",0,IF($K$2="pôle",((Tableau7[[#This Row],[hors TVA]]+(Tableau7[[#This Row],[hors TVA]]*Tableau7[[#This Row],[Taux TVA]])-(Tableau7[[#This Row],[hors TVA]]*Tableau7[[#This Row],[Taux TVA]]*Tableau7[[#This Row],[Régime TVA: Récupération]]))*Tableau7[[#This Row],[Type 2]]),0))</f>
        <v>0</v>
      </c>
      <c r="AO304" s="670">
        <f t="shared" si="94"/>
        <v>0</v>
      </c>
      <c r="AP304" s="255">
        <f t="shared" si="98"/>
        <v>0</v>
      </c>
      <c r="AQ304" s="506">
        <f t="shared" si="97"/>
        <v>0</v>
      </c>
      <c r="AR304" s="671"/>
      <c r="AS304" s="512"/>
      <c r="AT304" s="513" t="str">
        <f>IF(('1C TSsoustraitance'!AP21*FICHE!C$14&lt;J304),"Forfait limité à "&amp;FICHE!C$14&amp;"€/jour","")</f>
        <v/>
      </c>
      <c r="AU304" s="797"/>
      <c r="AV304" s="484"/>
      <c r="AW304" s="484"/>
      <c r="AX304" s="484"/>
      <c r="AY304" s="484"/>
      <c r="AZ304" s="484"/>
    </row>
    <row r="305" spans="1:211" ht="13.9" customHeight="1">
      <c r="A305" s="827" t="str">
        <f>IF('1C TSsoustraitance'!$A22&lt;&gt;0,'1C TSsoustraitance'!$A22,"")</f>
        <v/>
      </c>
      <c r="B305" s="530"/>
      <c r="C305" s="513" t="str">
        <f>IF('1C TSsoustraitance'!$A22&lt;&gt;0,'1C TSsoustraitance'!$B22,"")</f>
        <v/>
      </c>
      <c r="D305" s="513" t="str">
        <f>IF('1C TSsoustraitance'!$A22&lt;&gt;0,'1C TSsoustraitance'!$C22,"")</f>
        <v/>
      </c>
      <c r="E305" s="684"/>
      <c r="F305" s="685"/>
      <c r="G305" s="666">
        <f>'1C TSsoustraitance'!$D22</f>
        <v>0</v>
      </c>
      <c r="H305" s="533">
        <v>0.21</v>
      </c>
      <c r="I305" s="533">
        <v>1</v>
      </c>
      <c r="J305" s="534"/>
      <c r="K305" s="667">
        <f t="shared" si="92"/>
        <v>0</v>
      </c>
      <c r="L305" s="668">
        <f>IF(OR('1C TSsoustraitance'!$D22="",'1C TSsoustraitance'!$AP22=0),0,IF(AND('1C TSsoustraitance'!$D22&lt;&gt;"",$K$2="Pôle",'1C TSsoustraitance'!$E22="OUI"),(('1C TSsoustraitance'!$F22+'1C TSsoustraitance'!$G22+'1C TSsoustraitance'!$H22+'1C TSsoustraitance'!$I22+'1C TSsoustraitance'!$M22)/'1C TSsoustraitance'!$R22),IF(AND('1C TSsoustraitance'!$D22&lt;&gt;"",$K$2="Pôle",'1C TSsoustraitance'!$E22="NON"),(('1C TSsoustraitance'!$F22+'1C TSsoustraitance'!$G22+'1C TSsoustraitance'!$H22+'1C TSsoustraitance'!$I22+'1C TSsoustraitance'!$M22)/'1C TSsoustraitance'!$AP22),IF(AND('1C TSsoustraitance'!$D22&lt;&gt;"",$K$2&lt;&gt;"Pôle",'1C TSsoustraitance'!$E22="OUI"),(('1C TSsoustraitance'!$F22+'1C TSsoustraitance'!$G22+'1C TSsoustraitance'!$H22+'1C TSsoustraitance'!$I22+'1C TSsoustraitance'!$J22+'1C TSsoustraitance'!$K22+'1C TSsoustraitance'!$L22+'1C TSsoustraitance'!$M22+'1C TSsoustraitance'!$N22+'1C TSsoustraitance'!$O22+'1C TSsoustraitance'!$P22+'1C TSsoustraitance'!$Q22)/'1C TSsoustraitance'!$R22),IF(AND('1C TSsoustraitance'!$D22&lt;&gt;"",$K$2&lt;&gt;"Pôle",'1C TSsoustraitance'!$E22="NON"),(('1C TSsoustraitance'!$F22+'1C TSsoustraitance'!$G22+'1C TSsoustraitance'!$H22+'1C TSsoustraitance'!$I22+'1C TSsoustraitance'!$J22+'1C TSsoustraitance'!$K22+'1C TSsoustraitance'!$L22+'1C TSsoustraitance'!$M22+'1C TSsoustraitance'!$N22+'1C TSsoustraitance'!$O22+'1C TSsoustraitance'!$P22+'1C TSsoustraitance'!$Q22))/'1C TSsoustraitance'!$AP22)))))</f>
        <v>0</v>
      </c>
      <c r="M305" s="668">
        <f>IF(OR('1C TSsoustraitance'!$D22="",'1C TSsoustraitance'!AP$13=0),0,IF(AND('1C TSsoustraitance'!$D22&lt;&gt;"",$K$2="Pôle",'1C TSsoustraitance'!$E22="OUI"),(('1C TSsoustraitance'!$J22+'1C TSsoustraitance'!$K22+'1C TSsoustraitance'!$L22)/'1C TSsoustraitance'!$R22),IF(AND('1C TSsoustraitance'!$D22&lt;&gt;"",$K$2="Pôle",'1C TSsoustraitance'!$E22="NON"),(('1C TSsoustraitance'!$J22+'1C TSsoustraitance'!$K22+'1C TSsoustraitance'!$L22)/'1C TSsoustraitance'!$AP22),IF(AND('1C TSsoustraitance'!$D22&lt;&gt;"",$K$2&lt;&gt;"Pôle"),0))))</f>
        <v>0</v>
      </c>
      <c r="N305" s="668">
        <f t="shared" si="99"/>
        <v>0</v>
      </c>
      <c r="O305" s="669">
        <f>IF(OR('1C TSsoustraitance'!$D22="",'1C TSsoustraitance'!$E22="OUI",'1C TSsoustraitance'!$AP22=0),0,(('1C TSsoustraitance'!$S22)/'1C TSsoustraitance'!$AP22))</f>
        <v>0</v>
      </c>
      <c r="P305" s="669">
        <f>IF(OR('1C TSsoustraitance'!$D22="",'1C TSsoustraitance'!$E22="OUI",'1C TSsoustraitance'!$AP22=0),0,(('1C TSsoustraitance'!$T22)/'1C TSsoustraitance'!$AP22))</f>
        <v>0</v>
      </c>
      <c r="Q305" s="669">
        <f>IF(OR('1C TSsoustraitance'!$D22="",'1C TSsoustraitance'!$E22="OUI",'1C TSsoustraitance'!$AP22=0),0,(('1C TSsoustraitance'!$U22)/'1C TSsoustraitance'!$AP22))</f>
        <v>0</v>
      </c>
      <c r="R305" s="669">
        <f>IF(OR('1C TSsoustraitance'!$D22="",'1C TSsoustraitance'!$E22="OUI",'1C TSsoustraitance'!$AP22=0),0,(('1C TSsoustraitance'!$V22)/'1C TSsoustraitance'!$AP22))</f>
        <v>0</v>
      </c>
      <c r="S305" s="669">
        <f>IF(OR('1C TSsoustraitance'!$D22="",'1C TSsoustraitance'!$E22="OUI",'1C TSsoustraitance'!$AP22=0),0,(('1C TSsoustraitance'!$W22)/'1C TSsoustraitance'!$AP22))</f>
        <v>0</v>
      </c>
      <c r="T305" s="669">
        <f>IF(OR('1C TSsoustraitance'!$D22="",'1C TSsoustraitance'!$E22="OUI",'1C TSsoustraitance'!$AP22=0),0,(('1C TSsoustraitance'!$X22)/'1C TSsoustraitance'!$AP22))</f>
        <v>0</v>
      </c>
      <c r="U305" s="669">
        <f>IF(OR('1C TSsoustraitance'!$D22="",'1C TSsoustraitance'!$E22="OUI",'1C TSsoustraitance'!$AP22=0),0,(('1C TSsoustraitance'!$Y22)/'1C TSsoustraitance'!$AP22))</f>
        <v>0</v>
      </c>
      <c r="V305" s="669">
        <f>IF(OR('1C TSsoustraitance'!$D22="",'1C TSsoustraitance'!$E22="OUI",'1C TSsoustraitance'!$AP22=0),0,(('1C TSsoustraitance'!$Z22)/'1C TSsoustraitance'!$AP22))</f>
        <v>0</v>
      </c>
      <c r="W305" s="669">
        <f>IF(OR('1C TSsoustraitance'!$D22="",'1C TSsoustraitance'!$E22="OUI",'1C TSsoustraitance'!$AP22=0),0,(('1C TSsoustraitance'!$AA22)/'1C TSsoustraitance'!$AP22))</f>
        <v>0</v>
      </c>
      <c r="X305" s="669">
        <f>IF(OR('1C TSsoustraitance'!$D22="",'1C TSsoustraitance'!$E22="OUI",'1C TSsoustraitance'!$AP22=0),0,(('1C TSsoustraitance'!$AB22)/'1C TSsoustraitance'!$AP22))</f>
        <v>0</v>
      </c>
      <c r="Y305" s="669">
        <f>IF(OR('1C TSsoustraitance'!$D22="",'1C TSsoustraitance'!$E22="OUI",'1C TSsoustraitance'!$AP22=0),0,(('1C TSsoustraitance'!$AC22)/'1C TSsoustraitance'!$AP22))</f>
        <v>0</v>
      </c>
      <c r="Z305" s="669">
        <f>IF(OR('1C TSsoustraitance'!$D22="",'1C TSsoustraitance'!$E22="OUI",'1C TSsoustraitance'!$AP22=0),0,(('1C TSsoustraitance'!$AD22)/'1C TSsoustraitance'!$AP22))</f>
        <v>0</v>
      </c>
      <c r="AA305" s="669">
        <f>IF(OR('1C TSsoustraitance'!$D22="",'1C TSsoustraitance'!$E22="OUI",'1C TSsoustraitance'!$AP22=0),0,(('1C TSsoustraitance'!$AE22)/'1C TSsoustraitance'!$AP22))</f>
        <v>0</v>
      </c>
      <c r="AB305" s="669">
        <f>IF(OR('1C TSsoustraitance'!$D22="",'1C TSsoustraitance'!$E22="OUI",'1C TSsoustraitance'!$AP22=0),0,(('1C TSsoustraitance'!$AF22)/'1C TSsoustraitance'!$AP22))</f>
        <v>0</v>
      </c>
      <c r="AC305" s="669">
        <f>IF(OR('1C TSsoustraitance'!$D22="",'1C TSsoustraitance'!$E22="OUI",'1C TSsoustraitance'!$AP22=0),0,(('1C TSsoustraitance'!$AG22)/'1C TSsoustraitance'!$AP22))</f>
        <v>0</v>
      </c>
      <c r="AD305" s="669">
        <f>IF(OR('1C TSsoustraitance'!$D22="",'1C TSsoustraitance'!$E22="OUI",'1C TSsoustraitance'!$AP22=0),0,(('1C TSsoustraitance'!$AH22)/'1C TSsoustraitance'!$AP22))</f>
        <v>0</v>
      </c>
      <c r="AE305" s="669">
        <f>IF(OR('1C TSsoustraitance'!$D22="",'1C TSsoustraitance'!$E22="OUI",'1C TSsoustraitance'!$AP22=0),0,(('1C TSsoustraitance'!$AI22)/'1C TSsoustraitance'!$AP22))</f>
        <v>0</v>
      </c>
      <c r="AF305" s="669">
        <f>IF(OR('1C TSsoustraitance'!$D22="",'1C TSsoustraitance'!$E22="OUI",'1C TSsoustraitance'!$AP22=0),0,(('1C TSsoustraitance'!$AJ22)/'1C TSsoustraitance'!$AP22))</f>
        <v>0</v>
      </c>
      <c r="AG305" s="669">
        <f>IF(OR('1C TSsoustraitance'!$D22="",'1C TSsoustraitance'!$E22="OUI",'1C TSsoustraitance'!$AP22=0),0,(('1C TSsoustraitance'!$AK22)/'1C TSsoustraitance'!$AP22))</f>
        <v>0</v>
      </c>
      <c r="AH305" s="669">
        <f>IF(OR('1C TSsoustraitance'!$D22="",'1C TSsoustraitance'!$E22="OUI",'1C TSsoustraitance'!$AP22=0),0,(('1C TSsoustraitance'!$AL22)/'1C TSsoustraitance'!$AP22))</f>
        <v>0</v>
      </c>
      <c r="AI305" s="669">
        <f>IF(OR('1C TSsoustraitance'!$D22="",'1C TSsoustraitance'!$E22="OUI",'1C TSsoustraitance'!$AP22=0),0,(('1C TSsoustraitance'!$AM22)/'1C TSsoustraitance'!$AP22))</f>
        <v>0</v>
      </c>
      <c r="AJ305" s="669">
        <f>IF(OR('1C TSsoustraitance'!$D22="",'1C TSsoustraitance'!$E22="OUI",'1C TSsoustraitance'!$AP22=0),0,(('1C TSsoustraitance'!$AN22)/'1C TSsoustraitance'!$AP22))</f>
        <v>0</v>
      </c>
      <c r="AK305" s="669">
        <f t="shared" si="100"/>
        <v>0</v>
      </c>
      <c r="AL305" s="668">
        <f t="shared" si="101"/>
        <v>0</v>
      </c>
      <c r="AM305" s="670">
        <f>IF(Tableau7[[#This Row],[N° pièce]]="",0,(Tableau7[[#This Row],[hors TVA]]+(Tableau7[[#This Row],[hors TVA]]*Tableau7[[#This Row],[Taux TVA]])-(Tableau7[[#This Row],[hors TVA]]*Tableau7[[#This Row],[Taux TVA]]*Tableau7[[#This Row],[Régime TVA: Récupération]]))*Tableau7[[#This Row],[Type 1]])</f>
        <v>0</v>
      </c>
      <c r="AN305" s="670">
        <f>IF(Tableau7[[#This Row],[N° pièce]]="",0,IF($K$2="pôle",((Tableau7[[#This Row],[hors TVA]]+(Tableau7[[#This Row],[hors TVA]]*Tableau7[[#This Row],[Taux TVA]])-(Tableau7[[#This Row],[hors TVA]]*Tableau7[[#This Row],[Taux TVA]]*Tableau7[[#This Row],[Régime TVA: Récupération]]))*Tableau7[[#This Row],[Type 2]]),0))</f>
        <v>0</v>
      </c>
      <c r="AO305" s="670">
        <f t="shared" si="94"/>
        <v>0</v>
      </c>
      <c r="AP305" s="255">
        <f t="shared" si="98"/>
        <v>0</v>
      </c>
      <c r="AQ305" s="506">
        <f t="shared" si="97"/>
        <v>0</v>
      </c>
      <c r="AR305" s="671"/>
      <c r="AS305" s="512"/>
      <c r="AT305" s="513" t="str">
        <f>IF(('1C TSsoustraitance'!AP22*FICHE!C$14&lt;J305),"Forfait limité à "&amp;FICHE!C$14&amp;"€/jour","")</f>
        <v/>
      </c>
      <c r="AU305" s="797"/>
      <c r="AV305" s="484"/>
      <c r="AW305" s="484"/>
      <c r="AX305" s="484"/>
      <c r="AY305" s="484"/>
      <c r="AZ305" s="484"/>
    </row>
    <row r="306" spans="1:211" ht="13.9" customHeight="1">
      <c r="A306" s="827" t="str">
        <f>IF('1C TSsoustraitance'!$A23&lt;&gt;0,'1C TSsoustraitance'!$A23,"")</f>
        <v/>
      </c>
      <c r="B306" s="530"/>
      <c r="C306" s="513" t="str">
        <f>IF('1C TSsoustraitance'!$A23&lt;&gt;0,'1C TSsoustraitance'!$B23,"")</f>
        <v/>
      </c>
      <c r="D306" s="513" t="str">
        <f>IF('1C TSsoustraitance'!$A23&lt;&gt;0,'1C TSsoustraitance'!$C23,"")</f>
        <v/>
      </c>
      <c r="E306" s="684"/>
      <c r="F306" s="685"/>
      <c r="G306" s="666">
        <f>'1C TSsoustraitance'!$D23</f>
        <v>0</v>
      </c>
      <c r="H306" s="533">
        <v>0.21</v>
      </c>
      <c r="I306" s="533">
        <v>1</v>
      </c>
      <c r="J306" s="534"/>
      <c r="K306" s="667">
        <f t="shared" si="92"/>
        <v>0</v>
      </c>
      <c r="L306" s="668">
        <f>IF(OR('1C TSsoustraitance'!$D23="",'1C TSsoustraitance'!$AP23=0),0,IF(AND('1C TSsoustraitance'!$D23&lt;&gt;"",$K$2="Pôle",'1C TSsoustraitance'!$E23="OUI"),(('1C TSsoustraitance'!$F23+'1C TSsoustraitance'!$G23+'1C TSsoustraitance'!$H23+'1C TSsoustraitance'!$I23+'1C TSsoustraitance'!$M23)/'1C TSsoustraitance'!$R23),IF(AND('1C TSsoustraitance'!$D23&lt;&gt;"",$K$2="Pôle",'1C TSsoustraitance'!$E23="NON"),(('1C TSsoustraitance'!$F23+'1C TSsoustraitance'!$G23+'1C TSsoustraitance'!$H23+'1C TSsoustraitance'!$I23+'1C TSsoustraitance'!$M23)/'1C TSsoustraitance'!$AP23),IF(AND('1C TSsoustraitance'!$D23&lt;&gt;"",$K$2&lt;&gt;"Pôle",'1C TSsoustraitance'!$E23="OUI"),(('1C TSsoustraitance'!$F23+'1C TSsoustraitance'!$G23+'1C TSsoustraitance'!$H23+'1C TSsoustraitance'!$I23+'1C TSsoustraitance'!$J23+'1C TSsoustraitance'!$K23+'1C TSsoustraitance'!$L23+'1C TSsoustraitance'!$M23+'1C TSsoustraitance'!$N23+'1C TSsoustraitance'!$O23+'1C TSsoustraitance'!$P23+'1C TSsoustraitance'!$Q23)/'1C TSsoustraitance'!$R23),IF(AND('1C TSsoustraitance'!$D23&lt;&gt;"",$K$2&lt;&gt;"Pôle",'1C TSsoustraitance'!$E23="NON"),(('1C TSsoustraitance'!$F23+'1C TSsoustraitance'!$G23+'1C TSsoustraitance'!$H23+'1C TSsoustraitance'!$I23+'1C TSsoustraitance'!$J23+'1C TSsoustraitance'!$K23+'1C TSsoustraitance'!$L23+'1C TSsoustraitance'!$M23+'1C TSsoustraitance'!$N23+'1C TSsoustraitance'!$O23+'1C TSsoustraitance'!$P23+'1C TSsoustraitance'!$Q23))/'1C TSsoustraitance'!$AP23)))))</f>
        <v>0</v>
      </c>
      <c r="M306" s="668">
        <f>IF(OR('1C TSsoustraitance'!$D23="",'1C TSsoustraitance'!AP$13=0),0,IF(AND('1C TSsoustraitance'!$D23&lt;&gt;"",$K$2="Pôle",'1C TSsoustraitance'!$E23="OUI"),(('1C TSsoustraitance'!$J23+'1C TSsoustraitance'!$K23+'1C TSsoustraitance'!$L23)/'1C TSsoustraitance'!$R23),IF(AND('1C TSsoustraitance'!$D23&lt;&gt;"",$K$2="Pôle",'1C TSsoustraitance'!$E23="NON"),(('1C TSsoustraitance'!$J23+'1C TSsoustraitance'!$K23+'1C TSsoustraitance'!$L23)/'1C TSsoustraitance'!$AP23),IF(AND('1C TSsoustraitance'!$D23&lt;&gt;"",$K$2&lt;&gt;"Pôle"),0))))</f>
        <v>0</v>
      </c>
      <c r="N306" s="668">
        <f t="shared" si="99"/>
        <v>0</v>
      </c>
      <c r="O306" s="669">
        <f>IF(OR('1C TSsoustraitance'!$D23="",'1C TSsoustraitance'!$E23="OUI",'1C TSsoustraitance'!$AP23=0),0,(('1C TSsoustraitance'!$S23)/'1C TSsoustraitance'!$AP23))</f>
        <v>0</v>
      </c>
      <c r="P306" s="669">
        <f>IF(OR('1C TSsoustraitance'!$D23="",'1C TSsoustraitance'!$E23="OUI",'1C TSsoustraitance'!$AP23=0),0,(('1C TSsoustraitance'!$T23)/'1C TSsoustraitance'!$AP23))</f>
        <v>0</v>
      </c>
      <c r="Q306" s="669">
        <f>IF(OR('1C TSsoustraitance'!$D23="",'1C TSsoustraitance'!$E23="OUI",'1C TSsoustraitance'!$AP23=0),0,(('1C TSsoustraitance'!$U23)/'1C TSsoustraitance'!$AP23))</f>
        <v>0</v>
      </c>
      <c r="R306" s="669">
        <f>IF(OR('1C TSsoustraitance'!$D23="",'1C TSsoustraitance'!$E23="OUI",'1C TSsoustraitance'!$AP23=0),0,(('1C TSsoustraitance'!$V23)/'1C TSsoustraitance'!$AP23))</f>
        <v>0</v>
      </c>
      <c r="S306" s="669">
        <f>IF(OR('1C TSsoustraitance'!$D23="",'1C TSsoustraitance'!$E23="OUI",'1C TSsoustraitance'!$AP23=0),0,(('1C TSsoustraitance'!$W23)/'1C TSsoustraitance'!$AP23))</f>
        <v>0</v>
      </c>
      <c r="T306" s="669">
        <f>IF(OR('1C TSsoustraitance'!$D23="",'1C TSsoustraitance'!$E23="OUI",'1C TSsoustraitance'!$AP23=0),0,(('1C TSsoustraitance'!$X23)/'1C TSsoustraitance'!$AP23))</f>
        <v>0</v>
      </c>
      <c r="U306" s="669">
        <f>IF(OR('1C TSsoustraitance'!$D23="",'1C TSsoustraitance'!$E23="OUI",'1C TSsoustraitance'!$AP23=0),0,(('1C TSsoustraitance'!$Y23)/'1C TSsoustraitance'!$AP23))</f>
        <v>0</v>
      </c>
      <c r="V306" s="669">
        <f>IF(OR('1C TSsoustraitance'!$D23="",'1C TSsoustraitance'!$E23="OUI",'1C TSsoustraitance'!$AP23=0),0,(('1C TSsoustraitance'!$Z23)/'1C TSsoustraitance'!$AP23))</f>
        <v>0</v>
      </c>
      <c r="W306" s="669">
        <f>IF(OR('1C TSsoustraitance'!$D23="",'1C TSsoustraitance'!$E23="OUI",'1C TSsoustraitance'!$AP23=0),0,(('1C TSsoustraitance'!$AA23)/'1C TSsoustraitance'!$AP23))</f>
        <v>0</v>
      </c>
      <c r="X306" s="669">
        <f>IF(OR('1C TSsoustraitance'!$D23="",'1C TSsoustraitance'!$E23="OUI",'1C TSsoustraitance'!$AP23=0),0,(('1C TSsoustraitance'!$AB23)/'1C TSsoustraitance'!$AP23))</f>
        <v>0</v>
      </c>
      <c r="Y306" s="669">
        <f>IF(OR('1C TSsoustraitance'!$D23="",'1C TSsoustraitance'!$E23="OUI",'1C TSsoustraitance'!$AP23=0),0,(('1C TSsoustraitance'!$AC23)/'1C TSsoustraitance'!$AP23))</f>
        <v>0</v>
      </c>
      <c r="Z306" s="669">
        <f>IF(OR('1C TSsoustraitance'!$D23="",'1C TSsoustraitance'!$E23="OUI",'1C TSsoustraitance'!$AP23=0),0,(('1C TSsoustraitance'!$AD23)/'1C TSsoustraitance'!$AP23))</f>
        <v>0</v>
      </c>
      <c r="AA306" s="669">
        <f>IF(OR('1C TSsoustraitance'!$D23="",'1C TSsoustraitance'!$E23="OUI",'1C TSsoustraitance'!$AP23=0),0,(('1C TSsoustraitance'!$AE23)/'1C TSsoustraitance'!$AP23))</f>
        <v>0</v>
      </c>
      <c r="AB306" s="669">
        <f>IF(OR('1C TSsoustraitance'!$D23="",'1C TSsoustraitance'!$E23="OUI",'1C TSsoustraitance'!$AP23=0),0,(('1C TSsoustraitance'!$AF23)/'1C TSsoustraitance'!$AP23))</f>
        <v>0</v>
      </c>
      <c r="AC306" s="669">
        <f>IF(OR('1C TSsoustraitance'!$D23="",'1C TSsoustraitance'!$E23="OUI",'1C TSsoustraitance'!$AP23=0),0,(('1C TSsoustraitance'!$AG23)/'1C TSsoustraitance'!$AP23))</f>
        <v>0</v>
      </c>
      <c r="AD306" s="669">
        <f>IF(OR('1C TSsoustraitance'!$D23="",'1C TSsoustraitance'!$E23="OUI",'1C TSsoustraitance'!$AP23=0),0,(('1C TSsoustraitance'!$AH23)/'1C TSsoustraitance'!$AP23))</f>
        <v>0</v>
      </c>
      <c r="AE306" s="669">
        <f>IF(OR('1C TSsoustraitance'!$D23="",'1C TSsoustraitance'!$E23="OUI",'1C TSsoustraitance'!$AP23=0),0,(('1C TSsoustraitance'!$AI23)/'1C TSsoustraitance'!$AP23))</f>
        <v>0</v>
      </c>
      <c r="AF306" s="669">
        <f>IF(OR('1C TSsoustraitance'!$D23="",'1C TSsoustraitance'!$E23="OUI",'1C TSsoustraitance'!$AP23=0),0,(('1C TSsoustraitance'!$AJ23)/'1C TSsoustraitance'!$AP23))</f>
        <v>0</v>
      </c>
      <c r="AG306" s="669">
        <f>IF(OR('1C TSsoustraitance'!$D23="",'1C TSsoustraitance'!$E23="OUI",'1C TSsoustraitance'!$AP23=0),0,(('1C TSsoustraitance'!$AK23)/'1C TSsoustraitance'!$AP23))</f>
        <v>0</v>
      </c>
      <c r="AH306" s="669">
        <f>IF(OR('1C TSsoustraitance'!$D23="",'1C TSsoustraitance'!$E23="OUI",'1C TSsoustraitance'!$AP23=0),0,(('1C TSsoustraitance'!$AL23)/'1C TSsoustraitance'!$AP23))</f>
        <v>0</v>
      </c>
      <c r="AI306" s="669">
        <f>IF(OR('1C TSsoustraitance'!$D23="",'1C TSsoustraitance'!$E23="OUI",'1C TSsoustraitance'!$AP23=0),0,(('1C TSsoustraitance'!$AM23)/'1C TSsoustraitance'!$AP23))</f>
        <v>0</v>
      </c>
      <c r="AJ306" s="669">
        <f>IF(OR('1C TSsoustraitance'!$D23="",'1C TSsoustraitance'!$E23="OUI",'1C TSsoustraitance'!$AP23=0),0,(('1C TSsoustraitance'!$AN23)/'1C TSsoustraitance'!$AP23))</f>
        <v>0</v>
      </c>
      <c r="AK306" s="669">
        <f t="shared" si="100"/>
        <v>0</v>
      </c>
      <c r="AL306" s="668">
        <f t="shared" si="101"/>
        <v>0</v>
      </c>
      <c r="AM306" s="670">
        <f>IF(Tableau7[[#This Row],[N° pièce]]="",0,(Tableau7[[#This Row],[hors TVA]]+(Tableau7[[#This Row],[hors TVA]]*Tableau7[[#This Row],[Taux TVA]])-(Tableau7[[#This Row],[hors TVA]]*Tableau7[[#This Row],[Taux TVA]]*Tableau7[[#This Row],[Régime TVA: Récupération]]))*Tableau7[[#This Row],[Type 1]])</f>
        <v>0</v>
      </c>
      <c r="AN306" s="670">
        <f>IF(Tableau7[[#This Row],[N° pièce]]="",0,IF($K$2="pôle",((Tableau7[[#This Row],[hors TVA]]+(Tableau7[[#This Row],[hors TVA]]*Tableau7[[#This Row],[Taux TVA]])-(Tableau7[[#This Row],[hors TVA]]*Tableau7[[#This Row],[Taux TVA]]*Tableau7[[#This Row],[Régime TVA: Récupération]]))*Tableau7[[#This Row],[Type 2]]),0))</f>
        <v>0</v>
      </c>
      <c r="AO306" s="670">
        <f t="shared" si="94"/>
        <v>0</v>
      </c>
      <c r="AP306" s="255">
        <f t="shared" si="98"/>
        <v>0</v>
      </c>
      <c r="AQ306" s="506">
        <f t="shared" si="97"/>
        <v>0</v>
      </c>
      <c r="AR306" s="671"/>
      <c r="AS306" s="512"/>
      <c r="AT306" s="513" t="str">
        <f>IF(('1C TSsoustraitance'!AP23*FICHE!C$14&lt;J306),"Forfait limité à "&amp;FICHE!C$14&amp;"€/jour","")</f>
        <v/>
      </c>
      <c r="AU306" s="797"/>
      <c r="AV306" s="484"/>
      <c r="AW306" s="484"/>
      <c r="AX306" s="484"/>
      <c r="AY306" s="484"/>
      <c r="AZ306" s="484"/>
    </row>
    <row r="307" spans="1:211" ht="13.9" customHeight="1">
      <c r="A307" s="827" t="str">
        <f>IF('1C TSsoustraitance'!$A24&lt;&gt;0,'1C TSsoustraitance'!$A24,"")</f>
        <v/>
      </c>
      <c r="B307" s="530"/>
      <c r="C307" s="513" t="str">
        <f>IF('1C TSsoustraitance'!$A24&lt;&gt;0,'1C TSsoustraitance'!$B24,"")</f>
        <v/>
      </c>
      <c r="D307" s="513" t="str">
        <f>IF('1C TSsoustraitance'!$A24&lt;&gt;0,'1C TSsoustraitance'!$C24,"")</f>
        <v/>
      </c>
      <c r="E307" s="684"/>
      <c r="F307" s="685"/>
      <c r="G307" s="666">
        <f>'1C TSsoustraitance'!$D24</f>
        <v>0</v>
      </c>
      <c r="H307" s="533">
        <v>0.21</v>
      </c>
      <c r="I307" s="533">
        <v>1</v>
      </c>
      <c r="J307" s="534"/>
      <c r="K307" s="667">
        <f t="shared" si="92"/>
        <v>0</v>
      </c>
      <c r="L307" s="668">
        <f>IF(OR('1C TSsoustraitance'!$D24="",'1C TSsoustraitance'!$AP24=0),0,IF(AND('1C TSsoustraitance'!$D24&lt;&gt;"",$K$2="Pôle",'1C TSsoustraitance'!$E24="OUI"),(('1C TSsoustraitance'!$F24+'1C TSsoustraitance'!$G24+'1C TSsoustraitance'!$H24+'1C TSsoustraitance'!$I24+'1C TSsoustraitance'!$M24)/'1C TSsoustraitance'!$R24),IF(AND('1C TSsoustraitance'!$D24&lt;&gt;"",$K$2="Pôle",'1C TSsoustraitance'!$E24="NON"),(('1C TSsoustraitance'!$F24+'1C TSsoustraitance'!$G24+'1C TSsoustraitance'!$H24+'1C TSsoustraitance'!$I24+'1C TSsoustraitance'!$M24)/'1C TSsoustraitance'!$AP24),IF(AND('1C TSsoustraitance'!$D24&lt;&gt;"",$K$2&lt;&gt;"Pôle",'1C TSsoustraitance'!$E24="OUI"),(('1C TSsoustraitance'!$F24+'1C TSsoustraitance'!$G24+'1C TSsoustraitance'!$H24+'1C TSsoustraitance'!$I24+'1C TSsoustraitance'!$J24+'1C TSsoustraitance'!$K24+'1C TSsoustraitance'!$L24+'1C TSsoustraitance'!$M24+'1C TSsoustraitance'!$N24+'1C TSsoustraitance'!$O24+'1C TSsoustraitance'!$P24+'1C TSsoustraitance'!$Q24)/'1C TSsoustraitance'!$R24),IF(AND('1C TSsoustraitance'!$D24&lt;&gt;"",$K$2&lt;&gt;"Pôle",'1C TSsoustraitance'!$E24="NON"),(('1C TSsoustraitance'!$F24+'1C TSsoustraitance'!$G24+'1C TSsoustraitance'!$H24+'1C TSsoustraitance'!$I24+'1C TSsoustraitance'!$J24+'1C TSsoustraitance'!$K24+'1C TSsoustraitance'!$L24+'1C TSsoustraitance'!$M24+'1C TSsoustraitance'!$N24+'1C TSsoustraitance'!$O24+'1C TSsoustraitance'!$P24+'1C TSsoustraitance'!$Q24))/'1C TSsoustraitance'!$AP24)))))</f>
        <v>0</v>
      </c>
      <c r="M307" s="668">
        <f>IF(OR('1C TSsoustraitance'!$D24="",'1C TSsoustraitance'!AP$13=0),0,IF(AND('1C TSsoustraitance'!$D24&lt;&gt;"",$K$2="Pôle",'1C TSsoustraitance'!$E24="OUI"),(('1C TSsoustraitance'!$J24+'1C TSsoustraitance'!$K24+'1C TSsoustraitance'!$L24)/'1C TSsoustraitance'!$R24),IF(AND('1C TSsoustraitance'!$D24&lt;&gt;"",$K$2="Pôle",'1C TSsoustraitance'!$E24="NON"),(('1C TSsoustraitance'!$J24+'1C TSsoustraitance'!$K24+'1C TSsoustraitance'!$L24)/'1C TSsoustraitance'!$AP24),IF(AND('1C TSsoustraitance'!$D24&lt;&gt;"",$K$2&lt;&gt;"Pôle"),0))))</f>
        <v>0</v>
      </c>
      <c r="N307" s="668">
        <f t="shared" si="99"/>
        <v>0</v>
      </c>
      <c r="O307" s="669">
        <f>IF(OR('1C TSsoustraitance'!$D24="",'1C TSsoustraitance'!$E24="OUI",'1C TSsoustraitance'!$AP24=0),0,(('1C TSsoustraitance'!$S24)/'1C TSsoustraitance'!$AP24))</f>
        <v>0</v>
      </c>
      <c r="P307" s="669">
        <f>IF(OR('1C TSsoustraitance'!$D24="",'1C TSsoustraitance'!$E24="OUI",'1C TSsoustraitance'!$AP24=0),0,(('1C TSsoustraitance'!$T24)/'1C TSsoustraitance'!$AP24))</f>
        <v>0</v>
      </c>
      <c r="Q307" s="669">
        <f>IF(OR('1C TSsoustraitance'!$D24="",'1C TSsoustraitance'!$E24="OUI",'1C TSsoustraitance'!$AP24=0),0,(('1C TSsoustraitance'!$U24)/'1C TSsoustraitance'!$AP24))</f>
        <v>0</v>
      </c>
      <c r="R307" s="669">
        <f>IF(OR('1C TSsoustraitance'!$D24="",'1C TSsoustraitance'!$E24="OUI",'1C TSsoustraitance'!$AP24=0),0,(('1C TSsoustraitance'!$V24)/'1C TSsoustraitance'!$AP24))</f>
        <v>0</v>
      </c>
      <c r="S307" s="669">
        <f>IF(OR('1C TSsoustraitance'!$D24="",'1C TSsoustraitance'!$E24="OUI",'1C TSsoustraitance'!$AP24=0),0,(('1C TSsoustraitance'!$W24)/'1C TSsoustraitance'!$AP24))</f>
        <v>0</v>
      </c>
      <c r="T307" s="669">
        <f>IF(OR('1C TSsoustraitance'!$D24="",'1C TSsoustraitance'!$E24="OUI",'1C TSsoustraitance'!$AP24=0),0,(('1C TSsoustraitance'!$X24)/'1C TSsoustraitance'!$AP24))</f>
        <v>0</v>
      </c>
      <c r="U307" s="669">
        <f>IF(OR('1C TSsoustraitance'!$D24="",'1C TSsoustraitance'!$E24="OUI",'1C TSsoustraitance'!$AP24=0),0,(('1C TSsoustraitance'!$Y24)/'1C TSsoustraitance'!$AP24))</f>
        <v>0</v>
      </c>
      <c r="V307" s="669">
        <f>IF(OR('1C TSsoustraitance'!$D24="",'1C TSsoustraitance'!$E24="OUI",'1C TSsoustraitance'!$AP24=0),0,(('1C TSsoustraitance'!$Z24)/'1C TSsoustraitance'!$AP24))</f>
        <v>0</v>
      </c>
      <c r="W307" s="669">
        <f>IF(OR('1C TSsoustraitance'!$D24="",'1C TSsoustraitance'!$E24="OUI",'1C TSsoustraitance'!$AP24=0),0,(('1C TSsoustraitance'!$AA24)/'1C TSsoustraitance'!$AP24))</f>
        <v>0</v>
      </c>
      <c r="X307" s="669">
        <f>IF(OR('1C TSsoustraitance'!$D24="",'1C TSsoustraitance'!$E24="OUI",'1C TSsoustraitance'!$AP24=0),0,(('1C TSsoustraitance'!$AB24)/'1C TSsoustraitance'!$AP24))</f>
        <v>0</v>
      </c>
      <c r="Y307" s="669">
        <f>IF(OR('1C TSsoustraitance'!$D24="",'1C TSsoustraitance'!$E24="OUI",'1C TSsoustraitance'!$AP24=0),0,(('1C TSsoustraitance'!$AC24)/'1C TSsoustraitance'!$AP24))</f>
        <v>0</v>
      </c>
      <c r="Z307" s="669">
        <f>IF(OR('1C TSsoustraitance'!$D24="",'1C TSsoustraitance'!$E24="OUI",'1C TSsoustraitance'!$AP24=0),0,(('1C TSsoustraitance'!$AD24)/'1C TSsoustraitance'!$AP24))</f>
        <v>0</v>
      </c>
      <c r="AA307" s="669">
        <f>IF(OR('1C TSsoustraitance'!$D24="",'1C TSsoustraitance'!$E24="OUI",'1C TSsoustraitance'!$AP24=0),0,(('1C TSsoustraitance'!$AE24)/'1C TSsoustraitance'!$AP24))</f>
        <v>0</v>
      </c>
      <c r="AB307" s="669">
        <f>IF(OR('1C TSsoustraitance'!$D24="",'1C TSsoustraitance'!$E24="OUI",'1C TSsoustraitance'!$AP24=0),0,(('1C TSsoustraitance'!$AF24)/'1C TSsoustraitance'!$AP24))</f>
        <v>0</v>
      </c>
      <c r="AC307" s="669">
        <f>IF(OR('1C TSsoustraitance'!$D24="",'1C TSsoustraitance'!$E24="OUI",'1C TSsoustraitance'!$AP24=0),0,(('1C TSsoustraitance'!$AG24)/'1C TSsoustraitance'!$AP24))</f>
        <v>0</v>
      </c>
      <c r="AD307" s="669">
        <f>IF(OR('1C TSsoustraitance'!$D24="",'1C TSsoustraitance'!$E24="OUI",'1C TSsoustraitance'!$AP24=0),0,(('1C TSsoustraitance'!$AH24)/'1C TSsoustraitance'!$AP24))</f>
        <v>0</v>
      </c>
      <c r="AE307" s="669">
        <f>IF(OR('1C TSsoustraitance'!$D24="",'1C TSsoustraitance'!$E24="OUI",'1C TSsoustraitance'!$AP24=0),0,(('1C TSsoustraitance'!$AI24)/'1C TSsoustraitance'!$AP24))</f>
        <v>0</v>
      </c>
      <c r="AF307" s="669">
        <f>IF(OR('1C TSsoustraitance'!$D24="",'1C TSsoustraitance'!$E24="OUI",'1C TSsoustraitance'!$AP24=0),0,(('1C TSsoustraitance'!$AJ24)/'1C TSsoustraitance'!$AP24))</f>
        <v>0</v>
      </c>
      <c r="AG307" s="669">
        <f>IF(OR('1C TSsoustraitance'!$D24="",'1C TSsoustraitance'!$E24="OUI",'1C TSsoustraitance'!$AP24=0),0,(('1C TSsoustraitance'!$AK24)/'1C TSsoustraitance'!$AP24))</f>
        <v>0</v>
      </c>
      <c r="AH307" s="669">
        <f>IF(OR('1C TSsoustraitance'!$D24="",'1C TSsoustraitance'!$E24="OUI",'1C TSsoustraitance'!$AP24=0),0,(('1C TSsoustraitance'!$AL24)/'1C TSsoustraitance'!$AP24))</f>
        <v>0</v>
      </c>
      <c r="AI307" s="669">
        <f>IF(OR('1C TSsoustraitance'!$D24="",'1C TSsoustraitance'!$E24="OUI",'1C TSsoustraitance'!$AP24=0),0,(('1C TSsoustraitance'!$AM24)/'1C TSsoustraitance'!$AP24))</f>
        <v>0</v>
      </c>
      <c r="AJ307" s="669">
        <f>IF(OR('1C TSsoustraitance'!$D24="",'1C TSsoustraitance'!$E24="OUI",'1C TSsoustraitance'!$AP24=0),0,(('1C TSsoustraitance'!$AN24)/'1C TSsoustraitance'!$AP24))</f>
        <v>0</v>
      </c>
      <c r="AK307" s="669">
        <f t="shared" si="100"/>
        <v>0</v>
      </c>
      <c r="AL307" s="668">
        <f t="shared" si="101"/>
        <v>0</v>
      </c>
      <c r="AM307" s="670">
        <f>IF(Tableau7[[#This Row],[N° pièce]]="",0,(Tableau7[[#This Row],[hors TVA]]+(Tableau7[[#This Row],[hors TVA]]*Tableau7[[#This Row],[Taux TVA]])-(Tableau7[[#This Row],[hors TVA]]*Tableau7[[#This Row],[Taux TVA]]*Tableau7[[#This Row],[Régime TVA: Récupération]]))*Tableau7[[#This Row],[Type 1]])</f>
        <v>0</v>
      </c>
      <c r="AN307" s="670">
        <f>IF(Tableau7[[#This Row],[N° pièce]]="",0,IF($K$2="pôle",((Tableau7[[#This Row],[hors TVA]]+(Tableau7[[#This Row],[hors TVA]]*Tableau7[[#This Row],[Taux TVA]])-(Tableau7[[#This Row],[hors TVA]]*Tableau7[[#This Row],[Taux TVA]]*Tableau7[[#This Row],[Régime TVA: Récupération]]))*Tableau7[[#This Row],[Type 2]]),0))</f>
        <v>0</v>
      </c>
      <c r="AO307" s="670">
        <f t="shared" si="94"/>
        <v>0</v>
      </c>
      <c r="AP307" s="255">
        <f t="shared" si="98"/>
        <v>0</v>
      </c>
      <c r="AQ307" s="506">
        <f t="shared" si="97"/>
        <v>0</v>
      </c>
      <c r="AR307" s="671"/>
      <c r="AS307" s="512"/>
      <c r="AT307" s="513" t="str">
        <f>IF(('1C TSsoustraitance'!AP24*FICHE!C$14&lt;J307),"Forfait limité à "&amp;FICHE!C$14&amp;"€/jour","")</f>
        <v/>
      </c>
      <c r="AU307" s="797"/>
      <c r="AV307" s="484"/>
      <c r="AW307" s="484"/>
      <c r="AX307" s="484"/>
      <c r="AY307" s="484"/>
      <c r="AZ307" s="484"/>
    </row>
    <row r="308" spans="1:211" ht="13.9" customHeight="1">
      <c r="A308" s="827" t="str">
        <f>IF('1C TSsoustraitance'!$A25&lt;&gt;0,'1C TSsoustraitance'!$A25,"")</f>
        <v/>
      </c>
      <c r="B308" s="530"/>
      <c r="C308" s="513" t="str">
        <f>IF('1C TSsoustraitance'!$A25&lt;&gt;0,'1C TSsoustraitance'!$B25,"")</f>
        <v/>
      </c>
      <c r="D308" s="513" t="str">
        <f>IF('1C TSsoustraitance'!$A25&lt;&gt;0,'1C TSsoustraitance'!$C25,"")</f>
        <v/>
      </c>
      <c r="E308" s="684"/>
      <c r="F308" s="685"/>
      <c r="G308" s="666">
        <f>'1C TSsoustraitance'!$D25</f>
        <v>0</v>
      </c>
      <c r="H308" s="533">
        <v>0.21</v>
      </c>
      <c r="I308" s="533">
        <v>1</v>
      </c>
      <c r="J308" s="534"/>
      <c r="K308" s="667">
        <f t="shared" ref="K308:K318" si="102">J308+(J308*H308)</f>
        <v>0</v>
      </c>
      <c r="L308" s="668">
        <f>IF(OR('1C TSsoustraitance'!$D25="",'1C TSsoustraitance'!$AP25=0),0,IF(AND('1C TSsoustraitance'!$D25&lt;&gt;"",$K$2="Pôle",'1C TSsoustraitance'!$E25="OUI"),(('1C TSsoustraitance'!$F25+'1C TSsoustraitance'!$G25+'1C TSsoustraitance'!$H25+'1C TSsoustraitance'!$I25+'1C TSsoustraitance'!$M25)/'1C TSsoustraitance'!$R25),IF(AND('1C TSsoustraitance'!$D25&lt;&gt;"",$K$2="Pôle",'1C TSsoustraitance'!$E25="NON"),(('1C TSsoustraitance'!$F25+'1C TSsoustraitance'!$G25+'1C TSsoustraitance'!$H25+'1C TSsoustraitance'!$I25+'1C TSsoustraitance'!$M25)/'1C TSsoustraitance'!$AP25),IF(AND('1C TSsoustraitance'!$D25&lt;&gt;"",$K$2&lt;&gt;"Pôle",'1C TSsoustraitance'!$E25="OUI"),(('1C TSsoustraitance'!$F25+'1C TSsoustraitance'!$G25+'1C TSsoustraitance'!$H25+'1C TSsoustraitance'!$I25+'1C TSsoustraitance'!$J25+'1C TSsoustraitance'!$K25+'1C TSsoustraitance'!$L25+'1C TSsoustraitance'!$M25+'1C TSsoustraitance'!$N25+'1C TSsoustraitance'!$O25+'1C TSsoustraitance'!$P25+'1C TSsoustraitance'!$Q25)/'1C TSsoustraitance'!$R25),IF(AND('1C TSsoustraitance'!$D25&lt;&gt;"",$K$2&lt;&gt;"Pôle",'1C TSsoustraitance'!$E25="NON"),(('1C TSsoustraitance'!$F25+'1C TSsoustraitance'!$G25+'1C TSsoustraitance'!$H25+'1C TSsoustraitance'!$I25+'1C TSsoustraitance'!$J25+'1C TSsoustraitance'!$K25+'1C TSsoustraitance'!$L25+'1C TSsoustraitance'!$M25+'1C TSsoustraitance'!$N25+'1C TSsoustraitance'!$O25+'1C TSsoustraitance'!$P25+'1C TSsoustraitance'!$Q25))/'1C TSsoustraitance'!$AP25)))))</f>
        <v>0</v>
      </c>
      <c r="M308" s="668">
        <f>IF(OR('1C TSsoustraitance'!$D25="",'1C TSsoustraitance'!AP$13=0),0,IF(AND('1C TSsoustraitance'!$D25&lt;&gt;"",$K$2="Pôle",'1C TSsoustraitance'!$E25="OUI"),(('1C TSsoustraitance'!$J25+'1C TSsoustraitance'!$K25+'1C TSsoustraitance'!$L25)/'1C TSsoustraitance'!$R25),IF(AND('1C TSsoustraitance'!$D25&lt;&gt;"",$K$2="Pôle",'1C TSsoustraitance'!$E25="NON"),(('1C TSsoustraitance'!$J25+'1C TSsoustraitance'!$K25+'1C TSsoustraitance'!$L25)/'1C TSsoustraitance'!$AP25),IF(AND('1C TSsoustraitance'!$D25&lt;&gt;"",$K$2&lt;&gt;"Pôle"),0))))</f>
        <v>0</v>
      </c>
      <c r="N308" s="668">
        <f t="shared" si="99"/>
        <v>0</v>
      </c>
      <c r="O308" s="669">
        <f>IF(OR('1C TSsoustraitance'!$D25="",'1C TSsoustraitance'!$E25="OUI",'1C TSsoustraitance'!$AP25=0),0,(('1C TSsoustraitance'!$S25)/'1C TSsoustraitance'!$AP25))</f>
        <v>0</v>
      </c>
      <c r="P308" s="669">
        <f>IF(OR('1C TSsoustraitance'!$D25="",'1C TSsoustraitance'!$E25="OUI",'1C TSsoustraitance'!$AP25=0),0,(('1C TSsoustraitance'!$T25)/'1C TSsoustraitance'!$AP25))</f>
        <v>0</v>
      </c>
      <c r="Q308" s="669">
        <f>IF(OR('1C TSsoustraitance'!$D25="",'1C TSsoustraitance'!$E25="OUI",'1C TSsoustraitance'!$AP25=0),0,(('1C TSsoustraitance'!$U25)/'1C TSsoustraitance'!$AP25))</f>
        <v>0</v>
      </c>
      <c r="R308" s="669">
        <f>IF(OR('1C TSsoustraitance'!$D25="",'1C TSsoustraitance'!$E25="OUI",'1C TSsoustraitance'!$AP25=0),0,(('1C TSsoustraitance'!$V25)/'1C TSsoustraitance'!$AP25))</f>
        <v>0</v>
      </c>
      <c r="S308" s="669">
        <f>IF(OR('1C TSsoustraitance'!$D25="",'1C TSsoustraitance'!$E25="OUI",'1C TSsoustraitance'!$AP25=0),0,(('1C TSsoustraitance'!$W25)/'1C TSsoustraitance'!$AP25))</f>
        <v>0</v>
      </c>
      <c r="T308" s="669">
        <f>IF(OR('1C TSsoustraitance'!$D25="",'1C TSsoustraitance'!$E25="OUI",'1C TSsoustraitance'!$AP25=0),0,(('1C TSsoustraitance'!$X25)/'1C TSsoustraitance'!$AP25))</f>
        <v>0</v>
      </c>
      <c r="U308" s="669">
        <f>IF(OR('1C TSsoustraitance'!$D25="",'1C TSsoustraitance'!$E25="OUI",'1C TSsoustraitance'!$AP25=0),0,(('1C TSsoustraitance'!$Y25)/'1C TSsoustraitance'!$AP25))</f>
        <v>0</v>
      </c>
      <c r="V308" s="669">
        <f>IF(OR('1C TSsoustraitance'!$D25="",'1C TSsoustraitance'!$E25="OUI",'1C TSsoustraitance'!$AP25=0),0,(('1C TSsoustraitance'!$Z25)/'1C TSsoustraitance'!$AP25))</f>
        <v>0</v>
      </c>
      <c r="W308" s="669">
        <f>IF(OR('1C TSsoustraitance'!$D25="",'1C TSsoustraitance'!$E25="OUI",'1C TSsoustraitance'!$AP25=0),0,(('1C TSsoustraitance'!$AA25)/'1C TSsoustraitance'!$AP25))</f>
        <v>0</v>
      </c>
      <c r="X308" s="669">
        <f>IF(OR('1C TSsoustraitance'!$D25="",'1C TSsoustraitance'!$E25="OUI",'1C TSsoustraitance'!$AP25=0),0,(('1C TSsoustraitance'!$AB25)/'1C TSsoustraitance'!$AP25))</f>
        <v>0</v>
      </c>
      <c r="Y308" s="669">
        <f>IF(OR('1C TSsoustraitance'!$D25="",'1C TSsoustraitance'!$E25="OUI",'1C TSsoustraitance'!$AP25=0),0,(('1C TSsoustraitance'!$AC25)/'1C TSsoustraitance'!$AP25))</f>
        <v>0</v>
      </c>
      <c r="Z308" s="669">
        <f>IF(OR('1C TSsoustraitance'!$D25="",'1C TSsoustraitance'!$E25="OUI",'1C TSsoustraitance'!$AP25=0),0,(('1C TSsoustraitance'!$AD25)/'1C TSsoustraitance'!$AP25))</f>
        <v>0</v>
      </c>
      <c r="AA308" s="669">
        <f>IF(OR('1C TSsoustraitance'!$D25="",'1C TSsoustraitance'!$E25="OUI",'1C TSsoustraitance'!$AP25=0),0,(('1C TSsoustraitance'!$AE25)/'1C TSsoustraitance'!$AP25))</f>
        <v>0</v>
      </c>
      <c r="AB308" s="669">
        <f>IF(OR('1C TSsoustraitance'!$D25="",'1C TSsoustraitance'!$E25="OUI",'1C TSsoustraitance'!$AP25=0),0,(('1C TSsoustraitance'!$AF25)/'1C TSsoustraitance'!$AP25))</f>
        <v>0</v>
      </c>
      <c r="AC308" s="669">
        <f>IF(OR('1C TSsoustraitance'!$D25="",'1C TSsoustraitance'!$E25="OUI",'1C TSsoustraitance'!$AP25=0),0,(('1C TSsoustraitance'!$AG25)/'1C TSsoustraitance'!$AP25))</f>
        <v>0</v>
      </c>
      <c r="AD308" s="669">
        <f>IF(OR('1C TSsoustraitance'!$D25="",'1C TSsoustraitance'!$E25="OUI",'1C TSsoustraitance'!$AP25=0),0,(('1C TSsoustraitance'!$AH25)/'1C TSsoustraitance'!$AP25))</f>
        <v>0</v>
      </c>
      <c r="AE308" s="669">
        <f>IF(OR('1C TSsoustraitance'!$D25="",'1C TSsoustraitance'!$E25="OUI",'1C TSsoustraitance'!$AP25=0),0,(('1C TSsoustraitance'!$AI25)/'1C TSsoustraitance'!$AP25))</f>
        <v>0</v>
      </c>
      <c r="AF308" s="669">
        <f>IF(OR('1C TSsoustraitance'!$D25="",'1C TSsoustraitance'!$E25="OUI",'1C TSsoustraitance'!$AP25=0),0,(('1C TSsoustraitance'!$AJ25)/'1C TSsoustraitance'!$AP25))</f>
        <v>0</v>
      </c>
      <c r="AG308" s="669">
        <f>IF(OR('1C TSsoustraitance'!$D25="",'1C TSsoustraitance'!$E25="OUI",'1C TSsoustraitance'!$AP25=0),0,(('1C TSsoustraitance'!$AK25)/'1C TSsoustraitance'!$AP25))</f>
        <v>0</v>
      </c>
      <c r="AH308" s="669">
        <f>IF(OR('1C TSsoustraitance'!$D25="",'1C TSsoustraitance'!$E25="OUI",'1C TSsoustraitance'!$AP25=0),0,(('1C TSsoustraitance'!$AL25)/'1C TSsoustraitance'!$AP25))</f>
        <v>0</v>
      </c>
      <c r="AI308" s="669">
        <f>IF(OR('1C TSsoustraitance'!$D25="",'1C TSsoustraitance'!$E25="OUI",'1C TSsoustraitance'!$AP25=0),0,(('1C TSsoustraitance'!$AM25)/'1C TSsoustraitance'!$AP25))</f>
        <v>0</v>
      </c>
      <c r="AJ308" s="669">
        <f>IF(OR('1C TSsoustraitance'!$D25="",'1C TSsoustraitance'!$E25="OUI",'1C TSsoustraitance'!$AP25=0),0,(('1C TSsoustraitance'!$AN25)/'1C TSsoustraitance'!$AP25))</f>
        <v>0</v>
      </c>
      <c r="AK308" s="669">
        <f t="shared" si="100"/>
        <v>0</v>
      </c>
      <c r="AL308" s="668">
        <f t="shared" si="101"/>
        <v>0</v>
      </c>
      <c r="AM308" s="670">
        <f>IF(Tableau7[[#This Row],[N° pièce]]="",0,(Tableau7[[#This Row],[hors TVA]]+(Tableau7[[#This Row],[hors TVA]]*Tableau7[[#This Row],[Taux TVA]])-(Tableau7[[#This Row],[hors TVA]]*Tableau7[[#This Row],[Taux TVA]]*Tableau7[[#This Row],[Régime TVA: Récupération]]))*Tableau7[[#This Row],[Type 1]])</f>
        <v>0</v>
      </c>
      <c r="AN308" s="670">
        <f>IF(Tableau7[[#This Row],[N° pièce]]="",0,IF($K$2="pôle",((Tableau7[[#This Row],[hors TVA]]+(Tableau7[[#This Row],[hors TVA]]*Tableau7[[#This Row],[Taux TVA]])-(Tableau7[[#This Row],[hors TVA]]*Tableau7[[#This Row],[Taux TVA]]*Tableau7[[#This Row],[Régime TVA: Récupération]]))*Tableau7[[#This Row],[Type 2]]),0))</f>
        <v>0</v>
      </c>
      <c r="AO308" s="670">
        <f t="shared" si="94"/>
        <v>0</v>
      </c>
      <c r="AP308" s="255">
        <f t="shared" si="98"/>
        <v>0</v>
      </c>
      <c r="AQ308" s="506">
        <f t="shared" ref="AQ308:AQ317" si="103">IF(M308=0,0,AN308-AS308)</f>
        <v>0</v>
      </c>
      <c r="AR308" s="671"/>
      <c r="AS308" s="512"/>
      <c r="AT308" s="513" t="str">
        <f>IF(('1C TSsoustraitance'!AP25*FICHE!C$14&lt;J308),"Forfait limité à "&amp;FICHE!C$14&amp;"€/jour","")</f>
        <v/>
      </c>
      <c r="AU308" s="797"/>
      <c r="AV308" s="484"/>
      <c r="AW308" s="484"/>
      <c r="AX308" s="484"/>
      <c r="AY308" s="484"/>
      <c r="AZ308" s="484"/>
    </row>
    <row r="309" spans="1:211" ht="13.9" customHeight="1">
      <c r="A309" s="827" t="str">
        <f>IF('1C TSsoustraitance'!$A26&lt;&gt;0,'1C TSsoustraitance'!$A26,"")</f>
        <v/>
      </c>
      <c r="B309" s="530"/>
      <c r="C309" s="513" t="str">
        <f>IF('1C TSsoustraitance'!$A26&lt;&gt;0,'1C TSsoustraitance'!$B26,"")</f>
        <v/>
      </c>
      <c r="D309" s="513" t="str">
        <f>IF('1C TSsoustraitance'!$A26&lt;&gt;0,'1C TSsoustraitance'!$C26,"")</f>
        <v/>
      </c>
      <c r="E309" s="684"/>
      <c r="F309" s="685"/>
      <c r="G309" s="666">
        <f>'1C TSsoustraitance'!$D26</f>
        <v>0</v>
      </c>
      <c r="H309" s="533">
        <v>0.21</v>
      </c>
      <c r="I309" s="533">
        <v>1</v>
      </c>
      <c r="J309" s="534"/>
      <c r="K309" s="667">
        <f t="shared" si="102"/>
        <v>0</v>
      </c>
      <c r="L309" s="668">
        <f>IF(OR('1C TSsoustraitance'!$D26="",'1C TSsoustraitance'!$AP26=0),0,IF(AND('1C TSsoustraitance'!$D26&lt;&gt;"",$K$2="Pôle",'1C TSsoustraitance'!$E26="OUI"),(('1C TSsoustraitance'!$F26+'1C TSsoustraitance'!$G26+'1C TSsoustraitance'!$H26+'1C TSsoustraitance'!$I26+'1C TSsoustraitance'!$M26)/'1C TSsoustraitance'!$R26),IF(AND('1C TSsoustraitance'!$D26&lt;&gt;"",$K$2="Pôle",'1C TSsoustraitance'!$E26="NON"),(('1C TSsoustraitance'!$F26+'1C TSsoustraitance'!$G26+'1C TSsoustraitance'!$H26+'1C TSsoustraitance'!$I26+'1C TSsoustraitance'!$M26)/'1C TSsoustraitance'!$AP26),IF(AND('1C TSsoustraitance'!$D26&lt;&gt;"",$K$2&lt;&gt;"Pôle",'1C TSsoustraitance'!$E26="OUI"),(('1C TSsoustraitance'!$F26+'1C TSsoustraitance'!$G26+'1C TSsoustraitance'!$H26+'1C TSsoustraitance'!$I26+'1C TSsoustraitance'!$J26+'1C TSsoustraitance'!$K26+'1C TSsoustraitance'!$L26+'1C TSsoustraitance'!$M26+'1C TSsoustraitance'!$N26+'1C TSsoustraitance'!$O26+'1C TSsoustraitance'!$P26+'1C TSsoustraitance'!$Q26)/'1C TSsoustraitance'!$R26),IF(AND('1C TSsoustraitance'!$D26&lt;&gt;"",$K$2&lt;&gt;"Pôle",'1C TSsoustraitance'!$E26="NON"),(('1C TSsoustraitance'!$F26+'1C TSsoustraitance'!$G26+'1C TSsoustraitance'!$H26+'1C TSsoustraitance'!$I26+'1C TSsoustraitance'!$J26+'1C TSsoustraitance'!$K26+'1C TSsoustraitance'!$L26+'1C TSsoustraitance'!$M26+'1C TSsoustraitance'!$N26+'1C TSsoustraitance'!$O26+'1C TSsoustraitance'!$P26+'1C TSsoustraitance'!$Q26))/'1C TSsoustraitance'!$AP26)))))</f>
        <v>0</v>
      </c>
      <c r="M309" s="668">
        <f>IF(OR('1C TSsoustraitance'!$D26="",'1C TSsoustraitance'!AP$13=0),0,IF(AND('1C TSsoustraitance'!$D26&lt;&gt;"",$K$2="Pôle",'1C TSsoustraitance'!$E26="OUI"),(('1C TSsoustraitance'!$J26+'1C TSsoustraitance'!$K26+'1C TSsoustraitance'!$L26)/'1C TSsoustraitance'!$R26),IF(AND('1C TSsoustraitance'!$D26&lt;&gt;"",$K$2="Pôle",'1C TSsoustraitance'!$E26="NON"),(('1C TSsoustraitance'!$J26+'1C TSsoustraitance'!$K26+'1C TSsoustraitance'!$L26)/'1C TSsoustraitance'!$AP26),IF(AND('1C TSsoustraitance'!$D26&lt;&gt;"",$K$2&lt;&gt;"Pôle"),0))))</f>
        <v>0</v>
      </c>
      <c r="N309" s="668">
        <f t="shared" si="99"/>
        <v>0</v>
      </c>
      <c r="O309" s="669">
        <f>IF(OR('1C TSsoustraitance'!$D26="",'1C TSsoustraitance'!$E26="OUI",'1C TSsoustraitance'!$AP26=0),0,(('1C TSsoustraitance'!$S26)/'1C TSsoustraitance'!$AP26))</f>
        <v>0</v>
      </c>
      <c r="P309" s="669">
        <f>IF(OR('1C TSsoustraitance'!$D26="",'1C TSsoustraitance'!$E26="OUI",'1C TSsoustraitance'!$AP26=0),0,(('1C TSsoustraitance'!$T26)/'1C TSsoustraitance'!$AP26))</f>
        <v>0</v>
      </c>
      <c r="Q309" s="669">
        <f>IF(OR('1C TSsoustraitance'!$D26="",'1C TSsoustraitance'!$E26="OUI",'1C TSsoustraitance'!$AP26=0),0,(('1C TSsoustraitance'!$U26)/'1C TSsoustraitance'!$AP26))</f>
        <v>0</v>
      </c>
      <c r="R309" s="669">
        <f>IF(OR('1C TSsoustraitance'!$D26="",'1C TSsoustraitance'!$E26="OUI",'1C TSsoustraitance'!$AP26=0),0,(('1C TSsoustraitance'!$V26)/'1C TSsoustraitance'!$AP26))</f>
        <v>0</v>
      </c>
      <c r="S309" s="669">
        <f>IF(OR('1C TSsoustraitance'!$D26="",'1C TSsoustraitance'!$E26="OUI",'1C TSsoustraitance'!$AP26=0),0,(('1C TSsoustraitance'!$W26)/'1C TSsoustraitance'!$AP26))</f>
        <v>0</v>
      </c>
      <c r="T309" s="669">
        <f>IF(OR('1C TSsoustraitance'!$D26="",'1C TSsoustraitance'!$E26="OUI",'1C TSsoustraitance'!$AP26=0),0,(('1C TSsoustraitance'!$X26)/'1C TSsoustraitance'!$AP26))</f>
        <v>0</v>
      </c>
      <c r="U309" s="669">
        <f>IF(OR('1C TSsoustraitance'!$D26="",'1C TSsoustraitance'!$E26="OUI",'1C TSsoustraitance'!$AP26=0),0,(('1C TSsoustraitance'!$Y26)/'1C TSsoustraitance'!$AP26))</f>
        <v>0</v>
      </c>
      <c r="V309" s="669">
        <f>IF(OR('1C TSsoustraitance'!$D26="",'1C TSsoustraitance'!$E26="OUI",'1C TSsoustraitance'!$AP26=0),0,(('1C TSsoustraitance'!$Z26)/'1C TSsoustraitance'!$AP26))</f>
        <v>0</v>
      </c>
      <c r="W309" s="669">
        <f>IF(OR('1C TSsoustraitance'!$D26="",'1C TSsoustraitance'!$E26="OUI",'1C TSsoustraitance'!$AP26=0),0,(('1C TSsoustraitance'!$AA26)/'1C TSsoustraitance'!$AP26))</f>
        <v>0</v>
      </c>
      <c r="X309" s="669">
        <f>IF(OR('1C TSsoustraitance'!$D26="",'1C TSsoustraitance'!$E26="OUI",'1C TSsoustraitance'!$AP26=0),0,(('1C TSsoustraitance'!$AB26)/'1C TSsoustraitance'!$AP26))</f>
        <v>0</v>
      </c>
      <c r="Y309" s="669">
        <f>IF(OR('1C TSsoustraitance'!$D26="",'1C TSsoustraitance'!$E26="OUI",'1C TSsoustraitance'!$AP26=0),0,(('1C TSsoustraitance'!$AC26)/'1C TSsoustraitance'!$AP26))</f>
        <v>0</v>
      </c>
      <c r="Z309" s="669">
        <f>IF(OR('1C TSsoustraitance'!$D26="",'1C TSsoustraitance'!$E26="OUI",'1C TSsoustraitance'!$AP26=0),0,(('1C TSsoustraitance'!$AD26)/'1C TSsoustraitance'!$AP26))</f>
        <v>0</v>
      </c>
      <c r="AA309" s="669">
        <f>IF(OR('1C TSsoustraitance'!$D26="",'1C TSsoustraitance'!$E26="OUI",'1C TSsoustraitance'!$AP26=0),0,(('1C TSsoustraitance'!$AE26)/'1C TSsoustraitance'!$AP26))</f>
        <v>0</v>
      </c>
      <c r="AB309" s="669">
        <f>IF(OR('1C TSsoustraitance'!$D26="",'1C TSsoustraitance'!$E26="OUI",'1C TSsoustraitance'!$AP26=0),0,(('1C TSsoustraitance'!$AF26)/'1C TSsoustraitance'!$AP26))</f>
        <v>0</v>
      </c>
      <c r="AC309" s="669">
        <f>IF(OR('1C TSsoustraitance'!$D26="",'1C TSsoustraitance'!$E26="OUI",'1C TSsoustraitance'!$AP26=0),0,(('1C TSsoustraitance'!$AG26)/'1C TSsoustraitance'!$AP26))</f>
        <v>0</v>
      </c>
      <c r="AD309" s="669">
        <f>IF(OR('1C TSsoustraitance'!$D26="",'1C TSsoustraitance'!$E26="OUI",'1C TSsoustraitance'!$AP26=0),0,(('1C TSsoustraitance'!$AH26)/'1C TSsoustraitance'!$AP26))</f>
        <v>0</v>
      </c>
      <c r="AE309" s="669">
        <f>IF(OR('1C TSsoustraitance'!$D26="",'1C TSsoustraitance'!$E26="OUI",'1C TSsoustraitance'!$AP26=0),0,(('1C TSsoustraitance'!$AI26)/'1C TSsoustraitance'!$AP26))</f>
        <v>0</v>
      </c>
      <c r="AF309" s="669">
        <f>IF(OR('1C TSsoustraitance'!$D26="",'1C TSsoustraitance'!$E26="OUI",'1C TSsoustraitance'!$AP26=0),0,(('1C TSsoustraitance'!$AJ26)/'1C TSsoustraitance'!$AP26))</f>
        <v>0</v>
      </c>
      <c r="AG309" s="669">
        <f>IF(OR('1C TSsoustraitance'!$D26="",'1C TSsoustraitance'!$E26="OUI",'1C TSsoustraitance'!$AP26=0),0,(('1C TSsoustraitance'!$AK26)/'1C TSsoustraitance'!$AP26))</f>
        <v>0</v>
      </c>
      <c r="AH309" s="669">
        <f>IF(OR('1C TSsoustraitance'!$D26="",'1C TSsoustraitance'!$E26="OUI",'1C TSsoustraitance'!$AP26=0),0,(('1C TSsoustraitance'!$AL26)/'1C TSsoustraitance'!$AP26))</f>
        <v>0</v>
      </c>
      <c r="AI309" s="669">
        <f>IF(OR('1C TSsoustraitance'!$D26="",'1C TSsoustraitance'!$E26="OUI",'1C TSsoustraitance'!$AP26=0),0,(('1C TSsoustraitance'!$AM26)/'1C TSsoustraitance'!$AP26))</f>
        <v>0</v>
      </c>
      <c r="AJ309" s="669">
        <f>IF(OR('1C TSsoustraitance'!$D26="",'1C TSsoustraitance'!$E26="OUI",'1C TSsoustraitance'!$AP26=0),0,(('1C TSsoustraitance'!$AN26)/'1C TSsoustraitance'!$AP26))</f>
        <v>0</v>
      </c>
      <c r="AK309" s="669">
        <f t="shared" si="100"/>
        <v>0</v>
      </c>
      <c r="AL309" s="668">
        <f t="shared" si="101"/>
        <v>0</v>
      </c>
      <c r="AM309" s="670">
        <f>IF(Tableau7[[#This Row],[N° pièce]]="",0,(Tableau7[[#This Row],[hors TVA]]+(Tableau7[[#This Row],[hors TVA]]*Tableau7[[#This Row],[Taux TVA]])-(Tableau7[[#This Row],[hors TVA]]*Tableau7[[#This Row],[Taux TVA]]*Tableau7[[#This Row],[Régime TVA: Récupération]]))*Tableau7[[#This Row],[Type 1]])</f>
        <v>0</v>
      </c>
      <c r="AN309" s="670">
        <f>IF(Tableau7[[#This Row],[N° pièce]]="",0,IF($K$2="pôle",((Tableau7[[#This Row],[hors TVA]]+(Tableau7[[#This Row],[hors TVA]]*Tableau7[[#This Row],[Taux TVA]])-(Tableau7[[#This Row],[hors TVA]]*Tableau7[[#This Row],[Taux TVA]]*Tableau7[[#This Row],[Régime TVA: Récupération]]))*Tableau7[[#This Row],[Type 2]]),0))</f>
        <v>0</v>
      </c>
      <c r="AO309" s="670">
        <f t="shared" si="94"/>
        <v>0</v>
      </c>
      <c r="AP309" s="255">
        <f t="shared" si="98"/>
        <v>0</v>
      </c>
      <c r="AQ309" s="506">
        <f t="shared" si="103"/>
        <v>0</v>
      </c>
      <c r="AR309" s="671"/>
      <c r="AS309" s="512"/>
      <c r="AT309" s="513" t="str">
        <f>IF(('1C TSsoustraitance'!AP26*FICHE!C$14&lt;J309),"Forfait limité à "&amp;FICHE!C$14&amp;"€/jour","")</f>
        <v/>
      </c>
      <c r="AU309" s="797"/>
      <c r="AV309" s="484"/>
      <c r="AW309" s="484"/>
      <c r="AX309" s="484"/>
      <c r="AY309" s="484"/>
      <c r="AZ309" s="484"/>
    </row>
    <row r="310" spans="1:211" ht="13.9" customHeight="1">
      <c r="A310" s="827" t="str">
        <f>IF('1C TSsoustraitance'!$A27&lt;&gt;0,'1C TSsoustraitance'!$A27,"")</f>
        <v/>
      </c>
      <c r="B310" s="530"/>
      <c r="C310" s="513" t="str">
        <f>IF('1C TSsoustraitance'!$A27&lt;&gt;0,'1C TSsoustraitance'!$B27,"")</f>
        <v/>
      </c>
      <c r="D310" s="513" t="str">
        <f>IF('1C TSsoustraitance'!$A27&lt;&gt;0,'1C TSsoustraitance'!$C27,"")</f>
        <v/>
      </c>
      <c r="E310" s="684"/>
      <c r="F310" s="685"/>
      <c r="G310" s="666">
        <f>'1C TSsoustraitance'!$D27</f>
        <v>0</v>
      </c>
      <c r="H310" s="533">
        <v>0.21</v>
      </c>
      <c r="I310" s="533">
        <v>1</v>
      </c>
      <c r="J310" s="534"/>
      <c r="K310" s="667">
        <f t="shared" si="102"/>
        <v>0</v>
      </c>
      <c r="L310" s="668">
        <f>IF(OR('1C TSsoustraitance'!$D27="",'1C TSsoustraitance'!$AP27=0),0,IF(AND('1C TSsoustraitance'!$D27&lt;&gt;"",$K$2="Pôle",'1C TSsoustraitance'!$E27="OUI"),(('1C TSsoustraitance'!$F27+'1C TSsoustraitance'!$G27+'1C TSsoustraitance'!$H27+'1C TSsoustraitance'!$I27+'1C TSsoustraitance'!$M27)/'1C TSsoustraitance'!$R27),IF(AND('1C TSsoustraitance'!$D27&lt;&gt;"",$K$2="Pôle",'1C TSsoustraitance'!$E27="NON"),(('1C TSsoustraitance'!$F27+'1C TSsoustraitance'!$G27+'1C TSsoustraitance'!$H27+'1C TSsoustraitance'!$I27+'1C TSsoustraitance'!$M27)/'1C TSsoustraitance'!$AP27),IF(AND('1C TSsoustraitance'!$D27&lt;&gt;"",$K$2&lt;&gt;"Pôle",'1C TSsoustraitance'!$E27="OUI"),(('1C TSsoustraitance'!$F27+'1C TSsoustraitance'!$G27+'1C TSsoustraitance'!$H27+'1C TSsoustraitance'!$I27+'1C TSsoustraitance'!$J27+'1C TSsoustraitance'!$K27+'1C TSsoustraitance'!$L27+'1C TSsoustraitance'!$M27+'1C TSsoustraitance'!$N27+'1C TSsoustraitance'!$O27+'1C TSsoustraitance'!$P27+'1C TSsoustraitance'!$Q27)/'1C TSsoustraitance'!$R27),IF(AND('1C TSsoustraitance'!$D27&lt;&gt;"",$K$2&lt;&gt;"Pôle",'1C TSsoustraitance'!$E27="NON"),(('1C TSsoustraitance'!$F27+'1C TSsoustraitance'!$G27+'1C TSsoustraitance'!$H27+'1C TSsoustraitance'!$I27+'1C TSsoustraitance'!$J27+'1C TSsoustraitance'!$K27+'1C TSsoustraitance'!$L27+'1C TSsoustraitance'!$M27+'1C TSsoustraitance'!$N27+'1C TSsoustraitance'!$O27+'1C TSsoustraitance'!$P27+'1C TSsoustraitance'!$Q27))/'1C TSsoustraitance'!$AP27)))))</f>
        <v>0</v>
      </c>
      <c r="M310" s="668">
        <f>IF(OR('1C TSsoustraitance'!$D27="",'1C TSsoustraitance'!AP$13=0),0,IF(AND('1C TSsoustraitance'!$D27&lt;&gt;"",$K$2="Pôle",'1C TSsoustraitance'!$E27="OUI"),(('1C TSsoustraitance'!$J27+'1C TSsoustraitance'!$K27+'1C TSsoustraitance'!$L27)/'1C TSsoustraitance'!$R27),IF(AND('1C TSsoustraitance'!$D27&lt;&gt;"",$K$2="Pôle",'1C TSsoustraitance'!$E27="NON"),(('1C TSsoustraitance'!$J27+'1C TSsoustraitance'!$K27+'1C TSsoustraitance'!$L27)/'1C TSsoustraitance'!$AP27),IF(AND('1C TSsoustraitance'!$D27&lt;&gt;"",$K$2&lt;&gt;"Pôle"),0))))</f>
        <v>0</v>
      </c>
      <c r="N310" s="668">
        <f t="shared" si="99"/>
        <v>0</v>
      </c>
      <c r="O310" s="669">
        <f>IF(OR('1C TSsoustraitance'!$D27="",'1C TSsoustraitance'!$E27="OUI",'1C TSsoustraitance'!$AP27=0),0,(('1C TSsoustraitance'!$S27)/'1C TSsoustraitance'!$AP27))</f>
        <v>0</v>
      </c>
      <c r="P310" s="669">
        <f>IF(OR('1C TSsoustraitance'!$D27="",'1C TSsoustraitance'!$E27="OUI",'1C TSsoustraitance'!$AP27=0),0,(('1C TSsoustraitance'!$T27)/'1C TSsoustraitance'!$AP27))</f>
        <v>0</v>
      </c>
      <c r="Q310" s="669">
        <f>IF(OR('1C TSsoustraitance'!$D27="",'1C TSsoustraitance'!$E27="OUI",'1C TSsoustraitance'!$AP27=0),0,(('1C TSsoustraitance'!$U27)/'1C TSsoustraitance'!$AP27))</f>
        <v>0</v>
      </c>
      <c r="R310" s="669">
        <f>IF(OR('1C TSsoustraitance'!$D27="",'1C TSsoustraitance'!$E27="OUI",'1C TSsoustraitance'!$AP27=0),0,(('1C TSsoustraitance'!$V27)/'1C TSsoustraitance'!$AP27))</f>
        <v>0</v>
      </c>
      <c r="S310" s="669">
        <f>IF(OR('1C TSsoustraitance'!$D27="",'1C TSsoustraitance'!$E27="OUI",'1C TSsoustraitance'!$AP27=0),0,(('1C TSsoustraitance'!$W27)/'1C TSsoustraitance'!$AP27))</f>
        <v>0</v>
      </c>
      <c r="T310" s="669">
        <f>IF(OR('1C TSsoustraitance'!$D27="",'1C TSsoustraitance'!$E27="OUI",'1C TSsoustraitance'!$AP27=0),0,(('1C TSsoustraitance'!$X27)/'1C TSsoustraitance'!$AP27))</f>
        <v>0</v>
      </c>
      <c r="U310" s="669">
        <f>IF(OR('1C TSsoustraitance'!$D27="",'1C TSsoustraitance'!$E27="OUI",'1C TSsoustraitance'!$AP27=0),0,(('1C TSsoustraitance'!$Y27)/'1C TSsoustraitance'!$AP27))</f>
        <v>0</v>
      </c>
      <c r="V310" s="669">
        <f>IF(OR('1C TSsoustraitance'!$D27="",'1C TSsoustraitance'!$E27="OUI",'1C TSsoustraitance'!$AP27=0),0,(('1C TSsoustraitance'!$Z27)/'1C TSsoustraitance'!$AP27))</f>
        <v>0</v>
      </c>
      <c r="W310" s="669">
        <f>IF(OR('1C TSsoustraitance'!$D27="",'1C TSsoustraitance'!$E27="OUI",'1C TSsoustraitance'!$AP27=0),0,(('1C TSsoustraitance'!$AA27)/'1C TSsoustraitance'!$AP27))</f>
        <v>0</v>
      </c>
      <c r="X310" s="669">
        <f>IF(OR('1C TSsoustraitance'!$D27="",'1C TSsoustraitance'!$E27="OUI",'1C TSsoustraitance'!$AP27=0),0,(('1C TSsoustraitance'!$AB27)/'1C TSsoustraitance'!$AP27))</f>
        <v>0</v>
      </c>
      <c r="Y310" s="669">
        <f>IF(OR('1C TSsoustraitance'!$D27="",'1C TSsoustraitance'!$E27="OUI",'1C TSsoustraitance'!$AP27=0),0,(('1C TSsoustraitance'!$AC27)/'1C TSsoustraitance'!$AP27))</f>
        <v>0</v>
      </c>
      <c r="Z310" s="669">
        <f>IF(OR('1C TSsoustraitance'!$D27="",'1C TSsoustraitance'!$E27="OUI",'1C TSsoustraitance'!$AP27=0),0,(('1C TSsoustraitance'!$AD27)/'1C TSsoustraitance'!$AP27))</f>
        <v>0</v>
      </c>
      <c r="AA310" s="669">
        <f>IF(OR('1C TSsoustraitance'!$D27="",'1C TSsoustraitance'!$E27="OUI",'1C TSsoustraitance'!$AP27=0),0,(('1C TSsoustraitance'!$AE27)/'1C TSsoustraitance'!$AP27))</f>
        <v>0</v>
      </c>
      <c r="AB310" s="669">
        <f>IF(OR('1C TSsoustraitance'!$D27="",'1C TSsoustraitance'!$E27="OUI",'1C TSsoustraitance'!$AP27=0),0,(('1C TSsoustraitance'!$AF27)/'1C TSsoustraitance'!$AP27))</f>
        <v>0</v>
      </c>
      <c r="AC310" s="669">
        <f>IF(OR('1C TSsoustraitance'!$D27="",'1C TSsoustraitance'!$E27="OUI",'1C TSsoustraitance'!$AP27=0),0,(('1C TSsoustraitance'!$AG27)/'1C TSsoustraitance'!$AP27))</f>
        <v>0</v>
      </c>
      <c r="AD310" s="669">
        <f>IF(OR('1C TSsoustraitance'!$D27="",'1C TSsoustraitance'!$E27="OUI",'1C TSsoustraitance'!$AP27=0),0,(('1C TSsoustraitance'!$AH27)/'1C TSsoustraitance'!$AP27))</f>
        <v>0</v>
      </c>
      <c r="AE310" s="669">
        <f>IF(OR('1C TSsoustraitance'!$D27="",'1C TSsoustraitance'!$E27="OUI",'1C TSsoustraitance'!$AP27=0),0,(('1C TSsoustraitance'!$AI27)/'1C TSsoustraitance'!$AP27))</f>
        <v>0</v>
      </c>
      <c r="AF310" s="669">
        <f>IF(OR('1C TSsoustraitance'!$D27="",'1C TSsoustraitance'!$E27="OUI",'1C TSsoustraitance'!$AP27=0),0,(('1C TSsoustraitance'!$AJ27)/'1C TSsoustraitance'!$AP27))</f>
        <v>0</v>
      </c>
      <c r="AG310" s="669">
        <f>IF(OR('1C TSsoustraitance'!$D27="",'1C TSsoustraitance'!$E27="OUI",'1C TSsoustraitance'!$AP27=0),0,(('1C TSsoustraitance'!$AK27)/'1C TSsoustraitance'!$AP27))</f>
        <v>0</v>
      </c>
      <c r="AH310" s="669">
        <f>IF(OR('1C TSsoustraitance'!$D27="",'1C TSsoustraitance'!$E27="OUI",'1C TSsoustraitance'!$AP27=0),0,(('1C TSsoustraitance'!$AL27)/'1C TSsoustraitance'!$AP27))</f>
        <v>0</v>
      </c>
      <c r="AI310" s="669">
        <f>IF(OR('1C TSsoustraitance'!$D27="",'1C TSsoustraitance'!$E27="OUI",'1C TSsoustraitance'!$AP27=0),0,(('1C TSsoustraitance'!$AM27)/'1C TSsoustraitance'!$AP27))</f>
        <v>0</v>
      </c>
      <c r="AJ310" s="669">
        <f>IF(OR('1C TSsoustraitance'!$D27="",'1C TSsoustraitance'!$E27="OUI",'1C TSsoustraitance'!$AP27=0),0,(('1C TSsoustraitance'!$AN27)/'1C TSsoustraitance'!$AP27))</f>
        <v>0</v>
      </c>
      <c r="AK310" s="669">
        <f t="shared" si="100"/>
        <v>0</v>
      </c>
      <c r="AL310" s="668">
        <f t="shared" si="101"/>
        <v>0</v>
      </c>
      <c r="AM310" s="670">
        <f>IF(Tableau7[[#This Row],[N° pièce]]="",0,(Tableau7[[#This Row],[hors TVA]]+(Tableau7[[#This Row],[hors TVA]]*Tableau7[[#This Row],[Taux TVA]])-(Tableau7[[#This Row],[hors TVA]]*Tableau7[[#This Row],[Taux TVA]]*Tableau7[[#This Row],[Régime TVA: Récupération]]))*Tableau7[[#This Row],[Type 1]])</f>
        <v>0</v>
      </c>
      <c r="AN310" s="670">
        <f>IF(Tableau7[[#This Row],[N° pièce]]="",0,IF($K$2="pôle",((Tableau7[[#This Row],[hors TVA]]+(Tableau7[[#This Row],[hors TVA]]*Tableau7[[#This Row],[Taux TVA]])-(Tableau7[[#This Row],[hors TVA]]*Tableau7[[#This Row],[Taux TVA]]*Tableau7[[#This Row],[Régime TVA: Récupération]]))*Tableau7[[#This Row],[Type 2]]),0))</f>
        <v>0</v>
      </c>
      <c r="AO310" s="670">
        <f t="shared" si="94"/>
        <v>0</v>
      </c>
      <c r="AP310" s="255">
        <f t="shared" si="98"/>
        <v>0</v>
      </c>
      <c r="AQ310" s="506">
        <f t="shared" si="103"/>
        <v>0</v>
      </c>
      <c r="AR310" s="671"/>
      <c r="AS310" s="512"/>
      <c r="AT310" s="513" t="str">
        <f>IF(('1C TSsoustraitance'!AP27*FICHE!C$14&lt;J310),"Forfait limité à "&amp;FICHE!C$14&amp;"€/jour","")</f>
        <v/>
      </c>
      <c r="AU310" s="797"/>
      <c r="AV310" s="484"/>
      <c r="AW310" s="484"/>
      <c r="AX310" s="484"/>
      <c r="AY310" s="484"/>
      <c r="AZ310" s="484"/>
    </row>
    <row r="311" spans="1:211" ht="13.9" customHeight="1">
      <c r="A311" s="827" t="str">
        <f>IF('1C TSsoustraitance'!$A28&lt;&gt;0,'1C TSsoustraitance'!$A28,"")</f>
        <v/>
      </c>
      <c r="B311" s="530"/>
      <c r="C311" s="513" t="str">
        <f>IF('1C TSsoustraitance'!$A28&lt;&gt;0,'1C TSsoustraitance'!$B28,"")</f>
        <v/>
      </c>
      <c r="D311" s="513" t="str">
        <f>IF('1C TSsoustraitance'!$A28&lt;&gt;0,'1C TSsoustraitance'!$C28,"")</f>
        <v/>
      </c>
      <c r="E311" s="684"/>
      <c r="F311" s="685"/>
      <c r="G311" s="666">
        <f>'1C TSsoustraitance'!$D28</f>
        <v>0</v>
      </c>
      <c r="H311" s="533">
        <v>0.21</v>
      </c>
      <c r="I311" s="533">
        <v>1</v>
      </c>
      <c r="J311" s="534"/>
      <c r="K311" s="667">
        <f t="shared" si="102"/>
        <v>0</v>
      </c>
      <c r="L311" s="668">
        <f>IF(OR('1C TSsoustraitance'!$D28="",'1C TSsoustraitance'!$AP28=0),0,IF(AND('1C TSsoustraitance'!$D28&lt;&gt;"",$K$2="Pôle",'1C TSsoustraitance'!$E28="OUI"),(('1C TSsoustraitance'!$F28+'1C TSsoustraitance'!$G28+'1C TSsoustraitance'!$H28+'1C TSsoustraitance'!$I28+'1C TSsoustraitance'!$M28)/'1C TSsoustraitance'!$R28),IF(AND('1C TSsoustraitance'!$D28&lt;&gt;"",$K$2="Pôle",'1C TSsoustraitance'!$E28="NON"),(('1C TSsoustraitance'!$F28+'1C TSsoustraitance'!$G28+'1C TSsoustraitance'!$H28+'1C TSsoustraitance'!$I28+'1C TSsoustraitance'!$M28)/'1C TSsoustraitance'!$AP28),IF(AND('1C TSsoustraitance'!$D28&lt;&gt;"",$K$2&lt;&gt;"Pôle",'1C TSsoustraitance'!$E28="OUI"),(('1C TSsoustraitance'!$F28+'1C TSsoustraitance'!$G28+'1C TSsoustraitance'!$H28+'1C TSsoustraitance'!$I28+'1C TSsoustraitance'!$J28+'1C TSsoustraitance'!$K28+'1C TSsoustraitance'!$L28+'1C TSsoustraitance'!$M28+'1C TSsoustraitance'!$N28+'1C TSsoustraitance'!$O28+'1C TSsoustraitance'!$P28+'1C TSsoustraitance'!$Q28)/'1C TSsoustraitance'!$R28),IF(AND('1C TSsoustraitance'!$D28&lt;&gt;"",$K$2&lt;&gt;"Pôle",'1C TSsoustraitance'!$E28="NON"),(('1C TSsoustraitance'!$F28+'1C TSsoustraitance'!$G28+'1C TSsoustraitance'!$H28+'1C TSsoustraitance'!$I28+'1C TSsoustraitance'!$J28+'1C TSsoustraitance'!$K28+'1C TSsoustraitance'!$L28+'1C TSsoustraitance'!$M28+'1C TSsoustraitance'!$N28+'1C TSsoustraitance'!$O28+'1C TSsoustraitance'!$P28+'1C TSsoustraitance'!$Q28))/'1C TSsoustraitance'!$AP28)))))</f>
        <v>0</v>
      </c>
      <c r="M311" s="668">
        <f>IF(OR('1C TSsoustraitance'!$D28="",'1C TSsoustraitance'!AP$13=0),0,IF(AND('1C TSsoustraitance'!$D28&lt;&gt;"",$K$2="Pôle",'1C TSsoustraitance'!$E28="OUI"),(('1C TSsoustraitance'!$J28+'1C TSsoustraitance'!$K28+'1C TSsoustraitance'!$L28)/'1C TSsoustraitance'!$R28),IF(AND('1C TSsoustraitance'!$D28&lt;&gt;"",$K$2="Pôle",'1C TSsoustraitance'!$E28="NON"),(('1C TSsoustraitance'!$J28+'1C TSsoustraitance'!$K28+'1C TSsoustraitance'!$L28)/'1C TSsoustraitance'!$AP28),IF(AND('1C TSsoustraitance'!$D28&lt;&gt;"",$K$2&lt;&gt;"Pôle"),0))))</f>
        <v>0</v>
      </c>
      <c r="N311" s="668">
        <f t="shared" si="99"/>
        <v>0</v>
      </c>
      <c r="O311" s="669">
        <f>IF(OR('1C TSsoustraitance'!$D28="",'1C TSsoustraitance'!$E28="OUI",'1C TSsoustraitance'!$AP28=0),0,(('1C TSsoustraitance'!$S28)/'1C TSsoustraitance'!$AP28))</f>
        <v>0</v>
      </c>
      <c r="P311" s="669">
        <f>IF(OR('1C TSsoustraitance'!$D28="",'1C TSsoustraitance'!$E28="OUI",'1C TSsoustraitance'!$AP28=0),0,(('1C TSsoustraitance'!$T28)/'1C TSsoustraitance'!$AP28))</f>
        <v>0</v>
      </c>
      <c r="Q311" s="669">
        <f>IF(OR('1C TSsoustraitance'!$D28="",'1C TSsoustraitance'!$E28="OUI",'1C TSsoustraitance'!$AP28=0),0,(('1C TSsoustraitance'!$U28)/'1C TSsoustraitance'!$AP28))</f>
        <v>0</v>
      </c>
      <c r="R311" s="669">
        <f>IF(OR('1C TSsoustraitance'!$D28="",'1C TSsoustraitance'!$E28="OUI",'1C TSsoustraitance'!$AP28=0),0,(('1C TSsoustraitance'!$V28)/'1C TSsoustraitance'!$AP28))</f>
        <v>0</v>
      </c>
      <c r="S311" s="669">
        <f>IF(OR('1C TSsoustraitance'!$D28="",'1C TSsoustraitance'!$E28="OUI",'1C TSsoustraitance'!$AP28=0),0,(('1C TSsoustraitance'!$W28)/'1C TSsoustraitance'!$AP28))</f>
        <v>0</v>
      </c>
      <c r="T311" s="669">
        <f>IF(OR('1C TSsoustraitance'!$D28="",'1C TSsoustraitance'!$E28="OUI",'1C TSsoustraitance'!$AP28=0),0,(('1C TSsoustraitance'!$X28)/'1C TSsoustraitance'!$AP28))</f>
        <v>0</v>
      </c>
      <c r="U311" s="669">
        <f>IF(OR('1C TSsoustraitance'!$D28="",'1C TSsoustraitance'!$E28="OUI",'1C TSsoustraitance'!$AP28=0),0,(('1C TSsoustraitance'!$Y28)/'1C TSsoustraitance'!$AP28))</f>
        <v>0</v>
      </c>
      <c r="V311" s="669">
        <f>IF(OR('1C TSsoustraitance'!$D28="",'1C TSsoustraitance'!$E28="OUI",'1C TSsoustraitance'!$AP28=0),0,(('1C TSsoustraitance'!$Z28)/'1C TSsoustraitance'!$AP28))</f>
        <v>0</v>
      </c>
      <c r="W311" s="669">
        <f>IF(OR('1C TSsoustraitance'!$D28="",'1C TSsoustraitance'!$E28="OUI",'1C TSsoustraitance'!$AP28=0),0,(('1C TSsoustraitance'!$AA28)/'1C TSsoustraitance'!$AP28))</f>
        <v>0</v>
      </c>
      <c r="X311" s="669">
        <f>IF(OR('1C TSsoustraitance'!$D28="",'1C TSsoustraitance'!$E28="OUI",'1C TSsoustraitance'!$AP28=0),0,(('1C TSsoustraitance'!$AB28)/'1C TSsoustraitance'!$AP28))</f>
        <v>0</v>
      </c>
      <c r="Y311" s="669">
        <f>IF(OR('1C TSsoustraitance'!$D28="",'1C TSsoustraitance'!$E28="OUI",'1C TSsoustraitance'!$AP28=0),0,(('1C TSsoustraitance'!$AC28)/'1C TSsoustraitance'!$AP28))</f>
        <v>0</v>
      </c>
      <c r="Z311" s="669">
        <f>IF(OR('1C TSsoustraitance'!$D28="",'1C TSsoustraitance'!$E28="OUI",'1C TSsoustraitance'!$AP28=0),0,(('1C TSsoustraitance'!$AD28)/'1C TSsoustraitance'!$AP28))</f>
        <v>0</v>
      </c>
      <c r="AA311" s="669">
        <f>IF(OR('1C TSsoustraitance'!$D28="",'1C TSsoustraitance'!$E28="OUI",'1C TSsoustraitance'!$AP28=0),0,(('1C TSsoustraitance'!$AE28)/'1C TSsoustraitance'!$AP28))</f>
        <v>0</v>
      </c>
      <c r="AB311" s="669">
        <f>IF(OR('1C TSsoustraitance'!$D28="",'1C TSsoustraitance'!$E28="OUI",'1C TSsoustraitance'!$AP28=0),0,(('1C TSsoustraitance'!$AF28)/'1C TSsoustraitance'!$AP28))</f>
        <v>0</v>
      </c>
      <c r="AC311" s="669">
        <f>IF(OR('1C TSsoustraitance'!$D28="",'1C TSsoustraitance'!$E28="OUI",'1C TSsoustraitance'!$AP28=0),0,(('1C TSsoustraitance'!$AG28)/'1C TSsoustraitance'!$AP28))</f>
        <v>0</v>
      </c>
      <c r="AD311" s="669">
        <f>IF(OR('1C TSsoustraitance'!$D28="",'1C TSsoustraitance'!$E28="OUI",'1C TSsoustraitance'!$AP28=0),0,(('1C TSsoustraitance'!$AH28)/'1C TSsoustraitance'!$AP28))</f>
        <v>0</v>
      </c>
      <c r="AE311" s="669">
        <f>IF(OR('1C TSsoustraitance'!$D28="",'1C TSsoustraitance'!$E28="OUI",'1C TSsoustraitance'!$AP28=0),0,(('1C TSsoustraitance'!$AI28)/'1C TSsoustraitance'!$AP28))</f>
        <v>0</v>
      </c>
      <c r="AF311" s="669">
        <f>IF(OR('1C TSsoustraitance'!$D28="",'1C TSsoustraitance'!$E28="OUI",'1C TSsoustraitance'!$AP28=0),0,(('1C TSsoustraitance'!$AJ28)/'1C TSsoustraitance'!$AP28))</f>
        <v>0</v>
      </c>
      <c r="AG311" s="669">
        <f>IF(OR('1C TSsoustraitance'!$D28="",'1C TSsoustraitance'!$E28="OUI",'1C TSsoustraitance'!$AP28=0),0,(('1C TSsoustraitance'!$AK28)/'1C TSsoustraitance'!$AP28))</f>
        <v>0</v>
      </c>
      <c r="AH311" s="669">
        <f>IF(OR('1C TSsoustraitance'!$D28="",'1C TSsoustraitance'!$E28="OUI",'1C TSsoustraitance'!$AP28=0),0,(('1C TSsoustraitance'!$AL28)/'1C TSsoustraitance'!$AP28))</f>
        <v>0</v>
      </c>
      <c r="AI311" s="669">
        <f>IF(OR('1C TSsoustraitance'!$D28="",'1C TSsoustraitance'!$E28="OUI",'1C TSsoustraitance'!$AP28=0),0,(('1C TSsoustraitance'!$AM28)/'1C TSsoustraitance'!$AP28))</f>
        <v>0</v>
      </c>
      <c r="AJ311" s="669">
        <f>IF(OR('1C TSsoustraitance'!$D28="",'1C TSsoustraitance'!$E28="OUI",'1C TSsoustraitance'!$AP28=0),0,(('1C TSsoustraitance'!$AN28)/'1C TSsoustraitance'!$AP28))</f>
        <v>0</v>
      </c>
      <c r="AK311" s="669">
        <f t="shared" si="100"/>
        <v>0</v>
      </c>
      <c r="AL311" s="668">
        <f t="shared" si="101"/>
        <v>0</v>
      </c>
      <c r="AM311" s="670">
        <f>IF(Tableau7[[#This Row],[N° pièce]]="",0,(Tableau7[[#This Row],[hors TVA]]+(Tableau7[[#This Row],[hors TVA]]*Tableau7[[#This Row],[Taux TVA]])-(Tableau7[[#This Row],[hors TVA]]*Tableau7[[#This Row],[Taux TVA]]*Tableau7[[#This Row],[Régime TVA: Récupération]]))*Tableau7[[#This Row],[Type 1]])</f>
        <v>0</v>
      </c>
      <c r="AN311" s="670">
        <f>IF(Tableau7[[#This Row],[N° pièce]]="",0,IF($K$2="pôle",((Tableau7[[#This Row],[hors TVA]]+(Tableau7[[#This Row],[hors TVA]]*Tableau7[[#This Row],[Taux TVA]])-(Tableau7[[#This Row],[hors TVA]]*Tableau7[[#This Row],[Taux TVA]]*Tableau7[[#This Row],[Régime TVA: Récupération]]))*Tableau7[[#This Row],[Type 2]]),0))</f>
        <v>0</v>
      </c>
      <c r="AO311" s="670">
        <f t="shared" si="94"/>
        <v>0</v>
      </c>
      <c r="AP311" s="255">
        <f t="shared" si="98"/>
        <v>0</v>
      </c>
      <c r="AQ311" s="506">
        <f t="shared" si="103"/>
        <v>0</v>
      </c>
      <c r="AR311" s="671"/>
      <c r="AS311" s="512"/>
      <c r="AT311" s="513" t="str">
        <f>IF(('1C TSsoustraitance'!AP28*FICHE!C$14&lt;J311),"Forfait limité à "&amp;FICHE!C$14&amp;"€/jour","")</f>
        <v/>
      </c>
      <c r="AU311" s="797"/>
      <c r="AV311" s="484"/>
      <c r="AW311" s="484"/>
      <c r="AX311" s="484"/>
      <c r="AY311" s="484"/>
      <c r="AZ311" s="484"/>
    </row>
    <row r="312" spans="1:211" ht="13.9" customHeight="1">
      <c r="A312" s="827" t="str">
        <f>IF('1C TSsoustraitance'!$A29&lt;&gt;0,'1C TSsoustraitance'!$A29,"")</f>
        <v/>
      </c>
      <c r="B312" s="530"/>
      <c r="C312" s="513" t="str">
        <f>IF('1C TSsoustraitance'!$A29&lt;&gt;0,'1C TSsoustraitance'!$B29,"")</f>
        <v/>
      </c>
      <c r="D312" s="513" t="str">
        <f>IF('1C TSsoustraitance'!$A29&lt;&gt;0,'1C TSsoustraitance'!$C29,"")</f>
        <v/>
      </c>
      <c r="E312" s="684"/>
      <c r="F312" s="685"/>
      <c r="G312" s="666">
        <f>'1C TSsoustraitance'!$D29</f>
        <v>0</v>
      </c>
      <c r="H312" s="533">
        <v>0.21</v>
      </c>
      <c r="I312" s="533">
        <v>1</v>
      </c>
      <c r="J312" s="534"/>
      <c r="K312" s="667">
        <f t="shared" si="102"/>
        <v>0</v>
      </c>
      <c r="L312" s="668">
        <f>IF(OR('1C TSsoustraitance'!$D29="",'1C TSsoustraitance'!$AP29=0),0,IF(AND('1C TSsoustraitance'!$D29&lt;&gt;"",$K$2="Pôle",'1C TSsoustraitance'!$E29="OUI"),(('1C TSsoustraitance'!$F29+'1C TSsoustraitance'!$G29+'1C TSsoustraitance'!$H29+'1C TSsoustraitance'!$I29+'1C TSsoustraitance'!$M29)/'1C TSsoustraitance'!$R29),IF(AND('1C TSsoustraitance'!$D29&lt;&gt;"",$K$2="Pôle",'1C TSsoustraitance'!$E29="NON"),(('1C TSsoustraitance'!$F29+'1C TSsoustraitance'!$G29+'1C TSsoustraitance'!$H29+'1C TSsoustraitance'!$I29+'1C TSsoustraitance'!$M29)/'1C TSsoustraitance'!$AP29),IF(AND('1C TSsoustraitance'!$D29&lt;&gt;"",$K$2&lt;&gt;"Pôle",'1C TSsoustraitance'!$E29="OUI"),(('1C TSsoustraitance'!$F29+'1C TSsoustraitance'!$G29+'1C TSsoustraitance'!$H29+'1C TSsoustraitance'!$I29+'1C TSsoustraitance'!$J29+'1C TSsoustraitance'!$K29+'1C TSsoustraitance'!$L29+'1C TSsoustraitance'!$M29+'1C TSsoustraitance'!$N29+'1C TSsoustraitance'!$O29+'1C TSsoustraitance'!$P29+'1C TSsoustraitance'!$Q29)/'1C TSsoustraitance'!$R29),IF(AND('1C TSsoustraitance'!$D29&lt;&gt;"",$K$2&lt;&gt;"Pôle",'1C TSsoustraitance'!$E29="NON"),(('1C TSsoustraitance'!$F29+'1C TSsoustraitance'!$G29+'1C TSsoustraitance'!$H29+'1C TSsoustraitance'!$I29+'1C TSsoustraitance'!$J29+'1C TSsoustraitance'!$K29+'1C TSsoustraitance'!$L29+'1C TSsoustraitance'!$M29+'1C TSsoustraitance'!$N29+'1C TSsoustraitance'!$O29+'1C TSsoustraitance'!$P29+'1C TSsoustraitance'!$Q29))/'1C TSsoustraitance'!$AP29)))))</f>
        <v>0</v>
      </c>
      <c r="M312" s="668">
        <f>IF(OR('1C TSsoustraitance'!$D29="",'1C TSsoustraitance'!AP$13=0),0,IF(AND('1C TSsoustraitance'!$D29&lt;&gt;"",$K$2="Pôle",'1C TSsoustraitance'!$E29="OUI"),(('1C TSsoustraitance'!$J29+'1C TSsoustraitance'!$K29+'1C TSsoustraitance'!$L29)/'1C TSsoustraitance'!$R29),IF(AND('1C TSsoustraitance'!$D29&lt;&gt;"",$K$2="Pôle",'1C TSsoustraitance'!$E29="NON"),(('1C TSsoustraitance'!$J29+'1C TSsoustraitance'!$K29+'1C TSsoustraitance'!$L29)/'1C TSsoustraitance'!$AP29),IF(AND('1C TSsoustraitance'!$D29&lt;&gt;"",$K$2&lt;&gt;"Pôle"),0))))</f>
        <v>0</v>
      </c>
      <c r="N312" s="668">
        <f t="shared" si="99"/>
        <v>0</v>
      </c>
      <c r="O312" s="669">
        <f>IF(OR('1C TSsoustraitance'!$D29="",'1C TSsoustraitance'!$E29="OUI",'1C TSsoustraitance'!$AP29=0),0,(('1C TSsoustraitance'!$S29)/'1C TSsoustraitance'!$AP29))</f>
        <v>0</v>
      </c>
      <c r="P312" s="669">
        <f>IF(OR('1C TSsoustraitance'!$D29="",'1C TSsoustraitance'!$E29="OUI",'1C TSsoustraitance'!$AP29=0),0,(('1C TSsoustraitance'!$T29)/'1C TSsoustraitance'!$AP29))</f>
        <v>0</v>
      </c>
      <c r="Q312" s="669">
        <f>IF(OR('1C TSsoustraitance'!$D29="",'1C TSsoustraitance'!$E29="OUI",'1C TSsoustraitance'!$AP29=0),0,(('1C TSsoustraitance'!$U29)/'1C TSsoustraitance'!$AP29))</f>
        <v>0</v>
      </c>
      <c r="R312" s="669">
        <f>IF(OR('1C TSsoustraitance'!$D29="",'1C TSsoustraitance'!$E29="OUI",'1C TSsoustraitance'!$AP29=0),0,(('1C TSsoustraitance'!$V29)/'1C TSsoustraitance'!$AP29))</f>
        <v>0</v>
      </c>
      <c r="S312" s="669">
        <f>IF(OR('1C TSsoustraitance'!$D29="",'1C TSsoustraitance'!$E29="OUI",'1C TSsoustraitance'!$AP29=0),0,(('1C TSsoustraitance'!$W29)/'1C TSsoustraitance'!$AP29))</f>
        <v>0</v>
      </c>
      <c r="T312" s="669">
        <f>IF(OR('1C TSsoustraitance'!$D29="",'1C TSsoustraitance'!$E29="OUI",'1C TSsoustraitance'!$AP29=0),0,(('1C TSsoustraitance'!$X29)/'1C TSsoustraitance'!$AP29))</f>
        <v>0</v>
      </c>
      <c r="U312" s="669">
        <f>IF(OR('1C TSsoustraitance'!$D29="",'1C TSsoustraitance'!$E29="OUI",'1C TSsoustraitance'!$AP29=0),0,(('1C TSsoustraitance'!$Y29)/'1C TSsoustraitance'!$AP29))</f>
        <v>0</v>
      </c>
      <c r="V312" s="669">
        <f>IF(OR('1C TSsoustraitance'!$D29="",'1C TSsoustraitance'!$E29="OUI",'1C TSsoustraitance'!$AP29=0),0,(('1C TSsoustraitance'!$Z29)/'1C TSsoustraitance'!$AP29))</f>
        <v>0</v>
      </c>
      <c r="W312" s="669">
        <f>IF(OR('1C TSsoustraitance'!$D29="",'1C TSsoustraitance'!$E29="OUI",'1C TSsoustraitance'!$AP29=0),0,(('1C TSsoustraitance'!$AA29)/'1C TSsoustraitance'!$AP29))</f>
        <v>0</v>
      </c>
      <c r="X312" s="669">
        <f>IF(OR('1C TSsoustraitance'!$D29="",'1C TSsoustraitance'!$E29="OUI",'1C TSsoustraitance'!$AP29=0),0,(('1C TSsoustraitance'!$AB29)/'1C TSsoustraitance'!$AP29))</f>
        <v>0</v>
      </c>
      <c r="Y312" s="669">
        <f>IF(OR('1C TSsoustraitance'!$D29="",'1C TSsoustraitance'!$E29="OUI",'1C TSsoustraitance'!$AP29=0),0,(('1C TSsoustraitance'!$AC29)/'1C TSsoustraitance'!$AP29))</f>
        <v>0</v>
      </c>
      <c r="Z312" s="669">
        <f>IF(OR('1C TSsoustraitance'!$D29="",'1C TSsoustraitance'!$E29="OUI",'1C TSsoustraitance'!$AP29=0),0,(('1C TSsoustraitance'!$AD29)/'1C TSsoustraitance'!$AP29))</f>
        <v>0</v>
      </c>
      <c r="AA312" s="669">
        <f>IF(OR('1C TSsoustraitance'!$D29="",'1C TSsoustraitance'!$E29="OUI",'1C TSsoustraitance'!$AP29=0),0,(('1C TSsoustraitance'!$AE29)/'1C TSsoustraitance'!$AP29))</f>
        <v>0</v>
      </c>
      <c r="AB312" s="669">
        <f>IF(OR('1C TSsoustraitance'!$D29="",'1C TSsoustraitance'!$E29="OUI",'1C TSsoustraitance'!$AP29=0),0,(('1C TSsoustraitance'!$AF29)/'1C TSsoustraitance'!$AP29))</f>
        <v>0</v>
      </c>
      <c r="AC312" s="669">
        <f>IF(OR('1C TSsoustraitance'!$D29="",'1C TSsoustraitance'!$E29="OUI",'1C TSsoustraitance'!$AP29=0),0,(('1C TSsoustraitance'!$AG29)/'1C TSsoustraitance'!$AP29))</f>
        <v>0</v>
      </c>
      <c r="AD312" s="669">
        <f>IF(OR('1C TSsoustraitance'!$D29="",'1C TSsoustraitance'!$E29="OUI",'1C TSsoustraitance'!$AP29=0),0,(('1C TSsoustraitance'!$AH29)/'1C TSsoustraitance'!$AP29))</f>
        <v>0</v>
      </c>
      <c r="AE312" s="669">
        <f>IF(OR('1C TSsoustraitance'!$D29="",'1C TSsoustraitance'!$E29="OUI",'1C TSsoustraitance'!$AP29=0),0,(('1C TSsoustraitance'!$AI29)/'1C TSsoustraitance'!$AP29))</f>
        <v>0</v>
      </c>
      <c r="AF312" s="669">
        <f>IF(OR('1C TSsoustraitance'!$D29="",'1C TSsoustraitance'!$E29="OUI",'1C TSsoustraitance'!$AP29=0),0,(('1C TSsoustraitance'!$AJ29)/'1C TSsoustraitance'!$AP29))</f>
        <v>0</v>
      </c>
      <c r="AG312" s="669">
        <f>IF(OR('1C TSsoustraitance'!$D29="",'1C TSsoustraitance'!$E29="OUI",'1C TSsoustraitance'!$AP29=0),0,(('1C TSsoustraitance'!$AK29)/'1C TSsoustraitance'!$AP29))</f>
        <v>0</v>
      </c>
      <c r="AH312" s="669">
        <f>IF(OR('1C TSsoustraitance'!$D29="",'1C TSsoustraitance'!$E29="OUI",'1C TSsoustraitance'!$AP29=0),0,(('1C TSsoustraitance'!$AL29)/'1C TSsoustraitance'!$AP29))</f>
        <v>0</v>
      </c>
      <c r="AI312" s="669">
        <f>IF(OR('1C TSsoustraitance'!$D29="",'1C TSsoustraitance'!$E29="OUI",'1C TSsoustraitance'!$AP29=0),0,(('1C TSsoustraitance'!$AM29)/'1C TSsoustraitance'!$AP29))</f>
        <v>0</v>
      </c>
      <c r="AJ312" s="669">
        <f>IF(OR('1C TSsoustraitance'!$D29="",'1C TSsoustraitance'!$E29="OUI",'1C TSsoustraitance'!$AP29=0),0,(('1C TSsoustraitance'!$AN29)/'1C TSsoustraitance'!$AP29))</f>
        <v>0</v>
      </c>
      <c r="AK312" s="669">
        <f t="shared" si="100"/>
        <v>0</v>
      </c>
      <c r="AL312" s="668">
        <f t="shared" si="101"/>
        <v>0</v>
      </c>
      <c r="AM312" s="670">
        <f>IF(Tableau7[[#This Row],[N° pièce]]="",0,(Tableau7[[#This Row],[hors TVA]]+(Tableau7[[#This Row],[hors TVA]]*Tableau7[[#This Row],[Taux TVA]])-(Tableau7[[#This Row],[hors TVA]]*Tableau7[[#This Row],[Taux TVA]]*Tableau7[[#This Row],[Régime TVA: Récupération]]))*Tableau7[[#This Row],[Type 1]])</f>
        <v>0</v>
      </c>
      <c r="AN312" s="670">
        <f>IF(Tableau7[[#This Row],[N° pièce]]="",0,IF($K$2="pôle",((Tableau7[[#This Row],[hors TVA]]+(Tableau7[[#This Row],[hors TVA]]*Tableau7[[#This Row],[Taux TVA]])-(Tableau7[[#This Row],[hors TVA]]*Tableau7[[#This Row],[Taux TVA]]*Tableau7[[#This Row],[Régime TVA: Récupération]]))*Tableau7[[#This Row],[Type 2]]),0))</f>
        <v>0</v>
      </c>
      <c r="AO312" s="670">
        <f t="shared" si="94"/>
        <v>0</v>
      </c>
      <c r="AP312" s="255">
        <f t="shared" si="98"/>
        <v>0</v>
      </c>
      <c r="AQ312" s="506">
        <f t="shared" si="103"/>
        <v>0</v>
      </c>
      <c r="AR312" s="671"/>
      <c r="AS312" s="512"/>
      <c r="AT312" s="513" t="str">
        <f>IF(('1C TSsoustraitance'!AP29*FICHE!C$14&lt;J312),"Forfait limité à "&amp;FICHE!C$14&amp;"€/jour","")</f>
        <v/>
      </c>
      <c r="AU312" s="797"/>
      <c r="AV312" s="484"/>
      <c r="AW312" s="484"/>
      <c r="AX312" s="484"/>
      <c r="AY312" s="484"/>
      <c r="AZ312" s="484"/>
    </row>
    <row r="313" spans="1:211" ht="13.9" customHeight="1">
      <c r="A313" s="828" t="str">
        <f>IF('1C TSsoustraitance'!$A30&lt;&gt;0,'1C TSsoustraitance'!$A30,"")</f>
        <v/>
      </c>
      <c r="B313" s="530"/>
      <c r="C313" s="513" t="str">
        <f>IF('1C TSsoustraitance'!$A30&lt;&gt;0,'1C TSsoustraitance'!$B30,"")</f>
        <v/>
      </c>
      <c r="D313" s="513" t="str">
        <f>IF('1C TSsoustraitance'!$A30&lt;&gt;0,'1C TSsoustraitance'!$C30,"")</f>
        <v/>
      </c>
      <c r="E313" s="684"/>
      <c r="F313" s="685"/>
      <c r="G313" s="666">
        <f>'1C TSsoustraitance'!$D30</f>
        <v>0</v>
      </c>
      <c r="H313" s="533">
        <v>0.21</v>
      </c>
      <c r="I313" s="533">
        <v>1</v>
      </c>
      <c r="J313" s="534"/>
      <c r="K313" s="667">
        <f t="shared" si="102"/>
        <v>0</v>
      </c>
      <c r="L313" s="668">
        <f>IF(OR('1C TSsoustraitance'!$D30="",'1C TSsoustraitance'!$AP30=0),0,IF(AND('1C TSsoustraitance'!$D30&lt;&gt;"",$K$2="Pôle",'1C TSsoustraitance'!$E30="OUI"),(('1C TSsoustraitance'!$F30+'1C TSsoustraitance'!$G30+'1C TSsoustraitance'!$H30+'1C TSsoustraitance'!$I30+'1C TSsoustraitance'!$M30)/'1C TSsoustraitance'!$R30),IF(AND('1C TSsoustraitance'!$D30&lt;&gt;"",$K$2="Pôle",'1C TSsoustraitance'!$E30="NON"),(('1C TSsoustraitance'!$F30+'1C TSsoustraitance'!$G30+'1C TSsoustraitance'!$H30+'1C TSsoustraitance'!$I30+'1C TSsoustraitance'!$M30)/'1C TSsoustraitance'!$AP30),IF(AND('1C TSsoustraitance'!$D30&lt;&gt;"",$K$2&lt;&gt;"Pôle",'1C TSsoustraitance'!$E30="OUI"),(('1C TSsoustraitance'!$F30+'1C TSsoustraitance'!$G30+'1C TSsoustraitance'!$H30+'1C TSsoustraitance'!$I30+'1C TSsoustraitance'!$J30+'1C TSsoustraitance'!$K30+'1C TSsoustraitance'!$L30+'1C TSsoustraitance'!$M30+'1C TSsoustraitance'!$N30+'1C TSsoustraitance'!$O30+'1C TSsoustraitance'!$P30+'1C TSsoustraitance'!$Q30)/'1C TSsoustraitance'!$R30),IF(AND('1C TSsoustraitance'!$D30&lt;&gt;"",$K$2&lt;&gt;"Pôle",'1C TSsoustraitance'!$E30="NON"),(('1C TSsoustraitance'!$F30+'1C TSsoustraitance'!$G30+'1C TSsoustraitance'!$H30+'1C TSsoustraitance'!$I30+'1C TSsoustraitance'!$J30+'1C TSsoustraitance'!$K30+'1C TSsoustraitance'!$L30+'1C TSsoustraitance'!$M30+'1C TSsoustraitance'!$N30+'1C TSsoustraitance'!$O30+'1C TSsoustraitance'!$P30+'1C TSsoustraitance'!$Q30))/'1C TSsoustraitance'!$AP30)))))</f>
        <v>0</v>
      </c>
      <c r="M313" s="668">
        <f>IF(OR('1C TSsoustraitance'!$D30="",'1C TSsoustraitance'!AP$13=0),0,IF(AND('1C TSsoustraitance'!$D30&lt;&gt;"",$K$2="Pôle",'1C TSsoustraitance'!$E30="OUI"),(('1C TSsoustraitance'!$J30+'1C TSsoustraitance'!$K30+'1C TSsoustraitance'!$L30)/'1C TSsoustraitance'!$R30),IF(AND('1C TSsoustraitance'!$D30&lt;&gt;"",$K$2="Pôle",'1C TSsoustraitance'!$E30="NON"),(('1C TSsoustraitance'!$J30+'1C TSsoustraitance'!$K30+'1C TSsoustraitance'!$L30)/'1C TSsoustraitance'!$AP30),IF(AND('1C TSsoustraitance'!$D30&lt;&gt;"",$K$2&lt;&gt;"Pôle"),0))))</f>
        <v>0</v>
      </c>
      <c r="N313" s="668">
        <f t="shared" si="99"/>
        <v>0</v>
      </c>
      <c r="O313" s="669">
        <f>IF(OR('1C TSsoustraitance'!$D30="",'1C TSsoustraitance'!$E30="OUI",'1C TSsoustraitance'!$AP30=0),0,(('1C TSsoustraitance'!$S30)/'1C TSsoustraitance'!$AP30))</f>
        <v>0</v>
      </c>
      <c r="P313" s="669">
        <f>IF(OR('1C TSsoustraitance'!$D30="",'1C TSsoustraitance'!$E30="OUI",'1C TSsoustraitance'!$AP30=0),0,(('1C TSsoustraitance'!$T30)/'1C TSsoustraitance'!$AP30))</f>
        <v>0</v>
      </c>
      <c r="Q313" s="669">
        <f>IF(OR('1C TSsoustraitance'!$D30="",'1C TSsoustraitance'!$E30="OUI",'1C TSsoustraitance'!$AP30=0),0,(('1C TSsoustraitance'!$U30)/'1C TSsoustraitance'!$AP30))</f>
        <v>0</v>
      </c>
      <c r="R313" s="669">
        <f>IF(OR('1C TSsoustraitance'!$D30="",'1C TSsoustraitance'!$E30="OUI",'1C TSsoustraitance'!$AP30=0),0,(('1C TSsoustraitance'!$V30)/'1C TSsoustraitance'!$AP30))</f>
        <v>0</v>
      </c>
      <c r="S313" s="669">
        <f>IF(OR('1C TSsoustraitance'!$D30="",'1C TSsoustraitance'!$E30="OUI",'1C TSsoustraitance'!$AP30=0),0,(('1C TSsoustraitance'!$W30)/'1C TSsoustraitance'!$AP30))</f>
        <v>0</v>
      </c>
      <c r="T313" s="669">
        <f>IF(OR('1C TSsoustraitance'!$D30="",'1C TSsoustraitance'!$E30="OUI",'1C TSsoustraitance'!$AP30=0),0,(('1C TSsoustraitance'!$X30)/'1C TSsoustraitance'!$AP30))</f>
        <v>0</v>
      </c>
      <c r="U313" s="669">
        <f>IF(OR('1C TSsoustraitance'!$D30="",'1C TSsoustraitance'!$E30="OUI",'1C TSsoustraitance'!$AP30=0),0,(('1C TSsoustraitance'!$Y30)/'1C TSsoustraitance'!$AP30))</f>
        <v>0</v>
      </c>
      <c r="V313" s="669">
        <f>IF(OR('1C TSsoustraitance'!$D30="",'1C TSsoustraitance'!$E30="OUI",'1C TSsoustraitance'!$AP30=0),0,(('1C TSsoustraitance'!$Z30)/'1C TSsoustraitance'!$AP30))</f>
        <v>0</v>
      </c>
      <c r="W313" s="669">
        <f>IF(OR('1C TSsoustraitance'!$D30="",'1C TSsoustraitance'!$E30="OUI",'1C TSsoustraitance'!$AP30=0),0,(('1C TSsoustraitance'!$AA30)/'1C TSsoustraitance'!$AP30))</f>
        <v>0</v>
      </c>
      <c r="X313" s="669">
        <f>IF(OR('1C TSsoustraitance'!$D30="",'1C TSsoustraitance'!$E30="OUI",'1C TSsoustraitance'!$AP30=0),0,(('1C TSsoustraitance'!$AB30)/'1C TSsoustraitance'!$AP30))</f>
        <v>0</v>
      </c>
      <c r="Y313" s="669">
        <f>IF(OR('1C TSsoustraitance'!$D30="",'1C TSsoustraitance'!$E30="OUI",'1C TSsoustraitance'!$AP30=0),0,(('1C TSsoustraitance'!$AC30)/'1C TSsoustraitance'!$AP30))</f>
        <v>0</v>
      </c>
      <c r="Z313" s="669">
        <f>IF(OR('1C TSsoustraitance'!$D30="",'1C TSsoustraitance'!$E30="OUI",'1C TSsoustraitance'!$AP30=0),0,(('1C TSsoustraitance'!$AD30)/'1C TSsoustraitance'!$AP30))</f>
        <v>0</v>
      </c>
      <c r="AA313" s="669">
        <f>IF(OR('1C TSsoustraitance'!$D30="",'1C TSsoustraitance'!$E30="OUI",'1C TSsoustraitance'!$AP30=0),0,(('1C TSsoustraitance'!$AE30)/'1C TSsoustraitance'!$AP30))</f>
        <v>0</v>
      </c>
      <c r="AB313" s="669">
        <f>IF(OR('1C TSsoustraitance'!$D30="",'1C TSsoustraitance'!$E30="OUI",'1C TSsoustraitance'!$AP30=0),0,(('1C TSsoustraitance'!$AF30)/'1C TSsoustraitance'!$AP30))</f>
        <v>0</v>
      </c>
      <c r="AC313" s="669">
        <f>IF(OR('1C TSsoustraitance'!$D30="",'1C TSsoustraitance'!$E30="OUI",'1C TSsoustraitance'!$AP30=0),0,(('1C TSsoustraitance'!$AG30)/'1C TSsoustraitance'!$AP30))</f>
        <v>0</v>
      </c>
      <c r="AD313" s="669">
        <f>IF(OR('1C TSsoustraitance'!$D30="",'1C TSsoustraitance'!$E30="OUI",'1C TSsoustraitance'!$AP30=0),0,(('1C TSsoustraitance'!$AH30)/'1C TSsoustraitance'!$AP30))</f>
        <v>0</v>
      </c>
      <c r="AE313" s="669">
        <f>IF(OR('1C TSsoustraitance'!$D30="",'1C TSsoustraitance'!$E30="OUI",'1C TSsoustraitance'!$AP30=0),0,(('1C TSsoustraitance'!$AI30)/'1C TSsoustraitance'!$AP30))</f>
        <v>0</v>
      </c>
      <c r="AF313" s="669">
        <f>IF(OR('1C TSsoustraitance'!$D30="",'1C TSsoustraitance'!$E30="OUI",'1C TSsoustraitance'!$AP30=0),0,(('1C TSsoustraitance'!$AJ30)/'1C TSsoustraitance'!$AP30))</f>
        <v>0</v>
      </c>
      <c r="AG313" s="669">
        <f>IF(OR('1C TSsoustraitance'!$D30="",'1C TSsoustraitance'!$E30="OUI",'1C TSsoustraitance'!$AP30=0),0,(('1C TSsoustraitance'!$AK30)/'1C TSsoustraitance'!$AP30))</f>
        <v>0</v>
      </c>
      <c r="AH313" s="669">
        <f>IF(OR('1C TSsoustraitance'!$D30="",'1C TSsoustraitance'!$E30="OUI",'1C TSsoustraitance'!$AP30=0),0,(('1C TSsoustraitance'!$AL30)/'1C TSsoustraitance'!$AP30))</f>
        <v>0</v>
      </c>
      <c r="AI313" s="669">
        <f>IF(OR('1C TSsoustraitance'!$D30="",'1C TSsoustraitance'!$E30="OUI",'1C TSsoustraitance'!$AP30=0),0,(('1C TSsoustraitance'!$AM30)/'1C TSsoustraitance'!$AP30))</f>
        <v>0</v>
      </c>
      <c r="AJ313" s="669">
        <f>IF(OR('1C TSsoustraitance'!$D30="",'1C TSsoustraitance'!$E30="OUI",'1C TSsoustraitance'!$AP30=0),0,(('1C TSsoustraitance'!$AN30)/'1C TSsoustraitance'!$AP30))</f>
        <v>0</v>
      </c>
      <c r="AK313" s="669">
        <f t="shared" si="100"/>
        <v>0</v>
      </c>
      <c r="AL313" s="668">
        <f t="shared" si="101"/>
        <v>0</v>
      </c>
      <c r="AM313" s="670">
        <f>IF(Tableau7[[#This Row],[N° pièce]]="",0,(Tableau7[[#This Row],[hors TVA]]+(Tableau7[[#This Row],[hors TVA]]*Tableau7[[#This Row],[Taux TVA]])-(Tableau7[[#This Row],[hors TVA]]*Tableau7[[#This Row],[Taux TVA]]*Tableau7[[#This Row],[Régime TVA: Récupération]]))*Tableau7[[#This Row],[Type 1]])</f>
        <v>0</v>
      </c>
      <c r="AN313" s="670">
        <f>IF(Tableau7[[#This Row],[N° pièce]]="",0,IF($K$2="pôle",((Tableau7[[#This Row],[hors TVA]]+(Tableau7[[#This Row],[hors TVA]]*Tableau7[[#This Row],[Taux TVA]])-(Tableau7[[#This Row],[hors TVA]]*Tableau7[[#This Row],[Taux TVA]]*Tableau7[[#This Row],[Régime TVA: Récupération]]))*Tableau7[[#This Row],[Type 2]]),0))</f>
        <v>0</v>
      </c>
      <c r="AO313" s="670">
        <f t="shared" si="94"/>
        <v>0</v>
      </c>
      <c r="AP313" s="255">
        <f t="shared" si="98"/>
        <v>0</v>
      </c>
      <c r="AQ313" s="506">
        <f t="shared" si="103"/>
        <v>0</v>
      </c>
      <c r="AR313" s="671"/>
      <c r="AS313" s="512"/>
      <c r="AT313" s="513" t="str">
        <f>IF(('1C TSsoustraitance'!AP30*FICHE!C$14&lt;J313),"Forfait limité à "&amp;FICHE!C$14&amp;"€/jour","")</f>
        <v/>
      </c>
      <c r="AU313" s="797"/>
      <c r="AV313" s="484"/>
      <c r="AW313" s="484"/>
      <c r="AX313" s="484"/>
      <c r="AY313" s="484"/>
      <c r="AZ313" s="484"/>
    </row>
    <row r="314" spans="1:211" ht="13.9" customHeight="1">
      <c r="A314" s="828" t="str">
        <f>IF('1C TSsoustraitance'!$A31&lt;&gt;0,'1C TSsoustraitance'!$A31,"")</f>
        <v/>
      </c>
      <c r="B314" s="530"/>
      <c r="C314" s="513" t="str">
        <f>IF('1C TSsoustraitance'!$A31&lt;&gt;0,'1C TSsoustraitance'!$B31,"")</f>
        <v/>
      </c>
      <c r="D314" s="513" t="str">
        <f>IF('1C TSsoustraitance'!$A31&lt;&gt;0,'1C TSsoustraitance'!$C31,"")</f>
        <v/>
      </c>
      <c r="E314" s="684"/>
      <c r="F314" s="685"/>
      <c r="G314" s="666">
        <f>'1C TSsoustraitance'!$D31</f>
        <v>0</v>
      </c>
      <c r="H314" s="533">
        <v>0.21</v>
      </c>
      <c r="I314" s="533">
        <v>1</v>
      </c>
      <c r="J314" s="534"/>
      <c r="K314" s="667">
        <f t="shared" si="102"/>
        <v>0</v>
      </c>
      <c r="L314" s="668">
        <f>IF(OR('1C TSsoustraitance'!$D31="",'1C TSsoustraitance'!$AP31=0),0,IF(AND('1C TSsoustraitance'!$D31&lt;&gt;"",$K$2="Pôle",'1C TSsoustraitance'!$E31="OUI"),(('1C TSsoustraitance'!$F31+'1C TSsoustraitance'!$G31+'1C TSsoustraitance'!$H31+'1C TSsoustraitance'!$I31+'1C TSsoustraitance'!$M31)/'1C TSsoustraitance'!$R31),IF(AND('1C TSsoustraitance'!$D31&lt;&gt;"",$K$2="Pôle",'1C TSsoustraitance'!$E31="NON"),(('1C TSsoustraitance'!$F31+'1C TSsoustraitance'!$G31+'1C TSsoustraitance'!$H31+'1C TSsoustraitance'!$I31+'1C TSsoustraitance'!$M31)/'1C TSsoustraitance'!$AP31),IF(AND('1C TSsoustraitance'!$D31&lt;&gt;"",$K$2&lt;&gt;"Pôle",'1C TSsoustraitance'!$E31="OUI"),(('1C TSsoustraitance'!$F31+'1C TSsoustraitance'!$G31+'1C TSsoustraitance'!$H31+'1C TSsoustraitance'!$I31+'1C TSsoustraitance'!$J31+'1C TSsoustraitance'!$K31+'1C TSsoustraitance'!$L31+'1C TSsoustraitance'!$M31+'1C TSsoustraitance'!$N31+'1C TSsoustraitance'!$O31+'1C TSsoustraitance'!$P31+'1C TSsoustraitance'!$Q31)/'1C TSsoustraitance'!$R31),IF(AND('1C TSsoustraitance'!$D31&lt;&gt;"",$K$2&lt;&gt;"Pôle",'1C TSsoustraitance'!$E31="NON"),(('1C TSsoustraitance'!$F31+'1C TSsoustraitance'!$G31+'1C TSsoustraitance'!$H31+'1C TSsoustraitance'!$I31+'1C TSsoustraitance'!$J31+'1C TSsoustraitance'!$K31+'1C TSsoustraitance'!$L31+'1C TSsoustraitance'!$M31+'1C TSsoustraitance'!$N31+'1C TSsoustraitance'!$O31+'1C TSsoustraitance'!$P31+'1C TSsoustraitance'!$Q31))/'1C TSsoustraitance'!$AP31)))))</f>
        <v>0</v>
      </c>
      <c r="M314" s="668">
        <f>IF(OR('1C TSsoustraitance'!$D31="",'1C TSsoustraitance'!AP$13=0),0,IF(AND('1C TSsoustraitance'!$D31&lt;&gt;"",$K$2="Pôle",'1C TSsoustraitance'!$E31="OUI"),(('1C TSsoustraitance'!$J31+'1C TSsoustraitance'!$K31+'1C TSsoustraitance'!$L31)/'1C TSsoustraitance'!$R31),IF(AND('1C TSsoustraitance'!$D31&lt;&gt;"",$K$2="Pôle",'1C TSsoustraitance'!$E31="NON"),(('1C TSsoustraitance'!$J31+'1C TSsoustraitance'!$K31+'1C TSsoustraitance'!$L31)/'1C TSsoustraitance'!$AP31),IF(AND('1C TSsoustraitance'!$D31&lt;&gt;"",$K$2&lt;&gt;"Pôle"),0))))</f>
        <v>0</v>
      </c>
      <c r="N314" s="668">
        <f t="shared" si="99"/>
        <v>0</v>
      </c>
      <c r="O314" s="669">
        <f>IF(OR('1C TSsoustraitance'!$D31="",'1C TSsoustraitance'!$E31="OUI",'1C TSsoustraitance'!$AP31=0),0,(('1C TSsoustraitance'!$S31)/'1C TSsoustraitance'!$AP31))</f>
        <v>0</v>
      </c>
      <c r="P314" s="669">
        <f>IF(OR('1C TSsoustraitance'!$D31="",'1C TSsoustraitance'!$E31="OUI",'1C TSsoustraitance'!$AP31=0),0,(('1C TSsoustraitance'!$T31)/'1C TSsoustraitance'!$AP31))</f>
        <v>0</v>
      </c>
      <c r="Q314" s="669">
        <f>IF(OR('1C TSsoustraitance'!$D31="",'1C TSsoustraitance'!$E31="OUI",'1C TSsoustraitance'!$AP31=0),0,(('1C TSsoustraitance'!$U31)/'1C TSsoustraitance'!$AP31))</f>
        <v>0</v>
      </c>
      <c r="R314" s="669">
        <f>IF(OR('1C TSsoustraitance'!$D31="",'1C TSsoustraitance'!$E31="OUI",'1C TSsoustraitance'!$AP31=0),0,(('1C TSsoustraitance'!$V31)/'1C TSsoustraitance'!$AP31))</f>
        <v>0</v>
      </c>
      <c r="S314" s="669">
        <f>IF(OR('1C TSsoustraitance'!$D31="",'1C TSsoustraitance'!$E31="OUI",'1C TSsoustraitance'!$AP31=0),0,(('1C TSsoustraitance'!$W31)/'1C TSsoustraitance'!$AP31))</f>
        <v>0</v>
      </c>
      <c r="T314" s="669">
        <f>IF(OR('1C TSsoustraitance'!$D31="",'1C TSsoustraitance'!$E31="OUI",'1C TSsoustraitance'!$AP31=0),0,(('1C TSsoustraitance'!$X31)/'1C TSsoustraitance'!$AP31))</f>
        <v>0</v>
      </c>
      <c r="U314" s="669">
        <f>IF(OR('1C TSsoustraitance'!$D31="",'1C TSsoustraitance'!$E31="OUI",'1C TSsoustraitance'!$AP31=0),0,(('1C TSsoustraitance'!$Y31)/'1C TSsoustraitance'!$AP31))</f>
        <v>0</v>
      </c>
      <c r="V314" s="669">
        <f>IF(OR('1C TSsoustraitance'!$D31="",'1C TSsoustraitance'!$E31="OUI",'1C TSsoustraitance'!$AP31=0),0,(('1C TSsoustraitance'!$Z31)/'1C TSsoustraitance'!$AP31))</f>
        <v>0</v>
      </c>
      <c r="W314" s="669">
        <f>IF(OR('1C TSsoustraitance'!$D31="",'1C TSsoustraitance'!$E31="OUI",'1C TSsoustraitance'!$AP31=0),0,(('1C TSsoustraitance'!$AA31)/'1C TSsoustraitance'!$AP31))</f>
        <v>0</v>
      </c>
      <c r="X314" s="669">
        <f>IF(OR('1C TSsoustraitance'!$D31="",'1C TSsoustraitance'!$E31="OUI",'1C TSsoustraitance'!$AP31=0),0,(('1C TSsoustraitance'!$AB31)/'1C TSsoustraitance'!$AP31))</f>
        <v>0</v>
      </c>
      <c r="Y314" s="669">
        <f>IF(OR('1C TSsoustraitance'!$D31="",'1C TSsoustraitance'!$E31="OUI",'1C TSsoustraitance'!$AP31=0),0,(('1C TSsoustraitance'!$AC31)/'1C TSsoustraitance'!$AP31))</f>
        <v>0</v>
      </c>
      <c r="Z314" s="669">
        <f>IF(OR('1C TSsoustraitance'!$D31="",'1C TSsoustraitance'!$E31="OUI",'1C TSsoustraitance'!$AP31=0),0,(('1C TSsoustraitance'!$AD31)/'1C TSsoustraitance'!$AP31))</f>
        <v>0</v>
      </c>
      <c r="AA314" s="669">
        <f>IF(OR('1C TSsoustraitance'!$D31="",'1C TSsoustraitance'!$E31="OUI",'1C TSsoustraitance'!$AP31=0),0,(('1C TSsoustraitance'!$AE31)/'1C TSsoustraitance'!$AP31))</f>
        <v>0</v>
      </c>
      <c r="AB314" s="669">
        <f>IF(OR('1C TSsoustraitance'!$D31="",'1C TSsoustraitance'!$E31="OUI",'1C TSsoustraitance'!$AP31=0),0,(('1C TSsoustraitance'!$AF31)/'1C TSsoustraitance'!$AP31))</f>
        <v>0</v>
      </c>
      <c r="AC314" s="669">
        <f>IF(OR('1C TSsoustraitance'!$D31="",'1C TSsoustraitance'!$E31="OUI",'1C TSsoustraitance'!$AP31=0),0,(('1C TSsoustraitance'!$AG31)/'1C TSsoustraitance'!$AP31))</f>
        <v>0</v>
      </c>
      <c r="AD314" s="669">
        <f>IF(OR('1C TSsoustraitance'!$D31="",'1C TSsoustraitance'!$E31="OUI",'1C TSsoustraitance'!$AP31=0),0,(('1C TSsoustraitance'!$AH31)/'1C TSsoustraitance'!$AP31))</f>
        <v>0</v>
      </c>
      <c r="AE314" s="669">
        <f>IF(OR('1C TSsoustraitance'!$D31="",'1C TSsoustraitance'!$E31="OUI",'1C TSsoustraitance'!$AP31=0),0,(('1C TSsoustraitance'!$AI31)/'1C TSsoustraitance'!$AP31))</f>
        <v>0</v>
      </c>
      <c r="AF314" s="669">
        <f>IF(OR('1C TSsoustraitance'!$D31="",'1C TSsoustraitance'!$E31="OUI",'1C TSsoustraitance'!$AP31=0),0,(('1C TSsoustraitance'!$AJ31)/'1C TSsoustraitance'!$AP31))</f>
        <v>0</v>
      </c>
      <c r="AG314" s="669">
        <f>IF(OR('1C TSsoustraitance'!$D31="",'1C TSsoustraitance'!$E31="OUI",'1C TSsoustraitance'!$AP31=0),0,(('1C TSsoustraitance'!$AK31)/'1C TSsoustraitance'!$AP31))</f>
        <v>0</v>
      </c>
      <c r="AH314" s="669">
        <f>IF(OR('1C TSsoustraitance'!$D31="",'1C TSsoustraitance'!$E31="OUI",'1C TSsoustraitance'!$AP31=0),0,(('1C TSsoustraitance'!$AL31)/'1C TSsoustraitance'!$AP31))</f>
        <v>0</v>
      </c>
      <c r="AI314" s="669">
        <f>IF(OR('1C TSsoustraitance'!$D31="",'1C TSsoustraitance'!$E31="OUI",'1C TSsoustraitance'!$AP31=0),0,(('1C TSsoustraitance'!$AM31)/'1C TSsoustraitance'!$AP31))</f>
        <v>0</v>
      </c>
      <c r="AJ314" s="669">
        <f>IF(OR('1C TSsoustraitance'!$D31="",'1C TSsoustraitance'!$E31="OUI",'1C TSsoustraitance'!$AP31=0),0,(('1C TSsoustraitance'!$AN31)/'1C TSsoustraitance'!$AP31))</f>
        <v>0</v>
      </c>
      <c r="AK314" s="669">
        <f t="shared" si="100"/>
        <v>0</v>
      </c>
      <c r="AL314" s="668">
        <f t="shared" si="101"/>
        <v>0</v>
      </c>
      <c r="AM314" s="670">
        <f>IF(Tableau7[[#This Row],[N° pièce]]="",0,(Tableau7[[#This Row],[hors TVA]]+(Tableau7[[#This Row],[hors TVA]]*Tableau7[[#This Row],[Taux TVA]])-(Tableau7[[#This Row],[hors TVA]]*Tableau7[[#This Row],[Taux TVA]]*Tableau7[[#This Row],[Régime TVA: Récupération]]))*Tableau7[[#This Row],[Type 1]])</f>
        <v>0</v>
      </c>
      <c r="AN314" s="670">
        <f>IF(Tableau7[[#This Row],[N° pièce]]="",0,IF($K$2="pôle",((Tableau7[[#This Row],[hors TVA]]+(Tableau7[[#This Row],[hors TVA]]*Tableau7[[#This Row],[Taux TVA]])-(Tableau7[[#This Row],[hors TVA]]*Tableau7[[#This Row],[Taux TVA]]*Tableau7[[#This Row],[Régime TVA: Récupération]]))*Tableau7[[#This Row],[Type 2]]),0))</f>
        <v>0</v>
      </c>
      <c r="AO314" s="670">
        <f t="shared" si="94"/>
        <v>0</v>
      </c>
      <c r="AP314" s="255">
        <f t="shared" si="98"/>
        <v>0</v>
      </c>
      <c r="AQ314" s="506">
        <f t="shared" si="103"/>
        <v>0</v>
      </c>
      <c r="AR314" s="671"/>
      <c r="AS314" s="512"/>
      <c r="AT314" s="513" t="str">
        <f>IF(('1C TSsoustraitance'!AP31*FICHE!C$14&lt;J314),"Forfait limité à "&amp;FICHE!C$14&amp;"€/jour","")</f>
        <v/>
      </c>
      <c r="AU314" s="797"/>
      <c r="AV314" s="484"/>
      <c r="AW314" s="484"/>
      <c r="AX314" s="484"/>
      <c r="AY314" s="484"/>
      <c r="AZ314" s="484"/>
    </row>
    <row r="315" spans="1:211" ht="13.9" customHeight="1">
      <c r="A315" s="828" t="str">
        <f>IF('1C TSsoustraitance'!$A32&lt;&gt;0,'1C TSsoustraitance'!$A32,"")</f>
        <v/>
      </c>
      <c r="B315" s="530"/>
      <c r="C315" s="513" t="str">
        <f>IF('1C TSsoustraitance'!$A32&lt;&gt;0,'1C TSsoustraitance'!$B32,"")</f>
        <v/>
      </c>
      <c r="D315" s="513" t="str">
        <f>IF('1C TSsoustraitance'!$A32&lt;&gt;0,'1C TSsoustraitance'!$C32,"")</f>
        <v/>
      </c>
      <c r="E315" s="684"/>
      <c r="F315" s="685"/>
      <c r="G315" s="666">
        <f>'1C TSsoustraitance'!$D32</f>
        <v>0</v>
      </c>
      <c r="H315" s="533">
        <v>0.21</v>
      </c>
      <c r="I315" s="533">
        <v>1</v>
      </c>
      <c r="J315" s="534"/>
      <c r="K315" s="667">
        <f t="shared" si="102"/>
        <v>0</v>
      </c>
      <c r="L315" s="668">
        <f>IF(OR('1C TSsoustraitance'!$D32="",'1C TSsoustraitance'!$AP32=0),0,IF(AND('1C TSsoustraitance'!$D32&lt;&gt;"",$K$2="Pôle",'1C TSsoustraitance'!$E32="OUI"),(('1C TSsoustraitance'!$F32+'1C TSsoustraitance'!$G32+'1C TSsoustraitance'!$H32+'1C TSsoustraitance'!$I32+'1C TSsoustraitance'!$M32)/'1C TSsoustraitance'!$R32),IF(AND('1C TSsoustraitance'!$D32&lt;&gt;"",$K$2="Pôle",'1C TSsoustraitance'!$E32="NON"),(('1C TSsoustraitance'!$F32+'1C TSsoustraitance'!$G32+'1C TSsoustraitance'!$H32+'1C TSsoustraitance'!$I32+'1C TSsoustraitance'!$M32)/'1C TSsoustraitance'!$AP32),IF(AND('1C TSsoustraitance'!$D32&lt;&gt;"",$K$2&lt;&gt;"Pôle",'1C TSsoustraitance'!$E32="OUI"),(('1C TSsoustraitance'!$F32+'1C TSsoustraitance'!$G32+'1C TSsoustraitance'!$H32+'1C TSsoustraitance'!$I32+'1C TSsoustraitance'!$J32+'1C TSsoustraitance'!$K32+'1C TSsoustraitance'!$L32+'1C TSsoustraitance'!$M32+'1C TSsoustraitance'!$N32+'1C TSsoustraitance'!$O32+'1C TSsoustraitance'!$P32+'1C TSsoustraitance'!$Q32)/'1C TSsoustraitance'!$R32),IF(AND('1C TSsoustraitance'!$D32&lt;&gt;"",$K$2&lt;&gt;"Pôle",'1C TSsoustraitance'!$E32="NON"),(('1C TSsoustraitance'!$F32+'1C TSsoustraitance'!$G32+'1C TSsoustraitance'!$H32+'1C TSsoustraitance'!$I32+'1C TSsoustraitance'!$J32+'1C TSsoustraitance'!$K32+'1C TSsoustraitance'!$L32+'1C TSsoustraitance'!$M32+'1C TSsoustraitance'!$N32+'1C TSsoustraitance'!$O32+'1C TSsoustraitance'!$P32+'1C TSsoustraitance'!$Q32))/'1C TSsoustraitance'!$AP32)))))</f>
        <v>0</v>
      </c>
      <c r="M315" s="668">
        <f>IF(OR('1C TSsoustraitance'!$D32="",'1C TSsoustraitance'!AP$13=0),0,IF(AND('1C TSsoustraitance'!$D32&lt;&gt;"",$K$2="Pôle",'1C TSsoustraitance'!$E32="OUI"),(('1C TSsoustraitance'!$J32+'1C TSsoustraitance'!$K32+'1C TSsoustraitance'!$L32)/'1C TSsoustraitance'!$R32),IF(AND('1C TSsoustraitance'!$D32&lt;&gt;"",$K$2="Pôle",'1C TSsoustraitance'!$E32="NON"),(('1C TSsoustraitance'!$J32+'1C TSsoustraitance'!$K32+'1C TSsoustraitance'!$L32)/'1C TSsoustraitance'!$AP32),IF(AND('1C TSsoustraitance'!$D32&lt;&gt;"",$K$2&lt;&gt;"Pôle"),0))))</f>
        <v>0</v>
      </c>
      <c r="N315" s="668">
        <f t="shared" si="99"/>
        <v>0</v>
      </c>
      <c r="O315" s="669">
        <f>IF(OR('1C TSsoustraitance'!$D32="",'1C TSsoustraitance'!$E32="OUI",'1C TSsoustraitance'!$AP32=0),0,(('1C TSsoustraitance'!$S32)/'1C TSsoustraitance'!$AP32))</f>
        <v>0</v>
      </c>
      <c r="P315" s="669">
        <f>IF(OR('1C TSsoustraitance'!$D32="",'1C TSsoustraitance'!$E32="OUI",'1C TSsoustraitance'!$AP32=0),0,(('1C TSsoustraitance'!$T32)/'1C TSsoustraitance'!$AP32))</f>
        <v>0</v>
      </c>
      <c r="Q315" s="669">
        <f>IF(OR('1C TSsoustraitance'!$D32="",'1C TSsoustraitance'!$E32="OUI",'1C TSsoustraitance'!$AP32=0),0,(('1C TSsoustraitance'!$U32)/'1C TSsoustraitance'!$AP32))</f>
        <v>0</v>
      </c>
      <c r="R315" s="669">
        <f>IF(OR('1C TSsoustraitance'!$D32="",'1C TSsoustraitance'!$E32="OUI",'1C TSsoustraitance'!$AP32=0),0,(('1C TSsoustraitance'!$V32)/'1C TSsoustraitance'!$AP32))</f>
        <v>0</v>
      </c>
      <c r="S315" s="669">
        <f>IF(OR('1C TSsoustraitance'!$D32="",'1C TSsoustraitance'!$E32="OUI",'1C TSsoustraitance'!$AP32=0),0,(('1C TSsoustraitance'!$W32)/'1C TSsoustraitance'!$AP32))</f>
        <v>0</v>
      </c>
      <c r="T315" s="669">
        <f>IF(OR('1C TSsoustraitance'!$D32="",'1C TSsoustraitance'!$E32="OUI",'1C TSsoustraitance'!$AP32=0),0,(('1C TSsoustraitance'!$X32)/'1C TSsoustraitance'!$AP32))</f>
        <v>0</v>
      </c>
      <c r="U315" s="669">
        <f>IF(OR('1C TSsoustraitance'!$D32="",'1C TSsoustraitance'!$E32="OUI",'1C TSsoustraitance'!$AP32=0),0,(('1C TSsoustraitance'!$Y32)/'1C TSsoustraitance'!$AP32))</f>
        <v>0</v>
      </c>
      <c r="V315" s="669">
        <f>IF(OR('1C TSsoustraitance'!$D32="",'1C TSsoustraitance'!$E32="OUI",'1C TSsoustraitance'!$AP32=0),0,(('1C TSsoustraitance'!$Z32)/'1C TSsoustraitance'!$AP32))</f>
        <v>0</v>
      </c>
      <c r="W315" s="669">
        <f>IF(OR('1C TSsoustraitance'!$D32="",'1C TSsoustraitance'!$E32="OUI",'1C TSsoustraitance'!$AP32=0),0,(('1C TSsoustraitance'!$AA32)/'1C TSsoustraitance'!$AP32))</f>
        <v>0</v>
      </c>
      <c r="X315" s="669">
        <f>IF(OR('1C TSsoustraitance'!$D32="",'1C TSsoustraitance'!$E32="OUI",'1C TSsoustraitance'!$AP32=0),0,(('1C TSsoustraitance'!$AB32)/'1C TSsoustraitance'!$AP32))</f>
        <v>0</v>
      </c>
      <c r="Y315" s="669">
        <f>IF(OR('1C TSsoustraitance'!$D32="",'1C TSsoustraitance'!$E32="OUI",'1C TSsoustraitance'!$AP32=0),0,(('1C TSsoustraitance'!$AC32)/'1C TSsoustraitance'!$AP32))</f>
        <v>0</v>
      </c>
      <c r="Z315" s="669">
        <f>IF(OR('1C TSsoustraitance'!$D32="",'1C TSsoustraitance'!$E32="OUI",'1C TSsoustraitance'!$AP32=0),0,(('1C TSsoustraitance'!$AD32)/'1C TSsoustraitance'!$AP32))</f>
        <v>0</v>
      </c>
      <c r="AA315" s="669">
        <f>IF(OR('1C TSsoustraitance'!$D32="",'1C TSsoustraitance'!$E32="OUI",'1C TSsoustraitance'!$AP32=0),0,(('1C TSsoustraitance'!$AE32)/'1C TSsoustraitance'!$AP32))</f>
        <v>0</v>
      </c>
      <c r="AB315" s="669">
        <f>IF(OR('1C TSsoustraitance'!$D32="",'1C TSsoustraitance'!$E32="OUI",'1C TSsoustraitance'!$AP32=0),0,(('1C TSsoustraitance'!$AF32)/'1C TSsoustraitance'!$AP32))</f>
        <v>0</v>
      </c>
      <c r="AC315" s="669">
        <f>IF(OR('1C TSsoustraitance'!$D32="",'1C TSsoustraitance'!$E32="OUI",'1C TSsoustraitance'!$AP32=0),0,(('1C TSsoustraitance'!$AG32)/'1C TSsoustraitance'!$AP32))</f>
        <v>0</v>
      </c>
      <c r="AD315" s="669">
        <f>IF(OR('1C TSsoustraitance'!$D32="",'1C TSsoustraitance'!$E32="OUI",'1C TSsoustraitance'!$AP32=0),0,(('1C TSsoustraitance'!$AH32)/'1C TSsoustraitance'!$AP32))</f>
        <v>0</v>
      </c>
      <c r="AE315" s="669">
        <f>IF(OR('1C TSsoustraitance'!$D32="",'1C TSsoustraitance'!$E32="OUI",'1C TSsoustraitance'!$AP32=0),0,(('1C TSsoustraitance'!$AI32)/'1C TSsoustraitance'!$AP32))</f>
        <v>0</v>
      </c>
      <c r="AF315" s="669">
        <f>IF(OR('1C TSsoustraitance'!$D32="",'1C TSsoustraitance'!$E32="OUI",'1C TSsoustraitance'!$AP32=0),0,(('1C TSsoustraitance'!$AJ32)/'1C TSsoustraitance'!$AP32))</f>
        <v>0</v>
      </c>
      <c r="AG315" s="669">
        <f>IF(OR('1C TSsoustraitance'!$D32="",'1C TSsoustraitance'!$E32="OUI",'1C TSsoustraitance'!$AP32=0),0,(('1C TSsoustraitance'!$AK32)/'1C TSsoustraitance'!$AP32))</f>
        <v>0</v>
      </c>
      <c r="AH315" s="669">
        <f>IF(OR('1C TSsoustraitance'!$D32="",'1C TSsoustraitance'!$E32="OUI",'1C TSsoustraitance'!$AP32=0),0,(('1C TSsoustraitance'!$AL32)/'1C TSsoustraitance'!$AP32))</f>
        <v>0</v>
      </c>
      <c r="AI315" s="669">
        <f>IF(OR('1C TSsoustraitance'!$D32="",'1C TSsoustraitance'!$E32="OUI",'1C TSsoustraitance'!$AP32=0),0,(('1C TSsoustraitance'!$AM32)/'1C TSsoustraitance'!$AP32))</f>
        <v>0</v>
      </c>
      <c r="AJ315" s="669">
        <f>IF(OR('1C TSsoustraitance'!$D32="",'1C TSsoustraitance'!$E32="OUI",'1C TSsoustraitance'!$AP32=0),0,(('1C TSsoustraitance'!$AN32)/'1C TSsoustraitance'!$AP32))</f>
        <v>0</v>
      </c>
      <c r="AK315" s="669">
        <f t="shared" si="100"/>
        <v>0</v>
      </c>
      <c r="AL315" s="668">
        <f t="shared" si="101"/>
        <v>0</v>
      </c>
      <c r="AM315" s="670">
        <f>IF(Tableau7[[#This Row],[N° pièce]]="",0,(Tableau7[[#This Row],[hors TVA]]+(Tableau7[[#This Row],[hors TVA]]*Tableau7[[#This Row],[Taux TVA]])-(Tableau7[[#This Row],[hors TVA]]*Tableau7[[#This Row],[Taux TVA]]*Tableau7[[#This Row],[Régime TVA: Récupération]]))*Tableau7[[#This Row],[Type 1]])</f>
        <v>0</v>
      </c>
      <c r="AN315" s="670">
        <f>IF(Tableau7[[#This Row],[N° pièce]]="",0,IF($K$2="pôle",((Tableau7[[#This Row],[hors TVA]]+(Tableau7[[#This Row],[hors TVA]]*Tableau7[[#This Row],[Taux TVA]])-(Tableau7[[#This Row],[hors TVA]]*Tableau7[[#This Row],[Taux TVA]]*Tableau7[[#This Row],[Régime TVA: Récupération]]))*Tableau7[[#This Row],[Type 2]]),0))</f>
        <v>0</v>
      </c>
      <c r="AO315" s="670">
        <f t="shared" si="94"/>
        <v>0</v>
      </c>
      <c r="AP315" s="255">
        <f t="shared" si="98"/>
        <v>0</v>
      </c>
      <c r="AQ315" s="506">
        <f t="shared" si="103"/>
        <v>0</v>
      </c>
      <c r="AR315" s="671"/>
      <c r="AS315" s="512"/>
      <c r="AT315" s="513" t="str">
        <f>IF(('1C TSsoustraitance'!AP32*FICHE!C$14&lt;J315),"Forfait limité à "&amp;FICHE!C$14&amp;"€/jour","")</f>
        <v/>
      </c>
      <c r="AU315" s="797"/>
      <c r="AV315" s="484"/>
      <c r="AW315" s="484"/>
      <c r="AX315" s="484"/>
      <c r="AY315" s="484"/>
      <c r="AZ315" s="484"/>
    </row>
    <row r="316" spans="1:211" ht="13.9" customHeight="1">
      <c r="A316" s="828" t="str">
        <f>IF('1C TSsoustraitance'!$A33&lt;&gt;0,'1C TSsoustraitance'!$A33,"")</f>
        <v/>
      </c>
      <c r="B316" s="530"/>
      <c r="C316" s="513" t="str">
        <f>IF('1C TSsoustraitance'!$A33&lt;&gt;0,'1C TSsoustraitance'!$B33,"")</f>
        <v/>
      </c>
      <c r="D316" s="513" t="str">
        <f>IF('1C TSsoustraitance'!$A33&lt;&gt;0,'1C TSsoustraitance'!$C33,"")</f>
        <v/>
      </c>
      <c r="E316" s="684"/>
      <c r="F316" s="685"/>
      <c r="G316" s="666">
        <f>'1C TSsoustraitance'!$D33</f>
        <v>0</v>
      </c>
      <c r="H316" s="533">
        <v>0.21</v>
      </c>
      <c r="I316" s="533">
        <v>1</v>
      </c>
      <c r="J316" s="534"/>
      <c r="K316" s="667">
        <f t="shared" si="102"/>
        <v>0</v>
      </c>
      <c r="L316" s="668">
        <f>IF(OR('1C TSsoustraitance'!$D33="",'1C TSsoustraitance'!$AP33=0),0,IF(AND('1C TSsoustraitance'!$D33&lt;&gt;"",$K$2="Pôle",'1C TSsoustraitance'!$E33="OUI"),(('1C TSsoustraitance'!$F33+'1C TSsoustraitance'!$G33+'1C TSsoustraitance'!$H33+'1C TSsoustraitance'!$I33+'1C TSsoustraitance'!$M33)/'1C TSsoustraitance'!$R33),IF(AND('1C TSsoustraitance'!$D33&lt;&gt;"",$K$2="Pôle",'1C TSsoustraitance'!$E33="NON"),(('1C TSsoustraitance'!$F33+'1C TSsoustraitance'!$G33+'1C TSsoustraitance'!$H33+'1C TSsoustraitance'!$I33+'1C TSsoustraitance'!$M33)/'1C TSsoustraitance'!$AP33),IF(AND('1C TSsoustraitance'!$D33&lt;&gt;"",$K$2&lt;&gt;"Pôle",'1C TSsoustraitance'!$E33="OUI"),(('1C TSsoustraitance'!$F33+'1C TSsoustraitance'!$G33+'1C TSsoustraitance'!$H33+'1C TSsoustraitance'!$I33+'1C TSsoustraitance'!$J33+'1C TSsoustraitance'!$K33+'1C TSsoustraitance'!$L33+'1C TSsoustraitance'!$M33+'1C TSsoustraitance'!$N33+'1C TSsoustraitance'!$O33+'1C TSsoustraitance'!$P33+'1C TSsoustraitance'!$Q33)/'1C TSsoustraitance'!$R33),IF(AND('1C TSsoustraitance'!$D33&lt;&gt;"",$K$2&lt;&gt;"Pôle",'1C TSsoustraitance'!$E33="NON"),(('1C TSsoustraitance'!$F33+'1C TSsoustraitance'!$G33+'1C TSsoustraitance'!$H33+'1C TSsoustraitance'!$I33+'1C TSsoustraitance'!$J33+'1C TSsoustraitance'!$K33+'1C TSsoustraitance'!$L33+'1C TSsoustraitance'!$M33+'1C TSsoustraitance'!$N33+'1C TSsoustraitance'!$O33+'1C TSsoustraitance'!$P33+'1C TSsoustraitance'!$Q33))/'1C TSsoustraitance'!$AP33)))))</f>
        <v>0</v>
      </c>
      <c r="M316" s="668">
        <f>IF(OR('1C TSsoustraitance'!$D33="",'1C TSsoustraitance'!AP$13=0),0,IF(AND('1C TSsoustraitance'!$D33&lt;&gt;"",$K$2="Pôle",'1C TSsoustraitance'!$E33="OUI"),(('1C TSsoustraitance'!$J33+'1C TSsoustraitance'!$K33+'1C TSsoustraitance'!$L33)/'1C TSsoustraitance'!$R33),IF(AND('1C TSsoustraitance'!$D33&lt;&gt;"",$K$2="Pôle",'1C TSsoustraitance'!$E33="NON"),(('1C TSsoustraitance'!$J33+'1C TSsoustraitance'!$K33+'1C TSsoustraitance'!$L33)/'1C TSsoustraitance'!$AP33),IF(AND('1C TSsoustraitance'!$D33&lt;&gt;"",$K$2&lt;&gt;"Pôle"),0))))</f>
        <v>0</v>
      </c>
      <c r="N316" s="668">
        <f t="shared" si="99"/>
        <v>0</v>
      </c>
      <c r="O316" s="669">
        <f>IF(OR('1C TSsoustraitance'!$D33="",'1C TSsoustraitance'!$E33="OUI",'1C TSsoustraitance'!$AP33=0),0,(('1C TSsoustraitance'!$S33)/'1C TSsoustraitance'!$AP33))</f>
        <v>0</v>
      </c>
      <c r="P316" s="669">
        <f>IF(OR('1C TSsoustraitance'!$D33="",'1C TSsoustraitance'!$E33="OUI",'1C TSsoustraitance'!$AP33=0),0,(('1C TSsoustraitance'!$T33)/'1C TSsoustraitance'!$AP33))</f>
        <v>0</v>
      </c>
      <c r="Q316" s="669">
        <f>IF(OR('1C TSsoustraitance'!$D33="",'1C TSsoustraitance'!$E33="OUI",'1C TSsoustraitance'!$AP33=0),0,(('1C TSsoustraitance'!$U33)/'1C TSsoustraitance'!$AP33))</f>
        <v>0</v>
      </c>
      <c r="R316" s="669">
        <f>IF(OR('1C TSsoustraitance'!$D33="",'1C TSsoustraitance'!$E33="OUI",'1C TSsoustraitance'!$AP33=0),0,(('1C TSsoustraitance'!$V33)/'1C TSsoustraitance'!$AP33))</f>
        <v>0</v>
      </c>
      <c r="S316" s="669">
        <f>IF(OR('1C TSsoustraitance'!$D33="",'1C TSsoustraitance'!$E33="OUI",'1C TSsoustraitance'!$AP33=0),0,(('1C TSsoustraitance'!$W33)/'1C TSsoustraitance'!$AP33))</f>
        <v>0</v>
      </c>
      <c r="T316" s="669">
        <f>IF(OR('1C TSsoustraitance'!$D33="",'1C TSsoustraitance'!$E33="OUI",'1C TSsoustraitance'!$AP33=0),0,(('1C TSsoustraitance'!$X33)/'1C TSsoustraitance'!$AP33))</f>
        <v>0</v>
      </c>
      <c r="U316" s="669">
        <f>IF(OR('1C TSsoustraitance'!$D33="",'1C TSsoustraitance'!$E33="OUI",'1C TSsoustraitance'!$AP33=0),0,(('1C TSsoustraitance'!$Y33)/'1C TSsoustraitance'!$AP33))</f>
        <v>0</v>
      </c>
      <c r="V316" s="669">
        <f>IF(OR('1C TSsoustraitance'!$D33="",'1C TSsoustraitance'!$E33="OUI",'1C TSsoustraitance'!$AP33=0),0,(('1C TSsoustraitance'!$Z33)/'1C TSsoustraitance'!$AP33))</f>
        <v>0</v>
      </c>
      <c r="W316" s="669">
        <f>IF(OR('1C TSsoustraitance'!$D33="",'1C TSsoustraitance'!$E33="OUI",'1C TSsoustraitance'!$AP33=0),0,(('1C TSsoustraitance'!$AA33)/'1C TSsoustraitance'!$AP33))</f>
        <v>0</v>
      </c>
      <c r="X316" s="669">
        <f>IF(OR('1C TSsoustraitance'!$D33="",'1C TSsoustraitance'!$E33="OUI",'1C TSsoustraitance'!$AP33=0),0,(('1C TSsoustraitance'!$AB33)/'1C TSsoustraitance'!$AP33))</f>
        <v>0</v>
      </c>
      <c r="Y316" s="669">
        <f>IF(OR('1C TSsoustraitance'!$D33="",'1C TSsoustraitance'!$E33="OUI",'1C TSsoustraitance'!$AP33=0),0,(('1C TSsoustraitance'!$AC33)/'1C TSsoustraitance'!$AP33))</f>
        <v>0</v>
      </c>
      <c r="Z316" s="669">
        <f>IF(OR('1C TSsoustraitance'!$D33="",'1C TSsoustraitance'!$E33="OUI",'1C TSsoustraitance'!$AP33=0),0,(('1C TSsoustraitance'!$AD33)/'1C TSsoustraitance'!$AP33))</f>
        <v>0</v>
      </c>
      <c r="AA316" s="669">
        <f>IF(OR('1C TSsoustraitance'!$D33="",'1C TSsoustraitance'!$E33="OUI",'1C TSsoustraitance'!$AP33=0),0,(('1C TSsoustraitance'!$AE33)/'1C TSsoustraitance'!$AP33))</f>
        <v>0</v>
      </c>
      <c r="AB316" s="669">
        <f>IF(OR('1C TSsoustraitance'!$D33="",'1C TSsoustraitance'!$E33="OUI",'1C TSsoustraitance'!$AP33=0),0,(('1C TSsoustraitance'!$AF33)/'1C TSsoustraitance'!$AP33))</f>
        <v>0</v>
      </c>
      <c r="AC316" s="669">
        <f>IF(OR('1C TSsoustraitance'!$D33="",'1C TSsoustraitance'!$E33="OUI",'1C TSsoustraitance'!$AP33=0),0,(('1C TSsoustraitance'!$AG33)/'1C TSsoustraitance'!$AP33))</f>
        <v>0</v>
      </c>
      <c r="AD316" s="669">
        <f>IF(OR('1C TSsoustraitance'!$D33="",'1C TSsoustraitance'!$E33="OUI",'1C TSsoustraitance'!$AP33=0),0,(('1C TSsoustraitance'!$AH33)/'1C TSsoustraitance'!$AP33))</f>
        <v>0</v>
      </c>
      <c r="AE316" s="669">
        <f>IF(OR('1C TSsoustraitance'!$D33="",'1C TSsoustraitance'!$E33="OUI",'1C TSsoustraitance'!$AP33=0),0,(('1C TSsoustraitance'!$AI33)/'1C TSsoustraitance'!$AP33))</f>
        <v>0</v>
      </c>
      <c r="AF316" s="669">
        <f>IF(OR('1C TSsoustraitance'!$D33="",'1C TSsoustraitance'!$E33="OUI",'1C TSsoustraitance'!$AP33=0),0,(('1C TSsoustraitance'!$AJ33)/'1C TSsoustraitance'!$AP33))</f>
        <v>0</v>
      </c>
      <c r="AG316" s="669">
        <f>IF(OR('1C TSsoustraitance'!$D33="",'1C TSsoustraitance'!$E33="OUI",'1C TSsoustraitance'!$AP33=0),0,(('1C TSsoustraitance'!$AK33)/'1C TSsoustraitance'!$AP33))</f>
        <v>0</v>
      </c>
      <c r="AH316" s="669">
        <f>IF(OR('1C TSsoustraitance'!$D33="",'1C TSsoustraitance'!$E33="OUI",'1C TSsoustraitance'!$AP33=0),0,(('1C TSsoustraitance'!$AL33)/'1C TSsoustraitance'!$AP33))</f>
        <v>0</v>
      </c>
      <c r="AI316" s="669">
        <f>IF(OR('1C TSsoustraitance'!$D33="",'1C TSsoustraitance'!$E33="OUI",'1C TSsoustraitance'!$AP33=0),0,(('1C TSsoustraitance'!$AM33)/'1C TSsoustraitance'!$AP33))</f>
        <v>0</v>
      </c>
      <c r="AJ316" s="669">
        <f>IF(OR('1C TSsoustraitance'!$D33="",'1C TSsoustraitance'!$E33="OUI",'1C TSsoustraitance'!$AP33=0),0,(('1C TSsoustraitance'!$AN33)/'1C TSsoustraitance'!$AP33))</f>
        <v>0</v>
      </c>
      <c r="AK316" s="669">
        <f t="shared" si="100"/>
        <v>0</v>
      </c>
      <c r="AL316" s="668">
        <f t="shared" si="101"/>
        <v>0</v>
      </c>
      <c r="AM316" s="670">
        <f>IF(Tableau7[[#This Row],[N° pièce]]="",0,(Tableau7[[#This Row],[hors TVA]]+(Tableau7[[#This Row],[hors TVA]]*Tableau7[[#This Row],[Taux TVA]])-(Tableau7[[#This Row],[hors TVA]]*Tableau7[[#This Row],[Taux TVA]]*Tableau7[[#This Row],[Régime TVA: Récupération]]))*Tableau7[[#This Row],[Type 1]])</f>
        <v>0</v>
      </c>
      <c r="AN316" s="670">
        <f>IF(Tableau7[[#This Row],[N° pièce]]="",0,IF($K$2="pôle",((Tableau7[[#This Row],[hors TVA]]+(Tableau7[[#This Row],[hors TVA]]*Tableau7[[#This Row],[Taux TVA]])-(Tableau7[[#This Row],[hors TVA]]*Tableau7[[#This Row],[Taux TVA]]*Tableau7[[#This Row],[Régime TVA: Récupération]]))*Tableau7[[#This Row],[Type 2]]),0))</f>
        <v>0</v>
      </c>
      <c r="AO316" s="670">
        <f t="shared" si="94"/>
        <v>0</v>
      </c>
      <c r="AP316" s="255">
        <f t="shared" si="98"/>
        <v>0</v>
      </c>
      <c r="AQ316" s="506">
        <f t="shared" si="103"/>
        <v>0</v>
      </c>
      <c r="AR316" s="671"/>
      <c r="AS316" s="512"/>
      <c r="AT316" s="513" t="str">
        <f>IF(('1C TSsoustraitance'!AP33*FICHE!C$14&lt;J316),"Forfait limité à "&amp;FICHE!C$14&amp;"€/jour","")</f>
        <v/>
      </c>
      <c r="AU316" s="797"/>
      <c r="AV316" s="484"/>
      <c r="AW316" s="484"/>
      <c r="AX316" s="484"/>
      <c r="AY316" s="484"/>
      <c r="AZ316" s="484"/>
    </row>
    <row r="317" spans="1:211" ht="13.9" customHeight="1">
      <c r="A317" s="828" t="str">
        <f>IF('1C TSsoustraitance'!$A34&lt;&gt;0,'1C TSsoustraitance'!$A34,"")</f>
        <v/>
      </c>
      <c r="B317" s="530"/>
      <c r="C317" s="513" t="str">
        <f>IF('1C TSsoustraitance'!$A34&lt;&gt;0,'1C TSsoustraitance'!$B34,"")</f>
        <v/>
      </c>
      <c r="D317" s="513" t="str">
        <f>IF('1C TSsoustraitance'!$A34&lt;&gt;0,'1C TSsoustraitance'!$C34,"")</f>
        <v/>
      </c>
      <c r="E317" s="684"/>
      <c r="F317" s="685"/>
      <c r="G317" s="666">
        <f>'1C TSsoustraitance'!$D34</f>
        <v>0</v>
      </c>
      <c r="H317" s="533">
        <v>0.21</v>
      </c>
      <c r="I317" s="533">
        <v>1</v>
      </c>
      <c r="J317" s="534"/>
      <c r="K317" s="667">
        <f t="shared" si="102"/>
        <v>0</v>
      </c>
      <c r="L317" s="668">
        <f>IF(OR('1C TSsoustraitance'!$D34="",'1C TSsoustraitance'!$AP34=0),0,IF(AND('1C TSsoustraitance'!$D34&lt;&gt;"",$K$2="Pôle",'1C TSsoustraitance'!$E34="OUI"),(('1C TSsoustraitance'!$F34+'1C TSsoustraitance'!$G34+'1C TSsoustraitance'!$H34+'1C TSsoustraitance'!$I34+'1C TSsoustraitance'!$M34)/'1C TSsoustraitance'!$R34),IF(AND('1C TSsoustraitance'!$D34&lt;&gt;"",$K$2="Pôle",'1C TSsoustraitance'!$E34="NON"),(('1C TSsoustraitance'!$F34+'1C TSsoustraitance'!$G34+'1C TSsoustraitance'!$H34+'1C TSsoustraitance'!$I34+'1C TSsoustraitance'!$M34)/'1C TSsoustraitance'!$AP34),IF(AND('1C TSsoustraitance'!$D34&lt;&gt;"",$K$2&lt;&gt;"Pôle",'1C TSsoustraitance'!$E34="OUI"),(('1C TSsoustraitance'!$F34+'1C TSsoustraitance'!$G34+'1C TSsoustraitance'!$H34+'1C TSsoustraitance'!$I34+'1C TSsoustraitance'!$J34+'1C TSsoustraitance'!$K34+'1C TSsoustraitance'!$L34+'1C TSsoustraitance'!$M34+'1C TSsoustraitance'!$N34+'1C TSsoustraitance'!$O34+'1C TSsoustraitance'!$P34+'1C TSsoustraitance'!$Q34)/'1C TSsoustraitance'!$R34),IF(AND('1C TSsoustraitance'!$D34&lt;&gt;"",$K$2&lt;&gt;"Pôle",'1C TSsoustraitance'!$E34="NON"),(('1C TSsoustraitance'!$F34+'1C TSsoustraitance'!$G34+'1C TSsoustraitance'!$H34+'1C TSsoustraitance'!$I34+'1C TSsoustraitance'!$J34+'1C TSsoustraitance'!$K34+'1C TSsoustraitance'!$L34+'1C TSsoustraitance'!$M34+'1C TSsoustraitance'!$N34+'1C TSsoustraitance'!$O34+'1C TSsoustraitance'!$P34+'1C TSsoustraitance'!$Q34))/'1C TSsoustraitance'!$AP34)))))</f>
        <v>0</v>
      </c>
      <c r="M317" s="668">
        <f>IF(OR('1C TSsoustraitance'!$D34="",'1C TSsoustraitance'!AP$13=0),0,IF(AND('1C TSsoustraitance'!$D34&lt;&gt;"",$K$2="Pôle",'1C TSsoustraitance'!$E34="OUI"),(('1C TSsoustraitance'!$J34+'1C TSsoustraitance'!$K34+'1C TSsoustraitance'!$L34)/'1C TSsoustraitance'!$R34),IF(AND('1C TSsoustraitance'!$D34&lt;&gt;"",$K$2="Pôle",'1C TSsoustraitance'!$E34="NON"),(('1C TSsoustraitance'!$J34+'1C TSsoustraitance'!$K34+'1C TSsoustraitance'!$L34)/'1C TSsoustraitance'!$AP34),IF(AND('1C TSsoustraitance'!$D34&lt;&gt;"",$K$2&lt;&gt;"Pôle"),0))))</f>
        <v>0</v>
      </c>
      <c r="N317" s="668">
        <f t="shared" si="99"/>
        <v>0</v>
      </c>
      <c r="O317" s="669">
        <f>IF(OR('1C TSsoustraitance'!$D34="",'1C TSsoustraitance'!$E34="OUI",'1C TSsoustraitance'!$AP34=0),0,(('1C TSsoustraitance'!$S34)/'1C TSsoustraitance'!$AP34))</f>
        <v>0</v>
      </c>
      <c r="P317" s="669">
        <f>IF(OR('1C TSsoustraitance'!$D34="",'1C TSsoustraitance'!$E34="OUI",'1C TSsoustraitance'!$AP34=0),0,(('1C TSsoustraitance'!$T34)/'1C TSsoustraitance'!$AP34))</f>
        <v>0</v>
      </c>
      <c r="Q317" s="669">
        <f>IF(OR('1C TSsoustraitance'!$D34="",'1C TSsoustraitance'!$E34="OUI",'1C TSsoustraitance'!$AP34=0),0,(('1C TSsoustraitance'!$U34)/'1C TSsoustraitance'!$AP34))</f>
        <v>0</v>
      </c>
      <c r="R317" s="669">
        <f>IF(OR('1C TSsoustraitance'!$D34="",'1C TSsoustraitance'!$E34="OUI",'1C TSsoustraitance'!$AP34=0),0,(('1C TSsoustraitance'!$V34)/'1C TSsoustraitance'!$AP34))</f>
        <v>0</v>
      </c>
      <c r="S317" s="669">
        <f>IF(OR('1C TSsoustraitance'!$D34="",'1C TSsoustraitance'!$E34="OUI",'1C TSsoustraitance'!$AP34=0),0,(('1C TSsoustraitance'!$W34)/'1C TSsoustraitance'!$AP34))</f>
        <v>0</v>
      </c>
      <c r="T317" s="669">
        <f>IF(OR('1C TSsoustraitance'!$D34="",'1C TSsoustraitance'!$E34="OUI",'1C TSsoustraitance'!$AP34=0),0,(('1C TSsoustraitance'!$X34)/'1C TSsoustraitance'!$AP34))</f>
        <v>0</v>
      </c>
      <c r="U317" s="669">
        <f>IF(OR('1C TSsoustraitance'!$D34="",'1C TSsoustraitance'!$E34="OUI",'1C TSsoustraitance'!$AP34=0),0,(('1C TSsoustraitance'!$Y34)/'1C TSsoustraitance'!$AP34))</f>
        <v>0</v>
      </c>
      <c r="V317" s="669">
        <f>IF(OR('1C TSsoustraitance'!$D34="",'1C TSsoustraitance'!$E34="OUI",'1C TSsoustraitance'!$AP34=0),0,(('1C TSsoustraitance'!$Z34)/'1C TSsoustraitance'!$AP34))</f>
        <v>0</v>
      </c>
      <c r="W317" s="669">
        <f>IF(OR('1C TSsoustraitance'!$D34="",'1C TSsoustraitance'!$E34="OUI",'1C TSsoustraitance'!$AP34=0),0,(('1C TSsoustraitance'!$AA34)/'1C TSsoustraitance'!$AP34))</f>
        <v>0</v>
      </c>
      <c r="X317" s="669">
        <f>IF(OR('1C TSsoustraitance'!$D34="",'1C TSsoustraitance'!$E34="OUI",'1C TSsoustraitance'!$AP34=0),0,(('1C TSsoustraitance'!$AB34)/'1C TSsoustraitance'!$AP34))</f>
        <v>0</v>
      </c>
      <c r="Y317" s="669">
        <f>IF(OR('1C TSsoustraitance'!$D34="",'1C TSsoustraitance'!$E34="OUI",'1C TSsoustraitance'!$AP34=0),0,(('1C TSsoustraitance'!$AC34)/'1C TSsoustraitance'!$AP34))</f>
        <v>0</v>
      </c>
      <c r="Z317" s="669">
        <f>IF(OR('1C TSsoustraitance'!$D34="",'1C TSsoustraitance'!$E34="OUI",'1C TSsoustraitance'!$AP34=0),0,(('1C TSsoustraitance'!$AD34)/'1C TSsoustraitance'!$AP34))</f>
        <v>0</v>
      </c>
      <c r="AA317" s="669">
        <f>IF(OR('1C TSsoustraitance'!$D34="",'1C TSsoustraitance'!$E34="OUI",'1C TSsoustraitance'!$AP34=0),0,(('1C TSsoustraitance'!$AE34)/'1C TSsoustraitance'!$AP34))</f>
        <v>0</v>
      </c>
      <c r="AB317" s="669">
        <f>IF(OR('1C TSsoustraitance'!$D34="",'1C TSsoustraitance'!$E34="OUI",'1C TSsoustraitance'!$AP34=0),0,(('1C TSsoustraitance'!$AF34)/'1C TSsoustraitance'!$AP34))</f>
        <v>0</v>
      </c>
      <c r="AC317" s="669">
        <f>IF(OR('1C TSsoustraitance'!$D34="",'1C TSsoustraitance'!$E34="OUI",'1C TSsoustraitance'!$AP34=0),0,(('1C TSsoustraitance'!$AG34)/'1C TSsoustraitance'!$AP34))</f>
        <v>0</v>
      </c>
      <c r="AD317" s="669">
        <f>IF(OR('1C TSsoustraitance'!$D34="",'1C TSsoustraitance'!$E34="OUI",'1C TSsoustraitance'!$AP34=0),0,(('1C TSsoustraitance'!$AH34)/'1C TSsoustraitance'!$AP34))</f>
        <v>0</v>
      </c>
      <c r="AE317" s="669">
        <f>IF(OR('1C TSsoustraitance'!$D34="",'1C TSsoustraitance'!$E34="OUI",'1C TSsoustraitance'!$AP34=0),0,(('1C TSsoustraitance'!$AI34)/'1C TSsoustraitance'!$AP34))</f>
        <v>0</v>
      </c>
      <c r="AF317" s="669">
        <f>IF(OR('1C TSsoustraitance'!$D34="",'1C TSsoustraitance'!$E34="OUI",'1C TSsoustraitance'!$AP34=0),0,(('1C TSsoustraitance'!$AJ34)/'1C TSsoustraitance'!$AP34))</f>
        <v>0</v>
      </c>
      <c r="AG317" s="669">
        <f>IF(OR('1C TSsoustraitance'!$D34="",'1C TSsoustraitance'!$E34="OUI",'1C TSsoustraitance'!$AP34=0),0,(('1C TSsoustraitance'!$AK34)/'1C TSsoustraitance'!$AP34))</f>
        <v>0</v>
      </c>
      <c r="AH317" s="669">
        <f>IF(OR('1C TSsoustraitance'!$D34="",'1C TSsoustraitance'!$E34="OUI",'1C TSsoustraitance'!$AP34=0),0,(('1C TSsoustraitance'!$AL34)/'1C TSsoustraitance'!$AP34))</f>
        <v>0</v>
      </c>
      <c r="AI317" s="669">
        <f>IF(OR('1C TSsoustraitance'!$D34="",'1C TSsoustraitance'!$E34="OUI",'1C TSsoustraitance'!$AP34=0),0,(('1C TSsoustraitance'!$AM34)/'1C TSsoustraitance'!$AP34))</f>
        <v>0</v>
      </c>
      <c r="AJ317" s="669">
        <f>IF(OR('1C TSsoustraitance'!$D34="",'1C TSsoustraitance'!$E34="OUI",'1C TSsoustraitance'!$AP34=0),0,(('1C TSsoustraitance'!$AN34)/'1C TSsoustraitance'!$AP34))</f>
        <v>0</v>
      </c>
      <c r="AK317" s="669">
        <f t="shared" si="100"/>
        <v>0</v>
      </c>
      <c r="AL317" s="668">
        <f t="shared" si="101"/>
        <v>0</v>
      </c>
      <c r="AM317" s="670">
        <f>IF(Tableau7[[#This Row],[N° pièce]]="",0,(Tableau7[[#This Row],[hors TVA]]+(Tableau7[[#This Row],[hors TVA]]*Tableau7[[#This Row],[Taux TVA]])-(Tableau7[[#This Row],[hors TVA]]*Tableau7[[#This Row],[Taux TVA]]*Tableau7[[#This Row],[Régime TVA: Récupération]]))*Tableau7[[#This Row],[Type 1]])</f>
        <v>0</v>
      </c>
      <c r="AN317" s="670">
        <f>IF(Tableau7[[#This Row],[N° pièce]]="",0,IF($K$2="pôle",((Tableau7[[#This Row],[hors TVA]]+(Tableau7[[#This Row],[hors TVA]]*Tableau7[[#This Row],[Taux TVA]])-(Tableau7[[#This Row],[hors TVA]]*Tableau7[[#This Row],[Taux TVA]]*Tableau7[[#This Row],[Régime TVA: Récupération]]))*Tableau7[[#This Row],[Type 2]]),0))</f>
        <v>0</v>
      </c>
      <c r="AO317" s="670">
        <f t="shared" si="94"/>
        <v>0</v>
      </c>
      <c r="AP317" s="255">
        <f t="shared" si="98"/>
        <v>0</v>
      </c>
      <c r="AQ317" s="506">
        <f t="shared" si="103"/>
        <v>0</v>
      </c>
      <c r="AR317" s="671"/>
      <c r="AS317" s="512"/>
      <c r="AT317" s="513" t="str">
        <f>IF(('1C TSsoustraitance'!AP34*FICHE!C$14&lt;J317),"Forfait limité à "&amp;FICHE!C$14&amp;"€/jour","")</f>
        <v/>
      </c>
      <c r="AU317" s="797"/>
      <c r="AV317" s="484"/>
      <c r="AW317" s="484"/>
      <c r="AX317" s="484"/>
      <c r="AY317" s="484"/>
      <c r="AZ317" s="484"/>
    </row>
    <row r="318" spans="1:211" ht="13.9" customHeight="1">
      <c r="A318" s="828" t="str">
        <f>IF('1C TSsoustraitance'!$A35&lt;&gt;0,'1C TSsoustraitance'!$A35,"")</f>
        <v/>
      </c>
      <c r="B318" s="530"/>
      <c r="C318" s="513" t="str">
        <f>IF('1C TSsoustraitance'!$A35&lt;&gt;0,'1C TSsoustraitance'!$B35,"")</f>
        <v/>
      </c>
      <c r="D318" s="513" t="str">
        <f>IF('1C TSsoustraitance'!$A35&lt;&gt;0,'1C TSsoustraitance'!$C35,"")</f>
        <v/>
      </c>
      <c r="E318" s="684"/>
      <c r="F318" s="685"/>
      <c r="G318" s="666">
        <f>'1C TSsoustraitance'!$D35</f>
        <v>0</v>
      </c>
      <c r="H318" s="533">
        <v>0.21</v>
      </c>
      <c r="I318" s="533">
        <v>1</v>
      </c>
      <c r="J318" s="534"/>
      <c r="K318" s="667">
        <f t="shared" si="102"/>
        <v>0</v>
      </c>
      <c r="L318" s="668">
        <f>IF(OR('1C TSsoustraitance'!$D35="",'1C TSsoustraitance'!$AP35=0),0,IF(AND('1C TSsoustraitance'!$D35&lt;&gt;"",$K$2="Pôle",'1C TSsoustraitance'!$E35="OUI"),(('1C TSsoustraitance'!$F35+'1C TSsoustraitance'!$G35+'1C TSsoustraitance'!$H35+'1C TSsoustraitance'!$I35+'1C TSsoustraitance'!$M35)/'1C TSsoustraitance'!$R35),IF(AND('1C TSsoustraitance'!$D35&lt;&gt;"",$K$2="Pôle",'1C TSsoustraitance'!$E35="NON"),(('1C TSsoustraitance'!$F35+'1C TSsoustraitance'!$G35+'1C TSsoustraitance'!$H35+'1C TSsoustraitance'!$I35+'1C TSsoustraitance'!$M35)/'1C TSsoustraitance'!$AP35),IF(AND('1C TSsoustraitance'!$D35&lt;&gt;"",$K$2&lt;&gt;"Pôle",'1C TSsoustraitance'!$E35="OUI"),(('1C TSsoustraitance'!$F35+'1C TSsoustraitance'!$G35+'1C TSsoustraitance'!$H35+'1C TSsoustraitance'!$I35+'1C TSsoustraitance'!$J35+'1C TSsoustraitance'!$K35+'1C TSsoustraitance'!$L35+'1C TSsoustraitance'!$M35+'1C TSsoustraitance'!$N35+'1C TSsoustraitance'!$O35+'1C TSsoustraitance'!$P35+'1C TSsoustraitance'!$Q35)/'1C TSsoustraitance'!$R35),IF(AND('1C TSsoustraitance'!$D35&lt;&gt;"",$K$2&lt;&gt;"Pôle",'1C TSsoustraitance'!$E35="NON"),(('1C TSsoustraitance'!$F35+'1C TSsoustraitance'!$G35+'1C TSsoustraitance'!$H35+'1C TSsoustraitance'!$I35+'1C TSsoustraitance'!$J35+'1C TSsoustraitance'!$K35+'1C TSsoustraitance'!$L35+'1C TSsoustraitance'!$M35+'1C TSsoustraitance'!$N35+'1C TSsoustraitance'!$O35+'1C TSsoustraitance'!$P35+'1C TSsoustraitance'!$Q35))/'1C TSsoustraitance'!$AP35)))))</f>
        <v>0</v>
      </c>
      <c r="M318" s="668">
        <f>IF(OR('1C TSsoustraitance'!$D35="",'1C TSsoustraitance'!AP$13=0),0,IF(AND('1C TSsoustraitance'!$D35&lt;&gt;"",$K$2="Pôle",'1C TSsoustraitance'!$E35="OUI"),(('1C TSsoustraitance'!$J35+'1C TSsoustraitance'!$K35+'1C TSsoustraitance'!$L35)/'1C TSsoustraitance'!$R35),IF(AND('1C TSsoustraitance'!$D35&lt;&gt;"",$K$2="Pôle",'1C TSsoustraitance'!$E35="NON"),(('1C TSsoustraitance'!$J35+'1C TSsoustraitance'!$K35+'1C TSsoustraitance'!$L35)/'1C TSsoustraitance'!$AP35),IF(AND('1C TSsoustraitance'!$D35&lt;&gt;"",$K$2&lt;&gt;"Pôle"),0))))</f>
        <v>0</v>
      </c>
      <c r="N318" s="668">
        <f t="shared" si="99"/>
        <v>0</v>
      </c>
      <c r="O318" s="669">
        <f>IF(OR('1C TSsoustraitance'!$D35="",'1C TSsoustraitance'!$E35="OUI",'1C TSsoustraitance'!$AP35=0),0,(('1C TSsoustraitance'!$S35)/'1C TSsoustraitance'!$AP35))</f>
        <v>0</v>
      </c>
      <c r="P318" s="669">
        <f>IF(OR('1C TSsoustraitance'!$D35="",'1C TSsoustraitance'!$E35="OUI",'1C TSsoustraitance'!$AP35=0),0,(('1C TSsoustraitance'!$T35)/'1C TSsoustraitance'!$AP35))</f>
        <v>0</v>
      </c>
      <c r="Q318" s="669">
        <f>IF(OR('1C TSsoustraitance'!$D35="",'1C TSsoustraitance'!$E35="OUI",'1C TSsoustraitance'!$AP35=0),0,(('1C TSsoustraitance'!$U35)/'1C TSsoustraitance'!$AP35))</f>
        <v>0</v>
      </c>
      <c r="R318" s="669">
        <f>IF(OR('1C TSsoustraitance'!$D35="",'1C TSsoustraitance'!$E35="OUI",'1C TSsoustraitance'!$AP35=0),0,(('1C TSsoustraitance'!$V35)/'1C TSsoustraitance'!$AP35))</f>
        <v>0</v>
      </c>
      <c r="S318" s="669">
        <f>IF(OR('1C TSsoustraitance'!$D35="",'1C TSsoustraitance'!$E35="OUI",'1C TSsoustraitance'!$AP35=0),0,(('1C TSsoustraitance'!$W35)/'1C TSsoustraitance'!$AP35))</f>
        <v>0</v>
      </c>
      <c r="T318" s="669">
        <f>IF(OR('1C TSsoustraitance'!$D35="",'1C TSsoustraitance'!$E35="OUI",'1C TSsoustraitance'!$AP35=0),0,(('1C TSsoustraitance'!$X35)/'1C TSsoustraitance'!$AP35))</f>
        <v>0</v>
      </c>
      <c r="U318" s="669">
        <f>IF(OR('1C TSsoustraitance'!$D35="",'1C TSsoustraitance'!$E35="OUI",'1C TSsoustraitance'!$AP35=0),0,(('1C TSsoustraitance'!$Y35)/'1C TSsoustraitance'!$AP35))</f>
        <v>0</v>
      </c>
      <c r="V318" s="669">
        <f>IF(OR('1C TSsoustraitance'!$D35="",'1C TSsoustraitance'!$E35="OUI",'1C TSsoustraitance'!$AP35=0),0,(('1C TSsoustraitance'!$Z35)/'1C TSsoustraitance'!$AP35))</f>
        <v>0</v>
      </c>
      <c r="W318" s="669">
        <f>IF(OR('1C TSsoustraitance'!$D35="",'1C TSsoustraitance'!$E35="OUI",'1C TSsoustraitance'!$AP35=0),0,(('1C TSsoustraitance'!$AA35)/'1C TSsoustraitance'!$AP35))</f>
        <v>0</v>
      </c>
      <c r="X318" s="669">
        <f>IF(OR('1C TSsoustraitance'!$D35="",'1C TSsoustraitance'!$E35="OUI",'1C TSsoustraitance'!$AP35=0),0,(('1C TSsoustraitance'!$AB35)/'1C TSsoustraitance'!$AP35))</f>
        <v>0</v>
      </c>
      <c r="Y318" s="669">
        <f>IF(OR('1C TSsoustraitance'!$D35="",'1C TSsoustraitance'!$E35="OUI",'1C TSsoustraitance'!$AP35=0),0,(('1C TSsoustraitance'!$AC35)/'1C TSsoustraitance'!$AP35))</f>
        <v>0</v>
      </c>
      <c r="Z318" s="669">
        <f>IF(OR('1C TSsoustraitance'!$D35="",'1C TSsoustraitance'!$E35="OUI",'1C TSsoustraitance'!$AP35=0),0,(('1C TSsoustraitance'!$AD35)/'1C TSsoustraitance'!$AP35))</f>
        <v>0</v>
      </c>
      <c r="AA318" s="669">
        <f>IF(OR('1C TSsoustraitance'!$D35="",'1C TSsoustraitance'!$E35="OUI",'1C TSsoustraitance'!$AP35=0),0,(('1C TSsoustraitance'!$AE35)/'1C TSsoustraitance'!$AP35))</f>
        <v>0</v>
      </c>
      <c r="AB318" s="669">
        <f>IF(OR('1C TSsoustraitance'!$D35="",'1C TSsoustraitance'!$E35="OUI",'1C TSsoustraitance'!$AP35=0),0,(('1C TSsoustraitance'!$AF35)/'1C TSsoustraitance'!$AP35))</f>
        <v>0</v>
      </c>
      <c r="AC318" s="669">
        <f>IF(OR('1C TSsoustraitance'!$D35="",'1C TSsoustraitance'!$E35="OUI",'1C TSsoustraitance'!$AP35=0),0,(('1C TSsoustraitance'!$AG35)/'1C TSsoustraitance'!$AP35))</f>
        <v>0</v>
      </c>
      <c r="AD318" s="669">
        <f>IF(OR('1C TSsoustraitance'!$D35="",'1C TSsoustraitance'!$E35="OUI",'1C TSsoustraitance'!$AP35=0),0,(('1C TSsoustraitance'!$AH35)/'1C TSsoustraitance'!$AP35))</f>
        <v>0</v>
      </c>
      <c r="AE318" s="669">
        <f>IF(OR('1C TSsoustraitance'!$D35="",'1C TSsoustraitance'!$E35="OUI",'1C TSsoustraitance'!$AP35=0),0,(('1C TSsoustraitance'!$AI35)/'1C TSsoustraitance'!$AP35))</f>
        <v>0</v>
      </c>
      <c r="AF318" s="669">
        <f>IF(OR('1C TSsoustraitance'!$D35="",'1C TSsoustraitance'!$E35="OUI",'1C TSsoustraitance'!$AP35=0),0,(('1C TSsoustraitance'!$AJ35)/'1C TSsoustraitance'!$AP35))</f>
        <v>0</v>
      </c>
      <c r="AG318" s="669">
        <f>IF(OR('1C TSsoustraitance'!$D35="",'1C TSsoustraitance'!$E35="OUI",'1C TSsoustraitance'!$AP35=0),0,(('1C TSsoustraitance'!$AK35)/'1C TSsoustraitance'!$AP35))</f>
        <v>0</v>
      </c>
      <c r="AH318" s="669">
        <f>IF(OR('1C TSsoustraitance'!$D35="",'1C TSsoustraitance'!$E35="OUI",'1C TSsoustraitance'!$AP35=0),0,(('1C TSsoustraitance'!$AL35)/'1C TSsoustraitance'!$AP35))</f>
        <v>0</v>
      </c>
      <c r="AI318" s="669">
        <f>IF(OR('1C TSsoustraitance'!$D35="",'1C TSsoustraitance'!$E35="OUI",'1C TSsoustraitance'!$AP35=0),0,(('1C TSsoustraitance'!$AM35)/'1C TSsoustraitance'!$AP35))</f>
        <v>0</v>
      </c>
      <c r="AJ318" s="669">
        <f>IF(OR('1C TSsoustraitance'!$D35="",'1C TSsoustraitance'!$E35="OUI",'1C TSsoustraitance'!$AP35=0),0,(('1C TSsoustraitance'!$AN35)/'1C TSsoustraitance'!$AP35))</f>
        <v>0</v>
      </c>
      <c r="AK318" s="669">
        <f t="shared" si="100"/>
        <v>0</v>
      </c>
      <c r="AL318" s="668">
        <f t="shared" si="101"/>
        <v>0</v>
      </c>
      <c r="AM318" s="670">
        <f>IF(Tableau7[[#This Row],[N° pièce]]="",0,(Tableau7[[#This Row],[hors TVA]]+(Tableau7[[#This Row],[hors TVA]]*Tableau7[[#This Row],[Taux TVA]])-(Tableau7[[#This Row],[hors TVA]]*Tableau7[[#This Row],[Taux TVA]]*Tableau7[[#This Row],[Régime TVA: Récupération]]))*Tableau7[[#This Row],[Type 1]])</f>
        <v>0</v>
      </c>
      <c r="AN318" s="670">
        <f>IF(Tableau7[[#This Row],[N° pièce]]="",0,IF($K$2="pôle",((Tableau7[[#This Row],[hors TVA]]+(Tableau7[[#This Row],[hors TVA]]*Tableau7[[#This Row],[Taux TVA]])-(Tableau7[[#This Row],[hors TVA]]*Tableau7[[#This Row],[Taux TVA]]*Tableau7[[#This Row],[Régime TVA: Récupération]]))*Tableau7[[#This Row],[Type 2]]),0))</f>
        <v>0</v>
      </c>
      <c r="AO318" s="670">
        <f t="shared" si="94"/>
        <v>0</v>
      </c>
      <c r="AP318" s="255">
        <f t="shared" si="98"/>
        <v>0</v>
      </c>
      <c r="AQ318" s="506">
        <f t="shared" ref="AQ318:AQ319" si="104">IF(M318=0,0,AN318-AS318)</f>
        <v>0</v>
      </c>
      <c r="AR318" s="671"/>
      <c r="AS318" s="512"/>
      <c r="AT318" s="513" t="str">
        <f>IF(('1C TSsoustraitance'!AP35*FICHE!C$14&lt;J318),"Forfait limité à "&amp;FICHE!C$14&amp;"€/jour","")</f>
        <v/>
      </c>
      <c r="AU318" s="797"/>
      <c r="AV318" s="484"/>
      <c r="AW318" s="484"/>
      <c r="AX318" s="484"/>
      <c r="AY318" s="484"/>
      <c r="AZ318" s="484"/>
    </row>
    <row r="319" spans="1:211" ht="13.9" customHeight="1">
      <c r="A319" s="828" t="str">
        <f>IF('1C TSsoustraitance'!$A36&lt;&gt;0,'1C TSsoustraitance'!$A36,"")</f>
        <v/>
      </c>
      <c r="B319" s="530"/>
      <c r="C319" s="513" t="str">
        <f>IF('1C TSsoustraitance'!$A36&lt;&gt;0,'1C TSsoustraitance'!$B36,"")</f>
        <v/>
      </c>
      <c r="D319" s="513" t="str">
        <f>IF('1C TSsoustraitance'!$A36&lt;&gt;0,'1C TSsoustraitance'!$C36,"")</f>
        <v/>
      </c>
      <c r="E319" s="684"/>
      <c r="F319" s="685"/>
      <c r="G319" s="666">
        <f>'1C TSsoustraitance'!$D36</f>
        <v>0</v>
      </c>
      <c r="H319" s="533">
        <v>0.21</v>
      </c>
      <c r="I319" s="533">
        <v>1</v>
      </c>
      <c r="J319" s="534"/>
      <c r="K319" s="667">
        <f t="shared" ref="K319:K382" si="105">J319+(J319*H319)</f>
        <v>0</v>
      </c>
      <c r="L319" s="668">
        <f>IF(OR('1C TSsoustraitance'!$D36="",'1C TSsoustraitance'!$AP36=0),0,IF(AND('1C TSsoustraitance'!$D36&lt;&gt;"",$K$2="Pôle",'1C TSsoustraitance'!$E36="OUI"),(('1C TSsoustraitance'!$F36+'1C TSsoustraitance'!$G36+'1C TSsoustraitance'!$H36+'1C TSsoustraitance'!$I36+'1C TSsoustraitance'!$M36)/'1C TSsoustraitance'!$R36),IF(AND('1C TSsoustraitance'!$D36&lt;&gt;"",$K$2="Pôle",'1C TSsoustraitance'!$E36="NON"),(('1C TSsoustraitance'!$F36+'1C TSsoustraitance'!$G36+'1C TSsoustraitance'!$H36+'1C TSsoustraitance'!$I36+'1C TSsoustraitance'!$M36)/'1C TSsoustraitance'!$AP36),IF(AND('1C TSsoustraitance'!$D36&lt;&gt;"",$K$2&lt;&gt;"Pôle",'1C TSsoustraitance'!$E36="OUI"),(('1C TSsoustraitance'!$F36+'1C TSsoustraitance'!$G36+'1C TSsoustraitance'!$H36+'1C TSsoustraitance'!$I36+'1C TSsoustraitance'!$J36+'1C TSsoustraitance'!$K36+'1C TSsoustraitance'!$L36+'1C TSsoustraitance'!$M36+'1C TSsoustraitance'!$N36+'1C TSsoustraitance'!$O36+'1C TSsoustraitance'!$P36+'1C TSsoustraitance'!$Q36)/'1C TSsoustraitance'!$R36),IF(AND('1C TSsoustraitance'!$D36&lt;&gt;"",$K$2&lt;&gt;"Pôle",'1C TSsoustraitance'!$E36="NON"),(('1C TSsoustraitance'!$F36+'1C TSsoustraitance'!$G36+'1C TSsoustraitance'!$H36+'1C TSsoustraitance'!$I36+'1C TSsoustraitance'!$J36+'1C TSsoustraitance'!$K36+'1C TSsoustraitance'!$L36+'1C TSsoustraitance'!$M36+'1C TSsoustraitance'!$N36+'1C TSsoustraitance'!$O36+'1C TSsoustraitance'!$P36+'1C TSsoustraitance'!$Q36))/'1C TSsoustraitance'!$AP36)))))</f>
        <v>0</v>
      </c>
      <c r="M319" s="668">
        <f>IF(OR('1C TSsoustraitance'!$D36="",'1C TSsoustraitance'!AP$13=0),0,IF(AND('1C TSsoustraitance'!$D36&lt;&gt;"",$K$2="Pôle",'1C TSsoustraitance'!$E36="OUI"),(('1C TSsoustraitance'!$J36+'1C TSsoustraitance'!$K36+'1C TSsoustraitance'!$L36)/'1C TSsoustraitance'!$R36),IF(AND('1C TSsoustraitance'!$D36&lt;&gt;"",$K$2="Pôle",'1C TSsoustraitance'!$E36="NON"),(('1C TSsoustraitance'!$J36+'1C TSsoustraitance'!$K36+'1C TSsoustraitance'!$L36)/'1C TSsoustraitance'!$AP36),IF(AND('1C TSsoustraitance'!$D36&lt;&gt;"",$K$2&lt;&gt;"Pôle"),0))))</f>
        <v>0</v>
      </c>
      <c r="N319" s="668">
        <f t="shared" ref="N319:N382" si="106">L319+M319</f>
        <v>0</v>
      </c>
      <c r="O319" s="669">
        <f>IF(OR('1C TSsoustraitance'!$D36="",'1C TSsoustraitance'!$E36="OUI",'1C TSsoustraitance'!$AP36=0),0,(('1C TSsoustraitance'!$S36)/'1C TSsoustraitance'!$AP36))</f>
        <v>0</v>
      </c>
      <c r="P319" s="669">
        <f>IF(OR('1C TSsoustraitance'!$D36="",'1C TSsoustraitance'!$E36="OUI",'1C TSsoustraitance'!$AP36=0),0,(('1C TSsoustraitance'!$T36)/'1C TSsoustraitance'!$AP36))</f>
        <v>0</v>
      </c>
      <c r="Q319" s="669">
        <f>IF(OR('1C TSsoustraitance'!$D36="",'1C TSsoustraitance'!$E36="OUI",'1C TSsoustraitance'!$AP36=0),0,(('1C TSsoustraitance'!$U36)/'1C TSsoustraitance'!$AP36))</f>
        <v>0</v>
      </c>
      <c r="R319" s="669">
        <f>IF(OR('1C TSsoustraitance'!$D36="",'1C TSsoustraitance'!$E36="OUI",'1C TSsoustraitance'!$AP36=0),0,(('1C TSsoustraitance'!$V36)/'1C TSsoustraitance'!$AP36))</f>
        <v>0</v>
      </c>
      <c r="S319" s="669">
        <f>IF(OR('1C TSsoustraitance'!$D36="",'1C TSsoustraitance'!$E36="OUI",'1C TSsoustraitance'!$AP36=0),0,(('1C TSsoustraitance'!$W36)/'1C TSsoustraitance'!$AP36))</f>
        <v>0</v>
      </c>
      <c r="T319" s="669">
        <f>IF(OR('1C TSsoustraitance'!$D36="",'1C TSsoustraitance'!$E36="OUI",'1C TSsoustraitance'!$AP36=0),0,(('1C TSsoustraitance'!$X36)/'1C TSsoustraitance'!$AP36))</f>
        <v>0</v>
      </c>
      <c r="U319" s="669">
        <f>IF(OR('1C TSsoustraitance'!$D36="",'1C TSsoustraitance'!$E36="OUI",'1C TSsoustraitance'!$AP36=0),0,(('1C TSsoustraitance'!$Y36)/'1C TSsoustraitance'!$AP36))</f>
        <v>0</v>
      </c>
      <c r="V319" s="669">
        <f>IF(OR('1C TSsoustraitance'!$D36="",'1C TSsoustraitance'!$E36="OUI",'1C TSsoustraitance'!$AP36=0),0,(('1C TSsoustraitance'!$Z36)/'1C TSsoustraitance'!$AP36))</f>
        <v>0</v>
      </c>
      <c r="W319" s="669">
        <f>IF(OR('1C TSsoustraitance'!$D36="",'1C TSsoustraitance'!$E36="OUI",'1C TSsoustraitance'!$AP36=0),0,(('1C TSsoustraitance'!$AA36)/'1C TSsoustraitance'!$AP36))</f>
        <v>0</v>
      </c>
      <c r="X319" s="669">
        <f>IF(OR('1C TSsoustraitance'!$D36="",'1C TSsoustraitance'!$E36="OUI",'1C TSsoustraitance'!$AP36=0),0,(('1C TSsoustraitance'!$AB36)/'1C TSsoustraitance'!$AP36))</f>
        <v>0</v>
      </c>
      <c r="Y319" s="669">
        <f>IF(OR('1C TSsoustraitance'!$D36="",'1C TSsoustraitance'!$E36="OUI",'1C TSsoustraitance'!$AP36=0),0,(('1C TSsoustraitance'!$AC36)/'1C TSsoustraitance'!$AP36))</f>
        <v>0</v>
      </c>
      <c r="Z319" s="669">
        <f>IF(OR('1C TSsoustraitance'!$D36="",'1C TSsoustraitance'!$E36="OUI",'1C TSsoustraitance'!$AP36=0),0,(('1C TSsoustraitance'!$AD36)/'1C TSsoustraitance'!$AP36))</f>
        <v>0</v>
      </c>
      <c r="AA319" s="669">
        <f>IF(OR('1C TSsoustraitance'!$D36="",'1C TSsoustraitance'!$E36="OUI",'1C TSsoustraitance'!$AP36=0),0,(('1C TSsoustraitance'!$AE36)/'1C TSsoustraitance'!$AP36))</f>
        <v>0</v>
      </c>
      <c r="AB319" s="669">
        <f>IF(OR('1C TSsoustraitance'!$D36="",'1C TSsoustraitance'!$E36="OUI",'1C TSsoustraitance'!$AP36=0),0,(('1C TSsoustraitance'!$AF36)/'1C TSsoustraitance'!$AP36))</f>
        <v>0</v>
      </c>
      <c r="AC319" s="669">
        <f>IF(OR('1C TSsoustraitance'!$D36="",'1C TSsoustraitance'!$E36="OUI",'1C TSsoustraitance'!$AP36=0),0,(('1C TSsoustraitance'!$AG36)/'1C TSsoustraitance'!$AP36))</f>
        <v>0</v>
      </c>
      <c r="AD319" s="669">
        <f>IF(OR('1C TSsoustraitance'!$D36="",'1C TSsoustraitance'!$E36="OUI",'1C TSsoustraitance'!$AP36=0),0,(('1C TSsoustraitance'!$AH36)/'1C TSsoustraitance'!$AP36))</f>
        <v>0</v>
      </c>
      <c r="AE319" s="669">
        <f>IF(OR('1C TSsoustraitance'!$D36="",'1C TSsoustraitance'!$E36="OUI",'1C TSsoustraitance'!$AP36=0),0,(('1C TSsoustraitance'!$AI36)/'1C TSsoustraitance'!$AP36))</f>
        <v>0</v>
      </c>
      <c r="AF319" s="669">
        <f>IF(OR('1C TSsoustraitance'!$D36="",'1C TSsoustraitance'!$E36="OUI",'1C TSsoustraitance'!$AP36=0),0,(('1C TSsoustraitance'!$AJ36)/'1C TSsoustraitance'!$AP36))</f>
        <v>0</v>
      </c>
      <c r="AG319" s="669">
        <f>IF(OR('1C TSsoustraitance'!$D36="",'1C TSsoustraitance'!$E36="OUI",'1C TSsoustraitance'!$AP36=0),0,(('1C TSsoustraitance'!$AK36)/'1C TSsoustraitance'!$AP36))</f>
        <v>0</v>
      </c>
      <c r="AH319" s="669">
        <f>IF(OR('1C TSsoustraitance'!$D36="",'1C TSsoustraitance'!$E36="OUI",'1C TSsoustraitance'!$AP36=0),0,(('1C TSsoustraitance'!$AL36)/'1C TSsoustraitance'!$AP36))</f>
        <v>0</v>
      </c>
      <c r="AI319" s="669">
        <f>IF(OR('1C TSsoustraitance'!$D36="",'1C TSsoustraitance'!$E36="OUI",'1C TSsoustraitance'!$AP36=0),0,(('1C TSsoustraitance'!$AM36)/'1C TSsoustraitance'!$AP36))</f>
        <v>0</v>
      </c>
      <c r="AJ319" s="669">
        <f>IF(OR('1C TSsoustraitance'!$D36="",'1C TSsoustraitance'!$E36="OUI",'1C TSsoustraitance'!$AP36=0),0,(('1C TSsoustraitance'!$AN36)/'1C TSsoustraitance'!$AP36))</f>
        <v>0</v>
      </c>
      <c r="AK319" s="669">
        <f t="shared" ref="AK319:AK382" si="107">SUM(O319:AJ319)</f>
        <v>0</v>
      </c>
      <c r="AL319" s="668">
        <f t="shared" ref="AL319:AL382" si="108">N319+AK319</f>
        <v>0</v>
      </c>
      <c r="AM319" s="670">
        <f>IF(Tableau7[[#This Row],[N° pièce]]="",0,(Tableau7[[#This Row],[hors TVA]]+(Tableau7[[#This Row],[hors TVA]]*Tableau7[[#This Row],[Taux TVA]])-(Tableau7[[#This Row],[hors TVA]]*Tableau7[[#This Row],[Taux TVA]]*Tableau7[[#This Row],[Régime TVA: Récupération]]))*Tableau7[[#This Row],[Type 1]])</f>
        <v>0</v>
      </c>
      <c r="AN319" s="670">
        <f>IF(Tableau7[[#This Row],[N° pièce]]="",0,IF($K$2="pôle",((Tableau7[[#This Row],[hors TVA]]+(Tableau7[[#This Row],[hors TVA]]*Tableau7[[#This Row],[Taux TVA]])-(Tableau7[[#This Row],[hors TVA]]*Tableau7[[#This Row],[Taux TVA]]*Tableau7[[#This Row],[Régime TVA: Récupération]]))*Tableau7[[#This Row],[Type 2]]),0))</f>
        <v>0</v>
      </c>
      <c r="AO319" s="670">
        <f t="shared" si="94"/>
        <v>0</v>
      </c>
      <c r="AP319" s="255">
        <f t="shared" si="98"/>
        <v>0</v>
      </c>
      <c r="AQ319" s="506">
        <f t="shared" si="104"/>
        <v>0</v>
      </c>
      <c r="AR319" s="671"/>
      <c r="AS319" s="512"/>
      <c r="AT319" s="513" t="str">
        <f>IF(('1C TSsoustraitance'!AP36*FICHE!C$14&lt;J319),"Forfait limité à "&amp;FICHE!C$14&amp;"€/jour","")</f>
        <v/>
      </c>
      <c r="AU319" s="797"/>
      <c r="AV319" s="484"/>
      <c r="AW319" s="484"/>
      <c r="AX319" s="484"/>
      <c r="AY319" s="484"/>
      <c r="AZ319" s="484"/>
    </row>
    <row r="320" spans="1:211" s="379" customFormat="1" ht="13.9" customHeight="1">
      <c r="A320" s="828" t="str">
        <f>IF('1C TSsoustraitance'!$A37&lt;&gt;0,'1C TSsoustraitance'!$A37,"")</f>
        <v/>
      </c>
      <c r="B320" s="530"/>
      <c r="C320" s="513" t="str">
        <f>IF('1C TSsoustraitance'!$A37&lt;&gt;0,'1C TSsoustraitance'!$B37,"")</f>
        <v/>
      </c>
      <c r="D320" s="513" t="str">
        <f>IF('1C TSsoustraitance'!$A37&lt;&gt;0,'1C TSsoustraitance'!$C37,"")</f>
        <v/>
      </c>
      <c r="E320" s="684"/>
      <c r="F320" s="685"/>
      <c r="G320" s="666">
        <f>'1C TSsoustraitance'!$D37</f>
        <v>0</v>
      </c>
      <c r="H320" s="533">
        <v>0.21</v>
      </c>
      <c r="I320" s="533">
        <v>1</v>
      </c>
      <c r="J320" s="534"/>
      <c r="K320" s="667">
        <f t="shared" si="105"/>
        <v>0</v>
      </c>
      <c r="L320" s="668">
        <f>IF(OR('1C TSsoustraitance'!$D37="",'1C TSsoustraitance'!$AP37=0),0,IF(AND('1C TSsoustraitance'!$D37&lt;&gt;"",$K$2="Pôle",'1C TSsoustraitance'!$E37="OUI"),(('1C TSsoustraitance'!$F37+'1C TSsoustraitance'!$G37+'1C TSsoustraitance'!$H37+'1C TSsoustraitance'!$I37+'1C TSsoustraitance'!$M37)/'1C TSsoustraitance'!$R37),IF(AND('1C TSsoustraitance'!$D37&lt;&gt;"",$K$2="Pôle",'1C TSsoustraitance'!$E37="NON"),(('1C TSsoustraitance'!$F37+'1C TSsoustraitance'!$G37+'1C TSsoustraitance'!$H37+'1C TSsoustraitance'!$I37+'1C TSsoustraitance'!$M37)/'1C TSsoustraitance'!$AP37),IF(AND('1C TSsoustraitance'!$D37&lt;&gt;"",$K$2&lt;&gt;"Pôle",'1C TSsoustraitance'!$E37="OUI"),(('1C TSsoustraitance'!$F37+'1C TSsoustraitance'!$G37+'1C TSsoustraitance'!$H37+'1C TSsoustraitance'!$I37+'1C TSsoustraitance'!$J37+'1C TSsoustraitance'!$K37+'1C TSsoustraitance'!$L37+'1C TSsoustraitance'!$M37+'1C TSsoustraitance'!$N37+'1C TSsoustraitance'!$O37+'1C TSsoustraitance'!$P37+'1C TSsoustraitance'!$Q37)/'1C TSsoustraitance'!$R37),IF(AND('1C TSsoustraitance'!$D37&lt;&gt;"",$K$2&lt;&gt;"Pôle",'1C TSsoustraitance'!$E37="NON"),(('1C TSsoustraitance'!$F37+'1C TSsoustraitance'!$G37+'1C TSsoustraitance'!$H37+'1C TSsoustraitance'!$I37+'1C TSsoustraitance'!$J37+'1C TSsoustraitance'!$K37+'1C TSsoustraitance'!$L37+'1C TSsoustraitance'!$M37+'1C TSsoustraitance'!$N37+'1C TSsoustraitance'!$O37+'1C TSsoustraitance'!$P37+'1C TSsoustraitance'!$Q37))/'1C TSsoustraitance'!$AP37)))))</f>
        <v>0</v>
      </c>
      <c r="M320" s="668">
        <f>IF(OR('1C TSsoustraitance'!$D37="",'1C TSsoustraitance'!AP$13=0),0,IF(AND('1C TSsoustraitance'!$D37&lt;&gt;"",$K$2="Pôle",'1C TSsoustraitance'!$E37="OUI"),(('1C TSsoustraitance'!$J37+'1C TSsoustraitance'!$K37+'1C TSsoustraitance'!$L37)/'1C TSsoustraitance'!$R37),IF(AND('1C TSsoustraitance'!$D37&lt;&gt;"",$K$2="Pôle",'1C TSsoustraitance'!$E37="NON"),(('1C TSsoustraitance'!$J37+'1C TSsoustraitance'!$K37+'1C TSsoustraitance'!$L37)/'1C TSsoustraitance'!$AP37),IF(AND('1C TSsoustraitance'!$D37&lt;&gt;"",$K$2&lt;&gt;"Pôle"),0))))</f>
        <v>0</v>
      </c>
      <c r="N320" s="668">
        <f t="shared" si="106"/>
        <v>0</v>
      </c>
      <c r="O320" s="669">
        <f>IF(OR('1C TSsoustraitance'!$D37="",'1C TSsoustraitance'!$E37="OUI",'1C TSsoustraitance'!$AP37=0),0,(('1C TSsoustraitance'!$S37)/'1C TSsoustraitance'!$AP37))</f>
        <v>0</v>
      </c>
      <c r="P320" s="669">
        <f>IF(OR('1C TSsoustraitance'!$D37="",'1C TSsoustraitance'!$E37="OUI",'1C TSsoustraitance'!$AP37=0),0,(('1C TSsoustraitance'!$T37)/'1C TSsoustraitance'!$AP37))</f>
        <v>0</v>
      </c>
      <c r="Q320" s="669">
        <f>IF(OR('1C TSsoustraitance'!$D37="",'1C TSsoustraitance'!$E37="OUI",'1C TSsoustraitance'!$AP37=0),0,(('1C TSsoustraitance'!$U37)/'1C TSsoustraitance'!$AP37))</f>
        <v>0</v>
      </c>
      <c r="R320" s="669">
        <f>IF(OR('1C TSsoustraitance'!$D37="",'1C TSsoustraitance'!$E37="OUI",'1C TSsoustraitance'!$AP37=0),0,(('1C TSsoustraitance'!$V37)/'1C TSsoustraitance'!$AP37))</f>
        <v>0</v>
      </c>
      <c r="S320" s="669">
        <f>IF(OR('1C TSsoustraitance'!$D37="",'1C TSsoustraitance'!$E37="OUI",'1C TSsoustraitance'!$AP37=0),0,(('1C TSsoustraitance'!$W37)/'1C TSsoustraitance'!$AP37))</f>
        <v>0</v>
      </c>
      <c r="T320" s="669">
        <f>IF(OR('1C TSsoustraitance'!$D37="",'1C TSsoustraitance'!$E37="OUI",'1C TSsoustraitance'!$AP37=0),0,(('1C TSsoustraitance'!$X37)/'1C TSsoustraitance'!$AP37))</f>
        <v>0</v>
      </c>
      <c r="U320" s="669">
        <f>IF(OR('1C TSsoustraitance'!$D37="",'1C TSsoustraitance'!$E37="OUI",'1C TSsoustraitance'!$AP37=0),0,(('1C TSsoustraitance'!$Y37)/'1C TSsoustraitance'!$AP37))</f>
        <v>0</v>
      </c>
      <c r="V320" s="669">
        <f>IF(OR('1C TSsoustraitance'!$D37="",'1C TSsoustraitance'!$E37="OUI",'1C TSsoustraitance'!$AP37=0),0,(('1C TSsoustraitance'!$Z37)/'1C TSsoustraitance'!$AP37))</f>
        <v>0</v>
      </c>
      <c r="W320" s="669">
        <f>IF(OR('1C TSsoustraitance'!$D37="",'1C TSsoustraitance'!$E37="OUI",'1C TSsoustraitance'!$AP37=0),0,(('1C TSsoustraitance'!$AA37)/'1C TSsoustraitance'!$AP37))</f>
        <v>0</v>
      </c>
      <c r="X320" s="669">
        <f>IF(OR('1C TSsoustraitance'!$D37="",'1C TSsoustraitance'!$E37="OUI",'1C TSsoustraitance'!$AP37=0),0,(('1C TSsoustraitance'!$AB37)/'1C TSsoustraitance'!$AP37))</f>
        <v>0</v>
      </c>
      <c r="Y320" s="669">
        <f>IF(OR('1C TSsoustraitance'!$D37="",'1C TSsoustraitance'!$E37="OUI",'1C TSsoustraitance'!$AP37=0),0,(('1C TSsoustraitance'!$AC37)/'1C TSsoustraitance'!$AP37))</f>
        <v>0</v>
      </c>
      <c r="Z320" s="669">
        <f>IF(OR('1C TSsoustraitance'!$D37="",'1C TSsoustraitance'!$E37="OUI",'1C TSsoustraitance'!$AP37=0),0,(('1C TSsoustraitance'!$AD37)/'1C TSsoustraitance'!$AP37))</f>
        <v>0</v>
      </c>
      <c r="AA320" s="669">
        <f>IF(OR('1C TSsoustraitance'!$D37="",'1C TSsoustraitance'!$E37="OUI",'1C TSsoustraitance'!$AP37=0),0,(('1C TSsoustraitance'!$AE37)/'1C TSsoustraitance'!$AP37))</f>
        <v>0</v>
      </c>
      <c r="AB320" s="669">
        <f>IF(OR('1C TSsoustraitance'!$D37="",'1C TSsoustraitance'!$E37="OUI",'1C TSsoustraitance'!$AP37=0),0,(('1C TSsoustraitance'!$AF37)/'1C TSsoustraitance'!$AP37))</f>
        <v>0</v>
      </c>
      <c r="AC320" s="669">
        <f>IF(OR('1C TSsoustraitance'!$D37="",'1C TSsoustraitance'!$E37="OUI",'1C TSsoustraitance'!$AP37=0),0,(('1C TSsoustraitance'!$AG37)/'1C TSsoustraitance'!$AP37))</f>
        <v>0</v>
      </c>
      <c r="AD320" s="669">
        <f>IF(OR('1C TSsoustraitance'!$D37="",'1C TSsoustraitance'!$E37="OUI",'1C TSsoustraitance'!$AP37=0),0,(('1C TSsoustraitance'!$AH37)/'1C TSsoustraitance'!$AP37))</f>
        <v>0</v>
      </c>
      <c r="AE320" s="669">
        <f>IF(OR('1C TSsoustraitance'!$D37="",'1C TSsoustraitance'!$E37="OUI",'1C TSsoustraitance'!$AP37=0),0,(('1C TSsoustraitance'!$AI37)/'1C TSsoustraitance'!$AP37))</f>
        <v>0</v>
      </c>
      <c r="AF320" s="669">
        <f>IF(OR('1C TSsoustraitance'!$D37="",'1C TSsoustraitance'!$E37="OUI",'1C TSsoustraitance'!$AP37=0),0,(('1C TSsoustraitance'!$AJ37)/'1C TSsoustraitance'!$AP37))</f>
        <v>0</v>
      </c>
      <c r="AG320" s="669">
        <f>IF(OR('1C TSsoustraitance'!$D37="",'1C TSsoustraitance'!$E37="OUI",'1C TSsoustraitance'!$AP37=0),0,(('1C TSsoustraitance'!$AK37)/'1C TSsoustraitance'!$AP37))</f>
        <v>0</v>
      </c>
      <c r="AH320" s="669">
        <f>IF(OR('1C TSsoustraitance'!$D37="",'1C TSsoustraitance'!$E37="OUI",'1C TSsoustraitance'!$AP37=0),0,(('1C TSsoustraitance'!$AL37)/'1C TSsoustraitance'!$AP37))</f>
        <v>0</v>
      </c>
      <c r="AI320" s="669">
        <f>IF(OR('1C TSsoustraitance'!$D37="",'1C TSsoustraitance'!$E37="OUI",'1C TSsoustraitance'!$AP37=0),0,(('1C TSsoustraitance'!$AM37)/'1C TSsoustraitance'!$AP37))</f>
        <v>0</v>
      </c>
      <c r="AJ320" s="669">
        <f>IF(OR('1C TSsoustraitance'!$D37="",'1C TSsoustraitance'!$E37="OUI",'1C TSsoustraitance'!$AP37=0),0,(('1C TSsoustraitance'!$AN37)/'1C TSsoustraitance'!$AP37))</f>
        <v>0</v>
      </c>
      <c r="AK320" s="669">
        <f t="shared" si="107"/>
        <v>0</v>
      </c>
      <c r="AL320" s="668">
        <f t="shared" si="108"/>
        <v>0</v>
      </c>
      <c r="AM320" s="670">
        <f>IF(Tableau7[[#This Row],[N° pièce]]="",0,(Tableau7[[#This Row],[hors TVA]]+(Tableau7[[#This Row],[hors TVA]]*Tableau7[[#This Row],[Taux TVA]])-(Tableau7[[#This Row],[hors TVA]]*Tableau7[[#This Row],[Taux TVA]]*Tableau7[[#This Row],[Régime TVA: Récupération]]))*Tableau7[[#This Row],[Type 1]])</f>
        <v>0</v>
      </c>
      <c r="AN320" s="670">
        <f>IF(Tableau7[[#This Row],[N° pièce]]="",0,IF($K$2="pôle",((Tableau7[[#This Row],[hors TVA]]+(Tableau7[[#This Row],[hors TVA]]*Tableau7[[#This Row],[Taux TVA]])-(Tableau7[[#This Row],[hors TVA]]*Tableau7[[#This Row],[Taux TVA]]*Tableau7[[#This Row],[Régime TVA: Récupération]]))*Tableau7[[#This Row],[Type 2]]),0))</f>
        <v>0</v>
      </c>
      <c r="AO320" s="670">
        <f t="shared" si="94"/>
        <v>0</v>
      </c>
      <c r="AP320" s="255">
        <f t="shared" si="98"/>
        <v>0</v>
      </c>
      <c r="AQ320" s="506">
        <f>IF(M320=0,0,AN320-AS320)</f>
        <v>0</v>
      </c>
      <c r="AR320" s="671"/>
      <c r="AS320" s="512"/>
      <c r="AT320" s="513" t="str">
        <f>IF(('1C TSsoustraitance'!AP37*FICHE!C$14&lt;J320),"Forfait limité à "&amp;FICHE!C$14&amp;"€/jour","")</f>
        <v/>
      </c>
      <c r="AU320" s="797"/>
      <c r="AV320" s="484"/>
      <c r="AW320" s="484"/>
      <c r="AX320" s="484"/>
      <c r="AY320" s="484"/>
      <c r="AZ320" s="484"/>
      <c r="BA320" s="4"/>
      <c r="BB320" s="4"/>
      <c r="BC320" s="4"/>
      <c r="BD320" s="4"/>
      <c r="BE320" s="4"/>
      <c r="BF320" s="4"/>
      <c r="BG320" s="4"/>
      <c r="BH320" s="4"/>
      <c r="BI320" s="4"/>
      <c r="BJ320" s="4"/>
      <c r="BK320" s="4"/>
      <c r="BL320" s="4"/>
      <c r="BM320" s="4"/>
      <c r="BN320" s="4"/>
      <c r="BO320" s="4"/>
      <c r="BP320" s="4"/>
      <c r="BQ320" s="4"/>
      <c r="BR320" s="4"/>
      <c r="BS320" s="4"/>
      <c r="BT320" s="4"/>
      <c r="BU320" s="4"/>
      <c r="BV320" s="4"/>
      <c r="BW320" s="4"/>
      <c r="BX320" s="4"/>
      <c r="BY320" s="4"/>
      <c r="BZ320" s="4"/>
      <c r="CA320" s="4"/>
      <c r="CB320" s="4"/>
      <c r="CC320" s="4"/>
      <c r="CD320" s="4"/>
      <c r="CE320" s="4"/>
      <c r="CF320" s="4"/>
      <c r="CG320" s="4"/>
      <c r="CH320" s="4"/>
      <c r="CI320" s="4"/>
      <c r="CJ320" s="4"/>
      <c r="CK320" s="4"/>
      <c r="CL320" s="4"/>
      <c r="CM320" s="4"/>
      <c r="CN320" s="4"/>
      <c r="CO320" s="4"/>
      <c r="CP320" s="4"/>
      <c r="CQ320" s="4"/>
      <c r="CR320" s="4"/>
      <c r="CS320" s="4"/>
      <c r="CT320" s="4"/>
      <c r="CU320" s="4"/>
      <c r="CV320" s="4"/>
      <c r="CW320" s="4"/>
      <c r="CX320" s="4"/>
      <c r="CY320" s="4"/>
      <c r="CZ320" s="4"/>
      <c r="DA320" s="4"/>
      <c r="DB320" s="4"/>
      <c r="DC320" s="4"/>
      <c r="DD320" s="4"/>
      <c r="DE320" s="4"/>
      <c r="DF320" s="4"/>
      <c r="DG320" s="4"/>
      <c r="DH320" s="4"/>
      <c r="DI320" s="4"/>
      <c r="DJ320" s="4"/>
      <c r="DK320" s="4"/>
      <c r="DL320" s="4"/>
      <c r="DM320" s="4"/>
      <c r="DN320" s="4"/>
      <c r="DO320" s="4"/>
      <c r="DP320" s="4"/>
      <c r="DQ320" s="4"/>
      <c r="DR320" s="4"/>
      <c r="DS320" s="4"/>
      <c r="DT320" s="4"/>
      <c r="DU320" s="4"/>
      <c r="DV320" s="4"/>
      <c r="DW320" s="4"/>
      <c r="DX320" s="4"/>
      <c r="DY320" s="4"/>
      <c r="DZ320" s="4"/>
      <c r="EA320" s="4"/>
      <c r="EB320" s="4"/>
      <c r="EC320" s="4"/>
      <c r="ED320" s="4"/>
      <c r="EE320" s="4"/>
      <c r="EF320" s="4"/>
      <c r="EG320" s="4"/>
      <c r="EH320" s="4"/>
      <c r="EI320" s="4"/>
      <c r="EJ320" s="4"/>
      <c r="EK320" s="4"/>
      <c r="EL320" s="4"/>
      <c r="EM320" s="4"/>
      <c r="EN320" s="4"/>
      <c r="EO320" s="4"/>
      <c r="EP320" s="4"/>
      <c r="EQ320" s="4"/>
      <c r="ER320" s="4"/>
      <c r="ES320" s="4"/>
      <c r="ET320" s="4"/>
      <c r="EU320" s="4"/>
      <c r="EV320" s="4"/>
      <c r="EW320" s="4"/>
      <c r="EX320" s="4"/>
      <c r="EY320" s="4"/>
      <c r="EZ320" s="4"/>
      <c r="FA320" s="4"/>
      <c r="FB320" s="4"/>
      <c r="FC320" s="4"/>
      <c r="FD320" s="4"/>
      <c r="FE320" s="4"/>
      <c r="FF320" s="4"/>
      <c r="FG320" s="4"/>
      <c r="FH320" s="4"/>
      <c r="FI320" s="4"/>
      <c r="FJ320" s="4"/>
      <c r="FK320" s="4"/>
      <c r="FL320" s="4"/>
      <c r="FM320" s="4"/>
      <c r="FN320" s="4"/>
      <c r="FO320" s="4"/>
      <c r="FP320" s="4"/>
      <c r="FQ320" s="4"/>
      <c r="FR320" s="4"/>
      <c r="FS320" s="4"/>
      <c r="FT320" s="4"/>
      <c r="FU320" s="4"/>
      <c r="FV320" s="4"/>
      <c r="FW320" s="4"/>
      <c r="FX320" s="4"/>
      <c r="FY320" s="4"/>
      <c r="FZ320" s="4"/>
      <c r="GA320" s="4"/>
      <c r="GB320" s="4"/>
      <c r="GC320" s="4"/>
      <c r="GD320" s="4"/>
      <c r="GE320" s="4"/>
      <c r="GF320" s="4"/>
      <c r="GG320" s="4"/>
      <c r="GH320" s="4"/>
      <c r="GI320" s="4"/>
      <c r="GJ320" s="4"/>
      <c r="GK320" s="4"/>
      <c r="GL320" s="4"/>
      <c r="GM320" s="4"/>
      <c r="GN320" s="4"/>
      <c r="GO320" s="4"/>
      <c r="GP320" s="4"/>
      <c r="GQ320" s="4"/>
      <c r="GR320" s="4"/>
      <c r="GS320" s="4"/>
      <c r="GT320" s="4"/>
      <c r="GU320" s="4"/>
      <c r="GV320" s="4"/>
      <c r="GW320" s="4"/>
      <c r="GX320" s="4"/>
      <c r="GY320" s="4"/>
      <c r="GZ320" s="4"/>
      <c r="HA320" s="4"/>
      <c r="HB320" s="4"/>
      <c r="HC320" s="4"/>
    </row>
    <row r="321" spans="1:211" s="380" customFormat="1" ht="13.9" customHeight="1">
      <c r="A321" s="828" t="str">
        <f>IF('1C TSsoustraitance'!$A38&lt;&gt;0,'1C TSsoustraitance'!$A38,"")</f>
        <v/>
      </c>
      <c r="B321" s="530"/>
      <c r="C321" s="513" t="str">
        <f>IF('1C TSsoustraitance'!$A38&lt;&gt;0,'1C TSsoustraitance'!$B38,"")</f>
        <v/>
      </c>
      <c r="D321" s="513" t="str">
        <f>IF('1C TSsoustraitance'!$A38&lt;&gt;0,'1C TSsoustraitance'!$C38,"")</f>
        <v/>
      </c>
      <c r="E321" s="684"/>
      <c r="F321" s="685"/>
      <c r="G321" s="666">
        <f>'1C TSsoustraitance'!$D38</f>
        <v>0</v>
      </c>
      <c r="H321" s="533">
        <v>0.21</v>
      </c>
      <c r="I321" s="533">
        <v>1</v>
      </c>
      <c r="J321" s="534"/>
      <c r="K321" s="667">
        <f t="shared" si="105"/>
        <v>0</v>
      </c>
      <c r="L321" s="668">
        <f>IF(OR('1C TSsoustraitance'!$D38="",'1C TSsoustraitance'!$AP38=0),0,IF(AND('1C TSsoustraitance'!$D38&lt;&gt;"",$K$2="Pôle",'1C TSsoustraitance'!$E38="OUI"),(('1C TSsoustraitance'!$F38+'1C TSsoustraitance'!$G38+'1C TSsoustraitance'!$H38+'1C TSsoustraitance'!$I38+'1C TSsoustraitance'!$M38)/'1C TSsoustraitance'!$R38),IF(AND('1C TSsoustraitance'!$D38&lt;&gt;"",$K$2="Pôle",'1C TSsoustraitance'!$E38="NON"),(('1C TSsoustraitance'!$F38+'1C TSsoustraitance'!$G38+'1C TSsoustraitance'!$H38+'1C TSsoustraitance'!$I38+'1C TSsoustraitance'!$M38)/'1C TSsoustraitance'!$AP38),IF(AND('1C TSsoustraitance'!$D38&lt;&gt;"",$K$2&lt;&gt;"Pôle",'1C TSsoustraitance'!$E38="OUI"),(('1C TSsoustraitance'!$F38+'1C TSsoustraitance'!$G38+'1C TSsoustraitance'!$H38+'1C TSsoustraitance'!$I38+'1C TSsoustraitance'!$J38+'1C TSsoustraitance'!$K38+'1C TSsoustraitance'!$L38+'1C TSsoustraitance'!$M38+'1C TSsoustraitance'!$N38+'1C TSsoustraitance'!$O38+'1C TSsoustraitance'!$P38+'1C TSsoustraitance'!$Q38)/'1C TSsoustraitance'!$R38),IF(AND('1C TSsoustraitance'!$D38&lt;&gt;"",$K$2&lt;&gt;"Pôle",'1C TSsoustraitance'!$E38="NON"),(('1C TSsoustraitance'!$F38+'1C TSsoustraitance'!$G38+'1C TSsoustraitance'!$H38+'1C TSsoustraitance'!$I38+'1C TSsoustraitance'!$J38+'1C TSsoustraitance'!$K38+'1C TSsoustraitance'!$L38+'1C TSsoustraitance'!$M38+'1C TSsoustraitance'!$N38+'1C TSsoustraitance'!$O38+'1C TSsoustraitance'!$P38+'1C TSsoustraitance'!$Q38))/'1C TSsoustraitance'!$AP38)))))</f>
        <v>0</v>
      </c>
      <c r="M321" s="668">
        <f>IF(OR('1C TSsoustraitance'!$D38="",'1C TSsoustraitance'!AP$13=0),0,IF(AND('1C TSsoustraitance'!$D38&lt;&gt;"",$K$2="Pôle",'1C TSsoustraitance'!$E38="OUI"),(('1C TSsoustraitance'!$J38+'1C TSsoustraitance'!$K38+'1C TSsoustraitance'!$L38)/'1C TSsoustraitance'!$R38),IF(AND('1C TSsoustraitance'!$D38&lt;&gt;"",$K$2="Pôle",'1C TSsoustraitance'!$E38="NON"),(('1C TSsoustraitance'!$J38+'1C TSsoustraitance'!$K38+'1C TSsoustraitance'!$L38)/'1C TSsoustraitance'!$AP38),IF(AND('1C TSsoustraitance'!$D38&lt;&gt;"",$K$2&lt;&gt;"Pôle"),0))))</f>
        <v>0</v>
      </c>
      <c r="N321" s="668">
        <f t="shared" si="106"/>
        <v>0</v>
      </c>
      <c r="O321" s="669">
        <f>IF(OR('1C TSsoustraitance'!$D38="",'1C TSsoustraitance'!$E38="OUI",'1C TSsoustraitance'!$AP38=0),0,(('1C TSsoustraitance'!$S38)/'1C TSsoustraitance'!$AP38))</f>
        <v>0</v>
      </c>
      <c r="P321" s="669">
        <f>IF(OR('1C TSsoustraitance'!$D38="",'1C TSsoustraitance'!$E38="OUI",'1C TSsoustraitance'!$AP38=0),0,(('1C TSsoustraitance'!$T38)/'1C TSsoustraitance'!$AP38))</f>
        <v>0</v>
      </c>
      <c r="Q321" s="669">
        <f>IF(OR('1C TSsoustraitance'!$D38="",'1C TSsoustraitance'!$E38="OUI",'1C TSsoustraitance'!$AP38=0),0,(('1C TSsoustraitance'!$U38)/'1C TSsoustraitance'!$AP38))</f>
        <v>0</v>
      </c>
      <c r="R321" s="669">
        <f>IF(OR('1C TSsoustraitance'!$D38="",'1C TSsoustraitance'!$E38="OUI",'1C TSsoustraitance'!$AP38=0),0,(('1C TSsoustraitance'!$V38)/'1C TSsoustraitance'!$AP38))</f>
        <v>0</v>
      </c>
      <c r="S321" s="669">
        <f>IF(OR('1C TSsoustraitance'!$D38="",'1C TSsoustraitance'!$E38="OUI",'1C TSsoustraitance'!$AP38=0),0,(('1C TSsoustraitance'!$W38)/'1C TSsoustraitance'!$AP38))</f>
        <v>0</v>
      </c>
      <c r="T321" s="669">
        <f>IF(OR('1C TSsoustraitance'!$D38="",'1C TSsoustraitance'!$E38="OUI",'1C TSsoustraitance'!$AP38=0),0,(('1C TSsoustraitance'!$X38)/'1C TSsoustraitance'!$AP38))</f>
        <v>0</v>
      </c>
      <c r="U321" s="669">
        <f>IF(OR('1C TSsoustraitance'!$D38="",'1C TSsoustraitance'!$E38="OUI",'1C TSsoustraitance'!$AP38=0),0,(('1C TSsoustraitance'!$Y38)/'1C TSsoustraitance'!$AP38))</f>
        <v>0</v>
      </c>
      <c r="V321" s="669">
        <f>IF(OR('1C TSsoustraitance'!$D38="",'1C TSsoustraitance'!$E38="OUI",'1C TSsoustraitance'!$AP38=0),0,(('1C TSsoustraitance'!$Z38)/'1C TSsoustraitance'!$AP38))</f>
        <v>0</v>
      </c>
      <c r="W321" s="669">
        <f>IF(OR('1C TSsoustraitance'!$D38="",'1C TSsoustraitance'!$E38="OUI",'1C TSsoustraitance'!$AP38=0),0,(('1C TSsoustraitance'!$AA38)/'1C TSsoustraitance'!$AP38))</f>
        <v>0</v>
      </c>
      <c r="X321" s="669">
        <f>IF(OR('1C TSsoustraitance'!$D38="",'1C TSsoustraitance'!$E38="OUI",'1C TSsoustraitance'!$AP38=0),0,(('1C TSsoustraitance'!$AB38)/'1C TSsoustraitance'!$AP38))</f>
        <v>0</v>
      </c>
      <c r="Y321" s="669">
        <f>IF(OR('1C TSsoustraitance'!$D38="",'1C TSsoustraitance'!$E38="OUI",'1C TSsoustraitance'!$AP38=0),0,(('1C TSsoustraitance'!$AC38)/'1C TSsoustraitance'!$AP38))</f>
        <v>0</v>
      </c>
      <c r="Z321" s="669">
        <f>IF(OR('1C TSsoustraitance'!$D38="",'1C TSsoustraitance'!$E38="OUI",'1C TSsoustraitance'!$AP38=0),0,(('1C TSsoustraitance'!$AD38)/'1C TSsoustraitance'!$AP38))</f>
        <v>0</v>
      </c>
      <c r="AA321" s="669">
        <f>IF(OR('1C TSsoustraitance'!$D38="",'1C TSsoustraitance'!$E38="OUI",'1C TSsoustraitance'!$AP38=0),0,(('1C TSsoustraitance'!$AE38)/'1C TSsoustraitance'!$AP38))</f>
        <v>0</v>
      </c>
      <c r="AB321" s="669">
        <f>IF(OR('1C TSsoustraitance'!$D38="",'1C TSsoustraitance'!$E38="OUI",'1C TSsoustraitance'!$AP38=0),0,(('1C TSsoustraitance'!$AF38)/'1C TSsoustraitance'!$AP38))</f>
        <v>0</v>
      </c>
      <c r="AC321" s="669">
        <f>IF(OR('1C TSsoustraitance'!$D38="",'1C TSsoustraitance'!$E38="OUI",'1C TSsoustraitance'!$AP38=0),0,(('1C TSsoustraitance'!$AG38)/'1C TSsoustraitance'!$AP38))</f>
        <v>0</v>
      </c>
      <c r="AD321" s="669">
        <f>IF(OR('1C TSsoustraitance'!$D38="",'1C TSsoustraitance'!$E38="OUI",'1C TSsoustraitance'!$AP38=0),0,(('1C TSsoustraitance'!$AH38)/'1C TSsoustraitance'!$AP38))</f>
        <v>0</v>
      </c>
      <c r="AE321" s="669">
        <f>IF(OR('1C TSsoustraitance'!$D38="",'1C TSsoustraitance'!$E38="OUI",'1C TSsoustraitance'!$AP38=0),0,(('1C TSsoustraitance'!$AI38)/'1C TSsoustraitance'!$AP38))</f>
        <v>0</v>
      </c>
      <c r="AF321" s="669">
        <f>IF(OR('1C TSsoustraitance'!$D38="",'1C TSsoustraitance'!$E38="OUI",'1C TSsoustraitance'!$AP38=0),0,(('1C TSsoustraitance'!$AJ38)/'1C TSsoustraitance'!$AP38))</f>
        <v>0</v>
      </c>
      <c r="AG321" s="669">
        <f>IF(OR('1C TSsoustraitance'!$D38="",'1C TSsoustraitance'!$E38="OUI",'1C TSsoustraitance'!$AP38=0),0,(('1C TSsoustraitance'!$AK38)/'1C TSsoustraitance'!$AP38))</f>
        <v>0</v>
      </c>
      <c r="AH321" s="669">
        <f>IF(OR('1C TSsoustraitance'!$D38="",'1C TSsoustraitance'!$E38="OUI",'1C TSsoustraitance'!$AP38=0),0,(('1C TSsoustraitance'!$AL38)/'1C TSsoustraitance'!$AP38))</f>
        <v>0</v>
      </c>
      <c r="AI321" s="669">
        <f>IF(OR('1C TSsoustraitance'!$D38="",'1C TSsoustraitance'!$E38="OUI",'1C TSsoustraitance'!$AP38=0),0,(('1C TSsoustraitance'!$AM38)/'1C TSsoustraitance'!$AP38))</f>
        <v>0</v>
      </c>
      <c r="AJ321" s="669">
        <f>IF(OR('1C TSsoustraitance'!$D38="",'1C TSsoustraitance'!$E38="OUI",'1C TSsoustraitance'!$AP38=0),0,(('1C TSsoustraitance'!$AN38)/'1C TSsoustraitance'!$AP38))</f>
        <v>0</v>
      </c>
      <c r="AK321" s="669">
        <f t="shared" si="107"/>
        <v>0</v>
      </c>
      <c r="AL321" s="668">
        <f t="shared" si="108"/>
        <v>0</v>
      </c>
      <c r="AM321" s="670">
        <f>IF(Tableau7[[#This Row],[N° pièce]]="",0,(Tableau7[[#This Row],[hors TVA]]+(Tableau7[[#This Row],[hors TVA]]*Tableau7[[#This Row],[Taux TVA]])-(Tableau7[[#This Row],[hors TVA]]*Tableau7[[#This Row],[Taux TVA]]*Tableau7[[#This Row],[Régime TVA: Récupération]]))*Tableau7[[#This Row],[Type 1]])</f>
        <v>0</v>
      </c>
      <c r="AN321" s="670">
        <f>IF(Tableau7[[#This Row],[N° pièce]]="",0,IF($K$2="pôle",((Tableau7[[#This Row],[hors TVA]]+(Tableau7[[#This Row],[hors TVA]]*Tableau7[[#This Row],[Taux TVA]])-(Tableau7[[#This Row],[hors TVA]]*Tableau7[[#This Row],[Taux TVA]]*Tableau7[[#This Row],[Régime TVA: Récupération]]))*Tableau7[[#This Row],[Type 2]]),0))</f>
        <v>0</v>
      </c>
      <c r="AO321" s="670">
        <f t="shared" si="94"/>
        <v>0</v>
      </c>
      <c r="AP321" s="255">
        <f t="shared" si="98"/>
        <v>0</v>
      </c>
      <c r="AQ321" s="506">
        <f t="shared" ref="AQ321:AQ343" si="109">IF(M321=0,0,AN321-AS321)</f>
        <v>0</v>
      </c>
      <c r="AR321" s="671"/>
      <c r="AS321" s="512"/>
      <c r="AT321" s="513" t="str">
        <f>IF(('1C TSsoustraitance'!AP38*FICHE!C$14&lt;J321),"Forfait limité à "&amp;FICHE!C$14&amp;"€/jour","")</f>
        <v/>
      </c>
      <c r="AU321" s="797"/>
      <c r="AV321" s="484"/>
      <c r="AW321" s="484"/>
      <c r="AX321" s="484"/>
      <c r="AY321" s="484"/>
      <c r="AZ321" s="484"/>
      <c r="BA321" s="4"/>
      <c r="BB321" s="4"/>
      <c r="BC321" s="4"/>
      <c r="BD321" s="4"/>
      <c r="BE321" s="4"/>
      <c r="BF321" s="4"/>
      <c r="BG321" s="4"/>
      <c r="BH321" s="4"/>
      <c r="BI321" s="4"/>
      <c r="BJ321" s="4"/>
      <c r="BK321" s="4"/>
      <c r="BL321" s="4"/>
      <c r="BM321" s="4"/>
      <c r="BN321" s="4"/>
      <c r="BO321" s="4"/>
      <c r="BP321" s="4"/>
      <c r="BQ321" s="4"/>
      <c r="BR321" s="4"/>
      <c r="BS321" s="4"/>
      <c r="BT321" s="4"/>
      <c r="BU321" s="4"/>
      <c r="BV321" s="4"/>
      <c r="BW321" s="4"/>
      <c r="BX321" s="4"/>
      <c r="BY321" s="4"/>
      <c r="BZ321" s="4"/>
      <c r="CA321" s="4"/>
      <c r="CB321" s="4"/>
      <c r="CC321" s="4"/>
      <c r="CD321" s="4"/>
      <c r="CE321" s="4"/>
      <c r="CF321" s="4"/>
      <c r="CG321" s="4"/>
      <c r="CH321" s="4"/>
      <c r="CI321" s="4"/>
      <c r="CJ321" s="4"/>
      <c r="CK321" s="4"/>
      <c r="CL321" s="4"/>
      <c r="CM321" s="4"/>
      <c r="CN321" s="4"/>
      <c r="CO321" s="4"/>
      <c r="CP321" s="4"/>
      <c r="CQ321" s="4"/>
      <c r="CR321" s="4"/>
      <c r="CS321" s="4"/>
      <c r="CT321" s="4"/>
      <c r="CU321" s="4"/>
      <c r="CV321" s="4"/>
      <c r="CW321" s="4"/>
      <c r="CX321" s="4"/>
      <c r="CY321" s="4"/>
      <c r="CZ321" s="4"/>
      <c r="DA321" s="4"/>
      <c r="DB321" s="4"/>
      <c r="DC321" s="4"/>
      <c r="DD321" s="4"/>
      <c r="DE321" s="4"/>
      <c r="DF321" s="4"/>
      <c r="DG321" s="4"/>
      <c r="DH321" s="4"/>
      <c r="DI321" s="4"/>
      <c r="DJ321" s="4"/>
      <c r="DK321" s="4"/>
      <c r="DL321" s="4"/>
      <c r="DM321" s="4"/>
      <c r="DN321" s="4"/>
      <c r="DO321" s="4"/>
      <c r="DP321" s="4"/>
      <c r="DQ321" s="4"/>
      <c r="DR321" s="4"/>
      <c r="DS321" s="4"/>
      <c r="DT321" s="4"/>
      <c r="DU321" s="4"/>
      <c r="DV321" s="4"/>
      <c r="DW321" s="4"/>
      <c r="DX321" s="4"/>
      <c r="DY321" s="4"/>
      <c r="DZ321" s="4"/>
      <c r="EA321" s="4"/>
      <c r="EB321" s="4"/>
      <c r="EC321" s="4"/>
      <c r="ED321" s="4"/>
      <c r="EE321" s="4"/>
      <c r="EF321" s="4"/>
      <c r="EG321" s="4"/>
      <c r="EH321" s="4"/>
      <c r="EI321" s="4"/>
      <c r="EJ321" s="4"/>
      <c r="EK321" s="4"/>
      <c r="EL321" s="4"/>
      <c r="EM321" s="4"/>
      <c r="EN321" s="4"/>
      <c r="EO321" s="4"/>
      <c r="EP321" s="4"/>
      <c r="EQ321" s="4"/>
      <c r="ER321" s="4"/>
      <c r="ES321" s="4"/>
      <c r="ET321" s="4"/>
      <c r="EU321" s="4"/>
      <c r="EV321" s="4"/>
      <c r="EW321" s="4"/>
      <c r="EX321" s="4"/>
      <c r="EY321" s="4"/>
      <c r="EZ321" s="4"/>
      <c r="FA321" s="4"/>
      <c r="FB321" s="4"/>
      <c r="FC321" s="4"/>
      <c r="FD321" s="4"/>
      <c r="FE321" s="4"/>
      <c r="FF321" s="4"/>
      <c r="FG321" s="4"/>
      <c r="FH321" s="4"/>
      <c r="FI321" s="4"/>
      <c r="FJ321" s="4"/>
      <c r="FK321" s="4"/>
      <c r="FL321" s="4"/>
      <c r="FM321" s="4"/>
      <c r="FN321" s="4"/>
      <c r="FO321" s="4"/>
      <c r="FP321" s="4"/>
      <c r="FQ321" s="4"/>
      <c r="FR321" s="4"/>
      <c r="FS321" s="4"/>
      <c r="FT321" s="4"/>
      <c r="FU321" s="4"/>
      <c r="FV321" s="4"/>
      <c r="FW321" s="4"/>
      <c r="FX321" s="4"/>
      <c r="FY321" s="4"/>
      <c r="FZ321" s="4"/>
      <c r="GA321" s="4"/>
      <c r="GB321" s="4"/>
      <c r="GC321" s="4"/>
      <c r="GD321" s="4"/>
      <c r="GE321" s="4"/>
      <c r="GF321" s="4"/>
      <c r="GG321" s="4"/>
      <c r="GH321" s="4"/>
      <c r="GI321" s="4"/>
      <c r="GJ321" s="4"/>
      <c r="GK321" s="4"/>
      <c r="GL321" s="4"/>
      <c r="GM321" s="4"/>
      <c r="GN321" s="4"/>
      <c r="GO321" s="4"/>
      <c r="GP321" s="4"/>
      <c r="GQ321" s="4"/>
      <c r="GR321" s="4"/>
      <c r="GS321" s="4"/>
      <c r="GT321" s="4"/>
      <c r="GU321" s="4"/>
      <c r="GV321" s="4"/>
      <c r="GW321" s="4"/>
      <c r="GX321" s="4"/>
      <c r="GY321" s="4"/>
      <c r="GZ321" s="4"/>
      <c r="HA321" s="4"/>
      <c r="HB321" s="4"/>
      <c r="HC321" s="4"/>
    </row>
    <row r="322" spans="1:211" s="380" customFormat="1" ht="13.9" customHeight="1">
      <c r="A322" s="828" t="str">
        <f>IF('1C TSsoustraitance'!$A39&lt;&gt;0,'1C TSsoustraitance'!$A39,"")</f>
        <v/>
      </c>
      <c r="B322" s="530"/>
      <c r="C322" s="513" t="str">
        <f>IF('1C TSsoustraitance'!$A39&lt;&gt;0,'1C TSsoustraitance'!$B39,"")</f>
        <v/>
      </c>
      <c r="D322" s="513" t="str">
        <f>IF('1C TSsoustraitance'!$A39&lt;&gt;0,'1C TSsoustraitance'!$C39,"")</f>
        <v/>
      </c>
      <c r="E322" s="684"/>
      <c r="F322" s="685"/>
      <c r="G322" s="666">
        <f>'1C TSsoustraitance'!$D39</f>
        <v>0</v>
      </c>
      <c r="H322" s="533">
        <v>0.21</v>
      </c>
      <c r="I322" s="533">
        <v>1</v>
      </c>
      <c r="J322" s="534"/>
      <c r="K322" s="667">
        <f t="shared" si="105"/>
        <v>0</v>
      </c>
      <c r="L322" s="668">
        <f>IF(OR('1C TSsoustraitance'!$D39="",'1C TSsoustraitance'!$AP39=0),0,IF(AND('1C TSsoustraitance'!$D39&lt;&gt;"",$K$2="Pôle",'1C TSsoustraitance'!$E39="OUI"),(('1C TSsoustraitance'!$F39+'1C TSsoustraitance'!$G39+'1C TSsoustraitance'!$H39+'1C TSsoustraitance'!$I39+'1C TSsoustraitance'!$M39)/'1C TSsoustraitance'!$R39),IF(AND('1C TSsoustraitance'!$D39&lt;&gt;"",$K$2="Pôle",'1C TSsoustraitance'!$E39="NON"),(('1C TSsoustraitance'!$F39+'1C TSsoustraitance'!$G39+'1C TSsoustraitance'!$H39+'1C TSsoustraitance'!$I39+'1C TSsoustraitance'!$M39)/'1C TSsoustraitance'!$AP39),IF(AND('1C TSsoustraitance'!$D39&lt;&gt;"",$K$2&lt;&gt;"Pôle",'1C TSsoustraitance'!$E39="OUI"),(('1C TSsoustraitance'!$F39+'1C TSsoustraitance'!$G39+'1C TSsoustraitance'!$H39+'1C TSsoustraitance'!$I39+'1C TSsoustraitance'!$J39+'1C TSsoustraitance'!$K39+'1C TSsoustraitance'!$L39+'1C TSsoustraitance'!$M39+'1C TSsoustraitance'!$N39+'1C TSsoustraitance'!$O39+'1C TSsoustraitance'!$P39+'1C TSsoustraitance'!$Q39)/'1C TSsoustraitance'!$R39),IF(AND('1C TSsoustraitance'!$D39&lt;&gt;"",$K$2&lt;&gt;"Pôle",'1C TSsoustraitance'!$E39="NON"),(('1C TSsoustraitance'!$F39+'1C TSsoustraitance'!$G39+'1C TSsoustraitance'!$H39+'1C TSsoustraitance'!$I39+'1C TSsoustraitance'!$J39+'1C TSsoustraitance'!$K39+'1C TSsoustraitance'!$L39+'1C TSsoustraitance'!$M39+'1C TSsoustraitance'!$N39+'1C TSsoustraitance'!$O39+'1C TSsoustraitance'!$P39+'1C TSsoustraitance'!$Q39))/'1C TSsoustraitance'!$AP39)))))</f>
        <v>0</v>
      </c>
      <c r="M322" s="668">
        <f>IF(OR('1C TSsoustraitance'!$D39="",'1C TSsoustraitance'!AP$13=0),0,IF(AND('1C TSsoustraitance'!$D39&lt;&gt;"",$K$2="Pôle",'1C TSsoustraitance'!$E39="OUI"),(('1C TSsoustraitance'!$J39+'1C TSsoustraitance'!$K39+'1C TSsoustraitance'!$L39)/'1C TSsoustraitance'!$R39),IF(AND('1C TSsoustraitance'!$D39&lt;&gt;"",$K$2="Pôle",'1C TSsoustraitance'!$E39="NON"),(('1C TSsoustraitance'!$J39+'1C TSsoustraitance'!$K39+'1C TSsoustraitance'!$L39)/'1C TSsoustraitance'!$AP39),IF(AND('1C TSsoustraitance'!$D39&lt;&gt;"",$K$2&lt;&gt;"Pôle"),0))))</f>
        <v>0</v>
      </c>
      <c r="N322" s="668">
        <f t="shared" si="106"/>
        <v>0</v>
      </c>
      <c r="O322" s="669">
        <f>IF(OR('1C TSsoustraitance'!$D39="",'1C TSsoustraitance'!$E39="OUI",'1C TSsoustraitance'!$AP39=0),0,(('1C TSsoustraitance'!$S39)/'1C TSsoustraitance'!$AP39))</f>
        <v>0</v>
      </c>
      <c r="P322" s="669">
        <f>IF(OR('1C TSsoustraitance'!$D39="",'1C TSsoustraitance'!$E39="OUI",'1C TSsoustraitance'!$AP39=0),0,(('1C TSsoustraitance'!$T39)/'1C TSsoustraitance'!$AP39))</f>
        <v>0</v>
      </c>
      <c r="Q322" s="669">
        <f>IF(OR('1C TSsoustraitance'!$D39="",'1C TSsoustraitance'!$E39="OUI",'1C TSsoustraitance'!$AP39=0),0,(('1C TSsoustraitance'!$U39)/'1C TSsoustraitance'!$AP39))</f>
        <v>0</v>
      </c>
      <c r="R322" s="669">
        <f>IF(OR('1C TSsoustraitance'!$D39="",'1C TSsoustraitance'!$E39="OUI",'1C TSsoustraitance'!$AP39=0),0,(('1C TSsoustraitance'!$V39)/'1C TSsoustraitance'!$AP39))</f>
        <v>0</v>
      </c>
      <c r="S322" s="669">
        <f>IF(OR('1C TSsoustraitance'!$D39="",'1C TSsoustraitance'!$E39="OUI",'1C TSsoustraitance'!$AP39=0),0,(('1C TSsoustraitance'!$W39)/'1C TSsoustraitance'!$AP39))</f>
        <v>0</v>
      </c>
      <c r="T322" s="669">
        <f>IF(OR('1C TSsoustraitance'!$D39="",'1C TSsoustraitance'!$E39="OUI",'1C TSsoustraitance'!$AP39=0),0,(('1C TSsoustraitance'!$X39)/'1C TSsoustraitance'!$AP39))</f>
        <v>0</v>
      </c>
      <c r="U322" s="669">
        <f>IF(OR('1C TSsoustraitance'!$D39="",'1C TSsoustraitance'!$E39="OUI",'1C TSsoustraitance'!$AP39=0),0,(('1C TSsoustraitance'!$Y39)/'1C TSsoustraitance'!$AP39))</f>
        <v>0</v>
      </c>
      <c r="V322" s="669">
        <f>IF(OR('1C TSsoustraitance'!$D39="",'1C TSsoustraitance'!$E39="OUI",'1C TSsoustraitance'!$AP39=0),0,(('1C TSsoustraitance'!$Z39)/'1C TSsoustraitance'!$AP39))</f>
        <v>0</v>
      </c>
      <c r="W322" s="669">
        <f>IF(OR('1C TSsoustraitance'!$D39="",'1C TSsoustraitance'!$E39="OUI",'1C TSsoustraitance'!$AP39=0),0,(('1C TSsoustraitance'!$AA39)/'1C TSsoustraitance'!$AP39))</f>
        <v>0</v>
      </c>
      <c r="X322" s="669">
        <f>IF(OR('1C TSsoustraitance'!$D39="",'1C TSsoustraitance'!$E39="OUI",'1C TSsoustraitance'!$AP39=0),0,(('1C TSsoustraitance'!$AB39)/'1C TSsoustraitance'!$AP39))</f>
        <v>0</v>
      </c>
      <c r="Y322" s="669">
        <f>IF(OR('1C TSsoustraitance'!$D39="",'1C TSsoustraitance'!$E39="OUI",'1C TSsoustraitance'!$AP39=0),0,(('1C TSsoustraitance'!$AC39)/'1C TSsoustraitance'!$AP39))</f>
        <v>0</v>
      </c>
      <c r="Z322" s="669">
        <f>IF(OR('1C TSsoustraitance'!$D39="",'1C TSsoustraitance'!$E39="OUI",'1C TSsoustraitance'!$AP39=0),0,(('1C TSsoustraitance'!$AD39)/'1C TSsoustraitance'!$AP39))</f>
        <v>0</v>
      </c>
      <c r="AA322" s="669">
        <f>IF(OR('1C TSsoustraitance'!$D39="",'1C TSsoustraitance'!$E39="OUI",'1C TSsoustraitance'!$AP39=0),0,(('1C TSsoustraitance'!$AE39)/'1C TSsoustraitance'!$AP39))</f>
        <v>0</v>
      </c>
      <c r="AB322" s="669">
        <f>IF(OR('1C TSsoustraitance'!$D39="",'1C TSsoustraitance'!$E39="OUI",'1C TSsoustraitance'!$AP39=0),0,(('1C TSsoustraitance'!$AF39)/'1C TSsoustraitance'!$AP39))</f>
        <v>0</v>
      </c>
      <c r="AC322" s="669">
        <f>IF(OR('1C TSsoustraitance'!$D39="",'1C TSsoustraitance'!$E39="OUI",'1C TSsoustraitance'!$AP39=0),0,(('1C TSsoustraitance'!$AG39)/'1C TSsoustraitance'!$AP39))</f>
        <v>0</v>
      </c>
      <c r="AD322" s="669">
        <f>IF(OR('1C TSsoustraitance'!$D39="",'1C TSsoustraitance'!$E39="OUI",'1C TSsoustraitance'!$AP39=0),0,(('1C TSsoustraitance'!$AH39)/'1C TSsoustraitance'!$AP39))</f>
        <v>0</v>
      </c>
      <c r="AE322" s="669">
        <f>IF(OR('1C TSsoustraitance'!$D39="",'1C TSsoustraitance'!$E39="OUI",'1C TSsoustraitance'!$AP39=0),0,(('1C TSsoustraitance'!$AI39)/'1C TSsoustraitance'!$AP39))</f>
        <v>0</v>
      </c>
      <c r="AF322" s="669">
        <f>IF(OR('1C TSsoustraitance'!$D39="",'1C TSsoustraitance'!$E39="OUI",'1C TSsoustraitance'!$AP39=0),0,(('1C TSsoustraitance'!$AJ39)/'1C TSsoustraitance'!$AP39))</f>
        <v>0</v>
      </c>
      <c r="AG322" s="669">
        <f>IF(OR('1C TSsoustraitance'!$D39="",'1C TSsoustraitance'!$E39="OUI",'1C TSsoustraitance'!$AP39=0),0,(('1C TSsoustraitance'!$AK39)/'1C TSsoustraitance'!$AP39))</f>
        <v>0</v>
      </c>
      <c r="AH322" s="669">
        <f>IF(OR('1C TSsoustraitance'!$D39="",'1C TSsoustraitance'!$E39="OUI",'1C TSsoustraitance'!$AP39=0),0,(('1C TSsoustraitance'!$AL39)/'1C TSsoustraitance'!$AP39))</f>
        <v>0</v>
      </c>
      <c r="AI322" s="669">
        <f>IF(OR('1C TSsoustraitance'!$D39="",'1C TSsoustraitance'!$E39="OUI",'1C TSsoustraitance'!$AP39=0),0,(('1C TSsoustraitance'!$AM39)/'1C TSsoustraitance'!$AP39))</f>
        <v>0</v>
      </c>
      <c r="AJ322" s="669">
        <f>IF(OR('1C TSsoustraitance'!$D39="",'1C TSsoustraitance'!$E39="OUI",'1C TSsoustraitance'!$AP39=0),0,(('1C TSsoustraitance'!$AN39)/'1C TSsoustraitance'!$AP39))</f>
        <v>0</v>
      </c>
      <c r="AK322" s="669">
        <f t="shared" si="107"/>
        <v>0</v>
      </c>
      <c r="AL322" s="668">
        <f t="shared" si="108"/>
        <v>0</v>
      </c>
      <c r="AM322" s="670">
        <f>IF(Tableau7[[#This Row],[N° pièce]]="",0,(Tableau7[[#This Row],[hors TVA]]+(Tableau7[[#This Row],[hors TVA]]*Tableau7[[#This Row],[Taux TVA]])-(Tableau7[[#This Row],[hors TVA]]*Tableau7[[#This Row],[Taux TVA]]*Tableau7[[#This Row],[Régime TVA: Récupération]]))*Tableau7[[#This Row],[Type 1]])</f>
        <v>0</v>
      </c>
      <c r="AN322" s="670">
        <f>IF(Tableau7[[#This Row],[N° pièce]]="",0,IF($K$2="pôle",((Tableau7[[#This Row],[hors TVA]]+(Tableau7[[#This Row],[hors TVA]]*Tableau7[[#This Row],[Taux TVA]])-(Tableau7[[#This Row],[hors TVA]]*Tableau7[[#This Row],[Taux TVA]]*Tableau7[[#This Row],[Régime TVA: Récupération]]))*Tableau7[[#This Row],[Type 2]]),0))</f>
        <v>0</v>
      </c>
      <c r="AO322" s="670">
        <f t="shared" si="94"/>
        <v>0</v>
      </c>
      <c r="AP322" s="255">
        <f t="shared" si="98"/>
        <v>0</v>
      </c>
      <c r="AQ322" s="506">
        <f t="shared" si="109"/>
        <v>0</v>
      </c>
      <c r="AR322" s="671"/>
      <c r="AS322" s="512"/>
      <c r="AT322" s="513" t="str">
        <f>IF(('1C TSsoustraitance'!AP39*FICHE!C$14&lt;J322),"Forfait limité à "&amp;FICHE!C$14&amp;"€/jour","")</f>
        <v/>
      </c>
      <c r="AU322" s="797"/>
      <c r="AV322" s="484"/>
      <c r="AW322" s="484"/>
      <c r="AX322" s="484"/>
      <c r="AY322" s="484"/>
      <c r="AZ322" s="484"/>
      <c r="BA322" s="4"/>
      <c r="BB322" s="4"/>
      <c r="BC322" s="4"/>
      <c r="BD322" s="4"/>
      <c r="BE322" s="4"/>
      <c r="BF322" s="4"/>
      <c r="BG322" s="4"/>
      <c r="BH322" s="4"/>
      <c r="BI322" s="4"/>
      <c r="BJ322" s="4"/>
      <c r="BK322" s="4"/>
      <c r="BL322" s="4"/>
      <c r="BM322" s="4"/>
      <c r="BN322" s="4"/>
      <c r="BO322" s="4"/>
      <c r="BP322" s="4"/>
      <c r="BQ322" s="4"/>
      <c r="BR322" s="4"/>
      <c r="BS322" s="4"/>
      <c r="BT322" s="4"/>
      <c r="BU322" s="4"/>
      <c r="BV322" s="4"/>
      <c r="BW322" s="4"/>
      <c r="BX322" s="4"/>
      <c r="BY322" s="4"/>
      <c r="BZ322" s="4"/>
      <c r="CA322" s="4"/>
      <c r="CB322" s="4"/>
      <c r="CC322" s="4"/>
      <c r="CD322" s="4"/>
      <c r="CE322" s="4"/>
      <c r="CF322" s="4"/>
      <c r="CG322" s="4"/>
      <c r="CH322" s="4"/>
      <c r="CI322" s="4"/>
      <c r="CJ322" s="4"/>
      <c r="CK322" s="4"/>
      <c r="CL322" s="4"/>
      <c r="CM322" s="4"/>
      <c r="CN322" s="4"/>
      <c r="CO322" s="4"/>
      <c r="CP322" s="4"/>
      <c r="CQ322" s="4"/>
      <c r="CR322" s="4"/>
      <c r="CS322" s="4"/>
      <c r="CT322" s="4"/>
      <c r="CU322" s="4"/>
      <c r="CV322" s="4"/>
      <c r="CW322" s="4"/>
      <c r="CX322" s="4"/>
      <c r="CY322" s="4"/>
      <c r="CZ322" s="4"/>
      <c r="DA322" s="4"/>
      <c r="DB322" s="4"/>
      <c r="DC322" s="4"/>
      <c r="DD322" s="4"/>
      <c r="DE322" s="4"/>
      <c r="DF322" s="4"/>
      <c r="DG322" s="4"/>
      <c r="DH322" s="4"/>
      <c r="DI322" s="4"/>
      <c r="DJ322" s="4"/>
      <c r="DK322" s="4"/>
      <c r="DL322" s="4"/>
      <c r="DM322" s="4"/>
      <c r="DN322" s="4"/>
      <c r="DO322" s="4"/>
      <c r="DP322" s="4"/>
      <c r="DQ322" s="4"/>
      <c r="DR322" s="4"/>
      <c r="DS322" s="4"/>
      <c r="DT322" s="4"/>
      <c r="DU322" s="4"/>
      <c r="DV322" s="4"/>
      <c r="DW322" s="4"/>
      <c r="DX322" s="4"/>
      <c r="DY322" s="4"/>
      <c r="DZ322" s="4"/>
      <c r="EA322" s="4"/>
      <c r="EB322" s="4"/>
      <c r="EC322" s="4"/>
      <c r="ED322" s="4"/>
      <c r="EE322" s="4"/>
      <c r="EF322" s="4"/>
      <c r="EG322" s="4"/>
      <c r="EH322" s="4"/>
      <c r="EI322" s="4"/>
      <c r="EJ322" s="4"/>
      <c r="EK322" s="4"/>
      <c r="EL322" s="4"/>
      <c r="EM322" s="4"/>
      <c r="EN322" s="4"/>
      <c r="EO322" s="4"/>
      <c r="EP322" s="4"/>
      <c r="EQ322" s="4"/>
      <c r="ER322" s="4"/>
      <c r="ES322" s="4"/>
      <c r="ET322" s="4"/>
      <c r="EU322" s="4"/>
      <c r="EV322" s="4"/>
      <c r="EW322" s="4"/>
      <c r="EX322" s="4"/>
      <c r="EY322" s="4"/>
      <c r="EZ322" s="4"/>
      <c r="FA322" s="4"/>
      <c r="FB322" s="4"/>
      <c r="FC322" s="4"/>
      <c r="FD322" s="4"/>
      <c r="FE322" s="4"/>
      <c r="FF322" s="4"/>
      <c r="FG322" s="4"/>
      <c r="FH322" s="4"/>
      <c r="FI322" s="4"/>
      <c r="FJ322" s="4"/>
      <c r="FK322" s="4"/>
      <c r="FL322" s="4"/>
      <c r="FM322" s="4"/>
      <c r="FN322" s="4"/>
      <c r="FO322" s="4"/>
      <c r="FP322" s="4"/>
      <c r="FQ322" s="4"/>
      <c r="FR322" s="4"/>
      <c r="FS322" s="4"/>
      <c r="FT322" s="4"/>
      <c r="FU322" s="4"/>
      <c r="FV322" s="4"/>
      <c r="FW322" s="4"/>
      <c r="FX322" s="4"/>
      <c r="FY322" s="4"/>
      <c r="FZ322" s="4"/>
      <c r="GA322" s="4"/>
      <c r="GB322" s="4"/>
      <c r="GC322" s="4"/>
      <c r="GD322" s="4"/>
      <c r="GE322" s="4"/>
      <c r="GF322" s="4"/>
      <c r="GG322" s="4"/>
      <c r="GH322" s="4"/>
      <c r="GI322" s="4"/>
      <c r="GJ322" s="4"/>
      <c r="GK322" s="4"/>
      <c r="GL322" s="4"/>
      <c r="GM322" s="4"/>
      <c r="GN322" s="4"/>
      <c r="GO322" s="4"/>
      <c r="GP322" s="4"/>
      <c r="GQ322" s="4"/>
      <c r="GR322" s="4"/>
      <c r="GS322" s="4"/>
      <c r="GT322" s="4"/>
      <c r="GU322" s="4"/>
      <c r="GV322" s="4"/>
      <c r="GW322" s="4"/>
      <c r="GX322" s="4"/>
      <c r="GY322" s="4"/>
      <c r="GZ322" s="4"/>
      <c r="HA322" s="4"/>
      <c r="HB322" s="4"/>
      <c r="HC322" s="4"/>
    </row>
    <row r="323" spans="1:211" s="380" customFormat="1" ht="13.9" customHeight="1">
      <c r="A323" s="828" t="str">
        <f>IF('1C TSsoustraitance'!$A40&lt;&gt;0,'1C TSsoustraitance'!$A40,"")</f>
        <v/>
      </c>
      <c r="B323" s="530"/>
      <c r="C323" s="513" t="str">
        <f>IF('1C TSsoustraitance'!$A40&lt;&gt;0,'1C TSsoustraitance'!$B40,"")</f>
        <v/>
      </c>
      <c r="D323" s="513" t="str">
        <f>IF('1C TSsoustraitance'!$A40&lt;&gt;0,'1C TSsoustraitance'!$C40,"")</f>
        <v/>
      </c>
      <c r="E323" s="684"/>
      <c r="F323" s="685"/>
      <c r="G323" s="666">
        <f>'1C TSsoustraitance'!$D40</f>
        <v>0</v>
      </c>
      <c r="H323" s="533">
        <v>0.21</v>
      </c>
      <c r="I323" s="533">
        <v>1</v>
      </c>
      <c r="J323" s="534"/>
      <c r="K323" s="667">
        <f t="shared" si="105"/>
        <v>0</v>
      </c>
      <c r="L323" s="668">
        <f>IF(OR('1C TSsoustraitance'!$D40="",'1C TSsoustraitance'!$AP40=0),0,IF(AND('1C TSsoustraitance'!$D40&lt;&gt;"",$K$2="Pôle",'1C TSsoustraitance'!$E40="OUI"),(('1C TSsoustraitance'!$F40+'1C TSsoustraitance'!$G40+'1C TSsoustraitance'!$H40+'1C TSsoustraitance'!$I40+'1C TSsoustraitance'!$M40)/'1C TSsoustraitance'!$R40),IF(AND('1C TSsoustraitance'!$D40&lt;&gt;"",$K$2="Pôle",'1C TSsoustraitance'!$E40="NON"),(('1C TSsoustraitance'!$F40+'1C TSsoustraitance'!$G40+'1C TSsoustraitance'!$H40+'1C TSsoustraitance'!$I40+'1C TSsoustraitance'!$M40)/'1C TSsoustraitance'!$AP40),IF(AND('1C TSsoustraitance'!$D40&lt;&gt;"",$K$2&lt;&gt;"Pôle",'1C TSsoustraitance'!$E40="OUI"),(('1C TSsoustraitance'!$F40+'1C TSsoustraitance'!$G40+'1C TSsoustraitance'!$H40+'1C TSsoustraitance'!$I40+'1C TSsoustraitance'!$J40+'1C TSsoustraitance'!$K40+'1C TSsoustraitance'!$L40+'1C TSsoustraitance'!$M40+'1C TSsoustraitance'!$N40+'1C TSsoustraitance'!$O40+'1C TSsoustraitance'!$P40+'1C TSsoustraitance'!$Q40)/'1C TSsoustraitance'!$R40),IF(AND('1C TSsoustraitance'!$D40&lt;&gt;"",$K$2&lt;&gt;"Pôle",'1C TSsoustraitance'!$E40="NON"),(('1C TSsoustraitance'!$F40+'1C TSsoustraitance'!$G40+'1C TSsoustraitance'!$H40+'1C TSsoustraitance'!$I40+'1C TSsoustraitance'!$J40+'1C TSsoustraitance'!$K40+'1C TSsoustraitance'!$L40+'1C TSsoustraitance'!$M40+'1C TSsoustraitance'!$N40+'1C TSsoustraitance'!$O40+'1C TSsoustraitance'!$P40+'1C TSsoustraitance'!$Q40))/'1C TSsoustraitance'!$AP40)))))</f>
        <v>0</v>
      </c>
      <c r="M323" s="668">
        <f>IF(OR('1C TSsoustraitance'!$D40="",'1C TSsoustraitance'!AP$13=0),0,IF(AND('1C TSsoustraitance'!$D40&lt;&gt;"",$K$2="Pôle",'1C TSsoustraitance'!$E40="OUI"),(('1C TSsoustraitance'!$J40+'1C TSsoustraitance'!$K40+'1C TSsoustraitance'!$L40)/'1C TSsoustraitance'!$R40),IF(AND('1C TSsoustraitance'!$D40&lt;&gt;"",$K$2="Pôle",'1C TSsoustraitance'!$E40="NON"),(('1C TSsoustraitance'!$J40+'1C TSsoustraitance'!$K40+'1C TSsoustraitance'!$L40)/'1C TSsoustraitance'!$AP40),IF(AND('1C TSsoustraitance'!$D40&lt;&gt;"",$K$2&lt;&gt;"Pôle"),0))))</f>
        <v>0</v>
      </c>
      <c r="N323" s="668">
        <f t="shared" si="106"/>
        <v>0</v>
      </c>
      <c r="O323" s="669">
        <f>IF(OR('1C TSsoustraitance'!$D40="",'1C TSsoustraitance'!$E40="OUI",'1C TSsoustraitance'!$AP40=0),0,(('1C TSsoustraitance'!$S40)/'1C TSsoustraitance'!$AP40))</f>
        <v>0</v>
      </c>
      <c r="P323" s="669">
        <f>IF(OR('1C TSsoustraitance'!$D40="",'1C TSsoustraitance'!$E40="OUI",'1C TSsoustraitance'!$AP40=0),0,(('1C TSsoustraitance'!$T40)/'1C TSsoustraitance'!$AP40))</f>
        <v>0</v>
      </c>
      <c r="Q323" s="669">
        <f>IF(OR('1C TSsoustraitance'!$D40="",'1C TSsoustraitance'!$E40="OUI",'1C TSsoustraitance'!$AP40=0),0,(('1C TSsoustraitance'!$U40)/'1C TSsoustraitance'!$AP40))</f>
        <v>0</v>
      </c>
      <c r="R323" s="669">
        <f>IF(OR('1C TSsoustraitance'!$D40="",'1C TSsoustraitance'!$E40="OUI",'1C TSsoustraitance'!$AP40=0),0,(('1C TSsoustraitance'!$V40)/'1C TSsoustraitance'!$AP40))</f>
        <v>0</v>
      </c>
      <c r="S323" s="669">
        <f>IF(OR('1C TSsoustraitance'!$D40="",'1C TSsoustraitance'!$E40="OUI",'1C TSsoustraitance'!$AP40=0),0,(('1C TSsoustraitance'!$W40)/'1C TSsoustraitance'!$AP40))</f>
        <v>0</v>
      </c>
      <c r="T323" s="669">
        <f>IF(OR('1C TSsoustraitance'!$D40="",'1C TSsoustraitance'!$E40="OUI",'1C TSsoustraitance'!$AP40=0),0,(('1C TSsoustraitance'!$X40)/'1C TSsoustraitance'!$AP40))</f>
        <v>0</v>
      </c>
      <c r="U323" s="669">
        <f>IF(OR('1C TSsoustraitance'!$D40="",'1C TSsoustraitance'!$E40="OUI",'1C TSsoustraitance'!$AP40=0),0,(('1C TSsoustraitance'!$Y40)/'1C TSsoustraitance'!$AP40))</f>
        <v>0</v>
      </c>
      <c r="V323" s="669">
        <f>IF(OR('1C TSsoustraitance'!$D40="",'1C TSsoustraitance'!$E40="OUI",'1C TSsoustraitance'!$AP40=0),0,(('1C TSsoustraitance'!$Z40)/'1C TSsoustraitance'!$AP40))</f>
        <v>0</v>
      </c>
      <c r="W323" s="669">
        <f>IF(OR('1C TSsoustraitance'!$D40="",'1C TSsoustraitance'!$E40="OUI",'1C TSsoustraitance'!$AP40=0),0,(('1C TSsoustraitance'!$AA40)/'1C TSsoustraitance'!$AP40))</f>
        <v>0</v>
      </c>
      <c r="X323" s="669">
        <f>IF(OR('1C TSsoustraitance'!$D40="",'1C TSsoustraitance'!$E40="OUI",'1C TSsoustraitance'!$AP40=0),0,(('1C TSsoustraitance'!$AB40)/'1C TSsoustraitance'!$AP40))</f>
        <v>0</v>
      </c>
      <c r="Y323" s="669">
        <f>IF(OR('1C TSsoustraitance'!$D40="",'1C TSsoustraitance'!$E40="OUI",'1C TSsoustraitance'!$AP40=0),0,(('1C TSsoustraitance'!$AC40)/'1C TSsoustraitance'!$AP40))</f>
        <v>0</v>
      </c>
      <c r="Z323" s="669">
        <f>IF(OR('1C TSsoustraitance'!$D40="",'1C TSsoustraitance'!$E40="OUI",'1C TSsoustraitance'!$AP40=0),0,(('1C TSsoustraitance'!$AD40)/'1C TSsoustraitance'!$AP40))</f>
        <v>0</v>
      </c>
      <c r="AA323" s="669">
        <f>IF(OR('1C TSsoustraitance'!$D40="",'1C TSsoustraitance'!$E40="OUI",'1C TSsoustraitance'!$AP40=0),0,(('1C TSsoustraitance'!$AE40)/'1C TSsoustraitance'!$AP40))</f>
        <v>0</v>
      </c>
      <c r="AB323" s="669">
        <f>IF(OR('1C TSsoustraitance'!$D40="",'1C TSsoustraitance'!$E40="OUI",'1C TSsoustraitance'!$AP40=0),0,(('1C TSsoustraitance'!$AF40)/'1C TSsoustraitance'!$AP40))</f>
        <v>0</v>
      </c>
      <c r="AC323" s="669">
        <f>IF(OR('1C TSsoustraitance'!$D40="",'1C TSsoustraitance'!$E40="OUI",'1C TSsoustraitance'!$AP40=0),0,(('1C TSsoustraitance'!$AG40)/'1C TSsoustraitance'!$AP40))</f>
        <v>0</v>
      </c>
      <c r="AD323" s="669">
        <f>IF(OR('1C TSsoustraitance'!$D40="",'1C TSsoustraitance'!$E40="OUI",'1C TSsoustraitance'!$AP40=0),0,(('1C TSsoustraitance'!$AH40)/'1C TSsoustraitance'!$AP40))</f>
        <v>0</v>
      </c>
      <c r="AE323" s="669">
        <f>IF(OR('1C TSsoustraitance'!$D40="",'1C TSsoustraitance'!$E40="OUI",'1C TSsoustraitance'!$AP40=0),0,(('1C TSsoustraitance'!$AI40)/'1C TSsoustraitance'!$AP40))</f>
        <v>0</v>
      </c>
      <c r="AF323" s="669">
        <f>IF(OR('1C TSsoustraitance'!$D40="",'1C TSsoustraitance'!$E40="OUI",'1C TSsoustraitance'!$AP40=0),0,(('1C TSsoustraitance'!$AJ40)/'1C TSsoustraitance'!$AP40))</f>
        <v>0</v>
      </c>
      <c r="AG323" s="669">
        <f>IF(OR('1C TSsoustraitance'!$D40="",'1C TSsoustraitance'!$E40="OUI",'1C TSsoustraitance'!$AP40=0),0,(('1C TSsoustraitance'!$AK40)/'1C TSsoustraitance'!$AP40))</f>
        <v>0</v>
      </c>
      <c r="AH323" s="669">
        <f>IF(OR('1C TSsoustraitance'!$D40="",'1C TSsoustraitance'!$E40="OUI",'1C TSsoustraitance'!$AP40=0),0,(('1C TSsoustraitance'!$AL40)/'1C TSsoustraitance'!$AP40))</f>
        <v>0</v>
      </c>
      <c r="AI323" s="669">
        <f>IF(OR('1C TSsoustraitance'!$D40="",'1C TSsoustraitance'!$E40="OUI",'1C TSsoustraitance'!$AP40=0),0,(('1C TSsoustraitance'!$AM40)/'1C TSsoustraitance'!$AP40))</f>
        <v>0</v>
      </c>
      <c r="AJ323" s="669">
        <f>IF(OR('1C TSsoustraitance'!$D40="",'1C TSsoustraitance'!$E40="OUI",'1C TSsoustraitance'!$AP40=0),0,(('1C TSsoustraitance'!$AN40)/'1C TSsoustraitance'!$AP40))</f>
        <v>0</v>
      </c>
      <c r="AK323" s="669">
        <f t="shared" si="107"/>
        <v>0</v>
      </c>
      <c r="AL323" s="668">
        <f t="shared" si="108"/>
        <v>0</v>
      </c>
      <c r="AM323" s="670">
        <f>IF(Tableau7[[#This Row],[N° pièce]]="",0,(Tableau7[[#This Row],[hors TVA]]+(Tableau7[[#This Row],[hors TVA]]*Tableau7[[#This Row],[Taux TVA]])-(Tableau7[[#This Row],[hors TVA]]*Tableau7[[#This Row],[Taux TVA]]*Tableau7[[#This Row],[Régime TVA: Récupération]]))*Tableau7[[#This Row],[Type 1]])</f>
        <v>0</v>
      </c>
      <c r="AN323" s="670">
        <f>IF(Tableau7[[#This Row],[N° pièce]]="",0,IF($K$2="pôle",((Tableau7[[#This Row],[hors TVA]]+(Tableau7[[#This Row],[hors TVA]]*Tableau7[[#This Row],[Taux TVA]])-(Tableau7[[#This Row],[hors TVA]]*Tableau7[[#This Row],[Taux TVA]]*Tableau7[[#This Row],[Régime TVA: Récupération]]))*Tableau7[[#This Row],[Type 2]]),0))</f>
        <v>0</v>
      </c>
      <c r="AO323" s="670">
        <f t="shared" si="94"/>
        <v>0</v>
      </c>
      <c r="AP323" s="255">
        <f t="shared" si="98"/>
        <v>0</v>
      </c>
      <c r="AQ323" s="506">
        <f t="shared" si="109"/>
        <v>0</v>
      </c>
      <c r="AR323" s="671"/>
      <c r="AS323" s="512"/>
      <c r="AT323" s="513" t="str">
        <f>IF(('1C TSsoustraitance'!AP40*FICHE!C$14&lt;J323),"Forfait limité à "&amp;FICHE!C$14&amp;"€/jour","")</f>
        <v/>
      </c>
      <c r="AU323" s="797"/>
      <c r="AV323" s="484"/>
      <c r="AW323" s="484"/>
      <c r="AX323" s="484"/>
      <c r="AY323" s="484"/>
      <c r="AZ323" s="484"/>
      <c r="BA323" s="4"/>
      <c r="BB323" s="4"/>
      <c r="BC323" s="4"/>
      <c r="BD323" s="4"/>
      <c r="BE323" s="4"/>
      <c r="BF323" s="4"/>
      <c r="BG323" s="4"/>
      <c r="BH323" s="4"/>
      <c r="BI323" s="4"/>
      <c r="BJ323" s="4"/>
      <c r="BK323" s="4"/>
      <c r="BL323" s="4"/>
      <c r="BM323" s="4"/>
      <c r="BN323" s="4"/>
      <c r="BO323" s="4"/>
      <c r="BP323" s="4"/>
      <c r="BQ323" s="4"/>
      <c r="BR323" s="4"/>
      <c r="BS323" s="4"/>
      <c r="BT323" s="4"/>
      <c r="BU323" s="4"/>
      <c r="BV323" s="4"/>
      <c r="BW323" s="4"/>
      <c r="BX323" s="4"/>
      <c r="BY323" s="4"/>
      <c r="BZ323" s="4"/>
      <c r="CA323" s="4"/>
      <c r="CB323" s="4"/>
      <c r="CC323" s="4"/>
      <c r="CD323" s="4"/>
      <c r="CE323" s="4"/>
      <c r="CF323" s="4"/>
      <c r="CG323" s="4"/>
      <c r="CH323" s="4"/>
      <c r="CI323" s="4"/>
      <c r="CJ323" s="4"/>
      <c r="CK323" s="4"/>
      <c r="CL323" s="4"/>
      <c r="CM323" s="4"/>
      <c r="CN323" s="4"/>
      <c r="CO323" s="4"/>
      <c r="CP323" s="4"/>
      <c r="CQ323" s="4"/>
      <c r="CR323" s="4"/>
      <c r="CS323" s="4"/>
      <c r="CT323" s="4"/>
      <c r="CU323" s="4"/>
      <c r="CV323" s="4"/>
      <c r="CW323" s="4"/>
      <c r="CX323" s="4"/>
      <c r="CY323" s="4"/>
      <c r="CZ323" s="4"/>
      <c r="DA323" s="4"/>
      <c r="DB323" s="4"/>
      <c r="DC323" s="4"/>
      <c r="DD323" s="4"/>
      <c r="DE323" s="4"/>
      <c r="DF323" s="4"/>
      <c r="DG323" s="4"/>
      <c r="DH323" s="4"/>
      <c r="DI323" s="4"/>
      <c r="DJ323" s="4"/>
      <c r="DK323" s="4"/>
      <c r="DL323" s="4"/>
      <c r="DM323" s="4"/>
      <c r="DN323" s="4"/>
      <c r="DO323" s="4"/>
      <c r="DP323" s="4"/>
      <c r="DQ323" s="4"/>
      <c r="DR323" s="4"/>
      <c r="DS323" s="4"/>
      <c r="DT323" s="4"/>
      <c r="DU323" s="4"/>
      <c r="DV323" s="4"/>
      <c r="DW323" s="4"/>
      <c r="DX323" s="4"/>
      <c r="DY323" s="4"/>
      <c r="DZ323" s="4"/>
      <c r="EA323" s="4"/>
      <c r="EB323" s="4"/>
      <c r="EC323" s="4"/>
      <c r="ED323" s="4"/>
      <c r="EE323" s="4"/>
      <c r="EF323" s="4"/>
      <c r="EG323" s="4"/>
      <c r="EH323" s="4"/>
      <c r="EI323" s="4"/>
      <c r="EJ323" s="4"/>
      <c r="EK323" s="4"/>
      <c r="EL323" s="4"/>
      <c r="EM323" s="4"/>
      <c r="EN323" s="4"/>
      <c r="EO323" s="4"/>
      <c r="EP323" s="4"/>
      <c r="EQ323" s="4"/>
      <c r="ER323" s="4"/>
      <c r="ES323" s="4"/>
      <c r="ET323" s="4"/>
      <c r="EU323" s="4"/>
      <c r="EV323" s="4"/>
      <c r="EW323" s="4"/>
      <c r="EX323" s="4"/>
      <c r="EY323" s="4"/>
      <c r="EZ323" s="4"/>
      <c r="FA323" s="4"/>
      <c r="FB323" s="4"/>
      <c r="FC323" s="4"/>
      <c r="FD323" s="4"/>
      <c r="FE323" s="4"/>
      <c r="FF323" s="4"/>
      <c r="FG323" s="4"/>
      <c r="FH323" s="4"/>
      <c r="FI323" s="4"/>
      <c r="FJ323" s="4"/>
      <c r="FK323" s="4"/>
      <c r="FL323" s="4"/>
      <c r="FM323" s="4"/>
      <c r="FN323" s="4"/>
      <c r="FO323" s="4"/>
      <c r="FP323" s="4"/>
      <c r="FQ323" s="4"/>
      <c r="FR323" s="4"/>
      <c r="FS323" s="4"/>
      <c r="FT323" s="4"/>
      <c r="FU323" s="4"/>
      <c r="FV323" s="4"/>
      <c r="FW323" s="4"/>
      <c r="FX323" s="4"/>
      <c r="FY323" s="4"/>
      <c r="FZ323" s="4"/>
      <c r="GA323" s="4"/>
      <c r="GB323" s="4"/>
      <c r="GC323" s="4"/>
      <c r="GD323" s="4"/>
      <c r="GE323" s="4"/>
      <c r="GF323" s="4"/>
      <c r="GG323" s="4"/>
      <c r="GH323" s="4"/>
      <c r="GI323" s="4"/>
      <c r="GJ323" s="4"/>
      <c r="GK323" s="4"/>
      <c r="GL323" s="4"/>
      <c r="GM323" s="4"/>
      <c r="GN323" s="4"/>
      <c r="GO323" s="4"/>
      <c r="GP323" s="4"/>
      <c r="GQ323" s="4"/>
      <c r="GR323" s="4"/>
      <c r="GS323" s="4"/>
      <c r="GT323" s="4"/>
      <c r="GU323" s="4"/>
      <c r="GV323" s="4"/>
      <c r="GW323" s="4"/>
      <c r="GX323" s="4"/>
      <c r="GY323" s="4"/>
      <c r="GZ323" s="4"/>
      <c r="HA323" s="4"/>
      <c r="HB323" s="4"/>
      <c r="HC323" s="4"/>
    </row>
    <row r="324" spans="1:211" s="380" customFormat="1" ht="13.9" customHeight="1">
      <c r="A324" s="828" t="str">
        <f>IF('1C TSsoustraitance'!$A41&lt;&gt;0,'1C TSsoustraitance'!$A41,"")</f>
        <v/>
      </c>
      <c r="B324" s="530"/>
      <c r="C324" s="513" t="str">
        <f>IF('1C TSsoustraitance'!$A41&lt;&gt;0,'1C TSsoustraitance'!$B41,"")</f>
        <v/>
      </c>
      <c r="D324" s="513" t="str">
        <f>IF('1C TSsoustraitance'!$A41&lt;&gt;0,'1C TSsoustraitance'!$C41,"")</f>
        <v/>
      </c>
      <c r="E324" s="684"/>
      <c r="F324" s="685"/>
      <c r="G324" s="666">
        <f>'1C TSsoustraitance'!$D41</f>
        <v>0</v>
      </c>
      <c r="H324" s="533">
        <v>0.21</v>
      </c>
      <c r="I324" s="533">
        <v>1</v>
      </c>
      <c r="J324" s="534"/>
      <c r="K324" s="667">
        <f t="shared" si="105"/>
        <v>0</v>
      </c>
      <c r="L324" s="668">
        <f>IF(OR('1C TSsoustraitance'!$D41="",'1C TSsoustraitance'!$AP41=0),0,IF(AND('1C TSsoustraitance'!$D41&lt;&gt;"",$K$2="Pôle",'1C TSsoustraitance'!$E41="OUI"),(('1C TSsoustraitance'!$F41+'1C TSsoustraitance'!$G41+'1C TSsoustraitance'!$H41+'1C TSsoustraitance'!$I41+'1C TSsoustraitance'!$M41)/'1C TSsoustraitance'!$R41),IF(AND('1C TSsoustraitance'!$D41&lt;&gt;"",$K$2="Pôle",'1C TSsoustraitance'!$E41="NON"),(('1C TSsoustraitance'!$F41+'1C TSsoustraitance'!$G41+'1C TSsoustraitance'!$H41+'1C TSsoustraitance'!$I41+'1C TSsoustraitance'!$M41)/'1C TSsoustraitance'!$AP41),IF(AND('1C TSsoustraitance'!$D41&lt;&gt;"",$K$2&lt;&gt;"Pôle",'1C TSsoustraitance'!$E41="OUI"),(('1C TSsoustraitance'!$F41+'1C TSsoustraitance'!$G41+'1C TSsoustraitance'!$H41+'1C TSsoustraitance'!$I41+'1C TSsoustraitance'!$J41+'1C TSsoustraitance'!$K41+'1C TSsoustraitance'!$L41+'1C TSsoustraitance'!$M41+'1C TSsoustraitance'!$N41+'1C TSsoustraitance'!$O41+'1C TSsoustraitance'!$P41+'1C TSsoustraitance'!$Q41)/'1C TSsoustraitance'!$R41),IF(AND('1C TSsoustraitance'!$D41&lt;&gt;"",$K$2&lt;&gt;"Pôle",'1C TSsoustraitance'!$E41="NON"),(('1C TSsoustraitance'!$F41+'1C TSsoustraitance'!$G41+'1C TSsoustraitance'!$H41+'1C TSsoustraitance'!$I41+'1C TSsoustraitance'!$J41+'1C TSsoustraitance'!$K41+'1C TSsoustraitance'!$L41+'1C TSsoustraitance'!$M41+'1C TSsoustraitance'!$N41+'1C TSsoustraitance'!$O41+'1C TSsoustraitance'!$P41+'1C TSsoustraitance'!$Q41))/'1C TSsoustraitance'!$AP41)))))</f>
        <v>0</v>
      </c>
      <c r="M324" s="668">
        <f>IF(OR('1C TSsoustraitance'!$D41="",'1C TSsoustraitance'!AP$13=0),0,IF(AND('1C TSsoustraitance'!$D41&lt;&gt;"",$K$2="Pôle",'1C TSsoustraitance'!$E41="OUI"),(('1C TSsoustraitance'!$J41+'1C TSsoustraitance'!$K41+'1C TSsoustraitance'!$L41)/'1C TSsoustraitance'!$R41),IF(AND('1C TSsoustraitance'!$D41&lt;&gt;"",$K$2="Pôle",'1C TSsoustraitance'!$E41="NON"),(('1C TSsoustraitance'!$J41+'1C TSsoustraitance'!$K41+'1C TSsoustraitance'!$L41)/'1C TSsoustraitance'!$AP41),IF(AND('1C TSsoustraitance'!$D41&lt;&gt;"",$K$2&lt;&gt;"Pôle"),0))))</f>
        <v>0</v>
      </c>
      <c r="N324" s="668">
        <f t="shared" si="106"/>
        <v>0</v>
      </c>
      <c r="O324" s="669">
        <f>IF(OR('1C TSsoustraitance'!$D41="",'1C TSsoustraitance'!$E41="OUI",'1C TSsoustraitance'!$AP41=0),0,(('1C TSsoustraitance'!$S41)/'1C TSsoustraitance'!$AP41))</f>
        <v>0</v>
      </c>
      <c r="P324" s="669">
        <f>IF(OR('1C TSsoustraitance'!$D41="",'1C TSsoustraitance'!$E41="OUI",'1C TSsoustraitance'!$AP41=0),0,(('1C TSsoustraitance'!$T41)/'1C TSsoustraitance'!$AP41))</f>
        <v>0</v>
      </c>
      <c r="Q324" s="669">
        <f>IF(OR('1C TSsoustraitance'!$D41="",'1C TSsoustraitance'!$E41="OUI",'1C TSsoustraitance'!$AP41=0),0,(('1C TSsoustraitance'!$U41)/'1C TSsoustraitance'!$AP41))</f>
        <v>0</v>
      </c>
      <c r="R324" s="669">
        <f>IF(OR('1C TSsoustraitance'!$D41="",'1C TSsoustraitance'!$E41="OUI",'1C TSsoustraitance'!$AP41=0),0,(('1C TSsoustraitance'!$V41)/'1C TSsoustraitance'!$AP41))</f>
        <v>0</v>
      </c>
      <c r="S324" s="669">
        <f>IF(OR('1C TSsoustraitance'!$D41="",'1C TSsoustraitance'!$E41="OUI",'1C TSsoustraitance'!$AP41=0),0,(('1C TSsoustraitance'!$W41)/'1C TSsoustraitance'!$AP41))</f>
        <v>0</v>
      </c>
      <c r="T324" s="669">
        <f>IF(OR('1C TSsoustraitance'!$D41="",'1C TSsoustraitance'!$E41="OUI",'1C TSsoustraitance'!$AP41=0),0,(('1C TSsoustraitance'!$X41)/'1C TSsoustraitance'!$AP41))</f>
        <v>0</v>
      </c>
      <c r="U324" s="669">
        <f>IF(OR('1C TSsoustraitance'!$D41="",'1C TSsoustraitance'!$E41="OUI",'1C TSsoustraitance'!$AP41=0),0,(('1C TSsoustraitance'!$Y41)/'1C TSsoustraitance'!$AP41))</f>
        <v>0</v>
      </c>
      <c r="V324" s="669">
        <f>IF(OR('1C TSsoustraitance'!$D41="",'1C TSsoustraitance'!$E41="OUI",'1C TSsoustraitance'!$AP41=0),0,(('1C TSsoustraitance'!$Z41)/'1C TSsoustraitance'!$AP41))</f>
        <v>0</v>
      </c>
      <c r="W324" s="669">
        <f>IF(OR('1C TSsoustraitance'!$D41="",'1C TSsoustraitance'!$E41="OUI",'1C TSsoustraitance'!$AP41=0),0,(('1C TSsoustraitance'!$AA41)/'1C TSsoustraitance'!$AP41))</f>
        <v>0</v>
      </c>
      <c r="X324" s="669">
        <f>IF(OR('1C TSsoustraitance'!$D41="",'1C TSsoustraitance'!$E41="OUI",'1C TSsoustraitance'!$AP41=0),0,(('1C TSsoustraitance'!$AB41)/'1C TSsoustraitance'!$AP41))</f>
        <v>0</v>
      </c>
      <c r="Y324" s="669">
        <f>IF(OR('1C TSsoustraitance'!$D41="",'1C TSsoustraitance'!$E41="OUI",'1C TSsoustraitance'!$AP41=0),0,(('1C TSsoustraitance'!$AC41)/'1C TSsoustraitance'!$AP41))</f>
        <v>0</v>
      </c>
      <c r="Z324" s="669">
        <f>IF(OR('1C TSsoustraitance'!$D41="",'1C TSsoustraitance'!$E41="OUI",'1C TSsoustraitance'!$AP41=0),0,(('1C TSsoustraitance'!$AD41)/'1C TSsoustraitance'!$AP41))</f>
        <v>0</v>
      </c>
      <c r="AA324" s="669">
        <f>IF(OR('1C TSsoustraitance'!$D41="",'1C TSsoustraitance'!$E41="OUI",'1C TSsoustraitance'!$AP41=0),0,(('1C TSsoustraitance'!$AE41)/'1C TSsoustraitance'!$AP41))</f>
        <v>0</v>
      </c>
      <c r="AB324" s="669">
        <f>IF(OR('1C TSsoustraitance'!$D41="",'1C TSsoustraitance'!$E41="OUI",'1C TSsoustraitance'!$AP41=0),0,(('1C TSsoustraitance'!$AF41)/'1C TSsoustraitance'!$AP41))</f>
        <v>0</v>
      </c>
      <c r="AC324" s="669">
        <f>IF(OR('1C TSsoustraitance'!$D41="",'1C TSsoustraitance'!$E41="OUI",'1C TSsoustraitance'!$AP41=0),0,(('1C TSsoustraitance'!$AG41)/'1C TSsoustraitance'!$AP41))</f>
        <v>0</v>
      </c>
      <c r="AD324" s="669">
        <f>IF(OR('1C TSsoustraitance'!$D41="",'1C TSsoustraitance'!$E41="OUI",'1C TSsoustraitance'!$AP41=0),0,(('1C TSsoustraitance'!$AH41)/'1C TSsoustraitance'!$AP41))</f>
        <v>0</v>
      </c>
      <c r="AE324" s="669">
        <f>IF(OR('1C TSsoustraitance'!$D41="",'1C TSsoustraitance'!$E41="OUI",'1C TSsoustraitance'!$AP41=0),0,(('1C TSsoustraitance'!$AI41)/'1C TSsoustraitance'!$AP41))</f>
        <v>0</v>
      </c>
      <c r="AF324" s="669">
        <f>IF(OR('1C TSsoustraitance'!$D41="",'1C TSsoustraitance'!$E41="OUI",'1C TSsoustraitance'!$AP41=0),0,(('1C TSsoustraitance'!$AJ41)/'1C TSsoustraitance'!$AP41))</f>
        <v>0</v>
      </c>
      <c r="AG324" s="669">
        <f>IF(OR('1C TSsoustraitance'!$D41="",'1C TSsoustraitance'!$E41="OUI",'1C TSsoustraitance'!$AP41=0),0,(('1C TSsoustraitance'!$AK41)/'1C TSsoustraitance'!$AP41))</f>
        <v>0</v>
      </c>
      <c r="AH324" s="669">
        <f>IF(OR('1C TSsoustraitance'!$D41="",'1C TSsoustraitance'!$E41="OUI",'1C TSsoustraitance'!$AP41=0),0,(('1C TSsoustraitance'!$AL41)/'1C TSsoustraitance'!$AP41))</f>
        <v>0</v>
      </c>
      <c r="AI324" s="669">
        <f>IF(OR('1C TSsoustraitance'!$D41="",'1C TSsoustraitance'!$E41="OUI",'1C TSsoustraitance'!$AP41=0),0,(('1C TSsoustraitance'!$AM41)/'1C TSsoustraitance'!$AP41))</f>
        <v>0</v>
      </c>
      <c r="AJ324" s="669">
        <f>IF(OR('1C TSsoustraitance'!$D41="",'1C TSsoustraitance'!$E41="OUI",'1C TSsoustraitance'!$AP41=0),0,(('1C TSsoustraitance'!$AN41)/'1C TSsoustraitance'!$AP41))</f>
        <v>0</v>
      </c>
      <c r="AK324" s="669">
        <f t="shared" si="107"/>
        <v>0</v>
      </c>
      <c r="AL324" s="668">
        <f t="shared" si="108"/>
        <v>0</v>
      </c>
      <c r="AM324" s="670">
        <f>IF(Tableau7[[#This Row],[N° pièce]]="",0,(Tableau7[[#This Row],[hors TVA]]+(Tableau7[[#This Row],[hors TVA]]*Tableau7[[#This Row],[Taux TVA]])-(Tableau7[[#This Row],[hors TVA]]*Tableau7[[#This Row],[Taux TVA]]*Tableau7[[#This Row],[Régime TVA: Récupération]]))*Tableau7[[#This Row],[Type 1]])</f>
        <v>0</v>
      </c>
      <c r="AN324" s="670">
        <f>IF(Tableau7[[#This Row],[N° pièce]]="",0,IF($K$2="pôle",((Tableau7[[#This Row],[hors TVA]]+(Tableau7[[#This Row],[hors TVA]]*Tableau7[[#This Row],[Taux TVA]])-(Tableau7[[#This Row],[hors TVA]]*Tableau7[[#This Row],[Taux TVA]]*Tableau7[[#This Row],[Régime TVA: Récupération]]))*Tableau7[[#This Row],[Type 2]]),0))</f>
        <v>0</v>
      </c>
      <c r="AO324" s="670">
        <f t="shared" si="94"/>
        <v>0</v>
      </c>
      <c r="AP324" s="255">
        <f t="shared" si="98"/>
        <v>0</v>
      </c>
      <c r="AQ324" s="506">
        <f t="shared" si="109"/>
        <v>0</v>
      </c>
      <c r="AR324" s="671"/>
      <c r="AS324" s="512"/>
      <c r="AT324" s="513" t="str">
        <f>IF(('1C TSsoustraitance'!AP41*FICHE!C$14&lt;J324),"Forfait limité à "&amp;FICHE!C$14&amp;"€/jour","")</f>
        <v/>
      </c>
      <c r="AU324" s="797"/>
      <c r="AV324" s="484"/>
      <c r="AW324" s="484"/>
      <c r="AX324" s="484"/>
      <c r="AY324" s="484"/>
      <c r="AZ324" s="484"/>
      <c r="BA324" s="4"/>
      <c r="BB324" s="4"/>
      <c r="BC324" s="4"/>
      <c r="BD324" s="4"/>
      <c r="BE324" s="4"/>
      <c r="BF324" s="4"/>
      <c r="BG324" s="4"/>
      <c r="BH324" s="4"/>
      <c r="BI324" s="4"/>
      <c r="BJ324" s="4"/>
      <c r="BK324" s="4"/>
      <c r="BL324" s="4"/>
      <c r="BM324" s="4"/>
      <c r="BN324" s="4"/>
      <c r="BO324" s="4"/>
      <c r="BP324" s="4"/>
      <c r="BQ324" s="4"/>
      <c r="BR324" s="4"/>
      <c r="BS324" s="4"/>
      <c r="BT324" s="4"/>
      <c r="BU324" s="4"/>
      <c r="BV324" s="4"/>
      <c r="BW324" s="4"/>
      <c r="BX324" s="4"/>
      <c r="BY324" s="4"/>
      <c r="BZ324" s="4"/>
      <c r="CA324" s="4"/>
      <c r="CB324" s="4"/>
      <c r="CC324" s="4"/>
      <c r="CD324" s="4"/>
      <c r="CE324" s="4"/>
      <c r="CF324" s="4"/>
      <c r="CG324" s="4"/>
      <c r="CH324" s="4"/>
      <c r="CI324" s="4"/>
      <c r="CJ324" s="4"/>
      <c r="CK324" s="4"/>
      <c r="CL324" s="4"/>
      <c r="CM324" s="4"/>
      <c r="CN324" s="4"/>
      <c r="CO324" s="4"/>
      <c r="CP324" s="4"/>
      <c r="CQ324" s="4"/>
      <c r="CR324" s="4"/>
      <c r="CS324" s="4"/>
      <c r="CT324" s="4"/>
      <c r="CU324" s="4"/>
      <c r="CV324" s="4"/>
      <c r="CW324" s="4"/>
      <c r="CX324" s="4"/>
      <c r="CY324" s="4"/>
      <c r="CZ324" s="4"/>
      <c r="DA324" s="4"/>
      <c r="DB324" s="4"/>
      <c r="DC324" s="4"/>
      <c r="DD324" s="4"/>
      <c r="DE324" s="4"/>
      <c r="DF324" s="4"/>
      <c r="DG324" s="4"/>
      <c r="DH324" s="4"/>
      <c r="DI324" s="4"/>
      <c r="DJ324" s="4"/>
      <c r="DK324" s="4"/>
      <c r="DL324" s="4"/>
      <c r="DM324" s="4"/>
      <c r="DN324" s="4"/>
      <c r="DO324" s="4"/>
      <c r="DP324" s="4"/>
      <c r="DQ324" s="4"/>
      <c r="DR324" s="4"/>
      <c r="DS324" s="4"/>
      <c r="DT324" s="4"/>
      <c r="DU324" s="4"/>
      <c r="DV324" s="4"/>
      <c r="DW324" s="4"/>
      <c r="DX324" s="4"/>
      <c r="DY324" s="4"/>
      <c r="DZ324" s="4"/>
      <c r="EA324" s="4"/>
      <c r="EB324" s="4"/>
      <c r="EC324" s="4"/>
      <c r="ED324" s="4"/>
      <c r="EE324" s="4"/>
      <c r="EF324" s="4"/>
      <c r="EG324" s="4"/>
      <c r="EH324" s="4"/>
      <c r="EI324" s="4"/>
      <c r="EJ324" s="4"/>
      <c r="EK324" s="4"/>
      <c r="EL324" s="4"/>
      <c r="EM324" s="4"/>
      <c r="EN324" s="4"/>
      <c r="EO324" s="4"/>
      <c r="EP324" s="4"/>
      <c r="EQ324" s="4"/>
      <c r="ER324" s="4"/>
      <c r="ES324" s="4"/>
      <c r="ET324" s="4"/>
      <c r="EU324" s="4"/>
      <c r="EV324" s="4"/>
      <c r="EW324" s="4"/>
      <c r="EX324" s="4"/>
      <c r="EY324" s="4"/>
      <c r="EZ324" s="4"/>
      <c r="FA324" s="4"/>
      <c r="FB324" s="4"/>
      <c r="FC324" s="4"/>
      <c r="FD324" s="4"/>
      <c r="FE324" s="4"/>
      <c r="FF324" s="4"/>
      <c r="FG324" s="4"/>
      <c r="FH324" s="4"/>
      <c r="FI324" s="4"/>
      <c r="FJ324" s="4"/>
      <c r="FK324" s="4"/>
      <c r="FL324" s="4"/>
      <c r="FM324" s="4"/>
      <c r="FN324" s="4"/>
      <c r="FO324" s="4"/>
      <c r="FP324" s="4"/>
      <c r="FQ324" s="4"/>
      <c r="FR324" s="4"/>
      <c r="FS324" s="4"/>
      <c r="FT324" s="4"/>
      <c r="FU324" s="4"/>
      <c r="FV324" s="4"/>
      <c r="FW324" s="4"/>
      <c r="FX324" s="4"/>
      <c r="FY324" s="4"/>
      <c r="FZ324" s="4"/>
      <c r="GA324" s="4"/>
      <c r="GB324" s="4"/>
      <c r="GC324" s="4"/>
      <c r="GD324" s="4"/>
      <c r="GE324" s="4"/>
      <c r="GF324" s="4"/>
      <c r="GG324" s="4"/>
      <c r="GH324" s="4"/>
      <c r="GI324" s="4"/>
      <c r="GJ324" s="4"/>
      <c r="GK324" s="4"/>
      <c r="GL324" s="4"/>
      <c r="GM324" s="4"/>
      <c r="GN324" s="4"/>
      <c r="GO324" s="4"/>
      <c r="GP324" s="4"/>
      <c r="GQ324" s="4"/>
      <c r="GR324" s="4"/>
      <c r="GS324" s="4"/>
      <c r="GT324" s="4"/>
      <c r="GU324" s="4"/>
      <c r="GV324" s="4"/>
      <c r="GW324" s="4"/>
      <c r="GX324" s="4"/>
      <c r="GY324" s="4"/>
      <c r="GZ324" s="4"/>
      <c r="HA324" s="4"/>
      <c r="HB324" s="4"/>
      <c r="HC324" s="4"/>
    </row>
    <row r="325" spans="1:211" s="380" customFormat="1" ht="13.9" customHeight="1">
      <c r="A325" s="828" t="str">
        <f>IF('1C TSsoustraitance'!$A42&lt;&gt;0,'1C TSsoustraitance'!$A42,"")</f>
        <v/>
      </c>
      <c r="B325" s="530"/>
      <c r="C325" s="513" t="str">
        <f>IF('1C TSsoustraitance'!$A42&lt;&gt;0,'1C TSsoustraitance'!$B42,"")</f>
        <v/>
      </c>
      <c r="D325" s="513" t="str">
        <f>IF('1C TSsoustraitance'!$A42&lt;&gt;0,'1C TSsoustraitance'!$C42,"")</f>
        <v/>
      </c>
      <c r="E325" s="684"/>
      <c r="F325" s="685"/>
      <c r="G325" s="666">
        <f>'1C TSsoustraitance'!$D42</f>
        <v>0</v>
      </c>
      <c r="H325" s="533">
        <v>0.21</v>
      </c>
      <c r="I325" s="533">
        <v>1</v>
      </c>
      <c r="J325" s="534"/>
      <c r="K325" s="667">
        <f t="shared" si="105"/>
        <v>0</v>
      </c>
      <c r="L325" s="668">
        <f>IF(OR('1C TSsoustraitance'!$D42="",'1C TSsoustraitance'!$AP42=0),0,IF(AND('1C TSsoustraitance'!$D42&lt;&gt;"",$K$2="Pôle",'1C TSsoustraitance'!$E42="OUI"),(('1C TSsoustraitance'!$F42+'1C TSsoustraitance'!$G42+'1C TSsoustraitance'!$H42+'1C TSsoustraitance'!$I42+'1C TSsoustraitance'!$M42)/'1C TSsoustraitance'!$R42),IF(AND('1C TSsoustraitance'!$D42&lt;&gt;"",$K$2="Pôle",'1C TSsoustraitance'!$E42="NON"),(('1C TSsoustraitance'!$F42+'1C TSsoustraitance'!$G42+'1C TSsoustraitance'!$H42+'1C TSsoustraitance'!$I42+'1C TSsoustraitance'!$M42)/'1C TSsoustraitance'!$AP42),IF(AND('1C TSsoustraitance'!$D42&lt;&gt;"",$K$2&lt;&gt;"Pôle",'1C TSsoustraitance'!$E42="OUI"),(('1C TSsoustraitance'!$F42+'1C TSsoustraitance'!$G42+'1C TSsoustraitance'!$H42+'1C TSsoustraitance'!$I42+'1C TSsoustraitance'!$J42+'1C TSsoustraitance'!$K42+'1C TSsoustraitance'!$L42+'1C TSsoustraitance'!$M42+'1C TSsoustraitance'!$N42+'1C TSsoustraitance'!$O42+'1C TSsoustraitance'!$P42+'1C TSsoustraitance'!$Q42)/'1C TSsoustraitance'!$R42),IF(AND('1C TSsoustraitance'!$D42&lt;&gt;"",$K$2&lt;&gt;"Pôle",'1C TSsoustraitance'!$E42="NON"),(('1C TSsoustraitance'!$F42+'1C TSsoustraitance'!$G42+'1C TSsoustraitance'!$H42+'1C TSsoustraitance'!$I42+'1C TSsoustraitance'!$J42+'1C TSsoustraitance'!$K42+'1C TSsoustraitance'!$L42+'1C TSsoustraitance'!$M42+'1C TSsoustraitance'!$N42+'1C TSsoustraitance'!$O42+'1C TSsoustraitance'!$P42+'1C TSsoustraitance'!$Q42))/'1C TSsoustraitance'!$AP42)))))</f>
        <v>0</v>
      </c>
      <c r="M325" s="668">
        <f>IF(OR('1C TSsoustraitance'!$D42="",'1C TSsoustraitance'!AP$13=0),0,IF(AND('1C TSsoustraitance'!$D42&lt;&gt;"",$K$2="Pôle",'1C TSsoustraitance'!$E42="OUI"),(('1C TSsoustraitance'!$J42+'1C TSsoustraitance'!$K42+'1C TSsoustraitance'!$L42)/'1C TSsoustraitance'!$R42),IF(AND('1C TSsoustraitance'!$D42&lt;&gt;"",$K$2="Pôle",'1C TSsoustraitance'!$E42="NON"),(('1C TSsoustraitance'!$J42+'1C TSsoustraitance'!$K42+'1C TSsoustraitance'!$L42)/'1C TSsoustraitance'!$AP42),IF(AND('1C TSsoustraitance'!$D42&lt;&gt;"",$K$2&lt;&gt;"Pôle"),0))))</f>
        <v>0</v>
      </c>
      <c r="N325" s="668">
        <f t="shared" si="106"/>
        <v>0</v>
      </c>
      <c r="O325" s="669">
        <f>IF(OR('1C TSsoustraitance'!$D42="",'1C TSsoustraitance'!$E42="OUI",'1C TSsoustraitance'!$AP42=0),0,(('1C TSsoustraitance'!$S42)/'1C TSsoustraitance'!$AP42))</f>
        <v>0</v>
      </c>
      <c r="P325" s="669">
        <f>IF(OR('1C TSsoustraitance'!$D42="",'1C TSsoustraitance'!$E42="OUI",'1C TSsoustraitance'!$AP42=0),0,(('1C TSsoustraitance'!$T42)/'1C TSsoustraitance'!$AP42))</f>
        <v>0</v>
      </c>
      <c r="Q325" s="669">
        <f>IF(OR('1C TSsoustraitance'!$D42="",'1C TSsoustraitance'!$E42="OUI",'1C TSsoustraitance'!$AP42=0),0,(('1C TSsoustraitance'!$U42)/'1C TSsoustraitance'!$AP42))</f>
        <v>0</v>
      </c>
      <c r="R325" s="669">
        <f>IF(OR('1C TSsoustraitance'!$D42="",'1C TSsoustraitance'!$E42="OUI",'1C TSsoustraitance'!$AP42=0),0,(('1C TSsoustraitance'!$V42)/'1C TSsoustraitance'!$AP42))</f>
        <v>0</v>
      </c>
      <c r="S325" s="669">
        <f>IF(OR('1C TSsoustraitance'!$D42="",'1C TSsoustraitance'!$E42="OUI",'1C TSsoustraitance'!$AP42=0),0,(('1C TSsoustraitance'!$W42)/'1C TSsoustraitance'!$AP42))</f>
        <v>0</v>
      </c>
      <c r="T325" s="669">
        <f>IF(OR('1C TSsoustraitance'!$D42="",'1C TSsoustraitance'!$E42="OUI",'1C TSsoustraitance'!$AP42=0),0,(('1C TSsoustraitance'!$X42)/'1C TSsoustraitance'!$AP42))</f>
        <v>0</v>
      </c>
      <c r="U325" s="669">
        <f>IF(OR('1C TSsoustraitance'!$D42="",'1C TSsoustraitance'!$E42="OUI",'1C TSsoustraitance'!$AP42=0),0,(('1C TSsoustraitance'!$Y42)/'1C TSsoustraitance'!$AP42))</f>
        <v>0</v>
      </c>
      <c r="V325" s="669">
        <f>IF(OR('1C TSsoustraitance'!$D42="",'1C TSsoustraitance'!$E42="OUI",'1C TSsoustraitance'!$AP42=0),0,(('1C TSsoustraitance'!$Z42)/'1C TSsoustraitance'!$AP42))</f>
        <v>0</v>
      </c>
      <c r="W325" s="669">
        <f>IF(OR('1C TSsoustraitance'!$D42="",'1C TSsoustraitance'!$E42="OUI",'1C TSsoustraitance'!$AP42=0),0,(('1C TSsoustraitance'!$AA42)/'1C TSsoustraitance'!$AP42))</f>
        <v>0</v>
      </c>
      <c r="X325" s="669">
        <f>IF(OR('1C TSsoustraitance'!$D42="",'1C TSsoustraitance'!$E42="OUI",'1C TSsoustraitance'!$AP42=0),0,(('1C TSsoustraitance'!$AB42)/'1C TSsoustraitance'!$AP42))</f>
        <v>0</v>
      </c>
      <c r="Y325" s="669">
        <f>IF(OR('1C TSsoustraitance'!$D42="",'1C TSsoustraitance'!$E42="OUI",'1C TSsoustraitance'!$AP42=0),0,(('1C TSsoustraitance'!$AC42)/'1C TSsoustraitance'!$AP42))</f>
        <v>0</v>
      </c>
      <c r="Z325" s="669">
        <f>IF(OR('1C TSsoustraitance'!$D42="",'1C TSsoustraitance'!$E42="OUI",'1C TSsoustraitance'!$AP42=0),0,(('1C TSsoustraitance'!$AD42)/'1C TSsoustraitance'!$AP42))</f>
        <v>0</v>
      </c>
      <c r="AA325" s="669">
        <f>IF(OR('1C TSsoustraitance'!$D42="",'1C TSsoustraitance'!$E42="OUI",'1C TSsoustraitance'!$AP42=0),0,(('1C TSsoustraitance'!$AE42)/'1C TSsoustraitance'!$AP42))</f>
        <v>0</v>
      </c>
      <c r="AB325" s="669">
        <f>IF(OR('1C TSsoustraitance'!$D42="",'1C TSsoustraitance'!$E42="OUI",'1C TSsoustraitance'!$AP42=0),0,(('1C TSsoustraitance'!$AF42)/'1C TSsoustraitance'!$AP42))</f>
        <v>0</v>
      </c>
      <c r="AC325" s="669">
        <f>IF(OR('1C TSsoustraitance'!$D42="",'1C TSsoustraitance'!$E42="OUI",'1C TSsoustraitance'!$AP42=0),0,(('1C TSsoustraitance'!$AG42)/'1C TSsoustraitance'!$AP42))</f>
        <v>0</v>
      </c>
      <c r="AD325" s="669">
        <f>IF(OR('1C TSsoustraitance'!$D42="",'1C TSsoustraitance'!$E42="OUI",'1C TSsoustraitance'!$AP42=0),0,(('1C TSsoustraitance'!$AH42)/'1C TSsoustraitance'!$AP42))</f>
        <v>0</v>
      </c>
      <c r="AE325" s="669">
        <f>IF(OR('1C TSsoustraitance'!$D42="",'1C TSsoustraitance'!$E42="OUI",'1C TSsoustraitance'!$AP42=0),0,(('1C TSsoustraitance'!$AI42)/'1C TSsoustraitance'!$AP42))</f>
        <v>0</v>
      </c>
      <c r="AF325" s="669">
        <f>IF(OR('1C TSsoustraitance'!$D42="",'1C TSsoustraitance'!$E42="OUI",'1C TSsoustraitance'!$AP42=0),0,(('1C TSsoustraitance'!$AJ42)/'1C TSsoustraitance'!$AP42))</f>
        <v>0</v>
      </c>
      <c r="AG325" s="669">
        <f>IF(OR('1C TSsoustraitance'!$D42="",'1C TSsoustraitance'!$E42="OUI",'1C TSsoustraitance'!$AP42=0),0,(('1C TSsoustraitance'!$AK42)/'1C TSsoustraitance'!$AP42))</f>
        <v>0</v>
      </c>
      <c r="AH325" s="669">
        <f>IF(OR('1C TSsoustraitance'!$D42="",'1C TSsoustraitance'!$E42="OUI",'1C TSsoustraitance'!$AP42=0),0,(('1C TSsoustraitance'!$AL42)/'1C TSsoustraitance'!$AP42))</f>
        <v>0</v>
      </c>
      <c r="AI325" s="669">
        <f>IF(OR('1C TSsoustraitance'!$D42="",'1C TSsoustraitance'!$E42="OUI",'1C TSsoustraitance'!$AP42=0),0,(('1C TSsoustraitance'!$AM42)/'1C TSsoustraitance'!$AP42))</f>
        <v>0</v>
      </c>
      <c r="AJ325" s="669">
        <f>IF(OR('1C TSsoustraitance'!$D42="",'1C TSsoustraitance'!$E42="OUI",'1C TSsoustraitance'!$AP42=0),0,(('1C TSsoustraitance'!$AN42)/'1C TSsoustraitance'!$AP42))</f>
        <v>0</v>
      </c>
      <c r="AK325" s="669">
        <f t="shared" si="107"/>
        <v>0</v>
      </c>
      <c r="AL325" s="668">
        <f t="shared" si="108"/>
        <v>0</v>
      </c>
      <c r="AM325" s="670">
        <f>IF(Tableau7[[#This Row],[N° pièce]]="",0,(Tableau7[[#This Row],[hors TVA]]+(Tableau7[[#This Row],[hors TVA]]*Tableau7[[#This Row],[Taux TVA]])-(Tableau7[[#This Row],[hors TVA]]*Tableau7[[#This Row],[Taux TVA]]*Tableau7[[#This Row],[Régime TVA: Récupération]]))*Tableau7[[#This Row],[Type 1]])</f>
        <v>0</v>
      </c>
      <c r="AN325" s="670">
        <f>IF(Tableau7[[#This Row],[N° pièce]]="",0,IF($K$2="pôle",((Tableau7[[#This Row],[hors TVA]]+(Tableau7[[#This Row],[hors TVA]]*Tableau7[[#This Row],[Taux TVA]])-(Tableau7[[#This Row],[hors TVA]]*Tableau7[[#This Row],[Taux TVA]]*Tableau7[[#This Row],[Régime TVA: Récupération]]))*Tableau7[[#This Row],[Type 2]]),0))</f>
        <v>0</v>
      </c>
      <c r="AO325" s="670">
        <f t="shared" si="94"/>
        <v>0</v>
      </c>
      <c r="AP325" s="255">
        <f t="shared" si="98"/>
        <v>0</v>
      </c>
      <c r="AQ325" s="506">
        <f t="shared" si="109"/>
        <v>0</v>
      </c>
      <c r="AR325" s="671"/>
      <c r="AS325" s="512"/>
      <c r="AT325" s="513" t="str">
        <f>IF(('1C TSsoustraitance'!AP42*FICHE!C$14&lt;J325),"Forfait limité à "&amp;FICHE!C$14&amp;"€/jour","")</f>
        <v/>
      </c>
      <c r="AU325" s="797"/>
      <c r="AV325" s="484"/>
      <c r="AW325" s="484"/>
      <c r="AX325" s="484"/>
      <c r="AY325" s="484"/>
      <c r="AZ325" s="484"/>
      <c r="BA325" s="4"/>
      <c r="BB325" s="4"/>
      <c r="BC325" s="4"/>
      <c r="BD325" s="4"/>
      <c r="BE325" s="4"/>
      <c r="BF325" s="4"/>
      <c r="BG325" s="4"/>
      <c r="BH325" s="4"/>
      <c r="BI325" s="4"/>
      <c r="BJ325" s="4"/>
      <c r="BK325" s="4"/>
      <c r="BL325" s="4"/>
      <c r="BM325" s="4"/>
      <c r="BN325" s="4"/>
      <c r="BO325" s="4"/>
      <c r="BP325" s="4"/>
      <c r="BQ325" s="4"/>
      <c r="BR325" s="4"/>
      <c r="BS325" s="4"/>
      <c r="BT325" s="4"/>
      <c r="BU325" s="4"/>
      <c r="BV325" s="4"/>
      <c r="BW325" s="4"/>
      <c r="BX325" s="4"/>
      <c r="BY325" s="4"/>
      <c r="BZ325" s="4"/>
      <c r="CA325" s="4"/>
      <c r="CB325" s="4"/>
      <c r="CC325" s="4"/>
      <c r="CD325" s="4"/>
      <c r="CE325" s="4"/>
      <c r="CF325" s="4"/>
      <c r="CG325" s="4"/>
      <c r="CH325" s="4"/>
      <c r="CI325" s="4"/>
      <c r="CJ325" s="4"/>
      <c r="CK325" s="4"/>
      <c r="CL325" s="4"/>
      <c r="CM325" s="4"/>
      <c r="CN325" s="4"/>
      <c r="CO325" s="4"/>
      <c r="CP325" s="4"/>
      <c r="CQ325" s="4"/>
      <c r="CR325" s="4"/>
      <c r="CS325" s="4"/>
      <c r="CT325" s="4"/>
      <c r="CU325" s="4"/>
      <c r="CV325" s="4"/>
      <c r="CW325" s="4"/>
      <c r="CX325" s="4"/>
      <c r="CY325" s="4"/>
      <c r="CZ325" s="4"/>
      <c r="DA325" s="4"/>
      <c r="DB325" s="4"/>
      <c r="DC325" s="4"/>
      <c r="DD325" s="4"/>
      <c r="DE325" s="4"/>
      <c r="DF325" s="4"/>
      <c r="DG325" s="4"/>
      <c r="DH325" s="4"/>
      <c r="DI325" s="4"/>
      <c r="DJ325" s="4"/>
      <c r="DK325" s="4"/>
      <c r="DL325" s="4"/>
      <c r="DM325" s="4"/>
      <c r="DN325" s="4"/>
      <c r="DO325" s="4"/>
      <c r="DP325" s="4"/>
      <c r="DQ325" s="4"/>
      <c r="DR325" s="4"/>
      <c r="DS325" s="4"/>
      <c r="DT325" s="4"/>
      <c r="DU325" s="4"/>
      <c r="DV325" s="4"/>
      <c r="DW325" s="4"/>
      <c r="DX325" s="4"/>
      <c r="DY325" s="4"/>
      <c r="DZ325" s="4"/>
      <c r="EA325" s="4"/>
      <c r="EB325" s="4"/>
      <c r="EC325" s="4"/>
      <c r="ED325" s="4"/>
      <c r="EE325" s="4"/>
      <c r="EF325" s="4"/>
      <c r="EG325" s="4"/>
      <c r="EH325" s="4"/>
      <c r="EI325" s="4"/>
      <c r="EJ325" s="4"/>
      <c r="EK325" s="4"/>
      <c r="EL325" s="4"/>
      <c r="EM325" s="4"/>
      <c r="EN325" s="4"/>
      <c r="EO325" s="4"/>
      <c r="EP325" s="4"/>
      <c r="EQ325" s="4"/>
      <c r="ER325" s="4"/>
      <c r="ES325" s="4"/>
      <c r="ET325" s="4"/>
      <c r="EU325" s="4"/>
      <c r="EV325" s="4"/>
      <c r="EW325" s="4"/>
      <c r="EX325" s="4"/>
      <c r="EY325" s="4"/>
      <c r="EZ325" s="4"/>
      <c r="FA325" s="4"/>
      <c r="FB325" s="4"/>
      <c r="FC325" s="4"/>
      <c r="FD325" s="4"/>
      <c r="FE325" s="4"/>
      <c r="FF325" s="4"/>
      <c r="FG325" s="4"/>
      <c r="FH325" s="4"/>
      <c r="FI325" s="4"/>
      <c r="FJ325" s="4"/>
      <c r="FK325" s="4"/>
      <c r="FL325" s="4"/>
      <c r="FM325" s="4"/>
      <c r="FN325" s="4"/>
      <c r="FO325" s="4"/>
      <c r="FP325" s="4"/>
      <c r="FQ325" s="4"/>
      <c r="FR325" s="4"/>
      <c r="FS325" s="4"/>
      <c r="FT325" s="4"/>
      <c r="FU325" s="4"/>
      <c r="FV325" s="4"/>
      <c r="FW325" s="4"/>
      <c r="FX325" s="4"/>
      <c r="FY325" s="4"/>
      <c r="FZ325" s="4"/>
      <c r="GA325" s="4"/>
      <c r="GB325" s="4"/>
      <c r="GC325" s="4"/>
      <c r="GD325" s="4"/>
      <c r="GE325" s="4"/>
      <c r="GF325" s="4"/>
      <c r="GG325" s="4"/>
      <c r="GH325" s="4"/>
      <c r="GI325" s="4"/>
      <c r="GJ325" s="4"/>
      <c r="GK325" s="4"/>
      <c r="GL325" s="4"/>
      <c r="GM325" s="4"/>
      <c r="GN325" s="4"/>
      <c r="GO325" s="4"/>
      <c r="GP325" s="4"/>
      <c r="GQ325" s="4"/>
      <c r="GR325" s="4"/>
      <c r="GS325" s="4"/>
      <c r="GT325" s="4"/>
      <c r="GU325" s="4"/>
      <c r="GV325" s="4"/>
      <c r="GW325" s="4"/>
      <c r="GX325" s="4"/>
      <c r="GY325" s="4"/>
      <c r="GZ325" s="4"/>
      <c r="HA325" s="4"/>
      <c r="HB325" s="4"/>
      <c r="HC325" s="4"/>
    </row>
    <row r="326" spans="1:211" s="380" customFormat="1" ht="13.9" customHeight="1">
      <c r="A326" s="828" t="str">
        <f>IF('1C TSsoustraitance'!$A43&lt;&gt;0,'1C TSsoustraitance'!$A43,"")</f>
        <v/>
      </c>
      <c r="B326" s="530"/>
      <c r="C326" s="513" t="str">
        <f>IF('1C TSsoustraitance'!$A43&lt;&gt;0,'1C TSsoustraitance'!$B43,"")</f>
        <v/>
      </c>
      <c r="D326" s="513" t="str">
        <f>IF('1C TSsoustraitance'!$A43&lt;&gt;0,'1C TSsoustraitance'!$C43,"")</f>
        <v/>
      </c>
      <c r="E326" s="684"/>
      <c r="F326" s="685"/>
      <c r="G326" s="666">
        <f>'1C TSsoustraitance'!$D43</f>
        <v>0</v>
      </c>
      <c r="H326" s="533">
        <v>0.21</v>
      </c>
      <c r="I326" s="533">
        <v>1</v>
      </c>
      <c r="J326" s="534"/>
      <c r="K326" s="667">
        <f t="shared" si="105"/>
        <v>0</v>
      </c>
      <c r="L326" s="668">
        <f>IF(OR('1C TSsoustraitance'!$D43="",'1C TSsoustraitance'!$AP43=0),0,IF(AND('1C TSsoustraitance'!$D43&lt;&gt;"",$K$2="Pôle",'1C TSsoustraitance'!$E43="OUI"),(('1C TSsoustraitance'!$F43+'1C TSsoustraitance'!$G43+'1C TSsoustraitance'!$H43+'1C TSsoustraitance'!$I43+'1C TSsoustraitance'!$M43)/'1C TSsoustraitance'!$R43),IF(AND('1C TSsoustraitance'!$D43&lt;&gt;"",$K$2="Pôle",'1C TSsoustraitance'!$E43="NON"),(('1C TSsoustraitance'!$F43+'1C TSsoustraitance'!$G43+'1C TSsoustraitance'!$H43+'1C TSsoustraitance'!$I43+'1C TSsoustraitance'!$M43)/'1C TSsoustraitance'!$AP43),IF(AND('1C TSsoustraitance'!$D43&lt;&gt;"",$K$2&lt;&gt;"Pôle",'1C TSsoustraitance'!$E43="OUI"),(('1C TSsoustraitance'!$F43+'1C TSsoustraitance'!$G43+'1C TSsoustraitance'!$H43+'1C TSsoustraitance'!$I43+'1C TSsoustraitance'!$J43+'1C TSsoustraitance'!$K43+'1C TSsoustraitance'!$L43+'1C TSsoustraitance'!$M43+'1C TSsoustraitance'!$N43+'1C TSsoustraitance'!$O43+'1C TSsoustraitance'!$P43+'1C TSsoustraitance'!$Q43)/'1C TSsoustraitance'!$R43),IF(AND('1C TSsoustraitance'!$D43&lt;&gt;"",$K$2&lt;&gt;"Pôle",'1C TSsoustraitance'!$E43="NON"),(('1C TSsoustraitance'!$F43+'1C TSsoustraitance'!$G43+'1C TSsoustraitance'!$H43+'1C TSsoustraitance'!$I43+'1C TSsoustraitance'!$J43+'1C TSsoustraitance'!$K43+'1C TSsoustraitance'!$L43+'1C TSsoustraitance'!$M43+'1C TSsoustraitance'!$N43+'1C TSsoustraitance'!$O43+'1C TSsoustraitance'!$P43+'1C TSsoustraitance'!$Q43))/'1C TSsoustraitance'!$AP43)))))</f>
        <v>0</v>
      </c>
      <c r="M326" s="668">
        <f>IF(OR('1C TSsoustraitance'!$D43="",'1C TSsoustraitance'!AP$13=0),0,IF(AND('1C TSsoustraitance'!$D43&lt;&gt;"",$K$2="Pôle",'1C TSsoustraitance'!$E43="OUI"),(('1C TSsoustraitance'!$J43+'1C TSsoustraitance'!$K43+'1C TSsoustraitance'!$L43)/'1C TSsoustraitance'!$R43),IF(AND('1C TSsoustraitance'!$D43&lt;&gt;"",$K$2="Pôle",'1C TSsoustraitance'!$E43="NON"),(('1C TSsoustraitance'!$J43+'1C TSsoustraitance'!$K43+'1C TSsoustraitance'!$L43)/'1C TSsoustraitance'!$AP43),IF(AND('1C TSsoustraitance'!$D43&lt;&gt;"",$K$2&lt;&gt;"Pôle"),0))))</f>
        <v>0</v>
      </c>
      <c r="N326" s="668">
        <f t="shared" si="106"/>
        <v>0</v>
      </c>
      <c r="O326" s="669">
        <f>IF(OR('1C TSsoustraitance'!$D43="",'1C TSsoustraitance'!$E43="OUI",'1C TSsoustraitance'!$AP43=0),0,(('1C TSsoustraitance'!$S43)/'1C TSsoustraitance'!$AP43))</f>
        <v>0</v>
      </c>
      <c r="P326" s="669">
        <f>IF(OR('1C TSsoustraitance'!$D43="",'1C TSsoustraitance'!$E43="OUI",'1C TSsoustraitance'!$AP43=0),0,(('1C TSsoustraitance'!$T43)/'1C TSsoustraitance'!$AP43))</f>
        <v>0</v>
      </c>
      <c r="Q326" s="669">
        <f>IF(OR('1C TSsoustraitance'!$D43="",'1C TSsoustraitance'!$E43="OUI",'1C TSsoustraitance'!$AP43=0),0,(('1C TSsoustraitance'!$U43)/'1C TSsoustraitance'!$AP43))</f>
        <v>0</v>
      </c>
      <c r="R326" s="669">
        <f>IF(OR('1C TSsoustraitance'!$D43="",'1C TSsoustraitance'!$E43="OUI",'1C TSsoustraitance'!$AP43=0),0,(('1C TSsoustraitance'!$V43)/'1C TSsoustraitance'!$AP43))</f>
        <v>0</v>
      </c>
      <c r="S326" s="669">
        <f>IF(OR('1C TSsoustraitance'!$D43="",'1C TSsoustraitance'!$E43="OUI",'1C TSsoustraitance'!$AP43=0),0,(('1C TSsoustraitance'!$W43)/'1C TSsoustraitance'!$AP43))</f>
        <v>0</v>
      </c>
      <c r="T326" s="669">
        <f>IF(OR('1C TSsoustraitance'!$D43="",'1C TSsoustraitance'!$E43="OUI",'1C TSsoustraitance'!$AP43=0),0,(('1C TSsoustraitance'!$X43)/'1C TSsoustraitance'!$AP43))</f>
        <v>0</v>
      </c>
      <c r="U326" s="669">
        <f>IF(OR('1C TSsoustraitance'!$D43="",'1C TSsoustraitance'!$E43="OUI",'1C TSsoustraitance'!$AP43=0),0,(('1C TSsoustraitance'!$Y43)/'1C TSsoustraitance'!$AP43))</f>
        <v>0</v>
      </c>
      <c r="V326" s="669">
        <f>IF(OR('1C TSsoustraitance'!$D43="",'1C TSsoustraitance'!$E43="OUI",'1C TSsoustraitance'!$AP43=0),0,(('1C TSsoustraitance'!$Z43)/'1C TSsoustraitance'!$AP43))</f>
        <v>0</v>
      </c>
      <c r="W326" s="669">
        <f>IF(OR('1C TSsoustraitance'!$D43="",'1C TSsoustraitance'!$E43="OUI",'1C TSsoustraitance'!$AP43=0),0,(('1C TSsoustraitance'!$AA43)/'1C TSsoustraitance'!$AP43))</f>
        <v>0</v>
      </c>
      <c r="X326" s="669">
        <f>IF(OR('1C TSsoustraitance'!$D43="",'1C TSsoustraitance'!$E43="OUI",'1C TSsoustraitance'!$AP43=0),0,(('1C TSsoustraitance'!$AB43)/'1C TSsoustraitance'!$AP43))</f>
        <v>0</v>
      </c>
      <c r="Y326" s="669">
        <f>IF(OR('1C TSsoustraitance'!$D43="",'1C TSsoustraitance'!$E43="OUI",'1C TSsoustraitance'!$AP43=0),0,(('1C TSsoustraitance'!$AC43)/'1C TSsoustraitance'!$AP43))</f>
        <v>0</v>
      </c>
      <c r="Z326" s="669">
        <f>IF(OR('1C TSsoustraitance'!$D43="",'1C TSsoustraitance'!$E43="OUI",'1C TSsoustraitance'!$AP43=0),0,(('1C TSsoustraitance'!$AD43)/'1C TSsoustraitance'!$AP43))</f>
        <v>0</v>
      </c>
      <c r="AA326" s="669">
        <f>IF(OR('1C TSsoustraitance'!$D43="",'1C TSsoustraitance'!$E43="OUI",'1C TSsoustraitance'!$AP43=0),0,(('1C TSsoustraitance'!$AE43)/'1C TSsoustraitance'!$AP43))</f>
        <v>0</v>
      </c>
      <c r="AB326" s="669">
        <f>IF(OR('1C TSsoustraitance'!$D43="",'1C TSsoustraitance'!$E43="OUI",'1C TSsoustraitance'!$AP43=0),0,(('1C TSsoustraitance'!$AF43)/'1C TSsoustraitance'!$AP43))</f>
        <v>0</v>
      </c>
      <c r="AC326" s="669">
        <f>IF(OR('1C TSsoustraitance'!$D43="",'1C TSsoustraitance'!$E43="OUI",'1C TSsoustraitance'!$AP43=0),0,(('1C TSsoustraitance'!$AG43)/'1C TSsoustraitance'!$AP43))</f>
        <v>0</v>
      </c>
      <c r="AD326" s="669">
        <f>IF(OR('1C TSsoustraitance'!$D43="",'1C TSsoustraitance'!$E43="OUI",'1C TSsoustraitance'!$AP43=0),0,(('1C TSsoustraitance'!$AH43)/'1C TSsoustraitance'!$AP43))</f>
        <v>0</v>
      </c>
      <c r="AE326" s="669">
        <f>IF(OR('1C TSsoustraitance'!$D43="",'1C TSsoustraitance'!$E43="OUI",'1C TSsoustraitance'!$AP43=0),0,(('1C TSsoustraitance'!$AI43)/'1C TSsoustraitance'!$AP43))</f>
        <v>0</v>
      </c>
      <c r="AF326" s="669">
        <f>IF(OR('1C TSsoustraitance'!$D43="",'1C TSsoustraitance'!$E43="OUI",'1C TSsoustraitance'!$AP43=0),0,(('1C TSsoustraitance'!$AJ43)/'1C TSsoustraitance'!$AP43))</f>
        <v>0</v>
      </c>
      <c r="AG326" s="669">
        <f>IF(OR('1C TSsoustraitance'!$D43="",'1C TSsoustraitance'!$E43="OUI",'1C TSsoustraitance'!$AP43=0),0,(('1C TSsoustraitance'!$AK43)/'1C TSsoustraitance'!$AP43))</f>
        <v>0</v>
      </c>
      <c r="AH326" s="669">
        <f>IF(OR('1C TSsoustraitance'!$D43="",'1C TSsoustraitance'!$E43="OUI",'1C TSsoustraitance'!$AP43=0),0,(('1C TSsoustraitance'!$AL43)/'1C TSsoustraitance'!$AP43))</f>
        <v>0</v>
      </c>
      <c r="AI326" s="669">
        <f>IF(OR('1C TSsoustraitance'!$D43="",'1C TSsoustraitance'!$E43="OUI",'1C TSsoustraitance'!$AP43=0),0,(('1C TSsoustraitance'!$AM43)/'1C TSsoustraitance'!$AP43))</f>
        <v>0</v>
      </c>
      <c r="AJ326" s="669">
        <f>IF(OR('1C TSsoustraitance'!$D43="",'1C TSsoustraitance'!$E43="OUI",'1C TSsoustraitance'!$AP43=0),0,(('1C TSsoustraitance'!$AN43)/'1C TSsoustraitance'!$AP43))</f>
        <v>0</v>
      </c>
      <c r="AK326" s="669">
        <f t="shared" si="107"/>
        <v>0</v>
      </c>
      <c r="AL326" s="668">
        <f t="shared" si="108"/>
        <v>0</v>
      </c>
      <c r="AM326" s="670">
        <f>IF(Tableau7[[#This Row],[N° pièce]]="",0,(Tableau7[[#This Row],[hors TVA]]+(Tableau7[[#This Row],[hors TVA]]*Tableau7[[#This Row],[Taux TVA]])-(Tableau7[[#This Row],[hors TVA]]*Tableau7[[#This Row],[Taux TVA]]*Tableau7[[#This Row],[Régime TVA: Récupération]]))*Tableau7[[#This Row],[Type 1]])</f>
        <v>0</v>
      </c>
      <c r="AN326" s="670">
        <f>IF(Tableau7[[#This Row],[N° pièce]]="",0,IF($K$2="pôle",((Tableau7[[#This Row],[hors TVA]]+(Tableau7[[#This Row],[hors TVA]]*Tableau7[[#This Row],[Taux TVA]])-(Tableau7[[#This Row],[hors TVA]]*Tableau7[[#This Row],[Taux TVA]]*Tableau7[[#This Row],[Régime TVA: Récupération]]))*Tableau7[[#This Row],[Type 2]]),0))</f>
        <v>0</v>
      </c>
      <c r="AO326" s="670">
        <f t="shared" si="94"/>
        <v>0</v>
      </c>
      <c r="AP326" s="255">
        <f t="shared" si="98"/>
        <v>0</v>
      </c>
      <c r="AQ326" s="506">
        <f t="shared" si="109"/>
        <v>0</v>
      </c>
      <c r="AR326" s="671"/>
      <c r="AS326" s="512"/>
      <c r="AT326" s="513" t="str">
        <f>IF(('1C TSsoustraitance'!AP43*FICHE!C$14&lt;J326),"Forfait limité à "&amp;FICHE!C$14&amp;"€/jour","")</f>
        <v/>
      </c>
      <c r="AU326" s="797"/>
      <c r="AV326" s="484"/>
      <c r="AW326" s="484"/>
      <c r="AX326" s="484"/>
      <c r="AY326" s="484"/>
      <c r="AZ326" s="484"/>
      <c r="BA326" s="4"/>
      <c r="BB326" s="4"/>
      <c r="BC326" s="4"/>
      <c r="BD326" s="4"/>
      <c r="BE326" s="4"/>
      <c r="BF326" s="4"/>
      <c r="BG326" s="4"/>
      <c r="BH326" s="4"/>
      <c r="BI326" s="4"/>
      <c r="BJ326" s="4"/>
      <c r="BK326" s="4"/>
      <c r="BL326" s="4"/>
      <c r="BM326" s="4"/>
      <c r="BN326" s="4"/>
      <c r="BO326" s="4"/>
      <c r="BP326" s="4"/>
      <c r="BQ326" s="4"/>
      <c r="BR326" s="4"/>
      <c r="BS326" s="4"/>
      <c r="BT326" s="4"/>
      <c r="BU326" s="4"/>
      <c r="BV326" s="4"/>
      <c r="BW326" s="4"/>
      <c r="BX326" s="4"/>
      <c r="BY326" s="4"/>
      <c r="BZ326" s="4"/>
      <c r="CA326" s="4"/>
      <c r="CB326" s="4"/>
      <c r="CC326" s="4"/>
      <c r="CD326" s="4"/>
      <c r="CE326" s="4"/>
      <c r="CF326" s="4"/>
      <c r="CG326" s="4"/>
      <c r="CH326" s="4"/>
      <c r="CI326" s="4"/>
      <c r="CJ326" s="4"/>
      <c r="CK326" s="4"/>
      <c r="CL326" s="4"/>
      <c r="CM326" s="4"/>
      <c r="CN326" s="4"/>
      <c r="CO326" s="4"/>
      <c r="CP326" s="4"/>
      <c r="CQ326" s="4"/>
      <c r="CR326" s="4"/>
      <c r="CS326" s="4"/>
      <c r="CT326" s="4"/>
      <c r="CU326" s="4"/>
      <c r="CV326" s="4"/>
      <c r="CW326" s="4"/>
      <c r="CX326" s="4"/>
      <c r="CY326" s="4"/>
      <c r="CZ326" s="4"/>
      <c r="DA326" s="4"/>
      <c r="DB326" s="4"/>
      <c r="DC326" s="4"/>
      <c r="DD326" s="4"/>
      <c r="DE326" s="4"/>
      <c r="DF326" s="4"/>
      <c r="DG326" s="4"/>
      <c r="DH326" s="4"/>
      <c r="DI326" s="4"/>
      <c r="DJ326" s="4"/>
      <c r="DK326" s="4"/>
      <c r="DL326" s="4"/>
      <c r="DM326" s="4"/>
      <c r="DN326" s="4"/>
      <c r="DO326" s="4"/>
      <c r="DP326" s="4"/>
      <c r="DQ326" s="4"/>
      <c r="DR326" s="4"/>
      <c r="DS326" s="4"/>
      <c r="DT326" s="4"/>
      <c r="DU326" s="4"/>
      <c r="DV326" s="4"/>
      <c r="DW326" s="4"/>
      <c r="DX326" s="4"/>
      <c r="DY326" s="4"/>
      <c r="DZ326" s="4"/>
      <c r="EA326" s="4"/>
      <c r="EB326" s="4"/>
      <c r="EC326" s="4"/>
      <c r="ED326" s="4"/>
      <c r="EE326" s="4"/>
      <c r="EF326" s="4"/>
      <c r="EG326" s="4"/>
      <c r="EH326" s="4"/>
      <c r="EI326" s="4"/>
      <c r="EJ326" s="4"/>
      <c r="EK326" s="4"/>
      <c r="EL326" s="4"/>
      <c r="EM326" s="4"/>
      <c r="EN326" s="4"/>
      <c r="EO326" s="4"/>
      <c r="EP326" s="4"/>
      <c r="EQ326" s="4"/>
      <c r="ER326" s="4"/>
      <c r="ES326" s="4"/>
      <c r="ET326" s="4"/>
      <c r="EU326" s="4"/>
      <c r="EV326" s="4"/>
      <c r="EW326" s="4"/>
      <c r="EX326" s="4"/>
      <c r="EY326" s="4"/>
      <c r="EZ326" s="4"/>
      <c r="FA326" s="4"/>
      <c r="FB326" s="4"/>
      <c r="FC326" s="4"/>
      <c r="FD326" s="4"/>
      <c r="FE326" s="4"/>
      <c r="FF326" s="4"/>
      <c r="FG326" s="4"/>
      <c r="FH326" s="4"/>
      <c r="FI326" s="4"/>
      <c r="FJ326" s="4"/>
      <c r="FK326" s="4"/>
      <c r="FL326" s="4"/>
      <c r="FM326" s="4"/>
      <c r="FN326" s="4"/>
      <c r="FO326" s="4"/>
      <c r="FP326" s="4"/>
      <c r="FQ326" s="4"/>
      <c r="FR326" s="4"/>
      <c r="FS326" s="4"/>
      <c r="FT326" s="4"/>
      <c r="FU326" s="4"/>
      <c r="FV326" s="4"/>
      <c r="FW326" s="4"/>
      <c r="FX326" s="4"/>
      <c r="FY326" s="4"/>
      <c r="FZ326" s="4"/>
      <c r="GA326" s="4"/>
      <c r="GB326" s="4"/>
      <c r="GC326" s="4"/>
      <c r="GD326" s="4"/>
      <c r="GE326" s="4"/>
      <c r="GF326" s="4"/>
      <c r="GG326" s="4"/>
      <c r="GH326" s="4"/>
      <c r="GI326" s="4"/>
      <c r="GJ326" s="4"/>
      <c r="GK326" s="4"/>
      <c r="GL326" s="4"/>
      <c r="GM326" s="4"/>
      <c r="GN326" s="4"/>
      <c r="GO326" s="4"/>
      <c r="GP326" s="4"/>
      <c r="GQ326" s="4"/>
      <c r="GR326" s="4"/>
      <c r="GS326" s="4"/>
      <c r="GT326" s="4"/>
      <c r="GU326" s="4"/>
      <c r="GV326" s="4"/>
      <c r="GW326" s="4"/>
      <c r="GX326" s="4"/>
      <c r="GY326" s="4"/>
      <c r="GZ326" s="4"/>
      <c r="HA326" s="4"/>
      <c r="HB326" s="4"/>
      <c r="HC326" s="4"/>
    </row>
    <row r="327" spans="1:211" s="380" customFormat="1" ht="13.9" customHeight="1">
      <c r="A327" s="828" t="str">
        <f>IF('1C TSsoustraitance'!$A44&lt;&gt;0,'1C TSsoustraitance'!$A44,"")</f>
        <v/>
      </c>
      <c r="B327" s="530"/>
      <c r="C327" s="513" t="str">
        <f>IF('1C TSsoustraitance'!$A44&lt;&gt;0,'1C TSsoustraitance'!$B44,"")</f>
        <v/>
      </c>
      <c r="D327" s="513" t="str">
        <f>IF('1C TSsoustraitance'!$A44&lt;&gt;0,'1C TSsoustraitance'!$C44,"")</f>
        <v/>
      </c>
      <c r="E327" s="684"/>
      <c r="F327" s="685"/>
      <c r="G327" s="666">
        <f>'1C TSsoustraitance'!$D44</f>
        <v>0</v>
      </c>
      <c r="H327" s="533">
        <v>0.21</v>
      </c>
      <c r="I327" s="533">
        <v>1</v>
      </c>
      <c r="J327" s="534"/>
      <c r="K327" s="667">
        <f t="shared" si="105"/>
        <v>0</v>
      </c>
      <c r="L327" s="668">
        <f>IF(OR('1C TSsoustraitance'!$D44="",'1C TSsoustraitance'!$AP44=0),0,IF(AND('1C TSsoustraitance'!$D44&lt;&gt;"",$K$2="Pôle",'1C TSsoustraitance'!$E44="OUI"),(('1C TSsoustraitance'!$F44+'1C TSsoustraitance'!$G44+'1C TSsoustraitance'!$H44+'1C TSsoustraitance'!$I44+'1C TSsoustraitance'!$M44)/'1C TSsoustraitance'!$R44),IF(AND('1C TSsoustraitance'!$D44&lt;&gt;"",$K$2="Pôle",'1C TSsoustraitance'!$E44="NON"),(('1C TSsoustraitance'!$F44+'1C TSsoustraitance'!$G44+'1C TSsoustraitance'!$H44+'1C TSsoustraitance'!$I44+'1C TSsoustraitance'!$M44)/'1C TSsoustraitance'!$AP44),IF(AND('1C TSsoustraitance'!$D44&lt;&gt;"",$K$2&lt;&gt;"Pôle",'1C TSsoustraitance'!$E44="OUI"),(('1C TSsoustraitance'!$F44+'1C TSsoustraitance'!$G44+'1C TSsoustraitance'!$H44+'1C TSsoustraitance'!$I44+'1C TSsoustraitance'!$J44+'1C TSsoustraitance'!$K44+'1C TSsoustraitance'!$L44+'1C TSsoustraitance'!$M44+'1C TSsoustraitance'!$N44+'1C TSsoustraitance'!$O44+'1C TSsoustraitance'!$P44+'1C TSsoustraitance'!$Q44)/'1C TSsoustraitance'!$R44),IF(AND('1C TSsoustraitance'!$D44&lt;&gt;"",$K$2&lt;&gt;"Pôle",'1C TSsoustraitance'!$E44="NON"),(('1C TSsoustraitance'!$F44+'1C TSsoustraitance'!$G44+'1C TSsoustraitance'!$H44+'1C TSsoustraitance'!$I44+'1C TSsoustraitance'!$J44+'1C TSsoustraitance'!$K44+'1C TSsoustraitance'!$L44+'1C TSsoustraitance'!$M44+'1C TSsoustraitance'!$N44+'1C TSsoustraitance'!$O44+'1C TSsoustraitance'!$P44+'1C TSsoustraitance'!$Q44))/'1C TSsoustraitance'!$AP44)))))</f>
        <v>0</v>
      </c>
      <c r="M327" s="668">
        <f>IF(OR('1C TSsoustraitance'!$D44="",'1C TSsoustraitance'!AP$13=0),0,IF(AND('1C TSsoustraitance'!$D44&lt;&gt;"",$K$2="Pôle",'1C TSsoustraitance'!$E44="OUI"),(('1C TSsoustraitance'!$J44+'1C TSsoustraitance'!$K44+'1C TSsoustraitance'!$L44)/'1C TSsoustraitance'!$R44),IF(AND('1C TSsoustraitance'!$D44&lt;&gt;"",$K$2="Pôle",'1C TSsoustraitance'!$E44="NON"),(('1C TSsoustraitance'!$J44+'1C TSsoustraitance'!$K44+'1C TSsoustraitance'!$L44)/'1C TSsoustraitance'!$AP44),IF(AND('1C TSsoustraitance'!$D44&lt;&gt;"",$K$2&lt;&gt;"Pôle"),0))))</f>
        <v>0</v>
      </c>
      <c r="N327" s="668">
        <f t="shared" si="106"/>
        <v>0</v>
      </c>
      <c r="O327" s="669">
        <f>IF(OR('1C TSsoustraitance'!$D44="",'1C TSsoustraitance'!$E44="OUI",'1C TSsoustraitance'!$AP44=0),0,(('1C TSsoustraitance'!$S44)/'1C TSsoustraitance'!$AP44))</f>
        <v>0</v>
      </c>
      <c r="P327" s="669">
        <f>IF(OR('1C TSsoustraitance'!$D44="",'1C TSsoustraitance'!$E44="OUI",'1C TSsoustraitance'!$AP44=0),0,(('1C TSsoustraitance'!$T44)/'1C TSsoustraitance'!$AP44))</f>
        <v>0</v>
      </c>
      <c r="Q327" s="669">
        <f>IF(OR('1C TSsoustraitance'!$D44="",'1C TSsoustraitance'!$E44="OUI",'1C TSsoustraitance'!$AP44=0),0,(('1C TSsoustraitance'!$U44)/'1C TSsoustraitance'!$AP44))</f>
        <v>0</v>
      </c>
      <c r="R327" s="669">
        <f>IF(OR('1C TSsoustraitance'!$D44="",'1C TSsoustraitance'!$E44="OUI",'1C TSsoustraitance'!$AP44=0),0,(('1C TSsoustraitance'!$V44)/'1C TSsoustraitance'!$AP44))</f>
        <v>0</v>
      </c>
      <c r="S327" s="669">
        <f>IF(OR('1C TSsoustraitance'!$D44="",'1C TSsoustraitance'!$E44="OUI",'1C TSsoustraitance'!$AP44=0),0,(('1C TSsoustraitance'!$W44)/'1C TSsoustraitance'!$AP44))</f>
        <v>0</v>
      </c>
      <c r="T327" s="669">
        <f>IF(OR('1C TSsoustraitance'!$D44="",'1C TSsoustraitance'!$E44="OUI",'1C TSsoustraitance'!$AP44=0),0,(('1C TSsoustraitance'!$X44)/'1C TSsoustraitance'!$AP44))</f>
        <v>0</v>
      </c>
      <c r="U327" s="669">
        <f>IF(OR('1C TSsoustraitance'!$D44="",'1C TSsoustraitance'!$E44="OUI",'1C TSsoustraitance'!$AP44=0),0,(('1C TSsoustraitance'!$Y44)/'1C TSsoustraitance'!$AP44))</f>
        <v>0</v>
      </c>
      <c r="V327" s="669">
        <f>IF(OR('1C TSsoustraitance'!$D44="",'1C TSsoustraitance'!$E44="OUI",'1C TSsoustraitance'!$AP44=0),0,(('1C TSsoustraitance'!$Z44)/'1C TSsoustraitance'!$AP44))</f>
        <v>0</v>
      </c>
      <c r="W327" s="669">
        <f>IF(OR('1C TSsoustraitance'!$D44="",'1C TSsoustraitance'!$E44="OUI",'1C TSsoustraitance'!$AP44=0),0,(('1C TSsoustraitance'!$AA44)/'1C TSsoustraitance'!$AP44))</f>
        <v>0</v>
      </c>
      <c r="X327" s="669">
        <f>IF(OR('1C TSsoustraitance'!$D44="",'1C TSsoustraitance'!$E44="OUI",'1C TSsoustraitance'!$AP44=0),0,(('1C TSsoustraitance'!$AB44)/'1C TSsoustraitance'!$AP44))</f>
        <v>0</v>
      </c>
      <c r="Y327" s="669">
        <f>IF(OR('1C TSsoustraitance'!$D44="",'1C TSsoustraitance'!$E44="OUI",'1C TSsoustraitance'!$AP44=0),0,(('1C TSsoustraitance'!$AC44)/'1C TSsoustraitance'!$AP44))</f>
        <v>0</v>
      </c>
      <c r="Z327" s="669">
        <f>IF(OR('1C TSsoustraitance'!$D44="",'1C TSsoustraitance'!$E44="OUI",'1C TSsoustraitance'!$AP44=0),0,(('1C TSsoustraitance'!$AD44)/'1C TSsoustraitance'!$AP44))</f>
        <v>0</v>
      </c>
      <c r="AA327" s="669">
        <f>IF(OR('1C TSsoustraitance'!$D44="",'1C TSsoustraitance'!$E44="OUI",'1C TSsoustraitance'!$AP44=0),0,(('1C TSsoustraitance'!$AE44)/'1C TSsoustraitance'!$AP44))</f>
        <v>0</v>
      </c>
      <c r="AB327" s="669">
        <f>IF(OR('1C TSsoustraitance'!$D44="",'1C TSsoustraitance'!$E44="OUI",'1C TSsoustraitance'!$AP44=0),0,(('1C TSsoustraitance'!$AF44)/'1C TSsoustraitance'!$AP44))</f>
        <v>0</v>
      </c>
      <c r="AC327" s="669">
        <f>IF(OR('1C TSsoustraitance'!$D44="",'1C TSsoustraitance'!$E44="OUI",'1C TSsoustraitance'!$AP44=0),0,(('1C TSsoustraitance'!$AG44)/'1C TSsoustraitance'!$AP44))</f>
        <v>0</v>
      </c>
      <c r="AD327" s="669">
        <f>IF(OR('1C TSsoustraitance'!$D44="",'1C TSsoustraitance'!$E44="OUI",'1C TSsoustraitance'!$AP44=0),0,(('1C TSsoustraitance'!$AH44)/'1C TSsoustraitance'!$AP44))</f>
        <v>0</v>
      </c>
      <c r="AE327" s="669">
        <f>IF(OR('1C TSsoustraitance'!$D44="",'1C TSsoustraitance'!$E44="OUI",'1C TSsoustraitance'!$AP44=0),0,(('1C TSsoustraitance'!$AI44)/'1C TSsoustraitance'!$AP44))</f>
        <v>0</v>
      </c>
      <c r="AF327" s="669">
        <f>IF(OR('1C TSsoustraitance'!$D44="",'1C TSsoustraitance'!$E44="OUI",'1C TSsoustraitance'!$AP44=0),0,(('1C TSsoustraitance'!$AJ44)/'1C TSsoustraitance'!$AP44))</f>
        <v>0</v>
      </c>
      <c r="AG327" s="669">
        <f>IF(OR('1C TSsoustraitance'!$D44="",'1C TSsoustraitance'!$E44="OUI",'1C TSsoustraitance'!$AP44=0),0,(('1C TSsoustraitance'!$AK44)/'1C TSsoustraitance'!$AP44))</f>
        <v>0</v>
      </c>
      <c r="AH327" s="669">
        <f>IF(OR('1C TSsoustraitance'!$D44="",'1C TSsoustraitance'!$E44="OUI",'1C TSsoustraitance'!$AP44=0),0,(('1C TSsoustraitance'!$AL44)/'1C TSsoustraitance'!$AP44))</f>
        <v>0</v>
      </c>
      <c r="AI327" s="669">
        <f>IF(OR('1C TSsoustraitance'!$D44="",'1C TSsoustraitance'!$E44="OUI",'1C TSsoustraitance'!$AP44=0),0,(('1C TSsoustraitance'!$AM44)/'1C TSsoustraitance'!$AP44))</f>
        <v>0</v>
      </c>
      <c r="AJ327" s="669">
        <f>IF(OR('1C TSsoustraitance'!$D44="",'1C TSsoustraitance'!$E44="OUI",'1C TSsoustraitance'!$AP44=0),0,(('1C TSsoustraitance'!$AN44)/'1C TSsoustraitance'!$AP44))</f>
        <v>0</v>
      </c>
      <c r="AK327" s="669">
        <f t="shared" si="107"/>
        <v>0</v>
      </c>
      <c r="AL327" s="668">
        <f t="shared" si="108"/>
        <v>0</v>
      </c>
      <c r="AM327" s="670">
        <f>IF(Tableau7[[#This Row],[N° pièce]]="",0,(Tableau7[[#This Row],[hors TVA]]+(Tableau7[[#This Row],[hors TVA]]*Tableau7[[#This Row],[Taux TVA]])-(Tableau7[[#This Row],[hors TVA]]*Tableau7[[#This Row],[Taux TVA]]*Tableau7[[#This Row],[Régime TVA: Récupération]]))*Tableau7[[#This Row],[Type 1]])</f>
        <v>0</v>
      </c>
      <c r="AN327" s="670">
        <f>IF(Tableau7[[#This Row],[N° pièce]]="",0,IF($K$2="pôle",((Tableau7[[#This Row],[hors TVA]]+(Tableau7[[#This Row],[hors TVA]]*Tableau7[[#This Row],[Taux TVA]])-(Tableau7[[#This Row],[hors TVA]]*Tableau7[[#This Row],[Taux TVA]]*Tableau7[[#This Row],[Régime TVA: Récupération]]))*Tableau7[[#This Row],[Type 2]]),0))</f>
        <v>0</v>
      </c>
      <c r="AO327" s="670">
        <f t="shared" si="94"/>
        <v>0</v>
      </c>
      <c r="AP327" s="255">
        <f t="shared" si="98"/>
        <v>0</v>
      </c>
      <c r="AQ327" s="506">
        <f t="shared" si="109"/>
        <v>0</v>
      </c>
      <c r="AR327" s="671"/>
      <c r="AS327" s="512"/>
      <c r="AT327" s="513" t="str">
        <f>IF(('1C TSsoustraitance'!AP44*FICHE!C$14&lt;J327),"Forfait limité à "&amp;FICHE!C$14&amp;"€/jour","")</f>
        <v/>
      </c>
      <c r="AU327" s="797"/>
      <c r="AV327" s="484"/>
      <c r="AW327" s="484"/>
      <c r="AX327" s="484"/>
      <c r="AY327" s="484"/>
      <c r="AZ327" s="484"/>
      <c r="BA327" s="4"/>
      <c r="BB327" s="4"/>
      <c r="BC327" s="4"/>
      <c r="BD327" s="4"/>
      <c r="BE327" s="4"/>
      <c r="BF327" s="4"/>
      <c r="BG327" s="4"/>
      <c r="BH327" s="4"/>
      <c r="BI327" s="4"/>
      <c r="BJ327" s="4"/>
      <c r="BK327" s="4"/>
      <c r="BL327" s="4"/>
      <c r="BM327" s="4"/>
      <c r="BN327" s="4"/>
      <c r="BO327" s="4"/>
      <c r="BP327" s="4"/>
      <c r="BQ327" s="4"/>
      <c r="BR327" s="4"/>
      <c r="BS327" s="4"/>
      <c r="BT327" s="4"/>
      <c r="BU327" s="4"/>
      <c r="BV327" s="4"/>
      <c r="BW327" s="4"/>
      <c r="BX327" s="4"/>
      <c r="BY327" s="4"/>
      <c r="BZ327" s="4"/>
      <c r="CA327" s="4"/>
      <c r="CB327" s="4"/>
      <c r="CC327" s="4"/>
      <c r="CD327" s="4"/>
      <c r="CE327" s="4"/>
      <c r="CF327" s="4"/>
      <c r="CG327" s="4"/>
      <c r="CH327" s="4"/>
      <c r="CI327" s="4"/>
      <c r="CJ327" s="4"/>
      <c r="CK327" s="4"/>
      <c r="CL327" s="4"/>
      <c r="CM327" s="4"/>
      <c r="CN327" s="4"/>
      <c r="CO327" s="4"/>
      <c r="CP327" s="4"/>
      <c r="CQ327" s="4"/>
      <c r="CR327" s="4"/>
      <c r="CS327" s="4"/>
      <c r="CT327" s="4"/>
      <c r="CU327" s="4"/>
      <c r="CV327" s="4"/>
      <c r="CW327" s="4"/>
      <c r="CX327" s="4"/>
      <c r="CY327" s="4"/>
      <c r="CZ327" s="4"/>
      <c r="DA327" s="4"/>
      <c r="DB327" s="4"/>
      <c r="DC327" s="4"/>
      <c r="DD327" s="4"/>
      <c r="DE327" s="4"/>
      <c r="DF327" s="4"/>
      <c r="DG327" s="4"/>
      <c r="DH327" s="4"/>
      <c r="DI327" s="4"/>
      <c r="DJ327" s="4"/>
      <c r="DK327" s="4"/>
      <c r="DL327" s="4"/>
      <c r="DM327" s="4"/>
      <c r="DN327" s="4"/>
      <c r="DO327" s="4"/>
      <c r="DP327" s="4"/>
      <c r="DQ327" s="4"/>
      <c r="DR327" s="4"/>
      <c r="DS327" s="4"/>
      <c r="DT327" s="4"/>
      <c r="DU327" s="4"/>
      <c r="DV327" s="4"/>
      <c r="DW327" s="4"/>
      <c r="DX327" s="4"/>
      <c r="DY327" s="4"/>
      <c r="DZ327" s="4"/>
      <c r="EA327" s="4"/>
      <c r="EB327" s="4"/>
      <c r="EC327" s="4"/>
      <c r="ED327" s="4"/>
      <c r="EE327" s="4"/>
      <c r="EF327" s="4"/>
      <c r="EG327" s="4"/>
      <c r="EH327" s="4"/>
      <c r="EI327" s="4"/>
      <c r="EJ327" s="4"/>
      <c r="EK327" s="4"/>
      <c r="EL327" s="4"/>
      <c r="EM327" s="4"/>
      <c r="EN327" s="4"/>
      <c r="EO327" s="4"/>
      <c r="EP327" s="4"/>
      <c r="EQ327" s="4"/>
      <c r="ER327" s="4"/>
      <c r="ES327" s="4"/>
      <c r="ET327" s="4"/>
      <c r="EU327" s="4"/>
      <c r="EV327" s="4"/>
      <c r="EW327" s="4"/>
      <c r="EX327" s="4"/>
      <c r="EY327" s="4"/>
      <c r="EZ327" s="4"/>
      <c r="FA327" s="4"/>
      <c r="FB327" s="4"/>
      <c r="FC327" s="4"/>
      <c r="FD327" s="4"/>
      <c r="FE327" s="4"/>
      <c r="FF327" s="4"/>
      <c r="FG327" s="4"/>
      <c r="FH327" s="4"/>
      <c r="FI327" s="4"/>
      <c r="FJ327" s="4"/>
      <c r="FK327" s="4"/>
      <c r="FL327" s="4"/>
      <c r="FM327" s="4"/>
      <c r="FN327" s="4"/>
      <c r="FO327" s="4"/>
      <c r="FP327" s="4"/>
      <c r="FQ327" s="4"/>
      <c r="FR327" s="4"/>
      <c r="FS327" s="4"/>
      <c r="FT327" s="4"/>
      <c r="FU327" s="4"/>
      <c r="FV327" s="4"/>
      <c r="FW327" s="4"/>
      <c r="FX327" s="4"/>
      <c r="FY327" s="4"/>
      <c r="FZ327" s="4"/>
      <c r="GA327" s="4"/>
      <c r="GB327" s="4"/>
      <c r="GC327" s="4"/>
      <c r="GD327" s="4"/>
      <c r="GE327" s="4"/>
      <c r="GF327" s="4"/>
      <c r="GG327" s="4"/>
      <c r="GH327" s="4"/>
      <c r="GI327" s="4"/>
      <c r="GJ327" s="4"/>
      <c r="GK327" s="4"/>
      <c r="GL327" s="4"/>
      <c r="GM327" s="4"/>
      <c r="GN327" s="4"/>
      <c r="GO327" s="4"/>
      <c r="GP327" s="4"/>
      <c r="GQ327" s="4"/>
      <c r="GR327" s="4"/>
      <c r="GS327" s="4"/>
      <c r="GT327" s="4"/>
      <c r="GU327" s="4"/>
      <c r="GV327" s="4"/>
      <c r="GW327" s="4"/>
      <c r="GX327" s="4"/>
      <c r="GY327" s="4"/>
      <c r="GZ327" s="4"/>
      <c r="HA327" s="4"/>
      <c r="HB327" s="4"/>
      <c r="HC327" s="4"/>
    </row>
    <row r="328" spans="1:211" s="380" customFormat="1" ht="13.9" customHeight="1">
      <c r="A328" s="828" t="str">
        <f>IF('1C TSsoustraitance'!$A45&lt;&gt;0,'1C TSsoustraitance'!$A45,"")</f>
        <v/>
      </c>
      <c r="B328" s="530"/>
      <c r="C328" s="513" t="str">
        <f>IF('1C TSsoustraitance'!$A45&lt;&gt;0,'1C TSsoustraitance'!$B45,"")</f>
        <v/>
      </c>
      <c r="D328" s="513" t="str">
        <f>IF('1C TSsoustraitance'!$A45&lt;&gt;0,'1C TSsoustraitance'!$C45,"")</f>
        <v/>
      </c>
      <c r="E328" s="684"/>
      <c r="F328" s="685"/>
      <c r="G328" s="666">
        <f>'1C TSsoustraitance'!$D45</f>
        <v>0</v>
      </c>
      <c r="H328" s="533">
        <v>0.21</v>
      </c>
      <c r="I328" s="533">
        <v>1</v>
      </c>
      <c r="J328" s="534"/>
      <c r="K328" s="667">
        <f t="shared" si="105"/>
        <v>0</v>
      </c>
      <c r="L328" s="668">
        <f>IF(OR('1C TSsoustraitance'!$D45="",'1C TSsoustraitance'!$AP45=0),0,IF(AND('1C TSsoustraitance'!$D45&lt;&gt;"",$K$2="Pôle",'1C TSsoustraitance'!$E45="OUI"),(('1C TSsoustraitance'!$F45+'1C TSsoustraitance'!$G45+'1C TSsoustraitance'!$H45+'1C TSsoustraitance'!$I45+'1C TSsoustraitance'!$M45)/'1C TSsoustraitance'!$R45),IF(AND('1C TSsoustraitance'!$D45&lt;&gt;"",$K$2="Pôle",'1C TSsoustraitance'!$E45="NON"),(('1C TSsoustraitance'!$F45+'1C TSsoustraitance'!$G45+'1C TSsoustraitance'!$H45+'1C TSsoustraitance'!$I45+'1C TSsoustraitance'!$M45)/'1C TSsoustraitance'!$AP45),IF(AND('1C TSsoustraitance'!$D45&lt;&gt;"",$K$2&lt;&gt;"Pôle",'1C TSsoustraitance'!$E45="OUI"),(('1C TSsoustraitance'!$F45+'1C TSsoustraitance'!$G45+'1C TSsoustraitance'!$H45+'1C TSsoustraitance'!$I45+'1C TSsoustraitance'!$J45+'1C TSsoustraitance'!$K45+'1C TSsoustraitance'!$L45+'1C TSsoustraitance'!$M45+'1C TSsoustraitance'!$N45+'1C TSsoustraitance'!$O45+'1C TSsoustraitance'!$P45+'1C TSsoustraitance'!$Q45)/'1C TSsoustraitance'!$R45),IF(AND('1C TSsoustraitance'!$D45&lt;&gt;"",$K$2&lt;&gt;"Pôle",'1C TSsoustraitance'!$E45="NON"),(('1C TSsoustraitance'!$F45+'1C TSsoustraitance'!$G45+'1C TSsoustraitance'!$H45+'1C TSsoustraitance'!$I45+'1C TSsoustraitance'!$J45+'1C TSsoustraitance'!$K45+'1C TSsoustraitance'!$L45+'1C TSsoustraitance'!$M45+'1C TSsoustraitance'!$N45+'1C TSsoustraitance'!$O45+'1C TSsoustraitance'!$P45+'1C TSsoustraitance'!$Q45))/'1C TSsoustraitance'!$AP45)))))</f>
        <v>0</v>
      </c>
      <c r="M328" s="668">
        <f>IF(OR('1C TSsoustraitance'!$D45="",'1C TSsoustraitance'!AP$13=0),0,IF(AND('1C TSsoustraitance'!$D45&lt;&gt;"",$K$2="Pôle",'1C TSsoustraitance'!$E45="OUI"),(('1C TSsoustraitance'!$J45+'1C TSsoustraitance'!$K45+'1C TSsoustraitance'!$L45)/'1C TSsoustraitance'!$R45),IF(AND('1C TSsoustraitance'!$D45&lt;&gt;"",$K$2="Pôle",'1C TSsoustraitance'!$E45="NON"),(('1C TSsoustraitance'!$J45+'1C TSsoustraitance'!$K45+'1C TSsoustraitance'!$L45)/'1C TSsoustraitance'!$AP45),IF(AND('1C TSsoustraitance'!$D45&lt;&gt;"",$K$2&lt;&gt;"Pôle"),0))))</f>
        <v>0</v>
      </c>
      <c r="N328" s="668">
        <f t="shared" si="106"/>
        <v>0</v>
      </c>
      <c r="O328" s="669">
        <f>IF(OR('1C TSsoustraitance'!$D45="",'1C TSsoustraitance'!$E45="OUI",'1C TSsoustraitance'!$AP45=0),0,(('1C TSsoustraitance'!$S45)/'1C TSsoustraitance'!$AP45))</f>
        <v>0</v>
      </c>
      <c r="P328" s="669">
        <f>IF(OR('1C TSsoustraitance'!$D45="",'1C TSsoustraitance'!$E45="OUI",'1C TSsoustraitance'!$AP45=0),0,(('1C TSsoustraitance'!$T45)/'1C TSsoustraitance'!$AP45))</f>
        <v>0</v>
      </c>
      <c r="Q328" s="669">
        <f>IF(OR('1C TSsoustraitance'!$D45="",'1C TSsoustraitance'!$E45="OUI",'1C TSsoustraitance'!$AP45=0),0,(('1C TSsoustraitance'!$U45)/'1C TSsoustraitance'!$AP45))</f>
        <v>0</v>
      </c>
      <c r="R328" s="669">
        <f>IF(OR('1C TSsoustraitance'!$D45="",'1C TSsoustraitance'!$E45="OUI",'1C TSsoustraitance'!$AP45=0),0,(('1C TSsoustraitance'!$V45)/'1C TSsoustraitance'!$AP45))</f>
        <v>0</v>
      </c>
      <c r="S328" s="669">
        <f>IF(OR('1C TSsoustraitance'!$D45="",'1C TSsoustraitance'!$E45="OUI",'1C TSsoustraitance'!$AP45=0),0,(('1C TSsoustraitance'!$W45)/'1C TSsoustraitance'!$AP45))</f>
        <v>0</v>
      </c>
      <c r="T328" s="669">
        <f>IF(OR('1C TSsoustraitance'!$D45="",'1C TSsoustraitance'!$E45="OUI",'1C TSsoustraitance'!$AP45=0),0,(('1C TSsoustraitance'!$X45)/'1C TSsoustraitance'!$AP45))</f>
        <v>0</v>
      </c>
      <c r="U328" s="669">
        <f>IF(OR('1C TSsoustraitance'!$D45="",'1C TSsoustraitance'!$E45="OUI",'1C TSsoustraitance'!$AP45=0),0,(('1C TSsoustraitance'!$Y45)/'1C TSsoustraitance'!$AP45))</f>
        <v>0</v>
      </c>
      <c r="V328" s="669">
        <f>IF(OR('1C TSsoustraitance'!$D45="",'1C TSsoustraitance'!$E45="OUI",'1C TSsoustraitance'!$AP45=0),0,(('1C TSsoustraitance'!$Z45)/'1C TSsoustraitance'!$AP45))</f>
        <v>0</v>
      </c>
      <c r="W328" s="669">
        <f>IF(OR('1C TSsoustraitance'!$D45="",'1C TSsoustraitance'!$E45="OUI",'1C TSsoustraitance'!$AP45=0),0,(('1C TSsoustraitance'!$AA45)/'1C TSsoustraitance'!$AP45))</f>
        <v>0</v>
      </c>
      <c r="X328" s="669">
        <f>IF(OR('1C TSsoustraitance'!$D45="",'1C TSsoustraitance'!$E45="OUI",'1C TSsoustraitance'!$AP45=0),0,(('1C TSsoustraitance'!$AB45)/'1C TSsoustraitance'!$AP45))</f>
        <v>0</v>
      </c>
      <c r="Y328" s="669">
        <f>IF(OR('1C TSsoustraitance'!$D45="",'1C TSsoustraitance'!$E45="OUI",'1C TSsoustraitance'!$AP45=0),0,(('1C TSsoustraitance'!$AC45)/'1C TSsoustraitance'!$AP45))</f>
        <v>0</v>
      </c>
      <c r="Z328" s="669">
        <f>IF(OR('1C TSsoustraitance'!$D45="",'1C TSsoustraitance'!$E45="OUI",'1C TSsoustraitance'!$AP45=0),0,(('1C TSsoustraitance'!$AD45)/'1C TSsoustraitance'!$AP45))</f>
        <v>0</v>
      </c>
      <c r="AA328" s="669">
        <f>IF(OR('1C TSsoustraitance'!$D45="",'1C TSsoustraitance'!$E45="OUI",'1C TSsoustraitance'!$AP45=0),0,(('1C TSsoustraitance'!$AE45)/'1C TSsoustraitance'!$AP45))</f>
        <v>0</v>
      </c>
      <c r="AB328" s="669">
        <f>IF(OR('1C TSsoustraitance'!$D45="",'1C TSsoustraitance'!$E45="OUI",'1C TSsoustraitance'!$AP45=0),0,(('1C TSsoustraitance'!$AF45)/'1C TSsoustraitance'!$AP45))</f>
        <v>0</v>
      </c>
      <c r="AC328" s="669">
        <f>IF(OR('1C TSsoustraitance'!$D45="",'1C TSsoustraitance'!$E45="OUI",'1C TSsoustraitance'!$AP45=0),0,(('1C TSsoustraitance'!$AG45)/'1C TSsoustraitance'!$AP45))</f>
        <v>0</v>
      </c>
      <c r="AD328" s="669">
        <f>IF(OR('1C TSsoustraitance'!$D45="",'1C TSsoustraitance'!$E45="OUI",'1C TSsoustraitance'!$AP45=0),0,(('1C TSsoustraitance'!$AH45)/'1C TSsoustraitance'!$AP45))</f>
        <v>0</v>
      </c>
      <c r="AE328" s="669">
        <f>IF(OR('1C TSsoustraitance'!$D45="",'1C TSsoustraitance'!$E45="OUI",'1C TSsoustraitance'!$AP45=0),0,(('1C TSsoustraitance'!$AI45)/'1C TSsoustraitance'!$AP45))</f>
        <v>0</v>
      </c>
      <c r="AF328" s="669">
        <f>IF(OR('1C TSsoustraitance'!$D45="",'1C TSsoustraitance'!$E45="OUI",'1C TSsoustraitance'!$AP45=0),0,(('1C TSsoustraitance'!$AJ45)/'1C TSsoustraitance'!$AP45))</f>
        <v>0</v>
      </c>
      <c r="AG328" s="669">
        <f>IF(OR('1C TSsoustraitance'!$D45="",'1C TSsoustraitance'!$E45="OUI",'1C TSsoustraitance'!$AP45=0),0,(('1C TSsoustraitance'!$AK45)/'1C TSsoustraitance'!$AP45))</f>
        <v>0</v>
      </c>
      <c r="AH328" s="669">
        <f>IF(OR('1C TSsoustraitance'!$D45="",'1C TSsoustraitance'!$E45="OUI",'1C TSsoustraitance'!$AP45=0),0,(('1C TSsoustraitance'!$AL45)/'1C TSsoustraitance'!$AP45))</f>
        <v>0</v>
      </c>
      <c r="AI328" s="669">
        <f>IF(OR('1C TSsoustraitance'!$D45="",'1C TSsoustraitance'!$E45="OUI",'1C TSsoustraitance'!$AP45=0),0,(('1C TSsoustraitance'!$AM45)/'1C TSsoustraitance'!$AP45))</f>
        <v>0</v>
      </c>
      <c r="AJ328" s="669">
        <f>IF(OR('1C TSsoustraitance'!$D45="",'1C TSsoustraitance'!$E45="OUI",'1C TSsoustraitance'!$AP45=0),0,(('1C TSsoustraitance'!$AN45)/'1C TSsoustraitance'!$AP45))</f>
        <v>0</v>
      </c>
      <c r="AK328" s="669">
        <f t="shared" si="107"/>
        <v>0</v>
      </c>
      <c r="AL328" s="668">
        <f t="shared" si="108"/>
        <v>0</v>
      </c>
      <c r="AM328" s="670">
        <f>IF(Tableau7[[#This Row],[N° pièce]]="",0,(Tableau7[[#This Row],[hors TVA]]+(Tableau7[[#This Row],[hors TVA]]*Tableau7[[#This Row],[Taux TVA]])-(Tableau7[[#This Row],[hors TVA]]*Tableau7[[#This Row],[Taux TVA]]*Tableau7[[#This Row],[Régime TVA: Récupération]]))*Tableau7[[#This Row],[Type 1]])</f>
        <v>0</v>
      </c>
      <c r="AN328" s="670">
        <f>IF(Tableau7[[#This Row],[N° pièce]]="",0,IF($K$2="pôle",((Tableau7[[#This Row],[hors TVA]]+(Tableau7[[#This Row],[hors TVA]]*Tableau7[[#This Row],[Taux TVA]])-(Tableau7[[#This Row],[hors TVA]]*Tableau7[[#This Row],[Taux TVA]]*Tableau7[[#This Row],[Régime TVA: Récupération]]))*Tableau7[[#This Row],[Type 2]]),0))</f>
        <v>0</v>
      </c>
      <c r="AO328" s="670">
        <f t="shared" si="94"/>
        <v>0</v>
      </c>
      <c r="AP328" s="255">
        <f t="shared" si="98"/>
        <v>0</v>
      </c>
      <c r="AQ328" s="506">
        <f t="shared" si="109"/>
        <v>0</v>
      </c>
      <c r="AR328" s="671"/>
      <c r="AS328" s="512"/>
      <c r="AT328" s="513" t="str">
        <f>IF(('1C TSsoustraitance'!AP45*FICHE!C$14&lt;J328),"Forfait limité à "&amp;FICHE!C$14&amp;"€/jour","")</f>
        <v/>
      </c>
      <c r="AU328" s="797"/>
      <c r="AV328" s="484"/>
      <c r="AW328" s="484"/>
      <c r="AX328" s="484"/>
      <c r="AY328" s="484"/>
      <c r="AZ328" s="484"/>
      <c r="BA328" s="4"/>
      <c r="BB328" s="4"/>
      <c r="BC328" s="4"/>
      <c r="BD328" s="4"/>
      <c r="BE328" s="4"/>
      <c r="BF328" s="4"/>
      <c r="BG328" s="4"/>
      <c r="BH328" s="4"/>
      <c r="BI328" s="4"/>
      <c r="BJ328" s="4"/>
      <c r="BK328" s="4"/>
      <c r="BL328" s="4"/>
      <c r="BM328" s="4"/>
      <c r="BN328" s="4"/>
      <c r="BO328" s="4"/>
      <c r="BP328" s="4"/>
      <c r="BQ328" s="4"/>
      <c r="BR328" s="4"/>
      <c r="BS328" s="4"/>
      <c r="BT328" s="4"/>
      <c r="BU328" s="4"/>
      <c r="BV328" s="4"/>
      <c r="BW328" s="4"/>
      <c r="BX328" s="4"/>
      <c r="BY328" s="4"/>
      <c r="BZ328" s="4"/>
      <c r="CA328" s="4"/>
      <c r="CB328" s="4"/>
      <c r="CC328" s="4"/>
      <c r="CD328" s="4"/>
      <c r="CE328" s="4"/>
      <c r="CF328" s="4"/>
      <c r="CG328" s="4"/>
      <c r="CH328" s="4"/>
      <c r="CI328" s="4"/>
      <c r="CJ328" s="4"/>
      <c r="CK328" s="4"/>
      <c r="CL328" s="4"/>
      <c r="CM328" s="4"/>
      <c r="CN328" s="4"/>
      <c r="CO328" s="4"/>
      <c r="CP328" s="4"/>
      <c r="CQ328" s="4"/>
      <c r="CR328" s="4"/>
      <c r="CS328" s="4"/>
      <c r="CT328" s="4"/>
      <c r="CU328" s="4"/>
      <c r="CV328" s="4"/>
      <c r="CW328" s="4"/>
      <c r="CX328" s="4"/>
      <c r="CY328" s="4"/>
      <c r="CZ328" s="4"/>
      <c r="DA328" s="4"/>
      <c r="DB328" s="4"/>
      <c r="DC328" s="4"/>
      <c r="DD328" s="4"/>
      <c r="DE328" s="4"/>
      <c r="DF328" s="4"/>
      <c r="DG328" s="4"/>
      <c r="DH328" s="4"/>
      <c r="DI328" s="4"/>
      <c r="DJ328" s="4"/>
      <c r="DK328" s="4"/>
      <c r="DL328" s="4"/>
      <c r="DM328" s="4"/>
      <c r="DN328" s="4"/>
      <c r="DO328" s="4"/>
      <c r="DP328" s="4"/>
      <c r="DQ328" s="4"/>
      <c r="DR328" s="4"/>
      <c r="DS328" s="4"/>
      <c r="DT328" s="4"/>
      <c r="DU328" s="4"/>
      <c r="DV328" s="4"/>
      <c r="DW328" s="4"/>
      <c r="DX328" s="4"/>
      <c r="DY328" s="4"/>
      <c r="DZ328" s="4"/>
      <c r="EA328" s="4"/>
      <c r="EB328" s="4"/>
      <c r="EC328" s="4"/>
      <c r="ED328" s="4"/>
      <c r="EE328" s="4"/>
      <c r="EF328" s="4"/>
      <c r="EG328" s="4"/>
      <c r="EH328" s="4"/>
      <c r="EI328" s="4"/>
      <c r="EJ328" s="4"/>
      <c r="EK328" s="4"/>
      <c r="EL328" s="4"/>
      <c r="EM328" s="4"/>
      <c r="EN328" s="4"/>
      <c r="EO328" s="4"/>
      <c r="EP328" s="4"/>
      <c r="EQ328" s="4"/>
      <c r="ER328" s="4"/>
      <c r="ES328" s="4"/>
      <c r="ET328" s="4"/>
      <c r="EU328" s="4"/>
      <c r="EV328" s="4"/>
      <c r="EW328" s="4"/>
      <c r="EX328" s="4"/>
      <c r="EY328" s="4"/>
      <c r="EZ328" s="4"/>
      <c r="FA328" s="4"/>
      <c r="FB328" s="4"/>
      <c r="FC328" s="4"/>
      <c r="FD328" s="4"/>
      <c r="FE328" s="4"/>
      <c r="FF328" s="4"/>
      <c r="FG328" s="4"/>
      <c r="FH328" s="4"/>
      <c r="FI328" s="4"/>
      <c r="FJ328" s="4"/>
      <c r="FK328" s="4"/>
      <c r="FL328" s="4"/>
      <c r="FM328" s="4"/>
      <c r="FN328" s="4"/>
      <c r="FO328" s="4"/>
      <c r="FP328" s="4"/>
      <c r="FQ328" s="4"/>
      <c r="FR328" s="4"/>
      <c r="FS328" s="4"/>
      <c r="FT328" s="4"/>
      <c r="FU328" s="4"/>
      <c r="FV328" s="4"/>
      <c r="FW328" s="4"/>
      <c r="FX328" s="4"/>
      <c r="FY328" s="4"/>
      <c r="FZ328" s="4"/>
      <c r="GA328" s="4"/>
      <c r="GB328" s="4"/>
      <c r="GC328" s="4"/>
      <c r="GD328" s="4"/>
      <c r="GE328" s="4"/>
      <c r="GF328" s="4"/>
      <c r="GG328" s="4"/>
      <c r="GH328" s="4"/>
      <c r="GI328" s="4"/>
      <c r="GJ328" s="4"/>
      <c r="GK328" s="4"/>
      <c r="GL328" s="4"/>
      <c r="GM328" s="4"/>
      <c r="GN328" s="4"/>
      <c r="GO328" s="4"/>
      <c r="GP328" s="4"/>
      <c r="GQ328" s="4"/>
      <c r="GR328" s="4"/>
      <c r="GS328" s="4"/>
      <c r="GT328" s="4"/>
      <c r="GU328" s="4"/>
      <c r="GV328" s="4"/>
      <c r="GW328" s="4"/>
      <c r="GX328" s="4"/>
      <c r="GY328" s="4"/>
      <c r="GZ328" s="4"/>
      <c r="HA328" s="4"/>
      <c r="HB328" s="4"/>
      <c r="HC328" s="4"/>
    </row>
    <row r="329" spans="1:211" s="380" customFormat="1" ht="13.9" customHeight="1">
      <c r="A329" s="828" t="str">
        <f>IF('1C TSsoustraitance'!$A46&lt;&gt;0,'1C TSsoustraitance'!$A46,"")</f>
        <v/>
      </c>
      <c r="B329" s="530"/>
      <c r="C329" s="513" t="str">
        <f>IF('1C TSsoustraitance'!$A46&lt;&gt;0,'1C TSsoustraitance'!$B46,"")</f>
        <v/>
      </c>
      <c r="D329" s="513" t="str">
        <f>IF('1C TSsoustraitance'!$A46&lt;&gt;0,'1C TSsoustraitance'!$C46,"")</f>
        <v/>
      </c>
      <c r="E329" s="684"/>
      <c r="F329" s="685"/>
      <c r="G329" s="666">
        <f>'1C TSsoustraitance'!$D46</f>
        <v>0</v>
      </c>
      <c r="H329" s="533">
        <v>0.21</v>
      </c>
      <c r="I329" s="533">
        <v>1</v>
      </c>
      <c r="J329" s="534"/>
      <c r="K329" s="667">
        <f t="shared" si="105"/>
        <v>0</v>
      </c>
      <c r="L329" s="668">
        <f>IF(OR('1C TSsoustraitance'!$D46="",'1C TSsoustraitance'!$AP46=0),0,IF(AND('1C TSsoustraitance'!$D46&lt;&gt;"",$K$2="Pôle",'1C TSsoustraitance'!$E46="OUI"),(('1C TSsoustraitance'!$F46+'1C TSsoustraitance'!$G46+'1C TSsoustraitance'!$H46+'1C TSsoustraitance'!$I46+'1C TSsoustraitance'!$M46)/'1C TSsoustraitance'!$R46),IF(AND('1C TSsoustraitance'!$D46&lt;&gt;"",$K$2="Pôle",'1C TSsoustraitance'!$E46="NON"),(('1C TSsoustraitance'!$F46+'1C TSsoustraitance'!$G46+'1C TSsoustraitance'!$H46+'1C TSsoustraitance'!$I46+'1C TSsoustraitance'!$M46)/'1C TSsoustraitance'!$AP46),IF(AND('1C TSsoustraitance'!$D46&lt;&gt;"",$K$2&lt;&gt;"Pôle",'1C TSsoustraitance'!$E46="OUI"),(('1C TSsoustraitance'!$F46+'1C TSsoustraitance'!$G46+'1C TSsoustraitance'!$H46+'1C TSsoustraitance'!$I46+'1C TSsoustraitance'!$J46+'1C TSsoustraitance'!$K46+'1C TSsoustraitance'!$L46+'1C TSsoustraitance'!$M46+'1C TSsoustraitance'!$N46+'1C TSsoustraitance'!$O46+'1C TSsoustraitance'!$P46+'1C TSsoustraitance'!$Q46)/'1C TSsoustraitance'!$R46),IF(AND('1C TSsoustraitance'!$D46&lt;&gt;"",$K$2&lt;&gt;"Pôle",'1C TSsoustraitance'!$E46="NON"),(('1C TSsoustraitance'!$F46+'1C TSsoustraitance'!$G46+'1C TSsoustraitance'!$H46+'1C TSsoustraitance'!$I46+'1C TSsoustraitance'!$J46+'1C TSsoustraitance'!$K46+'1C TSsoustraitance'!$L46+'1C TSsoustraitance'!$M46+'1C TSsoustraitance'!$N46+'1C TSsoustraitance'!$O46+'1C TSsoustraitance'!$P46+'1C TSsoustraitance'!$Q46))/'1C TSsoustraitance'!$AP46)))))</f>
        <v>0</v>
      </c>
      <c r="M329" s="668">
        <f>IF(OR('1C TSsoustraitance'!$D46="",'1C TSsoustraitance'!AP$13=0),0,IF(AND('1C TSsoustraitance'!$D46&lt;&gt;"",$K$2="Pôle",'1C TSsoustraitance'!$E46="OUI"),(('1C TSsoustraitance'!$J46+'1C TSsoustraitance'!$K46+'1C TSsoustraitance'!$L46)/'1C TSsoustraitance'!$R46),IF(AND('1C TSsoustraitance'!$D46&lt;&gt;"",$K$2="Pôle",'1C TSsoustraitance'!$E46="NON"),(('1C TSsoustraitance'!$J46+'1C TSsoustraitance'!$K46+'1C TSsoustraitance'!$L46)/'1C TSsoustraitance'!$AP46),IF(AND('1C TSsoustraitance'!$D46&lt;&gt;"",$K$2&lt;&gt;"Pôle"),0))))</f>
        <v>0</v>
      </c>
      <c r="N329" s="668">
        <f t="shared" si="106"/>
        <v>0</v>
      </c>
      <c r="O329" s="669">
        <f>IF(OR('1C TSsoustraitance'!$D46="",'1C TSsoustraitance'!$E46="OUI",'1C TSsoustraitance'!$AP46=0),0,(('1C TSsoustraitance'!$S46)/'1C TSsoustraitance'!$AP46))</f>
        <v>0</v>
      </c>
      <c r="P329" s="669">
        <f>IF(OR('1C TSsoustraitance'!$D46="",'1C TSsoustraitance'!$E46="OUI",'1C TSsoustraitance'!$AP46=0),0,(('1C TSsoustraitance'!$T46)/'1C TSsoustraitance'!$AP46))</f>
        <v>0</v>
      </c>
      <c r="Q329" s="669">
        <f>IF(OR('1C TSsoustraitance'!$D46="",'1C TSsoustraitance'!$E46="OUI",'1C TSsoustraitance'!$AP46=0),0,(('1C TSsoustraitance'!$U46)/'1C TSsoustraitance'!$AP46))</f>
        <v>0</v>
      </c>
      <c r="R329" s="669">
        <f>IF(OR('1C TSsoustraitance'!$D46="",'1C TSsoustraitance'!$E46="OUI",'1C TSsoustraitance'!$AP46=0),0,(('1C TSsoustraitance'!$V46)/'1C TSsoustraitance'!$AP46))</f>
        <v>0</v>
      </c>
      <c r="S329" s="669">
        <f>IF(OR('1C TSsoustraitance'!$D46="",'1C TSsoustraitance'!$E46="OUI",'1C TSsoustraitance'!$AP46=0),0,(('1C TSsoustraitance'!$W46)/'1C TSsoustraitance'!$AP46))</f>
        <v>0</v>
      </c>
      <c r="T329" s="669">
        <f>IF(OR('1C TSsoustraitance'!$D46="",'1C TSsoustraitance'!$E46="OUI",'1C TSsoustraitance'!$AP46=0),0,(('1C TSsoustraitance'!$X46)/'1C TSsoustraitance'!$AP46))</f>
        <v>0</v>
      </c>
      <c r="U329" s="669">
        <f>IF(OR('1C TSsoustraitance'!$D46="",'1C TSsoustraitance'!$E46="OUI",'1C TSsoustraitance'!$AP46=0),0,(('1C TSsoustraitance'!$Y46)/'1C TSsoustraitance'!$AP46))</f>
        <v>0</v>
      </c>
      <c r="V329" s="669">
        <f>IF(OR('1C TSsoustraitance'!$D46="",'1C TSsoustraitance'!$E46="OUI",'1C TSsoustraitance'!$AP46=0),0,(('1C TSsoustraitance'!$Z46)/'1C TSsoustraitance'!$AP46))</f>
        <v>0</v>
      </c>
      <c r="W329" s="669">
        <f>IF(OR('1C TSsoustraitance'!$D46="",'1C TSsoustraitance'!$E46="OUI",'1C TSsoustraitance'!$AP46=0),0,(('1C TSsoustraitance'!$AA46)/'1C TSsoustraitance'!$AP46))</f>
        <v>0</v>
      </c>
      <c r="X329" s="669">
        <f>IF(OR('1C TSsoustraitance'!$D46="",'1C TSsoustraitance'!$E46="OUI",'1C TSsoustraitance'!$AP46=0),0,(('1C TSsoustraitance'!$AB46)/'1C TSsoustraitance'!$AP46))</f>
        <v>0</v>
      </c>
      <c r="Y329" s="669">
        <f>IF(OR('1C TSsoustraitance'!$D46="",'1C TSsoustraitance'!$E46="OUI",'1C TSsoustraitance'!$AP46=0),0,(('1C TSsoustraitance'!$AC46)/'1C TSsoustraitance'!$AP46))</f>
        <v>0</v>
      </c>
      <c r="Z329" s="669">
        <f>IF(OR('1C TSsoustraitance'!$D46="",'1C TSsoustraitance'!$E46="OUI",'1C TSsoustraitance'!$AP46=0),0,(('1C TSsoustraitance'!$AD46)/'1C TSsoustraitance'!$AP46))</f>
        <v>0</v>
      </c>
      <c r="AA329" s="669">
        <f>IF(OR('1C TSsoustraitance'!$D46="",'1C TSsoustraitance'!$E46="OUI",'1C TSsoustraitance'!$AP46=0),0,(('1C TSsoustraitance'!$AE46)/'1C TSsoustraitance'!$AP46))</f>
        <v>0</v>
      </c>
      <c r="AB329" s="669">
        <f>IF(OR('1C TSsoustraitance'!$D46="",'1C TSsoustraitance'!$E46="OUI",'1C TSsoustraitance'!$AP46=0),0,(('1C TSsoustraitance'!$AF46)/'1C TSsoustraitance'!$AP46))</f>
        <v>0</v>
      </c>
      <c r="AC329" s="669">
        <f>IF(OR('1C TSsoustraitance'!$D46="",'1C TSsoustraitance'!$E46="OUI",'1C TSsoustraitance'!$AP46=0),0,(('1C TSsoustraitance'!$AG46)/'1C TSsoustraitance'!$AP46))</f>
        <v>0</v>
      </c>
      <c r="AD329" s="669">
        <f>IF(OR('1C TSsoustraitance'!$D46="",'1C TSsoustraitance'!$E46="OUI",'1C TSsoustraitance'!$AP46=0),0,(('1C TSsoustraitance'!$AH46)/'1C TSsoustraitance'!$AP46))</f>
        <v>0</v>
      </c>
      <c r="AE329" s="669">
        <f>IF(OR('1C TSsoustraitance'!$D46="",'1C TSsoustraitance'!$E46="OUI",'1C TSsoustraitance'!$AP46=0),0,(('1C TSsoustraitance'!$AI46)/'1C TSsoustraitance'!$AP46))</f>
        <v>0</v>
      </c>
      <c r="AF329" s="669">
        <f>IF(OR('1C TSsoustraitance'!$D46="",'1C TSsoustraitance'!$E46="OUI",'1C TSsoustraitance'!$AP46=0),0,(('1C TSsoustraitance'!$AJ46)/'1C TSsoustraitance'!$AP46))</f>
        <v>0</v>
      </c>
      <c r="AG329" s="669">
        <f>IF(OR('1C TSsoustraitance'!$D46="",'1C TSsoustraitance'!$E46="OUI",'1C TSsoustraitance'!$AP46=0),0,(('1C TSsoustraitance'!$AK46)/'1C TSsoustraitance'!$AP46))</f>
        <v>0</v>
      </c>
      <c r="AH329" s="669">
        <f>IF(OR('1C TSsoustraitance'!$D46="",'1C TSsoustraitance'!$E46="OUI",'1C TSsoustraitance'!$AP46=0),0,(('1C TSsoustraitance'!$AL46)/'1C TSsoustraitance'!$AP46))</f>
        <v>0</v>
      </c>
      <c r="AI329" s="669">
        <f>IF(OR('1C TSsoustraitance'!$D46="",'1C TSsoustraitance'!$E46="OUI",'1C TSsoustraitance'!$AP46=0),0,(('1C TSsoustraitance'!$AM46)/'1C TSsoustraitance'!$AP46))</f>
        <v>0</v>
      </c>
      <c r="AJ329" s="669">
        <f>IF(OR('1C TSsoustraitance'!$D46="",'1C TSsoustraitance'!$E46="OUI",'1C TSsoustraitance'!$AP46=0),0,(('1C TSsoustraitance'!$AN46)/'1C TSsoustraitance'!$AP46))</f>
        <v>0</v>
      </c>
      <c r="AK329" s="669">
        <f t="shared" si="107"/>
        <v>0</v>
      </c>
      <c r="AL329" s="668">
        <f t="shared" si="108"/>
        <v>0</v>
      </c>
      <c r="AM329" s="670">
        <f>IF(Tableau7[[#This Row],[N° pièce]]="",0,(Tableau7[[#This Row],[hors TVA]]+(Tableau7[[#This Row],[hors TVA]]*Tableau7[[#This Row],[Taux TVA]])-(Tableau7[[#This Row],[hors TVA]]*Tableau7[[#This Row],[Taux TVA]]*Tableau7[[#This Row],[Régime TVA: Récupération]]))*Tableau7[[#This Row],[Type 1]])</f>
        <v>0</v>
      </c>
      <c r="AN329" s="670">
        <f>IF(Tableau7[[#This Row],[N° pièce]]="",0,IF($K$2="pôle",((Tableau7[[#This Row],[hors TVA]]+(Tableau7[[#This Row],[hors TVA]]*Tableau7[[#This Row],[Taux TVA]])-(Tableau7[[#This Row],[hors TVA]]*Tableau7[[#This Row],[Taux TVA]]*Tableau7[[#This Row],[Régime TVA: Récupération]]))*Tableau7[[#This Row],[Type 2]]),0))</f>
        <v>0</v>
      </c>
      <c r="AO329" s="670">
        <f t="shared" si="94"/>
        <v>0</v>
      </c>
      <c r="AP329" s="255">
        <f t="shared" si="98"/>
        <v>0</v>
      </c>
      <c r="AQ329" s="506">
        <f t="shared" si="109"/>
        <v>0</v>
      </c>
      <c r="AR329" s="671"/>
      <c r="AS329" s="512"/>
      <c r="AT329" s="513" t="str">
        <f>IF(('1C TSsoustraitance'!AP46*FICHE!C$14&lt;J329),"Forfait limité à "&amp;FICHE!C$14&amp;"€/jour","")</f>
        <v/>
      </c>
      <c r="AU329" s="797"/>
      <c r="AV329" s="484"/>
      <c r="AW329" s="484"/>
      <c r="AX329" s="484"/>
      <c r="AY329" s="484"/>
      <c r="AZ329" s="484"/>
      <c r="BA329" s="4"/>
      <c r="BB329" s="4"/>
      <c r="BC329" s="4"/>
      <c r="BD329" s="4"/>
      <c r="BE329" s="4"/>
      <c r="BF329" s="4"/>
      <c r="BG329" s="4"/>
      <c r="BH329" s="4"/>
      <c r="BI329" s="4"/>
      <c r="BJ329" s="4"/>
      <c r="BK329" s="4"/>
      <c r="BL329" s="4"/>
      <c r="BM329" s="4"/>
      <c r="BN329" s="4"/>
      <c r="BO329" s="4"/>
      <c r="BP329" s="4"/>
      <c r="BQ329" s="4"/>
      <c r="BR329" s="4"/>
      <c r="BS329" s="4"/>
      <c r="BT329" s="4"/>
      <c r="BU329" s="4"/>
      <c r="BV329" s="4"/>
      <c r="BW329" s="4"/>
      <c r="BX329" s="4"/>
      <c r="BY329" s="4"/>
      <c r="BZ329" s="4"/>
      <c r="CA329" s="4"/>
      <c r="CB329" s="4"/>
      <c r="CC329" s="4"/>
      <c r="CD329" s="4"/>
      <c r="CE329" s="4"/>
      <c r="CF329" s="4"/>
      <c r="CG329" s="4"/>
      <c r="CH329" s="4"/>
      <c r="CI329" s="4"/>
      <c r="CJ329" s="4"/>
      <c r="CK329" s="4"/>
      <c r="CL329" s="4"/>
      <c r="CM329" s="4"/>
      <c r="CN329" s="4"/>
      <c r="CO329" s="4"/>
      <c r="CP329" s="4"/>
      <c r="CQ329" s="4"/>
      <c r="CR329" s="4"/>
      <c r="CS329" s="4"/>
      <c r="CT329" s="4"/>
      <c r="CU329" s="4"/>
      <c r="CV329" s="4"/>
      <c r="CW329" s="4"/>
      <c r="CX329" s="4"/>
      <c r="CY329" s="4"/>
      <c r="CZ329" s="4"/>
      <c r="DA329" s="4"/>
      <c r="DB329" s="4"/>
      <c r="DC329" s="4"/>
      <c r="DD329" s="4"/>
      <c r="DE329" s="4"/>
      <c r="DF329" s="4"/>
      <c r="DG329" s="4"/>
      <c r="DH329" s="4"/>
      <c r="DI329" s="4"/>
      <c r="DJ329" s="4"/>
      <c r="DK329" s="4"/>
      <c r="DL329" s="4"/>
      <c r="DM329" s="4"/>
      <c r="DN329" s="4"/>
      <c r="DO329" s="4"/>
      <c r="DP329" s="4"/>
      <c r="DQ329" s="4"/>
      <c r="DR329" s="4"/>
      <c r="DS329" s="4"/>
      <c r="DT329" s="4"/>
      <c r="DU329" s="4"/>
      <c r="DV329" s="4"/>
      <c r="DW329" s="4"/>
      <c r="DX329" s="4"/>
      <c r="DY329" s="4"/>
      <c r="DZ329" s="4"/>
      <c r="EA329" s="4"/>
      <c r="EB329" s="4"/>
      <c r="EC329" s="4"/>
      <c r="ED329" s="4"/>
      <c r="EE329" s="4"/>
      <c r="EF329" s="4"/>
      <c r="EG329" s="4"/>
      <c r="EH329" s="4"/>
      <c r="EI329" s="4"/>
      <c r="EJ329" s="4"/>
      <c r="EK329" s="4"/>
      <c r="EL329" s="4"/>
      <c r="EM329" s="4"/>
      <c r="EN329" s="4"/>
      <c r="EO329" s="4"/>
      <c r="EP329" s="4"/>
      <c r="EQ329" s="4"/>
      <c r="ER329" s="4"/>
      <c r="ES329" s="4"/>
      <c r="ET329" s="4"/>
      <c r="EU329" s="4"/>
      <c r="EV329" s="4"/>
      <c r="EW329" s="4"/>
      <c r="EX329" s="4"/>
      <c r="EY329" s="4"/>
      <c r="EZ329" s="4"/>
      <c r="FA329" s="4"/>
      <c r="FB329" s="4"/>
      <c r="FC329" s="4"/>
      <c r="FD329" s="4"/>
      <c r="FE329" s="4"/>
      <c r="FF329" s="4"/>
      <c r="FG329" s="4"/>
      <c r="FH329" s="4"/>
      <c r="FI329" s="4"/>
      <c r="FJ329" s="4"/>
      <c r="FK329" s="4"/>
      <c r="FL329" s="4"/>
      <c r="FM329" s="4"/>
      <c r="FN329" s="4"/>
      <c r="FO329" s="4"/>
      <c r="FP329" s="4"/>
      <c r="FQ329" s="4"/>
      <c r="FR329" s="4"/>
      <c r="FS329" s="4"/>
      <c r="FT329" s="4"/>
      <c r="FU329" s="4"/>
      <c r="FV329" s="4"/>
      <c r="FW329" s="4"/>
      <c r="FX329" s="4"/>
      <c r="FY329" s="4"/>
      <c r="FZ329" s="4"/>
      <c r="GA329" s="4"/>
      <c r="GB329" s="4"/>
      <c r="GC329" s="4"/>
      <c r="GD329" s="4"/>
      <c r="GE329" s="4"/>
      <c r="GF329" s="4"/>
      <c r="GG329" s="4"/>
      <c r="GH329" s="4"/>
      <c r="GI329" s="4"/>
      <c r="GJ329" s="4"/>
      <c r="GK329" s="4"/>
      <c r="GL329" s="4"/>
      <c r="GM329" s="4"/>
      <c r="GN329" s="4"/>
      <c r="GO329" s="4"/>
      <c r="GP329" s="4"/>
      <c r="GQ329" s="4"/>
      <c r="GR329" s="4"/>
      <c r="GS329" s="4"/>
      <c r="GT329" s="4"/>
      <c r="GU329" s="4"/>
      <c r="GV329" s="4"/>
      <c r="GW329" s="4"/>
      <c r="GX329" s="4"/>
      <c r="GY329" s="4"/>
      <c r="GZ329" s="4"/>
      <c r="HA329" s="4"/>
      <c r="HB329" s="4"/>
      <c r="HC329" s="4"/>
    </row>
    <row r="330" spans="1:211" s="380" customFormat="1" ht="13.9" customHeight="1">
      <c r="A330" s="828" t="str">
        <f>IF('1C TSsoustraitance'!$A47&lt;&gt;0,'1C TSsoustraitance'!$A47,"")</f>
        <v/>
      </c>
      <c r="B330" s="530"/>
      <c r="C330" s="513" t="str">
        <f>IF('1C TSsoustraitance'!$A47&lt;&gt;0,'1C TSsoustraitance'!$B47,"")</f>
        <v/>
      </c>
      <c r="D330" s="513" t="str">
        <f>IF('1C TSsoustraitance'!$A47&lt;&gt;0,'1C TSsoustraitance'!$C47,"")</f>
        <v/>
      </c>
      <c r="E330" s="684"/>
      <c r="F330" s="685"/>
      <c r="G330" s="666">
        <f>'1C TSsoustraitance'!$D47</f>
        <v>0</v>
      </c>
      <c r="H330" s="533">
        <v>0.21</v>
      </c>
      <c r="I330" s="533">
        <v>1</v>
      </c>
      <c r="J330" s="534"/>
      <c r="K330" s="667">
        <f t="shared" si="105"/>
        <v>0</v>
      </c>
      <c r="L330" s="668">
        <f>IF(OR('1C TSsoustraitance'!$D47="",'1C TSsoustraitance'!$AP47=0),0,IF(AND('1C TSsoustraitance'!$D47&lt;&gt;"",$K$2="Pôle",'1C TSsoustraitance'!$E47="OUI"),(('1C TSsoustraitance'!$F47+'1C TSsoustraitance'!$G47+'1C TSsoustraitance'!$H47+'1C TSsoustraitance'!$I47+'1C TSsoustraitance'!$M47)/'1C TSsoustraitance'!$R47),IF(AND('1C TSsoustraitance'!$D47&lt;&gt;"",$K$2="Pôle",'1C TSsoustraitance'!$E47="NON"),(('1C TSsoustraitance'!$F47+'1C TSsoustraitance'!$G47+'1C TSsoustraitance'!$H47+'1C TSsoustraitance'!$I47+'1C TSsoustraitance'!$M47)/'1C TSsoustraitance'!$AP47),IF(AND('1C TSsoustraitance'!$D47&lt;&gt;"",$K$2&lt;&gt;"Pôle",'1C TSsoustraitance'!$E47="OUI"),(('1C TSsoustraitance'!$F47+'1C TSsoustraitance'!$G47+'1C TSsoustraitance'!$H47+'1C TSsoustraitance'!$I47+'1C TSsoustraitance'!$J47+'1C TSsoustraitance'!$K47+'1C TSsoustraitance'!$L47+'1C TSsoustraitance'!$M47+'1C TSsoustraitance'!$N47+'1C TSsoustraitance'!$O47+'1C TSsoustraitance'!$P47+'1C TSsoustraitance'!$Q47)/'1C TSsoustraitance'!$R47),IF(AND('1C TSsoustraitance'!$D47&lt;&gt;"",$K$2&lt;&gt;"Pôle",'1C TSsoustraitance'!$E47="NON"),(('1C TSsoustraitance'!$F47+'1C TSsoustraitance'!$G47+'1C TSsoustraitance'!$H47+'1C TSsoustraitance'!$I47+'1C TSsoustraitance'!$J47+'1C TSsoustraitance'!$K47+'1C TSsoustraitance'!$L47+'1C TSsoustraitance'!$M47+'1C TSsoustraitance'!$N47+'1C TSsoustraitance'!$O47+'1C TSsoustraitance'!$P47+'1C TSsoustraitance'!$Q47))/'1C TSsoustraitance'!$AP47)))))</f>
        <v>0</v>
      </c>
      <c r="M330" s="668">
        <f>IF(OR('1C TSsoustraitance'!$D47="",'1C TSsoustraitance'!AP$13=0),0,IF(AND('1C TSsoustraitance'!$D47&lt;&gt;"",$K$2="Pôle",'1C TSsoustraitance'!$E47="OUI"),(('1C TSsoustraitance'!$J47+'1C TSsoustraitance'!$K47+'1C TSsoustraitance'!$L47)/'1C TSsoustraitance'!$R47),IF(AND('1C TSsoustraitance'!$D47&lt;&gt;"",$K$2="Pôle",'1C TSsoustraitance'!$E47="NON"),(('1C TSsoustraitance'!$J47+'1C TSsoustraitance'!$K47+'1C TSsoustraitance'!$L47)/'1C TSsoustraitance'!$AP47),IF(AND('1C TSsoustraitance'!$D47&lt;&gt;"",$K$2&lt;&gt;"Pôle"),0))))</f>
        <v>0</v>
      </c>
      <c r="N330" s="668">
        <f t="shared" si="106"/>
        <v>0</v>
      </c>
      <c r="O330" s="669">
        <f>IF(OR('1C TSsoustraitance'!$D47="",'1C TSsoustraitance'!$E47="OUI",'1C TSsoustraitance'!$AP47=0),0,(('1C TSsoustraitance'!$S47)/'1C TSsoustraitance'!$AP47))</f>
        <v>0</v>
      </c>
      <c r="P330" s="669">
        <f>IF(OR('1C TSsoustraitance'!$D47="",'1C TSsoustraitance'!$E47="OUI",'1C TSsoustraitance'!$AP47=0),0,(('1C TSsoustraitance'!$T47)/'1C TSsoustraitance'!$AP47))</f>
        <v>0</v>
      </c>
      <c r="Q330" s="669">
        <f>IF(OR('1C TSsoustraitance'!$D47="",'1C TSsoustraitance'!$E47="OUI",'1C TSsoustraitance'!$AP47=0),0,(('1C TSsoustraitance'!$U47)/'1C TSsoustraitance'!$AP47))</f>
        <v>0</v>
      </c>
      <c r="R330" s="669">
        <f>IF(OR('1C TSsoustraitance'!$D47="",'1C TSsoustraitance'!$E47="OUI",'1C TSsoustraitance'!$AP47=0),0,(('1C TSsoustraitance'!$V47)/'1C TSsoustraitance'!$AP47))</f>
        <v>0</v>
      </c>
      <c r="S330" s="669">
        <f>IF(OR('1C TSsoustraitance'!$D47="",'1C TSsoustraitance'!$E47="OUI",'1C TSsoustraitance'!$AP47=0),0,(('1C TSsoustraitance'!$W47)/'1C TSsoustraitance'!$AP47))</f>
        <v>0</v>
      </c>
      <c r="T330" s="669">
        <f>IF(OR('1C TSsoustraitance'!$D47="",'1C TSsoustraitance'!$E47="OUI",'1C TSsoustraitance'!$AP47=0),0,(('1C TSsoustraitance'!$X47)/'1C TSsoustraitance'!$AP47))</f>
        <v>0</v>
      </c>
      <c r="U330" s="669">
        <f>IF(OR('1C TSsoustraitance'!$D47="",'1C TSsoustraitance'!$E47="OUI",'1C TSsoustraitance'!$AP47=0),0,(('1C TSsoustraitance'!$Y47)/'1C TSsoustraitance'!$AP47))</f>
        <v>0</v>
      </c>
      <c r="V330" s="669">
        <f>IF(OR('1C TSsoustraitance'!$D47="",'1C TSsoustraitance'!$E47="OUI",'1C TSsoustraitance'!$AP47=0),0,(('1C TSsoustraitance'!$Z47)/'1C TSsoustraitance'!$AP47))</f>
        <v>0</v>
      </c>
      <c r="W330" s="669">
        <f>IF(OR('1C TSsoustraitance'!$D47="",'1C TSsoustraitance'!$E47="OUI",'1C TSsoustraitance'!$AP47=0),0,(('1C TSsoustraitance'!$AA47)/'1C TSsoustraitance'!$AP47))</f>
        <v>0</v>
      </c>
      <c r="X330" s="669">
        <f>IF(OR('1C TSsoustraitance'!$D47="",'1C TSsoustraitance'!$E47="OUI",'1C TSsoustraitance'!$AP47=0),0,(('1C TSsoustraitance'!$AB47)/'1C TSsoustraitance'!$AP47))</f>
        <v>0</v>
      </c>
      <c r="Y330" s="669">
        <f>IF(OR('1C TSsoustraitance'!$D47="",'1C TSsoustraitance'!$E47="OUI",'1C TSsoustraitance'!$AP47=0),0,(('1C TSsoustraitance'!$AC47)/'1C TSsoustraitance'!$AP47))</f>
        <v>0</v>
      </c>
      <c r="Z330" s="669">
        <f>IF(OR('1C TSsoustraitance'!$D47="",'1C TSsoustraitance'!$E47="OUI",'1C TSsoustraitance'!$AP47=0),0,(('1C TSsoustraitance'!$AD47)/'1C TSsoustraitance'!$AP47))</f>
        <v>0</v>
      </c>
      <c r="AA330" s="669">
        <f>IF(OR('1C TSsoustraitance'!$D47="",'1C TSsoustraitance'!$E47="OUI",'1C TSsoustraitance'!$AP47=0),0,(('1C TSsoustraitance'!$AE47)/'1C TSsoustraitance'!$AP47))</f>
        <v>0</v>
      </c>
      <c r="AB330" s="669">
        <f>IF(OR('1C TSsoustraitance'!$D47="",'1C TSsoustraitance'!$E47="OUI",'1C TSsoustraitance'!$AP47=0),0,(('1C TSsoustraitance'!$AF47)/'1C TSsoustraitance'!$AP47))</f>
        <v>0</v>
      </c>
      <c r="AC330" s="669">
        <f>IF(OR('1C TSsoustraitance'!$D47="",'1C TSsoustraitance'!$E47="OUI",'1C TSsoustraitance'!$AP47=0),0,(('1C TSsoustraitance'!$AG47)/'1C TSsoustraitance'!$AP47))</f>
        <v>0</v>
      </c>
      <c r="AD330" s="669">
        <f>IF(OR('1C TSsoustraitance'!$D47="",'1C TSsoustraitance'!$E47="OUI",'1C TSsoustraitance'!$AP47=0),0,(('1C TSsoustraitance'!$AH47)/'1C TSsoustraitance'!$AP47))</f>
        <v>0</v>
      </c>
      <c r="AE330" s="669">
        <f>IF(OR('1C TSsoustraitance'!$D47="",'1C TSsoustraitance'!$E47="OUI",'1C TSsoustraitance'!$AP47=0),0,(('1C TSsoustraitance'!$AI47)/'1C TSsoustraitance'!$AP47))</f>
        <v>0</v>
      </c>
      <c r="AF330" s="669">
        <f>IF(OR('1C TSsoustraitance'!$D47="",'1C TSsoustraitance'!$E47="OUI",'1C TSsoustraitance'!$AP47=0),0,(('1C TSsoustraitance'!$AJ47)/'1C TSsoustraitance'!$AP47))</f>
        <v>0</v>
      </c>
      <c r="AG330" s="669">
        <f>IF(OR('1C TSsoustraitance'!$D47="",'1C TSsoustraitance'!$E47="OUI",'1C TSsoustraitance'!$AP47=0),0,(('1C TSsoustraitance'!$AK47)/'1C TSsoustraitance'!$AP47))</f>
        <v>0</v>
      </c>
      <c r="AH330" s="669">
        <f>IF(OR('1C TSsoustraitance'!$D47="",'1C TSsoustraitance'!$E47="OUI",'1C TSsoustraitance'!$AP47=0),0,(('1C TSsoustraitance'!$AL47)/'1C TSsoustraitance'!$AP47))</f>
        <v>0</v>
      </c>
      <c r="AI330" s="669">
        <f>IF(OR('1C TSsoustraitance'!$D47="",'1C TSsoustraitance'!$E47="OUI",'1C TSsoustraitance'!$AP47=0),0,(('1C TSsoustraitance'!$AM47)/'1C TSsoustraitance'!$AP47))</f>
        <v>0</v>
      </c>
      <c r="AJ330" s="669">
        <f>IF(OR('1C TSsoustraitance'!$D47="",'1C TSsoustraitance'!$E47="OUI",'1C TSsoustraitance'!$AP47=0),0,(('1C TSsoustraitance'!$AN47)/'1C TSsoustraitance'!$AP47))</f>
        <v>0</v>
      </c>
      <c r="AK330" s="669">
        <f t="shared" si="107"/>
        <v>0</v>
      </c>
      <c r="AL330" s="668">
        <f t="shared" si="108"/>
        <v>0</v>
      </c>
      <c r="AM330" s="670">
        <f>IF(Tableau7[[#This Row],[N° pièce]]="",0,(Tableau7[[#This Row],[hors TVA]]+(Tableau7[[#This Row],[hors TVA]]*Tableau7[[#This Row],[Taux TVA]])-(Tableau7[[#This Row],[hors TVA]]*Tableau7[[#This Row],[Taux TVA]]*Tableau7[[#This Row],[Régime TVA: Récupération]]))*Tableau7[[#This Row],[Type 1]])</f>
        <v>0</v>
      </c>
      <c r="AN330" s="670">
        <f>IF(Tableau7[[#This Row],[N° pièce]]="",0,IF($K$2="pôle",((Tableau7[[#This Row],[hors TVA]]+(Tableau7[[#This Row],[hors TVA]]*Tableau7[[#This Row],[Taux TVA]])-(Tableau7[[#This Row],[hors TVA]]*Tableau7[[#This Row],[Taux TVA]]*Tableau7[[#This Row],[Régime TVA: Récupération]]))*Tableau7[[#This Row],[Type 2]]),0))</f>
        <v>0</v>
      </c>
      <c r="AO330" s="670">
        <f t="shared" si="94"/>
        <v>0</v>
      </c>
      <c r="AP330" s="255">
        <f t="shared" si="98"/>
        <v>0</v>
      </c>
      <c r="AQ330" s="506">
        <f t="shared" si="109"/>
        <v>0</v>
      </c>
      <c r="AR330" s="671"/>
      <c r="AS330" s="512"/>
      <c r="AT330" s="513" t="str">
        <f>IF(('1C TSsoustraitance'!AP47*FICHE!C$14&lt;J330),"Forfait limité à "&amp;FICHE!C$14&amp;"€/jour","")</f>
        <v/>
      </c>
      <c r="AU330" s="797"/>
      <c r="AV330" s="484"/>
      <c r="AW330" s="484"/>
      <c r="AX330" s="484"/>
      <c r="AY330" s="484"/>
      <c r="AZ330" s="484"/>
      <c r="BA330" s="4"/>
      <c r="BB330" s="4"/>
      <c r="BC330" s="4"/>
      <c r="BD330" s="4"/>
      <c r="BE330" s="4"/>
      <c r="BF330" s="4"/>
      <c r="BG330" s="4"/>
      <c r="BH330" s="4"/>
      <c r="BI330" s="4"/>
      <c r="BJ330" s="4"/>
      <c r="BK330" s="4"/>
      <c r="BL330" s="4"/>
      <c r="BM330" s="4"/>
      <c r="BN330" s="4"/>
      <c r="BO330" s="4"/>
      <c r="BP330" s="4"/>
      <c r="BQ330" s="4"/>
      <c r="BR330" s="4"/>
      <c r="BS330" s="4"/>
      <c r="BT330" s="4"/>
      <c r="BU330" s="4"/>
      <c r="BV330" s="4"/>
      <c r="BW330" s="4"/>
      <c r="BX330" s="4"/>
      <c r="BY330" s="4"/>
      <c r="BZ330" s="4"/>
      <c r="CA330" s="4"/>
      <c r="CB330" s="4"/>
      <c r="CC330" s="4"/>
      <c r="CD330" s="4"/>
      <c r="CE330" s="4"/>
      <c r="CF330" s="4"/>
      <c r="CG330" s="4"/>
      <c r="CH330" s="4"/>
      <c r="CI330" s="4"/>
      <c r="CJ330" s="4"/>
      <c r="CK330" s="4"/>
      <c r="CL330" s="4"/>
      <c r="CM330" s="4"/>
      <c r="CN330" s="4"/>
      <c r="CO330" s="4"/>
      <c r="CP330" s="4"/>
      <c r="CQ330" s="4"/>
      <c r="CR330" s="4"/>
      <c r="CS330" s="4"/>
      <c r="CT330" s="4"/>
      <c r="CU330" s="4"/>
      <c r="CV330" s="4"/>
      <c r="CW330" s="4"/>
      <c r="CX330" s="4"/>
      <c r="CY330" s="4"/>
      <c r="CZ330" s="4"/>
      <c r="DA330" s="4"/>
      <c r="DB330" s="4"/>
      <c r="DC330" s="4"/>
      <c r="DD330" s="4"/>
      <c r="DE330" s="4"/>
      <c r="DF330" s="4"/>
      <c r="DG330" s="4"/>
      <c r="DH330" s="4"/>
      <c r="DI330" s="4"/>
      <c r="DJ330" s="4"/>
      <c r="DK330" s="4"/>
      <c r="DL330" s="4"/>
      <c r="DM330" s="4"/>
      <c r="DN330" s="4"/>
      <c r="DO330" s="4"/>
      <c r="DP330" s="4"/>
      <c r="DQ330" s="4"/>
      <c r="DR330" s="4"/>
      <c r="DS330" s="4"/>
      <c r="DT330" s="4"/>
      <c r="DU330" s="4"/>
      <c r="DV330" s="4"/>
      <c r="DW330" s="4"/>
      <c r="DX330" s="4"/>
      <c r="DY330" s="4"/>
      <c r="DZ330" s="4"/>
      <c r="EA330" s="4"/>
      <c r="EB330" s="4"/>
      <c r="EC330" s="4"/>
      <c r="ED330" s="4"/>
      <c r="EE330" s="4"/>
      <c r="EF330" s="4"/>
      <c r="EG330" s="4"/>
      <c r="EH330" s="4"/>
      <c r="EI330" s="4"/>
      <c r="EJ330" s="4"/>
      <c r="EK330" s="4"/>
      <c r="EL330" s="4"/>
      <c r="EM330" s="4"/>
      <c r="EN330" s="4"/>
      <c r="EO330" s="4"/>
      <c r="EP330" s="4"/>
      <c r="EQ330" s="4"/>
      <c r="ER330" s="4"/>
      <c r="ES330" s="4"/>
      <c r="ET330" s="4"/>
      <c r="EU330" s="4"/>
      <c r="EV330" s="4"/>
      <c r="EW330" s="4"/>
      <c r="EX330" s="4"/>
      <c r="EY330" s="4"/>
      <c r="EZ330" s="4"/>
      <c r="FA330" s="4"/>
      <c r="FB330" s="4"/>
      <c r="FC330" s="4"/>
      <c r="FD330" s="4"/>
      <c r="FE330" s="4"/>
      <c r="FF330" s="4"/>
      <c r="FG330" s="4"/>
      <c r="FH330" s="4"/>
      <c r="FI330" s="4"/>
      <c r="FJ330" s="4"/>
      <c r="FK330" s="4"/>
      <c r="FL330" s="4"/>
      <c r="FM330" s="4"/>
      <c r="FN330" s="4"/>
      <c r="FO330" s="4"/>
      <c r="FP330" s="4"/>
      <c r="FQ330" s="4"/>
      <c r="FR330" s="4"/>
      <c r="FS330" s="4"/>
      <c r="FT330" s="4"/>
      <c r="FU330" s="4"/>
      <c r="FV330" s="4"/>
      <c r="FW330" s="4"/>
      <c r="FX330" s="4"/>
      <c r="FY330" s="4"/>
      <c r="FZ330" s="4"/>
      <c r="GA330" s="4"/>
      <c r="GB330" s="4"/>
      <c r="GC330" s="4"/>
      <c r="GD330" s="4"/>
      <c r="GE330" s="4"/>
      <c r="GF330" s="4"/>
      <c r="GG330" s="4"/>
      <c r="GH330" s="4"/>
      <c r="GI330" s="4"/>
      <c r="GJ330" s="4"/>
      <c r="GK330" s="4"/>
      <c r="GL330" s="4"/>
      <c r="GM330" s="4"/>
      <c r="GN330" s="4"/>
      <c r="GO330" s="4"/>
      <c r="GP330" s="4"/>
      <c r="GQ330" s="4"/>
      <c r="GR330" s="4"/>
      <c r="GS330" s="4"/>
      <c r="GT330" s="4"/>
      <c r="GU330" s="4"/>
      <c r="GV330" s="4"/>
      <c r="GW330" s="4"/>
      <c r="GX330" s="4"/>
      <c r="GY330" s="4"/>
      <c r="GZ330" s="4"/>
      <c r="HA330" s="4"/>
      <c r="HB330" s="4"/>
      <c r="HC330" s="4"/>
    </row>
    <row r="331" spans="1:211" s="380" customFormat="1" ht="13.9" customHeight="1">
      <c r="A331" s="828" t="str">
        <f>IF('1C TSsoustraitance'!$A48&lt;&gt;0,'1C TSsoustraitance'!$A48,"")</f>
        <v/>
      </c>
      <c r="B331" s="530"/>
      <c r="C331" s="513" t="str">
        <f>IF('1C TSsoustraitance'!$A48&lt;&gt;0,'1C TSsoustraitance'!$B48,"")</f>
        <v/>
      </c>
      <c r="D331" s="513" t="str">
        <f>IF('1C TSsoustraitance'!$A48&lt;&gt;0,'1C TSsoustraitance'!$C48,"")</f>
        <v/>
      </c>
      <c r="E331" s="684"/>
      <c r="F331" s="685"/>
      <c r="G331" s="666">
        <f>'1C TSsoustraitance'!$D48</f>
        <v>0</v>
      </c>
      <c r="H331" s="533">
        <v>0.21</v>
      </c>
      <c r="I331" s="533">
        <v>1</v>
      </c>
      <c r="J331" s="534"/>
      <c r="K331" s="667">
        <f t="shared" si="105"/>
        <v>0</v>
      </c>
      <c r="L331" s="668">
        <f>IF(OR('1C TSsoustraitance'!$D48="",'1C TSsoustraitance'!$AP48=0),0,IF(AND('1C TSsoustraitance'!$D48&lt;&gt;"",$K$2="Pôle",'1C TSsoustraitance'!$E48="OUI"),(('1C TSsoustraitance'!$F48+'1C TSsoustraitance'!$G48+'1C TSsoustraitance'!$H48+'1C TSsoustraitance'!$I48+'1C TSsoustraitance'!$M48)/'1C TSsoustraitance'!$R48),IF(AND('1C TSsoustraitance'!$D48&lt;&gt;"",$K$2="Pôle",'1C TSsoustraitance'!$E48="NON"),(('1C TSsoustraitance'!$F48+'1C TSsoustraitance'!$G48+'1C TSsoustraitance'!$H48+'1C TSsoustraitance'!$I48+'1C TSsoustraitance'!$M48)/'1C TSsoustraitance'!$AP48),IF(AND('1C TSsoustraitance'!$D48&lt;&gt;"",$K$2&lt;&gt;"Pôle",'1C TSsoustraitance'!$E48="OUI"),(('1C TSsoustraitance'!$F48+'1C TSsoustraitance'!$G48+'1C TSsoustraitance'!$H48+'1C TSsoustraitance'!$I48+'1C TSsoustraitance'!$J48+'1C TSsoustraitance'!$K48+'1C TSsoustraitance'!$L48+'1C TSsoustraitance'!$M48+'1C TSsoustraitance'!$N48+'1C TSsoustraitance'!$O48+'1C TSsoustraitance'!$P48+'1C TSsoustraitance'!$Q48)/'1C TSsoustraitance'!$R48),IF(AND('1C TSsoustraitance'!$D48&lt;&gt;"",$K$2&lt;&gt;"Pôle",'1C TSsoustraitance'!$E48="NON"),(('1C TSsoustraitance'!$F48+'1C TSsoustraitance'!$G48+'1C TSsoustraitance'!$H48+'1C TSsoustraitance'!$I48+'1C TSsoustraitance'!$J48+'1C TSsoustraitance'!$K48+'1C TSsoustraitance'!$L48+'1C TSsoustraitance'!$M48+'1C TSsoustraitance'!$N48+'1C TSsoustraitance'!$O48+'1C TSsoustraitance'!$P48+'1C TSsoustraitance'!$Q48))/'1C TSsoustraitance'!$AP48)))))</f>
        <v>0</v>
      </c>
      <c r="M331" s="668">
        <f>IF(OR('1C TSsoustraitance'!$D48="",'1C TSsoustraitance'!AP$13=0),0,IF(AND('1C TSsoustraitance'!$D48&lt;&gt;"",$K$2="Pôle",'1C TSsoustraitance'!$E48="OUI"),(('1C TSsoustraitance'!$J48+'1C TSsoustraitance'!$K48+'1C TSsoustraitance'!$L48)/'1C TSsoustraitance'!$R48),IF(AND('1C TSsoustraitance'!$D48&lt;&gt;"",$K$2="Pôle",'1C TSsoustraitance'!$E48="NON"),(('1C TSsoustraitance'!$J48+'1C TSsoustraitance'!$K48+'1C TSsoustraitance'!$L48)/'1C TSsoustraitance'!$AP48),IF(AND('1C TSsoustraitance'!$D48&lt;&gt;"",$K$2&lt;&gt;"Pôle"),0))))</f>
        <v>0</v>
      </c>
      <c r="N331" s="668">
        <f t="shared" si="106"/>
        <v>0</v>
      </c>
      <c r="O331" s="669">
        <f>IF(OR('1C TSsoustraitance'!$D48="",'1C TSsoustraitance'!$E48="OUI",'1C TSsoustraitance'!$AP48=0),0,(('1C TSsoustraitance'!$S48)/'1C TSsoustraitance'!$AP48))</f>
        <v>0</v>
      </c>
      <c r="P331" s="669">
        <f>IF(OR('1C TSsoustraitance'!$D48="",'1C TSsoustraitance'!$E48="OUI",'1C TSsoustraitance'!$AP48=0),0,(('1C TSsoustraitance'!$T48)/'1C TSsoustraitance'!$AP48))</f>
        <v>0</v>
      </c>
      <c r="Q331" s="669">
        <f>IF(OR('1C TSsoustraitance'!$D48="",'1C TSsoustraitance'!$E48="OUI",'1C TSsoustraitance'!$AP48=0),0,(('1C TSsoustraitance'!$U48)/'1C TSsoustraitance'!$AP48))</f>
        <v>0</v>
      </c>
      <c r="R331" s="669">
        <f>IF(OR('1C TSsoustraitance'!$D48="",'1C TSsoustraitance'!$E48="OUI",'1C TSsoustraitance'!$AP48=0),0,(('1C TSsoustraitance'!$V48)/'1C TSsoustraitance'!$AP48))</f>
        <v>0</v>
      </c>
      <c r="S331" s="669">
        <f>IF(OR('1C TSsoustraitance'!$D48="",'1C TSsoustraitance'!$E48="OUI",'1C TSsoustraitance'!$AP48=0),0,(('1C TSsoustraitance'!$W48)/'1C TSsoustraitance'!$AP48))</f>
        <v>0</v>
      </c>
      <c r="T331" s="669">
        <f>IF(OR('1C TSsoustraitance'!$D48="",'1C TSsoustraitance'!$E48="OUI",'1C TSsoustraitance'!$AP48=0),0,(('1C TSsoustraitance'!$X48)/'1C TSsoustraitance'!$AP48))</f>
        <v>0</v>
      </c>
      <c r="U331" s="669">
        <f>IF(OR('1C TSsoustraitance'!$D48="",'1C TSsoustraitance'!$E48="OUI",'1C TSsoustraitance'!$AP48=0),0,(('1C TSsoustraitance'!$Y48)/'1C TSsoustraitance'!$AP48))</f>
        <v>0</v>
      </c>
      <c r="V331" s="669">
        <f>IF(OR('1C TSsoustraitance'!$D48="",'1C TSsoustraitance'!$E48="OUI",'1C TSsoustraitance'!$AP48=0),0,(('1C TSsoustraitance'!$Z48)/'1C TSsoustraitance'!$AP48))</f>
        <v>0</v>
      </c>
      <c r="W331" s="669">
        <f>IF(OR('1C TSsoustraitance'!$D48="",'1C TSsoustraitance'!$E48="OUI",'1C TSsoustraitance'!$AP48=0),0,(('1C TSsoustraitance'!$AA48)/'1C TSsoustraitance'!$AP48))</f>
        <v>0</v>
      </c>
      <c r="X331" s="669">
        <f>IF(OR('1C TSsoustraitance'!$D48="",'1C TSsoustraitance'!$E48="OUI",'1C TSsoustraitance'!$AP48=0),0,(('1C TSsoustraitance'!$AB48)/'1C TSsoustraitance'!$AP48))</f>
        <v>0</v>
      </c>
      <c r="Y331" s="669">
        <f>IF(OR('1C TSsoustraitance'!$D48="",'1C TSsoustraitance'!$E48="OUI",'1C TSsoustraitance'!$AP48=0),0,(('1C TSsoustraitance'!$AC48)/'1C TSsoustraitance'!$AP48))</f>
        <v>0</v>
      </c>
      <c r="Z331" s="669">
        <f>IF(OR('1C TSsoustraitance'!$D48="",'1C TSsoustraitance'!$E48="OUI",'1C TSsoustraitance'!$AP48=0),0,(('1C TSsoustraitance'!$AD48)/'1C TSsoustraitance'!$AP48))</f>
        <v>0</v>
      </c>
      <c r="AA331" s="669">
        <f>IF(OR('1C TSsoustraitance'!$D48="",'1C TSsoustraitance'!$E48="OUI",'1C TSsoustraitance'!$AP48=0),0,(('1C TSsoustraitance'!$AE48)/'1C TSsoustraitance'!$AP48))</f>
        <v>0</v>
      </c>
      <c r="AB331" s="669">
        <f>IF(OR('1C TSsoustraitance'!$D48="",'1C TSsoustraitance'!$E48="OUI",'1C TSsoustraitance'!$AP48=0),0,(('1C TSsoustraitance'!$AF48)/'1C TSsoustraitance'!$AP48))</f>
        <v>0</v>
      </c>
      <c r="AC331" s="669">
        <f>IF(OR('1C TSsoustraitance'!$D48="",'1C TSsoustraitance'!$E48="OUI",'1C TSsoustraitance'!$AP48=0),0,(('1C TSsoustraitance'!$AG48)/'1C TSsoustraitance'!$AP48))</f>
        <v>0</v>
      </c>
      <c r="AD331" s="669">
        <f>IF(OR('1C TSsoustraitance'!$D48="",'1C TSsoustraitance'!$E48="OUI",'1C TSsoustraitance'!$AP48=0),0,(('1C TSsoustraitance'!$AH48)/'1C TSsoustraitance'!$AP48))</f>
        <v>0</v>
      </c>
      <c r="AE331" s="669">
        <f>IF(OR('1C TSsoustraitance'!$D48="",'1C TSsoustraitance'!$E48="OUI",'1C TSsoustraitance'!$AP48=0),0,(('1C TSsoustraitance'!$AI48)/'1C TSsoustraitance'!$AP48))</f>
        <v>0</v>
      </c>
      <c r="AF331" s="669">
        <f>IF(OR('1C TSsoustraitance'!$D48="",'1C TSsoustraitance'!$E48="OUI",'1C TSsoustraitance'!$AP48=0),0,(('1C TSsoustraitance'!$AJ48)/'1C TSsoustraitance'!$AP48))</f>
        <v>0</v>
      </c>
      <c r="AG331" s="669">
        <f>IF(OR('1C TSsoustraitance'!$D48="",'1C TSsoustraitance'!$E48="OUI",'1C TSsoustraitance'!$AP48=0),0,(('1C TSsoustraitance'!$AK48)/'1C TSsoustraitance'!$AP48))</f>
        <v>0</v>
      </c>
      <c r="AH331" s="669">
        <f>IF(OR('1C TSsoustraitance'!$D48="",'1C TSsoustraitance'!$E48="OUI",'1C TSsoustraitance'!$AP48=0),0,(('1C TSsoustraitance'!$AL48)/'1C TSsoustraitance'!$AP48))</f>
        <v>0</v>
      </c>
      <c r="AI331" s="669">
        <f>IF(OR('1C TSsoustraitance'!$D48="",'1C TSsoustraitance'!$E48="OUI",'1C TSsoustraitance'!$AP48=0),0,(('1C TSsoustraitance'!$AM48)/'1C TSsoustraitance'!$AP48))</f>
        <v>0</v>
      </c>
      <c r="AJ331" s="669">
        <f>IF(OR('1C TSsoustraitance'!$D48="",'1C TSsoustraitance'!$E48="OUI",'1C TSsoustraitance'!$AP48=0),0,(('1C TSsoustraitance'!$AN48)/'1C TSsoustraitance'!$AP48))</f>
        <v>0</v>
      </c>
      <c r="AK331" s="669">
        <f t="shared" si="107"/>
        <v>0</v>
      </c>
      <c r="AL331" s="668">
        <f t="shared" si="108"/>
        <v>0</v>
      </c>
      <c r="AM331" s="670">
        <f>IF(Tableau7[[#This Row],[N° pièce]]="",0,(Tableau7[[#This Row],[hors TVA]]+(Tableau7[[#This Row],[hors TVA]]*Tableau7[[#This Row],[Taux TVA]])-(Tableau7[[#This Row],[hors TVA]]*Tableau7[[#This Row],[Taux TVA]]*Tableau7[[#This Row],[Régime TVA: Récupération]]))*Tableau7[[#This Row],[Type 1]])</f>
        <v>0</v>
      </c>
      <c r="AN331" s="670">
        <f>IF(Tableau7[[#This Row],[N° pièce]]="",0,IF($K$2="pôle",((Tableau7[[#This Row],[hors TVA]]+(Tableau7[[#This Row],[hors TVA]]*Tableau7[[#This Row],[Taux TVA]])-(Tableau7[[#This Row],[hors TVA]]*Tableau7[[#This Row],[Taux TVA]]*Tableau7[[#This Row],[Régime TVA: Récupération]]))*Tableau7[[#This Row],[Type 2]]),0))</f>
        <v>0</v>
      </c>
      <c r="AO331" s="670">
        <f t="shared" si="94"/>
        <v>0</v>
      </c>
      <c r="AP331" s="255">
        <f t="shared" si="98"/>
        <v>0</v>
      </c>
      <c r="AQ331" s="506">
        <f t="shared" si="109"/>
        <v>0</v>
      </c>
      <c r="AR331" s="671"/>
      <c r="AS331" s="512"/>
      <c r="AT331" s="513" t="str">
        <f>IF(('1C TSsoustraitance'!AP48*FICHE!C$14&lt;J331),"Forfait limité à "&amp;FICHE!C$14&amp;"€/jour","")</f>
        <v/>
      </c>
      <c r="AU331" s="797"/>
      <c r="AV331" s="484"/>
      <c r="AW331" s="484"/>
      <c r="AX331" s="484"/>
      <c r="AY331" s="484"/>
      <c r="AZ331" s="484"/>
      <c r="BA331" s="4"/>
      <c r="BB331" s="4"/>
      <c r="BC331" s="4"/>
      <c r="BD331" s="4"/>
      <c r="BE331" s="4"/>
      <c r="BF331" s="4"/>
      <c r="BG331" s="4"/>
      <c r="BH331" s="4"/>
      <c r="BI331" s="4"/>
      <c r="BJ331" s="4"/>
      <c r="BK331" s="4"/>
      <c r="BL331" s="4"/>
      <c r="BM331" s="4"/>
      <c r="BN331" s="4"/>
      <c r="BO331" s="4"/>
      <c r="BP331" s="4"/>
      <c r="BQ331" s="4"/>
      <c r="BR331" s="4"/>
      <c r="BS331" s="4"/>
      <c r="BT331" s="4"/>
      <c r="BU331" s="4"/>
      <c r="BV331" s="4"/>
      <c r="BW331" s="4"/>
      <c r="BX331" s="4"/>
      <c r="BY331" s="4"/>
      <c r="BZ331" s="4"/>
      <c r="CA331" s="4"/>
      <c r="CB331" s="4"/>
      <c r="CC331" s="4"/>
      <c r="CD331" s="4"/>
      <c r="CE331" s="4"/>
      <c r="CF331" s="4"/>
      <c r="CG331" s="4"/>
      <c r="CH331" s="4"/>
      <c r="CI331" s="4"/>
      <c r="CJ331" s="4"/>
      <c r="CK331" s="4"/>
      <c r="CL331" s="4"/>
      <c r="CM331" s="4"/>
      <c r="CN331" s="4"/>
      <c r="CO331" s="4"/>
      <c r="CP331" s="4"/>
      <c r="CQ331" s="4"/>
      <c r="CR331" s="4"/>
      <c r="CS331" s="4"/>
      <c r="CT331" s="4"/>
      <c r="CU331" s="4"/>
      <c r="CV331" s="4"/>
      <c r="CW331" s="4"/>
      <c r="CX331" s="4"/>
      <c r="CY331" s="4"/>
      <c r="CZ331" s="4"/>
      <c r="DA331" s="4"/>
      <c r="DB331" s="4"/>
      <c r="DC331" s="4"/>
      <c r="DD331" s="4"/>
      <c r="DE331" s="4"/>
      <c r="DF331" s="4"/>
      <c r="DG331" s="4"/>
      <c r="DH331" s="4"/>
      <c r="DI331" s="4"/>
      <c r="DJ331" s="4"/>
      <c r="DK331" s="4"/>
      <c r="DL331" s="4"/>
      <c r="DM331" s="4"/>
      <c r="DN331" s="4"/>
      <c r="DO331" s="4"/>
      <c r="DP331" s="4"/>
      <c r="DQ331" s="4"/>
      <c r="DR331" s="4"/>
      <c r="DS331" s="4"/>
      <c r="DT331" s="4"/>
      <c r="DU331" s="4"/>
      <c r="DV331" s="4"/>
      <c r="DW331" s="4"/>
      <c r="DX331" s="4"/>
      <c r="DY331" s="4"/>
      <c r="DZ331" s="4"/>
      <c r="EA331" s="4"/>
      <c r="EB331" s="4"/>
      <c r="EC331" s="4"/>
      <c r="ED331" s="4"/>
      <c r="EE331" s="4"/>
      <c r="EF331" s="4"/>
      <c r="EG331" s="4"/>
      <c r="EH331" s="4"/>
      <c r="EI331" s="4"/>
      <c r="EJ331" s="4"/>
      <c r="EK331" s="4"/>
      <c r="EL331" s="4"/>
      <c r="EM331" s="4"/>
      <c r="EN331" s="4"/>
      <c r="EO331" s="4"/>
      <c r="EP331" s="4"/>
      <c r="EQ331" s="4"/>
      <c r="ER331" s="4"/>
      <c r="ES331" s="4"/>
      <c r="ET331" s="4"/>
      <c r="EU331" s="4"/>
      <c r="EV331" s="4"/>
      <c r="EW331" s="4"/>
      <c r="EX331" s="4"/>
      <c r="EY331" s="4"/>
      <c r="EZ331" s="4"/>
      <c r="FA331" s="4"/>
      <c r="FB331" s="4"/>
      <c r="FC331" s="4"/>
      <c r="FD331" s="4"/>
      <c r="FE331" s="4"/>
      <c r="FF331" s="4"/>
      <c r="FG331" s="4"/>
      <c r="FH331" s="4"/>
      <c r="FI331" s="4"/>
      <c r="FJ331" s="4"/>
      <c r="FK331" s="4"/>
      <c r="FL331" s="4"/>
      <c r="FM331" s="4"/>
      <c r="FN331" s="4"/>
      <c r="FO331" s="4"/>
      <c r="FP331" s="4"/>
      <c r="FQ331" s="4"/>
      <c r="FR331" s="4"/>
      <c r="FS331" s="4"/>
      <c r="FT331" s="4"/>
      <c r="FU331" s="4"/>
      <c r="FV331" s="4"/>
      <c r="FW331" s="4"/>
      <c r="FX331" s="4"/>
      <c r="FY331" s="4"/>
      <c r="FZ331" s="4"/>
      <c r="GA331" s="4"/>
      <c r="GB331" s="4"/>
      <c r="GC331" s="4"/>
      <c r="GD331" s="4"/>
      <c r="GE331" s="4"/>
      <c r="GF331" s="4"/>
      <c r="GG331" s="4"/>
      <c r="GH331" s="4"/>
      <c r="GI331" s="4"/>
      <c r="GJ331" s="4"/>
      <c r="GK331" s="4"/>
      <c r="GL331" s="4"/>
      <c r="GM331" s="4"/>
      <c r="GN331" s="4"/>
      <c r="GO331" s="4"/>
      <c r="GP331" s="4"/>
      <c r="GQ331" s="4"/>
      <c r="GR331" s="4"/>
      <c r="GS331" s="4"/>
      <c r="GT331" s="4"/>
      <c r="GU331" s="4"/>
      <c r="GV331" s="4"/>
      <c r="GW331" s="4"/>
      <c r="GX331" s="4"/>
      <c r="GY331" s="4"/>
      <c r="GZ331" s="4"/>
      <c r="HA331" s="4"/>
      <c r="HB331" s="4"/>
      <c r="HC331" s="4"/>
    </row>
    <row r="332" spans="1:211" s="380" customFormat="1" ht="13.9" customHeight="1">
      <c r="A332" s="828" t="str">
        <f>IF('1C TSsoustraitance'!$A49&lt;&gt;0,'1C TSsoustraitance'!$A49,"")</f>
        <v/>
      </c>
      <c r="B332" s="530"/>
      <c r="C332" s="513" t="str">
        <f>IF('1C TSsoustraitance'!$A49&lt;&gt;0,'1C TSsoustraitance'!$B49,"")</f>
        <v/>
      </c>
      <c r="D332" s="513" t="str">
        <f>IF('1C TSsoustraitance'!$A49&lt;&gt;0,'1C TSsoustraitance'!$C49,"")</f>
        <v/>
      </c>
      <c r="E332" s="684"/>
      <c r="F332" s="685"/>
      <c r="G332" s="666">
        <f>'1C TSsoustraitance'!$D49</f>
        <v>0</v>
      </c>
      <c r="H332" s="533">
        <v>0.21</v>
      </c>
      <c r="I332" s="533">
        <v>1</v>
      </c>
      <c r="J332" s="534"/>
      <c r="K332" s="667">
        <f t="shared" si="105"/>
        <v>0</v>
      </c>
      <c r="L332" s="668">
        <f>IF(OR('1C TSsoustraitance'!$D49="",'1C TSsoustraitance'!$AP49=0),0,IF(AND('1C TSsoustraitance'!$D49&lt;&gt;"",$K$2="Pôle",'1C TSsoustraitance'!$E49="OUI"),(('1C TSsoustraitance'!$F49+'1C TSsoustraitance'!$G49+'1C TSsoustraitance'!$H49+'1C TSsoustraitance'!$I49+'1C TSsoustraitance'!$M49)/'1C TSsoustraitance'!$R49),IF(AND('1C TSsoustraitance'!$D49&lt;&gt;"",$K$2="Pôle",'1C TSsoustraitance'!$E49="NON"),(('1C TSsoustraitance'!$F49+'1C TSsoustraitance'!$G49+'1C TSsoustraitance'!$H49+'1C TSsoustraitance'!$I49+'1C TSsoustraitance'!$M49)/'1C TSsoustraitance'!$AP49),IF(AND('1C TSsoustraitance'!$D49&lt;&gt;"",$K$2&lt;&gt;"Pôle",'1C TSsoustraitance'!$E49="OUI"),(('1C TSsoustraitance'!$F49+'1C TSsoustraitance'!$G49+'1C TSsoustraitance'!$H49+'1C TSsoustraitance'!$I49+'1C TSsoustraitance'!$J49+'1C TSsoustraitance'!$K49+'1C TSsoustraitance'!$L49+'1C TSsoustraitance'!$M49+'1C TSsoustraitance'!$N49+'1C TSsoustraitance'!$O49+'1C TSsoustraitance'!$P49+'1C TSsoustraitance'!$Q49)/'1C TSsoustraitance'!$R49),IF(AND('1C TSsoustraitance'!$D49&lt;&gt;"",$K$2&lt;&gt;"Pôle",'1C TSsoustraitance'!$E49="NON"),(('1C TSsoustraitance'!$F49+'1C TSsoustraitance'!$G49+'1C TSsoustraitance'!$H49+'1C TSsoustraitance'!$I49+'1C TSsoustraitance'!$J49+'1C TSsoustraitance'!$K49+'1C TSsoustraitance'!$L49+'1C TSsoustraitance'!$M49+'1C TSsoustraitance'!$N49+'1C TSsoustraitance'!$O49+'1C TSsoustraitance'!$P49+'1C TSsoustraitance'!$Q49))/'1C TSsoustraitance'!$AP49)))))</f>
        <v>0</v>
      </c>
      <c r="M332" s="668">
        <f>IF(OR('1C TSsoustraitance'!$D49="",'1C TSsoustraitance'!AP$13=0),0,IF(AND('1C TSsoustraitance'!$D49&lt;&gt;"",$K$2="Pôle",'1C TSsoustraitance'!$E49="OUI"),(('1C TSsoustraitance'!$J49+'1C TSsoustraitance'!$K49+'1C TSsoustraitance'!$L49)/'1C TSsoustraitance'!$R49),IF(AND('1C TSsoustraitance'!$D49&lt;&gt;"",$K$2="Pôle",'1C TSsoustraitance'!$E49="NON"),(('1C TSsoustraitance'!$J49+'1C TSsoustraitance'!$K49+'1C TSsoustraitance'!$L49)/'1C TSsoustraitance'!$AP49),IF(AND('1C TSsoustraitance'!$D49&lt;&gt;"",$K$2&lt;&gt;"Pôle"),0))))</f>
        <v>0</v>
      </c>
      <c r="N332" s="668">
        <f t="shared" si="106"/>
        <v>0</v>
      </c>
      <c r="O332" s="669">
        <f>IF(OR('1C TSsoustraitance'!$D49="",'1C TSsoustraitance'!$E49="OUI",'1C TSsoustraitance'!$AP49=0),0,(('1C TSsoustraitance'!$S49)/'1C TSsoustraitance'!$AP49))</f>
        <v>0</v>
      </c>
      <c r="P332" s="669">
        <f>IF(OR('1C TSsoustraitance'!$D49="",'1C TSsoustraitance'!$E49="OUI",'1C TSsoustraitance'!$AP49=0),0,(('1C TSsoustraitance'!$T49)/'1C TSsoustraitance'!$AP49))</f>
        <v>0</v>
      </c>
      <c r="Q332" s="669">
        <f>IF(OR('1C TSsoustraitance'!$D49="",'1C TSsoustraitance'!$E49="OUI",'1C TSsoustraitance'!$AP49=0),0,(('1C TSsoustraitance'!$U49)/'1C TSsoustraitance'!$AP49))</f>
        <v>0</v>
      </c>
      <c r="R332" s="669">
        <f>IF(OR('1C TSsoustraitance'!$D49="",'1C TSsoustraitance'!$E49="OUI",'1C TSsoustraitance'!$AP49=0),0,(('1C TSsoustraitance'!$V49)/'1C TSsoustraitance'!$AP49))</f>
        <v>0</v>
      </c>
      <c r="S332" s="669">
        <f>IF(OR('1C TSsoustraitance'!$D49="",'1C TSsoustraitance'!$E49="OUI",'1C TSsoustraitance'!$AP49=0),0,(('1C TSsoustraitance'!$W49)/'1C TSsoustraitance'!$AP49))</f>
        <v>0</v>
      </c>
      <c r="T332" s="669">
        <f>IF(OR('1C TSsoustraitance'!$D49="",'1C TSsoustraitance'!$E49="OUI",'1C TSsoustraitance'!$AP49=0),0,(('1C TSsoustraitance'!$X49)/'1C TSsoustraitance'!$AP49))</f>
        <v>0</v>
      </c>
      <c r="U332" s="669">
        <f>IF(OR('1C TSsoustraitance'!$D49="",'1C TSsoustraitance'!$E49="OUI",'1C TSsoustraitance'!$AP49=0),0,(('1C TSsoustraitance'!$Y49)/'1C TSsoustraitance'!$AP49))</f>
        <v>0</v>
      </c>
      <c r="V332" s="669">
        <f>IF(OR('1C TSsoustraitance'!$D49="",'1C TSsoustraitance'!$E49="OUI",'1C TSsoustraitance'!$AP49=0),0,(('1C TSsoustraitance'!$Z49)/'1C TSsoustraitance'!$AP49))</f>
        <v>0</v>
      </c>
      <c r="W332" s="669">
        <f>IF(OR('1C TSsoustraitance'!$D49="",'1C TSsoustraitance'!$E49="OUI",'1C TSsoustraitance'!$AP49=0),0,(('1C TSsoustraitance'!$AA49)/'1C TSsoustraitance'!$AP49))</f>
        <v>0</v>
      </c>
      <c r="X332" s="669">
        <f>IF(OR('1C TSsoustraitance'!$D49="",'1C TSsoustraitance'!$E49="OUI",'1C TSsoustraitance'!$AP49=0),0,(('1C TSsoustraitance'!$AB49)/'1C TSsoustraitance'!$AP49))</f>
        <v>0</v>
      </c>
      <c r="Y332" s="669">
        <f>IF(OR('1C TSsoustraitance'!$D49="",'1C TSsoustraitance'!$E49="OUI",'1C TSsoustraitance'!$AP49=0),0,(('1C TSsoustraitance'!$AC49)/'1C TSsoustraitance'!$AP49))</f>
        <v>0</v>
      </c>
      <c r="Z332" s="669">
        <f>IF(OR('1C TSsoustraitance'!$D49="",'1C TSsoustraitance'!$E49="OUI",'1C TSsoustraitance'!$AP49=0),0,(('1C TSsoustraitance'!$AD49)/'1C TSsoustraitance'!$AP49))</f>
        <v>0</v>
      </c>
      <c r="AA332" s="669">
        <f>IF(OR('1C TSsoustraitance'!$D49="",'1C TSsoustraitance'!$E49="OUI",'1C TSsoustraitance'!$AP49=0),0,(('1C TSsoustraitance'!$AE49)/'1C TSsoustraitance'!$AP49))</f>
        <v>0</v>
      </c>
      <c r="AB332" s="669">
        <f>IF(OR('1C TSsoustraitance'!$D49="",'1C TSsoustraitance'!$E49="OUI",'1C TSsoustraitance'!$AP49=0),0,(('1C TSsoustraitance'!$AF49)/'1C TSsoustraitance'!$AP49))</f>
        <v>0</v>
      </c>
      <c r="AC332" s="669">
        <f>IF(OR('1C TSsoustraitance'!$D49="",'1C TSsoustraitance'!$E49="OUI",'1C TSsoustraitance'!$AP49=0),0,(('1C TSsoustraitance'!$AG49)/'1C TSsoustraitance'!$AP49))</f>
        <v>0</v>
      </c>
      <c r="AD332" s="669">
        <f>IF(OR('1C TSsoustraitance'!$D49="",'1C TSsoustraitance'!$E49="OUI",'1C TSsoustraitance'!$AP49=0),0,(('1C TSsoustraitance'!$AH49)/'1C TSsoustraitance'!$AP49))</f>
        <v>0</v>
      </c>
      <c r="AE332" s="669">
        <f>IF(OR('1C TSsoustraitance'!$D49="",'1C TSsoustraitance'!$E49="OUI",'1C TSsoustraitance'!$AP49=0),0,(('1C TSsoustraitance'!$AI49)/'1C TSsoustraitance'!$AP49))</f>
        <v>0</v>
      </c>
      <c r="AF332" s="669">
        <f>IF(OR('1C TSsoustraitance'!$D49="",'1C TSsoustraitance'!$E49="OUI",'1C TSsoustraitance'!$AP49=0),0,(('1C TSsoustraitance'!$AJ49)/'1C TSsoustraitance'!$AP49))</f>
        <v>0</v>
      </c>
      <c r="AG332" s="669">
        <f>IF(OR('1C TSsoustraitance'!$D49="",'1C TSsoustraitance'!$E49="OUI",'1C TSsoustraitance'!$AP49=0),0,(('1C TSsoustraitance'!$AK49)/'1C TSsoustraitance'!$AP49))</f>
        <v>0</v>
      </c>
      <c r="AH332" s="669">
        <f>IF(OR('1C TSsoustraitance'!$D49="",'1C TSsoustraitance'!$E49="OUI",'1C TSsoustraitance'!$AP49=0),0,(('1C TSsoustraitance'!$AL49)/'1C TSsoustraitance'!$AP49))</f>
        <v>0</v>
      </c>
      <c r="AI332" s="669">
        <f>IF(OR('1C TSsoustraitance'!$D49="",'1C TSsoustraitance'!$E49="OUI",'1C TSsoustraitance'!$AP49=0),0,(('1C TSsoustraitance'!$AM49)/'1C TSsoustraitance'!$AP49))</f>
        <v>0</v>
      </c>
      <c r="AJ332" s="669">
        <f>IF(OR('1C TSsoustraitance'!$D49="",'1C TSsoustraitance'!$E49="OUI",'1C TSsoustraitance'!$AP49=0),0,(('1C TSsoustraitance'!$AN49)/'1C TSsoustraitance'!$AP49))</f>
        <v>0</v>
      </c>
      <c r="AK332" s="669">
        <f t="shared" si="107"/>
        <v>0</v>
      </c>
      <c r="AL332" s="668">
        <f t="shared" si="108"/>
        <v>0</v>
      </c>
      <c r="AM332" s="670">
        <f>IF(Tableau7[[#This Row],[N° pièce]]="",0,(Tableau7[[#This Row],[hors TVA]]+(Tableau7[[#This Row],[hors TVA]]*Tableau7[[#This Row],[Taux TVA]])-(Tableau7[[#This Row],[hors TVA]]*Tableau7[[#This Row],[Taux TVA]]*Tableau7[[#This Row],[Régime TVA: Récupération]]))*Tableau7[[#This Row],[Type 1]])</f>
        <v>0</v>
      </c>
      <c r="AN332" s="670">
        <f>IF(Tableau7[[#This Row],[N° pièce]]="",0,IF($K$2="pôle",((Tableau7[[#This Row],[hors TVA]]+(Tableau7[[#This Row],[hors TVA]]*Tableau7[[#This Row],[Taux TVA]])-(Tableau7[[#This Row],[hors TVA]]*Tableau7[[#This Row],[Taux TVA]]*Tableau7[[#This Row],[Régime TVA: Récupération]]))*Tableau7[[#This Row],[Type 2]]),0))</f>
        <v>0</v>
      </c>
      <c r="AO332" s="670">
        <f t="shared" si="94"/>
        <v>0</v>
      </c>
      <c r="AP332" s="255">
        <f t="shared" si="98"/>
        <v>0</v>
      </c>
      <c r="AQ332" s="506">
        <f t="shared" si="109"/>
        <v>0</v>
      </c>
      <c r="AR332" s="671"/>
      <c r="AS332" s="512"/>
      <c r="AT332" s="513" t="str">
        <f>IF(('1C TSsoustraitance'!AP49*FICHE!C$14&lt;J332),"Forfait limité à "&amp;FICHE!C$14&amp;"€/jour","")</f>
        <v/>
      </c>
      <c r="AU332" s="797"/>
      <c r="AV332" s="484"/>
      <c r="AW332" s="484"/>
      <c r="AX332" s="484"/>
      <c r="AY332" s="484"/>
      <c r="AZ332" s="484"/>
      <c r="BA332" s="4"/>
      <c r="BB332" s="4"/>
      <c r="BC332" s="4"/>
      <c r="BD332" s="4"/>
      <c r="BE332" s="4"/>
      <c r="BF332" s="4"/>
      <c r="BG332" s="4"/>
      <c r="BH332" s="4"/>
      <c r="BI332" s="4"/>
      <c r="BJ332" s="4"/>
      <c r="BK332" s="4"/>
      <c r="BL332" s="4"/>
      <c r="BM332" s="4"/>
      <c r="BN332" s="4"/>
      <c r="BO332" s="4"/>
      <c r="BP332" s="4"/>
      <c r="BQ332" s="4"/>
      <c r="BR332" s="4"/>
      <c r="BS332" s="4"/>
      <c r="BT332" s="4"/>
      <c r="BU332" s="4"/>
      <c r="BV332" s="4"/>
      <c r="BW332" s="4"/>
      <c r="BX332" s="4"/>
      <c r="BY332" s="4"/>
      <c r="BZ332" s="4"/>
      <c r="CA332" s="4"/>
      <c r="CB332" s="4"/>
      <c r="CC332" s="4"/>
      <c r="CD332" s="4"/>
      <c r="CE332" s="4"/>
      <c r="CF332" s="4"/>
      <c r="CG332" s="4"/>
      <c r="CH332" s="4"/>
      <c r="CI332" s="4"/>
      <c r="CJ332" s="4"/>
      <c r="CK332" s="4"/>
      <c r="CL332" s="4"/>
      <c r="CM332" s="4"/>
      <c r="CN332" s="4"/>
      <c r="CO332" s="4"/>
      <c r="CP332" s="4"/>
      <c r="CQ332" s="4"/>
      <c r="CR332" s="4"/>
      <c r="CS332" s="4"/>
      <c r="CT332" s="4"/>
      <c r="CU332" s="4"/>
      <c r="CV332" s="4"/>
      <c r="CW332" s="4"/>
      <c r="CX332" s="4"/>
      <c r="CY332" s="4"/>
      <c r="CZ332" s="4"/>
      <c r="DA332" s="4"/>
      <c r="DB332" s="4"/>
      <c r="DC332" s="4"/>
      <c r="DD332" s="4"/>
      <c r="DE332" s="4"/>
      <c r="DF332" s="4"/>
      <c r="DG332" s="4"/>
      <c r="DH332" s="4"/>
      <c r="DI332" s="4"/>
      <c r="DJ332" s="4"/>
      <c r="DK332" s="4"/>
      <c r="DL332" s="4"/>
      <c r="DM332" s="4"/>
      <c r="DN332" s="4"/>
      <c r="DO332" s="4"/>
      <c r="DP332" s="4"/>
      <c r="DQ332" s="4"/>
      <c r="DR332" s="4"/>
      <c r="DS332" s="4"/>
      <c r="DT332" s="4"/>
      <c r="DU332" s="4"/>
      <c r="DV332" s="4"/>
      <c r="DW332" s="4"/>
      <c r="DX332" s="4"/>
      <c r="DY332" s="4"/>
      <c r="DZ332" s="4"/>
      <c r="EA332" s="4"/>
      <c r="EB332" s="4"/>
      <c r="EC332" s="4"/>
      <c r="ED332" s="4"/>
      <c r="EE332" s="4"/>
      <c r="EF332" s="4"/>
      <c r="EG332" s="4"/>
      <c r="EH332" s="4"/>
      <c r="EI332" s="4"/>
      <c r="EJ332" s="4"/>
      <c r="EK332" s="4"/>
      <c r="EL332" s="4"/>
      <c r="EM332" s="4"/>
      <c r="EN332" s="4"/>
      <c r="EO332" s="4"/>
      <c r="EP332" s="4"/>
      <c r="EQ332" s="4"/>
      <c r="ER332" s="4"/>
      <c r="ES332" s="4"/>
      <c r="ET332" s="4"/>
      <c r="EU332" s="4"/>
      <c r="EV332" s="4"/>
      <c r="EW332" s="4"/>
      <c r="EX332" s="4"/>
      <c r="EY332" s="4"/>
      <c r="EZ332" s="4"/>
      <c r="FA332" s="4"/>
      <c r="FB332" s="4"/>
      <c r="FC332" s="4"/>
      <c r="FD332" s="4"/>
      <c r="FE332" s="4"/>
      <c r="FF332" s="4"/>
      <c r="FG332" s="4"/>
      <c r="FH332" s="4"/>
      <c r="FI332" s="4"/>
      <c r="FJ332" s="4"/>
      <c r="FK332" s="4"/>
      <c r="FL332" s="4"/>
      <c r="FM332" s="4"/>
      <c r="FN332" s="4"/>
      <c r="FO332" s="4"/>
      <c r="FP332" s="4"/>
      <c r="FQ332" s="4"/>
      <c r="FR332" s="4"/>
      <c r="FS332" s="4"/>
      <c r="FT332" s="4"/>
      <c r="FU332" s="4"/>
      <c r="FV332" s="4"/>
      <c r="FW332" s="4"/>
      <c r="FX332" s="4"/>
      <c r="FY332" s="4"/>
      <c r="FZ332" s="4"/>
      <c r="GA332" s="4"/>
      <c r="GB332" s="4"/>
      <c r="GC332" s="4"/>
      <c r="GD332" s="4"/>
      <c r="GE332" s="4"/>
      <c r="GF332" s="4"/>
      <c r="GG332" s="4"/>
      <c r="GH332" s="4"/>
      <c r="GI332" s="4"/>
      <c r="GJ332" s="4"/>
      <c r="GK332" s="4"/>
      <c r="GL332" s="4"/>
      <c r="GM332" s="4"/>
      <c r="GN332" s="4"/>
      <c r="GO332" s="4"/>
      <c r="GP332" s="4"/>
      <c r="GQ332" s="4"/>
      <c r="GR332" s="4"/>
      <c r="GS332" s="4"/>
      <c r="GT332" s="4"/>
      <c r="GU332" s="4"/>
      <c r="GV332" s="4"/>
      <c r="GW332" s="4"/>
      <c r="GX332" s="4"/>
      <c r="GY332" s="4"/>
      <c r="GZ332" s="4"/>
      <c r="HA332" s="4"/>
      <c r="HB332" s="4"/>
      <c r="HC332" s="4"/>
    </row>
    <row r="333" spans="1:211" s="380" customFormat="1" ht="13.9" customHeight="1">
      <c r="A333" s="828" t="str">
        <f>IF('1C TSsoustraitance'!$A50&lt;&gt;0,'1C TSsoustraitance'!$A50,"")</f>
        <v/>
      </c>
      <c r="B333" s="530"/>
      <c r="C333" s="513" t="str">
        <f>IF('1C TSsoustraitance'!$A50&lt;&gt;0,'1C TSsoustraitance'!$B50,"")</f>
        <v/>
      </c>
      <c r="D333" s="513" t="str">
        <f>IF('1C TSsoustraitance'!$A50&lt;&gt;0,'1C TSsoustraitance'!$C50,"")</f>
        <v/>
      </c>
      <c r="E333" s="684"/>
      <c r="F333" s="685"/>
      <c r="G333" s="666">
        <f>'1C TSsoustraitance'!$D50</f>
        <v>0</v>
      </c>
      <c r="H333" s="533">
        <v>0.21</v>
      </c>
      <c r="I333" s="533">
        <v>1</v>
      </c>
      <c r="J333" s="534"/>
      <c r="K333" s="667">
        <f t="shared" si="105"/>
        <v>0</v>
      </c>
      <c r="L333" s="668">
        <f>IF(OR('1C TSsoustraitance'!$D50="",'1C TSsoustraitance'!$AP50=0),0,IF(AND('1C TSsoustraitance'!$D50&lt;&gt;"",$K$2="Pôle",'1C TSsoustraitance'!$E50="OUI"),(('1C TSsoustraitance'!$F50+'1C TSsoustraitance'!$G50+'1C TSsoustraitance'!$H50+'1C TSsoustraitance'!$I50+'1C TSsoustraitance'!$M50)/'1C TSsoustraitance'!$R50),IF(AND('1C TSsoustraitance'!$D50&lt;&gt;"",$K$2="Pôle",'1C TSsoustraitance'!$E50="NON"),(('1C TSsoustraitance'!$F50+'1C TSsoustraitance'!$G50+'1C TSsoustraitance'!$H50+'1C TSsoustraitance'!$I50+'1C TSsoustraitance'!$M50)/'1C TSsoustraitance'!$AP50),IF(AND('1C TSsoustraitance'!$D50&lt;&gt;"",$K$2&lt;&gt;"Pôle",'1C TSsoustraitance'!$E50="OUI"),(('1C TSsoustraitance'!$F50+'1C TSsoustraitance'!$G50+'1C TSsoustraitance'!$H50+'1C TSsoustraitance'!$I50+'1C TSsoustraitance'!$J50+'1C TSsoustraitance'!$K50+'1C TSsoustraitance'!$L50+'1C TSsoustraitance'!$M50+'1C TSsoustraitance'!$N50+'1C TSsoustraitance'!$O50+'1C TSsoustraitance'!$P50+'1C TSsoustraitance'!$Q50)/'1C TSsoustraitance'!$R50),IF(AND('1C TSsoustraitance'!$D50&lt;&gt;"",$K$2&lt;&gt;"Pôle",'1C TSsoustraitance'!$E50="NON"),(('1C TSsoustraitance'!$F50+'1C TSsoustraitance'!$G50+'1C TSsoustraitance'!$H50+'1C TSsoustraitance'!$I50+'1C TSsoustraitance'!$J50+'1C TSsoustraitance'!$K50+'1C TSsoustraitance'!$L50+'1C TSsoustraitance'!$M50+'1C TSsoustraitance'!$N50+'1C TSsoustraitance'!$O50+'1C TSsoustraitance'!$P50+'1C TSsoustraitance'!$Q50))/'1C TSsoustraitance'!$AP50)))))</f>
        <v>0</v>
      </c>
      <c r="M333" s="668">
        <f>IF(OR('1C TSsoustraitance'!$D50="",'1C TSsoustraitance'!AP$13=0),0,IF(AND('1C TSsoustraitance'!$D50&lt;&gt;"",$K$2="Pôle",'1C TSsoustraitance'!$E50="OUI"),(('1C TSsoustraitance'!$J50+'1C TSsoustraitance'!$K50+'1C TSsoustraitance'!$L50)/'1C TSsoustraitance'!$R50),IF(AND('1C TSsoustraitance'!$D50&lt;&gt;"",$K$2="Pôle",'1C TSsoustraitance'!$E50="NON"),(('1C TSsoustraitance'!$J50+'1C TSsoustraitance'!$K50+'1C TSsoustraitance'!$L50)/'1C TSsoustraitance'!$AP50),IF(AND('1C TSsoustraitance'!$D50&lt;&gt;"",$K$2&lt;&gt;"Pôle"),0))))</f>
        <v>0</v>
      </c>
      <c r="N333" s="668">
        <f t="shared" si="106"/>
        <v>0</v>
      </c>
      <c r="O333" s="669">
        <f>IF(OR('1C TSsoustraitance'!$D50="",'1C TSsoustraitance'!$E50="OUI",'1C TSsoustraitance'!$AP50=0),0,(('1C TSsoustraitance'!$S50)/'1C TSsoustraitance'!$AP50))</f>
        <v>0</v>
      </c>
      <c r="P333" s="669">
        <f>IF(OR('1C TSsoustraitance'!$D50="",'1C TSsoustraitance'!$E50="OUI",'1C TSsoustraitance'!$AP50=0),0,(('1C TSsoustraitance'!$T50)/'1C TSsoustraitance'!$AP50))</f>
        <v>0</v>
      </c>
      <c r="Q333" s="669">
        <f>IF(OR('1C TSsoustraitance'!$D50="",'1C TSsoustraitance'!$E50="OUI",'1C TSsoustraitance'!$AP50=0),0,(('1C TSsoustraitance'!$U50)/'1C TSsoustraitance'!$AP50))</f>
        <v>0</v>
      </c>
      <c r="R333" s="669">
        <f>IF(OR('1C TSsoustraitance'!$D50="",'1C TSsoustraitance'!$E50="OUI",'1C TSsoustraitance'!$AP50=0),0,(('1C TSsoustraitance'!$V50)/'1C TSsoustraitance'!$AP50))</f>
        <v>0</v>
      </c>
      <c r="S333" s="669">
        <f>IF(OR('1C TSsoustraitance'!$D50="",'1C TSsoustraitance'!$E50="OUI",'1C TSsoustraitance'!$AP50=0),0,(('1C TSsoustraitance'!$W50)/'1C TSsoustraitance'!$AP50))</f>
        <v>0</v>
      </c>
      <c r="T333" s="669">
        <f>IF(OR('1C TSsoustraitance'!$D50="",'1C TSsoustraitance'!$E50="OUI",'1C TSsoustraitance'!$AP50=0),0,(('1C TSsoustraitance'!$X50)/'1C TSsoustraitance'!$AP50))</f>
        <v>0</v>
      </c>
      <c r="U333" s="669">
        <f>IF(OR('1C TSsoustraitance'!$D50="",'1C TSsoustraitance'!$E50="OUI",'1C TSsoustraitance'!$AP50=0),0,(('1C TSsoustraitance'!$Y50)/'1C TSsoustraitance'!$AP50))</f>
        <v>0</v>
      </c>
      <c r="V333" s="669">
        <f>IF(OR('1C TSsoustraitance'!$D50="",'1C TSsoustraitance'!$E50="OUI",'1C TSsoustraitance'!$AP50=0),0,(('1C TSsoustraitance'!$Z50)/'1C TSsoustraitance'!$AP50))</f>
        <v>0</v>
      </c>
      <c r="W333" s="669">
        <f>IF(OR('1C TSsoustraitance'!$D50="",'1C TSsoustraitance'!$E50="OUI",'1C TSsoustraitance'!$AP50=0),0,(('1C TSsoustraitance'!$AA50)/'1C TSsoustraitance'!$AP50))</f>
        <v>0</v>
      </c>
      <c r="X333" s="669">
        <f>IF(OR('1C TSsoustraitance'!$D50="",'1C TSsoustraitance'!$E50="OUI",'1C TSsoustraitance'!$AP50=0),0,(('1C TSsoustraitance'!$AB50)/'1C TSsoustraitance'!$AP50))</f>
        <v>0</v>
      </c>
      <c r="Y333" s="669">
        <f>IF(OR('1C TSsoustraitance'!$D50="",'1C TSsoustraitance'!$E50="OUI",'1C TSsoustraitance'!$AP50=0),0,(('1C TSsoustraitance'!$AC50)/'1C TSsoustraitance'!$AP50))</f>
        <v>0</v>
      </c>
      <c r="Z333" s="669">
        <f>IF(OR('1C TSsoustraitance'!$D50="",'1C TSsoustraitance'!$E50="OUI",'1C TSsoustraitance'!$AP50=0),0,(('1C TSsoustraitance'!$AD50)/'1C TSsoustraitance'!$AP50))</f>
        <v>0</v>
      </c>
      <c r="AA333" s="669">
        <f>IF(OR('1C TSsoustraitance'!$D50="",'1C TSsoustraitance'!$E50="OUI",'1C TSsoustraitance'!$AP50=0),0,(('1C TSsoustraitance'!$AE50)/'1C TSsoustraitance'!$AP50))</f>
        <v>0</v>
      </c>
      <c r="AB333" s="669">
        <f>IF(OR('1C TSsoustraitance'!$D50="",'1C TSsoustraitance'!$E50="OUI",'1C TSsoustraitance'!$AP50=0),0,(('1C TSsoustraitance'!$AF50)/'1C TSsoustraitance'!$AP50))</f>
        <v>0</v>
      </c>
      <c r="AC333" s="669">
        <f>IF(OR('1C TSsoustraitance'!$D50="",'1C TSsoustraitance'!$E50="OUI",'1C TSsoustraitance'!$AP50=0),0,(('1C TSsoustraitance'!$AG50)/'1C TSsoustraitance'!$AP50))</f>
        <v>0</v>
      </c>
      <c r="AD333" s="669">
        <f>IF(OR('1C TSsoustraitance'!$D50="",'1C TSsoustraitance'!$E50="OUI",'1C TSsoustraitance'!$AP50=0),0,(('1C TSsoustraitance'!$AH50)/'1C TSsoustraitance'!$AP50))</f>
        <v>0</v>
      </c>
      <c r="AE333" s="669">
        <f>IF(OR('1C TSsoustraitance'!$D50="",'1C TSsoustraitance'!$E50="OUI",'1C TSsoustraitance'!$AP50=0),0,(('1C TSsoustraitance'!$AI50)/'1C TSsoustraitance'!$AP50))</f>
        <v>0</v>
      </c>
      <c r="AF333" s="669">
        <f>IF(OR('1C TSsoustraitance'!$D50="",'1C TSsoustraitance'!$E50="OUI",'1C TSsoustraitance'!$AP50=0),0,(('1C TSsoustraitance'!$AJ50)/'1C TSsoustraitance'!$AP50))</f>
        <v>0</v>
      </c>
      <c r="AG333" s="669">
        <f>IF(OR('1C TSsoustraitance'!$D50="",'1C TSsoustraitance'!$E50="OUI",'1C TSsoustraitance'!$AP50=0),0,(('1C TSsoustraitance'!$AK50)/'1C TSsoustraitance'!$AP50))</f>
        <v>0</v>
      </c>
      <c r="AH333" s="669">
        <f>IF(OR('1C TSsoustraitance'!$D50="",'1C TSsoustraitance'!$E50="OUI",'1C TSsoustraitance'!$AP50=0),0,(('1C TSsoustraitance'!$AL50)/'1C TSsoustraitance'!$AP50))</f>
        <v>0</v>
      </c>
      <c r="AI333" s="669">
        <f>IF(OR('1C TSsoustraitance'!$D50="",'1C TSsoustraitance'!$E50="OUI",'1C TSsoustraitance'!$AP50=0),0,(('1C TSsoustraitance'!$AM50)/'1C TSsoustraitance'!$AP50))</f>
        <v>0</v>
      </c>
      <c r="AJ333" s="669">
        <f>IF(OR('1C TSsoustraitance'!$D50="",'1C TSsoustraitance'!$E50="OUI",'1C TSsoustraitance'!$AP50=0),0,(('1C TSsoustraitance'!$AN50)/'1C TSsoustraitance'!$AP50))</f>
        <v>0</v>
      </c>
      <c r="AK333" s="669">
        <f t="shared" si="107"/>
        <v>0</v>
      </c>
      <c r="AL333" s="668">
        <f t="shared" si="108"/>
        <v>0</v>
      </c>
      <c r="AM333" s="670">
        <f>IF(Tableau7[[#This Row],[N° pièce]]="",0,(Tableau7[[#This Row],[hors TVA]]+(Tableau7[[#This Row],[hors TVA]]*Tableau7[[#This Row],[Taux TVA]])-(Tableau7[[#This Row],[hors TVA]]*Tableau7[[#This Row],[Taux TVA]]*Tableau7[[#This Row],[Régime TVA: Récupération]]))*Tableau7[[#This Row],[Type 1]])</f>
        <v>0</v>
      </c>
      <c r="AN333" s="670">
        <f>IF(Tableau7[[#This Row],[N° pièce]]="",0,IF($K$2="pôle",((Tableau7[[#This Row],[hors TVA]]+(Tableau7[[#This Row],[hors TVA]]*Tableau7[[#This Row],[Taux TVA]])-(Tableau7[[#This Row],[hors TVA]]*Tableau7[[#This Row],[Taux TVA]]*Tableau7[[#This Row],[Régime TVA: Récupération]]))*Tableau7[[#This Row],[Type 2]]),0))</f>
        <v>0</v>
      </c>
      <c r="AO333" s="670">
        <f t="shared" si="94"/>
        <v>0</v>
      </c>
      <c r="AP333" s="255">
        <f t="shared" si="98"/>
        <v>0</v>
      </c>
      <c r="AQ333" s="506">
        <f t="shared" si="109"/>
        <v>0</v>
      </c>
      <c r="AR333" s="671"/>
      <c r="AS333" s="512"/>
      <c r="AT333" s="513" t="str">
        <f>IF(('1C TSsoustraitance'!AP50*FICHE!C$14&lt;J333),"Forfait limité à "&amp;FICHE!C$14&amp;"€/jour","")</f>
        <v/>
      </c>
      <c r="AU333" s="797"/>
      <c r="AV333" s="484"/>
      <c r="AW333" s="484"/>
      <c r="AX333" s="484"/>
      <c r="AY333" s="484"/>
      <c r="AZ333" s="484"/>
      <c r="BA333" s="4"/>
      <c r="BB333" s="4"/>
      <c r="BC333" s="4"/>
      <c r="BD333" s="4"/>
      <c r="BE333" s="4"/>
      <c r="BF333" s="4"/>
      <c r="BG333" s="4"/>
      <c r="BH333" s="4"/>
      <c r="BI333" s="4"/>
      <c r="BJ333" s="4"/>
      <c r="BK333" s="4"/>
      <c r="BL333" s="4"/>
      <c r="BM333" s="4"/>
      <c r="BN333" s="4"/>
      <c r="BO333" s="4"/>
      <c r="BP333" s="4"/>
      <c r="BQ333" s="4"/>
      <c r="BR333" s="4"/>
      <c r="BS333" s="4"/>
      <c r="BT333" s="4"/>
      <c r="BU333" s="4"/>
      <c r="BV333" s="4"/>
      <c r="BW333" s="4"/>
      <c r="BX333" s="4"/>
      <c r="BY333" s="4"/>
      <c r="BZ333" s="4"/>
      <c r="CA333" s="4"/>
      <c r="CB333" s="4"/>
      <c r="CC333" s="4"/>
      <c r="CD333" s="4"/>
      <c r="CE333" s="4"/>
      <c r="CF333" s="4"/>
      <c r="CG333" s="4"/>
      <c r="CH333" s="4"/>
      <c r="CI333" s="4"/>
      <c r="CJ333" s="4"/>
      <c r="CK333" s="4"/>
      <c r="CL333" s="4"/>
      <c r="CM333" s="4"/>
      <c r="CN333" s="4"/>
      <c r="CO333" s="4"/>
      <c r="CP333" s="4"/>
      <c r="CQ333" s="4"/>
      <c r="CR333" s="4"/>
      <c r="CS333" s="4"/>
      <c r="CT333" s="4"/>
      <c r="CU333" s="4"/>
      <c r="CV333" s="4"/>
      <c r="CW333" s="4"/>
      <c r="CX333" s="4"/>
      <c r="CY333" s="4"/>
      <c r="CZ333" s="4"/>
      <c r="DA333" s="4"/>
      <c r="DB333" s="4"/>
      <c r="DC333" s="4"/>
      <c r="DD333" s="4"/>
      <c r="DE333" s="4"/>
      <c r="DF333" s="4"/>
      <c r="DG333" s="4"/>
      <c r="DH333" s="4"/>
      <c r="DI333" s="4"/>
      <c r="DJ333" s="4"/>
      <c r="DK333" s="4"/>
      <c r="DL333" s="4"/>
      <c r="DM333" s="4"/>
      <c r="DN333" s="4"/>
      <c r="DO333" s="4"/>
      <c r="DP333" s="4"/>
      <c r="DQ333" s="4"/>
      <c r="DR333" s="4"/>
      <c r="DS333" s="4"/>
      <c r="DT333" s="4"/>
      <c r="DU333" s="4"/>
      <c r="DV333" s="4"/>
      <c r="DW333" s="4"/>
      <c r="DX333" s="4"/>
      <c r="DY333" s="4"/>
      <c r="DZ333" s="4"/>
      <c r="EA333" s="4"/>
      <c r="EB333" s="4"/>
      <c r="EC333" s="4"/>
      <c r="ED333" s="4"/>
      <c r="EE333" s="4"/>
      <c r="EF333" s="4"/>
      <c r="EG333" s="4"/>
      <c r="EH333" s="4"/>
      <c r="EI333" s="4"/>
      <c r="EJ333" s="4"/>
      <c r="EK333" s="4"/>
      <c r="EL333" s="4"/>
      <c r="EM333" s="4"/>
      <c r="EN333" s="4"/>
      <c r="EO333" s="4"/>
      <c r="EP333" s="4"/>
      <c r="EQ333" s="4"/>
      <c r="ER333" s="4"/>
      <c r="ES333" s="4"/>
      <c r="ET333" s="4"/>
      <c r="EU333" s="4"/>
      <c r="EV333" s="4"/>
      <c r="EW333" s="4"/>
      <c r="EX333" s="4"/>
      <c r="EY333" s="4"/>
      <c r="EZ333" s="4"/>
      <c r="FA333" s="4"/>
      <c r="FB333" s="4"/>
      <c r="FC333" s="4"/>
      <c r="FD333" s="4"/>
      <c r="FE333" s="4"/>
      <c r="FF333" s="4"/>
      <c r="FG333" s="4"/>
      <c r="FH333" s="4"/>
      <c r="FI333" s="4"/>
      <c r="FJ333" s="4"/>
      <c r="FK333" s="4"/>
      <c r="FL333" s="4"/>
      <c r="FM333" s="4"/>
      <c r="FN333" s="4"/>
      <c r="FO333" s="4"/>
      <c r="FP333" s="4"/>
      <c r="FQ333" s="4"/>
      <c r="FR333" s="4"/>
      <c r="FS333" s="4"/>
      <c r="FT333" s="4"/>
      <c r="FU333" s="4"/>
      <c r="FV333" s="4"/>
      <c r="FW333" s="4"/>
      <c r="FX333" s="4"/>
      <c r="FY333" s="4"/>
      <c r="FZ333" s="4"/>
      <c r="GA333" s="4"/>
      <c r="GB333" s="4"/>
      <c r="GC333" s="4"/>
      <c r="GD333" s="4"/>
      <c r="GE333" s="4"/>
      <c r="GF333" s="4"/>
      <c r="GG333" s="4"/>
      <c r="GH333" s="4"/>
      <c r="GI333" s="4"/>
      <c r="GJ333" s="4"/>
      <c r="GK333" s="4"/>
      <c r="GL333" s="4"/>
      <c r="GM333" s="4"/>
      <c r="GN333" s="4"/>
      <c r="GO333" s="4"/>
      <c r="GP333" s="4"/>
      <c r="GQ333" s="4"/>
      <c r="GR333" s="4"/>
      <c r="GS333" s="4"/>
      <c r="GT333" s="4"/>
      <c r="GU333" s="4"/>
      <c r="GV333" s="4"/>
      <c r="GW333" s="4"/>
      <c r="GX333" s="4"/>
      <c r="GY333" s="4"/>
      <c r="GZ333" s="4"/>
      <c r="HA333" s="4"/>
      <c r="HB333" s="4"/>
      <c r="HC333" s="4"/>
    </row>
    <row r="334" spans="1:211" s="380" customFormat="1" ht="13.9" customHeight="1">
      <c r="A334" s="828" t="str">
        <f>IF('1C TSsoustraitance'!$A51&lt;&gt;0,'1C TSsoustraitance'!$A51,"")</f>
        <v/>
      </c>
      <c r="B334" s="530"/>
      <c r="C334" s="513" t="str">
        <f>IF('1C TSsoustraitance'!$A51&lt;&gt;0,'1C TSsoustraitance'!$B51,"")</f>
        <v/>
      </c>
      <c r="D334" s="513" t="str">
        <f>IF('1C TSsoustraitance'!$A51&lt;&gt;0,'1C TSsoustraitance'!$C51,"")</f>
        <v/>
      </c>
      <c r="E334" s="684"/>
      <c r="F334" s="685"/>
      <c r="G334" s="666">
        <f>'1C TSsoustraitance'!$D51</f>
        <v>0</v>
      </c>
      <c r="H334" s="533">
        <v>0.21</v>
      </c>
      <c r="I334" s="533">
        <v>1</v>
      </c>
      <c r="J334" s="534"/>
      <c r="K334" s="667">
        <f t="shared" si="105"/>
        <v>0</v>
      </c>
      <c r="L334" s="668">
        <f>IF(OR('1C TSsoustraitance'!$D51="",'1C TSsoustraitance'!$AP51=0),0,IF(AND('1C TSsoustraitance'!$D51&lt;&gt;"",$K$2="Pôle",'1C TSsoustraitance'!$E51="OUI"),(('1C TSsoustraitance'!$F51+'1C TSsoustraitance'!$G51+'1C TSsoustraitance'!$H51+'1C TSsoustraitance'!$I51+'1C TSsoustraitance'!$M51)/'1C TSsoustraitance'!$R51),IF(AND('1C TSsoustraitance'!$D51&lt;&gt;"",$K$2="Pôle",'1C TSsoustraitance'!$E51="NON"),(('1C TSsoustraitance'!$F51+'1C TSsoustraitance'!$G51+'1C TSsoustraitance'!$H51+'1C TSsoustraitance'!$I51+'1C TSsoustraitance'!$M51)/'1C TSsoustraitance'!$AP51),IF(AND('1C TSsoustraitance'!$D51&lt;&gt;"",$K$2&lt;&gt;"Pôle",'1C TSsoustraitance'!$E51="OUI"),(('1C TSsoustraitance'!$F51+'1C TSsoustraitance'!$G51+'1C TSsoustraitance'!$H51+'1C TSsoustraitance'!$I51+'1C TSsoustraitance'!$J51+'1C TSsoustraitance'!$K51+'1C TSsoustraitance'!$L51+'1C TSsoustraitance'!$M51+'1C TSsoustraitance'!$N51+'1C TSsoustraitance'!$O51+'1C TSsoustraitance'!$P51+'1C TSsoustraitance'!$Q51)/'1C TSsoustraitance'!$R51),IF(AND('1C TSsoustraitance'!$D51&lt;&gt;"",$K$2&lt;&gt;"Pôle",'1C TSsoustraitance'!$E51="NON"),(('1C TSsoustraitance'!$F51+'1C TSsoustraitance'!$G51+'1C TSsoustraitance'!$H51+'1C TSsoustraitance'!$I51+'1C TSsoustraitance'!$J51+'1C TSsoustraitance'!$K51+'1C TSsoustraitance'!$L51+'1C TSsoustraitance'!$M51+'1C TSsoustraitance'!$N51+'1C TSsoustraitance'!$O51+'1C TSsoustraitance'!$P51+'1C TSsoustraitance'!$Q51))/'1C TSsoustraitance'!$AP51)))))</f>
        <v>0</v>
      </c>
      <c r="M334" s="668">
        <f>IF(OR('1C TSsoustraitance'!$D51="",'1C TSsoustraitance'!AP$13=0),0,IF(AND('1C TSsoustraitance'!$D51&lt;&gt;"",$K$2="Pôle",'1C TSsoustraitance'!$E51="OUI"),(('1C TSsoustraitance'!$J51+'1C TSsoustraitance'!$K51+'1C TSsoustraitance'!$L51)/'1C TSsoustraitance'!$R51),IF(AND('1C TSsoustraitance'!$D51&lt;&gt;"",$K$2="Pôle",'1C TSsoustraitance'!$E51="NON"),(('1C TSsoustraitance'!$J51+'1C TSsoustraitance'!$K51+'1C TSsoustraitance'!$L51)/'1C TSsoustraitance'!$AP51),IF(AND('1C TSsoustraitance'!$D51&lt;&gt;"",$K$2&lt;&gt;"Pôle"),0))))</f>
        <v>0</v>
      </c>
      <c r="N334" s="668">
        <f t="shared" si="106"/>
        <v>0</v>
      </c>
      <c r="O334" s="669">
        <f>IF(OR('1C TSsoustraitance'!$D51="",'1C TSsoustraitance'!$E51="OUI",'1C TSsoustraitance'!$AP51=0),0,(('1C TSsoustraitance'!$S51)/'1C TSsoustraitance'!$AP51))</f>
        <v>0</v>
      </c>
      <c r="P334" s="669">
        <f>IF(OR('1C TSsoustraitance'!$D51="",'1C TSsoustraitance'!$E51="OUI",'1C TSsoustraitance'!$AP51=0),0,(('1C TSsoustraitance'!$T51)/'1C TSsoustraitance'!$AP51))</f>
        <v>0</v>
      </c>
      <c r="Q334" s="669">
        <f>IF(OR('1C TSsoustraitance'!$D51="",'1C TSsoustraitance'!$E51="OUI",'1C TSsoustraitance'!$AP51=0),0,(('1C TSsoustraitance'!$U51)/'1C TSsoustraitance'!$AP51))</f>
        <v>0</v>
      </c>
      <c r="R334" s="669">
        <f>IF(OR('1C TSsoustraitance'!$D51="",'1C TSsoustraitance'!$E51="OUI",'1C TSsoustraitance'!$AP51=0),0,(('1C TSsoustraitance'!$V51)/'1C TSsoustraitance'!$AP51))</f>
        <v>0</v>
      </c>
      <c r="S334" s="669">
        <f>IF(OR('1C TSsoustraitance'!$D51="",'1C TSsoustraitance'!$E51="OUI",'1C TSsoustraitance'!$AP51=0),0,(('1C TSsoustraitance'!$W51)/'1C TSsoustraitance'!$AP51))</f>
        <v>0</v>
      </c>
      <c r="T334" s="669">
        <f>IF(OR('1C TSsoustraitance'!$D51="",'1C TSsoustraitance'!$E51="OUI",'1C TSsoustraitance'!$AP51=0),0,(('1C TSsoustraitance'!$X51)/'1C TSsoustraitance'!$AP51))</f>
        <v>0</v>
      </c>
      <c r="U334" s="669">
        <f>IF(OR('1C TSsoustraitance'!$D51="",'1C TSsoustraitance'!$E51="OUI",'1C TSsoustraitance'!$AP51=0),0,(('1C TSsoustraitance'!$Y51)/'1C TSsoustraitance'!$AP51))</f>
        <v>0</v>
      </c>
      <c r="V334" s="669">
        <f>IF(OR('1C TSsoustraitance'!$D51="",'1C TSsoustraitance'!$E51="OUI",'1C TSsoustraitance'!$AP51=0),0,(('1C TSsoustraitance'!$Z51)/'1C TSsoustraitance'!$AP51))</f>
        <v>0</v>
      </c>
      <c r="W334" s="669">
        <f>IF(OR('1C TSsoustraitance'!$D51="",'1C TSsoustraitance'!$E51="OUI",'1C TSsoustraitance'!$AP51=0),0,(('1C TSsoustraitance'!$AA51)/'1C TSsoustraitance'!$AP51))</f>
        <v>0</v>
      </c>
      <c r="X334" s="669">
        <f>IF(OR('1C TSsoustraitance'!$D51="",'1C TSsoustraitance'!$E51="OUI",'1C TSsoustraitance'!$AP51=0),0,(('1C TSsoustraitance'!$AB51)/'1C TSsoustraitance'!$AP51))</f>
        <v>0</v>
      </c>
      <c r="Y334" s="669">
        <f>IF(OR('1C TSsoustraitance'!$D51="",'1C TSsoustraitance'!$E51="OUI",'1C TSsoustraitance'!$AP51=0),0,(('1C TSsoustraitance'!$AC51)/'1C TSsoustraitance'!$AP51))</f>
        <v>0</v>
      </c>
      <c r="Z334" s="669">
        <f>IF(OR('1C TSsoustraitance'!$D51="",'1C TSsoustraitance'!$E51="OUI",'1C TSsoustraitance'!$AP51=0),0,(('1C TSsoustraitance'!$AD51)/'1C TSsoustraitance'!$AP51))</f>
        <v>0</v>
      </c>
      <c r="AA334" s="669">
        <f>IF(OR('1C TSsoustraitance'!$D51="",'1C TSsoustraitance'!$E51="OUI",'1C TSsoustraitance'!$AP51=0),0,(('1C TSsoustraitance'!$AE51)/'1C TSsoustraitance'!$AP51))</f>
        <v>0</v>
      </c>
      <c r="AB334" s="669">
        <f>IF(OR('1C TSsoustraitance'!$D51="",'1C TSsoustraitance'!$E51="OUI",'1C TSsoustraitance'!$AP51=0),0,(('1C TSsoustraitance'!$AF51)/'1C TSsoustraitance'!$AP51))</f>
        <v>0</v>
      </c>
      <c r="AC334" s="669">
        <f>IF(OR('1C TSsoustraitance'!$D51="",'1C TSsoustraitance'!$E51="OUI",'1C TSsoustraitance'!$AP51=0),0,(('1C TSsoustraitance'!$AG51)/'1C TSsoustraitance'!$AP51))</f>
        <v>0</v>
      </c>
      <c r="AD334" s="669">
        <f>IF(OR('1C TSsoustraitance'!$D51="",'1C TSsoustraitance'!$E51="OUI",'1C TSsoustraitance'!$AP51=0),0,(('1C TSsoustraitance'!$AH51)/'1C TSsoustraitance'!$AP51))</f>
        <v>0</v>
      </c>
      <c r="AE334" s="669">
        <f>IF(OR('1C TSsoustraitance'!$D51="",'1C TSsoustraitance'!$E51="OUI",'1C TSsoustraitance'!$AP51=0),0,(('1C TSsoustraitance'!$AI51)/'1C TSsoustraitance'!$AP51))</f>
        <v>0</v>
      </c>
      <c r="AF334" s="669">
        <f>IF(OR('1C TSsoustraitance'!$D51="",'1C TSsoustraitance'!$E51="OUI",'1C TSsoustraitance'!$AP51=0),0,(('1C TSsoustraitance'!$AJ51)/'1C TSsoustraitance'!$AP51))</f>
        <v>0</v>
      </c>
      <c r="AG334" s="669">
        <f>IF(OR('1C TSsoustraitance'!$D51="",'1C TSsoustraitance'!$E51="OUI",'1C TSsoustraitance'!$AP51=0),0,(('1C TSsoustraitance'!$AK51)/'1C TSsoustraitance'!$AP51))</f>
        <v>0</v>
      </c>
      <c r="AH334" s="669">
        <f>IF(OR('1C TSsoustraitance'!$D51="",'1C TSsoustraitance'!$E51="OUI",'1C TSsoustraitance'!$AP51=0),0,(('1C TSsoustraitance'!$AL51)/'1C TSsoustraitance'!$AP51))</f>
        <v>0</v>
      </c>
      <c r="AI334" s="669">
        <f>IF(OR('1C TSsoustraitance'!$D51="",'1C TSsoustraitance'!$E51="OUI",'1C TSsoustraitance'!$AP51=0),0,(('1C TSsoustraitance'!$AM51)/'1C TSsoustraitance'!$AP51))</f>
        <v>0</v>
      </c>
      <c r="AJ334" s="669">
        <f>IF(OR('1C TSsoustraitance'!$D51="",'1C TSsoustraitance'!$E51="OUI",'1C TSsoustraitance'!$AP51=0),0,(('1C TSsoustraitance'!$AN51)/'1C TSsoustraitance'!$AP51))</f>
        <v>0</v>
      </c>
      <c r="AK334" s="669">
        <f t="shared" si="107"/>
        <v>0</v>
      </c>
      <c r="AL334" s="668">
        <f t="shared" si="108"/>
        <v>0</v>
      </c>
      <c r="AM334" s="670">
        <f>IF(Tableau7[[#This Row],[N° pièce]]="",0,(Tableau7[[#This Row],[hors TVA]]+(Tableau7[[#This Row],[hors TVA]]*Tableau7[[#This Row],[Taux TVA]])-(Tableau7[[#This Row],[hors TVA]]*Tableau7[[#This Row],[Taux TVA]]*Tableau7[[#This Row],[Régime TVA: Récupération]]))*Tableau7[[#This Row],[Type 1]])</f>
        <v>0</v>
      </c>
      <c r="AN334" s="670">
        <f>IF(Tableau7[[#This Row],[N° pièce]]="",0,IF($K$2="pôle",((Tableau7[[#This Row],[hors TVA]]+(Tableau7[[#This Row],[hors TVA]]*Tableau7[[#This Row],[Taux TVA]])-(Tableau7[[#This Row],[hors TVA]]*Tableau7[[#This Row],[Taux TVA]]*Tableau7[[#This Row],[Régime TVA: Récupération]]))*Tableau7[[#This Row],[Type 2]]),0))</f>
        <v>0</v>
      </c>
      <c r="AO334" s="670">
        <f t="shared" si="94"/>
        <v>0</v>
      </c>
      <c r="AP334" s="255">
        <f t="shared" si="98"/>
        <v>0</v>
      </c>
      <c r="AQ334" s="506">
        <f t="shared" si="109"/>
        <v>0</v>
      </c>
      <c r="AR334" s="671"/>
      <c r="AS334" s="512"/>
      <c r="AT334" s="513" t="str">
        <f>IF(('1C TSsoustraitance'!AP51*FICHE!C$14&lt;J334),"Forfait limité à "&amp;FICHE!C$14&amp;"€/jour","")</f>
        <v/>
      </c>
      <c r="AU334" s="797"/>
      <c r="AV334" s="484"/>
      <c r="AW334" s="484"/>
      <c r="AX334" s="484"/>
      <c r="AY334" s="484"/>
      <c r="AZ334" s="484"/>
      <c r="BA334" s="4"/>
      <c r="BB334" s="4"/>
      <c r="BC334" s="4"/>
      <c r="BD334" s="4"/>
      <c r="BE334" s="4"/>
      <c r="BF334" s="4"/>
      <c r="BG334" s="4"/>
      <c r="BH334" s="4"/>
      <c r="BI334" s="4"/>
      <c r="BJ334" s="4"/>
      <c r="BK334" s="4"/>
      <c r="BL334" s="4"/>
      <c r="BM334" s="4"/>
      <c r="BN334" s="4"/>
      <c r="BO334" s="4"/>
      <c r="BP334" s="4"/>
      <c r="BQ334" s="4"/>
      <c r="BR334" s="4"/>
      <c r="BS334" s="4"/>
      <c r="BT334" s="4"/>
      <c r="BU334" s="4"/>
      <c r="BV334" s="4"/>
      <c r="BW334" s="4"/>
      <c r="BX334" s="4"/>
      <c r="BY334" s="4"/>
      <c r="BZ334" s="4"/>
      <c r="CA334" s="4"/>
      <c r="CB334" s="4"/>
      <c r="CC334" s="4"/>
      <c r="CD334" s="4"/>
      <c r="CE334" s="4"/>
      <c r="CF334" s="4"/>
      <c r="CG334" s="4"/>
      <c r="CH334" s="4"/>
      <c r="CI334" s="4"/>
      <c r="CJ334" s="4"/>
      <c r="CK334" s="4"/>
      <c r="CL334" s="4"/>
      <c r="CM334" s="4"/>
      <c r="CN334" s="4"/>
      <c r="CO334" s="4"/>
      <c r="CP334" s="4"/>
      <c r="CQ334" s="4"/>
      <c r="CR334" s="4"/>
      <c r="CS334" s="4"/>
      <c r="CT334" s="4"/>
      <c r="CU334" s="4"/>
      <c r="CV334" s="4"/>
      <c r="CW334" s="4"/>
      <c r="CX334" s="4"/>
      <c r="CY334" s="4"/>
      <c r="CZ334" s="4"/>
      <c r="DA334" s="4"/>
      <c r="DB334" s="4"/>
      <c r="DC334" s="4"/>
      <c r="DD334" s="4"/>
      <c r="DE334" s="4"/>
      <c r="DF334" s="4"/>
      <c r="DG334" s="4"/>
      <c r="DH334" s="4"/>
      <c r="DI334" s="4"/>
      <c r="DJ334" s="4"/>
      <c r="DK334" s="4"/>
      <c r="DL334" s="4"/>
      <c r="DM334" s="4"/>
      <c r="DN334" s="4"/>
      <c r="DO334" s="4"/>
      <c r="DP334" s="4"/>
      <c r="DQ334" s="4"/>
      <c r="DR334" s="4"/>
      <c r="DS334" s="4"/>
      <c r="DT334" s="4"/>
      <c r="DU334" s="4"/>
      <c r="DV334" s="4"/>
      <c r="DW334" s="4"/>
      <c r="DX334" s="4"/>
      <c r="DY334" s="4"/>
      <c r="DZ334" s="4"/>
      <c r="EA334" s="4"/>
      <c r="EB334" s="4"/>
      <c r="EC334" s="4"/>
      <c r="ED334" s="4"/>
      <c r="EE334" s="4"/>
      <c r="EF334" s="4"/>
      <c r="EG334" s="4"/>
      <c r="EH334" s="4"/>
      <c r="EI334" s="4"/>
      <c r="EJ334" s="4"/>
      <c r="EK334" s="4"/>
      <c r="EL334" s="4"/>
      <c r="EM334" s="4"/>
      <c r="EN334" s="4"/>
      <c r="EO334" s="4"/>
      <c r="EP334" s="4"/>
      <c r="EQ334" s="4"/>
      <c r="ER334" s="4"/>
      <c r="ES334" s="4"/>
      <c r="ET334" s="4"/>
      <c r="EU334" s="4"/>
      <c r="EV334" s="4"/>
      <c r="EW334" s="4"/>
      <c r="EX334" s="4"/>
      <c r="EY334" s="4"/>
      <c r="EZ334" s="4"/>
      <c r="FA334" s="4"/>
      <c r="FB334" s="4"/>
      <c r="FC334" s="4"/>
      <c r="FD334" s="4"/>
      <c r="FE334" s="4"/>
      <c r="FF334" s="4"/>
      <c r="FG334" s="4"/>
      <c r="FH334" s="4"/>
      <c r="FI334" s="4"/>
      <c r="FJ334" s="4"/>
      <c r="FK334" s="4"/>
      <c r="FL334" s="4"/>
      <c r="FM334" s="4"/>
      <c r="FN334" s="4"/>
      <c r="FO334" s="4"/>
      <c r="FP334" s="4"/>
      <c r="FQ334" s="4"/>
      <c r="FR334" s="4"/>
      <c r="FS334" s="4"/>
      <c r="FT334" s="4"/>
      <c r="FU334" s="4"/>
      <c r="FV334" s="4"/>
      <c r="FW334" s="4"/>
      <c r="FX334" s="4"/>
      <c r="FY334" s="4"/>
      <c r="FZ334" s="4"/>
      <c r="GA334" s="4"/>
      <c r="GB334" s="4"/>
      <c r="GC334" s="4"/>
      <c r="GD334" s="4"/>
      <c r="GE334" s="4"/>
      <c r="GF334" s="4"/>
      <c r="GG334" s="4"/>
      <c r="GH334" s="4"/>
      <c r="GI334" s="4"/>
      <c r="GJ334" s="4"/>
      <c r="GK334" s="4"/>
      <c r="GL334" s="4"/>
      <c r="GM334" s="4"/>
      <c r="GN334" s="4"/>
      <c r="GO334" s="4"/>
      <c r="GP334" s="4"/>
      <c r="GQ334" s="4"/>
      <c r="GR334" s="4"/>
      <c r="GS334" s="4"/>
      <c r="GT334" s="4"/>
      <c r="GU334" s="4"/>
      <c r="GV334" s="4"/>
      <c r="GW334" s="4"/>
      <c r="GX334" s="4"/>
      <c r="GY334" s="4"/>
      <c r="GZ334" s="4"/>
      <c r="HA334" s="4"/>
      <c r="HB334" s="4"/>
      <c r="HC334" s="4"/>
    </row>
    <row r="335" spans="1:211" s="380" customFormat="1" ht="13.9" customHeight="1">
      <c r="A335" s="828" t="str">
        <f>IF('1C TSsoustraitance'!$A52&lt;&gt;0,'1C TSsoustraitance'!$A52,"")</f>
        <v/>
      </c>
      <c r="B335" s="530"/>
      <c r="C335" s="513" t="str">
        <f>IF('1C TSsoustraitance'!$A52&lt;&gt;0,'1C TSsoustraitance'!$B52,"")</f>
        <v/>
      </c>
      <c r="D335" s="513" t="str">
        <f>IF('1C TSsoustraitance'!$A52&lt;&gt;0,'1C TSsoustraitance'!$C52,"")</f>
        <v/>
      </c>
      <c r="E335" s="684"/>
      <c r="F335" s="685"/>
      <c r="G335" s="666">
        <f>'1C TSsoustraitance'!$D52</f>
        <v>0</v>
      </c>
      <c r="H335" s="533">
        <v>0.21</v>
      </c>
      <c r="I335" s="533">
        <v>1</v>
      </c>
      <c r="J335" s="534"/>
      <c r="K335" s="667">
        <f t="shared" si="105"/>
        <v>0</v>
      </c>
      <c r="L335" s="668">
        <f>IF(OR('1C TSsoustraitance'!$D52="",'1C TSsoustraitance'!$AP52=0),0,IF(AND('1C TSsoustraitance'!$D52&lt;&gt;"",$K$2="Pôle",'1C TSsoustraitance'!$E52="OUI"),(('1C TSsoustraitance'!$F52+'1C TSsoustraitance'!$G52+'1C TSsoustraitance'!$H52+'1C TSsoustraitance'!$I52+'1C TSsoustraitance'!$M52)/'1C TSsoustraitance'!$R52),IF(AND('1C TSsoustraitance'!$D52&lt;&gt;"",$K$2="Pôle",'1C TSsoustraitance'!$E52="NON"),(('1C TSsoustraitance'!$F52+'1C TSsoustraitance'!$G52+'1C TSsoustraitance'!$H52+'1C TSsoustraitance'!$I52+'1C TSsoustraitance'!$M52)/'1C TSsoustraitance'!$AP52),IF(AND('1C TSsoustraitance'!$D52&lt;&gt;"",$K$2&lt;&gt;"Pôle",'1C TSsoustraitance'!$E52="OUI"),(('1C TSsoustraitance'!$F52+'1C TSsoustraitance'!$G52+'1C TSsoustraitance'!$H52+'1C TSsoustraitance'!$I52+'1C TSsoustraitance'!$J52+'1C TSsoustraitance'!$K52+'1C TSsoustraitance'!$L52+'1C TSsoustraitance'!$M52+'1C TSsoustraitance'!$N52+'1C TSsoustraitance'!$O52+'1C TSsoustraitance'!$P52+'1C TSsoustraitance'!$Q52)/'1C TSsoustraitance'!$R52),IF(AND('1C TSsoustraitance'!$D52&lt;&gt;"",$K$2&lt;&gt;"Pôle",'1C TSsoustraitance'!$E52="NON"),(('1C TSsoustraitance'!$F52+'1C TSsoustraitance'!$G52+'1C TSsoustraitance'!$H52+'1C TSsoustraitance'!$I52+'1C TSsoustraitance'!$J52+'1C TSsoustraitance'!$K52+'1C TSsoustraitance'!$L52+'1C TSsoustraitance'!$M52+'1C TSsoustraitance'!$N52+'1C TSsoustraitance'!$O52+'1C TSsoustraitance'!$P52+'1C TSsoustraitance'!$Q52))/'1C TSsoustraitance'!$AP52)))))</f>
        <v>0</v>
      </c>
      <c r="M335" s="668">
        <f>IF(OR('1C TSsoustraitance'!$D52="",'1C TSsoustraitance'!AP$13=0),0,IF(AND('1C TSsoustraitance'!$D52&lt;&gt;"",$K$2="Pôle",'1C TSsoustraitance'!$E52="OUI"),(('1C TSsoustraitance'!$J52+'1C TSsoustraitance'!$K52+'1C TSsoustraitance'!$L52)/'1C TSsoustraitance'!$R52),IF(AND('1C TSsoustraitance'!$D52&lt;&gt;"",$K$2="Pôle",'1C TSsoustraitance'!$E52="NON"),(('1C TSsoustraitance'!$J52+'1C TSsoustraitance'!$K52+'1C TSsoustraitance'!$L52)/'1C TSsoustraitance'!$AP52),IF(AND('1C TSsoustraitance'!$D52&lt;&gt;"",$K$2&lt;&gt;"Pôle"),0))))</f>
        <v>0</v>
      </c>
      <c r="N335" s="668">
        <f t="shared" si="106"/>
        <v>0</v>
      </c>
      <c r="O335" s="669">
        <f>IF(OR('1C TSsoustraitance'!$D52="",'1C TSsoustraitance'!$E52="OUI",'1C TSsoustraitance'!$AP52=0),0,(('1C TSsoustraitance'!$S52)/'1C TSsoustraitance'!$AP52))</f>
        <v>0</v>
      </c>
      <c r="P335" s="669">
        <f>IF(OR('1C TSsoustraitance'!$D52="",'1C TSsoustraitance'!$E52="OUI",'1C TSsoustraitance'!$AP52=0),0,(('1C TSsoustraitance'!$T52)/'1C TSsoustraitance'!$AP52))</f>
        <v>0</v>
      </c>
      <c r="Q335" s="669">
        <f>IF(OR('1C TSsoustraitance'!$D52="",'1C TSsoustraitance'!$E52="OUI",'1C TSsoustraitance'!$AP52=0),0,(('1C TSsoustraitance'!$U52)/'1C TSsoustraitance'!$AP52))</f>
        <v>0</v>
      </c>
      <c r="R335" s="669">
        <f>IF(OR('1C TSsoustraitance'!$D52="",'1C TSsoustraitance'!$E52="OUI",'1C TSsoustraitance'!$AP52=0),0,(('1C TSsoustraitance'!$V52)/'1C TSsoustraitance'!$AP52))</f>
        <v>0</v>
      </c>
      <c r="S335" s="669">
        <f>IF(OR('1C TSsoustraitance'!$D52="",'1C TSsoustraitance'!$E52="OUI",'1C TSsoustraitance'!$AP52=0),0,(('1C TSsoustraitance'!$W52)/'1C TSsoustraitance'!$AP52))</f>
        <v>0</v>
      </c>
      <c r="T335" s="669">
        <f>IF(OR('1C TSsoustraitance'!$D52="",'1C TSsoustraitance'!$E52="OUI",'1C TSsoustraitance'!$AP52=0),0,(('1C TSsoustraitance'!$X52)/'1C TSsoustraitance'!$AP52))</f>
        <v>0</v>
      </c>
      <c r="U335" s="669">
        <f>IF(OR('1C TSsoustraitance'!$D52="",'1C TSsoustraitance'!$E52="OUI",'1C TSsoustraitance'!$AP52=0),0,(('1C TSsoustraitance'!$Y52)/'1C TSsoustraitance'!$AP52))</f>
        <v>0</v>
      </c>
      <c r="V335" s="669">
        <f>IF(OR('1C TSsoustraitance'!$D52="",'1C TSsoustraitance'!$E52="OUI",'1C TSsoustraitance'!$AP52=0),0,(('1C TSsoustraitance'!$Z52)/'1C TSsoustraitance'!$AP52))</f>
        <v>0</v>
      </c>
      <c r="W335" s="669">
        <f>IF(OR('1C TSsoustraitance'!$D52="",'1C TSsoustraitance'!$E52="OUI",'1C TSsoustraitance'!$AP52=0),0,(('1C TSsoustraitance'!$AA52)/'1C TSsoustraitance'!$AP52))</f>
        <v>0</v>
      </c>
      <c r="X335" s="669">
        <f>IF(OR('1C TSsoustraitance'!$D52="",'1C TSsoustraitance'!$E52="OUI",'1C TSsoustraitance'!$AP52=0),0,(('1C TSsoustraitance'!$AB52)/'1C TSsoustraitance'!$AP52))</f>
        <v>0</v>
      </c>
      <c r="Y335" s="669">
        <f>IF(OR('1C TSsoustraitance'!$D52="",'1C TSsoustraitance'!$E52="OUI",'1C TSsoustraitance'!$AP52=0),0,(('1C TSsoustraitance'!$AC52)/'1C TSsoustraitance'!$AP52))</f>
        <v>0</v>
      </c>
      <c r="Z335" s="669">
        <f>IF(OR('1C TSsoustraitance'!$D52="",'1C TSsoustraitance'!$E52="OUI",'1C TSsoustraitance'!$AP52=0),0,(('1C TSsoustraitance'!$AD52)/'1C TSsoustraitance'!$AP52))</f>
        <v>0</v>
      </c>
      <c r="AA335" s="669">
        <f>IF(OR('1C TSsoustraitance'!$D52="",'1C TSsoustraitance'!$E52="OUI",'1C TSsoustraitance'!$AP52=0),0,(('1C TSsoustraitance'!$AE52)/'1C TSsoustraitance'!$AP52))</f>
        <v>0</v>
      </c>
      <c r="AB335" s="669">
        <f>IF(OR('1C TSsoustraitance'!$D52="",'1C TSsoustraitance'!$E52="OUI",'1C TSsoustraitance'!$AP52=0),0,(('1C TSsoustraitance'!$AF52)/'1C TSsoustraitance'!$AP52))</f>
        <v>0</v>
      </c>
      <c r="AC335" s="669">
        <f>IF(OR('1C TSsoustraitance'!$D52="",'1C TSsoustraitance'!$E52="OUI",'1C TSsoustraitance'!$AP52=0),0,(('1C TSsoustraitance'!$AG52)/'1C TSsoustraitance'!$AP52))</f>
        <v>0</v>
      </c>
      <c r="AD335" s="669">
        <f>IF(OR('1C TSsoustraitance'!$D52="",'1C TSsoustraitance'!$E52="OUI",'1C TSsoustraitance'!$AP52=0),0,(('1C TSsoustraitance'!$AH52)/'1C TSsoustraitance'!$AP52))</f>
        <v>0</v>
      </c>
      <c r="AE335" s="669">
        <f>IF(OR('1C TSsoustraitance'!$D52="",'1C TSsoustraitance'!$E52="OUI",'1C TSsoustraitance'!$AP52=0),0,(('1C TSsoustraitance'!$AI52)/'1C TSsoustraitance'!$AP52))</f>
        <v>0</v>
      </c>
      <c r="AF335" s="669">
        <f>IF(OR('1C TSsoustraitance'!$D52="",'1C TSsoustraitance'!$E52="OUI",'1C TSsoustraitance'!$AP52=0),0,(('1C TSsoustraitance'!$AJ52)/'1C TSsoustraitance'!$AP52))</f>
        <v>0</v>
      </c>
      <c r="AG335" s="669">
        <f>IF(OR('1C TSsoustraitance'!$D52="",'1C TSsoustraitance'!$E52="OUI",'1C TSsoustraitance'!$AP52=0),0,(('1C TSsoustraitance'!$AK52)/'1C TSsoustraitance'!$AP52))</f>
        <v>0</v>
      </c>
      <c r="AH335" s="669">
        <f>IF(OR('1C TSsoustraitance'!$D52="",'1C TSsoustraitance'!$E52="OUI",'1C TSsoustraitance'!$AP52=0),0,(('1C TSsoustraitance'!$AL52)/'1C TSsoustraitance'!$AP52))</f>
        <v>0</v>
      </c>
      <c r="AI335" s="669">
        <f>IF(OR('1C TSsoustraitance'!$D52="",'1C TSsoustraitance'!$E52="OUI",'1C TSsoustraitance'!$AP52=0),0,(('1C TSsoustraitance'!$AM52)/'1C TSsoustraitance'!$AP52))</f>
        <v>0</v>
      </c>
      <c r="AJ335" s="669">
        <f>IF(OR('1C TSsoustraitance'!$D52="",'1C TSsoustraitance'!$E52="OUI",'1C TSsoustraitance'!$AP52=0),0,(('1C TSsoustraitance'!$AN52)/'1C TSsoustraitance'!$AP52))</f>
        <v>0</v>
      </c>
      <c r="AK335" s="669">
        <f t="shared" si="107"/>
        <v>0</v>
      </c>
      <c r="AL335" s="668">
        <f t="shared" si="108"/>
        <v>0</v>
      </c>
      <c r="AM335" s="670">
        <f>IF(Tableau7[[#This Row],[N° pièce]]="",0,(Tableau7[[#This Row],[hors TVA]]+(Tableau7[[#This Row],[hors TVA]]*Tableau7[[#This Row],[Taux TVA]])-(Tableau7[[#This Row],[hors TVA]]*Tableau7[[#This Row],[Taux TVA]]*Tableau7[[#This Row],[Régime TVA: Récupération]]))*Tableau7[[#This Row],[Type 1]])</f>
        <v>0</v>
      </c>
      <c r="AN335" s="670">
        <f>IF(Tableau7[[#This Row],[N° pièce]]="",0,IF($K$2="pôle",((Tableau7[[#This Row],[hors TVA]]+(Tableau7[[#This Row],[hors TVA]]*Tableau7[[#This Row],[Taux TVA]])-(Tableau7[[#This Row],[hors TVA]]*Tableau7[[#This Row],[Taux TVA]]*Tableau7[[#This Row],[Régime TVA: Récupération]]))*Tableau7[[#This Row],[Type 2]]),0))</f>
        <v>0</v>
      </c>
      <c r="AO335" s="670">
        <f t="shared" si="94"/>
        <v>0</v>
      </c>
      <c r="AP335" s="255">
        <f t="shared" si="98"/>
        <v>0</v>
      </c>
      <c r="AQ335" s="506">
        <f t="shared" si="109"/>
        <v>0</v>
      </c>
      <c r="AR335" s="671"/>
      <c r="AS335" s="512"/>
      <c r="AT335" s="513" t="str">
        <f>IF(('1C TSsoustraitance'!AP52*FICHE!C$14&lt;J335),"Forfait limité à "&amp;FICHE!C$14&amp;"€/jour","")</f>
        <v/>
      </c>
      <c r="AU335" s="797"/>
      <c r="AV335" s="484"/>
      <c r="AW335" s="484"/>
      <c r="AX335" s="484"/>
      <c r="AY335" s="484"/>
      <c r="AZ335" s="484"/>
      <c r="BA335" s="4"/>
      <c r="BB335" s="4"/>
      <c r="BC335" s="4"/>
      <c r="BD335" s="4"/>
      <c r="BE335" s="4"/>
      <c r="BF335" s="4"/>
      <c r="BG335" s="4"/>
      <c r="BH335" s="4"/>
      <c r="BI335" s="4"/>
      <c r="BJ335" s="4"/>
      <c r="BK335" s="4"/>
      <c r="BL335" s="4"/>
      <c r="BM335" s="4"/>
      <c r="BN335" s="4"/>
      <c r="BO335" s="4"/>
      <c r="BP335" s="4"/>
      <c r="BQ335" s="4"/>
      <c r="BR335" s="4"/>
      <c r="BS335" s="4"/>
      <c r="BT335" s="4"/>
      <c r="BU335" s="4"/>
      <c r="BV335" s="4"/>
      <c r="BW335" s="4"/>
      <c r="BX335" s="4"/>
      <c r="BY335" s="4"/>
      <c r="BZ335" s="4"/>
      <c r="CA335" s="4"/>
      <c r="CB335" s="4"/>
      <c r="CC335" s="4"/>
      <c r="CD335" s="4"/>
      <c r="CE335" s="4"/>
      <c r="CF335" s="4"/>
      <c r="CG335" s="4"/>
      <c r="CH335" s="4"/>
      <c r="CI335" s="4"/>
      <c r="CJ335" s="4"/>
      <c r="CK335" s="4"/>
      <c r="CL335" s="4"/>
      <c r="CM335" s="4"/>
      <c r="CN335" s="4"/>
      <c r="CO335" s="4"/>
      <c r="CP335" s="4"/>
      <c r="CQ335" s="4"/>
      <c r="CR335" s="4"/>
      <c r="CS335" s="4"/>
      <c r="CT335" s="4"/>
      <c r="CU335" s="4"/>
      <c r="CV335" s="4"/>
      <c r="CW335" s="4"/>
      <c r="CX335" s="4"/>
      <c r="CY335" s="4"/>
      <c r="CZ335" s="4"/>
      <c r="DA335" s="4"/>
      <c r="DB335" s="4"/>
      <c r="DC335" s="4"/>
      <c r="DD335" s="4"/>
      <c r="DE335" s="4"/>
      <c r="DF335" s="4"/>
      <c r="DG335" s="4"/>
      <c r="DH335" s="4"/>
      <c r="DI335" s="4"/>
      <c r="DJ335" s="4"/>
      <c r="DK335" s="4"/>
      <c r="DL335" s="4"/>
      <c r="DM335" s="4"/>
      <c r="DN335" s="4"/>
      <c r="DO335" s="4"/>
      <c r="DP335" s="4"/>
      <c r="DQ335" s="4"/>
      <c r="DR335" s="4"/>
      <c r="DS335" s="4"/>
      <c r="DT335" s="4"/>
      <c r="DU335" s="4"/>
      <c r="DV335" s="4"/>
      <c r="DW335" s="4"/>
      <c r="DX335" s="4"/>
      <c r="DY335" s="4"/>
      <c r="DZ335" s="4"/>
      <c r="EA335" s="4"/>
      <c r="EB335" s="4"/>
      <c r="EC335" s="4"/>
      <c r="ED335" s="4"/>
      <c r="EE335" s="4"/>
      <c r="EF335" s="4"/>
      <c r="EG335" s="4"/>
      <c r="EH335" s="4"/>
      <c r="EI335" s="4"/>
      <c r="EJ335" s="4"/>
      <c r="EK335" s="4"/>
      <c r="EL335" s="4"/>
      <c r="EM335" s="4"/>
      <c r="EN335" s="4"/>
      <c r="EO335" s="4"/>
      <c r="EP335" s="4"/>
      <c r="EQ335" s="4"/>
      <c r="ER335" s="4"/>
      <c r="ES335" s="4"/>
      <c r="ET335" s="4"/>
      <c r="EU335" s="4"/>
      <c r="EV335" s="4"/>
      <c r="EW335" s="4"/>
      <c r="EX335" s="4"/>
      <c r="EY335" s="4"/>
      <c r="EZ335" s="4"/>
      <c r="FA335" s="4"/>
      <c r="FB335" s="4"/>
      <c r="FC335" s="4"/>
      <c r="FD335" s="4"/>
      <c r="FE335" s="4"/>
      <c r="FF335" s="4"/>
      <c r="FG335" s="4"/>
      <c r="FH335" s="4"/>
      <c r="FI335" s="4"/>
      <c r="FJ335" s="4"/>
      <c r="FK335" s="4"/>
      <c r="FL335" s="4"/>
      <c r="FM335" s="4"/>
      <c r="FN335" s="4"/>
      <c r="FO335" s="4"/>
      <c r="FP335" s="4"/>
      <c r="FQ335" s="4"/>
      <c r="FR335" s="4"/>
      <c r="FS335" s="4"/>
      <c r="FT335" s="4"/>
      <c r="FU335" s="4"/>
      <c r="FV335" s="4"/>
      <c r="FW335" s="4"/>
      <c r="FX335" s="4"/>
      <c r="FY335" s="4"/>
      <c r="FZ335" s="4"/>
      <c r="GA335" s="4"/>
      <c r="GB335" s="4"/>
      <c r="GC335" s="4"/>
      <c r="GD335" s="4"/>
      <c r="GE335" s="4"/>
      <c r="GF335" s="4"/>
      <c r="GG335" s="4"/>
      <c r="GH335" s="4"/>
      <c r="GI335" s="4"/>
      <c r="GJ335" s="4"/>
      <c r="GK335" s="4"/>
      <c r="GL335" s="4"/>
      <c r="GM335" s="4"/>
      <c r="GN335" s="4"/>
      <c r="GO335" s="4"/>
      <c r="GP335" s="4"/>
      <c r="GQ335" s="4"/>
      <c r="GR335" s="4"/>
      <c r="GS335" s="4"/>
      <c r="GT335" s="4"/>
      <c r="GU335" s="4"/>
      <c r="GV335" s="4"/>
      <c r="GW335" s="4"/>
      <c r="GX335" s="4"/>
      <c r="GY335" s="4"/>
      <c r="GZ335" s="4"/>
      <c r="HA335" s="4"/>
      <c r="HB335" s="4"/>
      <c r="HC335" s="4"/>
    </row>
    <row r="336" spans="1:211" s="380" customFormat="1" ht="13.9" customHeight="1">
      <c r="A336" s="828" t="str">
        <f>IF('1C TSsoustraitance'!$A53&lt;&gt;0,'1C TSsoustraitance'!$A53,"")</f>
        <v/>
      </c>
      <c r="B336" s="530"/>
      <c r="C336" s="513" t="str">
        <f>IF('1C TSsoustraitance'!$A53&lt;&gt;0,'1C TSsoustraitance'!$B53,"")</f>
        <v/>
      </c>
      <c r="D336" s="513" t="str">
        <f>IF('1C TSsoustraitance'!$A53&lt;&gt;0,'1C TSsoustraitance'!$C53,"")</f>
        <v/>
      </c>
      <c r="E336" s="684"/>
      <c r="F336" s="685"/>
      <c r="G336" s="666">
        <f>'1C TSsoustraitance'!$D53</f>
        <v>0</v>
      </c>
      <c r="H336" s="533">
        <v>0.21</v>
      </c>
      <c r="I336" s="533">
        <v>1</v>
      </c>
      <c r="J336" s="534"/>
      <c r="K336" s="667">
        <f t="shared" si="105"/>
        <v>0</v>
      </c>
      <c r="L336" s="668">
        <f>IF(OR('1C TSsoustraitance'!$D53="",'1C TSsoustraitance'!$AP53=0),0,IF(AND('1C TSsoustraitance'!$D53&lt;&gt;"",$K$2="Pôle",'1C TSsoustraitance'!$E53="OUI"),(('1C TSsoustraitance'!$F53+'1C TSsoustraitance'!$G53+'1C TSsoustraitance'!$H53+'1C TSsoustraitance'!$I53+'1C TSsoustraitance'!$M53)/'1C TSsoustraitance'!$R53),IF(AND('1C TSsoustraitance'!$D53&lt;&gt;"",$K$2="Pôle",'1C TSsoustraitance'!$E53="NON"),(('1C TSsoustraitance'!$F53+'1C TSsoustraitance'!$G53+'1C TSsoustraitance'!$H53+'1C TSsoustraitance'!$I53+'1C TSsoustraitance'!$M53)/'1C TSsoustraitance'!$AP53),IF(AND('1C TSsoustraitance'!$D53&lt;&gt;"",$K$2&lt;&gt;"Pôle",'1C TSsoustraitance'!$E53="OUI"),(('1C TSsoustraitance'!$F53+'1C TSsoustraitance'!$G53+'1C TSsoustraitance'!$H53+'1C TSsoustraitance'!$I53+'1C TSsoustraitance'!$J53+'1C TSsoustraitance'!$K53+'1C TSsoustraitance'!$L53+'1C TSsoustraitance'!$M53+'1C TSsoustraitance'!$N53+'1C TSsoustraitance'!$O53+'1C TSsoustraitance'!$P53+'1C TSsoustraitance'!$Q53)/'1C TSsoustraitance'!$R53),IF(AND('1C TSsoustraitance'!$D53&lt;&gt;"",$K$2&lt;&gt;"Pôle",'1C TSsoustraitance'!$E53="NON"),(('1C TSsoustraitance'!$F53+'1C TSsoustraitance'!$G53+'1C TSsoustraitance'!$H53+'1C TSsoustraitance'!$I53+'1C TSsoustraitance'!$J53+'1C TSsoustraitance'!$K53+'1C TSsoustraitance'!$L53+'1C TSsoustraitance'!$M53+'1C TSsoustraitance'!$N53+'1C TSsoustraitance'!$O53+'1C TSsoustraitance'!$P53+'1C TSsoustraitance'!$Q53))/'1C TSsoustraitance'!$AP53)))))</f>
        <v>0</v>
      </c>
      <c r="M336" s="668">
        <f>IF(OR('1C TSsoustraitance'!$D53="",'1C TSsoustraitance'!AP$13=0),0,IF(AND('1C TSsoustraitance'!$D53&lt;&gt;"",$K$2="Pôle",'1C TSsoustraitance'!$E53="OUI"),(('1C TSsoustraitance'!$J53+'1C TSsoustraitance'!$K53+'1C TSsoustraitance'!$L53)/'1C TSsoustraitance'!$R53),IF(AND('1C TSsoustraitance'!$D53&lt;&gt;"",$K$2="Pôle",'1C TSsoustraitance'!$E53="NON"),(('1C TSsoustraitance'!$J53+'1C TSsoustraitance'!$K53+'1C TSsoustraitance'!$L53)/'1C TSsoustraitance'!$AP53),IF(AND('1C TSsoustraitance'!$D53&lt;&gt;"",$K$2&lt;&gt;"Pôle"),0))))</f>
        <v>0</v>
      </c>
      <c r="N336" s="668">
        <f t="shared" si="106"/>
        <v>0</v>
      </c>
      <c r="O336" s="669">
        <f>IF(OR('1C TSsoustraitance'!$D53="",'1C TSsoustraitance'!$E53="OUI",'1C TSsoustraitance'!$AP53=0),0,(('1C TSsoustraitance'!$S53)/'1C TSsoustraitance'!$AP53))</f>
        <v>0</v>
      </c>
      <c r="P336" s="669">
        <f>IF(OR('1C TSsoustraitance'!$D53="",'1C TSsoustraitance'!$E53="OUI",'1C TSsoustraitance'!$AP53=0),0,(('1C TSsoustraitance'!$T53)/'1C TSsoustraitance'!$AP53))</f>
        <v>0</v>
      </c>
      <c r="Q336" s="669">
        <f>IF(OR('1C TSsoustraitance'!$D53="",'1C TSsoustraitance'!$E53="OUI",'1C TSsoustraitance'!$AP53=0),0,(('1C TSsoustraitance'!$U53)/'1C TSsoustraitance'!$AP53))</f>
        <v>0</v>
      </c>
      <c r="R336" s="669">
        <f>IF(OR('1C TSsoustraitance'!$D53="",'1C TSsoustraitance'!$E53="OUI",'1C TSsoustraitance'!$AP53=0),0,(('1C TSsoustraitance'!$V53)/'1C TSsoustraitance'!$AP53))</f>
        <v>0</v>
      </c>
      <c r="S336" s="669">
        <f>IF(OR('1C TSsoustraitance'!$D53="",'1C TSsoustraitance'!$E53="OUI",'1C TSsoustraitance'!$AP53=0),0,(('1C TSsoustraitance'!$W53)/'1C TSsoustraitance'!$AP53))</f>
        <v>0</v>
      </c>
      <c r="T336" s="669">
        <f>IF(OR('1C TSsoustraitance'!$D53="",'1C TSsoustraitance'!$E53="OUI",'1C TSsoustraitance'!$AP53=0),0,(('1C TSsoustraitance'!$X53)/'1C TSsoustraitance'!$AP53))</f>
        <v>0</v>
      </c>
      <c r="U336" s="669">
        <f>IF(OR('1C TSsoustraitance'!$D53="",'1C TSsoustraitance'!$E53="OUI",'1C TSsoustraitance'!$AP53=0),0,(('1C TSsoustraitance'!$Y53)/'1C TSsoustraitance'!$AP53))</f>
        <v>0</v>
      </c>
      <c r="V336" s="669">
        <f>IF(OR('1C TSsoustraitance'!$D53="",'1C TSsoustraitance'!$E53="OUI",'1C TSsoustraitance'!$AP53=0),0,(('1C TSsoustraitance'!$Z53)/'1C TSsoustraitance'!$AP53))</f>
        <v>0</v>
      </c>
      <c r="W336" s="669">
        <f>IF(OR('1C TSsoustraitance'!$D53="",'1C TSsoustraitance'!$E53="OUI",'1C TSsoustraitance'!$AP53=0),0,(('1C TSsoustraitance'!$AA53)/'1C TSsoustraitance'!$AP53))</f>
        <v>0</v>
      </c>
      <c r="X336" s="669">
        <f>IF(OR('1C TSsoustraitance'!$D53="",'1C TSsoustraitance'!$E53="OUI",'1C TSsoustraitance'!$AP53=0),0,(('1C TSsoustraitance'!$AB53)/'1C TSsoustraitance'!$AP53))</f>
        <v>0</v>
      </c>
      <c r="Y336" s="669">
        <f>IF(OR('1C TSsoustraitance'!$D53="",'1C TSsoustraitance'!$E53="OUI",'1C TSsoustraitance'!$AP53=0),0,(('1C TSsoustraitance'!$AC53)/'1C TSsoustraitance'!$AP53))</f>
        <v>0</v>
      </c>
      <c r="Z336" s="669">
        <f>IF(OR('1C TSsoustraitance'!$D53="",'1C TSsoustraitance'!$E53="OUI",'1C TSsoustraitance'!$AP53=0),0,(('1C TSsoustraitance'!$AD53)/'1C TSsoustraitance'!$AP53))</f>
        <v>0</v>
      </c>
      <c r="AA336" s="669">
        <f>IF(OR('1C TSsoustraitance'!$D53="",'1C TSsoustraitance'!$E53="OUI",'1C TSsoustraitance'!$AP53=0),0,(('1C TSsoustraitance'!$AE53)/'1C TSsoustraitance'!$AP53))</f>
        <v>0</v>
      </c>
      <c r="AB336" s="669">
        <f>IF(OR('1C TSsoustraitance'!$D53="",'1C TSsoustraitance'!$E53="OUI",'1C TSsoustraitance'!$AP53=0),0,(('1C TSsoustraitance'!$AF53)/'1C TSsoustraitance'!$AP53))</f>
        <v>0</v>
      </c>
      <c r="AC336" s="669">
        <f>IF(OR('1C TSsoustraitance'!$D53="",'1C TSsoustraitance'!$E53="OUI",'1C TSsoustraitance'!$AP53=0),0,(('1C TSsoustraitance'!$AG53)/'1C TSsoustraitance'!$AP53))</f>
        <v>0</v>
      </c>
      <c r="AD336" s="669">
        <f>IF(OR('1C TSsoustraitance'!$D53="",'1C TSsoustraitance'!$E53="OUI",'1C TSsoustraitance'!$AP53=0),0,(('1C TSsoustraitance'!$AH53)/'1C TSsoustraitance'!$AP53))</f>
        <v>0</v>
      </c>
      <c r="AE336" s="669">
        <f>IF(OR('1C TSsoustraitance'!$D53="",'1C TSsoustraitance'!$E53="OUI",'1C TSsoustraitance'!$AP53=0),0,(('1C TSsoustraitance'!$AI53)/'1C TSsoustraitance'!$AP53))</f>
        <v>0</v>
      </c>
      <c r="AF336" s="669">
        <f>IF(OR('1C TSsoustraitance'!$D53="",'1C TSsoustraitance'!$E53="OUI",'1C TSsoustraitance'!$AP53=0),0,(('1C TSsoustraitance'!$AJ53)/'1C TSsoustraitance'!$AP53))</f>
        <v>0</v>
      </c>
      <c r="AG336" s="669">
        <f>IF(OR('1C TSsoustraitance'!$D53="",'1C TSsoustraitance'!$E53="OUI",'1C TSsoustraitance'!$AP53=0),0,(('1C TSsoustraitance'!$AK53)/'1C TSsoustraitance'!$AP53))</f>
        <v>0</v>
      </c>
      <c r="AH336" s="669">
        <f>IF(OR('1C TSsoustraitance'!$D53="",'1C TSsoustraitance'!$E53="OUI",'1C TSsoustraitance'!$AP53=0),0,(('1C TSsoustraitance'!$AL53)/'1C TSsoustraitance'!$AP53))</f>
        <v>0</v>
      </c>
      <c r="AI336" s="669">
        <f>IF(OR('1C TSsoustraitance'!$D53="",'1C TSsoustraitance'!$E53="OUI",'1C TSsoustraitance'!$AP53=0),0,(('1C TSsoustraitance'!$AM53)/'1C TSsoustraitance'!$AP53))</f>
        <v>0</v>
      </c>
      <c r="AJ336" s="669">
        <f>IF(OR('1C TSsoustraitance'!$D53="",'1C TSsoustraitance'!$E53="OUI",'1C TSsoustraitance'!$AP53=0),0,(('1C TSsoustraitance'!$AN53)/'1C TSsoustraitance'!$AP53))</f>
        <v>0</v>
      </c>
      <c r="AK336" s="669">
        <f t="shared" si="107"/>
        <v>0</v>
      </c>
      <c r="AL336" s="668">
        <f t="shared" si="108"/>
        <v>0</v>
      </c>
      <c r="AM336" s="670">
        <f>IF(Tableau7[[#This Row],[N° pièce]]="",0,(Tableau7[[#This Row],[hors TVA]]+(Tableau7[[#This Row],[hors TVA]]*Tableau7[[#This Row],[Taux TVA]])-(Tableau7[[#This Row],[hors TVA]]*Tableau7[[#This Row],[Taux TVA]]*Tableau7[[#This Row],[Régime TVA: Récupération]]))*Tableau7[[#This Row],[Type 1]])</f>
        <v>0</v>
      </c>
      <c r="AN336" s="670">
        <f>IF(Tableau7[[#This Row],[N° pièce]]="",0,IF($K$2="pôle",((Tableau7[[#This Row],[hors TVA]]+(Tableau7[[#This Row],[hors TVA]]*Tableau7[[#This Row],[Taux TVA]])-(Tableau7[[#This Row],[hors TVA]]*Tableau7[[#This Row],[Taux TVA]]*Tableau7[[#This Row],[Régime TVA: Récupération]]))*Tableau7[[#This Row],[Type 2]]),0))</f>
        <v>0</v>
      </c>
      <c r="AO336" s="670">
        <f t="shared" si="94"/>
        <v>0</v>
      </c>
      <c r="AP336" s="255">
        <f t="shared" si="98"/>
        <v>0</v>
      </c>
      <c r="AQ336" s="506">
        <f t="shared" si="109"/>
        <v>0</v>
      </c>
      <c r="AR336" s="671"/>
      <c r="AS336" s="512"/>
      <c r="AT336" s="513" t="str">
        <f>IF(('1C TSsoustraitance'!AP53*FICHE!C$14&lt;J336),"Forfait limité à "&amp;FICHE!C$14&amp;"€/jour","")</f>
        <v/>
      </c>
      <c r="AU336" s="797"/>
      <c r="AV336" s="484"/>
      <c r="AW336" s="484"/>
      <c r="AX336" s="484"/>
      <c r="AY336" s="484"/>
      <c r="AZ336" s="484"/>
      <c r="BA336" s="4"/>
      <c r="BB336" s="4"/>
      <c r="BC336" s="4"/>
      <c r="BD336" s="4"/>
      <c r="BE336" s="4"/>
      <c r="BF336" s="4"/>
      <c r="BG336" s="4"/>
      <c r="BH336" s="4"/>
      <c r="BI336" s="4"/>
      <c r="BJ336" s="4"/>
      <c r="BK336" s="4"/>
      <c r="BL336" s="4"/>
      <c r="BM336" s="4"/>
      <c r="BN336" s="4"/>
      <c r="BO336" s="4"/>
      <c r="BP336" s="4"/>
      <c r="BQ336" s="4"/>
      <c r="BR336" s="4"/>
      <c r="BS336" s="4"/>
      <c r="BT336" s="4"/>
      <c r="BU336" s="4"/>
      <c r="BV336" s="4"/>
      <c r="BW336" s="4"/>
      <c r="BX336" s="4"/>
      <c r="BY336" s="4"/>
      <c r="BZ336" s="4"/>
      <c r="CA336" s="4"/>
      <c r="CB336" s="4"/>
      <c r="CC336" s="4"/>
      <c r="CD336" s="4"/>
      <c r="CE336" s="4"/>
      <c r="CF336" s="4"/>
      <c r="CG336" s="4"/>
      <c r="CH336" s="4"/>
      <c r="CI336" s="4"/>
      <c r="CJ336" s="4"/>
      <c r="CK336" s="4"/>
      <c r="CL336" s="4"/>
      <c r="CM336" s="4"/>
      <c r="CN336" s="4"/>
      <c r="CO336" s="4"/>
      <c r="CP336" s="4"/>
      <c r="CQ336" s="4"/>
      <c r="CR336" s="4"/>
      <c r="CS336" s="4"/>
      <c r="CT336" s="4"/>
      <c r="CU336" s="4"/>
      <c r="CV336" s="4"/>
      <c r="CW336" s="4"/>
      <c r="CX336" s="4"/>
      <c r="CY336" s="4"/>
      <c r="CZ336" s="4"/>
      <c r="DA336" s="4"/>
      <c r="DB336" s="4"/>
      <c r="DC336" s="4"/>
      <c r="DD336" s="4"/>
      <c r="DE336" s="4"/>
      <c r="DF336" s="4"/>
      <c r="DG336" s="4"/>
      <c r="DH336" s="4"/>
      <c r="DI336" s="4"/>
      <c r="DJ336" s="4"/>
      <c r="DK336" s="4"/>
      <c r="DL336" s="4"/>
      <c r="DM336" s="4"/>
      <c r="DN336" s="4"/>
      <c r="DO336" s="4"/>
      <c r="DP336" s="4"/>
      <c r="DQ336" s="4"/>
      <c r="DR336" s="4"/>
      <c r="DS336" s="4"/>
      <c r="DT336" s="4"/>
      <c r="DU336" s="4"/>
      <c r="DV336" s="4"/>
      <c r="DW336" s="4"/>
      <c r="DX336" s="4"/>
      <c r="DY336" s="4"/>
      <c r="DZ336" s="4"/>
      <c r="EA336" s="4"/>
      <c r="EB336" s="4"/>
      <c r="EC336" s="4"/>
      <c r="ED336" s="4"/>
      <c r="EE336" s="4"/>
      <c r="EF336" s="4"/>
      <c r="EG336" s="4"/>
      <c r="EH336" s="4"/>
      <c r="EI336" s="4"/>
      <c r="EJ336" s="4"/>
      <c r="EK336" s="4"/>
      <c r="EL336" s="4"/>
      <c r="EM336" s="4"/>
      <c r="EN336" s="4"/>
      <c r="EO336" s="4"/>
      <c r="EP336" s="4"/>
      <c r="EQ336" s="4"/>
      <c r="ER336" s="4"/>
      <c r="ES336" s="4"/>
      <c r="ET336" s="4"/>
      <c r="EU336" s="4"/>
      <c r="EV336" s="4"/>
      <c r="EW336" s="4"/>
      <c r="EX336" s="4"/>
      <c r="EY336" s="4"/>
      <c r="EZ336" s="4"/>
      <c r="FA336" s="4"/>
      <c r="FB336" s="4"/>
      <c r="FC336" s="4"/>
      <c r="FD336" s="4"/>
      <c r="FE336" s="4"/>
      <c r="FF336" s="4"/>
      <c r="FG336" s="4"/>
      <c r="FH336" s="4"/>
      <c r="FI336" s="4"/>
      <c r="FJ336" s="4"/>
      <c r="FK336" s="4"/>
      <c r="FL336" s="4"/>
      <c r="FM336" s="4"/>
      <c r="FN336" s="4"/>
      <c r="FO336" s="4"/>
      <c r="FP336" s="4"/>
      <c r="FQ336" s="4"/>
      <c r="FR336" s="4"/>
      <c r="FS336" s="4"/>
      <c r="FT336" s="4"/>
      <c r="FU336" s="4"/>
      <c r="FV336" s="4"/>
      <c r="FW336" s="4"/>
      <c r="FX336" s="4"/>
      <c r="FY336" s="4"/>
      <c r="FZ336" s="4"/>
      <c r="GA336" s="4"/>
      <c r="GB336" s="4"/>
      <c r="GC336" s="4"/>
      <c r="GD336" s="4"/>
      <c r="GE336" s="4"/>
      <c r="GF336" s="4"/>
      <c r="GG336" s="4"/>
      <c r="GH336" s="4"/>
      <c r="GI336" s="4"/>
      <c r="GJ336" s="4"/>
      <c r="GK336" s="4"/>
      <c r="GL336" s="4"/>
      <c r="GM336" s="4"/>
      <c r="GN336" s="4"/>
      <c r="GO336" s="4"/>
      <c r="GP336" s="4"/>
      <c r="GQ336" s="4"/>
      <c r="GR336" s="4"/>
      <c r="GS336" s="4"/>
      <c r="GT336" s="4"/>
      <c r="GU336" s="4"/>
      <c r="GV336" s="4"/>
      <c r="GW336" s="4"/>
      <c r="GX336" s="4"/>
      <c r="GY336" s="4"/>
      <c r="GZ336" s="4"/>
      <c r="HA336" s="4"/>
      <c r="HB336" s="4"/>
      <c r="HC336" s="4"/>
    </row>
    <row r="337" spans="1:211" s="380" customFormat="1" ht="13.9" customHeight="1">
      <c r="A337" s="828" t="str">
        <f>IF('1C TSsoustraitance'!$A54&lt;&gt;0,'1C TSsoustraitance'!$A54,"")</f>
        <v/>
      </c>
      <c r="B337" s="530"/>
      <c r="C337" s="513" t="str">
        <f>IF('1C TSsoustraitance'!$A54&lt;&gt;0,'1C TSsoustraitance'!$B54,"")</f>
        <v/>
      </c>
      <c r="D337" s="513" t="str">
        <f>IF('1C TSsoustraitance'!$A54&lt;&gt;0,'1C TSsoustraitance'!$C54,"")</f>
        <v/>
      </c>
      <c r="E337" s="684"/>
      <c r="F337" s="685"/>
      <c r="G337" s="666">
        <f>'1C TSsoustraitance'!$D54</f>
        <v>0</v>
      </c>
      <c r="H337" s="533">
        <v>0.21</v>
      </c>
      <c r="I337" s="533">
        <v>1</v>
      </c>
      <c r="J337" s="534"/>
      <c r="K337" s="667">
        <f t="shared" si="105"/>
        <v>0</v>
      </c>
      <c r="L337" s="668">
        <f>IF(OR('1C TSsoustraitance'!$D54="",'1C TSsoustraitance'!$AP54=0),0,IF(AND('1C TSsoustraitance'!$D54&lt;&gt;"",$K$2="Pôle",'1C TSsoustraitance'!$E54="OUI"),(('1C TSsoustraitance'!$F54+'1C TSsoustraitance'!$G54+'1C TSsoustraitance'!$H54+'1C TSsoustraitance'!$I54+'1C TSsoustraitance'!$M54)/'1C TSsoustraitance'!$R54),IF(AND('1C TSsoustraitance'!$D54&lt;&gt;"",$K$2="Pôle",'1C TSsoustraitance'!$E54="NON"),(('1C TSsoustraitance'!$F54+'1C TSsoustraitance'!$G54+'1C TSsoustraitance'!$H54+'1C TSsoustraitance'!$I54+'1C TSsoustraitance'!$M54)/'1C TSsoustraitance'!$AP54),IF(AND('1C TSsoustraitance'!$D54&lt;&gt;"",$K$2&lt;&gt;"Pôle",'1C TSsoustraitance'!$E54="OUI"),(('1C TSsoustraitance'!$F54+'1C TSsoustraitance'!$G54+'1C TSsoustraitance'!$H54+'1C TSsoustraitance'!$I54+'1C TSsoustraitance'!$J54+'1C TSsoustraitance'!$K54+'1C TSsoustraitance'!$L54+'1C TSsoustraitance'!$M54+'1C TSsoustraitance'!$N54+'1C TSsoustraitance'!$O54+'1C TSsoustraitance'!$P54+'1C TSsoustraitance'!$Q54)/'1C TSsoustraitance'!$R54),IF(AND('1C TSsoustraitance'!$D54&lt;&gt;"",$K$2&lt;&gt;"Pôle",'1C TSsoustraitance'!$E54="NON"),(('1C TSsoustraitance'!$F54+'1C TSsoustraitance'!$G54+'1C TSsoustraitance'!$H54+'1C TSsoustraitance'!$I54+'1C TSsoustraitance'!$J54+'1C TSsoustraitance'!$K54+'1C TSsoustraitance'!$L54+'1C TSsoustraitance'!$M54+'1C TSsoustraitance'!$N54+'1C TSsoustraitance'!$O54+'1C TSsoustraitance'!$P54+'1C TSsoustraitance'!$Q54))/'1C TSsoustraitance'!$AP54)))))</f>
        <v>0</v>
      </c>
      <c r="M337" s="668">
        <f>IF(OR('1C TSsoustraitance'!$D54="",'1C TSsoustraitance'!AP$13=0),0,IF(AND('1C TSsoustraitance'!$D54&lt;&gt;"",$K$2="Pôle",'1C TSsoustraitance'!$E54="OUI"),(('1C TSsoustraitance'!$J54+'1C TSsoustraitance'!$K54+'1C TSsoustraitance'!$L54)/'1C TSsoustraitance'!$R54),IF(AND('1C TSsoustraitance'!$D54&lt;&gt;"",$K$2="Pôle",'1C TSsoustraitance'!$E54="NON"),(('1C TSsoustraitance'!$J54+'1C TSsoustraitance'!$K54+'1C TSsoustraitance'!$L54)/'1C TSsoustraitance'!$AP54),IF(AND('1C TSsoustraitance'!$D54&lt;&gt;"",$K$2&lt;&gt;"Pôle"),0))))</f>
        <v>0</v>
      </c>
      <c r="N337" s="668">
        <f t="shared" si="106"/>
        <v>0</v>
      </c>
      <c r="O337" s="669">
        <f>IF(OR('1C TSsoustraitance'!$D54="",'1C TSsoustraitance'!$E54="OUI",'1C TSsoustraitance'!$AP54=0),0,(('1C TSsoustraitance'!$S54)/'1C TSsoustraitance'!$AP54))</f>
        <v>0</v>
      </c>
      <c r="P337" s="669">
        <f>IF(OR('1C TSsoustraitance'!$D54="",'1C TSsoustraitance'!$E54="OUI",'1C TSsoustraitance'!$AP54=0),0,(('1C TSsoustraitance'!$T54)/'1C TSsoustraitance'!$AP54))</f>
        <v>0</v>
      </c>
      <c r="Q337" s="669">
        <f>IF(OR('1C TSsoustraitance'!$D54="",'1C TSsoustraitance'!$E54="OUI",'1C TSsoustraitance'!$AP54=0),0,(('1C TSsoustraitance'!$U54)/'1C TSsoustraitance'!$AP54))</f>
        <v>0</v>
      </c>
      <c r="R337" s="669">
        <f>IF(OR('1C TSsoustraitance'!$D54="",'1C TSsoustraitance'!$E54="OUI",'1C TSsoustraitance'!$AP54=0),0,(('1C TSsoustraitance'!$V54)/'1C TSsoustraitance'!$AP54))</f>
        <v>0</v>
      </c>
      <c r="S337" s="669">
        <f>IF(OR('1C TSsoustraitance'!$D54="",'1C TSsoustraitance'!$E54="OUI",'1C TSsoustraitance'!$AP54=0),0,(('1C TSsoustraitance'!$W54)/'1C TSsoustraitance'!$AP54))</f>
        <v>0</v>
      </c>
      <c r="T337" s="669">
        <f>IF(OR('1C TSsoustraitance'!$D54="",'1C TSsoustraitance'!$E54="OUI",'1C TSsoustraitance'!$AP54=0),0,(('1C TSsoustraitance'!$X54)/'1C TSsoustraitance'!$AP54))</f>
        <v>0</v>
      </c>
      <c r="U337" s="669">
        <f>IF(OR('1C TSsoustraitance'!$D54="",'1C TSsoustraitance'!$E54="OUI",'1C TSsoustraitance'!$AP54=0),0,(('1C TSsoustraitance'!$Y54)/'1C TSsoustraitance'!$AP54))</f>
        <v>0</v>
      </c>
      <c r="V337" s="669">
        <f>IF(OR('1C TSsoustraitance'!$D54="",'1C TSsoustraitance'!$E54="OUI",'1C TSsoustraitance'!$AP54=0),0,(('1C TSsoustraitance'!$Z54)/'1C TSsoustraitance'!$AP54))</f>
        <v>0</v>
      </c>
      <c r="W337" s="669">
        <f>IF(OR('1C TSsoustraitance'!$D54="",'1C TSsoustraitance'!$E54="OUI",'1C TSsoustraitance'!$AP54=0),0,(('1C TSsoustraitance'!$AA54)/'1C TSsoustraitance'!$AP54))</f>
        <v>0</v>
      </c>
      <c r="X337" s="669">
        <f>IF(OR('1C TSsoustraitance'!$D54="",'1C TSsoustraitance'!$E54="OUI",'1C TSsoustraitance'!$AP54=0),0,(('1C TSsoustraitance'!$AB54)/'1C TSsoustraitance'!$AP54))</f>
        <v>0</v>
      </c>
      <c r="Y337" s="669">
        <f>IF(OR('1C TSsoustraitance'!$D54="",'1C TSsoustraitance'!$E54="OUI",'1C TSsoustraitance'!$AP54=0),0,(('1C TSsoustraitance'!$AC54)/'1C TSsoustraitance'!$AP54))</f>
        <v>0</v>
      </c>
      <c r="Z337" s="669">
        <f>IF(OR('1C TSsoustraitance'!$D54="",'1C TSsoustraitance'!$E54="OUI",'1C TSsoustraitance'!$AP54=0),0,(('1C TSsoustraitance'!$AD54)/'1C TSsoustraitance'!$AP54))</f>
        <v>0</v>
      </c>
      <c r="AA337" s="669">
        <f>IF(OR('1C TSsoustraitance'!$D54="",'1C TSsoustraitance'!$E54="OUI",'1C TSsoustraitance'!$AP54=0),0,(('1C TSsoustraitance'!$AE54)/'1C TSsoustraitance'!$AP54))</f>
        <v>0</v>
      </c>
      <c r="AB337" s="669">
        <f>IF(OR('1C TSsoustraitance'!$D54="",'1C TSsoustraitance'!$E54="OUI",'1C TSsoustraitance'!$AP54=0),0,(('1C TSsoustraitance'!$AF54)/'1C TSsoustraitance'!$AP54))</f>
        <v>0</v>
      </c>
      <c r="AC337" s="669">
        <f>IF(OR('1C TSsoustraitance'!$D54="",'1C TSsoustraitance'!$E54="OUI",'1C TSsoustraitance'!$AP54=0),0,(('1C TSsoustraitance'!$AG54)/'1C TSsoustraitance'!$AP54))</f>
        <v>0</v>
      </c>
      <c r="AD337" s="669">
        <f>IF(OR('1C TSsoustraitance'!$D54="",'1C TSsoustraitance'!$E54="OUI",'1C TSsoustraitance'!$AP54=0),0,(('1C TSsoustraitance'!$AH54)/'1C TSsoustraitance'!$AP54))</f>
        <v>0</v>
      </c>
      <c r="AE337" s="669">
        <f>IF(OR('1C TSsoustraitance'!$D54="",'1C TSsoustraitance'!$E54="OUI",'1C TSsoustraitance'!$AP54=0),0,(('1C TSsoustraitance'!$AI54)/'1C TSsoustraitance'!$AP54))</f>
        <v>0</v>
      </c>
      <c r="AF337" s="669">
        <f>IF(OR('1C TSsoustraitance'!$D54="",'1C TSsoustraitance'!$E54="OUI",'1C TSsoustraitance'!$AP54=0),0,(('1C TSsoustraitance'!$AJ54)/'1C TSsoustraitance'!$AP54))</f>
        <v>0</v>
      </c>
      <c r="AG337" s="669">
        <f>IF(OR('1C TSsoustraitance'!$D54="",'1C TSsoustraitance'!$E54="OUI",'1C TSsoustraitance'!$AP54=0),0,(('1C TSsoustraitance'!$AK54)/'1C TSsoustraitance'!$AP54))</f>
        <v>0</v>
      </c>
      <c r="AH337" s="669">
        <f>IF(OR('1C TSsoustraitance'!$D54="",'1C TSsoustraitance'!$E54="OUI",'1C TSsoustraitance'!$AP54=0),0,(('1C TSsoustraitance'!$AL54)/'1C TSsoustraitance'!$AP54))</f>
        <v>0</v>
      </c>
      <c r="AI337" s="669">
        <f>IF(OR('1C TSsoustraitance'!$D54="",'1C TSsoustraitance'!$E54="OUI",'1C TSsoustraitance'!$AP54=0),0,(('1C TSsoustraitance'!$AM54)/'1C TSsoustraitance'!$AP54))</f>
        <v>0</v>
      </c>
      <c r="AJ337" s="669">
        <f>IF(OR('1C TSsoustraitance'!$D54="",'1C TSsoustraitance'!$E54="OUI",'1C TSsoustraitance'!$AP54=0),0,(('1C TSsoustraitance'!$AN54)/'1C TSsoustraitance'!$AP54))</f>
        <v>0</v>
      </c>
      <c r="AK337" s="669">
        <f t="shared" si="107"/>
        <v>0</v>
      </c>
      <c r="AL337" s="668">
        <f t="shared" si="108"/>
        <v>0</v>
      </c>
      <c r="AM337" s="670">
        <f>IF(Tableau7[[#This Row],[N° pièce]]="",0,(Tableau7[[#This Row],[hors TVA]]+(Tableau7[[#This Row],[hors TVA]]*Tableau7[[#This Row],[Taux TVA]])-(Tableau7[[#This Row],[hors TVA]]*Tableau7[[#This Row],[Taux TVA]]*Tableau7[[#This Row],[Régime TVA: Récupération]]))*Tableau7[[#This Row],[Type 1]])</f>
        <v>0</v>
      </c>
      <c r="AN337" s="670">
        <f>IF(Tableau7[[#This Row],[N° pièce]]="",0,IF($K$2="pôle",((Tableau7[[#This Row],[hors TVA]]+(Tableau7[[#This Row],[hors TVA]]*Tableau7[[#This Row],[Taux TVA]])-(Tableau7[[#This Row],[hors TVA]]*Tableau7[[#This Row],[Taux TVA]]*Tableau7[[#This Row],[Régime TVA: Récupération]]))*Tableau7[[#This Row],[Type 2]]),0))</f>
        <v>0</v>
      </c>
      <c r="AO337" s="670">
        <f t="shared" si="94"/>
        <v>0</v>
      </c>
      <c r="AP337" s="255">
        <f t="shared" si="98"/>
        <v>0</v>
      </c>
      <c r="AQ337" s="506">
        <f t="shared" si="109"/>
        <v>0</v>
      </c>
      <c r="AR337" s="671"/>
      <c r="AS337" s="512"/>
      <c r="AT337" s="513" t="str">
        <f>IF(('1C TSsoustraitance'!AP54*FICHE!C$14&lt;J337),"Forfait limité à "&amp;FICHE!C$14&amp;"€/jour","")</f>
        <v/>
      </c>
      <c r="AU337" s="797"/>
      <c r="AV337" s="484"/>
      <c r="AW337" s="484"/>
      <c r="AX337" s="484"/>
      <c r="AY337" s="484"/>
      <c r="AZ337" s="484"/>
      <c r="BA337" s="4"/>
      <c r="BB337" s="4"/>
      <c r="BC337" s="4"/>
      <c r="BD337" s="4"/>
      <c r="BE337" s="4"/>
      <c r="BF337" s="4"/>
      <c r="BG337" s="4"/>
      <c r="BH337" s="4"/>
      <c r="BI337" s="4"/>
      <c r="BJ337" s="4"/>
      <c r="BK337" s="4"/>
      <c r="BL337" s="4"/>
      <c r="BM337" s="4"/>
      <c r="BN337" s="4"/>
      <c r="BO337" s="4"/>
      <c r="BP337" s="4"/>
      <c r="BQ337" s="4"/>
      <c r="BR337" s="4"/>
      <c r="BS337" s="4"/>
      <c r="BT337" s="4"/>
      <c r="BU337" s="4"/>
      <c r="BV337" s="4"/>
      <c r="BW337" s="4"/>
      <c r="BX337" s="4"/>
      <c r="BY337" s="4"/>
      <c r="BZ337" s="4"/>
      <c r="CA337" s="4"/>
      <c r="CB337" s="4"/>
      <c r="CC337" s="4"/>
      <c r="CD337" s="4"/>
      <c r="CE337" s="4"/>
      <c r="CF337" s="4"/>
      <c r="CG337" s="4"/>
      <c r="CH337" s="4"/>
      <c r="CI337" s="4"/>
      <c r="CJ337" s="4"/>
      <c r="CK337" s="4"/>
      <c r="CL337" s="4"/>
      <c r="CM337" s="4"/>
      <c r="CN337" s="4"/>
      <c r="CO337" s="4"/>
      <c r="CP337" s="4"/>
      <c r="CQ337" s="4"/>
      <c r="CR337" s="4"/>
      <c r="CS337" s="4"/>
      <c r="CT337" s="4"/>
      <c r="CU337" s="4"/>
      <c r="CV337" s="4"/>
      <c r="CW337" s="4"/>
      <c r="CX337" s="4"/>
      <c r="CY337" s="4"/>
      <c r="CZ337" s="4"/>
      <c r="DA337" s="4"/>
      <c r="DB337" s="4"/>
      <c r="DC337" s="4"/>
      <c r="DD337" s="4"/>
      <c r="DE337" s="4"/>
      <c r="DF337" s="4"/>
      <c r="DG337" s="4"/>
      <c r="DH337" s="4"/>
      <c r="DI337" s="4"/>
      <c r="DJ337" s="4"/>
      <c r="DK337" s="4"/>
      <c r="DL337" s="4"/>
      <c r="DM337" s="4"/>
      <c r="DN337" s="4"/>
      <c r="DO337" s="4"/>
      <c r="DP337" s="4"/>
      <c r="DQ337" s="4"/>
      <c r="DR337" s="4"/>
      <c r="DS337" s="4"/>
      <c r="DT337" s="4"/>
      <c r="DU337" s="4"/>
      <c r="DV337" s="4"/>
      <c r="DW337" s="4"/>
      <c r="DX337" s="4"/>
      <c r="DY337" s="4"/>
      <c r="DZ337" s="4"/>
      <c r="EA337" s="4"/>
      <c r="EB337" s="4"/>
      <c r="EC337" s="4"/>
      <c r="ED337" s="4"/>
      <c r="EE337" s="4"/>
      <c r="EF337" s="4"/>
      <c r="EG337" s="4"/>
      <c r="EH337" s="4"/>
      <c r="EI337" s="4"/>
      <c r="EJ337" s="4"/>
      <c r="EK337" s="4"/>
      <c r="EL337" s="4"/>
      <c r="EM337" s="4"/>
      <c r="EN337" s="4"/>
      <c r="EO337" s="4"/>
      <c r="EP337" s="4"/>
      <c r="EQ337" s="4"/>
      <c r="ER337" s="4"/>
      <c r="ES337" s="4"/>
      <c r="ET337" s="4"/>
      <c r="EU337" s="4"/>
      <c r="EV337" s="4"/>
      <c r="EW337" s="4"/>
      <c r="EX337" s="4"/>
      <c r="EY337" s="4"/>
      <c r="EZ337" s="4"/>
      <c r="FA337" s="4"/>
      <c r="FB337" s="4"/>
      <c r="FC337" s="4"/>
      <c r="FD337" s="4"/>
      <c r="FE337" s="4"/>
      <c r="FF337" s="4"/>
      <c r="FG337" s="4"/>
      <c r="FH337" s="4"/>
      <c r="FI337" s="4"/>
      <c r="FJ337" s="4"/>
      <c r="FK337" s="4"/>
      <c r="FL337" s="4"/>
      <c r="FM337" s="4"/>
      <c r="FN337" s="4"/>
      <c r="FO337" s="4"/>
      <c r="FP337" s="4"/>
      <c r="FQ337" s="4"/>
      <c r="FR337" s="4"/>
      <c r="FS337" s="4"/>
      <c r="FT337" s="4"/>
      <c r="FU337" s="4"/>
      <c r="FV337" s="4"/>
      <c r="FW337" s="4"/>
      <c r="FX337" s="4"/>
      <c r="FY337" s="4"/>
      <c r="FZ337" s="4"/>
      <c r="GA337" s="4"/>
      <c r="GB337" s="4"/>
      <c r="GC337" s="4"/>
      <c r="GD337" s="4"/>
      <c r="GE337" s="4"/>
      <c r="GF337" s="4"/>
      <c r="GG337" s="4"/>
      <c r="GH337" s="4"/>
      <c r="GI337" s="4"/>
      <c r="GJ337" s="4"/>
      <c r="GK337" s="4"/>
      <c r="GL337" s="4"/>
      <c r="GM337" s="4"/>
      <c r="GN337" s="4"/>
      <c r="GO337" s="4"/>
      <c r="GP337" s="4"/>
      <c r="GQ337" s="4"/>
      <c r="GR337" s="4"/>
      <c r="GS337" s="4"/>
      <c r="GT337" s="4"/>
      <c r="GU337" s="4"/>
      <c r="GV337" s="4"/>
      <c r="GW337" s="4"/>
      <c r="GX337" s="4"/>
      <c r="GY337" s="4"/>
      <c r="GZ337" s="4"/>
      <c r="HA337" s="4"/>
      <c r="HB337" s="4"/>
      <c r="HC337" s="4"/>
    </row>
    <row r="338" spans="1:211" s="380" customFormat="1" ht="13.9" customHeight="1">
      <c r="A338" s="828" t="str">
        <f>IF('1C TSsoustraitance'!$A55&lt;&gt;0,'1C TSsoustraitance'!$A55,"")</f>
        <v/>
      </c>
      <c r="B338" s="530"/>
      <c r="C338" s="513" t="str">
        <f>IF('1C TSsoustraitance'!$A55&lt;&gt;0,'1C TSsoustraitance'!$B55,"")</f>
        <v/>
      </c>
      <c r="D338" s="513" t="str">
        <f>IF('1C TSsoustraitance'!$A55&lt;&gt;0,'1C TSsoustraitance'!$C55,"")</f>
        <v/>
      </c>
      <c r="E338" s="684"/>
      <c r="F338" s="685"/>
      <c r="G338" s="666">
        <f>'1C TSsoustraitance'!$D55</f>
        <v>0</v>
      </c>
      <c r="H338" s="533">
        <v>0.21</v>
      </c>
      <c r="I338" s="533">
        <v>1</v>
      </c>
      <c r="J338" s="534"/>
      <c r="K338" s="667">
        <f t="shared" si="105"/>
        <v>0</v>
      </c>
      <c r="L338" s="668">
        <f>IF(OR('1C TSsoustraitance'!$D55="",'1C TSsoustraitance'!$AP55=0),0,IF(AND('1C TSsoustraitance'!$D55&lt;&gt;"",$K$2="Pôle",'1C TSsoustraitance'!$E55="OUI"),(('1C TSsoustraitance'!$F55+'1C TSsoustraitance'!$G55+'1C TSsoustraitance'!$H55+'1C TSsoustraitance'!$I55+'1C TSsoustraitance'!$M55)/'1C TSsoustraitance'!$R55),IF(AND('1C TSsoustraitance'!$D55&lt;&gt;"",$K$2="Pôle",'1C TSsoustraitance'!$E55="NON"),(('1C TSsoustraitance'!$F55+'1C TSsoustraitance'!$G55+'1C TSsoustraitance'!$H55+'1C TSsoustraitance'!$I55+'1C TSsoustraitance'!$M55)/'1C TSsoustraitance'!$AP55),IF(AND('1C TSsoustraitance'!$D55&lt;&gt;"",$K$2&lt;&gt;"Pôle",'1C TSsoustraitance'!$E55="OUI"),(('1C TSsoustraitance'!$F55+'1C TSsoustraitance'!$G55+'1C TSsoustraitance'!$H55+'1C TSsoustraitance'!$I55+'1C TSsoustraitance'!$J55+'1C TSsoustraitance'!$K55+'1C TSsoustraitance'!$L55+'1C TSsoustraitance'!$M55+'1C TSsoustraitance'!$N55+'1C TSsoustraitance'!$O55+'1C TSsoustraitance'!$P55+'1C TSsoustraitance'!$Q55)/'1C TSsoustraitance'!$R55),IF(AND('1C TSsoustraitance'!$D55&lt;&gt;"",$K$2&lt;&gt;"Pôle",'1C TSsoustraitance'!$E55="NON"),(('1C TSsoustraitance'!$F55+'1C TSsoustraitance'!$G55+'1C TSsoustraitance'!$H55+'1C TSsoustraitance'!$I55+'1C TSsoustraitance'!$J55+'1C TSsoustraitance'!$K55+'1C TSsoustraitance'!$L55+'1C TSsoustraitance'!$M55+'1C TSsoustraitance'!$N55+'1C TSsoustraitance'!$O55+'1C TSsoustraitance'!$P55+'1C TSsoustraitance'!$Q55))/'1C TSsoustraitance'!$AP55)))))</f>
        <v>0</v>
      </c>
      <c r="M338" s="668">
        <f>IF(OR('1C TSsoustraitance'!$D55="",'1C TSsoustraitance'!AP$13=0),0,IF(AND('1C TSsoustraitance'!$D55&lt;&gt;"",$K$2="Pôle",'1C TSsoustraitance'!$E55="OUI"),(('1C TSsoustraitance'!$J55+'1C TSsoustraitance'!$K55+'1C TSsoustraitance'!$L55)/'1C TSsoustraitance'!$R55),IF(AND('1C TSsoustraitance'!$D55&lt;&gt;"",$K$2="Pôle",'1C TSsoustraitance'!$E55="NON"),(('1C TSsoustraitance'!$J55+'1C TSsoustraitance'!$K55+'1C TSsoustraitance'!$L55)/'1C TSsoustraitance'!$AP55),IF(AND('1C TSsoustraitance'!$D55&lt;&gt;"",$K$2&lt;&gt;"Pôle"),0))))</f>
        <v>0</v>
      </c>
      <c r="N338" s="668">
        <f t="shared" si="106"/>
        <v>0</v>
      </c>
      <c r="O338" s="669">
        <f>IF(OR('1C TSsoustraitance'!$D55="",'1C TSsoustraitance'!$E55="OUI",'1C TSsoustraitance'!$AP55=0),0,(('1C TSsoustraitance'!$S55)/'1C TSsoustraitance'!$AP55))</f>
        <v>0</v>
      </c>
      <c r="P338" s="669">
        <f>IF(OR('1C TSsoustraitance'!$D55="",'1C TSsoustraitance'!$E55="OUI",'1C TSsoustraitance'!$AP55=0),0,(('1C TSsoustraitance'!$T55)/'1C TSsoustraitance'!$AP55))</f>
        <v>0</v>
      </c>
      <c r="Q338" s="669">
        <f>IF(OR('1C TSsoustraitance'!$D55="",'1C TSsoustraitance'!$E55="OUI",'1C TSsoustraitance'!$AP55=0),0,(('1C TSsoustraitance'!$U55)/'1C TSsoustraitance'!$AP55))</f>
        <v>0</v>
      </c>
      <c r="R338" s="669">
        <f>IF(OR('1C TSsoustraitance'!$D55="",'1C TSsoustraitance'!$E55="OUI",'1C TSsoustraitance'!$AP55=0),0,(('1C TSsoustraitance'!$V55)/'1C TSsoustraitance'!$AP55))</f>
        <v>0</v>
      </c>
      <c r="S338" s="669">
        <f>IF(OR('1C TSsoustraitance'!$D55="",'1C TSsoustraitance'!$E55="OUI",'1C TSsoustraitance'!$AP55=0),0,(('1C TSsoustraitance'!$W55)/'1C TSsoustraitance'!$AP55))</f>
        <v>0</v>
      </c>
      <c r="T338" s="669">
        <f>IF(OR('1C TSsoustraitance'!$D55="",'1C TSsoustraitance'!$E55="OUI",'1C TSsoustraitance'!$AP55=0),0,(('1C TSsoustraitance'!$X55)/'1C TSsoustraitance'!$AP55))</f>
        <v>0</v>
      </c>
      <c r="U338" s="669">
        <f>IF(OR('1C TSsoustraitance'!$D55="",'1C TSsoustraitance'!$E55="OUI",'1C TSsoustraitance'!$AP55=0),0,(('1C TSsoustraitance'!$Y55)/'1C TSsoustraitance'!$AP55))</f>
        <v>0</v>
      </c>
      <c r="V338" s="669">
        <f>IF(OR('1C TSsoustraitance'!$D55="",'1C TSsoustraitance'!$E55="OUI",'1C TSsoustraitance'!$AP55=0),0,(('1C TSsoustraitance'!$Z55)/'1C TSsoustraitance'!$AP55))</f>
        <v>0</v>
      </c>
      <c r="W338" s="669">
        <f>IF(OR('1C TSsoustraitance'!$D55="",'1C TSsoustraitance'!$E55="OUI",'1C TSsoustraitance'!$AP55=0),0,(('1C TSsoustraitance'!$AA55)/'1C TSsoustraitance'!$AP55))</f>
        <v>0</v>
      </c>
      <c r="X338" s="669">
        <f>IF(OR('1C TSsoustraitance'!$D55="",'1C TSsoustraitance'!$E55="OUI",'1C TSsoustraitance'!$AP55=0),0,(('1C TSsoustraitance'!$AB55)/'1C TSsoustraitance'!$AP55))</f>
        <v>0</v>
      </c>
      <c r="Y338" s="669">
        <f>IF(OR('1C TSsoustraitance'!$D55="",'1C TSsoustraitance'!$E55="OUI",'1C TSsoustraitance'!$AP55=0),0,(('1C TSsoustraitance'!$AC55)/'1C TSsoustraitance'!$AP55))</f>
        <v>0</v>
      </c>
      <c r="Z338" s="669">
        <f>IF(OR('1C TSsoustraitance'!$D55="",'1C TSsoustraitance'!$E55="OUI",'1C TSsoustraitance'!$AP55=0),0,(('1C TSsoustraitance'!$AD55)/'1C TSsoustraitance'!$AP55))</f>
        <v>0</v>
      </c>
      <c r="AA338" s="669">
        <f>IF(OR('1C TSsoustraitance'!$D55="",'1C TSsoustraitance'!$E55="OUI",'1C TSsoustraitance'!$AP55=0),0,(('1C TSsoustraitance'!$AE55)/'1C TSsoustraitance'!$AP55))</f>
        <v>0</v>
      </c>
      <c r="AB338" s="669">
        <f>IF(OR('1C TSsoustraitance'!$D55="",'1C TSsoustraitance'!$E55="OUI",'1C TSsoustraitance'!$AP55=0),0,(('1C TSsoustraitance'!$AF55)/'1C TSsoustraitance'!$AP55))</f>
        <v>0</v>
      </c>
      <c r="AC338" s="669">
        <f>IF(OR('1C TSsoustraitance'!$D55="",'1C TSsoustraitance'!$E55="OUI",'1C TSsoustraitance'!$AP55=0),0,(('1C TSsoustraitance'!$AG55)/'1C TSsoustraitance'!$AP55))</f>
        <v>0</v>
      </c>
      <c r="AD338" s="669">
        <f>IF(OR('1C TSsoustraitance'!$D55="",'1C TSsoustraitance'!$E55="OUI",'1C TSsoustraitance'!$AP55=0),0,(('1C TSsoustraitance'!$AH55)/'1C TSsoustraitance'!$AP55))</f>
        <v>0</v>
      </c>
      <c r="AE338" s="669">
        <f>IF(OR('1C TSsoustraitance'!$D55="",'1C TSsoustraitance'!$E55="OUI",'1C TSsoustraitance'!$AP55=0),0,(('1C TSsoustraitance'!$AI55)/'1C TSsoustraitance'!$AP55))</f>
        <v>0</v>
      </c>
      <c r="AF338" s="669">
        <f>IF(OR('1C TSsoustraitance'!$D55="",'1C TSsoustraitance'!$E55="OUI",'1C TSsoustraitance'!$AP55=0),0,(('1C TSsoustraitance'!$AJ55)/'1C TSsoustraitance'!$AP55))</f>
        <v>0</v>
      </c>
      <c r="AG338" s="669">
        <f>IF(OR('1C TSsoustraitance'!$D55="",'1C TSsoustraitance'!$E55="OUI",'1C TSsoustraitance'!$AP55=0),0,(('1C TSsoustraitance'!$AK55)/'1C TSsoustraitance'!$AP55))</f>
        <v>0</v>
      </c>
      <c r="AH338" s="669">
        <f>IF(OR('1C TSsoustraitance'!$D55="",'1C TSsoustraitance'!$E55="OUI",'1C TSsoustraitance'!$AP55=0),0,(('1C TSsoustraitance'!$AL55)/'1C TSsoustraitance'!$AP55))</f>
        <v>0</v>
      </c>
      <c r="AI338" s="669">
        <f>IF(OR('1C TSsoustraitance'!$D55="",'1C TSsoustraitance'!$E55="OUI",'1C TSsoustraitance'!$AP55=0),0,(('1C TSsoustraitance'!$AM55)/'1C TSsoustraitance'!$AP55))</f>
        <v>0</v>
      </c>
      <c r="AJ338" s="669">
        <f>IF(OR('1C TSsoustraitance'!$D55="",'1C TSsoustraitance'!$E55="OUI",'1C TSsoustraitance'!$AP55=0),0,(('1C TSsoustraitance'!$AN55)/'1C TSsoustraitance'!$AP55))</f>
        <v>0</v>
      </c>
      <c r="AK338" s="669">
        <f t="shared" si="107"/>
        <v>0</v>
      </c>
      <c r="AL338" s="668">
        <f t="shared" si="108"/>
        <v>0</v>
      </c>
      <c r="AM338" s="670">
        <f>IF(Tableau7[[#This Row],[N° pièce]]="",0,(Tableau7[[#This Row],[hors TVA]]+(Tableau7[[#This Row],[hors TVA]]*Tableau7[[#This Row],[Taux TVA]])-(Tableau7[[#This Row],[hors TVA]]*Tableau7[[#This Row],[Taux TVA]]*Tableau7[[#This Row],[Régime TVA: Récupération]]))*Tableau7[[#This Row],[Type 1]])</f>
        <v>0</v>
      </c>
      <c r="AN338" s="670">
        <f>IF(Tableau7[[#This Row],[N° pièce]]="",0,IF($K$2="pôle",((Tableau7[[#This Row],[hors TVA]]+(Tableau7[[#This Row],[hors TVA]]*Tableau7[[#This Row],[Taux TVA]])-(Tableau7[[#This Row],[hors TVA]]*Tableau7[[#This Row],[Taux TVA]]*Tableau7[[#This Row],[Régime TVA: Récupération]]))*Tableau7[[#This Row],[Type 2]]),0))</f>
        <v>0</v>
      </c>
      <c r="AO338" s="670">
        <f t="shared" si="94"/>
        <v>0</v>
      </c>
      <c r="AP338" s="255">
        <f t="shared" si="98"/>
        <v>0</v>
      </c>
      <c r="AQ338" s="506">
        <f t="shared" si="109"/>
        <v>0</v>
      </c>
      <c r="AR338" s="671"/>
      <c r="AS338" s="512"/>
      <c r="AT338" s="513" t="str">
        <f>IF(('1C TSsoustraitance'!AP55*FICHE!C$14&lt;J338),"Forfait limité à "&amp;FICHE!C$14&amp;"€/jour","")</f>
        <v/>
      </c>
      <c r="AU338" s="797"/>
      <c r="AV338" s="484"/>
      <c r="AW338" s="484"/>
      <c r="AX338" s="484"/>
      <c r="AY338" s="484"/>
      <c r="AZ338" s="484"/>
      <c r="BA338" s="4"/>
      <c r="BB338" s="4"/>
      <c r="BC338" s="4"/>
      <c r="BD338" s="4"/>
      <c r="BE338" s="4"/>
      <c r="BF338" s="4"/>
      <c r="BG338" s="4"/>
      <c r="BH338" s="4"/>
      <c r="BI338" s="4"/>
      <c r="BJ338" s="4"/>
      <c r="BK338" s="4"/>
      <c r="BL338" s="4"/>
      <c r="BM338" s="4"/>
      <c r="BN338" s="4"/>
      <c r="BO338" s="4"/>
      <c r="BP338" s="4"/>
      <c r="BQ338" s="4"/>
      <c r="BR338" s="4"/>
      <c r="BS338" s="4"/>
      <c r="BT338" s="4"/>
      <c r="BU338" s="4"/>
      <c r="BV338" s="4"/>
      <c r="BW338" s="4"/>
      <c r="BX338" s="4"/>
      <c r="BY338" s="4"/>
      <c r="BZ338" s="4"/>
      <c r="CA338" s="4"/>
      <c r="CB338" s="4"/>
      <c r="CC338" s="4"/>
      <c r="CD338" s="4"/>
      <c r="CE338" s="4"/>
      <c r="CF338" s="4"/>
      <c r="CG338" s="4"/>
      <c r="CH338" s="4"/>
      <c r="CI338" s="4"/>
      <c r="CJ338" s="4"/>
      <c r="CK338" s="4"/>
      <c r="CL338" s="4"/>
      <c r="CM338" s="4"/>
      <c r="CN338" s="4"/>
      <c r="CO338" s="4"/>
      <c r="CP338" s="4"/>
      <c r="CQ338" s="4"/>
      <c r="CR338" s="4"/>
      <c r="CS338" s="4"/>
      <c r="CT338" s="4"/>
      <c r="CU338" s="4"/>
      <c r="CV338" s="4"/>
      <c r="CW338" s="4"/>
      <c r="CX338" s="4"/>
      <c r="CY338" s="4"/>
      <c r="CZ338" s="4"/>
      <c r="DA338" s="4"/>
      <c r="DB338" s="4"/>
      <c r="DC338" s="4"/>
      <c r="DD338" s="4"/>
      <c r="DE338" s="4"/>
      <c r="DF338" s="4"/>
      <c r="DG338" s="4"/>
      <c r="DH338" s="4"/>
      <c r="DI338" s="4"/>
      <c r="DJ338" s="4"/>
      <c r="DK338" s="4"/>
      <c r="DL338" s="4"/>
      <c r="DM338" s="4"/>
      <c r="DN338" s="4"/>
      <c r="DO338" s="4"/>
      <c r="DP338" s="4"/>
      <c r="DQ338" s="4"/>
      <c r="DR338" s="4"/>
      <c r="DS338" s="4"/>
      <c r="DT338" s="4"/>
      <c r="DU338" s="4"/>
      <c r="DV338" s="4"/>
      <c r="DW338" s="4"/>
      <c r="DX338" s="4"/>
      <c r="DY338" s="4"/>
      <c r="DZ338" s="4"/>
      <c r="EA338" s="4"/>
      <c r="EB338" s="4"/>
      <c r="EC338" s="4"/>
      <c r="ED338" s="4"/>
      <c r="EE338" s="4"/>
      <c r="EF338" s="4"/>
      <c r="EG338" s="4"/>
      <c r="EH338" s="4"/>
      <c r="EI338" s="4"/>
      <c r="EJ338" s="4"/>
      <c r="EK338" s="4"/>
      <c r="EL338" s="4"/>
      <c r="EM338" s="4"/>
      <c r="EN338" s="4"/>
      <c r="EO338" s="4"/>
      <c r="EP338" s="4"/>
      <c r="EQ338" s="4"/>
      <c r="ER338" s="4"/>
      <c r="ES338" s="4"/>
      <c r="ET338" s="4"/>
      <c r="EU338" s="4"/>
      <c r="EV338" s="4"/>
      <c r="EW338" s="4"/>
      <c r="EX338" s="4"/>
      <c r="EY338" s="4"/>
      <c r="EZ338" s="4"/>
      <c r="FA338" s="4"/>
      <c r="FB338" s="4"/>
      <c r="FC338" s="4"/>
      <c r="FD338" s="4"/>
      <c r="FE338" s="4"/>
      <c r="FF338" s="4"/>
      <c r="FG338" s="4"/>
      <c r="FH338" s="4"/>
      <c r="FI338" s="4"/>
      <c r="FJ338" s="4"/>
      <c r="FK338" s="4"/>
      <c r="FL338" s="4"/>
      <c r="FM338" s="4"/>
      <c r="FN338" s="4"/>
      <c r="FO338" s="4"/>
      <c r="FP338" s="4"/>
      <c r="FQ338" s="4"/>
      <c r="FR338" s="4"/>
      <c r="FS338" s="4"/>
      <c r="FT338" s="4"/>
      <c r="FU338" s="4"/>
      <c r="FV338" s="4"/>
      <c r="FW338" s="4"/>
      <c r="FX338" s="4"/>
      <c r="FY338" s="4"/>
      <c r="FZ338" s="4"/>
      <c r="GA338" s="4"/>
      <c r="GB338" s="4"/>
      <c r="GC338" s="4"/>
      <c r="GD338" s="4"/>
      <c r="GE338" s="4"/>
      <c r="GF338" s="4"/>
      <c r="GG338" s="4"/>
      <c r="GH338" s="4"/>
      <c r="GI338" s="4"/>
      <c r="GJ338" s="4"/>
      <c r="GK338" s="4"/>
      <c r="GL338" s="4"/>
      <c r="GM338" s="4"/>
      <c r="GN338" s="4"/>
      <c r="GO338" s="4"/>
      <c r="GP338" s="4"/>
      <c r="GQ338" s="4"/>
      <c r="GR338" s="4"/>
      <c r="GS338" s="4"/>
      <c r="GT338" s="4"/>
      <c r="GU338" s="4"/>
      <c r="GV338" s="4"/>
      <c r="GW338" s="4"/>
      <c r="GX338" s="4"/>
      <c r="GY338" s="4"/>
      <c r="GZ338" s="4"/>
      <c r="HA338" s="4"/>
      <c r="HB338" s="4"/>
      <c r="HC338" s="4"/>
    </row>
    <row r="339" spans="1:211" s="380" customFormat="1" ht="13.9" customHeight="1">
      <c r="A339" s="828" t="str">
        <f>IF('1C TSsoustraitance'!$A56&lt;&gt;0,'1C TSsoustraitance'!$A56,"")</f>
        <v/>
      </c>
      <c r="B339" s="530"/>
      <c r="C339" s="513" t="str">
        <f>IF('1C TSsoustraitance'!$A56&lt;&gt;0,'1C TSsoustraitance'!$B56,"")</f>
        <v/>
      </c>
      <c r="D339" s="513" t="str">
        <f>IF('1C TSsoustraitance'!$A56&lt;&gt;0,'1C TSsoustraitance'!$C56,"")</f>
        <v/>
      </c>
      <c r="E339" s="684"/>
      <c r="F339" s="685"/>
      <c r="G339" s="666">
        <f>'1C TSsoustraitance'!$D56</f>
        <v>0</v>
      </c>
      <c r="H339" s="533">
        <v>0.21</v>
      </c>
      <c r="I339" s="533">
        <v>1</v>
      </c>
      <c r="J339" s="534"/>
      <c r="K339" s="667">
        <f t="shared" si="105"/>
        <v>0</v>
      </c>
      <c r="L339" s="668">
        <f>IF(OR('1C TSsoustraitance'!$D56="",'1C TSsoustraitance'!$AP56=0),0,IF(AND('1C TSsoustraitance'!$D56&lt;&gt;"",$K$2="Pôle",'1C TSsoustraitance'!$E56="OUI"),(('1C TSsoustraitance'!$F56+'1C TSsoustraitance'!$G56+'1C TSsoustraitance'!$H56+'1C TSsoustraitance'!$I56+'1C TSsoustraitance'!$M56)/'1C TSsoustraitance'!$R56),IF(AND('1C TSsoustraitance'!$D56&lt;&gt;"",$K$2="Pôle",'1C TSsoustraitance'!$E56="NON"),(('1C TSsoustraitance'!$F56+'1C TSsoustraitance'!$G56+'1C TSsoustraitance'!$H56+'1C TSsoustraitance'!$I56+'1C TSsoustraitance'!$M56)/'1C TSsoustraitance'!$AP56),IF(AND('1C TSsoustraitance'!$D56&lt;&gt;"",$K$2&lt;&gt;"Pôle",'1C TSsoustraitance'!$E56="OUI"),(('1C TSsoustraitance'!$F56+'1C TSsoustraitance'!$G56+'1C TSsoustraitance'!$H56+'1C TSsoustraitance'!$I56+'1C TSsoustraitance'!$J56+'1C TSsoustraitance'!$K56+'1C TSsoustraitance'!$L56+'1C TSsoustraitance'!$M56+'1C TSsoustraitance'!$N56+'1C TSsoustraitance'!$O56+'1C TSsoustraitance'!$P56+'1C TSsoustraitance'!$Q56)/'1C TSsoustraitance'!$R56),IF(AND('1C TSsoustraitance'!$D56&lt;&gt;"",$K$2&lt;&gt;"Pôle",'1C TSsoustraitance'!$E56="NON"),(('1C TSsoustraitance'!$F56+'1C TSsoustraitance'!$G56+'1C TSsoustraitance'!$H56+'1C TSsoustraitance'!$I56+'1C TSsoustraitance'!$J56+'1C TSsoustraitance'!$K56+'1C TSsoustraitance'!$L56+'1C TSsoustraitance'!$M56+'1C TSsoustraitance'!$N56+'1C TSsoustraitance'!$O56+'1C TSsoustraitance'!$P56+'1C TSsoustraitance'!$Q56))/'1C TSsoustraitance'!$AP56)))))</f>
        <v>0</v>
      </c>
      <c r="M339" s="668">
        <f>IF(OR('1C TSsoustraitance'!$D56="",'1C TSsoustraitance'!AP$13=0),0,IF(AND('1C TSsoustraitance'!$D56&lt;&gt;"",$K$2="Pôle",'1C TSsoustraitance'!$E56="OUI"),(('1C TSsoustraitance'!$J56+'1C TSsoustraitance'!$K56+'1C TSsoustraitance'!$L56)/'1C TSsoustraitance'!$R56),IF(AND('1C TSsoustraitance'!$D56&lt;&gt;"",$K$2="Pôle",'1C TSsoustraitance'!$E56="NON"),(('1C TSsoustraitance'!$J56+'1C TSsoustraitance'!$K56+'1C TSsoustraitance'!$L56)/'1C TSsoustraitance'!$AP56),IF(AND('1C TSsoustraitance'!$D56&lt;&gt;"",$K$2&lt;&gt;"Pôle"),0))))</f>
        <v>0</v>
      </c>
      <c r="N339" s="668">
        <f t="shared" si="106"/>
        <v>0</v>
      </c>
      <c r="O339" s="669">
        <f>IF(OR('1C TSsoustraitance'!$D56="",'1C TSsoustraitance'!$E56="OUI",'1C TSsoustraitance'!$AP56=0),0,(('1C TSsoustraitance'!$S56)/'1C TSsoustraitance'!$AP56))</f>
        <v>0</v>
      </c>
      <c r="P339" s="669">
        <f>IF(OR('1C TSsoustraitance'!$D56="",'1C TSsoustraitance'!$E56="OUI",'1C TSsoustraitance'!$AP56=0),0,(('1C TSsoustraitance'!$T56)/'1C TSsoustraitance'!$AP56))</f>
        <v>0</v>
      </c>
      <c r="Q339" s="669">
        <f>IF(OR('1C TSsoustraitance'!$D56="",'1C TSsoustraitance'!$E56="OUI",'1C TSsoustraitance'!$AP56=0),0,(('1C TSsoustraitance'!$U56)/'1C TSsoustraitance'!$AP56))</f>
        <v>0</v>
      </c>
      <c r="R339" s="669">
        <f>IF(OR('1C TSsoustraitance'!$D56="",'1C TSsoustraitance'!$E56="OUI",'1C TSsoustraitance'!$AP56=0),0,(('1C TSsoustraitance'!$V56)/'1C TSsoustraitance'!$AP56))</f>
        <v>0</v>
      </c>
      <c r="S339" s="669">
        <f>IF(OR('1C TSsoustraitance'!$D56="",'1C TSsoustraitance'!$E56="OUI",'1C TSsoustraitance'!$AP56=0),0,(('1C TSsoustraitance'!$W56)/'1C TSsoustraitance'!$AP56))</f>
        <v>0</v>
      </c>
      <c r="T339" s="669">
        <f>IF(OR('1C TSsoustraitance'!$D56="",'1C TSsoustraitance'!$E56="OUI",'1C TSsoustraitance'!$AP56=0),0,(('1C TSsoustraitance'!$X56)/'1C TSsoustraitance'!$AP56))</f>
        <v>0</v>
      </c>
      <c r="U339" s="669">
        <f>IF(OR('1C TSsoustraitance'!$D56="",'1C TSsoustraitance'!$E56="OUI",'1C TSsoustraitance'!$AP56=0),0,(('1C TSsoustraitance'!$Y56)/'1C TSsoustraitance'!$AP56))</f>
        <v>0</v>
      </c>
      <c r="V339" s="669">
        <f>IF(OR('1C TSsoustraitance'!$D56="",'1C TSsoustraitance'!$E56="OUI",'1C TSsoustraitance'!$AP56=0),0,(('1C TSsoustraitance'!$Z56)/'1C TSsoustraitance'!$AP56))</f>
        <v>0</v>
      </c>
      <c r="W339" s="669">
        <f>IF(OR('1C TSsoustraitance'!$D56="",'1C TSsoustraitance'!$E56="OUI",'1C TSsoustraitance'!$AP56=0),0,(('1C TSsoustraitance'!$AA56)/'1C TSsoustraitance'!$AP56))</f>
        <v>0</v>
      </c>
      <c r="X339" s="669">
        <f>IF(OR('1C TSsoustraitance'!$D56="",'1C TSsoustraitance'!$E56="OUI",'1C TSsoustraitance'!$AP56=0),0,(('1C TSsoustraitance'!$AB56)/'1C TSsoustraitance'!$AP56))</f>
        <v>0</v>
      </c>
      <c r="Y339" s="669">
        <f>IF(OR('1C TSsoustraitance'!$D56="",'1C TSsoustraitance'!$E56="OUI",'1C TSsoustraitance'!$AP56=0),0,(('1C TSsoustraitance'!$AC56)/'1C TSsoustraitance'!$AP56))</f>
        <v>0</v>
      </c>
      <c r="Z339" s="669">
        <f>IF(OR('1C TSsoustraitance'!$D56="",'1C TSsoustraitance'!$E56="OUI",'1C TSsoustraitance'!$AP56=0),0,(('1C TSsoustraitance'!$AD56)/'1C TSsoustraitance'!$AP56))</f>
        <v>0</v>
      </c>
      <c r="AA339" s="669">
        <f>IF(OR('1C TSsoustraitance'!$D56="",'1C TSsoustraitance'!$E56="OUI",'1C TSsoustraitance'!$AP56=0),0,(('1C TSsoustraitance'!$AE56)/'1C TSsoustraitance'!$AP56))</f>
        <v>0</v>
      </c>
      <c r="AB339" s="669">
        <f>IF(OR('1C TSsoustraitance'!$D56="",'1C TSsoustraitance'!$E56="OUI",'1C TSsoustraitance'!$AP56=0),0,(('1C TSsoustraitance'!$AF56)/'1C TSsoustraitance'!$AP56))</f>
        <v>0</v>
      </c>
      <c r="AC339" s="669">
        <f>IF(OR('1C TSsoustraitance'!$D56="",'1C TSsoustraitance'!$E56="OUI",'1C TSsoustraitance'!$AP56=0),0,(('1C TSsoustraitance'!$AG56)/'1C TSsoustraitance'!$AP56))</f>
        <v>0</v>
      </c>
      <c r="AD339" s="669">
        <f>IF(OR('1C TSsoustraitance'!$D56="",'1C TSsoustraitance'!$E56="OUI",'1C TSsoustraitance'!$AP56=0),0,(('1C TSsoustraitance'!$AH56)/'1C TSsoustraitance'!$AP56))</f>
        <v>0</v>
      </c>
      <c r="AE339" s="669">
        <f>IF(OR('1C TSsoustraitance'!$D56="",'1C TSsoustraitance'!$E56="OUI",'1C TSsoustraitance'!$AP56=0),0,(('1C TSsoustraitance'!$AI56)/'1C TSsoustraitance'!$AP56))</f>
        <v>0</v>
      </c>
      <c r="AF339" s="669">
        <f>IF(OR('1C TSsoustraitance'!$D56="",'1C TSsoustraitance'!$E56="OUI",'1C TSsoustraitance'!$AP56=0),0,(('1C TSsoustraitance'!$AJ56)/'1C TSsoustraitance'!$AP56))</f>
        <v>0</v>
      </c>
      <c r="AG339" s="669">
        <f>IF(OR('1C TSsoustraitance'!$D56="",'1C TSsoustraitance'!$E56="OUI",'1C TSsoustraitance'!$AP56=0),0,(('1C TSsoustraitance'!$AK56)/'1C TSsoustraitance'!$AP56))</f>
        <v>0</v>
      </c>
      <c r="AH339" s="669">
        <f>IF(OR('1C TSsoustraitance'!$D56="",'1C TSsoustraitance'!$E56="OUI",'1C TSsoustraitance'!$AP56=0),0,(('1C TSsoustraitance'!$AL56)/'1C TSsoustraitance'!$AP56))</f>
        <v>0</v>
      </c>
      <c r="AI339" s="669">
        <f>IF(OR('1C TSsoustraitance'!$D56="",'1C TSsoustraitance'!$E56="OUI",'1C TSsoustraitance'!$AP56=0),0,(('1C TSsoustraitance'!$AM56)/'1C TSsoustraitance'!$AP56))</f>
        <v>0</v>
      </c>
      <c r="AJ339" s="669">
        <f>IF(OR('1C TSsoustraitance'!$D56="",'1C TSsoustraitance'!$E56="OUI",'1C TSsoustraitance'!$AP56=0),0,(('1C TSsoustraitance'!$AN56)/'1C TSsoustraitance'!$AP56))</f>
        <v>0</v>
      </c>
      <c r="AK339" s="669">
        <f t="shared" si="107"/>
        <v>0</v>
      </c>
      <c r="AL339" s="668">
        <f t="shared" si="108"/>
        <v>0</v>
      </c>
      <c r="AM339" s="670">
        <f>IF(Tableau7[[#This Row],[N° pièce]]="",0,(Tableau7[[#This Row],[hors TVA]]+(Tableau7[[#This Row],[hors TVA]]*Tableau7[[#This Row],[Taux TVA]])-(Tableau7[[#This Row],[hors TVA]]*Tableau7[[#This Row],[Taux TVA]]*Tableau7[[#This Row],[Régime TVA: Récupération]]))*Tableau7[[#This Row],[Type 1]])</f>
        <v>0</v>
      </c>
      <c r="AN339" s="670">
        <f>IF(Tableau7[[#This Row],[N° pièce]]="",0,IF($K$2="pôle",((Tableau7[[#This Row],[hors TVA]]+(Tableau7[[#This Row],[hors TVA]]*Tableau7[[#This Row],[Taux TVA]])-(Tableau7[[#This Row],[hors TVA]]*Tableau7[[#This Row],[Taux TVA]]*Tableau7[[#This Row],[Régime TVA: Récupération]]))*Tableau7[[#This Row],[Type 2]]),0))</f>
        <v>0</v>
      </c>
      <c r="AO339" s="670">
        <f t="shared" si="94"/>
        <v>0</v>
      </c>
      <c r="AP339" s="255">
        <f t="shared" si="98"/>
        <v>0</v>
      </c>
      <c r="AQ339" s="506">
        <f t="shared" si="109"/>
        <v>0</v>
      </c>
      <c r="AR339" s="671"/>
      <c r="AS339" s="512"/>
      <c r="AT339" s="513" t="str">
        <f>IF(('1C TSsoustraitance'!AP56*FICHE!C$14&lt;J339),"Forfait limité à "&amp;FICHE!C$14&amp;"€/jour","")</f>
        <v/>
      </c>
      <c r="AU339" s="797"/>
      <c r="AV339" s="484"/>
      <c r="AW339" s="484"/>
      <c r="AX339" s="484"/>
      <c r="AY339" s="484"/>
      <c r="AZ339" s="484"/>
      <c r="BA339" s="4"/>
      <c r="BB339" s="4"/>
      <c r="BC339" s="4"/>
      <c r="BD339" s="4"/>
      <c r="BE339" s="4"/>
      <c r="BF339" s="4"/>
      <c r="BG339" s="4"/>
      <c r="BH339" s="4"/>
      <c r="BI339" s="4"/>
      <c r="BJ339" s="4"/>
      <c r="BK339" s="4"/>
      <c r="BL339" s="4"/>
      <c r="BM339" s="4"/>
      <c r="BN339" s="4"/>
      <c r="BO339" s="4"/>
      <c r="BP339" s="4"/>
      <c r="BQ339" s="4"/>
      <c r="BR339" s="4"/>
      <c r="BS339" s="4"/>
      <c r="BT339" s="4"/>
      <c r="BU339" s="4"/>
      <c r="BV339" s="4"/>
      <c r="BW339" s="4"/>
      <c r="BX339" s="4"/>
      <c r="BY339" s="4"/>
      <c r="BZ339" s="4"/>
      <c r="CA339" s="4"/>
      <c r="CB339" s="4"/>
      <c r="CC339" s="4"/>
      <c r="CD339" s="4"/>
      <c r="CE339" s="4"/>
      <c r="CF339" s="4"/>
      <c r="CG339" s="4"/>
      <c r="CH339" s="4"/>
      <c r="CI339" s="4"/>
      <c r="CJ339" s="4"/>
      <c r="CK339" s="4"/>
      <c r="CL339" s="4"/>
      <c r="CM339" s="4"/>
      <c r="CN339" s="4"/>
      <c r="CO339" s="4"/>
      <c r="CP339" s="4"/>
      <c r="CQ339" s="4"/>
      <c r="CR339" s="4"/>
      <c r="CS339" s="4"/>
      <c r="CT339" s="4"/>
      <c r="CU339" s="4"/>
      <c r="CV339" s="4"/>
      <c r="CW339" s="4"/>
      <c r="CX339" s="4"/>
      <c r="CY339" s="4"/>
      <c r="CZ339" s="4"/>
      <c r="DA339" s="4"/>
      <c r="DB339" s="4"/>
      <c r="DC339" s="4"/>
      <c r="DD339" s="4"/>
      <c r="DE339" s="4"/>
      <c r="DF339" s="4"/>
      <c r="DG339" s="4"/>
      <c r="DH339" s="4"/>
      <c r="DI339" s="4"/>
      <c r="DJ339" s="4"/>
      <c r="DK339" s="4"/>
      <c r="DL339" s="4"/>
      <c r="DM339" s="4"/>
      <c r="DN339" s="4"/>
      <c r="DO339" s="4"/>
      <c r="DP339" s="4"/>
      <c r="DQ339" s="4"/>
      <c r="DR339" s="4"/>
      <c r="DS339" s="4"/>
      <c r="DT339" s="4"/>
      <c r="DU339" s="4"/>
      <c r="DV339" s="4"/>
      <c r="DW339" s="4"/>
      <c r="DX339" s="4"/>
      <c r="DY339" s="4"/>
      <c r="DZ339" s="4"/>
      <c r="EA339" s="4"/>
      <c r="EB339" s="4"/>
      <c r="EC339" s="4"/>
      <c r="ED339" s="4"/>
      <c r="EE339" s="4"/>
      <c r="EF339" s="4"/>
      <c r="EG339" s="4"/>
      <c r="EH339" s="4"/>
      <c r="EI339" s="4"/>
      <c r="EJ339" s="4"/>
      <c r="EK339" s="4"/>
      <c r="EL339" s="4"/>
      <c r="EM339" s="4"/>
      <c r="EN339" s="4"/>
      <c r="EO339" s="4"/>
      <c r="EP339" s="4"/>
      <c r="EQ339" s="4"/>
      <c r="ER339" s="4"/>
      <c r="ES339" s="4"/>
      <c r="ET339" s="4"/>
      <c r="EU339" s="4"/>
      <c r="EV339" s="4"/>
      <c r="EW339" s="4"/>
      <c r="EX339" s="4"/>
      <c r="EY339" s="4"/>
      <c r="EZ339" s="4"/>
      <c r="FA339" s="4"/>
      <c r="FB339" s="4"/>
      <c r="FC339" s="4"/>
      <c r="FD339" s="4"/>
      <c r="FE339" s="4"/>
      <c r="FF339" s="4"/>
      <c r="FG339" s="4"/>
      <c r="FH339" s="4"/>
      <c r="FI339" s="4"/>
      <c r="FJ339" s="4"/>
      <c r="FK339" s="4"/>
      <c r="FL339" s="4"/>
      <c r="FM339" s="4"/>
      <c r="FN339" s="4"/>
      <c r="FO339" s="4"/>
      <c r="FP339" s="4"/>
      <c r="FQ339" s="4"/>
      <c r="FR339" s="4"/>
      <c r="FS339" s="4"/>
      <c r="FT339" s="4"/>
      <c r="FU339" s="4"/>
      <c r="FV339" s="4"/>
      <c r="FW339" s="4"/>
      <c r="FX339" s="4"/>
      <c r="FY339" s="4"/>
      <c r="FZ339" s="4"/>
      <c r="GA339" s="4"/>
      <c r="GB339" s="4"/>
      <c r="GC339" s="4"/>
      <c r="GD339" s="4"/>
      <c r="GE339" s="4"/>
      <c r="GF339" s="4"/>
      <c r="GG339" s="4"/>
      <c r="GH339" s="4"/>
      <c r="GI339" s="4"/>
      <c r="GJ339" s="4"/>
      <c r="GK339" s="4"/>
      <c r="GL339" s="4"/>
      <c r="GM339" s="4"/>
      <c r="GN339" s="4"/>
      <c r="GO339" s="4"/>
      <c r="GP339" s="4"/>
      <c r="GQ339" s="4"/>
      <c r="GR339" s="4"/>
      <c r="GS339" s="4"/>
      <c r="GT339" s="4"/>
      <c r="GU339" s="4"/>
      <c r="GV339" s="4"/>
      <c r="GW339" s="4"/>
      <c r="GX339" s="4"/>
      <c r="GY339" s="4"/>
      <c r="GZ339" s="4"/>
      <c r="HA339" s="4"/>
      <c r="HB339" s="4"/>
      <c r="HC339" s="4"/>
    </row>
    <row r="340" spans="1:211" s="380" customFormat="1" ht="13.9" customHeight="1">
      <c r="A340" s="828" t="str">
        <f>IF('1C TSsoustraitance'!$A57&lt;&gt;0,'1C TSsoustraitance'!$A57,"")</f>
        <v/>
      </c>
      <c r="B340" s="530"/>
      <c r="C340" s="513" t="str">
        <f>IF('1C TSsoustraitance'!$A57&lt;&gt;0,'1C TSsoustraitance'!$B57,"")</f>
        <v/>
      </c>
      <c r="D340" s="513" t="str">
        <f>IF('1C TSsoustraitance'!$A57&lt;&gt;0,'1C TSsoustraitance'!$C57,"")</f>
        <v/>
      </c>
      <c r="E340" s="684"/>
      <c r="F340" s="685"/>
      <c r="G340" s="666">
        <f>'1C TSsoustraitance'!$D57</f>
        <v>0</v>
      </c>
      <c r="H340" s="533">
        <v>0.21</v>
      </c>
      <c r="I340" s="533">
        <v>1</v>
      </c>
      <c r="J340" s="534"/>
      <c r="K340" s="667">
        <f t="shared" si="105"/>
        <v>0</v>
      </c>
      <c r="L340" s="668">
        <f>IF(OR('1C TSsoustraitance'!$D57="",'1C TSsoustraitance'!$AP57=0),0,IF(AND('1C TSsoustraitance'!$D57&lt;&gt;"",$K$2="Pôle",'1C TSsoustraitance'!$E57="OUI"),(('1C TSsoustraitance'!$F57+'1C TSsoustraitance'!$G57+'1C TSsoustraitance'!$H57+'1C TSsoustraitance'!$I57+'1C TSsoustraitance'!$M57)/'1C TSsoustraitance'!$R57),IF(AND('1C TSsoustraitance'!$D57&lt;&gt;"",$K$2="Pôle",'1C TSsoustraitance'!$E57="NON"),(('1C TSsoustraitance'!$F57+'1C TSsoustraitance'!$G57+'1C TSsoustraitance'!$H57+'1C TSsoustraitance'!$I57+'1C TSsoustraitance'!$M57)/'1C TSsoustraitance'!$AP57),IF(AND('1C TSsoustraitance'!$D57&lt;&gt;"",$K$2&lt;&gt;"Pôle",'1C TSsoustraitance'!$E57="OUI"),(('1C TSsoustraitance'!$F57+'1C TSsoustraitance'!$G57+'1C TSsoustraitance'!$H57+'1C TSsoustraitance'!$I57+'1C TSsoustraitance'!$J57+'1C TSsoustraitance'!$K57+'1C TSsoustraitance'!$L57+'1C TSsoustraitance'!$M57+'1C TSsoustraitance'!$N57+'1C TSsoustraitance'!$O57+'1C TSsoustraitance'!$P57+'1C TSsoustraitance'!$Q57)/'1C TSsoustraitance'!$R57),IF(AND('1C TSsoustraitance'!$D57&lt;&gt;"",$K$2&lt;&gt;"Pôle",'1C TSsoustraitance'!$E57="NON"),(('1C TSsoustraitance'!$F57+'1C TSsoustraitance'!$G57+'1C TSsoustraitance'!$H57+'1C TSsoustraitance'!$I57+'1C TSsoustraitance'!$J57+'1C TSsoustraitance'!$K57+'1C TSsoustraitance'!$L57+'1C TSsoustraitance'!$M57+'1C TSsoustraitance'!$N57+'1C TSsoustraitance'!$O57+'1C TSsoustraitance'!$P57+'1C TSsoustraitance'!$Q57))/'1C TSsoustraitance'!$AP57)))))</f>
        <v>0</v>
      </c>
      <c r="M340" s="668">
        <f>IF(OR('1C TSsoustraitance'!$D57="",'1C TSsoustraitance'!AP$13=0),0,IF(AND('1C TSsoustraitance'!$D57&lt;&gt;"",$K$2="Pôle",'1C TSsoustraitance'!$E57="OUI"),(('1C TSsoustraitance'!$J57+'1C TSsoustraitance'!$K57+'1C TSsoustraitance'!$L57)/'1C TSsoustraitance'!$R57),IF(AND('1C TSsoustraitance'!$D57&lt;&gt;"",$K$2="Pôle",'1C TSsoustraitance'!$E57="NON"),(('1C TSsoustraitance'!$J57+'1C TSsoustraitance'!$K57+'1C TSsoustraitance'!$L57)/'1C TSsoustraitance'!$AP57),IF(AND('1C TSsoustraitance'!$D57&lt;&gt;"",$K$2&lt;&gt;"Pôle"),0))))</f>
        <v>0</v>
      </c>
      <c r="N340" s="668">
        <f t="shared" si="106"/>
        <v>0</v>
      </c>
      <c r="O340" s="669">
        <f>IF(OR('1C TSsoustraitance'!$D57="",'1C TSsoustraitance'!$E57="OUI",'1C TSsoustraitance'!$AP57=0),0,(('1C TSsoustraitance'!$S57)/'1C TSsoustraitance'!$AP57))</f>
        <v>0</v>
      </c>
      <c r="P340" s="669">
        <f>IF(OR('1C TSsoustraitance'!$D57="",'1C TSsoustraitance'!$E57="OUI",'1C TSsoustraitance'!$AP57=0),0,(('1C TSsoustraitance'!$T57)/'1C TSsoustraitance'!$AP57))</f>
        <v>0</v>
      </c>
      <c r="Q340" s="669">
        <f>IF(OR('1C TSsoustraitance'!$D57="",'1C TSsoustraitance'!$E57="OUI",'1C TSsoustraitance'!$AP57=0),0,(('1C TSsoustraitance'!$U57)/'1C TSsoustraitance'!$AP57))</f>
        <v>0</v>
      </c>
      <c r="R340" s="669">
        <f>IF(OR('1C TSsoustraitance'!$D57="",'1C TSsoustraitance'!$E57="OUI",'1C TSsoustraitance'!$AP57=0),0,(('1C TSsoustraitance'!$V57)/'1C TSsoustraitance'!$AP57))</f>
        <v>0</v>
      </c>
      <c r="S340" s="669">
        <f>IF(OR('1C TSsoustraitance'!$D57="",'1C TSsoustraitance'!$E57="OUI",'1C TSsoustraitance'!$AP57=0),0,(('1C TSsoustraitance'!$W57)/'1C TSsoustraitance'!$AP57))</f>
        <v>0</v>
      </c>
      <c r="T340" s="669">
        <f>IF(OR('1C TSsoustraitance'!$D57="",'1C TSsoustraitance'!$E57="OUI",'1C TSsoustraitance'!$AP57=0),0,(('1C TSsoustraitance'!$X57)/'1C TSsoustraitance'!$AP57))</f>
        <v>0</v>
      </c>
      <c r="U340" s="669">
        <f>IF(OR('1C TSsoustraitance'!$D57="",'1C TSsoustraitance'!$E57="OUI",'1C TSsoustraitance'!$AP57=0),0,(('1C TSsoustraitance'!$Y57)/'1C TSsoustraitance'!$AP57))</f>
        <v>0</v>
      </c>
      <c r="V340" s="669">
        <f>IF(OR('1C TSsoustraitance'!$D57="",'1C TSsoustraitance'!$E57="OUI",'1C TSsoustraitance'!$AP57=0),0,(('1C TSsoustraitance'!$Z57)/'1C TSsoustraitance'!$AP57))</f>
        <v>0</v>
      </c>
      <c r="W340" s="669">
        <f>IF(OR('1C TSsoustraitance'!$D57="",'1C TSsoustraitance'!$E57="OUI",'1C TSsoustraitance'!$AP57=0),0,(('1C TSsoustraitance'!$AA57)/'1C TSsoustraitance'!$AP57))</f>
        <v>0</v>
      </c>
      <c r="X340" s="669">
        <f>IF(OR('1C TSsoustraitance'!$D57="",'1C TSsoustraitance'!$E57="OUI",'1C TSsoustraitance'!$AP57=0),0,(('1C TSsoustraitance'!$AB57)/'1C TSsoustraitance'!$AP57))</f>
        <v>0</v>
      </c>
      <c r="Y340" s="669">
        <f>IF(OR('1C TSsoustraitance'!$D57="",'1C TSsoustraitance'!$E57="OUI",'1C TSsoustraitance'!$AP57=0),0,(('1C TSsoustraitance'!$AC57)/'1C TSsoustraitance'!$AP57))</f>
        <v>0</v>
      </c>
      <c r="Z340" s="669">
        <f>IF(OR('1C TSsoustraitance'!$D57="",'1C TSsoustraitance'!$E57="OUI",'1C TSsoustraitance'!$AP57=0),0,(('1C TSsoustraitance'!$AD57)/'1C TSsoustraitance'!$AP57))</f>
        <v>0</v>
      </c>
      <c r="AA340" s="669">
        <f>IF(OR('1C TSsoustraitance'!$D57="",'1C TSsoustraitance'!$E57="OUI",'1C TSsoustraitance'!$AP57=0),0,(('1C TSsoustraitance'!$AE57)/'1C TSsoustraitance'!$AP57))</f>
        <v>0</v>
      </c>
      <c r="AB340" s="669">
        <f>IF(OR('1C TSsoustraitance'!$D57="",'1C TSsoustraitance'!$E57="OUI",'1C TSsoustraitance'!$AP57=0),0,(('1C TSsoustraitance'!$AF57)/'1C TSsoustraitance'!$AP57))</f>
        <v>0</v>
      </c>
      <c r="AC340" s="669">
        <f>IF(OR('1C TSsoustraitance'!$D57="",'1C TSsoustraitance'!$E57="OUI",'1C TSsoustraitance'!$AP57=0),0,(('1C TSsoustraitance'!$AG57)/'1C TSsoustraitance'!$AP57))</f>
        <v>0</v>
      </c>
      <c r="AD340" s="669">
        <f>IF(OR('1C TSsoustraitance'!$D57="",'1C TSsoustraitance'!$E57="OUI",'1C TSsoustraitance'!$AP57=0),0,(('1C TSsoustraitance'!$AH57)/'1C TSsoustraitance'!$AP57))</f>
        <v>0</v>
      </c>
      <c r="AE340" s="669">
        <f>IF(OR('1C TSsoustraitance'!$D57="",'1C TSsoustraitance'!$E57="OUI",'1C TSsoustraitance'!$AP57=0),0,(('1C TSsoustraitance'!$AI57)/'1C TSsoustraitance'!$AP57))</f>
        <v>0</v>
      </c>
      <c r="AF340" s="669">
        <f>IF(OR('1C TSsoustraitance'!$D57="",'1C TSsoustraitance'!$E57="OUI",'1C TSsoustraitance'!$AP57=0),0,(('1C TSsoustraitance'!$AJ57)/'1C TSsoustraitance'!$AP57))</f>
        <v>0</v>
      </c>
      <c r="AG340" s="669">
        <f>IF(OR('1C TSsoustraitance'!$D57="",'1C TSsoustraitance'!$E57="OUI",'1C TSsoustraitance'!$AP57=0),0,(('1C TSsoustraitance'!$AK57)/'1C TSsoustraitance'!$AP57))</f>
        <v>0</v>
      </c>
      <c r="AH340" s="669">
        <f>IF(OR('1C TSsoustraitance'!$D57="",'1C TSsoustraitance'!$E57="OUI",'1C TSsoustraitance'!$AP57=0),0,(('1C TSsoustraitance'!$AL57)/'1C TSsoustraitance'!$AP57))</f>
        <v>0</v>
      </c>
      <c r="AI340" s="669">
        <f>IF(OR('1C TSsoustraitance'!$D57="",'1C TSsoustraitance'!$E57="OUI",'1C TSsoustraitance'!$AP57=0),0,(('1C TSsoustraitance'!$AM57)/'1C TSsoustraitance'!$AP57))</f>
        <v>0</v>
      </c>
      <c r="AJ340" s="669">
        <f>IF(OR('1C TSsoustraitance'!$D57="",'1C TSsoustraitance'!$E57="OUI",'1C TSsoustraitance'!$AP57=0),0,(('1C TSsoustraitance'!$AN57)/'1C TSsoustraitance'!$AP57))</f>
        <v>0</v>
      </c>
      <c r="AK340" s="669">
        <f t="shared" si="107"/>
        <v>0</v>
      </c>
      <c r="AL340" s="668">
        <f t="shared" si="108"/>
        <v>0</v>
      </c>
      <c r="AM340" s="670">
        <f>IF(Tableau7[[#This Row],[N° pièce]]="",0,(Tableau7[[#This Row],[hors TVA]]+(Tableau7[[#This Row],[hors TVA]]*Tableau7[[#This Row],[Taux TVA]])-(Tableau7[[#This Row],[hors TVA]]*Tableau7[[#This Row],[Taux TVA]]*Tableau7[[#This Row],[Régime TVA: Récupération]]))*Tableau7[[#This Row],[Type 1]])</f>
        <v>0</v>
      </c>
      <c r="AN340" s="670">
        <f>IF(Tableau7[[#This Row],[N° pièce]]="",0,IF($K$2="pôle",((Tableau7[[#This Row],[hors TVA]]+(Tableau7[[#This Row],[hors TVA]]*Tableau7[[#This Row],[Taux TVA]])-(Tableau7[[#This Row],[hors TVA]]*Tableau7[[#This Row],[Taux TVA]]*Tableau7[[#This Row],[Régime TVA: Récupération]]))*Tableau7[[#This Row],[Type 2]]),0))</f>
        <v>0</v>
      </c>
      <c r="AO340" s="670">
        <f t="shared" si="94"/>
        <v>0</v>
      </c>
      <c r="AP340" s="255">
        <f t="shared" si="98"/>
        <v>0</v>
      </c>
      <c r="AQ340" s="506">
        <f t="shared" si="109"/>
        <v>0</v>
      </c>
      <c r="AR340" s="671"/>
      <c r="AS340" s="512"/>
      <c r="AT340" s="513" t="str">
        <f>IF(('1C TSsoustraitance'!AP57*FICHE!C$14&lt;J340),"Forfait limité à "&amp;FICHE!C$14&amp;"€/jour","")</f>
        <v/>
      </c>
      <c r="AU340" s="797"/>
      <c r="AV340" s="484"/>
      <c r="AW340" s="484"/>
      <c r="AX340" s="484"/>
      <c r="AY340" s="484"/>
      <c r="AZ340" s="484"/>
      <c r="BA340" s="4"/>
      <c r="BB340" s="4"/>
      <c r="BC340" s="4"/>
      <c r="BD340" s="4"/>
      <c r="BE340" s="4"/>
      <c r="BF340" s="4"/>
      <c r="BG340" s="4"/>
      <c r="BH340" s="4"/>
      <c r="BI340" s="4"/>
      <c r="BJ340" s="4"/>
      <c r="BK340" s="4"/>
      <c r="BL340" s="4"/>
      <c r="BM340" s="4"/>
      <c r="BN340" s="4"/>
      <c r="BO340" s="4"/>
      <c r="BP340" s="4"/>
      <c r="BQ340" s="4"/>
      <c r="BR340" s="4"/>
      <c r="BS340" s="4"/>
      <c r="BT340" s="4"/>
      <c r="BU340" s="4"/>
      <c r="BV340" s="4"/>
      <c r="BW340" s="4"/>
      <c r="BX340" s="4"/>
      <c r="BY340" s="4"/>
      <c r="BZ340" s="4"/>
      <c r="CA340" s="4"/>
      <c r="CB340" s="4"/>
      <c r="CC340" s="4"/>
      <c r="CD340" s="4"/>
      <c r="CE340" s="4"/>
      <c r="CF340" s="4"/>
      <c r="CG340" s="4"/>
      <c r="CH340" s="4"/>
      <c r="CI340" s="4"/>
      <c r="CJ340" s="4"/>
      <c r="CK340" s="4"/>
      <c r="CL340" s="4"/>
      <c r="CM340" s="4"/>
      <c r="CN340" s="4"/>
      <c r="CO340" s="4"/>
      <c r="CP340" s="4"/>
      <c r="CQ340" s="4"/>
      <c r="CR340" s="4"/>
      <c r="CS340" s="4"/>
      <c r="CT340" s="4"/>
      <c r="CU340" s="4"/>
      <c r="CV340" s="4"/>
      <c r="CW340" s="4"/>
      <c r="CX340" s="4"/>
      <c r="CY340" s="4"/>
      <c r="CZ340" s="4"/>
      <c r="DA340" s="4"/>
      <c r="DB340" s="4"/>
      <c r="DC340" s="4"/>
      <c r="DD340" s="4"/>
      <c r="DE340" s="4"/>
      <c r="DF340" s="4"/>
      <c r="DG340" s="4"/>
      <c r="DH340" s="4"/>
      <c r="DI340" s="4"/>
      <c r="DJ340" s="4"/>
      <c r="DK340" s="4"/>
      <c r="DL340" s="4"/>
      <c r="DM340" s="4"/>
      <c r="DN340" s="4"/>
      <c r="DO340" s="4"/>
      <c r="DP340" s="4"/>
      <c r="DQ340" s="4"/>
      <c r="DR340" s="4"/>
      <c r="DS340" s="4"/>
      <c r="DT340" s="4"/>
      <c r="DU340" s="4"/>
      <c r="DV340" s="4"/>
      <c r="DW340" s="4"/>
      <c r="DX340" s="4"/>
      <c r="DY340" s="4"/>
      <c r="DZ340" s="4"/>
      <c r="EA340" s="4"/>
      <c r="EB340" s="4"/>
      <c r="EC340" s="4"/>
      <c r="ED340" s="4"/>
      <c r="EE340" s="4"/>
      <c r="EF340" s="4"/>
      <c r="EG340" s="4"/>
      <c r="EH340" s="4"/>
      <c r="EI340" s="4"/>
      <c r="EJ340" s="4"/>
      <c r="EK340" s="4"/>
      <c r="EL340" s="4"/>
      <c r="EM340" s="4"/>
      <c r="EN340" s="4"/>
      <c r="EO340" s="4"/>
      <c r="EP340" s="4"/>
      <c r="EQ340" s="4"/>
      <c r="ER340" s="4"/>
      <c r="ES340" s="4"/>
      <c r="ET340" s="4"/>
      <c r="EU340" s="4"/>
      <c r="EV340" s="4"/>
      <c r="EW340" s="4"/>
      <c r="EX340" s="4"/>
      <c r="EY340" s="4"/>
      <c r="EZ340" s="4"/>
      <c r="FA340" s="4"/>
      <c r="FB340" s="4"/>
      <c r="FC340" s="4"/>
      <c r="FD340" s="4"/>
      <c r="FE340" s="4"/>
      <c r="FF340" s="4"/>
      <c r="FG340" s="4"/>
      <c r="FH340" s="4"/>
      <c r="FI340" s="4"/>
      <c r="FJ340" s="4"/>
      <c r="FK340" s="4"/>
      <c r="FL340" s="4"/>
      <c r="FM340" s="4"/>
      <c r="FN340" s="4"/>
      <c r="FO340" s="4"/>
      <c r="FP340" s="4"/>
      <c r="FQ340" s="4"/>
      <c r="FR340" s="4"/>
      <c r="FS340" s="4"/>
      <c r="FT340" s="4"/>
      <c r="FU340" s="4"/>
      <c r="FV340" s="4"/>
      <c r="FW340" s="4"/>
      <c r="FX340" s="4"/>
      <c r="FY340" s="4"/>
      <c r="FZ340" s="4"/>
      <c r="GA340" s="4"/>
      <c r="GB340" s="4"/>
      <c r="GC340" s="4"/>
      <c r="GD340" s="4"/>
      <c r="GE340" s="4"/>
      <c r="GF340" s="4"/>
      <c r="GG340" s="4"/>
      <c r="GH340" s="4"/>
      <c r="GI340" s="4"/>
      <c r="GJ340" s="4"/>
      <c r="GK340" s="4"/>
      <c r="GL340" s="4"/>
      <c r="GM340" s="4"/>
      <c r="GN340" s="4"/>
      <c r="GO340" s="4"/>
      <c r="GP340" s="4"/>
      <c r="GQ340" s="4"/>
      <c r="GR340" s="4"/>
      <c r="GS340" s="4"/>
      <c r="GT340" s="4"/>
      <c r="GU340" s="4"/>
      <c r="GV340" s="4"/>
      <c r="GW340" s="4"/>
      <c r="GX340" s="4"/>
      <c r="GY340" s="4"/>
      <c r="GZ340" s="4"/>
      <c r="HA340" s="4"/>
      <c r="HB340" s="4"/>
      <c r="HC340" s="4"/>
    </row>
    <row r="341" spans="1:211" s="380" customFormat="1" ht="13.9" customHeight="1">
      <c r="A341" s="828" t="str">
        <f>IF('1C TSsoustraitance'!$A58&lt;&gt;0,'1C TSsoustraitance'!$A58,"")</f>
        <v/>
      </c>
      <c r="B341" s="530"/>
      <c r="C341" s="513" t="str">
        <f>IF('1C TSsoustraitance'!$A58&lt;&gt;0,'1C TSsoustraitance'!$B58,"")</f>
        <v/>
      </c>
      <c r="D341" s="513" t="str">
        <f>IF('1C TSsoustraitance'!$A58&lt;&gt;0,'1C TSsoustraitance'!$C58,"")</f>
        <v/>
      </c>
      <c r="E341" s="684"/>
      <c r="F341" s="685"/>
      <c r="G341" s="666">
        <f>'1C TSsoustraitance'!$D58</f>
        <v>0</v>
      </c>
      <c r="H341" s="533">
        <v>0.21</v>
      </c>
      <c r="I341" s="533">
        <v>1</v>
      </c>
      <c r="J341" s="534"/>
      <c r="K341" s="667">
        <f t="shared" si="105"/>
        <v>0</v>
      </c>
      <c r="L341" s="668">
        <f>IF(OR('1C TSsoustraitance'!$D58="",'1C TSsoustraitance'!$AP58=0),0,IF(AND('1C TSsoustraitance'!$D58&lt;&gt;"",$K$2="Pôle",'1C TSsoustraitance'!$E58="OUI"),(('1C TSsoustraitance'!$F58+'1C TSsoustraitance'!$G58+'1C TSsoustraitance'!$H58+'1C TSsoustraitance'!$I58+'1C TSsoustraitance'!$M58)/'1C TSsoustraitance'!$R58),IF(AND('1C TSsoustraitance'!$D58&lt;&gt;"",$K$2="Pôle",'1C TSsoustraitance'!$E58="NON"),(('1C TSsoustraitance'!$F58+'1C TSsoustraitance'!$G58+'1C TSsoustraitance'!$H58+'1C TSsoustraitance'!$I58+'1C TSsoustraitance'!$M58)/'1C TSsoustraitance'!$AP58),IF(AND('1C TSsoustraitance'!$D58&lt;&gt;"",$K$2&lt;&gt;"Pôle",'1C TSsoustraitance'!$E58="OUI"),(('1C TSsoustraitance'!$F58+'1C TSsoustraitance'!$G58+'1C TSsoustraitance'!$H58+'1C TSsoustraitance'!$I58+'1C TSsoustraitance'!$J58+'1C TSsoustraitance'!$K58+'1C TSsoustraitance'!$L58+'1C TSsoustraitance'!$M58+'1C TSsoustraitance'!$N58+'1C TSsoustraitance'!$O58+'1C TSsoustraitance'!$P58+'1C TSsoustraitance'!$Q58)/'1C TSsoustraitance'!$R58),IF(AND('1C TSsoustraitance'!$D58&lt;&gt;"",$K$2&lt;&gt;"Pôle",'1C TSsoustraitance'!$E58="NON"),(('1C TSsoustraitance'!$F58+'1C TSsoustraitance'!$G58+'1C TSsoustraitance'!$H58+'1C TSsoustraitance'!$I58+'1C TSsoustraitance'!$J58+'1C TSsoustraitance'!$K58+'1C TSsoustraitance'!$L58+'1C TSsoustraitance'!$M58+'1C TSsoustraitance'!$N58+'1C TSsoustraitance'!$O58+'1C TSsoustraitance'!$P58+'1C TSsoustraitance'!$Q58))/'1C TSsoustraitance'!$AP58)))))</f>
        <v>0</v>
      </c>
      <c r="M341" s="668">
        <f>IF(OR('1C TSsoustraitance'!$D58="",'1C TSsoustraitance'!AP$13=0),0,IF(AND('1C TSsoustraitance'!$D58&lt;&gt;"",$K$2="Pôle",'1C TSsoustraitance'!$E58="OUI"),(('1C TSsoustraitance'!$J58+'1C TSsoustraitance'!$K58+'1C TSsoustraitance'!$L58)/'1C TSsoustraitance'!$R58),IF(AND('1C TSsoustraitance'!$D58&lt;&gt;"",$K$2="Pôle",'1C TSsoustraitance'!$E58="NON"),(('1C TSsoustraitance'!$J58+'1C TSsoustraitance'!$K58+'1C TSsoustraitance'!$L58)/'1C TSsoustraitance'!$AP58),IF(AND('1C TSsoustraitance'!$D58&lt;&gt;"",$K$2&lt;&gt;"Pôle"),0))))</f>
        <v>0</v>
      </c>
      <c r="N341" s="668">
        <f t="shared" si="106"/>
        <v>0</v>
      </c>
      <c r="O341" s="669">
        <f>IF(OR('1C TSsoustraitance'!$D58="",'1C TSsoustraitance'!$E58="OUI",'1C TSsoustraitance'!$AP58=0),0,(('1C TSsoustraitance'!$S58)/'1C TSsoustraitance'!$AP58))</f>
        <v>0</v>
      </c>
      <c r="P341" s="669">
        <f>IF(OR('1C TSsoustraitance'!$D58="",'1C TSsoustraitance'!$E58="OUI",'1C TSsoustraitance'!$AP58=0),0,(('1C TSsoustraitance'!$T58)/'1C TSsoustraitance'!$AP58))</f>
        <v>0</v>
      </c>
      <c r="Q341" s="669">
        <f>IF(OR('1C TSsoustraitance'!$D58="",'1C TSsoustraitance'!$E58="OUI",'1C TSsoustraitance'!$AP58=0),0,(('1C TSsoustraitance'!$U58)/'1C TSsoustraitance'!$AP58))</f>
        <v>0</v>
      </c>
      <c r="R341" s="669">
        <f>IF(OR('1C TSsoustraitance'!$D58="",'1C TSsoustraitance'!$E58="OUI",'1C TSsoustraitance'!$AP58=0),0,(('1C TSsoustraitance'!$V58)/'1C TSsoustraitance'!$AP58))</f>
        <v>0</v>
      </c>
      <c r="S341" s="669">
        <f>IF(OR('1C TSsoustraitance'!$D58="",'1C TSsoustraitance'!$E58="OUI",'1C TSsoustraitance'!$AP58=0),0,(('1C TSsoustraitance'!$W58)/'1C TSsoustraitance'!$AP58))</f>
        <v>0</v>
      </c>
      <c r="T341" s="669">
        <f>IF(OR('1C TSsoustraitance'!$D58="",'1C TSsoustraitance'!$E58="OUI",'1C TSsoustraitance'!$AP58=0),0,(('1C TSsoustraitance'!$X58)/'1C TSsoustraitance'!$AP58))</f>
        <v>0</v>
      </c>
      <c r="U341" s="669">
        <f>IF(OR('1C TSsoustraitance'!$D58="",'1C TSsoustraitance'!$E58="OUI",'1C TSsoustraitance'!$AP58=0),0,(('1C TSsoustraitance'!$Y58)/'1C TSsoustraitance'!$AP58))</f>
        <v>0</v>
      </c>
      <c r="V341" s="669">
        <f>IF(OR('1C TSsoustraitance'!$D58="",'1C TSsoustraitance'!$E58="OUI",'1C TSsoustraitance'!$AP58=0),0,(('1C TSsoustraitance'!$Z58)/'1C TSsoustraitance'!$AP58))</f>
        <v>0</v>
      </c>
      <c r="W341" s="669">
        <f>IF(OR('1C TSsoustraitance'!$D58="",'1C TSsoustraitance'!$E58="OUI",'1C TSsoustraitance'!$AP58=0),0,(('1C TSsoustraitance'!$AA58)/'1C TSsoustraitance'!$AP58))</f>
        <v>0</v>
      </c>
      <c r="X341" s="669">
        <f>IF(OR('1C TSsoustraitance'!$D58="",'1C TSsoustraitance'!$E58="OUI",'1C TSsoustraitance'!$AP58=0),0,(('1C TSsoustraitance'!$AB58)/'1C TSsoustraitance'!$AP58))</f>
        <v>0</v>
      </c>
      <c r="Y341" s="669">
        <f>IF(OR('1C TSsoustraitance'!$D58="",'1C TSsoustraitance'!$E58="OUI",'1C TSsoustraitance'!$AP58=0),0,(('1C TSsoustraitance'!$AC58)/'1C TSsoustraitance'!$AP58))</f>
        <v>0</v>
      </c>
      <c r="Z341" s="669">
        <f>IF(OR('1C TSsoustraitance'!$D58="",'1C TSsoustraitance'!$E58="OUI",'1C TSsoustraitance'!$AP58=0),0,(('1C TSsoustraitance'!$AD58)/'1C TSsoustraitance'!$AP58))</f>
        <v>0</v>
      </c>
      <c r="AA341" s="669">
        <f>IF(OR('1C TSsoustraitance'!$D58="",'1C TSsoustraitance'!$E58="OUI",'1C TSsoustraitance'!$AP58=0),0,(('1C TSsoustraitance'!$AE58)/'1C TSsoustraitance'!$AP58))</f>
        <v>0</v>
      </c>
      <c r="AB341" s="669">
        <f>IF(OR('1C TSsoustraitance'!$D58="",'1C TSsoustraitance'!$E58="OUI",'1C TSsoustraitance'!$AP58=0),0,(('1C TSsoustraitance'!$AF58)/'1C TSsoustraitance'!$AP58))</f>
        <v>0</v>
      </c>
      <c r="AC341" s="669">
        <f>IF(OR('1C TSsoustraitance'!$D58="",'1C TSsoustraitance'!$E58="OUI",'1C TSsoustraitance'!$AP58=0),0,(('1C TSsoustraitance'!$AG58)/'1C TSsoustraitance'!$AP58))</f>
        <v>0</v>
      </c>
      <c r="AD341" s="669">
        <f>IF(OR('1C TSsoustraitance'!$D58="",'1C TSsoustraitance'!$E58="OUI",'1C TSsoustraitance'!$AP58=0),0,(('1C TSsoustraitance'!$AH58)/'1C TSsoustraitance'!$AP58))</f>
        <v>0</v>
      </c>
      <c r="AE341" s="669">
        <f>IF(OR('1C TSsoustraitance'!$D58="",'1C TSsoustraitance'!$E58="OUI",'1C TSsoustraitance'!$AP58=0),0,(('1C TSsoustraitance'!$AI58)/'1C TSsoustraitance'!$AP58))</f>
        <v>0</v>
      </c>
      <c r="AF341" s="669">
        <f>IF(OR('1C TSsoustraitance'!$D58="",'1C TSsoustraitance'!$E58="OUI",'1C TSsoustraitance'!$AP58=0),0,(('1C TSsoustraitance'!$AJ58)/'1C TSsoustraitance'!$AP58))</f>
        <v>0</v>
      </c>
      <c r="AG341" s="669">
        <f>IF(OR('1C TSsoustraitance'!$D58="",'1C TSsoustraitance'!$E58="OUI",'1C TSsoustraitance'!$AP58=0),0,(('1C TSsoustraitance'!$AK58)/'1C TSsoustraitance'!$AP58))</f>
        <v>0</v>
      </c>
      <c r="AH341" s="669">
        <f>IF(OR('1C TSsoustraitance'!$D58="",'1C TSsoustraitance'!$E58="OUI",'1C TSsoustraitance'!$AP58=0),0,(('1C TSsoustraitance'!$AL58)/'1C TSsoustraitance'!$AP58))</f>
        <v>0</v>
      </c>
      <c r="AI341" s="669">
        <f>IF(OR('1C TSsoustraitance'!$D58="",'1C TSsoustraitance'!$E58="OUI",'1C TSsoustraitance'!$AP58=0),0,(('1C TSsoustraitance'!$AM58)/'1C TSsoustraitance'!$AP58))</f>
        <v>0</v>
      </c>
      <c r="AJ341" s="669">
        <f>IF(OR('1C TSsoustraitance'!$D58="",'1C TSsoustraitance'!$E58="OUI",'1C TSsoustraitance'!$AP58=0),0,(('1C TSsoustraitance'!$AN58)/'1C TSsoustraitance'!$AP58))</f>
        <v>0</v>
      </c>
      <c r="AK341" s="669">
        <f t="shared" si="107"/>
        <v>0</v>
      </c>
      <c r="AL341" s="668">
        <f t="shared" si="108"/>
        <v>0</v>
      </c>
      <c r="AM341" s="670">
        <f>IF(Tableau7[[#This Row],[N° pièce]]="",0,(Tableau7[[#This Row],[hors TVA]]+(Tableau7[[#This Row],[hors TVA]]*Tableau7[[#This Row],[Taux TVA]])-(Tableau7[[#This Row],[hors TVA]]*Tableau7[[#This Row],[Taux TVA]]*Tableau7[[#This Row],[Régime TVA: Récupération]]))*Tableau7[[#This Row],[Type 1]])</f>
        <v>0</v>
      </c>
      <c r="AN341" s="670">
        <f>IF(Tableau7[[#This Row],[N° pièce]]="",0,IF($K$2="pôle",((Tableau7[[#This Row],[hors TVA]]+(Tableau7[[#This Row],[hors TVA]]*Tableau7[[#This Row],[Taux TVA]])-(Tableau7[[#This Row],[hors TVA]]*Tableau7[[#This Row],[Taux TVA]]*Tableau7[[#This Row],[Régime TVA: Récupération]]))*Tableau7[[#This Row],[Type 2]]),0))</f>
        <v>0</v>
      </c>
      <c r="AO341" s="670">
        <f t="shared" si="94"/>
        <v>0</v>
      </c>
      <c r="AP341" s="255">
        <f t="shared" si="98"/>
        <v>0</v>
      </c>
      <c r="AQ341" s="506">
        <f t="shared" si="109"/>
        <v>0</v>
      </c>
      <c r="AR341" s="671"/>
      <c r="AS341" s="512"/>
      <c r="AT341" s="513" t="str">
        <f>IF(('1C TSsoustraitance'!AP58*FICHE!C$14&lt;J341),"Forfait limité à "&amp;FICHE!C$14&amp;"€/jour","")</f>
        <v/>
      </c>
      <c r="AU341" s="797"/>
      <c r="AV341" s="484"/>
      <c r="AW341" s="484"/>
      <c r="AX341" s="484"/>
      <c r="AY341" s="484"/>
      <c r="AZ341" s="484"/>
      <c r="BA341" s="4"/>
      <c r="BB341" s="4"/>
      <c r="BC341" s="4"/>
      <c r="BD341" s="4"/>
      <c r="BE341" s="4"/>
      <c r="BF341" s="4"/>
      <c r="BG341" s="4"/>
      <c r="BH341" s="4"/>
      <c r="BI341" s="4"/>
      <c r="BJ341" s="4"/>
      <c r="BK341" s="4"/>
      <c r="BL341" s="4"/>
      <c r="BM341" s="4"/>
      <c r="BN341" s="4"/>
      <c r="BO341" s="4"/>
      <c r="BP341" s="4"/>
      <c r="BQ341" s="4"/>
      <c r="BR341" s="4"/>
      <c r="BS341" s="4"/>
      <c r="BT341" s="4"/>
      <c r="BU341" s="4"/>
      <c r="BV341" s="4"/>
      <c r="BW341" s="4"/>
      <c r="BX341" s="4"/>
      <c r="BY341" s="4"/>
      <c r="BZ341" s="4"/>
      <c r="CA341" s="4"/>
      <c r="CB341" s="4"/>
      <c r="CC341" s="4"/>
      <c r="CD341" s="4"/>
      <c r="CE341" s="4"/>
      <c r="CF341" s="4"/>
      <c r="CG341" s="4"/>
      <c r="CH341" s="4"/>
      <c r="CI341" s="4"/>
      <c r="CJ341" s="4"/>
      <c r="CK341" s="4"/>
      <c r="CL341" s="4"/>
      <c r="CM341" s="4"/>
      <c r="CN341" s="4"/>
      <c r="CO341" s="4"/>
      <c r="CP341" s="4"/>
      <c r="CQ341" s="4"/>
      <c r="CR341" s="4"/>
      <c r="CS341" s="4"/>
      <c r="CT341" s="4"/>
      <c r="CU341" s="4"/>
      <c r="CV341" s="4"/>
      <c r="CW341" s="4"/>
      <c r="CX341" s="4"/>
      <c r="CY341" s="4"/>
      <c r="CZ341" s="4"/>
      <c r="DA341" s="4"/>
      <c r="DB341" s="4"/>
      <c r="DC341" s="4"/>
      <c r="DD341" s="4"/>
      <c r="DE341" s="4"/>
      <c r="DF341" s="4"/>
      <c r="DG341" s="4"/>
      <c r="DH341" s="4"/>
      <c r="DI341" s="4"/>
      <c r="DJ341" s="4"/>
      <c r="DK341" s="4"/>
      <c r="DL341" s="4"/>
      <c r="DM341" s="4"/>
      <c r="DN341" s="4"/>
      <c r="DO341" s="4"/>
      <c r="DP341" s="4"/>
      <c r="DQ341" s="4"/>
      <c r="DR341" s="4"/>
      <c r="DS341" s="4"/>
      <c r="DT341" s="4"/>
      <c r="DU341" s="4"/>
      <c r="DV341" s="4"/>
      <c r="DW341" s="4"/>
      <c r="DX341" s="4"/>
      <c r="DY341" s="4"/>
      <c r="DZ341" s="4"/>
      <c r="EA341" s="4"/>
      <c r="EB341" s="4"/>
      <c r="EC341" s="4"/>
      <c r="ED341" s="4"/>
      <c r="EE341" s="4"/>
      <c r="EF341" s="4"/>
      <c r="EG341" s="4"/>
      <c r="EH341" s="4"/>
      <c r="EI341" s="4"/>
      <c r="EJ341" s="4"/>
      <c r="EK341" s="4"/>
      <c r="EL341" s="4"/>
      <c r="EM341" s="4"/>
      <c r="EN341" s="4"/>
      <c r="EO341" s="4"/>
      <c r="EP341" s="4"/>
      <c r="EQ341" s="4"/>
      <c r="ER341" s="4"/>
      <c r="ES341" s="4"/>
      <c r="ET341" s="4"/>
      <c r="EU341" s="4"/>
      <c r="EV341" s="4"/>
      <c r="EW341" s="4"/>
      <c r="EX341" s="4"/>
      <c r="EY341" s="4"/>
      <c r="EZ341" s="4"/>
      <c r="FA341" s="4"/>
      <c r="FB341" s="4"/>
      <c r="FC341" s="4"/>
      <c r="FD341" s="4"/>
      <c r="FE341" s="4"/>
      <c r="FF341" s="4"/>
      <c r="FG341" s="4"/>
      <c r="FH341" s="4"/>
      <c r="FI341" s="4"/>
      <c r="FJ341" s="4"/>
      <c r="FK341" s="4"/>
      <c r="FL341" s="4"/>
      <c r="FM341" s="4"/>
      <c r="FN341" s="4"/>
      <c r="FO341" s="4"/>
      <c r="FP341" s="4"/>
      <c r="FQ341" s="4"/>
      <c r="FR341" s="4"/>
      <c r="FS341" s="4"/>
      <c r="FT341" s="4"/>
      <c r="FU341" s="4"/>
      <c r="FV341" s="4"/>
      <c r="FW341" s="4"/>
      <c r="FX341" s="4"/>
      <c r="FY341" s="4"/>
      <c r="FZ341" s="4"/>
      <c r="GA341" s="4"/>
      <c r="GB341" s="4"/>
      <c r="GC341" s="4"/>
      <c r="GD341" s="4"/>
      <c r="GE341" s="4"/>
      <c r="GF341" s="4"/>
      <c r="GG341" s="4"/>
      <c r="GH341" s="4"/>
      <c r="GI341" s="4"/>
      <c r="GJ341" s="4"/>
      <c r="GK341" s="4"/>
      <c r="GL341" s="4"/>
      <c r="GM341" s="4"/>
      <c r="GN341" s="4"/>
      <c r="GO341" s="4"/>
      <c r="GP341" s="4"/>
      <c r="GQ341" s="4"/>
      <c r="GR341" s="4"/>
      <c r="GS341" s="4"/>
      <c r="GT341" s="4"/>
      <c r="GU341" s="4"/>
      <c r="GV341" s="4"/>
      <c r="GW341" s="4"/>
      <c r="GX341" s="4"/>
      <c r="GY341" s="4"/>
      <c r="GZ341" s="4"/>
      <c r="HA341" s="4"/>
      <c r="HB341" s="4"/>
      <c r="HC341" s="4"/>
    </row>
    <row r="342" spans="1:211" s="380" customFormat="1" ht="13.9" customHeight="1">
      <c r="A342" s="828" t="str">
        <f>IF('1C TSsoustraitance'!$A59&lt;&gt;0,'1C TSsoustraitance'!$A59,"")</f>
        <v/>
      </c>
      <c r="B342" s="530"/>
      <c r="C342" s="513" t="str">
        <f>IF('1C TSsoustraitance'!$A59&lt;&gt;0,'1C TSsoustraitance'!$B59,"")</f>
        <v/>
      </c>
      <c r="D342" s="513" t="str">
        <f>IF('1C TSsoustraitance'!$A59&lt;&gt;0,'1C TSsoustraitance'!$C59,"")</f>
        <v/>
      </c>
      <c r="E342" s="684"/>
      <c r="F342" s="685"/>
      <c r="G342" s="666">
        <f>'1C TSsoustraitance'!$D59</f>
        <v>0</v>
      </c>
      <c r="H342" s="533">
        <v>0.21</v>
      </c>
      <c r="I342" s="533">
        <v>1</v>
      </c>
      <c r="J342" s="534"/>
      <c r="K342" s="667">
        <f t="shared" si="105"/>
        <v>0</v>
      </c>
      <c r="L342" s="668">
        <f>IF(OR('1C TSsoustraitance'!$D59="",'1C TSsoustraitance'!$AP59=0),0,IF(AND('1C TSsoustraitance'!$D59&lt;&gt;"",$K$2="Pôle",'1C TSsoustraitance'!$E59="OUI"),(('1C TSsoustraitance'!$F59+'1C TSsoustraitance'!$G59+'1C TSsoustraitance'!$H59+'1C TSsoustraitance'!$I59+'1C TSsoustraitance'!$M59)/'1C TSsoustraitance'!$R59),IF(AND('1C TSsoustraitance'!$D59&lt;&gt;"",$K$2="Pôle",'1C TSsoustraitance'!$E59="NON"),(('1C TSsoustraitance'!$F59+'1C TSsoustraitance'!$G59+'1C TSsoustraitance'!$H59+'1C TSsoustraitance'!$I59+'1C TSsoustraitance'!$M59)/'1C TSsoustraitance'!$AP59),IF(AND('1C TSsoustraitance'!$D59&lt;&gt;"",$K$2&lt;&gt;"Pôle",'1C TSsoustraitance'!$E59="OUI"),(('1C TSsoustraitance'!$F59+'1C TSsoustraitance'!$G59+'1C TSsoustraitance'!$H59+'1C TSsoustraitance'!$I59+'1C TSsoustraitance'!$J59+'1C TSsoustraitance'!$K59+'1C TSsoustraitance'!$L59+'1C TSsoustraitance'!$M59+'1C TSsoustraitance'!$N59+'1C TSsoustraitance'!$O59+'1C TSsoustraitance'!$P59+'1C TSsoustraitance'!$Q59)/'1C TSsoustraitance'!$R59),IF(AND('1C TSsoustraitance'!$D59&lt;&gt;"",$K$2&lt;&gt;"Pôle",'1C TSsoustraitance'!$E59="NON"),(('1C TSsoustraitance'!$F59+'1C TSsoustraitance'!$G59+'1C TSsoustraitance'!$H59+'1C TSsoustraitance'!$I59+'1C TSsoustraitance'!$J59+'1C TSsoustraitance'!$K59+'1C TSsoustraitance'!$L59+'1C TSsoustraitance'!$M59+'1C TSsoustraitance'!$N59+'1C TSsoustraitance'!$O59+'1C TSsoustraitance'!$P59+'1C TSsoustraitance'!$Q59))/'1C TSsoustraitance'!$AP59)))))</f>
        <v>0</v>
      </c>
      <c r="M342" s="668">
        <f>IF(OR('1C TSsoustraitance'!$D59="",'1C TSsoustraitance'!AP$13=0),0,IF(AND('1C TSsoustraitance'!$D59&lt;&gt;"",$K$2="Pôle",'1C TSsoustraitance'!$E59="OUI"),(('1C TSsoustraitance'!$J59+'1C TSsoustraitance'!$K59+'1C TSsoustraitance'!$L59)/'1C TSsoustraitance'!$R59),IF(AND('1C TSsoustraitance'!$D59&lt;&gt;"",$K$2="Pôle",'1C TSsoustraitance'!$E59="NON"),(('1C TSsoustraitance'!$J59+'1C TSsoustraitance'!$K59+'1C TSsoustraitance'!$L59)/'1C TSsoustraitance'!$AP59),IF(AND('1C TSsoustraitance'!$D59&lt;&gt;"",$K$2&lt;&gt;"Pôle"),0))))</f>
        <v>0</v>
      </c>
      <c r="N342" s="668">
        <f t="shared" si="106"/>
        <v>0</v>
      </c>
      <c r="O342" s="669">
        <f>IF(OR('1C TSsoustraitance'!$D59="",'1C TSsoustraitance'!$E59="OUI",'1C TSsoustraitance'!$AP59=0),0,(('1C TSsoustraitance'!$S59)/'1C TSsoustraitance'!$AP59))</f>
        <v>0</v>
      </c>
      <c r="P342" s="669">
        <f>IF(OR('1C TSsoustraitance'!$D59="",'1C TSsoustraitance'!$E59="OUI",'1C TSsoustraitance'!$AP59=0),0,(('1C TSsoustraitance'!$T59)/'1C TSsoustraitance'!$AP59))</f>
        <v>0</v>
      </c>
      <c r="Q342" s="669">
        <f>IF(OR('1C TSsoustraitance'!$D59="",'1C TSsoustraitance'!$E59="OUI",'1C TSsoustraitance'!$AP59=0),0,(('1C TSsoustraitance'!$U59)/'1C TSsoustraitance'!$AP59))</f>
        <v>0</v>
      </c>
      <c r="R342" s="669">
        <f>IF(OR('1C TSsoustraitance'!$D59="",'1C TSsoustraitance'!$E59="OUI",'1C TSsoustraitance'!$AP59=0),0,(('1C TSsoustraitance'!$V59)/'1C TSsoustraitance'!$AP59))</f>
        <v>0</v>
      </c>
      <c r="S342" s="669">
        <f>IF(OR('1C TSsoustraitance'!$D59="",'1C TSsoustraitance'!$E59="OUI",'1C TSsoustraitance'!$AP59=0),0,(('1C TSsoustraitance'!$W59)/'1C TSsoustraitance'!$AP59))</f>
        <v>0</v>
      </c>
      <c r="T342" s="669">
        <f>IF(OR('1C TSsoustraitance'!$D59="",'1C TSsoustraitance'!$E59="OUI",'1C TSsoustraitance'!$AP59=0),0,(('1C TSsoustraitance'!$X59)/'1C TSsoustraitance'!$AP59))</f>
        <v>0</v>
      </c>
      <c r="U342" s="669">
        <f>IF(OR('1C TSsoustraitance'!$D59="",'1C TSsoustraitance'!$E59="OUI",'1C TSsoustraitance'!$AP59=0),0,(('1C TSsoustraitance'!$Y59)/'1C TSsoustraitance'!$AP59))</f>
        <v>0</v>
      </c>
      <c r="V342" s="669">
        <f>IF(OR('1C TSsoustraitance'!$D59="",'1C TSsoustraitance'!$E59="OUI",'1C TSsoustraitance'!$AP59=0),0,(('1C TSsoustraitance'!$Z59)/'1C TSsoustraitance'!$AP59))</f>
        <v>0</v>
      </c>
      <c r="W342" s="669">
        <f>IF(OR('1C TSsoustraitance'!$D59="",'1C TSsoustraitance'!$E59="OUI",'1C TSsoustraitance'!$AP59=0),0,(('1C TSsoustraitance'!$AA59)/'1C TSsoustraitance'!$AP59))</f>
        <v>0</v>
      </c>
      <c r="X342" s="669">
        <f>IF(OR('1C TSsoustraitance'!$D59="",'1C TSsoustraitance'!$E59="OUI",'1C TSsoustraitance'!$AP59=0),0,(('1C TSsoustraitance'!$AB59)/'1C TSsoustraitance'!$AP59))</f>
        <v>0</v>
      </c>
      <c r="Y342" s="669">
        <f>IF(OR('1C TSsoustraitance'!$D59="",'1C TSsoustraitance'!$E59="OUI",'1C TSsoustraitance'!$AP59=0),0,(('1C TSsoustraitance'!$AC59)/'1C TSsoustraitance'!$AP59))</f>
        <v>0</v>
      </c>
      <c r="Z342" s="669">
        <f>IF(OR('1C TSsoustraitance'!$D59="",'1C TSsoustraitance'!$E59="OUI",'1C TSsoustraitance'!$AP59=0),0,(('1C TSsoustraitance'!$AD59)/'1C TSsoustraitance'!$AP59))</f>
        <v>0</v>
      </c>
      <c r="AA342" s="669">
        <f>IF(OR('1C TSsoustraitance'!$D59="",'1C TSsoustraitance'!$E59="OUI",'1C TSsoustraitance'!$AP59=0),0,(('1C TSsoustraitance'!$AE59)/'1C TSsoustraitance'!$AP59))</f>
        <v>0</v>
      </c>
      <c r="AB342" s="669">
        <f>IF(OR('1C TSsoustraitance'!$D59="",'1C TSsoustraitance'!$E59="OUI",'1C TSsoustraitance'!$AP59=0),0,(('1C TSsoustraitance'!$AF59)/'1C TSsoustraitance'!$AP59))</f>
        <v>0</v>
      </c>
      <c r="AC342" s="669">
        <f>IF(OR('1C TSsoustraitance'!$D59="",'1C TSsoustraitance'!$E59="OUI",'1C TSsoustraitance'!$AP59=0),0,(('1C TSsoustraitance'!$AG59)/'1C TSsoustraitance'!$AP59))</f>
        <v>0</v>
      </c>
      <c r="AD342" s="669">
        <f>IF(OR('1C TSsoustraitance'!$D59="",'1C TSsoustraitance'!$E59="OUI",'1C TSsoustraitance'!$AP59=0),0,(('1C TSsoustraitance'!$AH59)/'1C TSsoustraitance'!$AP59))</f>
        <v>0</v>
      </c>
      <c r="AE342" s="669">
        <f>IF(OR('1C TSsoustraitance'!$D59="",'1C TSsoustraitance'!$E59="OUI",'1C TSsoustraitance'!$AP59=0),0,(('1C TSsoustraitance'!$AI59)/'1C TSsoustraitance'!$AP59))</f>
        <v>0</v>
      </c>
      <c r="AF342" s="669">
        <f>IF(OR('1C TSsoustraitance'!$D59="",'1C TSsoustraitance'!$E59="OUI",'1C TSsoustraitance'!$AP59=0),0,(('1C TSsoustraitance'!$AJ59)/'1C TSsoustraitance'!$AP59))</f>
        <v>0</v>
      </c>
      <c r="AG342" s="669">
        <f>IF(OR('1C TSsoustraitance'!$D59="",'1C TSsoustraitance'!$E59="OUI",'1C TSsoustraitance'!$AP59=0),0,(('1C TSsoustraitance'!$AK59)/'1C TSsoustraitance'!$AP59))</f>
        <v>0</v>
      </c>
      <c r="AH342" s="669">
        <f>IF(OR('1C TSsoustraitance'!$D59="",'1C TSsoustraitance'!$E59="OUI",'1C TSsoustraitance'!$AP59=0),0,(('1C TSsoustraitance'!$AL59)/'1C TSsoustraitance'!$AP59))</f>
        <v>0</v>
      </c>
      <c r="AI342" s="669">
        <f>IF(OR('1C TSsoustraitance'!$D59="",'1C TSsoustraitance'!$E59="OUI",'1C TSsoustraitance'!$AP59=0),0,(('1C TSsoustraitance'!$AM59)/'1C TSsoustraitance'!$AP59))</f>
        <v>0</v>
      </c>
      <c r="AJ342" s="669">
        <f>IF(OR('1C TSsoustraitance'!$D59="",'1C TSsoustraitance'!$E59="OUI",'1C TSsoustraitance'!$AP59=0),0,(('1C TSsoustraitance'!$AN59)/'1C TSsoustraitance'!$AP59))</f>
        <v>0</v>
      </c>
      <c r="AK342" s="669">
        <f t="shared" si="107"/>
        <v>0</v>
      </c>
      <c r="AL342" s="668">
        <f t="shared" si="108"/>
        <v>0</v>
      </c>
      <c r="AM342" s="670">
        <f>IF(Tableau7[[#This Row],[N° pièce]]="",0,(Tableau7[[#This Row],[hors TVA]]+(Tableau7[[#This Row],[hors TVA]]*Tableau7[[#This Row],[Taux TVA]])-(Tableau7[[#This Row],[hors TVA]]*Tableau7[[#This Row],[Taux TVA]]*Tableau7[[#This Row],[Régime TVA: Récupération]]))*Tableau7[[#This Row],[Type 1]])</f>
        <v>0</v>
      </c>
      <c r="AN342" s="670">
        <f>IF(Tableau7[[#This Row],[N° pièce]]="",0,IF($K$2="pôle",((Tableau7[[#This Row],[hors TVA]]+(Tableau7[[#This Row],[hors TVA]]*Tableau7[[#This Row],[Taux TVA]])-(Tableau7[[#This Row],[hors TVA]]*Tableau7[[#This Row],[Taux TVA]]*Tableau7[[#This Row],[Régime TVA: Récupération]]))*Tableau7[[#This Row],[Type 2]]),0))</f>
        <v>0</v>
      </c>
      <c r="AO342" s="670">
        <f t="shared" si="94"/>
        <v>0</v>
      </c>
      <c r="AP342" s="255">
        <f t="shared" si="98"/>
        <v>0</v>
      </c>
      <c r="AQ342" s="506">
        <f t="shared" si="109"/>
        <v>0</v>
      </c>
      <c r="AR342" s="671"/>
      <c r="AS342" s="512"/>
      <c r="AT342" s="513" t="str">
        <f>IF(('1C TSsoustraitance'!AP59*FICHE!C$14&lt;J342),"Forfait limité à "&amp;FICHE!C$14&amp;"€/jour","")</f>
        <v/>
      </c>
      <c r="AU342" s="797"/>
      <c r="AV342" s="484"/>
      <c r="AW342" s="484"/>
      <c r="AX342" s="484"/>
      <c r="AY342" s="484"/>
      <c r="AZ342" s="484"/>
      <c r="BA342" s="4"/>
      <c r="BB342" s="4"/>
      <c r="BC342" s="4"/>
      <c r="BD342" s="4"/>
      <c r="BE342" s="4"/>
      <c r="BF342" s="4"/>
      <c r="BG342" s="4"/>
      <c r="BH342" s="4"/>
      <c r="BI342" s="4"/>
      <c r="BJ342" s="4"/>
      <c r="BK342" s="4"/>
      <c r="BL342" s="4"/>
      <c r="BM342" s="4"/>
      <c r="BN342" s="4"/>
      <c r="BO342" s="4"/>
      <c r="BP342" s="4"/>
      <c r="BQ342" s="4"/>
      <c r="BR342" s="4"/>
      <c r="BS342" s="4"/>
      <c r="BT342" s="4"/>
      <c r="BU342" s="4"/>
      <c r="BV342" s="4"/>
      <c r="BW342" s="4"/>
      <c r="BX342" s="4"/>
      <c r="BY342" s="4"/>
      <c r="BZ342" s="4"/>
      <c r="CA342" s="4"/>
      <c r="CB342" s="4"/>
      <c r="CC342" s="4"/>
      <c r="CD342" s="4"/>
      <c r="CE342" s="4"/>
      <c r="CF342" s="4"/>
      <c r="CG342" s="4"/>
      <c r="CH342" s="4"/>
      <c r="CI342" s="4"/>
      <c r="CJ342" s="4"/>
      <c r="CK342" s="4"/>
      <c r="CL342" s="4"/>
      <c r="CM342" s="4"/>
      <c r="CN342" s="4"/>
      <c r="CO342" s="4"/>
      <c r="CP342" s="4"/>
      <c r="CQ342" s="4"/>
      <c r="CR342" s="4"/>
      <c r="CS342" s="4"/>
      <c r="CT342" s="4"/>
      <c r="CU342" s="4"/>
      <c r="CV342" s="4"/>
      <c r="CW342" s="4"/>
      <c r="CX342" s="4"/>
      <c r="CY342" s="4"/>
      <c r="CZ342" s="4"/>
      <c r="DA342" s="4"/>
      <c r="DB342" s="4"/>
      <c r="DC342" s="4"/>
      <c r="DD342" s="4"/>
      <c r="DE342" s="4"/>
      <c r="DF342" s="4"/>
      <c r="DG342" s="4"/>
      <c r="DH342" s="4"/>
      <c r="DI342" s="4"/>
      <c r="DJ342" s="4"/>
      <c r="DK342" s="4"/>
      <c r="DL342" s="4"/>
      <c r="DM342" s="4"/>
      <c r="DN342" s="4"/>
      <c r="DO342" s="4"/>
      <c r="DP342" s="4"/>
      <c r="DQ342" s="4"/>
      <c r="DR342" s="4"/>
      <c r="DS342" s="4"/>
      <c r="DT342" s="4"/>
      <c r="DU342" s="4"/>
      <c r="DV342" s="4"/>
      <c r="DW342" s="4"/>
      <c r="DX342" s="4"/>
      <c r="DY342" s="4"/>
      <c r="DZ342" s="4"/>
      <c r="EA342" s="4"/>
      <c r="EB342" s="4"/>
      <c r="EC342" s="4"/>
      <c r="ED342" s="4"/>
      <c r="EE342" s="4"/>
      <c r="EF342" s="4"/>
      <c r="EG342" s="4"/>
      <c r="EH342" s="4"/>
      <c r="EI342" s="4"/>
      <c r="EJ342" s="4"/>
      <c r="EK342" s="4"/>
      <c r="EL342" s="4"/>
      <c r="EM342" s="4"/>
      <c r="EN342" s="4"/>
      <c r="EO342" s="4"/>
      <c r="EP342" s="4"/>
      <c r="EQ342" s="4"/>
      <c r="ER342" s="4"/>
      <c r="ES342" s="4"/>
      <c r="ET342" s="4"/>
      <c r="EU342" s="4"/>
      <c r="EV342" s="4"/>
      <c r="EW342" s="4"/>
      <c r="EX342" s="4"/>
      <c r="EY342" s="4"/>
      <c r="EZ342" s="4"/>
      <c r="FA342" s="4"/>
      <c r="FB342" s="4"/>
      <c r="FC342" s="4"/>
      <c r="FD342" s="4"/>
      <c r="FE342" s="4"/>
      <c r="FF342" s="4"/>
      <c r="FG342" s="4"/>
      <c r="FH342" s="4"/>
      <c r="FI342" s="4"/>
      <c r="FJ342" s="4"/>
      <c r="FK342" s="4"/>
      <c r="FL342" s="4"/>
      <c r="FM342" s="4"/>
      <c r="FN342" s="4"/>
      <c r="FO342" s="4"/>
      <c r="FP342" s="4"/>
      <c r="FQ342" s="4"/>
      <c r="FR342" s="4"/>
      <c r="FS342" s="4"/>
      <c r="FT342" s="4"/>
      <c r="FU342" s="4"/>
      <c r="FV342" s="4"/>
      <c r="FW342" s="4"/>
      <c r="FX342" s="4"/>
      <c r="FY342" s="4"/>
      <c r="FZ342" s="4"/>
      <c r="GA342" s="4"/>
      <c r="GB342" s="4"/>
      <c r="GC342" s="4"/>
      <c r="GD342" s="4"/>
      <c r="GE342" s="4"/>
      <c r="GF342" s="4"/>
      <c r="GG342" s="4"/>
      <c r="GH342" s="4"/>
      <c r="GI342" s="4"/>
      <c r="GJ342" s="4"/>
      <c r="GK342" s="4"/>
      <c r="GL342" s="4"/>
      <c r="GM342" s="4"/>
      <c r="GN342" s="4"/>
      <c r="GO342" s="4"/>
      <c r="GP342" s="4"/>
      <c r="GQ342" s="4"/>
      <c r="GR342" s="4"/>
      <c r="GS342" s="4"/>
      <c r="GT342" s="4"/>
      <c r="GU342" s="4"/>
      <c r="GV342" s="4"/>
      <c r="GW342" s="4"/>
      <c r="GX342" s="4"/>
      <c r="GY342" s="4"/>
      <c r="GZ342" s="4"/>
      <c r="HA342" s="4"/>
      <c r="HB342" s="4"/>
      <c r="HC342" s="4"/>
    </row>
    <row r="343" spans="1:211" s="381" customFormat="1" ht="13.9" customHeight="1">
      <c r="A343" s="828" t="str">
        <f>IF('1C TSsoustraitance'!$A60&lt;&gt;0,'1C TSsoustraitance'!$A60,"")</f>
        <v/>
      </c>
      <c r="B343" s="530"/>
      <c r="C343" s="513" t="str">
        <f>IF('1C TSsoustraitance'!$A60&lt;&gt;0,'1C TSsoustraitance'!$B60,"")</f>
        <v/>
      </c>
      <c r="D343" s="513" t="str">
        <f>IF('1C TSsoustraitance'!$A60&lt;&gt;0,'1C TSsoustraitance'!$C60,"")</f>
        <v/>
      </c>
      <c r="E343" s="684"/>
      <c r="F343" s="685"/>
      <c r="G343" s="666">
        <f>'1C TSsoustraitance'!$D60</f>
        <v>0</v>
      </c>
      <c r="H343" s="533">
        <v>0.21</v>
      </c>
      <c r="I343" s="533">
        <v>1</v>
      </c>
      <c r="J343" s="534"/>
      <c r="K343" s="667">
        <f t="shared" si="105"/>
        <v>0</v>
      </c>
      <c r="L343" s="668">
        <f>IF(OR('1C TSsoustraitance'!$D60="",'1C TSsoustraitance'!$AP60=0),0,IF(AND('1C TSsoustraitance'!$D60&lt;&gt;"",$K$2="Pôle",'1C TSsoustraitance'!$E60="OUI"),(('1C TSsoustraitance'!$F60+'1C TSsoustraitance'!$G60+'1C TSsoustraitance'!$H60+'1C TSsoustraitance'!$I60+'1C TSsoustraitance'!$M60)/'1C TSsoustraitance'!$R60),IF(AND('1C TSsoustraitance'!$D60&lt;&gt;"",$K$2="Pôle",'1C TSsoustraitance'!$E60="NON"),(('1C TSsoustraitance'!$F60+'1C TSsoustraitance'!$G60+'1C TSsoustraitance'!$H60+'1C TSsoustraitance'!$I60+'1C TSsoustraitance'!$M60)/'1C TSsoustraitance'!$AP60),IF(AND('1C TSsoustraitance'!$D60&lt;&gt;"",$K$2&lt;&gt;"Pôle",'1C TSsoustraitance'!$E60="OUI"),(('1C TSsoustraitance'!$F60+'1C TSsoustraitance'!$G60+'1C TSsoustraitance'!$H60+'1C TSsoustraitance'!$I60+'1C TSsoustraitance'!$J60+'1C TSsoustraitance'!$K60+'1C TSsoustraitance'!$L60+'1C TSsoustraitance'!$M60+'1C TSsoustraitance'!$N60+'1C TSsoustraitance'!$O60+'1C TSsoustraitance'!$P60+'1C TSsoustraitance'!$Q60)/'1C TSsoustraitance'!$R60),IF(AND('1C TSsoustraitance'!$D60&lt;&gt;"",$K$2&lt;&gt;"Pôle",'1C TSsoustraitance'!$E60="NON"),(('1C TSsoustraitance'!$F60+'1C TSsoustraitance'!$G60+'1C TSsoustraitance'!$H60+'1C TSsoustraitance'!$I60+'1C TSsoustraitance'!$J60+'1C TSsoustraitance'!$K60+'1C TSsoustraitance'!$L60+'1C TSsoustraitance'!$M60+'1C TSsoustraitance'!$N60+'1C TSsoustraitance'!$O60+'1C TSsoustraitance'!$P60+'1C TSsoustraitance'!$Q60))/'1C TSsoustraitance'!$AP60)))))</f>
        <v>0</v>
      </c>
      <c r="M343" s="668">
        <f>IF(OR('1C TSsoustraitance'!$D60="",'1C TSsoustraitance'!AP$13=0),0,IF(AND('1C TSsoustraitance'!$D60&lt;&gt;"",$K$2="Pôle",'1C TSsoustraitance'!$E60="OUI"),(('1C TSsoustraitance'!$J60+'1C TSsoustraitance'!$K60+'1C TSsoustraitance'!$L60)/'1C TSsoustraitance'!$R60),IF(AND('1C TSsoustraitance'!$D60&lt;&gt;"",$K$2="Pôle",'1C TSsoustraitance'!$E60="NON"),(('1C TSsoustraitance'!$J60+'1C TSsoustraitance'!$K60+'1C TSsoustraitance'!$L60)/'1C TSsoustraitance'!$AP60),IF(AND('1C TSsoustraitance'!$D60&lt;&gt;"",$K$2&lt;&gt;"Pôle"),0))))</f>
        <v>0</v>
      </c>
      <c r="N343" s="668">
        <f t="shared" si="106"/>
        <v>0</v>
      </c>
      <c r="O343" s="669">
        <f>IF(OR('1C TSsoustraitance'!$D60="",'1C TSsoustraitance'!$E60="OUI",'1C TSsoustraitance'!$AP60=0),0,(('1C TSsoustraitance'!$S60)/'1C TSsoustraitance'!$AP60))</f>
        <v>0</v>
      </c>
      <c r="P343" s="669">
        <f>IF(OR('1C TSsoustraitance'!$D60="",'1C TSsoustraitance'!$E60="OUI",'1C TSsoustraitance'!$AP60=0),0,(('1C TSsoustraitance'!$T60)/'1C TSsoustraitance'!$AP60))</f>
        <v>0</v>
      </c>
      <c r="Q343" s="669">
        <f>IF(OR('1C TSsoustraitance'!$D60="",'1C TSsoustraitance'!$E60="OUI",'1C TSsoustraitance'!$AP60=0),0,(('1C TSsoustraitance'!$U60)/'1C TSsoustraitance'!$AP60))</f>
        <v>0</v>
      </c>
      <c r="R343" s="669">
        <f>IF(OR('1C TSsoustraitance'!$D60="",'1C TSsoustraitance'!$E60="OUI",'1C TSsoustraitance'!$AP60=0),0,(('1C TSsoustraitance'!$V60)/'1C TSsoustraitance'!$AP60))</f>
        <v>0</v>
      </c>
      <c r="S343" s="669">
        <f>IF(OR('1C TSsoustraitance'!$D60="",'1C TSsoustraitance'!$E60="OUI",'1C TSsoustraitance'!$AP60=0),0,(('1C TSsoustraitance'!$W60)/'1C TSsoustraitance'!$AP60))</f>
        <v>0</v>
      </c>
      <c r="T343" s="669">
        <f>IF(OR('1C TSsoustraitance'!$D60="",'1C TSsoustraitance'!$E60="OUI",'1C TSsoustraitance'!$AP60=0),0,(('1C TSsoustraitance'!$X60)/'1C TSsoustraitance'!$AP60))</f>
        <v>0</v>
      </c>
      <c r="U343" s="669">
        <f>IF(OR('1C TSsoustraitance'!$D60="",'1C TSsoustraitance'!$E60="OUI",'1C TSsoustraitance'!$AP60=0),0,(('1C TSsoustraitance'!$Y60)/'1C TSsoustraitance'!$AP60))</f>
        <v>0</v>
      </c>
      <c r="V343" s="669">
        <f>IF(OR('1C TSsoustraitance'!$D60="",'1C TSsoustraitance'!$E60="OUI",'1C TSsoustraitance'!$AP60=0),0,(('1C TSsoustraitance'!$Z60)/'1C TSsoustraitance'!$AP60))</f>
        <v>0</v>
      </c>
      <c r="W343" s="669">
        <f>IF(OR('1C TSsoustraitance'!$D60="",'1C TSsoustraitance'!$E60="OUI",'1C TSsoustraitance'!$AP60=0),0,(('1C TSsoustraitance'!$AA60)/'1C TSsoustraitance'!$AP60))</f>
        <v>0</v>
      </c>
      <c r="X343" s="669">
        <f>IF(OR('1C TSsoustraitance'!$D60="",'1C TSsoustraitance'!$E60="OUI",'1C TSsoustraitance'!$AP60=0),0,(('1C TSsoustraitance'!$AB60)/'1C TSsoustraitance'!$AP60))</f>
        <v>0</v>
      </c>
      <c r="Y343" s="669">
        <f>IF(OR('1C TSsoustraitance'!$D60="",'1C TSsoustraitance'!$E60="OUI",'1C TSsoustraitance'!$AP60=0),0,(('1C TSsoustraitance'!$AC60)/'1C TSsoustraitance'!$AP60))</f>
        <v>0</v>
      </c>
      <c r="Z343" s="669">
        <f>IF(OR('1C TSsoustraitance'!$D60="",'1C TSsoustraitance'!$E60="OUI",'1C TSsoustraitance'!$AP60=0),0,(('1C TSsoustraitance'!$AD60)/'1C TSsoustraitance'!$AP60))</f>
        <v>0</v>
      </c>
      <c r="AA343" s="669">
        <f>IF(OR('1C TSsoustraitance'!$D60="",'1C TSsoustraitance'!$E60="OUI",'1C TSsoustraitance'!$AP60=0),0,(('1C TSsoustraitance'!$AE60)/'1C TSsoustraitance'!$AP60))</f>
        <v>0</v>
      </c>
      <c r="AB343" s="669">
        <f>IF(OR('1C TSsoustraitance'!$D60="",'1C TSsoustraitance'!$E60="OUI",'1C TSsoustraitance'!$AP60=0),0,(('1C TSsoustraitance'!$AF60)/'1C TSsoustraitance'!$AP60))</f>
        <v>0</v>
      </c>
      <c r="AC343" s="669">
        <f>IF(OR('1C TSsoustraitance'!$D60="",'1C TSsoustraitance'!$E60="OUI",'1C TSsoustraitance'!$AP60=0),0,(('1C TSsoustraitance'!$AG60)/'1C TSsoustraitance'!$AP60))</f>
        <v>0</v>
      </c>
      <c r="AD343" s="669">
        <f>IF(OR('1C TSsoustraitance'!$D60="",'1C TSsoustraitance'!$E60="OUI",'1C TSsoustraitance'!$AP60=0),0,(('1C TSsoustraitance'!$AH60)/'1C TSsoustraitance'!$AP60))</f>
        <v>0</v>
      </c>
      <c r="AE343" s="669">
        <f>IF(OR('1C TSsoustraitance'!$D60="",'1C TSsoustraitance'!$E60="OUI",'1C TSsoustraitance'!$AP60=0),0,(('1C TSsoustraitance'!$AI60)/'1C TSsoustraitance'!$AP60))</f>
        <v>0</v>
      </c>
      <c r="AF343" s="669">
        <f>IF(OR('1C TSsoustraitance'!$D60="",'1C TSsoustraitance'!$E60="OUI",'1C TSsoustraitance'!$AP60=0),0,(('1C TSsoustraitance'!$AJ60)/'1C TSsoustraitance'!$AP60))</f>
        <v>0</v>
      </c>
      <c r="AG343" s="669">
        <f>IF(OR('1C TSsoustraitance'!$D60="",'1C TSsoustraitance'!$E60="OUI",'1C TSsoustraitance'!$AP60=0),0,(('1C TSsoustraitance'!$AK60)/'1C TSsoustraitance'!$AP60))</f>
        <v>0</v>
      </c>
      <c r="AH343" s="669">
        <f>IF(OR('1C TSsoustraitance'!$D60="",'1C TSsoustraitance'!$E60="OUI",'1C TSsoustraitance'!$AP60=0),0,(('1C TSsoustraitance'!$AL60)/'1C TSsoustraitance'!$AP60))</f>
        <v>0</v>
      </c>
      <c r="AI343" s="669">
        <f>IF(OR('1C TSsoustraitance'!$D60="",'1C TSsoustraitance'!$E60="OUI",'1C TSsoustraitance'!$AP60=0),0,(('1C TSsoustraitance'!$AM60)/'1C TSsoustraitance'!$AP60))</f>
        <v>0</v>
      </c>
      <c r="AJ343" s="669">
        <f>IF(OR('1C TSsoustraitance'!$D60="",'1C TSsoustraitance'!$E60="OUI",'1C TSsoustraitance'!$AP60=0),0,(('1C TSsoustraitance'!$AN60)/'1C TSsoustraitance'!$AP60))</f>
        <v>0</v>
      </c>
      <c r="AK343" s="669">
        <f t="shared" si="107"/>
        <v>0</v>
      </c>
      <c r="AL343" s="668">
        <f t="shared" si="108"/>
        <v>0</v>
      </c>
      <c r="AM343" s="670">
        <f>IF(Tableau7[[#This Row],[N° pièce]]="",0,(Tableau7[[#This Row],[hors TVA]]+(Tableau7[[#This Row],[hors TVA]]*Tableau7[[#This Row],[Taux TVA]])-(Tableau7[[#This Row],[hors TVA]]*Tableau7[[#This Row],[Taux TVA]]*Tableau7[[#This Row],[Régime TVA: Récupération]]))*Tableau7[[#This Row],[Type 1]])</f>
        <v>0</v>
      </c>
      <c r="AN343" s="670">
        <f>IF(Tableau7[[#This Row],[N° pièce]]="",0,IF($K$2="pôle",((Tableau7[[#This Row],[hors TVA]]+(Tableau7[[#This Row],[hors TVA]]*Tableau7[[#This Row],[Taux TVA]])-(Tableau7[[#This Row],[hors TVA]]*Tableau7[[#This Row],[Taux TVA]]*Tableau7[[#This Row],[Régime TVA: Récupération]]))*Tableau7[[#This Row],[Type 2]]),0))</f>
        <v>0</v>
      </c>
      <c r="AO343" s="670">
        <f t="shared" si="94"/>
        <v>0</v>
      </c>
      <c r="AP343" s="255">
        <f t="shared" si="98"/>
        <v>0</v>
      </c>
      <c r="AQ343" s="506">
        <f t="shared" si="109"/>
        <v>0</v>
      </c>
      <c r="AR343" s="671"/>
      <c r="AS343" s="512"/>
      <c r="AT343" s="513" t="str">
        <f>IF(('1C TSsoustraitance'!AP60*FICHE!C$14&lt;J343),"Forfait limité à "&amp;FICHE!C$14&amp;"€/jour","")</f>
        <v/>
      </c>
      <c r="AU343" s="797"/>
      <c r="AV343" s="484"/>
      <c r="AW343" s="484"/>
      <c r="AX343" s="484"/>
      <c r="AY343" s="484"/>
      <c r="AZ343" s="484"/>
      <c r="BA343" s="4"/>
      <c r="BB343" s="4"/>
      <c r="BC343" s="4"/>
      <c r="BD343" s="4"/>
      <c r="BE343" s="4"/>
      <c r="BF343" s="4"/>
      <c r="BG343" s="4"/>
      <c r="BH343" s="4"/>
      <c r="BI343" s="4"/>
      <c r="BJ343" s="4"/>
      <c r="BK343" s="4"/>
      <c r="BL343" s="4"/>
      <c r="BM343" s="4"/>
      <c r="BN343" s="4"/>
      <c r="BO343" s="4"/>
      <c r="BP343" s="4"/>
      <c r="BQ343" s="4"/>
      <c r="BR343" s="4"/>
      <c r="BS343" s="4"/>
      <c r="BT343" s="4"/>
      <c r="BU343" s="4"/>
      <c r="BV343" s="4"/>
      <c r="BW343" s="4"/>
      <c r="BX343" s="4"/>
      <c r="BY343" s="4"/>
      <c r="BZ343" s="4"/>
      <c r="CA343" s="4"/>
      <c r="CB343" s="4"/>
      <c r="CC343" s="4"/>
      <c r="CD343" s="4"/>
      <c r="CE343" s="4"/>
      <c r="CF343" s="4"/>
      <c r="CG343" s="4"/>
      <c r="CH343" s="4"/>
      <c r="CI343" s="4"/>
      <c r="CJ343" s="4"/>
      <c r="CK343" s="4"/>
      <c r="CL343" s="4"/>
      <c r="CM343" s="4"/>
      <c r="CN343" s="4"/>
      <c r="CO343" s="4"/>
      <c r="CP343" s="4"/>
      <c r="CQ343" s="4"/>
      <c r="CR343" s="4"/>
      <c r="CS343" s="4"/>
      <c r="CT343" s="4"/>
      <c r="CU343" s="4"/>
      <c r="CV343" s="4"/>
      <c r="CW343" s="4"/>
      <c r="CX343" s="4"/>
      <c r="CY343" s="4"/>
      <c r="CZ343" s="4"/>
      <c r="DA343" s="4"/>
      <c r="DB343" s="4"/>
      <c r="DC343" s="4"/>
      <c r="DD343" s="4"/>
      <c r="DE343" s="4"/>
      <c r="DF343" s="4"/>
      <c r="DG343" s="4"/>
      <c r="DH343" s="4"/>
      <c r="DI343" s="4"/>
      <c r="DJ343" s="4"/>
      <c r="DK343" s="4"/>
      <c r="DL343" s="4"/>
      <c r="DM343" s="4"/>
      <c r="DN343" s="4"/>
      <c r="DO343" s="4"/>
      <c r="DP343" s="4"/>
      <c r="DQ343" s="4"/>
      <c r="DR343" s="4"/>
      <c r="DS343" s="4"/>
      <c r="DT343" s="4"/>
      <c r="DU343" s="4"/>
      <c r="DV343" s="4"/>
      <c r="DW343" s="4"/>
      <c r="DX343" s="4"/>
      <c r="DY343" s="4"/>
      <c r="DZ343" s="4"/>
      <c r="EA343" s="4"/>
      <c r="EB343" s="4"/>
      <c r="EC343" s="4"/>
      <c r="ED343" s="4"/>
      <c r="EE343" s="4"/>
      <c r="EF343" s="4"/>
      <c r="EG343" s="4"/>
      <c r="EH343" s="4"/>
      <c r="EI343" s="4"/>
      <c r="EJ343" s="4"/>
      <c r="EK343" s="4"/>
      <c r="EL343" s="4"/>
      <c r="EM343" s="4"/>
      <c r="EN343" s="4"/>
      <c r="EO343" s="4"/>
      <c r="EP343" s="4"/>
      <c r="EQ343" s="4"/>
      <c r="ER343" s="4"/>
      <c r="ES343" s="4"/>
      <c r="ET343" s="4"/>
      <c r="EU343" s="4"/>
      <c r="EV343" s="4"/>
      <c r="EW343" s="4"/>
      <c r="EX343" s="4"/>
      <c r="EY343" s="4"/>
      <c r="EZ343" s="4"/>
      <c r="FA343" s="4"/>
      <c r="FB343" s="4"/>
      <c r="FC343" s="4"/>
      <c r="FD343" s="4"/>
      <c r="FE343" s="4"/>
      <c r="FF343" s="4"/>
      <c r="FG343" s="4"/>
      <c r="FH343" s="4"/>
      <c r="FI343" s="4"/>
      <c r="FJ343" s="4"/>
      <c r="FK343" s="4"/>
      <c r="FL343" s="4"/>
      <c r="FM343" s="4"/>
      <c r="FN343" s="4"/>
      <c r="FO343" s="4"/>
      <c r="FP343" s="4"/>
      <c r="FQ343" s="4"/>
      <c r="FR343" s="4"/>
      <c r="FS343" s="4"/>
      <c r="FT343" s="4"/>
      <c r="FU343" s="4"/>
      <c r="FV343" s="4"/>
      <c r="FW343" s="4"/>
      <c r="FX343" s="4"/>
      <c r="FY343" s="4"/>
      <c r="FZ343" s="4"/>
      <c r="GA343" s="4"/>
      <c r="GB343" s="4"/>
      <c r="GC343" s="4"/>
      <c r="GD343" s="4"/>
      <c r="GE343" s="4"/>
      <c r="GF343" s="4"/>
      <c r="GG343" s="4"/>
      <c r="GH343" s="4"/>
      <c r="GI343" s="4"/>
      <c r="GJ343" s="4"/>
      <c r="GK343" s="4"/>
      <c r="GL343" s="4"/>
      <c r="GM343" s="4"/>
      <c r="GN343" s="4"/>
      <c r="GO343" s="4"/>
      <c r="GP343" s="4"/>
      <c r="GQ343" s="4"/>
      <c r="GR343" s="4"/>
      <c r="GS343" s="4"/>
      <c r="GT343" s="4"/>
      <c r="GU343" s="4"/>
      <c r="GV343" s="4"/>
      <c r="GW343" s="4"/>
      <c r="GX343" s="4"/>
      <c r="GY343" s="4"/>
      <c r="GZ343" s="4"/>
      <c r="HA343" s="4"/>
      <c r="HB343" s="4"/>
      <c r="HC343" s="4"/>
    </row>
    <row r="344" spans="1:211" s="379" customFormat="1" ht="13.9" customHeight="1">
      <c r="A344" s="828" t="str">
        <f>IF('1C TSsoustraitance'!$A61&lt;&gt;0,'1C TSsoustraitance'!$A61,"")</f>
        <v/>
      </c>
      <c r="B344" s="530"/>
      <c r="C344" s="513" t="str">
        <f>IF('1C TSsoustraitance'!$A61&lt;&gt;0,'1C TSsoustraitance'!$B61,"")</f>
        <v/>
      </c>
      <c r="D344" s="513" t="str">
        <f>IF('1C TSsoustraitance'!$A61&lt;&gt;0,'1C TSsoustraitance'!$C61,"")</f>
        <v/>
      </c>
      <c r="E344" s="684"/>
      <c r="F344" s="685"/>
      <c r="G344" s="666">
        <f>'1C TSsoustraitance'!$D61</f>
        <v>0</v>
      </c>
      <c r="H344" s="533">
        <v>0.21</v>
      </c>
      <c r="I344" s="533">
        <v>1</v>
      </c>
      <c r="J344" s="534"/>
      <c r="K344" s="667">
        <f t="shared" si="105"/>
        <v>0</v>
      </c>
      <c r="L344" s="668">
        <f>IF(OR('1C TSsoustraitance'!$D61="",'1C TSsoustraitance'!$AP61=0),0,IF(AND('1C TSsoustraitance'!$D61&lt;&gt;"",$K$2="Pôle",'1C TSsoustraitance'!$E61="OUI"),(('1C TSsoustraitance'!$F61+'1C TSsoustraitance'!$G61+'1C TSsoustraitance'!$H61+'1C TSsoustraitance'!$I61+'1C TSsoustraitance'!$M61)/'1C TSsoustraitance'!$R61),IF(AND('1C TSsoustraitance'!$D61&lt;&gt;"",$K$2="Pôle",'1C TSsoustraitance'!$E61="NON"),(('1C TSsoustraitance'!$F61+'1C TSsoustraitance'!$G61+'1C TSsoustraitance'!$H61+'1C TSsoustraitance'!$I61+'1C TSsoustraitance'!$M61)/'1C TSsoustraitance'!$AP61),IF(AND('1C TSsoustraitance'!$D61&lt;&gt;"",$K$2&lt;&gt;"Pôle",'1C TSsoustraitance'!$E61="OUI"),(('1C TSsoustraitance'!$F61+'1C TSsoustraitance'!$G61+'1C TSsoustraitance'!$H61+'1C TSsoustraitance'!$I61+'1C TSsoustraitance'!$J61+'1C TSsoustraitance'!$K61+'1C TSsoustraitance'!$L61+'1C TSsoustraitance'!$M61+'1C TSsoustraitance'!$N61+'1C TSsoustraitance'!$O61+'1C TSsoustraitance'!$P61+'1C TSsoustraitance'!$Q61)/'1C TSsoustraitance'!$R61),IF(AND('1C TSsoustraitance'!$D61&lt;&gt;"",$K$2&lt;&gt;"Pôle",'1C TSsoustraitance'!$E61="NON"),(('1C TSsoustraitance'!$F61+'1C TSsoustraitance'!$G61+'1C TSsoustraitance'!$H61+'1C TSsoustraitance'!$I61+'1C TSsoustraitance'!$J61+'1C TSsoustraitance'!$K61+'1C TSsoustraitance'!$L61+'1C TSsoustraitance'!$M61+'1C TSsoustraitance'!$N61+'1C TSsoustraitance'!$O61+'1C TSsoustraitance'!$P61+'1C TSsoustraitance'!$Q61))/'1C TSsoustraitance'!$AP61)))))</f>
        <v>0</v>
      </c>
      <c r="M344" s="668">
        <f>IF(OR('1C TSsoustraitance'!$D61="",'1C TSsoustraitance'!AP$13=0),0,IF(AND('1C TSsoustraitance'!$D61&lt;&gt;"",$K$2="Pôle",'1C TSsoustraitance'!$E61="OUI"),(('1C TSsoustraitance'!$J61+'1C TSsoustraitance'!$K61+'1C TSsoustraitance'!$L61)/'1C TSsoustraitance'!$R61),IF(AND('1C TSsoustraitance'!$D61&lt;&gt;"",$K$2="Pôle",'1C TSsoustraitance'!$E61="NON"),(('1C TSsoustraitance'!$J61+'1C TSsoustraitance'!$K61+'1C TSsoustraitance'!$L61)/'1C TSsoustraitance'!$AP61),IF(AND('1C TSsoustraitance'!$D61&lt;&gt;"",$K$2&lt;&gt;"Pôle"),0))))</f>
        <v>0</v>
      </c>
      <c r="N344" s="668">
        <f t="shared" si="106"/>
        <v>0</v>
      </c>
      <c r="O344" s="669">
        <f>IF(OR('1C TSsoustraitance'!$D61="",'1C TSsoustraitance'!$E61="OUI",'1C TSsoustraitance'!$AP61=0),0,(('1C TSsoustraitance'!$S61)/'1C TSsoustraitance'!$AP61))</f>
        <v>0</v>
      </c>
      <c r="P344" s="669">
        <f>IF(OR('1C TSsoustraitance'!$D61="",'1C TSsoustraitance'!$E61="OUI",'1C TSsoustraitance'!$AP61=0),0,(('1C TSsoustraitance'!$T61)/'1C TSsoustraitance'!$AP61))</f>
        <v>0</v>
      </c>
      <c r="Q344" s="669">
        <f>IF(OR('1C TSsoustraitance'!$D61="",'1C TSsoustraitance'!$E61="OUI",'1C TSsoustraitance'!$AP61=0),0,(('1C TSsoustraitance'!$U61)/'1C TSsoustraitance'!$AP61))</f>
        <v>0</v>
      </c>
      <c r="R344" s="669">
        <f>IF(OR('1C TSsoustraitance'!$D61="",'1C TSsoustraitance'!$E61="OUI",'1C TSsoustraitance'!$AP61=0),0,(('1C TSsoustraitance'!$V61)/'1C TSsoustraitance'!$AP61))</f>
        <v>0</v>
      </c>
      <c r="S344" s="669">
        <f>IF(OR('1C TSsoustraitance'!$D61="",'1C TSsoustraitance'!$E61="OUI",'1C TSsoustraitance'!$AP61=0),0,(('1C TSsoustraitance'!$W61)/'1C TSsoustraitance'!$AP61))</f>
        <v>0</v>
      </c>
      <c r="T344" s="669">
        <f>IF(OR('1C TSsoustraitance'!$D61="",'1C TSsoustraitance'!$E61="OUI",'1C TSsoustraitance'!$AP61=0),0,(('1C TSsoustraitance'!$X61)/'1C TSsoustraitance'!$AP61))</f>
        <v>0</v>
      </c>
      <c r="U344" s="669">
        <f>IF(OR('1C TSsoustraitance'!$D61="",'1C TSsoustraitance'!$E61="OUI",'1C TSsoustraitance'!$AP61=0),0,(('1C TSsoustraitance'!$Y61)/'1C TSsoustraitance'!$AP61))</f>
        <v>0</v>
      </c>
      <c r="V344" s="669">
        <f>IF(OR('1C TSsoustraitance'!$D61="",'1C TSsoustraitance'!$E61="OUI",'1C TSsoustraitance'!$AP61=0),0,(('1C TSsoustraitance'!$Z61)/'1C TSsoustraitance'!$AP61))</f>
        <v>0</v>
      </c>
      <c r="W344" s="669">
        <f>IF(OR('1C TSsoustraitance'!$D61="",'1C TSsoustraitance'!$E61="OUI",'1C TSsoustraitance'!$AP61=0),0,(('1C TSsoustraitance'!$AA61)/'1C TSsoustraitance'!$AP61))</f>
        <v>0</v>
      </c>
      <c r="X344" s="669">
        <f>IF(OR('1C TSsoustraitance'!$D61="",'1C TSsoustraitance'!$E61="OUI",'1C TSsoustraitance'!$AP61=0),0,(('1C TSsoustraitance'!$AB61)/'1C TSsoustraitance'!$AP61))</f>
        <v>0</v>
      </c>
      <c r="Y344" s="669">
        <f>IF(OR('1C TSsoustraitance'!$D61="",'1C TSsoustraitance'!$E61="OUI",'1C TSsoustraitance'!$AP61=0),0,(('1C TSsoustraitance'!$AC61)/'1C TSsoustraitance'!$AP61))</f>
        <v>0</v>
      </c>
      <c r="Z344" s="669">
        <f>IF(OR('1C TSsoustraitance'!$D61="",'1C TSsoustraitance'!$E61="OUI",'1C TSsoustraitance'!$AP61=0),0,(('1C TSsoustraitance'!$AD61)/'1C TSsoustraitance'!$AP61))</f>
        <v>0</v>
      </c>
      <c r="AA344" s="669">
        <f>IF(OR('1C TSsoustraitance'!$D61="",'1C TSsoustraitance'!$E61="OUI",'1C TSsoustraitance'!$AP61=0),0,(('1C TSsoustraitance'!$AE61)/'1C TSsoustraitance'!$AP61))</f>
        <v>0</v>
      </c>
      <c r="AB344" s="669">
        <f>IF(OR('1C TSsoustraitance'!$D61="",'1C TSsoustraitance'!$E61="OUI",'1C TSsoustraitance'!$AP61=0),0,(('1C TSsoustraitance'!$AF61)/'1C TSsoustraitance'!$AP61))</f>
        <v>0</v>
      </c>
      <c r="AC344" s="669">
        <f>IF(OR('1C TSsoustraitance'!$D61="",'1C TSsoustraitance'!$E61="OUI",'1C TSsoustraitance'!$AP61=0),0,(('1C TSsoustraitance'!$AG61)/'1C TSsoustraitance'!$AP61))</f>
        <v>0</v>
      </c>
      <c r="AD344" s="669">
        <f>IF(OR('1C TSsoustraitance'!$D61="",'1C TSsoustraitance'!$E61="OUI",'1C TSsoustraitance'!$AP61=0),0,(('1C TSsoustraitance'!$AH61)/'1C TSsoustraitance'!$AP61))</f>
        <v>0</v>
      </c>
      <c r="AE344" s="669">
        <f>IF(OR('1C TSsoustraitance'!$D61="",'1C TSsoustraitance'!$E61="OUI",'1C TSsoustraitance'!$AP61=0),0,(('1C TSsoustraitance'!$AI61)/'1C TSsoustraitance'!$AP61))</f>
        <v>0</v>
      </c>
      <c r="AF344" s="669">
        <f>IF(OR('1C TSsoustraitance'!$D61="",'1C TSsoustraitance'!$E61="OUI",'1C TSsoustraitance'!$AP61=0),0,(('1C TSsoustraitance'!$AJ61)/'1C TSsoustraitance'!$AP61))</f>
        <v>0</v>
      </c>
      <c r="AG344" s="669">
        <f>IF(OR('1C TSsoustraitance'!$D61="",'1C TSsoustraitance'!$E61="OUI",'1C TSsoustraitance'!$AP61=0),0,(('1C TSsoustraitance'!$AK61)/'1C TSsoustraitance'!$AP61))</f>
        <v>0</v>
      </c>
      <c r="AH344" s="669">
        <f>IF(OR('1C TSsoustraitance'!$D61="",'1C TSsoustraitance'!$E61="OUI",'1C TSsoustraitance'!$AP61=0),0,(('1C TSsoustraitance'!$AL61)/'1C TSsoustraitance'!$AP61))</f>
        <v>0</v>
      </c>
      <c r="AI344" s="669">
        <f>IF(OR('1C TSsoustraitance'!$D61="",'1C TSsoustraitance'!$E61="OUI",'1C TSsoustraitance'!$AP61=0),0,(('1C TSsoustraitance'!$AM61)/'1C TSsoustraitance'!$AP61))</f>
        <v>0</v>
      </c>
      <c r="AJ344" s="669">
        <f>IF(OR('1C TSsoustraitance'!$D61="",'1C TSsoustraitance'!$E61="OUI",'1C TSsoustraitance'!$AP61=0),0,(('1C TSsoustraitance'!$AN61)/'1C TSsoustraitance'!$AP61))</f>
        <v>0</v>
      </c>
      <c r="AK344" s="669">
        <f t="shared" si="107"/>
        <v>0</v>
      </c>
      <c r="AL344" s="668">
        <f t="shared" si="108"/>
        <v>0</v>
      </c>
      <c r="AM344" s="670">
        <f>IF(Tableau7[[#This Row],[N° pièce]]="",0,(Tableau7[[#This Row],[hors TVA]]+(Tableau7[[#This Row],[hors TVA]]*Tableau7[[#This Row],[Taux TVA]])-(Tableau7[[#This Row],[hors TVA]]*Tableau7[[#This Row],[Taux TVA]]*Tableau7[[#This Row],[Régime TVA: Récupération]]))*Tableau7[[#This Row],[Type 1]])</f>
        <v>0</v>
      </c>
      <c r="AN344" s="670">
        <f>IF(Tableau7[[#This Row],[N° pièce]]="",0,IF($K$2="pôle",((Tableau7[[#This Row],[hors TVA]]+(Tableau7[[#This Row],[hors TVA]]*Tableau7[[#This Row],[Taux TVA]])-(Tableau7[[#This Row],[hors TVA]]*Tableau7[[#This Row],[Taux TVA]]*Tableau7[[#This Row],[Régime TVA: Récupération]]))*Tableau7[[#This Row],[Type 2]]),0))</f>
        <v>0</v>
      </c>
      <c r="AO344" s="670">
        <f t="shared" si="94"/>
        <v>0</v>
      </c>
      <c r="AP344" s="255">
        <f t="shared" si="98"/>
        <v>0</v>
      </c>
      <c r="AQ344" s="506">
        <f>IF(M344=0,0,AN344-AS344)</f>
        <v>0</v>
      </c>
      <c r="AR344" s="671"/>
      <c r="AS344" s="512"/>
      <c r="AT344" s="513" t="str">
        <f>IF(('1C TSsoustraitance'!AP61*FICHE!C$14&lt;J344),"Forfait limité à "&amp;FICHE!C$14&amp;"€/jour","")</f>
        <v/>
      </c>
      <c r="AU344" s="797"/>
      <c r="AV344" s="484"/>
      <c r="AW344" s="484"/>
      <c r="AX344" s="484"/>
      <c r="AY344" s="484"/>
      <c r="AZ344" s="484"/>
      <c r="BA344" s="4"/>
      <c r="BB344" s="4"/>
      <c r="BC344" s="4"/>
      <c r="BD344" s="4"/>
      <c r="BE344" s="4"/>
      <c r="BF344" s="4"/>
      <c r="BG344" s="4"/>
      <c r="BH344" s="4"/>
      <c r="BI344" s="4"/>
      <c r="BJ344" s="4"/>
      <c r="BK344" s="4"/>
      <c r="BL344" s="4"/>
      <c r="BM344" s="4"/>
      <c r="BN344" s="4"/>
      <c r="BO344" s="4"/>
      <c r="BP344" s="4"/>
      <c r="BQ344" s="4"/>
      <c r="BR344" s="4"/>
      <c r="BS344" s="4"/>
      <c r="BT344" s="4"/>
      <c r="BU344" s="4"/>
      <c r="BV344" s="4"/>
      <c r="BW344" s="4"/>
      <c r="BX344" s="4"/>
      <c r="BY344" s="4"/>
      <c r="BZ344" s="4"/>
      <c r="CA344" s="4"/>
      <c r="CB344" s="4"/>
      <c r="CC344" s="4"/>
      <c r="CD344" s="4"/>
      <c r="CE344" s="4"/>
      <c r="CF344" s="4"/>
      <c r="CG344" s="4"/>
      <c r="CH344" s="4"/>
      <c r="CI344" s="4"/>
      <c r="CJ344" s="4"/>
      <c r="CK344" s="4"/>
      <c r="CL344" s="4"/>
      <c r="CM344" s="4"/>
      <c r="CN344" s="4"/>
      <c r="CO344" s="4"/>
      <c r="CP344" s="4"/>
      <c r="CQ344" s="4"/>
      <c r="CR344" s="4"/>
      <c r="CS344" s="4"/>
      <c r="CT344" s="4"/>
      <c r="CU344" s="4"/>
      <c r="CV344" s="4"/>
      <c r="CW344" s="4"/>
      <c r="CX344" s="4"/>
      <c r="CY344" s="4"/>
      <c r="CZ344" s="4"/>
      <c r="DA344" s="4"/>
      <c r="DB344" s="4"/>
      <c r="DC344" s="4"/>
      <c r="DD344" s="4"/>
      <c r="DE344" s="4"/>
      <c r="DF344" s="4"/>
      <c r="DG344" s="4"/>
      <c r="DH344" s="4"/>
      <c r="DI344" s="4"/>
      <c r="DJ344" s="4"/>
      <c r="DK344" s="4"/>
      <c r="DL344" s="4"/>
      <c r="DM344" s="4"/>
      <c r="DN344" s="4"/>
      <c r="DO344" s="4"/>
      <c r="DP344" s="4"/>
      <c r="DQ344" s="4"/>
      <c r="DR344" s="4"/>
      <c r="DS344" s="4"/>
      <c r="DT344" s="4"/>
      <c r="DU344" s="4"/>
      <c r="DV344" s="4"/>
      <c r="DW344" s="4"/>
      <c r="DX344" s="4"/>
      <c r="DY344" s="4"/>
      <c r="DZ344" s="4"/>
      <c r="EA344" s="4"/>
      <c r="EB344" s="4"/>
      <c r="EC344" s="4"/>
      <c r="ED344" s="4"/>
      <c r="EE344" s="4"/>
      <c r="EF344" s="4"/>
      <c r="EG344" s="4"/>
      <c r="EH344" s="4"/>
      <c r="EI344" s="4"/>
      <c r="EJ344" s="4"/>
      <c r="EK344" s="4"/>
      <c r="EL344" s="4"/>
      <c r="EM344" s="4"/>
      <c r="EN344" s="4"/>
      <c r="EO344" s="4"/>
      <c r="EP344" s="4"/>
      <c r="EQ344" s="4"/>
      <c r="ER344" s="4"/>
      <c r="ES344" s="4"/>
      <c r="ET344" s="4"/>
      <c r="EU344" s="4"/>
      <c r="EV344" s="4"/>
      <c r="EW344" s="4"/>
      <c r="EX344" s="4"/>
      <c r="EY344" s="4"/>
      <c r="EZ344" s="4"/>
      <c r="FA344" s="4"/>
      <c r="FB344" s="4"/>
      <c r="FC344" s="4"/>
      <c r="FD344" s="4"/>
      <c r="FE344" s="4"/>
      <c r="FF344" s="4"/>
      <c r="FG344" s="4"/>
      <c r="FH344" s="4"/>
      <c r="FI344" s="4"/>
      <c r="FJ344" s="4"/>
      <c r="FK344" s="4"/>
      <c r="FL344" s="4"/>
      <c r="FM344" s="4"/>
      <c r="FN344" s="4"/>
      <c r="FO344" s="4"/>
      <c r="FP344" s="4"/>
      <c r="FQ344" s="4"/>
      <c r="FR344" s="4"/>
      <c r="FS344" s="4"/>
      <c r="FT344" s="4"/>
      <c r="FU344" s="4"/>
      <c r="FV344" s="4"/>
      <c r="FW344" s="4"/>
      <c r="FX344" s="4"/>
      <c r="FY344" s="4"/>
      <c r="FZ344" s="4"/>
      <c r="GA344" s="4"/>
      <c r="GB344" s="4"/>
      <c r="GC344" s="4"/>
      <c r="GD344" s="4"/>
      <c r="GE344" s="4"/>
      <c r="GF344" s="4"/>
      <c r="GG344" s="4"/>
      <c r="GH344" s="4"/>
      <c r="GI344" s="4"/>
      <c r="GJ344" s="4"/>
      <c r="GK344" s="4"/>
      <c r="GL344" s="4"/>
      <c r="GM344" s="4"/>
      <c r="GN344" s="4"/>
      <c r="GO344" s="4"/>
      <c r="GP344" s="4"/>
      <c r="GQ344" s="4"/>
      <c r="GR344" s="4"/>
      <c r="GS344" s="4"/>
      <c r="GT344" s="4"/>
      <c r="GU344" s="4"/>
      <c r="GV344" s="4"/>
      <c r="GW344" s="4"/>
      <c r="GX344" s="4"/>
      <c r="GY344" s="4"/>
      <c r="GZ344" s="4"/>
      <c r="HA344" s="4"/>
      <c r="HB344" s="4"/>
      <c r="HC344" s="4"/>
    </row>
    <row r="345" spans="1:211" s="380" customFormat="1" ht="13.9" customHeight="1">
      <c r="A345" s="828" t="str">
        <f>IF('1C TSsoustraitance'!$A62&lt;&gt;0,'1C TSsoustraitance'!$A62,"")</f>
        <v/>
      </c>
      <c r="B345" s="530"/>
      <c r="C345" s="513" t="str">
        <f>IF('1C TSsoustraitance'!$A62&lt;&gt;0,'1C TSsoustraitance'!$B62,"")</f>
        <v/>
      </c>
      <c r="D345" s="513" t="str">
        <f>IF('1C TSsoustraitance'!$A62&lt;&gt;0,'1C TSsoustraitance'!$C62,"")</f>
        <v/>
      </c>
      <c r="E345" s="684"/>
      <c r="F345" s="685"/>
      <c r="G345" s="666">
        <f>'1C TSsoustraitance'!$D62</f>
        <v>0</v>
      </c>
      <c r="H345" s="533">
        <v>0.21</v>
      </c>
      <c r="I345" s="533">
        <v>1</v>
      </c>
      <c r="J345" s="534"/>
      <c r="K345" s="667">
        <f t="shared" si="105"/>
        <v>0</v>
      </c>
      <c r="L345" s="668">
        <f>IF(OR('1C TSsoustraitance'!$D62="",'1C TSsoustraitance'!$AP62=0),0,IF(AND('1C TSsoustraitance'!$D62&lt;&gt;"",$K$2="Pôle",'1C TSsoustraitance'!$E62="OUI"),(('1C TSsoustraitance'!$F62+'1C TSsoustraitance'!$G62+'1C TSsoustraitance'!$H62+'1C TSsoustraitance'!$I62+'1C TSsoustraitance'!$M62)/'1C TSsoustraitance'!$R62),IF(AND('1C TSsoustraitance'!$D62&lt;&gt;"",$K$2="Pôle",'1C TSsoustraitance'!$E62="NON"),(('1C TSsoustraitance'!$F62+'1C TSsoustraitance'!$G62+'1C TSsoustraitance'!$H62+'1C TSsoustraitance'!$I62+'1C TSsoustraitance'!$M62)/'1C TSsoustraitance'!$AP62),IF(AND('1C TSsoustraitance'!$D62&lt;&gt;"",$K$2&lt;&gt;"Pôle",'1C TSsoustraitance'!$E62="OUI"),(('1C TSsoustraitance'!$F62+'1C TSsoustraitance'!$G62+'1C TSsoustraitance'!$H62+'1C TSsoustraitance'!$I62+'1C TSsoustraitance'!$J62+'1C TSsoustraitance'!$K62+'1C TSsoustraitance'!$L62+'1C TSsoustraitance'!$M62+'1C TSsoustraitance'!$N62+'1C TSsoustraitance'!$O62+'1C TSsoustraitance'!$P62+'1C TSsoustraitance'!$Q62)/'1C TSsoustraitance'!$R62),IF(AND('1C TSsoustraitance'!$D62&lt;&gt;"",$K$2&lt;&gt;"Pôle",'1C TSsoustraitance'!$E62="NON"),(('1C TSsoustraitance'!$F62+'1C TSsoustraitance'!$G62+'1C TSsoustraitance'!$H62+'1C TSsoustraitance'!$I62+'1C TSsoustraitance'!$J62+'1C TSsoustraitance'!$K62+'1C TSsoustraitance'!$L62+'1C TSsoustraitance'!$M62+'1C TSsoustraitance'!$N62+'1C TSsoustraitance'!$O62+'1C TSsoustraitance'!$P62+'1C TSsoustraitance'!$Q62))/'1C TSsoustraitance'!$AP62)))))</f>
        <v>0</v>
      </c>
      <c r="M345" s="668">
        <f>IF(OR('1C TSsoustraitance'!$D62="",'1C TSsoustraitance'!AP$13=0),0,IF(AND('1C TSsoustraitance'!$D62&lt;&gt;"",$K$2="Pôle",'1C TSsoustraitance'!$E62="OUI"),(('1C TSsoustraitance'!$J62+'1C TSsoustraitance'!$K62+'1C TSsoustraitance'!$L62)/'1C TSsoustraitance'!$R62),IF(AND('1C TSsoustraitance'!$D62&lt;&gt;"",$K$2="Pôle",'1C TSsoustraitance'!$E62="NON"),(('1C TSsoustraitance'!$J62+'1C TSsoustraitance'!$K62+'1C TSsoustraitance'!$L62)/'1C TSsoustraitance'!$AP62),IF(AND('1C TSsoustraitance'!$D62&lt;&gt;"",$K$2&lt;&gt;"Pôle"),0))))</f>
        <v>0</v>
      </c>
      <c r="N345" s="668">
        <f t="shared" si="106"/>
        <v>0</v>
      </c>
      <c r="O345" s="669">
        <f>IF(OR('1C TSsoustraitance'!$D62="",'1C TSsoustraitance'!$E62="OUI",'1C TSsoustraitance'!$AP62=0),0,(('1C TSsoustraitance'!$S62)/'1C TSsoustraitance'!$AP62))</f>
        <v>0</v>
      </c>
      <c r="P345" s="669">
        <f>IF(OR('1C TSsoustraitance'!$D62="",'1C TSsoustraitance'!$E62="OUI",'1C TSsoustraitance'!$AP62=0),0,(('1C TSsoustraitance'!$T62)/'1C TSsoustraitance'!$AP62))</f>
        <v>0</v>
      </c>
      <c r="Q345" s="669">
        <f>IF(OR('1C TSsoustraitance'!$D62="",'1C TSsoustraitance'!$E62="OUI",'1C TSsoustraitance'!$AP62=0),0,(('1C TSsoustraitance'!$U62)/'1C TSsoustraitance'!$AP62))</f>
        <v>0</v>
      </c>
      <c r="R345" s="669">
        <f>IF(OR('1C TSsoustraitance'!$D62="",'1C TSsoustraitance'!$E62="OUI",'1C TSsoustraitance'!$AP62=0),0,(('1C TSsoustraitance'!$V62)/'1C TSsoustraitance'!$AP62))</f>
        <v>0</v>
      </c>
      <c r="S345" s="669">
        <f>IF(OR('1C TSsoustraitance'!$D62="",'1C TSsoustraitance'!$E62="OUI",'1C TSsoustraitance'!$AP62=0),0,(('1C TSsoustraitance'!$W62)/'1C TSsoustraitance'!$AP62))</f>
        <v>0</v>
      </c>
      <c r="T345" s="669">
        <f>IF(OR('1C TSsoustraitance'!$D62="",'1C TSsoustraitance'!$E62="OUI",'1C TSsoustraitance'!$AP62=0),0,(('1C TSsoustraitance'!$X62)/'1C TSsoustraitance'!$AP62))</f>
        <v>0</v>
      </c>
      <c r="U345" s="669">
        <f>IF(OR('1C TSsoustraitance'!$D62="",'1C TSsoustraitance'!$E62="OUI",'1C TSsoustraitance'!$AP62=0),0,(('1C TSsoustraitance'!$Y62)/'1C TSsoustraitance'!$AP62))</f>
        <v>0</v>
      </c>
      <c r="V345" s="669">
        <f>IF(OR('1C TSsoustraitance'!$D62="",'1C TSsoustraitance'!$E62="OUI",'1C TSsoustraitance'!$AP62=0),0,(('1C TSsoustraitance'!$Z62)/'1C TSsoustraitance'!$AP62))</f>
        <v>0</v>
      </c>
      <c r="W345" s="669">
        <f>IF(OR('1C TSsoustraitance'!$D62="",'1C TSsoustraitance'!$E62="OUI",'1C TSsoustraitance'!$AP62=0),0,(('1C TSsoustraitance'!$AA62)/'1C TSsoustraitance'!$AP62))</f>
        <v>0</v>
      </c>
      <c r="X345" s="669">
        <f>IF(OR('1C TSsoustraitance'!$D62="",'1C TSsoustraitance'!$E62="OUI",'1C TSsoustraitance'!$AP62=0),0,(('1C TSsoustraitance'!$AB62)/'1C TSsoustraitance'!$AP62))</f>
        <v>0</v>
      </c>
      <c r="Y345" s="669">
        <f>IF(OR('1C TSsoustraitance'!$D62="",'1C TSsoustraitance'!$E62="OUI",'1C TSsoustraitance'!$AP62=0),0,(('1C TSsoustraitance'!$AC62)/'1C TSsoustraitance'!$AP62))</f>
        <v>0</v>
      </c>
      <c r="Z345" s="669">
        <f>IF(OR('1C TSsoustraitance'!$D62="",'1C TSsoustraitance'!$E62="OUI",'1C TSsoustraitance'!$AP62=0),0,(('1C TSsoustraitance'!$AD62)/'1C TSsoustraitance'!$AP62))</f>
        <v>0</v>
      </c>
      <c r="AA345" s="669">
        <f>IF(OR('1C TSsoustraitance'!$D62="",'1C TSsoustraitance'!$E62="OUI",'1C TSsoustraitance'!$AP62=0),0,(('1C TSsoustraitance'!$AE62)/'1C TSsoustraitance'!$AP62))</f>
        <v>0</v>
      </c>
      <c r="AB345" s="669">
        <f>IF(OR('1C TSsoustraitance'!$D62="",'1C TSsoustraitance'!$E62="OUI",'1C TSsoustraitance'!$AP62=0),0,(('1C TSsoustraitance'!$AF62)/'1C TSsoustraitance'!$AP62))</f>
        <v>0</v>
      </c>
      <c r="AC345" s="669">
        <f>IF(OR('1C TSsoustraitance'!$D62="",'1C TSsoustraitance'!$E62="OUI",'1C TSsoustraitance'!$AP62=0),0,(('1C TSsoustraitance'!$AG62)/'1C TSsoustraitance'!$AP62))</f>
        <v>0</v>
      </c>
      <c r="AD345" s="669">
        <f>IF(OR('1C TSsoustraitance'!$D62="",'1C TSsoustraitance'!$E62="OUI",'1C TSsoustraitance'!$AP62=0),0,(('1C TSsoustraitance'!$AH62)/'1C TSsoustraitance'!$AP62))</f>
        <v>0</v>
      </c>
      <c r="AE345" s="669">
        <f>IF(OR('1C TSsoustraitance'!$D62="",'1C TSsoustraitance'!$E62="OUI",'1C TSsoustraitance'!$AP62=0),0,(('1C TSsoustraitance'!$AI62)/'1C TSsoustraitance'!$AP62))</f>
        <v>0</v>
      </c>
      <c r="AF345" s="669">
        <f>IF(OR('1C TSsoustraitance'!$D62="",'1C TSsoustraitance'!$E62="OUI",'1C TSsoustraitance'!$AP62=0),0,(('1C TSsoustraitance'!$AJ62)/'1C TSsoustraitance'!$AP62))</f>
        <v>0</v>
      </c>
      <c r="AG345" s="669">
        <f>IF(OR('1C TSsoustraitance'!$D62="",'1C TSsoustraitance'!$E62="OUI",'1C TSsoustraitance'!$AP62=0),0,(('1C TSsoustraitance'!$AK62)/'1C TSsoustraitance'!$AP62))</f>
        <v>0</v>
      </c>
      <c r="AH345" s="669">
        <f>IF(OR('1C TSsoustraitance'!$D62="",'1C TSsoustraitance'!$E62="OUI",'1C TSsoustraitance'!$AP62=0),0,(('1C TSsoustraitance'!$AL62)/'1C TSsoustraitance'!$AP62))</f>
        <v>0</v>
      </c>
      <c r="AI345" s="669">
        <f>IF(OR('1C TSsoustraitance'!$D62="",'1C TSsoustraitance'!$E62="OUI",'1C TSsoustraitance'!$AP62=0),0,(('1C TSsoustraitance'!$AM62)/'1C TSsoustraitance'!$AP62))</f>
        <v>0</v>
      </c>
      <c r="AJ345" s="669">
        <f>IF(OR('1C TSsoustraitance'!$D62="",'1C TSsoustraitance'!$E62="OUI",'1C TSsoustraitance'!$AP62=0),0,(('1C TSsoustraitance'!$AN62)/'1C TSsoustraitance'!$AP62))</f>
        <v>0</v>
      </c>
      <c r="AK345" s="669">
        <f t="shared" si="107"/>
        <v>0</v>
      </c>
      <c r="AL345" s="668">
        <f t="shared" si="108"/>
        <v>0</v>
      </c>
      <c r="AM345" s="670">
        <f>IF(Tableau7[[#This Row],[N° pièce]]="",0,(Tableau7[[#This Row],[hors TVA]]+(Tableau7[[#This Row],[hors TVA]]*Tableau7[[#This Row],[Taux TVA]])-(Tableau7[[#This Row],[hors TVA]]*Tableau7[[#This Row],[Taux TVA]]*Tableau7[[#This Row],[Régime TVA: Récupération]]))*Tableau7[[#This Row],[Type 1]])</f>
        <v>0</v>
      </c>
      <c r="AN345" s="670">
        <f>IF(Tableau7[[#This Row],[N° pièce]]="",0,IF($K$2="pôle",((Tableau7[[#This Row],[hors TVA]]+(Tableau7[[#This Row],[hors TVA]]*Tableau7[[#This Row],[Taux TVA]])-(Tableau7[[#This Row],[hors TVA]]*Tableau7[[#This Row],[Taux TVA]]*Tableau7[[#This Row],[Régime TVA: Récupération]]))*Tableau7[[#This Row],[Type 2]]),0))</f>
        <v>0</v>
      </c>
      <c r="AO345" s="670">
        <f t="shared" si="94"/>
        <v>0</v>
      </c>
      <c r="AP345" s="255">
        <f t="shared" si="98"/>
        <v>0</v>
      </c>
      <c r="AQ345" s="506">
        <f t="shared" ref="AQ345:AQ367" si="110">IF(M345=0,0,AN345-AS345)</f>
        <v>0</v>
      </c>
      <c r="AR345" s="671"/>
      <c r="AS345" s="512"/>
      <c r="AT345" s="513" t="str">
        <f>IF(('1C TSsoustraitance'!AP62*FICHE!C$14&lt;J345),"Forfait limité à "&amp;FICHE!C$14&amp;"€/jour","")</f>
        <v/>
      </c>
      <c r="AU345" s="797"/>
      <c r="AV345" s="484"/>
      <c r="AW345" s="484"/>
      <c r="AX345" s="484"/>
      <c r="AY345" s="484"/>
      <c r="AZ345" s="484"/>
      <c r="BA345" s="4"/>
      <c r="BB345" s="4"/>
      <c r="BC345" s="4"/>
      <c r="BD345" s="4"/>
      <c r="BE345" s="4"/>
      <c r="BF345" s="4"/>
      <c r="BG345" s="4"/>
      <c r="BH345" s="4"/>
      <c r="BI345" s="4"/>
      <c r="BJ345" s="4"/>
      <c r="BK345" s="4"/>
      <c r="BL345" s="4"/>
      <c r="BM345" s="4"/>
      <c r="BN345" s="4"/>
      <c r="BO345" s="4"/>
      <c r="BP345" s="4"/>
      <c r="BQ345" s="4"/>
      <c r="BR345" s="4"/>
      <c r="BS345" s="4"/>
      <c r="BT345" s="4"/>
      <c r="BU345" s="4"/>
      <c r="BV345" s="4"/>
      <c r="BW345" s="4"/>
      <c r="BX345" s="4"/>
      <c r="BY345" s="4"/>
      <c r="BZ345" s="4"/>
      <c r="CA345" s="4"/>
      <c r="CB345" s="4"/>
      <c r="CC345" s="4"/>
      <c r="CD345" s="4"/>
      <c r="CE345" s="4"/>
      <c r="CF345" s="4"/>
      <c r="CG345" s="4"/>
      <c r="CH345" s="4"/>
      <c r="CI345" s="4"/>
      <c r="CJ345" s="4"/>
      <c r="CK345" s="4"/>
      <c r="CL345" s="4"/>
      <c r="CM345" s="4"/>
      <c r="CN345" s="4"/>
      <c r="CO345" s="4"/>
      <c r="CP345" s="4"/>
      <c r="CQ345" s="4"/>
      <c r="CR345" s="4"/>
      <c r="CS345" s="4"/>
      <c r="CT345" s="4"/>
      <c r="CU345" s="4"/>
      <c r="CV345" s="4"/>
      <c r="CW345" s="4"/>
      <c r="CX345" s="4"/>
      <c r="CY345" s="4"/>
      <c r="CZ345" s="4"/>
      <c r="DA345" s="4"/>
      <c r="DB345" s="4"/>
      <c r="DC345" s="4"/>
      <c r="DD345" s="4"/>
      <c r="DE345" s="4"/>
      <c r="DF345" s="4"/>
      <c r="DG345" s="4"/>
      <c r="DH345" s="4"/>
      <c r="DI345" s="4"/>
      <c r="DJ345" s="4"/>
      <c r="DK345" s="4"/>
      <c r="DL345" s="4"/>
      <c r="DM345" s="4"/>
      <c r="DN345" s="4"/>
      <c r="DO345" s="4"/>
      <c r="DP345" s="4"/>
      <c r="DQ345" s="4"/>
      <c r="DR345" s="4"/>
      <c r="DS345" s="4"/>
      <c r="DT345" s="4"/>
      <c r="DU345" s="4"/>
      <c r="DV345" s="4"/>
      <c r="DW345" s="4"/>
      <c r="DX345" s="4"/>
      <c r="DY345" s="4"/>
      <c r="DZ345" s="4"/>
      <c r="EA345" s="4"/>
      <c r="EB345" s="4"/>
      <c r="EC345" s="4"/>
      <c r="ED345" s="4"/>
      <c r="EE345" s="4"/>
      <c r="EF345" s="4"/>
      <c r="EG345" s="4"/>
      <c r="EH345" s="4"/>
      <c r="EI345" s="4"/>
      <c r="EJ345" s="4"/>
      <c r="EK345" s="4"/>
      <c r="EL345" s="4"/>
      <c r="EM345" s="4"/>
      <c r="EN345" s="4"/>
      <c r="EO345" s="4"/>
      <c r="EP345" s="4"/>
      <c r="EQ345" s="4"/>
      <c r="ER345" s="4"/>
      <c r="ES345" s="4"/>
      <c r="ET345" s="4"/>
      <c r="EU345" s="4"/>
      <c r="EV345" s="4"/>
      <c r="EW345" s="4"/>
      <c r="EX345" s="4"/>
      <c r="EY345" s="4"/>
      <c r="EZ345" s="4"/>
      <c r="FA345" s="4"/>
      <c r="FB345" s="4"/>
      <c r="FC345" s="4"/>
      <c r="FD345" s="4"/>
      <c r="FE345" s="4"/>
      <c r="FF345" s="4"/>
      <c r="FG345" s="4"/>
      <c r="FH345" s="4"/>
      <c r="FI345" s="4"/>
      <c r="FJ345" s="4"/>
      <c r="FK345" s="4"/>
      <c r="FL345" s="4"/>
      <c r="FM345" s="4"/>
      <c r="FN345" s="4"/>
      <c r="FO345" s="4"/>
      <c r="FP345" s="4"/>
      <c r="FQ345" s="4"/>
      <c r="FR345" s="4"/>
      <c r="FS345" s="4"/>
      <c r="FT345" s="4"/>
      <c r="FU345" s="4"/>
      <c r="FV345" s="4"/>
      <c r="FW345" s="4"/>
      <c r="FX345" s="4"/>
      <c r="FY345" s="4"/>
      <c r="FZ345" s="4"/>
      <c r="GA345" s="4"/>
      <c r="GB345" s="4"/>
      <c r="GC345" s="4"/>
      <c r="GD345" s="4"/>
      <c r="GE345" s="4"/>
      <c r="GF345" s="4"/>
      <c r="GG345" s="4"/>
      <c r="GH345" s="4"/>
      <c r="GI345" s="4"/>
      <c r="GJ345" s="4"/>
      <c r="GK345" s="4"/>
      <c r="GL345" s="4"/>
      <c r="GM345" s="4"/>
      <c r="GN345" s="4"/>
      <c r="GO345" s="4"/>
      <c r="GP345" s="4"/>
      <c r="GQ345" s="4"/>
      <c r="GR345" s="4"/>
      <c r="GS345" s="4"/>
      <c r="GT345" s="4"/>
      <c r="GU345" s="4"/>
      <c r="GV345" s="4"/>
      <c r="GW345" s="4"/>
      <c r="GX345" s="4"/>
      <c r="GY345" s="4"/>
      <c r="GZ345" s="4"/>
      <c r="HA345" s="4"/>
      <c r="HB345" s="4"/>
      <c r="HC345" s="4"/>
    </row>
    <row r="346" spans="1:211" s="380" customFormat="1" ht="13.9" customHeight="1">
      <c r="A346" s="828" t="str">
        <f>IF('1C TSsoustraitance'!$A63&lt;&gt;0,'1C TSsoustraitance'!$A63,"")</f>
        <v/>
      </c>
      <c r="B346" s="530"/>
      <c r="C346" s="513" t="str">
        <f>IF('1C TSsoustraitance'!$A63&lt;&gt;0,'1C TSsoustraitance'!$B63,"")</f>
        <v/>
      </c>
      <c r="D346" s="513" t="str">
        <f>IF('1C TSsoustraitance'!$A63&lt;&gt;0,'1C TSsoustraitance'!$C63,"")</f>
        <v/>
      </c>
      <c r="E346" s="684"/>
      <c r="F346" s="685"/>
      <c r="G346" s="666">
        <f>'1C TSsoustraitance'!$D63</f>
        <v>0</v>
      </c>
      <c r="H346" s="533">
        <v>0.21</v>
      </c>
      <c r="I346" s="533">
        <v>1</v>
      </c>
      <c r="J346" s="534"/>
      <c r="K346" s="667">
        <f t="shared" si="105"/>
        <v>0</v>
      </c>
      <c r="L346" s="668">
        <f>IF(OR('1C TSsoustraitance'!$D63="",'1C TSsoustraitance'!$AP63=0),0,IF(AND('1C TSsoustraitance'!$D63&lt;&gt;"",$K$2="Pôle",'1C TSsoustraitance'!$E63="OUI"),(('1C TSsoustraitance'!$F63+'1C TSsoustraitance'!$G63+'1C TSsoustraitance'!$H63+'1C TSsoustraitance'!$I63+'1C TSsoustraitance'!$M63)/'1C TSsoustraitance'!$R63),IF(AND('1C TSsoustraitance'!$D63&lt;&gt;"",$K$2="Pôle",'1C TSsoustraitance'!$E63="NON"),(('1C TSsoustraitance'!$F63+'1C TSsoustraitance'!$G63+'1C TSsoustraitance'!$H63+'1C TSsoustraitance'!$I63+'1C TSsoustraitance'!$M63)/'1C TSsoustraitance'!$AP63),IF(AND('1C TSsoustraitance'!$D63&lt;&gt;"",$K$2&lt;&gt;"Pôle",'1C TSsoustraitance'!$E63="OUI"),(('1C TSsoustraitance'!$F63+'1C TSsoustraitance'!$G63+'1C TSsoustraitance'!$H63+'1C TSsoustraitance'!$I63+'1C TSsoustraitance'!$J63+'1C TSsoustraitance'!$K63+'1C TSsoustraitance'!$L63+'1C TSsoustraitance'!$M63+'1C TSsoustraitance'!$N63+'1C TSsoustraitance'!$O63+'1C TSsoustraitance'!$P63+'1C TSsoustraitance'!$Q63)/'1C TSsoustraitance'!$R63),IF(AND('1C TSsoustraitance'!$D63&lt;&gt;"",$K$2&lt;&gt;"Pôle",'1C TSsoustraitance'!$E63="NON"),(('1C TSsoustraitance'!$F63+'1C TSsoustraitance'!$G63+'1C TSsoustraitance'!$H63+'1C TSsoustraitance'!$I63+'1C TSsoustraitance'!$J63+'1C TSsoustraitance'!$K63+'1C TSsoustraitance'!$L63+'1C TSsoustraitance'!$M63+'1C TSsoustraitance'!$N63+'1C TSsoustraitance'!$O63+'1C TSsoustraitance'!$P63+'1C TSsoustraitance'!$Q63))/'1C TSsoustraitance'!$AP63)))))</f>
        <v>0</v>
      </c>
      <c r="M346" s="668">
        <f>IF(OR('1C TSsoustraitance'!$D63="",'1C TSsoustraitance'!AP$13=0),0,IF(AND('1C TSsoustraitance'!$D63&lt;&gt;"",$K$2="Pôle",'1C TSsoustraitance'!$E63="OUI"),(('1C TSsoustraitance'!$J63+'1C TSsoustraitance'!$K63+'1C TSsoustraitance'!$L63)/'1C TSsoustraitance'!$R63),IF(AND('1C TSsoustraitance'!$D63&lt;&gt;"",$K$2="Pôle",'1C TSsoustraitance'!$E63="NON"),(('1C TSsoustraitance'!$J63+'1C TSsoustraitance'!$K63+'1C TSsoustraitance'!$L63)/'1C TSsoustraitance'!$AP63),IF(AND('1C TSsoustraitance'!$D63&lt;&gt;"",$K$2&lt;&gt;"Pôle"),0))))</f>
        <v>0</v>
      </c>
      <c r="N346" s="668">
        <f t="shared" si="106"/>
        <v>0</v>
      </c>
      <c r="O346" s="669">
        <f>IF(OR('1C TSsoustraitance'!$D63="",'1C TSsoustraitance'!$E63="OUI",'1C TSsoustraitance'!$AP63=0),0,(('1C TSsoustraitance'!$S63)/'1C TSsoustraitance'!$AP63))</f>
        <v>0</v>
      </c>
      <c r="P346" s="669">
        <f>IF(OR('1C TSsoustraitance'!$D63="",'1C TSsoustraitance'!$E63="OUI",'1C TSsoustraitance'!$AP63=0),0,(('1C TSsoustraitance'!$T63)/'1C TSsoustraitance'!$AP63))</f>
        <v>0</v>
      </c>
      <c r="Q346" s="669">
        <f>IF(OR('1C TSsoustraitance'!$D63="",'1C TSsoustraitance'!$E63="OUI",'1C TSsoustraitance'!$AP63=0),0,(('1C TSsoustraitance'!$U63)/'1C TSsoustraitance'!$AP63))</f>
        <v>0</v>
      </c>
      <c r="R346" s="669">
        <f>IF(OR('1C TSsoustraitance'!$D63="",'1C TSsoustraitance'!$E63="OUI",'1C TSsoustraitance'!$AP63=0),0,(('1C TSsoustraitance'!$V63)/'1C TSsoustraitance'!$AP63))</f>
        <v>0</v>
      </c>
      <c r="S346" s="669">
        <f>IF(OR('1C TSsoustraitance'!$D63="",'1C TSsoustraitance'!$E63="OUI",'1C TSsoustraitance'!$AP63=0),0,(('1C TSsoustraitance'!$W63)/'1C TSsoustraitance'!$AP63))</f>
        <v>0</v>
      </c>
      <c r="T346" s="669">
        <f>IF(OR('1C TSsoustraitance'!$D63="",'1C TSsoustraitance'!$E63="OUI",'1C TSsoustraitance'!$AP63=0),0,(('1C TSsoustraitance'!$X63)/'1C TSsoustraitance'!$AP63))</f>
        <v>0</v>
      </c>
      <c r="U346" s="669">
        <f>IF(OR('1C TSsoustraitance'!$D63="",'1C TSsoustraitance'!$E63="OUI",'1C TSsoustraitance'!$AP63=0),0,(('1C TSsoustraitance'!$Y63)/'1C TSsoustraitance'!$AP63))</f>
        <v>0</v>
      </c>
      <c r="V346" s="669">
        <f>IF(OR('1C TSsoustraitance'!$D63="",'1C TSsoustraitance'!$E63="OUI",'1C TSsoustraitance'!$AP63=0),0,(('1C TSsoustraitance'!$Z63)/'1C TSsoustraitance'!$AP63))</f>
        <v>0</v>
      </c>
      <c r="W346" s="669">
        <f>IF(OR('1C TSsoustraitance'!$D63="",'1C TSsoustraitance'!$E63="OUI",'1C TSsoustraitance'!$AP63=0),0,(('1C TSsoustraitance'!$AA63)/'1C TSsoustraitance'!$AP63))</f>
        <v>0</v>
      </c>
      <c r="X346" s="669">
        <f>IF(OR('1C TSsoustraitance'!$D63="",'1C TSsoustraitance'!$E63="OUI",'1C TSsoustraitance'!$AP63=0),0,(('1C TSsoustraitance'!$AB63)/'1C TSsoustraitance'!$AP63))</f>
        <v>0</v>
      </c>
      <c r="Y346" s="669">
        <f>IF(OR('1C TSsoustraitance'!$D63="",'1C TSsoustraitance'!$E63="OUI",'1C TSsoustraitance'!$AP63=0),0,(('1C TSsoustraitance'!$AC63)/'1C TSsoustraitance'!$AP63))</f>
        <v>0</v>
      </c>
      <c r="Z346" s="669">
        <f>IF(OR('1C TSsoustraitance'!$D63="",'1C TSsoustraitance'!$E63="OUI",'1C TSsoustraitance'!$AP63=0),0,(('1C TSsoustraitance'!$AD63)/'1C TSsoustraitance'!$AP63))</f>
        <v>0</v>
      </c>
      <c r="AA346" s="669">
        <f>IF(OR('1C TSsoustraitance'!$D63="",'1C TSsoustraitance'!$E63="OUI",'1C TSsoustraitance'!$AP63=0),0,(('1C TSsoustraitance'!$AE63)/'1C TSsoustraitance'!$AP63))</f>
        <v>0</v>
      </c>
      <c r="AB346" s="669">
        <f>IF(OR('1C TSsoustraitance'!$D63="",'1C TSsoustraitance'!$E63="OUI",'1C TSsoustraitance'!$AP63=0),0,(('1C TSsoustraitance'!$AF63)/'1C TSsoustraitance'!$AP63))</f>
        <v>0</v>
      </c>
      <c r="AC346" s="669">
        <f>IF(OR('1C TSsoustraitance'!$D63="",'1C TSsoustraitance'!$E63="OUI",'1C TSsoustraitance'!$AP63=0),0,(('1C TSsoustraitance'!$AG63)/'1C TSsoustraitance'!$AP63))</f>
        <v>0</v>
      </c>
      <c r="AD346" s="669">
        <f>IF(OR('1C TSsoustraitance'!$D63="",'1C TSsoustraitance'!$E63="OUI",'1C TSsoustraitance'!$AP63=0),0,(('1C TSsoustraitance'!$AH63)/'1C TSsoustraitance'!$AP63))</f>
        <v>0</v>
      </c>
      <c r="AE346" s="669">
        <f>IF(OR('1C TSsoustraitance'!$D63="",'1C TSsoustraitance'!$E63="OUI",'1C TSsoustraitance'!$AP63=0),0,(('1C TSsoustraitance'!$AI63)/'1C TSsoustraitance'!$AP63))</f>
        <v>0</v>
      </c>
      <c r="AF346" s="669">
        <f>IF(OR('1C TSsoustraitance'!$D63="",'1C TSsoustraitance'!$E63="OUI",'1C TSsoustraitance'!$AP63=0),0,(('1C TSsoustraitance'!$AJ63)/'1C TSsoustraitance'!$AP63))</f>
        <v>0</v>
      </c>
      <c r="AG346" s="669">
        <f>IF(OR('1C TSsoustraitance'!$D63="",'1C TSsoustraitance'!$E63="OUI",'1C TSsoustraitance'!$AP63=0),0,(('1C TSsoustraitance'!$AK63)/'1C TSsoustraitance'!$AP63))</f>
        <v>0</v>
      </c>
      <c r="AH346" s="669">
        <f>IF(OR('1C TSsoustraitance'!$D63="",'1C TSsoustraitance'!$E63="OUI",'1C TSsoustraitance'!$AP63=0),0,(('1C TSsoustraitance'!$AL63)/'1C TSsoustraitance'!$AP63))</f>
        <v>0</v>
      </c>
      <c r="AI346" s="669">
        <f>IF(OR('1C TSsoustraitance'!$D63="",'1C TSsoustraitance'!$E63="OUI",'1C TSsoustraitance'!$AP63=0),0,(('1C TSsoustraitance'!$AM63)/'1C TSsoustraitance'!$AP63))</f>
        <v>0</v>
      </c>
      <c r="AJ346" s="669">
        <f>IF(OR('1C TSsoustraitance'!$D63="",'1C TSsoustraitance'!$E63="OUI",'1C TSsoustraitance'!$AP63=0),0,(('1C TSsoustraitance'!$AN63)/'1C TSsoustraitance'!$AP63))</f>
        <v>0</v>
      </c>
      <c r="AK346" s="669">
        <f t="shared" si="107"/>
        <v>0</v>
      </c>
      <c r="AL346" s="668">
        <f t="shared" si="108"/>
        <v>0</v>
      </c>
      <c r="AM346" s="670">
        <f>IF(Tableau7[[#This Row],[N° pièce]]="",0,(Tableau7[[#This Row],[hors TVA]]+(Tableau7[[#This Row],[hors TVA]]*Tableau7[[#This Row],[Taux TVA]])-(Tableau7[[#This Row],[hors TVA]]*Tableau7[[#This Row],[Taux TVA]]*Tableau7[[#This Row],[Régime TVA: Récupération]]))*Tableau7[[#This Row],[Type 1]])</f>
        <v>0</v>
      </c>
      <c r="AN346" s="670">
        <f>IF(Tableau7[[#This Row],[N° pièce]]="",0,IF($K$2="pôle",((Tableau7[[#This Row],[hors TVA]]+(Tableau7[[#This Row],[hors TVA]]*Tableau7[[#This Row],[Taux TVA]])-(Tableau7[[#This Row],[hors TVA]]*Tableau7[[#This Row],[Taux TVA]]*Tableau7[[#This Row],[Régime TVA: Récupération]]))*Tableau7[[#This Row],[Type 2]]),0))</f>
        <v>0</v>
      </c>
      <c r="AO346" s="670">
        <f t="shared" si="94"/>
        <v>0</v>
      </c>
      <c r="AP346" s="255">
        <f t="shared" si="98"/>
        <v>0</v>
      </c>
      <c r="AQ346" s="506">
        <f t="shared" si="110"/>
        <v>0</v>
      </c>
      <c r="AR346" s="671"/>
      <c r="AS346" s="512"/>
      <c r="AT346" s="513" t="str">
        <f>IF(('1C TSsoustraitance'!AP63*FICHE!C$14&lt;J346),"Forfait limité à "&amp;FICHE!C$14&amp;"€/jour","")</f>
        <v/>
      </c>
      <c r="AU346" s="797"/>
      <c r="AV346" s="484"/>
      <c r="AW346" s="484"/>
      <c r="AX346" s="484"/>
      <c r="AY346" s="484"/>
      <c r="AZ346" s="484"/>
      <c r="BA346" s="4"/>
      <c r="BB346" s="4"/>
      <c r="BC346" s="4"/>
      <c r="BD346" s="4"/>
      <c r="BE346" s="4"/>
      <c r="BF346" s="4"/>
      <c r="BG346" s="4"/>
      <c r="BH346" s="4"/>
      <c r="BI346" s="4"/>
      <c r="BJ346" s="4"/>
      <c r="BK346" s="4"/>
      <c r="BL346" s="4"/>
      <c r="BM346" s="4"/>
      <c r="BN346" s="4"/>
      <c r="BO346" s="4"/>
      <c r="BP346" s="4"/>
      <c r="BQ346" s="4"/>
      <c r="BR346" s="4"/>
      <c r="BS346" s="4"/>
      <c r="BT346" s="4"/>
      <c r="BU346" s="4"/>
      <c r="BV346" s="4"/>
      <c r="BW346" s="4"/>
      <c r="BX346" s="4"/>
      <c r="BY346" s="4"/>
      <c r="BZ346" s="4"/>
      <c r="CA346" s="4"/>
      <c r="CB346" s="4"/>
      <c r="CC346" s="4"/>
      <c r="CD346" s="4"/>
      <c r="CE346" s="4"/>
      <c r="CF346" s="4"/>
      <c r="CG346" s="4"/>
      <c r="CH346" s="4"/>
      <c r="CI346" s="4"/>
      <c r="CJ346" s="4"/>
      <c r="CK346" s="4"/>
      <c r="CL346" s="4"/>
      <c r="CM346" s="4"/>
      <c r="CN346" s="4"/>
      <c r="CO346" s="4"/>
      <c r="CP346" s="4"/>
      <c r="CQ346" s="4"/>
      <c r="CR346" s="4"/>
      <c r="CS346" s="4"/>
      <c r="CT346" s="4"/>
      <c r="CU346" s="4"/>
      <c r="CV346" s="4"/>
      <c r="CW346" s="4"/>
      <c r="CX346" s="4"/>
      <c r="CY346" s="4"/>
      <c r="CZ346" s="4"/>
      <c r="DA346" s="4"/>
      <c r="DB346" s="4"/>
      <c r="DC346" s="4"/>
      <c r="DD346" s="4"/>
      <c r="DE346" s="4"/>
      <c r="DF346" s="4"/>
      <c r="DG346" s="4"/>
      <c r="DH346" s="4"/>
      <c r="DI346" s="4"/>
      <c r="DJ346" s="4"/>
      <c r="DK346" s="4"/>
      <c r="DL346" s="4"/>
      <c r="DM346" s="4"/>
      <c r="DN346" s="4"/>
      <c r="DO346" s="4"/>
      <c r="DP346" s="4"/>
      <c r="DQ346" s="4"/>
      <c r="DR346" s="4"/>
      <c r="DS346" s="4"/>
      <c r="DT346" s="4"/>
      <c r="DU346" s="4"/>
      <c r="DV346" s="4"/>
      <c r="DW346" s="4"/>
      <c r="DX346" s="4"/>
      <c r="DY346" s="4"/>
      <c r="DZ346" s="4"/>
      <c r="EA346" s="4"/>
      <c r="EB346" s="4"/>
      <c r="EC346" s="4"/>
      <c r="ED346" s="4"/>
      <c r="EE346" s="4"/>
      <c r="EF346" s="4"/>
      <c r="EG346" s="4"/>
      <c r="EH346" s="4"/>
      <c r="EI346" s="4"/>
      <c r="EJ346" s="4"/>
      <c r="EK346" s="4"/>
      <c r="EL346" s="4"/>
      <c r="EM346" s="4"/>
      <c r="EN346" s="4"/>
      <c r="EO346" s="4"/>
      <c r="EP346" s="4"/>
      <c r="EQ346" s="4"/>
      <c r="ER346" s="4"/>
      <c r="ES346" s="4"/>
      <c r="ET346" s="4"/>
      <c r="EU346" s="4"/>
      <c r="EV346" s="4"/>
      <c r="EW346" s="4"/>
      <c r="EX346" s="4"/>
      <c r="EY346" s="4"/>
      <c r="EZ346" s="4"/>
      <c r="FA346" s="4"/>
      <c r="FB346" s="4"/>
      <c r="FC346" s="4"/>
      <c r="FD346" s="4"/>
      <c r="FE346" s="4"/>
      <c r="FF346" s="4"/>
      <c r="FG346" s="4"/>
      <c r="FH346" s="4"/>
      <c r="FI346" s="4"/>
      <c r="FJ346" s="4"/>
      <c r="FK346" s="4"/>
      <c r="FL346" s="4"/>
      <c r="FM346" s="4"/>
      <c r="FN346" s="4"/>
      <c r="FO346" s="4"/>
      <c r="FP346" s="4"/>
      <c r="FQ346" s="4"/>
      <c r="FR346" s="4"/>
      <c r="FS346" s="4"/>
      <c r="FT346" s="4"/>
      <c r="FU346" s="4"/>
      <c r="FV346" s="4"/>
      <c r="FW346" s="4"/>
      <c r="FX346" s="4"/>
      <c r="FY346" s="4"/>
      <c r="FZ346" s="4"/>
      <c r="GA346" s="4"/>
      <c r="GB346" s="4"/>
      <c r="GC346" s="4"/>
      <c r="GD346" s="4"/>
      <c r="GE346" s="4"/>
      <c r="GF346" s="4"/>
      <c r="GG346" s="4"/>
      <c r="GH346" s="4"/>
      <c r="GI346" s="4"/>
      <c r="GJ346" s="4"/>
      <c r="GK346" s="4"/>
      <c r="GL346" s="4"/>
      <c r="GM346" s="4"/>
      <c r="GN346" s="4"/>
      <c r="GO346" s="4"/>
      <c r="GP346" s="4"/>
      <c r="GQ346" s="4"/>
      <c r="GR346" s="4"/>
      <c r="GS346" s="4"/>
      <c r="GT346" s="4"/>
      <c r="GU346" s="4"/>
      <c r="GV346" s="4"/>
      <c r="GW346" s="4"/>
      <c r="GX346" s="4"/>
      <c r="GY346" s="4"/>
      <c r="GZ346" s="4"/>
      <c r="HA346" s="4"/>
      <c r="HB346" s="4"/>
      <c r="HC346" s="4"/>
    </row>
    <row r="347" spans="1:211" s="380" customFormat="1" ht="13.9" customHeight="1">
      <c r="A347" s="828" t="str">
        <f>IF('1C TSsoustraitance'!$A64&lt;&gt;0,'1C TSsoustraitance'!$A64,"")</f>
        <v/>
      </c>
      <c r="B347" s="530"/>
      <c r="C347" s="513" t="str">
        <f>IF('1C TSsoustraitance'!$A64&lt;&gt;0,'1C TSsoustraitance'!$B64,"")</f>
        <v/>
      </c>
      <c r="D347" s="513" t="str">
        <f>IF('1C TSsoustraitance'!$A64&lt;&gt;0,'1C TSsoustraitance'!$C64,"")</f>
        <v/>
      </c>
      <c r="E347" s="684"/>
      <c r="F347" s="685"/>
      <c r="G347" s="666">
        <f>'1C TSsoustraitance'!$D64</f>
        <v>0</v>
      </c>
      <c r="H347" s="533">
        <v>0.21</v>
      </c>
      <c r="I347" s="533">
        <v>1</v>
      </c>
      <c r="J347" s="534"/>
      <c r="K347" s="667">
        <f t="shared" si="105"/>
        <v>0</v>
      </c>
      <c r="L347" s="668">
        <f>IF(OR('1C TSsoustraitance'!$D64="",'1C TSsoustraitance'!$AP64=0),0,IF(AND('1C TSsoustraitance'!$D64&lt;&gt;"",$K$2="Pôle",'1C TSsoustraitance'!$E64="OUI"),(('1C TSsoustraitance'!$F64+'1C TSsoustraitance'!$G64+'1C TSsoustraitance'!$H64+'1C TSsoustraitance'!$I64+'1C TSsoustraitance'!$M64)/'1C TSsoustraitance'!$R64),IF(AND('1C TSsoustraitance'!$D64&lt;&gt;"",$K$2="Pôle",'1C TSsoustraitance'!$E64="NON"),(('1C TSsoustraitance'!$F64+'1C TSsoustraitance'!$G64+'1C TSsoustraitance'!$H64+'1C TSsoustraitance'!$I64+'1C TSsoustraitance'!$M64)/'1C TSsoustraitance'!$AP64),IF(AND('1C TSsoustraitance'!$D64&lt;&gt;"",$K$2&lt;&gt;"Pôle",'1C TSsoustraitance'!$E64="OUI"),(('1C TSsoustraitance'!$F64+'1C TSsoustraitance'!$G64+'1C TSsoustraitance'!$H64+'1C TSsoustraitance'!$I64+'1C TSsoustraitance'!$J64+'1C TSsoustraitance'!$K64+'1C TSsoustraitance'!$L64+'1C TSsoustraitance'!$M64+'1C TSsoustraitance'!$N64+'1C TSsoustraitance'!$O64+'1C TSsoustraitance'!$P64+'1C TSsoustraitance'!$Q64)/'1C TSsoustraitance'!$R64),IF(AND('1C TSsoustraitance'!$D64&lt;&gt;"",$K$2&lt;&gt;"Pôle",'1C TSsoustraitance'!$E64="NON"),(('1C TSsoustraitance'!$F64+'1C TSsoustraitance'!$G64+'1C TSsoustraitance'!$H64+'1C TSsoustraitance'!$I64+'1C TSsoustraitance'!$J64+'1C TSsoustraitance'!$K64+'1C TSsoustraitance'!$L64+'1C TSsoustraitance'!$M64+'1C TSsoustraitance'!$N64+'1C TSsoustraitance'!$O64+'1C TSsoustraitance'!$P64+'1C TSsoustraitance'!$Q64))/'1C TSsoustraitance'!$AP64)))))</f>
        <v>0</v>
      </c>
      <c r="M347" s="668">
        <f>IF(OR('1C TSsoustraitance'!$D64="",'1C TSsoustraitance'!AP$13=0),0,IF(AND('1C TSsoustraitance'!$D64&lt;&gt;"",$K$2="Pôle",'1C TSsoustraitance'!$E64="OUI"),(('1C TSsoustraitance'!$J64+'1C TSsoustraitance'!$K64+'1C TSsoustraitance'!$L64)/'1C TSsoustraitance'!$R64),IF(AND('1C TSsoustraitance'!$D64&lt;&gt;"",$K$2="Pôle",'1C TSsoustraitance'!$E64="NON"),(('1C TSsoustraitance'!$J64+'1C TSsoustraitance'!$K64+'1C TSsoustraitance'!$L64)/'1C TSsoustraitance'!$AP64),IF(AND('1C TSsoustraitance'!$D64&lt;&gt;"",$K$2&lt;&gt;"Pôle"),0))))</f>
        <v>0</v>
      </c>
      <c r="N347" s="668">
        <f t="shared" si="106"/>
        <v>0</v>
      </c>
      <c r="O347" s="669">
        <f>IF(OR('1C TSsoustraitance'!$D64="",'1C TSsoustraitance'!$E64="OUI",'1C TSsoustraitance'!$AP64=0),0,(('1C TSsoustraitance'!$S64)/'1C TSsoustraitance'!$AP64))</f>
        <v>0</v>
      </c>
      <c r="P347" s="669">
        <f>IF(OR('1C TSsoustraitance'!$D64="",'1C TSsoustraitance'!$E64="OUI",'1C TSsoustraitance'!$AP64=0),0,(('1C TSsoustraitance'!$T64)/'1C TSsoustraitance'!$AP64))</f>
        <v>0</v>
      </c>
      <c r="Q347" s="669">
        <f>IF(OR('1C TSsoustraitance'!$D64="",'1C TSsoustraitance'!$E64="OUI",'1C TSsoustraitance'!$AP64=0),0,(('1C TSsoustraitance'!$U64)/'1C TSsoustraitance'!$AP64))</f>
        <v>0</v>
      </c>
      <c r="R347" s="669">
        <f>IF(OR('1C TSsoustraitance'!$D64="",'1C TSsoustraitance'!$E64="OUI",'1C TSsoustraitance'!$AP64=0),0,(('1C TSsoustraitance'!$V64)/'1C TSsoustraitance'!$AP64))</f>
        <v>0</v>
      </c>
      <c r="S347" s="669">
        <f>IF(OR('1C TSsoustraitance'!$D64="",'1C TSsoustraitance'!$E64="OUI",'1C TSsoustraitance'!$AP64=0),0,(('1C TSsoustraitance'!$W64)/'1C TSsoustraitance'!$AP64))</f>
        <v>0</v>
      </c>
      <c r="T347" s="669">
        <f>IF(OR('1C TSsoustraitance'!$D64="",'1C TSsoustraitance'!$E64="OUI",'1C TSsoustraitance'!$AP64=0),0,(('1C TSsoustraitance'!$X64)/'1C TSsoustraitance'!$AP64))</f>
        <v>0</v>
      </c>
      <c r="U347" s="669">
        <f>IF(OR('1C TSsoustraitance'!$D64="",'1C TSsoustraitance'!$E64="OUI",'1C TSsoustraitance'!$AP64=0),0,(('1C TSsoustraitance'!$Y64)/'1C TSsoustraitance'!$AP64))</f>
        <v>0</v>
      </c>
      <c r="V347" s="669">
        <f>IF(OR('1C TSsoustraitance'!$D64="",'1C TSsoustraitance'!$E64="OUI",'1C TSsoustraitance'!$AP64=0),0,(('1C TSsoustraitance'!$Z64)/'1C TSsoustraitance'!$AP64))</f>
        <v>0</v>
      </c>
      <c r="W347" s="669">
        <f>IF(OR('1C TSsoustraitance'!$D64="",'1C TSsoustraitance'!$E64="OUI",'1C TSsoustraitance'!$AP64=0),0,(('1C TSsoustraitance'!$AA64)/'1C TSsoustraitance'!$AP64))</f>
        <v>0</v>
      </c>
      <c r="X347" s="669">
        <f>IF(OR('1C TSsoustraitance'!$D64="",'1C TSsoustraitance'!$E64="OUI",'1C TSsoustraitance'!$AP64=0),0,(('1C TSsoustraitance'!$AB64)/'1C TSsoustraitance'!$AP64))</f>
        <v>0</v>
      </c>
      <c r="Y347" s="669">
        <f>IF(OR('1C TSsoustraitance'!$D64="",'1C TSsoustraitance'!$E64="OUI",'1C TSsoustraitance'!$AP64=0),0,(('1C TSsoustraitance'!$AC64)/'1C TSsoustraitance'!$AP64))</f>
        <v>0</v>
      </c>
      <c r="Z347" s="669">
        <f>IF(OR('1C TSsoustraitance'!$D64="",'1C TSsoustraitance'!$E64="OUI",'1C TSsoustraitance'!$AP64=0),0,(('1C TSsoustraitance'!$AD64)/'1C TSsoustraitance'!$AP64))</f>
        <v>0</v>
      </c>
      <c r="AA347" s="669">
        <f>IF(OR('1C TSsoustraitance'!$D64="",'1C TSsoustraitance'!$E64="OUI",'1C TSsoustraitance'!$AP64=0),0,(('1C TSsoustraitance'!$AE64)/'1C TSsoustraitance'!$AP64))</f>
        <v>0</v>
      </c>
      <c r="AB347" s="669">
        <f>IF(OR('1C TSsoustraitance'!$D64="",'1C TSsoustraitance'!$E64="OUI",'1C TSsoustraitance'!$AP64=0),0,(('1C TSsoustraitance'!$AF64)/'1C TSsoustraitance'!$AP64))</f>
        <v>0</v>
      </c>
      <c r="AC347" s="669">
        <f>IF(OR('1C TSsoustraitance'!$D64="",'1C TSsoustraitance'!$E64="OUI",'1C TSsoustraitance'!$AP64=0),0,(('1C TSsoustraitance'!$AG64)/'1C TSsoustraitance'!$AP64))</f>
        <v>0</v>
      </c>
      <c r="AD347" s="669">
        <f>IF(OR('1C TSsoustraitance'!$D64="",'1C TSsoustraitance'!$E64="OUI",'1C TSsoustraitance'!$AP64=0),0,(('1C TSsoustraitance'!$AH64)/'1C TSsoustraitance'!$AP64))</f>
        <v>0</v>
      </c>
      <c r="AE347" s="669">
        <f>IF(OR('1C TSsoustraitance'!$D64="",'1C TSsoustraitance'!$E64="OUI",'1C TSsoustraitance'!$AP64=0),0,(('1C TSsoustraitance'!$AI64)/'1C TSsoustraitance'!$AP64))</f>
        <v>0</v>
      </c>
      <c r="AF347" s="669">
        <f>IF(OR('1C TSsoustraitance'!$D64="",'1C TSsoustraitance'!$E64="OUI",'1C TSsoustraitance'!$AP64=0),0,(('1C TSsoustraitance'!$AJ64)/'1C TSsoustraitance'!$AP64))</f>
        <v>0</v>
      </c>
      <c r="AG347" s="669">
        <f>IF(OR('1C TSsoustraitance'!$D64="",'1C TSsoustraitance'!$E64="OUI",'1C TSsoustraitance'!$AP64=0),0,(('1C TSsoustraitance'!$AK64)/'1C TSsoustraitance'!$AP64))</f>
        <v>0</v>
      </c>
      <c r="AH347" s="669">
        <f>IF(OR('1C TSsoustraitance'!$D64="",'1C TSsoustraitance'!$E64="OUI",'1C TSsoustraitance'!$AP64=0),0,(('1C TSsoustraitance'!$AL64)/'1C TSsoustraitance'!$AP64))</f>
        <v>0</v>
      </c>
      <c r="AI347" s="669">
        <f>IF(OR('1C TSsoustraitance'!$D64="",'1C TSsoustraitance'!$E64="OUI",'1C TSsoustraitance'!$AP64=0),0,(('1C TSsoustraitance'!$AM64)/'1C TSsoustraitance'!$AP64))</f>
        <v>0</v>
      </c>
      <c r="AJ347" s="669">
        <f>IF(OR('1C TSsoustraitance'!$D64="",'1C TSsoustraitance'!$E64="OUI",'1C TSsoustraitance'!$AP64=0),0,(('1C TSsoustraitance'!$AN64)/'1C TSsoustraitance'!$AP64))</f>
        <v>0</v>
      </c>
      <c r="AK347" s="669">
        <f t="shared" si="107"/>
        <v>0</v>
      </c>
      <c r="AL347" s="668">
        <f t="shared" si="108"/>
        <v>0</v>
      </c>
      <c r="AM347" s="670">
        <f>IF(Tableau7[[#This Row],[N° pièce]]="",0,(Tableau7[[#This Row],[hors TVA]]+(Tableau7[[#This Row],[hors TVA]]*Tableau7[[#This Row],[Taux TVA]])-(Tableau7[[#This Row],[hors TVA]]*Tableau7[[#This Row],[Taux TVA]]*Tableau7[[#This Row],[Régime TVA: Récupération]]))*Tableau7[[#This Row],[Type 1]])</f>
        <v>0</v>
      </c>
      <c r="AN347" s="670">
        <f>IF(Tableau7[[#This Row],[N° pièce]]="",0,IF($K$2="pôle",((Tableau7[[#This Row],[hors TVA]]+(Tableau7[[#This Row],[hors TVA]]*Tableau7[[#This Row],[Taux TVA]])-(Tableau7[[#This Row],[hors TVA]]*Tableau7[[#This Row],[Taux TVA]]*Tableau7[[#This Row],[Régime TVA: Récupération]]))*Tableau7[[#This Row],[Type 2]]),0))</f>
        <v>0</v>
      </c>
      <c r="AO347" s="670">
        <f t="shared" si="94"/>
        <v>0</v>
      </c>
      <c r="AP347" s="255">
        <f t="shared" si="98"/>
        <v>0</v>
      </c>
      <c r="AQ347" s="506">
        <f t="shared" si="110"/>
        <v>0</v>
      </c>
      <c r="AR347" s="671"/>
      <c r="AS347" s="512"/>
      <c r="AT347" s="513" t="str">
        <f>IF(('1C TSsoustraitance'!AP64*FICHE!C$14&lt;J347),"Forfait limité à "&amp;FICHE!C$14&amp;"€/jour","")</f>
        <v/>
      </c>
      <c r="AU347" s="797"/>
      <c r="AV347" s="484"/>
      <c r="AW347" s="484"/>
      <c r="AX347" s="484"/>
      <c r="AY347" s="484"/>
      <c r="AZ347" s="484"/>
      <c r="BA347" s="4"/>
      <c r="BB347" s="4"/>
      <c r="BC347" s="4"/>
      <c r="BD347" s="4"/>
      <c r="BE347" s="4"/>
      <c r="BF347" s="4"/>
      <c r="BG347" s="4"/>
      <c r="BH347" s="4"/>
      <c r="BI347" s="4"/>
      <c r="BJ347" s="4"/>
      <c r="BK347" s="4"/>
      <c r="BL347" s="4"/>
      <c r="BM347" s="4"/>
      <c r="BN347" s="4"/>
      <c r="BO347" s="4"/>
      <c r="BP347" s="4"/>
      <c r="BQ347" s="4"/>
      <c r="BR347" s="4"/>
      <c r="BS347" s="4"/>
      <c r="BT347" s="4"/>
      <c r="BU347" s="4"/>
      <c r="BV347" s="4"/>
      <c r="BW347" s="4"/>
      <c r="BX347" s="4"/>
      <c r="BY347" s="4"/>
      <c r="BZ347" s="4"/>
      <c r="CA347" s="4"/>
      <c r="CB347" s="4"/>
      <c r="CC347" s="4"/>
      <c r="CD347" s="4"/>
      <c r="CE347" s="4"/>
      <c r="CF347" s="4"/>
      <c r="CG347" s="4"/>
      <c r="CH347" s="4"/>
      <c r="CI347" s="4"/>
      <c r="CJ347" s="4"/>
      <c r="CK347" s="4"/>
      <c r="CL347" s="4"/>
      <c r="CM347" s="4"/>
      <c r="CN347" s="4"/>
      <c r="CO347" s="4"/>
      <c r="CP347" s="4"/>
      <c r="CQ347" s="4"/>
      <c r="CR347" s="4"/>
      <c r="CS347" s="4"/>
      <c r="CT347" s="4"/>
      <c r="CU347" s="4"/>
      <c r="CV347" s="4"/>
      <c r="CW347" s="4"/>
      <c r="CX347" s="4"/>
      <c r="CY347" s="4"/>
      <c r="CZ347" s="4"/>
      <c r="DA347" s="4"/>
      <c r="DB347" s="4"/>
      <c r="DC347" s="4"/>
      <c r="DD347" s="4"/>
      <c r="DE347" s="4"/>
      <c r="DF347" s="4"/>
      <c r="DG347" s="4"/>
      <c r="DH347" s="4"/>
      <c r="DI347" s="4"/>
      <c r="DJ347" s="4"/>
      <c r="DK347" s="4"/>
      <c r="DL347" s="4"/>
      <c r="DM347" s="4"/>
      <c r="DN347" s="4"/>
      <c r="DO347" s="4"/>
      <c r="DP347" s="4"/>
      <c r="DQ347" s="4"/>
      <c r="DR347" s="4"/>
      <c r="DS347" s="4"/>
      <c r="DT347" s="4"/>
      <c r="DU347" s="4"/>
      <c r="DV347" s="4"/>
      <c r="DW347" s="4"/>
      <c r="DX347" s="4"/>
      <c r="DY347" s="4"/>
      <c r="DZ347" s="4"/>
      <c r="EA347" s="4"/>
      <c r="EB347" s="4"/>
      <c r="EC347" s="4"/>
      <c r="ED347" s="4"/>
      <c r="EE347" s="4"/>
      <c r="EF347" s="4"/>
      <c r="EG347" s="4"/>
      <c r="EH347" s="4"/>
      <c r="EI347" s="4"/>
      <c r="EJ347" s="4"/>
      <c r="EK347" s="4"/>
      <c r="EL347" s="4"/>
      <c r="EM347" s="4"/>
      <c r="EN347" s="4"/>
      <c r="EO347" s="4"/>
      <c r="EP347" s="4"/>
      <c r="EQ347" s="4"/>
      <c r="ER347" s="4"/>
      <c r="ES347" s="4"/>
      <c r="ET347" s="4"/>
      <c r="EU347" s="4"/>
      <c r="EV347" s="4"/>
      <c r="EW347" s="4"/>
      <c r="EX347" s="4"/>
      <c r="EY347" s="4"/>
      <c r="EZ347" s="4"/>
      <c r="FA347" s="4"/>
      <c r="FB347" s="4"/>
      <c r="FC347" s="4"/>
      <c r="FD347" s="4"/>
      <c r="FE347" s="4"/>
      <c r="FF347" s="4"/>
      <c r="FG347" s="4"/>
      <c r="FH347" s="4"/>
      <c r="FI347" s="4"/>
      <c r="FJ347" s="4"/>
      <c r="FK347" s="4"/>
      <c r="FL347" s="4"/>
      <c r="FM347" s="4"/>
      <c r="FN347" s="4"/>
      <c r="FO347" s="4"/>
      <c r="FP347" s="4"/>
      <c r="FQ347" s="4"/>
      <c r="FR347" s="4"/>
      <c r="FS347" s="4"/>
      <c r="FT347" s="4"/>
      <c r="FU347" s="4"/>
      <c r="FV347" s="4"/>
      <c r="FW347" s="4"/>
      <c r="FX347" s="4"/>
      <c r="FY347" s="4"/>
      <c r="FZ347" s="4"/>
      <c r="GA347" s="4"/>
      <c r="GB347" s="4"/>
      <c r="GC347" s="4"/>
      <c r="GD347" s="4"/>
      <c r="GE347" s="4"/>
      <c r="GF347" s="4"/>
      <c r="GG347" s="4"/>
      <c r="GH347" s="4"/>
      <c r="GI347" s="4"/>
      <c r="GJ347" s="4"/>
      <c r="GK347" s="4"/>
      <c r="GL347" s="4"/>
      <c r="GM347" s="4"/>
      <c r="GN347" s="4"/>
      <c r="GO347" s="4"/>
      <c r="GP347" s="4"/>
      <c r="GQ347" s="4"/>
      <c r="GR347" s="4"/>
      <c r="GS347" s="4"/>
      <c r="GT347" s="4"/>
      <c r="GU347" s="4"/>
      <c r="GV347" s="4"/>
      <c r="GW347" s="4"/>
      <c r="GX347" s="4"/>
      <c r="GY347" s="4"/>
      <c r="GZ347" s="4"/>
      <c r="HA347" s="4"/>
      <c r="HB347" s="4"/>
      <c r="HC347" s="4"/>
    </row>
    <row r="348" spans="1:211" s="380" customFormat="1" ht="13.9" customHeight="1">
      <c r="A348" s="828" t="str">
        <f>IF('1C TSsoustraitance'!$A65&lt;&gt;0,'1C TSsoustraitance'!$A65,"")</f>
        <v/>
      </c>
      <c r="B348" s="530"/>
      <c r="C348" s="513" t="str">
        <f>IF('1C TSsoustraitance'!$A65&lt;&gt;0,'1C TSsoustraitance'!$B65,"")</f>
        <v/>
      </c>
      <c r="D348" s="513" t="str">
        <f>IF('1C TSsoustraitance'!$A65&lt;&gt;0,'1C TSsoustraitance'!$C65,"")</f>
        <v/>
      </c>
      <c r="E348" s="684"/>
      <c r="F348" s="685"/>
      <c r="G348" s="666">
        <f>'1C TSsoustraitance'!$D65</f>
        <v>0</v>
      </c>
      <c r="H348" s="533">
        <v>0.21</v>
      </c>
      <c r="I348" s="533">
        <v>1</v>
      </c>
      <c r="J348" s="534"/>
      <c r="K348" s="667">
        <f t="shared" si="105"/>
        <v>0</v>
      </c>
      <c r="L348" s="668">
        <f>IF(OR('1C TSsoustraitance'!$D65="",'1C TSsoustraitance'!$AP65=0),0,IF(AND('1C TSsoustraitance'!$D65&lt;&gt;"",$K$2="Pôle",'1C TSsoustraitance'!$E65="OUI"),(('1C TSsoustraitance'!$F65+'1C TSsoustraitance'!$G65+'1C TSsoustraitance'!$H65+'1C TSsoustraitance'!$I65+'1C TSsoustraitance'!$M65)/'1C TSsoustraitance'!$R65),IF(AND('1C TSsoustraitance'!$D65&lt;&gt;"",$K$2="Pôle",'1C TSsoustraitance'!$E65="NON"),(('1C TSsoustraitance'!$F65+'1C TSsoustraitance'!$G65+'1C TSsoustraitance'!$H65+'1C TSsoustraitance'!$I65+'1C TSsoustraitance'!$M65)/'1C TSsoustraitance'!$AP65),IF(AND('1C TSsoustraitance'!$D65&lt;&gt;"",$K$2&lt;&gt;"Pôle",'1C TSsoustraitance'!$E65="OUI"),(('1C TSsoustraitance'!$F65+'1C TSsoustraitance'!$G65+'1C TSsoustraitance'!$H65+'1C TSsoustraitance'!$I65+'1C TSsoustraitance'!$J65+'1C TSsoustraitance'!$K65+'1C TSsoustraitance'!$L65+'1C TSsoustraitance'!$M65+'1C TSsoustraitance'!$N65+'1C TSsoustraitance'!$O65+'1C TSsoustraitance'!$P65+'1C TSsoustraitance'!$Q65)/'1C TSsoustraitance'!$R65),IF(AND('1C TSsoustraitance'!$D65&lt;&gt;"",$K$2&lt;&gt;"Pôle",'1C TSsoustraitance'!$E65="NON"),(('1C TSsoustraitance'!$F65+'1C TSsoustraitance'!$G65+'1C TSsoustraitance'!$H65+'1C TSsoustraitance'!$I65+'1C TSsoustraitance'!$J65+'1C TSsoustraitance'!$K65+'1C TSsoustraitance'!$L65+'1C TSsoustraitance'!$M65+'1C TSsoustraitance'!$N65+'1C TSsoustraitance'!$O65+'1C TSsoustraitance'!$P65+'1C TSsoustraitance'!$Q65))/'1C TSsoustraitance'!$AP65)))))</f>
        <v>0</v>
      </c>
      <c r="M348" s="668">
        <f>IF(OR('1C TSsoustraitance'!$D65="",'1C TSsoustraitance'!AP$13=0),0,IF(AND('1C TSsoustraitance'!$D65&lt;&gt;"",$K$2="Pôle",'1C TSsoustraitance'!$E65="OUI"),(('1C TSsoustraitance'!$J65+'1C TSsoustraitance'!$K65+'1C TSsoustraitance'!$L65)/'1C TSsoustraitance'!$R65),IF(AND('1C TSsoustraitance'!$D65&lt;&gt;"",$K$2="Pôle",'1C TSsoustraitance'!$E65="NON"),(('1C TSsoustraitance'!$J65+'1C TSsoustraitance'!$K65+'1C TSsoustraitance'!$L65)/'1C TSsoustraitance'!$AP65),IF(AND('1C TSsoustraitance'!$D65&lt;&gt;"",$K$2&lt;&gt;"Pôle"),0))))</f>
        <v>0</v>
      </c>
      <c r="N348" s="668">
        <f t="shared" si="106"/>
        <v>0</v>
      </c>
      <c r="O348" s="669">
        <f>IF(OR('1C TSsoustraitance'!$D65="",'1C TSsoustraitance'!$E65="OUI",'1C TSsoustraitance'!$AP65=0),0,(('1C TSsoustraitance'!$S65)/'1C TSsoustraitance'!$AP65))</f>
        <v>0</v>
      </c>
      <c r="P348" s="669">
        <f>IF(OR('1C TSsoustraitance'!$D65="",'1C TSsoustraitance'!$E65="OUI",'1C TSsoustraitance'!$AP65=0),0,(('1C TSsoustraitance'!$T65)/'1C TSsoustraitance'!$AP65))</f>
        <v>0</v>
      </c>
      <c r="Q348" s="669">
        <f>IF(OR('1C TSsoustraitance'!$D65="",'1C TSsoustraitance'!$E65="OUI",'1C TSsoustraitance'!$AP65=0),0,(('1C TSsoustraitance'!$U65)/'1C TSsoustraitance'!$AP65))</f>
        <v>0</v>
      </c>
      <c r="R348" s="669">
        <f>IF(OR('1C TSsoustraitance'!$D65="",'1C TSsoustraitance'!$E65="OUI",'1C TSsoustraitance'!$AP65=0),0,(('1C TSsoustraitance'!$V65)/'1C TSsoustraitance'!$AP65))</f>
        <v>0</v>
      </c>
      <c r="S348" s="669">
        <f>IF(OR('1C TSsoustraitance'!$D65="",'1C TSsoustraitance'!$E65="OUI",'1C TSsoustraitance'!$AP65=0),0,(('1C TSsoustraitance'!$W65)/'1C TSsoustraitance'!$AP65))</f>
        <v>0</v>
      </c>
      <c r="T348" s="669">
        <f>IF(OR('1C TSsoustraitance'!$D65="",'1C TSsoustraitance'!$E65="OUI",'1C TSsoustraitance'!$AP65=0),0,(('1C TSsoustraitance'!$X65)/'1C TSsoustraitance'!$AP65))</f>
        <v>0</v>
      </c>
      <c r="U348" s="669">
        <f>IF(OR('1C TSsoustraitance'!$D65="",'1C TSsoustraitance'!$E65="OUI",'1C TSsoustraitance'!$AP65=0),0,(('1C TSsoustraitance'!$Y65)/'1C TSsoustraitance'!$AP65))</f>
        <v>0</v>
      </c>
      <c r="V348" s="669">
        <f>IF(OR('1C TSsoustraitance'!$D65="",'1C TSsoustraitance'!$E65="OUI",'1C TSsoustraitance'!$AP65=0),0,(('1C TSsoustraitance'!$Z65)/'1C TSsoustraitance'!$AP65))</f>
        <v>0</v>
      </c>
      <c r="W348" s="669">
        <f>IF(OR('1C TSsoustraitance'!$D65="",'1C TSsoustraitance'!$E65="OUI",'1C TSsoustraitance'!$AP65=0),0,(('1C TSsoustraitance'!$AA65)/'1C TSsoustraitance'!$AP65))</f>
        <v>0</v>
      </c>
      <c r="X348" s="669">
        <f>IF(OR('1C TSsoustraitance'!$D65="",'1C TSsoustraitance'!$E65="OUI",'1C TSsoustraitance'!$AP65=0),0,(('1C TSsoustraitance'!$AB65)/'1C TSsoustraitance'!$AP65))</f>
        <v>0</v>
      </c>
      <c r="Y348" s="669">
        <f>IF(OR('1C TSsoustraitance'!$D65="",'1C TSsoustraitance'!$E65="OUI",'1C TSsoustraitance'!$AP65=0),0,(('1C TSsoustraitance'!$AC65)/'1C TSsoustraitance'!$AP65))</f>
        <v>0</v>
      </c>
      <c r="Z348" s="669">
        <f>IF(OR('1C TSsoustraitance'!$D65="",'1C TSsoustraitance'!$E65="OUI",'1C TSsoustraitance'!$AP65=0),0,(('1C TSsoustraitance'!$AD65)/'1C TSsoustraitance'!$AP65))</f>
        <v>0</v>
      </c>
      <c r="AA348" s="669">
        <f>IF(OR('1C TSsoustraitance'!$D65="",'1C TSsoustraitance'!$E65="OUI",'1C TSsoustraitance'!$AP65=0),0,(('1C TSsoustraitance'!$AE65)/'1C TSsoustraitance'!$AP65))</f>
        <v>0</v>
      </c>
      <c r="AB348" s="669">
        <f>IF(OR('1C TSsoustraitance'!$D65="",'1C TSsoustraitance'!$E65="OUI",'1C TSsoustraitance'!$AP65=0),0,(('1C TSsoustraitance'!$AF65)/'1C TSsoustraitance'!$AP65))</f>
        <v>0</v>
      </c>
      <c r="AC348" s="669">
        <f>IF(OR('1C TSsoustraitance'!$D65="",'1C TSsoustraitance'!$E65="OUI",'1C TSsoustraitance'!$AP65=0),0,(('1C TSsoustraitance'!$AG65)/'1C TSsoustraitance'!$AP65))</f>
        <v>0</v>
      </c>
      <c r="AD348" s="669">
        <f>IF(OR('1C TSsoustraitance'!$D65="",'1C TSsoustraitance'!$E65="OUI",'1C TSsoustraitance'!$AP65=0),0,(('1C TSsoustraitance'!$AH65)/'1C TSsoustraitance'!$AP65))</f>
        <v>0</v>
      </c>
      <c r="AE348" s="669">
        <f>IF(OR('1C TSsoustraitance'!$D65="",'1C TSsoustraitance'!$E65="OUI",'1C TSsoustraitance'!$AP65=0),0,(('1C TSsoustraitance'!$AI65)/'1C TSsoustraitance'!$AP65))</f>
        <v>0</v>
      </c>
      <c r="AF348" s="669">
        <f>IF(OR('1C TSsoustraitance'!$D65="",'1C TSsoustraitance'!$E65="OUI",'1C TSsoustraitance'!$AP65=0),0,(('1C TSsoustraitance'!$AJ65)/'1C TSsoustraitance'!$AP65))</f>
        <v>0</v>
      </c>
      <c r="AG348" s="669">
        <f>IF(OR('1C TSsoustraitance'!$D65="",'1C TSsoustraitance'!$E65="OUI",'1C TSsoustraitance'!$AP65=0),0,(('1C TSsoustraitance'!$AK65)/'1C TSsoustraitance'!$AP65))</f>
        <v>0</v>
      </c>
      <c r="AH348" s="669">
        <f>IF(OR('1C TSsoustraitance'!$D65="",'1C TSsoustraitance'!$E65="OUI",'1C TSsoustraitance'!$AP65=0),0,(('1C TSsoustraitance'!$AL65)/'1C TSsoustraitance'!$AP65))</f>
        <v>0</v>
      </c>
      <c r="AI348" s="669">
        <f>IF(OR('1C TSsoustraitance'!$D65="",'1C TSsoustraitance'!$E65="OUI",'1C TSsoustraitance'!$AP65=0),0,(('1C TSsoustraitance'!$AM65)/'1C TSsoustraitance'!$AP65))</f>
        <v>0</v>
      </c>
      <c r="AJ348" s="669">
        <f>IF(OR('1C TSsoustraitance'!$D65="",'1C TSsoustraitance'!$E65="OUI",'1C TSsoustraitance'!$AP65=0),0,(('1C TSsoustraitance'!$AN65)/'1C TSsoustraitance'!$AP65))</f>
        <v>0</v>
      </c>
      <c r="AK348" s="669">
        <f t="shared" si="107"/>
        <v>0</v>
      </c>
      <c r="AL348" s="668">
        <f t="shared" si="108"/>
        <v>0</v>
      </c>
      <c r="AM348" s="670">
        <f>IF(Tableau7[[#This Row],[N° pièce]]="",0,(Tableau7[[#This Row],[hors TVA]]+(Tableau7[[#This Row],[hors TVA]]*Tableau7[[#This Row],[Taux TVA]])-(Tableau7[[#This Row],[hors TVA]]*Tableau7[[#This Row],[Taux TVA]]*Tableau7[[#This Row],[Régime TVA: Récupération]]))*Tableau7[[#This Row],[Type 1]])</f>
        <v>0</v>
      </c>
      <c r="AN348" s="670">
        <f>IF(Tableau7[[#This Row],[N° pièce]]="",0,IF($K$2="pôle",((Tableau7[[#This Row],[hors TVA]]+(Tableau7[[#This Row],[hors TVA]]*Tableau7[[#This Row],[Taux TVA]])-(Tableau7[[#This Row],[hors TVA]]*Tableau7[[#This Row],[Taux TVA]]*Tableau7[[#This Row],[Régime TVA: Récupération]]))*Tableau7[[#This Row],[Type 2]]),0))</f>
        <v>0</v>
      </c>
      <c r="AO348" s="670">
        <f t="shared" si="94"/>
        <v>0</v>
      </c>
      <c r="AP348" s="255">
        <f t="shared" si="98"/>
        <v>0</v>
      </c>
      <c r="AQ348" s="506">
        <f t="shared" si="110"/>
        <v>0</v>
      </c>
      <c r="AR348" s="671"/>
      <c r="AS348" s="512"/>
      <c r="AT348" s="513" t="str">
        <f>IF(('1C TSsoustraitance'!AP65*FICHE!C$14&lt;J348),"Forfait limité à "&amp;FICHE!C$14&amp;"€/jour","")</f>
        <v/>
      </c>
      <c r="AU348" s="797"/>
      <c r="AV348" s="484"/>
      <c r="AW348" s="484"/>
      <c r="AX348" s="484"/>
      <c r="AY348" s="484"/>
      <c r="AZ348" s="484"/>
      <c r="BA348" s="4"/>
      <c r="BB348" s="4"/>
      <c r="BC348" s="4"/>
      <c r="BD348" s="4"/>
      <c r="BE348" s="4"/>
      <c r="BF348" s="4"/>
      <c r="BG348" s="4"/>
      <c r="BH348" s="4"/>
      <c r="BI348" s="4"/>
      <c r="BJ348" s="4"/>
      <c r="BK348" s="4"/>
      <c r="BL348" s="4"/>
      <c r="BM348" s="4"/>
      <c r="BN348" s="4"/>
      <c r="BO348" s="4"/>
      <c r="BP348" s="4"/>
      <c r="BQ348" s="4"/>
      <c r="BR348" s="4"/>
      <c r="BS348" s="4"/>
      <c r="BT348" s="4"/>
      <c r="BU348" s="4"/>
      <c r="BV348" s="4"/>
      <c r="BW348" s="4"/>
      <c r="BX348" s="4"/>
      <c r="BY348" s="4"/>
      <c r="BZ348" s="4"/>
      <c r="CA348" s="4"/>
      <c r="CB348" s="4"/>
      <c r="CC348" s="4"/>
      <c r="CD348" s="4"/>
      <c r="CE348" s="4"/>
      <c r="CF348" s="4"/>
      <c r="CG348" s="4"/>
      <c r="CH348" s="4"/>
      <c r="CI348" s="4"/>
      <c r="CJ348" s="4"/>
      <c r="CK348" s="4"/>
      <c r="CL348" s="4"/>
      <c r="CM348" s="4"/>
      <c r="CN348" s="4"/>
      <c r="CO348" s="4"/>
      <c r="CP348" s="4"/>
      <c r="CQ348" s="4"/>
      <c r="CR348" s="4"/>
      <c r="CS348" s="4"/>
      <c r="CT348" s="4"/>
      <c r="CU348" s="4"/>
      <c r="CV348" s="4"/>
      <c r="CW348" s="4"/>
      <c r="CX348" s="4"/>
      <c r="CY348" s="4"/>
      <c r="CZ348" s="4"/>
      <c r="DA348" s="4"/>
      <c r="DB348" s="4"/>
      <c r="DC348" s="4"/>
      <c r="DD348" s="4"/>
      <c r="DE348" s="4"/>
      <c r="DF348" s="4"/>
      <c r="DG348" s="4"/>
      <c r="DH348" s="4"/>
      <c r="DI348" s="4"/>
      <c r="DJ348" s="4"/>
      <c r="DK348" s="4"/>
      <c r="DL348" s="4"/>
      <c r="DM348" s="4"/>
      <c r="DN348" s="4"/>
      <c r="DO348" s="4"/>
      <c r="DP348" s="4"/>
      <c r="DQ348" s="4"/>
      <c r="DR348" s="4"/>
      <c r="DS348" s="4"/>
      <c r="DT348" s="4"/>
      <c r="DU348" s="4"/>
      <c r="DV348" s="4"/>
      <c r="DW348" s="4"/>
      <c r="DX348" s="4"/>
      <c r="DY348" s="4"/>
      <c r="DZ348" s="4"/>
      <c r="EA348" s="4"/>
      <c r="EB348" s="4"/>
      <c r="EC348" s="4"/>
      <c r="ED348" s="4"/>
      <c r="EE348" s="4"/>
      <c r="EF348" s="4"/>
      <c r="EG348" s="4"/>
      <c r="EH348" s="4"/>
      <c r="EI348" s="4"/>
      <c r="EJ348" s="4"/>
      <c r="EK348" s="4"/>
      <c r="EL348" s="4"/>
      <c r="EM348" s="4"/>
      <c r="EN348" s="4"/>
      <c r="EO348" s="4"/>
      <c r="EP348" s="4"/>
      <c r="EQ348" s="4"/>
      <c r="ER348" s="4"/>
      <c r="ES348" s="4"/>
      <c r="ET348" s="4"/>
      <c r="EU348" s="4"/>
      <c r="EV348" s="4"/>
      <c r="EW348" s="4"/>
      <c r="EX348" s="4"/>
      <c r="EY348" s="4"/>
      <c r="EZ348" s="4"/>
      <c r="FA348" s="4"/>
      <c r="FB348" s="4"/>
      <c r="FC348" s="4"/>
      <c r="FD348" s="4"/>
      <c r="FE348" s="4"/>
      <c r="FF348" s="4"/>
      <c r="FG348" s="4"/>
      <c r="FH348" s="4"/>
      <c r="FI348" s="4"/>
      <c r="FJ348" s="4"/>
      <c r="FK348" s="4"/>
      <c r="FL348" s="4"/>
      <c r="FM348" s="4"/>
      <c r="FN348" s="4"/>
      <c r="FO348" s="4"/>
      <c r="FP348" s="4"/>
      <c r="FQ348" s="4"/>
      <c r="FR348" s="4"/>
      <c r="FS348" s="4"/>
      <c r="FT348" s="4"/>
      <c r="FU348" s="4"/>
      <c r="FV348" s="4"/>
      <c r="FW348" s="4"/>
      <c r="FX348" s="4"/>
      <c r="FY348" s="4"/>
      <c r="FZ348" s="4"/>
      <c r="GA348" s="4"/>
      <c r="GB348" s="4"/>
      <c r="GC348" s="4"/>
      <c r="GD348" s="4"/>
      <c r="GE348" s="4"/>
      <c r="GF348" s="4"/>
      <c r="GG348" s="4"/>
      <c r="GH348" s="4"/>
      <c r="GI348" s="4"/>
      <c r="GJ348" s="4"/>
      <c r="GK348" s="4"/>
      <c r="GL348" s="4"/>
      <c r="GM348" s="4"/>
      <c r="GN348" s="4"/>
      <c r="GO348" s="4"/>
      <c r="GP348" s="4"/>
      <c r="GQ348" s="4"/>
      <c r="GR348" s="4"/>
      <c r="GS348" s="4"/>
      <c r="GT348" s="4"/>
      <c r="GU348" s="4"/>
      <c r="GV348" s="4"/>
      <c r="GW348" s="4"/>
      <c r="GX348" s="4"/>
      <c r="GY348" s="4"/>
      <c r="GZ348" s="4"/>
      <c r="HA348" s="4"/>
      <c r="HB348" s="4"/>
      <c r="HC348" s="4"/>
    </row>
    <row r="349" spans="1:211" s="380" customFormat="1" ht="13.9" customHeight="1">
      <c r="A349" s="828" t="str">
        <f>IF('1C TSsoustraitance'!$A66&lt;&gt;0,'1C TSsoustraitance'!$A66,"")</f>
        <v/>
      </c>
      <c r="B349" s="530"/>
      <c r="C349" s="513" t="str">
        <f>IF('1C TSsoustraitance'!$A66&lt;&gt;0,'1C TSsoustraitance'!$B66,"")</f>
        <v/>
      </c>
      <c r="D349" s="513" t="str">
        <f>IF('1C TSsoustraitance'!$A66&lt;&gt;0,'1C TSsoustraitance'!$C66,"")</f>
        <v/>
      </c>
      <c r="E349" s="684"/>
      <c r="F349" s="685"/>
      <c r="G349" s="666">
        <f>'1C TSsoustraitance'!$D66</f>
        <v>0</v>
      </c>
      <c r="H349" s="533">
        <v>0.21</v>
      </c>
      <c r="I349" s="533">
        <v>1</v>
      </c>
      <c r="J349" s="534"/>
      <c r="K349" s="667">
        <f t="shared" si="105"/>
        <v>0</v>
      </c>
      <c r="L349" s="668">
        <f>IF(OR('1C TSsoustraitance'!$D66="",'1C TSsoustraitance'!$AP66=0),0,IF(AND('1C TSsoustraitance'!$D66&lt;&gt;"",$K$2="Pôle",'1C TSsoustraitance'!$E66="OUI"),(('1C TSsoustraitance'!$F66+'1C TSsoustraitance'!$G66+'1C TSsoustraitance'!$H66+'1C TSsoustraitance'!$I66+'1C TSsoustraitance'!$M66)/'1C TSsoustraitance'!$R66),IF(AND('1C TSsoustraitance'!$D66&lt;&gt;"",$K$2="Pôle",'1C TSsoustraitance'!$E66="NON"),(('1C TSsoustraitance'!$F66+'1C TSsoustraitance'!$G66+'1C TSsoustraitance'!$H66+'1C TSsoustraitance'!$I66+'1C TSsoustraitance'!$M66)/'1C TSsoustraitance'!$AP66),IF(AND('1C TSsoustraitance'!$D66&lt;&gt;"",$K$2&lt;&gt;"Pôle",'1C TSsoustraitance'!$E66="OUI"),(('1C TSsoustraitance'!$F66+'1C TSsoustraitance'!$G66+'1C TSsoustraitance'!$H66+'1C TSsoustraitance'!$I66+'1C TSsoustraitance'!$J66+'1C TSsoustraitance'!$K66+'1C TSsoustraitance'!$L66+'1C TSsoustraitance'!$M66+'1C TSsoustraitance'!$N66+'1C TSsoustraitance'!$O66+'1C TSsoustraitance'!$P66+'1C TSsoustraitance'!$Q66)/'1C TSsoustraitance'!$R66),IF(AND('1C TSsoustraitance'!$D66&lt;&gt;"",$K$2&lt;&gt;"Pôle",'1C TSsoustraitance'!$E66="NON"),(('1C TSsoustraitance'!$F66+'1C TSsoustraitance'!$G66+'1C TSsoustraitance'!$H66+'1C TSsoustraitance'!$I66+'1C TSsoustraitance'!$J66+'1C TSsoustraitance'!$K66+'1C TSsoustraitance'!$L66+'1C TSsoustraitance'!$M66+'1C TSsoustraitance'!$N66+'1C TSsoustraitance'!$O66+'1C TSsoustraitance'!$P66+'1C TSsoustraitance'!$Q66))/'1C TSsoustraitance'!$AP66)))))</f>
        <v>0</v>
      </c>
      <c r="M349" s="668">
        <f>IF(OR('1C TSsoustraitance'!$D66="",'1C TSsoustraitance'!AP$13=0),0,IF(AND('1C TSsoustraitance'!$D66&lt;&gt;"",$K$2="Pôle",'1C TSsoustraitance'!$E66="OUI"),(('1C TSsoustraitance'!$J66+'1C TSsoustraitance'!$K66+'1C TSsoustraitance'!$L66)/'1C TSsoustraitance'!$R66),IF(AND('1C TSsoustraitance'!$D66&lt;&gt;"",$K$2="Pôle",'1C TSsoustraitance'!$E66="NON"),(('1C TSsoustraitance'!$J66+'1C TSsoustraitance'!$K66+'1C TSsoustraitance'!$L66)/'1C TSsoustraitance'!$AP66),IF(AND('1C TSsoustraitance'!$D66&lt;&gt;"",$K$2&lt;&gt;"Pôle"),0))))</f>
        <v>0</v>
      </c>
      <c r="N349" s="668">
        <f t="shared" si="106"/>
        <v>0</v>
      </c>
      <c r="O349" s="669">
        <f>IF(OR('1C TSsoustraitance'!$D66="",'1C TSsoustraitance'!$E66="OUI",'1C TSsoustraitance'!$AP66=0),0,(('1C TSsoustraitance'!$S66)/'1C TSsoustraitance'!$AP66))</f>
        <v>0</v>
      </c>
      <c r="P349" s="669">
        <f>IF(OR('1C TSsoustraitance'!$D66="",'1C TSsoustraitance'!$E66="OUI",'1C TSsoustraitance'!$AP66=0),0,(('1C TSsoustraitance'!$T66)/'1C TSsoustraitance'!$AP66))</f>
        <v>0</v>
      </c>
      <c r="Q349" s="669">
        <f>IF(OR('1C TSsoustraitance'!$D66="",'1C TSsoustraitance'!$E66="OUI",'1C TSsoustraitance'!$AP66=0),0,(('1C TSsoustraitance'!$U66)/'1C TSsoustraitance'!$AP66))</f>
        <v>0</v>
      </c>
      <c r="R349" s="669">
        <f>IF(OR('1C TSsoustraitance'!$D66="",'1C TSsoustraitance'!$E66="OUI",'1C TSsoustraitance'!$AP66=0),0,(('1C TSsoustraitance'!$V66)/'1C TSsoustraitance'!$AP66))</f>
        <v>0</v>
      </c>
      <c r="S349" s="669">
        <f>IF(OR('1C TSsoustraitance'!$D66="",'1C TSsoustraitance'!$E66="OUI",'1C TSsoustraitance'!$AP66=0),0,(('1C TSsoustraitance'!$W66)/'1C TSsoustraitance'!$AP66))</f>
        <v>0</v>
      </c>
      <c r="T349" s="669">
        <f>IF(OR('1C TSsoustraitance'!$D66="",'1C TSsoustraitance'!$E66="OUI",'1C TSsoustraitance'!$AP66=0),0,(('1C TSsoustraitance'!$X66)/'1C TSsoustraitance'!$AP66))</f>
        <v>0</v>
      </c>
      <c r="U349" s="669">
        <f>IF(OR('1C TSsoustraitance'!$D66="",'1C TSsoustraitance'!$E66="OUI",'1C TSsoustraitance'!$AP66=0),0,(('1C TSsoustraitance'!$Y66)/'1C TSsoustraitance'!$AP66))</f>
        <v>0</v>
      </c>
      <c r="V349" s="669">
        <f>IF(OR('1C TSsoustraitance'!$D66="",'1C TSsoustraitance'!$E66="OUI",'1C TSsoustraitance'!$AP66=0),0,(('1C TSsoustraitance'!$Z66)/'1C TSsoustraitance'!$AP66))</f>
        <v>0</v>
      </c>
      <c r="W349" s="669">
        <f>IF(OR('1C TSsoustraitance'!$D66="",'1C TSsoustraitance'!$E66="OUI",'1C TSsoustraitance'!$AP66=0),0,(('1C TSsoustraitance'!$AA66)/'1C TSsoustraitance'!$AP66))</f>
        <v>0</v>
      </c>
      <c r="X349" s="669">
        <f>IF(OR('1C TSsoustraitance'!$D66="",'1C TSsoustraitance'!$E66="OUI",'1C TSsoustraitance'!$AP66=0),0,(('1C TSsoustraitance'!$AB66)/'1C TSsoustraitance'!$AP66))</f>
        <v>0</v>
      </c>
      <c r="Y349" s="669">
        <f>IF(OR('1C TSsoustraitance'!$D66="",'1C TSsoustraitance'!$E66="OUI",'1C TSsoustraitance'!$AP66=0),0,(('1C TSsoustraitance'!$AC66)/'1C TSsoustraitance'!$AP66))</f>
        <v>0</v>
      </c>
      <c r="Z349" s="669">
        <f>IF(OR('1C TSsoustraitance'!$D66="",'1C TSsoustraitance'!$E66="OUI",'1C TSsoustraitance'!$AP66=0),0,(('1C TSsoustraitance'!$AD66)/'1C TSsoustraitance'!$AP66))</f>
        <v>0</v>
      </c>
      <c r="AA349" s="669">
        <f>IF(OR('1C TSsoustraitance'!$D66="",'1C TSsoustraitance'!$E66="OUI",'1C TSsoustraitance'!$AP66=0),0,(('1C TSsoustraitance'!$AE66)/'1C TSsoustraitance'!$AP66))</f>
        <v>0</v>
      </c>
      <c r="AB349" s="669">
        <f>IF(OR('1C TSsoustraitance'!$D66="",'1C TSsoustraitance'!$E66="OUI",'1C TSsoustraitance'!$AP66=0),0,(('1C TSsoustraitance'!$AF66)/'1C TSsoustraitance'!$AP66))</f>
        <v>0</v>
      </c>
      <c r="AC349" s="669">
        <f>IF(OR('1C TSsoustraitance'!$D66="",'1C TSsoustraitance'!$E66="OUI",'1C TSsoustraitance'!$AP66=0),0,(('1C TSsoustraitance'!$AG66)/'1C TSsoustraitance'!$AP66))</f>
        <v>0</v>
      </c>
      <c r="AD349" s="669">
        <f>IF(OR('1C TSsoustraitance'!$D66="",'1C TSsoustraitance'!$E66="OUI",'1C TSsoustraitance'!$AP66=0),0,(('1C TSsoustraitance'!$AH66)/'1C TSsoustraitance'!$AP66))</f>
        <v>0</v>
      </c>
      <c r="AE349" s="669">
        <f>IF(OR('1C TSsoustraitance'!$D66="",'1C TSsoustraitance'!$E66="OUI",'1C TSsoustraitance'!$AP66=0),0,(('1C TSsoustraitance'!$AI66)/'1C TSsoustraitance'!$AP66))</f>
        <v>0</v>
      </c>
      <c r="AF349" s="669">
        <f>IF(OR('1C TSsoustraitance'!$D66="",'1C TSsoustraitance'!$E66="OUI",'1C TSsoustraitance'!$AP66=0),0,(('1C TSsoustraitance'!$AJ66)/'1C TSsoustraitance'!$AP66))</f>
        <v>0</v>
      </c>
      <c r="AG349" s="669">
        <f>IF(OR('1C TSsoustraitance'!$D66="",'1C TSsoustraitance'!$E66="OUI",'1C TSsoustraitance'!$AP66=0),0,(('1C TSsoustraitance'!$AK66)/'1C TSsoustraitance'!$AP66))</f>
        <v>0</v>
      </c>
      <c r="AH349" s="669">
        <f>IF(OR('1C TSsoustraitance'!$D66="",'1C TSsoustraitance'!$E66="OUI",'1C TSsoustraitance'!$AP66=0),0,(('1C TSsoustraitance'!$AL66)/'1C TSsoustraitance'!$AP66))</f>
        <v>0</v>
      </c>
      <c r="AI349" s="669">
        <f>IF(OR('1C TSsoustraitance'!$D66="",'1C TSsoustraitance'!$E66="OUI",'1C TSsoustraitance'!$AP66=0),0,(('1C TSsoustraitance'!$AM66)/'1C TSsoustraitance'!$AP66))</f>
        <v>0</v>
      </c>
      <c r="AJ349" s="669">
        <f>IF(OR('1C TSsoustraitance'!$D66="",'1C TSsoustraitance'!$E66="OUI",'1C TSsoustraitance'!$AP66=0),0,(('1C TSsoustraitance'!$AN66)/'1C TSsoustraitance'!$AP66))</f>
        <v>0</v>
      </c>
      <c r="AK349" s="669">
        <f t="shared" si="107"/>
        <v>0</v>
      </c>
      <c r="AL349" s="668">
        <f t="shared" si="108"/>
        <v>0</v>
      </c>
      <c r="AM349" s="670">
        <f>IF(Tableau7[[#This Row],[N° pièce]]="",0,(Tableau7[[#This Row],[hors TVA]]+(Tableau7[[#This Row],[hors TVA]]*Tableau7[[#This Row],[Taux TVA]])-(Tableau7[[#This Row],[hors TVA]]*Tableau7[[#This Row],[Taux TVA]]*Tableau7[[#This Row],[Régime TVA: Récupération]]))*Tableau7[[#This Row],[Type 1]])</f>
        <v>0</v>
      </c>
      <c r="AN349" s="670">
        <f>IF(Tableau7[[#This Row],[N° pièce]]="",0,IF($K$2="pôle",((Tableau7[[#This Row],[hors TVA]]+(Tableau7[[#This Row],[hors TVA]]*Tableau7[[#This Row],[Taux TVA]])-(Tableau7[[#This Row],[hors TVA]]*Tableau7[[#This Row],[Taux TVA]]*Tableau7[[#This Row],[Régime TVA: Récupération]]))*Tableau7[[#This Row],[Type 2]]),0))</f>
        <v>0</v>
      </c>
      <c r="AO349" s="670">
        <f t="shared" si="94"/>
        <v>0</v>
      </c>
      <c r="AP349" s="255">
        <f t="shared" si="98"/>
        <v>0</v>
      </c>
      <c r="AQ349" s="506">
        <f t="shared" si="110"/>
        <v>0</v>
      </c>
      <c r="AR349" s="671"/>
      <c r="AS349" s="512"/>
      <c r="AT349" s="513" t="str">
        <f>IF(('1C TSsoustraitance'!AP66*FICHE!C$14&lt;J349),"Forfait limité à "&amp;FICHE!C$14&amp;"€/jour","")</f>
        <v/>
      </c>
      <c r="AU349" s="797"/>
      <c r="AV349" s="484"/>
      <c r="AW349" s="484"/>
      <c r="AX349" s="484"/>
      <c r="AY349" s="484"/>
      <c r="AZ349" s="484"/>
      <c r="BA349" s="4"/>
      <c r="BB349" s="4"/>
      <c r="BC349" s="4"/>
      <c r="BD349" s="4"/>
      <c r="BE349" s="4"/>
      <c r="BF349" s="4"/>
      <c r="BG349" s="4"/>
      <c r="BH349" s="4"/>
      <c r="BI349" s="4"/>
      <c r="BJ349" s="4"/>
      <c r="BK349" s="4"/>
      <c r="BL349" s="4"/>
      <c r="BM349" s="4"/>
      <c r="BN349" s="4"/>
      <c r="BO349" s="4"/>
      <c r="BP349" s="4"/>
      <c r="BQ349" s="4"/>
      <c r="BR349" s="4"/>
      <c r="BS349" s="4"/>
      <c r="BT349" s="4"/>
      <c r="BU349" s="4"/>
      <c r="BV349" s="4"/>
      <c r="BW349" s="4"/>
      <c r="BX349" s="4"/>
      <c r="BY349" s="4"/>
      <c r="BZ349" s="4"/>
      <c r="CA349" s="4"/>
      <c r="CB349" s="4"/>
      <c r="CC349" s="4"/>
      <c r="CD349" s="4"/>
      <c r="CE349" s="4"/>
      <c r="CF349" s="4"/>
      <c r="CG349" s="4"/>
      <c r="CH349" s="4"/>
      <c r="CI349" s="4"/>
      <c r="CJ349" s="4"/>
      <c r="CK349" s="4"/>
      <c r="CL349" s="4"/>
      <c r="CM349" s="4"/>
      <c r="CN349" s="4"/>
      <c r="CO349" s="4"/>
      <c r="CP349" s="4"/>
      <c r="CQ349" s="4"/>
      <c r="CR349" s="4"/>
      <c r="CS349" s="4"/>
      <c r="CT349" s="4"/>
      <c r="CU349" s="4"/>
      <c r="CV349" s="4"/>
      <c r="CW349" s="4"/>
      <c r="CX349" s="4"/>
      <c r="CY349" s="4"/>
      <c r="CZ349" s="4"/>
      <c r="DA349" s="4"/>
      <c r="DB349" s="4"/>
      <c r="DC349" s="4"/>
      <c r="DD349" s="4"/>
      <c r="DE349" s="4"/>
      <c r="DF349" s="4"/>
      <c r="DG349" s="4"/>
      <c r="DH349" s="4"/>
      <c r="DI349" s="4"/>
      <c r="DJ349" s="4"/>
      <c r="DK349" s="4"/>
      <c r="DL349" s="4"/>
      <c r="DM349" s="4"/>
      <c r="DN349" s="4"/>
      <c r="DO349" s="4"/>
      <c r="DP349" s="4"/>
      <c r="DQ349" s="4"/>
      <c r="DR349" s="4"/>
      <c r="DS349" s="4"/>
      <c r="DT349" s="4"/>
      <c r="DU349" s="4"/>
      <c r="DV349" s="4"/>
      <c r="DW349" s="4"/>
      <c r="DX349" s="4"/>
      <c r="DY349" s="4"/>
      <c r="DZ349" s="4"/>
      <c r="EA349" s="4"/>
      <c r="EB349" s="4"/>
      <c r="EC349" s="4"/>
      <c r="ED349" s="4"/>
      <c r="EE349" s="4"/>
      <c r="EF349" s="4"/>
      <c r="EG349" s="4"/>
      <c r="EH349" s="4"/>
      <c r="EI349" s="4"/>
      <c r="EJ349" s="4"/>
      <c r="EK349" s="4"/>
      <c r="EL349" s="4"/>
      <c r="EM349" s="4"/>
      <c r="EN349" s="4"/>
      <c r="EO349" s="4"/>
      <c r="EP349" s="4"/>
      <c r="EQ349" s="4"/>
      <c r="ER349" s="4"/>
      <c r="ES349" s="4"/>
      <c r="ET349" s="4"/>
      <c r="EU349" s="4"/>
      <c r="EV349" s="4"/>
      <c r="EW349" s="4"/>
      <c r="EX349" s="4"/>
      <c r="EY349" s="4"/>
      <c r="EZ349" s="4"/>
      <c r="FA349" s="4"/>
      <c r="FB349" s="4"/>
      <c r="FC349" s="4"/>
      <c r="FD349" s="4"/>
      <c r="FE349" s="4"/>
      <c r="FF349" s="4"/>
      <c r="FG349" s="4"/>
      <c r="FH349" s="4"/>
      <c r="FI349" s="4"/>
      <c r="FJ349" s="4"/>
      <c r="FK349" s="4"/>
      <c r="FL349" s="4"/>
      <c r="FM349" s="4"/>
      <c r="FN349" s="4"/>
      <c r="FO349" s="4"/>
      <c r="FP349" s="4"/>
      <c r="FQ349" s="4"/>
      <c r="FR349" s="4"/>
      <c r="FS349" s="4"/>
      <c r="FT349" s="4"/>
      <c r="FU349" s="4"/>
      <c r="FV349" s="4"/>
      <c r="FW349" s="4"/>
      <c r="FX349" s="4"/>
      <c r="FY349" s="4"/>
      <c r="FZ349" s="4"/>
      <c r="GA349" s="4"/>
      <c r="GB349" s="4"/>
      <c r="GC349" s="4"/>
      <c r="GD349" s="4"/>
      <c r="GE349" s="4"/>
      <c r="GF349" s="4"/>
      <c r="GG349" s="4"/>
      <c r="GH349" s="4"/>
      <c r="GI349" s="4"/>
      <c r="GJ349" s="4"/>
      <c r="GK349" s="4"/>
      <c r="GL349" s="4"/>
      <c r="GM349" s="4"/>
      <c r="GN349" s="4"/>
      <c r="GO349" s="4"/>
      <c r="GP349" s="4"/>
      <c r="GQ349" s="4"/>
      <c r="GR349" s="4"/>
      <c r="GS349" s="4"/>
      <c r="GT349" s="4"/>
      <c r="GU349" s="4"/>
      <c r="GV349" s="4"/>
      <c r="GW349" s="4"/>
      <c r="GX349" s="4"/>
      <c r="GY349" s="4"/>
      <c r="GZ349" s="4"/>
      <c r="HA349" s="4"/>
      <c r="HB349" s="4"/>
      <c r="HC349" s="4"/>
    </row>
    <row r="350" spans="1:211" s="380" customFormat="1" ht="13.9" customHeight="1">
      <c r="A350" s="828" t="str">
        <f>IF('1C TSsoustraitance'!$A67&lt;&gt;0,'1C TSsoustraitance'!$A67,"")</f>
        <v/>
      </c>
      <c r="B350" s="530"/>
      <c r="C350" s="513" t="str">
        <f>IF('1C TSsoustraitance'!$A67&lt;&gt;0,'1C TSsoustraitance'!$B67,"")</f>
        <v/>
      </c>
      <c r="D350" s="513" t="str">
        <f>IF('1C TSsoustraitance'!$A67&lt;&gt;0,'1C TSsoustraitance'!$C67,"")</f>
        <v/>
      </c>
      <c r="E350" s="684"/>
      <c r="F350" s="685"/>
      <c r="G350" s="666">
        <f>'1C TSsoustraitance'!$D67</f>
        <v>0</v>
      </c>
      <c r="H350" s="533">
        <v>0.21</v>
      </c>
      <c r="I350" s="533">
        <v>1</v>
      </c>
      <c r="J350" s="534"/>
      <c r="K350" s="667">
        <f t="shared" si="105"/>
        <v>0</v>
      </c>
      <c r="L350" s="668">
        <f>IF(OR('1C TSsoustraitance'!$D67="",'1C TSsoustraitance'!$AP67=0),0,IF(AND('1C TSsoustraitance'!$D67&lt;&gt;"",$K$2="Pôle",'1C TSsoustraitance'!$E67="OUI"),(('1C TSsoustraitance'!$F67+'1C TSsoustraitance'!$G67+'1C TSsoustraitance'!$H67+'1C TSsoustraitance'!$I67+'1C TSsoustraitance'!$M67)/'1C TSsoustraitance'!$R67),IF(AND('1C TSsoustraitance'!$D67&lt;&gt;"",$K$2="Pôle",'1C TSsoustraitance'!$E67="NON"),(('1C TSsoustraitance'!$F67+'1C TSsoustraitance'!$G67+'1C TSsoustraitance'!$H67+'1C TSsoustraitance'!$I67+'1C TSsoustraitance'!$M67)/'1C TSsoustraitance'!$AP67),IF(AND('1C TSsoustraitance'!$D67&lt;&gt;"",$K$2&lt;&gt;"Pôle",'1C TSsoustraitance'!$E67="OUI"),(('1C TSsoustraitance'!$F67+'1C TSsoustraitance'!$G67+'1C TSsoustraitance'!$H67+'1C TSsoustraitance'!$I67+'1C TSsoustraitance'!$J67+'1C TSsoustraitance'!$K67+'1C TSsoustraitance'!$L67+'1C TSsoustraitance'!$M67+'1C TSsoustraitance'!$N67+'1C TSsoustraitance'!$O67+'1C TSsoustraitance'!$P67+'1C TSsoustraitance'!$Q67)/'1C TSsoustraitance'!$R67),IF(AND('1C TSsoustraitance'!$D67&lt;&gt;"",$K$2&lt;&gt;"Pôle",'1C TSsoustraitance'!$E67="NON"),(('1C TSsoustraitance'!$F67+'1C TSsoustraitance'!$G67+'1C TSsoustraitance'!$H67+'1C TSsoustraitance'!$I67+'1C TSsoustraitance'!$J67+'1C TSsoustraitance'!$K67+'1C TSsoustraitance'!$L67+'1C TSsoustraitance'!$M67+'1C TSsoustraitance'!$N67+'1C TSsoustraitance'!$O67+'1C TSsoustraitance'!$P67+'1C TSsoustraitance'!$Q67))/'1C TSsoustraitance'!$AP67)))))</f>
        <v>0</v>
      </c>
      <c r="M350" s="668">
        <f>IF(OR('1C TSsoustraitance'!$D67="",'1C TSsoustraitance'!AP$13=0),0,IF(AND('1C TSsoustraitance'!$D67&lt;&gt;"",$K$2="Pôle",'1C TSsoustraitance'!$E67="OUI"),(('1C TSsoustraitance'!$J67+'1C TSsoustraitance'!$K67+'1C TSsoustraitance'!$L67)/'1C TSsoustraitance'!$R67),IF(AND('1C TSsoustraitance'!$D67&lt;&gt;"",$K$2="Pôle",'1C TSsoustraitance'!$E67="NON"),(('1C TSsoustraitance'!$J67+'1C TSsoustraitance'!$K67+'1C TSsoustraitance'!$L67)/'1C TSsoustraitance'!$AP67),IF(AND('1C TSsoustraitance'!$D67&lt;&gt;"",$K$2&lt;&gt;"Pôle"),0))))</f>
        <v>0</v>
      </c>
      <c r="N350" s="668">
        <f t="shared" si="106"/>
        <v>0</v>
      </c>
      <c r="O350" s="669">
        <f>IF(OR('1C TSsoustraitance'!$D67="",'1C TSsoustraitance'!$E67="OUI",'1C TSsoustraitance'!$AP67=0),0,(('1C TSsoustraitance'!$S67)/'1C TSsoustraitance'!$AP67))</f>
        <v>0</v>
      </c>
      <c r="P350" s="669">
        <f>IF(OR('1C TSsoustraitance'!$D67="",'1C TSsoustraitance'!$E67="OUI",'1C TSsoustraitance'!$AP67=0),0,(('1C TSsoustraitance'!$T67)/'1C TSsoustraitance'!$AP67))</f>
        <v>0</v>
      </c>
      <c r="Q350" s="669">
        <f>IF(OR('1C TSsoustraitance'!$D67="",'1C TSsoustraitance'!$E67="OUI",'1C TSsoustraitance'!$AP67=0),0,(('1C TSsoustraitance'!$U67)/'1C TSsoustraitance'!$AP67))</f>
        <v>0</v>
      </c>
      <c r="R350" s="669">
        <f>IF(OR('1C TSsoustraitance'!$D67="",'1C TSsoustraitance'!$E67="OUI",'1C TSsoustraitance'!$AP67=0),0,(('1C TSsoustraitance'!$V67)/'1C TSsoustraitance'!$AP67))</f>
        <v>0</v>
      </c>
      <c r="S350" s="669">
        <f>IF(OR('1C TSsoustraitance'!$D67="",'1C TSsoustraitance'!$E67="OUI",'1C TSsoustraitance'!$AP67=0),0,(('1C TSsoustraitance'!$W67)/'1C TSsoustraitance'!$AP67))</f>
        <v>0</v>
      </c>
      <c r="T350" s="669">
        <f>IF(OR('1C TSsoustraitance'!$D67="",'1C TSsoustraitance'!$E67="OUI",'1C TSsoustraitance'!$AP67=0),0,(('1C TSsoustraitance'!$X67)/'1C TSsoustraitance'!$AP67))</f>
        <v>0</v>
      </c>
      <c r="U350" s="669">
        <f>IF(OR('1C TSsoustraitance'!$D67="",'1C TSsoustraitance'!$E67="OUI",'1C TSsoustraitance'!$AP67=0),0,(('1C TSsoustraitance'!$Y67)/'1C TSsoustraitance'!$AP67))</f>
        <v>0</v>
      </c>
      <c r="V350" s="669">
        <f>IF(OR('1C TSsoustraitance'!$D67="",'1C TSsoustraitance'!$E67="OUI",'1C TSsoustraitance'!$AP67=0),0,(('1C TSsoustraitance'!$Z67)/'1C TSsoustraitance'!$AP67))</f>
        <v>0</v>
      </c>
      <c r="W350" s="669">
        <f>IF(OR('1C TSsoustraitance'!$D67="",'1C TSsoustraitance'!$E67="OUI",'1C TSsoustraitance'!$AP67=0),0,(('1C TSsoustraitance'!$AA67)/'1C TSsoustraitance'!$AP67))</f>
        <v>0</v>
      </c>
      <c r="X350" s="669">
        <f>IF(OR('1C TSsoustraitance'!$D67="",'1C TSsoustraitance'!$E67="OUI",'1C TSsoustraitance'!$AP67=0),0,(('1C TSsoustraitance'!$AB67)/'1C TSsoustraitance'!$AP67))</f>
        <v>0</v>
      </c>
      <c r="Y350" s="669">
        <f>IF(OR('1C TSsoustraitance'!$D67="",'1C TSsoustraitance'!$E67="OUI",'1C TSsoustraitance'!$AP67=0),0,(('1C TSsoustraitance'!$AC67)/'1C TSsoustraitance'!$AP67))</f>
        <v>0</v>
      </c>
      <c r="Z350" s="669">
        <f>IF(OR('1C TSsoustraitance'!$D67="",'1C TSsoustraitance'!$E67="OUI",'1C TSsoustraitance'!$AP67=0),0,(('1C TSsoustraitance'!$AD67)/'1C TSsoustraitance'!$AP67))</f>
        <v>0</v>
      </c>
      <c r="AA350" s="669">
        <f>IF(OR('1C TSsoustraitance'!$D67="",'1C TSsoustraitance'!$E67="OUI",'1C TSsoustraitance'!$AP67=0),0,(('1C TSsoustraitance'!$AE67)/'1C TSsoustraitance'!$AP67))</f>
        <v>0</v>
      </c>
      <c r="AB350" s="669">
        <f>IF(OR('1C TSsoustraitance'!$D67="",'1C TSsoustraitance'!$E67="OUI",'1C TSsoustraitance'!$AP67=0),0,(('1C TSsoustraitance'!$AF67)/'1C TSsoustraitance'!$AP67))</f>
        <v>0</v>
      </c>
      <c r="AC350" s="669">
        <f>IF(OR('1C TSsoustraitance'!$D67="",'1C TSsoustraitance'!$E67="OUI",'1C TSsoustraitance'!$AP67=0),0,(('1C TSsoustraitance'!$AG67)/'1C TSsoustraitance'!$AP67))</f>
        <v>0</v>
      </c>
      <c r="AD350" s="669">
        <f>IF(OR('1C TSsoustraitance'!$D67="",'1C TSsoustraitance'!$E67="OUI",'1C TSsoustraitance'!$AP67=0),0,(('1C TSsoustraitance'!$AH67)/'1C TSsoustraitance'!$AP67))</f>
        <v>0</v>
      </c>
      <c r="AE350" s="669">
        <f>IF(OR('1C TSsoustraitance'!$D67="",'1C TSsoustraitance'!$E67="OUI",'1C TSsoustraitance'!$AP67=0),0,(('1C TSsoustraitance'!$AI67)/'1C TSsoustraitance'!$AP67))</f>
        <v>0</v>
      </c>
      <c r="AF350" s="669">
        <f>IF(OR('1C TSsoustraitance'!$D67="",'1C TSsoustraitance'!$E67="OUI",'1C TSsoustraitance'!$AP67=0),0,(('1C TSsoustraitance'!$AJ67)/'1C TSsoustraitance'!$AP67))</f>
        <v>0</v>
      </c>
      <c r="AG350" s="669">
        <f>IF(OR('1C TSsoustraitance'!$D67="",'1C TSsoustraitance'!$E67="OUI",'1C TSsoustraitance'!$AP67=0),0,(('1C TSsoustraitance'!$AK67)/'1C TSsoustraitance'!$AP67))</f>
        <v>0</v>
      </c>
      <c r="AH350" s="669">
        <f>IF(OR('1C TSsoustraitance'!$D67="",'1C TSsoustraitance'!$E67="OUI",'1C TSsoustraitance'!$AP67=0),0,(('1C TSsoustraitance'!$AL67)/'1C TSsoustraitance'!$AP67))</f>
        <v>0</v>
      </c>
      <c r="AI350" s="669">
        <f>IF(OR('1C TSsoustraitance'!$D67="",'1C TSsoustraitance'!$E67="OUI",'1C TSsoustraitance'!$AP67=0),0,(('1C TSsoustraitance'!$AM67)/'1C TSsoustraitance'!$AP67))</f>
        <v>0</v>
      </c>
      <c r="AJ350" s="669">
        <f>IF(OR('1C TSsoustraitance'!$D67="",'1C TSsoustraitance'!$E67="OUI",'1C TSsoustraitance'!$AP67=0),0,(('1C TSsoustraitance'!$AN67)/'1C TSsoustraitance'!$AP67))</f>
        <v>0</v>
      </c>
      <c r="AK350" s="669">
        <f t="shared" si="107"/>
        <v>0</v>
      </c>
      <c r="AL350" s="668">
        <f t="shared" si="108"/>
        <v>0</v>
      </c>
      <c r="AM350" s="670">
        <f>IF(Tableau7[[#This Row],[N° pièce]]="",0,(Tableau7[[#This Row],[hors TVA]]+(Tableau7[[#This Row],[hors TVA]]*Tableau7[[#This Row],[Taux TVA]])-(Tableau7[[#This Row],[hors TVA]]*Tableau7[[#This Row],[Taux TVA]]*Tableau7[[#This Row],[Régime TVA: Récupération]]))*Tableau7[[#This Row],[Type 1]])</f>
        <v>0</v>
      </c>
      <c r="AN350" s="670">
        <f>IF(Tableau7[[#This Row],[N° pièce]]="",0,IF($K$2="pôle",((Tableau7[[#This Row],[hors TVA]]+(Tableau7[[#This Row],[hors TVA]]*Tableau7[[#This Row],[Taux TVA]])-(Tableau7[[#This Row],[hors TVA]]*Tableau7[[#This Row],[Taux TVA]]*Tableau7[[#This Row],[Régime TVA: Récupération]]))*Tableau7[[#This Row],[Type 2]]),0))</f>
        <v>0</v>
      </c>
      <c r="AO350" s="670">
        <f t="shared" si="94"/>
        <v>0</v>
      </c>
      <c r="AP350" s="255">
        <f t="shared" si="98"/>
        <v>0</v>
      </c>
      <c r="AQ350" s="506">
        <f t="shared" si="110"/>
        <v>0</v>
      </c>
      <c r="AR350" s="671"/>
      <c r="AS350" s="512"/>
      <c r="AT350" s="513" t="str">
        <f>IF(('1C TSsoustraitance'!AP67*FICHE!C$14&lt;J350),"Forfait limité à "&amp;FICHE!C$14&amp;"€/jour","")</f>
        <v/>
      </c>
      <c r="AU350" s="797"/>
      <c r="AV350" s="484"/>
      <c r="AW350" s="484"/>
      <c r="AX350" s="484"/>
      <c r="AY350" s="484"/>
      <c r="AZ350" s="484"/>
      <c r="BA350" s="4"/>
      <c r="BB350" s="4"/>
      <c r="BC350" s="4"/>
      <c r="BD350" s="4"/>
      <c r="BE350" s="4"/>
      <c r="BF350" s="4"/>
      <c r="BG350" s="4"/>
      <c r="BH350" s="4"/>
      <c r="BI350" s="4"/>
      <c r="BJ350" s="4"/>
      <c r="BK350" s="4"/>
      <c r="BL350" s="4"/>
      <c r="BM350" s="4"/>
      <c r="BN350" s="4"/>
      <c r="BO350" s="4"/>
      <c r="BP350" s="4"/>
      <c r="BQ350" s="4"/>
      <c r="BR350" s="4"/>
      <c r="BS350" s="4"/>
      <c r="BT350" s="4"/>
      <c r="BU350" s="4"/>
      <c r="BV350" s="4"/>
      <c r="BW350" s="4"/>
      <c r="BX350" s="4"/>
      <c r="BY350" s="4"/>
      <c r="BZ350" s="4"/>
      <c r="CA350" s="4"/>
      <c r="CB350" s="4"/>
      <c r="CC350" s="4"/>
      <c r="CD350" s="4"/>
      <c r="CE350" s="4"/>
      <c r="CF350" s="4"/>
      <c r="CG350" s="4"/>
      <c r="CH350" s="4"/>
      <c r="CI350" s="4"/>
      <c r="CJ350" s="4"/>
      <c r="CK350" s="4"/>
      <c r="CL350" s="4"/>
      <c r="CM350" s="4"/>
      <c r="CN350" s="4"/>
      <c r="CO350" s="4"/>
      <c r="CP350" s="4"/>
      <c r="CQ350" s="4"/>
      <c r="CR350" s="4"/>
      <c r="CS350" s="4"/>
      <c r="CT350" s="4"/>
      <c r="CU350" s="4"/>
      <c r="CV350" s="4"/>
      <c r="CW350" s="4"/>
      <c r="CX350" s="4"/>
      <c r="CY350" s="4"/>
      <c r="CZ350" s="4"/>
      <c r="DA350" s="4"/>
      <c r="DB350" s="4"/>
      <c r="DC350" s="4"/>
      <c r="DD350" s="4"/>
      <c r="DE350" s="4"/>
      <c r="DF350" s="4"/>
      <c r="DG350" s="4"/>
      <c r="DH350" s="4"/>
      <c r="DI350" s="4"/>
      <c r="DJ350" s="4"/>
      <c r="DK350" s="4"/>
      <c r="DL350" s="4"/>
      <c r="DM350" s="4"/>
      <c r="DN350" s="4"/>
      <c r="DO350" s="4"/>
      <c r="DP350" s="4"/>
      <c r="DQ350" s="4"/>
      <c r="DR350" s="4"/>
      <c r="DS350" s="4"/>
      <c r="DT350" s="4"/>
      <c r="DU350" s="4"/>
      <c r="DV350" s="4"/>
      <c r="DW350" s="4"/>
      <c r="DX350" s="4"/>
      <c r="DY350" s="4"/>
      <c r="DZ350" s="4"/>
      <c r="EA350" s="4"/>
      <c r="EB350" s="4"/>
      <c r="EC350" s="4"/>
      <c r="ED350" s="4"/>
      <c r="EE350" s="4"/>
      <c r="EF350" s="4"/>
      <c r="EG350" s="4"/>
      <c r="EH350" s="4"/>
      <c r="EI350" s="4"/>
      <c r="EJ350" s="4"/>
      <c r="EK350" s="4"/>
      <c r="EL350" s="4"/>
      <c r="EM350" s="4"/>
      <c r="EN350" s="4"/>
      <c r="EO350" s="4"/>
      <c r="EP350" s="4"/>
      <c r="EQ350" s="4"/>
      <c r="ER350" s="4"/>
      <c r="ES350" s="4"/>
      <c r="ET350" s="4"/>
      <c r="EU350" s="4"/>
      <c r="EV350" s="4"/>
      <c r="EW350" s="4"/>
      <c r="EX350" s="4"/>
      <c r="EY350" s="4"/>
      <c r="EZ350" s="4"/>
      <c r="FA350" s="4"/>
      <c r="FB350" s="4"/>
      <c r="FC350" s="4"/>
      <c r="FD350" s="4"/>
      <c r="FE350" s="4"/>
      <c r="FF350" s="4"/>
      <c r="FG350" s="4"/>
      <c r="FH350" s="4"/>
      <c r="FI350" s="4"/>
      <c r="FJ350" s="4"/>
      <c r="FK350" s="4"/>
      <c r="FL350" s="4"/>
      <c r="FM350" s="4"/>
      <c r="FN350" s="4"/>
      <c r="FO350" s="4"/>
      <c r="FP350" s="4"/>
      <c r="FQ350" s="4"/>
      <c r="FR350" s="4"/>
      <c r="FS350" s="4"/>
      <c r="FT350" s="4"/>
      <c r="FU350" s="4"/>
      <c r="FV350" s="4"/>
      <c r="FW350" s="4"/>
      <c r="FX350" s="4"/>
      <c r="FY350" s="4"/>
      <c r="FZ350" s="4"/>
      <c r="GA350" s="4"/>
      <c r="GB350" s="4"/>
      <c r="GC350" s="4"/>
      <c r="GD350" s="4"/>
      <c r="GE350" s="4"/>
      <c r="GF350" s="4"/>
      <c r="GG350" s="4"/>
      <c r="GH350" s="4"/>
      <c r="GI350" s="4"/>
      <c r="GJ350" s="4"/>
      <c r="GK350" s="4"/>
      <c r="GL350" s="4"/>
      <c r="GM350" s="4"/>
      <c r="GN350" s="4"/>
      <c r="GO350" s="4"/>
      <c r="GP350" s="4"/>
      <c r="GQ350" s="4"/>
      <c r="GR350" s="4"/>
      <c r="GS350" s="4"/>
      <c r="GT350" s="4"/>
      <c r="GU350" s="4"/>
      <c r="GV350" s="4"/>
      <c r="GW350" s="4"/>
      <c r="GX350" s="4"/>
      <c r="GY350" s="4"/>
      <c r="GZ350" s="4"/>
      <c r="HA350" s="4"/>
      <c r="HB350" s="4"/>
      <c r="HC350" s="4"/>
    </row>
    <row r="351" spans="1:211" s="380" customFormat="1" ht="13.9" customHeight="1">
      <c r="A351" s="828" t="str">
        <f>IF('1C TSsoustraitance'!$A68&lt;&gt;0,'1C TSsoustraitance'!$A68,"")</f>
        <v/>
      </c>
      <c r="B351" s="530"/>
      <c r="C351" s="513" t="str">
        <f>IF('1C TSsoustraitance'!$A68&lt;&gt;0,'1C TSsoustraitance'!$B68,"")</f>
        <v/>
      </c>
      <c r="D351" s="513" t="str">
        <f>IF('1C TSsoustraitance'!$A68&lt;&gt;0,'1C TSsoustraitance'!$C68,"")</f>
        <v/>
      </c>
      <c r="E351" s="684"/>
      <c r="F351" s="685"/>
      <c r="G351" s="666">
        <f>'1C TSsoustraitance'!$D68</f>
        <v>0</v>
      </c>
      <c r="H351" s="533">
        <v>0.21</v>
      </c>
      <c r="I351" s="533">
        <v>1</v>
      </c>
      <c r="J351" s="534"/>
      <c r="K351" s="667">
        <f t="shared" si="105"/>
        <v>0</v>
      </c>
      <c r="L351" s="668">
        <f>IF(OR('1C TSsoustraitance'!$D68="",'1C TSsoustraitance'!$AP68=0),0,IF(AND('1C TSsoustraitance'!$D68&lt;&gt;"",$K$2="Pôle",'1C TSsoustraitance'!$E68="OUI"),(('1C TSsoustraitance'!$F68+'1C TSsoustraitance'!$G68+'1C TSsoustraitance'!$H68+'1C TSsoustraitance'!$I68+'1C TSsoustraitance'!$M68)/'1C TSsoustraitance'!$R68),IF(AND('1C TSsoustraitance'!$D68&lt;&gt;"",$K$2="Pôle",'1C TSsoustraitance'!$E68="NON"),(('1C TSsoustraitance'!$F68+'1C TSsoustraitance'!$G68+'1C TSsoustraitance'!$H68+'1C TSsoustraitance'!$I68+'1C TSsoustraitance'!$M68)/'1C TSsoustraitance'!$AP68),IF(AND('1C TSsoustraitance'!$D68&lt;&gt;"",$K$2&lt;&gt;"Pôle",'1C TSsoustraitance'!$E68="OUI"),(('1C TSsoustraitance'!$F68+'1C TSsoustraitance'!$G68+'1C TSsoustraitance'!$H68+'1C TSsoustraitance'!$I68+'1C TSsoustraitance'!$J68+'1C TSsoustraitance'!$K68+'1C TSsoustraitance'!$L68+'1C TSsoustraitance'!$M68+'1C TSsoustraitance'!$N68+'1C TSsoustraitance'!$O68+'1C TSsoustraitance'!$P68+'1C TSsoustraitance'!$Q68)/'1C TSsoustraitance'!$R68),IF(AND('1C TSsoustraitance'!$D68&lt;&gt;"",$K$2&lt;&gt;"Pôle",'1C TSsoustraitance'!$E68="NON"),(('1C TSsoustraitance'!$F68+'1C TSsoustraitance'!$G68+'1C TSsoustraitance'!$H68+'1C TSsoustraitance'!$I68+'1C TSsoustraitance'!$J68+'1C TSsoustraitance'!$K68+'1C TSsoustraitance'!$L68+'1C TSsoustraitance'!$M68+'1C TSsoustraitance'!$N68+'1C TSsoustraitance'!$O68+'1C TSsoustraitance'!$P68+'1C TSsoustraitance'!$Q68))/'1C TSsoustraitance'!$AP68)))))</f>
        <v>0</v>
      </c>
      <c r="M351" s="668">
        <f>IF(OR('1C TSsoustraitance'!$D68="",'1C TSsoustraitance'!AP$13=0),0,IF(AND('1C TSsoustraitance'!$D68&lt;&gt;"",$K$2="Pôle",'1C TSsoustraitance'!$E68="OUI"),(('1C TSsoustraitance'!$J68+'1C TSsoustraitance'!$K68+'1C TSsoustraitance'!$L68)/'1C TSsoustraitance'!$R68),IF(AND('1C TSsoustraitance'!$D68&lt;&gt;"",$K$2="Pôle",'1C TSsoustraitance'!$E68="NON"),(('1C TSsoustraitance'!$J68+'1C TSsoustraitance'!$K68+'1C TSsoustraitance'!$L68)/'1C TSsoustraitance'!$AP68),IF(AND('1C TSsoustraitance'!$D68&lt;&gt;"",$K$2&lt;&gt;"Pôle"),0))))</f>
        <v>0</v>
      </c>
      <c r="N351" s="668">
        <f t="shared" si="106"/>
        <v>0</v>
      </c>
      <c r="O351" s="669">
        <f>IF(OR('1C TSsoustraitance'!$D68="",'1C TSsoustraitance'!$E68="OUI",'1C TSsoustraitance'!$AP68=0),0,(('1C TSsoustraitance'!$S68)/'1C TSsoustraitance'!$AP68))</f>
        <v>0</v>
      </c>
      <c r="P351" s="669">
        <f>IF(OR('1C TSsoustraitance'!$D68="",'1C TSsoustraitance'!$E68="OUI",'1C TSsoustraitance'!$AP68=0),0,(('1C TSsoustraitance'!$T68)/'1C TSsoustraitance'!$AP68))</f>
        <v>0</v>
      </c>
      <c r="Q351" s="669">
        <f>IF(OR('1C TSsoustraitance'!$D68="",'1C TSsoustraitance'!$E68="OUI",'1C TSsoustraitance'!$AP68=0),0,(('1C TSsoustraitance'!$U68)/'1C TSsoustraitance'!$AP68))</f>
        <v>0</v>
      </c>
      <c r="R351" s="669">
        <f>IF(OR('1C TSsoustraitance'!$D68="",'1C TSsoustraitance'!$E68="OUI",'1C TSsoustraitance'!$AP68=0),0,(('1C TSsoustraitance'!$V68)/'1C TSsoustraitance'!$AP68))</f>
        <v>0</v>
      </c>
      <c r="S351" s="669">
        <f>IF(OR('1C TSsoustraitance'!$D68="",'1C TSsoustraitance'!$E68="OUI",'1C TSsoustraitance'!$AP68=0),0,(('1C TSsoustraitance'!$W68)/'1C TSsoustraitance'!$AP68))</f>
        <v>0</v>
      </c>
      <c r="T351" s="669">
        <f>IF(OR('1C TSsoustraitance'!$D68="",'1C TSsoustraitance'!$E68="OUI",'1C TSsoustraitance'!$AP68=0),0,(('1C TSsoustraitance'!$X68)/'1C TSsoustraitance'!$AP68))</f>
        <v>0</v>
      </c>
      <c r="U351" s="669">
        <f>IF(OR('1C TSsoustraitance'!$D68="",'1C TSsoustraitance'!$E68="OUI",'1C TSsoustraitance'!$AP68=0),0,(('1C TSsoustraitance'!$Y68)/'1C TSsoustraitance'!$AP68))</f>
        <v>0</v>
      </c>
      <c r="V351" s="669">
        <f>IF(OR('1C TSsoustraitance'!$D68="",'1C TSsoustraitance'!$E68="OUI",'1C TSsoustraitance'!$AP68=0),0,(('1C TSsoustraitance'!$Z68)/'1C TSsoustraitance'!$AP68))</f>
        <v>0</v>
      </c>
      <c r="W351" s="669">
        <f>IF(OR('1C TSsoustraitance'!$D68="",'1C TSsoustraitance'!$E68="OUI",'1C TSsoustraitance'!$AP68=0),0,(('1C TSsoustraitance'!$AA68)/'1C TSsoustraitance'!$AP68))</f>
        <v>0</v>
      </c>
      <c r="X351" s="669">
        <f>IF(OR('1C TSsoustraitance'!$D68="",'1C TSsoustraitance'!$E68="OUI",'1C TSsoustraitance'!$AP68=0),0,(('1C TSsoustraitance'!$AB68)/'1C TSsoustraitance'!$AP68))</f>
        <v>0</v>
      </c>
      <c r="Y351" s="669">
        <f>IF(OR('1C TSsoustraitance'!$D68="",'1C TSsoustraitance'!$E68="OUI",'1C TSsoustraitance'!$AP68=0),0,(('1C TSsoustraitance'!$AC68)/'1C TSsoustraitance'!$AP68))</f>
        <v>0</v>
      </c>
      <c r="Z351" s="669">
        <f>IF(OR('1C TSsoustraitance'!$D68="",'1C TSsoustraitance'!$E68="OUI",'1C TSsoustraitance'!$AP68=0),0,(('1C TSsoustraitance'!$AD68)/'1C TSsoustraitance'!$AP68))</f>
        <v>0</v>
      </c>
      <c r="AA351" s="669">
        <f>IF(OR('1C TSsoustraitance'!$D68="",'1C TSsoustraitance'!$E68="OUI",'1C TSsoustraitance'!$AP68=0),0,(('1C TSsoustraitance'!$AE68)/'1C TSsoustraitance'!$AP68))</f>
        <v>0</v>
      </c>
      <c r="AB351" s="669">
        <f>IF(OR('1C TSsoustraitance'!$D68="",'1C TSsoustraitance'!$E68="OUI",'1C TSsoustraitance'!$AP68=0),0,(('1C TSsoustraitance'!$AF68)/'1C TSsoustraitance'!$AP68))</f>
        <v>0</v>
      </c>
      <c r="AC351" s="669">
        <f>IF(OR('1C TSsoustraitance'!$D68="",'1C TSsoustraitance'!$E68="OUI",'1C TSsoustraitance'!$AP68=0),0,(('1C TSsoustraitance'!$AG68)/'1C TSsoustraitance'!$AP68))</f>
        <v>0</v>
      </c>
      <c r="AD351" s="669">
        <f>IF(OR('1C TSsoustraitance'!$D68="",'1C TSsoustraitance'!$E68="OUI",'1C TSsoustraitance'!$AP68=0),0,(('1C TSsoustraitance'!$AH68)/'1C TSsoustraitance'!$AP68))</f>
        <v>0</v>
      </c>
      <c r="AE351" s="669">
        <f>IF(OR('1C TSsoustraitance'!$D68="",'1C TSsoustraitance'!$E68="OUI",'1C TSsoustraitance'!$AP68=0),0,(('1C TSsoustraitance'!$AI68)/'1C TSsoustraitance'!$AP68))</f>
        <v>0</v>
      </c>
      <c r="AF351" s="669">
        <f>IF(OR('1C TSsoustraitance'!$D68="",'1C TSsoustraitance'!$E68="OUI",'1C TSsoustraitance'!$AP68=0),0,(('1C TSsoustraitance'!$AJ68)/'1C TSsoustraitance'!$AP68))</f>
        <v>0</v>
      </c>
      <c r="AG351" s="669">
        <f>IF(OR('1C TSsoustraitance'!$D68="",'1C TSsoustraitance'!$E68="OUI",'1C TSsoustraitance'!$AP68=0),0,(('1C TSsoustraitance'!$AK68)/'1C TSsoustraitance'!$AP68))</f>
        <v>0</v>
      </c>
      <c r="AH351" s="669">
        <f>IF(OR('1C TSsoustraitance'!$D68="",'1C TSsoustraitance'!$E68="OUI",'1C TSsoustraitance'!$AP68=0),0,(('1C TSsoustraitance'!$AL68)/'1C TSsoustraitance'!$AP68))</f>
        <v>0</v>
      </c>
      <c r="AI351" s="669">
        <f>IF(OR('1C TSsoustraitance'!$D68="",'1C TSsoustraitance'!$E68="OUI",'1C TSsoustraitance'!$AP68=0),0,(('1C TSsoustraitance'!$AM68)/'1C TSsoustraitance'!$AP68))</f>
        <v>0</v>
      </c>
      <c r="AJ351" s="669">
        <f>IF(OR('1C TSsoustraitance'!$D68="",'1C TSsoustraitance'!$E68="OUI",'1C TSsoustraitance'!$AP68=0),0,(('1C TSsoustraitance'!$AN68)/'1C TSsoustraitance'!$AP68))</f>
        <v>0</v>
      </c>
      <c r="AK351" s="669">
        <f t="shared" si="107"/>
        <v>0</v>
      </c>
      <c r="AL351" s="668">
        <f t="shared" si="108"/>
        <v>0</v>
      </c>
      <c r="AM351" s="670">
        <f>IF(Tableau7[[#This Row],[N° pièce]]="",0,(Tableau7[[#This Row],[hors TVA]]+(Tableau7[[#This Row],[hors TVA]]*Tableau7[[#This Row],[Taux TVA]])-(Tableau7[[#This Row],[hors TVA]]*Tableau7[[#This Row],[Taux TVA]]*Tableau7[[#This Row],[Régime TVA: Récupération]]))*Tableau7[[#This Row],[Type 1]])</f>
        <v>0</v>
      </c>
      <c r="AN351" s="670">
        <f>IF(Tableau7[[#This Row],[N° pièce]]="",0,IF($K$2="pôle",((Tableau7[[#This Row],[hors TVA]]+(Tableau7[[#This Row],[hors TVA]]*Tableau7[[#This Row],[Taux TVA]])-(Tableau7[[#This Row],[hors TVA]]*Tableau7[[#This Row],[Taux TVA]]*Tableau7[[#This Row],[Régime TVA: Récupération]]))*Tableau7[[#This Row],[Type 2]]),0))</f>
        <v>0</v>
      </c>
      <c r="AO351" s="670">
        <f t="shared" si="94"/>
        <v>0</v>
      </c>
      <c r="AP351" s="255">
        <f t="shared" si="98"/>
        <v>0</v>
      </c>
      <c r="AQ351" s="506">
        <f t="shared" si="110"/>
        <v>0</v>
      </c>
      <c r="AR351" s="671"/>
      <c r="AS351" s="512"/>
      <c r="AT351" s="513" t="str">
        <f>IF(('1C TSsoustraitance'!AP68*FICHE!C$14&lt;J351),"Forfait limité à "&amp;FICHE!C$14&amp;"€/jour","")</f>
        <v/>
      </c>
      <c r="AU351" s="797"/>
      <c r="AV351" s="484"/>
      <c r="AW351" s="484"/>
      <c r="AX351" s="484"/>
      <c r="AY351" s="484"/>
      <c r="AZ351" s="484"/>
      <c r="BA351" s="4"/>
      <c r="BB351" s="4"/>
      <c r="BC351" s="4"/>
      <c r="BD351" s="4"/>
      <c r="BE351" s="4"/>
      <c r="BF351" s="4"/>
      <c r="BG351" s="4"/>
      <c r="BH351" s="4"/>
      <c r="BI351" s="4"/>
      <c r="BJ351" s="4"/>
      <c r="BK351" s="4"/>
      <c r="BL351" s="4"/>
      <c r="BM351" s="4"/>
      <c r="BN351" s="4"/>
      <c r="BO351" s="4"/>
      <c r="BP351" s="4"/>
      <c r="BQ351" s="4"/>
      <c r="BR351" s="4"/>
      <c r="BS351" s="4"/>
      <c r="BT351" s="4"/>
      <c r="BU351" s="4"/>
      <c r="BV351" s="4"/>
      <c r="BW351" s="4"/>
      <c r="BX351" s="4"/>
      <c r="BY351" s="4"/>
      <c r="BZ351" s="4"/>
      <c r="CA351" s="4"/>
      <c r="CB351" s="4"/>
      <c r="CC351" s="4"/>
      <c r="CD351" s="4"/>
      <c r="CE351" s="4"/>
      <c r="CF351" s="4"/>
      <c r="CG351" s="4"/>
      <c r="CH351" s="4"/>
      <c r="CI351" s="4"/>
      <c r="CJ351" s="4"/>
      <c r="CK351" s="4"/>
      <c r="CL351" s="4"/>
      <c r="CM351" s="4"/>
      <c r="CN351" s="4"/>
      <c r="CO351" s="4"/>
      <c r="CP351" s="4"/>
      <c r="CQ351" s="4"/>
      <c r="CR351" s="4"/>
      <c r="CS351" s="4"/>
      <c r="CT351" s="4"/>
      <c r="CU351" s="4"/>
      <c r="CV351" s="4"/>
      <c r="CW351" s="4"/>
      <c r="CX351" s="4"/>
      <c r="CY351" s="4"/>
      <c r="CZ351" s="4"/>
      <c r="DA351" s="4"/>
      <c r="DB351" s="4"/>
      <c r="DC351" s="4"/>
      <c r="DD351" s="4"/>
      <c r="DE351" s="4"/>
      <c r="DF351" s="4"/>
      <c r="DG351" s="4"/>
      <c r="DH351" s="4"/>
      <c r="DI351" s="4"/>
      <c r="DJ351" s="4"/>
      <c r="DK351" s="4"/>
      <c r="DL351" s="4"/>
      <c r="DM351" s="4"/>
      <c r="DN351" s="4"/>
      <c r="DO351" s="4"/>
      <c r="DP351" s="4"/>
      <c r="DQ351" s="4"/>
      <c r="DR351" s="4"/>
      <c r="DS351" s="4"/>
      <c r="DT351" s="4"/>
      <c r="DU351" s="4"/>
      <c r="DV351" s="4"/>
      <c r="DW351" s="4"/>
      <c r="DX351" s="4"/>
      <c r="DY351" s="4"/>
      <c r="DZ351" s="4"/>
      <c r="EA351" s="4"/>
      <c r="EB351" s="4"/>
      <c r="EC351" s="4"/>
      <c r="ED351" s="4"/>
      <c r="EE351" s="4"/>
      <c r="EF351" s="4"/>
      <c r="EG351" s="4"/>
      <c r="EH351" s="4"/>
      <c r="EI351" s="4"/>
      <c r="EJ351" s="4"/>
      <c r="EK351" s="4"/>
      <c r="EL351" s="4"/>
      <c r="EM351" s="4"/>
      <c r="EN351" s="4"/>
      <c r="EO351" s="4"/>
      <c r="EP351" s="4"/>
      <c r="EQ351" s="4"/>
      <c r="ER351" s="4"/>
      <c r="ES351" s="4"/>
      <c r="ET351" s="4"/>
      <c r="EU351" s="4"/>
      <c r="EV351" s="4"/>
      <c r="EW351" s="4"/>
      <c r="EX351" s="4"/>
      <c r="EY351" s="4"/>
      <c r="EZ351" s="4"/>
      <c r="FA351" s="4"/>
      <c r="FB351" s="4"/>
      <c r="FC351" s="4"/>
      <c r="FD351" s="4"/>
      <c r="FE351" s="4"/>
      <c r="FF351" s="4"/>
      <c r="FG351" s="4"/>
      <c r="FH351" s="4"/>
      <c r="FI351" s="4"/>
      <c r="FJ351" s="4"/>
      <c r="FK351" s="4"/>
      <c r="FL351" s="4"/>
      <c r="FM351" s="4"/>
      <c r="FN351" s="4"/>
      <c r="FO351" s="4"/>
      <c r="FP351" s="4"/>
      <c r="FQ351" s="4"/>
      <c r="FR351" s="4"/>
      <c r="FS351" s="4"/>
      <c r="FT351" s="4"/>
      <c r="FU351" s="4"/>
      <c r="FV351" s="4"/>
      <c r="FW351" s="4"/>
      <c r="FX351" s="4"/>
      <c r="FY351" s="4"/>
      <c r="FZ351" s="4"/>
      <c r="GA351" s="4"/>
      <c r="GB351" s="4"/>
      <c r="GC351" s="4"/>
      <c r="GD351" s="4"/>
      <c r="GE351" s="4"/>
      <c r="GF351" s="4"/>
      <c r="GG351" s="4"/>
      <c r="GH351" s="4"/>
      <c r="GI351" s="4"/>
      <c r="GJ351" s="4"/>
      <c r="GK351" s="4"/>
      <c r="GL351" s="4"/>
      <c r="GM351" s="4"/>
      <c r="GN351" s="4"/>
      <c r="GO351" s="4"/>
      <c r="GP351" s="4"/>
      <c r="GQ351" s="4"/>
      <c r="GR351" s="4"/>
      <c r="GS351" s="4"/>
      <c r="GT351" s="4"/>
      <c r="GU351" s="4"/>
      <c r="GV351" s="4"/>
      <c r="GW351" s="4"/>
      <c r="GX351" s="4"/>
      <c r="GY351" s="4"/>
      <c r="GZ351" s="4"/>
      <c r="HA351" s="4"/>
      <c r="HB351" s="4"/>
      <c r="HC351" s="4"/>
    </row>
    <row r="352" spans="1:211" s="380" customFormat="1" ht="13.9" customHeight="1">
      <c r="A352" s="828" t="str">
        <f>IF('1C TSsoustraitance'!$A69&lt;&gt;0,'1C TSsoustraitance'!$A69,"")</f>
        <v/>
      </c>
      <c r="B352" s="530"/>
      <c r="C352" s="513" t="str">
        <f>IF('1C TSsoustraitance'!$A69&lt;&gt;0,'1C TSsoustraitance'!$B69,"")</f>
        <v/>
      </c>
      <c r="D352" s="513" t="str">
        <f>IF('1C TSsoustraitance'!$A69&lt;&gt;0,'1C TSsoustraitance'!$C69,"")</f>
        <v/>
      </c>
      <c r="E352" s="684"/>
      <c r="F352" s="685"/>
      <c r="G352" s="666">
        <f>'1C TSsoustraitance'!$D69</f>
        <v>0</v>
      </c>
      <c r="H352" s="533">
        <v>0.21</v>
      </c>
      <c r="I352" s="533">
        <v>1</v>
      </c>
      <c r="J352" s="534"/>
      <c r="K352" s="667">
        <f t="shared" si="105"/>
        <v>0</v>
      </c>
      <c r="L352" s="668">
        <f>IF(OR('1C TSsoustraitance'!$D69="",'1C TSsoustraitance'!$AP69=0),0,IF(AND('1C TSsoustraitance'!$D69&lt;&gt;"",$K$2="Pôle",'1C TSsoustraitance'!$E69="OUI"),(('1C TSsoustraitance'!$F69+'1C TSsoustraitance'!$G69+'1C TSsoustraitance'!$H69+'1C TSsoustraitance'!$I69+'1C TSsoustraitance'!$M69)/'1C TSsoustraitance'!$R69),IF(AND('1C TSsoustraitance'!$D69&lt;&gt;"",$K$2="Pôle",'1C TSsoustraitance'!$E69="NON"),(('1C TSsoustraitance'!$F69+'1C TSsoustraitance'!$G69+'1C TSsoustraitance'!$H69+'1C TSsoustraitance'!$I69+'1C TSsoustraitance'!$M69)/'1C TSsoustraitance'!$AP69),IF(AND('1C TSsoustraitance'!$D69&lt;&gt;"",$K$2&lt;&gt;"Pôle",'1C TSsoustraitance'!$E69="OUI"),(('1C TSsoustraitance'!$F69+'1C TSsoustraitance'!$G69+'1C TSsoustraitance'!$H69+'1C TSsoustraitance'!$I69+'1C TSsoustraitance'!$J69+'1C TSsoustraitance'!$K69+'1C TSsoustraitance'!$L69+'1C TSsoustraitance'!$M69+'1C TSsoustraitance'!$N69+'1C TSsoustraitance'!$O69+'1C TSsoustraitance'!$P69+'1C TSsoustraitance'!$Q69)/'1C TSsoustraitance'!$R69),IF(AND('1C TSsoustraitance'!$D69&lt;&gt;"",$K$2&lt;&gt;"Pôle",'1C TSsoustraitance'!$E69="NON"),(('1C TSsoustraitance'!$F69+'1C TSsoustraitance'!$G69+'1C TSsoustraitance'!$H69+'1C TSsoustraitance'!$I69+'1C TSsoustraitance'!$J69+'1C TSsoustraitance'!$K69+'1C TSsoustraitance'!$L69+'1C TSsoustraitance'!$M69+'1C TSsoustraitance'!$N69+'1C TSsoustraitance'!$O69+'1C TSsoustraitance'!$P69+'1C TSsoustraitance'!$Q69))/'1C TSsoustraitance'!$AP69)))))</f>
        <v>0</v>
      </c>
      <c r="M352" s="668">
        <f>IF(OR('1C TSsoustraitance'!$D69="",'1C TSsoustraitance'!AP$13=0),0,IF(AND('1C TSsoustraitance'!$D69&lt;&gt;"",$K$2="Pôle",'1C TSsoustraitance'!$E69="OUI"),(('1C TSsoustraitance'!$J69+'1C TSsoustraitance'!$K69+'1C TSsoustraitance'!$L69)/'1C TSsoustraitance'!$R69),IF(AND('1C TSsoustraitance'!$D69&lt;&gt;"",$K$2="Pôle",'1C TSsoustraitance'!$E69="NON"),(('1C TSsoustraitance'!$J69+'1C TSsoustraitance'!$K69+'1C TSsoustraitance'!$L69)/'1C TSsoustraitance'!$AP69),IF(AND('1C TSsoustraitance'!$D69&lt;&gt;"",$K$2&lt;&gt;"Pôle"),0))))</f>
        <v>0</v>
      </c>
      <c r="N352" s="668">
        <f t="shared" si="106"/>
        <v>0</v>
      </c>
      <c r="O352" s="669">
        <f>IF(OR('1C TSsoustraitance'!$D69="",'1C TSsoustraitance'!$E69="OUI",'1C TSsoustraitance'!$AP69=0),0,(('1C TSsoustraitance'!$S69)/'1C TSsoustraitance'!$AP69))</f>
        <v>0</v>
      </c>
      <c r="P352" s="669">
        <f>IF(OR('1C TSsoustraitance'!$D69="",'1C TSsoustraitance'!$E69="OUI",'1C TSsoustraitance'!$AP69=0),0,(('1C TSsoustraitance'!$T69)/'1C TSsoustraitance'!$AP69))</f>
        <v>0</v>
      </c>
      <c r="Q352" s="669">
        <f>IF(OR('1C TSsoustraitance'!$D69="",'1C TSsoustraitance'!$E69="OUI",'1C TSsoustraitance'!$AP69=0),0,(('1C TSsoustraitance'!$U69)/'1C TSsoustraitance'!$AP69))</f>
        <v>0</v>
      </c>
      <c r="R352" s="669">
        <f>IF(OR('1C TSsoustraitance'!$D69="",'1C TSsoustraitance'!$E69="OUI",'1C TSsoustraitance'!$AP69=0),0,(('1C TSsoustraitance'!$V69)/'1C TSsoustraitance'!$AP69))</f>
        <v>0</v>
      </c>
      <c r="S352" s="669">
        <f>IF(OR('1C TSsoustraitance'!$D69="",'1C TSsoustraitance'!$E69="OUI",'1C TSsoustraitance'!$AP69=0),0,(('1C TSsoustraitance'!$W69)/'1C TSsoustraitance'!$AP69))</f>
        <v>0</v>
      </c>
      <c r="T352" s="669">
        <f>IF(OR('1C TSsoustraitance'!$D69="",'1C TSsoustraitance'!$E69="OUI",'1C TSsoustraitance'!$AP69=0),0,(('1C TSsoustraitance'!$X69)/'1C TSsoustraitance'!$AP69))</f>
        <v>0</v>
      </c>
      <c r="U352" s="669">
        <f>IF(OR('1C TSsoustraitance'!$D69="",'1C TSsoustraitance'!$E69="OUI",'1C TSsoustraitance'!$AP69=0),0,(('1C TSsoustraitance'!$Y69)/'1C TSsoustraitance'!$AP69))</f>
        <v>0</v>
      </c>
      <c r="V352" s="669">
        <f>IF(OR('1C TSsoustraitance'!$D69="",'1C TSsoustraitance'!$E69="OUI",'1C TSsoustraitance'!$AP69=0),0,(('1C TSsoustraitance'!$Z69)/'1C TSsoustraitance'!$AP69))</f>
        <v>0</v>
      </c>
      <c r="W352" s="669">
        <f>IF(OR('1C TSsoustraitance'!$D69="",'1C TSsoustraitance'!$E69="OUI",'1C TSsoustraitance'!$AP69=0),0,(('1C TSsoustraitance'!$AA69)/'1C TSsoustraitance'!$AP69))</f>
        <v>0</v>
      </c>
      <c r="X352" s="669">
        <f>IF(OR('1C TSsoustraitance'!$D69="",'1C TSsoustraitance'!$E69="OUI",'1C TSsoustraitance'!$AP69=0),0,(('1C TSsoustraitance'!$AB69)/'1C TSsoustraitance'!$AP69))</f>
        <v>0</v>
      </c>
      <c r="Y352" s="669">
        <f>IF(OR('1C TSsoustraitance'!$D69="",'1C TSsoustraitance'!$E69="OUI",'1C TSsoustraitance'!$AP69=0),0,(('1C TSsoustraitance'!$AC69)/'1C TSsoustraitance'!$AP69))</f>
        <v>0</v>
      </c>
      <c r="Z352" s="669">
        <f>IF(OR('1C TSsoustraitance'!$D69="",'1C TSsoustraitance'!$E69="OUI",'1C TSsoustraitance'!$AP69=0),0,(('1C TSsoustraitance'!$AD69)/'1C TSsoustraitance'!$AP69))</f>
        <v>0</v>
      </c>
      <c r="AA352" s="669">
        <f>IF(OR('1C TSsoustraitance'!$D69="",'1C TSsoustraitance'!$E69="OUI",'1C TSsoustraitance'!$AP69=0),0,(('1C TSsoustraitance'!$AE69)/'1C TSsoustraitance'!$AP69))</f>
        <v>0</v>
      </c>
      <c r="AB352" s="669">
        <f>IF(OR('1C TSsoustraitance'!$D69="",'1C TSsoustraitance'!$E69="OUI",'1C TSsoustraitance'!$AP69=0),0,(('1C TSsoustraitance'!$AF69)/'1C TSsoustraitance'!$AP69))</f>
        <v>0</v>
      </c>
      <c r="AC352" s="669">
        <f>IF(OR('1C TSsoustraitance'!$D69="",'1C TSsoustraitance'!$E69="OUI",'1C TSsoustraitance'!$AP69=0),0,(('1C TSsoustraitance'!$AG69)/'1C TSsoustraitance'!$AP69))</f>
        <v>0</v>
      </c>
      <c r="AD352" s="669">
        <f>IF(OR('1C TSsoustraitance'!$D69="",'1C TSsoustraitance'!$E69="OUI",'1C TSsoustraitance'!$AP69=0),0,(('1C TSsoustraitance'!$AH69)/'1C TSsoustraitance'!$AP69))</f>
        <v>0</v>
      </c>
      <c r="AE352" s="669">
        <f>IF(OR('1C TSsoustraitance'!$D69="",'1C TSsoustraitance'!$E69="OUI",'1C TSsoustraitance'!$AP69=0),0,(('1C TSsoustraitance'!$AI69)/'1C TSsoustraitance'!$AP69))</f>
        <v>0</v>
      </c>
      <c r="AF352" s="669">
        <f>IF(OR('1C TSsoustraitance'!$D69="",'1C TSsoustraitance'!$E69="OUI",'1C TSsoustraitance'!$AP69=0),0,(('1C TSsoustraitance'!$AJ69)/'1C TSsoustraitance'!$AP69))</f>
        <v>0</v>
      </c>
      <c r="AG352" s="669">
        <f>IF(OR('1C TSsoustraitance'!$D69="",'1C TSsoustraitance'!$E69="OUI",'1C TSsoustraitance'!$AP69=0),0,(('1C TSsoustraitance'!$AK69)/'1C TSsoustraitance'!$AP69))</f>
        <v>0</v>
      </c>
      <c r="AH352" s="669">
        <f>IF(OR('1C TSsoustraitance'!$D69="",'1C TSsoustraitance'!$E69="OUI",'1C TSsoustraitance'!$AP69=0),0,(('1C TSsoustraitance'!$AL69)/'1C TSsoustraitance'!$AP69))</f>
        <v>0</v>
      </c>
      <c r="AI352" s="669">
        <f>IF(OR('1C TSsoustraitance'!$D69="",'1C TSsoustraitance'!$E69="OUI",'1C TSsoustraitance'!$AP69=0),0,(('1C TSsoustraitance'!$AM69)/'1C TSsoustraitance'!$AP69))</f>
        <v>0</v>
      </c>
      <c r="AJ352" s="669">
        <f>IF(OR('1C TSsoustraitance'!$D69="",'1C TSsoustraitance'!$E69="OUI",'1C TSsoustraitance'!$AP69=0),0,(('1C TSsoustraitance'!$AN69)/'1C TSsoustraitance'!$AP69))</f>
        <v>0</v>
      </c>
      <c r="AK352" s="669">
        <f t="shared" si="107"/>
        <v>0</v>
      </c>
      <c r="AL352" s="668">
        <f t="shared" si="108"/>
        <v>0</v>
      </c>
      <c r="AM352" s="670">
        <f>IF(Tableau7[[#This Row],[N° pièce]]="",0,(Tableau7[[#This Row],[hors TVA]]+(Tableau7[[#This Row],[hors TVA]]*Tableau7[[#This Row],[Taux TVA]])-(Tableau7[[#This Row],[hors TVA]]*Tableau7[[#This Row],[Taux TVA]]*Tableau7[[#This Row],[Régime TVA: Récupération]]))*Tableau7[[#This Row],[Type 1]])</f>
        <v>0</v>
      </c>
      <c r="AN352" s="670">
        <f>IF(Tableau7[[#This Row],[N° pièce]]="",0,IF($K$2="pôle",((Tableau7[[#This Row],[hors TVA]]+(Tableau7[[#This Row],[hors TVA]]*Tableau7[[#This Row],[Taux TVA]])-(Tableau7[[#This Row],[hors TVA]]*Tableau7[[#This Row],[Taux TVA]]*Tableau7[[#This Row],[Régime TVA: Récupération]]))*Tableau7[[#This Row],[Type 2]]),0))</f>
        <v>0</v>
      </c>
      <c r="AO352" s="670">
        <f t="shared" si="94"/>
        <v>0</v>
      </c>
      <c r="AP352" s="255">
        <f t="shared" si="98"/>
        <v>0</v>
      </c>
      <c r="AQ352" s="506">
        <f t="shared" si="110"/>
        <v>0</v>
      </c>
      <c r="AR352" s="671"/>
      <c r="AS352" s="512"/>
      <c r="AT352" s="513" t="str">
        <f>IF(('1C TSsoustraitance'!AP69*FICHE!C$14&lt;J352),"Forfait limité à "&amp;FICHE!C$14&amp;"€/jour","")</f>
        <v/>
      </c>
      <c r="AU352" s="797"/>
      <c r="AV352" s="484"/>
      <c r="AW352" s="484"/>
      <c r="AX352" s="484"/>
      <c r="AY352" s="484"/>
      <c r="AZ352" s="484"/>
      <c r="BA352" s="4"/>
      <c r="BB352" s="4"/>
      <c r="BC352" s="4"/>
      <c r="BD352" s="4"/>
      <c r="BE352" s="4"/>
      <c r="BF352" s="4"/>
      <c r="BG352" s="4"/>
      <c r="BH352" s="4"/>
      <c r="BI352" s="4"/>
      <c r="BJ352" s="4"/>
      <c r="BK352" s="4"/>
      <c r="BL352" s="4"/>
      <c r="BM352" s="4"/>
      <c r="BN352" s="4"/>
      <c r="BO352" s="4"/>
      <c r="BP352" s="4"/>
      <c r="BQ352" s="4"/>
      <c r="BR352" s="4"/>
      <c r="BS352" s="4"/>
      <c r="BT352" s="4"/>
      <c r="BU352" s="4"/>
      <c r="BV352" s="4"/>
      <c r="BW352" s="4"/>
      <c r="BX352" s="4"/>
      <c r="BY352" s="4"/>
      <c r="BZ352" s="4"/>
      <c r="CA352" s="4"/>
      <c r="CB352" s="4"/>
      <c r="CC352" s="4"/>
      <c r="CD352" s="4"/>
      <c r="CE352" s="4"/>
      <c r="CF352" s="4"/>
      <c r="CG352" s="4"/>
      <c r="CH352" s="4"/>
      <c r="CI352" s="4"/>
      <c r="CJ352" s="4"/>
      <c r="CK352" s="4"/>
      <c r="CL352" s="4"/>
      <c r="CM352" s="4"/>
      <c r="CN352" s="4"/>
      <c r="CO352" s="4"/>
      <c r="CP352" s="4"/>
      <c r="CQ352" s="4"/>
      <c r="CR352" s="4"/>
      <c r="CS352" s="4"/>
      <c r="CT352" s="4"/>
      <c r="CU352" s="4"/>
      <c r="CV352" s="4"/>
      <c r="CW352" s="4"/>
      <c r="CX352" s="4"/>
      <c r="CY352" s="4"/>
      <c r="CZ352" s="4"/>
      <c r="DA352" s="4"/>
      <c r="DB352" s="4"/>
      <c r="DC352" s="4"/>
      <c r="DD352" s="4"/>
      <c r="DE352" s="4"/>
      <c r="DF352" s="4"/>
      <c r="DG352" s="4"/>
      <c r="DH352" s="4"/>
      <c r="DI352" s="4"/>
      <c r="DJ352" s="4"/>
      <c r="DK352" s="4"/>
      <c r="DL352" s="4"/>
      <c r="DM352" s="4"/>
      <c r="DN352" s="4"/>
      <c r="DO352" s="4"/>
      <c r="DP352" s="4"/>
      <c r="DQ352" s="4"/>
      <c r="DR352" s="4"/>
      <c r="DS352" s="4"/>
      <c r="DT352" s="4"/>
      <c r="DU352" s="4"/>
      <c r="DV352" s="4"/>
      <c r="DW352" s="4"/>
      <c r="DX352" s="4"/>
      <c r="DY352" s="4"/>
      <c r="DZ352" s="4"/>
      <c r="EA352" s="4"/>
      <c r="EB352" s="4"/>
      <c r="EC352" s="4"/>
      <c r="ED352" s="4"/>
      <c r="EE352" s="4"/>
      <c r="EF352" s="4"/>
      <c r="EG352" s="4"/>
      <c r="EH352" s="4"/>
      <c r="EI352" s="4"/>
      <c r="EJ352" s="4"/>
      <c r="EK352" s="4"/>
      <c r="EL352" s="4"/>
      <c r="EM352" s="4"/>
      <c r="EN352" s="4"/>
      <c r="EO352" s="4"/>
      <c r="EP352" s="4"/>
      <c r="EQ352" s="4"/>
      <c r="ER352" s="4"/>
      <c r="ES352" s="4"/>
      <c r="ET352" s="4"/>
      <c r="EU352" s="4"/>
      <c r="EV352" s="4"/>
      <c r="EW352" s="4"/>
      <c r="EX352" s="4"/>
      <c r="EY352" s="4"/>
      <c r="EZ352" s="4"/>
      <c r="FA352" s="4"/>
      <c r="FB352" s="4"/>
      <c r="FC352" s="4"/>
      <c r="FD352" s="4"/>
      <c r="FE352" s="4"/>
      <c r="FF352" s="4"/>
      <c r="FG352" s="4"/>
      <c r="FH352" s="4"/>
      <c r="FI352" s="4"/>
      <c r="FJ352" s="4"/>
      <c r="FK352" s="4"/>
      <c r="FL352" s="4"/>
      <c r="FM352" s="4"/>
      <c r="FN352" s="4"/>
      <c r="FO352" s="4"/>
      <c r="FP352" s="4"/>
      <c r="FQ352" s="4"/>
      <c r="FR352" s="4"/>
      <c r="FS352" s="4"/>
      <c r="FT352" s="4"/>
      <c r="FU352" s="4"/>
      <c r="FV352" s="4"/>
      <c r="FW352" s="4"/>
      <c r="FX352" s="4"/>
      <c r="FY352" s="4"/>
      <c r="FZ352" s="4"/>
      <c r="GA352" s="4"/>
      <c r="GB352" s="4"/>
      <c r="GC352" s="4"/>
      <c r="GD352" s="4"/>
      <c r="GE352" s="4"/>
      <c r="GF352" s="4"/>
      <c r="GG352" s="4"/>
      <c r="GH352" s="4"/>
      <c r="GI352" s="4"/>
      <c r="GJ352" s="4"/>
      <c r="GK352" s="4"/>
      <c r="GL352" s="4"/>
      <c r="GM352" s="4"/>
      <c r="GN352" s="4"/>
      <c r="GO352" s="4"/>
      <c r="GP352" s="4"/>
      <c r="GQ352" s="4"/>
      <c r="GR352" s="4"/>
      <c r="GS352" s="4"/>
      <c r="GT352" s="4"/>
      <c r="GU352" s="4"/>
      <c r="GV352" s="4"/>
      <c r="GW352" s="4"/>
      <c r="GX352" s="4"/>
      <c r="GY352" s="4"/>
      <c r="GZ352" s="4"/>
      <c r="HA352" s="4"/>
      <c r="HB352" s="4"/>
      <c r="HC352" s="4"/>
    </row>
    <row r="353" spans="1:211" s="380" customFormat="1" ht="13.9" customHeight="1">
      <c r="A353" s="828" t="str">
        <f>IF('1C TSsoustraitance'!$A70&lt;&gt;0,'1C TSsoustraitance'!$A70,"")</f>
        <v/>
      </c>
      <c r="B353" s="530"/>
      <c r="C353" s="513" t="str">
        <f>IF('1C TSsoustraitance'!$A70&lt;&gt;0,'1C TSsoustraitance'!$B70,"")</f>
        <v/>
      </c>
      <c r="D353" s="513" t="str">
        <f>IF('1C TSsoustraitance'!$A70&lt;&gt;0,'1C TSsoustraitance'!$C70,"")</f>
        <v/>
      </c>
      <c r="E353" s="684"/>
      <c r="F353" s="685"/>
      <c r="G353" s="666">
        <f>'1C TSsoustraitance'!$D70</f>
        <v>0</v>
      </c>
      <c r="H353" s="533">
        <v>0.21</v>
      </c>
      <c r="I353" s="533">
        <v>1</v>
      </c>
      <c r="J353" s="534"/>
      <c r="K353" s="667">
        <f t="shared" si="105"/>
        <v>0</v>
      </c>
      <c r="L353" s="668">
        <f>IF(OR('1C TSsoustraitance'!$D70="",'1C TSsoustraitance'!$AP70=0),0,IF(AND('1C TSsoustraitance'!$D70&lt;&gt;"",$K$2="Pôle",'1C TSsoustraitance'!$E70="OUI"),(('1C TSsoustraitance'!$F70+'1C TSsoustraitance'!$G70+'1C TSsoustraitance'!$H70+'1C TSsoustraitance'!$I70+'1C TSsoustraitance'!$M70)/'1C TSsoustraitance'!$R70),IF(AND('1C TSsoustraitance'!$D70&lt;&gt;"",$K$2="Pôle",'1C TSsoustraitance'!$E70="NON"),(('1C TSsoustraitance'!$F70+'1C TSsoustraitance'!$G70+'1C TSsoustraitance'!$H70+'1C TSsoustraitance'!$I70+'1C TSsoustraitance'!$M70)/'1C TSsoustraitance'!$AP70),IF(AND('1C TSsoustraitance'!$D70&lt;&gt;"",$K$2&lt;&gt;"Pôle",'1C TSsoustraitance'!$E70="OUI"),(('1C TSsoustraitance'!$F70+'1C TSsoustraitance'!$G70+'1C TSsoustraitance'!$H70+'1C TSsoustraitance'!$I70+'1C TSsoustraitance'!$J70+'1C TSsoustraitance'!$K70+'1C TSsoustraitance'!$L70+'1C TSsoustraitance'!$M70+'1C TSsoustraitance'!$N70+'1C TSsoustraitance'!$O70+'1C TSsoustraitance'!$P70+'1C TSsoustraitance'!$Q70)/'1C TSsoustraitance'!$R70),IF(AND('1C TSsoustraitance'!$D70&lt;&gt;"",$K$2&lt;&gt;"Pôle",'1C TSsoustraitance'!$E70="NON"),(('1C TSsoustraitance'!$F70+'1C TSsoustraitance'!$G70+'1C TSsoustraitance'!$H70+'1C TSsoustraitance'!$I70+'1C TSsoustraitance'!$J70+'1C TSsoustraitance'!$K70+'1C TSsoustraitance'!$L70+'1C TSsoustraitance'!$M70+'1C TSsoustraitance'!$N70+'1C TSsoustraitance'!$O70+'1C TSsoustraitance'!$P70+'1C TSsoustraitance'!$Q70))/'1C TSsoustraitance'!$AP70)))))</f>
        <v>0</v>
      </c>
      <c r="M353" s="668">
        <f>IF(OR('1C TSsoustraitance'!$D70="",'1C TSsoustraitance'!AP$13=0),0,IF(AND('1C TSsoustraitance'!$D70&lt;&gt;"",$K$2="Pôle",'1C TSsoustraitance'!$E70="OUI"),(('1C TSsoustraitance'!$J70+'1C TSsoustraitance'!$K70+'1C TSsoustraitance'!$L70)/'1C TSsoustraitance'!$R70),IF(AND('1C TSsoustraitance'!$D70&lt;&gt;"",$K$2="Pôle",'1C TSsoustraitance'!$E70="NON"),(('1C TSsoustraitance'!$J70+'1C TSsoustraitance'!$K70+'1C TSsoustraitance'!$L70)/'1C TSsoustraitance'!$AP70),IF(AND('1C TSsoustraitance'!$D70&lt;&gt;"",$K$2&lt;&gt;"Pôle"),0))))</f>
        <v>0</v>
      </c>
      <c r="N353" s="668">
        <f t="shared" si="106"/>
        <v>0</v>
      </c>
      <c r="O353" s="669">
        <f>IF(OR('1C TSsoustraitance'!$D70="",'1C TSsoustraitance'!$E70="OUI",'1C TSsoustraitance'!$AP70=0),0,(('1C TSsoustraitance'!$S70)/'1C TSsoustraitance'!$AP70))</f>
        <v>0</v>
      </c>
      <c r="P353" s="669">
        <f>IF(OR('1C TSsoustraitance'!$D70="",'1C TSsoustraitance'!$E70="OUI",'1C TSsoustraitance'!$AP70=0),0,(('1C TSsoustraitance'!$T70)/'1C TSsoustraitance'!$AP70))</f>
        <v>0</v>
      </c>
      <c r="Q353" s="669">
        <f>IF(OR('1C TSsoustraitance'!$D70="",'1C TSsoustraitance'!$E70="OUI",'1C TSsoustraitance'!$AP70=0),0,(('1C TSsoustraitance'!$U70)/'1C TSsoustraitance'!$AP70))</f>
        <v>0</v>
      </c>
      <c r="R353" s="669">
        <f>IF(OR('1C TSsoustraitance'!$D70="",'1C TSsoustraitance'!$E70="OUI",'1C TSsoustraitance'!$AP70=0),0,(('1C TSsoustraitance'!$V70)/'1C TSsoustraitance'!$AP70))</f>
        <v>0</v>
      </c>
      <c r="S353" s="669">
        <f>IF(OR('1C TSsoustraitance'!$D70="",'1C TSsoustraitance'!$E70="OUI",'1C TSsoustraitance'!$AP70=0),0,(('1C TSsoustraitance'!$W70)/'1C TSsoustraitance'!$AP70))</f>
        <v>0</v>
      </c>
      <c r="T353" s="669">
        <f>IF(OR('1C TSsoustraitance'!$D70="",'1C TSsoustraitance'!$E70="OUI",'1C TSsoustraitance'!$AP70=0),0,(('1C TSsoustraitance'!$X70)/'1C TSsoustraitance'!$AP70))</f>
        <v>0</v>
      </c>
      <c r="U353" s="669">
        <f>IF(OR('1C TSsoustraitance'!$D70="",'1C TSsoustraitance'!$E70="OUI",'1C TSsoustraitance'!$AP70=0),0,(('1C TSsoustraitance'!$Y70)/'1C TSsoustraitance'!$AP70))</f>
        <v>0</v>
      </c>
      <c r="V353" s="669">
        <f>IF(OR('1C TSsoustraitance'!$D70="",'1C TSsoustraitance'!$E70="OUI",'1C TSsoustraitance'!$AP70=0),0,(('1C TSsoustraitance'!$Z70)/'1C TSsoustraitance'!$AP70))</f>
        <v>0</v>
      </c>
      <c r="W353" s="669">
        <f>IF(OR('1C TSsoustraitance'!$D70="",'1C TSsoustraitance'!$E70="OUI",'1C TSsoustraitance'!$AP70=0),0,(('1C TSsoustraitance'!$AA70)/'1C TSsoustraitance'!$AP70))</f>
        <v>0</v>
      </c>
      <c r="X353" s="669">
        <f>IF(OR('1C TSsoustraitance'!$D70="",'1C TSsoustraitance'!$E70="OUI",'1C TSsoustraitance'!$AP70=0),0,(('1C TSsoustraitance'!$AB70)/'1C TSsoustraitance'!$AP70))</f>
        <v>0</v>
      </c>
      <c r="Y353" s="669">
        <f>IF(OR('1C TSsoustraitance'!$D70="",'1C TSsoustraitance'!$E70="OUI",'1C TSsoustraitance'!$AP70=0),0,(('1C TSsoustraitance'!$AC70)/'1C TSsoustraitance'!$AP70))</f>
        <v>0</v>
      </c>
      <c r="Z353" s="669">
        <f>IF(OR('1C TSsoustraitance'!$D70="",'1C TSsoustraitance'!$E70="OUI",'1C TSsoustraitance'!$AP70=0),0,(('1C TSsoustraitance'!$AD70)/'1C TSsoustraitance'!$AP70))</f>
        <v>0</v>
      </c>
      <c r="AA353" s="669">
        <f>IF(OR('1C TSsoustraitance'!$D70="",'1C TSsoustraitance'!$E70="OUI",'1C TSsoustraitance'!$AP70=0),0,(('1C TSsoustraitance'!$AE70)/'1C TSsoustraitance'!$AP70))</f>
        <v>0</v>
      </c>
      <c r="AB353" s="669">
        <f>IF(OR('1C TSsoustraitance'!$D70="",'1C TSsoustraitance'!$E70="OUI",'1C TSsoustraitance'!$AP70=0),0,(('1C TSsoustraitance'!$AF70)/'1C TSsoustraitance'!$AP70))</f>
        <v>0</v>
      </c>
      <c r="AC353" s="669">
        <f>IF(OR('1C TSsoustraitance'!$D70="",'1C TSsoustraitance'!$E70="OUI",'1C TSsoustraitance'!$AP70=0),0,(('1C TSsoustraitance'!$AG70)/'1C TSsoustraitance'!$AP70))</f>
        <v>0</v>
      </c>
      <c r="AD353" s="669">
        <f>IF(OR('1C TSsoustraitance'!$D70="",'1C TSsoustraitance'!$E70="OUI",'1C TSsoustraitance'!$AP70=0),0,(('1C TSsoustraitance'!$AH70)/'1C TSsoustraitance'!$AP70))</f>
        <v>0</v>
      </c>
      <c r="AE353" s="669">
        <f>IF(OR('1C TSsoustraitance'!$D70="",'1C TSsoustraitance'!$E70="OUI",'1C TSsoustraitance'!$AP70=0),0,(('1C TSsoustraitance'!$AI70)/'1C TSsoustraitance'!$AP70))</f>
        <v>0</v>
      </c>
      <c r="AF353" s="669">
        <f>IF(OR('1C TSsoustraitance'!$D70="",'1C TSsoustraitance'!$E70="OUI",'1C TSsoustraitance'!$AP70=0),0,(('1C TSsoustraitance'!$AJ70)/'1C TSsoustraitance'!$AP70))</f>
        <v>0</v>
      </c>
      <c r="AG353" s="669">
        <f>IF(OR('1C TSsoustraitance'!$D70="",'1C TSsoustraitance'!$E70="OUI",'1C TSsoustraitance'!$AP70=0),0,(('1C TSsoustraitance'!$AK70)/'1C TSsoustraitance'!$AP70))</f>
        <v>0</v>
      </c>
      <c r="AH353" s="669">
        <f>IF(OR('1C TSsoustraitance'!$D70="",'1C TSsoustraitance'!$E70="OUI",'1C TSsoustraitance'!$AP70=0),0,(('1C TSsoustraitance'!$AL70)/'1C TSsoustraitance'!$AP70))</f>
        <v>0</v>
      </c>
      <c r="AI353" s="669">
        <f>IF(OR('1C TSsoustraitance'!$D70="",'1C TSsoustraitance'!$E70="OUI",'1C TSsoustraitance'!$AP70=0),0,(('1C TSsoustraitance'!$AM70)/'1C TSsoustraitance'!$AP70))</f>
        <v>0</v>
      </c>
      <c r="AJ353" s="669">
        <f>IF(OR('1C TSsoustraitance'!$D70="",'1C TSsoustraitance'!$E70="OUI",'1C TSsoustraitance'!$AP70=0),0,(('1C TSsoustraitance'!$AN70)/'1C TSsoustraitance'!$AP70))</f>
        <v>0</v>
      </c>
      <c r="AK353" s="669">
        <f t="shared" si="107"/>
        <v>0</v>
      </c>
      <c r="AL353" s="668">
        <f t="shared" si="108"/>
        <v>0</v>
      </c>
      <c r="AM353" s="670">
        <f>IF(Tableau7[[#This Row],[N° pièce]]="",0,(Tableau7[[#This Row],[hors TVA]]+(Tableau7[[#This Row],[hors TVA]]*Tableau7[[#This Row],[Taux TVA]])-(Tableau7[[#This Row],[hors TVA]]*Tableau7[[#This Row],[Taux TVA]]*Tableau7[[#This Row],[Régime TVA: Récupération]]))*Tableau7[[#This Row],[Type 1]])</f>
        <v>0</v>
      </c>
      <c r="AN353" s="670">
        <f>IF(Tableau7[[#This Row],[N° pièce]]="",0,IF($K$2="pôle",((Tableau7[[#This Row],[hors TVA]]+(Tableau7[[#This Row],[hors TVA]]*Tableau7[[#This Row],[Taux TVA]])-(Tableau7[[#This Row],[hors TVA]]*Tableau7[[#This Row],[Taux TVA]]*Tableau7[[#This Row],[Régime TVA: Récupération]]))*Tableau7[[#This Row],[Type 2]]),0))</f>
        <v>0</v>
      </c>
      <c r="AO353" s="670">
        <f t="shared" si="94"/>
        <v>0</v>
      </c>
      <c r="AP353" s="255">
        <f t="shared" si="98"/>
        <v>0</v>
      </c>
      <c r="AQ353" s="506">
        <f t="shared" si="110"/>
        <v>0</v>
      </c>
      <c r="AR353" s="671"/>
      <c r="AS353" s="512"/>
      <c r="AT353" s="513" t="str">
        <f>IF(('1C TSsoustraitance'!AP70*FICHE!C$14&lt;J353),"Forfait limité à "&amp;FICHE!C$14&amp;"€/jour","")</f>
        <v/>
      </c>
      <c r="AU353" s="797"/>
      <c r="AV353" s="484"/>
      <c r="AW353" s="484"/>
      <c r="AX353" s="484"/>
      <c r="AY353" s="484"/>
      <c r="AZ353" s="484"/>
      <c r="BA353" s="4"/>
      <c r="BB353" s="4"/>
      <c r="BC353" s="4"/>
      <c r="BD353" s="4"/>
      <c r="BE353" s="4"/>
      <c r="BF353" s="4"/>
      <c r="BG353" s="4"/>
      <c r="BH353" s="4"/>
      <c r="BI353" s="4"/>
      <c r="BJ353" s="4"/>
      <c r="BK353" s="4"/>
      <c r="BL353" s="4"/>
      <c r="BM353" s="4"/>
      <c r="BN353" s="4"/>
      <c r="BO353" s="4"/>
      <c r="BP353" s="4"/>
      <c r="BQ353" s="4"/>
      <c r="BR353" s="4"/>
      <c r="BS353" s="4"/>
      <c r="BT353" s="4"/>
      <c r="BU353" s="4"/>
      <c r="BV353" s="4"/>
      <c r="BW353" s="4"/>
      <c r="BX353" s="4"/>
      <c r="BY353" s="4"/>
      <c r="BZ353" s="4"/>
      <c r="CA353" s="4"/>
      <c r="CB353" s="4"/>
      <c r="CC353" s="4"/>
      <c r="CD353" s="4"/>
      <c r="CE353" s="4"/>
      <c r="CF353" s="4"/>
      <c r="CG353" s="4"/>
      <c r="CH353" s="4"/>
      <c r="CI353" s="4"/>
      <c r="CJ353" s="4"/>
      <c r="CK353" s="4"/>
      <c r="CL353" s="4"/>
      <c r="CM353" s="4"/>
      <c r="CN353" s="4"/>
      <c r="CO353" s="4"/>
      <c r="CP353" s="4"/>
      <c r="CQ353" s="4"/>
      <c r="CR353" s="4"/>
      <c r="CS353" s="4"/>
      <c r="CT353" s="4"/>
      <c r="CU353" s="4"/>
      <c r="CV353" s="4"/>
      <c r="CW353" s="4"/>
      <c r="CX353" s="4"/>
      <c r="CY353" s="4"/>
      <c r="CZ353" s="4"/>
      <c r="DA353" s="4"/>
      <c r="DB353" s="4"/>
      <c r="DC353" s="4"/>
      <c r="DD353" s="4"/>
      <c r="DE353" s="4"/>
      <c r="DF353" s="4"/>
      <c r="DG353" s="4"/>
      <c r="DH353" s="4"/>
      <c r="DI353" s="4"/>
      <c r="DJ353" s="4"/>
      <c r="DK353" s="4"/>
      <c r="DL353" s="4"/>
      <c r="DM353" s="4"/>
      <c r="DN353" s="4"/>
      <c r="DO353" s="4"/>
      <c r="DP353" s="4"/>
      <c r="DQ353" s="4"/>
      <c r="DR353" s="4"/>
      <c r="DS353" s="4"/>
      <c r="DT353" s="4"/>
      <c r="DU353" s="4"/>
      <c r="DV353" s="4"/>
      <c r="DW353" s="4"/>
      <c r="DX353" s="4"/>
      <c r="DY353" s="4"/>
      <c r="DZ353" s="4"/>
      <c r="EA353" s="4"/>
      <c r="EB353" s="4"/>
      <c r="EC353" s="4"/>
      <c r="ED353" s="4"/>
      <c r="EE353" s="4"/>
      <c r="EF353" s="4"/>
      <c r="EG353" s="4"/>
      <c r="EH353" s="4"/>
      <c r="EI353" s="4"/>
      <c r="EJ353" s="4"/>
      <c r="EK353" s="4"/>
      <c r="EL353" s="4"/>
      <c r="EM353" s="4"/>
      <c r="EN353" s="4"/>
      <c r="EO353" s="4"/>
      <c r="EP353" s="4"/>
      <c r="EQ353" s="4"/>
      <c r="ER353" s="4"/>
      <c r="ES353" s="4"/>
      <c r="ET353" s="4"/>
      <c r="EU353" s="4"/>
      <c r="EV353" s="4"/>
      <c r="EW353" s="4"/>
      <c r="EX353" s="4"/>
      <c r="EY353" s="4"/>
      <c r="EZ353" s="4"/>
      <c r="FA353" s="4"/>
      <c r="FB353" s="4"/>
      <c r="FC353" s="4"/>
      <c r="FD353" s="4"/>
      <c r="FE353" s="4"/>
      <c r="FF353" s="4"/>
      <c r="FG353" s="4"/>
      <c r="FH353" s="4"/>
      <c r="FI353" s="4"/>
      <c r="FJ353" s="4"/>
      <c r="FK353" s="4"/>
      <c r="FL353" s="4"/>
      <c r="FM353" s="4"/>
      <c r="FN353" s="4"/>
      <c r="FO353" s="4"/>
      <c r="FP353" s="4"/>
      <c r="FQ353" s="4"/>
      <c r="FR353" s="4"/>
      <c r="FS353" s="4"/>
      <c r="FT353" s="4"/>
      <c r="FU353" s="4"/>
      <c r="FV353" s="4"/>
      <c r="FW353" s="4"/>
      <c r="FX353" s="4"/>
      <c r="FY353" s="4"/>
      <c r="FZ353" s="4"/>
      <c r="GA353" s="4"/>
      <c r="GB353" s="4"/>
      <c r="GC353" s="4"/>
      <c r="GD353" s="4"/>
      <c r="GE353" s="4"/>
      <c r="GF353" s="4"/>
      <c r="GG353" s="4"/>
      <c r="GH353" s="4"/>
      <c r="GI353" s="4"/>
      <c r="GJ353" s="4"/>
      <c r="GK353" s="4"/>
      <c r="GL353" s="4"/>
      <c r="GM353" s="4"/>
      <c r="GN353" s="4"/>
      <c r="GO353" s="4"/>
      <c r="GP353" s="4"/>
      <c r="GQ353" s="4"/>
      <c r="GR353" s="4"/>
      <c r="GS353" s="4"/>
      <c r="GT353" s="4"/>
      <c r="GU353" s="4"/>
      <c r="GV353" s="4"/>
      <c r="GW353" s="4"/>
      <c r="GX353" s="4"/>
      <c r="GY353" s="4"/>
      <c r="GZ353" s="4"/>
      <c r="HA353" s="4"/>
      <c r="HB353" s="4"/>
      <c r="HC353" s="4"/>
    </row>
    <row r="354" spans="1:211" s="380" customFormat="1" ht="13.9" customHeight="1">
      <c r="A354" s="828" t="str">
        <f>IF('1C TSsoustraitance'!$A71&lt;&gt;0,'1C TSsoustraitance'!$A71,"")</f>
        <v/>
      </c>
      <c r="B354" s="530"/>
      <c r="C354" s="513" t="str">
        <f>IF('1C TSsoustraitance'!$A71&lt;&gt;0,'1C TSsoustraitance'!$B71,"")</f>
        <v/>
      </c>
      <c r="D354" s="513" t="str">
        <f>IF('1C TSsoustraitance'!$A71&lt;&gt;0,'1C TSsoustraitance'!$C71,"")</f>
        <v/>
      </c>
      <c r="E354" s="684"/>
      <c r="F354" s="685"/>
      <c r="G354" s="666">
        <f>'1C TSsoustraitance'!$D71</f>
        <v>0</v>
      </c>
      <c r="H354" s="533">
        <v>0.21</v>
      </c>
      <c r="I354" s="533">
        <v>1</v>
      </c>
      <c r="J354" s="534"/>
      <c r="K354" s="667">
        <f t="shared" si="105"/>
        <v>0</v>
      </c>
      <c r="L354" s="668">
        <f>IF(OR('1C TSsoustraitance'!$D71="",'1C TSsoustraitance'!$AP71=0),0,IF(AND('1C TSsoustraitance'!$D71&lt;&gt;"",$K$2="Pôle",'1C TSsoustraitance'!$E71="OUI"),(('1C TSsoustraitance'!$F71+'1C TSsoustraitance'!$G71+'1C TSsoustraitance'!$H71+'1C TSsoustraitance'!$I71+'1C TSsoustraitance'!$M71)/'1C TSsoustraitance'!$R71),IF(AND('1C TSsoustraitance'!$D71&lt;&gt;"",$K$2="Pôle",'1C TSsoustraitance'!$E71="NON"),(('1C TSsoustraitance'!$F71+'1C TSsoustraitance'!$G71+'1C TSsoustraitance'!$H71+'1C TSsoustraitance'!$I71+'1C TSsoustraitance'!$M71)/'1C TSsoustraitance'!$AP71),IF(AND('1C TSsoustraitance'!$D71&lt;&gt;"",$K$2&lt;&gt;"Pôle",'1C TSsoustraitance'!$E71="OUI"),(('1C TSsoustraitance'!$F71+'1C TSsoustraitance'!$G71+'1C TSsoustraitance'!$H71+'1C TSsoustraitance'!$I71+'1C TSsoustraitance'!$J71+'1C TSsoustraitance'!$K71+'1C TSsoustraitance'!$L71+'1C TSsoustraitance'!$M71+'1C TSsoustraitance'!$N71+'1C TSsoustraitance'!$O71+'1C TSsoustraitance'!$P71+'1C TSsoustraitance'!$Q71)/'1C TSsoustraitance'!$R71),IF(AND('1C TSsoustraitance'!$D71&lt;&gt;"",$K$2&lt;&gt;"Pôle",'1C TSsoustraitance'!$E71="NON"),(('1C TSsoustraitance'!$F71+'1C TSsoustraitance'!$G71+'1C TSsoustraitance'!$H71+'1C TSsoustraitance'!$I71+'1C TSsoustraitance'!$J71+'1C TSsoustraitance'!$K71+'1C TSsoustraitance'!$L71+'1C TSsoustraitance'!$M71+'1C TSsoustraitance'!$N71+'1C TSsoustraitance'!$O71+'1C TSsoustraitance'!$P71+'1C TSsoustraitance'!$Q71))/'1C TSsoustraitance'!$AP71)))))</f>
        <v>0</v>
      </c>
      <c r="M354" s="668">
        <f>IF(OR('1C TSsoustraitance'!$D71="",'1C TSsoustraitance'!AP$13=0),0,IF(AND('1C TSsoustraitance'!$D71&lt;&gt;"",$K$2="Pôle",'1C TSsoustraitance'!$E71="OUI"),(('1C TSsoustraitance'!$J71+'1C TSsoustraitance'!$K71+'1C TSsoustraitance'!$L71)/'1C TSsoustraitance'!$R71),IF(AND('1C TSsoustraitance'!$D71&lt;&gt;"",$K$2="Pôle",'1C TSsoustraitance'!$E71="NON"),(('1C TSsoustraitance'!$J71+'1C TSsoustraitance'!$K71+'1C TSsoustraitance'!$L71)/'1C TSsoustraitance'!$AP71),IF(AND('1C TSsoustraitance'!$D71&lt;&gt;"",$K$2&lt;&gt;"Pôle"),0))))</f>
        <v>0</v>
      </c>
      <c r="N354" s="668">
        <f t="shared" si="106"/>
        <v>0</v>
      </c>
      <c r="O354" s="669">
        <f>IF(OR('1C TSsoustraitance'!$D71="",'1C TSsoustraitance'!$E71="OUI",'1C TSsoustraitance'!$AP71=0),0,(('1C TSsoustraitance'!$S71)/'1C TSsoustraitance'!$AP71))</f>
        <v>0</v>
      </c>
      <c r="P354" s="669">
        <f>IF(OR('1C TSsoustraitance'!$D71="",'1C TSsoustraitance'!$E71="OUI",'1C TSsoustraitance'!$AP71=0),0,(('1C TSsoustraitance'!$T71)/'1C TSsoustraitance'!$AP71))</f>
        <v>0</v>
      </c>
      <c r="Q354" s="669">
        <f>IF(OR('1C TSsoustraitance'!$D71="",'1C TSsoustraitance'!$E71="OUI",'1C TSsoustraitance'!$AP71=0),0,(('1C TSsoustraitance'!$U71)/'1C TSsoustraitance'!$AP71))</f>
        <v>0</v>
      </c>
      <c r="R354" s="669">
        <f>IF(OR('1C TSsoustraitance'!$D71="",'1C TSsoustraitance'!$E71="OUI",'1C TSsoustraitance'!$AP71=0),0,(('1C TSsoustraitance'!$V71)/'1C TSsoustraitance'!$AP71))</f>
        <v>0</v>
      </c>
      <c r="S354" s="669">
        <f>IF(OR('1C TSsoustraitance'!$D71="",'1C TSsoustraitance'!$E71="OUI",'1C TSsoustraitance'!$AP71=0),0,(('1C TSsoustraitance'!$W71)/'1C TSsoustraitance'!$AP71))</f>
        <v>0</v>
      </c>
      <c r="T354" s="669">
        <f>IF(OR('1C TSsoustraitance'!$D71="",'1C TSsoustraitance'!$E71="OUI",'1C TSsoustraitance'!$AP71=0),0,(('1C TSsoustraitance'!$X71)/'1C TSsoustraitance'!$AP71))</f>
        <v>0</v>
      </c>
      <c r="U354" s="669">
        <f>IF(OR('1C TSsoustraitance'!$D71="",'1C TSsoustraitance'!$E71="OUI",'1C TSsoustraitance'!$AP71=0),0,(('1C TSsoustraitance'!$Y71)/'1C TSsoustraitance'!$AP71))</f>
        <v>0</v>
      </c>
      <c r="V354" s="669">
        <f>IF(OR('1C TSsoustraitance'!$D71="",'1C TSsoustraitance'!$E71="OUI",'1C TSsoustraitance'!$AP71=0),0,(('1C TSsoustraitance'!$Z71)/'1C TSsoustraitance'!$AP71))</f>
        <v>0</v>
      </c>
      <c r="W354" s="669">
        <f>IF(OR('1C TSsoustraitance'!$D71="",'1C TSsoustraitance'!$E71="OUI",'1C TSsoustraitance'!$AP71=0),0,(('1C TSsoustraitance'!$AA71)/'1C TSsoustraitance'!$AP71))</f>
        <v>0</v>
      </c>
      <c r="X354" s="669">
        <f>IF(OR('1C TSsoustraitance'!$D71="",'1C TSsoustraitance'!$E71="OUI",'1C TSsoustraitance'!$AP71=0),0,(('1C TSsoustraitance'!$AB71)/'1C TSsoustraitance'!$AP71))</f>
        <v>0</v>
      </c>
      <c r="Y354" s="669">
        <f>IF(OR('1C TSsoustraitance'!$D71="",'1C TSsoustraitance'!$E71="OUI",'1C TSsoustraitance'!$AP71=0),0,(('1C TSsoustraitance'!$AC71)/'1C TSsoustraitance'!$AP71))</f>
        <v>0</v>
      </c>
      <c r="Z354" s="669">
        <f>IF(OR('1C TSsoustraitance'!$D71="",'1C TSsoustraitance'!$E71="OUI",'1C TSsoustraitance'!$AP71=0),0,(('1C TSsoustraitance'!$AD71)/'1C TSsoustraitance'!$AP71))</f>
        <v>0</v>
      </c>
      <c r="AA354" s="669">
        <f>IF(OR('1C TSsoustraitance'!$D71="",'1C TSsoustraitance'!$E71="OUI",'1C TSsoustraitance'!$AP71=0),0,(('1C TSsoustraitance'!$AE71)/'1C TSsoustraitance'!$AP71))</f>
        <v>0</v>
      </c>
      <c r="AB354" s="669">
        <f>IF(OR('1C TSsoustraitance'!$D71="",'1C TSsoustraitance'!$E71="OUI",'1C TSsoustraitance'!$AP71=0),0,(('1C TSsoustraitance'!$AF71)/'1C TSsoustraitance'!$AP71))</f>
        <v>0</v>
      </c>
      <c r="AC354" s="669">
        <f>IF(OR('1C TSsoustraitance'!$D71="",'1C TSsoustraitance'!$E71="OUI",'1C TSsoustraitance'!$AP71=0),0,(('1C TSsoustraitance'!$AG71)/'1C TSsoustraitance'!$AP71))</f>
        <v>0</v>
      </c>
      <c r="AD354" s="669">
        <f>IF(OR('1C TSsoustraitance'!$D71="",'1C TSsoustraitance'!$E71="OUI",'1C TSsoustraitance'!$AP71=0),0,(('1C TSsoustraitance'!$AH71)/'1C TSsoustraitance'!$AP71))</f>
        <v>0</v>
      </c>
      <c r="AE354" s="669">
        <f>IF(OR('1C TSsoustraitance'!$D71="",'1C TSsoustraitance'!$E71="OUI",'1C TSsoustraitance'!$AP71=0),0,(('1C TSsoustraitance'!$AI71)/'1C TSsoustraitance'!$AP71))</f>
        <v>0</v>
      </c>
      <c r="AF354" s="669">
        <f>IF(OR('1C TSsoustraitance'!$D71="",'1C TSsoustraitance'!$E71="OUI",'1C TSsoustraitance'!$AP71=0),0,(('1C TSsoustraitance'!$AJ71)/'1C TSsoustraitance'!$AP71))</f>
        <v>0</v>
      </c>
      <c r="AG354" s="669">
        <f>IF(OR('1C TSsoustraitance'!$D71="",'1C TSsoustraitance'!$E71="OUI",'1C TSsoustraitance'!$AP71=0),0,(('1C TSsoustraitance'!$AK71)/'1C TSsoustraitance'!$AP71))</f>
        <v>0</v>
      </c>
      <c r="AH354" s="669">
        <f>IF(OR('1C TSsoustraitance'!$D71="",'1C TSsoustraitance'!$E71="OUI",'1C TSsoustraitance'!$AP71=0),0,(('1C TSsoustraitance'!$AL71)/'1C TSsoustraitance'!$AP71))</f>
        <v>0</v>
      </c>
      <c r="AI354" s="669">
        <f>IF(OR('1C TSsoustraitance'!$D71="",'1C TSsoustraitance'!$E71="OUI",'1C TSsoustraitance'!$AP71=0),0,(('1C TSsoustraitance'!$AM71)/'1C TSsoustraitance'!$AP71))</f>
        <v>0</v>
      </c>
      <c r="AJ354" s="669">
        <f>IF(OR('1C TSsoustraitance'!$D71="",'1C TSsoustraitance'!$E71="OUI",'1C TSsoustraitance'!$AP71=0),0,(('1C TSsoustraitance'!$AN71)/'1C TSsoustraitance'!$AP71))</f>
        <v>0</v>
      </c>
      <c r="AK354" s="669">
        <f t="shared" si="107"/>
        <v>0</v>
      </c>
      <c r="AL354" s="668">
        <f t="shared" si="108"/>
        <v>0</v>
      </c>
      <c r="AM354" s="670">
        <f>IF(Tableau7[[#This Row],[N° pièce]]="",0,(Tableau7[[#This Row],[hors TVA]]+(Tableau7[[#This Row],[hors TVA]]*Tableau7[[#This Row],[Taux TVA]])-(Tableau7[[#This Row],[hors TVA]]*Tableau7[[#This Row],[Taux TVA]]*Tableau7[[#This Row],[Régime TVA: Récupération]]))*Tableau7[[#This Row],[Type 1]])</f>
        <v>0</v>
      </c>
      <c r="AN354" s="670">
        <f>IF(Tableau7[[#This Row],[N° pièce]]="",0,IF($K$2="pôle",((Tableau7[[#This Row],[hors TVA]]+(Tableau7[[#This Row],[hors TVA]]*Tableau7[[#This Row],[Taux TVA]])-(Tableau7[[#This Row],[hors TVA]]*Tableau7[[#This Row],[Taux TVA]]*Tableau7[[#This Row],[Régime TVA: Récupération]]))*Tableau7[[#This Row],[Type 2]]),0))</f>
        <v>0</v>
      </c>
      <c r="AO354" s="670">
        <f t="shared" si="94"/>
        <v>0</v>
      </c>
      <c r="AP354" s="255">
        <f t="shared" si="98"/>
        <v>0</v>
      </c>
      <c r="AQ354" s="506">
        <f t="shared" si="110"/>
        <v>0</v>
      </c>
      <c r="AR354" s="671"/>
      <c r="AS354" s="512"/>
      <c r="AT354" s="513" t="str">
        <f>IF(('1C TSsoustraitance'!AP71*FICHE!C$14&lt;J354),"Forfait limité à "&amp;FICHE!C$14&amp;"€/jour","")</f>
        <v/>
      </c>
      <c r="AU354" s="797"/>
      <c r="AV354" s="484"/>
      <c r="AW354" s="484"/>
      <c r="AX354" s="484"/>
      <c r="AY354" s="484"/>
      <c r="AZ354" s="484"/>
      <c r="BA354" s="4"/>
      <c r="BB354" s="4"/>
      <c r="BC354" s="4"/>
      <c r="BD354" s="4"/>
      <c r="BE354" s="4"/>
      <c r="BF354" s="4"/>
      <c r="BG354" s="4"/>
      <c r="BH354" s="4"/>
      <c r="BI354" s="4"/>
      <c r="BJ354" s="4"/>
      <c r="BK354" s="4"/>
      <c r="BL354" s="4"/>
      <c r="BM354" s="4"/>
      <c r="BN354" s="4"/>
      <c r="BO354" s="4"/>
      <c r="BP354" s="4"/>
      <c r="BQ354" s="4"/>
      <c r="BR354" s="4"/>
      <c r="BS354" s="4"/>
      <c r="BT354" s="4"/>
      <c r="BU354" s="4"/>
      <c r="BV354" s="4"/>
      <c r="BW354" s="4"/>
      <c r="BX354" s="4"/>
      <c r="BY354" s="4"/>
      <c r="BZ354" s="4"/>
      <c r="CA354" s="4"/>
      <c r="CB354" s="4"/>
      <c r="CC354" s="4"/>
      <c r="CD354" s="4"/>
      <c r="CE354" s="4"/>
      <c r="CF354" s="4"/>
      <c r="CG354" s="4"/>
      <c r="CH354" s="4"/>
      <c r="CI354" s="4"/>
      <c r="CJ354" s="4"/>
      <c r="CK354" s="4"/>
      <c r="CL354" s="4"/>
      <c r="CM354" s="4"/>
      <c r="CN354" s="4"/>
      <c r="CO354" s="4"/>
      <c r="CP354" s="4"/>
      <c r="CQ354" s="4"/>
      <c r="CR354" s="4"/>
      <c r="CS354" s="4"/>
      <c r="CT354" s="4"/>
      <c r="CU354" s="4"/>
      <c r="CV354" s="4"/>
      <c r="CW354" s="4"/>
      <c r="CX354" s="4"/>
      <c r="CY354" s="4"/>
      <c r="CZ354" s="4"/>
      <c r="DA354" s="4"/>
      <c r="DB354" s="4"/>
      <c r="DC354" s="4"/>
      <c r="DD354" s="4"/>
      <c r="DE354" s="4"/>
      <c r="DF354" s="4"/>
      <c r="DG354" s="4"/>
      <c r="DH354" s="4"/>
      <c r="DI354" s="4"/>
      <c r="DJ354" s="4"/>
      <c r="DK354" s="4"/>
      <c r="DL354" s="4"/>
      <c r="DM354" s="4"/>
      <c r="DN354" s="4"/>
      <c r="DO354" s="4"/>
      <c r="DP354" s="4"/>
      <c r="DQ354" s="4"/>
      <c r="DR354" s="4"/>
      <c r="DS354" s="4"/>
      <c r="DT354" s="4"/>
      <c r="DU354" s="4"/>
      <c r="DV354" s="4"/>
      <c r="DW354" s="4"/>
      <c r="DX354" s="4"/>
      <c r="DY354" s="4"/>
      <c r="DZ354" s="4"/>
      <c r="EA354" s="4"/>
      <c r="EB354" s="4"/>
      <c r="EC354" s="4"/>
      <c r="ED354" s="4"/>
      <c r="EE354" s="4"/>
      <c r="EF354" s="4"/>
      <c r="EG354" s="4"/>
      <c r="EH354" s="4"/>
      <c r="EI354" s="4"/>
      <c r="EJ354" s="4"/>
      <c r="EK354" s="4"/>
      <c r="EL354" s="4"/>
      <c r="EM354" s="4"/>
      <c r="EN354" s="4"/>
      <c r="EO354" s="4"/>
      <c r="EP354" s="4"/>
      <c r="EQ354" s="4"/>
      <c r="ER354" s="4"/>
      <c r="ES354" s="4"/>
      <c r="ET354" s="4"/>
      <c r="EU354" s="4"/>
      <c r="EV354" s="4"/>
      <c r="EW354" s="4"/>
      <c r="EX354" s="4"/>
      <c r="EY354" s="4"/>
      <c r="EZ354" s="4"/>
      <c r="FA354" s="4"/>
      <c r="FB354" s="4"/>
      <c r="FC354" s="4"/>
      <c r="FD354" s="4"/>
      <c r="FE354" s="4"/>
      <c r="FF354" s="4"/>
      <c r="FG354" s="4"/>
      <c r="FH354" s="4"/>
      <c r="FI354" s="4"/>
      <c r="FJ354" s="4"/>
      <c r="FK354" s="4"/>
      <c r="FL354" s="4"/>
      <c r="FM354" s="4"/>
      <c r="FN354" s="4"/>
      <c r="FO354" s="4"/>
      <c r="FP354" s="4"/>
      <c r="FQ354" s="4"/>
      <c r="FR354" s="4"/>
      <c r="FS354" s="4"/>
      <c r="FT354" s="4"/>
      <c r="FU354" s="4"/>
      <c r="FV354" s="4"/>
      <c r="FW354" s="4"/>
      <c r="FX354" s="4"/>
      <c r="FY354" s="4"/>
      <c r="FZ354" s="4"/>
      <c r="GA354" s="4"/>
      <c r="GB354" s="4"/>
      <c r="GC354" s="4"/>
      <c r="GD354" s="4"/>
      <c r="GE354" s="4"/>
      <c r="GF354" s="4"/>
      <c r="GG354" s="4"/>
      <c r="GH354" s="4"/>
      <c r="GI354" s="4"/>
      <c r="GJ354" s="4"/>
      <c r="GK354" s="4"/>
      <c r="GL354" s="4"/>
      <c r="GM354" s="4"/>
      <c r="GN354" s="4"/>
      <c r="GO354" s="4"/>
      <c r="GP354" s="4"/>
      <c r="GQ354" s="4"/>
      <c r="GR354" s="4"/>
      <c r="GS354" s="4"/>
      <c r="GT354" s="4"/>
      <c r="GU354" s="4"/>
      <c r="GV354" s="4"/>
      <c r="GW354" s="4"/>
      <c r="GX354" s="4"/>
      <c r="GY354" s="4"/>
      <c r="GZ354" s="4"/>
      <c r="HA354" s="4"/>
      <c r="HB354" s="4"/>
      <c r="HC354" s="4"/>
    </row>
    <row r="355" spans="1:211" s="380" customFormat="1" ht="13.9" customHeight="1">
      <c r="A355" s="828" t="str">
        <f>IF('1C TSsoustraitance'!$A72&lt;&gt;0,'1C TSsoustraitance'!$A72,"")</f>
        <v/>
      </c>
      <c r="B355" s="530"/>
      <c r="C355" s="513" t="str">
        <f>IF('1C TSsoustraitance'!$A72&lt;&gt;0,'1C TSsoustraitance'!$B72,"")</f>
        <v/>
      </c>
      <c r="D355" s="513" t="str">
        <f>IF('1C TSsoustraitance'!$A72&lt;&gt;0,'1C TSsoustraitance'!$C72,"")</f>
        <v/>
      </c>
      <c r="E355" s="684"/>
      <c r="F355" s="685"/>
      <c r="G355" s="666">
        <f>'1C TSsoustraitance'!$D72</f>
        <v>0</v>
      </c>
      <c r="H355" s="533">
        <v>0.21</v>
      </c>
      <c r="I355" s="533">
        <v>1</v>
      </c>
      <c r="J355" s="534"/>
      <c r="K355" s="667">
        <f t="shared" si="105"/>
        <v>0</v>
      </c>
      <c r="L355" s="668">
        <f>IF(OR('1C TSsoustraitance'!$D72="",'1C TSsoustraitance'!$AP72=0),0,IF(AND('1C TSsoustraitance'!$D72&lt;&gt;"",$K$2="Pôle",'1C TSsoustraitance'!$E72="OUI"),(('1C TSsoustraitance'!$F72+'1C TSsoustraitance'!$G72+'1C TSsoustraitance'!$H72+'1C TSsoustraitance'!$I72+'1C TSsoustraitance'!$M72)/'1C TSsoustraitance'!$R72),IF(AND('1C TSsoustraitance'!$D72&lt;&gt;"",$K$2="Pôle",'1C TSsoustraitance'!$E72="NON"),(('1C TSsoustraitance'!$F72+'1C TSsoustraitance'!$G72+'1C TSsoustraitance'!$H72+'1C TSsoustraitance'!$I72+'1C TSsoustraitance'!$M72)/'1C TSsoustraitance'!$AP72),IF(AND('1C TSsoustraitance'!$D72&lt;&gt;"",$K$2&lt;&gt;"Pôle",'1C TSsoustraitance'!$E72="OUI"),(('1C TSsoustraitance'!$F72+'1C TSsoustraitance'!$G72+'1C TSsoustraitance'!$H72+'1C TSsoustraitance'!$I72+'1C TSsoustraitance'!$J72+'1C TSsoustraitance'!$K72+'1C TSsoustraitance'!$L72+'1C TSsoustraitance'!$M72+'1C TSsoustraitance'!$N72+'1C TSsoustraitance'!$O72+'1C TSsoustraitance'!$P72+'1C TSsoustraitance'!$Q72)/'1C TSsoustraitance'!$R72),IF(AND('1C TSsoustraitance'!$D72&lt;&gt;"",$K$2&lt;&gt;"Pôle",'1C TSsoustraitance'!$E72="NON"),(('1C TSsoustraitance'!$F72+'1C TSsoustraitance'!$G72+'1C TSsoustraitance'!$H72+'1C TSsoustraitance'!$I72+'1C TSsoustraitance'!$J72+'1C TSsoustraitance'!$K72+'1C TSsoustraitance'!$L72+'1C TSsoustraitance'!$M72+'1C TSsoustraitance'!$N72+'1C TSsoustraitance'!$O72+'1C TSsoustraitance'!$P72+'1C TSsoustraitance'!$Q72))/'1C TSsoustraitance'!$AP72)))))</f>
        <v>0</v>
      </c>
      <c r="M355" s="668">
        <f>IF(OR('1C TSsoustraitance'!$D72="",'1C TSsoustraitance'!AP$13=0),0,IF(AND('1C TSsoustraitance'!$D72&lt;&gt;"",$K$2="Pôle",'1C TSsoustraitance'!$E72="OUI"),(('1C TSsoustraitance'!$J72+'1C TSsoustraitance'!$K72+'1C TSsoustraitance'!$L72)/'1C TSsoustraitance'!$R72),IF(AND('1C TSsoustraitance'!$D72&lt;&gt;"",$K$2="Pôle",'1C TSsoustraitance'!$E72="NON"),(('1C TSsoustraitance'!$J72+'1C TSsoustraitance'!$K72+'1C TSsoustraitance'!$L72)/'1C TSsoustraitance'!$AP72),IF(AND('1C TSsoustraitance'!$D72&lt;&gt;"",$K$2&lt;&gt;"Pôle"),0))))</f>
        <v>0</v>
      </c>
      <c r="N355" s="668">
        <f t="shared" si="106"/>
        <v>0</v>
      </c>
      <c r="O355" s="669">
        <f>IF(OR('1C TSsoustraitance'!$D72="",'1C TSsoustraitance'!$E72="OUI",'1C TSsoustraitance'!$AP72=0),0,(('1C TSsoustraitance'!$S72)/'1C TSsoustraitance'!$AP72))</f>
        <v>0</v>
      </c>
      <c r="P355" s="669">
        <f>IF(OR('1C TSsoustraitance'!$D72="",'1C TSsoustraitance'!$E72="OUI",'1C TSsoustraitance'!$AP72=0),0,(('1C TSsoustraitance'!$T72)/'1C TSsoustraitance'!$AP72))</f>
        <v>0</v>
      </c>
      <c r="Q355" s="669">
        <f>IF(OR('1C TSsoustraitance'!$D72="",'1C TSsoustraitance'!$E72="OUI",'1C TSsoustraitance'!$AP72=0),0,(('1C TSsoustraitance'!$U72)/'1C TSsoustraitance'!$AP72))</f>
        <v>0</v>
      </c>
      <c r="R355" s="669">
        <f>IF(OR('1C TSsoustraitance'!$D72="",'1C TSsoustraitance'!$E72="OUI",'1C TSsoustraitance'!$AP72=0),0,(('1C TSsoustraitance'!$V72)/'1C TSsoustraitance'!$AP72))</f>
        <v>0</v>
      </c>
      <c r="S355" s="669">
        <f>IF(OR('1C TSsoustraitance'!$D72="",'1C TSsoustraitance'!$E72="OUI",'1C TSsoustraitance'!$AP72=0),0,(('1C TSsoustraitance'!$W72)/'1C TSsoustraitance'!$AP72))</f>
        <v>0</v>
      </c>
      <c r="T355" s="669">
        <f>IF(OR('1C TSsoustraitance'!$D72="",'1C TSsoustraitance'!$E72="OUI",'1C TSsoustraitance'!$AP72=0),0,(('1C TSsoustraitance'!$X72)/'1C TSsoustraitance'!$AP72))</f>
        <v>0</v>
      </c>
      <c r="U355" s="669">
        <f>IF(OR('1C TSsoustraitance'!$D72="",'1C TSsoustraitance'!$E72="OUI",'1C TSsoustraitance'!$AP72=0),0,(('1C TSsoustraitance'!$Y72)/'1C TSsoustraitance'!$AP72))</f>
        <v>0</v>
      </c>
      <c r="V355" s="669">
        <f>IF(OR('1C TSsoustraitance'!$D72="",'1C TSsoustraitance'!$E72="OUI",'1C TSsoustraitance'!$AP72=0),0,(('1C TSsoustraitance'!$Z72)/'1C TSsoustraitance'!$AP72))</f>
        <v>0</v>
      </c>
      <c r="W355" s="669">
        <f>IF(OR('1C TSsoustraitance'!$D72="",'1C TSsoustraitance'!$E72="OUI",'1C TSsoustraitance'!$AP72=0),0,(('1C TSsoustraitance'!$AA72)/'1C TSsoustraitance'!$AP72))</f>
        <v>0</v>
      </c>
      <c r="X355" s="669">
        <f>IF(OR('1C TSsoustraitance'!$D72="",'1C TSsoustraitance'!$E72="OUI",'1C TSsoustraitance'!$AP72=0),0,(('1C TSsoustraitance'!$AB72)/'1C TSsoustraitance'!$AP72))</f>
        <v>0</v>
      </c>
      <c r="Y355" s="669">
        <f>IF(OR('1C TSsoustraitance'!$D72="",'1C TSsoustraitance'!$E72="OUI",'1C TSsoustraitance'!$AP72=0),0,(('1C TSsoustraitance'!$AC72)/'1C TSsoustraitance'!$AP72))</f>
        <v>0</v>
      </c>
      <c r="Z355" s="669">
        <f>IF(OR('1C TSsoustraitance'!$D72="",'1C TSsoustraitance'!$E72="OUI",'1C TSsoustraitance'!$AP72=0),0,(('1C TSsoustraitance'!$AD72)/'1C TSsoustraitance'!$AP72))</f>
        <v>0</v>
      </c>
      <c r="AA355" s="669">
        <f>IF(OR('1C TSsoustraitance'!$D72="",'1C TSsoustraitance'!$E72="OUI",'1C TSsoustraitance'!$AP72=0),0,(('1C TSsoustraitance'!$AE72)/'1C TSsoustraitance'!$AP72))</f>
        <v>0</v>
      </c>
      <c r="AB355" s="669">
        <f>IF(OR('1C TSsoustraitance'!$D72="",'1C TSsoustraitance'!$E72="OUI",'1C TSsoustraitance'!$AP72=0),0,(('1C TSsoustraitance'!$AF72)/'1C TSsoustraitance'!$AP72))</f>
        <v>0</v>
      </c>
      <c r="AC355" s="669">
        <f>IF(OR('1C TSsoustraitance'!$D72="",'1C TSsoustraitance'!$E72="OUI",'1C TSsoustraitance'!$AP72=0),0,(('1C TSsoustraitance'!$AG72)/'1C TSsoustraitance'!$AP72))</f>
        <v>0</v>
      </c>
      <c r="AD355" s="669">
        <f>IF(OR('1C TSsoustraitance'!$D72="",'1C TSsoustraitance'!$E72="OUI",'1C TSsoustraitance'!$AP72=0),0,(('1C TSsoustraitance'!$AH72)/'1C TSsoustraitance'!$AP72))</f>
        <v>0</v>
      </c>
      <c r="AE355" s="669">
        <f>IF(OR('1C TSsoustraitance'!$D72="",'1C TSsoustraitance'!$E72="OUI",'1C TSsoustraitance'!$AP72=0),0,(('1C TSsoustraitance'!$AI72)/'1C TSsoustraitance'!$AP72))</f>
        <v>0</v>
      </c>
      <c r="AF355" s="669">
        <f>IF(OR('1C TSsoustraitance'!$D72="",'1C TSsoustraitance'!$E72="OUI",'1C TSsoustraitance'!$AP72=0),0,(('1C TSsoustraitance'!$AJ72)/'1C TSsoustraitance'!$AP72))</f>
        <v>0</v>
      </c>
      <c r="AG355" s="669">
        <f>IF(OR('1C TSsoustraitance'!$D72="",'1C TSsoustraitance'!$E72="OUI",'1C TSsoustraitance'!$AP72=0),0,(('1C TSsoustraitance'!$AK72)/'1C TSsoustraitance'!$AP72))</f>
        <v>0</v>
      </c>
      <c r="AH355" s="669">
        <f>IF(OR('1C TSsoustraitance'!$D72="",'1C TSsoustraitance'!$E72="OUI",'1C TSsoustraitance'!$AP72=0),0,(('1C TSsoustraitance'!$AL72)/'1C TSsoustraitance'!$AP72))</f>
        <v>0</v>
      </c>
      <c r="AI355" s="669">
        <f>IF(OR('1C TSsoustraitance'!$D72="",'1C TSsoustraitance'!$E72="OUI",'1C TSsoustraitance'!$AP72=0),0,(('1C TSsoustraitance'!$AM72)/'1C TSsoustraitance'!$AP72))</f>
        <v>0</v>
      </c>
      <c r="AJ355" s="669">
        <f>IF(OR('1C TSsoustraitance'!$D72="",'1C TSsoustraitance'!$E72="OUI",'1C TSsoustraitance'!$AP72=0),0,(('1C TSsoustraitance'!$AN72)/'1C TSsoustraitance'!$AP72))</f>
        <v>0</v>
      </c>
      <c r="AK355" s="669">
        <f t="shared" si="107"/>
        <v>0</v>
      </c>
      <c r="AL355" s="668">
        <f t="shared" si="108"/>
        <v>0</v>
      </c>
      <c r="AM355" s="670">
        <f>IF(Tableau7[[#This Row],[N° pièce]]="",0,(Tableau7[[#This Row],[hors TVA]]+(Tableau7[[#This Row],[hors TVA]]*Tableau7[[#This Row],[Taux TVA]])-(Tableau7[[#This Row],[hors TVA]]*Tableau7[[#This Row],[Taux TVA]]*Tableau7[[#This Row],[Régime TVA: Récupération]]))*Tableau7[[#This Row],[Type 1]])</f>
        <v>0</v>
      </c>
      <c r="AN355" s="670">
        <f>IF(Tableau7[[#This Row],[N° pièce]]="",0,IF($K$2="pôle",((Tableau7[[#This Row],[hors TVA]]+(Tableau7[[#This Row],[hors TVA]]*Tableau7[[#This Row],[Taux TVA]])-(Tableau7[[#This Row],[hors TVA]]*Tableau7[[#This Row],[Taux TVA]]*Tableau7[[#This Row],[Régime TVA: Récupération]]))*Tableau7[[#This Row],[Type 2]]),0))</f>
        <v>0</v>
      </c>
      <c r="AO355" s="670">
        <f t="shared" si="94"/>
        <v>0</v>
      </c>
      <c r="AP355" s="255">
        <f t="shared" si="98"/>
        <v>0</v>
      </c>
      <c r="AQ355" s="506">
        <f t="shared" si="110"/>
        <v>0</v>
      </c>
      <c r="AR355" s="671"/>
      <c r="AS355" s="512"/>
      <c r="AT355" s="513" t="str">
        <f>IF(('1C TSsoustraitance'!AP72*FICHE!C$14&lt;J355),"Forfait limité à "&amp;FICHE!C$14&amp;"€/jour","")</f>
        <v/>
      </c>
      <c r="AU355" s="797"/>
      <c r="AV355" s="484"/>
      <c r="AW355" s="484"/>
      <c r="AX355" s="484"/>
      <c r="AY355" s="484"/>
      <c r="AZ355" s="484"/>
      <c r="BA355" s="4"/>
      <c r="BB355" s="4"/>
      <c r="BC355" s="4"/>
      <c r="BD355" s="4"/>
      <c r="BE355" s="4"/>
      <c r="BF355" s="4"/>
      <c r="BG355" s="4"/>
      <c r="BH355" s="4"/>
      <c r="BI355" s="4"/>
      <c r="BJ355" s="4"/>
      <c r="BK355" s="4"/>
      <c r="BL355" s="4"/>
      <c r="BM355" s="4"/>
      <c r="BN355" s="4"/>
      <c r="BO355" s="4"/>
      <c r="BP355" s="4"/>
      <c r="BQ355" s="4"/>
      <c r="BR355" s="4"/>
      <c r="BS355" s="4"/>
      <c r="BT355" s="4"/>
      <c r="BU355" s="4"/>
      <c r="BV355" s="4"/>
      <c r="BW355" s="4"/>
      <c r="BX355" s="4"/>
      <c r="BY355" s="4"/>
      <c r="BZ355" s="4"/>
      <c r="CA355" s="4"/>
      <c r="CB355" s="4"/>
      <c r="CC355" s="4"/>
      <c r="CD355" s="4"/>
      <c r="CE355" s="4"/>
      <c r="CF355" s="4"/>
      <c r="CG355" s="4"/>
      <c r="CH355" s="4"/>
      <c r="CI355" s="4"/>
      <c r="CJ355" s="4"/>
      <c r="CK355" s="4"/>
      <c r="CL355" s="4"/>
      <c r="CM355" s="4"/>
      <c r="CN355" s="4"/>
      <c r="CO355" s="4"/>
      <c r="CP355" s="4"/>
      <c r="CQ355" s="4"/>
      <c r="CR355" s="4"/>
      <c r="CS355" s="4"/>
      <c r="CT355" s="4"/>
      <c r="CU355" s="4"/>
      <c r="CV355" s="4"/>
      <c r="CW355" s="4"/>
      <c r="CX355" s="4"/>
      <c r="CY355" s="4"/>
      <c r="CZ355" s="4"/>
      <c r="DA355" s="4"/>
      <c r="DB355" s="4"/>
      <c r="DC355" s="4"/>
      <c r="DD355" s="4"/>
      <c r="DE355" s="4"/>
      <c r="DF355" s="4"/>
      <c r="DG355" s="4"/>
      <c r="DH355" s="4"/>
      <c r="DI355" s="4"/>
      <c r="DJ355" s="4"/>
      <c r="DK355" s="4"/>
      <c r="DL355" s="4"/>
      <c r="DM355" s="4"/>
      <c r="DN355" s="4"/>
      <c r="DO355" s="4"/>
      <c r="DP355" s="4"/>
      <c r="DQ355" s="4"/>
      <c r="DR355" s="4"/>
      <c r="DS355" s="4"/>
      <c r="DT355" s="4"/>
      <c r="DU355" s="4"/>
      <c r="DV355" s="4"/>
      <c r="DW355" s="4"/>
      <c r="DX355" s="4"/>
      <c r="DY355" s="4"/>
      <c r="DZ355" s="4"/>
      <c r="EA355" s="4"/>
      <c r="EB355" s="4"/>
      <c r="EC355" s="4"/>
      <c r="ED355" s="4"/>
      <c r="EE355" s="4"/>
      <c r="EF355" s="4"/>
      <c r="EG355" s="4"/>
      <c r="EH355" s="4"/>
      <c r="EI355" s="4"/>
      <c r="EJ355" s="4"/>
      <c r="EK355" s="4"/>
      <c r="EL355" s="4"/>
      <c r="EM355" s="4"/>
      <c r="EN355" s="4"/>
      <c r="EO355" s="4"/>
      <c r="EP355" s="4"/>
      <c r="EQ355" s="4"/>
      <c r="ER355" s="4"/>
      <c r="ES355" s="4"/>
      <c r="ET355" s="4"/>
      <c r="EU355" s="4"/>
      <c r="EV355" s="4"/>
      <c r="EW355" s="4"/>
      <c r="EX355" s="4"/>
      <c r="EY355" s="4"/>
      <c r="EZ355" s="4"/>
      <c r="FA355" s="4"/>
      <c r="FB355" s="4"/>
      <c r="FC355" s="4"/>
      <c r="FD355" s="4"/>
      <c r="FE355" s="4"/>
      <c r="FF355" s="4"/>
      <c r="FG355" s="4"/>
      <c r="FH355" s="4"/>
      <c r="FI355" s="4"/>
      <c r="FJ355" s="4"/>
      <c r="FK355" s="4"/>
      <c r="FL355" s="4"/>
      <c r="FM355" s="4"/>
      <c r="FN355" s="4"/>
      <c r="FO355" s="4"/>
      <c r="FP355" s="4"/>
      <c r="FQ355" s="4"/>
      <c r="FR355" s="4"/>
      <c r="FS355" s="4"/>
      <c r="FT355" s="4"/>
      <c r="FU355" s="4"/>
      <c r="FV355" s="4"/>
      <c r="FW355" s="4"/>
      <c r="FX355" s="4"/>
      <c r="FY355" s="4"/>
      <c r="FZ355" s="4"/>
      <c r="GA355" s="4"/>
      <c r="GB355" s="4"/>
      <c r="GC355" s="4"/>
      <c r="GD355" s="4"/>
      <c r="GE355" s="4"/>
      <c r="GF355" s="4"/>
      <c r="GG355" s="4"/>
      <c r="GH355" s="4"/>
      <c r="GI355" s="4"/>
      <c r="GJ355" s="4"/>
      <c r="GK355" s="4"/>
      <c r="GL355" s="4"/>
      <c r="GM355" s="4"/>
      <c r="GN355" s="4"/>
      <c r="GO355" s="4"/>
      <c r="GP355" s="4"/>
      <c r="GQ355" s="4"/>
      <c r="GR355" s="4"/>
      <c r="GS355" s="4"/>
      <c r="GT355" s="4"/>
      <c r="GU355" s="4"/>
      <c r="GV355" s="4"/>
      <c r="GW355" s="4"/>
      <c r="GX355" s="4"/>
      <c r="GY355" s="4"/>
      <c r="GZ355" s="4"/>
      <c r="HA355" s="4"/>
      <c r="HB355" s="4"/>
      <c r="HC355" s="4"/>
    </row>
    <row r="356" spans="1:211" s="380" customFormat="1" ht="13.9" customHeight="1">
      <c r="A356" s="828" t="str">
        <f>IF('1C TSsoustraitance'!$A73&lt;&gt;0,'1C TSsoustraitance'!$A73,"")</f>
        <v/>
      </c>
      <c r="B356" s="530"/>
      <c r="C356" s="513" t="str">
        <f>IF('1C TSsoustraitance'!$A73&lt;&gt;0,'1C TSsoustraitance'!$B73,"")</f>
        <v/>
      </c>
      <c r="D356" s="513" t="str">
        <f>IF('1C TSsoustraitance'!$A73&lt;&gt;0,'1C TSsoustraitance'!$C73,"")</f>
        <v/>
      </c>
      <c r="E356" s="684"/>
      <c r="F356" s="685"/>
      <c r="G356" s="666">
        <f>'1C TSsoustraitance'!$D73</f>
        <v>0</v>
      </c>
      <c r="H356" s="533">
        <v>0.21</v>
      </c>
      <c r="I356" s="533">
        <v>1</v>
      </c>
      <c r="J356" s="534"/>
      <c r="K356" s="667">
        <f t="shared" si="105"/>
        <v>0</v>
      </c>
      <c r="L356" s="668">
        <f>IF(OR('1C TSsoustraitance'!$D73="",'1C TSsoustraitance'!$AP73=0),0,IF(AND('1C TSsoustraitance'!$D73&lt;&gt;"",$K$2="Pôle",'1C TSsoustraitance'!$E73="OUI"),(('1C TSsoustraitance'!$F73+'1C TSsoustraitance'!$G73+'1C TSsoustraitance'!$H73+'1C TSsoustraitance'!$I73+'1C TSsoustraitance'!$M73)/'1C TSsoustraitance'!$R73),IF(AND('1C TSsoustraitance'!$D73&lt;&gt;"",$K$2="Pôle",'1C TSsoustraitance'!$E73="NON"),(('1C TSsoustraitance'!$F73+'1C TSsoustraitance'!$G73+'1C TSsoustraitance'!$H73+'1C TSsoustraitance'!$I73+'1C TSsoustraitance'!$M73)/'1C TSsoustraitance'!$AP73),IF(AND('1C TSsoustraitance'!$D73&lt;&gt;"",$K$2&lt;&gt;"Pôle",'1C TSsoustraitance'!$E73="OUI"),(('1C TSsoustraitance'!$F73+'1C TSsoustraitance'!$G73+'1C TSsoustraitance'!$H73+'1C TSsoustraitance'!$I73+'1C TSsoustraitance'!$J73+'1C TSsoustraitance'!$K73+'1C TSsoustraitance'!$L73+'1C TSsoustraitance'!$M73+'1C TSsoustraitance'!$N73+'1C TSsoustraitance'!$O73+'1C TSsoustraitance'!$P73+'1C TSsoustraitance'!$Q73)/'1C TSsoustraitance'!$R73),IF(AND('1C TSsoustraitance'!$D73&lt;&gt;"",$K$2&lt;&gt;"Pôle",'1C TSsoustraitance'!$E73="NON"),(('1C TSsoustraitance'!$F73+'1C TSsoustraitance'!$G73+'1C TSsoustraitance'!$H73+'1C TSsoustraitance'!$I73+'1C TSsoustraitance'!$J73+'1C TSsoustraitance'!$K73+'1C TSsoustraitance'!$L73+'1C TSsoustraitance'!$M73+'1C TSsoustraitance'!$N73+'1C TSsoustraitance'!$O73+'1C TSsoustraitance'!$P73+'1C TSsoustraitance'!$Q73))/'1C TSsoustraitance'!$AP73)))))</f>
        <v>0</v>
      </c>
      <c r="M356" s="668">
        <f>IF(OR('1C TSsoustraitance'!$D73="",'1C TSsoustraitance'!AP$13=0),0,IF(AND('1C TSsoustraitance'!$D73&lt;&gt;"",$K$2="Pôle",'1C TSsoustraitance'!$E73="OUI"),(('1C TSsoustraitance'!$J73+'1C TSsoustraitance'!$K73+'1C TSsoustraitance'!$L73)/'1C TSsoustraitance'!$R73),IF(AND('1C TSsoustraitance'!$D73&lt;&gt;"",$K$2="Pôle",'1C TSsoustraitance'!$E73="NON"),(('1C TSsoustraitance'!$J73+'1C TSsoustraitance'!$K73+'1C TSsoustraitance'!$L73)/'1C TSsoustraitance'!$AP73),IF(AND('1C TSsoustraitance'!$D73&lt;&gt;"",$K$2&lt;&gt;"Pôle"),0))))</f>
        <v>0</v>
      </c>
      <c r="N356" s="668">
        <f t="shared" si="106"/>
        <v>0</v>
      </c>
      <c r="O356" s="669">
        <f>IF(OR('1C TSsoustraitance'!$D73="",'1C TSsoustraitance'!$E73="OUI",'1C TSsoustraitance'!$AP73=0),0,(('1C TSsoustraitance'!$S73)/'1C TSsoustraitance'!$AP73))</f>
        <v>0</v>
      </c>
      <c r="P356" s="669">
        <f>IF(OR('1C TSsoustraitance'!$D73="",'1C TSsoustraitance'!$E73="OUI",'1C TSsoustraitance'!$AP73=0),0,(('1C TSsoustraitance'!$T73)/'1C TSsoustraitance'!$AP73))</f>
        <v>0</v>
      </c>
      <c r="Q356" s="669">
        <f>IF(OR('1C TSsoustraitance'!$D73="",'1C TSsoustraitance'!$E73="OUI",'1C TSsoustraitance'!$AP73=0),0,(('1C TSsoustraitance'!$U73)/'1C TSsoustraitance'!$AP73))</f>
        <v>0</v>
      </c>
      <c r="R356" s="669">
        <f>IF(OR('1C TSsoustraitance'!$D73="",'1C TSsoustraitance'!$E73="OUI",'1C TSsoustraitance'!$AP73=0),0,(('1C TSsoustraitance'!$V73)/'1C TSsoustraitance'!$AP73))</f>
        <v>0</v>
      </c>
      <c r="S356" s="669">
        <f>IF(OR('1C TSsoustraitance'!$D73="",'1C TSsoustraitance'!$E73="OUI",'1C TSsoustraitance'!$AP73=0),0,(('1C TSsoustraitance'!$W73)/'1C TSsoustraitance'!$AP73))</f>
        <v>0</v>
      </c>
      <c r="T356" s="669">
        <f>IF(OR('1C TSsoustraitance'!$D73="",'1C TSsoustraitance'!$E73="OUI",'1C TSsoustraitance'!$AP73=0),0,(('1C TSsoustraitance'!$X73)/'1C TSsoustraitance'!$AP73))</f>
        <v>0</v>
      </c>
      <c r="U356" s="669">
        <f>IF(OR('1C TSsoustraitance'!$D73="",'1C TSsoustraitance'!$E73="OUI",'1C TSsoustraitance'!$AP73=0),0,(('1C TSsoustraitance'!$Y73)/'1C TSsoustraitance'!$AP73))</f>
        <v>0</v>
      </c>
      <c r="V356" s="669">
        <f>IF(OR('1C TSsoustraitance'!$D73="",'1C TSsoustraitance'!$E73="OUI",'1C TSsoustraitance'!$AP73=0),0,(('1C TSsoustraitance'!$Z73)/'1C TSsoustraitance'!$AP73))</f>
        <v>0</v>
      </c>
      <c r="W356" s="669">
        <f>IF(OR('1C TSsoustraitance'!$D73="",'1C TSsoustraitance'!$E73="OUI",'1C TSsoustraitance'!$AP73=0),0,(('1C TSsoustraitance'!$AA73)/'1C TSsoustraitance'!$AP73))</f>
        <v>0</v>
      </c>
      <c r="X356" s="669">
        <f>IF(OR('1C TSsoustraitance'!$D73="",'1C TSsoustraitance'!$E73="OUI",'1C TSsoustraitance'!$AP73=0),0,(('1C TSsoustraitance'!$AB73)/'1C TSsoustraitance'!$AP73))</f>
        <v>0</v>
      </c>
      <c r="Y356" s="669">
        <f>IF(OR('1C TSsoustraitance'!$D73="",'1C TSsoustraitance'!$E73="OUI",'1C TSsoustraitance'!$AP73=0),0,(('1C TSsoustraitance'!$AC73)/'1C TSsoustraitance'!$AP73))</f>
        <v>0</v>
      </c>
      <c r="Z356" s="669">
        <f>IF(OR('1C TSsoustraitance'!$D73="",'1C TSsoustraitance'!$E73="OUI",'1C TSsoustraitance'!$AP73=0),0,(('1C TSsoustraitance'!$AD73)/'1C TSsoustraitance'!$AP73))</f>
        <v>0</v>
      </c>
      <c r="AA356" s="669">
        <f>IF(OR('1C TSsoustraitance'!$D73="",'1C TSsoustraitance'!$E73="OUI",'1C TSsoustraitance'!$AP73=0),0,(('1C TSsoustraitance'!$AE73)/'1C TSsoustraitance'!$AP73))</f>
        <v>0</v>
      </c>
      <c r="AB356" s="669">
        <f>IF(OR('1C TSsoustraitance'!$D73="",'1C TSsoustraitance'!$E73="OUI",'1C TSsoustraitance'!$AP73=0),0,(('1C TSsoustraitance'!$AF73)/'1C TSsoustraitance'!$AP73))</f>
        <v>0</v>
      </c>
      <c r="AC356" s="669">
        <f>IF(OR('1C TSsoustraitance'!$D73="",'1C TSsoustraitance'!$E73="OUI",'1C TSsoustraitance'!$AP73=0),0,(('1C TSsoustraitance'!$AG73)/'1C TSsoustraitance'!$AP73))</f>
        <v>0</v>
      </c>
      <c r="AD356" s="669">
        <f>IF(OR('1C TSsoustraitance'!$D73="",'1C TSsoustraitance'!$E73="OUI",'1C TSsoustraitance'!$AP73=0),0,(('1C TSsoustraitance'!$AH73)/'1C TSsoustraitance'!$AP73))</f>
        <v>0</v>
      </c>
      <c r="AE356" s="669">
        <f>IF(OR('1C TSsoustraitance'!$D73="",'1C TSsoustraitance'!$E73="OUI",'1C TSsoustraitance'!$AP73=0),0,(('1C TSsoustraitance'!$AI73)/'1C TSsoustraitance'!$AP73))</f>
        <v>0</v>
      </c>
      <c r="AF356" s="669">
        <f>IF(OR('1C TSsoustraitance'!$D73="",'1C TSsoustraitance'!$E73="OUI",'1C TSsoustraitance'!$AP73=0),0,(('1C TSsoustraitance'!$AJ73)/'1C TSsoustraitance'!$AP73))</f>
        <v>0</v>
      </c>
      <c r="AG356" s="669">
        <f>IF(OR('1C TSsoustraitance'!$D73="",'1C TSsoustraitance'!$E73="OUI",'1C TSsoustraitance'!$AP73=0),0,(('1C TSsoustraitance'!$AK73)/'1C TSsoustraitance'!$AP73))</f>
        <v>0</v>
      </c>
      <c r="AH356" s="669">
        <f>IF(OR('1C TSsoustraitance'!$D73="",'1C TSsoustraitance'!$E73="OUI",'1C TSsoustraitance'!$AP73=0),0,(('1C TSsoustraitance'!$AL73)/'1C TSsoustraitance'!$AP73))</f>
        <v>0</v>
      </c>
      <c r="AI356" s="669">
        <f>IF(OR('1C TSsoustraitance'!$D73="",'1C TSsoustraitance'!$E73="OUI",'1C TSsoustraitance'!$AP73=0),0,(('1C TSsoustraitance'!$AM73)/'1C TSsoustraitance'!$AP73))</f>
        <v>0</v>
      </c>
      <c r="AJ356" s="669">
        <f>IF(OR('1C TSsoustraitance'!$D73="",'1C TSsoustraitance'!$E73="OUI",'1C TSsoustraitance'!$AP73=0),0,(('1C TSsoustraitance'!$AN73)/'1C TSsoustraitance'!$AP73))</f>
        <v>0</v>
      </c>
      <c r="AK356" s="669">
        <f t="shared" si="107"/>
        <v>0</v>
      </c>
      <c r="AL356" s="668">
        <f t="shared" si="108"/>
        <v>0</v>
      </c>
      <c r="AM356" s="670">
        <f>IF(Tableau7[[#This Row],[N° pièce]]="",0,(Tableau7[[#This Row],[hors TVA]]+(Tableau7[[#This Row],[hors TVA]]*Tableau7[[#This Row],[Taux TVA]])-(Tableau7[[#This Row],[hors TVA]]*Tableau7[[#This Row],[Taux TVA]]*Tableau7[[#This Row],[Régime TVA: Récupération]]))*Tableau7[[#This Row],[Type 1]])</f>
        <v>0</v>
      </c>
      <c r="AN356" s="670">
        <f>IF(Tableau7[[#This Row],[N° pièce]]="",0,IF($K$2="pôle",((Tableau7[[#This Row],[hors TVA]]+(Tableau7[[#This Row],[hors TVA]]*Tableau7[[#This Row],[Taux TVA]])-(Tableau7[[#This Row],[hors TVA]]*Tableau7[[#This Row],[Taux TVA]]*Tableau7[[#This Row],[Régime TVA: Récupération]]))*Tableau7[[#This Row],[Type 2]]),0))</f>
        <v>0</v>
      </c>
      <c r="AO356" s="670">
        <f t="shared" si="94"/>
        <v>0</v>
      </c>
      <c r="AP356" s="255">
        <f t="shared" si="98"/>
        <v>0</v>
      </c>
      <c r="AQ356" s="506">
        <f t="shared" si="110"/>
        <v>0</v>
      </c>
      <c r="AR356" s="671"/>
      <c r="AS356" s="512"/>
      <c r="AT356" s="513" t="str">
        <f>IF(('1C TSsoustraitance'!AP73*FICHE!C$14&lt;J356),"Forfait limité à "&amp;FICHE!C$14&amp;"€/jour","")</f>
        <v/>
      </c>
      <c r="AU356" s="797"/>
      <c r="AV356" s="484"/>
      <c r="AW356" s="484"/>
      <c r="AX356" s="484"/>
      <c r="AY356" s="484"/>
      <c r="AZ356" s="484"/>
      <c r="BA356" s="4"/>
      <c r="BB356" s="4"/>
      <c r="BC356" s="4"/>
      <c r="BD356" s="4"/>
      <c r="BE356" s="4"/>
      <c r="BF356" s="4"/>
      <c r="BG356" s="4"/>
      <c r="BH356" s="4"/>
      <c r="BI356" s="4"/>
      <c r="BJ356" s="4"/>
      <c r="BK356" s="4"/>
      <c r="BL356" s="4"/>
      <c r="BM356" s="4"/>
      <c r="BN356" s="4"/>
      <c r="BO356" s="4"/>
      <c r="BP356" s="4"/>
      <c r="BQ356" s="4"/>
      <c r="BR356" s="4"/>
      <c r="BS356" s="4"/>
      <c r="BT356" s="4"/>
      <c r="BU356" s="4"/>
      <c r="BV356" s="4"/>
      <c r="BW356" s="4"/>
      <c r="BX356" s="4"/>
      <c r="BY356" s="4"/>
      <c r="BZ356" s="4"/>
      <c r="CA356" s="4"/>
      <c r="CB356" s="4"/>
      <c r="CC356" s="4"/>
      <c r="CD356" s="4"/>
      <c r="CE356" s="4"/>
      <c r="CF356" s="4"/>
      <c r="CG356" s="4"/>
      <c r="CH356" s="4"/>
      <c r="CI356" s="4"/>
      <c r="CJ356" s="4"/>
      <c r="CK356" s="4"/>
      <c r="CL356" s="4"/>
      <c r="CM356" s="4"/>
      <c r="CN356" s="4"/>
      <c r="CO356" s="4"/>
      <c r="CP356" s="4"/>
      <c r="CQ356" s="4"/>
      <c r="CR356" s="4"/>
      <c r="CS356" s="4"/>
      <c r="CT356" s="4"/>
      <c r="CU356" s="4"/>
      <c r="CV356" s="4"/>
      <c r="CW356" s="4"/>
      <c r="CX356" s="4"/>
      <c r="CY356" s="4"/>
      <c r="CZ356" s="4"/>
      <c r="DA356" s="4"/>
      <c r="DB356" s="4"/>
      <c r="DC356" s="4"/>
      <c r="DD356" s="4"/>
      <c r="DE356" s="4"/>
      <c r="DF356" s="4"/>
      <c r="DG356" s="4"/>
      <c r="DH356" s="4"/>
      <c r="DI356" s="4"/>
      <c r="DJ356" s="4"/>
      <c r="DK356" s="4"/>
      <c r="DL356" s="4"/>
      <c r="DM356" s="4"/>
      <c r="DN356" s="4"/>
      <c r="DO356" s="4"/>
      <c r="DP356" s="4"/>
      <c r="DQ356" s="4"/>
      <c r="DR356" s="4"/>
      <c r="DS356" s="4"/>
      <c r="DT356" s="4"/>
      <c r="DU356" s="4"/>
      <c r="DV356" s="4"/>
      <c r="DW356" s="4"/>
      <c r="DX356" s="4"/>
      <c r="DY356" s="4"/>
      <c r="DZ356" s="4"/>
      <c r="EA356" s="4"/>
      <c r="EB356" s="4"/>
      <c r="EC356" s="4"/>
      <c r="ED356" s="4"/>
      <c r="EE356" s="4"/>
      <c r="EF356" s="4"/>
      <c r="EG356" s="4"/>
      <c r="EH356" s="4"/>
      <c r="EI356" s="4"/>
      <c r="EJ356" s="4"/>
      <c r="EK356" s="4"/>
      <c r="EL356" s="4"/>
      <c r="EM356" s="4"/>
      <c r="EN356" s="4"/>
      <c r="EO356" s="4"/>
      <c r="EP356" s="4"/>
      <c r="EQ356" s="4"/>
      <c r="ER356" s="4"/>
      <c r="ES356" s="4"/>
      <c r="ET356" s="4"/>
      <c r="EU356" s="4"/>
      <c r="EV356" s="4"/>
      <c r="EW356" s="4"/>
      <c r="EX356" s="4"/>
      <c r="EY356" s="4"/>
      <c r="EZ356" s="4"/>
      <c r="FA356" s="4"/>
      <c r="FB356" s="4"/>
      <c r="FC356" s="4"/>
      <c r="FD356" s="4"/>
      <c r="FE356" s="4"/>
      <c r="FF356" s="4"/>
      <c r="FG356" s="4"/>
      <c r="FH356" s="4"/>
      <c r="FI356" s="4"/>
      <c r="FJ356" s="4"/>
      <c r="FK356" s="4"/>
      <c r="FL356" s="4"/>
      <c r="FM356" s="4"/>
      <c r="FN356" s="4"/>
      <c r="FO356" s="4"/>
      <c r="FP356" s="4"/>
      <c r="FQ356" s="4"/>
      <c r="FR356" s="4"/>
      <c r="FS356" s="4"/>
      <c r="FT356" s="4"/>
      <c r="FU356" s="4"/>
      <c r="FV356" s="4"/>
      <c r="FW356" s="4"/>
      <c r="FX356" s="4"/>
      <c r="FY356" s="4"/>
      <c r="FZ356" s="4"/>
      <c r="GA356" s="4"/>
      <c r="GB356" s="4"/>
      <c r="GC356" s="4"/>
      <c r="GD356" s="4"/>
      <c r="GE356" s="4"/>
      <c r="GF356" s="4"/>
      <c r="GG356" s="4"/>
      <c r="GH356" s="4"/>
      <c r="GI356" s="4"/>
      <c r="GJ356" s="4"/>
      <c r="GK356" s="4"/>
      <c r="GL356" s="4"/>
      <c r="GM356" s="4"/>
      <c r="GN356" s="4"/>
      <c r="GO356" s="4"/>
      <c r="GP356" s="4"/>
      <c r="GQ356" s="4"/>
      <c r="GR356" s="4"/>
      <c r="GS356" s="4"/>
      <c r="GT356" s="4"/>
      <c r="GU356" s="4"/>
      <c r="GV356" s="4"/>
      <c r="GW356" s="4"/>
      <c r="GX356" s="4"/>
      <c r="GY356" s="4"/>
      <c r="GZ356" s="4"/>
      <c r="HA356" s="4"/>
      <c r="HB356" s="4"/>
      <c r="HC356" s="4"/>
    </row>
    <row r="357" spans="1:211" s="380" customFormat="1" ht="13.9" customHeight="1">
      <c r="A357" s="828" t="str">
        <f>IF('1C TSsoustraitance'!$A74&lt;&gt;0,'1C TSsoustraitance'!$A74,"")</f>
        <v/>
      </c>
      <c r="B357" s="530"/>
      <c r="C357" s="513" t="str">
        <f>IF('1C TSsoustraitance'!$A74&lt;&gt;0,'1C TSsoustraitance'!$B74,"")</f>
        <v/>
      </c>
      <c r="D357" s="513" t="str">
        <f>IF('1C TSsoustraitance'!$A74&lt;&gt;0,'1C TSsoustraitance'!$C74,"")</f>
        <v/>
      </c>
      <c r="E357" s="684"/>
      <c r="F357" s="685"/>
      <c r="G357" s="666">
        <f>'1C TSsoustraitance'!$D74</f>
        <v>0</v>
      </c>
      <c r="H357" s="533">
        <v>0.21</v>
      </c>
      <c r="I357" s="533">
        <v>1</v>
      </c>
      <c r="J357" s="534"/>
      <c r="K357" s="667">
        <f t="shared" si="105"/>
        <v>0</v>
      </c>
      <c r="L357" s="668">
        <f>IF(OR('1C TSsoustraitance'!$D74="",'1C TSsoustraitance'!$AP74=0),0,IF(AND('1C TSsoustraitance'!$D74&lt;&gt;"",$K$2="Pôle",'1C TSsoustraitance'!$E74="OUI"),(('1C TSsoustraitance'!$F74+'1C TSsoustraitance'!$G74+'1C TSsoustraitance'!$H74+'1C TSsoustraitance'!$I74+'1C TSsoustraitance'!$M74)/'1C TSsoustraitance'!$R74),IF(AND('1C TSsoustraitance'!$D74&lt;&gt;"",$K$2="Pôle",'1C TSsoustraitance'!$E74="NON"),(('1C TSsoustraitance'!$F74+'1C TSsoustraitance'!$G74+'1C TSsoustraitance'!$H74+'1C TSsoustraitance'!$I74+'1C TSsoustraitance'!$M74)/'1C TSsoustraitance'!$AP74),IF(AND('1C TSsoustraitance'!$D74&lt;&gt;"",$K$2&lt;&gt;"Pôle",'1C TSsoustraitance'!$E74="OUI"),(('1C TSsoustraitance'!$F74+'1C TSsoustraitance'!$G74+'1C TSsoustraitance'!$H74+'1C TSsoustraitance'!$I74+'1C TSsoustraitance'!$J74+'1C TSsoustraitance'!$K74+'1C TSsoustraitance'!$L74+'1C TSsoustraitance'!$M74+'1C TSsoustraitance'!$N74+'1C TSsoustraitance'!$O74+'1C TSsoustraitance'!$P74+'1C TSsoustraitance'!$Q74)/'1C TSsoustraitance'!$R74),IF(AND('1C TSsoustraitance'!$D74&lt;&gt;"",$K$2&lt;&gt;"Pôle",'1C TSsoustraitance'!$E74="NON"),(('1C TSsoustraitance'!$F74+'1C TSsoustraitance'!$G74+'1C TSsoustraitance'!$H74+'1C TSsoustraitance'!$I74+'1C TSsoustraitance'!$J74+'1C TSsoustraitance'!$K74+'1C TSsoustraitance'!$L74+'1C TSsoustraitance'!$M74+'1C TSsoustraitance'!$N74+'1C TSsoustraitance'!$O74+'1C TSsoustraitance'!$P74+'1C TSsoustraitance'!$Q74))/'1C TSsoustraitance'!$AP74)))))</f>
        <v>0</v>
      </c>
      <c r="M357" s="668">
        <f>IF(OR('1C TSsoustraitance'!$D74="",'1C TSsoustraitance'!AP$13=0),0,IF(AND('1C TSsoustraitance'!$D74&lt;&gt;"",$K$2="Pôle",'1C TSsoustraitance'!$E74="OUI"),(('1C TSsoustraitance'!$J74+'1C TSsoustraitance'!$K74+'1C TSsoustraitance'!$L74)/'1C TSsoustraitance'!$R74),IF(AND('1C TSsoustraitance'!$D74&lt;&gt;"",$K$2="Pôle",'1C TSsoustraitance'!$E74="NON"),(('1C TSsoustraitance'!$J74+'1C TSsoustraitance'!$K74+'1C TSsoustraitance'!$L74)/'1C TSsoustraitance'!$AP74),IF(AND('1C TSsoustraitance'!$D74&lt;&gt;"",$K$2&lt;&gt;"Pôle"),0))))</f>
        <v>0</v>
      </c>
      <c r="N357" s="668">
        <f t="shared" si="106"/>
        <v>0</v>
      </c>
      <c r="O357" s="669">
        <f>IF(OR('1C TSsoustraitance'!$D74="",'1C TSsoustraitance'!$E74="OUI",'1C TSsoustraitance'!$AP74=0),0,(('1C TSsoustraitance'!$S74)/'1C TSsoustraitance'!$AP74))</f>
        <v>0</v>
      </c>
      <c r="P357" s="669">
        <f>IF(OR('1C TSsoustraitance'!$D74="",'1C TSsoustraitance'!$E74="OUI",'1C TSsoustraitance'!$AP74=0),0,(('1C TSsoustraitance'!$T74)/'1C TSsoustraitance'!$AP74))</f>
        <v>0</v>
      </c>
      <c r="Q357" s="669">
        <f>IF(OR('1C TSsoustraitance'!$D74="",'1C TSsoustraitance'!$E74="OUI",'1C TSsoustraitance'!$AP74=0),0,(('1C TSsoustraitance'!$U74)/'1C TSsoustraitance'!$AP74))</f>
        <v>0</v>
      </c>
      <c r="R357" s="669">
        <f>IF(OR('1C TSsoustraitance'!$D74="",'1C TSsoustraitance'!$E74="OUI",'1C TSsoustraitance'!$AP74=0),0,(('1C TSsoustraitance'!$V74)/'1C TSsoustraitance'!$AP74))</f>
        <v>0</v>
      </c>
      <c r="S357" s="669">
        <f>IF(OR('1C TSsoustraitance'!$D74="",'1C TSsoustraitance'!$E74="OUI",'1C TSsoustraitance'!$AP74=0),0,(('1C TSsoustraitance'!$W74)/'1C TSsoustraitance'!$AP74))</f>
        <v>0</v>
      </c>
      <c r="T357" s="669">
        <f>IF(OR('1C TSsoustraitance'!$D74="",'1C TSsoustraitance'!$E74="OUI",'1C TSsoustraitance'!$AP74=0),0,(('1C TSsoustraitance'!$X74)/'1C TSsoustraitance'!$AP74))</f>
        <v>0</v>
      </c>
      <c r="U357" s="669">
        <f>IF(OR('1C TSsoustraitance'!$D74="",'1C TSsoustraitance'!$E74="OUI",'1C TSsoustraitance'!$AP74=0),0,(('1C TSsoustraitance'!$Y74)/'1C TSsoustraitance'!$AP74))</f>
        <v>0</v>
      </c>
      <c r="V357" s="669">
        <f>IF(OR('1C TSsoustraitance'!$D74="",'1C TSsoustraitance'!$E74="OUI",'1C TSsoustraitance'!$AP74=0),0,(('1C TSsoustraitance'!$Z74)/'1C TSsoustraitance'!$AP74))</f>
        <v>0</v>
      </c>
      <c r="W357" s="669">
        <f>IF(OR('1C TSsoustraitance'!$D74="",'1C TSsoustraitance'!$E74="OUI",'1C TSsoustraitance'!$AP74=0),0,(('1C TSsoustraitance'!$AA74)/'1C TSsoustraitance'!$AP74))</f>
        <v>0</v>
      </c>
      <c r="X357" s="669">
        <f>IF(OR('1C TSsoustraitance'!$D74="",'1C TSsoustraitance'!$E74="OUI",'1C TSsoustraitance'!$AP74=0),0,(('1C TSsoustraitance'!$AB74)/'1C TSsoustraitance'!$AP74))</f>
        <v>0</v>
      </c>
      <c r="Y357" s="669">
        <f>IF(OR('1C TSsoustraitance'!$D74="",'1C TSsoustraitance'!$E74="OUI",'1C TSsoustraitance'!$AP74=0),0,(('1C TSsoustraitance'!$AC74)/'1C TSsoustraitance'!$AP74))</f>
        <v>0</v>
      </c>
      <c r="Z357" s="669">
        <f>IF(OR('1C TSsoustraitance'!$D74="",'1C TSsoustraitance'!$E74="OUI",'1C TSsoustraitance'!$AP74=0),0,(('1C TSsoustraitance'!$AD74)/'1C TSsoustraitance'!$AP74))</f>
        <v>0</v>
      </c>
      <c r="AA357" s="669">
        <f>IF(OR('1C TSsoustraitance'!$D74="",'1C TSsoustraitance'!$E74="OUI",'1C TSsoustraitance'!$AP74=0),0,(('1C TSsoustraitance'!$AE74)/'1C TSsoustraitance'!$AP74))</f>
        <v>0</v>
      </c>
      <c r="AB357" s="669">
        <f>IF(OR('1C TSsoustraitance'!$D74="",'1C TSsoustraitance'!$E74="OUI",'1C TSsoustraitance'!$AP74=0),0,(('1C TSsoustraitance'!$AF74)/'1C TSsoustraitance'!$AP74))</f>
        <v>0</v>
      </c>
      <c r="AC357" s="669">
        <f>IF(OR('1C TSsoustraitance'!$D74="",'1C TSsoustraitance'!$E74="OUI",'1C TSsoustraitance'!$AP74=0),0,(('1C TSsoustraitance'!$AG74)/'1C TSsoustraitance'!$AP74))</f>
        <v>0</v>
      </c>
      <c r="AD357" s="669">
        <f>IF(OR('1C TSsoustraitance'!$D74="",'1C TSsoustraitance'!$E74="OUI",'1C TSsoustraitance'!$AP74=0),0,(('1C TSsoustraitance'!$AH74)/'1C TSsoustraitance'!$AP74))</f>
        <v>0</v>
      </c>
      <c r="AE357" s="669">
        <f>IF(OR('1C TSsoustraitance'!$D74="",'1C TSsoustraitance'!$E74="OUI",'1C TSsoustraitance'!$AP74=0),0,(('1C TSsoustraitance'!$AI74)/'1C TSsoustraitance'!$AP74))</f>
        <v>0</v>
      </c>
      <c r="AF357" s="669">
        <f>IF(OR('1C TSsoustraitance'!$D74="",'1C TSsoustraitance'!$E74="OUI",'1C TSsoustraitance'!$AP74=0),0,(('1C TSsoustraitance'!$AJ74)/'1C TSsoustraitance'!$AP74))</f>
        <v>0</v>
      </c>
      <c r="AG357" s="669">
        <f>IF(OR('1C TSsoustraitance'!$D74="",'1C TSsoustraitance'!$E74="OUI",'1C TSsoustraitance'!$AP74=0),0,(('1C TSsoustraitance'!$AK74)/'1C TSsoustraitance'!$AP74))</f>
        <v>0</v>
      </c>
      <c r="AH357" s="669">
        <f>IF(OR('1C TSsoustraitance'!$D74="",'1C TSsoustraitance'!$E74="OUI",'1C TSsoustraitance'!$AP74=0),0,(('1C TSsoustraitance'!$AL74)/'1C TSsoustraitance'!$AP74))</f>
        <v>0</v>
      </c>
      <c r="AI357" s="669">
        <f>IF(OR('1C TSsoustraitance'!$D74="",'1C TSsoustraitance'!$E74="OUI",'1C TSsoustraitance'!$AP74=0),0,(('1C TSsoustraitance'!$AM74)/'1C TSsoustraitance'!$AP74))</f>
        <v>0</v>
      </c>
      <c r="AJ357" s="669">
        <f>IF(OR('1C TSsoustraitance'!$D74="",'1C TSsoustraitance'!$E74="OUI",'1C TSsoustraitance'!$AP74=0),0,(('1C TSsoustraitance'!$AN74)/'1C TSsoustraitance'!$AP74))</f>
        <v>0</v>
      </c>
      <c r="AK357" s="669">
        <f t="shared" si="107"/>
        <v>0</v>
      </c>
      <c r="AL357" s="668">
        <f t="shared" si="108"/>
        <v>0</v>
      </c>
      <c r="AM357" s="670">
        <f>IF(Tableau7[[#This Row],[N° pièce]]="",0,(Tableau7[[#This Row],[hors TVA]]+(Tableau7[[#This Row],[hors TVA]]*Tableau7[[#This Row],[Taux TVA]])-(Tableau7[[#This Row],[hors TVA]]*Tableau7[[#This Row],[Taux TVA]]*Tableau7[[#This Row],[Régime TVA: Récupération]]))*Tableau7[[#This Row],[Type 1]])</f>
        <v>0</v>
      </c>
      <c r="AN357" s="670">
        <f>IF(Tableau7[[#This Row],[N° pièce]]="",0,IF($K$2="pôle",((Tableau7[[#This Row],[hors TVA]]+(Tableau7[[#This Row],[hors TVA]]*Tableau7[[#This Row],[Taux TVA]])-(Tableau7[[#This Row],[hors TVA]]*Tableau7[[#This Row],[Taux TVA]]*Tableau7[[#This Row],[Régime TVA: Récupération]]))*Tableau7[[#This Row],[Type 2]]),0))</f>
        <v>0</v>
      </c>
      <c r="AO357" s="670">
        <f t="shared" si="94"/>
        <v>0</v>
      </c>
      <c r="AP357" s="255">
        <f t="shared" si="98"/>
        <v>0</v>
      </c>
      <c r="AQ357" s="506">
        <f t="shared" si="110"/>
        <v>0</v>
      </c>
      <c r="AR357" s="671"/>
      <c r="AS357" s="512"/>
      <c r="AT357" s="513" t="str">
        <f>IF(('1C TSsoustraitance'!AP74*FICHE!C$14&lt;J357),"Forfait limité à "&amp;FICHE!C$14&amp;"€/jour","")</f>
        <v/>
      </c>
      <c r="AU357" s="797"/>
      <c r="AV357" s="484"/>
      <c r="AW357" s="484"/>
      <c r="AX357" s="484"/>
      <c r="AY357" s="484"/>
      <c r="AZ357" s="484"/>
      <c r="BA357" s="4"/>
      <c r="BB357" s="4"/>
      <c r="BC357" s="4"/>
      <c r="BD357" s="4"/>
      <c r="BE357" s="4"/>
      <c r="BF357" s="4"/>
      <c r="BG357" s="4"/>
      <c r="BH357" s="4"/>
      <c r="BI357" s="4"/>
      <c r="BJ357" s="4"/>
      <c r="BK357" s="4"/>
      <c r="BL357" s="4"/>
      <c r="BM357" s="4"/>
      <c r="BN357" s="4"/>
      <c r="BO357" s="4"/>
      <c r="BP357" s="4"/>
      <c r="BQ357" s="4"/>
      <c r="BR357" s="4"/>
      <c r="BS357" s="4"/>
      <c r="BT357" s="4"/>
      <c r="BU357" s="4"/>
      <c r="BV357" s="4"/>
      <c r="BW357" s="4"/>
      <c r="BX357" s="4"/>
      <c r="BY357" s="4"/>
      <c r="BZ357" s="4"/>
      <c r="CA357" s="4"/>
      <c r="CB357" s="4"/>
      <c r="CC357" s="4"/>
      <c r="CD357" s="4"/>
      <c r="CE357" s="4"/>
      <c r="CF357" s="4"/>
      <c r="CG357" s="4"/>
      <c r="CH357" s="4"/>
      <c r="CI357" s="4"/>
      <c r="CJ357" s="4"/>
      <c r="CK357" s="4"/>
      <c r="CL357" s="4"/>
      <c r="CM357" s="4"/>
      <c r="CN357" s="4"/>
      <c r="CO357" s="4"/>
      <c r="CP357" s="4"/>
      <c r="CQ357" s="4"/>
      <c r="CR357" s="4"/>
      <c r="CS357" s="4"/>
      <c r="CT357" s="4"/>
      <c r="CU357" s="4"/>
      <c r="CV357" s="4"/>
      <c r="CW357" s="4"/>
      <c r="CX357" s="4"/>
      <c r="CY357" s="4"/>
      <c r="CZ357" s="4"/>
      <c r="DA357" s="4"/>
      <c r="DB357" s="4"/>
      <c r="DC357" s="4"/>
      <c r="DD357" s="4"/>
      <c r="DE357" s="4"/>
      <c r="DF357" s="4"/>
      <c r="DG357" s="4"/>
      <c r="DH357" s="4"/>
      <c r="DI357" s="4"/>
      <c r="DJ357" s="4"/>
      <c r="DK357" s="4"/>
      <c r="DL357" s="4"/>
      <c r="DM357" s="4"/>
      <c r="DN357" s="4"/>
      <c r="DO357" s="4"/>
      <c r="DP357" s="4"/>
      <c r="DQ357" s="4"/>
      <c r="DR357" s="4"/>
      <c r="DS357" s="4"/>
      <c r="DT357" s="4"/>
      <c r="DU357" s="4"/>
      <c r="DV357" s="4"/>
      <c r="DW357" s="4"/>
      <c r="DX357" s="4"/>
      <c r="DY357" s="4"/>
      <c r="DZ357" s="4"/>
      <c r="EA357" s="4"/>
      <c r="EB357" s="4"/>
      <c r="EC357" s="4"/>
      <c r="ED357" s="4"/>
      <c r="EE357" s="4"/>
      <c r="EF357" s="4"/>
      <c r="EG357" s="4"/>
      <c r="EH357" s="4"/>
      <c r="EI357" s="4"/>
      <c r="EJ357" s="4"/>
      <c r="EK357" s="4"/>
      <c r="EL357" s="4"/>
      <c r="EM357" s="4"/>
      <c r="EN357" s="4"/>
      <c r="EO357" s="4"/>
      <c r="EP357" s="4"/>
      <c r="EQ357" s="4"/>
      <c r="ER357" s="4"/>
      <c r="ES357" s="4"/>
      <c r="ET357" s="4"/>
      <c r="EU357" s="4"/>
      <c r="EV357" s="4"/>
      <c r="EW357" s="4"/>
      <c r="EX357" s="4"/>
      <c r="EY357" s="4"/>
      <c r="EZ357" s="4"/>
      <c r="FA357" s="4"/>
      <c r="FB357" s="4"/>
      <c r="FC357" s="4"/>
      <c r="FD357" s="4"/>
      <c r="FE357" s="4"/>
      <c r="FF357" s="4"/>
      <c r="FG357" s="4"/>
      <c r="FH357" s="4"/>
      <c r="FI357" s="4"/>
      <c r="FJ357" s="4"/>
      <c r="FK357" s="4"/>
      <c r="FL357" s="4"/>
      <c r="FM357" s="4"/>
      <c r="FN357" s="4"/>
      <c r="FO357" s="4"/>
      <c r="FP357" s="4"/>
      <c r="FQ357" s="4"/>
      <c r="FR357" s="4"/>
      <c r="FS357" s="4"/>
      <c r="FT357" s="4"/>
      <c r="FU357" s="4"/>
      <c r="FV357" s="4"/>
      <c r="FW357" s="4"/>
      <c r="FX357" s="4"/>
      <c r="FY357" s="4"/>
      <c r="FZ357" s="4"/>
      <c r="GA357" s="4"/>
      <c r="GB357" s="4"/>
      <c r="GC357" s="4"/>
      <c r="GD357" s="4"/>
      <c r="GE357" s="4"/>
      <c r="GF357" s="4"/>
      <c r="GG357" s="4"/>
      <c r="GH357" s="4"/>
      <c r="GI357" s="4"/>
      <c r="GJ357" s="4"/>
      <c r="GK357" s="4"/>
      <c r="GL357" s="4"/>
      <c r="GM357" s="4"/>
      <c r="GN357" s="4"/>
      <c r="GO357" s="4"/>
      <c r="GP357" s="4"/>
      <c r="GQ357" s="4"/>
      <c r="GR357" s="4"/>
      <c r="GS357" s="4"/>
      <c r="GT357" s="4"/>
      <c r="GU357" s="4"/>
      <c r="GV357" s="4"/>
      <c r="GW357" s="4"/>
      <c r="GX357" s="4"/>
      <c r="GY357" s="4"/>
      <c r="GZ357" s="4"/>
      <c r="HA357" s="4"/>
      <c r="HB357" s="4"/>
      <c r="HC357" s="4"/>
    </row>
    <row r="358" spans="1:211" s="380" customFormat="1" ht="13.9" customHeight="1">
      <c r="A358" s="828" t="str">
        <f>IF('1C TSsoustraitance'!$A75&lt;&gt;0,'1C TSsoustraitance'!$A75,"")</f>
        <v/>
      </c>
      <c r="B358" s="530"/>
      <c r="C358" s="513" t="str">
        <f>IF('1C TSsoustraitance'!$A75&lt;&gt;0,'1C TSsoustraitance'!$B75,"")</f>
        <v/>
      </c>
      <c r="D358" s="513" t="str">
        <f>IF('1C TSsoustraitance'!$A75&lt;&gt;0,'1C TSsoustraitance'!$C75,"")</f>
        <v/>
      </c>
      <c r="E358" s="684"/>
      <c r="F358" s="685"/>
      <c r="G358" s="666">
        <f>'1C TSsoustraitance'!$D75</f>
        <v>0</v>
      </c>
      <c r="H358" s="533">
        <v>0.21</v>
      </c>
      <c r="I358" s="533">
        <v>1</v>
      </c>
      <c r="J358" s="534"/>
      <c r="K358" s="667">
        <f t="shared" si="105"/>
        <v>0</v>
      </c>
      <c r="L358" s="668">
        <f>IF(OR('1C TSsoustraitance'!$D75="",'1C TSsoustraitance'!$AP75=0),0,IF(AND('1C TSsoustraitance'!$D75&lt;&gt;"",$K$2="Pôle",'1C TSsoustraitance'!$E75="OUI"),(('1C TSsoustraitance'!$F75+'1C TSsoustraitance'!$G75+'1C TSsoustraitance'!$H75+'1C TSsoustraitance'!$I75+'1C TSsoustraitance'!$M75)/'1C TSsoustraitance'!$R75),IF(AND('1C TSsoustraitance'!$D75&lt;&gt;"",$K$2="Pôle",'1C TSsoustraitance'!$E75="NON"),(('1C TSsoustraitance'!$F75+'1C TSsoustraitance'!$G75+'1C TSsoustraitance'!$H75+'1C TSsoustraitance'!$I75+'1C TSsoustraitance'!$M75)/'1C TSsoustraitance'!$AP75),IF(AND('1C TSsoustraitance'!$D75&lt;&gt;"",$K$2&lt;&gt;"Pôle",'1C TSsoustraitance'!$E75="OUI"),(('1C TSsoustraitance'!$F75+'1C TSsoustraitance'!$G75+'1C TSsoustraitance'!$H75+'1C TSsoustraitance'!$I75+'1C TSsoustraitance'!$J75+'1C TSsoustraitance'!$K75+'1C TSsoustraitance'!$L75+'1C TSsoustraitance'!$M75+'1C TSsoustraitance'!$N75+'1C TSsoustraitance'!$O75+'1C TSsoustraitance'!$P75+'1C TSsoustraitance'!$Q75)/'1C TSsoustraitance'!$R75),IF(AND('1C TSsoustraitance'!$D75&lt;&gt;"",$K$2&lt;&gt;"Pôle",'1C TSsoustraitance'!$E75="NON"),(('1C TSsoustraitance'!$F75+'1C TSsoustraitance'!$G75+'1C TSsoustraitance'!$H75+'1C TSsoustraitance'!$I75+'1C TSsoustraitance'!$J75+'1C TSsoustraitance'!$K75+'1C TSsoustraitance'!$L75+'1C TSsoustraitance'!$M75+'1C TSsoustraitance'!$N75+'1C TSsoustraitance'!$O75+'1C TSsoustraitance'!$P75+'1C TSsoustraitance'!$Q75))/'1C TSsoustraitance'!$AP75)))))</f>
        <v>0</v>
      </c>
      <c r="M358" s="668">
        <f>IF(OR('1C TSsoustraitance'!$D75="",'1C TSsoustraitance'!AP$13=0),0,IF(AND('1C TSsoustraitance'!$D75&lt;&gt;"",$K$2="Pôle",'1C TSsoustraitance'!$E75="OUI"),(('1C TSsoustraitance'!$J75+'1C TSsoustraitance'!$K75+'1C TSsoustraitance'!$L75)/'1C TSsoustraitance'!$R75),IF(AND('1C TSsoustraitance'!$D75&lt;&gt;"",$K$2="Pôle",'1C TSsoustraitance'!$E75="NON"),(('1C TSsoustraitance'!$J75+'1C TSsoustraitance'!$K75+'1C TSsoustraitance'!$L75)/'1C TSsoustraitance'!$AP75),IF(AND('1C TSsoustraitance'!$D75&lt;&gt;"",$K$2&lt;&gt;"Pôle"),0))))</f>
        <v>0</v>
      </c>
      <c r="N358" s="668">
        <f t="shared" si="106"/>
        <v>0</v>
      </c>
      <c r="O358" s="669">
        <f>IF(OR('1C TSsoustraitance'!$D75="",'1C TSsoustraitance'!$E75="OUI",'1C TSsoustraitance'!$AP75=0),0,(('1C TSsoustraitance'!$S75)/'1C TSsoustraitance'!$AP75))</f>
        <v>0</v>
      </c>
      <c r="P358" s="669">
        <f>IF(OR('1C TSsoustraitance'!$D75="",'1C TSsoustraitance'!$E75="OUI",'1C TSsoustraitance'!$AP75=0),0,(('1C TSsoustraitance'!$T75)/'1C TSsoustraitance'!$AP75))</f>
        <v>0</v>
      </c>
      <c r="Q358" s="669">
        <f>IF(OR('1C TSsoustraitance'!$D75="",'1C TSsoustraitance'!$E75="OUI",'1C TSsoustraitance'!$AP75=0),0,(('1C TSsoustraitance'!$U75)/'1C TSsoustraitance'!$AP75))</f>
        <v>0</v>
      </c>
      <c r="R358" s="669">
        <f>IF(OR('1C TSsoustraitance'!$D75="",'1C TSsoustraitance'!$E75="OUI",'1C TSsoustraitance'!$AP75=0),0,(('1C TSsoustraitance'!$V75)/'1C TSsoustraitance'!$AP75))</f>
        <v>0</v>
      </c>
      <c r="S358" s="669">
        <f>IF(OR('1C TSsoustraitance'!$D75="",'1C TSsoustraitance'!$E75="OUI",'1C TSsoustraitance'!$AP75=0),0,(('1C TSsoustraitance'!$W75)/'1C TSsoustraitance'!$AP75))</f>
        <v>0</v>
      </c>
      <c r="T358" s="669">
        <f>IF(OR('1C TSsoustraitance'!$D75="",'1C TSsoustraitance'!$E75="OUI",'1C TSsoustraitance'!$AP75=0),0,(('1C TSsoustraitance'!$X75)/'1C TSsoustraitance'!$AP75))</f>
        <v>0</v>
      </c>
      <c r="U358" s="669">
        <f>IF(OR('1C TSsoustraitance'!$D75="",'1C TSsoustraitance'!$E75="OUI",'1C TSsoustraitance'!$AP75=0),0,(('1C TSsoustraitance'!$Y75)/'1C TSsoustraitance'!$AP75))</f>
        <v>0</v>
      </c>
      <c r="V358" s="669">
        <f>IF(OR('1C TSsoustraitance'!$D75="",'1C TSsoustraitance'!$E75="OUI",'1C TSsoustraitance'!$AP75=0),0,(('1C TSsoustraitance'!$Z75)/'1C TSsoustraitance'!$AP75))</f>
        <v>0</v>
      </c>
      <c r="W358" s="669">
        <f>IF(OR('1C TSsoustraitance'!$D75="",'1C TSsoustraitance'!$E75="OUI",'1C TSsoustraitance'!$AP75=0),0,(('1C TSsoustraitance'!$AA75)/'1C TSsoustraitance'!$AP75))</f>
        <v>0</v>
      </c>
      <c r="X358" s="669">
        <f>IF(OR('1C TSsoustraitance'!$D75="",'1C TSsoustraitance'!$E75="OUI",'1C TSsoustraitance'!$AP75=0),0,(('1C TSsoustraitance'!$AB75)/'1C TSsoustraitance'!$AP75))</f>
        <v>0</v>
      </c>
      <c r="Y358" s="669">
        <f>IF(OR('1C TSsoustraitance'!$D75="",'1C TSsoustraitance'!$E75="OUI",'1C TSsoustraitance'!$AP75=0),0,(('1C TSsoustraitance'!$AC75)/'1C TSsoustraitance'!$AP75))</f>
        <v>0</v>
      </c>
      <c r="Z358" s="669">
        <f>IF(OR('1C TSsoustraitance'!$D75="",'1C TSsoustraitance'!$E75="OUI",'1C TSsoustraitance'!$AP75=0),0,(('1C TSsoustraitance'!$AD75)/'1C TSsoustraitance'!$AP75))</f>
        <v>0</v>
      </c>
      <c r="AA358" s="669">
        <f>IF(OR('1C TSsoustraitance'!$D75="",'1C TSsoustraitance'!$E75="OUI",'1C TSsoustraitance'!$AP75=0),0,(('1C TSsoustraitance'!$AE75)/'1C TSsoustraitance'!$AP75))</f>
        <v>0</v>
      </c>
      <c r="AB358" s="669">
        <f>IF(OR('1C TSsoustraitance'!$D75="",'1C TSsoustraitance'!$E75="OUI",'1C TSsoustraitance'!$AP75=0),0,(('1C TSsoustraitance'!$AF75)/'1C TSsoustraitance'!$AP75))</f>
        <v>0</v>
      </c>
      <c r="AC358" s="669">
        <f>IF(OR('1C TSsoustraitance'!$D75="",'1C TSsoustraitance'!$E75="OUI",'1C TSsoustraitance'!$AP75=0),0,(('1C TSsoustraitance'!$AG75)/'1C TSsoustraitance'!$AP75))</f>
        <v>0</v>
      </c>
      <c r="AD358" s="669">
        <f>IF(OR('1C TSsoustraitance'!$D75="",'1C TSsoustraitance'!$E75="OUI",'1C TSsoustraitance'!$AP75=0),0,(('1C TSsoustraitance'!$AH75)/'1C TSsoustraitance'!$AP75))</f>
        <v>0</v>
      </c>
      <c r="AE358" s="669">
        <f>IF(OR('1C TSsoustraitance'!$D75="",'1C TSsoustraitance'!$E75="OUI",'1C TSsoustraitance'!$AP75=0),0,(('1C TSsoustraitance'!$AI75)/'1C TSsoustraitance'!$AP75))</f>
        <v>0</v>
      </c>
      <c r="AF358" s="669">
        <f>IF(OR('1C TSsoustraitance'!$D75="",'1C TSsoustraitance'!$E75="OUI",'1C TSsoustraitance'!$AP75=0),0,(('1C TSsoustraitance'!$AJ75)/'1C TSsoustraitance'!$AP75))</f>
        <v>0</v>
      </c>
      <c r="AG358" s="669">
        <f>IF(OR('1C TSsoustraitance'!$D75="",'1C TSsoustraitance'!$E75="OUI",'1C TSsoustraitance'!$AP75=0),0,(('1C TSsoustraitance'!$AK75)/'1C TSsoustraitance'!$AP75))</f>
        <v>0</v>
      </c>
      <c r="AH358" s="669">
        <f>IF(OR('1C TSsoustraitance'!$D75="",'1C TSsoustraitance'!$E75="OUI",'1C TSsoustraitance'!$AP75=0),0,(('1C TSsoustraitance'!$AL75)/'1C TSsoustraitance'!$AP75))</f>
        <v>0</v>
      </c>
      <c r="AI358" s="669">
        <f>IF(OR('1C TSsoustraitance'!$D75="",'1C TSsoustraitance'!$E75="OUI",'1C TSsoustraitance'!$AP75=0),0,(('1C TSsoustraitance'!$AM75)/'1C TSsoustraitance'!$AP75))</f>
        <v>0</v>
      </c>
      <c r="AJ358" s="669">
        <f>IF(OR('1C TSsoustraitance'!$D75="",'1C TSsoustraitance'!$E75="OUI",'1C TSsoustraitance'!$AP75=0),0,(('1C TSsoustraitance'!$AN75)/'1C TSsoustraitance'!$AP75))</f>
        <v>0</v>
      </c>
      <c r="AK358" s="669">
        <f t="shared" si="107"/>
        <v>0</v>
      </c>
      <c r="AL358" s="668">
        <f t="shared" si="108"/>
        <v>0</v>
      </c>
      <c r="AM358" s="670">
        <f>IF(Tableau7[[#This Row],[N° pièce]]="",0,(Tableau7[[#This Row],[hors TVA]]+(Tableau7[[#This Row],[hors TVA]]*Tableau7[[#This Row],[Taux TVA]])-(Tableau7[[#This Row],[hors TVA]]*Tableau7[[#This Row],[Taux TVA]]*Tableau7[[#This Row],[Régime TVA: Récupération]]))*Tableau7[[#This Row],[Type 1]])</f>
        <v>0</v>
      </c>
      <c r="AN358" s="670">
        <f>IF(Tableau7[[#This Row],[N° pièce]]="",0,IF($K$2="pôle",((Tableau7[[#This Row],[hors TVA]]+(Tableau7[[#This Row],[hors TVA]]*Tableau7[[#This Row],[Taux TVA]])-(Tableau7[[#This Row],[hors TVA]]*Tableau7[[#This Row],[Taux TVA]]*Tableau7[[#This Row],[Régime TVA: Récupération]]))*Tableau7[[#This Row],[Type 2]]),0))</f>
        <v>0</v>
      </c>
      <c r="AO358" s="670">
        <f t="shared" si="94"/>
        <v>0</v>
      </c>
      <c r="AP358" s="255">
        <f t="shared" si="98"/>
        <v>0</v>
      </c>
      <c r="AQ358" s="506">
        <f t="shared" si="110"/>
        <v>0</v>
      </c>
      <c r="AR358" s="671"/>
      <c r="AS358" s="512"/>
      <c r="AT358" s="513" t="str">
        <f>IF(('1C TSsoustraitance'!AP75*FICHE!C$14&lt;J358),"Forfait limité à "&amp;FICHE!C$14&amp;"€/jour","")</f>
        <v/>
      </c>
      <c r="AU358" s="797"/>
      <c r="AV358" s="484"/>
      <c r="AW358" s="484"/>
      <c r="AX358" s="484"/>
      <c r="AY358" s="484"/>
      <c r="AZ358" s="484"/>
      <c r="BA358" s="4"/>
      <c r="BB358" s="4"/>
      <c r="BC358" s="4"/>
      <c r="BD358" s="4"/>
      <c r="BE358" s="4"/>
      <c r="BF358" s="4"/>
      <c r="BG358" s="4"/>
      <c r="BH358" s="4"/>
      <c r="BI358" s="4"/>
      <c r="BJ358" s="4"/>
      <c r="BK358" s="4"/>
      <c r="BL358" s="4"/>
      <c r="BM358" s="4"/>
      <c r="BN358" s="4"/>
      <c r="BO358" s="4"/>
      <c r="BP358" s="4"/>
      <c r="BQ358" s="4"/>
      <c r="BR358" s="4"/>
      <c r="BS358" s="4"/>
      <c r="BT358" s="4"/>
      <c r="BU358" s="4"/>
      <c r="BV358" s="4"/>
      <c r="BW358" s="4"/>
      <c r="BX358" s="4"/>
      <c r="BY358" s="4"/>
      <c r="BZ358" s="4"/>
      <c r="CA358" s="4"/>
      <c r="CB358" s="4"/>
      <c r="CC358" s="4"/>
      <c r="CD358" s="4"/>
      <c r="CE358" s="4"/>
      <c r="CF358" s="4"/>
      <c r="CG358" s="4"/>
      <c r="CH358" s="4"/>
      <c r="CI358" s="4"/>
      <c r="CJ358" s="4"/>
      <c r="CK358" s="4"/>
      <c r="CL358" s="4"/>
      <c r="CM358" s="4"/>
      <c r="CN358" s="4"/>
      <c r="CO358" s="4"/>
      <c r="CP358" s="4"/>
      <c r="CQ358" s="4"/>
      <c r="CR358" s="4"/>
      <c r="CS358" s="4"/>
      <c r="CT358" s="4"/>
      <c r="CU358" s="4"/>
      <c r="CV358" s="4"/>
      <c r="CW358" s="4"/>
      <c r="CX358" s="4"/>
      <c r="CY358" s="4"/>
      <c r="CZ358" s="4"/>
      <c r="DA358" s="4"/>
      <c r="DB358" s="4"/>
      <c r="DC358" s="4"/>
      <c r="DD358" s="4"/>
      <c r="DE358" s="4"/>
      <c r="DF358" s="4"/>
      <c r="DG358" s="4"/>
      <c r="DH358" s="4"/>
      <c r="DI358" s="4"/>
      <c r="DJ358" s="4"/>
      <c r="DK358" s="4"/>
      <c r="DL358" s="4"/>
      <c r="DM358" s="4"/>
      <c r="DN358" s="4"/>
      <c r="DO358" s="4"/>
      <c r="DP358" s="4"/>
      <c r="DQ358" s="4"/>
      <c r="DR358" s="4"/>
      <c r="DS358" s="4"/>
      <c r="DT358" s="4"/>
      <c r="DU358" s="4"/>
      <c r="DV358" s="4"/>
      <c r="DW358" s="4"/>
      <c r="DX358" s="4"/>
      <c r="DY358" s="4"/>
      <c r="DZ358" s="4"/>
      <c r="EA358" s="4"/>
      <c r="EB358" s="4"/>
      <c r="EC358" s="4"/>
      <c r="ED358" s="4"/>
      <c r="EE358" s="4"/>
      <c r="EF358" s="4"/>
      <c r="EG358" s="4"/>
      <c r="EH358" s="4"/>
      <c r="EI358" s="4"/>
      <c r="EJ358" s="4"/>
      <c r="EK358" s="4"/>
      <c r="EL358" s="4"/>
      <c r="EM358" s="4"/>
      <c r="EN358" s="4"/>
      <c r="EO358" s="4"/>
      <c r="EP358" s="4"/>
      <c r="EQ358" s="4"/>
      <c r="ER358" s="4"/>
      <c r="ES358" s="4"/>
      <c r="ET358" s="4"/>
      <c r="EU358" s="4"/>
      <c r="EV358" s="4"/>
      <c r="EW358" s="4"/>
      <c r="EX358" s="4"/>
      <c r="EY358" s="4"/>
      <c r="EZ358" s="4"/>
      <c r="FA358" s="4"/>
      <c r="FB358" s="4"/>
      <c r="FC358" s="4"/>
      <c r="FD358" s="4"/>
      <c r="FE358" s="4"/>
      <c r="FF358" s="4"/>
      <c r="FG358" s="4"/>
      <c r="FH358" s="4"/>
      <c r="FI358" s="4"/>
      <c r="FJ358" s="4"/>
      <c r="FK358" s="4"/>
      <c r="FL358" s="4"/>
      <c r="FM358" s="4"/>
      <c r="FN358" s="4"/>
      <c r="FO358" s="4"/>
      <c r="FP358" s="4"/>
      <c r="FQ358" s="4"/>
      <c r="FR358" s="4"/>
      <c r="FS358" s="4"/>
      <c r="FT358" s="4"/>
      <c r="FU358" s="4"/>
      <c r="FV358" s="4"/>
      <c r="FW358" s="4"/>
      <c r="FX358" s="4"/>
      <c r="FY358" s="4"/>
      <c r="FZ358" s="4"/>
      <c r="GA358" s="4"/>
      <c r="GB358" s="4"/>
      <c r="GC358" s="4"/>
      <c r="GD358" s="4"/>
      <c r="GE358" s="4"/>
      <c r="GF358" s="4"/>
      <c r="GG358" s="4"/>
      <c r="GH358" s="4"/>
      <c r="GI358" s="4"/>
      <c r="GJ358" s="4"/>
      <c r="GK358" s="4"/>
      <c r="GL358" s="4"/>
      <c r="GM358" s="4"/>
      <c r="GN358" s="4"/>
      <c r="GO358" s="4"/>
      <c r="GP358" s="4"/>
      <c r="GQ358" s="4"/>
      <c r="GR358" s="4"/>
      <c r="GS358" s="4"/>
      <c r="GT358" s="4"/>
      <c r="GU358" s="4"/>
      <c r="GV358" s="4"/>
      <c r="GW358" s="4"/>
      <c r="GX358" s="4"/>
      <c r="GY358" s="4"/>
      <c r="GZ358" s="4"/>
      <c r="HA358" s="4"/>
      <c r="HB358" s="4"/>
      <c r="HC358" s="4"/>
    </row>
    <row r="359" spans="1:211" s="380" customFormat="1" ht="13.9" customHeight="1">
      <c r="A359" s="828" t="str">
        <f>IF('1C TSsoustraitance'!$A76&lt;&gt;0,'1C TSsoustraitance'!$A76,"")</f>
        <v/>
      </c>
      <c r="B359" s="530"/>
      <c r="C359" s="513" t="str">
        <f>IF('1C TSsoustraitance'!$A76&lt;&gt;0,'1C TSsoustraitance'!$B76,"")</f>
        <v/>
      </c>
      <c r="D359" s="513" t="str">
        <f>IF('1C TSsoustraitance'!$A76&lt;&gt;0,'1C TSsoustraitance'!$C76,"")</f>
        <v/>
      </c>
      <c r="E359" s="684"/>
      <c r="F359" s="685"/>
      <c r="G359" s="666">
        <f>'1C TSsoustraitance'!$D76</f>
        <v>0</v>
      </c>
      <c r="H359" s="533">
        <v>0.21</v>
      </c>
      <c r="I359" s="533">
        <v>1</v>
      </c>
      <c r="J359" s="534"/>
      <c r="K359" s="667">
        <f t="shared" si="105"/>
        <v>0</v>
      </c>
      <c r="L359" s="668">
        <f>IF(OR('1C TSsoustraitance'!$D76="",'1C TSsoustraitance'!$AP76=0),0,IF(AND('1C TSsoustraitance'!$D76&lt;&gt;"",$K$2="Pôle",'1C TSsoustraitance'!$E76="OUI"),(('1C TSsoustraitance'!$F76+'1C TSsoustraitance'!$G76+'1C TSsoustraitance'!$H76+'1C TSsoustraitance'!$I76+'1C TSsoustraitance'!$M76)/'1C TSsoustraitance'!$R76),IF(AND('1C TSsoustraitance'!$D76&lt;&gt;"",$K$2="Pôle",'1C TSsoustraitance'!$E76="NON"),(('1C TSsoustraitance'!$F76+'1C TSsoustraitance'!$G76+'1C TSsoustraitance'!$H76+'1C TSsoustraitance'!$I76+'1C TSsoustraitance'!$M76)/'1C TSsoustraitance'!$AP76),IF(AND('1C TSsoustraitance'!$D76&lt;&gt;"",$K$2&lt;&gt;"Pôle",'1C TSsoustraitance'!$E76="OUI"),(('1C TSsoustraitance'!$F76+'1C TSsoustraitance'!$G76+'1C TSsoustraitance'!$H76+'1C TSsoustraitance'!$I76+'1C TSsoustraitance'!$J76+'1C TSsoustraitance'!$K76+'1C TSsoustraitance'!$L76+'1C TSsoustraitance'!$M76+'1C TSsoustraitance'!$N76+'1C TSsoustraitance'!$O76+'1C TSsoustraitance'!$P76+'1C TSsoustraitance'!$Q76)/'1C TSsoustraitance'!$R76),IF(AND('1C TSsoustraitance'!$D76&lt;&gt;"",$K$2&lt;&gt;"Pôle",'1C TSsoustraitance'!$E76="NON"),(('1C TSsoustraitance'!$F76+'1C TSsoustraitance'!$G76+'1C TSsoustraitance'!$H76+'1C TSsoustraitance'!$I76+'1C TSsoustraitance'!$J76+'1C TSsoustraitance'!$K76+'1C TSsoustraitance'!$L76+'1C TSsoustraitance'!$M76+'1C TSsoustraitance'!$N76+'1C TSsoustraitance'!$O76+'1C TSsoustraitance'!$P76+'1C TSsoustraitance'!$Q76))/'1C TSsoustraitance'!$AP76)))))</f>
        <v>0</v>
      </c>
      <c r="M359" s="668">
        <f>IF(OR('1C TSsoustraitance'!$D76="",'1C TSsoustraitance'!AP$13=0),0,IF(AND('1C TSsoustraitance'!$D76&lt;&gt;"",$K$2="Pôle",'1C TSsoustraitance'!$E76="OUI"),(('1C TSsoustraitance'!$J76+'1C TSsoustraitance'!$K76+'1C TSsoustraitance'!$L76)/'1C TSsoustraitance'!$R76),IF(AND('1C TSsoustraitance'!$D76&lt;&gt;"",$K$2="Pôle",'1C TSsoustraitance'!$E76="NON"),(('1C TSsoustraitance'!$J76+'1C TSsoustraitance'!$K76+'1C TSsoustraitance'!$L76)/'1C TSsoustraitance'!$AP76),IF(AND('1C TSsoustraitance'!$D76&lt;&gt;"",$K$2&lt;&gt;"Pôle"),0))))</f>
        <v>0</v>
      </c>
      <c r="N359" s="668">
        <f t="shared" si="106"/>
        <v>0</v>
      </c>
      <c r="O359" s="669">
        <f>IF(OR('1C TSsoustraitance'!$D76="",'1C TSsoustraitance'!$E76="OUI",'1C TSsoustraitance'!$AP76=0),0,(('1C TSsoustraitance'!$S76)/'1C TSsoustraitance'!$AP76))</f>
        <v>0</v>
      </c>
      <c r="P359" s="669">
        <f>IF(OR('1C TSsoustraitance'!$D76="",'1C TSsoustraitance'!$E76="OUI",'1C TSsoustraitance'!$AP76=0),0,(('1C TSsoustraitance'!$T76)/'1C TSsoustraitance'!$AP76))</f>
        <v>0</v>
      </c>
      <c r="Q359" s="669">
        <f>IF(OR('1C TSsoustraitance'!$D76="",'1C TSsoustraitance'!$E76="OUI",'1C TSsoustraitance'!$AP76=0),0,(('1C TSsoustraitance'!$U76)/'1C TSsoustraitance'!$AP76))</f>
        <v>0</v>
      </c>
      <c r="R359" s="669">
        <f>IF(OR('1C TSsoustraitance'!$D76="",'1C TSsoustraitance'!$E76="OUI",'1C TSsoustraitance'!$AP76=0),0,(('1C TSsoustraitance'!$V76)/'1C TSsoustraitance'!$AP76))</f>
        <v>0</v>
      </c>
      <c r="S359" s="669">
        <f>IF(OR('1C TSsoustraitance'!$D76="",'1C TSsoustraitance'!$E76="OUI",'1C TSsoustraitance'!$AP76=0),0,(('1C TSsoustraitance'!$W76)/'1C TSsoustraitance'!$AP76))</f>
        <v>0</v>
      </c>
      <c r="T359" s="669">
        <f>IF(OR('1C TSsoustraitance'!$D76="",'1C TSsoustraitance'!$E76="OUI",'1C TSsoustraitance'!$AP76=0),0,(('1C TSsoustraitance'!$X76)/'1C TSsoustraitance'!$AP76))</f>
        <v>0</v>
      </c>
      <c r="U359" s="669">
        <f>IF(OR('1C TSsoustraitance'!$D76="",'1C TSsoustraitance'!$E76="OUI",'1C TSsoustraitance'!$AP76=0),0,(('1C TSsoustraitance'!$Y76)/'1C TSsoustraitance'!$AP76))</f>
        <v>0</v>
      </c>
      <c r="V359" s="669">
        <f>IF(OR('1C TSsoustraitance'!$D76="",'1C TSsoustraitance'!$E76="OUI",'1C TSsoustraitance'!$AP76=0),0,(('1C TSsoustraitance'!$Z76)/'1C TSsoustraitance'!$AP76))</f>
        <v>0</v>
      </c>
      <c r="W359" s="669">
        <f>IF(OR('1C TSsoustraitance'!$D76="",'1C TSsoustraitance'!$E76="OUI",'1C TSsoustraitance'!$AP76=0),0,(('1C TSsoustraitance'!$AA76)/'1C TSsoustraitance'!$AP76))</f>
        <v>0</v>
      </c>
      <c r="X359" s="669">
        <f>IF(OR('1C TSsoustraitance'!$D76="",'1C TSsoustraitance'!$E76="OUI",'1C TSsoustraitance'!$AP76=0),0,(('1C TSsoustraitance'!$AB76)/'1C TSsoustraitance'!$AP76))</f>
        <v>0</v>
      </c>
      <c r="Y359" s="669">
        <f>IF(OR('1C TSsoustraitance'!$D76="",'1C TSsoustraitance'!$E76="OUI",'1C TSsoustraitance'!$AP76=0),0,(('1C TSsoustraitance'!$AC76)/'1C TSsoustraitance'!$AP76))</f>
        <v>0</v>
      </c>
      <c r="Z359" s="669">
        <f>IF(OR('1C TSsoustraitance'!$D76="",'1C TSsoustraitance'!$E76="OUI",'1C TSsoustraitance'!$AP76=0),0,(('1C TSsoustraitance'!$AD76)/'1C TSsoustraitance'!$AP76))</f>
        <v>0</v>
      </c>
      <c r="AA359" s="669">
        <f>IF(OR('1C TSsoustraitance'!$D76="",'1C TSsoustraitance'!$E76="OUI",'1C TSsoustraitance'!$AP76=0),0,(('1C TSsoustraitance'!$AE76)/'1C TSsoustraitance'!$AP76))</f>
        <v>0</v>
      </c>
      <c r="AB359" s="669">
        <f>IF(OR('1C TSsoustraitance'!$D76="",'1C TSsoustraitance'!$E76="OUI",'1C TSsoustraitance'!$AP76=0),0,(('1C TSsoustraitance'!$AF76)/'1C TSsoustraitance'!$AP76))</f>
        <v>0</v>
      </c>
      <c r="AC359" s="669">
        <f>IF(OR('1C TSsoustraitance'!$D76="",'1C TSsoustraitance'!$E76="OUI",'1C TSsoustraitance'!$AP76=0),0,(('1C TSsoustraitance'!$AG76)/'1C TSsoustraitance'!$AP76))</f>
        <v>0</v>
      </c>
      <c r="AD359" s="669">
        <f>IF(OR('1C TSsoustraitance'!$D76="",'1C TSsoustraitance'!$E76="OUI",'1C TSsoustraitance'!$AP76=0),0,(('1C TSsoustraitance'!$AH76)/'1C TSsoustraitance'!$AP76))</f>
        <v>0</v>
      </c>
      <c r="AE359" s="669">
        <f>IF(OR('1C TSsoustraitance'!$D76="",'1C TSsoustraitance'!$E76="OUI",'1C TSsoustraitance'!$AP76=0),0,(('1C TSsoustraitance'!$AI76)/'1C TSsoustraitance'!$AP76))</f>
        <v>0</v>
      </c>
      <c r="AF359" s="669">
        <f>IF(OR('1C TSsoustraitance'!$D76="",'1C TSsoustraitance'!$E76="OUI",'1C TSsoustraitance'!$AP76=0),0,(('1C TSsoustraitance'!$AJ76)/'1C TSsoustraitance'!$AP76))</f>
        <v>0</v>
      </c>
      <c r="AG359" s="669">
        <f>IF(OR('1C TSsoustraitance'!$D76="",'1C TSsoustraitance'!$E76="OUI",'1C TSsoustraitance'!$AP76=0),0,(('1C TSsoustraitance'!$AK76)/'1C TSsoustraitance'!$AP76))</f>
        <v>0</v>
      </c>
      <c r="AH359" s="669">
        <f>IF(OR('1C TSsoustraitance'!$D76="",'1C TSsoustraitance'!$E76="OUI",'1C TSsoustraitance'!$AP76=0),0,(('1C TSsoustraitance'!$AL76)/'1C TSsoustraitance'!$AP76))</f>
        <v>0</v>
      </c>
      <c r="AI359" s="669">
        <f>IF(OR('1C TSsoustraitance'!$D76="",'1C TSsoustraitance'!$E76="OUI",'1C TSsoustraitance'!$AP76=0),0,(('1C TSsoustraitance'!$AM76)/'1C TSsoustraitance'!$AP76))</f>
        <v>0</v>
      </c>
      <c r="AJ359" s="669">
        <f>IF(OR('1C TSsoustraitance'!$D76="",'1C TSsoustraitance'!$E76="OUI",'1C TSsoustraitance'!$AP76=0),0,(('1C TSsoustraitance'!$AN76)/'1C TSsoustraitance'!$AP76))</f>
        <v>0</v>
      </c>
      <c r="AK359" s="669">
        <f t="shared" si="107"/>
        <v>0</v>
      </c>
      <c r="AL359" s="668">
        <f t="shared" si="108"/>
        <v>0</v>
      </c>
      <c r="AM359" s="670">
        <f>IF(Tableau7[[#This Row],[N° pièce]]="",0,(Tableau7[[#This Row],[hors TVA]]+(Tableau7[[#This Row],[hors TVA]]*Tableau7[[#This Row],[Taux TVA]])-(Tableau7[[#This Row],[hors TVA]]*Tableau7[[#This Row],[Taux TVA]]*Tableau7[[#This Row],[Régime TVA: Récupération]]))*Tableau7[[#This Row],[Type 1]])</f>
        <v>0</v>
      </c>
      <c r="AN359" s="670">
        <f>IF(Tableau7[[#This Row],[N° pièce]]="",0,IF($K$2="pôle",((Tableau7[[#This Row],[hors TVA]]+(Tableau7[[#This Row],[hors TVA]]*Tableau7[[#This Row],[Taux TVA]])-(Tableau7[[#This Row],[hors TVA]]*Tableau7[[#This Row],[Taux TVA]]*Tableau7[[#This Row],[Régime TVA: Récupération]]))*Tableau7[[#This Row],[Type 2]]),0))</f>
        <v>0</v>
      </c>
      <c r="AO359" s="670">
        <f t="shared" si="94"/>
        <v>0</v>
      </c>
      <c r="AP359" s="255">
        <f t="shared" si="98"/>
        <v>0</v>
      </c>
      <c r="AQ359" s="506">
        <f t="shared" si="110"/>
        <v>0</v>
      </c>
      <c r="AR359" s="671"/>
      <c r="AS359" s="512"/>
      <c r="AT359" s="513" t="str">
        <f>IF(('1C TSsoustraitance'!AP76*FICHE!C$14&lt;J359),"Forfait limité à "&amp;FICHE!C$14&amp;"€/jour","")</f>
        <v/>
      </c>
      <c r="AU359" s="797"/>
      <c r="AV359" s="484"/>
      <c r="AW359" s="484"/>
      <c r="AX359" s="484"/>
      <c r="AY359" s="484"/>
      <c r="AZ359" s="484"/>
      <c r="BA359" s="4"/>
      <c r="BB359" s="4"/>
      <c r="BC359" s="4"/>
      <c r="BD359" s="4"/>
      <c r="BE359" s="4"/>
      <c r="BF359" s="4"/>
      <c r="BG359" s="4"/>
      <c r="BH359" s="4"/>
      <c r="BI359" s="4"/>
      <c r="BJ359" s="4"/>
      <c r="BK359" s="4"/>
      <c r="BL359" s="4"/>
      <c r="BM359" s="4"/>
      <c r="BN359" s="4"/>
      <c r="BO359" s="4"/>
      <c r="BP359" s="4"/>
      <c r="BQ359" s="4"/>
      <c r="BR359" s="4"/>
      <c r="BS359" s="4"/>
      <c r="BT359" s="4"/>
      <c r="BU359" s="4"/>
      <c r="BV359" s="4"/>
      <c r="BW359" s="4"/>
      <c r="BX359" s="4"/>
      <c r="BY359" s="4"/>
      <c r="BZ359" s="4"/>
      <c r="CA359" s="4"/>
      <c r="CB359" s="4"/>
      <c r="CC359" s="4"/>
      <c r="CD359" s="4"/>
      <c r="CE359" s="4"/>
      <c r="CF359" s="4"/>
      <c r="CG359" s="4"/>
      <c r="CH359" s="4"/>
      <c r="CI359" s="4"/>
      <c r="CJ359" s="4"/>
      <c r="CK359" s="4"/>
      <c r="CL359" s="4"/>
      <c r="CM359" s="4"/>
      <c r="CN359" s="4"/>
      <c r="CO359" s="4"/>
      <c r="CP359" s="4"/>
      <c r="CQ359" s="4"/>
      <c r="CR359" s="4"/>
      <c r="CS359" s="4"/>
      <c r="CT359" s="4"/>
      <c r="CU359" s="4"/>
      <c r="CV359" s="4"/>
      <c r="CW359" s="4"/>
      <c r="CX359" s="4"/>
      <c r="CY359" s="4"/>
      <c r="CZ359" s="4"/>
      <c r="DA359" s="4"/>
      <c r="DB359" s="4"/>
      <c r="DC359" s="4"/>
      <c r="DD359" s="4"/>
      <c r="DE359" s="4"/>
      <c r="DF359" s="4"/>
      <c r="DG359" s="4"/>
      <c r="DH359" s="4"/>
      <c r="DI359" s="4"/>
      <c r="DJ359" s="4"/>
      <c r="DK359" s="4"/>
      <c r="DL359" s="4"/>
      <c r="DM359" s="4"/>
      <c r="DN359" s="4"/>
      <c r="DO359" s="4"/>
      <c r="DP359" s="4"/>
      <c r="DQ359" s="4"/>
      <c r="DR359" s="4"/>
      <c r="DS359" s="4"/>
      <c r="DT359" s="4"/>
      <c r="DU359" s="4"/>
      <c r="DV359" s="4"/>
      <c r="DW359" s="4"/>
      <c r="DX359" s="4"/>
      <c r="DY359" s="4"/>
      <c r="DZ359" s="4"/>
      <c r="EA359" s="4"/>
      <c r="EB359" s="4"/>
      <c r="EC359" s="4"/>
      <c r="ED359" s="4"/>
      <c r="EE359" s="4"/>
      <c r="EF359" s="4"/>
      <c r="EG359" s="4"/>
      <c r="EH359" s="4"/>
      <c r="EI359" s="4"/>
      <c r="EJ359" s="4"/>
      <c r="EK359" s="4"/>
      <c r="EL359" s="4"/>
      <c r="EM359" s="4"/>
      <c r="EN359" s="4"/>
      <c r="EO359" s="4"/>
      <c r="EP359" s="4"/>
      <c r="EQ359" s="4"/>
      <c r="ER359" s="4"/>
      <c r="ES359" s="4"/>
      <c r="ET359" s="4"/>
      <c r="EU359" s="4"/>
      <c r="EV359" s="4"/>
      <c r="EW359" s="4"/>
      <c r="EX359" s="4"/>
      <c r="EY359" s="4"/>
      <c r="EZ359" s="4"/>
      <c r="FA359" s="4"/>
      <c r="FB359" s="4"/>
      <c r="FC359" s="4"/>
      <c r="FD359" s="4"/>
      <c r="FE359" s="4"/>
      <c r="FF359" s="4"/>
      <c r="FG359" s="4"/>
      <c r="FH359" s="4"/>
      <c r="FI359" s="4"/>
      <c r="FJ359" s="4"/>
      <c r="FK359" s="4"/>
      <c r="FL359" s="4"/>
      <c r="FM359" s="4"/>
      <c r="FN359" s="4"/>
      <c r="FO359" s="4"/>
      <c r="FP359" s="4"/>
      <c r="FQ359" s="4"/>
      <c r="FR359" s="4"/>
      <c r="FS359" s="4"/>
      <c r="FT359" s="4"/>
      <c r="FU359" s="4"/>
      <c r="FV359" s="4"/>
      <c r="FW359" s="4"/>
      <c r="FX359" s="4"/>
      <c r="FY359" s="4"/>
      <c r="FZ359" s="4"/>
      <c r="GA359" s="4"/>
      <c r="GB359" s="4"/>
      <c r="GC359" s="4"/>
      <c r="GD359" s="4"/>
      <c r="GE359" s="4"/>
      <c r="GF359" s="4"/>
      <c r="GG359" s="4"/>
      <c r="GH359" s="4"/>
      <c r="GI359" s="4"/>
      <c r="GJ359" s="4"/>
      <c r="GK359" s="4"/>
      <c r="GL359" s="4"/>
      <c r="GM359" s="4"/>
      <c r="GN359" s="4"/>
      <c r="GO359" s="4"/>
      <c r="GP359" s="4"/>
      <c r="GQ359" s="4"/>
      <c r="GR359" s="4"/>
      <c r="GS359" s="4"/>
      <c r="GT359" s="4"/>
      <c r="GU359" s="4"/>
      <c r="GV359" s="4"/>
      <c r="GW359" s="4"/>
      <c r="GX359" s="4"/>
      <c r="GY359" s="4"/>
      <c r="GZ359" s="4"/>
      <c r="HA359" s="4"/>
      <c r="HB359" s="4"/>
      <c r="HC359" s="4"/>
    </row>
    <row r="360" spans="1:211" s="380" customFormat="1" ht="13.9" customHeight="1">
      <c r="A360" s="828" t="str">
        <f>IF('1C TSsoustraitance'!$A77&lt;&gt;0,'1C TSsoustraitance'!$A77,"")</f>
        <v/>
      </c>
      <c r="B360" s="530"/>
      <c r="C360" s="513" t="str">
        <f>IF('1C TSsoustraitance'!$A77&lt;&gt;0,'1C TSsoustraitance'!$B77,"")</f>
        <v/>
      </c>
      <c r="D360" s="513" t="str">
        <f>IF('1C TSsoustraitance'!$A77&lt;&gt;0,'1C TSsoustraitance'!$C77,"")</f>
        <v/>
      </c>
      <c r="E360" s="684"/>
      <c r="F360" s="685"/>
      <c r="G360" s="666">
        <f>'1C TSsoustraitance'!$D77</f>
        <v>0</v>
      </c>
      <c r="H360" s="533">
        <v>0.21</v>
      </c>
      <c r="I360" s="533">
        <v>1</v>
      </c>
      <c r="J360" s="534"/>
      <c r="K360" s="667">
        <f t="shared" si="105"/>
        <v>0</v>
      </c>
      <c r="L360" s="668">
        <f>IF(OR('1C TSsoustraitance'!$D77="",'1C TSsoustraitance'!$AP77=0),0,IF(AND('1C TSsoustraitance'!$D77&lt;&gt;"",$K$2="Pôle",'1C TSsoustraitance'!$E77="OUI"),(('1C TSsoustraitance'!$F77+'1C TSsoustraitance'!$G77+'1C TSsoustraitance'!$H77+'1C TSsoustraitance'!$I77+'1C TSsoustraitance'!$M77)/'1C TSsoustraitance'!$R77),IF(AND('1C TSsoustraitance'!$D77&lt;&gt;"",$K$2="Pôle",'1C TSsoustraitance'!$E77="NON"),(('1C TSsoustraitance'!$F77+'1C TSsoustraitance'!$G77+'1C TSsoustraitance'!$H77+'1C TSsoustraitance'!$I77+'1C TSsoustraitance'!$M77)/'1C TSsoustraitance'!$AP77),IF(AND('1C TSsoustraitance'!$D77&lt;&gt;"",$K$2&lt;&gt;"Pôle",'1C TSsoustraitance'!$E77="OUI"),(('1C TSsoustraitance'!$F77+'1C TSsoustraitance'!$G77+'1C TSsoustraitance'!$H77+'1C TSsoustraitance'!$I77+'1C TSsoustraitance'!$J77+'1C TSsoustraitance'!$K77+'1C TSsoustraitance'!$L77+'1C TSsoustraitance'!$M77+'1C TSsoustraitance'!$N77+'1C TSsoustraitance'!$O77+'1C TSsoustraitance'!$P77+'1C TSsoustraitance'!$Q77)/'1C TSsoustraitance'!$R77),IF(AND('1C TSsoustraitance'!$D77&lt;&gt;"",$K$2&lt;&gt;"Pôle",'1C TSsoustraitance'!$E77="NON"),(('1C TSsoustraitance'!$F77+'1C TSsoustraitance'!$G77+'1C TSsoustraitance'!$H77+'1C TSsoustraitance'!$I77+'1C TSsoustraitance'!$J77+'1C TSsoustraitance'!$K77+'1C TSsoustraitance'!$L77+'1C TSsoustraitance'!$M77+'1C TSsoustraitance'!$N77+'1C TSsoustraitance'!$O77+'1C TSsoustraitance'!$P77+'1C TSsoustraitance'!$Q77))/'1C TSsoustraitance'!$AP77)))))</f>
        <v>0</v>
      </c>
      <c r="M360" s="668">
        <f>IF(OR('1C TSsoustraitance'!$D77="",'1C TSsoustraitance'!AP$13=0),0,IF(AND('1C TSsoustraitance'!$D77&lt;&gt;"",$K$2="Pôle",'1C TSsoustraitance'!$E77="OUI"),(('1C TSsoustraitance'!$J77+'1C TSsoustraitance'!$K77+'1C TSsoustraitance'!$L77)/'1C TSsoustraitance'!$R77),IF(AND('1C TSsoustraitance'!$D77&lt;&gt;"",$K$2="Pôle",'1C TSsoustraitance'!$E77="NON"),(('1C TSsoustraitance'!$J77+'1C TSsoustraitance'!$K77+'1C TSsoustraitance'!$L77)/'1C TSsoustraitance'!$AP77),IF(AND('1C TSsoustraitance'!$D77&lt;&gt;"",$K$2&lt;&gt;"Pôle"),0))))</f>
        <v>0</v>
      </c>
      <c r="N360" s="668">
        <f t="shared" si="106"/>
        <v>0</v>
      </c>
      <c r="O360" s="669">
        <f>IF(OR('1C TSsoustraitance'!$D77="",'1C TSsoustraitance'!$E77="OUI",'1C TSsoustraitance'!$AP77=0),0,(('1C TSsoustraitance'!$S77)/'1C TSsoustraitance'!$AP77))</f>
        <v>0</v>
      </c>
      <c r="P360" s="669">
        <f>IF(OR('1C TSsoustraitance'!$D77="",'1C TSsoustraitance'!$E77="OUI",'1C TSsoustraitance'!$AP77=0),0,(('1C TSsoustraitance'!$T77)/'1C TSsoustraitance'!$AP77))</f>
        <v>0</v>
      </c>
      <c r="Q360" s="669">
        <f>IF(OR('1C TSsoustraitance'!$D77="",'1C TSsoustraitance'!$E77="OUI",'1C TSsoustraitance'!$AP77=0),0,(('1C TSsoustraitance'!$U77)/'1C TSsoustraitance'!$AP77))</f>
        <v>0</v>
      </c>
      <c r="R360" s="669">
        <f>IF(OR('1C TSsoustraitance'!$D77="",'1C TSsoustraitance'!$E77="OUI",'1C TSsoustraitance'!$AP77=0),0,(('1C TSsoustraitance'!$V77)/'1C TSsoustraitance'!$AP77))</f>
        <v>0</v>
      </c>
      <c r="S360" s="669">
        <f>IF(OR('1C TSsoustraitance'!$D77="",'1C TSsoustraitance'!$E77="OUI",'1C TSsoustraitance'!$AP77=0),0,(('1C TSsoustraitance'!$W77)/'1C TSsoustraitance'!$AP77))</f>
        <v>0</v>
      </c>
      <c r="T360" s="669">
        <f>IF(OR('1C TSsoustraitance'!$D77="",'1C TSsoustraitance'!$E77="OUI",'1C TSsoustraitance'!$AP77=0),0,(('1C TSsoustraitance'!$X77)/'1C TSsoustraitance'!$AP77))</f>
        <v>0</v>
      </c>
      <c r="U360" s="669">
        <f>IF(OR('1C TSsoustraitance'!$D77="",'1C TSsoustraitance'!$E77="OUI",'1C TSsoustraitance'!$AP77=0),0,(('1C TSsoustraitance'!$Y77)/'1C TSsoustraitance'!$AP77))</f>
        <v>0</v>
      </c>
      <c r="V360" s="669">
        <f>IF(OR('1C TSsoustraitance'!$D77="",'1C TSsoustraitance'!$E77="OUI",'1C TSsoustraitance'!$AP77=0),0,(('1C TSsoustraitance'!$Z77)/'1C TSsoustraitance'!$AP77))</f>
        <v>0</v>
      </c>
      <c r="W360" s="669">
        <f>IF(OR('1C TSsoustraitance'!$D77="",'1C TSsoustraitance'!$E77="OUI",'1C TSsoustraitance'!$AP77=0),0,(('1C TSsoustraitance'!$AA77)/'1C TSsoustraitance'!$AP77))</f>
        <v>0</v>
      </c>
      <c r="X360" s="669">
        <f>IF(OR('1C TSsoustraitance'!$D77="",'1C TSsoustraitance'!$E77="OUI",'1C TSsoustraitance'!$AP77=0),0,(('1C TSsoustraitance'!$AB77)/'1C TSsoustraitance'!$AP77))</f>
        <v>0</v>
      </c>
      <c r="Y360" s="669">
        <f>IF(OR('1C TSsoustraitance'!$D77="",'1C TSsoustraitance'!$E77="OUI",'1C TSsoustraitance'!$AP77=0),0,(('1C TSsoustraitance'!$AC77)/'1C TSsoustraitance'!$AP77))</f>
        <v>0</v>
      </c>
      <c r="Z360" s="669">
        <f>IF(OR('1C TSsoustraitance'!$D77="",'1C TSsoustraitance'!$E77="OUI",'1C TSsoustraitance'!$AP77=0),0,(('1C TSsoustraitance'!$AD77)/'1C TSsoustraitance'!$AP77))</f>
        <v>0</v>
      </c>
      <c r="AA360" s="669">
        <f>IF(OR('1C TSsoustraitance'!$D77="",'1C TSsoustraitance'!$E77="OUI",'1C TSsoustraitance'!$AP77=0),0,(('1C TSsoustraitance'!$AE77)/'1C TSsoustraitance'!$AP77))</f>
        <v>0</v>
      </c>
      <c r="AB360" s="669">
        <f>IF(OR('1C TSsoustraitance'!$D77="",'1C TSsoustraitance'!$E77="OUI",'1C TSsoustraitance'!$AP77=0),0,(('1C TSsoustraitance'!$AF77)/'1C TSsoustraitance'!$AP77))</f>
        <v>0</v>
      </c>
      <c r="AC360" s="669">
        <f>IF(OR('1C TSsoustraitance'!$D77="",'1C TSsoustraitance'!$E77="OUI",'1C TSsoustraitance'!$AP77=0),0,(('1C TSsoustraitance'!$AG77)/'1C TSsoustraitance'!$AP77))</f>
        <v>0</v>
      </c>
      <c r="AD360" s="669">
        <f>IF(OR('1C TSsoustraitance'!$D77="",'1C TSsoustraitance'!$E77="OUI",'1C TSsoustraitance'!$AP77=0),0,(('1C TSsoustraitance'!$AH77)/'1C TSsoustraitance'!$AP77))</f>
        <v>0</v>
      </c>
      <c r="AE360" s="669">
        <f>IF(OR('1C TSsoustraitance'!$D77="",'1C TSsoustraitance'!$E77="OUI",'1C TSsoustraitance'!$AP77=0),0,(('1C TSsoustraitance'!$AI77)/'1C TSsoustraitance'!$AP77))</f>
        <v>0</v>
      </c>
      <c r="AF360" s="669">
        <f>IF(OR('1C TSsoustraitance'!$D77="",'1C TSsoustraitance'!$E77="OUI",'1C TSsoustraitance'!$AP77=0),0,(('1C TSsoustraitance'!$AJ77)/'1C TSsoustraitance'!$AP77))</f>
        <v>0</v>
      </c>
      <c r="AG360" s="669">
        <f>IF(OR('1C TSsoustraitance'!$D77="",'1C TSsoustraitance'!$E77="OUI",'1C TSsoustraitance'!$AP77=0),0,(('1C TSsoustraitance'!$AK77)/'1C TSsoustraitance'!$AP77))</f>
        <v>0</v>
      </c>
      <c r="AH360" s="669">
        <f>IF(OR('1C TSsoustraitance'!$D77="",'1C TSsoustraitance'!$E77="OUI",'1C TSsoustraitance'!$AP77=0),0,(('1C TSsoustraitance'!$AL77)/'1C TSsoustraitance'!$AP77))</f>
        <v>0</v>
      </c>
      <c r="AI360" s="669">
        <f>IF(OR('1C TSsoustraitance'!$D77="",'1C TSsoustraitance'!$E77="OUI",'1C TSsoustraitance'!$AP77=0),0,(('1C TSsoustraitance'!$AM77)/'1C TSsoustraitance'!$AP77))</f>
        <v>0</v>
      </c>
      <c r="AJ360" s="669">
        <f>IF(OR('1C TSsoustraitance'!$D77="",'1C TSsoustraitance'!$E77="OUI",'1C TSsoustraitance'!$AP77=0),0,(('1C TSsoustraitance'!$AN77)/'1C TSsoustraitance'!$AP77))</f>
        <v>0</v>
      </c>
      <c r="AK360" s="669">
        <f t="shared" si="107"/>
        <v>0</v>
      </c>
      <c r="AL360" s="668">
        <f t="shared" si="108"/>
        <v>0</v>
      </c>
      <c r="AM360" s="670">
        <f>IF(Tableau7[[#This Row],[N° pièce]]="",0,(Tableau7[[#This Row],[hors TVA]]+(Tableau7[[#This Row],[hors TVA]]*Tableau7[[#This Row],[Taux TVA]])-(Tableau7[[#This Row],[hors TVA]]*Tableau7[[#This Row],[Taux TVA]]*Tableau7[[#This Row],[Régime TVA: Récupération]]))*Tableau7[[#This Row],[Type 1]])</f>
        <v>0</v>
      </c>
      <c r="AN360" s="670">
        <f>IF(Tableau7[[#This Row],[N° pièce]]="",0,IF($K$2="pôle",((Tableau7[[#This Row],[hors TVA]]+(Tableau7[[#This Row],[hors TVA]]*Tableau7[[#This Row],[Taux TVA]])-(Tableau7[[#This Row],[hors TVA]]*Tableau7[[#This Row],[Taux TVA]]*Tableau7[[#This Row],[Régime TVA: Récupération]]))*Tableau7[[#This Row],[Type 2]]),0))</f>
        <v>0</v>
      </c>
      <c r="AO360" s="670">
        <f t="shared" ref="AO360:AO423" si="111">$AM360+$AN360</f>
        <v>0</v>
      </c>
      <c r="AP360" s="255">
        <f t="shared" si="98"/>
        <v>0</v>
      </c>
      <c r="AQ360" s="506">
        <f t="shared" si="110"/>
        <v>0</v>
      </c>
      <c r="AR360" s="671"/>
      <c r="AS360" s="512"/>
      <c r="AT360" s="513" t="str">
        <f>IF(('1C TSsoustraitance'!AP77*FICHE!C$14&lt;J360),"Forfait limité à "&amp;FICHE!C$14&amp;"€/jour","")</f>
        <v/>
      </c>
      <c r="AU360" s="797"/>
      <c r="AV360" s="484"/>
      <c r="AW360" s="484"/>
      <c r="AX360" s="484"/>
      <c r="AY360" s="484"/>
      <c r="AZ360" s="484"/>
      <c r="BA360" s="4"/>
      <c r="BB360" s="4"/>
      <c r="BC360" s="4"/>
      <c r="BD360" s="4"/>
      <c r="BE360" s="4"/>
      <c r="BF360" s="4"/>
      <c r="BG360" s="4"/>
      <c r="BH360" s="4"/>
      <c r="BI360" s="4"/>
      <c r="BJ360" s="4"/>
      <c r="BK360" s="4"/>
      <c r="BL360" s="4"/>
      <c r="BM360" s="4"/>
      <c r="BN360" s="4"/>
      <c r="BO360" s="4"/>
      <c r="BP360" s="4"/>
      <c r="BQ360" s="4"/>
      <c r="BR360" s="4"/>
      <c r="BS360" s="4"/>
      <c r="BT360" s="4"/>
      <c r="BU360" s="4"/>
      <c r="BV360" s="4"/>
      <c r="BW360" s="4"/>
      <c r="BX360" s="4"/>
      <c r="BY360" s="4"/>
      <c r="BZ360" s="4"/>
      <c r="CA360" s="4"/>
      <c r="CB360" s="4"/>
      <c r="CC360" s="4"/>
      <c r="CD360" s="4"/>
      <c r="CE360" s="4"/>
      <c r="CF360" s="4"/>
      <c r="CG360" s="4"/>
      <c r="CH360" s="4"/>
      <c r="CI360" s="4"/>
      <c r="CJ360" s="4"/>
      <c r="CK360" s="4"/>
      <c r="CL360" s="4"/>
      <c r="CM360" s="4"/>
      <c r="CN360" s="4"/>
      <c r="CO360" s="4"/>
      <c r="CP360" s="4"/>
      <c r="CQ360" s="4"/>
      <c r="CR360" s="4"/>
      <c r="CS360" s="4"/>
      <c r="CT360" s="4"/>
      <c r="CU360" s="4"/>
      <c r="CV360" s="4"/>
      <c r="CW360" s="4"/>
      <c r="CX360" s="4"/>
      <c r="CY360" s="4"/>
      <c r="CZ360" s="4"/>
      <c r="DA360" s="4"/>
      <c r="DB360" s="4"/>
      <c r="DC360" s="4"/>
      <c r="DD360" s="4"/>
      <c r="DE360" s="4"/>
      <c r="DF360" s="4"/>
      <c r="DG360" s="4"/>
      <c r="DH360" s="4"/>
      <c r="DI360" s="4"/>
      <c r="DJ360" s="4"/>
      <c r="DK360" s="4"/>
      <c r="DL360" s="4"/>
      <c r="DM360" s="4"/>
      <c r="DN360" s="4"/>
      <c r="DO360" s="4"/>
      <c r="DP360" s="4"/>
      <c r="DQ360" s="4"/>
      <c r="DR360" s="4"/>
      <c r="DS360" s="4"/>
      <c r="DT360" s="4"/>
      <c r="DU360" s="4"/>
      <c r="DV360" s="4"/>
      <c r="DW360" s="4"/>
      <c r="DX360" s="4"/>
      <c r="DY360" s="4"/>
      <c r="DZ360" s="4"/>
      <c r="EA360" s="4"/>
      <c r="EB360" s="4"/>
      <c r="EC360" s="4"/>
      <c r="ED360" s="4"/>
      <c r="EE360" s="4"/>
      <c r="EF360" s="4"/>
      <c r="EG360" s="4"/>
      <c r="EH360" s="4"/>
      <c r="EI360" s="4"/>
      <c r="EJ360" s="4"/>
      <c r="EK360" s="4"/>
      <c r="EL360" s="4"/>
      <c r="EM360" s="4"/>
      <c r="EN360" s="4"/>
      <c r="EO360" s="4"/>
      <c r="EP360" s="4"/>
      <c r="EQ360" s="4"/>
      <c r="ER360" s="4"/>
      <c r="ES360" s="4"/>
      <c r="ET360" s="4"/>
      <c r="EU360" s="4"/>
      <c r="EV360" s="4"/>
      <c r="EW360" s="4"/>
      <c r="EX360" s="4"/>
      <c r="EY360" s="4"/>
      <c r="EZ360" s="4"/>
      <c r="FA360" s="4"/>
      <c r="FB360" s="4"/>
      <c r="FC360" s="4"/>
      <c r="FD360" s="4"/>
      <c r="FE360" s="4"/>
      <c r="FF360" s="4"/>
      <c r="FG360" s="4"/>
      <c r="FH360" s="4"/>
      <c r="FI360" s="4"/>
      <c r="FJ360" s="4"/>
      <c r="FK360" s="4"/>
      <c r="FL360" s="4"/>
      <c r="FM360" s="4"/>
      <c r="FN360" s="4"/>
      <c r="FO360" s="4"/>
      <c r="FP360" s="4"/>
      <c r="FQ360" s="4"/>
      <c r="FR360" s="4"/>
      <c r="FS360" s="4"/>
      <c r="FT360" s="4"/>
      <c r="FU360" s="4"/>
      <c r="FV360" s="4"/>
      <c r="FW360" s="4"/>
      <c r="FX360" s="4"/>
      <c r="FY360" s="4"/>
      <c r="FZ360" s="4"/>
      <c r="GA360" s="4"/>
      <c r="GB360" s="4"/>
      <c r="GC360" s="4"/>
      <c r="GD360" s="4"/>
      <c r="GE360" s="4"/>
      <c r="GF360" s="4"/>
      <c r="GG360" s="4"/>
      <c r="GH360" s="4"/>
      <c r="GI360" s="4"/>
      <c r="GJ360" s="4"/>
      <c r="GK360" s="4"/>
      <c r="GL360" s="4"/>
      <c r="GM360" s="4"/>
      <c r="GN360" s="4"/>
      <c r="GO360" s="4"/>
      <c r="GP360" s="4"/>
      <c r="GQ360" s="4"/>
      <c r="GR360" s="4"/>
      <c r="GS360" s="4"/>
      <c r="GT360" s="4"/>
      <c r="GU360" s="4"/>
      <c r="GV360" s="4"/>
      <c r="GW360" s="4"/>
      <c r="GX360" s="4"/>
      <c r="GY360" s="4"/>
      <c r="GZ360" s="4"/>
      <c r="HA360" s="4"/>
      <c r="HB360" s="4"/>
      <c r="HC360" s="4"/>
    </row>
    <row r="361" spans="1:211" s="380" customFormat="1" ht="13.9" customHeight="1">
      <c r="A361" s="828" t="str">
        <f>IF('1C TSsoustraitance'!$A78&lt;&gt;0,'1C TSsoustraitance'!$A78,"")</f>
        <v/>
      </c>
      <c r="B361" s="530"/>
      <c r="C361" s="513" t="str">
        <f>IF('1C TSsoustraitance'!$A78&lt;&gt;0,'1C TSsoustraitance'!$B78,"")</f>
        <v/>
      </c>
      <c r="D361" s="513" t="str">
        <f>IF('1C TSsoustraitance'!$A78&lt;&gt;0,'1C TSsoustraitance'!$C78,"")</f>
        <v/>
      </c>
      <c r="E361" s="684"/>
      <c r="F361" s="685"/>
      <c r="G361" s="666">
        <f>'1C TSsoustraitance'!$D78</f>
        <v>0</v>
      </c>
      <c r="H361" s="533">
        <v>0.21</v>
      </c>
      <c r="I361" s="533">
        <v>1</v>
      </c>
      <c r="J361" s="534"/>
      <c r="K361" s="667">
        <f t="shared" si="105"/>
        <v>0</v>
      </c>
      <c r="L361" s="668">
        <f>IF(OR('1C TSsoustraitance'!$D78="",'1C TSsoustraitance'!$AP78=0),0,IF(AND('1C TSsoustraitance'!$D78&lt;&gt;"",$K$2="Pôle",'1C TSsoustraitance'!$E78="OUI"),(('1C TSsoustraitance'!$F78+'1C TSsoustraitance'!$G78+'1C TSsoustraitance'!$H78+'1C TSsoustraitance'!$I78+'1C TSsoustraitance'!$M78)/'1C TSsoustraitance'!$R78),IF(AND('1C TSsoustraitance'!$D78&lt;&gt;"",$K$2="Pôle",'1C TSsoustraitance'!$E78="NON"),(('1C TSsoustraitance'!$F78+'1C TSsoustraitance'!$G78+'1C TSsoustraitance'!$H78+'1C TSsoustraitance'!$I78+'1C TSsoustraitance'!$M78)/'1C TSsoustraitance'!$AP78),IF(AND('1C TSsoustraitance'!$D78&lt;&gt;"",$K$2&lt;&gt;"Pôle",'1C TSsoustraitance'!$E78="OUI"),(('1C TSsoustraitance'!$F78+'1C TSsoustraitance'!$G78+'1C TSsoustraitance'!$H78+'1C TSsoustraitance'!$I78+'1C TSsoustraitance'!$J78+'1C TSsoustraitance'!$K78+'1C TSsoustraitance'!$L78+'1C TSsoustraitance'!$M78+'1C TSsoustraitance'!$N78+'1C TSsoustraitance'!$O78+'1C TSsoustraitance'!$P78+'1C TSsoustraitance'!$Q78)/'1C TSsoustraitance'!$R78),IF(AND('1C TSsoustraitance'!$D78&lt;&gt;"",$K$2&lt;&gt;"Pôle",'1C TSsoustraitance'!$E78="NON"),(('1C TSsoustraitance'!$F78+'1C TSsoustraitance'!$G78+'1C TSsoustraitance'!$H78+'1C TSsoustraitance'!$I78+'1C TSsoustraitance'!$J78+'1C TSsoustraitance'!$K78+'1C TSsoustraitance'!$L78+'1C TSsoustraitance'!$M78+'1C TSsoustraitance'!$N78+'1C TSsoustraitance'!$O78+'1C TSsoustraitance'!$P78+'1C TSsoustraitance'!$Q78))/'1C TSsoustraitance'!$AP78)))))</f>
        <v>0</v>
      </c>
      <c r="M361" s="668">
        <f>IF(OR('1C TSsoustraitance'!$D78="",'1C TSsoustraitance'!AP$13=0),0,IF(AND('1C TSsoustraitance'!$D78&lt;&gt;"",$K$2="Pôle",'1C TSsoustraitance'!$E78="OUI"),(('1C TSsoustraitance'!$J78+'1C TSsoustraitance'!$K78+'1C TSsoustraitance'!$L78)/'1C TSsoustraitance'!$R78),IF(AND('1C TSsoustraitance'!$D78&lt;&gt;"",$K$2="Pôle",'1C TSsoustraitance'!$E78="NON"),(('1C TSsoustraitance'!$J78+'1C TSsoustraitance'!$K78+'1C TSsoustraitance'!$L78)/'1C TSsoustraitance'!$AP78),IF(AND('1C TSsoustraitance'!$D78&lt;&gt;"",$K$2&lt;&gt;"Pôle"),0))))</f>
        <v>0</v>
      </c>
      <c r="N361" s="668">
        <f t="shared" si="106"/>
        <v>0</v>
      </c>
      <c r="O361" s="669">
        <f>IF(OR('1C TSsoustraitance'!$D78="",'1C TSsoustraitance'!$E78="OUI",'1C TSsoustraitance'!$AP78=0),0,(('1C TSsoustraitance'!$S78)/'1C TSsoustraitance'!$AP78))</f>
        <v>0</v>
      </c>
      <c r="P361" s="669">
        <f>IF(OR('1C TSsoustraitance'!$D78="",'1C TSsoustraitance'!$E78="OUI",'1C TSsoustraitance'!$AP78=0),0,(('1C TSsoustraitance'!$T78)/'1C TSsoustraitance'!$AP78))</f>
        <v>0</v>
      </c>
      <c r="Q361" s="669">
        <f>IF(OR('1C TSsoustraitance'!$D78="",'1C TSsoustraitance'!$E78="OUI",'1C TSsoustraitance'!$AP78=0),0,(('1C TSsoustraitance'!$U78)/'1C TSsoustraitance'!$AP78))</f>
        <v>0</v>
      </c>
      <c r="R361" s="669">
        <f>IF(OR('1C TSsoustraitance'!$D78="",'1C TSsoustraitance'!$E78="OUI",'1C TSsoustraitance'!$AP78=0),0,(('1C TSsoustraitance'!$V78)/'1C TSsoustraitance'!$AP78))</f>
        <v>0</v>
      </c>
      <c r="S361" s="669">
        <f>IF(OR('1C TSsoustraitance'!$D78="",'1C TSsoustraitance'!$E78="OUI",'1C TSsoustraitance'!$AP78=0),0,(('1C TSsoustraitance'!$W78)/'1C TSsoustraitance'!$AP78))</f>
        <v>0</v>
      </c>
      <c r="T361" s="669">
        <f>IF(OR('1C TSsoustraitance'!$D78="",'1C TSsoustraitance'!$E78="OUI",'1C TSsoustraitance'!$AP78=0),0,(('1C TSsoustraitance'!$X78)/'1C TSsoustraitance'!$AP78))</f>
        <v>0</v>
      </c>
      <c r="U361" s="669">
        <f>IF(OR('1C TSsoustraitance'!$D78="",'1C TSsoustraitance'!$E78="OUI",'1C TSsoustraitance'!$AP78=0),0,(('1C TSsoustraitance'!$Y78)/'1C TSsoustraitance'!$AP78))</f>
        <v>0</v>
      </c>
      <c r="V361" s="669">
        <f>IF(OR('1C TSsoustraitance'!$D78="",'1C TSsoustraitance'!$E78="OUI",'1C TSsoustraitance'!$AP78=0),0,(('1C TSsoustraitance'!$Z78)/'1C TSsoustraitance'!$AP78))</f>
        <v>0</v>
      </c>
      <c r="W361" s="669">
        <f>IF(OR('1C TSsoustraitance'!$D78="",'1C TSsoustraitance'!$E78="OUI",'1C TSsoustraitance'!$AP78=0),0,(('1C TSsoustraitance'!$AA78)/'1C TSsoustraitance'!$AP78))</f>
        <v>0</v>
      </c>
      <c r="X361" s="669">
        <f>IF(OR('1C TSsoustraitance'!$D78="",'1C TSsoustraitance'!$E78="OUI",'1C TSsoustraitance'!$AP78=0),0,(('1C TSsoustraitance'!$AB78)/'1C TSsoustraitance'!$AP78))</f>
        <v>0</v>
      </c>
      <c r="Y361" s="669">
        <f>IF(OR('1C TSsoustraitance'!$D78="",'1C TSsoustraitance'!$E78="OUI",'1C TSsoustraitance'!$AP78=0),0,(('1C TSsoustraitance'!$AC78)/'1C TSsoustraitance'!$AP78))</f>
        <v>0</v>
      </c>
      <c r="Z361" s="669">
        <f>IF(OR('1C TSsoustraitance'!$D78="",'1C TSsoustraitance'!$E78="OUI",'1C TSsoustraitance'!$AP78=0),0,(('1C TSsoustraitance'!$AD78)/'1C TSsoustraitance'!$AP78))</f>
        <v>0</v>
      </c>
      <c r="AA361" s="669">
        <f>IF(OR('1C TSsoustraitance'!$D78="",'1C TSsoustraitance'!$E78="OUI",'1C TSsoustraitance'!$AP78=0),0,(('1C TSsoustraitance'!$AE78)/'1C TSsoustraitance'!$AP78))</f>
        <v>0</v>
      </c>
      <c r="AB361" s="669">
        <f>IF(OR('1C TSsoustraitance'!$D78="",'1C TSsoustraitance'!$E78="OUI",'1C TSsoustraitance'!$AP78=0),0,(('1C TSsoustraitance'!$AF78)/'1C TSsoustraitance'!$AP78))</f>
        <v>0</v>
      </c>
      <c r="AC361" s="669">
        <f>IF(OR('1C TSsoustraitance'!$D78="",'1C TSsoustraitance'!$E78="OUI",'1C TSsoustraitance'!$AP78=0),0,(('1C TSsoustraitance'!$AG78)/'1C TSsoustraitance'!$AP78))</f>
        <v>0</v>
      </c>
      <c r="AD361" s="669">
        <f>IF(OR('1C TSsoustraitance'!$D78="",'1C TSsoustraitance'!$E78="OUI",'1C TSsoustraitance'!$AP78=0),0,(('1C TSsoustraitance'!$AH78)/'1C TSsoustraitance'!$AP78))</f>
        <v>0</v>
      </c>
      <c r="AE361" s="669">
        <f>IF(OR('1C TSsoustraitance'!$D78="",'1C TSsoustraitance'!$E78="OUI",'1C TSsoustraitance'!$AP78=0),0,(('1C TSsoustraitance'!$AI78)/'1C TSsoustraitance'!$AP78))</f>
        <v>0</v>
      </c>
      <c r="AF361" s="669">
        <f>IF(OR('1C TSsoustraitance'!$D78="",'1C TSsoustraitance'!$E78="OUI",'1C TSsoustraitance'!$AP78=0),0,(('1C TSsoustraitance'!$AJ78)/'1C TSsoustraitance'!$AP78))</f>
        <v>0</v>
      </c>
      <c r="AG361" s="669">
        <f>IF(OR('1C TSsoustraitance'!$D78="",'1C TSsoustraitance'!$E78="OUI",'1C TSsoustraitance'!$AP78=0),0,(('1C TSsoustraitance'!$AK78)/'1C TSsoustraitance'!$AP78))</f>
        <v>0</v>
      </c>
      <c r="AH361" s="669">
        <f>IF(OR('1C TSsoustraitance'!$D78="",'1C TSsoustraitance'!$E78="OUI",'1C TSsoustraitance'!$AP78=0),0,(('1C TSsoustraitance'!$AL78)/'1C TSsoustraitance'!$AP78))</f>
        <v>0</v>
      </c>
      <c r="AI361" s="669">
        <f>IF(OR('1C TSsoustraitance'!$D78="",'1C TSsoustraitance'!$E78="OUI",'1C TSsoustraitance'!$AP78=0),0,(('1C TSsoustraitance'!$AM78)/'1C TSsoustraitance'!$AP78))</f>
        <v>0</v>
      </c>
      <c r="AJ361" s="669">
        <f>IF(OR('1C TSsoustraitance'!$D78="",'1C TSsoustraitance'!$E78="OUI",'1C TSsoustraitance'!$AP78=0),0,(('1C TSsoustraitance'!$AN78)/'1C TSsoustraitance'!$AP78))</f>
        <v>0</v>
      </c>
      <c r="AK361" s="669">
        <f t="shared" si="107"/>
        <v>0</v>
      </c>
      <c r="AL361" s="668">
        <f t="shared" si="108"/>
        <v>0</v>
      </c>
      <c r="AM361" s="670">
        <f>IF(Tableau7[[#This Row],[N° pièce]]="",0,(Tableau7[[#This Row],[hors TVA]]+(Tableau7[[#This Row],[hors TVA]]*Tableau7[[#This Row],[Taux TVA]])-(Tableau7[[#This Row],[hors TVA]]*Tableau7[[#This Row],[Taux TVA]]*Tableau7[[#This Row],[Régime TVA: Récupération]]))*Tableau7[[#This Row],[Type 1]])</f>
        <v>0</v>
      </c>
      <c r="AN361" s="670">
        <f>IF(Tableau7[[#This Row],[N° pièce]]="",0,IF($K$2="pôle",((Tableau7[[#This Row],[hors TVA]]+(Tableau7[[#This Row],[hors TVA]]*Tableau7[[#This Row],[Taux TVA]])-(Tableau7[[#This Row],[hors TVA]]*Tableau7[[#This Row],[Taux TVA]]*Tableau7[[#This Row],[Régime TVA: Récupération]]))*Tableau7[[#This Row],[Type 2]]),0))</f>
        <v>0</v>
      </c>
      <c r="AO361" s="670">
        <f t="shared" si="111"/>
        <v>0</v>
      </c>
      <c r="AP361" s="255">
        <f t="shared" si="98"/>
        <v>0</v>
      </c>
      <c r="AQ361" s="506">
        <f t="shared" si="110"/>
        <v>0</v>
      </c>
      <c r="AR361" s="671"/>
      <c r="AS361" s="512"/>
      <c r="AT361" s="513" t="str">
        <f>IF(('1C TSsoustraitance'!AP78*FICHE!C$14&lt;J361),"Forfait limité à "&amp;FICHE!C$14&amp;"€/jour","")</f>
        <v/>
      </c>
      <c r="AU361" s="797"/>
      <c r="AV361" s="484"/>
      <c r="AW361" s="484"/>
      <c r="AX361" s="484"/>
      <c r="AY361" s="484"/>
      <c r="AZ361" s="484"/>
      <c r="BA361" s="4"/>
      <c r="BB361" s="4"/>
      <c r="BC361" s="4"/>
      <c r="BD361" s="4"/>
      <c r="BE361" s="4"/>
      <c r="BF361" s="4"/>
      <c r="BG361" s="4"/>
      <c r="BH361" s="4"/>
      <c r="BI361" s="4"/>
      <c r="BJ361" s="4"/>
      <c r="BK361" s="4"/>
      <c r="BL361" s="4"/>
      <c r="BM361" s="4"/>
      <c r="BN361" s="4"/>
      <c r="BO361" s="4"/>
      <c r="BP361" s="4"/>
      <c r="BQ361" s="4"/>
      <c r="BR361" s="4"/>
      <c r="BS361" s="4"/>
      <c r="BT361" s="4"/>
      <c r="BU361" s="4"/>
      <c r="BV361" s="4"/>
      <c r="BW361" s="4"/>
      <c r="BX361" s="4"/>
      <c r="BY361" s="4"/>
      <c r="BZ361" s="4"/>
      <c r="CA361" s="4"/>
      <c r="CB361" s="4"/>
      <c r="CC361" s="4"/>
      <c r="CD361" s="4"/>
      <c r="CE361" s="4"/>
      <c r="CF361" s="4"/>
      <c r="CG361" s="4"/>
      <c r="CH361" s="4"/>
      <c r="CI361" s="4"/>
      <c r="CJ361" s="4"/>
      <c r="CK361" s="4"/>
      <c r="CL361" s="4"/>
      <c r="CM361" s="4"/>
      <c r="CN361" s="4"/>
      <c r="CO361" s="4"/>
      <c r="CP361" s="4"/>
      <c r="CQ361" s="4"/>
      <c r="CR361" s="4"/>
      <c r="CS361" s="4"/>
      <c r="CT361" s="4"/>
      <c r="CU361" s="4"/>
      <c r="CV361" s="4"/>
      <c r="CW361" s="4"/>
      <c r="CX361" s="4"/>
      <c r="CY361" s="4"/>
      <c r="CZ361" s="4"/>
      <c r="DA361" s="4"/>
      <c r="DB361" s="4"/>
      <c r="DC361" s="4"/>
      <c r="DD361" s="4"/>
      <c r="DE361" s="4"/>
      <c r="DF361" s="4"/>
      <c r="DG361" s="4"/>
      <c r="DH361" s="4"/>
      <c r="DI361" s="4"/>
      <c r="DJ361" s="4"/>
      <c r="DK361" s="4"/>
      <c r="DL361" s="4"/>
      <c r="DM361" s="4"/>
      <c r="DN361" s="4"/>
      <c r="DO361" s="4"/>
      <c r="DP361" s="4"/>
      <c r="DQ361" s="4"/>
      <c r="DR361" s="4"/>
      <c r="DS361" s="4"/>
      <c r="DT361" s="4"/>
      <c r="DU361" s="4"/>
      <c r="DV361" s="4"/>
      <c r="DW361" s="4"/>
      <c r="DX361" s="4"/>
      <c r="DY361" s="4"/>
      <c r="DZ361" s="4"/>
      <c r="EA361" s="4"/>
      <c r="EB361" s="4"/>
      <c r="EC361" s="4"/>
      <c r="ED361" s="4"/>
      <c r="EE361" s="4"/>
      <c r="EF361" s="4"/>
      <c r="EG361" s="4"/>
      <c r="EH361" s="4"/>
      <c r="EI361" s="4"/>
      <c r="EJ361" s="4"/>
      <c r="EK361" s="4"/>
      <c r="EL361" s="4"/>
      <c r="EM361" s="4"/>
      <c r="EN361" s="4"/>
      <c r="EO361" s="4"/>
      <c r="EP361" s="4"/>
      <c r="EQ361" s="4"/>
      <c r="ER361" s="4"/>
      <c r="ES361" s="4"/>
      <c r="ET361" s="4"/>
      <c r="EU361" s="4"/>
      <c r="EV361" s="4"/>
      <c r="EW361" s="4"/>
      <c r="EX361" s="4"/>
      <c r="EY361" s="4"/>
      <c r="EZ361" s="4"/>
      <c r="FA361" s="4"/>
      <c r="FB361" s="4"/>
      <c r="FC361" s="4"/>
      <c r="FD361" s="4"/>
      <c r="FE361" s="4"/>
      <c r="FF361" s="4"/>
      <c r="FG361" s="4"/>
      <c r="FH361" s="4"/>
      <c r="FI361" s="4"/>
      <c r="FJ361" s="4"/>
      <c r="FK361" s="4"/>
      <c r="FL361" s="4"/>
      <c r="FM361" s="4"/>
      <c r="FN361" s="4"/>
      <c r="FO361" s="4"/>
      <c r="FP361" s="4"/>
      <c r="FQ361" s="4"/>
      <c r="FR361" s="4"/>
      <c r="FS361" s="4"/>
      <c r="FT361" s="4"/>
      <c r="FU361" s="4"/>
      <c r="FV361" s="4"/>
      <c r="FW361" s="4"/>
      <c r="FX361" s="4"/>
      <c r="FY361" s="4"/>
      <c r="FZ361" s="4"/>
      <c r="GA361" s="4"/>
      <c r="GB361" s="4"/>
      <c r="GC361" s="4"/>
      <c r="GD361" s="4"/>
      <c r="GE361" s="4"/>
      <c r="GF361" s="4"/>
      <c r="GG361" s="4"/>
      <c r="GH361" s="4"/>
      <c r="GI361" s="4"/>
      <c r="GJ361" s="4"/>
      <c r="GK361" s="4"/>
      <c r="GL361" s="4"/>
      <c r="GM361" s="4"/>
      <c r="GN361" s="4"/>
      <c r="GO361" s="4"/>
      <c r="GP361" s="4"/>
      <c r="GQ361" s="4"/>
      <c r="GR361" s="4"/>
      <c r="GS361" s="4"/>
      <c r="GT361" s="4"/>
      <c r="GU361" s="4"/>
      <c r="GV361" s="4"/>
      <c r="GW361" s="4"/>
      <c r="GX361" s="4"/>
      <c r="GY361" s="4"/>
      <c r="GZ361" s="4"/>
      <c r="HA361" s="4"/>
      <c r="HB361" s="4"/>
      <c r="HC361" s="4"/>
    </row>
    <row r="362" spans="1:211" s="380" customFormat="1" ht="13.9" customHeight="1">
      <c r="A362" s="828" t="str">
        <f>IF('1C TSsoustraitance'!$A79&lt;&gt;0,'1C TSsoustraitance'!$A79,"")</f>
        <v/>
      </c>
      <c r="B362" s="530"/>
      <c r="C362" s="513" t="str">
        <f>IF('1C TSsoustraitance'!$A79&lt;&gt;0,'1C TSsoustraitance'!$B79,"")</f>
        <v/>
      </c>
      <c r="D362" s="513" t="str">
        <f>IF('1C TSsoustraitance'!$A79&lt;&gt;0,'1C TSsoustraitance'!$C79,"")</f>
        <v/>
      </c>
      <c r="E362" s="684"/>
      <c r="F362" s="685"/>
      <c r="G362" s="666">
        <f>'1C TSsoustraitance'!$D79</f>
        <v>0</v>
      </c>
      <c r="H362" s="533">
        <v>0.21</v>
      </c>
      <c r="I362" s="533">
        <v>1</v>
      </c>
      <c r="J362" s="534"/>
      <c r="K362" s="667">
        <f t="shared" si="105"/>
        <v>0</v>
      </c>
      <c r="L362" s="668">
        <f>IF(OR('1C TSsoustraitance'!$D79="",'1C TSsoustraitance'!$AP79=0),0,IF(AND('1C TSsoustraitance'!$D79&lt;&gt;"",$K$2="Pôle",'1C TSsoustraitance'!$E79="OUI"),(('1C TSsoustraitance'!$F79+'1C TSsoustraitance'!$G79+'1C TSsoustraitance'!$H79+'1C TSsoustraitance'!$I79+'1C TSsoustraitance'!$M79)/'1C TSsoustraitance'!$R79),IF(AND('1C TSsoustraitance'!$D79&lt;&gt;"",$K$2="Pôle",'1C TSsoustraitance'!$E79="NON"),(('1C TSsoustraitance'!$F79+'1C TSsoustraitance'!$G79+'1C TSsoustraitance'!$H79+'1C TSsoustraitance'!$I79+'1C TSsoustraitance'!$M79)/'1C TSsoustraitance'!$AP79),IF(AND('1C TSsoustraitance'!$D79&lt;&gt;"",$K$2&lt;&gt;"Pôle",'1C TSsoustraitance'!$E79="OUI"),(('1C TSsoustraitance'!$F79+'1C TSsoustraitance'!$G79+'1C TSsoustraitance'!$H79+'1C TSsoustraitance'!$I79+'1C TSsoustraitance'!$J79+'1C TSsoustraitance'!$K79+'1C TSsoustraitance'!$L79+'1C TSsoustraitance'!$M79+'1C TSsoustraitance'!$N79+'1C TSsoustraitance'!$O79+'1C TSsoustraitance'!$P79+'1C TSsoustraitance'!$Q79)/'1C TSsoustraitance'!$R79),IF(AND('1C TSsoustraitance'!$D79&lt;&gt;"",$K$2&lt;&gt;"Pôle",'1C TSsoustraitance'!$E79="NON"),(('1C TSsoustraitance'!$F79+'1C TSsoustraitance'!$G79+'1C TSsoustraitance'!$H79+'1C TSsoustraitance'!$I79+'1C TSsoustraitance'!$J79+'1C TSsoustraitance'!$K79+'1C TSsoustraitance'!$L79+'1C TSsoustraitance'!$M79+'1C TSsoustraitance'!$N79+'1C TSsoustraitance'!$O79+'1C TSsoustraitance'!$P79+'1C TSsoustraitance'!$Q79))/'1C TSsoustraitance'!$AP79)))))</f>
        <v>0</v>
      </c>
      <c r="M362" s="668">
        <f>IF(OR('1C TSsoustraitance'!$D79="",'1C TSsoustraitance'!AP$13=0),0,IF(AND('1C TSsoustraitance'!$D79&lt;&gt;"",$K$2="Pôle",'1C TSsoustraitance'!$E79="OUI"),(('1C TSsoustraitance'!$J79+'1C TSsoustraitance'!$K79+'1C TSsoustraitance'!$L79)/'1C TSsoustraitance'!$R79),IF(AND('1C TSsoustraitance'!$D79&lt;&gt;"",$K$2="Pôle",'1C TSsoustraitance'!$E79="NON"),(('1C TSsoustraitance'!$J79+'1C TSsoustraitance'!$K79+'1C TSsoustraitance'!$L79)/'1C TSsoustraitance'!$AP79),IF(AND('1C TSsoustraitance'!$D79&lt;&gt;"",$K$2&lt;&gt;"Pôle"),0))))</f>
        <v>0</v>
      </c>
      <c r="N362" s="668">
        <f t="shared" si="106"/>
        <v>0</v>
      </c>
      <c r="O362" s="669">
        <f>IF(OR('1C TSsoustraitance'!$D79="",'1C TSsoustraitance'!$E79="OUI",'1C TSsoustraitance'!$AP79=0),0,(('1C TSsoustraitance'!$S79)/'1C TSsoustraitance'!$AP79))</f>
        <v>0</v>
      </c>
      <c r="P362" s="669">
        <f>IF(OR('1C TSsoustraitance'!$D79="",'1C TSsoustraitance'!$E79="OUI",'1C TSsoustraitance'!$AP79=0),0,(('1C TSsoustraitance'!$T79)/'1C TSsoustraitance'!$AP79))</f>
        <v>0</v>
      </c>
      <c r="Q362" s="669">
        <f>IF(OR('1C TSsoustraitance'!$D79="",'1C TSsoustraitance'!$E79="OUI",'1C TSsoustraitance'!$AP79=0),0,(('1C TSsoustraitance'!$U79)/'1C TSsoustraitance'!$AP79))</f>
        <v>0</v>
      </c>
      <c r="R362" s="669">
        <f>IF(OR('1C TSsoustraitance'!$D79="",'1C TSsoustraitance'!$E79="OUI",'1C TSsoustraitance'!$AP79=0),0,(('1C TSsoustraitance'!$V79)/'1C TSsoustraitance'!$AP79))</f>
        <v>0</v>
      </c>
      <c r="S362" s="669">
        <f>IF(OR('1C TSsoustraitance'!$D79="",'1C TSsoustraitance'!$E79="OUI",'1C TSsoustraitance'!$AP79=0),0,(('1C TSsoustraitance'!$W79)/'1C TSsoustraitance'!$AP79))</f>
        <v>0</v>
      </c>
      <c r="T362" s="669">
        <f>IF(OR('1C TSsoustraitance'!$D79="",'1C TSsoustraitance'!$E79="OUI",'1C TSsoustraitance'!$AP79=0),0,(('1C TSsoustraitance'!$X79)/'1C TSsoustraitance'!$AP79))</f>
        <v>0</v>
      </c>
      <c r="U362" s="669">
        <f>IF(OR('1C TSsoustraitance'!$D79="",'1C TSsoustraitance'!$E79="OUI",'1C TSsoustraitance'!$AP79=0),0,(('1C TSsoustraitance'!$Y79)/'1C TSsoustraitance'!$AP79))</f>
        <v>0</v>
      </c>
      <c r="V362" s="669">
        <f>IF(OR('1C TSsoustraitance'!$D79="",'1C TSsoustraitance'!$E79="OUI",'1C TSsoustraitance'!$AP79=0),0,(('1C TSsoustraitance'!$Z79)/'1C TSsoustraitance'!$AP79))</f>
        <v>0</v>
      </c>
      <c r="W362" s="669">
        <f>IF(OR('1C TSsoustraitance'!$D79="",'1C TSsoustraitance'!$E79="OUI",'1C TSsoustraitance'!$AP79=0),0,(('1C TSsoustraitance'!$AA79)/'1C TSsoustraitance'!$AP79))</f>
        <v>0</v>
      </c>
      <c r="X362" s="669">
        <f>IF(OR('1C TSsoustraitance'!$D79="",'1C TSsoustraitance'!$E79="OUI",'1C TSsoustraitance'!$AP79=0),0,(('1C TSsoustraitance'!$AB79)/'1C TSsoustraitance'!$AP79))</f>
        <v>0</v>
      </c>
      <c r="Y362" s="669">
        <f>IF(OR('1C TSsoustraitance'!$D79="",'1C TSsoustraitance'!$E79="OUI",'1C TSsoustraitance'!$AP79=0),0,(('1C TSsoustraitance'!$AC79)/'1C TSsoustraitance'!$AP79))</f>
        <v>0</v>
      </c>
      <c r="Z362" s="669">
        <f>IF(OR('1C TSsoustraitance'!$D79="",'1C TSsoustraitance'!$E79="OUI",'1C TSsoustraitance'!$AP79=0),0,(('1C TSsoustraitance'!$AD79)/'1C TSsoustraitance'!$AP79))</f>
        <v>0</v>
      </c>
      <c r="AA362" s="669">
        <f>IF(OR('1C TSsoustraitance'!$D79="",'1C TSsoustraitance'!$E79="OUI",'1C TSsoustraitance'!$AP79=0),0,(('1C TSsoustraitance'!$AE79)/'1C TSsoustraitance'!$AP79))</f>
        <v>0</v>
      </c>
      <c r="AB362" s="669">
        <f>IF(OR('1C TSsoustraitance'!$D79="",'1C TSsoustraitance'!$E79="OUI",'1C TSsoustraitance'!$AP79=0),0,(('1C TSsoustraitance'!$AF79)/'1C TSsoustraitance'!$AP79))</f>
        <v>0</v>
      </c>
      <c r="AC362" s="669">
        <f>IF(OR('1C TSsoustraitance'!$D79="",'1C TSsoustraitance'!$E79="OUI",'1C TSsoustraitance'!$AP79=0),0,(('1C TSsoustraitance'!$AG79)/'1C TSsoustraitance'!$AP79))</f>
        <v>0</v>
      </c>
      <c r="AD362" s="669">
        <f>IF(OR('1C TSsoustraitance'!$D79="",'1C TSsoustraitance'!$E79="OUI",'1C TSsoustraitance'!$AP79=0),0,(('1C TSsoustraitance'!$AH79)/'1C TSsoustraitance'!$AP79))</f>
        <v>0</v>
      </c>
      <c r="AE362" s="669">
        <f>IF(OR('1C TSsoustraitance'!$D79="",'1C TSsoustraitance'!$E79="OUI",'1C TSsoustraitance'!$AP79=0),0,(('1C TSsoustraitance'!$AI79)/'1C TSsoustraitance'!$AP79))</f>
        <v>0</v>
      </c>
      <c r="AF362" s="669">
        <f>IF(OR('1C TSsoustraitance'!$D79="",'1C TSsoustraitance'!$E79="OUI",'1C TSsoustraitance'!$AP79=0),0,(('1C TSsoustraitance'!$AJ79)/'1C TSsoustraitance'!$AP79))</f>
        <v>0</v>
      </c>
      <c r="AG362" s="669">
        <f>IF(OR('1C TSsoustraitance'!$D79="",'1C TSsoustraitance'!$E79="OUI",'1C TSsoustraitance'!$AP79=0),0,(('1C TSsoustraitance'!$AK79)/'1C TSsoustraitance'!$AP79))</f>
        <v>0</v>
      </c>
      <c r="AH362" s="669">
        <f>IF(OR('1C TSsoustraitance'!$D79="",'1C TSsoustraitance'!$E79="OUI",'1C TSsoustraitance'!$AP79=0),0,(('1C TSsoustraitance'!$AL79)/'1C TSsoustraitance'!$AP79))</f>
        <v>0</v>
      </c>
      <c r="AI362" s="669">
        <f>IF(OR('1C TSsoustraitance'!$D79="",'1C TSsoustraitance'!$E79="OUI",'1C TSsoustraitance'!$AP79=0),0,(('1C TSsoustraitance'!$AM79)/'1C TSsoustraitance'!$AP79))</f>
        <v>0</v>
      </c>
      <c r="AJ362" s="669">
        <f>IF(OR('1C TSsoustraitance'!$D79="",'1C TSsoustraitance'!$E79="OUI",'1C TSsoustraitance'!$AP79=0),0,(('1C TSsoustraitance'!$AN79)/'1C TSsoustraitance'!$AP79))</f>
        <v>0</v>
      </c>
      <c r="AK362" s="669">
        <f t="shared" si="107"/>
        <v>0</v>
      </c>
      <c r="AL362" s="668">
        <f t="shared" si="108"/>
        <v>0</v>
      </c>
      <c r="AM362" s="670">
        <f>IF(Tableau7[[#This Row],[N° pièce]]="",0,(Tableau7[[#This Row],[hors TVA]]+(Tableau7[[#This Row],[hors TVA]]*Tableau7[[#This Row],[Taux TVA]])-(Tableau7[[#This Row],[hors TVA]]*Tableau7[[#This Row],[Taux TVA]]*Tableau7[[#This Row],[Régime TVA: Récupération]]))*Tableau7[[#This Row],[Type 1]])</f>
        <v>0</v>
      </c>
      <c r="AN362" s="670">
        <f>IF(Tableau7[[#This Row],[N° pièce]]="",0,IF($K$2="pôle",((Tableau7[[#This Row],[hors TVA]]+(Tableau7[[#This Row],[hors TVA]]*Tableau7[[#This Row],[Taux TVA]])-(Tableau7[[#This Row],[hors TVA]]*Tableau7[[#This Row],[Taux TVA]]*Tableau7[[#This Row],[Régime TVA: Récupération]]))*Tableau7[[#This Row],[Type 2]]),0))</f>
        <v>0</v>
      </c>
      <c r="AO362" s="670">
        <f t="shared" si="111"/>
        <v>0</v>
      </c>
      <c r="AP362" s="255">
        <f t="shared" ref="AP362:AP415" si="112">AM362-AR362</f>
        <v>0</v>
      </c>
      <c r="AQ362" s="506">
        <f t="shared" si="110"/>
        <v>0</v>
      </c>
      <c r="AR362" s="671"/>
      <c r="AS362" s="512"/>
      <c r="AT362" s="513" t="str">
        <f>IF(('1C TSsoustraitance'!AP79*FICHE!C$14&lt;J362),"Forfait limité à "&amp;FICHE!C$14&amp;"€/jour","")</f>
        <v/>
      </c>
      <c r="AU362" s="797"/>
      <c r="AV362" s="484"/>
      <c r="AW362" s="484"/>
      <c r="AX362" s="484"/>
      <c r="AY362" s="484"/>
      <c r="AZ362" s="484"/>
      <c r="BA362" s="4"/>
      <c r="BB362" s="4"/>
      <c r="BC362" s="4"/>
      <c r="BD362" s="4"/>
      <c r="BE362" s="4"/>
      <c r="BF362" s="4"/>
      <c r="BG362" s="4"/>
      <c r="BH362" s="4"/>
      <c r="BI362" s="4"/>
      <c r="BJ362" s="4"/>
      <c r="BK362" s="4"/>
      <c r="BL362" s="4"/>
      <c r="BM362" s="4"/>
      <c r="BN362" s="4"/>
      <c r="BO362" s="4"/>
      <c r="BP362" s="4"/>
      <c r="BQ362" s="4"/>
      <c r="BR362" s="4"/>
      <c r="BS362" s="4"/>
      <c r="BT362" s="4"/>
      <c r="BU362" s="4"/>
      <c r="BV362" s="4"/>
      <c r="BW362" s="4"/>
      <c r="BX362" s="4"/>
      <c r="BY362" s="4"/>
      <c r="BZ362" s="4"/>
      <c r="CA362" s="4"/>
      <c r="CB362" s="4"/>
      <c r="CC362" s="4"/>
      <c r="CD362" s="4"/>
      <c r="CE362" s="4"/>
      <c r="CF362" s="4"/>
      <c r="CG362" s="4"/>
      <c r="CH362" s="4"/>
      <c r="CI362" s="4"/>
      <c r="CJ362" s="4"/>
      <c r="CK362" s="4"/>
      <c r="CL362" s="4"/>
      <c r="CM362" s="4"/>
      <c r="CN362" s="4"/>
      <c r="CO362" s="4"/>
      <c r="CP362" s="4"/>
      <c r="CQ362" s="4"/>
      <c r="CR362" s="4"/>
      <c r="CS362" s="4"/>
      <c r="CT362" s="4"/>
      <c r="CU362" s="4"/>
      <c r="CV362" s="4"/>
      <c r="CW362" s="4"/>
      <c r="CX362" s="4"/>
      <c r="CY362" s="4"/>
      <c r="CZ362" s="4"/>
      <c r="DA362" s="4"/>
      <c r="DB362" s="4"/>
      <c r="DC362" s="4"/>
      <c r="DD362" s="4"/>
      <c r="DE362" s="4"/>
      <c r="DF362" s="4"/>
      <c r="DG362" s="4"/>
      <c r="DH362" s="4"/>
      <c r="DI362" s="4"/>
      <c r="DJ362" s="4"/>
      <c r="DK362" s="4"/>
      <c r="DL362" s="4"/>
      <c r="DM362" s="4"/>
      <c r="DN362" s="4"/>
      <c r="DO362" s="4"/>
      <c r="DP362" s="4"/>
      <c r="DQ362" s="4"/>
      <c r="DR362" s="4"/>
      <c r="DS362" s="4"/>
      <c r="DT362" s="4"/>
      <c r="DU362" s="4"/>
      <c r="DV362" s="4"/>
      <c r="DW362" s="4"/>
      <c r="DX362" s="4"/>
      <c r="DY362" s="4"/>
      <c r="DZ362" s="4"/>
      <c r="EA362" s="4"/>
      <c r="EB362" s="4"/>
      <c r="EC362" s="4"/>
      <c r="ED362" s="4"/>
      <c r="EE362" s="4"/>
      <c r="EF362" s="4"/>
      <c r="EG362" s="4"/>
      <c r="EH362" s="4"/>
      <c r="EI362" s="4"/>
      <c r="EJ362" s="4"/>
      <c r="EK362" s="4"/>
      <c r="EL362" s="4"/>
      <c r="EM362" s="4"/>
      <c r="EN362" s="4"/>
      <c r="EO362" s="4"/>
      <c r="EP362" s="4"/>
      <c r="EQ362" s="4"/>
      <c r="ER362" s="4"/>
      <c r="ES362" s="4"/>
      <c r="ET362" s="4"/>
      <c r="EU362" s="4"/>
      <c r="EV362" s="4"/>
      <c r="EW362" s="4"/>
      <c r="EX362" s="4"/>
      <c r="EY362" s="4"/>
      <c r="EZ362" s="4"/>
      <c r="FA362" s="4"/>
      <c r="FB362" s="4"/>
      <c r="FC362" s="4"/>
      <c r="FD362" s="4"/>
      <c r="FE362" s="4"/>
      <c r="FF362" s="4"/>
      <c r="FG362" s="4"/>
      <c r="FH362" s="4"/>
      <c r="FI362" s="4"/>
      <c r="FJ362" s="4"/>
      <c r="FK362" s="4"/>
      <c r="FL362" s="4"/>
      <c r="FM362" s="4"/>
      <c r="FN362" s="4"/>
      <c r="FO362" s="4"/>
      <c r="FP362" s="4"/>
      <c r="FQ362" s="4"/>
      <c r="FR362" s="4"/>
      <c r="FS362" s="4"/>
      <c r="FT362" s="4"/>
      <c r="FU362" s="4"/>
      <c r="FV362" s="4"/>
      <c r="FW362" s="4"/>
      <c r="FX362" s="4"/>
      <c r="FY362" s="4"/>
      <c r="FZ362" s="4"/>
      <c r="GA362" s="4"/>
      <c r="GB362" s="4"/>
      <c r="GC362" s="4"/>
      <c r="GD362" s="4"/>
      <c r="GE362" s="4"/>
      <c r="GF362" s="4"/>
      <c r="GG362" s="4"/>
      <c r="GH362" s="4"/>
      <c r="GI362" s="4"/>
      <c r="GJ362" s="4"/>
      <c r="GK362" s="4"/>
      <c r="GL362" s="4"/>
      <c r="GM362" s="4"/>
      <c r="GN362" s="4"/>
      <c r="GO362" s="4"/>
      <c r="GP362" s="4"/>
      <c r="GQ362" s="4"/>
      <c r="GR362" s="4"/>
      <c r="GS362" s="4"/>
      <c r="GT362" s="4"/>
      <c r="GU362" s="4"/>
      <c r="GV362" s="4"/>
      <c r="GW362" s="4"/>
      <c r="GX362" s="4"/>
      <c r="GY362" s="4"/>
      <c r="GZ362" s="4"/>
      <c r="HA362" s="4"/>
      <c r="HB362" s="4"/>
      <c r="HC362" s="4"/>
    </row>
    <row r="363" spans="1:211" s="380" customFormat="1" ht="13.9" customHeight="1">
      <c r="A363" s="828" t="str">
        <f>IF('1C TSsoustraitance'!$A80&lt;&gt;0,'1C TSsoustraitance'!$A80,"")</f>
        <v/>
      </c>
      <c r="B363" s="530"/>
      <c r="C363" s="513" t="str">
        <f>IF('1C TSsoustraitance'!$A80&lt;&gt;0,'1C TSsoustraitance'!$B80,"")</f>
        <v/>
      </c>
      <c r="D363" s="513" t="str">
        <f>IF('1C TSsoustraitance'!$A80&lt;&gt;0,'1C TSsoustraitance'!$C80,"")</f>
        <v/>
      </c>
      <c r="E363" s="684"/>
      <c r="F363" s="685"/>
      <c r="G363" s="666">
        <f>'1C TSsoustraitance'!$D80</f>
        <v>0</v>
      </c>
      <c r="H363" s="533">
        <v>0.21</v>
      </c>
      <c r="I363" s="533">
        <v>1</v>
      </c>
      <c r="J363" s="534"/>
      <c r="K363" s="667">
        <f t="shared" si="105"/>
        <v>0</v>
      </c>
      <c r="L363" s="668">
        <f>IF(OR('1C TSsoustraitance'!$D80="",'1C TSsoustraitance'!$AP80=0),0,IF(AND('1C TSsoustraitance'!$D80&lt;&gt;"",$K$2="Pôle",'1C TSsoustraitance'!$E80="OUI"),(('1C TSsoustraitance'!$F80+'1C TSsoustraitance'!$G80+'1C TSsoustraitance'!$H80+'1C TSsoustraitance'!$I80+'1C TSsoustraitance'!$M80)/'1C TSsoustraitance'!$R80),IF(AND('1C TSsoustraitance'!$D80&lt;&gt;"",$K$2="Pôle",'1C TSsoustraitance'!$E80="NON"),(('1C TSsoustraitance'!$F80+'1C TSsoustraitance'!$G80+'1C TSsoustraitance'!$H80+'1C TSsoustraitance'!$I80+'1C TSsoustraitance'!$M80)/'1C TSsoustraitance'!$AP80),IF(AND('1C TSsoustraitance'!$D80&lt;&gt;"",$K$2&lt;&gt;"Pôle",'1C TSsoustraitance'!$E80="OUI"),(('1C TSsoustraitance'!$F80+'1C TSsoustraitance'!$G80+'1C TSsoustraitance'!$H80+'1C TSsoustraitance'!$I80+'1C TSsoustraitance'!$J80+'1C TSsoustraitance'!$K80+'1C TSsoustraitance'!$L80+'1C TSsoustraitance'!$M80+'1C TSsoustraitance'!$N80+'1C TSsoustraitance'!$O80+'1C TSsoustraitance'!$P80+'1C TSsoustraitance'!$Q80)/'1C TSsoustraitance'!$R80),IF(AND('1C TSsoustraitance'!$D80&lt;&gt;"",$K$2&lt;&gt;"Pôle",'1C TSsoustraitance'!$E80="NON"),(('1C TSsoustraitance'!$F80+'1C TSsoustraitance'!$G80+'1C TSsoustraitance'!$H80+'1C TSsoustraitance'!$I80+'1C TSsoustraitance'!$J80+'1C TSsoustraitance'!$K80+'1C TSsoustraitance'!$L80+'1C TSsoustraitance'!$M80+'1C TSsoustraitance'!$N80+'1C TSsoustraitance'!$O80+'1C TSsoustraitance'!$P80+'1C TSsoustraitance'!$Q80))/'1C TSsoustraitance'!$AP80)))))</f>
        <v>0</v>
      </c>
      <c r="M363" s="668">
        <f>IF(OR('1C TSsoustraitance'!$D80="",'1C TSsoustraitance'!AP$13=0),0,IF(AND('1C TSsoustraitance'!$D80&lt;&gt;"",$K$2="Pôle",'1C TSsoustraitance'!$E80="OUI"),(('1C TSsoustraitance'!$J80+'1C TSsoustraitance'!$K80+'1C TSsoustraitance'!$L80)/'1C TSsoustraitance'!$R80),IF(AND('1C TSsoustraitance'!$D80&lt;&gt;"",$K$2="Pôle",'1C TSsoustraitance'!$E80="NON"),(('1C TSsoustraitance'!$J80+'1C TSsoustraitance'!$K80+'1C TSsoustraitance'!$L80)/'1C TSsoustraitance'!$AP80),IF(AND('1C TSsoustraitance'!$D80&lt;&gt;"",$K$2&lt;&gt;"Pôle"),0))))</f>
        <v>0</v>
      </c>
      <c r="N363" s="668">
        <f t="shared" si="106"/>
        <v>0</v>
      </c>
      <c r="O363" s="669">
        <f>IF(OR('1C TSsoustraitance'!$D80="",'1C TSsoustraitance'!$E80="OUI",'1C TSsoustraitance'!$AP80=0),0,(('1C TSsoustraitance'!$S80)/'1C TSsoustraitance'!$AP80))</f>
        <v>0</v>
      </c>
      <c r="P363" s="669">
        <f>IF(OR('1C TSsoustraitance'!$D80="",'1C TSsoustraitance'!$E80="OUI",'1C TSsoustraitance'!$AP80=0),0,(('1C TSsoustraitance'!$T80)/'1C TSsoustraitance'!$AP80))</f>
        <v>0</v>
      </c>
      <c r="Q363" s="669">
        <f>IF(OR('1C TSsoustraitance'!$D80="",'1C TSsoustraitance'!$E80="OUI",'1C TSsoustraitance'!$AP80=0),0,(('1C TSsoustraitance'!$U80)/'1C TSsoustraitance'!$AP80))</f>
        <v>0</v>
      </c>
      <c r="R363" s="669">
        <f>IF(OR('1C TSsoustraitance'!$D80="",'1C TSsoustraitance'!$E80="OUI",'1C TSsoustraitance'!$AP80=0),0,(('1C TSsoustraitance'!$V80)/'1C TSsoustraitance'!$AP80))</f>
        <v>0</v>
      </c>
      <c r="S363" s="669">
        <f>IF(OR('1C TSsoustraitance'!$D80="",'1C TSsoustraitance'!$E80="OUI",'1C TSsoustraitance'!$AP80=0),0,(('1C TSsoustraitance'!$W80)/'1C TSsoustraitance'!$AP80))</f>
        <v>0</v>
      </c>
      <c r="T363" s="669">
        <f>IF(OR('1C TSsoustraitance'!$D80="",'1C TSsoustraitance'!$E80="OUI",'1C TSsoustraitance'!$AP80=0),0,(('1C TSsoustraitance'!$X80)/'1C TSsoustraitance'!$AP80))</f>
        <v>0</v>
      </c>
      <c r="U363" s="669">
        <f>IF(OR('1C TSsoustraitance'!$D80="",'1C TSsoustraitance'!$E80="OUI",'1C TSsoustraitance'!$AP80=0),0,(('1C TSsoustraitance'!$Y80)/'1C TSsoustraitance'!$AP80))</f>
        <v>0</v>
      </c>
      <c r="V363" s="669">
        <f>IF(OR('1C TSsoustraitance'!$D80="",'1C TSsoustraitance'!$E80="OUI",'1C TSsoustraitance'!$AP80=0),0,(('1C TSsoustraitance'!$Z80)/'1C TSsoustraitance'!$AP80))</f>
        <v>0</v>
      </c>
      <c r="W363" s="669">
        <f>IF(OR('1C TSsoustraitance'!$D80="",'1C TSsoustraitance'!$E80="OUI",'1C TSsoustraitance'!$AP80=0),0,(('1C TSsoustraitance'!$AA80)/'1C TSsoustraitance'!$AP80))</f>
        <v>0</v>
      </c>
      <c r="X363" s="669">
        <f>IF(OR('1C TSsoustraitance'!$D80="",'1C TSsoustraitance'!$E80="OUI",'1C TSsoustraitance'!$AP80=0),0,(('1C TSsoustraitance'!$AB80)/'1C TSsoustraitance'!$AP80))</f>
        <v>0</v>
      </c>
      <c r="Y363" s="669">
        <f>IF(OR('1C TSsoustraitance'!$D80="",'1C TSsoustraitance'!$E80="OUI",'1C TSsoustraitance'!$AP80=0),0,(('1C TSsoustraitance'!$AC80)/'1C TSsoustraitance'!$AP80))</f>
        <v>0</v>
      </c>
      <c r="Z363" s="669">
        <f>IF(OR('1C TSsoustraitance'!$D80="",'1C TSsoustraitance'!$E80="OUI",'1C TSsoustraitance'!$AP80=0),0,(('1C TSsoustraitance'!$AD80)/'1C TSsoustraitance'!$AP80))</f>
        <v>0</v>
      </c>
      <c r="AA363" s="669">
        <f>IF(OR('1C TSsoustraitance'!$D80="",'1C TSsoustraitance'!$E80="OUI",'1C TSsoustraitance'!$AP80=0),0,(('1C TSsoustraitance'!$AE80)/'1C TSsoustraitance'!$AP80))</f>
        <v>0</v>
      </c>
      <c r="AB363" s="669">
        <f>IF(OR('1C TSsoustraitance'!$D80="",'1C TSsoustraitance'!$E80="OUI",'1C TSsoustraitance'!$AP80=0),0,(('1C TSsoustraitance'!$AF80)/'1C TSsoustraitance'!$AP80))</f>
        <v>0</v>
      </c>
      <c r="AC363" s="669">
        <f>IF(OR('1C TSsoustraitance'!$D80="",'1C TSsoustraitance'!$E80="OUI",'1C TSsoustraitance'!$AP80=0),0,(('1C TSsoustraitance'!$AG80)/'1C TSsoustraitance'!$AP80))</f>
        <v>0</v>
      </c>
      <c r="AD363" s="669">
        <f>IF(OR('1C TSsoustraitance'!$D80="",'1C TSsoustraitance'!$E80="OUI",'1C TSsoustraitance'!$AP80=0),0,(('1C TSsoustraitance'!$AH80)/'1C TSsoustraitance'!$AP80))</f>
        <v>0</v>
      </c>
      <c r="AE363" s="669">
        <f>IF(OR('1C TSsoustraitance'!$D80="",'1C TSsoustraitance'!$E80="OUI",'1C TSsoustraitance'!$AP80=0),0,(('1C TSsoustraitance'!$AI80)/'1C TSsoustraitance'!$AP80))</f>
        <v>0</v>
      </c>
      <c r="AF363" s="669">
        <f>IF(OR('1C TSsoustraitance'!$D80="",'1C TSsoustraitance'!$E80="OUI",'1C TSsoustraitance'!$AP80=0),0,(('1C TSsoustraitance'!$AJ80)/'1C TSsoustraitance'!$AP80))</f>
        <v>0</v>
      </c>
      <c r="AG363" s="669">
        <f>IF(OR('1C TSsoustraitance'!$D80="",'1C TSsoustraitance'!$E80="OUI",'1C TSsoustraitance'!$AP80=0),0,(('1C TSsoustraitance'!$AK80)/'1C TSsoustraitance'!$AP80))</f>
        <v>0</v>
      </c>
      <c r="AH363" s="669">
        <f>IF(OR('1C TSsoustraitance'!$D80="",'1C TSsoustraitance'!$E80="OUI",'1C TSsoustraitance'!$AP80=0),0,(('1C TSsoustraitance'!$AL80)/'1C TSsoustraitance'!$AP80))</f>
        <v>0</v>
      </c>
      <c r="AI363" s="669">
        <f>IF(OR('1C TSsoustraitance'!$D80="",'1C TSsoustraitance'!$E80="OUI",'1C TSsoustraitance'!$AP80=0),0,(('1C TSsoustraitance'!$AM80)/'1C TSsoustraitance'!$AP80))</f>
        <v>0</v>
      </c>
      <c r="AJ363" s="669">
        <f>IF(OR('1C TSsoustraitance'!$D80="",'1C TSsoustraitance'!$E80="OUI",'1C TSsoustraitance'!$AP80=0),0,(('1C TSsoustraitance'!$AN80)/'1C TSsoustraitance'!$AP80))</f>
        <v>0</v>
      </c>
      <c r="AK363" s="669">
        <f t="shared" si="107"/>
        <v>0</v>
      </c>
      <c r="AL363" s="668">
        <f t="shared" si="108"/>
        <v>0</v>
      </c>
      <c r="AM363" s="670">
        <f>IF(Tableau7[[#This Row],[N° pièce]]="",0,(Tableau7[[#This Row],[hors TVA]]+(Tableau7[[#This Row],[hors TVA]]*Tableau7[[#This Row],[Taux TVA]])-(Tableau7[[#This Row],[hors TVA]]*Tableau7[[#This Row],[Taux TVA]]*Tableau7[[#This Row],[Régime TVA: Récupération]]))*Tableau7[[#This Row],[Type 1]])</f>
        <v>0</v>
      </c>
      <c r="AN363" s="670">
        <f>IF(Tableau7[[#This Row],[N° pièce]]="",0,IF($K$2="pôle",((Tableau7[[#This Row],[hors TVA]]+(Tableau7[[#This Row],[hors TVA]]*Tableau7[[#This Row],[Taux TVA]])-(Tableau7[[#This Row],[hors TVA]]*Tableau7[[#This Row],[Taux TVA]]*Tableau7[[#This Row],[Régime TVA: Récupération]]))*Tableau7[[#This Row],[Type 2]]),0))</f>
        <v>0</v>
      </c>
      <c r="AO363" s="670">
        <f t="shared" si="111"/>
        <v>0</v>
      </c>
      <c r="AP363" s="255">
        <f t="shared" si="112"/>
        <v>0</v>
      </c>
      <c r="AQ363" s="506">
        <f t="shared" si="110"/>
        <v>0</v>
      </c>
      <c r="AR363" s="671"/>
      <c r="AS363" s="512"/>
      <c r="AT363" s="513" t="str">
        <f>IF(('1C TSsoustraitance'!AP80*FICHE!C$14&lt;J363),"Forfait limité à "&amp;FICHE!C$14&amp;"€/jour","")</f>
        <v/>
      </c>
      <c r="AU363" s="797"/>
      <c r="AV363" s="484"/>
      <c r="AW363" s="484"/>
      <c r="AX363" s="484"/>
      <c r="AY363" s="484"/>
      <c r="AZ363" s="484"/>
      <c r="BA363" s="4"/>
      <c r="BB363" s="4"/>
      <c r="BC363" s="4"/>
      <c r="BD363" s="4"/>
      <c r="BE363" s="4"/>
      <c r="BF363" s="4"/>
      <c r="BG363" s="4"/>
      <c r="BH363" s="4"/>
      <c r="BI363" s="4"/>
      <c r="BJ363" s="4"/>
      <c r="BK363" s="4"/>
      <c r="BL363" s="4"/>
      <c r="BM363" s="4"/>
      <c r="BN363" s="4"/>
      <c r="BO363" s="4"/>
      <c r="BP363" s="4"/>
      <c r="BQ363" s="4"/>
      <c r="BR363" s="4"/>
      <c r="BS363" s="4"/>
      <c r="BT363" s="4"/>
      <c r="BU363" s="4"/>
      <c r="BV363" s="4"/>
      <c r="BW363" s="4"/>
      <c r="BX363" s="4"/>
      <c r="BY363" s="4"/>
      <c r="BZ363" s="4"/>
      <c r="CA363" s="4"/>
      <c r="CB363" s="4"/>
      <c r="CC363" s="4"/>
      <c r="CD363" s="4"/>
      <c r="CE363" s="4"/>
      <c r="CF363" s="4"/>
      <c r="CG363" s="4"/>
      <c r="CH363" s="4"/>
      <c r="CI363" s="4"/>
      <c r="CJ363" s="4"/>
      <c r="CK363" s="4"/>
      <c r="CL363" s="4"/>
      <c r="CM363" s="4"/>
      <c r="CN363" s="4"/>
      <c r="CO363" s="4"/>
      <c r="CP363" s="4"/>
      <c r="CQ363" s="4"/>
      <c r="CR363" s="4"/>
      <c r="CS363" s="4"/>
      <c r="CT363" s="4"/>
      <c r="CU363" s="4"/>
      <c r="CV363" s="4"/>
      <c r="CW363" s="4"/>
      <c r="CX363" s="4"/>
      <c r="CY363" s="4"/>
      <c r="CZ363" s="4"/>
      <c r="DA363" s="4"/>
      <c r="DB363" s="4"/>
      <c r="DC363" s="4"/>
      <c r="DD363" s="4"/>
      <c r="DE363" s="4"/>
      <c r="DF363" s="4"/>
      <c r="DG363" s="4"/>
      <c r="DH363" s="4"/>
      <c r="DI363" s="4"/>
      <c r="DJ363" s="4"/>
      <c r="DK363" s="4"/>
      <c r="DL363" s="4"/>
      <c r="DM363" s="4"/>
      <c r="DN363" s="4"/>
      <c r="DO363" s="4"/>
      <c r="DP363" s="4"/>
      <c r="DQ363" s="4"/>
      <c r="DR363" s="4"/>
      <c r="DS363" s="4"/>
      <c r="DT363" s="4"/>
      <c r="DU363" s="4"/>
      <c r="DV363" s="4"/>
      <c r="DW363" s="4"/>
      <c r="DX363" s="4"/>
      <c r="DY363" s="4"/>
      <c r="DZ363" s="4"/>
      <c r="EA363" s="4"/>
      <c r="EB363" s="4"/>
      <c r="EC363" s="4"/>
      <c r="ED363" s="4"/>
      <c r="EE363" s="4"/>
      <c r="EF363" s="4"/>
      <c r="EG363" s="4"/>
      <c r="EH363" s="4"/>
      <c r="EI363" s="4"/>
      <c r="EJ363" s="4"/>
      <c r="EK363" s="4"/>
      <c r="EL363" s="4"/>
      <c r="EM363" s="4"/>
      <c r="EN363" s="4"/>
      <c r="EO363" s="4"/>
      <c r="EP363" s="4"/>
      <c r="EQ363" s="4"/>
      <c r="ER363" s="4"/>
      <c r="ES363" s="4"/>
      <c r="ET363" s="4"/>
      <c r="EU363" s="4"/>
      <c r="EV363" s="4"/>
      <c r="EW363" s="4"/>
      <c r="EX363" s="4"/>
      <c r="EY363" s="4"/>
      <c r="EZ363" s="4"/>
      <c r="FA363" s="4"/>
      <c r="FB363" s="4"/>
      <c r="FC363" s="4"/>
      <c r="FD363" s="4"/>
      <c r="FE363" s="4"/>
      <c r="FF363" s="4"/>
      <c r="FG363" s="4"/>
      <c r="FH363" s="4"/>
      <c r="FI363" s="4"/>
      <c r="FJ363" s="4"/>
      <c r="FK363" s="4"/>
      <c r="FL363" s="4"/>
      <c r="FM363" s="4"/>
      <c r="FN363" s="4"/>
      <c r="FO363" s="4"/>
      <c r="FP363" s="4"/>
      <c r="FQ363" s="4"/>
      <c r="FR363" s="4"/>
      <c r="FS363" s="4"/>
      <c r="FT363" s="4"/>
      <c r="FU363" s="4"/>
      <c r="FV363" s="4"/>
      <c r="FW363" s="4"/>
      <c r="FX363" s="4"/>
      <c r="FY363" s="4"/>
      <c r="FZ363" s="4"/>
      <c r="GA363" s="4"/>
      <c r="GB363" s="4"/>
      <c r="GC363" s="4"/>
      <c r="GD363" s="4"/>
      <c r="GE363" s="4"/>
      <c r="GF363" s="4"/>
      <c r="GG363" s="4"/>
      <c r="GH363" s="4"/>
      <c r="GI363" s="4"/>
      <c r="GJ363" s="4"/>
      <c r="GK363" s="4"/>
      <c r="GL363" s="4"/>
      <c r="GM363" s="4"/>
      <c r="GN363" s="4"/>
      <c r="GO363" s="4"/>
      <c r="GP363" s="4"/>
      <c r="GQ363" s="4"/>
      <c r="GR363" s="4"/>
      <c r="GS363" s="4"/>
      <c r="GT363" s="4"/>
      <c r="GU363" s="4"/>
      <c r="GV363" s="4"/>
      <c r="GW363" s="4"/>
      <c r="GX363" s="4"/>
      <c r="GY363" s="4"/>
      <c r="GZ363" s="4"/>
      <c r="HA363" s="4"/>
      <c r="HB363" s="4"/>
      <c r="HC363" s="4"/>
    </row>
    <row r="364" spans="1:211" s="380" customFormat="1" ht="13.9" customHeight="1">
      <c r="A364" s="828" t="str">
        <f>IF('1C TSsoustraitance'!$A81&lt;&gt;0,'1C TSsoustraitance'!$A81,"")</f>
        <v/>
      </c>
      <c r="B364" s="530"/>
      <c r="C364" s="513" t="str">
        <f>IF('1C TSsoustraitance'!$A81&lt;&gt;0,'1C TSsoustraitance'!$B81,"")</f>
        <v/>
      </c>
      <c r="D364" s="513" t="str">
        <f>IF('1C TSsoustraitance'!$A81&lt;&gt;0,'1C TSsoustraitance'!$C81,"")</f>
        <v/>
      </c>
      <c r="E364" s="684"/>
      <c r="F364" s="685"/>
      <c r="G364" s="666">
        <f>'1C TSsoustraitance'!$D81</f>
        <v>0</v>
      </c>
      <c r="H364" s="533">
        <v>0.21</v>
      </c>
      <c r="I364" s="533">
        <v>1</v>
      </c>
      <c r="J364" s="534"/>
      <c r="K364" s="667">
        <f t="shared" si="105"/>
        <v>0</v>
      </c>
      <c r="L364" s="668">
        <f>IF(OR('1C TSsoustraitance'!$D81="",'1C TSsoustraitance'!$AP81=0),0,IF(AND('1C TSsoustraitance'!$D81&lt;&gt;"",$K$2="Pôle",'1C TSsoustraitance'!$E81="OUI"),(('1C TSsoustraitance'!$F81+'1C TSsoustraitance'!$G81+'1C TSsoustraitance'!$H81+'1C TSsoustraitance'!$I81+'1C TSsoustraitance'!$M81)/'1C TSsoustraitance'!$R81),IF(AND('1C TSsoustraitance'!$D81&lt;&gt;"",$K$2="Pôle",'1C TSsoustraitance'!$E81="NON"),(('1C TSsoustraitance'!$F81+'1C TSsoustraitance'!$G81+'1C TSsoustraitance'!$H81+'1C TSsoustraitance'!$I81+'1C TSsoustraitance'!$M81)/'1C TSsoustraitance'!$AP81),IF(AND('1C TSsoustraitance'!$D81&lt;&gt;"",$K$2&lt;&gt;"Pôle",'1C TSsoustraitance'!$E81="OUI"),(('1C TSsoustraitance'!$F81+'1C TSsoustraitance'!$G81+'1C TSsoustraitance'!$H81+'1C TSsoustraitance'!$I81+'1C TSsoustraitance'!$J81+'1C TSsoustraitance'!$K81+'1C TSsoustraitance'!$L81+'1C TSsoustraitance'!$M81+'1C TSsoustraitance'!$N81+'1C TSsoustraitance'!$O81+'1C TSsoustraitance'!$P81+'1C TSsoustraitance'!$Q81)/'1C TSsoustraitance'!$R81),IF(AND('1C TSsoustraitance'!$D81&lt;&gt;"",$K$2&lt;&gt;"Pôle",'1C TSsoustraitance'!$E81="NON"),(('1C TSsoustraitance'!$F81+'1C TSsoustraitance'!$G81+'1C TSsoustraitance'!$H81+'1C TSsoustraitance'!$I81+'1C TSsoustraitance'!$J81+'1C TSsoustraitance'!$K81+'1C TSsoustraitance'!$L81+'1C TSsoustraitance'!$M81+'1C TSsoustraitance'!$N81+'1C TSsoustraitance'!$O81+'1C TSsoustraitance'!$P81+'1C TSsoustraitance'!$Q81))/'1C TSsoustraitance'!$AP81)))))</f>
        <v>0</v>
      </c>
      <c r="M364" s="668">
        <f>IF(OR('1C TSsoustraitance'!$D81="",'1C TSsoustraitance'!AP$13=0),0,IF(AND('1C TSsoustraitance'!$D81&lt;&gt;"",$K$2="Pôle",'1C TSsoustraitance'!$E81="OUI"),(('1C TSsoustraitance'!$J81+'1C TSsoustraitance'!$K81+'1C TSsoustraitance'!$L81)/'1C TSsoustraitance'!$R81),IF(AND('1C TSsoustraitance'!$D81&lt;&gt;"",$K$2="Pôle",'1C TSsoustraitance'!$E81="NON"),(('1C TSsoustraitance'!$J81+'1C TSsoustraitance'!$K81+'1C TSsoustraitance'!$L81)/'1C TSsoustraitance'!$AP81),IF(AND('1C TSsoustraitance'!$D81&lt;&gt;"",$K$2&lt;&gt;"Pôle"),0))))</f>
        <v>0</v>
      </c>
      <c r="N364" s="668">
        <f t="shared" si="106"/>
        <v>0</v>
      </c>
      <c r="O364" s="669">
        <f>IF(OR('1C TSsoustraitance'!$D81="",'1C TSsoustraitance'!$E81="OUI",'1C TSsoustraitance'!$AP81=0),0,(('1C TSsoustraitance'!$S81)/'1C TSsoustraitance'!$AP81))</f>
        <v>0</v>
      </c>
      <c r="P364" s="669">
        <f>IF(OR('1C TSsoustraitance'!$D81="",'1C TSsoustraitance'!$E81="OUI",'1C TSsoustraitance'!$AP81=0),0,(('1C TSsoustraitance'!$T81)/'1C TSsoustraitance'!$AP81))</f>
        <v>0</v>
      </c>
      <c r="Q364" s="669">
        <f>IF(OR('1C TSsoustraitance'!$D81="",'1C TSsoustraitance'!$E81="OUI",'1C TSsoustraitance'!$AP81=0),0,(('1C TSsoustraitance'!$U81)/'1C TSsoustraitance'!$AP81))</f>
        <v>0</v>
      </c>
      <c r="R364" s="669">
        <f>IF(OR('1C TSsoustraitance'!$D81="",'1C TSsoustraitance'!$E81="OUI",'1C TSsoustraitance'!$AP81=0),0,(('1C TSsoustraitance'!$V81)/'1C TSsoustraitance'!$AP81))</f>
        <v>0</v>
      </c>
      <c r="S364" s="669">
        <f>IF(OR('1C TSsoustraitance'!$D81="",'1C TSsoustraitance'!$E81="OUI",'1C TSsoustraitance'!$AP81=0),0,(('1C TSsoustraitance'!$W81)/'1C TSsoustraitance'!$AP81))</f>
        <v>0</v>
      </c>
      <c r="T364" s="669">
        <f>IF(OR('1C TSsoustraitance'!$D81="",'1C TSsoustraitance'!$E81="OUI",'1C TSsoustraitance'!$AP81=0),0,(('1C TSsoustraitance'!$X81)/'1C TSsoustraitance'!$AP81))</f>
        <v>0</v>
      </c>
      <c r="U364" s="669">
        <f>IF(OR('1C TSsoustraitance'!$D81="",'1C TSsoustraitance'!$E81="OUI",'1C TSsoustraitance'!$AP81=0),0,(('1C TSsoustraitance'!$Y81)/'1C TSsoustraitance'!$AP81))</f>
        <v>0</v>
      </c>
      <c r="V364" s="669">
        <f>IF(OR('1C TSsoustraitance'!$D81="",'1C TSsoustraitance'!$E81="OUI",'1C TSsoustraitance'!$AP81=0),0,(('1C TSsoustraitance'!$Z81)/'1C TSsoustraitance'!$AP81))</f>
        <v>0</v>
      </c>
      <c r="W364" s="669">
        <f>IF(OR('1C TSsoustraitance'!$D81="",'1C TSsoustraitance'!$E81="OUI",'1C TSsoustraitance'!$AP81=0),0,(('1C TSsoustraitance'!$AA81)/'1C TSsoustraitance'!$AP81))</f>
        <v>0</v>
      </c>
      <c r="X364" s="669">
        <f>IF(OR('1C TSsoustraitance'!$D81="",'1C TSsoustraitance'!$E81="OUI",'1C TSsoustraitance'!$AP81=0),0,(('1C TSsoustraitance'!$AB81)/'1C TSsoustraitance'!$AP81))</f>
        <v>0</v>
      </c>
      <c r="Y364" s="669">
        <f>IF(OR('1C TSsoustraitance'!$D81="",'1C TSsoustraitance'!$E81="OUI",'1C TSsoustraitance'!$AP81=0),0,(('1C TSsoustraitance'!$AC81)/'1C TSsoustraitance'!$AP81))</f>
        <v>0</v>
      </c>
      <c r="Z364" s="669">
        <f>IF(OR('1C TSsoustraitance'!$D81="",'1C TSsoustraitance'!$E81="OUI",'1C TSsoustraitance'!$AP81=0),0,(('1C TSsoustraitance'!$AD81)/'1C TSsoustraitance'!$AP81))</f>
        <v>0</v>
      </c>
      <c r="AA364" s="669">
        <f>IF(OR('1C TSsoustraitance'!$D81="",'1C TSsoustraitance'!$E81="OUI",'1C TSsoustraitance'!$AP81=0),0,(('1C TSsoustraitance'!$AE81)/'1C TSsoustraitance'!$AP81))</f>
        <v>0</v>
      </c>
      <c r="AB364" s="669">
        <f>IF(OR('1C TSsoustraitance'!$D81="",'1C TSsoustraitance'!$E81="OUI",'1C TSsoustraitance'!$AP81=0),0,(('1C TSsoustraitance'!$AF81)/'1C TSsoustraitance'!$AP81))</f>
        <v>0</v>
      </c>
      <c r="AC364" s="669">
        <f>IF(OR('1C TSsoustraitance'!$D81="",'1C TSsoustraitance'!$E81="OUI",'1C TSsoustraitance'!$AP81=0),0,(('1C TSsoustraitance'!$AG81)/'1C TSsoustraitance'!$AP81))</f>
        <v>0</v>
      </c>
      <c r="AD364" s="669">
        <f>IF(OR('1C TSsoustraitance'!$D81="",'1C TSsoustraitance'!$E81="OUI",'1C TSsoustraitance'!$AP81=0),0,(('1C TSsoustraitance'!$AH81)/'1C TSsoustraitance'!$AP81))</f>
        <v>0</v>
      </c>
      <c r="AE364" s="669">
        <f>IF(OR('1C TSsoustraitance'!$D81="",'1C TSsoustraitance'!$E81="OUI",'1C TSsoustraitance'!$AP81=0),0,(('1C TSsoustraitance'!$AI81)/'1C TSsoustraitance'!$AP81))</f>
        <v>0</v>
      </c>
      <c r="AF364" s="669">
        <f>IF(OR('1C TSsoustraitance'!$D81="",'1C TSsoustraitance'!$E81="OUI",'1C TSsoustraitance'!$AP81=0),0,(('1C TSsoustraitance'!$AJ81)/'1C TSsoustraitance'!$AP81))</f>
        <v>0</v>
      </c>
      <c r="AG364" s="669">
        <f>IF(OR('1C TSsoustraitance'!$D81="",'1C TSsoustraitance'!$E81="OUI",'1C TSsoustraitance'!$AP81=0),0,(('1C TSsoustraitance'!$AK81)/'1C TSsoustraitance'!$AP81))</f>
        <v>0</v>
      </c>
      <c r="AH364" s="669">
        <f>IF(OR('1C TSsoustraitance'!$D81="",'1C TSsoustraitance'!$E81="OUI",'1C TSsoustraitance'!$AP81=0),0,(('1C TSsoustraitance'!$AL81)/'1C TSsoustraitance'!$AP81))</f>
        <v>0</v>
      </c>
      <c r="AI364" s="669">
        <f>IF(OR('1C TSsoustraitance'!$D81="",'1C TSsoustraitance'!$E81="OUI",'1C TSsoustraitance'!$AP81=0),0,(('1C TSsoustraitance'!$AM81)/'1C TSsoustraitance'!$AP81))</f>
        <v>0</v>
      </c>
      <c r="AJ364" s="669">
        <f>IF(OR('1C TSsoustraitance'!$D81="",'1C TSsoustraitance'!$E81="OUI",'1C TSsoustraitance'!$AP81=0),0,(('1C TSsoustraitance'!$AN81)/'1C TSsoustraitance'!$AP81))</f>
        <v>0</v>
      </c>
      <c r="AK364" s="669">
        <f t="shared" si="107"/>
        <v>0</v>
      </c>
      <c r="AL364" s="668">
        <f t="shared" si="108"/>
        <v>0</v>
      </c>
      <c r="AM364" s="670">
        <f>IF(Tableau7[[#This Row],[N° pièce]]="",0,(Tableau7[[#This Row],[hors TVA]]+(Tableau7[[#This Row],[hors TVA]]*Tableau7[[#This Row],[Taux TVA]])-(Tableau7[[#This Row],[hors TVA]]*Tableau7[[#This Row],[Taux TVA]]*Tableau7[[#This Row],[Régime TVA: Récupération]]))*Tableau7[[#This Row],[Type 1]])</f>
        <v>0</v>
      </c>
      <c r="AN364" s="670">
        <f>IF(Tableau7[[#This Row],[N° pièce]]="",0,IF($K$2="pôle",((Tableau7[[#This Row],[hors TVA]]+(Tableau7[[#This Row],[hors TVA]]*Tableau7[[#This Row],[Taux TVA]])-(Tableau7[[#This Row],[hors TVA]]*Tableau7[[#This Row],[Taux TVA]]*Tableau7[[#This Row],[Régime TVA: Récupération]]))*Tableau7[[#This Row],[Type 2]]),0))</f>
        <v>0</v>
      </c>
      <c r="AO364" s="670">
        <f t="shared" si="111"/>
        <v>0</v>
      </c>
      <c r="AP364" s="255">
        <f t="shared" si="112"/>
        <v>0</v>
      </c>
      <c r="AQ364" s="506">
        <f t="shared" si="110"/>
        <v>0</v>
      </c>
      <c r="AR364" s="671"/>
      <c r="AS364" s="512"/>
      <c r="AT364" s="513" t="str">
        <f>IF(('1C TSsoustraitance'!AP81*FICHE!C$14&lt;J364),"Forfait limité à "&amp;FICHE!C$14&amp;"€/jour","")</f>
        <v/>
      </c>
      <c r="AU364" s="797"/>
      <c r="AV364" s="484"/>
      <c r="AW364" s="484"/>
      <c r="AX364" s="484"/>
      <c r="AY364" s="484"/>
      <c r="AZ364" s="484"/>
      <c r="BA364" s="4"/>
      <c r="BB364" s="4"/>
      <c r="BC364" s="4"/>
      <c r="BD364" s="4"/>
      <c r="BE364" s="4"/>
      <c r="BF364" s="4"/>
      <c r="BG364" s="4"/>
      <c r="BH364" s="4"/>
      <c r="BI364" s="4"/>
      <c r="BJ364" s="4"/>
      <c r="BK364" s="4"/>
      <c r="BL364" s="4"/>
      <c r="BM364" s="4"/>
      <c r="BN364" s="4"/>
      <c r="BO364" s="4"/>
      <c r="BP364" s="4"/>
      <c r="BQ364" s="4"/>
      <c r="BR364" s="4"/>
      <c r="BS364" s="4"/>
      <c r="BT364" s="4"/>
      <c r="BU364" s="4"/>
      <c r="BV364" s="4"/>
      <c r="BW364" s="4"/>
      <c r="BX364" s="4"/>
      <c r="BY364" s="4"/>
      <c r="BZ364" s="4"/>
      <c r="CA364" s="4"/>
      <c r="CB364" s="4"/>
      <c r="CC364" s="4"/>
      <c r="CD364" s="4"/>
      <c r="CE364" s="4"/>
      <c r="CF364" s="4"/>
      <c r="CG364" s="4"/>
      <c r="CH364" s="4"/>
      <c r="CI364" s="4"/>
      <c r="CJ364" s="4"/>
      <c r="CK364" s="4"/>
      <c r="CL364" s="4"/>
      <c r="CM364" s="4"/>
      <c r="CN364" s="4"/>
      <c r="CO364" s="4"/>
      <c r="CP364" s="4"/>
      <c r="CQ364" s="4"/>
      <c r="CR364" s="4"/>
      <c r="CS364" s="4"/>
      <c r="CT364" s="4"/>
      <c r="CU364" s="4"/>
      <c r="CV364" s="4"/>
      <c r="CW364" s="4"/>
      <c r="CX364" s="4"/>
      <c r="CY364" s="4"/>
      <c r="CZ364" s="4"/>
      <c r="DA364" s="4"/>
      <c r="DB364" s="4"/>
      <c r="DC364" s="4"/>
      <c r="DD364" s="4"/>
      <c r="DE364" s="4"/>
      <c r="DF364" s="4"/>
      <c r="DG364" s="4"/>
      <c r="DH364" s="4"/>
      <c r="DI364" s="4"/>
      <c r="DJ364" s="4"/>
      <c r="DK364" s="4"/>
      <c r="DL364" s="4"/>
      <c r="DM364" s="4"/>
      <c r="DN364" s="4"/>
      <c r="DO364" s="4"/>
      <c r="DP364" s="4"/>
      <c r="DQ364" s="4"/>
      <c r="DR364" s="4"/>
      <c r="DS364" s="4"/>
      <c r="DT364" s="4"/>
      <c r="DU364" s="4"/>
      <c r="DV364" s="4"/>
      <c r="DW364" s="4"/>
      <c r="DX364" s="4"/>
      <c r="DY364" s="4"/>
      <c r="DZ364" s="4"/>
      <c r="EA364" s="4"/>
      <c r="EB364" s="4"/>
      <c r="EC364" s="4"/>
      <c r="ED364" s="4"/>
      <c r="EE364" s="4"/>
      <c r="EF364" s="4"/>
      <c r="EG364" s="4"/>
      <c r="EH364" s="4"/>
      <c r="EI364" s="4"/>
      <c r="EJ364" s="4"/>
      <c r="EK364" s="4"/>
      <c r="EL364" s="4"/>
      <c r="EM364" s="4"/>
      <c r="EN364" s="4"/>
      <c r="EO364" s="4"/>
      <c r="EP364" s="4"/>
      <c r="EQ364" s="4"/>
      <c r="ER364" s="4"/>
      <c r="ES364" s="4"/>
      <c r="ET364" s="4"/>
      <c r="EU364" s="4"/>
      <c r="EV364" s="4"/>
      <c r="EW364" s="4"/>
      <c r="EX364" s="4"/>
      <c r="EY364" s="4"/>
      <c r="EZ364" s="4"/>
      <c r="FA364" s="4"/>
      <c r="FB364" s="4"/>
      <c r="FC364" s="4"/>
      <c r="FD364" s="4"/>
      <c r="FE364" s="4"/>
      <c r="FF364" s="4"/>
      <c r="FG364" s="4"/>
      <c r="FH364" s="4"/>
      <c r="FI364" s="4"/>
      <c r="FJ364" s="4"/>
      <c r="FK364" s="4"/>
      <c r="FL364" s="4"/>
      <c r="FM364" s="4"/>
      <c r="FN364" s="4"/>
      <c r="FO364" s="4"/>
      <c r="FP364" s="4"/>
      <c r="FQ364" s="4"/>
      <c r="FR364" s="4"/>
      <c r="FS364" s="4"/>
      <c r="FT364" s="4"/>
      <c r="FU364" s="4"/>
      <c r="FV364" s="4"/>
      <c r="FW364" s="4"/>
      <c r="FX364" s="4"/>
      <c r="FY364" s="4"/>
      <c r="FZ364" s="4"/>
      <c r="GA364" s="4"/>
      <c r="GB364" s="4"/>
      <c r="GC364" s="4"/>
      <c r="GD364" s="4"/>
      <c r="GE364" s="4"/>
      <c r="GF364" s="4"/>
      <c r="GG364" s="4"/>
      <c r="GH364" s="4"/>
      <c r="GI364" s="4"/>
      <c r="GJ364" s="4"/>
      <c r="GK364" s="4"/>
      <c r="GL364" s="4"/>
      <c r="GM364" s="4"/>
      <c r="GN364" s="4"/>
      <c r="GO364" s="4"/>
      <c r="GP364" s="4"/>
      <c r="GQ364" s="4"/>
      <c r="GR364" s="4"/>
      <c r="GS364" s="4"/>
      <c r="GT364" s="4"/>
      <c r="GU364" s="4"/>
      <c r="GV364" s="4"/>
      <c r="GW364" s="4"/>
      <c r="GX364" s="4"/>
      <c r="GY364" s="4"/>
      <c r="GZ364" s="4"/>
      <c r="HA364" s="4"/>
      <c r="HB364" s="4"/>
      <c r="HC364" s="4"/>
    </row>
    <row r="365" spans="1:211" s="380" customFormat="1" ht="13.9" customHeight="1">
      <c r="A365" s="828" t="str">
        <f>IF('1C TSsoustraitance'!$A82&lt;&gt;0,'1C TSsoustraitance'!$A82,"")</f>
        <v/>
      </c>
      <c r="B365" s="530"/>
      <c r="C365" s="513" t="str">
        <f>IF('1C TSsoustraitance'!$A82&lt;&gt;0,'1C TSsoustraitance'!$B82,"")</f>
        <v/>
      </c>
      <c r="D365" s="513" t="str">
        <f>IF('1C TSsoustraitance'!$A82&lt;&gt;0,'1C TSsoustraitance'!$C82,"")</f>
        <v/>
      </c>
      <c r="E365" s="684"/>
      <c r="F365" s="685"/>
      <c r="G365" s="666">
        <f>'1C TSsoustraitance'!$D82</f>
        <v>0</v>
      </c>
      <c r="H365" s="533">
        <v>0.21</v>
      </c>
      <c r="I365" s="533">
        <v>1</v>
      </c>
      <c r="J365" s="534"/>
      <c r="K365" s="667">
        <f t="shared" si="105"/>
        <v>0</v>
      </c>
      <c r="L365" s="668">
        <f>IF(OR('1C TSsoustraitance'!$D82="",'1C TSsoustraitance'!$AP82=0),0,IF(AND('1C TSsoustraitance'!$D82&lt;&gt;"",$K$2="Pôle",'1C TSsoustraitance'!$E82="OUI"),(('1C TSsoustraitance'!$F82+'1C TSsoustraitance'!$G82+'1C TSsoustraitance'!$H82+'1C TSsoustraitance'!$I82+'1C TSsoustraitance'!$M82)/'1C TSsoustraitance'!$R82),IF(AND('1C TSsoustraitance'!$D82&lt;&gt;"",$K$2="Pôle",'1C TSsoustraitance'!$E82="NON"),(('1C TSsoustraitance'!$F82+'1C TSsoustraitance'!$G82+'1C TSsoustraitance'!$H82+'1C TSsoustraitance'!$I82+'1C TSsoustraitance'!$M82)/'1C TSsoustraitance'!$AP82),IF(AND('1C TSsoustraitance'!$D82&lt;&gt;"",$K$2&lt;&gt;"Pôle",'1C TSsoustraitance'!$E82="OUI"),(('1C TSsoustraitance'!$F82+'1C TSsoustraitance'!$G82+'1C TSsoustraitance'!$H82+'1C TSsoustraitance'!$I82+'1C TSsoustraitance'!$J82+'1C TSsoustraitance'!$K82+'1C TSsoustraitance'!$L82+'1C TSsoustraitance'!$M82+'1C TSsoustraitance'!$N82+'1C TSsoustraitance'!$O82+'1C TSsoustraitance'!$P82+'1C TSsoustraitance'!$Q82)/'1C TSsoustraitance'!$R82),IF(AND('1C TSsoustraitance'!$D82&lt;&gt;"",$K$2&lt;&gt;"Pôle",'1C TSsoustraitance'!$E82="NON"),(('1C TSsoustraitance'!$F82+'1C TSsoustraitance'!$G82+'1C TSsoustraitance'!$H82+'1C TSsoustraitance'!$I82+'1C TSsoustraitance'!$J82+'1C TSsoustraitance'!$K82+'1C TSsoustraitance'!$L82+'1C TSsoustraitance'!$M82+'1C TSsoustraitance'!$N82+'1C TSsoustraitance'!$O82+'1C TSsoustraitance'!$P82+'1C TSsoustraitance'!$Q82))/'1C TSsoustraitance'!$AP82)))))</f>
        <v>0</v>
      </c>
      <c r="M365" s="668">
        <f>IF(OR('1C TSsoustraitance'!$D82="",'1C TSsoustraitance'!AP$13=0),0,IF(AND('1C TSsoustraitance'!$D82&lt;&gt;"",$K$2="Pôle",'1C TSsoustraitance'!$E82="OUI"),(('1C TSsoustraitance'!$J82+'1C TSsoustraitance'!$K82+'1C TSsoustraitance'!$L82)/'1C TSsoustraitance'!$R82),IF(AND('1C TSsoustraitance'!$D82&lt;&gt;"",$K$2="Pôle",'1C TSsoustraitance'!$E82="NON"),(('1C TSsoustraitance'!$J82+'1C TSsoustraitance'!$K82+'1C TSsoustraitance'!$L82)/'1C TSsoustraitance'!$AP82),IF(AND('1C TSsoustraitance'!$D82&lt;&gt;"",$K$2&lt;&gt;"Pôle"),0))))</f>
        <v>0</v>
      </c>
      <c r="N365" s="668">
        <f t="shared" si="106"/>
        <v>0</v>
      </c>
      <c r="O365" s="669">
        <f>IF(OR('1C TSsoustraitance'!$D82="",'1C TSsoustraitance'!$E82="OUI",'1C TSsoustraitance'!$AP82=0),0,(('1C TSsoustraitance'!$S82)/'1C TSsoustraitance'!$AP82))</f>
        <v>0</v>
      </c>
      <c r="P365" s="669">
        <f>IF(OR('1C TSsoustraitance'!$D82="",'1C TSsoustraitance'!$E82="OUI",'1C TSsoustraitance'!$AP82=0),0,(('1C TSsoustraitance'!$T82)/'1C TSsoustraitance'!$AP82))</f>
        <v>0</v>
      </c>
      <c r="Q365" s="669">
        <f>IF(OR('1C TSsoustraitance'!$D82="",'1C TSsoustraitance'!$E82="OUI",'1C TSsoustraitance'!$AP82=0),0,(('1C TSsoustraitance'!$U82)/'1C TSsoustraitance'!$AP82))</f>
        <v>0</v>
      </c>
      <c r="R365" s="669">
        <f>IF(OR('1C TSsoustraitance'!$D82="",'1C TSsoustraitance'!$E82="OUI",'1C TSsoustraitance'!$AP82=0),0,(('1C TSsoustraitance'!$V82)/'1C TSsoustraitance'!$AP82))</f>
        <v>0</v>
      </c>
      <c r="S365" s="669">
        <f>IF(OR('1C TSsoustraitance'!$D82="",'1C TSsoustraitance'!$E82="OUI",'1C TSsoustraitance'!$AP82=0),0,(('1C TSsoustraitance'!$W82)/'1C TSsoustraitance'!$AP82))</f>
        <v>0</v>
      </c>
      <c r="T365" s="669">
        <f>IF(OR('1C TSsoustraitance'!$D82="",'1C TSsoustraitance'!$E82="OUI",'1C TSsoustraitance'!$AP82=0),0,(('1C TSsoustraitance'!$X82)/'1C TSsoustraitance'!$AP82))</f>
        <v>0</v>
      </c>
      <c r="U365" s="669">
        <f>IF(OR('1C TSsoustraitance'!$D82="",'1C TSsoustraitance'!$E82="OUI",'1C TSsoustraitance'!$AP82=0),0,(('1C TSsoustraitance'!$Y82)/'1C TSsoustraitance'!$AP82))</f>
        <v>0</v>
      </c>
      <c r="V365" s="669">
        <f>IF(OR('1C TSsoustraitance'!$D82="",'1C TSsoustraitance'!$E82="OUI",'1C TSsoustraitance'!$AP82=0),0,(('1C TSsoustraitance'!$Z82)/'1C TSsoustraitance'!$AP82))</f>
        <v>0</v>
      </c>
      <c r="W365" s="669">
        <f>IF(OR('1C TSsoustraitance'!$D82="",'1C TSsoustraitance'!$E82="OUI",'1C TSsoustraitance'!$AP82=0),0,(('1C TSsoustraitance'!$AA82)/'1C TSsoustraitance'!$AP82))</f>
        <v>0</v>
      </c>
      <c r="X365" s="669">
        <f>IF(OR('1C TSsoustraitance'!$D82="",'1C TSsoustraitance'!$E82="OUI",'1C TSsoustraitance'!$AP82=0),0,(('1C TSsoustraitance'!$AB82)/'1C TSsoustraitance'!$AP82))</f>
        <v>0</v>
      </c>
      <c r="Y365" s="669">
        <f>IF(OR('1C TSsoustraitance'!$D82="",'1C TSsoustraitance'!$E82="OUI",'1C TSsoustraitance'!$AP82=0),0,(('1C TSsoustraitance'!$AC82)/'1C TSsoustraitance'!$AP82))</f>
        <v>0</v>
      </c>
      <c r="Z365" s="669">
        <f>IF(OR('1C TSsoustraitance'!$D82="",'1C TSsoustraitance'!$E82="OUI",'1C TSsoustraitance'!$AP82=0),0,(('1C TSsoustraitance'!$AD82)/'1C TSsoustraitance'!$AP82))</f>
        <v>0</v>
      </c>
      <c r="AA365" s="669">
        <f>IF(OR('1C TSsoustraitance'!$D82="",'1C TSsoustraitance'!$E82="OUI",'1C TSsoustraitance'!$AP82=0),0,(('1C TSsoustraitance'!$AE82)/'1C TSsoustraitance'!$AP82))</f>
        <v>0</v>
      </c>
      <c r="AB365" s="669">
        <f>IF(OR('1C TSsoustraitance'!$D82="",'1C TSsoustraitance'!$E82="OUI",'1C TSsoustraitance'!$AP82=0),0,(('1C TSsoustraitance'!$AF82)/'1C TSsoustraitance'!$AP82))</f>
        <v>0</v>
      </c>
      <c r="AC365" s="669">
        <f>IF(OR('1C TSsoustraitance'!$D82="",'1C TSsoustraitance'!$E82="OUI",'1C TSsoustraitance'!$AP82=0),0,(('1C TSsoustraitance'!$AG82)/'1C TSsoustraitance'!$AP82))</f>
        <v>0</v>
      </c>
      <c r="AD365" s="669">
        <f>IF(OR('1C TSsoustraitance'!$D82="",'1C TSsoustraitance'!$E82="OUI",'1C TSsoustraitance'!$AP82=0),0,(('1C TSsoustraitance'!$AH82)/'1C TSsoustraitance'!$AP82))</f>
        <v>0</v>
      </c>
      <c r="AE365" s="669">
        <f>IF(OR('1C TSsoustraitance'!$D82="",'1C TSsoustraitance'!$E82="OUI",'1C TSsoustraitance'!$AP82=0),0,(('1C TSsoustraitance'!$AI82)/'1C TSsoustraitance'!$AP82))</f>
        <v>0</v>
      </c>
      <c r="AF365" s="669">
        <f>IF(OR('1C TSsoustraitance'!$D82="",'1C TSsoustraitance'!$E82="OUI",'1C TSsoustraitance'!$AP82=0),0,(('1C TSsoustraitance'!$AJ82)/'1C TSsoustraitance'!$AP82))</f>
        <v>0</v>
      </c>
      <c r="AG365" s="669">
        <f>IF(OR('1C TSsoustraitance'!$D82="",'1C TSsoustraitance'!$E82="OUI",'1C TSsoustraitance'!$AP82=0),0,(('1C TSsoustraitance'!$AK82)/'1C TSsoustraitance'!$AP82))</f>
        <v>0</v>
      </c>
      <c r="AH365" s="669">
        <f>IF(OR('1C TSsoustraitance'!$D82="",'1C TSsoustraitance'!$E82="OUI",'1C TSsoustraitance'!$AP82=0),0,(('1C TSsoustraitance'!$AL82)/'1C TSsoustraitance'!$AP82))</f>
        <v>0</v>
      </c>
      <c r="AI365" s="669">
        <f>IF(OR('1C TSsoustraitance'!$D82="",'1C TSsoustraitance'!$E82="OUI",'1C TSsoustraitance'!$AP82=0),0,(('1C TSsoustraitance'!$AM82)/'1C TSsoustraitance'!$AP82))</f>
        <v>0</v>
      </c>
      <c r="AJ365" s="669">
        <f>IF(OR('1C TSsoustraitance'!$D82="",'1C TSsoustraitance'!$E82="OUI",'1C TSsoustraitance'!$AP82=0),0,(('1C TSsoustraitance'!$AN82)/'1C TSsoustraitance'!$AP82))</f>
        <v>0</v>
      </c>
      <c r="AK365" s="669">
        <f t="shared" si="107"/>
        <v>0</v>
      </c>
      <c r="AL365" s="668">
        <f t="shared" si="108"/>
        <v>0</v>
      </c>
      <c r="AM365" s="670">
        <f>IF(Tableau7[[#This Row],[N° pièce]]="",0,(Tableau7[[#This Row],[hors TVA]]+(Tableau7[[#This Row],[hors TVA]]*Tableau7[[#This Row],[Taux TVA]])-(Tableau7[[#This Row],[hors TVA]]*Tableau7[[#This Row],[Taux TVA]]*Tableau7[[#This Row],[Régime TVA: Récupération]]))*Tableau7[[#This Row],[Type 1]])</f>
        <v>0</v>
      </c>
      <c r="AN365" s="670">
        <f>IF(Tableau7[[#This Row],[N° pièce]]="",0,IF($K$2="pôle",((Tableau7[[#This Row],[hors TVA]]+(Tableau7[[#This Row],[hors TVA]]*Tableau7[[#This Row],[Taux TVA]])-(Tableau7[[#This Row],[hors TVA]]*Tableau7[[#This Row],[Taux TVA]]*Tableau7[[#This Row],[Régime TVA: Récupération]]))*Tableau7[[#This Row],[Type 2]]),0))</f>
        <v>0</v>
      </c>
      <c r="AO365" s="670">
        <f t="shared" si="111"/>
        <v>0</v>
      </c>
      <c r="AP365" s="255">
        <f t="shared" si="112"/>
        <v>0</v>
      </c>
      <c r="AQ365" s="506">
        <f t="shared" si="110"/>
        <v>0</v>
      </c>
      <c r="AR365" s="671"/>
      <c r="AS365" s="512"/>
      <c r="AT365" s="513" t="str">
        <f>IF(('1C TSsoustraitance'!AP82*FICHE!C$14&lt;J365),"Forfait limité à "&amp;FICHE!C$14&amp;"€/jour","")</f>
        <v/>
      </c>
      <c r="AU365" s="797"/>
      <c r="AV365" s="484"/>
      <c r="AW365" s="484"/>
      <c r="AX365" s="484"/>
      <c r="AY365" s="484"/>
      <c r="AZ365" s="484"/>
      <c r="BA365" s="4"/>
      <c r="BB365" s="4"/>
      <c r="BC365" s="4"/>
      <c r="BD365" s="4"/>
      <c r="BE365" s="4"/>
      <c r="BF365" s="4"/>
      <c r="BG365" s="4"/>
      <c r="BH365" s="4"/>
      <c r="BI365" s="4"/>
      <c r="BJ365" s="4"/>
      <c r="BK365" s="4"/>
      <c r="BL365" s="4"/>
      <c r="BM365" s="4"/>
      <c r="BN365" s="4"/>
      <c r="BO365" s="4"/>
      <c r="BP365" s="4"/>
      <c r="BQ365" s="4"/>
      <c r="BR365" s="4"/>
      <c r="BS365" s="4"/>
      <c r="BT365" s="4"/>
      <c r="BU365" s="4"/>
      <c r="BV365" s="4"/>
      <c r="BW365" s="4"/>
      <c r="BX365" s="4"/>
      <c r="BY365" s="4"/>
      <c r="BZ365" s="4"/>
      <c r="CA365" s="4"/>
      <c r="CB365" s="4"/>
      <c r="CC365" s="4"/>
      <c r="CD365" s="4"/>
      <c r="CE365" s="4"/>
      <c r="CF365" s="4"/>
      <c r="CG365" s="4"/>
      <c r="CH365" s="4"/>
      <c r="CI365" s="4"/>
      <c r="CJ365" s="4"/>
      <c r="CK365" s="4"/>
      <c r="CL365" s="4"/>
      <c r="CM365" s="4"/>
      <c r="CN365" s="4"/>
      <c r="CO365" s="4"/>
      <c r="CP365" s="4"/>
      <c r="CQ365" s="4"/>
      <c r="CR365" s="4"/>
      <c r="CS365" s="4"/>
      <c r="CT365" s="4"/>
      <c r="CU365" s="4"/>
      <c r="CV365" s="4"/>
      <c r="CW365" s="4"/>
      <c r="CX365" s="4"/>
      <c r="CY365" s="4"/>
      <c r="CZ365" s="4"/>
      <c r="DA365" s="4"/>
      <c r="DB365" s="4"/>
      <c r="DC365" s="4"/>
      <c r="DD365" s="4"/>
      <c r="DE365" s="4"/>
      <c r="DF365" s="4"/>
      <c r="DG365" s="4"/>
      <c r="DH365" s="4"/>
      <c r="DI365" s="4"/>
      <c r="DJ365" s="4"/>
      <c r="DK365" s="4"/>
      <c r="DL365" s="4"/>
      <c r="DM365" s="4"/>
      <c r="DN365" s="4"/>
      <c r="DO365" s="4"/>
      <c r="DP365" s="4"/>
      <c r="DQ365" s="4"/>
      <c r="DR365" s="4"/>
      <c r="DS365" s="4"/>
      <c r="DT365" s="4"/>
      <c r="DU365" s="4"/>
      <c r="DV365" s="4"/>
      <c r="DW365" s="4"/>
      <c r="DX365" s="4"/>
      <c r="DY365" s="4"/>
      <c r="DZ365" s="4"/>
      <c r="EA365" s="4"/>
      <c r="EB365" s="4"/>
      <c r="EC365" s="4"/>
      <c r="ED365" s="4"/>
      <c r="EE365" s="4"/>
      <c r="EF365" s="4"/>
      <c r="EG365" s="4"/>
      <c r="EH365" s="4"/>
      <c r="EI365" s="4"/>
      <c r="EJ365" s="4"/>
      <c r="EK365" s="4"/>
      <c r="EL365" s="4"/>
      <c r="EM365" s="4"/>
      <c r="EN365" s="4"/>
      <c r="EO365" s="4"/>
      <c r="EP365" s="4"/>
      <c r="EQ365" s="4"/>
      <c r="ER365" s="4"/>
      <c r="ES365" s="4"/>
      <c r="ET365" s="4"/>
      <c r="EU365" s="4"/>
      <c r="EV365" s="4"/>
      <c r="EW365" s="4"/>
      <c r="EX365" s="4"/>
      <c r="EY365" s="4"/>
      <c r="EZ365" s="4"/>
      <c r="FA365" s="4"/>
      <c r="FB365" s="4"/>
      <c r="FC365" s="4"/>
      <c r="FD365" s="4"/>
      <c r="FE365" s="4"/>
      <c r="FF365" s="4"/>
      <c r="FG365" s="4"/>
      <c r="FH365" s="4"/>
      <c r="FI365" s="4"/>
      <c r="FJ365" s="4"/>
      <c r="FK365" s="4"/>
      <c r="FL365" s="4"/>
      <c r="FM365" s="4"/>
      <c r="FN365" s="4"/>
      <c r="FO365" s="4"/>
      <c r="FP365" s="4"/>
      <c r="FQ365" s="4"/>
      <c r="FR365" s="4"/>
      <c r="FS365" s="4"/>
      <c r="FT365" s="4"/>
      <c r="FU365" s="4"/>
      <c r="FV365" s="4"/>
      <c r="FW365" s="4"/>
      <c r="FX365" s="4"/>
      <c r="FY365" s="4"/>
      <c r="FZ365" s="4"/>
      <c r="GA365" s="4"/>
      <c r="GB365" s="4"/>
      <c r="GC365" s="4"/>
      <c r="GD365" s="4"/>
      <c r="GE365" s="4"/>
      <c r="GF365" s="4"/>
      <c r="GG365" s="4"/>
      <c r="GH365" s="4"/>
      <c r="GI365" s="4"/>
      <c r="GJ365" s="4"/>
      <c r="GK365" s="4"/>
      <c r="GL365" s="4"/>
      <c r="GM365" s="4"/>
      <c r="GN365" s="4"/>
      <c r="GO365" s="4"/>
      <c r="GP365" s="4"/>
      <c r="GQ365" s="4"/>
      <c r="GR365" s="4"/>
      <c r="GS365" s="4"/>
      <c r="GT365" s="4"/>
      <c r="GU365" s="4"/>
      <c r="GV365" s="4"/>
      <c r="GW365" s="4"/>
      <c r="GX365" s="4"/>
      <c r="GY365" s="4"/>
      <c r="GZ365" s="4"/>
      <c r="HA365" s="4"/>
      <c r="HB365" s="4"/>
      <c r="HC365" s="4"/>
    </row>
    <row r="366" spans="1:211" s="380" customFormat="1" ht="13.9" customHeight="1">
      <c r="A366" s="828" t="str">
        <f>IF('1C TSsoustraitance'!$A83&lt;&gt;0,'1C TSsoustraitance'!$A83,"")</f>
        <v/>
      </c>
      <c r="B366" s="530"/>
      <c r="C366" s="513" t="str">
        <f>IF('1C TSsoustraitance'!$A83&lt;&gt;0,'1C TSsoustraitance'!$B83,"")</f>
        <v/>
      </c>
      <c r="D366" s="513" t="str">
        <f>IF('1C TSsoustraitance'!$A83&lt;&gt;0,'1C TSsoustraitance'!$C83,"")</f>
        <v/>
      </c>
      <c r="E366" s="684"/>
      <c r="F366" s="685"/>
      <c r="G366" s="666">
        <f>'1C TSsoustraitance'!$D83</f>
        <v>0</v>
      </c>
      <c r="H366" s="533">
        <v>0.21</v>
      </c>
      <c r="I366" s="533">
        <v>1</v>
      </c>
      <c r="J366" s="534"/>
      <c r="K366" s="667">
        <f t="shared" si="105"/>
        <v>0</v>
      </c>
      <c r="L366" s="668">
        <f>IF(OR('1C TSsoustraitance'!$D83="",'1C TSsoustraitance'!$AP83=0),0,IF(AND('1C TSsoustraitance'!$D83&lt;&gt;"",$K$2="Pôle",'1C TSsoustraitance'!$E83="OUI"),(('1C TSsoustraitance'!$F83+'1C TSsoustraitance'!$G83+'1C TSsoustraitance'!$H83+'1C TSsoustraitance'!$I83+'1C TSsoustraitance'!$M83)/'1C TSsoustraitance'!$R83),IF(AND('1C TSsoustraitance'!$D83&lt;&gt;"",$K$2="Pôle",'1C TSsoustraitance'!$E83="NON"),(('1C TSsoustraitance'!$F83+'1C TSsoustraitance'!$G83+'1C TSsoustraitance'!$H83+'1C TSsoustraitance'!$I83+'1C TSsoustraitance'!$M83)/'1C TSsoustraitance'!$AP83),IF(AND('1C TSsoustraitance'!$D83&lt;&gt;"",$K$2&lt;&gt;"Pôle",'1C TSsoustraitance'!$E83="OUI"),(('1C TSsoustraitance'!$F83+'1C TSsoustraitance'!$G83+'1C TSsoustraitance'!$H83+'1C TSsoustraitance'!$I83+'1C TSsoustraitance'!$J83+'1C TSsoustraitance'!$K83+'1C TSsoustraitance'!$L83+'1C TSsoustraitance'!$M83+'1C TSsoustraitance'!$N83+'1C TSsoustraitance'!$O83+'1C TSsoustraitance'!$P83+'1C TSsoustraitance'!$Q83)/'1C TSsoustraitance'!$R83),IF(AND('1C TSsoustraitance'!$D83&lt;&gt;"",$K$2&lt;&gt;"Pôle",'1C TSsoustraitance'!$E83="NON"),(('1C TSsoustraitance'!$F83+'1C TSsoustraitance'!$G83+'1C TSsoustraitance'!$H83+'1C TSsoustraitance'!$I83+'1C TSsoustraitance'!$J83+'1C TSsoustraitance'!$K83+'1C TSsoustraitance'!$L83+'1C TSsoustraitance'!$M83+'1C TSsoustraitance'!$N83+'1C TSsoustraitance'!$O83+'1C TSsoustraitance'!$P83+'1C TSsoustraitance'!$Q83))/'1C TSsoustraitance'!$AP83)))))</f>
        <v>0</v>
      </c>
      <c r="M366" s="668">
        <f>IF(OR('1C TSsoustraitance'!$D83="",'1C TSsoustraitance'!AP$13=0),0,IF(AND('1C TSsoustraitance'!$D83&lt;&gt;"",$K$2="Pôle",'1C TSsoustraitance'!$E83="OUI"),(('1C TSsoustraitance'!$J83+'1C TSsoustraitance'!$K83+'1C TSsoustraitance'!$L83)/'1C TSsoustraitance'!$R83),IF(AND('1C TSsoustraitance'!$D83&lt;&gt;"",$K$2="Pôle",'1C TSsoustraitance'!$E83="NON"),(('1C TSsoustraitance'!$J83+'1C TSsoustraitance'!$K83+'1C TSsoustraitance'!$L83)/'1C TSsoustraitance'!$AP83),IF(AND('1C TSsoustraitance'!$D83&lt;&gt;"",$K$2&lt;&gt;"Pôle"),0))))</f>
        <v>0</v>
      </c>
      <c r="N366" s="668">
        <f t="shared" si="106"/>
        <v>0</v>
      </c>
      <c r="O366" s="669">
        <f>IF(OR('1C TSsoustraitance'!$D83="",'1C TSsoustraitance'!$E83="OUI",'1C TSsoustraitance'!$AP83=0),0,(('1C TSsoustraitance'!$S83)/'1C TSsoustraitance'!$AP83))</f>
        <v>0</v>
      </c>
      <c r="P366" s="669">
        <f>IF(OR('1C TSsoustraitance'!$D83="",'1C TSsoustraitance'!$E83="OUI",'1C TSsoustraitance'!$AP83=0),0,(('1C TSsoustraitance'!$T83)/'1C TSsoustraitance'!$AP83))</f>
        <v>0</v>
      </c>
      <c r="Q366" s="669">
        <f>IF(OR('1C TSsoustraitance'!$D83="",'1C TSsoustraitance'!$E83="OUI",'1C TSsoustraitance'!$AP83=0),0,(('1C TSsoustraitance'!$U83)/'1C TSsoustraitance'!$AP83))</f>
        <v>0</v>
      </c>
      <c r="R366" s="669">
        <f>IF(OR('1C TSsoustraitance'!$D83="",'1C TSsoustraitance'!$E83="OUI",'1C TSsoustraitance'!$AP83=0),0,(('1C TSsoustraitance'!$V83)/'1C TSsoustraitance'!$AP83))</f>
        <v>0</v>
      </c>
      <c r="S366" s="669">
        <f>IF(OR('1C TSsoustraitance'!$D83="",'1C TSsoustraitance'!$E83="OUI",'1C TSsoustraitance'!$AP83=0),0,(('1C TSsoustraitance'!$W83)/'1C TSsoustraitance'!$AP83))</f>
        <v>0</v>
      </c>
      <c r="T366" s="669">
        <f>IF(OR('1C TSsoustraitance'!$D83="",'1C TSsoustraitance'!$E83="OUI",'1C TSsoustraitance'!$AP83=0),0,(('1C TSsoustraitance'!$X83)/'1C TSsoustraitance'!$AP83))</f>
        <v>0</v>
      </c>
      <c r="U366" s="669">
        <f>IF(OR('1C TSsoustraitance'!$D83="",'1C TSsoustraitance'!$E83="OUI",'1C TSsoustraitance'!$AP83=0),0,(('1C TSsoustraitance'!$Y83)/'1C TSsoustraitance'!$AP83))</f>
        <v>0</v>
      </c>
      <c r="V366" s="669">
        <f>IF(OR('1C TSsoustraitance'!$D83="",'1C TSsoustraitance'!$E83="OUI",'1C TSsoustraitance'!$AP83=0),0,(('1C TSsoustraitance'!$Z83)/'1C TSsoustraitance'!$AP83))</f>
        <v>0</v>
      </c>
      <c r="W366" s="669">
        <f>IF(OR('1C TSsoustraitance'!$D83="",'1C TSsoustraitance'!$E83="OUI",'1C TSsoustraitance'!$AP83=0),0,(('1C TSsoustraitance'!$AA83)/'1C TSsoustraitance'!$AP83))</f>
        <v>0</v>
      </c>
      <c r="X366" s="669">
        <f>IF(OR('1C TSsoustraitance'!$D83="",'1C TSsoustraitance'!$E83="OUI",'1C TSsoustraitance'!$AP83=0),0,(('1C TSsoustraitance'!$AB83)/'1C TSsoustraitance'!$AP83))</f>
        <v>0</v>
      </c>
      <c r="Y366" s="669">
        <f>IF(OR('1C TSsoustraitance'!$D83="",'1C TSsoustraitance'!$E83="OUI",'1C TSsoustraitance'!$AP83=0),0,(('1C TSsoustraitance'!$AC83)/'1C TSsoustraitance'!$AP83))</f>
        <v>0</v>
      </c>
      <c r="Z366" s="669">
        <f>IF(OR('1C TSsoustraitance'!$D83="",'1C TSsoustraitance'!$E83="OUI",'1C TSsoustraitance'!$AP83=0),0,(('1C TSsoustraitance'!$AD83)/'1C TSsoustraitance'!$AP83))</f>
        <v>0</v>
      </c>
      <c r="AA366" s="669">
        <f>IF(OR('1C TSsoustraitance'!$D83="",'1C TSsoustraitance'!$E83="OUI",'1C TSsoustraitance'!$AP83=0),0,(('1C TSsoustraitance'!$AE83)/'1C TSsoustraitance'!$AP83))</f>
        <v>0</v>
      </c>
      <c r="AB366" s="669">
        <f>IF(OR('1C TSsoustraitance'!$D83="",'1C TSsoustraitance'!$E83="OUI",'1C TSsoustraitance'!$AP83=0),0,(('1C TSsoustraitance'!$AF83)/'1C TSsoustraitance'!$AP83))</f>
        <v>0</v>
      </c>
      <c r="AC366" s="669">
        <f>IF(OR('1C TSsoustraitance'!$D83="",'1C TSsoustraitance'!$E83="OUI",'1C TSsoustraitance'!$AP83=0),0,(('1C TSsoustraitance'!$AG83)/'1C TSsoustraitance'!$AP83))</f>
        <v>0</v>
      </c>
      <c r="AD366" s="669">
        <f>IF(OR('1C TSsoustraitance'!$D83="",'1C TSsoustraitance'!$E83="OUI",'1C TSsoustraitance'!$AP83=0),0,(('1C TSsoustraitance'!$AH83)/'1C TSsoustraitance'!$AP83))</f>
        <v>0</v>
      </c>
      <c r="AE366" s="669">
        <f>IF(OR('1C TSsoustraitance'!$D83="",'1C TSsoustraitance'!$E83="OUI",'1C TSsoustraitance'!$AP83=0),0,(('1C TSsoustraitance'!$AI83)/'1C TSsoustraitance'!$AP83))</f>
        <v>0</v>
      </c>
      <c r="AF366" s="669">
        <f>IF(OR('1C TSsoustraitance'!$D83="",'1C TSsoustraitance'!$E83="OUI",'1C TSsoustraitance'!$AP83=0),0,(('1C TSsoustraitance'!$AJ83)/'1C TSsoustraitance'!$AP83))</f>
        <v>0</v>
      </c>
      <c r="AG366" s="669">
        <f>IF(OR('1C TSsoustraitance'!$D83="",'1C TSsoustraitance'!$E83="OUI",'1C TSsoustraitance'!$AP83=0),0,(('1C TSsoustraitance'!$AK83)/'1C TSsoustraitance'!$AP83))</f>
        <v>0</v>
      </c>
      <c r="AH366" s="669">
        <f>IF(OR('1C TSsoustraitance'!$D83="",'1C TSsoustraitance'!$E83="OUI",'1C TSsoustraitance'!$AP83=0),0,(('1C TSsoustraitance'!$AL83)/'1C TSsoustraitance'!$AP83))</f>
        <v>0</v>
      </c>
      <c r="AI366" s="669">
        <f>IF(OR('1C TSsoustraitance'!$D83="",'1C TSsoustraitance'!$E83="OUI",'1C TSsoustraitance'!$AP83=0),0,(('1C TSsoustraitance'!$AM83)/'1C TSsoustraitance'!$AP83))</f>
        <v>0</v>
      </c>
      <c r="AJ366" s="669">
        <f>IF(OR('1C TSsoustraitance'!$D83="",'1C TSsoustraitance'!$E83="OUI",'1C TSsoustraitance'!$AP83=0),0,(('1C TSsoustraitance'!$AN83)/'1C TSsoustraitance'!$AP83))</f>
        <v>0</v>
      </c>
      <c r="AK366" s="669">
        <f t="shared" si="107"/>
        <v>0</v>
      </c>
      <c r="AL366" s="668">
        <f t="shared" si="108"/>
        <v>0</v>
      </c>
      <c r="AM366" s="670">
        <f>IF(Tableau7[[#This Row],[N° pièce]]="",0,(Tableau7[[#This Row],[hors TVA]]+(Tableau7[[#This Row],[hors TVA]]*Tableau7[[#This Row],[Taux TVA]])-(Tableau7[[#This Row],[hors TVA]]*Tableau7[[#This Row],[Taux TVA]]*Tableau7[[#This Row],[Régime TVA: Récupération]]))*Tableau7[[#This Row],[Type 1]])</f>
        <v>0</v>
      </c>
      <c r="AN366" s="670">
        <f>IF(Tableau7[[#This Row],[N° pièce]]="",0,IF($K$2="pôle",((Tableau7[[#This Row],[hors TVA]]+(Tableau7[[#This Row],[hors TVA]]*Tableau7[[#This Row],[Taux TVA]])-(Tableau7[[#This Row],[hors TVA]]*Tableau7[[#This Row],[Taux TVA]]*Tableau7[[#This Row],[Régime TVA: Récupération]]))*Tableau7[[#This Row],[Type 2]]),0))</f>
        <v>0</v>
      </c>
      <c r="AO366" s="670">
        <f t="shared" si="111"/>
        <v>0</v>
      </c>
      <c r="AP366" s="255">
        <f t="shared" si="112"/>
        <v>0</v>
      </c>
      <c r="AQ366" s="506">
        <f t="shared" si="110"/>
        <v>0</v>
      </c>
      <c r="AR366" s="671"/>
      <c r="AS366" s="512"/>
      <c r="AT366" s="513" t="str">
        <f>IF(('1C TSsoustraitance'!AP83*FICHE!C$14&lt;J366),"Forfait limité à "&amp;FICHE!C$14&amp;"€/jour","")</f>
        <v/>
      </c>
      <c r="AU366" s="797"/>
      <c r="AV366" s="484"/>
      <c r="AW366" s="484"/>
      <c r="AX366" s="484"/>
      <c r="AY366" s="484"/>
      <c r="AZ366" s="484"/>
      <c r="BA366" s="4"/>
      <c r="BB366" s="4"/>
      <c r="BC366" s="4"/>
      <c r="BD366" s="4"/>
      <c r="BE366" s="4"/>
      <c r="BF366" s="4"/>
      <c r="BG366" s="4"/>
      <c r="BH366" s="4"/>
      <c r="BI366" s="4"/>
      <c r="BJ366" s="4"/>
      <c r="BK366" s="4"/>
      <c r="BL366" s="4"/>
      <c r="BM366" s="4"/>
      <c r="BN366" s="4"/>
      <c r="BO366" s="4"/>
      <c r="BP366" s="4"/>
      <c r="BQ366" s="4"/>
      <c r="BR366" s="4"/>
      <c r="BS366" s="4"/>
      <c r="BT366" s="4"/>
      <c r="BU366" s="4"/>
      <c r="BV366" s="4"/>
      <c r="BW366" s="4"/>
      <c r="BX366" s="4"/>
      <c r="BY366" s="4"/>
      <c r="BZ366" s="4"/>
      <c r="CA366" s="4"/>
      <c r="CB366" s="4"/>
      <c r="CC366" s="4"/>
      <c r="CD366" s="4"/>
      <c r="CE366" s="4"/>
      <c r="CF366" s="4"/>
      <c r="CG366" s="4"/>
      <c r="CH366" s="4"/>
      <c r="CI366" s="4"/>
      <c r="CJ366" s="4"/>
      <c r="CK366" s="4"/>
      <c r="CL366" s="4"/>
      <c r="CM366" s="4"/>
      <c r="CN366" s="4"/>
      <c r="CO366" s="4"/>
      <c r="CP366" s="4"/>
      <c r="CQ366" s="4"/>
      <c r="CR366" s="4"/>
      <c r="CS366" s="4"/>
      <c r="CT366" s="4"/>
      <c r="CU366" s="4"/>
      <c r="CV366" s="4"/>
      <c r="CW366" s="4"/>
      <c r="CX366" s="4"/>
      <c r="CY366" s="4"/>
      <c r="CZ366" s="4"/>
      <c r="DA366" s="4"/>
      <c r="DB366" s="4"/>
      <c r="DC366" s="4"/>
      <c r="DD366" s="4"/>
      <c r="DE366" s="4"/>
      <c r="DF366" s="4"/>
      <c r="DG366" s="4"/>
      <c r="DH366" s="4"/>
      <c r="DI366" s="4"/>
      <c r="DJ366" s="4"/>
      <c r="DK366" s="4"/>
      <c r="DL366" s="4"/>
      <c r="DM366" s="4"/>
      <c r="DN366" s="4"/>
      <c r="DO366" s="4"/>
      <c r="DP366" s="4"/>
      <c r="DQ366" s="4"/>
      <c r="DR366" s="4"/>
      <c r="DS366" s="4"/>
      <c r="DT366" s="4"/>
      <c r="DU366" s="4"/>
      <c r="DV366" s="4"/>
      <c r="DW366" s="4"/>
      <c r="DX366" s="4"/>
      <c r="DY366" s="4"/>
      <c r="DZ366" s="4"/>
      <c r="EA366" s="4"/>
      <c r="EB366" s="4"/>
      <c r="EC366" s="4"/>
      <c r="ED366" s="4"/>
      <c r="EE366" s="4"/>
      <c r="EF366" s="4"/>
      <c r="EG366" s="4"/>
      <c r="EH366" s="4"/>
      <c r="EI366" s="4"/>
      <c r="EJ366" s="4"/>
      <c r="EK366" s="4"/>
      <c r="EL366" s="4"/>
      <c r="EM366" s="4"/>
      <c r="EN366" s="4"/>
      <c r="EO366" s="4"/>
      <c r="EP366" s="4"/>
      <c r="EQ366" s="4"/>
      <c r="ER366" s="4"/>
      <c r="ES366" s="4"/>
      <c r="ET366" s="4"/>
      <c r="EU366" s="4"/>
      <c r="EV366" s="4"/>
      <c r="EW366" s="4"/>
      <c r="EX366" s="4"/>
      <c r="EY366" s="4"/>
      <c r="EZ366" s="4"/>
      <c r="FA366" s="4"/>
      <c r="FB366" s="4"/>
      <c r="FC366" s="4"/>
      <c r="FD366" s="4"/>
      <c r="FE366" s="4"/>
      <c r="FF366" s="4"/>
      <c r="FG366" s="4"/>
      <c r="FH366" s="4"/>
      <c r="FI366" s="4"/>
      <c r="FJ366" s="4"/>
      <c r="FK366" s="4"/>
      <c r="FL366" s="4"/>
      <c r="FM366" s="4"/>
      <c r="FN366" s="4"/>
      <c r="FO366" s="4"/>
      <c r="FP366" s="4"/>
      <c r="FQ366" s="4"/>
      <c r="FR366" s="4"/>
      <c r="FS366" s="4"/>
      <c r="FT366" s="4"/>
      <c r="FU366" s="4"/>
      <c r="FV366" s="4"/>
      <c r="FW366" s="4"/>
      <c r="FX366" s="4"/>
      <c r="FY366" s="4"/>
      <c r="FZ366" s="4"/>
      <c r="GA366" s="4"/>
      <c r="GB366" s="4"/>
      <c r="GC366" s="4"/>
      <c r="GD366" s="4"/>
      <c r="GE366" s="4"/>
      <c r="GF366" s="4"/>
      <c r="GG366" s="4"/>
      <c r="GH366" s="4"/>
      <c r="GI366" s="4"/>
      <c r="GJ366" s="4"/>
      <c r="GK366" s="4"/>
      <c r="GL366" s="4"/>
      <c r="GM366" s="4"/>
      <c r="GN366" s="4"/>
      <c r="GO366" s="4"/>
      <c r="GP366" s="4"/>
      <c r="GQ366" s="4"/>
      <c r="GR366" s="4"/>
      <c r="GS366" s="4"/>
      <c r="GT366" s="4"/>
      <c r="GU366" s="4"/>
      <c r="GV366" s="4"/>
      <c r="GW366" s="4"/>
      <c r="GX366" s="4"/>
      <c r="GY366" s="4"/>
      <c r="GZ366" s="4"/>
      <c r="HA366" s="4"/>
      <c r="HB366" s="4"/>
      <c r="HC366" s="4"/>
    </row>
    <row r="367" spans="1:211" s="381" customFormat="1" ht="13.9" customHeight="1">
      <c r="A367" s="828" t="str">
        <f>IF('1C TSsoustraitance'!$A84&lt;&gt;0,'1C TSsoustraitance'!$A84,"")</f>
        <v/>
      </c>
      <c r="B367" s="530"/>
      <c r="C367" s="513" t="str">
        <f>IF('1C TSsoustraitance'!$A84&lt;&gt;0,'1C TSsoustraitance'!$B84,"")</f>
        <v/>
      </c>
      <c r="D367" s="513" t="str">
        <f>IF('1C TSsoustraitance'!$A84&lt;&gt;0,'1C TSsoustraitance'!$C84,"")</f>
        <v/>
      </c>
      <c r="E367" s="684"/>
      <c r="F367" s="685"/>
      <c r="G367" s="666">
        <f>'1C TSsoustraitance'!$D84</f>
        <v>0</v>
      </c>
      <c r="H367" s="533">
        <v>0.21</v>
      </c>
      <c r="I367" s="533">
        <v>1</v>
      </c>
      <c r="J367" s="534"/>
      <c r="K367" s="667">
        <f t="shared" si="105"/>
        <v>0</v>
      </c>
      <c r="L367" s="668">
        <f>IF(OR('1C TSsoustraitance'!$D84="",'1C TSsoustraitance'!$AP84=0),0,IF(AND('1C TSsoustraitance'!$D84&lt;&gt;"",$K$2="Pôle",'1C TSsoustraitance'!$E84="OUI"),(('1C TSsoustraitance'!$F84+'1C TSsoustraitance'!$G84+'1C TSsoustraitance'!$H84+'1C TSsoustraitance'!$I84+'1C TSsoustraitance'!$M84)/'1C TSsoustraitance'!$R84),IF(AND('1C TSsoustraitance'!$D84&lt;&gt;"",$K$2="Pôle",'1C TSsoustraitance'!$E84="NON"),(('1C TSsoustraitance'!$F84+'1C TSsoustraitance'!$G84+'1C TSsoustraitance'!$H84+'1C TSsoustraitance'!$I84+'1C TSsoustraitance'!$M84)/'1C TSsoustraitance'!$AP84),IF(AND('1C TSsoustraitance'!$D84&lt;&gt;"",$K$2&lt;&gt;"Pôle",'1C TSsoustraitance'!$E84="OUI"),(('1C TSsoustraitance'!$F84+'1C TSsoustraitance'!$G84+'1C TSsoustraitance'!$H84+'1C TSsoustraitance'!$I84+'1C TSsoustraitance'!$J84+'1C TSsoustraitance'!$K84+'1C TSsoustraitance'!$L84+'1C TSsoustraitance'!$M84+'1C TSsoustraitance'!$N84+'1C TSsoustraitance'!$O84+'1C TSsoustraitance'!$P84+'1C TSsoustraitance'!$Q84)/'1C TSsoustraitance'!$R84),IF(AND('1C TSsoustraitance'!$D84&lt;&gt;"",$K$2&lt;&gt;"Pôle",'1C TSsoustraitance'!$E84="NON"),(('1C TSsoustraitance'!$F84+'1C TSsoustraitance'!$G84+'1C TSsoustraitance'!$H84+'1C TSsoustraitance'!$I84+'1C TSsoustraitance'!$J84+'1C TSsoustraitance'!$K84+'1C TSsoustraitance'!$L84+'1C TSsoustraitance'!$M84+'1C TSsoustraitance'!$N84+'1C TSsoustraitance'!$O84+'1C TSsoustraitance'!$P84+'1C TSsoustraitance'!$Q84))/'1C TSsoustraitance'!$AP84)))))</f>
        <v>0</v>
      </c>
      <c r="M367" s="668">
        <f>IF(OR('1C TSsoustraitance'!$D84="",'1C TSsoustraitance'!AP$13=0),0,IF(AND('1C TSsoustraitance'!$D84&lt;&gt;"",$K$2="Pôle",'1C TSsoustraitance'!$E84="OUI"),(('1C TSsoustraitance'!$J84+'1C TSsoustraitance'!$K84+'1C TSsoustraitance'!$L84)/'1C TSsoustraitance'!$R84),IF(AND('1C TSsoustraitance'!$D84&lt;&gt;"",$K$2="Pôle",'1C TSsoustraitance'!$E84="NON"),(('1C TSsoustraitance'!$J84+'1C TSsoustraitance'!$K84+'1C TSsoustraitance'!$L84)/'1C TSsoustraitance'!$AP84),IF(AND('1C TSsoustraitance'!$D84&lt;&gt;"",$K$2&lt;&gt;"Pôle"),0))))</f>
        <v>0</v>
      </c>
      <c r="N367" s="668">
        <f t="shared" si="106"/>
        <v>0</v>
      </c>
      <c r="O367" s="669">
        <f>IF(OR('1C TSsoustraitance'!$D84="",'1C TSsoustraitance'!$E84="OUI",'1C TSsoustraitance'!$AP84=0),0,(('1C TSsoustraitance'!$S84)/'1C TSsoustraitance'!$AP84))</f>
        <v>0</v>
      </c>
      <c r="P367" s="669">
        <f>IF(OR('1C TSsoustraitance'!$D84="",'1C TSsoustraitance'!$E84="OUI",'1C TSsoustraitance'!$AP84=0),0,(('1C TSsoustraitance'!$T84)/'1C TSsoustraitance'!$AP84))</f>
        <v>0</v>
      </c>
      <c r="Q367" s="669">
        <f>IF(OR('1C TSsoustraitance'!$D84="",'1C TSsoustraitance'!$E84="OUI",'1C TSsoustraitance'!$AP84=0),0,(('1C TSsoustraitance'!$U84)/'1C TSsoustraitance'!$AP84))</f>
        <v>0</v>
      </c>
      <c r="R367" s="669">
        <f>IF(OR('1C TSsoustraitance'!$D84="",'1C TSsoustraitance'!$E84="OUI",'1C TSsoustraitance'!$AP84=0),0,(('1C TSsoustraitance'!$V84)/'1C TSsoustraitance'!$AP84))</f>
        <v>0</v>
      </c>
      <c r="S367" s="669">
        <f>IF(OR('1C TSsoustraitance'!$D84="",'1C TSsoustraitance'!$E84="OUI",'1C TSsoustraitance'!$AP84=0),0,(('1C TSsoustraitance'!$W84)/'1C TSsoustraitance'!$AP84))</f>
        <v>0</v>
      </c>
      <c r="T367" s="669">
        <f>IF(OR('1C TSsoustraitance'!$D84="",'1C TSsoustraitance'!$E84="OUI",'1C TSsoustraitance'!$AP84=0),0,(('1C TSsoustraitance'!$X84)/'1C TSsoustraitance'!$AP84))</f>
        <v>0</v>
      </c>
      <c r="U367" s="669">
        <f>IF(OR('1C TSsoustraitance'!$D84="",'1C TSsoustraitance'!$E84="OUI",'1C TSsoustraitance'!$AP84=0),0,(('1C TSsoustraitance'!$Y84)/'1C TSsoustraitance'!$AP84))</f>
        <v>0</v>
      </c>
      <c r="V367" s="669">
        <f>IF(OR('1C TSsoustraitance'!$D84="",'1C TSsoustraitance'!$E84="OUI",'1C TSsoustraitance'!$AP84=0),0,(('1C TSsoustraitance'!$Z84)/'1C TSsoustraitance'!$AP84))</f>
        <v>0</v>
      </c>
      <c r="W367" s="669">
        <f>IF(OR('1C TSsoustraitance'!$D84="",'1C TSsoustraitance'!$E84="OUI",'1C TSsoustraitance'!$AP84=0),0,(('1C TSsoustraitance'!$AA84)/'1C TSsoustraitance'!$AP84))</f>
        <v>0</v>
      </c>
      <c r="X367" s="669">
        <f>IF(OR('1C TSsoustraitance'!$D84="",'1C TSsoustraitance'!$E84="OUI",'1C TSsoustraitance'!$AP84=0),0,(('1C TSsoustraitance'!$AB84)/'1C TSsoustraitance'!$AP84))</f>
        <v>0</v>
      </c>
      <c r="Y367" s="669">
        <f>IF(OR('1C TSsoustraitance'!$D84="",'1C TSsoustraitance'!$E84="OUI",'1C TSsoustraitance'!$AP84=0),0,(('1C TSsoustraitance'!$AC84)/'1C TSsoustraitance'!$AP84))</f>
        <v>0</v>
      </c>
      <c r="Z367" s="669">
        <f>IF(OR('1C TSsoustraitance'!$D84="",'1C TSsoustraitance'!$E84="OUI",'1C TSsoustraitance'!$AP84=0),0,(('1C TSsoustraitance'!$AD84)/'1C TSsoustraitance'!$AP84))</f>
        <v>0</v>
      </c>
      <c r="AA367" s="669">
        <f>IF(OR('1C TSsoustraitance'!$D84="",'1C TSsoustraitance'!$E84="OUI",'1C TSsoustraitance'!$AP84=0),0,(('1C TSsoustraitance'!$AE84)/'1C TSsoustraitance'!$AP84))</f>
        <v>0</v>
      </c>
      <c r="AB367" s="669">
        <f>IF(OR('1C TSsoustraitance'!$D84="",'1C TSsoustraitance'!$E84="OUI",'1C TSsoustraitance'!$AP84=0),0,(('1C TSsoustraitance'!$AF84)/'1C TSsoustraitance'!$AP84))</f>
        <v>0</v>
      </c>
      <c r="AC367" s="669">
        <f>IF(OR('1C TSsoustraitance'!$D84="",'1C TSsoustraitance'!$E84="OUI",'1C TSsoustraitance'!$AP84=0),0,(('1C TSsoustraitance'!$AG84)/'1C TSsoustraitance'!$AP84))</f>
        <v>0</v>
      </c>
      <c r="AD367" s="669">
        <f>IF(OR('1C TSsoustraitance'!$D84="",'1C TSsoustraitance'!$E84="OUI",'1C TSsoustraitance'!$AP84=0),0,(('1C TSsoustraitance'!$AH84)/'1C TSsoustraitance'!$AP84))</f>
        <v>0</v>
      </c>
      <c r="AE367" s="669">
        <f>IF(OR('1C TSsoustraitance'!$D84="",'1C TSsoustraitance'!$E84="OUI",'1C TSsoustraitance'!$AP84=0),0,(('1C TSsoustraitance'!$AI84)/'1C TSsoustraitance'!$AP84))</f>
        <v>0</v>
      </c>
      <c r="AF367" s="669">
        <f>IF(OR('1C TSsoustraitance'!$D84="",'1C TSsoustraitance'!$E84="OUI",'1C TSsoustraitance'!$AP84=0),0,(('1C TSsoustraitance'!$AJ84)/'1C TSsoustraitance'!$AP84))</f>
        <v>0</v>
      </c>
      <c r="AG367" s="669">
        <f>IF(OR('1C TSsoustraitance'!$D84="",'1C TSsoustraitance'!$E84="OUI",'1C TSsoustraitance'!$AP84=0),0,(('1C TSsoustraitance'!$AK84)/'1C TSsoustraitance'!$AP84))</f>
        <v>0</v>
      </c>
      <c r="AH367" s="669">
        <f>IF(OR('1C TSsoustraitance'!$D84="",'1C TSsoustraitance'!$E84="OUI",'1C TSsoustraitance'!$AP84=0),0,(('1C TSsoustraitance'!$AL84)/'1C TSsoustraitance'!$AP84))</f>
        <v>0</v>
      </c>
      <c r="AI367" s="669">
        <f>IF(OR('1C TSsoustraitance'!$D84="",'1C TSsoustraitance'!$E84="OUI",'1C TSsoustraitance'!$AP84=0),0,(('1C TSsoustraitance'!$AM84)/'1C TSsoustraitance'!$AP84))</f>
        <v>0</v>
      </c>
      <c r="AJ367" s="669">
        <f>IF(OR('1C TSsoustraitance'!$D84="",'1C TSsoustraitance'!$E84="OUI",'1C TSsoustraitance'!$AP84=0),0,(('1C TSsoustraitance'!$AN84)/'1C TSsoustraitance'!$AP84))</f>
        <v>0</v>
      </c>
      <c r="AK367" s="669">
        <f t="shared" si="107"/>
        <v>0</v>
      </c>
      <c r="AL367" s="668">
        <f t="shared" si="108"/>
        <v>0</v>
      </c>
      <c r="AM367" s="670">
        <f>IF(Tableau7[[#This Row],[N° pièce]]="",0,(Tableau7[[#This Row],[hors TVA]]+(Tableau7[[#This Row],[hors TVA]]*Tableau7[[#This Row],[Taux TVA]])-(Tableau7[[#This Row],[hors TVA]]*Tableau7[[#This Row],[Taux TVA]]*Tableau7[[#This Row],[Régime TVA: Récupération]]))*Tableau7[[#This Row],[Type 1]])</f>
        <v>0</v>
      </c>
      <c r="AN367" s="670">
        <f>IF(Tableau7[[#This Row],[N° pièce]]="",0,IF($K$2="pôle",((Tableau7[[#This Row],[hors TVA]]+(Tableau7[[#This Row],[hors TVA]]*Tableau7[[#This Row],[Taux TVA]])-(Tableau7[[#This Row],[hors TVA]]*Tableau7[[#This Row],[Taux TVA]]*Tableau7[[#This Row],[Régime TVA: Récupération]]))*Tableau7[[#This Row],[Type 2]]),0))</f>
        <v>0</v>
      </c>
      <c r="AO367" s="670">
        <f t="shared" si="111"/>
        <v>0</v>
      </c>
      <c r="AP367" s="255">
        <f t="shared" si="112"/>
        <v>0</v>
      </c>
      <c r="AQ367" s="506">
        <f t="shared" si="110"/>
        <v>0</v>
      </c>
      <c r="AR367" s="671"/>
      <c r="AS367" s="512"/>
      <c r="AT367" s="513" t="str">
        <f>IF(('1C TSsoustraitance'!AP84*FICHE!C$14&lt;J367),"Forfait limité à "&amp;FICHE!C$14&amp;"€/jour","")</f>
        <v/>
      </c>
      <c r="AU367" s="797"/>
      <c r="AV367" s="484"/>
      <c r="AW367" s="484"/>
      <c r="AX367" s="484"/>
      <c r="AY367" s="484"/>
      <c r="AZ367" s="484"/>
      <c r="BA367" s="4"/>
      <c r="BB367" s="4"/>
      <c r="BC367" s="4"/>
      <c r="BD367" s="4"/>
      <c r="BE367" s="4"/>
      <c r="BF367" s="4"/>
      <c r="BG367" s="4"/>
      <c r="BH367" s="4"/>
      <c r="BI367" s="4"/>
      <c r="BJ367" s="4"/>
      <c r="BK367" s="4"/>
      <c r="BL367" s="4"/>
      <c r="BM367" s="4"/>
      <c r="BN367" s="4"/>
      <c r="BO367" s="4"/>
      <c r="BP367" s="4"/>
      <c r="BQ367" s="4"/>
      <c r="BR367" s="4"/>
      <c r="BS367" s="4"/>
      <c r="BT367" s="4"/>
      <c r="BU367" s="4"/>
      <c r="BV367" s="4"/>
      <c r="BW367" s="4"/>
      <c r="BX367" s="4"/>
      <c r="BY367" s="4"/>
      <c r="BZ367" s="4"/>
      <c r="CA367" s="4"/>
      <c r="CB367" s="4"/>
      <c r="CC367" s="4"/>
      <c r="CD367" s="4"/>
      <c r="CE367" s="4"/>
      <c r="CF367" s="4"/>
      <c r="CG367" s="4"/>
      <c r="CH367" s="4"/>
      <c r="CI367" s="4"/>
      <c r="CJ367" s="4"/>
      <c r="CK367" s="4"/>
      <c r="CL367" s="4"/>
      <c r="CM367" s="4"/>
      <c r="CN367" s="4"/>
      <c r="CO367" s="4"/>
      <c r="CP367" s="4"/>
      <c r="CQ367" s="4"/>
      <c r="CR367" s="4"/>
      <c r="CS367" s="4"/>
      <c r="CT367" s="4"/>
      <c r="CU367" s="4"/>
      <c r="CV367" s="4"/>
      <c r="CW367" s="4"/>
      <c r="CX367" s="4"/>
      <c r="CY367" s="4"/>
      <c r="CZ367" s="4"/>
      <c r="DA367" s="4"/>
      <c r="DB367" s="4"/>
      <c r="DC367" s="4"/>
      <c r="DD367" s="4"/>
      <c r="DE367" s="4"/>
      <c r="DF367" s="4"/>
      <c r="DG367" s="4"/>
      <c r="DH367" s="4"/>
      <c r="DI367" s="4"/>
      <c r="DJ367" s="4"/>
      <c r="DK367" s="4"/>
      <c r="DL367" s="4"/>
      <c r="DM367" s="4"/>
      <c r="DN367" s="4"/>
      <c r="DO367" s="4"/>
      <c r="DP367" s="4"/>
      <c r="DQ367" s="4"/>
      <c r="DR367" s="4"/>
      <c r="DS367" s="4"/>
      <c r="DT367" s="4"/>
      <c r="DU367" s="4"/>
      <c r="DV367" s="4"/>
      <c r="DW367" s="4"/>
      <c r="DX367" s="4"/>
      <c r="DY367" s="4"/>
      <c r="DZ367" s="4"/>
      <c r="EA367" s="4"/>
      <c r="EB367" s="4"/>
      <c r="EC367" s="4"/>
      <c r="ED367" s="4"/>
      <c r="EE367" s="4"/>
      <c r="EF367" s="4"/>
      <c r="EG367" s="4"/>
      <c r="EH367" s="4"/>
      <c r="EI367" s="4"/>
      <c r="EJ367" s="4"/>
      <c r="EK367" s="4"/>
      <c r="EL367" s="4"/>
      <c r="EM367" s="4"/>
      <c r="EN367" s="4"/>
      <c r="EO367" s="4"/>
      <c r="EP367" s="4"/>
      <c r="EQ367" s="4"/>
      <c r="ER367" s="4"/>
      <c r="ES367" s="4"/>
      <c r="ET367" s="4"/>
      <c r="EU367" s="4"/>
      <c r="EV367" s="4"/>
      <c r="EW367" s="4"/>
      <c r="EX367" s="4"/>
      <c r="EY367" s="4"/>
      <c r="EZ367" s="4"/>
      <c r="FA367" s="4"/>
      <c r="FB367" s="4"/>
      <c r="FC367" s="4"/>
      <c r="FD367" s="4"/>
      <c r="FE367" s="4"/>
      <c r="FF367" s="4"/>
      <c r="FG367" s="4"/>
      <c r="FH367" s="4"/>
      <c r="FI367" s="4"/>
      <c r="FJ367" s="4"/>
      <c r="FK367" s="4"/>
      <c r="FL367" s="4"/>
      <c r="FM367" s="4"/>
      <c r="FN367" s="4"/>
      <c r="FO367" s="4"/>
      <c r="FP367" s="4"/>
      <c r="FQ367" s="4"/>
      <c r="FR367" s="4"/>
      <c r="FS367" s="4"/>
      <c r="FT367" s="4"/>
      <c r="FU367" s="4"/>
      <c r="FV367" s="4"/>
      <c r="FW367" s="4"/>
      <c r="FX367" s="4"/>
      <c r="FY367" s="4"/>
      <c r="FZ367" s="4"/>
      <c r="GA367" s="4"/>
      <c r="GB367" s="4"/>
      <c r="GC367" s="4"/>
      <c r="GD367" s="4"/>
      <c r="GE367" s="4"/>
      <c r="GF367" s="4"/>
      <c r="GG367" s="4"/>
      <c r="GH367" s="4"/>
      <c r="GI367" s="4"/>
      <c r="GJ367" s="4"/>
      <c r="GK367" s="4"/>
      <c r="GL367" s="4"/>
      <c r="GM367" s="4"/>
      <c r="GN367" s="4"/>
      <c r="GO367" s="4"/>
      <c r="GP367" s="4"/>
      <c r="GQ367" s="4"/>
      <c r="GR367" s="4"/>
      <c r="GS367" s="4"/>
      <c r="GT367" s="4"/>
      <c r="GU367" s="4"/>
      <c r="GV367" s="4"/>
      <c r="GW367" s="4"/>
      <c r="GX367" s="4"/>
      <c r="GY367" s="4"/>
      <c r="GZ367" s="4"/>
      <c r="HA367" s="4"/>
      <c r="HB367" s="4"/>
      <c r="HC367" s="4"/>
    </row>
    <row r="368" spans="1:211" s="379" customFormat="1" ht="13.9" customHeight="1">
      <c r="A368" s="828" t="str">
        <f>IF('1C TSsoustraitance'!$A85&lt;&gt;0,'1C TSsoustraitance'!$A85,"")</f>
        <v/>
      </c>
      <c r="B368" s="530"/>
      <c r="C368" s="513" t="str">
        <f>IF('1C TSsoustraitance'!$A85&lt;&gt;0,'1C TSsoustraitance'!$B85,"")</f>
        <v/>
      </c>
      <c r="D368" s="513" t="str">
        <f>IF('1C TSsoustraitance'!$A85&lt;&gt;0,'1C TSsoustraitance'!$C85,"")</f>
        <v/>
      </c>
      <c r="E368" s="684"/>
      <c r="F368" s="685"/>
      <c r="G368" s="666">
        <f>'1C TSsoustraitance'!$D85</f>
        <v>0</v>
      </c>
      <c r="H368" s="533">
        <v>0.21</v>
      </c>
      <c r="I368" s="533">
        <v>1</v>
      </c>
      <c r="J368" s="534"/>
      <c r="K368" s="667">
        <f t="shared" si="105"/>
        <v>0</v>
      </c>
      <c r="L368" s="668">
        <f>IF(OR('1C TSsoustraitance'!$D85="",'1C TSsoustraitance'!$AP85=0),0,IF(AND('1C TSsoustraitance'!$D85&lt;&gt;"",$K$2="Pôle",'1C TSsoustraitance'!$E85="OUI"),(('1C TSsoustraitance'!$F85+'1C TSsoustraitance'!$G85+'1C TSsoustraitance'!$H85+'1C TSsoustraitance'!$I85+'1C TSsoustraitance'!$M85)/'1C TSsoustraitance'!$R85),IF(AND('1C TSsoustraitance'!$D85&lt;&gt;"",$K$2="Pôle",'1C TSsoustraitance'!$E85="NON"),(('1C TSsoustraitance'!$F85+'1C TSsoustraitance'!$G85+'1C TSsoustraitance'!$H85+'1C TSsoustraitance'!$I85+'1C TSsoustraitance'!$M85)/'1C TSsoustraitance'!$AP85),IF(AND('1C TSsoustraitance'!$D85&lt;&gt;"",$K$2&lt;&gt;"Pôle",'1C TSsoustraitance'!$E85="OUI"),(('1C TSsoustraitance'!$F85+'1C TSsoustraitance'!$G85+'1C TSsoustraitance'!$H85+'1C TSsoustraitance'!$I85+'1C TSsoustraitance'!$J85+'1C TSsoustraitance'!$K85+'1C TSsoustraitance'!$L85+'1C TSsoustraitance'!$M85+'1C TSsoustraitance'!$N85+'1C TSsoustraitance'!$O85+'1C TSsoustraitance'!$P85+'1C TSsoustraitance'!$Q85)/'1C TSsoustraitance'!$R85),IF(AND('1C TSsoustraitance'!$D85&lt;&gt;"",$K$2&lt;&gt;"Pôle",'1C TSsoustraitance'!$E85="NON"),(('1C TSsoustraitance'!$F85+'1C TSsoustraitance'!$G85+'1C TSsoustraitance'!$H85+'1C TSsoustraitance'!$I85+'1C TSsoustraitance'!$J85+'1C TSsoustraitance'!$K85+'1C TSsoustraitance'!$L85+'1C TSsoustraitance'!$M85+'1C TSsoustraitance'!$N85+'1C TSsoustraitance'!$O85+'1C TSsoustraitance'!$P85+'1C TSsoustraitance'!$Q85))/'1C TSsoustraitance'!$AP85)))))</f>
        <v>0</v>
      </c>
      <c r="M368" s="668">
        <f>IF(OR('1C TSsoustraitance'!$D85="",'1C TSsoustraitance'!AP$13=0),0,IF(AND('1C TSsoustraitance'!$D85&lt;&gt;"",$K$2="Pôle",'1C TSsoustraitance'!$E85="OUI"),(('1C TSsoustraitance'!$J85+'1C TSsoustraitance'!$K85+'1C TSsoustraitance'!$L85)/'1C TSsoustraitance'!$R85),IF(AND('1C TSsoustraitance'!$D85&lt;&gt;"",$K$2="Pôle",'1C TSsoustraitance'!$E85="NON"),(('1C TSsoustraitance'!$J85+'1C TSsoustraitance'!$K85+'1C TSsoustraitance'!$L85)/'1C TSsoustraitance'!$AP85),IF(AND('1C TSsoustraitance'!$D85&lt;&gt;"",$K$2&lt;&gt;"Pôle"),0))))</f>
        <v>0</v>
      </c>
      <c r="N368" s="668">
        <f t="shared" si="106"/>
        <v>0</v>
      </c>
      <c r="O368" s="669">
        <f>IF(OR('1C TSsoustraitance'!$D85="",'1C TSsoustraitance'!$E85="OUI",'1C TSsoustraitance'!$AP85=0),0,(('1C TSsoustraitance'!$S85)/'1C TSsoustraitance'!$AP85))</f>
        <v>0</v>
      </c>
      <c r="P368" s="669">
        <f>IF(OR('1C TSsoustraitance'!$D85="",'1C TSsoustraitance'!$E85="OUI",'1C TSsoustraitance'!$AP85=0),0,(('1C TSsoustraitance'!$T85)/'1C TSsoustraitance'!$AP85))</f>
        <v>0</v>
      </c>
      <c r="Q368" s="669">
        <f>IF(OR('1C TSsoustraitance'!$D85="",'1C TSsoustraitance'!$E85="OUI",'1C TSsoustraitance'!$AP85=0),0,(('1C TSsoustraitance'!$U85)/'1C TSsoustraitance'!$AP85))</f>
        <v>0</v>
      </c>
      <c r="R368" s="669">
        <f>IF(OR('1C TSsoustraitance'!$D85="",'1C TSsoustraitance'!$E85="OUI",'1C TSsoustraitance'!$AP85=0),0,(('1C TSsoustraitance'!$V85)/'1C TSsoustraitance'!$AP85))</f>
        <v>0</v>
      </c>
      <c r="S368" s="669">
        <f>IF(OR('1C TSsoustraitance'!$D85="",'1C TSsoustraitance'!$E85="OUI",'1C TSsoustraitance'!$AP85=0),0,(('1C TSsoustraitance'!$W85)/'1C TSsoustraitance'!$AP85))</f>
        <v>0</v>
      </c>
      <c r="T368" s="669">
        <f>IF(OR('1C TSsoustraitance'!$D85="",'1C TSsoustraitance'!$E85="OUI",'1C TSsoustraitance'!$AP85=0),0,(('1C TSsoustraitance'!$X85)/'1C TSsoustraitance'!$AP85))</f>
        <v>0</v>
      </c>
      <c r="U368" s="669">
        <f>IF(OR('1C TSsoustraitance'!$D85="",'1C TSsoustraitance'!$E85="OUI",'1C TSsoustraitance'!$AP85=0),0,(('1C TSsoustraitance'!$Y85)/'1C TSsoustraitance'!$AP85))</f>
        <v>0</v>
      </c>
      <c r="V368" s="669">
        <f>IF(OR('1C TSsoustraitance'!$D85="",'1C TSsoustraitance'!$E85="OUI",'1C TSsoustraitance'!$AP85=0),0,(('1C TSsoustraitance'!$Z85)/'1C TSsoustraitance'!$AP85))</f>
        <v>0</v>
      </c>
      <c r="W368" s="669">
        <f>IF(OR('1C TSsoustraitance'!$D85="",'1C TSsoustraitance'!$E85="OUI",'1C TSsoustraitance'!$AP85=0),0,(('1C TSsoustraitance'!$AA85)/'1C TSsoustraitance'!$AP85))</f>
        <v>0</v>
      </c>
      <c r="X368" s="669">
        <f>IF(OR('1C TSsoustraitance'!$D85="",'1C TSsoustraitance'!$E85="OUI",'1C TSsoustraitance'!$AP85=0),0,(('1C TSsoustraitance'!$AB85)/'1C TSsoustraitance'!$AP85))</f>
        <v>0</v>
      </c>
      <c r="Y368" s="669">
        <f>IF(OR('1C TSsoustraitance'!$D85="",'1C TSsoustraitance'!$E85="OUI",'1C TSsoustraitance'!$AP85=0),0,(('1C TSsoustraitance'!$AC85)/'1C TSsoustraitance'!$AP85))</f>
        <v>0</v>
      </c>
      <c r="Z368" s="669">
        <f>IF(OR('1C TSsoustraitance'!$D85="",'1C TSsoustraitance'!$E85="OUI",'1C TSsoustraitance'!$AP85=0),0,(('1C TSsoustraitance'!$AD85)/'1C TSsoustraitance'!$AP85))</f>
        <v>0</v>
      </c>
      <c r="AA368" s="669">
        <f>IF(OR('1C TSsoustraitance'!$D85="",'1C TSsoustraitance'!$E85="OUI",'1C TSsoustraitance'!$AP85=0),0,(('1C TSsoustraitance'!$AE85)/'1C TSsoustraitance'!$AP85))</f>
        <v>0</v>
      </c>
      <c r="AB368" s="669">
        <f>IF(OR('1C TSsoustraitance'!$D85="",'1C TSsoustraitance'!$E85="OUI",'1C TSsoustraitance'!$AP85=0),0,(('1C TSsoustraitance'!$AF85)/'1C TSsoustraitance'!$AP85))</f>
        <v>0</v>
      </c>
      <c r="AC368" s="669">
        <f>IF(OR('1C TSsoustraitance'!$D85="",'1C TSsoustraitance'!$E85="OUI",'1C TSsoustraitance'!$AP85=0),0,(('1C TSsoustraitance'!$AG85)/'1C TSsoustraitance'!$AP85))</f>
        <v>0</v>
      </c>
      <c r="AD368" s="669">
        <f>IF(OR('1C TSsoustraitance'!$D85="",'1C TSsoustraitance'!$E85="OUI",'1C TSsoustraitance'!$AP85=0),0,(('1C TSsoustraitance'!$AH85)/'1C TSsoustraitance'!$AP85))</f>
        <v>0</v>
      </c>
      <c r="AE368" s="669">
        <f>IF(OR('1C TSsoustraitance'!$D85="",'1C TSsoustraitance'!$E85="OUI",'1C TSsoustraitance'!$AP85=0),0,(('1C TSsoustraitance'!$AI85)/'1C TSsoustraitance'!$AP85))</f>
        <v>0</v>
      </c>
      <c r="AF368" s="669">
        <f>IF(OR('1C TSsoustraitance'!$D85="",'1C TSsoustraitance'!$E85="OUI",'1C TSsoustraitance'!$AP85=0),0,(('1C TSsoustraitance'!$AJ85)/'1C TSsoustraitance'!$AP85))</f>
        <v>0</v>
      </c>
      <c r="AG368" s="669">
        <f>IF(OR('1C TSsoustraitance'!$D85="",'1C TSsoustraitance'!$E85="OUI",'1C TSsoustraitance'!$AP85=0),0,(('1C TSsoustraitance'!$AK85)/'1C TSsoustraitance'!$AP85))</f>
        <v>0</v>
      </c>
      <c r="AH368" s="669">
        <f>IF(OR('1C TSsoustraitance'!$D85="",'1C TSsoustraitance'!$E85="OUI",'1C TSsoustraitance'!$AP85=0),0,(('1C TSsoustraitance'!$AL85)/'1C TSsoustraitance'!$AP85))</f>
        <v>0</v>
      </c>
      <c r="AI368" s="669">
        <f>IF(OR('1C TSsoustraitance'!$D85="",'1C TSsoustraitance'!$E85="OUI",'1C TSsoustraitance'!$AP85=0),0,(('1C TSsoustraitance'!$AM85)/'1C TSsoustraitance'!$AP85))</f>
        <v>0</v>
      </c>
      <c r="AJ368" s="669">
        <f>IF(OR('1C TSsoustraitance'!$D85="",'1C TSsoustraitance'!$E85="OUI",'1C TSsoustraitance'!$AP85=0),0,(('1C TSsoustraitance'!$AN85)/'1C TSsoustraitance'!$AP85))</f>
        <v>0</v>
      </c>
      <c r="AK368" s="669">
        <f t="shared" si="107"/>
        <v>0</v>
      </c>
      <c r="AL368" s="668">
        <f t="shared" si="108"/>
        <v>0</v>
      </c>
      <c r="AM368" s="670">
        <f>IF(Tableau7[[#This Row],[N° pièce]]="",0,(Tableau7[[#This Row],[hors TVA]]+(Tableau7[[#This Row],[hors TVA]]*Tableau7[[#This Row],[Taux TVA]])-(Tableau7[[#This Row],[hors TVA]]*Tableau7[[#This Row],[Taux TVA]]*Tableau7[[#This Row],[Régime TVA: Récupération]]))*Tableau7[[#This Row],[Type 1]])</f>
        <v>0</v>
      </c>
      <c r="AN368" s="670">
        <f>IF(Tableau7[[#This Row],[N° pièce]]="",0,IF($K$2="pôle",((Tableau7[[#This Row],[hors TVA]]+(Tableau7[[#This Row],[hors TVA]]*Tableau7[[#This Row],[Taux TVA]])-(Tableau7[[#This Row],[hors TVA]]*Tableau7[[#This Row],[Taux TVA]]*Tableau7[[#This Row],[Régime TVA: Récupération]]))*Tableau7[[#This Row],[Type 2]]),0))</f>
        <v>0</v>
      </c>
      <c r="AO368" s="670">
        <f t="shared" si="111"/>
        <v>0</v>
      </c>
      <c r="AP368" s="255">
        <f t="shared" si="112"/>
        <v>0</v>
      </c>
      <c r="AQ368" s="506">
        <f>IF(M368=0,0,AN368-AS368)</f>
        <v>0</v>
      </c>
      <c r="AR368" s="671"/>
      <c r="AS368" s="512"/>
      <c r="AT368" s="513" t="str">
        <f>IF(('1C TSsoustraitance'!AP85*FICHE!C$14&lt;J368),"Forfait limité à "&amp;FICHE!C$14&amp;"€/jour","")</f>
        <v/>
      </c>
      <c r="AU368" s="797"/>
      <c r="AV368" s="484"/>
      <c r="AW368" s="484"/>
      <c r="AX368" s="484"/>
      <c r="AY368" s="484"/>
      <c r="AZ368" s="484"/>
      <c r="BA368" s="4"/>
      <c r="BB368" s="4"/>
      <c r="BC368" s="4"/>
      <c r="BD368" s="4"/>
      <c r="BE368" s="4"/>
      <c r="BF368" s="4"/>
      <c r="BG368" s="4"/>
      <c r="BH368" s="4"/>
      <c r="BI368" s="4"/>
      <c r="BJ368" s="4"/>
      <c r="BK368" s="4"/>
      <c r="BL368" s="4"/>
      <c r="BM368" s="4"/>
      <c r="BN368" s="4"/>
      <c r="BO368" s="4"/>
      <c r="BP368" s="4"/>
      <c r="BQ368" s="4"/>
      <c r="BR368" s="4"/>
      <c r="BS368" s="4"/>
      <c r="BT368" s="4"/>
      <c r="BU368" s="4"/>
      <c r="BV368" s="4"/>
      <c r="BW368" s="4"/>
      <c r="BX368" s="4"/>
      <c r="BY368" s="4"/>
      <c r="BZ368" s="4"/>
      <c r="CA368" s="4"/>
      <c r="CB368" s="4"/>
      <c r="CC368" s="4"/>
      <c r="CD368" s="4"/>
      <c r="CE368" s="4"/>
      <c r="CF368" s="4"/>
      <c r="CG368" s="4"/>
      <c r="CH368" s="4"/>
      <c r="CI368" s="4"/>
      <c r="CJ368" s="4"/>
      <c r="CK368" s="4"/>
      <c r="CL368" s="4"/>
      <c r="CM368" s="4"/>
      <c r="CN368" s="4"/>
      <c r="CO368" s="4"/>
      <c r="CP368" s="4"/>
      <c r="CQ368" s="4"/>
      <c r="CR368" s="4"/>
      <c r="CS368" s="4"/>
      <c r="CT368" s="4"/>
      <c r="CU368" s="4"/>
      <c r="CV368" s="4"/>
      <c r="CW368" s="4"/>
      <c r="CX368" s="4"/>
      <c r="CY368" s="4"/>
      <c r="CZ368" s="4"/>
      <c r="DA368" s="4"/>
      <c r="DB368" s="4"/>
      <c r="DC368" s="4"/>
      <c r="DD368" s="4"/>
      <c r="DE368" s="4"/>
      <c r="DF368" s="4"/>
      <c r="DG368" s="4"/>
      <c r="DH368" s="4"/>
      <c r="DI368" s="4"/>
      <c r="DJ368" s="4"/>
      <c r="DK368" s="4"/>
      <c r="DL368" s="4"/>
      <c r="DM368" s="4"/>
      <c r="DN368" s="4"/>
      <c r="DO368" s="4"/>
      <c r="DP368" s="4"/>
      <c r="DQ368" s="4"/>
      <c r="DR368" s="4"/>
      <c r="DS368" s="4"/>
      <c r="DT368" s="4"/>
      <c r="DU368" s="4"/>
      <c r="DV368" s="4"/>
      <c r="DW368" s="4"/>
      <c r="DX368" s="4"/>
      <c r="DY368" s="4"/>
      <c r="DZ368" s="4"/>
      <c r="EA368" s="4"/>
      <c r="EB368" s="4"/>
      <c r="EC368" s="4"/>
      <c r="ED368" s="4"/>
      <c r="EE368" s="4"/>
      <c r="EF368" s="4"/>
      <c r="EG368" s="4"/>
      <c r="EH368" s="4"/>
      <c r="EI368" s="4"/>
      <c r="EJ368" s="4"/>
      <c r="EK368" s="4"/>
      <c r="EL368" s="4"/>
      <c r="EM368" s="4"/>
      <c r="EN368" s="4"/>
      <c r="EO368" s="4"/>
      <c r="EP368" s="4"/>
      <c r="EQ368" s="4"/>
      <c r="ER368" s="4"/>
      <c r="ES368" s="4"/>
      <c r="ET368" s="4"/>
      <c r="EU368" s="4"/>
      <c r="EV368" s="4"/>
      <c r="EW368" s="4"/>
      <c r="EX368" s="4"/>
      <c r="EY368" s="4"/>
      <c r="EZ368" s="4"/>
      <c r="FA368" s="4"/>
      <c r="FB368" s="4"/>
      <c r="FC368" s="4"/>
      <c r="FD368" s="4"/>
      <c r="FE368" s="4"/>
      <c r="FF368" s="4"/>
      <c r="FG368" s="4"/>
      <c r="FH368" s="4"/>
      <c r="FI368" s="4"/>
      <c r="FJ368" s="4"/>
      <c r="FK368" s="4"/>
      <c r="FL368" s="4"/>
      <c r="FM368" s="4"/>
      <c r="FN368" s="4"/>
      <c r="FO368" s="4"/>
      <c r="FP368" s="4"/>
      <c r="FQ368" s="4"/>
      <c r="FR368" s="4"/>
      <c r="FS368" s="4"/>
      <c r="FT368" s="4"/>
      <c r="FU368" s="4"/>
      <c r="FV368" s="4"/>
      <c r="FW368" s="4"/>
      <c r="FX368" s="4"/>
      <c r="FY368" s="4"/>
      <c r="FZ368" s="4"/>
      <c r="GA368" s="4"/>
      <c r="GB368" s="4"/>
      <c r="GC368" s="4"/>
      <c r="GD368" s="4"/>
      <c r="GE368" s="4"/>
      <c r="GF368" s="4"/>
      <c r="GG368" s="4"/>
      <c r="GH368" s="4"/>
      <c r="GI368" s="4"/>
      <c r="GJ368" s="4"/>
      <c r="GK368" s="4"/>
      <c r="GL368" s="4"/>
      <c r="GM368" s="4"/>
      <c r="GN368" s="4"/>
      <c r="GO368" s="4"/>
      <c r="GP368" s="4"/>
      <c r="GQ368" s="4"/>
      <c r="GR368" s="4"/>
      <c r="GS368" s="4"/>
      <c r="GT368" s="4"/>
      <c r="GU368" s="4"/>
      <c r="GV368" s="4"/>
      <c r="GW368" s="4"/>
      <c r="GX368" s="4"/>
      <c r="GY368" s="4"/>
      <c r="GZ368" s="4"/>
      <c r="HA368" s="4"/>
      <c r="HB368" s="4"/>
      <c r="HC368" s="4"/>
    </row>
    <row r="369" spans="1:211" s="380" customFormat="1" ht="13.9" customHeight="1">
      <c r="A369" s="828" t="str">
        <f>IF('1C TSsoustraitance'!$A86&lt;&gt;0,'1C TSsoustraitance'!$A86,"")</f>
        <v/>
      </c>
      <c r="B369" s="530"/>
      <c r="C369" s="513" t="str">
        <f>IF('1C TSsoustraitance'!$A86&lt;&gt;0,'1C TSsoustraitance'!$B86,"")</f>
        <v/>
      </c>
      <c r="D369" s="513" t="str">
        <f>IF('1C TSsoustraitance'!$A86&lt;&gt;0,'1C TSsoustraitance'!$C86,"")</f>
        <v/>
      </c>
      <c r="E369" s="684"/>
      <c r="F369" s="685"/>
      <c r="G369" s="666">
        <f>'1C TSsoustraitance'!$D86</f>
        <v>0</v>
      </c>
      <c r="H369" s="533">
        <v>0.21</v>
      </c>
      <c r="I369" s="533">
        <v>1</v>
      </c>
      <c r="J369" s="534"/>
      <c r="K369" s="667">
        <f t="shared" si="105"/>
        <v>0</v>
      </c>
      <c r="L369" s="668">
        <f>IF(OR('1C TSsoustraitance'!$D86="",'1C TSsoustraitance'!$AP86=0),0,IF(AND('1C TSsoustraitance'!$D86&lt;&gt;"",$K$2="Pôle",'1C TSsoustraitance'!$E86="OUI"),(('1C TSsoustraitance'!$F86+'1C TSsoustraitance'!$G86+'1C TSsoustraitance'!$H86+'1C TSsoustraitance'!$I86+'1C TSsoustraitance'!$M86)/'1C TSsoustraitance'!$R86),IF(AND('1C TSsoustraitance'!$D86&lt;&gt;"",$K$2="Pôle",'1C TSsoustraitance'!$E86="NON"),(('1C TSsoustraitance'!$F86+'1C TSsoustraitance'!$G86+'1C TSsoustraitance'!$H86+'1C TSsoustraitance'!$I86+'1C TSsoustraitance'!$M86)/'1C TSsoustraitance'!$AP86),IF(AND('1C TSsoustraitance'!$D86&lt;&gt;"",$K$2&lt;&gt;"Pôle",'1C TSsoustraitance'!$E86="OUI"),(('1C TSsoustraitance'!$F86+'1C TSsoustraitance'!$G86+'1C TSsoustraitance'!$H86+'1C TSsoustraitance'!$I86+'1C TSsoustraitance'!$J86+'1C TSsoustraitance'!$K86+'1C TSsoustraitance'!$L86+'1C TSsoustraitance'!$M86+'1C TSsoustraitance'!$N86+'1C TSsoustraitance'!$O86+'1C TSsoustraitance'!$P86+'1C TSsoustraitance'!$Q86)/'1C TSsoustraitance'!$R86),IF(AND('1C TSsoustraitance'!$D86&lt;&gt;"",$K$2&lt;&gt;"Pôle",'1C TSsoustraitance'!$E86="NON"),(('1C TSsoustraitance'!$F86+'1C TSsoustraitance'!$G86+'1C TSsoustraitance'!$H86+'1C TSsoustraitance'!$I86+'1C TSsoustraitance'!$J86+'1C TSsoustraitance'!$K86+'1C TSsoustraitance'!$L86+'1C TSsoustraitance'!$M86+'1C TSsoustraitance'!$N86+'1C TSsoustraitance'!$O86+'1C TSsoustraitance'!$P86+'1C TSsoustraitance'!$Q86))/'1C TSsoustraitance'!$AP86)))))</f>
        <v>0</v>
      </c>
      <c r="M369" s="668">
        <f>IF(OR('1C TSsoustraitance'!$D86="",'1C TSsoustraitance'!AP$13=0),0,IF(AND('1C TSsoustraitance'!$D86&lt;&gt;"",$K$2="Pôle",'1C TSsoustraitance'!$E86="OUI"),(('1C TSsoustraitance'!$J86+'1C TSsoustraitance'!$K86+'1C TSsoustraitance'!$L86)/'1C TSsoustraitance'!$R86),IF(AND('1C TSsoustraitance'!$D86&lt;&gt;"",$K$2="Pôle",'1C TSsoustraitance'!$E86="NON"),(('1C TSsoustraitance'!$J86+'1C TSsoustraitance'!$K86+'1C TSsoustraitance'!$L86)/'1C TSsoustraitance'!$AP86),IF(AND('1C TSsoustraitance'!$D86&lt;&gt;"",$K$2&lt;&gt;"Pôle"),0))))</f>
        <v>0</v>
      </c>
      <c r="N369" s="668">
        <f t="shared" si="106"/>
        <v>0</v>
      </c>
      <c r="O369" s="669">
        <f>IF(OR('1C TSsoustraitance'!$D86="",'1C TSsoustraitance'!$E86="OUI",'1C TSsoustraitance'!$AP86=0),0,(('1C TSsoustraitance'!$S86)/'1C TSsoustraitance'!$AP86))</f>
        <v>0</v>
      </c>
      <c r="P369" s="669">
        <f>IF(OR('1C TSsoustraitance'!$D86="",'1C TSsoustraitance'!$E86="OUI",'1C TSsoustraitance'!$AP86=0),0,(('1C TSsoustraitance'!$T86)/'1C TSsoustraitance'!$AP86))</f>
        <v>0</v>
      </c>
      <c r="Q369" s="669">
        <f>IF(OR('1C TSsoustraitance'!$D86="",'1C TSsoustraitance'!$E86="OUI",'1C TSsoustraitance'!$AP86=0),0,(('1C TSsoustraitance'!$U86)/'1C TSsoustraitance'!$AP86))</f>
        <v>0</v>
      </c>
      <c r="R369" s="669">
        <f>IF(OR('1C TSsoustraitance'!$D86="",'1C TSsoustraitance'!$E86="OUI",'1C TSsoustraitance'!$AP86=0),0,(('1C TSsoustraitance'!$V86)/'1C TSsoustraitance'!$AP86))</f>
        <v>0</v>
      </c>
      <c r="S369" s="669">
        <f>IF(OR('1C TSsoustraitance'!$D86="",'1C TSsoustraitance'!$E86="OUI",'1C TSsoustraitance'!$AP86=0),0,(('1C TSsoustraitance'!$W86)/'1C TSsoustraitance'!$AP86))</f>
        <v>0</v>
      </c>
      <c r="T369" s="669">
        <f>IF(OR('1C TSsoustraitance'!$D86="",'1C TSsoustraitance'!$E86="OUI",'1C TSsoustraitance'!$AP86=0),0,(('1C TSsoustraitance'!$X86)/'1C TSsoustraitance'!$AP86))</f>
        <v>0</v>
      </c>
      <c r="U369" s="669">
        <f>IF(OR('1C TSsoustraitance'!$D86="",'1C TSsoustraitance'!$E86="OUI",'1C TSsoustraitance'!$AP86=0),0,(('1C TSsoustraitance'!$Y86)/'1C TSsoustraitance'!$AP86))</f>
        <v>0</v>
      </c>
      <c r="V369" s="669">
        <f>IF(OR('1C TSsoustraitance'!$D86="",'1C TSsoustraitance'!$E86="OUI",'1C TSsoustraitance'!$AP86=0),0,(('1C TSsoustraitance'!$Z86)/'1C TSsoustraitance'!$AP86))</f>
        <v>0</v>
      </c>
      <c r="W369" s="669">
        <f>IF(OR('1C TSsoustraitance'!$D86="",'1C TSsoustraitance'!$E86="OUI",'1C TSsoustraitance'!$AP86=0),0,(('1C TSsoustraitance'!$AA86)/'1C TSsoustraitance'!$AP86))</f>
        <v>0</v>
      </c>
      <c r="X369" s="669">
        <f>IF(OR('1C TSsoustraitance'!$D86="",'1C TSsoustraitance'!$E86="OUI",'1C TSsoustraitance'!$AP86=0),0,(('1C TSsoustraitance'!$AB86)/'1C TSsoustraitance'!$AP86))</f>
        <v>0</v>
      </c>
      <c r="Y369" s="669">
        <f>IF(OR('1C TSsoustraitance'!$D86="",'1C TSsoustraitance'!$E86="OUI",'1C TSsoustraitance'!$AP86=0),0,(('1C TSsoustraitance'!$AC86)/'1C TSsoustraitance'!$AP86))</f>
        <v>0</v>
      </c>
      <c r="Z369" s="669">
        <f>IF(OR('1C TSsoustraitance'!$D86="",'1C TSsoustraitance'!$E86="OUI",'1C TSsoustraitance'!$AP86=0),0,(('1C TSsoustraitance'!$AD86)/'1C TSsoustraitance'!$AP86))</f>
        <v>0</v>
      </c>
      <c r="AA369" s="669">
        <f>IF(OR('1C TSsoustraitance'!$D86="",'1C TSsoustraitance'!$E86="OUI",'1C TSsoustraitance'!$AP86=0),0,(('1C TSsoustraitance'!$AE86)/'1C TSsoustraitance'!$AP86))</f>
        <v>0</v>
      </c>
      <c r="AB369" s="669">
        <f>IF(OR('1C TSsoustraitance'!$D86="",'1C TSsoustraitance'!$E86="OUI",'1C TSsoustraitance'!$AP86=0),0,(('1C TSsoustraitance'!$AF86)/'1C TSsoustraitance'!$AP86))</f>
        <v>0</v>
      </c>
      <c r="AC369" s="669">
        <f>IF(OR('1C TSsoustraitance'!$D86="",'1C TSsoustraitance'!$E86="OUI",'1C TSsoustraitance'!$AP86=0),0,(('1C TSsoustraitance'!$AG86)/'1C TSsoustraitance'!$AP86))</f>
        <v>0</v>
      </c>
      <c r="AD369" s="669">
        <f>IF(OR('1C TSsoustraitance'!$D86="",'1C TSsoustraitance'!$E86="OUI",'1C TSsoustraitance'!$AP86=0),0,(('1C TSsoustraitance'!$AH86)/'1C TSsoustraitance'!$AP86))</f>
        <v>0</v>
      </c>
      <c r="AE369" s="669">
        <f>IF(OR('1C TSsoustraitance'!$D86="",'1C TSsoustraitance'!$E86="OUI",'1C TSsoustraitance'!$AP86=0),0,(('1C TSsoustraitance'!$AI86)/'1C TSsoustraitance'!$AP86))</f>
        <v>0</v>
      </c>
      <c r="AF369" s="669">
        <f>IF(OR('1C TSsoustraitance'!$D86="",'1C TSsoustraitance'!$E86="OUI",'1C TSsoustraitance'!$AP86=0),0,(('1C TSsoustraitance'!$AJ86)/'1C TSsoustraitance'!$AP86))</f>
        <v>0</v>
      </c>
      <c r="AG369" s="669">
        <f>IF(OR('1C TSsoustraitance'!$D86="",'1C TSsoustraitance'!$E86="OUI",'1C TSsoustraitance'!$AP86=0),0,(('1C TSsoustraitance'!$AK86)/'1C TSsoustraitance'!$AP86))</f>
        <v>0</v>
      </c>
      <c r="AH369" s="669">
        <f>IF(OR('1C TSsoustraitance'!$D86="",'1C TSsoustraitance'!$E86="OUI",'1C TSsoustraitance'!$AP86=0),0,(('1C TSsoustraitance'!$AL86)/'1C TSsoustraitance'!$AP86))</f>
        <v>0</v>
      </c>
      <c r="AI369" s="669">
        <f>IF(OR('1C TSsoustraitance'!$D86="",'1C TSsoustraitance'!$E86="OUI",'1C TSsoustraitance'!$AP86=0),0,(('1C TSsoustraitance'!$AM86)/'1C TSsoustraitance'!$AP86))</f>
        <v>0</v>
      </c>
      <c r="AJ369" s="669">
        <f>IF(OR('1C TSsoustraitance'!$D86="",'1C TSsoustraitance'!$E86="OUI",'1C TSsoustraitance'!$AP86=0),0,(('1C TSsoustraitance'!$AN86)/'1C TSsoustraitance'!$AP86))</f>
        <v>0</v>
      </c>
      <c r="AK369" s="669">
        <f t="shared" si="107"/>
        <v>0</v>
      </c>
      <c r="AL369" s="668">
        <f t="shared" si="108"/>
        <v>0</v>
      </c>
      <c r="AM369" s="670">
        <f>IF(Tableau7[[#This Row],[N° pièce]]="",0,(Tableau7[[#This Row],[hors TVA]]+(Tableau7[[#This Row],[hors TVA]]*Tableau7[[#This Row],[Taux TVA]])-(Tableau7[[#This Row],[hors TVA]]*Tableau7[[#This Row],[Taux TVA]]*Tableau7[[#This Row],[Régime TVA: Récupération]]))*Tableau7[[#This Row],[Type 1]])</f>
        <v>0</v>
      </c>
      <c r="AN369" s="670">
        <f>IF(Tableau7[[#This Row],[N° pièce]]="",0,IF($K$2="pôle",((Tableau7[[#This Row],[hors TVA]]+(Tableau7[[#This Row],[hors TVA]]*Tableau7[[#This Row],[Taux TVA]])-(Tableau7[[#This Row],[hors TVA]]*Tableau7[[#This Row],[Taux TVA]]*Tableau7[[#This Row],[Régime TVA: Récupération]]))*Tableau7[[#This Row],[Type 2]]),0))</f>
        <v>0</v>
      </c>
      <c r="AO369" s="670">
        <f t="shared" si="111"/>
        <v>0</v>
      </c>
      <c r="AP369" s="255">
        <f t="shared" si="112"/>
        <v>0</v>
      </c>
      <c r="AQ369" s="506">
        <f t="shared" ref="AQ369:AQ391" si="113">IF(M369=0,0,AN369-AS369)</f>
        <v>0</v>
      </c>
      <c r="AR369" s="671"/>
      <c r="AS369" s="512"/>
      <c r="AT369" s="513" t="str">
        <f>IF(('1C TSsoustraitance'!AP86*FICHE!C$14&lt;J369),"Forfait limité à "&amp;FICHE!C$14&amp;"€/jour","")</f>
        <v/>
      </c>
      <c r="AU369" s="797"/>
      <c r="AV369" s="484"/>
      <c r="AW369" s="484"/>
      <c r="AX369" s="484"/>
      <c r="AY369" s="484"/>
      <c r="AZ369" s="484"/>
      <c r="BA369" s="4"/>
      <c r="BB369" s="4"/>
      <c r="BC369" s="4"/>
      <c r="BD369" s="4"/>
      <c r="BE369" s="4"/>
      <c r="BF369" s="4"/>
      <c r="BG369" s="4"/>
      <c r="BH369" s="4"/>
      <c r="BI369" s="4"/>
      <c r="BJ369" s="4"/>
      <c r="BK369" s="4"/>
      <c r="BL369" s="4"/>
      <c r="BM369" s="4"/>
      <c r="BN369" s="4"/>
      <c r="BO369" s="4"/>
      <c r="BP369" s="4"/>
      <c r="BQ369" s="4"/>
      <c r="BR369" s="4"/>
      <c r="BS369" s="4"/>
      <c r="BT369" s="4"/>
      <c r="BU369" s="4"/>
      <c r="BV369" s="4"/>
      <c r="BW369" s="4"/>
      <c r="BX369" s="4"/>
      <c r="BY369" s="4"/>
      <c r="BZ369" s="4"/>
      <c r="CA369" s="4"/>
      <c r="CB369" s="4"/>
      <c r="CC369" s="4"/>
      <c r="CD369" s="4"/>
      <c r="CE369" s="4"/>
      <c r="CF369" s="4"/>
      <c r="CG369" s="4"/>
      <c r="CH369" s="4"/>
      <c r="CI369" s="4"/>
      <c r="CJ369" s="4"/>
      <c r="CK369" s="4"/>
      <c r="CL369" s="4"/>
      <c r="CM369" s="4"/>
      <c r="CN369" s="4"/>
      <c r="CO369" s="4"/>
      <c r="CP369" s="4"/>
      <c r="CQ369" s="4"/>
      <c r="CR369" s="4"/>
      <c r="CS369" s="4"/>
      <c r="CT369" s="4"/>
      <c r="CU369" s="4"/>
      <c r="CV369" s="4"/>
      <c r="CW369" s="4"/>
      <c r="CX369" s="4"/>
      <c r="CY369" s="4"/>
      <c r="CZ369" s="4"/>
      <c r="DA369" s="4"/>
      <c r="DB369" s="4"/>
      <c r="DC369" s="4"/>
      <c r="DD369" s="4"/>
      <c r="DE369" s="4"/>
      <c r="DF369" s="4"/>
      <c r="DG369" s="4"/>
      <c r="DH369" s="4"/>
      <c r="DI369" s="4"/>
      <c r="DJ369" s="4"/>
      <c r="DK369" s="4"/>
      <c r="DL369" s="4"/>
      <c r="DM369" s="4"/>
      <c r="DN369" s="4"/>
      <c r="DO369" s="4"/>
      <c r="DP369" s="4"/>
      <c r="DQ369" s="4"/>
      <c r="DR369" s="4"/>
      <c r="DS369" s="4"/>
      <c r="DT369" s="4"/>
      <c r="DU369" s="4"/>
      <c r="DV369" s="4"/>
      <c r="DW369" s="4"/>
      <c r="DX369" s="4"/>
      <c r="DY369" s="4"/>
      <c r="DZ369" s="4"/>
      <c r="EA369" s="4"/>
      <c r="EB369" s="4"/>
      <c r="EC369" s="4"/>
      <c r="ED369" s="4"/>
      <c r="EE369" s="4"/>
      <c r="EF369" s="4"/>
      <c r="EG369" s="4"/>
      <c r="EH369" s="4"/>
      <c r="EI369" s="4"/>
      <c r="EJ369" s="4"/>
      <c r="EK369" s="4"/>
      <c r="EL369" s="4"/>
      <c r="EM369" s="4"/>
      <c r="EN369" s="4"/>
      <c r="EO369" s="4"/>
      <c r="EP369" s="4"/>
      <c r="EQ369" s="4"/>
      <c r="ER369" s="4"/>
      <c r="ES369" s="4"/>
      <c r="ET369" s="4"/>
      <c r="EU369" s="4"/>
      <c r="EV369" s="4"/>
      <c r="EW369" s="4"/>
      <c r="EX369" s="4"/>
      <c r="EY369" s="4"/>
      <c r="EZ369" s="4"/>
      <c r="FA369" s="4"/>
      <c r="FB369" s="4"/>
      <c r="FC369" s="4"/>
      <c r="FD369" s="4"/>
      <c r="FE369" s="4"/>
      <c r="FF369" s="4"/>
      <c r="FG369" s="4"/>
      <c r="FH369" s="4"/>
      <c r="FI369" s="4"/>
      <c r="FJ369" s="4"/>
      <c r="FK369" s="4"/>
      <c r="FL369" s="4"/>
      <c r="FM369" s="4"/>
      <c r="FN369" s="4"/>
      <c r="FO369" s="4"/>
      <c r="FP369" s="4"/>
      <c r="FQ369" s="4"/>
      <c r="FR369" s="4"/>
      <c r="FS369" s="4"/>
      <c r="FT369" s="4"/>
      <c r="FU369" s="4"/>
      <c r="FV369" s="4"/>
      <c r="FW369" s="4"/>
      <c r="FX369" s="4"/>
      <c r="FY369" s="4"/>
      <c r="FZ369" s="4"/>
      <c r="GA369" s="4"/>
      <c r="GB369" s="4"/>
      <c r="GC369" s="4"/>
      <c r="GD369" s="4"/>
      <c r="GE369" s="4"/>
      <c r="GF369" s="4"/>
      <c r="GG369" s="4"/>
      <c r="GH369" s="4"/>
      <c r="GI369" s="4"/>
      <c r="GJ369" s="4"/>
      <c r="GK369" s="4"/>
      <c r="GL369" s="4"/>
      <c r="GM369" s="4"/>
      <c r="GN369" s="4"/>
      <c r="GO369" s="4"/>
      <c r="GP369" s="4"/>
      <c r="GQ369" s="4"/>
      <c r="GR369" s="4"/>
      <c r="GS369" s="4"/>
      <c r="GT369" s="4"/>
      <c r="GU369" s="4"/>
      <c r="GV369" s="4"/>
      <c r="GW369" s="4"/>
      <c r="GX369" s="4"/>
      <c r="GY369" s="4"/>
      <c r="GZ369" s="4"/>
      <c r="HA369" s="4"/>
      <c r="HB369" s="4"/>
      <c r="HC369" s="4"/>
    </row>
    <row r="370" spans="1:211" s="380" customFormat="1" ht="13.9" customHeight="1">
      <c r="A370" s="828" t="str">
        <f>IF('1C TSsoustraitance'!$A87&lt;&gt;0,'1C TSsoustraitance'!$A87,"")</f>
        <v/>
      </c>
      <c r="B370" s="530"/>
      <c r="C370" s="513" t="str">
        <f>IF('1C TSsoustraitance'!$A87&lt;&gt;0,'1C TSsoustraitance'!$B87,"")</f>
        <v/>
      </c>
      <c r="D370" s="513" t="str">
        <f>IF('1C TSsoustraitance'!$A87&lt;&gt;0,'1C TSsoustraitance'!$C87,"")</f>
        <v/>
      </c>
      <c r="E370" s="684"/>
      <c r="F370" s="685"/>
      <c r="G370" s="666">
        <f>'1C TSsoustraitance'!$D87</f>
        <v>0</v>
      </c>
      <c r="H370" s="533">
        <v>0.21</v>
      </c>
      <c r="I370" s="533">
        <v>1</v>
      </c>
      <c r="J370" s="534"/>
      <c r="K370" s="667">
        <f t="shared" si="105"/>
        <v>0</v>
      </c>
      <c r="L370" s="668">
        <f>IF(OR('1C TSsoustraitance'!$D87="",'1C TSsoustraitance'!$AP87=0),0,IF(AND('1C TSsoustraitance'!$D87&lt;&gt;"",$K$2="Pôle",'1C TSsoustraitance'!$E87="OUI"),(('1C TSsoustraitance'!$F87+'1C TSsoustraitance'!$G87+'1C TSsoustraitance'!$H87+'1C TSsoustraitance'!$I87+'1C TSsoustraitance'!$M87)/'1C TSsoustraitance'!$R87),IF(AND('1C TSsoustraitance'!$D87&lt;&gt;"",$K$2="Pôle",'1C TSsoustraitance'!$E87="NON"),(('1C TSsoustraitance'!$F87+'1C TSsoustraitance'!$G87+'1C TSsoustraitance'!$H87+'1C TSsoustraitance'!$I87+'1C TSsoustraitance'!$M87)/'1C TSsoustraitance'!$AP87),IF(AND('1C TSsoustraitance'!$D87&lt;&gt;"",$K$2&lt;&gt;"Pôle",'1C TSsoustraitance'!$E87="OUI"),(('1C TSsoustraitance'!$F87+'1C TSsoustraitance'!$G87+'1C TSsoustraitance'!$H87+'1C TSsoustraitance'!$I87+'1C TSsoustraitance'!$J87+'1C TSsoustraitance'!$K87+'1C TSsoustraitance'!$L87+'1C TSsoustraitance'!$M87+'1C TSsoustraitance'!$N87+'1C TSsoustraitance'!$O87+'1C TSsoustraitance'!$P87+'1C TSsoustraitance'!$Q87)/'1C TSsoustraitance'!$R87),IF(AND('1C TSsoustraitance'!$D87&lt;&gt;"",$K$2&lt;&gt;"Pôle",'1C TSsoustraitance'!$E87="NON"),(('1C TSsoustraitance'!$F87+'1C TSsoustraitance'!$G87+'1C TSsoustraitance'!$H87+'1C TSsoustraitance'!$I87+'1C TSsoustraitance'!$J87+'1C TSsoustraitance'!$K87+'1C TSsoustraitance'!$L87+'1C TSsoustraitance'!$M87+'1C TSsoustraitance'!$N87+'1C TSsoustraitance'!$O87+'1C TSsoustraitance'!$P87+'1C TSsoustraitance'!$Q87))/'1C TSsoustraitance'!$AP87)))))</f>
        <v>0</v>
      </c>
      <c r="M370" s="668">
        <f>IF(OR('1C TSsoustraitance'!$D87="",'1C TSsoustraitance'!AP$13=0),0,IF(AND('1C TSsoustraitance'!$D87&lt;&gt;"",$K$2="Pôle",'1C TSsoustraitance'!$E87="OUI"),(('1C TSsoustraitance'!$J87+'1C TSsoustraitance'!$K87+'1C TSsoustraitance'!$L87)/'1C TSsoustraitance'!$R87),IF(AND('1C TSsoustraitance'!$D87&lt;&gt;"",$K$2="Pôle",'1C TSsoustraitance'!$E87="NON"),(('1C TSsoustraitance'!$J87+'1C TSsoustraitance'!$K87+'1C TSsoustraitance'!$L87)/'1C TSsoustraitance'!$AP87),IF(AND('1C TSsoustraitance'!$D87&lt;&gt;"",$K$2&lt;&gt;"Pôle"),0))))</f>
        <v>0</v>
      </c>
      <c r="N370" s="668">
        <f t="shared" si="106"/>
        <v>0</v>
      </c>
      <c r="O370" s="669">
        <f>IF(OR('1C TSsoustraitance'!$D87="",'1C TSsoustraitance'!$E87="OUI",'1C TSsoustraitance'!$AP87=0),0,(('1C TSsoustraitance'!$S87)/'1C TSsoustraitance'!$AP87))</f>
        <v>0</v>
      </c>
      <c r="P370" s="669">
        <f>IF(OR('1C TSsoustraitance'!$D87="",'1C TSsoustraitance'!$E87="OUI",'1C TSsoustraitance'!$AP87=0),0,(('1C TSsoustraitance'!$T87)/'1C TSsoustraitance'!$AP87))</f>
        <v>0</v>
      </c>
      <c r="Q370" s="669">
        <f>IF(OR('1C TSsoustraitance'!$D87="",'1C TSsoustraitance'!$E87="OUI",'1C TSsoustraitance'!$AP87=0),0,(('1C TSsoustraitance'!$U87)/'1C TSsoustraitance'!$AP87))</f>
        <v>0</v>
      </c>
      <c r="R370" s="669">
        <f>IF(OR('1C TSsoustraitance'!$D87="",'1C TSsoustraitance'!$E87="OUI",'1C TSsoustraitance'!$AP87=0),0,(('1C TSsoustraitance'!$V87)/'1C TSsoustraitance'!$AP87))</f>
        <v>0</v>
      </c>
      <c r="S370" s="669">
        <f>IF(OR('1C TSsoustraitance'!$D87="",'1C TSsoustraitance'!$E87="OUI",'1C TSsoustraitance'!$AP87=0),0,(('1C TSsoustraitance'!$W87)/'1C TSsoustraitance'!$AP87))</f>
        <v>0</v>
      </c>
      <c r="T370" s="669">
        <f>IF(OR('1C TSsoustraitance'!$D87="",'1C TSsoustraitance'!$E87="OUI",'1C TSsoustraitance'!$AP87=0),0,(('1C TSsoustraitance'!$X87)/'1C TSsoustraitance'!$AP87))</f>
        <v>0</v>
      </c>
      <c r="U370" s="669">
        <f>IF(OR('1C TSsoustraitance'!$D87="",'1C TSsoustraitance'!$E87="OUI",'1C TSsoustraitance'!$AP87=0),0,(('1C TSsoustraitance'!$Y87)/'1C TSsoustraitance'!$AP87))</f>
        <v>0</v>
      </c>
      <c r="V370" s="669">
        <f>IF(OR('1C TSsoustraitance'!$D87="",'1C TSsoustraitance'!$E87="OUI",'1C TSsoustraitance'!$AP87=0),0,(('1C TSsoustraitance'!$Z87)/'1C TSsoustraitance'!$AP87))</f>
        <v>0</v>
      </c>
      <c r="W370" s="669">
        <f>IF(OR('1C TSsoustraitance'!$D87="",'1C TSsoustraitance'!$E87="OUI",'1C TSsoustraitance'!$AP87=0),0,(('1C TSsoustraitance'!$AA87)/'1C TSsoustraitance'!$AP87))</f>
        <v>0</v>
      </c>
      <c r="X370" s="669">
        <f>IF(OR('1C TSsoustraitance'!$D87="",'1C TSsoustraitance'!$E87="OUI",'1C TSsoustraitance'!$AP87=0),0,(('1C TSsoustraitance'!$AB87)/'1C TSsoustraitance'!$AP87))</f>
        <v>0</v>
      </c>
      <c r="Y370" s="669">
        <f>IF(OR('1C TSsoustraitance'!$D87="",'1C TSsoustraitance'!$E87="OUI",'1C TSsoustraitance'!$AP87=0),0,(('1C TSsoustraitance'!$AC87)/'1C TSsoustraitance'!$AP87))</f>
        <v>0</v>
      </c>
      <c r="Z370" s="669">
        <f>IF(OR('1C TSsoustraitance'!$D87="",'1C TSsoustraitance'!$E87="OUI",'1C TSsoustraitance'!$AP87=0),0,(('1C TSsoustraitance'!$AD87)/'1C TSsoustraitance'!$AP87))</f>
        <v>0</v>
      </c>
      <c r="AA370" s="669">
        <f>IF(OR('1C TSsoustraitance'!$D87="",'1C TSsoustraitance'!$E87="OUI",'1C TSsoustraitance'!$AP87=0),0,(('1C TSsoustraitance'!$AE87)/'1C TSsoustraitance'!$AP87))</f>
        <v>0</v>
      </c>
      <c r="AB370" s="669">
        <f>IF(OR('1C TSsoustraitance'!$D87="",'1C TSsoustraitance'!$E87="OUI",'1C TSsoustraitance'!$AP87=0),0,(('1C TSsoustraitance'!$AF87)/'1C TSsoustraitance'!$AP87))</f>
        <v>0</v>
      </c>
      <c r="AC370" s="669">
        <f>IF(OR('1C TSsoustraitance'!$D87="",'1C TSsoustraitance'!$E87="OUI",'1C TSsoustraitance'!$AP87=0),0,(('1C TSsoustraitance'!$AG87)/'1C TSsoustraitance'!$AP87))</f>
        <v>0</v>
      </c>
      <c r="AD370" s="669">
        <f>IF(OR('1C TSsoustraitance'!$D87="",'1C TSsoustraitance'!$E87="OUI",'1C TSsoustraitance'!$AP87=0),0,(('1C TSsoustraitance'!$AH87)/'1C TSsoustraitance'!$AP87))</f>
        <v>0</v>
      </c>
      <c r="AE370" s="669">
        <f>IF(OR('1C TSsoustraitance'!$D87="",'1C TSsoustraitance'!$E87="OUI",'1C TSsoustraitance'!$AP87=0),0,(('1C TSsoustraitance'!$AI87)/'1C TSsoustraitance'!$AP87))</f>
        <v>0</v>
      </c>
      <c r="AF370" s="669">
        <f>IF(OR('1C TSsoustraitance'!$D87="",'1C TSsoustraitance'!$E87="OUI",'1C TSsoustraitance'!$AP87=0),0,(('1C TSsoustraitance'!$AJ87)/'1C TSsoustraitance'!$AP87))</f>
        <v>0</v>
      </c>
      <c r="AG370" s="669">
        <f>IF(OR('1C TSsoustraitance'!$D87="",'1C TSsoustraitance'!$E87="OUI",'1C TSsoustraitance'!$AP87=0),0,(('1C TSsoustraitance'!$AK87)/'1C TSsoustraitance'!$AP87))</f>
        <v>0</v>
      </c>
      <c r="AH370" s="669">
        <f>IF(OR('1C TSsoustraitance'!$D87="",'1C TSsoustraitance'!$E87="OUI",'1C TSsoustraitance'!$AP87=0),0,(('1C TSsoustraitance'!$AL87)/'1C TSsoustraitance'!$AP87))</f>
        <v>0</v>
      </c>
      <c r="AI370" s="669">
        <f>IF(OR('1C TSsoustraitance'!$D87="",'1C TSsoustraitance'!$E87="OUI",'1C TSsoustraitance'!$AP87=0),0,(('1C TSsoustraitance'!$AM87)/'1C TSsoustraitance'!$AP87))</f>
        <v>0</v>
      </c>
      <c r="AJ370" s="669">
        <f>IF(OR('1C TSsoustraitance'!$D87="",'1C TSsoustraitance'!$E87="OUI",'1C TSsoustraitance'!$AP87=0),0,(('1C TSsoustraitance'!$AN87)/'1C TSsoustraitance'!$AP87))</f>
        <v>0</v>
      </c>
      <c r="AK370" s="669">
        <f t="shared" si="107"/>
        <v>0</v>
      </c>
      <c r="AL370" s="668">
        <f t="shared" si="108"/>
        <v>0</v>
      </c>
      <c r="AM370" s="670">
        <f>IF(Tableau7[[#This Row],[N° pièce]]="",0,(Tableau7[[#This Row],[hors TVA]]+(Tableau7[[#This Row],[hors TVA]]*Tableau7[[#This Row],[Taux TVA]])-(Tableau7[[#This Row],[hors TVA]]*Tableau7[[#This Row],[Taux TVA]]*Tableau7[[#This Row],[Régime TVA: Récupération]]))*Tableau7[[#This Row],[Type 1]])</f>
        <v>0</v>
      </c>
      <c r="AN370" s="670">
        <f>IF(Tableau7[[#This Row],[N° pièce]]="",0,IF($K$2="pôle",((Tableau7[[#This Row],[hors TVA]]+(Tableau7[[#This Row],[hors TVA]]*Tableau7[[#This Row],[Taux TVA]])-(Tableau7[[#This Row],[hors TVA]]*Tableau7[[#This Row],[Taux TVA]]*Tableau7[[#This Row],[Régime TVA: Récupération]]))*Tableau7[[#This Row],[Type 2]]),0))</f>
        <v>0</v>
      </c>
      <c r="AO370" s="670">
        <f t="shared" si="111"/>
        <v>0</v>
      </c>
      <c r="AP370" s="255">
        <f t="shared" si="112"/>
        <v>0</v>
      </c>
      <c r="AQ370" s="506">
        <f t="shared" si="113"/>
        <v>0</v>
      </c>
      <c r="AR370" s="671"/>
      <c r="AS370" s="512"/>
      <c r="AT370" s="513" t="str">
        <f>IF(('1C TSsoustraitance'!AP87*FICHE!C$14&lt;J370),"Forfait limité à "&amp;FICHE!C$14&amp;"€/jour","")</f>
        <v/>
      </c>
      <c r="AU370" s="797"/>
      <c r="AV370" s="484"/>
      <c r="AW370" s="484"/>
      <c r="AX370" s="484"/>
      <c r="AY370" s="484"/>
      <c r="AZ370" s="484"/>
      <c r="BA370" s="4"/>
      <c r="BB370" s="4"/>
      <c r="BC370" s="4"/>
      <c r="BD370" s="4"/>
      <c r="BE370" s="4"/>
      <c r="BF370" s="4"/>
      <c r="BG370" s="4"/>
      <c r="BH370" s="4"/>
      <c r="BI370" s="4"/>
      <c r="BJ370" s="4"/>
      <c r="BK370" s="4"/>
      <c r="BL370" s="4"/>
      <c r="BM370" s="4"/>
      <c r="BN370" s="4"/>
      <c r="BO370" s="4"/>
      <c r="BP370" s="4"/>
      <c r="BQ370" s="4"/>
      <c r="BR370" s="4"/>
      <c r="BS370" s="4"/>
      <c r="BT370" s="4"/>
      <c r="BU370" s="4"/>
      <c r="BV370" s="4"/>
      <c r="BW370" s="4"/>
      <c r="BX370" s="4"/>
      <c r="BY370" s="4"/>
      <c r="BZ370" s="4"/>
      <c r="CA370" s="4"/>
      <c r="CB370" s="4"/>
      <c r="CC370" s="4"/>
      <c r="CD370" s="4"/>
      <c r="CE370" s="4"/>
      <c r="CF370" s="4"/>
      <c r="CG370" s="4"/>
      <c r="CH370" s="4"/>
      <c r="CI370" s="4"/>
      <c r="CJ370" s="4"/>
      <c r="CK370" s="4"/>
      <c r="CL370" s="4"/>
      <c r="CM370" s="4"/>
      <c r="CN370" s="4"/>
      <c r="CO370" s="4"/>
      <c r="CP370" s="4"/>
      <c r="CQ370" s="4"/>
      <c r="CR370" s="4"/>
      <c r="CS370" s="4"/>
      <c r="CT370" s="4"/>
      <c r="CU370" s="4"/>
      <c r="CV370" s="4"/>
      <c r="CW370" s="4"/>
      <c r="CX370" s="4"/>
      <c r="CY370" s="4"/>
      <c r="CZ370" s="4"/>
      <c r="DA370" s="4"/>
      <c r="DB370" s="4"/>
      <c r="DC370" s="4"/>
      <c r="DD370" s="4"/>
      <c r="DE370" s="4"/>
      <c r="DF370" s="4"/>
      <c r="DG370" s="4"/>
      <c r="DH370" s="4"/>
      <c r="DI370" s="4"/>
      <c r="DJ370" s="4"/>
      <c r="DK370" s="4"/>
      <c r="DL370" s="4"/>
      <c r="DM370" s="4"/>
      <c r="DN370" s="4"/>
      <c r="DO370" s="4"/>
      <c r="DP370" s="4"/>
      <c r="DQ370" s="4"/>
      <c r="DR370" s="4"/>
      <c r="DS370" s="4"/>
      <c r="DT370" s="4"/>
      <c r="DU370" s="4"/>
      <c r="DV370" s="4"/>
      <c r="DW370" s="4"/>
      <c r="DX370" s="4"/>
      <c r="DY370" s="4"/>
      <c r="DZ370" s="4"/>
      <c r="EA370" s="4"/>
      <c r="EB370" s="4"/>
      <c r="EC370" s="4"/>
      <c r="ED370" s="4"/>
      <c r="EE370" s="4"/>
      <c r="EF370" s="4"/>
      <c r="EG370" s="4"/>
      <c r="EH370" s="4"/>
      <c r="EI370" s="4"/>
      <c r="EJ370" s="4"/>
      <c r="EK370" s="4"/>
      <c r="EL370" s="4"/>
      <c r="EM370" s="4"/>
      <c r="EN370" s="4"/>
      <c r="EO370" s="4"/>
      <c r="EP370" s="4"/>
      <c r="EQ370" s="4"/>
      <c r="ER370" s="4"/>
      <c r="ES370" s="4"/>
      <c r="ET370" s="4"/>
      <c r="EU370" s="4"/>
      <c r="EV370" s="4"/>
      <c r="EW370" s="4"/>
      <c r="EX370" s="4"/>
      <c r="EY370" s="4"/>
      <c r="EZ370" s="4"/>
      <c r="FA370" s="4"/>
      <c r="FB370" s="4"/>
      <c r="FC370" s="4"/>
      <c r="FD370" s="4"/>
      <c r="FE370" s="4"/>
      <c r="FF370" s="4"/>
      <c r="FG370" s="4"/>
      <c r="FH370" s="4"/>
      <c r="FI370" s="4"/>
      <c r="FJ370" s="4"/>
      <c r="FK370" s="4"/>
      <c r="FL370" s="4"/>
      <c r="FM370" s="4"/>
      <c r="FN370" s="4"/>
      <c r="FO370" s="4"/>
      <c r="FP370" s="4"/>
      <c r="FQ370" s="4"/>
      <c r="FR370" s="4"/>
      <c r="FS370" s="4"/>
      <c r="FT370" s="4"/>
      <c r="FU370" s="4"/>
      <c r="FV370" s="4"/>
      <c r="FW370" s="4"/>
      <c r="FX370" s="4"/>
      <c r="FY370" s="4"/>
      <c r="FZ370" s="4"/>
      <c r="GA370" s="4"/>
      <c r="GB370" s="4"/>
      <c r="GC370" s="4"/>
      <c r="GD370" s="4"/>
      <c r="GE370" s="4"/>
      <c r="GF370" s="4"/>
      <c r="GG370" s="4"/>
      <c r="GH370" s="4"/>
      <c r="GI370" s="4"/>
      <c r="GJ370" s="4"/>
      <c r="GK370" s="4"/>
      <c r="GL370" s="4"/>
      <c r="GM370" s="4"/>
      <c r="GN370" s="4"/>
      <c r="GO370" s="4"/>
      <c r="GP370" s="4"/>
      <c r="GQ370" s="4"/>
      <c r="GR370" s="4"/>
      <c r="GS370" s="4"/>
      <c r="GT370" s="4"/>
      <c r="GU370" s="4"/>
      <c r="GV370" s="4"/>
      <c r="GW370" s="4"/>
      <c r="GX370" s="4"/>
      <c r="GY370" s="4"/>
      <c r="GZ370" s="4"/>
      <c r="HA370" s="4"/>
      <c r="HB370" s="4"/>
      <c r="HC370" s="4"/>
    </row>
    <row r="371" spans="1:211" s="380" customFormat="1" ht="13.9" customHeight="1">
      <c r="A371" s="828" t="str">
        <f>IF('1C TSsoustraitance'!$A88&lt;&gt;0,'1C TSsoustraitance'!$A88,"")</f>
        <v/>
      </c>
      <c r="B371" s="530"/>
      <c r="C371" s="513" t="str">
        <f>IF('1C TSsoustraitance'!$A88&lt;&gt;0,'1C TSsoustraitance'!$B88,"")</f>
        <v/>
      </c>
      <c r="D371" s="513" t="str">
        <f>IF('1C TSsoustraitance'!$A88&lt;&gt;0,'1C TSsoustraitance'!$C88,"")</f>
        <v/>
      </c>
      <c r="E371" s="684"/>
      <c r="F371" s="685"/>
      <c r="G371" s="666">
        <f>'1C TSsoustraitance'!$D88</f>
        <v>0</v>
      </c>
      <c r="H371" s="533">
        <v>0.21</v>
      </c>
      <c r="I371" s="533">
        <v>1</v>
      </c>
      <c r="J371" s="534"/>
      <c r="K371" s="667">
        <f t="shared" si="105"/>
        <v>0</v>
      </c>
      <c r="L371" s="668">
        <f>IF(OR('1C TSsoustraitance'!$D88="",'1C TSsoustraitance'!$AP88=0),0,IF(AND('1C TSsoustraitance'!$D88&lt;&gt;"",$K$2="Pôle",'1C TSsoustraitance'!$E88="OUI"),(('1C TSsoustraitance'!$F88+'1C TSsoustraitance'!$G88+'1C TSsoustraitance'!$H88+'1C TSsoustraitance'!$I88+'1C TSsoustraitance'!$M88)/'1C TSsoustraitance'!$R88),IF(AND('1C TSsoustraitance'!$D88&lt;&gt;"",$K$2="Pôle",'1C TSsoustraitance'!$E88="NON"),(('1C TSsoustraitance'!$F88+'1C TSsoustraitance'!$G88+'1C TSsoustraitance'!$H88+'1C TSsoustraitance'!$I88+'1C TSsoustraitance'!$M88)/'1C TSsoustraitance'!$AP88),IF(AND('1C TSsoustraitance'!$D88&lt;&gt;"",$K$2&lt;&gt;"Pôle",'1C TSsoustraitance'!$E88="OUI"),(('1C TSsoustraitance'!$F88+'1C TSsoustraitance'!$G88+'1C TSsoustraitance'!$H88+'1C TSsoustraitance'!$I88+'1C TSsoustraitance'!$J88+'1C TSsoustraitance'!$K88+'1C TSsoustraitance'!$L88+'1C TSsoustraitance'!$M88+'1C TSsoustraitance'!$N88+'1C TSsoustraitance'!$O88+'1C TSsoustraitance'!$P88+'1C TSsoustraitance'!$Q88)/'1C TSsoustraitance'!$R88),IF(AND('1C TSsoustraitance'!$D88&lt;&gt;"",$K$2&lt;&gt;"Pôle",'1C TSsoustraitance'!$E88="NON"),(('1C TSsoustraitance'!$F88+'1C TSsoustraitance'!$G88+'1C TSsoustraitance'!$H88+'1C TSsoustraitance'!$I88+'1C TSsoustraitance'!$J88+'1C TSsoustraitance'!$K88+'1C TSsoustraitance'!$L88+'1C TSsoustraitance'!$M88+'1C TSsoustraitance'!$N88+'1C TSsoustraitance'!$O88+'1C TSsoustraitance'!$P88+'1C TSsoustraitance'!$Q88))/'1C TSsoustraitance'!$AP88)))))</f>
        <v>0</v>
      </c>
      <c r="M371" s="668">
        <f>IF(OR('1C TSsoustraitance'!$D88="",'1C TSsoustraitance'!AP$13=0),0,IF(AND('1C TSsoustraitance'!$D88&lt;&gt;"",$K$2="Pôle",'1C TSsoustraitance'!$E88="OUI"),(('1C TSsoustraitance'!$J88+'1C TSsoustraitance'!$K88+'1C TSsoustraitance'!$L88)/'1C TSsoustraitance'!$R88),IF(AND('1C TSsoustraitance'!$D88&lt;&gt;"",$K$2="Pôle",'1C TSsoustraitance'!$E88="NON"),(('1C TSsoustraitance'!$J88+'1C TSsoustraitance'!$K88+'1C TSsoustraitance'!$L88)/'1C TSsoustraitance'!$AP88),IF(AND('1C TSsoustraitance'!$D88&lt;&gt;"",$K$2&lt;&gt;"Pôle"),0))))</f>
        <v>0</v>
      </c>
      <c r="N371" s="668">
        <f t="shared" si="106"/>
        <v>0</v>
      </c>
      <c r="O371" s="669">
        <f>IF(OR('1C TSsoustraitance'!$D88="",'1C TSsoustraitance'!$E88="OUI",'1C TSsoustraitance'!$AP88=0),0,(('1C TSsoustraitance'!$S88)/'1C TSsoustraitance'!$AP88))</f>
        <v>0</v>
      </c>
      <c r="P371" s="669">
        <f>IF(OR('1C TSsoustraitance'!$D88="",'1C TSsoustraitance'!$E88="OUI",'1C TSsoustraitance'!$AP88=0),0,(('1C TSsoustraitance'!$T88)/'1C TSsoustraitance'!$AP88))</f>
        <v>0</v>
      </c>
      <c r="Q371" s="669">
        <f>IF(OR('1C TSsoustraitance'!$D88="",'1C TSsoustraitance'!$E88="OUI",'1C TSsoustraitance'!$AP88=0),0,(('1C TSsoustraitance'!$U88)/'1C TSsoustraitance'!$AP88))</f>
        <v>0</v>
      </c>
      <c r="R371" s="669">
        <f>IF(OR('1C TSsoustraitance'!$D88="",'1C TSsoustraitance'!$E88="OUI",'1C TSsoustraitance'!$AP88=0),0,(('1C TSsoustraitance'!$V88)/'1C TSsoustraitance'!$AP88))</f>
        <v>0</v>
      </c>
      <c r="S371" s="669">
        <f>IF(OR('1C TSsoustraitance'!$D88="",'1C TSsoustraitance'!$E88="OUI",'1C TSsoustraitance'!$AP88=0),0,(('1C TSsoustraitance'!$W88)/'1C TSsoustraitance'!$AP88))</f>
        <v>0</v>
      </c>
      <c r="T371" s="669">
        <f>IF(OR('1C TSsoustraitance'!$D88="",'1C TSsoustraitance'!$E88="OUI",'1C TSsoustraitance'!$AP88=0),0,(('1C TSsoustraitance'!$X88)/'1C TSsoustraitance'!$AP88))</f>
        <v>0</v>
      </c>
      <c r="U371" s="669">
        <f>IF(OR('1C TSsoustraitance'!$D88="",'1C TSsoustraitance'!$E88="OUI",'1C TSsoustraitance'!$AP88=0),0,(('1C TSsoustraitance'!$Y88)/'1C TSsoustraitance'!$AP88))</f>
        <v>0</v>
      </c>
      <c r="V371" s="669">
        <f>IF(OR('1C TSsoustraitance'!$D88="",'1C TSsoustraitance'!$E88="OUI",'1C TSsoustraitance'!$AP88=0),0,(('1C TSsoustraitance'!$Z88)/'1C TSsoustraitance'!$AP88))</f>
        <v>0</v>
      </c>
      <c r="W371" s="669">
        <f>IF(OR('1C TSsoustraitance'!$D88="",'1C TSsoustraitance'!$E88="OUI",'1C TSsoustraitance'!$AP88=0),0,(('1C TSsoustraitance'!$AA88)/'1C TSsoustraitance'!$AP88))</f>
        <v>0</v>
      </c>
      <c r="X371" s="669">
        <f>IF(OR('1C TSsoustraitance'!$D88="",'1C TSsoustraitance'!$E88="OUI",'1C TSsoustraitance'!$AP88=0),0,(('1C TSsoustraitance'!$AB88)/'1C TSsoustraitance'!$AP88))</f>
        <v>0</v>
      </c>
      <c r="Y371" s="669">
        <f>IF(OR('1C TSsoustraitance'!$D88="",'1C TSsoustraitance'!$E88="OUI",'1C TSsoustraitance'!$AP88=0),0,(('1C TSsoustraitance'!$AC88)/'1C TSsoustraitance'!$AP88))</f>
        <v>0</v>
      </c>
      <c r="Z371" s="669">
        <f>IF(OR('1C TSsoustraitance'!$D88="",'1C TSsoustraitance'!$E88="OUI",'1C TSsoustraitance'!$AP88=0),0,(('1C TSsoustraitance'!$AD88)/'1C TSsoustraitance'!$AP88))</f>
        <v>0</v>
      </c>
      <c r="AA371" s="669">
        <f>IF(OR('1C TSsoustraitance'!$D88="",'1C TSsoustraitance'!$E88="OUI",'1C TSsoustraitance'!$AP88=0),0,(('1C TSsoustraitance'!$AE88)/'1C TSsoustraitance'!$AP88))</f>
        <v>0</v>
      </c>
      <c r="AB371" s="669">
        <f>IF(OR('1C TSsoustraitance'!$D88="",'1C TSsoustraitance'!$E88="OUI",'1C TSsoustraitance'!$AP88=0),0,(('1C TSsoustraitance'!$AF88)/'1C TSsoustraitance'!$AP88))</f>
        <v>0</v>
      </c>
      <c r="AC371" s="669">
        <f>IF(OR('1C TSsoustraitance'!$D88="",'1C TSsoustraitance'!$E88="OUI",'1C TSsoustraitance'!$AP88=0),0,(('1C TSsoustraitance'!$AG88)/'1C TSsoustraitance'!$AP88))</f>
        <v>0</v>
      </c>
      <c r="AD371" s="669">
        <f>IF(OR('1C TSsoustraitance'!$D88="",'1C TSsoustraitance'!$E88="OUI",'1C TSsoustraitance'!$AP88=0),0,(('1C TSsoustraitance'!$AH88)/'1C TSsoustraitance'!$AP88))</f>
        <v>0</v>
      </c>
      <c r="AE371" s="669">
        <f>IF(OR('1C TSsoustraitance'!$D88="",'1C TSsoustraitance'!$E88="OUI",'1C TSsoustraitance'!$AP88=0),0,(('1C TSsoustraitance'!$AI88)/'1C TSsoustraitance'!$AP88))</f>
        <v>0</v>
      </c>
      <c r="AF371" s="669">
        <f>IF(OR('1C TSsoustraitance'!$D88="",'1C TSsoustraitance'!$E88="OUI",'1C TSsoustraitance'!$AP88=0),0,(('1C TSsoustraitance'!$AJ88)/'1C TSsoustraitance'!$AP88))</f>
        <v>0</v>
      </c>
      <c r="AG371" s="669">
        <f>IF(OR('1C TSsoustraitance'!$D88="",'1C TSsoustraitance'!$E88="OUI",'1C TSsoustraitance'!$AP88=0),0,(('1C TSsoustraitance'!$AK88)/'1C TSsoustraitance'!$AP88))</f>
        <v>0</v>
      </c>
      <c r="AH371" s="669">
        <f>IF(OR('1C TSsoustraitance'!$D88="",'1C TSsoustraitance'!$E88="OUI",'1C TSsoustraitance'!$AP88=0),0,(('1C TSsoustraitance'!$AL88)/'1C TSsoustraitance'!$AP88))</f>
        <v>0</v>
      </c>
      <c r="AI371" s="669">
        <f>IF(OR('1C TSsoustraitance'!$D88="",'1C TSsoustraitance'!$E88="OUI",'1C TSsoustraitance'!$AP88=0),0,(('1C TSsoustraitance'!$AM88)/'1C TSsoustraitance'!$AP88))</f>
        <v>0</v>
      </c>
      <c r="AJ371" s="669">
        <f>IF(OR('1C TSsoustraitance'!$D88="",'1C TSsoustraitance'!$E88="OUI",'1C TSsoustraitance'!$AP88=0),0,(('1C TSsoustraitance'!$AN88)/'1C TSsoustraitance'!$AP88))</f>
        <v>0</v>
      </c>
      <c r="AK371" s="669">
        <f t="shared" si="107"/>
        <v>0</v>
      </c>
      <c r="AL371" s="668">
        <f t="shared" si="108"/>
        <v>0</v>
      </c>
      <c r="AM371" s="670">
        <f>IF(Tableau7[[#This Row],[N° pièce]]="",0,(Tableau7[[#This Row],[hors TVA]]+(Tableau7[[#This Row],[hors TVA]]*Tableau7[[#This Row],[Taux TVA]])-(Tableau7[[#This Row],[hors TVA]]*Tableau7[[#This Row],[Taux TVA]]*Tableau7[[#This Row],[Régime TVA: Récupération]]))*Tableau7[[#This Row],[Type 1]])</f>
        <v>0</v>
      </c>
      <c r="AN371" s="670">
        <f>IF(Tableau7[[#This Row],[N° pièce]]="",0,IF($K$2="pôle",((Tableau7[[#This Row],[hors TVA]]+(Tableau7[[#This Row],[hors TVA]]*Tableau7[[#This Row],[Taux TVA]])-(Tableau7[[#This Row],[hors TVA]]*Tableau7[[#This Row],[Taux TVA]]*Tableau7[[#This Row],[Régime TVA: Récupération]]))*Tableau7[[#This Row],[Type 2]]),0))</f>
        <v>0</v>
      </c>
      <c r="AO371" s="670">
        <f t="shared" si="111"/>
        <v>0</v>
      </c>
      <c r="AP371" s="255">
        <f t="shared" si="112"/>
        <v>0</v>
      </c>
      <c r="AQ371" s="506">
        <f t="shared" si="113"/>
        <v>0</v>
      </c>
      <c r="AR371" s="671"/>
      <c r="AS371" s="512"/>
      <c r="AT371" s="513" t="str">
        <f>IF(('1C TSsoustraitance'!AP88*FICHE!C$14&lt;J371),"Forfait limité à "&amp;FICHE!C$14&amp;"€/jour","")</f>
        <v/>
      </c>
      <c r="AU371" s="797"/>
      <c r="AV371" s="484"/>
      <c r="AW371" s="484"/>
      <c r="AX371" s="484"/>
      <c r="AY371" s="484"/>
      <c r="AZ371" s="484"/>
      <c r="BA371" s="4"/>
      <c r="BB371" s="4"/>
      <c r="BC371" s="4"/>
      <c r="BD371" s="4"/>
      <c r="BE371" s="4"/>
      <c r="BF371" s="4"/>
      <c r="BG371" s="4"/>
      <c r="BH371" s="4"/>
      <c r="BI371" s="4"/>
      <c r="BJ371" s="4"/>
      <c r="BK371" s="4"/>
      <c r="BL371" s="4"/>
      <c r="BM371" s="4"/>
      <c r="BN371" s="4"/>
      <c r="BO371" s="4"/>
      <c r="BP371" s="4"/>
      <c r="BQ371" s="4"/>
      <c r="BR371" s="4"/>
      <c r="BS371" s="4"/>
      <c r="BT371" s="4"/>
      <c r="BU371" s="4"/>
      <c r="BV371" s="4"/>
      <c r="BW371" s="4"/>
      <c r="BX371" s="4"/>
      <c r="BY371" s="4"/>
      <c r="BZ371" s="4"/>
      <c r="CA371" s="4"/>
      <c r="CB371" s="4"/>
      <c r="CC371" s="4"/>
      <c r="CD371" s="4"/>
      <c r="CE371" s="4"/>
      <c r="CF371" s="4"/>
      <c r="CG371" s="4"/>
      <c r="CH371" s="4"/>
      <c r="CI371" s="4"/>
      <c r="CJ371" s="4"/>
      <c r="CK371" s="4"/>
      <c r="CL371" s="4"/>
      <c r="CM371" s="4"/>
      <c r="CN371" s="4"/>
      <c r="CO371" s="4"/>
      <c r="CP371" s="4"/>
      <c r="CQ371" s="4"/>
      <c r="CR371" s="4"/>
      <c r="CS371" s="4"/>
      <c r="CT371" s="4"/>
      <c r="CU371" s="4"/>
      <c r="CV371" s="4"/>
      <c r="CW371" s="4"/>
      <c r="CX371" s="4"/>
      <c r="CY371" s="4"/>
      <c r="CZ371" s="4"/>
      <c r="DA371" s="4"/>
      <c r="DB371" s="4"/>
      <c r="DC371" s="4"/>
      <c r="DD371" s="4"/>
      <c r="DE371" s="4"/>
      <c r="DF371" s="4"/>
      <c r="DG371" s="4"/>
      <c r="DH371" s="4"/>
      <c r="DI371" s="4"/>
      <c r="DJ371" s="4"/>
      <c r="DK371" s="4"/>
      <c r="DL371" s="4"/>
      <c r="DM371" s="4"/>
      <c r="DN371" s="4"/>
      <c r="DO371" s="4"/>
      <c r="DP371" s="4"/>
      <c r="DQ371" s="4"/>
      <c r="DR371" s="4"/>
      <c r="DS371" s="4"/>
      <c r="DT371" s="4"/>
      <c r="DU371" s="4"/>
      <c r="DV371" s="4"/>
      <c r="DW371" s="4"/>
      <c r="DX371" s="4"/>
      <c r="DY371" s="4"/>
      <c r="DZ371" s="4"/>
      <c r="EA371" s="4"/>
      <c r="EB371" s="4"/>
      <c r="EC371" s="4"/>
      <c r="ED371" s="4"/>
      <c r="EE371" s="4"/>
      <c r="EF371" s="4"/>
      <c r="EG371" s="4"/>
      <c r="EH371" s="4"/>
      <c r="EI371" s="4"/>
      <c r="EJ371" s="4"/>
      <c r="EK371" s="4"/>
      <c r="EL371" s="4"/>
      <c r="EM371" s="4"/>
      <c r="EN371" s="4"/>
      <c r="EO371" s="4"/>
      <c r="EP371" s="4"/>
      <c r="EQ371" s="4"/>
      <c r="ER371" s="4"/>
      <c r="ES371" s="4"/>
      <c r="ET371" s="4"/>
      <c r="EU371" s="4"/>
      <c r="EV371" s="4"/>
      <c r="EW371" s="4"/>
      <c r="EX371" s="4"/>
      <c r="EY371" s="4"/>
      <c r="EZ371" s="4"/>
      <c r="FA371" s="4"/>
      <c r="FB371" s="4"/>
      <c r="FC371" s="4"/>
      <c r="FD371" s="4"/>
      <c r="FE371" s="4"/>
      <c r="FF371" s="4"/>
      <c r="FG371" s="4"/>
      <c r="FH371" s="4"/>
      <c r="FI371" s="4"/>
      <c r="FJ371" s="4"/>
      <c r="FK371" s="4"/>
      <c r="FL371" s="4"/>
      <c r="FM371" s="4"/>
      <c r="FN371" s="4"/>
      <c r="FO371" s="4"/>
      <c r="FP371" s="4"/>
      <c r="FQ371" s="4"/>
      <c r="FR371" s="4"/>
      <c r="FS371" s="4"/>
      <c r="FT371" s="4"/>
      <c r="FU371" s="4"/>
      <c r="FV371" s="4"/>
      <c r="FW371" s="4"/>
      <c r="FX371" s="4"/>
      <c r="FY371" s="4"/>
      <c r="FZ371" s="4"/>
      <c r="GA371" s="4"/>
      <c r="GB371" s="4"/>
      <c r="GC371" s="4"/>
      <c r="GD371" s="4"/>
      <c r="GE371" s="4"/>
      <c r="GF371" s="4"/>
      <c r="GG371" s="4"/>
      <c r="GH371" s="4"/>
      <c r="GI371" s="4"/>
      <c r="GJ371" s="4"/>
      <c r="GK371" s="4"/>
      <c r="GL371" s="4"/>
      <c r="GM371" s="4"/>
      <c r="GN371" s="4"/>
      <c r="GO371" s="4"/>
      <c r="GP371" s="4"/>
      <c r="GQ371" s="4"/>
      <c r="GR371" s="4"/>
      <c r="GS371" s="4"/>
      <c r="GT371" s="4"/>
      <c r="GU371" s="4"/>
      <c r="GV371" s="4"/>
      <c r="GW371" s="4"/>
      <c r="GX371" s="4"/>
      <c r="GY371" s="4"/>
      <c r="GZ371" s="4"/>
      <c r="HA371" s="4"/>
      <c r="HB371" s="4"/>
      <c r="HC371" s="4"/>
    </row>
    <row r="372" spans="1:211" s="380" customFormat="1" ht="13.9" customHeight="1">
      <c r="A372" s="828" t="str">
        <f>IF('1C TSsoustraitance'!$A89&lt;&gt;0,'1C TSsoustraitance'!$A89,"")</f>
        <v/>
      </c>
      <c r="B372" s="530"/>
      <c r="C372" s="513" t="str">
        <f>IF('1C TSsoustraitance'!$A89&lt;&gt;0,'1C TSsoustraitance'!$B89,"")</f>
        <v/>
      </c>
      <c r="D372" s="513" t="str">
        <f>IF('1C TSsoustraitance'!$A89&lt;&gt;0,'1C TSsoustraitance'!$C89,"")</f>
        <v/>
      </c>
      <c r="E372" s="684"/>
      <c r="F372" s="685"/>
      <c r="G372" s="666">
        <f>'1C TSsoustraitance'!$D89</f>
        <v>0</v>
      </c>
      <c r="H372" s="533">
        <v>0.21</v>
      </c>
      <c r="I372" s="533">
        <v>1</v>
      </c>
      <c r="J372" s="534"/>
      <c r="K372" s="667">
        <f t="shared" si="105"/>
        <v>0</v>
      </c>
      <c r="L372" s="668">
        <f>IF(OR('1C TSsoustraitance'!$D89="",'1C TSsoustraitance'!$AP89=0),0,IF(AND('1C TSsoustraitance'!$D89&lt;&gt;"",$K$2="Pôle",'1C TSsoustraitance'!$E89="OUI"),(('1C TSsoustraitance'!$F89+'1C TSsoustraitance'!$G89+'1C TSsoustraitance'!$H89+'1C TSsoustraitance'!$I89+'1C TSsoustraitance'!$M89)/'1C TSsoustraitance'!$R89),IF(AND('1C TSsoustraitance'!$D89&lt;&gt;"",$K$2="Pôle",'1C TSsoustraitance'!$E89="NON"),(('1C TSsoustraitance'!$F89+'1C TSsoustraitance'!$G89+'1C TSsoustraitance'!$H89+'1C TSsoustraitance'!$I89+'1C TSsoustraitance'!$M89)/'1C TSsoustraitance'!$AP89),IF(AND('1C TSsoustraitance'!$D89&lt;&gt;"",$K$2&lt;&gt;"Pôle",'1C TSsoustraitance'!$E89="OUI"),(('1C TSsoustraitance'!$F89+'1C TSsoustraitance'!$G89+'1C TSsoustraitance'!$H89+'1C TSsoustraitance'!$I89+'1C TSsoustraitance'!$J89+'1C TSsoustraitance'!$K89+'1C TSsoustraitance'!$L89+'1C TSsoustraitance'!$M89+'1C TSsoustraitance'!$N89+'1C TSsoustraitance'!$O89+'1C TSsoustraitance'!$P89+'1C TSsoustraitance'!$Q89)/'1C TSsoustraitance'!$R89),IF(AND('1C TSsoustraitance'!$D89&lt;&gt;"",$K$2&lt;&gt;"Pôle",'1C TSsoustraitance'!$E89="NON"),(('1C TSsoustraitance'!$F89+'1C TSsoustraitance'!$G89+'1C TSsoustraitance'!$H89+'1C TSsoustraitance'!$I89+'1C TSsoustraitance'!$J89+'1C TSsoustraitance'!$K89+'1C TSsoustraitance'!$L89+'1C TSsoustraitance'!$M89+'1C TSsoustraitance'!$N89+'1C TSsoustraitance'!$O89+'1C TSsoustraitance'!$P89+'1C TSsoustraitance'!$Q89))/'1C TSsoustraitance'!$AP89)))))</f>
        <v>0</v>
      </c>
      <c r="M372" s="668">
        <f>IF(OR('1C TSsoustraitance'!$D89="",'1C TSsoustraitance'!AP$13=0),0,IF(AND('1C TSsoustraitance'!$D89&lt;&gt;"",$K$2="Pôle",'1C TSsoustraitance'!$E89="OUI"),(('1C TSsoustraitance'!$J89+'1C TSsoustraitance'!$K89+'1C TSsoustraitance'!$L89)/'1C TSsoustraitance'!$R89),IF(AND('1C TSsoustraitance'!$D89&lt;&gt;"",$K$2="Pôle",'1C TSsoustraitance'!$E89="NON"),(('1C TSsoustraitance'!$J89+'1C TSsoustraitance'!$K89+'1C TSsoustraitance'!$L89)/'1C TSsoustraitance'!$AP89),IF(AND('1C TSsoustraitance'!$D89&lt;&gt;"",$K$2&lt;&gt;"Pôle"),0))))</f>
        <v>0</v>
      </c>
      <c r="N372" s="668">
        <f t="shared" si="106"/>
        <v>0</v>
      </c>
      <c r="O372" s="669">
        <f>IF(OR('1C TSsoustraitance'!$D89="",'1C TSsoustraitance'!$E89="OUI",'1C TSsoustraitance'!$AP89=0),0,(('1C TSsoustraitance'!$S89)/'1C TSsoustraitance'!$AP89))</f>
        <v>0</v>
      </c>
      <c r="P372" s="669">
        <f>IF(OR('1C TSsoustraitance'!$D89="",'1C TSsoustraitance'!$E89="OUI",'1C TSsoustraitance'!$AP89=0),0,(('1C TSsoustraitance'!$T89)/'1C TSsoustraitance'!$AP89))</f>
        <v>0</v>
      </c>
      <c r="Q372" s="669">
        <f>IF(OR('1C TSsoustraitance'!$D89="",'1C TSsoustraitance'!$E89="OUI",'1C TSsoustraitance'!$AP89=0),0,(('1C TSsoustraitance'!$U89)/'1C TSsoustraitance'!$AP89))</f>
        <v>0</v>
      </c>
      <c r="R372" s="669">
        <f>IF(OR('1C TSsoustraitance'!$D89="",'1C TSsoustraitance'!$E89="OUI",'1C TSsoustraitance'!$AP89=0),0,(('1C TSsoustraitance'!$V89)/'1C TSsoustraitance'!$AP89))</f>
        <v>0</v>
      </c>
      <c r="S372" s="669">
        <f>IF(OR('1C TSsoustraitance'!$D89="",'1C TSsoustraitance'!$E89="OUI",'1C TSsoustraitance'!$AP89=0),0,(('1C TSsoustraitance'!$W89)/'1C TSsoustraitance'!$AP89))</f>
        <v>0</v>
      </c>
      <c r="T372" s="669">
        <f>IF(OR('1C TSsoustraitance'!$D89="",'1C TSsoustraitance'!$E89="OUI",'1C TSsoustraitance'!$AP89=0),0,(('1C TSsoustraitance'!$X89)/'1C TSsoustraitance'!$AP89))</f>
        <v>0</v>
      </c>
      <c r="U372" s="669">
        <f>IF(OR('1C TSsoustraitance'!$D89="",'1C TSsoustraitance'!$E89="OUI",'1C TSsoustraitance'!$AP89=0),0,(('1C TSsoustraitance'!$Y89)/'1C TSsoustraitance'!$AP89))</f>
        <v>0</v>
      </c>
      <c r="V372" s="669">
        <f>IF(OR('1C TSsoustraitance'!$D89="",'1C TSsoustraitance'!$E89="OUI",'1C TSsoustraitance'!$AP89=0),0,(('1C TSsoustraitance'!$Z89)/'1C TSsoustraitance'!$AP89))</f>
        <v>0</v>
      </c>
      <c r="W372" s="669">
        <f>IF(OR('1C TSsoustraitance'!$D89="",'1C TSsoustraitance'!$E89="OUI",'1C TSsoustraitance'!$AP89=0),0,(('1C TSsoustraitance'!$AA89)/'1C TSsoustraitance'!$AP89))</f>
        <v>0</v>
      </c>
      <c r="X372" s="669">
        <f>IF(OR('1C TSsoustraitance'!$D89="",'1C TSsoustraitance'!$E89="OUI",'1C TSsoustraitance'!$AP89=0),0,(('1C TSsoustraitance'!$AB89)/'1C TSsoustraitance'!$AP89))</f>
        <v>0</v>
      </c>
      <c r="Y372" s="669">
        <f>IF(OR('1C TSsoustraitance'!$D89="",'1C TSsoustraitance'!$E89="OUI",'1C TSsoustraitance'!$AP89=0),0,(('1C TSsoustraitance'!$AC89)/'1C TSsoustraitance'!$AP89))</f>
        <v>0</v>
      </c>
      <c r="Z372" s="669">
        <f>IF(OR('1C TSsoustraitance'!$D89="",'1C TSsoustraitance'!$E89="OUI",'1C TSsoustraitance'!$AP89=0),0,(('1C TSsoustraitance'!$AD89)/'1C TSsoustraitance'!$AP89))</f>
        <v>0</v>
      </c>
      <c r="AA372" s="669">
        <f>IF(OR('1C TSsoustraitance'!$D89="",'1C TSsoustraitance'!$E89="OUI",'1C TSsoustraitance'!$AP89=0),0,(('1C TSsoustraitance'!$AE89)/'1C TSsoustraitance'!$AP89))</f>
        <v>0</v>
      </c>
      <c r="AB372" s="669">
        <f>IF(OR('1C TSsoustraitance'!$D89="",'1C TSsoustraitance'!$E89="OUI",'1C TSsoustraitance'!$AP89=0),0,(('1C TSsoustraitance'!$AF89)/'1C TSsoustraitance'!$AP89))</f>
        <v>0</v>
      </c>
      <c r="AC372" s="669">
        <f>IF(OR('1C TSsoustraitance'!$D89="",'1C TSsoustraitance'!$E89="OUI",'1C TSsoustraitance'!$AP89=0),0,(('1C TSsoustraitance'!$AG89)/'1C TSsoustraitance'!$AP89))</f>
        <v>0</v>
      </c>
      <c r="AD372" s="669">
        <f>IF(OR('1C TSsoustraitance'!$D89="",'1C TSsoustraitance'!$E89="OUI",'1C TSsoustraitance'!$AP89=0),0,(('1C TSsoustraitance'!$AH89)/'1C TSsoustraitance'!$AP89))</f>
        <v>0</v>
      </c>
      <c r="AE372" s="669">
        <f>IF(OR('1C TSsoustraitance'!$D89="",'1C TSsoustraitance'!$E89="OUI",'1C TSsoustraitance'!$AP89=0),0,(('1C TSsoustraitance'!$AI89)/'1C TSsoustraitance'!$AP89))</f>
        <v>0</v>
      </c>
      <c r="AF372" s="669">
        <f>IF(OR('1C TSsoustraitance'!$D89="",'1C TSsoustraitance'!$E89="OUI",'1C TSsoustraitance'!$AP89=0),0,(('1C TSsoustraitance'!$AJ89)/'1C TSsoustraitance'!$AP89))</f>
        <v>0</v>
      </c>
      <c r="AG372" s="669">
        <f>IF(OR('1C TSsoustraitance'!$D89="",'1C TSsoustraitance'!$E89="OUI",'1C TSsoustraitance'!$AP89=0),0,(('1C TSsoustraitance'!$AK89)/'1C TSsoustraitance'!$AP89))</f>
        <v>0</v>
      </c>
      <c r="AH372" s="669">
        <f>IF(OR('1C TSsoustraitance'!$D89="",'1C TSsoustraitance'!$E89="OUI",'1C TSsoustraitance'!$AP89=0),0,(('1C TSsoustraitance'!$AL89)/'1C TSsoustraitance'!$AP89))</f>
        <v>0</v>
      </c>
      <c r="AI372" s="669">
        <f>IF(OR('1C TSsoustraitance'!$D89="",'1C TSsoustraitance'!$E89="OUI",'1C TSsoustraitance'!$AP89=0),0,(('1C TSsoustraitance'!$AM89)/'1C TSsoustraitance'!$AP89))</f>
        <v>0</v>
      </c>
      <c r="AJ372" s="669">
        <f>IF(OR('1C TSsoustraitance'!$D89="",'1C TSsoustraitance'!$E89="OUI",'1C TSsoustraitance'!$AP89=0),0,(('1C TSsoustraitance'!$AN89)/'1C TSsoustraitance'!$AP89))</f>
        <v>0</v>
      </c>
      <c r="AK372" s="669">
        <f t="shared" si="107"/>
        <v>0</v>
      </c>
      <c r="AL372" s="668">
        <f t="shared" si="108"/>
        <v>0</v>
      </c>
      <c r="AM372" s="670">
        <f>IF(Tableau7[[#This Row],[N° pièce]]="",0,(Tableau7[[#This Row],[hors TVA]]+(Tableau7[[#This Row],[hors TVA]]*Tableau7[[#This Row],[Taux TVA]])-(Tableau7[[#This Row],[hors TVA]]*Tableau7[[#This Row],[Taux TVA]]*Tableau7[[#This Row],[Régime TVA: Récupération]]))*Tableau7[[#This Row],[Type 1]])</f>
        <v>0</v>
      </c>
      <c r="AN372" s="670">
        <f>IF(Tableau7[[#This Row],[N° pièce]]="",0,IF($K$2="pôle",((Tableau7[[#This Row],[hors TVA]]+(Tableau7[[#This Row],[hors TVA]]*Tableau7[[#This Row],[Taux TVA]])-(Tableau7[[#This Row],[hors TVA]]*Tableau7[[#This Row],[Taux TVA]]*Tableau7[[#This Row],[Régime TVA: Récupération]]))*Tableau7[[#This Row],[Type 2]]),0))</f>
        <v>0</v>
      </c>
      <c r="AO372" s="670">
        <f t="shared" si="111"/>
        <v>0</v>
      </c>
      <c r="AP372" s="255">
        <f t="shared" si="112"/>
        <v>0</v>
      </c>
      <c r="AQ372" s="506">
        <f t="shared" si="113"/>
        <v>0</v>
      </c>
      <c r="AR372" s="671"/>
      <c r="AS372" s="512"/>
      <c r="AT372" s="513" t="str">
        <f>IF(('1C TSsoustraitance'!AP89*FICHE!C$14&lt;J372),"Forfait limité à "&amp;FICHE!C$14&amp;"€/jour","")</f>
        <v/>
      </c>
      <c r="AU372" s="797"/>
      <c r="AV372" s="484"/>
      <c r="AW372" s="484"/>
      <c r="AX372" s="484"/>
      <c r="AY372" s="484"/>
      <c r="AZ372" s="484"/>
      <c r="BA372" s="4"/>
      <c r="BB372" s="4"/>
      <c r="BC372" s="4"/>
      <c r="BD372" s="4"/>
      <c r="BE372" s="4"/>
      <c r="BF372" s="4"/>
      <c r="BG372" s="4"/>
      <c r="BH372" s="4"/>
      <c r="BI372" s="4"/>
      <c r="BJ372" s="4"/>
      <c r="BK372" s="4"/>
      <c r="BL372" s="4"/>
      <c r="BM372" s="4"/>
      <c r="BN372" s="4"/>
      <c r="BO372" s="4"/>
      <c r="BP372" s="4"/>
      <c r="BQ372" s="4"/>
      <c r="BR372" s="4"/>
      <c r="BS372" s="4"/>
      <c r="BT372" s="4"/>
      <c r="BU372" s="4"/>
      <c r="BV372" s="4"/>
      <c r="BW372" s="4"/>
      <c r="BX372" s="4"/>
      <c r="BY372" s="4"/>
      <c r="BZ372" s="4"/>
      <c r="CA372" s="4"/>
      <c r="CB372" s="4"/>
      <c r="CC372" s="4"/>
      <c r="CD372" s="4"/>
      <c r="CE372" s="4"/>
      <c r="CF372" s="4"/>
      <c r="CG372" s="4"/>
      <c r="CH372" s="4"/>
      <c r="CI372" s="4"/>
      <c r="CJ372" s="4"/>
      <c r="CK372" s="4"/>
      <c r="CL372" s="4"/>
      <c r="CM372" s="4"/>
      <c r="CN372" s="4"/>
      <c r="CO372" s="4"/>
      <c r="CP372" s="4"/>
      <c r="CQ372" s="4"/>
      <c r="CR372" s="4"/>
      <c r="CS372" s="4"/>
      <c r="CT372" s="4"/>
      <c r="CU372" s="4"/>
      <c r="CV372" s="4"/>
      <c r="CW372" s="4"/>
      <c r="CX372" s="4"/>
      <c r="CY372" s="4"/>
      <c r="CZ372" s="4"/>
      <c r="DA372" s="4"/>
      <c r="DB372" s="4"/>
      <c r="DC372" s="4"/>
      <c r="DD372" s="4"/>
      <c r="DE372" s="4"/>
      <c r="DF372" s="4"/>
      <c r="DG372" s="4"/>
      <c r="DH372" s="4"/>
      <c r="DI372" s="4"/>
      <c r="DJ372" s="4"/>
      <c r="DK372" s="4"/>
      <c r="DL372" s="4"/>
      <c r="DM372" s="4"/>
      <c r="DN372" s="4"/>
      <c r="DO372" s="4"/>
      <c r="DP372" s="4"/>
      <c r="DQ372" s="4"/>
      <c r="DR372" s="4"/>
      <c r="DS372" s="4"/>
      <c r="DT372" s="4"/>
      <c r="DU372" s="4"/>
      <c r="DV372" s="4"/>
      <c r="DW372" s="4"/>
      <c r="DX372" s="4"/>
      <c r="DY372" s="4"/>
      <c r="DZ372" s="4"/>
      <c r="EA372" s="4"/>
      <c r="EB372" s="4"/>
      <c r="EC372" s="4"/>
      <c r="ED372" s="4"/>
      <c r="EE372" s="4"/>
      <c r="EF372" s="4"/>
      <c r="EG372" s="4"/>
      <c r="EH372" s="4"/>
      <c r="EI372" s="4"/>
      <c r="EJ372" s="4"/>
      <c r="EK372" s="4"/>
      <c r="EL372" s="4"/>
      <c r="EM372" s="4"/>
      <c r="EN372" s="4"/>
      <c r="EO372" s="4"/>
      <c r="EP372" s="4"/>
      <c r="EQ372" s="4"/>
      <c r="ER372" s="4"/>
      <c r="ES372" s="4"/>
      <c r="ET372" s="4"/>
      <c r="EU372" s="4"/>
      <c r="EV372" s="4"/>
      <c r="EW372" s="4"/>
      <c r="EX372" s="4"/>
      <c r="EY372" s="4"/>
      <c r="EZ372" s="4"/>
      <c r="FA372" s="4"/>
      <c r="FB372" s="4"/>
      <c r="FC372" s="4"/>
      <c r="FD372" s="4"/>
      <c r="FE372" s="4"/>
      <c r="FF372" s="4"/>
      <c r="FG372" s="4"/>
      <c r="FH372" s="4"/>
      <c r="FI372" s="4"/>
      <c r="FJ372" s="4"/>
      <c r="FK372" s="4"/>
      <c r="FL372" s="4"/>
      <c r="FM372" s="4"/>
      <c r="FN372" s="4"/>
      <c r="FO372" s="4"/>
      <c r="FP372" s="4"/>
      <c r="FQ372" s="4"/>
      <c r="FR372" s="4"/>
      <c r="FS372" s="4"/>
      <c r="FT372" s="4"/>
      <c r="FU372" s="4"/>
      <c r="FV372" s="4"/>
      <c r="FW372" s="4"/>
      <c r="FX372" s="4"/>
      <c r="FY372" s="4"/>
      <c r="FZ372" s="4"/>
      <c r="GA372" s="4"/>
      <c r="GB372" s="4"/>
      <c r="GC372" s="4"/>
      <c r="GD372" s="4"/>
      <c r="GE372" s="4"/>
      <c r="GF372" s="4"/>
      <c r="GG372" s="4"/>
      <c r="GH372" s="4"/>
      <c r="GI372" s="4"/>
      <c r="GJ372" s="4"/>
      <c r="GK372" s="4"/>
      <c r="GL372" s="4"/>
      <c r="GM372" s="4"/>
      <c r="GN372" s="4"/>
      <c r="GO372" s="4"/>
      <c r="GP372" s="4"/>
      <c r="GQ372" s="4"/>
      <c r="GR372" s="4"/>
      <c r="GS372" s="4"/>
      <c r="GT372" s="4"/>
      <c r="GU372" s="4"/>
      <c r="GV372" s="4"/>
      <c r="GW372" s="4"/>
      <c r="GX372" s="4"/>
      <c r="GY372" s="4"/>
      <c r="GZ372" s="4"/>
      <c r="HA372" s="4"/>
      <c r="HB372" s="4"/>
      <c r="HC372" s="4"/>
    </row>
    <row r="373" spans="1:211" s="380" customFormat="1" ht="13.9" customHeight="1">
      <c r="A373" s="828" t="str">
        <f>IF('1C TSsoustraitance'!$A90&lt;&gt;0,'1C TSsoustraitance'!$A90,"")</f>
        <v/>
      </c>
      <c r="B373" s="530"/>
      <c r="C373" s="513" t="str">
        <f>IF('1C TSsoustraitance'!$A90&lt;&gt;0,'1C TSsoustraitance'!$B90,"")</f>
        <v/>
      </c>
      <c r="D373" s="513" t="str">
        <f>IF('1C TSsoustraitance'!$A90&lt;&gt;0,'1C TSsoustraitance'!$C90,"")</f>
        <v/>
      </c>
      <c r="E373" s="684"/>
      <c r="F373" s="685"/>
      <c r="G373" s="666">
        <f>'1C TSsoustraitance'!$D90</f>
        <v>0</v>
      </c>
      <c r="H373" s="533">
        <v>0.21</v>
      </c>
      <c r="I373" s="533">
        <v>1</v>
      </c>
      <c r="J373" s="534"/>
      <c r="K373" s="667">
        <f t="shared" si="105"/>
        <v>0</v>
      </c>
      <c r="L373" s="668">
        <f>IF(OR('1C TSsoustraitance'!$D90="",'1C TSsoustraitance'!$AP90=0),0,IF(AND('1C TSsoustraitance'!$D90&lt;&gt;"",$K$2="Pôle",'1C TSsoustraitance'!$E90="OUI"),(('1C TSsoustraitance'!$F90+'1C TSsoustraitance'!$G90+'1C TSsoustraitance'!$H90+'1C TSsoustraitance'!$I90+'1C TSsoustraitance'!$M90)/'1C TSsoustraitance'!$R90),IF(AND('1C TSsoustraitance'!$D90&lt;&gt;"",$K$2="Pôle",'1C TSsoustraitance'!$E90="NON"),(('1C TSsoustraitance'!$F90+'1C TSsoustraitance'!$G90+'1C TSsoustraitance'!$H90+'1C TSsoustraitance'!$I90+'1C TSsoustraitance'!$M90)/'1C TSsoustraitance'!$AP90),IF(AND('1C TSsoustraitance'!$D90&lt;&gt;"",$K$2&lt;&gt;"Pôle",'1C TSsoustraitance'!$E90="OUI"),(('1C TSsoustraitance'!$F90+'1C TSsoustraitance'!$G90+'1C TSsoustraitance'!$H90+'1C TSsoustraitance'!$I90+'1C TSsoustraitance'!$J90+'1C TSsoustraitance'!$K90+'1C TSsoustraitance'!$L90+'1C TSsoustraitance'!$M90+'1C TSsoustraitance'!$N90+'1C TSsoustraitance'!$O90+'1C TSsoustraitance'!$P90+'1C TSsoustraitance'!$Q90)/'1C TSsoustraitance'!$R90),IF(AND('1C TSsoustraitance'!$D90&lt;&gt;"",$K$2&lt;&gt;"Pôle",'1C TSsoustraitance'!$E90="NON"),(('1C TSsoustraitance'!$F90+'1C TSsoustraitance'!$G90+'1C TSsoustraitance'!$H90+'1C TSsoustraitance'!$I90+'1C TSsoustraitance'!$J90+'1C TSsoustraitance'!$K90+'1C TSsoustraitance'!$L90+'1C TSsoustraitance'!$M90+'1C TSsoustraitance'!$N90+'1C TSsoustraitance'!$O90+'1C TSsoustraitance'!$P90+'1C TSsoustraitance'!$Q90))/'1C TSsoustraitance'!$AP90)))))</f>
        <v>0</v>
      </c>
      <c r="M373" s="668">
        <f>IF(OR('1C TSsoustraitance'!$D90="",'1C TSsoustraitance'!AP$13=0),0,IF(AND('1C TSsoustraitance'!$D90&lt;&gt;"",$K$2="Pôle",'1C TSsoustraitance'!$E90="OUI"),(('1C TSsoustraitance'!$J90+'1C TSsoustraitance'!$K90+'1C TSsoustraitance'!$L90)/'1C TSsoustraitance'!$R90),IF(AND('1C TSsoustraitance'!$D90&lt;&gt;"",$K$2="Pôle",'1C TSsoustraitance'!$E90="NON"),(('1C TSsoustraitance'!$J90+'1C TSsoustraitance'!$K90+'1C TSsoustraitance'!$L90)/'1C TSsoustraitance'!$AP90),IF(AND('1C TSsoustraitance'!$D90&lt;&gt;"",$K$2&lt;&gt;"Pôle"),0))))</f>
        <v>0</v>
      </c>
      <c r="N373" s="668">
        <f t="shared" si="106"/>
        <v>0</v>
      </c>
      <c r="O373" s="669">
        <f>IF(OR('1C TSsoustraitance'!$D90="",'1C TSsoustraitance'!$E90="OUI",'1C TSsoustraitance'!$AP90=0),0,(('1C TSsoustraitance'!$S90)/'1C TSsoustraitance'!$AP90))</f>
        <v>0</v>
      </c>
      <c r="P373" s="669">
        <f>IF(OR('1C TSsoustraitance'!$D90="",'1C TSsoustraitance'!$E90="OUI",'1C TSsoustraitance'!$AP90=0),0,(('1C TSsoustraitance'!$T90)/'1C TSsoustraitance'!$AP90))</f>
        <v>0</v>
      </c>
      <c r="Q373" s="669">
        <f>IF(OR('1C TSsoustraitance'!$D90="",'1C TSsoustraitance'!$E90="OUI",'1C TSsoustraitance'!$AP90=0),0,(('1C TSsoustraitance'!$U90)/'1C TSsoustraitance'!$AP90))</f>
        <v>0</v>
      </c>
      <c r="R373" s="669">
        <f>IF(OR('1C TSsoustraitance'!$D90="",'1C TSsoustraitance'!$E90="OUI",'1C TSsoustraitance'!$AP90=0),0,(('1C TSsoustraitance'!$V90)/'1C TSsoustraitance'!$AP90))</f>
        <v>0</v>
      </c>
      <c r="S373" s="669">
        <f>IF(OR('1C TSsoustraitance'!$D90="",'1C TSsoustraitance'!$E90="OUI",'1C TSsoustraitance'!$AP90=0),0,(('1C TSsoustraitance'!$W90)/'1C TSsoustraitance'!$AP90))</f>
        <v>0</v>
      </c>
      <c r="T373" s="669">
        <f>IF(OR('1C TSsoustraitance'!$D90="",'1C TSsoustraitance'!$E90="OUI",'1C TSsoustraitance'!$AP90=0),0,(('1C TSsoustraitance'!$X90)/'1C TSsoustraitance'!$AP90))</f>
        <v>0</v>
      </c>
      <c r="U373" s="669">
        <f>IF(OR('1C TSsoustraitance'!$D90="",'1C TSsoustraitance'!$E90="OUI",'1C TSsoustraitance'!$AP90=0),0,(('1C TSsoustraitance'!$Y90)/'1C TSsoustraitance'!$AP90))</f>
        <v>0</v>
      </c>
      <c r="V373" s="669">
        <f>IF(OR('1C TSsoustraitance'!$D90="",'1C TSsoustraitance'!$E90="OUI",'1C TSsoustraitance'!$AP90=0),0,(('1C TSsoustraitance'!$Z90)/'1C TSsoustraitance'!$AP90))</f>
        <v>0</v>
      </c>
      <c r="W373" s="669">
        <f>IF(OR('1C TSsoustraitance'!$D90="",'1C TSsoustraitance'!$E90="OUI",'1C TSsoustraitance'!$AP90=0),0,(('1C TSsoustraitance'!$AA90)/'1C TSsoustraitance'!$AP90))</f>
        <v>0</v>
      </c>
      <c r="X373" s="669">
        <f>IF(OR('1C TSsoustraitance'!$D90="",'1C TSsoustraitance'!$E90="OUI",'1C TSsoustraitance'!$AP90=0),0,(('1C TSsoustraitance'!$AB90)/'1C TSsoustraitance'!$AP90))</f>
        <v>0</v>
      </c>
      <c r="Y373" s="669">
        <f>IF(OR('1C TSsoustraitance'!$D90="",'1C TSsoustraitance'!$E90="OUI",'1C TSsoustraitance'!$AP90=0),0,(('1C TSsoustraitance'!$AC90)/'1C TSsoustraitance'!$AP90))</f>
        <v>0</v>
      </c>
      <c r="Z373" s="669">
        <f>IF(OR('1C TSsoustraitance'!$D90="",'1C TSsoustraitance'!$E90="OUI",'1C TSsoustraitance'!$AP90=0),0,(('1C TSsoustraitance'!$AD90)/'1C TSsoustraitance'!$AP90))</f>
        <v>0</v>
      </c>
      <c r="AA373" s="669">
        <f>IF(OR('1C TSsoustraitance'!$D90="",'1C TSsoustraitance'!$E90="OUI",'1C TSsoustraitance'!$AP90=0),0,(('1C TSsoustraitance'!$AE90)/'1C TSsoustraitance'!$AP90))</f>
        <v>0</v>
      </c>
      <c r="AB373" s="669">
        <f>IF(OR('1C TSsoustraitance'!$D90="",'1C TSsoustraitance'!$E90="OUI",'1C TSsoustraitance'!$AP90=0),0,(('1C TSsoustraitance'!$AF90)/'1C TSsoustraitance'!$AP90))</f>
        <v>0</v>
      </c>
      <c r="AC373" s="669">
        <f>IF(OR('1C TSsoustraitance'!$D90="",'1C TSsoustraitance'!$E90="OUI",'1C TSsoustraitance'!$AP90=0),0,(('1C TSsoustraitance'!$AG90)/'1C TSsoustraitance'!$AP90))</f>
        <v>0</v>
      </c>
      <c r="AD373" s="669">
        <f>IF(OR('1C TSsoustraitance'!$D90="",'1C TSsoustraitance'!$E90="OUI",'1C TSsoustraitance'!$AP90=0),0,(('1C TSsoustraitance'!$AH90)/'1C TSsoustraitance'!$AP90))</f>
        <v>0</v>
      </c>
      <c r="AE373" s="669">
        <f>IF(OR('1C TSsoustraitance'!$D90="",'1C TSsoustraitance'!$E90="OUI",'1C TSsoustraitance'!$AP90=0),0,(('1C TSsoustraitance'!$AI90)/'1C TSsoustraitance'!$AP90))</f>
        <v>0</v>
      </c>
      <c r="AF373" s="669">
        <f>IF(OR('1C TSsoustraitance'!$D90="",'1C TSsoustraitance'!$E90="OUI",'1C TSsoustraitance'!$AP90=0),0,(('1C TSsoustraitance'!$AJ90)/'1C TSsoustraitance'!$AP90))</f>
        <v>0</v>
      </c>
      <c r="AG373" s="669">
        <f>IF(OR('1C TSsoustraitance'!$D90="",'1C TSsoustraitance'!$E90="OUI",'1C TSsoustraitance'!$AP90=0),0,(('1C TSsoustraitance'!$AK90)/'1C TSsoustraitance'!$AP90))</f>
        <v>0</v>
      </c>
      <c r="AH373" s="669">
        <f>IF(OR('1C TSsoustraitance'!$D90="",'1C TSsoustraitance'!$E90="OUI",'1C TSsoustraitance'!$AP90=0),0,(('1C TSsoustraitance'!$AL90)/'1C TSsoustraitance'!$AP90))</f>
        <v>0</v>
      </c>
      <c r="AI373" s="669">
        <f>IF(OR('1C TSsoustraitance'!$D90="",'1C TSsoustraitance'!$E90="OUI",'1C TSsoustraitance'!$AP90=0),0,(('1C TSsoustraitance'!$AM90)/'1C TSsoustraitance'!$AP90))</f>
        <v>0</v>
      </c>
      <c r="AJ373" s="669">
        <f>IF(OR('1C TSsoustraitance'!$D90="",'1C TSsoustraitance'!$E90="OUI",'1C TSsoustraitance'!$AP90=0),0,(('1C TSsoustraitance'!$AN90)/'1C TSsoustraitance'!$AP90))</f>
        <v>0</v>
      </c>
      <c r="AK373" s="669">
        <f t="shared" si="107"/>
        <v>0</v>
      </c>
      <c r="AL373" s="668">
        <f t="shared" si="108"/>
        <v>0</v>
      </c>
      <c r="AM373" s="670">
        <f>IF(Tableau7[[#This Row],[N° pièce]]="",0,(Tableau7[[#This Row],[hors TVA]]+(Tableau7[[#This Row],[hors TVA]]*Tableau7[[#This Row],[Taux TVA]])-(Tableau7[[#This Row],[hors TVA]]*Tableau7[[#This Row],[Taux TVA]]*Tableau7[[#This Row],[Régime TVA: Récupération]]))*Tableau7[[#This Row],[Type 1]])</f>
        <v>0</v>
      </c>
      <c r="AN373" s="670">
        <f>IF(Tableau7[[#This Row],[N° pièce]]="",0,IF($K$2="pôle",((Tableau7[[#This Row],[hors TVA]]+(Tableau7[[#This Row],[hors TVA]]*Tableau7[[#This Row],[Taux TVA]])-(Tableau7[[#This Row],[hors TVA]]*Tableau7[[#This Row],[Taux TVA]]*Tableau7[[#This Row],[Régime TVA: Récupération]]))*Tableau7[[#This Row],[Type 2]]),0))</f>
        <v>0</v>
      </c>
      <c r="AO373" s="670">
        <f t="shared" si="111"/>
        <v>0</v>
      </c>
      <c r="AP373" s="255">
        <f t="shared" si="112"/>
        <v>0</v>
      </c>
      <c r="AQ373" s="506">
        <f t="shared" si="113"/>
        <v>0</v>
      </c>
      <c r="AR373" s="671"/>
      <c r="AS373" s="512"/>
      <c r="AT373" s="513" t="str">
        <f>IF(('1C TSsoustraitance'!AP90*FICHE!C$14&lt;J373),"Forfait limité à "&amp;FICHE!C$14&amp;"€/jour","")</f>
        <v/>
      </c>
      <c r="AU373" s="797"/>
      <c r="AV373" s="484"/>
      <c r="AW373" s="484"/>
      <c r="AX373" s="484"/>
      <c r="AY373" s="484"/>
      <c r="AZ373" s="484"/>
      <c r="BA373" s="4"/>
      <c r="BB373" s="4"/>
      <c r="BC373" s="4"/>
      <c r="BD373" s="4"/>
      <c r="BE373" s="4"/>
      <c r="BF373" s="4"/>
      <c r="BG373" s="4"/>
      <c r="BH373" s="4"/>
      <c r="BI373" s="4"/>
      <c r="BJ373" s="4"/>
      <c r="BK373" s="4"/>
      <c r="BL373" s="4"/>
      <c r="BM373" s="4"/>
      <c r="BN373" s="4"/>
      <c r="BO373" s="4"/>
      <c r="BP373" s="4"/>
      <c r="BQ373" s="4"/>
      <c r="BR373" s="4"/>
      <c r="BS373" s="4"/>
      <c r="BT373" s="4"/>
      <c r="BU373" s="4"/>
      <c r="BV373" s="4"/>
      <c r="BW373" s="4"/>
      <c r="BX373" s="4"/>
      <c r="BY373" s="4"/>
      <c r="BZ373" s="4"/>
      <c r="CA373" s="4"/>
      <c r="CB373" s="4"/>
      <c r="CC373" s="4"/>
      <c r="CD373" s="4"/>
      <c r="CE373" s="4"/>
      <c r="CF373" s="4"/>
      <c r="CG373" s="4"/>
      <c r="CH373" s="4"/>
      <c r="CI373" s="4"/>
      <c r="CJ373" s="4"/>
      <c r="CK373" s="4"/>
      <c r="CL373" s="4"/>
      <c r="CM373" s="4"/>
      <c r="CN373" s="4"/>
      <c r="CO373" s="4"/>
      <c r="CP373" s="4"/>
      <c r="CQ373" s="4"/>
      <c r="CR373" s="4"/>
      <c r="CS373" s="4"/>
      <c r="CT373" s="4"/>
      <c r="CU373" s="4"/>
      <c r="CV373" s="4"/>
      <c r="CW373" s="4"/>
      <c r="CX373" s="4"/>
      <c r="CY373" s="4"/>
      <c r="CZ373" s="4"/>
      <c r="DA373" s="4"/>
      <c r="DB373" s="4"/>
      <c r="DC373" s="4"/>
      <c r="DD373" s="4"/>
      <c r="DE373" s="4"/>
      <c r="DF373" s="4"/>
      <c r="DG373" s="4"/>
      <c r="DH373" s="4"/>
      <c r="DI373" s="4"/>
      <c r="DJ373" s="4"/>
      <c r="DK373" s="4"/>
      <c r="DL373" s="4"/>
      <c r="DM373" s="4"/>
      <c r="DN373" s="4"/>
      <c r="DO373" s="4"/>
      <c r="DP373" s="4"/>
      <c r="DQ373" s="4"/>
      <c r="DR373" s="4"/>
      <c r="DS373" s="4"/>
      <c r="DT373" s="4"/>
      <c r="DU373" s="4"/>
      <c r="DV373" s="4"/>
      <c r="DW373" s="4"/>
      <c r="DX373" s="4"/>
      <c r="DY373" s="4"/>
      <c r="DZ373" s="4"/>
      <c r="EA373" s="4"/>
      <c r="EB373" s="4"/>
      <c r="EC373" s="4"/>
      <c r="ED373" s="4"/>
      <c r="EE373" s="4"/>
      <c r="EF373" s="4"/>
      <c r="EG373" s="4"/>
      <c r="EH373" s="4"/>
      <c r="EI373" s="4"/>
      <c r="EJ373" s="4"/>
      <c r="EK373" s="4"/>
      <c r="EL373" s="4"/>
      <c r="EM373" s="4"/>
      <c r="EN373" s="4"/>
      <c r="EO373" s="4"/>
      <c r="EP373" s="4"/>
      <c r="EQ373" s="4"/>
      <c r="ER373" s="4"/>
      <c r="ES373" s="4"/>
      <c r="ET373" s="4"/>
      <c r="EU373" s="4"/>
      <c r="EV373" s="4"/>
      <c r="EW373" s="4"/>
      <c r="EX373" s="4"/>
      <c r="EY373" s="4"/>
      <c r="EZ373" s="4"/>
      <c r="FA373" s="4"/>
      <c r="FB373" s="4"/>
      <c r="FC373" s="4"/>
      <c r="FD373" s="4"/>
      <c r="FE373" s="4"/>
      <c r="FF373" s="4"/>
      <c r="FG373" s="4"/>
      <c r="FH373" s="4"/>
      <c r="FI373" s="4"/>
      <c r="FJ373" s="4"/>
      <c r="FK373" s="4"/>
      <c r="FL373" s="4"/>
      <c r="FM373" s="4"/>
      <c r="FN373" s="4"/>
      <c r="FO373" s="4"/>
      <c r="FP373" s="4"/>
      <c r="FQ373" s="4"/>
      <c r="FR373" s="4"/>
      <c r="FS373" s="4"/>
      <c r="FT373" s="4"/>
      <c r="FU373" s="4"/>
      <c r="FV373" s="4"/>
      <c r="FW373" s="4"/>
      <c r="FX373" s="4"/>
      <c r="FY373" s="4"/>
      <c r="FZ373" s="4"/>
      <c r="GA373" s="4"/>
      <c r="GB373" s="4"/>
      <c r="GC373" s="4"/>
      <c r="GD373" s="4"/>
      <c r="GE373" s="4"/>
      <c r="GF373" s="4"/>
      <c r="GG373" s="4"/>
      <c r="GH373" s="4"/>
      <c r="GI373" s="4"/>
      <c r="GJ373" s="4"/>
      <c r="GK373" s="4"/>
      <c r="GL373" s="4"/>
      <c r="GM373" s="4"/>
      <c r="GN373" s="4"/>
      <c r="GO373" s="4"/>
      <c r="GP373" s="4"/>
      <c r="GQ373" s="4"/>
      <c r="GR373" s="4"/>
      <c r="GS373" s="4"/>
      <c r="GT373" s="4"/>
      <c r="GU373" s="4"/>
      <c r="GV373" s="4"/>
      <c r="GW373" s="4"/>
      <c r="GX373" s="4"/>
      <c r="GY373" s="4"/>
      <c r="GZ373" s="4"/>
      <c r="HA373" s="4"/>
      <c r="HB373" s="4"/>
      <c r="HC373" s="4"/>
    </row>
    <row r="374" spans="1:211" s="380" customFormat="1" ht="13.9" customHeight="1">
      <c r="A374" s="828" t="str">
        <f>IF('1C TSsoustraitance'!$A91&lt;&gt;0,'1C TSsoustraitance'!$A91,"")</f>
        <v/>
      </c>
      <c r="B374" s="530"/>
      <c r="C374" s="513" t="str">
        <f>IF('1C TSsoustraitance'!$A91&lt;&gt;0,'1C TSsoustraitance'!$B91,"")</f>
        <v/>
      </c>
      <c r="D374" s="513" t="str">
        <f>IF('1C TSsoustraitance'!$A91&lt;&gt;0,'1C TSsoustraitance'!$C91,"")</f>
        <v/>
      </c>
      <c r="E374" s="684"/>
      <c r="F374" s="685"/>
      <c r="G374" s="666">
        <f>'1C TSsoustraitance'!$D91</f>
        <v>0</v>
      </c>
      <c r="H374" s="533">
        <v>0.21</v>
      </c>
      <c r="I374" s="533">
        <v>1</v>
      </c>
      <c r="J374" s="534"/>
      <c r="K374" s="667">
        <f t="shared" si="105"/>
        <v>0</v>
      </c>
      <c r="L374" s="668">
        <f>IF(OR('1C TSsoustraitance'!$D91="",'1C TSsoustraitance'!$AP91=0),0,IF(AND('1C TSsoustraitance'!$D91&lt;&gt;"",$K$2="Pôle",'1C TSsoustraitance'!$E91="OUI"),(('1C TSsoustraitance'!$F91+'1C TSsoustraitance'!$G91+'1C TSsoustraitance'!$H91+'1C TSsoustraitance'!$I91+'1C TSsoustraitance'!$M91)/'1C TSsoustraitance'!$R91),IF(AND('1C TSsoustraitance'!$D91&lt;&gt;"",$K$2="Pôle",'1C TSsoustraitance'!$E91="NON"),(('1C TSsoustraitance'!$F91+'1C TSsoustraitance'!$G91+'1C TSsoustraitance'!$H91+'1C TSsoustraitance'!$I91+'1C TSsoustraitance'!$M91)/'1C TSsoustraitance'!$AP91),IF(AND('1C TSsoustraitance'!$D91&lt;&gt;"",$K$2&lt;&gt;"Pôle",'1C TSsoustraitance'!$E91="OUI"),(('1C TSsoustraitance'!$F91+'1C TSsoustraitance'!$G91+'1C TSsoustraitance'!$H91+'1C TSsoustraitance'!$I91+'1C TSsoustraitance'!$J91+'1C TSsoustraitance'!$K91+'1C TSsoustraitance'!$L91+'1C TSsoustraitance'!$M91+'1C TSsoustraitance'!$N91+'1C TSsoustraitance'!$O91+'1C TSsoustraitance'!$P91+'1C TSsoustraitance'!$Q91)/'1C TSsoustraitance'!$R91),IF(AND('1C TSsoustraitance'!$D91&lt;&gt;"",$K$2&lt;&gt;"Pôle",'1C TSsoustraitance'!$E91="NON"),(('1C TSsoustraitance'!$F91+'1C TSsoustraitance'!$G91+'1C TSsoustraitance'!$H91+'1C TSsoustraitance'!$I91+'1C TSsoustraitance'!$J91+'1C TSsoustraitance'!$K91+'1C TSsoustraitance'!$L91+'1C TSsoustraitance'!$M91+'1C TSsoustraitance'!$N91+'1C TSsoustraitance'!$O91+'1C TSsoustraitance'!$P91+'1C TSsoustraitance'!$Q91))/'1C TSsoustraitance'!$AP91)))))</f>
        <v>0</v>
      </c>
      <c r="M374" s="668">
        <f>IF(OR('1C TSsoustraitance'!$D91="",'1C TSsoustraitance'!AP$13=0),0,IF(AND('1C TSsoustraitance'!$D91&lt;&gt;"",$K$2="Pôle",'1C TSsoustraitance'!$E91="OUI"),(('1C TSsoustraitance'!$J91+'1C TSsoustraitance'!$K91+'1C TSsoustraitance'!$L91)/'1C TSsoustraitance'!$R91),IF(AND('1C TSsoustraitance'!$D91&lt;&gt;"",$K$2="Pôle",'1C TSsoustraitance'!$E91="NON"),(('1C TSsoustraitance'!$J91+'1C TSsoustraitance'!$K91+'1C TSsoustraitance'!$L91)/'1C TSsoustraitance'!$AP91),IF(AND('1C TSsoustraitance'!$D91&lt;&gt;"",$K$2&lt;&gt;"Pôle"),0))))</f>
        <v>0</v>
      </c>
      <c r="N374" s="668">
        <f t="shared" si="106"/>
        <v>0</v>
      </c>
      <c r="O374" s="669">
        <f>IF(OR('1C TSsoustraitance'!$D91="",'1C TSsoustraitance'!$E91="OUI",'1C TSsoustraitance'!$AP91=0),0,(('1C TSsoustraitance'!$S91)/'1C TSsoustraitance'!$AP91))</f>
        <v>0</v>
      </c>
      <c r="P374" s="669">
        <f>IF(OR('1C TSsoustraitance'!$D91="",'1C TSsoustraitance'!$E91="OUI",'1C TSsoustraitance'!$AP91=0),0,(('1C TSsoustraitance'!$T91)/'1C TSsoustraitance'!$AP91))</f>
        <v>0</v>
      </c>
      <c r="Q374" s="669">
        <f>IF(OR('1C TSsoustraitance'!$D91="",'1C TSsoustraitance'!$E91="OUI",'1C TSsoustraitance'!$AP91=0),0,(('1C TSsoustraitance'!$U91)/'1C TSsoustraitance'!$AP91))</f>
        <v>0</v>
      </c>
      <c r="R374" s="669">
        <f>IF(OR('1C TSsoustraitance'!$D91="",'1C TSsoustraitance'!$E91="OUI",'1C TSsoustraitance'!$AP91=0),0,(('1C TSsoustraitance'!$V91)/'1C TSsoustraitance'!$AP91))</f>
        <v>0</v>
      </c>
      <c r="S374" s="669">
        <f>IF(OR('1C TSsoustraitance'!$D91="",'1C TSsoustraitance'!$E91="OUI",'1C TSsoustraitance'!$AP91=0),0,(('1C TSsoustraitance'!$W91)/'1C TSsoustraitance'!$AP91))</f>
        <v>0</v>
      </c>
      <c r="T374" s="669">
        <f>IF(OR('1C TSsoustraitance'!$D91="",'1C TSsoustraitance'!$E91="OUI",'1C TSsoustraitance'!$AP91=0),0,(('1C TSsoustraitance'!$X91)/'1C TSsoustraitance'!$AP91))</f>
        <v>0</v>
      </c>
      <c r="U374" s="669">
        <f>IF(OR('1C TSsoustraitance'!$D91="",'1C TSsoustraitance'!$E91="OUI",'1C TSsoustraitance'!$AP91=0),0,(('1C TSsoustraitance'!$Y91)/'1C TSsoustraitance'!$AP91))</f>
        <v>0</v>
      </c>
      <c r="V374" s="669">
        <f>IF(OR('1C TSsoustraitance'!$D91="",'1C TSsoustraitance'!$E91="OUI",'1C TSsoustraitance'!$AP91=0),0,(('1C TSsoustraitance'!$Z91)/'1C TSsoustraitance'!$AP91))</f>
        <v>0</v>
      </c>
      <c r="W374" s="669">
        <f>IF(OR('1C TSsoustraitance'!$D91="",'1C TSsoustraitance'!$E91="OUI",'1C TSsoustraitance'!$AP91=0),0,(('1C TSsoustraitance'!$AA91)/'1C TSsoustraitance'!$AP91))</f>
        <v>0</v>
      </c>
      <c r="X374" s="669">
        <f>IF(OR('1C TSsoustraitance'!$D91="",'1C TSsoustraitance'!$E91="OUI",'1C TSsoustraitance'!$AP91=0),0,(('1C TSsoustraitance'!$AB91)/'1C TSsoustraitance'!$AP91))</f>
        <v>0</v>
      </c>
      <c r="Y374" s="669">
        <f>IF(OR('1C TSsoustraitance'!$D91="",'1C TSsoustraitance'!$E91="OUI",'1C TSsoustraitance'!$AP91=0),0,(('1C TSsoustraitance'!$AC91)/'1C TSsoustraitance'!$AP91))</f>
        <v>0</v>
      </c>
      <c r="Z374" s="669">
        <f>IF(OR('1C TSsoustraitance'!$D91="",'1C TSsoustraitance'!$E91="OUI",'1C TSsoustraitance'!$AP91=0),0,(('1C TSsoustraitance'!$AD91)/'1C TSsoustraitance'!$AP91))</f>
        <v>0</v>
      </c>
      <c r="AA374" s="669">
        <f>IF(OR('1C TSsoustraitance'!$D91="",'1C TSsoustraitance'!$E91="OUI",'1C TSsoustraitance'!$AP91=0),0,(('1C TSsoustraitance'!$AE91)/'1C TSsoustraitance'!$AP91))</f>
        <v>0</v>
      </c>
      <c r="AB374" s="669">
        <f>IF(OR('1C TSsoustraitance'!$D91="",'1C TSsoustraitance'!$E91="OUI",'1C TSsoustraitance'!$AP91=0),0,(('1C TSsoustraitance'!$AF91)/'1C TSsoustraitance'!$AP91))</f>
        <v>0</v>
      </c>
      <c r="AC374" s="669">
        <f>IF(OR('1C TSsoustraitance'!$D91="",'1C TSsoustraitance'!$E91="OUI",'1C TSsoustraitance'!$AP91=0),0,(('1C TSsoustraitance'!$AG91)/'1C TSsoustraitance'!$AP91))</f>
        <v>0</v>
      </c>
      <c r="AD374" s="669">
        <f>IF(OR('1C TSsoustraitance'!$D91="",'1C TSsoustraitance'!$E91="OUI",'1C TSsoustraitance'!$AP91=0),0,(('1C TSsoustraitance'!$AH91)/'1C TSsoustraitance'!$AP91))</f>
        <v>0</v>
      </c>
      <c r="AE374" s="669">
        <f>IF(OR('1C TSsoustraitance'!$D91="",'1C TSsoustraitance'!$E91="OUI",'1C TSsoustraitance'!$AP91=0),0,(('1C TSsoustraitance'!$AI91)/'1C TSsoustraitance'!$AP91))</f>
        <v>0</v>
      </c>
      <c r="AF374" s="669">
        <f>IF(OR('1C TSsoustraitance'!$D91="",'1C TSsoustraitance'!$E91="OUI",'1C TSsoustraitance'!$AP91=0),0,(('1C TSsoustraitance'!$AJ91)/'1C TSsoustraitance'!$AP91))</f>
        <v>0</v>
      </c>
      <c r="AG374" s="669">
        <f>IF(OR('1C TSsoustraitance'!$D91="",'1C TSsoustraitance'!$E91="OUI",'1C TSsoustraitance'!$AP91=0),0,(('1C TSsoustraitance'!$AK91)/'1C TSsoustraitance'!$AP91))</f>
        <v>0</v>
      </c>
      <c r="AH374" s="669">
        <f>IF(OR('1C TSsoustraitance'!$D91="",'1C TSsoustraitance'!$E91="OUI",'1C TSsoustraitance'!$AP91=0),0,(('1C TSsoustraitance'!$AL91)/'1C TSsoustraitance'!$AP91))</f>
        <v>0</v>
      </c>
      <c r="AI374" s="669">
        <f>IF(OR('1C TSsoustraitance'!$D91="",'1C TSsoustraitance'!$E91="OUI",'1C TSsoustraitance'!$AP91=0),0,(('1C TSsoustraitance'!$AM91)/'1C TSsoustraitance'!$AP91))</f>
        <v>0</v>
      </c>
      <c r="AJ374" s="669">
        <f>IF(OR('1C TSsoustraitance'!$D91="",'1C TSsoustraitance'!$E91="OUI",'1C TSsoustraitance'!$AP91=0),0,(('1C TSsoustraitance'!$AN91)/'1C TSsoustraitance'!$AP91))</f>
        <v>0</v>
      </c>
      <c r="AK374" s="669">
        <f t="shared" si="107"/>
        <v>0</v>
      </c>
      <c r="AL374" s="668">
        <f t="shared" si="108"/>
        <v>0</v>
      </c>
      <c r="AM374" s="670">
        <f>IF(Tableau7[[#This Row],[N° pièce]]="",0,(Tableau7[[#This Row],[hors TVA]]+(Tableau7[[#This Row],[hors TVA]]*Tableau7[[#This Row],[Taux TVA]])-(Tableau7[[#This Row],[hors TVA]]*Tableau7[[#This Row],[Taux TVA]]*Tableau7[[#This Row],[Régime TVA: Récupération]]))*Tableau7[[#This Row],[Type 1]])</f>
        <v>0</v>
      </c>
      <c r="AN374" s="670">
        <f>IF(Tableau7[[#This Row],[N° pièce]]="",0,IF($K$2="pôle",((Tableau7[[#This Row],[hors TVA]]+(Tableau7[[#This Row],[hors TVA]]*Tableau7[[#This Row],[Taux TVA]])-(Tableau7[[#This Row],[hors TVA]]*Tableau7[[#This Row],[Taux TVA]]*Tableau7[[#This Row],[Régime TVA: Récupération]]))*Tableau7[[#This Row],[Type 2]]),0))</f>
        <v>0</v>
      </c>
      <c r="AO374" s="670">
        <f t="shared" si="111"/>
        <v>0</v>
      </c>
      <c r="AP374" s="255">
        <f t="shared" si="112"/>
        <v>0</v>
      </c>
      <c r="AQ374" s="506">
        <f t="shared" si="113"/>
        <v>0</v>
      </c>
      <c r="AR374" s="671"/>
      <c r="AS374" s="512"/>
      <c r="AT374" s="513" t="str">
        <f>IF(('1C TSsoustraitance'!AP91*FICHE!C$14&lt;J374),"Forfait limité à "&amp;FICHE!C$14&amp;"€/jour","")</f>
        <v/>
      </c>
      <c r="AU374" s="797"/>
      <c r="AV374" s="484"/>
      <c r="AW374" s="484"/>
      <c r="AX374" s="484"/>
      <c r="AY374" s="484"/>
      <c r="AZ374" s="484"/>
      <c r="BA374" s="4"/>
      <c r="BB374" s="4"/>
      <c r="BC374" s="4"/>
      <c r="BD374" s="4"/>
      <c r="BE374" s="4"/>
      <c r="BF374" s="4"/>
      <c r="BG374" s="4"/>
      <c r="BH374" s="4"/>
      <c r="BI374" s="4"/>
      <c r="BJ374" s="4"/>
      <c r="BK374" s="4"/>
      <c r="BL374" s="4"/>
      <c r="BM374" s="4"/>
      <c r="BN374" s="4"/>
      <c r="BO374" s="4"/>
      <c r="BP374" s="4"/>
      <c r="BQ374" s="4"/>
      <c r="BR374" s="4"/>
      <c r="BS374" s="4"/>
      <c r="BT374" s="4"/>
      <c r="BU374" s="4"/>
      <c r="BV374" s="4"/>
      <c r="BW374" s="4"/>
      <c r="BX374" s="4"/>
      <c r="BY374" s="4"/>
      <c r="BZ374" s="4"/>
      <c r="CA374" s="4"/>
      <c r="CB374" s="4"/>
      <c r="CC374" s="4"/>
      <c r="CD374" s="4"/>
      <c r="CE374" s="4"/>
      <c r="CF374" s="4"/>
      <c r="CG374" s="4"/>
      <c r="CH374" s="4"/>
      <c r="CI374" s="4"/>
      <c r="CJ374" s="4"/>
      <c r="CK374" s="4"/>
      <c r="CL374" s="4"/>
      <c r="CM374" s="4"/>
      <c r="CN374" s="4"/>
      <c r="CO374" s="4"/>
      <c r="CP374" s="4"/>
      <c r="CQ374" s="4"/>
      <c r="CR374" s="4"/>
      <c r="CS374" s="4"/>
      <c r="CT374" s="4"/>
      <c r="CU374" s="4"/>
      <c r="CV374" s="4"/>
      <c r="CW374" s="4"/>
      <c r="CX374" s="4"/>
      <c r="CY374" s="4"/>
      <c r="CZ374" s="4"/>
      <c r="DA374" s="4"/>
      <c r="DB374" s="4"/>
      <c r="DC374" s="4"/>
      <c r="DD374" s="4"/>
      <c r="DE374" s="4"/>
      <c r="DF374" s="4"/>
      <c r="DG374" s="4"/>
      <c r="DH374" s="4"/>
      <c r="DI374" s="4"/>
      <c r="DJ374" s="4"/>
      <c r="DK374" s="4"/>
      <c r="DL374" s="4"/>
      <c r="DM374" s="4"/>
      <c r="DN374" s="4"/>
      <c r="DO374" s="4"/>
      <c r="DP374" s="4"/>
      <c r="DQ374" s="4"/>
      <c r="DR374" s="4"/>
      <c r="DS374" s="4"/>
      <c r="DT374" s="4"/>
      <c r="DU374" s="4"/>
      <c r="DV374" s="4"/>
      <c r="DW374" s="4"/>
      <c r="DX374" s="4"/>
      <c r="DY374" s="4"/>
      <c r="DZ374" s="4"/>
      <c r="EA374" s="4"/>
      <c r="EB374" s="4"/>
      <c r="EC374" s="4"/>
      <c r="ED374" s="4"/>
      <c r="EE374" s="4"/>
      <c r="EF374" s="4"/>
      <c r="EG374" s="4"/>
      <c r="EH374" s="4"/>
      <c r="EI374" s="4"/>
      <c r="EJ374" s="4"/>
      <c r="EK374" s="4"/>
      <c r="EL374" s="4"/>
      <c r="EM374" s="4"/>
      <c r="EN374" s="4"/>
      <c r="EO374" s="4"/>
      <c r="EP374" s="4"/>
      <c r="EQ374" s="4"/>
      <c r="ER374" s="4"/>
      <c r="ES374" s="4"/>
      <c r="ET374" s="4"/>
      <c r="EU374" s="4"/>
      <c r="EV374" s="4"/>
      <c r="EW374" s="4"/>
      <c r="EX374" s="4"/>
      <c r="EY374" s="4"/>
      <c r="EZ374" s="4"/>
      <c r="FA374" s="4"/>
      <c r="FB374" s="4"/>
      <c r="FC374" s="4"/>
      <c r="FD374" s="4"/>
      <c r="FE374" s="4"/>
      <c r="FF374" s="4"/>
      <c r="FG374" s="4"/>
      <c r="FH374" s="4"/>
      <c r="FI374" s="4"/>
      <c r="FJ374" s="4"/>
      <c r="FK374" s="4"/>
      <c r="FL374" s="4"/>
      <c r="FM374" s="4"/>
      <c r="FN374" s="4"/>
      <c r="FO374" s="4"/>
      <c r="FP374" s="4"/>
      <c r="FQ374" s="4"/>
      <c r="FR374" s="4"/>
      <c r="FS374" s="4"/>
      <c r="FT374" s="4"/>
      <c r="FU374" s="4"/>
      <c r="FV374" s="4"/>
      <c r="FW374" s="4"/>
      <c r="FX374" s="4"/>
      <c r="FY374" s="4"/>
      <c r="FZ374" s="4"/>
      <c r="GA374" s="4"/>
      <c r="GB374" s="4"/>
      <c r="GC374" s="4"/>
      <c r="GD374" s="4"/>
      <c r="GE374" s="4"/>
      <c r="GF374" s="4"/>
      <c r="GG374" s="4"/>
      <c r="GH374" s="4"/>
      <c r="GI374" s="4"/>
      <c r="GJ374" s="4"/>
      <c r="GK374" s="4"/>
      <c r="GL374" s="4"/>
      <c r="GM374" s="4"/>
      <c r="GN374" s="4"/>
      <c r="GO374" s="4"/>
      <c r="GP374" s="4"/>
      <c r="GQ374" s="4"/>
      <c r="GR374" s="4"/>
      <c r="GS374" s="4"/>
      <c r="GT374" s="4"/>
      <c r="GU374" s="4"/>
      <c r="GV374" s="4"/>
      <c r="GW374" s="4"/>
      <c r="GX374" s="4"/>
      <c r="GY374" s="4"/>
      <c r="GZ374" s="4"/>
      <c r="HA374" s="4"/>
      <c r="HB374" s="4"/>
      <c r="HC374" s="4"/>
    </row>
    <row r="375" spans="1:211" s="380" customFormat="1" ht="13.9" customHeight="1">
      <c r="A375" s="828" t="str">
        <f>IF('1C TSsoustraitance'!$A92&lt;&gt;0,'1C TSsoustraitance'!$A92,"")</f>
        <v/>
      </c>
      <c r="B375" s="530"/>
      <c r="C375" s="513" t="str">
        <f>IF('1C TSsoustraitance'!$A92&lt;&gt;0,'1C TSsoustraitance'!$B92,"")</f>
        <v/>
      </c>
      <c r="D375" s="513" t="str">
        <f>IF('1C TSsoustraitance'!$A92&lt;&gt;0,'1C TSsoustraitance'!$C92,"")</f>
        <v/>
      </c>
      <c r="E375" s="684"/>
      <c r="F375" s="685"/>
      <c r="G375" s="666">
        <f>'1C TSsoustraitance'!$D92</f>
        <v>0</v>
      </c>
      <c r="H375" s="533">
        <v>0.21</v>
      </c>
      <c r="I375" s="533">
        <v>1</v>
      </c>
      <c r="J375" s="534"/>
      <c r="K375" s="667">
        <f t="shared" si="105"/>
        <v>0</v>
      </c>
      <c r="L375" s="668">
        <f>IF(OR('1C TSsoustraitance'!$D92="",'1C TSsoustraitance'!$AP92=0),0,IF(AND('1C TSsoustraitance'!$D92&lt;&gt;"",$K$2="Pôle",'1C TSsoustraitance'!$E92="OUI"),(('1C TSsoustraitance'!$F92+'1C TSsoustraitance'!$G92+'1C TSsoustraitance'!$H92+'1C TSsoustraitance'!$I92+'1C TSsoustraitance'!$M92)/'1C TSsoustraitance'!$R92),IF(AND('1C TSsoustraitance'!$D92&lt;&gt;"",$K$2="Pôle",'1C TSsoustraitance'!$E92="NON"),(('1C TSsoustraitance'!$F92+'1C TSsoustraitance'!$G92+'1C TSsoustraitance'!$H92+'1C TSsoustraitance'!$I92+'1C TSsoustraitance'!$M92)/'1C TSsoustraitance'!$AP92),IF(AND('1C TSsoustraitance'!$D92&lt;&gt;"",$K$2&lt;&gt;"Pôle",'1C TSsoustraitance'!$E92="OUI"),(('1C TSsoustraitance'!$F92+'1C TSsoustraitance'!$G92+'1C TSsoustraitance'!$H92+'1C TSsoustraitance'!$I92+'1C TSsoustraitance'!$J92+'1C TSsoustraitance'!$K92+'1C TSsoustraitance'!$L92+'1C TSsoustraitance'!$M92+'1C TSsoustraitance'!$N92+'1C TSsoustraitance'!$O92+'1C TSsoustraitance'!$P92+'1C TSsoustraitance'!$Q92)/'1C TSsoustraitance'!$R92),IF(AND('1C TSsoustraitance'!$D92&lt;&gt;"",$K$2&lt;&gt;"Pôle",'1C TSsoustraitance'!$E92="NON"),(('1C TSsoustraitance'!$F92+'1C TSsoustraitance'!$G92+'1C TSsoustraitance'!$H92+'1C TSsoustraitance'!$I92+'1C TSsoustraitance'!$J92+'1C TSsoustraitance'!$K92+'1C TSsoustraitance'!$L92+'1C TSsoustraitance'!$M92+'1C TSsoustraitance'!$N92+'1C TSsoustraitance'!$O92+'1C TSsoustraitance'!$P92+'1C TSsoustraitance'!$Q92))/'1C TSsoustraitance'!$AP92)))))</f>
        <v>0</v>
      </c>
      <c r="M375" s="668">
        <f>IF(OR('1C TSsoustraitance'!$D92="",'1C TSsoustraitance'!AP$13=0),0,IF(AND('1C TSsoustraitance'!$D92&lt;&gt;"",$K$2="Pôle",'1C TSsoustraitance'!$E92="OUI"),(('1C TSsoustraitance'!$J92+'1C TSsoustraitance'!$K92+'1C TSsoustraitance'!$L92)/'1C TSsoustraitance'!$R92),IF(AND('1C TSsoustraitance'!$D92&lt;&gt;"",$K$2="Pôle",'1C TSsoustraitance'!$E92="NON"),(('1C TSsoustraitance'!$J92+'1C TSsoustraitance'!$K92+'1C TSsoustraitance'!$L92)/'1C TSsoustraitance'!$AP92),IF(AND('1C TSsoustraitance'!$D92&lt;&gt;"",$K$2&lt;&gt;"Pôle"),0))))</f>
        <v>0</v>
      </c>
      <c r="N375" s="668">
        <f t="shared" si="106"/>
        <v>0</v>
      </c>
      <c r="O375" s="669">
        <f>IF(OR('1C TSsoustraitance'!$D92="",'1C TSsoustraitance'!$E92="OUI",'1C TSsoustraitance'!$AP92=0),0,(('1C TSsoustraitance'!$S92)/'1C TSsoustraitance'!$AP92))</f>
        <v>0</v>
      </c>
      <c r="P375" s="669">
        <f>IF(OR('1C TSsoustraitance'!$D92="",'1C TSsoustraitance'!$E92="OUI",'1C TSsoustraitance'!$AP92=0),0,(('1C TSsoustraitance'!$T92)/'1C TSsoustraitance'!$AP92))</f>
        <v>0</v>
      </c>
      <c r="Q375" s="669">
        <f>IF(OR('1C TSsoustraitance'!$D92="",'1C TSsoustraitance'!$E92="OUI",'1C TSsoustraitance'!$AP92=0),0,(('1C TSsoustraitance'!$U92)/'1C TSsoustraitance'!$AP92))</f>
        <v>0</v>
      </c>
      <c r="R375" s="669">
        <f>IF(OR('1C TSsoustraitance'!$D92="",'1C TSsoustraitance'!$E92="OUI",'1C TSsoustraitance'!$AP92=0),0,(('1C TSsoustraitance'!$V92)/'1C TSsoustraitance'!$AP92))</f>
        <v>0</v>
      </c>
      <c r="S375" s="669">
        <f>IF(OR('1C TSsoustraitance'!$D92="",'1C TSsoustraitance'!$E92="OUI",'1C TSsoustraitance'!$AP92=0),0,(('1C TSsoustraitance'!$W92)/'1C TSsoustraitance'!$AP92))</f>
        <v>0</v>
      </c>
      <c r="T375" s="669">
        <f>IF(OR('1C TSsoustraitance'!$D92="",'1C TSsoustraitance'!$E92="OUI",'1C TSsoustraitance'!$AP92=0),0,(('1C TSsoustraitance'!$X92)/'1C TSsoustraitance'!$AP92))</f>
        <v>0</v>
      </c>
      <c r="U375" s="669">
        <f>IF(OR('1C TSsoustraitance'!$D92="",'1C TSsoustraitance'!$E92="OUI",'1C TSsoustraitance'!$AP92=0),0,(('1C TSsoustraitance'!$Y92)/'1C TSsoustraitance'!$AP92))</f>
        <v>0</v>
      </c>
      <c r="V375" s="669">
        <f>IF(OR('1C TSsoustraitance'!$D92="",'1C TSsoustraitance'!$E92="OUI",'1C TSsoustraitance'!$AP92=0),0,(('1C TSsoustraitance'!$Z92)/'1C TSsoustraitance'!$AP92))</f>
        <v>0</v>
      </c>
      <c r="W375" s="669">
        <f>IF(OR('1C TSsoustraitance'!$D92="",'1C TSsoustraitance'!$E92="OUI",'1C TSsoustraitance'!$AP92=0),0,(('1C TSsoustraitance'!$AA92)/'1C TSsoustraitance'!$AP92))</f>
        <v>0</v>
      </c>
      <c r="X375" s="669">
        <f>IF(OR('1C TSsoustraitance'!$D92="",'1C TSsoustraitance'!$E92="OUI",'1C TSsoustraitance'!$AP92=0),0,(('1C TSsoustraitance'!$AB92)/'1C TSsoustraitance'!$AP92))</f>
        <v>0</v>
      </c>
      <c r="Y375" s="669">
        <f>IF(OR('1C TSsoustraitance'!$D92="",'1C TSsoustraitance'!$E92="OUI",'1C TSsoustraitance'!$AP92=0),0,(('1C TSsoustraitance'!$AC92)/'1C TSsoustraitance'!$AP92))</f>
        <v>0</v>
      </c>
      <c r="Z375" s="669">
        <f>IF(OR('1C TSsoustraitance'!$D92="",'1C TSsoustraitance'!$E92="OUI",'1C TSsoustraitance'!$AP92=0),0,(('1C TSsoustraitance'!$AD92)/'1C TSsoustraitance'!$AP92))</f>
        <v>0</v>
      </c>
      <c r="AA375" s="669">
        <f>IF(OR('1C TSsoustraitance'!$D92="",'1C TSsoustraitance'!$E92="OUI",'1C TSsoustraitance'!$AP92=0),0,(('1C TSsoustraitance'!$AE92)/'1C TSsoustraitance'!$AP92))</f>
        <v>0</v>
      </c>
      <c r="AB375" s="669">
        <f>IF(OR('1C TSsoustraitance'!$D92="",'1C TSsoustraitance'!$E92="OUI",'1C TSsoustraitance'!$AP92=0),0,(('1C TSsoustraitance'!$AF92)/'1C TSsoustraitance'!$AP92))</f>
        <v>0</v>
      </c>
      <c r="AC375" s="669">
        <f>IF(OR('1C TSsoustraitance'!$D92="",'1C TSsoustraitance'!$E92="OUI",'1C TSsoustraitance'!$AP92=0),0,(('1C TSsoustraitance'!$AG92)/'1C TSsoustraitance'!$AP92))</f>
        <v>0</v>
      </c>
      <c r="AD375" s="669">
        <f>IF(OR('1C TSsoustraitance'!$D92="",'1C TSsoustraitance'!$E92="OUI",'1C TSsoustraitance'!$AP92=0),0,(('1C TSsoustraitance'!$AH92)/'1C TSsoustraitance'!$AP92))</f>
        <v>0</v>
      </c>
      <c r="AE375" s="669">
        <f>IF(OR('1C TSsoustraitance'!$D92="",'1C TSsoustraitance'!$E92="OUI",'1C TSsoustraitance'!$AP92=0),0,(('1C TSsoustraitance'!$AI92)/'1C TSsoustraitance'!$AP92))</f>
        <v>0</v>
      </c>
      <c r="AF375" s="669">
        <f>IF(OR('1C TSsoustraitance'!$D92="",'1C TSsoustraitance'!$E92="OUI",'1C TSsoustraitance'!$AP92=0),0,(('1C TSsoustraitance'!$AJ92)/'1C TSsoustraitance'!$AP92))</f>
        <v>0</v>
      </c>
      <c r="AG375" s="669">
        <f>IF(OR('1C TSsoustraitance'!$D92="",'1C TSsoustraitance'!$E92="OUI",'1C TSsoustraitance'!$AP92=0),0,(('1C TSsoustraitance'!$AK92)/'1C TSsoustraitance'!$AP92))</f>
        <v>0</v>
      </c>
      <c r="AH375" s="669">
        <f>IF(OR('1C TSsoustraitance'!$D92="",'1C TSsoustraitance'!$E92="OUI",'1C TSsoustraitance'!$AP92=0),0,(('1C TSsoustraitance'!$AL92)/'1C TSsoustraitance'!$AP92))</f>
        <v>0</v>
      </c>
      <c r="AI375" s="669">
        <f>IF(OR('1C TSsoustraitance'!$D92="",'1C TSsoustraitance'!$E92="OUI",'1C TSsoustraitance'!$AP92=0),0,(('1C TSsoustraitance'!$AM92)/'1C TSsoustraitance'!$AP92))</f>
        <v>0</v>
      </c>
      <c r="AJ375" s="669">
        <f>IF(OR('1C TSsoustraitance'!$D92="",'1C TSsoustraitance'!$E92="OUI",'1C TSsoustraitance'!$AP92=0),0,(('1C TSsoustraitance'!$AN92)/'1C TSsoustraitance'!$AP92))</f>
        <v>0</v>
      </c>
      <c r="AK375" s="669">
        <f t="shared" si="107"/>
        <v>0</v>
      </c>
      <c r="AL375" s="668">
        <f t="shared" si="108"/>
        <v>0</v>
      </c>
      <c r="AM375" s="670">
        <f>IF(Tableau7[[#This Row],[N° pièce]]="",0,(Tableau7[[#This Row],[hors TVA]]+(Tableau7[[#This Row],[hors TVA]]*Tableau7[[#This Row],[Taux TVA]])-(Tableau7[[#This Row],[hors TVA]]*Tableau7[[#This Row],[Taux TVA]]*Tableau7[[#This Row],[Régime TVA: Récupération]]))*Tableau7[[#This Row],[Type 1]])</f>
        <v>0</v>
      </c>
      <c r="AN375" s="670">
        <f>IF(Tableau7[[#This Row],[N° pièce]]="",0,IF($K$2="pôle",((Tableau7[[#This Row],[hors TVA]]+(Tableau7[[#This Row],[hors TVA]]*Tableau7[[#This Row],[Taux TVA]])-(Tableau7[[#This Row],[hors TVA]]*Tableau7[[#This Row],[Taux TVA]]*Tableau7[[#This Row],[Régime TVA: Récupération]]))*Tableau7[[#This Row],[Type 2]]),0))</f>
        <v>0</v>
      </c>
      <c r="AO375" s="670">
        <f t="shared" si="111"/>
        <v>0</v>
      </c>
      <c r="AP375" s="255">
        <f t="shared" si="112"/>
        <v>0</v>
      </c>
      <c r="AQ375" s="506">
        <f t="shared" si="113"/>
        <v>0</v>
      </c>
      <c r="AR375" s="671"/>
      <c r="AS375" s="512"/>
      <c r="AT375" s="513" t="str">
        <f>IF(('1C TSsoustraitance'!AP92*FICHE!C$14&lt;J375),"Forfait limité à "&amp;FICHE!C$14&amp;"€/jour","")</f>
        <v/>
      </c>
      <c r="AU375" s="797"/>
      <c r="AV375" s="484"/>
      <c r="AW375" s="484"/>
      <c r="AX375" s="484"/>
      <c r="AY375" s="484"/>
      <c r="AZ375" s="484"/>
      <c r="BA375" s="4"/>
      <c r="BB375" s="4"/>
      <c r="BC375" s="4"/>
      <c r="BD375" s="4"/>
      <c r="BE375" s="4"/>
      <c r="BF375" s="4"/>
      <c r="BG375" s="4"/>
      <c r="BH375" s="4"/>
      <c r="BI375" s="4"/>
      <c r="BJ375" s="4"/>
      <c r="BK375" s="4"/>
      <c r="BL375" s="4"/>
      <c r="BM375" s="4"/>
      <c r="BN375" s="4"/>
      <c r="BO375" s="4"/>
      <c r="BP375" s="4"/>
      <c r="BQ375" s="4"/>
      <c r="BR375" s="4"/>
      <c r="BS375" s="4"/>
      <c r="BT375" s="4"/>
      <c r="BU375" s="4"/>
      <c r="BV375" s="4"/>
      <c r="BW375" s="4"/>
      <c r="BX375" s="4"/>
      <c r="BY375" s="4"/>
      <c r="BZ375" s="4"/>
      <c r="CA375" s="4"/>
      <c r="CB375" s="4"/>
      <c r="CC375" s="4"/>
      <c r="CD375" s="4"/>
      <c r="CE375" s="4"/>
      <c r="CF375" s="4"/>
      <c r="CG375" s="4"/>
      <c r="CH375" s="4"/>
      <c r="CI375" s="4"/>
      <c r="CJ375" s="4"/>
      <c r="CK375" s="4"/>
      <c r="CL375" s="4"/>
      <c r="CM375" s="4"/>
      <c r="CN375" s="4"/>
      <c r="CO375" s="4"/>
      <c r="CP375" s="4"/>
      <c r="CQ375" s="4"/>
      <c r="CR375" s="4"/>
      <c r="CS375" s="4"/>
      <c r="CT375" s="4"/>
      <c r="CU375" s="4"/>
      <c r="CV375" s="4"/>
      <c r="CW375" s="4"/>
      <c r="CX375" s="4"/>
      <c r="CY375" s="4"/>
      <c r="CZ375" s="4"/>
      <c r="DA375" s="4"/>
      <c r="DB375" s="4"/>
      <c r="DC375" s="4"/>
      <c r="DD375" s="4"/>
      <c r="DE375" s="4"/>
      <c r="DF375" s="4"/>
      <c r="DG375" s="4"/>
      <c r="DH375" s="4"/>
      <c r="DI375" s="4"/>
      <c r="DJ375" s="4"/>
      <c r="DK375" s="4"/>
      <c r="DL375" s="4"/>
      <c r="DM375" s="4"/>
      <c r="DN375" s="4"/>
      <c r="DO375" s="4"/>
      <c r="DP375" s="4"/>
      <c r="DQ375" s="4"/>
      <c r="DR375" s="4"/>
      <c r="DS375" s="4"/>
      <c r="DT375" s="4"/>
      <c r="DU375" s="4"/>
      <c r="DV375" s="4"/>
      <c r="DW375" s="4"/>
      <c r="DX375" s="4"/>
      <c r="DY375" s="4"/>
      <c r="DZ375" s="4"/>
      <c r="EA375" s="4"/>
      <c r="EB375" s="4"/>
      <c r="EC375" s="4"/>
      <c r="ED375" s="4"/>
      <c r="EE375" s="4"/>
      <c r="EF375" s="4"/>
      <c r="EG375" s="4"/>
      <c r="EH375" s="4"/>
      <c r="EI375" s="4"/>
      <c r="EJ375" s="4"/>
      <c r="EK375" s="4"/>
      <c r="EL375" s="4"/>
      <c r="EM375" s="4"/>
      <c r="EN375" s="4"/>
      <c r="EO375" s="4"/>
      <c r="EP375" s="4"/>
      <c r="EQ375" s="4"/>
      <c r="ER375" s="4"/>
      <c r="ES375" s="4"/>
      <c r="ET375" s="4"/>
      <c r="EU375" s="4"/>
      <c r="EV375" s="4"/>
      <c r="EW375" s="4"/>
      <c r="EX375" s="4"/>
      <c r="EY375" s="4"/>
      <c r="EZ375" s="4"/>
      <c r="FA375" s="4"/>
      <c r="FB375" s="4"/>
      <c r="FC375" s="4"/>
      <c r="FD375" s="4"/>
      <c r="FE375" s="4"/>
      <c r="FF375" s="4"/>
      <c r="FG375" s="4"/>
      <c r="FH375" s="4"/>
      <c r="FI375" s="4"/>
      <c r="FJ375" s="4"/>
      <c r="FK375" s="4"/>
      <c r="FL375" s="4"/>
      <c r="FM375" s="4"/>
      <c r="FN375" s="4"/>
      <c r="FO375" s="4"/>
      <c r="FP375" s="4"/>
      <c r="FQ375" s="4"/>
      <c r="FR375" s="4"/>
      <c r="FS375" s="4"/>
      <c r="FT375" s="4"/>
      <c r="FU375" s="4"/>
      <c r="FV375" s="4"/>
      <c r="FW375" s="4"/>
      <c r="FX375" s="4"/>
      <c r="FY375" s="4"/>
      <c r="FZ375" s="4"/>
      <c r="GA375" s="4"/>
      <c r="GB375" s="4"/>
      <c r="GC375" s="4"/>
      <c r="GD375" s="4"/>
      <c r="GE375" s="4"/>
      <c r="GF375" s="4"/>
      <c r="GG375" s="4"/>
      <c r="GH375" s="4"/>
      <c r="GI375" s="4"/>
      <c r="GJ375" s="4"/>
      <c r="GK375" s="4"/>
      <c r="GL375" s="4"/>
      <c r="GM375" s="4"/>
      <c r="GN375" s="4"/>
      <c r="GO375" s="4"/>
      <c r="GP375" s="4"/>
      <c r="GQ375" s="4"/>
      <c r="GR375" s="4"/>
      <c r="GS375" s="4"/>
      <c r="GT375" s="4"/>
      <c r="GU375" s="4"/>
      <c r="GV375" s="4"/>
      <c r="GW375" s="4"/>
      <c r="GX375" s="4"/>
      <c r="GY375" s="4"/>
      <c r="GZ375" s="4"/>
      <c r="HA375" s="4"/>
      <c r="HB375" s="4"/>
      <c r="HC375" s="4"/>
    </row>
    <row r="376" spans="1:211" s="380" customFormat="1" ht="13.9" customHeight="1">
      <c r="A376" s="828" t="str">
        <f>IF('1C TSsoustraitance'!$A93&lt;&gt;0,'1C TSsoustraitance'!$A93,"")</f>
        <v/>
      </c>
      <c r="B376" s="530"/>
      <c r="C376" s="513" t="str">
        <f>IF('1C TSsoustraitance'!$A93&lt;&gt;0,'1C TSsoustraitance'!$B93,"")</f>
        <v/>
      </c>
      <c r="D376" s="513" t="str">
        <f>IF('1C TSsoustraitance'!$A93&lt;&gt;0,'1C TSsoustraitance'!$C93,"")</f>
        <v/>
      </c>
      <c r="E376" s="684"/>
      <c r="F376" s="685"/>
      <c r="G376" s="666">
        <f>'1C TSsoustraitance'!$D93</f>
        <v>0</v>
      </c>
      <c r="H376" s="533">
        <v>0.21</v>
      </c>
      <c r="I376" s="533">
        <v>1</v>
      </c>
      <c r="J376" s="534"/>
      <c r="K376" s="667">
        <f t="shared" si="105"/>
        <v>0</v>
      </c>
      <c r="L376" s="668">
        <f>IF(OR('1C TSsoustraitance'!$D93="",'1C TSsoustraitance'!$AP93=0),0,IF(AND('1C TSsoustraitance'!$D93&lt;&gt;"",$K$2="Pôle",'1C TSsoustraitance'!$E93="OUI"),(('1C TSsoustraitance'!$F93+'1C TSsoustraitance'!$G93+'1C TSsoustraitance'!$H93+'1C TSsoustraitance'!$I93+'1C TSsoustraitance'!$M93)/'1C TSsoustraitance'!$R93),IF(AND('1C TSsoustraitance'!$D93&lt;&gt;"",$K$2="Pôle",'1C TSsoustraitance'!$E93="NON"),(('1C TSsoustraitance'!$F93+'1C TSsoustraitance'!$G93+'1C TSsoustraitance'!$H93+'1C TSsoustraitance'!$I93+'1C TSsoustraitance'!$M93)/'1C TSsoustraitance'!$AP93),IF(AND('1C TSsoustraitance'!$D93&lt;&gt;"",$K$2&lt;&gt;"Pôle",'1C TSsoustraitance'!$E93="OUI"),(('1C TSsoustraitance'!$F93+'1C TSsoustraitance'!$G93+'1C TSsoustraitance'!$H93+'1C TSsoustraitance'!$I93+'1C TSsoustraitance'!$J93+'1C TSsoustraitance'!$K93+'1C TSsoustraitance'!$L93+'1C TSsoustraitance'!$M93+'1C TSsoustraitance'!$N93+'1C TSsoustraitance'!$O93+'1C TSsoustraitance'!$P93+'1C TSsoustraitance'!$Q93)/'1C TSsoustraitance'!$R93),IF(AND('1C TSsoustraitance'!$D93&lt;&gt;"",$K$2&lt;&gt;"Pôle",'1C TSsoustraitance'!$E93="NON"),(('1C TSsoustraitance'!$F93+'1C TSsoustraitance'!$G93+'1C TSsoustraitance'!$H93+'1C TSsoustraitance'!$I93+'1C TSsoustraitance'!$J93+'1C TSsoustraitance'!$K93+'1C TSsoustraitance'!$L93+'1C TSsoustraitance'!$M93+'1C TSsoustraitance'!$N93+'1C TSsoustraitance'!$O93+'1C TSsoustraitance'!$P93+'1C TSsoustraitance'!$Q93))/'1C TSsoustraitance'!$AP93)))))</f>
        <v>0</v>
      </c>
      <c r="M376" s="668">
        <f>IF(OR('1C TSsoustraitance'!$D93="",'1C TSsoustraitance'!AP$13=0),0,IF(AND('1C TSsoustraitance'!$D93&lt;&gt;"",$K$2="Pôle",'1C TSsoustraitance'!$E93="OUI"),(('1C TSsoustraitance'!$J93+'1C TSsoustraitance'!$K93+'1C TSsoustraitance'!$L93)/'1C TSsoustraitance'!$R93),IF(AND('1C TSsoustraitance'!$D93&lt;&gt;"",$K$2="Pôle",'1C TSsoustraitance'!$E93="NON"),(('1C TSsoustraitance'!$J93+'1C TSsoustraitance'!$K93+'1C TSsoustraitance'!$L93)/'1C TSsoustraitance'!$AP93),IF(AND('1C TSsoustraitance'!$D93&lt;&gt;"",$K$2&lt;&gt;"Pôle"),0))))</f>
        <v>0</v>
      </c>
      <c r="N376" s="668">
        <f t="shared" si="106"/>
        <v>0</v>
      </c>
      <c r="O376" s="669">
        <f>IF(OR('1C TSsoustraitance'!$D93="",'1C TSsoustraitance'!$E93="OUI",'1C TSsoustraitance'!$AP93=0),0,(('1C TSsoustraitance'!$S93)/'1C TSsoustraitance'!$AP93))</f>
        <v>0</v>
      </c>
      <c r="P376" s="669">
        <f>IF(OR('1C TSsoustraitance'!$D93="",'1C TSsoustraitance'!$E93="OUI",'1C TSsoustraitance'!$AP93=0),0,(('1C TSsoustraitance'!$T93)/'1C TSsoustraitance'!$AP93))</f>
        <v>0</v>
      </c>
      <c r="Q376" s="669">
        <f>IF(OR('1C TSsoustraitance'!$D93="",'1C TSsoustraitance'!$E93="OUI",'1C TSsoustraitance'!$AP93=0),0,(('1C TSsoustraitance'!$U93)/'1C TSsoustraitance'!$AP93))</f>
        <v>0</v>
      </c>
      <c r="R376" s="669">
        <f>IF(OR('1C TSsoustraitance'!$D93="",'1C TSsoustraitance'!$E93="OUI",'1C TSsoustraitance'!$AP93=0),0,(('1C TSsoustraitance'!$V93)/'1C TSsoustraitance'!$AP93))</f>
        <v>0</v>
      </c>
      <c r="S376" s="669">
        <f>IF(OR('1C TSsoustraitance'!$D93="",'1C TSsoustraitance'!$E93="OUI",'1C TSsoustraitance'!$AP93=0),0,(('1C TSsoustraitance'!$W93)/'1C TSsoustraitance'!$AP93))</f>
        <v>0</v>
      </c>
      <c r="T376" s="669">
        <f>IF(OR('1C TSsoustraitance'!$D93="",'1C TSsoustraitance'!$E93="OUI",'1C TSsoustraitance'!$AP93=0),0,(('1C TSsoustraitance'!$X93)/'1C TSsoustraitance'!$AP93))</f>
        <v>0</v>
      </c>
      <c r="U376" s="669">
        <f>IF(OR('1C TSsoustraitance'!$D93="",'1C TSsoustraitance'!$E93="OUI",'1C TSsoustraitance'!$AP93=0),0,(('1C TSsoustraitance'!$Y93)/'1C TSsoustraitance'!$AP93))</f>
        <v>0</v>
      </c>
      <c r="V376" s="669">
        <f>IF(OR('1C TSsoustraitance'!$D93="",'1C TSsoustraitance'!$E93="OUI",'1C TSsoustraitance'!$AP93=0),0,(('1C TSsoustraitance'!$Z93)/'1C TSsoustraitance'!$AP93))</f>
        <v>0</v>
      </c>
      <c r="W376" s="669">
        <f>IF(OR('1C TSsoustraitance'!$D93="",'1C TSsoustraitance'!$E93="OUI",'1C TSsoustraitance'!$AP93=0),0,(('1C TSsoustraitance'!$AA93)/'1C TSsoustraitance'!$AP93))</f>
        <v>0</v>
      </c>
      <c r="X376" s="669">
        <f>IF(OR('1C TSsoustraitance'!$D93="",'1C TSsoustraitance'!$E93="OUI",'1C TSsoustraitance'!$AP93=0),0,(('1C TSsoustraitance'!$AB93)/'1C TSsoustraitance'!$AP93))</f>
        <v>0</v>
      </c>
      <c r="Y376" s="669">
        <f>IF(OR('1C TSsoustraitance'!$D93="",'1C TSsoustraitance'!$E93="OUI",'1C TSsoustraitance'!$AP93=0),0,(('1C TSsoustraitance'!$AC93)/'1C TSsoustraitance'!$AP93))</f>
        <v>0</v>
      </c>
      <c r="Z376" s="669">
        <f>IF(OR('1C TSsoustraitance'!$D93="",'1C TSsoustraitance'!$E93="OUI",'1C TSsoustraitance'!$AP93=0),0,(('1C TSsoustraitance'!$AD93)/'1C TSsoustraitance'!$AP93))</f>
        <v>0</v>
      </c>
      <c r="AA376" s="669">
        <f>IF(OR('1C TSsoustraitance'!$D93="",'1C TSsoustraitance'!$E93="OUI",'1C TSsoustraitance'!$AP93=0),0,(('1C TSsoustraitance'!$AE93)/'1C TSsoustraitance'!$AP93))</f>
        <v>0</v>
      </c>
      <c r="AB376" s="669">
        <f>IF(OR('1C TSsoustraitance'!$D93="",'1C TSsoustraitance'!$E93="OUI",'1C TSsoustraitance'!$AP93=0),0,(('1C TSsoustraitance'!$AF93)/'1C TSsoustraitance'!$AP93))</f>
        <v>0</v>
      </c>
      <c r="AC376" s="669">
        <f>IF(OR('1C TSsoustraitance'!$D93="",'1C TSsoustraitance'!$E93="OUI",'1C TSsoustraitance'!$AP93=0),0,(('1C TSsoustraitance'!$AG93)/'1C TSsoustraitance'!$AP93))</f>
        <v>0</v>
      </c>
      <c r="AD376" s="669">
        <f>IF(OR('1C TSsoustraitance'!$D93="",'1C TSsoustraitance'!$E93="OUI",'1C TSsoustraitance'!$AP93=0),0,(('1C TSsoustraitance'!$AH93)/'1C TSsoustraitance'!$AP93))</f>
        <v>0</v>
      </c>
      <c r="AE376" s="669">
        <f>IF(OR('1C TSsoustraitance'!$D93="",'1C TSsoustraitance'!$E93="OUI",'1C TSsoustraitance'!$AP93=0),0,(('1C TSsoustraitance'!$AI93)/'1C TSsoustraitance'!$AP93))</f>
        <v>0</v>
      </c>
      <c r="AF376" s="669">
        <f>IF(OR('1C TSsoustraitance'!$D93="",'1C TSsoustraitance'!$E93="OUI",'1C TSsoustraitance'!$AP93=0),0,(('1C TSsoustraitance'!$AJ93)/'1C TSsoustraitance'!$AP93))</f>
        <v>0</v>
      </c>
      <c r="AG376" s="669">
        <f>IF(OR('1C TSsoustraitance'!$D93="",'1C TSsoustraitance'!$E93="OUI",'1C TSsoustraitance'!$AP93=0),0,(('1C TSsoustraitance'!$AK93)/'1C TSsoustraitance'!$AP93))</f>
        <v>0</v>
      </c>
      <c r="AH376" s="669">
        <f>IF(OR('1C TSsoustraitance'!$D93="",'1C TSsoustraitance'!$E93="OUI",'1C TSsoustraitance'!$AP93=0),0,(('1C TSsoustraitance'!$AL93)/'1C TSsoustraitance'!$AP93))</f>
        <v>0</v>
      </c>
      <c r="AI376" s="669">
        <f>IF(OR('1C TSsoustraitance'!$D93="",'1C TSsoustraitance'!$E93="OUI",'1C TSsoustraitance'!$AP93=0),0,(('1C TSsoustraitance'!$AM93)/'1C TSsoustraitance'!$AP93))</f>
        <v>0</v>
      </c>
      <c r="AJ376" s="669">
        <f>IF(OR('1C TSsoustraitance'!$D93="",'1C TSsoustraitance'!$E93="OUI",'1C TSsoustraitance'!$AP93=0),0,(('1C TSsoustraitance'!$AN93)/'1C TSsoustraitance'!$AP93))</f>
        <v>0</v>
      </c>
      <c r="AK376" s="669">
        <f t="shared" si="107"/>
        <v>0</v>
      </c>
      <c r="AL376" s="668">
        <f t="shared" si="108"/>
        <v>0</v>
      </c>
      <c r="AM376" s="670">
        <f>IF(Tableau7[[#This Row],[N° pièce]]="",0,(Tableau7[[#This Row],[hors TVA]]+(Tableau7[[#This Row],[hors TVA]]*Tableau7[[#This Row],[Taux TVA]])-(Tableau7[[#This Row],[hors TVA]]*Tableau7[[#This Row],[Taux TVA]]*Tableau7[[#This Row],[Régime TVA: Récupération]]))*Tableau7[[#This Row],[Type 1]])</f>
        <v>0</v>
      </c>
      <c r="AN376" s="670">
        <f>IF(Tableau7[[#This Row],[N° pièce]]="",0,IF($K$2="pôle",((Tableau7[[#This Row],[hors TVA]]+(Tableau7[[#This Row],[hors TVA]]*Tableau7[[#This Row],[Taux TVA]])-(Tableau7[[#This Row],[hors TVA]]*Tableau7[[#This Row],[Taux TVA]]*Tableau7[[#This Row],[Régime TVA: Récupération]]))*Tableau7[[#This Row],[Type 2]]),0))</f>
        <v>0</v>
      </c>
      <c r="AO376" s="670">
        <f t="shared" si="111"/>
        <v>0</v>
      </c>
      <c r="AP376" s="255">
        <f t="shared" si="112"/>
        <v>0</v>
      </c>
      <c r="AQ376" s="506">
        <f t="shared" si="113"/>
        <v>0</v>
      </c>
      <c r="AR376" s="671"/>
      <c r="AS376" s="512"/>
      <c r="AT376" s="513" t="str">
        <f>IF(('1C TSsoustraitance'!AP93*FICHE!C$14&lt;J376),"Forfait limité à "&amp;FICHE!C$14&amp;"€/jour","")</f>
        <v/>
      </c>
      <c r="AU376" s="797"/>
      <c r="AV376" s="484"/>
      <c r="AW376" s="484"/>
      <c r="AX376" s="484"/>
      <c r="AY376" s="484"/>
      <c r="AZ376" s="484"/>
      <c r="BA376" s="4"/>
      <c r="BB376" s="4"/>
      <c r="BC376" s="4"/>
      <c r="BD376" s="4"/>
      <c r="BE376" s="4"/>
      <c r="BF376" s="4"/>
      <c r="BG376" s="4"/>
      <c r="BH376" s="4"/>
      <c r="BI376" s="4"/>
      <c r="BJ376" s="4"/>
      <c r="BK376" s="4"/>
      <c r="BL376" s="4"/>
      <c r="BM376" s="4"/>
      <c r="BN376" s="4"/>
      <c r="BO376" s="4"/>
      <c r="BP376" s="4"/>
      <c r="BQ376" s="4"/>
      <c r="BR376" s="4"/>
      <c r="BS376" s="4"/>
      <c r="BT376" s="4"/>
      <c r="BU376" s="4"/>
      <c r="BV376" s="4"/>
      <c r="BW376" s="4"/>
      <c r="BX376" s="4"/>
      <c r="BY376" s="4"/>
      <c r="BZ376" s="4"/>
      <c r="CA376" s="4"/>
      <c r="CB376" s="4"/>
      <c r="CC376" s="4"/>
      <c r="CD376" s="4"/>
      <c r="CE376" s="4"/>
      <c r="CF376" s="4"/>
      <c r="CG376" s="4"/>
      <c r="CH376" s="4"/>
      <c r="CI376" s="4"/>
      <c r="CJ376" s="4"/>
      <c r="CK376" s="4"/>
      <c r="CL376" s="4"/>
      <c r="CM376" s="4"/>
      <c r="CN376" s="4"/>
      <c r="CO376" s="4"/>
      <c r="CP376" s="4"/>
      <c r="CQ376" s="4"/>
      <c r="CR376" s="4"/>
      <c r="CS376" s="4"/>
      <c r="CT376" s="4"/>
      <c r="CU376" s="4"/>
      <c r="CV376" s="4"/>
      <c r="CW376" s="4"/>
      <c r="CX376" s="4"/>
      <c r="CY376" s="4"/>
      <c r="CZ376" s="4"/>
      <c r="DA376" s="4"/>
      <c r="DB376" s="4"/>
      <c r="DC376" s="4"/>
      <c r="DD376" s="4"/>
      <c r="DE376" s="4"/>
      <c r="DF376" s="4"/>
      <c r="DG376" s="4"/>
      <c r="DH376" s="4"/>
      <c r="DI376" s="4"/>
      <c r="DJ376" s="4"/>
      <c r="DK376" s="4"/>
      <c r="DL376" s="4"/>
      <c r="DM376" s="4"/>
      <c r="DN376" s="4"/>
      <c r="DO376" s="4"/>
      <c r="DP376" s="4"/>
      <c r="DQ376" s="4"/>
      <c r="DR376" s="4"/>
      <c r="DS376" s="4"/>
      <c r="DT376" s="4"/>
      <c r="DU376" s="4"/>
      <c r="DV376" s="4"/>
      <c r="DW376" s="4"/>
      <c r="DX376" s="4"/>
      <c r="DY376" s="4"/>
      <c r="DZ376" s="4"/>
      <c r="EA376" s="4"/>
      <c r="EB376" s="4"/>
      <c r="EC376" s="4"/>
      <c r="ED376" s="4"/>
      <c r="EE376" s="4"/>
      <c r="EF376" s="4"/>
      <c r="EG376" s="4"/>
      <c r="EH376" s="4"/>
      <c r="EI376" s="4"/>
      <c r="EJ376" s="4"/>
      <c r="EK376" s="4"/>
      <c r="EL376" s="4"/>
      <c r="EM376" s="4"/>
      <c r="EN376" s="4"/>
      <c r="EO376" s="4"/>
      <c r="EP376" s="4"/>
      <c r="EQ376" s="4"/>
      <c r="ER376" s="4"/>
      <c r="ES376" s="4"/>
      <c r="ET376" s="4"/>
      <c r="EU376" s="4"/>
      <c r="EV376" s="4"/>
      <c r="EW376" s="4"/>
      <c r="EX376" s="4"/>
      <c r="EY376" s="4"/>
      <c r="EZ376" s="4"/>
      <c r="FA376" s="4"/>
      <c r="FB376" s="4"/>
      <c r="FC376" s="4"/>
      <c r="FD376" s="4"/>
      <c r="FE376" s="4"/>
      <c r="FF376" s="4"/>
      <c r="FG376" s="4"/>
      <c r="FH376" s="4"/>
      <c r="FI376" s="4"/>
      <c r="FJ376" s="4"/>
      <c r="FK376" s="4"/>
      <c r="FL376" s="4"/>
      <c r="FM376" s="4"/>
      <c r="FN376" s="4"/>
      <c r="FO376" s="4"/>
      <c r="FP376" s="4"/>
      <c r="FQ376" s="4"/>
      <c r="FR376" s="4"/>
      <c r="FS376" s="4"/>
      <c r="FT376" s="4"/>
      <c r="FU376" s="4"/>
      <c r="FV376" s="4"/>
      <c r="FW376" s="4"/>
      <c r="FX376" s="4"/>
      <c r="FY376" s="4"/>
      <c r="FZ376" s="4"/>
      <c r="GA376" s="4"/>
      <c r="GB376" s="4"/>
      <c r="GC376" s="4"/>
      <c r="GD376" s="4"/>
      <c r="GE376" s="4"/>
      <c r="GF376" s="4"/>
      <c r="GG376" s="4"/>
      <c r="GH376" s="4"/>
      <c r="GI376" s="4"/>
      <c r="GJ376" s="4"/>
      <c r="GK376" s="4"/>
      <c r="GL376" s="4"/>
      <c r="GM376" s="4"/>
      <c r="GN376" s="4"/>
      <c r="GO376" s="4"/>
      <c r="GP376" s="4"/>
      <c r="GQ376" s="4"/>
      <c r="GR376" s="4"/>
      <c r="GS376" s="4"/>
      <c r="GT376" s="4"/>
      <c r="GU376" s="4"/>
      <c r="GV376" s="4"/>
      <c r="GW376" s="4"/>
      <c r="GX376" s="4"/>
      <c r="GY376" s="4"/>
      <c r="GZ376" s="4"/>
      <c r="HA376" s="4"/>
      <c r="HB376" s="4"/>
      <c r="HC376" s="4"/>
    </row>
    <row r="377" spans="1:211" s="380" customFormat="1" ht="13.9" customHeight="1">
      <c r="A377" s="828" t="str">
        <f>IF('1C TSsoustraitance'!$A94&lt;&gt;0,'1C TSsoustraitance'!$A94,"")</f>
        <v/>
      </c>
      <c r="B377" s="530"/>
      <c r="C377" s="513" t="str">
        <f>IF('1C TSsoustraitance'!$A94&lt;&gt;0,'1C TSsoustraitance'!$B94,"")</f>
        <v/>
      </c>
      <c r="D377" s="513" t="str">
        <f>IF('1C TSsoustraitance'!$A94&lt;&gt;0,'1C TSsoustraitance'!$C94,"")</f>
        <v/>
      </c>
      <c r="E377" s="684"/>
      <c r="F377" s="685"/>
      <c r="G377" s="666">
        <f>'1C TSsoustraitance'!$D94</f>
        <v>0</v>
      </c>
      <c r="H377" s="533">
        <v>0.21</v>
      </c>
      <c r="I377" s="533">
        <v>1</v>
      </c>
      <c r="J377" s="534"/>
      <c r="K377" s="667">
        <f t="shared" si="105"/>
        <v>0</v>
      </c>
      <c r="L377" s="668">
        <f>IF(OR('1C TSsoustraitance'!$D94="",'1C TSsoustraitance'!$AP94=0),0,IF(AND('1C TSsoustraitance'!$D94&lt;&gt;"",$K$2="Pôle",'1C TSsoustraitance'!$E94="OUI"),(('1C TSsoustraitance'!$F94+'1C TSsoustraitance'!$G94+'1C TSsoustraitance'!$H94+'1C TSsoustraitance'!$I94+'1C TSsoustraitance'!$M94)/'1C TSsoustraitance'!$R94),IF(AND('1C TSsoustraitance'!$D94&lt;&gt;"",$K$2="Pôle",'1C TSsoustraitance'!$E94="NON"),(('1C TSsoustraitance'!$F94+'1C TSsoustraitance'!$G94+'1C TSsoustraitance'!$H94+'1C TSsoustraitance'!$I94+'1C TSsoustraitance'!$M94)/'1C TSsoustraitance'!$AP94),IF(AND('1C TSsoustraitance'!$D94&lt;&gt;"",$K$2&lt;&gt;"Pôle",'1C TSsoustraitance'!$E94="OUI"),(('1C TSsoustraitance'!$F94+'1C TSsoustraitance'!$G94+'1C TSsoustraitance'!$H94+'1C TSsoustraitance'!$I94+'1C TSsoustraitance'!$J94+'1C TSsoustraitance'!$K94+'1C TSsoustraitance'!$L94+'1C TSsoustraitance'!$M94+'1C TSsoustraitance'!$N94+'1C TSsoustraitance'!$O94+'1C TSsoustraitance'!$P94+'1C TSsoustraitance'!$Q94)/'1C TSsoustraitance'!$R94),IF(AND('1C TSsoustraitance'!$D94&lt;&gt;"",$K$2&lt;&gt;"Pôle",'1C TSsoustraitance'!$E94="NON"),(('1C TSsoustraitance'!$F94+'1C TSsoustraitance'!$G94+'1C TSsoustraitance'!$H94+'1C TSsoustraitance'!$I94+'1C TSsoustraitance'!$J94+'1C TSsoustraitance'!$K94+'1C TSsoustraitance'!$L94+'1C TSsoustraitance'!$M94+'1C TSsoustraitance'!$N94+'1C TSsoustraitance'!$O94+'1C TSsoustraitance'!$P94+'1C TSsoustraitance'!$Q94))/'1C TSsoustraitance'!$AP94)))))</f>
        <v>0</v>
      </c>
      <c r="M377" s="668">
        <f>IF(OR('1C TSsoustraitance'!$D94="",'1C TSsoustraitance'!AP$13=0),0,IF(AND('1C TSsoustraitance'!$D94&lt;&gt;"",$K$2="Pôle",'1C TSsoustraitance'!$E94="OUI"),(('1C TSsoustraitance'!$J94+'1C TSsoustraitance'!$K94+'1C TSsoustraitance'!$L94)/'1C TSsoustraitance'!$R94),IF(AND('1C TSsoustraitance'!$D94&lt;&gt;"",$K$2="Pôle",'1C TSsoustraitance'!$E94="NON"),(('1C TSsoustraitance'!$J94+'1C TSsoustraitance'!$K94+'1C TSsoustraitance'!$L94)/'1C TSsoustraitance'!$AP94),IF(AND('1C TSsoustraitance'!$D94&lt;&gt;"",$K$2&lt;&gt;"Pôle"),0))))</f>
        <v>0</v>
      </c>
      <c r="N377" s="668">
        <f t="shared" si="106"/>
        <v>0</v>
      </c>
      <c r="O377" s="669">
        <f>IF(OR('1C TSsoustraitance'!$D94="",'1C TSsoustraitance'!$E94="OUI",'1C TSsoustraitance'!$AP94=0),0,(('1C TSsoustraitance'!$S94)/'1C TSsoustraitance'!$AP94))</f>
        <v>0</v>
      </c>
      <c r="P377" s="669">
        <f>IF(OR('1C TSsoustraitance'!$D94="",'1C TSsoustraitance'!$E94="OUI",'1C TSsoustraitance'!$AP94=0),0,(('1C TSsoustraitance'!$T94)/'1C TSsoustraitance'!$AP94))</f>
        <v>0</v>
      </c>
      <c r="Q377" s="669">
        <f>IF(OR('1C TSsoustraitance'!$D94="",'1C TSsoustraitance'!$E94="OUI",'1C TSsoustraitance'!$AP94=0),0,(('1C TSsoustraitance'!$U94)/'1C TSsoustraitance'!$AP94))</f>
        <v>0</v>
      </c>
      <c r="R377" s="669">
        <f>IF(OR('1C TSsoustraitance'!$D94="",'1C TSsoustraitance'!$E94="OUI",'1C TSsoustraitance'!$AP94=0),0,(('1C TSsoustraitance'!$V94)/'1C TSsoustraitance'!$AP94))</f>
        <v>0</v>
      </c>
      <c r="S377" s="669">
        <f>IF(OR('1C TSsoustraitance'!$D94="",'1C TSsoustraitance'!$E94="OUI",'1C TSsoustraitance'!$AP94=0),0,(('1C TSsoustraitance'!$W94)/'1C TSsoustraitance'!$AP94))</f>
        <v>0</v>
      </c>
      <c r="T377" s="669">
        <f>IF(OR('1C TSsoustraitance'!$D94="",'1C TSsoustraitance'!$E94="OUI",'1C TSsoustraitance'!$AP94=0),0,(('1C TSsoustraitance'!$X94)/'1C TSsoustraitance'!$AP94))</f>
        <v>0</v>
      </c>
      <c r="U377" s="669">
        <f>IF(OR('1C TSsoustraitance'!$D94="",'1C TSsoustraitance'!$E94="OUI",'1C TSsoustraitance'!$AP94=0),0,(('1C TSsoustraitance'!$Y94)/'1C TSsoustraitance'!$AP94))</f>
        <v>0</v>
      </c>
      <c r="V377" s="669">
        <f>IF(OR('1C TSsoustraitance'!$D94="",'1C TSsoustraitance'!$E94="OUI",'1C TSsoustraitance'!$AP94=0),0,(('1C TSsoustraitance'!$Z94)/'1C TSsoustraitance'!$AP94))</f>
        <v>0</v>
      </c>
      <c r="W377" s="669">
        <f>IF(OR('1C TSsoustraitance'!$D94="",'1C TSsoustraitance'!$E94="OUI",'1C TSsoustraitance'!$AP94=0),0,(('1C TSsoustraitance'!$AA94)/'1C TSsoustraitance'!$AP94))</f>
        <v>0</v>
      </c>
      <c r="X377" s="669">
        <f>IF(OR('1C TSsoustraitance'!$D94="",'1C TSsoustraitance'!$E94="OUI",'1C TSsoustraitance'!$AP94=0),0,(('1C TSsoustraitance'!$AB94)/'1C TSsoustraitance'!$AP94))</f>
        <v>0</v>
      </c>
      <c r="Y377" s="669">
        <f>IF(OR('1C TSsoustraitance'!$D94="",'1C TSsoustraitance'!$E94="OUI",'1C TSsoustraitance'!$AP94=0),0,(('1C TSsoustraitance'!$AC94)/'1C TSsoustraitance'!$AP94))</f>
        <v>0</v>
      </c>
      <c r="Z377" s="669">
        <f>IF(OR('1C TSsoustraitance'!$D94="",'1C TSsoustraitance'!$E94="OUI",'1C TSsoustraitance'!$AP94=0),0,(('1C TSsoustraitance'!$AD94)/'1C TSsoustraitance'!$AP94))</f>
        <v>0</v>
      </c>
      <c r="AA377" s="669">
        <f>IF(OR('1C TSsoustraitance'!$D94="",'1C TSsoustraitance'!$E94="OUI",'1C TSsoustraitance'!$AP94=0),0,(('1C TSsoustraitance'!$AE94)/'1C TSsoustraitance'!$AP94))</f>
        <v>0</v>
      </c>
      <c r="AB377" s="669">
        <f>IF(OR('1C TSsoustraitance'!$D94="",'1C TSsoustraitance'!$E94="OUI",'1C TSsoustraitance'!$AP94=0),0,(('1C TSsoustraitance'!$AF94)/'1C TSsoustraitance'!$AP94))</f>
        <v>0</v>
      </c>
      <c r="AC377" s="669">
        <f>IF(OR('1C TSsoustraitance'!$D94="",'1C TSsoustraitance'!$E94="OUI",'1C TSsoustraitance'!$AP94=0),0,(('1C TSsoustraitance'!$AG94)/'1C TSsoustraitance'!$AP94))</f>
        <v>0</v>
      </c>
      <c r="AD377" s="669">
        <f>IF(OR('1C TSsoustraitance'!$D94="",'1C TSsoustraitance'!$E94="OUI",'1C TSsoustraitance'!$AP94=0),0,(('1C TSsoustraitance'!$AH94)/'1C TSsoustraitance'!$AP94))</f>
        <v>0</v>
      </c>
      <c r="AE377" s="669">
        <f>IF(OR('1C TSsoustraitance'!$D94="",'1C TSsoustraitance'!$E94="OUI",'1C TSsoustraitance'!$AP94=0),0,(('1C TSsoustraitance'!$AI94)/'1C TSsoustraitance'!$AP94))</f>
        <v>0</v>
      </c>
      <c r="AF377" s="669">
        <f>IF(OR('1C TSsoustraitance'!$D94="",'1C TSsoustraitance'!$E94="OUI",'1C TSsoustraitance'!$AP94=0),0,(('1C TSsoustraitance'!$AJ94)/'1C TSsoustraitance'!$AP94))</f>
        <v>0</v>
      </c>
      <c r="AG377" s="669">
        <f>IF(OR('1C TSsoustraitance'!$D94="",'1C TSsoustraitance'!$E94="OUI",'1C TSsoustraitance'!$AP94=0),0,(('1C TSsoustraitance'!$AK94)/'1C TSsoustraitance'!$AP94))</f>
        <v>0</v>
      </c>
      <c r="AH377" s="669">
        <f>IF(OR('1C TSsoustraitance'!$D94="",'1C TSsoustraitance'!$E94="OUI",'1C TSsoustraitance'!$AP94=0),0,(('1C TSsoustraitance'!$AL94)/'1C TSsoustraitance'!$AP94))</f>
        <v>0</v>
      </c>
      <c r="AI377" s="669">
        <f>IF(OR('1C TSsoustraitance'!$D94="",'1C TSsoustraitance'!$E94="OUI",'1C TSsoustraitance'!$AP94=0),0,(('1C TSsoustraitance'!$AM94)/'1C TSsoustraitance'!$AP94))</f>
        <v>0</v>
      </c>
      <c r="AJ377" s="669">
        <f>IF(OR('1C TSsoustraitance'!$D94="",'1C TSsoustraitance'!$E94="OUI",'1C TSsoustraitance'!$AP94=0),0,(('1C TSsoustraitance'!$AN94)/'1C TSsoustraitance'!$AP94))</f>
        <v>0</v>
      </c>
      <c r="AK377" s="669">
        <f t="shared" si="107"/>
        <v>0</v>
      </c>
      <c r="AL377" s="668">
        <f t="shared" si="108"/>
        <v>0</v>
      </c>
      <c r="AM377" s="670">
        <f>IF(Tableau7[[#This Row],[N° pièce]]="",0,(Tableau7[[#This Row],[hors TVA]]+(Tableau7[[#This Row],[hors TVA]]*Tableau7[[#This Row],[Taux TVA]])-(Tableau7[[#This Row],[hors TVA]]*Tableau7[[#This Row],[Taux TVA]]*Tableau7[[#This Row],[Régime TVA: Récupération]]))*Tableau7[[#This Row],[Type 1]])</f>
        <v>0</v>
      </c>
      <c r="AN377" s="670">
        <f>IF(Tableau7[[#This Row],[N° pièce]]="",0,IF($K$2="pôle",((Tableau7[[#This Row],[hors TVA]]+(Tableau7[[#This Row],[hors TVA]]*Tableau7[[#This Row],[Taux TVA]])-(Tableau7[[#This Row],[hors TVA]]*Tableau7[[#This Row],[Taux TVA]]*Tableau7[[#This Row],[Régime TVA: Récupération]]))*Tableau7[[#This Row],[Type 2]]),0))</f>
        <v>0</v>
      </c>
      <c r="AO377" s="670">
        <f t="shared" si="111"/>
        <v>0</v>
      </c>
      <c r="AP377" s="255">
        <f t="shared" si="112"/>
        <v>0</v>
      </c>
      <c r="AQ377" s="506">
        <f t="shared" si="113"/>
        <v>0</v>
      </c>
      <c r="AR377" s="671"/>
      <c r="AS377" s="512"/>
      <c r="AT377" s="513" t="str">
        <f>IF(('1C TSsoustraitance'!AP94*FICHE!C$14&lt;J377),"Forfait limité à "&amp;FICHE!C$14&amp;"€/jour","")</f>
        <v/>
      </c>
      <c r="AU377" s="797"/>
      <c r="AV377" s="484"/>
      <c r="AW377" s="484"/>
      <c r="AX377" s="484"/>
      <c r="AY377" s="484"/>
      <c r="AZ377" s="484"/>
      <c r="BA377" s="4"/>
      <c r="BB377" s="4"/>
      <c r="BC377" s="4"/>
      <c r="BD377" s="4"/>
      <c r="BE377" s="4"/>
      <c r="BF377" s="4"/>
      <c r="BG377" s="4"/>
      <c r="BH377" s="4"/>
      <c r="BI377" s="4"/>
      <c r="BJ377" s="4"/>
      <c r="BK377" s="4"/>
      <c r="BL377" s="4"/>
      <c r="BM377" s="4"/>
      <c r="BN377" s="4"/>
      <c r="BO377" s="4"/>
      <c r="BP377" s="4"/>
      <c r="BQ377" s="4"/>
      <c r="BR377" s="4"/>
      <c r="BS377" s="4"/>
      <c r="BT377" s="4"/>
      <c r="BU377" s="4"/>
      <c r="BV377" s="4"/>
      <c r="BW377" s="4"/>
      <c r="BX377" s="4"/>
      <c r="BY377" s="4"/>
      <c r="BZ377" s="4"/>
      <c r="CA377" s="4"/>
      <c r="CB377" s="4"/>
      <c r="CC377" s="4"/>
      <c r="CD377" s="4"/>
      <c r="CE377" s="4"/>
      <c r="CF377" s="4"/>
      <c r="CG377" s="4"/>
      <c r="CH377" s="4"/>
      <c r="CI377" s="4"/>
      <c r="CJ377" s="4"/>
      <c r="CK377" s="4"/>
      <c r="CL377" s="4"/>
      <c r="CM377" s="4"/>
      <c r="CN377" s="4"/>
      <c r="CO377" s="4"/>
      <c r="CP377" s="4"/>
      <c r="CQ377" s="4"/>
      <c r="CR377" s="4"/>
      <c r="CS377" s="4"/>
      <c r="CT377" s="4"/>
      <c r="CU377" s="4"/>
      <c r="CV377" s="4"/>
      <c r="CW377" s="4"/>
      <c r="CX377" s="4"/>
      <c r="CY377" s="4"/>
      <c r="CZ377" s="4"/>
      <c r="DA377" s="4"/>
      <c r="DB377" s="4"/>
      <c r="DC377" s="4"/>
      <c r="DD377" s="4"/>
      <c r="DE377" s="4"/>
      <c r="DF377" s="4"/>
      <c r="DG377" s="4"/>
      <c r="DH377" s="4"/>
      <c r="DI377" s="4"/>
      <c r="DJ377" s="4"/>
      <c r="DK377" s="4"/>
      <c r="DL377" s="4"/>
      <c r="DM377" s="4"/>
      <c r="DN377" s="4"/>
      <c r="DO377" s="4"/>
      <c r="DP377" s="4"/>
      <c r="DQ377" s="4"/>
      <c r="DR377" s="4"/>
      <c r="DS377" s="4"/>
      <c r="DT377" s="4"/>
      <c r="DU377" s="4"/>
      <c r="DV377" s="4"/>
      <c r="DW377" s="4"/>
      <c r="DX377" s="4"/>
      <c r="DY377" s="4"/>
      <c r="DZ377" s="4"/>
      <c r="EA377" s="4"/>
      <c r="EB377" s="4"/>
      <c r="EC377" s="4"/>
      <c r="ED377" s="4"/>
      <c r="EE377" s="4"/>
      <c r="EF377" s="4"/>
      <c r="EG377" s="4"/>
      <c r="EH377" s="4"/>
      <c r="EI377" s="4"/>
      <c r="EJ377" s="4"/>
      <c r="EK377" s="4"/>
      <c r="EL377" s="4"/>
      <c r="EM377" s="4"/>
      <c r="EN377" s="4"/>
      <c r="EO377" s="4"/>
      <c r="EP377" s="4"/>
      <c r="EQ377" s="4"/>
      <c r="ER377" s="4"/>
      <c r="ES377" s="4"/>
      <c r="ET377" s="4"/>
      <c r="EU377" s="4"/>
      <c r="EV377" s="4"/>
      <c r="EW377" s="4"/>
      <c r="EX377" s="4"/>
      <c r="EY377" s="4"/>
      <c r="EZ377" s="4"/>
      <c r="FA377" s="4"/>
      <c r="FB377" s="4"/>
      <c r="FC377" s="4"/>
      <c r="FD377" s="4"/>
      <c r="FE377" s="4"/>
      <c r="FF377" s="4"/>
      <c r="FG377" s="4"/>
      <c r="FH377" s="4"/>
      <c r="FI377" s="4"/>
      <c r="FJ377" s="4"/>
      <c r="FK377" s="4"/>
      <c r="FL377" s="4"/>
      <c r="FM377" s="4"/>
      <c r="FN377" s="4"/>
      <c r="FO377" s="4"/>
      <c r="FP377" s="4"/>
      <c r="FQ377" s="4"/>
      <c r="FR377" s="4"/>
      <c r="FS377" s="4"/>
      <c r="FT377" s="4"/>
      <c r="FU377" s="4"/>
      <c r="FV377" s="4"/>
      <c r="FW377" s="4"/>
      <c r="FX377" s="4"/>
      <c r="FY377" s="4"/>
      <c r="FZ377" s="4"/>
      <c r="GA377" s="4"/>
      <c r="GB377" s="4"/>
      <c r="GC377" s="4"/>
      <c r="GD377" s="4"/>
      <c r="GE377" s="4"/>
      <c r="GF377" s="4"/>
      <c r="GG377" s="4"/>
      <c r="GH377" s="4"/>
      <c r="GI377" s="4"/>
      <c r="GJ377" s="4"/>
      <c r="GK377" s="4"/>
      <c r="GL377" s="4"/>
      <c r="GM377" s="4"/>
      <c r="GN377" s="4"/>
      <c r="GO377" s="4"/>
      <c r="GP377" s="4"/>
      <c r="GQ377" s="4"/>
      <c r="GR377" s="4"/>
      <c r="GS377" s="4"/>
      <c r="GT377" s="4"/>
      <c r="GU377" s="4"/>
      <c r="GV377" s="4"/>
      <c r="GW377" s="4"/>
      <c r="GX377" s="4"/>
      <c r="GY377" s="4"/>
      <c r="GZ377" s="4"/>
      <c r="HA377" s="4"/>
      <c r="HB377" s="4"/>
      <c r="HC377" s="4"/>
    </row>
    <row r="378" spans="1:211" s="380" customFormat="1" ht="13.9" customHeight="1">
      <c r="A378" s="828" t="str">
        <f>IF('1C TSsoustraitance'!$A95&lt;&gt;0,'1C TSsoustraitance'!$A95,"")</f>
        <v/>
      </c>
      <c r="B378" s="530"/>
      <c r="C378" s="513" t="str">
        <f>IF('1C TSsoustraitance'!$A95&lt;&gt;0,'1C TSsoustraitance'!$B95,"")</f>
        <v/>
      </c>
      <c r="D378" s="513" t="str">
        <f>IF('1C TSsoustraitance'!$A95&lt;&gt;0,'1C TSsoustraitance'!$C95,"")</f>
        <v/>
      </c>
      <c r="E378" s="684"/>
      <c r="F378" s="685"/>
      <c r="G378" s="666">
        <f>'1C TSsoustraitance'!$D95</f>
        <v>0</v>
      </c>
      <c r="H378" s="533">
        <v>0.21</v>
      </c>
      <c r="I378" s="533">
        <v>1</v>
      </c>
      <c r="J378" s="534"/>
      <c r="K378" s="667">
        <f t="shared" si="105"/>
        <v>0</v>
      </c>
      <c r="L378" s="668">
        <f>IF(OR('1C TSsoustraitance'!$D95="",'1C TSsoustraitance'!$AP95=0),0,IF(AND('1C TSsoustraitance'!$D95&lt;&gt;"",$K$2="Pôle",'1C TSsoustraitance'!$E95="OUI"),(('1C TSsoustraitance'!$F95+'1C TSsoustraitance'!$G95+'1C TSsoustraitance'!$H95+'1C TSsoustraitance'!$I95+'1C TSsoustraitance'!$M95)/'1C TSsoustraitance'!$R95),IF(AND('1C TSsoustraitance'!$D95&lt;&gt;"",$K$2="Pôle",'1C TSsoustraitance'!$E95="NON"),(('1C TSsoustraitance'!$F95+'1C TSsoustraitance'!$G95+'1C TSsoustraitance'!$H95+'1C TSsoustraitance'!$I95+'1C TSsoustraitance'!$M95)/'1C TSsoustraitance'!$AP95),IF(AND('1C TSsoustraitance'!$D95&lt;&gt;"",$K$2&lt;&gt;"Pôle",'1C TSsoustraitance'!$E95="OUI"),(('1C TSsoustraitance'!$F95+'1C TSsoustraitance'!$G95+'1C TSsoustraitance'!$H95+'1C TSsoustraitance'!$I95+'1C TSsoustraitance'!$J95+'1C TSsoustraitance'!$K95+'1C TSsoustraitance'!$L95+'1C TSsoustraitance'!$M95+'1C TSsoustraitance'!$N95+'1C TSsoustraitance'!$O95+'1C TSsoustraitance'!$P95+'1C TSsoustraitance'!$Q95)/'1C TSsoustraitance'!$R95),IF(AND('1C TSsoustraitance'!$D95&lt;&gt;"",$K$2&lt;&gt;"Pôle",'1C TSsoustraitance'!$E95="NON"),(('1C TSsoustraitance'!$F95+'1C TSsoustraitance'!$G95+'1C TSsoustraitance'!$H95+'1C TSsoustraitance'!$I95+'1C TSsoustraitance'!$J95+'1C TSsoustraitance'!$K95+'1C TSsoustraitance'!$L95+'1C TSsoustraitance'!$M95+'1C TSsoustraitance'!$N95+'1C TSsoustraitance'!$O95+'1C TSsoustraitance'!$P95+'1C TSsoustraitance'!$Q95))/'1C TSsoustraitance'!$AP95)))))</f>
        <v>0</v>
      </c>
      <c r="M378" s="668">
        <f>IF(OR('1C TSsoustraitance'!$D95="",'1C TSsoustraitance'!AP$13=0),0,IF(AND('1C TSsoustraitance'!$D95&lt;&gt;"",$K$2="Pôle",'1C TSsoustraitance'!$E95="OUI"),(('1C TSsoustraitance'!$J95+'1C TSsoustraitance'!$K95+'1C TSsoustraitance'!$L95)/'1C TSsoustraitance'!$R95),IF(AND('1C TSsoustraitance'!$D95&lt;&gt;"",$K$2="Pôle",'1C TSsoustraitance'!$E95="NON"),(('1C TSsoustraitance'!$J95+'1C TSsoustraitance'!$K95+'1C TSsoustraitance'!$L95)/'1C TSsoustraitance'!$AP95),IF(AND('1C TSsoustraitance'!$D95&lt;&gt;"",$K$2&lt;&gt;"Pôle"),0))))</f>
        <v>0</v>
      </c>
      <c r="N378" s="668">
        <f t="shared" si="106"/>
        <v>0</v>
      </c>
      <c r="O378" s="669">
        <f>IF(OR('1C TSsoustraitance'!$D95="",'1C TSsoustraitance'!$E95="OUI",'1C TSsoustraitance'!$AP95=0),0,(('1C TSsoustraitance'!$S95)/'1C TSsoustraitance'!$AP95))</f>
        <v>0</v>
      </c>
      <c r="P378" s="669">
        <f>IF(OR('1C TSsoustraitance'!$D95="",'1C TSsoustraitance'!$E95="OUI",'1C TSsoustraitance'!$AP95=0),0,(('1C TSsoustraitance'!$T95)/'1C TSsoustraitance'!$AP95))</f>
        <v>0</v>
      </c>
      <c r="Q378" s="669">
        <f>IF(OR('1C TSsoustraitance'!$D95="",'1C TSsoustraitance'!$E95="OUI",'1C TSsoustraitance'!$AP95=0),0,(('1C TSsoustraitance'!$U95)/'1C TSsoustraitance'!$AP95))</f>
        <v>0</v>
      </c>
      <c r="R378" s="669">
        <f>IF(OR('1C TSsoustraitance'!$D95="",'1C TSsoustraitance'!$E95="OUI",'1C TSsoustraitance'!$AP95=0),0,(('1C TSsoustraitance'!$V95)/'1C TSsoustraitance'!$AP95))</f>
        <v>0</v>
      </c>
      <c r="S378" s="669">
        <f>IF(OR('1C TSsoustraitance'!$D95="",'1C TSsoustraitance'!$E95="OUI",'1C TSsoustraitance'!$AP95=0),0,(('1C TSsoustraitance'!$W95)/'1C TSsoustraitance'!$AP95))</f>
        <v>0</v>
      </c>
      <c r="T378" s="669">
        <f>IF(OR('1C TSsoustraitance'!$D95="",'1C TSsoustraitance'!$E95="OUI",'1C TSsoustraitance'!$AP95=0),0,(('1C TSsoustraitance'!$X95)/'1C TSsoustraitance'!$AP95))</f>
        <v>0</v>
      </c>
      <c r="U378" s="669">
        <f>IF(OR('1C TSsoustraitance'!$D95="",'1C TSsoustraitance'!$E95="OUI",'1C TSsoustraitance'!$AP95=0),0,(('1C TSsoustraitance'!$Y95)/'1C TSsoustraitance'!$AP95))</f>
        <v>0</v>
      </c>
      <c r="V378" s="669">
        <f>IF(OR('1C TSsoustraitance'!$D95="",'1C TSsoustraitance'!$E95="OUI",'1C TSsoustraitance'!$AP95=0),0,(('1C TSsoustraitance'!$Z95)/'1C TSsoustraitance'!$AP95))</f>
        <v>0</v>
      </c>
      <c r="W378" s="669">
        <f>IF(OR('1C TSsoustraitance'!$D95="",'1C TSsoustraitance'!$E95="OUI",'1C TSsoustraitance'!$AP95=0),0,(('1C TSsoustraitance'!$AA95)/'1C TSsoustraitance'!$AP95))</f>
        <v>0</v>
      </c>
      <c r="X378" s="669">
        <f>IF(OR('1C TSsoustraitance'!$D95="",'1C TSsoustraitance'!$E95="OUI",'1C TSsoustraitance'!$AP95=0),0,(('1C TSsoustraitance'!$AB95)/'1C TSsoustraitance'!$AP95))</f>
        <v>0</v>
      </c>
      <c r="Y378" s="669">
        <f>IF(OR('1C TSsoustraitance'!$D95="",'1C TSsoustraitance'!$E95="OUI",'1C TSsoustraitance'!$AP95=0),0,(('1C TSsoustraitance'!$AC95)/'1C TSsoustraitance'!$AP95))</f>
        <v>0</v>
      </c>
      <c r="Z378" s="669">
        <f>IF(OR('1C TSsoustraitance'!$D95="",'1C TSsoustraitance'!$E95="OUI",'1C TSsoustraitance'!$AP95=0),0,(('1C TSsoustraitance'!$AD95)/'1C TSsoustraitance'!$AP95))</f>
        <v>0</v>
      </c>
      <c r="AA378" s="669">
        <f>IF(OR('1C TSsoustraitance'!$D95="",'1C TSsoustraitance'!$E95="OUI",'1C TSsoustraitance'!$AP95=0),0,(('1C TSsoustraitance'!$AE95)/'1C TSsoustraitance'!$AP95))</f>
        <v>0</v>
      </c>
      <c r="AB378" s="669">
        <f>IF(OR('1C TSsoustraitance'!$D95="",'1C TSsoustraitance'!$E95="OUI",'1C TSsoustraitance'!$AP95=0),0,(('1C TSsoustraitance'!$AF95)/'1C TSsoustraitance'!$AP95))</f>
        <v>0</v>
      </c>
      <c r="AC378" s="669">
        <f>IF(OR('1C TSsoustraitance'!$D95="",'1C TSsoustraitance'!$E95="OUI",'1C TSsoustraitance'!$AP95=0),0,(('1C TSsoustraitance'!$AG95)/'1C TSsoustraitance'!$AP95))</f>
        <v>0</v>
      </c>
      <c r="AD378" s="669">
        <f>IF(OR('1C TSsoustraitance'!$D95="",'1C TSsoustraitance'!$E95="OUI",'1C TSsoustraitance'!$AP95=0),0,(('1C TSsoustraitance'!$AH95)/'1C TSsoustraitance'!$AP95))</f>
        <v>0</v>
      </c>
      <c r="AE378" s="669">
        <f>IF(OR('1C TSsoustraitance'!$D95="",'1C TSsoustraitance'!$E95="OUI",'1C TSsoustraitance'!$AP95=0),0,(('1C TSsoustraitance'!$AI95)/'1C TSsoustraitance'!$AP95))</f>
        <v>0</v>
      </c>
      <c r="AF378" s="669">
        <f>IF(OR('1C TSsoustraitance'!$D95="",'1C TSsoustraitance'!$E95="OUI",'1C TSsoustraitance'!$AP95=0),0,(('1C TSsoustraitance'!$AJ95)/'1C TSsoustraitance'!$AP95))</f>
        <v>0</v>
      </c>
      <c r="AG378" s="669">
        <f>IF(OR('1C TSsoustraitance'!$D95="",'1C TSsoustraitance'!$E95="OUI",'1C TSsoustraitance'!$AP95=0),0,(('1C TSsoustraitance'!$AK95)/'1C TSsoustraitance'!$AP95))</f>
        <v>0</v>
      </c>
      <c r="AH378" s="669">
        <f>IF(OR('1C TSsoustraitance'!$D95="",'1C TSsoustraitance'!$E95="OUI",'1C TSsoustraitance'!$AP95=0),0,(('1C TSsoustraitance'!$AL95)/'1C TSsoustraitance'!$AP95))</f>
        <v>0</v>
      </c>
      <c r="AI378" s="669">
        <f>IF(OR('1C TSsoustraitance'!$D95="",'1C TSsoustraitance'!$E95="OUI",'1C TSsoustraitance'!$AP95=0),0,(('1C TSsoustraitance'!$AM95)/'1C TSsoustraitance'!$AP95))</f>
        <v>0</v>
      </c>
      <c r="AJ378" s="669">
        <f>IF(OR('1C TSsoustraitance'!$D95="",'1C TSsoustraitance'!$E95="OUI",'1C TSsoustraitance'!$AP95=0),0,(('1C TSsoustraitance'!$AN95)/'1C TSsoustraitance'!$AP95))</f>
        <v>0</v>
      </c>
      <c r="AK378" s="669">
        <f t="shared" si="107"/>
        <v>0</v>
      </c>
      <c r="AL378" s="668">
        <f t="shared" si="108"/>
        <v>0</v>
      </c>
      <c r="AM378" s="670">
        <f>IF(Tableau7[[#This Row],[N° pièce]]="",0,(Tableau7[[#This Row],[hors TVA]]+(Tableau7[[#This Row],[hors TVA]]*Tableau7[[#This Row],[Taux TVA]])-(Tableau7[[#This Row],[hors TVA]]*Tableau7[[#This Row],[Taux TVA]]*Tableau7[[#This Row],[Régime TVA: Récupération]]))*Tableau7[[#This Row],[Type 1]])</f>
        <v>0</v>
      </c>
      <c r="AN378" s="670">
        <f>IF(Tableau7[[#This Row],[N° pièce]]="",0,IF($K$2="pôle",((Tableau7[[#This Row],[hors TVA]]+(Tableau7[[#This Row],[hors TVA]]*Tableau7[[#This Row],[Taux TVA]])-(Tableau7[[#This Row],[hors TVA]]*Tableau7[[#This Row],[Taux TVA]]*Tableau7[[#This Row],[Régime TVA: Récupération]]))*Tableau7[[#This Row],[Type 2]]),0))</f>
        <v>0</v>
      </c>
      <c r="AO378" s="670">
        <f t="shared" si="111"/>
        <v>0</v>
      </c>
      <c r="AP378" s="255">
        <f t="shared" si="112"/>
        <v>0</v>
      </c>
      <c r="AQ378" s="506">
        <f t="shared" si="113"/>
        <v>0</v>
      </c>
      <c r="AR378" s="671"/>
      <c r="AS378" s="512"/>
      <c r="AT378" s="513" t="str">
        <f>IF(('1C TSsoustraitance'!AP95*FICHE!C$14&lt;J378),"Forfait limité à "&amp;FICHE!C$14&amp;"€/jour","")</f>
        <v/>
      </c>
      <c r="AU378" s="797"/>
      <c r="AV378" s="484"/>
      <c r="AW378" s="484"/>
      <c r="AX378" s="484"/>
      <c r="AY378" s="484"/>
      <c r="AZ378" s="484"/>
      <c r="BA378" s="4"/>
      <c r="BB378" s="4"/>
      <c r="BC378" s="4"/>
      <c r="BD378" s="4"/>
      <c r="BE378" s="4"/>
      <c r="BF378" s="4"/>
      <c r="BG378" s="4"/>
      <c r="BH378" s="4"/>
      <c r="BI378" s="4"/>
      <c r="BJ378" s="4"/>
      <c r="BK378" s="4"/>
      <c r="BL378" s="4"/>
      <c r="BM378" s="4"/>
      <c r="BN378" s="4"/>
      <c r="BO378" s="4"/>
      <c r="BP378" s="4"/>
      <c r="BQ378" s="4"/>
      <c r="BR378" s="4"/>
      <c r="BS378" s="4"/>
      <c r="BT378" s="4"/>
      <c r="BU378" s="4"/>
      <c r="BV378" s="4"/>
      <c r="BW378" s="4"/>
      <c r="BX378" s="4"/>
      <c r="BY378" s="4"/>
      <c r="BZ378" s="4"/>
      <c r="CA378" s="4"/>
      <c r="CB378" s="4"/>
      <c r="CC378" s="4"/>
      <c r="CD378" s="4"/>
      <c r="CE378" s="4"/>
      <c r="CF378" s="4"/>
      <c r="CG378" s="4"/>
      <c r="CH378" s="4"/>
      <c r="CI378" s="4"/>
      <c r="CJ378" s="4"/>
      <c r="CK378" s="4"/>
      <c r="CL378" s="4"/>
      <c r="CM378" s="4"/>
      <c r="CN378" s="4"/>
      <c r="CO378" s="4"/>
      <c r="CP378" s="4"/>
      <c r="CQ378" s="4"/>
      <c r="CR378" s="4"/>
      <c r="CS378" s="4"/>
      <c r="CT378" s="4"/>
      <c r="CU378" s="4"/>
      <c r="CV378" s="4"/>
      <c r="CW378" s="4"/>
      <c r="CX378" s="4"/>
      <c r="CY378" s="4"/>
      <c r="CZ378" s="4"/>
      <c r="DA378" s="4"/>
      <c r="DB378" s="4"/>
      <c r="DC378" s="4"/>
      <c r="DD378" s="4"/>
      <c r="DE378" s="4"/>
      <c r="DF378" s="4"/>
      <c r="DG378" s="4"/>
      <c r="DH378" s="4"/>
      <c r="DI378" s="4"/>
      <c r="DJ378" s="4"/>
      <c r="DK378" s="4"/>
      <c r="DL378" s="4"/>
      <c r="DM378" s="4"/>
      <c r="DN378" s="4"/>
      <c r="DO378" s="4"/>
      <c r="DP378" s="4"/>
      <c r="DQ378" s="4"/>
      <c r="DR378" s="4"/>
      <c r="DS378" s="4"/>
      <c r="DT378" s="4"/>
      <c r="DU378" s="4"/>
      <c r="DV378" s="4"/>
      <c r="DW378" s="4"/>
      <c r="DX378" s="4"/>
      <c r="DY378" s="4"/>
      <c r="DZ378" s="4"/>
      <c r="EA378" s="4"/>
      <c r="EB378" s="4"/>
      <c r="EC378" s="4"/>
      <c r="ED378" s="4"/>
      <c r="EE378" s="4"/>
      <c r="EF378" s="4"/>
      <c r="EG378" s="4"/>
      <c r="EH378" s="4"/>
      <c r="EI378" s="4"/>
      <c r="EJ378" s="4"/>
      <c r="EK378" s="4"/>
      <c r="EL378" s="4"/>
      <c r="EM378" s="4"/>
      <c r="EN378" s="4"/>
      <c r="EO378" s="4"/>
      <c r="EP378" s="4"/>
      <c r="EQ378" s="4"/>
      <c r="ER378" s="4"/>
      <c r="ES378" s="4"/>
      <c r="ET378" s="4"/>
      <c r="EU378" s="4"/>
      <c r="EV378" s="4"/>
      <c r="EW378" s="4"/>
      <c r="EX378" s="4"/>
      <c r="EY378" s="4"/>
      <c r="EZ378" s="4"/>
      <c r="FA378" s="4"/>
      <c r="FB378" s="4"/>
      <c r="FC378" s="4"/>
      <c r="FD378" s="4"/>
      <c r="FE378" s="4"/>
      <c r="FF378" s="4"/>
      <c r="FG378" s="4"/>
      <c r="FH378" s="4"/>
      <c r="FI378" s="4"/>
      <c r="FJ378" s="4"/>
      <c r="FK378" s="4"/>
      <c r="FL378" s="4"/>
      <c r="FM378" s="4"/>
      <c r="FN378" s="4"/>
      <c r="FO378" s="4"/>
      <c r="FP378" s="4"/>
      <c r="FQ378" s="4"/>
      <c r="FR378" s="4"/>
      <c r="FS378" s="4"/>
      <c r="FT378" s="4"/>
      <c r="FU378" s="4"/>
      <c r="FV378" s="4"/>
      <c r="FW378" s="4"/>
      <c r="FX378" s="4"/>
      <c r="FY378" s="4"/>
      <c r="FZ378" s="4"/>
      <c r="GA378" s="4"/>
      <c r="GB378" s="4"/>
      <c r="GC378" s="4"/>
      <c r="GD378" s="4"/>
      <c r="GE378" s="4"/>
      <c r="GF378" s="4"/>
      <c r="GG378" s="4"/>
      <c r="GH378" s="4"/>
      <c r="GI378" s="4"/>
      <c r="GJ378" s="4"/>
      <c r="GK378" s="4"/>
      <c r="GL378" s="4"/>
      <c r="GM378" s="4"/>
      <c r="GN378" s="4"/>
      <c r="GO378" s="4"/>
      <c r="GP378" s="4"/>
      <c r="GQ378" s="4"/>
      <c r="GR378" s="4"/>
      <c r="GS378" s="4"/>
      <c r="GT378" s="4"/>
      <c r="GU378" s="4"/>
      <c r="GV378" s="4"/>
      <c r="GW378" s="4"/>
      <c r="GX378" s="4"/>
      <c r="GY378" s="4"/>
      <c r="GZ378" s="4"/>
      <c r="HA378" s="4"/>
      <c r="HB378" s="4"/>
      <c r="HC378" s="4"/>
    </row>
    <row r="379" spans="1:211" s="380" customFormat="1" ht="13.9" customHeight="1">
      <c r="A379" s="828" t="str">
        <f>IF('1C TSsoustraitance'!$A96&lt;&gt;0,'1C TSsoustraitance'!$A96,"")</f>
        <v/>
      </c>
      <c r="B379" s="530"/>
      <c r="C379" s="513" t="str">
        <f>IF('1C TSsoustraitance'!$A96&lt;&gt;0,'1C TSsoustraitance'!$B96,"")</f>
        <v/>
      </c>
      <c r="D379" s="513" t="str">
        <f>IF('1C TSsoustraitance'!$A96&lt;&gt;0,'1C TSsoustraitance'!$C96,"")</f>
        <v/>
      </c>
      <c r="E379" s="684"/>
      <c r="F379" s="685"/>
      <c r="G379" s="666">
        <f>'1C TSsoustraitance'!$D96</f>
        <v>0</v>
      </c>
      <c r="H379" s="533">
        <v>0.21</v>
      </c>
      <c r="I379" s="533">
        <v>1</v>
      </c>
      <c r="J379" s="534"/>
      <c r="K379" s="667">
        <f t="shared" si="105"/>
        <v>0</v>
      </c>
      <c r="L379" s="668">
        <f>IF(OR('1C TSsoustraitance'!$D96="",'1C TSsoustraitance'!$AP96=0),0,IF(AND('1C TSsoustraitance'!$D96&lt;&gt;"",$K$2="Pôle",'1C TSsoustraitance'!$E96="OUI"),(('1C TSsoustraitance'!$F96+'1C TSsoustraitance'!$G96+'1C TSsoustraitance'!$H96+'1C TSsoustraitance'!$I96+'1C TSsoustraitance'!$M96)/'1C TSsoustraitance'!$R96),IF(AND('1C TSsoustraitance'!$D96&lt;&gt;"",$K$2="Pôle",'1C TSsoustraitance'!$E96="NON"),(('1C TSsoustraitance'!$F96+'1C TSsoustraitance'!$G96+'1C TSsoustraitance'!$H96+'1C TSsoustraitance'!$I96+'1C TSsoustraitance'!$M96)/'1C TSsoustraitance'!$AP96),IF(AND('1C TSsoustraitance'!$D96&lt;&gt;"",$K$2&lt;&gt;"Pôle",'1C TSsoustraitance'!$E96="OUI"),(('1C TSsoustraitance'!$F96+'1C TSsoustraitance'!$G96+'1C TSsoustraitance'!$H96+'1C TSsoustraitance'!$I96+'1C TSsoustraitance'!$J96+'1C TSsoustraitance'!$K96+'1C TSsoustraitance'!$L96+'1C TSsoustraitance'!$M96+'1C TSsoustraitance'!$N96+'1C TSsoustraitance'!$O96+'1C TSsoustraitance'!$P96+'1C TSsoustraitance'!$Q96)/'1C TSsoustraitance'!$R96),IF(AND('1C TSsoustraitance'!$D96&lt;&gt;"",$K$2&lt;&gt;"Pôle",'1C TSsoustraitance'!$E96="NON"),(('1C TSsoustraitance'!$F96+'1C TSsoustraitance'!$G96+'1C TSsoustraitance'!$H96+'1C TSsoustraitance'!$I96+'1C TSsoustraitance'!$J96+'1C TSsoustraitance'!$K96+'1C TSsoustraitance'!$L96+'1C TSsoustraitance'!$M96+'1C TSsoustraitance'!$N96+'1C TSsoustraitance'!$O96+'1C TSsoustraitance'!$P96+'1C TSsoustraitance'!$Q96))/'1C TSsoustraitance'!$AP96)))))</f>
        <v>0</v>
      </c>
      <c r="M379" s="668">
        <f>IF(OR('1C TSsoustraitance'!$D96="",'1C TSsoustraitance'!AP$13=0),0,IF(AND('1C TSsoustraitance'!$D96&lt;&gt;"",$K$2="Pôle",'1C TSsoustraitance'!$E96="OUI"),(('1C TSsoustraitance'!$J96+'1C TSsoustraitance'!$K96+'1C TSsoustraitance'!$L96)/'1C TSsoustraitance'!$R96),IF(AND('1C TSsoustraitance'!$D96&lt;&gt;"",$K$2="Pôle",'1C TSsoustraitance'!$E96="NON"),(('1C TSsoustraitance'!$J96+'1C TSsoustraitance'!$K96+'1C TSsoustraitance'!$L96)/'1C TSsoustraitance'!$AP96),IF(AND('1C TSsoustraitance'!$D96&lt;&gt;"",$K$2&lt;&gt;"Pôle"),0))))</f>
        <v>0</v>
      </c>
      <c r="N379" s="668">
        <f t="shared" si="106"/>
        <v>0</v>
      </c>
      <c r="O379" s="669">
        <f>IF(OR('1C TSsoustraitance'!$D96="",'1C TSsoustraitance'!$E96="OUI",'1C TSsoustraitance'!$AP96=0),0,(('1C TSsoustraitance'!$S96)/'1C TSsoustraitance'!$AP96))</f>
        <v>0</v>
      </c>
      <c r="P379" s="669">
        <f>IF(OR('1C TSsoustraitance'!$D96="",'1C TSsoustraitance'!$E96="OUI",'1C TSsoustraitance'!$AP96=0),0,(('1C TSsoustraitance'!$T96)/'1C TSsoustraitance'!$AP96))</f>
        <v>0</v>
      </c>
      <c r="Q379" s="669">
        <f>IF(OR('1C TSsoustraitance'!$D96="",'1C TSsoustraitance'!$E96="OUI",'1C TSsoustraitance'!$AP96=0),0,(('1C TSsoustraitance'!$U96)/'1C TSsoustraitance'!$AP96))</f>
        <v>0</v>
      </c>
      <c r="R379" s="669">
        <f>IF(OR('1C TSsoustraitance'!$D96="",'1C TSsoustraitance'!$E96="OUI",'1C TSsoustraitance'!$AP96=0),0,(('1C TSsoustraitance'!$V96)/'1C TSsoustraitance'!$AP96))</f>
        <v>0</v>
      </c>
      <c r="S379" s="669">
        <f>IF(OR('1C TSsoustraitance'!$D96="",'1C TSsoustraitance'!$E96="OUI",'1C TSsoustraitance'!$AP96=0),0,(('1C TSsoustraitance'!$W96)/'1C TSsoustraitance'!$AP96))</f>
        <v>0</v>
      </c>
      <c r="T379" s="669">
        <f>IF(OR('1C TSsoustraitance'!$D96="",'1C TSsoustraitance'!$E96="OUI",'1C TSsoustraitance'!$AP96=0),0,(('1C TSsoustraitance'!$X96)/'1C TSsoustraitance'!$AP96))</f>
        <v>0</v>
      </c>
      <c r="U379" s="669">
        <f>IF(OR('1C TSsoustraitance'!$D96="",'1C TSsoustraitance'!$E96="OUI",'1C TSsoustraitance'!$AP96=0),0,(('1C TSsoustraitance'!$Y96)/'1C TSsoustraitance'!$AP96))</f>
        <v>0</v>
      </c>
      <c r="V379" s="669">
        <f>IF(OR('1C TSsoustraitance'!$D96="",'1C TSsoustraitance'!$E96="OUI",'1C TSsoustraitance'!$AP96=0),0,(('1C TSsoustraitance'!$Z96)/'1C TSsoustraitance'!$AP96))</f>
        <v>0</v>
      </c>
      <c r="W379" s="669">
        <f>IF(OR('1C TSsoustraitance'!$D96="",'1C TSsoustraitance'!$E96="OUI",'1C TSsoustraitance'!$AP96=0),0,(('1C TSsoustraitance'!$AA96)/'1C TSsoustraitance'!$AP96))</f>
        <v>0</v>
      </c>
      <c r="X379" s="669">
        <f>IF(OR('1C TSsoustraitance'!$D96="",'1C TSsoustraitance'!$E96="OUI",'1C TSsoustraitance'!$AP96=0),0,(('1C TSsoustraitance'!$AB96)/'1C TSsoustraitance'!$AP96))</f>
        <v>0</v>
      </c>
      <c r="Y379" s="669">
        <f>IF(OR('1C TSsoustraitance'!$D96="",'1C TSsoustraitance'!$E96="OUI",'1C TSsoustraitance'!$AP96=0),0,(('1C TSsoustraitance'!$AC96)/'1C TSsoustraitance'!$AP96))</f>
        <v>0</v>
      </c>
      <c r="Z379" s="669">
        <f>IF(OR('1C TSsoustraitance'!$D96="",'1C TSsoustraitance'!$E96="OUI",'1C TSsoustraitance'!$AP96=0),0,(('1C TSsoustraitance'!$AD96)/'1C TSsoustraitance'!$AP96))</f>
        <v>0</v>
      </c>
      <c r="AA379" s="669">
        <f>IF(OR('1C TSsoustraitance'!$D96="",'1C TSsoustraitance'!$E96="OUI",'1C TSsoustraitance'!$AP96=0),0,(('1C TSsoustraitance'!$AE96)/'1C TSsoustraitance'!$AP96))</f>
        <v>0</v>
      </c>
      <c r="AB379" s="669">
        <f>IF(OR('1C TSsoustraitance'!$D96="",'1C TSsoustraitance'!$E96="OUI",'1C TSsoustraitance'!$AP96=0),0,(('1C TSsoustraitance'!$AF96)/'1C TSsoustraitance'!$AP96))</f>
        <v>0</v>
      </c>
      <c r="AC379" s="669">
        <f>IF(OR('1C TSsoustraitance'!$D96="",'1C TSsoustraitance'!$E96="OUI",'1C TSsoustraitance'!$AP96=0),0,(('1C TSsoustraitance'!$AG96)/'1C TSsoustraitance'!$AP96))</f>
        <v>0</v>
      </c>
      <c r="AD379" s="669">
        <f>IF(OR('1C TSsoustraitance'!$D96="",'1C TSsoustraitance'!$E96="OUI",'1C TSsoustraitance'!$AP96=0),0,(('1C TSsoustraitance'!$AH96)/'1C TSsoustraitance'!$AP96))</f>
        <v>0</v>
      </c>
      <c r="AE379" s="669">
        <f>IF(OR('1C TSsoustraitance'!$D96="",'1C TSsoustraitance'!$E96="OUI",'1C TSsoustraitance'!$AP96=0),0,(('1C TSsoustraitance'!$AI96)/'1C TSsoustraitance'!$AP96))</f>
        <v>0</v>
      </c>
      <c r="AF379" s="669">
        <f>IF(OR('1C TSsoustraitance'!$D96="",'1C TSsoustraitance'!$E96="OUI",'1C TSsoustraitance'!$AP96=0),0,(('1C TSsoustraitance'!$AJ96)/'1C TSsoustraitance'!$AP96))</f>
        <v>0</v>
      </c>
      <c r="AG379" s="669">
        <f>IF(OR('1C TSsoustraitance'!$D96="",'1C TSsoustraitance'!$E96="OUI",'1C TSsoustraitance'!$AP96=0),0,(('1C TSsoustraitance'!$AK96)/'1C TSsoustraitance'!$AP96))</f>
        <v>0</v>
      </c>
      <c r="AH379" s="669">
        <f>IF(OR('1C TSsoustraitance'!$D96="",'1C TSsoustraitance'!$E96="OUI",'1C TSsoustraitance'!$AP96=0),0,(('1C TSsoustraitance'!$AL96)/'1C TSsoustraitance'!$AP96))</f>
        <v>0</v>
      </c>
      <c r="AI379" s="669">
        <f>IF(OR('1C TSsoustraitance'!$D96="",'1C TSsoustraitance'!$E96="OUI",'1C TSsoustraitance'!$AP96=0),0,(('1C TSsoustraitance'!$AM96)/'1C TSsoustraitance'!$AP96))</f>
        <v>0</v>
      </c>
      <c r="AJ379" s="669">
        <f>IF(OR('1C TSsoustraitance'!$D96="",'1C TSsoustraitance'!$E96="OUI",'1C TSsoustraitance'!$AP96=0),0,(('1C TSsoustraitance'!$AN96)/'1C TSsoustraitance'!$AP96))</f>
        <v>0</v>
      </c>
      <c r="AK379" s="669">
        <f t="shared" si="107"/>
        <v>0</v>
      </c>
      <c r="AL379" s="668">
        <f t="shared" si="108"/>
        <v>0</v>
      </c>
      <c r="AM379" s="670">
        <f>IF(Tableau7[[#This Row],[N° pièce]]="",0,(Tableau7[[#This Row],[hors TVA]]+(Tableau7[[#This Row],[hors TVA]]*Tableau7[[#This Row],[Taux TVA]])-(Tableau7[[#This Row],[hors TVA]]*Tableau7[[#This Row],[Taux TVA]]*Tableau7[[#This Row],[Régime TVA: Récupération]]))*Tableau7[[#This Row],[Type 1]])</f>
        <v>0</v>
      </c>
      <c r="AN379" s="670">
        <f>IF(Tableau7[[#This Row],[N° pièce]]="",0,IF($K$2="pôle",((Tableau7[[#This Row],[hors TVA]]+(Tableau7[[#This Row],[hors TVA]]*Tableau7[[#This Row],[Taux TVA]])-(Tableau7[[#This Row],[hors TVA]]*Tableau7[[#This Row],[Taux TVA]]*Tableau7[[#This Row],[Régime TVA: Récupération]]))*Tableau7[[#This Row],[Type 2]]),0))</f>
        <v>0</v>
      </c>
      <c r="AO379" s="670">
        <f t="shared" si="111"/>
        <v>0</v>
      </c>
      <c r="AP379" s="255">
        <f t="shared" si="112"/>
        <v>0</v>
      </c>
      <c r="AQ379" s="506">
        <f t="shared" si="113"/>
        <v>0</v>
      </c>
      <c r="AR379" s="671"/>
      <c r="AS379" s="512"/>
      <c r="AT379" s="513" t="str">
        <f>IF(('1C TSsoustraitance'!AP96*FICHE!C$14&lt;J379),"Forfait limité à "&amp;FICHE!C$14&amp;"€/jour","")</f>
        <v/>
      </c>
      <c r="AU379" s="797"/>
      <c r="AV379" s="484"/>
      <c r="AW379" s="484"/>
      <c r="AX379" s="484"/>
      <c r="AY379" s="484"/>
      <c r="AZ379" s="484"/>
      <c r="BA379" s="4"/>
      <c r="BB379" s="4"/>
      <c r="BC379" s="4"/>
      <c r="BD379" s="4"/>
      <c r="BE379" s="4"/>
      <c r="BF379" s="4"/>
      <c r="BG379" s="4"/>
      <c r="BH379" s="4"/>
      <c r="BI379" s="4"/>
      <c r="BJ379" s="4"/>
      <c r="BK379" s="4"/>
      <c r="BL379" s="4"/>
      <c r="BM379" s="4"/>
      <c r="BN379" s="4"/>
      <c r="BO379" s="4"/>
      <c r="BP379" s="4"/>
      <c r="BQ379" s="4"/>
      <c r="BR379" s="4"/>
      <c r="BS379" s="4"/>
      <c r="BT379" s="4"/>
      <c r="BU379" s="4"/>
      <c r="BV379" s="4"/>
      <c r="BW379" s="4"/>
      <c r="BX379" s="4"/>
      <c r="BY379" s="4"/>
      <c r="BZ379" s="4"/>
      <c r="CA379" s="4"/>
      <c r="CB379" s="4"/>
      <c r="CC379" s="4"/>
      <c r="CD379" s="4"/>
      <c r="CE379" s="4"/>
      <c r="CF379" s="4"/>
      <c r="CG379" s="4"/>
      <c r="CH379" s="4"/>
      <c r="CI379" s="4"/>
      <c r="CJ379" s="4"/>
      <c r="CK379" s="4"/>
      <c r="CL379" s="4"/>
      <c r="CM379" s="4"/>
      <c r="CN379" s="4"/>
      <c r="CO379" s="4"/>
      <c r="CP379" s="4"/>
      <c r="CQ379" s="4"/>
      <c r="CR379" s="4"/>
      <c r="CS379" s="4"/>
      <c r="CT379" s="4"/>
      <c r="CU379" s="4"/>
      <c r="CV379" s="4"/>
      <c r="CW379" s="4"/>
      <c r="CX379" s="4"/>
      <c r="CY379" s="4"/>
      <c r="CZ379" s="4"/>
      <c r="DA379" s="4"/>
      <c r="DB379" s="4"/>
      <c r="DC379" s="4"/>
      <c r="DD379" s="4"/>
      <c r="DE379" s="4"/>
      <c r="DF379" s="4"/>
      <c r="DG379" s="4"/>
      <c r="DH379" s="4"/>
      <c r="DI379" s="4"/>
      <c r="DJ379" s="4"/>
      <c r="DK379" s="4"/>
      <c r="DL379" s="4"/>
      <c r="DM379" s="4"/>
      <c r="DN379" s="4"/>
      <c r="DO379" s="4"/>
      <c r="DP379" s="4"/>
      <c r="DQ379" s="4"/>
      <c r="DR379" s="4"/>
      <c r="DS379" s="4"/>
      <c r="DT379" s="4"/>
      <c r="DU379" s="4"/>
      <c r="DV379" s="4"/>
      <c r="DW379" s="4"/>
      <c r="DX379" s="4"/>
      <c r="DY379" s="4"/>
      <c r="DZ379" s="4"/>
      <c r="EA379" s="4"/>
      <c r="EB379" s="4"/>
      <c r="EC379" s="4"/>
      <c r="ED379" s="4"/>
      <c r="EE379" s="4"/>
      <c r="EF379" s="4"/>
      <c r="EG379" s="4"/>
      <c r="EH379" s="4"/>
      <c r="EI379" s="4"/>
      <c r="EJ379" s="4"/>
      <c r="EK379" s="4"/>
      <c r="EL379" s="4"/>
      <c r="EM379" s="4"/>
      <c r="EN379" s="4"/>
      <c r="EO379" s="4"/>
      <c r="EP379" s="4"/>
      <c r="EQ379" s="4"/>
      <c r="ER379" s="4"/>
      <c r="ES379" s="4"/>
      <c r="ET379" s="4"/>
      <c r="EU379" s="4"/>
      <c r="EV379" s="4"/>
      <c r="EW379" s="4"/>
      <c r="EX379" s="4"/>
      <c r="EY379" s="4"/>
      <c r="EZ379" s="4"/>
      <c r="FA379" s="4"/>
      <c r="FB379" s="4"/>
      <c r="FC379" s="4"/>
      <c r="FD379" s="4"/>
      <c r="FE379" s="4"/>
      <c r="FF379" s="4"/>
      <c r="FG379" s="4"/>
      <c r="FH379" s="4"/>
      <c r="FI379" s="4"/>
      <c r="FJ379" s="4"/>
      <c r="FK379" s="4"/>
      <c r="FL379" s="4"/>
      <c r="FM379" s="4"/>
      <c r="FN379" s="4"/>
      <c r="FO379" s="4"/>
      <c r="FP379" s="4"/>
      <c r="FQ379" s="4"/>
      <c r="FR379" s="4"/>
      <c r="FS379" s="4"/>
      <c r="FT379" s="4"/>
      <c r="FU379" s="4"/>
      <c r="FV379" s="4"/>
      <c r="FW379" s="4"/>
      <c r="FX379" s="4"/>
      <c r="FY379" s="4"/>
      <c r="FZ379" s="4"/>
      <c r="GA379" s="4"/>
      <c r="GB379" s="4"/>
      <c r="GC379" s="4"/>
      <c r="GD379" s="4"/>
      <c r="GE379" s="4"/>
      <c r="GF379" s="4"/>
      <c r="GG379" s="4"/>
      <c r="GH379" s="4"/>
      <c r="GI379" s="4"/>
      <c r="GJ379" s="4"/>
      <c r="GK379" s="4"/>
      <c r="GL379" s="4"/>
      <c r="GM379" s="4"/>
      <c r="GN379" s="4"/>
      <c r="GO379" s="4"/>
      <c r="GP379" s="4"/>
      <c r="GQ379" s="4"/>
      <c r="GR379" s="4"/>
      <c r="GS379" s="4"/>
      <c r="GT379" s="4"/>
      <c r="GU379" s="4"/>
      <c r="GV379" s="4"/>
      <c r="GW379" s="4"/>
      <c r="GX379" s="4"/>
      <c r="GY379" s="4"/>
      <c r="GZ379" s="4"/>
      <c r="HA379" s="4"/>
      <c r="HB379" s="4"/>
      <c r="HC379" s="4"/>
    </row>
    <row r="380" spans="1:211" s="380" customFormat="1" ht="13.9" customHeight="1">
      <c r="A380" s="828" t="str">
        <f>IF('1C TSsoustraitance'!$A97&lt;&gt;0,'1C TSsoustraitance'!$A97,"")</f>
        <v/>
      </c>
      <c r="B380" s="530"/>
      <c r="C380" s="513" t="str">
        <f>IF('1C TSsoustraitance'!$A97&lt;&gt;0,'1C TSsoustraitance'!$B97,"")</f>
        <v/>
      </c>
      <c r="D380" s="513" t="str">
        <f>IF('1C TSsoustraitance'!$A97&lt;&gt;0,'1C TSsoustraitance'!$C97,"")</f>
        <v/>
      </c>
      <c r="E380" s="684"/>
      <c r="F380" s="685"/>
      <c r="G380" s="666">
        <f>'1C TSsoustraitance'!$D97</f>
        <v>0</v>
      </c>
      <c r="H380" s="533">
        <v>0.21</v>
      </c>
      <c r="I380" s="533">
        <v>1</v>
      </c>
      <c r="J380" s="534"/>
      <c r="K380" s="667">
        <f t="shared" si="105"/>
        <v>0</v>
      </c>
      <c r="L380" s="668">
        <f>IF(OR('1C TSsoustraitance'!$D97="",'1C TSsoustraitance'!$AP97=0),0,IF(AND('1C TSsoustraitance'!$D97&lt;&gt;"",$K$2="Pôle",'1C TSsoustraitance'!$E97="OUI"),(('1C TSsoustraitance'!$F97+'1C TSsoustraitance'!$G97+'1C TSsoustraitance'!$H97+'1C TSsoustraitance'!$I97+'1C TSsoustraitance'!$M97)/'1C TSsoustraitance'!$R97),IF(AND('1C TSsoustraitance'!$D97&lt;&gt;"",$K$2="Pôle",'1C TSsoustraitance'!$E97="NON"),(('1C TSsoustraitance'!$F97+'1C TSsoustraitance'!$G97+'1C TSsoustraitance'!$H97+'1C TSsoustraitance'!$I97+'1C TSsoustraitance'!$M97)/'1C TSsoustraitance'!$AP97),IF(AND('1C TSsoustraitance'!$D97&lt;&gt;"",$K$2&lt;&gt;"Pôle",'1C TSsoustraitance'!$E97="OUI"),(('1C TSsoustraitance'!$F97+'1C TSsoustraitance'!$G97+'1C TSsoustraitance'!$H97+'1C TSsoustraitance'!$I97+'1C TSsoustraitance'!$J97+'1C TSsoustraitance'!$K97+'1C TSsoustraitance'!$L97+'1C TSsoustraitance'!$M97+'1C TSsoustraitance'!$N97+'1C TSsoustraitance'!$O97+'1C TSsoustraitance'!$P97+'1C TSsoustraitance'!$Q97)/'1C TSsoustraitance'!$R97),IF(AND('1C TSsoustraitance'!$D97&lt;&gt;"",$K$2&lt;&gt;"Pôle",'1C TSsoustraitance'!$E97="NON"),(('1C TSsoustraitance'!$F97+'1C TSsoustraitance'!$G97+'1C TSsoustraitance'!$H97+'1C TSsoustraitance'!$I97+'1C TSsoustraitance'!$J97+'1C TSsoustraitance'!$K97+'1C TSsoustraitance'!$L97+'1C TSsoustraitance'!$M97+'1C TSsoustraitance'!$N97+'1C TSsoustraitance'!$O97+'1C TSsoustraitance'!$P97+'1C TSsoustraitance'!$Q97))/'1C TSsoustraitance'!$AP97)))))</f>
        <v>0</v>
      </c>
      <c r="M380" s="668">
        <f>IF(OR('1C TSsoustraitance'!$D97="",'1C TSsoustraitance'!AP$13=0),0,IF(AND('1C TSsoustraitance'!$D97&lt;&gt;"",$K$2="Pôle",'1C TSsoustraitance'!$E97="OUI"),(('1C TSsoustraitance'!$J97+'1C TSsoustraitance'!$K97+'1C TSsoustraitance'!$L97)/'1C TSsoustraitance'!$R97),IF(AND('1C TSsoustraitance'!$D97&lt;&gt;"",$K$2="Pôle",'1C TSsoustraitance'!$E97="NON"),(('1C TSsoustraitance'!$J97+'1C TSsoustraitance'!$K97+'1C TSsoustraitance'!$L97)/'1C TSsoustraitance'!$AP97),IF(AND('1C TSsoustraitance'!$D97&lt;&gt;"",$K$2&lt;&gt;"Pôle"),0))))</f>
        <v>0</v>
      </c>
      <c r="N380" s="668">
        <f t="shared" si="106"/>
        <v>0</v>
      </c>
      <c r="O380" s="669">
        <f>IF(OR('1C TSsoustraitance'!$D97="",'1C TSsoustraitance'!$E97="OUI",'1C TSsoustraitance'!$AP97=0),0,(('1C TSsoustraitance'!$S97)/'1C TSsoustraitance'!$AP97))</f>
        <v>0</v>
      </c>
      <c r="P380" s="669">
        <f>IF(OR('1C TSsoustraitance'!$D97="",'1C TSsoustraitance'!$E97="OUI",'1C TSsoustraitance'!$AP97=0),0,(('1C TSsoustraitance'!$T97)/'1C TSsoustraitance'!$AP97))</f>
        <v>0</v>
      </c>
      <c r="Q380" s="669">
        <f>IF(OR('1C TSsoustraitance'!$D97="",'1C TSsoustraitance'!$E97="OUI",'1C TSsoustraitance'!$AP97=0),0,(('1C TSsoustraitance'!$U97)/'1C TSsoustraitance'!$AP97))</f>
        <v>0</v>
      </c>
      <c r="R380" s="669">
        <f>IF(OR('1C TSsoustraitance'!$D97="",'1C TSsoustraitance'!$E97="OUI",'1C TSsoustraitance'!$AP97=0),0,(('1C TSsoustraitance'!$V97)/'1C TSsoustraitance'!$AP97))</f>
        <v>0</v>
      </c>
      <c r="S380" s="669">
        <f>IF(OR('1C TSsoustraitance'!$D97="",'1C TSsoustraitance'!$E97="OUI",'1C TSsoustraitance'!$AP97=0),0,(('1C TSsoustraitance'!$W97)/'1C TSsoustraitance'!$AP97))</f>
        <v>0</v>
      </c>
      <c r="T380" s="669">
        <f>IF(OR('1C TSsoustraitance'!$D97="",'1C TSsoustraitance'!$E97="OUI",'1C TSsoustraitance'!$AP97=0),0,(('1C TSsoustraitance'!$X97)/'1C TSsoustraitance'!$AP97))</f>
        <v>0</v>
      </c>
      <c r="U380" s="669">
        <f>IF(OR('1C TSsoustraitance'!$D97="",'1C TSsoustraitance'!$E97="OUI",'1C TSsoustraitance'!$AP97=0),0,(('1C TSsoustraitance'!$Y97)/'1C TSsoustraitance'!$AP97))</f>
        <v>0</v>
      </c>
      <c r="V380" s="669">
        <f>IF(OR('1C TSsoustraitance'!$D97="",'1C TSsoustraitance'!$E97="OUI",'1C TSsoustraitance'!$AP97=0),0,(('1C TSsoustraitance'!$Z97)/'1C TSsoustraitance'!$AP97))</f>
        <v>0</v>
      </c>
      <c r="W380" s="669">
        <f>IF(OR('1C TSsoustraitance'!$D97="",'1C TSsoustraitance'!$E97="OUI",'1C TSsoustraitance'!$AP97=0),0,(('1C TSsoustraitance'!$AA97)/'1C TSsoustraitance'!$AP97))</f>
        <v>0</v>
      </c>
      <c r="X380" s="669">
        <f>IF(OR('1C TSsoustraitance'!$D97="",'1C TSsoustraitance'!$E97="OUI",'1C TSsoustraitance'!$AP97=0),0,(('1C TSsoustraitance'!$AB97)/'1C TSsoustraitance'!$AP97))</f>
        <v>0</v>
      </c>
      <c r="Y380" s="669">
        <f>IF(OR('1C TSsoustraitance'!$D97="",'1C TSsoustraitance'!$E97="OUI",'1C TSsoustraitance'!$AP97=0),0,(('1C TSsoustraitance'!$AC97)/'1C TSsoustraitance'!$AP97))</f>
        <v>0</v>
      </c>
      <c r="Z380" s="669">
        <f>IF(OR('1C TSsoustraitance'!$D97="",'1C TSsoustraitance'!$E97="OUI",'1C TSsoustraitance'!$AP97=0),0,(('1C TSsoustraitance'!$AD97)/'1C TSsoustraitance'!$AP97))</f>
        <v>0</v>
      </c>
      <c r="AA380" s="669">
        <f>IF(OR('1C TSsoustraitance'!$D97="",'1C TSsoustraitance'!$E97="OUI",'1C TSsoustraitance'!$AP97=0),0,(('1C TSsoustraitance'!$AE97)/'1C TSsoustraitance'!$AP97))</f>
        <v>0</v>
      </c>
      <c r="AB380" s="669">
        <f>IF(OR('1C TSsoustraitance'!$D97="",'1C TSsoustraitance'!$E97="OUI",'1C TSsoustraitance'!$AP97=0),0,(('1C TSsoustraitance'!$AF97)/'1C TSsoustraitance'!$AP97))</f>
        <v>0</v>
      </c>
      <c r="AC380" s="669">
        <f>IF(OR('1C TSsoustraitance'!$D97="",'1C TSsoustraitance'!$E97="OUI",'1C TSsoustraitance'!$AP97=0),0,(('1C TSsoustraitance'!$AG97)/'1C TSsoustraitance'!$AP97))</f>
        <v>0</v>
      </c>
      <c r="AD380" s="669">
        <f>IF(OR('1C TSsoustraitance'!$D97="",'1C TSsoustraitance'!$E97="OUI",'1C TSsoustraitance'!$AP97=0),0,(('1C TSsoustraitance'!$AH97)/'1C TSsoustraitance'!$AP97))</f>
        <v>0</v>
      </c>
      <c r="AE380" s="669">
        <f>IF(OR('1C TSsoustraitance'!$D97="",'1C TSsoustraitance'!$E97="OUI",'1C TSsoustraitance'!$AP97=0),0,(('1C TSsoustraitance'!$AI97)/'1C TSsoustraitance'!$AP97))</f>
        <v>0</v>
      </c>
      <c r="AF380" s="669">
        <f>IF(OR('1C TSsoustraitance'!$D97="",'1C TSsoustraitance'!$E97="OUI",'1C TSsoustraitance'!$AP97=0),0,(('1C TSsoustraitance'!$AJ97)/'1C TSsoustraitance'!$AP97))</f>
        <v>0</v>
      </c>
      <c r="AG380" s="669">
        <f>IF(OR('1C TSsoustraitance'!$D97="",'1C TSsoustraitance'!$E97="OUI",'1C TSsoustraitance'!$AP97=0),0,(('1C TSsoustraitance'!$AK97)/'1C TSsoustraitance'!$AP97))</f>
        <v>0</v>
      </c>
      <c r="AH380" s="669">
        <f>IF(OR('1C TSsoustraitance'!$D97="",'1C TSsoustraitance'!$E97="OUI",'1C TSsoustraitance'!$AP97=0),0,(('1C TSsoustraitance'!$AL97)/'1C TSsoustraitance'!$AP97))</f>
        <v>0</v>
      </c>
      <c r="AI380" s="669">
        <f>IF(OR('1C TSsoustraitance'!$D97="",'1C TSsoustraitance'!$E97="OUI",'1C TSsoustraitance'!$AP97=0),0,(('1C TSsoustraitance'!$AM97)/'1C TSsoustraitance'!$AP97))</f>
        <v>0</v>
      </c>
      <c r="AJ380" s="669">
        <f>IF(OR('1C TSsoustraitance'!$D97="",'1C TSsoustraitance'!$E97="OUI",'1C TSsoustraitance'!$AP97=0),0,(('1C TSsoustraitance'!$AN97)/'1C TSsoustraitance'!$AP97))</f>
        <v>0</v>
      </c>
      <c r="AK380" s="669">
        <f t="shared" si="107"/>
        <v>0</v>
      </c>
      <c r="AL380" s="668">
        <f t="shared" si="108"/>
        <v>0</v>
      </c>
      <c r="AM380" s="670">
        <f>IF(Tableau7[[#This Row],[N° pièce]]="",0,(Tableau7[[#This Row],[hors TVA]]+(Tableau7[[#This Row],[hors TVA]]*Tableau7[[#This Row],[Taux TVA]])-(Tableau7[[#This Row],[hors TVA]]*Tableau7[[#This Row],[Taux TVA]]*Tableau7[[#This Row],[Régime TVA: Récupération]]))*Tableau7[[#This Row],[Type 1]])</f>
        <v>0</v>
      </c>
      <c r="AN380" s="670">
        <f>IF(Tableau7[[#This Row],[N° pièce]]="",0,IF($K$2="pôle",((Tableau7[[#This Row],[hors TVA]]+(Tableau7[[#This Row],[hors TVA]]*Tableau7[[#This Row],[Taux TVA]])-(Tableau7[[#This Row],[hors TVA]]*Tableau7[[#This Row],[Taux TVA]]*Tableau7[[#This Row],[Régime TVA: Récupération]]))*Tableau7[[#This Row],[Type 2]]),0))</f>
        <v>0</v>
      </c>
      <c r="AO380" s="670">
        <f t="shared" si="111"/>
        <v>0</v>
      </c>
      <c r="AP380" s="255">
        <f t="shared" si="112"/>
        <v>0</v>
      </c>
      <c r="AQ380" s="506">
        <f t="shared" si="113"/>
        <v>0</v>
      </c>
      <c r="AR380" s="671"/>
      <c r="AS380" s="512"/>
      <c r="AT380" s="513" t="str">
        <f>IF(('1C TSsoustraitance'!AP97*FICHE!C$14&lt;J380),"Forfait limité à "&amp;FICHE!C$14&amp;"€/jour","")</f>
        <v/>
      </c>
      <c r="AU380" s="797"/>
      <c r="AV380" s="484"/>
      <c r="AW380" s="484"/>
      <c r="AX380" s="484"/>
      <c r="AY380" s="484"/>
      <c r="AZ380" s="484"/>
      <c r="BA380" s="4"/>
      <c r="BB380" s="4"/>
      <c r="BC380" s="4"/>
      <c r="BD380" s="4"/>
      <c r="BE380" s="4"/>
      <c r="BF380" s="4"/>
      <c r="BG380" s="4"/>
      <c r="BH380" s="4"/>
      <c r="BI380" s="4"/>
      <c r="BJ380" s="4"/>
      <c r="BK380" s="4"/>
      <c r="BL380" s="4"/>
      <c r="BM380" s="4"/>
      <c r="BN380" s="4"/>
      <c r="BO380" s="4"/>
      <c r="BP380" s="4"/>
      <c r="BQ380" s="4"/>
      <c r="BR380" s="4"/>
      <c r="BS380" s="4"/>
      <c r="BT380" s="4"/>
      <c r="BU380" s="4"/>
      <c r="BV380" s="4"/>
      <c r="BW380" s="4"/>
      <c r="BX380" s="4"/>
      <c r="BY380" s="4"/>
      <c r="BZ380" s="4"/>
      <c r="CA380" s="4"/>
      <c r="CB380" s="4"/>
      <c r="CC380" s="4"/>
      <c r="CD380" s="4"/>
      <c r="CE380" s="4"/>
      <c r="CF380" s="4"/>
      <c r="CG380" s="4"/>
      <c r="CH380" s="4"/>
      <c r="CI380" s="4"/>
      <c r="CJ380" s="4"/>
      <c r="CK380" s="4"/>
      <c r="CL380" s="4"/>
      <c r="CM380" s="4"/>
      <c r="CN380" s="4"/>
      <c r="CO380" s="4"/>
      <c r="CP380" s="4"/>
      <c r="CQ380" s="4"/>
      <c r="CR380" s="4"/>
      <c r="CS380" s="4"/>
      <c r="CT380" s="4"/>
      <c r="CU380" s="4"/>
      <c r="CV380" s="4"/>
      <c r="CW380" s="4"/>
      <c r="CX380" s="4"/>
      <c r="CY380" s="4"/>
      <c r="CZ380" s="4"/>
      <c r="DA380" s="4"/>
      <c r="DB380" s="4"/>
      <c r="DC380" s="4"/>
      <c r="DD380" s="4"/>
      <c r="DE380" s="4"/>
      <c r="DF380" s="4"/>
      <c r="DG380" s="4"/>
      <c r="DH380" s="4"/>
      <c r="DI380" s="4"/>
      <c r="DJ380" s="4"/>
      <c r="DK380" s="4"/>
      <c r="DL380" s="4"/>
      <c r="DM380" s="4"/>
      <c r="DN380" s="4"/>
      <c r="DO380" s="4"/>
      <c r="DP380" s="4"/>
      <c r="DQ380" s="4"/>
      <c r="DR380" s="4"/>
      <c r="DS380" s="4"/>
      <c r="DT380" s="4"/>
      <c r="DU380" s="4"/>
      <c r="DV380" s="4"/>
      <c r="DW380" s="4"/>
      <c r="DX380" s="4"/>
      <c r="DY380" s="4"/>
      <c r="DZ380" s="4"/>
      <c r="EA380" s="4"/>
      <c r="EB380" s="4"/>
      <c r="EC380" s="4"/>
      <c r="ED380" s="4"/>
      <c r="EE380" s="4"/>
      <c r="EF380" s="4"/>
      <c r="EG380" s="4"/>
      <c r="EH380" s="4"/>
      <c r="EI380" s="4"/>
      <c r="EJ380" s="4"/>
      <c r="EK380" s="4"/>
      <c r="EL380" s="4"/>
      <c r="EM380" s="4"/>
      <c r="EN380" s="4"/>
      <c r="EO380" s="4"/>
      <c r="EP380" s="4"/>
      <c r="EQ380" s="4"/>
      <c r="ER380" s="4"/>
      <c r="ES380" s="4"/>
      <c r="ET380" s="4"/>
      <c r="EU380" s="4"/>
      <c r="EV380" s="4"/>
      <c r="EW380" s="4"/>
      <c r="EX380" s="4"/>
      <c r="EY380" s="4"/>
      <c r="EZ380" s="4"/>
      <c r="FA380" s="4"/>
      <c r="FB380" s="4"/>
      <c r="FC380" s="4"/>
      <c r="FD380" s="4"/>
      <c r="FE380" s="4"/>
      <c r="FF380" s="4"/>
      <c r="FG380" s="4"/>
      <c r="FH380" s="4"/>
      <c r="FI380" s="4"/>
      <c r="FJ380" s="4"/>
      <c r="FK380" s="4"/>
      <c r="FL380" s="4"/>
      <c r="FM380" s="4"/>
      <c r="FN380" s="4"/>
      <c r="FO380" s="4"/>
      <c r="FP380" s="4"/>
      <c r="FQ380" s="4"/>
      <c r="FR380" s="4"/>
      <c r="FS380" s="4"/>
      <c r="FT380" s="4"/>
      <c r="FU380" s="4"/>
      <c r="FV380" s="4"/>
      <c r="FW380" s="4"/>
      <c r="FX380" s="4"/>
      <c r="FY380" s="4"/>
      <c r="FZ380" s="4"/>
      <c r="GA380" s="4"/>
      <c r="GB380" s="4"/>
      <c r="GC380" s="4"/>
      <c r="GD380" s="4"/>
      <c r="GE380" s="4"/>
      <c r="GF380" s="4"/>
      <c r="GG380" s="4"/>
      <c r="GH380" s="4"/>
      <c r="GI380" s="4"/>
      <c r="GJ380" s="4"/>
      <c r="GK380" s="4"/>
      <c r="GL380" s="4"/>
      <c r="GM380" s="4"/>
      <c r="GN380" s="4"/>
      <c r="GO380" s="4"/>
      <c r="GP380" s="4"/>
      <c r="GQ380" s="4"/>
      <c r="GR380" s="4"/>
      <c r="GS380" s="4"/>
      <c r="GT380" s="4"/>
      <c r="GU380" s="4"/>
      <c r="GV380" s="4"/>
      <c r="GW380" s="4"/>
      <c r="GX380" s="4"/>
      <c r="GY380" s="4"/>
      <c r="GZ380" s="4"/>
      <c r="HA380" s="4"/>
      <c r="HB380" s="4"/>
      <c r="HC380" s="4"/>
    </row>
    <row r="381" spans="1:211" s="380" customFormat="1" ht="13.9" customHeight="1">
      <c r="A381" s="828" t="str">
        <f>IF('1C TSsoustraitance'!$A98&lt;&gt;0,'1C TSsoustraitance'!$A98,"")</f>
        <v/>
      </c>
      <c r="B381" s="530"/>
      <c r="C381" s="513" t="str">
        <f>IF('1C TSsoustraitance'!$A98&lt;&gt;0,'1C TSsoustraitance'!$B98,"")</f>
        <v/>
      </c>
      <c r="D381" s="513" t="str">
        <f>IF('1C TSsoustraitance'!$A98&lt;&gt;0,'1C TSsoustraitance'!$C98,"")</f>
        <v/>
      </c>
      <c r="E381" s="684"/>
      <c r="F381" s="685"/>
      <c r="G381" s="666">
        <f>'1C TSsoustraitance'!$D98</f>
        <v>0</v>
      </c>
      <c r="H381" s="533">
        <v>0.21</v>
      </c>
      <c r="I381" s="533">
        <v>1</v>
      </c>
      <c r="J381" s="534"/>
      <c r="K381" s="667">
        <f t="shared" si="105"/>
        <v>0</v>
      </c>
      <c r="L381" s="668">
        <f>IF(OR('1C TSsoustraitance'!$D98="",'1C TSsoustraitance'!$AP98=0),0,IF(AND('1C TSsoustraitance'!$D98&lt;&gt;"",$K$2="Pôle",'1C TSsoustraitance'!$E98="OUI"),(('1C TSsoustraitance'!$F98+'1C TSsoustraitance'!$G98+'1C TSsoustraitance'!$H98+'1C TSsoustraitance'!$I98+'1C TSsoustraitance'!$M98)/'1C TSsoustraitance'!$R98),IF(AND('1C TSsoustraitance'!$D98&lt;&gt;"",$K$2="Pôle",'1C TSsoustraitance'!$E98="NON"),(('1C TSsoustraitance'!$F98+'1C TSsoustraitance'!$G98+'1C TSsoustraitance'!$H98+'1C TSsoustraitance'!$I98+'1C TSsoustraitance'!$M98)/'1C TSsoustraitance'!$AP98),IF(AND('1C TSsoustraitance'!$D98&lt;&gt;"",$K$2&lt;&gt;"Pôle",'1C TSsoustraitance'!$E98="OUI"),(('1C TSsoustraitance'!$F98+'1C TSsoustraitance'!$G98+'1C TSsoustraitance'!$H98+'1C TSsoustraitance'!$I98+'1C TSsoustraitance'!$J98+'1C TSsoustraitance'!$K98+'1C TSsoustraitance'!$L98+'1C TSsoustraitance'!$M98+'1C TSsoustraitance'!$N98+'1C TSsoustraitance'!$O98+'1C TSsoustraitance'!$P98+'1C TSsoustraitance'!$Q98)/'1C TSsoustraitance'!$R98),IF(AND('1C TSsoustraitance'!$D98&lt;&gt;"",$K$2&lt;&gt;"Pôle",'1C TSsoustraitance'!$E98="NON"),(('1C TSsoustraitance'!$F98+'1C TSsoustraitance'!$G98+'1C TSsoustraitance'!$H98+'1C TSsoustraitance'!$I98+'1C TSsoustraitance'!$J98+'1C TSsoustraitance'!$K98+'1C TSsoustraitance'!$L98+'1C TSsoustraitance'!$M98+'1C TSsoustraitance'!$N98+'1C TSsoustraitance'!$O98+'1C TSsoustraitance'!$P98+'1C TSsoustraitance'!$Q98))/'1C TSsoustraitance'!$AP98)))))</f>
        <v>0</v>
      </c>
      <c r="M381" s="668">
        <f>IF(OR('1C TSsoustraitance'!$D98="",'1C TSsoustraitance'!AP$13=0),0,IF(AND('1C TSsoustraitance'!$D98&lt;&gt;"",$K$2="Pôle",'1C TSsoustraitance'!$E98="OUI"),(('1C TSsoustraitance'!$J98+'1C TSsoustraitance'!$K98+'1C TSsoustraitance'!$L98)/'1C TSsoustraitance'!$R98),IF(AND('1C TSsoustraitance'!$D98&lt;&gt;"",$K$2="Pôle",'1C TSsoustraitance'!$E98="NON"),(('1C TSsoustraitance'!$J98+'1C TSsoustraitance'!$K98+'1C TSsoustraitance'!$L98)/'1C TSsoustraitance'!$AP98),IF(AND('1C TSsoustraitance'!$D98&lt;&gt;"",$K$2&lt;&gt;"Pôle"),0))))</f>
        <v>0</v>
      </c>
      <c r="N381" s="668">
        <f t="shared" si="106"/>
        <v>0</v>
      </c>
      <c r="O381" s="669">
        <f>IF(OR('1C TSsoustraitance'!$D98="",'1C TSsoustraitance'!$E98="OUI",'1C TSsoustraitance'!$AP98=0),0,(('1C TSsoustraitance'!$S98)/'1C TSsoustraitance'!$AP98))</f>
        <v>0</v>
      </c>
      <c r="P381" s="669">
        <f>IF(OR('1C TSsoustraitance'!$D98="",'1C TSsoustraitance'!$E98="OUI",'1C TSsoustraitance'!$AP98=0),0,(('1C TSsoustraitance'!$T98)/'1C TSsoustraitance'!$AP98))</f>
        <v>0</v>
      </c>
      <c r="Q381" s="669">
        <f>IF(OR('1C TSsoustraitance'!$D98="",'1C TSsoustraitance'!$E98="OUI",'1C TSsoustraitance'!$AP98=0),0,(('1C TSsoustraitance'!$U98)/'1C TSsoustraitance'!$AP98))</f>
        <v>0</v>
      </c>
      <c r="R381" s="669">
        <f>IF(OR('1C TSsoustraitance'!$D98="",'1C TSsoustraitance'!$E98="OUI",'1C TSsoustraitance'!$AP98=0),0,(('1C TSsoustraitance'!$V98)/'1C TSsoustraitance'!$AP98))</f>
        <v>0</v>
      </c>
      <c r="S381" s="669">
        <f>IF(OR('1C TSsoustraitance'!$D98="",'1C TSsoustraitance'!$E98="OUI",'1C TSsoustraitance'!$AP98=0),0,(('1C TSsoustraitance'!$W98)/'1C TSsoustraitance'!$AP98))</f>
        <v>0</v>
      </c>
      <c r="T381" s="669">
        <f>IF(OR('1C TSsoustraitance'!$D98="",'1C TSsoustraitance'!$E98="OUI",'1C TSsoustraitance'!$AP98=0),0,(('1C TSsoustraitance'!$X98)/'1C TSsoustraitance'!$AP98))</f>
        <v>0</v>
      </c>
      <c r="U381" s="669">
        <f>IF(OR('1C TSsoustraitance'!$D98="",'1C TSsoustraitance'!$E98="OUI",'1C TSsoustraitance'!$AP98=0),0,(('1C TSsoustraitance'!$Y98)/'1C TSsoustraitance'!$AP98))</f>
        <v>0</v>
      </c>
      <c r="V381" s="669">
        <f>IF(OR('1C TSsoustraitance'!$D98="",'1C TSsoustraitance'!$E98="OUI",'1C TSsoustraitance'!$AP98=0),0,(('1C TSsoustraitance'!$Z98)/'1C TSsoustraitance'!$AP98))</f>
        <v>0</v>
      </c>
      <c r="W381" s="669">
        <f>IF(OR('1C TSsoustraitance'!$D98="",'1C TSsoustraitance'!$E98="OUI",'1C TSsoustraitance'!$AP98=0),0,(('1C TSsoustraitance'!$AA98)/'1C TSsoustraitance'!$AP98))</f>
        <v>0</v>
      </c>
      <c r="X381" s="669">
        <f>IF(OR('1C TSsoustraitance'!$D98="",'1C TSsoustraitance'!$E98="OUI",'1C TSsoustraitance'!$AP98=0),0,(('1C TSsoustraitance'!$AB98)/'1C TSsoustraitance'!$AP98))</f>
        <v>0</v>
      </c>
      <c r="Y381" s="669">
        <f>IF(OR('1C TSsoustraitance'!$D98="",'1C TSsoustraitance'!$E98="OUI",'1C TSsoustraitance'!$AP98=0),0,(('1C TSsoustraitance'!$AC98)/'1C TSsoustraitance'!$AP98))</f>
        <v>0</v>
      </c>
      <c r="Z381" s="669">
        <f>IF(OR('1C TSsoustraitance'!$D98="",'1C TSsoustraitance'!$E98="OUI",'1C TSsoustraitance'!$AP98=0),0,(('1C TSsoustraitance'!$AD98)/'1C TSsoustraitance'!$AP98))</f>
        <v>0</v>
      </c>
      <c r="AA381" s="669">
        <f>IF(OR('1C TSsoustraitance'!$D98="",'1C TSsoustraitance'!$E98="OUI",'1C TSsoustraitance'!$AP98=0),0,(('1C TSsoustraitance'!$AE98)/'1C TSsoustraitance'!$AP98))</f>
        <v>0</v>
      </c>
      <c r="AB381" s="669">
        <f>IF(OR('1C TSsoustraitance'!$D98="",'1C TSsoustraitance'!$E98="OUI",'1C TSsoustraitance'!$AP98=0),0,(('1C TSsoustraitance'!$AF98)/'1C TSsoustraitance'!$AP98))</f>
        <v>0</v>
      </c>
      <c r="AC381" s="669">
        <f>IF(OR('1C TSsoustraitance'!$D98="",'1C TSsoustraitance'!$E98="OUI",'1C TSsoustraitance'!$AP98=0),0,(('1C TSsoustraitance'!$AG98)/'1C TSsoustraitance'!$AP98))</f>
        <v>0</v>
      </c>
      <c r="AD381" s="669">
        <f>IF(OR('1C TSsoustraitance'!$D98="",'1C TSsoustraitance'!$E98="OUI",'1C TSsoustraitance'!$AP98=0),0,(('1C TSsoustraitance'!$AH98)/'1C TSsoustraitance'!$AP98))</f>
        <v>0</v>
      </c>
      <c r="AE381" s="669">
        <f>IF(OR('1C TSsoustraitance'!$D98="",'1C TSsoustraitance'!$E98="OUI",'1C TSsoustraitance'!$AP98=0),0,(('1C TSsoustraitance'!$AI98)/'1C TSsoustraitance'!$AP98))</f>
        <v>0</v>
      </c>
      <c r="AF381" s="669">
        <f>IF(OR('1C TSsoustraitance'!$D98="",'1C TSsoustraitance'!$E98="OUI",'1C TSsoustraitance'!$AP98=0),0,(('1C TSsoustraitance'!$AJ98)/'1C TSsoustraitance'!$AP98))</f>
        <v>0</v>
      </c>
      <c r="AG381" s="669">
        <f>IF(OR('1C TSsoustraitance'!$D98="",'1C TSsoustraitance'!$E98="OUI",'1C TSsoustraitance'!$AP98=0),0,(('1C TSsoustraitance'!$AK98)/'1C TSsoustraitance'!$AP98))</f>
        <v>0</v>
      </c>
      <c r="AH381" s="669">
        <f>IF(OR('1C TSsoustraitance'!$D98="",'1C TSsoustraitance'!$E98="OUI",'1C TSsoustraitance'!$AP98=0),0,(('1C TSsoustraitance'!$AL98)/'1C TSsoustraitance'!$AP98))</f>
        <v>0</v>
      </c>
      <c r="AI381" s="669">
        <f>IF(OR('1C TSsoustraitance'!$D98="",'1C TSsoustraitance'!$E98="OUI",'1C TSsoustraitance'!$AP98=0),0,(('1C TSsoustraitance'!$AM98)/'1C TSsoustraitance'!$AP98))</f>
        <v>0</v>
      </c>
      <c r="AJ381" s="669">
        <f>IF(OR('1C TSsoustraitance'!$D98="",'1C TSsoustraitance'!$E98="OUI",'1C TSsoustraitance'!$AP98=0),0,(('1C TSsoustraitance'!$AN98)/'1C TSsoustraitance'!$AP98))</f>
        <v>0</v>
      </c>
      <c r="AK381" s="669">
        <f t="shared" si="107"/>
        <v>0</v>
      </c>
      <c r="AL381" s="668">
        <f t="shared" si="108"/>
        <v>0</v>
      </c>
      <c r="AM381" s="670">
        <f>IF(Tableau7[[#This Row],[N° pièce]]="",0,(Tableau7[[#This Row],[hors TVA]]+(Tableau7[[#This Row],[hors TVA]]*Tableau7[[#This Row],[Taux TVA]])-(Tableau7[[#This Row],[hors TVA]]*Tableau7[[#This Row],[Taux TVA]]*Tableau7[[#This Row],[Régime TVA: Récupération]]))*Tableau7[[#This Row],[Type 1]])</f>
        <v>0</v>
      </c>
      <c r="AN381" s="670">
        <f>IF(Tableau7[[#This Row],[N° pièce]]="",0,IF($K$2="pôle",((Tableau7[[#This Row],[hors TVA]]+(Tableau7[[#This Row],[hors TVA]]*Tableau7[[#This Row],[Taux TVA]])-(Tableau7[[#This Row],[hors TVA]]*Tableau7[[#This Row],[Taux TVA]]*Tableau7[[#This Row],[Régime TVA: Récupération]]))*Tableau7[[#This Row],[Type 2]]),0))</f>
        <v>0</v>
      </c>
      <c r="AO381" s="670">
        <f t="shared" si="111"/>
        <v>0</v>
      </c>
      <c r="AP381" s="255">
        <f t="shared" si="112"/>
        <v>0</v>
      </c>
      <c r="AQ381" s="506">
        <f t="shared" si="113"/>
        <v>0</v>
      </c>
      <c r="AR381" s="671"/>
      <c r="AS381" s="512"/>
      <c r="AT381" s="513" t="str">
        <f>IF(('1C TSsoustraitance'!AP98*FICHE!C$14&lt;J381),"Forfait limité à "&amp;FICHE!C$14&amp;"€/jour","")</f>
        <v/>
      </c>
      <c r="AU381" s="797"/>
      <c r="AV381" s="484"/>
      <c r="AW381" s="484"/>
      <c r="AX381" s="484"/>
      <c r="AY381" s="484"/>
      <c r="AZ381" s="484"/>
      <c r="BA381" s="4"/>
      <c r="BB381" s="4"/>
      <c r="BC381" s="4"/>
      <c r="BD381" s="4"/>
      <c r="BE381" s="4"/>
      <c r="BF381" s="4"/>
      <c r="BG381" s="4"/>
      <c r="BH381" s="4"/>
      <c r="BI381" s="4"/>
      <c r="BJ381" s="4"/>
      <c r="BK381" s="4"/>
      <c r="BL381" s="4"/>
      <c r="BM381" s="4"/>
      <c r="BN381" s="4"/>
      <c r="BO381" s="4"/>
      <c r="BP381" s="4"/>
      <c r="BQ381" s="4"/>
      <c r="BR381" s="4"/>
      <c r="BS381" s="4"/>
      <c r="BT381" s="4"/>
      <c r="BU381" s="4"/>
      <c r="BV381" s="4"/>
      <c r="BW381" s="4"/>
      <c r="BX381" s="4"/>
      <c r="BY381" s="4"/>
      <c r="BZ381" s="4"/>
      <c r="CA381" s="4"/>
      <c r="CB381" s="4"/>
      <c r="CC381" s="4"/>
      <c r="CD381" s="4"/>
      <c r="CE381" s="4"/>
      <c r="CF381" s="4"/>
      <c r="CG381" s="4"/>
      <c r="CH381" s="4"/>
      <c r="CI381" s="4"/>
      <c r="CJ381" s="4"/>
      <c r="CK381" s="4"/>
      <c r="CL381" s="4"/>
      <c r="CM381" s="4"/>
      <c r="CN381" s="4"/>
      <c r="CO381" s="4"/>
      <c r="CP381" s="4"/>
      <c r="CQ381" s="4"/>
      <c r="CR381" s="4"/>
      <c r="CS381" s="4"/>
      <c r="CT381" s="4"/>
      <c r="CU381" s="4"/>
      <c r="CV381" s="4"/>
      <c r="CW381" s="4"/>
      <c r="CX381" s="4"/>
      <c r="CY381" s="4"/>
      <c r="CZ381" s="4"/>
      <c r="DA381" s="4"/>
      <c r="DB381" s="4"/>
      <c r="DC381" s="4"/>
      <c r="DD381" s="4"/>
      <c r="DE381" s="4"/>
      <c r="DF381" s="4"/>
      <c r="DG381" s="4"/>
      <c r="DH381" s="4"/>
      <c r="DI381" s="4"/>
      <c r="DJ381" s="4"/>
      <c r="DK381" s="4"/>
      <c r="DL381" s="4"/>
      <c r="DM381" s="4"/>
      <c r="DN381" s="4"/>
      <c r="DO381" s="4"/>
      <c r="DP381" s="4"/>
      <c r="DQ381" s="4"/>
      <c r="DR381" s="4"/>
      <c r="DS381" s="4"/>
      <c r="DT381" s="4"/>
      <c r="DU381" s="4"/>
      <c r="DV381" s="4"/>
      <c r="DW381" s="4"/>
      <c r="DX381" s="4"/>
      <c r="DY381" s="4"/>
      <c r="DZ381" s="4"/>
      <c r="EA381" s="4"/>
      <c r="EB381" s="4"/>
      <c r="EC381" s="4"/>
      <c r="ED381" s="4"/>
      <c r="EE381" s="4"/>
      <c r="EF381" s="4"/>
      <c r="EG381" s="4"/>
      <c r="EH381" s="4"/>
      <c r="EI381" s="4"/>
      <c r="EJ381" s="4"/>
      <c r="EK381" s="4"/>
      <c r="EL381" s="4"/>
      <c r="EM381" s="4"/>
      <c r="EN381" s="4"/>
      <c r="EO381" s="4"/>
      <c r="EP381" s="4"/>
      <c r="EQ381" s="4"/>
      <c r="ER381" s="4"/>
      <c r="ES381" s="4"/>
      <c r="ET381" s="4"/>
      <c r="EU381" s="4"/>
      <c r="EV381" s="4"/>
      <c r="EW381" s="4"/>
      <c r="EX381" s="4"/>
      <c r="EY381" s="4"/>
      <c r="EZ381" s="4"/>
      <c r="FA381" s="4"/>
      <c r="FB381" s="4"/>
      <c r="FC381" s="4"/>
      <c r="FD381" s="4"/>
      <c r="FE381" s="4"/>
      <c r="FF381" s="4"/>
      <c r="FG381" s="4"/>
      <c r="FH381" s="4"/>
      <c r="FI381" s="4"/>
      <c r="FJ381" s="4"/>
      <c r="FK381" s="4"/>
      <c r="FL381" s="4"/>
      <c r="FM381" s="4"/>
      <c r="FN381" s="4"/>
      <c r="FO381" s="4"/>
      <c r="FP381" s="4"/>
      <c r="FQ381" s="4"/>
      <c r="FR381" s="4"/>
      <c r="FS381" s="4"/>
      <c r="FT381" s="4"/>
      <c r="FU381" s="4"/>
      <c r="FV381" s="4"/>
      <c r="FW381" s="4"/>
      <c r="FX381" s="4"/>
      <c r="FY381" s="4"/>
      <c r="FZ381" s="4"/>
      <c r="GA381" s="4"/>
      <c r="GB381" s="4"/>
      <c r="GC381" s="4"/>
      <c r="GD381" s="4"/>
      <c r="GE381" s="4"/>
      <c r="GF381" s="4"/>
      <c r="GG381" s="4"/>
      <c r="GH381" s="4"/>
      <c r="GI381" s="4"/>
      <c r="GJ381" s="4"/>
      <c r="GK381" s="4"/>
      <c r="GL381" s="4"/>
      <c r="GM381" s="4"/>
      <c r="GN381" s="4"/>
      <c r="GO381" s="4"/>
      <c r="GP381" s="4"/>
      <c r="GQ381" s="4"/>
      <c r="GR381" s="4"/>
      <c r="GS381" s="4"/>
      <c r="GT381" s="4"/>
      <c r="GU381" s="4"/>
      <c r="GV381" s="4"/>
      <c r="GW381" s="4"/>
      <c r="GX381" s="4"/>
      <c r="GY381" s="4"/>
      <c r="GZ381" s="4"/>
      <c r="HA381" s="4"/>
      <c r="HB381" s="4"/>
      <c r="HC381" s="4"/>
    </row>
    <row r="382" spans="1:211" s="380" customFormat="1" ht="13.9" customHeight="1">
      <c r="A382" s="828" t="str">
        <f>IF('1C TSsoustraitance'!$A99&lt;&gt;0,'1C TSsoustraitance'!$A99,"")</f>
        <v/>
      </c>
      <c r="B382" s="530"/>
      <c r="C382" s="513" t="str">
        <f>IF('1C TSsoustraitance'!$A99&lt;&gt;0,'1C TSsoustraitance'!$B99,"")</f>
        <v/>
      </c>
      <c r="D382" s="513" t="str">
        <f>IF('1C TSsoustraitance'!$A99&lt;&gt;0,'1C TSsoustraitance'!$C99,"")</f>
        <v/>
      </c>
      <c r="E382" s="684"/>
      <c r="F382" s="685"/>
      <c r="G382" s="666">
        <f>'1C TSsoustraitance'!$D99</f>
        <v>0</v>
      </c>
      <c r="H382" s="533">
        <v>0.21</v>
      </c>
      <c r="I382" s="533">
        <v>1</v>
      </c>
      <c r="J382" s="534"/>
      <c r="K382" s="667">
        <f t="shared" si="105"/>
        <v>0</v>
      </c>
      <c r="L382" s="668">
        <f>IF(OR('1C TSsoustraitance'!$D99="",'1C TSsoustraitance'!$AP99=0),0,IF(AND('1C TSsoustraitance'!$D99&lt;&gt;"",$K$2="Pôle",'1C TSsoustraitance'!$E99="OUI"),(('1C TSsoustraitance'!$F99+'1C TSsoustraitance'!$G99+'1C TSsoustraitance'!$H99+'1C TSsoustraitance'!$I99+'1C TSsoustraitance'!$M99)/'1C TSsoustraitance'!$R99),IF(AND('1C TSsoustraitance'!$D99&lt;&gt;"",$K$2="Pôle",'1C TSsoustraitance'!$E99="NON"),(('1C TSsoustraitance'!$F99+'1C TSsoustraitance'!$G99+'1C TSsoustraitance'!$H99+'1C TSsoustraitance'!$I99+'1C TSsoustraitance'!$M99)/'1C TSsoustraitance'!$AP99),IF(AND('1C TSsoustraitance'!$D99&lt;&gt;"",$K$2&lt;&gt;"Pôle",'1C TSsoustraitance'!$E99="OUI"),(('1C TSsoustraitance'!$F99+'1C TSsoustraitance'!$G99+'1C TSsoustraitance'!$H99+'1C TSsoustraitance'!$I99+'1C TSsoustraitance'!$J99+'1C TSsoustraitance'!$K99+'1C TSsoustraitance'!$L99+'1C TSsoustraitance'!$M99+'1C TSsoustraitance'!$N99+'1C TSsoustraitance'!$O99+'1C TSsoustraitance'!$P99+'1C TSsoustraitance'!$Q99)/'1C TSsoustraitance'!$R99),IF(AND('1C TSsoustraitance'!$D99&lt;&gt;"",$K$2&lt;&gt;"Pôle",'1C TSsoustraitance'!$E99="NON"),(('1C TSsoustraitance'!$F99+'1C TSsoustraitance'!$G99+'1C TSsoustraitance'!$H99+'1C TSsoustraitance'!$I99+'1C TSsoustraitance'!$J99+'1C TSsoustraitance'!$K99+'1C TSsoustraitance'!$L99+'1C TSsoustraitance'!$M99+'1C TSsoustraitance'!$N99+'1C TSsoustraitance'!$O99+'1C TSsoustraitance'!$P99+'1C TSsoustraitance'!$Q99))/'1C TSsoustraitance'!$AP99)))))</f>
        <v>0</v>
      </c>
      <c r="M382" s="668">
        <f>IF(OR('1C TSsoustraitance'!$D99="",'1C TSsoustraitance'!AP$13=0),0,IF(AND('1C TSsoustraitance'!$D99&lt;&gt;"",$K$2="Pôle",'1C TSsoustraitance'!$E99="OUI"),(('1C TSsoustraitance'!$J99+'1C TSsoustraitance'!$K99+'1C TSsoustraitance'!$L99)/'1C TSsoustraitance'!$R99),IF(AND('1C TSsoustraitance'!$D99&lt;&gt;"",$K$2="Pôle",'1C TSsoustraitance'!$E99="NON"),(('1C TSsoustraitance'!$J99+'1C TSsoustraitance'!$K99+'1C TSsoustraitance'!$L99)/'1C TSsoustraitance'!$AP99),IF(AND('1C TSsoustraitance'!$D99&lt;&gt;"",$K$2&lt;&gt;"Pôle"),0))))</f>
        <v>0</v>
      </c>
      <c r="N382" s="668">
        <f t="shared" si="106"/>
        <v>0</v>
      </c>
      <c r="O382" s="669">
        <f>IF(OR('1C TSsoustraitance'!$D99="",'1C TSsoustraitance'!$E99="OUI",'1C TSsoustraitance'!$AP99=0),0,(('1C TSsoustraitance'!$S99)/'1C TSsoustraitance'!$AP99))</f>
        <v>0</v>
      </c>
      <c r="P382" s="669">
        <f>IF(OR('1C TSsoustraitance'!$D99="",'1C TSsoustraitance'!$E99="OUI",'1C TSsoustraitance'!$AP99=0),0,(('1C TSsoustraitance'!$T99)/'1C TSsoustraitance'!$AP99))</f>
        <v>0</v>
      </c>
      <c r="Q382" s="669">
        <f>IF(OR('1C TSsoustraitance'!$D99="",'1C TSsoustraitance'!$E99="OUI",'1C TSsoustraitance'!$AP99=0),0,(('1C TSsoustraitance'!$U99)/'1C TSsoustraitance'!$AP99))</f>
        <v>0</v>
      </c>
      <c r="R382" s="669">
        <f>IF(OR('1C TSsoustraitance'!$D99="",'1C TSsoustraitance'!$E99="OUI",'1C TSsoustraitance'!$AP99=0),0,(('1C TSsoustraitance'!$V99)/'1C TSsoustraitance'!$AP99))</f>
        <v>0</v>
      </c>
      <c r="S382" s="669">
        <f>IF(OR('1C TSsoustraitance'!$D99="",'1C TSsoustraitance'!$E99="OUI",'1C TSsoustraitance'!$AP99=0),0,(('1C TSsoustraitance'!$W99)/'1C TSsoustraitance'!$AP99))</f>
        <v>0</v>
      </c>
      <c r="T382" s="669">
        <f>IF(OR('1C TSsoustraitance'!$D99="",'1C TSsoustraitance'!$E99="OUI",'1C TSsoustraitance'!$AP99=0),0,(('1C TSsoustraitance'!$X99)/'1C TSsoustraitance'!$AP99))</f>
        <v>0</v>
      </c>
      <c r="U382" s="669">
        <f>IF(OR('1C TSsoustraitance'!$D99="",'1C TSsoustraitance'!$E99="OUI",'1C TSsoustraitance'!$AP99=0),0,(('1C TSsoustraitance'!$Y99)/'1C TSsoustraitance'!$AP99))</f>
        <v>0</v>
      </c>
      <c r="V382" s="669">
        <f>IF(OR('1C TSsoustraitance'!$D99="",'1C TSsoustraitance'!$E99="OUI",'1C TSsoustraitance'!$AP99=0),0,(('1C TSsoustraitance'!$Z99)/'1C TSsoustraitance'!$AP99))</f>
        <v>0</v>
      </c>
      <c r="W382" s="669">
        <f>IF(OR('1C TSsoustraitance'!$D99="",'1C TSsoustraitance'!$E99="OUI",'1C TSsoustraitance'!$AP99=0),0,(('1C TSsoustraitance'!$AA99)/'1C TSsoustraitance'!$AP99))</f>
        <v>0</v>
      </c>
      <c r="X382" s="669">
        <f>IF(OR('1C TSsoustraitance'!$D99="",'1C TSsoustraitance'!$E99="OUI",'1C TSsoustraitance'!$AP99=0),0,(('1C TSsoustraitance'!$AB99)/'1C TSsoustraitance'!$AP99))</f>
        <v>0</v>
      </c>
      <c r="Y382" s="669">
        <f>IF(OR('1C TSsoustraitance'!$D99="",'1C TSsoustraitance'!$E99="OUI",'1C TSsoustraitance'!$AP99=0),0,(('1C TSsoustraitance'!$AC99)/'1C TSsoustraitance'!$AP99))</f>
        <v>0</v>
      </c>
      <c r="Z382" s="669">
        <f>IF(OR('1C TSsoustraitance'!$D99="",'1C TSsoustraitance'!$E99="OUI",'1C TSsoustraitance'!$AP99=0),0,(('1C TSsoustraitance'!$AD99)/'1C TSsoustraitance'!$AP99))</f>
        <v>0</v>
      </c>
      <c r="AA382" s="669">
        <f>IF(OR('1C TSsoustraitance'!$D99="",'1C TSsoustraitance'!$E99="OUI",'1C TSsoustraitance'!$AP99=0),0,(('1C TSsoustraitance'!$AE99)/'1C TSsoustraitance'!$AP99))</f>
        <v>0</v>
      </c>
      <c r="AB382" s="669">
        <f>IF(OR('1C TSsoustraitance'!$D99="",'1C TSsoustraitance'!$E99="OUI",'1C TSsoustraitance'!$AP99=0),0,(('1C TSsoustraitance'!$AF99)/'1C TSsoustraitance'!$AP99))</f>
        <v>0</v>
      </c>
      <c r="AC382" s="669">
        <f>IF(OR('1C TSsoustraitance'!$D99="",'1C TSsoustraitance'!$E99="OUI",'1C TSsoustraitance'!$AP99=0),0,(('1C TSsoustraitance'!$AG99)/'1C TSsoustraitance'!$AP99))</f>
        <v>0</v>
      </c>
      <c r="AD382" s="669">
        <f>IF(OR('1C TSsoustraitance'!$D99="",'1C TSsoustraitance'!$E99="OUI",'1C TSsoustraitance'!$AP99=0),0,(('1C TSsoustraitance'!$AH99)/'1C TSsoustraitance'!$AP99))</f>
        <v>0</v>
      </c>
      <c r="AE382" s="669">
        <f>IF(OR('1C TSsoustraitance'!$D99="",'1C TSsoustraitance'!$E99="OUI",'1C TSsoustraitance'!$AP99=0),0,(('1C TSsoustraitance'!$AI99)/'1C TSsoustraitance'!$AP99))</f>
        <v>0</v>
      </c>
      <c r="AF382" s="669">
        <f>IF(OR('1C TSsoustraitance'!$D99="",'1C TSsoustraitance'!$E99="OUI",'1C TSsoustraitance'!$AP99=0),0,(('1C TSsoustraitance'!$AJ99)/'1C TSsoustraitance'!$AP99))</f>
        <v>0</v>
      </c>
      <c r="AG382" s="669">
        <f>IF(OR('1C TSsoustraitance'!$D99="",'1C TSsoustraitance'!$E99="OUI",'1C TSsoustraitance'!$AP99=0),0,(('1C TSsoustraitance'!$AK99)/'1C TSsoustraitance'!$AP99))</f>
        <v>0</v>
      </c>
      <c r="AH382" s="669">
        <f>IF(OR('1C TSsoustraitance'!$D99="",'1C TSsoustraitance'!$E99="OUI",'1C TSsoustraitance'!$AP99=0),0,(('1C TSsoustraitance'!$AL99)/'1C TSsoustraitance'!$AP99))</f>
        <v>0</v>
      </c>
      <c r="AI382" s="669">
        <f>IF(OR('1C TSsoustraitance'!$D99="",'1C TSsoustraitance'!$E99="OUI",'1C TSsoustraitance'!$AP99=0),0,(('1C TSsoustraitance'!$AM99)/'1C TSsoustraitance'!$AP99))</f>
        <v>0</v>
      </c>
      <c r="AJ382" s="669">
        <f>IF(OR('1C TSsoustraitance'!$D99="",'1C TSsoustraitance'!$E99="OUI",'1C TSsoustraitance'!$AP99=0),0,(('1C TSsoustraitance'!$AN99)/'1C TSsoustraitance'!$AP99))</f>
        <v>0</v>
      </c>
      <c r="AK382" s="669">
        <f t="shared" si="107"/>
        <v>0</v>
      </c>
      <c r="AL382" s="668">
        <f t="shared" si="108"/>
        <v>0</v>
      </c>
      <c r="AM382" s="670">
        <f>IF(Tableau7[[#This Row],[N° pièce]]="",0,(Tableau7[[#This Row],[hors TVA]]+(Tableau7[[#This Row],[hors TVA]]*Tableau7[[#This Row],[Taux TVA]])-(Tableau7[[#This Row],[hors TVA]]*Tableau7[[#This Row],[Taux TVA]]*Tableau7[[#This Row],[Régime TVA: Récupération]]))*Tableau7[[#This Row],[Type 1]])</f>
        <v>0</v>
      </c>
      <c r="AN382" s="670">
        <f>IF(Tableau7[[#This Row],[N° pièce]]="",0,IF($K$2="pôle",((Tableau7[[#This Row],[hors TVA]]+(Tableau7[[#This Row],[hors TVA]]*Tableau7[[#This Row],[Taux TVA]])-(Tableau7[[#This Row],[hors TVA]]*Tableau7[[#This Row],[Taux TVA]]*Tableau7[[#This Row],[Régime TVA: Récupération]]))*Tableau7[[#This Row],[Type 2]]),0))</f>
        <v>0</v>
      </c>
      <c r="AO382" s="670">
        <f t="shared" si="111"/>
        <v>0</v>
      </c>
      <c r="AP382" s="255">
        <f t="shared" si="112"/>
        <v>0</v>
      </c>
      <c r="AQ382" s="506">
        <f t="shared" si="113"/>
        <v>0</v>
      </c>
      <c r="AR382" s="671"/>
      <c r="AS382" s="512"/>
      <c r="AT382" s="513" t="str">
        <f>IF(('1C TSsoustraitance'!AP99*FICHE!C$14&lt;J382),"Forfait limité à "&amp;FICHE!C$14&amp;"€/jour","")</f>
        <v/>
      </c>
      <c r="AU382" s="797"/>
      <c r="AV382" s="484"/>
      <c r="AW382" s="484"/>
      <c r="AX382" s="484"/>
      <c r="AY382" s="484"/>
      <c r="AZ382" s="484"/>
      <c r="BA382" s="4"/>
      <c r="BB382" s="4"/>
      <c r="BC382" s="4"/>
      <c r="BD382" s="4"/>
      <c r="BE382" s="4"/>
      <c r="BF382" s="4"/>
      <c r="BG382" s="4"/>
      <c r="BH382" s="4"/>
      <c r="BI382" s="4"/>
      <c r="BJ382" s="4"/>
      <c r="BK382" s="4"/>
      <c r="BL382" s="4"/>
      <c r="BM382" s="4"/>
      <c r="BN382" s="4"/>
      <c r="BO382" s="4"/>
      <c r="BP382" s="4"/>
      <c r="BQ382" s="4"/>
      <c r="BR382" s="4"/>
      <c r="BS382" s="4"/>
      <c r="BT382" s="4"/>
      <c r="BU382" s="4"/>
      <c r="BV382" s="4"/>
      <c r="BW382" s="4"/>
      <c r="BX382" s="4"/>
      <c r="BY382" s="4"/>
      <c r="BZ382" s="4"/>
      <c r="CA382" s="4"/>
      <c r="CB382" s="4"/>
      <c r="CC382" s="4"/>
      <c r="CD382" s="4"/>
      <c r="CE382" s="4"/>
      <c r="CF382" s="4"/>
      <c r="CG382" s="4"/>
      <c r="CH382" s="4"/>
      <c r="CI382" s="4"/>
      <c r="CJ382" s="4"/>
      <c r="CK382" s="4"/>
      <c r="CL382" s="4"/>
      <c r="CM382" s="4"/>
      <c r="CN382" s="4"/>
      <c r="CO382" s="4"/>
      <c r="CP382" s="4"/>
      <c r="CQ382" s="4"/>
      <c r="CR382" s="4"/>
      <c r="CS382" s="4"/>
      <c r="CT382" s="4"/>
      <c r="CU382" s="4"/>
      <c r="CV382" s="4"/>
      <c r="CW382" s="4"/>
      <c r="CX382" s="4"/>
      <c r="CY382" s="4"/>
      <c r="CZ382" s="4"/>
      <c r="DA382" s="4"/>
      <c r="DB382" s="4"/>
      <c r="DC382" s="4"/>
      <c r="DD382" s="4"/>
      <c r="DE382" s="4"/>
      <c r="DF382" s="4"/>
      <c r="DG382" s="4"/>
      <c r="DH382" s="4"/>
      <c r="DI382" s="4"/>
      <c r="DJ382" s="4"/>
      <c r="DK382" s="4"/>
      <c r="DL382" s="4"/>
      <c r="DM382" s="4"/>
      <c r="DN382" s="4"/>
      <c r="DO382" s="4"/>
      <c r="DP382" s="4"/>
      <c r="DQ382" s="4"/>
      <c r="DR382" s="4"/>
      <c r="DS382" s="4"/>
      <c r="DT382" s="4"/>
      <c r="DU382" s="4"/>
      <c r="DV382" s="4"/>
      <c r="DW382" s="4"/>
      <c r="DX382" s="4"/>
      <c r="DY382" s="4"/>
      <c r="DZ382" s="4"/>
      <c r="EA382" s="4"/>
      <c r="EB382" s="4"/>
      <c r="EC382" s="4"/>
      <c r="ED382" s="4"/>
      <c r="EE382" s="4"/>
      <c r="EF382" s="4"/>
      <c r="EG382" s="4"/>
      <c r="EH382" s="4"/>
      <c r="EI382" s="4"/>
      <c r="EJ382" s="4"/>
      <c r="EK382" s="4"/>
      <c r="EL382" s="4"/>
      <c r="EM382" s="4"/>
      <c r="EN382" s="4"/>
      <c r="EO382" s="4"/>
      <c r="EP382" s="4"/>
      <c r="EQ382" s="4"/>
      <c r="ER382" s="4"/>
      <c r="ES382" s="4"/>
      <c r="ET382" s="4"/>
      <c r="EU382" s="4"/>
      <c r="EV382" s="4"/>
      <c r="EW382" s="4"/>
      <c r="EX382" s="4"/>
      <c r="EY382" s="4"/>
      <c r="EZ382" s="4"/>
      <c r="FA382" s="4"/>
      <c r="FB382" s="4"/>
      <c r="FC382" s="4"/>
      <c r="FD382" s="4"/>
      <c r="FE382" s="4"/>
      <c r="FF382" s="4"/>
      <c r="FG382" s="4"/>
      <c r="FH382" s="4"/>
      <c r="FI382" s="4"/>
      <c r="FJ382" s="4"/>
      <c r="FK382" s="4"/>
      <c r="FL382" s="4"/>
      <c r="FM382" s="4"/>
      <c r="FN382" s="4"/>
      <c r="FO382" s="4"/>
      <c r="FP382" s="4"/>
      <c r="FQ382" s="4"/>
      <c r="FR382" s="4"/>
      <c r="FS382" s="4"/>
      <c r="FT382" s="4"/>
      <c r="FU382" s="4"/>
      <c r="FV382" s="4"/>
      <c r="FW382" s="4"/>
      <c r="FX382" s="4"/>
      <c r="FY382" s="4"/>
      <c r="FZ382" s="4"/>
      <c r="GA382" s="4"/>
      <c r="GB382" s="4"/>
      <c r="GC382" s="4"/>
      <c r="GD382" s="4"/>
      <c r="GE382" s="4"/>
      <c r="GF382" s="4"/>
      <c r="GG382" s="4"/>
      <c r="GH382" s="4"/>
      <c r="GI382" s="4"/>
      <c r="GJ382" s="4"/>
      <c r="GK382" s="4"/>
      <c r="GL382" s="4"/>
      <c r="GM382" s="4"/>
      <c r="GN382" s="4"/>
      <c r="GO382" s="4"/>
      <c r="GP382" s="4"/>
      <c r="GQ382" s="4"/>
      <c r="GR382" s="4"/>
      <c r="GS382" s="4"/>
      <c r="GT382" s="4"/>
      <c r="GU382" s="4"/>
      <c r="GV382" s="4"/>
      <c r="GW382" s="4"/>
      <c r="GX382" s="4"/>
      <c r="GY382" s="4"/>
      <c r="GZ382" s="4"/>
      <c r="HA382" s="4"/>
      <c r="HB382" s="4"/>
      <c r="HC382" s="4"/>
    </row>
    <row r="383" spans="1:211" s="380" customFormat="1" ht="13.9" customHeight="1">
      <c r="A383" s="828" t="str">
        <f>IF('1C TSsoustraitance'!$A100&lt;&gt;0,'1C TSsoustraitance'!$A100,"")</f>
        <v/>
      </c>
      <c r="B383" s="530"/>
      <c r="C383" s="513" t="str">
        <f>IF('1C TSsoustraitance'!$A100&lt;&gt;0,'1C TSsoustraitance'!$B100,"")</f>
        <v/>
      </c>
      <c r="D383" s="513" t="str">
        <f>IF('1C TSsoustraitance'!$A100&lt;&gt;0,'1C TSsoustraitance'!$C100,"")</f>
        <v/>
      </c>
      <c r="E383" s="684"/>
      <c r="F383" s="685"/>
      <c r="G383" s="666">
        <f>'1C TSsoustraitance'!$D100</f>
        <v>0</v>
      </c>
      <c r="H383" s="533">
        <v>0.21</v>
      </c>
      <c r="I383" s="533">
        <v>1</v>
      </c>
      <c r="J383" s="534"/>
      <c r="K383" s="667">
        <f t="shared" ref="K383:K446" si="114">J383+(J383*H383)</f>
        <v>0</v>
      </c>
      <c r="L383" s="668">
        <f>IF(OR('1C TSsoustraitance'!$D100="",'1C TSsoustraitance'!$AP100=0),0,IF(AND('1C TSsoustraitance'!$D100&lt;&gt;"",$K$2="Pôle",'1C TSsoustraitance'!$E100="OUI"),(('1C TSsoustraitance'!$F100+'1C TSsoustraitance'!$G100+'1C TSsoustraitance'!$H100+'1C TSsoustraitance'!$I100+'1C TSsoustraitance'!$M100)/'1C TSsoustraitance'!$R100),IF(AND('1C TSsoustraitance'!$D100&lt;&gt;"",$K$2="Pôle",'1C TSsoustraitance'!$E100="NON"),(('1C TSsoustraitance'!$F100+'1C TSsoustraitance'!$G100+'1C TSsoustraitance'!$H100+'1C TSsoustraitance'!$I100+'1C TSsoustraitance'!$M100)/'1C TSsoustraitance'!$AP100),IF(AND('1C TSsoustraitance'!$D100&lt;&gt;"",$K$2&lt;&gt;"Pôle",'1C TSsoustraitance'!$E100="OUI"),(('1C TSsoustraitance'!$F100+'1C TSsoustraitance'!$G100+'1C TSsoustraitance'!$H100+'1C TSsoustraitance'!$I100+'1C TSsoustraitance'!$J100+'1C TSsoustraitance'!$K100+'1C TSsoustraitance'!$L100+'1C TSsoustraitance'!$M100+'1C TSsoustraitance'!$N100+'1C TSsoustraitance'!$O100+'1C TSsoustraitance'!$P100+'1C TSsoustraitance'!$Q100)/'1C TSsoustraitance'!$R100),IF(AND('1C TSsoustraitance'!$D100&lt;&gt;"",$K$2&lt;&gt;"Pôle",'1C TSsoustraitance'!$E100="NON"),(('1C TSsoustraitance'!$F100+'1C TSsoustraitance'!$G100+'1C TSsoustraitance'!$H100+'1C TSsoustraitance'!$I100+'1C TSsoustraitance'!$J100+'1C TSsoustraitance'!$K100+'1C TSsoustraitance'!$L100+'1C TSsoustraitance'!$M100+'1C TSsoustraitance'!$N100+'1C TSsoustraitance'!$O100+'1C TSsoustraitance'!$P100+'1C TSsoustraitance'!$Q100))/'1C TSsoustraitance'!$AP100)))))</f>
        <v>0</v>
      </c>
      <c r="M383" s="668">
        <f>IF(OR('1C TSsoustraitance'!$D100="",'1C TSsoustraitance'!AP$13=0),0,IF(AND('1C TSsoustraitance'!$D100&lt;&gt;"",$K$2="Pôle",'1C TSsoustraitance'!$E100="OUI"),(('1C TSsoustraitance'!$J100+'1C TSsoustraitance'!$K100+'1C TSsoustraitance'!$L100)/'1C TSsoustraitance'!$R100),IF(AND('1C TSsoustraitance'!$D100&lt;&gt;"",$K$2="Pôle",'1C TSsoustraitance'!$E100="NON"),(('1C TSsoustraitance'!$J100+'1C TSsoustraitance'!$K100+'1C TSsoustraitance'!$L100)/'1C TSsoustraitance'!$AP100),IF(AND('1C TSsoustraitance'!$D100&lt;&gt;"",$K$2&lt;&gt;"Pôle"),0))))</f>
        <v>0</v>
      </c>
      <c r="N383" s="668">
        <f t="shared" ref="N383:N446" si="115">L383+M383</f>
        <v>0</v>
      </c>
      <c r="O383" s="669">
        <f>IF(OR('1C TSsoustraitance'!$D100="",'1C TSsoustraitance'!$E100="OUI",'1C TSsoustraitance'!$AP100=0),0,(('1C TSsoustraitance'!$S100)/'1C TSsoustraitance'!$AP100))</f>
        <v>0</v>
      </c>
      <c r="P383" s="669">
        <f>IF(OR('1C TSsoustraitance'!$D100="",'1C TSsoustraitance'!$E100="OUI",'1C TSsoustraitance'!$AP100=0),0,(('1C TSsoustraitance'!$T100)/'1C TSsoustraitance'!$AP100))</f>
        <v>0</v>
      </c>
      <c r="Q383" s="669">
        <f>IF(OR('1C TSsoustraitance'!$D100="",'1C TSsoustraitance'!$E100="OUI",'1C TSsoustraitance'!$AP100=0),0,(('1C TSsoustraitance'!$U100)/'1C TSsoustraitance'!$AP100))</f>
        <v>0</v>
      </c>
      <c r="R383" s="669">
        <f>IF(OR('1C TSsoustraitance'!$D100="",'1C TSsoustraitance'!$E100="OUI",'1C TSsoustraitance'!$AP100=0),0,(('1C TSsoustraitance'!$V100)/'1C TSsoustraitance'!$AP100))</f>
        <v>0</v>
      </c>
      <c r="S383" s="669">
        <f>IF(OR('1C TSsoustraitance'!$D100="",'1C TSsoustraitance'!$E100="OUI",'1C TSsoustraitance'!$AP100=0),0,(('1C TSsoustraitance'!$W100)/'1C TSsoustraitance'!$AP100))</f>
        <v>0</v>
      </c>
      <c r="T383" s="669">
        <f>IF(OR('1C TSsoustraitance'!$D100="",'1C TSsoustraitance'!$E100="OUI",'1C TSsoustraitance'!$AP100=0),0,(('1C TSsoustraitance'!$X100)/'1C TSsoustraitance'!$AP100))</f>
        <v>0</v>
      </c>
      <c r="U383" s="669">
        <f>IF(OR('1C TSsoustraitance'!$D100="",'1C TSsoustraitance'!$E100="OUI",'1C TSsoustraitance'!$AP100=0),0,(('1C TSsoustraitance'!$Y100)/'1C TSsoustraitance'!$AP100))</f>
        <v>0</v>
      </c>
      <c r="V383" s="669">
        <f>IF(OR('1C TSsoustraitance'!$D100="",'1C TSsoustraitance'!$E100="OUI",'1C TSsoustraitance'!$AP100=0),0,(('1C TSsoustraitance'!$Z100)/'1C TSsoustraitance'!$AP100))</f>
        <v>0</v>
      </c>
      <c r="W383" s="669">
        <f>IF(OR('1C TSsoustraitance'!$D100="",'1C TSsoustraitance'!$E100="OUI",'1C TSsoustraitance'!$AP100=0),0,(('1C TSsoustraitance'!$AA100)/'1C TSsoustraitance'!$AP100))</f>
        <v>0</v>
      </c>
      <c r="X383" s="669">
        <f>IF(OR('1C TSsoustraitance'!$D100="",'1C TSsoustraitance'!$E100="OUI",'1C TSsoustraitance'!$AP100=0),0,(('1C TSsoustraitance'!$AB100)/'1C TSsoustraitance'!$AP100))</f>
        <v>0</v>
      </c>
      <c r="Y383" s="669">
        <f>IF(OR('1C TSsoustraitance'!$D100="",'1C TSsoustraitance'!$E100="OUI",'1C TSsoustraitance'!$AP100=0),0,(('1C TSsoustraitance'!$AC100)/'1C TSsoustraitance'!$AP100))</f>
        <v>0</v>
      </c>
      <c r="Z383" s="669">
        <f>IF(OR('1C TSsoustraitance'!$D100="",'1C TSsoustraitance'!$E100="OUI",'1C TSsoustraitance'!$AP100=0),0,(('1C TSsoustraitance'!$AD100)/'1C TSsoustraitance'!$AP100))</f>
        <v>0</v>
      </c>
      <c r="AA383" s="669">
        <f>IF(OR('1C TSsoustraitance'!$D100="",'1C TSsoustraitance'!$E100="OUI",'1C TSsoustraitance'!$AP100=0),0,(('1C TSsoustraitance'!$AE100)/'1C TSsoustraitance'!$AP100))</f>
        <v>0</v>
      </c>
      <c r="AB383" s="669">
        <f>IF(OR('1C TSsoustraitance'!$D100="",'1C TSsoustraitance'!$E100="OUI",'1C TSsoustraitance'!$AP100=0),0,(('1C TSsoustraitance'!$AF100)/'1C TSsoustraitance'!$AP100))</f>
        <v>0</v>
      </c>
      <c r="AC383" s="669">
        <f>IF(OR('1C TSsoustraitance'!$D100="",'1C TSsoustraitance'!$E100="OUI",'1C TSsoustraitance'!$AP100=0),0,(('1C TSsoustraitance'!$AG100)/'1C TSsoustraitance'!$AP100))</f>
        <v>0</v>
      </c>
      <c r="AD383" s="669">
        <f>IF(OR('1C TSsoustraitance'!$D100="",'1C TSsoustraitance'!$E100="OUI",'1C TSsoustraitance'!$AP100=0),0,(('1C TSsoustraitance'!$AH100)/'1C TSsoustraitance'!$AP100))</f>
        <v>0</v>
      </c>
      <c r="AE383" s="669">
        <f>IF(OR('1C TSsoustraitance'!$D100="",'1C TSsoustraitance'!$E100="OUI",'1C TSsoustraitance'!$AP100=0),0,(('1C TSsoustraitance'!$AI100)/'1C TSsoustraitance'!$AP100))</f>
        <v>0</v>
      </c>
      <c r="AF383" s="669">
        <f>IF(OR('1C TSsoustraitance'!$D100="",'1C TSsoustraitance'!$E100="OUI",'1C TSsoustraitance'!$AP100=0),0,(('1C TSsoustraitance'!$AJ100)/'1C TSsoustraitance'!$AP100))</f>
        <v>0</v>
      </c>
      <c r="AG383" s="669">
        <f>IF(OR('1C TSsoustraitance'!$D100="",'1C TSsoustraitance'!$E100="OUI",'1C TSsoustraitance'!$AP100=0),0,(('1C TSsoustraitance'!$AK100)/'1C TSsoustraitance'!$AP100))</f>
        <v>0</v>
      </c>
      <c r="AH383" s="669">
        <f>IF(OR('1C TSsoustraitance'!$D100="",'1C TSsoustraitance'!$E100="OUI",'1C TSsoustraitance'!$AP100=0),0,(('1C TSsoustraitance'!$AL100)/'1C TSsoustraitance'!$AP100))</f>
        <v>0</v>
      </c>
      <c r="AI383" s="669">
        <f>IF(OR('1C TSsoustraitance'!$D100="",'1C TSsoustraitance'!$E100="OUI",'1C TSsoustraitance'!$AP100=0),0,(('1C TSsoustraitance'!$AM100)/'1C TSsoustraitance'!$AP100))</f>
        <v>0</v>
      </c>
      <c r="AJ383" s="669">
        <f>IF(OR('1C TSsoustraitance'!$D100="",'1C TSsoustraitance'!$E100="OUI",'1C TSsoustraitance'!$AP100=0),0,(('1C TSsoustraitance'!$AN100)/'1C TSsoustraitance'!$AP100))</f>
        <v>0</v>
      </c>
      <c r="AK383" s="669">
        <f t="shared" ref="AK383:AK446" si="116">SUM(O383:AJ383)</f>
        <v>0</v>
      </c>
      <c r="AL383" s="668">
        <f t="shared" ref="AL383:AL446" si="117">N383+AK383</f>
        <v>0</v>
      </c>
      <c r="AM383" s="670">
        <f>IF(Tableau7[[#This Row],[N° pièce]]="",0,(Tableau7[[#This Row],[hors TVA]]+(Tableau7[[#This Row],[hors TVA]]*Tableau7[[#This Row],[Taux TVA]])-(Tableau7[[#This Row],[hors TVA]]*Tableau7[[#This Row],[Taux TVA]]*Tableau7[[#This Row],[Régime TVA: Récupération]]))*Tableau7[[#This Row],[Type 1]])</f>
        <v>0</v>
      </c>
      <c r="AN383" s="670">
        <f>IF(Tableau7[[#This Row],[N° pièce]]="",0,IF($K$2="pôle",((Tableau7[[#This Row],[hors TVA]]+(Tableau7[[#This Row],[hors TVA]]*Tableau7[[#This Row],[Taux TVA]])-(Tableau7[[#This Row],[hors TVA]]*Tableau7[[#This Row],[Taux TVA]]*Tableau7[[#This Row],[Régime TVA: Récupération]]))*Tableau7[[#This Row],[Type 2]]),0))</f>
        <v>0</v>
      </c>
      <c r="AO383" s="670">
        <f t="shared" si="111"/>
        <v>0</v>
      </c>
      <c r="AP383" s="255">
        <f t="shared" si="112"/>
        <v>0</v>
      </c>
      <c r="AQ383" s="506">
        <f t="shared" si="113"/>
        <v>0</v>
      </c>
      <c r="AR383" s="671"/>
      <c r="AS383" s="512"/>
      <c r="AT383" s="513" t="str">
        <f>IF(('1C TSsoustraitance'!AP100*FICHE!C$14&lt;J383),"Forfait limité à "&amp;FICHE!C$14&amp;"€/jour","")</f>
        <v/>
      </c>
      <c r="AU383" s="797"/>
      <c r="AV383" s="484"/>
      <c r="AW383" s="484"/>
      <c r="AX383" s="484"/>
      <c r="AY383" s="484"/>
      <c r="AZ383" s="484"/>
      <c r="BA383" s="4"/>
      <c r="BB383" s="4"/>
      <c r="BC383" s="4"/>
      <c r="BD383" s="4"/>
      <c r="BE383" s="4"/>
      <c r="BF383" s="4"/>
      <c r="BG383" s="4"/>
      <c r="BH383" s="4"/>
      <c r="BI383" s="4"/>
      <c r="BJ383" s="4"/>
      <c r="BK383" s="4"/>
      <c r="BL383" s="4"/>
      <c r="BM383" s="4"/>
      <c r="BN383" s="4"/>
      <c r="BO383" s="4"/>
      <c r="BP383" s="4"/>
      <c r="BQ383" s="4"/>
      <c r="BR383" s="4"/>
      <c r="BS383" s="4"/>
      <c r="BT383" s="4"/>
      <c r="BU383" s="4"/>
      <c r="BV383" s="4"/>
      <c r="BW383" s="4"/>
      <c r="BX383" s="4"/>
      <c r="BY383" s="4"/>
      <c r="BZ383" s="4"/>
      <c r="CA383" s="4"/>
      <c r="CB383" s="4"/>
      <c r="CC383" s="4"/>
      <c r="CD383" s="4"/>
      <c r="CE383" s="4"/>
      <c r="CF383" s="4"/>
      <c r="CG383" s="4"/>
      <c r="CH383" s="4"/>
      <c r="CI383" s="4"/>
      <c r="CJ383" s="4"/>
      <c r="CK383" s="4"/>
      <c r="CL383" s="4"/>
      <c r="CM383" s="4"/>
      <c r="CN383" s="4"/>
      <c r="CO383" s="4"/>
      <c r="CP383" s="4"/>
      <c r="CQ383" s="4"/>
      <c r="CR383" s="4"/>
      <c r="CS383" s="4"/>
      <c r="CT383" s="4"/>
      <c r="CU383" s="4"/>
      <c r="CV383" s="4"/>
      <c r="CW383" s="4"/>
      <c r="CX383" s="4"/>
      <c r="CY383" s="4"/>
      <c r="CZ383" s="4"/>
      <c r="DA383" s="4"/>
      <c r="DB383" s="4"/>
      <c r="DC383" s="4"/>
      <c r="DD383" s="4"/>
      <c r="DE383" s="4"/>
      <c r="DF383" s="4"/>
      <c r="DG383" s="4"/>
      <c r="DH383" s="4"/>
      <c r="DI383" s="4"/>
      <c r="DJ383" s="4"/>
      <c r="DK383" s="4"/>
      <c r="DL383" s="4"/>
      <c r="DM383" s="4"/>
      <c r="DN383" s="4"/>
      <c r="DO383" s="4"/>
      <c r="DP383" s="4"/>
      <c r="DQ383" s="4"/>
      <c r="DR383" s="4"/>
      <c r="DS383" s="4"/>
      <c r="DT383" s="4"/>
      <c r="DU383" s="4"/>
      <c r="DV383" s="4"/>
      <c r="DW383" s="4"/>
      <c r="DX383" s="4"/>
      <c r="DY383" s="4"/>
      <c r="DZ383" s="4"/>
      <c r="EA383" s="4"/>
      <c r="EB383" s="4"/>
      <c r="EC383" s="4"/>
      <c r="ED383" s="4"/>
      <c r="EE383" s="4"/>
      <c r="EF383" s="4"/>
      <c r="EG383" s="4"/>
      <c r="EH383" s="4"/>
      <c r="EI383" s="4"/>
      <c r="EJ383" s="4"/>
      <c r="EK383" s="4"/>
      <c r="EL383" s="4"/>
      <c r="EM383" s="4"/>
      <c r="EN383" s="4"/>
      <c r="EO383" s="4"/>
      <c r="EP383" s="4"/>
      <c r="EQ383" s="4"/>
      <c r="ER383" s="4"/>
      <c r="ES383" s="4"/>
      <c r="ET383" s="4"/>
      <c r="EU383" s="4"/>
      <c r="EV383" s="4"/>
      <c r="EW383" s="4"/>
      <c r="EX383" s="4"/>
      <c r="EY383" s="4"/>
      <c r="EZ383" s="4"/>
      <c r="FA383" s="4"/>
      <c r="FB383" s="4"/>
      <c r="FC383" s="4"/>
      <c r="FD383" s="4"/>
      <c r="FE383" s="4"/>
      <c r="FF383" s="4"/>
      <c r="FG383" s="4"/>
      <c r="FH383" s="4"/>
      <c r="FI383" s="4"/>
      <c r="FJ383" s="4"/>
      <c r="FK383" s="4"/>
      <c r="FL383" s="4"/>
      <c r="FM383" s="4"/>
      <c r="FN383" s="4"/>
      <c r="FO383" s="4"/>
      <c r="FP383" s="4"/>
      <c r="FQ383" s="4"/>
      <c r="FR383" s="4"/>
      <c r="FS383" s="4"/>
      <c r="FT383" s="4"/>
      <c r="FU383" s="4"/>
      <c r="FV383" s="4"/>
      <c r="FW383" s="4"/>
      <c r="FX383" s="4"/>
      <c r="FY383" s="4"/>
      <c r="FZ383" s="4"/>
      <c r="GA383" s="4"/>
      <c r="GB383" s="4"/>
      <c r="GC383" s="4"/>
      <c r="GD383" s="4"/>
      <c r="GE383" s="4"/>
      <c r="GF383" s="4"/>
      <c r="GG383" s="4"/>
      <c r="GH383" s="4"/>
      <c r="GI383" s="4"/>
      <c r="GJ383" s="4"/>
      <c r="GK383" s="4"/>
      <c r="GL383" s="4"/>
      <c r="GM383" s="4"/>
      <c r="GN383" s="4"/>
      <c r="GO383" s="4"/>
      <c r="GP383" s="4"/>
      <c r="GQ383" s="4"/>
      <c r="GR383" s="4"/>
      <c r="GS383" s="4"/>
      <c r="GT383" s="4"/>
      <c r="GU383" s="4"/>
      <c r="GV383" s="4"/>
      <c r="GW383" s="4"/>
      <c r="GX383" s="4"/>
      <c r="GY383" s="4"/>
      <c r="GZ383" s="4"/>
      <c r="HA383" s="4"/>
      <c r="HB383" s="4"/>
      <c r="HC383" s="4"/>
    </row>
    <row r="384" spans="1:211" s="380" customFormat="1" ht="13.9" customHeight="1">
      <c r="A384" s="828" t="str">
        <f>IF('1C TSsoustraitance'!$A101&lt;&gt;0,'1C TSsoustraitance'!$A101,"")</f>
        <v/>
      </c>
      <c r="B384" s="530"/>
      <c r="C384" s="513" t="str">
        <f>IF('1C TSsoustraitance'!$A101&lt;&gt;0,'1C TSsoustraitance'!$B101,"")</f>
        <v/>
      </c>
      <c r="D384" s="513" t="str">
        <f>IF('1C TSsoustraitance'!$A101&lt;&gt;0,'1C TSsoustraitance'!$C101,"")</f>
        <v/>
      </c>
      <c r="E384" s="684"/>
      <c r="F384" s="685"/>
      <c r="G384" s="666">
        <f>'1C TSsoustraitance'!$D101</f>
        <v>0</v>
      </c>
      <c r="H384" s="533">
        <v>0.21</v>
      </c>
      <c r="I384" s="533">
        <v>1</v>
      </c>
      <c r="J384" s="534"/>
      <c r="K384" s="667">
        <f t="shared" si="114"/>
        <v>0</v>
      </c>
      <c r="L384" s="668">
        <f>IF(OR('1C TSsoustraitance'!$D101="",'1C TSsoustraitance'!$AP101=0),0,IF(AND('1C TSsoustraitance'!$D101&lt;&gt;"",$K$2="Pôle",'1C TSsoustraitance'!$E101="OUI"),(('1C TSsoustraitance'!$F101+'1C TSsoustraitance'!$G101+'1C TSsoustraitance'!$H101+'1C TSsoustraitance'!$I101+'1C TSsoustraitance'!$M101)/'1C TSsoustraitance'!$R101),IF(AND('1C TSsoustraitance'!$D101&lt;&gt;"",$K$2="Pôle",'1C TSsoustraitance'!$E101="NON"),(('1C TSsoustraitance'!$F101+'1C TSsoustraitance'!$G101+'1C TSsoustraitance'!$H101+'1C TSsoustraitance'!$I101+'1C TSsoustraitance'!$M101)/'1C TSsoustraitance'!$AP101),IF(AND('1C TSsoustraitance'!$D101&lt;&gt;"",$K$2&lt;&gt;"Pôle",'1C TSsoustraitance'!$E101="OUI"),(('1C TSsoustraitance'!$F101+'1C TSsoustraitance'!$G101+'1C TSsoustraitance'!$H101+'1C TSsoustraitance'!$I101+'1C TSsoustraitance'!$J101+'1C TSsoustraitance'!$K101+'1C TSsoustraitance'!$L101+'1C TSsoustraitance'!$M101+'1C TSsoustraitance'!$N101+'1C TSsoustraitance'!$O101+'1C TSsoustraitance'!$P101+'1C TSsoustraitance'!$Q101)/'1C TSsoustraitance'!$R101),IF(AND('1C TSsoustraitance'!$D101&lt;&gt;"",$K$2&lt;&gt;"Pôle",'1C TSsoustraitance'!$E101="NON"),(('1C TSsoustraitance'!$F101+'1C TSsoustraitance'!$G101+'1C TSsoustraitance'!$H101+'1C TSsoustraitance'!$I101+'1C TSsoustraitance'!$J101+'1C TSsoustraitance'!$K101+'1C TSsoustraitance'!$L101+'1C TSsoustraitance'!$M101+'1C TSsoustraitance'!$N101+'1C TSsoustraitance'!$O101+'1C TSsoustraitance'!$P101+'1C TSsoustraitance'!$Q101))/'1C TSsoustraitance'!$AP101)))))</f>
        <v>0</v>
      </c>
      <c r="M384" s="668">
        <f>IF(OR('1C TSsoustraitance'!$D101="",'1C TSsoustraitance'!AP$13=0),0,IF(AND('1C TSsoustraitance'!$D101&lt;&gt;"",$K$2="Pôle",'1C TSsoustraitance'!$E101="OUI"),(('1C TSsoustraitance'!$J101+'1C TSsoustraitance'!$K101+'1C TSsoustraitance'!$L101)/'1C TSsoustraitance'!$R101),IF(AND('1C TSsoustraitance'!$D101&lt;&gt;"",$K$2="Pôle",'1C TSsoustraitance'!$E101="NON"),(('1C TSsoustraitance'!$J101+'1C TSsoustraitance'!$K101+'1C TSsoustraitance'!$L101)/'1C TSsoustraitance'!$AP101),IF(AND('1C TSsoustraitance'!$D101&lt;&gt;"",$K$2&lt;&gt;"Pôle"),0))))</f>
        <v>0</v>
      </c>
      <c r="N384" s="668">
        <f t="shared" si="115"/>
        <v>0</v>
      </c>
      <c r="O384" s="669">
        <f>IF(OR('1C TSsoustraitance'!$D101="",'1C TSsoustraitance'!$E101="OUI",'1C TSsoustraitance'!$AP101=0),0,(('1C TSsoustraitance'!$S101)/'1C TSsoustraitance'!$AP101))</f>
        <v>0</v>
      </c>
      <c r="P384" s="669">
        <f>IF(OR('1C TSsoustraitance'!$D101="",'1C TSsoustraitance'!$E101="OUI",'1C TSsoustraitance'!$AP101=0),0,(('1C TSsoustraitance'!$T101)/'1C TSsoustraitance'!$AP101))</f>
        <v>0</v>
      </c>
      <c r="Q384" s="669">
        <f>IF(OR('1C TSsoustraitance'!$D101="",'1C TSsoustraitance'!$E101="OUI",'1C TSsoustraitance'!$AP101=0),0,(('1C TSsoustraitance'!$U101)/'1C TSsoustraitance'!$AP101))</f>
        <v>0</v>
      </c>
      <c r="R384" s="669">
        <f>IF(OR('1C TSsoustraitance'!$D101="",'1C TSsoustraitance'!$E101="OUI",'1C TSsoustraitance'!$AP101=0),0,(('1C TSsoustraitance'!$V101)/'1C TSsoustraitance'!$AP101))</f>
        <v>0</v>
      </c>
      <c r="S384" s="669">
        <f>IF(OR('1C TSsoustraitance'!$D101="",'1C TSsoustraitance'!$E101="OUI",'1C TSsoustraitance'!$AP101=0),0,(('1C TSsoustraitance'!$W101)/'1C TSsoustraitance'!$AP101))</f>
        <v>0</v>
      </c>
      <c r="T384" s="669">
        <f>IF(OR('1C TSsoustraitance'!$D101="",'1C TSsoustraitance'!$E101="OUI",'1C TSsoustraitance'!$AP101=0),0,(('1C TSsoustraitance'!$X101)/'1C TSsoustraitance'!$AP101))</f>
        <v>0</v>
      </c>
      <c r="U384" s="669">
        <f>IF(OR('1C TSsoustraitance'!$D101="",'1C TSsoustraitance'!$E101="OUI",'1C TSsoustraitance'!$AP101=0),0,(('1C TSsoustraitance'!$Y101)/'1C TSsoustraitance'!$AP101))</f>
        <v>0</v>
      </c>
      <c r="V384" s="669">
        <f>IF(OR('1C TSsoustraitance'!$D101="",'1C TSsoustraitance'!$E101="OUI",'1C TSsoustraitance'!$AP101=0),0,(('1C TSsoustraitance'!$Z101)/'1C TSsoustraitance'!$AP101))</f>
        <v>0</v>
      </c>
      <c r="W384" s="669">
        <f>IF(OR('1C TSsoustraitance'!$D101="",'1C TSsoustraitance'!$E101="OUI",'1C TSsoustraitance'!$AP101=0),0,(('1C TSsoustraitance'!$AA101)/'1C TSsoustraitance'!$AP101))</f>
        <v>0</v>
      </c>
      <c r="X384" s="669">
        <f>IF(OR('1C TSsoustraitance'!$D101="",'1C TSsoustraitance'!$E101="OUI",'1C TSsoustraitance'!$AP101=0),0,(('1C TSsoustraitance'!$AB101)/'1C TSsoustraitance'!$AP101))</f>
        <v>0</v>
      </c>
      <c r="Y384" s="669">
        <f>IF(OR('1C TSsoustraitance'!$D101="",'1C TSsoustraitance'!$E101="OUI",'1C TSsoustraitance'!$AP101=0),0,(('1C TSsoustraitance'!$AC101)/'1C TSsoustraitance'!$AP101))</f>
        <v>0</v>
      </c>
      <c r="Z384" s="669">
        <f>IF(OR('1C TSsoustraitance'!$D101="",'1C TSsoustraitance'!$E101="OUI",'1C TSsoustraitance'!$AP101=0),0,(('1C TSsoustraitance'!$AD101)/'1C TSsoustraitance'!$AP101))</f>
        <v>0</v>
      </c>
      <c r="AA384" s="669">
        <f>IF(OR('1C TSsoustraitance'!$D101="",'1C TSsoustraitance'!$E101="OUI",'1C TSsoustraitance'!$AP101=0),0,(('1C TSsoustraitance'!$AE101)/'1C TSsoustraitance'!$AP101))</f>
        <v>0</v>
      </c>
      <c r="AB384" s="669">
        <f>IF(OR('1C TSsoustraitance'!$D101="",'1C TSsoustraitance'!$E101="OUI",'1C TSsoustraitance'!$AP101=0),0,(('1C TSsoustraitance'!$AF101)/'1C TSsoustraitance'!$AP101))</f>
        <v>0</v>
      </c>
      <c r="AC384" s="669">
        <f>IF(OR('1C TSsoustraitance'!$D101="",'1C TSsoustraitance'!$E101="OUI",'1C TSsoustraitance'!$AP101=0),0,(('1C TSsoustraitance'!$AG101)/'1C TSsoustraitance'!$AP101))</f>
        <v>0</v>
      </c>
      <c r="AD384" s="669">
        <f>IF(OR('1C TSsoustraitance'!$D101="",'1C TSsoustraitance'!$E101="OUI",'1C TSsoustraitance'!$AP101=0),0,(('1C TSsoustraitance'!$AH101)/'1C TSsoustraitance'!$AP101))</f>
        <v>0</v>
      </c>
      <c r="AE384" s="669">
        <f>IF(OR('1C TSsoustraitance'!$D101="",'1C TSsoustraitance'!$E101="OUI",'1C TSsoustraitance'!$AP101=0),0,(('1C TSsoustraitance'!$AI101)/'1C TSsoustraitance'!$AP101))</f>
        <v>0</v>
      </c>
      <c r="AF384" s="669">
        <f>IF(OR('1C TSsoustraitance'!$D101="",'1C TSsoustraitance'!$E101="OUI",'1C TSsoustraitance'!$AP101=0),0,(('1C TSsoustraitance'!$AJ101)/'1C TSsoustraitance'!$AP101))</f>
        <v>0</v>
      </c>
      <c r="AG384" s="669">
        <f>IF(OR('1C TSsoustraitance'!$D101="",'1C TSsoustraitance'!$E101="OUI",'1C TSsoustraitance'!$AP101=0),0,(('1C TSsoustraitance'!$AK101)/'1C TSsoustraitance'!$AP101))</f>
        <v>0</v>
      </c>
      <c r="AH384" s="669">
        <f>IF(OR('1C TSsoustraitance'!$D101="",'1C TSsoustraitance'!$E101="OUI",'1C TSsoustraitance'!$AP101=0),0,(('1C TSsoustraitance'!$AL101)/'1C TSsoustraitance'!$AP101))</f>
        <v>0</v>
      </c>
      <c r="AI384" s="669">
        <f>IF(OR('1C TSsoustraitance'!$D101="",'1C TSsoustraitance'!$E101="OUI",'1C TSsoustraitance'!$AP101=0),0,(('1C TSsoustraitance'!$AM101)/'1C TSsoustraitance'!$AP101))</f>
        <v>0</v>
      </c>
      <c r="AJ384" s="669">
        <f>IF(OR('1C TSsoustraitance'!$D101="",'1C TSsoustraitance'!$E101="OUI",'1C TSsoustraitance'!$AP101=0),0,(('1C TSsoustraitance'!$AN101)/'1C TSsoustraitance'!$AP101))</f>
        <v>0</v>
      </c>
      <c r="AK384" s="669">
        <f t="shared" si="116"/>
        <v>0</v>
      </c>
      <c r="AL384" s="668">
        <f t="shared" si="117"/>
        <v>0</v>
      </c>
      <c r="AM384" s="670">
        <f>IF(Tableau7[[#This Row],[N° pièce]]="",0,(Tableau7[[#This Row],[hors TVA]]+(Tableau7[[#This Row],[hors TVA]]*Tableau7[[#This Row],[Taux TVA]])-(Tableau7[[#This Row],[hors TVA]]*Tableau7[[#This Row],[Taux TVA]]*Tableau7[[#This Row],[Régime TVA: Récupération]]))*Tableau7[[#This Row],[Type 1]])</f>
        <v>0</v>
      </c>
      <c r="AN384" s="670">
        <f>IF(Tableau7[[#This Row],[N° pièce]]="",0,IF($K$2="pôle",((Tableau7[[#This Row],[hors TVA]]+(Tableau7[[#This Row],[hors TVA]]*Tableau7[[#This Row],[Taux TVA]])-(Tableau7[[#This Row],[hors TVA]]*Tableau7[[#This Row],[Taux TVA]]*Tableau7[[#This Row],[Régime TVA: Récupération]]))*Tableau7[[#This Row],[Type 2]]),0))</f>
        <v>0</v>
      </c>
      <c r="AO384" s="670">
        <f t="shared" si="111"/>
        <v>0</v>
      </c>
      <c r="AP384" s="255">
        <f t="shared" si="112"/>
        <v>0</v>
      </c>
      <c r="AQ384" s="506">
        <f t="shared" si="113"/>
        <v>0</v>
      </c>
      <c r="AR384" s="671"/>
      <c r="AS384" s="512"/>
      <c r="AT384" s="513" t="str">
        <f>IF(('1C TSsoustraitance'!AP101*FICHE!C$14&lt;J384),"Forfait limité à "&amp;FICHE!C$14&amp;"€/jour","")</f>
        <v/>
      </c>
      <c r="AU384" s="797"/>
      <c r="AV384" s="484"/>
      <c r="AW384" s="484"/>
      <c r="AX384" s="484"/>
      <c r="AY384" s="484"/>
      <c r="AZ384" s="484"/>
      <c r="BA384" s="4"/>
      <c r="BB384" s="4"/>
      <c r="BC384" s="4"/>
      <c r="BD384" s="4"/>
      <c r="BE384" s="4"/>
      <c r="BF384" s="4"/>
      <c r="BG384" s="4"/>
      <c r="BH384" s="4"/>
      <c r="BI384" s="4"/>
      <c r="BJ384" s="4"/>
      <c r="BK384" s="4"/>
      <c r="BL384" s="4"/>
      <c r="BM384" s="4"/>
      <c r="BN384" s="4"/>
      <c r="BO384" s="4"/>
      <c r="BP384" s="4"/>
      <c r="BQ384" s="4"/>
      <c r="BR384" s="4"/>
      <c r="BS384" s="4"/>
      <c r="BT384" s="4"/>
      <c r="BU384" s="4"/>
      <c r="BV384" s="4"/>
      <c r="BW384" s="4"/>
      <c r="BX384" s="4"/>
      <c r="BY384" s="4"/>
      <c r="BZ384" s="4"/>
      <c r="CA384" s="4"/>
      <c r="CB384" s="4"/>
      <c r="CC384" s="4"/>
      <c r="CD384" s="4"/>
      <c r="CE384" s="4"/>
      <c r="CF384" s="4"/>
      <c r="CG384" s="4"/>
      <c r="CH384" s="4"/>
      <c r="CI384" s="4"/>
      <c r="CJ384" s="4"/>
      <c r="CK384" s="4"/>
      <c r="CL384" s="4"/>
      <c r="CM384" s="4"/>
      <c r="CN384" s="4"/>
      <c r="CO384" s="4"/>
      <c r="CP384" s="4"/>
      <c r="CQ384" s="4"/>
      <c r="CR384" s="4"/>
      <c r="CS384" s="4"/>
      <c r="CT384" s="4"/>
      <c r="CU384" s="4"/>
      <c r="CV384" s="4"/>
      <c r="CW384" s="4"/>
      <c r="CX384" s="4"/>
      <c r="CY384" s="4"/>
      <c r="CZ384" s="4"/>
      <c r="DA384" s="4"/>
      <c r="DB384" s="4"/>
      <c r="DC384" s="4"/>
      <c r="DD384" s="4"/>
      <c r="DE384" s="4"/>
      <c r="DF384" s="4"/>
      <c r="DG384" s="4"/>
      <c r="DH384" s="4"/>
      <c r="DI384" s="4"/>
      <c r="DJ384" s="4"/>
      <c r="DK384" s="4"/>
      <c r="DL384" s="4"/>
      <c r="DM384" s="4"/>
      <c r="DN384" s="4"/>
      <c r="DO384" s="4"/>
      <c r="DP384" s="4"/>
      <c r="DQ384" s="4"/>
      <c r="DR384" s="4"/>
      <c r="DS384" s="4"/>
      <c r="DT384" s="4"/>
      <c r="DU384" s="4"/>
      <c r="DV384" s="4"/>
      <c r="DW384" s="4"/>
      <c r="DX384" s="4"/>
      <c r="DY384" s="4"/>
      <c r="DZ384" s="4"/>
      <c r="EA384" s="4"/>
      <c r="EB384" s="4"/>
      <c r="EC384" s="4"/>
      <c r="ED384" s="4"/>
      <c r="EE384" s="4"/>
      <c r="EF384" s="4"/>
      <c r="EG384" s="4"/>
      <c r="EH384" s="4"/>
      <c r="EI384" s="4"/>
      <c r="EJ384" s="4"/>
      <c r="EK384" s="4"/>
      <c r="EL384" s="4"/>
      <c r="EM384" s="4"/>
      <c r="EN384" s="4"/>
      <c r="EO384" s="4"/>
      <c r="EP384" s="4"/>
      <c r="EQ384" s="4"/>
      <c r="ER384" s="4"/>
      <c r="ES384" s="4"/>
      <c r="ET384" s="4"/>
      <c r="EU384" s="4"/>
      <c r="EV384" s="4"/>
      <c r="EW384" s="4"/>
      <c r="EX384" s="4"/>
      <c r="EY384" s="4"/>
      <c r="EZ384" s="4"/>
      <c r="FA384" s="4"/>
      <c r="FB384" s="4"/>
      <c r="FC384" s="4"/>
      <c r="FD384" s="4"/>
      <c r="FE384" s="4"/>
      <c r="FF384" s="4"/>
      <c r="FG384" s="4"/>
      <c r="FH384" s="4"/>
      <c r="FI384" s="4"/>
      <c r="FJ384" s="4"/>
      <c r="FK384" s="4"/>
      <c r="FL384" s="4"/>
      <c r="FM384" s="4"/>
      <c r="FN384" s="4"/>
      <c r="FO384" s="4"/>
      <c r="FP384" s="4"/>
      <c r="FQ384" s="4"/>
      <c r="FR384" s="4"/>
      <c r="FS384" s="4"/>
      <c r="FT384" s="4"/>
      <c r="FU384" s="4"/>
      <c r="FV384" s="4"/>
      <c r="FW384" s="4"/>
      <c r="FX384" s="4"/>
      <c r="FY384" s="4"/>
      <c r="FZ384" s="4"/>
      <c r="GA384" s="4"/>
      <c r="GB384" s="4"/>
      <c r="GC384" s="4"/>
      <c r="GD384" s="4"/>
      <c r="GE384" s="4"/>
      <c r="GF384" s="4"/>
      <c r="GG384" s="4"/>
      <c r="GH384" s="4"/>
      <c r="GI384" s="4"/>
      <c r="GJ384" s="4"/>
      <c r="GK384" s="4"/>
      <c r="GL384" s="4"/>
      <c r="GM384" s="4"/>
      <c r="GN384" s="4"/>
      <c r="GO384" s="4"/>
      <c r="GP384" s="4"/>
      <c r="GQ384" s="4"/>
      <c r="GR384" s="4"/>
      <c r="GS384" s="4"/>
      <c r="GT384" s="4"/>
      <c r="GU384" s="4"/>
      <c r="GV384" s="4"/>
      <c r="GW384" s="4"/>
      <c r="GX384" s="4"/>
      <c r="GY384" s="4"/>
      <c r="GZ384" s="4"/>
      <c r="HA384" s="4"/>
      <c r="HB384" s="4"/>
      <c r="HC384" s="4"/>
    </row>
    <row r="385" spans="1:211" s="380" customFormat="1" ht="13.9" customHeight="1">
      <c r="A385" s="828" t="str">
        <f>IF('1C TSsoustraitance'!$A102&lt;&gt;0,'1C TSsoustraitance'!$A102,"")</f>
        <v/>
      </c>
      <c r="B385" s="530"/>
      <c r="C385" s="513" t="str">
        <f>IF('1C TSsoustraitance'!$A102&lt;&gt;0,'1C TSsoustraitance'!$B102,"")</f>
        <v/>
      </c>
      <c r="D385" s="513" t="str">
        <f>IF('1C TSsoustraitance'!$A102&lt;&gt;0,'1C TSsoustraitance'!$C102,"")</f>
        <v/>
      </c>
      <c r="E385" s="684"/>
      <c r="F385" s="685"/>
      <c r="G385" s="666">
        <f>'1C TSsoustraitance'!$D102</f>
        <v>0</v>
      </c>
      <c r="H385" s="533">
        <v>0.21</v>
      </c>
      <c r="I385" s="533">
        <v>1</v>
      </c>
      <c r="J385" s="534"/>
      <c r="K385" s="667">
        <f t="shared" si="114"/>
        <v>0</v>
      </c>
      <c r="L385" s="668">
        <f>IF(OR('1C TSsoustraitance'!$D102="",'1C TSsoustraitance'!$AP102=0),0,IF(AND('1C TSsoustraitance'!$D102&lt;&gt;"",$K$2="Pôle",'1C TSsoustraitance'!$E102="OUI"),(('1C TSsoustraitance'!$F102+'1C TSsoustraitance'!$G102+'1C TSsoustraitance'!$H102+'1C TSsoustraitance'!$I102+'1C TSsoustraitance'!$M102)/'1C TSsoustraitance'!$R102),IF(AND('1C TSsoustraitance'!$D102&lt;&gt;"",$K$2="Pôle",'1C TSsoustraitance'!$E102="NON"),(('1C TSsoustraitance'!$F102+'1C TSsoustraitance'!$G102+'1C TSsoustraitance'!$H102+'1C TSsoustraitance'!$I102+'1C TSsoustraitance'!$M102)/'1C TSsoustraitance'!$AP102),IF(AND('1C TSsoustraitance'!$D102&lt;&gt;"",$K$2&lt;&gt;"Pôle",'1C TSsoustraitance'!$E102="OUI"),(('1C TSsoustraitance'!$F102+'1C TSsoustraitance'!$G102+'1C TSsoustraitance'!$H102+'1C TSsoustraitance'!$I102+'1C TSsoustraitance'!$J102+'1C TSsoustraitance'!$K102+'1C TSsoustraitance'!$L102+'1C TSsoustraitance'!$M102+'1C TSsoustraitance'!$N102+'1C TSsoustraitance'!$O102+'1C TSsoustraitance'!$P102+'1C TSsoustraitance'!$Q102)/'1C TSsoustraitance'!$R102),IF(AND('1C TSsoustraitance'!$D102&lt;&gt;"",$K$2&lt;&gt;"Pôle",'1C TSsoustraitance'!$E102="NON"),(('1C TSsoustraitance'!$F102+'1C TSsoustraitance'!$G102+'1C TSsoustraitance'!$H102+'1C TSsoustraitance'!$I102+'1C TSsoustraitance'!$J102+'1C TSsoustraitance'!$K102+'1C TSsoustraitance'!$L102+'1C TSsoustraitance'!$M102+'1C TSsoustraitance'!$N102+'1C TSsoustraitance'!$O102+'1C TSsoustraitance'!$P102+'1C TSsoustraitance'!$Q102))/'1C TSsoustraitance'!$AP102)))))</f>
        <v>0</v>
      </c>
      <c r="M385" s="668">
        <f>IF(OR('1C TSsoustraitance'!$D102="",'1C TSsoustraitance'!AP$13=0),0,IF(AND('1C TSsoustraitance'!$D102&lt;&gt;"",$K$2="Pôle",'1C TSsoustraitance'!$E102="OUI"),(('1C TSsoustraitance'!$J102+'1C TSsoustraitance'!$K102+'1C TSsoustraitance'!$L102)/'1C TSsoustraitance'!$R102),IF(AND('1C TSsoustraitance'!$D102&lt;&gt;"",$K$2="Pôle",'1C TSsoustraitance'!$E102="NON"),(('1C TSsoustraitance'!$J102+'1C TSsoustraitance'!$K102+'1C TSsoustraitance'!$L102)/'1C TSsoustraitance'!$AP102),IF(AND('1C TSsoustraitance'!$D102&lt;&gt;"",$K$2&lt;&gt;"Pôle"),0))))</f>
        <v>0</v>
      </c>
      <c r="N385" s="668">
        <f t="shared" si="115"/>
        <v>0</v>
      </c>
      <c r="O385" s="669">
        <f>IF(OR('1C TSsoustraitance'!$D102="",'1C TSsoustraitance'!$E102="OUI",'1C TSsoustraitance'!$AP102=0),0,(('1C TSsoustraitance'!$S102)/'1C TSsoustraitance'!$AP102))</f>
        <v>0</v>
      </c>
      <c r="P385" s="669">
        <f>IF(OR('1C TSsoustraitance'!$D102="",'1C TSsoustraitance'!$E102="OUI",'1C TSsoustraitance'!$AP102=0),0,(('1C TSsoustraitance'!$T102)/'1C TSsoustraitance'!$AP102))</f>
        <v>0</v>
      </c>
      <c r="Q385" s="669">
        <f>IF(OR('1C TSsoustraitance'!$D102="",'1C TSsoustraitance'!$E102="OUI",'1C TSsoustraitance'!$AP102=0),0,(('1C TSsoustraitance'!$U102)/'1C TSsoustraitance'!$AP102))</f>
        <v>0</v>
      </c>
      <c r="R385" s="669">
        <f>IF(OR('1C TSsoustraitance'!$D102="",'1C TSsoustraitance'!$E102="OUI",'1C TSsoustraitance'!$AP102=0),0,(('1C TSsoustraitance'!$V102)/'1C TSsoustraitance'!$AP102))</f>
        <v>0</v>
      </c>
      <c r="S385" s="669">
        <f>IF(OR('1C TSsoustraitance'!$D102="",'1C TSsoustraitance'!$E102="OUI",'1C TSsoustraitance'!$AP102=0),0,(('1C TSsoustraitance'!$W102)/'1C TSsoustraitance'!$AP102))</f>
        <v>0</v>
      </c>
      <c r="T385" s="669">
        <f>IF(OR('1C TSsoustraitance'!$D102="",'1C TSsoustraitance'!$E102="OUI",'1C TSsoustraitance'!$AP102=0),0,(('1C TSsoustraitance'!$X102)/'1C TSsoustraitance'!$AP102))</f>
        <v>0</v>
      </c>
      <c r="U385" s="669">
        <f>IF(OR('1C TSsoustraitance'!$D102="",'1C TSsoustraitance'!$E102="OUI",'1C TSsoustraitance'!$AP102=0),0,(('1C TSsoustraitance'!$Y102)/'1C TSsoustraitance'!$AP102))</f>
        <v>0</v>
      </c>
      <c r="V385" s="669">
        <f>IF(OR('1C TSsoustraitance'!$D102="",'1C TSsoustraitance'!$E102="OUI",'1C TSsoustraitance'!$AP102=0),0,(('1C TSsoustraitance'!$Z102)/'1C TSsoustraitance'!$AP102))</f>
        <v>0</v>
      </c>
      <c r="W385" s="669">
        <f>IF(OR('1C TSsoustraitance'!$D102="",'1C TSsoustraitance'!$E102="OUI",'1C TSsoustraitance'!$AP102=0),0,(('1C TSsoustraitance'!$AA102)/'1C TSsoustraitance'!$AP102))</f>
        <v>0</v>
      </c>
      <c r="X385" s="669">
        <f>IF(OR('1C TSsoustraitance'!$D102="",'1C TSsoustraitance'!$E102="OUI",'1C TSsoustraitance'!$AP102=0),0,(('1C TSsoustraitance'!$AB102)/'1C TSsoustraitance'!$AP102))</f>
        <v>0</v>
      </c>
      <c r="Y385" s="669">
        <f>IF(OR('1C TSsoustraitance'!$D102="",'1C TSsoustraitance'!$E102="OUI",'1C TSsoustraitance'!$AP102=0),0,(('1C TSsoustraitance'!$AC102)/'1C TSsoustraitance'!$AP102))</f>
        <v>0</v>
      </c>
      <c r="Z385" s="669">
        <f>IF(OR('1C TSsoustraitance'!$D102="",'1C TSsoustraitance'!$E102="OUI",'1C TSsoustraitance'!$AP102=0),0,(('1C TSsoustraitance'!$AD102)/'1C TSsoustraitance'!$AP102))</f>
        <v>0</v>
      </c>
      <c r="AA385" s="669">
        <f>IF(OR('1C TSsoustraitance'!$D102="",'1C TSsoustraitance'!$E102="OUI",'1C TSsoustraitance'!$AP102=0),0,(('1C TSsoustraitance'!$AE102)/'1C TSsoustraitance'!$AP102))</f>
        <v>0</v>
      </c>
      <c r="AB385" s="669">
        <f>IF(OR('1C TSsoustraitance'!$D102="",'1C TSsoustraitance'!$E102="OUI",'1C TSsoustraitance'!$AP102=0),0,(('1C TSsoustraitance'!$AF102)/'1C TSsoustraitance'!$AP102))</f>
        <v>0</v>
      </c>
      <c r="AC385" s="669">
        <f>IF(OR('1C TSsoustraitance'!$D102="",'1C TSsoustraitance'!$E102="OUI",'1C TSsoustraitance'!$AP102=0),0,(('1C TSsoustraitance'!$AG102)/'1C TSsoustraitance'!$AP102))</f>
        <v>0</v>
      </c>
      <c r="AD385" s="669">
        <f>IF(OR('1C TSsoustraitance'!$D102="",'1C TSsoustraitance'!$E102="OUI",'1C TSsoustraitance'!$AP102=0),0,(('1C TSsoustraitance'!$AH102)/'1C TSsoustraitance'!$AP102))</f>
        <v>0</v>
      </c>
      <c r="AE385" s="669">
        <f>IF(OR('1C TSsoustraitance'!$D102="",'1C TSsoustraitance'!$E102="OUI",'1C TSsoustraitance'!$AP102=0),0,(('1C TSsoustraitance'!$AI102)/'1C TSsoustraitance'!$AP102))</f>
        <v>0</v>
      </c>
      <c r="AF385" s="669">
        <f>IF(OR('1C TSsoustraitance'!$D102="",'1C TSsoustraitance'!$E102="OUI",'1C TSsoustraitance'!$AP102=0),0,(('1C TSsoustraitance'!$AJ102)/'1C TSsoustraitance'!$AP102))</f>
        <v>0</v>
      </c>
      <c r="AG385" s="669">
        <f>IF(OR('1C TSsoustraitance'!$D102="",'1C TSsoustraitance'!$E102="OUI",'1C TSsoustraitance'!$AP102=0),0,(('1C TSsoustraitance'!$AK102)/'1C TSsoustraitance'!$AP102))</f>
        <v>0</v>
      </c>
      <c r="AH385" s="669">
        <f>IF(OR('1C TSsoustraitance'!$D102="",'1C TSsoustraitance'!$E102="OUI",'1C TSsoustraitance'!$AP102=0),0,(('1C TSsoustraitance'!$AL102)/'1C TSsoustraitance'!$AP102))</f>
        <v>0</v>
      </c>
      <c r="AI385" s="669">
        <f>IF(OR('1C TSsoustraitance'!$D102="",'1C TSsoustraitance'!$E102="OUI",'1C TSsoustraitance'!$AP102=0),0,(('1C TSsoustraitance'!$AM102)/'1C TSsoustraitance'!$AP102))</f>
        <v>0</v>
      </c>
      <c r="AJ385" s="669">
        <f>IF(OR('1C TSsoustraitance'!$D102="",'1C TSsoustraitance'!$E102="OUI",'1C TSsoustraitance'!$AP102=0),0,(('1C TSsoustraitance'!$AN102)/'1C TSsoustraitance'!$AP102))</f>
        <v>0</v>
      </c>
      <c r="AK385" s="669">
        <f t="shared" si="116"/>
        <v>0</v>
      </c>
      <c r="AL385" s="668">
        <f t="shared" si="117"/>
        <v>0</v>
      </c>
      <c r="AM385" s="670">
        <f>IF(Tableau7[[#This Row],[N° pièce]]="",0,(Tableau7[[#This Row],[hors TVA]]+(Tableau7[[#This Row],[hors TVA]]*Tableau7[[#This Row],[Taux TVA]])-(Tableau7[[#This Row],[hors TVA]]*Tableau7[[#This Row],[Taux TVA]]*Tableau7[[#This Row],[Régime TVA: Récupération]]))*Tableau7[[#This Row],[Type 1]])</f>
        <v>0</v>
      </c>
      <c r="AN385" s="670">
        <f>IF(Tableau7[[#This Row],[N° pièce]]="",0,IF($K$2="pôle",((Tableau7[[#This Row],[hors TVA]]+(Tableau7[[#This Row],[hors TVA]]*Tableau7[[#This Row],[Taux TVA]])-(Tableau7[[#This Row],[hors TVA]]*Tableau7[[#This Row],[Taux TVA]]*Tableau7[[#This Row],[Régime TVA: Récupération]]))*Tableau7[[#This Row],[Type 2]]),0))</f>
        <v>0</v>
      </c>
      <c r="AO385" s="670">
        <f t="shared" si="111"/>
        <v>0</v>
      </c>
      <c r="AP385" s="255">
        <f t="shared" si="112"/>
        <v>0</v>
      </c>
      <c r="AQ385" s="506">
        <f t="shared" si="113"/>
        <v>0</v>
      </c>
      <c r="AR385" s="671"/>
      <c r="AS385" s="512"/>
      <c r="AT385" s="513" t="str">
        <f>IF(('1C TSsoustraitance'!AP102*FICHE!C$14&lt;J385),"Forfait limité à "&amp;FICHE!C$14&amp;"€/jour","")</f>
        <v/>
      </c>
      <c r="AU385" s="797"/>
      <c r="AV385" s="484"/>
      <c r="AW385" s="484"/>
      <c r="AX385" s="484"/>
      <c r="AY385" s="484"/>
      <c r="AZ385" s="484"/>
      <c r="BA385" s="4"/>
      <c r="BB385" s="4"/>
      <c r="BC385" s="4"/>
      <c r="BD385" s="4"/>
      <c r="BE385" s="4"/>
      <c r="BF385" s="4"/>
      <c r="BG385" s="4"/>
      <c r="BH385" s="4"/>
      <c r="BI385" s="4"/>
      <c r="BJ385" s="4"/>
      <c r="BK385" s="4"/>
      <c r="BL385" s="4"/>
      <c r="BM385" s="4"/>
      <c r="BN385" s="4"/>
      <c r="BO385" s="4"/>
      <c r="BP385" s="4"/>
      <c r="BQ385" s="4"/>
      <c r="BR385" s="4"/>
      <c r="BS385" s="4"/>
      <c r="BT385" s="4"/>
      <c r="BU385" s="4"/>
      <c r="BV385" s="4"/>
      <c r="BW385" s="4"/>
      <c r="BX385" s="4"/>
      <c r="BY385" s="4"/>
      <c r="BZ385" s="4"/>
      <c r="CA385" s="4"/>
      <c r="CB385" s="4"/>
      <c r="CC385" s="4"/>
      <c r="CD385" s="4"/>
      <c r="CE385" s="4"/>
      <c r="CF385" s="4"/>
      <c r="CG385" s="4"/>
      <c r="CH385" s="4"/>
      <c r="CI385" s="4"/>
      <c r="CJ385" s="4"/>
      <c r="CK385" s="4"/>
      <c r="CL385" s="4"/>
      <c r="CM385" s="4"/>
      <c r="CN385" s="4"/>
      <c r="CO385" s="4"/>
      <c r="CP385" s="4"/>
      <c r="CQ385" s="4"/>
      <c r="CR385" s="4"/>
      <c r="CS385" s="4"/>
      <c r="CT385" s="4"/>
      <c r="CU385" s="4"/>
      <c r="CV385" s="4"/>
      <c r="CW385" s="4"/>
      <c r="CX385" s="4"/>
      <c r="CY385" s="4"/>
      <c r="CZ385" s="4"/>
      <c r="DA385" s="4"/>
      <c r="DB385" s="4"/>
      <c r="DC385" s="4"/>
      <c r="DD385" s="4"/>
      <c r="DE385" s="4"/>
      <c r="DF385" s="4"/>
      <c r="DG385" s="4"/>
      <c r="DH385" s="4"/>
      <c r="DI385" s="4"/>
      <c r="DJ385" s="4"/>
      <c r="DK385" s="4"/>
      <c r="DL385" s="4"/>
      <c r="DM385" s="4"/>
      <c r="DN385" s="4"/>
      <c r="DO385" s="4"/>
      <c r="DP385" s="4"/>
      <c r="DQ385" s="4"/>
      <c r="DR385" s="4"/>
      <c r="DS385" s="4"/>
      <c r="DT385" s="4"/>
      <c r="DU385" s="4"/>
      <c r="DV385" s="4"/>
      <c r="DW385" s="4"/>
      <c r="DX385" s="4"/>
      <c r="DY385" s="4"/>
      <c r="DZ385" s="4"/>
      <c r="EA385" s="4"/>
      <c r="EB385" s="4"/>
      <c r="EC385" s="4"/>
      <c r="ED385" s="4"/>
      <c r="EE385" s="4"/>
      <c r="EF385" s="4"/>
      <c r="EG385" s="4"/>
      <c r="EH385" s="4"/>
      <c r="EI385" s="4"/>
      <c r="EJ385" s="4"/>
      <c r="EK385" s="4"/>
      <c r="EL385" s="4"/>
      <c r="EM385" s="4"/>
      <c r="EN385" s="4"/>
      <c r="EO385" s="4"/>
      <c r="EP385" s="4"/>
      <c r="EQ385" s="4"/>
      <c r="ER385" s="4"/>
      <c r="ES385" s="4"/>
      <c r="ET385" s="4"/>
      <c r="EU385" s="4"/>
      <c r="EV385" s="4"/>
      <c r="EW385" s="4"/>
      <c r="EX385" s="4"/>
      <c r="EY385" s="4"/>
      <c r="EZ385" s="4"/>
      <c r="FA385" s="4"/>
      <c r="FB385" s="4"/>
      <c r="FC385" s="4"/>
      <c r="FD385" s="4"/>
      <c r="FE385" s="4"/>
      <c r="FF385" s="4"/>
      <c r="FG385" s="4"/>
      <c r="FH385" s="4"/>
      <c r="FI385" s="4"/>
      <c r="FJ385" s="4"/>
      <c r="FK385" s="4"/>
      <c r="FL385" s="4"/>
      <c r="FM385" s="4"/>
      <c r="FN385" s="4"/>
      <c r="FO385" s="4"/>
      <c r="FP385" s="4"/>
      <c r="FQ385" s="4"/>
      <c r="FR385" s="4"/>
      <c r="FS385" s="4"/>
      <c r="FT385" s="4"/>
      <c r="FU385" s="4"/>
      <c r="FV385" s="4"/>
      <c r="FW385" s="4"/>
      <c r="FX385" s="4"/>
      <c r="FY385" s="4"/>
      <c r="FZ385" s="4"/>
      <c r="GA385" s="4"/>
      <c r="GB385" s="4"/>
      <c r="GC385" s="4"/>
      <c r="GD385" s="4"/>
      <c r="GE385" s="4"/>
      <c r="GF385" s="4"/>
      <c r="GG385" s="4"/>
      <c r="GH385" s="4"/>
      <c r="GI385" s="4"/>
      <c r="GJ385" s="4"/>
      <c r="GK385" s="4"/>
      <c r="GL385" s="4"/>
      <c r="GM385" s="4"/>
      <c r="GN385" s="4"/>
      <c r="GO385" s="4"/>
      <c r="GP385" s="4"/>
      <c r="GQ385" s="4"/>
      <c r="GR385" s="4"/>
      <c r="GS385" s="4"/>
      <c r="GT385" s="4"/>
      <c r="GU385" s="4"/>
      <c r="GV385" s="4"/>
      <c r="GW385" s="4"/>
      <c r="GX385" s="4"/>
      <c r="GY385" s="4"/>
      <c r="GZ385" s="4"/>
      <c r="HA385" s="4"/>
      <c r="HB385" s="4"/>
      <c r="HC385" s="4"/>
    </row>
    <row r="386" spans="1:211" s="380" customFormat="1" ht="13.9" customHeight="1">
      <c r="A386" s="828" t="str">
        <f>IF('1C TSsoustraitance'!$A103&lt;&gt;0,'1C TSsoustraitance'!$A103,"")</f>
        <v/>
      </c>
      <c r="B386" s="530"/>
      <c r="C386" s="513" t="str">
        <f>IF('1C TSsoustraitance'!$A103&lt;&gt;0,'1C TSsoustraitance'!$B103,"")</f>
        <v/>
      </c>
      <c r="D386" s="513" t="str">
        <f>IF('1C TSsoustraitance'!$A103&lt;&gt;0,'1C TSsoustraitance'!$C103,"")</f>
        <v/>
      </c>
      <c r="E386" s="684"/>
      <c r="F386" s="685"/>
      <c r="G386" s="666">
        <f>'1C TSsoustraitance'!$D103</f>
        <v>0</v>
      </c>
      <c r="H386" s="533">
        <v>0.21</v>
      </c>
      <c r="I386" s="533">
        <v>1</v>
      </c>
      <c r="J386" s="534"/>
      <c r="K386" s="667">
        <f t="shared" si="114"/>
        <v>0</v>
      </c>
      <c r="L386" s="668">
        <f>IF(OR('1C TSsoustraitance'!$D103="",'1C TSsoustraitance'!$AP103=0),0,IF(AND('1C TSsoustraitance'!$D103&lt;&gt;"",$K$2="Pôle",'1C TSsoustraitance'!$E103="OUI"),(('1C TSsoustraitance'!$F103+'1C TSsoustraitance'!$G103+'1C TSsoustraitance'!$H103+'1C TSsoustraitance'!$I103+'1C TSsoustraitance'!$M103)/'1C TSsoustraitance'!$R103),IF(AND('1C TSsoustraitance'!$D103&lt;&gt;"",$K$2="Pôle",'1C TSsoustraitance'!$E103="NON"),(('1C TSsoustraitance'!$F103+'1C TSsoustraitance'!$G103+'1C TSsoustraitance'!$H103+'1C TSsoustraitance'!$I103+'1C TSsoustraitance'!$M103)/'1C TSsoustraitance'!$AP103),IF(AND('1C TSsoustraitance'!$D103&lt;&gt;"",$K$2&lt;&gt;"Pôle",'1C TSsoustraitance'!$E103="OUI"),(('1C TSsoustraitance'!$F103+'1C TSsoustraitance'!$G103+'1C TSsoustraitance'!$H103+'1C TSsoustraitance'!$I103+'1C TSsoustraitance'!$J103+'1C TSsoustraitance'!$K103+'1C TSsoustraitance'!$L103+'1C TSsoustraitance'!$M103+'1C TSsoustraitance'!$N103+'1C TSsoustraitance'!$O103+'1C TSsoustraitance'!$P103+'1C TSsoustraitance'!$Q103)/'1C TSsoustraitance'!$R103),IF(AND('1C TSsoustraitance'!$D103&lt;&gt;"",$K$2&lt;&gt;"Pôle",'1C TSsoustraitance'!$E103="NON"),(('1C TSsoustraitance'!$F103+'1C TSsoustraitance'!$G103+'1C TSsoustraitance'!$H103+'1C TSsoustraitance'!$I103+'1C TSsoustraitance'!$J103+'1C TSsoustraitance'!$K103+'1C TSsoustraitance'!$L103+'1C TSsoustraitance'!$M103+'1C TSsoustraitance'!$N103+'1C TSsoustraitance'!$O103+'1C TSsoustraitance'!$P103+'1C TSsoustraitance'!$Q103))/'1C TSsoustraitance'!$AP103)))))</f>
        <v>0</v>
      </c>
      <c r="M386" s="668">
        <f>IF(OR('1C TSsoustraitance'!$D103="",'1C TSsoustraitance'!AP$13=0),0,IF(AND('1C TSsoustraitance'!$D103&lt;&gt;"",$K$2="Pôle",'1C TSsoustraitance'!$E103="OUI"),(('1C TSsoustraitance'!$J103+'1C TSsoustraitance'!$K103+'1C TSsoustraitance'!$L103)/'1C TSsoustraitance'!$R103),IF(AND('1C TSsoustraitance'!$D103&lt;&gt;"",$K$2="Pôle",'1C TSsoustraitance'!$E103="NON"),(('1C TSsoustraitance'!$J103+'1C TSsoustraitance'!$K103+'1C TSsoustraitance'!$L103)/'1C TSsoustraitance'!$AP103),IF(AND('1C TSsoustraitance'!$D103&lt;&gt;"",$K$2&lt;&gt;"Pôle"),0))))</f>
        <v>0</v>
      </c>
      <c r="N386" s="668">
        <f t="shared" si="115"/>
        <v>0</v>
      </c>
      <c r="O386" s="669">
        <f>IF(OR('1C TSsoustraitance'!$D103="",'1C TSsoustraitance'!$E103="OUI",'1C TSsoustraitance'!$AP103=0),0,(('1C TSsoustraitance'!$S103)/'1C TSsoustraitance'!$AP103))</f>
        <v>0</v>
      </c>
      <c r="P386" s="669">
        <f>IF(OR('1C TSsoustraitance'!$D103="",'1C TSsoustraitance'!$E103="OUI",'1C TSsoustraitance'!$AP103=0),0,(('1C TSsoustraitance'!$T103)/'1C TSsoustraitance'!$AP103))</f>
        <v>0</v>
      </c>
      <c r="Q386" s="669">
        <f>IF(OR('1C TSsoustraitance'!$D103="",'1C TSsoustraitance'!$E103="OUI",'1C TSsoustraitance'!$AP103=0),0,(('1C TSsoustraitance'!$U103)/'1C TSsoustraitance'!$AP103))</f>
        <v>0</v>
      </c>
      <c r="R386" s="669">
        <f>IF(OR('1C TSsoustraitance'!$D103="",'1C TSsoustraitance'!$E103="OUI",'1C TSsoustraitance'!$AP103=0),0,(('1C TSsoustraitance'!$V103)/'1C TSsoustraitance'!$AP103))</f>
        <v>0</v>
      </c>
      <c r="S386" s="669">
        <f>IF(OR('1C TSsoustraitance'!$D103="",'1C TSsoustraitance'!$E103="OUI",'1C TSsoustraitance'!$AP103=0),0,(('1C TSsoustraitance'!$W103)/'1C TSsoustraitance'!$AP103))</f>
        <v>0</v>
      </c>
      <c r="T386" s="669">
        <f>IF(OR('1C TSsoustraitance'!$D103="",'1C TSsoustraitance'!$E103="OUI",'1C TSsoustraitance'!$AP103=0),0,(('1C TSsoustraitance'!$X103)/'1C TSsoustraitance'!$AP103))</f>
        <v>0</v>
      </c>
      <c r="U386" s="669">
        <f>IF(OR('1C TSsoustraitance'!$D103="",'1C TSsoustraitance'!$E103="OUI",'1C TSsoustraitance'!$AP103=0),0,(('1C TSsoustraitance'!$Y103)/'1C TSsoustraitance'!$AP103))</f>
        <v>0</v>
      </c>
      <c r="V386" s="669">
        <f>IF(OR('1C TSsoustraitance'!$D103="",'1C TSsoustraitance'!$E103="OUI",'1C TSsoustraitance'!$AP103=0),0,(('1C TSsoustraitance'!$Z103)/'1C TSsoustraitance'!$AP103))</f>
        <v>0</v>
      </c>
      <c r="W386" s="669">
        <f>IF(OR('1C TSsoustraitance'!$D103="",'1C TSsoustraitance'!$E103="OUI",'1C TSsoustraitance'!$AP103=0),0,(('1C TSsoustraitance'!$AA103)/'1C TSsoustraitance'!$AP103))</f>
        <v>0</v>
      </c>
      <c r="X386" s="669">
        <f>IF(OR('1C TSsoustraitance'!$D103="",'1C TSsoustraitance'!$E103="OUI",'1C TSsoustraitance'!$AP103=0),0,(('1C TSsoustraitance'!$AB103)/'1C TSsoustraitance'!$AP103))</f>
        <v>0</v>
      </c>
      <c r="Y386" s="669">
        <f>IF(OR('1C TSsoustraitance'!$D103="",'1C TSsoustraitance'!$E103="OUI",'1C TSsoustraitance'!$AP103=0),0,(('1C TSsoustraitance'!$AC103)/'1C TSsoustraitance'!$AP103))</f>
        <v>0</v>
      </c>
      <c r="Z386" s="669">
        <f>IF(OR('1C TSsoustraitance'!$D103="",'1C TSsoustraitance'!$E103="OUI",'1C TSsoustraitance'!$AP103=0),0,(('1C TSsoustraitance'!$AD103)/'1C TSsoustraitance'!$AP103))</f>
        <v>0</v>
      </c>
      <c r="AA386" s="669">
        <f>IF(OR('1C TSsoustraitance'!$D103="",'1C TSsoustraitance'!$E103="OUI",'1C TSsoustraitance'!$AP103=0),0,(('1C TSsoustraitance'!$AE103)/'1C TSsoustraitance'!$AP103))</f>
        <v>0</v>
      </c>
      <c r="AB386" s="669">
        <f>IF(OR('1C TSsoustraitance'!$D103="",'1C TSsoustraitance'!$E103="OUI",'1C TSsoustraitance'!$AP103=0),0,(('1C TSsoustraitance'!$AF103)/'1C TSsoustraitance'!$AP103))</f>
        <v>0</v>
      </c>
      <c r="AC386" s="669">
        <f>IF(OR('1C TSsoustraitance'!$D103="",'1C TSsoustraitance'!$E103="OUI",'1C TSsoustraitance'!$AP103=0),0,(('1C TSsoustraitance'!$AG103)/'1C TSsoustraitance'!$AP103))</f>
        <v>0</v>
      </c>
      <c r="AD386" s="669">
        <f>IF(OR('1C TSsoustraitance'!$D103="",'1C TSsoustraitance'!$E103="OUI",'1C TSsoustraitance'!$AP103=0),0,(('1C TSsoustraitance'!$AH103)/'1C TSsoustraitance'!$AP103))</f>
        <v>0</v>
      </c>
      <c r="AE386" s="669">
        <f>IF(OR('1C TSsoustraitance'!$D103="",'1C TSsoustraitance'!$E103="OUI",'1C TSsoustraitance'!$AP103=0),0,(('1C TSsoustraitance'!$AI103)/'1C TSsoustraitance'!$AP103))</f>
        <v>0</v>
      </c>
      <c r="AF386" s="669">
        <f>IF(OR('1C TSsoustraitance'!$D103="",'1C TSsoustraitance'!$E103="OUI",'1C TSsoustraitance'!$AP103=0),0,(('1C TSsoustraitance'!$AJ103)/'1C TSsoustraitance'!$AP103))</f>
        <v>0</v>
      </c>
      <c r="AG386" s="669">
        <f>IF(OR('1C TSsoustraitance'!$D103="",'1C TSsoustraitance'!$E103="OUI",'1C TSsoustraitance'!$AP103=0),0,(('1C TSsoustraitance'!$AK103)/'1C TSsoustraitance'!$AP103))</f>
        <v>0</v>
      </c>
      <c r="AH386" s="669">
        <f>IF(OR('1C TSsoustraitance'!$D103="",'1C TSsoustraitance'!$E103="OUI",'1C TSsoustraitance'!$AP103=0),0,(('1C TSsoustraitance'!$AL103)/'1C TSsoustraitance'!$AP103))</f>
        <v>0</v>
      </c>
      <c r="AI386" s="669">
        <f>IF(OR('1C TSsoustraitance'!$D103="",'1C TSsoustraitance'!$E103="OUI",'1C TSsoustraitance'!$AP103=0),0,(('1C TSsoustraitance'!$AM103)/'1C TSsoustraitance'!$AP103))</f>
        <v>0</v>
      </c>
      <c r="AJ386" s="669">
        <f>IF(OR('1C TSsoustraitance'!$D103="",'1C TSsoustraitance'!$E103="OUI",'1C TSsoustraitance'!$AP103=0),0,(('1C TSsoustraitance'!$AN103)/'1C TSsoustraitance'!$AP103))</f>
        <v>0</v>
      </c>
      <c r="AK386" s="669">
        <f t="shared" si="116"/>
        <v>0</v>
      </c>
      <c r="AL386" s="668">
        <f t="shared" si="117"/>
        <v>0</v>
      </c>
      <c r="AM386" s="670">
        <f>IF(Tableau7[[#This Row],[N° pièce]]="",0,(Tableau7[[#This Row],[hors TVA]]+(Tableau7[[#This Row],[hors TVA]]*Tableau7[[#This Row],[Taux TVA]])-(Tableau7[[#This Row],[hors TVA]]*Tableau7[[#This Row],[Taux TVA]]*Tableau7[[#This Row],[Régime TVA: Récupération]]))*Tableau7[[#This Row],[Type 1]])</f>
        <v>0</v>
      </c>
      <c r="AN386" s="670">
        <f>IF(Tableau7[[#This Row],[N° pièce]]="",0,IF($K$2="pôle",((Tableau7[[#This Row],[hors TVA]]+(Tableau7[[#This Row],[hors TVA]]*Tableau7[[#This Row],[Taux TVA]])-(Tableau7[[#This Row],[hors TVA]]*Tableau7[[#This Row],[Taux TVA]]*Tableau7[[#This Row],[Régime TVA: Récupération]]))*Tableau7[[#This Row],[Type 2]]),0))</f>
        <v>0</v>
      </c>
      <c r="AO386" s="670">
        <f t="shared" si="111"/>
        <v>0</v>
      </c>
      <c r="AP386" s="255">
        <f t="shared" si="112"/>
        <v>0</v>
      </c>
      <c r="AQ386" s="506">
        <f t="shared" si="113"/>
        <v>0</v>
      </c>
      <c r="AR386" s="671"/>
      <c r="AS386" s="512"/>
      <c r="AT386" s="513" t="str">
        <f>IF(('1C TSsoustraitance'!AP103*FICHE!C$14&lt;J386),"Forfait limité à "&amp;FICHE!C$14&amp;"€/jour","")</f>
        <v/>
      </c>
      <c r="AU386" s="797"/>
      <c r="AV386" s="484"/>
      <c r="AW386" s="484"/>
      <c r="AX386" s="484"/>
      <c r="AY386" s="484"/>
      <c r="AZ386" s="484"/>
      <c r="BA386" s="4"/>
      <c r="BB386" s="4"/>
      <c r="BC386" s="4"/>
      <c r="BD386" s="4"/>
      <c r="BE386" s="4"/>
      <c r="BF386" s="4"/>
      <c r="BG386" s="4"/>
      <c r="BH386" s="4"/>
      <c r="BI386" s="4"/>
      <c r="BJ386" s="4"/>
      <c r="BK386" s="4"/>
      <c r="BL386" s="4"/>
      <c r="BM386" s="4"/>
      <c r="BN386" s="4"/>
      <c r="BO386" s="4"/>
      <c r="BP386" s="4"/>
      <c r="BQ386" s="4"/>
      <c r="BR386" s="4"/>
      <c r="BS386" s="4"/>
      <c r="BT386" s="4"/>
      <c r="BU386" s="4"/>
      <c r="BV386" s="4"/>
      <c r="BW386" s="4"/>
      <c r="BX386" s="4"/>
      <c r="BY386" s="4"/>
      <c r="BZ386" s="4"/>
      <c r="CA386" s="4"/>
      <c r="CB386" s="4"/>
      <c r="CC386" s="4"/>
      <c r="CD386" s="4"/>
      <c r="CE386" s="4"/>
      <c r="CF386" s="4"/>
      <c r="CG386" s="4"/>
      <c r="CH386" s="4"/>
      <c r="CI386" s="4"/>
      <c r="CJ386" s="4"/>
      <c r="CK386" s="4"/>
      <c r="CL386" s="4"/>
      <c r="CM386" s="4"/>
      <c r="CN386" s="4"/>
      <c r="CO386" s="4"/>
      <c r="CP386" s="4"/>
      <c r="CQ386" s="4"/>
      <c r="CR386" s="4"/>
      <c r="CS386" s="4"/>
      <c r="CT386" s="4"/>
      <c r="CU386" s="4"/>
      <c r="CV386" s="4"/>
      <c r="CW386" s="4"/>
      <c r="CX386" s="4"/>
      <c r="CY386" s="4"/>
      <c r="CZ386" s="4"/>
      <c r="DA386" s="4"/>
      <c r="DB386" s="4"/>
      <c r="DC386" s="4"/>
      <c r="DD386" s="4"/>
      <c r="DE386" s="4"/>
      <c r="DF386" s="4"/>
      <c r="DG386" s="4"/>
      <c r="DH386" s="4"/>
      <c r="DI386" s="4"/>
      <c r="DJ386" s="4"/>
      <c r="DK386" s="4"/>
      <c r="DL386" s="4"/>
      <c r="DM386" s="4"/>
      <c r="DN386" s="4"/>
      <c r="DO386" s="4"/>
      <c r="DP386" s="4"/>
      <c r="DQ386" s="4"/>
      <c r="DR386" s="4"/>
      <c r="DS386" s="4"/>
      <c r="DT386" s="4"/>
      <c r="DU386" s="4"/>
      <c r="DV386" s="4"/>
      <c r="DW386" s="4"/>
      <c r="DX386" s="4"/>
      <c r="DY386" s="4"/>
      <c r="DZ386" s="4"/>
      <c r="EA386" s="4"/>
      <c r="EB386" s="4"/>
      <c r="EC386" s="4"/>
      <c r="ED386" s="4"/>
      <c r="EE386" s="4"/>
      <c r="EF386" s="4"/>
      <c r="EG386" s="4"/>
      <c r="EH386" s="4"/>
      <c r="EI386" s="4"/>
      <c r="EJ386" s="4"/>
      <c r="EK386" s="4"/>
      <c r="EL386" s="4"/>
      <c r="EM386" s="4"/>
      <c r="EN386" s="4"/>
      <c r="EO386" s="4"/>
      <c r="EP386" s="4"/>
      <c r="EQ386" s="4"/>
      <c r="ER386" s="4"/>
      <c r="ES386" s="4"/>
      <c r="ET386" s="4"/>
      <c r="EU386" s="4"/>
      <c r="EV386" s="4"/>
      <c r="EW386" s="4"/>
      <c r="EX386" s="4"/>
      <c r="EY386" s="4"/>
      <c r="EZ386" s="4"/>
      <c r="FA386" s="4"/>
      <c r="FB386" s="4"/>
      <c r="FC386" s="4"/>
      <c r="FD386" s="4"/>
      <c r="FE386" s="4"/>
      <c r="FF386" s="4"/>
      <c r="FG386" s="4"/>
      <c r="FH386" s="4"/>
      <c r="FI386" s="4"/>
      <c r="FJ386" s="4"/>
      <c r="FK386" s="4"/>
      <c r="FL386" s="4"/>
      <c r="FM386" s="4"/>
      <c r="FN386" s="4"/>
      <c r="FO386" s="4"/>
      <c r="FP386" s="4"/>
      <c r="FQ386" s="4"/>
      <c r="FR386" s="4"/>
      <c r="FS386" s="4"/>
      <c r="FT386" s="4"/>
      <c r="FU386" s="4"/>
      <c r="FV386" s="4"/>
      <c r="FW386" s="4"/>
      <c r="FX386" s="4"/>
      <c r="FY386" s="4"/>
      <c r="FZ386" s="4"/>
      <c r="GA386" s="4"/>
      <c r="GB386" s="4"/>
      <c r="GC386" s="4"/>
      <c r="GD386" s="4"/>
      <c r="GE386" s="4"/>
      <c r="GF386" s="4"/>
      <c r="GG386" s="4"/>
      <c r="GH386" s="4"/>
      <c r="GI386" s="4"/>
      <c r="GJ386" s="4"/>
      <c r="GK386" s="4"/>
      <c r="GL386" s="4"/>
      <c r="GM386" s="4"/>
      <c r="GN386" s="4"/>
      <c r="GO386" s="4"/>
      <c r="GP386" s="4"/>
      <c r="GQ386" s="4"/>
      <c r="GR386" s="4"/>
      <c r="GS386" s="4"/>
      <c r="GT386" s="4"/>
      <c r="GU386" s="4"/>
      <c r="GV386" s="4"/>
      <c r="GW386" s="4"/>
      <c r="GX386" s="4"/>
      <c r="GY386" s="4"/>
      <c r="GZ386" s="4"/>
      <c r="HA386" s="4"/>
      <c r="HB386" s="4"/>
      <c r="HC386" s="4"/>
    </row>
    <row r="387" spans="1:211" s="380" customFormat="1" ht="13.9" customHeight="1">
      <c r="A387" s="828" t="str">
        <f>IF('1C TSsoustraitance'!$A104&lt;&gt;0,'1C TSsoustraitance'!$A104,"")</f>
        <v/>
      </c>
      <c r="B387" s="530"/>
      <c r="C387" s="513" t="str">
        <f>IF('1C TSsoustraitance'!$A104&lt;&gt;0,'1C TSsoustraitance'!$B104,"")</f>
        <v/>
      </c>
      <c r="D387" s="513" t="str">
        <f>IF('1C TSsoustraitance'!$A104&lt;&gt;0,'1C TSsoustraitance'!$C104,"")</f>
        <v/>
      </c>
      <c r="E387" s="684"/>
      <c r="F387" s="685"/>
      <c r="G387" s="666">
        <f>'1C TSsoustraitance'!$D104</f>
        <v>0</v>
      </c>
      <c r="H387" s="533">
        <v>0.21</v>
      </c>
      <c r="I387" s="533">
        <v>1</v>
      </c>
      <c r="J387" s="534"/>
      <c r="K387" s="667">
        <f t="shared" si="114"/>
        <v>0</v>
      </c>
      <c r="L387" s="668">
        <f>IF(OR('1C TSsoustraitance'!$D104="",'1C TSsoustraitance'!$AP104=0),0,IF(AND('1C TSsoustraitance'!$D104&lt;&gt;"",$K$2="Pôle",'1C TSsoustraitance'!$E104="OUI"),(('1C TSsoustraitance'!$F104+'1C TSsoustraitance'!$G104+'1C TSsoustraitance'!$H104+'1C TSsoustraitance'!$I104+'1C TSsoustraitance'!$M104)/'1C TSsoustraitance'!$R104),IF(AND('1C TSsoustraitance'!$D104&lt;&gt;"",$K$2="Pôle",'1C TSsoustraitance'!$E104="NON"),(('1C TSsoustraitance'!$F104+'1C TSsoustraitance'!$G104+'1C TSsoustraitance'!$H104+'1C TSsoustraitance'!$I104+'1C TSsoustraitance'!$M104)/'1C TSsoustraitance'!$AP104),IF(AND('1C TSsoustraitance'!$D104&lt;&gt;"",$K$2&lt;&gt;"Pôle",'1C TSsoustraitance'!$E104="OUI"),(('1C TSsoustraitance'!$F104+'1C TSsoustraitance'!$G104+'1C TSsoustraitance'!$H104+'1C TSsoustraitance'!$I104+'1C TSsoustraitance'!$J104+'1C TSsoustraitance'!$K104+'1C TSsoustraitance'!$L104+'1C TSsoustraitance'!$M104+'1C TSsoustraitance'!$N104+'1C TSsoustraitance'!$O104+'1C TSsoustraitance'!$P104+'1C TSsoustraitance'!$Q104)/'1C TSsoustraitance'!$R104),IF(AND('1C TSsoustraitance'!$D104&lt;&gt;"",$K$2&lt;&gt;"Pôle",'1C TSsoustraitance'!$E104="NON"),(('1C TSsoustraitance'!$F104+'1C TSsoustraitance'!$G104+'1C TSsoustraitance'!$H104+'1C TSsoustraitance'!$I104+'1C TSsoustraitance'!$J104+'1C TSsoustraitance'!$K104+'1C TSsoustraitance'!$L104+'1C TSsoustraitance'!$M104+'1C TSsoustraitance'!$N104+'1C TSsoustraitance'!$O104+'1C TSsoustraitance'!$P104+'1C TSsoustraitance'!$Q104))/'1C TSsoustraitance'!$AP104)))))</f>
        <v>0</v>
      </c>
      <c r="M387" s="668">
        <f>IF(OR('1C TSsoustraitance'!$D104="",'1C TSsoustraitance'!AP$13=0),0,IF(AND('1C TSsoustraitance'!$D104&lt;&gt;"",$K$2="Pôle",'1C TSsoustraitance'!$E104="OUI"),(('1C TSsoustraitance'!$J104+'1C TSsoustraitance'!$K104+'1C TSsoustraitance'!$L104)/'1C TSsoustraitance'!$R104),IF(AND('1C TSsoustraitance'!$D104&lt;&gt;"",$K$2="Pôle",'1C TSsoustraitance'!$E104="NON"),(('1C TSsoustraitance'!$J104+'1C TSsoustraitance'!$K104+'1C TSsoustraitance'!$L104)/'1C TSsoustraitance'!$AP104),IF(AND('1C TSsoustraitance'!$D104&lt;&gt;"",$K$2&lt;&gt;"Pôle"),0))))</f>
        <v>0</v>
      </c>
      <c r="N387" s="668">
        <f t="shared" si="115"/>
        <v>0</v>
      </c>
      <c r="O387" s="669">
        <f>IF(OR('1C TSsoustraitance'!$D104="",'1C TSsoustraitance'!$E104="OUI",'1C TSsoustraitance'!$AP104=0),0,(('1C TSsoustraitance'!$S104)/'1C TSsoustraitance'!$AP104))</f>
        <v>0</v>
      </c>
      <c r="P387" s="669">
        <f>IF(OR('1C TSsoustraitance'!$D104="",'1C TSsoustraitance'!$E104="OUI",'1C TSsoustraitance'!$AP104=0),0,(('1C TSsoustraitance'!$T104)/'1C TSsoustraitance'!$AP104))</f>
        <v>0</v>
      </c>
      <c r="Q387" s="669">
        <f>IF(OR('1C TSsoustraitance'!$D104="",'1C TSsoustraitance'!$E104="OUI",'1C TSsoustraitance'!$AP104=0),0,(('1C TSsoustraitance'!$U104)/'1C TSsoustraitance'!$AP104))</f>
        <v>0</v>
      </c>
      <c r="R387" s="669">
        <f>IF(OR('1C TSsoustraitance'!$D104="",'1C TSsoustraitance'!$E104="OUI",'1C TSsoustraitance'!$AP104=0),0,(('1C TSsoustraitance'!$V104)/'1C TSsoustraitance'!$AP104))</f>
        <v>0</v>
      </c>
      <c r="S387" s="669">
        <f>IF(OR('1C TSsoustraitance'!$D104="",'1C TSsoustraitance'!$E104="OUI",'1C TSsoustraitance'!$AP104=0),0,(('1C TSsoustraitance'!$W104)/'1C TSsoustraitance'!$AP104))</f>
        <v>0</v>
      </c>
      <c r="T387" s="669">
        <f>IF(OR('1C TSsoustraitance'!$D104="",'1C TSsoustraitance'!$E104="OUI",'1C TSsoustraitance'!$AP104=0),0,(('1C TSsoustraitance'!$X104)/'1C TSsoustraitance'!$AP104))</f>
        <v>0</v>
      </c>
      <c r="U387" s="669">
        <f>IF(OR('1C TSsoustraitance'!$D104="",'1C TSsoustraitance'!$E104="OUI",'1C TSsoustraitance'!$AP104=0),0,(('1C TSsoustraitance'!$Y104)/'1C TSsoustraitance'!$AP104))</f>
        <v>0</v>
      </c>
      <c r="V387" s="669">
        <f>IF(OR('1C TSsoustraitance'!$D104="",'1C TSsoustraitance'!$E104="OUI",'1C TSsoustraitance'!$AP104=0),0,(('1C TSsoustraitance'!$Z104)/'1C TSsoustraitance'!$AP104))</f>
        <v>0</v>
      </c>
      <c r="W387" s="669">
        <f>IF(OR('1C TSsoustraitance'!$D104="",'1C TSsoustraitance'!$E104="OUI",'1C TSsoustraitance'!$AP104=0),0,(('1C TSsoustraitance'!$AA104)/'1C TSsoustraitance'!$AP104))</f>
        <v>0</v>
      </c>
      <c r="X387" s="669">
        <f>IF(OR('1C TSsoustraitance'!$D104="",'1C TSsoustraitance'!$E104="OUI",'1C TSsoustraitance'!$AP104=0),0,(('1C TSsoustraitance'!$AB104)/'1C TSsoustraitance'!$AP104))</f>
        <v>0</v>
      </c>
      <c r="Y387" s="669">
        <f>IF(OR('1C TSsoustraitance'!$D104="",'1C TSsoustraitance'!$E104="OUI",'1C TSsoustraitance'!$AP104=0),0,(('1C TSsoustraitance'!$AC104)/'1C TSsoustraitance'!$AP104))</f>
        <v>0</v>
      </c>
      <c r="Z387" s="669">
        <f>IF(OR('1C TSsoustraitance'!$D104="",'1C TSsoustraitance'!$E104="OUI",'1C TSsoustraitance'!$AP104=0),0,(('1C TSsoustraitance'!$AD104)/'1C TSsoustraitance'!$AP104))</f>
        <v>0</v>
      </c>
      <c r="AA387" s="669">
        <f>IF(OR('1C TSsoustraitance'!$D104="",'1C TSsoustraitance'!$E104="OUI",'1C TSsoustraitance'!$AP104=0),0,(('1C TSsoustraitance'!$AE104)/'1C TSsoustraitance'!$AP104))</f>
        <v>0</v>
      </c>
      <c r="AB387" s="669">
        <f>IF(OR('1C TSsoustraitance'!$D104="",'1C TSsoustraitance'!$E104="OUI",'1C TSsoustraitance'!$AP104=0),0,(('1C TSsoustraitance'!$AF104)/'1C TSsoustraitance'!$AP104))</f>
        <v>0</v>
      </c>
      <c r="AC387" s="669">
        <f>IF(OR('1C TSsoustraitance'!$D104="",'1C TSsoustraitance'!$E104="OUI",'1C TSsoustraitance'!$AP104=0),0,(('1C TSsoustraitance'!$AG104)/'1C TSsoustraitance'!$AP104))</f>
        <v>0</v>
      </c>
      <c r="AD387" s="669">
        <f>IF(OR('1C TSsoustraitance'!$D104="",'1C TSsoustraitance'!$E104="OUI",'1C TSsoustraitance'!$AP104=0),0,(('1C TSsoustraitance'!$AH104)/'1C TSsoustraitance'!$AP104))</f>
        <v>0</v>
      </c>
      <c r="AE387" s="669">
        <f>IF(OR('1C TSsoustraitance'!$D104="",'1C TSsoustraitance'!$E104="OUI",'1C TSsoustraitance'!$AP104=0),0,(('1C TSsoustraitance'!$AI104)/'1C TSsoustraitance'!$AP104))</f>
        <v>0</v>
      </c>
      <c r="AF387" s="669">
        <f>IF(OR('1C TSsoustraitance'!$D104="",'1C TSsoustraitance'!$E104="OUI",'1C TSsoustraitance'!$AP104=0),0,(('1C TSsoustraitance'!$AJ104)/'1C TSsoustraitance'!$AP104))</f>
        <v>0</v>
      </c>
      <c r="AG387" s="669">
        <f>IF(OR('1C TSsoustraitance'!$D104="",'1C TSsoustraitance'!$E104="OUI",'1C TSsoustraitance'!$AP104=0),0,(('1C TSsoustraitance'!$AK104)/'1C TSsoustraitance'!$AP104))</f>
        <v>0</v>
      </c>
      <c r="AH387" s="669">
        <f>IF(OR('1C TSsoustraitance'!$D104="",'1C TSsoustraitance'!$E104="OUI",'1C TSsoustraitance'!$AP104=0),0,(('1C TSsoustraitance'!$AL104)/'1C TSsoustraitance'!$AP104))</f>
        <v>0</v>
      </c>
      <c r="AI387" s="669">
        <f>IF(OR('1C TSsoustraitance'!$D104="",'1C TSsoustraitance'!$E104="OUI",'1C TSsoustraitance'!$AP104=0),0,(('1C TSsoustraitance'!$AM104)/'1C TSsoustraitance'!$AP104))</f>
        <v>0</v>
      </c>
      <c r="AJ387" s="669">
        <f>IF(OR('1C TSsoustraitance'!$D104="",'1C TSsoustraitance'!$E104="OUI",'1C TSsoustraitance'!$AP104=0),0,(('1C TSsoustraitance'!$AN104)/'1C TSsoustraitance'!$AP104))</f>
        <v>0</v>
      </c>
      <c r="AK387" s="669">
        <f t="shared" si="116"/>
        <v>0</v>
      </c>
      <c r="AL387" s="668">
        <f t="shared" si="117"/>
        <v>0</v>
      </c>
      <c r="AM387" s="670">
        <f>IF(Tableau7[[#This Row],[N° pièce]]="",0,(Tableau7[[#This Row],[hors TVA]]+(Tableau7[[#This Row],[hors TVA]]*Tableau7[[#This Row],[Taux TVA]])-(Tableau7[[#This Row],[hors TVA]]*Tableau7[[#This Row],[Taux TVA]]*Tableau7[[#This Row],[Régime TVA: Récupération]]))*Tableau7[[#This Row],[Type 1]])</f>
        <v>0</v>
      </c>
      <c r="AN387" s="670">
        <f>IF(Tableau7[[#This Row],[N° pièce]]="",0,IF($K$2="pôle",((Tableau7[[#This Row],[hors TVA]]+(Tableau7[[#This Row],[hors TVA]]*Tableau7[[#This Row],[Taux TVA]])-(Tableau7[[#This Row],[hors TVA]]*Tableau7[[#This Row],[Taux TVA]]*Tableau7[[#This Row],[Régime TVA: Récupération]]))*Tableau7[[#This Row],[Type 2]]),0))</f>
        <v>0</v>
      </c>
      <c r="AO387" s="670">
        <f t="shared" si="111"/>
        <v>0</v>
      </c>
      <c r="AP387" s="255">
        <f t="shared" si="112"/>
        <v>0</v>
      </c>
      <c r="AQ387" s="506">
        <f t="shared" si="113"/>
        <v>0</v>
      </c>
      <c r="AR387" s="671"/>
      <c r="AS387" s="512"/>
      <c r="AT387" s="513" t="str">
        <f>IF(('1C TSsoustraitance'!AP104*FICHE!C$14&lt;J387),"Forfait limité à "&amp;FICHE!C$14&amp;"€/jour","")</f>
        <v/>
      </c>
      <c r="AU387" s="797"/>
      <c r="AV387" s="484"/>
      <c r="AW387" s="484"/>
      <c r="AX387" s="484"/>
      <c r="AY387" s="484"/>
      <c r="AZ387" s="484"/>
      <c r="BA387" s="4"/>
      <c r="BB387" s="4"/>
      <c r="BC387" s="4"/>
      <c r="BD387" s="4"/>
      <c r="BE387" s="4"/>
      <c r="BF387" s="4"/>
      <c r="BG387" s="4"/>
      <c r="BH387" s="4"/>
      <c r="BI387" s="4"/>
      <c r="BJ387" s="4"/>
      <c r="BK387" s="4"/>
      <c r="BL387" s="4"/>
      <c r="BM387" s="4"/>
      <c r="BN387" s="4"/>
      <c r="BO387" s="4"/>
      <c r="BP387" s="4"/>
      <c r="BQ387" s="4"/>
      <c r="BR387" s="4"/>
      <c r="BS387" s="4"/>
      <c r="BT387" s="4"/>
      <c r="BU387" s="4"/>
      <c r="BV387" s="4"/>
      <c r="BW387" s="4"/>
      <c r="BX387" s="4"/>
      <c r="BY387" s="4"/>
      <c r="BZ387" s="4"/>
      <c r="CA387" s="4"/>
      <c r="CB387" s="4"/>
      <c r="CC387" s="4"/>
      <c r="CD387" s="4"/>
      <c r="CE387" s="4"/>
      <c r="CF387" s="4"/>
      <c r="CG387" s="4"/>
      <c r="CH387" s="4"/>
      <c r="CI387" s="4"/>
      <c r="CJ387" s="4"/>
      <c r="CK387" s="4"/>
      <c r="CL387" s="4"/>
      <c r="CM387" s="4"/>
      <c r="CN387" s="4"/>
      <c r="CO387" s="4"/>
      <c r="CP387" s="4"/>
      <c r="CQ387" s="4"/>
      <c r="CR387" s="4"/>
      <c r="CS387" s="4"/>
      <c r="CT387" s="4"/>
      <c r="CU387" s="4"/>
      <c r="CV387" s="4"/>
      <c r="CW387" s="4"/>
      <c r="CX387" s="4"/>
      <c r="CY387" s="4"/>
      <c r="CZ387" s="4"/>
      <c r="DA387" s="4"/>
      <c r="DB387" s="4"/>
      <c r="DC387" s="4"/>
      <c r="DD387" s="4"/>
      <c r="DE387" s="4"/>
      <c r="DF387" s="4"/>
      <c r="DG387" s="4"/>
      <c r="DH387" s="4"/>
      <c r="DI387" s="4"/>
      <c r="DJ387" s="4"/>
      <c r="DK387" s="4"/>
      <c r="DL387" s="4"/>
      <c r="DM387" s="4"/>
      <c r="DN387" s="4"/>
      <c r="DO387" s="4"/>
      <c r="DP387" s="4"/>
      <c r="DQ387" s="4"/>
      <c r="DR387" s="4"/>
      <c r="DS387" s="4"/>
      <c r="DT387" s="4"/>
      <c r="DU387" s="4"/>
      <c r="DV387" s="4"/>
      <c r="DW387" s="4"/>
      <c r="DX387" s="4"/>
      <c r="DY387" s="4"/>
      <c r="DZ387" s="4"/>
      <c r="EA387" s="4"/>
      <c r="EB387" s="4"/>
      <c r="EC387" s="4"/>
      <c r="ED387" s="4"/>
      <c r="EE387" s="4"/>
      <c r="EF387" s="4"/>
      <c r="EG387" s="4"/>
      <c r="EH387" s="4"/>
      <c r="EI387" s="4"/>
      <c r="EJ387" s="4"/>
      <c r="EK387" s="4"/>
      <c r="EL387" s="4"/>
      <c r="EM387" s="4"/>
      <c r="EN387" s="4"/>
      <c r="EO387" s="4"/>
      <c r="EP387" s="4"/>
      <c r="EQ387" s="4"/>
      <c r="ER387" s="4"/>
      <c r="ES387" s="4"/>
      <c r="ET387" s="4"/>
      <c r="EU387" s="4"/>
      <c r="EV387" s="4"/>
      <c r="EW387" s="4"/>
      <c r="EX387" s="4"/>
      <c r="EY387" s="4"/>
      <c r="EZ387" s="4"/>
      <c r="FA387" s="4"/>
      <c r="FB387" s="4"/>
      <c r="FC387" s="4"/>
      <c r="FD387" s="4"/>
      <c r="FE387" s="4"/>
      <c r="FF387" s="4"/>
      <c r="FG387" s="4"/>
      <c r="FH387" s="4"/>
      <c r="FI387" s="4"/>
      <c r="FJ387" s="4"/>
      <c r="FK387" s="4"/>
      <c r="FL387" s="4"/>
      <c r="FM387" s="4"/>
      <c r="FN387" s="4"/>
      <c r="FO387" s="4"/>
      <c r="FP387" s="4"/>
      <c r="FQ387" s="4"/>
      <c r="FR387" s="4"/>
      <c r="FS387" s="4"/>
      <c r="FT387" s="4"/>
      <c r="FU387" s="4"/>
      <c r="FV387" s="4"/>
      <c r="FW387" s="4"/>
      <c r="FX387" s="4"/>
      <c r="FY387" s="4"/>
      <c r="FZ387" s="4"/>
      <c r="GA387" s="4"/>
      <c r="GB387" s="4"/>
      <c r="GC387" s="4"/>
      <c r="GD387" s="4"/>
      <c r="GE387" s="4"/>
      <c r="GF387" s="4"/>
      <c r="GG387" s="4"/>
      <c r="GH387" s="4"/>
      <c r="GI387" s="4"/>
      <c r="GJ387" s="4"/>
      <c r="GK387" s="4"/>
      <c r="GL387" s="4"/>
      <c r="GM387" s="4"/>
      <c r="GN387" s="4"/>
      <c r="GO387" s="4"/>
      <c r="GP387" s="4"/>
      <c r="GQ387" s="4"/>
      <c r="GR387" s="4"/>
      <c r="GS387" s="4"/>
      <c r="GT387" s="4"/>
      <c r="GU387" s="4"/>
      <c r="GV387" s="4"/>
      <c r="GW387" s="4"/>
      <c r="GX387" s="4"/>
      <c r="GY387" s="4"/>
      <c r="GZ387" s="4"/>
      <c r="HA387" s="4"/>
      <c r="HB387" s="4"/>
      <c r="HC387" s="4"/>
    </row>
    <row r="388" spans="1:211" s="380" customFormat="1" ht="13.9" customHeight="1">
      <c r="A388" s="828" t="str">
        <f>IF('1C TSsoustraitance'!$A105&lt;&gt;0,'1C TSsoustraitance'!$A105,"")</f>
        <v/>
      </c>
      <c r="B388" s="530"/>
      <c r="C388" s="513" t="str">
        <f>IF('1C TSsoustraitance'!$A105&lt;&gt;0,'1C TSsoustraitance'!$B105,"")</f>
        <v/>
      </c>
      <c r="D388" s="513" t="str">
        <f>IF('1C TSsoustraitance'!$A105&lt;&gt;0,'1C TSsoustraitance'!$C105,"")</f>
        <v/>
      </c>
      <c r="E388" s="684"/>
      <c r="F388" s="685"/>
      <c r="G388" s="666">
        <f>'1C TSsoustraitance'!$D105</f>
        <v>0</v>
      </c>
      <c r="H388" s="533">
        <v>0.21</v>
      </c>
      <c r="I388" s="533">
        <v>1</v>
      </c>
      <c r="J388" s="534"/>
      <c r="K388" s="667">
        <f t="shared" si="114"/>
        <v>0</v>
      </c>
      <c r="L388" s="668">
        <f>IF(OR('1C TSsoustraitance'!$D105="",'1C TSsoustraitance'!$AP105=0),0,IF(AND('1C TSsoustraitance'!$D105&lt;&gt;"",$K$2="Pôle",'1C TSsoustraitance'!$E105="OUI"),(('1C TSsoustraitance'!$F105+'1C TSsoustraitance'!$G105+'1C TSsoustraitance'!$H105+'1C TSsoustraitance'!$I105+'1C TSsoustraitance'!$M105)/'1C TSsoustraitance'!$R105),IF(AND('1C TSsoustraitance'!$D105&lt;&gt;"",$K$2="Pôle",'1C TSsoustraitance'!$E105="NON"),(('1C TSsoustraitance'!$F105+'1C TSsoustraitance'!$G105+'1C TSsoustraitance'!$H105+'1C TSsoustraitance'!$I105+'1C TSsoustraitance'!$M105)/'1C TSsoustraitance'!$AP105),IF(AND('1C TSsoustraitance'!$D105&lt;&gt;"",$K$2&lt;&gt;"Pôle",'1C TSsoustraitance'!$E105="OUI"),(('1C TSsoustraitance'!$F105+'1C TSsoustraitance'!$G105+'1C TSsoustraitance'!$H105+'1C TSsoustraitance'!$I105+'1C TSsoustraitance'!$J105+'1C TSsoustraitance'!$K105+'1C TSsoustraitance'!$L105+'1C TSsoustraitance'!$M105+'1C TSsoustraitance'!$N105+'1C TSsoustraitance'!$O105+'1C TSsoustraitance'!$P105+'1C TSsoustraitance'!$Q105)/'1C TSsoustraitance'!$R105),IF(AND('1C TSsoustraitance'!$D105&lt;&gt;"",$K$2&lt;&gt;"Pôle",'1C TSsoustraitance'!$E105="NON"),(('1C TSsoustraitance'!$F105+'1C TSsoustraitance'!$G105+'1C TSsoustraitance'!$H105+'1C TSsoustraitance'!$I105+'1C TSsoustraitance'!$J105+'1C TSsoustraitance'!$K105+'1C TSsoustraitance'!$L105+'1C TSsoustraitance'!$M105+'1C TSsoustraitance'!$N105+'1C TSsoustraitance'!$O105+'1C TSsoustraitance'!$P105+'1C TSsoustraitance'!$Q105))/'1C TSsoustraitance'!$AP105)))))</f>
        <v>0</v>
      </c>
      <c r="M388" s="668">
        <f>IF(OR('1C TSsoustraitance'!$D105="",'1C TSsoustraitance'!AP$13=0),0,IF(AND('1C TSsoustraitance'!$D105&lt;&gt;"",$K$2="Pôle",'1C TSsoustraitance'!$E105="OUI"),(('1C TSsoustraitance'!$J105+'1C TSsoustraitance'!$K105+'1C TSsoustraitance'!$L105)/'1C TSsoustraitance'!$R105),IF(AND('1C TSsoustraitance'!$D105&lt;&gt;"",$K$2="Pôle",'1C TSsoustraitance'!$E105="NON"),(('1C TSsoustraitance'!$J105+'1C TSsoustraitance'!$K105+'1C TSsoustraitance'!$L105)/'1C TSsoustraitance'!$AP105),IF(AND('1C TSsoustraitance'!$D105&lt;&gt;"",$K$2&lt;&gt;"Pôle"),0))))</f>
        <v>0</v>
      </c>
      <c r="N388" s="668">
        <f t="shared" si="115"/>
        <v>0</v>
      </c>
      <c r="O388" s="669">
        <f>IF(OR('1C TSsoustraitance'!$D105="",'1C TSsoustraitance'!$E105="OUI",'1C TSsoustraitance'!$AP105=0),0,(('1C TSsoustraitance'!$S105)/'1C TSsoustraitance'!$AP105))</f>
        <v>0</v>
      </c>
      <c r="P388" s="669">
        <f>IF(OR('1C TSsoustraitance'!$D105="",'1C TSsoustraitance'!$E105="OUI",'1C TSsoustraitance'!$AP105=0),0,(('1C TSsoustraitance'!$T105)/'1C TSsoustraitance'!$AP105))</f>
        <v>0</v>
      </c>
      <c r="Q388" s="669">
        <f>IF(OR('1C TSsoustraitance'!$D105="",'1C TSsoustraitance'!$E105="OUI",'1C TSsoustraitance'!$AP105=0),0,(('1C TSsoustraitance'!$U105)/'1C TSsoustraitance'!$AP105))</f>
        <v>0</v>
      </c>
      <c r="R388" s="669">
        <f>IF(OR('1C TSsoustraitance'!$D105="",'1C TSsoustraitance'!$E105="OUI",'1C TSsoustraitance'!$AP105=0),0,(('1C TSsoustraitance'!$V105)/'1C TSsoustraitance'!$AP105))</f>
        <v>0</v>
      </c>
      <c r="S388" s="669">
        <f>IF(OR('1C TSsoustraitance'!$D105="",'1C TSsoustraitance'!$E105="OUI",'1C TSsoustraitance'!$AP105=0),0,(('1C TSsoustraitance'!$W105)/'1C TSsoustraitance'!$AP105))</f>
        <v>0</v>
      </c>
      <c r="T388" s="669">
        <f>IF(OR('1C TSsoustraitance'!$D105="",'1C TSsoustraitance'!$E105="OUI",'1C TSsoustraitance'!$AP105=0),0,(('1C TSsoustraitance'!$X105)/'1C TSsoustraitance'!$AP105))</f>
        <v>0</v>
      </c>
      <c r="U388" s="669">
        <f>IF(OR('1C TSsoustraitance'!$D105="",'1C TSsoustraitance'!$E105="OUI",'1C TSsoustraitance'!$AP105=0),0,(('1C TSsoustraitance'!$Y105)/'1C TSsoustraitance'!$AP105))</f>
        <v>0</v>
      </c>
      <c r="V388" s="669">
        <f>IF(OR('1C TSsoustraitance'!$D105="",'1C TSsoustraitance'!$E105="OUI",'1C TSsoustraitance'!$AP105=0),0,(('1C TSsoustraitance'!$Z105)/'1C TSsoustraitance'!$AP105))</f>
        <v>0</v>
      </c>
      <c r="W388" s="669">
        <f>IF(OR('1C TSsoustraitance'!$D105="",'1C TSsoustraitance'!$E105="OUI",'1C TSsoustraitance'!$AP105=0),0,(('1C TSsoustraitance'!$AA105)/'1C TSsoustraitance'!$AP105))</f>
        <v>0</v>
      </c>
      <c r="X388" s="669">
        <f>IF(OR('1C TSsoustraitance'!$D105="",'1C TSsoustraitance'!$E105="OUI",'1C TSsoustraitance'!$AP105=0),0,(('1C TSsoustraitance'!$AB105)/'1C TSsoustraitance'!$AP105))</f>
        <v>0</v>
      </c>
      <c r="Y388" s="669">
        <f>IF(OR('1C TSsoustraitance'!$D105="",'1C TSsoustraitance'!$E105="OUI",'1C TSsoustraitance'!$AP105=0),0,(('1C TSsoustraitance'!$AC105)/'1C TSsoustraitance'!$AP105))</f>
        <v>0</v>
      </c>
      <c r="Z388" s="669">
        <f>IF(OR('1C TSsoustraitance'!$D105="",'1C TSsoustraitance'!$E105="OUI",'1C TSsoustraitance'!$AP105=0),0,(('1C TSsoustraitance'!$AD105)/'1C TSsoustraitance'!$AP105))</f>
        <v>0</v>
      </c>
      <c r="AA388" s="669">
        <f>IF(OR('1C TSsoustraitance'!$D105="",'1C TSsoustraitance'!$E105="OUI",'1C TSsoustraitance'!$AP105=0),0,(('1C TSsoustraitance'!$AE105)/'1C TSsoustraitance'!$AP105))</f>
        <v>0</v>
      </c>
      <c r="AB388" s="669">
        <f>IF(OR('1C TSsoustraitance'!$D105="",'1C TSsoustraitance'!$E105="OUI",'1C TSsoustraitance'!$AP105=0),0,(('1C TSsoustraitance'!$AF105)/'1C TSsoustraitance'!$AP105))</f>
        <v>0</v>
      </c>
      <c r="AC388" s="669">
        <f>IF(OR('1C TSsoustraitance'!$D105="",'1C TSsoustraitance'!$E105="OUI",'1C TSsoustraitance'!$AP105=0),0,(('1C TSsoustraitance'!$AG105)/'1C TSsoustraitance'!$AP105))</f>
        <v>0</v>
      </c>
      <c r="AD388" s="669">
        <f>IF(OR('1C TSsoustraitance'!$D105="",'1C TSsoustraitance'!$E105="OUI",'1C TSsoustraitance'!$AP105=0),0,(('1C TSsoustraitance'!$AH105)/'1C TSsoustraitance'!$AP105))</f>
        <v>0</v>
      </c>
      <c r="AE388" s="669">
        <f>IF(OR('1C TSsoustraitance'!$D105="",'1C TSsoustraitance'!$E105="OUI",'1C TSsoustraitance'!$AP105=0),0,(('1C TSsoustraitance'!$AI105)/'1C TSsoustraitance'!$AP105))</f>
        <v>0</v>
      </c>
      <c r="AF388" s="669">
        <f>IF(OR('1C TSsoustraitance'!$D105="",'1C TSsoustraitance'!$E105="OUI",'1C TSsoustraitance'!$AP105=0),0,(('1C TSsoustraitance'!$AJ105)/'1C TSsoustraitance'!$AP105))</f>
        <v>0</v>
      </c>
      <c r="AG388" s="669">
        <f>IF(OR('1C TSsoustraitance'!$D105="",'1C TSsoustraitance'!$E105="OUI",'1C TSsoustraitance'!$AP105=0),0,(('1C TSsoustraitance'!$AK105)/'1C TSsoustraitance'!$AP105))</f>
        <v>0</v>
      </c>
      <c r="AH388" s="669">
        <f>IF(OR('1C TSsoustraitance'!$D105="",'1C TSsoustraitance'!$E105="OUI",'1C TSsoustraitance'!$AP105=0),0,(('1C TSsoustraitance'!$AL105)/'1C TSsoustraitance'!$AP105))</f>
        <v>0</v>
      </c>
      <c r="AI388" s="669">
        <f>IF(OR('1C TSsoustraitance'!$D105="",'1C TSsoustraitance'!$E105="OUI",'1C TSsoustraitance'!$AP105=0),0,(('1C TSsoustraitance'!$AM105)/'1C TSsoustraitance'!$AP105))</f>
        <v>0</v>
      </c>
      <c r="AJ388" s="669">
        <f>IF(OR('1C TSsoustraitance'!$D105="",'1C TSsoustraitance'!$E105="OUI",'1C TSsoustraitance'!$AP105=0),0,(('1C TSsoustraitance'!$AN105)/'1C TSsoustraitance'!$AP105))</f>
        <v>0</v>
      </c>
      <c r="AK388" s="669">
        <f t="shared" si="116"/>
        <v>0</v>
      </c>
      <c r="AL388" s="668">
        <f t="shared" si="117"/>
        <v>0</v>
      </c>
      <c r="AM388" s="670">
        <f>IF(Tableau7[[#This Row],[N° pièce]]="",0,(Tableau7[[#This Row],[hors TVA]]+(Tableau7[[#This Row],[hors TVA]]*Tableau7[[#This Row],[Taux TVA]])-(Tableau7[[#This Row],[hors TVA]]*Tableau7[[#This Row],[Taux TVA]]*Tableau7[[#This Row],[Régime TVA: Récupération]]))*Tableau7[[#This Row],[Type 1]])</f>
        <v>0</v>
      </c>
      <c r="AN388" s="670">
        <f>IF(Tableau7[[#This Row],[N° pièce]]="",0,IF($K$2="pôle",((Tableau7[[#This Row],[hors TVA]]+(Tableau7[[#This Row],[hors TVA]]*Tableau7[[#This Row],[Taux TVA]])-(Tableau7[[#This Row],[hors TVA]]*Tableau7[[#This Row],[Taux TVA]]*Tableau7[[#This Row],[Régime TVA: Récupération]]))*Tableau7[[#This Row],[Type 2]]),0))</f>
        <v>0</v>
      </c>
      <c r="AO388" s="670">
        <f t="shared" si="111"/>
        <v>0</v>
      </c>
      <c r="AP388" s="255">
        <f t="shared" si="112"/>
        <v>0</v>
      </c>
      <c r="AQ388" s="506">
        <f t="shared" si="113"/>
        <v>0</v>
      </c>
      <c r="AR388" s="671"/>
      <c r="AS388" s="512"/>
      <c r="AT388" s="513" t="str">
        <f>IF(('1C TSsoustraitance'!AP105*FICHE!C$14&lt;J388),"Forfait limité à "&amp;FICHE!C$14&amp;"€/jour","")</f>
        <v/>
      </c>
      <c r="AU388" s="797"/>
      <c r="AV388" s="484"/>
      <c r="AW388" s="484"/>
      <c r="AX388" s="484"/>
      <c r="AY388" s="484"/>
      <c r="AZ388" s="484"/>
      <c r="BA388" s="4"/>
      <c r="BB388" s="4"/>
      <c r="BC388" s="4"/>
      <c r="BD388" s="4"/>
      <c r="BE388" s="4"/>
      <c r="BF388" s="4"/>
      <c r="BG388" s="4"/>
      <c r="BH388" s="4"/>
      <c r="BI388" s="4"/>
      <c r="BJ388" s="4"/>
      <c r="BK388" s="4"/>
      <c r="BL388" s="4"/>
      <c r="BM388" s="4"/>
      <c r="BN388" s="4"/>
      <c r="BO388" s="4"/>
      <c r="BP388" s="4"/>
      <c r="BQ388" s="4"/>
      <c r="BR388" s="4"/>
      <c r="BS388" s="4"/>
      <c r="BT388" s="4"/>
      <c r="BU388" s="4"/>
      <c r="BV388" s="4"/>
      <c r="BW388" s="4"/>
      <c r="BX388" s="4"/>
      <c r="BY388" s="4"/>
      <c r="BZ388" s="4"/>
      <c r="CA388" s="4"/>
      <c r="CB388" s="4"/>
      <c r="CC388" s="4"/>
      <c r="CD388" s="4"/>
      <c r="CE388" s="4"/>
      <c r="CF388" s="4"/>
      <c r="CG388" s="4"/>
      <c r="CH388" s="4"/>
      <c r="CI388" s="4"/>
      <c r="CJ388" s="4"/>
      <c r="CK388" s="4"/>
      <c r="CL388" s="4"/>
      <c r="CM388" s="4"/>
      <c r="CN388" s="4"/>
      <c r="CO388" s="4"/>
      <c r="CP388" s="4"/>
      <c r="CQ388" s="4"/>
      <c r="CR388" s="4"/>
      <c r="CS388" s="4"/>
      <c r="CT388" s="4"/>
      <c r="CU388" s="4"/>
      <c r="CV388" s="4"/>
      <c r="CW388" s="4"/>
      <c r="CX388" s="4"/>
      <c r="CY388" s="4"/>
      <c r="CZ388" s="4"/>
      <c r="DA388" s="4"/>
      <c r="DB388" s="4"/>
      <c r="DC388" s="4"/>
      <c r="DD388" s="4"/>
      <c r="DE388" s="4"/>
      <c r="DF388" s="4"/>
      <c r="DG388" s="4"/>
      <c r="DH388" s="4"/>
      <c r="DI388" s="4"/>
      <c r="DJ388" s="4"/>
      <c r="DK388" s="4"/>
      <c r="DL388" s="4"/>
      <c r="DM388" s="4"/>
      <c r="DN388" s="4"/>
      <c r="DO388" s="4"/>
      <c r="DP388" s="4"/>
      <c r="DQ388" s="4"/>
      <c r="DR388" s="4"/>
      <c r="DS388" s="4"/>
      <c r="DT388" s="4"/>
      <c r="DU388" s="4"/>
      <c r="DV388" s="4"/>
      <c r="DW388" s="4"/>
      <c r="DX388" s="4"/>
      <c r="DY388" s="4"/>
      <c r="DZ388" s="4"/>
      <c r="EA388" s="4"/>
      <c r="EB388" s="4"/>
      <c r="EC388" s="4"/>
      <c r="ED388" s="4"/>
      <c r="EE388" s="4"/>
      <c r="EF388" s="4"/>
      <c r="EG388" s="4"/>
      <c r="EH388" s="4"/>
      <c r="EI388" s="4"/>
      <c r="EJ388" s="4"/>
      <c r="EK388" s="4"/>
      <c r="EL388" s="4"/>
      <c r="EM388" s="4"/>
      <c r="EN388" s="4"/>
      <c r="EO388" s="4"/>
      <c r="EP388" s="4"/>
      <c r="EQ388" s="4"/>
      <c r="ER388" s="4"/>
      <c r="ES388" s="4"/>
      <c r="ET388" s="4"/>
      <c r="EU388" s="4"/>
      <c r="EV388" s="4"/>
      <c r="EW388" s="4"/>
      <c r="EX388" s="4"/>
      <c r="EY388" s="4"/>
      <c r="EZ388" s="4"/>
      <c r="FA388" s="4"/>
      <c r="FB388" s="4"/>
      <c r="FC388" s="4"/>
      <c r="FD388" s="4"/>
      <c r="FE388" s="4"/>
      <c r="FF388" s="4"/>
      <c r="FG388" s="4"/>
      <c r="FH388" s="4"/>
      <c r="FI388" s="4"/>
      <c r="FJ388" s="4"/>
      <c r="FK388" s="4"/>
      <c r="FL388" s="4"/>
      <c r="FM388" s="4"/>
      <c r="FN388" s="4"/>
      <c r="FO388" s="4"/>
      <c r="FP388" s="4"/>
      <c r="FQ388" s="4"/>
      <c r="FR388" s="4"/>
      <c r="FS388" s="4"/>
      <c r="FT388" s="4"/>
      <c r="FU388" s="4"/>
      <c r="FV388" s="4"/>
      <c r="FW388" s="4"/>
      <c r="FX388" s="4"/>
      <c r="FY388" s="4"/>
      <c r="FZ388" s="4"/>
      <c r="GA388" s="4"/>
      <c r="GB388" s="4"/>
      <c r="GC388" s="4"/>
      <c r="GD388" s="4"/>
      <c r="GE388" s="4"/>
      <c r="GF388" s="4"/>
      <c r="GG388" s="4"/>
      <c r="GH388" s="4"/>
      <c r="GI388" s="4"/>
      <c r="GJ388" s="4"/>
      <c r="GK388" s="4"/>
      <c r="GL388" s="4"/>
      <c r="GM388" s="4"/>
      <c r="GN388" s="4"/>
      <c r="GO388" s="4"/>
      <c r="GP388" s="4"/>
      <c r="GQ388" s="4"/>
      <c r="GR388" s="4"/>
      <c r="GS388" s="4"/>
      <c r="GT388" s="4"/>
      <c r="GU388" s="4"/>
      <c r="GV388" s="4"/>
      <c r="GW388" s="4"/>
      <c r="GX388" s="4"/>
      <c r="GY388" s="4"/>
      <c r="GZ388" s="4"/>
      <c r="HA388" s="4"/>
      <c r="HB388" s="4"/>
      <c r="HC388" s="4"/>
    </row>
    <row r="389" spans="1:211" s="380" customFormat="1" ht="13.9" customHeight="1">
      <c r="A389" s="828" t="str">
        <f>IF('1C TSsoustraitance'!$A106&lt;&gt;0,'1C TSsoustraitance'!$A106,"")</f>
        <v/>
      </c>
      <c r="B389" s="530"/>
      <c r="C389" s="513" t="str">
        <f>IF('1C TSsoustraitance'!$A106&lt;&gt;0,'1C TSsoustraitance'!$B106,"")</f>
        <v/>
      </c>
      <c r="D389" s="513" t="str">
        <f>IF('1C TSsoustraitance'!$A106&lt;&gt;0,'1C TSsoustraitance'!$C106,"")</f>
        <v/>
      </c>
      <c r="E389" s="684"/>
      <c r="F389" s="685"/>
      <c r="G389" s="666">
        <f>'1C TSsoustraitance'!$D106</f>
        <v>0</v>
      </c>
      <c r="H389" s="533">
        <v>0.21</v>
      </c>
      <c r="I389" s="533">
        <v>1</v>
      </c>
      <c r="J389" s="534"/>
      <c r="K389" s="667">
        <f t="shared" si="114"/>
        <v>0</v>
      </c>
      <c r="L389" s="668">
        <f>IF(OR('1C TSsoustraitance'!$D106="",'1C TSsoustraitance'!$AP106=0),0,IF(AND('1C TSsoustraitance'!$D106&lt;&gt;"",$K$2="Pôle",'1C TSsoustraitance'!$E106="OUI"),(('1C TSsoustraitance'!$F106+'1C TSsoustraitance'!$G106+'1C TSsoustraitance'!$H106+'1C TSsoustraitance'!$I106+'1C TSsoustraitance'!$M106)/'1C TSsoustraitance'!$R106),IF(AND('1C TSsoustraitance'!$D106&lt;&gt;"",$K$2="Pôle",'1C TSsoustraitance'!$E106="NON"),(('1C TSsoustraitance'!$F106+'1C TSsoustraitance'!$G106+'1C TSsoustraitance'!$H106+'1C TSsoustraitance'!$I106+'1C TSsoustraitance'!$M106)/'1C TSsoustraitance'!$AP106),IF(AND('1C TSsoustraitance'!$D106&lt;&gt;"",$K$2&lt;&gt;"Pôle",'1C TSsoustraitance'!$E106="OUI"),(('1C TSsoustraitance'!$F106+'1C TSsoustraitance'!$G106+'1C TSsoustraitance'!$H106+'1C TSsoustraitance'!$I106+'1C TSsoustraitance'!$J106+'1C TSsoustraitance'!$K106+'1C TSsoustraitance'!$L106+'1C TSsoustraitance'!$M106+'1C TSsoustraitance'!$N106+'1C TSsoustraitance'!$O106+'1C TSsoustraitance'!$P106+'1C TSsoustraitance'!$Q106)/'1C TSsoustraitance'!$R106),IF(AND('1C TSsoustraitance'!$D106&lt;&gt;"",$K$2&lt;&gt;"Pôle",'1C TSsoustraitance'!$E106="NON"),(('1C TSsoustraitance'!$F106+'1C TSsoustraitance'!$G106+'1C TSsoustraitance'!$H106+'1C TSsoustraitance'!$I106+'1C TSsoustraitance'!$J106+'1C TSsoustraitance'!$K106+'1C TSsoustraitance'!$L106+'1C TSsoustraitance'!$M106+'1C TSsoustraitance'!$N106+'1C TSsoustraitance'!$O106+'1C TSsoustraitance'!$P106+'1C TSsoustraitance'!$Q106))/'1C TSsoustraitance'!$AP106)))))</f>
        <v>0</v>
      </c>
      <c r="M389" s="668">
        <f>IF(OR('1C TSsoustraitance'!$D106="",'1C TSsoustraitance'!AP$13=0),0,IF(AND('1C TSsoustraitance'!$D106&lt;&gt;"",$K$2="Pôle",'1C TSsoustraitance'!$E106="OUI"),(('1C TSsoustraitance'!$J106+'1C TSsoustraitance'!$K106+'1C TSsoustraitance'!$L106)/'1C TSsoustraitance'!$R106),IF(AND('1C TSsoustraitance'!$D106&lt;&gt;"",$K$2="Pôle",'1C TSsoustraitance'!$E106="NON"),(('1C TSsoustraitance'!$J106+'1C TSsoustraitance'!$K106+'1C TSsoustraitance'!$L106)/'1C TSsoustraitance'!$AP106),IF(AND('1C TSsoustraitance'!$D106&lt;&gt;"",$K$2&lt;&gt;"Pôle"),0))))</f>
        <v>0</v>
      </c>
      <c r="N389" s="668">
        <f t="shared" si="115"/>
        <v>0</v>
      </c>
      <c r="O389" s="669">
        <f>IF(OR('1C TSsoustraitance'!$D106="",'1C TSsoustraitance'!$E106="OUI",'1C TSsoustraitance'!$AP106=0),0,(('1C TSsoustraitance'!$S106)/'1C TSsoustraitance'!$AP106))</f>
        <v>0</v>
      </c>
      <c r="P389" s="669">
        <f>IF(OR('1C TSsoustraitance'!$D106="",'1C TSsoustraitance'!$E106="OUI",'1C TSsoustraitance'!$AP106=0),0,(('1C TSsoustraitance'!$T106)/'1C TSsoustraitance'!$AP106))</f>
        <v>0</v>
      </c>
      <c r="Q389" s="669">
        <f>IF(OR('1C TSsoustraitance'!$D106="",'1C TSsoustraitance'!$E106="OUI",'1C TSsoustraitance'!$AP106=0),0,(('1C TSsoustraitance'!$U106)/'1C TSsoustraitance'!$AP106))</f>
        <v>0</v>
      </c>
      <c r="R389" s="669">
        <f>IF(OR('1C TSsoustraitance'!$D106="",'1C TSsoustraitance'!$E106="OUI",'1C TSsoustraitance'!$AP106=0),0,(('1C TSsoustraitance'!$V106)/'1C TSsoustraitance'!$AP106))</f>
        <v>0</v>
      </c>
      <c r="S389" s="669">
        <f>IF(OR('1C TSsoustraitance'!$D106="",'1C TSsoustraitance'!$E106="OUI",'1C TSsoustraitance'!$AP106=0),0,(('1C TSsoustraitance'!$W106)/'1C TSsoustraitance'!$AP106))</f>
        <v>0</v>
      </c>
      <c r="T389" s="669">
        <f>IF(OR('1C TSsoustraitance'!$D106="",'1C TSsoustraitance'!$E106="OUI",'1C TSsoustraitance'!$AP106=0),0,(('1C TSsoustraitance'!$X106)/'1C TSsoustraitance'!$AP106))</f>
        <v>0</v>
      </c>
      <c r="U389" s="669">
        <f>IF(OR('1C TSsoustraitance'!$D106="",'1C TSsoustraitance'!$E106="OUI",'1C TSsoustraitance'!$AP106=0),0,(('1C TSsoustraitance'!$Y106)/'1C TSsoustraitance'!$AP106))</f>
        <v>0</v>
      </c>
      <c r="V389" s="669">
        <f>IF(OR('1C TSsoustraitance'!$D106="",'1C TSsoustraitance'!$E106="OUI",'1C TSsoustraitance'!$AP106=0),0,(('1C TSsoustraitance'!$Z106)/'1C TSsoustraitance'!$AP106))</f>
        <v>0</v>
      </c>
      <c r="W389" s="669">
        <f>IF(OR('1C TSsoustraitance'!$D106="",'1C TSsoustraitance'!$E106="OUI",'1C TSsoustraitance'!$AP106=0),0,(('1C TSsoustraitance'!$AA106)/'1C TSsoustraitance'!$AP106))</f>
        <v>0</v>
      </c>
      <c r="X389" s="669">
        <f>IF(OR('1C TSsoustraitance'!$D106="",'1C TSsoustraitance'!$E106="OUI",'1C TSsoustraitance'!$AP106=0),0,(('1C TSsoustraitance'!$AB106)/'1C TSsoustraitance'!$AP106))</f>
        <v>0</v>
      </c>
      <c r="Y389" s="669">
        <f>IF(OR('1C TSsoustraitance'!$D106="",'1C TSsoustraitance'!$E106="OUI",'1C TSsoustraitance'!$AP106=0),0,(('1C TSsoustraitance'!$AC106)/'1C TSsoustraitance'!$AP106))</f>
        <v>0</v>
      </c>
      <c r="Z389" s="669">
        <f>IF(OR('1C TSsoustraitance'!$D106="",'1C TSsoustraitance'!$E106="OUI",'1C TSsoustraitance'!$AP106=0),0,(('1C TSsoustraitance'!$AD106)/'1C TSsoustraitance'!$AP106))</f>
        <v>0</v>
      </c>
      <c r="AA389" s="669">
        <f>IF(OR('1C TSsoustraitance'!$D106="",'1C TSsoustraitance'!$E106="OUI",'1C TSsoustraitance'!$AP106=0),0,(('1C TSsoustraitance'!$AE106)/'1C TSsoustraitance'!$AP106))</f>
        <v>0</v>
      </c>
      <c r="AB389" s="669">
        <f>IF(OR('1C TSsoustraitance'!$D106="",'1C TSsoustraitance'!$E106="OUI",'1C TSsoustraitance'!$AP106=0),0,(('1C TSsoustraitance'!$AF106)/'1C TSsoustraitance'!$AP106))</f>
        <v>0</v>
      </c>
      <c r="AC389" s="669">
        <f>IF(OR('1C TSsoustraitance'!$D106="",'1C TSsoustraitance'!$E106="OUI",'1C TSsoustraitance'!$AP106=0),0,(('1C TSsoustraitance'!$AG106)/'1C TSsoustraitance'!$AP106))</f>
        <v>0</v>
      </c>
      <c r="AD389" s="669">
        <f>IF(OR('1C TSsoustraitance'!$D106="",'1C TSsoustraitance'!$E106="OUI",'1C TSsoustraitance'!$AP106=0),0,(('1C TSsoustraitance'!$AH106)/'1C TSsoustraitance'!$AP106))</f>
        <v>0</v>
      </c>
      <c r="AE389" s="669">
        <f>IF(OR('1C TSsoustraitance'!$D106="",'1C TSsoustraitance'!$E106="OUI",'1C TSsoustraitance'!$AP106=0),0,(('1C TSsoustraitance'!$AI106)/'1C TSsoustraitance'!$AP106))</f>
        <v>0</v>
      </c>
      <c r="AF389" s="669">
        <f>IF(OR('1C TSsoustraitance'!$D106="",'1C TSsoustraitance'!$E106="OUI",'1C TSsoustraitance'!$AP106=0),0,(('1C TSsoustraitance'!$AJ106)/'1C TSsoustraitance'!$AP106))</f>
        <v>0</v>
      </c>
      <c r="AG389" s="669">
        <f>IF(OR('1C TSsoustraitance'!$D106="",'1C TSsoustraitance'!$E106="OUI",'1C TSsoustraitance'!$AP106=0),0,(('1C TSsoustraitance'!$AK106)/'1C TSsoustraitance'!$AP106))</f>
        <v>0</v>
      </c>
      <c r="AH389" s="669">
        <f>IF(OR('1C TSsoustraitance'!$D106="",'1C TSsoustraitance'!$E106="OUI",'1C TSsoustraitance'!$AP106=0),0,(('1C TSsoustraitance'!$AL106)/'1C TSsoustraitance'!$AP106))</f>
        <v>0</v>
      </c>
      <c r="AI389" s="669">
        <f>IF(OR('1C TSsoustraitance'!$D106="",'1C TSsoustraitance'!$E106="OUI",'1C TSsoustraitance'!$AP106=0),0,(('1C TSsoustraitance'!$AM106)/'1C TSsoustraitance'!$AP106))</f>
        <v>0</v>
      </c>
      <c r="AJ389" s="669">
        <f>IF(OR('1C TSsoustraitance'!$D106="",'1C TSsoustraitance'!$E106="OUI",'1C TSsoustraitance'!$AP106=0),0,(('1C TSsoustraitance'!$AN106)/'1C TSsoustraitance'!$AP106))</f>
        <v>0</v>
      </c>
      <c r="AK389" s="669">
        <f t="shared" si="116"/>
        <v>0</v>
      </c>
      <c r="AL389" s="668">
        <f t="shared" si="117"/>
        <v>0</v>
      </c>
      <c r="AM389" s="670">
        <f>IF(Tableau7[[#This Row],[N° pièce]]="",0,(Tableau7[[#This Row],[hors TVA]]+(Tableau7[[#This Row],[hors TVA]]*Tableau7[[#This Row],[Taux TVA]])-(Tableau7[[#This Row],[hors TVA]]*Tableau7[[#This Row],[Taux TVA]]*Tableau7[[#This Row],[Régime TVA: Récupération]]))*Tableau7[[#This Row],[Type 1]])</f>
        <v>0</v>
      </c>
      <c r="AN389" s="670">
        <f>IF(Tableau7[[#This Row],[N° pièce]]="",0,IF($K$2="pôle",((Tableau7[[#This Row],[hors TVA]]+(Tableau7[[#This Row],[hors TVA]]*Tableau7[[#This Row],[Taux TVA]])-(Tableau7[[#This Row],[hors TVA]]*Tableau7[[#This Row],[Taux TVA]]*Tableau7[[#This Row],[Régime TVA: Récupération]]))*Tableau7[[#This Row],[Type 2]]),0))</f>
        <v>0</v>
      </c>
      <c r="AO389" s="670">
        <f t="shared" si="111"/>
        <v>0</v>
      </c>
      <c r="AP389" s="255">
        <f t="shared" si="112"/>
        <v>0</v>
      </c>
      <c r="AQ389" s="506">
        <f t="shared" si="113"/>
        <v>0</v>
      </c>
      <c r="AR389" s="671"/>
      <c r="AS389" s="512"/>
      <c r="AT389" s="513" t="str">
        <f>IF(('1C TSsoustraitance'!AP106*FICHE!C$14&lt;J389),"Forfait limité à "&amp;FICHE!C$14&amp;"€/jour","")</f>
        <v/>
      </c>
      <c r="AU389" s="797"/>
      <c r="AV389" s="484"/>
      <c r="AW389" s="484"/>
      <c r="AX389" s="484"/>
      <c r="AY389" s="484"/>
      <c r="AZ389" s="484"/>
      <c r="BA389" s="4"/>
      <c r="BB389" s="4"/>
      <c r="BC389" s="4"/>
      <c r="BD389" s="4"/>
      <c r="BE389" s="4"/>
      <c r="BF389" s="4"/>
      <c r="BG389" s="4"/>
      <c r="BH389" s="4"/>
      <c r="BI389" s="4"/>
      <c r="BJ389" s="4"/>
      <c r="BK389" s="4"/>
      <c r="BL389" s="4"/>
      <c r="BM389" s="4"/>
      <c r="BN389" s="4"/>
      <c r="BO389" s="4"/>
      <c r="BP389" s="4"/>
      <c r="BQ389" s="4"/>
      <c r="BR389" s="4"/>
      <c r="BS389" s="4"/>
      <c r="BT389" s="4"/>
      <c r="BU389" s="4"/>
      <c r="BV389" s="4"/>
      <c r="BW389" s="4"/>
      <c r="BX389" s="4"/>
      <c r="BY389" s="4"/>
      <c r="BZ389" s="4"/>
      <c r="CA389" s="4"/>
      <c r="CB389" s="4"/>
      <c r="CC389" s="4"/>
      <c r="CD389" s="4"/>
      <c r="CE389" s="4"/>
      <c r="CF389" s="4"/>
      <c r="CG389" s="4"/>
      <c r="CH389" s="4"/>
      <c r="CI389" s="4"/>
      <c r="CJ389" s="4"/>
      <c r="CK389" s="4"/>
      <c r="CL389" s="4"/>
      <c r="CM389" s="4"/>
      <c r="CN389" s="4"/>
      <c r="CO389" s="4"/>
      <c r="CP389" s="4"/>
      <c r="CQ389" s="4"/>
      <c r="CR389" s="4"/>
      <c r="CS389" s="4"/>
      <c r="CT389" s="4"/>
      <c r="CU389" s="4"/>
      <c r="CV389" s="4"/>
      <c r="CW389" s="4"/>
      <c r="CX389" s="4"/>
      <c r="CY389" s="4"/>
      <c r="CZ389" s="4"/>
      <c r="DA389" s="4"/>
      <c r="DB389" s="4"/>
      <c r="DC389" s="4"/>
      <c r="DD389" s="4"/>
      <c r="DE389" s="4"/>
      <c r="DF389" s="4"/>
      <c r="DG389" s="4"/>
      <c r="DH389" s="4"/>
      <c r="DI389" s="4"/>
      <c r="DJ389" s="4"/>
      <c r="DK389" s="4"/>
      <c r="DL389" s="4"/>
      <c r="DM389" s="4"/>
      <c r="DN389" s="4"/>
      <c r="DO389" s="4"/>
      <c r="DP389" s="4"/>
      <c r="DQ389" s="4"/>
      <c r="DR389" s="4"/>
      <c r="DS389" s="4"/>
      <c r="DT389" s="4"/>
      <c r="DU389" s="4"/>
      <c r="DV389" s="4"/>
      <c r="DW389" s="4"/>
      <c r="DX389" s="4"/>
      <c r="DY389" s="4"/>
      <c r="DZ389" s="4"/>
      <c r="EA389" s="4"/>
      <c r="EB389" s="4"/>
      <c r="EC389" s="4"/>
      <c r="ED389" s="4"/>
      <c r="EE389" s="4"/>
      <c r="EF389" s="4"/>
      <c r="EG389" s="4"/>
      <c r="EH389" s="4"/>
      <c r="EI389" s="4"/>
      <c r="EJ389" s="4"/>
      <c r="EK389" s="4"/>
      <c r="EL389" s="4"/>
      <c r="EM389" s="4"/>
      <c r="EN389" s="4"/>
      <c r="EO389" s="4"/>
      <c r="EP389" s="4"/>
      <c r="EQ389" s="4"/>
      <c r="ER389" s="4"/>
      <c r="ES389" s="4"/>
      <c r="ET389" s="4"/>
      <c r="EU389" s="4"/>
      <c r="EV389" s="4"/>
      <c r="EW389" s="4"/>
      <c r="EX389" s="4"/>
      <c r="EY389" s="4"/>
      <c r="EZ389" s="4"/>
      <c r="FA389" s="4"/>
      <c r="FB389" s="4"/>
      <c r="FC389" s="4"/>
      <c r="FD389" s="4"/>
      <c r="FE389" s="4"/>
      <c r="FF389" s="4"/>
      <c r="FG389" s="4"/>
      <c r="FH389" s="4"/>
      <c r="FI389" s="4"/>
      <c r="FJ389" s="4"/>
      <c r="FK389" s="4"/>
      <c r="FL389" s="4"/>
      <c r="FM389" s="4"/>
      <c r="FN389" s="4"/>
      <c r="FO389" s="4"/>
      <c r="FP389" s="4"/>
      <c r="FQ389" s="4"/>
      <c r="FR389" s="4"/>
      <c r="FS389" s="4"/>
      <c r="FT389" s="4"/>
      <c r="FU389" s="4"/>
      <c r="FV389" s="4"/>
      <c r="FW389" s="4"/>
      <c r="FX389" s="4"/>
      <c r="FY389" s="4"/>
      <c r="FZ389" s="4"/>
      <c r="GA389" s="4"/>
      <c r="GB389" s="4"/>
      <c r="GC389" s="4"/>
      <c r="GD389" s="4"/>
      <c r="GE389" s="4"/>
      <c r="GF389" s="4"/>
      <c r="GG389" s="4"/>
      <c r="GH389" s="4"/>
      <c r="GI389" s="4"/>
      <c r="GJ389" s="4"/>
      <c r="GK389" s="4"/>
      <c r="GL389" s="4"/>
      <c r="GM389" s="4"/>
      <c r="GN389" s="4"/>
      <c r="GO389" s="4"/>
      <c r="GP389" s="4"/>
      <c r="GQ389" s="4"/>
      <c r="GR389" s="4"/>
      <c r="GS389" s="4"/>
      <c r="GT389" s="4"/>
      <c r="GU389" s="4"/>
      <c r="GV389" s="4"/>
      <c r="GW389" s="4"/>
      <c r="GX389" s="4"/>
      <c r="GY389" s="4"/>
      <c r="GZ389" s="4"/>
      <c r="HA389" s="4"/>
      <c r="HB389" s="4"/>
      <c r="HC389" s="4"/>
    </row>
    <row r="390" spans="1:211" s="380" customFormat="1" ht="13.9" customHeight="1">
      <c r="A390" s="828" t="str">
        <f>IF('1C TSsoustraitance'!$A107&lt;&gt;0,'1C TSsoustraitance'!$A107,"")</f>
        <v/>
      </c>
      <c r="B390" s="530"/>
      <c r="C390" s="513" t="str">
        <f>IF('1C TSsoustraitance'!$A107&lt;&gt;0,'1C TSsoustraitance'!$B107,"")</f>
        <v/>
      </c>
      <c r="D390" s="513" t="str">
        <f>IF('1C TSsoustraitance'!$A107&lt;&gt;0,'1C TSsoustraitance'!$C107,"")</f>
        <v/>
      </c>
      <c r="E390" s="684"/>
      <c r="F390" s="685"/>
      <c r="G390" s="666">
        <f>'1C TSsoustraitance'!$D107</f>
        <v>0</v>
      </c>
      <c r="H390" s="533">
        <v>0.21</v>
      </c>
      <c r="I390" s="533">
        <v>1</v>
      </c>
      <c r="J390" s="534"/>
      <c r="K390" s="667">
        <f t="shared" si="114"/>
        <v>0</v>
      </c>
      <c r="L390" s="668">
        <f>IF(OR('1C TSsoustraitance'!$D107="",'1C TSsoustraitance'!$AP107=0),0,IF(AND('1C TSsoustraitance'!$D107&lt;&gt;"",$K$2="Pôle",'1C TSsoustraitance'!$E107="OUI"),(('1C TSsoustraitance'!$F107+'1C TSsoustraitance'!$G107+'1C TSsoustraitance'!$H107+'1C TSsoustraitance'!$I107+'1C TSsoustraitance'!$M107)/'1C TSsoustraitance'!$R107),IF(AND('1C TSsoustraitance'!$D107&lt;&gt;"",$K$2="Pôle",'1C TSsoustraitance'!$E107="NON"),(('1C TSsoustraitance'!$F107+'1C TSsoustraitance'!$G107+'1C TSsoustraitance'!$H107+'1C TSsoustraitance'!$I107+'1C TSsoustraitance'!$M107)/'1C TSsoustraitance'!$AP107),IF(AND('1C TSsoustraitance'!$D107&lt;&gt;"",$K$2&lt;&gt;"Pôle",'1C TSsoustraitance'!$E107="OUI"),(('1C TSsoustraitance'!$F107+'1C TSsoustraitance'!$G107+'1C TSsoustraitance'!$H107+'1C TSsoustraitance'!$I107+'1C TSsoustraitance'!$J107+'1C TSsoustraitance'!$K107+'1C TSsoustraitance'!$L107+'1C TSsoustraitance'!$M107+'1C TSsoustraitance'!$N107+'1C TSsoustraitance'!$O107+'1C TSsoustraitance'!$P107+'1C TSsoustraitance'!$Q107)/'1C TSsoustraitance'!$R107),IF(AND('1C TSsoustraitance'!$D107&lt;&gt;"",$K$2&lt;&gt;"Pôle",'1C TSsoustraitance'!$E107="NON"),(('1C TSsoustraitance'!$F107+'1C TSsoustraitance'!$G107+'1C TSsoustraitance'!$H107+'1C TSsoustraitance'!$I107+'1C TSsoustraitance'!$J107+'1C TSsoustraitance'!$K107+'1C TSsoustraitance'!$L107+'1C TSsoustraitance'!$M107+'1C TSsoustraitance'!$N107+'1C TSsoustraitance'!$O107+'1C TSsoustraitance'!$P107+'1C TSsoustraitance'!$Q107))/'1C TSsoustraitance'!$AP107)))))</f>
        <v>0</v>
      </c>
      <c r="M390" s="668">
        <f>IF(OR('1C TSsoustraitance'!$D107="",'1C TSsoustraitance'!AP$13=0),0,IF(AND('1C TSsoustraitance'!$D107&lt;&gt;"",$K$2="Pôle",'1C TSsoustraitance'!$E107="OUI"),(('1C TSsoustraitance'!$J107+'1C TSsoustraitance'!$K107+'1C TSsoustraitance'!$L107)/'1C TSsoustraitance'!$R107),IF(AND('1C TSsoustraitance'!$D107&lt;&gt;"",$K$2="Pôle",'1C TSsoustraitance'!$E107="NON"),(('1C TSsoustraitance'!$J107+'1C TSsoustraitance'!$K107+'1C TSsoustraitance'!$L107)/'1C TSsoustraitance'!$AP107),IF(AND('1C TSsoustraitance'!$D107&lt;&gt;"",$K$2&lt;&gt;"Pôle"),0))))</f>
        <v>0</v>
      </c>
      <c r="N390" s="668">
        <f t="shared" si="115"/>
        <v>0</v>
      </c>
      <c r="O390" s="669">
        <f>IF(OR('1C TSsoustraitance'!$D107="",'1C TSsoustraitance'!$E107="OUI",'1C TSsoustraitance'!$AP107=0),0,(('1C TSsoustraitance'!$S107)/'1C TSsoustraitance'!$AP107))</f>
        <v>0</v>
      </c>
      <c r="P390" s="669">
        <f>IF(OR('1C TSsoustraitance'!$D107="",'1C TSsoustraitance'!$E107="OUI",'1C TSsoustraitance'!$AP107=0),0,(('1C TSsoustraitance'!$T107)/'1C TSsoustraitance'!$AP107))</f>
        <v>0</v>
      </c>
      <c r="Q390" s="669">
        <f>IF(OR('1C TSsoustraitance'!$D107="",'1C TSsoustraitance'!$E107="OUI",'1C TSsoustraitance'!$AP107=0),0,(('1C TSsoustraitance'!$U107)/'1C TSsoustraitance'!$AP107))</f>
        <v>0</v>
      </c>
      <c r="R390" s="669">
        <f>IF(OR('1C TSsoustraitance'!$D107="",'1C TSsoustraitance'!$E107="OUI",'1C TSsoustraitance'!$AP107=0),0,(('1C TSsoustraitance'!$V107)/'1C TSsoustraitance'!$AP107))</f>
        <v>0</v>
      </c>
      <c r="S390" s="669">
        <f>IF(OR('1C TSsoustraitance'!$D107="",'1C TSsoustraitance'!$E107="OUI",'1C TSsoustraitance'!$AP107=0),0,(('1C TSsoustraitance'!$W107)/'1C TSsoustraitance'!$AP107))</f>
        <v>0</v>
      </c>
      <c r="T390" s="669">
        <f>IF(OR('1C TSsoustraitance'!$D107="",'1C TSsoustraitance'!$E107="OUI",'1C TSsoustraitance'!$AP107=0),0,(('1C TSsoustraitance'!$X107)/'1C TSsoustraitance'!$AP107))</f>
        <v>0</v>
      </c>
      <c r="U390" s="669">
        <f>IF(OR('1C TSsoustraitance'!$D107="",'1C TSsoustraitance'!$E107="OUI",'1C TSsoustraitance'!$AP107=0),0,(('1C TSsoustraitance'!$Y107)/'1C TSsoustraitance'!$AP107))</f>
        <v>0</v>
      </c>
      <c r="V390" s="669">
        <f>IF(OR('1C TSsoustraitance'!$D107="",'1C TSsoustraitance'!$E107="OUI",'1C TSsoustraitance'!$AP107=0),0,(('1C TSsoustraitance'!$Z107)/'1C TSsoustraitance'!$AP107))</f>
        <v>0</v>
      </c>
      <c r="W390" s="669">
        <f>IF(OR('1C TSsoustraitance'!$D107="",'1C TSsoustraitance'!$E107="OUI",'1C TSsoustraitance'!$AP107=0),0,(('1C TSsoustraitance'!$AA107)/'1C TSsoustraitance'!$AP107))</f>
        <v>0</v>
      </c>
      <c r="X390" s="669">
        <f>IF(OR('1C TSsoustraitance'!$D107="",'1C TSsoustraitance'!$E107="OUI",'1C TSsoustraitance'!$AP107=0),0,(('1C TSsoustraitance'!$AB107)/'1C TSsoustraitance'!$AP107))</f>
        <v>0</v>
      </c>
      <c r="Y390" s="669">
        <f>IF(OR('1C TSsoustraitance'!$D107="",'1C TSsoustraitance'!$E107="OUI",'1C TSsoustraitance'!$AP107=0),0,(('1C TSsoustraitance'!$AC107)/'1C TSsoustraitance'!$AP107))</f>
        <v>0</v>
      </c>
      <c r="Z390" s="669">
        <f>IF(OR('1C TSsoustraitance'!$D107="",'1C TSsoustraitance'!$E107="OUI",'1C TSsoustraitance'!$AP107=0),0,(('1C TSsoustraitance'!$AD107)/'1C TSsoustraitance'!$AP107))</f>
        <v>0</v>
      </c>
      <c r="AA390" s="669">
        <f>IF(OR('1C TSsoustraitance'!$D107="",'1C TSsoustraitance'!$E107="OUI",'1C TSsoustraitance'!$AP107=0),0,(('1C TSsoustraitance'!$AE107)/'1C TSsoustraitance'!$AP107))</f>
        <v>0</v>
      </c>
      <c r="AB390" s="669">
        <f>IF(OR('1C TSsoustraitance'!$D107="",'1C TSsoustraitance'!$E107="OUI",'1C TSsoustraitance'!$AP107=0),0,(('1C TSsoustraitance'!$AF107)/'1C TSsoustraitance'!$AP107))</f>
        <v>0</v>
      </c>
      <c r="AC390" s="669">
        <f>IF(OR('1C TSsoustraitance'!$D107="",'1C TSsoustraitance'!$E107="OUI",'1C TSsoustraitance'!$AP107=0),0,(('1C TSsoustraitance'!$AG107)/'1C TSsoustraitance'!$AP107))</f>
        <v>0</v>
      </c>
      <c r="AD390" s="669">
        <f>IF(OR('1C TSsoustraitance'!$D107="",'1C TSsoustraitance'!$E107="OUI",'1C TSsoustraitance'!$AP107=0),0,(('1C TSsoustraitance'!$AH107)/'1C TSsoustraitance'!$AP107))</f>
        <v>0</v>
      </c>
      <c r="AE390" s="669">
        <f>IF(OR('1C TSsoustraitance'!$D107="",'1C TSsoustraitance'!$E107="OUI",'1C TSsoustraitance'!$AP107=0),0,(('1C TSsoustraitance'!$AI107)/'1C TSsoustraitance'!$AP107))</f>
        <v>0</v>
      </c>
      <c r="AF390" s="669">
        <f>IF(OR('1C TSsoustraitance'!$D107="",'1C TSsoustraitance'!$E107="OUI",'1C TSsoustraitance'!$AP107=0),0,(('1C TSsoustraitance'!$AJ107)/'1C TSsoustraitance'!$AP107))</f>
        <v>0</v>
      </c>
      <c r="AG390" s="669">
        <f>IF(OR('1C TSsoustraitance'!$D107="",'1C TSsoustraitance'!$E107="OUI",'1C TSsoustraitance'!$AP107=0),0,(('1C TSsoustraitance'!$AK107)/'1C TSsoustraitance'!$AP107))</f>
        <v>0</v>
      </c>
      <c r="AH390" s="669">
        <f>IF(OR('1C TSsoustraitance'!$D107="",'1C TSsoustraitance'!$E107="OUI",'1C TSsoustraitance'!$AP107=0),0,(('1C TSsoustraitance'!$AL107)/'1C TSsoustraitance'!$AP107))</f>
        <v>0</v>
      </c>
      <c r="AI390" s="669">
        <f>IF(OR('1C TSsoustraitance'!$D107="",'1C TSsoustraitance'!$E107="OUI",'1C TSsoustraitance'!$AP107=0),0,(('1C TSsoustraitance'!$AM107)/'1C TSsoustraitance'!$AP107))</f>
        <v>0</v>
      </c>
      <c r="AJ390" s="669">
        <f>IF(OR('1C TSsoustraitance'!$D107="",'1C TSsoustraitance'!$E107="OUI",'1C TSsoustraitance'!$AP107=0),0,(('1C TSsoustraitance'!$AN107)/'1C TSsoustraitance'!$AP107))</f>
        <v>0</v>
      </c>
      <c r="AK390" s="669">
        <f t="shared" si="116"/>
        <v>0</v>
      </c>
      <c r="AL390" s="668">
        <f t="shared" si="117"/>
        <v>0</v>
      </c>
      <c r="AM390" s="670">
        <f>IF(Tableau7[[#This Row],[N° pièce]]="",0,(Tableau7[[#This Row],[hors TVA]]+(Tableau7[[#This Row],[hors TVA]]*Tableau7[[#This Row],[Taux TVA]])-(Tableau7[[#This Row],[hors TVA]]*Tableau7[[#This Row],[Taux TVA]]*Tableau7[[#This Row],[Régime TVA: Récupération]]))*Tableau7[[#This Row],[Type 1]])</f>
        <v>0</v>
      </c>
      <c r="AN390" s="670">
        <f>IF(Tableau7[[#This Row],[N° pièce]]="",0,IF($K$2="pôle",((Tableau7[[#This Row],[hors TVA]]+(Tableau7[[#This Row],[hors TVA]]*Tableau7[[#This Row],[Taux TVA]])-(Tableau7[[#This Row],[hors TVA]]*Tableau7[[#This Row],[Taux TVA]]*Tableau7[[#This Row],[Régime TVA: Récupération]]))*Tableau7[[#This Row],[Type 2]]),0))</f>
        <v>0</v>
      </c>
      <c r="AO390" s="670">
        <f t="shared" si="111"/>
        <v>0</v>
      </c>
      <c r="AP390" s="255">
        <f t="shared" si="112"/>
        <v>0</v>
      </c>
      <c r="AQ390" s="506">
        <f t="shared" si="113"/>
        <v>0</v>
      </c>
      <c r="AR390" s="671"/>
      <c r="AS390" s="512"/>
      <c r="AT390" s="513" t="str">
        <f>IF(('1C TSsoustraitance'!AP107*FICHE!C$14&lt;J390),"Forfait limité à "&amp;FICHE!C$14&amp;"€/jour","")</f>
        <v/>
      </c>
      <c r="AU390" s="797"/>
      <c r="AV390" s="484"/>
      <c r="AW390" s="484"/>
      <c r="AX390" s="484"/>
      <c r="AY390" s="484"/>
      <c r="AZ390" s="484"/>
      <c r="BA390" s="4"/>
      <c r="BB390" s="4"/>
      <c r="BC390" s="4"/>
      <c r="BD390" s="4"/>
      <c r="BE390" s="4"/>
      <c r="BF390" s="4"/>
      <c r="BG390" s="4"/>
      <c r="BH390" s="4"/>
      <c r="BI390" s="4"/>
      <c r="BJ390" s="4"/>
      <c r="BK390" s="4"/>
      <c r="BL390" s="4"/>
      <c r="BM390" s="4"/>
      <c r="BN390" s="4"/>
      <c r="BO390" s="4"/>
      <c r="BP390" s="4"/>
      <c r="BQ390" s="4"/>
      <c r="BR390" s="4"/>
      <c r="BS390" s="4"/>
      <c r="BT390" s="4"/>
      <c r="BU390" s="4"/>
      <c r="BV390" s="4"/>
      <c r="BW390" s="4"/>
      <c r="BX390" s="4"/>
      <c r="BY390" s="4"/>
      <c r="BZ390" s="4"/>
      <c r="CA390" s="4"/>
      <c r="CB390" s="4"/>
      <c r="CC390" s="4"/>
      <c r="CD390" s="4"/>
      <c r="CE390" s="4"/>
      <c r="CF390" s="4"/>
      <c r="CG390" s="4"/>
      <c r="CH390" s="4"/>
      <c r="CI390" s="4"/>
      <c r="CJ390" s="4"/>
      <c r="CK390" s="4"/>
      <c r="CL390" s="4"/>
      <c r="CM390" s="4"/>
      <c r="CN390" s="4"/>
      <c r="CO390" s="4"/>
      <c r="CP390" s="4"/>
      <c r="CQ390" s="4"/>
      <c r="CR390" s="4"/>
      <c r="CS390" s="4"/>
      <c r="CT390" s="4"/>
      <c r="CU390" s="4"/>
      <c r="CV390" s="4"/>
      <c r="CW390" s="4"/>
      <c r="CX390" s="4"/>
      <c r="CY390" s="4"/>
      <c r="CZ390" s="4"/>
      <c r="DA390" s="4"/>
      <c r="DB390" s="4"/>
      <c r="DC390" s="4"/>
      <c r="DD390" s="4"/>
      <c r="DE390" s="4"/>
      <c r="DF390" s="4"/>
      <c r="DG390" s="4"/>
      <c r="DH390" s="4"/>
      <c r="DI390" s="4"/>
      <c r="DJ390" s="4"/>
      <c r="DK390" s="4"/>
      <c r="DL390" s="4"/>
      <c r="DM390" s="4"/>
      <c r="DN390" s="4"/>
      <c r="DO390" s="4"/>
      <c r="DP390" s="4"/>
      <c r="DQ390" s="4"/>
      <c r="DR390" s="4"/>
      <c r="DS390" s="4"/>
      <c r="DT390" s="4"/>
      <c r="DU390" s="4"/>
      <c r="DV390" s="4"/>
      <c r="DW390" s="4"/>
      <c r="DX390" s="4"/>
      <c r="DY390" s="4"/>
      <c r="DZ390" s="4"/>
      <c r="EA390" s="4"/>
      <c r="EB390" s="4"/>
      <c r="EC390" s="4"/>
      <c r="ED390" s="4"/>
      <c r="EE390" s="4"/>
      <c r="EF390" s="4"/>
      <c r="EG390" s="4"/>
      <c r="EH390" s="4"/>
      <c r="EI390" s="4"/>
      <c r="EJ390" s="4"/>
      <c r="EK390" s="4"/>
      <c r="EL390" s="4"/>
      <c r="EM390" s="4"/>
      <c r="EN390" s="4"/>
      <c r="EO390" s="4"/>
      <c r="EP390" s="4"/>
      <c r="EQ390" s="4"/>
      <c r="ER390" s="4"/>
      <c r="ES390" s="4"/>
      <c r="ET390" s="4"/>
      <c r="EU390" s="4"/>
      <c r="EV390" s="4"/>
      <c r="EW390" s="4"/>
      <c r="EX390" s="4"/>
      <c r="EY390" s="4"/>
      <c r="EZ390" s="4"/>
      <c r="FA390" s="4"/>
      <c r="FB390" s="4"/>
      <c r="FC390" s="4"/>
      <c r="FD390" s="4"/>
      <c r="FE390" s="4"/>
      <c r="FF390" s="4"/>
      <c r="FG390" s="4"/>
      <c r="FH390" s="4"/>
      <c r="FI390" s="4"/>
      <c r="FJ390" s="4"/>
      <c r="FK390" s="4"/>
      <c r="FL390" s="4"/>
      <c r="FM390" s="4"/>
      <c r="FN390" s="4"/>
      <c r="FO390" s="4"/>
      <c r="FP390" s="4"/>
      <c r="FQ390" s="4"/>
      <c r="FR390" s="4"/>
      <c r="FS390" s="4"/>
      <c r="FT390" s="4"/>
      <c r="FU390" s="4"/>
      <c r="FV390" s="4"/>
      <c r="FW390" s="4"/>
      <c r="FX390" s="4"/>
      <c r="FY390" s="4"/>
      <c r="FZ390" s="4"/>
      <c r="GA390" s="4"/>
      <c r="GB390" s="4"/>
      <c r="GC390" s="4"/>
      <c r="GD390" s="4"/>
      <c r="GE390" s="4"/>
      <c r="GF390" s="4"/>
      <c r="GG390" s="4"/>
      <c r="GH390" s="4"/>
      <c r="GI390" s="4"/>
      <c r="GJ390" s="4"/>
      <c r="GK390" s="4"/>
      <c r="GL390" s="4"/>
      <c r="GM390" s="4"/>
      <c r="GN390" s="4"/>
      <c r="GO390" s="4"/>
      <c r="GP390" s="4"/>
      <c r="GQ390" s="4"/>
      <c r="GR390" s="4"/>
      <c r="GS390" s="4"/>
      <c r="GT390" s="4"/>
      <c r="GU390" s="4"/>
      <c r="GV390" s="4"/>
      <c r="GW390" s="4"/>
      <c r="GX390" s="4"/>
      <c r="GY390" s="4"/>
      <c r="GZ390" s="4"/>
      <c r="HA390" s="4"/>
      <c r="HB390" s="4"/>
      <c r="HC390" s="4"/>
    </row>
    <row r="391" spans="1:211" s="381" customFormat="1" ht="13.9" customHeight="1">
      <c r="A391" s="828" t="str">
        <f>IF('1C TSsoustraitance'!$A108&lt;&gt;0,'1C TSsoustraitance'!$A108,"")</f>
        <v/>
      </c>
      <c r="B391" s="530"/>
      <c r="C391" s="513" t="str">
        <f>IF('1C TSsoustraitance'!$A108&lt;&gt;0,'1C TSsoustraitance'!$B108,"")</f>
        <v/>
      </c>
      <c r="D391" s="513" t="str">
        <f>IF('1C TSsoustraitance'!$A108&lt;&gt;0,'1C TSsoustraitance'!$C108,"")</f>
        <v/>
      </c>
      <c r="E391" s="684"/>
      <c r="F391" s="685"/>
      <c r="G391" s="666">
        <f>'1C TSsoustraitance'!$D108</f>
        <v>0</v>
      </c>
      <c r="H391" s="533">
        <v>0.21</v>
      </c>
      <c r="I391" s="533">
        <v>1</v>
      </c>
      <c r="J391" s="534"/>
      <c r="K391" s="667">
        <f t="shared" si="114"/>
        <v>0</v>
      </c>
      <c r="L391" s="668">
        <f>IF(OR('1C TSsoustraitance'!$D108="",'1C TSsoustraitance'!$AP108=0),0,IF(AND('1C TSsoustraitance'!$D108&lt;&gt;"",$K$2="Pôle",'1C TSsoustraitance'!$E108="OUI"),(('1C TSsoustraitance'!$F108+'1C TSsoustraitance'!$G108+'1C TSsoustraitance'!$H108+'1C TSsoustraitance'!$I108+'1C TSsoustraitance'!$M108)/'1C TSsoustraitance'!$R108),IF(AND('1C TSsoustraitance'!$D108&lt;&gt;"",$K$2="Pôle",'1C TSsoustraitance'!$E108="NON"),(('1C TSsoustraitance'!$F108+'1C TSsoustraitance'!$G108+'1C TSsoustraitance'!$H108+'1C TSsoustraitance'!$I108+'1C TSsoustraitance'!$M108)/'1C TSsoustraitance'!$AP108),IF(AND('1C TSsoustraitance'!$D108&lt;&gt;"",$K$2&lt;&gt;"Pôle",'1C TSsoustraitance'!$E108="OUI"),(('1C TSsoustraitance'!$F108+'1C TSsoustraitance'!$G108+'1C TSsoustraitance'!$H108+'1C TSsoustraitance'!$I108+'1C TSsoustraitance'!$J108+'1C TSsoustraitance'!$K108+'1C TSsoustraitance'!$L108+'1C TSsoustraitance'!$M108+'1C TSsoustraitance'!$N108+'1C TSsoustraitance'!$O108+'1C TSsoustraitance'!$P108+'1C TSsoustraitance'!$Q108)/'1C TSsoustraitance'!$R108),IF(AND('1C TSsoustraitance'!$D108&lt;&gt;"",$K$2&lt;&gt;"Pôle",'1C TSsoustraitance'!$E108="NON"),(('1C TSsoustraitance'!$F108+'1C TSsoustraitance'!$G108+'1C TSsoustraitance'!$H108+'1C TSsoustraitance'!$I108+'1C TSsoustraitance'!$J108+'1C TSsoustraitance'!$K108+'1C TSsoustraitance'!$L108+'1C TSsoustraitance'!$M108+'1C TSsoustraitance'!$N108+'1C TSsoustraitance'!$O108+'1C TSsoustraitance'!$P108+'1C TSsoustraitance'!$Q108))/'1C TSsoustraitance'!$AP108)))))</f>
        <v>0</v>
      </c>
      <c r="M391" s="668">
        <f>IF(OR('1C TSsoustraitance'!$D108="",'1C TSsoustraitance'!AP$13=0),0,IF(AND('1C TSsoustraitance'!$D108&lt;&gt;"",$K$2="Pôle",'1C TSsoustraitance'!$E108="OUI"),(('1C TSsoustraitance'!$J108+'1C TSsoustraitance'!$K108+'1C TSsoustraitance'!$L108)/'1C TSsoustraitance'!$R108),IF(AND('1C TSsoustraitance'!$D108&lt;&gt;"",$K$2="Pôle",'1C TSsoustraitance'!$E108="NON"),(('1C TSsoustraitance'!$J108+'1C TSsoustraitance'!$K108+'1C TSsoustraitance'!$L108)/'1C TSsoustraitance'!$AP108),IF(AND('1C TSsoustraitance'!$D108&lt;&gt;"",$K$2&lt;&gt;"Pôle"),0))))</f>
        <v>0</v>
      </c>
      <c r="N391" s="668">
        <f t="shared" si="115"/>
        <v>0</v>
      </c>
      <c r="O391" s="669">
        <f>IF(OR('1C TSsoustraitance'!$D108="",'1C TSsoustraitance'!$E108="OUI",'1C TSsoustraitance'!$AP108=0),0,(('1C TSsoustraitance'!$S108)/'1C TSsoustraitance'!$AP108))</f>
        <v>0</v>
      </c>
      <c r="P391" s="669">
        <f>IF(OR('1C TSsoustraitance'!$D108="",'1C TSsoustraitance'!$E108="OUI",'1C TSsoustraitance'!$AP108=0),0,(('1C TSsoustraitance'!$T108)/'1C TSsoustraitance'!$AP108))</f>
        <v>0</v>
      </c>
      <c r="Q391" s="669">
        <f>IF(OR('1C TSsoustraitance'!$D108="",'1C TSsoustraitance'!$E108="OUI",'1C TSsoustraitance'!$AP108=0),0,(('1C TSsoustraitance'!$U108)/'1C TSsoustraitance'!$AP108))</f>
        <v>0</v>
      </c>
      <c r="R391" s="669">
        <f>IF(OR('1C TSsoustraitance'!$D108="",'1C TSsoustraitance'!$E108="OUI",'1C TSsoustraitance'!$AP108=0),0,(('1C TSsoustraitance'!$V108)/'1C TSsoustraitance'!$AP108))</f>
        <v>0</v>
      </c>
      <c r="S391" s="669">
        <f>IF(OR('1C TSsoustraitance'!$D108="",'1C TSsoustraitance'!$E108="OUI",'1C TSsoustraitance'!$AP108=0),0,(('1C TSsoustraitance'!$W108)/'1C TSsoustraitance'!$AP108))</f>
        <v>0</v>
      </c>
      <c r="T391" s="669">
        <f>IF(OR('1C TSsoustraitance'!$D108="",'1C TSsoustraitance'!$E108="OUI",'1C TSsoustraitance'!$AP108=0),0,(('1C TSsoustraitance'!$X108)/'1C TSsoustraitance'!$AP108))</f>
        <v>0</v>
      </c>
      <c r="U391" s="669">
        <f>IF(OR('1C TSsoustraitance'!$D108="",'1C TSsoustraitance'!$E108="OUI",'1C TSsoustraitance'!$AP108=0),0,(('1C TSsoustraitance'!$Y108)/'1C TSsoustraitance'!$AP108))</f>
        <v>0</v>
      </c>
      <c r="V391" s="669">
        <f>IF(OR('1C TSsoustraitance'!$D108="",'1C TSsoustraitance'!$E108="OUI",'1C TSsoustraitance'!$AP108=0),0,(('1C TSsoustraitance'!$Z108)/'1C TSsoustraitance'!$AP108))</f>
        <v>0</v>
      </c>
      <c r="W391" s="669">
        <f>IF(OR('1C TSsoustraitance'!$D108="",'1C TSsoustraitance'!$E108="OUI",'1C TSsoustraitance'!$AP108=0),0,(('1C TSsoustraitance'!$AA108)/'1C TSsoustraitance'!$AP108))</f>
        <v>0</v>
      </c>
      <c r="X391" s="669">
        <f>IF(OR('1C TSsoustraitance'!$D108="",'1C TSsoustraitance'!$E108="OUI",'1C TSsoustraitance'!$AP108=0),0,(('1C TSsoustraitance'!$AB108)/'1C TSsoustraitance'!$AP108))</f>
        <v>0</v>
      </c>
      <c r="Y391" s="669">
        <f>IF(OR('1C TSsoustraitance'!$D108="",'1C TSsoustraitance'!$E108="OUI",'1C TSsoustraitance'!$AP108=0),0,(('1C TSsoustraitance'!$AC108)/'1C TSsoustraitance'!$AP108))</f>
        <v>0</v>
      </c>
      <c r="Z391" s="669">
        <f>IF(OR('1C TSsoustraitance'!$D108="",'1C TSsoustraitance'!$E108="OUI",'1C TSsoustraitance'!$AP108=0),0,(('1C TSsoustraitance'!$AD108)/'1C TSsoustraitance'!$AP108))</f>
        <v>0</v>
      </c>
      <c r="AA391" s="669">
        <f>IF(OR('1C TSsoustraitance'!$D108="",'1C TSsoustraitance'!$E108="OUI",'1C TSsoustraitance'!$AP108=0),0,(('1C TSsoustraitance'!$AE108)/'1C TSsoustraitance'!$AP108))</f>
        <v>0</v>
      </c>
      <c r="AB391" s="669">
        <f>IF(OR('1C TSsoustraitance'!$D108="",'1C TSsoustraitance'!$E108="OUI",'1C TSsoustraitance'!$AP108=0),0,(('1C TSsoustraitance'!$AF108)/'1C TSsoustraitance'!$AP108))</f>
        <v>0</v>
      </c>
      <c r="AC391" s="669">
        <f>IF(OR('1C TSsoustraitance'!$D108="",'1C TSsoustraitance'!$E108="OUI",'1C TSsoustraitance'!$AP108=0),0,(('1C TSsoustraitance'!$AG108)/'1C TSsoustraitance'!$AP108))</f>
        <v>0</v>
      </c>
      <c r="AD391" s="669">
        <f>IF(OR('1C TSsoustraitance'!$D108="",'1C TSsoustraitance'!$E108="OUI",'1C TSsoustraitance'!$AP108=0),0,(('1C TSsoustraitance'!$AH108)/'1C TSsoustraitance'!$AP108))</f>
        <v>0</v>
      </c>
      <c r="AE391" s="669">
        <f>IF(OR('1C TSsoustraitance'!$D108="",'1C TSsoustraitance'!$E108="OUI",'1C TSsoustraitance'!$AP108=0),0,(('1C TSsoustraitance'!$AI108)/'1C TSsoustraitance'!$AP108))</f>
        <v>0</v>
      </c>
      <c r="AF391" s="669">
        <f>IF(OR('1C TSsoustraitance'!$D108="",'1C TSsoustraitance'!$E108="OUI",'1C TSsoustraitance'!$AP108=0),0,(('1C TSsoustraitance'!$AJ108)/'1C TSsoustraitance'!$AP108))</f>
        <v>0</v>
      </c>
      <c r="AG391" s="669">
        <f>IF(OR('1C TSsoustraitance'!$D108="",'1C TSsoustraitance'!$E108="OUI",'1C TSsoustraitance'!$AP108=0),0,(('1C TSsoustraitance'!$AK108)/'1C TSsoustraitance'!$AP108))</f>
        <v>0</v>
      </c>
      <c r="AH391" s="669">
        <f>IF(OR('1C TSsoustraitance'!$D108="",'1C TSsoustraitance'!$E108="OUI",'1C TSsoustraitance'!$AP108=0),0,(('1C TSsoustraitance'!$AL108)/'1C TSsoustraitance'!$AP108))</f>
        <v>0</v>
      </c>
      <c r="AI391" s="669">
        <f>IF(OR('1C TSsoustraitance'!$D108="",'1C TSsoustraitance'!$E108="OUI",'1C TSsoustraitance'!$AP108=0),0,(('1C TSsoustraitance'!$AM108)/'1C TSsoustraitance'!$AP108))</f>
        <v>0</v>
      </c>
      <c r="AJ391" s="669">
        <f>IF(OR('1C TSsoustraitance'!$D108="",'1C TSsoustraitance'!$E108="OUI",'1C TSsoustraitance'!$AP108=0),0,(('1C TSsoustraitance'!$AN108)/'1C TSsoustraitance'!$AP108))</f>
        <v>0</v>
      </c>
      <c r="AK391" s="669">
        <f t="shared" si="116"/>
        <v>0</v>
      </c>
      <c r="AL391" s="668">
        <f t="shared" si="117"/>
        <v>0</v>
      </c>
      <c r="AM391" s="670">
        <f>IF(Tableau7[[#This Row],[N° pièce]]="",0,(Tableau7[[#This Row],[hors TVA]]+(Tableau7[[#This Row],[hors TVA]]*Tableau7[[#This Row],[Taux TVA]])-(Tableau7[[#This Row],[hors TVA]]*Tableau7[[#This Row],[Taux TVA]]*Tableau7[[#This Row],[Régime TVA: Récupération]]))*Tableau7[[#This Row],[Type 1]])</f>
        <v>0</v>
      </c>
      <c r="AN391" s="670">
        <f>IF(Tableau7[[#This Row],[N° pièce]]="",0,IF($K$2="pôle",((Tableau7[[#This Row],[hors TVA]]+(Tableau7[[#This Row],[hors TVA]]*Tableau7[[#This Row],[Taux TVA]])-(Tableau7[[#This Row],[hors TVA]]*Tableau7[[#This Row],[Taux TVA]]*Tableau7[[#This Row],[Régime TVA: Récupération]]))*Tableau7[[#This Row],[Type 2]]),0))</f>
        <v>0</v>
      </c>
      <c r="AO391" s="670">
        <f t="shared" si="111"/>
        <v>0</v>
      </c>
      <c r="AP391" s="255">
        <f t="shared" si="112"/>
        <v>0</v>
      </c>
      <c r="AQ391" s="506">
        <f t="shared" si="113"/>
        <v>0</v>
      </c>
      <c r="AR391" s="671"/>
      <c r="AS391" s="512"/>
      <c r="AT391" s="513" t="str">
        <f>IF(('1C TSsoustraitance'!AP108*FICHE!C$14&lt;J391),"Forfait limité à "&amp;FICHE!C$14&amp;"€/jour","")</f>
        <v/>
      </c>
      <c r="AU391" s="797"/>
      <c r="AV391" s="484"/>
      <c r="AW391" s="484"/>
      <c r="AX391" s="484"/>
      <c r="AY391" s="484"/>
      <c r="AZ391" s="484"/>
      <c r="BA391" s="4"/>
      <c r="BB391" s="4"/>
      <c r="BC391" s="4"/>
      <c r="BD391" s="4"/>
      <c r="BE391" s="4"/>
      <c r="BF391" s="4"/>
      <c r="BG391" s="4"/>
      <c r="BH391" s="4"/>
      <c r="BI391" s="4"/>
      <c r="BJ391" s="4"/>
      <c r="BK391" s="4"/>
      <c r="BL391" s="4"/>
      <c r="BM391" s="4"/>
      <c r="BN391" s="4"/>
      <c r="BO391" s="4"/>
      <c r="BP391" s="4"/>
      <c r="BQ391" s="4"/>
      <c r="BR391" s="4"/>
      <c r="BS391" s="4"/>
      <c r="BT391" s="4"/>
      <c r="BU391" s="4"/>
      <c r="BV391" s="4"/>
      <c r="BW391" s="4"/>
      <c r="BX391" s="4"/>
      <c r="BY391" s="4"/>
      <c r="BZ391" s="4"/>
      <c r="CA391" s="4"/>
      <c r="CB391" s="4"/>
      <c r="CC391" s="4"/>
      <c r="CD391" s="4"/>
      <c r="CE391" s="4"/>
      <c r="CF391" s="4"/>
      <c r="CG391" s="4"/>
      <c r="CH391" s="4"/>
      <c r="CI391" s="4"/>
      <c r="CJ391" s="4"/>
      <c r="CK391" s="4"/>
      <c r="CL391" s="4"/>
      <c r="CM391" s="4"/>
      <c r="CN391" s="4"/>
      <c r="CO391" s="4"/>
      <c r="CP391" s="4"/>
      <c r="CQ391" s="4"/>
      <c r="CR391" s="4"/>
      <c r="CS391" s="4"/>
      <c r="CT391" s="4"/>
      <c r="CU391" s="4"/>
      <c r="CV391" s="4"/>
      <c r="CW391" s="4"/>
      <c r="CX391" s="4"/>
      <c r="CY391" s="4"/>
      <c r="CZ391" s="4"/>
      <c r="DA391" s="4"/>
      <c r="DB391" s="4"/>
      <c r="DC391" s="4"/>
      <c r="DD391" s="4"/>
      <c r="DE391" s="4"/>
      <c r="DF391" s="4"/>
      <c r="DG391" s="4"/>
      <c r="DH391" s="4"/>
      <c r="DI391" s="4"/>
      <c r="DJ391" s="4"/>
      <c r="DK391" s="4"/>
      <c r="DL391" s="4"/>
      <c r="DM391" s="4"/>
      <c r="DN391" s="4"/>
      <c r="DO391" s="4"/>
      <c r="DP391" s="4"/>
      <c r="DQ391" s="4"/>
      <c r="DR391" s="4"/>
      <c r="DS391" s="4"/>
      <c r="DT391" s="4"/>
      <c r="DU391" s="4"/>
      <c r="DV391" s="4"/>
      <c r="DW391" s="4"/>
      <c r="DX391" s="4"/>
      <c r="DY391" s="4"/>
      <c r="DZ391" s="4"/>
      <c r="EA391" s="4"/>
      <c r="EB391" s="4"/>
      <c r="EC391" s="4"/>
      <c r="ED391" s="4"/>
      <c r="EE391" s="4"/>
      <c r="EF391" s="4"/>
      <c r="EG391" s="4"/>
      <c r="EH391" s="4"/>
      <c r="EI391" s="4"/>
      <c r="EJ391" s="4"/>
      <c r="EK391" s="4"/>
      <c r="EL391" s="4"/>
      <c r="EM391" s="4"/>
      <c r="EN391" s="4"/>
      <c r="EO391" s="4"/>
      <c r="EP391" s="4"/>
      <c r="EQ391" s="4"/>
      <c r="ER391" s="4"/>
      <c r="ES391" s="4"/>
      <c r="ET391" s="4"/>
      <c r="EU391" s="4"/>
      <c r="EV391" s="4"/>
      <c r="EW391" s="4"/>
      <c r="EX391" s="4"/>
      <c r="EY391" s="4"/>
      <c r="EZ391" s="4"/>
      <c r="FA391" s="4"/>
      <c r="FB391" s="4"/>
      <c r="FC391" s="4"/>
      <c r="FD391" s="4"/>
      <c r="FE391" s="4"/>
      <c r="FF391" s="4"/>
      <c r="FG391" s="4"/>
      <c r="FH391" s="4"/>
      <c r="FI391" s="4"/>
      <c r="FJ391" s="4"/>
      <c r="FK391" s="4"/>
      <c r="FL391" s="4"/>
      <c r="FM391" s="4"/>
      <c r="FN391" s="4"/>
      <c r="FO391" s="4"/>
      <c r="FP391" s="4"/>
      <c r="FQ391" s="4"/>
      <c r="FR391" s="4"/>
      <c r="FS391" s="4"/>
      <c r="FT391" s="4"/>
      <c r="FU391" s="4"/>
      <c r="FV391" s="4"/>
      <c r="FW391" s="4"/>
      <c r="FX391" s="4"/>
      <c r="FY391" s="4"/>
      <c r="FZ391" s="4"/>
      <c r="GA391" s="4"/>
      <c r="GB391" s="4"/>
      <c r="GC391" s="4"/>
      <c r="GD391" s="4"/>
      <c r="GE391" s="4"/>
      <c r="GF391" s="4"/>
      <c r="GG391" s="4"/>
      <c r="GH391" s="4"/>
      <c r="GI391" s="4"/>
      <c r="GJ391" s="4"/>
      <c r="GK391" s="4"/>
      <c r="GL391" s="4"/>
      <c r="GM391" s="4"/>
      <c r="GN391" s="4"/>
      <c r="GO391" s="4"/>
      <c r="GP391" s="4"/>
      <c r="GQ391" s="4"/>
      <c r="GR391" s="4"/>
      <c r="GS391" s="4"/>
      <c r="GT391" s="4"/>
      <c r="GU391" s="4"/>
      <c r="GV391" s="4"/>
      <c r="GW391" s="4"/>
      <c r="GX391" s="4"/>
      <c r="GY391" s="4"/>
      <c r="GZ391" s="4"/>
      <c r="HA391" s="4"/>
      <c r="HB391" s="4"/>
      <c r="HC391" s="4"/>
    </row>
    <row r="392" spans="1:211" s="379" customFormat="1" ht="13.9" customHeight="1">
      <c r="A392" s="828" t="str">
        <f>IF('1C TSsoustraitance'!$A109&lt;&gt;0,'1C TSsoustraitance'!$A109,"")</f>
        <v/>
      </c>
      <c r="B392" s="530"/>
      <c r="C392" s="513" t="str">
        <f>IF('1C TSsoustraitance'!$A109&lt;&gt;0,'1C TSsoustraitance'!$B109,"")</f>
        <v/>
      </c>
      <c r="D392" s="513" t="str">
        <f>IF('1C TSsoustraitance'!$A109&lt;&gt;0,'1C TSsoustraitance'!$C109,"")</f>
        <v/>
      </c>
      <c r="E392" s="684"/>
      <c r="F392" s="685"/>
      <c r="G392" s="666">
        <f>'1C TSsoustraitance'!$D109</f>
        <v>0</v>
      </c>
      <c r="H392" s="533">
        <v>0.21</v>
      </c>
      <c r="I392" s="533">
        <v>1</v>
      </c>
      <c r="J392" s="534"/>
      <c r="K392" s="667">
        <f t="shared" si="114"/>
        <v>0</v>
      </c>
      <c r="L392" s="668">
        <f>IF(OR('1C TSsoustraitance'!$D109="",'1C TSsoustraitance'!$AP109=0),0,IF(AND('1C TSsoustraitance'!$D109&lt;&gt;"",$K$2="Pôle",'1C TSsoustraitance'!$E109="OUI"),(('1C TSsoustraitance'!$F109+'1C TSsoustraitance'!$G109+'1C TSsoustraitance'!$H109+'1C TSsoustraitance'!$I109+'1C TSsoustraitance'!$M109)/'1C TSsoustraitance'!$R109),IF(AND('1C TSsoustraitance'!$D109&lt;&gt;"",$K$2="Pôle",'1C TSsoustraitance'!$E109="NON"),(('1C TSsoustraitance'!$F109+'1C TSsoustraitance'!$G109+'1C TSsoustraitance'!$H109+'1C TSsoustraitance'!$I109+'1C TSsoustraitance'!$M109)/'1C TSsoustraitance'!$AP109),IF(AND('1C TSsoustraitance'!$D109&lt;&gt;"",$K$2&lt;&gt;"Pôle",'1C TSsoustraitance'!$E109="OUI"),(('1C TSsoustraitance'!$F109+'1C TSsoustraitance'!$G109+'1C TSsoustraitance'!$H109+'1C TSsoustraitance'!$I109+'1C TSsoustraitance'!$J109+'1C TSsoustraitance'!$K109+'1C TSsoustraitance'!$L109+'1C TSsoustraitance'!$M109+'1C TSsoustraitance'!$N109+'1C TSsoustraitance'!$O109+'1C TSsoustraitance'!$P109+'1C TSsoustraitance'!$Q109)/'1C TSsoustraitance'!$R109),IF(AND('1C TSsoustraitance'!$D109&lt;&gt;"",$K$2&lt;&gt;"Pôle",'1C TSsoustraitance'!$E109="NON"),(('1C TSsoustraitance'!$F109+'1C TSsoustraitance'!$G109+'1C TSsoustraitance'!$H109+'1C TSsoustraitance'!$I109+'1C TSsoustraitance'!$J109+'1C TSsoustraitance'!$K109+'1C TSsoustraitance'!$L109+'1C TSsoustraitance'!$M109+'1C TSsoustraitance'!$N109+'1C TSsoustraitance'!$O109+'1C TSsoustraitance'!$P109+'1C TSsoustraitance'!$Q109))/'1C TSsoustraitance'!$AP109)))))</f>
        <v>0</v>
      </c>
      <c r="M392" s="668">
        <f>IF(OR('1C TSsoustraitance'!$D109="",'1C TSsoustraitance'!AP$13=0),0,IF(AND('1C TSsoustraitance'!$D109&lt;&gt;"",$K$2="Pôle",'1C TSsoustraitance'!$E109="OUI"),(('1C TSsoustraitance'!$J109+'1C TSsoustraitance'!$K109+'1C TSsoustraitance'!$L109)/'1C TSsoustraitance'!$R109),IF(AND('1C TSsoustraitance'!$D109&lt;&gt;"",$K$2="Pôle",'1C TSsoustraitance'!$E109="NON"),(('1C TSsoustraitance'!$J109+'1C TSsoustraitance'!$K109+'1C TSsoustraitance'!$L109)/'1C TSsoustraitance'!$AP109),IF(AND('1C TSsoustraitance'!$D109&lt;&gt;"",$K$2&lt;&gt;"Pôle"),0))))</f>
        <v>0</v>
      </c>
      <c r="N392" s="668">
        <f t="shared" si="115"/>
        <v>0</v>
      </c>
      <c r="O392" s="669">
        <f>IF(OR('1C TSsoustraitance'!$D109="",'1C TSsoustraitance'!$E109="OUI",'1C TSsoustraitance'!$AP109=0),0,(('1C TSsoustraitance'!$S109)/'1C TSsoustraitance'!$AP109))</f>
        <v>0</v>
      </c>
      <c r="P392" s="669">
        <f>IF(OR('1C TSsoustraitance'!$D109="",'1C TSsoustraitance'!$E109="OUI",'1C TSsoustraitance'!$AP109=0),0,(('1C TSsoustraitance'!$T109)/'1C TSsoustraitance'!$AP109))</f>
        <v>0</v>
      </c>
      <c r="Q392" s="669">
        <f>IF(OR('1C TSsoustraitance'!$D109="",'1C TSsoustraitance'!$E109="OUI",'1C TSsoustraitance'!$AP109=0),0,(('1C TSsoustraitance'!$U109)/'1C TSsoustraitance'!$AP109))</f>
        <v>0</v>
      </c>
      <c r="R392" s="669">
        <f>IF(OR('1C TSsoustraitance'!$D109="",'1C TSsoustraitance'!$E109="OUI",'1C TSsoustraitance'!$AP109=0),0,(('1C TSsoustraitance'!$V109)/'1C TSsoustraitance'!$AP109))</f>
        <v>0</v>
      </c>
      <c r="S392" s="669">
        <f>IF(OR('1C TSsoustraitance'!$D109="",'1C TSsoustraitance'!$E109="OUI",'1C TSsoustraitance'!$AP109=0),0,(('1C TSsoustraitance'!$W109)/'1C TSsoustraitance'!$AP109))</f>
        <v>0</v>
      </c>
      <c r="T392" s="669">
        <f>IF(OR('1C TSsoustraitance'!$D109="",'1C TSsoustraitance'!$E109="OUI",'1C TSsoustraitance'!$AP109=0),0,(('1C TSsoustraitance'!$X109)/'1C TSsoustraitance'!$AP109))</f>
        <v>0</v>
      </c>
      <c r="U392" s="669">
        <f>IF(OR('1C TSsoustraitance'!$D109="",'1C TSsoustraitance'!$E109="OUI",'1C TSsoustraitance'!$AP109=0),0,(('1C TSsoustraitance'!$Y109)/'1C TSsoustraitance'!$AP109))</f>
        <v>0</v>
      </c>
      <c r="V392" s="669">
        <f>IF(OR('1C TSsoustraitance'!$D109="",'1C TSsoustraitance'!$E109="OUI",'1C TSsoustraitance'!$AP109=0),0,(('1C TSsoustraitance'!$Z109)/'1C TSsoustraitance'!$AP109))</f>
        <v>0</v>
      </c>
      <c r="W392" s="669">
        <f>IF(OR('1C TSsoustraitance'!$D109="",'1C TSsoustraitance'!$E109="OUI",'1C TSsoustraitance'!$AP109=0),0,(('1C TSsoustraitance'!$AA109)/'1C TSsoustraitance'!$AP109))</f>
        <v>0</v>
      </c>
      <c r="X392" s="669">
        <f>IF(OR('1C TSsoustraitance'!$D109="",'1C TSsoustraitance'!$E109="OUI",'1C TSsoustraitance'!$AP109=0),0,(('1C TSsoustraitance'!$AB109)/'1C TSsoustraitance'!$AP109))</f>
        <v>0</v>
      </c>
      <c r="Y392" s="669">
        <f>IF(OR('1C TSsoustraitance'!$D109="",'1C TSsoustraitance'!$E109="OUI",'1C TSsoustraitance'!$AP109=0),0,(('1C TSsoustraitance'!$AC109)/'1C TSsoustraitance'!$AP109))</f>
        <v>0</v>
      </c>
      <c r="Z392" s="669">
        <f>IF(OR('1C TSsoustraitance'!$D109="",'1C TSsoustraitance'!$E109="OUI",'1C TSsoustraitance'!$AP109=0),0,(('1C TSsoustraitance'!$AD109)/'1C TSsoustraitance'!$AP109))</f>
        <v>0</v>
      </c>
      <c r="AA392" s="669">
        <f>IF(OR('1C TSsoustraitance'!$D109="",'1C TSsoustraitance'!$E109="OUI",'1C TSsoustraitance'!$AP109=0),0,(('1C TSsoustraitance'!$AE109)/'1C TSsoustraitance'!$AP109))</f>
        <v>0</v>
      </c>
      <c r="AB392" s="669">
        <f>IF(OR('1C TSsoustraitance'!$D109="",'1C TSsoustraitance'!$E109="OUI",'1C TSsoustraitance'!$AP109=0),0,(('1C TSsoustraitance'!$AF109)/'1C TSsoustraitance'!$AP109))</f>
        <v>0</v>
      </c>
      <c r="AC392" s="669">
        <f>IF(OR('1C TSsoustraitance'!$D109="",'1C TSsoustraitance'!$E109="OUI",'1C TSsoustraitance'!$AP109=0),0,(('1C TSsoustraitance'!$AG109)/'1C TSsoustraitance'!$AP109))</f>
        <v>0</v>
      </c>
      <c r="AD392" s="669">
        <f>IF(OR('1C TSsoustraitance'!$D109="",'1C TSsoustraitance'!$E109="OUI",'1C TSsoustraitance'!$AP109=0),0,(('1C TSsoustraitance'!$AH109)/'1C TSsoustraitance'!$AP109))</f>
        <v>0</v>
      </c>
      <c r="AE392" s="669">
        <f>IF(OR('1C TSsoustraitance'!$D109="",'1C TSsoustraitance'!$E109="OUI",'1C TSsoustraitance'!$AP109=0),0,(('1C TSsoustraitance'!$AI109)/'1C TSsoustraitance'!$AP109))</f>
        <v>0</v>
      </c>
      <c r="AF392" s="669">
        <f>IF(OR('1C TSsoustraitance'!$D109="",'1C TSsoustraitance'!$E109="OUI",'1C TSsoustraitance'!$AP109=0),0,(('1C TSsoustraitance'!$AJ109)/'1C TSsoustraitance'!$AP109))</f>
        <v>0</v>
      </c>
      <c r="AG392" s="669">
        <f>IF(OR('1C TSsoustraitance'!$D109="",'1C TSsoustraitance'!$E109="OUI",'1C TSsoustraitance'!$AP109=0),0,(('1C TSsoustraitance'!$AK109)/'1C TSsoustraitance'!$AP109))</f>
        <v>0</v>
      </c>
      <c r="AH392" s="669">
        <f>IF(OR('1C TSsoustraitance'!$D109="",'1C TSsoustraitance'!$E109="OUI",'1C TSsoustraitance'!$AP109=0),0,(('1C TSsoustraitance'!$AL109)/'1C TSsoustraitance'!$AP109))</f>
        <v>0</v>
      </c>
      <c r="AI392" s="669">
        <f>IF(OR('1C TSsoustraitance'!$D109="",'1C TSsoustraitance'!$E109="OUI",'1C TSsoustraitance'!$AP109=0),0,(('1C TSsoustraitance'!$AM109)/'1C TSsoustraitance'!$AP109))</f>
        <v>0</v>
      </c>
      <c r="AJ392" s="669">
        <f>IF(OR('1C TSsoustraitance'!$D109="",'1C TSsoustraitance'!$E109="OUI",'1C TSsoustraitance'!$AP109=0),0,(('1C TSsoustraitance'!$AN109)/'1C TSsoustraitance'!$AP109))</f>
        <v>0</v>
      </c>
      <c r="AK392" s="669">
        <f t="shared" si="116"/>
        <v>0</v>
      </c>
      <c r="AL392" s="668">
        <f t="shared" si="117"/>
        <v>0</v>
      </c>
      <c r="AM392" s="670">
        <f>IF(Tableau7[[#This Row],[N° pièce]]="",0,(Tableau7[[#This Row],[hors TVA]]+(Tableau7[[#This Row],[hors TVA]]*Tableau7[[#This Row],[Taux TVA]])-(Tableau7[[#This Row],[hors TVA]]*Tableau7[[#This Row],[Taux TVA]]*Tableau7[[#This Row],[Régime TVA: Récupération]]))*Tableau7[[#This Row],[Type 1]])</f>
        <v>0</v>
      </c>
      <c r="AN392" s="670">
        <f>IF(Tableau7[[#This Row],[N° pièce]]="",0,IF($K$2="pôle",((Tableau7[[#This Row],[hors TVA]]+(Tableau7[[#This Row],[hors TVA]]*Tableau7[[#This Row],[Taux TVA]])-(Tableau7[[#This Row],[hors TVA]]*Tableau7[[#This Row],[Taux TVA]]*Tableau7[[#This Row],[Régime TVA: Récupération]]))*Tableau7[[#This Row],[Type 2]]),0))</f>
        <v>0</v>
      </c>
      <c r="AO392" s="670">
        <f t="shared" si="111"/>
        <v>0</v>
      </c>
      <c r="AP392" s="255">
        <f t="shared" si="112"/>
        <v>0</v>
      </c>
      <c r="AQ392" s="506">
        <f>IF(M392=0,0,AN392-AS392)</f>
        <v>0</v>
      </c>
      <c r="AR392" s="671"/>
      <c r="AS392" s="512"/>
      <c r="AT392" s="513" t="str">
        <f>IF(('1C TSsoustraitance'!AP109*FICHE!C$14&lt;J392),"Forfait limité à "&amp;FICHE!C$14&amp;"€/jour","")</f>
        <v/>
      </c>
      <c r="AU392" s="797"/>
      <c r="AV392" s="484"/>
      <c r="AW392" s="484"/>
      <c r="AX392" s="484"/>
      <c r="AY392" s="484"/>
      <c r="AZ392" s="484"/>
      <c r="BA392" s="4"/>
      <c r="BB392" s="4"/>
      <c r="BC392" s="4"/>
      <c r="BD392" s="4"/>
      <c r="BE392" s="4"/>
      <c r="BF392" s="4"/>
      <c r="BG392" s="4"/>
      <c r="BH392" s="4"/>
      <c r="BI392" s="4"/>
      <c r="BJ392" s="4"/>
      <c r="BK392" s="4"/>
      <c r="BL392" s="4"/>
      <c r="BM392" s="4"/>
      <c r="BN392" s="4"/>
      <c r="BO392" s="4"/>
      <c r="BP392" s="4"/>
      <c r="BQ392" s="4"/>
      <c r="BR392" s="4"/>
      <c r="BS392" s="4"/>
      <c r="BT392" s="4"/>
      <c r="BU392" s="4"/>
      <c r="BV392" s="4"/>
      <c r="BW392" s="4"/>
      <c r="BX392" s="4"/>
      <c r="BY392" s="4"/>
      <c r="BZ392" s="4"/>
      <c r="CA392" s="4"/>
      <c r="CB392" s="4"/>
      <c r="CC392" s="4"/>
      <c r="CD392" s="4"/>
      <c r="CE392" s="4"/>
      <c r="CF392" s="4"/>
      <c r="CG392" s="4"/>
      <c r="CH392" s="4"/>
      <c r="CI392" s="4"/>
      <c r="CJ392" s="4"/>
      <c r="CK392" s="4"/>
      <c r="CL392" s="4"/>
      <c r="CM392" s="4"/>
      <c r="CN392" s="4"/>
      <c r="CO392" s="4"/>
      <c r="CP392" s="4"/>
      <c r="CQ392" s="4"/>
      <c r="CR392" s="4"/>
      <c r="CS392" s="4"/>
      <c r="CT392" s="4"/>
      <c r="CU392" s="4"/>
      <c r="CV392" s="4"/>
      <c r="CW392" s="4"/>
      <c r="CX392" s="4"/>
      <c r="CY392" s="4"/>
      <c r="CZ392" s="4"/>
      <c r="DA392" s="4"/>
      <c r="DB392" s="4"/>
      <c r="DC392" s="4"/>
      <c r="DD392" s="4"/>
      <c r="DE392" s="4"/>
      <c r="DF392" s="4"/>
      <c r="DG392" s="4"/>
      <c r="DH392" s="4"/>
      <c r="DI392" s="4"/>
      <c r="DJ392" s="4"/>
      <c r="DK392" s="4"/>
      <c r="DL392" s="4"/>
      <c r="DM392" s="4"/>
      <c r="DN392" s="4"/>
      <c r="DO392" s="4"/>
      <c r="DP392" s="4"/>
      <c r="DQ392" s="4"/>
      <c r="DR392" s="4"/>
      <c r="DS392" s="4"/>
      <c r="DT392" s="4"/>
      <c r="DU392" s="4"/>
      <c r="DV392" s="4"/>
      <c r="DW392" s="4"/>
      <c r="DX392" s="4"/>
      <c r="DY392" s="4"/>
      <c r="DZ392" s="4"/>
      <c r="EA392" s="4"/>
      <c r="EB392" s="4"/>
      <c r="EC392" s="4"/>
      <c r="ED392" s="4"/>
      <c r="EE392" s="4"/>
      <c r="EF392" s="4"/>
      <c r="EG392" s="4"/>
      <c r="EH392" s="4"/>
      <c r="EI392" s="4"/>
      <c r="EJ392" s="4"/>
      <c r="EK392" s="4"/>
      <c r="EL392" s="4"/>
      <c r="EM392" s="4"/>
      <c r="EN392" s="4"/>
      <c r="EO392" s="4"/>
      <c r="EP392" s="4"/>
      <c r="EQ392" s="4"/>
      <c r="ER392" s="4"/>
      <c r="ES392" s="4"/>
      <c r="ET392" s="4"/>
      <c r="EU392" s="4"/>
      <c r="EV392" s="4"/>
      <c r="EW392" s="4"/>
      <c r="EX392" s="4"/>
      <c r="EY392" s="4"/>
      <c r="EZ392" s="4"/>
      <c r="FA392" s="4"/>
      <c r="FB392" s="4"/>
      <c r="FC392" s="4"/>
      <c r="FD392" s="4"/>
      <c r="FE392" s="4"/>
      <c r="FF392" s="4"/>
      <c r="FG392" s="4"/>
      <c r="FH392" s="4"/>
      <c r="FI392" s="4"/>
      <c r="FJ392" s="4"/>
      <c r="FK392" s="4"/>
      <c r="FL392" s="4"/>
      <c r="FM392" s="4"/>
      <c r="FN392" s="4"/>
      <c r="FO392" s="4"/>
      <c r="FP392" s="4"/>
      <c r="FQ392" s="4"/>
      <c r="FR392" s="4"/>
      <c r="FS392" s="4"/>
      <c r="FT392" s="4"/>
      <c r="FU392" s="4"/>
      <c r="FV392" s="4"/>
      <c r="FW392" s="4"/>
      <c r="FX392" s="4"/>
      <c r="FY392" s="4"/>
      <c r="FZ392" s="4"/>
      <c r="GA392" s="4"/>
      <c r="GB392" s="4"/>
      <c r="GC392" s="4"/>
      <c r="GD392" s="4"/>
      <c r="GE392" s="4"/>
      <c r="GF392" s="4"/>
      <c r="GG392" s="4"/>
      <c r="GH392" s="4"/>
      <c r="GI392" s="4"/>
      <c r="GJ392" s="4"/>
      <c r="GK392" s="4"/>
      <c r="GL392" s="4"/>
      <c r="GM392" s="4"/>
      <c r="GN392" s="4"/>
      <c r="GO392" s="4"/>
      <c r="GP392" s="4"/>
      <c r="GQ392" s="4"/>
      <c r="GR392" s="4"/>
      <c r="GS392" s="4"/>
      <c r="GT392" s="4"/>
      <c r="GU392" s="4"/>
      <c r="GV392" s="4"/>
      <c r="GW392" s="4"/>
      <c r="GX392" s="4"/>
      <c r="GY392" s="4"/>
      <c r="GZ392" s="4"/>
      <c r="HA392" s="4"/>
      <c r="HB392" s="4"/>
      <c r="HC392" s="4"/>
    </row>
    <row r="393" spans="1:211" s="380" customFormat="1" ht="13.9" customHeight="1">
      <c r="A393" s="828" t="str">
        <f>IF('1C TSsoustraitance'!$A110&lt;&gt;0,'1C TSsoustraitance'!$A110,"")</f>
        <v/>
      </c>
      <c r="B393" s="530"/>
      <c r="C393" s="513" t="str">
        <f>IF('1C TSsoustraitance'!$A110&lt;&gt;0,'1C TSsoustraitance'!$B110,"")</f>
        <v/>
      </c>
      <c r="D393" s="513" t="str">
        <f>IF('1C TSsoustraitance'!$A110&lt;&gt;0,'1C TSsoustraitance'!$C110,"")</f>
        <v/>
      </c>
      <c r="E393" s="684"/>
      <c r="F393" s="685"/>
      <c r="G393" s="666">
        <f>'1C TSsoustraitance'!$D110</f>
        <v>0</v>
      </c>
      <c r="H393" s="533">
        <v>0.21</v>
      </c>
      <c r="I393" s="533">
        <v>1</v>
      </c>
      <c r="J393" s="534"/>
      <c r="K393" s="667">
        <f t="shared" si="114"/>
        <v>0</v>
      </c>
      <c r="L393" s="668">
        <f>IF(OR('1C TSsoustraitance'!$D110="",'1C TSsoustraitance'!$AP110=0),0,IF(AND('1C TSsoustraitance'!$D110&lt;&gt;"",$K$2="Pôle",'1C TSsoustraitance'!$E110="OUI"),(('1C TSsoustraitance'!$F110+'1C TSsoustraitance'!$G110+'1C TSsoustraitance'!$H110+'1C TSsoustraitance'!$I110+'1C TSsoustraitance'!$M110)/'1C TSsoustraitance'!$R110),IF(AND('1C TSsoustraitance'!$D110&lt;&gt;"",$K$2="Pôle",'1C TSsoustraitance'!$E110="NON"),(('1C TSsoustraitance'!$F110+'1C TSsoustraitance'!$G110+'1C TSsoustraitance'!$H110+'1C TSsoustraitance'!$I110+'1C TSsoustraitance'!$M110)/'1C TSsoustraitance'!$AP110),IF(AND('1C TSsoustraitance'!$D110&lt;&gt;"",$K$2&lt;&gt;"Pôle",'1C TSsoustraitance'!$E110="OUI"),(('1C TSsoustraitance'!$F110+'1C TSsoustraitance'!$G110+'1C TSsoustraitance'!$H110+'1C TSsoustraitance'!$I110+'1C TSsoustraitance'!$J110+'1C TSsoustraitance'!$K110+'1C TSsoustraitance'!$L110+'1C TSsoustraitance'!$M110+'1C TSsoustraitance'!$N110+'1C TSsoustraitance'!$O110+'1C TSsoustraitance'!$P110+'1C TSsoustraitance'!$Q110)/'1C TSsoustraitance'!$R110),IF(AND('1C TSsoustraitance'!$D110&lt;&gt;"",$K$2&lt;&gt;"Pôle",'1C TSsoustraitance'!$E110="NON"),(('1C TSsoustraitance'!$F110+'1C TSsoustraitance'!$G110+'1C TSsoustraitance'!$H110+'1C TSsoustraitance'!$I110+'1C TSsoustraitance'!$J110+'1C TSsoustraitance'!$K110+'1C TSsoustraitance'!$L110+'1C TSsoustraitance'!$M110+'1C TSsoustraitance'!$N110+'1C TSsoustraitance'!$O110+'1C TSsoustraitance'!$P110+'1C TSsoustraitance'!$Q110))/'1C TSsoustraitance'!$AP110)))))</f>
        <v>0</v>
      </c>
      <c r="M393" s="668">
        <f>IF(OR('1C TSsoustraitance'!$D110="",'1C TSsoustraitance'!AP$13=0),0,IF(AND('1C TSsoustraitance'!$D110&lt;&gt;"",$K$2="Pôle",'1C TSsoustraitance'!$E110="OUI"),(('1C TSsoustraitance'!$J110+'1C TSsoustraitance'!$K110+'1C TSsoustraitance'!$L110)/'1C TSsoustraitance'!$R110),IF(AND('1C TSsoustraitance'!$D110&lt;&gt;"",$K$2="Pôle",'1C TSsoustraitance'!$E110="NON"),(('1C TSsoustraitance'!$J110+'1C TSsoustraitance'!$K110+'1C TSsoustraitance'!$L110)/'1C TSsoustraitance'!$AP110),IF(AND('1C TSsoustraitance'!$D110&lt;&gt;"",$K$2&lt;&gt;"Pôle"),0))))</f>
        <v>0</v>
      </c>
      <c r="N393" s="668">
        <f t="shared" si="115"/>
        <v>0</v>
      </c>
      <c r="O393" s="669">
        <f>IF(OR('1C TSsoustraitance'!$D110="",'1C TSsoustraitance'!$E110="OUI",'1C TSsoustraitance'!$AP110=0),0,(('1C TSsoustraitance'!$S110)/'1C TSsoustraitance'!$AP110))</f>
        <v>0</v>
      </c>
      <c r="P393" s="669">
        <f>IF(OR('1C TSsoustraitance'!$D110="",'1C TSsoustraitance'!$E110="OUI",'1C TSsoustraitance'!$AP110=0),0,(('1C TSsoustraitance'!$T110)/'1C TSsoustraitance'!$AP110))</f>
        <v>0</v>
      </c>
      <c r="Q393" s="669">
        <f>IF(OR('1C TSsoustraitance'!$D110="",'1C TSsoustraitance'!$E110="OUI",'1C TSsoustraitance'!$AP110=0),0,(('1C TSsoustraitance'!$U110)/'1C TSsoustraitance'!$AP110))</f>
        <v>0</v>
      </c>
      <c r="R393" s="669">
        <f>IF(OR('1C TSsoustraitance'!$D110="",'1C TSsoustraitance'!$E110="OUI",'1C TSsoustraitance'!$AP110=0),0,(('1C TSsoustraitance'!$V110)/'1C TSsoustraitance'!$AP110))</f>
        <v>0</v>
      </c>
      <c r="S393" s="669">
        <f>IF(OR('1C TSsoustraitance'!$D110="",'1C TSsoustraitance'!$E110="OUI",'1C TSsoustraitance'!$AP110=0),0,(('1C TSsoustraitance'!$W110)/'1C TSsoustraitance'!$AP110))</f>
        <v>0</v>
      </c>
      <c r="T393" s="669">
        <f>IF(OR('1C TSsoustraitance'!$D110="",'1C TSsoustraitance'!$E110="OUI",'1C TSsoustraitance'!$AP110=0),0,(('1C TSsoustraitance'!$X110)/'1C TSsoustraitance'!$AP110))</f>
        <v>0</v>
      </c>
      <c r="U393" s="669">
        <f>IF(OR('1C TSsoustraitance'!$D110="",'1C TSsoustraitance'!$E110="OUI",'1C TSsoustraitance'!$AP110=0),0,(('1C TSsoustraitance'!$Y110)/'1C TSsoustraitance'!$AP110))</f>
        <v>0</v>
      </c>
      <c r="V393" s="669">
        <f>IF(OR('1C TSsoustraitance'!$D110="",'1C TSsoustraitance'!$E110="OUI",'1C TSsoustraitance'!$AP110=0),0,(('1C TSsoustraitance'!$Z110)/'1C TSsoustraitance'!$AP110))</f>
        <v>0</v>
      </c>
      <c r="W393" s="669">
        <f>IF(OR('1C TSsoustraitance'!$D110="",'1C TSsoustraitance'!$E110="OUI",'1C TSsoustraitance'!$AP110=0),0,(('1C TSsoustraitance'!$AA110)/'1C TSsoustraitance'!$AP110))</f>
        <v>0</v>
      </c>
      <c r="X393" s="669">
        <f>IF(OR('1C TSsoustraitance'!$D110="",'1C TSsoustraitance'!$E110="OUI",'1C TSsoustraitance'!$AP110=0),0,(('1C TSsoustraitance'!$AB110)/'1C TSsoustraitance'!$AP110))</f>
        <v>0</v>
      </c>
      <c r="Y393" s="669">
        <f>IF(OR('1C TSsoustraitance'!$D110="",'1C TSsoustraitance'!$E110="OUI",'1C TSsoustraitance'!$AP110=0),0,(('1C TSsoustraitance'!$AC110)/'1C TSsoustraitance'!$AP110))</f>
        <v>0</v>
      </c>
      <c r="Z393" s="669">
        <f>IF(OR('1C TSsoustraitance'!$D110="",'1C TSsoustraitance'!$E110="OUI",'1C TSsoustraitance'!$AP110=0),0,(('1C TSsoustraitance'!$AD110)/'1C TSsoustraitance'!$AP110))</f>
        <v>0</v>
      </c>
      <c r="AA393" s="669">
        <f>IF(OR('1C TSsoustraitance'!$D110="",'1C TSsoustraitance'!$E110="OUI",'1C TSsoustraitance'!$AP110=0),0,(('1C TSsoustraitance'!$AE110)/'1C TSsoustraitance'!$AP110))</f>
        <v>0</v>
      </c>
      <c r="AB393" s="669">
        <f>IF(OR('1C TSsoustraitance'!$D110="",'1C TSsoustraitance'!$E110="OUI",'1C TSsoustraitance'!$AP110=0),0,(('1C TSsoustraitance'!$AF110)/'1C TSsoustraitance'!$AP110))</f>
        <v>0</v>
      </c>
      <c r="AC393" s="669">
        <f>IF(OR('1C TSsoustraitance'!$D110="",'1C TSsoustraitance'!$E110="OUI",'1C TSsoustraitance'!$AP110=0),0,(('1C TSsoustraitance'!$AG110)/'1C TSsoustraitance'!$AP110))</f>
        <v>0</v>
      </c>
      <c r="AD393" s="669">
        <f>IF(OR('1C TSsoustraitance'!$D110="",'1C TSsoustraitance'!$E110="OUI",'1C TSsoustraitance'!$AP110=0),0,(('1C TSsoustraitance'!$AH110)/'1C TSsoustraitance'!$AP110))</f>
        <v>0</v>
      </c>
      <c r="AE393" s="669">
        <f>IF(OR('1C TSsoustraitance'!$D110="",'1C TSsoustraitance'!$E110="OUI",'1C TSsoustraitance'!$AP110=0),0,(('1C TSsoustraitance'!$AI110)/'1C TSsoustraitance'!$AP110))</f>
        <v>0</v>
      </c>
      <c r="AF393" s="669">
        <f>IF(OR('1C TSsoustraitance'!$D110="",'1C TSsoustraitance'!$E110="OUI",'1C TSsoustraitance'!$AP110=0),0,(('1C TSsoustraitance'!$AJ110)/'1C TSsoustraitance'!$AP110))</f>
        <v>0</v>
      </c>
      <c r="AG393" s="669">
        <f>IF(OR('1C TSsoustraitance'!$D110="",'1C TSsoustraitance'!$E110="OUI",'1C TSsoustraitance'!$AP110=0),0,(('1C TSsoustraitance'!$AK110)/'1C TSsoustraitance'!$AP110))</f>
        <v>0</v>
      </c>
      <c r="AH393" s="669">
        <f>IF(OR('1C TSsoustraitance'!$D110="",'1C TSsoustraitance'!$E110="OUI",'1C TSsoustraitance'!$AP110=0),0,(('1C TSsoustraitance'!$AL110)/'1C TSsoustraitance'!$AP110))</f>
        <v>0</v>
      </c>
      <c r="AI393" s="669">
        <f>IF(OR('1C TSsoustraitance'!$D110="",'1C TSsoustraitance'!$E110="OUI",'1C TSsoustraitance'!$AP110=0),0,(('1C TSsoustraitance'!$AM110)/'1C TSsoustraitance'!$AP110))</f>
        <v>0</v>
      </c>
      <c r="AJ393" s="669">
        <f>IF(OR('1C TSsoustraitance'!$D110="",'1C TSsoustraitance'!$E110="OUI",'1C TSsoustraitance'!$AP110=0),0,(('1C TSsoustraitance'!$AN110)/'1C TSsoustraitance'!$AP110))</f>
        <v>0</v>
      </c>
      <c r="AK393" s="669">
        <f t="shared" si="116"/>
        <v>0</v>
      </c>
      <c r="AL393" s="668">
        <f t="shared" si="117"/>
        <v>0</v>
      </c>
      <c r="AM393" s="670">
        <f>IF(Tableau7[[#This Row],[N° pièce]]="",0,(Tableau7[[#This Row],[hors TVA]]+(Tableau7[[#This Row],[hors TVA]]*Tableau7[[#This Row],[Taux TVA]])-(Tableau7[[#This Row],[hors TVA]]*Tableau7[[#This Row],[Taux TVA]]*Tableau7[[#This Row],[Régime TVA: Récupération]]))*Tableau7[[#This Row],[Type 1]])</f>
        <v>0</v>
      </c>
      <c r="AN393" s="670">
        <f>IF(Tableau7[[#This Row],[N° pièce]]="",0,IF($K$2="pôle",((Tableau7[[#This Row],[hors TVA]]+(Tableau7[[#This Row],[hors TVA]]*Tableau7[[#This Row],[Taux TVA]])-(Tableau7[[#This Row],[hors TVA]]*Tableau7[[#This Row],[Taux TVA]]*Tableau7[[#This Row],[Régime TVA: Récupération]]))*Tableau7[[#This Row],[Type 2]]),0))</f>
        <v>0</v>
      </c>
      <c r="AO393" s="670">
        <f t="shared" si="111"/>
        <v>0</v>
      </c>
      <c r="AP393" s="255">
        <f t="shared" si="112"/>
        <v>0</v>
      </c>
      <c r="AQ393" s="506">
        <f t="shared" ref="AQ393:AQ415" si="118">IF(M393=0,0,AN393-AS393)</f>
        <v>0</v>
      </c>
      <c r="AR393" s="671"/>
      <c r="AS393" s="512"/>
      <c r="AT393" s="513" t="str">
        <f>IF(('1C TSsoustraitance'!AP110*FICHE!C$14&lt;J393),"Forfait limité à "&amp;FICHE!C$14&amp;"€/jour","")</f>
        <v/>
      </c>
      <c r="AU393" s="797"/>
      <c r="AV393" s="484"/>
      <c r="AW393" s="484"/>
      <c r="AX393" s="484"/>
      <c r="AY393" s="484"/>
      <c r="AZ393" s="484"/>
      <c r="BA393" s="4"/>
      <c r="BB393" s="4"/>
      <c r="BC393" s="4"/>
      <c r="BD393" s="4"/>
      <c r="BE393" s="4"/>
      <c r="BF393" s="4"/>
      <c r="BG393" s="4"/>
      <c r="BH393" s="4"/>
      <c r="BI393" s="4"/>
      <c r="BJ393" s="4"/>
      <c r="BK393" s="4"/>
      <c r="BL393" s="4"/>
      <c r="BM393" s="4"/>
      <c r="BN393" s="4"/>
      <c r="BO393" s="4"/>
      <c r="BP393" s="4"/>
      <c r="BQ393" s="4"/>
      <c r="BR393" s="4"/>
      <c r="BS393" s="4"/>
      <c r="BT393" s="4"/>
      <c r="BU393" s="4"/>
      <c r="BV393" s="4"/>
      <c r="BW393" s="4"/>
      <c r="BX393" s="4"/>
      <c r="BY393" s="4"/>
      <c r="BZ393" s="4"/>
      <c r="CA393" s="4"/>
      <c r="CB393" s="4"/>
      <c r="CC393" s="4"/>
      <c r="CD393" s="4"/>
      <c r="CE393" s="4"/>
      <c r="CF393" s="4"/>
      <c r="CG393" s="4"/>
      <c r="CH393" s="4"/>
      <c r="CI393" s="4"/>
      <c r="CJ393" s="4"/>
      <c r="CK393" s="4"/>
      <c r="CL393" s="4"/>
      <c r="CM393" s="4"/>
      <c r="CN393" s="4"/>
      <c r="CO393" s="4"/>
      <c r="CP393" s="4"/>
      <c r="CQ393" s="4"/>
      <c r="CR393" s="4"/>
      <c r="CS393" s="4"/>
      <c r="CT393" s="4"/>
      <c r="CU393" s="4"/>
      <c r="CV393" s="4"/>
      <c r="CW393" s="4"/>
      <c r="CX393" s="4"/>
      <c r="CY393" s="4"/>
      <c r="CZ393" s="4"/>
      <c r="DA393" s="4"/>
      <c r="DB393" s="4"/>
      <c r="DC393" s="4"/>
      <c r="DD393" s="4"/>
      <c r="DE393" s="4"/>
      <c r="DF393" s="4"/>
      <c r="DG393" s="4"/>
      <c r="DH393" s="4"/>
      <c r="DI393" s="4"/>
      <c r="DJ393" s="4"/>
      <c r="DK393" s="4"/>
      <c r="DL393" s="4"/>
      <c r="DM393" s="4"/>
      <c r="DN393" s="4"/>
      <c r="DO393" s="4"/>
      <c r="DP393" s="4"/>
      <c r="DQ393" s="4"/>
      <c r="DR393" s="4"/>
      <c r="DS393" s="4"/>
      <c r="DT393" s="4"/>
      <c r="DU393" s="4"/>
      <c r="DV393" s="4"/>
      <c r="DW393" s="4"/>
      <c r="DX393" s="4"/>
      <c r="DY393" s="4"/>
      <c r="DZ393" s="4"/>
      <c r="EA393" s="4"/>
      <c r="EB393" s="4"/>
      <c r="EC393" s="4"/>
      <c r="ED393" s="4"/>
      <c r="EE393" s="4"/>
      <c r="EF393" s="4"/>
      <c r="EG393" s="4"/>
      <c r="EH393" s="4"/>
      <c r="EI393" s="4"/>
      <c r="EJ393" s="4"/>
      <c r="EK393" s="4"/>
      <c r="EL393" s="4"/>
      <c r="EM393" s="4"/>
      <c r="EN393" s="4"/>
      <c r="EO393" s="4"/>
      <c r="EP393" s="4"/>
      <c r="EQ393" s="4"/>
      <c r="ER393" s="4"/>
      <c r="ES393" s="4"/>
      <c r="ET393" s="4"/>
      <c r="EU393" s="4"/>
      <c r="EV393" s="4"/>
      <c r="EW393" s="4"/>
      <c r="EX393" s="4"/>
      <c r="EY393" s="4"/>
      <c r="EZ393" s="4"/>
      <c r="FA393" s="4"/>
      <c r="FB393" s="4"/>
      <c r="FC393" s="4"/>
      <c r="FD393" s="4"/>
      <c r="FE393" s="4"/>
      <c r="FF393" s="4"/>
      <c r="FG393" s="4"/>
      <c r="FH393" s="4"/>
      <c r="FI393" s="4"/>
      <c r="FJ393" s="4"/>
      <c r="FK393" s="4"/>
      <c r="FL393" s="4"/>
      <c r="FM393" s="4"/>
      <c r="FN393" s="4"/>
      <c r="FO393" s="4"/>
      <c r="FP393" s="4"/>
      <c r="FQ393" s="4"/>
      <c r="FR393" s="4"/>
      <c r="FS393" s="4"/>
      <c r="FT393" s="4"/>
      <c r="FU393" s="4"/>
      <c r="FV393" s="4"/>
      <c r="FW393" s="4"/>
      <c r="FX393" s="4"/>
      <c r="FY393" s="4"/>
      <c r="FZ393" s="4"/>
      <c r="GA393" s="4"/>
      <c r="GB393" s="4"/>
      <c r="GC393" s="4"/>
      <c r="GD393" s="4"/>
      <c r="GE393" s="4"/>
      <c r="GF393" s="4"/>
      <c r="GG393" s="4"/>
      <c r="GH393" s="4"/>
      <c r="GI393" s="4"/>
      <c r="GJ393" s="4"/>
      <c r="GK393" s="4"/>
      <c r="GL393" s="4"/>
      <c r="GM393" s="4"/>
      <c r="GN393" s="4"/>
      <c r="GO393" s="4"/>
      <c r="GP393" s="4"/>
      <c r="GQ393" s="4"/>
      <c r="GR393" s="4"/>
      <c r="GS393" s="4"/>
      <c r="GT393" s="4"/>
      <c r="GU393" s="4"/>
      <c r="GV393" s="4"/>
      <c r="GW393" s="4"/>
      <c r="GX393" s="4"/>
      <c r="GY393" s="4"/>
      <c r="GZ393" s="4"/>
      <c r="HA393" s="4"/>
      <c r="HB393" s="4"/>
      <c r="HC393" s="4"/>
    </row>
    <row r="394" spans="1:211" s="380" customFormat="1" ht="13.9" customHeight="1">
      <c r="A394" s="828" t="str">
        <f>IF('1C TSsoustraitance'!$A111&lt;&gt;0,'1C TSsoustraitance'!$A111,"")</f>
        <v/>
      </c>
      <c r="B394" s="530"/>
      <c r="C394" s="513" t="str">
        <f>IF('1C TSsoustraitance'!$A111&lt;&gt;0,'1C TSsoustraitance'!$B111,"")</f>
        <v/>
      </c>
      <c r="D394" s="513" t="str">
        <f>IF('1C TSsoustraitance'!$A111&lt;&gt;0,'1C TSsoustraitance'!$C111,"")</f>
        <v/>
      </c>
      <c r="E394" s="684"/>
      <c r="F394" s="685"/>
      <c r="G394" s="666">
        <f>'1C TSsoustraitance'!$D111</f>
        <v>0</v>
      </c>
      <c r="H394" s="533">
        <v>0.21</v>
      </c>
      <c r="I394" s="533">
        <v>1</v>
      </c>
      <c r="J394" s="534"/>
      <c r="K394" s="667">
        <f t="shared" si="114"/>
        <v>0</v>
      </c>
      <c r="L394" s="668">
        <f>IF(OR('1C TSsoustraitance'!$D111="",'1C TSsoustraitance'!$AP111=0),0,IF(AND('1C TSsoustraitance'!$D111&lt;&gt;"",$K$2="Pôle",'1C TSsoustraitance'!$E111="OUI"),(('1C TSsoustraitance'!$F111+'1C TSsoustraitance'!$G111+'1C TSsoustraitance'!$H111+'1C TSsoustraitance'!$I111+'1C TSsoustraitance'!$M111)/'1C TSsoustraitance'!$R111),IF(AND('1C TSsoustraitance'!$D111&lt;&gt;"",$K$2="Pôle",'1C TSsoustraitance'!$E111="NON"),(('1C TSsoustraitance'!$F111+'1C TSsoustraitance'!$G111+'1C TSsoustraitance'!$H111+'1C TSsoustraitance'!$I111+'1C TSsoustraitance'!$M111)/'1C TSsoustraitance'!$AP111),IF(AND('1C TSsoustraitance'!$D111&lt;&gt;"",$K$2&lt;&gt;"Pôle",'1C TSsoustraitance'!$E111="OUI"),(('1C TSsoustraitance'!$F111+'1C TSsoustraitance'!$G111+'1C TSsoustraitance'!$H111+'1C TSsoustraitance'!$I111+'1C TSsoustraitance'!$J111+'1C TSsoustraitance'!$K111+'1C TSsoustraitance'!$L111+'1C TSsoustraitance'!$M111+'1C TSsoustraitance'!$N111+'1C TSsoustraitance'!$O111+'1C TSsoustraitance'!$P111+'1C TSsoustraitance'!$Q111)/'1C TSsoustraitance'!$R111),IF(AND('1C TSsoustraitance'!$D111&lt;&gt;"",$K$2&lt;&gt;"Pôle",'1C TSsoustraitance'!$E111="NON"),(('1C TSsoustraitance'!$F111+'1C TSsoustraitance'!$G111+'1C TSsoustraitance'!$H111+'1C TSsoustraitance'!$I111+'1C TSsoustraitance'!$J111+'1C TSsoustraitance'!$K111+'1C TSsoustraitance'!$L111+'1C TSsoustraitance'!$M111+'1C TSsoustraitance'!$N111+'1C TSsoustraitance'!$O111+'1C TSsoustraitance'!$P111+'1C TSsoustraitance'!$Q111))/'1C TSsoustraitance'!$AP111)))))</f>
        <v>0</v>
      </c>
      <c r="M394" s="668">
        <f>IF(OR('1C TSsoustraitance'!$D111="",'1C TSsoustraitance'!AP$13=0),0,IF(AND('1C TSsoustraitance'!$D111&lt;&gt;"",$K$2="Pôle",'1C TSsoustraitance'!$E111="OUI"),(('1C TSsoustraitance'!$J111+'1C TSsoustraitance'!$K111+'1C TSsoustraitance'!$L111)/'1C TSsoustraitance'!$R111),IF(AND('1C TSsoustraitance'!$D111&lt;&gt;"",$K$2="Pôle",'1C TSsoustraitance'!$E111="NON"),(('1C TSsoustraitance'!$J111+'1C TSsoustraitance'!$K111+'1C TSsoustraitance'!$L111)/'1C TSsoustraitance'!$AP111),IF(AND('1C TSsoustraitance'!$D111&lt;&gt;"",$K$2&lt;&gt;"Pôle"),0))))</f>
        <v>0</v>
      </c>
      <c r="N394" s="668">
        <f t="shared" si="115"/>
        <v>0</v>
      </c>
      <c r="O394" s="669">
        <f>IF(OR('1C TSsoustraitance'!$D111="",'1C TSsoustraitance'!$E111="OUI",'1C TSsoustraitance'!$AP111=0),0,(('1C TSsoustraitance'!$S111)/'1C TSsoustraitance'!$AP111))</f>
        <v>0</v>
      </c>
      <c r="P394" s="669">
        <f>IF(OR('1C TSsoustraitance'!$D111="",'1C TSsoustraitance'!$E111="OUI",'1C TSsoustraitance'!$AP111=0),0,(('1C TSsoustraitance'!$T111)/'1C TSsoustraitance'!$AP111))</f>
        <v>0</v>
      </c>
      <c r="Q394" s="669">
        <f>IF(OR('1C TSsoustraitance'!$D111="",'1C TSsoustraitance'!$E111="OUI",'1C TSsoustraitance'!$AP111=0),0,(('1C TSsoustraitance'!$U111)/'1C TSsoustraitance'!$AP111))</f>
        <v>0</v>
      </c>
      <c r="R394" s="669">
        <f>IF(OR('1C TSsoustraitance'!$D111="",'1C TSsoustraitance'!$E111="OUI",'1C TSsoustraitance'!$AP111=0),0,(('1C TSsoustraitance'!$V111)/'1C TSsoustraitance'!$AP111))</f>
        <v>0</v>
      </c>
      <c r="S394" s="669">
        <f>IF(OR('1C TSsoustraitance'!$D111="",'1C TSsoustraitance'!$E111="OUI",'1C TSsoustraitance'!$AP111=0),0,(('1C TSsoustraitance'!$W111)/'1C TSsoustraitance'!$AP111))</f>
        <v>0</v>
      </c>
      <c r="T394" s="669">
        <f>IF(OR('1C TSsoustraitance'!$D111="",'1C TSsoustraitance'!$E111="OUI",'1C TSsoustraitance'!$AP111=0),0,(('1C TSsoustraitance'!$X111)/'1C TSsoustraitance'!$AP111))</f>
        <v>0</v>
      </c>
      <c r="U394" s="669">
        <f>IF(OR('1C TSsoustraitance'!$D111="",'1C TSsoustraitance'!$E111="OUI",'1C TSsoustraitance'!$AP111=0),0,(('1C TSsoustraitance'!$Y111)/'1C TSsoustraitance'!$AP111))</f>
        <v>0</v>
      </c>
      <c r="V394" s="669">
        <f>IF(OR('1C TSsoustraitance'!$D111="",'1C TSsoustraitance'!$E111="OUI",'1C TSsoustraitance'!$AP111=0),0,(('1C TSsoustraitance'!$Z111)/'1C TSsoustraitance'!$AP111))</f>
        <v>0</v>
      </c>
      <c r="W394" s="669">
        <f>IF(OR('1C TSsoustraitance'!$D111="",'1C TSsoustraitance'!$E111="OUI",'1C TSsoustraitance'!$AP111=0),0,(('1C TSsoustraitance'!$AA111)/'1C TSsoustraitance'!$AP111))</f>
        <v>0</v>
      </c>
      <c r="X394" s="669">
        <f>IF(OR('1C TSsoustraitance'!$D111="",'1C TSsoustraitance'!$E111="OUI",'1C TSsoustraitance'!$AP111=0),0,(('1C TSsoustraitance'!$AB111)/'1C TSsoustraitance'!$AP111))</f>
        <v>0</v>
      </c>
      <c r="Y394" s="669">
        <f>IF(OR('1C TSsoustraitance'!$D111="",'1C TSsoustraitance'!$E111="OUI",'1C TSsoustraitance'!$AP111=0),0,(('1C TSsoustraitance'!$AC111)/'1C TSsoustraitance'!$AP111))</f>
        <v>0</v>
      </c>
      <c r="Z394" s="669">
        <f>IF(OR('1C TSsoustraitance'!$D111="",'1C TSsoustraitance'!$E111="OUI",'1C TSsoustraitance'!$AP111=0),0,(('1C TSsoustraitance'!$AD111)/'1C TSsoustraitance'!$AP111))</f>
        <v>0</v>
      </c>
      <c r="AA394" s="669">
        <f>IF(OR('1C TSsoustraitance'!$D111="",'1C TSsoustraitance'!$E111="OUI",'1C TSsoustraitance'!$AP111=0),0,(('1C TSsoustraitance'!$AE111)/'1C TSsoustraitance'!$AP111))</f>
        <v>0</v>
      </c>
      <c r="AB394" s="669">
        <f>IF(OR('1C TSsoustraitance'!$D111="",'1C TSsoustraitance'!$E111="OUI",'1C TSsoustraitance'!$AP111=0),0,(('1C TSsoustraitance'!$AF111)/'1C TSsoustraitance'!$AP111))</f>
        <v>0</v>
      </c>
      <c r="AC394" s="669">
        <f>IF(OR('1C TSsoustraitance'!$D111="",'1C TSsoustraitance'!$E111="OUI",'1C TSsoustraitance'!$AP111=0),0,(('1C TSsoustraitance'!$AG111)/'1C TSsoustraitance'!$AP111))</f>
        <v>0</v>
      </c>
      <c r="AD394" s="669">
        <f>IF(OR('1C TSsoustraitance'!$D111="",'1C TSsoustraitance'!$E111="OUI",'1C TSsoustraitance'!$AP111=0),0,(('1C TSsoustraitance'!$AH111)/'1C TSsoustraitance'!$AP111))</f>
        <v>0</v>
      </c>
      <c r="AE394" s="669">
        <f>IF(OR('1C TSsoustraitance'!$D111="",'1C TSsoustraitance'!$E111="OUI",'1C TSsoustraitance'!$AP111=0),0,(('1C TSsoustraitance'!$AI111)/'1C TSsoustraitance'!$AP111))</f>
        <v>0</v>
      </c>
      <c r="AF394" s="669">
        <f>IF(OR('1C TSsoustraitance'!$D111="",'1C TSsoustraitance'!$E111="OUI",'1C TSsoustraitance'!$AP111=0),0,(('1C TSsoustraitance'!$AJ111)/'1C TSsoustraitance'!$AP111))</f>
        <v>0</v>
      </c>
      <c r="AG394" s="669">
        <f>IF(OR('1C TSsoustraitance'!$D111="",'1C TSsoustraitance'!$E111="OUI",'1C TSsoustraitance'!$AP111=0),0,(('1C TSsoustraitance'!$AK111)/'1C TSsoustraitance'!$AP111))</f>
        <v>0</v>
      </c>
      <c r="AH394" s="669">
        <f>IF(OR('1C TSsoustraitance'!$D111="",'1C TSsoustraitance'!$E111="OUI",'1C TSsoustraitance'!$AP111=0),0,(('1C TSsoustraitance'!$AL111)/'1C TSsoustraitance'!$AP111))</f>
        <v>0</v>
      </c>
      <c r="AI394" s="669">
        <f>IF(OR('1C TSsoustraitance'!$D111="",'1C TSsoustraitance'!$E111="OUI",'1C TSsoustraitance'!$AP111=0),0,(('1C TSsoustraitance'!$AM111)/'1C TSsoustraitance'!$AP111))</f>
        <v>0</v>
      </c>
      <c r="AJ394" s="669">
        <f>IF(OR('1C TSsoustraitance'!$D111="",'1C TSsoustraitance'!$E111="OUI",'1C TSsoustraitance'!$AP111=0),0,(('1C TSsoustraitance'!$AN111)/'1C TSsoustraitance'!$AP111))</f>
        <v>0</v>
      </c>
      <c r="AK394" s="669">
        <f t="shared" si="116"/>
        <v>0</v>
      </c>
      <c r="AL394" s="668">
        <f t="shared" si="117"/>
        <v>0</v>
      </c>
      <c r="AM394" s="670">
        <f>IF(Tableau7[[#This Row],[N° pièce]]="",0,(Tableau7[[#This Row],[hors TVA]]+(Tableau7[[#This Row],[hors TVA]]*Tableau7[[#This Row],[Taux TVA]])-(Tableau7[[#This Row],[hors TVA]]*Tableau7[[#This Row],[Taux TVA]]*Tableau7[[#This Row],[Régime TVA: Récupération]]))*Tableau7[[#This Row],[Type 1]])</f>
        <v>0</v>
      </c>
      <c r="AN394" s="670">
        <f>IF(Tableau7[[#This Row],[N° pièce]]="",0,IF($K$2="pôle",((Tableau7[[#This Row],[hors TVA]]+(Tableau7[[#This Row],[hors TVA]]*Tableau7[[#This Row],[Taux TVA]])-(Tableau7[[#This Row],[hors TVA]]*Tableau7[[#This Row],[Taux TVA]]*Tableau7[[#This Row],[Régime TVA: Récupération]]))*Tableau7[[#This Row],[Type 2]]),0))</f>
        <v>0</v>
      </c>
      <c r="AO394" s="670">
        <f t="shared" si="111"/>
        <v>0</v>
      </c>
      <c r="AP394" s="255">
        <f t="shared" si="112"/>
        <v>0</v>
      </c>
      <c r="AQ394" s="506">
        <f t="shared" si="118"/>
        <v>0</v>
      </c>
      <c r="AR394" s="671"/>
      <c r="AS394" s="512"/>
      <c r="AT394" s="513" t="str">
        <f>IF(('1C TSsoustraitance'!AP111*FICHE!C$14&lt;J394),"Forfait limité à "&amp;FICHE!C$14&amp;"€/jour","")</f>
        <v/>
      </c>
      <c r="AU394" s="797"/>
      <c r="AV394" s="484"/>
      <c r="AW394" s="484"/>
      <c r="AX394" s="484"/>
      <c r="AY394" s="484"/>
      <c r="AZ394" s="484"/>
      <c r="BA394" s="4"/>
      <c r="BB394" s="4"/>
      <c r="BC394" s="4"/>
      <c r="BD394" s="4"/>
      <c r="BE394" s="4"/>
      <c r="BF394" s="4"/>
      <c r="BG394" s="4"/>
      <c r="BH394" s="4"/>
      <c r="BI394" s="4"/>
      <c r="BJ394" s="4"/>
      <c r="BK394" s="4"/>
      <c r="BL394" s="4"/>
      <c r="BM394" s="4"/>
      <c r="BN394" s="4"/>
      <c r="BO394" s="4"/>
      <c r="BP394" s="4"/>
      <c r="BQ394" s="4"/>
      <c r="BR394" s="4"/>
      <c r="BS394" s="4"/>
      <c r="BT394" s="4"/>
      <c r="BU394" s="4"/>
      <c r="BV394" s="4"/>
      <c r="BW394" s="4"/>
      <c r="BX394" s="4"/>
      <c r="BY394" s="4"/>
      <c r="BZ394" s="4"/>
      <c r="CA394" s="4"/>
      <c r="CB394" s="4"/>
      <c r="CC394" s="4"/>
      <c r="CD394" s="4"/>
      <c r="CE394" s="4"/>
      <c r="CF394" s="4"/>
      <c r="CG394" s="4"/>
      <c r="CH394" s="4"/>
      <c r="CI394" s="4"/>
      <c r="CJ394" s="4"/>
      <c r="CK394" s="4"/>
      <c r="CL394" s="4"/>
      <c r="CM394" s="4"/>
      <c r="CN394" s="4"/>
      <c r="CO394" s="4"/>
      <c r="CP394" s="4"/>
      <c r="CQ394" s="4"/>
      <c r="CR394" s="4"/>
      <c r="CS394" s="4"/>
      <c r="CT394" s="4"/>
      <c r="CU394" s="4"/>
      <c r="CV394" s="4"/>
      <c r="CW394" s="4"/>
      <c r="CX394" s="4"/>
      <c r="CY394" s="4"/>
      <c r="CZ394" s="4"/>
      <c r="DA394" s="4"/>
      <c r="DB394" s="4"/>
      <c r="DC394" s="4"/>
      <c r="DD394" s="4"/>
      <c r="DE394" s="4"/>
      <c r="DF394" s="4"/>
      <c r="DG394" s="4"/>
      <c r="DH394" s="4"/>
      <c r="DI394" s="4"/>
      <c r="DJ394" s="4"/>
      <c r="DK394" s="4"/>
      <c r="DL394" s="4"/>
      <c r="DM394" s="4"/>
      <c r="DN394" s="4"/>
      <c r="DO394" s="4"/>
      <c r="DP394" s="4"/>
      <c r="DQ394" s="4"/>
      <c r="DR394" s="4"/>
      <c r="DS394" s="4"/>
      <c r="DT394" s="4"/>
      <c r="DU394" s="4"/>
      <c r="DV394" s="4"/>
      <c r="DW394" s="4"/>
      <c r="DX394" s="4"/>
      <c r="DY394" s="4"/>
      <c r="DZ394" s="4"/>
      <c r="EA394" s="4"/>
      <c r="EB394" s="4"/>
      <c r="EC394" s="4"/>
      <c r="ED394" s="4"/>
      <c r="EE394" s="4"/>
      <c r="EF394" s="4"/>
      <c r="EG394" s="4"/>
      <c r="EH394" s="4"/>
      <c r="EI394" s="4"/>
      <c r="EJ394" s="4"/>
      <c r="EK394" s="4"/>
      <c r="EL394" s="4"/>
      <c r="EM394" s="4"/>
      <c r="EN394" s="4"/>
      <c r="EO394" s="4"/>
      <c r="EP394" s="4"/>
      <c r="EQ394" s="4"/>
      <c r="ER394" s="4"/>
      <c r="ES394" s="4"/>
      <c r="ET394" s="4"/>
      <c r="EU394" s="4"/>
      <c r="EV394" s="4"/>
      <c r="EW394" s="4"/>
      <c r="EX394" s="4"/>
      <c r="EY394" s="4"/>
      <c r="EZ394" s="4"/>
      <c r="FA394" s="4"/>
      <c r="FB394" s="4"/>
      <c r="FC394" s="4"/>
      <c r="FD394" s="4"/>
      <c r="FE394" s="4"/>
      <c r="FF394" s="4"/>
      <c r="FG394" s="4"/>
      <c r="FH394" s="4"/>
      <c r="FI394" s="4"/>
      <c r="FJ394" s="4"/>
      <c r="FK394" s="4"/>
      <c r="FL394" s="4"/>
      <c r="FM394" s="4"/>
      <c r="FN394" s="4"/>
      <c r="FO394" s="4"/>
      <c r="FP394" s="4"/>
      <c r="FQ394" s="4"/>
      <c r="FR394" s="4"/>
      <c r="FS394" s="4"/>
      <c r="FT394" s="4"/>
      <c r="FU394" s="4"/>
      <c r="FV394" s="4"/>
      <c r="FW394" s="4"/>
      <c r="FX394" s="4"/>
      <c r="FY394" s="4"/>
      <c r="FZ394" s="4"/>
      <c r="GA394" s="4"/>
      <c r="GB394" s="4"/>
      <c r="GC394" s="4"/>
      <c r="GD394" s="4"/>
      <c r="GE394" s="4"/>
      <c r="GF394" s="4"/>
      <c r="GG394" s="4"/>
      <c r="GH394" s="4"/>
      <c r="GI394" s="4"/>
      <c r="GJ394" s="4"/>
      <c r="GK394" s="4"/>
      <c r="GL394" s="4"/>
      <c r="GM394" s="4"/>
      <c r="GN394" s="4"/>
      <c r="GO394" s="4"/>
      <c r="GP394" s="4"/>
      <c r="GQ394" s="4"/>
      <c r="GR394" s="4"/>
      <c r="GS394" s="4"/>
      <c r="GT394" s="4"/>
      <c r="GU394" s="4"/>
      <c r="GV394" s="4"/>
      <c r="GW394" s="4"/>
      <c r="GX394" s="4"/>
      <c r="GY394" s="4"/>
      <c r="GZ394" s="4"/>
      <c r="HA394" s="4"/>
      <c r="HB394" s="4"/>
      <c r="HC394" s="4"/>
    </row>
    <row r="395" spans="1:211" s="380" customFormat="1" ht="13.9" customHeight="1">
      <c r="A395" s="828" t="str">
        <f>IF('1C TSsoustraitance'!$A112&lt;&gt;0,'1C TSsoustraitance'!$A112,"")</f>
        <v/>
      </c>
      <c r="B395" s="530"/>
      <c r="C395" s="513" t="str">
        <f>IF('1C TSsoustraitance'!$A112&lt;&gt;0,'1C TSsoustraitance'!$B112,"")</f>
        <v/>
      </c>
      <c r="D395" s="513" t="str">
        <f>IF('1C TSsoustraitance'!$A112&lt;&gt;0,'1C TSsoustraitance'!$C112,"")</f>
        <v/>
      </c>
      <c r="E395" s="684"/>
      <c r="F395" s="685"/>
      <c r="G395" s="666">
        <f>'1C TSsoustraitance'!$D112</f>
        <v>0</v>
      </c>
      <c r="H395" s="533">
        <v>0.21</v>
      </c>
      <c r="I395" s="533">
        <v>1</v>
      </c>
      <c r="J395" s="534"/>
      <c r="K395" s="667">
        <f t="shared" si="114"/>
        <v>0</v>
      </c>
      <c r="L395" s="668">
        <f>IF(OR('1C TSsoustraitance'!$D112="",'1C TSsoustraitance'!$AP112=0),0,IF(AND('1C TSsoustraitance'!$D112&lt;&gt;"",$K$2="Pôle",'1C TSsoustraitance'!$E112="OUI"),(('1C TSsoustraitance'!$F112+'1C TSsoustraitance'!$G112+'1C TSsoustraitance'!$H112+'1C TSsoustraitance'!$I112+'1C TSsoustraitance'!$M112)/'1C TSsoustraitance'!$R112),IF(AND('1C TSsoustraitance'!$D112&lt;&gt;"",$K$2="Pôle",'1C TSsoustraitance'!$E112="NON"),(('1C TSsoustraitance'!$F112+'1C TSsoustraitance'!$G112+'1C TSsoustraitance'!$H112+'1C TSsoustraitance'!$I112+'1C TSsoustraitance'!$M112)/'1C TSsoustraitance'!$AP112),IF(AND('1C TSsoustraitance'!$D112&lt;&gt;"",$K$2&lt;&gt;"Pôle",'1C TSsoustraitance'!$E112="OUI"),(('1C TSsoustraitance'!$F112+'1C TSsoustraitance'!$G112+'1C TSsoustraitance'!$H112+'1C TSsoustraitance'!$I112+'1C TSsoustraitance'!$J112+'1C TSsoustraitance'!$K112+'1C TSsoustraitance'!$L112+'1C TSsoustraitance'!$M112+'1C TSsoustraitance'!$N112+'1C TSsoustraitance'!$O112+'1C TSsoustraitance'!$P112+'1C TSsoustraitance'!$Q112)/'1C TSsoustraitance'!$R112),IF(AND('1C TSsoustraitance'!$D112&lt;&gt;"",$K$2&lt;&gt;"Pôle",'1C TSsoustraitance'!$E112="NON"),(('1C TSsoustraitance'!$F112+'1C TSsoustraitance'!$G112+'1C TSsoustraitance'!$H112+'1C TSsoustraitance'!$I112+'1C TSsoustraitance'!$J112+'1C TSsoustraitance'!$K112+'1C TSsoustraitance'!$L112+'1C TSsoustraitance'!$M112+'1C TSsoustraitance'!$N112+'1C TSsoustraitance'!$O112+'1C TSsoustraitance'!$P112+'1C TSsoustraitance'!$Q112))/'1C TSsoustraitance'!$AP112)))))</f>
        <v>0</v>
      </c>
      <c r="M395" s="668">
        <f>IF(OR('1C TSsoustraitance'!$D112="",'1C TSsoustraitance'!AP$13=0),0,IF(AND('1C TSsoustraitance'!$D112&lt;&gt;"",$K$2="Pôle",'1C TSsoustraitance'!$E112="OUI"),(('1C TSsoustraitance'!$J112+'1C TSsoustraitance'!$K112+'1C TSsoustraitance'!$L112)/'1C TSsoustraitance'!$R112),IF(AND('1C TSsoustraitance'!$D112&lt;&gt;"",$K$2="Pôle",'1C TSsoustraitance'!$E112="NON"),(('1C TSsoustraitance'!$J112+'1C TSsoustraitance'!$K112+'1C TSsoustraitance'!$L112)/'1C TSsoustraitance'!$AP112),IF(AND('1C TSsoustraitance'!$D112&lt;&gt;"",$K$2&lt;&gt;"Pôle"),0))))</f>
        <v>0</v>
      </c>
      <c r="N395" s="668">
        <f t="shared" si="115"/>
        <v>0</v>
      </c>
      <c r="O395" s="669">
        <f>IF(OR('1C TSsoustraitance'!$D112="",'1C TSsoustraitance'!$E112="OUI",'1C TSsoustraitance'!$AP112=0),0,(('1C TSsoustraitance'!$S112)/'1C TSsoustraitance'!$AP112))</f>
        <v>0</v>
      </c>
      <c r="P395" s="669">
        <f>IF(OR('1C TSsoustraitance'!$D112="",'1C TSsoustraitance'!$E112="OUI",'1C TSsoustraitance'!$AP112=0),0,(('1C TSsoustraitance'!$T112)/'1C TSsoustraitance'!$AP112))</f>
        <v>0</v>
      </c>
      <c r="Q395" s="669">
        <f>IF(OR('1C TSsoustraitance'!$D112="",'1C TSsoustraitance'!$E112="OUI",'1C TSsoustraitance'!$AP112=0),0,(('1C TSsoustraitance'!$U112)/'1C TSsoustraitance'!$AP112))</f>
        <v>0</v>
      </c>
      <c r="R395" s="669">
        <f>IF(OR('1C TSsoustraitance'!$D112="",'1C TSsoustraitance'!$E112="OUI",'1C TSsoustraitance'!$AP112=0),0,(('1C TSsoustraitance'!$V112)/'1C TSsoustraitance'!$AP112))</f>
        <v>0</v>
      </c>
      <c r="S395" s="669">
        <f>IF(OR('1C TSsoustraitance'!$D112="",'1C TSsoustraitance'!$E112="OUI",'1C TSsoustraitance'!$AP112=0),0,(('1C TSsoustraitance'!$W112)/'1C TSsoustraitance'!$AP112))</f>
        <v>0</v>
      </c>
      <c r="T395" s="669">
        <f>IF(OR('1C TSsoustraitance'!$D112="",'1C TSsoustraitance'!$E112="OUI",'1C TSsoustraitance'!$AP112=0),0,(('1C TSsoustraitance'!$X112)/'1C TSsoustraitance'!$AP112))</f>
        <v>0</v>
      </c>
      <c r="U395" s="669">
        <f>IF(OR('1C TSsoustraitance'!$D112="",'1C TSsoustraitance'!$E112="OUI",'1C TSsoustraitance'!$AP112=0),0,(('1C TSsoustraitance'!$Y112)/'1C TSsoustraitance'!$AP112))</f>
        <v>0</v>
      </c>
      <c r="V395" s="669">
        <f>IF(OR('1C TSsoustraitance'!$D112="",'1C TSsoustraitance'!$E112="OUI",'1C TSsoustraitance'!$AP112=0),0,(('1C TSsoustraitance'!$Z112)/'1C TSsoustraitance'!$AP112))</f>
        <v>0</v>
      </c>
      <c r="W395" s="669">
        <f>IF(OR('1C TSsoustraitance'!$D112="",'1C TSsoustraitance'!$E112="OUI",'1C TSsoustraitance'!$AP112=0),0,(('1C TSsoustraitance'!$AA112)/'1C TSsoustraitance'!$AP112))</f>
        <v>0</v>
      </c>
      <c r="X395" s="669">
        <f>IF(OR('1C TSsoustraitance'!$D112="",'1C TSsoustraitance'!$E112="OUI",'1C TSsoustraitance'!$AP112=0),0,(('1C TSsoustraitance'!$AB112)/'1C TSsoustraitance'!$AP112))</f>
        <v>0</v>
      </c>
      <c r="Y395" s="669">
        <f>IF(OR('1C TSsoustraitance'!$D112="",'1C TSsoustraitance'!$E112="OUI",'1C TSsoustraitance'!$AP112=0),0,(('1C TSsoustraitance'!$AC112)/'1C TSsoustraitance'!$AP112))</f>
        <v>0</v>
      </c>
      <c r="Z395" s="669">
        <f>IF(OR('1C TSsoustraitance'!$D112="",'1C TSsoustraitance'!$E112="OUI",'1C TSsoustraitance'!$AP112=0),0,(('1C TSsoustraitance'!$AD112)/'1C TSsoustraitance'!$AP112))</f>
        <v>0</v>
      </c>
      <c r="AA395" s="669">
        <f>IF(OR('1C TSsoustraitance'!$D112="",'1C TSsoustraitance'!$E112="OUI",'1C TSsoustraitance'!$AP112=0),0,(('1C TSsoustraitance'!$AE112)/'1C TSsoustraitance'!$AP112))</f>
        <v>0</v>
      </c>
      <c r="AB395" s="669">
        <f>IF(OR('1C TSsoustraitance'!$D112="",'1C TSsoustraitance'!$E112="OUI",'1C TSsoustraitance'!$AP112=0),0,(('1C TSsoustraitance'!$AF112)/'1C TSsoustraitance'!$AP112))</f>
        <v>0</v>
      </c>
      <c r="AC395" s="669">
        <f>IF(OR('1C TSsoustraitance'!$D112="",'1C TSsoustraitance'!$E112="OUI",'1C TSsoustraitance'!$AP112=0),0,(('1C TSsoustraitance'!$AG112)/'1C TSsoustraitance'!$AP112))</f>
        <v>0</v>
      </c>
      <c r="AD395" s="669">
        <f>IF(OR('1C TSsoustraitance'!$D112="",'1C TSsoustraitance'!$E112="OUI",'1C TSsoustraitance'!$AP112=0),0,(('1C TSsoustraitance'!$AH112)/'1C TSsoustraitance'!$AP112))</f>
        <v>0</v>
      </c>
      <c r="AE395" s="669">
        <f>IF(OR('1C TSsoustraitance'!$D112="",'1C TSsoustraitance'!$E112="OUI",'1C TSsoustraitance'!$AP112=0),0,(('1C TSsoustraitance'!$AI112)/'1C TSsoustraitance'!$AP112))</f>
        <v>0</v>
      </c>
      <c r="AF395" s="669">
        <f>IF(OR('1C TSsoustraitance'!$D112="",'1C TSsoustraitance'!$E112="OUI",'1C TSsoustraitance'!$AP112=0),0,(('1C TSsoustraitance'!$AJ112)/'1C TSsoustraitance'!$AP112))</f>
        <v>0</v>
      </c>
      <c r="AG395" s="669">
        <f>IF(OR('1C TSsoustraitance'!$D112="",'1C TSsoustraitance'!$E112="OUI",'1C TSsoustraitance'!$AP112=0),0,(('1C TSsoustraitance'!$AK112)/'1C TSsoustraitance'!$AP112))</f>
        <v>0</v>
      </c>
      <c r="AH395" s="669">
        <f>IF(OR('1C TSsoustraitance'!$D112="",'1C TSsoustraitance'!$E112="OUI",'1C TSsoustraitance'!$AP112=0),0,(('1C TSsoustraitance'!$AL112)/'1C TSsoustraitance'!$AP112))</f>
        <v>0</v>
      </c>
      <c r="AI395" s="669">
        <f>IF(OR('1C TSsoustraitance'!$D112="",'1C TSsoustraitance'!$E112="OUI",'1C TSsoustraitance'!$AP112=0),0,(('1C TSsoustraitance'!$AM112)/'1C TSsoustraitance'!$AP112))</f>
        <v>0</v>
      </c>
      <c r="AJ395" s="669">
        <f>IF(OR('1C TSsoustraitance'!$D112="",'1C TSsoustraitance'!$E112="OUI",'1C TSsoustraitance'!$AP112=0),0,(('1C TSsoustraitance'!$AN112)/'1C TSsoustraitance'!$AP112))</f>
        <v>0</v>
      </c>
      <c r="AK395" s="669">
        <f t="shared" si="116"/>
        <v>0</v>
      </c>
      <c r="AL395" s="668">
        <f t="shared" si="117"/>
        <v>0</v>
      </c>
      <c r="AM395" s="670">
        <f>IF(Tableau7[[#This Row],[N° pièce]]="",0,(Tableau7[[#This Row],[hors TVA]]+(Tableau7[[#This Row],[hors TVA]]*Tableau7[[#This Row],[Taux TVA]])-(Tableau7[[#This Row],[hors TVA]]*Tableau7[[#This Row],[Taux TVA]]*Tableau7[[#This Row],[Régime TVA: Récupération]]))*Tableau7[[#This Row],[Type 1]])</f>
        <v>0</v>
      </c>
      <c r="AN395" s="670">
        <f>IF(Tableau7[[#This Row],[N° pièce]]="",0,IF($K$2="pôle",((Tableau7[[#This Row],[hors TVA]]+(Tableau7[[#This Row],[hors TVA]]*Tableau7[[#This Row],[Taux TVA]])-(Tableau7[[#This Row],[hors TVA]]*Tableau7[[#This Row],[Taux TVA]]*Tableau7[[#This Row],[Régime TVA: Récupération]]))*Tableau7[[#This Row],[Type 2]]),0))</f>
        <v>0</v>
      </c>
      <c r="AO395" s="670">
        <f t="shared" si="111"/>
        <v>0</v>
      </c>
      <c r="AP395" s="255">
        <f t="shared" si="112"/>
        <v>0</v>
      </c>
      <c r="AQ395" s="506">
        <f t="shared" si="118"/>
        <v>0</v>
      </c>
      <c r="AR395" s="671"/>
      <c r="AS395" s="512"/>
      <c r="AT395" s="513" t="str">
        <f>IF(('1C TSsoustraitance'!AP112*FICHE!C$14&lt;J395),"Forfait limité à "&amp;FICHE!C$14&amp;"€/jour","")</f>
        <v/>
      </c>
      <c r="AU395" s="797"/>
      <c r="AV395" s="484"/>
      <c r="AW395" s="484"/>
      <c r="AX395" s="484"/>
      <c r="AY395" s="484"/>
      <c r="AZ395" s="484"/>
      <c r="BA395" s="4"/>
      <c r="BB395" s="4"/>
      <c r="BC395" s="4"/>
      <c r="BD395" s="4"/>
      <c r="BE395" s="4"/>
      <c r="BF395" s="4"/>
      <c r="BG395" s="4"/>
      <c r="BH395" s="4"/>
      <c r="BI395" s="4"/>
      <c r="BJ395" s="4"/>
      <c r="BK395" s="4"/>
      <c r="BL395" s="4"/>
      <c r="BM395" s="4"/>
      <c r="BN395" s="4"/>
      <c r="BO395" s="4"/>
      <c r="BP395" s="4"/>
      <c r="BQ395" s="4"/>
      <c r="BR395" s="4"/>
      <c r="BS395" s="4"/>
      <c r="BT395" s="4"/>
      <c r="BU395" s="4"/>
      <c r="BV395" s="4"/>
      <c r="BW395" s="4"/>
      <c r="BX395" s="4"/>
      <c r="BY395" s="4"/>
      <c r="BZ395" s="4"/>
      <c r="CA395" s="4"/>
      <c r="CB395" s="4"/>
      <c r="CC395" s="4"/>
      <c r="CD395" s="4"/>
      <c r="CE395" s="4"/>
      <c r="CF395" s="4"/>
      <c r="CG395" s="4"/>
      <c r="CH395" s="4"/>
      <c r="CI395" s="4"/>
      <c r="CJ395" s="4"/>
      <c r="CK395" s="4"/>
      <c r="CL395" s="4"/>
      <c r="CM395" s="4"/>
      <c r="CN395" s="4"/>
      <c r="CO395" s="4"/>
      <c r="CP395" s="4"/>
      <c r="CQ395" s="4"/>
      <c r="CR395" s="4"/>
      <c r="CS395" s="4"/>
      <c r="CT395" s="4"/>
      <c r="CU395" s="4"/>
      <c r="CV395" s="4"/>
      <c r="CW395" s="4"/>
      <c r="CX395" s="4"/>
      <c r="CY395" s="4"/>
      <c r="CZ395" s="4"/>
      <c r="DA395" s="4"/>
      <c r="DB395" s="4"/>
      <c r="DC395" s="4"/>
      <c r="DD395" s="4"/>
      <c r="DE395" s="4"/>
      <c r="DF395" s="4"/>
      <c r="DG395" s="4"/>
      <c r="DH395" s="4"/>
      <c r="DI395" s="4"/>
      <c r="DJ395" s="4"/>
      <c r="DK395" s="4"/>
      <c r="DL395" s="4"/>
      <c r="DM395" s="4"/>
      <c r="DN395" s="4"/>
      <c r="DO395" s="4"/>
      <c r="DP395" s="4"/>
      <c r="DQ395" s="4"/>
      <c r="DR395" s="4"/>
      <c r="DS395" s="4"/>
      <c r="DT395" s="4"/>
      <c r="DU395" s="4"/>
      <c r="DV395" s="4"/>
      <c r="DW395" s="4"/>
      <c r="DX395" s="4"/>
      <c r="DY395" s="4"/>
      <c r="DZ395" s="4"/>
      <c r="EA395" s="4"/>
      <c r="EB395" s="4"/>
      <c r="EC395" s="4"/>
      <c r="ED395" s="4"/>
      <c r="EE395" s="4"/>
      <c r="EF395" s="4"/>
      <c r="EG395" s="4"/>
      <c r="EH395" s="4"/>
      <c r="EI395" s="4"/>
      <c r="EJ395" s="4"/>
      <c r="EK395" s="4"/>
      <c r="EL395" s="4"/>
      <c r="EM395" s="4"/>
      <c r="EN395" s="4"/>
      <c r="EO395" s="4"/>
      <c r="EP395" s="4"/>
      <c r="EQ395" s="4"/>
      <c r="ER395" s="4"/>
      <c r="ES395" s="4"/>
      <c r="ET395" s="4"/>
      <c r="EU395" s="4"/>
      <c r="EV395" s="4"/>
      <c r="EW395" s="4"/>
      <c r="EX395" s="4"/>
      <c r="EY395" s="4"/>
      <c r="EZ395" s="4"/>
      <c r="FA395" s="4"/>
      <c r="FB395" s="4"/>
      <c r="FC395" s="4"/>
      <c r="FD395" s="4"/>
      <c r="FE395" s="4"/>
      <c r="FF395" s="4"/>
      <c r="FG395" s="4"/>
      <c r="FH395" s="4"/>
      <c r="FI395" s="4"/>
      <c r="FJ395" s="4"/>
      <c r="FK395" s="4"/>
      <c r="FL395" s="4"/>
      <c r="FM395" s="4"/>
      <c r="FN395" s="4"/>
      <c r="FO395" s="4"/>
      <c r="FP395" s="4"/>
      <c r="FQ395" s="4"/>
      <c r="FR395" s="4"/>
      <c r="FS395" s="4"/>
      <c r="FT395" s="4"/>
      <c r="FU395" s="4"/>
      <c r="FV395" s="4"/>
      <c r="FW395" s="4"/>
      <c r="FX395" s="4"/>
      <c r="FY395" s="4"/>
      <c r="FZ395" s="4"/>
      <c r="GA395" s="4"/>
      <c r="GB395" s="4"/>
      <c r="GC395" s="4"/>
      <c r="GD395" s="4"/>
      <c r="GE395" s="4"/>
      <c r="GF395" s="4"/>
      <c r="GG395" s="4"/>
      <c r="GH395" s="4"/>
      <c r="GI395" s="4"/>
      <c r="GJ395" s="4"/>
      <c r="GK395" s="4"/>
      <c r="GL395" s="4"/>
      <c r="GM395" s="4"/>
      <c r="GN395" s="4"/>
      <c r="GO395" s="4"/>
      <c r="GP395" s="4"/>
      <c r="GQ395" s="4"/>
      <c r="GR395" s="4"/>
      <c r="GS395" s="4"/>
      <c r="GT395" s="4"/>
      <c r="GU395" s="4"/>
      <c r="GV395" s="4"/>
      <c r="GW395" s="4"/>
      <c r="GX395" s="4"/>
      <c r="GY395" s="4"/>
      <c r="GZ395" s="4"/>
      <c r="HA395" s="4"/>
      <c r="HB395" s="4"/>
      <c r="HC395" s="4"/>
    </row>
    <row r="396" spans="1:211" s="380" customFormat="1" ht="13.9" customHeight="1">
      <c r="A396" s="828" t="str">
        <f>IF('1C TSsoustraitance'!$A113&lt;&gt;0,'1C TSsoustraitance'!$A113,"")</f>
        <v/>
      </c>
      <c r="B396" s="530"/>
      <c r="C396" s="513" t="str">
        <f>IF('1C TSsoustraitance'!$A113&lt;&gt;0,'1C TSsoustraitance'!$B113,"")</f>
        <v/>
      </c>
      <c r="D396" s="513" t="str">
        <f>IF('1C TSsoustraitance'!$A113&lt;&gt;0,'1C TSsoustraitance'!$C113,"")</f>
        <v/>
      </c>
      <c r="E396" s="684"/>
      <c r="F396" s="685"/>
      <c r="G396" s="666">
        <f>'1C TSsoustraitance'!$D113</f>
        <v>0</v>
      </c>
      <c r="H396" s="533">
        <v>0.21</v>
      </c>
      <c r="I396" s="533">
        <v>1</v>
      </c>
      <c r="J396" s="534"/>
      <c r="K396" s="667">
        <f t="shared" si="114"/>
        <v>0</v>
      </c>
      <c r="L396" s="668">
        <f>IF(OR('1C TSsoustraitance'!$D113="",'1C TSsoustraitance'!$AP113=0),0,IF(AND('1C TSsoustraitance'!$D113&lt;&gt;"",$K$2="Pôle",'1C TSsoustraitance'!$E113="OUI"),(('1C TSsoustraitance'!$F113+'1C TSsoustraitance'!$G113+'1C TSsoustraitance'!$H113+'1C TSsoustraitance'!$I113+'1C TSsoustraitance'!$M113)/'1C TSsoustraitance'!$R113),IF(AND('1C TSsoustraitance'!$D113&lt;&gt;"",$K$2="Pôle",'1C TSsoustraitance'!$E113="NON"),(('1C TSsoustraitance'!$F113+'1C TSsoustraitance'!$G113+'1C TSsoustraitance'!$H113+'1C TSsoustraitance'!$I113+'1C TSsoustraitance'!$M113)/'1C TSsoustraitance'!$AP113),IF(AND('1C TSsoustraitance'!$D113&lt;&gt;"",$K$2&lt;&gt;"Pôle",'1C TSsoustraitance'!$E113="OUI"),(('1C TSsoustraitance'!$F113+'1C TSsoustraitance'!$G113+'1C TSsoustraitance'!$H113+'1C TSsoustraitance'!$I113+'1C TSsoustraitance'!$J113+'1C TSsoustraitance'!$K113+'1C TSsoustraitance'!$L113+'1C TSsoustraitance'!$M113+'1C TSsoustraitance'!$N113+'1C TSsoustraitance'!$O113+'1C TSsoustraitance'!$P113+'1C TSsoustraitance'!$Q113)/'1C TSsoustraitance'!$R113),IF(AND('1C TSsoustraitance'!$D113&lt;&gt;"",$K$2&lt;&gt;"Pôle",'1C TSsoustraitance'!$E113="NON"),(('1C TSsoustraitance'!$F113+'1C TSsoustraitance'!$G113+'1C TSsoustraitance'!$H113+'1C TSsoustraitance'!$I113+'1C TSsoustraitance'!$J113+'1C TSsoustraitance'!$K113+'1C TSsoustraitance'!$L113+'1C TSsoustraitance'!$M113+'1C TSsoustraitance'!$N113+'1C TSsoustraitance'!$O113+'1C TSsoustraitance'!$P113+'1C TSsoustraitance'!$Q113))/'1C TSsoustraitance'!$AP113)))))</f>
        <v>0</v>
      </c>
      <c r="M396" s="668">
        <f>IF(OR('1C TSsoustraitance'!$D113="",'1C TSsoustraitance'!AP$13=0),0,IF(AND('1C TSsoustraitance'!$D113&lt;&gt;"",$K$2="Pôle",'1C TSsoustraitance'!$E113="OUI"),(('1C TSsoustraitance'!$J113+'1C TSsoustraitance'!$K113+'1C TSsoustraitance'!$L113)/'1C TSsoustraitance'!$R113),IF(AND('1C TSsoustraitance'!$D113&lt;&gt;"",$K$2="Pôle",'1C TSsoustraitance'!$E113="NON"),(('1C TSsoustraitance'!$J113+'1C TSsoustraitance'!$K113+'1C TSsoustraitance'!$L113)/'1C TSsoustraitance'!$AP113),IF(AND('1C TSsoustraitance'!$D113&lt;&gt;"",$K$2&lt;&gt;"Pôle"),0))))</f>
        <v>0</v>
      </c>
      <c r="N396" s="668">
        <f t="shared" si="115"/>
        <v>0</v>
      </c>
      <c r="O396" s="669">
        <f>IF(OR('1C TSsoustraitance'!$D113="",'1C TSsoustraitance'!$E113="OUI",'1C TSsoustraitance'!$AP113=0),0,(('1C TSsoustraitance'!$S113)/'1C TSsoustraitance'!$AP113))</f>
        <v>0</v>
      </c>
      <c r="P396" s="669">
        <f>IF(OR('1C TSsoustraitance'!$D113="",'1C TSsoustraitance'!$E113="OUI",'1C TSsoustraitance'!$AP113=0),0,(('1C TSsoustraitance'!$T113)/'1C TSsoustraitance'!$AP113))</f>
        <v>0</v>
      </c>
      <c r="Q396" s="669">
        <f>IF(OR('1C TSsoustraitance'!$D113="",'1C TSsoustraitance'!$E113="OUI",'1C TSsoustraitance'!$AP113=0),0,(('1C TSsoustraitance'!$U113)/'1C TSsoustraitance'!$AP113))</f>
        <v>0</v>
      </c>
      <c r="R396" s="669">
        <f>IF(OR('1C TSsoustraitance'!$D113="",'1C TSsoustraitance'!$E113="OUI",'1C TSsoustraitance'!$AP113=0),0,(('1C TSsoustraitance'!$V113)/'1C TSsoustraitance'!$AP113))</f>
        <v>0</v>
      </c>
      <c r="S396" s="669">
        <f>IF(OR('1C TSsoustraitance'!$D113="",'1C TSsoustraitance'!$E113="OUI",'1C TSsoustraitance'!$AP113=0),0,(('1C TSsoustraitance'!$W113)/'1C TSsoustraitance'!$AP113))</f>
        <v>0</v>
      </c>
      <c r="T396" s="669">
        <f>IF(OR('1C TSsoustraitance'!$D113="",'1C TSsoustraitance'!$E113="OUI",'1C TSsoustraitance'!$AP113=0),0,(('1C TSsoustraitance'!$X113)/'1C TSsoustraitance'!$AP113))</f>
        <v>0</v>
      </c>
      <c r="U396" s="669">
        <f>IF(OR('1C TSsoustraitance'!$D113="",'1C TSsoustraitance'!$E113="OUI",'1C TSsoustraitance'!$AP113=0),0,(('1C TSsoustraitance'!$Y113)/'1C TSsoustraitance'!$AP113))</f>
        <v>0</v>
      </c>
      <c r="V396" s="669">
        <f>IF(OR('1C TSsoustraitance'!$D113="",'1C TSsoustraitance'!$E113="OUI",'1C TSsoustraitance'!$AP113=0),0,(('1C TSsoustraitance'!$Z113)/'1C TSsoustraitance'!$AP113))</f>
        <v>0</v>
      </c>
      <c r="W396" s="669">
        <f>IF(OR('1C TSsoustraitance'!$D113="",'1C TSsoustraitance'!$E113="OUI",'1C TSsoustraitance'!$AP113=0),0,(('1C TSsoustraitance'!$AA113)/'1C TSsoustraitance'!$AP113))</f>
        <v>0</v>
      </c>
      <c r="X396" s="669">
        <f>IF(OR('1C TSsoustraitance'!$D113="",'1C TSsoustraitance'!$E113="OUI",'1C TSsoustraitance'!$AP113=0),0,(('1C TSsoustraitance'!$AB113)/'1C TSsoustraitance'!$AP113))</f>
        <v>0</v>
      </c>
      <c r="Y396" s="669">
        <f>IF(OR('1C TSsoustraitance'!$D113="",'1C TSsoustraitance'!$E113="OUI",'1C TSsoustraitance'!$AP113=0),0,(('1C TSsoustraitance'!$AC113)/'1C TSsoustraitance'!$AP113))</f>
        <v>0</v>
      </c>
      <c r="Z396" s="669">
        <f>IF(OR('1C TSsoustraitance'!$D113="",'1C TSsoustraitance'!$E113="OUI",'1C TSsoustraitance'!$AP113=0),0,(('1C TSsoustraitance'!$AD113)/'1C TSsoustraitance'!$AP113))</f>
        <v>0</v>
      </c>
      <c r="AA396" s="669">
        <f>IF(OR('1C TSsoustraitance'!$D113="",'1C TSsoustraitance'!$E113="OUI",'1C TSsoustraitance'!$AP113=0),0,(('1C TSsoustraitance'!$AE113)/'1C TSsoustraitance'!$AP113))</f>
        <v>0</v>
      </c>
      <c r="AB396" s="669">
        <f>IF(OR('1C TSsoustraitance'!$D113="",'1C TSsoustraitance'!$E113="OUI",'1C TSsoustraitance'!$AP113=0),0,(('1C TSsoustraitance'!$AF113)/'1C TSsoustraitance'!$AP113))</f>
        <v>0</v>
      </c>
      <c r="AC396" s="669">
        <f>IF(OR('1C TSsoustraitance'!$D113="",'1C TSsoustraitance'!$E113="OUI",'1C TSsoustraitance'!$AP113=0),0,(('1C TSsoustraitance'!$AG113)/'1C TSsoustraitance'!$AP113))</f>
        <v>0</v>
      </c>
      <c r="AD396" s="669">
        <f>IF(OR('1C TSsoustraitance'!$D113="",'1C TSsoustraitance'!$E113="OUI",'1C TSsoustraitance'!$AP113=0),0,(('1C TSsoustraitance'!$AH113)/'1C TSsoustraitance'!$AP113))</f>
        <v>0</v>
      </c>
      <c r="AE396" s="669">
        <f>IF(OR('1C TSsoustraitance'!$D113="",'1C TSsoustraitance'!$E113="OUI",'1C TSsoustraitance'!$AP113=0),0,(('1C TSsoustraitance'!$AI113)/'1C TSsoustraitance'!$AP113))</f>
        <v>0</v>
      </c>
      <c r="AF396" s="669">
        <f>IF(OR('1C TSsoustraitance'!$D113="",'1C TSsoustraitance'!$E113="OUI",'1C TSsoustraitance'!$AP113=0),0,(('1C TSsoustraitance'!$AJ113)/'1C TSsoustraitance'!$AP113))</f>
        <v>0</v>
      </c>
      <c r="AG396" s="669">
        <f>IF(OR('1C TSsoustraitance'!$D113="",'1C TSsoustraitance'!$E113="OUI",'1C TSsoustraitance'!$AP113=0),0,(('1C TSsoustraitance'!$AK113)/'1C TSsoustraitance'!$AP113))</f>
        <v>0</v>
      </c>
      <c r="AH396" s="669">
        <f>IF(OR('1C TSsoustraitance'!$D113="",'1C TSsoustraitance'!$E113="OUI",'1C TSsoustraitance'!$AP113=0),0,(('1C TSsoustraitance'!$AL113)/'1C TSsoustraitance'!$AP113))</f>
        <v>0</v>
      </c>
      <c r="AI396" s="669">
        <f>IF(OR('1C TSsoustraitance'!$D113="",'1C TSsoustraitance'!$E113="OUI",'1C TSsoustraitance'!$AP113=0),0,(('1C TSsoustraitance'!$AM113)/'1C TSsoustraitance'!$AP113))</f>
        <v>0</v>
      </c>
      <c r="AJ396" s="669">
        <f>IF(OR('1C TSsoustraitance'!$D113="",'1C TSsoustraitance'!$E113="OUI",'1C TSsoustraitance'!$AP113=0),0,(('1C TSsoustraitance'!$AN113)/'1C TSsoustraitance'!$AP113))</f>
        <v>0</v>
      </c>
      <c r="AK396" s="669">
        <f t="shared" si="116"/>
        <v>0</v>
      </c>
      <c r="AL396" s="668">
        <f t="shared" si="117"/>
        <v>0</v>
      </c>
      <c r="AM396" s="670">
        <f>IF(Tableau7[[#This Row],[N° pièce]]="",0,(Tableau7[[#This Row],[hors TVA]]+(Tableau7[[#This Row],[hors TVA]]*Tableau7[[#This Row],[Taux TVA]])-(Tableau7[[#This Row],[hors TVA]]*Tableau7[[#This Row],[Taux TVA]]*Tableau7[[#This Row],[Régime TVA: Récupération]]))*Tableau7[[#This Row],[Type 1]])</f>
        <v>0</v>
      </c>
      <c r="AN396" s="670">
        <f>IF(Tableau7[[#This Row],[N° pièce]]="",0,IF($K$2="pôle",((Tableau7[[#This Row],[hors TVA]]+(Tableau7[[#This Row],[hors TVA]]*Tableau7[[#This Row],[Taux TVA]])-(Tableau7[[#This Row],[hors TVA]]*Tableau7[[#This Row],[Taux TVA]]*Tableau7[[#This Row],[Régime TVA: Récupération]]))*Tableau7[[#This Row],[Type 2]]),0))</f>
        <v>0</v>
      </c>
      <c r="AO396" s="670">
        <f t="shared" si="111"/>
        <v>0</v>
      </c>
      <c r="AP396" s="255">
        <f t="shared" si="112"/>
        <v>0</v>
      </c>
      <c r="AQ396" s="506">
        <f t="shared" si="118"/>
        <v>0</v>
      </c>
      <c r="AR396" s="671"/>
      <c r="AS396" s="512"/>
      <c r="AT396" s="513" t="str">
        <f>IF(('1C TSsoustraitance'!AP113*FICHE!C$14&lt;J396),"Forfait limité à "&amp;FICHE!C$14&amp;"€/jour","")</f>
        <v/>
      </c>
      <c r="AU396" s="797"/>
      <c r="AV396" s="484"/>
      <c r="AW396" s="484"/>
      <c r="AX396" s="484"/>
      <c r="AY396" s="484"/>
      <c r="AZ396" s="484"/>
      <c r="BA396" s="4"/>
      <c r="BB396" s="4"/>
      <c r="BC396" s="4"/>
      <c r="BD396" s="4"/>
      <c r="BE396" s="4"/>
      <c r="BF396" s="4"/>
      <c r="BG396" s="4"/>
      <c r="BH396" s="4"/>
      <c r="BI396" s="4"/>
      <c r="BJ396" s="4"/>
      <c r="BK396" s="4"/>
      <c r="BL396" s="4"/>
      <c r="BM396" s="4"/>
      <c r="BN396" s="4"/>
      <c r="BO396" s="4"/>
      <c r="BP396" s="4"/>
      <c r="BQ396" s="4"/>
      <c r="BR396" s="4"/>
      <c r="BS396" s="4"/>
      <c r="BT396" s="4"/>
      <c r="BU396" s="4"/>
      <c r="BV396" s="4"/>
      <c r="BW396" s="4"/>
      <c r="BX396" s="4"/>
      <c r="BY396" s="4"/>
      <c r="BZ396" s="4"/>
      <c r="CA396" s="4"/>
      <c r="CB396" s="4"/>
      <c r="CC396" s="4"/>
      <c r="CD396" s="4"/>
      <c r="CE396" s="4"/>
      <c r="CF396" s="4"/>
      <c r="CG396" s="4"/>
      <c r="CH396" s="4"/>
      <c r="CI396" s="4"/>
      <c r="CJ396" s="4"/>
      <c r="CK396" s="4"/>
      <c r="CL396" s="4"/>
      <c r="CM396" s="4"/>
      <c r="CN396" s="4"/>
      <c r="CO396" s="4"/>
      <c r="CP396" s="4"/>
      <c r="CQ396" s="4"/>
      <c r="CR396" s="4"/>
      <c r="CS396" s="4"/>
      <c r="CT396" s="4"/>
      <c r="CU396" s="4"/>
      <c r="CV396" s="4"/>
      <c r="CW396" s="4"/>
      <c r="CX396" s="4"/>
      <c r="CY396" s="4"/>
      <c r="CZ396" s="4"/>
      <c r="DA396" s="4"/>
      <c r="DB396" s="4"/>
      <c r="DC396" s="4"/>
      <c r="DD396" s="4"/>
      <c r="DE396" s="4"/>
      <c r="DF396" s="4"/>
      <c r="DG396" s="4"/>
      <c r="DH396" s="4"/>
      <c r="DI396" s="4"/>
      <c r="DJ396" s="4"/>
      <c r="DK396" s="4"/>
      <c r="DL396" s="4"/>
      <c r="DM396" s="4"/>
      <c r="DN396" s="4"/>
      <c r="DO396" s="4"/>
      <c r="DP396" s="4"/>
      <c r="DQ396" s="4"/>
      <c r="DR396" s="4"/>
      <c r="DS396" s="4"/>
      <c r="DT396" s="4"/>
      <c r="DU396" s="4"/>
      <c r="DV396" s="4"/>
      <c r="DW396" s="4"/>
      <c r="DX396" s="4"/>
      <c r="DY396" s="4"/>
      <c r="DZ396" s="4"/>
      <c r="EA396" s="4"/>
      <c r="EB396" s="4"/>
      <c r="EC396" s="4"/>
      <c r="ED396" s="4"/>
      <c r="EE396" s="4"/>
      <c r="EF396" s="4"/>
      <c r="EG396" s="4"/>
      <c r="EH396" s="4"/>
      <c r="EI396" s="4"/>
      <c r="EJ396" s="4"/>
      <c r="EK396" s="4"/>
      <c r="EL396" s="4"/>
      <c r="EM396" s="4"/>
      <c r="EN396" s="4"/>
      <c r="EO396" s="4"/>
      <c r="EP396" s="4"/>
      <c r="EQ396" s="4"/>
      <c r="ER396" s="4"/>
      <c r="ES396" s="4"/>
      <c r="ET396" s="4"/>
      <c r="EU396" s="4"/>
      <c r="EV396" s="4"/>
      <c r="EW396" s="4"/>
      <c r="EX396" s="4"/>
      <c r="EY396" s="4"/>
      <c r="EZ396" s="4"/>
      <c r="FA396" s="4"/>
      <c r="FB396" s="4"/>
      <c r="FC396" s="4"/>
      <c r="FD396" s="4"/>
      <c r="FE396" s="4"/>
      <c r="FF396" s="4"/>
      <c r="FG396" s="4"/>
      <c r="FH396" s="4"/>
      <c r="FI396" s="4"/>
      <c r="FJ396" s="4"/>
      <c r="FK396" s="4"/>
      <c r="FL396" s="4"/>
      <c r="FM396" s="4"/>
      <c r="FN396" s="4"/>
      <c r="FO396" s="4"/>
      <c r="FP396" s="4"/>
      <c r="FQ396" s="4"/>
      <c r="FR396" s="4"/>
      <c r="FS396" s="4"/>
      <c r="FT396" s="4"/>
      <c r="FU396" s="4"/>
      <c r="FV396" s="4"/>
      <c r="FW396" s="4"/>
      <c r="FX396" s="4"/>
      <c r="FY396" s="4"/>
      <c r="FZ396" s="4"/>
      <c r="GA396" s="4"/>
      <c r="GB396" s="4"/>
      <c r="GC396" s="4"/>
      <c r="GD396" s="4"/>
      <c r="GE396" s="4"/>
      <c r="GF396" s="4"/>
      <c r="GG396" s="4"/>
      <c r="GH396" s="4"/>
      <c r="GI396" s="4"/>
      <c r="GJ396" s="4"/>
      <c r="GK396" s="4"/>
      <c r="GL396" s="4"/>
      <c r="GM396" s="4"/>
      <c r="GN396" s="4"/>
      <c r="GO396" s="4"/>
      <c r="GP396" s="4"/>
      <c r="GQ396" s="4"/>
      <c r="GR396" s="4"/>
      <c r="GS396" s="4"/>
      <c r="GT396" s="4"/>
      <c r="GU396" s="4"/>
      <c r="GV396" s="4"/>
      <c r="GW396" s="4"/>
      <c r="GX396" s="4"/>
      <c r="GY396" s="4"/>
      <c r="GZ396" s="4"/>
      <c r="HA396" s="4"/>
      <c r="HB396" s="4"/>
      <c r="HC396" s="4"/>
    </row>
    <row r="397" spans="1:211" s="380" customFormat="1" ht="13.9" customHeight="1">
      <c r="A397" s="828" t="str">
        <f>IF('1C TSsoustraitance'!$A114&lt;&gt;0,'1C TSsoustraitance'!$A114,"")</f>
        <v/>
      </c>
      <c r="B397" s="530"/>
      <c r="C397" s="513" t="str">
        <f>IF('1C TSsoustraitance'!$A114&lt;&gt;0,'1C TSsoustraitance'!$B114,"")</f>
        <v/>
      </c>
      <c r="D397" s="513" t="str">
        <f>IF('1C TSsoustraitance'!$A114&lt;&gt;0,'1C TSsoustraitance'!$C114,"")</f>
        <v/>
      </c>
      <c r="E397" s="684"/>
      <c r="F397" s="685"/>
      <c r="G397" s="666">
        <f>'1C TSsoustraitance'!$D114</f>
        <v>0</v>
      </c>
      <c r="H397" s="533">
        <v>0.21</v>
      </c>
      <c r="I397" s="533">
        <v>1</v>
      </c>
      <c r="J397" s="534"/>
      <c r="K397" s="667">
        <f t="shared" si="114"/>
        <v>0</v>
      </c>
      <c r="L397" s="668">
        <f>IF(OR('1C TSsoustraitance'!$D114="",'1C TSsoustraitance'!$AP114=0),0,IF(AND('1C TSsoustraitance'!$D114&lt;&gt;"",$K$2="Pôle",'1C TSsoustraitance'!$E114="OUI"),(('1C TSsoustraitance'!$F114+'1C TSsoustraitance'!$G114+'1C TSsoustraitance'!$H114+'1C TSsoustraitance'!$I114+'1C TSsoustraitance'!$M114)/'1C TSsoustraitance'!$R114),IF(AND('1C TSsoustraitance'!$D114&lt;&gt;"",$K$2="Pôle",'1C TSsoustraitance'!$E114="NON"),(('1C TSsoustraitance'!$F114+'1C TSsoustraitance'!$G114+'1C TSsoustraitance'!$H114+'1C TSsoustraitance'!$I114+'1C TSsoustraitance'!$M114)/'1C TSsoustraitance'!$AP114),IF(AND('1C TSsoustraitance'!$D114&lt;&gt;"",$K$2&lt;&gt;"Pôle",'1C TSsoustraitance'!$E114="OUI"),(('1C TSsoustraitance'!$F114+'1C TSsoustraitance'!$G114+'1C TSsoustraitance'!$H114+'1C TSsoustraitance'!$I114+'1C TSsoustraitance'!$J114+'1C TSsoustraitance'!$K114+'1C TSsoustraitance'!$L114+'1C TSsoustraitance'!$M114+'1C TSsoustraitance'!$N114+'1C TSsoustraitance'!$O114+'1C TSsoustraitance'!$P114+'1C TSsoustraitance'!$Q114)/'1C TSsoustraitance'!$R114),IF(AND('1C TSsoustraitance'!$D114&lt;&gt;"",$K$2&lt;&gt;"Pôle",'1C TSsoustraitance'!$E114="NON"),(('1C TSsoustraitance'!$F114+'1C TSsoustraitance'!$G114+'1C TSsoustraitance'!$H114+'1C TSsoustraitance'!$I114+'1C TSsoustraitance'!$J114+'1C TSsoustraitance'!$K114+'1C TSsoustraitance'!$L114+'1C TSsoustraitance'!$M114+'1C TSsoustraitance'!$N114+'1C TSsoustraitance'!$O114+'1C TSsoustraitance'!$P114+'1C TSsoustraitance'!$Q114))/'1C TSsoustraitance'!$AP114)))))</f>
        <v>0</v>
      </c>
      <c r="M397" s="668">
        <f>IF(OR('1C TSsoustraitance'!$D114="",'1C TSsoustraitance'!AP$13=0),0,IF(AND('1C TSsoustraitance'!$D114&lt;&gt;"",$K$2="Pôle",'1C TSsoustraitance'!$E114="OUI"),(('1C TSsoustraitance'!$J114+'1C TSsoustraitance'!$K114+'1C TSsoustraitance'!$L114)/'1C TSsoustraitance'!$R114),IF(AND('1C TSsoustraitance'!$D114&lt;&gt;"",$K$2="Pôle",'1C TSsoustraitance'!$E114="NON"),(('1C TSsoustraitance'!$J114+'1C TSsoustraitance'!$K114+'1C TSsoustraitance'!$L114)/'1C TSsoustraitance'!$AP114),IF(AND('1C TSsoustraitance'!$D114&lt;&gt;"",$K$2&lt;&gt;"Pôle"),0))))</f>
        <v>0</v>
      </c>
      <c r="N397" s="668">
        <f t="shared" si="115"/>
        <v>0</v>
      </c>
      <c r="O397" s="669">
        <f>IF(OR('1C TSsoustraitance'!$D114="",'1C TSsoustraitance'!$E114="OUI",'1C TSsoustraitance'!$AP114=0),0,(('1C TSsoustraitance'!$S114)/'1C TSsoustraitance'!$AP114))</f>
        <v>0</v>
      </c>
      <c r="P397" s="669">
        <f>IF(OR('1C TSsoustraitance'!$D114="",'1C TSsoustraitance'!$E114="OUI",'1C TSsoustraitance'!$AP114=0),0,(('1C TSsoustraitance'!$T114)/'1C TSsoustraitance'!$AP114))</f>
        <v>0</v>
      </c>
      <c r="Q397" s="669">
        <f>IF(OR('1C TSsoustraitance'!$D114="",'1C TSsoustraitance'!$E114="OUI",'1C TSsoustraitance'!$AP114=0),0,(('1C TSsoustraitance'!$U114)/'1C TSsoustraitance'!$AP114))</f>
        <v>0</v>
      </c>
      <c r="R397" s="669">
        <f>IF(OR('1C TSsoustraitance'!$D114="",'1C TSsoustraitance'!$E114="OUI",'1C TSsoustraitance'!$AP114=0),0,(('1C TSsoustraitance'!$V114)/'1C TSsoustraitance'!$AP114))</f>
        <v>0</v>
      </c>
      <c r="S397" s="669">
        <f>IF(OR('1C TSsoustraitance'!$D114="",'1C TSsoustraitance'!$E114="OUI",'1C TSsoustraitance'!$AP114=0),0,(('1C TSsoustraitance'!$W114)/'1C TSsoustraitance'!$AP114))</f>
        <v>0</v>
      </c>
      <c r="T397" s="669">
        <f>IF(OR('1C TSsoustraitance'!$D114="",'1C TSsoustraitance'!$E114="OUI",'1C TSsoustraitance'!$AP114=0),0,(('1C TSsoustraitance'!$X114)/'1C TSsoustraitance'!$AP114))</f>
        <v>0</v>
      </c>
      <c r="U397" s="669">
        <f>IF(OR('1C TSsoustraitance'!$D114="",'1C TSsoustraitance'!$E114="OUI",'1C TSsoustraitance'!$AP114=0),0,(('1C TSsoustraitance'!$Y114)/'1C TSsoustraitance'!$AP114))</f>
        <v>0</v>
      </c>
      <c r="V397" s="669">
        <f>IF(OR('1C TSsoustraitance'!$D114="",'1C TSsoustraitance'!$E114="OUI",'1C TSsoustraitance'!$AP114=0),0,(('1C TSsoustraitance'!$Z114)/'1C TSsoustraitance'!$AP114))</f>
        <v>0</v>
      </c>
      <c r="W397" s="669">
        <f>IF(OR('1C TSsoustraitance'!$D114="",'1C TSsoustraitance'!$E114="OUI",'1C TSsoustraitance'!$AP114=0),0,(('1C TSsoustraitance'!$AA114)/'1C TSsoustraitance'!$AP114))</f>
        <v>0</v>
      </c>
      <c r="X397" s="669">
        <f>IF(OR('1C TSsoustraitance'!$D114="",'1C TSsoustraitance'!$E114="OUI",'1C TSsoustraitance'!$AP114=0),0,(('1C TSsoustraitance'!$AB114)/'1C TSsoustraitance'!$AP114))</f>
        <v>0</v>
      </c>
      <c r="Y397" s="669">
        <f>IF(OR('1C TSsoustraitance'!$D114="",'1C TSsoustraitance'!$E114="OUI",'1C TSsoustraitance'!$AP114=0),0,(('1C TSsoustraitance'!$AC114)/'1C TSsoustraitance'!$AP114))</f>
        <v>0</v>
      </c>
      <c r="Z397" s="669">
        <f>IF(OR('1C TSsoustraitance'!$D114="",'1C TSsoustraitance'!$E114="OUI",'1C TSsoustraitance'!$AP114=0),0,(('1C TSsoustraitance'!$AD114)/'1C TSsoustraitance'!$AP114))</f>
        <v>0</v>
      </c>
      <c r="AA397" s="669">
        <f>IF(OR('1C TSsoustraitance'!$D114="",'1C TSsoustraitance'!$E114="OUI",'1C TSsoustraitance'!$AP114=0),0,(('1C TSsoustraitance'!$AE114)/'1C TSsoustraitance'!$AP114))</f>
        <v>0</v>
      </c>
      <c r="AB397" s="669">
        <f>IF(OR('1C TSsoustraitance'!$D114="",'1C TSsoustraitance'!$E114="OUI",'1C TSsoustraitance'!$AP114=0),0,(('1C TSsoustraitance'!$AF114)/'1C TSsoustraitance'!$AP114))</f>
        <v>0</v>
      </c>
      <c r="AC397" s="669">
        <f>IF(OR('1C TSsoustraitance'!$D114="",'1C TSsoustraitance'!$E114="OUI",'1C TSsoustraitance'!$AP114=0),0,(('1C TSsoustraitance'!$AG114)/'1C TSsoustraitance'!$AP114))</f>
        <v>0</v>
      </c>
      <c r="AD397" s="669">
        <f>IF(OR('1C TSsoustraitance'!$D114="",'1C TSsoustraitance'!$E114="OUI",'1C TSsoustraitance'!$AP114=0),0,(('1C TSsoustraitance'!$AH114)/'1C TSsoustraitance'!$AP114))</f>
        <v>0</v>
      </c>
      <c r="AE397" s="669">
        <f>IF(OR('1C TSsoustraitance'!$D114="",'1C TSsoustraitance'!$E114="OUI",'1C TSsoustraitance'!$AP114=0),0,(('1C TSsoustraitance'!$AI114)/'1C TSsoustraitance'!$AP114))</f>
        <v>0</v>
      </c>
      <c r="AF397" s="669">
        <f>IF(OR('1C TSsoustraitance'!$D114="",'1C TSsoustraitance'!$E114="OUI",'1C TSsoustraitance'!$AP114=0),0,(('1C TSsoustraitance'!$AJ114)/'1C TSsoustraitance'!$AP114))</f>
        <v>0</v>
      </c>
      <c r="AG397" s="669">
        <f>IF(OR('1C TSsoustraitance'!$D114="",'1C TSsoustraitance'!$E114="OUI",'1C TSsoustraitance'!$AP114=0),0,(('1C TSsoustraitance'!$AK114)/'1C TSsoustraitance'!$AP114))</f>
        <v>0</v>
      </c>
      <c r="AH397" s="669">
        <f>IF(OR('1C TSsoustraitance'!$D114="",'1C TSsoustraitance'!$E114="OUI",'1C TSsoustraitance'!$AP114=0),0,(('1C TSsoustraitance'!$AL114)/'1C TSsoustraitance'!$AP114))</f>
        <v>0</v>
      </c>
      <c r="AI397" s="669">
        <f>IF(OR('1C TSsoustraitance'!$D114="",'1C TSsoustraitance'!$E114="OUI",'1C TSsoustraitance'!$AP114=0),0,(('1C TSsoustraitance'!$AM114)/'1C TSsoustraitance'!$AP114))</f>
        <v>0</v>
      </c>
      <c r="AJ397" s="669">
        <f>IF(OR('1C TSsoustraitance'!$D114="",'1C TSsoustraitance'!$E114="OUI",'1C TSsoustraitance'!$AP114=0),0,(('1C TSsoustraitance'!$AN114)/'1C TSsoustraitance'!$AP114))</f>
        <v>0</v>
      </c>
      <c r="AK397" s="669">
        <f t="shared" si="116"/>
        <v>0</v>
      </c>
      <c r="AL397" s="668">
        <f t="shared" si="117"/>
        <v>0</v>
      </c>
      <c r="AM397" s="670">
        <f>IF(Tableau7[[#This Row],[N° pièce]]="",0,(Tableau7[[#This Row],[hors TVA]]+(Tableau7[[#This Row],[hors TVA]]*Tableau7[[#This Row],[Taux TVA]])-(Tableau7[[#This Row],[hors TVA]]*Tableau7[[#This Row],[Taux TVA]]*Tableau7[[#This Row],[Régime TVA: Récupération]]))*Tableau7[[#This Row],[Type 1]])</f>
        <v>0</v>
      </c>
      <c r="AN397" s="670">
        <f>IF(Tableau7[[#This Row],[N° pièce]]="",0,IF($K$2="pôle",((Tableau7[[#This Row],[hors TVA]]+(Tableau7[[#This Row],[hors TVA]]*Tableau7[[#This Row],[Taux TVA]])-(Tableau7[[#This Row],[hors TVA]]*Tableau7[[#This Row],[Taux TVA]]*Tableau7[[#This Row],[Régime TVA: Récupération]]))*Tableau7[[#This Row],[Type 2]]),0))</f>
        <v>0</v>
      </c>
      <c r="AO397" s="670">
        <f t="shared" si="111"/>
        <v>0</v>
      </c>
      <c r="AP397" s="255">
        <f t="shared" si="112"/>
        <v>0</v>
      </c>
      <c r="AQ397" s="506">
        <f t="shared" si="118"/>
        <v>0</v>
      </c>
      <c r="AR397" s="671"/>
      <c r="AS397" s="512"/>
      <c r="AT397" s="513" t="str">
        <f>IF(('1C TSsoustraitance'!AP114*FICHE!C$14&lt;J397),"Forfait limité à "&amp;FICHE!C$14&amp;"€/jour","")</f>
        <v/>
      </c>
      <c r="AU397" s="797"/>
      <c r="AV397" s="484"/>
      <c r="AW397" s="484"/>
      <c r="AX397" s="484"/>
      <c r="AY397" s="484"/>
      <c r="AZ397" s="484"/>
      <c r="BA397" s="4"/>
      <c r="BB397" s="4"/>
      <c r="BC397" s="4"/>
      <c r="BD397" s="4"/>
      <c r="BE397" s="4"/>
      <c r="BF397" s="4"/>
      <c r="BG397" s="4"/>
      <c r="BH397" s="4"/>
      <c r="BI397" s="4"/>
      <c r="BJ397" s="4"/>
      <c r="BK397" s="4"/>
      <c r="BL397" s="4"/>
      <c r="BM397" s="4"/>
      <c r="BN397" s="4"/>
      <c r="BO397" s="4"/>
      <c r="BP397" s="4"/>
      <c r="BQ397" s="4"/>
      <c r="BR397" s="4"/>
      <c r="BS397" s="4"/>
      <c r="BT397" s="4"/>
      <c r="BU397" s="4"/>
      <c r="BV397" s="4"/>
      <c r="BW397" s="4"/>
      <c r="BX397" s="4"/>
      <c r="BY397" s="4"/>
      <c r="BZ397" s="4"/>
      <c r="CA397" s="4"/>
      <c r="CB397" s="4"/>
      <c r="CC397" s="4"/>
      <c r="CD397" s="4"/>
      <c r="CE397" s="4"/>
      <c r="CF397" s="4"/>
      <c r="CG397" s="4"/>
      <c r="CH397" s="4"/>
      <c r="CI397" s="4"/>
      <c r="CJ397" s="4"/>
      <c r="CK397" s="4"/>
      <c r="CL397" s="4"/>
      <c r="CM397" s="4"/>
      <c r="CN397" s="4"/>
      <c r="CO397" s="4"/>
      <c r="CP397" s="4"/>
      <c r="CQ397" s="4"/>
      <c r="CR397" s="4"/>
      <c r="CS397" s="4"/>
      <c r="CT397" s="4"/>
      <c r="CU397" s="4"/>
      <c r="CV397" s="4"/>
      <c r="CW397" s="4"/>
      <c r="CX397" s="4"/>
      <c r="CY397" s="4"/>
      <c r="CZ397" s="4"/>
      <c r="DA397" s="4"/>
      <c r="DB397" s="4"/>
      <c r="DC397" s="4"/>
      <c r="DD397" s="4"/>
      <c r="DE397" s="4"/>
      <c r="DF397" s="4"/>
      <c r="DG397" s="4"/>
      <c r="DH397" s="4"/>
      <c r="DI397" s="4"/>
      <c r="DJ397" s="4"/>
      <c r="DK397" s="4"/>
      <c r="DL397" s="4"/>
      <c r="DM397" s="4"/>
      <c r="DN397" s="4"/>
      <c r="DO397" s="4"/>
      <c r="DP397" s="4"/>
      <c r="DQ397" s="4"/>
      <c r="DR397" s="4"/>
      <c r="DS397" s="4"/>
      <c r="DT397" s="4"/>
      <c r="DU397" s="4"/>
      <c r="DV397" s="4"/>
      <c r="DW397" s="4"/>
      <c r="DX397" s="4"/>
      <c r="DY397" s="4"/>
      <c r="DZ397" s="4"/>
      <c r="EA397" s="4"/>
      <c r="EB397" s="4"/>
      <c r="EC397" s="4"/>
      <c r="ED397" s="4"/>
      <c r="EE397" s="4"/>
      <c r="EF397" s="4"/>
      <c r="EG397" s="4"/>
      <c r="EH397" s="4"/>
      <c r="EI397" s="4"/>
      <c r="EJ397" s="4"/>
      <c r="EK397" s="4"/>
      <c r="EL397" s="4"/>
      <c r="EM397" s="4"/>
      <c r="EN397" s="4"/>
      <c r="EO397" s="4"/>
      <c r="EP397" s="4"/>
      <c r="EQ397" s="4"/>
      <c r="ER397" s="4"/>
      <c r="ES397" s="4"/>
      <c r="ET397" s="4"/>
      <c r="EU397" s="4"/>
      <c r="EV397" s="4"/>
      <c r="EW397" s="4"/>
      <c r="EX397" s="4"/>
      <c r="EY397" s="4"/>
      <c r="EZ397" s="4"/>
      <c r="FA397" s="4"/>
      <c r="FB397" s="4"/>
      <c r="FC397" s="4"/>
      <c r="FD397" s="4"/>
      <c r="FE397" s="4"/>
      <c r="FF397" s="4"/>
      <c r="FG397" s="4"/>
      <c r="FH397" s="4"/>
      <c r="FI397" s="4"/>
      <c r="FJ397" s="4"/>
      <c r="FK397" s="4"/>
      <c r="FL397" s="4"/>
      <c r="FM397" s="4"/>
      <c r="FN397" s="4"/>
      <c r="FO397" s="4"/>
      <c r="FP397" s="4"/>
      <c r="FQ397" s="4"/>
      <c r="FR397" s="4"/>
      <c r="FS397" s="4"/>
      <c r="FT397" s="4"/>
      <c r="FU397" s="4"/>
      <c r="FV397" s="4"/>
      <c r="FW397" s="4"/>
      <c r="FX397" s="4"/>
      <c r="FY397" s="4"/>
      <c r="FZ397" s="4"/>
      <c r="GA397" s="4"/>
      <c r="GB397" s="4"/>
      <c r="GC397" s="4"/>
      <c r="GD397" s="4"/>
      <c r="GE397" s="4"/>
      <c r="GF397" s="4"/>
      <c r="GG397" s="4"/>
      <c r="GH397" s="4"/>
      <c r="GI397" s="4"/>
      <c r="GJ397" s="4"/>
      <c r="GK397" s="4"/>
      <c r="GL397" s="4"/>
      <c r="GM397" s="4"/>
      <c r="GN397" s="4"/>
      <c r="GO397" s="4"/>
      <c r="GP397" s="4"/>
      <c r="GQ397" s="4"/>
      <c r="GR397" s="4"/>
      <c r="GS397" s="4"/>
      <c r="GT397" s="4"/>
      <c r="GU397" s="4"/>
      <c r="GV397" s="4"/>
      <c r="GW397" s="4"/>
      <c r="GX397" s="4"/>
      <c r="GY397" s="4"/>
      <c r="GZ397" s="4"/>
      <c r="HA397" s="4"/>
      <c r="HB397" s="4"/>
      <c r="HC397" s="4"/>
    </row>
    <row r="398" spans="1:211" s="380" customFormat="1" ht="13.9" customHeight="1">
      <c r="A398" s="828" t="str">
        <f>IF('1C TSsoustraitance'!$A115&lt;&gt;0,'1C TSsoustraitance'!$A115,"")</f>
        <v/>
      </c>
      <c r="B398" s="530"/>
      <c r="C398" s="513" t="str">
        <f>IF('1C TSsoustraitance'!$A115&lt;&gt;0,'1C TSsoustraitance'!$B115,"")</f>
        <v/>
      </c>
      <c r="D398" s="513" t="str">
        <f>IF('1C TSsoustraitance'!$A115&lt;&gt;0,'1C TSsoustraitance'!$C115,"")</f>
        <v/>
      </c>
      <c r="E398" s="684"/>
      <c r="F398" s="685"/>
      <c r="G398" s="666">
        <f>'1C TSsoustraitance'!$D115</f>
        <v>0</v>
      </c>
      <c r="H398" s="533">
        <v>0.21</v>
      </c>
      <c r="I398" s="533">
        <v>1</v>
      </c>
      <c r="J398" s="534"/>
      <c r="K398" s="667">
        <f t="shared" si="114"/>
        <v>0</v>
      </c>
      <c r="L398" s="668">
        <f>IF(OR('1C TSsoustraitance'!$D115="",'1C TSsoustraitance'!$AP115=0),0,IF(AND('1C TSsoustraitance'!$D115&lt;&gt;"",$K$2="Pôle",'1C TSsoustraitance'!$E115="OUI"),(('1C TSsoustraitance'!$F115+'1C TSsoustraitance'!$G115+'1C TSsoustraitance'!$H115+'1C TSsoustraitance'!$I115+'1C TSsoustraitance'!$M115)/'1C TSsoustraitance'!$R115),IF(AND('1C TSsoustraitance'!$D115&lt;&gt;"",$K$2="Pôle",'1C TSsoustraitance'!$E115="NON"),(('1C TSsoustraitance'!$F115+'1C TSsoustraitance'!$G115+'1C TSsoustraitance'!$H115+'1C TSsoustraitance'!$I115+'1C TSsoustraitance'!$M115)/'1C TSsoustraitance'!$AP115),IF(AND('1C TSsoustraitance'!$D115&lt;&gt;"",$K$2&lt;&gt;"Pôle",'1C TSsoustraitance'!$E115="OUI"),(('1C TSsoustraitance'!$F115+'1C TSsoustraitance'!$G115+'1C TSsoustraitance'!$H115+'1C TSsoustraitance'!$I115+'1C TSsoustraitance'!$J115+'1C TSsoustraitance'!$K115+'1C TSsoustraitance'!$L115+'1C TSsoustraitance'!$M115+'1C TSsoustraitance'!$N115+'1C TSsoustraitance'!$O115+'1C TSsoustraitance'!$P115+'1C TSsoustraitance'!$Q115)/'1C TSsoustraitance'!$R115),IF(AND('1C TSsoustraitance'!$D115&lt;&gt;"",$K$2&lt;&gt;"Pôle",'1C TSsoustraitance'!$E115="NON"),(('1C TSsoustraitance'!$F115+'1C TSsoustraitance'!$G115+'1C TSsoustraitance'!$H115+'1C TSsoustraitance'!$I115+'1C TSsoustraitance'!$J115+'1C TSsoustraitance'!$K115+'1C TSsoustraitance'!$L115+'1C TSsoustraitance'!$M115+'1C TSsoustraitance'!$N115+'1C TSsoustraitance'!$O115+'1C TSsoustraitance'!$P115+'1C TSsoustraitance'!$Q115))/'1C TSsoustraitance'!$AP115)))))</f>
        <v>0</v>
      </c>
      <c r="M398" s="668">
        <f>IF(OR('1C TSsoustraitance'!$D115="",'1C TSsoustraitance'!AP$13=0),0,IF(AND('1C TSsoustraitance'!$D115&lt;&gt;"",$K$2="Pôle",'1C TSsoustraitance'!$E115="OUI"),(('1C TSsoustraitance'!$J115+'1C TSsoustraitance'!$K115+'1C TSsoustraitance'!$L115)/'1C TSsoustraitance'!$R115),IF(AND('1C TSsoustraitance'!$D115&lt;&gt;"",$K$2="Pôle",'1C TSsoustraitance'!$E115="NON"),(('1C TSsoustraitance'!$J115+'1C TSsoustraitance'!$K115+'1C TSsoustraitance'!$L115)/'1C TSsoustraitance'!$AP115),IF(AND('1C TSsoustraitance'!$D115&lt;&gt;"",$K$2&lt;&gt;"Pôle"),0))))</f>
        <v>0</v>
      </c>
      <c r="N398" s="668">
        <f t="shared" si="115"/>
        <v>0</v>
      </c>
      <c r="O398" s="669">
        <f>IF(OR('1C TSsoustraitance'!$D115="",'1C TSsoustraitance'!$E115="OUI",'1C TSsoustraitance'!$AP115=0),0,(('1C TSsoustraitance'!$S115)/'1C TSsoustraitance'!$AP115))</f>
        <v>0</v>
      </c>
      <c r="P398" s="669">
        <f>IF(OR('1C TSsoustraitance'!$D115="",'1C TSsoustraitance'!$E115="OUI",'1C TSsoustraitance'!$AP115=0),0,(('1C TSsoustraitance'!$T115)/'1C TSsoustraitance'!$AP115))</f>
        <v>0</v>
      </c>
      <c r="Q398" s="669">
        <f>IF(OR('1C TSsoustraitance'!$D115="",'1C TSsoustraitance'!$E115="OUI",'1C TSsoustraitance'!$AP115=0),0,(('1C TSsoustraitance'!$U115)/'1C TSsoustraitance'!$AP115))</f>
        <v>0</v>
      </c>
      <c r="R398" s="669">
        <f>IF(OR('1C TSsoustraitance'!$D115="",'1C TSsoustraitance'!$E115="OUI",'1C TSsoustraitance'!$AP115=0),0,(('1C TSsoustraitance'!$V115)/'1C TSsoustraitance'!$AP115))</f>
        <v>0</v>
      </c>
      <c r="S398" s="669">
        <f>IF(OR('1C TSsoustraitance'!$D115="",'1C TSsoustraitance'!$E115="OUI",'1C TSsoustraitance'!$AP115=0),0,(('1C TSsoustraitance'!$W115)/'1C TSsoustraitance'!$AP115))</f>
        <v>0</v>
      </c>
      <c r="T398" s="669">
        <f>IF(OR('1C TSsoustraitance'!$D115="",'1C TSsoustraitance'!$E115="OUI",'1C TSsoustraitance'!$AP115=0),0,(('1C TSsoustraitance'!$X115)/'1C TSsoustraitance'!$AP115))</f>
        <v>0</v>
      </c>
      <c r="U398" s="669">
        <f>IF(OR('1C TSsoustraitance'!$D115="",'1C TSsoustraitance'!$E115="OUI",'1C TSsoustraitance'!$AP115=0),0,(('1C TSsoustraitance'!$Y115)/'1C TSsoustraitance'!$AP115))</f>
        <v>0</v>
      </c>
      <c r="V398" s="669">
        <f>IF(OR('1C TSsoustraitance'!$D115="",'1C TSsoustraitance'!$E115="OUI",'1C TSsoustraitance'!$AP115=0),0,(('1C TSsoustraitance'!$Z115)/'1C TSsoustraitance'!$AP115))</f>
        <v>0</v>
      </c>
      <c r="W398" s="669">
        <f>IF(OR('1C TSsoustraitance'!$D115="",'1C TSsoustraitance'!$E115="OUI",'1C TSsoustraitance'!$AP115=0),0,(('1C TSsoustraitance'!$AA115)/'1C TSsoustraitance'!$AP115))</f>
        <v>0</v>
      </c>
      <c r="X398" s="669">
        <f>IF(OR('1C TSsoustraitance'!$D115="",'1C TSsoustraitance'!$E115="OUI",'1C TSsoustraitance'!$AP115=0),0,(('1C TSsoustraitance'!$AB115)/'1C TSsoustraitance'!$AP115))</f>
        <v>0</v>
      </c>
      <c r="Y398" s="669">
        <f>IF(OR('1C TSsoustraitance'!$D115="",'1C TSsoustraitance'!$E115="OUI",'1C TSsoustraitance'!$AP115=0),0,(('1C TSsoustraitance'!$AC115)/'1C TSsoustraitance'!$AP115))</f>
        <v>0</v>
      </c>
      <c r="Z398" s="669">
        <f>IF(OR('1C TSsoustraitance'!$D115="",'1C TSsoustraitance'!$E115="OUI",'1C TSsoustraitance'!$AP115=0),0,(('1C TSsoustraitance'!$AD115)/'1C TSsoustraitance'!$AP115))</f>
        <v>0</v>
      </c>
      <c r="AA398" s="669">
        <f>IF(OR('1C TSsoustraitance'!$D115="",'1C TSsoustraitance'!$E115="OUI",'1C TSsoustraitance'!$AP115=0),0,(('1C TSsoustraitance'!$AE115)/'1C TSsoustraitance'!$AP115))</f>
        <v>0</v>
      </c>
      <c r="AB398" s="669">
        <f>IF(OR('1C TSsoustraitance'!$D115="",'1C TSsoustraitance'!$E115="OUI",'1C TSsoustraitance'!$AP115=0),0,(('1C TSsoustraitance'!$AF115)/'1C TSsoustraitance'!$AP115))</f>
        <v>0</v>
      </c>
      <c r="AC398" s="669">
        <f>IF(OR('1C TSsoustraitance'!$D115="",'1C TSsoustraitance'!$E115="OUI",'1C TSsoustraitance'!$AP115=0),0,(('1C TSsoustraitance'!$AG115)/'1C TSsoustraitance'!$AP115))</f>
        <v>0</v>
      </c>
      <c r="AD398" s="669">
        <f>IF(OR('1C TSsoustraitance'!$D115="",'1C TSsoustraitance'!$E115="OUI",'1C TSsoustraitance'!$AP115=0),0,(('1C TSsoustraitance'!$AH115)/'1C TSsoustraitance'!$AP115))</f>
        <v>0</v>
      </c>
      <c r="AE398" s="669">
        <f>IF(OR('1C TSsoustraitance'!$D115="",'1C TSsoustraitance'!$E115="OUI",'1C TSsoustraitance'!$AP115=0),0,(('1C TSsoustraitance'!$AI115)/'1C TSsoustraitance'!$AP115))</f>
        <v>0</v>
      </c>
      <c r="AF398" s="669">
        <f>IF(OR('1C TSsoustraitance'!$D115="",'1C TSsoustraitance'!$E115="OUI",'1C TSsoustraitance'!$AP115=0),0,(('1C TSsoustraitance'!$AJ115)/'1C TSsoustraitance'!$AP115))</f>
        <v>0</v>
      </c>
      <c r="AG398" s="669">
        <f>IF(OR('1C TSsoustraitance'!$D115="",'1C TSsoustraitance'!$E115="OUI",'1C TSsoustraitance'!$AP115=0),0,(('1C TSsoustraitance'!$AK115)/'1C TSsoustraitance'!$AP115))</f>
        <v>0</v>
      </c>
      <c r="AH398" s="669">
        <f>IF(OR('1C TSsoustraitance'!$D115="",'1C TSsoustraitance'!$E115="OUI",'1C TSsoustraitance'!$AP115=0),0,(('1C TSsoustraitance'!$AL115)/'1C TSsoustraitance'!$AP115))</f>
        <v>0</v>
      </c>
      <c r="AI398" s="669">
        <f>IF(OR('1C TSsoustraitance'!$D115="",'1C TSsoustraitance'!$E115="OUI",'1C TSsoustraitance'!$AP115=0),0,(('1C TSsoustraitance'!$AM115)/'1C TSsoustraitance'!$AP115))</f>
        <v>0</v>
      </c>
      <c r="AJ398" s="669">
        <f>IF(OR('1C TSsoustraitance'!$D115="",'1C TSsoustraitance'!$E115="OUI",'1C TSsoustraitance'!$AP115=0),0,(('1C TSsoustraitance'!$AN115)/'1C TSsoustraitance'!$AP115))</f>
        <v>0</v>
      </c>
      <c r="AK398" s="669">
        <f t="shared" si="116"/>
        <v>0</v>
      </c>
      <c r="AL398" s="668">
        <f t="shared" si="117"/>
        <v>0</v>
      </c>
      <c r="AM398" s="670">
        <f>IF(Tableau7[[#This Row],[N° pièce]]="",0,(Tableau7[[#This Row],[hors TVA]]+(Tableau7[[#This Row],[hors TVA]]*Tableau7[[#This Row],[Taux TVA]])-(Tableau7[[#This Row],[hors TVA]]*Tableau7[[#This Row],[Taux TVA]]*Tableau7[[#This Row],[Régime TVA: Récupération]]))*Tableau7[[#This Row],[Type 1]])</f>
        <v>0</v>
      </c>
      <c r="AN398" s="670">
        <f>IF(Tableau7[[#This Row],[N° pièce]]="",0,IF($K$2="pôle",((Tableau7[[#This Row],[hors TVA]]+(Tableau7[[#This Row],[hors TVA]]*Tableau7[[#This Row],[Taux TVA]])-(Tableau7[[#This Row],[hors TVA]]*Tableau7[[#This Row],[Taux TVA]]*Tableau7[[#This Row],[Régime TVA: Récupération]]))*Tableau7[[#This Row],[Type 2]]),0))</f>
        <v>0</v>
      </c>
      <c r="AO398" s="670">
        <f t="shared" si="111"/>
        <v>0</v>
      </c>
      <c r="AP398" s="255">
        <f t="shared" si="112"/>
        <v>0</v>
      </c>
      <c r="AQ398" s="506">
        <f t="shared" si="118"/>
        <v>0</v>
      </c>
      <c r="AR398" s="671"/>
      <c r="AS398" s="512"/>
      <c r="AT398" s="513" t="str">
        <f>IF(('1C TSsoustraitance'!AP115*FICHE!C$14&lt;J398),"Forfait limité à "&amp;FICHE!C$14&amp;"€/jour","")</f>
        <v/>
      </c>
      <c r="AU398" s="797"/>
      <c r="AV398" s="484"/>
      <c r="AW398" s="484"/>
      <c r="AX398" s="484"/>
      <c r="AY398" s="484"/>
      <c r="AZ398" s="484"/>
      <c r="BA398" s="4"/>
      <c r="BB398" s="4"/>
      <c r="BC398" s="4"/>
      <c r="BD398" s="4"/>
      <c r="BE398" s="4"/>
      <c r="BF398" s="4"/>
      <c r="BG398" s="4"/>
      <c r="BH398" s="4"/>
      <c r="BI398" s="4"/>
      <c r="BJ398" s="4"/>
      <c r="BK398" s="4"/>
      <c r="BL398" s="4"/>
      <c r="BM398" s="4"/>
      <c r="BN398" s="4"/>
      <c r="BO398" s="4"/>
      <c r="BP398" s="4"/>
      <c r="BQ398" s="4"/>
      <c r="BR398" s="4"/>
      <c r="BS398" s="4"/>
      <c r="BT398" s="4"/>
      <c r="BU398" s="4"/>
      <c r="BV398" s="4"/>
      <c r="BW398" s="4"/>
      <c r="BX398" s="4"/>
      <c r="BY398" s="4"/>
      <c r="BZ398" s="4"/>
      <c r="CA398" s="4"/>
      <c r="CB398" s="4"/>
      <c r="CC398" s="4"/>
      <c r="CD398" s="4"/>
      <c r="CE398" s="4"/>
      <c r="CF398" s="4"/>
      <c r="CG398" s="4"/>
      <c r="CH398" s="4"/>
      <c r="CI398" s="4"/>
      <c r="CJ398" s="4"/>
      <c r="CK398" s="4"/>
      <c r="CL398" s="4"/>
      <c r="CM398" s="4"/>
      <c r="CN398" s="4"/>
      <c r="CO398" s="4"/>
      <c r="CP398" s="4"/>
      <c r="CQ398" s="4"/>
      <c r="CR398" s="4"/>
      <c r="CS398" s="4"/>
      <c r="CT398" s="4"/>
      <c r="CU398" s="4"/>
      <c r="CV398" s="4"/>
      <c r="CW398" s="4"/>
      <c r="CX398" s="4"/>
      <c r="CY398" s="4"/>
      <c r="CZ398" s="4"/>
      <c r="DA398" s="4"/>
      <c r="DB398" s="4"/>
      <c r="DC398" s="4"/>
      <c r="DD398" s="4"/>
      <c r="DE398" s="4"/>
      <c r="DF398" s="4"/>
      <c r="DG398" s="4"/>
      <c r="DH398" s="4"/>
      <c r="DI398" s="4"/>
      <c r="DJ398" s="4"/>
      <c r="DK398" s="4"/>
      <c r="DL398" s="4"/>
      <c r="DM398" s="4"/>
      <c r="DN398" s="4"/>
      <c r="DO398" s="4"/>
      <c r="DP398" s="4"/>
      <c r="DQ398" s="4"/>
      <c r="DR398" s="4"/>
      <c r="DS398" s="4"/>
      <c r="DT398" s="4"/>
      <c r="DU398" s="4"/>
      <c r="DV398" s="4"/>
      <c r="DW398" s="4"/>
      <c r="DX398" s="4"/>
      <c r="DY398" s="4"/>
      <c r="DZ398" s="4"/>
      <c r="EA398" s="4"/>
      <c r="EB398" s="4"/>
      <c r="EC398" s="4"/>
      <c r="ED398" s="4"/>
      <c r="EE398" s="4"/>
      <c r="EF398" s="4"/>
      <c r="EG398" s="4"/>
      <c r="EH398" s="4"/>
      <c r="EI398" s="4"/>
      <c r="EJ398" s="4"/>
      <c r="EK398" s="4"/>
      <c r="EL398" s="4"/>
      <c r="EM398" s="4"/>
      <c r="EN398" s="4"/>
      <c r="EO398" s="4"/>
      <c r="EP398" s="4"/>
      <c r="EQ398" s="4"/>
      <c r="ER398" s="4"/>
      <c r="ES398" s="4"/>
      <c r="ET398" s="4"/>
      <c r="EU398" s="4"/>
      <c r="EV398" s="4"/>
      <c r="EW398" s="4"/>
      <c r="EX398" s="4"/>
      <c r="EY398" s="4"/>
      <c r="EZ398" s="4"/>
      <c r="FA398" s="4"/>
      <c r="FB398" s="4"/>
      <c r="FC398" s="4"/>
      <c r="FD398" s="4"/>
      <c r="FE398" s="4"/>
      <c r="FF398" s="4"/>
      <c r="FG398" s="4"/>
      <c r="FH398" s="4"/>
      <c r="FI398" s="4"/>
      <c r="FJ398" s="4"/>
      <c r="FK398" s="4"/>
      <c r="FL398" s="4"/>
      <c r="FM398" s="4"/>
      <c r="FN398" s="4"/>
      <c r="FO398" s="4"/>
      <c r="FP398" s="4"/>
      <c r="FQ398" s="4"/>
      <c r="FR398" s="4"/>
      <c r="FS398" s="4"/>
      <c r="FT398" s="4"/>
      <c r="FU398" s="4"/>
      <c r="FV398" s="4"/>
      <c r="FW398" s="4"/>
      <c r="FX398" s="4"/>
      <c r="FY398" s="4"/>
      <c r="FZ398" s="4"/>
      <c r="GA398" s="4"/>
      <c r="GB398" s="4"/>
      <c r="GC398" s="4"/>
      <c r="GD398" s="4"/>
      <c r="GE398" s="4"/>
      <c r="GF398" s="4"/>
      <c r="GG398" s="4"/>
      <c r="GH398" s="4"/>
      <c r="GI398" s="4"/>
      <c r="GJ398" s="4"/>
      <c r="GK398" s="4"/>
      <c r="GL398" s="4"/>
      <c r="GM398" s="4"/>
      <c r="GN398" s="4"/>
      <c r="GO398" s="4"/>
      <c r="GP398" s="4"/>
      <c r="GQ398" s="4"/>
      <c r="GR398" s="4"/>
      <c r="GS398" s="4"/>
      <c r="GT398" s="4"/>
      <c r="GU398" s="4"/>
      <c r="GV398" s="4"/>
      <c r="GW398" s="4"/>
      <c r="GX398" s="4"/>
      <c r="GY398" s="4"/>
      <c r="GZ398" s="4"/>
      <c r="HA398" s="4"/>
      <c r="HB398" s="4"/>
      <c r="HC398" s="4"/>
    </row>
    <row r="399" spans="1:211" s="380" customFormat="1" ht="13.9" customHeight="1">
      <c r="A399" s="828" t="str">
        <f>IF('1C TSsoustraitance'!$A116&lt;&gt;0,'1C TSsoustraitance'!$A116,"")</f>
        <v/>
      </c>
      <c r="B399" s="530"/>
      <c r="C399" s="513" t="str">
        <f>IF('1C TSsoustraitance'!$A116&lt;&gt;0,'1C TSsoustraitance'!$B116,"")</f>
        <v/>
      </c>
      <c r="D399" s="513" t="str">
        <f>IF('1C TSsoustraitance'!$A116&lt;&gt;0,'1C TSsoustraitance'!$C116,"")</f>
        <v/>
      </c>
      <c r="E399" s="684"/>
      <c r="F399" s="685"/>
      <c r="G399" s="666">
        <f>'1C TSsoustraitance'!$D116</f>
        <v>0</v>
      </c>
      <c r="H399" s="533">
        <v>0.21</v>
      </c>
      <c r="I399" s="533">
        <v>1</v>
      </c>
      <c r="J399" s="534"/>
      <c r="K399" s="667">
        <f t="shared" si="114"/>
        <v>0</v>
      </c>
      <c r="L399" s="668">
        <f>IF(OR('1C TSsoustraitance'!$D116="",'1C TSsoustraitance'!$AP116=0),0,IF(AND('1C TSsoustraitance'!$D116&lt;&gt;"",$K$2="Pôle",'1C TSsoustraitance'!$E116="OUI"),(('1C TSsoustraitance'!$F116+'1C TSsoustraitance'!$G116+'1C TSsoustraitance'!$H116+'1C TSsoustraitance'!$I116+'1C TSsoustraitance'!$M116)/'1C TSsoustraitance'!$R116),IF(AND('1C TSsoustraitance'!$D116&lt;&gt;"",$K$2="Pôle",'1C TSsoustraitance'!$E116="NON"),(('1C TSsoustraitance'!$F116+'1C TSsoustraitance'!$G116+'1C TSsoustraitance'!$H116+'1C TSsoustraitance'!$I116+'1C TSsoustraitance'!$M116)/'1C TSsoustraitance'!$AP116),IF(AND('1C TSsoustraitance'!$D116&lt;&gt;"",$K$2&lt;&gt;"Pôle",'1C TSsoustraitance'!$E116="OUI"),(('1C TSsoustraitance'!$F116+'1C TSsoustraitance'!$G116+'1C TSsoustraitance'!$H116+'1C TSsoustraitance'!$I116+'1C TSsoustraitance'!$J116+'1C TSsoustraitance'!$K116+'1C TSsoustraitance'!$L116+'1C TSsoustraitance'!$M116+'1C TSsoustraitance'!$N116+'1C TSsoustraitance'!$O116+'1C TSsoustraitance'!$P116+'1C TSsoustraitance'!$Q116)/'1C TSsoustraitance'!$R116),IF(AND('1C TSsoustraitance'!$D116&lt;&gt;"",$K$2&lt;&gt;"Pôle",'1C TSsoustraitance'!$E116="NON"),(('1C TSsoustraitance'!$F116+'1C TSsoustraitance'!$G116+'1C TSsoustraitance'!$H116+'1C TSsoustraitance'!$I116+'1C TSsoustraitance'!$J116+'1C TSsoustraitance'!$K116+'1C TSsoustraitance'!$L116+'1C TSsoustraitance'!$M116+'1C TSsoustraitance'!$N116+'1C TSsoustraitance'!$O116+'1C TSsoustraitance'!$P116+'1C TSsoustraitance'!$Q116))/'1C TSsoustraitance'!$AP116)))))</f>
        <v>0</v>
      </c>
      <c r="M399" s="668">
        <f>IF(OR('1C TSsoustraitance'!$D116="",'1C TSsoustraitance'!AP$13=0),0,IF(AND('1C TSsoustraitance'!$D116&lt;&gt;"",$K$2="Pôle",'1C TSsoustraitance'!$E116="OUI"),(('1C TSsoustraitance'!$J116+'1C TSsoustraitance'!$K116+'1C TSsoustraitance'!$L116)/'1C TSsoustraitance'!$R116),IF(AND('1C TSsoustraitance'!$D116&lt;&gt;"",$K$2="Pôle",'1C TSsoustraitance'!$E116="NON"),(('1C TSsoustraitance'!$J116+'1C TSsoustraitance'!$K116+'1C TSsoustraitance'!$L116)/'1C TSsoustraitance'!$AP116),IF(AND('1C TSsoustraitance'!$D116&lt;&gt;"",$K$2&lt;&gt;"Pôle"),0))))</f>
        <v>0</v>
      </c>
      <c r="N399" s="668">
        <f t="shared" si="115"/>
        <v>0</v>
      </c>
      <c r="O399" s="669">
        <f>IF(OR('1C TSsoustraitance'!$D116="",'1C TSsoustraitance'!$E116="OUI",'1C TSsoustraitance'!$AP116=0),0,(('1C TSsoustraitance'!$S116)/'1C TSsoustraitance'!$AP116))</f>
        <v>0</v>
      </c>
      <c r="P399" s="669">
        <f>IF(OR('1C TSsoustraitance'!$D116="",'1C TSsoustraitance'!$E116="OUI",'1C TSsoustraitance'!$AP116=0),0,(('1C TSsoustraitance'!$T116)/'1C TSsoustraitance'!$AP116))</f>
        <v>0</v>
      </c>
      <c r="Q399" s="669">
        <f>IF(OR('1C TSsoustraitance'!$D116="",'1C TSsoustraitance'!$E116="OUI",'1C TSsoustraitance'!$AP116=0),0,(('1C TSsoustraitance'!$U116)/'1C TSsoustraitance'!$AP116))</f>
        <v>0</v>
      </c>
      <c r="R399" s="669">
        <f>IF(OR('1C TSsoustraitance'!$D116="",'1C TSsoustraitance'!$E116="OUI",'1C TSsoustraitance'!$AP116=0),0,(('1C TSsoustraitance'!$V116)/'1C TSsoustraitance'!$AP116))</f>
        <v>0</v>
      </c>
      <c r="S399" s="669">
        <f>IF(OR('1C TSsoustraitance'!$D116="",'1C TSsoustraitance'!$E116="OUI",'1C TSsoustraitance'!$AP116=0),0,(('1C TSsoustraitance'!$W116)/'1C TSsoustraitance'!$AP116))</f>
        <v>0</v>
      </c>
      <c r="T399" s="669">
        <f>IF(OR('1C TSsoustraitance'!$D116="",'1C TSsoustraitance'!$E116="OUI",'1C TSsoustraitance'!$AP116=0),0,(('1C TSsoustraitance'!$X116)/'1C TSsoustraitance'!$AP116))</f>
        <v>0</v>
      </c>
      <c r="U399" s="669">
        <f>IF(OR('1C TSsoustraitance'!$D116="",'1C TSsoustraitance'!$E116="OUI",'1C TSsoustraitance'!$AP116=0),0,(('1C TSsoustraitance'!$Y116)/'1C TSsoustraitance'!$AP116))</f>
        <v>0</v>
      </c>
      <c r="V399" s="669">
        <f>IF(OR('1C TSsoustraitance'!$D116="",'1C TSsoustraitance'!$E116="OUI",'1C TSsoustraitance'!$AP116=0),0,(('1C TSsoustraitance'!$Z116)/'1C TSsoustraitance'!$AP116))</f>
        <v>0</v>
      </c>
      <c r="W399" s="669">
        <f>IF(OR('1C TSsoustraitance'!$D116="",'1C TSsoustraitance'!$E116="OUI",'1C TSsoustraitance'!$AP116=0),0,(('1C TSsoustraitance'!$AA116)/'1C TSsoustraitance'!$AP116))</f>
        <v>0</v>
      </c>
      <c r="X399" s="669">
        <f>IF(OR('1C TSsoustraitance'!$D116="",'1C TSsoustraitance'!$E116="OUI",'1C TSsoustraitance'!$AP116=0),0,(('1C TSsoustraitance'!$AB116)/'1C TSsoustraitance'!$AP116))</f>
        <v>0</v>
      </c>
      <c r="Y399" s="669">
        <f>IF(OR('1C TSsoustraitance'!$D116="",'1C TSsoustraitance'!$E116="OUI",'1C TSsoustraitance'!$AP116=0),0,(('1C TSsoustraitance'!$AC116)/'1C TSsoustraitance'!$AP116))</f>
        <v>0</v>
      </c>
      <c r="Z399" s="669">
        <f>IF(OR('1C TSsoustraitance'!$D116="",'1C TSsoustraitance'!$E116="OUI",'1C TSsoustraitance'!$AP116=0),0,(('1C TSsoustraitance'!$AD116)/'1C TSsoustraitance'!$AP116))</f>
        <v>0</v>
      </c>
      <c r="AA399" s="669">
        <f>IF(OR('1C TSsoustraitance'!$D116="",'1C TSsoustraitance'!$E116="OUI",'1C TSsoustraitance'!$AP116=0),0,(('1C TSsoustraitance'!$AE116)/'1C TSsoustraitance'!$AP116))</f>
        <v>0</v>
      </c>
      <c r="AB399" s="669">
        <f>IF(OR('1C TSsoustraitance'!$D116="",'1C TSsoustraitance'!$E116="OUI",'1C TSsoustraitance'!$AP116=0),0,(('1C TSsoustraitance'!$AF116)/'1C TSsoustraitance'!$AP116))</f>
        <v>0</v>
      </c>
      <c r="AC399" s="669">
        <f>IF(OR('1C TSsoustraitance'!$D116="",'1C TSsoustraitance'!$E116="OUI",'1C TSsoustraitance'!$AP116=0),0,(('1C TSsoustraitance'!$AG116)/'1C TSsoustraitance'!$AP116))</f>
        <v>0</v>
      </c>
      <c r="AD399" s="669">
        <f>IF(OR('1C TSsoustraitance'!$D116="",'1C TSsoustraitance'!$E116="OUI",'1C TSsoustraitance'!$AP116=0),0,(('1C TSsoustraitance'!$AH116)/'1C TSsoustraitance'!$AP116))</f>
        <v>0</v>
      </c>
      <c r="AE399" s="669">
        <f>IF(OR('1C TSsoustraitance'!$D116="",'1C TSsoustraitance'!$E116="OUI",'1C TSsoustraitance'!$AP116=0),0,(('1C TSsoustraitance'!$AI116)/'1C TSsoustraitance'!$AP116))</f>
        <v>0</v>
      </c>
      <c r="AF399" s="669">
        <f>IF(OR('1C TSsoustraitance'!$D116="",'1C TSsoustraitance'!$E116="OUI",'1C TSsoustraitance'!$AP116=0),0,(('1C TSsoustraitance'!$AJ116)/'1C TSsoustraitance'!$AP116))</f>
        <v>0</v>
      </c>
      <c r="AG399" s="669">
        <f>IF(OR('1C TSsoustraitance'!$D116="",'1C TSsoustraitance'!$E116="OUI",'1C TSsoustraitance'!$AP116=0),0,(('1C TSsoustraitance'!$AK116)/'1C TSsoustraitance'!$AP116))</f>
        <v>0</v>
      </c>
      <c r="AH399" s="669">
        <f>IF(OR('1C TSsoustraitance'!$D116="",'1C TSsoustraitance'!$E116="OUI",'1C TSsoustraitance'!$AP116=0),0,(('1C TSsoustraitance'!$AL116)/'1C TSsoustraitance'!$AP116))</f>
        <v>0</v>
      </c>
      <c r="AI399" s="669">
        <f>IF(OR('1C TSsoustraitance'!$D116="",'1C TSsoustraitance'!$E116="OUI",'1C TSsoustraitance'!$AP116=0),0,(('1C TSsoustraitance'!$AM116)/'1C TSsoustraitance'!$AP116))</f>
        <v>0</v>
      </c>
      <c r="AJ399" s="669">
        <f>IF(OR('1C TSsoustraitance'!$D116="",'1C TSsoustraitance'!$E116="OUI",'1C TSsoustraitance'!$AP116=0),0,(('1C TSsoustraitance'!$AN116)/'1C TSsoustraitance'!$AP116))</f>
        <v>0</v>
      </c>
      <c r="AK399" s="669">
        <f t="shared" si="116"/>
        <v>0</v>
      </c>
      <c r="AL399" s="668">
        <f t="shared" si="117"/>
        <v>0</v>
      </c>
      <c r="AM399" s="670">
        <f>IF(Tableau7[[#This Row],[N° pièce]]="",0,(Tableau7[[#This Row],[hors TVA]]+(Tableau7[[#This Row],[hors TVA]]*Tableau7[[#This Row],[Taux TVA]])-(Tableau7[[#This Row],[hors TVA]]*Tableau7[[#This Row],[Taux TVA]]*Tableau7[[#This Row],[Régime TVA: Récupération]]))*Tableau7[[#This Row],[Type 1]])</f>
        <v>0</v>
      </c>
      <c r="AN399" s="670">
        <f>IF(Tableau7[[#This Row],[N° pièce]]="",0,IF($K$2="pôle",((Tableau7[[#This Row],[hors TVA]]+(Tableau7[[#This Row],[hors TVA]]*Tableau7[[#This Row],[Taux TVA]])-(Tableau7[[#This Row],[hors TVA]]*Tableau7[[#This Row],[Taux TVA]]*Tableau7[[#This Row],[Régime TVA: Récupération]]))*Tableau7[[#This Row],[Type 2]]),0))</f>
        <v>0</v>
      </c>
      <c r="AO399" s="670">
        <f t="shared" si="111"/>
        <v>0</v>
      </c>
      <c r="AP399" s="255">
        <f t="shared" si="112"/>
        <v>0</v>
      </c>
      <c r="AQ399" s="506">
        <f t="shared" si="118"/>
        <v>0</v>
      </c>
      <c r="AR399" s="671"/>
      <c r="AS399" s="512"/>
      <c r="AT399" s="513" t="str">
        <f>IF(('1C TSsoustraitance'!AP116*FICHE!C$14&lt;J399),"Forfait limité à "&amp;FICHE!C$14&amp;"€/jour","")</f>
        <v/>
      </c>
      <c r="AU399" s="797"/>
      <c r="AV399" s="484"/>
      <c r="AW399" s="484"/>
      <c r="AX399" s="484"/>
      <c r="AY399" s="484"/>
      <c r="AZ399" s="484"/>
      <c r="BA399" s="4"/>
      <c r="BB399" s="4"/>
      <c r="BC399" s="4"/>
      <c r="BD399" s="4"/>
      <c r="BE399" s="4"/>
      <c r="BF399" s="4"/>
      <c r="BG399" s="4"/>
      <c r="BH399" s="4"/>
      <c r="BI399" s="4"/>
      <c r="BJ399" s="4"/>
      <c r="BK399" s="4"/>
      <c r="BL399" s="4"/>
      <c r="BM399" s="4"/>
      <c r="BN399" s="4"/>
      <c r="BO399" s="4"/>
      <c r="BP399" s="4"/>
      <c r="BQ399" s="4"/>
      <c r="BR399" s="4"/>
      <c r="BS399" s="4"/>
      <c r="BT399" s="4"/>
      <c r="BU399" s="4"/>
      <c r="BV399" s="4"/>
      <c r="BW399" s="4"/>
      <c r="BX399" s="4"/>
      <c r="BY399" s="4"/>
      <c r="BZ399" s="4"/>
      <c r="CA399" s="4"/>
      <c r="CB399" s="4"/>
      <c r="CC399" s="4"/>
      <c r="CD399" s="4"/>
      <c r="CE399" s="4"/>
      <c r="CF399" s="4"/>
      <c r="CG399" s="4"/>
      <c r="CH399" s="4"/>
      <c r="CI399" s="4"/>
      <c r="CJ399" s="4"/>
      <c r="CK399" s="4"/>
      <c r="CL399" s="4"/>
      <c r="CM399" s="4"/>
      <c r="CN399" s="4"/>
      <c r="CO399" s="4"/>
      <c r="CP399" s="4"/>
      <c r="CQ399" s="4"/>
      <c r="CR399" s="4"/>
      <c r="CS399" s="4"/>
      <c r="CT399" s="4"/>
      <c r="CU399" s="4"/>
      <c r="CV399" s="4"/>
      <c r="CW399" s="4"/>
      <c r="CX399" s="4"/>
      <c r="CY399" s="4"/>
      <c r="CZ399" s="4"/>
      <c r="DA399" s="4"/>
      <c r="DB399" s="4"/>
      <c r="DC399" s="4"/>
      <c r="DD399" s="4"/>
      <c r="DE399" s="4"/>
      <c r="DF399" s="4"/>
      <c r="DG399" s="4"/>
      <c r="DH399" s="4"/>
      <c r="DI399" s="4"/>
      <c r="DJ399" s="4"/>
      <c r="DK399" s="4"/>
      <c r="DL399" s="4"/>
      <c r="DM399" s="4"/>
      <c r="DN399" s="4"/>
      <c r="DO399" s="4"/>
      <c r="DP399" s="4"/>
      <c r="DQ399" s="4"/>
      <c r="DR399" s="4"/>
      <c r="DS399" s="4"/>
      <c r="DT399" s="4"/>
      <c r="DU399" s="4"/>
      <c r="DV399" s="4"/>
      <c r="DW399" s="4"/>
      <c r="DX399" s="4"/>
      <c r="DY399" s="4"/>
      <c r="DZ399" s="4"/>
      <c r="EA399" s="4"/>
      <c r="EB399" s="4"/>
      <c r="EC399" s="4"/>
      <c r="ED399" s="4"/>
      <c r="EE399" s="4"/>
      <c r="EF399" s="4"/>
      <c r="EG399" s="4"/>
      <c r="EH399" s="4"/>
      <c r="EI399" s="4"/>
      <c r="EJ399" s="4"/>
      <c r="EK399" s="4"/>
      <c r="EL399" s="4"/>
      <c r="EM399" s="4"/>
      <c r="EN399" s="4"/>
      <c r="EO399" s="4"/>
      <c r="EP399" s="4"/>
      <c r="EQ399" s="4"/>
      <c r="ER399" s="4"/>
      <c r="ES399" s="4"/>
      <c r="ET399" s="4"/>
      <c r="EU399" s="4"/>
      <c r="EV399" s="4"/>
      <c r="EW399" s="4"/>
      <c r="EX399" s="4"/>
      <c r="EY399" s="4"/>
      <c r="EZ399" s="4"/>
      <c r="FA399" s="4"/>
      <c r="FB399" s="4"/>
      <c r="FC399" s="4"/>
      <c r="FD399" s="4"/>
      <c r="FE399" s="4"/>
      <c r="FF399" s="4"/>
      <c r="FG399" s="4"/>
      <c r="FH399" s="4"/>
      <c r="FI399" s="4"/>
      <c r="FJ399" s="4"/>
      <c r="FK399" s="4"/>
      <c r="FL399" s="4"/>
      <c r="FM399" s="4"/>
      <c r="FN399" s="4"/>
      <c r="FO399" s="4"/>
      <c r="FP399" s="4"/>
      <c r="FQ399" s="4"/>
      <c r="FR399" s="4"/>
      <c r="FS399" s="4"/>
      <c r="FT399" s="4"/>
      <c r="FU399" s="4"/>
      <c r="FV399" s="4"/>
      <c r="FW399" s="4"/>
      <c r="FX399" s="4"/>
      <c r="FY399" s="4"/>
      <c r="FZ399" s="4"/>
      <c r="GA399" s="4"/>
      <c r="GB399" s="4"/>
      <c r="GC399" s="4"/>
      <c r="GD399" s="4"/>
      <c r="GE399" s="4"/>
      <c r="GF399" s="4"/>
      <c r="GG399" s="4"/>
      <c r="GH399" s="4"/>
      <c r="GI399" s="4"/>
      <c r="GJ399" s="4"/>
      <c r="GK399" s="4"/>
      <c r="GL399" s="4"/>
      <c r="GM399" s="4"/>
      <c r="GN399" s="4"/>
      <c r="GO399" s="4"/>
      <c r="GP399" s="4"/>
      <c r="GQ399" s="4"/>
      <c r="GR399" s="4"/>
      <c r="GS399" s="4"/>
      <c r="GT399" s="4"/>
      <c r="GU399" s="4"/>
      <c r="GV399" s="4"/>
      <c r="GW399" s="4"/>
      <c r="GX399" s="4"/>
      <c r="GY399" s="4"/>
      <c r="GZ399" s="4"/>
      <c r="HA399" s="4"/>
      <c r="HB399" s="4"/>
      <c r="HC399" s="4"/>
    </row>
    <row r="400" spans="1:211" s="380" customFormat="1" ht="13.9" customHeight="1">
      <c r="A400" s="828" t="str">
        <f>IF('1C TSsoustraitance'!$A117&lt;&gt;0,'1C TSsoustraitance'!$A117,"")</f>
        <v/>
      </c>
      <c r="B400" s="530"/>
      <c r="C400" s="513" t="str">
        <f>IF('1C TSsoustraitance'!$A117&lt;&gt;0,'1C TSsoustraitance'!$B117,"")</f>
        <v/>
      </c>
      <c r="D400" s="513" t="str">
        <f>IF('1C TSsoustraitance'!$A117&lt;&gt;0,'1C TSsoustraitance'!$C117,"")</f>
        <v/>
      </c>
      <c r="E400" s="684"/>
      <c r="F400" s="685"/>
      <c r="G400" s="666">
        <f>'1C TSsoustraitance'!$D117</f>
        <v>0</v>
      </c>
      <c r="H400" s="533">
        <v>0.21</v>
      </c>
      <c r="I400" s="533">
        <v>1</v>
      </c>
      <c r="J400" s="534"/>
      <c r="K400" s="667">
        <f t="shared" si="114"/>
        <v>0</v>
      </c>
      <c r="L400" s="668">
        <f>IF(OR('1C TSsoustraitance'!$D117="",'1C TSsoustraitance'!$AP117=0),0,IF(AND('1C TSsoustraitance'!$D117&lt;&gt;"",$K$2="Pôle",'1C TSsoustraitance'!$E117="OUI"),(('1C TSsoustraitance'!$F117+'1C TSsoustraitance'!$G117+'1C TSsoustraitance'!$H117+'1C TSsoustraitance'!$I117+'1C TSsoustraitance'!$M117)/'1C TSsoustraitance'!$R117),IF(AND('1C TSsoustraitance'!$D117&lt;&gt;"",$K$2="Pôle",'1C TSsoustraitance'!$E117="NON"),(('1C TSsoustraitance'!$F117+'1C TSsoustraitance'!$G117+'1C TSsoustraitance'!$H117+'1C TSsoustraitance'!$I117+'1C TSsoustraitance'!$M117)/'1C TSsoustraitance'!$AP117),IF(AND('1C TSsoustraitance'!$D117&lt;&gt;"",$K$2&lt;&gt;"Pôle",'1C TSsoustraitance'!$E117="OUI"),(('1C TSsoustraitance'!$F117+'1C TSsoustraitance'!$G117+'1C TSsoustraitance'!$H117+'1C TSsoustraitance'!$I117+'1C TSsoustraitance'!$J117+'1C TSsoustraitance'!$K117+'1C TSsoustraitance'!$L117+'1C TSsoustraitance'!$M117+'1C TSsoustraitance'!$N117+'1C TSsoustraitance'!$O117+'1C TSsoustraitance'!$P117+'1C TSsoustraitance'!$Q117)/'1C TSsoustraitance'!$R117),IF(AND('1C TSsoustraitance'!$D117&lt;&gt;"",$K$2&lt;&gt;"Pôle",'1C TSsoustraitance'!$E117="NON"),(('1C TSsoustraitance'!$F117+'1C TSsoustraitance'!$G117+'1C TSsoustraitance'!$H117+'1C TSsoustraitance'!$I117+'1C TSsoustraitance'!$J117+'1C TSsoustraitance'!$K117+'1C TSsoustraitance'!$L117+'1C TSsoustraitance'!$M117+'1C TSsoustraitance'!$N117+'1C TSsoustraitance'!$O117+'1C TSsoustraitance'!$P117+'1C TSsoustraitance'!$Q117))/'1C TSsoustraitance'!$AP117)))))</f>
        <v>0</v>
      </c>
      <c r="M400" s="668">
        <f>IF(OR('1C TSsoustraitance'!$D117="",'1C TSsoustraitance'!AP$13=0),0,IF(AND('1C TSsoustraitance'!$D117&lt;&gt;"",$K$2="Pôle",'1C TSsoustraitance'!$E117="OUI"),(('1C TSsoustraitance'!$J117+'1C TSsoustraitance'!$K117+'1C TSsoustraitance'!$L117)/'1C TSsoustraitance'!$R117),IF(AND('1C TSsoustraitance'!$D117&lt;&gt;"",$K$2="Pôle",'1C TSsoustraitance'!$E117="NON"),(('1C TSsoustraitance'!$J117+'1C TSsoustraitance'!$K117+'1C TSsoustraitance'!$L117)/'1C TSsoustraitance'!$AP117),IF(AND('1C TSsoustraitance'!$D117&lt;&gt;"",$K$2&lt;&gt;"Pôle"),0))))</f>
        <v>0</v>
      </c>
      <c r="N400" s="668">
        <f t="shared" si="115"/>
        <v>0</v>
      </c>
      <c r="O400" s="669">
        <f>IF(OR('1C TSsoustraitance'!$D117="",'1C TSsoustraitance'!$E117="OUI",'1C TSsoustraitance'!$AP117=0),0,(('1C TSsoustraitance'!$S117)/'1C TSsoustraitance'!$AP117))</f>
        <v>0</v>
      </c>
      <c r="P400" s="669">
        <f>IF(OR('1C TSsoustraitance'!$D117="",'1C TSsoustraitance'!$E117="OUI",'1C TSsoustraitance'!$AP117=0),0,(('1C TSsoustraitance'!$T117)/'1C TSsoustraitance'!$AP117))</f>
        <v>0</v>
      </c>
      <c r="Q400" s="669">
        <f>IF(OR('1C TSsoustraitance'!$D117="",'1C TSsoustraitance'!$E117="OUI",'1C TSsoustraitance'!$AP117=0),0,(('1C TSsoustraitance'!$U117)/'1C TSsoustraitance'!$AP117))</f>
        <v>0</v>
      </c>
      <c r="R400" s="669">
        <f>IF(OR('1C TSsoustraitance'!$D117="",'1C TSsoustraitance'!$E117="OUI",'1C TSsoustraitance'!$AP117=0),0,(('1C TSsoustraitance'!$V117)/'1C TSsoustraitance'!$AP117))</f>
        <v>0</v>
      </c>
      <c r="S400" s="669">
        <f>IF(OR('1C TSsoustraitance'!$D117="",'1C TSsoustraitance'!$E117="OUI",'1C TSsoustraitance'!$AP117=0),0,(('1C TSsoustraitance'!$W117)/'1C TSsoustraitance'!$AP117))</f>
        <v>0</v>
      </c>
      <c r="T400" s="669">
        <f>IF(OR('1C TSsoustraitance'!$D117="",'1C TSsoustraitance'!$E117="OUI",'1C TSsoustraitance'!$AP117=0),0,(('1C TSsoustraitance'!$X117)/'1C TSsoustraitance'!$AP117))</f>
        <v>0</v>
      </c>
      <c r="U400" s="669">
        <f>IF(OR('1C TSsoustraitance'!$D117="",'1C TSsoustraitance'!$E117="OUI",'1C TSsoustraitance'!$AP117=0),0,(('1C TSsoustraitance'!$Y117)/'1C TSsoustraitance'!$AP117))</f>
        <v>0</v>
      </c>
      <c r="V400" s="669">
        <f>IF(OR('1C TSsoustraitance'!$D117="",'1C TSsoustraitance'!$E117="OUI",'1C TSsoustraitance'!$AP117=0),0,(('1C TSsoustraitance'!$Z117)/'1C TSsoustraitance'!$AP117))</f>
        <v>0</v>
      </c>
      <c r="W400" s="669">
        <f>IF(OR('1C TSsoustraitance'!$D117="",'1C TSsoustraitance'!$E117="OUI",'1C TSsoustraitance'!$AP117=0),0,(('1C TSsoustraitance'!$AA117)/'1C TSsoustraitance'!$AP117))</f>
        <v>0</v>
      </c>
      <c r="X400" s="669">
        <f>IF(OR('1C TSsoustraitance'!$D117="",'1C TSsoustraitance'!$E117="OUI",'1C TSsoustraitance'!$AP117=0),0,(('1C TSsoustraitance'!$AB117)/'1C TSsoustraitance'!$AP117))</f>
        <v>0</v>
      </c>
      <c r="Y400" s="669">
        <f>IF(OR('1C TSsoustraitance'!$D117="",'1C TSsoustraitance'!$E117="OUI",'1C TSsoustraitance'!$AP117=0),0,(('1C TSsoustraitance'!$AC117)/'1C TSsoustraitance'!$AP117))</f>
        <v>0</v>
      </c>
      <c r="Z400" s="669">
        <f>IF(OR('1C TSsoustraitance'!$D117="",'1C TSsoustraitance'!$E117="OUI",'1C TSsoustraitance'!$AP117=0),0,(('1C TSsoustraitance'!$AD117)/'1C TSsoustraitance'!$AP117))</f>
        <v>0</v>
      </c>
      <c r="AA400" s="669">
        <f>IF(OR('1C TSsoustraitance'!$D117="",'1C TSsoustraitance'!$E117="OUI",'1C TSsoustraitance'!$AP117=0),0,(('1C TSsoustraitance'!$AE117)/'1C TSsoustraitance'!$AP117))</f>
        <v>0</v>
      </c>
      <c r="AB400" s="669">
        <f>IF(OR('1C TSsoustraitance'!$D117="",'1C TSsoustraitance'!$E117="OUI",'1C TSsoustraitance'!$AP117=0),0,(('1C TSsoustraitance'!$AF117)/'1C TSsoustraitance'!$AP117))</f>
        <v>0</v>
      </c>
      <c r="AC400" s="669">
        <f>IF(OR('1C TSsoustraitance'!$D117="",'1C TSsoustraitance'!$E117="OUI",'1C TSsoustraitance'!$AP117=0),0,(('1C TSsoustraitance'!$AG117)/'1C TSsoustraitance'!$AP117))</f>
        <v>0</v>
      </c>
      <c r="AD400" s="669">
        <f>IF(OR('1C TSsoustraitance'!$D117="",'1C TSsoustraitance'!$E117="OUI",'1C TSsoustraitance'!$AP117=0),0,(('1C TSsoustraitance'!$AH117)/'1C TSsoustraitance'!$AP117))</f>
        <v>0</v>
      </c>
      <c r="AE400" s="669">
        <f>IF(OR('1C TSsoustraitance'!$D117="",'1C TSsoustraitance'!$E117="OUI",'1C TSsoustraitance'!$AP117=0),0,(('1C TSsoustraitance'!$AI117)/'1C TSsoustraitance'!$AP117))</f>
        <v>0</v>
      </c>
      <c r="AF400" s="669">
        <f>IF(OR('1C TSsoustraitance'!$D117="",'1C TSsoustraitance'!$E117="OUI",'1C TSsoustraitance'!$AP117=0),0,(('1C TSsoustraitance'!$AJ117)/'1C TSsoustraitance'!$AP117))</f>
        <v>0</v>
      </c>
      <c r="AG400" s="669">
        <f>IF(OR('1C TSsoustraitance'!$D117="",'1C TSsoustraitance'!$E117="OUI",'1C TSsoustraitance'!$AP117=0),0,(('1C TSsoustraitance'!$AK117)/'1C TSsoustraitance'!$AP117))</f>
        <v>0</v>
      </c>
      <c r="AH400" s="669">
        <f>IF(OR('1C TSsoustraitance'!$D117="",'1C TSsoustraitance'!$E117="OUI",'1C TSsoustraitance'!$AP117=0),0,(('1C TSsoustraitance'!$AL117)/'1C TSsoustraitance'!$AP117))</f>
        <v>0</v>
      </c>
      <c r="AI400" s="669">
        <f>IF(OR('1C TSsoustraitance'!$D117="",'1C TSsoustraitance'!$E117="OUI",'1C TSsoustraitance'!$AP117=0),0,(('1C TSsoustraitance'!$AM117)/'1C TSsoustraitance'!$AP117))</f>
        <v>0</v>
      </c>
      <c r="AJ400" s="669">
        <f>IF(OR('1C TSsoustraitance'!$D117="",'1C TSsoustraitance'!$E117="OUI",'1C TSsoustraitance'!$AP117=0),0,(('1C TSsoustraitance'!$AN117)/'1C TSsoustraitance'!$AP117))</f>
        <v>0</v>
      </c>
      <c r="AK400" s="669">
        <f t="shared" si="116"/>
        <v>0</v>
      </c>
      <c r="AL400" s="668">
        <f t="shared" si="117"/>
        <v>0</v>
      </c>
      <c r="AM400" s="670">
        <f>IF(Tableau7[[#This Row],[N° pièce]]="",0,(Tableau7[[#This Row],[hors TVA]]+(Tableau7[[#This Row],[hors TVA]]*Tableau7[[#This Row],[Taux TVA]])-(Tableau7[[#This Row],[hors TVA]]*Tableau7[[#This Row],[Taux TVA]]*Tableau7[[#This Row],[Régime TVA: Récupération]]))*Tableau7[[#This Row],[Type 1]])</f>
        <v>0</v>
      </c>
      <c r="AN400" s="670">
        <f>IF(Tableau7[[#This Row],[N° pièce]]="",0,IF($K$2="pôle",((Tableau7[[#This Row],[hors TVA]]+(Tableau7[[#This Row],[hors TVA]]*Tableau7[[#This Row],[Taux TVA]])-(Tableau7[[#This Row],[hors TVA]]*Tableau7[[#This Row],[Taux TVA]]*Tableau7[[#This Row],[Régime TVA: Récupération]]))*Tableau7[[#This Row],[Type 2]]),0))</f>
        <v>0</v>
      </c>
      <c r="AO400" s="670">
        <f t="shared" si="111"/>
        <v>0</v>
      </c>
      <c r="AP400" s="255">
        <f t="shared" si="112"/>
        <v>0</v>
      </c>
      <c r="AQ400" s="506">
        <f t="shared" si="118"/>
        <v>0</v>
      </c>
      <c r="AR400" s="671"/>
      <c r="AS400" s="512"/>
      <c r="AT400" s="513" t="str">
        <f>IF(('1C TSsoustraitance'!AP117*FICHE!C$14&lt;J400),"Forfait limité à "&amp;FICHE!C$14&amp;"€/jour","")</f>
        <v/>
      </c>
      <c r="AU400" s="797"/>
      <c r="AV400" s="484"/>
      <c r="AW400" s="484"/>
      <c r="AX400" s="484"/>
      <c r="AY400" s="484"/>
      <c r="AZ400" s="484"/>
      <c r="BA400" s="4"/>
      <c r="BB400" s="4"/>
      <c r="BC400" s="4"/>
      <c r="BD400" s="4"/>
      <c r="BE400" s="4"/>
      <c r="BF400" s="4"/>
      <c r="BG400" s="4"/>
      <c r="BH400" s="4"/>
      <c r="BI400" s="4"/>
      <c r="BJ400" s="4"/>
      <c r="BK400" s="4"/>
      <c r="BL400" s="4"/>
      <c r="BM400" s="4"/>
      <c r="BN400" s="4"/>
      <c r="BO400" s="4"/>
      <c r="BP400" s="4"/>
      <c r="BQ400" s="4"/>
      <c r="BR400" s="4"/>
      <c r="BS400" s="4"/>
      <c r="BT400" s="4"/>
      <c r="BU400" s="4"/>
      <c r="BV400" s="4"/>
      <c r="BW400" s="4"/>
      <c r="BX400" s="4"/>
      <c r="BY400" s="4"/>
      <c r="BZ400" s="4"/>
      <c r="CA400" s="4"/>
      <c r="CB400" s="4"/>
      <c r="CC400" s="4"/>
      <c r="CD400" s="4"/>
      <c r="CE400" s="4"/>
      <c r="CF400" s="4"/>
      <c r="CG400" s="4"/>
      <c r="CH400" s="4"/>
      <c r="CI400" s="4"/>
      <c r="CJ400" s="4"/>
      <c r="CK400" s="4"/>
      <c r="CL400" s="4"/>
      <c r="CM400" s="4"/>
      <c r="CN400" s="4"/>
      <c r="CO400" s="4"/>
      <c r="CP400" s="4"/>
      <c r="CQ400" s="4"/>
      <c r="CR400" s="4"/>
      <c r="CS400" s="4"/>
      <c r="CT400" s="4"/>
      <c r="CU400" s="4"/>
      <c r="CV400" s="4"/>
      <c r="CW400" s="4"/>
      <c r="CX400" s="4"/>
      <c r="CY400" s="4"/>
      <c r="CZ400" s="4"/>
      <c r="DA400" s="4"/>
      <c r="DB400" s="4"/>
      <c r="DC400" s="4"/>
      <c r="DD400" s="4"/>
      <c r="DE400" s="4"/>
      <c r="DF400" s="4"/>
      <c r="DG400" s="4"/>
      <c r="DH400" s="4"/>
      <c r="DI400" s="4"/>
      <c r="DJ400" s="4"/>
      <c r="DK400" s="4"/>
      <c r="DL400" s="4"/>
      <c r="DM400" s="4"/>
      <c r="DN400" s="4"/>
      <c r="DO400" s="4"/>
      <c r="DP400" s="4"/>
      <c r="DQ400" s="4"/>
      <c r="DR400" s="4"/>
      <c r="DS400" s="4"/>
      <c r="DT400" s="4"/>
      <c r="DU400" s="4"/>
      <c r="DV400" s="4"/>
      <c r="DW400" s="4"/>
      <c r="DX400" s="4"/>
      <c r="DY400" s="4"/>
      <c r="DZ400" s="4"/>
      <c r="EA400" s="4"/>
      <c r="EB400" s="4"/>
      <c r="EC400" s="4"/>
      <c r="ED400" s="4"/>
      <c r="EE400" s="4"/>
      <c r="EF400" s="4"/>
      <c r="EG400" s="4"/>
      <c r="EH400" s="4"/>
      <c r="EI400" s="4"/>
      <c r="EJ400" s="4"/>
      <c r="EK400" s="4"/>
      <c r="EL400" s="4"/>
      <c r="EM400" s="4"/>
      <c r="EN400" s="4"/>
      <c r="EO400" s="4"/>
      <c r="EP400" s="4"/>
      <c r="EQ400" s="4"/>
      <c r="ER400" s="4"/>
      <c r="ES400" s="4"/>
      <c r="ET400" s="4"/>
      <c r="EU400" s="4"/>
      <c r="EV400" s="4"/>
      <c r="EW400" s="4"/>
      <c r="EX400" s="4"/>
      <c r="EY400" s="4"/>
      <c r="EZ400" s="4"/>
      <c r="FA400" s="4"/>
      <c r="FB400" s="4"/>
      <c r="FC400" s="4"/>
      <c r="FD400" s="4"/>
      <c r="FE400" s="4"/>
      <c r="FF400" s="4"/>
      <c r="FG400" s="4"/>
      <c r="FH400" s="4"/>
      <c r="FI400" s="4"/>
      <c r="FJ400" s="4"/>
      <c r="FK400" s="4"/>
      <c r="FL400" s="4"/>
      <c r="FM400" s="4"/>
      <c r="FN400" s="4"/>
      <c r="FO400" s="4"/>
      <c r="FP400" s="4"/>
      <c r="FQ400" s="4"/>
      <c r="FR400" s="4"/>
      <c r="FS400" s="4"/>
      <c r="FT400" s="4"/>
      <c r="FU400" s="4"/>
      <c r="FV400" s="4"/>
      <c r="FW400" s="4"/>
      <c r="FX400" s="4"/>
      <c r="FY400" s="4"/>
      <c r="FZ400" s="4"/>
      <c r="GA400" s="4"/>
      <c r="GB400" s="4"/>
      <c r="GC400" s="4"/>
      <c r="GD400" s="4"/>
      <c r="GE400" s="4"/>
      <c r="GF400" s="4"/>
      <c r="GG400" s="4"/>
      <c r="GH400" s="4"/>
      <c r="GI400" s="4"/>
      <c r="GJ400" s="4"/>
      <c r="GK400" s="4"/>
      <c r="GL400" s="4"/>
      <c r="GM400" s="4"/>
      <c r="GN400" s="4"/>
      <c r="GO400" s="4"/>
      <c r="GP400" s="4"/>
      <c r="GQ400" s="4"/>
      <c r="GR400" s="4"/>
      <c r="GS400" s="4"/>
      <c r="GT400" s="4"/>
      <c r="GU400" s="4"/>
      <c r="GV400" s="4"/>
      <c r="GW400" s="4"/>
      <c r="GX400" s="4"/>
      <c r="GY400" s="4"/>
      <c r="GZ400" s="4"/>
      <c r="HA400" s="4"/>
      <c r="HB400" s="4"/>
      <c r="HC400" s="4"/>
    </row>
    <row r="401" spans="1:211" s="380" customFormat="1" ht="13.9" customHeight="1">
      <c r="A401" s="828" t="str">
        <f>IF('1C TSsoustraitance'!$A118&lt;&gt;0,'1C TSsoustraitance'!$A118,"")</f>
        <v/>
      </c>
      <c r="B401" s="530"/>
      <c r="C401" s="513" t="str">
        <f>IF('1C TSsoustraitance'!$A118&lt;&gt;0,'1C TSsoustraitance'!$B118,"")</f>
        <v/>
      </c>
      <c r="D401" s="513" t="str">
        <f>IF('1C TSsoustraitance'!$A118&lt;&gt;0,'1C TSsoustraitance'!$C118,"")</f>
        <v/>
      </c>
      <c r="E401" s="684"/>
      <c r="F401" s="685"/>
      <c r="G401" s="666">
        <f>'1C TSsoustraitance'!$D118</f>
        <v>0</v>
      </c>
      <c r="H401" s="533">
        <v>0.21</v>
      </c>
      <c r="I401" s="533">
        <v>1</v>
      </c>
      <c r="J401" s="534"/>
      <c r="K401" s="667">
        <f t="shared" si="114"/>
        <v>0</v>
      </c>
      <c r="L401" s="668">
        <f>IF(OR('1C TSsoustraitance'!$D118="",'1C TSsoustraitance'!$AP118=0),0,IF(AND('1C TSsoustraitance'!$D118&lt;&gt;"",$K$2="Pôle",'1C TSsoustraitance'!$E118="OUI"),(('1C TSsoustraitance'!$F118+'1C TSsoustraitance'!$G118+'1C TSsoustraitance'!$H118+'1C TSsoustraitance'!$I118+'1C TSsoustraitance'!$M118)/'1C TSsoustraitance'!$R118),IF(AND('1C TSsoustraitance'!$D118&lt;&gt;"",$K$2="Pôle",'1C TSsoustraitance'!$E118="NON"),(('1C TSsoustraitance'!$F118+'1C TSsoustraitance'!$G118+'1C TSsoustraitance'!$H118+'1C TSsoustraitance'!$I118+'1C TSsoustraitance'!$M118)/'1C TSsoustraitance'!$AP118),IF(AND('1C TSsoustraitance'!$D118&lt;&gt;"",$K$2&lt;&gt;"Pôle",'1C TSsoustraitance'!$E118="OUI"),(('1C TSsoustraitance'!$F118+'1C TSsoustraitance'!$G118+'1C TSsoustraitance'!$H118+'1C TSsoustraitance'!$I118+'1C TSsoustraitance'!$J118+'1C TSsoustraitance'!$K118+'1C TSsoustraitance'!$L118+'1C TSsoustraitance'!$M118+'1C TSsoustraitance'!$N118+'1C TSsoustraitance'!$O118+'1C TSsoustraitance'!$P118+'1C TSsoustraitance'!$Q118)/'1C TSsoustraitance'!$R118),IF(AND('1C TSsoustraitance'!$D118&lt;&gt;"",$K$2&lt;&gt;"Pôle",'1C TSsoustraitance'!$E118="NON"),(('1C TSsoustraitance'!$F118+'1C TSsoustraitance'!$G118+'1C TSsoustraitance'!$H118+'1C TSsoustraitance'!$I118+'1C TSsoustraitance'!$J118+'1C TSsoustraitance'!$K118+'1C TSsoustraitance'!$L118+'1C TSsoustraitance'!$M118+'1C TSsoustraitance'!$N118+'1C TSsoustraitance'!$O118+'1C TSsoustraitance'!$P118+'1C TSsoustraitance'!$Q118))/'1C TSsoustraitance'!$AP118)))))</f>
        <v>0</v>
      </c>
      <c r="M401" s="668">
        <f>IF(OR('1C TSsoustraitance'!$D118="",'1C TSsoustraitance'!AP$13=0),0,IF(AND('1C TSsoustraitance'!$D118&lt;&gt;"",$K$2="Pôle",'1C TSsoustraitance'!$E118="OUI"),(('1C TSsoustraitance'!$J118+'1C TSsoustraitance'!$K118+'1C TSsoustraitance'!$L118)/'1C TSsoustraitance'!$R118),IF(AND('1C TSsoustraitance'!$D118&lt;&gt;"",$K$2="Pôle",'1C TSsoustraitance'!$E118="NON"),(('1C TSsoustraitance'!$J118+'1C TSsoustraitance'!$K118+'1C TSsoustraitance'!$L118)/'1C TSsoustraitance'!$AP118),IF(AND('1C TSsoustraitance'!$D118&lt;&gt;"",$K$2&lt;&gt;"Pôle"),0))))</f>
        <v>0</v>
      </c>
      <c r="N401" s="668">
        <f t="shared" si="115"/>
        <v>0</v>
      </c>
      <c r="O401" s="669">
        <f>IF(OR('1C TSsoustraitance'!$D118="",'1C TSsoustraitance'!$E118="OUI",'1C TSsoustraitance'!$AP118=0),0,(('1C TSsoustraitance'!$S118)/'1C TSsoustraitance'!$AP118))</f>
        <v>0</v>
      </c>
      <c r="P401" s="669">
        <f>IF(OR('1C TSsoustraitance'!$D118="",'1C TSsoustraitance'!$E118="OUI",'1C TSsoustraitance'!$AP118=0),0,(('1C TSsoustraitance'!$T118)/'1C TSsoustraitance'!$AP118))</f>
        <v>0</v>
      </c>
      <c r="Q401" s="669">
        <f>IF(OR('1C TSsoustraitance'!$D118="",'1C TSsoustraitance'!$E118="OUI",'1C TSsoustraitance'!$AP118=0),0,(('1C TSsoustraitance'!$U118)/'1C TSsoustraitance'!$AP118))</f>
        <v>0</v>
      </c>
      <c r="R401" s="669">
        <f>IF(OR('1C TSsoustraitance'!$D118="",'1C TSsoustraitance'!$E118="OUI",'1C TSsoustraitance'!$AP118=0),0,(('1C TSsoustraitance'!$V118)/'1C TSsoustraitance'!$AP118))</f>
        <v>0</v>
      </c>
      <c r="S401" s="669">
        <f>IF(OR('1C TSsoustraitance'!$D118="",'1C TSsoustraitance'!$E118="OUI",'1C TSsoustraitance'!$AP118=0),0,(('1C TSsoustraitance'!$W118)/'1C TSsoustraitance'!$AP118))</f>
        <v>0</v>
      </c>
      <c r="T401" s="669">
        <f>IF(OR('1C TSsoustraitance'!$D118="",'1C TSsoustraitance'!$E118="OUI",'1C TSsoustraitance'!$AP118=0),0,(('1C TSsoustraitance'!$X118)/'1C TSsoustraitance'!$AP118))</f>
        <v>0</v>
      </c>
      <c r="U401" s="669">
        <f>IF(OR('1C TSsoustraitance'!$D118="",'1C TSsoustraitance'!$E118="OUI",'1C TSsoustraitance'!$AP118=0),0,(('1C TSsoustraitance'!$Y118)/'1C TSsoustraitance'!$AP118))</f>
        <v>0</v>
      </c>
      <c r="V401" s="669">
        <f>IF(OR('1C TSsoustraitance'!$D118="",'1C TSsoustraitance'!$E118="OUI",'1C TSsoustraitance'!$AP118=0),0,(('1C TSsoustraitance'!$Z118)/'1C TSsoustraitance'!$AP118))</f>
        <v>0</v>
      </c>
      <c r="W401" s="669">
        <f>IF(OR('1C TSsoustraitance'!$D118="",'1C TSsoustraitance'!$E118="OUI",'1C TSsoustraitance'!$AP118=0),0,(('1C TSsoustraitance'!$AA118)/'1C TSsoustraitance'!$AP118))</f>
        <v>0</v>
      </c>
      <c r="X401" s="669">
        <f>IF(OR('1C TSsoustraitance'!$D118="",'1C TSsoustraitance'!$E118="OUI",'1C TSsoustraitance'!$AP118=0),0,(('1C TSsoustraitance'!$AB118)/'1C TSsoustraitance'!$AP118))</f>
        <v>0</v>
      </c>
      <c r="Y401" s="669">
        <f>IF(OR('1C TSsoustraitance'!$D118="",'1C TSsoustraitance'!$E118="OUI",'1C TSsoustraitance'!$AP118=0),0,(('1C TSsoustraitance'!$AC118)/'1C TSsoustraitance'!$AP118))</f>
        <v>0</v>
      </c>
      <c r="Z401" s="669">
        <f>IF(OR('1C TSsoustraitance'!$D118="",'1C TSsoustraitance'!$E118="OUI",'1C TSsoustraitance'!$AP118=0),0,(('1C TSsoustraitance'!$AD118)/'1C TSsoustraitance'!$AP118))</f>
        <v>0</v>
      </c>
      <c r="AA401" s="669">
        <f>IF(OR('1C TSsoustraitance'!$D118="",'1C TSsoustraitance'!$E118="OUI",'1C TSsoustraitance'!$AP118=0),0,(('1C TSsoustraitance'!$AE118)/'1C TSsoustraitance'!$AP118))</f>
        <v>0</v>
      </c>
      <c r="AB401" s="669">
        <f>IF(OR('1C TSsoustraitance'!$D118="",'1C TSsoustraitance'!$E118="OUI",'1C TSsoustraitance'!$AP118=0),0,(('1C TSsoustraitance'!$AF118)/'1C TSsoustraitance'!$AP118))</f>
        <v>0</v>
      </c>
      <c r="AC401" s="669">
        <f>IF(OR('1C TSsoustraitance'!$D118="",'1C TSsoustraitance'!$E118="OUI",'1C TSsoustraitance'!$AP118=0),0,(('1C TSsoustraitance'!$AG118)/'1C TSsoustraitance'!$AP118))</f>
        <v>0</v>
      </c>
      <c r="AD401" s="669">
        <f>IF(OR('1C TSsoustraitance'!$D118="",'1C TSsoustraitance'!$E118="OUI",'1C TSsoustraitance'!$AP118=0),0,(('1C TSsoustraitance'!$AH118)/'1C TSsoustraitance'!$AP118))</f>
        <v>0</v>
      </c>
      <c r="AE401" s="669">
        <f>IF(OR('1C TSsoustraitance'!$D118="",'1C TSsoustraitance'!$E118="OUI",'1C TSsoustraitance'!$AP118=0),0,(('1C TSsoustraitance'!$AI118)/'1C TSsoustraitance'!$AP118))</f>
        <v>0</v>
      </c>
      <c r="AF401" s="669">
        <f>IF(OR('1C TSsoustraitance'!$D118="",'1C TSsoustraitance'!$E118="OUI",'1C TSsoustraitance'!$AP118=0),0,(('1C TSsoustraitance'!$AJ118)/'1C TSsoustraitance'!$AP118))</f>
        <v>0</v>
      </c>
      <c r="AG401" s="669">
        <f>IF(OR('1C TSsoustraitance'!$D118="",'1C TSsoustraitance'!$E118="OUI",'1C TSsoustraitance'!$AP118=0),0,(('1C TSsoustraitance'!$AK118)/'1C TSsoustraitance'!$AP118))</f>
        <v>0</v>
      </c>
      <c r="AH401" s="669">
        <f>IF(OR('1C TSsoustraitance'!$D118="",'1C TSsoustraitance'!$E118="OUI",'1C TSsoustraitance'!$AP118=0),0,(('1C TSsoustraitance'!$AL118)/'1C TSsoustraitance'!$AP118))</f>
        <v>0</v>
      </c>
      <c r="AI401" s="669">
        <f>IF(OR('1C TSsoustraitance'!$D118="",'1C TSsoustraitance'!$E118="OUI",'1C TSsoustraitance'!$AP118=0),0,(('1C TSsoustraitance'!$AM118)/'1C TSsoustraitance'!$AP118))</f>
        <v>0</v>
      </c>
      <c r="AJ401" s="669">
        <f>IF(OR('1C TSsoustraitance'!$D118="",'1C TSsoustraitance'!$E118="OUI",'1C TSsoustraitance'!$AP118=0),0,(('1C TSsoustraitance'!$AN118)/'1C TSsoustraitance'!$AP118))</f>
        <v>0</v>
      </c>
      <c r="AK401" s="669">
        <f t="shared" si="116"/>
        <v>0</v>
      </c>
      <c r="AL401" s="668">
        <f t="shared" si="117"/>
        <v>0</v>
      </c>
      <c r="AM401" s="670">
        <f>IF(Tableau7[[#This Row],[N° pièce]]="",0,(Tableau7[[#This Row],[hors TVA]]+(Tableau7[[#This Row],[hors TVA]]*Tableau7[[#This Row],[Taux TVA]])-(Tableau7[[#This Row],[hors TVA]]*Tableau7[[#This Row],[Taux TVA]]*Tableau7[[#This Row],[Régime TVA: Récupération]]))*Tableau7[[#This Row],[Type 1]])</f>
        <v>0</v>
      </c>
      <c r="AN401" s="670">
        <f>IF(Tableau7[[#This Row],[N° pièce]]="",0,IF($K$2="pôle",((Tableau7[[#This Row],[hors TVA]]+(Tableau7[[#This Row],[hors TVA]]*Tableau7[[#This Row],[Taux TVA]])-(Tableau7[[#This Row],[hors TVA]]*Tableau7[[#This Row],[Taux TVA]]*Tableau7[[#This Row],[Régime TVA: Récupération]]))*Tableau7[[#This Row],[Type 2]]),0))</f>
        <v>0</v>
      </c>
      <c r="AO401" s="670">
        <f t="shared" si="111"/>
        <v>0</v>
      </c>
      <c r="AP401" s="255">
        <f t="shared" si="112"/>
        <v>0</v>
      </c>
      <c r="AQ401" s="506">
        <f t="shared" si="118"/>
        <v>0</v>
      </c>
      <c r="AR401" s="671"/>
      <c r="AS401" s="512"/>
      <c r="AT401" s="513" t="str">
        <f>IF(('1C TSsoustraitance'!AP118*FICHE!C$14&lt;J401),"Forfait limité à "&amp;FICHE!C$14&amp;"€/jour","")</f>
        <v/>
      </c>
      <c r="AU401" s="797"/>
      <c r="AV401" s="484"/>
      <c r="AW401" s="484"/>
      <c r="AX401" s="484"/>
      <c r="AY401" s="484"/>
      <c r="AZ401" s="484"/>
      <c r="BA401" s="4"/>
      <c r="BB401" s="4"/>
      <c r="BC401" s="4"/>
      <c r="BD401" s="4"/>
      <c r="BE401" s="4"/>
      <c r="BF401" s="4"/>
      <c r="BG401" s="4"/>
      <c r="BH401" s="4"/>
      <c r="BI401" s="4"/>
      <c r="BJ401" s="4"/>
      <c r="BK401" s="4"/>
      <c r="BL401" s="4"/>
      <c r="BM401" s="4"/>
      <c r="BN401" s="4"/>
      <c r="BO401" s="4"/>
      <c r="BP401" s="4"/>
      <c r="BQ401" s="4"/>
      <c r="BR401" s="4"/>
      <c r="BS401" s="4"/>
      <c r="BT401" s="4"/>
      <c r="BU401" s="4"/>
      <c r="BV401" s="4"/>
      <c r="BW401" s="4"/>
      <c r="BX401" s="4"/>
      <c r="BY401" s="4"/>
      <c r="BZ401" s="4"/>
      <c r="CA401" s="4"/>
      <c r="CB401" s="4"/>
      <c r="CC401" s="4"/>
      <c r="CD401" s="4"/>
      <c r="CE401" s="4"/>
      <c r="CF401" s="4"/>
      <c r="CG401" s="4"/>
      <c r="CH401" s="4"/>
      <c r="CI401" s="4"/>
      <c r="CJ401" s="4"/>
      <c r="CK401" s="4"/>
      <c r="CL401" s="4"/>
      <c r="CM401" s="4"/>
      <c r="CN401" s="4"/>
      <c r="CO401" s="4"/>
      <c r="CP401" s="4"/>
      <c r="CQ401" s="4"/>
      <c r="CR401" s="4"/>
      <c r="CS401" s="4"/>
      <c r="CT401" s="4"/>
      <c r="CU401" s="4"/>
      <c r="CV401" s="4"/>
      <c r="CW401" s="4"/>
      <c r="CX401" s="4"/>
      <c r="CY401" s="4"/>
      <c r="CZ401" s="4"/>
      <c r="DA401" s="4"/>
      <c r="DB401" s="4"/>
      <c r="DC401" s="4"/>
      <c r="DD401" s="4"/>
      <c r="DE401" s="4"/>
      <c r="DF401" s="4"/>
      <c r="DG401" s="4"/>
      <c r="DH401" s="4"/>
      <c r="DI401" s="4"/>
      <c r="DJ401" s="4"/>
      <c r="DK401" s="4"/>
      <c r="DL401" s="4"/>
      <c r="DM401" s="4"/>
      <c r="DN401" s="4"/>
      <c r="DO401" s="4"/>
      <c r="DP401" s="4"/>
      <c r="DQ401" s="4"/>
      <c r="DR401" s="4"/>
      <c r="DS401" s="4"/>
      <c r="DT401" s="4"/>
      <c r="DU401" s="4"/>
      <c r="DV401" s="4"/>
      <c r="DW401" s="4"/>
      <c r="DX401" s="4"/>
      <c r="DY401" s="4"/>
      <c r="DZ401" s="4"/>
      <c r="EA401" s="4"/>
      <c r="EB401" s="4"/>
      <c r="EC401" s="4"/>
      <c r="ED401" s="4"/>
      <c r="EE401" s="4"/>
      <c r="EF401" s="4"/>
      <c r="EG401" s="4"/>
      <c r="EH401" s="4"/>
      <c r="EI401" s="4"/>
      <c r="EJ401" s="4"/>
      <c r="EK401" s="4"/>
      <c r="EL401" s="4"/>
      <c r="EM401" s="4"/>
      <c r="EN401" s="4"/>
      <c r="EO401" s="4"/>
      <c r="EP401" s="4"/>
      <c r="EQ401" s="4"/>
      <c r="ER401" s="4"/>
      <c r="ES401" s="4"/>
      <c r="ET401" s="4"/>
      <c r="EU401" s="4"/>
      <c r="EV401" s="4"/>
      <c r="EW401" s="4"/>
      <c r="EX401" s="4"/>
      <c r="EY401" s="4"/>
      <c r="EZ401" s="4"/>
      <c r="FA401" s="4"/>
      <c r="FB401" s="4"/>
      <c r="FC401" s="4"/>
      <c r="FD401" s="4"/>
      <c r="FE401" s="4"/>
      <c r="FF401" s="4"/>
      <c r="FG401" s="4"/>
      <c r="FH401" s="4"/>
      <c r="FI401" s="4"/>
      <c r="FJ401" s="4"/>
      <c r="FK401" s="4"/>
      <c r="FL401" s="4"/>
      <c r="FM401" s="4"/>
      <c r="FN401" s="4"/>
      <c r="FO401" s="4"/>
      <c r="FP401" s="4"/>
      <c r="FQ401" s="4"/>
      <c r="FR401" s="4"/>
      <c r="FS401" s="4"/>
      <c r="FT401" s="4"/>
      <c r="FU401" s="4"/>
      <c r="FV401" s="4"/>
      <c r="FW401" s="4"/>
      <c r="FX401" s="4"/>
      <c r="FY401" s="4"/>
      <c r="FZ401" s="4"/>
      <c r="GA401" s="4"/>
      <c r="GB401" s="4"/>
      <c r="GC401" s="4"/>
      <c r="GD401" s="4"/>
      <c r="GE401" s="4"/>
      <c r="GF401" s="4"/>
      <c r="GG401" s="4"/>
      <c r="GH401" s="4"/>
      <c r="GI401" s="4"/>
      <c r="GJ401" s="4"/>
      <c r="GK401" s="4"/>
      <c r="GL401" s="4"/>
      <c r="GM401" s="4"/>
      <c r="GN401" s="4"/>
      <c r="GO401" s="4"/>
      <c r="GP401" s="4"/>
      <c r="GQ401" s="4"/>
      <c r="GR401" s="4"/>
      <c r="GS401" s="4"/>
      <c r="GT401" s="4"/>
      <c r="GU401" s="4"/>
      <c r="GV401" s="4"/>
      <c r="GW401" s="4"/>
      <c r="GX401" s="4"/>
      <c r="GY401" s="4"/>
      <c r="GZ401" s="4"/>
      <c r="HA401" s="4"/>
      <c r="HB401" s="4"/>
      <c r="HC401" s="4"/>
    </row>
    <row r="402" spans="1:211" s="380" customFormat="1" ht="13.9" customHeight="1">
      <c r="A402" s="828" t="str">
        <f>IF('1C TSsoustraitance'!$A119&lt;&gt;0,'1C TSsoustraitance'!$A119,"")</f>
        <v/>
      </c>
      <c r="B402" s="530"/>
      <c r="C402" s="513" t="str">
        <f>IF('1C TSsoustraitance'!$A119&lt;&gt;0,'1C TSsoustraitance'!$B119,"")</f>
        <v/>
      </c>
      <c r="D402" s="513" t="str">
        <f>IF('1C TSsoustraitance'!$A119&lt;&gt;0,'1C TSsoustraitance'!$C119,"")</f>
        <v/>
      </c>
      <c r="E402" s="684"/>
      <c r="F402" s="685"/>
      <c r="G402" s="666">
        <f>'1C TSsoustraitance'!$D119</f>
        <v>0</v>
      </c>
      <c r="H402" s="533">
        <v>0.21</v>
      </c>
      <c r="I402" s="533">
        <v>1</v>
      </c>
      <c r="J402" s="534"/>
      <c r="K402" s="667">
        <f t="shared" si="114"/>
        <v>0</v>
      </c>
      <c r="L402" s="668">
        <f>IF(OR('1C TSsoustraitance'!$D119="",'1C TSsoustraitance'!$AP119=0),0,IF(AND('1C TSsoustraitance'!$D119&lt;&gt;"",$K$2="Pôle",'1C TSsoustraitance'!$E119="OUI"),(('1C TSsoustraitance'!$F119+'1C TSsoustraitance'!$G119+'1C TSsoustraitance'!$H119+'1C TSsoustraitance'!$I119+'1C TSsoustraitance'!$M119)/'1C TSsoustraitance'!$R119),IF(AND('1C TSsoustraitance'!$D119&lt;&gt;"",$K$2="Pôle",'1C TSsoustraitance'!$E119="NON"),(('1C TSsoustraitance'!$F119+'1C TSsoustraitance'!$G119+'1C TSsoustraitance'!$H119+'1C TSsoustraitance'!$I119+'1C TSsoustraitance'!$M119)/'1C TSsoustraitance'!$AP119),IF(AND('1C TSsoustraitance'!$D119&lt;&gt;"",$K$2&lt;&gt;"Pôle",'1C TSsoustraitance'!$E119="OUI"),(('1C TSsoustraitance'!$F119+'1C TSsoustraitance'!$G119+'1C TSsoustraitance'!$H119+'1C TSsoustraitance'!$I119+'1C TSsoustraitance'!$J119+'1C TSsoustraitance'!$K119+'1C TSsoustraitance'!$L119+'1C TSsoustraitance'!$M119+'1C TSsoustraitance'!$N119+'1C TSsoustraitance'!$O119+'1C TSsoustraitance'!$P119+'1C TSsoustraitance'!$Q119)/'1C TSsoustraitance'!$R119),IF(AND('1C TSsoustraitance'!$D119&lt;&gt;"",$K$2&lt;&gt;"Pôle",'1C TSsoustraitance'!$E119="NON"),(('1C TSsoustraitance'!$F119+'1C TSsoustraitance'!$G119+'1C TSsoustraitance'!$H119+'1C TSsoustraitance'!$I119+'1C TSsoustraitance'!$J119+'1C TSsoustraitance'!$K119+'1C TSsoustraitance'!$L119+'1C TSsoustraitance'!$M119+'1C TSsoustraitance'!$N119+'1C TSsoustraitance'!$O119+'1C TSsoustraitance'!$P119+'1C TSsoustraitance'!$Q119))/'1C TSsoustraitance'!$AP119)))))</f>
        <v>0</v>
      </c>
      <c r="M402" s="668">
        <f>IF(OR('1C TSsoustraitance'!$D119="",'1C TSsoustraitance'!AP$13=0),0,IF(AND('1C TSsoustraitance'!$D119&lt;&gt;"",$K$2="Pôle",'1C TSsoustraitance'!$E119="OUI"),(('1C TSsoustraitance'!$J119+'1C TSsoustraitance'!$K119+'1C TSsoustraitance'!$L119)/'1C TSsoustraitance'!$R119),IF(AND('1C TSsoustraitance'!$D119&lt;&gt;"",$K$2="Pôle",'1C TSsoustraitance'!$E119="NON"),(('1C TSsoustraitance'!$J119+'1C TSsoustraitance'!$K119+'1C TSsoustraitance'!$L119)/'1C TSsoustraitance'!$AP119),IF(AND('1C TSsoustraitance'!$D119&lt;&gt;"",$K$2&lt;&gt;"Pôle"),0))))</f>
        <v>0</v>
      </c>
      <c r="N402" s="668">
        <f t="shared" si="115"/>
        <v>0</v>
      </c>
      <c r="O402" s="669">
        <f>IF(OR('1C TSsoustraitance'!$D119="",'1C TSsoustraitance'!$E119="OUI",'1C TSsoustraitance'!$AP119=0),0,(('1C TSsoustraitance'!$S119)/'1C TSsoustraitance'!$AP119))</f>
        <v>0</v>
      </c>
      <c r="P402" s="669">
        <f>IF(OR('1C TSsoustraitance'!$D119="",'1C TSsoustraitance'!$E119="OUI",'1C TSsoustraitance'!$AP119=0),0,(('1C TSsoustraitance'!$T119)/'1C TSsoustraitance'!$AP119))</f>
        <v>0</v>
      </c>
      <c r="Q402" s="669">
        <f>IF(OR('1C TSsoustraitance'!$D119="",'1C TSsoustraitance'!$E119="OUI",'1C TSsoustraitance'!$AP119=0),0,(('1C TSsoustraitance'!$U119)/'1C TSsoustraitance'!$AP119))</f>
        <v>0</v>
      </c>
      <c r="R402" s="669">
        <f>IF(OR('1C TSsoustraitance'!$D119="",'1C TSsoustraitance'!$E119="OUI",'1C TSsoustraitance'!$AP119=0),0,(('1C TSsoustraitance'!$V119)/'1C TSsoustraitance'!$AP119))</f>
        <v>0</v>
      </c>
      <c r="S402" s="669">
        <f>IF(OR('1C TSsoustraitance'!$D119="",'1C TSsoustraitance'!$E119="OUI",'1C TSsoustraitance'!$AP119=0),0,(('1C TSsoustraitance'!$W119)/'1C TSsoustraitance'!$AP119))</f>
        <v>0</v>
      </c>
      <c r="T402" s="669">
        <f>IF(OR('1C TSsoustraitance'!$D119="",'1C TSsoustraitance'!$E119="OUI",'1C TSsoustraitance'!$AP119=0),0,(('1C TSsoustraitance'!$X119)/'1C TSsoustraitance'!$AP119))</f>
        <v>0</v>
      </c>
      <c r="U402" s="669">
        <f>IF(OR('1C TSsoustraitance'!$D119="",'1C TSsoustraitance'!$E119="OUI",'1C TSsoustraitance'!$AP119=0),0,(('1C TSsoustraitance'!$Y119)/'1C TSsoustraitance'!$AP119))</f>
        <v>0</v>
      </c>
      <c r="V402" s="669">
        <f>IF(OR('1C TSsoustraitance'!$D119="",'1C TSsoustraitance'!$E119="OUI",'1C TSsoustraitance'!$AP119=0),0,(('1C TSsoustraitance'!$Z119)/'1C TSsoustraitance'!$AP119))</f>
        <v>0</v>
      </c>
      <c r="W402" s="669">
        <f>IF(OR('1C TSsoustraitance'!$D119="",'1C TSsoustraitance'!$E119="OUI",'1C TSsoustraitance'!$AP119=0),0,(('1C TSsoustraitance'!$AA119)/'1C TSsoustraitance'!$AP119))</f>
        <v>0</v>
      </c>
      <c r="X402" s="669">
        <f>IF(OR('1C TSsoustraitance'!$D119="",'1C TSsoustraitance'!$E119="OUI",'1C TSsoustraitance'!$AP119=0),0,(('1C TSsoustraitance'!$AB119)/'1C TSsoustraitance'!$AP119))</f>
        <v>0</v>
      </c>
      <c r="Y402" s="669">
        <f>IF(OR('1C TSsoustraitance'!$D119="",'1C TSsoustraitance'!$E119="OUI",'1C TSsoustraitance'!$AP119=0),0,(('1C TSsoustraitance'!$AC119)/'1C TSsoustraitance'!$AP119))</f>
        <v>0</v>
      </c>
      <c r="Z402" s="669">
        <f>IF(OR('1C TSsoustraitance'!$D119="",'1C TSsoustraitance'!$E119="OUI",'1C TSsoustraitance'!$AP119=0),0,(('1C TSsoustraitance'!$AD119)/'1C TSsoustraitance'!$AP119))</f>
        <v>0</v>
      </c>
      <c r="AA402" s="669">
        <f>IF(OR('1C TSsoustraitance'!$D119="",'1C TSsoustraitance'!$E119="OUI",'1C TSsoustraitance'!$AP119=0),0,(('1C TSsoustraitance'!$AE119)/'1C TSsoustraitance'!$AP119))</f>
        <v>0</v>
      </c>
      <c r="AB402" s="669">
        <f>IF(OR('1C TSsoustraitance'!$D119="",'1C TSsoustraitance'!$E119="OUI",'1C TSsoustraitance'!$AP119=0),0,(('1C TSsoustraitance'!$AF119)/'1C TSsoustraitance'!$AP119))</f>
        <v>0</v>
      </c>
      <c r="AC402" s="669">
        <f>IF(OR('1C TSsoustraitance'!$D119="",'1C TSsoustraitance'!$E119="OUI",'1C TSsoustraitance'!$AP119=0),0,(('1C TSsoustraitance'!$AG119)/'1C TSsoustraitance'!$AP119))</f>
        <v>0</v>
      </c>
      <c r="AD402" s="669">
        <f>IF(OR('1C TSsoustraitance'!$D119="",'1C TSsoustraitance'!$E119="OUI",'1C TSsoustraitance'!$AP119=0),0,(('1C TSsoustraitance'!$AH119)/'1C TSsoustraitance'!$AP119))</f>
        <v>0</v>
      </c>
      <c r="AE402" s="669">
        <f>IF(OR('1C TSsoustraitance'!$D119="",'1C TSsoustraitance'!$E119="OUI",'1C TSsoustraitance'!$AP119=0),0,(('1C TSsoustraitance'!$AI119)/'1C TSsoustraitance'!$AP119))</f>
        <v>0</v>
      </c>
      <c r="AF402" s="669">
        <f>IF(OR('1C TSsoustraitance'!$D119="",'1C TSsoustraitance'!$E119="OUI",'1C TSsoustraitance'!$AP119=0),0,(('1C TSsoustraitance'!$AJ119)/'1C TSsoustraitance'!$AP119))</f>
        <v>0</v>
      </c>
      <c r="AG402" s="669">
        <f>IF(OR('1C TSsoustraitance'!$D119="",'1C TSsoustraitance'!$E119="OUI",'1C TSsoustraitance'!$AP119=0),0,(('1C TSsoustraitance'!$AK119)/'1C TSsoustraitance'!$AP119))</f>
        <v>0</v>
      </c>
      <c r="AH402" s="669">
        <f>IF(OR('1C TSsoustraitance'!$D119="",'1C TSsoustraitance'!$E119="OUI",'1C TSsoustraitance'!$AP119=0),0,(('1C TSsoustraitance'!$AL119)/'1C TSsoustraitance'!$AP119))</f>
        <v>0</v>
      </c>
      <c r="AI402" s="669">
        <f>IF(OR('1C TSsoustraitance'!$D119="",'1C TSsoustraitance'!$E119="OUI",'1C TSsoustraitance'!$AP119=0),0,(('1C TSsoustraitance'!$AM119)/'1C TSsoustraitance'!$AP119))</f>
        <v>0</v>
      </c>
      <c r="AJ402" s="669">
        <f>IF(OR('1C TSsoustraitance'!$D119="",'1C TSsoustraitance'!$E119="OUI",'1C TSsoustraitance'!$AP119=0),0,(('1C TSsoustraitance'!$AN119)/'1C TSsoustraitance'!$AP119))</f>
        <v>0</v>
      </c>
      <c r="AK402" s="669">
        <f t="shared" si="116"/>
        <v>0</v>
      </c>
      <c r="AL402" s="668">
        <f t="shared" si="117"/>
        <v>0</v>
      </c>
      <c r="AM402" s="670">
        <f>IF(Tableau7[[#This Row],[N° pièce]]="",0,(Tableau7[[#This Row],[hors TVA]]+(Tableau7[[#This Row],[hors TVA]]*Tableau7[[#This Row],[Taux TVA]])-(Tableau7[[#This Row],[hors TVA]]*Tableau7[[#This Row],[Taux TVA]]*Tableau7[[#This Row],[Régime TVA: Récupération]]))*Tableau7[[#This Row],[Type 1]])</f>
        <v>0</v>
      </c>
      <c r="AN402" s="670">
        <f>IF(Tableau7[[#This Row],[N° pièce]]="",0,IF($K$2="pôle",((Tableau7[[#This Row],[hors TVA]]+(Tableau7[[#This Row],[hors TVA]]*Tableau7[[#This Row],[Taux TVA]])-(Tableau7[[#This Row],[hors TVA]]*Tableau7[[#This Row],[Taux TVA]]*Tableau7[[#This Row],[Régime TVA: Récupération]]))*Tableau7[[#This Row],[Type 2]]),0))</f>
        <v>0</v>
      </c>
      <c r="AO402" s="670">
        <f t="shared" si="111"/>
        <v>0</v>
      </c>
      <c r="AP402" s="255">
        <f t="shared" si="112"/>
        <v>0</v>
      </c>
      <c r="AQ402" s="506">
        <f t="shared" si="118"/>
        <v>0</v>
      </c>
      <c r="AR402" s="671"/>
      <c r="AS402" s="512"/>
      <c r="AT402" s="513" t="str">
        <f>IF(('1C TSsoustraitance'!AP119*FICHE!C$14&lt;J402),"Forfait limité à "&amp;FICHE!C$14&amp;"€/jour","")</f>
        <v/>
      </c>
      <c r="AU402" s="797"/>
      <c r="AV402" s="484"/>
      <c r="AW402" s="484"/>
      <c r="AX402" s="484"/>
      <c r="AY402" s="484"/>
      <c r="AZ402" s="484"/>
      <c r="BA402" s="4"/>
      <c r="BB402" s="4"/>
      <c r="BC402" s="4"/>
      <c r="BD402" s="4"/>
      <c r="BE402" s="4"/>
      <c r="BF402" s="4"/>
      <c r="BG402" s="4"/>
      <c r="BH402" s="4"/>
      <c r="BI402" s="4"/>
      <c r="BJ402" s="4"/>
      <c r="BK402" s="4"/>
      <c r="BL402" s="4"/>
      <c r="BM402" s="4"/>
      <c r="BN402" s="4"/>
      <c r="BO402" s="4"/>
      <c r="BP402" s="4"/>
      <c r="BQ402" s="4"/>
      <c r="BR402" s="4"/>
      <c r="BS402" s="4"/>
      <c r="BT402" s="4"/>
      <c r="BU402" s="4"/>
      <c r="BV402" s="4"/>
      <c r="BW402" s="4"/>
      <c r="BX402" s="4"/>
      <c r="BY402" s="4"/>
      <c r="BZ402" s="4"/>
      <c r="CA402" s="4"/>
      <c r="CB402" s="4"/>
      <c r="CC402" s="4"/>
      <c r="CD402" s="4"/>
      <c r="CE402" s="4"/>
      <c r="CF402" s="4"/>
      <c r="CG402" s="4"/>
      <c r="CH402" s="4"/>
      <c r="CI402" s="4"/>
      <c r="CJ402" s="4"/>
      <c r="CK402" s="4"/>
      <c r="CL402" s="4"/>
      <c r="CM402" s="4"/>
      <c r="CN402" s="4"/>
      <c r="CO402" s="4"/>
      <c r="CP402" s="4"/>
      <c r="CQ402" s="4"/>
      <c r="CR402" s="4"/>
      <c r="CS402" s="4"/>
      <c r="CT402" s="4"/>
      <c r="CU402" s="4"/>
      <c r="CV402" s="4"/>
      <c r="CW402" s="4"/>
      <c r="CX402" s="4"/>
      <c r="CY402" s="4"/>
      <c r="CZ402" s="4"/>
      <c r="DA402" s="4"/>
      <c r="DB402" s="4"/>
      <c r="DC402" s="4"/>
      <c r="DD402" s="4"/>
      <c r="DE402" s="4"/>
      <c r="DF402" s="4"/>
      <c r="DG402" s="4"/>
      <c r="DH402" s="4"/>
      <c r="DI402" s="4"/>
      <c r="DJ402" s="4"/>
      <c r="DK402" s="4"/>
      <c r="DL402" s="4"/>
      <c r="DM402" s="4"/>
      <c r="DN402" s="4"/>
      <c r="DO402" s="4"/>
      <c r="DP402" s="4"/>
      <c r="DQ402" s="4"/>
      <c r="DR402" s="4"/>
      <c r="DS402" s="4"/>
      <c r="DT402" s="4"/>
      <c r="DU402" s="4"/>
      <c r="DV402" s="4"/>
      <c r="DW402" s="4"/>
      <c r="DX402" s="4"/>
      <c r="DY402" s="4"/>
      <c r="DZ402" s="4"/>
      <c r="EA402" s="4"/>
      <c r="EB402" s="4"/>
      <c r="EC402" s="4"/>
      <c r="ED402" s="4"/>
      <c r="EE402" s="4"/>
      <c r="EF402" s="4"/>
      <c r="EG402" s="4"/>
      <c r="EH402" s="4"/>
      <c r="EI402" s="4"/>
      <c r="EJ402" s="4"/>
      <c r="EK402" s="4"/>
      <c r="EL402" s="4"/>
      <c r="EM402" s="4"/>
      <c r="EN402" s="4"/>
      <c r="EO402" s="4"/>
      <c r="EP402" s="4"/>
      <c r="EQ402" s="4"/>
      <c r="ER402" s="4"/>
      <c r="ES402" s="4"/>
      <c r="ET402" s="4"/>
      <c r="EU402" s="4"/>
      <c r="EV402" s="4"/>
      <c r="EW402" s="4"/>
      <c r="EX402" s="4"/>
      <c r="EY402" s="4"/>
      <c r="EZ402" s="4"/>
      <c r="FA402" s="4"/>
      <c r="FB402" s="4"/>
      <c r="FC402" s="4"/>
      <c r="FD402" s="4"/>
      <c r="FE402" s="4"/>
      <c r="FF402" s="4"/>
      <c r="FG402" s="4"/>
      <c r="FH402" s="4"/>
      <c r="FI402" s="4"/>
      <c r="FJ402" s="4"/>
      <c r="FK402" s="4"/>
      <c r="FL402" s="4"/>
      <c r="FM402" s="4"/>
      <c r="FN402" s="4"/>
      <c r="FO402" s="4"/>
      <c r="FP402" s="4"/>
      <c r="FQ402" s="4"/>
      <c r="FR402" s="4"/>
      <c r="FS402" s="4"/>
      <c r="FT402" s="4"/>
      <c r="FU402" s="4"/>
      <c r="FV402" s="4"/>
      <c r="FW402" s="4"/>
      <c r="FX402" s="4"/>
      <c r="FY402" s="4"/>
      <c r="FZ402" s="4"/>
      <c r="GA402" s="4"/>
      <c r="GB402" s="4"/>
      <c r="GC402" s="4"/>
      <c r="GD402" s="4"/>
      <c r="GE402" s="4"/>
      <c r="GF402" s="4"/>
      <c r="GG402" s="4"/>
      <c r="GH402" s="4"/>
      <c r="GI402" s="4"/>
      <c r="GJ402" s="4"/>
      <c r="GK402" s="4"/>
      <c r="GL402" s="4"/>
      <c r="GM402" s="4"/>
      <c r="GN402" s="4"/>
      <c r="GO402" s="4"/>
      <c r="GP402" s="4"/>
      <c r="GQ402" s="4"/>
      <c r="GR402" s="4"/>
      <c r="GS402" s="4"/>
      <c r="GT402" s="4"/>
      <c r="GU402" s="4"/>
      <c r="GV402" s="4"/>
      <c r="GW402" s="4"/>
      <c r="GX402" s="4"/>
      <c r="GY402" s="4"/>
      <c r="GZ402" s="4"/>
      <c r="HA402" s="4"/>
      <c r="HB402" s="4"/>
      <c r="HC402" s="4"/>
    </row>
    <row r="403" spans="1:211" s="380" customFormat="1" ht="13.9" customHeight="1">
      <c r="A403" s="828" t="str">
        <f>IF('1C TSsoustraitance'!$A120&lt;&gt;0,'1C TSsoustraitance'!$A120,"")</f>
        <v/>
      </c>
      <c r="B403" s="530"/>
      <c r="C403" s="513" t="str">
        <f>IF('1C TSsoustraitance'!$A120&lt;&gt;0,'1C TSsoustraitance'!$B120,"")</f>
        <v/>
      </c>
      <c r="D403" s="513" t="str">
        <f>IF('1C TSsoustraitance'!$A120&lt;&gt;0,'1C TSsoustraitance'!$C120,"")</f>
        <v/>
      </c>
      <c r="E403" s="684"/>
      <c r="F403" s="685"/>
      <c r="G403" s="666">
        <f>'1C TSsoustraitance'!$D120</f>
        <v>0</v>
      </c>
      <c r="H403" s="533">
        <v>0.21</v>
      </c>
      <c r="I403" s="533">
        <v>1</v>
      </c>
      <c r="J403" s="534"/>
      <c r="K403" s="667">
        <f t="shared" si="114"/>
        <v>0</v>
      </c>
      <c r="L403" s="668">
        <f>IF(OR('1C TSsoustraitance'!$D120="",'1C TSsoustraitance'!$AP120=0),0,IF(AND('1C TSsoustraitance'!$D120&lt;&gt;"",$K$2="Pôle",'1C TSsoustraitance'!$E120="OUI"),(('1C TSsoustraitance'!$F120+'1C TSsoustraitance'!$G120+'1C TSsoustraitance'!$H120+'1C TSsoustraitance'!$I120+'1C TSsoustraitance'!$M120)/'1C TSsoustraitance'!$R120),IF(AND('1C TSsoustraitance'!$D120&lt;&gt;"",$K$2="Pôle",'1C TSsoustraitance'!$E120="NON"),(('1C TSsoustraitance'!$F120+'1C TSsoustraitance'!$G120+'1C TSsoustraitance'!$H120+'1C TSsoustraitance'!$I120+'1C TSsoustraitance'!$M120)/'1C TSsoustraitance'!$AP120),IF(AND('1C TSsoustraitance'!$D120&lt;&gt;"",$K$2&lt;&gt;"Pôle",'1C TSsoustraitance'!$E120="OUI"),(('1C TSsoustraitance'!$F120+'1C TSsoustraitance'!$G120+'1C TSsoustraitance'!$H120+'1C TSsoustraitance'!$I120+'1C TSsoustraitance'!$J120+'1C TSsoustraitance'!$K120+'1C TSsoustraitance'!$L120+'1C TSsoustraitance'!$M120+'1C TSsoustraitance'!$N120+'1C TSsoustraitance'!$O120+'1C TSsoustraitance'!$P120+'1C TSsoustraitance'!$Q120)/'1C TSsoustraitance'!$R120),IF(AND('1C TSsoustraitance'!$D120&lt;&gt;"",$K$2&lt;&gt;"Pôle",'1C TSsoustraitance'!$E120="NON"),(('1C TSsoustraitance'!$F120+'1C TSsoustraitance'!$G120+'1C TSsoustraitance'!$H120+'1C TSsoustraitance'!$I120+'1C TSsoustraitance'!$J120+'1C TSsoustraitance'!$K120+'1C TSsoustraitance'!$L120+'1C TSsoustraitance'!$M120+'1C TSsoustraitance'!$N120+'1C TSsoustraitance'!$O120+'1C TSsoustraitance'!$P120+'1C TSsoustraitance'!$Q120))/'1C TSsoustraitance'!$AP120)))))</f>
        <v>0</v>
      </c>
      <c r="M403" s="668">
        <f>IF(OR('1C TSsoustraitance'!$D120="",'1C TSsoustraitance'!AP$13=0),0,IF(AND('1C TSsoustraitance'!$D120&lt;&gt;"",$K$2="Pôle",'1C TSsoustraitance'!$E120="OUI"),(('1C TSsoustraitance'!$J120+'1C TSsoustraitance'!$K120+'1C TSsoustraitance'!$L120)/'1C TSsoustraitance'!$R120),IF(AND('1C TSsoustraitance'!$D120&lt;&gt;"",$K$2="Pôle",'1C TSsoustraitance'!$E120="NON"),(('1C TSsoustraitance'!$J120+'1C TSsoustraitance'!$K120+'1C TSsoustraitance'!$L120)/'1C TSsoustraitance'!$AP120),IF(AND('1C TSsoustraitance'!$D120&lt;&gt;"",$K$2&lt;&gt;"Pôle"),0))))</f>
        <v>0</v>
      </c>
      <c r="N403" s="668">
        <f t="shared" si="115"/>
        <v>0</v>
      </c>
      <c r="O403" s="669">
        <f>IF(OR('1C TSsoustraitance'!$D120="",'1C TSsoustraitance'!$E120="OUI",'1C TSsoustraitance'!$AP120=0),0,(('1C TSsoustraitance'!$S120)/'1C TSsoustraitance'!$AP120))</f>
        <v>0</v>
      </c>
      <c r="P403" s="669">
        <f>IF(OR('1C TSsoustraitance'!$D120="",'1C TSsoustraitance'!$E120="OUI",'1C TSsoustraitance'!$AP120=0),0,(('1C TSsoustraitance'!$T120)/'1C TSsoustraitance'!$AP120))</f>
        <v>0</v>
      </c>
      <c r="Q403" s="669">
        <f>IF(OR('1C TSsoustraitance'!$D120="",'1C TSsoustraitance'!$E120="OUI",'1C TSsoustraitance'!$AP120=0),0,(('1C TSsoustraitance'!$U120)/'1C TSsoustraitance'!$AP120))</f>
        <v>0</v>
      </c>
      <c r="R403" s="669">
        <f>IF(OR('1C TSsoustraitance'!$D120="",'1C TSsoustraitance'!$E120="OUI",'1C TSsoustraitance'!$AP120=0),0,(('1C TSsoustraitance'!$V120)/'1C TSsoustraitance'!$AP120))</f>
        <v>0</v>
      </c>
      <c r="S403" s="669">
        <f>IF(OR('1C TSsoustraitance'!$D120="",'1C TSsoustraitance'!$E120="OUI",'1C TSsoustraitance'!$AP120=0),0,(('1C TSsoustraitance'!$W120)/'1C TSsoustraitance'!$AP120))</f>
        <v>0</v>
      </c>
      <c r="T403" s="669">
        <f>IF(OR('1C TSsoustraitance'!$D120="",'1C TSsoustraitance'!$E120="OUI",'1C TSsoustraitance'!$AP120=0),0,(('1C TSsoustraitance'!$X120)/'1C TSsoustraitance'!$AP120))</f>
        <v>0</v>
      </c>
      <c r="U403" s="669">
        <f>IF(OR('1C TSsoustraitance'!$D120="",'1C TSsoustraitance'!$E120="OUI",'1C TSsoustraitance'!$AP120=0),0,(('1C TSsoustraitance'!$Y120)/'1C TSsoustraitance'!$AP120))</f>
        <v>0</v>
      </c>
      <c r="V403" s="669">
        <f>IF(OR('1C TSsoustraitance'!$D120="",'1C TSsoustraitance'!$E120="OUI",'1C TSsoustraitance'!$AP120=0),0,(('1C TSsoustraitance'!$Z120)/'1C TSsoustraitance'!$AP120))</f>
        <v>0</v>
      </c>
      <c r="W403" s="669">
        <f>IF(OR('1C TSsoustraitance'!$D120="",'1C TSsoustraitance'!$E120="OUI",'1C TSsoustraitance'!$AP120=0),0,(('1C TSsoustraitance'!$AA120)/'1C TSsoustraitance'!$AP120))</f>
        <v>0</v>
      </c>
      <c r="X403" s="669">
        <f>IF(OR('1C TSsoustraitance'!$D120="",'1C TSsoustraitance'!$E120="OUI",'1C TSsoustraitance'!$AP120=0),0,(('1C TSsoustraitance'!$AB120)/'1C TSsoustraitance'!$AP120))</f>
        <v>0</v>
      </c>
      <c r="Y403" s="669">
        <f>IF(OR('1C TSsoustraitance'!$D120="",'1C TSsoustraitance'!$E120="OUI",'1C TSsoustraitance'!$AP120=0),0,(('1C TSsoustraitance'!$AC120)/'1C TSsoustraitance'!$AP120))</f>
        <v>0</v>
      </c>
      <c r="Z403" s="669">
        <f>IF(OR('1C TSsoustraitance'!$D120="",'1C TSsoustraitance'!$E120="OUI",'1C TSsoustraitance'!$AP120=0),0,(('1C TSsoustraitance'!$AD120)/'1C TSsoustraitance'!$AP120))</f>
        <v>0</v>
      </c>
      <c r="AA403" s="669">
        <f>IF(OR('1C TSsoustraitance'!$D120="",'1C TSsoustraitance'!$E120="OUI",'1C TSsoustraitance'!$AP120=0),0,(('1C TSsoustraitance'!$AE120)/'1C TSsoustraitance'!$AP120))</f>
        <v>0</v>
      </c>
      <c r="AB403" s="669">
        <f>IF(OR('1C TSsoustraitance'!$D120="",'1C TSsoustraitance'!$E120="OUI",'1C TSsoustraitance'!$AP120=0),0,(('1C TSsoustraitance'!$AF120)/'1C TSsoustraitance'!$AP120))</f>
        <v>0</v>
      </c>
      <c r="AC403" s="669">
        <f>IF(OR('1C TSsoustraitance'!$D120="",'1C TSsoustraitance'!$E120="OUI",'1C TSsoustraitance'!$AP120=0),0,(('1C TSsoustraitance'!$AG120)/'1C TSsoustraitance'!$AP120))</f>
        <v>0</v>
      </c>
      <c r="AD403" s="669">
        <f>IF(OR('1C TSsoustraitance'!$D120="",'1C TSsoustraitance'!$E120="OUI",'1C TSsoustraitance'!$AP120=0),0,(('1C TSsoustraitance'!$AH120)/'1C TSsoustraitance'!$AP120))</f>
        <v>0</v>
      </c>
      <c r="AE403" s="669">
        <f>IF(OR('1C TSsoustraitance'!$D120="",'1C TSsoustraitance'!$E120="OUI",'1C TSsoustraitance'!$AP120=0),0,(('1C TSsoustraitance'!$AI120)/'1C TSsoustraitance'!$AP120))</f>
        <v>0</v>
      </c>
      <c r="AF403" s="669">
        <f>IF(OR('1C TSsoustraitance'!$D120="",'1C TSsoustraitance'!$E120="OUI",'1C TSsoustraitance'!$AP120=0),0,(('1C TSsoustraitance'!$AJ120)/'1C TSsoustraitance'!$AP120))</f>
        <v>0</v>
      </c>
      <c r="AG403" s="669">
        <f>IF(OR('1C TSsoustraitance'!$D120="",'1C TSsoustraitance'!$E120="OUI",'1C TSsoustraitance'!$AP120=0),0,(('1C TSsoustraitance'!$AK120)/'1C TSsoustraitance'!$AP120))</f>
        <v>0</v>
      </c>
      <c r="AH403" s="669">
        <f>IF(OR('1C TSsoustraitance'!$D120="",'1C TSsoustraitance'!$E120="OUI",'1C TSsoustraitance'!$AP120=0),0,(('1C TSsoustraitance'!$AL120)/'1C TSsoustraitance'!$AP120))</f>
        <v>0</v>
      </c>
      <c r="AI403" s="669">
        <f>IF(OR('1C TSsoustraitance'!$D120="",'1C TSsoustraitance'!$E120="OUI",'1C TSsoustraitance'!$AP120=0),0,(('1C TSsoustraitance'!$AM120)/'1C TSsoustraitance'!$AP120))</f>
        <v>0</v>
      </c>
      <c r="AJ403" s="669">
        <f>IF(OR('1C TSsoustraitance'!$D120="",'1C TSsoustraitance'!$E120="OUI",'1C TSsoustraitance'!$AP120=0),0,(('1C TSsoustraitance'!$AN120)/'1C TSsoustraitance'!$AP120))</f>
        <v>0</v>
      </c>
      <c r="AK403" s="669">
        <f t="shared" si="116"/>
        <v>0</v>
      </c>
      <c r="AL403" s="668">
        <f t="shared" si="117"/>
        <v>0</v>
      </c>
      <c r="AM403" s="670">
        <f>IF(Tableau7[[#This Row],[N° pièce]]="",0,(Tableau7[[#This Row],[hors TVA]]+(Tableau7[[#This Row],[hors TVA]]*Tableau7[[#This Row],[Taux TVA]])-(Tableau7[[#This Row],[hors TVA]]*Tableau7[[#This Row],[Taux TVA]]*Tableau7[[#This Row],[Régime TVA: Récupération]]))*Tableau7[[#This Row],[Type 1]])</f>
        <v>0</v>
      </c>
      <c r="AN403" s="670">
        <f>IF(Tableau7[[#This Row],[N° pièce]]="",0,IF($K$2="pôle",((Tableau7[[#This Row],[hors TVA]]+(Tableau7[[#This Row],[hors TVA]]*Tableau7[[#This Row],[Taux TVA]])-(Tableau7[[#This Row],[hors TVA]]*Tableau7[[#This Row],[Taux TVA]]*Tableau7[[#This Row],[Régime TVA: Récupération]]))*Tableau7[[#This Row],[Type 2]]),0))</f>
        <v>0</v>
      </c>
      <c r="AO403" s="670">
        <f t="shared" si="111"/>
        <v>0</v>
      </c>
      <c r="AP403" s="255">
        <f t="shared" si="112"/>
        <v>0</v>
      </c>
      <c r="AQ403" s="506">
        <f t="shared" si="118"/>
        <v>0</v>
      </c>
      <c r="AR403" s="671"/>
      <c r="AS403" s="512"/>
      <c r="AT403" s="513" t="str">
        <f>IF(('1C TSsoustraitance'!AP120*FICHE!C$14&lt;J403),"Forfait limité à "&amp;FICHE!C$14&amp;"€/jour","")</f>
        <v/>
      </c>
      <c r="AU403" s="797"/>
      <c r="AV403" s="484"/>
      <c r="AW403" s="484"/>
      <c r="AX403" s="484"/>
      <c r="AY403" s="484"/>
      <c r="AZ403" s="484"/>
      <c r="BA403" s="4"/>
      <c r="BB403" s="4"/>
      <c r="BC403" s="4"/>
      <c r="BD403" s="4"/>
      <c r="BE403" s="4"/>
      <c r="BF403" s="4"/>
      <c r="BG403" s="4"/>
      <c r="BH403" s="4"/>
      <c r="BI403" s="4"/>
      <c r="BJ403" s="4"/>
      <c r="BK403" s="4"/>
      <c r="BL403" s="4"/>
      <c r="BM403" s="4"/>
      <c r="BN403" s="4"/>
      <c r="BO403" s="4"/>
      <c r="BP403" s="4"/>
      <c r="BQ403" s="4"/>
      <c r="BR403" s="4"/>
      <c r="BS403" s="4"/>
      <c r="BT403" s="4"/>
      <c r="BU403" s="4"/>
      <c r="BV403" s="4"/>
      <c r="BW403" s="4"/>
      <c r="BX403" s="4"/>
      <c r="BY403" s="4"/>
      <c r="BZ403" s="4"/>
      <c r="CA403" s="4"/>
      <c r="CB403" s="4"/>
      <c r="CC403" s="4"/>
      <c r="CD403" s="4"/>
      <c r="CE403" s="4"/>
      <c r="CF403" s="4"/>
      <c r="CG403" s="4"/>
      <c r="CH403" s="4"/>
      <c r="CI403" s="4"/>
      <c r="CJ403" s="4"/>
      <c r="CK403" s="4"/>
      <c r="CL403" s="4"/>
      <c r="CM403" s="4"/>
      <c r="CN403" s="4"/>
      <c r="CO403" s="4"/>
      <c r="CP403" s="4"/>
      <c r="CQ403" s="4"/>
      <c r="CR403" s="4"/>
      <c r="CS403" s="4"/>
      <c r="CT403" s="4"/>
      <c r="CU403" s="4"/>
      <c r="CV403" s="4"/>
      <c r="CW403" s="4"/>
      <c r="CX403" s="4"/>
      <c r="CY403" s="4"/>
      <c r="CZ403" s="4"/>
      <c r="DA403" s="4"/>
      <c r="DB403" s="4"/>
      <c r="DC403" s="4"/>
      <c r="DD403" s="4"/>
      <c r="DE403" s="4"/>
      <c r="DF403" s="4"/>
      <c r="DG403" s="4"/>
      <c r="DH403" s="4"/>
      <c r="DI403" s="4"/>
      <c r="DJ403" s="4"/>
      <c r="DK403" s="4"/>
      <c r="DL403" s="4"/>
      <c r="DM403" s="4"/>
      <c r="DN403" s="4"/>
      <c r="DO403" s="4"/>
      <c r="DP403" s="4"/>
      <c r="DQ403" s="4"/>
      <c r="DR403" s="4"/>
      <c r="DS403" s="4"/>
      <c r="DT403" s="4"/>
      <c r="DU403" s="4"/>
      <c r="DV403" s="4"/>
      <c r="DW403" s="4"/>
      <c r="DX403" s="4"/>
      <c r="DY403" s="4"/>
      <c r="DZ403" s="4"/>
      <c r="EA403" s="4"/>
      <c r="EB403" s="4"/>
      <c r="EC403" s="4"/>
      <c r="ED403" s="4"/>
      <c r="EE403" s="4"/>
      <c r="EF403" s="4"/>
      <c r="EG403" s="4"/>
      <c r="EH403" s="4"/>
      <c r="EI403" s="4"/>
      <c r="EJ403" s="4"/>
      <c r="EK403" s="4"/>
      <c r="EL403" s="4"/>
      <c r="EM403" s="4"/>
      <c r="EN403" s="4"/>
      <c r="EO403" s="4"/>
      <c r="EP403" s="4"/>
      <c r="EQ403" s="4"/>
      <c r="ER403" s="4"/>
      <c r="ES403" s="4"/>
      <c r="ET403" s="4"/>
      <c r="EU403" s="4"/>
      <c r="EV403" s="4"/>
      <c r="EW403" s="4"/>
      <c r="EX403" s="4"/>
      <c r="EY403" s="4"/>
      <c r="EZ403" s="4"/>
      <c r="FA403" s="4"/>
      <c r="FB403" s="4"/>
      <c r="FC403" s="4"/>
      <c r="FD403" s="4"/>
      <c r="FE403" s="4"/>
      <c r="FF403" s="4"/>
      <c r="FG403" s="4"/>
      <c r="FH403" s="4"/>
      <c r="FI403" s="4"/>
      <c r="FJ403" s="4"/>
      <c r="FK403" s="4"/>
      <c r="FL403" s="4"/>
      <c r="FM403" s="4"/>
      <c r="FN403" s="4"/>
      <c r="FO403" s="4"/>
      <c r="FP403" s="4"/>
      <c r="FQ403" s="4"/>
      <c r="FR403" s="4"/>
      <c r="FS403" s="4"/>
      <c r="FT403" s="4"/>
      <c r="FU403" s="4"/>
      <c r="FV403" s="4"/>
      <c r="FW403" s="4"/>
      <c r="FX403" s="4"/>
      <c r="FY403" s="4"/>
      <c r="FZ403" s="4"/>
      <c r="GA403" s="4"/>
      <c r="GB403" s="4"/>
      <c r="GC403" s="4"/>
      <c r="GD403" s="4"/>
      <c r="GE403" s="4"/>
      <c r="GF403" s="4"/>
      <c r="GG403" s="4"/>
      <c r="GH403" s="4"/>
      <c r="GI403" s="4"/>
      <c r="GJ403" s="4"/>
      <c r="GK403" s="4"/>
      <c r="GL403" s="4"/>
      <c r="GM403" s="4"/>
      <c r="GN403" s="4"/>
      <c r="GO403" s="4"/>
      <c r="GP403" s="4"/>
      <c r="GQ403" s="4"/>
      <c r="GR403" s="4"/>
      <c r="GS403" s="4"/>
      <c r="GT403" s="4"/>
      <c r="GU403" s="4"/>
      <c r="GV403" s="4"/>
      <c r="GW403" s="4"/>
      <c r="GX403" s="4"/>
      <c r="GY403" s="4"/>
      <c r="GZ403" s="4"/>
      <c r="HA403" s="4"/>
      <c r="HB403" s="4"/>
      <c r="HC403" s="4"/>
    </row>
    <row r="404" spans="1:211" s="380" customFormat="1" ht="13.9" customHeight="1">
      <c r="A404" s="828" t="str">
        <f>IF('1C TSsoustraitance'!$A121&lt;&gt;0,'1C TSsoustraitance'!$A121,"")</f>
        <v/>
      </c>
      <c r="B404" s="530"/>
      <c r="C404" s="513" t="str">
        <f>IF('1C TSsoustraitance'!$A121&lt;&gt;0,'1C TSsoustraitance'!$B121,"")</f>
        <v/>
      </c>
      <c r="D404" s="513" t="str">
        <f>IF('1C TSsoustraitance'!$A121&lt;&gt;0,'1C TSsoustraitance'!$C121,"")</f>
        <v/>
      </c>
      <c r="E404" s="684"/>
      <c r="F404" s="685"/>
      <c r="G404" s="666">
        <f>'1C TSsoustraitance'!$D121</f>
        <v>0</v>
      </c>
      <c r="H404" s="533">
        <v>0.21</v>
      </c>
      <c r="I404" s="533">
        <v>1</v>
      </c>
      <c r="J404" s="534"/>
      <c r="K404" s="667">
        <f t="shared" si="114"/>
        <v>0</v>
      </c>
      <c r="L404" s="668">
        <f>IF(OR('1C TSsoustraitance'!$D121="",'1C TSsoustraitance'!$AP121=0),0,IF(AND('1C TSsoustraitance'!$D121&lt;&gt;"",$K$2="Pôle",'1C TSsoustraitance'!$E121="OUI"),(('1C TSsoustraitance'!$F121+'1C TSsoustraitance'!$G121+'1C TSsoustraitance'!$H121+'1C TSsoustraitance'!$I121+'1C TSsoustraitance'!$M121)/'1C TSsoustraitance'!$R121),IF(AND('1C TSsoustraitance'!$D121&lt;&gt;"",$K$2="Pôle",'1C TSsoustraitance'!$E121="NON"),(('1C TSsoustraitance'!$F121+'1C TSsoustraitance'!$G121+'1C TSsoustraitance'!$H121+'1C TSsoustraitance'!$I121+'1C TSsoustraitance'!$M121)/'1C TSsoustraitance'!$AP121),IF(AND('1C TSsoustraitance'!$D121&lt;&gt;"",$K$2&lt;&gt;"Pôle",'1C TSsoustraitance'!$E121="OUI"),(('1C TSsoustraitance'!$F121+'1C TSsoustraitance'!$G121+'1C TSsoustraitance'!$H121+'1C TSsoustraitance'!$I121+'1C TSsoustraitance'!$J121+'1C TSsoustraitance'!$K121+'1C TSsoustraitance'!$L121+'1C TSsoustraitance'!$M121+'1C TSsoustraitance'!$N121+'1C TSsoustraitance'!$O121+'1C TSsoustraitance'!$P121+'1C TSsoustraitance'!$Q121)/'1C TSsoustraitance'!$R121),IF(AND('1C TSsoustraitance'!$D121&lt;&gt;"",$K$2&lt;&gt;"Pôle",'1C TSsoustraitance'!$E121="NON"),(('1C TSsoustraitance'!$F121+'1C TSsoustraitance'!$G121+'1C TSsoustraitance'!$H121+'1C TSsoustraitance'!$I121+'1C TSsoustraitance'!$J121+'1C TSsoustraitance'!$K121+'1C TSsoustraitance'!$L121+'1C TSsoustraitance'!$M121+'1C TSsoustraitance'!$N121+'1C TSsoustraitance'!$O121+'1C TSsoustraitance'!$P121+'1C TSsoustraitance'!$Q121))/'1C TSsoustraitance'!$AP121)))))</f>
        <v>0</v>
      </c>
      <c r="M404" s="668">
        <f>IF(OR('1C TSsoustraitance'!$D121="",'1C TSsoustraitance'!AP$13=0),0,IF(AND('1C TSsoustraitance'!$D121&lt;&gt;"",$K$2="Pôle",'1C TSsoustraitance'!$E121="OUI"),(('1C TSsoustraitance'!$J121+'1C TSsoustraitance'!$K121+'1C TSsoustraitance'!$L121)/'1C TSsoustraitance'!$R121),IF(AND('1C TSsoustraitance'!$D121&lt;&gt;"",$K$2="Pôle",'1C TSsoustraitance'!$E121="NON"),(('1C TSsoustraitance'!$J121+'1C TSsoustraitance'!$K121+'1C TSsoustraitance'!$L121)/'1C TSsoustraitance'!$AP121),IF(AND('1C TSsoustraitance'!$D121&lt;&gt;"",$K$2&lt;&gt;"Pôle"),0))))</f>
        <v>0</v>
      </c>
      <c r="N404" s="668">
        <f t="shared" si="115"/>
        <v>0</v>
      </c>
      <c r="O404" s="669">
        <f>IF(OR('1C TSsoustraitance'!$D121="",'1C TSsoustraitance'!$E121="OUI",'1C TSsoustraitance'!$AP121=0),0,(('1C TSsoustraitance'!$S121)/'1C TSsoustraitance'!$AP121))</f>
        <v>0</v>
      </c>
      <c r="P404" s="669">
        <f>IF(OR('1C TSsoustraitance'!$D121="",'1C TSsoustraitance'!$E121="OUI",'1C TSsoustraitance'!$AP121=0),0,(('1C TSsoustraitance'!$T121)/'1C TSsoustraitance'!$AP121))</f>
        <v>0</v>
      </c>
      <c r="Q404" s="669">
        <f>IF(OR('1C TSsoustraitance'!$D121="",'1C TSsoustraitance'!$E121="OUI",'1C TSsoustraitance'!$AP121=0),0,(('1C TSsoustraitance'!$U121)/'1C TSsoustraitance'!$AP121))</f>
        <v>0</v>
      </c>
      <c r="R404" s="669">
        <f>IF(OR('1C TSsoustraitance'!$D121="",'1C TSsoustraitance'!$E121="OUI",'1C TSsoustraitance'!$AP121=0),0,(('1C TSsoustraitance'!$V121)/'1C TSsoustraitance'!$AP121))</f>
        <v>0</v>
      </c>
      <c r="S404" s="669">
        <f>IF(OR('1C TSsoustraitance'!$D121="",'1C TSsoustraitance'!$E121="OUI",'1C TSsoustraitance'!$AP121=0),0,(('1C TSsoustraitance'!$W121)/'1C TSsoustraitance'!$AP121))</f>
        <v>0</v>
      </c>
      <c r="T404" s="669">
        <f>IF(OR('1C TSsoustraitance'!$D121="",'1C TSsoustraitance'!$E121="OUI",'1C TSsoustraitance'!$AP121=0),0,(('1C TSsoustraitance'!$X121)/'1C TSsoustraitance'!$AP121))</f>
        <v>0</v>
      </c>
      <c r="U404" s="669">
        <f>IF(OR('1C TSsoustraitance'!$D121="",'1C TSsoustraitance'!$E121="OUI",'1C TSsoustraitance'!$AP121=0),0,(('1C TSsoustraitance'!$Y121)/'1C TSsoustraitance'!$AP121))</f>
        <v>0</v>
      </c>
      <c r="V404" s="669">
        <f>IF(OR('1C TSsoustraitance'!$D121="",'1C TSsoustraitance'!$E121="OUI",'1C TSsoustraitance'!$AP121=0),0,(('1C TSsoustraitance'!$Z121)/'1C TSsoustraitance'!$AP121))</f>
        <v>0</v>
      </c>
      <c r="W404" s="669">
        <f>IF(OR('1C TSsoustraitance'!$D121="",'1C TSsoustraitance'!$E121="OUI",'1C TSsoustraitance'!$AP121=0),0,(('1C TSsoustraitance'!$AA121)/'1C TSsoustraitance'!$AP121))</f>
        <v>0</v>
      </c>
      <c r="X404" s="669">
        <f>IF(OR('1C TSsoustraitance'!$D121="",'1C TSsoustraitance'!$E121="OUI",'1C TSsoustraitance'!$AP121=0),0,(('1C TSsoustraitance'!$AB121)/'1C TSsoustraitance'!$AP121))</f>
        <v>0</v>
      </c>
      <c r="Y404" s="669">
        <f>IF(OR('1C TSsoustraitance'!$D121="",'1C TSsoustraitance'!$E121="OUI",'1C TSsoustraitance'!$AP121=0),0,(('1C TSsoustraitance'!$AC121)/'1C TSsoustraitance'!$AP121))</f>
        <v>0</v>
      </c>
      <c r="Z404" s="669">
        <f>IF(OR('1C TSsoustraitance'!$D121="",'1C TSsoustraitance'!$E121="OUI",'1C TSsoustraitance'!$AP121=0),0,(('1C TSsoustraitance'!$AD121)/'1C TSsoustraitance'!$AP121))</f>
        <v>0</v>
      </c>
      <c r="AA404" s="669">
        <f>IF(OR('1C TSsoustraitance'!$D121="",'1C TSsoustraitance'!$E121="OUI",'1C TSsoustraitance'!$AP121=0),0,(('1C TSsoustraitance'!$AE121)/'1C TSsoustraitance'!$AP121))</f>
        <v>0</v>
      </c>
      <c r="AB404" s="669">
        <f>IF(OR('1C TSsoustraitance'!$D121="",'1C TSsoustraitance'!$E121="OUI",'1C TSsoustraitance'!$AP121=0),0,(('1C TSsoustraitance'!$AF121)/'1C TSsoustraitance'!$AP121))</f>
        <v>0</v>
      </c>
      <c r="AC404" s="669">
        <f>IF(OR('1C TSsoustraitance'!$D121="",'1C TSsoustraitance'!$E121="OUI",'1C TSsoustraitance'!$AP121=0),0,(('1C TSsoustraitance'!$AG121)/'1C TSsoustraitance'!$AP121))</f>
        <v>0</v>
      </c>
      <c r="AD404" s="669">
        <f>IF(OR('1C TSsoustraitance'!$D121="",'1C TSsoustraitance'!$E121="OUI",'1C TSsoustraitance'!$AP121=0),0,(('1C TSsoustraitance'!$AH121)/'1C TSsoustraitance'!$AP121))</f>
        <v>0</v>
      </c>
      <c r="AE404" s="669">
        <f>IF(OR('1C TSsoustraitance'!$D121="",'1C TSsoustraitance'!$E121="OUI",'1C TSsoustraitance'!$AP121=0),0,(('1C TSsoustraitance'!$AI121)/'1C TSsoustraitance'!$AP121))</f>
        <v>0</v>
      </c>
      <c r="AF404" s="669">
        <f>IF(OR('1C TSsoustraitance'!$D121="",'1C TSsoustraitance'!$E121="OUI",'1C TSsoustraitance'!$AP121=0),0,(('1C TSsoustraitance'!$AJ121)/'1C TSsoustraitance'!$AP121))</f>
        <v>0</v>
      </c>
      <c r="AG404" s="669">
        <f>IF(OR('1C TSsoustraitance'!$D121="",'1C TSsoustraitance'!$E121="OUI",'1C TSsoustraitance'!$AP121=0),0,(('1C TSsoustraitance'!$AK121)/'1C TSsoustraitance'!$AP121))</f>
        <v>0</v>
      </c>
      <c r="AH404" s="669">
        <f>IF(OR('1C TSsoustraitance'!$D121="",'1C TSsoustraitance'!$E121="OUI",'1C TSsoustraitance'!$AP121=0),0,(('1C TSsoustraitance'!$AL121)/'1C TSsoustraitance'!$AP121))</f>
        <v>0</v>
      </c>
      <c r="AI404" s="669">
        <f>IF(OR('1C TSsoustraitance'!$D121="",'1C TSsoustraitance'!$E121="OUI",'1C TSsoustraitance'!$AP121=0),0,(('1C TSsoustraitance'!$AM121)/'1C TSsoustraitance'!$AP121))</f>
        <v>0</v>
      </c>
      <c r="AJ404" s="669">
        <f>IF(OR('1C TSsoustraitance'!$D121="",'1C TSsoustraitance'!$E121="OUI",'1C TSsoustraitance'!$AP121=0),0,(('1C TSsoustraitance'!$AN121)/'1C TSsoustraitance'!$AP121))</f>
        <v>0</v>
      </c>
      <c r="AK404" s="669">
        <f t="shared" si="116"/>
        <v>0</v>
      </c>
      <c r="AL404" s="668">
        <f t="shared" si="117"/>
        <v>0</v>
      </c>
      <c r="AM404" s="670">
        <f>IF(Tableau7[[#This Row],[N° pièce]]="",0,(Tableau7[[#This Row],[hors TVA]]+(Tableau7[[#This Row],[hors TVA]]*Tableau7[[#This Row],[Taux TVA]])-(Tableau7[[#This Row],[hors TVA]]*Tableau7[[#This Row],[Taux TVA]]*Tableau7[[#This Row],[Régime TVA: Récupération]]))*Tableau7[[#This Row],[Type 1]])</f>
        <v>0</v>
      </c>
      <c r="AN404" s="670">
        <f>IF(Tableau7[[#This Row],[N° pièce]]="",0,IF($K$2="pôle",((Tableau7[[#This Row],[hors TVA]]+(Tableau7[[#This Row],[hors TVA]]*Tableau7[[#This Row],[Taux TVA]])-(Tableau7[[#This Row],[hors TVA]]*Tableau7[[#This Row],[Taux TVA]]*Tableau7[[#This Row],[Régime TVA: Récupération]]))*Tableau7[[#This Row],[Type 2]]),0))</f>
        <v>0</v>
      </c>
      <c r="AO404" s="670">
        <f t="shared" si="111"/>
        <v>0</v>
      </c>
      <c r="AP404" s="255">
        <f t="shared" si="112"/>
        <v>0</v>
      </c>
      <c r="AQ404" s="506">
        <f t="shared" si="118"/>
        <v>0</v>
      </c>
      <c r="AR404" s="671"/>
      <c r="AS404" s="512"/>
      <c r="AT404" s="513" t="str">
        <f>IF(('1C TSsoustraitance'!AP121*FICHE!C$14&lt;J404),"Forfait limité à "&amp;FICHE!C$14&amp;"€/jour","")</f>
        <v/>
      </c>
      <c r="AU404" s="797"/>
      <c r="AV404" s="484"/>
      <c r="AW404" s="484"/>
      <c r="AX404" s="484"/>
      <c r="AY404" s="484"/>
      <c r="AZ404" s="484"/>
      <c r="BA404" s="4"/>
      <c r="BB404" s="4"/>
      <c r="BC404" s="4"/>
      <c r="BD404" s="4"/>
      <c r="BE404" s="4"/>
      <c r="BF404" s="4"/>
      <c r="BG404" s="4"/>
      <c r="BH404" s="4"/>
      <c r="BI404" s="4"/>
      <c r="BJ404" s="4"/>
      <c r="BK404" s="4"/>
      <c r="BL404" s="4"/>
      <c r="BM404" s="4"/>
      <c r="BN404" s="4"/>
      <c r="BO404" s="4"/>
      <c r="BP404" s="4"/>
      <c r="BQ404" s="4"/>
      <c r="BR404" s="4"/>
      <c r="BS404" s="4"/>
      <c r="BT404" s="4"/>
      <c r="BU404" s="4"/>
      <c r="BV404" s="4"/>
      <c r="BW404" s="4"/>
      <c r="BX404" s="4"/>
      <c r="BY404" s="4"/>
      <c r="BZ404" s="4"/>
      <c r="CA404" s="4"/>
      <c r="CB404" s="4"/>
      <c r="CC404" s="4"/>
      <c r="CD404" s="4"/>
      <c r="CE404" s="4"/>
      <c r="CF404" s="4"/>
      <c r="CG404" s="4"/>
      <c r="CH404" s="4"/>
      <c r="CI404" s="4"/>
      <c r="CJ404" s="4"/>
      <c r="CK404" s="4"/>
      <c r="CL404" s="4"/>
      <c r="CM404" s="4"/>
      <c r="CN404" s="4"/>
      <c r="CO404" s="4"/>
      <c r="CP404" s="4"/>
      <c r="CQ404" s="4"/>
      <c r="CR404" s="4"/>
      <c r="CS404" s="4"/>
      <c r="CT404" s="4"/>
      <c r="CU404" s="4"/>
      <c r="CV404" s="4"/>
      <c r="CW404" s="4"/>
      <c r="CX404" s="4"/>
      <c r="CY404" s="4"/>
      <c r="CZ404" s="4"/>
      <c r="DA404" s="4"/>
      <c r="DB404" s="4"/>
      <c r="DC404" s="4"/>
      <c r="DD404" s="4"/>
      <c r="DE404" s="4"/>
      <c r="DF404" s="4"/>
      <c r="DG404" s="4"/>
      <c r="DH404" s="4"/>
      <c r="DI404" s="4"/>
      <c r="DJ404" s="4"/>
      <c r="DK404" s="4"/>
      <c r="DL404" s="4"/>
      <c r="DM404" s="4"/>
      <c r="DN404" s="4"/>
      <c r="DO404" s="4"/>
      <c r="DP404" s="4"/>
      <c r="DQ404" s="4"/>
      <c r="DR404" s="4"/>
      <c r="DS404" s="4"/>
      <c r="DT404" s="4"/>
      <c r="DU404" s="4"/>
      <c r="DV404" s="4"/>
      <c r="DW404" s="4"/>
      <c r="DX404" s="4"/>
      <c r="DY404" s="4"/>
      <c r="DZ404" s="4"/>
      <c r="EA404" s="4"/>
      <c r="EB404" s="4"/>
      <c r="EC404" s="4"/>
      <c r="ED404" s="4"/>
      <c r="EE404" s="4"/>
      <c r="EF404" s="4"/>
      <c r="EG404" s="4"/>
      <c r="EH404" s="4"/>
      <c r="EI404" s="4"/>
      <c r="EJ404" s="4"/>
      <c r="EK404" s="4"/>
      <c r="EL404" s="4"/>
      <c r="EM404" s="4"/>
      <c r="EN404" s="4"/>
      <c r="EO404" s="4"/>
      <c r="EP404" s="4"/>
      <c r="EQ404" s="4"/>
      <c r="ER404" s="4"/>
      <c r="ES404" s="4"/>
      <c r="ET404" s="4"/>
      <c r="EU404" s="4"/>
      <c r="EV404" s="4"/>
      <c r="EW404" s="4"/>
      <c r="EX404" s="4"/>
      <c r="EY404" s="4"/>
      <c r="EZ404" s="4"/>
      <c r="FA404" s="4"/>
      <c r="FB404" s="4"/>
      <c r="FC404" s="4"/>
      <c r="FD404" s="4"/>
      <c r="FE404" s="4"/>
      <c r="FF404" s="4"/>
      <c r="FG404" s="4"/>
      <c r="FH404" s="4"/>
      <c r="FI404" s="4"/>
      <c r="FJ404" s="4"/>
      <c r="FK404" s="4"/>
      <c r="FL404" s="4"/>
      <c r="FM404" s="4"/>
      <c r="FN404" s="4"/>
      <c r="FO404" s="4"/>
      <c r="FP404" s="4"/>
      <c r="FQ404" s="4"/>
      <c r="FR404" s="4"/>
      <c r="FS404" s="4"/>
      <c r="FT404" s="4"/>
      <c r="FU404" s="4"/>
      <c r="FV404" s="4"/>
      <c r="FW404" s="4"/>
      <c r="FX404" s="4"/>
      <c r="FY404" s="4"/>
      <c r="FZ404" s="4"/>
      <c r="GA404" s="4"/>
      <c r="GB404" s="4"/>
      <c r="GC404" s="4"/>
      <c r="GD404" s="4"/>
      <c r="GE404" s="4"/>
      <c r="GF404" s="4"/>
      <c r="GG404" s="4"/>
      <c r="GH404" s="4"/>
      <c r="GI404" s="4"/>
      <c r="GJ404" s="4"/>
      <c r="GK404" s="4"/>
      <c r="GL404" s="4"/>
      <c r="GM404" s="4"/>
      <c r="GN404" s="4"/>
      <c r="GO404" s="4"/>
      <c r="GP404" s="4"/>
      <c r="GQ404" s="4"/>
      <c r="GR404" s="4"/>
      <c r="GS404" s="4"/>
      <c r="GT404" s="4"/>
      <c r="GU404" s="4"/>
      <c r="GV404" s="4"/>
      <c r="GW404" s="4"/>
      <c r="GX404" s="4"/>
      <c r="GY404" s="4"/>
      <c r="GZ404" s="4"/>
      <c r="HA404" s="4"/>
      <c r="HB404" s="4"/>
      <c r="HC404" s="4"/>
    </row>
    <row r="405" spans="1:211" s="380" customFormat="1" ht="13.9" customHeight="1">
      <c r="A405" s="828" t="str">
        <f>IF('1C TSsoustraitance'!$A122&lt;&gt;0,'1C TSsoustraitance'!$A122,"")</f>
        <v/>
      </c>
      <c r="B405" s="530"/>
      <c r="C405" s="513" t="str">
        <f>IF('1C TSsoustraitance'!$A122&lt;&gt;0,'1C TSsoustraitance'!$B122,"")</f>
        <v/>
      </c>
      <c r="D405" s="513" t="str">
        <f>IF('1C TSsoustraitance'!$A122&lt;&gt;0,'1C TSsoustraitance'!$C122,"")</f>
        <v/>
      </c>
      <c r="E405" s="684"/>
      <c r="F405" s="685"/>
      <c r="G405" s="666">
        <f>'1C TSsoustraitance'!$D122</f>
        <v>0</v>
      </c>
      <c r="H405" s="533">
        <v>0.21</v>
      </c>
      <c r="I405" s="533">
        <v>1</v>
      </c>
      <c r="J405" s="534"/>
      <c r="K405" s="667">
        <f t="shared" si="114"/>
        <v>0</v>
      </c>
      <c r="L405" s="668">
        <f>IF(OR('1C TSsoustraitance'!$D122="",'1C TSsoustraitance'!$AP122=0),0,IF(AND('1C TSsoustraitance'!$D122&lt;&gt;"",$K$2="Pôle",'1C TSsoustraitance'!$E122="OUI"),(('1C TSsoustraitance'!$F122+'1C TSsoustraitance'!$G122+'1C TSsoustraitance'!$H122+'1C TSsoustraitance'!$I122+'1C TSsoustraitance'!$M122)/'1C TSsoustraitance'!$R122),IF(AND('1C TSsoustraitance'!$D122&lt;&gt;"",$K$2="Pôle",'1C TSsoustraitance'!$E122="NON"),(('1C TSsoustraitance'!$F122+'1C TSsoustraitance'!$G122+'1C TSsoustraitance'!$H122+'1C TSsoustraitance'!$I122+'1C TSsoustraitance'!$M122)/'1C TSsoustraitance'!$AP122),IF(AND('1C TSsoustraitance'!$D122&lt;&gt;"",$K$2&lt;&gt;"Pôle",'1C TSsoustraitance'!$E122="OUI"),(('1C TSsoustraitance'!$F122+'1C TSsoustraitance'!$G122+'1C TSsoustraitance'!$H122+'1C TSsoustraitance'!$I122+'1C TSsoustraitance'!$J122+'1C TSsoustraitance'!$K122+'1C TSsoustraitance'!$L122+'1C TSsoustraitance'!$M122+'1C TSsoustraitance'!$N122+'1C TSsoustraitance'!$O122+'1C TSsoustraitance'!$P122+'1C TSsoustraitance'!$Q122)/'1C TSsoustraitance'!$R122),IF(AND('1C TSsoustraitance'!$D122&lt;&gt;"",$K$2&lt;&gt;"Pôle",'1C TSsoustraitance'!$E122="NON"),(('1C TSsoustraitance'!$F122+'1C TSsoustraitance'!$G122+'1C TSsoustraitance'!$H122+'1C TSsoustraitance'!$I122+'1C TSsoustraitance'!$J122+'1C TSsoustraitance'!$K122+'1C TSsoustraitance'!$L122+'1C TSsoustraitance'!$M122+'1C TSsoustraitance'!$N122+'1C TSsoustraitance'!$O122+'1C TSsoustraitance'!$P122+'1C TSsoustraitance'!$Q122))/'1C TSsoustraitance'!$AP122)))))</f>
        <v>0</v>
      </c>
      <c r="M405" s="668">
        <f>IF(OR('1C TSsoustraitance'!$D122="",'1C TSsoustraitance'!AP$13=0),0,IF(AND('1C TSsoustraitance'!$D122&lt;&gt;"",$K$2="Pôle",'1C TSsoustraitance'!$E122="OUI"),(('1C TSsoustraitance'!$J122+'1C TSsoustraitance'!$K122+'1C TSsoustraitance'!$L122)/'1C TSsoustraitance'!$R122),IF(AND('1C TSsoustraitance'!$D122&lt;&gt;"",$K$2="Pôle",'1C TSsoustraitance'!$E122="NON"),(('1C TSsoustraitance'!$J122+'1C TSsoustraitance'!$K122+'1C TSsoustraitance'!$L122)/'1C TSsoustraitance'!$AP122),IF(AND('1C TSsoustraitance'!$D122&lt;&gt;"",$K$2&lt;&gt;"Pôle"),0))))</f>
        <v>0</v>
      </c>
      <c r="N405" s="668">
        <f t="shared" si="115"/>
        <v>0</v>
      </c>
      <c r="O405" s="669">
        <f>IF(OR('1C TSsoustraitance'!$D122="",'1C TSsoustraitance'!$E122="OUI",'1C TSsoustraitance'!$AP122=0),0,(('1C TSsoustraitance'!$S122)/'1C TSsoustraitance'!$AP122))</f>
        <v>0</v>
      </c>
      <c r="P405" s="669">
        <f>IF(OR('1C TSsoustraitance'!$D122="",'1C TSsoustraitance'!$E122="OUI",'1C TSsoustraitance'!$AP122=0),0,(('1C TSsoustraitance'!$T122)/'1C TSsoustraitance'!$AP122))</f>
        <v>0</v>
      </c>
      <c r="Q405" s="669">
        <f>IF(OR('1C TSsoustraitance'!$D122="",'1C TSsoustraitance'!$E122="OUI",'1C TSsoustraitance'!$AP122=0),0,(('1C TSsoustraitance'!$U122)/'1C TSsoustraitance'!$AP122))</f>
        <v>0</v>
      </c>
      <c r="R405" s="669">
        <f>IF(OR('1C TSsoustraitance'!$D122="",'1C TSsoustraitance'!$E122="OUI",'1C TSsoustraitance'!$AP122=0),0,(('1C TSsoustraitance'!$V122)/'1C TSsoustraitance'!$AP122))</f>
        <v>0</v>
      </c>
      <c r="S405" s="669">
        <f>IF(OR('1C TSsoustraitance'!$D122="",'1C TSsoustraitance'!$E122="OUI",'1C TSsoustraitance'!$AP122=0),0,(('1C TSsoustraitance'!$W122)/'1C TSsoustraitance'!$AP122))</f>
        <v>0</v>
      </c>
      <c r="T405" s="669">
        <f>IF(OR('1C TSsoustraitance'!$D122="",'1C TSsoustraitance'!$E122="OUI",'1C TSsoustraitance'!$AP122=0),0,(('1C TSsoustraitance'!$X122)/'1C TSsoustraitance'!$AP122))</f>
        <v>0</v>
      </c>
      <c r="U405" s="669">
        <f>IF(OR('1C TSsoustraitance'!$D122="",'1C TSsoustraitance'!$E122="OUI",'1C TSsoustraitance'!$AP122=0),0,(('1C TSsoustraitance'!$Y122)/'1C TSsoustraitance'!$AP122))</f>
        <v>0</v>
      </c>
      <c r="V405" s="669">
        <f>IF(OR('1C TSsoustraitance'!$D122="",'1C TSsoustraitance'!$E122="OUI",'1C TSsoustraitance'!$AP122=0),0,(('1C TSsoustraitance'!$Z122)/'1C TSsoustraitance'!$AP122))</f>
        <v>0</v>
      </c>
      <c r="W405" s="669">
        <f>IF(OR('1C TSsoustraitance'!$D122="",'1C TSsoustraitance'!$E122="OUI",'1C TSsoustraitance'!$AP122=0),0,(('1C TSsoustraitance'!$AA122)/'1C TSsoustraitance'!$AP122))</f>
        <v>0</v>
      </c>
      <c r="X405" s="669">
        <f>IF(OR('1C TSsoustraitance'!$D122="",'1C TSsoustraitance'!$E122="OUI",'1C TSsoustraitance'!$AP122=0),0,(('1C TSsoustraitance'!$AB122)/'1C TSsoustraitance'!$AP122))</f>
        <v>0</v>
      </c>
      <c r="Y405" s="669">
        <f>IF(OR('1C TSsoustraitance'!$D122="",'1C TSsoustraitance'!$E122="OUI",'1C TSsoustraitance'!$AP122=0),0,(('1C TSsoustraitance'!$AC122)/'1C TSsoustraitance'!$AP122))</f>
        <v>0</v>
      </c>
      <c r="Z405" s="669">
        <f>IF(OR('1C TSsoustraitance'!$D122="",'1C TSsoustraitance'!$E122="OUI",'1C TSsoustraitance'!$AP122=0),0,(('1C TSsoustraitance'!$AD122)/'1C TSsoustraitance'!$AP122))</f>
        <v>0</v>
      </c>
      <c r="AA405" s="669">
        <f>IF(OR('1C TSsoustraitance'!$D122="",'1C TSsoustraitance'!$E122="OUI",'1C TSsoustraitance'!$AP122=0),0,(('1C TSsoustraitance'!$AE122)/'1C TSsoustraitance'!$AP122))</f>
        <v>0</v>
      </c>
      <c r="AB405" s="669">
        <f>IF(OR('1C TSsoustraitance'!$D122="",'1C TSsoustraitance'!$E122="OUI",'1C TSsoustraitance'!$AP122=0),0,(('1C TSsoustraitance'!$AF122)/'1C TSsoustraitance'!$AP122))</f>
        <v>0</v>
      </c>
      <c r="AC405" s="669">
        <f>IF(OR('1C TSsoustraitance'!$D122="",'1C TSsoustraitance'!$E122="OUI",'1C TSsoustraitance'!$AP122=0),0,(('1C TSsoustraitance'!$AG122)/'1C TSsoustraitance'!$AP122))</f>
        <v>0</v>
      </c>
      <c r="AD405" s="669">
        <f>IF(OR('1C TSsoustraitance'!$D122="",'1C TSsoustraitance'!$E122="OUI",'1C TSsoustraitance'!$AP122=0),0,(('1C TSsoustraitance'!$AH122)/'1C TSsoustraitance'!$AP122))</f>
        <v>0</v>
      </c>
      <c r="AE405" s="669">
        <f>IF(OR('1C TSsoustraitance'!$D122="",'1C TSsoustraitance'!$E122="OUI",'1C TSsoustraitance'!$AP122=0),0,(('1C TSsoustraitance'!$AI122)/'1C TSsoustraitance'!$AP122))</f>
        <v>0</v>
      </c>
      <c r="AF405" s="669">
        <f>IF(OR('1C TSsoustraitance'!$D122="",'1C TSsoustraitance'!$E122="OUI",'1C TSsoustraitance'!$AP122=0),0,(('1C TSsoustraitance'!$AJ122)/'1C TSsoustraitance'!$AP122))</f>
        <v>0</v>
      </c>
      <c r="AG405" s="669">
        <f>IF(OR('1C TSsoustraitance'!$D122="",'1C TSsoustraitance'!$E122="OUI",'1C TSsoustraitance'!$AP122=0),0,(('1C TSsoustraitance'!$AK122)/'1C TSsoustraitance'!$AP122))</f>
        <v>0</v>
      </c>
      <c r="AH405" s="669">
        <f>IF(OR('1C TSsoustraitance'!$D122="",'1C TSsoustraitance'!$E122="OUI",'1C TSsoustraitance'!$AP122=0),0,(('1C TSsoustraitance'!$AL122)/'1C TSsoustraitance'!$AP122))</f>
        <v>0</v>
      </c>
      <c r="AI405" s="669">
        <f>IF(OR('1C TSsoustraitance'!$D122="",'1C TSsoustraitance'!$E122="OUI",'1C TSsoustraitance'!$AP122=0),0,(('1C TSsoustraitance'!$AM122)/'1C TSsoustraitance'!$AP122))</f>
        <v>0</v>
      </c>
      <c r="AJ405" s="669">
        <f>IF(OR('1C TSsoustraitance'!$D122="",'1C TSsoustraitance'!$E122="OUI",'1C TSsoustraitance'!$AP122=0),0,(('1C TSsoustraitance'!$AN122)/'1C TSsoustraitance'!$AP122))</f>
        <v>0</v>
      </c>
      <c r="AK405" s="669">
        <f t="shared" si="116"/>
        <v>0</v>
      </c>
      <c r="AL405" s="668">
        <f t="shared" si="117"/>
        <v>0</v>
      </c>
      <c r="AM405" s="670">
        <f>IF(Tableau7[[#This Row],[N° pièce]]="",0,(Tableau7[[#This Row],[hors TVA]]+(Tableau7[[#This Row],[hors TVA]]*Tableau7[[#This Row],[Taux TVA]])-(Tableau7[[#This Row],[hors TVA]]*Tableau7[[#This Row],[Taux TVA]]*Tableau7[[#This Row],[Régime TVA: Récupération]]))*Tableau7[[#This Row],[Type 1]])</f>
        <v>0</v>
      </c>
      <c r="AN405" s="670">
        <f>IF(Tableau7[[#This Row],[N° pièce]]="",0,IF($K$2="pôle",((Tableau7[[#This Row],[hors TVA]]+(Tableau7[[#This Row],[hors TVA]]*Tableau7[[#This Row],[Taux TVA]])-(Tableau7[[#This Row],[hors TVA]]*Tableau7[[#This Row],[Taux TVA]]*Tableau7[[#This Row],[Régime TVA: Récupération]]))*Tableau7[[#This Row],[Type 2]]),0))</f>
        <v>0</v>
      </c>
      <c r="AO405" s="670">
        <f t="shared" si="111"/>
        <v>0</v>
      </c>
      <c r="AP405" s="255">
        <f t="shared" si="112"/>
        <v>0</v>
      </c>
      <c r="AQ405" s="506">
        <f t="shared" si="118"/>
        <v>0</v>
      </c>
      <c r="AR405" s="671"/>
      <c r="AS405" s="512"/>
      <c r="AT405" s="513" t="str">
        <f>IF(('1C TSsoustraitance'!AP122*FICHE!C$14&lt;J405),"Forfait limité à "&amp;FICHE!C$14&amp;"€/jour","")</f>
        <v/>
      </c>
      <c r="AU405" s="797"/>
      <c r="AV405" s="484"/>
      <c r="AW405" s="484"/>
      <c r="AX405" s="484"/>
      <c r="AY405" s="484"/>
      <c r="AZ405" s="484"/>
      <c r="BA405" s="4"/>
      <c r="BB405" s="4"/>
      <c r="BC405" s="4"/>
      <c r="BD405" s="4"/>
      <c r="BE405" s="4"/>
      <c r="BF405" s="4"/>
      <c r="BG405" s="4"/>
      <c r="BH405" s="4"/>
      <c r="BI405" s="4"/>
      <c r="BJ405" s="4"/>
      <c r="BK405" s="4"/>
      <c r="BL405" s="4"/>
      <c r="BM405" s="4"/>
      <c r="BN405" s="4"/>
      <c r="BO405" s="4"/>
      <c r="BP405" s="4"/>
      <c r="BQ405" s="4"/>
      <c r="BR405" s="4"/>
      <c r="BS405" s="4"/>
      <c r="BT405" s="4"/>
      <c r="BU405" s="4"/>
      <c r="BV405" s="4"/>
      <c r="BW405" s="4"/>
      <c r="BX405" s="4"/>
      <c r="BY405" s="4"/>
      <c r="BZ405" s="4"/>
      <c r="CA405" s="4"/>
      <c r="CB405" s="4"/>
      <c r="CC405" s="4"/>
      <c r="CD405" s="4"/>
      <c r="CE405" s="4"/>
      <c r="CF405" s="4"/>
      <c r="CG405" s="4"/>
      <c r="CH405" s="4"/>
      <c r="CI405" s="4"/>
      <c r="CJ405" s="4"/>
      <c r="CK405" s="4"/>
      <c r="CL405" s="4"/>
      <c r="CM405" s="4"/>
      <c r="CN405" s="4"/>
      <c r="CO405" s="4"/>
      <c r="CP405" s="4"/>
      <c r="CQ405" s="4"/>
      <c r="CR405" s="4"/>
      <c r="CS405" s="4"/>
      <c r="CT405" s="4"/>
      <c r="CU405" s="4"/>
      <c r="CV405" s="4"/>
      <c r="CW405" s="4"/>
      <c r="CX405" s="4"/>
      <c r="CY405" s="4"/>
      <c r="CZ405" s="4"/>
      <c r="DA405" s="4"/>
      <c r="DB405" s="4"/>
      <c r="DC405" s="4"/>
      <c r="DD405" s="4"/>
      <c r="DE405" s="4"/>
      <c r="DF405" s="4"/>
      <c r="DG405" s="4"/>
      <c r="DH405" s="4"/>
      <c r="DI405" s="4"/>
      <c r="DJ405" s="4"/>
      <c r="DK405" s="4"/>
      <c r="DL405" s="4"/>
      <c r="DM405" s="4"/>
      <c r="DN405" s="4"/>
      <c r="DO405" s="4"/>
      <c r="DP405" s="4"/>
      <c r="DQ405" s="4"/>
      <c r="DR405" s="4"/>
      <c r="DS405" s="4"/>
      <c r="DT405" s="4"/>
      <c r="DU405" s="4"/>
      <c r="DV405" s="4"/>
      <c r="DW405" s="4"/>
      <c r="DX405" s="4"/>
      <c r="DY405" s="4"/>
      <c r="DZ405" s="4"/>
      <c r="EA405" s="4"/>
      <c r="EB405" s="4"/>
      <c r="EC405" s="4"/>
      <c r="ED405" s="4"/>
      <c r="EE405" s="4"/>
      <c r="EF405" s="4"/>
      <c r="EG405" s="4"/>
      <c r="EH405" s="4"/>
      <c r="EI405" s="4"/>
      <c r="EJ405" s="4"/>
      <c r="EK405" s="4"/>
      <c r="EL405" s="4"/>
      <c r="EM405" s="4"/>
      <c r="EN405" s="4"/>
      <c r="EO405" s="4"/>
      <c r="EP405" s="4"/>
      <c r="EQ405" s="4"/>
      <c r="ER405" s="4"/>
      <c r="ES405" s="4"/>
      <c r="ET405" s="4"/>
      <c r="EU405" s="4"/>
      <c r="EV405" s="4"/>
      <c r="EW405" s="4"/>
      <c r="EX405" s="4"/>
      <c r="EY405" s="4"/>
      <c r="EZ405" s="4"/>
      <c r="FA405" s="4"/>
      <c r="FB405" s="4"/>
      <c r="FC405" s="4"/>
      <c r="FD405" s="4"/>
      <c r="FE405" s="4"/>
      <c r="FF405" s="4"/>
      <c r="FG405" s="4"/>
      <c r="FH405" s="4"/>
      <c r="FI405" s="4"/>
      <c r="FJ405" s="4"/>
      <c r="FK405" s="4"/>
      <c r="FL405" s="4"/>
      <c r="FM405" s="4"/>
      <c r="FN405" s="4"/>
      <c r="FO405" s="4"/>
      <c r="FP405" s="4"/>
      <c r="FQ405" s="4"/>
      <c r="FR405" s="4"/>
      <c r="FS405" s="4"/>
      <c r="FT405" s="4"/>
      <c r="FU405" s="4"/>
      <c r="FV405" s="4"/>
      <c r="FW405" s="4"/>
      <c r="FX405" s="4"/>
      <c r="FY405" s="4"/>
      <c r="FZ405" s="4"/>
      <c r="GA405" s="4"/>
      <c r="GB405" s="4"/>
      <c r="GC405" s="4"/>
      <c r="GD405" s="4"/>
      <c r="GE405" s="4"/>
      <c r="GF405" s="4"/>
      <c r="GG405" s="4"/>
      <c r="GH405" s="4"/>
      <c r="GI405" s="4"/>
      <c r="GJ405" s="4"/>
      <c r="GK405" s="4"/>
      <c r="GL405" s="4"/>
      <c r="GM405" s="4"/>
      <c r="GN405" s="4"/>
      <c r="GO405" s="4"/>
      <c r="GP405" s="4"/>
      <c r="GQ405" s="4"/>
      <c r="GR405" s="4"/>
      <c r="GS405" s="4"/>
      <c r="GT405" s="4"/>
      <c r="GU405" s="4"/>
      <c r="GV405" s="4"/>
      <c r="GW405" s="4"/>
      <c r="GX405" s="4"/>
      <c r="GY405" s="4"/>
      <c r="GZ405" s="4"/>
      <c r="HA405" s="4"/>
      <c r="HB405" s="4"/>
      <c r="HC405" s="4"/>
    </row>
    <row r="406" spans="1:211" s="380" customFormat="1" ht="13.9" customHeight="1">
      <c r="A406" s="828" t="str">
        <f>IF('1C TSsoustraitance'!$A123&lt;&gt;0,'1C TSsoustraitance'!$A123,"")</f>
        <v/>
      </c>
      <c r="B406" s="530"/>
      <c r="C406" s="513" t="str">
        <f>IF('1C TSsoustraitance'!$A123&lt;&gt;0,'1C TSsoustraitance'!$B123,"")</f>
        <v/>
      </c>
      <c r="D406" s="513" t="str">
        <f>IF('1C TSsoustraitance'!$A123&lt;&gt;0,'1C TSsoustraitance'!$C123,"")</f>
        <v/>
      </c>
      <c r="E406" s="684"/>
      <c r="F406" s="685"/>
      <c r="G406" s="666">
        <f>'1C TSsoustraitance'!$D123</f>
        <v>0</v>
      </c>
      <c r="H406" s="533">
        <v>0.21</v>
      </c>
      <c r="I406" s="533">
        <v>1</v>
      </c>
      <c r="J406" s="534"/>
      <c r="K406" s="667">
        <f t="shared" si="114"/>
        <v>0</v>
      </c>
      <c r="L406" s="668">
        <f>IF(OR('1C TSsoustraitance'!$D123="",'1C TSsoustraitance'!$AP123=0),0,IF(AND('1C TSsoustraitance'!$D123&lt;&gt;"",$K$2="Pôle",'1C TSsoustraitance'!$E123="OUI"),(('1C TSsoustraitance'!$F123+'1C TSsoustraitance'!$G123+'1C TSsoustraitance'!$H123+'1C TSsoustraitance'!$I123+'1C TSsoustraitance'!$M123)/'1C TSsoustraitance'!$R123),IF(AND('1C TSsoustraitance'!$D123&lt;&gt;"",$K$2="Pôle",'1C TSsoustraitance'!$E123="NON"),(('1C TSsoustraitance'!$F123+'1C TSsoustraitance'!$G123+'1C TSsoustraitance'!$H123+'1C TSsoustraitance'!$I123+'1C TSsoustraitance'!$M123)/'1C TSsoustraitance'!$AP123),IF(AND('1C TSsoustraitance'!$D123&lt;&gt;"",$K$2&lt;&gt;"Pôle",'1C TSsoustraitance'!$E123="OUI"),(('1C TSsoustraitance'!$F123+'1C TSsoustraitance'!$G123+'1C TSsoustraitance'!$H123+'1C TSsoustraitance'!$I123+'1C TSsoustraitance'!$J123+'1C TSsoustraitance'!$K123+'1C TSsoustraitance'!$L123+'1C TSsoustraitance'!$M123+'1C TSsoustraitance'!$N123+'1C TSsoustraitance'!$O123+'1C TSsoustraitance'!$P123+'1C TSsoustraitance'!$Q123)/'1C TSsoustraitance'!$R123),IF(AND('1C TSsoustraitance'!$D123&lt;&gt;"",$K$2&lt;&gt;"Pôle",'1C TSsoustraitance'!$E123="NON"),(('1C TSsoustraitance'!$F123+'1C TSsoustraitance'!$G123+'1C TSsoustraitance'!$H123+'1C TSsoustraitance'!$I123+'1C TSsoustraitance'!$J123+'1C TSsoustraitance'!$K123+'1C TSsoustraitance'!$L123+'1C TSsoustraitance'!$M123+'1C TSsoustraitance'!$N123+'1C TSsoustraitance'!$O123+'1C TSsoustraitance'!$P123+'1C TSsoustraitance'!$Q123))/'1C TSsoustraitance'!$AP123)))))</f>
        <v>0</v>
      </c>
      <c r="M406" s="668">
        <f>IF(OR('1C TSsoustraitance'!$D123="",'1C TSsoustraitance'!AP$13=0),0,IF(AND('1C TSsoustraitance'!$D123&lt;&gt;"",$K$2="Pôle",'1C TSsoustraitance'!$E123="OUI"),(('1C TSsoustraitance'!$J123+'1C TSsoustraitance'!$K123+'1C TSsoustraitance'!$L123)/'1C TSsoustraitance'!$R123),IF(AND('1C TSsoustraitance'!$D123&lt;&gt;"",$K$2="Pôle",'1C TSsoustraitance'!$E123="NON"),(('1C TSsoustraitance'!$J123+'1C TSsoustraitance'!$K123+'1C TSsoustraitance'!$L123)/'1C TSsoustraitance'!$AP123),IF(AND('1C TSsoustraitance'!$D123&lt;&gt;"",$K$2&lt;&gt;"Pôle"),0))))</f>
        <v>0</v>
      </c>
      <c r="N406" s="668">
        <f t="shared" si="115"/>
        <v>0</v>
      </c>
      <c r="O406" s="669">
        <f>IF(OR('1C TSsoustraitance'!$D123="",'1C TSsoustraitance'!$E123="OUI",'1C TSsoustraitance'!$AP123=0),0,(('1C TSsoustraitance'!$S123)/'1C TSsoustraitance'!$AP123))</f>
        <v>0</v>
      </c>
      <c r="P406" s="669">
        <f>IF(OR('1C TSsoustraitance'!$D123="",'1C TSsoustraitance'!$E123="OUI",'1C TSsoustraitance'!$AP123=0),0,(('1C TSsoustraitance'!$T123)/'1C TSsoustraitance'!$AP123))</f>
        <v>0</v>
      </c>
      <c r="Q406" s="669">
        <f>IF(OR('1C TSsoustraitance'!$D123="",'1C TSsoustraitance'!$E123="OUI",'1C TSsoustraitance'!$AP123=0),0,(('1C TSsoustraitance'!$U123)/'1C TSsoustraitance'!$AP123))</f>
        <v>0</v>
      </c>
      <c r="R406" s="669">
        <f>IF(OR('1C TSsoustraitance'!$D123="",'1C TSsoustraitance'!$E123="OUI",'1C TSsoustraitance'!$AP123=0),0,(('1C TSsoustraitance'!$V123)/'1C TSsoustraitance'!$AP123))</f>
        <v>0</v>
      </c>
      <c r="S406" s="669">
        <f>IF(OR('1C TSsoustraitance'!$D123="",'1C TSsoustraitance'!$E123="OUI",'1C TSsoustraitance'!$AP123=0),0,(('1C TSsoustraitance'!$W123)/'1C TSsoustraitance'!$AP123))</f>
        <v>0</v>
      </c>
      <c r="T406" s="669">
        <f>IF(OR('1C TSsoustraitance'!$D123="",'1C TSsoustraitance'!$E123="OUI",'1C TSsoustraitance'!$AP123=0),0,(('1C TSsoustraitance'!$X123)/'1C TSsoustraitance'!$AP123))</f>
        <v>0</v>
      </c>
      <c r="U406" s="669">
        <f>IF(OR('1C TSsoustraitance'!$D123="",'1C TSsoustraitance'!$E123="OUI",'1C TSsoustraitance'!$AP123=0),0,(('1C TSsoustraitance'!$Y123)/'1C TSsoustraitance'!$AP123))</f>
        <v>0</v>
      </c>
      <c r="V406" s="669">
        <f>IF(OR('1C TSsoustraitance'!$D123="",'1C TSsoustraitance'!$E123="OUI",'1C TSsoustraitance'!$AP123=0),0,(('1C TSsoustraitance'!$Z123)/'1C TSsoustraitance'!$AP123))</f>
        <v>0</v>
      </c>
      <c r="W406" s="669">
        <f>IF(OR('1C TSsoustraitance'!$D123="",'1C TSsoustraitance'!$E123="OUI",'1C TSsoustraitance'!$AP123=0),0,(('1C TSsoustraitance'!$AA123)/'1C TSsoustraitance'!$AP123))</f>
        <v>0</v>
      </c>
      <c r="X406" s="669">
        <f>IF(OR('1C TSsoustraitance'!$D123="",'1C TSsoustraitance'!$E123="OUI",'1C TSsoustraitance'!$AP123=0),0,(('1C TSsoustraitance'!$AB123)/'1C TSsoustraitance'!$AP123))</f>
        <v>0</v>
      </c>
      <c r="Y406" s="669">
        <f>IF(OR('1C TSsoustraitance'!$D123="",'1C TSsoustraitance'!$E123="OUI",'1C TSsoustraitance'!$AP123=0),0,(('1C TSsoustraitance'!$AC123)/'1C TSsoustraitance'!$AP123))</f>
        <v>0</v>
      </c>
      <c r="Z406" s="669">
        <f>IF(OR('1C TSsoustraitance'!$D123="",'1C TSsoustraitance'!$E123="OUI",'1C TSsoustraitance'!$AP123=0),0,(('1C TSsoustraitance'!$AD123)/'1C TSsoustraitance'!$AP123))</f>
        <v>0</v>
      </c>
      <c r="AA406" s="669">
        <f>IF(OR('1C TSsoustraitance'!$D123="",'1C TSsoustraitance'!$E123="OUI",'1C TSsoustraitance'!$AP123=0),0,(('1C TSsoustraitance'!$AE123)/'1C TSsoustraitance'!$AP123))</f>
        <v>0</v>
      </c>
      <c r="AB406" s="669">
        <f>IF(OR('1C TSsoustraitance'!$D123="",'1C TSsoustraitance'!$E123="OUI",'1C TSsoustraitance'!$AP123=0),0,(('1C TSsoustraitance'!$AF123)/'1C TSsoustraitance'!$AP123))</f>
        <v>0</v>
      </c>
      <c r="AC406" s="669">
        <f>IF(OR('1C TSsoustraitance'!$D123="",'1C TSsoustraitance'!$E123="OUI",'1C TSsoustraitance'!$AP123=0),0,(('1C TSsoustraitance'!$AG123)/'1C TSsoustraitance'!$AP123))</f>
        <v>0</v>
      </c>
      <c r="AD406" s="669">
        <f>IF(OR('1C TSsoustraitance'!$D123="",'1C TSsoustraitance'!$E123="OUI",'1C TSsoustraitance'!$AP123=0),0,(('1C TSsoustraitance'!$AH123)/'1C TSsoustraitance'!$AP123))</f>
        <v>0</v>
      </c>
      <c r="AE406" s="669">
        <f>IF(OR('1C TSsoustraitance'!$D123="",'1C TSsoustraitance'!$E123="OUI",'1C TSsoustraitance'!$AP123=0),0,(('1C TSsoustraitance'!$AI123)/'1C TSsoustraitance'!$AP123))</f>
        <v>0</v>
      </c>
      <c r="AF406" s="669">
        <f>IF(OR('1C TSsoustraitance'!$D123="",'1C TSsoustraitance'!$E123="OUI",'1C TSsoustraitance'!$AP123=0),0,(('1C TSsoustraitance'!$AJ123)/'1C TSsoustraitance'!$AP123))</f>
        <v>0</v>
      </c>
      <c r="AG406" s="669">
        <f>IF(OR('1C TSsoustraitance'!$D123="",'1C TSsoustraitance'!$E123="OUI",'1C TSsoustraitance'!$AP123=0),0,(('1C TSsoustraitance'!$AK123)/'1C TSsoustraitance'!$AP123))</f>
        <v>0</v>
      </c>
      <c r="AH406" s="669">
        <f>IF(OR('1C TSsoustraitance'!$D123="",'1C TSsoustraitance'!$E123="OUI",'1C TSsoustraitance'!$AP123=0),0,(('1C TSsoustraitance'!$AL123)/'1C TSsoustraitance'!$AP123))</f>
        <v>0</v>
      </c>
      <c r="AI406" s="669">
        <f>IF(OR('1C TSsoustraitance'!$D123="",'1C TSsoustraitance'!$E123="OUI",'1C TSsoustraitance'!$AP123=0),0,(('1C TSsoustraitance'!$AM123)/'1C TSsoustraitance'!$AP123))</f>
        <v>0</v>
      </c>
      <c r="AJ406" s="669">
        <f>IF(OR('1C TSsoustraitance'!$D123="",'1C TSsoustraitance'!$E123="OUI",'1C TSsoustraitance'!$AP123=0),0,(('1C TSsoustraitance'!$AN123)/'1C TSsoustraitance'!$AP123))</f>
        <v>0</v>
      </c>
      <c r="AK406" s="669">
        <f t="shared" si="116"/>
        <v>0</v>
      </c>
      <c r="AL406" s="668">
        <f t="shared" si="117"/>
        <v>0</v>
      </c>
      <c r="AM406" s="670">
        <f>IF(Tableau7[[#This Row],[N° pièce]]="",0,(Tableau7[[#This Row],[hors TVA]]+(Tableau7[[#This Row],[hors TVA]]*Tableau7[[#This Row],[Taux TVA]])-(Tableau7[[#This Row],[hors TVA]]*Tableau7[[#This Row],[Taux TVA]]*Tableau7[[#This Row],[Régime TVA: Récupération]]))*Tableau7[[#This Row],[Type 1]])</f>
        <v>0</v>
      </c>
      <c r="AN406" s="670">
        <f>IF(Tableau7[[#This Row],[N° pièce]]="",0,IF($K$2="pôle",((Tableau7[[#This Row],[hors TVA]]+(Tableau7[[#This Row],[hors TVA]]*Tableau7[[#This Row],[Taux TVA]])-(Tableau7[[#This Row],[hors TVA]]*Tableau7[[#This Row],[Taux TVA]]*Tableau7[[#This Row],[Régime TVA: Récupération]]))*Tableau7[[#This Row],[Type 2]]),0))</f>
        <v>0</v>
      </c>
      <c r="AO406" s="670">
        <f t="shared" si="111"/>
        <v>0</v>
      </c>
      <c r="AP406" s="255">
        <f t="shared" si="112"/>
        <v>0</v>
      </c>
      <c r="AQ406" s="506">
        <f t="shared" si="118"/>
        <v>0</v>
      </c>
      <c r="AR406" s="671"/>
      <c r="AS406" s="512"/>
      <c r="AT406" s="513" t="str">
        <f>IF(('1C TSsoustraitance'!AP123*FICHE!C$14&lt;J406),"Forfait limité à "&amp;FICHE!C$14&amp;"€/jour","")</f>
        <v/>
      </c>
      <c r="AU406" s="797"/>
      <c r="AV406" s="484"/>
      <c r="AW406" s="484"/>
      <c r="AX406" s="484"/>
      <c r="AY406" s="484"/>
      <c r="AZ406" s="484"/>
      <c r="BA406" s="4"/>
      <c r="BB406" s="4"/>
      <c r="BC406" s="4"/>
      <c r="BD406" s="4"/>
      <c r="BE406" s="4"/>
      <c r="BF406" s="4"/>
      <c r="BG406" s="4"/>
      <c r="BH406" s="4"/>
      <c r="BI406" s="4"/>
      <c r="BJ406" s="4"/>
      <c r="BK406" s="4"/>
      <c r="BL406" s="4"/>
      <c r="BM406" s="4"/>
      <c r="BN406" s="4"/>
      <c r="BO406" s="4"/>
      <c r="BP406" s="4"/>
      <c r="BQ406" s="4"/>
      <c r="BR406" s="4"/>
      <c r="BS406" s="4"/>
      <c r="BT406" s="4"/>
      <c r="BU406" s="4"/>
      <c r="BV406" s="4"/>
      <c r="BW406" s="4"/>
      <c r="BX406" s="4"/>
      <c r="BY406" s="4"/>
      <c r="BZ406" s="4"/>
      <c r="CA406" s="4"/>
      <c r="CB406" s="4"/>
      <c r="CC406" s="4"/>
      <c r="CD406" s="4"/>
      <c r="CE406" s="4"/>
      <c r="CF406" s="4"/>
      <c r="CG406" s="4"/>
      <c r="CH406" s="4"/>
      <c r="CI406" s="4"/>
      <c r="CJ406" s="4"/>
      <c r="CK406" s="4"/>
      <c r="CL406" s="4"/>
      <c r="CM406" s="4"/>
      <c r="CN406" s="4"/>
      <c r="CO406" s="4"/>
      <c r="CP406" s="4"/>
      <c r="CQ406" s="4"/>
      <c r="CR406" s="4"/>
      <c r="CS406" s="4"/>
      <c r="CT406" s="4"/>
      <c r="CU406" s="4"/>
      <c r="CV406" s="4"/>
      <c r="CW406" s="4"/>
      <c r="CX406" s="4"/>
      <c r="CY406" s="4"/>
      <c r="CZ406" s="4"/>
      <c r="DA406" s="4"/>
      <c r="DB406" s="4"/>
      <c r="DC406" s="4"/>
      <c r="DD406" s="4"/>
      <c r="DE406" s="4"/>
      <c r="DF406" s="4"/>
      <c r="DG406" s="4"/>
      <c r="DH406" s="4"/>
      <c r="DI406" s="4"/>
      <c r="DJ406" s="4"/>
      <c r="DK406" s="4"/>
      <c r="DL406" s="4"/>
      <c r="DM406" s="4"/>
      <c r="DN406" s="4"/>
      <c r="DO406" s="4"/>
      <c r="DP406" s="4"/>
      <c r="DQ406" s="4"/>
      <c r="DR406" s="4"/>
      <c r="DS406" s="4"/>
      <c r="DT406" s="4"/>
      <c r="DU406" s="4"/>
      <c r="DV406" s="4"/>
      <c r="DW406" s="4"/>
      <c r="DX406" s="4"/>
      <c r="DY406" s="4"/>
      <c r="DZ406" s="4"/>
      <c r="EA406" s="4"/>
      <c r="EB406" s="4"/>
      <c r="EC406" s="4"/>
      <c r="ED406" s="4"/>
      <c r="EE406" s="4"/>
      <c r="EF406" s="4"/>
      <c r="EG406" s="4"/>
      <c r="EH406" s="4"/>
      <c r="EI406" s="4"/>
      <c r="EJ406" s="4"/>
      <c r="EK406" s="4"/>
      <c r="EL406" s="4"/>
      <c r="EM406" s="4"/>
      <c r="EN406" s="4"/>
      <c r="EO406" s="4"/>
      <c r="EP406" s="4"/>
      <c r="EQ406" s="4"/>
      <c r="ER406" s="4"/>
      <c r="ES406" s="4"/>
      <c r="ET406" s="4"/>
      <c r="EU406" s="4"/>
      <c r="EV406" s="4"/>
      <c r="EW406" s="4"/>
      <c r="EX406" s="4"/>
      <c r="EY406" s="4"/>
      <c r="EZ406" s="4"/>
      <c r="FA406" s="4"/>
      <c r="FB406" s="4"/>
      <c r="FC406" s="4"/>
      <c r="FD406" s="4"/>
      <c r="FE406" s="4"/>
      <c r="FF406" s="4"/>
      <c r="FG406" s="4"/>
      <c r="FH406" s="4"/>
      <c r="FI406" s="4"/>
      <c r="FJ406" s="4"/>
      <c r="FK406" s="4"/>
      <c r="FL406" s="4"/>
      <c r="FM406" s="4"/>
      <c r="FN406" s="4"/>
      <c r="FO406" s="4"/>
      <c r="FP406" s="4"/>
      <c r="FQ406" s="4"/>
      <c r="FR406" s="4"/>
      <c r="FS406" s="4"/>
      <c r="FT406" s="4"/>
      <c r="FU406" s="4"/>
      <c r="FV406" s="4"/>
      <c r="FW406" s="4"/>
      <c r="FX406" s="4"/>
      <c r="FY406" s="4"/>
      <c r="FZ406" s="4"/>
      <c r="GA406" s="4"/>
      <c r="GB406" s="4"/>
      <c r="GC406" s="4"/>
      <c r="GD406" s="4"/>
      <c r="GE406" s="4"/>
      <c r="GF406" s="4"/>
      <c r="GG406" s="4"/>
      <c r="GH406" s="4"/>
      <c r="GI406" s="4"/>
      <c r="GJ406" s="4"/>
      <c r="GK406" s="4"/>
      <c r="GL406" s="4"/>
      <c r="GM406" s="4"/>
      <c r="GN406" s="4"/>
      <c r="GO406" s="4"/>
      <c r="GP406" s="4"/>
      <c r="GQ406" s="4"/>
      <c r="GR406" s="4"/>
      <c r="GS406" s="4"/>
      <c r="GT406" s="4"/>
      <c r="GU406" s="4"/>
      <c r="GV406" s="4"/>
      <c r="GW406" s="4"/>
      <c r="GX406" s="4"/>
      <c r="GY406" s="4"/>
      <c r="GZ406" s="4"/>
      <c r="HA406" s="4"/>
      <c r="HB406" s="4"/>
      <c r="HC406" s="4"/>
    </row>
    <row r="407" spans="1:211" s="380" customFormat="1" ht="13.9" customHeight="1">
      <c r="A407" s="828" t="str">
        <f>IF('1C TSsoustraitance'!$A124&lt;&gt;0,'1C TSsoustraitance'!$A124,"")</f>
        <v/>
      </c>
      <c r="B407" s="530"/>
      <c r="C407" s="513" t="str">
        <f>IF('1C TSsoustraitance'!$A124&lt;&gt;0,'1C TSsoustraitance'!$B124,"")</f>
        <v/>
      </c>
      <c r="D407" s="513" t="str">
        <f>IF('1C TSsoustraitance'!$A124&lt;&gt;0,'1C TSsoustraitance'!$C124,"")</f>
        <v/>
      </c>
      <c r="E407" s="684"/>
      <c r="F407" s="685"/>
      <c r="G407" s="666">
        <f>'1C TSsoustraitance'!$D124</f>
        <v>0</v>
      </c>
      <c r="H407" s="533">
        <v>0.21</v>
      </c>
      <c r="I407" s="533">
        <v>1</v>
      </c>
      <c r="J407" s="534"/>
      <c r="K407" s="667">
        <f t="shared" si="114"/>
        <v>0</v>
      </c>
      <c r="L407" s="668">
        <f>IF(OR('1C TSsoustraitance'!$D124="",'1C TSsoustraitance'!$AP124=0),0,IF(AND('1C TSsoustraitance'!$D124&lt;&gt;"",$K$2="Pôle",'1C TSsoustraitance'!$E124="OUI"),(('1C TSsoustraitance'!$F124+'1C TSsoustraitance'!$G124+'1C TSsoustraitance'!$H124+'1C TSsoustraitance'!$I124+'1C TSsoustraitance'!$M124)/'1C TSsoustraitance'!$R124),IF(AND('1C TSsoustraitance'!$D124&lt;&gt;"",$K$2="Pôle",'1C TSsoustraitance'!$E124="NON"),(('1C TSsoustraitance'!$F124+'1C TSsoustraitance'!$G124+'1C TSsoustraitance'!$H124+'1C TSsoustraitance'!$I124+'1C TSsoustraitance'!$M124)/'1C TSsoustraitance'!$AP124),IF(AND('1C TSsoustraitance'!$D124&lt;&gt;"",$K$2&lt;&gt;"Pôle",'1C TSsoustraitance'!$E124="OUI"),(('1C TSsoustraitance'!$F124+'1C TSsoustraitance'!$G124+'1C TSsoustraitance'!$H124+'1C TSsoustraitance'!$I124+'1C TSsoustraitance'!$J124+'1C TSsoustraitance'!$K124+'1C TSsoustraitance'!$L124+'1C TSsoustraitance'!$M124+'1C TSsoustraitance'!$N124+'1C TSsoustraitance'!$O124+'1C TSsoustraitance'!$P124+'1C TSsoustraitance'!$Q124)/'1C TSsoustraitance'!$R124),IF(AND('1C TSsoustraitance'!$D124&lt;&gt;"",$K$2&lt;&gt;"Pôle",'1C TSsoustraitance'!$E124="NON"),(('1C TSsoustraitance'!$F124+'1C TSsoustraitance'!$G124+'1C TSsoustraitance'!$H124+'1C TSsoustraitance'!$I124+'1C TSsoustraitance'!$J124+'1C TSsoustraitance'!$K124+'1C TSsoustraitance'!$L124+'1C TSsoustraitance'!$M124+'1C TSsoustraitance'!$N124+'1C TSsoustraitance'!$O124+'1C TSsoustraitance'!$P124+'1C TSsoustraitance'!$Q124))/'1C TSsoustraitance'!$AP124)))))</f>
        <v>0</v>
      </c>
      <c r="M407" s="668">
        <f>IF(OR('1C TSsoustraitance'!$D124="",'1C TSsoustraitance'!AP$13=0),0,IF(AND('1C TSsoustraitance'!$D124&lt;&gt;"",$K$2="Pôle",'1C TSsoustraitance'!$E124="OUI"),(('1C TSsoustraitance'!$J124+'1C TSsoustraitance'!$K124+'1C TSsoustraitance'!$L124)/'1C TSsoustraitance'!$R124),IF(AND('1C TSsoustraitance'!$D124&lt;&gt;"",$K$2="Pôle",'1C TSsoustraitance'!$E124="NON"),(('1C TSsoustraitance'!$J124+'1C TSsoustraitance'!$K124+'1C TSsoustraitance'!$L124)/'1C TSsoustraitance'!$AP124),IF(AND('1C TSsoustraitance'!$D124&lt;&gt;"",$K$2&lt;&gt;"Pôle"),0))))</f>
        <v>0</v>
      </c>
      <c r="N407" s="668">
        <f t="shared" si="115"/>
        <v>0</v>
      </c>
      <c r="O407" s="669">
        <f>IF(OR('1C TSsoustraitance'!$D124="",'1C TSsoustraitance'!$E124="OUI",'1C TSsoustraitance'!$AP124=0),0,(('1C TSsoustraitance'!$S124)/'1C TSsoustraitance'!$AP124))</f>
        <v>0</v>
      </c>
      <c r="P407" s="669">
        <f>IF(OR('1C TSsoustraitance'!$D124="",'1C TSsoustraitance'!$E124="OUI",'1C TSsoustraitance'!$AP124=0),0,(('1C TSsoustraitance'!$T124)/'1C TSsoustraitance'!$AP124))</f>
        <v>0</v>
      </c>
      <c r="Q407" s="669">
        <f>IF(OR('1C TSsoustraitance'!$D124="",'1C TSsoustraitance'!$E124="OUI",'1C TSsoustraitance'!$AP124=0),0,(('1C TSsoustraitance'!$U124)/'1C TSsoustraitance'!$AP124))</f>
        <v>0</v>
      </c>
      <c r="R407" s="669">
        <f>IF(OR('1C TSsoustraitance'!$D124="",'1C TSsoustraitance'!$E124="OUI",'1C TSsoustraitance'!$AP124=0),0,(('1C TSsoustraitance'!$V124)/'1C TSsoustraitance'!$AP124))</f>
        <v>0</v>
      </c>
      <c r="S407" s="669">
        <f>IF(OR('1C TSsoustraitance'!$D124="",'1C TSsoustraitance'!$E124="OUI",'1C TSsoustraitance'!$AP124=0),0,(('1C TSsoustraitance'!$W124)/'1C TSsoustraitance'!$AP124))</f>
        <v>0</v>
      </c>
      <c r="T407" s="669">
        <f>IF(OR('1C TSsoustraitance'!$D124="",'1C TSsoustraitance'!$E124="OUI",'1C TSsoustraitance'!$AP124=0),0,(('1C TSsoustraitance'!$X124)/'1C TSsoustraitance'!$AP124))</f>
        <v>0</v>
      </c>
      <c r="U407" s="669">
        <f>IF(OR('1C TSsoustraitance'!$D124="",'1C TSsoustraitance'!$E124="OUI",'1C TSsoustraitance'!$AP124=0),0,(('1C TSsoustraitance'!$Y124)/'1C TSsoustraitance'!$AP124))</f>
        <v>0</v>
      </c>
      <c r="V407" s="669">
        <f>IF(OR('1C TSsoustraitance'!$D124="",'1C TSsoustraitance'!$E124="OUI",'1C TSsoustraitance'!$AP124=0),0,(('1C TSsoustraitance'!$Z124)/'1C TSsoustraitance'!$AP124))</f>
        <v>0</v>
      </c>
      <c r="W407" s="669">
        <f>IF(OR('1C TSsoustraitance'!$D124="",'1C TSsoustraitance'!$E124="OUI",'1C TSsoustraitance'!$AP124=0),0,(('1C TSsoustraitance'!$AA124)/'1C TSsoustraitance'!$AP124))</f>
        <v>0</v>
      </c>
      <c r="X407" s="669">
        <f>IF(OR('1C TSsoustraitance'!$D124="",'1C TSsoustraitance'!$E124="OUI",'1C TSsoustraitance'!$AP124=0),0,(('1C TSsoustraitance'!$AB124)/'1C TSsoustraitance'!$AP124))</f>
        <v>0</v>
      </c>
      <c r="Y407" s="669">
        <f>IF(OR('1C TSsoustraitance'!$D124="",'1C TSsoustraitance'!$E124="OUI",'1C TSsoustraitance'!$AP124=0),0,(('1C TSsoustraitance'!$AC124)/'1C TSsoustraitance'!$AP124))</f>
        <v>0</v>
      </c>
      <c r="Z407" s="669">
        <f>IF(OR('1C TSsoustraitance'!$D124="",'1C TSsoustraitance'!$E124="OUI",'1C TSsoustraitance'!$AP124=0),0,(('1C TSsoustraitance'!$AD124)/'1C TSsoustraitance'!$AP124))</f>
        <v>0</v>
      </c>
      <c r="AA407" s="669">
        <f>IF(OR('1C TSsoustraitance'!$D124="",'1C TSsoustraitance'!$E124="OUI",'1C TSsoustraitance'!$AP124=0),0,(('1C TSsoustraitance'!$AE124)/'1C TSsoustraitance'!$AP124))</f>
        <v>0</v>
      </c>
      <c r="AB407" s="669">
        <f>IF(OR('1C TSsoustraitance'!$D124="",'1C TSsoustraitance'!$E124="OUI",'1C TSsoustraitance'!$AP124=0),0,(('1C TSsoustraitance'!$AF124)/'1C TSsoustraitance'!$AP124))</f>
        <v>0</v>
      </c>
      <c r="AC407" s="669">
        <f>IF(OR('1C TSsoustraitance'!$D124="",'1C TSsoustraitance'!$E124="OUI",'1C TSsoustraitance'!$AP124=0),0,(('1C TSsoustraitance'!$AG124)/'1C TSsoustraitance'!$AP124))</f>
        <v>0</v>
      </c>
      <c r="AD407" s="669">
        <f>IF(OR('1C TSsoustraitance'!$D124="",'1C TSsoustraitance'!$E124="OUI",'1C TSsoustraitance'!$AP124=0),0,(('1C TSsoustraitance'!$AH124)/'1C TSsoustraitance'!$AP124))</f>
        <v>0</v>
      </c>
      <c r="AE407" s="669">
        <f>IF(OR('1C TSsoustraitance'!$D124="",'1C TSsoustraitance'!$E124="OUI",'1C TSsoustraitance'!$AP124=0),0,(('1C TSsoustraitance'!$AI124)/'1C TSsoustraitance'!$AP124))</f>
        <v>0</v>
      </c>
      <c r="AF407" s="669">
        <f>IF(OR('1C TSsoustraitance'!$D124="",'1C TSsoustraitance'!$E124="OUI",'1C TSsoustraitance'!$AP124=0),0,(('1C TSsoustraitance'!$AJ124)/'1C TSsoustraitance'!$AP124))</f>
        <v>0</v>
      </c>
      <c r="AG407" s="669">
        <f>IF(OR('1C TSsoustraitance'!$D124="",'1C TSsoustraitance'!$E124="OUI",'1C TSsoustraitance'!$AP124=0),0,(('1C TSsoustraitance'!$AK124)/'1C TSsoustraitance'!$AP124))</f>
        <v>0</v>
      </c>
      <c r="AH407" s="669">
        <f>IF(OR('1C TSsoustraitance'!$D124="",'1C TSsoustraitance'!$E124="OUI",'1C TSsoustraitance'!$AP124=0),0,(('1C TSsoustraitance'!$AL124)/'1C TSsoustraitance'!$AP124))</f>
        <v>0</v>
      </c>
      <c r="AI407" s="669">
        <f>IF(OR('1C TSsoustraitance'!$D124="",'1C TSsoustraitance'!$E124="OUI",'1C TSsoustraitance'!$AP124=0),0,(('1C TSsoustraitance'!$AM124)/'1C TSsoustraitance'!$AP124))</f>
        <v>0</v>
      </c>
      <c r="AJ407" s="669">
        <f>IF(OR('1C TSsoustraitance'!$D124="",'1C TSsoustraitance'!$E124="OUI",'1C TSsoustraitance'!$AP124=0),0,(('1C TSsoustraitance'!$AN124)/'1C TSsoustraitance'!$AP124))</f>
        <v>0</v>
      </c>
      <c r="AK407" s="669">
        <f t="shared" si="116"/>
        <v>0</v>
      </c>
      <c r="AL407" s="668">
        <f t="shared" si="117"/>
        <v>0</v>
      </c>
      <c r="AM407" s="670">
        <f>IF(Tableau7[[#This Row],[N° pièce]]="",0,(Tableau7[[#This Row],[hors TVA]]+(Tableau7[[#This Row],[hors TVA]]*Tableau7[[#This Row],[Taux TVA]])-(Tableau7[[#This Row],[hors TVA]]*Tableau7[[#This Row],[Taux TVA]]*Tableau7[[#This Row],[Régime TVA: Récupération]]))*Tableau7[[#This Row],[Type 1]])</f>
        <v>0</v>
      </c>
      <c r="AN407" s="670">
        <f>IF(Tableau7[[#This Row],[N° pièce]]="",0,IF($K$2="pôle",((Tableau7[[#This Row],[hors TVA]]+(Tableau7[[#This Row],[hors TVA]]*Tableau7[[#This Row],[Taux TVA]])-(Tableau7[[#This Row],[hors TVA]]*Tableau7[[#This Row],[Taux TVA]]*Tableau7[[#This Row],[Régime TVA: Récupération]]))*Tableau7[[#This Row],[Type 2]]),0))</f>
        <v>0</v>
      </c>
      <c r="AO407" s="670">
        <f t="shared" si="111"/>
        <v>0</v>
      </c>
      <c r="AP407" s="255">
        <f t="shared" si="112"/>
        <v>0</v>
      </c>
      <c r="AQ407" s="506">
        <f t="shared" si="118"/>
        <v>0</v>
      </c>
      <c r="AR407" s="671"/>
      <c r="AS407" s="512"/>
      <c r="AT407" s="513" t="str">
        <f>IF(('1C TSsoustraitance'!AP124*FICHE!C$14&lt;J407),"Forfait limité à "&amp;FICHE!C$14&amp;"€/jour","")</f>
        <v/>
      </c>
      <c r="AU407" s="797"/>
      <c r="AV407" s="484"/>
      <c r="AW407" s="484"/>
      <c r="AX407" s="484"/>
      <c r="AY407" s="484"/>
      <c r="AZ407" s="484"/>
      <c r="BA407" s="4"/>
      <c r="BB407" s="4"/>
      <c r="BC407" s="4"/>
      <c r="BD407" s="4"/>
      <c r="BE407" s="4"/>
      <c r="BF407" s="4"/>
      <c r="BG407" s="4"/>
      <c r="BH407" s="4"/>
      <c r="BI407" s="4"/>
      <c r="BJ407" s="4"/>
      <c r="BK407" s="4"/>
      <c r="BL407" s="4"/>
      <c r="BM407" s="4"/>
      <c r="BN407" s="4"/>
      <c r="BO407" s="4"/>
      <c r="BP407" s="4"/>
      <c r="BQ407" s="4"/>
      <c r="BR407" s="4"/>
      <c r="BS407" s="4"/>
      <c r="BT407" s="4"/>
      <c r="BU407" s="4"/>
      <c r="BV407" s="4"/>
      <c r="BW407" s="4"/>
      <c r="BX407" s="4"/>
      <c r="BY407" s="4"/>
      <c r="BZ407" s="4"/>
      <c r="CA407" s="4"/>
      <c r="CB407" s="4"/>
      <c r="CC407" s="4"/>
      <c r="CD407" s="4"/>
      <c r="CE407" s="4"/>
      <c r="CF407" s="4"/>
      <c r="CG407" s="4"/>
      <c r="CH407" s="4"/>
      <c r="CI407" s="4"/>
      <c r="CJ407" s="4"/>
      <c r="CK407" s="4"/>
      <c r="CL407" s="4"/>
      <c r="CM407" s="4"/>
      <c r="CN407" s="4"/>
      <c r="CO407" s="4"/>
      <c r="CP407" s="4"/>
      <c r="CQ407" s="4"/>
      <c r="CR407" s="4"/>
      <c r="CS407" s="4"/>
      <c r="CT407" s="4"/>
      <c r="CU407" s="4"/>
      <c r="CV407" s="4"/>
      <c r="CW407" s="4"/>
      <c r="CX407" s="4"/>
      <c r="CY407" s="4"/>
      <c r="CZ407" s="4"/>
      <c r="DA407" s="4"/>
      <c r="DB407" s="4"/>
      <c r="DC407" s="4"/>
      <c r="DD407" s="4"/>
      <c r="DE407" s="4"/>
      <c r="DF407" s="4"/>
      <c r="DG407" s="4"/>
      <c r="DH407" s="4"/>
      <c r="DI407" s="4"/>
      <c r="DJ407" s="4"/>
      <c r="DK407" s="4"/>
      <c r="DL407" s="4"/>
      <c r="DM407" s="4"/>
      <c r="DN407" s="4"/>
      <c r="DO407" s="4"/>
      <c r="DP407" s="4"/>
      <c r="DQ407" s="4"/>
      <c r="DR407" s="4"/>
      <c r="DS407" s="4"/>
      <c r="DT407" s="4"/>
      <c r="DU407" s="4"/>
      <c r="DV407" s="4"/>
      <c r="DW407" s="4"/>
      <c r="DX407" s="4"/>
      <c r="DY407" s="4"/>
      <c r="DZ407" s="4"/>
      <c r="EA407" s="4"/>
      <c r="EB407" s="4"/>
      <c r="EC407" s="4"/>
      <c r="ED407" s="4"/>
      <c r="EE407" s="4"/>
      <c r="EF407" s="4"/>
      <c r="EG407" s="4"/>
      <c r="EH407" s="4"/>
      <c r="EI407" s="4"/>
      <c r="EJ407" s="4"/>
      <c r="EK407" s="4"/>
      <c r="EL407" s="4"/>
      <c r="EM407" s="4"/>
      <c r="EN407" s="4"/>
      <c r="EO407" s="4"/>
      <c r="EP407" s="4"/>
      <c r="EQ407" s="4"/>
      <c r="ER407" s="4"/>
      <c r="ES407" s="4"/>
      <c r="ET407" s="4"/>
      <c r="EU407" s="4"/>
      <c r="EV407" s="4"/>
      <c r="EW407" s="4"/>
      <c r="EX407" s="4"/>
      <c r="EY407" s="4"/>
      <c r="EZ407" s="4"/>
      <c r="FA407" s="4"/>
      <c r="FB407" s="4"/>
      <c r="FC407" s="4"/>
      <c r="FD407" s="4"/>
      <c r="FE407" s="4"/>
      <c r="FF407" s="4"/>
      <c r="FG407" s="4"/>
      <c r="FH407" s="4"/>
      <c r="FI407" s="4"/>
      <c r="FJ407" s="4"/>
      <c r="FK407" s="4"/>
      <c r="FL407" s="4"/>
      <c r="FM407" s="4"/>
      <c r="FN407" s="4"/>
      <c r="FO407" s="4"/>
      <c r="FP407" s="4"/>
      <c r="FQ407" s="4"/>
      <c r="FR407" s="4"/>
      <c r="FS407" s="4"/>
      <c r="FT407" s="4"/>
      <c r="FU407" s="4"/>
      <c r="FV407" s="4"/>
      <c r="FW407" s="4"/>
      <c r="FX407" s="4"/>
      <c r="FY407" s="4"/>
      <c r="FZ407" s="4"/>
      <c r="GA407" s="4"/>
      <c r="GB407" s="4"/>
      <c r="GC407" s="4"/>
      <c r="GD407" s="4"/>
      <c r="GE407" s="4"/>
      <c r="GF407" s="4"/>
      <c r="GG407" s="4"/>
      <c r="GH407" s="4"/>
      <c r="GI407" s="4"/>
      <c r="GJ407" s="4"/>
      <c r="GK407" s="4"/>
      <c r="GL407" s="4"/>
      <c r="GM407" s="4"/>
      <c r="GN407" s="4"/>
      <c r="GO407" s="4"/>
      <c r="GP407" s="4"/>
      <c r="GQ407" s="4"/>
      <c r="GR407" s="4"/>
      <c r="GS407" s="4"/>
      <c r="GT407" s="4"/>
      <c r="GU407" s="4"/>
      <c r="GV407" s="4"/>
      <c r="GW407" s="4"/>
      <c r="GX407" s="4"/>
      <c r="GY407" s="4"/>
      <c r="GZ407" s="4"/>
      <c r="HA407" s="4"/>
      <c r="HB407" s="4"/>
      <c r="HC407" s="4"/>
    </row>
    <row r="408" spans="1:211" s="380" customFormat="1" ht="13.9" customHeight="1">
      <c r="A408" s="828" t="str">
        <f>IF('1C TSsoustraitance'!$A125&lt;&gt;0,'1C TSsoustraitance'!$A125,"")</f>
        <v/>
      </c>
      <c r="B408" s="530"/>
      <c r="C408" s="513" t="str">
        <f>IF('1C TSsoustraitance'!$A125&lt;&gt;0,'1C TSsoustraitance'!$B125,"")</f>
        <v/>
      </c>
      <c r="D408" s="513" t="str">
        <f>IF('1C TSsoustraitance'!$A125&lt;&gt;0,'1C TSsoustraitance'!$C125,"")</f>
        <v/>
      </c>
      <c r="E408" s="684"/>
      <c r="F408" s="685"/>
      <c r="G408" s="666">
        <f>'1C TSsoustraitance'!$D125</f>
        <v>0</v>
      </c>
      <c r="H408" s="533">
        <v>0.21</v>
      </c>
      <c r="I408" s="533">
        <v>1</v>
      </c>
      <c r="J408" s="534"/>
      <c r="K408" s="667">
        <f t="shared" si="114"/>
        <v>0</v>
      </c>
      <c r="L408" s="668">
        <f>IF(OR('1C TSsoustraitance'!$D125="",'1C TSsoustraitance'!$AP125=0),0,IF(AND('1C TSsoustraitance'!$D125&lt;&gt;"",$K$2="Pôle",'1C TSsoustraitance'!$E125="OUI"),(('1C TSsoustraitance'!$F125+'1C TSsoustraitance'!$G125+'1C TSsoustraitance'!$H125+'1C TSsoustraitance'!$I125+'1C TSsoustraitance'!$M125)/'1C TSsoustraitance'!$R125),IF(AND('1C TSsoustraitance'!$D125&lt;&gt;"",$K$2="Pôle",'1C TSsoustraitance'!$E125="NON"),(('1C TSsoustraitance'!$F125+'1C TSsoustraitance'!$G125+'1C TSsoustraitance'!$H125+'1C TSsoustraitance'!$I125+'1C TSsoustraitance'!$M125)/'1C TSsoustraitance'!$AP125),IF(AND('1C TSsoustraitance'!$D125&lt;&gt;"",$K$2&lt;&gt;"Pôle",'1C TSsoustraitance'!$E125="OUI"),(('1C TSsoustraitance'!$F125+'1C TSsoustraitance'!$G125+'1C TSsoustraitance'!$H125+'1C TSsoustraitance'!$I125+'1C TSsoustraitance'!$J125+'1C TSsoustraitance'!$K125+'1C TSsoustraitance'!$L125+'1C TSsoustraitance'!$M125+'1C TSsoustraitance'!$N125+'1C TSsoustraitance'!$O125+'1C TSsoustraitance'!$P125+'1C TSsoustraitance'!$Q125)/'1C TSsoustraitance'!$R125),IF(AND('1C TSsoustraitance'!$D125&lt;&gt;"",$K$2&lt;&gt;"Pôle",'1C TSsoustraitance'!$E125="NON"),(('1C TSsoustraitance'!$F125+'1C TSsoustraitance'!$G125+'1C TSsoustraitance'!$H125+'1C TSsoustraitance'!$I125+'1C TSsoustraitance'!$J125+'1C TSsoustraitance'!$K125+'1C TSsoustraitance'!$L125+'1C TSsoustraitance'!$M125+'1C TSsoustraitance'!$N125+'1C TSsoustraitance'!$O125+'1C TSsoustraitance'!$P125+'1C TSsoustraitance'!$Q125))/'1C TSsoustraitance'!$AP125)))))</f>
        <v>0</v>
      </c>
      <c r="M408" s="668">
        <f>IF(OR('1C TSsoustraitance'!$D125="",'1C TSsoustraitance'!AP$13=0),0,IF(AND('1C TSsoustraitance'!$D125&lt;&gt;"",$K$2="Pôle",'1C TSsoustraitance'!$E125="OUI"),(('1C TSsoustraitance'!$J125+'1C TSsoustraitance'!$K125+'1C TSsoustraitance'!$L125)/'1C TSsoustraitance'!$R125),IF(AND('1C TSsoustraitance'!$D125&lt;&gt;"",$K$2="Pôle",'1C TSsoustraitance'!$E125="NON"),(('1C TSsoustraitance'!$J125+'1C TSsoustraitance'!$K125+'1C TSsoustraitance'!$L125)/'1C TSsoustraitance'!$AP125),IF(AND('1C TSsoustraitance'!$D125&lt;&gt;"",$K$2&lt;&gt;"Pôle"),0))))</f>
        <v>0</v>
      </c>
      <c r="N408" s="668">
        <f t="shared" si="115"/>
        <v>0</v>
      </c>
      <c r="O408" s="669">
        <f>IF(OR('1C TSsoustraitance'!$D125="",'1C TSsoustraitance'!$E125="OUI",'1C TSsoustraitance'!$AP125=0),0,(('1C TSsoustraitance'!$S125)/'1C TSsoustraitance'!$AP125))</f>
        <v>0</v>
      </c>
      <c r="P408" s="669">
        <f>IF(OR('1C TSsoustraitance'!$D125="",'1C TSsoustraitance'!$E125="OUI",'1C TSsoustraitance'!$AP125=0),0,(('1C TSsoustraitance'!$T125)/'1C TSsoustraitance'!$AP125))</f>
        <v>0</v>
      </c>
      <c r="Q408" s="669">
        <f>IF(OR('1C TSsoustraitance'!$D125="",'1C TSsoustraitance'!$E125="OUI",'1C TSsoustraitance'!$AP125=0),0,(('1C TSsoustraitance'!$U125)/'1C TSsoustraitance'!$AP125))</f>
        <v>0</v>
      </c>
      <c r="R408" s="669">
        <f>IF(OR('1C TSsoustraitance'!$D125="",'1C TSsoustraitance'!$E125="OUI",'1C TSsoustraitance'!$AP125=0),0,(('1C TSsoustraitance'!$V125)/'1C TSsoustraitance'!$AP125))</f>
        <v>0</v>
      </c>
      <c r="S408" s="669">
        <f>IF(OR('1C TSsoustraitance'!$D125="",'1C TSsoustraitance'!$E125="OUI",'1C TSsoustraitance'!$AP125=0),0,(('1C TSsoustraitance'!$W125)/'1C TSsoustraitance'!$AP125))</f>
        <v>0</v>
      </c>
      <c r="T408" s="669">
        <f>IF(OR('1C TSsoustraitance'!$D125="",'1C TSsoustraitance'!$E125="OUI",'1C TSsoustraitance'!$AP125=0),0,(('1C TSsoustraitance'!$X125)/'1C TSsoustraitance'!$AP125))</f>
        <v>0</v>
      </c>
      <c r="U408" s="669">
        <f>IF(OR('1C TSsoustraitance'!$D125="",'1C TSsoustraitance'!$E125="OUI",'1C TSsoustraitance'!$AP125=0),0,(('1C TSsoustraitance'!$Y125)/'1C TSsoustraitance'!$AP125))</f>
        <v>0</v>
      </c>
      <c r="V408" s="669">
        <f>IF(OR('1C TSsoustraitance'!$D125="",'1C TSsoustraitance'!$E125="OUI",'1C TSsoustraitance'!$AP125=0),0,(('1C TSsoustraitance'!$Z125)/'1C TSsoustraitance'!$AP125))</f>
        <v>0</v>
      </c>
      <c r="W408" s="669">
        <f>IF(OR('1C TSsoustraitance'!$D125="",'1C TSsoustraitance'!$E125="OUI",'1C TSsoustraitance'!$AP125=0),0,(('1C TSsoustraitance'!$AA125)/'1C TSsoustraitance'!$AP125))</f>
        <v>0</v>
      </c>
      <c r="X408" s="669">
        <f>IF(OR('1C TSsoustraitance'!$D125="",'1C TSsoustraitance'!$E125="OUI",'1C TSsoustraitance'!$AP125=0),0,(('1C TSsoustraitance'!$AB125)/'1C TSsoustraitance'!$AP125))</f>
        <v>0</v>
      </c>
      <c r="Y408" s="669">
        <f>IF(OR('1C TSsoustraitance'!$D125="",'1C TSsoustraitance'!$E125="OUI",'1C TSsoustraitance'!$AP125=0),0,(('1C TSsoustraitance'!$AC125)/'1C TSsoustraitance'!$AP125))</f>
        <v>0</v>
      </c>
      <c r="Z408" s="669">
        <f>IF(OR('1C TSsoustraitance'!$D125="",'1C TSsoustraitance'!$E125="OUI",'1C TSsoustraitance'!$AP125=0),0,(('1C TSsoustraitance'!$AD125)/'1C TSsoustraitance'!$AP125))</f>
        <v>0</v>
      </c>
      <c r="AA408" s="669">
        <f>IF(OR('1C TSsoustraitance'!$D125="",'1C TSsoustraitance'!$E125="OUI",'1C TSsoustraitance'!$AP125=0),0,(('1C TSsoustraitance'!$AE125)/'1C TSsoustraitance'!$AP125))</f>
        <v>0</v>
      </c>
      <c r="AB408" s="669">
        <f>IF(OR('1C TSsoustraitance'!$D125="",'1C TSsoustraitance'!$E125="OUI",'1C TSsoustraitance'!$AP125=0),0,(('1C TSsoustraitance'!$AF125)/'1C TSsoustraitance'!$AP125))</f>
        <v>0</v>
      </c>
      <c r="AC408" s="669">
        <f>IF(OR('1C TSsoustraitance'!$D125="",'1C TSsoustraitance'!$E125="OUI",'1C TSsoustraitance'!$AP125=0),0,(('1C TSsoustraitance'!$AG125)/'1C TSsoustraitance'!$AP125))</f>
        <v>0</v>
      </c>
      <c r="AD408" s="669">
        <f>IF(OR('1C TSsoustraitance'!$D125="",'1C TSsoustraitance'!$E125="OUI",'1C TSsoustraitance'!$AP125=0),0,(('1C TSsoustraitance'!$AH125)/'1C TSsoustraitance'!$AP125))</f>
        <v>0</v>
      </c>
      <c r="AE408" s="669">
        <f>IF(OR('1C TSsoustraitance'!$D125="",'1C TSsoustraitance'!$E125="OUI",'1C TSsoustraitance'!$AP125=0),0,(('1C TSsoustraitance'!$AI125)/'1C TSsoustraitance'!$AP125))</f>
        <v>0</v>
      </c>
      <c r="AF408" s="669">
        <f>IF(OR('1C TSsoustraitance'!$D125="",'1C TSsoustraitance'!$E125="OUI",'1C TSsoustraitance'!$AP125=0),0,(('1C TSsoustraitance'!$AJ125)/'1C TSsoustraitance'!$AP125))</f>
        <v>0</v>
      </c>
      <c r="AG408" s="669">
        <f>IF(OR('1C TSsoustraitance'!$D125="",'1C TSsoustraitance'!$E125="OUI",'1C TSsoustraitance'!$AP125=0),0,(('1C TSsoustraitance'!$AK125)/'1C TSsoustraitance'!$AP125))</f>
        <v>0</v>
      </c>
      <c r="AH408" s="669">
        <f>IF(OR('1C TSsoustraitance'!$D125="",'1C TSsoustraitance'!$E125="OUI",'1C TSsoustraitance'!$AP125=0),0,(('1C TSsoustraitance'!$AL125)/'1C TSsoustraitance'!$AP125))</f>
        <v>0</v>
      </c>
      <c r="AI408" s="669">
        <f>IF(OR('1C TSsoustraitance'!$D125="",'1C TSsoustraitance'!$E125="OUI",'1C TSsoustraitance'!$AP125=0),0,(('1C TSsoustraitance'!$AM125)/'1C TSsoustraitance'!$AP125))</f>
        <v>0</v>
      </c>
      <c r="AJ408" s="669">
        <f>IF(OR('1C TSsoustraitance'!$D125="",'1C TSsoustraitance'!$E125="OUI",'1C TSsoustraitance'!$AP125=0),0,(('1C TSsoustraitance'!$AN125)/'1C TSsoustraitance'!$AP125))</f>
        <v>0</v>
      </c>
      <c r="AK408" s="669">
        <f t="shared" si="116"/>
        <v>0</v>
      </c>
      <c r="AL408" s="668">
        <f t="shared" si="117"/>
        <v>0</v>
      </c>
      <c r="AM408" s="670">
        <f>IF(Tableau7[[#This Row],[N° pièce]]="",0,(Tableau7[[#This Row],[hors TVA]]+(Tableau7[[#This Row],[hors TVA]]*Tableau7[[#This Row],[Taux TVA]])-(Tableau7[[#This Row],[hors TVA]]*Tableau7[[#This Row],[Taux TVA]]*Tableau7[[#This Row],[Régime TVA: Récupération]]))*Tableau7[[#This Row],[Type 1]])</f>
        <v>0</v>
      </c>
      <c r="AN408" s="670">
        <f>IF(Tableau7[[#This Row],[N° pièce]]="",0,IF($K$2="pôle",((Tableau7[[#This Row],[hors TVA]]+(Tableau7[[#This Row],[hors TVA]]*Tableau7[[#This Row],[Taux TVA]])-(Tableau7[[#This Row],[hors TVA]]*Tableau7[[#This Row],[Taux TVA]]*Tableau7[[#This Row],[Régime TVA: Récupération]]))*Tableau7[[#This Row],[Type 2]]),0))</f>
        <v>0</v>
      </c>
      <c r="AO408" s="670">
        <f t="shared" si="111"/>
        <v>0</v>
      </c>
      <c r="AP408" s="255">
        <f t="shared" si="112"/>
        <v>0</v>
      </c>
      <c r="AQ408" s="506">
        <f t="shared" si="118"/>
        <v>0</v>
      </c>
      <c r="AR408" s="671"/>
      <c r="AS408" s="512"/>
      <c r="AT408" s="513" t="str">
        <f>IF(('1C TSsoustraitance'!AP125*FICHE!C$14&lt;J408),"Forfait limité à "&amp;FICHE!C$14&amp;"€/jour","")</f>
        <v/>
      </c>
      <c r="AU408" s="797"/>
      <c r="AV408" s="484"/>
      <c r="AW408" s="484"/>
      <c r="AX408" s="484"/>
      <c r="AY408" s="484"/>
      <c r="AZ408" s="484"/>
      <c r="BA408" s="4"/>
      <c r="BB408" s="4"/>
      <c r="BC408" s="4"/>
      <c r="BD408" s="4"/>
      <c r="BE408" s="4"/>
      <c r="BF408" s="4"/>
      <c r="BG408" s="4"/>
      <c r="BH408" s="4"/>
      <c r="BI408" s="4"/>
      <c r="BJ408" s="4"/>
      <c r="BK408" s="4"/>
      <c r="BL408" s="4"/>
      <c r="BM408" s="4"/>
      <c r="BN408" s="4"/>
      <c r="BO408" s="4"/>
      <c r="BP408" s="4"/>
      <c r="BQ408" s="4"/>
      <c r="BR408" s="4"/>
      <c r="BS408" s="4"/>
      <c r="BT408" s="4"/>
      <c r="BU408" s="4"/>
      <c r="BV408" s="4"/>
      <c r="BW408" s="4"/>
      <c r="BX408" s="4"/>
      <c r="BY408" s="4"/>
      <c r="BZ408" s="4"/>
      <c r="CA408" s="4"/>
      <c r="CB408" s="4"/>
      <c r="CC408" s="4"/>
      <c r="CD408" s="4"/>
      <c r="CE408" s="4"/>
      <c r="CF408" s="4"/>
      <c r="CG408" s="4"/>
      <c r="CH408" s="4"/>
      <c r="CI408" s="4"/>
      <c r="CJ408" s="4"/>
      <c r="CK408" s="4"/>
      <c r="CL408" s="4"/>
      <c r="CM408" s="4"/>
      <c r="CN408" s="4"/>
      <c r="CO408" s="4"/>
      <c r="CP408" s="4"/>
      <c r="CQ408" s="4"/>
      <c r="CR408" s="4"/>
      <c r="CS408" s="4"/>
      <c r="CT408" s="4"/>
      <c r="CU408" s="4"/>
      <c r="CV408" s="4"/>
      <c r="CW408" s="4"/>
      <c r="CX408" s="4"/>
      <c r="CY408" s="4"/>
      <c r="CZ408" s="4"/>
      <c r="DA408" s="4"/>
      <c r="DB408" s="4"/>
      <c r="DC408" s="4"/>
      <c r="DD408" s="4"/>
      <c r="DE408" s="4"/>
      <c r="DF408" s="4"/>
      <c r="DG408" s="4"/>
      <c r="DH408" s="4"/>
      <c r="DI408" s="4"/>
      <c r="DJ408" s="4"/>
      <c r="DK408" s="4"/>
      <c r="DL408" s="4"/>
      <c r="DM408" s="4"/>
      <c r="DN408" s="4"/>
      <c r="DO408" s="4"/>
      <c r="DP408" s="4"/>
      <c r="DQ408" s="4"/>
      <c r="DR408" s="4"/>
      <c r="DS408" s="4"/>
      <c r="DT408" s="4"/>
      <c r="DU408" s="4"/>
      <c r="DV408" s="4"/>
      <c r="DW408" s="4"/>
      <c r="DX408" s="4"/>
      <c r="DY408" s="4"/>
      <c r="DZ408" s="4"/>
      <c r="EA408" s="4"/>
      <c r="EB408" s="4"/>
      <c r="EC408" s="4"/>
      <c r="ED408" s="4"/>
      <c r="EE408" s="4"/>
      <c r="EF408" s="4"/>
      <c r="EG408" s="4"/>
      <c r="EH408" s="4"/>
      <c r="EI408" s="4"/>
      <c r="EJ408" s="4"/>
      <c r="EK408" s="4"/>
      <c r="EL408" s="4"/>
      <c r="EM408" s="4"/>
      <c r="EN408" s="4"/>
      <c r="EO408" s="4"/>
      <c r="EP408" s="4"/>
      <c r="EQ408" s="4"/>
      <c r="ER408" s="4"/>
      <c r="ES408" s="4"/>
      <c r="ET408" s="4"/>
      <c r="EU408" s="4"/>
      <c r="EV408" s="4"/>
      <c r="EW408" s="4"/>
      <c r="EX408" s="4"/>
      <c r="EY408" s="4"/>
      <c r="EZ408" s="4"/>
      <c r="FA408" s="4"/>
      <c r="FB408" s="4"/>
      <c r="FC408" s="4"/>
      <c r="FD408" s="4"/>
      <c r="FE408" s="4"/>
      <c r="FF408" s="4"/>
      <c r="FG408" s="4"/>
      <c r="FH408" s="4"/>
      <c r="FI408" s="4"/>
      <c r="FJ408" s="4"/>
      <c r="FK408" s="4"/>
      <c r="FL408" s="4"/>
      <c r="FM408" s="4"/>
      <c r="FN408" s="4"/>
      <c r="FO408" s="4"/>
      <c r="FP408" s="4"/>
      <c r="FQ408" s="4"/>
      <c r="FR408" s="4"/>
      <c r="FS408" s="4"/>
      <c r="FT408" s="4"/>
      <c r="FU408" s="4"/>
      <c r="FV408" s="4"/>
      <c r="FW408" s="4"/>
      <c r="FX408" s="4"/>
      <c r="FY408" s="4"/>
      <c r="FZ408" s="4"/>
      <c r="GA408" s="4"/>
      <c r="GB408" s="4"/>
      <c r="GC408" s="4"/>
      <c r="GD408" s="4"/>
      <c r="GE408" s="4"/>
      <c r="GF408" s="4"/>
      <c r="GG408" s="4"/>
      <c r="GH408" s="4"/>
      <c r="GI408" s="4"/>
      <c r="GJ408" s="4"/>
      <c r="GK408" s="4"/>
      <c r="GL408" s="4"/>
      <c r="GM408" s="4"/>
      <c r="GN408" s="4"/>
      <c r="GO408" s="4"/>
      <c r="GP408" s="4"/>
      <c r="GQ408" s="4"/>
      <c r="GR408" s="4"/>
      <c r="GS408" s="4"/>
      <c r="GT408" s="4"/>
      <c r="GU408" s="4"/>
      <c r="GV408" s="4"/>
      <c r="GW408" s="4"/>
      <c r="GX408" s="4"/>
      <c r="GY408" s="4"/>
      <c r="GZ408" s="4"/>
      <c r="HA408" s="4"/>
      <c r="HB408" s="4"/>
      <c r="HC408" s="4"/>
    </row>
    <row r="409" spans="1:211" s="380" customFormat="1" ht="13.9" customHeight="1">
      <c r="A409" s="828" t="str">
        <f>IF('1C TSsoustraitance'!$A126&lt;&gt;0,'1C TSsoustraitance'!$A126,"")</f>
        <v/>
      </c>
      <c r="B409" s="530"/>
      <c r="C409" s="513" t="str">
        <f>IF('1C TSsoustraitance'!$A126&lt;&gt;0,'1C TSsoustraitance'!$B126,"")</f>
        <v/>
      </c>
      <c r="D409" s="513" t="str">
        <f>IF('1C TSsoustraitance'!$A126&lt;&gt;0,'1C TSsoustraitance'!$C126,"")</f>
        <v/>
      </c>
      <c r="E409" s="684"/>
      <c r="F409" s="685"/>
      <c r="G409" s="666">
        <f>'1C TSsoustraitance'!$D126</f>
        <v>0</v>
      </c>
      <c r="H409" s="533">
        <v>0.21</v>
      </c>
      <c r="I409" s="533">
        <v>1</v>
      </c>
      <c r="J409" s="534"/>
      <c r="K409" s="667">
        <f t="shared" si="114"/>
        <v>0</v>
      </c>
      <c r="L409" s="668">
        <f>IF(OR('1C TSsoustraitance'!$D126="",'1C TSsoustraitance'!$AP126=0),0,IF(AND('1C TSsoustraitance'!$D126&lt;&gt;"",$K$2="Pôle",'1C TSsoustraitance'!$E126="OUI"),(('1C TSsoustraitance'!$F126+'1C TSsoustraitance'!$G126+'1C TSsoustraitance'!$H126+'1C TSsoustraitance'!$I126+'1C TSsoustraitance'!$M126)/'1C TSsoustraitance'!$R126),IF(AND('1C TSsoustraitance'!$D126&lt;&gt;"",$K$2="Pôle",'1C TSsoustraitance'!$E126="NON"),(('1C TSsoustraitance'!$F126+'1C TSsoustraitance'!$G126+'1C TSsoustraitance'!$H126+'1C TSsoustraitance'!$I126+'1C TSsoustraitance'!$M126)/'1C TSsoustraitance'!$AP126),IF(AND('1C TSsoustraitance'!$D126&lt;&gt;"",$K$2&lt;&gt;"Pôle",'1C TSsoustraitance'!$E126="OUI"),(('1C TSsoustraitance'!$F126+'1C TSsoustraitance'!$G126+'1C TSsoustraitance'!$H126+'1C TSsoustraitance'!$I126+'1C TSsoustraitance'!$J126+'1C TSsoustraitance'!$K126+'1C TSsoustraitance'!$L126+'1C TSsoustraitance'!$M126+'1C TSsoustraitance'!$N126+'1C TSsoustraitance'!$O126+'1C TSsoustraitance'!$P126+'1C TSsoustraitance'!$Q126)/'1C TSsoustraitance'!$R126),IF(AND('1C TSsoustraitance'!$D126&lt;&gt;"",$K$2&lt;&gt;"Pôle",'1C TSsoustraitance'!$E126="NON"),(('1C TSsoustraitance'!$F126+'1C TSsoustraitance'!$G126+'1C TSsoustraitance'!$H126+'1C TSsoustraitance'!$I126+'1C TSsoustraitance'!$J126+'1C TSsoustraitance'!$K126+'1C TSsoustraitance'!$L126+'1C TSsoustraitance'!$M126+'1C TSsoustraitance'!$N126+'1C TSsoustraitance'!$O126+'1C TSsoustraitance'!$P126+'1C TSsoustraitance'!$Q126))/'1C TSsoustraitance'!$AP126)))))</f>
        <v>0</v>
      </c>
      <c r="M409" s="668">
        <f>IF(OR('1C TSsoustraitance'!$D126="",'1C TSsoustraitance'!AP$13=0),0,IF(AND('1C TSsoustraitance'!$D126&lt;&gt;"",$K$2="Pôle",'1C TSsoustraitance'!$E126="OUI"),(('1C TSsoustraitance'!$J126+'1C TSsoustraitance'!$K126+'1C TSsoustraitance'!$L126)/'1C TSsoustraitance'!$R126),IF(AND('1C TSsoustraitance'!$D126&lt;&gt;"",$K$2="Pôle",'1C TSsoustraitance'!$E126="NON"),(('1C TSsoustraitance'!$J126+'1C TSsoustraitance'!$K126+'1C TSsoustraitance'!$L126)/'1C TSsoustraitance'!$AP126),IF(AND('1C TSsoustraitance'!$D126&lt;&gt;"",$K$2&lt;&gt;"Pôle"),0))))</f>
        <v>0</v>
      </c>
      <c r="N409" s="668">
        <f t="shared" si="115"/>
        <v>0</v>
      </c>
      <c r="O409" s="669">
        <f>IF(OR('1C TSsoustraitance'!$D126="",'1C TSsoustraitance'!$E126="OUI",'1C TSsoustraitance'!$AP126=0),0,(('1C TSsoustraitance'!$S126)/'1C TSsoustraitance'!$AP126))</f>
        <v>0</v>
      </c>
      <c r="P409" s="669">
        <f>IF(OR('1C TSsoustraitance'!$D126="",'1C TSsoustraitance'!$E126="OUI",'1C TSsoustraitance'!$AP126=0),0,(('1C TSsoustraitance'!$T126)/'1C TSsoustraitance'!$AP126))</f>
        <v>0</v>
      </c>
      <c r="Q409" s="669">
        <f>IF(OR('1C TSsoustraitance'!$D126="",'1C TSsoustraitance'!$E126="OUI",'1C TSsoustraitance'!$AP126=0),0,(('1C TSsoustraitance'!$U126)/'1C TSsoustraitance'!$AP126))</f>
        <v>0</v>
      </c>
      <c r="R409" s="669">
        <f>IF(OR('1C TSsoustraitance'!$D126="",'1C TSsoustraitance'!$E126="OUI",'1C TSsoustraitance'!$AP126=0),0,(('1C TSsoustraitance'!$V126)/'1C TSsoustraitance'!$AP126))</f>
        <v>0</v>
      </c>
      <c r="S409" s="669">
        <f>IF(OR('1C TSsoustraitance'!$D126="",'1C TSsoustraitance'!$E126="OUI",'1C TSsoustraitance'!$AP126=0),0,(('1C TSsoustraitance'!$W126)/'1C TSsoustraitance'!$AP126))</f>
        <v>0</v>
      </c>
      <c r="T409" s="669">
        <f>IF(OR('1C TSsoustraitance'!$D126="",'1C TSsoustraitance'!$E126="OUI",'1C TSsoustraitance'!$AP126=0),0,(('1C TSsoustraitance'!$X126)/'1C TSsoustraitance'!$AP126))</f>
        <v>0</v>
      </c>
      <c r="U409" s="669">
        <f>IF(OR('1C TSsoustraitance'!$D126="",'1C TSsoustraitance'!$E126="OUI",'1C TSsoustraitance'!$AP126=0),0,(('1C TSsoustraitance'!$Y126)/'1C TSsoustraitance'!$AP126))</f>
        <v>0</v>
      </c>
      <c r="V409" s="669">
        <f>IF(OR('1C TSsoustraitance'!$D126="",'1C TSsoustraitance'!$E126="OUI",'1C TSsoustraitance'!$AP126=0),0,(('1C TSsoustraitance'!$Z126)/'1C TSsoustraitance'!$AP126))</f>
        <v>0</v>
      </c>
      <c r="W409" s="669">
        <f>IF(OR('1C TSsoustraitance'!$D126="",'1C TSsoustraitance'!$E126="OUI",'1C TSsoustraitance'!$AP126=0),0,(('1C TSsoustraitance'!$AA126)/'1C TSsoustraitance'!$AP126))</f>
        <v>0</v>
      </c>
      <c r="X409" s="669">
        <f>IF(OR('1C TSsoustraitance'!$D126="",'1C TSsoustraitance'!$E126="OUI",'1C TSsoustraitance'!$AP126=0),0,(('1C TSsoustraitance'!$AB126)/'1C TSsoustraitance'!$AP126))</f>
        <v>0</v>
      </c>
      <c r="Y409" s="669">
        <f>IF(OR('1C TSsoustraitance'!$D126="",'1C TSsoustraitance'!$E126="OUI",'1C TSsoustraitance'!$AP126=0),0,(('1C TSsoustraitance'!$AC126)/'1C TSsoustraitance'!$AP126))</f>
        <v>0</v>
      </c>
      <c r="Z409" s="669">
        <f>IF(OR('1C TSsoustraitance'!$D126="",'1C TSsoustraitance'!$E126="OUI",'1C TSsoustraitance'!$AP126=0),0,(('1C TSsoustraitance'!$AD126)/'1C TSsoustraitance'!$AP126))</f>
        <v>0</v>
      </c>
      <c r="AA409" s="669">
        <f>IF(OR('1C TSsoustraitance'!$D126="",'1C TSsoustraitance'!$E126="OUI",'1C TSsoustraitance'!$AP126=0),0,(('1C TSsoustraitance'!$AE126)/'1C TSsoustraitance'!$AP126))</f>
        <v>0</v>
      </c>
      <c r="AB409" s="669">
        <f>IF(OR('1C TSsoustraitance'!$D126="",'1C TSsoustraitance'!$E126="OUI",'1C TSsoustraitance'!$AP126=0),0,(('1C TSsoustraitance'!$AF126)/'1C TSsoustraitance'!$AP126))</f>
        <v>0</v>
      </c>
      <c r="AC409" s="669">
        <f>IF(OR('1C TSsoustraitance'!$D126="",'1C TSsoustraitance'!$E126="OUI",'1C TSsoustraitance'!$AP126=0),0,(('1C TSsoustraitance'!$AG126)/'1C TSsoustraitance'!$AP126))</f>
        <v>0</v>
      </c>
      <c r="AD409" s="669">
        <f>IF(OR('1C TSsoustraitance'!$D126="",'1C TSsoustraitance'!$E126="OUI",'1C TSsoustraitance'!$AP126=0),0,(('1C TSsoustraitance'!$AH126)/'1C TSsoustraitance'!$AP126))</f>
        <v>0</v>
      </c>
      <c r="AE409" s="669">
        <f>IF(OR('1C TSsoustraitance'!$D126="",'1C TSsoustraitance'!$E126="OUI",'1C TSsoustraitance'!$AP126=0),0,(('1C TSsoustraitance'!$AI126)/'1C TSsoustraitance'!$AP126))</f>
        <v>0</v>
      </c>
      <c r="AF409" s="669">
        <f>IF(OR('1C TSsoustraitance'!$D126="",'1C TSsoustraitance'!$E126="OUI",'1C TSsoustraitance'!$AP126=0),0,(('1C TSsoustraitance'!$AJ126)/'1C TSsoustraitance'!$AP126))</f>
        <v>0</v>
      </c>
      <c r="AG409" s="669">
        <f>IF(OR('1C TSsoustraitance'!$D126="",'1C TSsoustraitance'!$E126="OUI",'1C TSsoustraitance'!$AP126=0),0,(('1C TSsoustraitance'!$AK126)/'1C TSsoustraitance'!$AP126))</f>
        <v>0</v>
      </c>
      <c r="AH409" s="669">
        <f>IF(OR('1C TSsoustraitance'!$D126="",'1C TSsoustraitance'!$E126="OUI",'1C TSsoustraitance'!$AP126=0),0,(('1C TSsoustraitance'!$AL126)/'1C TSsoustraitance'!$AP126))</f>
        <v>0</v>
      </c>
      <c r="AI409" s="669">
        <f>IF(OR('1C TSsoustraitance'!$D126="",'1C TSsoustraitance'!$E126="OUI",'1C TSsoustraitance'!$AP126=0),0,(('1C TSsoustraitance'!$AM126)/'1C TSsoustraitance'!$AP126))</f>
        <v>0</v>
      </c>
      <c r="AJ409" s="669">
        <f>IF(OR('1C TSsoustraitance'!$D126="",'1C TSsoustraitance'!$E126="OUI",'1C TSsoustraitance'!$AP126=0),0,(('1C TSsoustraitance'!$AN126)/'1C TSsoustraitance'!$AP126))</f>
        <v>0</v>
      </c>
      <c r="AK409" s="669">
        <f t="shared" si="116"/>
        <v>0</v>
      </c>
      <c r="AL409" s="668">
        <f t="shared" si="117"/>
        <v>0</v>
      </c>
      <c r="AM409" s="670">
        <f>IF(Tableau7[[#This Row],[N° pièce]]="",0,(Tableau7[[#This Row],[hors TVA]]+(Tableau7[[#This Row],[hors TVA]]*Tableau7[[#This Row],[Taux TVA]])-(Tableau7[[#This Row],[hors TVA]]*Tableau7[[#This Row],[Taux TVA]]*Tableau7[[#This Row],[Régime TVA: Récupération]]))*Tableau7[[#This Row],[Type 1]])</f>
        <v>0</v>
      </c>
      <c r="AN409" s="670">
        <f>IF(Tableau7[[#This Row],[N° pièce]]="",0,IF($K$2="pôle",((Tableau7[[#This Row],[hors TVA]]+(Tableau7[[#This Row],[hors TVA]]*Tableau7[[#This Row],[Taux TVA]])-(Tableau7[[#This Row],[hors TVA]]*Tableau7[[#This Row],[Taux TVA]]*Tableau7[[#This Row],[Régime TVA: Récupération]]))*Tableau7[[#This Row],[Type 2]]),0))</f>
        <v>0</v>
      </c>
      <c r="AO409" s="670">
        <f t="shared" si="111"/>
        <v>0</v>
      </c>
      <c r="AP409" s="255">
        <f t="shared" si="112"/>
        <v>0</v>
      </c>
      <c r="AQ409" s="506">
        <f t="shared" si="118"/>
        <v>0</v>
      </c>
      <c r="AR409" s="671"/>
      <c r="AS409" s="512"/>
      <c r="AT409" s="513" t="str">
        <f>IF(('1C TSsoustraitance'!AP126*FICHE!C$14&lt;J409),"Forfait limité à "&amp;FICHE!C$14&amp;"€/jour","")</f>
        <v/>
      </c>
      <c r="AU409" s="797"/>
      <c r="AV409" s="484"/>
      <c r="AW409" s="484"/>
      <c r="AX409" s="484"/>
      <c r="AY409" s="484"/>
      <c r="AZ409" s="484"/>
      <c r="BA409" s="4"/>
      <c r="BB409" s="4"/>
      <c r="BC409" s="4"/>
      <c r="BD409" s="4"/>
      <c r="BE409" s="4"/>
      <c r="BF409" s="4"/>
      <c r="BG409" s="4"/>
      <c r="BH409" s="4"/>
      <c r="BI409" s="4"/>
      <c r="BJ409" s="4"/>
      <c r="BK409" s="4"/>
      <c r="BL409" s="4"/>
      <c r="BM409" s="4"/>
      <c r="BN409" s="4"/>
      <c r="BO409" s="4"/>
      <c r="BP409" s="4"/>
      <c r="BQ409" s="4"/>
      <c r="BR409" s="4"/>
      <c r="BS409" s="4"/>
      <c r="BT409" s="4"/>
      <c r="BU409" s="4"/>
      <c r="BV409" s="4"/>
      <c r="BW409" s="4"/>
      <c r="BX409" s="4"/>
      <c r="BY409" s="4"/>
      <c r="BZ409" s="4"/>
      <c r="CA409" s="4"/>
      <c r="CB409" s="4"/>
      <c r="CC409" s="4"/>
      <c r="CD409" s="4"/>
      <c r="CE409" s="4"/>
      <c r="CF409" s="4"/>
      <c r="CG409" s="4"/>
      <c r="CH409" s="4"/>
      <c r="CI409" s="4"/>
      <c r="CJ409" s="4"/>
      <c r="CK409" s="4"/>
      <c r="CL409" s="4"/>
      <c r="CM409" s="4"/>
      <c r="CN409" s="4"/>
      <c r="CO409" s="4"/>
      <c r="CP409" s="4"/>
      <c r="CQ409" s="4"/>
      <c r="CR409" s="4"/>
      <c r="CS409" s="4"/>
      <c r="CT409" s="4"/>
      <c r="CU409" s="4"/>
      <c r="CV409" s="4"/>
      <c r="CW409" s="4"/>
      <c r="CX409" s="4"/>
      <c r="CY409" s="4"/>
      <c r="CZ409" s="4"/>
      <c r="DA409" s="4"/>
      <c r="DB409" s="4"/>
      <c r="DC409" s="4"/>
      <c r="DD409" s="4"/>
      <c r="DE409" s="4"/>
      <c r="DF409" s="4"/>
      <c r="DG409" s="4"/>
      <c r="DH409" s="4"/>
      <c r="DI409" s="4"/>
      <c r="DJ409" s="4"/>
      <c r="DK409" s="4"/>
      <c r="DL409" s="4"/>
      <c r="DM409" s="4"/>
      <c r="DN409" s="4"/>
      <c r="DO409" s="4"/>
      <c r="DP409" s="4"/>
      <c r="DQ409" s="4"/>
      <c r="DR409" s="4"/>
      <c r="DS409" s="4"/>
      <c r="DT409" s="4"/>
      <c r="DU409" s="4"/>
      <c r="DV409" s="4"/>
      <c r="DW409" s="4"/>
      <c r="DX409" s="4"/>
      <c r="DY409" s="4"/>
      <c r="DZ409" s="4"/>
      <c r="EA409" s="4"/>
      <c r="EB409" s="4"/>
      <c r="EC409" s="4"/>
      <c r="ED409" s="4"/>
      <c r="EE409" s="4"/>
      <c r="EF409" s="4"/>
      <c r="EG409" s="4"/>
      <c r="EH409" s="4"/>
      <c r="EI409" s="4"/>
      <c r="EJ409" s="4"/>
      <c r="EK409" s="4"/>
      <c r="EL409" s="4"/>
      <c r="EM409" s="4"/>
      <c r="EN409" s="4"/>
      <c r="EO409" s="4"/>
      <c r="EP409" s="4"/>
      <c r="EQ409" s="4"/>
      <c r="ER409" s="4"/>
      <c r="ES409" s="4"/>
      <c r="ET409" s="4"/>
      <c r="EU409" s="4"/>
      <c r="EV409" s="4"/>
      <c r="EW409" s="4"/>
      <c r="EX409" s="4"/>
      <c r="EY409" s="4"/>
      <c r="EZ409" s="4"/>
      <c r="FA409" s="4"/>
      <c r="FB409" s="4"/>
      <c r="FC409" s="4"/>
      <c r="FD409" s="4"/>
      <c r="FE409" s="4"/>
      <c r="FF409" s="4"/>
      <c r="FG409" s="4"/>
      <c r="FH409" s="4"/>
      <c r="FI409" s="4"/>
      <c r="FJ409" s="4"/>
      <c r="FK409" s="4"/>
      <c r="FL409" s="4"/>
      <c r="FM409" s="4"/>
      <c r="FN409" s="4"/>
      <c r="FO409" s="4"/>
      <c r="FP409" s="4"/>
      <c r="FQ409" s="4"/>
      <c r="FR409" s="4"/>
      <c r="FS409" s="4"/>
      <c r="FT409" s="4"/>
      <c r="FU409" s="4"/>
      <c r="FV409" s="4"/>
      <c r="FW409" s="4"/>
      <c r="FX409" s="4"/>
      <c r="FY409" s="4"/>
      <c r="FZ409" s="4"/>
      <c r="GA409" s="4"/>
      <c r="GB409" s="4"/>
      <c r="GC409" s="4"/>
      <c r="GD409" s="4"/>
      <c r="GE409" s="4"/>
      <c r="GF409" s="4"/>
      <c r="GG409" s="4"/>
      <c r="GH409" s="4"/>
      <c r="GI409" s="4"/>
      <c r="GJ409" s="4"/>
      <c r="GK409" s="4"/>
      <c r="GL409" s="4"/>
      <c r="GM409" s="4"/>
      <c r="GN409" s="4"/>
      <c r="GO409" s="4"/>
      <c r="GP409" s="4"/>
      <c r="GQ409" s="4"/>
      <c r="GR409" s="4"/>
      <c r="GS409" s="4"/>
      <c r="GT409" s="4"/>
      <c r="GU409" s="4"/>
      <c r="GV409" s="4"/>
      <c r="GW409" s="4"/>
      <c r="GX409" s="4"/>
      <c r="GY409" s="4"/>
      <c r="GZ409" s="4"/>
      <c r="HA409" s="4"/>
      <c r="HB409" s="4"/>
      <c r="HC409" s="4"/>
    </row>
    <row r="410" spans="1:211" s="380" customFormat="1" ht="13.9" customHeight="1">
      <c r="A410" s="828" t="str">
        <f>IF('1C TSsoustraitance'!$A127&lt;&gt;0,'1C TSsoustraitance'!$A127,"")</f>
        <v/>
      </c>
      <c r="B410" s="530"/>
      <c r="C410" s="513" t="str">
        <f>IF('1C TSsoustraitance'!$A127&lt;&gt;0,'1C TSsoustraitance'!$B127,"")</f>
        <v/>
      </c>
      <c r="D410" s="513" t="str">
        <f>IF('1C TSsoustraitance'!$A127&lt;&gt;0,'1C TSsoustraitance'!$C127,"")</f>
        <v/>
      </c>
      <c r="E410" s="684"/>
      <c r="F410" s="685"/>
      <c r="G410" s="666">
        <f>'1C TSsoustraitance'!$D127</f>
        <v>0</v>
      </c>
      <c r="H410" s="533">
        <v>0.21</v>
      </c>
      <c r="I410" s="533">
        <v>1</v>
      </c>
      <c r="J410" s="534"/>
      <c r="K410" s="667">
        <f t="shared" si="114"/>
        <v>0</v>
      </c>
      <c r="L410" s="668">
        <f>IF(OR('1C TSsoustraitance'!$D127="",'1C TSsoustraitance'!$AP127=0),0,IF(AND('1C TSsoustraitance'!$D127&lt;&gt;"",$K$2="Pôle",'1C TSsoustraitance'!$E127="OUI"),(('1C TSsoustraitance'!$F127+'1C TSsoustraitance'!$G127+'1C TSsoustraitance'!$H127+'1C TSsoustraitance'!$I127+'1C TSsoustraitance'!$M127)/'1C TSsoustraitance'!$R127),IF(AND('1C TSsoustraitance'!$D127&lt;&gt;"",$K$2="Pôle",'1C TSsoustraitance'!$E127="NON"),(('1C TSsoustraitance'!$F127+'1C TSsoustraitance'!$G127+'1C TSsoustraitance'!$H127+'1C TSsoustraitance'!$I127+'1C TSsoustraitance'!$M127)/'1C TSsoustraitance'!$AP127),IF(AND('1C TSsoustraitance'!$D127&lt;&gt;"",$K$2&lt;&gt;"Pôle",'1C TSsoustraitance'!$E127="OUI"),(('1C TSsoustraitance'!$F127+'1C TSsoustraitance'!$G127+'1C TSsoustraitance'!$H127+'1C TSsoustraitance'!$I127+'1C TSsoustraitance'!$J127+'1C TSsoustraitance'!$K127+'1C TSsoustraitance'!$L127+'1C TSsoustraitance'!$M127+'1C TSsoustraitance'!$N127+'1C TSsoustraitance'!$O127+'1C TSsoustraitance'!$P127+'1C TSsoustraitance'!$Q127)/'1C TSsoustraitance'!$R127),IF(AND('1C TSsoustraitance'!$D127&lt;&gt;"",$K$2&lt;&gt;"Pôle",'1C TSsoustraitance'!$E127="NON"),(('1C TSsoustraitance'!$F127+'1C TSsoustraitance'!$G127+'1C TSsoustraitance'!$H127+'1C TSsoustraitance'!$I127+'1C TSsoustraitance'!$J127+'1C TSsoustraitance'!$K127+'1C TSsoustraitance'!$L127+'1C TSsoustraitance'!$M127+'1C TSsoustraitance'!$N127+'1C TSsoustraitance'!$O127+'1C TSsoustraitance'!$P127+'1C TSsoustraitance'!$Q127))/'1C TSsoustraitance'!$AP127)))))</f>
        <v>0</v>
      </c>
      <c r="M410" s="668">
        <f>IF(OR('1C TSsoustraitance'!$D127="",'1C TSsoustraitance'!AP$13=0),0,IF(AND('1C TSsoustraitance'!$D127&lt;&gt;"",$K$2="Pôle",'1C TSsoustraitance'!$E127="OUI"),(('1C TSsoustraitance'!$J127+'1C TSsoustraitance'!$K127+'1C TSsoustraitance'!$L127)/'1C TSsoustraitance'!$R127),IF(AND('1C TSsoustraitance'!$D127&lt;&gt;"",$K$2="Pôle",'1C TSsoustraitance'!$E127="NON"),(('1C TSsoustraitance'!$J127+'1C TSsoustraitance'!$K127+'1C TSsoustraitance'!$L127)/'1C TSsoustraitance'!$AP127),IF(AND('1C TSsoustraitance'!$D127&lt;&gt;"",$K$2&lt;&gt;"Pôle"),0))))</f>
        <v>0</v>
      </c>
      <c r="N410" s="668">
        <f t="shared" si="115"/>
        <v>0</v>
      </c>
      <c r="O410" s="669">
        <f>IF(OR('1C TSsoustraitance'!$D127="",'1C TSsoustraitance'!$E127="OUI",'1C TSsoustraitance'!$AP127=0),0,(('1C TSsoustraitance'!$S127)/'1C TSsoustraitance'!$AP127))</f>
        <v>0</v>
      </c>
      <c r="P410" s="669">
        <f>IF(OR('1C TSsoustraitance'!$D127="",'1C TSsoustraitance'!$E127="OUI",'1C TSsoustraitance'!$AP127=0),0,(('1C TSsoustraitance'!$T127)/'1C TSsoustraitance'!$AP127))</f>
        <v>0</v>
      </c>
      <c r="Q410" s="669">
        <f>IF(OR('1C TSsoustraitance'!$D127="",'1C TSsoustraitance'!$E127="OUI",'1C TSsoustraitance'!$AP127=0),0,(('1C TSsoustraitance'!$U127)/'1C TSsoustraitance'!$AP127))</f>
        <v>0</v>
      </c>
      <c r="R410" s="669">
        <f>IF(OR('1C TSsoustraitance'!$D127="",'1C TSsoustraitance'!$E127="OUI",'1C TSsoustraitance'!$AP127=0),0,(('1C TSsoustraitance'!$V127)/'1C TSsoustraitance'!$AP127))</f>
        <v>0</v>
      </c>
      <c r="S410" s="669">
        <f>IF(OR('1C TSsoustraitance'!$D127="",'1C TSsoustraitance'!$E127="OUI",'1C TSsoustraitance'!$AP127=0),0,(('1C TSsoustraitance'!$W127)/'1C TSsoustraitance'!$AP127))</f>
        <v>0</v>
      </c>
      <c r="T410" s="669">
        <f>IF(OR('1C TSsoustraitance'!$D127="",'1C TSsoustraitance'!$E127="OUI",'1C TSsoustraitance'!$AP127=0),0,(('1C TSsoustraitance'!$X127)/'1C TSsoustraitance'!$AP127))</f>
        <v>0</v>
      </c>
      <c r="U410" s="669">
        <f>IF(OR('1C TSsoustraitance'!$D127="",'1C TSsoustraitance'!$E127="OUI",'1C TSsoustraitance'!$AP127=0),0,(('1C TSsoustraitance'!$Y127)/'1C TSsoustraitance'!$AP127))</f>
        <v>0</v>
      </c>
      <c r="V410" s="669">
        <f>IF(OR('1C TSsoustraitance'!$D127="",'1C TSsoustraitance'!$E127="OUI",'1C TSsoustraitance'!$AP127=0),0,(('1C TSsoustraitance'!$Z127)/'1C TSsoustraitance'!$AP127))</f>
        <v>0</v>
      </c>
      <c r="W410" s="669">
        <f>IF(OR('1C TSsoustraitance'!$D127="",'1C TSsoustraitance'!$E127="OUI",'1C TSsoustraitance'!$AP127=0),0,(('1C TSsoustraitance'!$AA127)/'1C TSsoustraitance'!$AP127))</f>
        <v>0</v>
      </c>
      <c r="X410" s="669">
        <f>IF(OR('1C TSsoustraitance'!$D127="",'1C TSsoustraitance'!$E127="OUI",'1C TSsoustraitance'!$AP127=0),0,(('1C TSsoustraitance'!$AB127)/'1C TSsoustraitance'!$AP127))</f>
        <v>0</v>
      </c>
      <c r="Y410" s="669">
        <f>IF(OR('1C TSsoustraitance'!$D127="",'1C TSsoustraitance'!$E127="OUI",'1C TSsoustraitance'!$AP127=0),0,(('1C TSsoustraitance'!$AC127)/'1C TSsoustraitance'!$AP127))</f>
        <v>0</v>
      </c>
      <c r="Z410" s="669">
        <f>IF(OR('1C TSsoustraitance'!$D127="",'1C TSsoustraitance'!$E127="OUI",'1C TSsoustraitance'!$AP127=0),0,(('1C TSsoustraitance'!$AD127)/'1C TSsoustraitance'!$AP127))</f>
        <v>0</v>
      </c>
      <c r="AA410" s="669">
        <f>IF(OR('1C TSsoustraitance'!$D127="",'1C TSsoustraitance'!$E127="OUI",'1C TSsoustraitance'!$AP127=0),0,(('1C TSsoustraitance'!$AE127)/'1C TSsoustraitance'!$AP127))</f>
        <v>0</v>
      </c>
      <c r="AB410" s="669">
        <f>IF(OR('1C TSsoustraitance'!$D127="",'1C TSsoustraitance'!$E127="OUI",'1C TSsoustraitance'!$AP127=0),0,(('1C TSsoustraitance'!$AF127)/'1C TSsoustraitance'!$AP127))</f>
        <v>0</v>
      </c>
      <c r="AC410" s="669">
        <f>IF(OR('1C TSsoustraitance'!$D127="",'1C TSsoustraitance'!$E127="OUI",'1C TSsoustraitance'!$AP127=0),0,(('1C TSsoustraitance'!$AG127)/'1C TSsoustraitance'!$AP127))</f>
        <v>0</v>
      </c>
      <c r="AD410" s="669">
        <f>IF(OR('1C TSsoustraitance'!$D127="",'1C TSsoustraitance'!$E127="OUI",'1C TSsoustraitance'!$AP127=0),0,(('1C TSsoustraitance'!$AH127)/'1C TSsoustraitance'!$AP127))</f>
        <v>0</v>
      </c>
      <c r="AE410" s="669">
        <f>IF(OR('1C TSsoustraitance'!$D127="",'1C TSsoustraitance'!$E127="OUI",'1C TSsoustraitance'!$AP127=0),0,(('1C TSsoustraitance'!$AI127)/'1C TSsoustraitance'!$AP127))</f>
        <v>0</v>
      </c>
      <c r="AF410" s="669">
        <f>IF(OR('1C TSsoustraitance'!$D127="",'1C TSsoustraitance'!$E127="OUI",'1C TSsoustraitance'!$AP127=0),0,(('1C TSsoustraitance'!$AJ127)/'1C TSsoustraitance'!$AP127))</f>
        <v>0</v>
      </c>
      <c r="AG410" s="669">
        <f>IF(OR('1C TSsoustraitance'!$D127="",'1C TSsoustraitance'!$E127="OUI",'1C TSsoustraitance'!$AP127=0),0,(('1C TSsoustraitance'!$AK127)/'1C TSsoustraitance'!$AP127))</f>
        <v>0</v>
      </c>
      <c r="AH410" s="669">
        <f>IF(OR('1C TSsoustraitance'!$D127="",'1C TSsoustraitance'!$E127="OUI",'1C TSsoustraitance'!$AP127=0),0,(('1C TSsoustraitance'!$AL127)/'1C TSsoustraitance'!$AP127))</f>
        <v>0</v>
      </c>
      <c r="AI410" s="669">
        <f>IF(OR('1C TSsoustraitance'!$D127="",'1C TSsoustraitance'!$E127="OUI",'1C TSsoustraitance'!$AP127=0),0,(('1C TSsoustraitance'!$AM127)/'1C TSsoustraitance'!$AP127))</f>
        <v>0</v>
      </c>
      <c r="AJ410" s="669">
        <f>IF(OR('1C TSsoustraitance'!$D127="",'1C TSsoustraitance'!$E127="OUI",'1C TSsoustraitance'!$AP127=0),0,(('1C TSsoustraitance'!$AN127)/'1C TSsoustraitance'!$AP127))</f>
        <v>0</v>
      </c>
      <c r="AK410" s="669">
        <f t="shared" si="116"/>
        <v>0</v>
      </c>
      <c r="AL410" s="668">
        <f t="shared" si="117"/>
        <v>0</v>
      </c>
      <c r="AM410" s="670">
        <f>IF(Tableau7[[#This Row],[N° pièce]]="",0,(Tableau7[[#This Row],[hors TVA]]+(Tableau7[[#This Row],[hors TVA]]*Tableau7[[#This Row],[Taux TVA]])-(Tableau7[[#This Row],[hors TVA]]*Tableau7[[#This Row],[Taux TVA]]*Tableau7[[#This Row],[Régime TVA: Récupération]]))*Tableau7[[#This Row],[Type 1]])</f>
        <v>0</v>
      </c>
      <c r="AN410" s="670">
        <f>IF(Tableau7[[#This Row],[N° pièce]]="",0,IF($K$2="pôle",((Tableau7[[#This Row],[hors TVA]]+(Tableau7[[#This Row],[hors TVA]]*Tableau7[[#This Row],[Taux TVA]])-(Tableau7[[#This Row],[hors TVA]]*Tableau7[[#This Row],[Taux TVA]]*Tableau7[[#This Row],[Régime TVA: Récupération]]))*Tableau7[[#This Row],[Type 2]]),0))</f>
        <v>0</v>
      </c>
      <c r="AO410" s="670">
        <f t="shared" si="111"/>
        <v>0</v>
      </c>
      <c r="AP410" s="255">
        <f t="shared" si="112"/>
        <v>0</v>
      </c>
      <c r="AQ410" s="506">
        <f t="shared" si="118"/>
        <v>0</v>
      </c>
      <c r="AR410" s="671"/>
      <c r="AS410" s="512"/>
      <c r="AT410" s="513" t="str">
        <f>IF(('1C TSsoustraitance'!AP127*FICHE!C$14&lt;J410),"Forfait limité à "&amp;FICHE!C$14&amp;"€/jour","")</f>
        <v/>
      </c>
      <c r="AU410" s="797"/>
      <c r="AV410" s="484"/>
      <c r="AW410" s="484"/>
      <c r="AX410" s="484"/>
      <c r="AY410" s="484"/>
      <c r="AZ410" s="484"/>
      <c r="BA410" s="4"/>
      <c r="BB410" s="4"/>
      <c r="BC410" s="4"/>
      <c r="BD410" s="4"/>
      <c r="BE410" s="4"/>
      <c r="BF410" s="4"/>
      <c r="BG410" s="4"/>
      <c r="BH410" s="4"/>
      <c r="BI410" s="4"/>
      <c r="BJ410" s="4"/>
      <c r="BK410" s="4"/>
      <c r="BL410" s="4"/>
      <c r="BM410" s="4"/>
      <c r="BN410" s="4"/>
      <c r="BO410" s="4"/>
      <c r="BP410" s="4"/>
      <c r="BQ410" s="4"/>
      <c r="BR410" s="4"/>
      <c r="BS410" s="4"/>
      <c r="BT410" s="4"/>
      <c r="BU410" s="4"/>
      <c r="BV410" s="4"/>
      <c r="BW410" s="4"/>
      <c r="BX410" s="4"/>
      <c r="BY410" s="4"/>
      <c r="BZ410" s="4"/>
      <c r="CA410" s="4"/>
      <c r="CB410" s="4"/>
      <c r="CC410" s="4"/>
      <c r="CD410" s="4"/>
      <c r="CE410" s="4"/>
      <c r="CF410" s="4"/>
      <c r="CG410" s="4"/>
      <c r="CH410" s="4"/>
      <c r="CI410" s="4"/>
      <c r="CJ410" s="4"/>
      <c r="CK410" s="4"/>
      <c r="CL410" s="4"/>
      <c r="CM410" s="4"/>
      <c r="CN410" s="4"/>
      <c r="CO410" s="4"/>
      <c r="CP410" s="4"/>
      <c r="CQ410" s="4"/>
      <c r="CR410" s="4"/>
      <c r="CS410" s="4"/>
      <c r="CT410" s="4"/>
      <c r="CU410" s="4"/>
      <c r="CV410" s="4"/>
      <c r="CW410" s="4"/>
      <c r="CX410" s="4"/>
      <c r="CY410" s="4"/>
      <c r="CZ410" s="4"/>
      <c r="DA410" s="4"/>
      <c r="DB410" s="4"/>
      <c r="DC410" s="4"/>
      <c r="DD410" s="4"/>
      <c r="DE410" s="4"/>
      <c r="DF410" s="4"/>
      <c r="DG410" s="4"/>
      <c r="DH410" s="4"/>
      <c r="DI410" s="4"/>
      <c r="DJ410" s="4"/>
      <c r="DK410" s="4"/>
      <c r="DL410" s="4"/>
      <c r="DM410" s="4"/>
      <c r="DN410" s="4"/>
      <c r="DO410" s="4"/>
      <c r="DP410" s="4"/>
      <c r="DQ410" s="4"/>
      <c r="DR410" s="4"/>
      <c r="DS410" s="4"/>
      <c r="DT410" s="4"/>
      <c r="DU410" s="4"/>
      <c r="DV410" s="4"/>
      <c r="DW410" s="4"/>
      <c r="DX410" s="4"/>
      <c r="DY410" s="4"/>
      <c r="DZ410" s="4"/>
      <c r="EA410" s="4"/>
      <c r="EB410" s="4"/>
      <c r="EC410" s="4"/>
      <c r="ED410" s="4"/>
      <c r="EE410" s="4"/>
      <c r="EF410" s="4"/>
      <c r="EG410" s="4"/>
      <c r="EH410" s="4"/>
      <c r="EI410" s="4"/>
      <c r="EJ410" s="4"/>
      <c r="EK410" s="4"/>
      <c r="EL410" s="4"/>
      <c r="EM410" s="4"/>
      <c r="EN410" s="4"/>
      <c r="EO410" s="4"/>
      <c r="EP410" s="4"/>
      <c r="EQ410" s="4"/>
      <c r="ER410" s="4"/>
      <c r="ES410" s="4"/>
      <c r="ET410" s="4"/>
      <c r="EU410" s="4"/>
      <c r="EV410" s="4"/>
      <c r="EW410" s="4"/>
      <c r="EX410" s="4"/>
      <c r="EY410" s="4"/>
      <c r="EZ410" s="4"/>
      <c r="FA410" s="4"/>
      <c r="FB410" s="4"/>
      <c r="FC410" s="4"/>
      <c r="FD410" s="4"/>
      <c r="FE410" s="4"/>
      <c r="FF410" s="4"/>
      <c r="FG410" s="4"/>
      <c r="FH410" s="4"/>
      <c r="FI410" s="4"/>
      <c r="FJ410" s="4"/>
      <c r="FK410" s="4"/>
      <c r="FL410" s="4"/>
      <c r="FM410" s="4"/>
      <c r="FN410" s="4"/>
      <c r="FO410" s="4"/>
      <c r="FP410" s="4"/>
      <c r="FQ410" s="4"/>
      <c r="FR410" s="4"/>
      <c r="FS410" s="4"/>
      <c r="FT410" s="4"/>
      <c r="FU410" s="4"/>
      <c r="FV410" s="4"/>
      <c r="FW410" s="4"/>
      <c r="FX410" s="4"/>
      <c r="FY410" s="4"/>
      <c r="FZ410" s="4"/>
      <c r="GA410" s="4"/>
      <c r="GB410" s="4"/>
      <c r="GC410" s="4"/>
      <c r="GD410" s="4"/>
      <c r="GE410" s="4"/>
      <c r="GF410" s="4"/>
      <c r="GG410" s="4"/>
      <c r="GH410" s="4"/>
      <c r="GI410" s="4"/>
      <c r="GJ410" s="4"/>
      <c r="GK410" s="4"/>
      <c r="GL410" s="4"/>
      <c r="GM410" s="4"/>
      <c r="GN410" s="4"/>
      <c r="GO410" s="4"/>
      <c r="GP410" s="4"/>
      <c r="GQ410" s="4"/>
      <c r="GR410" s="4"/>
      <c r="GS410" s="4"/>
      <c r="GT410" s="4"/>
      <c r="GU410" s="4"/>
      <c r="GV410" s="4"/>
      <c r="GW410" s="4"/>
      <c r="GX410" s="4"/>
      <c r="GY410" s="4"/>
      <c r="GZ410" s="4"/>
      <c r="HA410" s="4"/>
      <c r="HB410" s="4"/>
      <c r="HC410" s="4"/>
    </row>
    <row r="411" spans="1:211" s="380" customFormat="1" ht="13.9" customHeight="1">
      <c r="A411" s="828" t="str">
        <f>IF('1C TSsoustraitance'!$A128&lt;&gt;0,'1C TSsoustraitance'!$A128,"")</f>
        <v/>
      </c>
      <c r="B411" s="530"/>
      <c r="C411" s="513" t="str">
        <f>IF('1C TSsoustraitance'!$A128&lt;&gt;0,'1C TSsoustraitance'!$B128,"")</f>
        <v/>
      </c>
      <c r="D411" s="513" t="str">
        <f>IF('1C TSsoustraitance'!$A128&lt;&gt;0,'1C TSsoustraitance'!$C128,"")</f>
        <v/>
      </c>
      <c r="E411" s="684"/>
      <c r="F411" s="685"/>
      <c r="G411" s="666">
        <f>'1C TSsoustraitance'!$D128</f>
        <v>0</v>
      </c>
      <c r="H411" s="533">
        <v>0.21</v>
      </c>
      <c r="I411" s="533">
        <v>1</v>
      </c>
      <c r="J411" s="534"/>
      <c r="K411" s="667">
        <f t="shared" si="114"/>
        <v>0</v>
      </c>
      <c r="L411" s="668">
        <f>IF(OR('1C TSsoustraitance'!$D128="",'1C TSsoustraitance'!$AP128=0),0,IF(AND('1C TSsoustraitance'!$D128&lt;&gt;"",$K$2="Pôle",'1C TSsoustraitance'!$E128="OUI"),(('1C TSsoustraitance'!$F128+'1C TSsoustraitance'!$G128+'1C TSsoustraitance'!$H128+'1C TSsoustraitance'!$I128+'1C TSsoustraitance'!$M128)/'1C TSsoustraitance'!$R128),IF(AND('1C TSsoustraitance'!$D128&lt;&gt;"",$K$2="Pôle",'1C TSsoustraitance'!$E128="NON"),(('1C TSsoustraitance'!$F128+'1C TSsoustraitance'!$G128+'1C TSsoustraitance'!$H128+'1C TSsoustraitance'!$I128+'1C TSsoustraitance'!$M128)/'1C TSsoustraitance'!$AP128),IF(AND('1C TSsoustraitance'!$D128&lt;&gt;"",$K$2&lt;&gt;"Pôle",'1C TSsoustraitance'!$E128="OUI"),(('1C TSsoustraitance'!$F128+'1C TSsoustraitance'!$G128+'1C TSsoustraitance'!$H128+'1C TSsoustraitance'!$I128+'1C TSsoustraitance'!$J128+'1C TSsoustraitance'!$K128+'1C TSsoustraitance'!$L128+'1C TSsoustraitance'!$M128+'1C TSsoustraitance'!$N128+'1C TSsoustraitance'!$O128+'1C TSsoustraitance'!$P128+'1C TSsoustraitance'!$Q128)/'1C TSsoustraitance'!$R128),IF(AND('1C TSsoustraitance'!$D128&lt;&gt;"",$K$2&lt;&gt;"Pôle",'1C TSsoustraitance'!$E128="NON"),(('1C TSsoustraitance'!$F128+'1C TSsoustraitance'!$G128+'1C TSsoustraitance'!$H128+'1C TSsoustraitance'!$I128+'1C TSsoustraitance'!$J128+'1C TSsoustraitance'!$K128+'1C TSsoustraitance'!$L128+'1C TSsoustraitance'!$M128+'1C TSsoustraitance'!$N128+'1C TSsoustraitance'!$O128+'1C TSsoustraitance'!$P128+'1C TSsoustraitance'!$Q128))/'1C TSsoustraitance'!$AP128)))))</f>
        <v>0</v>
      </c>
      <c r="M411" s="668">
        <f>IF(OR('1C TSsoustraitance'!$D128="",'1C TSsoustraitance'!AP$13=0),0,IF(AND('1C TSsoustraitance'!$D128&lt;&gt;"",$K$2="Pôle",'1C TSsoustraitance'!$E128="OUI"),(('1C TSsoustraitance'!$J128+'1C TSsoustraitance'!$K128+'1C TSsoustraitance'!$L128)/'1C TSsoustraitance'!$R128),IF(AND('1C TSsoustraitance'!$D128&lt;&gt;"",$K$2="Pôle",'1C TSsoustraitance'!$E128="NON"),(('1C TSsoustraitance'!$J128+'1C TSsoustraitance'!$K128+'1C TSsoustraitance'!$L128)/'1C TSsoustraitance'!$AP128),IF(AND('1C TSsoustraitance'!$D128&lt;&gt;"",$K$2&lt;&gt;"Pôle"),0))))</f>
        <v>0</v>
      </c>
      <c r="N411" s="668">
        <f t="shared" si="115"/>
        <v>0</v>
      </c>
      <c r="O411" s="669">
        <f>IF(OR('1C TSsoustraitance'!$D128="",'1C TSsoustraitance'!$E128="OUI",'1C TSsoustraitance'!$AP128=0),0,(('1C TSsoustraitance'!$S128)/'1C TSsoustraitance'!$AP128))</f>
        <v>0</v>
      </c>
      <c r="P411" s="669">
        <f>IF(OR('1C TSsoustraitance'!$D128="",'1C TSsoustraitance'!$E128="OUI",'1C TSsoustraitance'!$AP128=0),0,(('1C TSsoustraitance'!$T128)/'1C TSsoustraitance'!$AP128))</f>
        <v>0</v>
      </c>
      <c r="Q411" s="669">
        <f>IF(OR('1C TSsoustraitance'!$D128="",'1C TSsoustraitance'!$E128="OUI",'1C TSsoustraitance'!$AP128=0),0,(('1C TSsoustraitance'!$U128)/'1C TSsoustraitance'!$AP128))</f>
        <v>0</v>
      </c>
      <c r="R411" s="669">
        <f>IF(OR('1C TSsoustraitance'!$D128="",'1C TSsoustraitance'!$E128="OUI",'1C TSsoustraitance'!$AP128=0),0,(('1C TSsoustraitance'!$V128)/'1C TSsoustraitance'!$AP128))</f>
        <v>0</v>
      </c>
      <c r="S411" s="669">
        <f>IF(OR('1C TSsoustraitance'!$D128="",'1C TSsoustraitance'!$E128="OUI",'1C TSsoustraitance'!$AP128=0),0,(('1C TSsoustraitance'!$W128)/'1C TSsoustraitance'!$AP128))</f>
        <v>0</v>
      </c>
      <c r="T411" s="669">
        <f>IF(OR('1C TSsoustraitance'!$D128="",'1C TSsoustraitance'!$E128="OUI",'1C TSsoustraitance'!$AP128=0),0,(('1C TSsoustraitance'!$X128)/'1C TSsoustraitance'!$AP128))</f>
        <v>0</v>
      </c>
      <c r="U411" s="669">
        <f>IF(OR('1C TSsoustraitance'!$D128="",'1C TSsoustraitance'!$E128="OUI",'1C TSsoustraitance'!$AP128=0),0,(('1C TSsoustraitance'!$Y128)/'1C TSsoustraitance'!$AP128))</f>
        <v>0</v>
      </c>
      <c r="V411" s="669">
        <f>IF(OR('1C TSsoustraitance'!$D128="",'1C TSsoustraitance'!$E128="OUI",'1C TSsoustraitance'!$AP128=0),0,(('1C TSsoustraitance'!$Z128)/'1C TSsoustraitance'!$AP128))</f>
        <v>0</v>
      </c>
      <c r="W411" s="669">
        <f>IF(OR('1C TSsoustraitance'!$D128="",'1C TSsoustraitance'!$E128="OUI",'1C TSsoustraitance'!$AP128=0),0,(('1C TSsoustraitance'!$AA128)/'1C TSsoustraitance'!$AP128))</f>
        <v>0</v>
      </c>
      <c r="X411" s="669">
        <f>IF(OR('1C TSsoustraitance'!$D128="",'1C TSsoustraitance'!$E128="OUI",'1C TSsoustraitance'!$AP128=0),0,(('1C TSsoustraitance'!$AB128)/'1C TSsoustraitance'!$AP128))</f>
        <v>0</v>
      </c>
      <c r="Y411" s="669">
        <f>IF(OR('1C TSsoustraitance'!$D128="",'1C TSsoustraitance'!$E128="OUI",'1C TSsoustraitance'!$AP128=0),0,(('1C TSsoustraitance'!$AC128)/'1C TSsoustraitance'!$AP128))</f>
        <v>0</v>
      </c>
      <c r="Z411" s="669">
        <f>IF(OR('1C TSsoustraitance'!$D128="",'1C TSsoustraitance'!$E128="OUI",'1C TSsoustraitance'!$AP128=0),0,(('1C TSsoustraitance'!$AD128)/'1C TSsoustraitance'!$AP128))</f>
        <v>0</v>
      </c>
      <c r="AA411" s="669">
        <f>IF(OR('1C TSsoustraitance'!$D128="",'1C TSsoustraitance'!$E128="OUI",'1C TSsoustraitance'!$AP128=0),0,(('1C TSsoustraitance'!$AE128)/'1C TSsoustraitance'!$AP128))</f>
        <v>0</v>
      </c>
      <c r="AB411" s="669">
        <f>IF(OR('1C TSsoustraitance'!$D128="",'1C TSsoustraitance'!$E128="OUI",'1C TSsoustraitance'!$AP128=0),0,(('1C TSsoustraitance'!$AF128)/'1C TSsoustraitance'!$AP128))</f>
        <v>0</v>
      </c>
      <c r="AC411" s="669">
        <f>IF(OR('1C TSsoustraitance'!$D128="",'1C TSsoustraitance'!$E128="OUI",'1C TSsoustraitance'!$AP128=0),0,(('1C TSsoustraitance'!$AG128)/'1C TSsoustraitance'!$AP128))</f>
        <v>0</v>
      </c>
      <c r="AD411" s="669">
        <f>IF(OR('1C TSsoustraitance'!$D128="",'1C TSsoustraitance'!$E128="OUI",'1C TSsoustraitance'!$AP128=0),0,(('1C TSsoustraitance'!$AH128)/'1C TSsoustraitance'!$AP128))</f>
        <v>0</v>
      </c>
      <c r="AE411" s="669">
        <f>IF(OR('1C TSsoustraitance'!$D128="",'1C TSsoustraitance'!$E128="OUI",'1C TSsoustraitance'!$AP128=0),0,(('1C TSsoustraitance'!$AI128)/'1C TSsoustraitance'!$AP128))</f>
        <v>0</v>
      </c>
      <c r="AF411" s="669">
        <f>IF(OR('1C TSsoustraitance'!$D128="",'1C TSsoustraitance'!$E128="OUI",'1C TSsoustraitance'!$AP128=0),0,(('1C TSsoustraitance'!$AJ128)/'1C TSsoustraitance'!$AP128))</f>
        <v>0</v>
      </c>
      <c r="AG411" s="669">
        <f>IF(OR('1C TSsoustraitance'!$D128="",'1C TSsoustraitance'!$E128="OUI",'1C TSsoustraitance'!$AP128=0),0,(('1C TSsoustraitance'!$AK128)/'1C TSsoustraitance'!$AP128))</f>
        <v>0</v>
      </c>
      <c r="AH411" s="669">
        <f>IF(OR('1C TSsoustraitance'!$D128="",'1C TSsoustraitance'!$E128="OUI",'1C TSsoustraitance'!$AP128=0),0,(('1C TSsoustraitance'!$AL128)/'1C TSsoustraitance'!$AP128))</f>
        <v>0</v>
      </c>
      <c r="AI411" s="669">
        <f>IF(OR('1C TSsoustraitance'!$D128="",'1C TSsoustraitance'!$E128="OUI",'1C TSsoustraitance'!$AP128=0),0,(('1C TSsoustraitance'!$AM128)/'1C TSsoustraitance'!$AP128))</f>
        <v>0</v>
      </c>
      <c r="AJ411" s="669">
        <f>IF(OR('1C TSsoustraitance'!$D128="",'1C TSsoustraitance'!$E128="OUI",'1C TSsoustraitance'!$AP128=0),0,(('1C TSsoustraitance'!$AN128)/'1C TSsoustraitance'!$AP128))</f>
        <v>0</v>
      </c>
      <c r="AK411" s="669">
        <f t="shared" si="116"/>
        <v>0</v>
      </c>
      <c r="AL411" s="668">
        <f t="shared" si="117"/>
        <v>0</v>
      </c>
      <c r="AM411" s="670">
        <f>IF(Tableau7[[#This Row],[N° pièce]]="",0,(Tableau7[[#This Row],[hors TVA]]+(Tableau7[[#This Row],[hors TVA]]*Tableau7[[#This Row],[Taux TVA]])-(Tableau7[[#This Row],[hors TVA]]*Tableau7[[#This Row],[Taux TVA]]*Tableau7[[#This Row],[Régime TVA: Récupération]]))*Tableau7[[#This Row],[Type 1]])</f>
        <v>0</v>
      </c>
      <c r="AN411" s="670">
        <f>IF(Tableau7[[#This Row],[N° pièce]]="",0,IF($K$2="pôle",((Tableau7[[#This Row],[hors TVA]]+(Tableau7[[#This Row],[hors TVA]]*Tableau7[[#This Row],[Taux TVA]])-(Tableau7[[#This Row],[hors TVA]]*Tableau7[[#This Row],[Taux TVA]]*Tableau7[[#This Row],[Régime TVA: Récupération]]))*Tableau7[[#This Row],[Type 2]]),0))</f>
        <v>0</v>
      </c>
      <c r="AO411" s="670">
        <f t="shared" si="111"/>
        <v>0</v>
      </c>
      <c r="AP411" s="255">
        <f t="shared" si="112"/>
        <v>0</v>
      </c>
      <c r="AQ411" s="506">
        <f t="shared" si="118"/>
        <v>0</v>
      </c>
      <c r="AR411" s="671"/>
      <c r="AS411" s="512"/>
      <c r="AT411" s="513" t="str">
        <f>IF(('1C TSsoustraitance'!AP128*FICHE!C$14&lt;J411),"Forfait limité à "&amp;FICHE!C$14&amp;"€/jour","")</f>
        <v/>
      </c>
      <c r="AU411" s="797"/>
      <c r="AV411" s="484"/>
      <c r="AW411" s="484"/>
      <c r="AX411" s="484"/>
      <c r="AY411" s="484"/>
      <c r="AZ411" s="484"/>
      <c r="BA411" s="4"/>
      <c r="BB411" s="4"/>
      <c r="BC411" s="4"/>
      <c r="BD411" s="4"/>
      <c r="BE411" s="4"/>
      <c r="BF411" s="4"/>
      <c r="BG411" s="4"/>
      <c r="BH411" s="4"/>
      <c r="BI411" s="4"/>
      <c r="BJ411" s="4"/>
      <c r="BK411" s="4"/>
      <c r="BL411" s="4"/>
      <c r="BM411" s="4"/>
      <c r="BN411" s="4"/>
      <c r="BO411" s="4"/>
      <c r="BP411" s="4"/>
      <c r="BQ411" s="4"/>
      <c r="BR411" s="4"/>
      <c r="BS411" s="4"/>
      <c r="BT411" s="4"/>
      <c r="BU411" s="4"/>
      <c r="BV411" s="4"/>
      <c r="BW411" s="4"/>
      <c r="BX411" s="4"/>
      <c r="BY411" s="4"/>
      <c r="BZ411" s="4"/>
      <c r="CA411" s="4"/>
      <c r="CB411" s="4"/>
      <c r="CC411" s="4"/>
      <c r="CD411" s="4"/>
      <c r="CE411" s="4"/>
      <c r="CF411" s="4"/>
      <c r="CG411" s="4"/>
      <c r="CH411" s="4"/>
      <c r="CI411" s="4"/>
      <c r="CJ411" s="4"/>
      <c r="CK411" s="4"/>
      <c r="CL411" s="4"/>
      <c r="CM411" s="4"/>
      <c r="CN411" s="4"/>
      <c r="CO411" s="4"/>
      <c r="CP411" s="4"/>
      <c r="CQ411" s="4"/>
      <c r="CR411" s="4"/>
      <c r="CS411" s="4"/>
      <c r="CT411" s="4"/>
      <c r="CU411" s="4"/>
      <c r="CV411" s="4"/>
      <c r="CW411" s="4"/>
      <c r="CX411" s="4"/>
      <c r="CY411" s="4"/>
      <c r="CZ411" s="4"/>
      <c r="DA411" s="4"/>
      <c r="DB411" s="4"/>
      <c r="DC411" s="4"/>
      <c r="DD411" s="4"/>
      <c r="DE411" s="4"/>
      <c r="DF411" s="4"/>
      <c r="DG411" s="4"/>
      <c r="DH411" s="4"/>
      <c r="DI411" s="4"/>
      <c r="DJ411" s="4"/>
      <c r="DK411" s="4"/>
      <c r="DL411" s="4"/>
      <c r="DM411" s="4"/>
      <c r="DN411" s="4"/>
      <c r="DO411" s="4"/>
      <c r="DP411" s="4"/>
      <c r="DQ411" s="4"/>
      <c r="DR411" s="4"/>
      <c r="DS411" s="4"/>
      <c r="DT411" s="4"/>
      <c r="DU411" s="4"/>
      <c r="DV411" s="4"/>
      <c r="DW411" s="4"/>
      <c r="DX411" s="4"/>
      <c r="DY411" s="4"/>
      <c r="DZ411" s="4"/>
      <c r="EA411" s="4"/>
      <c r="EB411" s="4"/>
      <c r="EC411" s="4"/>
      <c r="ED411" s="4"/>
      <c r="EE411" s="4"/>
      <c r="EF411" s="4"/>
      <c r="EG411" s="4"/>
      <c r="EH411" s="4"/>
      <c r="EI411" s="4"/>
      <c r="EJ411" s="4"/>
      <c r="EK411" s="4"/>
      <c r="EL411" s="4"/>
      <c r="EM411" s="4"/>
      <c r="EN411" s="4"/>
      <c r="EO411" s="4"/>
      <c r="EP411" s="4"/>
      <c r="EQ411" s="4"/>
      <c r="ER411" s="4"/>
      <c r="ES411" s="4"/>
      <c r="ET411" s="4"/>
      <c r="EU411" s="4"/>
      <c r="EV411" s="4"/>
      <c r="EW411" s="4"/>
      <c r="EX411" s="4"/>
      <c r="EY411" s="4"/>
      <c r="EZ411" s="4"/>
      <c r="FA411" s="4"/>
      <c r="FB411" s="4"/>
      <c r="FC411" s="4"/>
      <c r="FD411" s="4"/>
      <c r="FE411" s="4"/>
      <c r="FF411" s="4"/>
      <c r="FG411" s="4"/>
      <c r="FH411" s="4"/>
      <c r="FI411" s="4"/>
      <c r="FJ411" s="4"/>
      <c r="FK411" s="4"/>
      <c r="FL411" s="4"/>
      <c r="FM411" s="4"/>
      <c r="FN411" s="4"/>
      <c r="FO411" s="4"/>
      <c r="FP411" s="4"/>
      <c r="FQ411" s="4"/>
      <c r="FR411" s="4"/>
      <c r="FS411" s="4"/>
      <c r="FT411" s="4"/>
      <c r="FU411" s="4"/>
      <c r="FV411" s="4"/>
      <c r="FW411" s="4"/>
      <c r="FX411" s="4"/>
      <c r="FY411" s="4"/>
      <c r="FZ411" s="4"/>
      <c r="GA411" s="4"/>
      <c r="GB411" s="4"/>
      <c r="GC411" s="4"/>
      <c r="GD411" s="4"/>
      <c r="GE411" s="4"/>
      <c r="GF411" s="4"/>
      <c r="GG411" s="4"/>
      <c r="GH411" s="4"/>
      <c r="GI411" s="4"/>
      <c r="GJ411" s="4"/>
      <c r="GK411" s="4"/>
      <c r="GL411" s="4"/>
      <c r="GM411" s="4"/>
      <c r="GN411" s="4"/>
      <c r="GO411" s="4"/>
      <c r="GP411" s="4"/>
      <c r="GQ411" s="4"/>
      <c r="GR411" s="4"/>
      <c r="GS411" s="4"/>
      <c r="GT411" s="4"/>
      <c r="GU411" s="4"/>
      <c r="GV411" s="4"/>
      <c r="GW411" s="4"/>
      <c r="GX411" s="4"/>
      <c r="GY411" s="4"/>
      <c r="GZ411" s="4"/>
      <c r="HA411" s="4"/>
      <c r="HB411" s="4"/>
      <c r="HC411" s="4"/>
    </row>
    <row r="412" spans="1:211" s="380" customFormat="1" ht="13.9" customHeight="1">
      <c r="A412" s="828" t="str">
        <f>IF('1C TSsoustraitance'!$A129&lt;&gt;0,'1C TSsoustraitance'!$A129,"")</f>
        <v/>
      </c>
      <c r="B412" s="530"/>
      <c r="C412" s="513" t="str">
        <f>IF('1C TSsoustraitance'!$A129&lt;&gt;0,'1C TSsoustraitance'!$B129,"")</f>
        <v/>
      </c>
      <c r="D412" s="513" t="str">
        <f>IF('1C TSsoustraitance'!$A129&lt;&gt;0,'1C TSsoustraitance'!$C129,"")</f>
        <v/>
      </c>
      <c r="E412" s="684"/>
      <c r="F412" s="685"/>
      <c r="G412" s="666">
        <f>'1C TSsoustraitance'!$D129</f>
        <v>0</v>
      </c>
      <c r="H412" s="533">
        <v>0.21</v>
      </c>
      <c r="I412" s="533">
        <v>1</v>
      </c>
      <c r="J412" s="534"/>
      <c r="K412" s="667">
        <f t="shared" si="114"/>
        <v>0</v>
      </c>
      <c r="L412" s="668">
        <f>IF(OR('1C TSsoustraitance'!$D129="",'1C TSsoustraitance'!$AP129=0),0,IF(AND('1C TSsoustraitance'!$D129&lt;&gt;"",$K$2="Pôle",'1C TSsoustraitance'!$E129="OUI"),(('1C TSsoustraitance'!$F129+'1C TSsoustraitance'!$G129+'1C TSsoustraitance'!$H129+'1C TSsoustraitance'!$I129+'1C TSsoustraitance'!$M129)/'1C TSsoustraitance'!$R129),IF(AND('1C TSsoustraitance'!$D129&lt;&gt;"",$K$2="Pôle",'1C TSsoustraitance'!$E129="NON"),(('1C TSsoustraitance'!$F129+'1C TSsoustraitance'!$G129+'1C TSsoustraitance'!$H129+'1C TSsoustraitance'!$I129+'1C TSsoustraitance'!$M129)/'1C TSsoustraitance'!$AP129),IF(AND('1C TSsoustraitance'!$D129&lt;&gt;"",$K$2&lt;&gt;"Pôle",'1C TSsoustraitance'!$E129="OUI"),(('1C TSsoustraitance'!$F129+'1C TSsoustraitance'!$G129+'1C TSsoustraitance'!$H129+'1C TSsoustraitance'!$I129+'1C TSsoustraitance'!$J129+'1C TSsoustraitance'!$K129+'1C TSsoustraitance'!$L129+'1C TSsoustraitance'!$M129+'1C TSsoustraitance'!$N129+'1C TSsoustraitance'!$O129+'1C TSsoustraitance'!$P129+'1C TSsoustraitance'!$Q129)/'1C TSsoustraitance'!$R129),IF(AND('1C TSsoustraitance'!$D129&lt;&gt;"",$K$2&lt;&gt;"Pôle",'1C TSsoustraitance'!$E129="NON"),(('1C TSsoustraitance'!$F129+'1C TSsoustraitance'!$G129+'1C TSsoustraitance'!$H129+'1C TSsoustraitance'!$I129+'1C TSsoustraitance'!$J129+'1C TSsoustraitance'!$K129+'1C TSsoustraitance'!$L129+'1C TSsoustraitance'!$M129+'1C TSsoustraitance'!$N129+'1C TSsoustraitance'!$O129+'1C TSsoustraitance'!$P129+'1C TSsoustraitance'!$Q129))/'1C TSsoustraitance'!$AP129)))))</f>
        <v>0</v>
      </c>
      <c r="M412" s="668">
        <f>IF(OR('1C TSsoustraitance'!$D129="",'1C TSsoustraitance'!AP$13=0),0,IF(AND('1C TSsoustraitance'!$D129&lt;&gt;"",$K$2="Pôle",'1C TSsoustraitance'!$E129="OUI"),(('1C TSsoustraitance'!$J129+'1C TSsoustraitance'!$K129+'1C TSsoustraitance'!$L129)/'1C TSsoustraitance'!$R129),IF(AND('1C TSsoustraitance'!$D129&lt;&gt;"",$K$2="Pôle",'1C TSsoustraitance'!$E129="NON"),(('1C TSsoustraitance'!$J129+'1C TSsoustraitance'!$K129+'1C TSsoustraitance'!$L129)/'1C TSsoustraitance'!$AP129),IF(AND('1C TSsoustraitance'!$D129&lt;&gt;"",$K$2&lt;&gt;"Pôle"),0))))</f>
        <v>0</v>
      </c>
      <c r="N412" s="668">
        <f t="shared" si="115"/>
        <v>0</v>
      </c>
      <c r="O412" s="669">
        <f>IF(OR('1C TSsoustraitance'!$D129="",'1C TSsoustraitance'!$E129="OUI",'1C TSsoustraitance'!$AP129=0),0,(('1C TSsoustraitance'!$S129)/'1C TSsoustraitance'!$AP129))</f>
        <v>0</v>
      </c>
      <c r="P412" s="669">
        <f>IF(OR('1C TSsoustraitance'!$D129="",'1C TSsoustraitance'!$E129="OUI",'1C TSsoustraitance'!$AP129=0),0,(('1C TSsoustraitance'!$T129)/'1C TSsoustraitance'!$AP129))</f>
        <v>0</v>
      </c>
      <c r="Q412" s="669">
        <f>IF(OR('1C TSsoustraitance'!$D129="",'1C TSsoustraitance'!$E129="OUI",'1C TSsoustraitance'!$AP129=0),0,(('1C TSsoustraitance'!$U129)/'1C TSsoustraitance'!$AP129))</f>
        <v>0</v>
      </c>
      <c r="R412" s="669">
        <f>IF(OR('1C TSsoustraitance'!$D129="",'1C TSsoustraitance'!$E129="OUI",'1C TSsoustraitance'!$AP129=0),0,(('1C TSsoustraitance'!$V129)/'1C TSsoustraitance'!$AP129))</f>
        <v>0</v>
      </c>
      <c r="S412" s="669">
        <f>IF(OR('1C TSsoustraitance'!$D129="",'1C TSsoustraitance'!$E129="OUI",'1C TSsoustraitance'!$AP129=0),0,(('1C TSsoustraitance'!$W129)/'1C TSsoustraitance'!$AP129))</f>
        <v>0</v>
      </c>
      <c r="T412" s="669">
        <f>IF(OR('1C TSsoustraitance'!$D129="",'1C TSsoustraitance'!$E129="OUI",'1C TSsoustraitance'!$AP129=0),0,(('1C TSsoustraitance'!$X129)/'1C TSsoustraitance'!$AP129))</f>
        <v>0</v>
      </c>
      <c r="U412" s="669">
        <f>IF(OR('1C TSsoustraitance'!$D129="",'1C TSsoustraitance'!$E129="OUI",'1C TSsoustraitance'!$AP129=0),0,(('1C TSsoustraitance'!$Y129)/'1C TSsoustraitance'!$AP129))</f>
        <v>0</v>
      </c>
      <c r="V412" s="669">
        <f>IF(OR('1C TSsoustraitance'!$D129="",'1C TSsoustraitance'!$E129="OUI",'1C TSsoustraitance'!$AP129=0),0,(('1C TSsoustraitance'!$Z129)/'1C TSsoustraitance'!$AP129))</f>
        <v>0</v>
      </c>
      <c r="W412" s="669">
        <f>IF(OR('1C TSsoustraitance'!$D129="",'1C TSsoustraitance'!$E129="OUI",'1C TSsoustraitance'!$AP129=0),0,(('1C TSsoustraitance'!$AA129)/'1C TSsoustraitance'!$AP129))</f>
        <v>0</v>
      </c>
      <c r="X412" s="669">
        <f>IF(OR('1C TSsoustraitance'!$D129="",'1C TSsoustraitance'!$E129="OUI",'1C TSsoustraitance'!$AP129=0),0,(('1C TSsoustraitance'!$AB129)/'1C TSsoustraitance'!$AP129))</f>
        <v>0</v>
      </c>
      <c r="Y412" s="669">
        <f>IF(OR('1C TSsoustraitance'!$D129="",'1C TSsoustraitance'!$E129="OUI",'1C TSsoustraitance'!$AP129=0),0,(('1C TSsoustraitance'!$AC129)/'1C TSsoustraitance'!$AP129))</f>
        <v>0</v>
      </c>
      <c r="Z412" s="669">
        <f>IF(OR('1C TSsoustraitance'!$D129="",'1C TSsoustraitance'!$E129="OUI",'1C TSsoustraitance'!$AP129=0),0,(('1C TSsoustraitance'!$AD129)/'1C TSsoustraitance'!$AP129))</f>
        <v>0</v>
      </c>
      <c r="AA412" s="669">
        <f>IF(OR('1C TSsoustraitance'!$D129="",'1C TSsoustraitance'!$E129="OUI",'1C TSsoustraitance'!$AP129=0),0,(('1C TSsoustraitance'!$AE129)/'1C TSsoustraitance'!$AP129))</f>
        <v>0</v>
      </c>
      <c r="AB412" s="669">
        <f>IF(OR('1C TSsoustraitance'!$D129="",'1C TSsoustraitance'!$E129="OUI",'1C TSsoustraitance'!$AP129=0),0,(('1C TSsoustraitance'!$AF129)/'1C TSsoustraitance'!$AP129))</f>
        <v>0</v>
      </c>
      <c r="AC412" s="669">
        <f>IF(OR('1C TSsoustraitance'!$D129="",'1C TSsoustraitance'!$E129="OUI",'1C TSsoustraitance'!$AP129=0),0,(('1C TSsoustraitance'!$AG129)/'1C TSsoustraitance'!$AP129))</f>
        <v>0</v>
      </c>
      <c r="AD412" s="669">
        <f>IF(OR('1C TSsoustraitance'!$D129="",'1C TSsoustraitance'!$E129="OUI",'1C TSsoustraitance'!$AP129=0),0,(('1C TSsoustraitance'!$AH129)/'1C TSsoustraitance'!$AP129))</f>
        <v>0</v>
      </c>
      <c r="AE412" s="669">
        <f>IF(OR('1C TSsoustraitance'!$D129="",'1C TSsoustraitance'!$E129="OUI",'1C TSsoustraitance'!$AP129=0),0,(('1C TSsoustraitance'!$AI129)/'1C TSsoustraitance'!$AP129))</f>
        <v>0</v>
      </c>
      <c r="AF412" s="669">
        <f>IF(OR('1C TSsoustraitance'!$D129="",'1C TSsoustraitance'!$E129="OUI",'1C TSsoustraitance'!$AP129=0),0,(('1C TSsoustraitance'!$AJ129)/'1C TSsoustraitance'!$AP129))</f>
        <v>0</v>
      </c>
      <c r="AG412" s="669">
        <f>IF(OR('1C TSsoustraitance'!$D129="",'1C TSsoustraitance'!$E129="OUI",'1C TSsoustraitance'!$AP129=0),0,(('1C TSsoustraitance'!$AK129)/'1C TSsoustraitance'!$AP129))</f>
        <v>0</v>
      </c>
      <c r="AH412" s="669">
        <f>IF(OR('1C TSsoustraitance'!$D129="",'1C TSsoustraitance'!$E129="OUI",'1C TSsoustraitance'!$AP129=0),0,(('1C TSsoustraitance'!$AL129)/'1C TSsoustraitance'!$AP129))</f>
        <v>0</v>
      </c>
      <c r="AI412" s="669">
        <f>IF(OR('1C TSsoustraitance'!$D129="",'1C TSsoustraitance'!$E129="OUI",'1C TSsoustraitance'!$AP129=0),0,(('1C TSsoustraitance'!$AM129)/'1C TSsoustraitance'!$AP129))</f>
        <v>0</v>
      </c>
      <c r="AJ412" s="669">
        <f>IF(OR('1C TSsoustraitance'!$D129="",'1C TSsoustraitance'!$E129="OUI",'1C TSsoustraitance'!$AP129=0),0,(('1C TSsoustraitance'!$AN129)/'1C TSsoustraitance'!$AP129))</f>
        <v>0</v>
      </c>
      <c r="AK412" s="669">
        <f t="shared" si="116"/>
        <v>0</v>
      </c>
      <c r="AL412" s="668">
        <f t="shared" si="117"/>
        <v>0</v>
      </c>
      <c r="AM412" s="670">
        <f>IF(Tableau7[[#This Row],[N° pièce]]="",0,(Tableau7[[#This Row],[hors TVA]]+(Tableau7[[#This Row],[hors TVA]]*Tableau7[[#This Row],[Taux TVA]])-(Tableau7[[#This Row],[hors TVA]]*Tableau7[[#This Row],[Taux TVA]]*Tableau7[[#This Row],[Régime TVA: Récupération]]))*Tableau7[[#This Row],[Type 1]])</f>
        <v>0</v>
      </c>
      <c r="AN412" s="670">
        <f>IF(Tableau7[[#This Row],[N° pièce]]="",0,IF($K$2="pôle",((Tableau7[[#This Row],[hors TVA]]+(Tableau7[[#This Row],[hors TVA]]*Tableau7[[#This Row],[Taux TVA]])-(Tableau7[[#This Row],[hors TVA]]*Tableau7[[#This Row],[Taux TVA]]*Tableau7[[#This Row],[Régime TVA: Récupération]]))*Tableau7[[#This Row],[Type 2]]),0))</f>
        <v>0</v>
      </c>
      <c r="AO412" s="670">
        <f t="shared" si="111"/>
        <v>0</v>
      </c>
      <c r="AP412" s="255">
        <f t="shared" si="112"/>
        <v>0</v>
      </c>
      <c r="AQ412" s="506">
        <f t="shared" si="118"/>
        <v>0</v>
      </c>
      <c r="AR412" s="671"/>
      <c r="AS412" s="512"/>
      <c r="AT412" s="513" t="str">
        <f>IF(('1C TSsoustraitance'!AP129*FICHE!C$14&lt;J412),"Forfait limité à "&amp;FICHE!C$14&amp;"€/jour","")</f>
        <v/>
      </c>
      <c r="AU412" s="797"/>
      <c r="AV412" s="484"/>
      <c r="AW412" s="484"/>
      <c r="AX412" s="484"/>
      <c r="AY412" s="484"/>
      <c r="AZ412" s="484"/>
      <c r="BA412" s="4"/>
      <c r="BB412" s="4"/>
      <c r="BC412" s="4"/>
      <c r="BD412" s="4"/>
      <c r="BE412" s="4"/>
      <c r="BF412" s="4"/>
      <c r="BG412" s="4"/>
      <c r="BH412" s="4"/>
      <c r="BI412" s="4"/>
      <c r="BJ412" s="4"/>
      <c r="BK412" s="4"/>
      <c r="BL412" s="4"/>
      <c r="BM412" s="4"/>
      <c r="BN412" s="4"/>
      <c r="BO412" s="4"/>
      <c r="BP412" s="4"/>
      <c r="BQ412" s="4"/>
      <c r="BR412" s="4"/>
      <c r="BS412" s="4"/>
      <c r="BT412" s="4"/>
      <c r="BU412" s="4"/>
      <c r="BV412" s="4"/>
      <c r="BW412" s="4"/>
      <c r="BX412" s="4"/>
      <c r="BY412" s="4"/>
      <c r="BZ412" s="4"/>
      <c r="CA412" s="4"/>
      <c r="CB412" s="4"/>
      <c r="CC412" s="4"/>
      <c r="CD412" s="4"/>
      <c r="CE412" s="4"/>
      <c r="CF412" s="4"/>
      <c r="CG412" s="4"/>
      <c r="CH412" s="4"/>
      <c r="CI412" s="4"/>
      <c r="CJ412" s="4"/>
      <c r="CK412" s="4"/>
      <c r="CL412" s="4"/>
      <c r="CM412" s="4"/>
      <c r="CN412" s="4"/>
      <c r="CO412" s="4"/>
      <c r="CP412" s="4"/>
      <c r="CQ412" s="4"/>
      <c r="CR412" s="4"/>
      <c r="CS412" s="4"/>
      <c r="CT412" s="4"/>
      <c r="CU412" s="4"/>
      <c r="CV412" s="4"/>
      <c r="CW412" s="4"/>
      <c r="CX412" s="4"/>
      <c r="CY412" s="4"/>
      <c r="CZ412" s="4"/>
      <c r="DA412" s="4"/>
      <c r="DB412" s="4"/>
      <c r="DC412" s="4"/>
      <c r="DD412" s="4"/>
      <c r="DE412" s="4"/>
      <c r="DF412" s="4"/>
      <c r="DG412" s="4"/>
      <c r="DH412" s="4"/>
      <c r="DI412" s="4"/>
      <c r="DJ412" s="4"/>
      <c r="DK412" s="4"/>
      <c r="DL412" s="4"/>
      <c r="DM412" s="4"/>
      <c r="DN412" s="4"/>
      <c r="DO412" s="4"/>
      <c r="DP412" s="4"/>
      <c r="DQ412" s="4"/>
      <c r="DR412" s="4"/>
      <c r="DS412" s="4"/>
      <c r="DT412" s="4"/>
      <c r="DU412" s="4"/>
      <c r="DV412" s="4"/>
      <c r="DW412" s="4"/>
      <c r="DX412" s="4"/>
      <c r="DY412" s="4"/>
      <c r="DZ412" s="4"/>
      <c r="EA412" s="4"/>
      <c r="EB412" s="4"/>
      <c r="EC412" s="4"/>
      <c r="ED412" s="4"/>
      <c r="EE412" s="4"/>
      <c r="EF412" s="4"/>
      <c r="EG412" s="4"/>
      <c r="EH412" s="4"/>
      <c r="EI412" s="4"/>
      <c r="EJ412" s="4"/>
      <c r="EK412" s="4"/>
      <c r="EL412" s="4"/>
      <c r="EM412" s="4"/>
      <c r="EN412" s="4"/>
      <c r="EO412" s="4"/>
      <c r="EP412" s="4"/>
      <c r="EQ412" s="4"/>
      <c r="ER412" s="4"/>
      <c r="ES412" s="4"/>
      <c r="ET412" s="4"/>
      <c r="EU412" s="4"/>
      <c r="EV412" s="4"/>
      <c r="EW412" s="4"/>
      <c r="EX412" s="4"/>
      <c r="EY412" s="4"/>
      <c r="EZ412" s="4"/>
      <c r="FA412" s="4"/>
      <c r="FB412" s="4"/>
      <c r="FC412" s="4"/>
      <c r="FD412" s="4"/>
      <c r="FE412" s="4"/>
      <c r="FF412" s="4"/>
      <c r="FG412" s="4"/>
      <c r="FH412" s="4"/>
      <c r="FI412" s="4"/>
      <c r="FJ412" s="4"/>
      <c r="FK412" s="4"/>
      <c r="FL412" s="4"/>
      <c r="FM412" s="4"/>
      <c r="FN412" s="4"/>
      <c r="FO412" s="4"/>
      <c r="FP412" s="4"/>
      <c r="FQ412" s="4"/>
      <c r="FR412" s="4"/>
      <c r="FS412" s="4"/>
      <c r="FT412" s="4"/>
      <c r="FU412" s="4"/>
      <c r="FV412" s="4"/>
      <c r="FW412" s="4"/>
      <c r="FX412" s="4"/>
      <c r="FY412" s="4"/>
      <c r="FZ412" s="4"/>
      <c r="GA412" s="4"/>
      <c r="GB412" s="4"/>
      <c r="GC412" s="4"/>
      <c r="GD412" s="4"/>
      <c r="GE412" s="4"/>
      <c r="GF412" s="4"/>
      <c r="GG412" s="4"/>
      <c r="GH412" s="4"/>
      <c r="GI412" s="4"/>
      <c r="GJ412" s="4"/>
      <c r="GK412" s="4"/>
      <c r="GL412" s="4"/>
      <c r="GM412" s="4"/>
      <c r="GN412" s="4"/>
      <c r="GO412" s="4"/>
      <c r="GP412" s="4"/>
      <c r="GQ412" s="4"/>
      <c r="GR412" s="4"/>
      <c r="GS412" s="4"/>
      <c r="GT412" s="4"/>
      <c r="GU412" s="4"/>
      <c r="GV412" s="4"/>
      <c r="GW412" s="4"/>
      <c r="GX412" s="4"/>
      <c r="GY412" s="4"/>
      <c r="GZ412" s="4"/>
      <c r="HA412" s="4"/>
      <c r="HB412" s="4"/>
      <c r="HC412" s="4"/>
    </row>
    <row r="413" spans="1:211" s="380" customFormat="1" ht="13.9" customHeight="1">
      <c r="A413" s="828" t="str">
        <f>IF('1C TSsoustraitance'!$A130&lt;&gt;0,'1C TSsoustraitance'!$A130,"")</f>
        <v/>
      </c>
      <c r="B413" s="530"/>
      <c r="C413" s="513" t="str">
        <f>IF('1C TSsoustraitance'!$A130&lt;&gt;0,'1C TSsoustraitance'!$B130,"")</f>
        <v/>
      </c>
      <c r="D413" s="513" t="str">
        <f>IF('1C TSsoustraitance'!$A130&lt;&gt;0,'1C TSsoustraitance'!$C130,"")</f>
        <v/>
      </c>
      <c r="E413" s="684"/>
      <c r="F413" s="685"/>
      <c r="G413" s="666">
        <f>'1C TSsoustraitance'!$D130</f>
        <v>0</v>
      </c>
      <c r="H413" s="533">
        <v>0.21</v>
      </c>
      <c r="I413" s="533">
        <v>1</v>
      </c>
      <c r="J413" s="534"/>
      <c r="K413" s="667">
        <f t="shared" si="114"/>
        <v>0</v>
      </c>
      <c r="L413" s="668">
        <f>IF(OR('1C TSsoustraitance'!$D130="",'1C TSsoustraitance'!$AP130=0),0,IF(AND('1C TSsoustraitance'!$D130&lt;&gt;"",$K$2="Pôle",'1C TSsoustraitance'!$E130="OUI"),(('1C TSsoustraitance'!$F130+'1C TSsoustraitance'!$G130+'1C TSsoustraitance'!$H130+'1C TSsoustraitance'!$I130+'1C TSsoustraitance'!$M130)/'1C TSsoustraitance'!$R130),IF(AND('1C TSsoustraitance'!$D130&lt;&gt;"",$K$2="Pôle",'1C TSsoustraitance'!$E130="NON"),(('1C TSsoustraitance'!$F130+'1C TSsoustraitance'!$G130+'1C TSsoustraitance'!$H130+'1C TSsoustraitance'!$I130+'1C TSsoustraitance'!$M130)/'1C TSsoustraitance'!$AP130),IF(AND('1C TSsoustraitance'!$D130&lt;&gt;"",$K$2&lt;&gt;"Pôle",'1C TSsoustraitance'!$E130="OUI"),(('1C TSsoustraitance'!$F130+'1C TSsoustraitance'!$G130+'1C TSsoustraitance'!$H130+'1C TSsoustraitance'!$I130+'1C TSsoustraitance'!$J130+'1C TSsoustraitance'!$K130+'1C TSsoustraitance'!$L130+'1C TSsoustraitance'!$M130+'1C TSsoustraitance'!$N130+'1C TSsoustraitance'!$O130+'1C TSsoustraitance'!$P130+'1C TSsoustraitance'!$Q130)/'1C TSsoustraitance'!$R130),IF(AND('1C TSsoustraitance'!$D130&lt;&gt;"",$K$2&lt;&gt;"Pôle",'1C TSsoustraitance'!$E130="NON"),(('1C TSsoustraitance'!$F130+'1C TSsoustraitance'!$G130+'1C TSsoustraitance'!$H130+'1C TSsoustraitance'!$I130+'1C TSsoustraitance'!$J130+'1C TSsoustraitance'!$K130+'1C TSsoustraitance'!$L130+'1C TSsoustraitance'!$M130+'1C TSsoustraitance'!$N130+'1C TSsoustraitance'!$O130+'1C TSsoustraitance'!$P130+'1C TSsoustraitance'!$Q130))/'1C TSsoustraitance'!$AP130)))))</f>
        <v>0</v>
      </c>
      <c r="M413" s="668">
        <f>IF(OR('1C TSsoustraitance'!$D130="",'1C TSsoustraitance'!AP$13=0),0,IF(AND('1C TSsoustraitance'!$D130&lt;&gt;"",$K$2="Pôle",'1C TSsoustraitance'!$E130="OUI"),(('1C TSsoustraitance'!$J130+'1C TSsoustraitance'!$K130+'1C TSsoustraitance'!$L130)/'1C TSsoustraitance'!$R130),IF(AND('1C TSsoustraitance'!$D130&lt;&gt;"",$K$2="Pôle",'1C TSsoustraitance'!$E130="NON"),(('1C TSsoustraitance'!$J130+'1C TSsoustraitance'!$K130+'1C TSsoustraitance'!$L130)/'1C TSsoustraitance'!$AP130),IF(AND('1C TSsoustraitance'!$D130&lt;&gt;"",$K$2&lt;&gt;"Pôle"),0))))</f>
        <v>0</v>
      </c>
      <c r="N413" s="668">
        <f t="shared" si="115"/>
        <v>0</v>
      </c>
      <c r="O413" s="669">
        <f>IF(OR('1C TSsoustraitance'!$D130="",'1C TSsoustraitance'!$E130="OUI",'1C TSsoustraitance'!$AP130=0),0,(('1C TSsoustraitance'!$S130)/'1C TSsoustraitance'!$AP130))</f>
        <v>0</v>
      </c>
      <c r="P413" s="669">
        <f>IF(OR('1C TSsoustraitance'!$D130="",'1C TSsoustraitance'!$E130="OUI",'1C TSsoustraitance'!$AP130=0),0,(('1C TSsoustraitance'!$T130)/'1C TSsoustraitance'!$AP130))</f>
        <v>0</v>
      </c>
      <c r="Q413" s="669">
        <f>IF(OR('1C TSsoustraitance'!$D130="",'1C TSsoustraitance'!$E130="OUI",'1C TSsoustraitance'!$AP130=0),0,(('1C TSsoustraitance'!$U130)/'1C TSsoustraitance'!$AP130))</f>
        <v>0</v>
      </c>
      <c r="R413" s="669">
        <f>IF(OR('1C TSsoustraitance'!$D130="",'1C TSsoustraitance'!$E130="OUI",'1C TSsoustraitance'!$AP130=0),0,(('1C TSsoustraitance'!$V130)/'1C TSsoustraitance'!$AP130))</f>
        <v>0</v>
      </c>
      <c r="S413" s="669">
        <f>IF(OR('1C TSsoustraitance'!$D130="",'1C TSsoustraitance'!$E130="OUI",'1C TSsoustraitance'!$AP130=0),0,(('1C TSsoustraitance'!$W130)/'1C TSsoustraitance'!$AP130))</f>
        <v>0</v>
      </c>
      <c r="T413" s="669">
        <f>IF(OR('1C TSsoustraitance'!$D130="",'1C TSsoustraitance'!$E130="OUI",'1C TSsoustraitance'!$AP130=0),0,(('1C TSsoustraitance'!$X130)/'1C TSsoustraitance'!$AP130))</f>
        <v>0</v>
      </c>
      <c r="U413" s="669">
        <f>IF(OR('1C TSsoustraitance'!$D130="",'1C TSsoustraitance'!$E130="OUI",'1C TSsoustraitance'!$AP130=0),0,(('1C TSsoustraitance'!$Y130)/'1C TSsoustraitance'!$AP130))</f>
        <v>0</v>
      </c>
      <c r="V413" s="669">
        <f>IF(OR('1C TSsoustraitance'!$D130="",'1C TSsoustraitance'!$E130="OUI",'1C TSsoustraitance'!$AP130=0),0,(('1C TSsoustraitance'!$Z130)/'1C TSsoustraitance'!$AP130))</f>
        <v>0</v>
      </c>
      <c r="W413" s="669">
        <f>IF(OR('1C TSsoustraitance'!$D130="",'1C TSsoustraitance'!$E130="OUI",'1C TSsoustraitance'!$AP130=0),0,(('1C TSsoustraitance'!$AA130)/'1C TSsoustraitance'!$AP130))</f>
        <v>0</v>
      </c>
      <c r="X413" s="669">
        <f>IF(OR('1C TSsoustraitance'!$D130="",'1C TSsoustraitance'!$E130="OUI",'1C TSsoustraitance'!$AP130=0),0,(('1C TSsoustraitance'!$AB130)/'1C TSsoustraitance'!$AP130))</f>
        <v>0</v>
      </c>
      <c r="Y413" s="669">
        <f>IF(OR('1C TSsoustraitance'!$D130="",'1C TSsoustraitance'!$E130="OUI",'1C TSsoustraitance'!$AP130=0),0,(('1C TSsoustraitance'!$AC130)/'1C TSsoustraitance'!$AP130))</f>
        <v>0</v>
      </c>
      <c r="Z413" s="669">
        <f>IF(OR('1C TSsoustraitance'!$D130="",'1C TSsoustraitance'!$E130="OUI",'1C TSsoustraitance'!$AP130=0),0,(('1C TSsoustraitance'!$AD130)/'1C TSsoustraitance'!$AP130))</f>
        <v>0</v>
      </c>
      <c r="AA413" s="669">
        <f>IF(OR('1C TSsoustraitance'!$D130="",'1C TSsoustraitance'!$E130="OUI",'1C TSsoustraitance'!$AP130=0),0,(('1C TSsoustraitance'!$AE130)/'1C TSsoustraitance'!$AP130))</f>
        <v>0</v>
      </c>
      <c r="AB413" s="669">
        <f>IF(OR('1C TSsoustraitance'!$D130="",'1C TSsoustraitance'!$E130="OUI",'1C TSsoustraitance'!$AP130=0),0,(('1C TSsoustraitance'!$AF130)/'1C TSsoustraitance'!$AP130))</f>
        <v>0</v>
      </c>
      <c r="AC413" s="669">
        <f>IF(OR('1C TSsoustraitance'!$D130="",'1C TSsoustraitance'!$E130="OUI",'1C TSsoustraitance'!$AP130=0),0,(('1C TSsoustraitance'!$AG130)/'1C TSsoustraitance'!$AP130))</f>
        <v>0</v>
      </c>
      <c r="AD413" s="669">
        <f>IF(OR('1C TSsoustraitance'!$D130="",'1C TSsoustraitance'!$E130="OUI",'1C TSsoustraitance'!$AP130=0),0,(('1C TSsoustraitance'!$AH130)/'1C TSsoustraitance'!$AP130))</f>
        <v>0</v>
      </c>
      <c r="AE413" s="669">
        <f>IF(OR('1C TSsoustraitance'!$D130="",'1C TSsoustraitance'!$E130="OUI",'1C TSsoustraitance'!$AP130=0),0,(('1C TSsoustraitance'!$AI130)/'1C TSsoustraitance'!$AP130))</f>
        <v>0</v>
      </c>
      <c r="AF413" s="669">
        <f>IF(OR('1C TSsoustraitance'!$D130="",'1C TSsoustraitance'!$E130="OUI",'1C TSsoustraitance'!$AP130=0),0,(('1C TSsoustraitance'!$AJ130)/'1C TSsoustraitance'!$AP130))</f>
        <v>0</v>
      </c>
      <c r="AG413" s="669">
        <f>IF(OR('1C TSsoustraitance'!$D130="",'1C TSsoustraitance'!$E130="OUI",'1C TSsoustraitance'!$AP130=0),0,(('1C TSsoustraitance'!$AK130)/'1C TSsoustraitance'!$AP130))</f>
        <v>0</v>
      </c>
      <c r="AH413" s="669">
        <f>IF(OR('1C TSsoustraitance'!$D130="",'1C TSsoustraitance'!$E130="OUI",'1C TSsoustraitance'!$AP130=0),0,(('1C TSsoustraitance'!$AL130)/'1C TSsoustraitance'!$AP130))</f>
        <v>0</v>
      </c>
      <c r="AI413" s="669">
        <f>IF(OR('1C TSsoustraitance'!$D130="",'1C TSsoustraitance'!$E130="OUI",'1C TSsoustraitance'!$AP130=0),0,(('1C TSsoustraitance'!$AM130)/'1C TSsoustraitance'!$AP130))</f>
        <v>0</v>
      </c>
      <c r="AJ413" s="669">
        <f>IF(OR('1C TSsoustraitance'!$D130="",'1C TSsoustraitance'!$E130="OUI",'1C TSsoustraitance'!$AP130=0),0,(('1C TSsoustraitance'!$AN130)/'1C TSsoustraitance'!$AP130))</f>
        <v>0</v>
      </c>
      <c r="AK413" s="669">
        <f t="shared" si="116"/>
        <v>0</v>
      </c>
      <c r="AL413" s="668">
        <f t="shared" si="117"/>
        <v>0</v>
      </c>
      <c r="AM413" s="670">
        <f>IF(Tableau7[[#This Row],[N° pièce]]="",0,(Tableau7[[#This Row],[hors TVA]]+(Tableau7[[#This Row],[hors TVA]]*Tableau7[[#This Row],[Taux TVA]])-(Tableau7[[#This Row],[hors TVA]]*Tableau7[[#This Row],[Taux TVA]]*Tableau7[[#This Row],[Régime TVA: Récupération]]))*Tableau7[[#This Row],[Type 1]])</f>
        <v>0</v>
      </c>
      <c r="AN413" s="670">
        <f>IF(Tableau7[[#This Row],[N° pièce]]="",0,IF($K$2="pôle",((Tableau7[[#This Row],[hors TVA]]+(Tableau7[[#This Row],[hors TVA]]*Tableau7[[#This Row],[Taux TVA]])-(Tableau7[[#This Row],[hors TVA]]*Tableau7[[#This Row],[Taux TVA]]*Tableau7[[#This Row],[Régime TVA: Récupération]]))*Tableau7[[#This Row],[Type 2]]),0))</f>
        <v>0</v>
      </c>
      <c r="AO413" s="670">
        <f t="shared" si="111"/>
        <v>0</v>
      </c>
      <c r="AP413" s="255">
        <f t="shared" si="112"/>
        <v>0</v>
      </c>
      <c r="AQ413" s="506">
        <f t="shared" si="118"/>
        <v>0</v>
      </c>
      <c r="AR413" s="671"/>
      <c r="AS413" s="512"/>
      <c r="AT413" s="513" t="str">
        <f>IF(('1C TSsoustraitance'!AP130*FICHE!C$14&lt;J413),"Forfait limité à "&amp;FICHE!C$14&amp;"€/jour","")</f>
        <v/>
      </c>
      <c r="AU413" s="797"/>
      <c r="AV413" s="484"/>
      <c r="AW413" s="484"/>
      <c r="AX413" s="484"/>
      <c r="AY413" s="484"/>
      <c r="AZ413" s="484"/>
      <c r="BA413" s="4"/>
      <c r="BB413" s="4"/>
      <c r="BC413" s="4"/>
      <c r="BD413" s="4"/>
      <c r="BE413" s="4"/>
      <c r="BF413" s="4"/>
      <c r="BG413" s="4"/>
      <c r="BH413" s="4"/>
      <c r="BI413" s="4"/>
      <c r="BJ413" s="4"/>
      <c r="BK413" s="4"/>
      <c r="BL413" s="4"/>
      <c r="BM413" s="4"/>
      <c r="BN413" s="4"/>
      <c r="BO413" s="4"/>
      <c r="BP413" s="4"/>
      <c r="BQ413" s="4"/>
      <c r="BR413" s="4"/>
      <c r="BS413" s="4"/>
      <c r="BT413" s="4"/>
      <c r="BU413" s="4"/>
      <c r="BV413" s="4"/>
      <c r="BW413" s="4"/>
      <c r="BX413" s="4"/>
      <c r="BY413" s="4"/>
      <c r="BZ413" s="4"/>
      <c r="CA413" s="4"/>
      <c r="CB413" s="4"/>
      <c r="CC413" s="4"/>
      <c r="CD413" s="4"/>
      <c r="CE413" s="4"/>
      <c r="CF413" s="4"/>
      <c r="CG413" s="4"/>
      <c r="CH413" s="4"/>
      <c r="CI413" s="4"/>
      <c r="CJ413" s="4"/>
      <c r="CK413" s="4"/>
      <c r="CL413" s="4"/>
      <c r="CM413" s="4"/>
      <c r="CN413" s="4"/>
      <c r="CO413" s="4"/>
      <c r="CP413" s="4"/>
      <c r="CQ413" s="4"/>
      <c r="CR413" s="4"/>
      <c r="CS413" s="4"/>
      <c r="CT413" s="4"/>
      <c r="CU413" s="4"/>
      <c r="CV413" s="4"/>
      <c r="CW413" s="4"/>
      <c r="CX413" s="4"/>
      <c r="CY413" s="4"/>
      <c r="CZ413" s="4"/>
      <c r="DA413" s="4"/>
      <c r="DB413" s="4"/>
      <c r="DC413" s="4"/>
      <c r="DD413" s="4"/>
      <c r="DE413" s="4"/>
      <c r="DF413" s="4"/>
      <c r="DG413" s="4"/>
      <c r="DH413" s="4"/>
      <c r="DI413" s="4"/>
      <c r="DJ413" s="4"/>
      <c r="DK413" s="4"/>
      <c r="DL413" s="4"/>
      <c r="DM413" s="4"/>
      <c r="DN413" s="4"/>
      <c r="DO413" s="4"/>
      <c r="DP413" s="4"/>
      <c r="DQ413" s="4"/>
      <c r="DR413" s="4"/>
      <c r="DS413" s="4"/>
      <c r="DT413" s="4"/>
      <c r="DU413" s="4"/>
      <c r="DV413" s="4"/>
      <c r="DW413" s="4"/>
      <c r="DX413" s="4"/>
      <c r="DY413" s="4"/>
      <c r="DZ413" s="4"/>
      <c r="EA413" s="4"/>
      <c r="EB413" s="4"/>
      <c r="EC413" s="4"/>
      <c r="ED413" s="4"/>
      <c r="EE413" s="4"/>
      <c r="EF413" s="4"/>
      <c r="EG413" s="4"/>
      <c r="EH413" s="4"/>
      <c r="EI413" s="4"/>
      <c r="EJ413" s="4"/>
      <c r="EK413" s="4"/>
      <c r="EL413" s="4"/>
      <c r="EM413" s="4"/>
      <c r="EN413" s="4"/>
      <c r="EO413" s="4"/>
      <c r="EP413" s="4"/>
      <c r="EQ413" s="4"/>
      <c r="ER413" s="4"/>
      <c r="ES413" s="4"/>
      <c r="ET413" s="4"/>
      <c r="EU413" s="4"/>
      <c r="EV413" s="4"/>
      <c r="EW413" s="4"/>
      <c r="EX413" s="4"/>
      <c r="EY413" s="4"/>
      <c r="EZ413" s="4"/>
      <c r="FA413" s="4"/>
      <c r="FB413" s="4"/>
      <c r="FC413" s="4"/>
      <c r="FD413" s="4"/>
      <c r="FE413" s="4"/>
      <c r="FF413" s="4"/>
      <c r="FG413" s="4"/>
      <c r="FH413" s="4"/>
      <c r="FI413" s="4"/>
      <c r="FJ413" s="4"/>
      <c r="FK413" s="4"/>
      <c r="FL413" s="4"/>
      <c r="FM413" s="4"/>
      <c r="FN413" s="4"/>
      <c r="FO413" s="4"/>
      <c r="FP413" s="4"/>
      <c r="FQ413" s="4"/>
      <c r="FR413" s="4"/>
      <c r="FS413" s="4"/>
      <c r="FT413" s="4"/>
      <c r="FU413" s="4"/>
      <c r="FV413" s="4"/>
      <c r="FW413" s="4"/>
      <c r="FX413" s="4"/>
      <c r="FY413" s="4"/>
      <c r="FZ413" s="4"/>
      <c r="GA413" s="4"/>
      <c r="GB413" s="4"/>
      <c r="GC413" s="4"/>
      <c r="GD413" s="4"/>
      <c r="GE413" s="4"/>
      <c r="GF413" s="4"/>
      <c r="GG413" s="4"/>
      <c r="GH413" s="4"/>
      <c r="GI413" s="4"/>
      <c r="GJ413" s="4"/>
      <c r="GK413" s="4"/>
      <c r="GL413" s="4"/>
      <c r="GM413" s="4"/>
      <c r="GN413" s="4"/>
      <c r="GO413" s="4"/>
      <c r="GP413" s="4"/>
      <c r="GQ413" s="4"/>
      <c r="GR413" s="4"/>
      <c r="GS413" s="4"/>
      <c r="GT413" s="4"/>
      <c r="GU413" s="4"/>
      <c r="GV413" s="4"/>
      <c r="GW413" s="4"/>
      <c r="GX413" s="4"/>
      <c r="GY413" s="4"/>
      <c r="GZ413" s="4"/>
      <c r="HA413" s="4"/>
      <c r="HB413" s="4"/>
      <c r="HC413" s="4"/>
    </row>
    <row r="414" spans="1:211" s="380" customFormat="1" ht="13.9" customHeight="1">
      <c r="A414" s="828" t="str">
        <f>IF('1C TSsoustraitance'!$A131&lt;&gt;0,'1C TSsoustraitance'!$A131,"")</f>
        <v/>
      </c>
      <c r="B414" s="530"/>
      <c r="C414" s="513" t="str">
        <f>IF('1C TSsoustraitance'!$A131&lt;&gt;0,'1C TSsoustraitance'!$B131,"")</f>
        <v/>
      </c>
      <c r="D414" s="513" t="str">
        <f>IF('1C TSsoustraitance'!$A131&lt;&gt;0,'1C TSsoustraitance'!$C131,"")</f>
        <v/>
      </c>
      <c r="E414" s="684"/>
      <c r="F414" s="685"/>
      <c r="G414" s="666">
        <f>'1C TSsoustraitance'!$D131</f>
        <v>0</v>
      </c>
      <c r="H414" s="533">
        <v>0.21</v>
      </c>
      <c r="I414" s="533">
        <v>1</v>
      </c>
      <c r="J414" s="534"/>
      <c r="K414" s="667">
        <f t="shared" si="114"/>
        <v>0</v>
      </c>
      <c r="L414" s="668">
        <f>IF(OR('1C TSsoustraitance'!$D131="",'1C TSsoustraitance'!$AP131=0),0,IF(AND('1C TSsoustraitance'!$D131&lt;&gt;"",$K$2="Pôle",'1C TSsoustraitance'!$E131="OUI"),(('1C TSsoustraitance'!$F131+'1C TSsoustraitance'!$G131+'1C TSsoustraitance'!$H131+'1C TSsoustraitance'!$I131+'1C TSsoustraitance'!$M131)/'1C TSsoustraitance'!$R131),IF(AND('1C TSsoustraitance'!$D131&lt;&gt;"",$K$2="Pôle",'1C TSsoustraitance'!$E131="NON"),(('1C TSsoustraitance'!$F131+'1C TSsoustraitance'!$G131+'1C TSsoustraitance'!$H131+'1C TSsoustraitance'!$I131+'1C TSsoustraitance'!$M131)/'1C TSsoustraitance'!$AP131),IF(AND('1C TSsoustraitance'!$D131&lt;&gt;"",$K$2&lt;&gt;"Pôle",'1C TSsoustraitance'!$E131="OUI"),(('1C TSsoustraitance'!$F131+'1C TSsoustraitance'!$G131+'1C TSsoustraitance'!$H131+'1C TSsoustraitance'!$I131+'1C TSsoustraitance'!$J131+'1C TSsoustraitance'!$K131+'1C TSsoustraitance'!$L131+'1C TSsoustraitance'!$M131+'1C TSsoustraitance'!$N131+'1C TSsoustraitance'!$O131+'1C TSsoustraitance'!$P131+'1C TSsoustraitance'!$Q131)/'1C TSsoustraitance'!$R131),IF(AND('1C TSsoustraitance'!$D131&lt;&gt;"",$K$2&lt;&gt;"Pôle",'1C TSsoustraitance'!$E131="NON"),(('1C TSsoustraitance'!$F131+'1C TSsoustraitance'!$G131+'1C TSsoustraitance'!$H131+'1C TSsoustraitance'!$I131+'1C TSsoustraitance'!$J131+'1C TSsoustraitance'!$K131+'1C TSsoustraitance'!$L131+'1C TSsoustraitance'!$M131+'1C TSsoustraitance'!$N131+'1C TSsoustraitance'!$O131+'1C TSsoustraitance'!$P131+'1C TSsoustraitance'!$Q131))/'1C TSsoustraitance'!$AP131)))))</f>
        <v>0</v>
      </c>
      <c r="M414" s="668">
        <f>IF(OR('1C TSsoustraitance'!$D131="",'1C TSsoustraitance'!AP$13=0),0,IF(AND('1C TSsoustraitance'!$D131&lt;&gt;"",$K$2="Pôle",'1C TSsoustraitance'!$E131="OUI"),(('1C TSsoustraitance'!$J131+'1C TSsoustraitance'!$K131+'1C TSsoustraitance'!$L131)/'1C TSsoustraitance'!$R131),IF(AND('1C TSsoustraitance'!$D131&lt;&gt;"",$K$2="Pôle",'1C TSsoustraitance'!$E131="NON"),(('1C TSsoustraitance'!$J131+'1C TSsoustraitance'!$K131+'1C TSsoustraitance'!$L131)/'1C TSsoustraitance'!$AP131),IF(AND('1C TSsoustraitance'!$D131&lt;&gt;"",$K$2&lt;&gt;"Pôle"),0))))</f>
        <v>0</v>
      </c>
      <c r="N414" s="668">
        <f t="shared" si="115"/>
        <v>0</v>
      </c>
      <c r="O414" s="669">
        <f>IF(OR('1C TSsoustraitance'!$D131="",'1C TSsoustraitance'!$E131="OUI",'1C TSsoustraitance'!$AP131=0),0,(('1C TSsoustraitance'!$S131)/'1C TSsoustraitance'!$AP131))</f>
        <v>0</v>
      </c>
      <c r="P414" s="669">
        <f>IF(OR('1C TSsoustraitance'!$D131="",'1C TSsoustraitance'!$E131="OUI",'1C TSsoustraitance'!$AP131=0),0,(('1C TSsoustraitance'!$T131)/'1C TSsoustraitance'!$AP131))</f>
        <v>0</v>
      </c>
      <c r="Q414" s="669">
        <f>IF(OR('1C TSsoustraitance'!$D131="",'1C TSsoustraitance'!$E131="OUI",'1C TSsoustraitance'!$AP131=0),0,(('1C TSsoustraitance'!$U131)/'1C TSsoustraitance'!$AP131))</f>
        <v>0</v>
      </c>
      <c r="R414" s="669">
        <f>IF(OR('1C TSsoustraitance'!$D131="",'1C TSsoustraitance'!$E131="OUI",'1C TSsoustraitance'!$AP131=0),0,(('1C TSsoustraitance'!$V131)/'1C TSsoustraitance'!$AP131))</f>
        <v>0</v>
      </c>
      <c r="S414" s="669">
        <f>IF(OR('1C TSsoustraitance'!$D131="",'1C TSsoustraitance'!$E131="OUI",'1C TSsoustraitance'!$AP131=0),0,(('1C TSsoustraitance'!$W131)/'1C TSsoustraitance'!$AP131))</f>
        <v>0</v>
      </c>
      <c r="T414" s="669">
        <f>IF(OR('1C TSsoustraitance'!$D131="",'1C TSsoustraitance'!$E131="OUI",'1C TSsoustraitance'!$AP131=0),0,(('1C TSsoustraitance'!$X131)/'1C TSsoustraitance'!$AP131))</f>
        <v>0</v>
      </c>
      <c r="U414" s="669">
        <f>IF(OR('1C TSsoustraitance'!$D131="",'1C TSsoustraitance'!$E131="OUI",'1C TSsoustraitance'!$AP131=0),0,(('1C TSsoustraitance'!$Y131)/'1C TSsoustraitance'!$AP131))</f>
        <v>0</v>
      </c>
      <c r="V414" s="669">
        <f>IF(OR('1C TSsoustraitance'!$D131="",'1C TSsoustraitance'!$E131="OUI",'1C TSsoustraitance'!$AP131=0),0,(('1C TSsoustraitance'!$Z131)/'1C TSsoustraitance'!$AP131))</f>
        <v>0</v>
      </c>
      <c r="W414" s="669">
        <f>IF(OR('1C TSsoustraitance'!$D131="",'1C TSsoustraitance'!$E131="OUI",'1C TSsoustraitance'!$AP131=0),0,(('1C TSsoustraitance'!$AA131)/'1C TSsoustraitance'!$AP131))</f>
        <v>0</v>
      </c>
      <c r="X414" s="669">
        <f>IF(OR('1C TSsoustraitance'!$D131="",'1C TSsoustraitance'!$E131="OUI",'1C TSsoustraitance'!$AP131=0),0,(('1C TSsoustraitance'!$AB131)/'1C TSsoustraitance'!$AP131))</f>
        <v>0</v>
      </c>
      <c r="Y414" s="669">
        <f>IF(OR('1C TSsoustraitance'!$D131="",'1C TSsoustraitance'!$E131="OUI",'1C TSsoustraitance'!$AP131=0),0,(('1C TSsoustraitance'!$AC131)/'1C TSsoustraitance'!$AP131))</f>
        <v>0</v>
      </c>
      <c r="Z414" s="669">
        <f>IF(OR('1C TSsoustraitance'!$D131="",'1C TSsoustraitance'!$E131="OUI",'1C TSsoustraitance'!$AP131=0),0,(('1C TSsoustraitance'!$AD131)/'1C TSsoustraitance'!$AP131))</f>
        <v>0</v>
      </c>
      <c r="AA414" s="669">
        <f>IF(OR('1C TSsoustraitance'!$D131="",'1C TSsoustraitance'!$E131="OUI",'1C TSsoustraitance'!$AP131=0),0,(('1C TSsoustraitance'!$AE131)/'1C TSsoustraitance'!$AP131))</f>
        <v>0</v>
      </c>
      <c r="AB414" s="669">
        <f>IF(OR('1C TSsoustraitance'!$D131="",'1C TSsoustraitance'!$E131="OUI",'1C TSsoustraitance'!$AP131=0),0,(('1C TSsoustraitance'!$AF131)/'1C TSsoustraitance'!$AP131))</f>
        <v>0</v>
      </c>
      <c r="AC414" s="669">
        <f>IF(OR('1C TSsoustraitance'!$D131="",'1C TSsoustraitance'!$E131="OUI",'1C TSsoustraitance'!$AP131=0),0,(('1C TSsoustraitance'!$AG131)/'1C TSsoustraitance'!$AP131))</f>
        <v>0</v>
      </c>
      <c r="AD414" s="669">
        <f>IF(OR('1C TSsoustraitance'!$D131="",'1C TSsoustraitance'!$E131="OUI",'1C TSsoustraitance'!$AP131=0),0,(('1C TSsoustraitance'!$AH131)/'1C TSsoustraitance'!$AP131))</f>
        <v>0</v>
      </c>
      <c r="AE414" s="669">
        <f>IF(OR('1C TSsoustraitance'!$D131="",'1C TSsoustraitance'!$E131="OUI",'1C TSsoustraitance'!$AP131=0),0,(('1C TSsoustraitance'!$AI131)/'1C TSsoustraitance'!$AP131))</f>
        <v>0</v>
      </c>
      <c r="AF414" s="669">
        <f>IF(OR('1C TSsoustraitance'!$D131="",'1C TSsoustraitance'!$E131="OUI",'1C TSsoustraitance'!$AP131=0),0,(('1C TSsoustraitance'!$AJ131)/'1C TSsoustraitance'!$AP131))</f>
        <v>0</v>
      </c>
      <c r="AG414" s="669">
        <f>IF(OR('1C TSsoustraitance'!$D131="",'1C TSsoustraitance'!$E131="OUI",'1C TSsoustraitance'!$AP131=0),0,(('1C TSsoustraitance'!$AK131)/'1C TSsoustraitance'!$AP131))</f>
        <v>0</v>
      </c>
      <c r="AH414" s="669">
        <f>IF(OR('1C TSsoustraitance'!$D131="",'1C TSsoustraitance'!$E131="OUI",'1C TSsoustraitance'!$AP131=0),0,(('1C TSsoustraitance'!$AL131)/'1C TSsoustraitance'!$AP131))</f>
        <v>0</v>
      </c>
      <c r="AI414" s="669">
        <f>IF(OR('1C TSsoustraitance'!$D131="",'1C TSsoustraitance'!$E131="OUI",'1C TSsoustraitance'!$AP131=0),0,(('1C TSsoustraitance'!$AM131)/'1C TSsoustraitance'!$AP131))</f>
        <v>0</v>
      </c>
      <c r="AJ414" s="669">
        <f>IF(OR('1C TSsoustraitance'!$D131="",'1C TSsoustraitance'!$E131="OUI",'1C TSsoustraitance'!$AP131=0),0,(('1C TSsoustraitance'!$AN131)/'1C TSsoustraitance'!$AP131))</f>
        <v>0</v>
      </c>
      <c r="AK414" s="669">
        <f t="shared" si="116"/>
        <v>0</v>
      </c>
      <c r="AL414" s="668">
        <f t="shared" si="117"/>
        <v>0</v>
      </c>
      <c r="AM414" s="670">
        <f>IF(Tableau7[[#This Row],[N° pièce]]="",0,(Tableau7[[#This Row],[hors TVA]]+(Tableau7[[#This Row],[hors TVA]]*Tableau7[[#This Row],[Taux TVA]])-(Tableau7[[#This Row],[hors TVA]]*Tableau7[[#This Row],[Taux TVA]]*Tableau7[[#This Row],[Régime TVA: Récupération]]))*Tableau7[[#This Row],[Type 1]])</f>
        <v>0</v>
      </c>
      <c r="AN414" s="670">
        <f>IF(Tableau7[[#This Row],[N° pièce]]="",0,IF($K$2="pôle",((Tableau7[[#This Row],[hors TVA]]+(Tableau7[[#This Row],[hors TVA]]*Tableau7[[#This Row],[Taux TVA]])-(Tableau7[[#This Row],[hors TVA]]*Tableau7[[#This Row],[Taux TVA]]*Tableau7[[#This Row],[Régime TVA: Récupération]]))*Tableau7[[#This Row],[Type 2]]),0))</f>
        <v>0</v>
      </c>
      <c r="AO414" s="670">
        <f t="shared" si="111"/>
        <v>0</v>
      </c>
      <c r="AP414" s="255">
        <f t="shared" si="112"/>
        <v>0</v>
      </c>
      <c r="AQ414" s="506">
        <f t="shared" si="118"/>
        <v>0</v>
      </c>
      <c r="AR414" s="671"/>
      <c r="AS414" s="512"/>
      <c r="AT414" s="513" t="str">
        <f>IF(('1C TSsoustraitance'!AP131*FICHE!C$14&lt;J414),"Forfait limité à "&amp;FICHE!C$14&amp;"€/jour","")</f>
        <v/>
      </c>
      <c r="AU414" s="797"/>
      <c r="AV414" s="484"/>
      <c r="AW414" s="484"/>
      <c r="AX414" s="484"/>
      <c r="AY414" s="484"/>
      <c r="AZ414" s="484"/>
      <c r="BA414" s="4"/>
      <c r="BB414" s="4"/>
      <c r="BC414" s="4"/>
      <c r="BD414" s="4"/>
      <c r="BE414" s="4"/>
      <c r="BF414" s="4"/>
      <c r="BG414" s="4"/>
      <c r="BH414" s="4"/>
      <c r="BI414" s="4"/>
      <c r="BJ414" s="4"/>
      <c r="BK414" s="4"/>
      <c r="BL414" s="4"/>
      <c r="BM414" s="4"/>
      <c r="BN414" s="4"/>
      <c r="BO414" s="4"/>
      <c r="BP414" s="4"/>
      <c r="BQ414" s="4"/>
      <c r="BR414" s="4"/>
      <c r="BS414" s="4"/>
      <c r="BT414" s="4"/>
      <c r="BU414" s="4"/>
      <c r="BV414" s="4"/>
      <c r="BW414" s="4"/>
      <c r="BX414" s="4"/>
      <c r="BY414" s="4"/>
      <c r="BZ414" s="4"/>
      <c r="CA414" s="4"/>
      <c r="CB414" s="4"/>
      <c r="CC414" s="4"/>
      <c r="CD414" s="4"/>
      <c r="CE414" s="4"/>
      <c r="CF414" s="4"/>
      <c r="CG414" s="4"/>
      <c r="CH414" s="4"/>
      <c r="CI414" s="4"/>
      <c r="CJ414" s="4"/>
      <c r="CK414" s="4"/>
      <c r="CL414" s="4"/>
      <c r="CM414" s="4"/>
      <c r="CN414" s="4"/>
      <c r="CO414" s="4"/>
      <c r="CP414" s="4"/>
      <c r="CQ414" s="4"/>
      <c r="CR414" s="4"/>
      <c r="CS414" s="4"/>
      <c r="CT414" s="4"/>
      <c r="CU414" s="4"/>
      <c r="CV414" s="4"/>
      <c r="CW414" s="4"/>
      <c r="CX414" s="4"/>
      <c r="CY414" s="4"/>
      <c r="CZ414" s="4"/>
      <c r="DA414" s="4"/>
      <c r="DB414" s="4"/>
      <c r="DC414" s="4"/>
      <c r="DD414" s="4"/>
      <c r="DE414" s="4"/>
      <c r="DF414" s="4"/>
      <c r="DG414" s="4"/>
      <c r="DH414" s="4"/>
      <c r="DI414" s="4"/>
      <c r="DJ414" s="4"/>
      <c r="DK414" s="4"/>
      <c r="DL414" s="4"/>
      <c r="DM414" s="4"/>
      <c r="DN414" s="4"/>
      <c r="DO414" s="4"/>
      <c r="DP414" s="4"/>
      <c r="DQ414" s="4"/>
      <c r="DR414" s="4"/>
      <c r="DS414" s="4"/>
      <c r="DT414" s="4"/>
      <c r="DU414" s="4"/>
      <c r="DV414" s="4"/>
      <c r="DW414" s="4"/>
      <c r="DX414" s="4"/>
      <c r="DY414" s="4"/>
      <c r="DZ414" s="4"/>
      <c r="EA414" s="4"/>
      <c r="EB414" s="4"/>
      <c r="EC414" s="4"/>
      <c r="ED414" s="4"/>
      <c r="EE414" s="4"/>
      <c r="EF414" s="4"/>
      <c r="EG414" s="4"/>
      <c r="EH414" s="4"/>
      <c r="EI414" s="4"/>
      <c r="EJ414" s="4"/>
      <c r="EK414" s="4"/>
      <c r="EL414" s="4"/>
      <c r="EM414" s="4"/>
      <c r="EN414" s="4"/>
      <c r="EO414" s="4"/>
      <c r="EP414" s="4"/>
      <c r="EQ414" s="4"/>
      <c r="ER414" s="4"/>
      <c r="ES414" s="4"/>
      <c r="ET414" s="4"/>
      <c r="EU414" s="4"/>
      <c r="EV414" s="4"/>
      <c r="EW414" s="4"/>
      <c r="EX414" s="4"/>
      <c r="EY414" s="4"/>
      <c r="EZ414" s="4"/>
      <c r="FA414" s="4"/>
      <c r="FB414" s="4"/>
      <c r="FC414" s="4"/>
      <c r="FD414" s="4"/>
      <c r="FE414" s="4"/>
      <c r="FF414" s="4"/>
      <c r="FG414" s="4"/>
      <c r="FH414" s="4"/>
      <c r="FI414" s="4"/>
      <c r="FJ414" s="4"/>
      <c r="FK414" s="4"/>
      <c r="FL414" s="4"/>
      <c r="FM414" s="4"/>
      <c r="FN414" s="4"/>
      <c r="FO414" s="4"/>
      <c r="FP414" s="4"/>
      <c r="FQ414" s="4"/>
      <c r="FR414" s="4"/>
      <c r="FS414" s="4"/>
      <c r="FT414" s="4"/>
      <c r="FU414" s="4"/>
      <c r="FV414" s="4"/>
      <c r="FW414" s="4"/>
      <c r="FX414" s="4"/>
      <c r="FY414" s="4"/>
      <c r="FZ414" s="4"/>
      <c r="GA414" s="4"/>
      <c r="GB414" s="4"/>
      <c r="GC414" s="4"/>
      <c r="GD414" s="4"/>
      <c r="GE414" s="4"/>
      <c r="GF414" s="4"/>
      <c r="GG414" s="4"/>
      <c r="GH414" s="4"/>
      <c r="GI414" s="4"/>
      <c r="GJ414" s="4"/>
      <c r="GK414" s="4"/>
      <c r="GL414" s="4"/>
      <c r="GM414" s="4"/>
      <c r="GN414" s="4"/>
      <c r="GO414" s="4"/>
      <c r="GP414" s="4"/>
      <c r="GQ414" s="4"/>
      <c r="GR414" s="4"/>
      <c r="GS414" s="4"/>
      <c r="GT414" s="4"/>
      <c r="GU414" s="4"/>
      <c r="GV414" s="4"/>
      <c r="GW414" s="4"/>
      <c r="GX414" s="4"/>
      <c r="GY414" s="4"/>
      <c r="GZ414" s="4"/>
      <c r="HA414" s="4"/>
      <c r="HB414" s="4"/>
      <c r="HC414" s="4"/>
    </row>
    <row r="415" spans="1:211" s="381" customFormat="1" ht="13.9" customHeight="1">
      <c r="A415" s="828" t="str">
        <f>IF('1C TSsoustraitance'!$A132&lt;&gt;0,'1C TSsoustraitance'!$A132,"")</f>
        <v/>
      </c>
      <c r="B415" s="530"/>
      <c r="C415" s="513" t="str">
        <f>IF('1C TSsoustraitance'!$A132&lt;&gt;0,'1C TSsoustraitance'!$B132,"")</f>
        <v/>
      </c>
      <c r="D415" s="513" t="str">
        <f>IF('1C TSsoustraitance'!$A132&lt;&gt;0,'1C TSsoustraitance'!$C132,"")</f>
        <v/>
      </c>
      <c r="E415" s="684"/>
      <c r="F415" s="685"/>
      <c r="G415" s="666">
        <f>'1C TSsoustraitance'!$D132</f>
        <v>0</v>
      </c>
      <c r="H415" s="533">
        <v>0.21</v>
      </c>
      <c r="I415" s="533">
        <v>1</v>
      </c>
      <c r="J415" s="534"/>
      <c r="K415" s="667">
        <f t="shared" si="114"/>
        <v>0</v>
      </c>
      <c r="L415" s="668">
        <f>IF(OR('1C TSsoustraitance'!$D132="",'1C TSsoustraitance'!$AP132=0),0,IF(AND('1C TSsoustraitance'!$D132&lt;&gt;"",$K$2="Pôle",'1C TSsoustraitance'!$E132="OUI"),(('1C TSsoustraitance'!$F132+'1C TSsoustraitance'!$G132+'1C TSsoustraitance'!$H132+'1C TSsoustraitance'!$I132+'1C TSsoustraitance'!$M132)/'1C TSsoustraitance'!$R132),IF(AND('1C TSsoustraitance'!$D132&lt;&gt;"",$K$2="Pôle",'1C TSsoustraitance'!$E132="NON"),(('1C TSsoustraitance'!$F132+'1C TSsoustraitance'!$G132+'1C TSsoustraitance'!$H132+'1C TSsoustraitance'!$I132+'1C TSsoustraitance'!$M132)/'1C TSsoustraitance'!$AP132),IF(AND('1C TSsoustraitance'!$D132&lt;&gt;"",$K$2&lt;&gt;"Pôle",'1C TSsoustraitance'!$E132="OUI"),(('1C TSsoustraitance'!$F132+'1C TSsoustraitance'!$G132+'1C TSsoustraitance'!$H132+'1C TSsoustraitance'!$I132+'1C TSsoustraitance'!$J132+'1C TSsoustraitance'!$K132+'1C TSsoustraitance'!$L132+'1C TSsoustraitance'!$M132+'1C TSsoustraitance'!$N132+'1C TSsoustraitance'!$O132+'1C TSsoustraitance'!$P132+'1C TSsoustraitance'!$Q132)/'1C TSsoustraitance'!$R132),IF(AND('1C TSsoustraitance'!$D132&lt;&gt;"",$K$2&lt;&gt;"Pôle",'1C TSsoustraitance'!$E132="NON"),(('1C TSsoustraitance'!$F132+'1C TSsoustraitance'!$G132+'1C TSsoustraitance'!$H132+'1C TSsoustraitance'!$I132+'1C TSsoustraitance'!$J132+'1C TSsoustraitance'!$K132+'1C TSsoustraitance'!$L132+'1C TSsoustraitance'!$M132+'1C TSsoustraitance'!$N132+'1C TSsoustraitance'!$O132+'1C TSsoustraitance'!$P132+'1C TSsoustraitance'!$Q132))/'1C TSsoustraitance'!$AP132)))))</f>
        <v>0</v>
      </c>
      <c r="M415" s="668">
        <f>IF(OR('1C TSsoustraitance'!$D132="",'1C TSsoustraitance'!AP$13=0),0,IF(AND('1C TSsoustraitance'!$D132&lt;&gt;"",$K$2="Pôle",'1C TSsoustraitance'!$E132="OUI"),(('1C TSsoustraitance'!$J132+'1C TSsoustraitance'!$K132+'1C TSsoustraitance'!$L132)/'1C TSsoustraitance'!$R132),IF(AND('1C TSsoustraitance'!$D132&lt;&gt;"",$K$2="Pôle",'1C TSsoustraitance'!$E132="NON"),(('1C TSsoustraitance'!$J132+'1C TSsoustraitance'!$K132+'1C TSsoustraitance'!$L132)/'1C TSsoustraitance'!$AP132),IF(AND('1C TSsoustraitance'!$D132&lt;&gt;"",$K$2&lt;&gt;"Pôle"),0))))</f>
        <v>0</v>
      </c>
      <c r="N415" s="668">
        <f t="shared" si="115"/>
        <v>0</v>
      </c>
      <c r="O415" s="669">
        <f>IF(OR('1C TSsoustraitance'!$D132="",'1C TSsoustraitance'!$E132="OUI",'1C TSsoustraitance'!$AP132=0),0,(('1C TSsoustraitance'!$S132)/'1C TSsoustraitance'!$AP132))</f>
        <v>0</v>
      </c>
      <c r="P415" s="669">
        <f>IF(OR('1C TSsoustraitance'!$D132="",'1C TSsoustraitance'!$E132="OUI",'1C TSsoustraitance'!$AP132=0),0,(('1C TSsoustraitance'!$T132)/'1C TSsoustraitance'!$AP132))</f>
        <v>0</v>
      </c>
      <c r="Q415" s="669">
        <f>IF(OR('1C TSsoustraitance'!$D132="",'1C TSsoustraitance'!$E132="OUI",'1C TSsoustraitance'!$AP132=0),0,(('1C TSsoustraitance'!$U132)/'1C TSsoustraitance'!$AP132))</f>
        <v>0</v>
      </c>
      <c r="R415" s="669">
        <f>IF(OR('1C TSsoustraitance'!$D132="",'1C TSsoustraitance'!$E132="OUI",'1C TSsoustraitance'!$AP132=0),0,(('1C TSsoustraitance'!$V132)/'1C TSsoustraitance'!$AP132))</f>
        <v>0</v>
      </c>
      <c r="S415" s="669">
        <f>IF(OR('1C TSsoustraitance'!$D132="",'1C TSsoustraitance'!$E132="OUI",'1C TSsoustraitance'!$AP132=0),0,(('1C TSsoustraitance'!$W132)/'1C TSsoustraitance'!$AP132))</f>
        <v>0</v>
      </c>
      <c r="T415" s="669">
        <f>IF(OR('1C TSsoustraitance'!$D132="",'1C TSsoustraitance'!$E132="OUI",'1C TSsoustraitance'!$AP132=0),0,(('1C TSsoustraitance'!$X132)/'1C TSsoustraitance'!$AP132))</f>
        <v>0</v>
      </c>
      <c r="U415" s="669">
        <f>IF(OR('1C TSsoustraitance'!$D132="",'1C TSsoustraitance'!$E132="OUI",'1C TSsoustraitance'!$AP132=0),0,(('1C TSsoustraitance'!$Y132)/'1C TSsoustraitance'!$AP132))</f>
        <v>0</v>
      </c>
      <c r="V415" s="669">
        <f>IF(OR('1C TSsoustraitance'!$D132="",'1C TSsoustraitance'!$E132="OUI",'1C TSsoustraitance'!$AP132=0),0,(('1C TSsoustraitance'!$Z132)/'1C TSsoustraitance'!$AP132))</f>
        <v>0</v>
      </c>
      <c r="W415" s="669">
        <f>IF(OR('1C TSsoustraitance'!$D132="",'1C TSsoustraitance'!$E132="OUI",'1C TSsoustraitance'!$AP132=0),0,(('1C TSsoustraitance'!$AA132)/'1C TSsoustraitance'!$AP132))</f>
        <v>0</v>
      </c>
      <c r="X415" s="669">
        <f>IF(OR('1C TSsoustraitance'!$D132="",'1C TSsoustraitance'!$E132="OUI",'1C TSsoustraitance'!$AP132=0),0,(('1C TSsoustraitance'!$AB132)/'1C TSsoustraitance'!$AP132))</f>
        <v>0</v>
      </c>
      <c r="Y415" s="669">
        <f>IF(OR('1C TSsoustraitance'!$D132="",'1C TSsoustraitance'!$E132="OUI",'1C TSsoustraitance'!$AP132=0),0,(('1C TSsoustraitance'!$AC132)/'1C TSsoustraitance'!$AP132))</f>
        <v>0</v>
      </c>
      <c r="Z415" s="669">
        <f>IF(OR('1C TSsoustraitance'!$D132="",'1C TSsoustraitance'!$E132="OUI",'1C TSsoustraitance'!$AP132=0),0,(('1C TSsoustraitance'!$AD132)/'1C TSsoustraitance'!$AP132))</f>
        <v>0</v>
      </c>
      <c r="AA415" s="669">
        <f>IF(OR('1C TSsoustraitance'!$D132="",'1C TSsoustraitance'!$E132="OUI",'1C TSsoustraitance'!$AP132=0),0,(('1C TSsoustraitance'!$AE132)/'1C TSsoustraitance'!$AP132))</f>
        <v>0</v>
      </c>
      <c r="AB415" s="669">
        <f>IF(OR('1C TSsoustraitance'!$D132="",'1C TSsoustraitance'!$E132="OUI",'1C TSsoustraitance'!$AP132=0),0,(('1C TSsoustraitance'!$AF132)/'1C TSsoustraitance'!$AP132))</f>
        <v>0</v>
      </c>
      <c r="AC415" s="669">
        <f>IF(OR('1C TSsoustraitance'!$D132="",'1C TSsoustraitance'!$E132="OUI",'1C TSsoustraitance'!$AP132=0),0,(('1C TSsoustraitance'!$AG132)/'1C TSsoustraitance'!$AP132))</f>
        <v>0</v>
      </c>
      <c r="AD415" s="669">
        <f>IF(OR('1C TSsoustraitance'!$D132="",'1C TSsoustraitance'!$E132="OUI",'1C TSsoustraitance'!$AP132=0),0,(('1C TSsoustraitance'!$AH132)/'1C TSsoustraitance'!$AP132))</f>
        <v>0</v>
      </c>
      <c r="AE415" s="669">
        <f>IF(OR('1C TSsoustraitance'!$D132="",'1C TSsoustraitance'!$E132="OUI",'1C TSsoustraitance'!$AP132=0),0,(('1C TSsoustraitance'!$AI132)/'1C TSsoustraitance'!$AP132))</f>
        <v>0</v>
      </c>
      <c r="AF415" s="669">
        <f>IF(OR('1C TSsoustraitance'!$D132="",'1C TSsoustraitance'!$E132="OUI",'1C TSsoustraitance'!$AP132=0),0,(('1C TSsoustraitance'!$AJ132)/'1C TSsoustraitance'!$AP132))</f>
        <v>0</v>
      </c>
      <c r="AG415" s="669">
        <f>IF(OR('1C TSsoustraitance'!$D132="",'1C TSsoustraitance'!$E132="OUI",'1C TSsoustraitance'!$AP132=0),0,(('1C TSsoustraitance'!$AK132)/'1C TSsoustraitance'!$AP132))</f>
        <v>0</v>
      </c>
      <c r="AH415" s="669">
        <f>IF(OR('1C TSsoustraitance'!$D132="",'1C TSsoustraitance'!$E132="OUI",'1C TSsoustraitance'!$AP132=0),0,(('1C TSsoustraitance'!$AL132)/'1C TSsoustraitance'!$AP132))</f>
        <v>0</v>
      </c>
      <c r="AI415" s="669">
        <f>IF(OR('1C TSsoustraitance'!$D132="",'1C TSsoustraitance'!$E132="OUI",'1C TSsoustraitance'!$AP132=0),0,(('1C TSsoustraitance'!$AM132)/'1C TSsoustraitance'!$AP132))</f>
        <v>0</v>
      </c>
      <c r="AJ415" s="669">
        <f>IF(OR('1C TSsoustraitance'!$D132="",'1C TSsoustraitance'!$E132="OUI",'1C TSsoustraitance'!$AP132=0),0,(('1C TSsoustraitance'!$AN132)/'1C TSsoustraitance'!$AP132))</f>
        <v>0</v>
      </c>
      <c r="AK415" s="669">
        <f t="shared" si="116"/>
        <v>0</v>
      </c>
      <c r="AL415" s="668">
        <f t="shared" si="117"/>
        <v>0</v>
      </c>
      <c r="AM415" s="670">
        <f>IF(Tableau7[[#This Row],[N° pièce]]="",0,(Tableau7[[#This Row],[hors TVA]]+(Tableau7[[#This Row],[hors TVA]]*Tableau7[[#This Row],[Taux TVA]])-(Tableau7[[#This Row],[hors TVA]]*Tableau7[[#This Row],[Taux TVA]]*Tableau7[[#This Row],[Régime TVA: Récupération]]))*Tableau7[[#This Row],[Type 1]])</f>
        <v>0</v>
      </c>
      <c r="AN415" s="670">
        <f>IF(Tableau7[[#This Row],[N° pièce]]="",0,IF($K$2="pôle",((Tableau7[[#This Row],[hors TVA]]+(Tableau7[[#This Row],[hors TVA]]*Tableau7[[#This Row],[Taux TVA]])-(Tableau7[[#This Row],[hors TVA]]*Tableau7[[#This Row],[Taux TVA]]*Tableau7[[#This Row],[Régime TVA: Récupération]]))*Tableau7[[#This Row],[Type 2]]),0))</f>
        <v>0</v>
      </c>
      <c r="AO415" s="670">
        <f t="shared" si="111"/>
        <v>0</v>
      </c>
      <c r="AP415" s="255">
        <f t="shared" si="112"/>
        <v>0</v>
      </c>
      <c r="AQ415" s="506">
        <f t="shared" si="118"/>
        <v>0</v>
      </c>
      <c r="AR415" s="671"/>
      <c r="AS415" s="512"/>
      <c r="AT415" s="513" t="str">
        <f>IF(('1C TSsoustraitance'!AP132*FICHE!C$14&lt;J415),"Forfait limité à "&amp;FICHE!C$14&amp;"€/jour","")</f>
        <v/>
      </c>
      <c r="AU415" s="797"/>
      <c r="AV415" s="484"/>
      <c r="AW415" s="484"/>
      <c r="AX415" s="484"/>
      <c r="AY415" s="484"/>
      <c r="AZ415" s="484"/>
      <c r="BA415" s="4"/>
      <c r="BB415" s="4"/>
      <c r="BC415" s="4"/>
      <c r="BD415" s="4"/>
      <c r="BE415" s="4"/>
      <c r="BF415" s="4"/>
      <c r="BG415" s="4"/>
      <c r="BH415" s="4"/>
      <c r="BI415" s="4"/>
      <c r="BJ415" s="4"/>
      <c r="BK415" s="4"/>
      <c r="BL415" s="4"/>
      <c r="BM415" s="4"/>
      <c r="BN415" s="4"/>
      <c r="BO415" s="4"/>
      <c r="BP415" s="4"/>
      <c r="BQ415" s="4"/>
      <c r="BR415" s="4"/>
      <c r="BS415" s="4"/>
      <c r="BT415" s="4"/>
      <c r="BU415" s="4"/>
      <c r="BV415" s="4"/>
      <c r="BW415" s="4"/>
      <c r="BX415" s="4"/>
      <c r="BY415" s="4"/>
      <c r="BZ415" s="4"/>
      <c r="CA415" s="4"/>
      <c r="CB415" s="4"/>
      <c r="CC415" s="4"/>
      <c r="CD415" s="4"/>
      <c r="CE415" s="4"/>
      <c r="CF415" s="4"/>
      <c r="CG415" s="4"/>
      <c r="CH415" s="4"/>
      <c r="CI415" s="4"/>
      <c r="CJ415" s="4"/>
      <c r="CK415" s="4"/>
      <c r="CL415" s="4"/>
      <c r="CM415" s="4"/>
      <c r="CN415" s="4"/>
      <c r="CO415" s="4"/>
      <c r="CP415" s="4"/>
      <c r="CQ415" s="4"/>
      <c r="CR415" s="4"/>
      <c r="CS415" s="4"/>
      <c r="CT415" s="4"/>
      <c r="CU415" s="4"/>
      <c r="CV415" s="4"/>
      <c r="CW415" s="4"/>
      <c r="CX415" s="4"/>
      <c r="CY415" s="4"/>
      <c r="CZ415" s="4"/>
      <c r="DA415" s="4"/>
      <c r="DB415" s="4"/>
      <c r="DC415" s="4"/>
      <c r="DD415" s="4"/>
      <c r="DE415" s="4"/>
      <c r="DF415" s="4"/>
      <c r="DG415" s="4"/>
      <c r="DH415" s="4"/>
      <c r="DI415" s="4"/>
      <c r="DJ415" s="4"/>
      <c r="DK415" s="4"/>
      <c r="DL415" s="4"/>
      <c r="DM415" s="4"/>
      <c r="DN415" s="4"/>
      <c r="DO415" s="4"/>
      <c r="DP415" s="4"/>
      <c r="DQ415" s="4"/>
      <c r="DR415" s="4"/>
      <c r="DS415" s="4"/>
      <c r="DT415" s="4"/>
      <c r="DU415" s="4"/>
      <c r="DV415" s="4"/>
      <c r="DW415" s="4"/>
      <c r="DX415" s="4"/>
      <c r="DY415" s="4"/>
      <c r="DZ415" s="4"/>
      <c r="EA415" s="4"/>
      <c r="EB415" s="4"/>
      <c r="EC415" s="4"/>
      <c r="ED415" s="4"/>
      <c r="EE415" s="4"/>
      <c r="EF415" s="4"/>
      <c r="EG415" s="4"/>
      <c r="EH415" s="4"/>
      <c r="EI415" s="4"/>
      <c r="EJ415" s="4"/>
      <c r="EK415" s="4"/>
      <c r="EL415" s="4"/>
      <c r="EM415" s="4"/>
      <c r="EN415" s="4"/>
      <c r="EO415" s="4"/>
      <c r="EP415" s="4"/>
      <c r="EQ415" s="4"/>
      <c r="ER415" s="4"/>
      <c r="ES415" s="4"/>
      <c r="ET415" s="4"/>
      <c r="EU415" s="4"/>
      <c r="EV415" s="4"/>
      <c r="EW415" s="4"/>
      <c r="EX415" s="4"/>
      <c r="EY415" s="4"/>
      <c r="EZ415" s="4"/>
      <c r="FA415" s="4"/>
      <c r="FB415" s="4"/>
      <c r="FC415" s="4"/>
      <c r="FD415" s="4"/>
      <c r="FE415" s="4"/>
      <c r="FF415" s="4"/>
      <c r="FG415" s="4"/>
      <c r="FH415" s="4"/>
      <c r="FI415" s="4"/>
      <c r="FJ415" s="4"/>
      <c r="FK415" s="4"/>
      <c r="FL415" s="4"/>
      <c r="FM415" s="4"/>
      <c r="FN415" s="4"/>
      <c r="FO415" s="4"/>
      <c r="FP415" s="4"/>
      <c r="FQ415" s="4"/>
      <c r="FR415" s="4"/>
      <c r="FS415" s="4"/>
      <c r="FT415" s="4"/>
      <c r="FU415" s="4"/>
      <c r="FV415" s="4"/>
      <c r="FW415" s="4"/>
      <c r="FX415" s="4"/>
      <c r="FY415" s="4"/>
      <c r="FZ415" s="4"/>
      <c r="GA415" s="4"/>
      <c r="GB415" s="4"/>
      <c r="GC415" s="4"/>
      <c r="GD415" s="4"/>
      <c r="GE415" s="4"/>
      <c r="GF415" s="4"/>
      <c r="GG415" s="4"/>
      <c r="GH415" s="4"/>
      <c r="GI415" s="4"/>
      <c r="GJ415" s="4"/>
      <c r="GK415" s="4"/>
      <c r="GL415" s="4"/>
      <c r="GM415" s="4"/>
      <c r="GN415" s="4"/>
      <c r="GO415" s="4"/>
      <c r="GP415" s="4"/>
      <c r="GQ415" s="4"/>
      <c r="GR415" s="4"/>
      <c r="GS415" s="4"/>
      <c r="GT415" s="4"/>
      <c r="GU415" s="4"/>
      <c r="GV415" s="4"/>
      <c r="GW415" s="4"/>
      <c r="GX415" s="4"/>
      <c r="GY415" s="4"/>
      <c r="GZ415" s="4"/>
      <c r="HA415" s="4"/>
      <c r="HB415" s="4"/>
      <c r="HC415" s="4"/>
    </row>
    <row r="416" spans="1:211" s="379" customFormat="1" ht="13.9" customHeight="1">
      <c r="A416" s="828" t="str">
        <f>IF('1C TSsoustraitance'!$A133&lt;&gt;0,'1C TSsoustraitance'!$A133,"")</f>
        <v/>
      </c>
      <c r="B416" s="530"/>
      <c r="C416" s="513" t="str">
        <f>IF('1C TSsoustraitance'!$A133&lt;&gt;0,'1C TSsoustraitance'!$B133,"")</f>
        <v/>
      </c>
      <c r="D416" s="513" t="str">
        <f>IF('1C TSsoustraitance'!$A133&lt;&gt;0,'1C TSsoustraitance'!$C133,"")</f>
        <v/>
      </c>
      <c r="E416" s="684"/>
      <c r="F416" s="685"/>
      <c r="G416" s="666">
        <f>'1C TSsoustraitance'!$D133</f>
        <v>0</v>
      </c>
      <c r="H416" s="533">
        <v>0.21</v>
      </c>
      <c r="I416" s="533">
        <v>1</v>
      </c>
      <c r="J416" s="534"/>
      <c r="K416" s="667">
        <f t="shared" si="114"/>
        <v>0</v>
      </c>
      <c r="L416" s="668">
        <f>IF(OR('1C TSsoustraitance'!$D133="",'1C TSsoustraitance'!$AP133=0),0,IF(AND('1C TSsoustraitance'!$D133&lt;&gt;"",$K$2="Pôle",'1C TSsoustraitance'!$E133="OUI"),(('1C TSsoustraitance'!$F133+'1C TSsoustraitance'!$G133+'1C TSsoustraitance'!$H133+'1C TSsoustraitance'!$I133+'1C TSsoustraitance'!$M133)/'1C TSsoustraitance'!$R133),IF(AND('1C TSsoustraitance'!$D133&lt;&gt;"",$K$2="Pôle",'1C TSsoustraitance'!$E133="NON"),(('1C TSsoustraitance'!$F133+'1C TSsoustraitance'!$G133+'1C TSsoustraitance'!$H133+'1C TSsoustraitance'!$I133+'1C TSsoustraitance'!$M133)/'1C TSsoustraitance'!$AP133),IF(AND('1C TSsoustraitance'!$D133&lt;&gt;"",$K$2&lt;&gt;"Pôle",'1C TSsoustraitance'!$E133="OUI"),(('1C TSsoustraitance'!$F133+'1C TSsoustraitance'!$G133+'1C TSsoustraitance'!$H133+'1C TSsoustraitance'!$I133+'1C TSsoustraitance'!$J133+'1C TSsoustraitance'!$K133+'1C TSsoustraitance'!$L133+'1C TSsoustraitance'!$M133+'1C TSsoustraitance'!$N133+'1C TSsoustraitance'!$O133+'1C TSsoustraitance'!$P133+'1C TSsoustraitance'!$Q133)/'1C TSsoustraitance'!$R133),IF(AND('1C TSsoustraitance'!$D133&lt;&gt;"",$K$2&lt;&gt;"Pôle",'1C TSsoustraitance'!$E133="NON"),(('1C TSsoustraitance'!$F133+'1C TSsoustraitance'!$G133+'1C TSsoustraitance'!$H133+'1C TSsoustraitance'!$I133+'1C TSsoustraitance'!$J133+'1C TSsoustraitance'!$K133+'1C TSsoustraitance'!$L133+'1C TSsoustraitance'!$M133+'1C TSsoustraitance'!$N133+'1C TSsoustraitance'!$O133+'1C TSsoustraitance'!$P133+'1C TSsoustraitance'!$Q133))/'1C TSsoustraitance'!$AP133)))))</f>
        <v>0</v>
      </c>
      <c r="M416" s="668">
        <f>IF(OR('1C TSsoustraitance'!$D133="",'1C TSsoustraitance'!AP$13=0),0,IF(AND('1C TSsoustraitance'!$D133&lt;&gt;"",$K$2="Pôle",'1C TSsoustraitance'!$E133="OUI"),(('1C TSsoustraitance'!$J133+'1C TSsoustraitance'!$K133+'1C TSsoustraitance'!$L133)/'1C TSsoustraitance'!$R133),IF(AND('1C TSsoustraitance'!$D133&lt;&gt;"",$K$2="Pôle",'1C TSsoustraitance'!$E133="NON"),(('1C TSsoustraitance'!$J133+'1C TSsoustraitance'!$K133+'1C TSsoustraitance'!$L133)/'1C TSsoustraitance'!$AP133),IF(AND('1C TSsoustraitance'!$D133&lt;&gt;"",$K$2&lt;&gt;"Pôle"),0))))</f>
        <v>0</v>
      </c>
      <c r="N416" s="668">
        <f t="shared" si="115"/>
        <v>0</v>
      </c>
      <c r="O416" s="669">
        <f>IF(OR('1C TSsoustraitance'!$D133="",'1C TSsoustraitance'!$E133="OUI",'1C TSsoustraitance'!$AP133=0),0,(('1C TSsoustraitance'!$S133)/'1C TSsoustraitance'!$AP133))</f>
        <v>0</v>
      </c>
      <c r="P416" s="669">
        <f>IF(OR('1C TSsoustraitance'!$D133="",'1C TSsoustraitance'!$E133="OUI",'1C TSsoustraitance'!$AP133=0),0,(('1C TSsoustraitance'!$T133)/'1C TSsoustraitance'!$AP133))</f>
        <v>0</v>
      </c>
      <c r="Q416" s="669">
        <f>IF(OR('1C TSsoustraitance'!$D133="",'1C TSsoustraitance'!$E133="OUI",'1C TSsoustraitance'!$AP133=0),0,(('1C TSsoustraitance'!$U133)/'1C TSsoustraitance'!$AP133))</f>
        <v>0</v>
      </c>
      <c r="R416" s="669">
        <f>IF(OR('1C TSsoustraitance'!$D133="",'1C TSsoustraitance'!$E133="OUI",'1C TSsoustraitance'!$AP133=0),0,(('1C TSsoustraitance'!$V133)/'1C TSsoustraitance'!$AP133))</f>
        <v>0</v>
      </c>
      <c r="S416" s="669">
        <f>IF(OR('1C TSsoustraitance'!$D133="",'1C TSsoustraitance'!$E133="OUI",'1C TSsoustraitance'!$AP133=0),0,(('1C TSsoustraitance'!$W133)/'1C TSsoustraitance'!$AP133))</f>
        <v>0</v>
      </c>
      <c r="T416" s="669">
        <f>IF(OR('1C TSsoustraitance'!$D133="",'1C TSsoustraitance'!$E133="OUI",'1C TSsoustraitance'!$AP133=0),0,(('1C TSsoustraitance'!$X133)/'1C TSsoustraitance'!$AP133))</f>
        <v>0</v>
      </c>
      <c r="U416" s="669">
        <f>IF(OR('1C TSsoustraitance'!$D133="",'1C TSsoustraitance'!$E133="OUI",'1C TSsoustraitance'!$AP133=0),0,(('1C TSsoustraitance'!$Y133)/'1C TSsoustraitance'!$AP133))</f>
        <v>0</v>
      </c>
      <c r="V416" s="669">
        <f>IF(OR('1C TSsoustraitance'!$D133="",'1C TSsoustraitance'!$E133="OUI",'1C TSsoustraitance'!$AP133=0),0,(('1C TSsoustraitance'!$Z133)/'1C TSsoustraitance'!$AP133))</f>
        <v>0</v>
      </c>
      <c r="W416" s="669">
        <f>IF(OR('1C TSsoustraitance'!$D133="",'1C TSsoustraitance'!$E133="OUI",'1C TSsoustraitance'!$AP133=0),0,(('1C TSsoustraitance'!$AA133)/'1C TSsoustraitance'!$AP133))</f>
        <v>0</v>
      </c>
      <c r="X416" s="669">
        <f>IF(OR('1C TSsoustraitance'!$D133="",'1C TSsoustraitance'!$E133="OUI",'1C TSsoustraitance'!$AP133=0),0,(('1C TSsoustraitance'!$AB133)/'1C TSsoustraitance'!$AP133))</f>
        <v>0</v>
      </c>
      <c r="Y416" s="669">
        <f>IF(OR('1C TSsoustraitance'!$D133="",'1C TSsoustraitance'!$E133="OUI",'1C TSsoustraitance'!$AP133=0),0,(('1C TSsoustraitance'!$AC133)/'1C TSsoustraitance'!$AP133))</f>
        <v>0</v>
      </c>
      <c r="Z416" s="669">
        <f>IF(OR('1C TSsoustraitance'!$D133="",'1C TSsoustraitance'!$E133="OUI",'1C TSsoustraitance'!$AP133=0),0,(('1C TSsoustraitance'!$AD133)/'1C TSsoustraitance'!$AP133))</f>
        <v>0</v>
      </c>
      <c r="AA416" s="669">
        <f>IF(OR('1C TSsoustraitance'!$D133="",'1C TSsoustraitance'!$E133="OUI",'1C TSsoustraitance'!$AP133=0),0,(('1C TSsoustraitance'!$AE133)/'1C TSsoustraitance'!$AP133))</f>
        <v>0</v>
      </c>
      <c r="AB416" s="669">
        <f>IF(OR('1C TSsoustraitance'!$D133="",'1C TSsoustraitance'!$E133="OUI",'1C TSsoustraitance'!$AP133=0),0,(('1C TSsoustraitance'!$AF133)/'1C TSsoustraitance'!$AP133))</f>
        <v>0</v>
      </c>
      <c r="AC416" s="669">
        <f>IF(OR('1C TSsoustraitance'!$D133="",'1C TSsoustraitance'!$E133="OUI",'1C TSsoustraitance'!$AP133=0),0,(('1C TSsoustraitance'!$AG133)/'1C TSsoustraitance'!$AP133))</f>
        <v>0</v>
      </c>
      <c r="AD416" s="669">
        <f>IF(OR('1C TSsoustraitance'!$D133="",'1C TSsoustraitance'!$E133="OUI",'1C TSsoustraitance'!$AP133=0),0,(('1C TSsoustraitance'!$AH133)/'1C TSsoustraitance'!$AP133))</f>
        <v>0</v>
      </c>
      <c r="AE416" s="669">
        <f>IF(OR('1C TSsoustraitance'!$D133="",'1C TSsoustraitance'!$E133="OUI",'1C TSsoustraitance'!$AP133=0),0,(('1C TSsoustraitance'!$AI133)/'1C TSsoustraitance'!$AP133))</f>
        <v>0</v>
      </c>
      <c r="AF416" s="669">
        <f>IF(OR('1C TSsoustraitance'!$D133="",'1C TSsoustraitance'!$E133="OUI",'1C TSsoustraitance'!$AP133=0),0,(('1C TSsoustraitance'!$AJ133)/'1C TSsoustraitance'!$AP133))</f>
        <v>0</v>
      </c>
      <c r="AG416" s="669">
        <f>IF(OR('1C TSsoustraitance'!$D133="",'1C TSsoustraitance'!$E133="OUI",'1C TSsoustraitance'!$AP133=0),0,(('1C TSsoustraitance'!$AK133)/'1C TSsoustraitance'!$AP133))</f>
        <v>0</v>
      </c>
      <c r="AH416" s="669">
        <f>IF(OR('1C TSsoustraitance'!$D133="",'1C TSsoustraitance'!$E133="OUI",'1C TSsoustraitance'!$AP133=0),0,(('1C TSsoustraitance'!$AL133)/'1C TSsoustraitance'!$AP133))</f>
        <v>0</v>
      </c>
      <c r="AI416" s="669">
        <f>IF(OR('1C TSsoustraitance'!$D133="",'1C TSsoustraitance'!$E133="OUI",'1C TSsoustraitance'!$AP133=0),0,(('1C TSsoustraitance'!$AM133)/'1C TSsoustraitance'!$AP133))</f>
        <v>0</v>
      </c>
      <c r="AJ416" s="669">
        <f>IF(OR('1C TSsoustraitance'!$D133="",'1C TSsoustraitance'!$E133="OUI",'1C TSsoustraitance'!$AP133=0),0,(('1C TSsoustraitance'!$AN133)/'1C TSsoustraitance'!$AP133))</f>
        <v>0</v>
      </c>
      <c r="AK416" s="669">
        <f t="shared" si="116"/>
        <v>0</v>
      </c>
      <c r="AL416" s="668">
        <f t="shared" si="117"/>
        <v>0</v>
      </c>
      <c r="AM416" s="670">
        <f>IF(Tableau7[[#This Row],[N° pièce]]="",0,(Tableau7[[#This Row],[hors TVA]]+(Tableau7[[#This Row],[hors TVA]]*Tableau7[[#This Row],[Taux TVA]])-(Tableau7[[#This Row],[hors TVA]]*Tableau7[[#This Row],[Taux TVA]]*Tableau7[[#This Row],[Régime TVA: Récupération]]))*Tableau7[[#This Row],[Type 1]])</f>
        <v>0</v>
      </c>
      <c r="AN416" s="670">
        <f>IF(Tableau7[[#This Row],[N° pièce]]="",0,IF($K$2="pôle",((Tableau7[[#This Row],[hors TVA]]+(Tableau7[[#This Row],[hors TVA]]*Tableau7[[#This Row],[Taux TVA]])-(Tableau7[[#This Row],[hors TVA]]*Tableau7[[#This Row],[Taux TVA]]*Tableau7[[#This Row],[Régime TVA: Récupération]]))*Tableau7[[#This Row],[Type 2]]),0))</f>
        <v>0</v>
      </c>
      <c r="AO416" s="670">
        <f t="shared" si="111"/>
        <v>0</v>
      </c>
      <c r="AP416" s="255">
        <f t="shared" ref="AP416:AP479" si="119">AM416-AR416</f>
        <v>0</v>
      </c>
      <c r="AQ416" s="506">
        <f>IF(M416=0,0,AN416-AS416)</f>
        <v>0</v>
      </c>
      <c r="AR416" s="671"/>
      <c r="AS416" s="512"/>
      <c r="AT416" s="513" t="str">
        <f>IF(('1C TSsoustraitance'!AP133*FICHE!C$14&lt;J416),"Forfait limité à "&amp;FICHE!C$14&amp;"€/jour","")</f>
        <v/>
      </c>
      <c r="AU416" s="797"/>
      <c r="AV416" s="484"/>
      <c r="AW416" s="484"/>
      <c r="AX416" s="484"/>
      <c r="AY416" s="484"/>
      <c r="AZ416" s="484"/>
      <c r="BA416" s="4"/>
      <c r="BB416" s="4"/>
      <c r="BC416" s="4"/>
      <c r="BD416" s="4"/>
      <c r="BE416" s="4"/>
      <c r="BF416" s="4"/>
      <c r="BG416" s="4"/>
      <c r="BH416" s="4"/>
      <c r="BI416" s="4"/>
      <c r="BJ416" s="4"/>
      <c r="BK416" s="4"/>
      <c r="BL416" s="4"/>
      <c r="BM416" s="4"/>
      <c r="BN416" s="4"/>
      <c r="BO416" s="4"/>
      <c r="BP416" s="4"/>
      <c r="BQ416" s="4"/>
      <c r="BR416" s="4"/>
      <c r="BS416" s="4"/>
      <c r="BT416" s="4"/>
      <c r="BU416" s="4"/>
      <c r="BV416" s="4"/>
      <c r="BW416" s="4"/>
      <c r="BX416" s="4"/>
      <c r="BY416" s="4"/>
      <c r="BZ416" s="4"/>
      <c r="CA416" s="4"/>
      <c r="CB416" s="4"/>
      <c r="CC416" s="4"/>
      <c r="CD416" s="4"/>
      <c r="CE416" s="4"/>
      <c r="CF416" s="4"/>
      <c r="CG416" s="4"/>
      <c r="CH416" s="4"/>
      <c r="CI416" s="4"/>
      <c r="CJ416" s="4"/>
      <c r="CK416" s="4"/>
      <c r="CL416" s="4"/>
      <c r="CM416" s="4"/>
      <c r="CN416" s="4"/>
      <c r="CO416" s="4"/>
      <c r="CP416" s="4"/>
      <c r="CQ416" s="4"/>
      <c r="CR416" s="4"/>
      <c r="CS416" s="4"/>
      <c r="CT416" s="4"/>
      <c r="CU416" s="4"/>
      <c r="CV416" s="4"/>
      <c r="CW416" s="4"/>
      <c r="CX416" s="4"/>
      <c r="CY416" s="4"/>
      <c r="CZ416" s="4"/>
      <c r="DA416" s="4"/>
      <c r="DB416" s="4"/>
      <c r="DC416" s="4"/>
      <c r="DD416" s="4"/>
      <c r="DE416" s="4"/>
      <c r="DF416" s="4"/>
      <c r="DG416" s="4"/>
      <c r="DH416" s="4"/>
      <c r="DI416" s="4"/>
      <c r="DJ416" s="4"/>
      <c r="DK416" s="4"/>
      <c r="DL416" s="4"/>
      <c r="DM416" s="4"/>
      <c r="DN416" s="4"/>
      <c r="DO416" s="4"/>
      <c r="DP416" s="4"/>
      <c r="DQ416" s="4"/>
      <c r="DR416" s="4"/>
      <c r="DS416" s="4"/>
      <c r="DT416" s="4"/>
      <c r="DU416" s="4"/>
      <c r="DV416" s="4"/>
      <c r="DW416" s="4"/>
      <c r="DX416" s="4"/>
      <c r="DY416" s="4"/>
      <c r="DZ416" s="4"/>
      <c r="EA416" s="4"/>
      <c r="EB416" s="4"/>
      <c r="EC416" s="4"/>
      <c r="ED416" s="4"/>
      <c r="EE416" s="4"/>
      <c r="EF416" s="4"/>
      <c r="EG416" s="4"/>
      <c r="EH416" s="4"/>
      <c r="EI416" s="4"/>
      <c r="EJ416" s="4"/>
      <c r="EK416" s="4"/>
      <c r="EL416" s="4"/>
      <c r="EM416" s="4"/>
      <c r="EN416" s="4"/>
      <c r="EO416" s="4"/>
      <c r="EP416" s="4"/>
      <c r="EQ416" s="4"/>
      <c r="ER416" s="4"/>
      <c r="ES416" s="4"/>
      <c r="ET416" s="4"/>
      <c r="EU416" s="4"/>
      <c r="EV416" s="4"/>
      <c r="EW416" s="4"/>
      <c r="EX416" s="4"/>
      <c r="EY416" s="4"/>
      <c r="EZ416" s="4"/>
      <c r="FA416" s="4"/>
      <c r="FB416" s="4"/>
      <c r="FC416" s="4"/>
      <c r="FD416" s="4"/>
      <c r="FE416" s="4"/>
      <c r="FF416" s="4"/>
      <c r="FG416" s="4"/>
      <c r="FH416" s="4"/>
      <c r="FI416" s="4"/>
      <c r="FJ416" s="4"/>
      <c r="FK416" s="4"/>
      <c r="FL416" s="4"/>
      <c r="FM416" s="4"/>
      <c r="FN416" s="4"/>
      <c r="FO416" s="4"/>
      <c r="FP416" s="4"/>
      <c r="FQ416" s="4"/>
      <c r="FR416" s="4"/>
      <c r="FS416" s="4"/>
      <c r="FT416" s="4"/>
      <c r="FU416" s="4"/>
      <c r="FV416" s="4"/>
      <c r="FW416" s="4"/>
      <c r="FX416" s="4"/>
      <c r="FY416" s="4"/>
      <c r="FZ416" s="4"/>
      <c r="GA416" s="4"/>
      <c r="GB416" s="4"/>
      <c r="GC416" s="4"/>
      <c r="GD416" s="4"/>
      <c r="GE416" s="4"/>
      <c r="GF416" s="4"/>
      <c r="GG416" s="4"/>
      <c r="GH416" s="4"/>
      <c r="GI416" s="4"/>
      <c r="GJ416" s="4"/>
      <c r="GK416" s="4"/>
      <c r="GL416" s="4"/>
      <c r="GM416" s="4"/>
      <c r="GN416" s="4"/>
      <c r="GO416" s="4"/>
      <c r="GP416" s="4"/>
      <c r="GQ416" s="4"/>
      <c r="GR416" s="4"/>
      <c r="GS416" s="4"/>
      <c r="GT416" s="4"/>
      <c r="GU416" s="4"/>
      <c r="GV416" s="4"/>
      <c r="GW416" s="4"/>
      <c r="GX416" s="4"/>
      <c r="GY416" s="4"/>
      <c r="GZ416" s="4"/>
      <c r="HA416" s="4"/>
      <c r="HB416" s="4"/>
      <c r="HC416" s="4"/>
    </row>
    <row r="417" spans="1:211" s="380" customFormat="1" ht="13.9" customHeight="1">
      <c r="A417" s="828" t="str">
        <f>IF('1C TSsoustraitance'!$A134&lt;&gt;0,'1C TSsoustraitance'!$A134,"")</f>
        <v/>
      </c>
      <c r="B417" s="530"/>
      <c r="C417" s="513" t="str">
        <f>IF('1C TSsoustraitance'!$A134&lt;&gt;0,'1C TSsoustraitance'!$B134,"")</f>
        <v/>
      </c>
      <c r="D417" s="513" t="str">
        <f>IF('1C TSsoustraitance'!$A134&lt;&gt;0,'1C TSsoustraitance'!$C134,"")</f>
        <v/>
      </c>
      <c r="E417" s="684"/>
      <c r="F417" s="685"/>
      <c r="G417" s="666">
        <f>'1C TSsoustraitance'!$D134</f>
        <v>0</v>
      </c>
      <c r="H417" s="533">
        <v>0.21</v>
      </c>
      <c r="I417" s="533">
        <v>1</v>
      </c>
      <c r="J417" s="534"/>
      <c r="K417" s="667">
        <f t="shared" si="114"/>
        <v>0</v>
      </c>
      <c r="L417" s="668">
        <f>IF(OR('1C TSsoustraitance'!$D134="",'1C TSsoustraitance'!$AP134=0),0,IF(AND('1C TSsoustraitance'!$D134&lt;&gt;"",$K$2="Pôle",'1C TSsoustraitance'!$E134="OUI"),(('1C TSsoustraitance'!$F134+'1C TSsoustraitance'!$G134+'1C TSsoustraitance'!$H134+'1C TSsoustraitance'!$I134+'1C TSsoustraitance'!$M134)/'1C TSsoustraitance'!$R134),IF(AND('1C TSsoustraitance'!$D134&lt;&gt;"",$K$2="Pôle",'1C TSsoustraitance'!$E134="NON"),(('1C TSsoustraitance'!$F134+'1C TSsoustraitance'!$G134+'1C TSsoustraitance'!$H134+'1C TSsoustraitance'!$I134+'1C TSsoustraitance'!$M134)/'1C TSsoustraitance'!$AP134),IF(AND('1C TSsoustraitance'!$D134&lt;&gt;"",$K$2&lt;&gt;"Pôle",'1C TSsoustraitance'!$E134="OUI"),(('1C TSsoustraitance'!$F134+'1C TSsoustraitance'!$G134+'1C TSsoustraitance'!$H134+'1C TSsoustraitance'!$I134+'1C TSsoustraitance'!$J134+'1C TSsoustraitance'!$K134+'1C TSsoustraitance'!$L134+'1C TSsoustraitance'!$M134+'1C TSsoustraitance'!$N134+'1C TSsoustraitance'!$O134+'1C TSsoustraitance'!$P134+'1C TSsoustraitance'!$Q134)/'1C TSsoustraitance'!$R134),IF(AND('1C TSsoustraitance'!$D134&lt;&gt;"",$K$2&lt;&gt;"Pôle",'1C TSsoustraitance'!$E134="NON"),(('1C TSsoustraitance'!$F134+'1C TSsoustraitance'!$G134+'1C TSsoustraitance'!$H134+'1C TSsoustraitance'!$I134+'1C TSsoustraitance'!$J134+'1C TSsoustraitance'!$K134+'1C TSsoustraitance'!$L134+'1C TSsoustraitance'!$M134+'1C TSsoustraitance'!$N134+'1C TSsoustraitance'!$O134+'1C TSsoustraitance'!$P134+'1C TSsoustraitance'!$Q134))/'1C TSsoustraitance'!$AP134)))))</f>
        <v>0</v>
      </c>
      <c r="M417" s="668">
        <f>IF(OR('1C TSsoustraitance'!$D134="",'1C TSsoustraitance'!AP$13=0),0,IF(AND('1C TSsoustraitance'!$D134&lt;&gt;"",$K$2="Pôle",'1C TSsoustraitance'!$E134="OUI"),(('1C TSsoustraitance'!$J134+'1C TSsoustraitance'!$K134+'1C TSsoustraitance'!$L134)/'1C TSsoustraitance'!$R134),IF(AND('1C TSsoustraitance'!$D134&lt;&gt;"",$K$2="Pôle",'1C TSsoustraitance'!$E134="NON"),(('1C TSsoustraitance'!$J134+'1C TSsoustraitance'!$K134+'1C TSsoustraitance'!$L134)/'1C TSsoustraitance'!$AP134),IF(AND('1C TSsoustraitance'!$D134&lt;&gt;"",$K$2&lt;&gt;"Pôle"),0))))</f>
        <v>0</v>
      </c>
      <c r="N417" s="668">
        <f t="shared" si="115"/>
        <v>0</v>
      </c>
      <c r="O417" s="669">
        <f>IF(OR('1C TSsoustraitance'!$D134="",'1C TSsoustraitance'!$E134="OUI",'1C TSsoustraitance'!$AP134=0),0,(('1C TSsoustraitance'!$S134)/'1C TSsoustraitance'!$AP134))</f>
        <v>0</v>
      </c>
      <c r="P417" s="669">
        <f>IF(OR('1C TSsoustraitance'!$D134="",'1C TSsoustraitance'!$E134="OUI",'1C TSsoustraitance'!$AP134=0),0,(('1C TSsoustraitance'!$T134)/'1C TSsoustraitance'!$AP134))</f>
        <v>0</v>
      </c>
      <c r="Q417" s="669">
        <f>IF(OR('1C TSsoustraitance'!$D134="",'1C TSsoustraitance'!$E134="OUI",'1C TSsoustraitance'!$AP134=0),0,(('1C TSsoustraitance'!$U134)/'1C TSsoustraitance'!$AP134))</f>
        <v>0</v>
      </c>
      <c r="R417" s="669">
        <f>IF(OR('1C TSsoustraitance'!$D134="",'1C TSsoustraitance'!$E134="OUI",'1C TSsoustraitance'!$AP134=0),0,(('1C TSsoustraitance'!$V134)/'1C TSsoustraitance'!$AP134))</f>
        <v>0</v>
      </c>
      <c r="S417" s="669">
        <f>IF(OR('1C TSsoustraitance'!$D134="",'1C TSsoustraitance'!$E134="OUI",'1C TSsoustraitance'!$AP134=0),0,(('1C TSsoustraitance'!$W134)/'1C TSsoustraitance'!$AP134))</f>
        <v>0</v>
      </c>
      <c r="T417" s="669">
        <f>IF(OR('1C TSsoustraitance'!$D134="",'1C TSsoustraitance'!$E134="OUI",'1C TSsoustraitance'!$AP134=0),0,(('1C TSsoustraitance'!$X134)/'1C TSsoustraitance'!$AP134))</f>
        <v>0</v>
      </c>
      <c r="U417" s="669">
        <f>IF(OR('1C TSsoustraitance'!$D134="",'1C TSsoustraitance'!$E134="OUI",'1C TSsoustraitance'!$AP134=0),0,(('1C TSsoustraitance'!$Y134)/'1C TSsoustraitance'!$AP134))</f>
        <v>0</v>
      </c>
      <c r="V417" s="669">
        <f>IF(OR('1C TSsoustraitance'!$D134="",'1C TSsoustraitance'!$E134="OUI",'1C TSsoustraitance'!$AP134=0),0,(('1C TSsoustraitance'!$Z134)/'1C TSsoustraitance'!$AP134))</f>
        <v>0</v>
      </c>
      <c r="W417" s="669">
        <f>IF(OR('1C TSsoustraitance'!$D134="",'1C TSsoustraitance'!$E134="OUI",'1C TSsoustraitance'!$AP134=0),0,(('1C TSsoustraitance'!$AA134)/'1C TSsoustraitance'!$AP134))</f>
        <v>0</v>
      </c>
      <c r="X417" s="669">
        <f>IF(OR('1C TSsoustraitance'!$D134="",'1C TSsoustraitance'!$E134="OUI",'1C TSsoustraitance'!$AP134=0),0,(('1C TSsoustraitance'!$AB134)/'1C TSsoustraitance'!$AP134))</f>
        <v>0</v>
      </c>
      <c r="Y417" s="669">
        <f>IF(OR('1C TSsoustraitance'!$D134="",'1C TSsoustraitance'!$E134="OUI",'1C TSsoustraitance'!$AP134=0),0,(('1C TSsoustraitance'!$AC134)/'1C TSsoustraitance'!$AP134))</f>
        <v>0</v>
      </c>
      <c r="Z417" s="669">
        <f>IF(OR('1C TSsoustraitance'!$D134="",'1C TSsoustraitance'!$E134="OUI",'1C TSsoustraitance'!$AP134=0),0,(('1C TSsoustraitance'!$AD134)/'1C TSsoustraitance'!$AP134))</f>
        <v>0</v>
      </c>
      <c r="AA417" s="669">
        <f>IF(OR('1C TSsoustraitance'!$D134="",'1C TSsoustraitance'!$E134="OUI",'1C TSsoustraitance'!$AP134=0),0,(('1C TSsoustraitance'!$AE134)/'1C TSsoustraitance'!$AP134))</f>
        <v>0</v>
      </c>
      <c r="AB417" s="669">
        <f>IF(OR('1C TSsoustraitance'!$D134="",'1C TSsoustraitance'!$E134="OUI",'1C TSsoustraitance'!$AP134=0),0,(('1C TSsoustraitance'!$AF134)/'1C TSsoustraitance'!$AP134))</f>
        <v>0</v>
      </c>
      <c r="AC417" s="669">
        <f>IF(OR('1C TSsoustraitance'!$D134="",'1C TSsoustraitance'!$E134="OUI",'1C TSsoustraitance'!$AP134=0),0,(('1C TSsoustraitance'!$AG134)/'1C TSsoustraitance'!$AP134))</f>
        <v>0</v>
      </c>
      <c r="AD417" s="669">
        <f>IF(OR('1C TSsoustraitance'!$D134="",'1C TSsoustraitance'!$E134="OUI",'1C TSsoustraitance'!$AP134=0),0,(('1C TSsoustraitance'!$AH134)/'1C TSsoustraitance'!$AP134))</f>
        <v>0</v>
      </c>
      <c r="AE417" s="669">
        <f>IF(OR('1C TSsoustraitance'!$D134="",'1C TSsoustraitance'!$E134="OUI",'1C TSsoustraitance'!$AP134=0),0,(('1C TSsoustraitance'!$AI134)/'1C TSsoustraitance'!$AP134))</f>
        <v>0</v>
      </c>
      <c r="AF417" s="669">
        <f>IF(OR('1C TSsoustraitance'!$D134="",'1C TSsoustraitance'!$E134="OUI",'1C TSsoustraitance'!$AP134=0),0,(('1C TSsoustraitance'!$AJ134)/'1C TSsoustraitance'!$AP134))</f>
        <v>0</v>
      </c>
      <c r="AG417" s="669">
        <f>IF(OR('1C TSsoustraitance'!$D134="",'1C TSsoustraitance'!$E134="OUI",'1C TSsoustraitance'!$AP134=0),0,(('1C TSsoustraitance'!$AK134)/'1C TSsoustraitance'!$AP134))</f>
        <v>0</v>
      </c>
      <c r="AH417" s="669">
        <f>IF(OR('1C TSsoustraitance'!$D134="",'1C TSsoustraitance'!$E134="OUI",'1C TSsoustraitance'!$AP134=0),0,(('1C TSsoustraitance'!$AL134)/'1C TSsoustraitance'!$AP134))</f>
        <v>0</v>
      </c>
      <c r="AI417" s="669">
        <f>IF(OR('1C TSsoustraitance'!$D134="",'1C TSsoustraitance'!$E134="OUI",'1C TSsoustraitance'!$AP134=0),0,(('1C TSsoustraitance'!$AM134)/'1C TSsoustraitance'!$AP134))</f>
        <v>0</v>
      </c>
      <c r="AJ417" s="669">
        <f>IF(OR('1C TSsoustraitance'!$D134="",'1C TSsoustraitance'!$E134="OUI",'1C TSsoustraitance'!$AP134=0),0,(('1C TSsoustraitance'!$AN134)/'1C TSsoustraitance'!$AP134))</f>
        <v>0</v>
      </c>
      <c r="AK417" s="669">
        <f t="shared" si="116"/>
        <v>0</v>
      </c>
      <c r="AL417" s="668">
        <f t="shared" si="117"/>
        <v>0</v>
      </c>
      <c r="AM417" s="670">
        <f>IF(Tableau7[[#This Row],[N° pièce]]="",0,(Tableau7[[#This Row],[hors TVA]]+(Tableau7[[#This Row],[hors TVA]]*Tableau7[[#This Row],[Taux TVA]])-(Tableau7[[#This Row],[hors TVA]]*Tableau7[[#This Row],[Taux TVA]]*Tableau7[[#This Row],[Régime TVA: Récupération]]))*Tableau7[[#This Row],[Type 1]])</f>
        <v>0</v>
      </c>
      <c r="AN417" s="670">
        <f>IF(Tableau7[[#This Row],[N° pièce]]="",0,IF($K$2="pôle",((Tableau7[[#This Row],[hors TVA]]+(Tableau7[[#This Row],[hors TVA]]*Tableau7[[#This Row],[Taux TVA]])-(Tableau7[[#This Row],[hors TVA]]*Tableau7[[#This Row],[Taux TVA]]*Tableau7[[#This Row],[Régime TVA: Récupération]]))*Tableau7[[#This Row],[Type 2]]),0))</f>
        <v>0</v>
      </c>
      <c r="AO417" s="670">
        <f t="shared" si="111"/>
        <v>0</v>
      </c>
      <c r="AP417" s="255">
        <f t="shared" si="119"/>
        <v>0</v>
      </c>
      <c r="AQ417" s="506">
        <f t="shared" ref="AQ417:AQ439" si="120">IF(M417=0,0,AN417-AS417)</f>
        <v>0</v>
      </c>
      <c r="AR417" s="671"/>
      <c r="AS417" s="512"/>
      <c r="AT417" s="513" t="str">
        <f>IF(('1C TSsoustraitance'!AP134*FICHE!C$14&lt;J417),"Forfait limité à "&amp;FICHE!C$14&amp;"€/jour","")</f>
        <v/>
      </c>
      <c r="AU417" s="797"/>
      <c r="AV417" s="484"/>
      <c r="AW417" s="484"/>
      <c r="AX417" s="484"/>
      <c r="AY417" s="484"/>
      <c r="AZ417" s="484"/>
      <c r="BA417" s="4"/>
      <c r="BB417" s="4"/>
      <c r="BC417" s="4"/>
      <c r="BD417" s="4"/>
      <c r="BE417" s="4"/>
      <c r="BF417" s="4"/>
      <c r="BG417" s="4"/>
      <c r="BH417" s="4"/>
      <c r="BI417" s="4"/>
      <c r="BJ417" s="4"/>
      <c r="BK417" s="4"/>
      <c r="BL417" s="4"/>
      <c r="BM417" s="4"/>
      <c r="BN417" s="4"/>
      <c r="BO417" s="4"/>
      <c r="BP417" s="4"/>
      <c r="BQ417" s="4"/>
      <c r="BR417" s="4"/>
      <c r="BS417" s="4"/>
      <c r="BT417" s="4"/>
      <c r="BU417" s="4"/>
      <c r="BV417" s="4"/>
      <c r="BW417" s="4"/>
      <c r="BX417" s="4"/>
      <c r="BY417" s="4"/>
      <c r="BZ417" s="4"/>
      <c r="CA417" s="4"/>
      <c r="CB417" s="4"/>
      <c r="CC417" s="4"/>
      <c r="CD417" s="4"/>
      <c r="CE417" s="4"/>
      <c r="CF417" s="4"/>
      <c r="CG417" s="4"/>
      <c r="CH417" s="4"/>
      <c r="CI417" s="4"/>
      <c r="CJ417" s="4"/>
      <c r="CK417" s="4"/>
      <c r="CL417" s="4"/>
      <c r="CM417" s="4"/>
      <c r="CN417" s="4"/>
      <c r="CO417" s="4"/>
      <c r="CP417" s="4"/>
      <c r="CQ417" s="4"/>
      <c r="CR417" s="4"/>
      <c r="CS417" s="4"/>
      <c r="CT417" s="4"/>
      <c r="CU417" s="4"/>
      <c r="CV417" s="4"/>
      <c r="CW417" s="4"/>
      <c r="CX417" s="4"/>
      <c r="CY417" s="4"/>
      <c r="CZ417" s="4"/>
      <c r="DA417" s="4"/>
      <c r="DB417" s="4"/>
      <c r="DC417" s="4"/>
      <c r="DD417" s="4"/>
      <c r="DE417" s="4"/>
      <c r="DF417" s="4"/>
      <c r="DG417" s="4"/>
      <c r="DH417" s="4"/>
      <c r="DI417" s="4"/>
      <c r="DJ417" s="4"/>
      <c r="DK417" s="4"/>
      <c r="DL417" s="4"/>
      <c r="DM417" s="4"/>
      <c r="DN417" s="4"/>
      <c r="DO417" s="4"/>
      <c r="DP417" s="4"/>
      <c r="DQ417" s="4"/>
      <c r="DR417" s="4"/>
      <c r="DS417" s="4"/>
      <c r="DT417" s="4"/>
      <c r="DU417" s="4"/>
      <c r="DV417" s="4"/>
      <c r="DW417" s="4"/>
      <c r="DX417" s="4"/>
      <c r="DY417" s="4"/>
      <c r="DZ417" s="4"/>
      <c r="EA417" s="4"/>
      <c r="EB417" s="4"/>
      <c r="EC417" s="4"/>
      <c r="ED417" s="4"/>
      <c r="EE417" s="4"/>
      <c r="EF417" s="4"/>
      <c r="EG417" s="4"/>
      <c r="EH417" s="4"/>
      <c r="EI417" s="4"/>
      <c r="EJ417" s="4"/>
      <c r="EK417" s="4"/>
      <c r="EL417" s="4"/>
      <c r="EM417" s="4"/>
      <c r="EN417" s="4"/>
      <c r="EO417" s="4"/>
      <c r="EP417" s="4"/>
      <c r="EQ417" s="4"/>
      <c r="ER417" s="4"/>
      <c r="ES417" s="4"/>
      <c r="ET417" s="4"/>
      <c r="EU417" s="4"/>
      <c r="EV417" s="4"/>
      <c r="EW417" s="4"/>
      <c r="EX417" s="4"/>
      <c r="EY417" s="4"/>
      <c r="EZ417" s="4"/>
      <c r="FA417" s="4"/>
      <c r="FB417" s="4"/>
      <c r="FC417" s="4"/>
      <c r="FD417" s="4"/>
      <c r="FE417" s="4"/>
      <c r="FF417" s="4"/>
      <c r="FG417" s="4"/>
      <c r="FH417" s="4"/>
      <c r="FI417" s="4"/>
      <c r="FJ417" s="4"/>
      <c r="FK417" s="4"/>
      <c r="FL417" s="4"/>
      <c r="FM417" s="4"/>
      <c r="FN417" s="4"/>
      <c r="FO417" s="4"/>
      <c r="FP417" s="4"/>
      <c r="FQ417" s="4"/>
      <c r="FR417" s="4"/>
      <c r="FS417" s="4"/>
      <c r="FT417" s="4"/>
      <c r="FU417" s="4"/>
      <c r="FV417" s="4"/>
      <c r="FW417" s="4"/>
      <c r="FX417" s="4"/>
      <c r="FY417" s="4"/>
      <c r="FZ417" s="4"/>
      <c r="GA417" s="4"/>
      <c r="GB417" s="4"/>
      <c r="GC417" s="4"/>
      <c r="GD417" s="4"/>
      <c r="GE417" s="4"/>
      <c r="GF417" s="4"/>
      <c r="GG417" s="4"/>
      <c r="GH417" s="4"/>
      <c r="GI417" s="4"/>
      <c r="GJ417" s="4"/>
      <c r="GK417" s="4"/>
      <c r="GL417" s="4"/>
      <c r="GM417" s="4"/>
      <c r="GN417" s="4"/>
      <c r="GO417" s="4"/>
      <c r="GP417" s="4"/>
      <c r="GQ417" s="4"/>
      <c r="GR417" s="4"/>
      <c r="GS417" s="4"/>
      <c r="GT417" s="4"/>
      <c r="GU417" s="4"/>
      <c r="GV417" s="4"/>
      <c r="GW417" s="4"/>
      <c r="GX417" s="4"/>
      <c r="GY417" s="4"/>
      <c r="GZ417" s="4"/>
      <c r="HA417" s="4"/>
      <c r="HB417" s="4"/>
      <c r="HC417" s="4"/>
    </row>
    <row r="418" spans="1:211" s="380" customFormat="1" ht="13.9" customHeight="1">
      <c r="A418" s="828" t="str">
        <f>IF('1C TSsoustraitance'!$A135&lt;&gt;0,'1C TSsoustraitance'!$A135,"")</f>
        <v/>
      </c>
      <c r="B418" s="530"/>
      <c r="C418" s="513" t="str">
        <f>IF('1C TSsoustraitance'!$A135&lt;&gt;0,'1C TSsoustraitance'!$B135,"")</f>
        <v/>
      </c>
      <c r="D418" s="513" t="str">
        <f>IF('1C TSsoustraitance'!$A135&lt;&gt;0,'1C TSsoustraitance'!$C135,"")</f>
        <v/>
      </c>
      <c r="E418" s="684"/>
      <c r="F418" s="685"/>
      <c r="G418" s="666">
        <f>'1C TSsoustraitance'!$D135</f>
        <v>0</v>
      </c>
      <c r="H418" s="533">
        <v>0.21</v>
      </c>
      <c r="I418" s="533">
        <v>1</v>
      </c>
      <c r="J418" s="534"/>
      <c r="K418" s="667">
        <f t="shared" si="114"/>
        <v>0</v>
      </c>
      <c r="L418" s="668">
        <f>IF(OR('1C TSsoustraitance'!$D135="",'1C TSsoustraitance'!$AP135=0),0,IF(AND('1C TSsoustraitance'!$D135&lt;&gt;"",$K$2="Pôle",'1C TSsoustraitance'!$E135="OUI"),(('1C TSsoustraitance'!$F135+'1C TSsoustraitance'!$G135+'1C TSsoustraitance'!$H135+'1C TSsoustraitance'!$I135+'1C TSsoustraitance'!$M135)/'1C TSsoustraitance'!$R135),IF(AND('1C TSsoustraitance'!$D135&lt;&gt;"",$K$2="Pôle",'1C TSsoustraitance'!$E135="NON"),(('1C TSsoustraitance'!$F135+'1C TSsoustraitance'!$G135+'1C TSsoustraitance'!$H135+'1C TSsoustraitance'!$I135+'1C TSsoustraitance'!$M135)/'1C TSsoustraitance'!$AP135),IF(AND('1C TSsoustraitance'!$D135&lt;&gt;"",$K$2&lt;&gt;"Pôle",'1C TSsoustraitance'!$E135="OUI"),(('1C TSsoustraitance'!$F135+'1C TSsoustraitance'!$G135+'1C TSsoustraitance'!$H135+'1C TSsoustraitance'!$I135+'1C TSsoustraitance'!$J135+'1C TSsoustraitance'!$K135+'1C TSsoustraitance'!$L135+'1C TSsoustraitance'!$M135+'1C TSsoustraitance'!$N135+'1C TSsoustraitance'!$O135+'1C TSsoustraitance'!$P135+'1C TSsoustraitance'!$Q135)/'1C TSsoustraitance'!$R135),IF(AND('1C TSsoustraitance'!$D135&lt;&gt;"",$K$2&lt;&gt;"Pôle",'1C TSsoustraitance'!$E135="NON"),(('1C TSsoustraitance'!$F135+'1C TSsoustraitance'!$G135+'1C TSsoustraitance'!$H135+'1C TSsoustraitance'!$I135+'1C TSsoustraitance'!$J135+'1C TSsoustraitance'!$K135+'1C TSsoustraitance'!$L135+'1C TSsoustraitance'!$M135+'1C TSsoustraitance'!$N135+'1C TSsoustraitance'!$O135+'1C TSsoustraitance'!$P135+'1C TSsoustraitance'!$Q135))/'1C TSsoustraitance'!$AP135)))))</f>
        <v>0</v>
      </c>
      <c r="M418" s="668">
        <f>IF(OR('1C TSsoustraitance'!$D135="",'1C TSsoustraitance'!AP$13=0),0,IF(AND('1C TSsoustraitance'!$D135&lt;&gt;"",$K$2="Pôle",'1C TSsoustraitance'!$E135="OUI"),(('1C TSsoustraitance'!$J135+'1C TSsoustraitance'!$K135+'1C TSsoustraitance'!$L135)/'1C TSsoustraitance'!$R135),IF(AND('1C TSsoustraitance'!$D135&lt;&gt;"",$K$2="Pôle",'1C TSsoustraitance'!$E135="NON"),(('1C TSsoustraitance'!$J135+'1C TSsoustraitance'!$K135+'1C TSsoustraitance'!$L135)/'1C TSsoustraitance'!$AP135),IF(AND('1C TSsoustraitance'!$D135&lt;&gt;"",$K$2&lt;&gt;"Pôle"),0))))</f>
        <v>0</v>
      </c>
      <c r="N418" s="668">
        <f t="shared" si="115"/>
        <v>0</v>
      </c>
      <c r="O418" s="669">
        <f>IF(OR('1C TSsoustraitance'!$D135="",'1C TSsoustraitance'!$E135="OUI",'1C TSsoustraitance'!$AP135=0),0,(('1C TSsoustraitance'!$S135)/'1C TSsoustraitance'!$AP135))</f>
        <v>0</v>
      </c>
      <c r="P418" s="669">
        <f>IF(OR('1C TSsoustraitance'!$D135="",'1C TSsoustraitance'!$E135="OUI",'1C TSsoustraitance'!$AP135=0),0,(('1C TSsoustraitance'!$T135)/'1C TSsoustraitance'!$AP135))</f>
        <v>0</v>
      </c>
      <c r="Q418" s="669">
        <f>IF(OR('1C TSsoustraitance'!$D135="",'1C TSsoustraitance'!$E135="OUI",'1C TSsoustraitance'!$AP135=0),0,(('1C TSsoustraitance'!$U135)/'1C TSsoustraitance'!$AP135))</f>
        <v>0</v>
      </c>
      <c r="R418" s="669">
        <f>IF(OR('1C TSsoustraitance'!$D135="",'1C TSsoustraitance'!$E135="OUI",'1C TSsoustraitance'!$AP135=0),0,(('1C TSsoustraitance'!$V135)/'1C TSsoustraitance'!$AP135))</f>
        <v>0</v>
      </c>
      <c r="S418" s="669">
        <f>IF(OR('1C TSsoustraitance'!$D135="",'1C TSsoustraitance'!$E135="OUI",'1C TSsoustraitance'!$AP135=0),0,(('1C TSsoustraitance'!$W135)/'1C TSsoustraitance'!$AP135))</f>
        <v>0</v>
      </c>
      <c r="T418" s="669">
        <f>IF(OR('1C TSsoustraitance'!$D135="",'1C TSsoustraitance'!$E135="OUI",'1C TSsoustraitance'!$AP135=0),0,(('1C TSsoustraitance'!$X135)/'1C TSsoustraitance'!$AP135))</f>
        <v>0</v>
      </c>
      <c r="U418" s="669">
        <f>IF(OR('1C TSsoustraitance'!$D135="",'1C TSsoustraitance'!$E135="OUI",'1C TSsoustraitance'!$AP135=0),0,(('1C TSsoustraitance'!$Y135)/'1C TSsoustraitance'!$AP135))</f>
        <v>0</v>
      </c>
      <c r="V418" s="669">
        <f>IF(OR('1C TSsoustraitance'!$D135="",'1C TSsoustraitance'!$E135="OUI",'1C TSsoustraitance'!$AP135=0),0,(('1C TSsoustraitance'!$Z135)/'1C TSsoustraitance'!$AP135))</f>
        <v>0</v>
      </c>
      <c r="W418" s="669">
        <f>IF(OR('1C TSsoustraitance'!$D135="",'1C TSsoustraitance'!$E135="OUI",'1C TSsoustraitance'!$AP135=0),0,(('1C TSsoustraitance'!$AA135)/'1C TSsoustraitance'!$AP135))</f>
        <v>0</v>
      </c>
      <c r="X418" s="669">
        <f>IF(OR('1C TSsoustraitance'!$D135="",'1C TSsoustraitance'!$E135="OUI",'1C TSsoustraitance'!$AP135=0),0,(('1C TSsoustraitance'!$AB135)/'1C TSsoustraitance'!$AP135))</f>
        <v>0</v>
      </c>
      <c r="Y418" s="669">
        <f>IF(OR('1C TSsoustraitance'!$D135="",'1C TSsoustraitance'!$E135="OUI",'1C TSsoustraitance'!$AP135=0),0,(('1C TSsoustraitance'!$AC135)/'1C TSsoustraitance'!$AP135))</f>
        <v>0</v>
      </c>
      <c r="Z418" s="669">
        <f>IF(OR('1C TSsoustraitance'!$D135="",'1C TSsoustraitance'!$E135="OUI",'1C TSsoustraitance'!$AP135=0),0,(('1C TSsoustraitance'!$AD135)/'1C TSsoustraitance'!$AP135))</f>
        <v>0</v>
      </c>
      <c r="AA418" s="669">
        <f>IF(OR('1C TSsoustraitance'!$D135="",'1C TSsoustraitance'!$E135="OUI",'1C TSsoustraitance'!$AP135=0),0,(('1C TSsoustraitance'!$AE135)/'1C TSsoustraitance'!$AP135))</f>
        <v>0</v>
      </c>
      <c r="AB418" s="669">
        <f>IF(OR('1C TSsoustraitance'!$D135="",'1C TSsoustraitance'!$E135="OUI",'1C TSsoustraitance'!$AP135=0),0,(('1C TSsoustraitance'!$AF135)/'1C TSsoustraitance'!$AP135))</f>
        <v>0</v>
      </c>
      <c r="AC418" s="669">
        <f>IF(OR('1C TSsoustraitance'!$D135="",'1C TSsoustraitance'!$E135="OUI",'1C TSsoustraitance'!$AP135=0),0,(('1C TSsoustraitance'!$AG135)/'1C TSsoustraitance'!$AP135))</f>
        <v>0</v>
      </c>
      <c r="AD418" s="669">
        <f>IF(OR('1C TSsoustraitance'!$D135="",'1C TSsoustraitance'!$E135="OUI",'1C TSsoustraitance'!$AP135=0),0,(('1C TSsoustraitance'!$AH135)/'1C TSsoustraitance'!$AP135))</f>
        <v>0</v>
      </c>
      <c r="AE418" s="669">
        <f>IF(OR('1C TSsoustraitance'!$D135="",'1C TSsoustraitance'!$E135="OUI",'1C TSsoustraitance'!$AP135=0),0,(('1C TSsoustraitance'!$AI135)/'1C TSsoustraitance'!$AP135))</f>
        <v>0</v>
      </c>
      <c r="AF418" s="669">
        <f>IF(OR('1C TSsoustraitance'!$D135="",'1C TSsoustraitance'!$E135="OUI",'1C TSsoustraitance'!$AP135=0),0,(('1C TSsoustraitance'!$AJ135)/'1C TSsoustraitance'!$AP135))</f>
        <v>0</v>
      </c>
      <c r="AG418" s="669">
        <f>IF(OR('1C TSsoustraitance'!$D135="",'1C TSsoustraitance'!$E135="OUI",'1C TSsoustraitance'!$AP135=0),0,(('1C TSsoustraitance'!$AK135)/'1C TSsoustraitance'!$AP135))</f>
        <v>0</v>
      </c>
      <c r="AH418" s="669">
        <f>IF(OR('1C TSsoustraitance'!$D135="",'1C TSsoustraitance'!$E135="OUI",'1C TSsoustraitance'!$AP135=0),0,(('1C TSsoustraitance'!$AL135)/'1C TSsoustraitance'!$AP135))</f>
        <v>0</v>
      </c>
      <c r="AI418" s="669">
        <f>IF(OR('1C TSsoustraitance'!$D135="",'1C TSsoustraitance'!$E135="OUI",'1C TSsoustraitance'!$AP135=0),0,(('1C TSsoustraitance'!$AM135)/'1C TSsoustraitance'!$AP135))</f>
        <v>0</v>
      </c>
      <c r="AJ418" s="669">
        <f>IF(OR('1C TSsoustraitance'!$D135="",'1C TSsoustraitance'!$E135="OUI",'1C TSsoustraitance'!$AP135=0),0,(('1C TSsoustraitance'!$AN135)/'1C TSsoustraitance'!$AP135))</f>
        <v>0</v>
      </c>
      <c r="AK418" s="669">
        <f t="shared" si="116"/>
        <v>0</v>
      </c>
      <c r="AL418" s="668">
        <f t="shared" si="117"/>
        <v>0</v>
      </c>
      <c r="AM418" s="670">
        <f>IF(Tableau7[[#This Row],[N° pièce]]="",0,(Tableau7[[#This Row],[hors TVA]]+(Tableau7[[#This Row],[hors TVA]]*Tableau7[[#This Row],[Taux TVA]])-(Tableau7[[#This Row],[hors TVA]]*Tableau7[[#This Row],[Taux TVA]]*Tableau7[[#This Row],[Régime TVA: Récupération]]))*Tableau7[[#This Row],[Type 1]])</f>
        <v>0</v>
      </c>
      <c r="AN418" s="670">
        <f>IF(Tableau7[[#This Row],[N° pièce]]="",0,IF($K$2="pôle",((Tableau7[[#This Row],[hors TVA]]+(Tableau7[[#This Row],[hors TVA]]*Tableau7[[#This Row],[Taux TVA]])-(Tableau7[[#This Row],[hors TVA]]*Tableau7[[#This Row],[Taux TVA]]*Tableau7[[#This Row],[Régime TVA: Récupération]]))*Tableau7[[#This Row],[Type 2]]),0))</f>
        <v>0</v>
      </c>
      <c r="AO418" s="670">
        <f t="shared" si="111"/>
        <v>0</v>
      </c>
      <c r="AP418" s="255">
        <f t="shared" si="119"/>
        <v>0</v>
      </c>
      <c r="AQ418" s="506">
        <f t="shared" si="120"/>
        <v>0</v>
      </c>
      <c r="AR418" s="671"/>
      <c r="AS418" s="512"/>
      <c r="AT418" s="513" t="str">
        <f>IF(('1C TSsoustraitance'!AP135*FICHE!C$14&lt;J418),"Forfait limité à "&amp;FICHE!C$14&amp;"€/jour","")</f>
        <v/>
      </c>
      <c r="AU418" s="797"/>
      <c r="AV418" s="484"/>
      <c r="AW418" s="484"/>
      <c r="AX418" s="484"/>
      <c r="AY418" s="484"/>
      <c r="AZ418" s="484"/>
      <c r="BA418" s="4"/>
      <c r="BB418" s="4"/>
      <c r="BC418" s="4"/>
      <c r="BD418" s="4"/>
      <c r="BE418" s="4"/>
      <c r="BF418" s="4"/>
      <c r="BG418" s="4"/>
      <c r="BH418" s="4"/>
      <c r="BI418" s="4"/>
      <c r="BJ418" s="4"/>
      <c r="BK418" s="4"/>
      <c r="BL418" s="4"/>
      <c r="BM418" s="4"/>
      <c r="BN418" s="4"/>
      <c r="BO418" s="4"/>
      <c r="BP418" s="4"/>
      <c r="BQ418" s="4"/>
      <c r="BR418" s="4"/>
      <c r="BS418" s="4"/>
      <c r="BT418" s="4"/>
      <c r="BU418" s="4"/>
      <c r="BV418" s="4"/>
      <c r="BW418" s="4"/>
      <c r="BX418" s="4"/>
      <c r="BY418" s="4"/>
      <c r="BZ418" s="4"/>
      <c r="CA418" s="4"/>
      <c r="CB418" s="4"/>
      <c r="CC418" s="4"/>
      <c r="CD418" s="4"/>
      <c r="CE418" s="4"/>
      <c r="CF418" s="4"/>
      <c r="CG418" s="4"/>
      <c r="CH418" s="4"/>
      <c r="CI418" s="4"/>
      <c r="CJ418" s="4"/>
      <c r="CK418" s="4"/>
      <c r="CL418" s="4"/>
      <c r="CM418" s="4"/>
      <c r="CN418" s="4"/>
      <c r="CO418" s="4"/>
      <c r="CP418" s="4"/>
      <c r="CQ418" s="4"/>
      <c r="CR418" s="4"/>
      <c r="CS418" s="4"/>
      <c r="CT418" s="4"/>
      <c r="CU418" s="4"/>
      <c r="CV418" s="4"/>
      <c r="CW418" s="4"/>
      <c r="CX418" s="4"/>
      <c r="CY418" s="4"/>
      <c r="CZ418" s="4"/>
      <c r="DA418" s="4"/>
      <c r="DB418" s="4"/>
      <c r="DC418" s="4"/>
      <c r="DD418" s="4"/>
      <c r="DE418" s="4"/>
      <c r="DF418" s="4"/>
      <c r="DG418" s="4"/>
      <c r="DH418" s="4"/>
      <c r="DI418" s="4"/>
      <c r="DJ418" s="4"/>
      <c r="DK418" s="4"/>
      <c r="DL418" s="4"/>
      <c r="DM418" s="4"/>
      <c r="DN418" s="4"/>
      <c r="DO418" s="4"/>
      <c r="DP418" s="4"/>
      <c r="DQ418" s="4"/>
      <c r="DR418" s="4"/>
      <c r="DS418" s="4"/>
      <c r="DT418" s="4"/>
      <c r="DU418" s="4"/>
      <c r="DV418" s="4"/>
      <c r="DW418" s="4"/>
      <c r="DX418" s="4"/>
      <c r="DY418" s="4"/>
      <c r="DZ418" s="4"/>
      <c r="EA418" s="4"/>
      <c r="EB418" s="4"/>
      <c r="EC418" s="4"/>
      <c r="ED418" s="4"/>
      <c r="EE418" s="4"/>
      <c r="EF418" s="4"/>
      <c r="EG418" s="4"/>
      <c r="EH418" s="4"/>
      <c r="EI418" s="4"/>
      <c r="EJ418" s="4"/>
      <c r="EK418" s="4"/>
      <c r="EL418" s="4"/>
      <c r="EM418" s="4"/>
      <c r="EN418" s="4"/>
      <c r="EO418" s="4"/>
      <c r="EP418" s="4"/>
      <c r="EQ418" s="4"/>
      <c r="ER418" s="4"/>
      <c r="ES418" s="4"/>
      <c r="ET418" s="4"/>
      <c r="EU418" s="4"/>
      <c r="EV418" s="4"/>
      <c r="EW418" s="4"/>
      <c r="EX418" s="4"/>
      <c r="EY418" s="4"/>
      <c r="EZ418" s="4"/>
      <c r="FA418" s="4"/>
      <c r="FB418" s="4"/>
      <c r="FC418" s="4"/>
      <c r="FD418" s="4"/>
      <c r="FE418" s="4"/>
      <c r="FF418" s="4"/>
      <c r="FG418" s="4"/>
      <c r="FH418" s="4"/>
      <c r="FI418" s="4"/>
      <c r="FJ418" s="4"/>
      <c r="FK418" s="4"/>
      <c r="FL418" s="4"/>
      <c r="FM418" s="4"/>
      <c r="FN418" s="4"/>
      <c r="FO418" s="4"/>
      <c r="FP418" s="4"/>
      <c r="FQ418" s="4"/>
      <c r="FR418" s="4"/>
      <c r="FS418" s="4"/>
      <c r="FT418" s="4"/>
      <c r="FU418" s="4"/>
      <c r="FV418" s="4"/>
      <c r="FW418" s="4"/>
      <c r="FX418" s="4"/>
      <c r="FY418" s="4"/>
      <c r="FZ418" s="4"/>
      <c r="GA418" s="4"/>
      <c r="GB418" s="4"/>
      <c r="GC418" s="4"/>
      <c r="GD418" s="4"/>
      <c r="GE418" s="4"/>
      <c r="GF418" s="4"/>
      <c r="GG418" s="4"/>
      <c r="GH418" s="4"/>
      <c r="GI418" s="4"/>
      <c r="GJ418" s="4"/>
      <c r="GK418" s="4"/>
      <c r="GL418" s="4"/>
      <c r="GM418" s="4"/>
      <c r="GN418" s="4"/>
      <c r="GO418" s="4"/>
      <c r="GP418" s="4"/>
      <c r="GQ418" s="4"/>
      <c r="GR418" s="4"/>
      <c r="GS418" s="4"/>
      <c r="GT418" s="4"/>
      <c r="GU418" s="4"/>
      <c r="GV418" s="4"/>
      <c r="GW418" s="4"/>
      <c r="GX418" s="4"/>
      <c r="GY418" s="4"/>
      <c r="GZ418" s="4"/>
      <c r="HA418" s="4"/>
      <c r="HB418" s="4"/>
      <c r="HC418" s="4"/>
    </row>
    <row r="419" spans="1:211" s="380" customFormat="1" ht="13.9" customHeight="1">
      <c r="A419" s="828" t="str">
        <f>IF('1C TSsoustraitance'!$A136&lt;&gt;0,'1C TSsoustraitance'!$A136,"")</f>
        <v/>
      </c>
      <c r="B419" s="530"/>
      <c r="C419" s="513" t="str">
        <f>IF('1C TSsoustraitance'!$A136&lt;&gt;0,'1C TSsoustraitance'!$B136,"")</f>
        <v/>
      </c>
      <c r="D419" s="513" t="str">
        <f>IF('1C TSsoustraitance'!$A136&lt;&gt;0,'1C TSsoustraitance'!$C136,"")</f>
        <v/>
      </c>
      <c r="E419" s="684"/>
      <c r="F419" s="685"/>
      <c r="G419" s="666">
        <f>'1C TSsoustraitance'!$D136</f>
        <v>0</v>
      </c>
      <c r="H419" s="533">
        <v>0.21</v>
      </c>
      <c r="I419" s="533">
        <v>1</v>
      </c>
      <c r="J419" s="534"/>
      <c r="K419" s="667">
        <f t="shared" si="114"/>
        <v>0</v>
      </c>
      <c r="L419" s="668">
        <f>IF(OR('1C TSsoustraitance'!$D136="",'1C TSsoustraitance'!$AP136=0),0,IF(AND('1C TSsoustraitance'!$D136&lt;&gt;"",$K$2="Pôle",'1C TSsoustraitance'!$E136="OUI"),(('1C TSsoustraitance'!$F136+'1C TSsoustraitance'!$G136+'1C TSsoustraitance'!$H136+'1C TSsoustraitance'!$I136+'1C TSsoustraitance'!$M136)/'1C TSsoustraitance'!$R136),IF(AND('1C TSsoustraitance'!$D136&lt;&gt;"",$K$2="Pôle",'1C TSsoustraitance'!$E136="NON"),(('1C TSsoustraitance'!$F136+'1C TSsoustraitance'!$G136+'1C TSsoustraitance'!$H136+'1C TSsoustraitance'!$I136+'1C TSsoustraitance'!$M136)/'1C TSsoustraitance'!$AP136),IF(AND('1C TSsoustraitance'!$D136&lt;&gt;"",$K$2&lt;&gt;"Pôle",'1C TSsoustraitance'!$E136="OUI"),(('1C TSsoustraitance'!$F136+'1C TSsoustraitance'!$G136+'1C TSsoustraitance'!$H136+'1C TSsoustraitance'!$I136+'1C TSsoustraitance'!$J136+'1C TSsoustraitance'!$K136+'1C TSsoustraitance'!$L136+'1C TSsoustraitance'!$M136+'1C TSsoustraitance'!$N136+'1C TSsoustraitance'!$O136+'1C TSsoustraitance'!$P136+'1C TSsoustraitance'!$Q136)/'1C TSsoustraitance'!$R136),IF(AND('1C TSsoustraitance'!$D136&lt;&gt;"",$K$2&lt;&gt;"Pôle",'1C TSsoustraitance'!$E136="NON"),(('1C TSsoustraitance'!$F136+'1C TSsoustraitance'!$G136+'1C TSsoustraitance'!$H136+'1C TSsoustraitance'!$I136+'1C TSsoustraitance'!$J136+'1C TSsoustraitance'!$K136+'1C TSsoustraitance'!$L136+'1C TSsoustraitance'!$M136+'1C TSsoustraitance'!$N136+'1C TSsoustraitance'!$O136+'1C TSsoustraitance'!$P136+'1C TSsoustraitance'!$Q136))/'1C TSsoustraitance'!$AP136)))))</f>
        <v>0</v>
      </c>
      <c r="M419" s="668">
        <f>IF(OR('1C TSsoustraitance'!$D136="",'1C TSsoustraitance'!AP$13=0),0,IF(AND('1C TSsoustraitance'!$D136&lt;&gt;"",$K$2="Pôle",'1C TSsoustraitance'!$E136="OUI"),(('1C TSsoustraitance'!$J136+'1C TSsoustraitance'!$K136+'1C TSsoustraitance'!$L136)/'1C TSsoustraitance'!$R136),IF(AND('1C TSsoustraitance'!$D136&lt;&gt;"",$K$2="Pôle",'1C TSsoustraitance'!$E136="NON"),(('1C TSsoustraitance'!$J136+'1C TSsoustraitance'!$K136+'1C TSsoustraitance'!$L136)/'1C TSsoustraitance'!$AP136),IF(AND('1C TSsoustraitance'!$D136&lt;&gt;"",$K$2&lt;&gt;"Pôle"),0))))</f>
        <v>0</v>
      </c>
      <c r="N419" s="668">
        <f t="shared" si="115"/>
        <v>0</v>
      </c>
      <c r="O419" s="669">
        <f>IF(OR('1C TSsoustraitance'!$D136="",'1C TSsoustraitance'!$E136="OUI",'1C TSsoustraitance'!$AP136=0),0,(('1C TSsoustraitance'!$S136)/'1C TSsoustraitance'!$AP136))</f>
        <v>0</v>
      </c>
      <c r="P419" s="669">
        <f>IF(OR('1C TSsoustraitance'!$D136="",'1C TSsoustraitance'!$E136="OUI",'1C TSsoustraitance'!$AP136=0),0,(('1C TSsoustraitance'!$T136)/'1C TSsoustraitance'!$AP136))</f>
        <v>0</v>
      </c>
      <c r="Q419" s="669">
        <f>IF(OR('1C TSsoustraitance'!$D136="",'1C TSsoustraitance'!$E136="OUI",'1C TSsoustraitance'!$AP136=0),0,(('1C TSsoustraitance'!$U136)/'1C TSsoustraitance'!$AP136))</f>
        <v>0</v>
      </c>
      <c r="R419" s="669">
        <f>IF(OR('1C TSsoustraitance'!$D136="",'1C TSsoustraitance'!$E136="OUI",'1C TSsoustraitance'!$AP136=0),0,(('1C TSsoustraitance'!$V136)/'1C TSsoustraitance'!$AP136))</f>
        <v>0</v>
      </c>
      <c r="S419" s="669">
        <f>IF(OR('1C TSsoustraitance'!$D136="",'1C TSsoustraitance'!$E136="OUI",'1C TSsoustraitance'!$AP136=0),0,(('1C TSsoustraitance'!$W136)/'1C TSsoustraitance'!$AP136))</f>
        <v>0</v>
      </c>
      <c r="T419" s="669">
        <f>IF(OR('1C TSsoustraitance'!$D136="",'1C TSsoustraitance'!$E136="OUI",'1C TSsoustraitance'!$AP136=0),0,(('1C TSsoustraitance'!$X136)/'1C TSsoustraitance'!$AP136))</f>
        <v>0</v>
      </c>
      <c r="U419" s="669">
        <f>IF(OR('1C TSsoustraitance'!$D136="",'1C TSsoustraitance'!$E136="OUI",'1C TSsoustraitance'!$AP136=0),0,(('1C TSsoustraitance'!$Y136)/'1C TSsoustraitance'!$AP136))</f>
        <v>0</v>
      </c>
      <c r="V419" s="669">
        <f>IF(OR('1C TSsoustraitance'!$D136="",'1C TSsoustraitance'!$E136="OUI",'1C TSsoustraitance'!$AP136=0),0,(('1C TSsoustraitance'!$Z136)/'1C TSsoustraitance'!$AP136))</f>
        <v>0</v>
      </c>
      <c r="W419" s="669">
        <f>IF(OR('1C TSsoustraitance'!$D136="",'1C TSsoustraitance'!$E136="OUI",'1C TSsoustraitance'!$AP136=0),0,(('1C TSsoustraitance'!$AA136)/'1C TSsoustraitance'!$AP136))</f>
        <v>0</v>
      </c>
      <c r="X419" s="669">
        <f>IF(OR('1C TSsoustraitance'!$D136="",'1C TSsoustraitance'!$E136="OUI",'1C TSsoustraitance'!$AP136=0),0,(('1C TSsoustraitance'!$AB136)/'1C TSsoustraitance'!$AP136))</f>
        <v>0</v>
      </c>
      <c r="Y419" s="669">
        <f>IF(OR('1C TSsoustraitance'!$D136="",'1C TSsoustraitance'!$E136="OUI",'1C TSsoustraitance'!$AP136=0),0,(('1C TSsoustraitance'!$AC136)/'1C TSsoustraitance'!$AP136))</f>
        <v>0</v>
      </c>
      <c r="Z419" s="669">
        <f>IF(OR('1C TSsoustraitance'!$D136="",'1C TSsoustraitance'!$E136="OUI",'1C TSsoustraitance'!$AP136=0),0,(('1C TSsoustraitance'!$AD136)/'1C TSsoustraitance'!$AP136))</f>
        <v>0</v>
      </c>
      <c r="AA419" s="669">
        <f>IF(OR('1C TSsoustraitance'!$D136="",'1C TSsoustraitance'!$E136="OUI",'1C TSsoustraitance'!$AP136=0),0,(('1C TSsoustraitance'!$AE136)/'1C TSsoustraitance'!$AP136))</f>
        <v>0</v>
      </c>
      <c r="AB419" s="669">
        <f>IF(OR('1C TSsoustraitance'!$D136="",'1C TSsoustraitance'!$E136="OUI",'1C TSsoustraitance'!$AP136=0),0,(('1C TSsoustraitance'!$AF136)/'1C TSsoustraitance'!$AP136))</f>
        <v>0</v>
      </c>
      <c r="AC419" s="669">
        <f>IF(OR('1C TSsoustraitance'!$D136="",'1C TSsoustraitance'!$E136="OUI",'1C TSsoustraitance'!$AP136=0),0,(('1C TSsoustraitance'!$AG136)/'1C TSsoustraitance'!$AP136))</f>
        <v>0</v>
      </c>
      <c r="AD419" s="669">
        <f>IF(OR('1C TSsoustraitance'!$D136="",'1C TSsoustraitance'!$E136="OUI",'1C TSsoustraitance'!$AP136=0),0,(('1C TSsoustraitance'!$AH136)/'1C TSsoustraitance'!$AP136))</f>
        <v>0</v>
      </c>
      <c r="AE419" s="669">
        <f>IF(OR('1C TSsoustraitance'!$D136="",'1C TSsoustraitance'!$E136="OUI",'1C TSsoustraitance'!$AP136=0),0,(('1C TSsoustraitance'!$AI136)/'1C TSsoustraitance'!$AP136))</f>
        <v>0</v>
      </c>
      <c r="AF419" s="669">
        <f>IF(OR('1C TSsoustraitance'!$D136="",'1C TSsoustraitance'!$E136="OUI",'1C TSsoustraitance'!$AP136=0),0,(('1C TSsoustraitance'!$AJ136)/'1C TSsoustraitance'!$AP136))</f>
        <v>0</v>
      </c>
      <c r="AG419" s="669">
        <f>IF(OR('1C TSsoustraitance'!$D136="",'1C TSsoustraitance'!$E136="OUI",'1C TSsoustraitance'!$AP136=0),0,(('1C TSsoustraitance'!$AK136)/'1C TSsoustraitance'!$AP136))</f>
        <v>0</v>
      </c>
      <c r="AH419" s="669">
        <f>IF(OR('1C TSsoustraitance'!$D136="",'1C TSsoustraitance'!$E136="OUI",'1C TSsoustraitance'!$AP136=0),0,(('1C TSsoustraitance'!$AL136)/'1C TSsoustraitance'!$AP136))</f>
        <v>0</v>
      </c>
      <c r="AI419" s="669">
        <f>IF(OR('1C TSsoustraitance'!$D136="",'1C TSsoustraitance'!$E136="OUI",'1C TSsoustraitance'!$AP136=0),0,(('1C TSsoustraitance'!$AM136)/'1C TSsoustraitance'!$AP136))</f>
        <v>0</v>
      </c>
      <c r="AJ419" s="669">
        <f>IF(OR('1C TSsoustraitance'!$D136="",'1C TSsoustraitance'!$E136="OUI",'1C TSsoustraitance'!$AP136=0),0,(('1C TSsoustraitance'!$AN136)/'1C TSsoustraitance'!$AP136))</f>
        <v>0</v>
      </c>
      <c r="AK419" s="669">
        <f t="shared" si="116"/>
        <v>0</v>
      </c>
      <c r="AL419" s="668">
        <f t="shared" si="117"/>
        <v>0</v>
      </c>
      <c r="AM419" s="670">
        <f>IF(Tableau7[[#This Row],[N° pièce]]="",0,(Tableau7[[#This Row],[hors TVA]]+(Tableau7[[#This Row],[hors TVA]]*Tableau7[[#This Row],[Taux TVA]])-(Tableau7[[#This Row],[hors TVA]]*Tableau7[[#This Row],[Taux TVA]]*Tableau7[[#This Row],[Régime TVA: Récupération]]))*Tableau7[[#This Row],[Type 1]])</f>
        <v>0</v>
      </c>
      <c r="AN419" s="670">
        <f>IF(Tableau7[[#This Row],[N° pièce]]="",0,IF($K$2="pôle",((Tableau7[[#This Row],[hors TVA]]+(Tableau7[[#This Row],[hors TVA]]*Tableau7[[#This Row],[Taux TVA]])-(Tableau7[[#This Row],[hors TVA]]*Tableau7[[#This Row],[Taux TVA]]*Tableau7[[#This Row],[Régime TVA: Récupération]]))*Tableau7[[#This Row],[Type 2]]),0))</f>
        <v>0</v>
      </c>
      <c r="AO419" s="670">
        <f t="shared" si="111"/>
        <v>0</v>
      </c>
      <c r="AP419" s="255">
        <f t="shared" si="119"/>
        <v>0</v>
      </c>
      <c r="AQ419" s="506">
        <f t="shared" si="120"/>
        <v>0</v>
      </c>
      <c r="AR419" s="671"/>
      <c r="AS419" s="512"/>
      <c r="AT419" s="513" t="str">
        <f>IF(('1C TSsoustraitance'!AP136*FICHE!C$14&lt;J419),"Forfait limité à "&amp;FICHE!C$14&amp;"€/jour","")</f>
        <v/>
      </c>
      <c r="AU419" s="797"/>
      <c r="AV419" s="484"/>
      <c r="AW419" s="484"/>
      <c r="AX419" s="484"/>
      <c r="AY419" s="484"/>
      <c r="AZ419" s="484"/>
      <c r="BA419" s="4"/>
      <c r="BB419" s="4"/>
      <c r="BC419" s="4"/>
      <c r="BD419" s="4"/>
      <c r="BE419" s="4"/>
      <c r="BF419" s="4"/>
      <c r="BG419" s="4"/>
      <c r="BH419" s="4"/>
      <c r="BI419" s="4"/>
      <c r="BJ419" s="4"/>
      <c r="BK419" s="4"/>
      <c r="BL419" s="4"/>
      <c r="BM419" s="4"/>
      <c r="BN419" s="4"/>
      <c r="BO419" s="4"/>
      <c r="BP419" s="4"/>
      <c r="BQ419" s="4"/>
      <c r="BR419" s="4"/>
      <c r="BS419" s="4"/>
      <c r="BT419" s="4"/>
      <c r="BU419" s="4"/>
      <c r="BV419" s="4"/>
      <c r="BW419" s="4"/>
      <c r="BX419" s="4"/>
      <c r="BY419" s="4"/>
      <c r="BZ419" s="4"/>
      <c r="CA419" s="4"/>
      <c r="CB419" s="4"/>
      <c r="CC419" s="4"/>
      <c r="CD419" s="4"/>
      <c r="CE419" s="4"/>
      <c r="CF419" s="4"/>
      <c r="CG419" s="4"/>
      <c r="CH419" s="4"/>
      <c r="CI419" s="4"/>
      <c r="CJ419" s="4"/>
      <c r="CK419" s="4"/>
      <c r="CL419" s="4"/>
      <c r="CM419" s="4"/>
      <c r="CN419" s="4"/>
      <c r="CO419" s="4"/>
      <c r="CP419" s="4"/>
      <c r="CQ419" s="4"/>
      <c r="CR419" s="4"/>
      <c r="CS419" s="4"/>
      <c r="CT419" s="4"/>
      <c r="CU419" s="4"/>
      <c r="CV419" s="4"/>
      <c r="CW419" s="4"/>
      <c r="CX419" s="4"/>
      <c r="CY419" s="4"/>
      <c r="CZ419" s="4"/>
      <c r="DA419" s="4"/>
      <c r="DB419" s="4"/>
      <c r="DC419" s="4"/>
      <c r="DD419" s="4"/>
      <c r="DE419" s="4"/>
      <c r="DF419" s="4"/>
      <c r="DG419" s="4"/>
      <c r="DH419" s="4"/>
      <c r="DI419" s="4"/>
      <c r="DJ419" s="4"/>
      <c r="DK419" s="4"/>
      <c r="DL419" s="4"/>
      <c r="DM419" s="4"/>
      <c r="DN419" s="4"/>
      <c r="DO419" s="4"/>
      <c r="DP419" s="4"/>
      <c r="DQ419" s="4"/>
      <c r="DR419" s="4"/>
      <c r="DS419" s="4"/>
      <c r="DT419" s="4"/>
      <c r="DU419" s="4"/>
      <c r="DV419" s="4"/>
      <c r="DW419" s="4"/>
      <c r="DX419" s="4"/>
      <c r="DY419" s="4"/>
      <c r="DZ419" s="4"/>
      <c r="EA419" s="4"/>
      <c r="EB419" s="4"/>
      <c r="EC419" s="4"/>
      <c r="ED419" s="4"/>
      <c r="EE419" s="4"/>
      <c r="EF419" s="4"/>
      <c r="EG419" s="4"/>
      <c r="EH419" s="4"/>
      <c r="EI419" s="4"/>
      <c r="EJ419" s="4"/>
      <c r="EK419" s="4"/>
      <c r="EL419" s="4"/>
      <c r="EM419" s="4"/>
      <c r="EN419" s="4"/>
      <c r="EO419" s="4"/>
      <c r="EP419" s="4"/>
      <c r="EQ419" s="4"/>
      <c r="ER419" s="4"/>
      <c r="ES419" s="4"/>
      <c r="ET419" s="4"/>
      <c r="EU419" s="4"/>
      <c r="EV419" s="4"/>
      <c r="EW419" s="4"/>
      <c r="EX419" s="4"/>
      <c r="EY419" s="4"/>
      <c r="EZ419" s="4"/>
      <c r="FA419" s="4"/>
      <c r="FB419" s="4"/>
      <c r="FC419" s="4"/>
      <c r="FD419" s="4"/>
      <c r="FE419" s="4"/>
      <c r="FF419" s="4"/>
      <c r="FG419" s="4"/>
      <c r="FH419" s="4"/>
      <c r="FI419" s="4"/>
      <c r="FJ419" s="4"/>
      <c r="FK419" s="4"/>
      <c r="FL419" s="4"/>
      <c r="FM419" s="4"/>
      <c r="FN419" s="4"/>
      <c r="FO419" s="4"/>
      <c r="FP419" s="4"/>
      <c r="FQ419" s="4"/>
      <c r="FR419" s="4"/>
      <c r="FS419" s="4"/>
      <c r="FT419" s="4"/>
      <c r="FU419" s="4"/>
      <c r="FV419" s="4"/>
      <c r="FW419" s="4"/>
      <c r="FX419" s="4"/>
      <c r="FY419" s="4"/>
      <c r="FZ419" s="4"/>
      <c r="GA419" s="4"/>
      <c r="GB419" s="4"/>
      <c r="GC419" s="4"/>
      <c r="GD419" s="4"/>
      <c r="GE419" s="4"/>
      <c r="GF419" s="4"/>
      <c r="GG419" s="4"/>
      <c r="GH419" s="4"/>
      <c r="GI419" s="4"/>
      <c r="GJ419" s="4"/>
      <c r="GK419" s="4"/>
      <c r="GL419" s="4"/>
      <c r="GM419" s="4"/>
      <c r="GN419" s="4"/>
      <c r="GO419" s="4"/>
      <c r="GP419" s="4"/>
      <c r="GQ419" s="4"/>
      <c r="GR419" s="4"/>
      <c r="GS419" s="4"/>
      <c r="GT419" s="4"/>
      <c r="GU419" s="4"/>
      <c r="GV419" s="4"/>
      <c r="GW419" s="4"/>
      <c r="GX419" s="4"/>
      <c r="GY419" s="4"/>
      <c r="GZ419" s="4"/>
      <c r="HA419" s="4"/>
      <c r="HB419" s="4"/>
      <c r="HC419" s="4"/>
    </row>
    <row r="420" spans="1:211" s="380" customFormat="1" ht="13.9" customHeight="1">
      <c r="A420" s="828" t="str">
        <f>IF('1C TSsoustraitance'!$A137&lt;&gt;0,'1C TSsoustraitance'!$A137,"")</f>
        <v/>
      </c>
      <c r="B420" s="530"/>
      <c r="C420" s="513" t="str">
        <f>IF('1C TSsoustraitance'!$A137&lt;&gt;0,'1C TSsoustraitance'!$B137,"")</f>
        <v/>
      </c>
      <c r="D420" s="513" t="str">
        <f>IF('1C TSsoustraitance'!$A137&lt;&gt;0,'1C TSsoustraitance'!$C137,"")</f>
        <v/>
      </c>
      <c r="E420" s="684"/>
      <c r="F420" s="685"/>
      <c r="G420" s="666">
        <f>'1C TSsoustraitance'!$D137</f>
        <v>0</v>
      </c>
      <c r="H420" s="533">
        <v>0.21</v>
      </c>
      <c r="I420" s="533">
        <v>1</v>
      </c>
      <c r="J420" s="534"/>
      <c r="K420" s="667">
        <f t="shared" si="114"/>
        <v>0</v>
      </c>
      <c r="L420" s="668">
        <f>IF(OR('1C TSsoustraitance'!$D137="",'1C TSsoustraitance'!$AP137=0),0,IF(AND('1C TSsoustraitance'!$D137&lt;&gt;"",$K$2="Pôle",'1C TSsoustraitance'!$E137="OUI"),(('1C TSsoustraitance'!$F137+'1C TSsoustraitance'!$G137+'1C TSsoustraitance'!$H137+'1C TSsoustraitance'!$I137+'1C TSsoustraitance'!$M137)/'1C TSsoustraitance'!$R137),IF(AND('1C TSsoustraitance'!$D137&lt;&gt;"",$K$2="Pôle",'1C TSsoustraitance'!$E137="NON"),(('1C TSsoustraitance'!$F137+'1C TSsoustraitance'!$G137+'1C TSsoustraitance'!$H137+'1C TSsoustraitance'!$I137+'1C TSsoustraitance'!$M137)/'1C TSsoustraitance'!$AP137),IF(AND('1C TSsoustraitance'!$D137&lt;&gt;"",$K$2&lt;&gt;"Pôle",'1C TSsoustraitance'!$E137="OUI"),(('1C TSsoustraitance'!$F137+'1C TSsoustraitance'!$G137+'1C TSsoustraitance'!$H137+'1C TSsoustraitance'!$I137+'1C TSsoustraitance'!$J137+'1C TSsoustraitance'!$K137+'1C TSsoustraitance'!$L137+'1C TSsoustraitance'!$M137+'1C TSsoustraitance'!$N137+'1C TSsoustraitance'!$O137+'1C TSsoustraitance'!$P137+'1C TSsoustraitance'!$Q137)/'1C TSsoustraitance'!$R137),IF(AND('1C TSsoustraitance'!$D137&lt;&gt;"",$K$2&lt;&gt;"Pôle",'1C TSsoustraitance'!$E137="NON"),(('1C TSsoustraitance'!$F137+'1C TSsoustraitance'!$G137+'1C TSsoustraitance'!$H137+'1C TSsoustraitance'!$I137+'1C TSsoustraitance'!$J137+'1C TSsoustraitance'!$K137+'1C TSsoustraitance'!$L137+'1C TSsoustraitance'!$M137+'1C TSsoustraitance'!$N137+'1C TSsoustraitance'!$O137+'1C TSsoustraitance'!$P137+'1C TSsoustraitance'!$Q137))/'1C TSsoustraitance'!$AP137)))))</f>
        <v>0</v>
      </c>
      <c r="M420" s="668">
        <f>IF(OR('1C TSsoustraitance'!$D137="",'1C TSsoustraitance'!AP$13=0),0,IF(AND('1C TSsoustraitance'!$D137&lt;&gt;"",$K$2="Pôle",'1C TSsoustraitance'!$E137="OUI"),(('1C TSsoustraitance'!$J137+'1C TSsoustraitance'!$K137+'1C TSsoustraitance'!$L137)/'1C TSsoustraitance'!$R137),IF(AND('1C TSsoustraitance'!$D137&lt;&gt;"",$K$2="Pôle",'1C TSsoustraitance'!$E137="NON"),(('1C TSsoustraitance'!$J137+'1C TSsoustraitance'!$K137+'1C TSsoustraitance'!$L137)/'1C TSsoustraitance'!$AP137),IF(AND('1C TSsoustraitance'!$D137&lt;&gt;"",$K$2&lt;&gt;"Pôle"),0))))</f>
        <v>0</v>
      </c>
      <c r="N420" s="668">
        <f t="shared" si="115"/>
        <v>0</v>
      </c>
      <c r="O420" s="669">
        <f>IF(OR('1C TSsoustraitance'!$D137="",'1C TSsoustraitance'!$E137="OUI",'1C TSsoustraitance'!$AP137=0),0,(('1C TSsoustraitance'!$S137)/'1C TSsoustraitance'!$AP137))</f>
        <v>0</v>
      </c>
      <c r="P420" s="669">
        <f>IF(OR('1C TSsoustraitance'!$D137="",'1C TSsoustraitance'!$E137="OUI",'1C TSsoustraitance'!$AP137=0),0,(('1C TSsoustraitance'!$T137)/'1C TSsoustraitance'!$AP137))</f>
        <v>0</v>
      </c>
      <c r="Q420" s="669">
        <f>IF(OR('1C TSsoustraitance'!$D137="",'1C TSsoustraitance'!$E137="OUI",'1C TSsoustraitance'!$AP137=0),0,(('1C TSsoustraitance'!$U137)/'1C TSsoustraitance'!$AP137))</f>
        <v>0</v>
      </c>
      <c r="R420" s="669">
        <f>IF(OR('1C TSsoustraitance'!$D137="",'1C TSsoustraitance'!$E137="OUI",'1C TSsoustraitance'!$AP137=0),0,(('1C TSsoustraitance'!$V137)/'1C TSsoustraitance'!$AP137))</f>
        <v>0</v>
      </c>
      <c r="S420" s="669">
        <f>IF(OR('1C TSsoustraitance'!$D137="",'1C TSsoustraitance'!$E137="OUI",'1C TSsoustraitance'!$AP137=0),0,(('1C TSsoustraitance'!$W137)/'1C TSsoustraitance'!$AP137))</f>
        <v>0</v>
      </c>
      <c r="T420" s="669">
        <f>IF(OR('1C TSsoustraitance'!$D137="",'1C TSsoustraitance'!$E137="OUI",'1C TSsoustraitance'!$AP137=0),0,(('1C TSsoustraitance'!$X137)/'1C TSsoustraitance'!$AP137))</f>
        <v>0</v>
      </c>
      <c r="U420" s="669">
        <f>IF(OR('1C TSsoustraitance'!$D137="",'1C TSsoustraitance'!$E137="OUI",'1C TSsoustraitance'!$AP137=0),0,(('1C TSsoustraitance'!$Y137)/'1C TSsoustraitance'!$AP137))</f>
        <v>0</v>
      </c>
      <c r="V420" s="669">
        <f>IF(OR('1C TSsoustraitance'!$D137="",'1C TSsoustraitance'!$E137="OUI",'1C TSsoustraitance'!$AP137=0),0,(('1C TSsoustraitance'!$Z137)/'1C TSsoustraitance'!$AP137))</f>
        <v>0</v>
      </c>
      <c r="W420" s="669">
        <f>IF(OR('1C TSsoustraitance'!$D137="",'1C TSsoustraitance'!$E137="OUI",'1C TSsoustraitance'!$AP137=0),0,(('1C TSsoustraitance'!$AA137)/'1C TSsoustraitance'!$AP137))</f>
        <v>0</v>
      </c>
      <c r="X420" s="669">
        <f>IF(OR('1C TSsoustraitance'!$D137="",'1C TSsoustraitance'!$E137="OUI",'1C TSsoustraitance'!$AP137=0),0,(('1C TSsoustraitance'!$AB137)/'1C TSsoustraitance'!$AP137))</f>
        <v>0</v>
      </c>
      <c r="Y420" s="669">
        <f>IF(OR('1C TSsoustraitance'!$D137="",'1C TSsoustraitance'!$E137="OUI",'1C TSsoustraitance'!$AP137=0),0,(('1C TSsoustraitance'!$AC137)/'1C TSsoustraitance'!$AP137))</f>
        <v>0</v>
      </c>
      <c r="Z420" s="669">
        <f>IF(OR('1C TSsoustraitance'!$D137="",'1C TSsoustraitance'!$E137="OUI",'1C TSsoustraitance'!$AP137=0),0,(('1C TSsoustraitance'!$AD137)/'1C TSsoustraitance'!$AP137))</f>
        <v>0</v>
      </c>
      <c r="AA420" s="669">
        <f>IF(OR('1C TSsoustraitance'!$D137="",'1C TSsoustraitance'!$E137="OUI",'1C TSsoustraitance'!$AP137=0),0,(('1C TSsoustraitance'!$AE137)/'1C TSsoustraitance'!$AP137))</f>
        <v>0</v>
      </c>
      <c r="AB420" s="669">
        <f>IF(OR('1C TSsoustraitance'!$D137="",'1C TSsoustraitance'!$E137="OUI",'1C TSsoustraitance'!$AP137=0),0,(('1C TSsoustraitance'!$AF137)/'1C TSsoustraitance'!$AP137))</f>
        <v>0</v>
      </c>
      <c r="AC420" s="669">
        <f>IF(OR('1C TSsoustraitance'!$D137="",'1C TSsoustraitance'!$E137="OUI",'1C TSsoustraitance'!$AP137=0),0,(('1C TSsoustraitance'!$AG137)/'1C TSsoustraitance'!$AP137))</f>
        <v>0</v>
      </c>
      <c r="AD420" s="669">
        <f>IF(OR('1C TSsoustraitance'!$D137="",'1C TSsoustraitance'!$E137="OUI",'1C TSsoustraitance'!$AP137=0),0,(('1C TSsoustraitance'!$AH137)/'1C TSsoustraitance'!$AP137))</f>
        <v>0</v>
      </c>
      <c r="AE420" s="669">
        <f>IF(OR('1C TSsoustraitance'!$D137="",'1C TSsoustraitance'!$E137="OUI",'1C TSsoustraitance'!$AP137=0),0,(('1C TSsoustraitance'!$AI137)/'1C TSsoustraitance'!$AP137))</f>
        <v>0</v>
      </c>
      <c r="AF420" s="669">
        <f>IF(OR('1C TSsoustraitance'!$D137="",'1C TSsoustraitance'!$E137="OUI",'1C TSsoustraitance'!$AP137=0),0,(('1C TSsoustraitance'!$AJ137)/'1C TSsoustraitance'!$AP137))</f>
        <v>0</v>
      </c>
      <c r="AG420" s="669">
        <f>IF(OR('1C TSsoustraitance'!$D137="",'1C TSsoustraitance'!$E137="OUI",'1C TSsoustraitance'!$AP137=0),0,(('1C TSsoustraitance'!$AK137)/'1C TSsoustraitance'!$AP137))</f>
        <v>0</v>
      </c>
      <c r="AH420" s="669">
        <f>IF(OR('1C TSsoustraitance'!$D137="",'1C TSsoustraitance'!$E137="OUI",'1C TSsoustraitance'!$AP137=0),0,(('1C TSsoustraitance'!$AL137)/'1C TSsoustraitance'!$AP137))</f>
        <v>0</v>
      </c>
      <c r="AI420" s="669">
        <f>IF(OR('1C TSsoustraitance'!$D137="",'1C TSsoustraitance'!$E137="OUI",'1C TSsoustraitance'!$AP137=0),0,(('1C TSsoustraitance'!$AM137)/'1C TSsoustraitance'!$AP137))</f>
        <v>0</v>
      </c>
      <c r="AJ420" s="669">
        <f>IF(OR('1C TSsoustraitance'!$D137="",'1C TSsoustraitance'!$E137="OUI",'1C TSsoustraitance'!$AP137=0),0,(('1C TSsoustraitance'!$AN137)/'1C TSsoustraitance'!$AP137))</f>
        <v>0</v>
      </c>
      <c r="AK420" s="669">
        <f t="shared" si="116"/>
        <v>0</v>
      </c>
      <c r="AL420" s="668">
        <f t="shared" si="117"/>
        <v>0</v>
      </c>
      <c r="AM420" s="670">
        <f>IF(Tableau7[[#This Row],[N° pièce]]="",0,(Tableau7[[#This Row],[hors TVA]]+(Tableau7[[#This Row],[hors TVA]]*Tableau7[[#This Row],[Taux TVA]])-(Tableau7[[#This Row],[hors TVA]]*Tableau7[[#This Row],[Taux TVA]]*Tableau7[[#This Row],[Régime TVA: Récupération]]))*Tableau7[[#This Row],[Type 1]])</f>
        <v>0</v>
      </c>
      <c r="AN420" s="670">
        <f>IF(Tableau7[[#This Row],[N° pièce]]="",0,IF($K$2="pôle",((Tableau7[[#This Row],[hors TVA]]+(Tableau7[[#This Row],[hors TVA]]*Tableau7[[#This Row],[Taux TVA]])-(Tableau7[[#This Row],[hors TVA]]*Tableau7[[#This Row],[Taux TVA]]*Tableau7[[#This Row],[Régime TVA: Récupération]]))*Tableau7[[#This Row],[Type 2]]),0))</f>
        <v>0</v>
      </c>
      <c r="AO420" s="670">
        <f t="shared" si="111"/>
        <v>0</v>
      </c>
      <c r="AP420" s="255">
        <f t="shared" si="119"/>
        <v>0</v>
      </c>
      <c r="AQ420" s="506">
        <f t="shared" si="120"/>
        <v>0</v>
      </c>
      <c r="AR420" s="671"/>
      <c r="AS420" s="512"/>
      <c r="AT420" s="513" t="str">
        <f>IF(('1C TSsoustraitance'!AP137*FICHE!C$14&lt;J420),"Forfait limité à "&amp;FICHE!C$14&amp;"€/jour","")</f>
        <v/>
      </c>
      <c r="AU420" s="797"/>
      <c r="AV420" s="484"/>
      <c r="AW420" s="484"/>
      <c r="AX420" s="484"/>
      <c r="AY420" s="484"/>
      <c r="AZ420" s="484"/>
      <c r="BA420" s="4"/>
      <c r="BB420" s="4"/>
      <c r="BC420" s="4"/>
      <c r="BD420" s="4"/>
      <c r="BE420" s="4"/>
      <c r="BF420" s="4"/>
      <c r="BG420" s="4"/>
      <c r="BH420" s="4"/>
      <c r="BI420" s="4"/>
      <c r="BJ420" s="4"/>
      <c r="BK420" s="4"/>
      <c r="BL420" s="4"/>
      <c r="BM420" s="4"/>
      <c r="BN420" s="4"/>
      <c r="BO420" s="4"/>
      <c r="BP420" s="4"/>
      <c r="BQ420" s="4"/>
      <c r="BR420" s="4"/>
      <c r="BS420" s="4"/>
      <c r="BT420" s="4"/>
      <c r="BU420" s="4"/>
      <c r="BV420" s="4"/>
      <c r="BW420" s="4"/>
      <c r="BX420" s="4"/>
      <c r="BY420" s="4"/>
      <c r="BZ420" s="4"/>
      <c r="CA420" s="4"/>
      <c r="CB420" s="4"/>
      <c r="CC420" s="4"/>
      <c r="CD420" s="4"/>
      <c r="CE420" s="4"/>
      <c r="CF420" s="4"/>
      <c r="CG420" s="4"/>
      <c r="CH420" s="4"/>
      <c r="CI420" s="4"/>
      <c r="CJ420" s="4"/>
      <c r="CK420" s="4"/>
      <c r="CL420" s="4"/>
      <c r="CM420" s="4"/>
      <c r="CN420" s="4"/>
      <c r="CO420" s="4"/>
      <c r="CP420" s="4"/>
      <c r="CQ420" s="4"/>
      <c r="CR420" s="4"/>
      <c r="CS420" s="4"/>
      <c r="CT420" s="4"/>
      <c r="CU420" s="4"/>
      <c r="CV420" s="4"/>
      <c r="CW420" s="4"/>
      <c r="CX420" s="4"/>
      <c r="CY420" s="4"/>
      <c r="CZ420" s="4"/>
      <c r="DA420" s="4"/>
      <c r="DB420" s="4"/>
      <c r="DC420" s="4"/>
      <c r="DD420" s="4"/>
      <c r="DE420" s="4"/>
      <c r="DF420" s="4"/>
      <c r="DG420" s="4"/>
      <c r="DH420" s="4"/>
      <c r="DI420" s="4"/>
      <c r="DJ420" s="4"/>
      <c r="DK420" s="4"/>
      <c r="DL420" s="4"/>
      <c r="DM420" s="4"/>
      <c r="DN420" s="4"/>
      <c r="DO420" s="4"/>
      <c r="DP420" s="4"/>
      <c r="DQ420" s="4"/>
      <c r="DR420" s="4"/>
      <c r="DS420" s="4"/>
      <c r="DT420" s="4"/>
      <c r="DU420" s="4"/>
      <c r="DV420" s="4"/>
      <c r="DW420" s="4"/>
      <c r="DX420" s="4"/>
      <c r="DY420" s="4"/>
      <c r="DZ420" s="4"/>
      <c r="EA420" s="4"/>
      <c r="EB420" s="4"/>
      <c r="EC420" s="4"/>
      <c r="ED420" s="4"/>
      <c r="EE420" s="4"/>
      <c r="EF420" s="4"/>
      <c r="EG420" s="4"/>
      <c r="EH420" s="4"/>
      <c r="EI420" s="4"/>
      <c r="EJ420" s="4"/>
      <c r="EK420" s="4"/>
      <c r="EL420" s="4"/>
      <c r="EM420" s="4"/>
      <c r="EN420" s="4"/>
      <c r="EO420" s="4"/>
      <c r="EP420" s="4"/>
      <c r="EQ420" s="4"/>
      <c r="ER420" s="4"/>
      <c r="ES420" s="4"/>
      <c r="ET420" s="4"/>
      <c r="EU420" s="4"/>
      <c r="EV420" s="4"/>
      <c r="EW420" s="4"/>
      <c r="EX420" s="4"/>
      <c r="EY420" s="4"/>
      <c r="EZ420" s="4"/>
      <c r="FA420" s="4"/>
      <c r="FB420" s="4"/>
      <c r="FC420" s="4"/>
      <c r="FD420" s="4"/>
      <c r="FE420" s="4"/>
      <c r="FF420" s="4"/>
      <c r="FG420" s="4"/>
      <c r="FH420" s="4"/>
      <c r="FI420" s="4"/>
      <c r="FJ420" s="4"/>
      <c r="FK420" s="4"/>
      <c r="FL420" s="4"/>
      <c r="FM420" s="4"/>
      <c r="FN420" s="4"/>
      <c r="FO420" s="4"/>
      <c r="FP420" s="4"/>
      <c r="FQ420" s="4"/>
      <c r="FR420" s="4"/>
      <c r="FS420" s="4"/>
      <c r="FT420" s="4"/>
      <c r="FU420" s="4"/>
      <c r="FV420" s="4"/>
      <c r="FW420" s="4"/>
      <c r="FX420" s="4"/>
      <c r="FY420" s="4"/>
      <c r="FZ420" s="4"/>
      <c r="GA420" s="4"/>
      <c r="GB420" s="4"/>
      <c r="GC420" s="4"/>
      <c r="GD420" s="4"/>
      <c r="GE420" s="4"/>
      <c r="GF420" s="4"/>
      <c r="GG420" s="4"/>
      <c r="GH420" s="4"/>
      <c r="GI420" s="4"/>
      <c r="GJ420" s="4"/>
      <c r="GK420" s="4"/>
      <c r="GL420" s="4"/>
      <c r="GM420" s="4"/>
      <c r="GN420" s="4"/>
      <c r="GO420" s="4"/>
      <c r="GP420" s="4"/>
      <c r="GQ420" s="4"/>
      <c r="GR420" s="4"/>
      <c r="GS420" s="4"/>
      <c r="GT420" s="4"/>
      <c r="GU420" s="4"/>
      <c r="GV420" s="4"/>
      <c r="GW420" s="4"/>
      <c r="GX420" s="4"/>
      <c r="GY420" s="4"/>
      <c r="GZ420" s="4"/>
      <c r="HA420" s="4"/>
      <c r="HB420" s="4"/>
      <c r="HC420" s="4"/>
    </row>
    <row r="421" spans="1:211" s="380" customFormat="1" ht="13.9" customHeight="1">
      <c r="A421" s="828" t="str">
        <f>IF('1C TSsoustraitance'!$A138&lt;&gt;0,'1C TSsoustraitance'!$A138,"")</f>
        <v/>
      </c>
      <c r="B421" s="530"/>
      <c r="C421" s="513" t="str">
        <f>IF('1C TSsoustraitance'!$A138&lt;&gt;0,'1C TSsoustraitance'!$B138,"")</f>
        <v/>
      </c>
      <c r="D421" s="513" t="str">
        <f>IF('1C TSsoustraitance'!$A138&lt;&gt;0,'1C TSsoustraitance'!$C138,"")</f>
        <v/>
      </c>
      <c r="E421" s="684"/>
      <c r="F421" s="685"/>
      <c r="G421" s="666">
        <f>'1C TSsoustraitance'!$D138</f>
        <v>0</v>
      </c>
      <c r="H421" s="533">
        <v>0.21</v>
      </c>
      <c r="I421" s="533">
        <v>1</v>
      </c>
      <c r="J421" s="534"/>
      <c r="K421" s="667">
        <f t="shared" si="114"/>
        <v>0</v>
      </c>
      <c r="L421" s="668">
        <f>IF(OR('1C TSsoustraitance'!$D138="",'1C TSsoustraitance'!$AP138=0),0,IF(AND('1C TSsoustraitance'!$D138&lt;&gt;"",$K$2="Pôle",'1C TSsoustraitance'!$E138="OUI"),(('1C TSsoustraitance'!$F138+'1C TSsoustraitance'!$G138+'1C TSsoustraitance'!$H138+'1C TSsoustraitance'!$I138+'1C TSsoustraitance'!$M138)/'1C TSsoustraitance'!$R138),IF(AND('1C TSsoustraitance'!$D138&lt;&gt;"",$K$2="Pôle",'1C TSsoustraitance'!$E138="NON"),(('1C TSsoustraitance'!$F138+'1C TSsoustraitance'!$G138+'1C TSsoustraitance'!$H138+'1C TSsoustraitance'!$I138+'1C TSsoustraitance'!$M138)/'1C TSsoustraitance'!$AP138),IF(AND('1C TSsoustraitance'!$D138&lt;&gt;"",$K$2&lt;&gt;"Pôle",'1C TSsoustraitance'!$E138="OUI"),(('1C TSsoustraitance'!$F138+'1C TSsoustraitance'!$G138+'1C TSsoustraitance'!$H138+'1C TSsoustraitance'!$I138+'1C TSsoustraitance'!$J138+'1C TSsoustraitance'!$K138+'1C TSsoustraitance'!$L138+'1C TSsoustraitance'!$M138+'1C TSsoustraitance'!$N138+'1C TSsoustraitance'!$O138+'1C TSsoustraitance'!$P138+'1C TSsoustraitance'!$Q138)/'1C TSsoustraitance'!$R138),IF(AND('1C TSsoustraitance'!$D138&lt;&gt;"",$K$2&lt;&gt;"Pôle",'1C TSsoustraitance'!$E138="NON"),(('1C TSsoustraitance'!$F138+'1C TSsoustraitance'!$G138+'1C TSsoustraitance'!$H138+'1C TSsoustraitance'!$I138+'1C TSsoustraitance'!$J138+'1C TSsoustraitance'!$K138+'1C TSsoustraitance'!$L138+'1C TSsoustraitance'!$M138+'1C TSsoustraitance'!$N138+'1C TSsoustraitance'!$O138+'1C TSsoustraitance'!$P138+'1C TSsoustraitance'!$Q138))/'1C TSsoustraitance'!$AP138)))))</f>
        <v>0</v>
      </c>
      <c r="M421" s="668">
        <f>IF(OR('1C TSsoustraitance'!$D138="",'1C TSsoustraitance'!AP$13=0),0,IF(AND('1C TSsoustraitance'!$D138&lt;&gt;"",$K$2="Pôle",'1C TSsoustraitance'!$E138="OUI"),(('1C TSsoustraitance'!$J138+'1C TSsoustraitance'!$K138+'1C TSsoustraitance'!$L138)/'1C TSsoustraitance'!$R138),IF(AND('1C TSsoustraitance'!$D138&lt;&gt;"",$K$2="Pôle",'1C TSsoustraitance'!$E138="NON"),(('1C TSsoustraitance'!$J138+'1C TSsoustraitance'!$K138+'1C TSsoustraitance'!$L138)/'1C TSsoustraitance'!$AP138),IF(AND('1C TSsoustraitance'!$D138&lt;&gt;"",$K$2&lt;&gt;"Pôle"),0))))</f>
        <v>0</v>
      </c>
      <c r="N421" s="668">
        <f t="shared" si="115"/>
        <v>0</v>
      </c>
      <c r="O421" s="669">
        <f>IF(OR('1C TSsoustraitance'!$D138="",'1C TSsoustraitance'!$E138="OUI",'1C TSsoustraitance'!$AP138=0),0,(('1C TSsoustraitance'!$S138)/'1C TSsoustraitance'!$AP138))</f>
        <v>0</v>
      </c>
      <c r="P421" s="669">
        <f>IF(OR('1C TSsoustraitance'!$D138="",'1C TSsoustraitance'!$E138="OUI",'1C TSsoustraitance'!$AP138=0),0,(('1C TSsoustraitance'!$T138)/'1C TSsoustraitance'!$AP138))</f>
        <v>0</v>
      </c>
      <c r="Q421" s="669">
        <f>IF(OR('1C TSsoustraitance'!$D138="",'1C TSsoustraitance'!$E138="OUI",'1C TSsoustraitance'!$AP138=0),0,(('1C TSsoustraitance'!$U138)/'1C TSsoustraitance'!$AP138))</f>
        <v>0</v>
      </c>
      <c r="R421" s="669">
        <f>IF(OR('1C TSsoustraitance'!$D138="",'1C TSsoustraitance'!$E138="OUI",'1C TSsoustraitance'!$AP138=0),0,(('1C TSsoustraitance'!$V138)/'1C TSsoustraitance'!$AP138))</f>
        <v>0</v>
      </c>
      <c r="S421" s="669">
        <f>IF(OR('1C TSsoustraitance'!$D138="",'1C TSsoustraitance'!$E138="OUI",'1C TSsoustraitance'!$AP138=0),0,(('1C TSsoustraitance'!$W138)/'1C TSsoustraitance'!$AP138))</f>
        <v>0</v>
      </c>
      <c r="T421" s="669">
        <f>IF(OR('1C TSsoustraitance'!$D138="",'1C TSsoustraitance'!$E138="OUI",'1C TSsoustraitance'!$AP138=0),0,(('1C TSsoustraitance'!$X138)/'1C TSsoustraitance'!$AP138))</f>
        <v>0</v>
      </c>
      <c r="U421" s="669">
        <f>IF(OR('1C TSsoustraitance'!$D138="",'1C TSsoustraitance'!$E138="OUI",'1C TSsoustraitance'!$AP138=0),0,(('1C TSsoustraitance'!$Y138)/'1C TSsoustraitance'!$AP138))</f>
        <v>0</v>
      </c>
      <c r="V421" s="669">
        <f>IF(OR('1C TSsoustraitance'!$D138="",'1C TSsoustraitance'!$E138="OUI",'1C TSsoustraitance'!$AP138=0),0,(('1C TSsoustraitance'!$Z138)/'1C TSsoustraitance'!$AP138))</f>
        <v>0</v>
      </c>
      <c r="W421" s="669">
        <f>IF(OR('1C TSsoustraitance'!$D138="",'1C TSsoustraitance'!$E138="OUI",'1C TSsoustraitance'!$AP138=0),0,(('1C TSsoustraitance'!$AA138)/'1C TSsoustraitance'!$AP138))</f>
        <v>0</v>
      </c>
      <c r="X421" s="669">
        <f>IF(OR('1C TSsoustraitance'!$D138="",'1C TSsoustraitance'!$E138="OUI",'1C TSsoustraitance'!$AP138=0),0,(('1C TSsoustraitance'!$AB138)/'1C TSsoustraitance'!$AP138))</f>
        <v>0</v>
      </c>
      <c r="Y421" s="669">
        <f>IF(OR('1C TSsoustraitance'!$D138="",'1C TSsoustraitance'!$E138="OUI",'1C TSsoustraitance'!$AP138=0),0,(('1C TSsoustraitance'!$AC138)/'1C TSsoustraitance'!$AP138))</f>
        <v>0</v>
      </c>
      <c r="Z421" s="669">
        <f>IF(OR('1C TSsoustraitance'!$D138="",'1C TSsoustraitance'!$E138="OUI",'1C TSsoustraitance'!$AP138=0),0,(('1C TSsoustraitance'!$AD138)/'1C TSsoustraitance'!$AP138))</f>
        <v>0</v>
      </c>
      <c r="AA421" s="669">
        <f>IF(OR('1C TSsoustraitance'!$D138="",'1C TSsoustraitance'!$E138="OUI",'1C TSsoustraitance'!$AP138=0),0,(('1C TSsoustraitance'!$AE138)/'1C TSsoustraitance'!$AP138))</f>
        <v>0</v>
      </c>
      <c r="AB421" s="669">
        <f>IF(OR('1C TSsoustraitance'!$D138="",'1C TSsoustraitance'!$E138="OUI",'1C TSsoustraitance'!$AP138=0),0,(('1C TSsoustraitance'!$AF138)/'1C TSsoustraitance'!$AP138))</f>
        <v>0</v>
      </c>
      <c r="AC421" s="669">
        <f>IF(OR('1C TSsoustraitance'!$D138="",'1C TSsoustraitance'!$E138="OUI",'1C TSsoustraitance'!$AP138=0),0,(('1C TSsoustraitance'!$AG138)/'1C TSsoustraitance'!$AP138))</f>
        <v>0</v>
      </c>
      <c r="AD421" s="669">
        <f>IF(OR('1C TSsoustraitance'!$D138="",'1C TSsoustraitance'!$E138="OUI",'1C TSsoustraitance'!$AP138=0),0,(('1C TSsoustraitance'!$AH138)/'1C TSsoustraitance'!$AP138))</f>
        <v>0</v>
      </c>
      <c r="AE421" s="669">
        <f>IF(OR('1C TSsoustraitance'!$D138="",'1C TSsoustraitance'!$E138="OUI",'1C TSsoustraitance'!$AP138=0),0,(('1C TSsoustraitance'!$AI138)/'1C TSsoustraitance'!$AP138))</f>
        <v>0</v>
      </c>
      <c r="AF421" s="669">
        <f>IF(OR('1C TSsoustraitance'!$D138="",'1C TSsoustraitance'!$E138="OUI",'1C TSsoustraitance'!$AP138=0),0,(('1C TSsoustraitance'!$AJ138)/'1C TSsoustraitance'!$AP138))</f>
        <v>0</v>
      </c>
      <c r="AG421" s="669">
        <f>IF(OR('1C TSsoustraitance'!$D138="",'1C TSsoustraitance'!$E138="OUI",'1C TSsoustraitance'!$AP138=0),0,(('1C TSsoustraitance'!$AK138)/'1C TSsoustraitance'!$AP138))</f>
        <v>0</v>
      </c>
      <c r="AH421" s="669">
        <f>IF(OR('1C TSsoustraitance'!$D138="",'1C TSsoustraitance'!$E138="OUI",'1C TSsoustraitance'!$AP138=0),0,(('1C TSsoustraitance'!$AL138)/'1C TSsoustraitance'!$AP138))</f>
        <v>0</v>
      </c>
      <c r="AI421" s="669">
        <f>IF(OR('1C TSsoustraitance'!$D138="",'1C TSsoustraitance'!$E138="OUI",'1C TSsoustraitance'!$AP138=0),0,(('1C TSsoustraitance'!$AM138)/'1C TSsoustraitance'!$AP138))</f>
        <v>0</v>
      </c>
      <c r="AJ421" s="669">
        <f>IF(OR('1C TSsoustraitance'!$D138="",'1C TSsoustraitance'!$E138="OUI",'1C TSsoustraitance'!$AP138=0),0,(('1C TSsoustraitance'!$AN138)/'1C TSsoustraitance'!$AP138))</f>
        <v>0</v>
      </c>
      <c r="AK421" s="669">
        <f t="shared" si="116"/>
        <v>0</v>
      </c>
      <c r="AL421" s="668">
        <f t="shared" si="117"/>
        <v>0</v>
      </c>
      <c r="AM421" s="670">
        <f>IF(Tableau7[[#This Row],[N° pièce]]="",0,(Tableau7[[#This Row],[hors TVA]]+(Tableau7[[#This Row],[hors TVA]]*Tableau7[[#This Row],[Taux TVA]])-(Tableau7[[#This Row],[hors TVA]]*Tableau7[[#This Row],[Taux TVA]]*Tableau7[[#This Row],[Régime TVA: Récupération]]))*Tableau7[[#This Row],[Type 1]])</f>
        <v>0</v>
      </c>
      <c r="AN421" s="670">
        <f>IF(Tableau7[[#This Row],[N° pièce]]="",0,IF($K$2="pôle",((Tableau7[[#This Row],[hors TVA]]+(Tableau7[[#This Row],[hors TVA]]*Tableau7[[#This Row],[Taux TVA]])-(Tableau7[[#This Row],[hors TVA]]*Tableau7[[#This Row],[Taux TVA]]*Tableau7[[#This Row],[Régime TVA: Récupération]]))*Tableau7[[#This Row],[Type 2]]),0))</f>
        <v>0</v>
      </c>
      <c r="AO421" s="670">
        <f t="shared" si="111"/>
        <v>0</v>
      </c>
      <c r="AP421" s="255">
        <f t="shared" si="119"/>
        <v>0</v>
      </c>
      <c r="AQ421" s="506">
        <f t="shared" si="120"/>
        <v>0</v>
      </c>
      <c r="AR421" s="671"/>
      <c r="AS421" s="512"/>
      <c r="AT421" s="513" t="str">
        <f>IF(('1C TSsoustraitance'!AP138*FICHE!C$14&lt;J421),"Forfait limité à "&amp;FICHE!C$14&amp;"€/jour","")</f>
        <v/>
      </c>
      <c r="AU421" s="797"/>
      <c r="AV421" s="484"/>
      <c r="AW421" s="484"/>
      <c r="AX421" s="484"/>
      <c r="AY421" s="484"/>
      <c r="AZ421" s="484"/>
      <c r="BA421" s="4"/>
      <c r="BB421" s="4"/>
      <c r="BC421" s="4"/>
      <c r="BD421" s="4"/>
      <c r="BE421" s="4"/>
      <c r="BF421" s="4"/>
      <c r="BG421" s="4"/>
      <c r="BH421" s="4"/>
      <c r="BI421" s="4"/>
      <c r="BJ421" s="4"/>
      <c r="BK421" s="4"/>
      <c r="BL421" s="4"/>
      <c r="BM421" s="4"/>
      <c r="BN421" s="4"/>
      <c r="BO421" s="4"/>
      <c r="BP421" s="4"/>
      <c r="BQ421" s="4"/>
      <c r="BR421" s="4"/>
      <c r="BS421" s="4"/>
      <c r="BT421" s="4"/>
      <c r="BU421" s="4"/>
      <c r="BV421" s="4"/>
      <c r="BW421" s="4"/>
      <c r="BX421" s="4"/>
      <c r="BY421" s="4"/>
      <c r="BZ421" s="4"/>
      <c r="CA421" s="4"/>
      <c r="CB421" s="4"/>
      <c r="CC421" s="4"/>
      <c r="CD421" s="4"/>
      <c r="CE421" s="4"/>
      <c r="CF421" s="4"/>
      <c r="CG421" s="4"/>
      <c r="CH421" s="4"/>
      <c r="CI421" s="4"/>
      <c r="CJ421" s="4"/>
      <c r="CK421" s="4"/>
      <c r="CL421" s="4"/>
      <c r="CM421" s="4"/>
      <c r="CN421" s="4"/>
      <c r="CO421" s="4"/>
      <c r="CP421" s="4"/>
      <c r="CQ421" s="4"/>
      <c r="CR421" s="4"/>
      <c r="CS421" s="4"/>
      <c r="CT421" s="4"/>
      <c r="CU421" s="4"/>
      <c r="CV421" s="4"/>
      <c r="CW421" s="4"/>
      <c r="CX421" s="4"/>
      <c r="CY421" s="4"/>
      <c r="CZ421" s="4"/>
      <c r="DA421" s="4"/>
      <c r="DB421" s="4"/>
      <c r="DC421" s="4"/>
      <c r="DD421" s="4"/>
      <c r="DE421" s="4"/>
      <c r="DF421" s="4"/>
      <c r="DG421" s="4"/>
      <c r="DH421" s="4"/>
      <c r="DI421" s="4"/>
      <c r="DJ421" s="4"/>
      <c r="DK421" s="4"/>
      <c r="DL421" s="4"/>
      <c r="DM421" s="4"/>
      <c r="DN421" s="4"/>
      <c r="DO421" s="4"/>
      <c r="DP421" s="4"/>
      <c r="DQ421" s="4"/>
      <c r="DR421" s="4"/>
      <c r="DS421" s="4"/>
      <c r="DT421" s="4"/>
      <c r="DU421" s="4"/>
      <c r="DV421" s="4"/>
      <c r="DW421" s="4"/>
      <c r="DX421" s="4"/>
      <c r="DY421" s="4"/>
      <c r="DZ421" s="4"/>
      <c r="EA421" s="4"/>
      <c r="EB421" s="4"/>
      <c r="EC421" s="4"/>
      <c r="ED421" s="4"/>
      <c r="EE421" s="4"/>
      <c r="EF421" s="4"/>
      <c r="EG421" s="4"/>
      <c r="EH421" s="4"/>
      <c r="EI421" s="4"/>
      <c r="EJ421" s="4"/>
      <c r="EK421" s="4"/>
      <c r="EL421" s="4"/>
      <c r="EM421" s="4"/>
      <c r="EN421" s="4"/>
      <c r="EO421" s="4"/>
      <c r="EP421" s="4"/>
      <c r="EQ421" s="4"/>
      <c r="ER421" s="4"/>
      <c r="ES421" s="4"/>
      <c r="ET421" s="4"/>
      <c r="EU421" s="4"/>
      <c r="EV421" s="4"/>
      <c r="EW421" s="4"/>
      <c r="EX421" s="4"/>
      <c r="EY421" s="4"/>
      <c r="EZ421" s="4"/>
      <c r="FA421" s="4"/>
      <c r="FB421" s="4"/>
      <c r="FC421" s="4"/>
      <c r="FD421" s="4"/>
      <c r="FE421" s="4"/>
      <c r="FF421" s="4"/>
      <c r="FG421" s="4"/>
      <c r="FH421" s="4"/>
      <c r="FI421" s="4"/>
      <c r="FJ421" s="4"/>
      <c r="FK421" s="4"/>
      <c r="FL421" s="4"/>
      <c r="FM421" s="4"/>
      <c r="FN421" s="4"/>
      <c r="FO421" s="4"/>
      <c r="FP421" s="4"/>
      <c r="FQ421" s="4"/>
      <c r="FR421" s="4"/>
      <c r="FS421" s="4"/>
      <c r="FT421" s="4"/>
      <c r="FU421" s="4"/>
      <c r="FV421" s="4"/>
      <c r="FW421" s="4"/>
      <c r="FX421" s="4"/>
      <c r="FY421" s="4"/>
      <c r="FZ421" s="4"/>
      <c r="GA421" s="4"/>
      <c r="GB421" s="4"/>
      <c r="GC421" s="4"/>
      <c r="GD421" s="4"/>
      <c r="GE421" s="4"/>
      <c r="GF421" s="4"/>
      <c r="GG421" s="4"/>
      <c r="GH421" s="4"/>
      <c r="GI421" s="4"/>
      <c r="GJ421" s="4"/>
      <c r="GK421" s="4"/>
      <c r="GL421" s="4"/>
      <c r="GM421" s="4"/>
      <c r="GN421" s="4"/>
      <c r="GO421" s="4"/>
      <c r="GP421" s="4"/>
      <c r="GQ421" s="4"/>
      <c r="GR421" s="4"/>
      <c r="GS421" s="4"/>
      <c r="GT421" s="4"/>
      <c r="GU421" s="4"/>
      <c r="GV421" s="4"/>
      <c r="GW421" s="4"/>
      <c r="GX421" s="4"/>
      <c r="GY421" s="4"/>
      <c r="GZ421" s="4"/>
      <c r="HA421" s="4"/>
      <c r="HB421" s="4"/>
      <c r="HC421" s="4"/>
    </row>
    <row r="422" spans="1:211" s="380" customFormat="1" ht="13.9" customHeight="1">
      <c r="A422" s="828" t="str">
        <f>IF('1C TSsoustraitance'!$A139&lt;&gt;0,'1C TSsoustraitance'!$A139,"")</f>
        <v/>
      </c>
      <c r="B422" s="530"/>
      <c r="C422" s="513" t="str">
        <f>IF('1C TSsoustraitance'!$A139&lt;&gt;0,'1C TSsoustraitance'!$B139,"")</f>
        <v/>
      </c>
      <c r="D422" s="513" t="str">
        <f>IF('1C TSsoustraitance'!$A139&lt;&gt;0,'1C TSsoustraitance'!$C139,"")</f>
        <v/>
      </c>
      <c r="E422" s="684"/>
      <c r="F422" s="685"/>
      <c r="G422" s="666">
        <f>'1C TSsoustraitance'!$D139</f>
        <v>0</v>
      </c>
      <c r="H422" s="533">
        <v>0.21</v>
      </c>
      <c r="I422" s="533">
        <v>1</v>
      </c>
      <c r="J422" s="534"/>
      <c r="K422" s="667">
        <f t="shared" si="114"/>
        <v>0</v>
      </c>
      <c r="L422" s="668">
        <f>IF(OR('1C TSsoustraitance'!$D139="",'1C TSsoustraitance'!$AP139=0),0,IF(AND('1C TSsoustraitance'!$D139&lt;&gt;"",$K$2="Pôle",'1C TSsoustraitance'!$E139="OUI"),(('1C TSsoustraitance'!$F139+'1C TSsoustraitance'!$G139+'1C TSsoustraitance'!$H139+'1C TSsoustraitance'!$I139+'1C TSsoustraitance'!$M139)/'1C TSsoustraitance'!$R139),IF(AND('1C TSsoustraitance'!$D139&lt;&gt;"",$K$2="Pôle",'1C TSsoustraitance'!$E139="NON"),(('1C TSsoustraitance'!$F139+'1C TSsoustraitance'!$G139+'1C TSsoustraitance'!$H139+'1C TSsoustraitance'!$I139+'1C TSsoustraitance'!$M139)/'1C TSsoustraitance'!$AP139),IF(AND('1C TSsoustraitance'!$D139&lt;&gt;"",$K$2&lt;&gt;"Pôle",'1C TSsoustraitance'!$E139="OUI"),(('1C TSsoustraitance'!$F139+'1C TSsoustraitance'!$G139+'1C TSsoustraitance'!$H139+'1C TSsoustraitance'!$I139+'1C TSsoustraitance'!$J139+'1C TSsoustraitance'!$K139+'1C TSsoustraitance'!$L139+'1C TSsoustraitance'!$M139+'1C TSsoustraitance'!$N139+'1C TSsoustraitance'!$O139+'1C TSsoustraitance'!$P139+'1C TSsoustraitance'!$Q139)/'1C TSsoustraitance'!$R139),IF(AND('1C TSsoustraitance'!$D139&lt;&gt;"",$K$2&lt;&gt;"Pôle",'1C TSsoustraitance'!$E139="NON"),(('1C TSsoustraitance'!$F139+'1C TSsoustraitance'!$G139+'1C TSsoustraitance'!$H139+'1C TSsoustraitance'!$I139+'1C TSsoustraitance'!$J139+'1C TSsoustraitance'!$K139+'1C TSsoustraitance'!$L139+'1C TSsoustraitance'!$M139+'1C TSsoustraitance'!$N139+'1C TSsoustraitance'!$O139+'1C TSsoustraitance'!$P139+'1C TSsoustraitance'!$Q139))/'1C TSsoustraitance'!$AP139)))))</f>
        <v>0</v>
      </c>
      <c r="M422" s="668">
        <f>IF(OR('1C TSsoustraitance'!$D139="",'1C TSsoustraitance'!AP$13=0),0,IF(AND('1C TSsoustraitance'!$D139&lt;&gt;"",$K$2="Pôle",'1C TSsoustraitance'!$E139="OUI"),(('1C TSsoustraitance'!$J139+'1C TSsoustraitance'!$K139+'1C TSsoustraitance'!$L139)/'1C TSsoustraitance'!$R139),IF(AND('1C TSsoustraitance'!$D139&lt;&gt;"",$K$2="Pôle",'1C TSsoustraitance'!$E139="NON"),(('1C TSsoustraitance'!$J139+'1C TSsoustraitance'!$K139+'1C TSsoustraitance'!$L139)/'1C TSsoustraitance'!$AP139),IF(AND('1C TSsoustraitance'!$D139&lt;&gt;"",$K$2&lt;&gt;"Pôle"),0))))</f>
        <v>0</v>
      </c>
      <c r="N422" s="668">
        <f t="shared" si="115"/>
        <v>0</v>
      </c>
      <c r="O422" s="669">
        <f>IF(OR('1C TSsoustraitance'!$D139="",'1C TSsoustraitance'!$E139="OUI",'1C TSsoustraitance'!$AP139=0),0,(('1C TSsoustraitance'!$S139)/'1C TSsoustraitance'!$AP139))</f>
        <v>0</v>
      </c>
      <c r="P422" s="669">
        <f>IF(OR('1C TSsoustraitance'!$D139="",'1C TSsoustraitance'!$E139="OUI",'1C TSsoustraitance'!$AP139=0),0,(('1C TSsoustraitance'!$T139)/'1C TSsoustraitance'!$AP139))</f>
        <v>0</v>
      </c>
      <c r="Q422" s="669">
        <f>IF(OR('1C TSsoustraitance'!$D139="",'1C TSsoustraitance'!$E139="OUI",'1C TSsoustraitance'!$AP139=0),0,(('1C TSsoustraitance'!$U139)/'1C TSsoustraitance'!$AP139))</f>
        <v>0</v>
      </c>
      <c r="R422" s="669">
        <f>IF(OR('1C TSsoustraitance'!$D139="",'1C TSsoustraitance'!$E139="OUI",'1C TSsoustraitance'!$AP139=0),0,(('1C TSsoustraitance'!$V139)/'1C TSsoustraitance'!$AP139))</f>
        <v>0</v>
      </c>
      <c r="S422" s="669">
        <f>IF(OR('1C TSsoustraitance'!$D139="",'1C TSsoustraitance'!$E139="OUI",'1C TSsoustraitance'!$AP139=0),0,(('1C TSsoustraitance'!$W139)/'1C TSsoustraitance'!$AP139))</f>
        <v>0</v>
      </c>
      <c r="T422" s="669">
        <f>IF(OR('1C TSsoustraitance'!$D139="",'1C TSsoustraitance'!$E139="OUI",'1C TSsoustraitance'!$AP139=0),0,(('1C TSsoustraitance'!$X139)/'1C TSsoustraitance'!$AP139))</f>
        <v>0</v>
      </c>
      <c r="U422" s="669">
        <f>IF(OR('1C TSsoustraitance'!$D139="",'1C TSsoustraitance'!$E139="OUI",'1C TSsoustraitance'!$AP139=0),0,(('1C TSsoustraitance'!$Y139)/'1C TSsoustraitance'!$AP139))</f>
        <v>0</v>
      </c>
      <c r="V422" s="669">
        <f>IF(OR('1C TSsoustraitance'!$D139="",'1C TSsoustraitance'!$E139="OUI",'1C TSsoustraitance'!$AP139=0),0,(('1C TSsoustraitance'!$Z139)/'1C TSsoustraitance'!$AP139))</f>
        <v>0</v>
      </c>
      <c r="W422" s="669">
        <f>IF(OR('1C TSsoustraitance'!$D139="",'1C TSsoustraitance'!$E139="OUI",'1C TSsoustraitance'!$AP139=0),0,(('1C TSsoustraitance'!$AA139)/'1C TSsoustraitance'!$AP139))</f>
        <v>0</v>
      </c>
      <c r="X422" s="669">
        <f>IF(OR('1C TSsoustraitance'!$D139="",'1C TSsoustraitance'!$E139="OUI",'1C TSsoustraitance'!$AP139=0),0,(('1C TSsoustraitance'!$AB139)/'1C TSsoustraitance'!$AP139))</f>
        <v>0</v>
      </c>
      <c r="Y422" s="669">
        <f>IF(OR('1C TSsoustraitance'!$D139="",'1C TSsoustraitance'!$E139="OUI",'1C TSsoustraitance'!$AP139=0),0,(('1C TSsoustraitance'!$AC139)/'1C TSsoustraitance'!$AP139))</f>
        <v>0</v>
      </c>
      <c r="Z422" s="669">
        <f>IF(OR('1C TSsoustraitance'!$D139="",'1C TSsoustraitance'!$E139="OUI",'1C TSsoustraitance'!$AP139=0),0,(('1C TSsoustraitance'!$AD139)/'1C TSsoustraitance'!$AP139))</f>
        <v>0</v>
      </c>
      <c r="AA422" s="669">
        <f>IF(OR('1C TSsoustraitance'!$D139="",'1C TSsoustraitance'!$E139="OUI",'1C TSsoustraitance'!$AP139=0),0,(('1C TSsoustraitance'!$AE139)/'1C TSsoustraitance'!$AP139))</f>
        <v>0</v>
      </c>
      <c r="AB422" s="669">
        <f>IF(OR('1C TSsoustraitance'!$D139="",'1C TSsoustraitance'!$E139="OUI",'1C TSsoustraitance'!$AP139=0),0,(('1C TSsoustraitance'!$AF139)/'1C TSsoustraitance'!$AP139))</f>
        <v>0</v>
      </c>
      <c r="AC422" s="669">
        <f>IF(OR('1C TSsoustraitance'!$D139="",'1C TSsoustraitance'!$E139="OUI",'1C TSsoustraitance'!$AP139=0),0,(('1C TSsoustraitance'!$AG139)/'1C TSsoustraitance'!$AP139))</f>
        <v>0</v>
      </c>
      <c r="AD422" s="669">
        <f>IF(OR('1C TSsoustraitance'!$D139="",'1C TSsoustraitance'!$E139="OUI",'1C TSsoustraitance'!$AP139=0),0,(('1C TSsoustraitance'!$AH139)/'1C TSsoustraitance'!$AP139))</f>
        <v>0</v>
      </c>
      <c r="AE422" s="669">
        <f>IF(OR('1C TSsoustraitance'!$D139="",'1C TSsoustraitance'!$E139="OUI",'1C TSsoustraitance'!$AP139=0),0,(('1C TSsoustraitance'!$AI139)/'1C TSsoustraitance'!$AP139))</f>
        <v>0</v>
      </c>
      <c r="AF422" s="669">
        <f>IF(OR('1C TSsoustraitance'!$D139="",'1C TSsoustraitance'!$E139="OUI",'1C TSsoustraitance'!$AP139=0),0,(('1C TSsoustraitance'!$AJ139)/'1C TSsoustraitance'!$AP139))</f>
        <v>0</v>
      </c>
      <c r="AG422" s="669">
        <f>IF(OR('1C TSsoustraitance'!$D139="",'1C TSsoustraitance'!$E139="OUI",'1C TSsoustraitance'!$AP139=0),0,(('1C TSsoustraitance'!$AK139)/'1C TSsoustraitance'!$AP139))</f>
        <v>0</v>
      </c>
      <c r="AH422" s="669">
        <f>IF(OR('1C TSsoustraitance'!$D139="",'1C TSsoustraitance'!$E139="OUI",'1C TSsoustraitance'!$AP139=0),0,(('1C TSsoustraitance'!$AL139)/'1C TSsoustraitance'!$AP139))</f>
        <v>0</v>
      </c>
      <c r="AI422" s="669">
        <f>IF(OR('1C TSsoustraitance'!$D139="",'1C TSsoustraitance'!$E139="OUI",'1C TSsoustraitance'!$AP139=0),0,(('1C TSsoustraitance'!$AM139)/'1C TSsoustraitance'!$AP139))</f>
        <v>0</v>
      </c>
      <c r="AJ422" s="669">
        <f>IF(OR('1C TSsoustraitance'!$D139="",'1C TSsoustraitance'!$E139="OUI",'1C TSsoustraitance'!$AP139=0),0,(('1C TSsoustraitance'!$AN139)/'1C TSsoustraitance'!$AP139))</f>
        <v>0</v>
      </c>
      <c r="AK422" s="669">
        <f t="shared" si="116"/>
        <v>0</v>
      </c>
      <c r="AL422" s="668">
        <f t="shared" si="117"/>
        <v>0</v>
      </c>
      <c r="AM422" s="670">
        <f>IF(Tableau7[[#This Row],[N° pièce]]="",0,(Tableau7[[#This Row],[hors TVA]]+(Tableau7[[#This Row],[hors TVA]]*Tableau7[[#This Row],[Taux TVA]])-(Tableau7[[#This Row],[hors TVA]]*Tableau7[[#This Row],[Taux TVA]]*Tableau7[[#This Row],[Régime TVA: Récupération]]))*Tableau7[[#This Row],[Type 1]])</f>
        <v>0</v>
      </c>
      <c r="AN422" s="670">
        <f>IF(Tableau7[[#This Row],[N° pièce]]="",0,IF($K$2="pôle",((Tableau7[[#This Row],[hors TVA]]+(Tableau7[[#This Row],[hors TVA]]*Tableau7[[#This Row],[Taux TVA]])-(Tableau7[[#This Row],[hors TVA]]*Tableau7[[#This Row],[Taux TVA]]*Tableau7[[#This Row],[Régime TVA: Récupération]]))*Tableau7[[#This Row],[Type 2]]),0))</f>
        <v>0</v>
      </c>
      <c r="AO422" s="670">
        <f t="shared" si="111"/>
        <v>0</v>
      </c>
      <c r="AP422" s="255">
        <f t="shared" si="119"/>
        <v>0</v>
      </c>
      <c r="AQ422" s="506">
        <f t="shared" si="120"/>
        <v>0</v>
      </c>
      <c r="AR422" s="671"/>
      <c r="AS422" s="512"/>
      <c r="AT422" s="513" t="str">
        <f>IF(('1C TSsoustraitance'!AP139*FICHE!C$14&lt;J422),"Forfait limité à "&amp;FICHE!C$14&amp;"€/jour","")</f>
        <v/>
      </c>
      <c r="AU422" s="797"/>
      <c r="AV422" s="484"/>
      <c r="AW422" s="484"/>
      <c r="AX422" s="484"/>
      <c r="AY422" s="484"/>
      <c r="AZ422" s="484"/>
      <c r="BA422" s="4"/>
      <c r="BB422" s="4"/>
      <c r="BC422" s="4"/>
      <c r="BD422" s="4"/>
      <c r="BE422" s="4"/>
      <c r="BF422" s="4"/>
      <c r="BG422" s="4"/>
      <c r="BH422" s="4"/>
      <c r="BI422" s="4"/>
      <c r="BJ422" s="4"/>
      <c r="BK422" s="4"/>
      <c r="BL422" s="4"/>
      <c r="BM422" s="4"/>
      <c r="BN422" s="4"/>
      <c r="BO422" s="4"/>
      <c r="BP422" s="4"/>
      <c r="BQ422" s="4"/>
      <c r="BR422" s="4"/>
      <c r="BS422" s="4"/>
      <c r="BT422" s="4"/>
      <c r="BU422" s="4"/>
      <c r="BV422" s="4"/>
      <c r="BW422" s="4"/>
      <c r="BX422" s="4"/>
      <c r="BY422" s="4"/>
      <c r="BZ422" s="4"/>
      <c r="CA422" s="4"/>
      <c r="CB422" s="4"/>
      <c r="CC422" s="4"/>
      <c r="CD422" s="4"/>
      <c r="CE422" s="4"/>
      <c r="CF422" s="4"/>
      <c r="CG422" s="4"/>
      <c r="CH422" s="4"/>
      <c r="CI422" s="4"/>
      <c r="CJ422" s="4"/>
      <c r="CK422" s="4"/>
      <c r="CL422" s="4"/>
      <c r="CM422" s="4"/>
      <c r="CN422" s="4"/>
      <c r="CO422" s="4"/>
      <c r="CP422" s="4"/>
      <c r="CQ422" s="4"/>
      <c r="CR422" s="4"/>
      <c r="CS422" s="4"/>
      <c r="CT422" s="4"/>
      <c r="CU422" s="4"/>
      <c r="CV422" s="4"/>
      <c r="CW422" s="4"/>
      <c r="CX422" s="4"/>
      <c r="CY422" s="4"/>
      <c r="CZ422" s="4"/>
      <c r="DA422" s="4"/>
      <c r="DB422" s="4"/>
      <c r="DC422" s="4"/>
      <c r="DD422" s="4"/>
      <c r="DE422" s="4"/>
      <c r="DF422" s="4"/>
      <c r="DG422" s="4"/>
      <c r="DH422" s="4"/>
      <c r="DI422" s="4"/>
      <c r="DJ422" s="4"/>
      <c r="DK422" s="4"/>
      <c r="DL422" s="4"/>
      <c r="DM422" s="4"/>
      <c r="DN422" s="4"/>
      <c r="DO422" s="4"/>
      <c r="DP422" s="4"/>
      <c r="DQ422" s="4"/>
      <c r="DR422" s="4"/>
      <c r="DS422" s="4"/>
      <c r="DT422" s="4"/>
      <c r="DU422" s="4"/>
      <c r="DV422" s="4"/>
      <c r="DW422" s="4"/>
      <c r="DX422" s="4"/>
      <c r="DY422" s="4"/>
      <c r="DZ422" s="4"/>
      <c r="EA422" s="4"/>
      <c r="EB422" s="4"/>
      <c r="EC422" s="4"/>
      <c r="ED422" s="4"/>
      <c r="EE422" s="4"/>
      <c r="EF422" s="4"/>
      <c r="EG422" s="4"/>
      <c r="EH422" s="4"/>
      <c r="EI422" s="4"/>
      <c r="EJ422" s="4"/>
      <c r="EK422" s="4"/>
      <c r="EL422" s="4"/>
      <c r="EM422" s="4"/>
      <c r="EN422" s="4"/>
      <c r="EO422" s="4"/>
      <c r="EP422" s="4"/>
      <c r="EQ422" s="4"/>
      <c r="ER422" s="4"/>
      <c r="ES422" s="4"/>
      <c r="ET422" s="4"/>
      <c r="EU422" s="4"/>
      <c r="EV422" s="4"/>
      <c r="EW422" s="4"/>
      <c r="EX422" s="4"/>
      <c r="EY422" s="4"/>
      <c r="EZ422" s="4"/>
      <c r="FA422" s="4"/>
      <c r="FB422" s="4"/>
      <c r="FC422" s="4"/>
      <c r="FD422" s="4"/>
      <c r="FE422" s="4"/>
      <c r="FF422" s="4"/>
      <c r="FG422" s="4"/>
      <c r="FH422" s="4"/>
      <c r="FI422" s="4"/>
      <c r="FJ422" s="4"/>
      <c r="FK422" s="4"/>
      <c r="FL422" s="4"/>
      <c r="FM422" s="4"/>
      <c r="FN422" s="4"/>
      <c r="FO422" s="4"/>
      <c r="FP422" s="4"/>
      <c r="FQ422" s="4"/>
      <c r="FR422" s="4"/>
      <c r="FS422" s="4"/>
      <c r="FT422" s="4"/>
      <c r="FU422" s="4"/>
      <c r="FV422" s="4"/>
      <c r="FW422" s="4"/>
      <c r="FX422" s="4"/>
      <c r="FY422" s="4"/>
      <c r="FZ422" s="4"/>
      <c r="GA422" s="4"/>
      <c r="GB422" s="4"/>
      <c r="GC422" s="4"/>
      <c r="GD422" s="4"/>
      <c r="GE422" s="4"/>
      <c r="GF422" s="4"/>
      <c r="GG422" s="4"/>
      <c r="GH422" s="4"/>
      <c r="GI422" s="4"/>
      <c r="GJ422" s="4"/>
      <c r="GK422" s="4"/>
      <c r="GL422" s="4"/>
      <c r="GM422" s="4"/>
      <c r="GN422" s="4"/>
      <c r="GO422" s="4"/>
      <c r="GP422" s="4"/>
      <c r="GQ422" s="4"/>
      <c r="GR422" s="4"/>
      <c r="GS422" s="4"/>
      <c r="GT422" s="4"/>
      <c r="GU422" s="4"/>
      <c r="GV422" s="4"/>
      <c r="GW422" s="4"/>
      <c r="GX422" s="4"/>
      <c r="GY422" s="4"/>
      <c r="GZ422" s="4"/>
      <c r="HA422" s="4"/>
      <c r="HB422" s="4"/>
      <c r="HC422" s="4"/>
    </row>
    <row r="423" spans="1:211" s="380" customFormat="1" ht="13.9" customHeight="1">
      <c r="A423" s="828" t="str">
        <f>IF('1C TSsoustraitance'!$A140&lt;&gt;0,'1C TSsoustraitance'!$A140,"")</f>
        <v/>
      </c>
      <c r="B423" s="530"/>
      <c r="C423" s="513" t="str">
        <f>IF('1C TSsoustraitance'!$A140&lt;&gt;0,'1C TSsoustraitance'!$B140,"")</f>
        <v/>
      </c>
      <c r="D423" s="513" t="str">
        <f>IF('1C TSsoustraitance'!$A140&lt;&gt;0,'1C TSsoustraitance'!$C140,"")</f>
        <v/>
      </c>
      <c r="E423" s="684"/>
      <c r="F423" s="685"/>
      <c r="G423" s="666">
        <f>'1C TSsoustraitance'!$D140</f>
        <v>0</v>
      </c>
      <c r="H423" s="533">
        <v>0.21</v>
      </c>
      <c r="I423" s="533">
        <v>1</v>
      </c>
      <c r="J423" s="534"/>
      <c r="K423" s="667">
        <f t="shared" si="114"/>
        <v>0</v>
      </c>
      <c r="L423" s="668">
        <f>IF(OR('1C TSsoustraitance'!$D140="",'1C TSsoustraitance'!$AP140=0),0,IF(AND('1C TSsoustraitance'!$D140&lt;&gt;"",$K$2="Pôle",'1C TSsoustraitance'!$E140="OUI"),(('1C TSsoustraitance'!$F140+'1C TSsoustraitance'!$G140+'1C TSsoustraitance'!$H140+'1C TSsoustraitance'!$I140+'1C TSsoustraitance'!$M140)/'1C TSsoustraitance'!$R140),IF(AND('1C TSsoustraitance'!$D140&lt;&gt;"",$K$2="Pôle",'1C TSsoustraitance'!$E140="NON"),(('1C TSsoustraitance'!$F140+'1C TSsoustraitance'!$G140+'1C TSsoustraitance'!$H140+'1C TSsoustraitance'!$I140+'1C TSsoustraitance'!$M140)/'1C TSsoustraitance'!$AP140),IF(AND('1C TSsoustraitance'!$D140&lt;&gt;"",$K$2&lt;&gt;"Pôle",'1C TSsoustraitance'!$E140="OUI"),(('1C TSsoustraitance'!$F140+'1C TSsoustraitance'!$G140+'1C TSsoustraitance'!$H140+'1C TSsoustraitance'!$I140+'1C TSsoustraitance'!$J140+'1C TSsoustraitance'!$K140+'1C TSsoustraitance'!$L140+'1C TSsoustraitance'!$M140+'1C TSsoustraitance'!$N140+'1C TSsoustraitance'!$O140+'1C TSsoustraitance'!$P140+'1C TSsoustraitance'!$Q140)/'1C TSsoustraitance'!$R140),IF(AND('1C TSsoustraitance'!$D140&lt;&gt;"",$K$2&lt;&gt;"Pôle",'1C TSsoustraitance'!$E140="NON"),(('1C TSsoustraitance'!$F140+'1C TSsoustraitance'!$G140+'1C TSsoustraitance'!$H140+'1C TSsoustraitance'!$I140+'1C TSsoustraitance'!$J140+'1C TSsoustraitance'!$K140+'1C TSsoustraitance'!$L140+'1C TSsoustraitance'!$M140+'1C TSsoustraitance'!$N140+'1C TSsoustraitance'!$O140+'1C TSsoustraitance'!$P140+'1C TSsoustraitance'!$Q140))/'1C TSsoustraitance'!$AP140)))))</f>
        <v>0</v>
      </c>
      <c r="M423" s="668">
        <f>IF(OR('1C TSsoustraitance'!$D140="",'1C TSsoustraitance'!AP$13=0),0,IF(AND('1C TSsoustraitance'!$D140&lt;&gt;"",$K$2="Pôle",'1C TSsoustraitance'!$E140="OUI"),(('1C TSsoustraitance'!$J140+'1C TSsoustraitance'!$K140+'1C TSsoustraitance'!$L140)/'1C TSsoustraitance'!$R140),IF(AND('1C TSsoustraitance'!$D140&lt;&gt;"",$K$2="Pôle",'1C TSsoustraitance'!$E140="NON"),(('1C TSsoustraitance'!$J140+'1C TSsoustraitance'!$K140+'1C TSsoustraitance'!$L140)/'1C TSsoustraitance'!$AP140),IF(AND('1C TSsoustraitance'!$D140&lt;&gt;"",$K$2&lt;&gt;"Pôle"),0))))</f>
        <v>0</v>
      </c>
      <c r="N423" s="668">
        <f t="shared" si="115"/>
        <v>0</v>
      </c>
      <c r="O423" s="669">
        <f>IF(OR('1C TSsoustraitance'!$D140="",'1C TSsoustraitance'!$E140="OUI",'1C TSsoustraitance'!$AP140=0),0,(('1C TSsoustraitance'!$S140)/'1C TSsoustraitance'!$AP140))</f>
        <v>0</v>
      </c>
      <c r="P423" s="669">
        <f>IF(OR('1C TSsoustraitance'!$D140="",'1C TSsoustraitance'!$E140="OUI",'1C TSsoustraitance'!$AP140=0),0,(('1C TSsoustraitance'!$T140)/'1C TSsoustraitance'!$AP140))</f>
        <v>0</v>
      </c>
      <c r="Q423" s="669">
        <f>IF(OR('1C TSsoustraitance'!$D140="",'1C TSsoustraitance'!$E140="OUI",'1C TSsoustraitance'!$AP140=0),0,(('1C TSsoustraitance'!$U140)/'1C TSsoustraitance'!$AP140))</f>
        <v>0</v>
      </c>
      <c r="R423" s="669">
        <f>IF(OR('1C TSsoustraitance'!$D140="",'1C TSsoustraitance'!$E140="OUI",'1C TSsoustraitance'!$AP140=0),0,(('1C TSsoustraitance'!$V140)/'1C TSsoustraitance'!$AP140))</f>
        <v>0</v>
      </c>
      <c r="S423" s="669">
        <f>IF(OR('1C TSsoustraitance'!$D140="",'1C TSsoustraitance'!$E140="OUI",'1C TSsoustraitance'!$AP140=0),0,(('1C TSsoustraitance'!$W140)/'1C TSsoustraitance'!$AP140))</f>
        <v>0</v>
      </c>
      <c r="T423" s="669">
        <f>IF(OR('1C TSsoustraitance'!$D140="",'1C TSsoustraitance'!$E140="OUI",'1C TSsoustraitance'!$AP140=0),0,(('1C TSsoustraitance'!$X140)/'1C TSsoustraitance'!$AP140))</f>
        <v>0</v>
      </c>
      <c r="U423" s="669">
        <f>IF(OR('1C TSsoustraitance'!$D140="",'1C TSsoustraitance'!$E140="OUI",'1C TSsoustraitance'!$AP140=0),0,(('1C TSsoustraitance'!$Y140)/'1C TSsoustraitance'!$AP140))</f>
        <v>0</v>
      </c>
      <c r="V423" s="669">
        <f>IF(OR('1C TSsoustraitance'!$D140="",'1C TSsoustraitance'!$E140="OUI",'1C TSsoustraitance'!$AP140=0),0,(('1C TSsoustraitance'!$Z140)/'1C TSsoustraitance'!$AP140))</f>
        <v>0</v>
      </c>
      <c r="W423" s="669">
        <f>IF(OR('1C TSsoustraitance'!$D140="",'1C TSsoustraitance'!$E140="OUI",'1C TSsoustraitance'!$AP140=0),0,(('1C TSsoustraitance'!$AA140)/'1C TSsoustraitance'!$AP140))</f>
        <v>0</v>
      </c>
      <c r="X423" s="669">
        <f>IF(OR('1C TSsoustraitance'!$D140="",'1C TSsoustraitance'!$E140="OUI",'1C TSsoustraitance'!$AP140=0),0,(('1C TSsoustraitance'!$AB140)/'1C TSsoustraitance'!$AP140))</f>
        <v>0</v>
      </c>
      <c r="Y423" s="669">
        <f>IF(OR('1C TSsoustraitance'!$D140="",'1C TSsoustraitance'!$E140="OUI",'1C TSsoustraitance'!$AP140=0),0,(('1C TSsoustraitance'!$AC140)/'1C TSsoustraitance'!$AP140))</f>
        <v>0</v>
      </c>
      <c r="Z423" s="669">
        <f>IF(OR('1C TSsoustraitance'!$D140="",'1C TSsoustraitance'!$E140="OUI",'1C TSsoustraitance'!$AP140=0),0,(('1C TSsoustraitance'!$AD140)/'1C TSsoustraitance'!$AP140))</f>
        <v>0</v>
      </c>
      <c r="AA423" s="669">
        <f>IF(OR('1C TSsoustraitance'!$D140="",'1C TSsoustraitance'!$E140="OUI",'1C TSsoustraitance'!$AP140=0),0,(('1C TSsoustraitance'!$AE140)/'1C TSsoustraitance'!$AP140))</f>
        <v>0</v>
      </c>
      <c r="AB423" s="669">
        <f>IF(OR('1C TSsoustraitance'!$D140="",'1C TSsoustraitance'!$E140="OUI",'1C TSsoustraitance'!$AP140=0),0,(('1C TSsoustraitance'!$AF140)/'1C TSsoustraitance'!$AP140))</f>
        <v>0</v>
      </c>
      <c r="AC423" s="669">
        <f>IF(OR('1C TSsoustraitance'!$D140="",'1C TSsoustraitance'!$E140="OUI",'1C TSsoustraitance'!$AP140=0),0,(('1C TSsoustraitance'!$AG140)/'1C TSsoustraitance'!$AP140))</f>
        <v>0</v>
      </c>
      <c r="AD423" s="669">
        <f>IF(OR('1C TSsoustraitance'!$D140="",'1C TSsoustraitance'!$E140="OUI",'1C TSsoustraitance'!$AP140=0),0,(('1C TSsoustraitance'!$AH140)/'1C TSsoustraitance'!$AP140))</f>
        <v>0</v>
      </c>
      <c r="AE423" s="669">
        <f>IF(OR('1C TSsoustraitance'!$D140="",'1C TSsoustraitance'!$E140="OUI",'1C TSsoustraitance'!$AP140=0),0,(('1C TSsoustraitance'!$AI140)/'1C TSsoustraitance'!$AP140))</f>
        <v>0</v>
      </c>
      <c r="AF423" s="669">
        <f>IF(OR('1C TSsoustraitance'!$D140="",'1C TSsoustraitance'!$E140="OUI",'1C TSsoustraitance'!$AP140=0),0,(('1C TSsoustraitance'!$AJ140)/'1C TSsoustraitance'!$AP140))</f>
        <v>0</v>
      </c>
      <c r="AG423" s="669">
        <f>IF(OR('1C TSsoustraitance'!$D140="",'1C TSsoustraitance'!$E140="OUI",'1C TSsoustraitance'!$AP140=0),0,(('1C TSsoustraitance'!$AK140)/'1C TSsoustraitance'!$AP140))</f>
        <v>0</v>
      </c>
      <c r="AH423" s="669">
        <f>IF(OR('1C TSsoustraitance'!$D140="",'1C TSsoustraitance'!$E140="OUI",'1C TSsoustraitance'!$AP140=0),0,(('1C TSsoustraitance'!$AL140)/'1C TSsoustraitance'!$AP140))</f>
        <v>0</v>
      </c>
      <c r="AI423" s="669">
        <f>IF(OR('1C TSsoustraitance'!$D140="",'1C TSsoustraitance'!$E140="OUI",'1C TSsoustraitance'!$AP140=0),0,(('1C TSsoustraitance'!$AM140)/'1C TSsoustraitance'!$AP140))</f>
        <v>0</v>
      </c>
      <c r="AJ423" s="669">
        <f>IF(OR('1C TSsoustraitance'!$D140="",'1C TSsoustraitance'!$E140="OUI",'1C TSsoustraitance'!$AP140=0),0,(('1C TSsoustraitance'!$AN140)/'1C TSsoustraitance'!$AP140))</f>
        <v>0</v>
      </c>
      <c r="AK423" s="669">
        <f t="shared" si="116"/>
        <v>0</v>
      </c>
      <c r="AL423" s="668">
        <f t="shared" si="117"/>
        <v>0</v>
      </c>
      <c r="AM423" s="670">
        <f>IF(Tableau7[[#This Row],[N° pièce]]="",0,(Tableau7[[#This Row],[hors TVA]]+(Tableau7[[#This Row],[hors TVA]]*Tableau7[[#This Row],[Taux TVA]])-(Tableau7[[#This Row],[hors TVA]]*Tableau7[[#This Row],[Taux TVA]]*Tableau7[[#This Row],[Régime TVA: Récupération]]))*Tableau7[[#This Row],[Type 1]])</f>
        <v>0</v>
      </c>
      <c r="AN423" s="670">
        <f>IF(Tableau7[[#This Row],[N° pièce]]="",0,IF($K$2="pôle",((Tableau7[[#This Row],[hors TVA]]+(Tableau7[[#This Row],[hors TVA]]*Tableau7[[#This Row],[Taux TVA]])-(Tableau7[[#This Row],[hors TVA]]*Tableau7[[#This Row],[Taux TVA]]*Tableau7[[#This Row],[Régime TVA: Récupération]]))*Tableau7[[#This Row],[Type 2]]),0))</f>
        <v>0</v>
      </c>
      <c r="AO423" s="670">
        <f t="shared" si="111"/>
        <v>0</v>
      </c>
      <c r="AP423" s="255">
        <f t="shared" si="119"/>
        <v>0</v>
      </c>
      <c r="AQ423" s="506">
        <f t="shared" si="120"/>
        <v>0</v>
      </c>
      <c r="AR423" s="671"/>
      <c r="AS423" s="512"/>
      <c r="AT423" s="513" t="str">
        <f>IF(('1C TSsoustraitance'!AP140*FICHE!C$14&lt;J423),"Forfait limité à "&amp;FICHE!C$14&amp;"€/jour","")</f>
        <v/>
      </c>
      <c r="AU423" s="797"/>
      <c r="AV423" s="484"/>
      <c r="AW423" s="484"/>
      <c r="AX423" s="484"/>
      <c r="AY423" s="484"/>
      <c r="AZ423" s="484"/>
      <c r="BA423" s="4"/>
      <c r="BB423" s="4"/>
      <c r="BC423" s="4"/>
      <c r="BD423" s="4"/>
      <c r="BE423" s="4"/>
      <c r="BF423" s="4"/>
      <c r="BG423" s="4"/>
      <c r="BH423" s="4"/>
      <c r="BI423" s="4"/>
      <c r="BJ423" s="4"/>
      <c r="BK423" s="4"/>
      <c r="BL423" s="4"/>
      <c r="BM423" s="4"/>
      <c r="BN423" s="4"/>
      <c r="BO423" s="4"/>
      <c r="BP423" s="4"/>
      <c r="BQ423" s="4"/>
      <c r="BR423" s="4"/>
      <c r="BS423" s="4"/>
      <c r="BT423" s="4"/>
      <c r="BU423" s="4"/>
      <c r="BV423" s="4"/>
      <c r="BW423" s="4"/>
      <c r="BX423" s="4"/>
      <c r="BY423" s="4"/>
      <c r="BZ423" s="4"/>
      <c r="CA423" s="4"/>
      <c r="CB423" s="4"/>
      <c r="CC423" s="4"/>
      <c r="CD423" s="4"/>
      <c r="CE423" s="4"/>
      <c r="CF423" s="4"/>
      <c r="CG423" s="4"/>
      <c r="CH423" s="4"/>
      <c r="CI423" s="4"/>
      <c r="CJ423" s="4"/>
      <c r="CK423" s="4"/>
      <c r="CL423" s="4"/>
      <c r="CM423" s="4"/>
      <c r="CN423" s="4"/>
      <c r="CO423" s="4"/>
      <c r="CP423" s="4"/>
      <c r="CQ423" s="4"/>
      <c r="CR423" s="4"/>
      <c r="CS423" s="4"/>
      <c r="CT423" s="4"/>
      <c r="CU423" s="4"/>
      <c r="CV423" s="4"/>
      <c r="CW423" s="4"/>
      <c r="CX423" s="4"/>
      <c r="CY423" s="4"/>
      <c r="CZ423" s="4"/>
      <c r="DA423" s="4"/>
      <c r="DB423" s="4"/>
      <c r="DC423" s="4"/>
      <c r="DD423" s="4"/>
      <c r="DE423" s="4"/>
      <c r="DF423" s="4"/>
      <c r="DG423" s="4"/>
      <c r="DH423" s="4"/>
      <c r="DI423" s="4"/>
      <c r="DJ423" s="4"/>
      <c r="DK423" s="4"/>
      <c r="DL423" s="4"/>
      <c r="DM423" s="4"/>
      <c r="DN423" s="4"/>
      <c r="DO423" s="4"/>
      <c r="DP423" s="4"/>
      <c r="DQ423" s="4"/>
      <c r="DR423" s="4"/>
      <c r="DS423" s="4"/>
      <c r="DT423" s="4"/>
      <c r="DU423" s="4"/>
      <c r="DV423" s="4"/>
      <c r="DW423" s="4"/>
      <c r="DX423" s="4"/>
      <c r="DY423" s="4"/>
      <c r="DZ423" s="4"/>
      <c r="EA423" s="4"/>
      <c r="EB423" s="4"/>
      <c r="EC423" s="4"/>
      <c r="ED423" s="4"/>
      <c r="EE423" s="4"/>
      <c r="EF423" s="4"/>
      <c r="EG423" s="4"/>
      <c r="EH423" s="4"/>
      <c r="EI423" s="4"/>
      <c r="EJ423" s="4"/>
      <c r="EK423" s="4"/>
      <c r="EL423" s="4"/>
      <c r="EM423" s="4"/>
      <c r="EN423" s="4"/>
      <c r="EO423" s="4"/>
      <c r="EP423" s="4"/>
      <c r="EQ423" s="4"/>
      <c r="ER423" s="4"/>
      <c r="ES423" s="4"/>
      <c r="ET423" s="4"/>
      <c r="EU423" s="4"/>
      <c r="EV423" s="4"/>
      <c r="EW423" s="4"/>
      <c r="EX423" s="4"/>
      <c r="EY423" s="4"/>
      <c r="EZ423" s="4"/>
      <c r="FA423" s="4"/>
      <c r="FB423" s="4"/>
      <c r="FC423" s="4"/>
      <c r="FD423" s="4"/>
      <c r="FE423" s="4"/>
      <c r="FF423" s="4"/>
      <c r="FG423" s="4"/>
      <c r="FH423" s="4"/>
      <c r="FI423" s="4"/>
      <c r="FJ423" s="4"/>
      <c r="FK423" s="4"/>
      <c r="FL423" s="4"/>
      <c r="FM423" s="4"/>
      <c r="FN423" s="4"/>
      <c r="FO423" s="4"/>
      <c r="FP423" s="4"/>
      <c r="FQ423" s="4"/>
      <c r="FR423" s="4"/>
      <c r="FS423" s="4"/>
      <c r="FT423" s="4"/>
      <c r="FU423" s="4"/>
      <c r="FV423" s="4"/>
      <c r="FW423" s="4"/>
      <c r="FX423" s="4"/>
      <c r="FY423" s="4"/>
      <c r="FZ423" s="4"/>
      <c r="GA423" s="4"/>
      <c r="GB423" s="4"/>
      <c r="GC423" s="4"/>
      <c r="GD423" s="4"/>
      <c r="GE423" s="4"/>
      <c r="GF423" s="4"/>
      <c r="GG423" s="4"/>
      <c r="GH423" s="4"/>
      <c r="GI423" s="4"/>
      <c r="GJ423" s="4"/>
      <c r="GK423" s="4"/>
      <c r="GL423" s="4"/>
      <c r="GM423" s="4"/>
      <c r="GN423" s="4"/>
      <c r="GO423" s="4"/>
      <c r="GP423" s="4"/>
      <c r="GQ423" s="4"/>
      <c r="GR423" s="4"/>
      <c r="GS423" s="4"/>
      <c r="GT423" s="4"/>
      <c r="GU423" s="4"/>
      <c r="GV423" s="4"/>
      <c r="GW423" s="4"/>
      <c r="GX423" s="4"/>
      <c r="GY423" s="4"/>
      <c r="GZ423" s="4"/>
      <c r="HA423" s="4"/>
      <c r="HB423" s="4"/>
      <c r="HC423" s="4"/>
    </row>
    <row r="424" spans="1:211" s="380" customFormat="1" ht="13.9" customHeight="1">
      <c r="A424" s="828" t="str">
        <f>IF('1C TSsoustraitance'!$A141&lt;&gt;0,'1C TSsoustraitance'!$A141,"")</f>
        <v/>
      </c>
      <c r="B424" s="530"/>
      <c r="C424" s="513" t="str">
        <f>IF('1C TSsoustraitance'!$A141&lt;&gt;0,'1C TSsoustraitance'!$B141,"")</f>
        <v/>
      </c>
      <c r="D424" s="513" t="str">
        <f>IF('1C TSsoustraitance'!$A141&lt;&gt;0,'1C TSsoustraitance'!$C141,"")</f>
        <v/>
      </c>
      <c r="E424" s="684"/>
      <c r="F424" s="685"/>
      <c r="G424" s="666">
        <f>'1C TSsoustraitance'!$D141</f>
        <v>0</v>
      </c>
      <c r="H424" s="533">
        <v>0.21</v>
      </c>
      <c r="I424" s="533">
        <v>1</v>
      </c>
      <c r="J424" s="534"/>
      <c r="K424" s="667">
        <f t="shared" si="114"/>
        <v>0</v>
      </c>
      <c r="L424" s="668">
        <f>IF(OR('1C TSsoustraitance'!$D141="",'1C TSsoustraitance'!$AP141=0),0,IF(AND('1C TSsoustraitance'!$D141&lt;&gt;"",$K$2="Pôle",'1C TSsoustraitance'!$E141="OUI"),(('1C TSsoustraitance'!$F141+'1C TSsoustraitance'!$G141+'1C TSsoustraitance'!$H141+'1C TSsoustraitance'!$I141+'1C TSsoustraitance'!$M141)/'1C TSsoustraitance'!$R141),IF(AND('1C TSsoustraitance'!$D141&lt;&gt;"",$K$2="Pôle",'1C TSsoustraitance'!$E141="NON"),(('1C TSsoustraitance'!$F141+'1C TSsoustraitance'!$G141+'1C TSsoustraitance'!$H141+'1C TSsoustraitance'!$I141+'1C TSsoustraitance'!$M141)/'1C TSsoustraitance'!$AP141),IF(AND('1C TSsoustraitance'!$D141&lt;&gt;"",$K$2&lt;&gt;"Pôle",'1C TSsoustraitance'!$E141="OUI"),(('1C TSsoustraitance'!$F141+'1C TSsoustraitance'!$G141+'1C TSsoustraitance'!$H141+'1C TSsoustraitance'!$I141+'1C TSsoustraitance'!$J141+'1C TSsoustraitance'!$K141+'1C TSsoustraitance'!$L141+'1C TSsoustraitance'!$M141+'1C TSsoustraitance'!$N141+'1C TSsoustraitance'!$O141+'1C TSsoustraitance'!$P141+'1C TSsoustraitance'!$Q141)/'1C TSsoustraitance'!$R141),IF(AND('1C TSsoustraitance'!$D141&lt;&gt;"",$K$2&lt;&gt;"Pôle",'1C TSsoustraitance'!$E141="NON"),(('1C TSsoustraitance'!$F141+'1C TSsoustraitance'!$G141+'1C TSsoustraitance'!$H141+'1C TSsoustraitance'!$I141+'1C TSsoustraitance'!$J141+'1C TSsoustraitance'!$K141+'1C TSsoustraitance'!$L141+'1C TSsoustraitance'!$M141+'1C TSsoustraitance'!$N141+'1C TSsoustraitance'!$O141+'1C TSsoustraitance'!$P141+'1C TSsoustraitance'!$Q141))/'1C TSsoustraitance'!$AP141)))))</f>
        <v>0</v>
      </c>
      <c r="M424" s="668">
        <f>IF(OR('1C TSsoustraitance'!$D141="",'1C TSsoustraitance'!AP$13=0),0,IF(AND('1C TSsoustraitance'!$D141&lt;&gt;"",$K$2="Pôle",'1C TSsoustraitance'!$E141="OUI"),(('1C TSsoustraitance'!$J141+'1C TSsoustraitance'!$K141+'1C TSsoustraitance'!$L141)/'1C TSsoustraitance'!$R141),IF(AND('1C TSsoustraitance'!$D141&lt;&gt;"",$K$2="Pôle",'1C TSsoustraitance'!$E141="NON"),(('1C TSsoustraitance'!$J141+'1C TSsoustraitance'!$K141+'1C TSsoustraitance'!$L141)/'1C TSsoustraitance'!$AP141),IF(AND('1C TSsoustraitance'!$D141&lt;&gt;"",$K$2&lt;&gt;"Pôle"),0))))</f>
        <v>0</v>
      </c>
      <c r="N424" s="668">
        <f t="shared" si="115"/>
        <v>0</v>
      </c>
      <c r="O424" s="669">
        <f>IF(OR('1C TSsoustraitance'!$D141="",'1C TSsoustraitance'!$E141="OUI",'1C TSsoustraitance'!$AP141=0),0,(('1C TSsoustraitance'!$S141)/'1C TSsoustraitance'!$AP141))</f>
        <v>0</v>
      </c>
      <c r="P424" s="669">
        <f>IF(OR('1C TSsoustraitance'!$D141="",'1C TSsoustraitance'!$E141="OUI",'1C TSsoustraitance'!$AP141=0),0,(('1C TSsoustraitance'!$T141)/'1C TSsoustraitance'!$AP141))</f>
        <v>0</v>
      </c>
      <c r="Q424" s="669">
        <f>IF(OR('1C TSsoustraitance'!$D141="",'1C TSsoustraitance'!$E141="OUI",'1C TSsoustraitance'!$AP141=0),0,(('1C TSsoustraitance'!$U141)/'1C TSsoustraitance'!$AP141))</f>
        <v>0</v>
      </c>
      <c r="R424" s="669">
        <f>IF(OR('1C TSsoustraitance'!$D141="",'1C TSsoustraitance'!$E141="OUI",'1C TSsoustraitance'!$AP141=0),0,(('1C TSsoustraitance'!$V141)/'1C TSsoustraitance'!$AP141))</f>
        <v>0</v>
      </c>
      <c r="S424" s="669">
        <f>IF(OR('1C TSsoustraitance'!$D141="",'1C TSsoustraitance'!$E141="OUI",'1C TSsoustraitance'!$AP141=0),0,(('1C TSsoustraitance'!$W141)/'1C TSsoustraitance'!$AP141))</f>
        <v>0</v>
      </c>
      <c r="T424" s="669">
        <f>IF(OR('1C TSsoustraitance'!$D141="",'1C TSsoustraitance'!$E141="OUI",'1C TSsoustraitance'!$AP141=0),0,(('1C TSsoustraitance'!$X141)/'1C TSsoustraitance'!$AP141))</f>
        <v>0</v>
      </c>
      <c r="U424" s="669">
        <f>IF(OR('1C TSsoustraitance'!$D141="",'1C TSsoustraitance'!$E141="OUI",'1C TSsoustraitance'!$AP141=0),0,(('1C TSsoustraitance'!$Y141)/'1C TSsoustraitance'!$AP141))</f>
        <v>0</v>
      </c>
      <c r="V424" s="669">
        <f>IF(OR('1C TSsoustraitance'!$D141="",'1C TSsoustraitance'!$E141="OUI",'1C TSsoustraitance'!$AP141=0),0,(('1C TSsoustraitance'!$Z141)/'1C TSsoustraitance'!$AP141))</f>
        <v>0</v>
      </c>
      <c r="W424" s="669">
        <f>IF(OR('1C TSsoustraitance'!$D141="",'1C TSsoustraitance'!$E141="OUI",'1C TSsoustraitance'!$AP141=0),0,(('1C TSsoustraitance'!$AA141)/'1C TSsoustraitance'!$AP141))</f>
        <v>0</v>
      </c>
      <c r="X424" s="669">
        <f>IF(OR('1C TSsoustraitance'!$D141="",'1C TSsoustraitance'!$E141="OUI",'1C TSsoustraitance'!$AP141=0),0,(('1C TSsoustraitance'!$AB141)/'1C TSsoustraitance'!$AP141))</f>
        <v>0</v>
      </c>
      <c r="Y424" s="669">
        <f>IF(OR('1C TSsoustraitance'!$D141="",'1C TSsoustraitance'!$E141="OUI",'1C TSsoustraitance'!$AP141=0),0,(('1C TSsoustraitance'!$AC141)/'1C TSsoustraitance'!$AP141))</f>
        <v>0</v>
      </c>
      <c r="Z424" s="669">
        <f>IF(OR('1C TSsoustraitance'!$D141="",'1C TSsoustraitance'!$E141="OUI",'1C TSsoustraitance'!$AP141=0),0,(('1C TSsoustraitance'!$AD141)/'1C TSsoustraitance'!$AP141))</f>
        <v>0</v>
      </c>
      <c r="AA424" s="669">
        <f>IF(OR('1C TSsoustraitance'!$D141="",'1C TSsoustraitance'!$E141="OUI",'1C TSsoustraitance'!$AP141=0),0,(('1C TSsoustraitance'!$AE141)/'1C TSsoustraitance'!$AP141))</f>
        <v>0</v>
      </c>
      <c r="AB424" s="669">
        <f>IF(OR('1C TSsoustraitance'!$D141="",'1C TSsoustraitance'!$E141="OUI",'1C TSsoustraitance'!$AP141=0),0,(('1C TSsoustraitance'!$AF141)/'1C TSsoustraitance'!$AP141))</f>
        <v>0</v>
      </c>
      <c r="AC424" s="669">
        <f>IF(OR('1C TSsoustraitance'!$D141="",'1C TSsoustraitance'!$E141="OUI",'1C TSsoustraitance'!$AP141=0),0,(('1C TSsoustraitance'!$AG141)/'1C TSsoustraitance'!$AP141))</f>
        <v>0</v>
      </c>
      <c r="AD424" s="669">
        <f>IF(OR('1C TSsoustraitance'!$D141="",'1C TSsoustraitance'!$E141="OUI",'1C TSsoustraitance'!$AP141=0),0,(('1C TSsoustraitance'!$AH141)/'1C TSsoustraitance'!$AP141))</f>
        <v>0</v>
      </c>
      <c r="AE424" s="669">
        <f>IF(OR('1C TSsoustraitance'!$D141="",'1C TSsoustraitance'!$E141="OUI",'1C TSsoustraitance'!$AP141=0),0,(('1C TSsoustraitance'!$AI141)/'1C TSsoustraitance'!$AP141))</f>
        <v>0</v>
      </c>
      <c r="AF424" s="669">
        <f>IF(OR('1C TSsoustraitance'!$D141="",'1C TSsoustraitance'!$E141="OUI",'1C TSsoustraitance'!$AP141=0),0,(('1C TSsoustraitance'!$AJ141)/'1C TSsoustraitance'!$AP141))</f>
        <v>0</v>
      </c>
      <c r="AG424" s="669">
        <f>IF(OR('1C TSsoustraitance'!$D141="",'1C TSsoustraitance'!$E141="OUI",'1C TSsoustraitance'!$AP141=0),0,(('1C TSsoustraitance'!$AK141)/'1C TSsoustraitance'!$AP141))</f>
        <v>0</v>
      </c>
      <c r="AH424" s="669">
        <f>IF(OR('1C TSsoustraitance'!$D141="",'1C TSsoustraitance'!$E141="OUI",'1C TSsoustraitance'!$AP141=0),0,(('1C TSsoustraitance'!$AL141)/'1C TSsoustraitance'!$AP141))</f>
        <v>0</v>
      </c>
      <c r="AI424" s="669">
        <f>IF(OR('1C TSsoustraitance'!$D141="",'1C TSsoustraitance'!$E141="OUI",'1C TSsoustraitance'!$AP141=0),0,(('1C TSsoustraitance'!$AM141)/'1C TSsoustraitance'!$AP141))</f>
        <v>0</v>
      </c>
      <c r="AJ424" s="669">
        <f>IF(OR('1C TSsoustraitance'!$D141="",'1C TSsoustraitance'!$E141="OUI",'1C TSsoustraitance'!$AP141=0),0,(('1C TSsoustraitance'!$AN141)/'1C TSsoustraitance'!$AP141))</f>
        <v>0</v>
      </c>
      <c r="AK424" s="669">
        <f t="shared" si="116"/>
        <v>0</v>
      </c>
      <c r="AL424" s="668">
        <f t="shared" si="117"/>
        <v>0</v>
      </c>
      <c r="AM424" s="670">
        <f>IF(Tableau7[[#This Row],[N° pièce]]="",0,(Tableau7[[#This Row],[hors TVA]]+(Tableau7[[#This Row],[hors TVA]]*Tableau7[[#This Row],[Taux TVA]])-(Tableau7[[#This Row],[hors TVA]]*Tableau7[[#This Row],[Taux TVA]]*Tableau7[[#This Row],[Régime TVA: Récupération]]))*Tableau7[[#This Row],[Type 1]])</f>
        <v>0</v>
      </c>
      <c r="AN424" s="670">
        <f>IF(Tableau7[[#This Row],[N° pièce]]="",0,IF($K$2="pôle",((Tableau7[[#This Row],[hors TVA]]+(Tableau7[[#This Row],[hors TVA]]*Tableau7[[#This Row],[Taux TVA]])-(Tableau7[[#This Row],[hors TVA]]*Tableau7[[#This Row],[Taux TVA]]*Tableau7[[#This Row],[Régime TVA: Récupération]]))*Tableau7[[#This Row],[Type 2]]),0))</f>
        <v>0</v>
      </c>
      <c r="AO424" s="670">
        <f t="shared" ref="AO424:AO487" si="121">$AM424+$AN424</f>
        <v>0</v>
      </c>
      <c r="AP424" s="255">
        <f t="shared" si="119"/>
        <v>0</v>
      </c>
      <c r="AQ424" s="506">
        <f t="shared" si="120"/>
        <v>0</v>
      </c>
      <c r="AR424" s="671"/>
      <c r="AS424" s="512"/>
      <c r="AT424" s="513" t="str">
        <f>IF(('1C TSsoustraitance'!AP141*FICHE!C$14&lt;J424),"Forfait limité à "&amp;FICHE!C$14&amp;"€/jour","")</f>
        <v/>
      </c>
      <c r="AU424" s="797"/>
      <c r="AV424" s="484"/>
      <c r="AW424" s="484"/>
      <c r="AX424" s="484"/>
      <c r="AY424" s="484"/>
      <c r="AZ424" s="484"/>
      <c r="BA424" s="4"/>
      <c r="BB424" s="4"/>
      <c r="BC424" s="4"/>
      <c r="BD424" s="4"/>
      <c r="BE424" s="4"/>
      <c r="BF424" s="4"/>
      <c r="BG424" s="4"/>
      <c r="BH424" s="4"/>
      <c r="BI424" s="4"/>
      <c r="BJ424" s="4"/>
      <c r="BK424" s="4"/>
      <c r="BL424" s="4"/>
      <c r="BM424" s="4"/>
      <c r="BN424" s="4"/>
      <c r="BO424" s="4"/>
      <c r="BP424" s="4"/>
      <c r="BQ424" s="4"/>
      <c r="BR424" s="4"/>
      <c r="BS424" s="4"/>
      <c r="BT424" s="4"/>
      <c r="BU424" s="4"/>
      <c r="BV424" s="4"/>
      <c r="BW424" s="4"/>
      <c r="BX424" s="4"/>
      <c r="BY424" s="4"/>
      <c r="BZ424" s="4"/>
      <c r="CA424" s="4"/>
      <c r="CB424" s="4"/>
      <c r="CC424" s="4"/>
      <c r="CD424" s="4"/>
      <c r="CE424" s="4"/>
      <c r="CF424" s="4"/>
      <c r="CG424" s="4"/>
      <c r="CH424" s="4"/>
      <c r="CI424" s="4"/>
      <c r="CJ424" s="4"/>
      <c r="CK424" s="4"/>
      <c r="CL424" s="4"/>
      <c r="CM424" s="4"/>
      <c r="CN424" s="4"/>
      <c r="CO424" s="4"/>
      <c r="CP424" s="4"/>
      <c r="CQ424" s="4"/>
      <c r="CR424" s="4"/>
      <c r="CS424" s="4"/>
      <c r="CT424" s="4"/>
      <c r="CU424" s="4"/>
      <c r="CV424" s="4"/>
      <c r="CW424" s="4"/>
      <c r="CX424" s="4"/>
      <c r="CY424" s="4"/>
      <c r="CZ424" s="4"/>
      <c r="DA424" s="4"/>
      <c r="DB424" s="4"/>
      <c r="DC424" s="4"/>
      <c r="DD424" s="4"/>
      <c r="DE424" s="4"/>
      <c r="DF424" s="4"/>
      <c r="DG424" s="4"/>
      <c r="DH424" s="4"/>
      <c r="DI424" s="4"/>
      <c r="DJ424" s="4"/>
      <c r="DK424" s="4"/>
      <c r="DL424" s="4"/>
      <c r="DM424" s="4"/>
      <c r="DN424" s="4"/>
      <c r="DO424" s="4"/>
      <c r="DP424" s="4"/>
      <c r="DQ424" s="4"/>
      <c r="DR424" s="4"/>
      <c r="DS424" s="4"/>
      <c r="DT424" s="4"/>
      <c r="DU424" s="4"/>
      <c r="DV424" s="4"/>
      <c r="DW424" s="4"/>
      <c r="DX424" s="4"/>
      <c r="DY424" s="4"/>
      <c r="DZ424" s="4"/>
      <c r="EA424" s="4"/>
      <c r="EB424" s="4"/>
      <c r="EC424" s="4"/>
      <c r="ED424" s="4"/>
      <c r="EE424" s="4"/>
      <c r="EF424" s="4"/>
      <c r="EG424" s="4"/>
      <c r="EH424" s="4"/>
      <c r="EI424" s="4"/>
      <c r="EJ424" s="4"/>
      <c r="EK424" s="4"/>
      <c r="EL424" s="4"/>
      <c r="EM424" s="4"/>
      <c r="EN424" s="4"/>
      <c r="EO424" s="4"/>
      <c r="EP424" s="4"/>
      <c r="EQ424" s="4"/>
      <c r="ER424" s="4"/>
      <c r="ES424" s="4"/>
      <c r="ET424" s="4"/>
      <c r="EU424" s="4"/>
      <c r="EV424" s="4"/>
      <c r="EW424" s="4"/>
      <c r="EX424" s="4"/>
      <c r="EY424" s="4"/>
      <c r="EZ424" s="4"/>
      <c r="FA424" s="4"/>
      <c r="FB424" s="4"/>
      <c r="FC424" s="4"/>
      <c r="FD424" s="4"/>
      <c r="FE424" s="4"/>
      <c r="FF424" s="4"/>
      <c r="FG424" s="4"/>
      <c r="FH424" s="4"/>
      <c r="FI424" s="4"/>
      <c r="FJ424" s="4"/>
      <c r="FK424" s="4"/>
      <c r="FL424" s="4"/>
      <c r="FM424" s="4"/>
      <c r="FN424" s="4"/>
      <c r="FO424" s="4"/>
      <c r="FP424" s="4"/>
      <c r="FQ424" s="4"/>
      <c r="FR424" s="4"/>
      <c r="FS424" s="4"/>
      <c r="FT424" s="4"/>
      <c r="FU424" s="4"/>
      <c r="FV424" s="4"/>
      <c r="FW424" s="4"/>
      <c r="FX424" s="4"/>
      <c r="FY424" s="4"/>
      <c r="FZ424" s="4"/>
      <c r="GA424" s="4"/>
      <c r="GB424" s="4"/>
      <c r="GC424" s="4"/>
      <c r="GD424" s="4"/>
      <c r="GE424" s="4"/>
      <c r="GF424" s="4"/>
      <c r="GG424" s="4"/>
      <c r="GH424" s="4"/>
      <c r="GI424" s="4"/>
      <c r="GJ424" s="4"/>
      <c r="GK424" s="4"/>
      <c r="GL424" s="4"/>
      <c r="GM424" s="4"/>
      <c r="GN424" s="4"/>
      <c r="GO424" s="4"/>
      <c r="GP424" s="4"/>
      <c r="GQ424" s="4"/>
      <c r="GR424" s="4"/>
      <c r="GS424" s="4"/>
      <c r="GT424" s="4"/>
      <c r="GU424" s="4"/>
      <c r="GV424" s="4"/>
      <c r="GW424" s="4"/>
      <c r="GX424" s="4"/>
      <c r="GY424" s="4"/>
      <c r="GZ424" s="4"/>
      <c r="HA424" s="4"/>
      <c r="HB424" s="4"/>
      <c r="HC424" s="4"/>
    </row>
    <row r="425" spans="1:211" s="380" customFormat="1" ht="13.9" customHeight="1">
      <c r="A425" s="828" t="str">
        <f>IF('1C TSsoustraitance'!$A142&lt;&gt;0,'1C TSsoustraitance'!$A142,"")</f>
        <v/>
      </c>
      <c r="B425" s="530"/>
      <c r="C425" s="513" t="str">
        <f>IF('1C TSsoustraitance'!$A142&lt;&gt;0,'1C TSsoustraitance'!$B142,"")</f>
        <v/>
      </c>
      <c r="D425" s="513" t="str">
        <f>IF('1C TSsoustraitance'!$A142&lt;&gt;0,'1C TSsoustraitance'!$C142,"")</f>
        <v/>
      </c>
      <c r="E425" s="684"/>
      <c r="F425" s="685"/>
      <c r="G425" s="666">
        <f>'1C TSsoustraitance'!$D142</f>
        <v>0</v>
      </c>
      <c r="H425" s="533">
        <v>0.21</v>
      </c>
      <c r="I425" s="533">
        <v>1</v>
      </c>
      <c r="J425" s="534"/>
      <c r="K425" s="667">
        <f t="shared" si="114"/>
        <v>0</v>
      </c>
      <c r="L425" s="668">
        <f>IF(OR('1C TSsoustraitance'!$D142="",'1C TSsoustraitance'!$AP142=0),0,IF(AND('1C TSsoustraitance'!$D142&lt;&gt;"",$K$2="Pôle",'1C TSsoustraitance'!$E142="OUI"),(('1C TSsoustraitance'!$F142+'1C TSsoustraitance'!$G142+'1C TSsoustraitance'!$H142+'1C TSsoustraitance'!$I142+'1C TSsoustraitance'!$M142)/'1C TSsoustraitance'!$R142),IF(AND('1C TSsoustraitance'!$D142&lt;&gt;"",$K$2="Pôle",'1C TSsoustraitance'!$E142="NON"),(('1C TSsoustraitance'!$F142+'1C TSsoustraitance'!$G142+'1C TSsoustraitance'!$H142+'1C TSsoustraitance'!$I142+'1C TSsoustraitance'!$M142)/'1C TSsoustraitance'!$AP142),IF(AND('1C TSsoustraitance'!$D142&lt;&gt;"",$K$2&lt;&gt;"Pôle",'1C TSsoustraitance'!$E142="OUI"),(('1C TSsoustraitance'!$F142+'1C TSsoustraitance'!$G142+'1C TSsoustraitance'!$H142+'1C TSsoustraitance'!$I142+'1C TSsoustraitance'!$J142+'1C TSsoustraitance'!$K142+'1C TSsoustraitance'!$L142+'1C TSsoustraitance'!$M142+'1C TSsoustraitance'!$N142+'1C TSsoustraitance'!$O142+'1C TSsoustraitance'!$P142+'1C TSsoustraitance'!$Q142)/'1C TSsoustraitance'!$R142),IF(AND('1C TSsoustraitance'!$D142&lt;&gt;"",$K$2&lt;&gt;"Pôle",'1C TSsoustraitance'!$E142="NON"),(('1C TSsoustraitance'!$F142+'1C TSsoustraitance'!$G142+'1C TSsoustraitance'!$H142+'1C TSsoustraitance'!$I142+'1C TSsoustraitance'!$J142+'1C TSsoustraitance'!$K142+'1C TSsoustraitance'!$L142+'1C TSsoustraitance'!$M142+'1C TSsoustraitance'!$N142+'1C TSsoustraitance'!$O142+'1C TSsoustraitance'!$P142+'1C TSsoustraitance'!$Q142))/'1C TSsoustraitance'!$AP142)))))</f>
        <v>0</v>
      </c>
      <c r="M425" s="668">
        <f>IF(OR('1C TSsoustraitance'!$D142="",'1C TSsoustraitance'!AP$13=0),0,IF(AND('1C TSsoustraitance'!$D142&lt;&gt;"",$K$2="Pôle",'1C TSsoustraitance'!$E142="OUI"),(('1C TSsoustraitance'!$J142+'1C TSsoustraitance'!$K142+'1C TSsoustraitance'!$L142)/'1C TSsoustraitance'!$R142),IF(AND('1C TSsoustraitance'!$D142&lt;&gt;"",$K$2="Pôle",'1C TSsoustraitance'!$E142="NON"),(('1C TSsoustraitance'!$J142+'1C TSsoustraitance'!$K142+'1C TSsoustraitance'!$L142)/'1C TSsoustraitance'!$AP142),IF(AND('1C TSsoustraitance'!$D142&lt;&gt;"",$K$2&lt;&gt;"Pôle"),0))))</f>
        <v>0</v>
      </c>
      <c r="N425" s="668">
        <f t="shared" si="115"/>
        <v>0</v>
      </c>
      <c r="O425" s="669">
        <f>IF(OR('1C TSsoustraitance'!$D142="",'1C TSsoustraitance'!$E142="OUI",'1C TSsoustraitance'!$AP142=0),0,(('1C TSsoustraitance'!$S142)/'1C TSsoustraitance'!$AP142))</f>
        <v>0</v>
      </c>
      <c r="P425" s="669">
        <f>IF(OR('1C TSsoustraitance'!$D142="",'1C TSsoustraitance'!$E142="OUI",'1C TSsoustraitance'!$AP142=0),0,(('1C TSsoustraitance'!$T142)/'1C TSsoustraitance'!$AP142))</f>
        <v>0</v>
      </c>
      <c r="Q425" s="669">
        <f>IF(OR('1C TSsoustraitance'!$D142="",'1C TSsoustraitance'!$E142="OUI",'1C TSsoustraitance'!$AP142=0),0,(('1C TSsoustraitance'!$U142)/'1C TSsoustraitance'!$AP142))</f>
        <v>0</v>
      </c>
      <c r="R425" s="669">
        <f>IF(OR('1C TSsoustraitance'!$D142="",'1C TSsoustraitance'!$E142="OUI",'1C TSsoustraitance'!$AP142=0),0,(('1C TSsoustraitance'!$V142)/'1C TSsoustraitance'!$AP142))</f>
        <v>0</v>
      </c>
      <c r="S425" s="669">
        <f>IF(OR('1C TSsoustraitance'!$D142="",'1C TSsoustraitance'!$E142="OUI",'1C TSsoustraitance'!$AP142=0),0,(('1C TSsoustraitance'!$W142)/'1C TSsoustraitance'!$AP142))</f>
        <v>0</v>
      </c>
      <c r="T425" s="669">
        <f>IF(OR('1C TSsoustraitance'!$D142="",'1C TSsoustraitance'!$E142="OUI",'1C TSsoustraitance'!$AP142=0),0,(('1C TSsoustraitance'!$X142)/'1C TSsoustraitance'!$AP142))</f>
        <v>0</v>
      </c>
      <c r="U425" s="669">
        <f>IF(OR('1C TSsoustraitance'!$D142="",'1C TSsoustraitance'!$E142="OUI",'1C TSsoustraitance'!$AP142=0),0,(('1C TSsoustraitance'!$Y142)/'1C TSsoustraitance'!$AP142))</f>
        <v>0</v>
      </c>
      <c r="V425" s="669">
        <f>IF(OR('1C TSsoustraitance'!$D142="",'1C TSsoustraitance'!$E142="OUI",'1C TSsoustraitance'!$AP142=0),0,(('1C TSsoustraitance'!$Z142)/'1C TSsoustraitance'!$AP142))</f>
        <v>0</v>
      </c>
      <c r="W425" s="669">
        <f>IF(OR('1C TSsoustraitance'!$D142="",'1C TSsoustraitance'!$E142="OUI",'1C TSsoustraitance'!$AP142=0),0,(('1C TSsoustraitance'!$AA142)/'1C TSsoustraitance'!$AP142))</f>
        <v>0</v>
      </c>
      <c r="X425" s="669">
        <f>IF(OR('1C TSsoustraitance'!$D142="",'1C TSsoustraitance'!$E142="OUI",'1C TSsoustraitance'!$AP142=0),0,(('1C TSsoustraitance'!$AB142)/'1C TSsoustraitance'!$AP142))</f>
        <v>0</v>
      </c>
      <c r="Y425" s="669">
        <f>IF(OR('1C TSsoustraitance'!$D142="",'1C TSsoustraitance'!$E142="OUI",'1C TSsoustraitance'!$AP142=0),0,(('1C TSsoustraitance'!$AC142)/'1C TSsoustraitance'!$AP142))</f>
        <v>0</v>
      </c>
      <c r="Z425" s="669">
        <f>IF(OR('1C TSsoustraitance'!$D142="",'1C TSsoustraitance'!$E142="OUI",'1C TSsoustraitance'!$AP142=0),0,(('1C TSsoustraitance'!$AD142)/'1C TSsoustraitance'!$AP142))</f>
        <v>0</v>
      </c>
      <c r="AA425" s="669">
        <f>IF(OR('1C TSsoustraitance'!$D142="",'1C TSsoustraitance'!$E142="OUI",'1C TSsoustraitance'!$AP142=0),0,(('1C TSsoustraitance'!$AE142)/'1C TSsoustraitance'!$AP142))</f>
        <v>0</v>
      </c>
      <c r="AB425" s="669">
        <f>IF(OR('1C TSsoustraitance'!$D142="",'1C TSsoustraitance'!$E142="OUI",'1C TSsoustraitance'!$AP142=0),0,(('1C TSsoustraitance'!$AF142)/'1C TSsoustraitance'!$AP142))</f>
        <v>0</v>
      </c>
      <c r="AC425" s="669">
        <f>IF(OR('1C TSsoustraitance'!$D142="",'1C TSsoustraitance'!$E142="OUI",'1C TSsoustraitance'!$AP142=0),0,(('1C TSsoustraitance'!$AG142)/'1C TSsoustraitance'!$AP142))</f>
        <v>0</v>
      </c>
      <c r="AD425" s="669">
        <f>IF(OR('1C TSsoustraitance'!$D142="",'1C TSsoustraitance'!$E142="OUI",'1C TSsoustraitance'!$AP142=0),0,(('1C TSsoustraitance'!$AH142)/'1C TSsoustraitance'!$AP142))</f>
        <v>0</v>
      </c>
      <c r="AE425" s="669">
        <f>IF(OR('1C TSsoustraitance'!$D142="",'1C TSsoustraitance'!$E142="OUI",'1C TSsoustraitance'!$AP142=0),0,(('1C TSsoustraitance'!$AI142)/'1C TSsoustraitance'!$AP142))</f>
        <v>0</v>
      </c>
      <c r="AF425" s="669">
        <f>IF(OR('1C TSsoustraitance'!$D142="",'1C TSsoustraitance'!$E142="OUI",'1C TSsoustraitance'!$AP142=0),0,(('1C TSsoustraitance'!$AJ142)/'1C TSsoustraitance'!$AP142))</f>
        <v>0</v>
      </c>
      <c r="AG425" s="669">
        <f>IF(OR('1C TSsoustraitance'!$D142="",'1C TSsoustraitance'!$E142="OUI",'1C TSsoustraitance'!$AP142=0),0,(('1C TSsoustraitance'!$AK142)/'1C TSsoustraitance'!$AP142))</f>
        <v>0</v>
      </c>
      <c r="AH425" s="669">
        <f>IF(OR('1C TSsoustraitance'!$D142="",'1C TSsoustraitance'!$E142="OUI",'1C TSsoustraitance'!$AP142=0),0,(('1C TSsoustraitance'!$AL142)/'1C TSsoustraitance'!$AP142))</f>
        <v>0</v>
      </c>
      <c r="AI425" s="669">
        <f>IF(OR('1C TSsoustraitance'!$D142="",'1C TSsoustraitance'!$E142="OUI",'1C TSsoustraitance'!$AP142=0),0,(('1C TSsoustraitance'!$AM142)/'1C TSsoustraitance'!$AP142))</f>
        <v>0</v>
      </c>
      <c r="AJ425" s="669">
        <f>IF(OR('1C TSsoustraitance'!$D142="",'1C TSsoustraitance'!$E142="OUI",'1C TSsoustraitance'!$AP142=0),0,(('1C TSsoustraitance'!$AN142)/'1C TSsoustraitance'!$AP142))</f>
        <v>0</v>
      </c>
      <c r="AK425" s="669">
        <f t="shared" si="116"/>
        <v>0</v>
      </c>
      <c r="AL425" s="668">
        <f t="shared" si="117"/>
        <v>0</v>
      </c>
      <c r="AM425" s="670">
        <f>IF(Tableau7[[#This Row],[N° pièce]]="",0,(Tableau7[[#This Row],[hors TVA]]+(Tableau7[[#This Row],[hors TVA]]*Tableau7[[#This Row],[Taux TVA]])-(Tableau7[[#This Row],[hors TVA]]*Tableau7[[#This Row],[Taux TVA]]*Tableau7[[#This Row],[Régime TVA: Récupération]]))*Tableau7[[#This Row],[Type 1]])</f>
        <v>0</v>
      </c>
      <c r="AN425" s="670">
        <f>IF(Tableau7[[#This Row],[N° pièce]]="",0,IF($K$2="pôle",((Tableau7[[#This Row],[hors TVA]]+(Tableau7[[#This Row],[hors TVA]]*Tableau7[[#This Row],[Taux TVA]])-(Tableau7[[#This Row],[hors TVA]]*Tableau7[[#This Row],[Taux TVA]]*Tableau7[[#This Row],[Régime TVA: Récupération]]))*Tableau7[[#This Row],[Type 2]]),0))</f>
        <v>0</v>
      </c>
      <c r="AO425" s="670">
        <f t="shared" si="121"/>
        <v>0</v>
      </c>
      <c r="AP425" s="255">
        <f t="shared" si="119"/>
        <v>0</v>
      </c>
      <c r="AQ425" s="506">
        <f t="shared" si="120"/>
        <v>0</v>
      </c>
      <c r="AR425" s="671"/>
      <c r="AS425" s="512"/>
      <c r="AT425" s="513" t="str">
        <f>IF(('1C TSsoustraitance'!AP142*FICHE!C$14&lt;J425),"Forfait limité à "&amp;FICHE!C$14&amp;"€/jour","")</f>
        <v/>
      </c>
      <c r="AU425" s="797"/>
      <c r="AV425" s="484"/>
      <c r="AW425" s="484"/>
      <c r="AX425" s="484"/>
      <c r="AY425" s="484"/>
      <c r="AZ425" s="484"/>
      <c r="BA425" s="4"/>
      <c r="BB425" s="4"/>
      <c r="BC425" s="4"/>
      <c r="BD425" s="4"/>
      <c r="BE425" s="4"/>
      <c r="BF425" s="4"/>
      <c r="BG425" s="4"/>
      <c r="BH425" s="4"/>
      <c r="BI425" s="4"/>
      <c r="BJ425" s="4"/>
      <c r="BK425" s="4"/>
      <c r="BL425" s="4"/>
      <c r="BM425" s="4"/>
      <c r="BN425" s="4"/>
      <c r="BO425" s="4"/>
      <c r="BP425" s="4"/>
      <c r="BQ425" s="4"/>
      <c r="BR425" s="4"/>
      <c r="BS425" s="4"/>
      <c r="BT425" s="4"/>
      <c r="BU425" s="4"/>
      <c r="BV425" s="4"/>
      <c r="BW425" s="4"/>
      <c r="BX425" s="4"/>
      <c r="BY425" s="4"/>
      <c r="BZ425" s="4"/>
      <c r="CA425" s="4"/>
      <c r="CB425" s="4"/>
      <c r="CC425" s="4"/>
      <c r="CD425" s="4"/>
      <c r="CE425" s="4"/>
      <c r="CF425" s="4"/>
      <c r="CG425" s="4"/>
      <c r="CH425" s="4"/>
      <c r="CI425" s="4"/>
      <c r="CJ425" s="4"/>
      <c r="CK425" s="4"/>
      <c r="CL425" s="4"/>
      <c r="CM425" s="4"/>
      <c r="CN425" s="4"/>
      <c r="CO425" s="4"/>
      <c r="CP425" s="4"/>
      <c r="CQ425" s="4"/>
      <c r="CR425" s="4"/>
      <c r="CS425" s="4"/>
      <c r="CT425" s="4"/>
      <c r="CU425" s="4"/>
      <c r="CV425" s="4"/>
      <c r="CW425" s="4"/>
      <c r="CX425" s="4"/>
      <c r="CY425" s="4"/>
      <c r="CZ425" s="4"/>
      <c r="DA425" s="4"/>
      <c r="DB425" s="4"/>
      <c r="DC425" s="4"/>
      <c r="DD425" s="4"/>
      <c r="DE425" s="4"/>
      <c r="DF425" s="4"/>
      <c r="DG425" s="4"/>
      <c r="DH425" s="4"/>
      <c r="DI425" s="4"/>
      <c r="DJ425" s="4"/>
      <c r="DK425" s="4"/>
      <c r="DL425" s="4"/>
      <c r="DM425" s="4"/>
      <c r="DN425" s="4"/>
      <c r="DO425" s="4"/>
      <c r="DP425" s="4"/>
      <c r="DQ425" s="4"/>
      <c r="DR425" s="4"/>
      <c r="DS425" s="4"/>
      <c r="DT425" s="4"/>
      <c r="DU425" s="4"/>
      <c r="DV425" s="4"/>
      <c r="DW425" s="4"/>
      <c r="DX425" s="4"/>
      <c r="DY425" s="4"/>
      <c r="DZ425" s="4"/>
      <c r="EA425" s="4"/>
      <c r="EB425" s="4"/>
      <c r="EC425" s="4"/>
      <c r="ED425" s="4"/>
      <c r="EE425" s="4"/>
      <c r="EF425" s="4"/>
      <c r="EG425" s="4"/>
      <c r="EH425" s="4"/>
      <c r="EI425" s="4"/>
      <c r="EJ425" s="4"/>
      <c r="EK425" s="4"/>
      <c r="EL425" s="4"/>
      <c r="EM425" s="4"/>
      <c r="EN425" s="4"/>
      <c r="EO425" s="4"/>
      <c r="EP425" s="4"/>
      <c r="EQ425" s="4"/>
      <c r="ER425" s="4"/>
      <c r="ES425" s="4"/>
      <c r="ET425" s="4"/>
      <c r="EU425" s="4"/>
      <c r="EV425" s="4"/>
      <c r="EW425" s="4"/>
      <c r="EX425" s="4"/>
      <c r="EY425" s="4"/>
      <c r="EZ425" s="4"/>
      <c r="FA425" s="4"/>
      <c r="FB425" s="4"/>
      <c r="FC425" s="4"/>
      <c r="FD425" s="4"/>
      <c r="FE425" s="4"/>
      <c r="FF425" s="4"/>
      <c r="FG425" s="4"/>
      <c r="FH425" s="4"/>
      <c r="FI425" s="4"/>
      <c r="FJ425" s="4"/>
      <c r="FK425" s="4"/>
      <c r="FL425" s="4"/>
      <c r="FM425" s="4"/>
      <c r="FN425" s="4"/>
      <c r="FO425" s="4"/>
      <c r="FP425" s="4"/>
      <c r="FQ425" s="4"/>
      <c r="FR425" s="4"/>
      <c r="FS425" s="4"/>
      <c r="FT425" s="4"/>
      <c r="FU425" s="4"/>
      <c r="FV425" s="4"/>
      <c r="FW425" s="4"/>
      <c r="FX425" s="4"/>
      <c r="FY425" s="4"/>
      <c r="FZ425" s="4"/>
      <c r="GA425" s="4"/>
      <c r="GB425" s="4"/>
      <c r="GC425" s="4"/>
      <c r="GD425" s="4"/>
      <c r="GE425" s="4"/>
      <c r="GF425" s="4"/>
      <c r="GG425" s="4"/>
      <c r="GH425" s="4"/>
      <c r="GI425" s="4"/>
      <c r="GJ425" s="4"/>
      <c r="GK425" s="4"/>
      <c r="GL425" s="4"/>
      <c r="GM425" s="4"/>
      <c r="GN425" s="4"/>
      <c r="GO425" s="4"/>
      <c r="GP425" s="4"/>
      <c r="GQ425" s="4"/>
      <c r="GR425" s="4"/>
      <c r="GS425" s="4"/>
      <c r="GT425" s="4"/>
      <c r="GU425" s="4"/>
      <c r="GV425" s="4"/>
      <c r="GW425" s="4"/>
      <c r="GX425" s="4"/>
      <c r="GY425" s="4"/>
      <c r="GZ425" s="4"/>
      <c r="HA425" s="4"/>
      <c r="HB425" s="4"/>
      <c r="HC425" s="4"/>
    </row>
    <row r="426" spans="1:211" s="380" customFormat="1" ht="13.9" customHeight="1">
      <c r="A426" s="828" t="str">
        <f>IF('1C TSsoustraitance'!$A143&lt;&gt;0,'1C TSsoustraitance'!$A143,"")</f>
        <v/>
      </c>
      <c r="B426" s="530"/>
      <c r="C426" s="513" t="str">
        <f>IF('1C TSsoustraitance'!$A143&lt;&gt;0,'1C TSsoustraitance'!$B143,"")</f>
        <v/>
      </c>
      <c r="D426" s="513" t="str">
        <f>IF('1C TSsoustraitance'!$A143&lt;&gt;0,'1C TSsoustraitance'!$C143,"")</f>
        <v/>
      </c>
      <c r="E426" s="684"/>
      <c r="F426" s="685"/>
      <c r="G426" s="666">
        <f>'1C TSsoustraitance'!$D143</f>
        <v>0</v>
      </c>
      <c r="H426" s="533">
        <v>0.21</v>
      </c>
      <c r="I426" s="533">
        <v>1</v>
      </c>
      <c r="J426" s="534"/>
      <c r="K426" s="667">
        <f t="shared" si="114"/>
        <v>0</v>
      </c>
      <c r="L426" s="668">
        <f>IF(OR('1C TSsoustraitance'!$D143="",'1C TSsoustraitance'!$AP143=0),0,IF(AND('1C TSsoustraitance'!$D143&lt;&gt;"",$K$2="Pôle",'1C TSsoustraitance'!$E143="OUI"),(('1C TSsoustraitance'!$F143+'1C TSsoustraitance'!$G143+'1C TSsoustraitance'!$H143+'1C TSsoustraitance'!$I143+'1C TSsoustraitance'!$M143)/'1C TSsoustraitance'!$R143),IF(AND('1C TSsoustraitance'!$D143&lt;&gt;"",$K$2="Pôle",'1C TSsoustraitance'!$E143="NON"),(('1C TSsoustraitance'!$F143+'1C TSsoustraitance'!$G143+'1C TSsoustraitance'!$H143+'1C TSsoustraitance'!$I143+'1C TSsoustraitance'!$M143)/'1C TSsoustraitance'!$AP143),IF(AND('1C TSsoustraitance'!$D143&lt;&gt;"",$K$2&lt;&gt;"Pôle",'1C TSsoustraitance'!$E143="OUI"),(('1C TSsoustraitance'!$F143+'1C TSsoustraitance'!$G143+'1C TSsoustraitance'!$H143+'1C TSsoustraitance'!$I143+'1C TSsoustraitance'!$J143+'1C TSsoustraitance'!$K143+'1C TSsoustraitance'!$L143+'1C TSsoustraitance'!$M143+'1C TSsoustraitance'!$N143+'1C TSsoustraitance'!$O143+'1C TSsoustraitance'!$P143+'1C TSsoustraitance'!$Q143)/'1C TSsoustraitance'!$R143),IF(AND('1C TSsoustraitance'!$D143&lt;&gt;"",$K$2&lt;&gt;"Pôle",'1C TSsoustraitance'!$E143="NON"),(('1C TSsoustraitance'!$F143+'1C TSsoustraitance'!$G143+'1C TSsoustraitance'!$H143+'1C TSsoustraitance'!$I143+'1C TSsoustraitance'!$J143+'1C TSsoustraitance'!$K143+'1C TSsoustraitance'!$L143+'1C TSsoustraitance'!$M143+'1C TSsoustraitance'!$N143+'1C TSsoustraitance'!$O143+'1C TSsoustraitance'!$P143+'1C TSsoustraitance'!$Q143))/'1C TSsoustraitance'!$AP143)))))</f>
        <v>0</v>
      </c>
      <c r="M426" s="668">
        <f>IF(OR('1C TSsoustraitance'!$D143="",'1C TSsoustraitance'!AP$13=0),0,IF(AND('1C TSsoustraitance'!$D143&lt;&gt;"",$K$2="Pôle",'1C TSsoustraitance'!$E143="OUI"),(('1C TSsoustraitance'!$J143+'1C TSsoustraitance'!$K143+'1C TSsoustraitance'!$L143)/'1C TSsoustraitance'!$R143),IF(AND('1C TSsoustraitance'!$D143&lt;&gt;"",$K$2="Pôle",'1C TSsoustraitance'!$E143="NON"),(('1C TSsoustraitance'!$J143+'1C TSsoustraitance'!$K143+'1C TSsoustraitance'!$L143)/'1C TSsoustraitance'!$AP143),IF(AND('1C TSsoustraitance'!$D143&lt;&gt;"",$K$2&lt;&gt;"Pôle"),0))))</f>
        <v>0</v>
      </c>
      <c r="N426" s="668">
        <f t="shared" si="115"/>
        <v>0</v>
      </c>
      <c r="O426" s="669">
        <f>IF(OR('1C TSsoustraitance'!$D143="",'1C TSsoustraitance'!$E143="OUI",'1C TSsoustraitance'!$AP143=0),0,(('1C TSsoustraitance'!$S143)/'1C TSsoustraitance'!$AP143))</f>
        <v>0</v>
      </c>
      <c r="P426" s="669">
        <f>IF(OR('1C TSsoustraitance'!$D143="",'1C TSsoustraitance'!$E143="OUI",'1C TSsoustraitance'!$AP143=0),0,(('1C TSsoustraitance'!$T143)/'1C TSsoustraitance'!$AP143))</f>
        <v>0</v>
      </c>
      <c r="Q426" s="669">
        <f>IF(OR('1C TSsoustraitance'!$D143="",'1C TSsoustraitance'!$E143="OUI",'1C TSsoustraitance'!$AP143=0),0,(('1C TSsoustraitance'!$U143)/'1C TSsoustraitance'!$AP143))</f>
        <v>0</v>
      </c>
      <c r="R426" s="669">
        <f>IF(OR('1C TSsoustraitance'!$D143="",'1C TSsoustraitance'!$E143="OUI",'1C TSsoustraitance'!$AP143=0),0,(('1C TSsoustraitance'!$V143)/'1C TSsoustraitance'!$AP143))</f>
        <v>0</v>
      </c>
      <c r="S426" s="669">
        <f>IF(OR('1C TSsoustraitance'!$D143="",'1C TSsoustraitance'!$E143="OUI",'1C TSsoustraitance'!$AP143=0),0,(('1C TSsoustraitance'!$W143)/'1C TSsoustraitance'!$AP143))</f>
        <v>0</v>
      </c>
      <c r="T426" s="669">
        <f>IF(OR('1C TSsoustraitance'!$D143="",'1C TSsoustraitance'!$E143="OUI",'1C TSsoustraitance'!$AP143=0),0,(('1C TSsoustraitance'!$X143)/'1C TSsoustraitance'!$AP143))</f>
        <v>0</v>
      </c>
      <c r="U426" s="669">
        <f>IF(OR('1C TSsoustraitance'!$D143="",'1C TSsoustraitance'!$E143="OUI",'1C TSsoustraitance'!$AP143=0),0,(('1C TSsoustraitance'!$Y143)/'1C TSsoustraitance'!$AP143))</f>
        <v>0</v>
      </c>
      <c r="V426" s="669">
        <f>IF(OR('1C TSsoustraitance'!$D143="",'1C TSsoustraitance'!$E143="OUI",'1C TSsoustraitance'!$AP143=0),0,(('1C TSsoustraitance'!$Z143)/'1C TSsoustraitance'!$AP143))</f>
        <v>0</v>
      </c>
      <c r="W426" s="669">
        <f>IF(OR('1C TSsoustraitance'!$D143="",'1C TSsoustraitance'!$E143="OUI",'1C TSsoustraitance'!$AP143=0),0,(('1C TSsoustraitance'!$AA143)/'1C TSsoustraitance'!$AP143))</f>
        <v>0</v>
      </c>
      <c r="X426" s="669">
        <f>IF(OR('1C TSsoustraitance'!$D143="",'1C TSsoustraitance'!$E143="OUI",'1C TSsoustraitance'!$AP143=0),0,(('1C TSsoustraitance'!$AB143)/'1C TSsoustraitance'!$AP143))</f>
        <v>0</v>
      </c>
      <c r="Y426" s="669">
        <f>IF(OR('1C TSsoustraitance'!$D143="",'1C TSsoustraitance'!$E143="OUI",'1C TSsoustraitance'!$AP143=0),0,(('1C TSsoustraitance'!$AC143)/'1C TSsoustraitance'!$AP143))</f>
        <v>0</v>
      </c>
      <c r="Z426" s="669">
        <f>IF(OR('1C TSsoustraitance'!$D143="",'1C TSsoustraitance'!$E143="OUI",'1C TSsoustraitance'!$AP143=0),0,(('1C TSsoustraitance'!$AD143)/'1C TSsoustraitance'!$AP143))</f>
        <v>0</v>
      </c>
      <c r="AA426" s="669">
        <f>IF(OR('1C TSsoustraitance'!$D143="",'1C TSsoustraitance'!$E143="OUI",'1C TSsoustraitance'!$AP143=0),0,(('1C TSsoustraitance'!$AE143)/'1C TSsoustraitance'!$AP143))</f>
        <v>0</v>
      </c>
      <c r="AB426" s="669">
        <f>IF(OR('1C TSsoustraitance'!$D143="",'1C TSsoustraitance'!$E143="OUI",'1C TSsoustraitance'!$AP143=0),0,(('1C TSsoustraitance'!$AF143)/'1C TSsoustraitance'!$AP143))</f>
        <v>0</v>
      </c>
      <c r="AC426" s="669">
        <f>IF(OR('1C TSsoustraitance'!$D143="",'1C TSsoustraitance'!$E143="OUI",'1C TSsoustraitance'!$AP143=0),0,(('1C TSsoustraitance'!$AG143)/'1C TSsoustraitance'!$AP143))</f>
        <v>0</v>
      </c>
      <c r="AD426" s="669">
        <f>IF(OR('1C TSsoustraitance'!$D143="",'1C TSsoustraitance'!$E143="OUI",'1C TSsoustraitance'!$AP143=0),0,(('1C TSsoustraitance'!$AH143)/'1C TSsoustraitance'!$AP143))</f>
        <v>0</v>
      </c>
      <c r="AE426" s="669">
        <f>IF(OR('1C TSsoustraitance'!$D143="",'1C TSsoustraitance'!$E143="OUI",'1C TSsoustraitance'!$AP143=0),0,(('1C TSsoustraitance'!$AI143)/'1C TSsoustraitance'!$AP143))</f>
        <v>0</v>
      </c>
      <c r="AF426" s="669">
        <f>IF(OR('1C TSsoustraitance'!$D143="",'1C TSsoustraitance'!$E143="OUI",'1C TSsoustraitance'!$AP143=0),0,(('1C TSsoustraitance'!$AJ143)/'1C TSsoustraitance'!$AP143))</f>
        <v>0</v>
      </c>
      <c r="AG426" s="669">
        <f>IF(OR('1C TSsoustraitance'!$D143="",'1C TSsoustraitance'!$E143="OUI",'1C TSsoustraitance'!$AP143=0),0,(('1C TSsoustraitance'!$AK143)/'1C TSsoustraitance'!$AP143))</f>
        <v>0</v>
      </c>
      <c r="AH426" s="669">
        <f>IF(OR('1C TSsoustraitance'!$D143="",'1C TSsoustraitance'!$E143="OUI",'1C TSsoustraitance'!$AP143=0),0,(('1C TSsoustraitance'!$AL143)/'1C TSsoustraitance'!$AP143))</f>
        <v>0</v>
      </c>
      <c r="AI426" s="669">
        <f>IF(OR('1C TSsoustraitance'!$D143="",'1C TSsoustraitance'!$E143="OUI",'1C TSsoustraitance'!$AP143=0),0,(('1C TSsoustraitance'!$AM143)/'1C TSsoustraitance'!$AP143))</f>
        <v>0</v>
      </c>
      <c r="AJ426" s="669">
        <f>IF(OR('1C TSsoustraitance'!$D143="",'1C TSsoustraitance'!$E143="OUI",'1C TSsoustraitance'!$AP143=0),0,(('1C TSsoustraitance'!$AN143)/'1C TSsoustraitance'!$AP143))</f>
        <v>0</v>
      </c>
      <c r="AK426" s="669">
        <f t="shared" si="116"/>
        <v>0</v>
      </c>
      <c r="AL426" s="668">
        <f t="shared" si="117"/>
        <v>0</v>
      </c>
      <c r="AM426" s="670">
        <f>IF(Tableau7[[#This Row],[N° pièce]]="",0,(Tableau7[[#This Row],[hors TVA]]+(Tableau7[[#This Row],[hors TVA]]*Tableau7[[#This Row],[Taux TVA]])-(Tableau7[[#This Row],[hors TVA]]*Tableau7[[#This Row],[Taux TVA]]*Tableau7[[#This Row],[Régime TVA: Récupération]]))*Tableau7[[#This Row],[Type 1]])</f>
        <v>0</v>
      </c>
      <c r="AN426" s="670">
        <f>IF(Tableau7[[#This Row],[N° pièce]]="",0,IF($K$2="pôle",((Tableau7[[#This Row],[hors TVA]]+(Tableau7[[#This Row],[hors TVA]]*Tableau7[[#This Row],[Taux TVA]])-(Tableau7[[#This Row],[hors TVA]]*Tableau7[[#This Row],[Taux TVA]]*Tableau7[[#This Row],[Régime TVA: Récupération]]))*Tableau7[[#This Row],[Type 2]]),0))</f>
        <v>0</v>
      </c>
      <c r="AO426" s="670">
        <f t="shared" si="121"/>
        <v>0</v>
      </c>
      <c r="AP426" s="255">
        <f t="shared" si="119"/>
        <v>0</v>
      </c>
      <c r="AQ426" s="506">
        <f t="shared" si="120"/>
        <v>0</v>
      </c>
      <c r="AR426" s="671"/>
      <c r="AS426" s="512"/>
      <c r="AT426" s="513" t="str">
        <f>IF(('1C TSsoustraitance'!AP143*FICHE!C$14&lt;J426),"Forfait limité à "&amp;FICHE!C$14&amp;"€/jour","")</f>
        <v/>
      </c>
      <c r="AU426" s="797"/>
      <c r="AV426" s="484"/>
      <c r="AW426" s="484"/>
      <c r="AX426" s="484"/>
      <c r="AY426" s="484"/>
      <c r="AZ426" s="484"/>
      <c r="BA426" s="4"/>
      <c r="BB426" s="4"/>
      <c r="BC426" s="4"/>
      <c r="BD426" s="4"/>
      <c r="BE426" s="4"/>
      <c r="BF426" s="4"/>
      <c r="BG426" s="4"/>
      <c r="BH426" s="4"/>
      <c r="BI426" s="4"/>
      <c r="BJ426" s="4"/>
      <c r="BK426" s="4"/>
      <c r="BL426" s="4"/>
      <c r="BM426" s="4"/>
      <c r="BN426" s="4"/>
      <c r="BO426" s="4"/>
      <c r="BP426" s="4"/>
      <c r="BQ426" s="4"/>
      <c r="BR426" s="4"/>
      <c r="BS426" s="4"/>
      <c r="BT426" s="4"/>
      <c r="BU426" s="4"/>
      <c r="BV426" s="4"/>
      <c r="BW426" s="4"/>
      <c r="BX426" s="4"/>
      <c r="BY426" s="4"/>
      <c r="BZ426" s="4"/>
      <c r="CA426" s="4"/>
      <c r="CB426" s="4"/>
      <c r="CC426" s="4"/>
      <c r="CD426" s="4"/>
      <c r="CE426" s="4"/>
      <c r="CF426" s="4"/>
      <c r="CG426" s="4"/>
      <c r="CH426" s="4"/>
      <c r="CI426" s="4"/>
      <c r="CJ426" s="4"/>
      <c r="CK426" s="4"/>
      <c r="CL426" s="4"/>
      <c r="CM426" s="4"/>
      <c r="CN426" s="4"/>
      <c r="CO426" s="4"/>
      <c r="CP426" s="4"/>
      <c r="CQ426" s="4"/>
      <c r="CR426" s="4"/>
      <c r="CS426" s="4"/>
      <c r="CT426" s="4"/>
      <c r="CU426" s="4"/>
      <c r="CV426" s="4"/>
      <c r="CW426" s="4"/>
      <c r="CX426" s="4"/>
      <c r="CY426" s="4"/>
      <c r="CZ426" s="4"/>
      <c r="DA426" s="4"/>
      <c r="DB426" s="4"/>
      <c r="DC426" s="4"/>
      <c r="DD426" s="4"/>
      <c r="DE426" s="4"/>
      <c r="DF426" s="4"/>
      <c r="DG426" s="4"/>
      <c r="DH426" s="4"/>
      <c r="DI426" s="4"/>
      <c r="DJ426" s="4"/>
      <c r="DK426" s="4"/>
      <c r="DL426" s="4"/>
      <c r="DM426" s="4"/>
      <c r="DN426" s="4"/>
      <c r="DO426" s="4"/>
      <c r="DP426" s="4"/>
      <c r="DQ426" s="4"/>
      <c r="DR426" s="4"/>
      <c r="DS426" s="4"/>
      <c r="DT426" s="4"/>
      <c r="DU426" s="4"/>
      <c r="DV426" s="4"/>
      <c r="DW426" s="4"/>
      <c r="DX426" s="4"/>
      <c r="DY426" s="4"/>
      <c r="DZ426" s="4"/>
      <c r="EA426" s="4"/>
      <c r="EB426" s="4"/>
      <c r="EC426" s="4"/>
      <c r="ED426" s="4"/>
      <c r="EE426" s="4"/>
      <c r="EF426" s="4"/>
      <c r="EG426" s="4"/>
      <c r="EH426" s="4"/>
      <c r="EI426" s="4"/>
      <c r="EJ426" s="4"/>
      <c r="EK426" s="4"/>
      <c r="EL426" s="4"/>
      <c r="EM426" s="4"/>
      <c r="EN426" s="4"/>
      <c r="EO426" s="4"/>
      <c r="EP426" s="4"/>
      <c r="EQ426" s="4"/>
      <c r="ER426" s="4"/>
      <c r="ES426" s="4"/>
      <c r="ET426" s="4"/>
      <c r="EU426" s="4"/>
      <c r="EV426" s="4"/>
      <c r="EW426" s="4"/>
      <c r="EX426" s="4"/>
      <c r="EY426" s="4"/>
      <c r="EZ426" s="4"/>
      <c r="FA426" s="4"/>
      <c r="FB426" s="4"/>
      <c r="FC426" s="4"/>
      <c r="FD426" s="4"/>
      <c r="FE426" s="4"/>
      <c r="FF426" s="4"/>
      <c r="FG426" s="4"/>
      <c r="FH426" s="4"/>
      <c r="FI426" s="4"/>
      <c r="FJ426" s="4"/>
      <c r="FK426" s="4"/>
      <c r="FL426" s="4"/>
      <c r="FM426" s="4"/>
      <c r="FN426" s="4"/>
      <c r="FO426" s="4"/>
      <c r="FP426" s="4"/>
      <c r="FQ426" s="4"/>
      <c r="FR426" s="4"/>
      <c r="FS426" s="4"/>
      <c r="FT426" s="4"/>
      <c r="FU426" s="4"/>
      <c r="FV426" s="4"/>
      <c r="FW426" s="4"/>
      <c r="FX426" s="4"/>
      <c r="FY426" s="4"/>
      <c r="FZ426" s="4"/>
      <c r="GA426" s="4"/>
      <c r="GB426" s="4"/>
      <c r="GC426" s="4"/>
      <c r="GD426" s="4"/>
      <c r="GE426" s="4"/>
      <c r="GF426" s="4"/>
      <c r="GG426" s="4"/>
      <c r="GH426" s="4"/>
      <c r="GI426" s="4"/>
      <c r="GJ426" s="4"/>
      <c r="GK426" s="4"/>
      <c r="GL426" s="4"/>
      <c r="GM426" s="4"/>
      <c r="GN426" s="4"/>
      <c r="GO426" s="4"/>
      <c r="GP426" s="4"/>
      <c r="GQ426" s="4"/>
      <c r="GR426" s="4"/>
      <c r="GS426" s="4"/>
      <c r="GT426" s="4"/>
      <c r="GU426" s="4"/>
      <c r="GV426" s="4"/>
      <c r="GW426" s="4"/>
      <c r="GX426" s="4"/>
      <c r="GY426" s="4"/>
      <c r="GZ426" s="4"/>
      <c r="HA426" s="4"/>
      <c r="HB426" s="4"/>
      <c r="HC426" s="4"/>
    </row>
    <row r="427" spans="1:211" s="380" customFormat="1" ht="13.9" customHeight="1">
      <c r="A427" s="828" t="str">
        <f>IF('1C TSsoustraitance'!$A144&lt;&gt;0,'1C TSsoustraitance'!$A144,"")</f>
        <v/>
      </c>
      <c r="B427" s="530"/>
      <c r="C427" s="513" t="str">
        <f>IF('1C TSsoustraitance'!$A144&lt;&gt;0,'1C TSsoustraitance'!$B144,"")</f>
        <v/>
      </c>
      <c r="D427" s="513" t="str">
        <f>IF('1C TSsoustraitance'!$A144&lt;&gt;0,'1C TSsoustraitance'!$C144,"")</f>
        <v/>
      </c>
      <c r="E427" s="684"/>
      <c r="F427" s="685"/>
      <c r="G427" s="666">
        <f>'1C TSsoustraitance'!$D144</f>
        <v>0</v>
      </c>
      <c r="H427" s="533">
        <v>0.21</v>
      </c>
      <c r="I427" s="533">
        <v>1</v>
      </c>
      <c r="J427" s="534"/>
      <c r="K427" s="667">
        <f t="shared" si="114"/>
        <v>0</v>
      </c>
      <c r="L427" s="668">
        <f>IF(OR('1C TSsoustraitance'!$D144="",'1C TSsoustraitance'!$AP144=0),0,IF(AND('1C TSsoustraitance'!$D144&lt;&gt;"",$K$2="Pôle",'1C TSsoustraitance'!$E144="OUI"),(('1C TSsoustraitance'!$F144+'1C TSsoustraitance'!$G144+'1C TSsoustraitance'!$H144+'1C TSsoustraitance'!$I144+'1C TSsoustraitance'!$M144)/'1C TSsoustraitance'!$R144),IF(AND('1C TSsoustraitance'!$D144&lt;&gt;"",$K$2="Pôle",'1C TSsoustraitance'!$E144="NON"),(('1C TSsoustraitance'!$F144+'1C TSsoustraitance'!$G144+'1C TSsoustraitance'!$H144+'1C TSsoustraitance'!$I144+'1C TSsoustraitance'!$M144)/'1C TSsoustraitance'!$AP144),IF(AND('1C TSsoustraitance'!$D144&lt;&gt;"",$K$2&lt;&gt;"Pôle",'1C TSsoustraitance'!$E144="OUI"),(('1C TSsoustraitance'!$F144+'1C TSsoustraitance'!$G144+'1C TSsoustraitance'!$H144+'1C TSsoustraitance'!$I144+'1C TSsoustraitance'!$J144+'1C TSsoustraitance'!$K144+'1C TSsoustraitance'!$L144+'1C TSsoustraitance'!$M144+'1C TSsoustraitance'!$N144+'1C TSsoustraitance'!$O144+'1C TSsoustraitance'!$P144+'1C TSsoustraitance'!$Q144)/'1C TSsoustraitance'!$R144),IF(AND('1C TSsoustraitance'!$D144&lt;&gt;"",$K$2&lt;&gt;"Pôle",'1C TSsoustraitance'!$E144="NON"),(('1C TSsoustraitance'!$F144+'1C TSsoustraitance'!$G144+'1C TSsoustraitance'!$H144+'1C TSsoustraitance'!$I144+'1C TSsoustraitance'!$J144+'1C TSsoustraitance'!$K144+'1C TSsoustraitance'!$L144+'1C TSsoustraitance'!$M144+'1C TSsoustraitance'!$N144+'1C TSsoustraitance'!$O144+'1C TSsoustraitance'!$P144+'1C TSsoustraitance'!$Q144))/'1C TSsoustraitance'!$AP144)))))</f>
        <v>0</v>
      </c>
      <c r="M427" s="668">
        <f>IF(OR('1C TSsoustraitance'!$D144="",'1C TSsoustraitance'!AP$13=0),0,IF(AND('1C TSsoustraitance'!$D144&lt;&gt;"",$K$2="Pôle",'1C TSsoustraitance'!$E144="OUI"),(('1C TSsoustraitance'!$J144+'1C TSsoustraitance'!$K144+'1C TSsoustraitance'!$L144)/'1C TSsoustraitance'!$R144),IF(AND('1C TSsoustraitance'!$D144&lt;&gt;"",$K$2="Pôle",'1C TSsoustraitance'!$E144="NON"),(('1C TSsoustraitance'!$J144+'1C TSsoustraitance'!$K144+'1C TSsoustraitance'!$L144)/'1C TSsoustraitance'!$AP144),IF(AND('1C TSsoustraitance'!$D144&lt;&gt;"",$K$2&lt;&gt;"Pôle"),0))))</f>
        <v>0</v>
      </c>
      <c r="N427" s="668">
        <f t="shared" si="115"/>
        <v>0</v>
      </c>
      <c r="O427" s="669">
        <f>IF(OR('1C TSsoustraitance'!$D144="",'1C TSsoustraitance'!$E144="OUI",'1C TSsoustraitance'!$AP144=0),0,(('1C TSsoustraitance'!$S144)/'1C TSsoustraitance'!$AP144))</f>
        <v>0</v>
      </c>
      <c r="P427" s="669">
        <f>IF(OR('1C TSsoustraitance'!$D144="",'1C TSsoustraitance'!$E144="OUI",'1C TSsoustraitance'!$AP144=0),0,(('1C TSsoustraitance'!$T144)/'1C TSsoustraitance'!$AP144))</f>
        <v>0</v>
      </c>
      <c r="Q427" s="669">
        <f>IF(OR('1C TSsoustraitance'!$D144="",'1C TSsoustraitance'!$E144="OUI",'1C TSsoustraitance'!$AP144=0),0,(('1C TSsoustraitance'!$U144)/'1C TSsoustraitance'!$AP144))</f>
        <v>0</v>
      </c>
      <c r="R427" s="669">
        <f>IF(OR('1C TSsoustraitance'!$D144="",'1C TSsoustraitance'!$E144="OUI",'1C TSsoustraitance'!$AP144=0),0,(('1C TSsoustraitance'!$V144)/'1C TSsoustraitance'!$AP144))</f>
        <v>0</v>
      </c>
      <c r="S427" s="669">
        <f>IF(OR('1C TSsoustraitance'!$D144="",'1C TSsoustraitance'!$E144="OUI",'1C TSsoustraitance'!$AP144=0),0,(('1C TSsoustraitance'!$W144)/'1C TSsoustraitance'!$AP144))</f>
        <v>0</v>
      </c>
      <c r="T427" s="669">
        <f>IF(OR('1C TSsoustraitance'!$D144="",'1C TSsoustraitance'!$E144="OUI",'1C TSsoustraitance'!$AP144=0),0,(('1C TSsoustraitance'!$X144)/'1C TSsoustraitance'!$AP144))</f>
        <v>0</v>
      </c>
      <c r="U427" s="669">
        <f>IF(OR('1C TSsoustraitance'!$D144="",'1C TSsoustraitance'!$E144="OUI",'1C TSsoustraitance'!$AP144=0),0,(('1C TSsoustraitance'!$Y144)/'1C TSsoustraitance'!$AP144))</f>
        <v>0</v>
      </c>
      <c r="V427" s="669">
        <f>IF(OR('1C TSsoustraitance'!$D144="",'1C TSsoustraitance'!$E144="OUI",'1C TSsoustraitance'!$AP144=0),0,(('1C TSsoustraitance'!$Z144)/'1C TSsoustraitance'!$AP144))</f>
        <v>0</v>
      </c>
      <c r="W427" s="669">
        <f>IF(OR('1C TSsoustraitance'!$D144="",'1C TSsoustraitance'!$E144="OUI",'1C TSsoustraitance'!$AP144=0),0,(('1C TSsoustraitance'!$AA144)/'1C TSsoustraitance'!$AP144))</f>
        <v>0</v>
      </c>
      <c r="X427" s="669">
        <f>IF(OR('1C TSsoustraitance'!$D144="",'1C TSsoustraitance'!$E144="OUI",'1C TSsoustraitance'!$AP144=0),0,(('1C TSsoustraitance'!$AB144)/'1C TSsoustraitance'!$AP144))</f>
        <v>0</v>
      </c>
      <c r="Y427" s="669">
        <f>IF(OR('1C TSsoustraitance'!$D144="",'1C TSsoustraitance'!$E144="OUI",'1C TSsoustraitance'!$AP144=0),0,(('1C TSsoustraitance'!$AC144)/'1C TSsoustraitance'!$AP144))</f>
        <v>0</v>
      </c>
      <c r="Z427" s="669">
        <f>IF(OR('1C TSsoustraitance'!$D144="",'1C TSsoustraitance'!$E144="OUI",'1C TSsoustraitance'!$AP144=0),0,(('1C TSsoustraitance'!$AD144)/'1C TSsoustraitance'!$AP144))</f>
        <v>0</v>
      </c>
      <c r="AA427" s="669">
        <f>IF(OR('1C TSsoustraitance'!$D144="",'1C TSsoustraitance'!$E144="OUI",'1C TSsoustraitance'!$AP144=0),0,(('1C TSsoustraitance'!$AE144)/'1C TSsoustraitance'!$AP144))</f>
        <v>0</v>
      </c>
      <c r="AB427" s="669">
        <f>IF(OR('1C TSsoustraitance'!$D144="",'1C TSsoustraitance'!$E144="OUI",'1C TSsoustraitance'!$AP144=0),0,(('1C TSsoustraitance'!$AF144)/'1C TSsoustraitance'!$AP144))</f>
        <v>0</v>
      </c>
      <c r="AC427" s="669">
        <f>IF(OR('1C TSsoustraitance'!$D144="",'1C TSsoustraitance'!$E144="OUI",'1C TSsoustraitance'!$AP144=0),0,(('1C TSsoustraitance'!$AG144)/'1C TSsoustraitance'!$AP144))</f>
        <v>0</v>
      </c>
      <c r="AD427" s="669">
        <f>IF(OR('1C TSsoustraitance'!$D144="",'1C TSsoustraitance'!$E144="OUI",'1C TSsoustraitance'!$AP144=0),0,(('1C TSsoustraitance'!$AH144)/'1C TSsoustraitance'!$AP144))</f>
        <v>0</v>
      </c>
      <c r="AE427" s="669">
        <f>IF(OR('1C TSsoustraitance'!$D144="",'1C TSsoustraitance'!$E144="OUI",'1C TSsoustraitance'!$AP144=0),0,(('1C TSsoustraitance'!$AI144)/'1C TSsoustraitance'!$AP144))</f>
        <v>0</v>
      </c>
      <c r="AF427" s="669">
        <f>IF(OR('1C TSsoustraitance'!$D144="",'1C TSsoustraitance'!$E144="OUI",'1C TSsoustraitance'!$AP144=0),0,(('1C TSsoustraitance'!$AJ144)/'1C TSsoustraitance'!$AP144))</f>
        <v>0</v>
      </c>
      <c r="AG427" s="669">
        <f>IF(OR('1C TSsoustraitance'!$D144="",'1C TSsoustraitance'!$E144="OUI",'1C TSsoustraitance'!$AP144=0),0,(('1C TSsoustraitance'!$AK144)/'1C TSsoustraitance'!$AP144))</f>
        <v>0</v>
      </c>
      <c r="AH427" s="669">
        <f>IF(OR('1C TSsoustraitance'!$D144="",'1C TSsoustraitance'!$E144="OUI",'1C TSsoustraitance'!$AP144=0),0,(('1C TSsoustraitance'!$AL144)/'1C TSsoustraitance'!$AP144))</f>
        <v>0</v>
      </c>
      <c r="AI427" s="669">
        <f>IF(OR('1C TSsoustraitance'!$D144="",'1C TSsoustraitance'!$E144="OUI",'1C TSsoustraitance'!$AP144=0),0,(('1C TSsoustraitance'!$AM144)/'1C TSsoustraitance'!$AP144))</f>
        <v>0</v>
      </c>
      <c r="AJ427" s="669">
        <f>IF(OR('1C TSsoustraitance'!$D144="",'1C TSsoustraitance'!$E144="OUI",'1C TSsoustraitance'!$AP144=0),0,(('1C TSsoustraitance'!$AN144)/'1C TSsoustraitance'!$AP144))</f>
        <v>0</v>
      </c>
      <c r="AK427" s="669">
        <f t="shared" si="116"/>
        <v>0</v>
      </c>
      <c r="AL427" s="668">
        <f t="shared" si="117"/>
        <v>0</v>
      </c>
      <c r="AM427" s="670">
        <f>IF(Tableau7[[#This Row],[N° pièce]]="",0,(Tableau7[[#This Row],[hors TVA]]+(Tableau7[[#This Row],[hors TVA]]*Tableau7[[#This Row],[Taux TVA]])-(Tableau7[[#This Row],[hors TVA]]*Tableau7[[#This Row],[Taux TVA]]*Tableau7[[#This Row],[Régime TVA: Récupération]]))*Tableau7[[#This Row],[Type 1]])</f>
        <v>0</v>
      </c>
      <c r="AN427" s="670">
        <f>IF(Tableau7[[#This Row],[N° pièce]]="",0,IF($K$2="pôle",((Tableau7[[#This Row],[hors TVA]]+(Tableau7[[#This Row],[hors TVA]]*Tableau7[[#This Row],[Taux TVA]])-(Tableau7[[#This Row],[hors TVA]]*Tableau7[[#This Row],[Taux TVA]]*Tableau7[[#This Row],[Régime TVA: Récupération]]))*Tableau7[[#This Row],[Type 2]]),0))</f>
        <v>0</v>
      </c>
      <c r="AO427" s="670">
        <f t="shared" si="121"/>
        <v>0</v>
      </c>
      <c r="AP427" s="255">
        <f t="shared" si="119"/>
        <v>0</v>
      </c>
      <c r="AQ427" s="506">
        <f t="shared" si="120"/>
        <v>0</v>
      </c>
      <c r="AR427" s="671"/>
      <c r="AS427" s="512"/>
      <c r="AT427" s="513" t="str">
        <f>IF(('1C TSsoustraitance'!AP144*FICHE!C$14&lt;J427),"Forfait limité à "&amp;FICHE!C$14&amp;"€/jour","")</f>
        <v/>
      </c>
      <c r="AU427" s="797"/>
      <c r="AV427" s="484"/>
      <c r="AW427" s="484"/>
      <c r="AX427" s="484"/>
      <c r="AY427" s="484"/>
      <c r="AZ427" s="484"/>
      <c r="BA427" s="4"/>
      <c r="BB427" s="4"/>
      <c r="BC427" s="4"/>
      <c r="BD427" s="4"/>
      <c r="BE427" s="4"/>
      <c r="BF427" s="4"/>
      <c r="BG427" s="4"/>
      <c r="BH427" s="4"/>
      <c r="BI427" s="4"/>
      <c r="BJ427" s="4"/>
      <c r="BK427" s="4"/>
      <c r="BL427" s="4"/>
      <c r="BM427" s="4"/>
      <c r="BN427" s="4"/>
      <c r="BO427" s="4"/>
      <c r="BP427" s="4"/>
      <c r="BQ427" s="4"/>
      <c r="BR427" s="4"/>
      <c r="BS427" s="4"/>
      <c r="BT427" s="4"/>
      <c r="BU427" s="4"/>
      <c r="BV427" s="4"/>
      <c r="BW427" s="4"/>
      <c r="BX427" s="4"/>
      <c r="BY427" s="4"/>
      <c r="BZ427" s="4"/>
      <c r="CA427" s="4"/>
      <c r="CB427" s="4"/>
      <c r="CC427" s="4"/>
      <c r="CD427" s="4"/>
      <c r="CE427" s="4"/>
      <c r="CF427" s="4"/>
      <c r="CG427" s="4"/>
      <c r="CH427" s="4"/>
      <c r="CI427" s="4"/>
      <c r="CJ427" s="4"/>
      <c r="CK427" s="4"/>
      <c r="CL427" s="4"/>
      <c r="CM427" s="4"/>
      <c r="CN427" s="4"/>
      <c r="CO427" s="4"/>
      <c r="CP427" s="4"/>
      <c r="CQ427" s="4"/>
      <c r="CR427" s="4"/>
      <c r="CS427" s="4"/>
      <c r="CT427" s="4"/>
      <c r="CU427" s="4"/>
      <c r="CV427" s="4"/>
      <c r="CW427" s="4"/>
      <c r="CX427" s="4"/>
      <c r="CY427" s="4"/>
      <c r="CZ427" s="4"/>
      <c r="DA427" s="4"/>
      <c r="DB427" s="4"/>
      <c r="DC427" s="4"/>
      <c r="DD427" s="4"/>
      <c r="DE427" s="4"/>
      <c r="DF427" s="4"/>
      <c r="DG427" s="4"/>
      <c r="DH427" s="4"/>
      <c r="DI427" s="4"/>
      <c r="DJ427" s="4"/>
      <c r="DK427" s="4"/>
      <c r="DL427" s="4"/>
      <c r="DM427" s="4"/>
      <c r="DN427" s="4"/>
      <c r="DO427" s="4"/>
      <c r="DP427" s="4"/>
      <c r="DQ427" s="4"/>
      <c r="DR427" s="4"/>
      <c r="DS427" s="4"/>
      <c r="DT427" s="4"/>
      <c r="DU427" s="4"/>
      <c r="DV427" s="4"/>
      <c r="DW427" s="4"/>
      <c r="DX427" s="4"/>
      <c r="DY427" s="4"/>
      <c r="DZ427" s="4"/>
      <c r="EA427" s="4"/>
      <c r="EB427" s="4"/>
      <c r="EC427" s="4"/>
      <c r="ED427" s="4"/>
      <c r="EE427" s="4"/>
      <c r="EF427" s="4"/>
      <c r="EG427" s="4"/>
      <c r="EH427" s="4"/>
      <c r="EI427" s="4"/>
      <c r="EJ427" s="4"/>
      <c r="EK427" s="4"/>
      <c r="EL427" s="4"/>
      <c r="EM427" s="4"/>
      <c r="EN427" s="4"/>
      <c r="EO427" s="4"/>
      <c r="EP427" s="4"/>
      <c r="EQ427" s="4"/>
      <c r="ER427" s="4"/>
      <c r="ES427" s="4"/>
      <c r="ET427" s="4"/>
      <c r="EU427" s="4"/>
      <c r="EV427" s="4"/>
      <c r="EW427" s="4"/>
      <c r="EX427" s="4"/>
      <c r="EY427" s="4"/>
      <c r="EZ427" s="4"/>
      <c r="FA427" s="4"/>
      <c r="FB427" s="4"/>
      <c r="FC427" s="4"/>
      <c r="FD427" s="4"/>
      <c r="FE427" s="4"/>
      <c r="FF427" s="4"/>
      <c r="FG427" s="4"/>
      <c r="FH427" s="4"/>
      <c r="FI427" s="4"/>
      <c r="FJ427" s="4"/>
      <c r="FK427" s="4"/>
      <c r="FL427" s="4"/>
      <c r="FM427" s="4"/>
      <c r="FN427" s="4"/>
      <c r="FO427" s="4"/>
      <c r="FP427" s="4"/>
      <c r="FQ427" s="4"/>
      <c r="FR427" s="4"/>
      <c r="FS427" s="4"/>
      <c r="FT427" s="4"/>
      <c r="FU427" s="4"/>
      <c r="FV427" s="4"/>
      <c r="FW427" s="4"/>
      <c r="FX427" s="4"/>
      <c r="FY427" s="4"/>
      <c r="FZ427" s="4"/>
      <c r="GA427" s="4"/>
      <c r="GB427" s="4"/>
      <c r="GC427" s="4"/>
      <c r="GD427" s="4"/>
      <c r="GE427" s="4"/>
      <c r="GF427" s="4"/>
      <c r="GG427" s="4"/>
      <c r="GH427" s="4"/>
      <c r="GI427" s="4"/>
      <c r="GJ427" s="4"/>
      <c r="GK427" s="4"/>
      <c r="GL427" s="4"/>
      <c r="GM427" s="4"/>
      <c r="GN427" s="4"/>
      <c r="GO427" s="4"/>
      <c r="GP427" s="4"/>
      <c r="GQ427" s="4"/>
      <c r="GR427" s="4"/>
      <c r="GS427" s="4"/>
      <c r="GT427" s="4"/>
      <c r="GU427" s="4"/>
      <c r="GV427" s="4"/>
      <c r="GW427" s="4"/>
      <c r="GX427" s="4"/>
      <c r="GY427" s="4"/>
      <c r="GZ427" s="4"/>
      <c r="HA427" s="4"/>
      <c r="HB427" s="4"/>
      <c r="HC427" s="4"/>
    </row>
    <row r="428" spans="1:211" s="380" customFormat="1" ht="13.9" customHeight="1">
      <c r="A428" s="828" t="str">
        <f>IF('1C TSsoustraitance'!$A145&lt;&gt;0,'1C TSsoustraitance'!$A145,"")</f>
        <v/>
      </c>
      <c r="B428" s="530"/>
      <c r="C428" s="513" t="str">
        <f>IF('1C TSsoustraitance'!$A145&lt;&gt;0,'1C TSsoustraitance'!$B145,"")</f>
        <v/>
      </c>
      <c r="D428" s="513" t="str">
        <f>IF('1C TSsoustraitance'!$A145&lt;&gt;0,'1C TSsoustraitance'!$C145,"")</f>
        <v/>
      </c>
      <c r="E428" s="684"/>
      <c r="F428" s="685"/>
      <c r="G428" s="666">
        <f>'1C TSsoustraitance'!$D145</f>
        <v>0</v>
      </c>
      <c r="H428" s="533">
        <v>0.21</v>
      </c>
      <c r="I428" s="533">
        <v>1</v>
      </c>
      <c r="J428" s="534"/>
      <c r="K428" s="667">
        <f t="shared" si="114"/>
        <v>0</v>
      </c>
      <c r="L428" s="668">
        <f>IF(OR('1C TSsoustraitance'!$D145="",'1C TSsoustraitance'!$AP145=0),0,IF(AND('1C TSsoustraitance'!$D145&lt;&gt;"",$K$2="Pôle",'1C TSsoustraitance'!$E145="OUI"),(('1C TSsoustraitance'!$F145+'1C TSsoustraitance'!$G145+'1C TSsoustraitance'!$H145+'1C TSsoustraitance'!$I145+'1C TSsoustraitance'!$M145)/'1C TSsoustraitance'!$R145),IF(AND('1C TSsoustraitance'!$D145&lt;&gt;"",$K$2="Pôle",'1C TSsoustraitance'!$E145="NON"),(('1C TSsoustraitance'!$F145+'1C TSsoustraitance'!$G145+'1C TSsoustraitance'!$H145+'1C TSsoustraitance'!$I145+'1C TSsoustraitance'!$M145)/'1C TSsoustraitance'!$AP145),IF(AND('1C TSsoustraitance'!$D145&lt;&gt;"",$K$2&lt;&gt;"Pôle",'1C TSsoustraitance'!$E145="OUI"),(('1C TSsoustraitance'!$F145+'1C TSsoustraitance'!$G145+'1C TSsoustraitance'!$H145+'1C TSsoustraitance'!$I145+'1C TSsoustraitance'!$J145+'1C TSsoustraitance'!$K145+'1C TSsoustraitance'!$L145+'1C TSsoustraitance'!$M145+'1C TSsoustraitance'!$N145+'1C TSsoustraitance'!$O145+'1C TSsoustraitance'!$P145+'1C TSsoustraitance'!$Q145)/'1C TSsoustraitance'!$R145),IF(AND('1C TSsoustraitance'!$D145&lt;&gt;"",$K$2&lt;&gt;"Pôle",'1C TSsoustraitance'!$E145="NON"),(('1C TSsoustraitance'!$F145+'1C TSsoustraitance'!$G145+'1C TSsoustraitance'!$H145+'1C TSsoustraitance'!$I145+'1C TSsoustraitance'!$J145+'1C TSsoustraitance'!$K145+'1C TSsoustraitance'!$L145+'1C TSsoustraitance'!$M145+'1C TSsoustraitance'!$N145+'1C TSsoustraitance'!$O145+'1C TSsoustraitance'!$P145+'1C TSsoustraitance'!$Q145))/'1C TSsoustraitance'!$AP145)))))</f>
        <v>0</v>
      </c>
      <c r="M428" s="668">
        <f>IF(OR('1C TSsoustraitance'!$D145="",'1C TSsoustraitance'!AP$13=0),0,IF(AND('1C TSsoustraitance'!$D145&lt;&gt;"",$K$2="Pôle",'1C TSsoustraitance'!$E145="OUI"),(('1C TSsoustraitance'!$J145+'1C TSsoustraitance'!$K145+'1C TSsoustraitance'!$L145)/'1C TSsoustraitance'!$R145),IF(AND('1C TSsoustraitance'!$D145&lt;&gt;"",$K$2="Pôle",'1C TSsoustraitance'!$E145="NON"),(('1C TSsoustraitance'!$J145+'1C TSsoustraitance'!$K145+'1C TSsoustraitance'!$L145)/'1C TSsoustraitance'!$AP145),IF(AND('1C TSsoustraitance'!$D145&lt;&gt;"",$K$2&lt;&gt;"Pôle"),0))))</f>
        <v>0</v>
      </c>
      <c r="N428" s="668">
        <f t="shared" si="115"/>
        <v>0</v>
      </c>
      <c r="O428" s="669">
        <f>IF(OR('1C TSsoustraitance'!$D145="",'1C TSsoustraitance'!$E145="OUI",'1C TSsoustraitance'!$AP145=0),0,(('1C TSsoustraitance'!$S145)/'1C TSsoustraitance'!$AP145))</f>
        <v>0</v>
      </c>
      <c r="P428" s="669">
        <f>IF(OR('1C TSsoustraitance'!$D145="",'1C TSsoustraitance'!$E145="OUI",'1C TSsoustraitance'!$AP145=0),0,(('1C TSsoustraitance'!$T145)/'1C TSsoustraitance'!$AP145))</f>
        <v>0</v>
      </c>
      <c r="Q428" s="669">
        <f>IF(OR('1C TSsoustraitance'!$D145="",'1C TSsoustraitance'!$E145="OUI",'1C TSsoustraitance'!$AP145=0),0,(('1C TSsoustraitance'!$U145)/'1C TSsoustraitance'!$AP145))</f>
        <v>0</v>
      </c>
      <c r="R428" s="669">
        <f>IF(OR('1C TSsoustraitance'!$D145="",'1C TSsoustraitance'!$E145="OUI",'1C TSsoustraitance'!$AP145=0),0,(('1C TSsoustraitance'!$V145)/'1C TSsoustraitance'!$AP145))</f>
        <v>0</v>
      </c>
      <c r="S428" s="669">
        <f>IF(OR('1C TSsoustraitance'!$D145="",'1C TSsoustraitance'!$E145="OUI",'1C TSsoustraitance'!$AP145=0),0,(('1C TSsoustraitance'!$W145)/'1C TSsoustraitance'!$AP145))</f>
        <v>0</v>
      </c>
      <c r="T428" s="669">
        <f>IF(OR('1C TSsoustraitance'!$D145="",'1C TSsoustraitance'!$E145="OUI",'1C TSsoustraitance'!$AP145=0),0,(('1C TSsoustraitance'!$X145)/'1C TSsoustraitance'!$AP145))</f>
        <v>0</v>
      </c>
      <c r="U428" s="669">
        <f>IF(OR('1C TSsoustraitance'!$D145="",'1C TSsoustraitance'!$E145="OUI",'1C TSsoustraitance'!$AP145=0),0,(('1C TSsoustraitance'!$Y145)/'1C TSsoustraitance'!$AP145))</f>
        <v>0</v>
      </c>
      <c r="V428" s="669">
        <f>IF(OR('1C TSsoustraitance'!$D145="",'1C TSsoustraitance'!$E145="OUI",'1C TSsoustraitance'!$AP145=0),0,(('1C TSsoustraitance'!$Z145)/'1C TSsoustraitance'!$AP145))</f>
        <v>0</v>
      </c>
      <c r="W428" s="669">
        <f>IF(OR('1C TSsoustraitance'!$D145="",'1C TSsoustraitance'!$E145="OUI",'1C TSsoustraitance'!$AP145=0),0,(('1C TSsoustraitance'!$AA145)/'1C TSsoustraitance'!$AP145))</f>
        <v>0</v>
      </c>
      <c r="X428" s="669">
        <f>IF(OR('1C TSsoustraitance'!$D145="",'1C TSsoustraitance'!$E145="OUI",'1C TSsoustraitance'!$AP145=0),0,(('1C TSsoustraitance'!$AB145)/'1C TSsoustraitance'!$AP145))</f>
        <v>0</v>
      </c>
      <c r="Y428" s="669">
        <f>IF(OR('1C TSsoustraitance'!$D145="",'1C TSsoustraitance'!$E145="OUI",'1C TSsoustraitance'!$AP145=0),0,(('1C TSsoustraitance'!$AC145)/'1C TSsoustraitance'!$AP145))</f>
        <v>0</v>
      </c>
      <c r="Z428" s="669">
        <f>IF(OR('1C TSsoustraitance'!$D145="",'1C TSsoustraitance'!$E145="OUI",'1C TSsoustraitance'!$AP145=0),0,(('1C TSsoustraitance'!$AD145)/'1C TSsoustraitance'!$AP145))</f>
        <v>0</v>
      </c>
      <c r="AA428" s="669">
        <f>IF(OR('1C TSsoustraitance'!$D145="",'1C TSsoustraitance'!$E145="OUI",'1C TSsoustraitance'!$AP145=0),0,(('1C TSsoustraitance'!$AE145)/'1C TSsoustraitance'!$AP145))</f>
        <v>0</v>
      </c>
      <c r="AB428" s="669">
        <f>IF(OR('1C TSsoustraitance'!$D145="",'1C TSsoustraitance'!$E145="OUI",'1C TSsoustraitance'!$AP145=0),0,(('1C TSsoustraitance'!$AF145)/'1C TSsoustraitance'!$AP145))</f>
        <v>0</v>
      </c>
      <c r="AC428" s="669">
        <f>IF(OR('1C TSsoustraitance'!$D145="",'1C TSsoustraitance'!$E145="OUI",'1C TSsoustraitance'!$AP145=0),0,(('1C TSsoustraitance'!$AG145)/'1C TSsoustraitance'!$AP145))</f>
        <v>0</v>
      </c>
      <c r="AD428" s="669">
        <f>IF(OR('1C TSsoustraitance'!$D145="",'1C TSsoustraitance'!$E145="OUI",'1C TSsoustraitance'!$AP145=0),0,(('1C TSsoustraitance'!$AH145)/'1C TSsoustraitance'!$AP145))</f>
        <v>0</v>
      </c>
      <c r="AE428" s="669">
        <f>IF(OR('1C TSsoustraitance'!$D145="",'1C TSsoustraitance'!$E145="OUI",'1C TSsoustraitance'!$AP145=0),0,(('1C TSsoustraitance'!$AI145)/'1C TSsoustraitance'!$AP145))</f>
        <v>0</v>
      </c>
      <c r="AF428" s="669">
        <f>IF(OR('1C TSsoustraitance'!$D145="",'1C TSsoustraitance'!$E145="OUI",'1C TSsoustraitance'!$AP145=0),0,(('1C TSsoustraitance'!$AJ145)/'1C TSsoustraitance'!$AP145))</f>
        <v>0</v>
      </c>
      <c r="AG428" s="669">
        <f>IF(OR('1C TSsoustraitance'!$D145="",'1C TSsoustraitance'!$E145="OUI",'1C TSsoustraitance'!$AP145=0),0,(('1C TSsoustraitance'!$AK145)/'1C TSsoustraitance'!$AP145))</f>
        <v>0</v>
      </c>
      <c r="AH428" s="669">
        <f>IF(OR('1C TSsoustraitance'!$D145="",'1C TSsoustraitance'!$E145="OUI",'1C TSsoustraitance'!$AP145=0),0,(('1C TSsoustraitance'!$AL145)/'1C TSsoustraitance'!$AP145))</f>
        <v>0</v>
      </c>
      <c r="AI428" s="669">
        <f>IF(OR('1C TSsoustraitance'!$D145="",'1C TSsoustraitance'!$E145="OUI",'1C TSsoustraitance'!$AP145=0),0,(('1C TSsoustraitance'!$AM145)/'1C TSsoustraitance'!$AP145))</f>
        <v>0</v>
      </c>
      <c r="AJ428" s="669">
        <f>IF(OR('1C TSsoustraitance'!$D145="",'1C TSsoustraitance'!$E145="OUI",'1C TSsoustraitance'!$AP145=0),0,(('1C TSsoustraitance'!$AN145)/'1C TSsoustraitance'!$AP145))</f>
        <v>0</v>
      </c>
      <c r="AK428" s="669">
        <f t="shared" si="116"/>
        <v>0</v>
      </c>
      <c r="AL428" s="668">
        <f t="shared" si="117"/>
        <v>0</v>
      </c>
      <c r="AM428" s="670">
        <f>IF(Tableau7[[#This Row],[N° pièce]]="",0,(Tableau7[[#This Row],[hors TVA]]+(Tableau7[[#This Row],[hors TVA]]*Tableau7[[#This Row],[Taux TVA]])-(Tableau7[[#This Row],[hors TVA]]*Tableau7[[#This Row],[Taux TVA]]*Tableau7[[#This Row],[Régime TVA: Récupération]]))*Tableau7[[#This Row],[Type 1]])</f>
        <v>0</v>
      </c>
      <c r="AN428" s="670">
        <f>IF(Tableau7[[#This Row],[N° pièce]]="",0,IF($K$2="pôle",((Tableau7[[#This Row],[hors TVA]]+(Tableau7[[#This Row],[hors TVA]]*Tableau7[[#This Row],[Taux TVA]])-(Tableau7[[#This Row],[hors TVA]]*Tableau7[[#This Row],[Taux TVA]]*Tableau7[[#This Row],[Régime TVA: Récupération]]))*Tableau7[[#This Row],[Type 2]]),0))</f>
        <v>0</v>
      </c>
      <c r="AO428" s="670">
        <f t="shared" si="121"/>
        <v>0</v>
      </c>
      <c r="AP428" s="255">
        <f t="shared" si="119"/>
        <v>0</v>
      </c>
      <c r="AQ428" s="506">
        <f t="shared" si="120"/>
        <v>0</v>
      </c>
      <c r="AR428" s="671"/>
      <c r="AS428" s="512"/>
      <c r="AT428" s="513" t="str">
        <f>IF(('1C TSsoustraitance'!AP145*FICHE!C$14&lt;J428),"Forfait limité à "&amp;FICHE!C$14&amp;"€/jour","")</f>
        <v/>
      </c>
      <c r="AU428" s="797"/>
      <c r="AV428" s="484"/>
      <c r="AW428" s="484"/>
      <c r="AX428" s="484"/>
      <c r="AY428" s="484"/>
      <c r="AZ428" s="484"/>
      <c r="BA428" s="4"/>
      <c r="BB428" s="4"/>
      <c r="BC428" s="4"/>
      <c r="BD428" s="4"/>
      <c r="BE428" s="4"/>
      <c r="BF428" s="4"/>
      <c r="BG428" s="4"/>
      <c r="BH428" s="4"/>
      <c r="BI428" s="4"/>
      <c r="BJ428" s="4"/>
      <c r="BK428" s="4"/>
      <c r="BL428" s="4"/>
      <c r="BM428" s="4"/>
      <c r="BN428" s="4"/>
      <c r="BO428" s="4"/>
      <c r="BP428" s="4"/>
      <c r="BQ428" s="4"/>
      <c r="BR428" s="4"/>
      <c r="BS428" s="4"/>
      <c r="BT428" s="4"/>
      <c r="BU428" s="4"/>
      <c r="BV428" s="4"/>
      <c r="BW428" s="4"/>
      <c r="BX428" s="4"/>
      <c r="BY428" s="4"/>
      <c r="BZ428" s="4"/>
      <c r="CA428" s="4"/>
      <c r="CB428" s="4"/>
      <c r="CC428" s="4"/>
      <c r="CD428" s="4"/>
      <c r="CE428" s="4"/>
      <c r="CF428" s="4"/>
      <c r="CG428" s="4"/>
      <c r="CH428" s="4"/>
      <c r="CI428" s="4"/>
      <c r="CJ428" s="4"/>
      <c r="CK428" s="4"/>
      <c r="CL428" s="4"/>
      <c r="CM428" s="4"/>
      <c r="CN428" s="4"/>
      <c r="CO428" s="4"/>
      <c r="CP428" s="4"/>
      <c r="CQ428" s="4"/>
      <c r="CR428" s="4"/>
      <c r="CS428" s="4"/>
      <c r="CT428" s="4"/>
      <c r="CU428" s="4"/>
      <c r="CV428" s="4"/>
      <c r="CW428" s="4"/>
      <c r="CX428" s="4"/>
      <c r="CY428" s="4"/>
      <c r="CZ428" s="4"/>
      <c r="DA428" s="4"/>
      <c r="DB428" s="4"/>
      <c r="DC428" s="4"/>
      <c r="DD428" s="4"/>
      <c r="DE428" s="4"/>
      <c r="DF428" s="4"/>
      <c r="DG428" s="4"/>
      <c r="DH428" s="4"/>
      <c r="DI428" s="4"/>
      <c r="DJ428" s="4"/>
      <c r="DK428" s="4"/>
      <c r="DL428" s="4"/>
      <c r="DM428" s="4"/>
      <c r="DN428" s="4"/>
      <c r="DO428" s="4"/>
      <c r="DP428" s="4"/>
      <c r="DQ428" s="4"/>
      <c r="DR428" s="4"/>
      <c r="DS428" s="4"/>
      <c r="DT428" s="4"/>
      <c r="DU428" s="4"/>
      <c r="DV428" s="4"/>
      <c r="DW428" s="4"/>
      <c r="DX428" s="4"/>
      <c r="DY428" s="4"/>
      <c r="DZ428" s="4"/>
      <c r="EA428" s="4"/>
      <c r="EB428" s="4"/>
      <c r="EC428" s="4"/>
      <c r="ED428" s="4"/>
      <c r="EE428" s="4"/>
      <c r="EF428" s="4"/>
      <c r="EG428" s="4"/>
      <c r="EH428" s="4"/>
      <c r="EI428" s="4"/>
      <c r="EJ428" s="4"/>
      <c r="EK428" s="4"/>
      <c r="EL428" s="4"/>
      <c r="EM428" s="4"/>
      <c r="EN428" s="4"/>
      <c r="EO428" s="4"/>
      <c r="EP428" s="4"/>
      <c r="EQ428" s="4"/>
      <c r="ER428" s="4"/>
      <c r="ES428" s="4"/>
      <c r="ET428" s="4"/>
      <c r="EU428" s="4"/>
      <c r="EV428" s="4"/>
      <c r="EW428" s="4"/>
      <c r="EX428" s="4"/>
      <c r="EY428" s="4"/>
      <c r="EZ428" s="4"/>
      <c r="FA428" s="4"/>
      <c r="FB428" s="4"/>
      <c r="FC428" s="4"/>
      <c r="FD428" s="4"/>
      <c r="FE428" s="4"/>
      <c r="FF428" s="4"/>
      <c r="FG428" s="4"/>
      <c r="FH428" s="4"/>
      <c r="FI428" s="4"/>
      <c r="FJ428" s="4"/>
      <c r="FK428" s="4"/>
      <c r="FL428" s="4"/>
      <c r="FM428" s="4"/>
      <c r="FN428" s="4"/>
      <c r="FO428" s="4"/>
      <c r="FP428" s="4"/>
      <c r="FQ428" s="4"/>
      <c r="FR428" s="4"/>
      <c r="FS428" s="4"/>
      <c r="FT428" s="4"/>
      <c r="FU428" s="4"/>
      <c r="FV428" s="4"/>
      <c r="FW428" s="4"/>
      <c r="FX428" s="4"/>
      <c r="FY428" s="4"/>
      <c r="FZ428" s="4"/>
      <c r="GA428" s="4"/>
      <c r="GB428" s="4"/>
      <c r="GC428" s="4"/>
      <c r="GD428" s="4"/>
      <c r="GE428" s="4"/>
      <c r="GF428" s="4"/>
      <c r="GG428" s="4"/>
      <c r="GH428" s="4"/>
      <c r="GI428" s="4"/>
      <c r="GJ428" s="4"/>
      <c r="GK428" s="4"/>
      <c r="GL428" s="4"/>
      <c r="GM428" s="4"/>
      <c r="GN428" s="4"/>
      <c r="GO428" s="4"/>
      <c r="GP428" s="4"/>
      <c r="GQ428" s="4"/>
      <c r="GR428" s="4"/>
      <c r="GS428" s="4"/>
      <c r="GT428" s="4"/>
      <c r="GU428" s="4"/>
      <c r="GV428" s="4"/>
      <c r="GW428" s="4"/>
      <c r="GX428" s="4"/>
      <c r="GY428" s="4"/>
      <c r="GZ428" s="4"/>
      <c r="HA428" s="4"/>
      <c r="HB428" s="4"/>
      <c r="HC428" s="4"/>
    </row>
    <row r="429" spans="1:211" s="380" customFormat="1" ht="13.9" customHeight="1">
      <c r="A429" s="828" t="str">
        <f>IF('1C TSsoustraitance'!$A146&lt;&gt;0,'1C TSsoustraitance'!$A146,"")</f>
        <v/>
      </c>
      <c r="B429" s="530"/>
      <c r="C429" s="513" t="str">
        <f>IF('1C TSsoustraitance'!$A146&lt;&gt;0,'1C TSsoustraitance'!$B146,"")</f>
        <v/>
      </c>
      <c r="D429" s="513" t="str">
        <f>IF('1C TSsoustraitance'!$A146&lt;&gt;0,'1C TSsoustraitance'!$C146,"")</f>
        <v/>
      </c>
      <c r="E429" s="684"/>
      <c r="F429" s="685"/>
      <c r="G429" s="666">
        <f>'1C TSsoustraitance'!$D146</f>
        <v>0</v>
      </c>
      <c r="H429" s="533">
        <v>0.21</v>
      </c>
      <c r="I429" s="533">
        <v>1</v>
      </c>
      <c r="J429" s="534"/>
      <c r="K429" s="667">
        <f t="shared" si="114"/>
        <v>0</v>
      </c>
      <c r="L429" s="668">
        <f>IF(OR('1C TSsoustraitance'!$D146="",'1C TSsoustraitance'!$AP146=0),0,IF(AND('1C TSsoustraitance'!$D146&lt;&gt;"",$K$2="Pôle",'1C TSsoustraitance'!$E146="OUI"),(('1C TSsoustraitance'!$F146+'1C TSsoustraitance'!$G146+'1C TSsoustraitance'!$H146+'1C TSsoustraitance'!$I146+'1C TSsoustraitance'!$M146)/'1C TSsoustraitance'!$R146),IF(AND('1C TSsoustraitance'!$D146&lt;&gt;"",$K$2="Pôle",'1C TSsoustraitance'!$E146="NON"),(('1C TSsoustraitance'!$F146+'1C TSsoustraitance'!$G146+'1C TSsoustraitance'!$H146+'1C TSsoustraitance'!$I146+'1C TSsoustraitance'!$M146)/'1C TSsoustraitance'!$AP146),IF(AND('1C TSsoustraitance'!$D146&lt;&gt;"",$K$2&lt;&gt;"Pôle",'1C TSsoustraitance'!$E146="OUI"),(('1C TSsoustraitance'!$F146+'1C TSsoustraitance'!$G146+'1C TSsoustraitance'!$H146+'1C TSsoustraitance'!$I146+'1C TSsoustraitance'!$J146+'1C TSsoustraitance'!$K146+'1C TSsoustraitance'!$L146+'1C TSsoustraitance'!$M146+'1C TSsoustraitance'!$N146+'1C TSsoustraitance'!$O146+'1C TSsoustraitance'!$P146+'1C TSsoustraitance'!$Q146)/'1C TSsoustraitance'!$R146),IF(AND('1C TSsoustraitance'!$D146&lt;&gt;"",$K$2&lt;&gt;"Pôle",'1C TSsoustraitance'!$E146="NON"),(('1C TSsoustraitance'!$F146+'1C TSsoustraitance'!$G146+'1C TSsoustraitance'!$H146+'1C TSsoustraitance'!$I146+'1C TSsoustraitance'!$J146+'1C TSsoustraitance'!$K146+'1C TSsoustraitance'!$L146+'1C TSsoustraitance'!$M146+'1C TSsoustraitance'!$N146+'1C TSsoustraitance'!$O146+'1C TSsoustraitance'!$P146+'1C TSsoustraitance'!$Q146))/'1C TSsoustraitance'!$AP146)))))</f>
        <v>0</v>
      </c>
      <c r="M429" s="668">
        <f>IF(OR('1C TSsoustraitance'!$D146="",'1C TSsoustraitance'!AP$13=0),0,IF(AND('1C TSsoustraitance'!$D146&lt;&gt;"",$K$2="Pôle",'1C TSsoustraitance'!$E146="OUI"),(('1C TSsoustraitance'!$J146+'1C TSsoustraitance'!$K146+'1C TSsoustraitance'!$L146)/'1C TSsoustraitance'!$R146),IF(AND('1C TSsoustraitance'!$D146&lt;&gt;"",$K$2="Pôle",'1C TSsoustraitance'!$E146="NON"),(('1C TSsoustraitance'!$J146+'1C TSsoustraitance'!$K146+'1C TSsoustraitance'!$L146)/'1C TSsoustraitance'!$AP146),IF(AND('1C TSsoustraitance'!$D146&lt;&gt;"",$K$2&lt;&gt;"Pôle"),0))))</f>
        <v>0</v>
      </c>
      <c r="N429" s="668">
        <f t="shared" si="115"/>
        <v>0</v>
      </c>
      <c r="O429" s="669">
        <f>IF(OR('1C TSsoustraitance'!$D146="",'1C TSsoustraitance'!$E146="OUI",'1C TSsoustraitance'!$AP146=0),0,(('1C TSsoustraitance'!$S146)/'1C TSsoustraitance'!$AP146))</f>
        <v>0</v>
      </c>
      <c r="P429" s="669">
        <f>IF(OR('1C TSsoustraitance'!$D146="",'1C TSsoustraitance'!$E146="OUI",'1C TSsoustraitance'!$AP146=0),0,(('1C TSsoustraitance'!$T146)/'1C TSsoustraitance'!$AP146))</f>
        <v>0</v>
      </c>
      <c r="Q429" s="669">
        <f>IF(OR('1C TSsoustraitance'!$D146="",'1C TSsoustraitance'!$E146="OUI",'1C TSsoustraitance'!$AP146=0),0,(('1C TSsoustraitance'!$U146)/'1C TSsoustraitance'!$AP146))</f>
        <v>0</v>
      </c>
      <c r="R429" s="669">
        <f>IF(OR('1C TSsoustraitance'!$D146="",'1C TSsoustraitance'!$E146="OUI",'1C TSsoustraitance'!$AP146=0),0,(('1C TSsoustraitance'!$V146)/'1C TSsoustraitance'!$AP146))</f>
        <v>0</v>
      </c>
      <c r="S429" s="669">
        <f>IF(OR('1C TSsoustraitance'!$D146="",'1C TSsoustraitance'!$E146="OUI",'1C TSsoustraitance'!$AP146=0),0,(('1C TSsoustraitance'!$W146)/'1C TSsoustraitance'!$AP146))</f>
        <v>0</v>
      </c>
      <c r="T429" s="669">
        <f>IF(OR('1C TSsoustraitance'!$D146="",'1C TSsoustraitance'!$E146="OUI",'1C TSsoustraitance'!$AP146=0),0,(('1C TSsoustraitance'!$X146)/'1C TSsoustraitance'!$AP146))</f>
        <v>0</v>
      </c>
      <c r="U429" s="669">
        <f>IF(OR('1C TSsoustraitance'!$D146="",'1C TSsoustraitance'!$E146="OUI",'1C TSsoustraitance'!$AP146=0),0,(('1C TSsoustraitance'!$Y146)/'1C TSsoustraitance'!$AP146))</f>
        <v>0</v>
      </c>
      <c r="V429" s="669">
        <f>IF(OR('1C TSsoustraitance'!$D146="",'1C TSsoustraitance'!$E146="OUI",'1C TSsoustraitance'!$AP146=0),0,(('1C TSsoustraitance'!$Z146)/'1C TSsoustraitance'!$AP146))</f>
        <v>0</v>
      </c>
      <c r="W429" s="669">
        <f>IF(OR('1C TSsoustraitance'!$D146="",'1C TSsoustraitance'!$E146="OUI",'1C TSsoustraitance'!$AP146=0),0,(('1C TSsoustraitance'!$AA146)/'1C TSsoustraitance'!$AP146))</f>
        <v>0</v>
      </c>
      <c r="X429" s="669">
        <f>IF(OR('1C TSsoustraitance'!$D146="",'1C TSsoustraitance'!$E146="OUI",'1C TSsoustraitance'!$AP146=0),0,(('1C TSsoustraitance'!$AB146)/'1C TSsoustraitance'!$AP146))</f>
        <v>0</v>
      </c>
      <c r="Y429" s="669">
        <f>IF(OR('1C TSsoustraitance'!$D146="",'1C TSsoustraitance'!$E146="OUI",'1C TSsoustraitance'!$AP146=0),0,(('1C TSsoustraitance'!$AC146)/'1C TSsoustraitance'!$AP146))</f>
        <v>0</v>
      </c>
      <c r="Z429" s="669">
        <f>IF(OR('1C TSsoustraitance'!$D146="",'1C TSsoustraitance'!$E146="OUI",'1C TSsoustraitance'!$AP146=0),0,(('1C TSsoustraitance'!$AD146)/'1C TSsoustraitance'!$AP146))</f>
        <v>0</v>
      </c>
      <c r="AA429" s="669">
        <f>IF(OR('1C TSsoustraitance'!$D146="",'1C TSsoustraitance'!$E146="OUI",'1C TSsoustraitance'!$AP146=0),0,(('1C TSsoustraitance'!$AE146)/'1C TSsoustraitance'!$AP146))</f>
        <v>0</v>
      </c>
      <c r="AB429" s="669">
        <f>IF(OR('1C TSsoustraitance'!$D146="",'1C TSsoustraitance'!$E146="OUI",'1C TSsoustraitance'!$AP146=0),0,(('1C TSsoustraitance'!$AF146)/'1C TSsoustraitance'!$AP146))</f>
        <v>0</v>
      </c>
      <c r="AC429" s="669">
        <f>IF(OR('1C TSsoustraitance'!$D146="",'1C TSsoustraitance'!$E146="OUI",'1C TSsoustraitance'!$AP146=0),0,(('1C TSsoustraitance'!$AG146)/'1C TSsoustraitance'!$AP146))</f>
        <v>0</v>
      </c>
      <c r="AD429" s="669">
        <f>IF(OR('1C TSsoustraitance'!$D146="",'1C TSsoustraitance'!$E146="OUI",'1C TSsoustraitance'!$AP146=0),0,(('1C TSsoustraitance'!$AH146)/'1C TSsoustraitance'!$AP146))</f>
        <v>0</v>
      </c>
      <c r="AE429" s="669">
        <f>IF(OR('1C TSsoustraitance'!$D146="",'1C TSsoustraitance'!$E146="OUI",'1C TSsoustraitance'!$AP146=0),0,(('1C TSsoustraitance'!$AI146)/'1C TSsoustraitance'!$AP146))</f>
        <v>0</v>
      </c>
      <c r="AF429" s="669">
        <f>IF(OR('1C TSsoustraitance'!$D146="",'1C TSsoustraitance'!$E146="OUI",'1C TSsoustraitance'!$AP146=0),0,(('1C TSsoustraitance'!$AJ146)/'1C TSsoustraitance'!$AP146))</f>
        <v>0</v>
      </c>
      <c r="AG429" s="669">
        <f>IF(OR('1C TSsoustraitance'!$D146="",'1C TSsoustraitance'!$E146="OUI",'1C TSsoustraitance'!$AP146=0),0,(('1C TSsoustraitance'!$AK146)/'1C TSsoustraitance'!$AP146))</f>
        <v>0</v>
      </c>
      <c r="AH429" s="669">
        <f>IF(OR('1C TSsoustraitance'!$D146="",'1C TSsoustraitance'!$E146="OUI",'1C TSsoustraitance'!$AP146=0),0,(('1C TSsoustraitance'!$AL146)/'1C TSsoustraitance'!$AP146))</f>
        <v>0</v>
      </c>
      <c r="AI429" s="669">
        <f>IF(OR('1C TSsoustraitance'!$D146="",'1C TSsoustraitance'!$E146="OUI",'1C TSsoustraitance'!$AP146=0),0,(('1C TSsoustraitance'!$AM146)/'1C TSsoustraitance'!$AP146))</f>
        <v>0</v>
      </c>
      <c r="AJ429" s="669">
        <f>IF(OR('1C TSsoustraitance'!$D146="",'1C TSsoustraitance'!$E146="OUI",'1C TSsoustraitance'!$AP146=0),0,(('1C TSsoustraitance'!$AN146)/'1C TSsoustraitance'!$AP146))</f>
        <v>0</v>
      </c>
      <c r="AK429" s="669">
        <f t="shared" si="116"/>
        <v>0</v>
      </c>
      <c r="AL429" s="668">
        <f t="shared" si="117"/>
        <v>0</v>
      </c>
      <c r="AM429" s="670">
        <f>IF(Tableau7[[#This Row],[N° pièce]]="",0,(Tableau7[[#This Row],[hors TVA]]+(Tableau7[[#This Row],[hors TVA]]*Tableau7[[#This Row],[Taux TVA]])-(Tableau7[[#This Row],[hors TVA]]*Tableau7[[#This Row],[Taux TVA]]*Tableau7[[#This Row],[Régime TVA: Récupération]]))*Tableau7[[#This Row],[Type 1]])</f>
        <v>0</v>
      </c>
      <c r="AN429" s="670">
        <f>IF(Tableau7[[#This Row],[N° pièce]]="",0,IF($K$2="pôle",((Tableau7[[#This Row],[hors TVA]]+(Tableau7[[#This Row],[hors TVA]]*Tableau7[[#This Row],[Taux TVA]])-(Tableau7[[#This Row],[hors TVA]]*Tableau7[[#This Row],[Taux TVA]]*Tableau7[[#This Row],[Régime TVA: Récupération]]))*Tableau7[[#This Row],[Type 2]]),0))</f>
        <v>0</v>
      </c>
      <c r="AO429" s="670">
        <f t="shared" si="121"/>
        <v>0</v>
      </c>
      <c r="AP429" s="255">
        <f t="shared" si="119"/>
        <v>0</v>
      </c>
      <c r="AQ429" s="506">
        <f t="shared" si="120"/>
        <v>0</v>
      </c>
      <c r="AR429" s="671"/>
      <c r="AS429" s="512"/>
      <c r="AT429" s="513" t="str">
        <f>IF(('1C TSsoustraitance'!AP146*FICHE!C$14&lt;J429),"Forfait limité à "&amp;FICHE!C$14&amp;"€/jour","")</f>
        <v/>
      </c>
      <c r="AU429" s="797"/>
      <c r="AV429" s="484"/>
      <c r="AW429" s="484"/>
      <c r="AX429" s="484"/>
      <c r="AY429" s="484"/>
      <c r="AZ429" s="484"/>
      <c r="BA429" s="4"/>
      <c r="BB429" s="4"/>
      <c r="BC429" s="4"/>
      <c r="BD429" s="4"/>
      <c r="BE429" s="4"/>
      <c r="BF429" s="4"/>
      <c r="BG429" s="4"/>
      <c r="BH429" s="4"/>
      <c r="BI429" s="4"/>
      <c r="BJ429" s="4"/>
      <c r="BK429" s="4"/>
      <c r="BL429" s="4"/>
      <c r="BM429" s="4"/>
      <c r="BN429" s="4"/>
      <c r="BO429" s="4"/>
      <c r="BP429" s="4"/>
      <c r="BQ429" s="4"/>
      <c r="BR429" s="4"/>
      <c r="BS429" s="4"/>
      <c r="BT429" s="4"/>
      <c r="BU429" s="4"/>
      <c r="BV429" s="4"/>
      <c r="BW429" s="4"/>
      <c r="BX429" s="4"/>
      <c r="BY429" s="4"/>
      <c r="BZ429" s="4"/>
      <c r="CA429" s="4"/>
      <c r="CB429" s="4"/>
      <c r="CC429" s="4"/>
      <c r="CD429" s="4"/>
      <c r="CE429" s="4"/>
      <c r="CF429" s="4"/>
      <c r="CG429" s="4"/>
      <c r="CH429" s="4"/>
      <c r="CI429" s="4"/>
      <c r="CJ429" s="4"/>
      <c r="CK429" s="4"/>
      <c r="CL429" s="4"/>
      <c r="CM429" s="4"/>
      <c r="CN429" s="4"/>
      <c r="CO429" s="4"/>
      <c r="CP429" s="4"/>
      <c r="CQ429" s="4"/>
      <c r="CR429" s="4"/>
      <c r="CS429" s="4"/>
      <c r="CT429" s="4"/>
      <c r="CU429" s="4"/>
      <c r="CV429" s="4"/>
      <c r="CW429" s="4"/>
      <c r="CX429" s="4"/>
      <c r="CY429" s="4"/>
      <c r="CZ429" s="4"/>
      <c r="DA429" s="4"/>
      <c r="DB429" s="4"/>
      <c r="DC429" s="4"/>
      <c r="DD429" s="4"/>
      <c r="DE429" s="4"/>
      <c r="DF429" s="4"/>
      <c r="DG429" s="4"/>
      <c r="DH429" s="4"/>
      <c r="DI429" s="4"/>
      <c r="DJ429" s="4"/>
      <c r="DK429" s="4"/>
      <c r="DL429" s="4"/>
      <c r="DM429" s="4"/>
      <c r="DN429" s="4"/>
      <c r="DO429" s="4"/>
      <c r="DP429" s="4"/>
      <c r="DQ429" s="4"/>
      <c r="DR429" s="4"/>
      <c r="DS429" s="4"/>
      <c r="DT429" s="4"/>
      <c r="DU429" s="4"/>
      <c r="DV429" s="4"/>
      <c r="DW429" s="4"/>
      <c r="DX429" s="4"/>
      <c r="DY429" s="4"/>
      <c r="DZ429" s="4"/>
      <c r="EA429" s="4"/>
      <c r="EB429" s="4"/>
      <c r="EC429" s="4"/>
      <c r="ED429" s="4"/>
      <c r="EE429" s="4"/>
      <c r="EF429" s="4"/>
      <c r="EG429" s="4"/>
      <c r="EH429" s="4"/>
      <c r="EI429" s="4"/>
      <c r="EJ429" s="4"/>
      <c r="EK429" s="4"/>
      <c r="EL429" s="4"/>
      <c r="EM429" s="4"/>
      <c r="EN429" s="4"/>
      <c r="EO429" s="4"/>
      <c r="EP429" s="4"/>
      <c r="EQ429" s="4"/>
      <c r="ER429" s="4"/>
      <c r="ES429" s="4"/>
      <c r="ET429" s="4"/>
      <c r="EU429" s="4"/>
      <c r="EV429" s="4"/>
      <c r="EW429" s="4"/>
      <c r="EX429" s="4"/>
      <c r="EY429" s="4"/>
      <c r="EZ429" s="4"/>
      <c r="FA429" s="4"/>
      <c r="FB429" s="4"/>
      <c r="FC429" s="4"/>
      <c r="FD429" s="4"/>
      <c r="FE429" s="4"/>
      <c r="FF429" s="4"/>
      <c r="FG429" s="4"/>
      <c r="FH429" s="4"/>
      <c r="FI429" s="4"/>
      <c r="FJ429" s="4"/>
      <c r="FK429" s="4"/>
      <c r="FL429" s="4"/>
      <c r="FM429" s="4"/>
      <c r="FN429" s="4"/>
      <c r="FO429" s="4"/>
      <c r="FP429" s="4"/>
      <c r="FQ429" s="4"/>
      <c r="FR429" s="4"/>
      <c r="FS429" s="4"/>
      <c r="FT429" s="4"/>
      <c r="FU429" s="4"/>
      <c r="FV429" s="4"/>
      <c r="FW429" s="4"/>
      <c r="FX429" s="4"/>
      <c r="FY429" s="4"/>
      <c r="FZ429" s="4"/>
      <c r="GA429" s="4"/>
      <c r="GB429" s="4"/>
      <c r="GC429" s="4"/>
      <c r="GD429" s="4"/>
      <c r="GE429" s="4"/>
      <c r="GF429" s="4"/>
      <c r="GG429" s="4"/>
      <c r="GH429" s="4"/>
      <c r="GI429" s="4"/>
      <c r="GJ429" s="4"/>
      <c r="GK429" s="4"/>
      <c r="GL429" s="4"/>
      <c r="GM429" s="4"/>
      <c r="GN429" s="4"/>
      <c r="GO429" s="4"/>
      <c r="GP429" s="4"/>
      <c r="GQ429" s="4"/>
      <c r="GR429" s="4"/>
      <c r="GS429" s="4"/>
      <c r="GT429" s="4"/>
      <c r="GU429" s="4"/>
      <c r="GV429" s="4"/>
      <c r="GW429" s="4"/>
      <c r="GX429" s="4"/>
      <c r="GY429" s="4"/>
      <c r="GZ429" s="4"/>
      <c r="HA429" s="4"/>
      <c r="HB429" s="4"/>
      <c r="HC429" s="4"/>
    </row>
    <row r="430" spans="1:211" s="380" customFormat="1" ht="13.9" customHeight="1">
      <c r="A430" s="828" t="str">
        <f>IF('1C TSsoustraitance'!$A147&lt;&gt;0,'1C TSsoustraitance'!$A147,"")</f>
        <v/>
      </c>
      <c r="B430" s="530"/>
      <c r="C430" s="513" t="str">
        <f>IF('1C TSsoustraitance'!$A147&lt;&gt;0,'1C TSsoustraitance'!$B147,"")</f>
        <v/>
      </c>
      <c r="D430" s="513" t="str">
        <f>IF('1C TSsoustraitance'!$A147&lt;&gt;0,'1C TSsoustraitance'!$C147,"")</f>
        <v/>
      </c>
      <c r="E430" s="684"/>
      <c r="F430" s="685"/>
      <c r="G430" s="666">
        <f>'1C TSsoustraitance'!$D147</f>
        <v>0</v>
      </c>
      <c r="H430" s="533">
        <v>0.21</v>
      </c>
      <c r="I430" s="533">
        <v>1</v>
      </c>
      <c r="J430" s="534"/>
      <c r="K430" s="667">
        <f t="shared" si="114"/>
        <v>0</v>
      </c>
      <c r="L430" s="668">
        <f>IF(OR('1C TSsoustraitance'!$D147="",'1C TSsoustraitance'!$AP147=0),0,IF(AND('1C TSsoustraitance'!$D147&lt;&gt;"",$K$2="Pôle",'1C TSsoustraitance'!$E147="OUI"),(('1C TSsoustraitance'!$F147+'1C TSsoustraitance'!$G147+'1C TSsoustraitance'!$H147+'1C TSsoustraitance'!$I147+'1C TSsoustraitance'!$M147)/'1C TSsoustraitance'!$R147),IF(AND('1C TSsoustraitance'!$D147&lt;&gt;"",$K$2="Pôle",'1C TSsoustraitance'!$E147="NON"),(('1C TSsoustraitance'!$F147+'1C TSsoustraitance'!$G147+'1C TSsoustraitance'!$H147+'1C TSsoustraitance'!$I147+'1C TSsoustraitance'!$M147)/'1C TSsoustraitance'!$AP147),IF(AND('1C TSsoustraitance'!$D147&lt;&gt;"",$K$2&lt;&gt;"Pôle",'1C TSsoustraitance'!$E147="OUI"),(('1C TSsoustraitance'!$F147+'1C TSsoustraitance'!$G147+'1C TSsoustraitance'!$H147+'1C TSsoustraitance'!$I147+'1C TSsoustraitance'!$J147+'1C TSsoustraitance'!$K147+'1C TSsoustraitance'!$L147+'1C TSsoustraitance'!$M147+'1C TSsoustraitance'!$N147+'1C TSsoustraitance'!$O147+'1C TSsoustraitance'!$P147+'1C TSsoustraitance'!$Q147)/'1C TSsoustraitance'!$R147),IF(AND('1C TSsoustraitance'!$D147&lt;&gt;"",$K$2&lt;&gt;"Pôle",'1C TSsoustraitance'!$E147="NON"),(('1C TSsoustraitance'!$F147+'1C TSsoustraitance'!$G147+'1C TSsoustraitance'!$H147+'1C TSsoustraitance'!$I147+'1C TSsoustraitance'!$J147+'1C TSsoustraitance'!$K147+'1C TSsoustraitance'!$L147+'1C TSsoustraitance'!$M147+'1C TSsoustraitance'!$N147+'1C TSsoustraitance'!$O147+'1C TSsoustraitance'!$P147+'1C TSsoustraitance'!$Q147))/'1C TSsoustraitance'!$AP147)))))</f>
        <v>0</v>
      </c>
      <c r="M430" s="668">
        <f>IF(OR('1C TSsoustraitance'!$D147="",'1C TSsoustraitance'!AP$13=0),0,IF(AND('1C TSsoustraitance'!$D147&lt;&gt;"",$K$2="Pôle",'1C TSsoustraitance'!$E147="OUI"),(('1C TSsoustraitance'!$J147+'1C TSsoustraitance'!$K147+'1C TSsoustraitance'!$L147)/'1C TSsoustraitance'!$R147),IF(AND('1C TSsoustraitance'!$D147&lt;&gt;"",$K$2="Pôle",'1C TSsoustraitance'!$E147="NON"),(('1C TSsoustraitance'!$J147+'1C TSsoustraitance'!$K147+'1C TSsoustraitance'!$L147)/'1C TSsoustraitance'!$AP147),IF(AND('1C TSsoustraitance'!$D147&lt;&gt;"",$K$2&lt;&gt;"Pôle"),0))))</f>
        <v>0</v>
      </c>
      <c r="N430" s="668">
        <f t="shared" si="115"/>
        <v>0</v>
      </c>
      <c r="O430" s="669">
        <f>IF(OR('1C TSsoustraitance'!$D147="",'1C TSsoustraitance'!$E147="OUI",'1C TSsoustraitance'!$AP147=0),0,(('1C TSsoustraitance'!$S147)/'1C TSsoustraitance'!$AP147))</f>
        <v>0</v>
      </c>
      <c r="P430" s="669">
        <f>IF(OR('1C TSsoustraitance'!$D147="",'1C TSsoustraitance'!$E147="OUI",'1C TSsoustraitance'!$AP147=0),0,(('1C TSsoustraitance'!$T147)/'1C TSsoustraitance'!$AP147))</f>
        <v>0</v>
      </c>
      <c r="Q430" s="669">
        <f>IF(OR('1C TSsoustraitance'!$D147="",'1C TSsoustraitance'!$E147="OUI",'1C TSsoustraitance'!$AP147=0),0,(('1C TSsoustraitance'!$U147)/'1C TSsoustraitance'!$AP147))</f>
        <v>0</v>
      </c>
      <c r="R430" s="669">
        <f>IF(OR('1C TSsoustraitance'!$D147="",'1C TSsoustraitance'!$E147="OUI",'1C TSsoustraitance'!$AP147=0),0,(('1C TSsoustraitance'!$V147)/'1C TSsoustraitance'!$AP147))</f>
        <v>0</v>
      </c>
      <c r="S430" s="669">
        <f>IF(OR('1C TSsoustraitance'!$D147="",'1C TSsoustraitance'!$E147="OUI",'1C TSsoustraitance'!$AP147=0),0,(('1C TSsoustraitance'!$W147)/'1C TSsoustraitance'!$AP147))</f>
        <v>0</v>
      </c>
      <c r="T430" s="669">
        <f>IF(OR('1C TSsoustraitance'!$D147="",'1C TSsoustraitance'!$E147="OUI",'1C TSsoustraitance'!$AP147=0),0,(('1C TSsoustraitance'!$X147)/'1C TSsoustraitance'!$AP147))</f>
        <v>0</v>
      </c>
      <c r="U430" s="669">
        <f>IF(OR('1C TSsoustraitance'!$D147="",'1C TSsoustraitance'!$E147="OUI",'1C TSsoustraitance'!$AP147=0),0,(('1C TSsoustraitance'!$Y147)/'1C TSsoustraitance'!$AP147))</f>
        <v>0</v>
      </c>
      <c r="V430" s="669">
        <f>IF(OR('1C TSsoustraitance'!$D147="",'1C TSsoustraitance'!$E147="OUI",'1C TSsoustraitance'!$AP147=0),0,(('1C TSsoustraitance'!$Z147)/'1C TSsoustraitance'!$AP147))</f>
        <v>0</v>
      </c>
      <c r="W430" s="669">
        <f>IF(OR('1C TSsoustraitance'!$D147="",'1C TSsoustraitance'!$E147="OUI",'1C TSsoustraitance'!$AP147=0),0,(('1C TSsoustraitance'!$AA147)/'1C TSsoustraitance'!$AP147))</f>
        <v>0</v>
      </c>
      <c r="X430" s="669">
        <f>IF(OR('1C TSsoustraitance'!$D147="",'1C TSsoustraitance'!$E147="OUI",'1C TSsoustraitance'!$AP147=0),0,(('1C TSsoustraitance'!$AB147)/'1C TSsoustraitance'!$AP147))</f>
        <v>0</v>
      </c>
      <c r="Y430" s="669">
        <f>IF(OR('1C TSsoustraitance'!$D147="",'1C TSsoustraitance'!$E147="OUI",'1C TSsoustraitance'!$AP147=0),0,(('1C TSsoustraitance'!$AC147)/'1C TSsoustraitance'!$AP147))</f>
        <v>0</v>
      </c>
      <c r="Z430" s="669">
        <f>IF(OR('1C TSsoustraitance'!$D147="",'1C TSsoustraitance'!$E147="OUI",'1C TSsoustraitance'!$AP147=0),0,(('1C TSsoustraitance'!$AD147)/'1C TSsoustraitance'!$AP147))</f>
        <v>0</v>
      </c>
      <c r="AA430" s="669">
        <f>IF(OR('1C TSsoustraitance'!$D147="",'1C TSsoustraitance'!$E147="OUI",'1C TSsoustraitance'!$AP147=0),0,(('1C TSsoustraitance'!$AE147)/'1C TSsoustraitance'!$AP147))</f>
        <v>0</v>
      </c>
      <c r="AB430" s="669">
        <f>IF(OR('1C TSsoustraitance'!$D147="",'1C TSsoustraitance'!$E147="OUI",'1C TSsoustraitance'!$AP147=0),0,(('1C TSsoustraitance'!$AF147)/'1C TSsoustraitance'!$AP147))</f>
        <v>0</v>
      </c>
      <c r="AC430" s="669">
        <f>IF(OR('1C TSsoustraitance'!$D147="",'1C TSsoustraitance'!$E147="OUI",'1C TSsoustraitance'!$AP147=0),0,(('1C TSsoustraitance'!$AG147)/'1C TSsoustraitance'!$AP147))</f>
        <v>0</v>
      </c>
      <c r="AD430" s="669">
        <f>IF(OR('1C TSsoustraitance'!$D147="",'1C TSsoustraitance'!$E147="OUI",'1C TSsoustraitance'!$AP147=0),0,(('1C TSsoustraitance'!$AH147)/'1C TSsoustraitance'!$AP147))</f>
        <v>0</v>
      </c>
      <c r="AE430" s="669">
        <f>IF(OR('1C TSsoustraitance'!$D147="",'1C TSsoustraitance'!$E147="OUI",'1C TSsoustraitance'!$AP147=0),0,(('1C TSsoustraitance'!$AI147)/'1C TSsoustraitance'!$AP147))</f>
        <v>0</v>
      </c>
      <c r="AF430" s="669">
        <f>IF(OR('1C TSsoustraitance'!$D147="",'1C TSsoustraitance'!$E147="OUI",'1C TSsoustraitance'!$AP147=0),0,(('1C TSsoustraitance'!$AJ147)/'1C TSsoustraitance'!$AP147))</f>
        <v>0</v>
      </c>
      <c r="AG430" s="669">
        <f>IF(OR('1C TSsoustraitance'!$D147="",'1C TSsoustraitance'!$E147="OUI",'1C TSsoustraitance'!$AP147=0),0,(('1C TSsoustraitance'!$AK147)/'1C TSsoustraitance'!$AP147))</f>
        <v>0</v>
      </c>
      <c r="AH430" s="669">
        <f>IF(OR('1C TSsoustraitance'!$D147="",'1C TSsoustraitance'!$E147="OUI",'1C TSsoustraitance'!$AP147=0),0,(('1C TSsoustraitance'!$AL147)/'1C TSsoustraitance'!$AP147))</f>
        <v>0</v>
      </c>
      <c r="AI430" s="669">
        <f>IF(OR('1C TSsoustraitance'!$D147="",'1C TSsoustraitance'!$E147="OUI",'1C TSsoustraitance'!$AP147=0),0,(('1C TSsoustraitance'!$AM147)/'1C TSsoustraitance'!$AP147))</f>
        <v>0</v>
      </c>
      <c r="AJ430" s="669">
        <f>IF(OR('1C TSsoustraitance'!$D147="",'1C TSsoustraitance'!$E147="OUI",'1C TSsoustraitance'!$AP147=0),0,(('1C TSsoustraitance'!$AN147)/'1C TSsoustraitance'!$AP147))</f>
        <v>0</v>
      </c>
      <c r="AK430" s="669">
        <f t="shared" si="116"/>
        <v>0</v>
      </c>
      <c r="AL430" s="668">
        <f t="shared" si="117"/>
        <v>0</v>
      </c>
      <c r="AM430" s="670">
        <f>IF(Tableau7[[#This Row],[N° pièce]]="",0,(Tableau7[[#This Row],[hors TVA]]+(Tableau7[[#This Row],[hors TVA]]*Tableau7[[#This Row],[Taux TVA]])-(Tableau7[[#This Row],[hors TVA]]*Tableau7[[#This Row],[Taux TVA]]*Tableau7[[#This Row],[Régime TVA: Récupération]]))*Tableau7[[#This Row],[Type 1]])</f>
        <v>0</v>
      </c>
      <c r="AN430" s="670">
        <f>IF(Tableau7[[#This Row],[N° pièce]]="",0,IF($K$2="pôle",((Tableau7[[#This Row],[hors TVA]]+(Tableau7[[#This Row],[hors TVA]]*Tableau7[[#This Row],[Taux TVA]])-(Tableau7[[#This Row],[hors TVA]]*Tableau7[[#This Row],[Taux TVA]]*Tableau7[[#This Row],[Régime TVA: Récupération]]))*Tableau7[[#This Row],[Type 2]]),0))</f>
        <v>0</v>
      </c>
      <c r="AO430" s="670">
        <f t="shared" si="121"/>
        <v>0</v>
      </c>
      <c r="AP430" s="255">
        <f t="shared" si="119"/>
        <v>0</v>
      </c>
      <c r="AQ430" s="506">
        <f t="shared" si="120"/>
        <v>0</v>
      </c>
      <c r="AR430" s="671"/>
      <c r="AS430" s="512"/>
      <c r="AT430" s="513" t="str">
        <f>IF(('1C TSsoustraitance'!AP147*FICHE!C$14&lt;J430),"Forfait limité à "&amp;FICHE!C$14&amp;"€/jour","")</f>
        <v/>
      </c>
      <c r="AU430" s="797"/>
      <c r="AV430" s="484"/>
      <c r="AW430" s="484"/>
      <c r="AX430" s="484"/>
      <c r="AY430" s="484"/>
      <c r="AZ430" s="484"/>
      <c r="BA430" s="4"/>
      <c r="BB430" s="4"/>
      <c r="BC430" s="4"/>
      <c r="BD430" s="4"/>
      <c r="BE430" s="4"/>
      <c r="BF430" s="4"/>
      <c r="BG430" s="4"/>
      <c r="BH430" s="4"/>
      <c r="BI430" s="4"/>
      <c r="BJ430" s="4"/>
      <c r="BK430" s="4"/>
      <c r="BL430" s="4"/>
      <c r="BM430" s="4"/>
      <c r="BN430" s="4"/>
      <c r="BO430" s="4"/>
      <c r="BP430" s="4"/>
      <c r="BQ430" s="4"/>
      <c r="BR430" s="4"/>
      <c r="BS430" s="4"/>
      <c r="BT430" s="4"/>
      <c r="BU430" s="4"/>
      <c r="BV430" s="4"/>
      <c r="BW430" s="4"/>
      <c r="BX430" s="4"/>
      <c r="BY430" s="4"/>
      <c r="BZ430" s="4"/>
      <c r="CA430" s="4"/>
      <c r="CB430" s="4"/>
      <c r="CC430" s="4"/>
      <c r="CD430" s="4"/>
      <c r="CE430" s="4"/>
      <c r="CF430" s="4"/>
      <c r="CG430" s="4"/>
      <c r="CH430" s="4"/>
      <c r="CI430" s="4"/>
      <c r="CJ430" s="4"/>
      <c r="CK430" s="4"/>
      <c r="CL430" s="4"/>
      <c r="CM430" s="4"/>
      <c r="CN430" s="4"/>
      <c r="CO430" s="4"/>
      <c r="CP430" s="4"/>
      <c r="CQ430" s="4"/>
      <c r="CR430" s="4"/>
      <c r="CS430" s="4"/>
      <c r="CT430" s="4"/>
      <c r="CU430" s="4"/>
      <c r="CV430" s="4"/>
      <c r="CW430" s="4"/>
      <c r="CX430" s="4"/>
      <c r="CY430" s="4"/>
      <c r="CZ430" s="4"/>
      <c r="DA430" s="4"/>
      <c r="DB430" s="4"/>
      <c r="DC430" s="4"/>
      <c r="DD430" s="4"/>
      <c r="DE430" s="4"/>
      <c r="DF430" s="4"/>
      <c r="DG430" s="4"/>
      <c r="DH430" s="4"/>
      <c r="DI430" s="4"/>
      <c r="DJ430" s="4"/>
      <c r="DK430" s="4"/>
      <c r="DL430" s="4"/>
      <c r="DM430" s="4"/>
      <c r="DN430" s="4"/>
      <c r="DO430" s="4"/>
      <c r="DP430" s="4"/>
      <c r="DQ430" s="4"/>
      <c r="DR430" s="4"/>
      <c r="DS430" s="4"/>
      <c r="DT430" s="4"/>
      <c r="DU430" s="4"/>
      <c r="DV430" s="4"/>
      <c r="DW430" s="4"/>
      <c r="DX430" s="4"/>
      <c r="DY430" s="4"/>
      <c r="DZ430" s="4"/>
      <c r="EA430" s="4"/>
      <c r="EB430" s="4"/>
      <c r="EC430" s="4"/>
      <c r="ED430" s="4"/>
      <c r="EE430" s="4"/>
      <c r="EF430" s="4"/>
      <c r="EG430" s="4"/>
      <c r="EH430" s="4"/>
      <c r="EI430" s="4"/>
      <c r="EJ430" s="4"/>
      <c r="EK430" s="4"/>
      <c r="EL430" s="4"/>
      <c r="EM430" s="4"/>
      <c r="EN430" s="4"/>
      <c r="EO430" s="4"/>
      <c r="EP430" s="4"/>
      <c r="EQ430" s="4"/>
      <c r="ER430" s="4"/>
      <c r="ES430" s="4"/>
      <c r="ET430" s="4"/>
      <c r="EU430" s="4"/>
      <c r="EV430" s="4"/>
      <c r="EW430" s="4"/>
      <c r="EX430" s="4"/>
      <c r="EY430" s="4"/>
      <c r="EZ430" s="4"/>
      <c r="FA430" s="4"/>
      <c r="FB430" s="4"/>
      <c r="FC430" s="4"/>
      <c r="FD430" s="4"/>
      <c r="FE430" s="4"/>
      <c r="FF430" s="4"/>
      <c r="FG430" s="4"/>
      <c r="FH430" s="4"/>
      <c r="FI430" s="4"/>
      <c r="FJ430" s="4"/>
      <c r="FK430" s="4"/>
      <c r="FL430" s="4"/>
      <c r="FM430" s="4"/>
      <c r="FN430" s="4"/>
      <c r="FO430" s="4"/>
      <c r="FP430" s="4"/>
      <c r="FQ430" s="4"/>
      <c r="FR430" s="4"/>
      <c r="FS430" s="4"/>
      <c r="FT430" s="4"/>
      <c r="FU430" s="4"/>
      <c r="FV430" s="4"/>
      <c r="FW430" s="4"/>
      <c r="FX430" s="4"/>
      <c r="FY430" s="4"/>
      <c r="FZ430" s="4"/>
      <c r="GA430" s="4"/>
      <c r="GB430" s="4"/>
      <c r="GC430" s="4"/>
      <c r="GD430" s="4"/>
      <c r="GE430" s="4"/>
      <c r="GF430" s="4"/>
      <c r="GG430" s="4"/>
      <c r="GH430" s="4"/>
      <c r="GI430" s="4"/>
      <c r="GJ430" s="4"/>
      <c r="GK430" s="4"/>
      <c r="GL430" s="4"/>
      <c r="GM430" s="4"/>
      <c r="GN430" s="4"/>
      <c r="GO430" s="4"/>
      <c r="GP430" s="4"/>
      <c r="GQ430" s="4"/>
      <c r="GR430" s="4"/>
      <c r="GS430" s="4"/>
      <c r="GT430" s="4"/>
      <c r="GU430" s="4"/>
      <c r="GV430" s="4"/>
      <c r="GW430" s="4"/>
      <c r="GX430" s="4"/>
      <c r="GY430" s="4"/>
      <c r="GZ430" s="4"/>
      <c r="HA430" s="4"/>
      <c r="HB430" s="4"/>
      <c r="HC430" s="4"/>
    </row>
    <row r="431" spans="1:211" s="380" customFormat="1" ht="13.9" customHeight="1">
      <c r="A431" s="828" t="str">
        <f>IF('1C TSsoustraitance'!$A148&lt;&gt;0,'1C TSsoustraitance'!$A148,"")</f>
        <v/>
      </c>
      <c r="B431" s="530"/>
      <c r="C431" s="513" t="str">
        <f>IF('1C TSsoustraitance'!$A148&lt;&gt;0,'1C TSsoustraitance'!$B148,"")</f>
        <v/>
      </c>
      <c r="D431" s="513" t="str">
        <f>IF('1C TSsoustraitance'!$A148&lt;&gt;0,'1C TSsoustraitance'!$C148,"")</f>
        <v/>
      </c>
      <c r="E431" s="684"/>
      <c r="F431" s="685"/>
      <c r="G431" s="666">
        <f>'1C TSsoustraitance'!$D148</f>
        <v>0</v>
      </c>
      <c r="H431" s="533">
        <v>0.21</v>
      </c>
      <c r="I431" s="533">
        <v>1</v>
      </c>
      <c r="J431" s="534"/>
      <c r="K431" s="667">
        <f t="shared" si="114"/>
        <v>0</v>
      </c>
      <c r="L431" s="668">
        <f>IF(OR('1C TSsoustraitance'!$D148="",'1C TSsoustraitance'!$AP148=0),0,IF(AND('1C TSsoustraitance'!$D148&lt;&gt;"",$K$2="Pôle",'1C TSsoustraitance'!$E148="OUI"),(('1C TSsoustraitance'!$F148+'1C TSsoustraitance'!$G148+'1C TSsoustraitance'!$H148+'1C TSsoustraitance'!$I148+'1C TSsoustraitance'!$M148)/'1C TSsoustraitance'!$R148),IF(AND('1C TSsoustraitance'!$D148&lt;&gt;"",$K$2="Pôle",'1C TSsoustraitance'!$E148="NON"),(('1C TSsoustraitance'!$F148+'1C TSsoustraitance'!$G148+'1C TSsoustraitance'!$H148+'1C TSsoustraitance'!$I148+'1C TSsoustraitance'!$M148)/'1C TSsoustraitance'!$AP148),IF(AND('1C TSsoustraitance'!$D148&lt;&gt;"",$K$2&lt;&gt;"Pôle",'1C TSsoustraitance'!$E148="OUI"),(('1C TSsoustraitance'!$F148+'1C TSsoustraitance'!$G148+'1C TSsoustraitance'!$H148+'1C TSsoustraitance'!$I148+'1C TSsoustraitance'!$J148+'1C TSsoustraitance'!$K148+'1C TSsoustraitance'!$L148+'1C TSsoustraitance'!$M148+'1C TSsoustraitance'!$N148+'1C TSsoustraitance'!$O148+'1C TSsoustraitance'!$P148+'1C TSsoustraitance'!$Q148)/'1C TSsoustraitance'!$R148),IF(AND('1C TSsoustraitance'!$D148&lt;&gt;"",$K$2&lt;&gt;"Pôle",'1C TSsoustraitance'!$E148="NON"),(('1C TSsoustraitance'!$F148+'1C TSsoustraitance'!$G148+'1C TSsoustraitance'!$H148+'1C TSsoustraitance'!$I148+'1C TSsoustraitance'!$J148+'1C TSsoustraitance'!$K148+'1C TSsoustraitance'!$L148+'1C TSsoustraitance'!$M148+'1C TSsoustraitance'!$N148+'1C TSsoustraitance'!$O148+'1C TSsoustraitance'!$P148+'1C TSsoustraitance'!$Q148))/'1C TSsoustraitance'!$AP148)))))</f>
        <v>0</v>
      </c>
      <c r="M431" s="668">
        <f>IF(OR('1C TSsoustraitance'!$D148="",'1C TSsoustraitance'!AP$13=0),0,IF(AND('1C TSsoustraitance'!$D148&lt;&gt;"",$K$2="Pôle",'1C TSsoustraitance'!$E148="OUI"),(('1C TSsoustraitance'!$J148+'1C TSsoustraitance'!$K148+'1C TSsoustraitance'!$L148)/'1C TSsoustraitance'!$R148),IF(AND('1C TSsoustraitance'!$D148&lt;&gt;"",$K$2="Pôle",'1C TSsoustraitance'!$E148="NON"),(('1C TSsoustraitance'!$J148+'1C TSsoustraitance'!$K148+'1C TSsoustraitance'!$L148)/'1C TSsoustraitance'!$AP148),IF(AND('1C TSsoustraitance'!$D148&lt;&gt;"",$K$2&lt;&gt;"Pôle"),0))))</f>
        <v>0</v>
      </c>
      <c r="N431" s="668">
        <f t="shared" si="115"/>
        <v>0</v>
      </c>
      <c r="O431" s="669">
        <f>IF(OR('1C TSsoustraitance'!$D148="",'1C TSsoustraitance'!$E148="OUI",'1C TSsoustraitance'!$AP148=0),0,(('1C TSsoustraitance'!$S148)/'1C TSsoustraitance'!$AP148))</f>
        <v>0</v>
      </c>
      <c r="P431" s="669">
        <f>IF(OR('1C TSsoustraitance'!$D148="",'1C TSsoustraitance'!$E148="OUI",'1C TSsoustraitance'!$AP148=0),0,(('1C TSsoustraitance'!$T148)/'1C TSsoustraitance'!$AP148))</f>
        <v>0</v>
      </c>
      <c r="Q431" s="669">
        <f>IF(OR('1C TSsoustraitance'!$D148="",'1C TSsoustraitance'!$E148="OUI",'1C TSsoustraitance'!$AP148=0),0,(('1C TSsoustraitance'!$U148)/'1C TSsoustraitance'!$AP148))</f>
        <v>0</v>
      </c>
      <c r="R431" s="669">
        <f>IF(OR('1C TSsoustraitance'!$D148="",'1C TSsoustraitance'!$E148="OUI",'1C TSsoustraitance'!$AP148=0),0,(('1C TSsoustraitance'!$V148)/'1C TSsoustraitance'!$AP148))</f>
        <v>0</v>
      </c>
      <c r="S431" s="669">
        <f>IF(OR('1C TSsoustraitance'!$D148="",'1C TSsoustraitance'!$E148="OUI",'1C TSsoustraitance'!$AP148=0),0,(('1C TSsoustraitance'!$W148)/'1C TSsoustraitance'!$AP148))</f>
        <v>0</v>
      </c>
      <c r="T431" s="669">
        <f>IF(OR('1C TSsoustraitance'!$D148="",'1C TSsoustraitance'!$E148="OUI",'1C TSsoustraitance'!$AP148=0),0,(('1C TSsoustraitance'!$X148)/'1C TSsoustraitance'!$AP148))</f>
        <v>0</v>
      </c>
      <c r="U431" s="669">
        <f>IF(OR('1C TSsoustraitance'!$D148="",'1C TSsoustraitance'!$E148="OUI",'1C TSsoustraitance'!$AP148=0),0,(('1C TSsoustraitance'!$Y148)/'1C TSsoustraitance'!$AP148))</f>
        <v>0</v>
      </c>
      <c r="V431" s="669">
        <f>IF(OR('1C TSsoustraitance'!$D148="",'1C TSsoustraitance'!$E148="OUI",'1C TSsoustraitance'!$AP148=0),0,(('1C TSsoustraitance'!$Z148)/'1C TSsoustraitance'!$AP148))</f>
        <v>0</v>
      </c>
      <c r="W431" s="669">
        <f>IF(OR('1C TSsoustraitance'!$D148="",'1C TSsoustraitance'!$E148="OUI",'1C TSsoustraitance'!$AP148=0),0,(('1C TSsoustraitance'!$AA148)/'1C TSsoustraitance'!$AP148))</f>
        <v>0</v>
      </c>
      <c r="X431" s="669">
        <f>IF(OR('1C TSsoustraitance'!$D148="",'1C TSsoustraitance'!$E148="OUI",'1C TSsoustraitance'!$AP148=0),0,(('1C TSsoustraitance'!$AB148)/'1C TSsoustraitance'!$AP148))</f>
        <v>0</v>
      </c>
      <c r="Y431" s="669">
        <f>IF(OR('1C TSsoustraitance'!$D148="",'1C TSsoustraitance'!$E148="OUI",'1C TSsoustraitance'!$AP148=0),0,(('1C TSsoustraitance'!$AC148)/'1C TSsoustraitance'!$AP148))</f>
        <v>0</v>
      </c>
      <c r="Z431" s="669">
        <f>IF(OR('1C TSsoustraitance'!$D148="",'1C TSsoustraitance'!$E148="OUI",'1C TSsoustraitance'!$AP148=0),0,(('1C TSsoustraitance'!$AD148)/'1C TSsoustraitance'!$AP148))</f>
        <v>0</v>
      </c>
      <c r="AA431" s="669">
        <f>IF(OR('1C TSsoustraitance'!$D148="",'1C TSsoustraitance'!$E148="OUI",'1C TSsoustraitance'!$AP148=0),0,(('1C TSsoustraitance'!$AE148)/'1C TSsoustraitance'!$AP148))</f>
        <v>0</v>
      </c>
      <c r="AB431" s="669">
        <f>IF(OR('1C TSsoustraitance'!$D148="",'1C TSsoustraitance'!$E148="OUI",'1C TSsoustraitance'!$AP148=0),0,(('1C TSsoustraitance'!$AF148)/'1C TSsoustraitance'!$AP148))</f>
        <v>0</v>
      </c>
      <c r="AC431" s="669">
        <f>IF(OR('1C TSsoustraitance'!$D148="",'1C TSsoustraitance'!$E148="OUI",'1C TSsoustraitance'!$AP148=0),0,(('1C TSsoustraitance'!$AG148)/'1C TSsoustraitance'!$AP148))</f>
        <v>0</v>
      </c>
      <c r="AD431" s="669">
        <f>IF(OR('1C TSsoustraitance'!$D148="",'1C TSsoustraitance'!$E148="OUI",'1C TSsoustraitance'!$AP148=0),0,(('1C TSsoustraitance'!$AH148)/'1C TSsoustraitance'!$AP148))</f>
        <v>0</v>
      </c>
      <c r="AE431" s="669">
        <f>IF(OR('1C TSsoustraitance'!$D148="",'1C TSsoustraitance'!$E148="OUI",'1C TSsoustraitance'!$AP148=0),0,(('1C TSsoustraitance'!$AI148)/'1C TSsoustraitance'!$AP148))</f>
        <v>0</v>
      </c>
      <c r="AF431" s="669">
        <f>IF(OR('1C TSsoustraitance'!$D148="",'1C TSsoustraitance'!$E148="OUI",'1C TSsoustraitance'!$AP148=0),0,(('1C TSsoustraitance'!$AJ148)/'1C TSsoustraitance'!$AP148))</f>
        <v>0</v>
      </c>
      <c r="AG431" s="669">
        <f>IF(OR('1C TSsoustraitance'!$D148="",'1C TSsoustraitance'!$E148="OUI",'1C TSsoustraitance'!$AP148=0),0,(('1C TSsoustraitance'!$AK148)/'1C TSsoustraitance'!$AP148))</f>
        <v>0</v>
      </c>
      <c r="AH431" s="669">
        <f>IF(OR('1C TSsoustraitance'!$D148="",'1C TSsoustraitance'!$E148="OUI",'1C TSsoustraitance'!$AP148=0),0,(('1C TSsoustraitance'!$AL148)/'1C TSsoustraitance'!$AP148))</f>
        <v>0</v>
      </c>
      <c r="AI431" s="669">
        <f>IF(OR('1C TSsoustraitance'!$D148="",'1C TSsoustraitance'!$E148="OUI",'1C TSsoustraitance'!$AP148=0),0,(('1C TSsoustraitance'!$AM148)/'1C TSsoustraitance'!$AP148))</f>
        <v>0</v>
      </c>
      <c r="AJ431" s="669">
        <f>IF(OR('1C TSsoustraitance'!$D148="",'1C TSsoustraitance'!$E148="OUI",'1C TSsoustraitance'!$AP148=0),0,(('1C TSsoustraitance'!$AN148)/'1C TSsoustraitance'!$AP148))</f>
        <v>0</v>
      </c>
      <c r="AK431" s="669">
        <f t="shared" si="116"/>
        <v>0</v>
      </c>
      <c r="AL431" s="668">
        <f t="shared" si="117"/>
        <v>0</v>
      </c>
      <c r="AM431" s="670">
        <f>IF(Tableau7[[#This Row],[N° pièce]]="",0,(Tableau7[[#This Row],[hors TVA]]+(Tableau7[[#This Row],[hors TVA]]*Tableau7[[#This Row],[Taux TVA]])-(Tableau7[[#This Row],[hors TVA]]*Tableau7[[#This Row],[Taux TVA]]*Tableau7[[#This Row],[Régime TVA: Récupération]]))*Tableau7[[#This Row],[Type 1]])</f>
        <v>0</v>
      </c>
      <c r="AN431" s="670">
        <f>IF(Tableau7[[#This Row],[N° pièce]]="",0,IF($K$2="pôle",((Tableau7[[#This Row],[hors TVA]]+(Tableau7[[#This Row],[hors TVA]]*Tableau7[[#This Row],[Taux TVA]])-(Tableau7[[#This Row],[hors TVA]]*Tableau7[[#This Row],[Taux TVA]]*Tableau7[[#This Row],[Régime TVA: Récupération]]))*Tableau7[[#This Row],[Type 2]]),0))</f>
        <v>0</v>
      </c>
      <c r="AO431" s="670">
        <f t="shared" si="121"/>
        <v>0</v>
      </c>
      <c r="AP431" s="255">
        <f t="shared" si="119"/>
        <v>0</v>
      </c>
      <c r="AQ431" s="506">
        <f t="shared" si="120"/>
        <v>0</v>
      </c>
      <c r="AR431" s="671"/>
      <c r="AS431" s="512"/>
      <c r="AT431" s="513" t="str">
        <f>IF(('1C TSsoustraitance'!AP148*FICHE!C$14&lt;J431),"Forfait limité à "&amp;FICHE!C$14&amp;"€/jour","")</f>
        <v/>
      </c>
      <c r="AU431" s="797"/>
      <c r="AV431" s="484"/>
      <c r="AW431" s="484"/>
      <c r="AX431" s="484"/>
      <c r="AY431" s="484"/>
      <c r="AZ431" s="484"/>
      <c r="BA431" s="4"/>
      <c r="BB431" s="4"/>
      <c r="BC431" s="4"/>
      <c r="BD431" s="4"/>
      <c r="BE431" s="4"/>
      <c r="BF431" s="4"/>
      <c r="BG431" s="4"/>
      <c r="BH431" s="4"/>
      <c r="BI431" s="4"/>
      <c r="BJ431" s="4"/>
      <c r="BK431" s="4"/>
      <c r="BL431" s="4"/>
      <c r="BM431" s="4"/>
      <c r="BN431" s="4"/>
      <c r="BO431" s="4"/>
      <c r="BP431" s="4"/>
      <c r="BQ431" s="4"/>
      <c r="BR431" s="4"/>
      <c r="BS431" s="4"/>
      <c r="BT431" s="4"/>
      <c r="BU431" s="4"/>
      <c r="BV431" s="4"/>
      <c r="BW431" s="4"/>
      <c r="BX431" s="4"/>
      <c r="BY431" s="4"/>
      <c r="BZ431" s="4"/>
      <c r="CA431" s="4"/>
      <c r="CB431" s="4"/>
      <c r="CC431" s="4"/>
      <c r="CD431" s="4"/>
      <c r="CE431" s="4"/>
      <c r="CF431" s="4"/>
      <c r="CG431" s="4"/>
      <c r="CH431" s="4"/>
      <c r="CI431" s="4"/>
      <c r="CJ431" s="4"/>
      <c r="CK431" s="4"/>
      <c r="CL431" s="4"/>
      <c r="CM431" s="4"/>
      <c r="CN431" s="4"/>
      <c r="CO431" s="4"/>
      <c r="CP431" s="4"/>
      <c r="CQ431" s="4"/>
      <c r="CR431" s="4"/>
      <c r="CS431" s="4"/>
      <c r="CT431" s="4"/>
      <c r="CU431" s="4"/>
      <c r="CV431" s="4"/>
      <c r="CW431" s="4"/>
      <c r="CX431" s="4"/>
      <c r="CY431" s="4"/>
      <c r="CZ431" s="4"/>
      <c r="DA431" s="4"/>
      <c r="DB431" s="4"/>
      <c r="DC431" s="4"/>
      <c r="DD431" s="4"/>
      <c r="DE431" s="4"/>
      <c r="DF431" s="4"/>
      <c r="DG431" s="4"/>
      <c r="DH431" s="4"/>
      <c r="DI431" s="4"/>
      <c r="DJ431" s="4"/>
      <c r="DK431" s="4"/>
      <c r="DL431" s="4"/>
      <c r="DM431" s="4"/>
      <c r="DN431" s="4"/>
      <c r="DO431" s="4"/>
      <c r="DP431" s="4"/>
      <c r="DQ431" s="4"/>
      <c r="DR431" s="4"/>
      <c r="DS431" s="4"/>
      <c r="DT431" s="4"/>
      <c r="DU431" s="4"/>
      <c r="DV431" s="4"/>
      <c r="DW431" s="4"/>
      <c r="DX431" s="4"/>
      <c r="DY431" s="4"/>
      <c r="DZ431" s="4"/>
      <c r="EA431" s="4"/>
      <c r="EB431" s="4"/>
      <c r="EC431" s="4"/>
      <c r="ED431" s="4"/>
      <c r="EE431" s="4"/>
      <c r="EF431" s="4"/>
      <c r="EG431" s="4"/>
      <c r="EH431" s="4"/>
      <c r="EI431" s="4"/>
      <c r="EJ431" s="4"/>
      <c r="EK431" s="4"/>
      <c r="EL431" s="4"/>
      <c r="EM431" s="4"/>
      <c r="EN431" s="4"/>
      <c r="EO431" s="4"/>
      <c r="EP431" s="4"/>
      <c r="EQ431" s="4"/>
      <c r="ER431" s="4"/>
      <c r="ES431" s="4"/>
      <c r="ET431" s="4"/>
      <c r="EU431" s="4"/>
      <c r="EV431" s="4"/>
      <c r="EW431" s="4"/>
      <c r="EX431" s="4"/>
      <c r="EY431" s="4"/>
      <c r="EZ431" s="4"/>
      <c r="FA431" s="4"/>
      <c r="FB431" s="4"/>
      <c r="FC431" s="4"/>
      <c r="FD431" s="4"/>
      <c r="FE431" s="4"/>
      <c r="FF431" s="4"/>
      <c r="FG431" s="4"/>
      <c r="FH431" s="4"/>
      <c r="FI431" s="4"/>
      <c r="FJ431" s="4"/>
      <c r="FK431" s="4"/>
      <c r="FL431" s="4"/>
      <c r="FM431" s="4"/>
      <c r="FN431" s="4"/>
      <c r="FO431" s="4"/>
      <c r="FP431" s="4"/>
      <c r="FQ431" s="4"/>
      <c r="FR431" s="4"/>
      <c r="FS431" s="4"/>
      <c r="FT431" s="4"/>
      <c r="FU431" s="4"/>
      <c r="FV431" s="4"/>
      <c r="FW431" s="4"/>
      <c r="FX431" s="4"/>
      <c r="FY431" s="4"/>
      <c r="FZ431" s="4"/>
      <c r="GA431" s="4"/>
      <c r="GB431" s="4"/>
      <c r="GC431" s="4"/>
      <c r="GD431" s="4"/>
      <c r="GE431" s="4"/>
      <c r="GF431" s="4"/>
      <c r="GG431" s="4"/>
      <c r="GH431" s="4"/>
      <c r="GI431" s="4"/>
      <c r="GJ431" s="4"/>
      <c r="GK431" s="4"/>
      <c r="GL431" s="4"/>
      <c r="GM431" s="4"/>
      <c r="GN431" s="4"/>
      <c r="GO431" s="4"/>
      <c r="GP431" s="4"/>
      <c r="GQ431" s="4"/>
      <c r="GR431" s="4"/>
      <c r="GS431" s="4"/>
      <c r="GT431" s="4"/>
      <c r="GU431" s="4"/>
      <c r="GV431" s="4"/>
      <c r="GW431" s="4"/>
      <c r="GX431" s="4"/>
      <c r="GY431" s="4"/>
      <c r="GZ431" s="4"/>
      <c r="HA431" s="4"/>
      <c r="HB431" s="4"/>
      <c r="HC431" s="4"/>
    </row>
    <row r="432" spans="1:211" s="380" customFormat="1" ht="13.9" customHeight="1">
      <c r="A432" s="828" t="str">
        <f>IF('1C TSsoustraitance'!$A149&lt;&gt;0,'1C TSsoustraitance'!$A149,"")</f>
        <v/>
      </c>
      <c r="B432" s="530"/>
      <c r="C432" s="513" t="str">
        <f>IF('1C TSsoustraitance'!$A149&lt;&gt;0,'1C TSsoustraitance'!$B149,"")</f>
        <v/>
      </c>
      <c r="D432" s="513" t="str">
        <f>IF('1C TSsoustraitance'!$A149&lt;&gt;0,'1C TSsoustraitance'!$C149,"")</f>
        <v/>
      </c>
      <c r="E432" s="684"/>
      <c r="F432" s="685"/>
      <c r="G432" s="666">
        <f>'1C TSsoustraitance'!$D149</f>
        <v>0</v>
      </c>
      <c r="H432" s="533">
        <v>0.21</v>
      </c>
      <c r="I432" s="533">
        <v>1</v>
      </c>
      <c r="J432" s="534"/>
      <c r="K432" s="667">
        <f t="shared" si="114"/>
        <v>0</v>
      </c>
      <c r="L432" s="668">
        <f>IF(OR('1C TSsoustraitance'!$D149="",'1C TSsoustraitance'!$AP149=0),0,IF(AND('1C TSsoustraitance'!$D149&lt;&gt;"",$K$2="Pôle",'1C TSsoustraitance'!$E149="OUI"),(('1C TSsoustraitance'!$F149+'1C TSsoustraitance'!$G149+'1C TSsoustraitance'!$H149+'1C TSsoustraitance'!$I149+'1C TSsoustraitance'!$M149)/'1C TSsoustraitance'!$R149),IF(AND('1C TSsoustraitance'!$D149&lt;&gt;"",$K$2="Pôle",'1C TSsoustraitance'!$E149="NON"),(('1C TSsoustraitance'!$F149+'1C TSsoustraitance'!$G149+'1C TSsoustraitance'!$H149+'1C TSsoustraitance'!$I149+'1C TSsoustraitance'!$M149)/'1C TSsoustraitance'!$AP149),IF(AND('1C TSsoustraitance'!$D149&lt;&gt;"",$K$2&lt;&gt;"Pôle",'1C TSsoustraitance'!$E149="OUI"),(('1C TSsoustraitance'!$F149+'1C TSsoustraitance'!$G149+'1C TSsoustraitance'!$H149+'1C TSsoustraitance'!$I149+'1C TSsoustraitance'!$J149+'1C TSsoustraitance'!$K149+'1C TSsoustraitance'!$L149+'1C TSsoustraitance'!$M149+'1C TSsoustraitance'!$N149+'1C TSsoustraitance'!$O149+'1C TSsoustraitance'!$P149+'1C TSsoustraitance'!$Q149)/'1C TSsoustraitance'!$R149),IF(AND('1C TSsoustraitance'!$D149&lt;&gt;"",$K$2&lt;&gt;"Pôle",'1C TSsoustraitance'!$E149="NON"),(('1C TSsoustraitance'!$F149+'1C TSsoustraitance'!$G149+'1C TSsoustraitance'!$H149+'1C TSsoustraitance'!$I149+'1C TSsoustraitance'!$J149+'1C TSsoustraitance'!$K149+'1C TSsoustraitance'!$L149+'1C TSsoustraitance'!$M149+'1C TSsoustraitance'!$N149+'1C TSsoustraitance'!$O149+'1C TSsoustraitance'!$P149+'1C TSsoustraitance'!$Q149))/'1C TSsoustraitance'!$AP149)))))</f>
        <v>0</v>
      </c>
      <c r="M432" s="668">
        <f>IF(OR('1C TSsoustraitance'!$D149="",'1C TSsoustraitance'!AP$13=0),0,IF(AND('1C TSsoustraitance'!$D149&lt;&gt;"",$K$2="Pôle",'1C TSsoustraitance'!$E149="OUI"),(('1C TSsoustraitance'!$J149+'1C TSsoustraitance'!$K149+'1C TSsoustraitance'!$L149)/'1C TSsoustraitance'!$R149),IF(AND('1C TSsoustraitance'!$D149&lt;&gt;"",$K$2="Pôle",'1C TSsoustraitance'!$E149="NON"),(('1C TSsoustraitance'!$J149+'1C TSsoustraitance'!$K149+'1C TSsoustraitance'!$L149)/'1C TSsoustraitance'!$AP149),IF(AND('1C TSsoustraitance'!$D149&lt;&gt;"",$K$2&lt;&gt;"Pôle"),0))))</f>
        <v>0</v>
      </c>
      <c r="N432" s="668">
        <f t="shared" si="115"/>
        <v>0</v>
      </c>
      <c r="O432" s="669">
        <f>IF(OR('1C TSsoustraitance'!$D149="",'1C TSsoustraitance'!$E149="OUI",'1C TSsoustraitance'!$AP149=0),0,(('1C TSsoustraitance'!$S149)/'1C TSsoustraitance'!$AP149))</f>
        <v>0</v>
      </c>
      <c r="P432" s="669">
        <f>IF(OR('1C TSsoustraitance'!$D149="",'1C TSsoustraitance'!$E149="OUI",'1C TSsoustraitance'!$AP149=0),0,(('1C TSsoustraitance'!$T149)/'1C TSsoustraitance'!$AP149))</f>
        <v>0</v>
      </c>
      <c r="Q432" s="669">
        <f>IF(OR('1C TSsoustraitance'!$D149="",'1C TSsoustraitance'!$E149="OUI",'1C TSsoustraitance'!$AP149=0),0,(('1C TSsoustraitance'!$U149)/'1C TSsoustraitance'!$AP149))</f>
        <v>0</v>
      </c>
      <c r="R432" s="669">
        <f>IF(OR('1C TSsoustraitance'!$D149="",'1C TSsoustraitance'!$E149="OUI",'1C TSsoustraitance'!$AP149=0),0,(('1C TSsoustraitance'!$V149)/'1C TSsoustraitance'!$AP149))</f>
        <v>0</v>
      </c>
      <c r="S432" s="669">
        <f>IF(OR('1C TSsoustraitance'!$D149="",'1C TSsoustraitance'!$E149="OUI",'1C TSsoustraitance'!$AP149=0),0,(('1C TSsoustraitance'!$W149)/'1C TSsoustraitance'!$AP149))</f>
        <v>0</v>
      </c>
      <c r="T432" s="669">
        <f>IF(OR('1C TSsoustraitance'!$D149="",'1C TSsoustraitance'!$E149="OUI",'1C TSsoustraitance'!$AP149=0),0,(('1C TSsoustraitance'!$X149)/'1C TSsoustraitance'!$AP149))</f>
        <v>0</v>
      </c>
      <c r="U432" s="669">
        <f>IF(OR('1C TSsoustraitance'!$D149="",'1C TSsoustraitance'!$E149="OUI",'1C TSsoustraitance'!$AP149=0),0,(('1C TSsoustraitance'!$Y149)/'1C TSsoustraitance'!$AP149))</f>
        <v>0</v>
      </c>
      <c r="V432" s="669">
        <f>IF(OR('1C TSsoustraitance'!$D149="",'1C TSsoustraitance'!$E149="OUI",'1C TSsoustraitance'!$AP149=0),0,(('1C TSsoustraitance'!$Z149)/'1C TSsoustraitance'!$AP149))</f>
        <v>0</v>
      </c>
      <c r="W432" s="669">
        <f>IF(OR('1C TSsoustraitance'!$D149="",'1C TSsoustraitance'!$E149="OUI",'1C TSsoustraitance'!$AP149=0),0,(('1C TSsoustraitance'!$AA149)/'1C TSsoustraitance'!$AP149))</f>
        <v>0</v>
      </c>
      <c r="X432" s="669">
        <f>IF(OR('1C TSsoustraitance'!$D149="",'1C TSsoustraitance'!$E149="OUI",'1C TSsoustraitance'!$AP149=0),0,(('1C TSsoustraitance'!$AB149)/'1C TSsoustraitance'!$AP149))</f>
        <v>0</v>
      </c>
      <c r="Y432" s="669">
        <f>IF(OR('1C TSsoustraitance'!$D149="",'1C TSsoustraitance'!$E149="OUI",'1C TSsoustraitance'!$AP149=0),0,(('1C TSsoustraitance'!$AC149)/'1C TSsoustraitance'!$AP149))</f>
        <v>0</v>
      </c>
      <c r="Z432" s="669">
        <f>IF(OR('1C TSsoustraitance'!$D149="",'1C TSsoustraitance'!$E149="OUI",'1C TSsoustraitance'!$AP149=0),0,(('1C TSsoustraitance'!$AD149)/'1C TSsoustraitance'!$AP149))</f>
        <v>0</v>
      </c>
      <c r="AA432" s="669">
        <f>IF(OR('1C TSsoustraitance'!$D149="",'1C TSsoustraitance'!$E149="OUI",'1C TSsoustraitance'!$AP149=0),0,(('1C TSsoustraitance'!$AE149)/'1C TSsoustraitance'!$AP149))</f>
        <v>0</v>
      </c>
      <c r="AB432" s="669">
        <f>IF(OR('1C TSsoustraitance'!$D149="",'1C TSsoustraitance'!$E149="OUI",'1C TSsoustraitance'!$AP149=0),0,(('1C TSsoustraitance'!$AF149)/'1C TSsoustraitance'!$AP149))</f>
        <v>0</v>
      </c>
      <c r="AC432" s="669">
        <f>IF(OR('1C TSsoustraitance'!$D149="",'1C TSsoustraitance'!$E149="OUI",'1C TSsoustraitance'!$AP149=0),0,(('1C TSsoustraitance'!$AG149)/'1C TSsoustraitance'!$AP149))</f>
        <v>0</v>
      </c>
      <c r="AD432" s="669">
        <f>IF(OR('1C TSsoustraitance'!$D149="",'1C TSsoustraitance'!$E149="OUI",'1C TSsoustraitance'!$AP149=0),0,(('1C TSsoustraitance'!$AH149)/'1C TSsoustraitance'!$AP149))</f>
        <v>0</v>
      </c>
      <c r="AE432" s="669">
        <f>IF(OR('1C TSsoustraitance'!$D149="",'1C TSsoustraitance'!$E149="OUI",'1C TSsoustraitance'!$AP149=0),0,(('1C TSsoustraitance'!$AI149)/'1C TSsoustraitance'!$AP149))</f>
        <v>0</v>
      </c>
      <c r="AF432" s="669">
        <f>IF(OR('1C TSsoustraitance'!$D149="",'1C TSsoustraitance'!$E149="OUI",'1C TSsoustraitance'!$AP149=0),0,(('1C TSsoustraitance'!$AJ149)/'1C TSsoustraitance'!$AP149))</f>
        <v>0</v>
      </c>
      <c r="AG432" s="669">
        <f>IF(OR('1C TSsoustraitance'!$D149="",'1C TSsoustraitance'!$E149="OUI",'1C TSsoustraitance'!$AP149=0),0,(('1C TSsoustraitance'!$AK149)/'1C TSsoustraitance'!$AP149))</f>
        <v>0</v>
      </c>
      <c r="AH432" s="669">
        <f>IF(OR('1C TSsoustraitance'!$D149="",'1C TSsoustraitance'!$E149="OUI",'1C TSsoustraitance'!$AP149=0),0,(('1C TSsoustraitance'!$AL149)/'1C TSsoustraitance'!$AP149))</f>
        <v>0</v>
      </c>
      <c r="AI432" s="669">
        <f>IF(OR('1C TSsoustraitance'!$D149="",'1C TSsoustraitance'!$E149="OUI",'1C TSsoustraitance'!$AP149=0),0,(('1C TSsoustraitance'!$AM149)/'1C TSsoustraitance'!$AP149))</f>
        <v>0</v>
      </c>
      <c r="AJ432" s="669">
        <f>IF(OR('1C TSsoustraitance'!$D149="",'1C TSsoustraitance'!$E149="OUI",'1C TSsoustraitance'!$AP149=0),0,(('1C TSsoustraitance'!$AN149)/'1C TSsoustraitance'!$AP149))</f>
        <v>0</v>
      </c>
      <c r="AK432" s="669">
        <f t="shared" si="116"/>
        <v>0</v>
      </c>
      <c r="AL432" s="668">
        <f t="shared" si="117"/>
        <v>0</v>
      </c>
      <c r="AM432" s="670">
        <f>IF(Tableau7[[#This Row],[N° pièce]]="",0,(Tableau7[[#This Row],[hors TVA]]+(Tableau7[[#This Row],[hors TVA]]*Tableau7[[#This Row],[Taux TVA]])-(Tableau7[[#This Row],[hors TVA]]*Tableau7[[#This Row],[Taux TVA]]*Tableau7[[#This Row],[Régime TVA: Récupération]]))*Tableau7[[#This Row],[Type 1]])</f>
        <v>0</v>
      </c>
      <c r="AN432" s="670">
        <f>IF(Tableau7[[#This Row],[N° pièce]]="",0,IF($K$2="pôle",((Tableau7[[#This Row],[hors TVA]]+(Tableau7[[#This Row],[hors TVA]]*Tableau7[[#This Row],[Taux TVA]])-(Tableau7[[#This Row],[hors TVA]]*Tableau7[[#This Row],[Taux TVA]]*Tableau7[[#This Row],[Régime TVA: Récupération]]))*Tableau7[[#This Row],[Type 2]]),0))</f>
        <v>0</v>
      </c>
      <c r="AO432" s="670">
        <f t="shared" si="121"/>
        <v>0</v>
      </c>
      <c r="AP432" s="255">
        <f t="shared" si="119"/>
        <v>0</v>
      </c>
      <c r="AQ432" s="506">
        <f t="shared" si="120"/>
        <v>0</v>
      </c>
      <c r="AR432" s="671"/>
      <c r="AS432" s="512"/>
      <c r="AT432" s="513" t="str">
        <f>IF(('1C TSsoustraitance'!AP149*FICHE!C$14&lt;J432),"Forfait limité à "&amp;FICHE!C$14&amp;"€/jour","")</f>
        <v/>
      </c>
      <c r="AU432" s="797"/>
      <c r="AV432" s="484"/>
      <c r="AW432" s="484"/>
      <c r="AX432" s="484"/>
      <c r="AY432" s="484"/>
      <c r="AZ432" s="484"/>
      <c r="BA432" s="4"/>
      <c r="BB432" s="4"/>
      <c r="BC432" s="4"/>
      <c r="BD432" s="4"/>
      <c r="BE432" s="4"/>
      <c r="BF432" s="4"/>
      <c r="BG432" s="4"/>
      <c r="BH432" s="4"/>
      <c r="BI432" s="4"/>
      <c r="BJ432" s="4"/>
      <c r="BK432" s="4"/>
      <c r="BL432" s="4"/>
      <c r="BM432" s="4"/>
      <c r="BN432" s="4"/>
      <c r="BO432" s="4"/>
      <c r="BP432" s="4"/>
      <c r="BQ432" s="4"/>
      <c r="BR432" s="4"/>
      <c r="BS432" s="4"/>
      <c r="BT432" s="4"/>
      <c r="BU432" s="4"/>
      <c r="BV432" s="4"/>
      <c r="BW432" s="4"/>
      <c r="BX432" s="4"/>
      <c r="BY432" s="4"/>
      <c r="BZ432" s="4"/>
      <c r="CA432" s="4"/>
      <c r="CB432" s="4"/>
      <c r="CC432" s="4"/>
      <c r="CD432" s="4"/>
      <c r="CE432" s="4"/>
      <c r="CF432" s="4"/>
      <c r="CG432" s="4"/>
      <c r="CH432" s="4"/>
      <c r="CI432" s="4"/>
      <c r="CJ432" s="4"/>
      <c r="CK432" s="4"/>
      <c r="CL432" s="4"/>
      <c r="CM432" s="4"/>
      <c r="CN432" s="4"/>
      <c r="CO432" s="4"/>
      <c r="CP432" s="4"/>
      <c r="CQ432" s="4"/>
      <c r="CR432" s="4"/>
      <c r="CS432" s="4"/>
      <c r="CT432" s="4"/>
      <c r="CU432" s="4"/>
      <c r="CV432" s="4"/>
      <c r="CW432" s="4"/>
      <c r="CX432" s="4"/>
      <c r="CY432" s="4"/>
      <c r="CZ432" s="4"/>
      <c r="DA432" s="4"/>
      <c r="DB432" s="4"/>
      <c r="DC432" s="4"/>
      <c r="DD432" s="4"/>
      <c r="DE432" s="4"/>
      <c r="DF432" s="4"/>
      <c r="DG432" s="4"/>
      <c r="DH432" s="4"/>
      <c r="DI432" s="4"/>
      <c r="DJ432" s="4"/>
      <c r="DK432" s="4"/>
      <c r="DL432" s="4"/>
      <c r="DM432" s="4"/>
      <c r="DN432" s="4"/>
      <c r="DO432" s="4"/>
      <c r="DP432" s="4"/>
      <c r="DQ432" s="4"/>
      <c r="DR432" s="4"/>
      <c r="DS432" s="4"/>
      <c r="DT432" s="4"/>
      <c r="DU432" s="4"/>
      <c r="DV432" s="4"/>
      <c r="DW432" s="4"/>
      <c r="DX432" s="4"/>
      <c r="DY432" s="4"/>
      <c r="DZ432" s="4"/>
      <c r="EA432" s="4"/>
      <c r="EB432" s="4"/>
      <c r="EC432" s="4"/>
      <c r="ED432" s="4"/>
      <c r="EE432" s="4"/>
      <c r="EF432" s="4"/>
      <c r="EG432" s="4"/>
      <c r="EH432" s="4"/>
      <c r="EI432" s="4"/>
      <c r="EJ432" s="4"/>
      <c r="EK432" s="4"/>
      <c r="EL432" s="4"/>
      <c r="EM432" s="4"/>
      <c r="EN432" s="4"/>
      <c r="EO432" s="4"/>
      <c r="EP432" s="4"/>
      <c r="EQ432" s="4"/>
      <c r="ER432" s="4"/>
      <c r="ES432" s="4"/>
      <c r="ET432" s="4"/>
      <c r="EU432" s="4"/>
      <c r="EV432" s="4"/>
      <c r="EW432" s="4"/>
      <c r="EX432" s="4"/>
      <c r="EY432" s="4"/>
      <c r="EZ432" s="4"/>
      <c r="FA432" s="4"/>
      <c r="FB432" s="4"/>
      <c r="FC432" s="4"/>
      <c r="FD432" s="4"/>
      <c r="FE432" s="4"/>
      <c r="FF432" s="4"/>
      <c r="FG432" s="4"/>
      <c r="FH432" s="4"/>
      <c r="FI432" s="4"/>
      <c r="FJ432" s="4"/>
      <c r="FK432" s="4"/>
      <c r="FL432" s="4"/>
      <c r="FM432" s="4"/>
      <c r="FN432" s="4"/>
      <c r="FO432" s="4"/>
      <c r="FP432" s="4"/>
      <c r="FQ432" s="4"/>
      <c r="FR432" s="4"/>
      <c r="FS432" s="4"/>
      <c r="FT432" s="4"/>
      <c r="FU432" s="4"/>
      <c r="FV432" s="4"/>
      <c r="FW432" s="4"/>
      <c r="FX432" s="4"/>
      <c r="FY432" s="4"/>
      <c r="FZ432" s="4"/>
      <c r="GA432" s="4"/>
      <c r="GB432" s="4"/>
      <c r="GC432" s="4"/>
      <c r="GD432" s="4"/>
      <c r="GE432" s="4"/>
      <c r="GF432" s="4"/>
      <c r="GG432" s="4"/>
      <c r="GH432" s="4"/>
      <c r="GI432" s="4"/>
      <c r="GJ432" s="4"/>
      <c r="GK432" s="4"/>
      <c r="GL432" s="4"/>
      <c r="GM432" s="4"/>
      <c r="GN432" s="4"/>
      <c r="GO432" s="4"/>
      <c r="GP432" s="4"/>
      <c r="GQ432" s="4"/>
      <c r="GR432" s="4"/>
      <c r="GS432" s="4"/>
      <c r="GT432" s="4"/>
      <c r="GU432" s="4"/>
      <c r="GV432" s="4"/>
      <c r="GW432" s="4"/>
      <c r="GX432" s="4"/>
      <c r="GY432" s="4"/>
      <c r="GZ432" s="4"/>
      <c r="HA432" s="4"/>
      <c r="HB432" s="4"/>
      <c r="HC432" s="4"/>
    </row>
    <row r="433" spans="1:211" s="380" customFormat="1" ht="13.9" customHeight="1">
      <c r="A433" s="828" t="str">
        <f>IF('1C TSsoustraitance'!$A150&lt;&gt;0,'1C TSsoustraitance'!$A150,"")</f>
        <v/>
      </c>
      <c r="B433" s="530"/>
      <c r="C433" s="513" t="str">
        <f>IF('1C TSsoustraitance'!$A150&lt;&gt;0,'1C TSsoustraitance'!$B150,"")</f>
        <v/>
      </c>
      <c r="D433" s="513" t="str">
        <f>IF('1C TSsoustraitance'!$A150&lt;&gt;0,'1C TSsoustraitance'!$C150,"")</f>
        <v/>
      </c>
      <c r="E433" s="684"/>
      <c r="F433" s="685"/>
      <c r="G433" s="666">
        <f>'1C TSsoustraitance'!$D150</f>
        <v>0</v>
      </c>
      <c r="H433" s="533">
        <v>0.21</v>
      </c>
      <c r="I433" s="533">
        <v>1</v>
      </c>
      <c r="J433" s="534"/>
      <c r="K433" s="667">
        <f t="shared" si="114"/>
        <v>0</v>
      </c>
      <c r="L433" s="668">
        <f>IF(OR('1C TSsoustraitance'!$D150="",'1C TSsoustraitance'!$AP150=0),0,IF(AND('1C TSsoustraitance'!$D150&lt;&gt;"",$K$2="Pôle",'1C TSsoustraitance'!$E150="OUI"),(('1C TSsoustraitance'!$F150+'1C TSsoustraitance'!$G150+'1C TSsoustraitance'!$H150+'1C TSsoustraitance'!$I150+'1C TSsoustraitance'!$M150)/'1C TSsoustraitance'!$R150),IF(AND('1C TSsoustraitance'!$D150&lt;&gt;"",$K$2="Pôle",'1C TSsoustraitance'!$E150="NON"),(('1C TSsoustraitance'!$F150+'1C TSsoustraitance'!$G150+'1C TSsoustraitance'!$H150+'1C TSsoustraitance'!$I150+'1C TSsoustraitance'!$M150)/'1C TSsoustraitance'!$AP150),IF(AND('1C TSsoustraitance'!$D150&lt;&gt;"",$K$2&lt;&gt;"Pôle",'1C TSsoustraitance'!$E150="OUI"),(('1C TSsoustraitance'!$F150+'1C TSsoustraitance'!$G150+'1C TSsoustraitance'!$H150+'1C TSsoustraitance'!$I150+'1C TSsoustraitance'!$J150+'1C TSsoustraitance'!$K150+'1C TSsoustraitance'!$L150+'1C TSsoustraitance'!$M150+'1C TSsoustraitance'!$N150+'1C TSsoustraitance'!$O150+'1C TSsoustraitance'!$P150+'1C TSsoustraitance'!$Q150)/'1C TSsoustraitance'!$R150),IF(AND('1C TSsoustraitance'!$D150&lt;&gt;"",$K$2&lt;&gt;"Pôle",'1C TSsoustraitance'!$E150="NON"),(('1C TSsoustraitance'!$F150+'1C TSsoustraitance'!$G150+'1C TSsoustraitance'!$H150+'1C TSsoustraitance'!$I150+'1C TSsoustraitance'!$J150+'1C TSsoustraitance'!$K150+'1C TSsoustraitance'!$L150+'1C TSsoustraitance'!$M150+'1C TSsoustraitance'!$N150+'1C TSsoustraitance'!$O150+'1C TSsoustraitance'!$P150+'1C TSsoustraitance'!$Q150))/'1C TSsoustraitance'!$AP150)))))</f>
        <v>0</v>
      </c>
      <c r="M433" s="668">
        <f>IF(OR('1C TSsoustraitance'!$D150="",'1C TSsoustraitance'!AP$13=0),0,IF(AND('1C TSsoustraitance'!$D150&lt;&gt;"",$K$2="Pôle",'1C TSsoustraitance'!$E150="OUI"),(('1C TSsoustraitance'!$J150+'1C TSsoustraitance'!$K150+'1C TSsoustraitance'!$L150)/'1C TSsoustraitance'!$R150),IF(AND('1C TSsoustraitance'!$D150&lt;&gt;"",$K$2="Pôle",'1C TSsoustraitance'!$E150="NON"),(('1C TSsoustraitance'!$J150+'1C TSsoustraitance'!$K150+'1C TSsoustraitance'!$L150)/'1C TSsoustraitance'!$AP150),IF(AND('1C TSsoustraitance'!$D150&lt;&gt;"",$K$2&lt;&gt;"Pôle"),0))))</f>
        <v>0</v>
      </c>
      <c r="N433" s="668">
        <f t="shared" si="115"/>
        <v>0</v>
      </c>
      <c r="O433" s="669">
        <f>IF(OR('1C TSsoustraitance'!$D150="",'1C TSsoustraitance'!$E150="OUI",'1C TSsoustraitance'!$AP150=0),0,(('1C TSsoustraitance'!$S150)/'1C TSsoustraitance'!$AP150))</f>
        <v>0</v>
      </c>
      <c r="P433" s="669">
        <f>IF(OR('1C TSsoustraitance'!$D150="",'1C TSsoustraitance'!$E150="OUI",'1C TSsoustraitance'!$AP150=0),0,(('1C TSsoustraitance'!$T150)/'1C TSsoustraitance'!$AP150))</f>
        <v>0</v>
      </c>
      <c r="Q433" s="669">
        <f>IF(OR('1C TSsoustraitance'!$D150="",'1C TSsoustraitance'!$E150="OUI",'1C TSsoustraitance'!$AP150=0),0,(('1C TSsoustraitance'!$U150)/'1C TSsoustraitance'!$AP150))</f>
        <v>0</v>
      </c>
      <c r="R433" s="669">
        <f>IF(OR('1C TSsoustraitance'!$D150="",'1C TSsoustraitance'!$E150="OUI",'1C TSsoustraitance'!$AP150=0),0,(('1C TSsoustraitance'!$V150)/'1C TSsoustraitance'!$AP150))</f>
        <v>0</v>
      </c>
      <c r="S433" s="669">
        <f>IF(OR('1C TSsoustraitance'!$D150="",'1C TSsoustraitance'!$E150="OUI",'1C TSsoustraitance'!$AP150=0),0,(('1C TSsoustraitance'!$W150)/'1C TSsoustraitance'!$AP150))</f>
        <v>0</v>
      </c>
      <c r="T433" s="669">
        <f>IF(OR('1C TSsoustraitance'!$D150="",'1C TSsoustraitance'!$E150="OUI",'1C TSsoustraitance'!$AP150=0),0,(('1C TSsoustraitance'!$X150)/'1C TSsoustraitance'!$AP150))</f>
        <v>0</v>
      </c>
      <c r="U433" s="669">
        <f>IF(OR('1C TSsoustraitance'!$D150="",'1C TSsoustraitance'!$E150="OUI",'1C TSsoustraitance'!$AP150=0),0,(('1C TSsoustraitance'!$Y150)/'1C TSsoustraitance'!$AP150))</f>
        <v>0</v>
      </c>
      <c r="V433" s="669">
        <f>IF(OR('1C TSsoustraitance'!$D150="",'1C TSsoustraitance'!$E150="OUI",'1C TSsoustraitance'!$AP150=0),0,(('1C TSsoustraitance'!$Z150)/'1C TSsoustraitance'!$AP150))</f>
        <v>0</v>
      </c>
      <c r="W433" s="669">
        <f>IF(OR('1C TSsoustraitance'!$D150="",'1C TSsoustraitance'!$E150="OUI",'1C TSsoustraitance'!$AP150=0),0,(('1C TSsoustraitance'!$AA150)/'1C TSsoustraitance'!$AP150))</f>
        <v>0</v>
      </c>
      <c r="X433" s="669">
        <f>IF(OR('1C TSsoustraitance'!$D150="",'1C TSsoustraitance'!$E150="OUI",'1C TSsoustraitance'!$AP150=0),0,(('1C TSsoustraitance'!$AB150)/'1C TSsoustraitance'!$AP150))</f>
        <v>0</v>
      </c>
      <c r="Y433" s="669">
        <f>IF(OR('1C TSsoustraitance'!$D150="",'1C TSsoustraitance'!$E150="OUI",'1C TSsoustraitance'!$AP150=0),0,(('1C TSsoustraitance'!$AC150)/'1C TSsoustraitance'!$AP150))</f>
        <v>0</v>
      </c>
      <c r="Z433" s="669">
        <f>IF(OR('1C TSsoustraitance'!$D150="",'1C TSsoustraitance'!$E150="OUI",'1C TSsoustraitance'!$AP150=0),0,(('1C TSsoustraitance'!$AD150)/'1C TSsoustraitance'!$AP150))</f>
        <v>0</v>
      </c>
      <c r="AA433" s="669">
        <f>IF(OR('1C TSsoustraitance'!$D150="",'1C TSsoustraitance'!$E150="OUI",'1C TSsoustraitance'!$AP150=0),0,(('1C TSsoustraitance'!$AE150)/'1C TSsoustraitance'!$AP150))</f>
        <v>0</v>
      </c>
      <c r="AB433" s="669">
        <f>IF(OR('1C TSsoustraitance'!$D150="",'1C TSsoustraitance'!$E150="OUI",'1C TSsoustraitance'!$AP150=0),0,(('1C TSsoustraitance'!$AF150)/'1C TSsoustraitance'!$AP150))</f>
        <v>0</v>
      </c>
      <c r="AC433" s="669">
        <f>IF(OR('1C TSsoustraitance'!$D150="",'1C TSsoustraitance'!$E150="OUI",'1C TSsoustraitance'!$AP150=0),0,(('1C TSsoustraitance'!$AG150)/'1C TSsoustraitance'!$AP150))</f>
        <v>0</v>
      </c>
      <c r="AD433" s="669">
        <f>IF(OR('1C TSsoustraitance'!$D150="",'1C TSsoustraitance'!$E150="OUI",'1C TSsoustraitance'!$AP150=0),0,(('1C TSsoustraitance'!$AH150)/'1C TSsoustraitance'!$AP150))</f>
        <v>0</v>
      </c>
      <c r="AE433" s="669">
        <f>IF(OR('1C TSsoustraitance'!$D150="",'1C TSsoustraitance'!$E150="OUI",'1C TSsoustraitance'!$AP150=0),0,(('1C TSsoustraitance'!$AI150)/'1C TSsoustraitance'!$AP150))</f>
        <v>0</v>
      </c>
      <c r="AF433" s="669">
        <f>IF(OR('1C TSsoustraitance'!$D150="",'1C TSsoustraitance'!$E150="OUI",'1C TSsoustraitance'!$AP150=0),0,(('1C TSsoustraitance'!$AJ150)/'1C TSsoustraitance'!$AP150))</f>
        <v>0</v>
      </c>
      <c r="AG433" s="669">
        <f>IF(OR('1C TSsoustraitance'!$D150="",'1C TSsoustraitance'!$E150="OUI",'1C TSsoustraitance'!$AP150=0),0,(('1C TSsoustraitance'!$AK150)/'1C TSsoustraitance'!$AP150))</f>
        <v>0</v>
      </c>
      <c r="AH433" s="669">
        <f>IF(OR('1C TSsoustraitance'!$D150="",'1C TSsoustraitance'!$E150="OUI",'1C TSsoustraitance'!$AP150=0),0,(('1C TSsoustraitance'!$AL150)/'1C TSsoustraitance'!$AP150))</f>
        <v>0</v>
      </c>
      <c r="AI433" s="669">
        <f>IF(OR('1C TSsoustraitance'!$D150="",'1C TSsoustraitance'!$E150="OUI",'1C TSsoustraitance'!$AP150=0),0,(('1C TSsoustraitance'!$AM150)/'1C TSsoustraitance'!$AP150))</f>
        <v>0</v>
      </c>
      <c r="AJ433" s="669">
        <f>IF(OR('1C TSsoustraitance'!$D150="",'1C TSsoustraitance'!$E150="OUI",'1C TSsoustraitance'!$AP150=0),0,(('1C TSsoustraitance'!$AN150)/'1C TSsoustraitance'!$AP150))</f>
        <v>0</v>
      </c>
      <c r="AK433" s="669">
        <f t="shared" si="116"/>
        <v>0</v>
      </c>
      <c r="AL433" s="668">
        <f t="shared" si="117"/>
        <v>0</v>
      </c>
      <c r="AM433" s="670">
        <f>IF(Tableau7[[#This Row],[N° pièce]]="",0,(Tableau7[[#This Row],[hors TVA]]+(Tableau7[[#This Row],[hors TVA]]*Tableau7[[#This Row],[Taux TVA]])-(Tableau7[[#This Row],[hors TVA]]*Tableau7[[#This Row],[Taux TVA]]*Tableau7[[#This Row],[Régime TVA: Récupération]]))*Tableau7[[#This Row],[Type 1]])</f>
        <v>0</v>
      </c>
      <c r="AN433" s="670">
        <f>IF(Tableau7[[#This Row],[N° pièce]]="",0,IF($K$2="pôle",((Tableau7[[#This Row],[hors TVA]]+(Tableau7[[#This Row],[hors TVA]]*Tableau7[[#This Row],[Taux TVA]])-(Tableau7[[#This Row],[hors TVA]]*Tableau7[[#This Row],[Taux TVA]]*Tableau7[[#This Row],[Régime TVA: Récupération]]))*Tableau7[[#This Row],[Type 2]]),0))</f>
        <v>0</v>
      </c>
      <c r="AO433" s="670">
        <f t="shared" si="121"/>
        <v>0</v>
      </c>
      <c r="AP433" s="255">
        <f t="shared" si="119"/>
        <v>0</v>
      </c>
      <c r="AQ433" s="506">
        <f t="shared" si="120"/>
        <v>0</v>
      </c>
      <c r="AR433" s="671"/>
      <c r="AS433" s="512"/>
      <c r="AT433" s="513" t="str">
        <f>IF(('1C TSsoustraitance'!AP150*FICHE!C$14&lt;J433),"Forfait limité à "&amp;FICHE!C$14&amp;"€/jour","")</f>
        <v/>
      </c>
      <c r="AU433" s="797"/>
      <c r="AV433" s="484"/>
      <c r="AW433" s="484"/>
      <c r="AX433" s="484"/>
      <c r="AY433" s="484"/>
      <c r="AZ433" s="484"/>
      <c r="BA433" s="4"/>
      <c r="BB433" s="4"/>
      <c r="BC433" s="4"/>
      <c r="BD433" s="4"/>
      <c r="BE433" s="4"/>
      <c r="BF433" s="4"/>
      <c r="BG433" s="4"/>
      <c r="BH433" s="4"/>
      <c r="BI433" s="4"/>
      <c r="BJ433" s="4"/>
      <c r="BK433" s="4"/>
      <c r="BL433" s="4"/>
      <c r="BM433" s="4"/>
      <c r="BN433" s="4"/>
      <c r="BO433" s="4"/>
      <c r="BP433" s="4"/>
      <c r="BQ433" s="4"/>
      <c r="BR433" s="4"/>
      <c r="BS433" s="4"/>
      <c r="BT433" s="4"/>
      <c r="BU433" s="4"/>
      <c r="BV433" s="4"/>
      <c r="BW433" s="4"/>
      <c r="BX433" s="4"/>
      <c r="BY433" s="4"/>
      <c r="BZ433" s="4"/>
      <c r="CA433" s="4"/>
      <c r="CB433" s="4"/>
      <c r="CC433" s="4"/>
      <c r="CD433" s="4"/>
      <c r="CE433" s="4"/>
      <c r="CF433" s="4"/>
      <c r="CG433" s="4"/>
      <c r="CH433" s="4"/>
      <c r="CI433" s="4"/>
      <c r="CJ433" s="4"/>
      <c r="CK433" s="4"/>
      <c r="CL433" s="4"/>
      <c r="CM433" s="4"/>
      <c r="CN433" s="4"/>
      <c r="CO433" s="4"/>
      <c r="CP433" s="4"/>
      <c r="CQ433" s="4"/>
      <c r="CR433" s="4"/>
      <c r="CS433" s="4"/>
      <c r="CT433" s="4"/>
      <c r="CU433" s="4"/>
      <c r="CV433" s="4"/>
      <c r="CW433" s="4"/>
      <c r="CX433" s="4"/>
      <c r="CY433" s="4"/>
      <c r="CZ433" s="4"/>
      <c r="DA433" s="4"/>
      <c r="DB433" s="4"/>
      <c r="DC433" s="4"/>
      <c r="DD433" s="4"/>
      <c r="DE433" s="4"/>
      <c r="DF433" s="4"/>
      <c r="DG433" s="4"/>
      <c r="DH433" s="4"/>
      <c r="DI433" s="4"/>
      <c r="DJ433" s="4"/>
      <c r="DK433" s="4"/>
      <c r="DL433" s="4"/>
      <c r="DM433" s="4"/>
      <c r="DN433" s="4"/>
      <c r="DO433" s="4"/>
      <c r="DP433" s="4"/>
      <c r="DQ433" s="4"/>
      <c r="DR433" s="4"/>
      <c r="DS433" s="4"/>
      <c r="DT433" s="4"/>
      <c r="DU433" s="4"/>
      <c r="DV433" s="4"/>
      <c r="DW433" s="4"/>
      <c r="DX433" s="4"/>
      <c r="DY433" s="4"/>
      <c r="DZ433" s="4"/>
      <c r="EA433" s="4"/>
      <c r="EB433" s="4"/>
      <c r="EC433" s="4"/>
      <c r="ED433" s="4"/>
      <c r="EE433" s="4"/>
      <c r="EF433" s="4"/>
      <c r="EG433" s="4"/>
      <c r="EH433" s="4"/>
      <c r="EI433" s="4"/>
      <c r="EJ433" s="4"/>
      <c r="EK433" s="4"/>
      <c r="EL433" s="4"/>
      <c r="EM433" s="4"/>
      <c r="EN433" s="4"/>
      <c r="EO433" s="4"/>
      <c r="EP433" s="4"/>
      <c r="EQ433" s="4"/>
      <c r="ER433" s="4"/>
      <c r="ES433" s="4"/>
      <c r="ET433" s="4"/>
      <c r="EU433" s="4"/>
      <c r="EV433" s="4"/>
      <c r="EW433" s="4"/>
      <c r="EX433" s="4"/>
      <c r="EY433" s="4"/>
      <c r="EZ433" s="4"/>
      <c r="FA433" s="4"/>
      <c r="FB433" s="4"/>
      <c r="FC433" s="4"/>
      <c r="FD433" s="4"/>
      <c r="FE433" s="4"/>
      <c r="FF433" s="4"/>
      <c r="FG433" s="4"/>
      <c r="FH433" s="4"/>
      <c r="FI433" s="4"/>
      <c r="FJ433" s="4"/>
      <c r="FK433" s="4"/>
      <c r="FL433" s="4"/>
      <c r="FM433" s="4"/>
      <c r="FN433" s="4"/>
      <c r="FO433" s="4"/>
      <c r="FP433" s="4"/>
      <c r="FQ433" s="4"/>
      <c r="FR433" s="4"/>
      <c r="FS433" s="4"/>
      <c r="FT433" s="4"/>
      <c r="FU433" s="4"/>
      <c r="FV433" s="4"/>
      <c r="FW433" s="4"/>
      <c r="FX433" s="4"/>
      <c r="FY433" s="4"/>
      <c r="FZ433" s="4"/>
      <c r="GA433" s="4"/>
      <c r="GB433" s="4"/>
      <c r="GC433" s="4"/>
      <c r="GD433" s="4"/>
      <c r="GE433" s="4"/>
      <c r="GF433" s="4"/>
      <c r="GG433" s="4"/>
      <c r="GH433" s="4"/>
      <c r="GI433" s="4"/>
      <c r="GJ433" s="4"/>
      <c r="GK433" s="4"/>
      <c r="GL433" s="4"/>
      <c r="GM433" s="4"/>
      <c r="GN433" s="4"/>
      <c r="GO433" s="4"/>
      <c r="GP433" s="4"/>
      <c r="GQ433" s="4"/>
      <c r="GR433" s="4"/>
      <c r="GS433" s="4"/>
      <c r="GT433" s="4"/>
      <c r="GU433" s="4"/>
      <c r="GV433" s="4"/>
      <c r="GW433" s="4"/>
      <c r="GX433" s="4"/>
      <c r="GY433" s="4"/>
      <c r="GZ433" s="4"/>
      <c r="HA433" s="4"/>
      <c r="HB433" s="4"/>
      <c r="HC433" s="4"/>
    </row>
    <row r="434" spans="1:211" s="380" customFormat="1" ht="13.9" customHeight="1">
      <c r="A434" s="828" t="str">
        <f>IF('1C TSsoustraitance'!$A151&lt;&gt;0,'1C TSsoustraitance'!$A151,"")</f>
        <v/>
      </c>
      <c r="B434" s="530"/>
      <c r="C434" s="513" t="str">
        <f>IF('1C TSsoustraitance'!$A151&lt;&gt;0,'1C TSsoustraitance'!$B151,"")</f>
        <v/>
      </c>
      <c r="D434" s="513" t="str">
        <f>IF('1C TSsoustraitance'!$A151&lt;&gt;0,'1C TSsoustraitance'!$C151,"")</f>
        <v/>
      </c>
      <c r="E434" s="684"/>
      <c r="F434" s="685"/>
      <c r="G434" s="666">
        <f>'1C TSsoustraitance'!$D151</f>
        <v>0</v>
      </c>
      <c r="H434" s="533">
        <v>0.21</v>
      </c>
      <c r="I434" s="533">
        <v>1</v>
      </c>
      <c r="J434" s="534"/>
      <c r="K434" s="667">
        <f t="shared" si="114"/>
        <v>0</v>
      </c>
      <c r="L434" s="668">
        <f>IF(OR('1C TSsoustraitance'!$D151="",'1C TSsoustraitance'!$AP151=0),0,IF(AND('1C TSsoustraitance'!$D151&lt;&gt;"",$K$2="Pôle",'1C TSsoustraitance'!$E151="OUI"),(('1C TSsoustraitance'!$F151+'1C TSsoustraitance'!$G151+'1C TSsoustraitance'!$H151+'1C TSsoustraitance'!$I151+'1C TSsoustraitance'!$M151)/'1C TSsoustraitance'!$R151),IF(AND('1C TSsoustraitance'!$D151&lt;&gt;"",$K$2="Pôle",'1C TSsoustraitance'!$E151="NON"),(('1C TSsoustraitance'!$F151+'1C TSsoustraitance'!$G151+'1C TSsoustraitance'!$H151+'1C TSsoustraitance'!$I151+'1C TSsoustraitance'!$M151)/'1C TSsoustraitance'!$AP151),IF(AND('1C TSsoustraitance'!$D151&lt;&gt;"",$K$2&lt;&gt;"Pôle",'1C TSsoustraitance'!$E151="OUI"),(('1C TSsoustraitance'!$F151+'1C TSsoustraitance'!$G151+'1C TSsoustraitance'!$H151+'1C TSsoustraitance'!$I151+'1C TSsoustraitance'!$J151+'1C TSsoustraitance'!$K151+'1C TSsoustraitance'!$L151+'1C TSsoustraitance'!$M151+'1C TSsoustraitance'!$N151+'1C TSsoustraitance'!$O151+'1C TSsoustraitance'!$P151+'1C TSsoustraitance'!$Q151)/'1C TSsoustraitance'!$R151),IF(AND('1C TSsoustraitance'!$D151&lt;&gt;"",$K$2&lt;&gt;"Pôle",'1C TSsoustraitance'!$E151="NON"),(('1C TSsoustraitance'!$F151+'1C TSsoustraitance'!$G151+'1C TSsoustraitance'!$H151+'1C TSsoustraitance'!$I151+'1C TSsoustraitance'!$J151+'1C TSsoustraitance'!$K151+'1C TSsoustraitance'!$L151+'1C TSsoustraitance'!$M151+'1C TSsoustraitance'!$N151+'1C TSsoustraitance'!$O151+'1C TSsoustraitance'!$P151+'1C TSsoustraitance'!$Q151))/'1C TSsoustraitance'!$AP151)))))</f>
        <v>0</v>
      </c>
      <c r="M434" s="668">
        <f>IF(OR('1C TSsoustraitance'!$D151="",'1C TSsoustraitance'!AP$13=0),0,IF(AND('1C TSsoustraitance'!$D151&lt;&gt;"",$K$2="Pôle",'1C TSsoustraitance'!$E151="OUI"),(('1C TSsoustraitance'!$J151+'1C TSsoustraitance'!$K151+'1C TSsoustraitance'!$L151)/'1C TSsoustraitance'!$R151),IF(AND('1C TSsoustraitance'!$D151&lt;&gt;"",$K$2="Pôle",'1C TSsoustraitance'!$E151="NON"),(('1C TSsoustraitance'!$J151+'1C TSsoustraitance'!$K151+'1C TSsoustraitance'!$L151)/'1C TSsoustraitance'!$AP151),IF(AND('1C TSsoustraitance'!$D151&lt;&gt;"",$K$2&lt;&gt;"Pôle"),0))))</f>
        <v>0</v>
      </c>
      <c r="N434" s="668">
        <f t="shared" si="115"/>
        <v>0</v>
      </c>
      <c r="O434" s="669">
        <f>IF(OR('1C TSsoustraitance'!$D151="",'1C TSsoustraitance'!$E151="OUI",'1C TSsoustraitance'!$AP151=0),0,(('1C TSsoustraitance'!$S151)/'1C TSsoustraitance'!$AP151))</f>
        <v>0</v>
      </c>
      <c r="P434" s="669">
        <f>IF(OR('1C TSsoustraitance'!$D151="",'1C TSsoustraitance'!$E151="OUI",'1C TSsoustraitance'!$AP151=0),0,(('1C TSsoustraitance'!$T151)/'1C TSsoustraitance'!$AP151))</f>
        <v>0</v>
      </c>
      <c r="Q434" s="669">
        <f>IF(OR('1C TSsoustraitance'!$D151="",'1C TSsoustraitance'!$E151="OUI",'1C TSsoustraitance'!$AP151=0),0,(('1C TSsoustraitance'!$U151)/'1C TSsoustraitance'!$AP151))</f>
        <v>0</v>
      </c>
      <c r="R434" s="669">
        <f>IF(OR('1C TSsoustraitance'!$D151="",'1C TSsoustraitance'!$E151="OUI",'1C TSsoustraitance'!$AP151=0),0,(('1C TSsoustraitance'!$V151)/'1C TSsoustraitance'!$AP151))</f>
        <v>0</v>
      </c>
      <c r="S434" s="669">
        <f>IF(OR('1C TSsoustraitance'!$D151="",'1C TSsoustraitance'!$E151="OUI",'1C TSsoustraitance'!$AP151=0),0,(('1C TSsoustraitance'!$W151)/'1C TSsoustraitance'!$AP151))</f>
        <v>0</v>
      </c>
      <c r="T434" s="669">
        <f>IF(OR('1C TSsoustraitance'!$D151="",'1C TSsoustraitance'!$E151="OUI",'1C TSsoustraitance'!$AP151=0),0,(('1C TSsoustraitance'!$X151)/'1C TSsoustraitance'!$AP151))</f>
        <v>0</v>
      </c>
      <c r="U434" s="669">
        <f>IF(OR('1C TSsoustraitance'!$D151="",'1C TSsoustraitance'!$E151="OUI",'1C TSsoustraitance'!$AP151=0),0,(('1C TSsoustraitance'!$Y151)/'1C TSsoustraitance'!$AP151))</f>
        <v>0</v>
      </c>
      <c r="V434" s="669">
        <f>IF(OR('1C TSsoustraitance'!$D151="",'1C TSsoustraitance'!$E151="OUI",'1C TSsoustraitance'!$AP151=0),0,(('1C TSsoustraitance'!$Z151)/'1C TSsoustraitance'!$AP151))</f>
        <v>0</v>
      </c>
      <c r="W434" s="669">
        <f>IF(OR('1C TSsoustraitance'!$D151="",'1C TSsoustraitance'!$E151="OUI",'1C TSsoustraitance'!$AP151=0),0,(('1C TSsoustraitance'!$AA151)/'1C TSsoustraitance'!$AP151))</f>
        <v>0</v>
      </c>
      <c r="X434" s="669">
        <f>IF(OR('1C TSsoustraitance'!$D151="",'1C TSsoustraitance'!$E151="OUI",'1C TSsoustraitance'!$AP151=0),0,(('1C TSsoustraitance'!$AB151)/'1C TSsoustraitance'!$AP151))</f>
        <v>0</v>
      </c>
      <c r="Y434" s="669">
        <f>IF(OR('1C TSsoustraitance'!$D151="",'1C TSsoustraitance'!$E151="OUI",'1C TSsoustraitance'!$AP151=0),0,(('1C TSsoustraitance'!$AC151)/'1C TSsoustraitance'!$AP151))</f>
        <v>0</v>
      </c>
      <c r="Z434" s="669">
        <f>IF(OR('1C TSsoustraitance'!$D151="",'1C TSsoustraitance'!$E151="OUI",'1C TSsoustraitance'!$AP151=0),0,(('1C TSsoustraitance'!$AD151)/'1C TSsoustraitance'!$AP151))</f>
        <v>0</v>
      </c>
      <c r="AA434" s="669">
        <f>IF(OR('1C TSsoustraitance'!$D151="",'1C TSsoustraitance'!$E151="OUI",'1C TSsoustraitance'!$AP151=0),0,(('1C TSsoustraitance'!$AE151)/'1C TSsoustraitance'!$AP151))</f>
        <v>0</v>
      </c>
      <c r="AB434" s="669">
        <f>IF(OR('1C TSsoustraitance'!$D151="",'1C TSsoustraitance'!$E151="OUI",'1C TSsoustraitance'!$AP151=0),0,(('1C TSsoustraitance'!$AF151)/'1C TSsoustraitance'!$AP151))</f>
        <v>0</v>
      </c>
      <c r="AC434" s="669">
        <f>IF(OR('1C TSsoustraitance'!$D151="",'1C TSsoustraitance'!$E151="OUI",'1C TSsoustraitance'!$AP151=0),0,(('1C TSsoustraitance'!$AG151)/'1C TSsoustraitance'!$AP151))</f>
        <v>0</v>
      </c>
      <c r="AD434" s="669">
        <f>IF(OR('1C TSsoustraitance'!$D151="",'1C TSsoustraitance'!$E151="OUI",'1C TSsoustraitance'!$AP151=0),0,(('1C TSsoustraitance'!$AH151)/'1C TSsoustraitance'!$AP151))</f>
        <v>0</v>
      </c>
      <c r="AE434" s="669">
        <f>IF(OR('1C TSsoustraitance'!$D151="",'1C TSsoustraitance'!$E151="OUI",'1C TSsoustraitance'!$AP151=0),0,(('1C TSsoustraitance'!$AI151)/'1C TSsoustraitance'!$AP151))</f>
        <v>0</v>
      </c>
      <c r="AF434" s="669">
        <f>IF(OR('1C TSsoustraitance'!$D151="",'1C TSsoustraitance'!$E151="OUI",'1C TSsoustraitance'!$AP151=0),0,(('1C TSsoustraitance'!$AJ151)/'1C TSsoustraitance'!$AP151))</f>
        <v>0</v>
      </c>
      <c r="AG434" s="669">
        <f>IF(OR('1C TSsoustraitance'!$D151="",'1C TSsoustraitance'!$E151="OUI",'1C TSsoustraitance'!$AP151=0),0,(('1C TSsoustraitance'!$AK151)/'1C TSsoustraitance'!$AP151))</f>
        <v>0</v>
      </c>
      <c r="AH434" s="669">
        <f>IF(OR('1C TSsoustraitance'!$D151="",'1C TSsoustraitance'!$E151="OUI",'1C TSsoustraitance'!$AP151=0),0,(('1C TSsoustraitance'!$AL151)/'1C TSsoustraitance'!$AP151))</f>
        <v>0</v>
      </c>
      <c r="AI434" s="669">
        <f>IF(OR('1C TSsoustraitance'!$D151="",'1C TSsoustraitance'!$E151="OUI",'1C TSsoustraitance'!$AP151=0),0,(('1C TSsoustraitance'!$AM151)/'1C TSsoustraitance'!$AP151))</f>
        <v>0</v>
      </c>
      <c r="AJ434" s="669">
        <f>IF(OR('1C TSsoustraitance'!$D151="",'1C TSsoustraitance'!$E151="OUI",'1C TSsoustraitance'!$AP151=0),0,(('1C TSsoustraitance'!$AN151)/'1C TSsoustraitance'!$AP151))</f>
        <v>0</v>
      </c>
      <c r="AK434" s="669">
        <f t="shared" si="116"/>
        <v>0</v>
      </c>
      <c r="AL434" s="668">
        <f t="shared" si="117"/>
        <v>0</v>
      </c>
      <c r="AM434" s="670">
        <f>IF(Tableau7[[#This Row],[N° pièce]]="",0,(Tableau7[[#This Row],[hors TVA]]+(Tableau7[[#This Row],[hors TVA]]*Tableau7[[#This Row],[Taux TVA]])-(Tableau7[[#This Row],[hors TVA]]*Tableau7[[#This Row],[Taux TVA]]*Tableau7[[#This Row],[Régime TVA: Récupération]]))*Tableau7[[#This Row],[Type 1]])</f>
        <v>0</v>
      </c>
      <c r="AN434" s="670">
        <f>IF(Tableau7[[#This Row],[N° pièce]]="",0,IF($K$2="pôle",((Tableau7[[#This Row],[hors TVA]]+(Tableau7[[#This Row],[hors TVA]]*Tableau7[[#This Row],[Taux TVA]])-(Tableau7[[#This Row],[hors TVA]]*Tableau7[[#This Row],[Taux TVA]]*Tableau7[[#This Row],[Régime TVA: Récupération]]))*Tableau7[[#This Row],[Type 2]]),0))</f>
        <v>0</v>
      </c>
      <c r="AO434" s="670">
        <f t="shared" si="121"/>
        <v>0</v>
      </c>
      <c r="AP434" s="255">
        <f t="shared" si="119"/>
        <v>0</v>
      </c>
      <c r="AQ434" s="506">
        <f t="shared" si="120"/>
        <v>0</v>
      </c>
      <c r="AR434" s="671"/>
      <c r="AS434" s="512"/>
      <c r="AT434" s="513" t="str">
        <f>IF(('1C TSsoustraitance'!AP151*FICHE!C$14&lt;J434),"Forfait limité à "&amp;FICHE!C$14&amp;"€/jour","")</f>
        <v/>
      </c>
      <c r="AU434" s="797"/>
      <c r="AV434" s="484"/>
      <c r="AW434" s="484"/>
      <c r="AX434" s="484"/>
      <c r="AY434" s="484"/>
      <c r="AZ434" s="484"/>
      <c r="BA434" s="4"/>
      <c r="BB434" s="4"/>
      <c r="BC434" s="4"/>
      <c r="BD434" s="4"/>
      <c r="BE434" s="4"/>
      <c r="BF434" s="4"/>
      <c r="BG434" s="4"/>
      <c r="BH434" s="4"/>
      <c r="BI434" s="4"/>
      <c r="BJ434" s="4"/>
      <c r="BK434" s="4"/>
      <c r="BL434" s="4"/>
      <c r="BM434" s="4"/>
      <c r="BN434" s="4"/>
      <c r="BO434" s="4"/>
      <c r="BP434" s="4"/>
      <c r="BQ434" s="4"/>
      <c r="BR434" s="4"/>
      <c r="BS434" s="4"/>
      <c r="BT434" s="4"/>
      <c r="BU434" s="4"/>
      <c r="BV434" s="4"/>
      <c r="BW434" s="4"/>
      <c r="BX434" s="4"/>
      <c r="BY434" s="4"/>
      <c r="BZ434" s="4"/>
      <c r="CA434" s="4"/>
      <c r="CB434" s="4"/>
      <c r="CC434" s="4"/>
      <c r="CD434" s="4"/>
      <c r="CE434" s="4"/>
      <c r="CF434" s="4"/>
      <c r="CG434" s="4"/>
      <c r="CH434" s="4"/>
      <c r="CI434" s="4"/>
      <c r="CJ434" s="4"/>
      <c r="CK434" s="4"/>
      <c r="CL434" s="4"/>
      <c r="CM434" s="4"/>
      <c r="CN434" s="4"/>
      <c r="CO434" s="4"/>
      <c r="CP434" s="4"/>
      <c r="CQ434" s="4"/>
      <c r="CR434" s="4"/>
      <c r="CS434" s="4"/>
      <c r="CT434" s="4"/>
      <c r="CU434" s="4"/>
      <c r="CV434" s="4"/>
      <c r="CW434" s="4"/>
      <c r="CX434" s="4"/>
      <c r="CY434" s="4"/>
      <c r="CZ434" s="4"/>
      <c r="DA434" s="4"/>
      <c r="DB434" s="4"/>
      <c r="DC434" s="4"/>
      <c r="DD434" s="4"/>
      <c r="DE434" s="4"/>
      <c r="DF434" s="4"/>
      <c r="DG434" s="4"/>
      <c r="DH434" s="4"/>
      <c r="DI434" s="4"/>
      <c r="DJ434" s="4"/>
      <c r="DK434" s="4"/>
      <c r="DL434" s="4"/>
      <c r="DM434" s="4"/>
      <c r="DN434" s="4"/>
      <c r="DO434" s="4"/>
      <c r="DP434" s="4"/>
      <c r="DQ434" s="4"/>
      <c r="DR434" s="4"/>
      <c r="DS434" s="4"/>
      <c r="DT434" s="4"/>
      <c r="DU434" s="4"/>
      <c r="DV434" s="4"/>
      <c r="DW434" s="4"/>
      <c r="DX434" s="4"/>
      <c r="DY434" s="4"/>
      <c r="DZ434" s="4"/>
      <c r="EA434" s="4"/>
      <c r="EB434" s="4"/>
      <c r="EC434" s="4"/>
      <c r="ED434" s="4"/>
      <c r="EE434" s="4"/>
      <c r="EF434" s="4"/>
      <c r="EG434" s="4"/>
      <c r="EH434" s="4"/>
      <c r="EI434" s="4"/>
      <c r="EJ434" s="4"/>
      <c r="EK434" s="4"/>
      <c r="EL434" s="4"/>
      <c r="EM434" s="4"/>
      <c r="EN434" s="4"/>
      <c r="EO434" s="4"/>
      <c r="EP434" s="4"/>
      <c r="EQ434" s="4"/>
      <c r="ER434" s="4"/>
      <c r="ES434" s="4"/>
      <c r="ET434" s="4"/>
      <c r="EU434" s="4"/>
      <c r="EV434" s="4"/>
      <c r="EW434" s="4"/>
      <c r="EX434" s="4"/>
      <c r="EY434" s="4"/>
      <c r="EZ434" s="4"/>
      <c r="FA434" s="4"/>
      <c r="FB434" s="4"/>
      <c r="FC434" s="4"/>
      <c r="FD434" s="4"/>
      <c r="FE434" s="4"/>
      <c r="FF434" s="4"/>
      <c r="FG434" s="4"/>
      <c r="FH434" s="4"/>
      <c r="FI434" s="4"/>
      <c r="FJ434" s="4"/>
      <c r="FK434" s="4"/>
      <c r="FL434" s="4"/>
      <c r="FM434" s="4"/>
      <c r="FN434" s="4"/>
      <c r="FO434" s="4"/>
      <c r="FP434" s="4"/>
      <c r="FQ434" s="4"/>
      <c r="FR434" s="4"/>
      <c r="FS434" s="4"/>
      <c r="FT434" s="4"/>
      <c r="FU434" s="4"/>
      <c r="FV434" s="4"/>
      <c r="FW434" s="4"/>
      <c r="FX434" s="4"/>
      <c r="FY434" s="4"/>
      <c r="FZ434" s="4"/>
      <c r="GA434" s="4"/>
      <c r="GB434" s="4"/>
      <c r="GC434" s="4"/>
      <c r="GD434" s="4"/>
      <c r="GE434" s="4"/>
      <c r="GF434" s="4"/>
      <c r="GG434" s="4"/>
      <c r="GH434" s="4"/>
      <c r="GI434" s="4"/>
      <c r="GJ434" s="4"/>
      <c r="GK434" s="4"/>
      <c r="GL434" s="4"/>
      <c r="GM434" s="4"/>
      <c r="GN434" s="4"/>
      <c r="GO434" s="4"/>
      <c r="GP434" s="4"/>
      <c r="GQ434" s="4"/>
      <c r="GR434" s="4"/>
      <c r="GS434" s="4"/>
      <c r="GT434" s="4"/>
      <c r="GU434" s="4"/>
      <c r="GV434" s="4"/>
      <c r="GW434" s="4"/>
      <c r="GX434" s="4"/>
      <c r="GY434" s="4"/>
      <c r="GZ434" s="4"/>
      <c r="HA434" s="4"/>
      <c r="HB434" s="4"/>
      <c r="HC434" s="4"/>
    </row>
    <row r="435" spans="1:211" s="380" customFormat="1" ht="13.9" customHeight="1">
      <c r="A435" s="828" t="str">
        <f>IF('1C TSsoustraitance'!$A152&lt;&gt;0,'1C TSsoustraitance'!$A152,"")</f>
        <v/>
      </c>
      <c r="B435" s="530"/>
      <c r="C435" s="513" t="str">
        <f>IF('1C TSsoustraitance'!$A152&lt;&gt;0,'1C TSsoustraitance'!$B152,"")</f>
        <v/>
      </c>
      <c r="D435" s="513" t="str">
        <f>IF('1C TSsoustraitance'!$A152&lt;&gt;0,'1C TSsoustraitance'!$C152,"")</f>
        <v/>
      </c>
      <c r="E435" s="684"/>
      <c r="F435" s="685"/>
      <c r="G435" s="666">
        <f>'1C TSsoustraitance'!$D152</f>
        <v>0</v>
      </c>
      <c r="H435" s="533">
        <v>0.21</v>
      </c>
      <c r="I435" s="533">
        <v>1</v>
      </c>
      <c r="J435" s="534"/>
      <c r="K435" s="667">
        <f t="shared" si="114"/>
        <v>0</v>
      </c>
      <c r="L435" s="668">
        <f>IF(OR('1C TSsoustraitance'!$D152="",'1C TSsoustraitance'!$AP152=0),0,IF(AND('1C TSsoustraitance'!$D152&lt;&gt;"",$K$2="Pôle",'1C TSsoustraitance'!$E152="OUI"),(('1C TSsoustraitance'!$F152+'1C TSsoustraitance'!$G152+'1C TSsoustraitance'!$H152+'1C TSsoustraitance'!$I152+'1C TSsoustraitance'!$M152)/'1C TSsoustraitance'!$R152),IF(AND('1C TSsoustraitance'!$D152&lt;&gt;"",$K$2="Pôle",'1C TSsoustraitance'!$E152="NON"),(('1C TSsoustraitance'!$F152+'1C TSsoustraitance'!$G152+'1C TSsoustraitance'!$H152+'1C TSsoustraitance'!$I152+'1C TSsoustraitance'!$M152)/'1C TSsoustraitance'!$AP152),IF(AND('1C TSsoustraitance'!$D152&lt;&gt;"",$K$2&lt;&gt;"Pôle",'1C TSsoustraitance'!$E152="OUI"),(('1C TSsoustraitance'!$F152+'1C TSsoustraitance'!$G152+'1C TSsoustraitance'!$H152+'1C TSsoustraitance'!$I152+'1C TSsoustraitance'!$J152+'1C TSsoustraitance'!$K152+'1C TSsoustraitance'!$L152+'1C TSsoustraitance'!$M152+'1C TSsoustraitance'!$N152+'1C TSsoustraitance'!$O152+'1C TSsoustraitance'!$P152+'1C TSsoustraitance'!$Q152)/'1C TSsoustraitance'!$R152),IF(AND('1C TSsoustraitance'!$D152&lt;&gt;"",$K$2&lt;&gt;"Pôle",'1C TSsoustraitance'!$E152="NON"),(('1C TSsoustraitance'!$F152+'1C TSsoustraitance'!$G152+'1C TSsoustraitance'!$H152+'1C TSsoustraitance'!$I152+'1C TSsoustraitance'!$J152+'1C TSsoustraitance'!$K152+'1C TSsoustraitance'!$L152+'1C TSsoustraitance'!$M152+'1C TSsoustraitance'!$N152+'1C TSsoustraitance'!$O152+'1C TSsoustraitance'!$P152+'1C TSsoustraitance'!$Q152))/'1C TSsoustraitance'!$AP152)))))</f>
        <v>0</v>
      </c>
      <c r="M435" s="668">
        <f>IF(OR('1C TSsoustraitance'!$D152="",'1C TSsoustraitance'!AP$13=0),0,IF(AND('1C TSsoustraitance'!$D152&lt;&gt;"",$K$2="Pôle",'1C TSsoustraitance'!$E152="OUI"),(('1C TSsoustraitance'!$J152+'1C TSsoustraitance'!$K152+'1C TSsoustraitance'!$L152)/'1C TSsoustraitance'!$R152),IF(AND('1C TSsoustraitance'!$D152&lt;&gt;"",$K$2="Pôle",'1C TSsoustraitance'!$E152="NON"),(('1C TSsoustraitance'!$J152+'1C TSsoustraitance'!$K152+'1C TSsoustraitance'!$L152)/'1C TSsoustraitance'!$AP152),IF(AND('1C TSsoustraitance'!$D152&lt;&gt;"",$K$2&lt;&gt;"Pôle"),0))))</f>
        <v>0</v>
      </c>
      <c r="N435" s="668">
        <f t="shared" si="115"/>
        <v>0</v>
      </c>
      <c r="O435" s="669">
        <f>IF(OR('1C TSsoustraitance'!$D152="",'1C TSsoustraitance'!$E152="OUI",'1C TSsoustraitance'!$AP152=0),0,(('1C TSsoustraitance'!$S152)/'1C TSsoustraitance'!$AP152))</f>
        <v>0</v>
      </c>
      <c r="P435" s="669">
        <f>IF(OR('1C TSsoustraitance'!$D152="",'1C TSsoustraitance'!$E152="OUI",'1C TSsoustraitance'!$AP152=0),0,(('1C TSsoustraitance'!$T152)/'1C TSsoustraitance'!$AP152))</f>
        <v>0</v>
      </c>
      <c r="Q435" s="669">
        <f>IF(OR('1C TSsoustraitance'!$D152="",'1C TSsoustraitance'!$E152="OUI",'1C TSsoustraitance'!$AP152=0),0,(('1C TSsoustraitance'!$U152)/'1C TSsoustraitance'!$AP152))</f>
        <v>0</v>
      </c>
      <c r="R435" s="669">
        <f>IF(OR('1C TSsoustraitance'!$D152="",'1C TSsoustraitance'!$E152="OUI",'1C TSsoustraitance'!$AP152=0),0,(('1C TSsoustraitance'!$V152)/'1C TSsoustraitance'!$AP152))</f>
        <v>0</v>
      </c>
      <c r="S435" s="669">
        <f>IF(OR('1C TSsoustraitance'!$D152="",'1C TSsoustraitance'!$E152="OUI",'1C TSsoustraitance'!$AP152=0),0,(('1C TSsoustraitance'!$W152)/'1C TSsoustraitance'!$AP152))</f>
        <v>0</v>
      </c>
      <c r="T435" s="669">
        <f>IF(OR('1C TSsoustraitance'!$D152="",'1C TSsoustraitance'!$E152="OUI",'1C TSsoustraitance'!$AP152=0),0,(('1C TSsoustraitance'!$X152)/'1C TSsoustraitance'!$AP152))</f>
        <v>0</v>
      </c>
      <c r="U435" s="669">
        <f>IF(OR('1C TSsoustraitance'!$D152="",'1C TSsoustraitance'!$E152="OUI",'1C TSsoustraitance'!$AP152=0),0,(('1C TSsoustraitance'!$Y152)/'1C TSsoustraitance'!$AP152))</f>
        <v>0</v>
      </c>
      <c r="V435" s="669">
        <f>IF(OR('1C TSsoustraitance'!$D152="",'1C TSsoustraitance'!$E152="OUI",'1C TSsoustraitance'!$AP152=0),0,(('1C TSsoustraitance'!$Z152)/'1C TSsoustraitance'!$AP152))</f>
        <v>0</v>
      </c>
      <c r="W435" s="669">
        <f>IF(OR('1C TSsoustraitance'!$D152="",'1C TSsoustraitance'!$E152="OUI",'1C TSsoustraitance'!$AP152=0),0,(('1C TSsoustraitance'!$AA152)/'1C TSsoustraitance'!$AP152))</f>
        <v>0</v>
      </c>
      <c r="X435" s="669">
        <f>IF(OR('1C TSsoustraitance'!$D152="",'1C TSsoustraitance'!$E152="OUI",'1C TSsoustraitance'!$AP152=0),0,(('1C TSsoustraitance'!$AB152)/'1C TSsoustraitance'!$AP152))</f>
        <v>0</v>
      </c>
      <c r="Y435" s="669">
        <f>IF(OR('1C TSsoustraitance'!$D152="",'1C TSsoustraitance'!$E152="OUI",'1C TSsoustraitance'!$AP152=0),0,(('1C TSsoustraitance'!$AC152)/'1C TSsoustraitance'!$AP152))</f>
        <v>0</v>
      </c>
      <c r="Z435" s="669">
        <f>IF(OR('1C TSsoustraitance'!$D152="",'1C TSsoustraitance'!$E152="OUI",'1C TSsoustraitance'!$AP152=0),0,(('1C TSsoustraitance'!$AD152)/'1C TSsoustraitance'!$AP152))</f>
        <v>0</v>
      </c>
      <c r="AA435" s="669">
        <f>IF(OR('1C TSsoustraitance'!$D152="",'1C TSsoustraitance'!$E152="OUI",'1C TSsoustraitance'!$AP152=0),0,(('1C TSsoustraitance'!$AE152)/'1C TSsoustraitance'!$AP152))</f>
        <v>0</v>
      </c>
      <c r="AB435" s="669">
        <f>IF(OR('1C TSsoustraitance'!$D152="",'1C TSsoustraitance'!$E152="OUI",'1C TSsoustraitance'!$AP152=0),0,(('1C TSsoustraitance'!$AF152)/'1C TSsoustraitance'!$AP152))</f>
        <v>0</v>
      </c>
      <c r="AC435" s="669">
        <f>IF(OR('1C TSsoustraitance'!$D152="",'1C TSsoustraitance'!$E152="OUI",'1C TSsoustraitance'!$AP152=0),0,(('1C TSsoustraitance'!$AG152)/'1C TSsoustraitance'!$AP152))</f>
        <v>0</v>
      </c>
      <c r="AD435" s="669">
        <f>IF(OR('1C TSsoustraitance'!$D152="",'1C TSsoustraitance'!$E152="OUI",'1C TSsoustraitance'!$AP152=0),0,(('1C TSsoustraitance'!$AH152)/'1C TSsoustraitance'!$AP152))</f>
        <v>0</v>
      </c>
      <c r="AE435" s="669">
        <f>IF(OR('1C TSsoustraitance'!$D152="",'1C TSsoustraitance'!$E152="OUI",'1C TSsoustraitance'!$AP152=0),0,(('1C TSsoustraitance'!$AI152)/'1C TSsoustraitance'!$AP152))</f>
        <v>0</v>
      </c>
      <c r="AF435" s="669">
        <f>IF(OR('1C TSsoustraitance'!$D152="",'1C TSsoustraitance'!$E152="OUI",'1C TSsoustraitance'!$AP152=0),0,(('1C TSsoustraitance'!$AJ152)/'1C TSsoustraitance'!$AP152))</f>
        <v>0</v>
      </c>
      <c r="AG435" s="669">
        <f>IF(OR('1C TSsoustraitance'!$D152="",'1C TSsoustraitance'!$E152="OUI",'1C TSsoustraitance'!$AP152=0),0,(('1C TSsoustraitance'!$AK152)/'1C TSsoustraitance'!$AP152))</f>
        <v>0</v>
      </c>
      <c r="AH435" s="669">
        <f>IF(OR('1C TSsoustraitance'!$D152="",'1C TSsoustraitance'!$E152="OUI",'1C TSsoustraitance'!$AP152=0),0,(('1C TSsoustraitance'!$AL152)/'1C TSsoustraitance'!$AP152))</f>
        <v>0</v>
      </c>
      <c r="AI435" s="669">
        <f>IF(OR('1C TSsoustraitance'!$D152="",'1C TSsoustraitance'!$E152="OUI",'1C TSsoustraitance'!$AP152=0),0,(('1C TSsoustraitance'!$AM152)/'1C TSsoustraitance'!$AP152))</f>
        <v>0</v>
      </c>
      <c r="AJ435" s="669">
        <f>IF(OR('1C TSsoustraitance'!$D152="",'1C TSsoustraitance'!$E152="OUI",'1C TSsoustraitance'!$AP152=0),0,(('1C TSsoustraitance'!$AN152)/'1C TSsoustraitance'!$AP152))</f>
        <v>0</v>
      </c>
      <c r="AK435" s="669">
        <f t="shared" si="116"/>
        <v>0</v>
      </c>
      <c r="AL435" s="668">
        <f t="shared" si="117"/>
        <v>0</v>
      </c>
      <c r="AM435" s="670">
        <f>IF(Tableau7[[#This Row],[N° pièce]]="",0,(Tableau7[[#This Row],[hors TVA]]+(Tableau7[[#This Row],[hors TVA]]*Tableau7[[#This Row],[Taux TVA]])-(Tableau7[[#This Row],[hors TVA]]*Tableau7[[#This Row],[Taux TVA]]*Tableau7[[#This Row],[Régime TVA: Récupération]]))*Tableau7[[#This Row],[Type 1]])</f>
        <v>0</v>
      </c>
      <c r="AN435" s="670">
        <f>IF(Tableau7[[#This Row],[N° pièce]]="",0,IF($K$2="pôle",((Tableau7[[#This Row],[hors TVA]]+(Tableau7[[#This Row],[hors TVA]]*Tableau7[[#This Row],[Taux TVA]])-(Tableau7[[#This Row],[hors TVA]]*Tableau7[[#This Row],[Taux TVA]]*Tableau7[[#This Row],[Régime TVA: Récupération]]))*Tableau7[[#This Row],[Type 2]]),0))</f>
        <v>0</v>
      </c>
      <c r="AO435" s="670">
        <f t="shared" si="121"/>
        <v>0</v>
      </c>
      <c r="AP435" s="255">
        <f t="shared" si="119"/>
        <v>0</v>
      </c>
      <c r="AQ435" s="506">
        <f t="shared" si="120"/>
        <v>0</v>
      </c>
      <c r="AR435" s="671"/>
      <c r="AS435" s="512"/>
      <c r="AT435" s="513" t="str">
        <f>IF(('1C TSsoustraitance'!AP152*FICHE!C$14&lt;J435),"Forfait limité à "&amp;FICHE!C$14&amp;"€/jour","")</f>
        <v/>
      </c>
      <c r="AU435" s="797"/>
      <c r="AV435" s="484"/>
      <c r="AW435" s="484"/>
      <c r="AX435" s="484"/>
      <c r="AY435" s="484"/>
      <c r="AZ435" s="484"/>
      <c r="BA435" s="4"/>
      <c r="BB435" s="4"/>
      <c r="BC435" s="4"/>
      <c r="BD435" s="4"/>
      <c r="BE435" s="4"/>
      <c r="BF435" s="4"/>
      <c r="BG435" s="4"/>
      <c r="BH435" s="4"/>
      <c r="BI435" s="4"/>
      <c r="BJ435" s="4"/>
      <c r="BK435" s="4"/>
      <c r="BL435" s="4"/>
      <c r="BM435" s="4"/>
      <c r="BN435" s="4"/>
      <c r="BO435" s="4"/>
      <c r="BP435" s="4"/>
      <c r="BQ435" s="4"/>
      <c r="BR435" s="4"/>
      <c r="BS435" s="4"/>
      <c r="BT435" s="4"/>
      <c r="BU435" s="4"/>
      <c r="BV435" s="4"/>
      <c r="BW435" s="4"/>
      <c r="BX435" s="4"/>
      <c r="BY435" s="4"/>
      <c r="BZ435" s="4"/>
      <c r="CA435" s="4"/>
      <c r="CB435" s="4"/>
      <c r="CC435" s="4"/>
      <c r="CD435" s="4"/>
      <c r="CE435" s="4"/>
      <c r="CF435" s="4"/>
      <c r="CG435" s="4"/>
      <c r="CH435" s="4"/>
      <c r="CI435" s="4"/>
      <c r="CJ435" s="4"/>
      <c r="CK435" s="4"/>
      <c r="CL435" s="4"/>
      <c r="CM435" s="4"/>
      <c r="CN435" s="4"/>
      <c r="CO435" s="4"/>
      <c r="CP435" s="4"/>
      <c r="CQ435" s="4"/>
      <c r="CR435" s="4"/>
      <c r="CS435" s="4"/>
      <c r="CT435" s="4"/>
      <c r="CU435" s="4"/>
      <c r="CV435" s="4"/>
      <c r="CW435" s="4"/>
      <c r="CX435" s="4"/>
      <c r="CY435" s="4"/>
      <c r="CZ435" s="4"/>
      <c r="DA435" s="4"/>
      <c r="DB435" s="4"/>
      <c r="DC435" s="4"/>
      <c r="DD435" s="4"/>
      <c r="DE435" s="4"/>
      <c r="DF435" s="4"/>
      <c r="DG435" s="4"/>
      <c r="DH435" s="4"/>
      <c r="DI435" s="4"/>
      <c r="DJ435" s="4"/>
      <c r="DK435" s="4"/>
      <c r="DL435" s="4"/>
      <c r="DM435" s="4"/>
      <c r="DN435" s="4"/>
      <c r="DO435" s="4"/>
      <c r="DP435" s="4"/>
      <c r="DQ435" s="4"/>
      <c r="DR435" s="4"/>
      <c r="DS435" s="4"/>
      <c r="DT435" s="4"/>
      <c r="DU435" s="4"/>
      <c r="DV435" s="4"/>
      <c r="DW435" s="4"/>
      <c r="DX435" s="4"/>
      <c r="DY435" s="4"/>
      <c r="DZ435" s="4"/>
      <c r="EA435" s="4"/>
      <c r="EB435" s="4"/>
      <c r="EC435" s="4"/>
      <c r="ED435" s="4"/>
      <c r="EE435" s="4"/>
      <c r="EF435" s="4"/>
      <c r="EG435" s="4"/>
      <c r="EH435" s="4"/>
      <c r="EI435" s="4"/>
      <c r="EJ435" s="4"/>
      <c r="EK435" s="4"/>
      <c r="EL435" s="4"/>
      <c r="EM435" s="4"/>
      <c r="EN435" s="4"/>
      <c r="EO435" s="4"/>
      <c r="EP435" s="4"/>
      <c r="EQ435" s="4"/>
      <c r="ER435" s="4"/>
      <c r="ES435" s="4"/>
      <c r="ET435" s="4"/>
      <c r="EU435" s="4"/>
      <c r="EV435" s="4"/>
      <c r="EW435" s="4"/>
      <c r="EX435" s="4"/>
      <c r="EY435" s="4"/>
      <c r="EZ435" s="4"/>
      <c r="FA435" s="4"/>
      <c r="FB435" s="4"/>
      <c r="FC435" s="4"/>
      <c r="FD435" s="4"/>
      <c r="FE435" s="4"/>
      <c r="FF435" s="4"/>
      <c r="FG435" s="4"/>
      <c r="FH435" s="4"/>
      <c r="FI435" s="4"/>
      <c r="FJ435" s="4"/>
      <c r="FK435" s="4"/>
      <c r="FL435" s="4"/>
      <c r="FM435" s="4"/>
      <c r="FN435" s="4"/>
      <c r="FO435" s="4"/>
      <c r="FP435" s="4"/>
      <c r="FQ435" s="4"/>
      <c r="FR435" s="4"/>
      <c r="FS435" s="4"/>
      <c r="FT435" s="4"/>
      <c r="FU435" s="4"/>
      <c r="FV435" s="4"/>
      <c r="FW435" s="4"/>
      <c r="FX435" s="4"/>
      <c r="FY435" s="4"/>
      <c r="FZ435" s="4"/>
      <c r="GA435" s="4"/>
      <c r="GB435" s="4"/>
      <c r="GC435" s="4"/>
      <c r="GD435" s="4"/>
      <c r="GE435" s="4"/>
      <c r="GF435" s="4"/>
      <c r="GG435" s="4"/>
      <c r="GH435" s="4"/>
      <c r="GI435" s="4"/>
      <c r="GJ435" s="4"/>
      <c r="GK435" s="4"/>
      <c r="GL435" s="4"/>
      <c r="GM435" s="4"/>
      <c r="GN435" s="4"/>
      <c r="GO435" s="4"/>
      <c r="GP435" s="4"/>
      <c r="GQ435" s="4"/>
      <c r="GR435" s="4"/>
      <c r="GS435" s="4"/>
      <c r="GT435" s="4"/>
      <c r="GU435" s="4"/>
      <c r="GV435" s="4"/>
      <c r="GW435" s="4"/>
      <c r="GX435" s="4"/>
      <c r="GY435" s="4"/>
      <c r="GZ435" s="4"/>
      <c r="HA435" s="4"/>
      <c r="HB435" s="4"/>
      <c r="HC435" s="4"/>
    </row>
    <row r="436" spans="1:211" s="380" customFormat="1" ht="13.9" customHeight="1">
      <c r="A436" s="828" t="str">
        <f>IF('1C TSsoustraitance'!$A153&lt;&gt;0,'1C TSsoustraitance'!$A153,"")</f>
        <v/>
      </c>
      <c r="B436" s="530"/>
      <c r="C436" s="513" t="str">
        <f>IF('1C TSsoustraitance'!$A153&lt;&gt;0,'1C TSsoustraitance'!$B153,"")</f>
        <v/>
      </c>
      <c r="D436" s="513" t="str">
        <f>IF('1C TSsoustraitance'!$A153&lt;&gt;0,'1C TSsoustraitance'!$C153,"")</f>
        <v/>
      </c>
      <c r="E436" s="684"/>
      <c r="F436" s="685"/>
      <c r="G436" s="666">
        <f>'1C TSsoustraitance'!$D153</f>
        <v>0</v>
      </c>
      <c r="H436" s="533">
        <v>0.21</v>
      </c>
      <c r="I436" s="533">
        <v>1</v>
      </c>
      <c r="J436" s="534"/>
      <c r="K436" s="667">
        <f t="shared" si="114"/>
        <v>0</v>
      </c>
      <c r="L436" s="668">
        <f>IF(OR('1C TSsoustraitance'!$D153="",'1C TSsoustraitance'!$AP153=0),0,IF(AND('1C TSsoustraitance'!$D153&lt;&gt;"",$K$2="Pôle",'1C TSsoustraitance'!$E153="OUI"),(('1C TSsoustraitance'!$F153+'1C TSsoustraitance'!$G153+'1C TSsoustraitance'!$H153+'1C TSsoustraitance'!$I153+'1C TSsoustraitance'!$M153)/'1C TSsoustraitance'!$R153),IF(AND('1C TSsoustraitance'!$D153&lt;&gt;"",$K$2="Pôle",'1C TSsoustraitance'!$E153="NON"),(('1C TSsoustraitance'!$F153+'1C TSsoustraitance'!$G153+'1C TSsoustraitance'!$H153+'1C TSsoustraitance'!$I153+'1C TSsoustraitance'!$M153)/'1C TSsoustraitance'!$AP153),IF(AND('1C TSsoustraitance'!$D153&lt;&gt;"",$K$2&lt;&gt;"Pôle",'1C TSsoustraitance'!$E153="OUI"),(('1C TSsoustraitance'!$F153+'1C TSsoustraitance'!$G153+'1C TSsoustraitance'!$H153+'1C TSsoustraitance'!$I153+'1C TSsoustraitance'!$J153+'1C TSsoustraitance'!$K153+'1C TSsoustraitance'!$L153+'1C TSsoustraitance'!$M153+'1C TSsoustraitance'!$N153+'1C TSsoustraitance'!$O153+'1C TSsoustraitance'!$P153+'1C TSsoustraitance'!$Q153)/'1C TSsoustraitance'!$R153),IF(AND('1C TSsoustraitance'!$D153&lt;&gt;"",$K$2&lt;&gt;"Pôle",'1C TSsoustraitance'!$E153="NON"),(('1C TSsoustraitance'!$F153+'1C TSsoustraitance'!$G153+'1C TSsoustraitance'!$H153+'1C TSsoustraitance'!$I153+'1C TSsoustraitance'!$J153+'1C TSsoustraitance'!$K153+'1C TSsoustraitance'!$L153+'1C TSsoustraitance'!$M153+'1C TSsoustraitance'!$N153+'1C TSsoustraitance'!$O153+'1C TSsoustraitance'!$P153+'1C TSsoustraitance'!$Q153))/'1C TSsoustraitance'!$AP153)))))</f>
        <v>0</v>
      </c>
      <c r="M436" s="668">
        <f>IF(OR('1C TSsoustraitance'!$D153="",'1C TSsoustraitance'!AP$13=0),0,IF(AND('1C TSsoustraitance'!$D153&lt;&gt;"",$K$2="Pôle",'1C TSsoustraitance'!$E153="OUI"),(('1C TSsoustraitance'!$J153+'1C TSsoustraitance'!$K153+'1C TSsoustraitance'!$L153)/'1C TSsoustraitance'!$R153),IF(AND('1C TSsoustraitance'!$D153&lt;&gt;"",$K$2="Pôle",'1C TSsoustraitance'!$E153="NON"),(('1C TSsoustraitance'!$J153+'1C TSsoustraitance'!$K153+'1C TSsoustraitance'!$L153)/'1C TSsoustraitance'!$AP153),IF(AND('1C TSsoustraitance'!$D153&lt;&gt;"",$K$2&lt;&gt;"Pôle"),0))))</f>
        <v>0</v>
      </c>
      <c r="N436" s="668">
        <f t="shared" si="115"/>
        <v>0</v>
      </c>
      <c r="O436" s="669">
        <f>IF(OR('1C TSsoustraitance'!$D153="",'1C TSsoustraitance'!$E153="OUI",'1C TSsoustraitance'!$AP153=0),0,(('1C TSsoustraitance'!$S153)/'1C TSsoustraitance'!$AP153))</f>
        <v>0</v>
      </c>
      <c r="P436" s="669">
        <f>IF(OR('1C TSsoustraitance'!$D153="",'1C TSsoustraitance'!$E153="OUI",'1C TSsoustraitance'!$AP153=0),0,(('1C TSsoustraitance'!$T153)/'1C TSsoustraitance'!$AP153))</f>
        <v>0</v>
      </c>
      <c r="Q436" s="669">
        <f>IF(OR('1C TSsoustraitance'!$D153="",'1C TSsoustraitance'!$E153="OUI",'1C TSsoustraitance'!$AP153=0),0,(('1C TSsoustraitance'!$U153)/'1C TSsoustraitance'!$AP153))</f>
        <v>0</v>
      </c>
      <c r="R436" s="669">
        <f>IF(OR('1C TSsoustraitance'!$D153="",'1C TSsoustraitance'!$E153="OUI",'1C TSsoustraitance'!$AP153=0),0,(('1C TSsoustraitance'!$V153)/'1C TSsoustraitance'!$AP153))</f>
        <v>0</v>
      </c>
      <c r="S436" s="669">
        <f>IF(OR('1C TSsoustraitance'!$D153="",'1C TSsoustraitance'!$E153="OUI",'1C TSsoustraitance'!$AP153=0),0,(('1C TSsoustraitance'!$W153)/'1C TSsoustraitance'!$AP153))</f>
        <v>0</v>
      </c>
      <c r="T436" s="669">
        <f>IF(OR('1C TSsoustraitance'!$D153="",'1C TSsoustraitance'!$E153="OUI",'1C TSsoustraitance'!$AP153=0),0,(('1C TSsoustraitance'!$X153)/'1C TSsoustraitance'!$AP153))</f>
        <v>0</v>
      </c>
      <c r="U436" s="669">
        <f>IF(OR('1C TSsoustraitance'!$D153="",'1C TSsoustraitance'!$E153="OUI",'1C TSsoustraitance'!$AP153=0),0,(('1C TSsoustraitance'!$Y153)/'1C TSsoustraitance'!$AP153))</f>
        <v>0</v>
      </c>
      <c r="V436" s="669">
        <f>IF(OR('1C TSsoustraitance'!$D153="",'1C TSsoustraitance'!$E153="OUI",'1C TSsoustraitance'!$AP153=0),0,(('1C TSsoustraitance'!$Z153)/'1C TSsoustraitance'!$AP153))</f>
        <v>0</v>
      </c>
      <c r="W436" s="669">
        <f>IF(OR('1C TSsoustraitance'!$D153="",'1C TSsoustraitance'!$E153="OUI",'1C TSsoustraitance'!$AP153=0),0,(('1C TSsoustraitance'!$AA153)/'1C TSsoustraitance'!$AP153))</f>
        <v>0</v>
      </c>
      <c r="X436" s="669">
        <f>IF(OR('1C TSsoustraitance'!$D153="",'1C TSsoustraitance'!$E153="OUI",'1C TSsoustraitance'!$AP153=0),0,(('1C TSsoustraitance'!$AB153)/'1C TSsoustraitance'!$AP153))</f>
        <v>0</v>
      </c>
      <c r="Y436" s="669">
        <f>IF(OR('1C TSsoustraitance'!$D153="",'1C TSsoustraitance'!$E153="OUI",'1C TSsoustraitance'!$AP153=0),0,(('1C TSsoustraitance'!$AC153)/'1C TSsoustraitance'!$AP153))</f>
        <v>0</v>
      </c>
      <c r="Z436" s="669">
        <f>IF(OR('1C TSsoustraitance'!$D153="",'1C TSsoustraitance'!$E153="OUI",'1C TSsoustraitance'!$AP153=0),0,(('1C TSsoustraitance'!$AD153)/'1C TSsoustraitance'!$AP153))</f>
        <v>0</v>
      </c>
      <c r="AA436" s="669">
        <f>IF(OR('1C TSsoustraitance'!$D153="",'1C TSsoustraitance'!$E153="OUI",'1C TSsoustraitance'!$AP153=0),0,(('1C TSsoustraitance'!$AE153)/'1C TSsoustraitance'!$AP153))</f>
        <v>0</v>
      </c>
      <c r="AB436" s="669">
        <f>IF(OR('1C TSsoustraitance'!$D153="",'1C TSsoustraitance'!$E153="OUI",'1C TSsoustraitance'!$AP153=0),0,(('1C TSsoustraitance'!$AF153)/'1C TSsoustraitance'!$AP153))</f>
        <v>0</v>
      </c>
      <c r="AC436" s="669">
        <f>IF(OR('1C TSsoustraitance'!$D153="",'1C TSsoustraitance'!$E153="OUI",'1C TSsoustraitance'!$AP153=0),0,(('1C TSsoustraitance'!$AG153)/'1C TSsoustraitance'!$AP153))</f>
        <v>0</v>
      </c>
      <c r="AD436" s="669">
        <f>IF(OR('1C TSsoustraitance'!$D153="",'1C TSsoustraitance'!$E153="OUI",'1C TSsoustraitance'!$AP153=0),0,(('1C TSsoustraitance'!$AH153)/'1C TSsoustraitance'!$AP153))</f>
        <v>0</v>
      </c>
      <c r="AE436" s="669">
        <f>IF(OR('1C TSsoustraitance'!$D153="",'1C TSsoustraitance'!$E153="OUI",'1C TSsoustraitance'!$AP153=0),0,(('1C TSsoustraitance'!$AI153)/'1C TSsoustraitance'!$AP153))</f>
        <v>0</v>
      </c>
      <c r="AF436" s="669">
        <f>IF(OR('1C TSsoustraitance'!$D153="",'1C TSsoustraitance'!$E153="OUI",'1C TSsoustraitance'!$AP153=0),0,(('1C TSsoustraitance'!$AJ153)/'1C TSsoustraitance'!$AP153))</f>
        <v>0</v>
      </c>
      <c r="AG436" s="669">
        <f>IF(OR('1C TSsoustraitance'!$D153="",'1C TSsoustraitance'!$E153="OUI",'1C TSsoustraitance'!$AP153=0),0,(('1C TSsoustraitance'!$AK153)/'1C TSsoustraitance'!$AP153))</f>
        <v>0</v>
      </c>
      <c r="AH436" s="669">
        <f>IF(OR('1C TSsoustraitance'!$D153="",'1C TSsoustraitance'!$E153="OUI",'1C TSsoustraitance'!$AP153=0),0,(('1C TSsoustraitance'!$AL153)/'1C TSsoustraitance'!$AP153))</f>
        <v>0</v>
      </c>
      <c r="AI436" s="669">
        <f>IF(OR('1C TSsoustraitance'!$D153="",'1C TSsoustraitance'!$E153="OUI",'1C TSsoustraitance'!$AP153=0),0,(('1C TSsoustraitance'!$AM153)/'1C TSsoustraitance'!$AP153))</f>
        <v>0</v>
      </c>
      <c r="AJ436" s="669">
        <f>IF(OR('1C TSsoustraitance'!$D153="",'1C TSsoustraitance'!$E153="OUI",'1C TSsoustraitance'!$AP153=0),0,(('1C TSsoustraitance'!$AN153)/'1C TSsoustraitance'!$AP153))</f>
        <v>0</v>
      </c>
      <c r="AK436" s="669">
        <f t="shared" si="116"/>
        <v>0</v>
      </c>
      <c r="AL436" s="668">
        <f t="shared" si="117"/>
        <v>0</v>
      </c>
      <c r="AM436" s="670">
        <f>IF(Tableau7[[#This Row],[N° pièce]]="",0,(Tableau7[[#This Row],[hors TVA]]+(Tableau7[[#This Row],[hors TVA]]*Tableau7[[#This Row],[Taux TVA]])-(Tableau7[[#This Row],[hors TVA]]*Tableau7[[#This Row],[Taux TVA]]*Tableau7[[#This Row],[Régime TVA: Récupération]]))*Tableau7[[#This Row],[Type 1]])</f>
        <v>0</v>
      </c>
      <c r="AN436" s="670">
        <f>IF(Tableau7[[#This Row],[N° pièce]]="",0,IF($K$2="pôle",((Tableau7[[#This Row],[hors TVA]]+(Tableau7[[#This Row],[hors TVA]]*Tableau7[[#This Row],[Taux TVA]])-(Tableau7[[#This Row],[hors TVA]]*Tableau7[[#This Row],[Taux TVA]]*Tableau7[[#This Row],[Régime TVA: Récupération]]))*Tableau7[[#This Row],[Type 2]]),0))</f>
        <v>0</v>
      </c>
      <c r="AO436" s="670">
        <f t="shared" si="121"/>
        <v>0</v>
      </c>
      <c r="AP436" s="255">
        <f t="shared" si="119"/>
        <v>0</v>
      </c>
      <c r="AQ436" s="506">
        <f t="shared" si="120"/>
        <v>0</v>
      </c>
      <c r="AR436" s="671"/>
      <c r="AS436" s="512"/>
      <c r="AT436" s="513" t="str">
        <f>IF(('1C TSsoustraitance'!AP153*FICHE!C$14&lt;J436),"Forfait limité à "&amp;FICHE!C$14&amp;"€/jour","")</f>
        <v/>
      </c>
      <c r="AU436" s="797"/>
      <c r="AV436" s="484"/>
      <c r="AW436" s="484"/>
      <c r="AX436" s="484"/>
      <c r="AY436" s="484"/>
      <c r="AZ436" s="484"/>
      <c r="BA436" s="4"/>
      <c r="BB436" s="4"/>
      <c r="BC436" s="4"/>
      <c r="BD436" s="4"/>
      <c r="BE436" s="4"/>
      <c r="BF436" s="4"/>
      <c r="BG436" s="4"/>
      <c r="BH436" s="4"/>
      <c r="BI436" s="4"/>
      <c r="BJ436" s="4"/>
      <c r="BK436" s="4"/>
      <c r="BL436" s="4"/>
      <c r="BM436" s="4"/>
      <c r="BN436" s="4"/>
      <c r="BO436" s="4"/>
      <c r="BP436" s="4"/>
      <c r="BQ436" s="4"/>
      <c r="BR436" s="4"/>
      <c r="BS436" s="4"/>
      <c r="BT436" s="4"/>
      <c r="BU436" s="4"/>
      <c r="BV436" s="4"/>
      <c r="BW436" s="4"/>
      <c r="BX436" s="4"/>
      <c r="BY436" s="4"/>
      <c r="BZ436" s="4"/>
      <c r="CA436" s="4"/>
      <c r="CB436" s="4"/>
      <c r="CC436" s="4"/>
      <c r="CD436" s="4"/>
      <c r="CE436" s="4"/>
      <c r="CF436" s="4"/>
      <c r="CG436" s="4"/>
      <c r="CH436" s="4"/>
      <c r="CI436" s="4"/>
      <c r="CJ436" s="4"/>
      <c r="CK436" s="4"/>
      <c r="CL436" s="4"/>
      <c r="CM436" s="4"/>
      <c r="CN436" s="4"/>
      <c r="CO436" s="4"/>
      <c r="CP436" s="4"/>
      <c r="CQ436" s="4"/>
      <c r="CR436" s="4"/>
      <c r="CS436" s="4"/>
      <c r="CT436" s="4"/>
      <c r="CU436" s="4"/>
      <c r="CV436" s="4"/>
      <c r="CW436" s="4"/>
      <c r="CX436" s="4"/>
      <c r="CY436" s="4"/>
      <c r="CZ436" s="4"/>
      <c r="DA436" s="4"/>
      <c r="DB436" s="4"/>
      <c r="DC436" s="4"/>
      <c r="DD436" s="4"/>
      <c r="DE436" s="4"/>
      <c r="DF436" s="4"/>
      <c r="DG436" s="4"/>
      <c r="DH436" s="4"/>
      <c r="DI436" s="4"/>
      <c r="DJ436" s="4"/>
      <c r="DK436" s="4"/>
      <c r="DL436" s="4"/>
      <c r="DM436" s="4"/>
      <c r="DN436" s="4"/>
      <c r="DO436" s="4"/>
      <c r="DP436" s="4"/>
      <c r="DQ436" s="4"/>
      <c r="DR436" s="4"/>
      <c r="DS436" s="4"/>
      <c r="DT436" s="4"/>
      <c r="DU436" s="4"/>
      <c r="DV436" s="4"/>
      <c r="DW436" s="4"/>
      <c r="DX436" s="4"/>
      <c r="DY436" s="4"/>
      <c r="DZ436" s="4"/>
      <c r="EA436" s="4"/>
      <c r="EB436" s="4"/>
      <c r="EC436" s="4"/>
      <c r="ED436" s="4"/>
      <c r="EE436" s="4"/>
      <c r="EF436" s="4"/>
      <c r="EG436" s="4"/>
      <c r="EH436" s="4"/>
      <c r="EI436" s="4"/>
      <c r="EJ436" s="4"/>
      <c r="EK436" s="4"/>
      <c r="EL436" s="4"/>
      <c r="EM436" s="4"/>
      <c r="EN436" s="4"/>
      <c r="EO436" s="4"/>
      <c r="EP436" s="4"/>
      <c r="EQ436" s="4"/>
      <c r="ER436" s="4"/>
      <c r="ES436" s="4"/>
      <c r="ET436" s="4"/>
      <c r="EU436" s="4"/>
      <c r="EV436" s="4"/>
      <c r="EW436" s="4"/>
      <c r="EX436" s="4"/>
      <c r="EY436" s="4"/>
      <c r="EZ436" s="4"/>
      <c r="FA436" s="4"/>
      <c r="FB436" s="4"/>
      <c r="FC436" s="4"/>
      <c r="FD436" s="4"/>
      <c r="FE436" s="4"/>
      <c r="FF436" s="4"/>
      <c r="FG436" s="4"/>
      <c r="FH436" s="4"/>
      <c r="FI436" s="4"/>
      <c r="FJ436" s="4"/>
      <c r="FK436" s="4"/>
      <c r="FL436" s="4"/>
      <c r="FM436" s="4"/>
      <c r="FN436" s="4"/>
      <c r="FO436" s="4"/>
      <c r="FP436" s="4"/>
      <c r="FQ436" s="4"/>
      <c r="FR436" s="4"/>
      <c r="FS436" s="4"/>
      <c r="FT436" s="4"/>
      <c r="FU436" s="4"/>
      <c r="FV436" s="4"/>
      <c r="FW436" s="4"/>
      <c r="FX436" s="4"/>
      <c r="FY436" s="4"/>
      <c r="FZ436" s="4"/>
      <c r="GA436" s="4"/>
      <c r="GB436" s="4"/>
      <c r="GC436" s="4"/>
      <c r="GD436" s="4"/>
      <c r="GE436" s="4"/>
      <c r="GF436" s="4"/>
      <c r="GG436" s="4"/>
      <c r="GH436" s="4"/>
      <c r="GI436" s="4"/>
      <c r="GJ436" s="4"/>
      <c r="GK436" s="4"/>
      <c r="GL436" s="4"/>
      <c r="GM436" s="4"/>
      <c r="GN436" s="4"/>
      <c r="GO436" s="4"/>
      <c r="GP436" s="4"/>
      <c r="GQ436" s="4"/>
      <c r="GR436" s="4"/>
      <c r="GS436" s="4"/>
      <c r="GT436" s="4"/>
      <c r="GU436" s="4"/>
      <c r="GV436" s="4"/>
      <c r="GW436" s="4"/>
      <c r="GX436" s="4"/>
      <c r="GY436" s="4"/>
      <c r="GZ436" s="4"/>
      <c r="HA436" s="4"/>
      <c r="HB436" s="4"/>
      <c r="HC436" s="4"/>
    </row>
    <row r="437" spans="1:211" s="380" customFormat="1" ht="13.9" customHeight="1">
      <c r="A437" s="828" t="str">
        <f>IF('1C TSsoustraitance'!$A154&lt;&gt;0,'1C TSsoustraitance'!$A154,"")</f>
        <v/>
      </c>
      <c r="B437" s="530"/>
      <c r="C437" s="513" t="str">
        <f>IF('1C TSsoustraitance'!$A154&lt;&gt;0,'1C TSsoustraitance'!$B154,"")</f>
        <v/>
      </c>
      <c r="D437" s="513" t="str">
        <f>IF('1C TSsoustraitance'!$A154&lt;&gt;0,'1C TSsoustraitance'!$C154,"")</f>
        <v/>
      </c>
      <c r="E437" s="684"/>
      <c r="F437" s="685"/>
      <c r="G437" s="666">
        <f>'1C TSsoustraitance'!$D154</f>
        <v>0</v>
      </c>
      <c r="H437" s="533">
        <v>0.21</v>
      </c>
      <c r="I437" s="533">
        <v>1</v>
      </c>
      <c r="J437" s="534"/>
      <c r="K437" s="667">
        <f t="shared" si="114"/>
        <v>0</v>
      </c>
      <c r="L437" s="668">
        <f>IF(OR('1C TSsoustraitance'!$D154="",'1C TSsoustraitance'!$AP154=0),0,IF(AND('1C TSsoustraitance'!$D154&lt;&gt;"",$K$2="Pôle",'1C TSsoustraitance'!$E154="OUI"),(('1C TSsoustraitance'!$F154+'1C TSsoustraitance'!$G154+'1C TSsoustraitance'!$H154+'1C TSsoustraitance'!$I154+'1C TSsoustraitance'!$M154)/'1C TSsoustraitance'!$R154),IF(AND('1C TSsoustraitance'!$D154&lt;&gt;"",$K$2="Pôle",'1C TSsoustraitance'!$E154="NON"),(('1C TSsoustraitance'!$F154+'1C TSsoustraitance'!$G154+'1C TSsoustraitance'!$H154+'1C TSsoustraitance'!$I154+'1C TSsoustraitance'!$M154)/'1C TSsoustraitance'!$AP154),IF(AND('1C TSsoustraitance'!$D154&lt;&gt;"",$K$2&lt;&gt;"Pôle",'1C TSsoustraitance'!$E154="OUI"),(('1C TSsoustraitance'!$F154+'1C TSsoustraitance'!$G154+'1C TSsoustraitance'!$H154+'1C TSsoustraitance'!$I154+'1C TSsoustraitance'!$J154+'1C TSsoustraitance'!$K154+'1C TSsoustraitance'!$L154+'1C TSsoustraitance'!$M154+'1C TSsoustraitance'!$N154+'1C TSsoustraitance'!$O154+'1C TSsoustraitance'!$P154+'1C TSsoustraitance'!$Q154)/'1C TSsoustraitance'!$R154),IF(AND('1C TSsoustraitance'!$D154&lt;&gt;"",$K$2&lt;&gt;"Pôle",'1C TSsoustraitance'!$E154="NON"),(('1C TSsoustraitance'!$F154+'1C TSsoustraitance'!$G154+'1C TSsoustraitance'!$H154+'1C TSsoustraitance'!$I154+'1C TSsoustraitance'!$J154+'1C TSsoustraitance'!$K154+'1C TSsoustraitance'!$L154+'1C TSsoustraitance'!$M154+'1C TSsoustraitance'!$N154+'1C TSsoustraitance'!$O154+'1C TSsoustraitance'!$P154+'1C TSsoustraitance'!$Q154))/'1C TSsoustraitance'!$AP154)))))</f>
        <v>0</v>
      </c>
      <c r="M437" s="668">
        <f>IF(OR('1C TSsoustraitance'!$D154="",'1C TSsoustraitance'!AP$13=0),0,IF(AND('1C TSsoustraitance'!$D154&lt;&gt;"",$K$2="Pôle",'1C TSsoustraitance'!$E154="OUI"),(('1C TSsoustraitance'!$J154+'1C TSsoustraitance'!$K154+'1C TSsoustraitance'!$L154)/'1C TSsoustraitance'!$R154),IF(AND('1C TSsoustraitance'!$D154&lt;&gt;"",$K$2="Pôle",'1C TSsoustraitance'!$E154="NON"),(('1C TSsoustraitance'!$J154+'1C TSsoustraitance'!$K154+'1C TSsoustraitance'!$L154)/'1C TSsoustraitance'!$AP154),IF(AND('1C TSsoustraitance'!$D154&lt;&gt;"",$K$2&lt;&gt;"Pôle"),0))))</f>
        <v>0</v>
      </c>
      <c r="N437" s="668">
        <f t="shared" si="115"/>
        <v>0</v>
      </c>
      <c r="O437" s="669">
        <f>IF(OR('1C TSsoustraitance'!$D154="",'1C TSsoustraitance'!$E154="OUI",'1C TSsoustraitance'!$AP154=0),0,(('1C TSsoustraitance'!$S154)/'1C TSsoustraitance'!$AP154))</f>
        <v>0</v>
      </c>
      <c r="P437" s="669">
        <f>IF(OR('1C TSsoustraitance'!$D154="",'1C TSsoustraitance'!$E154="OUI",'1C TSsoustraitance'!$AP154=0),0,(('1C TSsoustraitance'!$T154)/'1C TSsoustraitance'!$AP154))</f>
        <v>0</v>
      </c>
      <c r="Q437" s="669">
        <f>IF(OR('1C TSsoustraitance'!$D154="",'1C TSsoustraitance'!$E154="OUI",'1C TSsoustraitance'!$AP154=0),0,(('1C TSsoustraitance'!$U154)/'1C TSsoustraitance'!$AP154))</f>
        <v>0</v>
      </c>
      <c r="R437" s="669">
        <f>IF(OR('1C TSsoustraitance'!$D154="",'1C TSsoustraitance'!$E154="OUI",'1C TSsoustraitance'!$AP154=0),0,(('1C TSsoustraitance'!$V154)/'1C TSsoustraitance'!$AP154))</f>
        <v>0</v>
      </c>
      <c r="S437" s="669">
        <f>IF(OR('1C TSsoustraitance'!$D154="",'1C TSsoustraitance'!$E154="OUI",'1C TSsoustraitance'!$AP154=0),0,(('1C TSsoustraitance'!$W154)/'1C TSsoustraitance'!$AP154))</f>
        <v>0</v>
      </c>
      <c r="T437" s="669">
        <f>IF(OR('1C TSsoustraitance'!$D154="",'1C TSsoustraitance'!$E154="OUI",'1C TSsoustraitance'!$AP154=0),0,(('1C TSsoustraitance'!$X154)/'1C TSsoustraitance'!$AP154))</f>
        <v>0</v>
      </c>
      <c r="U437" s="669">
        <f>IF(OR('1C TSsoustraitance'!$D154="",'1C TSsoustraitance'!$E154="OUI",'1C TSsoustraitance'!$AP154=0),0,(('1C TSsoustraitance'!$Y154)/'1C TSsoustraitance'!$AP154))</f>
        <v>0</v>
      </c>
      <c r="V437" s="669">
        <f>IF(OR('1C TSsoustraitance'!$D154="",'1C TSsoustraitance'!$E154="OUI",'1C TSsoustraitance'!$AP154=0),0,(('1C TSsoustraitance'!$Z154)/'1C TSsoustraitance'!$AP154))</f>
        <v>0</v>
      </c>
      <c r="W437" s="669">
        <f>IF(OR('1C TSsoustraitance'!$D154="",'1C TSsoustraitance'!$E154="OUI",'1C TSsoustraitance'!$AP154=0),0,(('1C TSsoustraitance'!$AA154)/'1C TSsoustraitance'!$AP154))</f>
        <v>0</v>
      </c>
      <c r="X437" s="669">
        <f>IF(OR('1C TSsoustraitance'!$D154="",'1C TSsoustraitance'!$E154="OUI",'1C TSsoustraitance'!$AP154=0),0,(('1C TSsoustraitance'!$AB154)/'1C TSsoustraitance'!$AP154))</f>
        <v>0</v>
      </c>
      <c r="Y437" s="669">
        <f>IF(OR('1C TSsoustraitance'!$D154="",'1C TSsoustraitance'!$E154="OUI",'1C TSsoustraitance'!$AP154=0),0,(('1C TSsoustraitance'!$AC154)/'1C TSsoustraitance'!$AP154))</f>
        <v>0</v>
      </c>
      <c r="Z437" s="669">
        <f>IF(OR('1C TSsoustraitance'!$D154="",'1C TSsoustraitance'!$E154="OUI",'1C TSsoustraitance'!$AP154=0),0,(('1C TSsoustraitance'!$AD154)/'1C TSsoustraitance'!$AP154))</f>
        <v>0</v>
      </c>
      <c r="AA437" s="669">
        <f>IF(OR('1C TSsoustraitance'!$D154="",'1C TSsoustraitance'!$E154="OUI",'1C TSsoustraitance'!$AP154=0),0,(('1C TSsoustraitance'!$AE154)/'1C TSsoustraitance'!$AP154))</f>
        <v>0</v>
      </c>
      <c r="AB437" s="669">
        <f>IF(OR('1C TSsoustraitance'!$D154="",'1C TSsoustraitance'!$E154="OUI",'1C TSsoustraitance'!$AP154=0),0,(('1C TSsoustraitance'!$AF154)/'1C TSsoustraitance'!$AP154))</f>
        <v>0</v>
      </c>
      <c r="AC437" s="669">
        <f>IF(OR('1C TSsoustraitance'!$D154="",'1C TSsoustraitance'!$E154="OUI",'1C TSsoustraitance'!$AP154=0),0,(('1C TSsoustraitance'!$AG154)/'1C TSsoustraitance'!$AP154))</f>
        <v>0</v>
      </c>
      <c r="AD437" s="669">
        <f>IF(OR('1C TSsoustraitance'!$D154="",'1C TSsoustraitance'!$E154="OUI",'1C TSsoustraitance'!$AP154=0),0,(('1C TSsoustraitance'!$AH154)/'1C TSsoustraitance'!$AP154))</f>
        <v>0</v>
      </c>
      <c r="AE437" s="669">
        <f>IF(OR('1C TSsoustraitance'!$D154="",'1C TSsoustraitance'!$E154="OUI",'1C TSsoustraitance'!$AP154=0),0,(('1C TSsoustraitance'!$AI154)/'1C TSsoustraitance'!$AP154))</f>
        <v>0</v>
      </c>
      <c r="AF437" s="669">
        <f>IF(OR('1C TSsoustraitance'!$D154="",'1C TSsoustraitance'!$E154="OUI",'1C TSsoustraitance'!$AP154=0),0,(('1C TSsoustraitance'!$AJ154)/'1C TSsoustraitance'!$AP154))</f>
        <v>0</v>
      </c>
      <c r="AG437" s="669">
        <f>IF(OR('1C TSsoustraitance'!$D154="",'1C TSsoustraitance'!$E154="OUI",'1C TSsoustraitance'!$AP154=0),0,(('1C TSsoustraitance'!$AK154)/'1C TSsoustraitance'!$AP154))</f>
        <v>0</v>
      </c>
      <c r="AH437" s="669">
        <f>IF(OR('1C TSsoustraitance'!$D154="",'1C TSsoustraitance'!$E154="OUI",'1C TSsoustraitance'!$AP154=0),0,(('1C TSsoustraitance'!$AL154)/'1C TSsoustraitance'!$AP154))</f>
        <v>0</v>
      </c>
      <c r="AI437" s="669">
        <f>IF(OR('1C TSsoustraitance'!$D154="",'1C TSsoustraitance'!$E154="OUI",'1C TSsoustraitance'!$AP154=0),0,(('1C TSsoustraitance'!$AM154)/'1C TSsoustraitance'!$AP154))</f>
        <v>0</v>
      </c>
      <c r="AJ437" s="669">
        <f>IF(OR('1C TSsoustraitance'!$D154="",'1C TSsoustraitance'!$E154="OUI",'1C TSsoustraitance'!$AP154=0),0,(('1C TSsoustraitance'!$AN154)/'1C TSsoustraitance'!$AP154))</f>
        <v>0</v>
      </c>
      <c r="AK437" s="669">
        <f t="shared" si="116"/>
        <v>0</v>
      </c>
      <c r="AL437" s="668">
        <f t="shared" si="117"/>
        <v>0</v>
      </c>
      <c r="AM437" s="670">
        <f>IF(Tableau7[[#This Row],[N° pièce]]="",0,(Tableau7[[#This Row],[hors TVA]]+(Tableau7[[#This Row],[hors TVA]]*Tableau7[[#This Row],[Taux TVA]])-(Tableau7[[#This Row],[hors TVA]]*Tableau7[[#This Row],[Taux TVA]]*Tableau7[[#This Row],[Régime TVA: Récupération]]))*Tableau7[[#This Row],[Type 1]])</f>
        <v>0</v>
      </c>
      <c r="AN437" s="670">
        <f>IF(Tableau7[[#This Row],[N° pièce]]="",0,IF($K$2="pôle",((Tableau7[[#This Row],[hors TVA]]+(Tableau7[[#This Row],[hors TVA]]*Tableau7[[#This Row],[Taux TVA]])-(Tableau7[[#This Row],[hors TVA]]*Tableau7[[#This Row],[Taux TVA]]*Tableau7[[#This Row],[Régime TVA: Récupération]]))*Tableau7[[#This Row],[Type 2]]),0))</f>
        <v>0</v>
      </c>
      <c r="AO437" s="670">
        <f t="shared" si="121"/>
        <v>0</v>
      </c>
      <c r="AP437" s="255">
        <f t="shared" si="119"/>
        <v>0</v>
      </c>
      <c r="AQ437" s="506">
        <f t="shared" si="120"/>
        <v>0</v>
      </c>
      <c r="AR437" s="671"/>
      <c r="AS437" s="512"/>
      <c r="AT437" s="513" t="str">
        <f>IF(('1C TSsoustraitance'!AP154*FICHE!C$14&lt;J437),"Forfait limité à "&amp;FICHE!C$14&amp;"€/jour","")</f>
        <v/>
      </c>
      <c r="AU437" s="797"/>
      <c r="AV437" s="484"/>
      <c r="AW437" s="484"/>
      <c r="AX437" s="484"/>
      <c r="AY437" s="484"/>
      <c r="AZ437" s="484"/>
      <c r="BA437" s="4"/>
      <c r="BB437" s="4"/>
      <c r="BC437" s="4"/>
      <c r="BD437" s="4"/>
      <c r="BE437" s="4"/>
      <c r="BF437" s="4"/>
      <c r="BG437" s="4"/>
      <c r="BH437" s="4"/>
      <c r="BI437" s="4"/>
      <c r="BJ437" s="4"/>
      <c r="BK437" s="4"/>
      <c r="BL437" s="4"/>
      <c r="BM437" s="4"/>
      <c r="BN437" s="4"/>
      <c r="BO437" s="4"/>
      <c r="BP437" s="4"/>
      <c r="BQ437" s="4"/>
      <c r="BR437" s="4"/>
      <c r="BS437" s="4"/>
      <c r="BT437" s="4"/>
      <c r="BU437" s="4"/>
      <c r="BV437" s="4"/>
      <c r="BW437" s="4"/>
      <c r="BX437" s="4"/>
      <c r="BY437" s="4"/>
      <c r="BZ437" s="4"/>
      <c r="CA437" s="4"/>
      <c r="CB437" s="4"/>
      <c r="CC437" s="4"/>
      <c r="CD437" s="4"/>
      <c r="CE437" s="4"/>
      <c r="CF437" s="4"/>
      <c r="CG437" s="4"/>
      <c r="CH437" s="4"/>
      <c r="CI437" s="4"/>
      <c r="CJ437" s="4"/>
      <c r="CK437" s="4"/>
      <c r="CL437" s="4"/>
      <c r="CM437" s="4"/>
      <c r="CN437" s="4"/>
      <c r="CO437" s="4"/>
      <c r="CP437" s="4"/>
      <c r="CQ437" s="4"/>
      <c r="CR437" s="4"/>
      <c r="CS437" s="4"/>
      <c r="CT437" s="4"/>
      <c r="CU437" s="4"/>
      <c r="CV437" s="4"/>
      <c r="CW437" s="4"/>
      <c r="CX437" s="4"/>
      <c r="CY437" s="4"/>
      <c r="CZ437" s="4"/>
      <c r="DA437" s="4"/>
      <c r="DB437" s="4"/>
      <c r="DC437" s="4"/>
      <c r="DD437" s="4"/>
      <c r="DE437" s="4"/>
      <c r="DF437" s="4"/>
      <c r="DG437" s="4"/>
      <c r="DH437" s="4"/>
      <c r="DI437" s="4"/>
      <c r="DJ437" s="4"/>
      <c r="DK437" s="4"/>
      <c r="DL437" s="4"/>
      <c r="DM437" s="4"/>
      <c r="DN437" s="4"/>
      <c r="DO437" s="4"/>
      <c r="DP437" s="4"/>
      <c r="DQ437" s="4"/>
      <c r="DR437" s="4"/>
      <c r="DS437" s="4"/>
      <c r="DT437" s="4"/>
      <c r="DU437" s="4"/>
      <c r="DV437" s="4"/>
      <c r="DW437" s="4"/>
      <c r="DX437" s="4"/>
      <c r="DY437" s="4"/>
      <c r="DZ437" s="4"/>
      <c r="EA437" s="4"/>
      <c r="EB437" s="4"/>
      <c r="EC437" s="4"/>
      <c r="ED437" s="4"/>
      <c r="EE437" s="4"/>
      <c r="EF437" s="4"/>
      <c r="EG437" s="4"/>
      <c r="EH437" s="4"/>
      <c r="EI437" s="4"/>
      <c r="EJ437" s="4"/>
      <c r="EK437" s="4"/>
      <c r="EL437" s="4"/>
      <c r="EM437" s="4"/>
      <c r="EN437" s="4"/>
      <c r="EO437" s="4"/>
      <c r="EP437" s="4"/>
      <c r="EQ437" s="4"/>
      <c r="ER437" s="4"/>
      <c r="ES437" s="4"/>
      <c r="ET437" s="4"/>
      <c r="EU437" s="4"/>
      <c r="EV437" s="4"/>
      <c r="EW437" s="4"/>
      <c r="EX437" s="4"/>
      <c r="EY437" s="4"/>
      <c r="EZ437" s="4"/>
      <c r="FA437" s="4"/>
      <c r="FB437" s="4"/>
      <c r="FC437" s="4"/>
      <c r="FD437" s="4"/>
      <c r="FE437" s="4"/>
      <c r="FF437" s="4"/>
      <c r="FG437" s="4"/>
      <c r="FH437" s="4"/>
      <c r="FI437" s="4"/>
      <c r="FJ437" s="4"/>
      <c r="FK437" s="4"/>
      <c r="FL437" s="4"/>
      <c r="FM437" s="4"/>
      <c r="FN437" s="4"/>
      <c r="FO437" s="4"/>
      <c r="FP437" s="4"/>
      <c r="FQ437" s="4"/>
      <c r="FR437" s="4"/>
      <c r="FS437" s="4"/>
      <c r="FT437" s="4"/>
      <c r="FU437" s="4"/>
      <c r="FV437" s="4"/>
      <c r="FW437" s="4"/>
      <c r="FX437" s="4"/>
      <c r="FY437" s="4"/>
      <c r="FZ437" s="4"/>
      <c r="GA437" s="4"/>
      <c r="GB437" s="4"/>
      <c r="GC437" s="4"/>
      <c r="GD437" s="4"/>
      <c r="GE437" s="4"/>
      <c r="GF437" s="4"/>
      <c r="GG437" s="4"/>
      <c r="GH437" s="4"/>
      <c r="GI437" s="4"/>
      <c r="GJ437" s="4"/>
      <c r="GK437" s="4"/>
      <c r="GL437" s="4"/>
      <c r="GM437" s="4"/>
      <c r="GN437" s="4"/>
      <c r="GO437" s="4"/>
      <c r="GP437" s="4"/>
      <c r="GQ437" s="4"/>
      <c r="GR437" s="4"/>
      <c r="GS437" s="4"/>
      <c r="GT437" s="4"/>
      <c r="GU437" s="4"/>
      <c r="GV437" s="4"/>
      <c r="GW437" s="4"/>
      <c r="GX437" s="4"/>
      <c r="GY437" s="4"/>
      <c r="GZ437" s="4"/>
      <c r="HA437" s="4"/>
      <c r="HB437" s="4"/>
      <c r="HC437" s="4"/>
    </row>
    <row r="438" spans="1:211" s="380" customFormat="1" ht="13.9" customHeight="1">
      <c r="A438" s="828" t="str">
        <f>IF('1C TSsoustraitance'!$A155&lt;&gt;0,'1C TSsoustraitance'!$A155,"")</f>
        <v/>
      </c>
      <c r="B438" s="530"/>
      <c r="C438" s="513" t="str">
        <f>IF('1C TSsoustraitance'!$A155&lt;&gt;0,'1C TSsoustraitance'!$B155,"")</f>
        <v/>
      </c>
      <c r="D438" s="513" t="str">
        <f>IF('1C TSsoustraitance'!$A155&lt;&gt;0,'1C TSsoustraitance'!$C155,"")</f>
        <v/>
      </c>
      <c r="E438" s="684"/>
      <c r="F438" s="685"/>
      <c r="G438" s="666">
        <f>'1C TSsoustraitance'!$D155</f>
        <v>0</v>
      </c>
      <c r="H438" s="533">
        <v>0.21</v>
      </c>
      <c r="I438" s="533">
        <v>1</v>
      </c>
      <c r="J438" s="534"/>
      <c r="K438" s="667">
        <f t="shared" si="114"/>
        <v>0</v>
      </c>
      <c r="L438" s="668">
        <f>IF(OR('1C TSsoustraitance'!$D155="",'1C TSsoustraitance'!$AP155=0),0,IF(AND('1C TSsoustraitance'!$D155&lt;&gt;"",$K$2="Pôle",'1C TSsoustraitance'!$E155="OUI"),(('1C TSsoustraitance'!$F155+'1C TSsoustraitance'!$G155+'1C TSsoustraitance'!$H155+'1C TSsoustraitance'!$I155+'1C TSsoustraitance'!$M155)/'1C TSsoustraitance'!$R155),IF(AND('1C TSsoustraitance'!$D155&lt;&gt;"",$K$2="Pôle",'1C TSsoustraitance'!$E155="NON"),(('1C TSsoustraitance'!$F155+'1C TSsoustraitance'!$G155+'1C TSsoustraitance'!$H155+'1C TSsoustraitance'!$I155+'1C TSsoustraitance'!$M155)/'1C TSsoustraitance'!$AP155),IF(AND('1C TSsoustraitance'!$D155&lt;&gt;"",$K$2&lt;&gt;"Pôle",'1C TSsoustraitance'!$E155="OUI"),(('1C TSsoustraitance'!$F155+'1C TSsoustraitance'!$G155+'1C TSsoustraitance'!$H155+'1C TSsoustraitance'!$I155+'1C TSsoustraitance'!$J155+'1C TSsoustraitance'!$K155+'1C TSsoustraitance'!$L155+'1C TSsoustraitance'!$M155+'1C TSsoustraitance'!$N155+'1C TSsoustraitance'!$O155+'1C TSsoustraitance'!$P155+'1C TSsoustraitance'!$Q155)/'1C TSsoustraitance'!$R155),IF(AND('1C TSsoustraitance'!$D155&lt;&gt;"",$K$2&lt;&gt;"Pôle",'1C TSsoustraitance'!$E155="NON"),(('1C TSsoustraitance'!$F155+'1C TSsoustraitance'!$G155+'1C TSsoustraitance'!$H155+'1C TSsoustraitance'!$I155+'1C TSsoustraitance'!$J155+'1C TSsoustraitance'!$K155+'1C TSsoustraitance'!$L155+'1C TSsoustraitance'!$M155+'1C TSsoustraitance'!$N155+'1C TSsoustraitance'!$O155+'1C TSsoustraitance'!$P155+'1C TSsoustraitance'!$Q155))/'1C TSsoustraitance'!$AP155)))))</f>
        <v>0</v>
      </c>
      <c r="M438" s="668">
        <f>IF(OR('1C TSsoustraitance'!$D155="",'1C TSsoustraitance'!AP$13=0),0,IF(AND('1C TSsoustraitance'!$D155&lt;&gt;"",$K$2="Pôle",'1C TSsoustraitance'!$E155="OUI"),(('1C TSsoustraitance'!$J155+'1C TSsoustraitance'!$K155+'1C TSsoustraitance'!$L155)/'1C TSsoustraitance'!$R155),IF(AND('1C TSsoustraitance'!$D155&lt;&gt;"",$K$2="Pôle",'1C TSsoustraitance'!$E155="NON"),(('1C TSsoustraitance'!$J155+'1C TSsoustraitance'!$K155+'1C TSsoustraitance'!$L155)/'1C TSsoustraitance'!$AP155),IF(AND('1C TSsoustraitance'!$D155&lt;&gt;"",$K$2&lt;&gt;"Pôle"),0))))</f>
        <v>0</v>
      </c>
      <c r="N438" s="668">
        <f t="shared" si="115"/>
        <v>0</v>
      </c>
      <c r="O438" s="669">
        <f>IF(OR('1C TSsoustraitance'!$D155="",'1C TSsoustraitance'!$E155="OUI",'1C TSsoustraitance'!$AP155=0),0,(('1C TSsoustraitance'!$S155)/'1C TSsoustraitance'!$AP155))</f>
        <v>0</v>
      </c>
      <c r="P438" s="669">
        <f>IF(OR('1C TSsoustraitance'!$D155="",'1C TSsoustraitance'!$E155="OUI",'1C TSsoustraitance'!$AP155=0),0,(('1C TSsoustraitance'!$T155)/'1C TSsoustraitance'!$AP155))</f>
        <v>0</v>
      </c>
      <c r="Q438" s="669">
        <f>IF(OR('1C TSsoustraitance'!$D155="",'1C TSsoustraitance'!$E155="OUI",'1C TSsoustraitance'!$AP155=0),0,(('1C TSsoustraitance'!$U155)/'1C TSsoustraitance'!$AP155))</f>
        <v>0</v>
      </c>
      <c r="R438" s="669">
        <f>IF(OR('1C TSsoustraitance'!$D155="",'1C TSsoustraitance'!$E155="OUI",'1C TSsoustraitance'!$AP155=0),0,(('1C TSsoustraitance'!$V155)/'1C TSsoustraitance'!$AP155))</f>
        <v>0</v>
      </c>
      <c r="S438" s="669">
        <f>IF(OR('1C TSsoustraitance'!$D155="",'1C TSsoustraitance'!$E155="OUI",'1C TSsoustraitance'!$AP155=0),0,(('1C TSsoustraitance'!$W155)/'1C TSsoustraitance'!$AP155))</f>
        <v>0</v>
      </c>
      <c r="T438" s="669">
        <f>IF(OR('1C TSsoustraitance'!$D155="",'1C TSsoustraitance'!$E155="OUI",'1C TSsoustraitance'!$AP155=0),0,(('1C TSsoustraitance'!$X155)/'1C TSsoustraitance'!$AP155))</f>
        <v>0</v>
      </c>
      <c r="U438" s="669">
        <f>IF(OR('1C TSsoustraitance'!$D155="",'1C TSsoustraitance'!$E155="OUI",'1C TSsoustraitance'!$AP155=0),0,(('1C TSsoustraitance'!$Y155)/'1C TSsoustraitance'!$AP155))</f>
        <v>0</v>
      </c>
      <c r="V438" s="669">
        <f>IF(OR('1C TSsoustraitance'!$D155="",'1C TSsoustraitance'!$E155="OUI",'1C TSsoustraitance'!$AP155=0),0,(('1C TSsoustraitance'!$Z155)/'1C TSsoustraitance'!$AP155))</f>
        <v>0</v>
      </c>
      <c r="W438" s="669">
        <f>IF(OR('1C TSsoustraitance'!$D155="",'1C TSsoustraitance'!$E155="OUI",'1C TSsoustraitance'!$AP155=0),0,(('1C TSsoustraitance'!$AA155)/'1C TSsoustraitance'!$AP155))</f>
        <v>0</v>
      </c>
      <c r="X438" s="669">
        <f>IF(OR('1C TSsoustraitance'!$D155="",'1C TSsoustraitance'!$E155="OUI",'1C TSsoustraitance'!$AP155=0),0,(('1C TSsoustraitance'!$AB155)/'1C TSsoustraitance'!$AP155))</f>
        <v>0</v>
      </c>
      <c r="Y438" s="669">
        <f>IF(OR('1C TSsoustraitance'!$D155="",'1C TSsoustraitance'!$E155="OUI",'1C TSsoustraitance'!$AP155=0),0,(('1C TSsoustraitance'!$AC155)/'1C TSsoustraitance'!$AP155))</f>
        <v>0</v>
      </c>
      <c r="Z438" s="669">
        <f>IF(OR('1C TSsoustraitance'!$D155="",'1C TSsoustraitance'!$E155="OUI",'1C TSsoustraitance'!$AP155=0),0,(('1C TSsoustraitance'!$AD155)/'1C TSsoustraitance'!$AP155))</f>
        <v>0</v>
      </c>
      <c r="AA438" s="669">
        <f>IF(OR('1C TSsoustraitance'!$D155="",'1C TSsoustraitance'!$E155="OUI",'1C TSsoustraitance'!$AP155=0),0,(('1C TSsoustraitance'!$AE155)/'1C TSsoustraitance'!$AP155))</f>
        <v>0</v>
      </c>
      <c r="AB438" s="669">
        <f>IF(OR('1C TSsoustraitance'!$D155="",'1C TSsoustraitance'!$E155="OUI",'1C TSsoustraitance'!$AP155=0),0,(('1C TSsoustraitance'!$AF155)/'1C TSsoustraitance'!$AP155))</f>
        <v>0</v>
      </c>
      <c r="AC438" s="669">
        <f>IF(OR('1C TSsoustraitance'!$D155="",'1C TSsoustraitance'!$E155="OUI",'1C TSsoustraitance'!$AP155=0),0,(('1C TSsoustraitance'!$AG155)/'1C TSsoustraitance'!$AP155))</f>
        <v>0</v>
      </c>
      <c r="AD438" s="669">
        <f>IF(OR('1C TSsoustraitance'!$D155="",'1C TSsoustraitance'!$E155="OUI",'1C TSsoustraitance'!$AP155=0),0,(('1C TSsoustraitance'!$AH155)/'1C TSsoustraitance'!$AP155))</f>
        <v>0</v>
      </c>
      <c r="AE438" s="669">
        <f>IF(OR('1C TSsoustraitance'!$D155="",'1C TSsoustraitance'!$E155="OUI",'1C TSsoustraitance'!$AP155=0),0,(('1C TSsoustraitance'!$AI155)/'1C TSsoustraitance'!$AP155))</f>
        <v>0</v>
      </c>
      <c r="AF438" s="669">
        <f>IF(OR('1C TSsoustraitance'!$D155="",'1C TSsoustraitance'!$E155="OUI",'1C TSsoustraitance'!$AP155=0),0,(('1C TSsoustraitance'!$AJ155)/'1C TSsoustraitance'!$AP155))</f>
        <v>0</v>
      </c>
      <c r="AG438" s="669">
        <f>IF(OR('1C TSsoustraitance'!$D155="",'1C TSsoustraitance'!$E155="OUI",'1C TSsoustraitance'!$AP155=0),0,(('1C TSsoustraitance'!$AK155)/'1C TSsoustraitance'!$AP155))</f>
        <v>0</v>
      </c>
      <c r="AH438" s="669">
        <f>IF(OR('1C TSsoustraitance'!$D155="",'1C TSsoustraitance'!$E155="OUI",'1C TSsoustraitance'!$AP155=0),0,(('1C TSsoustraitance'!$AL155)/'1C TSsoustraitance'!$AP155))</f>
        <v>0</v>
      </c>
      <c r="AI438" s="669">
        <f>IF(OR('1C TSsoustraitance'!$D155="",'1C TSsoustraitance'!$E155="OUI",'1C TSsoustraitance'!$AP155=0),0,(('1C TSsoustraitance'!$AM155)/'1C TSsoustraitance'!$AP155))</f>
        <v>0</v>
      </c>
      <c r="AJ438" s="669">
        <f>IF(OR('1C TSsoustraitance'!$D155="",'1C TSsoustraitance'!$E155="OUI",'1C TSsoustraitance'!$AP155=0),0,(('1C TSsoustraitance'!$AN155)/'1C TSsoustraitance'!$AP155))</f>
        <v>0</v>
      </c>
      <c r="AK438" s="669">
        <f t="shared" si="116"/>
        <v>0</v>
      </c>
      <c r="AL438" s="668">
        <f t="shared" si="117"/>
        <v>0</v>
      </c>
      <c r="AM438" s="670">
        <f>IF(Tableau7[[#This Row],[N° pièce]]="",0,(Tableau7[[#This Row],[hors TVA]]+(Tableau7[[#This Row],[hors TVA]]*Tableau7[[#This Row],[Taux TVA]])-(Tableau7[[#This Row],[hors TVA]]*Tableau7[[#This Row],[Taux TVA]]*Tableau7[[#This Row],[Régime TVA: Récupération]]))*Tableau7[[#This Row],[Type 1]])</f>
        <v>0</v>
      </c>
      <c r="AN438" s="670">
        <f>IF(Tableau7[[#This Row],[N° pièce]]="",0,IF($K$2="pôle",((Tableau7[[#This Row],[hors TVA]]+(Tableau7[[#This Row],[hors TVA]]*Tableau7[[#This Row],[Taux TVA]])-(Tableau7[[#This Row],[hors TVA]]*Tableau7[[#This Row],[Taux TVA]]*Tableau7[[#This Row],[Régime TVA: Récupération]]))*Tableau7[[#This Row],[Type 2]]),0))</f>
        <v>0</v>
      </c>
      <c r="AO438" s="670">
        <f t="shared" si="121"/>
        <v>0</v>
      </c>
      <c r="AP438" s="255">
        <f t="shared" si="119"/>
        <v>0</v>
      </c>
      <c r="AQ438" s="506">
        <f t="shared" si="120"/>
        <v>0</v>
      </c>
      <c r="AR438" s="671"/>
      <c r="AS438" s="512"/>
      <c r="AT438" s="513" t="str">
        <f>IF(('1C TSsoustraitance'!AP155*FICHE!C$14&lt;J438),"Forfait limité à "&amp;FICHE!C$14&amp;"€/jour","")</f>
        <v/>
      </c>
      <c r="AU438" s="797"/>
      <c r="AV438" s="484"/>
      <c r="AW438" s="484"/>
      <c r="AX438" s="484"/>
      <c r="AY438" s="484"/>
      <c r="AZ438" s="484"/>
      <c r="BA438" s="4"/>
      <c r="BB438" s="4"/>
      <c r="BC438" s="4"/>
      <c r="BD438" s="4"/>
      <c r="BE438" s="4"/>
      <c r="BF438" s="4"/>
      <c r="BG438" s="4"/>
      <c r="BH438" s="4"/>
      <c r="BI438" s="4"/>
      <c r="BJ438" s="4"/>
      <c r="BK438" s="4"/>
      <c r="BL438" s="4"/>
      <c r="BM438" s="4"/>
      <c r="BN438" s="4"/>
      <c r="BO438" s="4"/>
      <c r="BP438" s="4"/>
      <c r="BQ438" s="4"/>
      <c r="BR438" s="4"/>
      <c r="BS438" s="4"/>
      <c r="BT438" s="4"/>
      <c r="BU438" s="4"/>
      <c r="BV438" s="4"/>
      <c r="BW438" s="4"/>
      <c r="BX438" s="4"/>
      <c r="BY438" s="4"/>
      <c r="BZ438" s="4"/>
      <c r="CA438" s="4"/>
      <c r="CB438" s="4"/>
      <c r="CC438" s="4"/>
      <c r="CD438" s="4"/>
      <c r="CE438" s="4"/>
      <c r="CF438" s="4"/>
      <c r="CG438" s="4"/>
      <c r="CH438" s="4"/>
      <c r="CI438" s="4"/>
      <c r="CJ438" s="4"/>
      <c r="CK438" s="4"/>
      <c r="CL438" s="4"/>
      <c r="CM438" s="4"/>
      <c r="CN438" s="4"/>
      <c r="CO438" s="4"/>
      <c r="CP438" s="4"/>
      <c r="CQ438" s="4"/>
      <c r="CR438" s="4"/>
      <c r="CS438" s="4"/>
      <c r="CT438" s="4"/>
      <c r="CU438" s="4"/>
      <c r="CV438" s="4"/>
      <c r="CW438" s="4"/>
      <c r="CX438" s="4"/>
      <c r="CY438" s="4"/>
      <c r="CZ438" s="4"/>
      <c r="DA438" s="4"/>
      <c r="DB438" s="4"/>
      <c r="DC438" s="4"/>
      <c r="DD438" s="4"/>
      <c r="DE438" s="4"/>
      <c r="DF438" s="4"/>
      <c r="DG438" s="4"/>
      <c r="DH438" s="4"/>
      <c r="DI438" s="4"/>
      <c r="DJ438" s="4"/>
      <c r="DK438" s="4"/>
      <c r="DL438" s="4"/>
      <c r="DM438" s="4"/>
      <c r="DN438" s="4"/>
      <c r="DO438" s="4"/>
      <c r="DP438" s="4"/>
      <c r="DQ438" s="4"/>
      <c r="DR438" s="4"/>
      <c r="DS438" s="4"/>
      <c r="DT438" s="4"/>
      <c r="DU438" s="4"/>
      <c r="DV438" s="4"/>
      <c r="DW438" s="4"/>
      <c r="DX438" s="4"/>
      <c r="DY438" s="4"/>
      <c r="DZ438" s="4"/>
      <c r="EA438" s="4"/>
      <c r="EB438" s="4"/>
      <c r="EC438" s="4"/>
      <c r="ED438" s="4"/>
      <c r="EE438" s="4"/>
      <c r="EF438" s="4"/>
      <c r="EG438" s="4"/>
      <c r="EH438" s="4"/>
      <c r="EI438" s="4"/>
      <c r="EJ438" s="4"/>
      <c r="EK438" s="4"/>
      <c r="EL438" s="4"/>
      <c r="EM438" s="4"/>
      <c r="EN438" s="4"/>
      <c r="EO438" s="4"/>
      <c r="EP438" s="4"/>
      <c r="EQ438" s="4"/>
      <c r="ER438" s="4"/>
      <c r="ES438" s="4"/>
      <c r="ET438" s="4"/>
      <c r="EU438" s="4"/>
      <c r="EV438" s="4"/>
      <c r="EW438" s="4"/>
      <c r="EX438" s="4"/>
      <c r="EY438" s="4"/>
      <c r="EZ438" s="4"/>
      <c r="FA438" s="4"/>
      <c r="FB438" s="4"/>
      <c r="FC438" s="4"/>
      <c r="FD438" s="4"/>
      <c r="FE438" s="4"/>
      <c r="FF438" s="4"/>
      <c r="FG438" s="4"/>
      <c r="FH438" s="4"/>
      <c r="FI438" s="4"/>
      <c r="FJ438" s="4"/>
      <c r="FK438" s="4"/>
      <c r="FL438" s="4"/>
      <c r="FM438" s="4"/>
      <c r="FN438" s="4"/>
      <c r="FO438" s="4"/>
      <c r="FP438" s="4"/>
      <c r="FQ438" s="4"/>
      <c r="FR438" s="4"/>
      <c r="FS438" s="4"/>
      <c r="FT438" s="4"/>
      <c r="FU438" s="4"/>
      <c r="FV438" s="4"/>
      <c r="FW438" s="4"/>
      <c r="FX438" s="4"/>
      <c r="FY438" s="4"/>
      <c r="FZ438" s="4"/>
      <c r="GA438" s="4"/>
      <c r="GB438" s="4"/>
      <c r="GC438" s="4"/>
      <c r="GD438" s="4"/>
      <c r="GE438" s="4"/>
      <c r="GF438" s="4"/>
      <c r="GG438" s="4"/>
      <c r="GH438" s="4"/>
      <c r="GI438" s="4"/>
      <c r="GJ438" s="4"/>
      <c r="GK438" s="4"/>
      <c r="GL438" s="4"/>
      <c r="GM438" s="4"/>
      <c r="GN438" s="4"/>
      <c r="GO438" s="4"/>
      <c r="GP438" s="4"/>
      <c r="GQ438" s="4"/>
      <c r="GR438" s="4"/>
      <c r="GS438" s="4"/>
      <c r="GT438" s="4"/>
      <c r="GU438" s="4"/>
      <c r="GV438" s="4"/>
      <c r="GW438" s="4"/>
      <c r="GX438" s="4"/>
      <c r="GY438" s="4"/>
      <c r="GZ438" s="4"/>
      <c r="HA438" s="4"/>
      <c r="HB438" s="4"/>
      <c r="HC438" s="4"/>
    </row>
    <row r="439" spans="1:211" s="381" customFormat="1" ht="13.9" customHeight="1">
      <c r="A439" s="828" t="str">
        <f>IF('1C TSsoustraitance'!$A156&lt;&gt;0,'1C TSsoustraitance'!$A156,"")</f>
        <v/>
      </c>
      <c r="B439" s="530"/>
      <c r="C439" s="513" t="str">
        <f>IF('1C TSsoustraitance'!$A156&lt;&gt;0,'1C TSsoustraitance'!$B156,"")</f>
        <v/>
      </c>
      <c r="D439" s="513" t="str">
        <f>IF('1C TSsoustraitance'!$A156&lt;&gt;0,'1C TSsoustraitance'!$C156,"")</f>
        <v/>
      </c>
      <c r="E439" s="684"/>
      <c r="F439" s="685"/>
      <c r="G439" s="666">
        <f>'1C TSsoustraitance'!$D156</f>
        <v>0</v>
      </c>
      <c r="H439" s="533">
        <v>0.21</v>
      </c>
      <c r="I439" s="533">
        <v>1</v>
      </c>
      <c r="J439" s="534"/>
      <c r="K439" s="667">
        <f t="shared" si="114"/>
        <v>0</v>
      </c>
      <c r="L439" s="668">
        <f>IF(OR('1C TSsoustraitance'!$D156="",'1C TSsoustraitance'!$AP156=0),0,IF(AND('1C TSsoustraitance'!$D156&lt;&gt;"",$K$2="Pôle",'1C TSsoustraitance'!$E156="OUI"),(('1C TSsoustraitance'!$F156+'1C TSsoustraitance'!$G156+'1C TSsoustraitance'!$H156+'1C TSsoustraitance'!$I156+'1C TSsoustraitance'!$M156)/'1C TSsoustraitance'!$R156),IF(AND('1C TSsoustraitance'!$D156&lt;&gt;"",$K$2="Pôle",'1C TSsoustraitance'!$E156="NON"),(('1C TSsoustraitance'!$F156+'1C TSsoustraitance'!$G156+'1C TSsoustraitance'!$H156+'1C TSsoustraitance'!$I156+'1C TSsoustraitance'!$M156)/'1C TSsoustraitance'!$AP156),IF(AND('1C TSsoustraitance'!$D156&lt;&gt;"",$K$2&lt;&gt;"Pôle",'1C TSsoustraitance'!$E156="OUI"),(('1C TSsoustraitance'!$F156+'1C TSsoustraitance'!$G156+'1C TSsoustraitance'!$H156+'1C TSsoustraitance'!$I156+'1C TSsoustraitance'!$J156+'1C TSsoustraitance'!$K156+'1C TSsoustraitance'!$L156+'1C TSsoustraitance'!$M156+'1C TSsoustraitance'!$N156+'1C TSsoustraitance'!$O156+'1C TSsoustraitance'!$P156+'1C TSsoustraitance'!$Q156)/'1C TSsoustraitance'!$R156),IF(AND('1C TSsoustraitance'!$D156&lt;&gt;"",$K$2&lt;&gt;"Pôle",'1C TSsoustraitance'!$E156="NON"),(('1C TSsoustraitance'!$F156+'1C TSsoustraitance'!$G156+'1C TSsoustraitance'!$H156+'1C TSsoustraitance'!$I156+'1C TSsoustraitance'!$J156+'1C TSsoustraitance'!$K156+'1C TSsoustraitance'!$L156+'1C TSsoustraitance'!$M156+'1C TSsoustraitance'!$N156+'1C TSsoustraitance'!$O156+'1C TSsoustraitance'!$P156+'1C TSsoustraitance'!$Q156))/'1C TSsoustraitance'!$AP156)))))</f>
        <v>0</v>
      </c>
      <c r="M439" s="668">
        <f>IF(OR('1C TSsoustraitance'!$D156="",'1C TSsoustraitance'!AP$13=0),0,IF(AND('1C TSsoustraitance'!$D156&lt;&gt;"",$K$2="Pôle",'1C TSsoustraitance'!$E156="OUI"),(('1C TSsoustraitance'!$J156+'1C TSsoustraitance'!$K156+'1C TSsoustraitance'!$L156)/'1C TSsoustraitance'!$R156),IF(AND('1C TSsoustraitance'!$D156&lt;&gt;"",$K$2="Pôle",'1C TSsoustraitance'!$E156="NON"),(('1C TSsoustraitance'!$J156+'1C TSsoustraitance'!$K156+'1C TSsoustraitance'!$L156)/'1C TSsoustraitance'!$AP156),IF(AND('1C TSsoustraitance'!$D156&lt;&gt;"",$K$2&lt;&gt;"Pôle"),0))))</f>
        <v>0</v>
      </c>
      <c r="N439" s="668">
        <f t="shared" si="115"/>
        <v>0</v>
      </c>
      <c r="O439" s="669">
        <f>IF(OR('1C TSsoustraitance'!$D156="",'1C TSsoustraitance'!$E156="OUI",'1C TSsoustraitance'!$AP156=0),0,(('1C TSsoustraitance'!$S156)/'1C TSsoustraitance'!$AP156))</f>
        <v>0</v>
      </c>
      <c r="P439" s="669">
        <f>IF(OR('1C TSsoustraitance'!$D156="",'1C TSsoustraitance'!$E156="OUI",'1C TSsoustraitance'!$AP156=0),0,(('1C TSsoustraitance'!$T156)/'1C TSsoustraitance'!$AP156))</f>
        <v>0</v>
      </c>
      <c r="Q439" s="669">
        <f>IF(OR('1C TSsoustraitance'!$D156="",'1C TSsoustraitance'!$E156="OUI",'1C TSsoustraitance'!$AP156=0),0,(('1C TSsoustraitance'!$U156)/'1C TSsoustraitance'!$AP156))</f>
        <v>0</v>
      </c>
      <c r="R439" s="669">
        <f>IF(OR('1C TSsoustraitance'!$D156="",'1C TSsoustraitance'!$E156="OUI",'1C TSsoustraitance'!$AP156=0),0,(('1C TSsoustraitance'!$V156)/'1C TSsoustraitance'!$AP156))</f>
        <v>0</v>
      </c>
      <c r="S439" s="669">
        <f>IF(OR('1C TSsoustraitance'!$D156="",'1C TSsoustraitance'!$E156="OUI",'1C TSsoustraitance'!$AP156=0),0,(('1C TSsoustraitance'!$W156)/'1C TSsoustraitance'!$AP156))</f>
        <v>0</v>
      </c>
      <c r="T439" s="669">
        <f>IF(OR('1C TSsoustraitance'!$D156="",'1C TSsoustraitance'!$E156="OUI",'1C TSsoustraitance'!$AP156=0),0,(('1C TSsoustraitance'!$X156)/'1C TSsoustraitance'!$AP156))</f>
        <v>0</v>
      </c>
      <c r="U439" s="669">
        <f>IF(OR('1C TSsoustraitance'!$D156="",'1C TSsoustraitance'!$E156="OUI",'1C TSsoustraitance'!$AP156=0),0,(('1C TSsoustraitance'!$Y156)/'1C TSsoustraitance'!$AP156))</f>
        <v>0</v>
      </c>
      <c r="V439" s="669">
        <f>IF(OR('1C TSsoustraitance'!$D156="",'1C TSsoustraitance'!$E156="OUI",'1C TSsoustraitance'!$AP156=0),0,(('1C TSsoustraitance'!$Z156)/'1C TSsoustraitance'!$AP156))</f>
        <v>0</v>
      </c>
      <c r="W439" s="669">
        <f>IF(OR('1C TSsoustraitance'!$D156="",'1C TSsoustraitance'!$E156="OUI",'1C TSsoustraitance'!$AP156=0),0,(('1C TSsoustraitance'!$AA156)/'1C TSsoustraitance'!$AP156))</f>
        <v>0</v>
      </c>
      <c r="X439" s="669">
        <f>IF(OR('1C TSsoustraitance'!$D156="",'1C TSsoustraitance'!$E156="OUI",'1C TSsoustraitance'!$AP156=0),0,(('1C TSsoustraitance'!$AB156)/'1C TSsoustraitance'!$AP156))</f>
        <v>0</v>
      </c>
      <c r="Y439" s="669">
        <f>IF(OR('1C TSsoustraitance'!$D156="",'1C TSsoustraitance'!$E156="OUI",'1C TSsoustraitance'!$AP156=0),0,(('1C TSsoustraitance'!$AC156)/'1C TSsoustraitance'!$AP156))</f>
        <v>0</v>
      </c>
      <c r="Z439" s="669">
        <f>IF(OR('1C TSsoustraitance'!$D156="",'1C TSsoustraitance'!$E156="OUI",'1C TSsoustraitance'!$AP156=0),0,(('1C TSsoustraitance'!$AD156)/'1C TSsoustraitance'!$AP156))</f>
        <v>0</v>
      </c>
      <c r="AA439" s="669">
        <f>IF(OR('1C TSsoustraitance'!$D156="",'1C TSsoustraitance'!$E156="OUI",'1C TSsoustraitance'!$AP156=0),0,(('1C TSsoustraitance'!$AE156)/'1C TSsoustraitance'!$AP156))</f>
        <v>0</v>
      </c>
      <c r="AB439" s="669">
        <f>IF(OR('1C TSsoustraitance'!$D156="",'1C TSsoustraitance'!$E156="OUI",'1C TSsoustraitance'!$AP156=0),0,(('1C TSsoustraitance'!$AF156)/'1C TSsoustraitance'!$AP156))</f>
        <v>0</v>
      </c>
      <c r="AC439" s="669">
        <f>IF(OR('1C TSsoustraitance'!$D156="",'1C TSsoustraitance'!$E156="OUI",'1C TSsoustraitance'!$AP156=0),0,(('1C TSsoustraitance'!$AG156)/'1C TSsoustraitance'!$AP156))</f>
        <v>0</v>
      </c>
      <c r="AD439" s="669">
        <f>IF(OR('1C TSsoustraitance'!$D156="",'1C TSsoustraitance'!$E156="OUI",'1C TSsoustraitance'!$AP156=0),0,(('1C TSsoustraitance'!$AH156)/'1C TSsoustraitance'!$AP156))</f>
        <v>0</v>
      </c>
      <c r="AE439" s="669">
        <f>IF(OR('1C TSsoustraitance'!$D156="",'1C TSsoustraitance'!$E156="OUI",'1C TSsoustraitance'!$AP156=0),0,(('1C TSsoustraitance'!$AI156)/'1C TSsoustraitance'!$AP156))</f>
        <v>0</v>
      </c>
      <c r="AF439" s="669">
        <f>IF(OR('1C TSsoustraitance'!$D156="",'1C TSsoustraitance'!$E156="OUI",'1C TSsoustraitance'!$AP156=0),0,(('1C TSsoustraitance'!$AJ156)/'1C TSsoustraitance'!$AP156))</f>
        <v>0</v>
      </c>
      <c r="AG439" s="669">
        <f>IF(OR('1C TSsoustraitance'!$D156="",'1C TSsoustraitance'!$E156="OUI",'1C TSsoustraitance'!$AP156=0),0,(('1C TSsoustraitance'!$AK156)/'1C TSsoustraitance'!$AP156))</f>
        <v>0</v>
      </c>
      <c r="AH439" s="669">
        <f>IF(OR('1C TSsoustraitance'!$D156="",'1C TSsoustraitance'!$E156="OUI",'1C TSsoustraitance'!$AP156=0),0,(('1C TSsoustraitance'!$AL156)/'1C TSsoustraitance'!$AP156))</f>
        <v>0</v>
      </c>
      <c r="AI439" s="669">
        <f>IF(OR('1C TSsoustraitance'!$D156="",'1C TSsoustraitance'!$E156="OUI",'1C TSsoustraitance'!$AP156=0),0,(('1C TSsoustraitance'!$AM156)/'1C TSsoustraitance'!$AP156))</f>
        <v>0</v>
      </c>
      <c r="AJ439" s="669">
        <f>IF(OR('1C TSsoustraitance'!$D156="",'1C TSsoustraitance'!$E156="OUI",'1C TSsoustraitance'!$AP156=0),0,(('1C TSsoustraitance'!$AN156)/'1C TSsoustraitance'!$AP156))</f>
        <v>0</v>
      </c>
      <c r="AK439" s="669">
        <f t="shared" si="116"/>
        <v>0</v>
      </c>
      <c r="AL439" s="668">
        <f t="shared" si="117"/>
        <v>0</v>
      </c>
      <c r="AM439" s="670">
        <f>IF(Tableau7[[#This Row],[N° pièce]]="",0,(Tableau7[[#This Row],[hors TVA]]+(Tableau7[[#This Row],[hors TVA]]*Tableau7[[#This Row],[Taux TVA]])-(Tableau7[[#This Row],[hors TVA]]*Tableau7[[#This Row],[Taux TVA]]*Tableau7[[#This Row],[Régime TVA: Récupération]]))*Tableau7[[#This Row],[Type 1]])</f>
        <v>0</v>
      </c>
      <c r="AN439" s="670">
        <f>IF(Tableau7[[#This Row],[N° pièce]]="",0,IF($K$2="pôle",((Tableau7[[#This Row],[hors TVA]]+(Tableau7[[#This Row],[hors TVA]]*Tableau7[[#This Row],[Taux TVA]])-(Tableau7[[#This Row],[hors TVA]]*Tableau7[[#This Row],[Taux TVA]]*Tableau7[[#This Row],[Régime TVA: Récupération]]))*Tableau7[[#This Row],[Type 2]]),0))</f>
        <v>0</v>
      </c>
      <c r="AO439" s="670">
        <f t="shared" si="121"/>
        <v>0</v>
      </c>
      <c r="AP439" s="255">
        <f t="shared" si="119"/>
        <v>0</v>
      </c>
      <c r="AQ439" s="506">
        <f t="shared" si="120"/>
        <v>0</v>
      </c>
      <c r="AR439" s="671"/>
      <c r="AS439" s="512"/>
      <c r="AT439" s="513" t="str">
        <f>IF(('1C TSsoustraitance'!AP156*FICHE!C$14&lt;J439),"Forfait limité à "&amp;FICHE!C$14&amp;"€/jour","")</f>
        <v/>
      </c>
      <c r="AU439" s="797"/>
      <c r="AV439" s="484"/>
      <c r="AW439" s="484"/>
      <c r="AX439" s="484"/>
      <c r="AY439" s="484"/>
      <c r="AZ439" s="484"/>
      <c r="BA439" s="4"/>
      <c r="BB439" s="4"/>
      <c r="BC439" s="4"/>
      <c r="BD439" s="4"/>
      <c r="BE439" s="4"/>
      <c r="BF439" s="4"/>
      <c r="BG439" s="4"/>
      <c r="BH439" s="4"/>
      <c r="BI439" s="4"/>
      <c r="BJ439" s="4"/>
      <c r="BK439" s="4"/>
      <c r="BL439" s="4"/>
      <c r="BM439" s="4"/>
      <c r="BN439" s="4"/>
      <c r="BO439" s="4"/>
      <c r="BP439" s="4"/>
      <c r="BQ439" s="4"/>
      <c r="BR439" s="4"/>
      <c r="BS439" s="4"/>
      <c r="BT439" s="4"/>
      <c r="BU439" s="4"/>
      <c r="BV439" s="4"/>
      <c r="BW439" s="4"/>
      <c r="BX439" s="4"/>
      <c r="BY439" s="4"/>
      <c r="BZ439" s="4"/>
      <c r="CA439" s="4"/>
      <c r="CB439" s="4"/>
      <c r="CC439" s="4"/>
      <c r="CD439" s="4"/>
      <c r="CE439" s="4"/>
      <c r="CF439" s="4"/>
      <c r="CG439" s="4"/>
      <c r="CH439" s="4"/>
      <c r="CI439" s="4"/>
      <c r="CJ439" s="4"/>
      <c r="CK439" s="4"/>
      <c r="CL439" s="4"/>
      <c r="CM439" s="4"/>
      <c r="CN439" s="4"/>
      <c r="CO439" s="4"/>
      <c r="CP439" s="4"/>
      <c r="CQ439" s="4"/>
      <c r="CR439" s="4"/>
      <c r="CS439" s="4"/>
      <c r="CT439" s="4"/>
      <c r="CU439" s="4"/>
      <c r="CV439" s="4"/>
      <c r="CW439" s="4"/>
      <c r="CX439" s="4"/>
      <c r="CY439" s="4"/>
      <c r="CZ439" s="4"/>
      <c r="DA439" s="4"/>
      <c r="DB439" s="4"/>
      <c r="DC439" s="4"/>
      <c r="DD439" s="4"/>
      <c r="DE439" s="4"/>
      <c r="DF439" s="4"/>
      <c r="DG439" s="4"/>
      <c r="DH439" s="4"/>
      <c r="DI439" s="4"/>
      <c r="DJ439" s="4"/>
      <c r="DK439" s="4"/>
      <c r="DL439" s="4"/>
      <c r="DM439" s="4"/>
      <c r="DN439" s="4"/>
      <c r="DO439" s="4"/>
      <c r="DP439" s="4"/>
      <c r="DQ439" s="4"/>
      <c r="DR439" s="4"/>
      <c r="DS439" s="4"/>
      <c r="DT439" s="4"/>
      <c r="DU439" s="4"/>
      <c r="DV439" s="4"/>
      <c r="DW439" s="4"/>
      <c r="DX439" s="4"/>
      <c r="DY439" s="4"/>
      <c r="DZ439" s="4"/>
      <c r="EA439" s="4"/>
      <c r="EB439" s="4"/>
      <c r="EC439" s="4"/>
      <c r="ED439" s="4"/>
      <c r="EE439" s="4"/>
      <c r="EF439" s="4"/>
      <c r="EG439" s="4"/>
      <c r="EH439" s="4"/>
      <c r="EI439" s="4"/>
      <c r="EJ439" s="4"/>
      <c r="EK439" s="4"/>
      <c r="EL439" s="4"/>
      <c r="EM439" s="4"/>
      <c r="EN439" s="4"/>
      <c r="EO439" s="4"/>
      <c r="EP439" s="4"/>
      <c r="EQ439" s="4"/>
      <c r="ER439" s="4"/>
      <c r="ES439" s="4"/>
      <c r="ET439" s="4"/>
      <c r="EU439" s="4"/>
      <c r="EV439" s="4"/>
      <c r="EW439" s="4"/>
      <c r="EX439" s="4"/>
      <c r="EY439" s="4"/>
      <c r="EZ439" s="4"/>
      <c r="FA439" s="4"/>
      <c r="FB439" s="4"/>
      <c r="FC439" s="4"/>
      <c r="FD439" s="4"/>
      <c r="FE439" s="4"/>
      <c r="FF439" s="4"/>
      <c r="FG439" s="4"/>
      <c r="FH439" s="4"/>
      <c r="FI439" s="4"/>
      <c r="FJ439" s="4"/>
      <c r="FK439" s="4"/>
      <c r="FL439" s="4"/>
      <c r="FM439" s="4"/>
      <c r="FN439" s="4"/>
      <c r="FO439" s="4"/>
      <c r="FP439" s="4"/>
      <c r="FQ439" s="4"/>
      <c r="FR439" s="4"/>
      <c r="FS439" s="4"/>
      <c r="FT439" s="4"/>
      <c r="FU439" s="4"/>
      <c r="FV439" s="4"/>
      <c r="FW439" s="4"/>
      <c r="FX439" s="4"/>
      <c r="FY439" s="4"/>
      <c r="FZ439" s="4"/>
      <c r="GA439" s="4"/>
      <c r="GB439" s="4"/>
      <c r="GC439" s="4"/>
      <c r="GD439" s="4"/>
      <c r="GE439" s="4"/>
      <c r="GF439" s="4"/>
      <c r="GG439" s="4"/>
      <c r="GH439" s="4"/>
      <c r="GI439" s="4"/>
      <c r="GJ439" s="4"/>
      <c r="GK439" s="4"/>
      <c r="GL439" s="4"/>
      <c r="GM439" s="4"/>
      <c r="GN439" s="4"/>
      <c r="GO439" s="4"/>
      <c r="GP439" s="4"/>
      <c r="GQ439" s="4"/>
      <c r="GR439" s="4"/>
      <c r="GS439" s="4"/>
      <c r="GT439" s="4"/>
      <c r="GU439" s="4"/>
      <c r="GV439" s="4"/>
      <c r="GW439" s="4"/>
      <c r="GX439" s="4"/>
      <c r="GY439" s="4"/>
      <c r="GZ439" s="4"/>
      <c r="HA439" s="4"/>
      <c r="HB439" s="4"/>
      <c r="HC439" s="4"/>
    </row>
    <row r="440" spans="1:211" s="379" customFormat="1" ht="13.9" customHeight="1">
      <c r="A440" s="828" t="str">
        <f>IF('1C TSsoustraitance'!$A157&lt;&gt;0,'1C TSsoustraitance'!$A157,"")</f>
        <v/>
      </c>
      <c r="B440" s="530"/>
      <c r="C440" s="513" t="str">
        <f>IF('1C TSsoustraitance'!$A157&lt;&gt;0,'1C TSsoustraitance'!$B157,"")</f>
        <v/>
      </c>
      <c r="D440" s="513" t="str">
        <f>IF('1C TSsoustraitance'!$A157&lt;&gt;0,'1C TSsoustraitance'!$C157,"")</f>
        <v/>
      </c>
      <c r="E440" s="684"/>
      <c r="F440" s="685"/>
      <c r="G440" s="666">
        <f>'1C TSsoustraitance'!$D157</f>
        <v>0</v>
      </c>
      <c r="H440" s="533">
        <v>0.21</v>
      </c>
      <c r="I440" s="533">
        <v>1</v>
      </c>
      <c r="J440" s="534"/>
      <c r="K440" s="667">
        <f t="shared" si="114"/>
        <v>0</v>
      </c>
      <c r="L440" s="668">
        <f>IF(OR('1C TSsoustraitance'!$D157="",'1C TSsoustraitance'!$AP157=0),0,IF(AND('1C TSsoustraitance'!$D157&lt;&gt;"",$K$2="Pôle",'1C TSsoustraitance'!$E157="OUI"),(('1C TSsoustraitance'!$F157+'1C TSsoustraitance'!$G157+'1C TSsoustraitance'!$H157+'1C TSsoustraitance'!$I157+'1C TSsoustraitance'!$M157)/'1C TSsoustraitance'!$R157),IF(AND('1C TSsoustraitance'!$D157&lt;&gt;"",$K$2="Pôle",'1C TSsoustraitance'!$E157="NON"),(('1C TSsoustraitance'!$F157+'1C TSsoustraitance'!$G157+'1C TSsoustraitance'!$H157+'1C TSsoustraitance'!$I157+'1C TSsoustraitance'!$M157)/'1C TSsoustraitance'!$AP157),IF(AND('1C TSsoustraitance'!$D157&lt;&gt;"",$K$2&lt;&gt;"Pôle",'1C TSsoustraitance'!$E157="OUI"),(('1C TSsoustraitance'!$F157+'1C TSsoustraitance'!$G157+'1C TSsoustraitance'!$H157+'1C TSsoustraitance'!$I157+'1C TSsoustraitance'!$J157+'1C TSsoustraitance'!$K157+'1C TSsoustraitance'!$L157+'1C TSsoustraitance'!$M157+'1C TSsoustraitance'!$N157+'1C TSsoustraitance'!$O157+'1C TSsoustraitance'!$P157+'1C TSsoustraitance'!$Q157)/'1C TSsoustraitance'!$R157),IF(AND('1C TSsoustraitance'!$D157&lt;&gt;"",$K$2&lt;&gt;"Pôle",'1C TSsoustraitance'!$E157="NON"),(('1C TSsoustraitance'!$F157+'1C TSsoustraitance'!$G157+'1C TSsoustraitance'!$H157+'1C TSsoustraitance'!$I157+'1C TSsoustraitance'!$J157+'1C TSsoustraitance'!$K157+'1C TSsoustraitance'!$L157+'1C TSsoustraitance'!$M157+'1C TSsoustraitance'!$N157+'1C TSsoustraitance'!$O157+'1C TSsoustraitance'!$P157+'1C TSsoustraitance'!$Q157))/'1C TSsoustraitance'!$AP157)))))</f>
        <v>0</v>
      </c>
      <c r="M440" s="668">
        <f>IF(OR('1C TSsoustraitance'!$D157="",'1C TSsoustraitance'!AP$13=0),0,IF(AND('1C TSsoustraitance'!$D157&lt;&gt;"",$K$2="Pôle",'1C TSsoustraitance'!$E157="OUI"),(('1C TSsoustraitance'!$J157+'1C TSsoustraitance'!$K157+'1C TSsoustraitance'!$L157)/'1C TSsoustraitance'!$R157),IF(AND('1C TSsoustraitance'!$D157&lt;&gt;"",$K$2="Pôle",'1C TSsoustraitance'!$E157="NON"),(('1C TSsoustraitance'!$J157+'1C TSsoustraitance'!$K157+'1C TSsoustraitance'!$L157)/'1C TSsoustraitance'!$AP157),IF(AND('1C TSsoustraitance'!$D157&lt;&gt;"",$K$2&lt;&gt;"Pôle"),0))))</f>
        <v>0</v>
      </c>
      <c r="N440" s="668">
        <f t="shared" si="115"/>
        <v>0</v>
      </c>
      <c r="O440" s="669">
        <f>IF(OR('1C TSsoustraitance'!$D157="",'1C TSsoustraitance'!$E157="OUI",'1C TSsoustraitance'!$AP157=0),0,(('1C TSsoustraitance'!$S157)/'1C TSsoustraitance'!$AP157))</f>
        <v>0</v>
      </c>
      <c r="P440" s="669">
        <f>IF(OR('1C TSsoustraitance'!$D157="",'1C TSsoustraitance'!$E157="OUI",'1C TSsoustraitance'!$AP157=0),0,(('1C TSsoustraitance'!$T157)/'1C TSsoustraitance'!$AP157))</f>
        <v>0</v>
      </c>
      <c r="Q440" s="669">
        <f>IF(OR('1C TSsoustraitance'!$D157="",'1C TSsoustraitance'!$E157="OUI",'1C TSsoustraitance'!$AP157=0),0,(('1C TSsoustraitance'!$U157)/'1C TSsoustraitance'!$AP157))</f>
        <v>0</v>
      </c>
      <c r="R440" s="669">
        <f>IF(OR('1C TSsoustraitance'!$D157="",'1C TSsoustraitance'!$E157="OUI",'1C TSsoustraitance'!$AP157=0),0,(('1C TSsoustraitance'!$V157)/'1C TSsoustraitance'!$AP157))</f>
        <v>0</v>
      </c>
      <c r="S440" s="669">
        <f>IF(OR('1C TSsoustraitance'!$D157="",'1C TSsoustraitance'!$E157="OUI",'1C TSsoustraitance'!$AP157=0),0,(('1C TSsoustraitance'!$W157)/'1C TSsoustraitance'!$AP157))</f>
        <v>0</v>
      </c>
      <c r="T440" s="669">
        <f>IF(OR('1C TSsoustraitance'!$D157="",'1C TSsoustraitance'!$E157="OUI",'1C TSsoustraitance'!$AP157=0),0,(('1C TSsoustraitance'!$X157)/'1C TSsoustraitance'!$AP157))</f>
        <v>0</v>
      </c>
      <c r="U440" s="669">
        <f>IF(OR('1C TSsoustraitance'!$D157="",'1C TSsoustraitance'!$E157="OUI",'1C TSsoustraitance'!$AP157=0),0,(('1C TSsoustraitance'!$Y157)/'1C TSsoustraitance'!$AP157))</f>
        <v>0</v>
      </c>
      <c r="V440" s="669">
        <f>IF(OR('1C TSsoustraitance'!$D157="",'1C TSsoustraitance'!$E157="OUI",'1C TSsoustraitance'!$AP157=0),0,(('1C TSsoustraitance'!$Z157)/'1C TSsoustraitance'!$AP157))</f>
        <v>0</v>
      </c>
      <c r="W440" s="669">
        <f>IF(OR('1C TSsoustraitance'!$D157="",'1C TSsoustraitance'!$E157="OUI",'1C TSsoustraitance'!$AP157=0),0,(('1C TSsoustraitance'!$AA157)/'1C TSsoustraitance'!$AP157))</f>
        <v>0</v>
      </c>
      <c r="X440" s="669">
        <f>IF(OR('1C TSsoustraitance'!$D157="",'1C TSsoustraitance'!$E157="OUI",'1C TSsoustraitance'!$AP157=0),0,(('1C TSsoustraitance'!$AB157)/'1C TSsoustraitance'!$AP157))</f>
        <v>0</v>
      </c>
      <c r="Y440" s="669">
        <f>IF(OR('1C TSsoustraitance'!$D157="",'1C TSsoustraitance'!$E157="OUI",'1C TSsoustraitance'!$AP157=0),0,(('1C TSsoustraitance'!$AC157)/'1C TSsoustraitance'!$AP157))</f>
        <v>0</v>
      </c>
      <c r="Z440" s="669">
        <f>IF(OR('1C TSsoustraitance'!$D157="",'1C TSsoustraitance'!$E157="OUI",'1C TSsoustraitance'!$AP157=0),0,(('1C TSsoustraitance'!$AD157)/'1C TSsoustraitance'!$AP157))</f>
        <v>0</v>
      </c>
      <c r="AA440" s="669">
        <f>IF(OR('1C TSsoustraitance'!$D157="",'1C TSsoustraitance'!$E157="OUI",'1C TSsoustraitance'!$AP157=0),0,(('1C TSsoustraitance'!$AE157)/'1C TSsoustraitance'!$AP157))</f>
        <v>0</v>
      </c>
      <c r="AB440" s="669">
        <f>IF(OR('1C TSsoustraitance'!$D157="",'1C TSsoustraitance'!$E157="OUI",'1C TSsoustraitance'!$AP157=0),0,(('1C TSsoustraitance'!$AF157)/'1C TSsoustraitance'!$AP157))</f>
        <v>0</v>
      </c>
      <c r="AC440" s="669">
        <f>IF(OR('1C TSsoustraitance'!$D157="",'1C TSsoustraitance'!$E157="OUI",'1C TSsoustraitance'!$AP157=0),0,(('1C TSsoustraitance'!$AG157)/'1C TSsoustraitance'!$AP157))</f>
        <v>0</v>
      </c>
      <c r="AD440" s="669">
        <f>IF(OR('1C TSsoustraitance'!$D157="",'1C TSsoustraitance'!$E157="OUI",'1C TSsoustraitance'!$AP157=0),0,(('1C TSsoustraitance'!$AH157)/'1C TSsoustraitance'!$AP157))</f>
        <v>0</v>
      </c>
      <c r="AE440" s="669">
        <f>IF(OR('1C TSsoustraitance'!$D157="",'1C TSsoustraitance'!$E157="OUI",'1C TSsoustraitance'!$AP157=0),0,(('1C TSsoustraitance'!$AI157)/'1C TSsoustraitance'!$AP157))</f>
        <v>0</v>
      </c>
      <c r="AF440" s="669">
        <f>IF(OR('1C TSsoustraitance'!$D157="",'1C TSsoustraitance'!$E157="OUI",'1C TSsoustraitance'!$AP157=0),0,(('1C TSsoustraitance'!$AJ157)/'1C TSsoustraitance'!$AP157))</f>
        <v>0</v>
      </c>
      <c r="AG440" s="669">
        <f>IF(OR('1C TSsoustraitance'!$D157="",'1C TSsoustraitance'!$E157="OUI",'1C TSsoustraitance'!$AP157=0),0,(('1C TSsoustraitance'!$AK157)/'1C TSsoustraitance'!$AP157))</f>
        <v>0</v>
      </c>
      <c r="AH440" s="669">
        <f>IF(OR('1C TSsoustraitance'!$D157="",'1C TSsoustraitance'!$E157="OUI",'1C TSsoustraitance'!$AP157=0),0,(('1C TSsoustraitance'!$AL157)/'1C TSsoustraitance'!$AP157))</f>
        <v>0</v>
      </c>
      <c r="AI440" s="669">
        <f>IF(OR('1C TSsoustraitance'!$D157="",'1C TSsoustraitance'!$E157="OUI",'1C TSsoustraitance'!$AP157=0),0,(('1C TSsoustraitance'!$AM157)/'1C TSsoustraitance'!$AP157))</f>
        <v>0</v>
      </c>
      <c r="AJ440" s="669">
        <f>IF(OR('1C TSsoustraitance'!$D157="",'1C TSsoustraitance'!$E157="OUI",'1C TSsoustraitance'!$AP157=0),0,(('1C TSsoustraitance'!$AN157)/'1C TSsoustraitance'!$AP157))</f>
        <v>0</v>
      </c>
      <c r="AK440" s="669">
        <f t="shared" si="116"/>
        <v>0</v>
      </c>
      <c r="AL440" s="668">
        <f t="shared" si="117"/>
        <v>0</v>
      </c>
      <c r="AM440" s="670">
        <f>IF(Tableau7[[#This Row],[N° pièce]]="",0,(Tableau7[[#This Row],[hors TVA]]+(Tableau7[[#This Row],[hors TVA]]*Tableau7[[#This Row],[Taux TVA]])-(Tableau7[[#This Row],[hors TVA]]*Tableau7[[#This Row],[Taux TVA]]*Tableau7[[#This Row],[Régime TVA: Récupération]]))*Tableau7[[#This Row],[Type 1]])</f>
        <v>0</v>
      </c>
      <c r="AN440" s="670">
        <f>IF(Tableau7[[#This Row],[N° pièce]]="",0,IF($K$2="pôle",((Tableau7[[#This Row],[hors TVA]]+(Tableau7[[#This Row],[hors TVA]]*Tableau7[[#This Row],[Taux TVA]])-(Tableau7[[#This Row],[hors TVA]]*Tableau7[[#This Row],[Taux TVA]]*Tableau7[[#This Row],[Régime TVA: Récupération]]))*Tableau7[[#This Row],[Type 2]]),0))</f>
        <v>0</v>
      </c>
      <c r="AO440" s="670">
        <f t="shared" si="121"/>
        <v>0</v>
      </c>
      <c r="AP440" s="255">
        <f t="shared" si="119"/>
        <v>0</v>
      </c>
      <c r="AQ440" s="506">
        <f>IF(M440=0,0,AN440-AS440)</f>
        <v>0</v>
      </c>
      <c r="AR440" s="671"/>
      <c r="AS440" s="512"/>
      <c r="AT440" s="513" t="str">
        <f>IF(('1C TSsoustraitance'!AP157*FICHE!C$14&lt;J440),"Forfait limité à "&amp;FICHE!C$14&amp;"€/jour","")</f>
        <v/>
      </c>
      <c r="AU440" s="797"/>
      <c r="AV440" s="484"/>
      <c r="AW440" s="484"/>
      <c r="AX440" s="484"/>
      <c r="AY440" s="484"/>
      <c r="AZ440" s="484"/>
      <c r="BA440" s="4"/>
      <c r="BB440" s="4"/>
      <c r="BC440" s="4"/>
      <c r="BD440" s="4"/>
      <c r="BE440" s="4"/>
      <c r="BF440" s="4"/>
      <c r="BG440" s="4"/>
      <c r="BH440" s="4"/>
      <c r="BI440" s="4"/>
      <c r="BJ440" s="4"/>
      <c r="BK440" s="4"/>
      <c r="BL440" s="4"/>
      <c r="BM440" s="4"/>
      <c r="BN440" s="4"/>
      <c r="BO440" s="4"/>
      <c r="BP440" s="4"/>
      <c r="BQ440" s="4"/>
      <c r="BR440" s="4"/>
      <c r="BS440" s="4"/>
      <c r="BT440" s="4"/>
      <c r="BU440" s="4"/>
      <c r="BV440" s="4"/>
      <c r="BW440" s="4"/>
      <c r="BX440" s="4"/>
      <c r="BY440" s="4"/>
      <c r="BZ440" s="4"/>
      <c r="CA440" s="4"/>
      <c r="CB440" s="4"/>
      <c r="CC440" s="4"/>
      <c r="CD440" s="4"/>
      <c r="CE440" s="4"/>
      <c r="CF440" s="4"/>
      <c r="CG440" s="4"/>
      <c r="CH440" s="4"/>
      <c r="CI440" s="4"/>
      <c r="CJ440" s="4"/>
      <c r="CK440" s="4"/>
      <c r="CL440" s="4"/>
      <c r="CM440" s="4"/>
      <c r="CN440" s="4"/>
      <c r="CO440" s="4"/>
      <c r="CP440" s="4"/>
      <c r="CQ440" s="4"/>
      <c r="CR440" s="4"/>
      <c r="CS440" s="4"/>
      <c r="CT440" s="4"/>
      <c r="CU440" s="4"/>
      <c r="CV440" s="4"/>
      <c r="CW440" s="4"/>
      <c r="CX440" s="4"/>
      <c r="CY440" s="4"/>
      <c r="CZ440" s="4"/>
      <c r="DA440" s="4"/>
      <c r="DB440" s="4"/>
      <c r="DC440" s="4"/>
      <c r="DD440" s="4"/>
      <c r="DE440" s="4"/>
      <c r="DF440" s="4"/>
      <c r="DG440" s="4"/>
      <c r="DH440" s="4"/>
      <c r="DI440" s="4"/>
      <c r="DJ440" s="4"/>
      <c r="DK440" s="4"/>
      <c r="DL440" s="4"/>
      <c r="DM440" s="4"/>
      <c r="DN440" s="4"/>
      <c r="DO440" s="4"/>
      <c r="DP440" s="4"/>
      <c r="DQ440" s="4"/>
      <c r="DR440" s="4"/>
      <c r="DS440" s="4"/>
      <c r="DT440" s="4"/>
      <c r="DU440" s="4"/>
      <c r="DV440" s="4"/>
      <c r="DW440" s="4"/>
      <c r="DX440" s="4"/>
      <c r="DY440" s="4"/>
      <c r="DZ440" s="4"/>
      <c r="EA440" s="4"/>
      <c r="EB440" s="4"/>
      <c r="EC440" s="4"/>
      <c r="ED440" s="4"/>
      <c r="EE440" s="4"/>
      <c r="EF440" s="4"/>
      <c r="EG440" s="4"/>
      <c r="EH440" s="4"/>
      <c r="EI440" s="4"/>
      <c r="EJ440" s="4"/>
      <c r="EK440" s="4"/>
      <c r="EL440" s="4"/>
      <c r="EM440" s="4"/>
      <c r="EN440" s="4"/>
      <c r="EO440" s="4"/>
      <c r="EP440" s="4"/>
      <c r="EQ440" s="4"/>
      <c r="ER440" s="4"/>
      <c r="ES440" s="4"/>
      <c r="ET440" s="4"/>
      <c r="EU440" s="4"/>
      <c r="EV440" s="4"/>
      <c r="EW440" s="4"/>
      <c r="EX440" s="4"/>
      <c r="EY440" s="4"/>
      <c r="EZ440" s="4"/>
      <c r="FA440" s="4"/>
      <c r="FB440" s="4"/>
      <c r="FC440" s="4"/>
      <c r="FD440" s="4"/>
      <c r="FE440" s="4"/>
      <c r="FF440" s="4"/>
      <c r="FG440" s="4"/>
      <c r="FH440" s="4"/>
      <c r="FI440" s="4"/>
      <c r="FJ440" s="4"/>
      <c r="FK440" s="4"/>
      <c r="FL440" s="4"/>
      <c r="FM440" s="4"/>
      <c r="FN440" s="4"/>
      <c r="FO440" s="4"/>
      <c r="FP440" s="4"/>
      <c r="FQ440" s="4"/>
      <c r="FR440" s="4"/>
      <c r="FS440" s="4"/>
      <c r="FT440" s="4"/>
      <c r="FU440" s="4"/>
      <c r="FV440" s="4"/>
      <c r="FW440" s="4"/>
      <c r="FX440" s="4"/>
      <c r="FY440" s="4"/>
      <c r="FZ440" s="4"/>
      <c r="GA440" s="4"/>
      <c r="GB440" s="4"/>
      <c r="GC440" s="4"/>
      <c r="GD440" s="4"/>
      <c r="GE440" s="4"/>
      <c r="GF440" s="4"/>
      <c r="GG440" s="4"/>
      <c r="GH440" s="4"/>
      <c r="GI440" s="4"/>
      <c r="GJ440" s="4"/>
      <c r="GK440" s="4"/>
      <c r="GL440" s="4"/>
      <c r="GM440" s="4"/>
      <c r="GN440" s="4"/>
      <c r="GO440" s="4"/>
      <c r="GP440" s="4"/>
      <c r="GQ440" s="4"/>
      <c r="GR440" s="4"/>
      <c r="GS440" s="4"/>
      <c r="GT440" s="4"/>
      <c r="GU440" s="4"/>
      <c r="GV440" s="4"/>
      <c r="GW440" s="4"/>
      <c r="GX440" s="4"/>
      <c r="GY440" s="4"/>
      <c r="GZ440" s="4"/>
      <c r="HA440" s="4"/>
      <c r="HB440" s="4"/>
      <c r="HC440" s="4"/>
    </row>
    <row r="441" spans="1:211" s="380" customFormat="1" ht="13.9" customHeight="1">
      <c r="A441" s="828" t="str">
        <f>IF('1C TSsoustraitance'!$A158&lt;&gt;0,'1C TSsoustraitance'!$A158,"")</f>
        <v/>
      </c>
      <c r="B441" s="530"/>
      <c r="C441" s="513" t="str">
        <f>IF('1C TSsoustraitance'!$A158&lt;&gt;0,'1C TSsoustraitance'!$B158,"")</f>
        <v/>
      </c>
      <c r="D441" s="513" t="str">
        <f>IF('1C TSsoustraitance'!$A158&lt;&gt;0,'1C TSsoustraitance'!$C158,"")</f>
        <v/>
      </c>
      <c r="E441" s="684"/>
      <c r="F441" s="685"/>
      <c r="G441" s="666">
        <f>'1C TSsoustraitance'!$D158</f>
        <v>0</v>
      </c>
      <c r="H441" s="533">
        <v>0.21</v>
      </c>
      <c r="I441" s="533">
        <v>1</v>
      </c>
      <c r="J441" s="534"/>
      <c r="K441" s="667">
        <f t="shared" si="114"/>
        <v>0</v>
      </c>
      <c r="L441" s="668">
        <f>IF(OR('1C TSsoustraitance'!$D158="",'1C TSsoustraitance'!$AP158=0),0,IF(AND('1C TSsoustraitance'!$D158&lt;&gt;"",$K$2="Pôle",'1C TSsoustraitance'!$E158="OUI"),(('1C TSsoustraitance'!$F158+'1C TSsoustraitance'!$G158+'1C TSsoustraitance'!$H158+'1C TSsoustraitance'!$I158+'1C TSsoustraitance'!$M158)/'1C TSsoustraitance'!$R158),IF(AND('1C TSsoustraitance'!$D158&lt;&gt;"",$K$2="Pôle",'1C TSsoustraitance'!$E158="NON"),(('1C TSsoustraitance'!$F158+'1C TSsoustraitance'!$G158+'1C TSsoustraitance'!$H158+'1C TSsoustraitance'!$I158+'1C TSsoustraitance'!$M158)/'1C TSsoustraitance'!$AP158),IF(AND('1C TSsoustraitance'!$D158&lt;&gt;"",$K$2&lt;&gt;"Pôle",'1C TSsoustraitance'!$E158="OUI"),(('1C TSsoustraitance'!$F158+'1C TSsoustraitance'!$G158+'1C TSsoustraitance'!$H158+'1C TSsoustraitance'!$I158+'1C TSsoustraitance'!$J158+'1C TSsoustraitance'!$K158+'1C TSsoustraitance'!$L158+'1C TSsoustraitance'!$M158+'1C TSsoustraitance'!$N158+'1C TSsoustraitance'!$O158+'1C TSsoustraitance'!$P158+'1C TSsoustraitance'!$Q158)/'1C TSsoustraitance'!$R158),IF(AND('1C TSsoustraitance'!$D158&lt;&gt;"",$K$2&lt;&gt;"Pôle",'1C TSsoustraitance'!$E158="NON"),(('1C TSsoustraitance'!$F158+'1C TSsoustraitance'!$G158+'1C TSsoustraitance'!$H158+'1C TSsoustraitance'!$I158+'1C TSsoustraitance'!$J158+'1C TSsoustraitance'!$K158+'1C TSsoustraitance'!$L158+'1C TSsoustraitance'!$M158+'1C TSsoustraitance'!$N158+'1C TSsoustraitance'!$O158+'1C TSsoustraitance'!$P158+'1C TSsoustraitance'!$Q158))/'1C TSsoustraitance'!$AP158)))))</f>
        <v>0</v>
      </c>
      <c r="M441" s="668">
        <f>IF(OR('1C TSsoustraitance'!$D158="",'1C TSsoustraitance'!AP$13=0),0,IF(AND('1C TSsoustraitance'!$D158&lt;&gt;"",$K$2="Pôle",'1C TSsoustraitance'!$E158="OUI"),(('1C TSsoustraitance'!$J158+'1C TSsoustraitance'!$K158+'1C TSsoustraitance'!$L158)/'1C TSsoustraitance'!$R158),IF(AND('1C TSsoustraitance'!$D158&lt;&gt;"",$K$2="Pôle",'1C TSsoustraitance'!$E158="NON"),(('1C TSsoustraitance'!$J158+'1C TSsoustraitance'!$K158+'1C TSsoustraitance'!$L158)/'1C TSsoustraitance'!$AP158),IF(AND('1C TSsoustraitance'!$D158&lt;&gt;"",$K$2&lt;&gt;"Pôle"),0))))</f>
        <v>0</v>
      </c>
      <c r="N441" s="668">
        <f t="shared" si="115"/>
        <v>0</v>
      </c>
      <c r="O441" s="669">
        <f>IF(OR('1C TSsoustraitance'!$D158="",'1C TSsoustraitance'!$E158="OUI",'1C TSsoustraitance'!$AP158=0),0,(('1C TSsoustraitance'!$S158)/'1C TSsoustraitance'!$AP158))</f>
        <v>0</v>
      </c>
      <c r="P441" s="669">
        <f>IF(OR('1C TSsoustraitance'!$D158="",'1C TSsoustraitance'!$E158="OUI",'1C TSsoustraitance'!$AP158=0),0,(('1C TSsoustraitance'!$T158)/'1C TSsoustraitance'!$AP158))</f>
        <v>0</v>
      </c>
      <c r="Q441" s="669">
        <f>IF(OR('1C TSsoustraitance'!$D158="",'1C TSsoustraitance'!$E158="OUI",'1C TSsoustraitance'!$AP158=0),0,(('1C TSsoustraitance'!$U158)/'1C TSsoustraitance'!$AP158))</f>
        <v>0</v>
      </c>
      <c r="R441" s="669">
        <f>IF(OR('1C TSsoustraitance'!$D158="",'1C TSsoustraitance'!$E158="OUI",'1C TSsoustraitance'!$AP158=0),0,(('1C TSsoustraitance'!$V158)/'1C TSsoustraitance'!$AP158))</f>
        <v>0</v>
      </c>
      <c r="S441" s="669">
        <f>IF(OR('1C TSsoustraitance'!$D158="",'1C TSsoustraitance'!$E158="OUI",'1C TSsoustraitance'!$AP158=0),0,(('1C TSsoustraitance'!$W158)/'1C TSsoustraitance'!$AP158))</f>
        <v>0</v>
      </c>
      <c r="T441" s="669">
        <f>IF(OR('1C TSsoustraitance'!$D158="",'1C TSsoustraitance'!$E158="OUI",'1C TSsoustraitance'!$AP158=0),0,(('1C TSsoustraitance'!$X158)/'1C TSsoustraitance'!$AP158))</f>
        <v>0</v>
      </c>
      <c r="U441" s="669">
        <f>IF(OR('1C TSsoustraitance'!$D158="",'1C TSsoustraitance'!$E158="OUI",'1C TSsoustraitance'!$AP158=0),0,(('1C TSsoustraitance'!$Y158)/'1C TSsoustraitance'!$AP158))</f>
        <v>0</v>
      </c>
      <c r="V441" s="669">
        <f>IF(OR('1C TSsoustraitance'!$D158="",'1C TSsoustraitance'!$E158="OUI",'1C TSsoustraitance'!$AP158=0),0,(('1C TSsoustraitance'!$Z158)/'1C TSsoustraitance'!$AP158))</f>
        <v>0</v>
      </c>
      <c r="W441" s="669">
        <f>IF(OR('1C TSsoustraitance'!$D158="",'1C TSsoustraitance'!$E158="OUI",'1C TSsoustraitance'!$AP158=0),0,(('1C TSsoustraitance'!$AA158)/'1C TSsoustraitance'!$AP158))</f>
        <v>0</v>
      </c>
      <c r="X441" s="669">
        <f>IF(OR('1C TSsoustraitance'!$D158="",'1C TSsoustraitance'!$E158="OUI",'1C TSsoustraitance'!$AP158=0),0,(('1C TSsoustraitance'!$AB158)/'1C TSsoustraitance'!$AP158))</f>
        <v>0</v>
      </c>
      <c r="Y441" s="669">
        <f>IF(OR('1C TSsoustraitance'!$D158="",'1C TSsoustraitance'!$E158="OUI",'1C TSsoustraitance'!$AP158=0),0,(('1C TSsoustraitance'!$AC158)/'1C TSsoustraitance'!$AP158))</f>
        <v>0</v>
      </c>
      <c r="Z441" s="669">
        <f>IF(OR('1C TSsoustraitance'!$D158="",'1C TSsoustraitance'!$E158="OUI",'1C TSsoustraitance'!$AP158=0),0,(('1C TSsoustraitance'!$AD158)/'1C TSsoustraitance'!$AP158))</f>
        <v>0</v>
      </c>
      <c r="AA441" s="669">
        <f>IF(OR('1C TSsoustraitance'!$D158="",'1C TSsoustraitance'!$E158="OUI",'1C TSsoustraitance'!$AP158=0),0,(('1C TSsoustraitance'!$AE158)/'1C TSsoustraitance'!$AP158))</f>
        <v>0</v>
      </c>
      <c r="AB441" s="669">
        <f>IF(OR('1C TSsoustraitance'!$D158="",'1C TSsoustraitance'!$E158="OUI",'1C TSsoustraitance'!$AP158=0),0,(('1C TSsoustraitance'!$AF158)/'1C TSsoustraitance'!$AP158))</f>
        <v>0</v>
      </c>
      <c r="AC441" s="669">
        <f>IF(OR('1C TSsoustraitance'!$D158="",'1C TSsoustraitance'!$E158="OUI",'1C TSsoustraitance'!$AP158=0),0,(('1C TSsoustraitance'!$AG158)/'1C TSsoustraitance'!$AP158))</f>
        <v>0</v>
      </c>
      <c r="AD441" s="669">
        <f>IF(OR('1C TSsoustraitance'!$D158="",'1C TSsoustraitance'!$E158="OUI",'1C TSsoustraitance'!$AP158=0),0,(('1C TSsoustraitance'!$AH158)/'1C TSsoustraitance'!$AP158))</f>
        <v>0</v>
      </c>
      <c r="AE441" s="669">
        <f>IF(OR('1C TSsoustraitance'!$D158="",'1C TSsoustraitance'!$E158="OUI",'1C TSsoustraitance'!$AP158=0),0,(('1C TSsoustraitance'!$AI158)/'1C TSsoustraitance'!$AP158))</f>
        <v>0</v>
      </c>
      <c r="AF441" s="669">
        <f>IF(OR('1C TSsoustraitance'!$D158="",'1C TSsoustraitance'!$E158="OUI",'1C TSsoustraitance'!$AP158=0),0,(('1C TSsoustraitance'!$AJ158)/'1C TSsoustraitance'!$AP158))</f>
        <v>0</v>
      </c>
      <c r="AG441" s="669">
        <f>IF(OR('1C TSsoustraitance'!$D158="",'1C TSsoustraitance'!$E158="OUI",'1C TSsoustraitance'!$AP158=0),0,(('1C TSsoustraitance'!$AK158)/'1C TSsoustraitance'!$AP158))</f>
        <v>0</v>
      </c>
      <c r="AH441" s="669">
        <f>IF(OR('1C TSsoustraitance'!$D158="",'1C TSsoustraitance'!$E158="OUI",'1C TSsoustraitance'!$AP158=0),0,(('1C TSsoustraitance'!$AL158)/'1C TSsoustraitance'!$AP158))</f>
        <v>0</v>
      </c>
      <c r="AI441" s="669">
        <f>IF(OR('1C TSsoustraitance'!$D158="",'1C TSsoustraitance'!$E158="OUI",'1C TSsoustraitance'!$AP158=0),0,(('1C TSsoustraitance'!$AM158)/'1C TSsoustraitance'!$AP158))</f>
        <v>0</v>
      </c>
      <c r="AJ441" s="669">
        <f>IF(OR('1C TSsoustraitance'!$D158="",'1C TSsoustraitance'!$E158="OUI",'1C TSsoustraitance'!$AP158=0),0,(('1C TSsoustraitance'!$AN158)/'1C TSsoustraitance'!$AP158))</f>
        <v>0</v>
      </c>
      <c r="AK441" s="669">
        <f t="shared" si="116"/>
        <v>0</v>
      </c>
      <c r="AL441" s="668">
        <f t="shared" si="117"/>
        <v>0</v>
      </c>
      <c r="AM441" s="670">
        <f>IF(Tableau7[[#This Row],[N° pièce]]="",0,(Tableau7[[#This Row],[hors TVA]]+(Tableau7[[#This Row],[hors TVA]]*Tableau7[[#This Row],[Taux TVA]])-(Tableau7[[#This Row],[hors TVA]]*Tableau7[[#This Row],[Taux TVA]]*Tableau7[[#This Row],[Régime TVA: Récupération]]))*Tableau7[[#This Row],[Type 1]])</f>
        <v>0</v>
      </c>
      <c r="AN441" s="670">
        <f>IF(Tableau7[[#This Row],[N° pièce]]="",0,IF($K$2="pôle",((Tableau7[[#This Row],[hors TVA]]+(Tableau7[[#This Row],[hors TVA]]*Tableau7[[#This Row],[Taux TVA]])-(Tableau7[[#This Row],[hors TVA]]*Tableau7[[#This Row],[Taux TVA]]*Tableau7[[#This Row],[Régime TVA: Récupération]]))*Tableau7[[#This Row],[Type 2]]),0))</f>
        <v>0</v>
      </c>
      <c r="AO441" s="670">
        <f t="shared" si="121"/>
        <v>0</v>
      </c>
      <c r="AP441" s="255">
        <f t="shared" si="119"/>
        <v>0</v>
      </c>
      <c r="AQ441" s="506">
        <f t="shared" ref="AQ441:AQ463" si="122">IF(M441=0,0,AN441-AS441)</f>
        <v>0</v>
      </c>
      <c r="AR441" s="671"/>
      <c r="AS441" s="512"/>
      <c r="AT441" s="513" t="str">
        <f>IF(('1C TSsoustraitance'!AP158*FICHE!C$14&lt;J441),"Forfait limité à "&amp;FICHE!C$14&amp;"€/jour","")</f>
        <v/>
      </c>
      <c r="AU441" s="797"/>
      <c r="AV441" s="484"/>
      <c r="AW441" s="484"/>
      <c r="AX441" s="484"/>
      <c r="AY441" s="484"/>
      <c r="AZ441" s="484"/>
      <c r="BA441" s="4"/>
      <c r="BB441" s="4"/>
      <c r="BC441" s="4"/>
      <c r="BD441" s="4"/>
      <c r="BE441" s="4"/>
      <c r="BF441" s="4"/>
      <c r="BG441" s="4"/>
      <c r="BH441" s="4"/>
      <c r="BI441" s="4"/>
      <c r="BJ441" s="4"/>
      <c r="BK441" s="4"/>
      <c r="BL441" s="4"/>
      <c r="BM441" s="4"/>
      <c r="BN441" s="4"/>
      <c r="BO441" s="4"/>
      <c r="BP441" s="4"/>
      <c r="BQ441" s="4"/>
      <c r="BR441" s="4"/>
      <c r="BS441" s="4"/>
      <c r="BT441" s="4"/>
      <c r="BU441" s="4"/>
      <c r="BV441" s="4"/>
      <c r="BW441" s="4"/>
      <c r="BX441" s="4"/>
      <c r="BY441" s="4"/>
      <c r="BZ441" s="4"/>
      <c r="CA441" s="4"/>
      <c r="CB441" s="4"/>
      <c r="CC441" s="4"/>
      <c r="CD441" s="4"/>
      <c r="CE441" s="4"/>
      <c r="CF441" s="4"/>
      <c r="CG441" s="4"/>
      <c r="CH441" s="4"/>
      <c r="CI441" s="4"/>
      <c r="CJ441" s="4"/>
      <c r="CK441" s="4"/>
      <c r="CL441" s="4"/>
      <c r="CM441" s="4"/>
      <c r="CN441" s="4"/>
      <c r="CO441" s="4"/>
      <c r="CP441" s="4"/>
      <c r="CQ441" s="4"/>
      <c r="CR441" s="4"/>
      <c r="CS441" s="4"/>
      <c r="CT441" s="4"/>
      <c r="CU441" s="4"/>
      <c r="CV441" s="4"/>
      <c r="CW441" s="4"/>
      <c r="CX441" s="4"/>
      <c r="CY441" s="4"/>
      <c r="CZ441" s="4"/>
      <c r="DA441" s="4"/>
      <c r="DB441" s="4"/>
      <c r="DC441" s="4"/>
      <c r="DD441" s="4"/>
      <c r="DE441" s="4"/>
      <c r="DF441" s="4"/>
      <c r="DG441" s="4"/>
      <c r="DH441" s="4"/>
      <c r="DI441" s="4"/>
      <c r="DJ441" s="4"/>
      <c r="DK441" s="4"/>
      <c r="DL441" s="4"/>
      <c r="DM441" s="4"/>
      <c r="DN441" s="4"/>
      <c r="DO441" s="4"/>
      <c r="DP441" s="4"/>
      <c r="DQ441" s="4"/>
      <c r="DR441" s="4"/>
      <c r="DS441" s="4"/>
      <c r="DT441" s="4"/>
      <c r="DU441" s="4"/>
      <c r="DV441" s="4"/>
      <c r="DW441" s="4"/>
      <c r="DX441" s="4"/>
      <c r="DY441" s="4"/>
      <c r="DZ441" s="4"/>
      <c r="EA441" s="4"/>
      <c r="EB441" s="4"/>
      <c r="EC441" s="4"/>
      <c r="ED441" s="4"/>
      <c r="EE441" s="4"/>
      <c r="EF441" s="4"/>
      <c r="EG441" s="4"/>
      <c r="EH441" s="4"/>
      <c r="EI441" s="4"/>
      <c r="EJ441" s="4"/>
      <c r="EK441" s="4"/>
      <c r="EL441" s="4"/>
      <c r="EM441" s="4"/>
      <c r="EN441" s="4"/>
      <c r="EO441" s="4"/>
      <c r="EP441" s="4"/>
      <c r="EQ441" s="4"/>
      <c r="ER441" s="4"/>
      <c r="ES441" s="4"/>
      <c r="ET441" s="4"/>
      <c r="EU441" s="4"/>
      <c r="EV441" s="4"/>
      <c r="EW441" s="4"/>
      <c r="EX441" s="4"/>
      <c r="EY441" s="4"/>
      <c r="EZ441" s="4"/>
      <c r="FA441" s="4"/>
      <c r="FB441" s="4"/>
      <c r="FC441" s="4"/>
      <c r="FD441" s="4"/>
      <c r="FE441" s="4"/>
      <c r="FF441" s="4"/>
      <c r="FG441" s="4"/>
      <c r="FH441" s="4"/>
      <c r="FI441" s="4"/>
      <c r="FJ441" s="4"/>
      <c r="FK441" s="4"/>
      <c r="FL441" s="4"/>
      <c r="FM441" s="4"/>
      <c r="FN441" s="4"/>
      <c r="FO441" s="4"/>
      <c r="FP441" s="4"/>
      <c r="FQ441" s="4"/>
      <c r="FR441" s="4"/>
      <c r="FS441" s="4"/>
      <c r="FT441" s="4"/>
      <c r="FU441" s="4"/>
      <c r="FV441" s="4"/>
      <c r="FW441" s="4"/>
      <c r="FX441" s="4"/>
      <c r="FY441" s="4"/>
      <c r="FZ441" s="4"/>
      <c r="GA441" s="4"/>
      <c r="GB441" s="4"/>
      <c r="GC441" s="4"/>
      <c r="GD441" s="4"/>
      <c r="GE441" s="4"/>
      <c r="GF441" s="4"/>
      <c r="GG441" s="4"/>
      <c r="GH441" s="4"/>
      <c r="GI441" s="4"/>
      <c r="GJ441" s="4"/>
      <c r="GK441" s="4"/>
      <c r="GL441" s="4"/>
      <c r="GM441" s="4"/>
      <c r="GN441" s="4"/>
      <c r="GO441" s="4"/>
      <c r="GP441" s="4"/>
      <c r="GQ441" s="4"/>
      <c r="GR441" s="4"/>
      <c r="GS441" s="4"/>
      <c r="GT441" s="4"/>
      <c r="GU441" s="4"/>
      <c r="GV441" s="4"/>
      <c r="GW441" s="4"/>
      <c r="GX441" s="4"/>
      <c r="GY441" s="4"/>
      <c r="GZ441" s="4"/>
      <c r="HA441" s="4"/>
      <c r="HB441" s="4"/>
      <c r="HC441" s="4"/>
    </row>
    <row r="442" spans="1:211" s="380" customFormat="1" ht="13.9" customHeight="1">
      <c r="A442" s="828" t="str">
        <f>IF('1C TSsoustraitance'!$A159&lt;&gt;0,'1C TSsoustraitance'!$A159,"")</f>
        <v/>
      </c>
      <c r="B442" s="530"/>
      <c r="C442" s="513" t="str">
        <f>IF('1C TSsoustraitance'!$A159&lt;&gt;0,'1C TSsoustraitance'!$B159,"")</f>
        <v/>
      </c>
      <c r="D442" s="513" t="str">
        <f>IF('1C TSsoustraitance'!$A159&lt;&gt;0,'1C TSsoustraitance'!$C159,"")</f>
        <v/>
      </c>
      <c r="E442" s="684"/>
      <c r="F442" s="685"/>
      <c r="G442" s="666">
        <f>'1C TSsoustraitance'!$D159</f>
        <v>0</v>
      </c>
      <c r="H442" s="533">
        <v>0.21</v>
      </c>
      <c r="I442" s="533">
        <v>1</v>
      </c>
      <c r="J442" s="534"/>
      <c r="K442" s="667">
        <f t="shared" si="114"/>
        <v>0</v>
      </c>
      <c r="L442" s="668">
        <f>IF(OR('1C TSsoustraitance'!$D159="",'1C TSsoustraitance'!$AP159=0),0,IF(AND('1C TSsoustraitance'!$D159&lt;&gt;"",$K$2="Pôle",'1C TSsoustraitance'!$E159="OUI"),(('1C TSsoustraitance'!$F159+'1C TSsoustraitance'!$G159+'1C TSsoustraitance'!$H159+'1C TSsoustraitance'!$I159+'1C TSsoustraitance'!$M159)/'1C TSsoustraitance'!$R159),IF(AND('1C TSsoustraitance'!$D159&lt;&gt;"",$K$2="Pôle",'1C TSsoustraitance'!$E159="NON"),(('1C TSsoustraitance'!$F159+'1C TSsoustraitance'!$G159+'1C TSsoustraitance'!$H159+'1C TSsoustraitance'!$I159+'1C TSsoustraitance'!$M159)/'1C TSsoustraitance'!$AP159),IF(AND('1C TSsoustraitance'!$D159&lt;&gt;"",$K$2&lt;&gt;"Pôle",'1C TSsoustraitance'!$E159="OUI"),(('1C TSsoustraitance'!$F159+'1C TSsoustraitance'!$G159+'1C TSsoustraitance'!$H159+'1C TSsoustraitance'!$I159+'1C TSsoustraitance'!$J159+'1C TSsoustraitance'!$K159+'1C TSsoustraitance'!$L159+'1C TSsoustraitance'!$M159+'1C TSsoustraitance'!$N159+'1C TSsoustraitance'!$O159+'1C TSsoustraitance'!$P159+'1C TSsoustraitance'!$Q159)/'1C TSsoustraitance'!$R159),IF(AND('1C TSsoustraitance'!$D159&lt;&gt;"",$K$2&lt;&gt;"Pôle",'1C TSsoustraitance'!$E159="NON"),(('1C TSsoustraitance'!$F159+'1C TSsoustraitance'!$G159+'1C TSsoustraitance'!$H159+'1C TSsoustraitance'!$I159+'1C TSsoustraitance'!$J159+'1C TSsoustraitance'!$K159+'1C TSsoustraitance'!$L159+'1C TSsoustraitance'!$M159+'1C TSsoustraitance'!$N159+'1C TSsoustraitance'!$O159+'1C TSsoustraitance'!$P159+'1C TSsoustraitance'!$Q159))/'1C TSsoustraitance'!$AP159)))))</f>
        <v>0</v>
      </c>
      <c r="M442" s="668">
        <f>IF(OR('1C TSsoustraitance'!$D159="",'1C TSsoustraitance'!AP$13=0),0,IF(AND('1C TSsoustraitance'!$D159&lt;&gt;"",$K$2="Pôle",'1C TSsoustraitance'!$E159="OUI"),(('1C TSsoustraitance'!$J159+'1C TSsoustraitance'!$K159+'1C TSsoustraitance'!$L159)/'1C TSsoustraitance'!$R159),IF(AND('1C TSsoustraitance'!$D159&lt;&gt;"",$K$2="Pôle",'1C TSsoustraitance'!$E159="NON"),(('1C TSsoustraitance'!$J159+'1C TSsoustraitance'!$K159+'1C TSsoustraitance'!$L159)/'1C TSsoustraitance'!$AP159),IF(AND('1C TSsoustraitance'!$D159&lt;&gt;"",$K$2&lt;&gt;"Pôle"),0))))</f>
        <v>0</v>
      </c>
      <c r="N442" s="668">
        <f t="shared" si="115"/>
        <v>0</v>
      </c>
      <c r="O442" s="669">
        <f>IF(OR('1C TSsoustraitance'!$D159="",'1C TSsoustraitance'!$E159="OUI",'1C TSsoustraitance'!$AP159=0),0,(('1C TSsoustraitance'!$S159)/'1C TSsoustraitance'!$AP159))</f>
        <v>0</v>
      </c>
      <c r="P442" s="669">
        <f>IF(OR('1C TSsoustraitance'!$D159="",'1C TSsoustraitance'!$E159="OUI",'1C TSsoustraitance'!$AP159=0),0,(('1C TSsoustraitance'!$T159)/'1C TSsoustraitance'!$AP159))</f>
        <v>0</v>
      </c>
      <c r="Q442" s="669">
        <f>IF(OR('1C TSsoustraitance'!$D159="",'1C TSsoustraitance'!$E159="OUI",'1C TSsoustraitance'!$AP159=0),0,(('1C TSsoustraitance'!$U159)/'1C TSsoustraitance'!$AP159))</f>
        <v>0</v>
      </c>
      <c r="R442" s="669">
        <f>IF(OR('1C TSsoustraitance'!$D159="",'1C TSsoustraitance'!$E159="OUI",'1C TSsoustraitance'!$AP159=0),0,(('1C TSsoustraitance'!$V159)/'1C TSsoustraitance'!$AP159))</f>
        <v>0</v>
      </c>
      <c r="S442" s="669">
        <f>IF(OR('1C TSsoustraitance'!$D159="",'1C TSsoustraitance'!$E159="OUI",'1C TSsoustraitance'!$AP159=0),0,(('1C TSsoustraitance'!$W159)/'1C TSsoustraitance'!$AP159))</f>
        <v>0</v>
      </c>
      <c r="T442" s="669">
        <f>IF(OR('1C TSsoustraitance'!$D159="",'1C TSsoustraitance'!$E159="OUI",'1C TSsoustraitance'!$AP159=0),0,(('1C TSsoustraitance'!$X159)/'1C TSsoustraitance'!$AP159))</f>
        <v>0</v>
      </c>
      <c r="U442" s="669">
        <f>IF(OR('1C TSsoustraitance'!$D159="",'1C TSsoustraitance'!$E159="OUI",'1C TSsoustraitance'!$AP159=0),0,(('1C TSsoustraitance'!$Y159)/'1C TSsoustraitance'!$AP159))</f>
        <v>0</v>
      </c>
      <c r="V442" s="669">
        <f>IF(OR('1C TSsoustraitance'!$D159="",'1C TSsoustraitance'!$E159="OUI",'1C TSsoustraitance'!$AP159=0),0,(('1C TSsoustraitance'!$Z159)/'1C TSsoustraitance'!$AP159))</f>
        <v>0</v>
      </c>
      <c r="W442" s="669">
        <f>IF(OR('1C TSsoustraitance'!$D159="",'1C TSsoustraitance'!$E159="OUI",'1C TSsoustraitance'!$AP159=0),0,(('1C TSsoustraitance'!$AA159)/'1C TSsoustraitance'!$AP159))</f>
        <v>0</v>
      </c>
      <c r="X442" s="669">
        <f>IF(OR('1C TSsoustraitance'!$D159="",'1C TSsoustraitance'!$E159="OUI",'1C TSsoustraitance'!$AP159=0),0,(('1C TSsoustraitance'!$AB159)/'1C TSsoustraitance'!$AP159))</f>
        <v>0</v>
      </c>
      <c r="Y442" s="669">
        <f>IF(OR('1C TSsoustraitance'!$D159="",'1C TSsoustraitance'!$E159="OUI",'1C TSsoustraitance'!$AP159=0),0,(('1C TSsoustraitance'!$AC159)/'1C TSsoustraitance'!$AP159))</f>
        <v>0</v>
      </c>
      <c r="Z442" s="669">
        <f>IF(OR('1C TSsoustraitance'!$D159="",'1C TSsoustraitance'!$E159="OUI",'1C TSsoustraitance'!$AP159=0),0,(('1C TSsoustraitance'!$AD159)/'1C TSsoustraitance'!$AP159))</f>
        <v>0</v>
      </c>
      <c r="AA442" s="669">
        <f>IF(OR('1C TSsoustraitance'!$D159="",'1C TSsoustraitance'!$E159="OUI",'1C TSsoustraitance'!$AP159=0),0,(('1C TSsoustraitance'!$AE159)/'1C TSsoustraitance'!$AP159))</f>
        <v>0</v>
      </c>
      <c r="AB442" s="669">
        <f>IF(OR('1C TSsoustraitance'!$D159="",'1C TSsoustraitance'!$E159="OUI",'1C TSsoustraitance'!$AP159=0),0,(('1C TSsoustraitance'!$AF159)/'1C TSsoustraitance'!$AP159))</f>
        <v>0</v>
      </c>
      <c r="AC442" s="669">
        <f>IF(OR('1C TSsoustraitance'!$D159="",'1C TSsoustraitance'!$E159="OUI",'1C TSsoustraitance'!$AP159=0),0,(('1C TSsoustraitance'!$AG159)/'1C TSsoustraitance'!$AP159))</f>
        <v>0</v>
      </c>
      <c r="AD442" s="669">
        <f>IF(OR('1C TSsoustraitance'!$D159="",'1C TSsoustraitance'!$E159="OUI",'1C TSsoustraitance'!$AP159=0),0,(('1C TSsoustraitance'!$AH159)/'1C TSsoustraitance'!$AP159))</f>
        <v>0</v>
      </c>
      <c r="AE442" s="669">
        <f>IF(OR('1C TSsoustraitance'!$D159="",'1C TSsoustraitance'!$E159="OUI",'1C TSsoustraitance'!$AP159=0),0,(('1C TSsoustraitance'!$AI159)/'1C TSsoustraitance'!$AP159))</f>
        <v>0</v>
      </c>
      <c r="AF442" s="669">
        <f>IF(OR('1C TSsoustraitance'!$D159="",'1C TSsoustraitance'!$E159="OUI",'1C TSsoustraitance'!$AP159=0),0,(('1C TSsoustraitance'!$AJ159)/'1C TSsoustraitance'!$AP159))</f>
        <v>0</v>
      </c>
      <c r="AG442" s="669">
        <f>IF(OR('1C TSsoustraitance'!$D159="",'1C TSsoustraitance'!$E159="OUI",'1C TSsoustraitance'!$AP159=0),0,(('1C TSsoustraitance'!$AK159)/'1C TSsoustraitance'!$AP159))</f>
        <v>0</v>
      </c>
      <c r="AH442" s="669">
        <f>IF(OR('1C TSsoustraitance'!$D159="",'1C TSsoustraitance'!$E159="OUI",'1C TSsoustraitance'!$AP159=0),0,(('1C TSsoustraitance'!$AL159)/'1C TSsoustraitance'!$AP159))</f>
        <v>0</v>
      </c>
      <c r="AI442" s="669">
        <f>IF(OR('1C TSsoustraitance'!$D159="",'1C TSsoustraitance'!$E159="OUI",'1C TSsoustraitance'!$AP159=0),0,(('1C TSsoustraitance'!$AM159)/'1C TSsoustraitance'!$AP159))</f>
        <v>0</v>
      </c>
      <c r="AJ442" s="669">
        <f>IF(OR('1C TSsoustraitance'!$D159="",'1C TSsoustraitance'!$E159="OUI",'1C TSsoustraitance'!$AP159=0),0,(('1C TSsoustraitance'!$AN159)/'1C TSsoustraitance'!$AP159))</f>
        <v>0</v>
      </c>
      <c r="AK442" s="669">
        <f t="shared" si="116"/>
        <v>0</v>
      </c>
      <c r="AL442" s="668">
        <f t="shared" si="117"/>
        <v>0</v>
      </c>
      <c r="AM442" s="670">
        <f>IF(Tableau7[[#This Row],[N° pièce]]="",0,(Tableau7[[#This Row],[hors TVA]]+(Tableau7[[#This Row],[hors TVA]]*Tableau7[[#This Row],[Taux TVA]])-(Tableau7[[#This Row],[hors TVA]]*Tableau7[[#This Row],[Taux TVA]]*Tableau7[[#This Row],[Régime TVA: Récupération]]))*Tableau7[[#This Row],[Type 1]])</f>
        <v>0</v>
      </c>
      <c r="AN442" s="670">
        <f>IF(Tableau7[[#This Row],[N° pièce]]="",0,IF($K$2="pôle",((Tableau7[[#This Row],[hors TVA]]+(Tableau7[[#This Row],[hors TVA]]*Tableau7[[#This Row],[Taux TVA]])-(Tableau7[[#This Row],[hors TVA]]*Tableau7[[#This Row],[Taux TVA]]*Tableau7[[#This Row],[Régime TVA: Récupération]]))*Tableau7[[#This Row],[Type 2]]),0))</f>
        <v>0</v>
      </c>
      <c r="AO442" s="670">
        <f t="shared" si="121"/>
        <v>0</v>
      </c>
      <c r="AP442" s="255">
        <f t="shared" si="119"/>
        <v>0</v>
      </c>
      <c r="AQ442" s="506">
        <f t="shared" si="122"/>
        <v>0</v>
      </c>
      <c r="AR442" s="671"/>
      <c r="AS442" s="512"/>
      <c r="AT442" s="513" t="str">
        <f>IF(('1C TSsoustraitance'!AP159*FICHE!C$14&lt;J442),"Forfait limité à "&amp;FICHE!C$14&amp;"€/jour","")</f>
        <v/>
      </c>
      <c r="AU442" s="797"/>
      <c r="AV442" s="484"/>
      <c r="AW442" s="484"/>
      <c r="AX442" s="484"/>
      <c r="AY442" s="484"/>
      <c r="AZ442" s="484"/>
      <c r="BA442" s="4"/>
      <c r="BB442" s="4"/>
      <c r="BC442" s="4"/>
      <c r="BD442" s="4"/>
      <c r="BE442" s="4"/>
      <c r="BF442" s="4"/>
      <c r="BG442" s="4"/>
      <c r="BH442" s="4"/>
      <c r="BI442" s="4"/>
      <c r="BJ442" s="4"/>
      <c r="BK442" s="4"/>
      <c r="BL442" s="4"/>
      <c r="BM442" s="4"/>
      <c r="BN442" s="4"/>
      <c r="BO442" s="4"/>
      <c r="BP442" s="4"/>
      <c r="BQ442" s="4"/>
      <c r="BR442" s="4"/>
      <c r="BS442" s="4"/>
      <c r="BT442" s="4"/>
      <c r="BU442" s="4"/>
      <c r="BV442" s="4"/>
      <c r="BW442" s="4"/>
      <c r="BX442" s="4"/>
      <c r="BY442" s="4"/>
      <c r="BZ442" s="4"/>
      <c r="CA442" s="4"/>
      <c r="CB442" s="4"/>
      <c r="CC442" s="4"/>
      <c r="CD442" s="4"/>
      <c r="CE442" s="4"/>
      <c r="CF442" s="4"/>
      <c r="CG442" s="4"/>
      <c r="CH442" s="4"/>
      <c r="CI442" s="4"/>
      <c r="CJ442" s="4"/>
      <c r="CK442" s="4"/>
      <c r="CL442" s="4"/>
      <c r="CM442" s="4"/>
      <c r="CN442" s="4"/>
      <c r="CO442" s="4"/>
      <c r="CP442" s="4"/>
      <c r="CQ442" s="4"/>
      <c r="CR442" s="4"/>
      <c r="CS442" s="4"/>
      <c r="CT442" s="4"/>
      <c r="CU442" s="4"/>
      <c r="CV442" s="4"/>
      <c r="CW442" s="4"/>
      <c r="CX442" s="4"/>
      <c r="CY442" s="4"/>
      <c r="CZ442" s="4"/>
      <c r="DA442" s="4"/>
      <c r="DB442" s="4"/>
      <c r="DC442" s="4"/>
      <c r="DD442" s="4"/>
      <c r="DE442" s="4"/>
      <c r="DF442" s="4"/>
      <c r="DG442" s="4"/>
      <c r="DH442" s="4"/>
      <c r="DI442" s="4"/>
      <c r="DJ442" s="4"/>
      <c r="DK442" s="4"/>
      <c r="DL442" s="4"/>
      <c r="DM442" s="4"/>
      <c r="DN442" s="4"/>
      <c r="DO442" s="4"/>
      <c r="DP442" s="4"/>
      <c r="DQ442" s="4"/>
      <c r="DR442" s="4"/>
      <c r="DS442" s="4"/>
      <c r="DT442" s="4"/>
      <c r="DU442" s="4"/>
      <c r="DV442" s="4"/>
      <c r="DW442" s="4"/>
      <c r="DX442" s="4"/>
      <c r="DY442" s="4"/>
      <c r="DZ442" s="4"/>
      <c r="EA442" s="4"/>
      <c r="EB442" s="4"/>
      <c r="EC442" s="4"/>
      <c r="ED442" s="4"/>
      <c r="EE442" s="4"/>
      <c r="EF442" s="4"/>
      <c r="EG442" s="4"/>
      <c r="EH442" s="4"/>
      <c r="EI442" s="4"/>
      <c r="EJ442" s="4"/>
      <c r="EK442" s="4"/>
      <c r="EL442" s="4"/>
      <c r="EM442" s="4"/>
      <c r="EN442" s="4"/>
      <c r="EO442" s="4"/>
      <c r="EP442" s="4"/>
      <c r="EQ442" s="4"/>
      <c r="ER442" s="4"/>
      <c r="ES442" s="4"/>
      <c r="ET442" s="4"/>
      <c r="EU442" s="4"/>
      <c r="EV442" s="4"/>
      <c r="EW442" s="4"/>
      <c r="EX442" s="4"/>
      <c r="EY442" s="4"/>
      <c r="EZ442" s="4"/>
      <c r="FA442" s="4"/>
      <c r="FB442" s="4"/>
      <c r="FC442" s="4"/>
      <c r="FD442" s="4"/>
      <c r="FE442" s="4"/>
      <c r="FF442" s="4"/>
      <c r="FG442" s="4"/>
      <c r="FH442" s="4"/>
      <c r="FI442" s="4"/>
      <c r="FJ442" s="4"/>
      <c r="FK442" s="4"/>
      <c r="FL442" s="4"/>
      <c r="FM442" s="4"/>
      <c r="FN442" s="4"/>
      <c r="FO442" s="4"/>
      <c r="FP442" s="4"/>
      <c r="FQ442" s="4"/>
      <c r="FR442" s="4"/>
      <c r="FS442" s="4"/>
      <c r="FT442" s="4"/>
      <c r="FU442" s="4"/>
      <c r="FV442" s="4"/>
      <c r="FW442" s="4"/>
      <c r="FX442" s="4"/>
      <c r="FY442" s="4"/>
      <c r="FZ442" s="4"/>
      <c r="GA442" s="4"/>
      <c r="GB442" s="4"/>
      <c r="GC442" s="4"/>
      <c r="GD442" s="4"/>
      <c r="GE442" s="4"/>
      <c r="GF442" s="4"/>
      <c r="GG442" s="4"/>
      <c r="GH442" s="4"/>
      <c r="GI442" s="4"/>
      <c r="GJ442" s="4"/>
      <c r="GK442" s="4"/>
      <c r="GL442" s="4"/>
      <c r="GM442" s="4"/>
      <c r="GN442" s="4"/>
      <c r="GO442" s="4"/>
      <c r="GP442" s="4"/>
      <c r="GQ442" s="4"/>
      <c r="GR442" s="4"/>
      <c r="GS442" s="4"/>
      <c r="GT442" s="4"/>
      <c r="GU442" s="4"/>
      <c r="GV442" s="4"/>
      <c r="GW442" s="4"/>
      <c r="GX442" s="4"/>
      <c r="GY442" s="4"/>
      <c r="GZ442" s="4"/>
      <c r="HA442" s="4"/>
      <c r="HB442" s="4"/>
      <c r="HC442" s="4"/>
    </row>
    <row r="443" spans="1:211" s="380" customFormat="1" ht="13.9" customHeight="1">
      <c r="A443" s="828" t="str">
        <f>IF('1C TSsoustraitance'!$A160&lt;&gt;0,'1C TSsoustraitance'!$A160,"")</f>
        <v/>
      </c>
      <c r="B443" s="530"/>
      <c r="C443" s="513" t="str">
        <f>IF('1C TSsoustraitance'!$A160&lt;&gt;0,'1C TSsoustraitance'!$B160,"")</f>
        <v/>
      </c>
      <c r="D443" s="513" t="str">
        <f>IF('1C TSsoustraitance'!$A160&lt;&gt;0,'1C TSsoustraitance'!$C160,"")</f>
        <v/>
      </c>
      <c r="E443" s="684"/>
      <c r="F443" s="685"/>
      <c r="G443" s="666">
        <f>'1C TSsoustraitance'!$D160</f>
        <v>0</v>
      </c>
      <c r="H443" s="533">
        <v>0.21</v>
      </c>
      <c r="I443" s="533">
        <v>1</v>
      </c>
      <c r="J443" s="534"/>
      <c r="K443" s="667">
        <f t="shared" si="114"/>
        <v>0</v>
      </c>
      <c r="L443" s="668">
        <f>IF(OR('1C TSsoustraitance'!$D160="",'1C TSsoustraitance'!$AP160=0),0,IF(AND('1C TSsoustraitance'!$D160&lt;&gt;"",$K$2="Pôle",'1C TSsoustraitance'!$E160="OUI"),(('1C TSsoustraitance'!$F160+'1C TSsoustraitance'!$G160+'1C TSsoustraitance'!$H160+'1C TSsoustraitance'!$I160+'1C TSsoustraitance'!$M160)/'1C TSsoustraitance'!$R160),IF(AND('1C TSsoustraitance'!$D160&lt;&gt;"",$K$2="Pôle",'1C TSsoustraitance'!$E160="NON"),(('1C TSsoustraitance'!$F160+'1C TSsoustraitance'!$G160+'1C TSsoustraitance'!$H160+'1C TSsoustraitance'!$I160+'1C TSsoustraitance'!$M160)/'1C TSsoustraitance'!$AP160),IF(AND('1C TSsoustraitance'!$D160&lt;&gt;"",$K$2&lt;&gt;"Pôle",'1C TSsoustraitance'!$E160="OUI"),(('1C TSsoustraitance'!$F160+'1C TSsoustraitance'!$G160+'1C TSsoustraitance'!$H160+'1C TSsoustraitance'!$I160+'1C TSsoustraitance'!$J160+'1C TSsoustraitance'!$K160+'1C TSsoustraitance'!$L160+'1C TSsoustraitance'!$M160+'1C TSsoustraitance'!$N160+'1C TSsoustraitance'!$O160+'1C TSsoustraitance'!$P160+'1C TSsoustraitance'!$Q160)/'1C TSsoustraitance'!$R160),IF(AND('1C TSsoustraitance'!$D160&lt;&gt;"",$K$2&lt;&gt;"Pôle",'1C TSsoustraitance'!$E160="NON"),(('1C TSsoustraitance'!$F160+'1C TSsoustraitance'!$G160+'1C TSsoustraitance'!$H160+'1C TSsoustraitance'!$I160+'1C TSsoustraitance'!$J160+'1C TSsoustraitance'!$K160+'1C TSsoustraitance'!$L160+'1C TSsoustraitance'!$M160+'1C TSsoustraitance'!$N160+'1C TSsoustraitance'!$O160+'1C TSsoustraitance'!$P160+'1C TSsoustraitance'!$Q160))/'1C TSsoustraitance'!$AP160)))))</f>
        <v>0</v>
      </c>
      <c r="M443" s="668">
        <f>IF(OR('1C TSsoustraitance'!$D160="",'1C TSsoustraitance'!AP$13=0),0,IF(AND('1C TSsoustraitance'!$D160&lt;&gt;"",$K$2="Pôle",'1C TSsoustraitance'!$E160="OUI"),(('1C TSsoustraitance'!$J160+'1C TSsoustraitance'!$K160+'1C TSsoustraitance'!$L160)/'1C TSsoustraitance'!$R160),IF(AND('1C TSsoustraitance'!$D160&lt;&gt;"",$K$2="Pôle",'1C TSsoustraitance'!$E160="NON"),(('1C TSsoustraitance'!$J160+'1C TSsoustraitance'!$K160+'1C TSsoustraitance'!$L160)/'1C TSsoustraitance'!$AP160),IF(AND('1C TSsoustraitance'!$D160&lt;&gt;"",$K$2&lt;&gt;"Pôle"),0))))</f>
        <v>0</v>
      </c>
      <c r="N443" s="668">
        <f t="shared" si="115"/>
        <v>0</v>
      </c>
      <c r="O443" s="669">
        <f>IF(OR('1C TSsoustraitance'!$D160="",'1C TSsoustraitance'!$E160="OUI",'1C TSsoustraitance'!$AP160=0),0,(('1C TSsoustraitance'!$S160)/'1C TSsoustraitance'!$AP160))</f>
        <v>0</v>
      </c>
      <c r="P443" s="669">
        <f>IF(OR('1C TSsoustraitance'!$D160="",'1C TSsoustraitance'!$E160="OUI",'1C TSsoustraitance'!$AP160=0),0,(('1C TSsoustraitance'!$T160)/'1C TSsoustraitance'!$AP160))</f>
        <v>0</v>
      </c>
      <c r="Q443" s="669">
        <f>IF(OR('1C TSsoustraitance'!$D160="",'1C TSsoustraitance'!$E160="OUI",'1C TSsoustraitance'!$AP160=0),0,(('1C TSsoustraitance'!$U160)/'1C TSsoustraitance'!$AP160))</f>
        <v>0</v>
      </c>
      <c r="R443" s="669">
        <f>IF(OR('1C TSsoustraitance'!$D160="",'1C TSsoustraitance'!$E160="OUI",'1C TSsoustraitance'!$AP160=0),0,(('1C TSsoustraitance'!$V160)/'1C TSsoustraitance'!$AP160))</f>
        <v>0</v>
      </c>
      <c r="S443" s="669">
        <f>IF(OR('1C TSsoustraitance'!$D160="",'1C TSsoustraitance'!$E160="OUI",'1C TSsoustraitance'!$AP160=0),0,(('1C TSsoustraitance'!$W160)/'1C TSsoustraitance'!$AP160))</f>
        <v>0</v>
      </c>
      <c r="T443" s="669">
        <f>IF(OR('1C TSsoustraitance'!$D160="",'1C TSsoustraitance'!$E160="OUI",'1C TSsoustraitance'!$AP160=0),0,(('1C TSsoustraitance'!$X160)/'1C TSsoustraitance'!$AP160))</f>
        <v>0</v>
      </c>
      <c r="U443" s="669">
        <f>IF(OR('1C TSsoustraitance'!$D160="",'1C TSsoustraitance'!$E160="OUI",'1C TSsoustraitance'!$AP160=0),0,(('1C TSsoustraitance'!$Y160)/'1C TSsoustraitance'!$AP160))</f>
        <v>0</v>
      </c>
      <c r="V443" s="669">
        <f>IF(OR('1C TSsoustraitance'!$D160="",'1C TSsoustraitance'!$E160="OUI",'1C TSsoustraitance'!$AP160=0),0,(('1C TSsoustraitance'!$Z160)/'1C TSsoustraitance'!$AP160))</f>
        <v>0</v>
      </c>
      <c r="W443" s="669">
        <f>IF(OR('1C TSsoustraitance'!$D160="",'1C TSsoustraitance'!$E160="OUI",'1C TSsoustraitance'!$AP160=0),0,(('1C TSsoustraitance'!$AA160)/'1C TSsoustraitance'!$AP160))</f>
        <v>0</v>
      </c>
      <c r="X443" s="669">
        <f>IF(OR('1C TSsoustraitance'!$D160="",'1C TSsoustraitance'!$E160="OUI",'1C TSsoustraitance'!$AP160=0),0,(('1C TSsoustraitance'!$AB160)/'1C TSsoustraitance'!$AP160))</f>
        <v>0</v>
      </c>
      <c r="Y443" s="669">
        <f>IF(OR('1C TSsoustraitance'!$D160="",'1C TSsoustraitance'!$E160="OUI",'1C TSsoustraitance'!$AP160=0),0,(('1C TSsoustraitance'!$AC160)/'1C TSsoustraitance'!$AP160))</f>
        <v>0</v>
      </c>
      <c r="Z443" s="669">
        <f>IF(OR('1C TSsoustraitance'!$D160="",'1C TSsoustraitance'!$E160="OUI",'1C TSsoustraitance'!$AP160=0),0,(('1C TSsoustraitance'!$AD160)/'1C TSsoustraitance'!$AP160))</f>
        <v>0</v>
      </c>
      <c r="AA443" s="669">
        <f>IF(OR('1C TSsoustraitance'!$D160="",'1C TSsoustraitance'!$E160="OUI",'1C TSsoustraitance'!$AP160=0),0,(('1C TSsoustraitance'!$AE160)/'1C TSsoustraitance'!$AP160))</f>
        <v>0</v>
      </c>
      <c r="AB443" s="669">
        <f>IF(OR('1C TSsoustraitance'!$D160="",'1C TSsoustraitance'!$E160="OUI",'1C TSsoustraitance'!$AP160=0),0,(('1C TSsoustraitance'!$AF160)/'1C TSsoustraitance'!$AP160))</f>
        <v>0</v>
      </c>
      <c r="AC443" s="669">
        <f>IF(OR('1C TSsoustraitance'!$D160="",'1C TSsoustraitance'!$E160="OUI",'1C TSsoustraitance'!$AP160=0),0,(('1C TSsoustraitance'!$AG160)/'1C TSsoustraitance'!$AP160))</f>
        <v>0</v>
      </c>
      <c r="AD443" s="669">
        <f>IF(OR('1C TSsoustraitance'!$D160="",'1C TSsoustraitance'!$E160="OUI",'1C TSsoustraitance'!$AP160=0),0,(('1C TSsoustraitance'!$AH160)/'1C TSsoustraitance'!$AP160))</f>
        <v>0</v>
      </c>
      <c r="AE443" s="669">
        <f>IF(OR('1C TSsoustraitance'!$D160="",'1C TSsoustraitance'!$E160="OUI",'1C TSsoustraitance'!$AP160=0),0,(('1C TSsoustraitance'!$AI160)/'1C TSsoustraitance'!$AP160))</f>
        <v>0</v>
      </c>
      <c r="AF443" s="669">
        <f>IF(OR('1C TSsoustraitance'!$D160="",'1C TSsoustraitance'!$E160="OUI",'1C TSsoustraitance'!$AP160=0),0,(('1C TSsoustraitance'!$AJ160)/'1C TSsoustraitance'!$AP160))</f>
        <v>0</v>
      </c>
      <c r="AG443" s="669">
        <f>IF(OR('1C TSsoustraitance'!$D160="",'1C TSsoustraitance'!$E160="OUI",'1C TSsoustraitance'!$AP160=0),0,(('1C TSsoustraitance'!$AK160)/'1C TSsoustraitance'!$AP160))</f>
        <v>0</v>
      </c>
      <c r="AH443" s="669">
        <f>IF(OR('1C TSsoustraitance'!$D160="",'1C TSsoustraitance'!$E160="OUI",'1C TSsoustraitance'!$AP160=0),0,(('1C TSsoustraitance'!$AL160)/'1C TSsoustraitance'!$AP160))</f>
        <v>0</v>
      </c>
      <c r="AI443" s="669">
        <f>IF(OR('1C TSsoustraitance'!$D160="",'1C TSsoustraitance'!$E160="OUI",'1C TSsoustraitance'!$AP160=0),0,(('1C TSsoustraitance'!$AM160)/'1C TSsoustraitance'!$AP160))</f>
        <v>0</v>
      </c>
      <c r="AJ443" s="669">
        <f>IF(OR('1C TSsoustraitance'!$D160="",'1C TSsoustraitance'!$E160="OUI",'1C TSsoustraitance'!$AP160=0),0,(('1C TSsoustraitance'!$AN160)/'1C TSsoustraitance'!$AP160))</f>
        <v>0</v>
      </c>
      <c r="AK443" s="669">
        <f t="shared" si="116"/>
        <v>0</v>
      </c>
      <c r="AL443" s="668">
        <f t="shared" si="117"/>
        <v>0</v>
      </c>
      <c r="AM443" s="670">
        <f>IF(Tableau7[[#This Row],[N° pièce]]="",0,(Tableau7[[#This Row],[hors TVA]]+(Tableau7[[#This Row],[hors TVA]]*Tableau7[[#This Row],[Taux TVA]])-(Tableau7[[#This Row],[hors TVA]]*Tableau7[[#This Row],[Taux TVA]]*Tableau7[[#This Row],[Régime TVA: Récupération]]))*Tableau7[[#This Row],[Type 1]])</f>
        <v>0</v>
      </c>
      <c r="AN443" s="670">
        <f>IF(Tableau7[[#This Row],[N° pièce]]="",0,IF($K$2="pôle",((Tableau7[[#This Row],[hors TVA]]+(Tableau7[[#This Row],[hors TVA]]*Tableau7[[#This Row],[Taux TVA]])-(Tableau7[[#This Row],[hors TVA]]*Tableau7[[#This Row],[Taux TVA]]*Tableau7[[#This Row],[Régime TVA: Récupération]]))*Tableau7[[#This Row],[Type 2]]),0))</f>
        <v>0</v>
      </c>
      <c r="AO443" s="670">
        <f t="shared" si="121"/>
        <v>0</v>
      </c>
      <c r="AP443" s="255">
        <f t="shared" si="119"/>
        <v>0</v>
      </c>
      <c r="AQ443" s="506">
        <f t="shared" si="122"/>
        <v>0</v>
      </c>
      <c r="AR443" s="671"/>
      <c r="AS443" s="512"/>
      <c r="AT443" s="513" t="str">
        <f>IF(('1C TSsoustraitance'!AP160*FICHE!C$14&lt;J443),"Forfait limité à "&amp;FICHE!C$14&amp;"€/jour","")</f>
        <v/>
      </c>
      <c r="AU443" s="797"/>
      <c r="AV443" s="484"/>
      <c r="AW443" s="484"/>
      <c r="AX443" s="484"/>
      <c r="AY443" s="484"/>
      <c r="AZ443" s="484"/>
      <c r="BA443" s="4"/>
      <c r="BB443" s="4"/>
      <c r="BC443" s="4"/>
      <c r="BD443" s="4"/>
      <c r="BE443" s="4"/>
      <c r="BF443" s="4"/>
      <c r="BG443" s="4"/>
      <c r="BH443" s="4"/>
      <c r="BI443" s="4"/>
      <c r="BJ443" s="4"/>
      <c r="BK443" s="4"/>
      <c r="BL443" s="4"/>
      <c r="BM443" s="4"/>
      <c r="BN443" s="4"/>
      <c r="BO443" s="4"/>
      <c r="BP443" s="4"/>
      <c r="BQ443" s="4"/>
      <c r="BR443" s="4"/>
      <c r="BS443" s="4"/>
      <c r="BT443" s="4"/>
      <c r="BU443" s="4"/>
      <c r="BV443" s="4"/>
      <c r="BW443" s="4"/>
      <c r="BX443" s="4"/>
      <c r="BY443" s="4"/>
      <c r="BZ443" s="4"/>
      <c r="CA443" s="4"/>
      <c r="CB443" s="4"/>
      <c r="CC443" s="4"/>
      <c r="CD443" s="4"/>
      <c r="CE443" s="4"/>
      <c r="CF443" s="4"/>
      <c r="CG443" s="4"/>
      <c r="CH443" s="4"/>
      <c r="CI443" s="4"/>
      <c r="CJ443" s="4"/>
      <c r="CK443" s="4"/>
      <c r="CL443" s="4"/>
      <c r="CM443" s="4"/>
      <c r="CN443" s="4"/>
      <c r="CO443" s="4"/>
      <c r="CP443" s="4"/>
      <c r="CQ443" s="4"/>
      <c r="CR443" s="4"/>
      <c r="CS443" s="4"/>
      <c r="CT443" s="4"/>
      <c r="CU443" s="4"/>
      <c r="CV443" s="4"/>
      <c r="CW443" s="4"/>
      <c r="CX443" s="4"/>
      <c r="CY443" s="4"/>
      <c r="CZ443" s="4"/>
      <c r="DA443" s="4"/>
      <c r="DB443" s="4"/>
      <c r="DC443" s="4"/>
      <c r="DD443" s="4"/>
      <c r="DE443" s="4"/>
      <c r="DF443" s="4"/>
      <c r="DG443" s="4"/>
      <c r="DH443" s="4"/>
      <c r="DI443" s="4"/>
      <c r="DJ443" s="4"/>
      <c r="DK443" s="4"/>
      <c r="DL443" s="4"/>
      <c r="DM443" s="4"/>
      <c r="DN443" s="4"/>
      <c r="DO443" s="4"/>
      <c r="DP443" s="4"/>
      <c r="DQ443" s="4"/>
      <c r="DR443" s="4"/>
      <c r="DS443" s="4"/>
      <c r="DT443" s="4"/>
      <c r="DU443" s="4"/>
      <c r="DV443" s="4"/>
      <c r="DW443" s="4"/>
      <c r="DX443" s="4"/>
      <c r="DY443" s="4"/>
      <c r="DZ443" s="4"/>
      <c r="EA443" s="4"/>
      <c r="EB443" s="4"/>
      <c r="EC443" s="4"/>
      <c r="ED443" s="4"/>
      <c r="EE443" s="4"/>
      <c r="EF443" s="4"/>
      <c r="EG443" s="4"/>
      <c r="EH443" s="4"/>
      <c r="EI443" s="4"/>
      <c r="EJ443" s="4"/>
      <c r="EK443" s="4"/>
      <c r="EL443" s="4"/>
      <c r="EM443" s="4"/>
      <c r="EN443" s="4"/>
      <c r="EO443" s="4"/>
      <c r="EP443" s="4"/>
      <c r="EQ443" s="4"/>
      <c r="ER443" s="4"/>
      <c r="ES443" s="4"/>
      <c r="ET443" s="4"/>
      <c r="EU443" s="4"/>
      <c r="EV443" s="4"/>
      <c r="EW443" s="4"/>
      <c r="EX443" s="4"/>
      <c r="EY443" s="4"/>
      <c r="EZ443" s="4"/>
      <c r="FA443" s="4"/>
      <c r="FB443" s="4"/>
      <c r="FC443" s="4"/>
      <c r="FD443" s="4"/>
      <c r="FE443" s="4"/>
      <c r="FF443" s="4"/>
      <c r="FG443" s="4"/>
      <c r="FH443" s="4"/>
      <c r="FI443" s="4"/>
      <c r="FJ443" s="4"/>
      <c r="FK443" s="4"/>
      <c r="FL443" s="4"/>
      <c r="FM443" s="4"/>
      <c r="FN443" s="4"/>
      <c r="FO443" s="4"/>
      <c r="FP443" s="4"/>
      <c r="FQ443" s="4"/>
      <c r="FR443" s="4"/>
      <c r="FS443" s="4"/>
      <c r="FT443" s="4"/>
      <c r="FU443" s="4"/>
      <c r="FV443" s="4"/>
      <c r="FW443" s="4"/>
      <c r="FX443" s="4"/>
      <c r="FY443" s="4"/>
      <c r="FZ443" s="4"/>
      <c r="GA443" s="4"/>
      <c r="GB443" s="4"/>
      <c r="GC443" s="4"/>
      <c r="GD443" s="4"/>
      <c r="GE443" s="4"/>
      <c r="GF443" s="4"/>
      <c r="GG443" s="4"/>
      <c r="GH443" s="4"/>
      <c r="GI443" s="4"/>
      <c r="GJ443" s="4"/>
      <c r="GK443" s="4"/>
      <c r="GL443" s="4"/>
      <c r="GM443" s="4"/>
      <c r="GN443" s="4"/>
      <c r="GO443" s="4"/>
      <c r="GP443" s="4"/>
      <c r="GQ443" s="4"/>
      <c r="GR443" s="4"/>
      <c r="GS443" s="4"/>
      <c r="GT443" s="4"/>
      <c r="GU443" s="4"/>
      <c r="GV443" s="4"/>
      <c r="GW443" s="4"/>
      <c r="GX443" s="4"/>
      <c r="GY443" s="4"/>
      <c r="GZ443" s="4"/>
      <c r="HA443" s="4"/>
      <c r="HB443" s="4"/>
      <c r="HC443" s="4"/>
    </row>
    <row r="444" spans="1:211" s="380" customFormat="1" ht="13.9" customHeight="1">
      <c r="A444" s="828" t="str">
        <f>IF('1C TSsoustraitance'!$A161&lt;&gt;0,'1C TSsoustraitance'!$A161,"")</f>
        <v/>
      </c>
      <c r="B444" s="530"/>
      <c r="C444" s="513" t="str">
        <f>IF('1C TSsoustraitance'!$A161&lt;&gt;0,'1C TSsoustraitance'!$B161,"")</f>
        <v/>
      </c>
      <c r="D444" s="513" t="str">
        <f>IF('1C TSsoustraitance'!$A161&lt;&gt;0,'1C TSsoustraitance'!$C161,"")</f>
        <v/>
      </c>
      <c r="E444" s="684"/>
      <c r="F444" s="685"/>
      <c r="G444" s="666">
        <f>'1C TSsoustraitance'!$D161</f>
        <v>0</v>
      </c>
      <c r="H444" s="533">
        <v>0.21</v>
      </c>
      <c r="I444" s="533">
        <v>1</v>
      </c>
      <c r="J444" s="534"/>
      <c r="K444" s="667">
        <f t="shared" si="114"/>
        <v>0</v>
      </c>
      <c r="L444" s="668">
        <f>IF(OR('1C TSsoustraitance'!$D161="",'1C TSsoustraitance'!$AP161=0),0,IF(AND('1C TSsoustraitance'!$D161&lt;&gt;"",$K$2="Pôle",'1C TSsoustraitance'!$E161="OUI"),(('1C TSsoustraitance'!$F161+'1C TSsoustraitance'!$G161+'1C TSsoustraitance'!$H161+'1C TSsoustraitance'!$I161+'1C TSsoustraitance'!$M161)/'1C TSsoustraitance'!$R161),IF(AND('1C TSsoustraitance'!$D161&lt;&gt;"",$K$2="Pôle",'1C TSsoustraitance'!$E161="NON"),(('1C TSsoustraitance'!$F161+'1C TSsoustraitance'!$G161+'1C TSsoustraitance'!$H161+'1C TSsoustraitance'!$I161+'1C TSsoustraitance'!$M161)/'1C TSsoustraitance'!$AP161),IF(AND('1C TSsoustraitance'!$D161&lt;&gt;"",$K$2&lt;&gt;"Pôle",'1C TSsoustraitance'!$E161="OUI"),(('1C TSsoustraitance'!$F161+'1C TSsoustraitance'!$G161+'1C TSsoustraitance'!$H161+'1C TSsoustraitance'!$I161+'1C TSsoustraitance'!$J161+'1C TSsoustraitance'!$K161+'1C TSsoustraitance'!$L161+'1C TSsoustraitance'!$M161+'1C TSsoustraitance'!$N161+'1C TSsoustraitance'!$O161+'1C TSsoustraitance'!$P161+'1C TSsoustraitance'!$Q161)/'1C TSsoustraitance'!$R161),IF(AND('1C TSsoustraitance'!$D161&lt;&gt;"",$K$2&lt;&gt;"Pôle",'1C TSsoustraitance'!$E161="NON"),(('1C TSsoustraitance'!$F161+'1C TSsoustraitance'!$G161+'1C TSsoustraitance'!$H161+'1C TSsoustraitance'!$I161+'1C TSsoustraitance'!$J161+'1C TSsoustraitance'!$K161+'1C TSsoustraitance'!$L161+'1C TSsoustraitance'!$M161+'1C TSsoustraitance'!$N161+'1C TSsoustraitance'!$O161+'1C TSsoustraitance'!$P161+'1C TSsoustraitance'!$Q161))/'1C TSsoustraitance'!$AP161)))))</f>
        <v>0</v>
      </c>
      <c r="M444" s="668">
        <f>IF(OR('1C TSsoustraitance'!$D161="",'1C TSsoustraitance'!AP$13=0),0,IF(AND('1C TSsoustraitance'!$D161&lt;&gt;"",$K$2="Pôle",'1C TSsoustraitance'!$E161="OUI"),(('1C TSsoustraitance'!$J161+'1C TSsoustraitance'!$K161+'1C TSsoustraitance'!$L161)/'1C TSsoustraitance'!$R161),IF(AND('1C TSsoustraitance'!$D161&lt;&gt;"",$K$2="Pôle",'1C TSsoustraitance'!$E161="NON"),(('1C TSsoustraitance'!$J161+'1C TSsoustraitance'!$K161+'1C TSsoustraitance'!$L161)/'1C TSsoustraitance'!$AP161),IF(AND('1C TSsoustraitance'!$D161&lt;&gt;"",$K$2&lt;&gt;"Pôle"),0))))</f>
        <v>0</v>
      </c>
      <c r="N444" s="668">
        <f t="shared" si="115"/>
        <v>0</v>
      </c>
      <c r="O444" s="669">
        <f>IF(OR('1C TSsoustraitance'!$D161="",'1C TSsoustraitance'!$E161="OUI",'1C TSsoustraitance'!$AP161=0),0,(('1C TSsoustraitance'!$S161)/'1C TSsoustraitance'!$AP161))</f>
        <v>0</v>
      </c>
      <c r="P444" s="669">
        <f>IF(OR('1C TSsoustraitance'!$D161="",'1C TSsoustraitance'!$E161="OUI",'1C TSsoustraitance'!$AP161=0),0,(('1C TSsoustraitance'!$T161)/'1C TSsoustraitance'!$AP161))</f>
        <v>0</v>
      </c>
      <c r="Q444" s="669">
        <f>IF(OR('1C TSsoustraitance'!$D161="",'1C TSsoustraitance'!$E161="OUI",'1C TSsoustraitance'!$AP161=0),0,(('1C TSsoustraitance'!$U161)/'1C TSsoustraitance'!$AP161))</f>
        <v>0</v>
      </c>
      <c r="R444" s="669">
        <f>IF(OR('1C TSsoustraitance'!$D161="",'1C TSsoustraitance'!$E161="OUI",'1C TSsoustraitance'!$AP161=0),0,(('1C TSsoustraitance'!$V161)/'1C TSsoustraitance'!$AP161))</f>
        <v>0</v>
      </c>
      <c r="S444" s="669">
        <f>IF(OR('1C TSsoustraitance'!$D161="",'1C TSsoustraitance'!$E161="OUI",'1C TSsoustraitance'!$AP161=0),0,(('1C TSsoustraitance'!$W161)/'1C TSsoustraitance'!$AP161))</f>
        <v>0</v>
      </c>
      <c r="T444" s="669">
        <f>IF(OR('1C TSsoustraitance'!$D161="",'1C TSsoustraitance'!$E161="OUI",'1C TSsoustraitance'!$AP161=0),0,(('1C TSsoustraitance'!$X161)/'1C TSsoustraitance'!$AP161))</f>
        <v>0</v>
      </c>
      <c r="U444" s="669">
        <f>IF(OR('1C TSsoustraitance'!$D161="",'1C TSsoustraitance'!$E161="OUI",'1C TSsoustraitance'!$AP161=0),0,(('1C TSsoustraitance'!$Y161)/'1C TSsoustraitance'!$AP161))</f>
        <v>0</v>
      </c>
      <c r="V444" s="669">
        <f>IF(OR('1C TSsoustraitance'!$D161="",'1C TSsoustraitance'!$E161="OUI",'1C TSsoustraitance'!$AP161=0),0,(('1C TSsoustraitance'!$Z161)/'1C TSsoustraitance'!$AP161))</f>
        <v>0</v>
      </c>
      <c r="W444" s="669">
        <f>IF(OR('1C TSsoustraitance'!$D161="",'1C TSsoustraitance'!$E161="OUI",'1C TSsoustraitance'!$AP161=0),0,(('1C TSsoustraitance'!$AA161)/'1C TSsoustraitance'!$AP161))</f>
        <v>0</v>
      </c>
      <c r="X444" s="669">
        <f>IF(OR('1C TSsoustraitance'!$D161="",'1C TSsoustraitance'!$E161="OUI",'1C TSsoustraitance'!$AP161=0),0,(('1C TSsoustraitance'!$AB161)/'1C TSsoustraitance'!$AP161))</f>
        <v>0</v>
      </c>
      <c r="Y444" s="669">
        <f>IF(OR('1C TSsoustraitance'!$D161="",'1C TSsoustraitance'!$E161="OUI",'1C TSsoustraitance'!$AP161=0),0,(('1C TSsoustraitance'!$AC161)/'1C TSsoustraitance'!$AP161))</f>
        <v>0</v>
      </c>
      <c r="Z444" s="669">
        <f>IF(OR('1C TSsoustraitance'!$D161="",'1C TSsoustraitance'!$E161="OUI",'1C TSsoustraitance'!$AP161=0),0,(('1C TSsoustraitance'!$AD161)/'1C TSsoustraitance'!$AP161))</f>
        <v>0</v>
      </c>
      <c r="AA444" s="669">
        <f>IF(OR('1C TSsoustraitance'!$D161="",'1C TSsoustraitance'!$E161="OUI",'1C TSsoustraitance'!$AP161=0),0,(('1C TSsoustraitance'!$AE161)/'1C TSsoustraitance'!$AP161))</f>
        <v>0</v>
      </c>
      <c r="AB444" s="669">
        <f>IF(OR('1C TSsoustraitance'!$D161="",'1C TSsoustraitance'!$E161="OUI",'1C TSsoustraitance'!$AP161=0),0,(('1C TSsoustraitance'!$AF161)/'1C TSsoustraitance'!$AP161))</f>
        <v>0</v>
      </c>
      <c r="AC444" s="669">
        <f>IF(OR('1C TSsoustraitance'!$D161="",'1C TSsoustraitance'!$E161="OUI",'1C TSsoustraitance'!$AP161=0),0,(('1C TSsoustraitance'!$AG161)/'1C TSsoustraitance'!$AP161))</f>
        <v>0</v>
      </c>
      <c r="AD444" s="669">
        <f>IF(OR('1C TSsoustraitance'!$D161="",'1C TSsoustraitance'!$E161="OUI",'1C TSsoustraitance'!$AP161=0),0,(('1C TSsoustraitance'!$AH161)/'1C TSsoustraitance'!$AP161))</f>
        <v>0</v>
      </c>
      <c r="AE444" s="669">
        <f>IF(OR('1C TSsoustraitance'!$D161="",'1C TSsoustraitance'!$E161="OUI",'1C TSsoustraitance'!$AP161=0),0,(('1C TSsoustraitance'!$AI161)/'1C TSsoustraitance'!$AP161))</f>
        <v>0</v>
      </c>
      <c r="AF444" s="669">
        <f>IF(OR('1C TSsoustraitance'!$D161="",'1C TSsoustraitance'!$E161="OUI",'1C TSsoustraitance'!$AP161=0),0,(('1C TSsoustraitance'!$AJ161)/'1C TSsoustraitance'!$AP161))</f>
        <v>0</v>
      </c>
      <c r="AG444" s="669">
        <f>IF(OR('1C TSsoustraitance'!$D161="",'1C TSsoustraitance'!$E161="OUI",'1C TSsoustraitance'!$AP161=0),0,(('1C TSsoustraitance'!$AK161)/'1C TSsoustraitance'!$AP161))</f>
        <v>0</v>
      </c>
      <c r="AH444" s="669">
        <f>IF(OR('1C TSsoustraitance'!$D161="",'1C TSsoustraitance'!$E161="OUI",'1C TSsoustraitance'!$AP161=0),0,(('1C TSsoustraitance'!$AL161)/'1C TSsoustraitance'!$AP161))</f>
        <v>0</v>
      </c>
      <c r="AI444" s="669">
        <f>IF(OR('1C TSsoustraitance'!$D161="",'1C TSsoustraitance'!$E161="OUI",'1C TSsoustraitance'!$AP161=0),0,(('1C TSsoustraitance'!$AM161)/'1C TSsoustraitance'!$AP161))</f>
        <v>0</v>
      </c>
      <c r="AJ444" s="669">
        <f>IF(OR('1C TSsoustraitance'!$D161="",'1C TSsoustraitance'!$E161="OUI",'1C TSsoustraitance'!$AP161=0),0,(('1C TSsoustraitance'!$AN161)/'1C TSsoustraitance'!$AP161))</f>
        <v>0</v>
      </c>
      <c r="AK444" s="669">
        <f t="shared" si="116"/>
        <v>0</v>
      </c>
      <c r="AL444" s="668">
        <f t="shared" si="117"/>
        <v>0</v>
      </c>
      <c r="AM444" s="670">
        <f>IF(Tableau7[[#This Row],[N° pièce]]="",0,(Tableau7[[#This Row],[hors TVA]]+(Tableau7[[#This Row],[hors TVA]]*Tableau7[[#This Row],[Taux TVA]])-(Tableau7[[#This Row],[hors TVA]]*Tableau7[[#This Row],[Taux TVA]]*Tableau7[[#This Row],[Régime TVA: Récupération]]))*Tableau7[[#This Row],[Type 1]])</f>
        <v>0</v>
      </c>
      <c r="AN444" s="670">
        <f>IF(Tableau7[[#This Row],[N° pièce]]="",0,IF($K$2="pôle",((Tableau7[[#This Row],[hors TVA]]+(Tableau7[[#This Row],[hors TVA]]*Tableau7[[#This Row],[Taux TVA]])-(Tableau7[[#This Row],[hors TVA]]*Tableau7[[#This Row],[Taux TVA]]*Tableau7[[#This Row],[Régime TVA: Récupération]]))*Tableau7[[#This Row],[Type 2]]),0))</f>
        <v>0</v>
      </c>
      <c r="AO444" s="670">
        <f t="shared" si="121"/>
        <v>0</v>
      </c>
      <c r="AP444" s="255">
        <f t="shared" si="119"/>
        <v>0</v>
      </c>
      <c r="AQ444" s="506">
        <f t="shared" si="122"/>
        <v>0</v>
      </c>
      <c r="AR444" s="671"/>
      <c r="AS444" s="512"/>
      <c r="AT444" s="513" t="str">
        <f>IF(('1C TSsoustraitance'!AP161*FICHE!C$14&lt;J444),"Forfait limité à "&amp;FICHE!C$14&amp;"€/jour","")</f>
        <v/>
      </c>
      <c r="AU444" s="797"/>
      <c r="AV444" s="484"/>
      <c r="AW444" s="484"/>
      <c r="AX444" s="484"/>
      <c r="AY444" s="484"/>
      <c r="AZ444" s="484"/>
      <c r="BA444" s="4"/>
      <c r="BB444" s="4"/>
      <c r="BC444" s="4"/>
      <c r="BD444" s="4"/>
      <c r="BE444" s="4"/>
      <c r="BF444" s="4"/>
      <c r="BG444" s="4"/>
      <c r="BH444" s="4"/>
      <c r="BI444" s="4"/>
      <c r="BJ444" s="4"/>
      <c r="BK444" s="4"/>
      <c r="BL444" s="4"/>
      <c r="BM444" s="4"/>
      <c r="BN444" s="4"/>
      <c r="BO444" s="4"/>
      <c r="BP444" s="4"/>
      <c r="BQ444" s="4"/>
      <c r="BR444" s="4"/>
      <c r="BS444" s="4"/>
      <c r="BT444" s="4"/>
      <c r="BU444" s="4"/>
      <c r="BV444" s="4"/>
      <c r="BW444" s="4"/>
      <c r="BX444" s="4"/>
      <c r="BY444" s="4"/>
      <c r="BZ444" s="4"/>
      <c r="CA444" s="4"/>
      <c r="CB444" s="4"/>
      <c r="CC444" s="4"/>
      <c r="CD444" s="4"/>
      <c r="CE444" s="4"/>
      <c r="CF444" s="4"/>
      <c r="CG444" s="4"/>
      <c r="CH444" s="4"/>
      <c r="CI444" s="4"/>
      <c r="CJ444" s="4"/>
      <c r="CK444" s="4"/>
      <c r="CL444" s="4"/>
      <c r="CM444" s="4"/>
      <c r="CN444" s="4"/>
      <c r="CO444" s="4"/>
      <c r="CP444" s="4"/>
      <c r="CQ444" s="4"/>
      <c r="CR444" s="4"/>
      <c r="CS444" s="4"/>
      <c r="CT444" s="4"/>
      <c r="CU444" s="4"/>
      <c r="CV444" s="4"/>
      <c r="CW444" s="4"/>
      <c r="CX444" s="4"/>
      <c r="CY444" s="4"/>
      <c r="CZ444" s="4"/>
      <c r="DA444" s="4"/>
      <c r="DB444" s="4"/>
      <c r="DC444" s="4"/>
      <c r="DD444" s="4"/>
      <c r="DE444" s="4"/>
      <c r="DF444" s="4"/>
      <c r="DG444" s="4"/>
      <c r="DH444" s="4"/>
      <c r="DI444" s="4"/>
      <c r="DJ444" s="4"/>
      <c r="DK444" s="4"/>
      <c r="DL444" s="4"/>
      <c r="DM444" s="4"/>
      <c r="DN444" s="4"/>
      <c r="DO444" s="4"/>
      <c r="DP444" s="4"/>
      <c r="DQ444" s="4"/>
      <c r="DR444" s="4"/>
      <c r="DS444" s="4"/>
      <c r="DT444" s="4"/>
      <c r="DU444" s="4"/>
      <c r="DV444" s="4"/>
      <c r="DW444" s="4"/>
      <c r="DX444" s="4"/>
      <c r="DY444" s="4"/>
      <c r="DZ444" s="4"/>
      <c r="EA444" s="4"/>
      <c r="EB444" s="4"/>
      <c r="EC444" s="4"/>
      <c r="ED444" s="4"/>
      <c r="EE444" s="4"/>
      <c r="EF444" s="4"/>
      <c r="EG444" s="4"/>
      <c r="EH444" s="4"/>
      <c r="EI444" s="4"/>
      <c r="EJ444" s="4"/>
      <c r="EK444" s="4"/>
      <c r="EL444" s="4"/>
      <c r="EM444" s="4"/>
      <c r="EN444" s="4"/>
      <c r="EO444" s="4"/>
      <c r="EP444" s="4"/>
      <c r="EQ444" s="4"/>
      <c r="ER444" s="4"/>
      <c r="ES444" s="4"/>
      <c r="ET444" s="4"/>
      <c r="EU444" s="4"/>
      <c r="EV444" s="4"/>
      <c r="EW444" s="4"/>
      <c r="EX444" s="4"/>
      <c r="EY444" s="4"/>
      <c r="EZ444" s="4"/>
      <c r="FA444" s="4"/>
      <c r="FB444" s="4"/>
      <c r="FC444" s="4"/>
      <c r="FD444" s="4"/>
      <c r="FE444" s="4"/>
      <c r="FF444" s="4"/>
      <c r="FG444" s="4"/>
      <c r="FH444" s="4"/>
      <c r="FI444" s="4"/>
      <c r="FJ444" s="4"/>
      <c r="FK444" s="4"/>
      <c r="FL444" s="4"/>
      <c r="FM444" s="4"/>
      <c r="FN444" s="4"/>
      <c r="FO444" s="4"/>
      <c r="FP444" s="4"/>
      <c r="FQ444" s="4"/>
      <c r="FR444" s="4"/>
      <c r="FS444" s="4"/>
      <c r="FT444" s="4"/>
      <c r="FU444" s="4"/>
      <c r="FV444" s="4"/>
      <c r="FW444" s="4"/>
      <c r="FX444" s="4"/>
      <c r="FY444" s="4"/>
      <c r="FZ444" s="4"/>
      <c r="GA444" s="4"/>
      <c r="GB444" s="4"/>
      <c r="GC444" s="4"/>
      <c r="GD444" s="4"/>
      <c r="GE444" s="4"/>
      <c r="GF444" s="4"/>
      <c r="GG444" s="4"/>
      <c r="GH444" s="4"/>
      <c r="GI444" s="4"/>
      <c r="GJ444" s="4"/>
      <c r="GK444" s="4"/>
      <c r="GL444" s="4"/>
      <c r="GM444" s="4"/>
      <c r="GN444" s="4"/>
      <c r="GO444" s="4"/>
      <c r="GP444" s="4"/>
      <c r="GQ444" s="4"/>
      <c r="GR444" s="4"/>
      <c r="GS444" s="4"/>
      <c r="GT444" s="4"/>
      <c r="GU444" s="4"/>
      <c r="GV444" s="4"/>
      <c r="GW444" s="4"/>
      <c r="GX444" s="4"/>
      <c r="GY444" s="4"/>
      <c r="GZ444" s="4"/>
      <c r="HA444" s="4"/>
      <c r="HB444" s="4"/>
      <c r="HC444" s="4"/>
    </row>
    <row r="445" spans="1:211" s="380" customFormat="1" ht="13.9" customHeight="1">
      <c r="A445" s="828" t="str">
        <f>IF('1C TSsoustraitance'!$A162&lt;&gt;0,'1C TSsoustraitance'!$A162,"")</f>
        <v/>
      </c>
      <c r="B445" s="530"/>
      <c r="C445" s="513" t="str">
        <f>IF('1C TSsoustraitance'!$A162&lt;&gt;0,'1C TSsoustraitance'!$B162,"")</f>
        <v/>
      </c>
      <c r="D445" s="513" t="str">
        <f>IF('1C TSsoustraitance'!$A162&lt;&gt;0,'1C TSsoustraitance'!$C162,"")</f>
        <v/>
      </c>
      <c r="E445" s="684"/>
      <c r="F445" s="685"/>
      <c r="G445" s="666">
        <f>'1C TSsoustraitance'!$D162</f>
        <v>0</v>
      </c>
      <c r="H445" s="533">
        <v>0.21</v>
      </c>
      <c r="I445" s="533">
        <v>1</v>
      </c>
      <c r="J445" s="534"/>
      <c r="K445" s="667">
        <f t="shared" si="114"/>
        <v>0</v>
      </c>
      <c r="L445" s="668">
        <f>IF(OR('1C TSsoustraitance'!$D162="",'1C TSsoustraitance'!$AP162=0),0,IF(AND('1C TSsoustraitance'!$D162&lt;&gt;"",$K$2="Pôle",'1C TSsoustraitance'!$E162="OUI"),(('1C TSsoustraitance'!$F162+'1C TSsoustraitance'!$G162+'1C TSsoustraitance'!$H162+'1C TSsoustraitance'!$I162+'1C TSsoustraitance'!$M162)/'1C TSsoustraitance'!$R162),IF(AND('1C TSsoustraitance'!$D162&lt;&gt;"",$K$2="Pôle",'1C TSsoustraitance'!$E162="NON"),(('1C TSsoustraitance'!$F162+'1C TSsoustraitance'!$G162+'1C TSsoustraitance'!$H162+'1C TSsoustraitance'!$I162+'1C TSsoustraitance'!$M162)/'1C TSsoustraitance'!$AP162),IF(AND('1C TSsoustraitance'!$D162&lt;&gt;"",$K$2&lt;&gt;"Pôle",'1C TSsoustraitance'!$E162="OUI"),(('1C TSsoustraitance'!$F162+'1C TSsoustraitance'!$G162+'1C TSsoustraitance'!$H162+'1C TSsoustraitance'!$I162+'1C TSsoustraitance'!$J162+'1C TSsoustraitance'!$K162+'1C TSsoustraitance'!$L162+'1C TSsoustraitance'!$M162+'1C TSsoustraitance'!$N162+'1C TSsoustraitance'!$O162+'1C TSsoustraitance'!$P162+'1C TSsoustraitance'!$Q162)/'1C TSsoustraitance'!$R162),IF(AND('1C TSsoustraitance'!$D162&lt;&gt;"",$K$2&lt;&gt;"Pôle",'1C TSsoustraitance'!$E162="NON"),(('1C TSsoustraitance'!$F162+'1C TSsoustraitance'!$G162+'1C TSsoustraitance'!$H162+'1C TSsoustraitance'!$I162+'1C TSsoustraitance'!$J162+'1C TSsoustraitance'!$K162+'1C TSsoustraitance'!$L162+'1C TSsoustraitance'!$M162+'1C TSsoustraitance'!$N162+'1C TSsoustraitance'!$O162+'1C TSsoustraitance'!$P162+'1C TSsoustraitance'!$Q162))/'1C TSsoustraitance'!$AP162)))))</f>
        <v>0</v>
      </c>
      <c r="M445" s="668">
        <f>IF(OR('1C TSsoustraitance'!$D162="",'1C TSsoustraitance'!AP$13=0),0,IF(AND('1C TSsoustraitance'!$D162&lt;&gt;"",$K$2="Pôle",'1C TSsoustraitance'!$E162="OUI"),(('1C TSsoustraitance'!$J162+'1C TSsoustraitance'!$K162+'1C TSsoustraitance'!$L162)/'1C TSsoustraitance'!$R162),IF(AND('1C TSsoustraitance'!$D162&lt;&gt;"",$K$2="Pôle",'1C TSsoustraitance'!$E162="NON"),(('1C TSsoustraitance'!$J162+'1C TSsoustraitance'!$K162+'1C TSsoustraitance'!$L162)/'1C TSsoustraitance'!$AP162),IF(AND('1C TSsoustraitance'!$D162&lt;&gt;"",$K$2&lt;&gt;"Pôle"),0))))</f>
        <v>0</v>
      </c>
      <c r="N445" s="668">
        <f t="shared" si="115"/>
        <v>0</v>
      </c>
      <c r="O445" s="669">
        <f>IF(OR('1C TSsoustraitance'!$D162="",'1C TSsoustraitance'!$E162="OUI",'1C TSsoustraitance'!$AP162=0),0,(('1C TSsoustraitance'!$S162)/'1C TSsoustraitance'!$AP162))</f>
        <v>0</v>
      </c>
      <c r="P445" s="669">
        <f>IF(OR('1C TSsoustraitance'!$D162="",'1C TSsoustraitance'!$E162="OUI",'1C TSsoustraitance'!$AP162=0),0,(('1C TSsoustraitance'!$T162)/'1C TSsoustraitance'!$AP162))</f>
        <v>0</v>
      </c>
      <c r="Q445" s="669">
        <f>IF(OR('1C TSsoustraitance'!$D162="",'1C TSsoustraitance'!$E162="OUI",'1C TSsoustraitance'!$AP162=0),0,(('1C TSsoustraitance'!$U162)/'1C TSsoustraitance'!$AP162))</f>
        <v>0</v>
      </c>
      <c r="R445" s="669">
        <f>IF(OR('1C TSsoustraitance'!$D162="",'1C TSsoustraitance'!$E162="OUI",'1C TSsoustraitance'!$AP162=0),0,(('1C TSsoustraitance'!$V162)/'1C TSsoustraitance'!$AP162))</f>
        <v>0</v>
      </c>
      <c r="S445" s="669">
        <f>IF(OR('1C TSsoustraitance'!$D162="",'1C TSsoustraitance'!$E162="OUI",'1C TSsoustraitance'!$AP162=0),0,(('1C TSsoustraitance'!$W162)/'1C TSsoustraitance'!$AP162))</f>
        <v>0</v>
      </c>
      <c r="T445" s="669">
        <f>IF(OR('1C TSsoustraitance'!$D162="",'1C TSsoustraitance'!$E162="OUI",'1C TSsoustraitance'!$AP162=0),0,(('1C TSsoustraitance'!$X162)/'1C TSsoustraitance'!$AP162))</f>
        <v>0</v>
      </c>
      <c r="U445" s="669">
        <f>IF(OR('1C TSsoustraitance'!$D162="",'1C TSsoustraitance'!$E162="OUI",'1C TSsoustraitance'!$AP162=0),0,(('1C TSsoustraitance'!$Y162)/'1C TSsoustraitance'!$AP162))</f>
        <v>0</v>
      </c>
      <c r="V445" s="669">
        <f>IF(OR('1C TSsoustraitance'!$D162="",'1C TSsoustraitance'!$E162="OUI",'1C TSsoustraitance'!$AP162=0),0,(('1C TSsoustraitance'!$Z162)/'1C TSsoustraitance'!$AP162))</f>
        <v>0</v>
      </c>
      <c r="W445" s="669">
        <f>IF(OR('1C TSsoustraitance'!$D162="",'1C TSsoustraitance'!$E162="OUI",'1C TSsoustraitance'!$AP162=0),0,(('1C TSsoustraitance'!$AA162)/'1C TSsoustraitance'!$AP162))</f>
        <v>0</v>
      </c>
      <c r="X445" s="669">
        <f>IF(OR('1C TSsoustraitance'!$D162="",'1C TSsoustraitance'!$E162="OUI",'1C TSsoustraitance'!$AP162=0),0,(('1C TSsoustraitance'!$AB162)/'1C TSsoustraitance'!$AP162))</f>
        <v>0</v>
      </c>
      <c r="Y445" s="669">
        <f>IF(OR('1C TSsoustraitance'!$D162="",'1C TSsoustraitance'!$E162="OUI",'1C TSsoustraitance'!$AP162=0),0,(('1C TSsoustraitance'!$AC162)/'1C TSsoustraitance'!$AP162))</f>
        <v>0</v>
      </c>
      <c r="Z445" s="669">
        <f>IF(OR('1C TSsoustraitance'!$D162="",'1C TSsoustraitance'!$E162="OUI",'1C TSsoustraitance'!$AP162=0),0,(('1C TSsoustraitance'!$AD162)/'1C TSsoustraitance'!$AP162))</f>
        <v>0</v>
      </c>
      <c r="AA445" s="669">
        <f>IF(OR('1C TSsoustraitance'!$D162="",'1C TSsoustraitance'!$E162="OUI",'1C TSsoustraitance'!$AP162=0),0,(('1C TSsoustraitance'!$AE162)/'1C TSsoustraitance'!$AP162))</f>
        <v>0</v>
      </c>
      <c r="AB445" s="669">
        <f>IF(OR('1C TSsoustraitance'!$D162="",'1C TSsoustraitance'!$E162="OUI",'1C TSsoustraitance'!$AP162=0),0,(('1C TSsoustraitance'!$AF162)/'1C TSsoustraitance'!$AP162))</f>
        <v>0</v>
      </c>
      <c r="AC445" s="669">
        <f>IF(OR('1C TSsoustraitance'!$D162="",'1C TSsoustraitance'!$E162="OUI",'1C TSsoustraitance'!$AP162=0),0,(('1C TSsoustraitance'!$AG162)/'1C TSsoustraitance'!$AP162))</f>
        <v>0</v>
      </c>
      <c r="AD445" s="669">
        <f>IF(OR('1C TSsoustraitance'!$D162="",'1C TSsoustraitance'!$E162="OUI",'1C TSsoustraitance'!$AP162=0),0,(('1C TSsoustraitance'!$AH162)/'1C TSsoustraitance'!$AP162))</f>
        <v>0</v>
      </c>
      <c r="AE445" s="669">
        <f>IF(OR('1C TSsoustraitance'!$D162="",'1C TSsoustraitance'!$E162="OUI",'1C TSsoustraitance'!$AP162=0),0,(('1C TSsoustraitance'!$AI162)/'1C TSsoustraitance'!$AP162))</f>
        <v>0</v>
      </c>
      <c r="AF445" s="669">
        <f>IF(OR('1C TSsoustraitance'!$D162="",'1C TSsoustraitance'!$E162="OUI",'1C TSsoustraitance'!$AP162=0),0,(('1C TSsoustraitance'!$AJ162)/'1C TSsoustraitance'!$AP162))</f>
        <v>0</v>
      </c>
      <c r="AG445" s="669">
        <f>IF(OR('1C TSsoustraitance'!$D162="",'1C TSsoustraitance'!$E162="OUI",'1C TSsoustraitance'!$AP162=0),0,(('1C TSsoustraitance'!$AK162)/'1C TSsoustraitance'!$AP162))</f>
        <v>0</v>
      </c>
      <c r="AH445" s="669">
        <f>IF(OR('1C TSsoustraitance'!$D162="",'1C TSsoustraitance'!$E162="OUI",'1C TSsoustraitance'!$AP162=0),0,(('1C TSsoustraitance'!$AL162)/'1C TSsoustraitance'!$AP162))</f>
        <v>0</v>
      </c>
      <c r="AI445" s="669">
        <f>IF(OR('1C TSsoustraitance'!$D162="",'1C TSsoustraitance'!$E162="OUI",'1C TSsoustraitance'!$AP162=0),0,(('1C TSsoustraitance'!$AM162)/'1C TSsoustraitance'!$AP162))</f>
        <v>0</v>
      </c>
      <c r="AJ445" s="669">
        <f>IF(OR('1C TSsoustraitance'!$D162="",'1C TSsoustraitance'!$E162="OUI",'1C TSsoustraitance'!$AP162=0),0,(('1C TSsoustraitance'!$AN162)/'1C TSsoustraitance'!$AP162))</f>
        <v>0</v>
      </c>
      <c r="AK445" s="669">
        <f t="shared" si="116"/>
        <v>0</v>
      </c>
      <c r="AL445" s="668">
        <f t="shared" si="117"/>
        <v>0</v>
      </c>
      <c r="AM445" s="670">
        <f>IF(Tableau7[[#This Row],[N° pièce]]="",0,(Tableau7[[#This Row],[hors TVA]]+(Tableau7[[#This Row],[hors TVA]]*Tableau7[[#This Row],[Taux TVA]])-(Tableau7[[#This Row],[hors TVA]]*Tableau7[[#This Row],[Taux TVA]]*Tableau7[[#This Row],[Régime TVA: Récupération]]))*Tableau7[[#This Row],[Type 1]])</f>
        <v>0</v>
      </c>
      <c r="AN445" s="670">
        <f>IF(Tableau7[[#This Row],[N° pièce]]="",0,IF($K$2="pôle",((Tableau7[[#This Row],[hors TVA]]+(Tableau7[[#This Row],[hors TVA]]*Tableau7[[#This Row],[Taux TVA]])-(Tableau7[[#This Row],[hors TVA]]*Tableau7[[#This Row],[Taux TVA]]*Tableau7[[#This Row],[Régime TVA: Récupération]]))*Tableau7[[#This Row],[Type 2]]),0))</f>
        <v>0</v>
      </c>
      <c r="AO445" s="670">
        <f t="shared" si="121"/>
        <v>0</v>
      </c>
      <c r="AP445" s="255">
        <f t="shared" si="119"/>
        <v>0</v>
      </c>
      <c r="AQ445" s="506">
        <f t="shared" si="122"/>
        <v>0</v>
      </c>
      <c r="AR445" s="671"/>
      <c r="AS445" s="512"/>
      <c r="AT445" s="513" t="str">
        <f>IF(('1C TSsoustraitance'!AP162*FICHE!C$14&lt;J445),"Forfait limité à "&amp;FICHE!C$14&amp;"€/jour","")</f>
        <v/>
      </c>
      <c r="AU445" s="797"/>
      <c r="AV445" s="484"/>
      <c r="AW445" s="484"/>
      <c r="AX445" s="484"/>
      <c r="AY445" s="484"/>
      <c r="AZ445" s="484"/>
      <c r="BA445" s="4"/>
      <c r="BB445" s="4"/>
      <c r="BC445" s="4"/>
      <c r="BD445" s="4"/>
      <c r="BE445" s="4"/>
      <c r="BF445" s="4"/>
      <c r="BG445" s="4"/>
      <c r="BH445" s="4"/>
      <c r="BI445" s="4"/>
      <c r="BJ445" s="4"/>
      <c r="BK445" s="4"/>
      <c r="BL445" s="4"/>
      <c r="BM445" s="4"/>
      <c r="BN445" s="4"/>
      <c r="BO445" s="4"/>
      <c r="BP445" s="4"/>
      <c r="BQ445" s="4"/>
      <c r="BR445" s="4"/>
      <c r="BS445" s="4"/>
      <c r="BT445" s="4"/>
      <c r="BU445" s="4"/>
      <c r="BV445" s="4"/>
      <c r="BW445" s="4"/>
      <c r="BX445" s="4"/>
      <c r="BY445" s="4"/>
      <c r="BZ445" s="4"/>
      <c r="CA445" s="4"/>
      <c r="CB445" s="4"/>
      <c r="CC445" s="4"/>
      <c r="CD445" s="4"/>
      <c r="CE445" s="4"/>
      <c r="CF445" s="4"/>
      <c r="CG445" s="4"/>
      <c r="CH445" s="4"/>
      <c r="CI445" s="4"/>
      <c r="CJ445" s="4"/>
      <c r="CK445" s="4"/>
      <c r="CL445" s="4"/>
      <c r="CM445" s="4"/>
      <c r="CN445" s="4"/>
      <c r="CO445" s="4"/>
      <c r="CP445" s="4"/>
      <c r="CQ445" s="4"/>
      <c r="CR445" s="4"/>
      <c r="CS445" s="4"/>
      <c r="CT445" s="4"/>
      <c r="CU445" s="4"/>
      <c r="CV445" s="4"/>
      <c r="CW445" s="4"/>
      <c r="CX445" s="4"/>
      <c r="CY445" s="4"/>
      <c r="CZ445" s="4"/>
      <c r="DA445" s="4"/>
      <c r="DB445" s="4"/>
      <c r="DC445" s="4"/>
      <c r="DD445" s="4"/>
      <c r="DE445" s="4"/>
      <c r="DF445" s="4"/>
      <c r="DG445" s="4"/>
      <c r="DH445" s="4"/>
      <c r="DI445" s="4"/>
      <c r="DJ445" s="4"/>
      <c r="DK445" s="4"/>
      <c r="DL445" s="4"/>
      <c r="DM445" s="4"/>
      <c r="DN445" s="4"/>
      <c r="DO445" s="4"/>
      <c r="DP445" s="4"/>
      <c r="DQ445" s="4"/>
      <c r="DR445" s="4"/>
      <c r="DS445" s="4"/>
      <c r="DT445" s="4"/>
      <c r="DU445" s="4"/>
      <c r="DV445" s="4"/>
      <c r="DW445" s="4"/>
      <c r="DX445" s="4"/>
      <c r="DY445" s="4"/>
      <c r="DZ445" s="4"/>
      <c r="EA445" s="4"/>
      <c r="EB445" s="4"/>
      <c r="EC445" s="4"/>
      <c r="ED445" s="4"/>
      <c r="EE445" s="4"/>
      <c r="EF445" s="4"/>
      <c r="EG445" s="4"/>
      <c r="EH445" s="4"/>
      <c r="EI445" s="4"/>
      <c r="EJ445" s="4"/>
      <c r="EK445" s="4"/>
      <c r="EL445" s="4"/>
      <c r="EM445" s="4"/>
      <c r="EN445" s="4"/>
      <c r="EO445" s="4"/>
      <c r="EP445" s="4"/>
      <c r="EQ445" s="4"/>
      <c r="ER445" s="4"/>
      <c r="ES445" s="4"/>
      <c r="ET445" s="4"/>
      <c r="EU445" s="4"/>
      <c r="EV445" s="4"/>
      <c r="EW445" s="4"/>
      <c r="EX445" s="4"/>
      <c r="EY445" s="4"/>
      <c r="EZ445" s="4"/>
      <c r="FA445" s="4"/>
      <c r="FB445" s="4"/>
      <c r="FC445" s="4"/>
      <c r="FD445" s="4"/>
      <c r="FE445" s="4"/>
      <c r="FF445" s="4"/>
      <c r="FG445" s="4"/>
      <c r="FH445" s="4"/>
      <c r="FI445" s="4"/>
      <c r="FJ445" s="4"/>
      <c r="FK445" s="4"/>
      <c r="FL445" s="4"/>
      <c r="FM445" s="4"/>
      <c r="FN445" s="4"/>
      <c r="FO445" s="4"/>
      <c r="FP445" s="4"/>
      <c r="FQ445" s="4"/>
      <c r="FR445" s="4"/>
      <c r="FS445" s="4"/>
      <c r="FT445" s="4"/>
      <c r="FU445" s="4"/>
      <c r="FV445" s="4"/>
      <c r="FW445" s="4"/>
      <c r="FX445" s="4"/>
      <c r="FY445" s="4"/>
      <c r="FZ445" s="4"/>
      <c r="GA445" s="4"/>
      <c r="GB445" s="4"/>
      <c r="GC445" s="4"/>
      <c r="GD445" s="4"/>
      <c r="GE445" s="4"/>
      <c r="GF445" s="4"/>
      <c r="GG445" s="4"/>
      <c r="GH445" s="4"/>
      <c r="GI445" s="4"/>
      <c r="GJ445" s="4"/>
      <c r="GK445" s="4"/>
      <c r="GL445" s="4"/>
      <c r="GM445" s="4"/>
      <c r="GN445" s="4"/>
      <c r="GO445" s="4"/>
      <c r="GP445" s="4"/>
      <c r="GQ445" s="4"/>
      <c r="GR445" s="4"/>
      <c r="GS445" s="4"/>
      <c r="GT445" s="4"/>
      <c r="GU445" s="4"/>
      <c r="GV445" s="4"/>
      <c r="GW445" s="4"/>
      <c r="GX445" s="4"/>
      <c r="GY445" s="4"/>
      <c r="GZ445" s="4"/>
      <c r="HA445" s="4"/>
      <c r="HB445" s="4"/>
      <c r="HC445" s="4"/>
    </row>
    <row r="446" spans="1:211" s="380" customFormat="1" ht="13.9" customHeight="1">
      <c r="A446" s="828" t="str">
        <f>IF('1C TSsoustraitance'!$A163&lt;&gt;0,'1C TSsoustraitance'!$A163,"")</f>
        <v/>
      </c>
      <c r="B446" s="530"/>
      <c r="C446" s="513" t="str">
        <f>IF('1C TSsoustraitance'!$A163&lt;&gt;0,'1C TSsoustraitance'!$B163,"")</f>
        <v/>
      </c>
      <c r="D446" s="513" t="str">
        <f>IF('1C TSsoustraitance'!$A163&lt;&gt;0,'1C TSsoustraitance'!$C163,"")</f>
        <v/>
      </c>
      <c r="E446" s="684"/>
      <c r="F446" s="685"/>
      <c r="G446" s="666">
        <f>'1C TSsoustraitance'!$D163</f>
        <v>0</v>
      </c>
      <c r="H446" s="533">
        <v>0.21</v>
      </c>
      <c r="I446" s="533">
        <v>1</v>
      </c>
      <c r="J446" s="534"/>
      <c r="K446" s="667">
        <f t="shared" si="114"/>
        <v>0</v>
      </c>
      <c r="L446" s="668">
        <f>IF(OR('1C TSsoustraitance'!$D163="",'1C TSsoustraitance'!$AP163=0),0,IF(AND('1C TSsoustraitance'!$D163&lt;&gt;"",$K$2="Pôle",'1C TSsoustraitance'!$E163="OUI"),(('1C TSsoustraitance'!$F163+'1C TSsoustraitance'!$G163+'1C TSsoustraitance'!$H163+'1C TSsoustraitance'!$I163+'1C TSsoustraitance'!$M163)/'1C TSsoustraitance'!$R163),IF(AND('1C TSsoustraitance'!$D163&lt;&gt;"",$K$2="Pôle",'1C TSsoustraitance'!$E163="NON"),(('1C TSsoustraitance'!$F163+'1C TSsoustraitance'!$G163+'1C TSsoustraitance'!$H163+'1C TSsoustraitance'!$I163+'1C TSsoustraitance'!$M163)/'1C TSsoustraitance'!$AP163),IF(AND('1C TSsoustraitance'!$D163&lt;&gt;"",$K$2&lt;&gt;"Pôle",'1C TSsoustraitance'!$E163="OUI"),(('1C TSsoustraitance'!$F163+'1C TSsoustraitance'!$G163+'1C TSsoustraitance'!$H163+'1C TSsoustraitance'!$I163+'1C TSsoustraitance'!$J163+'1C TSsoustraitance'!$K163+'1C TSsoustraitance'!$L163+'1C TSsoustraitance'!$M163+'1C TSsoustraitance'!$N163+'1C TSsoustraitance'!$O163+'1C TSsoustraitance'!$P163+'1C TSsoustraitance'!$Q163)/'1C TSsoustraitance'!$R163),IF(AND('1C TSsoustraitance'!$D163&lt;&gt;"",$K$2&lt;&gt;"Pôle",'1C TSsoustraitance'!$E163="NON"),(('1C TSsoustraitance'!$F163+'1C TSsoustraitance'!$G163+'1C TSsoustraitance'!$H163+'1C TSsoustraitance'!$I163+'1C TSsoustraitance'!$J163+'1C TSsoustraitance'!$K163+'1C TSsoustraitance'!$L163+'1C TSsoustraitance'!$M163+'1C TSsoustraitance'!$N163+'1C TSsoustraitance'!$O163+'1C TSsoustraitance'!$P163+'1C TSsoustraitance'!$Q163))/'1C TSsoustraitance'!$AP163)))))</f>
        <v>0</v>
      </c>
      <c r="M446" s="668">
        <f>IF(OR('1C TSsoustraitance'!$D163="",'1C TSsoustraitance'!AP$13=0),0,IF(AND('1C TSsoustraitance'!$D163&lt;&gt;"",$K$2="Pôle",'1C TSsoustraitance'!$E163="OUI"),(('1C TSsoustraitance'!$J163+'1C TSsoustraitance'!$K163+'1C TSsoustraitance'!$L163)/'1C TSsoustraitance'!$R163),IF(AND('1C TSsoustraitance'!$D163&lt;&gt;"",$K$2="Pôle",'1C TSsoustraitance'!$E163="NON"),(('1C TSsoustraitance'!$J163+'1C TSsoustraitance'!$K163+'1C TSsoustraitance'!$L163)/'1C TSsoustraitance'!$AP163),IF(AND('1C TSsoustraitance'!$D163&lt;&gt;"",$K$2&lt;&gt;"Pôle"),0))))</f>
        <v>0</v>
      </c>
      <c r="N446" s="668">
        <f t="shared" si="115"/>
        <v>0</v>
      </c>
      <c r="O446" s="669">
        <f>IF(OR('1C TSsoustraitance'!$D163="",'1C TSsoustraitance'!$E163="OUI",'1C TSsoustraitance'!$AP163=0),0,(('1C TSsoustraitance'!$S163)/'1C TSsoustraitance'!$AP163))</f>
        <v>0</v>
      </c>
      <c r="P446" s="669">
        <f>IF(OR('1C TSsoustraitance'!$D163="",'1C TSsoustraitance'!$E163="OUI",'1C TSsoustraitance'!$AP163=0),0,(('1C TSsoustraitance'!$T163)/'1C TSsoustraitance'!$AP163))</f>
        <v>0</v>
      </c>
      <c r="Q446" s="669">
        <f>IF(OR('1C TSsoustraitance'!$D163="",'1C TSsoustraitance'!$E163="OUI",'1C TSsoustraitance'!$AP163=0),0,(('1C TSsoustraitance'!$U163)/'1C TSsoustraitance'!$AP163))</f>
        <v>0</v>
      </c>
      <c r="R446" s="669">
        <f>IF(OR('1C TSsoustraitance'!$D163="",'1C TSsoustraitance'!$E163="OUI",'1C TSsoustraitance'!$AP163=0),0,(('1C TSsoustraitance'!$V163)/'1C TSsoustraitance'!$AP163))</f>
        <v>0</v>
      </c>
      <c r="S446" s="669">
        <f>IF(OR('1C TSsoustraitance'!$D163="",'1C TSsoustraitance'!$E163="OUI",'1C TSsoustraitance'!$AP163=0),0,(('1C TSsoustraitance'!$W163)/'1C TSsoustraitance'!$AP163))</f>
        <v>0</v>
      </c>
      <c r="T446" s="669">
        <f>IF(OR('1C TSsoustraitance'!$D163="",'1C TSsoustraitance'!$E163="OUI",'1C TSsoustraitance'!$AP163=0),0,(('1C TSsoustraitance'!$X163)/'1C TSsoustraitance'!$AP163))</f>
        <v>0</v>
      </c>
      <c r="U446" s="669">
        <f>IF(OR('1C TSsoustraitance'!$D163="",'1C TSsoustraitance'!$E163="OUI",'1C TSsoustraitance'!$AP163=0),0,(('1C TSsoustraitance'!$Y163)/'1C TSsoustraitance'!$AP163))</f>
        <v>0</v>
      </c>
      <c r="V446" s="669">
        <f>IF(OR('1C TSsoustraitance'!$D163="",'1C TSsoustraitance'!$E163="OUI",'1C TSsoustraitance'!$AP163=0),0,(('1C TSsoustraitance'!$Z163)/'1C TSsoustraitance'!$AP163))</f>
        <v>0</v>
      </c>
      <c r="W446" s="669">
        <f>IF(OR('1C TSsoustraitance'!$D163="",'1C TSsoustraitance'!$E163="OUI",'1C TSsoustraitance'!$AP163=0),0,(('1C TSsoustraitance'!$AA163)/'1C TSsoustraitance'!$AP163))</f>
        <v>0</v>
      </c>
      <c r="X446" s="669">
        <f>IF(OR('1C TSsoustraitance'!$D163="",'1C TSsoustraitance'!$E163="OUI",'1C TSsoustraitance'!$AP163=0),0,(('1C TSsoustraitance'!$AB163)/'1C TSsoustraitance'!$AP163))</f>
        <v>0</v>
      </c>
      <c r="Y446" s="669">
        <f>IF(OR('1C TSsoustraitance'!$D163="",'1C TSsoustraitance'!$E163="OUI",'1C TSsoustraitance'!$AP163=0),0,(('1C TSsoustraitance'!$AC163)/'1C TSsoustraitance'!$AP163))</f>
        <v>0</v>
      </c>
      <c r="Z446" s="669">
        <f>IF(OR('1C TSsoustraitance'!$D163="",'1C TSsoustraitance'!$E163="OUI",'1C TSsoustraitance'!$AP163=0),0,(('1C TSsoustraitance'!$AD163)/'1C TSsoustraitance'!$AP163))</f>
        <v>0</v>
      </c>
      <c r="AA446" s="669">
        <f>IF(OR('1C TSsoustraitance'!$D163="",'1C TSsoustraitance'!$E163="OUI",'1C TSsoustraitance'!$AP163=0),0,(('1C TSsoustraitance'!$AE163)/'1C TSsoustraitance'!$AP163))</f>
        <v>0</v>
      </c>
      <c r="AB446" s="669">
        <f>IF(OR('1C TSsoustraitance'!$D163="",'1C TSsoustraitance'!$E163="OUI",'1C TSsoustraitance'!$AP163=0),0,(('1C TSsoustraitance'!$AF163)/'1C TSsoustraitance'!$AP163))</f>
        <v>0</v>
      </c>
      <c r="AC446" s="669">
        <f>IF(OR('1C TSsoustraitance'!$D163="",'1C TSsoustraitance'!$E163="OUI",'1C TSsoustraitance'!$AP163=0),0,(('1C TSsoustraitance'!$AG163)/'1C TSsoustraitance'!$AP163))</f>
        <v>0</v>
      </c>
      <c r="AD446" s="669">
        <f>IF(OR('1C TSsoustraitance'!$D163="",'1C TSsoustraitance'!$E163="OUI",'1C TSsoustraitance'!$AP163=0),0,(('1C TSsoustraitance'!$AH163)/'1C TSsoustraitance'!$AP163))</f>
        <v>0</v>
      </c>
      <c r="AE446" s="669">
        <f>IF(OR('1C TSsoustraitance'!$D163="",'1C TSsoustraitance'!$E163="OUI",'1C TSsoustraitance'!$AP163=0),0,(('1C TSsoustraitance'!$AI163)/'1C TSsoustraitance'!$AP163))</f>
        <v>0</v>
      </c>
      <c r="AF446" s="669">
        <f>IF(OR('1C TSsoustraitance'!$D163="",'1C TSsoustraitance'!$E163="OUI",'1C TSsoustraitance'!$AP163=0),0,(('1C TSsoustraitance'!$AJ163)/'1C TSsoustraitance'!$AP163))</f>
        <v>0</v>
      </c>
      <c r="AG446" s="669">
        <f>IF(OR('1C TSsoustraitance'!$D163="",'1C TSsoustraitance'!$E163="OUI",'1C TSsoustraitance'!$AP163=0),0,(('1C TSsoustraitance'!$AK163)/'1C TSsoustraitance'!$AP163))</f>
        <v>0</v>
      </c>
      <c r="AH446" s="669">
        <f>IF(OR('1C TSsoustraitance'!$D163="",'1C TSsoustraitance'!$E163="OUI",'1C TSsoustraitance'!$AP163=0),0,(('1C TSsoustraitance'!$AL163)/'1C TSsoustraitance'!$AP163))</f>
        <v>0</v>
      </c>
      <c r="AI446" s="669">
        <f>IF(OR('1C TSsoustraitance'!$D163="",'1C TSsoustraitance'!$E163="OUI",'1C TSsoustraitance'!$AP163=0),0,(('1C TSsoustraitance'!$AM163)/'1C TSsoustraitance'!$AP163))</f>
        <v>0</v>
      </c>
      <c r="AJ446" s="669">
        <f>IF(OR('1C TSsoustraitance'!$D163="",'1C TSsoustraitance'!$E163="OUI",'1C TSsoustraitance'!$AP163=0),0,(('1C TSsoustraitance'!$AN163)/'1C TSsoustraitance'!$AP163))</f>
        <v>0</v>
      </c>
      <c r="AK446" s="669">
        <f t="shared" si="116"/>
        <v>0</v>
      </c>
      <c r="AL446" s="668">
        <f t="shared" si="117"/>
        <v>0</v>
      </c>
      <c r="AM446" s="670">
        <f>IF(Tableau7[[#This Row],[N° pièce]]="",0,(Tableau7[[#This Row],[hors TVA]]+(Tableau7[[#This Row],[hors TVA]]*Tableau7[[#This Row],[Taux TVA]])-(Tableau7[[#This Row],[hors TVA]]*Tableau7[[#This Row],[Taux TVA]]*Tableau7[[#This Row],[Régime TVA: Récupération]]))*Tableau7[[#This Row],[Type 1]])</f>
        <v>0</v>
      </c>
      <c r="AN446" s="670">
        <f>IF(Tableau7[[#This Row],[N° pièce]]="",0,IF($K$2="pôle",((Tableau7[[#This Row],[hors TVA]]+(Tableau7[[#This Row],[hors TVA]]*Tableau7[[#This Row],[Taux TVA]])-(Tableau7[[#This Row],[hors TVA]]*Tableau7[[#This Row],[Taux TVA]]*Tableau7[[#This Row],[Régime TVA: Récupération]]))*Tableau7[[#This Row],[Type 2]]),0))</f>
        <v>0</v>
      </c>
      <c r="AO446" s="670">
        <f t="shared" si="121"/>
        <v>0</v>
      </c>
      <c r="AP446" s="255">
        <f t="shared" si="119"/>
        <v>0</v>
      </c>
      <c r="AQ446" s="506">
        <f t="shared" si="122"/>
        <v>0</v>
      </c>
      <c r="AR446" s="671"/>
      <c r="AS446" s="512"/>
      <c r="AT446" s="513" t="str">
        <f>IF(('1C TSsoustraitance'!AP163*FICHE!C$14&lt;J446),"Forfait limité à "&amp;FICHE!C$14&amp;"€/jour","")</f>
        <v/>
      </c>
      <c r="AU446" s="797"/>
      <c r="AV446" s="484"/>
      <c r="AW446" s="484"/>
      <c r="AX446" s="484"/>
      <c r="AY446" s="484"/>
      <c r="AZ446" s="484"/>
      <c r="BA446" s="4"/>
      <c r="BB446" s="4"/>
      <c r="BC446" s="4"/>
      <c r="BD446" s="4"/>
      <c r="BE446" s="4"/>
      <c r="BF446" s="4"/>
      <c r="BG446" s="4"/>
      <c r="BH446" s="4"/>
      <c r="BI446" s="4"/>
      <c r="BJ446" s="4"/>
      <c r="BK446" s="4"/>
      <c r="BL446" s="4"/>
      <c r="BM446" s="4"/>
      <c r="BN446" s="4"/>
      <c r="BO446" s="4"/>
      <c r="BP446" s="4"/>
      <c r="BQ446" s="4"/>
      <c r="BR446" s="4"/>
      <c r="BS446" s="4"/>
      <c r="BT446" s="4"/>
      <c r="BU446" s="4"/>
      <c r="BV446" s="4"/>
      <c r="BW446" s="4"/>
      <c r="BX446" s="4"/>
      <c r="BY446" s="4"/>
      <c r="BZ446" s="4"/>
      <c r="CA446" s="4"/>
      <c r="CB446" s="4"/>
      <c r="CC446" s="4"/>
      <c r="CD446" s="4"/>
      <c r="CE446" s="4"/>
      <c r="CF446" s="4"/>
      <c r="CG446" s="4"/>
      <c r="CH446" s="4"/>
      <c r="CI446" s="4"/>
      <c r="CJ446" s="4"/>
      <c r="CK446" s="4"/>
      <c r="CL446" s="4"/>
      <c r="CM446" s="4"/>
      <c r="CN446" s="4"/>
      <c r="CO446" s="4"/>
      <c r="CP446" s="4"/>
      <c r="CQ446" s="4"/>
      <c r="CR446" s="4"/>
      <c r="CS446" s="4"/>
      <c r="CT446" s="4"/>
      <c r="CU446" s="4"/>
      <c r="CV446" s="4"/>
      <c r="CW446" s="4"/>
      <c r="CX446" s="4"/>
      <c r="CY446" s="4"/>
      <c r="CZ446" s="4"/>
      <c r="DA446" s="4"/>
      <c r="DB446" s="4"/>
      <c r="DC446" s="4"/>
      <c r="DD446" s="4"/>
      <c r="DE446" s="4"/>
      <c r="DF446" s="4"/>
      <c r="DG446" s="4"/>
      <c r="DH446" s="4"/>
      <c r="DI446" s="4"/>
      <c r="DJ446" s="4"/>
      <c r="DK446" s="4"/>
      <c r="DL446" s="4"/>
      <c r="DM446" s="4"/>
      <c r="DN446" s="4"/>
      <c r="DO446" s="4"/>
      <c r="DP446" s="4"/>
      <c r="DQ446" s="4"/>
      <c r="DR446" s="4"/>
      <c r="DS446" s="4"/>
      <c r="DT446" s="4"/>
      <c r="DU446" s="4"/>
      <c r="DV446" s="4"/>
      <c r="DW446" s="4"/>
      <c r="DX446" s="4"/>
      <c r="DY446" s="4"/>
      <c r="DZ446" s="4"/>
      <c r="EA446" s="4"/>
      <c r="EB446" s="4"/>
      <c r="EC446" s="4"/>
      <c r="ED446" s="4"/>
      <c r="EE446" s="4"/>
      <c r="EF446" s="4"/>
      <c r="EG446" s="4"/>
      <c r="EH446" s="4"/>
      <c r="EI446" s="4"/>
      <c r="EJ446" s="4"/>
      <c r="EK446" s="4"/>
      <c r="EL446" s="4"/>
      <c r="EM446" s="4"/>
      <c r="EN446" s="4"/>
      <c r="EO446" s="4"/>
      <c r="EP446" s="4"/>
      <c r="EQ446" s="4"/>
      <c r="ER446" s="4"/>
      <c r="ES446" s="4"/>
      <c r="ET446" s="4"/>
      <c r="EU446" s="4"/>
      <c r="EV446" s="4"/>
      <c r="EW446" s="4"/>
      <c r="EX446" s="4"/>
      <c r="EY446" s="4"/>
      <c r="EZ446" s="4"/>
      <c r="FA446" s="4"/>
      <c r="FB446" s="4"/>
      <c r="FC446" s="4"/>
      <c r="FD446" s="4"/>
      <c r="FE446" s="4"/>
      <c r="FF446" s="4"/>
      <c r="FG446" s="4"/>
      <c r="FH446" s="4"/>
      <c r="FI446" s="4"/>
      <c r="FJ446" s="4"/>
      <c r="FK446" s="4"/>
      <c r="FL446" s="4"/>
      <c r="FM446" s="4"/>
      <c r="FN446" s="4"/>
      <c r="FO446" s="4"/>
      <c r="FP446" s="4"/>
      <c r="FQ446" s="4"/>
      <c r="FR446" s="4"/>
      <c r="FS446" s="4"/>
      <c r="FT446" s="4"/>
      <c r="FU446" s="4"/>
      <c r="FV446" s="4"/>
      <c r="FW446" s="4"/>
      <c r="FX446" s="4"/>
      <c r="FY446" s="4"/>
      <c r="FZ446" s="4"/>
      <c r="GA446" s="4"/>
      <c r="GB446" s="4"/>
      <c r="GC446" s="4"/>
      <c r="GD446" s="4"/>
      <c r="GE446" s="4"/>
      <c r="GF446" s="4"/>
      <c r="GG446" s="4"/>
      <c r="GH446" s="4"/>
      <c r="GI446" s="4"/>
      <c r="GJ446" s="4"/>
      <c r="GK446" s="4"/>
      <c r="GL446" s="4"/>
      <c r="GM446" s="4"/>
      <c r="GN446" s="4"/>
      <c r="GO446" s="4"/>
      <c r="GP446" s="4"/>
      <c r="GQ446" s="4"/>
      <c r="GR446" s="4"/>
      <c r="GS446" s="4"/>
      <c r="GT446" s="4"/>
      <c r="GU446" s="4"/>
      <c r="GV446" s="4"/>
      <c r="GW446" s="4"/>
      <c r="GX446" s="4"/>
      <c r="GY446" s="4"/>
      <c r="GZ446" s="4"/>
      <c r="HA446" s="4"/>
      <c r="HB446" s="4"/>
      <c r="HC446" s="4"/>
    </row>
    <row r="447" spans="1:211" s="380" customFormat="1" ht="13.9" customHeight="1">
      <c r="A447" s="828" t="str">
        <f>IF('1C TSsoustraitance'!$A164&lt;&gt;0,'1C TSsoustraitance'!$A164,"")</f>
        <v/>
      </c>
      <c r="B447" s="530"/>
      <c r="C447" s="513" t="str">
        <f>IF('1C TSsoustraitance'!$A164&lt;&gt;0,'1C TSsoustraitance'!$B164,"")</f>
        <v/>
      </c>
      <c r="D447" s="513" t="str">
        <f>IF('1C TSsoustraitance'!$A164&lt;&gt;0,'1C TSsoustraitance'!$C164,"")</f>
        <v/>
      </c>
      <c r="E447" s="684"/>
      <c r="F447" s="685"/>
      <c r="G447" s="666">
        <f>'1C TSsoustraitance'!$D164</f>
        <v>0</v>
      </c>
      <c r="H447" s="533">
        <v>0.21</v>
      </c>
      <c r="I447" s="533">
        <v>1</v>
      </c>
      <c r="J447" s="534"/>
      <c r="K447" s="667">
        <f t="shared" ref="K447:K510" si="123">J447+(J447*H447)</f>
        <v>0</v>
      </c>
      <c r="L447" s="668">
        <f>IF(OR('1C TSsoustraitance'!$D164="",'1C TSsoustraitance'!$AP164=0),0,IF(AND('1C TSsoustraitance'!$D164&lt;&gt;"",$K$2="Pôle",'1C TSsoustraitance'!$E164="OUI"),(('1C TSsoustraitance'!$F164+'1C TSsoustraitance'!$G164+'1C TSsoustraitance'!$H164+'1C TSsoustraitance'!$I164+'1C TSsoustraitance'!$M164)/'1C TSsoustraitance'!$R164),IF(AND('1C TSsoustraitance'!$D164&lt;&gt;"",$K$2="Pôle",'1C TSsoustraitance'!$E164="NON"),(('1C TSsoustraitance'!$F164+'1C TSsoustraitance'!$G164+'1C TSsoustraitance'!$H164+'1C TSsoustraitance'!$I164+'1C TSsoustraitance'!$M164)/'1C TSsoustraitance'!$AP164),IF(AND('1C TSsoustraitance'!$D164&lt;&gt;"",$K$2&lt;&gt;"Pôle",'1C TSsoustraitance'!$E164="OUI"),(('1C TSsoustraitance'!$F164+'1C TSsoustraitance'!$G164+'1C TSsoustraitance'!$H164+'1C TSsoustraitance'!$I164+'1C TSsoustraitance'!$J164+'1C TSsoustraitance'!$K164+'1C TSsoustraitance'!$L164+'1C TSsoustraitance'!$M164+'1C TSsoustraitance'!$N164+'1C TSsoustraitance'!$O164+'1C TSsoustraitance'!$P164+'1C TSsoustraitance'!$Q164)/'1C TSsoustraitance'!$R164),IF(AND('1C TSsoustraitance'!$D164&lt;&gt;"",$K$2&lt;&gt;"Pôle",'1C TSsoustraitance'!$E164="NON"),(('1C TSsoustraitance'!$F164+'1C TSsoustraitance'!$G164+'1C TSsoustraitance'!$H164+'1C TSsoustraitance'!$I164+'1C TSsoustraitance'!$J164+'1C TSsoustraitance'!$K164+'1C TSsoustraitance'!$L164+'1C TSsoustraitance'!$M164+'1C TSsoustraitance'!$N164+'1C TSsoustraitance'!$O164+'1C TSsoustraitance'!$P164+'1C TSsoustraitance'!$Q164))/'1C TSsoustraitance'!$AP164)))))</f>
        <v>0</v>
      </c>
      <c r="M447" s="668">
        <f>IF(OR('1C TSsoustraitance'!$D164="",'1C TSsoustraitance'!AP$13=0),0,IF(AND('1C TSsoustraitance'!$D164&lt;&gt;"",$K$2="Pôle",'1C TSsoustraitance'!$E164="OUI"),(('1C TSsoustraitance'!$J164+'1C TSsoustraitance'!$K164+'1C TSsoustraitance'!$L164)/'1C TSsoustraitance'!$R164),IF(AND('1C TSsoustraitance'!$D164&lt;&gt;"",$K$2="Pôle",'1C TSsoustraitance'!$E164="NON"),(('1C TSsoustraitance'!$J164+'1C TSsoustraitance'!$K164+'1C TSsoustraitance'!$L164)/'1C TSsoustraitance'!$AP164),IF(AND('1C TSsoustraitance'!$D164&lt;&gt;"",$K$2&lt;&gt;"Pôle"),0))))</f>
        <v>0</v>
      </c>
      <c r="N447" s="668">
        <f t="shared" ref="N447:N510" si="124">L447+M447</f>
        <v>0</v>
      </c>
      <c r="O447" s="669">
        <f>IF(OR('1C TSsoustraitance'!$D164="",'1C TSsoustraitance'!$E164="OUI",'1C TSsoustraitance'!$AP164=0),0,(('1C TSsoustraitance'!$S164)/'1C TSsoustraitance'!$AP164))</f>
        <v>0</v>
      </c>
      <c r="P447" s="669">
        <f>IF(OR('1C TSsoustraitance'!$D164="",'1C TSsoustraitance'!$E164="OUI",'1C TSsoustraitance'!$AP164=0),0,(('1C TSsoustraitance'!$T164)/'1C TSsoustraitance'!$AP164))</f>
        <v>0</v>
      </c>
      <c r="Q447" s="669">
        <f>IF(OR('1C TSsoustraitance'!$D164="",'1C TSsoustraitance'!$E164="OUI",'1C TSsoustraitance'!$AP164=0),0,(('1C TSsoustraitance'!$U164)/'1C TSsoustraitance'!$AP164))</f>
        <v>0</v>
      </c>
      <c r="R447" s="669">
        <f>IF(OR('1C TSsoustraitance'!$D164="",'1C TSsoustraitance'!$E164="OUI",'1C TSsoustraitance'!$AP164=0),0,(('1C TSsoustraitance'!$V164)/'1C TSsoustraitance'!$AP164))</f>
        <v>0</v>
      </c>
      <c r="S447" s="669">
        <f>IF(OR('1C TSsoustraitance'!$D164="",'1C TSsoustraitance'!$E164="OUI",'1C TSsoustraitance'!$AP164=0),0,(('1C TSsoustraitance'!$W164)/'1C TSsoustraitance'!$AP164))</f>
        <v>0</v>
      </c>
      <c r="T447" s="669">
        <f>IF(OR('1C TSsoustraitance'!$D164="",'1C TSsoustraitance'!$E164="OUI",'1C TSsoustraitance'!$AP164=0),0,(('1C TSsoustraitance'!$X164)/'1C TSsoustraitance'!$AP164))</f>
        <v>0</v>
      </c>
      <c r="U447" s="669">
        <f>IF(OR('1C TSsoustraitance'!$D164="",'1C TSsoustraitance'!$E164="OUI",'1C TSsoustraitance'!$AP164=0),0,(('1C TSsoustraitance'!$Y164)/'1C TSsoustraitance'!$AP164))</f>
        <v>0</v>
      </c>
      <c r="V447" s="669">
        <f>IF(OR('1C TSsoustraitance'!$D164="",'1C TSsoustraitance'!$E164="OUI",'1C TSsoustraitance'!$AP164=0),0,(('1C TSsoustraitance'!$Z164)/'1C TSsoustraitance'!$AP164))</f>
        <v>0</v>
      </c>
      <c r="W447" s="669">
        <f>IF(OR('1C TSsoustraitance'!$D164="",'1C TSsoustraitance'!$E164="OUI",'1C TSsoustraitance'!$AP164=0),0,(('1C TSsoustraitance'!$AA164)/'1C TSsoustraitance'!$AP164))</f>
        <v>0</v>
      </c>
      <c r="X447" s="669">
        <f>IF(OR('1C TSsoustraitance'!$D164="",'1C TSsoustraitance'!$E164="OUI",'1C TSsoustraitance'!$AP164=0),0,(('1C TSsoustraitance'!$AB164)/'1C TSsoustraitance'!$AP164))</f>
        <v>0</v>
      </c>
      <c r="Y447" s="669">
        <f>IF(OR('1C TSsoustraitance'!$D164="",'1C TSsoustraitance'!$E164="OUI",'1C TSsoustraitance'!$AP164=0),0,(('1C TSsoustraitance'!$AC164)/'1C TSsoustraitance'!$AP164))</f>
        <v>0</v>
      </c>
      <c r="Z447" s="669">
        <f>IF(OR('1C TSsoustraitance'!$D164="",'1C TSsoustraitance'!$E164="OUI",'1C TSsoustraitance'!$AP164=0),0,(('1C TSsoustraitance'!$AD164)/'1C TSsoustraitance'!$AP164))</f>
        <v>0</v>
      </c>
      <c r="AA447" s="669">
        <f>IF(OR('1C TSsoustraitance'!$D164="",'1C TSsoustraitance'!$E164="OUI",'1C TSsoustraitance'!$AP164=0),0,(('1C TSsoustraitance'!$AE164)/'1C TSsoustraitance'!$AP164))</f>
        <v>0</v>
      </c>
      <c r="AB447" s="669">
        <f>IF(OR('1C TSsoustraitance'!$D164="",'1C TSsoustraitance'!$E164="OUI",'1C TSsoustraitance'!$AP164=0),0,(('1C TSsoustraitance'!$AF164)/'1C TSsoustraitance'!$AP164))</f>
        <v>0</v>
      </c>
      <c r="AC447" s="669">
        <f>IF(OR('1C TSsoustraitance'!$D164="",'1C TSsoustraitance'!$E164="OUI",'1C TSsoustraitance'!$AP164=0),0,(('1C TSsoustraitance'!$AG164)/'1C TSsoustraitance'!$AP164))</f>
        <v>0</v>
      </c>
      <c r="AD447" s="669">
        <f>IF(OR('1C TSsoustraitance'!$D164="",'1C TSsoustraitance'!$E164="OUI",'1C TSsoustraitance'!$AP164=0),0,(('1C TSsoustraitance'!$AH164)/'1C TSsoustraitance'!$AP164))</f>
        <v>0</v>
      </c>
      <c r="AE447" s="669">
        <f>IF(OR('1C TSsoustraitance'!$D164="",'1C TSsoustraitance'!$E164="OUI",'1C TSsoustraitance'!$AP164=0),0,(('1C TSsoustraitance'!$AI164)/'1C TSsoustraitance'!$AP164))</f>
        <v>0</v>
      </c>
      <c r="AF447" s="669">
        <f>IF(OR('1C TSsoustraitance'!$D164="",'1C TSsoustraitance'!$E164="OUI",'1C TSsoustraitance'!$AP164=0),0,(('1C TSsoustraitance'!$AJ164)/'1C TSsoustraitance'!$AP164))</f>
        <v>0</v>
      </c>
      <c r="AG447" s="669">
        <f>IF(OR('1C TSsoustraitance'!$D164="",'1C TSsoustraitance'!$E164="OUI",'1C TSsoustraitance'!$AP164=0),0,(('1C TSsoustraitance'!$AK164)/'1C TSsoustraitance'!$AP164))</f>
        <v>0</v>
      </c>
      <c r="AH447" s="669">
        <f>IF(OR('1C TSsoustraitance'!$D164="",'1C TSsoustraitance'!$E164="OUI",'1C TSsoustraitance'!$AP164=0),0,(('1C TSsoustraitance'!$AL164)/'1C TSsoustraitance'!$AP164))</f>
        <v>0</v>
      </c>
      <c r="AI447" s="669">
        <f>IF(OR('1C TSsoustraitance'!$D164="",'1C TSsoustraitance'!$E164="OUI",'1C TSsoustraitance'!$AP164=0),0,(('1C TSsoustraitance'!$AM164)/'1C TSsoustraitance'!$AP164))</f>
        <v>0</v>
      </c>
      <c r="AJ447" s="669">
        <f>IF(OR('1C TSsoustraitance'!$D164="",'1C TSsoustraitance'!$E164="OUI",'1C TSsoustraitance'!$AP164=0),0,(('1C TSsoustraitance'!$AN164)/'1C TSsoustraitance'!$AP164))</f>
        <v>0</v>
      </c>
      <c r="AK447" s="669">
        <f t="shared" ref="AK447:AK510" si="125">SUM(O447:AJ447)</f>
        <v>0</v>
      </c>
      <c r="AL447" s="668">
        <f t="shared" ref="AL447:AL510" si="126">N447+AK447</f>
        <v>0</v>
      </c>
      <c r="AM447" s="670">
        <f>IF(Tableau7[[#This Row],[N° pièce]]="",0,(Tableau7[[#This Row],[hors TVA]]+(Tableau7[[#This Row],[hors TVA]]*Tableau7[[#This Row],[Taux TVA]])-(Tableau7[[#This Row],[hors TVA]]*Tableau7[[#This Row],[Taux TVA]]*Tableau7[[#This Row],[Régime TVA: Récupération]]))*Tableau7[[#This Row],[Type 1]])</f>
        <v>0</v>
      </c>
      <c r="AN447" s="670">
        <f>IF(Tableau7[[#This Row],[N° pièce]]="",0,IF($K$2="pôle",((Tableau7[[#This Row],[hors TVA]]+(Tableau7[[#This Row],[hors TVA]]*Tableau7[[#This Row],[Taux TVA]])-(Tableau7[[#This Row],[hors TVA]]*Tableau7[[#This Row],[Taux TVA]]*Tableau7[[#This Row],[Régime TVA: Récupération]]))*Tableau7[[#This Row],[Type 2]]),0))</f>
        <v>0</v>
      </c>
      <c r="AO447" s="670">
        <f t="shared" si="121"/>
        <v>0</v>
      </c>
      <c r="AP447" s="255">
        <f t="shared" si="119"/>
        <v>0</v>
      </c>
      <c r="AQ447" s="506">
        <f t="shared" si="122"/>
        <v>0</v>
      </c>
      <c r="AR447" s="671"/>
      <c r="AS447" s="512"/>
      <c r="AT447" s="513" t="str">
        <f>IF(('1C TSsoustraitance'!AP164*FICHE!C$14&lt;J447),"Forfait limité à "&amp;FICHE!C$14&amp;"€/jour","")</f>
        <v/>
      </c>
      <c r="AU447" s="797"/>
      <c r="AV447" s="484"/>
      <c r="AW447" s="484"/>
      <c r="AX447" s="484"/>
      <c r="AY447" s="484"/>
      <c r="AZ447" s="484"/>
      <c r="BA447" s="4"/>
      <c r="BB447" s="4"/>
      <c r="BC447" s="4"/>
      <c r="BD447" s="4"/>
      <c r="BE447" s="4"/>
      <c r="BF447" s="4"/>
      <c r="BG447" s="4"/>
      <c r="BH447" s="4"/>
      <c r="BI447" s="4"/>
      <c r="BJ447" s="4"/>
      <c r="BK447" s="4"/>
      <c r="BL447" s="4"/>
      <c r="BM447" s="4"/>
      <c r="BN447" s="4"/>
      <c r="BO447" s="4"/>
      <c r="BP447" s="4"/>
      <c r="BQ447" s="4"/>
      <c r="BR447" s="4"/>
      <c r="BS447" s="4"/>
      <c r="BT447" s="4"/>
      <c r="BU447" s="4"/>
      <c r="BV447" s="4"/>
      <c r="BW447" s="4"/>
      <c r="BX447" s="4"/>
      <c r="BY447" s="4"/>
      <c r="BZ447" s="4"/>
      <c r="CA447" s="4"/>
      <c r="CB447" s="4"/>
      <c r="CC447" s="4"/>
      <c r="CD447" s="4"/>
      <c r="CE447" s="4"/>
      <c r="CF447" s="4"/>
      <c r="CG447" s="4"/>
      <c r="CH447" s="4"/>
      <c r="CI447" s="4"/>
      <c r="CJ447" s="4"/>
      <c r="CK447" s="4"/>
      <c r="CL447" s="4"/>
      <c r="CM447" s="4"/>
      <c r="CN447" s="4"/>
      <c r="CO447" s="4"/>
      <c r="CP447" s="4"/>
      <c r="CQ447" s="4"/>
      <c r="CR447" s="4"/>
      <c r="CS447" s="4"/>
      <c r="CT447" s="4"/>
      <c r="CU447" s="4"/>
      <c r="CV447" s="4"/>
      <c r="CW447" s="4"/>
      <c r="CX447" s="4"/>
      <c r="CY447" s="4"/>
      <c r="CZ447" s="4"/>
      <c r="DA447" s="4"/>
      <c r="DB447" s="4"/>
      <c r="DC447" s="4"/>
      <c r="DD447" s="4"/>
      <c r="DE447" s="4"/>
      <c r="DF447" s="4"/>
      <c r="DG447" s="4"/>
      <c r="DH447" s="4"/>
      <c r="DI447" s="4"/>
      <c r="DJ447" s="4"/>
      <c r="DK447" s="4"/>
      <c r="DL447" s="4"/>
      <c r="DM447" s="4"/>
      <c r="DN447" s="4"/>
      <c r="DO447" s="4"/>
      <c r="DP447" s="4"/>
      <c r="DQ447" s="4"/>
      <c r="DR447" s="4"/>
      <c r="DS447" s="4"/>
      <c r="DT447" s="4"/>
      <c r="DU447" s="4"/>
      <c r="DV447" s="4"/>
      <c r="DW447" s="4"/>
      <c r="DX447" s="4"/>
      <c r="DY447" s="4"/>
      <c r="DZ447" s="4"/>
      <c r="EA447" s="4"/>
      <c r="EB447" s="4"/>
      <c r="EC447" s="4"/>
      <c r="ED447" s="4"/>
      <c r="EE447" s="4"/>
      <c r="EF447" s="4"/>
      <c r="EG447" s="4"/>
      <c r="EH447" s="4"/>
      <c r="EI447" s="4"/>
      <c r="EJ447" s="4"/>
      <c r="EK447" s="4"/>
      <c r="EL447" s="4"/>
      <c r="EM447" s="4"/>
      <c r="EN447" s="4"/>
      <c r="EO447" s="4"/>
      <c r="EP447" s="4"/>
      <c r="EQ447" s="4"/>
      <c r="ER447" s="4"/>
      <c r="ES447" s="4"/>
      <c r="ET447" s="4"/>
      <c r="EU447" s="4"/>
      <c r="EV447" s="4"/>
      <c r="EW447" s="4"/>
      <c r="EX447" s="4"/>
      <c r="EY447" s="4"/>
      <c r="EZ447" s="4"/>
      <c r="FA447" s="4"/>
      <c r="FB447" s="4"/>
      <c r="FC447" s="4"/>
      <c r="FD447" s="4"/>
      <c r="FE447" s="4"/>
      <c r="FF447" s="4"/>
      <c r="FG447" s="4"/>
      <c r="FH447" s="4"/>
      <c r="FI447" s="4"/>
      <c r="FJ447" s="4"/>
      <c r="FK447" s="4"/>
      <c r="FL447" s="4"/>
      <c r="FM447" s="4"/>
      <c r="FN447" s="4"/>
      <c r="FO447" s="4"/>
      <c r="FP447" s="4"/>
      <c r="FQ447" s="4"/>
      <c r="FR447" s="4"/>
      <c r="FS447" s="4"/>
      <c r="FT447" s="4"/>
      <c r="FU447" s="4"/>
      <c r="FV447" s="4"/>
      <c r="FW447" s="4"/>
      <c r="FX447" s="4"/>
      <c r="FY447" s="4"/>
      <c r="FZ447" s="4"/>
      <c r="GA447" s="4"/>
      <c r="GB447" s="4"/>
      <c r="GC447" s="4"/>
      <c r="GD447" s="4"/>
      <c r="GE447" s="4"/>
      <c r="GF447" s="4"/>
      <c r="GG447" s="4"/>
      <c r="GH447" s="4"/>
      <c r="GI447" s="4"/>
      <c r="GJ447" s="4"/>
      <c r="GK447" s="4"/>
      <c r="GL447" s="4"/>
      <c r="GM447" s="4"/>
      <c r="GN447" s="4"/>
      <c r="GO447" s="4"/>
      <c r="GP447" s="4"/>
      <c r="GQ447" s="4"/>
      <c r="GR447" s="4"/>
      <c r="GS447" s="4"/>
      <c r="GT447" s="4"/>
      <c r="GU447" s="4"/>
      <c r="GV447" s="4"/>
      <c r="GW447" s="4"/>
      <c r="GX447" s="4"/>
      <c r="GY447" s="4"/>
      <c r="GZ447" s="4"/>
      <c r="HA447" s="4"/>
      <c r="HB447" s="4"/>
      <c r="HC447" s="4"/>
    </row>
    <row r="448" spans="1:211" s="380" customFormat="1" ht="13.9" customHeight="1">
      <c r="A448" s="828" t="str">
        <f>IF('1C TSsoustraitance'!$A165&lt;&gt;0,'1C TSsoustraitance'!$A165,"")</f>
        <v/>
      </c>
      <c r="B448" s="530"/>
      <c r="C448" s="513" t="str">
        <f>IF('1C TSsoustraitance'!$A165&lt;&gt;0,'1C TSsoustraitance'!$B165,"")</f>
        <v/>
      </c>
      <c r="D448" s="513" t="str">
        <f>IF('1C TSsoustraitance'!$A165&lt;&gt;0,'1C TSsoustraitance'!$C165,"")</f>
        <v/>
      </c>
      <c r="E448" s="684"/>
      <c r="F448" s="685"/>
      <c r="G448" s="666">
        <f>'1C TSsoustraitance'!$D165</f>
        <v>0</v>
      </c>
      <c r="H448" s="533">
        <v>0.21</v>
      </c>
      <c r="I448" s="533">
        <v>1</v>
      </c>
      <c r="J448" s="534"/>
      <c r="K448" s="667">
        <f t="shared" si="123"/>
        <v>0</v>
      </c>
      <c r="L448" s="668">
        <f>IF(OR('1C TSsoustraitance'!$D165="",'1C TSsoustraitance'!$AP165=0),0,IF(AND('1C TSsoustraitance'!$D165&lt;&gt;"",$K$2="Pôle",'1C TSsoustraitance'!$E165="OUI"),(('1C TSsoustraitance'!$F165+'1C TSsoustraitance'!$G165+'1C TSsoustraitance'!$H165+'1C TSsoustraitance'!$I165+'1C TSsoustraitance'!$M165)/'1C TSsoustraitance'!$R165),IF(AND('1C TSsoustraitance'!$D165&lt;&gt;"",$K$2="Pôle",'1C TSsoustraitance'!$E165="NON"),(('1C TSsoustraitance'!$F165+'1C TSsoustraitance'!$G165+'1C TSsoustraitance'!$H165+'1C TSsoustraitance'!$I165+'1C TSsoustraitance'!$M165)/'1C TSsoustraitance'!$AP165),IF(AND('1C TSsoustraitance'!$D165&lt;&gt;"",$K$2&lt;&gt;"Pôle",'1C TSsoustraitance'!$E165="OUI"),(('1C TSsoustraitance'!$F165+'1C TSsoustraitance'!$G165+'1C TSsoustraitance'!$H165+'1C TSsoustraitance'!$I165+'1C TSsoustraitance'!$J165+'1C TSsoustraitance'!$K165+'1C TSsoustraitance'!$L165+'1C TSsoustraitance'!$M165+'1C TSsoustraitance'!$N165+'1C TSsoustraitance'!$O165+'1C TSsoustraitance'!$P165+'1C TSsoustraitance'!$Q165)/'1C TSsoustraitance'!$R165),IF(AND('1C TSsoustraitance'!$D165&lt;&gt;"",$K$2&lt;&gt;"Pôle",'1C TSsoustraitance'!$E165="NON"),(('1C TSsoustraitance'!$F165+'1C TSsoustraitance'!$G165+'1C TSsoustraitance'!$H165+'1C TSsoustraitance'!$I165+'1C TSsoustraitance'!$J165+'1C TSsoustraitance'!$K165+'1C TSsoustraitance'!$L165+'1C TSsoustraitance'!$M165+'1C TSsoustraitance'!$N165+'1C TSsoustraitance'!$O165+'1C TSsoustraitance'!$P165+'1C TSsoustraitance'!$Q165))/'1C TSsoustraitance'!$AP165)))))</f>
        <v>0</v>
      </c>
      <c r="M448" s="668">
        <f>IF(OR('1C TSsoustraitance'!$D165="",'1C TSsoustraitance'!AP$13=0),0,IF(AND('1C TSsoustraitance'!$D165&lt;&gt;"",$K$2="Pôle",'1C TSsoustraitance'!$E165="OUI"),(('1C TSsoustraitance'!$J165+'1C TSsoustraitance'!$K165+'1C TSsoustraitance'!$L165)/'1C TSsoustraitance'!$R165),IF(AND('1C TSsoustraitance'!$D165&lt;&gt;"",$K$2="Pôle",'1C TSsoustraitance'!$E165="NON"),(('1C TSsoustraitance'!$J165+'1C TSsoustraitance'!$K165+'1C TSsoustraitance'!$L165)/'1C TSsoustraitance'!$AP165),IF(AND('1C TSsoustraitance'!$D165&lt;&gt;"",$K$2&lt;&gt;"Pôle"),0))))</f>
        <v>0</v>
      </c>
      <c r="N448" s="668">
        <f t="shared" si="124"/>
        <v>0</v>
      </c>
      <c r="O448" s="669">
        <f>IF(OR('1C TSsoustraitance'!$D165="",'1C TSsoustraitance'!$E165="OUI",'1C TSsoustraitance'!$AP165=0),0,(('1C TSsoustraitance'!$S165)/'1C TSsoustraitance'!$AP165))</f>
        <v>0</v>
      </c>
      <c r="P448" s="669">
        <f>IF(OR('1C TSsoustraitance'!$D165="",'1C TSsoustraitance'!$E165="OUI",'1C TSsoustraitance'!$AP165=0),0,(('1C TSsoustraitance'!$T165)/'1C TSsoustraitance'!$AP165))</f>
        <v>0</v>
      </c>
      <c r="Q448" s="669">
        <f>IF(OR('1C TSsoustraitance'!$D165="",'1C TSsoustraitance'!$E165="OUI",'1C TSsoustraitance'!$AP165=0),0,(('1C TSsoustraitance'!$U165)/'1C TSsoustraitance'!$AP165))</f>
        <v>0</v>
      </c>
      <c r="R448" s="669">
        <f>IF(OR('1C TSsoustraitance'!$D165="",'1C TSsoustraitance'!$E165="OUI",'1C TSsoustraitance'!$AP165=0),0,(('1C TSsoustraitance'!$V165)/'1C TSsoustraitance'!$AP165))</f>
        <v>0</v>
      </c>
      <c r="S448" s="669">
        <f>IF(OR('1C TSsoustraitance'!$D165="",'1C TSsoustraitance'!$E165="OUI",'1C TSsoustraitance'!$AP165=0),0,(('1C TSsoustraitance'!$W165)/'1C TSsoustraitance'!$AP165))</f>
        <v>0</v>
      </c>
      <c r="T448" s="669">
        <f>IF(OR('1C TSsoustraitance'!$D165="",'1C TSsoustraitance'!$E165="OUI",'1C TSsoustraitance'!$AP165=0),0,(('1C TSsoustraitance'!$X165)/'1C TSsoustraitance'!$AP165))</f>
        <v>0</v>
      </c>
      <c r="U448" s="669">
        <f>IF(OR('1C TSsoustraitance'!$D165="",'1C TSsoustraitance'!$E165="OUI",'1C TSsoustraitance'!$AP165=0),0,(('1C TSsoustraitance'!$Y165)/'1C TSsoustraitance'!$AP165))</f>
        <v>0</v>
      </c>
      <c r="V448" s="669">
        <f>IF(OR('1C TSsoustraitance'!$D165="",'1C TSsoustraitance'!$E165="OUI",'1C TSsoustraitance'!$AP165=0),0,(('1C TSsoustraitance'!$Z165)/'1C TSsoustraitance'!$AP165))</f>
        <v>0</v>
      </c>
      <c r="W448" s="669">
        <f>IF(OR('1C TSsoustraitance'!$D165="",'1C TSsoustraitance'!$E165="OUI",'1C TSsoustraitance'!$AP165=0),0,(('1C TSsoustraitance'!$AA165)/'1C TSsoustraitance'!$AP165))</f>
        <v>0</v>
      </c>
      <c r="X448" s="669">
        <f>IF(OR('1C TSsoustraitance'!$D165="",'1C TSsoustraitance'!$E165="OUI",'1C TSsoustraitance'!$AP165=0),0,(('1C TSsoustraitance'!$AB165)/'1C TSsoustraitance'!$AP165))</f>
        <v>0</v>
      </c>
      <c r="Y448" s="669">
        <f>IF(OR('1C TSsoustraitance'!$D165="",'1C TSsoustraitance'!$E165="OUI",'1C TSsoustraitance'!$AP165=0),0,(('1C TSsoustraitance'!$AC165)/'1C TSsoustraitance'!$AP165))</f>
        <v>0</v>
      </c>
      <c r="Z448" s="669">
        <f>IF(OR('1C TSsoustraitance'!$D165="",'1C TSsoustraitance'!$E165="OUI",'1C TSsoustraitance'!$AP165=0),0,(('1C TSsoustraitance'!$AD165)/'1C TSsoustraitance'!$AP165))</f>
        <v>0</v>
      </c>
      <c r="AA448" s="669">
        <f>IF(OR('1C TSsoustraitance'!$D165="",'1C TSsoustraitance'!$E165="OUI",'1C TSsoustraitance'!$AP165=0),0,(('1C TSsoustraitance'!$AE165)/'1C TSsoustraitance'!$AP165))</f>
        <v>0</v>
      </c>
      <c r="AB448" s="669">
        <f>IF(OR('1C TSsoustraitance'!$D165="",'1C TSsoustraitance'!$E165="OUI",'1C TSsoustraitance'!$AP165=0),0,(('1C TSsoustraitance'!$AF165)/'1C TSsoustraitance'!$AP165))</f>
        <v>0</v>
      </c>
      <c r="AC448" s="669">
        <f>IF(OR('1C TSsoustraitance'!$D165="",'1C TSsoustraitance'!$E165="OUI",'1C TSsoustraitance'!$AP165=0),0,(('1C TSsoustraitance'!$AG165)/'1C TSsoustraitance'!$AP165))</f>
        <v>0</v>
      </c>
      <c r="AD448" s="669">
        <f>IF(OR('1C TSsoustraitance'!$D165="",'1C TSsoustraitance'!$E165="OUI",'1C TSsoustraitance'!$AP165=0),0,(('1C TSsoustraitance'!$AH165)/'1C TSsoustraitance'!$AP165))</f>
        <v>0</v>
      </c>
      <c r="AE448" s="669">
        <f>IF(OR('1C TSsoustraitance'!$D165="",'1C TSsoustraitance'!$E165="OUI",'1C TSsoustraitance'!$AP165=0),0,(('1C TSsoustraitance'!$AI165)/'1C TSsoustraitance'!$AP165))</f>
        <v>0</v>
      </c>
      <c r="AF448" s="669">
        <f>IF(OR('1C TSsoustraitance'!$D165="",'1C TSsoustraitance'!$E165="OUI",'1C TSsoustraitance'!$AP165=0),0,(('1C TSsoustraitance'!$AJ165)/'1C TSsoustraitance'!$AP165))</f>
        <v>0</v>
      </c>
      <c r="AG448" s="669">
        <f>IF(OR('1C TSsoustraitance'!$D165="",'1C TSsoustraitance'!$E165="OUI",'1C TSsoustraitance'!$AP165=0),0,(('1C TSsoustraitance'!$AK165)/'1C TSsoustraitance'!$AP165))</f>
        <v>0</v>
      </c>
      <c r="AH448" s="669">
        <f>IF(OR('1C TSsoustraitance'!$D165="",'1C TSsoustraitance'!$E165="OUI",'1C TSsoustraitance'!$AP165=0),0,(('1C TSsoustraitance'!$AL165)/'1C TSsoustraitance'!$AP165))</f>
        <v>0</v>
      </c>
      <c r="AI448" s="669">
        <f>IF(OR('1C TSsoustraitance'!$D165="",'1C TSsoustraitance'!$E165="OUI",'1C TSsoustraitance'!$AP165=0),0,(('1C TSsoustraitance'!$AM165)/'1C TSsoustraitance'!$AP165))</f>
        <v>0</v>
      </c>
      <c r="AJ448" s="669">
        <f>IF(OR('1C TSsoustraitance'!$D165="",'1C TSsoustraitance'!$E165="OUI",'1C TSsoustraitance'!$AP165=0),0,(('1C TSsoustraitance'!$AN165)/'1C TSsoustraitance'!$AP165))</f>
        <v>0</v>
      </c>
      <c r="AK448" s="669">
        <f t="shared" si="125"/>
        <v>0</v>
      </c>
      <c r="AL448" s="668">
        <f t="shared" si="126"/>
        <v>0</v>
      </c>
      <c r="AM448" s="670">
        <f>IF(Tableau7[[#This Row],[N° pièce]]="",0,(Tableau7[[#This Row],[hors TVA]]+(Tableau7[[#This Row],[hors TVA]]*Tableau7[[#This Row],[Taux TVA]])-(Tableau7[[#This Row],[hors TVA]]*Tableau7[[#This Row],[Taux TVA]]*Tableau7[[#This Row],[Régime TVA: Récupération]]))*Tableau7[[#This Row],[Type 1]])</f>
        <v>0</v>
      </c>
      <c r="AN448" s="670">
        <f>IF(Tableau7[[#This Row],[N° pièce]]="",0,IF($K$2="pôle",((Tableau7[[#This Row],[hors TVA]]+(Tableau7[[#This Row],[hors TVA]]*Tableau7[[#This Row],[Taux TVA]])-(Tableau7[[#This Row],[hors TVA]]*Tableau7[[#This Row],[Taux TVA]]*Tableau7[[#This Row],[Régime TVA: Récupération]]))*Tableau7[[#This Row],[Type 2]]),0))</f>
        <v>0</v>
      </c>
      <c r="AO448" s="670">
        <f t="shared" si="121"/>
        <v>0</v>
      </c>
      <c r="AP448" s="255">
        <f t="shared" si="119"/>
        <v>0</v>
      </c>
      <c r="AQ448" s="506">
        <f t="shared" si="122"/>
        <v>0</v>
      </c>
      <c r="AR448" s="671"/>
      <c r="AS448" s="512"/>
      <c r="AT448" s="513" t="str">
        <f>IF(('1C TSsoustraitance'!AP165*FICHE!C$14&lt;J448),"Forfait limité à "&amp;FICHE!C$14&amp;"€/jour","")</f>
        <v/>
      </c>
      <c r="AU448" s="797"/>
      <c r="AV448" s="484"/>
      <c r="AW448" s="484"/>
      <c r="AX448" s="484"/>
      <c r="AY448" s="484"/>
      <c r="AZ448" s="484"/>
      <c r="BA448" s="4"/>
      <c r="BB448" s="4"/>
      <c r="BC448" s="4"/>
      <c r="BD448" s="4"/>
      <c r="BE448" s="4"/>
      <c r="BF448" s="4"/>
      <c r="BG448" s="4"/>
      <c r="BH448" s="4"/>
      <c r="BI448" s="4"/>
      <c r="BJ448" s="4"/>
      <c r="BK448" s="4"/>
      <c r="BL448" s="4"/>
      <c r="BM448" s="4"/>
      <c r="BN448" s="4"/>
      <c r="BO448" s="4"/>
      <c r="BP448" s="4"/>
      <c r="BQ448" s="4"/>
      <c r="BR448" s="4"/>
      <c r="BS448" s="4"/>
      <c r="BT448" s="4"/>
      <c r="BU448" s="4"/>
      <c r="BV448" s="4"/>
      <c r="BW448" s="4"/>
      <c r="BX448" s="4"/>
      <c r="BY448" s="4"/>
      <c r="BZ448" s="4"/>
      <c r="CA448" s="4"/>
      <c r="CB448" s="4"/>
      <c r="CC448" s="4"/>
      <c r="CD448" s="4"/>
      <c r="CE448" s="4"/>
      <c r="CF448" s="4"/>
      <c r="CG448" s="4"/>
      <c r="CH448" s="4"/>
      <c r="CI448" s="4"/>
      <c r="CJ448" s="4"/>
      <c r="CK448" s="4"/>
      <c r="CL448" s="4"/>
      <c r="CM448" s="4"/>
      <c r="CN448" s="4"/>
      <c r="CO448" s="4"/>
      <c r="CP448" s="4"/>
      <c r="CQ448" s="4"/>
      <c r="CR448" s="4"/>
      <c r="CS448" s="4"/>
      <c r="CT448" s="4"/>
      <c r="CU448" s="4"/>
      <c r="CV448" s="4"/>
      <c r="CW448" s="4"/>
      <c r="CX448" s="4"/>
      <c r="CY448" s="4"/>
      <c r="CZ448" s="4"/>
      <c r="DA448" s="4"/>
      <c r="DB448" s="4"/>
      <c r="DC448" s="4"/>
      <c r="DD448" s="4"/>
      <c r="DE448" s="4"/>
      <c r="DF448" s="4"/>
      <c r="DG448" s="4"/>
      <c r="DH448" s="4"/>
      <c r="DI448" s="4"/>
      <c r="DJ448" s="4"/>
      <c r="DK448" s="4"/>
      <c r="DL448" s="4"/>
      <c r="DM448" s="4"/>
      <c r="DN448" s="4"/>
      <c r="DO448" s="4"/>
      <c r="DP448" s="4"/>
      <c r="DQ448" s="4"/>
      <c r="DR448" s="4"/>
      <c r="DS448" s="4"/>
      <c r="DT448" s="4"/>
      <c r="DU448" s="4"/>
      <c r="DV448" s="4"/>
      <c r="DW448" s="4"/>
      <c r="DX448" s="4"/>
      <c r="DY448" s="4"/>
      <c r="DZ448" s="4"/>
      <c r="EA448" s="4"/>
      <c r="EB448" s="4"/>
      <c r="EC448" s="4"/>
      <c r="ED448" s="4"/>
      <c r="EE448" s="4"/>
      <c r="EF448" s="4"/>
      <c r="EG448" s="4"/>
      <c r="EH448" s="4"/>
      <c r="EI448" s="4"/>
      <c r="EJ448" s="4"/>
      <c r="EK448" s="4"/>
      <c r="EL448" s="4"/>
      <c r="EM448" s="4"/>
      <c r="EN448" s="4"/>
      <c r="EO448" s="4"/>
      <c r="EP448" s="4"/>
      <c r="EQ448" s="4"/>
      <c r="ER448" s="4"/>
      <c r="ES448" s="4"/>
      <c r="ET448" s="4"/>
      <c r="EU448" s="4"/>
      <c r="EV448" s="4"/>
      <c r="EW448" s="4"/>
      <c r="EX448" s="4"/>
      <c r="EY448" s="4"/>
      <c r="EZ448" s="4"/>
      <c r="FA448" s="4"/>
      <c r="FB448" s="4"/>
      <c r="FC448" s="4"/>
      <c r="FD448" s="4"/>
      <c r="FE448" s="4"/>
      <c r="FF448" s="4"/>
      <c r="FG448" s="4"/>
      <c r="FH448" s="4"/>
      <c r="FI448" s="4"/>
      <c r="FJ448" s="4"/>
      <c r="FK448" s="4"/>
      <c r="FL448" s="4"/>
      <c r="FM448" s="4"/>
      <c r="FN448" s="4"/>
      <c r="FO448" s="4"/>
      <c r="FP448" s="4"/>
      <c r="FQ448" s="4"/>
      <c r="FR448" s="4"/>
      <c r="FS448" s="4"/>
      <c r="FT448" s="4"/>
      <c r="FU448" s="4"/>
      <c r="FV448" s="4"/>
      <c r="FW448" s="4"/>
      <c r="FX448" s="4"/>
      <c r="FY448" s="4"/>
      <c r="FZ448" s="4"/>
      <c r="GA448" s="4"/>
      <c r="GB448" s="4"/>
      <c r="GC448" s="4"/>
      <c r="GD448" s="4"/>
      <c r="GE448" s="4"/>
      <c r="GF448" s="4"/>
      <c r="GG448" s="4"/>
      <c r="GH448" s="4"/>
      <c r="GI448" s="4"/>
      <c r="GJ448" s="4"/>
      <c r="GK448" s="4"/>
      <c r="GL448" s="4"/>
      <c r="GM448" s="4"/>
      <c r="GN448" s="4"/>
      <c r="GO448" s="4"/>
      <c r="GP448" s="4"/>
      <c r="GQ448" s="4"/>
      <c r="GR448" s="4"/>
      <c r="GS448" s="4"/>
      <c r="GT448" s="4"/>
      <c r="GU448" s="4"/>
      <c r="GV448" s="4"/>
      <c r="GW448" s="4"/>
      <c r="GX448" s="4"/>
      <c r="GY448" s="4"/>
      <c r="GZ448" s="4"/>
      <c r="HA448" s="4"/>
      <c r="HB448" s="4"/>
      <c r="HC448" s="4"/>
    </row>
    <row r="449" spans="1:211" s="380" customFormat="1" ht="13.5" customHeight="1">
      <c r="A449" s="828" t="str">
        <f>IF('1C TSsoustraitance'!$A166&lt;&gt;0,'1C TSsoustraitance'!$A166,"")</f>
        <v/>
      </c>
      <c r="B449" s="530"/>
      <c r="C449" s="513" t="str">
        <f>IF('1C TSsoustraitance'!$A166&lt;&gt;0,'1C TSsoustraitance'!$B166,"")</f>
        <v/>
      </c>
      <c r="D449" s="513" t="str">
        <f>IF('1C TSsoustraitance'!$A166&lt;&gt;0,'1C TSsoustraitance'!$C166,"")</f>
        <v/>
      </c>
      <c r="E449" s="684"/>
      <c r="F449" s="685"/>
      <c r="G449" s="666">
        <f>'1C TSsoustraitance'!$D166</f>
        <v>0</v>
      </c>
      <c r="H449" s="533">
        <v>0.21</v>
      </c>
      <c r="I449" s="533">
        <v>1</v>
      </c>
      <c r="J449" s="534"/>
      <c r="K449" s="667">
        <f t="shared" si="123"/>
        <v>0</v>
      </c>
      <c r="L449" s="668">
        <f>IF(OR('1C TSsoustraitance'!$D166="",'1C TSsoustraitance'!$AP166=0),0,IF(AND('1C TSsoustraitance'!$D166&lt;&gt;"",$K$2="Pôle",'1C TSsoustraitance'!$E166="OUI"),(('1C TSsoustraitance'!$F166+'1C TSsoustraitance'!$G166+'1C TSsoustraitance'!$H166+'1C TSsoustraitance'!$I166+'1C TSsoustraitance'!$M166)/'1C TSsoustraitance'!$R166),IF(AND('1C TSsoustraitance'!$D166&lt;&gt;"",$K$2="Pôle",'1C TSsoustraitance'!$E166="NON"),(('1C TSsoustraitance'!$F166+'1C TSsoustraitance'!$G166+'1C TSsoustraitance'!$H166+'1C TSsoustraitance'!$I166+'1C TSsoustraitance'!$M166)/'1C TSsoustraitance'!$AP166),IF(AND('1C TSsoustraitance'!$D166&lt;&gt;"",$K$2&lt;&gt;"Pôle",'1C TSsoustraitance'!$E166="OUI"),(('1C TSsoustraitance'!$F166+'1C TSsoustraitance'!$G166+'1C TSsoustraitance'!$H166+'1C TSsoustraitance'!$I166+'1C TSsoustraitance'!$J166+'1C TSsoustraitance'!$K166+'1C TSsoustraitance'!$L166+'1C TSsoustraitance'!$M166+'1C TSsoustraitance'!$N166+'1C TSsoustraitance'!$O166+'1C TSsoustraitance'!$P166+'1C TSsoustraitance'!$Q166)/'1C TSsoustraitance'!$R166),IF(AND('1C TSsoustraitance'!$D166&lt;&gt;"",$K$2&lt;&gt;"Pôle",'1C TSsoustraitance'!$E166="NON"),(('1C TSsoustraitance'!$F166+'1C TSsoustraitance'!$G166+'1C TSsoustraitance'!$H166+'1C TSsoustraitance'!$I166+'1C TSsoustraitance'!$J166+'1C TSsoustraitance'!$K166+'1C TSsoustraitance'!$L166+'1C TSsoustraitance'!$M166+'1C TSsoustraitance'!$N166+'1C TSsoustraitance'!$O166+'1C TSsoustraitance'!$P166+'1C TSsoustraitance'!$Q166))/'1C TSsoustraitance'!$AP166)))))</f>
        <v>0</v>
      </c>
      <c r="M449" s="668">
        <f>IF(OR('1C TSsoustraitance'!$D166="",'1C TSsoustraitance'!AP$13=0),0,IF(AND('1C TSsoustraitance'!$D166&lt;&gt;"",$K$2="Pôle",'1C TSsoustraitance'!$E166="OUI"),(('1C TSsoustraitance'!$J166+'1C TSsoustraitance'!$K166+'1C TSsoustraitance'!$L166)/'1C TSsoustraitance'!$R166),IF(AND('1C TSsoustraitance'!$D166&lt;&gt;"",$K$2="Pôle",'1C TSsoustraitance'!$E166="NON"),(('1C TSsoustraitance'!$J166+'1C TSsoustraitance'!$K166+'1C TSsoustraitance'!$L166)/'1C TSsoustraitance'!$AP166),IF(AND('1C TSsoustraitance'!$D166&lt;&gt;"",$K$2&lt;&gt;"Pôle"),0))))</f>
        <v>0</v>
      </c>
      <c r="N449" s="668">
        <f t="shared" si="124"/>
        <v>0</v>
      </c>
      <c r="O449" s="669">
        <f>IF(OR('1C TSsoustraitance'!$D166="",'1C TSsoustraitance'!$E166="OUI",'1C TSsoustraitance'!$AP166=0),0,(('1C TSsoustraitance'!$S166)/'1C TSsoustraitance'!$AP166))</f>
        <v>0</v>
      </c>
      <c r="P449" s="669">
        <f>IF(OR('1C TSsoustraitance'!$D166="",'1C TSsoustraitance'!$E166="OUI",'1C TSsoustraitance'!$AP166=0),0,(('1C TSsoustraitance'!$T166)/'1C TSsoustraitance'!$AP166))</f>
        <v>0</v>
      </c>
      <c r="Q449" s="669">
        <f>IF(OR('1C TSsoustraitance'!$D166="",'1C TSsoustraitance'!$E166="OUI",'1C TSsoustraitance'!$AP166=0),0,(('1C TSsoustraitance'!$U166)/'1C TSsoustraitance'!$AP166))</f>
        <v>0</v>
      </c>
      <c r="R449" s="669">
        <f>IF(OR('1C TSsoustraitance'!$D166="",'1C TSsoustraitance'!$E166="OUI",'1C TSsoustraitance'!$AP166=0),0,(('1C TSsoustraitance'!$V166)/'1C TSsoustraitance'!$AP166))</f>
        <v>0</v>
      </c>
      <c r="S449" s="669">
        <f>IF(OR('1C TSsoustraitance'!$D166="",'1C TSsoustraitance'!$E166="OUI",'1C TSsoustraitance'!$AP166=0),0,(('1C TSsoustraitance'!$W166)/'1C TSsoustraitance'!$AP166))</f>
        <v>0</v>
      </c>
      <c r="T449" s="669">
        <f>IF(OR('1C TSsoustraitance'!$D166="",'1C TSsoustraitance'!$E166="OUI",'1C TSsoustraitance'!$AP166=0),0,(('1C TSsoustraitance'!$X166)/'1C TSsoustraitance'!$AP166))</f>
        <v>0</v>
      </c>
      <c r="U449" s="669">
        <f>IF(OR('1C TSsoustraitance'!$D166="",'1C TSsoustraitance'!$E166="OUI",'1C TSsoustraitance'!$AP166=0),0,(('1C TSsoustraitance'!$Y166)/'1C TSsoustraitance'!$AP166))</f>
        <v>0</v>
      </c>
      <c r="V449" s="669">
        <f>IF(OR('1C TSsoustraitance'!$D166="",'1C TSsoustraitance'!$E166="OUI",'1C TSsoustraitance'!$AP166=0),0,(('1C TSsoustraitance'!$Z166)/'1C TSsoustraitance'!$AP166))</f>
        <v>0</v>
      </c>
      <c r="W449" s="669">
        <f>IF(OR('1C TSsoustraitance'!$D166="",'1C TSsoustraitance'!$E166="OUI",'1C TSsoustraitance'!$AP166=0),0,(('1C TSsoustraitance'!$AA166)/'1C TSsoustraitance'!$AP166))</f>
        <v>0</v>
      </c>
      <c r="X449" s="669">
        <f>IF(OR('1C TSsoustraitance'!$D166="",'1C TSsoustraitance'!$E166="OUI",'1C TSsoustraitance'!$AP166=0),0,(('1C TSsoustraitance'!$AB166)/'1C TSsoustraitance'!$AP166))</f>
        <v>0</v>
      </c>
      <c r="Y449" s="669">
        <f>IF(OR('1C TSsoustraitance'!$D166="",'1C TSsoustraitance'!$E166="OUI",'1C TSsoustraitance'!$AP166=0),0,(('1C TSsoustraitance'!$AC166)/'1C TSsoustraitance'!$AP166))</f>
        <v>0</v>
      </c>
      <c r="Z449" s="669">
        <f>IF(OR('1C TSsoustraitance'!$D166="",'1C TSsoustraitance'!$E166="OUI",'1C TSsoustraitance'!$AP166=0),0,(('1C TSsoustraitance'!$AD166)/'1C TSsoustraitance'!$AP166))</f>
        <v>0</v>
      </c>
      <c r="AA449" s="669">
        <f>IF(OR('1C TSsoustraitance'!$D166="",'1C TSsoustraitance'!$E166="OUI",'1C TSsoustraitance'!$AP166=0),0,(('1C TSsoustraitance'!$AE166)/'1C TSsoustraitance'!$AP166))</f>
        <v>0</v>
      </c>
      <c r="AB449" s="669">
        <f>IF(OR('1C TSsoustraitance'!$D166="",'1C TSsoustraitance'!$E166="OUI",'1C TSsoustraitance'!$AP166=0),0,(('1C TSsoustraitance'!$AF166)/'1C TSsoustraitance'!$AP166))</f>
        <v>0</v>
      </c>
      <c r="AC449" s="669">
        <f>IF(OR('1C TSsoustraitance'!$D166="",'1C TSsoustraitance'!$E166="OUI",'1C TSsoustraitance'!$AP166=0),0,(('1C TSsoustraitance'!$AG166)/'1C TSsoustraitance'!$AP166))</f>
        <v>0</v>
      </c>
      <c r="AD449" s="669">
        <f>IF(OR('1C TSsoustraitance'!$D166="",'1C TSsoustraitance'!$E166="OUI",'1C TSsoustraitance'!$AP166=0),0,(('1C TSsoustraitance'!$AH166)/'1C TSsoustraitance'!$AP166))</f>
        <v>0</v>
      </c>
      <c r="AE449" s="669">
        <f>IF(OR('1C TSsoustraitance'!$D166="",'1C TSsoustraitance'!$E166="OUI",'1C TSsoustraitance'!$AP166=0),0,(('1C TSsoustraitance'!$AI166)/'1C TSsoustraitance'!$AP166))</f>
        <v>0</v>
      </c>
      <c r="AF449" s="669">
        <f>IF(OR('1C TSsoustraitance'!$D166="",'1C TSsoustraitance'!$E166="OUI",'1C TSsoustraitance'!$AP166=0),0,(('1C TSsoustraitance'!$AJ166)/'1C TSsoustraitance'!$AP166))</f>
        <v>0</v>
      </c>
      <c r="AG449" s="669">
        <f>IF(OR('1C TSsoustraitance'!$D166="",'1C TSsoustraitance'!$E166="OUI",'1C TSsoustraitance'!$AP166=0),0,(('1C TSsoustraitance'!$AK166)/'1C TSsoustraitance'!$AP166))</f>
        <v>0</v>
      </c>
      <c r="AH449" s="669">
        <f>IF(OR('1C TSsoustraitance'!$D166="",'1C TSsoustraitance'!$E166="OUI",'1C TSsoustraitance'!$AP166=0),0,(('1C TSsoustraitance'!$AL166)/'1C TSsoustraitance'!$AP166))</f>
        <v>0</v>
      </c>
      <c r="AI449" s="669">
        <f>IF(OR('1C TSsoustraitance'!$D166="",'1C TSsoustraitance'!$E166="OUI",'1C TSsoustraitance'!$AP166=0),0,(('1C TSsoustraitance'!$AM166)/'1C TSsoustraitance'!$AP166))</f>
        <v>0</v>
      </c>
      <c r="AJ449" s="669">
        <f>IF(OR('1C TSsoustraitance'!$D166="",'1C TSsoustraitance'!$E166="OUI",'1C TSsoustraitance'!$AP166=0),0,(('1C TSsoustraitance'!$AN166)/'1C TSsoustraitance'!$AP166))</f>
        <v>0</v>
      </c>
      <c r="AK449" s="669">
        <f t="shared" si="125"/>
        <v>0</v>
      </c>
      <c r="AL449" s="668">
        <f t="shared" si="126"/>
        <v>0</v>
      </c>
      <c r="AM449" s="670">
        <f>IF(Tableau7[[#This Row],[N° pièce]]="",0,(Tableau7[[#This Row],[hors TVA]]+(Tableau7[[#This Row],[hors TVA]]*Tableau7[[#This Row],[Taux TVA]])-(Tableau7[[#This Row],[hors TVA]]*Tableau7[[#This Row],[Taux TVA]]*Tableau7[[#This Row],[Régime TVA: Récupération]]))*Tableau7[[#This Row],[Type 1]])</f>
        <v>0</v>
      </c>
      <c r="AN449" s="670">
        <f>IF(Tableau7[[#This Row],[N° pièce]]="",0,IF($K$2="pôle",((Tableau7[[#This Row],[hors TVA]]+(Tableau7[[#This Row],[hors TVA]]*Tableau7[[#This Row],[Taux TVA]])-(Tableau7[[#This Row],[hors TVA]]*Tableau7[[#This Row],[Taux TVA]]*Tableau7[[#This Row],[Régime TVA: Récupération]]))*Tableau7[[#This Row],[Type 2]]),0))</f>
        <v>0</v>
      </c>
      <c r="AO449" s="670">
        <f t="shared" si="121"/>
        <v>0</v>
      </c>
      <c r="AP449" s="255">
        <f t="shared" si="119"/>
        <v>0</v>
      </c>
      <c r="AQ449" s="506">
        <f t="shared" si="122"/>
        <v>0</v>
      </c>
      <c r="AR449" s="671"/>
      <c r="AS449" s="512"/>
      <c r="AT449" s="513" t="str">
        <f>IF(('1C TSsoustraitance'!AP166*FICHE!C$14&lt;J449),"Forfait limité à "&amp;FICHE!C$14&amp;"€/jour","")</f>
        <v/>
      </c>
      <c r="AU449" s="797"/>
      <c r="AV449" s="484"/>
      <c r="AW449" s="484"/>
      <c r="AX449" s="484"/>
      <c r="AY449" s="484"/>
      <c r="AZ449" s="484"/>
      <c r="BA449" s="4"/>
      <c r="BB449" s="4"/>
      <c r="BC449" s="4"/>
      <c r="BD449" s="4"/>
      <c r="BE449" s="4"/>
      <c r="BF449" s="4"/>
      <c r="BG449" s="4"/>
      <c r="BH449" s="4"/>
      <c r="BI449" s="4"/>
      <c r="BJ449" s="4"/>
      <c r="BK449" s="4"/>
      <c r="BL449" s="4"/>
      <c r="BM449" s="4"/>
      <c r="BN449" s="4"/>
      <c r="BO449" s="4"/>
      <c r="BP449" s="4"/>
      <c r="BQ449" s="4"/>
      <c r="BR449" s="4"/>
      <c r="BS449" s="4"/>
      <c r="BT449" s="4"/>
      <c r="BU449" s="4"/>
      <c r="BV449" s="4"/>
      <c r="BW449" s="4"/>
      <c r="BX449" s="4"/>
      <c r="BY449" s="4"/>
      <c r="BZ449" s="4"/>
      <c r="CA449" s="4"/>
      <c r="CB449" s="4"/>
      <c r="CC449" s="4"/>
      <c r="CD449" s="4"/>
      <c r="CE449" s="4"/>
      <c r="CF449" s="4"/>
      <c r="CG449" s="4"/>
      <c r="CH449" s="4"/>
      <c r="CI449" s="4"/>
      <c r="CJ449" s="4"/>
      <c r="CK449" s="4"/>
      <c r="CL449" s="4"/>
      <c r="CM449" s="4"/>
      <c r="CN449" s="4"/>
      <c r="CO449" s="4"/>
      <c r="CP449" s="4"/>
      <c r="CQ449" s="4"/>
      <c r="CR449" s="4"/>
      <c r="CS449" s="4"/>
      <c r="CT449" s="4"/>
      <c r="CU449" s="4"/>
      <c r="CV449" s="4"/>
      <c r="CW449" s="4"/>
      <c r="CX449" s="4"/>
      <c r="CY449" s="4"/>
      <c r="CZ449" s="4"/>
      <c r="DA449" s="4"/>
      <c r="DB449" s="4"/>
      <c r="DC449" s="4"/>
      <c r="DD449" s="4"/>
      <c r="DE449" s="4"/>
      <c r="DF449" s="4"/>
      <c r="DG449" s="4"/>
      <c r="DH449" s="4"/>
      <c r="DI449" s="4"/>
      <c r="DJ449" s="4"/>
      <c r="DK449" s="4"/>
      <c r="DL449" s="4"/>
      <c r="DM449" s="4"/>
      <c r="DN449" s="4"/>
      <c r="DO449" s="4"/>
      <c r="DP449" s="4"/>
      <c r="DQ449" s="4"/>
      <c r="DR449" s="4"/>
      <c r="DS449" s="4"/>
      <c r="DT449" s="4"/>
      <c r="DU449" s="4"/>
      <c r="DV449" s="4"/>
      <c r="DW449" s="4"/>
      <c r="DX449" s="4"/>
      <c r="DY449" s="4"/>
      <c r="DZ449" s="4"/>
      <c r="EA449" s="4"/>
      <c r="EB449" s="4"/>
      <c r="EC449" s="4"/>
      <c r="ED449" s="4"/>
      <c r="EE449" s="4"/>
      <c r="EF449" s="4"/>
      <c r="EG449" s="4"/>
      <c r="EH449" s="4"/>
      <c r="EI449" s="4"/>
      <c r="EJ449" s="4"/>
      <c r="EK449" s="4"/>
      <c r="EL449" s="4"/>
      <c r="EM449" s="4"/>
      <c r="EN449" s="4"/>
      <c r="EO449" s="4"/>
      <c r="EP449" s="4"/>
      <c r="EQ449" s="4"/>
      <c r="ER449" s="4"/>
      <c r="ES449" s="4"/>
      <c r="ET449" s="4"/>
      <c r="EU449" s="4"/>
      <c r="EV449" s="4"/>
      <c r="EW449" s="4"/>
      <c r="EX449" s="4"/>
      <c r="EY449" s="4"/>
      <c r="EZ449" s="4"/>
      <c r="FA449" s="4"/>
      <c r="FB449" s="4"/>
      <c r="FC449" s="4"/>
      <c r="FD449" s="4"/>
      <c r="FE449" s="4"/>
      <c r="FF449" s="4"/>
      <c r="FG449" s="4"/>
      <c r="FH449" s="4"/>
      <c r="FI449" s="4"/>
      <c r="FJ449" s="4"/>
      <c r="FK449" s="4"/>
      <c r="FL449" s="4"/>
      <c r="FM449" s="4"/>
      <c r="FN449" s="4"/>
      <c r="FO449" s="4"/>
      <c r="FP449" s="4"/>
      <c r="FQ449" s="4"/>
      <c r="FR449" s="4"/>
      <c r="FS449" s="4"/>
      <c r="FT449" s="4"/>
      <c r="FU449" s="4"/>
      <c r="FV449" s="4"/>
      <c r="FW449" s="4"/>
      <c r="FX449" s="4"/>
      <c r="FY449" s="4"/>
      <c r="FZ449" s="4"/>
      <c r="GA449" s="4"/>
      <c r="GB449" s="4"/>
      <c r="GC449" s="4"/>
      <c r="GD449" s="4"/>
      <c r="GE449" s="4"/>
      <c r="GF449" s="4"/>
      <c r="GG449" s="4"/>
      <c r="GH449" s="4"/>
      <c r="GI449" s="4"/>
      <c r="GJ449" s="4"/>
      <c r="GK449" s="4"/>
      <c r="GL449" s="4"/>
      <c r="GM449" s="4"/>
      <c r="GN449" s="4"/>
      <c r="GO449" s="4"/>
      <c r="GP449" s="4"/>
      <c r="GQ449" s="4"/>
      <c r="GR449" s="4"/>
      <c r="GS449" s="4"/>
      <c r="GT449" s="4"/>
      <c r="GU449" s="4"/>
      <c r="GV449" s="4"/>
      <c r="GW449" s="4"/>
      <c r="GX449" s="4"/>
      <c r="GY449" s="4"/>
      <c r="GZ449" s="4"/>
      <c r="HA449" s="4"/>
      <c r="HB449" s="4"/>
      <c r="HC449" s="4"/>
    </row>
    <row r="450" spans="1:211" s="380" customFormat="1" ht="13.9" customHeight="1">
      <c r="A450" s="828" t="str">
        <f>IF('1C TSsoustraitance'!$A167&lt;&gt;0,'1C TSsoustraitance'!$A167,"")</f>
        <v/>
      </c>
      <c r="B450" s="530"/>
      <c r="C450" s="513" t="str">
        <f>IF('1C TSsoustraitance'!$A167&lt;&gt;0,'1C TSsoustraitance'!$B167,"")</f>
        <v/>
      </c>
      <c r="D450" s="513" t="str">
        <f>IF('1C TSsoustraitance'!$A167&lt;&gt;0,'1C TSsoustraitance'!$C167,"")</f>
        <v/>
      </c>
      <c r="E450" s="684"/>
      <c r="F450" s="685"/>
      <c r="G450" s="666">
        <f>'1C TSsoustraitance'!$D167</f>
        <v>0</v>
      </c>
      <c r="H450" s="533">
        <v>0.21</v>
      </c>
      <c r="I450" s="533">
        <v>1</v>
      </c>
      <c r="J450" s="534"/>
      <c r="K450" s="667">
        <f t="shared" si="123"/>
        <v>0</v>
      </c>
      <c r="L450" s="668">
        <f>IF(OR('1C TSsoustraitance'!$D167="",'1C TSsoustraitance'!$AP167=0),0,IF(AND('1C TSsoustraitance'!$D167&lt;&gt;"",$K$2="Pôle",'1C TSsoustraitance'!$E167="OUI"),(('1C TSsoustraitance'!$F167+'1C TSsoustraitance'!$G167+'1C TSsoustraitance'!$H167+'1C TSsoustraitance'!$I167+'1C TSsoustraitance'!$M167)/'1C TSsoustraitance'!$R167),IF(AND('1C TSsoustraitance'!$D167&lt;&gt;"",$K$2="Pôle",'1C TSsoustraitance'!$E167="NON"),(('1C TSsoustraitance'!$F167+'1C TSsoustraitance'!$G167+'1C TSsoustraitance'!$H167+'1C TSsoustraitance'!$I167+'1C TSsoustraitance'!$M167)/'1C TSsoustraitance'!$AP167),IF(AND('1C TSsoustraitance'!$D167&lt;&gt;"",$K$2&lt;&gt;"Pôle",'1C TSsoustraitance'!$E167="OUI"),(('1C TSsoustraitance'!$F167+'1C TSsoustraitance'!$G167+'1C TSsoustraitance'!$H167+'1C TSsoustraitance'!$I167+'1C TSsoustraitance'!$J167+'1C TSsoustraitance'!$K167+'1C TSsoustraitance'!$L167+'1C TSsoustraitance'!$M167+'1C TSsoustraitance'!$N167+'1C TSsoustraitance'!$O167+'1C TSsoustraitance'!$P167+'1C TSsoustraitance'!$Q167)/'1C TSsoustraitance'!$R167),IF(AND('1C TSsoustraitance'!$D167&lt;&gt;"",$K$2&lt;&gt;"Pôle",'1C TSsoustraitance'!$E167="NON"),(('1C TSsoustraitance'!$F167+'1C TSsoustraitance'!$G167+'1C TSsoustraitance'!$H167+'1C TSsoustraitance'!$I167+'1C TSsoustraitance'!$J167+'1C TSsoustraitance'!$K167+'1C TSsoustraitance'!$L167+'1C TSsoustraitance'!$M167+'1C TSsoustraitance'!$N167+'1C TSsoustraitance'!$O167+'1C TSsoustraitance'!$P167+'1C TSsoustraitance'!$Q167))/'1C TSsoustraitance'!$AP167)))))</f>
        <v>0</v>
      </c>
      <c r="M450" s="668">
        <f>IF(OR('1C TSsoustraitance'!$D167="",'1C TSsoustraitance'!AP$13=0),0,IF(AND('1C TSsoustraitance'!$D167&lt;&gt;"",$K$2="Pôle",'1C TSsoustraitance'!$E167="OUI"),(('1C TSsoustraitance'!$J167+'1C TSsoustraitance'!$K167+'1C TSsoustraitance'!$L167)/'1C TSsoustraitance'!$R167),IF(AND('1C TSsoustraitance'!$D167&lt;&gt;"",$K$2="Pôle",'1C TSsoustraitance'!$E167="NON"),(('1C TSsoustraitance'!$J167+'1C TSsoustraitance'!$K167+'1C TSsoustraitance'!$L167)/'1C TSsoustraitance'!$AP167),IF(AND('1C TSsoustraitance'!$D167&lt;&gt;"",$K$2&lt;&gt;"Pôle"),0))))</f>
        <v>0</v>
      </c>
      <c r="N450" s="668">
        <f t="shared" si="124"/>
        <v>0</v>
      </c>
      <c r="O450" s="669">
        <f>IF(OR('1C TSsoustraitance'!$D167="",'1C TSsoustraitance'!$E167="OUI",'1C TSsoustraitance'!$AP167=0),0,(('1C TSsoustraitance'!$S167)/'1C TSsoustraitance'!$AP167))</f>
        <v>0</v>
      </c>
      <c r="P450" s="669">
        <f>IF(OR('1C TSsoustraitance'!$D167="",'1C TSsoustraitance'!$E167="OUI",'1C TSsoustraitance'!$AP167=0),0,(('1C TSsoustraitance'!$T167)/'1C TSsoustraitance'!$AP167))</f>
        <v>0</v>
      </c>
      <c r="Q450" s="669">
        <f>IF(OR('1C TSsoustraitance'!$D167="",'1C TSsoustraitance'!$E167="OUI",'1C TSsoustraitance'!$AP167=0),0,(('1C TSsoustraitance'!$U167)/'1C TSsoustraitance'!$AP167))</f>
        <v>0</v>
      </c>
      <c r="R450" s="669">
        <f>IF(OR('1C TSsoustraitance'!$D167="",'1C TSsoustraitance'!$E167="OUI",'1C TSsoustraitance'!$AP167=0),0,(('1C TSsoustraitance'!$V167)/'1C TSsoustraitance'!$AP167))</f>
        <v>0</v>
      </c>
      <c r="S450" s="669">
        <f>IF(OR('1C TSsoustraitance'!$D167="",'1C TSsoustraitance'!$E167="OUI",'1C TSsoustraitance'!$AP167=0),0,(('1C TSsoustraitance'!$W167)/'1C TSsoustraitance'!$AP167))</f>
        <v>0</v>
      </c>
      <c r="T450" s="669">
        <f>IF(OR('1C TSsoustraitance'!$D167="",'1C TSsoustraitance'!$E167="OUI",'1C TSsoustraitance'!$AP167=0),0,(('1C TSsoustraitance'!$X167)/'1C TSsoustraitance'!$AP167))</f>
        <v>0</v>
      </c>
      <c r="U450" s="669">
        <f>IF(OR('1C TSsoustraitance'!$D167="",'1C TSsoustraitance'!$E167="OUI",'1C TSsoustraitance'!$AP167=0),0,(('1C TSsoustraitance'!$Y167)/'1C TSsoustraitance'!$AP167))</f>
        <v>0</v>
      </c>
      <c r="V450" s="669">
        <f>IF(OR('1C TSsoustraitance'!$D167="",'1C TSsoustraitance'!$E167="OUI",'1C TSsoustraitance'!$AP167=0),0,(('1C TSsoustraitance'!$Z167)/'1C TSsoustraitance'!$AP167))</f>
        <v>0</v>
      </c>
      <c r="W450" s="669">
        <f>IF(OR('1C TSsoustraitance'!$D167="",'1C TSsoustraitance'!$E167="OUI",'1C TSsoustraitance'!$AP167=0),0,(('1C TSsoustraitance'!$AA167)/'1C TSsoustraitance'!$AP167))</f>
        <v>0</v>
      </c>
      <c r="X450" s="669">
        <f>IF(OR('1C TSsoustraitance'!$D167="",'1C TSsoustraitance'!$E167="OUI",'1C TSsoustraitance'!$AP167=0),0,(('1C TSsoustraitance'!$AB167)/'1C TSsoustraitance'!$AP167))</f>
        <v>0</v>
      </c>
      <c r="Y450" s="669">
        <f>IF(OR('1C TSsoustraitance'!$D167="",'1C TSsoustraitance'!$E167="OUI",'1C TSsoustraitance'!$AP167=0),0,(('1C TSsoustraitance'!$AC167)/'1C TSsoustraitance'!$AP167))</f>
        <v>0</v>
      </c>
      <c r="Z450" s="669">
        <f>IF(OR('1C TSsoustraitance'!$D167="",'1C TSsoustraitance'!$E167="OUI",'1C TSsoustraitance'!$AP167=0),0,(('1C TSsoustraitance'!$AD167)/'1C TSsoustraitance'!$AP167))</f>
        <v>0</v>
      </c>
      <c r="AA450" s="669">
        <f>IF(OR('1C TSsoustraitance'!$D167="",'1C TSsoustraitance'!$E167="OUI",'1C TSsoustraitance'!$AP167=0),0,(('1C TSsoustraitance'!$AE167)/'1C TSsoustraitance'!$AP167))</f>
        <v>0</v>
      </c>
      <c r="AB450" s="669">
        <f>IF(OR('1C TSsoustraitance'!$D167="",'1C TSsoustraitance'!$E167="OUI",'1C TSsoustraitance'!$AP167=0),0,(('1C TSsoustraitance'!$AF167)/'1C TSsoustraitance'!$AP167))</f>
        <v>0</v>
      </c>
      <c r="AC450" s="669">
        <f>IF(OR('1C TSsoustraitance'!$D167="",'1C TSsoustraitance'!$E167="OUI",'1C TSsoustraitance'!$AP167=0),0,(('1C TSsoustraitance'!$AG167)/'1C TSsoustraitance'!$AP167))</f>
        <v>0</v>
      </c>
      <c r="AD450" s="669">
        <f>IF(OR('1C TSsoustraitance'!$D167="",'1C TSsoustraitance'!$E167="OUI",'1C TSsoustraitance'!$AP167=0),0,(('1C TSsoustraitance'!$AH167)/'1C TSsoustraitance'!$AP167))</f>
        <v>0</v>
      </c>
      <c r="AE450" s="669">
        <f>IF(OR('1C TSsoustraitance'!$D167="",'1C TSsoustraitance'!$E167="OUI",'1C TSsoustraitance'!$AP167=0),0,(('1C TSsoustraitance'!$AI167)/'1C TSsoustraitance'!$AP167))</f>
        <v>0</v>
      </c>
      <c r="AF450" s="669">
        <f>IF(OR('1C TSsoustraitance'!$D167="",'1C TSsoustraitance'!$E167="OUI",'1C TSsoustraitance'!$AP167=0),0,(('1C TSsoustraitance'!$AJ167)/'1C TSsoustraitance'!$AP167))</f>
        <v>0</v>
      </c>
      <c r="AG450" s="669">
        <f>IF(OR('1C TSsoustraitance'!$D167="",'1C TSsoustraitance'!$E167="OUI",'1C TSsoustraitance'!$AP167=0),0,(('1C TSsoustraitance'!$AK167)/'1C TSsoustraitance'!$AP167))</f>
        <v>0</v>
      </c>
      <c r="AH450" s="669">
        <f>IF(OR('1C TSsoustraitance'!$D167="",'1C TSsoustraitance'!$E167="OUI",'1C TSsoustraitance'!$AP167=0),0,(('1C TSsoustraitance'!$AL167)/'1C TSsoustraitance'!$AP167))</f>
        <v>0</v>
      </c>
      <c r="AI450" s="669">
        <f>IF(OR('1C TSsoustraitance'!$D167="",'1C TSsoustraitance'!$E167="OUI",'1C TSsoustraitance'!$AP167=0),0,(('1C TSsoustraitance'!$AM167)/'1C TSsoustraitance'!$AP167))</f>
        <v>0</v>
      </c>
      <c r="AJ450" s="669">
        <f>IF(OR('1C TSsoustraitance'!$D167="",'1C TSsoustraitance'!$E167="OUI",'1C TSsoustraitance'!$AP167=0),0,(('1C TSsoustraitance'!$AN167)/'1C TSsoustraitance'!$AP167))</f>
        <v>0</v>
      </c>
      <c r="AK450" s="669">
        <f t="shared" si="125"/>
        <v>0</v>
      </c>
      <c r="AL450" s="668">
        <f t="shared" si="126"/>
        <v>0</v>
      </c>
      <c r="AM450" s="670">
        <f>IF(Tableau7[[#This Row],[N° pièce]]="",0,(Tableau7[[#This Row],[hors TVA]]+(Tableau7[[#This Row],[hors TVA]]*Tableau7[[#This Row],[Taux TVA]])-(Tableau7[[#This Row],[hors TVA]]*Tableau7[[#This Row],[Taux TVA]]*Tableau7[[#This Row],[Régime TVA: Récupération]]))*Tableau7[[#This Row],[Type 1]])</f>
        <v>0</v>
      </c>
      <c r="AN450" s="670">
        <f>IF(Tableau7[[#This Row],[N° pièce]]="",0,IF($K$2="pôle",((Tableau7[[#This Row],[hors TVA]]+(Tableau7[[#This Row],[hors TVA]]*Tableau7[[#This Row],[Taux TVA]])-(Tableau7[[#This Row],[hors TVA]]*Tableau7[[#This Row],[Taux TVA]]*Tableau7[[#This Row],[Régime TVA: Récupération]]))*Tableau7[[#This Row],[Type 2]]),0))</f>
        <v>0</v>
      </c>
      <c r="AO450" s="670">
        <f t="shared" si="121"/>
        <v>0</v>
      </c>
      <c r="AP450" s="255">
        <f t="shared" si="119"/>
        <v>0</v>
      </c>
      <c r="AQ450" s="506">
        <f t="shared" si="122"/>
        <v>0</v>
      </c>
      <c r="AR450" s="671"/>
      <c r="AS450" s="512"/>
      <c r="AT450" s="513" t="str">
        <f>IF(('1C TSsoustraitance'!AP167*FICHE!C$14&lt;J450),"Forfait limité à "&amp;FICHE!C$14&amp;"€/jour","")</f>
        <v/>
      </c>
      <c r="AU450" s="797"/>
      <c r="AV450" s="484"/>
      <c r="AW450" s="484"/>
      <c r="AX450" s="484"/>
      <c r="AY450" s="484"/>
      <c r="AZ450" s="484"/>
      <c r="BA450" s="4"/>
      <c r="BB450" s="4"/>
      <c r="BC450" s="4"/>
      <c r="BD450" s="4"/>
      <c r="BE450" s="4"/>
      <c r="BF450" s="4"/>
      <c r="BG450" s="4"/>
      <c r="BH450" s="4"/>
      <c r="BI450" s="4"/>
      <c r="BJ450" s="4"/>
      <c r="BK450" s="4"/>
      <c r="BL450" s="4"/>
      <c r="BM450" s="4"/>
      <c r="BN450" s="4"/>
      <c r="BO450" s="4"/>
      <c r="BP450" s="4"/>
      <c r="BQ450" s="4"/>
      <c r="BR450" s="4"/>
      <c r="BS450" s="4"/>
      <c r="BT450" s="4"/>
      <c r="BU450" s="4"/>
      <c r="BV450" s="4"/>
      <c r="BW450" s="4"/>
      <c r="BX450" s="4"/>
      <c r="BY450" s="4"/>
      <c r="BZ450" s="4"/>
      <c r="CA450" s="4"/>
      <c r="CB450" s="4"/>
      <c r="CC450" s="4"/>
      <c r="CD450" s="4"/>
      <c r="CE450" s="4"/>
      <c r="CF450" s="4"/>
      <c r="CG450" s="4"/>
      <c r="CH450" s="4"/>
      <c r="CI450" s="4"/>
      <c r="CJ450" s="4"/>
      <c r="CK450" s="4"/>
      <c r="CL450" s="4"/>
      <c r="CM450" s="4"/>
      <c r="CN450" s="4"/>
      <c r="CO450" s="4"/>
      <c r="CP450" s="4"/>
      <c r="CQ450" s="4"/>
      <c r="CR450" s="4"/>
      <c r="CS450" s="4"/>
      <c r="CT450" s="4"/>
      <c r="CU450" s="4"/>
      <c r="CV450" s="4"/>
      <c r="CW450" s="4"/>
      <c r="CX450" s="4"/>
      <c r="CY450" s="4"/>
      <c r="CZ450" s="4"/>
      <c r="DA450" s="4"/>
      <c r="DB450" s="4"/>
      <c r="DC450" s="4"/>
      <c r="DD450" s="4"/>
      <c r="DE450" s="4"/>
      <c r="DF450" s="4"/>
      <c r="DG450" s="4"/>
      <c r="DH450" s="4"/>
      <c r="DI450" s="4"/>
      <c r="DJ450" s="4"/>
      <c r="DK450" s="4"/>
      <c r="DL450" s="4"/>
      <c r="DM450" s="4"/>
      <c r="DN450" s="4"/>
      <c r="DO450" s="4"/>
      <c r="DP450" s="4"/>
      <c r="DQ450" s="4"/>
      <c r="DR450" s="4"/>
      <c r="DS450" s="4"/>
      <c r="DT450" s="4"/>
      <c r="DU450" s="4"/>
      <c r="DV450" s="4"/>
      <c r="DW450" s="4"/>
      <c r="DX450" s="4"/>
      <c r="DY450" s="4"/>
      <c r="DZ450" s="4"/>
      <c r="EA450" s="4"/>
      <c r="EB450" s="4"/>
      <c r="EC450" s="4"/>
      <c r="ED450" s="4"/>
      <c r="EE450" s="4"/>
      <c r="EF450" s="4"/>
      <c r="EG450" s="4"/>
      <c r="EH450" s="4"/>
      <c r="EI450" s="4"/>
      <c r="EJ450" s="4"/>
      <c r="EK450" s="4"/>
      <c r="EL450" s="4"/>
      <c r="EM450" s="4"/>
      <c r="EN450" s="4"/>
      <c r="EO450" s="4"/>
      <c r="EP450" s="4"/>
      <c r="EQ450" s="4"/>
      <c r="ER450" s="4"/>
      <c r="ES450" s="4"/>
      <c r="ET450" s="4"/>
      <c r="EU450" s="4"/>
      <c r="EV450" s="4"/>
      <c r="EW450" s="4"/>
      <c r="EX450" s="4"/>
      <c r="EY450" s="4"/>
      <c r="EZ450" s="4"/>
      <c r="FA450" s="4"/>
      <c r="FB450" s="4"/>
      <c r="FC450" s="4"/>
      <c r="FD450" s="4"/>
      <c r="FE450" s="4"/>
      <c r="FF450" s="4"/>
      <c r="FG450" s="4"/>
      <c r="FH450" s="4"/>
      <c r="FI450" s="4"/>
      <c r="FJ450" s="4"/>
      <c r="FK450" s="4"/>
      <c r="FL450" s="4"/>
      <c r="FM450" s="4"/>
      <c r="FN450" s="4"/>
      <c r="FO450" s="4"/>
      <c r="FP450" s="4"/>
      <c r="FQ450" s="4"/>
      <c r="FR450" s="4"/>
      <c r="FS450" s="4"/>
      <c r="FT450" s="4"/>
      <c r="FU450" s="4"/>
      <c r="FV450" s="4"/>
      <c r="FW450" s="4"/>
      <c r="FX450" s="4"/>
      <c r="FY450" s="4"/>
      <c r="FZ450" s="4"/>
      <c r="GA450" s="4"/>
      <c r="GB450" s="4"/>
      <c r="GC450" s="4"/>
      <c r="GD450" s="4"/>
      <c r="GE450" s="4"/>
      <c r="GF450" s="4"/>
      <c r="GG450" s="4"/>
      <c r="GH450" s="4"/>
      <c r="GI450" s="4"/>
      <c r="GJ450" s="4"/>
      <c r="GK450" s="4"/>
      <c r="GL450" s="4"/>
      <c r="GM450" s="4"/>
      <c r="GN450" s="4"/>
      <c r="GO450" s="4"/>
      <c r="GP450" s="4"/>
      <c r="GQ450" s="4"/>
      <c r="GR450" s="4"/>
      <c r="GS450" s="4"/>
      <c r="GT450" s="4"/>
      <c r="GU450" s="4"/>
      <c r="GV450" s="4"/>
      <c r="GW450" s="4"/>
      <c r="GX450" s="4"/>
      <c r="GY450" s="4"/>
      <c r="GZ450" s="4"/>
      <c r="HA450" s="4"/>
      <c r="HB450" s="4"/>
      <c r="HC450" s="4"/>
    </row>
    <row r="451" spans="1:211" s="380" customFormat="1" ht="13.9" customHeight="1">
      <c r="A451" s="828" t="str">
        <f>IF('1C TSsoustraitance'!$A168&lt;&gt;0,'1C TSsoustraitance'!$A168,"")</f>
        <v/>
      </c>
      <c r="B451" s="530"/>
      <c r="C451" s="513" t="str">
        <f>IF('1C TSsoustraitance'!$A168&lt;&gt;0,'1C TSsoustraitance'!$B168,"")</f>
        <v/>
      </c>
      <c r="D451" s="513" t="str">
        <f>IF('1C TSsoustraitance'!$A168&lt;&gt;0,'1C TSsoustraitance'!$C168,"")</f>
        <v/>
      </c>
      <c r="E451" s="684"/>
      <c r="F451" s="685"/>
      <c r="G451" s="666">
        <f>'1C TSsoustraitance'!$D168</f>
        <v>0</v>
      </c>
      <c r="H451" s="533">
        <v>0.21</v>
      </c>
      <c r="I451" s="533">
        <v>1</v>
      </c>
      <c r="J451" s="534"/>
      <c r="K451" s="667">
        <f t="shared" si="123"/>
        <v>0</v>
      </c>
      <c r="L451" s="668">
        <f>IF(OR('1C TSsoustraitance'!$D168="",'1C TSsoustraitance'!$AP168=0),0,IF(AND('1C TSsoustraitance'!$D168&lt;&gt;"",$K$2="Pôle",'1C TSsoustraitance'!$E168="OUI"),(('1C TSsoustraitance'!$F168+'1C TSsoustraitance'!$G168+'1C TSsoustraitance'!$H168+'1C TSsoustraitance'!$I168+'1C TSsoustraitance'!$M168)/'1C TSsoustraitance'!$R168),IF(AND('1C TSsoustraitance'!$D168&lt;&gt;"",$K$2="Pôle",'1C TSsoustraitance'!$E168="NON"),(('1C TSsoustraitance'!$F168+'1C TSsoustraitance'!$G168+'1C TSsoustraitance'!$H168+'1C TSsoustraitance'!$I168+'1C TSsoustraitance'!$M168)/'1C TSsoustraitance'!$AP168),IF(AND('1C TSsoustraitance'!$D168&lt;&gt;"",$K$2&lt;&gt;"Pôle",'1C TSsoustraitance'!$E168="OUI"),(('1C TSsoustraitance'!$F168+'1C TSsoustraitance'!$G168+'1C TSsoustraitance'!$H168+'1C TSsoustraitance'!$I168+'1C TSsoustraitance'!$J168+'1C TSsoustraitance'!$K168+'1C TSsoustraitance'!$L168+'1C TSsoustraitance'!$M168+'1C TSsoustraitance'!$N168+'1C TSsoustraitance'!$O168+'1C TSsoustraitance'!$P168+'1C TSsoustraitance'!$Q168)/'1C TSsoustraitance'!$R168),IF(AND('1C TSsoustraitance'!$D168&lt;&gt;"",$K$2&lt;&gt;"Pôle",'1C TSsoustraitance'!$E168="NON"),(('1C TSsoustraitance'!$F168+'1C TSsoustraitance'!$G168+'1C TSsoustraitance'!$H168+'1C TSsoustraitance'!$I168+'1C TSsoustraitance'!$J168+'1C TSsoustraitance'!$K168+'1C TSsoustraitance'!$L168+'1C TSsoustraitance'!$M168+'1C TSsoustraitance'!$N168+'1C TSsoustraitance'!$O168+'1C TSsoustraitance'!$P168+'1C TSsoustraitance'!$Q168))/'1C TSsoustraitance'!$AP168)))))</f>
        <v>0</v>
      </c>
      <c r="M451" s="668">
        <f>IF(OR('1C TSsoustraitance'!$D168="",'1C TSsoustraitance'!AP$13=0),0,IF(AND('1C TSsoustraitance'!$D168&lt;&gt;"",$K$2="Pôle",'1C TSsoustraitance'!$E168="OUI"),(('1C TSsoustraitance'!$J168+'1C TSsoustraitance'!$K168+'1C TSsoustraitance'!$L168)/'1C TSsoustraitance'!$R168),IF(AND('1C TSsoustraitance'!$D168&lt;&gt;"",$K$2="Pôle",'1C TSsoustraitance'!$E168="NON"),(('1C TSsoustraitance'!$J168+'1C TSsoustraitance'!$K168+'1C TSsoustraitance'!$L168)/'1C TSsoustraitance'!$AP168),IF(AND('1C TSsoustraitance'!$D168&lt;&gt;"",$K$2&lt;&gt;"Pôle"),0))))</f>
        <v>0</v>
      </c>
      <c r="N451" s="668">
        <f t="shared" si="124"/>
        <v>0</v>
      </c>
      <c r="O451" s="669">
        <f>IF(OR('1C TSsoustraitance'!$D168="",'1C TSsoustraitance'!$E168="OUI",'1C TSsoustraitance'!$AP168=0),0,(('1C TSsoustraitance'!$S168)/'1C TSsoustraitance'!$AP168))</f>
        <v>0</v>
      </c>
      <c r="P451" s="669">
        <f>IF(OR('1C TSsoustraitance'!$D168="",'1C TSsoustraitance'!$E168="OUI",'1C TSsoustraitance'!$AP168=0),0,(('1C TSsoustraitance'!$T168)/'1C TSsoustraitance'!$AP168))</f>
        <v>0</v>
      </c>
      <c r="Q451" s="669">
        <f>IF(OR('1C TSsoustraitance'!$D168="",'1C TSsoustraitance'!$E168="OUI",'1C TSsoustraitance'!$AP168=0),0,(('1C TSsoustraitance'!$U168)/'1C TSsoustraitance'!$AP168))</f>
        <v>0</v>
      </c>
      <c r="R451" s="669">
        <f>IF(OR('1C TSsoustraitance'!$D168="",'1C TSsoustraitance'!$E168="OUI",'1C TSsoustraitance'!$AP168=0),0,(('1C TSsoustraitance'!$V168)/'1C TSsoustraitance'!$AP168))</f>
        <v>0</v>
      </c>
      <c r="S451" s="669">
        <f>IF(OR('1C TSsoustraitance'!$D168="",'1C TSsoustraitance'!$E168="OUI",'1C TSsoustraitance'!$AP168=0),0,(('1C TSsoustraitance'!$W168)/'1C TSsoustraitance'!$AP168))</f>
        <v>0</v>
      </c>
      <c r="T451" s="669">
        <f>IF(OR('1C TSsoustraitance'!$D168="",'1C TSsoustraitance'!$E168="OUI",'1C TSsoustraitance'!$AP168=0),0,(('1C TSsoustraitance'!$X168)/'1C TSsoustraitance'!$AP168))</f>
        <v>0</v>
      </c>
      <c r="U451" s="669">
        <f>IF(OR('1C TSsoustraitance'!$D168="",'1C TSsoustraitance'!$E168="OUI",'1C TSsoustraitance'!$AP168=0),0,(('1C TSsoustraitance'!$Y168)/'1C TSsoustraitance'!$AP168))</f>
        <v>0</v>
      </c>
      <c r="V451" s="669">
        <f>IF(OR('1C TSsoustraitance'!$D168="",'1C TSsoustraitance'!$E168="OUI",'1C TSsoustraitance'!$AP168=0),0,(('1C TSsoustraitance'!$Z168)/'1C TSsoustraitance'!$AP168))</f>
        <v>0</v>
      </c>
      <c r="W451" s="669">
        <f>IF(OR('1C TSsoustraitance'!$D168="",'1C TSsoustraitance'!$E168="OUI",'1C TSsoustraitance'!$AP168=0),0,(('1C TSsoustraitance'!$AA168)/'1C TSsoustraitance'!$AP168))</f>
        <v>0</v>
      </c>
      <c r="X451" s="669">
        <f>IF(OR('1C TSsoustraitance'!$D168="",'1C TSsoustraitance'!$E168="OUI",'1C TSsoustraitance'!$AP168=0),0,(('1C TSsoustraitance'!$AB168)/'1C TSsoustraitance'!$AP168))</f>
        <v>0</v>
      </c>
      <c r="Y451" s="669">
        <f>IF(OR('1C TSsoustraitance'!$D168="",'1C TSsoustraitance'!$E168="OUI",'1C TSsoustraitance'!$AP168=0),0,(('1C TSsoustraitance'!$AC168)/'1C TSsoustraitance'!$AP168))</f>
        <v>0</v>
      </c>
      <c r="Z451" s="669">
        <f>IF(OR('1C TSsoustraitance'!$D168="",'1C TSsoustraitance'!$E168="OUI",'1C TSsoustraitance'!$AP168=0),0,(('1C TSsoustraitance'!$AD168)/'1C TSsoustraitance'!$AP168))</f>
        <v>0</v>
      </c>
      <c r="AA451" s="669">
        <f>IF(OR('1C TSsoustraitance'!$D168="",'1C TSsoustraitance'!$E168="OUI",'1C TSsoustraitance'!$AP168=0),0,(('1C TSsoustraitance'!$AE168)/'1C TSsoustraitance'!$AP168))</f>
        <v>0</v>
      </c>
      <c r="AB451" s="669">
        <f>IF(OR('1C TSsoustraitance'!$D168="",'1C TSsoustraitance'!$E168="OUI",'1C TSsoustraitance'!$AP168=0),0,(('1C TSsoustraitance'!$AF168)/'1C TSsoustraitance'!$AP168))</f>
        <v>0</v>
      </c>
      <c r="AC451" s="669">
        <f>IF(OR('1C TSsoustraitance'!$D168="",'1C TSsoustraitance'!$E168="OUI",'1C TSsoustraitance'!$AP168=0),0,(('1C TSsoustraitance'!$AG168)/'1C TSsoustraitance'!$AP168))</f>
        <v>0</v>
      </c>
      <c r="AD451" s="669">
        <f>IF(OR('1C TSsoustraitance'!$D168="",'1C TSsoustraitance'!$E168="OUI",'1C TSsoustraitance'!$AP168=0),0,(('1C TSsoustraitance'!$AH168)/'1C TSsoustraitance'!$AP168))</f>
        <v>0</v>
      </c>
      <c r="AE451" s="669">
        <f>IF(OR('1C TSsoustraitance'!$D168="",'1C TSsoustraitance'!$E168="OUI",'1C TSsoustraitance'!$AP168=0),0,(('1C TSsoustraitance'!$AI168)/'1C TSsoustraitance'!$AP168))</f>
        <v>0</v>
      </c>
      <c r="AF451" s="669">
        <f>IF(OR('1C TSsoustraitance'!$D168="",'1C TSsoustraitance'!$E168="OUI",'1C TSsoustraitance'!$AP168=0),0,(('1C TSsoustraitance'!$AJ168)/'1C TSsoustraitance'!$AP168))</f>
        <v>0</v>
      </c>
      <c r="AG451" s="669">
        <f>IF(OR('1C TSsoustraitance'!$D168="",'1C TSsoustraitance'!$E168="OUI",'1C TSsoustraitance'!$AP168=0),0,(('1C TSsoustraitance'!$AK168)/'1C TSsoustraitance'!$AP168))</f>
        <v>0</v>
      </c>
      <c r="AH451" s="669">
        <f>IF(OR('1C TSsoustraitance'!$D168="",'1C TSsoustraitance'!$E168="OUI",'1C TSsoustraitance'!$AP168=0),0,(('1C TSsoustraitance'!$AL168)/'1C TSsoustraitance'!$AP168))</f>
        <v>0</v>
      </c>
      <c r="AI451" s="669">
        <f>IF(OR('1C TSsoustraitance'!$D168="",'1C TSsoustraitance'!$E168="OUI",'1C TSsoustraitance'!$AP168=0),0,(('1C TSsoustraitance'!$AM168)/'1C TSsoustraitance'!$AP168))</f>
        <v>0</v>
      </c>
      <c r="AJ451" s="669">
        <f>IF(OR('1C TSsoustraitance'!$D168="",'1C TSsoustraitance'!$E168="OUI",'1C TSsoustraitance'!$AP168=0),0,(('1C TSsoustraitance'!$AN168)/'1C TSsoustraitance'!$AP168))</f>
        <v>0</v>
      </c>
      <c r="AK451" s="669">
        <f t="shared" si="125"/>
        <v>0</v>
      </c>
      <c r="AL451" s="668">
        <f t="shared" si="126"/>
        <v>0</v>
      </c>
      <c r="AM451" s="670">
        <f>IF(Tableau7[[#This Row],[N° pièce]]="",0,(Tableau7[[#This Row],[hors TVA]]+(Tableau7[[#This Row],[hors TVA]]*Tableau7[[#This Row],[Taux TVA]])-(Tableau7[[#This Row],[hors TVA]]*Tableau7[[#This Row],[Taux TVA]]*Tableau7[[#This Row],[Régime TVA: Récupération]]))*Tableau7[[#This Row],[Type 1]])</f>
        <v>0</v>
      </c>
      <c r="AN451" s="670">
        <f>IF(Tableau7[[#This Row],[N° pièce]]="",0,IF($K$2="pôle",((Tableau7[[#This Row],[hors TVA]]+(Tableau7[[#This Row],[hors TVA]]*Tableau7[[#This Row],[Taux TVA]])-(Tableau7[[#This Row],[hors TVA]]*Tableau7[[#This Row],[Taux TVA]]*Tableau7[[#This Row],[Régime TVA: Récupération]]))*Tableau7[[#This Row],[Type 2]]),0))</f>
        <v>0</v>
      </c>
      <c r="AO451" s="670">
        <f t="shared" si="121"/>
        <v>0</v>
      </c>
      <c r="AP451" s="255">
        <f t="shared" si="119"/>
        <v>0</v>
      </c>
      <c r="AQ451" s="506">
        <f t="shared" si="122"/>
        <v>0</v>
      </c>
      <c r="AR451" s="671"/>
      <c r="AS451" s="512"/>
      <c r="AT451" s="513" t="str">
        <f>IF(('1C TSsoustraitance'!AP168*FICHE!C$14&lt;J451),"Forfait limité à "&amp;FICHE!C$14&amp;"€/jour","")</f>
        <v/>
      </c>
      <c r="AU451" s="797"/>
      <c r="AV451" s="484"/>
      <c r="AW451" s="484"/>
      <c r="AX451" s="484"/>
      <c r="AY451" s="484"/>
      <c r="AZ451" s="484"/>
      <c r="BA451" s="4"/>
      <c r="BB451" s="4"/>
      <c r="BC451" s="4"/>
      <c r="BD451" s="4"/>
      <c r="BE451" s="4"/>
      <c r="BF451" s="4"/>
      <c r="BG451" s="4"/>
      <c r="BH451" s="4"/>
      <c r="BI451" s="4"/>
      <c r="BJ451" s="4"/>
      <c r="BK451" s="4"/>
      <c r="BL451" s="4"/>
      <c r="BM451" s="4"/>
      <c r="BN451" s="4"/>
      <c r="BO451" s="4"/>
      <c r="BP451" s="4"/>
      <c r="BQ451" s="4"/>
      <c r="BR451" s="4"/>
      <c r="BS451" s="4"/>
      <c r="BT451" s="4"/>
      <c r="BU451" s="4"/>
      <c r="BV451" s="4"/>
      <c r="BW451" s="4"/>
      <c r="BX451" s="4"/>
      <c r="BY451" s="4"/>
      <c r="BZ451" s="4"/>
      <c r="CA451" s="4"/>
      <c r="CB451" s="4"/>
      <c r="CC451" s="4"/>
      <c r="CD451" s="4"/>
      <c r="CE451" s="4"/>
      <c r="CF451" s="4"/>
      <c r="CG451" s="4"/>
      <c r="CH451" s="4"/>
      <c r="CI451" s="4"/>
      <c r="CJ451" s="4"/>
      <c r="CK451" s="4"/>
      <c r="CL451" s="4"/>
      <c r="CM451" s="4"/>
      <c r="CN451" s="4"/>
      <c r="CO451" s="4"/>
      <c r="CP451" s="4"/>
      <c r="CQ451" s="4"/>
      <c r="CR451" s="4"/>
      <c r="CS451" s="4"/>
      <c r="CT451" s="4"/>
      <c r="CU451" s="4"/>
      <c r="CV451" s="4"/>
      <c r="CW451" s="4"/>
      <c r="CX451" s="4"/>
      <c r="CY451" s="4"/>
      <c r="CZ451" s="4"/>
      <c r="DA451" s="4"/>
      <c r="DB451" s="4"/>
      <c r="DC451" s="4"/>
      <c r="DD451" s="4"/>
      <c r="DE451" s="4"/>
      <c r="DF451" s="4"/>
      <c r="DG451" s="4"/>
      <c r="DH451" s="4"/>
      <c r="DI451" s="4"/>
      <c r="DJ451" s="4"/>
      <c r="DK451" s="4"/>
      <c r="DL451" s="4"/>
      <c r="DM451" s="4"/>
      <c r="DN451" s="4"/>
      <c r="DO451" s="4"/>
      <c r="DP451" s="4"/>
      <c r="DQ451" s="4"/>
      <c r="DR451" s="4"/>
      <c r="DS451" s="4"/>
      <c r="DT451" s="4"/>
      <c r="DU451" s="4"/>
      <c r="DV451" s="4"/>
      <c r="DW451" s="4"/>
      <c r="DX451" s="4"/>
      <c r="DY451" s="4"/>
      <c r="DZ451" s="4"/>
      <c r="EA451" s="4"/>
      <c r="EB451" s="4"/>
      <c r="EC451" s="4"/>
      <c r="ED451" s="4"/>
      <c r="EE451" s="4"/>
      <c r="EF451" s="4"/>
      <c r="EG451" s="4"/>
      <c r="EH451" s="4"/>
      <c r="EI451" s="4"/>
      <c r="EJ451" s="4"/>
      <c r="EK451" s="4"/>
      <c r="EL451" s="4"/>
      <c r="EM451" s="4"/>
      <c r="EN451" s="4"/>
      <c r="EO451" s="4"/>
      <c r="EP451" s="4"/>
      <c r="EQ451" s="4"/>
      <c r="ER451" s="4"/>
      <c r="ES451" s="4"/>
      <c r="ET451" s="4"/>
      <c r="EU451" s="4"/>
      <c r="EV451" s="4"/>
      <c r="EW451" s="4"/>
      <c r="EX451" s="4"/>
      <c r="EY451" s="4"/>
      <c r="EZ451" s="4"/>
      <c r="FA451" s="4"/>
      <c r="FB451" s="4"/>
      <c r="FC451" s="4"/>
      <c r="FD451" s="4"/>
      <c r="FE451" s="4"/>
      <c r="FF451" s="4"/>
      <c r="FG451" s="4"/>
      <c r="FH451" s="4"/>
      <c r="FI451" s="4"/>
      <c r="FJ451" s="4"/>
      <c r="FK451" s="4"/>
      <c r="FL451" s="4"/>
      <c r="FM451" s="4"/>
      <c r="FN451" s="4"/>
      <c r="FO451" s="4"/>
      <c r="FP451" s="4"/>
      <c r="FQ451" s="4"/>
      <c r="FR451" s="4"/>
      <c r="FS451" s="4"/>
      <c r="FT451" s="4"/>
      <c r="FU451" s="4"/>
      <c r="FV451" s="4"/>
      <c r="FW451" s="4"/>
      <c r="FX451" s="4"/>
      <c r="FY451" s="4"/>
      <c r="FZ451" s="4"/>
      <c r="GA451" s="4"/>
      <c r="GB451" s="4"/>
      <c r="GC451" s="4"/>
      <c r="GD451" s="4"/>
      <c r="GE451" s="4"/>
      <c r="GF451" s="4"/>
      <c r="GG451" s="4"/>
      <c r="GH451" s="4"/>
      <c r="GI451" s="4"/>
      <c r="GJ451" s="4"/>
      <c r="GK451" s="4"/>
      <c r="GL451" s="4"/>
      <c r="GM451" s="4"/>
      <c r="GN451" s="4"/>
      <c r="GO451" s="4"/>
      <c r="GP451" s="4"/>
      <c r="GQ451" s="4"/>
      <c r="GR451" s="4"/>
      <c r="GS451" s="4"/>
      <c r="GT451" s="4"/>
      <c r="GU451" s="4"/>
      <c r="GV451" s="4"/>
      <c r="GW451" s="4"/>
      <c r="GX451" s="4"/>
      <c r="GY451" s="4"/>
      <c r="GZ451" s="4"/>
      <c r="HA451" s="4"/>
      <c r="HB451" s="4"/>
      <c r="HC451" s="4"/>
    </row>
    <row r="452" spans="1:211" s="380" customFormat="1" ht="13.9" customHeight="1">
      <c r="A452" s="828" t="str">
        <f>IF('1C TSsoustraitance'!$A169&lt;&gt;0,'1C TSsoustraitance'!$A169,"")</f>
        <v/>
      </c>
      <c r="B452" s="530"/>
      <c r="C452" s="513" t="str">
        <f>IF('1C TSsoustraitance'!$A169&lt;&gt;0,'1C TSsoustraitance'!$B169,"")</f>
        <v/>
      </c>
      <c r="D452" s="513" t="str">
        <f>IF('1C TSsoustraitance'!$A169&lt;&gt;0,'1C TSsoustraitance'!$C169,"")</f>
        <v/>
      </c>
      <c r="E452" s="684"/>
      <c r="F452" s="685"/>
      <c r="G452" s="666">
        <f>'1C TSsoustraitance'!$D169</f>
        <v>0</v>
      </c>
      <c r="H452" s="533">
        <v>0.21</v>
      </c>
      <c r="I452" s="533">
        <v>1</v>
      </c>
      <c r="J452" s="534"/>
      <c r="K452" s="667">
        <f t="shared" si="123"/>
        <v>0</v>
      </c>
      <c r="L452" s="668">
        <f>IF(OR('1C TSsoustraitance'!$D169="",'1C TSsoustraitance'!$AP169=0),0,IF(AND('1C TSsoustraitance'!$D169&lt;&gt;"",$K$2="Pôle",'1C TSsoustraitance'!$E169="OUI"),(('1C TSsoustraitance'!$F169+'1C TSsoustraitance'!$G169+'1C TSsoustraitance'!$H169+'1C TSsoustraitance'!$I169+'1C TSsoustraitance'!$M169)/'1C TSsoustraitance'!$R169),IF(AND('1C TSsoustraitance'!$D169&lt;&gt;"",$K$2="Pôle",'1C TSsoustraitance'!$E169="NON"),(('1C TSsoustraitance'!$F169+'1C TSsoustraitance'!$G169+'1C TSsoustraitance'!$H169+'1C TSsoustraitance'!$I169+'1C TSsoustraitance'!$M169)/'1C TSsoustraitance'!$AP169),IF(AND('1C TSsoustraitance'!$D169&lt;&gt;"",$K$2&lt;&gt;"Pôle",'1C TSsoustraitance'!$E169="OUI"),(('1C TSsoustraitance'!$F169+'1C TSsoustraitance'!$G169+'1C TSsoustraitance'!$H169+'1C TSsoustraitance'!$I169+'1C TSsoustraitance'!$J169+'1C TSsoustraitance'!$K169+'1C TSsoustraitance'!$L169+'1C TSsoustraitance'!$M169+'1C TSsoustraitance'!$N169+'1C TSsoustraitance'!$O169+'1C TSsoustraitance'!$P169+'1C TSsoustraitance'!$Q169)/'1C TSsoustraitance'!$R169),IF(AND('1C TSsoustraitance'!$D169&lt;&gt;"",$K$2&lt;&gt;"Pôle",'1C TSsoustraitance'!$E169="NON"),(('1C TSsoustraitance'!$F169+'1C TSsoustraitance'!$G169+'1C TSsoustraitance'!$H169+'1C TSsoustraitance'!$I169+'1C TSsoustraitance'!$J169+'1C TSsoustraitance'!$K169+'1C TSsoustraitance'!$L169+'1C TSsoustraitance'!$M169+'1C TSsoustraitance'!$N169+'1C TSsoustraitance'!$O169+'1C TSsoustraitance'!$P169+'1C TSsoustraitance'!$Q169))/'1C TSsoustraitance'!$AP169)))))</f>
        <v>0</v>
      </c>
      <c r="M452" s="668">
        <f>IF(OR('1C TSsoustraitance'!$D169="",'1C TSsoustraitance'!AP$13=0),0,IF(AND('1C TSsoustraitance'!$D169&lt;&gt;"",$K$2="Pôle",'1C TSsoustraitance'!$E169="OUI"),(('1C TSsoustraitance'!$J169+'1C TSsoustraitance'!$K169+'1C TSsoustraitance'!$L169)/'1C TSsoustraitance'!$R169),IF(AND('1C TSsoustraitance'!$D169&lt;&gt;"",$K$2="Pôle",'1C TSsoustraitance'!$E169="NON"),(('1C TSsoustraitance'!$J169+'1C TSsoustraitance'!$K169+'1C TSsoustraitance'!$L169)/'1C TSsoustraitance'!$AP169),IF(AND('1C TSsoustraitance'!$D169&lt;&gt;"",$K$2&lt;&gt;"Pôle"),0))))</f>
        <v>0</v>
      </c>
      <c r="N452" s="668">
        <f t="shared" si="124"/>
        <v>0</v>
      </c>
      <c r="O452" s="669">
        <f>IF(OR('1C TSsoustraitance'!$D169="",'1C TSsoustraitance'!$E169="OUI",'1C TSsoustraitance'!$AP169=0),0,(('1C TSsoustraitance'!$S169)/'1C TSsoustraitance'!$AP169))</f>
        <v>0</v>
      </c>
      <c r="P452" s="669">
        <f>IF(OR('1C TSsoustraitance'!$D169="",'1C TSsoustraitance'!$E169="OUI",'1C TSsoustraitance'!$AP169=0),0,(('1C TSsoustraitance'!$T169)/'1C TSsoustraitance'!$AP169))</f>
        <v>0</v>
      </c>
      <c r="Q452" s="669">
        <f>IF(OR('1C TSsoustraitance'!$D169="",'1C TSsoustraitance'!$E169="OUI",'1C TSsoustraitance'!$AP169=0),0,(('1C TSsoustraitance'!$U169)/'1C TSsoustraitance'!$AP169))</f>
        <v>0</v>
      </c>
      <c r="R452" s="669">
        <f>IF(OR('1C TSsoustraitance'!$D169="",'1C TSsoustraitance'!$E169="OUI",'1C TSsoustraitance'!$AP169=0),0,(('1C TSsoustraitance'!$V169)/'1C TSsoustraitance'!$AP169))</f>
        <v>0</v>
      </c>
      <c r="S452" s="669">
        <f>IF(OR('1C TSsoustraitance'!$D169="",'1C TSsoustraitance'!$E169="OUI",'1C TSsoustraitance'!$AP169=0),0,(('1C TSsoustraitance'!$W169)/'1C TSsoustraitance'!$AP169))</f>
        <v>0</v>
      </c>
      <c r="T452" s="669">
        <f>IF(OR('1C TSsoustraitance'!$D169="",'1C TSsoustraitance'!$E169="OUI",'1C TSsoustraitance'!$AP169=0),0,(('1C TSsoustraitance'!$X169)/'1C TSsoustraitance'!$AP169))</f>
        <v>0</v>
      </c>
      <c r="U452" s="669">
        <f>IF(OR('1C TSsoustraitance'!$D169="",'1C TSsoustraitance'!$E169="OUI",'1C TSsoustraitance'!$AP169=0),0,(('1C TSsoustraitance'!$Y169)/'1C TSsoustraitance'!$AP169))</f>
        <v>0</v>
      </c>
      <c r="V452" s="669">
        <f>IF(OR('1C TSsoustraitance'!$D169="",'1C TSsoustraitance'!$E169="OUI",'1C TSsoustraitance'!$AP169=0),0,(('1C TSsoustraitance'!$Z169)/'1C TSsoustraitance'!$AP169))</f>
        <v>0</v>
      </c>
      <c r="W452" s="669">
        <f>IF(OR('1C TSsoustraitance'!$D169="",'1C TSsoustraitance'!$E169="OUI",'1C TSsoustraitance'!$AP169=0),0,(('1C TSsoustraitance'!$AA169)/'1C TSsoustraitance'!$AP169))</f>
        <v>0</v>
      </c>
      <c r="X452" s="669">
        <f>IF(OR('1C TSsoustraitance'!$D169="",'1C TSsoustraitance'!$E169="OUI",'1C TSsoustraitance'!$AP169=0),0,(('1C TSsoustraitance'!$AB169)/'1C TSsoustraitance'!$AP169))</f>
        <v>0</v>
      </c>
      <c r="Y452" s="669">
        <f>IF(OR('1C TSsoustraitance'!$D169="",'1C TSsoustraitance'!$E169="OUI",'1C TSsoustraitance'!$AP169=0),0,(('1C TSsoustraitance'!$AC169)/'1C TSsoustraitance'!$AP169))</f>
        <v>0</v>
      </c>
      <c r="Z452" s="669">
        <f>IF(OR('1C TSsoustraitance'!$D169="",'1C TSsoustraitance'!$E169="OUI",'1C TSsoustraitance'!$AP169=0),0,(('1C TSsoustraitance'!$AD169)/'1C TSsoustraitance'!$AP169))</f>
        <v>0</v>
      </c>
      <c r="AA452" s="669">
        <f>IF(OR('1C TSsoustraitance'!$D169="",'1C TSsoustraitance'!$E169="OUI",'1C TSsoustraitance'!$AP169=0),0,(('1C TSsoustraitance'!$AE169)/'1C TSsoustraitance'!$AP169))</f>
        <v>0</v>
      </c>
      <c r="AB452" s="669">
        <f>IF(OR('1C TSsoustraitance'!$D169="",'1C TSsoustraitance'!$E169="OUI",'1C TSsoustraitance'!$AP169=0),0,(('1C TSsoustraitance'!$AF169)/'1C TSsoustraitance'!$AP169))</f>
        <v>0</v>
      </c>
      <c r="AC452" s="669">
        <f>IF(OR('1C TSsoustraitance'!$D169="",'1C TSsoustraitance'!$E169="OUI",'1C TSsoustraitance'!$AP169=0),0,(('1C TSsoustraitance'!$AG169)/'1C TSsoustraitance'!$AP169))</f>
        <v>0</v>
      </c>
      <c r="AD452" s="669">
        <f>IF(OR('1C TSsoustraitance'!$D169="",'1C TSsoustraitance'!$E169="OUI",'1C TSsoustraitance'!$AP169=0),0,(('1C TSsoustraitance'!$AH169)/'1C TSsoustraitance'!$AP169))</f>
        <v>0</v>
      </c>
      <c r="AE452" s="669">
        <f>IF(OR('1C TSsoustraitance'!$D169="",'1C TSsoustraitance'!$E169="OUI",'1C TSsoustraitance'!$AP169=0),0,(('1C TSsoustraitance'!$AI169)/'1C TSsoustraitance'!$AP169))</f>
        <v>0</v>
      </c>
      <c r="AF452" s="669">
        <f>IF(OR('1C TSsoustraitance'!$D169="",'1C TSsoustraitance'!$E169="OUI",'1C TSsoustraitance'!$AP169=0),0,(('1C TSsoustraitance'!$AJ169)/'1C TSsoustraitance'!$AP169))</f>
        <v>0</v>
      </c>
      <c r="AG452" s="669">
        <f>IF(OR('1C TSsoustraitance'!$D169="",'1C TSsoustraitance'!$E169="OUI",'1C TSsoustraitance'!$AP169=0),0,(('1C TSsoustraitance'!$AK169)/'1C TSsoustraitance'!$AP169))</f>
        <v>0</v>
      </c>
      <c r="AH452" s="669">
        <f>IF(OR('1C TSsoustraitance'!$D169="",'1C TSsoustraitance'!$E169="OUI",'1C TSsoustraitance'!$AP169=0),0,(('1C TSsoustraitance'!$AL169)/'1C TSsoustraitance'!$AP169))</f>
        <v>0</v>
      </c>
      <c r="AI452" s="669">
        <f>IF(OR('1C TSsoustraitance'!$D169="",'1C TSsoustraitance'!$E169="OUI",'1C TSsoustraitance'!$AP169=0),0,(('1C TSsoustraitance'!$AM169)/'1C TSsoustraitance'!$AP169))</f>
        <v>0</v>
      </c>
      <c r="AJ452" s="669">
        <f>IF(OR('1C TSsoustraitance'!$D169="",'1C TSsoustraitance'!$E169="OUI",'1C TSsoustraitance'!$AP169=0),0,(('1C TSsoustraitance'!$AN169)/'1C TSsoustraitance'!$AP169))</f>
        <v>0</v>
      </c>
      <c r="AK452" s="669">
        <f t="shared" si="125"/>
        <v>0</v>
      </c>
      <c r="AL452" s="668">
        <f t="shared" si="126"/>
        <v>0</v>
      </c>
      <c r="AM452" s="670">
        <f>IF(Tableau7[[#This Row],[N° pièce]]="",0,(Tableau7[[#This Row],[hors TVA]]+(Tableau7[[#This Row],[hors TVA]]*Tableau7[[#This Row],[Taux TVA]])-(Tableau7[[#This Row],[hors TVA]]*Tableau7[[#This Row],[Taux TVA]]*Tableau7[[#This Row],[Régime TVA: Récupération]]))*Tableau7[[#This Row],[Type 1]])</f>
        <v>0</v>
      </c>
      <c r="AN452" s="670">
        <f>IF(Tableau7[[#This Row],[N° pièce]]="",0,IF($K$2="pôle",((Tableau7[[#This Row],[hors TVA]]+(Tableau7[[#This Row],[hors TVA]]*Tableau7[[#This Row],[Taux TVA]])-(Tableau7[[#This Row],[hors TVA]]*Tableau7[[#This Row],[Taux TVA]]*Tableau7[[#This Row],[Régime TVA: Récupération]]))*Tableau7[[#This Row],[Type 2]]),0))</f>
        <v>0</v>
      </c>
      <c r="AO452" s="670">
        <f t="shared" si="121"/>
        <v>0</v>
      </c>
      <c r="AP452" s="255">
        <f t="shared" si="119"/>
        <v>0</v>
      </c>
      <c r="AQ452" s="506">
        <f t="shared" si="122"/>
        <v>0</v>
      </c>
      <c r="AR452" s="671"/>
      <c r="AS452" s="512"/>
      <c r="AT452" s="513" t="str">
        <f>IF(('1C TSsoustraitance'!AP169*FICHE!C$14&lt;J452),"Forfait limité à "&amp;FICHE!C$14&amp;"€/jour","")</f>
        <v/>
      </c>
      <c r="AU452" s="797"/>
      <c r="AV452" s="484"/>
      <c r="AW452" s="484"/>
      <c r="AX452" s="484"/>
      <c r="AY452" s="484"/>
      <c r="AZ452" s="484"/>
      <c r="BA452" s="4"/>
      <c r="BB452" s="4"/>
      <c r="BC452" s="4"/>
      <c r="BD452" s="4"/>
      <c r="BE452" s="4"/>
      <c r="BF452" s="4"/>
      <c r="BG452" s="4"/>
      <c r="BH452" s="4"/>
      <c r="BI452" s="4"/>
      <c r="BJ452" s="4"/>
      <c r="BK452" s="4"/>
      <c r="BL452" s="4"/>
      <c r="BM452" s="4"/>
      <c r="BN452" s="4"/>
      <c r="BO452" s="4"/>
      <c r="BP452" s="4"/>
      <c r="BQ452" s="4"/>
      <c r="BR452" s="4"/>
      <c r="BS452" s="4"/>
      <c r="BT452" s="4"/>
      <c r="BU452" s="4"/>
      <c r="BV452" s="4"/>
      <c r="BW452" s="4"/>
      <c r="BX452" s="4"/>
      <c r="BY452" s="4"/>
      <c r="BZ452" s="4"/>
      <c r="CA452" s="4"/>
      <c r="CB452" s="4"/>
      <c r="CC452" s="4"/>
      <c r="CD452" s="4"/>
      <c r="CE452" s="4"/>
      <c r="CF452" s="4"/>
      <c r="CG452" s="4"/>
      <c r="CH452" s="4"/>
      <c r="CI452" s="4"/>
      <c r="CJ452" s="4"/>
      <c r="CK452" s="4"/>
      <c r="CL452" s="4"/>
      <c r="CM452" s="4"/>
      <c r="CN452" s="4"/>
      <c r="CO452" s="4"/>
      <c r="CP452" s="4"/>
      <c r="CQ452" s="4"/>
      <c r="CR452" s="4"/>
      <c r="CS452" s="4"/>
      <c r="CT452" s="4"/>
      <c r="CU452" s="4"/>
      <c r="CV452" s="4"/>
      <c r="CW452" s="4"/>
      <c r="CX452" s="4"/>
      <c r="CY452" s="4"/>
      <c r="CZ452" s="4"/>
      <c r="DA452" s="4"/>
      <c r="DB452" s="4"/>
      <c r="DC452" s="4"/>
      <c r="DD452" s="4"/>
      <c r="DE452" s="4"/>
      <c r="DF452" s="4"/>
      <c r="DG452" s="4"/>
      <c r="DH452" s="4"/>
      <c r="DI452" s="4"/>
      <c r="DJ452" s="4"/>
      <c r="DK452" s="4"/>
      <c r="DL452" s="4"/>
      <c r="DM452" s="4"/>
      <c r="DN452" s="4"/>
      <c r="DO452" s="4"/>
      <c r="DP452" s="4"/>
      <c r="DQ452" s="4"/>
      <c r="DR452" s="4"/>
      <c r="DS452" s="4"/>
      <c r="DT452" s="4"/>
      <c r="DU452" s="4"/>
      <c r="DV452" s="4"/>
      <c r="DW452" s="4"/>
      <c r="DX452" s="4"/>
      <c r="DY452" s="4"/>
      <c r="DZ452" s="4"/>
      <c r="EA452" s="4"/>
      <c r="EB452" s="4"/>
      <c r="EC452" s="4"/>
      <c r="ED452" s="4"/>
      <c r="EE452" s="4"/>
      <c r="EF452" s="4"/>
      <c r="EG452" s="4"/>
      <c r="EH452" s="4"/>
      <c r="EI452" s="4"/>
      <c r="EJ452" s="4"/>
      <c r="EK452" s="4"/>
      <c r="EL452" s="4"/>
      <c r="EM452" s="4"/>
      <c r="EN452" s="4"/>
      <c r="EO452" s="4"/>
      <c r="EP452" s="4"/>
      <c r="EQ452" s="4"/>
      <c r="ER452" s="4"/>
      <c r="ES452" s="4"/>
      <c r="ET452" s="4"/>
      <c r="EU452" s="4"/>
      <c r="EV452" s="4"/>
      <c r="EW452" s="4"/>
      <c r="EX452" s="4"/>
      <c r="EY452" s="4"/>
      <c r="EZ452" s="4"/>
      <c r="FA452" s="4"/>
      <c r="FB452" s="4"/>
      <c r="FC452" s="4"/>
      <c r="FD452" s="4"/>
      <c r="FE452" s="4"/>
      <c r="FF452" s="4"/>
      <c r="FG452" s="4"/>
      <c r="FH452" s="4"/>
      <c r="FI452" s="4"/>
      <c r="FJ452" s="4"/>
      <c r="FK452" s="4"/>
      <c r="FL452" s="4"/>
      <c r="FM452" s="4"/>
      <c r="FN452" s="4"/>
      <c r="FO452" s="4"/>
      <c r="FP452" s="4"/>
      <c r="FQ452" s="4"/>
      <c r="FR452" s="4"/>
      <c r="FS452" s="4"/>
      <c r="FT452" s="4"/>
      <c r="FU452" s="4"/>
      <c r="FV452" s="4"/>
      <c r="FW452" s="4"/>
      <c r="FX452" s="4"/>
      <c r="FY452" s="4"/>
      <c r="FZ452" s="4"/>
      <c r="GA452" s="4"/>
      <c r="GB452" s="4"/>
      <c r="GC452" s="4"/>
      <c r="GD452" s="4"/>
      <c r="GE452" s="4"/>
      <c r="GF452" s="4"/>
      <c r="GG452" s="4"/>
      <c r="GH452" s="4"/>
      <c r="GI452" s="4"/>
      <c r="GJ452" s="4"/>
      <c r="GK452" s="4"/>
      <c r="GL452" s="4"/>
      <c r="GM452" s="4"/>
      <c r="GN452" s="4"/>
      <c r="GO452" s="4"/>
      <c r="GP452" s="4"/>
      <c r="GQ452" s="4"/>
      <c r="GR452" s="4"/>
      <c r="GS452" s="4"/>
      <c r="GT452" s="4"/>
      <c r="GU452" s="4"/>
      <c r="GV452" s="4"/>
      <c r="GW452" s="4"/>
      <c r="GX452" s="4"/>
      <c r="GY452" s="4"/>
      <c r="GZ452" s="4"/>
      <c r="HA452" s="4"/>
      <c r="HB452" s="4"/>
      <c r="HC452" s="4"/>
    </row>
    <row r="453" spans="1:211" s="380" customFormat="1" ht="13.9" customHeight="1">
      <c r="A453" s="828" t="str">
        <f>IF('1C TSsoustraitance'!$A170&lt;&gt;0,'1C TSsoustraitance'!$A170,"")</f>
        <v/>
      </c>
      <c r="B453" s="530"/>
      <c r="C453" s="513" t="str">
        <f>IF('1C TSsoustraitance'!$A170&lt;&gt;0,'1C TSsoustraitance'!$B170,"")</f>
        <v/>
      </c>
      <c r="D453" s="513" t="str">
        <f>IF('1C TSsoustraitance'!$A170&lt;&gt;0,'1C TSsoustraitance'!$C170,"")</f>
        <v/>
      </c>
      <c r="E453" s="684"/>
      <c r="F453" s="685"/>
      <c r="G453" s="666">
        <f>'1C TSsoustraitance'!$D170</f>
        <v>0</v>
      </c>
      <c r="H453" s="533">
        <v>0.21</v>
      </c>
      <c r="I453" s="533">
        <v>1</v>
      </c>
      <c r="J453" s="534"/>
      <c r="K453" s="667">
        <f t="shared" si="123"/>
        <v>0</v>
      </c>
      <c r="L453" s="668">
        <f>IF(OR('1C TSsoustraitance'!$D170="",'1C TSsoustraitance'!$AP170=0),0,IF(AND('1C TSsoustraitance'!$D170&lt;&gt;"",$K$2="Pôle",'1C TSsoustraitance'!$E170="OUI"),(('1C TSsoustraitance'!$F170+'1C TSsoustraitance'!$G170+'1C TSsoustraitance'!$H170+'1C TSsoustraitance'!$I170+'1C TSsoustraitance'!$M170)/'1C TSsoustraitance'!$R170),IF(AND('1C TSsoustraitance'!$D170&lt;&gt;"",$K$2="Pôle",'1C TSsoustraitance'!$E170="NON"),(('1C TSsoustraitance'!$F170+'1C TSsoustraitance'!$G170+'1C TSsoustraitance'!$H170+'1C TSsoustraitance'!$I170+'1C TSsoustraitance'!$M170)/'1C TSsoustraitance'!$AP170),IF(AND('1C TSsoustraitance'!$D170&lt;&gt;"",$K$2&lt;&gt;"Pôle",'1C TSsoustraitance'!$E170="OUI"),(('1C TSsoustraitance'!$F170+'1C TSsoustraitance'!$G170+'1C TSsoustraitance'!$H170+'1C TSsoustraitance'!$I170+'1C TSsoustraitance'!$J170+'1C TSsoustraitance'!$K170+'1C TSsoustraitance'!$L170+'1C TSsoustraitance'!$M170+'1C TSsoustraitance'!$N170+'1C TSsoustraitance'!$O170+'1C TSsoustraitance'!$P170+'1C TSsoustraitance'!$Q170)/'1C TSsoustraitance'!$R170),IF(AND('1C TSsoustraitance'!$D170&lt;&gt;"",$K$2&lt;&gt;"Pôle",'1C TSsoustraitance'!$E170="NON"),(('1C TSsoustraitance'!$F170+'1C TSsoustraitance'!$G170+'1C TSsoustraitance'!$H170+'1C TSsoustraitance'!$I170+'1C TSsoustraitance'!$J170+'1C TSsoustraitance'!$K170+'1C TSsoustraitance'!$L170+'1C TSsoustraitance'!$M170+'1C TSsoustraitance'!$N170+'1C TSsoustraitance'!$O170+'1C TSsoustraitance'!$P170+'1C TSsoustraitance'!$Q170))/'1C TSsoustraitance'!$AP170)))))</f>
        <v>0</v>
      </c>
      <c r="M453" s="668">
        <f>IF(OR('1C TSsoustraitance'!$D170="",'1C TSsoustraitance'!AP$13=0),0,IF(AND('1C TSsoustraitance'!$D170&lt;&gt;"",$K$2="Pôle",'1C TSsoustraitance'!$E170="OUI"),(('1C TSsoustraitance'!$J170+'1C TSsoustraitance'!$K170+'1C TSsoustraitance'!$L170)/'1C TSsoustraitance'!$R170),IF(AND('1C TSsoustraitance'!$D170&lt;&gt;"",$K$2="Pôle",'1C TSsoustraitance'!$E170="NON"),(('1C TSsoustraitance'!$J170+'1C TSsoustraitance'!$K170+'1C TSsoustraitance'!$L170)/'1C TSsoustraitance'!$AP170),IF(AND('1C TSsoustraitance'!$D170&lt;&gt;"",$K$2&lt;&gt;"Pôle"),0))))</f>
        <v>0</v>
      </c>
      <c r="N453" s="668">
        <f t="shared" si="124"/>
        <v>0</v>
      </c>
      <c r="O453" s="669">
        <f>IF(OR('1C TSsoustraitance'!$D170="",'1C TSsoustraitance'!$E170="OUI",'1C TSsoustraitance'!$AP170=0),0,(('1C TSsoustraitance'!$S170)/'1C TSsoustraitance'!$AP170))</f>
        <v>0</v>
      </c>
      <c r="P453" s="669">
        <f>IF(OR('1C TSsoustraitance'!$D170="",'1C TSsoustraitance'!$E170="OUI",'1C TSsoustraitance'!$AP170=0),0,(('1C TSsoustraitance'!$T170)/'1C TSsoustraitance'!$AP170))</f>
        <v>0</v>
      </c>
      <c r="Q453" s="669">
        <f>IF(OR('1C TSsoustraitance'!$D170="",'1C TSsoustraitance'!$E170="OUI",'1C TSsoustraitance'!$AP170=0),0,(('1C TSsoustraitance'!$U170)/'1C TSsoustraitance'!$AP170))</f>
        <v>0</v>
      </c>
      <c r="R453" s="669">
        <f>IF(OR('1C TSsoustraitance'!$D170="",'1C TSsoustraitance'!$E170="OUI",'1C TSsoustraitance'!$AP170=0),0,(('1C TSsoustraitance'!$V170)/'1C TSsoustraitance'!$AP170))</f>
        <v>0</v>
      </c>
      <c r="S453" s="669">
        <f>IF(OR('1C TSsoustraitance'!$D170="",'1C TSsoustraitance'!$E170="OUI",'1C TSsoustraitance'!$AP170=0),0,(('1C TSsoustraitance'!$W170)/'1C TSsoustraitance'!$AP170))</f>
        <v>0</v>
      </c>
      <c r="T453" s="669">
        <f>IF(OR('1C TSsoustraitance'!$D170="",'1C TSsoustraitance'!$E170="OUI",'1C TSsoustraitance'!$AP170=0),0,(('1C TSsoustraitance'!$X170)/'1C TSsoustraitance'!$AP170))</f>
        <v>0</v>
      </c>
      <c r="U453" s="669">
        <f>IF(OR('1C TSsoustraitance'!$D170="",'1C TSsoustraitance'!$E170="OUI",'1C TSsoustraitance'!$AP170=0),0,(('1C TSsoustraitance'!$Y170)/'1C TSsoustraitance'!$AP170))</f>
        <v>0</v>
      </c>
      <c r="V453" s="669">
        <f>IF(OR('1C TSsoustraitance'!$D170="",'1C TSsoustraitance'!$E170="OUI",'1C TSsoustraitance'!$AP170=0),0,(('1C TSsoustraitance'!$Z170)/'1C TSsoustraitance'!$AP170))</f>
        <v>0</v>
      </c>
      <c r="W453" s="669">
        <f>IF(OR('1C TSsoustraitance'!$D170="",'1C TSsoustraitance'!$E170="OUI",'1C TSsoustraitance'!$AP170=0),0,(('1C TSsoustraitance'!$AA170)/'1C TSsoustraitance'!$AP170))</f>
        <v>0</v>
      </c>
      <c r="X453" s="669">
        <f>IF(OR('1C TSsoustraitance'!$D170="",'1C TSsoustraitance'!$E170="OUI",'1C TSsoustraitance'!$AP170=0),0,(('1C TSsoustraitance'!$AB170)/'1C TSsoustraitance'!$AP170))</f>
        <v>0</v>
      </c>
      <c r="Y453" s="669">
        <f>IF(OR('1C TSsoustraitance'!$D170="",'1C TSsoustraitance'!$E170="OUI",'1C TSsoustraitance'!$AP170=0),0,(('1C TSsoustraitance'!$AC170)/'1C TSsoustraitance'!$AP170))</f>
        <v>0</v>
      </c>
      <c r="Z453" s="669">
        <f>IF(OR('1C TSsoustraitance'!$D170="",'1C TSsoustraitance'!$E170="OUI",'1C TSsoustraitance'!$AP170=0),0,(('1C TSsoustraitance'!$AD170)/'1C TSsoustraitance'!$AP170))</f>
        <v>0</v>
      </c>
      <c r="AA453" s="669">
        <f>IF(OR('1C TSsoustraitance'!$D170="",'1C TSsoustraitance'!$E170="OUI",'1C TSsoustraitance'!$AP170=0),0,(('1C TSsoustraitance'!$AE170)/'1C TSsoustraitance'!$AP170))</f>
        <v>0</v>
      </c>
      <c r="AB453" s="669">
        <f>IF(OR('1C TSsoustraitance'!$D170="",'1C TSsoustraitance'!$E170="OUI",'1C TSsoustraitance'!$AP170=0),0,(('1C TSsoustraitance'!$AF170)/'1C TSsoustraitance'!$AP170))</f>
        <v>0</v>
      </c>
      <c r="AC453" s="669">
        <f>IF(OR('1C TSsoustraitance'!$D170="",'1C TSsoustraitance'!$E170="OUI",'1C TSsoustraitance'!$AP170=0),0,(('1C TSsoustraitance'!$AG170)/'1C TSsoustraitance'!$AP170))</f>
        <v>0</v>
      </c>
      <c r="AD453" s="669">
        <f>IF(OR('1C TSsoustraitance'!$D170="",'1C TSsoustraitance'!$E170="OUI",'1C TSsoustraitance'!$AP170=0),0,(('1C TSsoustraitance'!$AH170)/'1C TSsoustraitance'!$AP170))</f>
        <v>0</v>
      </c>
      <c r="AE453" s="669">
        <f>IF(OR('1C TSsoustraitance'!$D170="",'1C TSsoustraitance'!$E170="OUI",'1C TSsoustraitance'!$AP170=0),0,(('1C TSsoustraitance'!$AI170)/'1C TSsoustraitance'!$AP170))</f>
        <v>0</v>
      </c>
      <c r="AF453" s="669">
        <f>IF(OR('1C TSsoustraitance'!$D170="",'1C TSsoustraitance'!$E170="OUI",'1C TSsoustraitance'!$AP170=0),0,(('1C TSsoustraitance'!$AJ170)/'1C TSsoustraitance'!$AP170))</f>
        <v>0</v>
      </c>
      <c r="AG453" s="669">
        <f>IF(OR('1C TSsoustraitance'!$D170="",'1C TSsoustraitance'!$E170="OUI",'1C TSsoustraitance'!$AP170=0),0,(('1C TSsoustraitance'!$AK170)/'1C TSsoustraitance'!$AP170))</f>
        <v>0</v>
      </c>
      <c r="AH453" s="669">
        <f>IF(OR('1C TSsoustraitance'!$D170="",'1C TSsoustraitance'!$E170="OUI",'1C TSsoustraitance'!$AP170=0),0,(('1C TSsoustraitance'!$AL170)/'1C TSsoustraitance'!$AP170))</f>
        <v>0</v>
      </c>
      <c r="AI453" s="669">
        <f>IF(OR('1C TSsoustraitance'!$D170="",'1C TSsoustraitance'!$E170="OUI",'1C TSsoustraitance'!$AP170=0),0,(('1C TSsoustraitance'!$AM170)/'1C TSsoustraitance'!$AP170))</f>
        <v>0</v>
      </c>
      <c r="AJ453" s="669">
        <f>IF(OR('1C TSsoustraitance'!$D170="",'1C TSsoustraitance'!$E170="OUI",'1C TSsoustraitance'!$AP170=0),0,(('1C TSsoustraitance'!$AN170)/'1C TSsoustraitance'!$AP170))</f>
        <v>0</v>
      </c>
      <c r="AK453" s="669">
        <f t="shared" si="125"/>
        <v>0</v>
      </c>
      <c r="AL453" s="668">
        <f t="shared" si="126"/>
        <v>0</v>
      </c>
      <c r="AM453" s="670">
        <f>IF(Tableau7[[#This Row],[N° pièce]]="",0,(Tableau7[[#This Row],[hors TVA]]+(Tableau7[[#This Row],[hors TVA]]*Tableau7[[#This Row],[Taux TVA]])-(Tableau7[[#This Row],[hors TVA]]*Tableau7[[#This Row],[Taux TVA]]*Tableau7[[#This Row],[Régime TVA: Récupération]]))*Tableau7[[#This Row],[Type 1]])</f>
        <v>0</v>
      </c>
      <c r="AN453" s="670">
        <f>IF(Tableau7[[#This Row],[N° pièce]]="",0,IF($K$2="pôle",((Tableau7[[#This Row],[hors TVA]]+(Tableau7[[#This Row],[hors TVA]]*Tableau7[[#This Row],[Taux TVA]])-(Tableau7[[#This Row],[hors TVA]]*Tableau7[[#This Row],[Taux TVA]]*Tableau7[[#This Row],[Régime TVA: Récupération]]))*Tableau7[[#This Row],[Type 2]]),0))</f>
        <v>0</v>
      </c>
      <c r="AO453" s="670">
        <f t="shared" si="121"/>
        <v>0</v>
      </c>
      <c r="AP453" s="255">
        <f t="shared" si="119"/>
        <v>0</v>
      </c>
      <c r="AQ453" s="506">
        <f t="shared" si="122"/>
        <v>0</v>
      </c>
      <c r="AR453" s="671"/>
      <c r="AS453" s="512"/>
      <c r="AT453" s="513" t="str">
        <f>IF(('1C TSsoustraitance'!AP170*FICHE!C$14&lt;J453),"Forfait limité à "&amp;FICHE!C$14&amp;"€/jour","")</f>
        <v/>
      </c>
      <c r="AU453" s="797"/>
      <c r="AV453" s="484"/>
      <c r="AW453" s="484"/>
      <c r="AX453" s="484"/>
      <c r="AY453" s="484"/>
      <c r="AZ453" s="484"/>
      <c r="BA453" s="4"/>
      <c r="BB453" s="4"/>
      <c r="BC453" s="4"/>
      <c r="BD453" s="4"/>
      <c r="BE453" s="4"/>
      <c r="BF453" s="4"/>
      <c r="BG453" s="4"/>
      <c r="BH453" s="4"/>
      <c r="BI453" s="4"/>
      <c r="BJ453" s="4"/>
      <c r="BK453" s="4"/>
      <c r="BL453" s="4"/>
      <c r="BM453" s="4"/>
      <c r="BN453" s="4"/>
      <c r="BO453" s="4"/>
      <c r="BP453" s="4"/>
      <c r="BQ453" s="4"/>
      <c r="BR453" s="4"/>
      <c r="BS453" s="4"/>
      <c r="BT453" s="4"/>
      <c r="BU453" s="4"/>
      <c r="BV453" s="4"/>
      <c r="BW453" s="4"/>
      <c r="BX453" s="4"/>
      <c r="BY453" s="4"/>
      <c r="BZ453" s="4"/>
      <c r="CA453" s="4"/>
      <c r="CB453" s="4"/>
      <c r="CC453" s="4"/>
      <c r="CD453" s="4"/>
      <c r="CE453" s="4"/>
      <c r="CF453" s="4"/>
      <c r="CG453" s="4"/>
      <c r="CH453" s="4"/>
      <c r="CI453" s="4"/>
      <c r="CJ453" s="4"/>
      <c r="CK453" s="4"/>
      <c r="CL453" s="4"/>
      <c r="CM453" s="4"/>
      <c r="CN453" s="4"/>
      <c r="CO453" s="4"/>
      <c r="CP453" s="4"/>
      <c r="CQ453" s="4"/>
      <c r="CR453" s="4"/>
      <c r="CS453" s="4"/>
      <c r="CT453" s="4"/>
      <c r="CU453" s="4"/>
      <c r="CV453" s="4"/>
      <c r="CW453" s="4"/>
      <c r="CX453" s="4"/>
      <c r="CY453" s="4"/>
      <c r="CZ453" s="4"/>
      <c r="DA453" s="4"/>
      <c r="DB453" s="4"/>
      <c r="DC453" s="4"/>
      <c r="DD453" s="4"/>
      <c r="DE453" s="4"/>
      <c r="DF453" s="4"/>
      <c r="DG453" s="4"/>
      <c r="DH453" s="4"/>
      <c r="DI453" s="4"/>
      <c r="DJ453" s="4"/>
      <c r="DK453" s="4"/>
      <c r="DL453" s="4"/>
      <c r="DM453" s="4"/>
      <c r="DN453" s="4"/>
      <c r="DO453" s="4"/>
      <c r="DP453" s="4"/>
      <c r="DQ453" s="4"/>
      <c r="DR453" s="4"/>
      <c r="DS453" s="4"/>
      <c r="DT453" s="4"/>
      <c r="DU453" s="4"/>
      <c r="DV453" s="4"/>
      <c r="DW453" s="4"/>
      <c r="DX453" s="4"/>
      <c r="DY453" s="4"/>
      <c r="DZ453" s="4"/>
      <c r="EA453" s="4"/>
      <c r="EB453" s="4"/>
      <c r="EC453" s="4"/>
      <c r="ED453" s="4"/>
      <c r="EE453" s="4"/>
      <c r="EF453" s="4"/>
      <c r="EG453" s="4"/>
      <c r="EH453" s="4"/>
      <c r="EI453" s="4"/>
      <c r="EJ453" s="4"/>
      <c r="EK453" s="4"/>
      <c r="EL453" s="4"/>
      <c r="EM453" s="4"/>
      <c r="EN453" s="4"/>
      <c r="EO453" s="4"/>
      <c r="EP453" s="4"/>
      <c r="EQ453" s="4"/>
      <c r="ER453" s="4"/>
      <c r="ES453" s="4"/>
      <c r="ET453" s="4"/>
      <c r="EU453" s="4"/>
      <c r="EV453" s="4"/>
      <c r="EW453" s="4"/>
      <c r="EX453" s="4"/>
      <c r="EY453" s="4"/>
      <c r="EZ453" s="4"/>
      <c r="FA453" s="4"/>
      <c r="FB453" s="4"/>
      <c r="FC453" s="4"/>
      <c r="FD453" s="4"/>
      <c r="FE453" s="4"/>
      <c r="FF453" s="4"/>
      <c r="FG453" s="4"/>
      <c r="FH453" s="4"/>
      <c r="FI453" s="4"/>
      <c r="FJ453" s="4"/>
      <c r="FK453" s="4"/>
      <c r="FL453" s="4"/>
      <c r="FM453" s="4"/>
      <c r="FN453" s="4"/>
      <c r="FO453" s="4"/>
      <c r="FP453" s="4"/>
      <c r="FQ453" s="4"/>
      <c r="FR453" s="4"/>
      <c r="FS453" s="4"/>
      <c r="FT453" s="4"/>
      <c r="FU453" s="4"/>
      <c r="FV453" s="4"/>
      <c r="FW453" s="4"/>
      <c r="FX453" s="4"/>
      <c r="FY453" s="4"/>
      <c r="FZ453" s="4"/>
      <c r="GA453" s="4"/>
      <c r="GB453" s="4"/>
      <c r="GC453" s="4"/>
      <c r="GD453" s="4"/>
      <c r="GE453" s="4"/>
      <c r="GF453" s="4"/>
      <c r="GG453" s="4"/>
      <c r="GH453" s="4"/>
      <c r="GI453" s="4"/>
      <c r="GJ453" s="4"/>
      <c r="GK453" s="4"/>
      <c r="GL453" s="4"/>
      <c r="GM453" s="4"/>
      <c r="GN453" s="4"/>
      <c r="GO453" s="4"/>
      <c r="GP453" s="4"/>
      <c r="GQ453" s="4"/>
      <c r="GR453" s="4"/>
      <c r="GS453" s="4"/>
      <c r="GT453" s="4"/>
      <c r="GU453" s="4"/>
      <c r="GV453" s="4"/>
      <c r="GW453" s="4"/>
      <c r="GX453" s="4"/>
      <c r="GY453" s="4"/>
      <c r="GZ453" s="4"/>
      <c r="HA453" s="4"/>
      <c r="HB453" s="4"/>
      <c r="HC453" s="4"/>
    </row>
    <row r="454" spans="1:211" s="380" customFormat="1" ht="13.9" customHeight="1">
      <c r="A454" s="828" t="str">
        <f>IF('1C TSsoustraitance'!$A171&lt;&gt;0,'1C TSsoustraitance'!$A171,"")</f>
        <v/>
      </c>
      <c r="B454" s="530"/>
      <c r="C454" s="513" t="str">
        <f>IF('1C TSsoustraitance'!$A171&lt;&gt;0,'1C TSsoustraitance'!$B171,"")</f>
        <v/>
      </c>
      <c r="D454" s="513" t="str">
        <f>IF('1C TSsoustraitance'!$A171&lt;&gt;0,'1C TSsoustraitance'!$C171,"")</f>
        <v/>
      </c>
      <c r="E454" s="684"/>
      <c r="F454" s="685"/>
      <c r="G454" s="666">
        <f>'1C TSsoustraitance'!$D171</f>
        <v>0</v>
      </c>
      <c r="H454" s="533">
        <v>0.21</v>
      </c>
      <c r="I454" s="533">
        <v>1</v>
      </c>
      <c r="J454" s="534"/>
      <c r="K454" s="667">
        <f t="shared" si="123"/>
        <v>0</v>
      </c>
      <c r="L454" s="668">
        <f>IF(OR('1C TSsoustraitance'!$D171="",'1C TSsoustraitance'!$AP171=0),0,IF(AND('1C TSsoustraitance'!$D171&lt;&gt;"",$K$2="Pôle",'1C TSsoustraitance'!$E171="OUI"),(('1C TSsoustraitance'!$F171+'1C TSsoustraitance'!$G171+'1C TSsoustraitance'!$H171+'1C TSsoustraitance'!$I171+'1C TSsoustraitance'!$M171)/'1C TSsoustraitance'!$R171),IF(AND('1C TSsoustraitance'!$D171&lt;&gt;"",$K$2="Pôle",'1C TSsoustraitance'!$E171="NON"),(('1C TSsoustraitance'!$F171+'1C TSsoustraitance'!$G171+'1C TSsoustraitance'!$H171+'1C TSsoustraitance'!$I171+'1C TSsoustraitance'!$M171)/'1C TSsoustraitance'!$AP171),IF(AND('1C TSsoustraitance'!$D171&lt;&gt;"",$K$2&lt;&gt;"Pôle",'1C TSsoustraitance'!$E171="OUI"),(('1C TSsoustraitance'!$F171+'1C TSsoustraitance'!$G171+'1C TSsoustraitance'!$H171+'1C TSsoustraitance'!$I171+'1C TSsoustraitance'!$J171+'1C TSsoustraitance'!$K171+'1C TSsoustraitance'!$L171+'1C TSsoustraitance'!$M171+'1C TSsoustraitance'!$N171+'1C TSsoustraitance'!$O171+'1C TSsoustraitance'!$P171+'1C TSsoustraitance'!$Q171)/'1C TSsoustraitance'!$R171),IF(AND('1C TSsoustraitance'!$D171&lt;&gt;"",$K$2&lt;&gt;"Pôle",'1C TSsoustraitance'!$E171="NON"),(('1C TSsoustraitance'!$F171+'1C TSsoustraitance'!$G171+'1C TSsoustraitance'!$H171+'1C TSsoustraitance'!$I171+'1C TSsoustraitance'!$J171+'1C TSsoustraitance'!$K171+'1C TSsoustraitance'!$L171+'1C TSsoustraitance'!$M171+'1C TSsoustraitance'!$N171+'1C TSsoustraitance'!$O171+'1C TSsoustraitance'!$P171+'1C TSsoustraitance'!$Q171))/'1C TSsoustraitance'!$AP171)))))</f>
        <v>0</v>
      </c>
      <c r="M454" s="668">
        <f>IF(OR('1C TSsoustraitance'!$D171="",'1C TSsoustraitance'!AP$13=0),0,IF(AND('1C TSsoustraitance'!$D171&lt;&gt;"",$K$2="Pôle",'1C TSsoustraitance'!$E171="OUI"),(('1C TSsoustraitance'!$J171+'1C TSsoustraitance'!$K171+'1C TSsoustraitance'!$L171)/'1C TSsoustraitance'!$R171),IF(AND('1C TSsoustraitance'!$D171&lt;&gt;"",$K$2="Pôle",'1C TSsoustraitance'!$E171="NON"),(('1C TSsoustraitance'!$J171+'1C TSsoustraitance'!$K171+'1C TSsoustraitance'!$L171)/'1C TSsoustraitance'!$AP171),IF(AND('1C TSsoustraitance'!$D171&lt;&gt;"",$K$2&lt;&gt;"Pôle"),0))))</f>
        <v>0</v>
      </c>
      <c r="N454" s="668">
        <f t="shared" si="124"/>
        <v>0</v>
      </c>
      <c r="O454" s="669">
        <f>IF(OR('1C TSsoustraitance'!$D171="",'1C TSsoustraitance'!$E171="OUI",'1C TSsoustraitance'!$AP171=0),0,(('1C TSsoustraitance'!$S171)/'1C TSsoustraitance'!$AP171))</f>
        <v>0</v>
      </c>
      <c r="P454" s="669">
        <f>IF(OR('1C TSsoustraitance'!$D171="",'1C TSsoustraitance'!$E171="OUI",'1C TSsoustraitance'!$AP171=0),0,(('1C TSsoustraitance'!$T171)/'1C TSsoustraitance'!$AP171))</f>
        <v>0</v>
      </c>
      <c r="Q454" s="669">
        <f>IF(OR('1C TSsoustraitance'!$D171="",'1C TSsoustraitance'!$E171="OUI",'1C TSsoustraitance'!$AP171=0),0,(('1C TSsoustraitance'!$U171)/'1C TSsoustraitance'!$AP171))</f>
        <v>0</v>
      </c>
      <c r="R454" s="669">
        <f>IF(OR('1C TSsoustraitance'!$D171="",'1C TSsoustraitance'!$E171="OUI",'1C TSsoustraitance'!$AP171=0),0,(('1C TSsoustraitance'!$V171)/'1C TSsoustraitance'!$AP171))</f>
        <v>0</v>
      </c>
      <c r="S454" s="669">
        <f>IF(OR('1C TSsoustraitance'!$D171="",'1C TSsoustraitance'!$E171="OUI",'1C TSsoustraitance'!$AP171=0),0,(('1C TSsoustraitance'!$W171)/'1C TSsoustraitance'!$AP171))</f>
        <v>0</v>
      </c>
      <c r="T454" s="669">
        <f>IF(OR('1C TSsoustraitance'!$D171="",'1C TSsoustraitance'!$E171="OUI",'1C TSsoustraitance'!$AP171=0),0,(('1C TSsoustraitance'!$X171)/'1C TSsoustraitance'!$AP171))</f>
        <v>0</v>
      </c>
      <c r="U454" s="669">
        <f>IF(OR('1C TSsoustraitance'!$D171="",'1C TSsoustraitance'!$E171="OUI",'1C TSsoustraitance'!$AP171=0),0,(('1C TSsoustraitance'!$Y171)/'1C TSsoustraitance'!$AP171))</f>
        <v>0</v>
      </c>
      <c r="V454" s="669">
        <f>IF(OR('1C TSsoustraitance'!$D171="",'1C TSsoustraitance'!$E171="OUI",'1C TSsoustraitance'!$AP171=0),0,(('1C TSsoustraitance'!$Z171)/'1C TSsoustraitance'!$AP171))</f>
        <v>0</v>
      </c>
      <c r="W454" s="669">
        <f>IF(OR('1C TSsoustraitance'!$D171="",'1C TSsoustraitance'!$E171="OUI",'1C TSsoustraitance'!$AP171=0),0,(('1C TSsoustraitance'!$AA171)/'1C TSsoustraitance'!$AP171))</f>
        <v>0</v>
      </c>
      <c r="X454" s="669">
        <f>IF(OR('1C TSsoustraitance'!$D171="",'1C TSsoustraitance'!$E171="OUI",'1C TSsoustraitance'!$AP171=0),0,(('1C TSsoustraitance'!$AB171)/'1C TSsoustraitance'!$AP171))</f>
        <v>0</v>
      </c>
      <c r="Y454" s="669">
        <f>IF(OR('1C TSsoustraitance'!$D171="",'1C TSsoustraitance'!$E171="OUI",'1C TSsoustraitance'!$AP171=0),0,(('1C TSsoustraitance'!$AC171)/'1C TSsoustraitance'!$AP171))</f>
        <v>0</v>
      </c>
      <c r="Z454" s="669">
        <f>IF(OR('1C TSsoustraitance'!$D171="",'1C TSsoustraitance'!$E171="OUI",'1C TSsoustraitance'!$AP171=0),0,(('1C TSsoustraitance'!$AD171)/'1C TSsoustraitance'!$AP171))</f>
        <v>0</v>
      </c>
      <c r="AA454" s="669">
        <f>IF(OR('1C TSsoustraitance'!$D171="",'1C TSsoustraitance'!$E171="OUI",'1C TSsoustraitance'!$AP171=0),0,(('1C TSsoustraitance'!$AE171)/'1C TSsoustraitance'!$AP171))</f>
        <v>0</v>
      </c>
      <c r="AB454" s="669">
        <f>IF(OR('1C TSsoustraitance'!$D171="",'1C TSsoustraitance'!$E171="OUI",'1C TSsoustraitance'!$AP171=0),0,(('1C TSsoustraitance'!$AF171)/'1C TSsoustraitance'!$AP171))</f>
        <v>0</v>
      </c>
      <c r="AC454" s="669">
        <f>IF(OR('1C TSsoustraitance'!$D171="",'1C TSsoustraitance'!$E171="OUI",'1C TSsoustraitance'!$AP171=0),0,(('1C TSsoustraitance'!$AG171)/'1C TSsoustraitance'!$AP171))</f>
        <v>0</v>
      </c>
      <c r="AD454" s="669">
        <f>IF(OR('1C TSsoustraitance'!$D171="",'1C TSsoustraitance'!$E171="OUI",'1C TSsoustraitance'!$AP171=0),0,(('1C TSsoustraitance'!$AH171)/'1C TSsoustraitance'!$AP171))</f>
        <v>0</v>
      </c>
      <c r="AE454" s="669">
        <f>IF(OR('1C TSsoustraitance'!$D171="",'1C TSsoustraitance'!$E171="OUI",'1C TSsoustraitance'!$AP171=0),0,(('1C TSsoustraitance'!$AI171)/'1C TSsoustraitance'!$AP171))</f>
        <v>0</v>
      </c>
      <c r="AF454" s="669">
        <f>IF(OR('1C TSsoustraitance'!$D171="",'1C TSsoustraitance'!$E171="OUI",'1C TSsoustraitance'!$AP171=0),0,(('1C TSsoustraitance'!$AJ171)/'1C TSsoustraitance'!$AP171))</f>
        <v>0</v>
      </c>
      <c r="AG454" s="669">
        <f>IF(OR('1C TSsoustraitance'!$D171="",'1C TSsoustraitance'!$E171="OUI",'1C TSsoustraitance'!$AP171=0),0,(('1C TSsoustraitance'!$AK171)/'1C TSsoustraitance'!$AP171))</f>
        <v>0</v>
      </c>
      <c r="AH454" s="669">
        <f>IF(OR('1C TSsoustraitance'!$D171="",'1C TSsoustraitance'!$E171="OUI",'1C TSsoustraitance'!$AP171=0),0,(('1C TSsoustraitance'!$AL171)/'1C TSsoustraitance'!$AP171))</f>
        <v>0</v>
      </c>
      <c r="AI454" s="669">
        <f>IF(OR('1C TSsoustraitance'!$D171="",'1C TSsoustraitance'!$E171="OUI",'1C TSsoustraitance'!$AP171=0),0,(('1C TSsoustraitance'!$AM171)/'1C TSsoustraitance'!$AP171))</f>
        <v>0</v>
      </c>
      <c r="AJ454" s="669">
        <f>IF(OR('1C TSsoustraitance'!$D171="",'1C TSsoustraitance'!$E171="OUI",'1C TSsoustraitance'!$AP171=0),0,(('1C TSsoustraitance'!$AN171)/'1C TSsoustraitance'!$AP171))</f>
        <v>0</v>
      </c>
      <c r="AK454" s="669">
        <f t="shared" si="125"/>
        <v>0</v>
      </c>
      <c r="AL454" s="668">
        <f t="shared" si="126"/>
        <v>0</v>
      </c>
      <c r="AM454" s="670">
        <f>IF(Tableau7[[#This Row],[N° pièce]]="",0,(Tableau7[[#This Row],[hors TVA]]+(Tableau7[[#This Row],[hors TVA]]*Tableau7[[#This Row],[Taux TVA]])-(Tableau7[[#This Row],[hors TVA]]*Tableau7[[#This Row],[Taux TVA]]*Tableau7[[#This Row],[Régime TVA: Récupération]]))*Tableau7[[#This Row],[Type 1]])</f>
        <v>0</v>
      </c>
      <c r="AN454" s="670">
        <f>IF(Tableau7[[#This Row],[N° pièce]]="",0,IF($K$2="pôle",((Tableau7[[#This Row],[hors TVA]]+(Tableau7[[#This Row],[hors TVA]]*Tableau7[[#This Row],[Taux TVA]])-(Tableau7[[#This Row],[hors TVA]]*Tableau7[[#This Row],[Taux TVA]]*Tableau7[[#This Row],[Régime TVA: Récupération]]))*Tableau7[[#This Row],[Type 2]]),0))</f>
        <v>0</v>
      </c>
      <c r="AO454" s="670">
        <f t="shared" si="121"/>
        <v>0</v>
      </c>
      <c r="AP454" s="255">
        <f t="shared" si="119"/>
        <v>0</v>
      </c>
      <c r="AQ454" s="506">
        <f t="shared" si="122"/>
        <v>0</v>
      </c>
      <c r="AR454" s="671"/>
      <c r="AS454" s="512"/>
      <c r="AT454" s="513" t="str">
        <f>IF(('1C TSsoustraitance'!AP171*FICHE!C$14&lt;J454),"Forfait limité à "&amp;FICHE!C$14&amp;"€/jour","")</f>
        <v/>
      </c>
      <c r="AU454" s="797"/>
      <c r="AV454" s="484"/>
      <c r="AW454" s="484"/>
      <c r="AX454" s="484"/>
      <c r="AY454" s="484"/>
      <c r="AZ454" s="484"/>
      <c r="BA454" s="4"/>
      <c r="BB454" s="4"/>
      <c r="BC454" s="4"/>
      <c r="BD454" s="4"/>
      <c r="BE454" s="4"/>
      <c r="BF454" s="4"/>
      <c r="BG454" s="4"/>
      <c r="BH454" s="4"/>
      <c r="BI454" s="4"/>
      <c r="BJ454" s="4"/>
      <c r="BK454" s="4"/>
      <c r="BL454" s="4"/>
      <c r="BM454" s="4"/>
      <c r="BN454" s="4"/>
      <c r="BO454" s="4"/>
      <c r="BP454" s="4"/>
      <c r="BQ454" s="4"/>
      <c r="BR454" s="4"/>
      <c r="BS454" s="4"/>
      <c r="BT454" s="4"/>
      <c r="BU454" s="4"/>
      <c r="BV454" s="4"/>
      <c r="BW454" s="4"/>
      <c r="BX454" s="4"/>
      <c r="BY454" s="4"/>
      <c r="BZ454" s="4"/>
      <c r="CA454" s="4"/>
      <c r="CB454" s="4"/>
      <c r="CC454" s="4"/>
      <c r="CD454" s="4"/>
      <c r="CE454" s="4"/>
      <c r="CF454" s="4"/>
      <c r="CG454" s="4"/>
      <c r="CH454" s="4"/>
      <c r="CI454" s="4"/>
      <c r="CJ454" s="4"/>
      <c r="CK454" s="4"/>
      <c r="CL454" s="4"/>
      <c r="CM454" s="4"/>
      <c r="CN454" s="4"/>
      <c r="CO454" s="4"/>
      <c r="CP454" s="4"/>
      <c r="CQ454" s="4"/>
      <c r="CR454" s="4"/>
      <c r="CS454" s="4"/>
      <c r="CT454" s="4"/>
      <c r="CU454" s="4"/>
      <c r="CV454" s="4"/>
      <c r="CW454" s="4"/>
      <c r="CX454" s="4"/>
      <c r="CY454" s="4"/>
      <c r="CZ454" s="4"/>
      <c r="DA454" s="4"/>
      <c r="DB454" s="4"/>
      <c r="DC454" s="4"/>
      <c r="DD454" s="4"/>
      <c r="DE454" s="4"/>
      <c r="DF454" s="4"/>
      <c r="DG454" s="4"/>
      <c r="DH454" s="4"/>
      <c r="DI454" s="4"/>
      <c r="DJ454" s="4"/>
      <c r="DK454" s="4"/>
      <c r="DL454" s="4"/>
      <c r="DM454" s="4"/>
      <c r="DN454" s="4"/>
      <c r="DO454" s="4"/>
      <c r="DP454" s="4"/>
      <c r="DQ454" s="4"/>
      <c r="DR454" s="4"/>
      <c r="DS454" s="4"/>
      <c r="DT454" s="4"/>
      <c r="DU454" s="4"/>
      <c r="DV454" s="4"/>
      <c r="DW454" s="4"/>
      <c r="DX454" s="4"/>
      <c r="DY454" s="4"/>
      <c r="DZ454" s="4"/>
      <c r="EA454" s="4"/>
      <c r="EB454" s="4"/>
      <c r="EC454" s="4"/>
      <c r="ED454" s="4"/>
      <c r="EE454" s="4"/>
      <c r="EF454" s="4"/>
      <c r="EG454" s="4"/>
      <c r="EH454" s="4"/>
      <c r="EI454" s="4"/>
      <c r="EJ454" s="4"/>
      <c r="EK454" s="4"/>
      <c r="EL454" s="4"/>
      <c r="EM454" s="4"/>
      <c r="EN454" s="4"/>
      <c r="EO454" s="4"/>
      <c r="EP454" s="4"/>
      <c r="EQ454" s="4"/>
      <c r="ER454" s="4"/>
      <c r="ES454" s="4"/>
      <c r="ET454" s="4"/>
      <c r="EU454" s="4"/>
      <c r="EV454" s="4"/>
      <c r="EW454" s="4"/>
      <c r="EX454" s="4"/>
      <c r="EY454" s="4"/>
      <c r="EZ454" s="4"/>
      <c r="FA454" s="4"/>
      <c r="FB454" s="4"/>
      <c r="FC454" s="4"/>
      <c r="FD454" s="4"/>
      <c r="FE454" s="4"/>
      <c r="FF454" s="4"/>
      <c r="FG454" s="4"/>
      <c r="FH454" s="4"/>
      <c r="FI454" s="4"/>
      <c r="FJ454" s="4"/>
      <c r="FK454" s="4"/>
      <c r="FL454" s="4"/>
      <c r="FM454" s="4"/>
      <c r="FN454" s="4"/>
      <c r="FO454" s="4"/>
      <c r="FP454" s="4"/>
      <c r="FQ454" s="4"/>
      <c r="FR454" s="4"/>
      <c r="FS454" s="4"/>
      <c r="FT454" s="4"/>
      <c r="FU454" s="4"/>
      <c r="FV454" s="4"/>
      <c r="FW454" s="4"/>
      <c r="FX454" s="4"/>
      <c r="FY454" s="4"/>
      <c r="FZ454" s="4"/>
      <c r="GA454" s="4"/>
      <c r="GB454" s="4"/>
      <c r="GC454" s="4"/>
      <c r="GD454" s="4"/>
      <c r="GE454" s="4"/>
      <c r="GF454" s="4"/>
      <c r="GG454" s="4"/>
      <c r="GH454" s="4"/>
      <c r="GI454" s="4"/>
      <c r="GJ454" s="4"/>
      <c r="GK454" s="4"/>
      <c r="GL454" s="4"/>
      <c r="GM454" s="4"/>
      <c r="GN454" s="4"/>
      <c r="GO454" s="4"/>
      <c r="GP454" s="4"/>
      <c r="GQ454" s="4"/>
      <c r="GR454" s="4"/>
      <c r="GS454" s="4"/>
      <c r="GT454" s="4"/>
      <c r="GU454" s="4"/>
      <c r="GV454" s="4"/>
      <c r="GW454" s="4"/>
      <c r="GX454" s="4"/>
      <c r="GY454" s="4"/>
      <c r="GZ454" s="4"/>
      <c r="HA454" s="4"/>
      <c r="HB454" s="4"/>
      <c r="HC454" s="4"/>
    </row>
    <row r="455" spans="1:211" s="380" customFormat="1" ht="13.9" customHeight="1">
      <c r="A455" s="828" t="str">
        <f>IF('1C TSsoustraitance'!$A172&lt;&gt;0,'1C TSsoustraitance'!$A172,"")</f>
        <v/>
      </c>
      <c r="B455" s="530"/>
      <c r="C455" s="513" t="str">
        <f>IF('1C TSsoustraitance'!$A172&lt;&gt;0,'1C TSsoustraitance'!$B172,"")</f>
        <v/>
      </c>
      <c r="D455" s="513" t="str">
        <f>IF('1C TSsoustraitance'!$A172&lt;&gt;0,'1C TSsoustraitance'!$C172,"")</f>
        <v/>
      </c>
      <c r="E455" s="684"/>
      <c r="F455" s="685"/>
      <c r="G455" s="666">
        <f>'1C TSsoustraitance'!$D172</f>
        <v>0</v>
      </c>
      <c r="H455" s="533">
        <v>0.21</v>
      </c>
      <c r="I455" s="533">
        <v>1</v>
      </c>
      <c r="J455" s="534"/>
      <c r="K455" s="667">
        <f t="shared" si="123"/>
        <v>0</v>
      </c>
      <c r="L455" s="668">
        <f>IF(OR('1C TSsoustraitance'!$D172="",'1C TSsoustraitance'!$AP172=0),0,IF(AND('1C TSsoustraitance'!$D172&lt;&gt;"",$K$2="Pôle",'1C TSsoustraitance'!$E172="OUI"),(('1C TSsoustraitance'!$F172+'1C TSsoustraitance'!$G172+'1C TSsoustraitance'!$H172+'1C TSsoustraitance'!$I172+'1C TSsoustraitance'!$M172)/'1C TSsoustraitance'!$R172),IF(AND('1C TSsoustraitance'!$D172&lt;&gt;"",$K$2="Pôle",'1C TSsoustraitance'!$E172="NON"),(('1C TSsoustraitance'!$F172+'1C TSsoustraitance'!$G172+'1C TSsoustraitance'!$H172+'1C TSsoustraitance'!$I172+'1C TSsoustraitance'!$M172)/'1C TSsoustraitance'!$AP172),IF(AND('1C TSsoustraitance'!$D172&lt;&gt;"",$K$2&lt;&gt;"Pôle",'1C TSsoustraitance'!$E172="OUI"),(('1C TSsoustraitance'!$F172+'1C TSsoustraitance'!$G172+'1C TSsoustraitance'!$H172+'1C TSsoustraitance'!$I172+'1C TSsoustraitance'!$J172+'1C TSsoustraitance'!$K172+'1C TSsoustraitance'!$L172+'1C TSsoustraitance'!$M172+'1C TSsoustraitance'!$N172+'1C TSsoustraitance'!$O172+'1C TSsoustraitance'!$P172+'1C TSsoustraitance'!$Q172)/'1C TSsoustraitance'!$R172),IF(AND('1C TSsoustraitance'!$D172&lt;&gt;"",$K$2&lt;&gt;"Pôle",'1C TSsoustraitance'!$E172="NON"),(('1C TSsoustraitance'!$F172+'1C TSsoustraitance'!$G172+'1C TSsoustraitance'!$H172+'1C TSsoustraitance'!$I172+'1C TSsoustraitance'!$J172+'1C TSsoustraitance'!$K172+'1C TSsoustraitance'!$L172+'1C TSsoustraitance'!$M172+'1C TSsoustraitance'!$N172+'1C TSsoustraitance'!$O172+'1C TSsoustraitance'!$P172+'1C TSsoustraitance'!$Q172))/'1C TSsoustraitance'!$AP172)))))</f>
        <v>0</v>
      </c>
      <c r="M455" s="668">
        <f>IF(OR('1C TSsoustraitance'!$D172="",'1C TSsoustraitance'!AP$13=0),0,IF(AND('1C TSsoustraitance'!$D172&lt;&gt;"",$K$2="Pôle",'1C TSsoustraitance'!$E172="OUI"),(('1C TSsoustraitance'!$J172+'1C TSsoustraitance'!$K172+'1C TSsoustraitance'!$L172)/'1C TSsoustraitance'!$R172),IF(AND('1C TSsoustraitance'!$D172&lt;&gt;"",$K$2="Pôle",'1C TSsoustraitance'!$E172="NON"),(('1C TSsoustraitance'!$J172+'1C TSsoustraitance'!$K172+'1C TSsoustraitance'!$L172)/'1C TSsoustraitance'!$AP172),IF(AND('1C TSsoustraitance'!$D172&lt;&gt;"",$K$2&lt;&gt;"Pôle"),0))))</f>
        <v>0</v>
      </c>
      <c r="N455" s="668">
        <f t="shared" si="124"/>
        <v>0</v>
      </c>
      <c r="O455" s="669">
        <f>IF(OR('1C TSsoustraitance'!$D172="",'1C TSsoustraitance'!$E172="OUI",'1C TSsoustraitance'!$AP172=0),0,(('1C TSsoustraitance'!$S172)/'1C TSsoustraitance'!$AP172))</f>
        <v>0</v>
      </c>
      <c r="P455" s="669">
        <f>IF(OR('1C TSsoustraitance'!$D172="",'1C TSsoustraitance'!$E172="OUI",'1C TSsoustraitance'!$AP172=0),0,(('1C TSsoustraitance'!$T172)/'1C TSsoustraitance'!$AP172))</f>
        <v>0</v>
      </c>
      <c r="Q455" s="669">
        <f>IF(OR('1C TSsoustraitance'!$D172="",'1C TSsoustraitance'!$E172="OUI",'1C TSsoustraitance'!$AP172=0),0,(('1C TSsoustraitance'!$U172)/'1C TSsoustraitance'!$AP172))</f>
        <v>0</v>
      </c>
      <c r="R455" s="669">
        <f>IF(OR('1C TSsoustraitance'!$D172="",'1C TSsoustraitance'!$E172="OUI",'1C TSsoustraitance'!$AP172=0),0,(('1C TSsoustraitance'!$V172)/'1C TSsoustraitance'!$AP172))</f>
        <v>0</v>
      </c>
      <c r="S455" s="669">
        <f>IF(OR('1C TSsoustraitance'!$D172="",'1C TSsoustraitance'!$E172="OUI",'1C TSsoustraitance'!$AP172=0),0,(('1C TSsoustraitance'!$W172)/'1C TSsoustraitance'!$AP172))</f>
        <v>0</v>
      </c>
      <c r="T455" s="669">
        <f>IF(OR('1C TSsoustraitance'!$D172="",'1C TSsoustraitance'!$E172="OUI",'1C TSsoustraitance'!$AP172=0),0,(('1C TSsoustraitance'!$X172)/'1C TSsoustraitance'!$AP172))</f>
        <v>0</v>
      </c>
      <c r="U455" s="669">
        <f>IF(OR('1C TSsoustraitance'!$D172="",'1C TSsoustraitance'!$E172="OUI",'1C TSsoustraitance'!$AP172=0),0,(('1C TSsoustraitance'!$Y172)/'1C TSsoustraitance'!$AP172))</f>
        <v>0</v>
      </c>
      <c r="V455" s="669">
        <f>IF(OR('1C TSsoustraitance'!$D172="",'1C TSsoustraitance'!$E172="OUI",'1C TSsoustraitance'!$AP172=0),0,(('1C TSsoustraitance'!$Z172)/'1C TSsoustraitance'!$AP172))</f>
        <v>0</v>
      </c>
      <c r="W455" s="669">
        <f>IF(OR('1C TSsoustraitance'!$D172="",'1C TSsoustraitance'!$E172="OUI",'1C TSsoustraitance'!$AP172=0),0,(('1C TSsoustraitance'!$AA172)/'1C TSsoustraitance'!$AP172))</f>
        <v>0</v>
      </c>
      <c r="X455" s="669">
        <f>IF(OR('1C TSsoustraitance'!$D172="",'1C TSsoustraitance'!$E172="OUI",'1C TSsoustraitance'!$AP172=0),0,(('1C TSsoustraitance'!$AB172)/'1C TSsoustraitance'!$AP172))</f>
        <v>0</v>
      </c>
      <c r="Y455" s="669">
        <f>IF(OR('1C TSsoustraitance'!$D172="",'1C TSsoustraitance'!$E172="OUI",'1C TSsoustraitance'!$AP172=0),0,(('1C TSsoustraitance'!$AC172)/'1C TSsoustraitance'!$AP172))</f>
        <v>0</v>
      </c>
      <c r="Z455" s="669">
        <f>IF(OR('1C TSsoustraitance'!$D172="",'1C TSsoustraitance'!$E172="OUI",'1C TSsoustraitance'!$AP172=0),0,(('1C TSsoustraitance'!$AD172)/'1C TSsoustraitance'!$AP172))</f>
        <v>0</v>
      </c>
      <c r="AA455" s="669">
        <f>IF(OR('1C TSsoustraitance'!$D172="",'1C TSsoustraitance'!$E172="OUI",'1C TSsoustraitance'!$AP172=0),0,(('1C TSsoustraitance'!$AE172)/'1C TSsoustraitance'!$AP172))</f>
        <v>0</v>
      </c>
      <c r="AB455" s="669">
        <f>IF(OR('1C TSsoustraitance'!$D172="",'1C TSsoustraitance'!$E172="OUI",'1C TSsoustraitance'!$AP172=0),0,(('1C TSsoustraitance'!$AF172)/'1C TSsoustraitance'!$AP172))</f>
        <v>0</v>
      </c>
      <c r="AC455" s="669">
        <f>IF(OR('1C TSsoustraitance'!$D172="",'1C TSsoustraitance'!$E172="OUI",'1C TSsoustraitance'!$AP172=0),0,(('1C TSsoustraitance'!$AG172)/'1C TSsoustraitance'!$AP172))</f>
        <v>0</v>
      </c>
      <c r="AD455" s="669">
        <f>IF(OR('1C TSsoustraitance'!$D172="",'1C TSsoustraitance'!$E172="OUI",'1C TSsoustraitance'!$AP172=0),0,(('1C TSsoustraitance'!$AH172)/'1C TSsoustraitance'!$AP172))</f>
        <v>0</v>
      </c>
      <c r="AE455" s="669">
        <f>IF(OR('1C TSsoustraitance'!$D172="",'1C TSsoustraitance'!$E172="OUI",'1C TSsoustraitance'!$AP172=0),0,(('1C TSsoustraitance'!$AI172)/'1C TSsoustraitance'!$AP172))</f>
        <v>0</v>
      </c>
      <c r="AF455" s="669">
        <f>IF(OR('1C TSsoustraitance'!$D172="",'1C TSsoustraitance'!$E172="OUI",'1C TSsoustraitance'!$AP172=0),0,(('1C TSsoustraitance'!$AJ172)/'1C TSsoustraitance'!$AP172))</f>
        <v>0</v>
      </c>
      <c r="AG455" s="669">
        <f>IF(OR('1C TSsoustraitance'!$D172="",'1C TSsoustraitance'!$E172="OUI",'1C TSsoustraitance'!$AP172=0),0,(('1C TSsoustraitance'!$AK172)/'1C TSsoustraitance'!$AP172))</f>
        <v>0</v>
      </c>
      <c r="AH455" s="669">
        <f>IF(OR('1C TSsoustraitance'!$D172="",'1C TSsoustraitance'!$E172="OUI",'1C TSsoustraitance'!$AP172=0),0,(('1C TSsoustraitance'!$AL172)/'1C TSsoustraitance'!$AP172))</f>
        <v>0</v>
      </c>
      <c r="AI455" s="669">
        <f>IF(OR('1C TSsoustraitance'!$D172="",'1C TSsoustraitance'!$E172="OUI",'1C TSsoustraitance'!$AP172=0),0,(('1C TSsoustraitance'!$AM172)/'1C TSsoustraitance'!$AP172))</f>
        <v>0</v>
      </c>
      <c r="AJ455" s="669">
        <f>IF(OR('1C TSsoustraitance'!$D172="",'1C TSsoustraitance'!$E172="OUI",'1C TSsoustraitance'!$AP172=0),0,(('1C TSsoustraitance'!$AN172)/'1C TSsoustraitance'!$AP172))</f>
        <v>0</v>
      </c>
      <c r="AK455" s="669">
        <f t="shared" si="125"/>
        <v>0</v>
      </c>
      <c r="AL455" s="668">
        <f t="shared" si="126"/>
        <v>0</v>
      </c>
      <c r="AM455" s="670">
        <f>IF(Tableau7[[#This Row],[N° pièce]]="",0,(Tableau7[[#This Row],[hors TVA]]+(Tableau7[[#This Row],[hors TVA]]*Tableau7[[#This Row],[Taux TVA]])-(Tableau7[[#This Row],[hors TVA]]*Tableau7[[#This Row],[Taux TVA]]*Tableau7[[#This Row],[Régime TVA: Récupération]]))*Tableau7[[#This Row],[Type 1]])</f>
        <v>0</v>
      </c>
      <c r="AN455" s="670">
        <f>IF(Tableau7[[#This Row],[N° pièce]]="",0,IF($K$2="pôle",((Tableau7[[#This Row],[hors TVA]]+(Tableau7[[#This Row],[hors TVA]]*Tableau7[[#This Row],[Taux TVA]])-(Tableau7[[#This Row],[hors TVA]]*Tableau7[[#This Row],[Taux TVA]]*Tableau7[[#This Row],[Régime TVA: Récupération]]))*Tableau7[[#This Row],[Type 2]]),0))</f>
        <v>0</v>
      </c>
      <c r="AO455" s="670">
        <f t="shared" si="121"/>
        <v>0</v>
      </c>
      <c r="AP455" s="255">
        <f t="shared" si="119"/>
        <v>0</v>
      </c>
      <c r="AQ455" s="506">
        <f t="shared" si="122"/>
        <v>0</v>
      </c>
      <c r="AR455" s="671"/>
      <c r="AS455" s="512"/>
      <c r="AT455" s="513" t="str">
        <f>IF(('1C TSsoustraitance'!AP172*FICHE!C$14&lt;J455),"Forfait limité à "&amp;FICHE!C$14&amp;"€/jour","")</f>
        <v/>
      </c>
      <c r="AU455" s="797"/>
      <c r="AV455" s="484"/>
      <c r="AW455" s="484"/>
      <c r="AX455" s="484"/>
      <c r="AY455" s="484"/>
      <c r="AZ455" s="484"/>
      <c r="BA455" s="4"/>
      <c r="BB455" s="4"/>
      <c r="BC455" s="4"/>
      <c r="BD455" s="4"/>
      <c r="BE455" s="4"/>
      <c r="BF455" s="4"/>
      <c r="BG455" s="4"/>
      <c r="BH455" s="4"/>
      <c r="BI455" s="4"/>
      <c r="BJ455" s="4"/>
      <c r="BK455" s="4"/>
      <c r="BL455" s="4"/>
      <c r="BM455" s="4"/>
      <c r="BN455" s="4"/>
      <c r="BO455" s="4"/>
      <c r="BP455" s="4"/>
      <c r="BQ455" s="4"/>
      <c r="BR455" s="4"/>
      <c r="BS455" s="4"/>
      <c r="BT455" s="4"/>
      <c r="BU455" s="4"/>
      <c r="BV455" s="4"/>
      <c r="BW455" s="4"/>
      <c r="BX455" s="4"/>
      <c r="BY455" s="4"/>
      <c r="BZ455" s="4"/>
      <c r="CA455" s="4"/>
      <c r="CB455" s="4"/>
      <c r="CC455" s="4"/>
      <c r="CD455" s="4"/>
      <c r="CE455" s="4"/>
      <c r="CF455" s="4"/>
      <c r="CG455" s="4"/>
      <c r="CH455" s="4"/>
      <c r="CI455" s="4"/>
      <c r="CJ455" s="4"/>
      <c r="CK455" s="4"/>
      <c r="CL455" s="4"/>
      <c r="CM455" s="4"/>
      <c r="CN455" s="4"/>
      <c r="CO455" s="4"/>
      <c r="CP455" s="4"/>
      <c r="CQ455" s="4"/>
      <c r="CR455" s="4"/>
      <c r="CS455" s="4"/>
      <c r="CT455" s="4"/>
      <c r="CU455" s="4"/>
      <c r="CV455" s="4"/>
      <c r="CW455" s="4"/>
      <c r="CX455" s="4"/>
      <c r="CY455" s="4"/>
      <c r="CZ455" s="4"/>
      <c r="DA455" s="4"/>
      <c r="DB455" s="4"/>
      <c r="DC455" s="4"/>
      <c r="DD455" s="4"/>
      <c r="DE455" s="4"/>
      <c r="DF455" s="4"/>
      <c r="DG455" s="4"/>
      <c r="DH455" s="4"/>
      <c r="DI455" s="4"/>
      <c r="DJ455" s="4"/>
      <c r="DK455" s="4"/>
      <c r="DL455" s="4"/>
      <c r="DM455" s="4"/>
      <c r="DN455" s="4"/>
      <c r="DO455" s="4"/>
      <c r="DP455" s="4"/>
      <c r="DQ455" s="4"/>
      <c r="DR455" s="4"/>
      <c r="DS455" s="4"/>
      <c r="DT455" s="4"/>
      <c r="DU455" s="4"/>
      <c r="DV455" s="4"/>
      <c r="DW455" s="4"/>
      <c r="DX455" s="4"/>
      <c r="DY455" s="4"/>
      <c r="DZ455" s="4"/>
      <c r="EA455" s="4"/>
      <c r="EB455" s="4"/>
      <c r="EC455" s="4"/>
      <c r="ED455" s="4"/>
      <c r="EE455" s="4"/>
      <c r="EF455" s="4"/>
      <c r="EG455" s="4"/>
      <c r="EH455" s="4"/>
      <c r="EI455" s="4"/>
      <c r="EJ455" s="4"/>
      <c r="EK455" s="4"/>
      <c r="EL455" s="4"/>
      <c r="EM455" s="4"/>
      <c r="EN455" s="4"/>
      <c r="EO455" s="4"/>
      <c r="EP455" s="4"/>
      <c r="EQ455" s="4"/>
      <c r="ER455" s="4"/>
      <c r="ES455" s="4"/>
      <c r="ET455" s="4"/>
      <c r="EU455" s="4"/>
      <c r="EV455" s="4"/>
      <c r="EW455" s="4"/>
      <c r="EX455" s="4"/>
      <c r="EY455" s="4"/>
      <c r="EZ455" s="4"/>
      <c r="FA455" s="4"/>
      <c r="FB455" s="4"/>
      <c r="FC455" s="4"/>
      <c r="FD455" s="4"/>
      <c r="FE455" s="4"/>
      <c r="FF455" s="4"/>
      <c r="FG455" s="4"/>
      <c r="FH455" s="4"/>
      <c r="FI455" s="4"/>
      <c r="FJ455" s="4"/>
      <c r="FK455" s="4"/>
      <c r="FL455" s="4"/>
      <c r="FM455" s="4"/>
      <c r="FN455" s="4"/>
      <c r="FO455" s="4"/>
      <c r="FP455" s="4"/>
      <c r="FQ455" s="4"/>
      <c r="FR455" s="4"/>
      <c r="FS455" s="4"/>
      <c r="FT455" s="4"/>
      <c r="FU455" s="4"/>
      <c r="FV455" s="4"/>
      <c r="FW455" s="4"/>
      <c r="FX455" s="4"/>
      <c r="FY455" s="4"/>
      <c r="FZ455" s="4"/>
      <c r="GA455" s="4"/>
      <c r="GB455" s="4"/>
      <c r="GC455" s="4"/>
      <c r="GD455" s="4"/>
      <c r="GE455" s="4"/>
      <c r="GF455" s="4"/>
      <c r="GG455" s="4"/>
      <c r="GH455" s="4"/>
      <c r="GI455" s="4"/>
      <c r="GJ455" s="4"/>
      <c r="GK455" s="4"/>
      <c r="GL455" s="4"/>
      <c r="GM455" s="4"/>
      <c r="GN455" s="4"/>
      <c r="GO455" s="4"/>
      <c r="GP455" s="4"/>
      <c r="GQ455" s="4"/>
      <c r="GR455" s="4"/>
      <c r="GS455" s="4"/>
      <c r="GT455" s="4"/>
      <c r="GU455" s="4"/>
      <c r="GV455" s="4"/>
      <c r="GW455" s="4"/>
      <c r="GX455" s="4"/>
      <c r="GY455" s="4"/>
      <c r="GZ455" s="4"/>
      <c r="HA455" s="4"/>
      <c r="HB455" s="4"/>
      <c r="HC455" s="4"/>
    </row>
    <row r="456" spans="1:211" s="380" customFormat="1" ht="13.9" customHeight="1">
      <c r="A456" s="828" t="str">
        <f>IF('1C TSsoustraitance'!$A173&lt;&gt;0,'1C TSsoustraitance'!$A173,"")</f>
        <v/>
      </c>
      <c r="B456" s="530"/>
      <c r="C456" s="513" t="str">
        <f>IF('1C TSsoustraitance'!$A173&lt;&gt;0,'1C TSsoustraitance'!$B173,"")</f>
        <v/>
      </c>
      <c r="D456" s="513" t="str">
        <f>IF('1C TSsoustraitance'!$A173&lt;&gt;0,'1C TSsoustraitance'!$C173,"")</f>
        <v/>
      </c>
      <c r="E456" s="684"/>
      <c r="F456" s="685"/>
      <c r="G456" s="666">
        <f>'1C TSsoustraitance'!$D173</f>
        <v>0</v>
      </c>
      <c r="H456" s="533">
        <v>0.21</v>
      </c>
      <c r="I456" s="533">
        <v>1</v>
      </c>
      <c r="J456" s="534"/>
      <c r="K456" s="667">
        <f t="shared" si="123"/>
        <v>0</v>
      </c>
      <c r="L456" s="668">
        <f>IF(OR('1C TSsoustraitance'!$D173="",'1C TSsoustraitance'!$AP173=0),0,IF(AND('1C TSsoustraitance'!$D173&lt;&gt;"",$K$2="Pôle",'1C TSsoustraitance'!$E173="OUI"),(('1C TSsoustraitance'!$F173+'1C TSsoustraitance'!$G173+'1C TSsoustraitance'!$H173+'1C TSsoustraitance'!$I173+'1C TSsoustraitance'!$M173)/'1C TSsoustraitance'!$R173),IF(AND('1C TSsoustraitance'!$D173&lt;&gt;"",$K$2="Pôle",'1C TSsoustraitance'!$E173="NON"),(('1C TSsoustraitance'!$F173+'1C TSsoustraitance'!$G173+'1C TSsoustraitance'!$H173+'1C TSsoustraitance'!$I173+'1C TSsoustraitance'!$M173)/'1C TSsoustraitance'!$AP173),IF(AND('1C TSsoustraitance'!$D173&lt;&gt;"",$K$2&lt;&gt;"Pôle",'1C TSsoustraitance'!$E173="OUI"),(('1C TSsoustraitance'!$F173+'1C TSsoustraitance'!$G173+'1C TSsoustraitance'!$H173+'1C TSsoustraitance'!$I173+'1C TSsoustraitance'!$J173+'1C TSsoustraitance'!$K173+'1C TSsoustraitance'!$L173+'1C TSsoustraitance'!$M173+'1C TSsoustraitance'!$N173+'1C TSsoustraitance'!$O173+'1C TSsoustraitance'!$P173+'1C TSsoustraitance'!$Q173)/'1C TSsoustraitance'!$R173),IF(AND('1C TSsoustraitance'!$D173&lt;&gt;"",$K$2&lt;&gt;"Pôle",'1C TSsoustraitance'!$E173="NON"),(('1C TSsoustraitance'!$F173+'1C TSsoustraitance'!$G173+'1C TSsoustraitance'!$H173+'1C TSsoustraitance'!$I173+'1C TSsoustraitance'!$J173+'1C TSsoustraitance'!$K173+'1C TSsoustraitance'!$L173+'1C TSsoustraitance'!$M173+'1C TSsoustraitance'!$N173+'1C TSsoustraitance'!$O173+'1C TSsoustraitance'!$P173+'1C TSsoustraitance'!$Q173))/'1C TSsoustraitance'!$AP173)))))</f>
        <v>0</v>
      </c>
      <c r="M456" s="668">
        <f>IF(OR('1C TSsoustraitance'!$D173="",'1C TSsoustraitance'!AP$13=0),0,IF(AND('1C TSsoustraitance'!$D173&lt;&gt;"",$K$2="Pôle",'1C TSsoustraitance'!$E173="OUI"),(('1C TSsoustraitance'!$J173+'1C TSsoustraitance'!$K173+'1C TSsoustraitance'!$L173)/'1C TSsoustraitance'!$R173),IF(AND('1C TSsoustraitance'!$D173&lt;&gt;"",$K$2="Pôle",'1C TSsoustraitance'!$E173="NON"),(('1C TSsoustraitance'!$J173+'1C TSsoustraitance'!$K173+'1C TSsoustraitance'!$L173)/'1C TSsoustraitance'!$AP173),IF(AND('1C TSsoustraitance'!$D173&lt;&gt;"",$K$2&lt;&gt;"Pôle"),0))))</f>
        <v>0</v>
      </c>
      <c r="N456" s="668">
        <f t="shared" si="124"/>
        <v>0</v>
      </c>
      <c r="O456" s="669">
        <f>IF(OR('1C TSsoustraitance'!$D173="",'1C TSsoustraitance'!$E173="OUI",'1C TSsoustraitance'!$AP173=0),0,(('1C TSsoustraitance'!$S173)/'1C TSsoustraitance'!$AP173))</f>
        <v>0</v>
      </c>
      <c r="P456" s="669">
        <f>IF(OR('1C TSsoustraitance'!$D173="",'1C TSsoustraitance'!$E173="OUI",'1C TSsoustraitance'!$AP173=0),0,(('1C TSsoustraitance'!$T173)/'1C TSsoustraitance'!$AP173))</f>
        <v>0</v>
      </c>
      <c r="Q456" s="669">
        <f>IF(OR('1C TSsoustraitance'!$D173="",'1C TSsoustraitance'!$E173="OUI",'1C TSsoustraitance'!$AP173=0),0,(('1C TSsoustraitance'!$U173)/'1C TSsoustraitance'!$AP173))</f>
        <v>0</v>
      </c>
      <c r="R456" s="669">
        <f>IF(OR('1C TSsoustraitance'!$D173="",'1C TSsoustraitance'!$E173="OUI",'1C TSsoustraitance'!$AP173=0),0,(('1C TSsoustraitance'!$V173)/'1C TSsoustraitance'!$AP173))</f>
        <v>0</v>
      </c>
      <c r="S456" s="669">
        <f>IF(OR('1C TSsoustraitance'!$D173="",'1C TSsoustraitance'!$E173="OUI",'1C TSsoustraitance'!$AP173=0),0,(('1C TSsoustraitance'!$W173)/'1C TSsoustraitance'!$AP173))</f>
        <v>0</v>
      </c>
      <c r="T456" s="669">
        <f>IF(OR('1C TSsoustraitance'!$D173="",'1C TSsoustraitance'!$E173="OUI",'1C TSsoustraitance'!$AP173=0),0,(('1C TSsoustraitance'!$X173)/'1C TSsoustraitance'!$AP173))</f>
        <v>0</v>
      </c>
      <c r="U456" s="669">
        <f>IF(OR('1C TSsoustraitance'!$D173="",'1C TSsoustraitance'!$E173="OUI",'1C TSsoustraitance'!$AP173=0),0,(('1C TSsoustraitance'!$Y173)/'1C TSsoustraitance'!$AP173))</f>
        <v>0</v>
      </c>
      <c r="V456" s="669">
        <f>IF(OR('1C TSsoustraitance'!$D173="",'1C TSsoustraitance'!$E173="OUI",'1C TSsoustraitance'!$AP173=0),0,(('1C TSsoustraitance'!$Z173)/'1C TSsoustraitance'!$AP173))</f>
        <v>0</v>
      </c>
      <c r="W456" s="669">
        <f>IF(OR('1C TSsoustraitance'!$D173="",'1C TSsoustraitance'!$E173="OUI",'1C TSsoustraitance'!$AP173=0),0,(('1C TSsoustraitance'!$AA173)/'1C TSsoustraitance'!$AP173))</f>
        <v>0</v>
      </c>
      <c r="X456" s="669">
        <f>IF(OR('1C TSsoustraitance'!$D173="",'1C TSsoustraitance'!$E173="OUI",'1C TSsoustraitance'!$AP173=0),0,(('1C TSsoustraitance'!$AB173)/'1C TSsoustraitance'!$AP173))</f>
        <v>0</v>
      </c>
      <c r="Y456" s="669">
        <f>IF(OR('1C TSsoustraitance'!$D173="",'1C TSsoustraitance'!$E173="OUI",'1C TSsoustraitance'!$AP173=0),0,(('1C TSsoustraitance'!$AC173)/'1C TSsoustraitance'!$AP173))</f>
        <v>0</v>
      </c>
      <c r="Z456" s="669">
        <f>IF(OR('1C TSsoustraitance'!$D173="",'1C TSsoustraitance'!$E173="OUI",'1C TSsoustraitance'!$AP173=0),0,(('1C TSsoustraitance'!$AD173)/'1C TSsoustraitance'!$AP173))</f>
        <v>0</v>
      </c>
      <c r="AA456" s="669">
        <f>IF(OR('1C TSsoustraitance'!$D173="",'1C TSsoustraitance'!$E173="OUI",'1C TSsoustraitance'!$AP173=0),0,(('1C TSsoustraitance'!$AE173)/'1C TSsoustraitance'!$AP173))</f>
        <v>0</v>
      </c>
      <c r="AB456" s="669">
        <f>IF(OR('1C TSsoustraitance'!$D173="",'1C TSsoustraitance'!$E173="OUI",'1C TSsoustraitance'!$AP173=0),0,(('1C TSsoustraitance'!$AF173)/'1C TSsoustraitance'!$AP173))</f>
        <v>0</v>
      </c>
      <c r="AC456" s="669">
        <f>IF(OR('1C TSsoustraitance'!$D173="",'1C TSsoustraitance'!$E173="OUI",'1C TSsoustraitance'!$AP173=0),0,(('1C TSsoustraitance'!$AG173)/'1C TSsoustraitance'!$AP173))</f>
        <v>0</v>
      </c>
      <c r="AD456" s="669">
        <f>IF(OR('1C TSsoustraitance'!$D173="",'1C TSsoustraitance'!$E173="OUI",'1C TSsoustraitance'!$AP173=0),0,(('1C TSsoustraitance'!$AH173)/'1C TSsoustraitance'!$AP173))</f>
        <v>0</v>
      </c>
      <c r="AE456" s="669">
        <f>IF(OR('1C TSsoustraitance'!$D173="",'1C TSsoustraitance'!$E173="OUI",'1C TSsoustraitance'!$AP173=0),0,(('1C TSsoustraitance'!$AI173)/'1C TSsoustraitance'!$AP173))</f>
        <v>0</v>
      </c>
      <c r="AF456" s="669">
        <f>IF(OR('1C TSsoustraitance'!$D173="",'1C TSsoustraitance'!$E173="OUI",'1C TSsoustraitance'!$AP173=0),0,(('1C TSsoustraitance'!$AJ173)/'1C TSsoustraitance'!$AP173))</f>
        <v>0</v>
      </c>
      <c r="AG456" s="669">
        <f>IF(OR('1C TSsoustraitance'!$D173="",'1C TSsoustraitance'!$E173="OUI",'1C TSsoustraitance'!$AP173=0),0,(('1C TSsoustraitance'!$AK173)/'1C TSsoustraitance'!$AP173))</f>
        <v>0</v>
      </c>
      <c r="AH456" s="669">
        <f>IF(OR('1C TSsoustraitance'!$D173="",'1C TSsoustraitance'!$E173="OUI",'1C TSsoustraitance'!$AP173=0),0,(('1C TSsoustraitance'!$AL173)/'1C TSsoustraitance'!$AP173))</f>
        <v>0</v>
      </c>
      <c r="AI456" s="669">
        <f>IF(OR('1C TSsoustraitance'!$D173="",'1C TSsoustraitance'!$E173="OUI",'1C TSsoustraitance'!$AP173=0),0,(('1C TSsoustraitance'!$AM173)/'1C TSsoustraitance'!$AP173))</f>
        <v>0</v>
      </c>
      <c r="AJ456" s="669">
        <f>IF(OR('1C TSsoustraitance'!$D173="",'1C TSsoustraitance'!$E173="OUI",'1C TSsoustraitance'!$AP173=0),0,(('1C TSsoustraitance'!$AN173)/'1C TSsoustraitance'!$AP173))</f>
        <v>0</v>
      </c>
      <c r="AK456" s="669">
        <f t="shared" si="125"/>
        <v>0</v>
      </c>
      <c r="AL456" s="668">
        <f t="shared" si="126"/>
        <v>0</v>
      </c>
      <c r="AM456" s="670">
        <f>IF(Tableau7[[#This Row],[N° pièce]]="",0,(Tableau7[[#This Row],[hors TVA]]+(Tableau7[[#This Row],[hors TVA]]*Tableau7[[#This Row],[Taux TVA]])-(Tableau7[[#This Row],[hors TVA]]*Tableau7[[#This Row],[Taux TVA]]*Tableau7[[#This Row],[Régime TVA: Récupération]]))*Tableau7[[#This Row],[Type 1]])</f>
        <v>0</v>
      </c>
      <c r="AN456" s="670">
        <f>IF(Tableau7[[#This Row],[N° pièce]]="",0,IF($K$2="pôle",((Tableau7[[#This Row],[hors TVA]]+(Tableau7[[#This Row],[hors TVA]]*Tableau7[[#This Row],[Taux TVA]])-(Tableau7[[#This Row],[hors TVA]]*Tableau7[[#This Row],[Taux TVA]]*Tableau7[[#This Row],[Régime TVA: Récupération]]))*Tableau7[[#This Row],[Type 2]]),0))</f>
        <v>0</v>
      </c>
      <c r="AO456" s="670">
        <f t="shared" si="121"/>
        <v>0</v>
      </c>
      <c r="AP456" s="255">
        <f t="shared" si="119"/>
        <v>0</v>
      </c>
      <c r="AQ456" s="506">
        <f t="shared" si="122"/>
        <v>0</v>
      </c>
      <c r="AR456" s="671"/>
      <c r="AS456" s="512"/>
      <c r="AT456" s="513" t="str">
        <f>IF(('1C TSsoustraitance'!AP173*FICHE!C$14&lt;J456),"Forfait limité à "&amp;FICHE!C$14&amp;"€/jour","")</f>
        <v/>
      </c>
      <c r="AU456" s="797"/>
      <c r="AV456" s="484"/>
      <c r="AW456" s="484"/>
      <c r="AX456" s="484"/>
      <c r="AY456" s="484"/>
      <c r="AZ456" s="484"/>
      <c r="BA456" s="4"/>
      <c r="BB456" s="4"/>
      <c r="BC456" s="4"/>
      <c r="BD456" s="4"/>
      <c r="BE456" s="4"/>
      <c r="BF456" s="4"/>
      <c r="BG456" s="4"/>
      <c r="BH456" s="4"/>
      <c r="BI456" s="4"/>
      <c r="BJ456" s="4"/>
      <c r="BK456" s="4"/>
      <c r="BL456" s="4"/>
      <c r="BM456" s="4"/>
      <c r="BN456" s="4"/>
      <c r="BO456" s="4"/>
      <c r="BP456" s="4"/>
      <c r="BQ456" s="4"/>
      <c r="BR456" s="4"/>
      <c r="BS456" s="4"/>
      <c r="BT456" s="4"/>
      <c r="BU456" s="4"/>
      <c r="BV456" s="4"/>
      <c r="BW456" s="4"/>
      <c r="BX456" s="4"/>
      <c r="BY456" s="4"/>
      <c r="BZ456" s="4"/>
      <c r="CA456" s="4"/>
      <c r="CB456" s="4"/>
      <c r="CC456" s="4"/>
      <c r="CD456" s="4"/>
      <c r="CE456" s="4"/>
      <c r="CF456" s="4"/>
      <c r="CG456" s="4"/>
      <c r="CH456" s="4"/>
      <c r="CI456" s="4"/>
      <c r="CJ456" s="4"/>
      <c r="CK456" s="4"/>
      <c r="CL456" s="4"/>
      <c r="CM456" s="4"/>
      <c r="CN456" s="4"/>
      <c r="CO456" s="4"/>
      <c r="CP456" s="4"/>
      <c r="CQ456" s="4"/>
      <c r="CR456" s="4"/>
      <c r="CS456" s="4"/>
      <c r="CT456" s="4"/>
      <c r="CU456" s="4"/>
      <c r="CV456" s="4"/>
      <c r="CW456" s="4"/>
      <c r="CX456" s="4"/>
      <c r="CY456" s="4"/>
      <c r="CZ456" s="4"/>
      <c r="DA456" s="4"/>
      <c r="DB456" s="4"/>
      <c r="DC456" s="4"/>
      <c r="DD456" s="4"/>
      <c r="DE456" s="4"/>
      <c r="DF456" s="4"/>
      <c r="DG456" s="4"/>
      <c r="DH456" s="4"/>
      <c r="DI456" s="4"/>
      <c r="DJ456" s="4"/>
      <c r="DK456" s="4"/>
      <c r="DL456" s="4"/>
      <c r="DM456" s="4"/>
      <c r="DN456" s="4"/>
      <c r="DO456" s="4"/>
      <c r="DP456" s="4"/>
      <c r="DQ456" s="4"/>
      <c r="DR456" s="4"/>
      <c r="DS456" s="4"/>
      <c r="DT456" s="4"/>
      <c r="DU456" s="4"/>
      <c r="DV456" s="4"/>
      <c r="DW456" s="4"/>
      <c r="DX456" s="4"/>
      <c r="DY456" s="4"/>
      <c r="DZ456" s="4"/>
      <c r="EA456" s="4"/>
      <c r="EB456" s="4"/>
      <c r="EC456" s="4"/>
      <c r="ED456" s="4"/>
      <c r="EE456" s="4"/>
      <c r="EF456" s="4"/>
      <c r="EG456" s="4"/>
      <c r="EH456" s="4"/>
      <c r="EI456" s="4"/>
      <c r="EJ456" s="4"/>
      <c r="EK456" s="4"/>
      <c r="EL456" s="4"/>
      <c r="EM456" s="4"/>
      <c r="EN456" s="4"/>
      <c r="EO456" s="4"/>
      <c r="EP456" s="4"/>
      <c r="EQ456" s="4"/>
      <c r="ER456" s="4"/>
      <c r="ES456" s="4"/>
      <c r="ET456" s="4"/>
      <c r="EU456" s="4"/>
      <c r="EV456" s="4"/>
      <c r="EW456" s="4"/>
      <c r="EX456" s="4"/>
      <c r="EY456" s="4"/>
      <c r="EZ456" s="4"/>
      <c r="FA456" s="4"/>
      <c r="FB456" s="4"/>
      <c r="FC456" s="4"/>
      <c r="FD456" s="4"/>
      <c r="FE456" s="4"/>
      <c r="FF456" s="4"/>
      <c r="FG456" s="4"/>
      <c r="FH456" s="4"/>
      <c r="FI456" s="4"/>
      <c r="FJ456" s="4"/>
      <c r="FK456" s="4"/>
      <c r="FL456" s="4"/>
      <c r="FM456" s="4"/>
      <c r="FN456" s="4"/>
      <c r="FO456" s="4"/>
      <c r="FP456" s="4"/>
      <c r="FQ456" s="4"/>
      <c r="FR456" s="4"/>
      <c r="FS456" s="4"/>
      <c r="FT456" s="4"/>
      <c r="FU456" s="4"/>
      <c r="FV456" s="4"/>
      <c r="FW456" s="4"/>
      <c r="FX456" s="4"/>
      <c r="FY456" s="4"/>
      <c r="FZ456" s="4"/>
      <c r="GA456" s="4"/>
      <c r="GB456" s="4"/>
      <c r="GC456" s="4"/>
      <c r="GD456" s="4"/>
      <c r="GE456" s="4"/>
      <c r="GF456" s="4"/>
      <c r="GG456" s="4"/>
      <c r="GH456" s="4"/>
      <c r="GI456" s="4"/>
      <c r="GJ456" s="4"/>
      <c r="GK456" s="4"/>
      <c r="GL456" s="4"/>
      <c r="GM456" s="4"/>
      <c r="GN456" s="4"/>
      <c r="GO456" s="4"/>
      <c r="GP456" s="4"/>
      <c r="GQ456" s="4"/>
      <c r="GR456" s="4"/>
      <c r="GS456" s="4"/>
      <c r="GT456" s="4"/>
      <c r="GU456" s="4"/>
      <c r="GV456" s="4"/>
      <c r="GW456" s="4"/>
      <c r="GX456" s="4"/>
      <c r="GY456" s="4"/>
      <c r="GZ456" s="4"/>
      <c r="HA456" s="4"/>
      <c r="HB456" s="4"/>
      <c r="HC456" s="4"/>
    </row>
    <row r="457" spans="1:211" s="380" customFormat="1" ht="13.9" customHeight="1">
      <c r="A457" s="828" t="str">
        <f>IF('1C TSsoustraitance'!$A174&lt;&gt;0,'1C TSsoustraitance'!$A174,"")</f>
        <v/>
      </c>
      <c r="B457" s="530"/>
      <c r="C457" s="513" t="str">
        <f>IF('1C TSsoustraitance'!$A174&lt;&gt;0,'1C TSsoustraitance'!$B174,"")</f>
        <v/>
      </c>
      <c r="D457" s="513" t="str">
        <f>IF('1C TSsoustraitance'!$A174&lt;&gt;0,'1C TSsoustraitance'!$C174,"")</f>
        <v/>
      </c>
      <c r="E457" s="684"/>
      <c r="F457" s="685"/>
      <c r="G457" s="666">
        <f>'1C TSsoustraitance'!$D174</f>
        <v>0</v>
      </c>
      <c r="H457" s="533">
        <v>0.21</v>
      </c>
      <c r="I457" s="533">
        <v>1</v>
      </c>
      <c r="J457" s="534"/>
      <c r="K457" s="667">
        <f t="shared" si="123"/>
        <v>0</v>
      </c>
      <c r="L457" s="668">
        <f>IF(OR('1C TSsoustraitance'!$D174="",'1C TSsoustraitance'!$AP174=0),0,IF(AND('1C TSsoustraitance'!$D174&lt;&gt;"",$K$2="Pôle",'1C TSsoustraitance'!$E174="OUI"),(('1C TSsoustraitance'!$F174+'1C TSsoustraitance'!$G174+'1C TSsoustraitance'!$H174+'1C TSsoustraitance'!$I174+'1C TSsoustraitance'!$M174)/'1C TSsoustraitance'!$R174),IF(AND('1C TSsoustraitance'!$D174&lt;&gt;"",$K$2="Pôle",'1C TSsoustraitance'!$E174="NON"),(('1C TSsoustraitance'!$F174+'1C TSsoustraitance'!$G174+'1C TSsoustraitance'!$H174+'1C TSsoustraitance'!$I174+'1C TSsoustraitance'!$M174)/'1C TSsoustraitance'!$AP174),IF(AND('1C TSsoustraitance'!$D174&lt;&gt;"",$K$2&lt;&gt;"Pôle",'1C TSsoustraitance'!$E174="OUI"),(('1C TSsoustraitance'!$F174+'1C TSsoustraitance'!$G174+'1C TSsoustraitance'!$H174+'1C TSsoustraitance'!$I174+'1C TSsoustraitance'!$J174+'1C TSsoustraitance'!$K174+'1C TSsoustraitance'!$L174+'1C TSsoustraitance'!$M174+'1C TSsoustraitance'!$N174+'1C TSsoustraitance'!$O174+'1C TSsoustraitance'!$P174+'1C TSsoustraitance'!$Q174)/'1C TSsoustraitance'!$R174),IF(AND('1C TSsoustraitance'!$D174&lt;&gt;"",$K$2&lt;&gt;"Pôle",'1C TSsoustraitance'!$E174="NON"),(('1C TSsoustraitance'!$F174+'1C TSsoustraitance'!$G174+'1C TSsoustraitance'!$H174+'1C TSsoustraitance'!$I174+'1C TSsoustraitance'!$J174+'1C TSsoustraitance'!$K174+'1C TSsoustraitance'!$L174+'1C TSsoustraitance'!$M174+'1C TSsoustraitance'!$N174+'1C TSsoustraitance'!$O174+'1C TSsoustraitance'!$P174+'1C TSsoustraitance'!$Q174))/'1C TSsoustraitance'!$AP174)))))</f>
        <v>0</v>
      </c>
      <c r="M457" s="668">
        <f>IF(OR('1C TSsoustraitance'!$D174="",'1C TSsoustraitance'!AP$13=0),0,IF(AND('1C TSsoustraitance'!$D174&lt;&gt;"",$K$2="Pôle",'1C TSsoustraitance'!$E174="OUI"),(('1C TSsoustraitance'!$J174+'1C TSsoustraitance'!$K174+'1C TSsoustraitance'!$L174)/'1C TSsoustraitance'!$R174),IF(AND('1C TSsoustraitance'!$D174&lt;&gt;"",$K$2="Pôle",'1C TSsoustraitance'!$E174="NON"),(('1C TSsoustraitance'!$J174+'1C TSsoustraitance'!$K174+'1C TSsoustraitance'!$L174)/'1C TSsoustraitance'!$AP174),IF(AND('1C TSsoustraitance'!$D174&lt;&gt;"",$K$2&lt;&gt;"Pôle"),0))))</f>
        <v>0</v>
      </c>
      <c r="N457" s="668">
        <f t="shared" si="124"/>
        <v>0</v>
      </c>
      <c r="O457" s="669">
        <f>IF(OR('1C TSsoustraitance'!$D174="",'1C TSsoustraitance'!$E174="OUI",'1C TSsoustraitance'!$AP174=0),0,(('1C TSsoustraitance'!$S174)/'1C TSsoustraitance'!$AP174))</f>
        <v>0</v>
      </c>
      <c r="P457" s="669">
        <f>IF(OR('1C TSsoustraitance'!$D174="",'1C TSsoustraitance'!$E174="OUI",'1C TSsoustraitance'!$AP174=0),0,(('1C TSsoustraitance'!$T174)/'1C TSsoustraitance'!$AP174))</f>
        <v>0</v>
      </c>
      <c r="Q457" s="669">
        <f>IF(OR('1C TSsoustraitance'!$D174="",'1C TSsoustraitance'!$E174="OUI",'1C TSsoustraitance'!$AP174=0),0,(('1C TSsoustraitance'!$U174)/'1C TSsoustraitance'!$AP174))</f>
        <v>0</v>
      </c>
      <c r="R457" s="669">
        <f>IF(OR('1C TSsoustraitance'!$D174="",'1C TSsoustraitance'!$E174="OUI",'1C TSsoustraitance'!$AP174=0),0,(('1C TSsoustraitance'!$V174)/'1C TSsoustraitance'!$AP174))</f>
        <v>0</v>
      </c>
      <c r="S457" s="669">
        <f>IF(OR('1C TSsoustraitance'!$D174="",'1C TSsoustraitance'!$E174="OUI",'1C TSsoustraitance'!$AP174=0),0,(('1C TSsoustraitance'!$W174)/'1C TSsoustraitance'!$AP174))</f>
        <v>0</v>
      </c>
      <c r="T457" s="669">
        <f>IF(OR('1C TSsoustraitance'!$D174="",'1C TSsoustraitance'!$E174="OUI",'1C TSsoustraitance'!$AP174=0),0,(('1C TSsoustraitance'!$X174)/'1C TSsoustraitance'!$AP174))</f>
        <v>0</v>
      </c>
      <c r="U457" s="669">
        <f>IF(OR('1C TSsoustraitance'!$D174="",'1C TSsoustraitance'!$E174="OUI",'1C TSsoustraitance'!$AP174=0),0,(('1C TSsoustraitance'!$Y174)/'1C TSsoustraitance'!$AP174))</f>
        <v>0</v>
      </c>
      <c r="V457" s="669">
        <f>IF(OR('1C TSsoustraitance'!$D174="",'1C TSsoustraitance'!$E174="OUI",'1C TSsoustraitance'!$AP174=0),0,(('1C TSsoustraitance'!$Z174)/'1C TSsoustraitance'!$AP174))</f>
        <v>0</v>
      </c>
      <c r="W457" s="669">
        <f>IF(OR('1C TSsoustraitance'!$D174="",'1C TSsoustraitance'!$E174="OUI",'1C TSsoustraitance'!$AP174=0),0,(('1C TSsoustraitance'!$AA174)/'1C TSsoustraitance'!$AP174))</f>
        <v>0</v>
      </c>
      <c r="X457" s="669">
        <f>IF(OR('1C TSsoustraitance'!$D174="",'1C TSsoustraitance'!$E174="OUI",'1C TSsoustraitance'!$AP174=0),0,(('1C TSsoustraitance'!$AB174)/'1C TSsoustraitance'!$AP174))</f>
        <v>0</v>
      </c>
      <c r="Y457" s="669">
        <f>IF(OR('1C TSsoustraitance'!$D174="",'1C TSsoustraitance'!$E174="OUI",'1C TSsoustraitance'!$AP174=0),0,(('1C TSsoustraitance'!$AC174)/'1C TSsoustraitance'!$AP174))</f>
        <v>0</v>
      </c>
      <c r="Z457" s="669">
        <f>IF(OR('1C TSsoustraitance'!$D174="",'1C TSsoustraitance'!$E174="OUI",'1C TSsoustraitance'!$AP174=0),0,(('1C TSsoustraitance'!$AD174)/'1C TSsoustraitance'!$AP174))</f>
        <v>0</v>
      </c>
      <c r="AA457" s="669">
        <f>IF(OR('1C TSsoustraitance'!$D174="",'1C TSsoustraitance'!$E174="OUI",'1C TSsoustraitance'!$AP174=0),0,(('1C TSsoustraitance'!$AE174)/'1C TSsoustraitance'!$AP174))</f>
        <v>0</v>
      </c>
      <c r="AB457" s="669">
        <f>IF(OR('1C TSsoustraitance'!$D174="",'1C TSsoustraitance'!$E174="OUI",'1C TSsoustraitance'!$AP174=0),0,(('1C TSsoustraitance'!$AF174)/'1C TSsoustraitance'!$AP174))</f>
        <v>0</v>
      </c>
      <c r="AC457" s="669">
        <f>IF(OR('1C TSsoustraitance'!$D174="",'1C TSsoustraitance'!$E174="OUI",'1C TSsoustraitance'!$AP174=0),0,(('1C TSsoustraitance'!$AG174)/'1C TSsoustraitance'!$AP174))</f>
        <v>0</v>
      </c>
      <c r="AD457" s="669">
        <f>IF(OR('1C TSsoustraitance'!$D174="",'1C TSsoustraitance'!$E174="OUI",'1C TSsoustraitance'!$AP174=0),0,(('1C TSsoustraitance'!$AH174)/'1C TSsoustraitance'!$AP174))</f>
        <v>0</v>
      </c>
      <c r="AE457" s="669">
        <f>IF(OR('1C TSsoustraitance'!$D174="",'1C TSsoustraitance'!$E174="OUI",'1C TSsoustraitance'!$AP174=0),0,(('1C TSsoustraitance'!$AI174)/'1C TSsoustraitance'!$AP174))</f>
        <v>0</v>
      </c>
      <c r="AF457" s="669">
        <f>IF(OR('1C TSsoustraitance'!$D174="",'1C TSsoustraitance'!$E174="OUI",'1C TSsoustraitance'!$AP174=0),0,(('1C TSsoustraitance'!$AJ174)/'1C TSsoustraitance'!$AP174))</f>
        <v>0</v>
      </c>
      <c r="AG457" s="669">
        <f>IF(OR('1C TSsoustraitance'!$D174="",'1C TSsoustraitance'!$E174="OUI",'1C TSsoustraitance'!$AP174=0),0,(('1C TSsoustraitance'!$AK174)/'1C TSsoustraitance'!$AP174))</f>
        <v>0</v>
      </c>
      <c r="AH457" s="669">
        <f>IF(OR('1C TSsoustraitance'!$D174="",'1C TSsoustraitance'!$E174="OUI",'1C TSsoustraitance'!$AP174=0),0,(('1C TSsoustraitance'!$AL174)/'1C TSsoustraitance'!$AP174))</f>
        <v>0</v>
      </c>
      <c r="AI457" s="669">
        <f>IF(OR('1C TSsoustraitance'!$D174="",'1C TSsoustraitance'!$E174="OUI",'1C TSsoustraitance'!$AP174=0),0,(('1C TSsoustraitance'!$AM174)/'1C TSsoustraitance'!$AP174))</f>
        <v>0</v>
      </c>
      <c r="AJ457" s="669">
        <f>IF(OR('1C TSsoustraitance'!$D174="",'1C TSsoustraitance'!$E174="OUI",'1C TSsoustraitance'!$AP174=0),0,(('1C TSsoustraitance'!$AN174)/'1C TSsoustraitance'!$AP174))</f>
        <v>0</v>
      </c>
      <c r="AK457" s="669">
        <f t="shared" si="125"/>
        <v>0</v>
      </c>
      <c r="AL457" s="668">
        <f t="shared" si="126"/>
        <v>0</v>
      </c>
      <c r="AM457" s="670">
        <f>IF(Tableau7[[#This Row],[N° pièce]]="",0,(Tableau7[[#This Row],[hors TVA]]+(Tableau7[[#This Row],[hors TVA]]*Tableau7[[#This Row],[Taux TVA]])-(Tableau7[[#This Row],[hors TVA]]*Tableau7[[#This Row],[Taux TVA]]*Tableau7[[#This Row],[Régime TVA: Récupération]]))*Tableau7[[#This Row],[Type 1]])</f>
        <v>0</v>
      </c>
      <c r="AN457" s="670">
        <f>IF(Tableau7[[#This Row],[N° pièce]]="",0,IF($K$2="pôle",((Tableau7[[#This Row],[hors TVA]]+(Tableau7[[#This Row],[hors TVA]]*Tableau7[[#This Row],[Taux TVA]])-(Tableau7[[#This Row],[hors TVA]]*Tableau7[[#This Row],[Taux TVA]]*Tableau7[[#This Row],[Régime TVA: Récupération]]))*Tableau7[[#This Row],[Type 2]]),0))</f>
        <v>0</v>
      </c>
      <c r="AO457" s="670">
        <f t="shared" si="121"/>
        <v>0</v>
      </c>
      <c r="AP457" s="255">
        <f t="shared" si="119"/>
        <v>0</v>
      </c>
      <c r="AQ457" s="506">
        <f t="shared" si="122"/>
        <v>0</v>
      </c>
      <c r="AR457" s="671"/>
      <c r="AS457" s="512"/>
      <c r="AT457" s="513" t="str">
        <f>IF(('1C TSsoustraitance'!AP174*FICHE!C$14&lt;J457),"Forfait limité à "&amp;FICHE!C$14&amp;"€/jour","")</f>
        <v/>
      </c>
      <c r="AU457" s="797"/>
      <c r="AV457" s="484"/>
      <c r="AW457" s="484"/>
      <c r="AX457" s="484"/>
      <c r="AY457" s="484"/>
      <c r="AZ457" s="484"/>
      <c r="BA457" s="4"/>
      <c r="BB457" s="4"/>
      <c r="BC457" s="4"/>
      <c r="BD457" s="4"/>
      <c r="BE457" s="4"/>
      <c r="BF457" s="4"/>
      <c r="BG457" s="4"/>
      <c r="BH457" s="4"/>
      <c r="BI457" s="4"/>
      <c r="BJ457" s="4"/>
      <c r="BK457" s="4"/>
      <c r="BL457" s="4"/>
      <c r="BM457" s="4"/>
      <c r="BN457" s="4"/>
      <c r="BO457" s="4"/>
      <c r="BP457" s="4"/>
      <c r="BQ457" s="4"/>
      <c r="BR457" s="4"/>
      <c r="BS457" s="4"/>
      <c r="BT457" s="4"/>
      <c r="BU457" s="4"/>
      <c r="BV457" s="4"/>
      <c r="BW457" s="4"/>
      <c r="BX457" s="4"/>
      <c r="BY457" s="4"/>
      <c r="BZ457" s="4"/>
      <c r="CA457" s="4"/>
      <c r="CB457" s="4"/>
      <c r="CC457" s="4"/>
      <c r="CD457" s="4"/>
      <c r="CE457" s="4"/>
      <c r="CF457" s="4"/>
      <c r="CG457" s="4"/>
      <c r="CH457" s="4"/>
      <c r="CI457" s="4"/>
      <c r="CJ457" s="4"/>
      <c r="CK457" s="4"/>
      <c r="CL457" s="4"/>
      <c r="CM457" s="4"/>
      <c r="CN457" s="4"/>
      <c r="CO457" s="4"/>
      <c r="CP457" s="4"/>
      <c r="CQ457" s="4"/>
      <c r="CR457" s="4"/>
      <c r="CS457" s="4"/>
      <c r="CT457" s="4"/>
      <c r="CU457" s="4"/>
      <c r="CV457" s="4"/>
      <c r="CW457" s="4"/>
      <c r="CX457" s="4"/>
      <c r="CY457" s="4"/>
      <c r="CZ457" s="4"/>
      <c r="DA457" s="4"/>
      <c r="DB457" s="4"/>
      <c r="DC457" s="4"/>
      <c r="DD457" s="4"/>
      <c r="DE457" s="4"/>
      <c r="DF457" s="4"/>
      <c r="DG457" s="4"/>
      <c r="DH457" s="4"/>
      <c r="DI457" s="4"/>
      <c r="DJ457" s="4"/>
      <c r="DK457" s="4"/>
      <c r="DL457" s="4"/>
      <c r="DM457" s="4"/>
      <c r="DN457" s="4"/>
      <c r="DO457" s="4"/>
      <c r="DP457" s="4"/>
      <c r="DQ457" s="4"/>
      <c r="DR457" s="4"/>
      <c r="DS457" s="4"/>
      <c r="DT457" s="4"/>
      <c r="DU457" s="4"/>
      <c r="DV457" s="4"/>
      <c r="DW457" s="4"/>
      <c r="DX457" s="4"/>
      <c r="DY457" s="4"/>
      <c r="DZ457" s="4"/>
      <c r="EA457" s="4"/>
      <c r="EB457" s="4"/>
      <c r="EC457" s="4"/>
      <c r="ED457" s="4"/>
      <c r="EE457" s="4"/>
      <c r="EF457" s="4"/>
      <c r="EG457" s="4"/>
      <c r="EH457" s="4"/>
      <c r="EI457" s="4"/>
      <c r="EJ457" s="4"/>
      <c r="EK457" s="4"/>
      <c r="EL457" s="4"/>
      <c r="EM457" s="4"/>
      <c r="EN457" s="4"/>
      <c r="EO457" s="4"/>
      <c r="EP457" s="4"/>
      <c r="EQ457" s="4"/>
      <c r="ER457" s="4"/>
      <c r="ES457" s="4"/>
      <c r="ET457" s="4"/>
      <c r="EU457" s="4"/>
      <c r="EV457" s="4"/>
      <c r="EW457" s="4"/>
      <c r="EX457" s="4"/>
      <c r="EY457" s="4"/>
      <c r="EZ457" s="4"/>
      <c r="FA457" s="4"/>
      <c r="FB457" s="4"/>
      <c r="FC457" s="4"/>
      <c r="FD457" s="4"/>
      <c r="FE457" s="4"/>
      <c r="FF457" s="4"/>
      <c r="FG457" s="4"/>
      <c r="FH457" s="4"/>
      <c r="FI457" s="4"/>
      <c r="FJ457" s="4"/>
      <c r="FK457" s="4"/>
      <c r="FL457" s="4"/>
      <c r="FM457" s="4"/>
      <c r="FN457" s="4"/>
      <c r="FO457" s="4"/>
      <c r="FP457" s="4"/>
      <c r="FQ457" s="4"/>
      <c r="FR457" s="4"/>
      <c r="FS457" s="4"/>
      <c r="FT457" s="4"/>
      <c r="FU457" s="4"/>
      <c r="FV457" s="4"/>
      <c r="FW457" s="4"/>
      <c r="FX457" s="4"/>
      <c r="FY457" s="4"/>
      <c r="FZ457" s="4"/>
      <c r="GA457" s="4"/>
      <c r="GB457" s="4"/>
      <c r="GC457" s="4"/>
      <c r="GD457" s="4"/>
      <c r="GE457" s="4"/>
      <c r="GF457" s="4"/>
      <c r="GG457" s="4"/>
      <c r="GH457" s="4"/>
      <c r="GI457" s="4"/>
      <c r="GJ457" s="4"/>
      <c r="GK457" s="4"/>
      <c r="GL457" s="4"/>
      <c r="GM457" s="4"/>
      <c r="GN457" s="4"/>
      <c r="GO457" s="4"/>
      <c r="GP457" s="4"/>
      <c r="GQ457" s="4"/>
      <c r="GR457" s="4"/>
      <c r="GS457" s="4"/>
      <c r="GT457" s="4"/>
      <c r="GU457" s="4"/>
      <c r="GV457" s="4"/>
      <c r="GW457" s="4"/>
      <c r="GX457" s="4"/>
      <c r="GY457" s="4"/>
      <c r="GZ457" s="4"/>
      <c r="HA457" s="4"/>
      <c r="HB457" s="4"/>
      <c r="HC457" s="4"/>
    </row>
    <row r="458" spans="1:211" s="380" customFormat="1" ht="13.9" customHeight="1">
      <c r="A458" s="828" t="str">
        <f>IF('1C TSsoustraitance'!$A175&lt;&gt;0,'1C TSsoustraitance'!$A175,"")</f>
        <v/>
      </c>
      <c r="B458" s="530"/>
      <c r="C458" s="513" t="str">
        <f>IF('1C TSsoustraitance'!$A175&lt;&gt;0,'1C TSsoustraitance'!$B175,"")</f>
        <v/>
      </c>
      <c r="D458" s="513" t="str">
        <f>IF('1C TSsoustraitance'!$A175&lt;&gt;0,'1C TSsoustraitance'!$C175,"")</f>
        <v/>
      </c>
      <c r="E458" s="684"/>
      <c r="F458" s="685"/>
      <c r="G458" s="666">
        <f>'1C TSsoustraitance'!$D175</f>
        <v>0</v>
      </c>
      <c r="H458" s="533">
        <v>0.21</v>
      </c>
      <c r="I458" s="533">
        <v>1</v>
      </c>
      <c r="J458" s="534"/>
      <c r="K458" s="667">
        <f t="shared" si="123"/>
        <v>0</v>
      </c>
      <c r="L458" s="668">
        <f>IF(OR('1C TSsoustraitance'!$D175="",'1C TSsoustraitance'!$AP175=0),0,IF(AND('1C TSsoustraitance'!$D175&lt;&gt;"",$K$2="Pôle",'1C TSsoustraitance'!$E175="OUI"),(('1C TSsoustraitance'!$F175+'1C TSsoustraitance'!$G175+'1C TSsoustraitance'!$H175+'1C TSsoustraitance'!$I175+'1C TSsoustraitance'!$M175)/'1C TSsoustraitance'!$R175),IF(AND('1C TSsoustraitance'!$D175&lt;&gt;"",$K$2="Pôle",'1C TSsoustraitance'!$E175="NON"),(('1C TSsoustraitance'!$F175+'1C TSsoustraitance'!$G175+'1C TSsoustraitance'!$H175+'1C TSsoustraitance'!$I175+'1C TSsoustraitance'!$M175)/'1C TSsoustraitance'!$AP175),IF(AND('1C TSsoustraitance'!$D175&lt;&gt;"",$K$2&lt;&gt;"Pôle",'1C TSsoustraitance'!$E175="OUI"),(('1C TSsoustraitance'!$F175+'1C TSsoustraitance'!$G175+'1C TSsoustraitance'!$H175+'1C TSsoustraitance'!$I175+'1C TSsoustraitance'!$J175+'1C TSsoustraitance'!$K175+'1C TSsoustraitance'!$L175+'1C TSsoustraitance'!$M175+'1C TSsoustraitance'!$N175+'1C TSsoustraitance'!$O175+'1C TSsoustraitance'!$P175+'1C TSsoustraitance'!$Q175)/'1C TSsoustraitance'!$R175),IF(AND('1C TSsoustraitance'!$D175&lt;&gt;"",$K$2&lt;&gt;"Pôle",'1C TSsoustraitance'!$E175="NON"),(('1C TSsoustraitance'!$F175+'1C TSsoustraitance'!$G175+'1C TSsoustraitance'!$H175+'1C TSsoustraitance'!$I175+'1C TSsoustraitance'!$J175+'1C TSsoustraitance'!$K175+'1C TSsoustraitance'!$L175+'1C TSsoustraitance'!$M175+'1C TSsoustraitance'!$N175+'1C TSsoustraitance'!$O175+'1C TSsoustraitance'!$P175+'1C TSsoustraitance'!$Q175))/'1C TSsoustraitance'!$AP175)))))</f>
        <v>0</v>
      </c>
      <c r="M458" s="668">
        <f>IF(OR('1C TSsoustraitance'!$D175="",'1C TSsoustraitance'!AP$13=0),0,IF(AND('1C TSsoustraitance'!$D175&lt;&gt;"",$K$2="Pôle",'1C TSsoustraitance'!$E175="OUI"),(('1C TSsoustraitance'!$J175+'1C TSsoustraitance'!$K175+'1C TSsoustraitance'!$L175)/'1C TSsoustraitance'!$R175),IF(AND('1C TSsoustraitance'!$D175&lt;&gt;"",$K$2="Pôle",'1C TSsoustraitance'!$E175="NON"),(('1C TSsoustraitance'!$J175+'1C TSsoustraitance'!$K175+'1C TSsoustraitance'!$L175)/'1C TSsoustraitance'!$AP175),IF(AND('1C TSsoustraitance'!$D175&lt;&gt;"",$K$2&lt;&gt;"Pôle"),0))))</f>
        <v>0</v>
      </c>
      <c r="N458" s="668">
        <f t="shared" si="124"/>
        <v>0</v>
      </c>
      <c r="O458" s="669">
        <f>IF(OR('1C TSsoustraitance'!$D175="",'1C TSsoustraitance'!$E175="OUI",'1C TSsoustraitance'!$AP175=0),0,(('1C TSsoustraitance'!$S175)/'1C TSsoustraitance'!$AP175))</f>
        <v>0</v>
      </c>
      <c r="P458" s="669">
        <f>IF(OR('1C TSsoustraitance'!$D175="",'1C TSsoustraitance'!$E175="OUI",'1C TSsoustraitance'!$AP175=0),0,(('1C TSsoustraitance'!$T175)/'1C TSsoustraitance'!$AP175))</f>
        <v>0</v>
      </c>
      <c r="Q458" s="669">
        <f>IF(OR('1C TSsoustraitance'!$D175="",'1C TSsoustraitance'!$E175="OUI",'1C TSsoustraitance'!$AP175=0),0,(('1C TSsoustraitance'!$U175)/'1C TSsoustraitance'!$AP175))</f>
        <v>0</v>
      </c>
      <c r="R458" s="669">
        <f>IF(OR('1C TSsoustraitance'!$D175="",'1C TSsoustraitance'!$E175="OUI",'1C TSsoustraitance'!$AP175=0),0,(('1C TSsoustraitance'!$V175)/'1C TSsoustraitance'!$AP175))</f>
        <v>0</v>
      </c>
      <c r="S458" s="669">
        <f>IF(OR('1C TSsoustraitance'!$D175="",'1C TSsoustraitance'!$E175="OUI",'1C TSsoustraitance'!$AP175=0),0,(('1C TSsoustraitance'!$W175)/'1C TSsoustraitance'!$AP175))</f>
        <v>0</v>
      </c>
      <c r="T458" s="669">
        <f>IF(OR('1C TSsoustraitance'!$D175="",'1C TSsoustraitance'!$E175="OUI",'1C TSsoustraitance'!$AP175=0),0,(('1C TSsoustraitance'!$X175)/'1C TSsoustraitance'!$AP175))</f>
        <v>0</v>
      </c>
      <c r="U458" s="669">
        <f>IF(OR('1C TSsoustraitance'!$D175="",'1C TSsoustraitance'!$E175="OUI",'1C TSsoustraitance'!$AP175=0),0,(('1C TSsoustraitance'!$Y175)/'1C TSsoustraitance'!$AP175))</f>
        <v>0</v>
      </c>
      <c r="V458" s="669">
        <f>IF(OR('1C TSsoustraitance'!$D175="",'1C TSsoustraitance'!$E175="OUI",'1C TSsoustraitance'!$AP175=0),0,(('1C TSsoustraitance'!$Z175)/'1C TSsoustraitance'!$AP175))</f>
        <v>0</v>
      </c>
      <c r="W458" s="669">
        <f>IF(OR('1C TSsoustraitance'!$D175="",'1C TSsoustraitance'!$E175="OUI",'1C TSsoustraitance'!$AP175=0),0,(('1C TSsoustraitance'!$AA175)/'1C TSsoustraitance'!$AP175))</f>
        <v>0</v>
      </c>
      <c r="X458" s="669">
        <f>IF(OR('1C TSsoustraitance'!$D175="",'1C TSsoustraitance'!$E175="OUI",'1C TSsoustraitance'!$AP175=0),0,(('1C TSsoustraitance'!$AB175)/'1C TSsoustraitance'!$AP175))</f>
        <v>0</v>
      </c>
      <c r="Y458" s="669">
        <f>IF(OR('1C TSsoustraitance'!$D175="",'1C TSsoustraitance'!$E175="OUI",'1C TSsoustraitance'!$AP175=0),0,(('1C TSsoustraitance'!$AC175)/'1C TSsoustraitance'!$AP175))</f>
        <v>0</v>
      </c>
      <c r="Z458" s="669">
        <f>IF(OR('1C TSsoustraitance'!$D175="",'1C TSsoustraitance'!$E175="OUI",'1C TSsoustraitance'!$AP175=0),0,(('1C TSsoustraitance'!$AD175)/'1C TSsoustraitance'!$AP175))</f>
        <v>0</v>
      </c>
      <c r="AA458" s="669">
        <f>IF(OR('1C TSsoustraitance'!$D175="",'1C TSsoustraitance'!$E175="OUI",'1C TSsoustraitance'!$AP175=0),0,(('1C TSsoustraitance'!$AE175)/'1C TSsoustraitance'!$AP175))</f>
        <v>0</v>
      </c>
      <c r="AB458" s="669">
        <f>IF(OR('1C TSsoustraitance'!$D175="",'1C TSsoustraitance'!$E175="OUI",'1C TSsoustraitance'!$AP175=0),0,(('1C TSsoustraitance'!$AF175)/'1C TSsoustraitance'!$AP175))</f>
        <v>0</v>
      </c>
      <c r="AC458" s="669">
        <f>IF(OR('1C TSsoustraitance'!$D175="",'1C TSsoustraitance'!$E175="OUI",'1C TSsoustraitance'!$AP175=0),0,(('1C TSsoustraitance'!$AG175)/'1C TSsoustraitance'!$AP175))</f>
        <v>0</v>
      </c>
      <c r="AD458" s="669">
        <f>IF(OR('1C TSsoustraitance'!$D175="",'1C TSsoustraitance'!$E175="OUI",'1C TSsoustraitance'!$AP175=0),0,(('1C TSsoustraitance'!$AH175)/'1C TSsoustraitance'!$AP175))</f>
        <v>0</v>
      </c>
      <c r="AE458" s="669">
        <f>IF(OR('1C TSsoustraitance'!$D175="",'1C TSsoustraitance'!$E175="OUI",'1C TSsoustraitance'!$AP175=0),0,(('1C TSsoustraitance'!$AI175)/'1C TSsoustraitance'!$AP175))</f>
        <v>0</v>
      </c>
      <c r="AF458" s="669">
        <f>IF(OR('1C TSsoustraitance'!$D175="",'1C TSsoustraitance'!$E175="OUI",'1C TSsoustraitance'!$AP175=0),0,(('1C TSsoustraitance'!$AJ175)/'1C TSsoustraitance'!$AP175))</f>
        <v>0</v>
      </c>
      <c r="AG458" s="669">
        <f>IF(OR('1C TSsoustraitance'!$D175="",'1C TSsoustraitance'!$E175="OUI",'1C TSsoustraitance'!$AP175=0),0,(('1C TSsoustraitance'!$AK175)/'1C TSsoustraitance'!$AP175))</f>
        <v>0</v>
      </c>
      <c r="AH458" s="669">
        <f>IF(OR('1C TSsoustraitance'!$D175="",'1C TSsoustraitance'!$E175="OUI",'1C TSsoustraitance'!$AP175=0),0,(('1C TSsoustraitance'!$AL175)/'1C TSsoustraitance'!$AP175))</f>
        <v>0</v>
      </c>
      <c r="AI458" s="669">
        <f>IF(OR('1C TSsoustraitance'!$D175="",'1C TSsoustraitance'!$E175="OUI",'1C TSsoustraitance'!$AP175=0),0,(('1C TSsoustraitance'!$AM175)/'1C TSsoustraitance'!$AP175))</f>
        <v>0</v>
      </c>
      <c r="AJ458" s="669">
        <f>IF(OR('1C TSsoustraitance'!$D175="",'1C TSsoustraitance'!$E175="OUI",'1C TSsoustraitance'!$AP175=0),0,(('1C TSsoustraitance'!$AN175)/'1C TSsoustraitance'!$AP175))</f>
        <v>0</v>
      </c>
      <c r="AK458" s="669">
        <f t="shared" si="125"/>
        <v>0</v>
      </c>
      <c r="AL458" s="668">
        <f t="shared" si="126"/>
        <v>0</v>
      </c>
      <c r="AM458" s="670">
        <f>IF(Tableau7[[#This Row],[N° pièce]]="",0,(Tableau7[[#This Row],[hors TVA]]+(Tableau7[[#This Row],[hors TVA]]*Tableau7[[#This Row],[Taux TVA]])-(Tableau7[[#This Row],[hors TVA]]*Tableau7[[#This Row],[Taux TVA]]*Tableau7[[#This Row],[Régime TVA: Récupération]]))*Tableau7[[#This Row],[Type 1]])</f>
        <v>0</v>
      </c>
      <c r="AN458" s="670">
        <f>IF(Tableau7[[#This Row],[N° pièce]]="",0,IF($K$2="pôle",((Tableau7[[#This Row],[hors TVA]]+(Tableau7[[#This Row],[hors TVA]]*Tableau7[[#This Row],[Taux TVA]])-(Tableau7[[#This Row],[hors TVA]]*Tableau7[[#This Row],[Taux TVA]]*Tableau7[[#This Row],[Régime TVA: Récupération]]))*Tableau7[[#This Row],[Type 2]]),0))</f>
        <v>0</v>
      </c>
      <c r="AO458" s="670">
        <f t="shared" si="121"/>
        <v>0</v>
      </c>
      <c r="AP458" s="255">
        <f t="shared" si="119"/>
        <v>0</v>
      </c>
      <c r="AQ458" s="506">
        <f t="shared" si="122"/>
        <v>0</v>
      </c>
      <c r="AR458" s="671"/>
      <c r="AS458" s="512"/>
      <c r="AT458" s="513" t="str">
        <f>IF(('1C TSsoustraitance'!AP175*FICHE!C$14&lt;J458),"Forfait limité à "&amp;FICHE!C$14&amp;"€/jour","")</f>
        <v/>
      </c>
      <c r="AU458" s="797"/>
      <c r="AV458" s="484"/>
      <c r="AW458" s="484"/>
      <c r="AX458" s="484"/>
      <c r="AY458" s="484"/>
      <c r="AZ458" s="484"/>
      <c r="BA458" s="4"/>
      <c r="BB458" s="4"/>
      <c r="BC458" s="4"/>
      <c r="BD458" s="4"/>
      <c r="BE458" s="4"/>
      <c r="BF458" s="4"/>
      <c r="BG458" s="4"/>
      <c r="BH458" s="4"/>
      <c r="BI458" s="4"/>
      <c r="BJ458" s="4"/>
      <c r="BK458" s="4"/>
      <c r="BL458" s="4"/>
      <c r="BM458" s="4"/>
      <c r="BN458" s="4"/>
      <c r="BO458" s="4"/>
      <c r="BP458" s="4"/>
      <c r="BQ458" s="4"/>
      <c r="BR458" s="4"/>
      <c r="BS458" s="4"/>
      <c r="BT458" s="4"/>
      <c r="BU458" s="4"/>
      <c r="BV458" s="4"/>
      <c r="BW458" s="4"/>
      <c r="BX458" s="4"/>
      <c r="BY458" s="4"/>
      <c r="BZ458" s="4"/>
      <c r="CA458" s="4"/>
      <c r="CB458" s="4"/>
      <c r="CC458" s="4"/>
      <c r="CD458" s="4"/>
      <c r="CE458" s="4"/>
      <c r="CF458" s="4"/>
      <c r="CG458" s="4"/>
      <c r="CH458" s="4"/>
      <c r="CI458" s="4"/>
      <c r="CJ458" s="4"/>
      <c r="CK458" s="4"/>
      <c r="CL458" s="4"/>
      <c r="CM458" s="4"/>
      <c r="CN458" s="4"/>
      <c r="CO458" s="4"/>
      <c r="CP458" s="4"/>
      <c r="CQ458" s="4"/>
      <c r="CR458" s="4"/>
      <c r="CS458" s="4"/>
      <c r="CT458" s="4"/>
      <c r="CU458" s="4"/>
      <c r="CV458" s="4"/>
      <c r="CW458" s="4"/>
      <c r="CX458" s="4"/>
      <c r="CY458" s="4"/>
      <c r="CZ458" s="4"/>
      <c r="DA458" s="4"/>
      <c r="DB458" s="4"/>
      <c r="DC458" s="4"/>
      <c r="DD458" s="4"/>
      <c r="DE458" s="4"/>
      <c r="DF458" s="4"/>
      <c r="DG458" s="4"/>
      <c r="DH458" s="4"/>
      <c r="DI458" s="4"/>
      <c r="DJ458" s="4"/>
      <c r="DK458" s="4"/>
      <c r="DL458" s="4"/>
      <c r="DM458" s="4"/>
      <c r="DN458" s="4"/>
      <c r="DO458" s="4"/>
      <c r="DP458" s="4"/>
      <c r="DQ458" s="4"/>
      <c r="DR458" s="4"/>
      <c r="DS458" s="4"/>
      <c r="DT458" s="4"/>
      <c r="DU458" s="4"/>
      <c r="DV458" s="4"/>
      <c r="DW458" s="4"/>
      <c r="DX458" s="4"/>
      <c r="DY458" s="4"/>
      <c r="DZ458" s="4"/>
      <c r="EA458" s="4"/>
      <c r="EB458" s="4"/>
      <c r="EC458" s="4"/>
      <c r="ED458" s="4"/>
      <c r="EE458" s="4"/>
      <c r="EF458" s="4"/>
      <c r="EG458" s="4"/>
      <c r="EH458" s="4"/>
      <c r="EI458" s="4"/>
      <c r="EJ458" s="4"/>
      <c r="EK458" s="4"/>
      <c r="EL458" s="4"/>
      <c r="EM458" s="4"/>
      <c r="EN458" s="4"/>
      <c r="EO458" s="4"/>
      <c r="EP458" s="4"/>
      <c r="EQ458" s="4"/>
      <c r="ER458" s="4"/>
      <c r="ES458" s="4"/>
      <c r="ET458" s="4"/>
      <c r="EU458" s="4"/>
      <c r="EV458" s="4"/>
      <c r="EW458" s="4"/>
      <c r="EX458" s="4"/>
      <c r="EY458" s="4"/>
      <c r="EZ458" s="4"/>
      <c r="FA458" s="4"/>
      <c r="FB458" s="4"/>
      <c r="FC458" s="4"/>
      <c r="FD458" s="4"/>
      <c r="FE458" s="4"/>
      <c r="FF458" s="4"/>
      <c r="FG458" s="4"/>
      <c r="FH458" s="4"/>
      <c r="FI458" s="4"/>
      <c r="FJ458" s="4"/>
      <c r="FK458" s="4"/>
      <c r="FL458" s="4"/>
      <c r="FM458" s="4"/>
      <c r="FN458" s="4"/>
      <c r="FO458" s="4"/>
      <c r="FP458" s="4"/>
      <c r="FQ458" s="4"/>
      <c r="FR458" s="4"/>
      <c r="FS458" s="4"/>
      <c r="FT458" s="4"/>
      <c r="FU458" s="4"/>
      <c r="FV458" s="4"/>
      <c r="FW458" s="4"/>
      <c r="FX458" s="4"/>
      <c r="FY458" s="4"/>
      <c r="FZ458" s="4"/>
      <c r="GA458" s="4"/>
      <c r="GB458" s="4"/>
      <c r="GC458" s="4"/>
      <c r="GD458" s="4"/>
      <c r="GE458" s="4"/>
      <c r="GF458" s="4"/>
      <c r="GG458" s="4"/>
      <c r="GH458" s="4"/>
      <c r="GI458" s="4"/>
      <c r="GJ458" s="4"/>
      <c r="GK458" s="4"/>
      <c r="GL458" s="4"/>
      <c r="GM458" s="4"/>
      <c r="GN458" s="4"/>
      <c r="GO458" s="4"/>
      <c r="GP458" s="4"/>
      <c r="GQ458" s="4"/>
      <c r="GR458" s="4"/>
      <c r="GS458" s="4"/>
      <c r="GT458" s="4"/>
      <c r="GU458" s="4"/>
      <c r="GV458" s="4"/>
      <c r="GW458" s="4"/>
      <c r="GX458" s="4"/>
      <c r="GY458" s="4"/>
      <c r="GZ458" s="4"/>
      <c r="HA458" s="4"/>
      <c r="HB458" s="4"/>
      <c r="HC458" s="4"/>
    </row>
    <row r="459" spans="1:211" s="380" customFormat="1" ht="13.9" customHeight="1">
      <c r="A459" s="828" t="str">
        <f>IF('1C TSsoustraitance'!$A176&lt;&gt;0,'1C TSsoustraitance'!$A176,"")</f>
        <v/>
      </c>
      <c r="B459" s="530"/>
      <c r="C459" s="513" t="str">
        <f>IF('1C TSsoustraitance'!$A176&lt;&gt;0,'1C TSsoustraitance'!$B176,"")</f>
        <v/>
      </c>
      <c r="D459" s="513" t="str">
        <f>IF('1C TSsoustraitance'!$A176&lt;&gt;0,'1C TSsoustraitance'!$C176,"")</f>
        <v/>
      </c>
      <c r="E459" s="684"/>
      <c r="F459" s="685"/>
      <c r="G459" s="666">
        <f>'1C TSsoustraitance'!$D176</f>
        <v>0</v>
      </c>
      <c r="H459" s="533">
        <v>0.21</v>
      </c>
      <c r="I459" s="533">
        <v>1</v>
      </c>
      <c r="J459" s="534"/>
      <c r="K459" s="667">
        <f t="shared" si="123"/>
        <v>0</v>
      </c>
      <c r="L459" s="668">
        <f>IF(OR('1C TSsoustraitance'!$D176="",'1C TSsoustraitance'!$AP176=0),0,IF(AND('1C TSsoustraitance'!$D176&lt;&gt;"",$K$2="Pôle",'1C TSsoustraitance'!$E176="OUI"),(('1C TSsoustraitance'!$F176+'1C TSsoustraitance'!$G176+'1C TSsoustraitance'!$H176+'1C TSsoustraitance'!$I176+'1C TSsoustraitance'!$M176)/'1C TSsoustraitance'!$R176),IF(AND('1C TSsoustraitance'!$D176&lt;&gt;"",$K$2="Pôle",'1C TSsoustraitance'!$E176="NON"),(('1C TSsoustraitance'!$F176+'1C TSsoustraitance'!$G176+'1C TSsoustraitance'!$H176+'1C TSsoustraitance'!$I176+'1C TSsoustraitance'!$M176)/'1C TSsoustraitance'!$AP176),IF(AND('1C TSsoustraitance'!$D176&lt;&gt;"",$K$2&lt;&gt;"Pôle",'1C TSsoustraitance'!$E176="OUI"),(('1C TSsoustraitance'!$F176+'1C TSsoustraitance'!$G176+'1C TSsoustraitance'!$H176+'1C TSsoustraitance'!$I176+'1C TSsoustraitance'!$J176+'1C TSsoustraitance'!$K176+'1C TSsoustraitance'!$L176+'1C TSsoustraitance'!$M176+'1C TSsoustraitance'!$N176+'1C TSsoustraitance'!$O176+'1C TSsoustraitance'!$P176+'1C TSsoustraitance'!$Q176)/'1C TSsoustraitance'!$R176),IF(AND('1C TSsoustraitance'!$D176&lt;&gt;"",$K$2&lt;&gt;"Pôle",'1C TSsoustraitance'!$E176="NON"),(('1C TSsoustraitance'!$F176+'1C TSsoustraitance'!$G176+'1C TSsoustraitance'!$H176+'1C TSsoustraitance'!$I176+'1C TSsoustraitance'!$J176+'1C TSsoustraitance'!$K176+'1C TSsoustraitance'!$L176+'1C TSsoustraitance'!$M176+'1C TSsoustraitance'!$N176+'1C TSsoustraitance'!$O176+'1C TSsoustraitance'!$P176+'1C TSsoustraitance'!$Q176))/'1C TSsoustraitance'!$AP176)))))</f>
        <v>0</v>
      </c>
      <c r="M459" s="668">
        <f>IF(OR('1C TSsoustraitance'!$D176="",'1C TSsoustraitance'!AP$13=0),0,IF(AND('1C TSsoustraitance'!$D176&lt;&gt;"",$K$2="Pôle",'1C TSsoustraitance'!$E176="OUI"),(('1C TSsoustraitance'!$J176+'1C TSsoustraitance'!$K176+'1C TSsoustraitance'!$L176)/'1C TSsoustraitance'!$R176),IF(AND('1C TSsoustraitance'!$D176&lt;&gt;"",$K$2="Pôle",'1C TSsoustraitance'!$E176="NON"),(('1C TSsoustraitance'!$J176+'1C TSsoustraitance'!$K176+'1C TSsoustraitance'!$L176)/'1C TSsoustraitance'!$AP176),IF(AND('1C TSsoustraitance'!$D176&lt;&gt;"",$K$2&lt;&gt;"Pôle"),0))))</f>
        <v>0</v>
      </c>
      <c r="N459" s="668">
        <f t="shared" si="124"/>
        <v>0</v>
      </c>
      <c r="O459" s="669">
        <f>IF(OR('1C TSsoustraitance'!$D176="",'1C TSsoustraitance'!$E176="OUI",'1C TSsoustraitance'!$AP176=0),0,(('1C TSsoustraitance'!$S176)/'1C TSsoustraitance'!$AP176))</f>
        <v>0</v>
      </c>
      <c r="P459" s="669">
        <f>IF(OR('1C TSsoustraitance'!$D176="",'1C TSsoustraitance'!$E176="OUI",'1C TSsoustraitance'!$AP176=0),0,(('1C TSsoustraitance'!$T176)/'1C TSsoustraitance'!$AP176))</f>
        <v>0</v>
      </c>
      <c r="Q459" s="669">
        <f>IF(OR('1C TSsoustraitance'!$D176="",'1C TSsoustraitance'!$E176="OUI",'1C TSsoustraitance'!$AP176=0),0,(('1C TSsoustraitance'!$U176)/'1C TSsoustraitance'!$AP176))</f>
        <v>0</v>
      </c>
      <c r="R459" s="669">
        <f>IF(OR('1C TSsoustraitance'!$D176="",'1C TSsoustraitance'!$E176="OUI",'1C TSsoustraitance'!$AP176=0),0,(('1C TSsoustraitance'!$V176)/'1C TSsoustraitance'!$AP176))</f>
        <v>0</v>
      </c>
      <c r="S459" s="669">
        <f>IF(OR('1C TSsoustraitance'!$D176="",'1C TSsoustraitance'!$E176="OUI",'1C TSsoustraitance'!$AP176=0),0,(('1C TSsoustraitance'!$W176)/'1C TSsoustraitance'!$AP176))</f>
        <v>0</v>
      </c>
      <c r="T459" s="669">
        <f>IF(OR('1C TSsoustraitance'!$D176="",'1C TSsoustraitance'!$E176="OUI",'1C TSsoustraitance'!$AP176=0),0,(('1C TSsoustraitance'!$X176)/'1C TSsoustraitance'!$AP176))</f>
        <v>0</v>
      </c>
      <c r="U459" s="669">
        <f>IF(OR('1C TSsoustraitance'!$D176="",'1C TSsoustraitance'!$E176="OUI",'1C TSsoustraitance'!$AP176=0),0,(('1C TSsoustraitance'!$Y176)/'1C TSsoustraitance'!$AP176))</f>
        <v>0</v>
      </c>
      <c r="V459" s="669">
        <f>IF(OR('1C TSsoustraitance'!$D176="",'1C TSsoustraitance'!$E176="OUI",'1C TSsoustraitance'!$AP176=0),0,(('1C TSsoustraitance'!$Z176)/'1C TSsoustraitance'!$AP176))</f>
        <v>0</v>
      </c>
      <c r="W459" s="669">
        <f>IF(OR('1C TSsoustraitance'!$D176="",'1C TSsoustraitance'!$E176="OUI",'1C TSsoustraitance'!$AP176=0),0,(('1C TSsoustraitance'!$AA176)/'1C TSsoustraitance'!$AP176))</f>
        <v>0</v>
      </c>
      <c r="X459" s="669">
        <f>IF(OR('1C TSsoustraitance'!$D176="",'1C TSsoustraitance'!$E176="OUI",'1C TSsoustraitance'!$AP176=0),0,(('1C TSsoustraitance'!$AB176)/'1C TSsoustraitance'!$AP176))</f>
        <v>0</v>
      </c>
      <c r="Y459" s="669">
        <f>IF(OR('1C TSsoustraitance'!$D176="",'1C TSsoustraitance'!$E176="OUI",'1C TSsoustraitance'!$AP176=0),0,(('1C TSsoustraitance'!$AC176)/'1C TSsoustraitance'!$AP176))</f>
        <v>0</v>
      </c>
      <c r="Z459" s="669">
        <f>IF(OR('1C TSsoustraitance'!$D176="",'1C TSsoustraitance'!$E176="OUI",'1C TSsoustraitance'!$AP176=0),0,(('1C TSsoustraitance'!$AD176)/'1C TSsoustraitance'!$AP176))</f>
        <v>0</v>
      </c>
      <c r="AA459" s="669">
        <f>IF(OR('1C TSsoustraitance'!$D176="",'1C TSsoustraitance'!$E176="OUI",'1C TSsoustraitance'!$AP176=0),0,(('1C TSsoustraitance'!$AE176)/'1C TSsoustraitance'!$AP176))</f>
        <v>0</v>
      </c>
      <c r="AB459" s="669">
        <f>IF(OR('1C TSsoustraitance'!$D176="",'1C TSsoustraitance'!$E176="OUI",'1C TSsoustraitance'!$AP176=0),0,(('1C TSsoustraitance'!$AF176)/'1C TSsoustraitance'!$AP176))</f>
        <v>0</v>
      </c>
      <c r="AC459" s="669">
        <f>IF(OR('1C TSsoustraitance'!$D176="",'1C TSsoustraitance'!$E176="OUI",'1C TSsoustraitance'!$AP176=0),0,(('1C TSsoustraitance'!$AG176)/'1C TSsoustraitance'!$AP176))</f>
        <v>0</v>
      </c>
      <c r="AD459" s="669">
        <f>IF(OR('1C TSsoustraitance'!$D176="",'1C TSsoustraitance'!$E176="OUI",'1C TSsoustraitance'!$AP176=0),0,(('1C TSsoustraitance'!$AH176)/'1C TSsoustraitance'!$AP176))</f>
        <v>0</v>
      </c>
      <c r="AE459" s="669">
        <f>IF(OR('1C TSsoustraitance'!$D176="",'1C TSsoustraitance'!$E176="OUI",'1C TSsoustraitance'!$AP176=0),0,(('1C TSsoustraitance'!$AI176)/'1C TSsoustraitance'!$AP176))</f>
        <v>0</v>
      </c>
      <c r="AF459" s="669">
        <f>IF(OR('1C TSsoustraitance'!$D176="",'1C TSsoustraitance'!$E176="OUI",'1C TSsoustraitance'!$AP176=0),0,(('1C TSsoustraitance'!$AJ176)/'1C TSsoustraitance'!$AP176))</f>
        <v>0</v>
      </c>
      <c r="AG459" s="669">
        <f>IF(OR('1C TSsoustraitance'!$D176="",'1C TSsoustraitance'!$E176="OUI",'1C TSsoustraitance'!$AP176=0),0,(('1C TSsoustraitance'!$AK176)/'1C TSsoustraitance'!$AP176))</f>
        <v>0</v>
      </c>
      <c r="AH459" s="669">
        <f>IF(OR('1C TSsoustraitance'!$D176="",'1C TSsoustraitance'!$E176="OUI",'1C TSsoustraitance'!$AP176=0),0,(('1C TSsoustraitance'!$AL176)/'1C TSsoustraitance'!$AP176))</f>
        <v>0</v>
      </c>
      <c r="AI459" s="669">
        <f>IF(OR('1C TSsoustraitance'!$D176="",'1C TSsoustraitance'!$E176="OUI",'1C TSsoustraitance'!$AP176=0),0,(('1C TSsoustraitance'!$AM176)/'1C TSsoustraitance'!$AP176))</f>
        <v>0</v>
      </c>
      <c r="AJ459" s="669">
        <f>IF(OR('1C TSsoustraitance'!$D176="",'1C TSsoustraitance'!$E176="OUI",'1C TSsoustraitance'!$AP176=0),0,(('1C TSsoustraitance'!$AN176)/'1C TSsoustraitance'!$AP176))</f>
        <v>0</v>
      </c>
      <c r="AK459" s="669">
        <f t="shared" si="125"/>
        <v>0</v>
      </c>
      <c r="AL459" s="668">
        <f t="shared" si="126"/>
        <v>0</v>
      </c>
      <c r="AM459" s="670">
        <f>IF(Tableau7[[#This Row],[N° pièce]]="",0,(Tableau7[[#This Row],[hors TVA]]+(Tableau7[[#This Row],[hors TVA]]*Tableau7[[#This Row],[Taux TVA]])-(Tableau7[[#This Row],[hors TVA]]*Tableau7[[#This Row],[Taux TVA]]*Tableau7[[#This Row],[Régime TVA: Récupération]]))*Tableau7[[#This Row],[Type 1]])</f>
        <v>0</v>
      </c>
      <c r="AN459" s="670">
        <f>IF(Tableau7[[#This Row],[N° pièce]]="",0,IF($K$2="pôle",((Tableau7[[#This Row],[hors TVA]]+(Tableau7[[#This Row],[hors TVA]]*Tableau7[[#This Row],[Taux TVA]])-(Tableau7[[#This Row],[hors TVA]]*Tableau7[[#This Row],[Taux TVA]]*Tableau7[[#This Row],[Régime TVA: Récupération]]))*Tableau7[[#This Row],[Type 2]]),0))</f>
        <v>0</v>
      </c>
      <c r="AO459" s="670">
        <f t="shared" si="121"/>
        <v>0</v>
      </c>
      <c r="AP459" s="255">
        <f t="shared" si="119"/>
        <v>0</v>
      </c>
      <c r="AQ459" s="506">
        <f t="shared" si="122"/>
        <v>0</v>
      </c>
      <c r="AR459" s="671"/>
      <c r="AS459" s="512"/>
      <c r="AT459" s="513" t="str">
        <f>IF(('1C TSsoustraitance'!AP176*FICHE!C$14&lt;J459),"Forfait limité à "&amp;FICHE!C$14&amp;"€/jour","")</f>
        <v/>
      </c>
      <c r="AU459" s="797"/>
      <c r="AV459" s="484"/>
      <c r="AW459" s="484"/>
      <c r="AX459" s="484"/>
      <c r="AY459" s="484"/>
      <c r="AZ459" s="484"/>
      <c r="BA459" s="4"/>
      <c r="BB459" s="4"/>
      <c r="BC459" s="4"/>
      <c r="BD459" s="4"/>
      <c r="BE459" s="4"/>
      <c r="BF459" s="4"/>
      <c r="BG459" s="4"/>
      <c r="BH459" s="4"/>
      <c r="BI459" s="4"/>
      <c r="BJ459" s="4"/>
      <c r="BK459" s="4"/>
      <c r="BL459" s="4"/>
      <c r="BM459" s="4"/>
      <c r="BN459" s="4"/>
      <c r="BO459" s="4"/>
      <c r="BP459" s="4"/>
      <c r="BQ459" s="4"/>
      <c r="BR459" s="4"/>
      <c r="BS459" s="4"/>
      <c r="BT459" s="4"/>
      <c r="BU459" s="4"/>
      <c r="BV459" s="4"/>
      <c r="BW459" s="4"/>
      <c r="BX459" s="4"/>
      <c r="BY459" s="4"/>
      <c r="BZ459" s="4"/>
      <c r="CA459" s="4"/>
      <c r="CB459" s="4"/>
      <c r="CC459" s="4"/>
      <c r="CD459" s="4"/>
      <c r="CE459" s="4"/>
      <c r="CF459" s="4"/>
      <c r="CG459" s="4"/>
      <c r="CH459" s="4"/>
      <c r="CI459" s="4"/>
      <c r="CJ459" s="4"/>
      <c r="CK459" s="4"/>
      <c r="CL459" s="4"/>
      <c r="CM459" s="4"/>
      <c r="CN459" s="4"/>
      <c r="CO459" s="4"/>
      <c r="CP459" s="4"/>
      <c r="CQ459" s="4"/>
      <c r="CR459" s="4"/>
      <c r="CS459" s="4"/>
      <c r="CT459" s="4"/>
      <c r="CU459" s="4"/>
      <c r="CV459" s="4"/>
      <c r="CW459" s="4"/>
      <c r="CX459" s="4"/>
      <c r="CY459" s="4"/>
      <c r="CZ459" s="4"/>
      <c r="DA459" s="4"/>
      <c r="DB459" s="4"/>
      <c r="DC459" s="4"/>
      <c r="DD459" s="4"/>
      <c r="DE459" s="4"/>
      <c r="DF459" s="4"/>
      <c r="DG459" s="4"/>
      <c r="DH459" s="4"/>
      <c r="DI459" s="4"/>
      <c r="DJ459" s="4"/>
      <c r="DK459" s="4"/>
      <c r="DL459" s="4"/>
      <c r="DM459" s="4"/>
      <c r="DN459" s="4"/>
      <c r="DO459" s="4"/>
      <c r="DP459" s="4"/>
      <c r="DQ459" s="4"/>
      <c r="DR459" s="4"/>
      <c r="DS459" s="4"/>
      <c r="DT459" s="4"/>
      <c r="DU459" s="4"/>
      <c r="DV459" s="4"/>
      <c r="DW459" s="4"/>
      <c r="DX459" s="4"/>
      <c r="DY459" s="4"/>
      <c r="DZ459" s="4"/>
      <c r="EA459" s="4"/>
      <c r="EB459" s="4"/>
      <c r="EC459" s="4"/>
      <c r="ED459" s="4"/>
      <c r="EE459" s="4"/>
      <c r="EF459" s="4"/>
      <c r="EG459" s="4"/>
      <c r="EH459" s="4"/>
      <c r="EI459" s="4"/>
      <c r="EJ459" s="4"/>
      <c r="EK459" s="4"/>
      <c r="EL459" s="4"/>
      <c r="EM459" s="4"/>
      <c r="EN459" s="4"/>
      <c r="EO459" s="4"/>
      <c r="EP459" s="4"/>
      <c r="EQ459" s="4"/>
      <c r="ER459" s="4"/>
      <c r="ES459" s="4"/>
      <c r="ET459" s="4"/>
      <c r="EU459" s="4"/>
      <c r="EV459" s="4"/>
      <c r="EW459" s="4"/>
      <c r="EX459" s="4"/>
      <c r="EY459" s="4"/>
      <c r="EZ459" s="4"/>
      <c r="FA459" s="4"/>
      <c r="FB459" s="4"/>
      <c r="FC459" s="4"/>
      <c r="FD459" s="4"/>
      <c r="FE459" s="4"/>
      <c r="FF459" s="4"/>
      <c r="FG459" s="4"/>
      <c r="FH459" s="4"/>
      <c r="FI459" s="4"/>
      <c r="FJ459" s="4"/>
      <c r="FK459" s="4"/>
      <c r="FL459" s="4"/>
      <c r="FM459" s="4"/>
      <c r="FN459" s="4"/>
      <c r="FO459" s="4"/>
      <c r="FP459" s="4"/>
      <c r="FQ459" s="4"/>
      <c r="FR459" s="4"/>
      <c r="FS459" s="4"/>
      <c r="FT459" s="4"/>
      <c r="FU459" s="4"/>
      <c r="FV459" s="4"/>
      <c r="FW459" s="4"/>
      <c r="FX459" s="4"/>
      <c r="FY459" s="4"/>
      <c r="FZ459" s="4"/>
      <c r="GA459" s="4"/>
      <c r="GB459" s="4"/>
      <c r="GC459" s="4"/>
      <c r="GD459" s="4"/>
      <c r="GE459" s="4"/>
      <c r="GF459" s="4"/>
      <c r="GG459" s="4"/>
      <c r="GH459" s="4"/>
      <c r="GI459" s="4"/>
      <c r="GJ459" s="4"/>
      <c r="GK459" s="4"/>
      <c r="GL459" s="4"/>
      <c r="GM459" s="4"/>
      <c r="GN459" s="4"/>
      <c r="GO459" s="4"/>
      <c r="GP459" s="4"/>
      <c r="GQ459" s="4"/>
      <c r="GR459" s="4"/>
      <c r="GS459" s="4"/>
      <c r="GT459" s="4"/>
      <c r="GU459" s="4"/>
      <c r="GV459" s="4"/>
      <c r="GW459" s="4"/>
      <c r="GX459" s="4"/>
      <c r="GY459" s="4"/>
      <c r="GZ459" s="4"/>
      <c r="HA459" s="4"/>
      <c r="HB459" s="4"/>
      <c r="HC459" s="4"/>
    </row>
    <row r="460" spans="1:211" s="380" customFormat="1" ht="13.9" customHeight="1">
      <c r="A460" s="828" t="str">
        <f>IF('1C TSsoustraitance'!$A177&lt;&gt;0,'1C TSsoustraitance'!$A177,"")</f>
        <v/>
      </c>
      <c r="B460" s="530"/>
      <c r="C460" s="513" t="str">
        <f>IF('1C TSsoustraitance'!$A177&lt;&gt;0,'1C TSsoustraitance'!$B177,"")</f>
        <v/>
      </c>
      <c r="D460" s="513" t="str">
        <f>IF('1C TSsoustraitance'!$A177&lt;&gt;0,'1C TSsoustraitance'!$C177,"")</f>
        <v/>
      </c>
      <c r="E460" s="684"/>
      <c r="F460" s="685"/>
      <c r="G460" s="666">
        <f>'1C TSsoustraitance'!$D177</f>
        <v>0</v>
      </c>
      <c r="H460" s="533">
        <v>0.21</v>
      </c>
      <c r="I460" s="533">
        <v>1</v>
      </c>
      <c r="J460" s="534"/>
      <c r="K460" s="667">
        <f t="shared" si="123"/>
        <v>0</v>
      </c>
      <c r="L460" s="668">
        <f>IF(OR('1C TSsoustraitance'!$D177="",'1C TSsoustraitance'!$AP177=0),0,IF(AND('1C TSsoustraitance'!$D177&lt;&gt;"",$K$2="Pôle",'1C TSsoustraitance'!$E177="OUI"),(('1C TSsoustraitance'!$F177+'1C TSsoustraitance'!$G177+'1C TSsoustraitance'!$H177+'1C TSsoustraitance'!$I177+'1C TSsoustraitance'!$M177)/'1C TSsoustraitance'!$R177),IF(AND('1C TSsoustraitance'!$D177&lt;&gt;"",$K$2="Pôle",'1C TSsoustraitance'!$E177="NON"),(('1C TSsoustraitance'!$F177+'1C TSsoustraitance'!$G177+'1C TSsoustraitance'!$H177+'1C TSsoustraitance'!$I177+'1C TSsoustraitance'!$M177)/'1C TSsoustraitance'!$AP177),IF(AND('1C TSsoustraitance'!$D177&lt;&gt;"",$K$2&lt;&gt;"Pôle",'1C TSsoustraitance'!$E177="OUI"),(('1C TSsoustraitance'!$F177+'1C TSsoustraitance'!$G177+'1C TSsoustraitance'!$H177+'1C TSsoustraitance'!$I177+'1C TSsoustraitance'!$J177+'1C TSsoustraitance'!$K177+'1C TSsoustraitance'!$L177+'1C TSsoustraitance'!$M177+'1C TSsoustraitance'!$N177+'1C TSsoustraitance'!$O177+'1C TSsoustraitance'!$P177+'1C TSsoustraitance'!$Q177)/'1C TSsoustraitance'!$R177),IF(AND('1C TSsoustraitance'!$D177&lt;&gt;"",$K$2&lt;&gt;"Pôle",'1C TSsoustraitance'!$E177="NON"),(('1C TSsoustraitance'!$F177+'1C TSsoustraitance'!$G177+'1C TSsoustraitance'!$H177+'1C TSsoustraitance'!$I177+'1C TSsoustraitance'!$J177+'1C TSsoustraitance'!$K177+'1C TSsoustraitance'!$L177+'1C TSsoustraitance'!$M177+'1C TSsoustraitance'!$N177+'1C TSsoustraitance'!$O177+'1C TSsoustraitance'!$P177+'1C TSsoustraitance'!$Q177))/'1C TSsoustraitance'!$AP177)))))</f>
        <v>0</v>
      </c>
      <c r="M460" s="668">
        <f>IF(OR('1C TSsoustraitance'!$D177="",'1C TSsoustraitance'!AP$13=0),0,IF(AND('1C TSsoustraitance'!$D177&lt;&gt;"",$K$2="Pôle",'1C TSsoustraitance'!$E177="OUI"),(('1C TSsoustraitance'!$J177+'1C TSsoustraitance'!$K177+'1C TSsoustraitance'!$L177)/'1C TSsoustraitance'!$R177),IF(AND('1C TSsoustraitance'!$D177&lt;&gt;"",$K$2="Pôle",'1C TSsoustraitance'!$E177="NON"),(('1C TSsoustraitance'!$J177+'1C TSsoustraitance'!$K177+'1C TSsoustraitance'!$L177)/'1C TSsoustraitance'!$AP177),IF(AND('1C TSsoustraitance'!$D177&lt;&gt;"",$K$2&lt;&gt;"Pôle"),0))))</f>
        <v>0</v>
      </c>
      <c r="N460" s="668">
        <f t="shared" si="124"/>
        <v>0</v>
      </c>
      <c r="O460" s="669">
        <f>IF(OR('1C TSsoustraitance'!$D177="",'1C TSsoustraitance'!$E177="OUI",'1C TSsoustraitance'!$AP177=0),0,(('1C TSsoustraitance'!$S177)/'1C TSsoustraitance'!$AP177))</f>
        <v>0</v>
      </c>
      <c r="P460" s="669">
        <f>IF(OR('1C TSsoustraitance'!$D177="",'1C TSsoustraitance'!$E177="OUI",'1C TSsoustraitance'!$AP177=0),0,(('1C TSsoustraitance'!$T177)/'1C TSsoustraitance'!$AP177))</f>
        <v>0</v>
      </c>
      <c r="Q460" s="669">
        <f>IF(OR('1C TSsoustraitance'!$D177="",'1C TSsoustraitance'!$E177="OUI",'1C TSsoustraitance'!$AP177=0),0,(('1C TSsoustraitance'!$U177)/'1C TSsoustraitance'!$AP177))</f>
        <v>0</v>
      </c>
      <c r="R460" s="669">
        <f>IF(OR('1C TSsoustraitance'!$D177="",'1C TSsoustraitance'!$E177="OUI",'1C TSsoustraitance'!$AP177=0),0,(('1C TSsoustraitance'!$V177)/'1C TSsoustraitance'!$AP177))</f>
        <v>0</v>
      </c>
      <c r="S460" s="669">
        <f>IF(OR('1C TSsoustraitance'!$D177="",'1C TSsoustraitance'!$E177="OUI",'1C TSsoustraitance'!$AP177=0),0,(('1C TSsoustraitance'!$W177)/'1C TSsoustraitance'!$AP177))</f>
        <v>0</v>
      </c>
      <c r="T460" s="669">
        <f>IF(OR('1C TSsoustraitance'!$D177="",'1C TSsoustraitance'!$E177="OUI",'1C TSsoustraitance'!$AP177=0),0,(('1C TSsoustraitance'!$X177)/'1C TSsoustraitance'!$AP177))</f>
        <v>0</v>
      </c>
      <c r="U460" s="669">
        <f>IF(OR('1C TSsoustraitance'!$D177="",'1C TSsoustraitance'!$E177="OUI",'1C TSsoustraitance'!$AP177=0),0,(('1C TSsoustraitance'!$Y177)/'1C TSsoustraitance'!$AP177))</f>
        <v>0</v>
      </c>
      <c r="V460" s="669">
        <f>IF(OR('1C TSsoustraitance'!$D177="",'1C TSsoustraitance'!$E177="OUI",'1C TSsoustraitance'!$AP177=0),0,(('1C TSsoustraitance'!$Z177)/'1C TSsoustraitance'!$AP177))</f>
        <v>0</v>
      </c>
      <c r="W460" s="669">
        <f>IF(OR('1C TSsoustraitance'!$D177="",'1C TSsoustraitance'!$E177="OUI",'1C TSsoustraitance'!$AP177=0),0,(('1C TSsoustraitance'!$AA177)/'1C TSsoustraitance'!$AP177))</f>
        <v>0</v>
      </c>
      <c r="X460" s="669">
        <f>IF(OR('1C TSsoustraitance'!$D177="",'1C TSsoustraitance'!$E177="OUI",'1C TSsoustraitance'!$AP177=0),0,(('1C TSsoustraitance'!$AB177)/'1C TSsoustraitance'!$AP177))</f>
        <v>0</v>
      </c>
      <c r="Y460" s="669">
        <f>IF(OR('1C TSsoustraitance'!$D177="",'1C TSsoustraitance'!$E177="OUI",'1C TSsoustraitance'!$AP177=0),0,(('1C TSsoustraitance'!$AC177)/'1C TSsoustraitance'!$AP177))</f>
        <v>0</v>
      </c>
      <c r="Z460" s="669">
        <f>IF(OR('1C TSsoustraitance'!$D177="",'1C TSsoustraitance'!$E177="OUI",'1C TSsoustraitance'!$AP177=0),0,(('1C TSsoustraitance'!$AD177)/'1C TSsoustraitance'!$AP177))</f>
        <v>0</v>
      </c>
      <c r="AA460" s="669">
        <f>IF(OR('1C TSsoustraitance'!$D177="",'1C TSsoustraitance'!$E177="OUI",'1C TSsoustraitance'!$AP177=0),0,(('1C TSsoustraitance'!$AE177)/'1C TSsoustraitance'!$AP177))</f>
        <v>0</v>
      </c>
      <c r="AB460" s="669">
        <f>IF(OR('1C TSsoustraitance'!$D177="",'1C TSsoustraitance'!$E177="OUI",'1C TSsoustraitance'!$AP177=0),0,(('1C TSsoustraitance'!$AF177)/'1C TSsoustraitance'!$AP177))</f>
        <v>0</v>
      </c>
      <c r="AC460" s="669">
        <f>IF(OR('1C TSsoustraitance'!$D177="",'1C TSsoustraitance'!$E177="OUI",'1C TSsoustraitance'!$AP177=0),0,(('1C TSsoustraitance'!$AG177)/'1C TSsoustraitance'!$AP177))</f>
        <v>0</v>
      </c>
      <c r="AD460" s="669">
        <f>IF(OR('1C TSsoustraitance'!$D177="",'1C TSsoustraitance'!$E177="OUI",'1C TSsoustraitance'!$AP177=0),0,(('1C TSsoustraitance'!$AH177)/'1C TSsoustraitance'!$AP177))</f>
        <v>0</v>
      </c>
      <c r="AE460" s="669">
        <f>IF(OR('1C TSsoustraitance'!$D177="",'1C TSsoustraitance'!$E177="OUI",'1C TSsoustraitance'!$AP177=0),0,(('1C TSsoustraitance'!$AI177)/'1C TSsoustraitance'!$AP177))</f>
        <v>0</v>
      </c>
      <c r="AF460" s="669">
        <f>IF(OR('1C TSsoustraitance'!$D177="",'1C TSsoustraitance'!$E177="OUI",'1C TSsoustraitance'!$AP177=0),0,(('1C TSsoustraitance'!$AJ177)/'1C TSsoustraitance'!$AP177))</f>
        <v>0</v>
      </c>
      <c r="AG460" s="669">
        <f>IF(OR('1C TSsoustraitance'!$D177="",'1C TSsoustraitance'!$E177="OUI",'1C TSsoustraitance'!$AP177=0),0,(('1C TSsoustraitance'!$AK177)/'1C TSsoustraitance'!$AP177))</f>
        <v>0</v>
      </c>
      <c r="AH460" s="669">
        <f>IF(OR('1C TSsoustraitance'!$D177="",'1C TSsoustraitance'!$E177="OUI",'1C TSsoustraitance'!$AP177=0),0,(('1C TSsoustraitance'!$AL177)/'1C TSsoustraitance'!$AP177))</f>
        <v>0</v>
      </c>
      <c r="AI460" s="669">
        <f>IF(OR('1C TSsoustraitance'!$D177="",'1C TSsoustraitance'!$E177="OUI",'1C TSsoustraitance'!$AP177=0),0,(('1C TSsoustraitance'!$AM177)/'1C TSsoustraitance'!$AP177))</f>
        <v>0</v>
      </c>
      <c r="AJ460" s="669">
        <f>IF(OR('1C TSsoustraitance'!$D177="",'1C TSsoustraitance'!$E177="OUI",'1C TSsoustraitance'!$AP177=0),0,(('1C TSsoustraitance'!$AN177)/'1C TSsoustraitance'!$AP177))</f>
        <v>0</v>
      </c>
      <c r="AK460" s="669">
        <f t="shared" si="125"/>
        <v>0</v>
      </c>
      <c r="AL460" s="668">
        <f t="shared" si="126"/>
        <v>0</v>
      </c>
      <c r="AM460" s="670">
        <f>IF(Tableau7[[#This Row],[N° pièce]]="",0,(Tableau7[[#This Row],[hors TVA]]+(Tableau7[[#This Row],[hors TVA]]*Tableau7[[#This Row],[Taux TVA]])-(Tableau7[[#This Row],[hors TVA]]*Tableau7[[#This Row],[Taux TVA]]*Tableau7[[#This Row],[Régime TVA: Récupération]]))*Tableau7[[#This Row],[Type 1]])</f>
        <v>0</v>
      </c>
      <c r="AN460" s="670">
        <f>IF(Tableau7[[#This Row],[N° pièce]]="",0,IF($K$2="pôle",((Tableau7[[#This Row],[hors TVA]]+(Tableau7[[#This Row],[hors TVA]]*Tableau7[[#This Row],[Taux TVA]])-(Tableau7[[#This Row],[hors TVA]]*Tableau7[[#This Row],[Taux TVA]]*Tableau7[[#This Row],[Régime TVA: Récupération]]))*Tableau7[[#This Row],[Type 2]]),0))</f>
        <v>0</v>
      </c>
      <c r="AO460" s="670">
        <f t="shared" si="121"/>
        <v>0</v>
      </c>
      <c r="AP460" s="255">
        <f t="shared" si="119"/>
        <v>0</v>
      </c>
      <c r="AQ460" s="506">
        <f t="shared" si="122"/>
        <v>0</v>
      </c>
      <c r="AR460" s="671"/>
      <c r="AS460" s="512"/>
      <c r="AT460" s="513" t="str">
        <f>IF(('1C TSsoustraitance'!AP177*FICHE!C$14&lt;J460),"Forfait limité à "&amp;FICHE!C$14&amp;"€/jour","")</f>
        <v/>
      </c>
      <c r="AU460" s="797"/>
      <c r="AV460" s="484"/>
      <c r="AW460" s="484"/>
      <c r="AX460" s="484"/>
      <c r="AY460" s="484"/>
      <c r="AZ460" s="484"/>
      <c r="BA460" s="4"/>
      <c r="BB460" s="4"/>
      <c r="BC460" s="4"/>
      <c r="BD460" s="4"/>
      <c r="BE460" s="4"/>
      <c r="BF460" s="4"/>
      <c r="BG460" s="4"/>
      <c r="BH460" s="4"/>
      <c r="BI460" s="4"/>
      <c r="BJ460" s="4"/>
      <c r="BK460" s="4"/>
      <c r="BL460" s="4"/>
      <c r="BM460" s="4"/>
      <c r="BN460" s="4"/>
      <c r="BO460" s="4"/>
      <c r="BP460" s="4"/>
      <c r="BQ460" s="4"/>
      <c r="BR460" s="4"/>
      <c r="BS460" s="4"/>
      <c r="BT460" s="4"/>
      <c r="BU460" s="4"/>
      <c r="BV460" s="4"/>
      <c r="BW460" s="4"/>
      <c r="BX460" s="4"/>
      <c r="BY460" s="4"/>
      <c r="BZ460" s="4"/>
      <c r="CA460" s="4"/>
      <c r="CB460" s="4"/>
      <c r="CC460" s="4"/>
      <c r="CD460" s="4"/>
      <c r="CE460" s="4"/>
      <c r="CF460" s="4"/>
      <c r="CG460" s="4"/>
      <c r="CH460" s="4"/>
      <c r="CI460" s="4"/>
      <c r="CJ460" s="4"/>
      <c r="CK460" s="4"/>
      <c r="CL460" s="4"/>
      <c r="CM460" s="4"/>
      <c r="CN460" s="4"/>
      <c r="CO460" s="4"/>
      <c r="CP460" s="4"/>
      <c r="CQ460" s="4"/>
      <c r="CR460" s="4"/>
      <c r="CS460" s="4"/>
      <c r="CT460" s="4"/>
      <c r="CU460" s="4"/>
      <c r="CV460" s="4"/>
      <c r="CW460" s="4"/>
      <c r="CX460" s="4"/>
      <c r="CY460" s="4"/>
      <c r="CZ460" s="4"/>
      <c r="DA460" s="4"/>
      <c r="DB460" s="4"/>
      <c r="DC460" s="4"/>
      <c r="DD460" s="4"/>
      <c r="DE460" s="4"/>
      <c r="DF460" s="4"/>
      <c r="DG460" s="4"/>
      <c r="DH460" s="4"/>
      <c r="DI460" s="4"/>
      <c r="DJ460" s="4"/>
      <c r="DK460" s="4"/>
      <c r="DL460" s="4"/>
      <c r="DM460" s="4"/>
      <c r="DN460" s="4"/>
      <c r="DO460" s="4"/>
      <c r="DP460" s="4"/>
      <c r="DQ460" s="4"/>
      <c r="DR460" s="4"/>
      <c r="DS460" s="4"/>
      <c r="DT460" s="4"/>
      <c r="DU460" s="4"/>
      <c r="DV460" s="4"/>
      <c r="DW460" s="4"/>
      <c r="DX460" s="4"/>
      <c r="DY460" s="4"/>
      <c r="DZ460" s="4"/>
      <c r="EA460" s="4"/>
      <c r="EB460" s="4"/>
      <c r="EC460" s="4"/>
      <c r="ED460" s="4"/>
      <c r="EE460" s="4"/>
      <c r="EF460" s="4"/>
      <c r="EG460" s="4"/>
      <c r="EH460" s="4"/>
      <c r="EI460" s="4"/>
      <c r="EJ460" s="4"/>
      <c r="EK460" s="4"/>
      <c r="EL460" s="4"/>
      <c r="EM460" s="4"/>
      <c r="EN460" s="4"/>
      <c r="EO460" s="4"/>
      <c r="EP460" s="4"/>
      <c r="EQ460" s="4"/>
      <c r="ER460" s="4"/>
      <c r="ES460" s="4"/>
      <c r="ET460" s="4"/>
      <c r="EU460" s="4"/>
      <c r="EV460" s="4"/>
      <c r="EW460" s="4"/>
      <c r="EX460" s="4"/>
      <c r="EY460" s="4"/>
      <c r="EZ460" s="4"/>
      <c r="FA460" s="4"/>
      <c r="FB460" s="4"/>
      <c r="FC460" s="4"/>
      <c r="FD460" s="4"/>
      <c r="FE460" s="4"/>
      <c r="FF460" s="4"/>
      <c r="FG460" s="4"/>
      <c r="FH460" s="4"/>
      <c r="FI460" s="4"/>
      <c r="FJ460" s="4"/>
      <c r="FK460" s="4"/>
      <c r="FL460" s="4"/>
      <c r="FM460" s="4"/>
      <c r="FN460" s="4"/>
      <c r="FO460" s="4"/>
      <c r="FP460" s="4"/>
      <c r="FQ460" s="4"/>
      <c r="FR460" s="4"/>
      <c r="FS460" s="4"/>
      <c r="FT460" s="4"/>
      <c r="FU460" s="4"/>
      <c r="FV460" s="4"/>
      <c r="FW460" s="4"/>
      <c r="FX460" s="4"/>
      <c r="FY460" s="4"/>
      <c r="FZ460" s="4"/>
      <c r="GA460" s="4"/>
      <c r="GB460" s="4"/>
      <c r="GC460" s="4"/>
      <c r="GD460" s="4"/>
      <c r="GE460" s="4"/>
      <c r="GF460" s="4"/>
      <c r="GG460" s="4"/>
      <c r="GH460" s="4"/>
      <c r="GI460" s="4"/>
      <c r="GJ460" s="4"/>
      <c r="GK460" s="4"/>
      <c r="GL460" s="4"/>
      <c r="GM460" s="4"/>
      <c r="GN460" s="4"/>
      <c r="GO460" s="4"/>
      <c r="GP460" s="4"/>
      <c r="GQ460" s="4"/>
      <c r="GR460" s="4"/>
      <c r="GS460" s="4"/>
      <c r="GT460" s="4"/>
      <c r="GU460" s="4"/>
      <c r="GV460" s="4"/>
      <c r="GW460" s="4"/>
      <c r="GX460" s="4"/>
      <c r="GY460" s="4"/>
      <c r="GZ460" s="4"/>
      <c r="HA460" s="4"/>
      <c r="HB460" s="4"/>
      <c r="HC460" s="4"/>
    </row>
    <row r="461" spans="1:211" s="380" customFormat="1" ht="13.9" customHeight="1">
      <c r="A461" s="828" t="str">
        <f>IF('1C TSsoustraitance'!$A178&lt;&gt;0,'1C TSsoustraitance'!$A178,"")</f>
        <v/>
      </c>
      <c r="B461" s="530"/>
      <c r="C461" s="513" t="str">
        <f>IF('1C TSsoustraitance'!$A178&lt;&gt;0,'1C TSsoustraitance'!$B178,"")</f>
        <v/>
      </c>
      <c r="D461" s="513" t="str">
        <f>IF('1C TSsoustraitance'!$A178&lt;&gt;0,'1C TSsoustraitance'!$C178,"")</f>
        <v/>
      </c>
      <c r="E461" s="684"/>
      <c r="F461" s="685"/>
      <c r="G461" s="666">
        <f>'1C TSsoustraitance'!$D178</f>
        <v>0</v>
      </c>
      <c r="H461" s="533">
        <v>0.21</v>
      </c>
      <c r="I461" s="533">
        <v>1</v>
      </c>
      <c r="J461" s="534"/>
      <c r="K461" s="667">
        <f t="shared" si="123"/>
        <v>0</v>
      </c>
      <c r="L461" s="668">
        <f>IF(OR('1C TSsoustraitance'!$D178="",'1C TSsoustraitance'!$AP178=0),0,IF(AND('1C TSsoustraitance'!$D178&lt;&gt;"",$K$2="Pôle",'1C TSsoustraitance'!$E178="OUI"),(('1C TSsoustraitance'!$F178+'1C TSsoustraitance'!$G178+'1C TSsoustraitance'!$H178+'1C TSsoustraitance'!$I178+'1C TSsoustraitance'!$M178)/'1C TSsoustraitance'!$R178),IF(AND('1C TSsoustraitance'!$D178&lt;&gt;"",$K$2="Pôle",'1C TSsoustraitance'!$E178="NON"),(('1C TSsoustraitance'!$F178+'1C TSsoustraitance'!$G178+'1C TSsoustraitance'!$H178+'1C TSsoustraitance'!$I178+'1C TSsoustraitance'!$M178)/'1C TSsoustraitance'!$AP178),IF(AND('1C TSsoustraitance'!$D178&lt;&gt;"",$K$2&lt;&gt;"Pôle",'1C TSsoustraitance'!$E178="OUI"),(('1C TSsoustraitance'!$F178+'1C TSsoustraitance'!$G178+'1C TSsoustraitance'!$H178+'1C TSsoustraitance'!$I178+'1C TSsoustraitance'!$J178+'1C TSsoustraitance'!$K178+'1C TSsoustraitance'!$L178+'1C TSsoustraitance'!$M178+'1C TSsoustraitance'!$N178+'1C TSsoustraitance'!$O178+'1C TSsoustraitance'!$P178+'1C TSsoustraitance'!$Q178)/'1C TSsoustraitance'!$R178),IF(AND('1C TSsoustraitance'!$D178&lt;&gt;"",$K$2&lt;&gt;"Pôle",'1C TSsoustraitance'!$E178="NON"),(('1C TSsoustraitance'!$F178+'1C TSsoustraitance'!$G178+'1C TSsoustraitance'!$H178+'1C TSsoustraitance'!$I178+'1C TSsoustraitance'!$J178+'1C TSsoustraitance'!$K178+'1C TSsoustraitance'!$L178+'1C TSsoustraitance'!$M178+'1C TSsoustraitance'!$N178+'1C TSsoustraitance'!$O178+'1C TSsoustraitance'!$P178+'1C TSsoustraitance'!$Q178))/'1C TSsoustraitance'!$AP178)))))</f>
        <v>0</v>
      </c>
      <c r="M461" s="668">
        <f>IF(OR('1C TSsoustraitance'!$D178="",'1C TSsoustraitance'!AP$13=0),0,IF(AND('1C TSsoustraitance'!$D178&lt;&gt;"",$K$2="Pôle",'1C TSsoustraitance'!$E178="OUI"),(('1C TSsoustraitance'!$J178+'1C TSsoustraitance'!$K178+'1C TSsoustraitance'!$L178)/'1C TSsoustraitance'!$R178),IF(AND('1C TSsoustraitance'!$D178&lt;&gt;"",$K$2="Pôle",'1C TSsoustraitance'!$E178="NON"),(('1C TSsoustraitance'!$J178+'1C TSsoustraitance'!$K178+'1C TSsoustraitance'!$L178)/'1C TSsoustraitance'!$AP178),IF(AND('1C TSsoustraitance'!$D178&lt;&gt;"",$K$2&lt;&gt;"Pôle"),0))))</f>
        <v>0</v>
      </c>
      <c r="N461" s="668">
        <f t="shared" si="124"/>
        <v>0</v>
      </c>
      <c r="O461" s="669">
        <f>IF(OR('1C TSsoustraitance'!$D178="",'1C TSsoustraitance'!$E178="OUI",'1C TSsoustraitance'!$AP178=0),0,(('1C TSsoustraitance'!$S178)/'1C TSsoustraitance'!$AP178))</f>
        <v>0</v>
      </c>
      <c r="P461" s="669">
        <f>IF(OR('1C TSsoustraitance'!$D178="",'1C TSsoustraitance'!$E178="OUI",'1C TSsoustraitance'!$AP178=0),0,(('1C TSsoustraitance'!$T178)/'1C TSsoustraitance'!$AP178))</f>
        <v>0</v>
      </c>
      <c r="Q461" s="669">
        <f>IF(OR('1C TSsoustraitance'!$D178="",'1C TSsoustraitance'!$E178="OUI",'1C TSsoustraitance'!$AP178=0),0,(('1C TSsoustraitance'!$U178)/'1C TSsoustraitance'!$AP178))</f>
        <v>0</v>
      </c>
      <c r="R461" s="669">
        <f>IF(OR('1C TSsoustraitance'!$D178="",'1C TSsoustraitance'!$E178="OUI",'1C TSsoustraitance'!$AP178=0),0,(('1C TSsoustraitance'!$V178)/'1C TSsoustraitance'!$AP178))</f>
        <v>0</v>
      </c>
      <c r="S461" s="669">
        <f>IF(OR('1C TSsoustraitance'!$D178="",'1C TSsoustraitance'!$E178="OUI",'1C TSsoustraitance'!$AP178=0),0,(('1C TSsoustraitance'!$W178)/'1C TSsoustraitance'!$AP178))</f>
        <v>0</v>
      </c>
      <c r="T461" s="669">
        <f>IF(OR('1C TSsoustraitance'!$D178="",'1C TSsoustraitance'!$E178="OUI",'1C TSsoustraitance'!$AP178=0),0,(('1C TSsoustraitance'!$X178)/'1C TSsoustraitance'!$AP178))</f>
        <v>0</v>
      </c>
      <c r="U461" s="669">
        <f>IF(OR('1C TSsoustraitance'!$D178="",'1C TSsoustraitance'!$E178="OUI",'1C TSsoustraitance'!$AP178=0),0,(('1C TSsoustraitance'!$Y178)/'1C TSsoustraitance'!$AP178))</f>
        <v>0</v>
      </c>
      <c r="V461" s="669">
        <f>IF(OR('1C TSsoustraitance'!$D178="",'1C TSsoustraitance'!$E178="OUI",'1C TSsoustraitance'!$AP178=0),0,(('1C TSsoustraitance'!$Z178)/'1C TSsoustraitance'!$AP178))</f>
        <v>0</v>
      </c>
      <c r="W461" s="669">
        <f>IF(OR('1C TSsoustraitance'!$D178="",'1C TSsoustraitance'!$E178="OUI",'1C TSsoustraitance'!$AP178=0),0,(('1C TSsoustraitance'!$AA178)/'1C TSsoustraitance'!$AP178))</f>
        <v>0</v>
      </c>
      <c r="X461" s="669">
        <f>IF(OR('1C TSsoustraitance'!$D178="",'1C TSsoustraitance'!$E178="OUI",'1C TSsoustraitance'!$AP178=0),0,(('1C TSsoustraitance'!$AB178)/'1C TSsoustraitance'!$AP178))</f>
        <v>0</v>
      </c>
      <c r="Y461" s="669">
        <f>IF(OR('1C TSsoustraitance'!$D178="",'1C TSsoustraitance'!$E178="OUI",'1C TSsoustraitance'!$AP178=0),0,(('1C TSsoustraitance'!$AC178)/'1C TSsoustraitance'!$AP178))</f>
        <v>0</v>
      </c>
      <c r="Z461" s="669">
        <f>IF(OR('1C TSsoustraitance'!$D178="",'1C TSsoustraitance'!$E178="OUI",'1C TSsoustraitance'!$AP178=0),0,(('1C TSsoustraitance'!$AD178)/'1C TSsoustraitance'!$AP178))</f>
        <v>0</v>
      </c>
      <c r="AA461" s="669">
        <f>IF(OR('1C TSsoustraitance'!$D178="",'1C TSsoustraitance'!$E178="OUI",'1C TSsoustraitance'!$AP178=0),0,(('1C TSsoustraitance'!$AE178)/'1C TSsoustraitance'!$AP178))</f>
        <v>0</v>
      </c>
      <c r="AB461" s="669">
        <f>IF(OR('1C TSsoustraitance'!$D178="",'1C TSsoustraitance'!$E178="OUI",'1C TSsoustraitance'!$AP178=0),0,(('1C TSsoustraitance'!$AF178)/'1C TSsoustraitance'!$AP178))</f>
        <v>0</v>
      </c>
      <c r="AC461" s="669">
        <f>IF(OR('1C TSsoustraitance'!$D178="",'1C TSsoustraitance'!$E178="OUI",'1C TSsoustraitance'!$AP178=0),0,(('1C TSsoustraitance'!$AG178)/'1C TSsoustraitance'!$AP178))</f>
        <v>0</v>
      </c>
      <c r="AD461" s="669">
        <f>IF(OR('1C TSsoustraitance'!$D178="",'1C TSsoustraitance'!$E178="OUI",'1C TSsoustraitance'!$AP178=0),0,(('1C TSsoustraitance'!$AH178)/'1C TSsoustraitance'!$AP178))</f>
        <v>0</v>
      </c>
      <c r="AE461" s="669">
        <f>IF(OR('1C TSsoustraitance'!$D178="",'1C TSsoustraitance'!$E178="OUI",'1C TSsoustraitance'!$AP178=0),0,(('1C TSsoustraitance'!$AI178)/'1C TSsoustraitance'!$AP178))</f>
        <v>0</v>
      </c>
      <c r="AF461" s="669">
        <f>IF(OR('1C TSsoustraitance'!$D178="",'1C TSsoustraitance'!$E178="OUI",'1C TSsoustraitance'!$AP178=0),0,(('1C TSsoustraitance'!$AJ178)/'1C TSsoustraitance'!$AP178))</f>
        <v>0</v>
      </c>
      <c r="AG461" s="669">
        <f>IF(OR('1C TSsoustraitance'!$D178="",'1C TSsoustraitance'!$E178="OUI",'1C TSsoustraitance'!$AP178=0),0,(('1C TSsoustraitance'!$AK178)/'1C TSsoustraitance'!$AP178))</f>
        <v>0</v>
      </c>
      <c r="AH461" s="669">
        <f>IF(OR('1C TSsoustraitance'!$D178="",'1C TSsoustraitance'!$E178="OUI",'1C TSsoustraitance'!$AP178=0),0,(('1C TSsoustraitance'!$AL178)/'1C TSsoustraitance'!$AP178))</f>
        <v>0</v>
      </c>
      <c r="AI461" s="669">
        <f>IF(OR('1C TSsoustraitance'!$D178="",'1C TSsoustraitance'!$E178="OUI",'1C TSsoustraitance'!$AP178=0),0,(('1C TSsoustraitance'!$AM178)/'1C TSsoustraitance'!$AP178))</f>
        <v>0</v>
      </c>
      <c r="AJ461" s="669">
        <f>IF(OR('1C TSsoustraitance'!$D178="",'1C TSsoustraitance'!$E178="OUI",'1C TSsoustraitance'!$AP178=0),0,(('1C TSsoustraitance'!$AN178)/'1C TSsoustraitance'!$AP178))</f>
        <v>0</v>
      </c>
      <c r="AK461" s="669">
        <f t="shared" si="125"/>
        <v>0</v>
      </c>
      <c r="AL461" s="668">
        <f t="shared" si="126"/>
        <v>0</v>
      </c>
      <c r="AM461" s="670">
        <f>IF(Tableau7[[#This Row],[N° pièce]]="",0,(Tableau7[[#This Row],[hors TVA]]+(Tableau7[[#This Row],[hors TVA]]*Tableau7[[#This Row],[Taux TVA]])-(Tableau7[[#This Row],[hors TVA]]*Tableau7[[#This Row],[Taux TVA]]*Tableau7[[#This Row],[Régime TVA: Récupération]]))*Tableau7[[#This Row],[Type 1]])</f>
        <v>0</v>
      </c>
      <c r="AN461" s="670">
        <f>IF(Tableau7[[#This Row],[N° pièce]]="",0,IF($K$2="pôle",((Tableau7[[#This Row],[hors TVA]]+(Tableau7[[#This Row],[hors TVA]]*Tableau7[[#This Row],[Taux TVA]])-(Tableau7[[#This Row],[hors TVA]]*Tableau7[[#This Row],[Taux TVA]]*Tableau7[[#This Row],[Régime TVA: Récupération]]))*Tableau7[[#This Row],[Type 2]]),0))</f>
        <v>0</v>
      </c>
      <c r="AO461" s="670">
        <f t="shared" si="121"/>
        <v>0</v>
      </c>
      <c r="AP461" s="255">
        <f t="shared" si="119"/>
        <v>0</v>
      </c>
      <c r="AQ461" s="506">
        <f t="shared" si="122"/>
        <v>0</v>
      </c>
      <c r="AR461" s="671"/>
      <c r="AS461" s="512"/>
      <c r="AT461" s="513" t="str">
        <f>IF(('1C TSsoustraitance'!AP178*FICHE!C$14&lt;J461),"Forfait limité à "&amp;FICHE!C$14&amp;"€/jour","")</f>
        <v/>
      </c>
      <c r="AU461" s="797"/>
      <c r="AV461" s="484"/>
      <c r="AW461" s="484"/>
      <c r="AX461" s="484"/>
      <c r="AY461" s="484"/>
      <c r="AZ461" s="484"/>
      <c r="BA461" s="4"/>
      <c r="BB461" s="4"/>
      <c r="BC461" s="4"/>
      <c r="BD461" s="4"/>
      <c r="BE461" s="4"/>
      <c r="BF461" s="4"/>
      <c r="BG461" s="4"/>
      <c r="BH461" s="4"/>
      <c r="BI461" s="4"/>
      <c r="BJ461" s="4"/>
      <c r="BK461" s="4"/>
      <c r="BL461" s="4"/>
      <c r="BM461" s="4"/>
      <c r="BN461" s="4"/>
      <c r="BO461" s="4"/>
      <c r="BP461" s="4"/>
      <c r="BQ461" s="4"/>
      <c r="BR461" s="4"/>
      <c r="BS461" s="4"/>
      <c r="BT461" s="4"/>
      <c r="BU461" s="4"/>
      <c r="BV461" s="4"/>
      <c r="BW461" s="4"/>
      <c r="BX461" s="4"/>
      <c r="BY461" s="4"/>
      <c r="BZ461" s="4"/>
      <c r="CA461" s="4"/>
      <c r="CB461" s="4"/>
      <c r="CC461" s="4"/>
      <c r="CD461" s="4"/>
      <c r="CE461" s="4"/>
      <c r="CF461" s="4"/>
      <c r="CG461" s="4"/>
      <c r="CH461" s="4"/>
      <c r="CI461" s="4"/>
      <c r="CJ461" s="4"/>
      <c r="CK461" s="4"/>
      <c r="CL461" s="4"/>
      <c r="CM461" s="4"/>
      <c r="CN461" s="4"/>
      <c r="CO461" s="4"/>
      <c r="CP461" s="4"/>
      <c r="CQ461" s="4"/>
      <c r="CR461" s="4"/>
      <c r="CS461" s="4"/>
      <c r="CT461" s="4"/>
      <c r="CU461" s="4"/>
      <c r="CV461" s="4"/>
      <c r="CW461" s="4"/>
      <c r="CX461" s="4"/>
      <c r="CY461" s="4"/>
      <c r="CZ461" s="4"/>
      <c r="DA461" s="4"/>
      <c r="DB461" s="4"/>
      <c r="DC461" s="4"/>
      <c r="DD461" s="4"/>
      <c r="DE461" s="4"/>
      <c r="DF461" s="4"/>
      <c r="DG461" s="4"/>
      <c r="DH461" s="4"/>
      <c r="DI461" s="4"/>
      <c r="DJ461" s="4"/>
      <c r="DK461" s="4"/>
      <c r="DL461" s="4"/>
      <c r="DM461" s="4"/>
      <c r="DN461" s="4"/>
      <c r="DO461" s="4"/>
      <c r="DP461" s="4"/>
      <c r="DQ461" s="4"/>
      <c r="DR461" s="4"/>
      <c r="DS461" s="4"/>
      <c r="DT461" s="4"/>
      <c r="DU461" s="4"/>
      <c r="DV461" s="4"/>
      <c r="DW461" s="4"/>
      <c r="DX461" s="4"/>
      <c r="DY461" s="4"/>
      <c r="DZ461" s="4"/>
      <c r="EA461" s="4"/>
      <c r="EB461" s="4"/>
      <c r="EC461" s="4"/>
      <c r="ED461" s="4"/>
      <c r="EE461" s="4"/>
      <c r="EF461" s="4"/>
      <c r="EG461" s="4"/>
      <c r="EH461" s="4"/>
      <c r="EI461" s="4"/>
      <c r="EJ461" s="4"/>
      <c r="EK461" s="4"/>
      <c r="EL461" s="4"/>
      <c r="EM461" s="4"/>
      <c r="EN461" s="4"/>
      <c r="EO461" s="4"/>
      <c r="EP461" s="4"/>
      <c r="EQ461" s="4"/>
      <c r="ER461" s="4"/>
      <c r="ES461" s="4"/>
      <c r="ET461" s="4"/>
      <c r="EU461" s="4"/>
      <c r="EV461" s="4"/>
      <c r="EW461" s="4"/>
      <c r="EX461" s="4"/>
      <c r="EY461" s="4"/>
      <c r="EZ461" s="4"/>
      <c r="FA461" s="4"/>
      <c r="FB461" s="4"/>
      <c r="FC461" s="4"/>
      <c r="FD461" s="4"/>
      <c r="FE461" s="4"/>
      <c r="FF461" s="4"/>
      <c r="FG461" s="4"/>
      <c r="FH461" s="4"/>
      <c r="FI461" s="4"/>
      <c r="FJ461" s="4"/>
      <c r="FK461" s="4"/>
      <c r="FL461" s="4"/>
      <c r="FM461" s="4"/>
      <c r="FN461" s="4"/>
      <c r="FO461" s="4"/>
      <c r="FP461" s="4"/>
      <c r="FQ461" s="4"/>
      <c r="FR461" s="4"/>
      <c r="FS461" s="4"/>
      <c r="FT461" s="4"/>
      <c r="FU461" s="4"/>
      <c r="FV461" s="4"/>
      <c r="FW461" s="4"/>
      <c r="FX461" s="4"/>
      <c r="FY461" s="4"/>
      <c r="FZ461" s="4"/>
      <c r="GA461" s="4"/>
      <c r="GB461" s="4"/>
      <c r="GC461" s="4"/>
      <c r="GD461" s="4"/>
      <c r="GE461" s="4"/>
      <c r="GF461" s="4"/>
      <c r="GG461" s="4"/>
      <c r="GH461" s="4"/>
      <c r="GI461" s="4"/>
      <c r="GJ461" s="4"/>
      <c r="GK461" s="4"/>
      <c r="GL461" s="4"/>
      <c r="GM461" s="4"/>
      <c r="GN461" s="4"/>
      <c r="GO461" s="4"/>
      <c r="GP461" s="4"/>
      <c r="GQ461" s="4"/>
      <c r="GR461" s="4"/>
      <c r="GS461" s="4"/>
      <c r="GT461" s="4"/>
      <c r="GU461" s="4"/>
      <c r="GV461" s="4"/>
      <c r="GW461" s="4"/>
      <c r="GX461" s="4"/>
      <c r="GY461" s="4"/>
      <c r="GZ461" s="4"/>
      <c r="HA461" s="4"/>
      <c r="HB461" s="4"/>
      <c r="HC461" s="4"/>
    </row>
    <row r="462" spans="1:211" s="380" customFormat="1" ht="13.9" customHeight="1">
      <c r="A462" s="828" t="str">
        <f>IF('1C TSsoustraitance'!$A179&lt;&gt;0,'1C TSsoustraitance'!$A179,"")</f>
        <v/>
      </c>
      <c r="B462" s="530"/>
      <c r="C462" s="513" t="str">
        <f>IF('1C TSsoustraitance'!$A179&lt;&gt;0,'1C TSsoustraitance'!$B179,"")</f>
        <v/>
      </c>
      <c r="D462" s="513" t="str">
        <f>IF('1C TSsoustraitance'!$A179&lt;&gt;0,'1C TSsoustraitance'!$C179,"")</f>
        <v/>
      </c>
      <c r="E462" s="684"/>
      <c r="F462" s="685"/>
      <c r="G462" s="666">
        <f>'1C TSsoustraitance'!$D179</f>
        <v>0</v>
      </c>
      <c r="H462" s="533">
        <v>0.21</v>
      </c>
      <c r="I462" s="533">
        <v>1</v>
      </c>
      <c r="J462" s="534"/>
      <c r="K462" s="667">
        <f t="shared" si="123"/>
        <v>0</v>
      </c>
      <c r="L462" s="668">
        <f>IF(OR('1C TSsoustraitance'!$D179="",'1C TSsoustraitance'!$AP179=0),0,IF(AND('1C TSsoustraitance'!$D179&lt;&gt;"",$K$2="Pôle",'1C TSsoustraitance'!$E179="OUI"),(('1C TSsoustraitance'!$F179+'1C TSsoustraitance'!$G179+'1C TSsoustraitance'!$H179+'1C TSsoustraitance'!$I179+'1C TSsoustraitance'!$M179)/'1C TSsoustraitance'!$R179),IF(AND('1C TSsoustraitance'!$D179&lt;&gt;"",$K$2="Pôle",'1C TSsoustraitance'!$E179="NON"),(('1C TSsoustraitance'!$F179+'1C TSsoustraitance'!$G179+'1C TSsoustraitance'!$H179+'1C TSsoustraitance'!$I179+'1C TSsoustraitance'!$M179)/'1C TSsoustraitance'!$AP179),IF(AND('1C TSsoustraitance'!$D179&lt;&gt;"",$K$2&lt;&gt;"Pôle",'1C TSsoustraitance'!$E179="OUI"),(('1C TSsoustraitance'!$F179+'1C TSsoustraitance'!$G179+'1C TSsoustraitance'!$H179+'1C TSsoustraitance'!$I179+'1C TSsoustraitance'!$J179+'1C TSsoustraitance'!$K179+'1C TSsoustraitance'!$L179+'1C TSsoustraitance'!$M179+'1C TSsoustraitance'!$N179+'1C TSsoustraitance'!$O179+'1C TSsoustraitance'!$P179+'1C TSsoustraitance'!$Q179)/'1C TSsoustraitance'!$R179),IF(AND('1C TSsoustraitance'!$D179&lt;&gt;"",$K$2&lt;&gt;"Pôle",'1C TSsoustraitance'!$E179="NON"),(('1C TSsoustraitance'!$F179+'1C TSsoustraitance'!$G179+'1C TSsoustraitance'!$H179+'1C TSsoustraitance'!$I179+'1C TSsoustraitance'!$J179+'1C TSsoustraitance'!$K179+'1C TSsoustraitance'!$L179+'1C TSsoustraitance'!$M179+'1C TSsoustraitance'!$N179+'1C TSsoustraitance'!$O179+'1C TSsoustraitance'!$P179+'1C TSsoustraitance'!$Q179))/'1C TSsoustraitance'!$AP179)))))</f>
        <v>0</v>
      </c>
      <c r="M462" s="668">
        <f>IF(OR('1C TSsoustraitance'!$D179="",'1C TSsoustraitance'!AP$13=0),0,IF(AND('1C TSsoustraitance'!$D179&lt;&gt;"",$K$2="Pôle",'1C TSsoustraitance'!$E179="OUI"),(('1C TSsoustraitance'!$J179+'1C TSsoustraitance'!$K179+'1C TSsoustraitance'!$L179)/'1C TSsoustraitance'!$R179),IF(AND('1C TSsoustraitance'!$D179&lt;&gt;"",$K$2="Pôle",'1C TSsoustraitance'!$E179="NON"),(('1C TSsoustraitance'!$J179+'1C TSsoustraitance'!$K179+'1C TSsoustraitance'!$L179)/'1C TSsoustraitance'!$AP179),IF(AND('1C TSsoustraitance'!$D179&lt;&gt;"",$K$2&lt;&gt;"Pôle"),0))))</f>
        <v>0</v>
      </c>
      <c r="N462" s="668">
        <f t="shared" si="124"/>
        <v>0</v>
      </c>
      <c r="O462" s="669">
        <f>IF(OR('1C TSsoustraitance'!$D179="",'1C TSsoustraitance'!$E179="OUI",'1C TSsoustraitance'!$AP179=0),0,(('1C TSsoustraitance'!$S179)/'1C TSsoustraitance'!$AP179))</f>
        <v>0</v>
      </c>
      <c r="P462" s="669">
        <f>IF(OR('1C TSsoustraitance'!$D179="",'1C TSsoustraitance'!$E179="OUI",'1C TSsoustraitance'!$AP179=0),0,(('1C TSsoustraitance'!$T179)/'1C TSsoustraitance'!$AP179))</f>
        <v>0</v>
      </c>
      <c r="Q462" s="669">
        <f>IF(OR('1C TSsoustraitance'!$D179="",'1C TSsoustraitance'!$E179="OUI",'1C TSsoustraitance'!$AP179=0),0,(('1C TSsoustraitance'!$U179)/'1C TSsoustraitance'!$AP179))</f>
        <v>0</v>
      </c>
      <c r="R462" s="669">
        <f>IF(OR('1C TSsoustraitance'!$D179="",'1C TSsoustraitance'!$E179="OUI",'1C TSsoustraitance'!$AP179=0),0,(('1C TSsoustraitance'!$V179)/'1C TSsoustraitance'!$AP179))</f>
        <v>0</v>
      </c>
      <c r="S462" s="669">
        <f>IF(OR('1C TSsoustraitance'!$D179="",'1C TSsoustraitance'!$E179="OUI",'1C TSsoustraitance'!$AP179=0),0,(('1C TSsoustraitance'!$W179)/'1C TSsoustraitance'!$AP179))</f>
        <v>0</v>
      </c>
      <c r="T462" s="669">
        <f>IF(OR('1C TSsoustraitance'!$D179="",'1C TSsoustraitance'!$E179="OUI",'1C TSsoustraitance'!$AP179=0),0,(('1C TSsoustraitance'!$X179)/'1C TSsoustraitance'!$AP179))</f>
        <v>0</v>
      </c>
      <c r="U462" s="669">
        <f>IF(OR('1C TSsoustraitance'!$D179="",'1C TSsoustraitance'!$E179="OUI",'1C TSsoustraitance'!$AP179=0),0,(('1C TSsoustraitance'!$Y179)/'1C TSsoustraitance'!$AP179))</f>
        <v>0</v>
      </c>
      <c r="V462" s="669">
        <f>IF(OR('1C TSsoustraitance'!$D179="",'1C TSsoustraitance'!$E179="OUI",'1C TSsoustraitance'!$AP179=0),0,(('1C TSsoustraitance'!$Z179)/'1C TSsoustraitance'!$AP179))</f>
        <v>0</v>
      </c>
      <c r="W462" s="669">
        <f>IF(OR('1C TSsoustraitance'!$D179="",'1C TSsoustraitance'!$E179="OUI",'1C TSsoustraitance'!$AP179=0),0,(('1C TSsoustraitance'!$AA179)/'1C TSsoustraitance'!$AP179))</f>
        <v>0</v>
      </c>
      <c r="X462" s="669">
        <f>IF(OR('1C TSsoustraitance'!$D179="",'1C TSsoustraitance'!$E179="OUI",'1C TSsoustraitance'!$AP179=0),0,(('1C TSsoustraitance'!$AB179)/'1C TSsoustraitance'!$AP179))</f>
        <v>0</v>
      </c>
      <c r="Y462" s="669">
        <f>IF(OR('1C TSsoustraitance'!$D179="",'1C TSsoustraitance'!$E179="OUI",'1C TSsoustraitance'!$AP179=0),0,(('1C TSsoustraitance'!$AC179)/'1C TSsoustraitance'!$AP179))</f>
        <v>0</v>
      </c>
      <c r="Z462" s="669">
        <f>IF(OR('1C TSsoustraitance'!$D179="",'1C TSsoustraitance'!$E179="OUI",'1C TSsoustraitance'!$AP179=0),0,(('1C TSsoustraitance'!$AD179)/'1C TSsoustraitance'!$AP179))</f>
        <v>0</v>
      </c>
      <c r="AA462" s="669">
        <f>IF(OR('1C TSsoustraitance'!$D179="",'1C TSsoustraitance'!$E179="OUI",'1C TSsoustraitance'!$AP179=0),0,(('1C TSsoustraitance'!$AE179)/'1C TSsoustraitance'!$AP179))</f>
        <v>0</v>
      </c>
      <c r="AB462" s="669">
        <f>IF(OR('1C TSsoustraitance'!$D179="",'1C TSsoustraitance'!$E179="OUI",'1C TSsoustraitance'!$AP179=0),0,(('1C TSsoustraitance'!$AF179)/'1C TSsoustraitance'!$AP179))</f>
        <v>0</v>
      </c>
      <c r="AC462" s="669">
        <f>IF(OR('1C TSsoustraitance'!$D179="",'1C TSsoustraitance'!$E179="OUI",'1C TSsoustraitance'!$AP179=0),0,(('1C TSsoustraitance'!$AG179)/'1C TSsoustraitance'!$AP179))</f>
        <v>0</v>
      </c>
      <c r="AD462" s="669">
        <f>IF(OR('1C TSsoustraitance'!$D179="",'1C TSsoustraitance'!$E179="OUI",'1C TSsoustraitance'!$AP179=0),0,(('1C TSsoustraitance'!$AH179)/'1C TSsoustraitance'!$AP179))</f>
        <v>0</v>
      </c>
      <c r="AE462" s="669">
        <f>IF(OR('1C TSsoustraitance'!$D179="",'1C TSsoustraitance'!$E179="OUI",'1C TSsoustraitance'!$AP179=0),0,(('1C TSsoustraitance'!$AI179)/'1C TSsoustraitance'!$AP179))</f>
        <v>0</v>
      </c>
      <c r="AF462" s="669">
        <f>IF(OR('1C TSsoustraitance'!$D179="",'1C TSsoustraitance'!$E179="OUI",'1C TSsoustraitance'!$AP179=0),0,(('1C TSsoustraitance'!$AJ179)/'1C TSsoustraitance'!$AP179))</f>
        <v>0</v>
      </c>
      <c r="AG462" s="669">
        <f>IF(OR('1C TSsoustraitance'!$D179="",'1C TSsoustraitance'!$E179="OUI",'1C TSsoustraitance'!$AP179=0),0,(('1C TSsoustraitance'!$AK179)/'1C TSsoustraitance'!$AP179))</f>
        <v>0</v>
      </c>
      <c r="AH462" s="669">
        <f>IF(OR('1C TSsoustraitance'!$D179="",'1C TSsoustraitance'!$E179="OUI",'1C TSsoustraitance'!$AP179=0),0,(('1C TSsoustraitance'!$AL179)/'1C TSsoustraitance'!$AP179))</f>
        <v>0</v>
      </c>
      <c r="AI462" s="669">
        <f>IF(OR('1C TSsoustraitance'!$D179="",'1C TSsoustraitance'!$E179="OUI",'1C TSsoustraitance'!$AP179=0),0,(('1C TSsoustraitance'!$AM179)/'1C TSsoustraitance'!$AP179))</f>
        <v>0</v>
      </c>
      <c r="AJ462" s="669">
        <f>IF(OR('1C TSsoustraitance'!$D179="",'1C TSsoustraitance'!$E179="OUI",'1C TSsoustraitance'!$AP179=0),0,(('1C TSsoustraitance'!$AN179)/'1C TSsoustraitance'!$AP179))</f>
        <v>0</v>
      </c>
      <c r="AK462" s="669">
        <f t="shared" si="125"/>
        <v>0</v>
      </c>
      <c r="AL462" s="668">
        <f t="shared" si="126"/>
        <v>0</v>
      </c>
      <c r="AM462" s="670">
        <f>IF(Tableau7[[#This Row],[N° pièce]]="",0,(Tableau7[[#This Row],[hors TVA]]+(Tableau7[[#This Row],[hors TVA]]*Tableau7[[#This Row],[Taux TVA]])-(Tableau7[[#This Row],[hors TVA]]*Tableau7[[#This Row],[Taux TVA]]*Tableau7[[#This Row],[Régime TVA: Récupération]]))*Tableau7[[#This Row],[Type 1]])</f>
        <v>0</v>
      </c>
      <c r="AN462" s="670">
        <f>IF(Tableau7[[#This Row],[N° pièce]]="",0,IF($K$2="pôle",((Tableau7[[#This Row],[hors TVA]]+(Tableau7[[#This Row],[hors TVA]]*Tableau7[[#This Row],[Taux TVA]])-(Tableau7[[#This Row],[hors TVA]]*Tableau7[[#This Row],[Taux TVA]]*Tableau7[[#This Row],[Régime TVA: Récupération]]))*Tableau7[[#This Row],[Type 2]]),0))</f>
        <v>0</v>
      </c>
      <c r="AO462" s="670">
        <f t="shared" si="121"/>
        <v>0</v>
      </c>
      <c r="AP462" s="255">
        <f t="shared" si="119"/>
        <v>0</v>
      </c>
      <c r="AQ462" s="506">
        <f t="shared" si="122"/>
        <v>0</v>
      </c>
      <c r="AR462" s="671"/>
      <c r="AS462" s="512"/>
      <c r="AT462" s="513" t="str">
        <f>IF(('1C TSsoustraitance'!AP179*FICHE!C$14&lt;J462),"Forfait limité à "&amp;FICHE!C$14&amp;"€/jour","")</f>
        <v/>
      </c>
      <c r="AU462" s="797"/>
      <c r="AV462" s="484"/>
      <c r="AW462" s="484"/>
      <c r="AX462" s="484"/>
      <c r="AY462" s="484"/>
      <c r="AZ462" s="484"/>
      <c r="BA462" s="4"/>
      <c r="BB462" s="4"/>
      <c r="BC462" s="4"/>
      <c r="BD462" s="4"/>
      <c r="BE462" s="4"/>
      <c r="BF462" s="4"/>
      <c r="BG462" s="4"/>
      <c r="BH462" s="4"/>
      <c r="BI462" s="4"/>
      <c r="BJ462" s="4"/>
      <c r="BK462" s="4"/>
      <c r="BL462" s="4"/>
      <c r="BM462" s="4"/>
      <c r="BN462" s="4"/>
      <c r="BO462" s="4"/>
      <c r="BP462" s="4"/>
      <c r="BQ462" s="4"/>
      <c r="BR462" s="4"/>
      <c r="BS462" s="4"/>
      <c r="BT462" s="4"/>
      <c r="BU462" s="4"/>
      <c r="BV462" s="4"/>
      <c r="BW462" s="4"/>
      <c r="BX462" s="4"/>
      <c r="BY462" s="4"/>
      <c r="BZ462" s="4"/>
      <c r="CA462" s="4"/>
      <c r="CB462" s="4"/>
      <c r="CC462" s="4"/>
      <c r="CD462" s="4"/>
      <c r="CE462" s="4"/>
      <c r="CF462" s="4"/>
      <c r="CG462" s="4"/>
      <c r="CH462" s="4"/>
      <c r="CI462" s="4"/>
      <c r="CJ462" s="4"/>
      <c r="CK462" s="4"/>
      <c r="CL462" s="4"/>
      <c r="CM462" s="4"/>
      <c r="CN462" s="4"/>
      <c r="CO462" s="4"/>
      <c r="CP462" s="4"/>
      <c r="CQ462" s="4"/>
      <c r="CR462" s="4"/>
      <c r="CS462" s="4"/>
      <c r="CT462" s="4"/>
      <c r="CU462" s="4"/>
      <c r="CV462" s="4"/>
      <c r="CW462" s="4"/>
      <c r="CX462" s="4"/>
      <c r="CY462" s="4"/>
      <c r="CZ462" s="4"/>
      <c r="DA462" s="4"/>
      <c r="DB462" s="4"/>
      <c r="DC462" s="4"/>
      <c r="DD462" s="4"/>
      <c r="DE462" s="4"/>
      <c r="DF462" s="4"/>
      <c r="DG462" s="4"/>
      <c r="DH462" s="4"/>
      <c r="DI462" s="4"/>
      <c r="DJ462" s="4"/>
      <c r="DK462" s="4"/>
      <c r="DL462" s="4"/>
      <c r="DM462" s="4"/>
      <c r="DN462" s="4"/>
      <c r="DO462" s="4"/>
      <c r="DP462" s="4"/>
      <c r="DQ462" s="4"/>
      <c r="DR462" s="4"/>
      <c r="DS462" s="4"/>
      <c r="DT462" s="4"/>
      <c r="DU462" s="4"/>
      <c r="DV462" s="4"/>
      <c r="DW462" s="4"/>
      <c r="DX462" s="4"/>
      <c r="DY462" s="4"/>
      <c r="DZ462" s="4"/>
      <c r="EA462" s="4"/>
      <c r="EB462" s="4"/>
      <c r="EC462" s="4"/>
      <c r="ED462" s="4"/>
      <c r="EE462" s="4"/>
      <c r="EF462" s="4"/>
      <c r="EG462" s="4"/>
      <c r="EH462" s="4"/>
      <c r="EI462" s="4"/>
      <c r="EJ462" s="4"/>
      <c r="EK462" s="4"/>
      <c r="EL462" s="4"/>
      <c r="EM462" s="4"/>
      <c r="EN462" s="4"/>
      <c r="EO462" s="4"/>
      <c r="EP462" s="4"/>
      <c r="EQ462" s="4"/>
      <c r="ER462" s="4"/>
      <c r="ES462" s="4"/>
      <c r="ET462" s="4"/>
      <c r="EU462" s="4"/>
      <c r="EV462" s="4"/>
      <c r="EW462" s="4"/>
      <c r="EX462" s="4"/>
      <c r="EY462" s="4"/>
      <c r="EZ462" s="4"/>
      <c r="FA462" s="4"/>
      <c r="FB462" s="4"/>
      <c r="FC462" s="4"/>
      <c r="FD462" s="4"/>
      <c r="FE462" s="4"/>
      <c r="FF462" s="4"/>
      <c r="FG462" s="4"/>
      <c r="FH462" s="4"/>
      <c r="FI462" s="4"/>
      <c r="FJ462" s="4"/>
      <c r="FK462" s="4"/>
      <c r="FL462" s="4"/>
      <c r="FM462" s="4"/>
      <c r="FN462" s="4"/>
      <c r="FO462" s="4"/>
      <c r="FP462" s="4"/>
      <c r="FQ462" s="4"/>
      <c r="FR462" s="4"/>
      <c r="FS462" s="4"/>
      <c r="FT462" s="4"/>
      <c r="FU462" s="4"/>
      <c r="FV462" s="4"/>
      <c r="FW462" s="4"/>
      <c r="FX462" s="4"/>
      <c r="FY462" s="4"/>
      <c r="FZ462" s="4"/>
      <c r="GA462" s="4"/>
      <c r="GB462" s="4"/>
      <c r="GC462" s="4"/>
      <c r="GD462" s="4"/>
      <c r="GE462" s="4"/>
      <c r="GF462" s="4"/>
      <c r="GG462" s="4"/>
      <c r="GH462" s="4"/>
      <c r="GI462" s="4"/>
      <c r="GJ462" s="4"/>
      <c r="GK462" s="4"/>
      <c r="GL462" s="4"/>
      <c r="GM462" s="4"/>
      <c r="GN462" s="4"/>
      <c r="GO462" s="4"/>
      <c r="GP462" s="4"/>
      <c r="GQ462" s="4"/>
      <c r="GR462" s="4"/>
      <c r="GS462" s="4"/>
      <c r="GT462" s="4"/>
      <c r="GU462" s="4"/>
      <c r="GV462" s="4"/>
      <c r="GW462" s="4"/>
      <c r="GX462" s="4"/>
      <c r="GY462" s="4"/>
      <c r="GZ462" s="4"/>
      <c r="HA462" s="4"/>
      <c r="HB462" s="4"/>
      <c r="HC462" s="4"/>
    </row>
    <row r="463" spans="1:211" s="381" customFormat="1" ht="13.9" customHeight="1">
      <c r="A463" s="828" t="str">
        <f>IF('1C TSsoustraitance'!$A180&lt;&gt;0,'1C TSsoustraitance'!$A180,"")</f>
        <v/>
      </c>
      <c r="B463" s="530"/>
      <c r="C463" s="513" t="str">
        <f>IF('1C TSsoustraitance'!$A180&lt;&gt;0,'1C TSsoustraitance'!$B180,"")</f>
        <v/>
      </c>
      <c r="D463" s="513" t="str">
        <f>IF('1C TSsoustraitance'!$A180&lt;&gt;0,'1C TSsoustraitance'!$C180,"")</f>
        <v/>
      </c>
      <c r="E463" s="684"/>
      <c r="F463" s="685"/>
      <c r="G463" s="666">
        <f>'1C TSsoustraitance'!$D180</f>
        <v>0</v>
      </c>
      <c r="H463" s="533">
        <v>0.21</v>
      </c>
      <c r="I463" s="533">
        <v>1</v>
      </c>
      <c r="J463" s="534"/>
      <c r="K463" s="667">
        <f t="shared" si="123"/>
        <v>0</v>
      </c>
      <c r="L463" s="668">
        <f>IF(OR('1C TSsoustraitance'!$D180="",'1C TSsoustraitance'!$AP180=0),0,IF(AND('1C TSsoustraitance'!$D180&lt;&gt;"",$K$2="Pôle",'1C TSsoustraitance'!$E180="OUI"),(('1C TSsoustraitance'!$F180+'1C TSsoustraitance'!$G180+'1C TSsoustraitance'!$H180+'1C TSsoustraitance'!$I180+'1C TSsoustraitance'!$M180)/'1C TSsoustraitance'!$R180),IF(AND('1C TSsoustraitance'!$D180&lt;&gt;"",$K$2="Pôle",'1C TSsoustraitance'!$E180="NON"),(('1C TSsoustraitance'!$F180+'1C TSsoustraitance'!$G180+'1C TSsoustraitance'!$H180+'1C TSsoustraitance'!$I180+'1C TSsoustraitance'!$M180)/'1C TSsoustraitance'!$AP180),IF(AND('1C TSsoustraitance'!$D180&lt;&gt;"",$K$2&lt;&gt;"Pôle",'1C TSsoustraitance'!$E180="OUI"),(('1C TSsoustraitance'!$F180+'1C TSsoustraitance'!$G180+'1C TSsoustraitance'!$H180+'1C TSsoustraitance'!$I180+'1C TSsoustraitance'!$J180+'1C TSsoustraitance'!$K180+'1C TSsoustraitance'!$L180+'1C TSsoustraitance'!$M180+'1C TSsoustraitance'!$N180+'1C TSsoustraitance'!$O180+'1C TSsoustraitance'!$P180+'1C TSsoustraitance'!$Q180)/'1C TSsoustraitance'!$R180),IF(AND('1C TSsoustraitance'!$D180&lt;&gt;"",$K$2&lt;&gt;"Pôle",'1C TSsoustraitance'!$E180="NON"),(('1C TSsoustraitance'!$F180+'1C TSsoustraitance'!$G180+'1C TSsoustraitance'!$H180+'1C TSsoustraitance'!$I180+'1C TSsoustraitance'!$J180+'1C TSsoustraitance'!$K180+'1C TSsoustraitance'!$L180+'1C TSsoustraitance'!$M180+'1C TSsoustraitance'!$N180+'1C TSsoustraitance'!$O180+'1C TSsoustraitance'!$P180+'1C TSsoustraitance'!$Q180))/'1C TSsoustraitance'!$AP180)))))</f>
        <v>0</v>
      </c>
      <c r="M463" s="668">
        <f>IF(OR('1C TSsoustraitance'!$D180="",'1C TSsoustraitance'!AP$13=0),0,IF(AND('1C TSsoustraitance'!$D180&lt;&gt;"",$K$2="Pôle",'1C TSsoustraitance'!$E180="OUI"),(('1C TSsoustraitance'!$J180+'1C TSsoustraitance'!$K180+'1C TSsoustraitance'!$L180)/'1C TSsoustraitance'!$R180),IF(AND('1C TSsoustraitance'!$D180&lt;&gt;"",$K$2="Pôle",'1C TSsoustraitance'!$E180="NON"),(('1C TSsoustraitance'!$J180+'1C TSsoustraitance'!$K180+'1C TSsoustraitance'!$L180)/'1C TSsoustraitance'!$AP180),IF(AND('1C TSsoustraitance'!$D180&lt;&gt;"",$K$2&lt;&gt;"Pôle"),0))))</f>
        <v>0</v>
      </c>
      <c r="N463" s="668">
        <f t="shared" si="124"/>
        <v>0</v>
      </c>
      <c r="O463" s="669">
        <f>IF(OR('1C TSsoustraitance'!$D180="",'1C TSsoustraitance'!$E180="OUI",'1C TSsoustraitance'!$AP180=0),0,(('1C TSsoustraitance'!$S180)/'1C TSsoustraitance'!$AP180))</f>
        <v>0</v>
      </c>
      <c r="P463" s="669">
        <f>IF(OR('1C TSsoustraitance'!$D180="",'1C TSsoustraitance'!$E180="OUI",'1C TSsoustraitance'!$AP180=0),0,(('1C TSsoustraitance'!$T180)/'1C TSsoustraitance'!$AP180))</f>
        <v>0</v>
      </c>
      <c r="Q463" s="669">
        <f>IF(OR('1C TSsoustraitance'!$D180="",'1C TSsoustraitance'!$E180="OUI",'1C TSsoustraitance'!$AP180=0),0,(('1C TSsoustraitance'!$U180)/'1C TSsoustraitance'!$AP180))</f>
        <v>0</v>
      </c>
      <c r="R463" s="669">
        <f>IF(OR('1C TSsoustraitance'!$D180="",'1C TSsoustraitance'!$E180="OUI",'1C TSsoustraitance'!$AP180=0),0,(('1C TSsoustraitance'!$V180)/'1C TSsoustraitance'!$AP180))</f>
        <v>0</v>
      </c>
      <c r="S463" s="669">
        <f>IF(OR('1C TSsoustraitance'!$D180="",'1C TSsoustraitance'!$E180="OUI",'1C TSsoustraitance'!$AP180=0),0,(('1C TSsoustraitance'!$W180)/'1C TSsoustraitance'!$AP180))</f>
        <v>0</v>
      </c>
      <c r="T463" s="669">
        <f>IF(OR('1C TSsoustraitance'!$D180="",'1C TSsoustraitance'!$E180="OUI",'1C TSsoustraitance'!$AP180=0),0,(('1C TSsoustraitance'!$X180)/'1C TSsoustraitance'!$AP180))</f>
        <v>0</v>
      </c>
      <c r="U463" s="669">
        <f>IF(OR('1C TSsoustraitance'!$D180="",'1C TSsoustraitance'!$E180="OUI",'1C TSsoustraitance'!$AP180=0),0,(('1C TSsoustraitance'!$Y180)/'1C TSsoustraitance'!$AP180))</f>
        <v>0</v>
      </c>
      <c r="V463" s="669">
        <f>IF(OR('1C TSsoustraitance'!$D180="",'1C TSsoustraitance'!$E180="OUI",'1C TSsoustraitance'!$AP180=0),0,(('1C TSsoustraitance'!$Z180)/'1C TSsoustraitance'!$AP180))</f>
        <v>0</v>
      </c>
      <c r="W463" s="669">
        <f>IF(OR('1C TSsoustraitance'!$D180="",'1C TSsoustraitance'!$E180="OUI",'1C TSsoustraitance'!$AP180=0),0,(('1C TSsoustraitance'!$AA180)/'1C TSsoustraitance'!$AP180))</f>
        <v>0</v>
      </c>
      <c r="X463" s="669">
        <f>IF(OR('1C TSsoustraitance'!$D180="",'1C TSsoustraitance'!$E180="OUI",'1C TSsoustraitance'!$AP180=0),0,(('1C TSsoustraitance'!$AB180)/'1C TSsoustraitance'!$AP180))</f>
        <v>0</v>
      </c>
      <c r="Y463" s="669">
        <f>IF(OR('1C TSsoustraitance'!$D180="",'1C TSsoustraitance'!$E180="OUI",'1C TSsoustraitance'!$AP180=0),0,(('1C TSsoustraitance'!$AC180)/'1C TSsoustraitance'!$AP180))</f>
        <v>0</v>
      </c>
      <c r="Z463" s="669">
        <f>IF(OR('1C TSsoustraitance'!$D180="",'1C TSsoustraitance'!$E180="OUI",'1C TSsoustraitance'!$AP180=0),0,(('1C TSsoustraitance'!$AD180)/'1C TSsoustraitance'!$AP180))</f>
        <v>0</v>
      </c>
      <c r="AA463" s="669">
        <f>IF(OR('1C TSsoustraitance'!$D180="",'1C TSsoustraitance'!$E180="OUI",'1C TSsoustraitance'!$AP180=0),0,(('1C TSsoustraitance'!$AE180)/'1C TSsoustraitance'!$AP180))</f>
        <v>0</v>
      </c>
      <c r="AB463" s="669">
        <f>IF(OR('1C TSsoustraitance'!$D180="",'1C TSsoustraitance'!$E180="OUI",'1C TSsoustraitance'!$AP180=0),0,(('1C TSsoustraitance'!$AF180)/'1C TSsoustraitance'!$AP180))</f>
        <v>0</v>
      </c>
      <c r="AC463" s="669">
        <f>IF(OR('1C TSsoustraitance'!$D180="",'1C TSsoustraitance'!$E180="OUI",'1C TSsoustraitance'!$AP180=0),0,(('1C TSsoustraitance'!$AG180)/'1C TSsoustraitance'!$AP180))</f>
        <v>0</v>
      </c>
      <c r="AD463" s="669">
        <f>IF(OR('1C TSsoustraitance'!$D180="",'1C TSsoustraitance'!$E180="OUI",'1C TSsoustraitance'!$AP180=0),0,(('1C TSsoustraitance'!$AH180)/'1C TSsoustraitance'!$AP180))</f>
        <v>0</v>
      </c>
      <c r="AE463" s="669">
        <f>IF(OR('1C TSsoustraitance'!$D180="",'1C TSsoustraitance'!$E180="OUI",'1C TSsoustraitance'!$AP180=0),0,(('1C TSsoustraitance'!$AI180)/'1C TSsoustraitance'!$AP180))</f>
        <v>0</v>
      </c>
      <c r="AF463" s="669">
        <f>IF(OR('1C TSsoustraitance'!$D180="",'1C TSsoustraitance'!$E180="OUI",'1C TSsoustraitance'!$AP180=0),0,(('1C TSsoustraitance'!$AJ180)/'1C TSsoustraitance'!$AP180))</f>
        <v>0</v>
      </c>
      <c r="AG463" s="669">
        <f>IF(OR('1C TSsoustraitance'!$D180="",'1C TSsoustraitance'!$E180="OUI",'1C TSsoustraitance'!$AP180=0),0,(('1C TSsoustraitance'!$AK180)/'1C TSsoustraitance'!$AP180))</f>
        <v>0</v>
      </c>
      <c r="AH463" s="669">
        <f>IF(OR('1C TSsoustraitance'!$D180="",'1C TSsoustraitance'!$E180="OUI",'1C TSsoustraitance'!$AP180=0),0,(('1C TSsoustraitance'!$AL180)/'1C TSsoustraitance'!$AP180))</f>
        <v>0</v>
      </c>
      <c r="AI463" s="669">
        <f>IF(OR('1C TSsoustraitance'!$D180="",'1C TSsoustraitance'!$E180="OUI",'1C TSsoustraitance'!$AP180=0),0,(('1C TSsoustraitance'!$AM180)/'1C TSsoustraitance'!$AP180))</f>
        <v>0</v>
      </c>
      <c r="AJ463" s="669">
        <f>IF(OR('1C TSsoustraitance'!$D180="",'1C TSsoustraitance'!$E180="OUI",'1C TSsoustraitance'!$AP180=0),0,(('1C TSsoustraitance'!$AN180)/'1C TSsoustraitance'!$AP180))</f>
        <v>0</v>
      </c>
      <c r="AK463" s="669">
        <f t="shared" si="125"/>
        <v>0</v>
      </c>
      <c r="AL463" s="668">
        <f t="shared" si="126"/>
        <v>0</v>
      </c>
      <c r="AM463" s="670">
        <f>IF(Tableau7[[#This Row],[N° pièce]]="",0,(Tableau7[[#This Row],[hors TVA]]+(Tableau7[[#This Row],[hors TVA]]*Tableau7[[#This Row],[Taux TVA]])-(Tableau7[[#This Row],[hors TVA]]*Tableau7[[#This Row],[Taux TVA]]*Tableau7[[#This Row],[Régime TVA: Récupération]]))*Tableau7[[#This Row],[Type 1]])</f>
        <v>0</v>
      </c>
      <c r="AN463" s="670">
        <f>IF(Tableau7[[#This Row],[N° pièce]]="",0,IF($K$2="pôle",((Tableau7[[#This Row],[hors TVA]]+(Tableau7[[#This Row],[hors TVA]]*Tableau7[[#This Row],[Taux TVA]])-(Tableau7[[#This Row],[hors TVA]]*Tableau7[[#This Row],[Taux TVA]]*Tableau7[[#This Row],[Régime TVA: Récupération]]))*Tableau7[[#This Row],[Type 2]]),0))</f>
        <v>0</v>
      </c>
      <c r="AO463" s="670">
        <f t="shared" si="121"/>
        <v>0</v>
      </c>
      <c r="AP463" s="255">
        <f t="shared" si="119"/>
        <v>0</v>
      </c>
      <c r="AQ463" s="506">
        <f t="shared" si="122"/>
        <v>0</v>
      </c>
      <c r="AR463" s="671"/>
      <c r="AS463" s="512"/>
      <c r="AT463" s="513" t="str">
        <f>IF(('1C TSsoustraitance'!AP180*FICHE!C$14&lt;J463),"Forfait limité à "&amp;FICHE!C$14&amp;"€/jour","")</f>
        <v/>
      </c>
      <c r="AU463" s="797"/>
      <c r="AV463" s="484"/>
      <c r="AW463" s="484"/>
      <c r="AX463" s="484"/>
      <c r="AY463" s="484"/>
      <c r="AZ463" s="484"/>
      <c r="BA463" s="4"/>
      <c r="BB463" s="4"/>
      <c r="BC463" s="4"/>
      <c r="BD463" s="4"/>
      <c r="BE463" s="4"/>
      <c r="BF463" s="4"/>
      <c r="BG463" s="4"/>
      <c r="BH463" s="4"/>
      <c r="BI463" s="4"/>
      <c r="BJ463" s="4"/>
      <c r="BK463" s="4"/>
      <c r="BL463" s="4"/>
      <c r="BM463" s="4"/>
      <c r="BN463" s="4"/>
      <c r="BO463" s="4"/>
      <c r="BP463" s="4"/>
      <c r="BQ463" s="4"/>
      <c r="BR463" s="4"/>
      <c r="BS463" s="4"/>
      <c r="BT463" s="4"/>
      <c r="BU463" s="4"/>
      <c r="BV463" s="4"/>
      <c r="BW463" s="4"/>
      <c r="BX463" s="4"/>
      <c r="BY463" s="4"/>
      <c r="BZ463" s="4"/>
      <c r="CA463" s="4"/>
      <c r="CB463" s="4"/>
      <c r="CC463" s="4"/>
      <c r="CD463" s="4"/>
      <c r="CE463" s="4"/>
      <c r="CF463" s="4"/>
      <c r="CG463" s="4"/>
      <c r="CH463" s="4"/>
      <c r="CI463" s="4"/>
      <c r="CJ463" s="4"/>
      <c r="CK463" s="4"/>
      <c r="CL463" s="4"/>
      <c r="CM463" s="4"/>
      <c r="CN463" s="4"/>
      <c r="CO463" s="4"/>
      <c r="CP463" s="4"/>
      <c r="CQ463" s="4"/>
      <c r="CR463" s="4"/>
      <c r="CS463" s="4"/>
      <c r="CT463" s="4"/>
      <c r="CU463" s="4"/>
      <c r="CV463" s="4"/>
      <c r="CW463" s="4"/>
      <c r="CX463" s="4"/>
      <c r="CY463" s="4"/>
      <c r="CZ463" s="4"/>
      <c r="DA463" s="4"/>
      <c r="DB463" s="4"/>
      <c r="DC463" s="4"/>
      <c r="DD463" s="4"/>
      <c r="DE463" s="4"/>
      <c r="DF463" s="4"/>
      <c r="DG463" s="4"/>
      <c r="DH463" s="4"/>
      <c r="DI463" s="4"/>
      <c r="DJ463" s="4"/>
      <c r="DK463" s="4"/>
      <c r="DL463" s="4"/>
      <c r="DM463" s="4"/>
      <c r="DN463" s="4"/>
      <c r="DO463" s="4"/>
      <c r="DP463" s="4"/>
      <c r="DQ463" s="4"/>
      <c r="DR463" s="4"/>
      <c r="DS463" s="4"/>
      <c r="DT463" s="4"/>
      <c r="DU463" s="4"/>
      <c r="DV463" s="4"/>
      <c r="DW463" s="4"/>
      <c r="DX463" s="4"/>
      <c r="DY463" s="4"/>
      <c r="DZ463" s="4"/>
      <c r="EA463" s="4"/>
      <c r="EB463" s="4"/>
      <c r="EC463" s="4"/>
      <c r="ED463" s="4"/>
      <c r="EE463" s="4"/>
      <c r="EF463" s="4"/>
      <c r="EG463" s="4"/>
      <c r="EH463" s="4"/>
      <c r="EI463" s="4"/>
      <c r="EJ463" s="4"/>
      <c r="EK463" s="4"/>
      <c r="EL463" s="4"/>
      <c r="EM463" s="4"/>
      <c r="EN463" s="4"/>
      <c r="EO463" s="4"/>
      <c r="EP463" s="4"/>
      <c r="EQ463" s="4"/>
      <c r="ER463" s="4"/>
      <c r="ES463" s="4"/>
      <c r="ET463" s="4"/>
      <c r="EU463" s="4"/>
      <c r="EV463" s="4"/>
      <c r="EW463" s="4"/>
      <c r="EX463" s="4"/>
      <c r="EY463" s="4"/>
      <c r="EZ463" s="4"/>
      <c r="FA463" s="4"/>
      <c r="FB463" s="4"/>
      <c r="FC463" s="4"/>
      <c r="FD463" s="4"/>
      <c r="FE463" s="4"/>
      <c r="FF463" s="4"/>
      <c r="FG463" s="4"/>
      <c r="FH463" s="4"/>
      <c r="FI463" s="4"/>
      <c r="FJ463" s="4"/>
      <c r="FK463" s="4"/>
      <c r="FL463" s="4"/>
      <c r="FM463" s="4"/>
      <c r="FN463" s="4"/>
      <c r="FO463" s="4"/>
      <c r="FP463" s="4"/>
      <c r="FQ463" s="4"/>
      <c r="FR463" s="4"/>
      <c r="FS463" s="4"/>
      <c r="FT463" s="4"/>
      <c r="FU463" s="4"/>
      <c r="FV463" s="4"/>
      <c r="FW463" s="4"/>
      <c r="FX463" s="4"/>
      <c r="FY463" s="4"/>
      <c r="FZ463" s="4"/>
      <c r="GA463" s="4"/>
      <c r="GB463" s="4"/>
      <c r="GC463" s="4"/>
      <c r="GD463" s="4"/>
      <c r="GE463" s="4"/>
      <c r="GF463" s="4"/>
      <c r="GG463" s="4"/>
      <c r="GH463" s="4"/>
      <c r="GI463" s="4"/>
      <c r="GJ463" s="4"/>
      <c r="GK463" s="4"/>
      <c r="GL463" s="4"/>
      <c r="GM463" s="4"/>
      <c r="GN463" s="4"/>
      <c r="GO463" s="4"/>
      <c r="GP463" s="4"/>
      <c r="GQ463" s="4"/>
      <c r="GR463" s="4"/>
      <c r="GS463" s="4"/>
      <c r="GT463" s="4"/>
      <c r="GU463" s="4"/>
      <c r="GV463" s="4"/>
      <c r="GW463" s="4"/>
      <c r="GX463" s="4"/>
      <c r="GY463" s="4"/>
      <c r="GZ463" s="4"/>
      <c r="HA463" s="4"/>
      <c r="HB463" s="4"/>
      <c r="HC463" s="4"/>
    </row>
    <row r="464" spans="1:211" s="379" customFormat="1" ht="13.9" customHeight="1">
      <c r="A464" s="828" t="str">
        <f>IF('1C TSsoustraitance'!$A181&lt;&gt;0,'1C TSsoustraitance'!$A181,"")</f>
        <v/>
      </c>
      <c r="B464" s="530"/>
      <c r="C464" s="513" t="str">
        <f>IF('1C TSsoustraitance'!$A181&lt;&gt;0,'1C TSsoustraitance'!$B181,"")</f>
        <v/>
      </c>
      <c r="D464" s="513" t="str">
        <f>IF('1C TSsoustraitance'!$A181&lt;&gt;0,'1C TSsoustraitance'!$C181,"")</f>
        <v/>
      </c>
      <c r="E464" s="684"/>
      <c r="F464" s="685"/>
      <c r="G464" s="666">
        <f>'1C TSsoustraitance'!$D181</f>
        <v>0</v>
      </c>
      <c r="H464" s="533">
        <v>0.21</v>
      </c>
      <c r="I464" s="533">
        <v>1</v>
      </c>
      <c r="J464" s="534"/>
      <c r="K464" s="667">
        <f t="shared" si="123"/>
        <v>0</v>
      </c>
      <c r="L464" s="668">
        <f>IF(OR('1C TSsoustraitance'!$D181="",'1C TSsoustraitance'!$AP181=0),0,IF(AND('1C TSsoustraitance'!$D181&lt;&gt;"",$K$2="Pôle",'1C TSsoustraitance'!$E181="OUI"),(('1C TSsoustraitance'!$F181+'1C TSsoustraitance'!$G181+'1C TSsoustraitance'!$H181+'1C TSsoustraitance'!$I181+'1C TSsoustraitance'!$M181)/'1C TSsoustraitance'!$R181),IF(AND('1C TSsoustraitance'!$D181&lt;&gt;"",$K$2="Pôle",'1C TSsoustraitance'!$E181="NON"),(('1C TSsoustraitance'!$F181+'1C TSsoustraitance'!$G181+'1C TSsoustraitance'!$H181+'1C TSsoustraitance'!$I181+'1C TSsoustraitance'!$M181)/'1C TSsoustraitance'!$AP181),IF(AND('1C TSsoustraitance'!$D181&lt;&gt;"",$K$2&lt;&gt;"Pôle",'1C TSsoustraitance'!$E181="OUI"),(('1C TSsoustraitance'!$F181+'1C TSsoustraitance'!$G181+'1C TSsoustraitance'!$H181+'1C TSsoustraitance'!$I181+'1C TSsoustraitance'!$J181+'1C TSsoustraitance'!$K181+'1C TSsoustraitance'!$L181+'1C TSsoustraitance'!$M181+'1C TSsoustraitance'!$N181+'1C TSsoustraitance'!$O181+'1C TSsoustraitance'!$P181+'1C TSsoustraitance'!$Q181)/'1C TSsoustraitance'!$R181),IF(AND('1C TSsoustraitance'!$D181&lt;&gt;"",$K$2&lt;&gt;"Pôle",'1C TSsoustraitance'!$E181="NON"),(('1C TSsoustraitance'!$F181+'1C TSsoustraitance'!$G181+'1C TSsoustraitance'!$H181+'1C TSsoustraitance'!$I181+'1C TSsoustraitance'!$J181+'1C TSsoustraitance'!$K181+'1C TSsoustraitance'!$L181+'1C TSsoustraitance'!$M181+'1C TSsoustraitance'!$N181+'1C TSsoustraitance'!$O181+'1C TSsoustraitance'!$P181+'1C TSsoustraitance'!$Q181))/'1C TSsoustraitance'!$AP181)))))</f>
        <v>0</v>
      </c>
      <c r="M464" s="668">
        <f>IF(OR('1C TSsoustraitance'!$D181="",'1C TSsoustraitance'!AP$13=0),0,IF(AND('1C TSsoustraitance'!$D181&lt;&gt;"",$K$2="Pôle",'1C TSsoustraitance'!$E181="OUI"),(('1C TSsoustraitance'!$J181+'1C TSsoustraitance'!$K181+'1C TSsoustraitance'!$L181)/'1C TSsoustraitance'!$R181),IF(AND('1C TSsoustraitance'!$D181&lt;&gt;"",$K$2="Pôle",'1C TSsoustraitance'!$E181="NON"),(('1C TSsoustraitance'!$J181+'1C TSsoustraitance'!$K181+'1C TSsoustraitance'!$L181)/'1C TSsoustraitance'!$AP181),IF(AND('1C TSsoustraitance'!$D181&lt;&gt;"",$K$2&lt;&gt;"Pôle"),0))))</f>
        <v>0</v>
      </c>
      <c r="N464" s="668">
        <f t="shared" si="124"/>
        <v>0</v>
      </c>
      <c r="O464" s="669">
        <f>IF(OR('1C TSsoustraitance'!$D181="",'1C TSsoustraitance'!$E181="OUI",'1C TSsoustraitance'!$AP181=0),0,(('1C TSsoustraitance'!$S181)/'1C TSsoustraitance'!$AP181))</f>
        <v>0</v>
      </c>
      <c r="P464" s="669">
        <f>IF(OR('1C TSsoustraitance'!$D181="",'1C TSsoustraitance'!$E181="OUI",'1C TSsoustraitance'!$AP181=0),0,(('1C TSsoustraitance'!$T181)/'1C TSsoustraitance'!$AP181))</f>
        <v>0</v>
      </c>
      <c r="Q464" s="669">
        <f>IF(OR('1C TSsoustraitance'!$D181="",'1C TSsoustraitance'!$E181="OUI",'1C TSsoustraitance'!$AP181=0),0,(('1C TSsoustraitance'!$U181)/'1C TSsoustraitance'!$AP181))</f>
        <v>0</v>
      </c>
      <c r="R464" s="669">
        <f>IF(OR('1C TSsoustraitance'!$D181="",'1C TSsoustraitance'!$E181="OUI",'1C TSsoustraitance'!$AP181=0),0,(('1C TSsoustraitance'!$V181)/'1C TSsoustraitance'!$AP181))</f>
        <v>0</v>
      </c>
      <c r="S464" s="669">
        <f>IF(OR('1C TSsoustraitance'!$D181="",'1C TSsoustraitance'!$E181="OUI",'1C TSsoustraitance'!$AP181=0),0,(('1C TSsoustraitance'!$W181)/'1C TSsoustraitance'!$AP181))</f>
        <v>0</v>
      </c>
      <c r="T464" s="669">
        <f>IF(OR('1C TSsoustraitance'!$D181="",'1C TSsoustraitance'!$E181="OUI",'1C TSsoustraitance'!$AP181=0),0,(('1C TSsoustraitance'!$X181)/'1C TSsoustraitance'!$AP181))</f>
        <v>0</v>
      </c>
      <c r="U464" s="669">
        <f>IF(OR('1C TSsoustraitance'!$D181="",'1C TSsoustraitance'!$E181="OUI",'1C TSsoustraitance'!$AP181=0),0,(('1C TSsoustraitance'!$Y181)/'1C TSsoustraitance'!$AP181))</f>
        <v>0</v>
      </c>
      <c r="V464" s="669">
        <f>IF(OR('1C TSsoustraitance'!$D181="",'1C TSsoustraitance'!$E181="OUI",'1C TSsoustraitance'!$AP181=0),0,(('1C TSsoustraitance'!$Z181)/'1C TSsoustraitance'!$AP181))</f>
        <v>0</v>
      </c>
      <c r="W464" s="669">
        <f>IF(OR('1C TSsoustraitance'!$D181="",'1C TSsoustraitance'!$E181="OUI",'1C TSsoustraitance'!$AP181=0),0,(('1C TSsoustraitance'!$AA181)/'1C TSsoustraitance'!$AP181))</f>
        <v>0</v>
      </c>
      <c r="X464" s="669">
        <f>IF(OR('1C TSsoustraitance'!$D181="",'1C TSsoustraitance'!$E181="OUI",'1C TSsoustraitance'!$AP181=0),0,(('1C TSsoustraitance'!$AB181)/'1C TSsoustraitance'!$AP181))</f>
        <v>0</v>
      </c>
      <c r="Y464" s="669">
        <f>IF(OR('1C TSsoustraitance'!$D181="",'1C TSsoustraitance'!$E181="OUI",'1C TSsoustraitance'!$AP181=0),0,(('1C TSsoustraitance'!$AC181)/'1C TSsoustraitance'!$AP181))</f>
        <v>0</v>
      </c>
      <c r="Z464" s="669">
        <f>IF(OR('1C TSsoustraitance'!$D181="",'1C TSsoustraitance'!$E181="OUI",'1C TSsoustraitance'!$AP181=0),0,(('1C TSsoustraitance'!$AD181)/'1C TSsoustraitance'!$AP181))</f>
        <v>0</v>
      </c>
      <c r="AA464" s="669">
        <f>IF(OR('1C TSsoustraitance'!$D181="",'1C TSsoustraitance'!$E181="OUI",'1C TSsoustraitance'!$AP181=0),0,(('1C TSsoustraitance'!$AE181)/'1C TSsoustraitance'!$AP181))</f>
        <v>0</v>
      </c>
      <c r="AB464" s="669">
        <f>IF(OR('1C TSsoustraitance'!$D181="",'1C TSsoustraitance'!$E181="OUI",'1C TSsoustraitance'!$AP181=0),0,(('1C TSsoustraitance'!$AF181)/'1C TSsoustraitance'!$AP181))</f>
        <v>0</v>
      </c>
      <c r="AC464" s="669">
        <f>IF(OR('1C TSsoustraitance'!$D181="",'1C TSsoustraitance'!$E181="OUI",'1C TSsoustraitance'!$AP181=0),0,(('1C TSsoustraitance'!$AG181)/'1C TSsoustraitance'!$AP181))</f>
        <v>0</v>
      </c>
      <c r="AD464" s="669">
        <f>IF(OR('1C TSsoustraitance'!$D181="",'1C TSsoustraitance'!$E181="OUI",'1C TSsoustraitance'!$AP181=0),0,(('1C TSsoustraitance'!$AH181)/'1C TSsoustraitance'!$AP181))</f>
        <v>0</v>
      </c>
      <c r="AE464" s="669">
        <f>IF(OR('1C TSsoustraitance'!$D181="",'1C TSsoustraitance'!$E181="OUI",'1C TSsoustraitance'!$AP181=0),0,(('1C TSsoustraitance'!$AI181)/'1C TSsoustraitance'!$AP181))</f>
        <v>0</v>
      </c>
      <c r="AF464" s="669">
        <f>IF(OR('1C TSsoustraitance'!$D181="",'1C TSsoustraitance'!$E181="OUI",'1C TSsoustraitance'!$AP181=0),0,(('1C TSsoustraitance'!$AJ181)/'1C TSsoustraitance'!$AP181))</f>
        <v>0</v>
      </c>
      <c r="AG464" s="669">
        <f>IF(OR('1C TSsoustraitance'!$D181="",'1C TSsoustraitance'!$E181="OUI",'1C TSsoustraitance'!$AP181=0),0,(('1C TSsoustraitance'!$AK181)/'1C TSsoustraitance'!$AP181))</f>
        <v>0</v>
      </c>
      <c r="AH464" s="669">
        <f>IF(OR('1C TSsoustraitance'!$D181="",'1C TSsoustraitance'!$E181="OUI",'1C TSsoustraitance'!$AP181=0),0,(('1C TSsoustraitance'!$AL181)/'1C TSsoustraitance'!$AP181))</f>
        <v>0</v>
      </c>
      <c r="AI464" s="669">
        <f>IF(OR('1C TSsoustraitance'!$D181="",'1C TSsoustraitance'!$E181="OUI",'1C TSsoustraitance'!$AP181=0),0,(('1C TSsoustraitance'!$AM181)/'1C TSsoustraitance'!$AP181))</f>
        <v>0</v>
      </c>
      <c r="AJ464" s="669">
        <f>IF(OR('1C TSsoustraitance'!$D181="",'1C TSsoustraitance'!$E181="OUI",'1C TSsoustraitance'!$AP181=0),0,(('1C TSsoustraitance'!$AN181)/'1C TSsoustraitance'!$AP181))</f>
        <v>0</v>
      </c>
      <c r="AK464" s="669">
        <f t="shared" si="125"/>
        <v>0</v>
      </c>
      <c r="AL464" s="668">
        <f t="shared" si="126"/>
        <v>0</v>
      </c>
      <c r="AM464" s="670">
        <f>IF(Tableau7[[#This Row],[N° pièce]]="",0,(Tableau7[[#This Row],[hors TVA]]+(Tableau7[[#This Row],[hors TVA]]*Tableau7[[#This Row],[Taux TVA]])-(Tableau7[[#This Row],[hors TVA]]*Tableau7[[#This Row],[Taux TVA]]*Tableau7[[#This Row],[Régime TVA: Récupération]]))*Tableau7[[#This Row],[Type 1]])</f>
        <v>0</v>
      </c>
      <c r="AN464" s="670">
        <f>IF(Tableau7[[#This Row],[N° pièce]]="",0,IF($K$2="pôle",((Tableau7[[#This Row],[hors TVA]]+(Tableau7[[#This Row],[hors TVA]]*Tableau7[[#This Row],[Taux TVA]])-(Tableau7[[#This Row],[hors TVA]]*Tableau7[[#This Row],[Taux TVA]]*Tableau7[[#This Row],[Régime TVA: Récupération]]))*Tableau7[[#This Row],[Type 2]]),0))</f>
        <v>0</v>
      </c>
      <c r="AO464" s="670">
        <f t="shared" si="121"/>
        <v>0</v>
      </c>
      <c r="AP464" s="255">
        <f t="shared" si="119"/>
        <v>0</v>
      </c>
      <c r="AQ464" s="506">
        <f>IF(M464=0,0,AN464-AS464)</f>
        <v>0</v>
      </c>
      <c r="AR464" s="671"/>
      <c r="AS464" s="512"/>
      <c r="AT464" s="513" t="str">
        <f>IF(('1C TSsoustraitance'!AP181*FICHE!C$14&lt;J464),"Forfait limité à "&amp;FICHE!C$14&amp;"€/jour","")</f>
        <v/>
      </c>
      <c r="AU464" s="797"/>
      <c r="AV464" s="484"/>
      <c r="AW464" s="484"/>
      <c r="AX464" s="484"/>
      <c r="AY464" s="484"/>
      <c r="AZ464" s="484"/>
      <c r="BA464" s="4"/>
      <c r="BB464" s="4"/>
      <c r="BC464" s="4"/>
      <c r="BD464" s="4"/>
      <c r="BE464" s="4"/>
      <c r="BF464" s="4"/>
      <c r="BG464" s="4"/>
      <c r="BH464" s="4"/>
      <c r="BI464" s="4"/>
      <c r="BJ464" s="4"/>
      <c r="BK464" s="4"/>
      <c r="BL464" s="4"/>
      <c r="BM464" s="4"/>
      <c r="BN464" s="4"/>
      <c r="BO464" s="4"/>
      <c r="BP464" s="4"/>
      <c r="BQ464" s="4"/>
      <c r="BR464" s="4"/>
      <c r="BS464" s="4"/>
      <c r="BT464" s="4"/>
      <c r="BU464" s="4"/>
      <c r="BV464" s="4"/>
      <c r="BW464" s="4"/>
      <c r="BX464" s="4"/>
      <c r="BY464" s="4"/>
      <c r="BZ464" s="4"/>
      <c r="CA464" s="4"/>
      <c r="CB464" s="4"/>
      <c r="CC464" s="4"/>
      <c r="CD464" s="4"/>
      <c r="CE464" s="4"/>
      <c r="CF464" s="4"/>
      <c r="CG464" s="4"/>
      <c r="CH464" s="4"/>
      <c r="CI464" s="4"/>
      <c r="CJ464" s="4"/>
      <c r="CK464" s="4"/>
      <c r="CL464" s="4"/>
      <c r="CM464" s="4"/>
      <c r="CN464" s="4"/>
      <c r="CO464" s="4"/>
      <c r="CP464" s="4"/>
      <c r="CQ464" s="4"/>
      <c r="CR464" s="4"/>
      <c r="CS464" s="4"/>
      <c r="CT464" s="4"/>
      <c r="CU464" s="4"/>
      <c r="CV464" s="4"/>
      <c r="CW464" s="4"/>
      <c r="CX464" s="4"/>
      <c r="CY464" s="4"/>
      <c r="CZ464" s="4"/>
      <c r="DA464" s="4"/>
      <c r="DB464" s="4"/>
      <c r="DC464" s="4"/>
      <c r="DD464" s="4"/>
      <c r="DE464" s="4"/>
      <c r="DF464" s="4"/>
      <c r="DG464" s="4"/>
      <c r="DH464" s="4"/>
      <c r="DI464" s="4"/>
      <c r="DJ464" s="4"/>
      <c r="DK464" s="4"/>
      <c r="DL464" s="4"/>
      <c r="DM464" s="4"/>
      <c r="DN464" s="4"/>
      <c r="DO464" s="4"/>
      <c r="DP464" s="4"/>
      <c r="DQ464" s="4"/>
      <c r="DR464" s="4"/>
      <c r="DS464" s="4"/>
      <c r="DT464" s="4"/>
      <c r="DU464" s="4"/>
      <c r="DV464" s="4"/>
      <c r="DW464" s="4"/>
      <c r="DX464" s="4"/>
      <c r="DY464" s="4"/>
      <c r="DZ464" s="4"/>
      <c r="EA464" s="4"/>
      <c r="EB464" s="4"/>
      <c r="EC464" s="4"/>
      <c r="ED464" s="4"/>
      <c r="EE464" s="4"/>
      <c r="EF464" s="4"/>
      <c r="EG464" s="4"/>
      <c r="EH464" s="4"/>
      <c r="EI464" s="4"/>
      <c r="EJ464" s="4"/>
      <c r="EK464" s="4"/>
      <c r="EL464" s="4"/>
      <c r="EM464" s="4"/>
      <c r="EN464" s="4"/>
      <c r="EO464" s="4"/>
      <c r="EP464" s="4"/>
      <c r="EQ464" s="4"/>
      <c r="ER464" s="4"/>
      <c r="ES464" s="4"/>
      <c r="ET464" s="4"/>
      <c r="EU464" s="4"/>
      <c r="EV464" s="4"/>
      <c r="EW464" s="4"/>
      <c r="EX464" s="4"/>
      <c r="EY464" s="4"/>
      <c r="EZ464" s="4"/>
      <c r="FA464" s="4"/>
      <c r="FB464" s="4"/>
      <c r="FC464" s="4"/>
      <c r="FD464" s="4"/>
      <c r="FE464" s="4"/>
      <c r="FF464" s="4"/>
      <c r="FG464" s="4"/>
      <c r="FH464" s="4"/>
      <c r="FI464" s="4"/>
      <c r="FJ464" s="4"/>
      <c r="FK464" s="4"/>
      <c r="FL464" s="4"/>
      <c r="FM464" s="4"/>
      <c r="FN464" s="4"/>
      <c r="FO464" s="4"/>
      <c r="FP464" s="4"/>
      <c r="FQ464" s="4"/>
      <c r="FR464" s="4"/>
      <c r="FS464" s="4"/>
      <c r="FT464" s="4"/>
      <c r="FU464" s="4"/>
      <c r="FV464" s="4"/>
      <c r="FW464" s="4"/>
      <c r="FX464" s="4"/>
      <c r="FY464" s="4"/>
      <c r="FZ464" s="4"/>
      <c r="GA464" s="4"/>
      <c r="GB464" s="4"/>
      <c r="GC464" s="4"/>
      <c r="GD464" s="4"/>
      <c r="GE464" s="4"/>
      <c r="GF464" s="4"/>
      <c r="GG464" s="4"/>
      <c r="GH464" s="4"/>
      <c r="GI464" s="4"/>
      <c r="GJ464" s="4"/>
      <c r="GK464" s="4"/>
      <c r="GL464" s="4"/>
      <c r="GM464" s="4"/>
      <c r="GN464" s="4"/>
      <c r="GO464" s="4"/>
      <c r="GP464" s="4"/>
      <c r="GQ464" s="4"/>
      <c r="GR464" s="4"/>
      <c r="GS464" s="4"/>
      <c r="GT464" s="4"/>
      <c r="GU464" s="4"/>
      <c r="GV464" s="4"/>
      <c r="GW464" s="4"/>
      <c r="GX464" s="4"/>
      <c r="GY464" s="4"/>
      <c r="GZ464" s="4"/>
      <c r="HA464" s="4"/>
      <c r="HB464" s="4"/>
      <c r="HC464" s="4"/>
    </row>
    <row r="465" spans="1:211" s="380" customFormat="1" ht="13.9" customHeight="1">
      <c r="A465" s="828" t="str">
        <f>IF('1C TSsoustraitance'!$A182&lt;&gt;0,'1C TSsoustraitance'!$A182,"")</f>
        <v/>
      </c>
      <c r="B465" s="530"/>
      <c r="C465" s="513" t="str">
        <f>IF('1C TSsoustraitance'!$A182&lt;&gt;0,'1C TSsoustraitance'!$B182,"")</f>
        <v/>
      </c>
      <c r="D465" s="513" t="str">
        <f>IF('1C TSsoustraitance'!$A182&lt;&gt;0,'1C TSsoustraitance'!$C182,"")</f>
        <v/>
      </c>
      <c r="E465" s="684"/>
      <c r="F465" s="685"/>
      <c r="G465" s="666">
        <f>'1C TSsoustraitance'!$D182</f>
        <v>0</v>
      </c>
      <c r="H465" s="533">
        <v>0.21</v>
      </c>
      <c r="I465" s="533">
        <v>1</v>
      </c>
      <c r="J465" s="534"/>
      <c r="K465" s="667">
        <f t="shared" si="123"/>
        <v>0</v>
      </c>
      <c r="L465" s="668">
        <f>IF(OR('1C TSsoustraitance'!$D182="",'1C TSsoustraitance'!$AP182=0),0,IF(AND('1C TSsoustraitance'!$D182&lt;&gt;"",$K$2="Pôle",'1C TSsoustraitance'!$E182="OUI"),(('1C TSsoustraitance'!$F182+'1C TSsoustraitance'!$G182+'1C TSsoustraitance'!$H182+'1C TSsoustraitance'!$I182+'1C TSsoustraitance'!$M182)/'1C TSsoustraitance'!$R182),IF(AND('1C TSsoustraitance'!$D182&lt;&gt;"",$K$2="Pôle",'1C TSsoustraitance'!$E182="NON"),(('1C TSsoustraitance'!$F182+'1C TSsoustraitance'!$G182+'1C TSsoustraitance'!$H182+'1C TSsoustraitance'!$I182+'1C TSsoustraitance'!$M182)/'1C TSsoustraitance'!$AP182),IF(AND('1C TSsoustraitance'!$D182&lt;&gt;"",$K$2&lt;&gt;"Pôle",'1C TSsoustraitance'!$E182="OUI"),(('1C TSsoustraitance'!$F182+'1C TSsoustraitance'!$G182+'1C TSsoustraitance'!$H182+'1C TSsoustraitance'!$I182+'1C TSsoustraitance'!$J182+'1C TSsoustraitance'!$K182+'1C TSsoustraitance'!$L182+'1C TSsoustraitance'!$M182+'1C TSsoustraitance'!$N182+'1C TSsoustraitance'!$O182+'1C TSsoustraitance'!$P182+'1C TSsoustraitance'!$Q182)/'1C TSsoustraitance'!$R182),IF(AND('1C TSsoustraitance'!$D182&lt;&gt;"",$K$2&lt;&gt;"Pôle",'1C TSsoustraitance'!$E182="NON"),(('1C TSsoustraitance'!$F182+'1C TSsoustraitance'!$G182+'1C TSsoustraitance'!$H182+'1C TSsoustraitance'!$I182+'1C TSsoustraitance'!$J182+'1C TSsoustraitance'!$K182+'1C TSsoustraitance'!$L182+'1C TSsoustraitance'!$M182+'1C TSsoustraitance'!$N182+'1C TSsoustraitance'!$O182+'1C TSsoustraitance'!$P182+'1C TSsoustraitance'!$Q182))/'1C TSsoustraitance'!$AP182)))))</f>
        <v>0</v>
      </c>
      <c r="M465" s="668">
        <f>IF(OR('1C TSsoustraitance'!$D182="",'1C TSsoustraitance'!AP$13=0),0,IF(AND('1C TSsoustraitance'!$D182&lt;&gt;"",$K$2="Pôle",'1C TSsoustraitance'!$E182="OUI"),(('1C TSsoustraitance'!$J182+'1C TSsoustraitance'!$K182+'1C TSsoustraitance'!$L182)/'1C TSsoustraitance'!$R182),IF(AND('1C TSsoustraitance'!$D182&lt;&gt;"",$K$2="Pôle",'1C TSsoustraitance'!$E182="NON"),(('1C TSsoustraitance'!$J182+'1C TSsoustraitance'!$K182+'1C TSsoustraitance'!$L182)/'1C TSsoustraitance'!$AP182),IF(AND('1C TSsoustraitance'!$D182&lt;&gt;"",$K$2&lt;&gt;"Pôle"),0))))</f>
        <v>0</v>
      </c>
      <c r="N465" s="668">
        <f t="shared" si="124"/>
        <v>0</v>
      </c>
      <c r="O465" s="669">
        <f>IF(OR('1C TSsoustraitance'!$D182="",'1C TSsoustraitance'!$E182="OUI",'1C TSsoustraitance'!$AP182=0),0,(('1C TSsoustraitance'!$S182)/'1C TSsoustraitance'!$AP182))</f>
        <v>0</v>
      </c>
      <c r="P465" s="669">
        <f>IF(OR('1C TSsoustraitance'!$D182="",'1C TSsoustraitance'!$E182="OUI",'1C TSsoustraitance'!$AP182=0),0,(('1C TSsoustraitance'!$T182)/'1C TSsoustraitance'!$AP182))</f>
        <v>0</v>
      </c>
      <c r="Q465" s="669">
        <f>IF(OR('1C TSsoustraitance'!$D182="",'1C TSsoustraitance'!$E182="OUI",'1C TSsoustraitance'!$AP182=0),0,(('1C TSsoustraitance'!$U182)/'1C TSsoustraitance'!$AP182))</f>
        <v>0</v>
      </c>
      <c r="R465" s="669">
        <f>IF(OR('1C TSsoustraitance'!$D182="",'1C TSsoustraitance'!$E182="OUI",'1C TSsoustraitance'!$AP182=0),0,(('1C TSsoustraitance'!$V182)/'1C TSsoustraitance'!$AP182))</f>
        <v>0</v>
      </c>
      <c r="S465" s="669">
        <f>IF(OR('1C TSsoustraitance'!$D182="",'1C TSsoustraitance'!$E182="OUI",'1C TSsoustraitance'!$AP182=0),0,(('1C TSsoustraitance'!$W182)/'1C TSsoustraitance'!$AP182))</f>
        <v>0</v>
      </c>
      <c r="T465" s="669">
        <f>IF(OR('1C TSsoustraitance'!$D182="",'1C TSsoustraitance'!$E182="OUI",'1C TSsoustraitance'!$AP182=0),0,(('1C TSsoustraitance'!$X182)/'1C TSsoustraitance'!$AP182))</f>
        <v>0</v>
      </c>
      <c r="U465" s="669">
        <f>IF(OR('1C TSsoustraitance'!$D182="",'1C TSsoustraitance'!$E182="OUI",'1C TSsoustraitance'!$AP182=0),0,(('1C TSsoustraitance'!$Y182)/'1C TSsoustraitance'!$AP182))</f>
        <v>0</v>
      </c>
      <c r="V465" s="669">
        <f>IF(OR('1C TSsoustraitance'!$D182="",'1C TSsoustraitance'!$E182="OUI",'1C TSsoustraitance'!$AP182=0),0,(('1C TSsoustraitance'!$Z182)/'1C TSsoustraitance'!$AP182))</f>
        <v>0</v>
      </c>
      <c r="W465" s="669">
        <f>IF(OR('1C TSsoustraitance'!$D182="",'1C TSsoustraitance'!$E182="OUI",'1C TSsoustraitance'!$AP182=0),0,(('1C TSsoustraitance'!$AA182)/'1C TSsoustraitance'!$AP182))</f>
        <v>0</v>
      </c>
      <c r="X465" s="669">
        <f>IF(OR('1C TSsoustraitance'!$D182="",'1C TSsoustraitance'!$E182="OUI",'1C TSsoustraitance'!$AP182=0),0,(('1C TSsoustraitance'!$AB182)/'1C TSsoustraitance'!$AP182))</f>
        <v>0</v>
      </c>
      <c r="Y465" s="669">
        <f>IF(OR('1C TSsoustraitance'!$D182="",'1C TSsoustraitance'!$E182="OUI",'1C TSsoustraitance'!$AP182=0),0,(('1C TSsoustraitance'!$AC182)/'1C TSsoustraitance'!$AP182))</f>
        <v>0</v>
      </c>
      <c r="Z465" s="669">
        <f>IF(OR('1C TSsoustraitance'!$D182="",'1C TSsoustraitance'!$E182="OUI",'1C TSsoustraitance'!$AP182=0),0,(('1C TSsoustraitance'!$AD182)/'1C TSsoustraitance'!$AP182))</f>
        <v>0</v>
      </c>
      <c r="AA465" s="669">
        <f>IF(OR('1C TSsoustraitance'!$D182="",'1C TSsoustraitance'!$E182="OUI",'1C TSsoustraitance'!$AP182=0),0,(('1C TSsoustraitance'!$AE182)/'1C TSsoustraitance'!$AP182))</f>
        <v>0</v>
      </c>
      <c r="AB465" s="669">
        <f>IF(OR('1C TSsoustraitance'!$D182="",'1C TSsoustraitance'!$E182="OUI",'1C TSsoustraitance'!$AP182=0),0,(('1C TSsoustraitance'!$AF182)/'1C TSsoustraitance'!$AP182))</f>
        <v>0</v>
      </c>
      <c r="AC465" s="669">
        <f>IF(OR('1C TSsoustraitance'!$D182="",'1C TSsoustraitance'!$E182="OUI",'1C TSsoustraitance'!$AP182=0),0,(('1C TSsoustraitance'!$AG182)/'1C TSsoustraitance'!$AP182))</f>
        <v>0</v>
      </c>
      <c r="AD465" s="669">
        <f>IF(OR('1C TSsoustraitance'!$D182="",'1C TSsoustraitance'!$E182="OUI",'1C TSsoustraitance'!$AP182=0),0,(('1C TSsoustraitance'!$AH182)/'1C TSsoustraitance'!$AP182))</f>
        <v>0</v>
      </c>
      <c r="AE465" s="669">
        <f>IF(OR('1C TSsoustraitance'!$D182="",'1C TSsoustraitance'!$E182="OUI",'1C TSsoustraitance'!$AP182=0),0,(('1C TSsoustraitance'!$AI182)/'1C TSsoustraitance'!$AP182))</f>
        <v>0</v>
      </c>
      <c r="AF465" s="669">
        <f>IF(OR('1C TSsoustraitance'!$D182="",'1C TSsoustraitance'!$E182="OUI",'1C TSsoustraitance'!$AP182=0),0,(('1C TSsoustraitance'!$AJ182)/'1C TSsoustraitance'!$AP182))</f>
        <v>0</v>
      </c>
      <c r="AG465" s="669">
        <f>IF(OR('1C TSsoustraitance'!$D182="",'1C TSsoustraitance'!$E182="OUI",'1C TSsoustraitance'!$AP182=0),0,(('1C TSsoustraitance'!$AK182)/'1C TSsoustraitance'!$AP182))</f>
        <v>0</v>
      </c>
      <c r="AH465" s="669">
        <f>IF(OR('1C TSsoustraitance'!$D182="",'1C TSsoustraitance'!$E182="OUI",'1C TSsoustraitance'!$AP182=0),0,(('1C TSsoustraitance'!$AL182)/'1C TSsoustraitance'!$AP182))</f>
        <v>0</v>
      </c>
      <c r="AI465" s="669">
        <f>IF(OR('1C TSsoustraitance'!$D182="",'1C TSsoustraitance'!$E182="OUI",'1C TSsoustraitance'!$AP182=0),0,(('1C TSsoustraitance'!$AM182)/'1C TSsoustraitance'!$AP182))</f>
        <v>0</v>
      </c>
      <c r="AJ465" s="669">
        <f>IF(OR('1C TSsoustraitance'!$D182="",'1C TSsoustraitance'!$E182="OUI",'1C TSsoustraitance'!$AP182=0),0,(('1C TSsoustraitance'!$AN182)/'1C TSsoustraitance'!$AP182))</f>
        <v>0</v>
      </c>
      <c r="AK465" s="669">
        <f t="shared" si="125"/>
        <v>0</v>
      </c>
      <c r="AL465" s="668">
        <f t="shared" si="126"/>
        <v>0</v>
      </c>
      <c r="AM465" s="670">
        <f>IF(Tableau7[[#This Row],[N° pièce]]="",0,(Tableau7[[#This Row],[hors TVA]]+(Tableau7[[#This Row],[hors TVA]]*Tableau7[[#This Row],[Taux TVA]])-(Tableau7[[#This Row],[hors TVA]]*Tableau7[[#This Row],[Taux TVA]]*Tableau7[[#This Row],[Régime TVA: Récupération]]))*Tableau7[[#This Row],[Type 1]])</f>
        <v>0</v>
      </c>
      <c r="AN465" s="670">
        <f>IF(Tableau7[[#This Row],[N° pièce]]="",0,IF($K$2="pôle",((Tableau7[[#This Row],[hors TVA]]+(Tableau7[[#This Row],[hors TVA]]*Tableau7[[#This Row],[Taux TVA]])-(Tableau7[[#This Row],[hors TVA]]*Tableau7[[#This Row],[Taux TVA]]*Tableau7[[#This Row],[Régime TVA: Récupération]]))*Tableau7[[#This Row],[Type 2]]),0))</f>
        <v>0</v>
      </c>
      <c r="AO465" s="670">
        <f t="shared" si="121"/>
        <v>0</v>
      </c>
      <c r="AP465" s="255">
        <f t="shared" si="119"/>
        <v>0</v>
      </c>
      <c r="AQ465" s="506">
        <f t="shared" ref="AQ465:AQ487" si="127">IF(M465=0,0,AN465-AS465)</f>
        <v>0</v>
      </c>
      <c r="AR465" s="671"/>
      <c r="AS465" s="512"/>
      <c r="AT465" s="513" t="str">
        <f>IF(('1C TSsoustraitance'!AP182*FICHE!C$14&lt;J465),"Forfait limité à "&amp;FICHE!C$14&amp;"€/jour","")</f>
        <v/>
      </c>
      <c r="AU465" s="797"/>
      <c r="AV465" s="484"/>
      <c r="AW465" s="484"/>
      <c r="AX465" s="484"/>
      <c r="AY465" s="484"/>
      <c r="AZ465" s="484"/>
      <c r="BA465" s="4"/>
      <c r="BB465" s="4"/>
      <c r="BC465" s="4"/>
      <c r="BD465" s="4"/>
      <c r="BE465" s="4"/>
      <c r="BF465" s="4"/>
      <c r="BG465" s="4"/>
      <c r="BH465" s="4"/>
      <c r="BI465" s="4"/>
      <c r="BJ465" s="4"/>
      <c r="BK465" s="4"/>
      <c r="BL465" s="4"/>
      <c r="BM465" s="4"/>
      <c r="BN465" s="4"/>
      <c r="BO465" s="4"/>
      <c r="BP465" s="4"/>
      <c r="BQ465" s="4"/>
      <c r="BR465" s="4"/>
      <c r="BS465" s="4"/>
      <c r="BT465" s="4"/>
      <c r="BU465" s="4"/>
      <c r="BV465" s="4"/>
      <c r="BW465" s="4"/>
      <c r="BX465" s="4"/>
      <c r="BY465" s="4"/>
      <c r="BZ465" s="4"/>
      <c r="CA465" s="4"/>
      <c r="CB465" s="4"/>
      <c r="CC465" s="4"/>
      <c r="CD465" s="4"/>
      <c r="CE465" s="4"/>
      <c r="CF465" s="4"/>
      <c r="CG465" s="4"/>
      <c r="CH465" s="4"/>
      <c r="CI465" s="4"/>
      <c r="CJ465" s="4"/>
      <c r="CK465" s="4"/>
      <c r="CL465" s="4"/>
      <c r="CM465" s="4"/>
      <c r="CN465" s="4"/>
      <c r="CO465" s="4"/>
      <c r="CP465" s="4"/>
      <c r="CQ465" s="4"/>
      <c r="CR465" s="4"/>
      <c r="CS465" s="4"/>
      <c r="CT465" s="4"/>
      <c r="CU465" s="4"/>
      <c r="CV465" s="4"/>
      <c r="CW465" s="4"/>
      <c r="CX465" s="4"/>
      <c r="CY465" s="4"/>
      <c r="CZ465" s="4"/>
      <c r="DA465" s="4"/>
      <c r="DB465" s="4"/>
      <c r="DC465" s="4"/>
      <c r="DD465" s="4"/>
      <c r="DE465" s="4"/>
      <c r="DF465" s="4"/>
      <c r="DG465" s="4"/>
      <c r="DH465" s="4"/>
      <c r="DI465" s="4"/>
      <c r="DJ465" s="4"/>
      <c r="DK465" s="4"/>
      <c r="DL465" s="4"/>
      <c r="DM465" s="4"/>
      <c r="DN465" s="4"/>
      <c r="DO465" s="4"/>
      <c r="DP465" s="4"/>
      <c r="DQ465" s="4"/>
      <c r="DR465" s="4"/>
      <c r="DS465" s="4"/>
      <c r="DT465" s="4"/>
      <c r="DU465" s="4"/>
      <c r="DV465" s="4"/>
      <c r="DW465" s="4"/>
      <c r="DX465" s="4"/>
      <c r="DY465" s="4"/>
      <c r="DZ465" s="4"/>
      <c r="EA465" s="4"/>
      <c r="EB465" s="4"/>
      <c r="EC465" s="4"/>
      <c r="ED465" s="4"/>
      <c r="EE465" s="4"/>
      <c r="EF465" s="4"/>
      <c r="EG465" s="4"/>
      <c r="EH465" s="4"/>
      <c r="EI465" s="4"/>
      <c r="EJ465" s="4"/>
      <c r="EK465" s="4"/>
      <c r="EL465" s="4"/>
      <c r="EM465" s="4"/>
      <c r="EN465" s="4"/>
      <c r="EO465" s="4"/>
      <c r="EP465" s="4"/>
      <c r="EQ465" s="4"/>
      <c r="ER465" s="4"/>
      <c r="ES465" s="4"/>
      <c r="ET465" s="4"/>
      <c r="EU465" s="4"/>
      <c r="EV465" s="4"/>
      <c r="EW465" s="4"/>
      <c r="EX465" s="4"/>
      <c r="EY465" s="4"/>
      <c r="EZ465" s="4"/>
      <c r="FA465" s="4"/>
      <c r="FB465" s="4"/>
      <c r="FC465" s="4"/>
      <c r="FD465" s="4"/>
      <c r="FE465" s="4"/>
      <c r="FF465" s="4"/>
      <c r="FG465" s="4"/>
      <c r="FH465" s="4"/>
      <c r="FI465" s="4"/>
      <c r="FJ465" s="4"/>
      <c r="FK465" s="4"/>
      <c r="FL465" s="4"/>
      <c r="FM465" s="4"/>
      <c r="FN465" s="4"/>
      <c r="FO465" s="4"/>
      <c r="FP465" s="4"/>
      <c r="FQ465" s="4"/>
      <c r="FR465" s="4"/>
      <c r="FS465" s="4"/>
      <c r="FT465" s="4"/>
      <c r="FU465" s="4"/>
      <c r="FV465" s="4"/>
      <c r="FW465" s="4"/>
      <c r="FX465" s="4"/>
      <c r="FY465" s="4"/>
      <c r="FZ465" s="4"/>
      <c r="GA465" s="4"/>
      <c r="GB465" s="4"/>
      <c r="GC465" s="4"/>
      <c r="GD465" s="4"/>
      <c r="GE465" s="4"/>
      <c r="GF465" s="4"/>
      <c r="GG465" s="4"/>
      <c r="GH465" s="4"/>
      <c r="GI465" s="4"/>
      <c r="GJ465" s="4"/>
      <c r="GK465" s="4"/>
      <c r="GL465" s="4"/>
      <c r="GM465" s="4"/>
      <c r="GN465" s="4"/>
      <c r="GO465" s="4"/>
      <c r="GP465" s="4"/>
      <c r="GQ465" s="4"/>
      <c r="GR465" s="4"/>
      <c r="GS465" s="4"/>
      <c r="GT465" s="4"/>
      <c r="GU465" s="4"/>
      <c r="GV465" s="4"/>
      <c r="GW465" s="4"/>
      <c r="GX465" s="4"/>
      <c r="GY465" s="4"/>
      <c r="GZ465" s="4"/>
      <c r="HA465" s="4"/>
      <c r="HB465" s="4"/>
      <c r="HC465" s="4"/>
    </row>
    <row r="466" spans="1:211" s="380" customFormat="1" ht="13.9" customHeight="1">
      <c r="A466" s="828" t="str">
        <f>IF('1C TSsoustraitance'!$A183&lt;&gt;0,'1C TSsoustraitance'!$A183,"")</f>
        <v/>
      </c>
      <c r="B466" s="530"/>
      <c r="C466" s="513" t="str">
        <f>IF('1C TSsoustraitance'!$A183&lt;&gt;0,'1C TSsoustraitance'!$B183,"")</f>
        <v/>
      </c>
      <c r="D466" s="513" t="str">
        <f>IF('1C TSsoustraitance'!$A183&lt;&gt;0,'1C TSsoustraitance'!$C183,"")</f>
        <v/>
      </c>
      <c r="E466" s="684"/>
      <c r="F466" s="685"/>
      <c r="G466" s="666">
        <f>'1C TSsoustraitance'!$D183</f>
        <v>0</v>
      </c>
      <c r="H466" s="533">
        <v>0.21</v>
      </c>
      <c r="I466" s="533">
        <v>1</v>
      </c>
      <c r="J466" s="534"/>
      <c r="K466" s="667">
        <f t="shared" si="123"/>
        <v>0</v>
      </c>
      <c r="L466" s="668">
        <f>IF(OR('1C TSsoustraitance'!$D183="",'1C TSsoustraitance'!$AP183=0),0,IF(AND('1C TSsoustraitance'!$D183&lt;&gt;"",$K$2="Pôle",'1C TSsoustraitance'!$E183="OUI"),(('1C TSsoustraitance'!$F183+'1C TSsoustraitance'!$G183+'1C TSsoustraitance'!$H183+'1C TSsoustraitance'!$I183+'1C TSsoustraitance'!$M183)/'1C TSsoustraitance'!$R183),IF(AND('1C TSsoustraitance'!$D183&lt;&gt;"",$K$2="Pôle",'1C TSsoustraitance'!$E183="NON"),(('1C TSsoustraitance'!$F183+'1C TSsoustraitance'!$G183+'1C TSsoustraitance'!$H183+'1C TSsoustraitance'!$I183+'1C TSsoustraitance'!$M183)/'1C TSsoustraitance'!$AP183),IF(AND('1C TSsoustraitance'!$D183&lt;&gt;"",$K$2&lt;&gt;"Pôle",'1C TSsoustraitance'!$E183="OUI"),(('1C TSsoustraitance'!$F183+'1C TSsoustraitance'!$G183+'1C TSsoustraitance'!$H183+'1C TSsoustraitance'!$I183+'1C TSsoustraitance'!$J183+'1C TSsoustraitance'!$K183+'1C TSsoustraitance'!$L183+'1C TSsoustraitance'!$M183+'1C TSsoustraitance'!$N183+'1C TSsoustraitance'!$O183+'1C TSsoustraitance'!$P183+'1C TSsoustraitance'!$Q183)/'1C TSsoustraitance'!$R183),IF(AND('1C TSsoustraitance'!$D183&lt;&gt;"",$K$2&lt;&gt;"Pôle",'1C TSsoustraitance'!$E183="NON"),(('1C TSsoustraitance'!$F183+'1C TSsoustraitance'!$G183+'1C TSsoustraitance'!$H183+'1C TSsoustraitance'!$I183+'1C TSsoustraitance'!$J183+'1C TSsoustraitance'!$K183+'1C TSsoustraitance'!$L183+'1C TSsoustraitance'!$M183+'1C TSsoustraitance'!$N183+'1C TSsoustraitance'!$O183+'1C TSsoustraitance'!$P183+'1C TSsoustraitance'!$Q183))/'1C TSsoustraitance'!$AP183)))))</f>
        <v>0</v>
      </c>
      <c r="M466" s="668">
        <f>IF(OR('1C TSsoustraitance'!$D183="",'1C TSsoustraitance'!AP$13=0),0,IF(AND('1C TSsoustraitance'!$D183&lt;&gt;"",$K$2="Pôle",'1C TSsoustraitance'!$E183="OUI"),(('1C TSsoustraitance'!$J183+'1C TSsoustraitance'!$K183+'1C TSsoustraitance'!$L183)/'1C TSsoustraitance'!$R183),IF(AND('1C TSsoustraitance'!$D183&lt;&gt;"",$K$2="Pôle",'1C TSsoustraitance'!$E183="NON"),(('1C TSsoustraitance'!$J183+'1C TSsoustraitance'!$K183+'1C TSsoustraitance'!$L183)/'1C TSsoustraitance'!$AP183),IF(AND('1C TSsoustraitance'!$D183&lt;&gt;"",$K$2&lt;&gt;"Pôle"),0))))</f>
        <v>0</v>
      </c>
      <c r="N466" s="668">
        <f t="shared" si="124"/>
        <v>0</v>
      </c>
      <c r="O466" s="669">
        <f>IF(OR('1C TSsoustraitance'!$D183="",'1C TSsoustraitance'!$E183="OUI",'1C TSsoustraitance'!$AP183=0),0,(('1C TSsoustraitance'!$S183)/'1C TSsoustraitance'!$AP183))</f>
        <v>0</v>
      </c>
      <c r="P466" s="669">
        <f>IF(OR('1C TSsoustraitance'!$D183="",'1C TSsoustraitance'!$E183="OUI",'1C TSsoustraitance'!$AP183=0),0,(('1C TSsoustraitance'!$T183)/'1C TSsoustraitance'!$AP183))</f>
        <v>0</v>
      </c>
      <c r="Q466" s="669">
        <f>IF(OR('1C TSsoustraitance'!$D183="",'1C TSsoustraitance'!$E183="OUI",'1C TSsoustraitance'!$AP183=0),0,(('1C TSsoustraitance'!$U183)/'1C TSsoustraitance'!$AP183))</f>
        <v>0</v>
      </c>
      <c r="R466" s="669">
        <f>IF(OR('1C TSsoustraitance'!$D183="",'1C TSsoustraitance'!$E183="OUI",'1C TSsoustraitance'!$AP183=0),0,(('1C TSsoustraitance'!$V183)/'1C TSsoustraitance'!$AP183))</f>
        <v>0</v>
      </c>
      <c r="S466" s="669">
        <f>IF(OR('1C TSsoustraitance'!$D183="",'1C TSsoustraitance'!$E183="OUI",'1C TSsoustraitance'!$AP183=0),0,(('1C TSsoustraitance'!$W183)/'1C TSsoustraitance'!$AP183))</f>
        <v>0</v>
      </c>
      <c r="T466" s="669">
        <f>IF(OR('1C TSsoustraitance'!$D183="",'1C TSsoustraitance'!$E183="OUI",'1C TSsoustraitance'!$AP183=0),0,(('1C TSsoustraitance'!$X183)/'1C TSsoustraitance'!$AP183))</f>
        <v>0</v>
      </c>
      <c r="U466" s="669">
        <f>IF(OR('1C TSsoustraitance'!$D183="",'1C TSsoustraitance'!$E183="OUI",'1C TSsoustraitance'!$AP183=0),0,(('1C TSsoustraitance'!$Y183)/'1C TSsoustraitance'!$AP183))</f>
        <v>0</v>
      </c>
      <c r="V466" s="669">
        <f>IF(OR('1C TSsoustraitance'!$D183="",'1C TSsoustraitance'!$E183="OUI",'1C TSsoustraitance'!$AP183=0),0,(('1C TSsoustraitance'!$Z183)/'1C TSsoustraitance'!$AP183))</f>
        <v>0</v>
      </c>
      <c r="W466" s="669">
        <f>IF(OR('1C TSsoustraitance'!$D183="",'1C TSsoustraitance'!$E183="OUI",'1C TSsoustraitance'!$AP183=0),0,(('1C TSsoustraitance'!$AA183)/'1C TSsoustraitance'!$AP183))</f>
        <v>0</v>
      </c>
      <c r="X466" s="669">
        <f>IF(OR('1C TSsoustraitance'!$D183="",'1C TSsoustraitance'!$E183="OUI",'1C TSsoustraitance'!$AP183=0),0,(('1C TSsoustraitance'!$AB183)/'1C TSsoustraitance'!$AP183))</f>
        <v>0</v>
      </c>
      <c r="Y466" s="669">
        <f>IF(OR('1C TSsoustraitance'!$D183="",'1C TSsoustraitance'!$E183="OUI",'1C TSsoustraitance'!$AP183=0),0,(('1C TSsoustraitance'!$AC183)/'1C TSsoustraitance'!$AP183))</f>
        <v>0</v>
      </c>
      <c r="Z466" s="669">
        <f>IF(OR('1C TSsoustraitance'!$D183="",'1C TSsoustraitance'!$E183="OUI",'1C TSsoustraitance'!$AP183=0),0,(('1C TSsoustraitance'!$AD183)/'1C TSsoustraitance'!$AP183))</f>
        <v>0</v>
      </c>
      <c r="AA466" s="669">
        <f>IF(OR('1C TSsoustraitance'!$D183="",'1C TSsoustraitance'!$E183="OUI",'1C TSsoustraitance'!$AP183=0),0,(('1C TSsoustraitance'!$AE183)/'1C TSsoustraitance'!$AP183))</f>
        <v>0</v>
      </c>
      <c r="AB466" s="669">
        <f>IF(OR('1C TSsoustraitance'!$D183="",'1C TSsoustraitance'!$E183="OUI",'1C TSsoustraitance'!$AP183=0),0,(('1C TSsoustraitance'!$AF183)/'1C TSsoustraitance'!$AP183))</f>
        <v>0</v>
      </c>
      <c r="AC466" s="669">
        <f>IF(OR('1C TSsoustraitance'!$D183="",'1C TSsoustraitance'!$E183="OUI",'1C TSsoustraitance'!$AP183=0),0,(('1C TSsoustraitance'!$AG183)/'1C TSsoustraitance'!$AP183))</f>
        <v>0</v>
      </c>
      <c r="AD466" s="669">
        <f>IF(OR('1C TSsoustraitance'!$D183="",'1C TSsoustraitance'!$E183="OUI",'1C TSsoustraitance'!$AP183=0),0,(('1C TSsoustraitance'!$AH183)/'1C TSsoustraitance'!$AP183))</f>
        <v>0</v>
      </c>
      <c r="AE466" s="669">
        <f>IF(OR('1C TSsoustraitance'!$D183="",'1C TSsoustraitance'!$E183="OUI",'1C TSsoustraitance'!$AP183=0),0,(('1C TSsoustraitance'!$AI183)/'1C TSsoustraitance'!$AP183))</f>
        <v>0</v>
      </c>
      <c r="AF466" s="669">
        <f>IF(OR('1C TSsoustraitance'!$D183="",'1C TSsoustraitance'!$E183="OUI",'1C TSsoustraitance'!$AP183=0),0,(('1C TSsoustraitance'!$AJ183)/'1C TSsoustraitance'!$AP183))</f>
        <v>0</v>
      </c>
      <c r="AG466" s="669">
        <f>IF(OR('1C TSsoustraitance'!$D183="",'1C TSsoustraitance'!$E183="OUI",'1C TSsoustraitance'!$AP183=0),0,(('1C TSsoustraitance'!$AK183)/'1C TSsoustraitance'!$AP183))</f>
        <v>0</v>
      </c>
      <c r="AH466" s="669">
        <f>IF(OR('1C TSsoustraitance'!$D183="",'1C TSsoustraitance'!$E183="OUI",'1C TSsoustraitance'!$AP183=0),0,(('1C TSsoustraitance'!$AL183)/'1C TSsoustraitance'!$AP183))</f>
        <v>0</v>
      </c>
      <c r="AI466" s="669">
        <f>IF(OR('1C TSsoustraitance'!$D183="",'1C TSsoustraitance'!$E183="OUI",'1C TSsoustraitance'!$AP183=0),0,(('1C TSsoustraitance'!$AM183)/'1C TSsoustraitance'!$AP183))</f>
        <v>0</v>
      </c>
      <c r="AJ466" s="669">
        <f>IF(OR('1C TSsoustraitance'!$D183="",'1C TSsoustraitance'!$E183="OUI",'1C TSsoustraitance'!$AP183=0),0,(('1C TSsoustraitance'!$AN183)/'1C TSsoustraitance'!$AP183))</f>
        <v>0</v>
      </c>
      <c r="AK466" s="669">
        <f t="shared" si="125"/>
        <v>0</v>
      </c>
      <c r="AL466" s="668">
        <f t="shared" si="126"/>
        <v>0</v>
      </c>
      <c r="AM466" s="670">
        <f>IF(Tableau7[[#This Row],[N° pièce]]="",0,(Tableau7[[#This Row],[hors TVA]]+(Tableau7[[#This Row],[hors TVA]]*Tableau7[[#This Row],[Taux TVA]])-(Tableau7[[#This Row],[hors TVA]]*Tableau7[[#This Row],[Taux TVA]]*Tableau7[[#This Row],[Régime TVA: Récupération]]))*Tableau7[[#This Row],[Type 1]])</f>
        <v>0</v>
      </c>
      <c r="AN466" s="670">
        <f>IF(Tableau7[[#This Row],[N° pièce]]="",0,IF($K$2="pôle",((Tableau7[[#This Row],[hors TVA]]+(Tableau7[[#This Row],[hors TVA]]*Tableau7[[#This Row],[Taux TVA]])-(Tableau7[[#This Row],[hors TVA]]*Tableau7[[#This Row],[Taux TVA]]*Tableau7[[#This Row],[Régime TVA: Récupération]]))*Tableau7[[#This Row],[Type 2]]),0))</f>
        <v>0</v>
      </c>
      <c r="AO466" s="670">
        <f t="shared" si="121"/>
        <v>0</v>
      </c>
      <c r="AP466" s="255">
        <f t="shared" si="119"/>
        <v>0</v>
      </c>
      <c r="AQ466" s="506">
        <f t="shared" si="127"/>
        <v>0</v>
      </c>
      <c r="AR466" s="671"/>
      <c r="AS466" s="512"/>
      <c r="AT466" s="513" t="str">
        <f>IF(('1C TSsoustraitance'!AP183*FICHE!C$14&lt;J466),"Forfait limité à "&amp;FICHE!C$14&amp;"€/jour","")</f>
        <v/>
      </c>
      <c r="AU466" s="797"/>
      <c r="AV466" s="484"/>
      <c r="AW466" s="484"/>
      <c r="AX466" s="484"/>
      <c r="AY466" s="484"/>
      <c r="AZ466" s="484"/>
      <c r="BA466" s="4"/>
      <c r="BB466" s="4"/>
      <c r="BC466" s="4"/>
      <c r="BD466" s="4"/>
      <c r="BE466" s="4"/>
      <c r="BF466" s="4"/>
      <c r="BG466" s="4"/>
      <c r="BH466" s="4"/>
      <c r="BI466" s="4"/>
      <c r="BJ466" s="4"/>
      <c r="BK466" s="4"/>
      <c r="BL466" s="4"/>
      <c r="BM466" s="4"/>
      <c r="BN466" s="4"/>
      <c r="BO466" s="4"/>
      <c r="BP466" s="4"/>
      <c r="BQ466" s="4"/>
      <c r="BR466" s="4"/>
      <c r="BS466" s="4"/>
      <c r="BT466" s="4"/>
      <c r="BU466" s="4"/>
      <c r="BV466" s="4"/>
      <c r="BW466" s="4"/>
      <c r="BX466" s="4"/>
      <c r="BY466" s="4"/>
      <c r="BZ466" s="4"/>
      <c r="CA466" s="4"/>
      <c r="CB466" s="4"/>
      <c r="CC466" s="4"/>
      <c r="CD466" s="4"/>
      <c r="CE466" s="4"/>
      <c r="CF466" s="4"/>
      <c r="CG466" s="4"/>
      <c r="CH466" s="4"/>
      <c r="CI466" s="4"/>
      <c r="CJ466" s="4"/>
      <c r="CK466" s="4"/>
      <c r="CL466" s="4"/>
      <c r="CM466" s="4"/>
      <c r="CN466" s="4"/>
      <c r="CO466" s="4"/>
      <c r="CP466" s="4"/>
      <c r="CQ466" s="4"/>
      <c r="CR466" s="4"/>
      <c r="CS466" s="4"/>
      <c r="CT466" s="4"/>
      <c r="CU466" s="4"/>
      <c r="CV466" s="4"/>
      <c r="CW466" s="4"/>
      <c r="CX466" s="4"/>
      <c r="CY466" s="4"/>
      <c r="CZ466" s="4"/>
      <c r="DA466" s="4"/>
      <c r="DB466" s="4"/>
      <c r="DC466" s="4"/>
      <c r="DD466" s="4"/>
      <c r="DE466" s="4"/>
      <c r="DF466" s="4"/>
      <c r="DG466" s="4"/>
      <c r="DH466" s="4"/>
      <c r="DI466" s="4"/>
      <c r="DJ466" s="4"/>
      <c r="DK466" s="4"/>
      <c r="DL466" s="4"/>
      <c r="DM466" s="4"/>
      <c r="DN466" s="4"/>
      <c r="DO466" s="4"/>
      <c r="DP466" s="4"/>
      <c r="DQ466" s="4"/>
      <c r="DR466" s="4"/>
      <c r="DS466" s="4"/>
      <c r="DT466" s="4"/>
      <c r="DU466" s="4"/>
      <c r="DV466" s="4"/>
      <c r="DW466" s="4"/>
      <c r="DX466" s="4"/>
      <c r="DY466" s="4"/>
      <c r="DZ466" s="4"/>
      <c r="EA466" s="4"/>
      <c r="EB466" s="4"/>
      <c r="EC466" s="4"/>
      <c r="ED466" s="4"/>
      <c r="EE466" s="4"/>
      <c r="EF466" s="4"/>
      <c r="EG466" s="4"/>
      <c r="EH466" s="4"/>
      <c r="EI466" s="4"/>
      <c r="EJ466" s="4"/>
      <c r="EK466" s="4"/>
      <c r="EL466" s="4"/>
      <c r="EM466" s="4"/>
      <c r="EN466" s="4"/>
      <c r="EO466" s="4"/>
      <c r="EP466" s="4"/>
      <c r="EQ466" s="4"/>
      <c r="ER466" s="4"/>
      <c r="ES466" s="4"/>
      <c r="ET466" s="4"/>
      <c r="EU466" s="4"/>
      <c r="EV466" s="4"/>
      <c r="EW466" s="4"/>
      <c r="EX466" s="4"/>
      <c r="EY466" s="4"/>
      <c r="EZ466" s="4"/>
      <c r="FA466" s="4"/>
      <c r="FB466" s="4"/>
      <c r="FC466" s="4"/>
      <c r="FD466" s="4"/>
      <c r="FE466" s="4"/>
      <c r="FF466" s="4"/>
      <c r="FG466" s="4"/>
      <c r="FH466" s="4"/>
      <c r="FI466" s="4"/>
      <c r="FJ466" s="4"/>
      <c r="FK466" s="4"/>
      <c r="FL466" s="4"/>
      <c r="FM466" s="4"/>
      <c r="FN466" s="4"/>
      <c r="FO466" s="4"/>
      <c r="FP466" s="4"/>
      <c r="FQ466" s="4"/>
      <c r="FR466" s="4"/>
      <c r="FS466" s="4"/>
      <c r="FT466" s="4"/>
      <c r="FU466" s="4"/>
      <c r="FV466" s="4"/>
      <c r="FW466" s="4"/>
      <c r="FX466" s="4"/>
      <c r="FY466" s="4"/>
      <c r="FZ466" s="4"/>
      <c r="GA466" s="4"/>
      <c r="GB466" s="4"/>
      <c r="GC466" s="4"/>
      <c r="GD466" s="4"/>
      <c r="GE466" s="4"/>
      <c r="GF466" s="4"/>
      <c r="GG466" s="4"/>
      <c r="GH466" s="4"/>
      <c r="GI466" s="4"/>
      <c r="GJ466" s="4"/>
      <c r="GK466" s="4"/>
      <c r="GL466" s="4"/>
      <c r="GM466" s="4"/>
      <c r="GN466" s="4"/>
      <c r="GO466" s="4"/>
      <c r="GP466" s="4"/>
      <c r="GQ466" s="4"/>
      <c r="GR466" s="4"/>
      <c r="GS466" s="4"/>
      <c r="GT466" s="4"/>
      <c r="GU466" s="4"/>
      <c r="GV466" s="4"/>
      <c r="GW466" s="4"/>
      <c r="GX466" s="4"/>
      <c r="GY466" s="4"/>
      <c r="GZ466" s="4"/>
      <c r="HA466" s="4"/>
      <c r="HB466" s="4"/>
      <c r="HC466" s="4"/>
    </row>
    <row r="467" spans="1:211" s="380" customFormat="1" ht="13.9" customHeight="1">
      <c r="A467" s="828" t="str">
        <f>IF('1C TSsoustraitance'!$A184&lt;&gt;0,'1C TSsoustraitance'!$A184,"")</f>
        <v/>
      </c>
      <c r="B467" s="530"/>
      <c r="C467" s="513" t="str">
        <f>IF('1C TSsoustraitance'!$A184&lt;&gt;0,'1C TSsoustraitance'!$B184,"")</f>
        <v/>
      </c>
      <c r="D467" s="513" t="str">
        <f>IF('1C TSsoustraitance'!$A184&lt;&gt;0,'1C TSsoustraitance'!$C184,"")</f>
        <v/>
      </c>
      <c r="E467" s="684"/>
      <c r="F467" s="685"/>
      <c r="G467" s="666">
        <f>'1C TSsoustraitance'!$D184</f>
        <v>0</v>
      </c>
      <c r="H467" s="533">
        <v>0.21</v>
      </c>
      <c r="I467" s="533">
        <v>1</v>
      </c>
      <c r="J467" s="534"/>
      <c r="K467" s="667">
        <f t="shared" si="123"/>
        <v>0</v>
      </c>
      <c r="L467" s="668">
        <f>IF(OR('1C TSsoustraitance'!$D184="",'1C TSsoustraitance'!$AP184=0),0,IF(AND('1C TSsoustraitance'!$D184&lt;&gt;"",$K$2="Pôle",'1C TSsoustraitance'!$E184="OUI"),(('1C TSsoustraitance'!$F184+'1C TSsoustraitance'!$G184+'1C TSsoustraitance'!$H184+'1C TSsoustraitance'!$I184+'1C TSsoustraitance'!$M184)/'1C TSsoustraitance'!$R184),IF(AND('1C TSsoustraitance'!$D184&lt;&gt;"",$K$2="Pôle",'1C TSsoustraitance'!$E184="NON"),(('1C TSsoustraitance'!$F184+'1C TSsoustraitance'!$G184+'1C TSsoustraitance'!$H184+'1C TSsoustraitance'!$I184+'1C TSsoustraitance'!$M184)/'1C TSsoustraitance'!$AP184),IF(AND('1C TSsoustraitance'!$D184&lt;&gt;"",$K$2&lt;&gt;"Pôle",'1C TSsoustraitance'!$E184="OUI"),(('1C TSsoustraitance'!$F184+'1C TSsoustraitance'!$G184+'1C TSsoustraitance'!$H184+'1C TSsoustraitance'!$I184+'1C TSsoustraitance'!$J184+'1C TSsoustraitance'!$K184+'1C TSsoustraitance'!$L184+'1C TSsoustraitance'!$M184+'1C TSsoustraitance'!$N184+'1C TSsoustraitance'!$O184+'1C TSsoustraitance'!$P184+'1C TSsoustraitance'!$Q184)/'1C TSsoustraitance'!$R184),IF(AND('1C TSsoustraitance'!$D184&lt;&gt;"",$K$2&lt;&gt;"Pôle",'1C TSsoustraitance'!$E184="NON"),(('1C TSsoustraitance'!$F184+'1C TSsoustraitance'!$G184+'1C TSsoustraitance'!$H184+'1C TSsoustraitance'!$I184+'1C TSsoustraitance'!$J184+'1C TSsoustraitance'!$K184+'1C TSsoustraitance'!$L184+'1C TSsoustraitance'!$M184+'1C TSsoustraitance'!$N184+'1C TSsoustraitance'!$O184+'1C TSsoustraitance'!$P184+'1C TSsoustraitance'!$Q184))/'1C TSsoustraitance'!$AP184)))))</f>
        <v>0</v>
      </c>
      <c r="M467" s="668">
        <f>IF(OR('1C TSsoustraitance'!$D184="",'1C TSsoustraitance'!AP$13=0),0,IF(AND('1C TSsoustraitance'!$D184&lt;&gt;"",$K$2="Pôle",'1C TSsoustraitance'!$E184="OUI"),(('1C TSsoustraitance'!$J184+'1C TSsoustraitance'!$K184+'1C TSsoustraitance'!$L184)/'1C TSsoustraitance'!$R184),IF(AND('1C TSsoustraitance'!$D184&lt;&gt;"",$K$2="Pôle",'1C TSsoustraitance'!$E184="NON"),(('1C TSsoustraitance'!$J184+'1C TSsoustraitance'!$K184+'1C TSsoustraitance'!$L184)/'1C TSsoustraitance'!$AP184),IF(AND('1C TSsoustraitance'!$D184&lt;&gt;"",$K$2&lt;&gt;"Pôle"),0))))</f>
        <v>0</v>
      </c>
      <c r="N467" s="668">
        <f t="shared" si="124"/>
        <v>0</v>
      </c>
      <c r="O467" s="669">
        <f>IF(OR('1C TSsoustraitance'!$D184="",'1C TSsoustraitance'!$E184="OUI",'1C TSsoustraitance'!$AP184=0),0,(('1C TSsoustraitance'!$S184)/'1C TSsoustraitance'!$AP184))</f>
        <v>0</v>
      </c>
      <c r="P467" s="669">
        <f>IF(OR('1C TSsoustraitance'!$D184="",'1C TSsoustraitance'!$E184="OUI",'1C TSsoustraitance'!$AP184=0),0,(('1C TSsoustraitance'!$T184)/'1C TSsoustraitance'!$AP184))</f>
        <v>0</v>
      </c>
      <c r="Q467" s="669">
        <f>IF(OR('1C TSsoustraitance'!$D184="",'1C TSsoustraitance'!$E184="OUI",'1C TSsoustraitance'!$AP184=0),0,(('1C TSsoustraitance'!$U184)/'1C TSsoustraitance'!$AP184))</f>
        <v>0</v>
      </c>
      <c r="R467" s="669">
        <f>IF(OR('1C TSsoustraitance'!$D184="",'1C TSsoustraitance'!$E184="OUI",'1C TSsoustraitance'!$AP184=0),0,(('1C TSsoustraitance'!$V184)/'1C TSsoustraitance'!$AP184))</f>
        <v>0</v>
      </c>
      <c r="S467" s="669">
        <f>IF(OR('1C TSsoustraitance'!$D184="",'1C TSsoustraitance'!$E184="OUI",'1C TSsoustraitance'!$AP184=0),0,(('1C TSsoustraitance'!$W184)/'1C TSsoustraitance'!$AP184))</f>
        <v>0</v>
      </c>
      <c r="T467" s="669">
        <f>IF(OR('1C TSsoustraitance'!$D184="",'1C TSsoustraitance'!$E184="OUI",'1C TSsoustraitance'!$AP184=0),0,(('1C TSsoustraitance'!$X184)/'1C TSsoustraitance'!$AP184))</f>
        <v>0</v>
      </c>
      <c r="U467" s="669">
        <f>IF(OR('1C TSsoustraitance'!$D184="",'1C TSsoustraitance'!$E184="OUI",'1C TSsoustraitance'!$AP184=0),0,(('1C TSsoustraitance'!$Y184)/'1C TSsoustraitance'!$AP184))</f>
        <v>0</v>
      </c>
      <c r="V467" s="669">
        <f>IF(OR('1C TSsoustraitance'!$D184="",'1C TSsoustraitance'!$E184="OUI",'1C TSsoustraitance'!$AP184=0),0,(('1C TSsoustraitance'!$Z184)/'1C TSsoustraitance'!$AP184))</f>
        <v>0</v>
      </c>
      <c r="W467" s="669">
        <f>IF(OR('1C TSsoustraitance'!$D184="",'1C TSsoustraitance'!$E184="OUI",'1C TSsoustraitance'!$AP184=0),0,(('1C TSsoustraitance'!$AA184)/'1C TSsoustraitance'!$AP184))</f>
        <v>0</v>
      </c>
      <c r="X467" s="669">
        <f>IF(OR('1C TSsoustraitance'!$D184="",'1C TSsoustraitance'!$E184="OUI",'1C TSsoustraitance'!$AP184=0),0,(('1C TSsoustraitance'!$AB184)/'1C TSsoustraitance'!$AP184))</f>
        <v>0</v>
      </c>
      <c r="Y467" s="669">
        <f>IF(OR('1C TSsoustraitance'!$D184="",'1C TSsoustraitance'!$E184="OUI",'1C TSsoustraitance'!$AP184=0),0,(('1C TSsoustraitance'!$AC184)/'1C TSsoustraitance'!$AP184))</f>
        <v>0</v>
      </c>
      <c r="Z467" s="669">
        <f>IF(OR('1C TSsoustraitance'!$D184="",'1C TSsoustraitance'!$E184="OUI",'1C TSsoustraitance'!$AP184=0),0,(('1C TSsoustraitance'!$AD184)/'1C TSsoustraitance'!$AP184))</f>
        <v>0</v>
      </c>
      <c r="AA467" s="669">
        <f>IF(OR('1C TSsoustraitance'!$D184="",'1C TSsoustraitance'!$E184="OUI",'1C TSsoustraitance'!$AP184=0),0,(('1C TSsoustraitance'!$AE184)/'1C TSsoustraitance'!$AP184))</f>
        <v>0</v>
      </c>
      <c r="AB467" s="669">
        <f>IF(OR('1C TSsoustraitance'!$D184="",'1C TSsoustraitance'!$E184="OUI",'1C TSsoustraitance'!$AP184=0),0,(('1C TSsoustraitance'!$AF184)/'1C TSsoustraitance'!$AP184))</f>
        <v>0</v>
      </c>
      <c r="AC467" s="669">
        <f>IF(OR('1C TSsoustraitance'!$D184="",'1C TSsoustraitance'!$E184="OUI",'1C TSsoustraitance'!$AP184=0),0,(('1C TSsoustraitance'!$AG184)/'1C TSsoustraitance'!$AP184))</f>
        <v>0</v>
      </c>
      <c r="AD467" s="669">
        <f>IF(OR('1C TSsoustraitance'!$D184="",'1C TSsoustraitance'!$E184="OUI",'1C TSsoustraitance'!$AP184=0),0,(('1C TSsoustraitance'!$AH184)/'1C TSsoustraitance'!$AP184))</f>
        <v>0</v>
      </c>
      <c r="AE467" s="669">
        <f>IF(OR('1C TSsoustraitance'!$D184="",'1C TSsoustraitance'!$E184="OUI",'1C TSsoustraitance'!$AP184=0),0,(('1C TSsoustraitance'!$AI184)/'1C TSsoustraitance'!$AP184))</f>
        <v>0</v>
      </c>
      <c r="AF467" s="669">
        <f>IF(OR('1C TSsoustraitance'!$D184="",'1C TSsoustraitance'!$E184="OUI",'1C TSsoustraitance'!$AP184=0),0,(('1C TSsoustraitance'!$AJ184)/'1C TSsoustraitance'!$AP184))</f>
        <v>0</v>
      </c>
      <c r="AG467" s="669">
        <f>IF(OR('1C TSsoustraitance'!$D184="",'1C TSsoustraitance'!$E184="OUI",'1C TSsoustraitance'!$AP184=0),0,(('1C TSsoustraitance'!$AK184)/'1C TSsoustraitance'!$AP184))</f>
        <v>0</v>
      </c>
      <c r="AH467" s="669">
        <f>IF(OR('1C TSsoustraitance'!$D184="",'1C TSsoustraitance'!$E184="OUI",'1C TSsoustraitance'!$AP184=0),0,(('1C TSsoustraitance'!$AL184)/'1C TSsoustraitance'!$AP184))</f>
        <v>0</v>
      </c>
      <c r="AI467" s="669">
        <f>IF(OR('1C TSsoustraitance'!$D184="",'1C TSsoustraitance'!$E184="OUI",'1C TSsoustraitance'!$AP184=0),0,(('1C TSsoustraitance'!$AM184)/'1C TSsoustraitance'!$AP184))</f>
        <v>0</v>
      </c>
      <c r="AJ467" s="669">
        <f>IF(OR('1C TSsoustraitance'!$D184="",'1C TSsoustraitance'!$E184="OUI",'1C TSsoustraitance'!$AP184=0),0,(('1C TSsoustraitance'!$AN184)/'1C TSsoustraitance'!$AP184))</f>
        <v>0</v>
      </c>
      <c r="AK467" s="669">
        <f t="shared" si="125"/>
        <v>0</v>
      </c>
      <c r="AL467" s="668">
        <f t="shared" si="126"/>
        <v>0</v>
      </c>
      <c r="AM467" s="670">
        <f>IF(Tableau7[[#This Row],[N° pièce]]="",0,(Tableau7[[#This Row],[hors TVA]]+(Tableau7[[#This Row],[hors TVA]]*Tableau7[[#This Row],[Taux TVA]])-(Tableau7[[#This Row],[hors TVA]]*Tableau7[[#This Row],[Taux TVA]]*Tableau7[[#This Row],[Régime TVA: Récupération]]))*Tableau7[[#This Row],[Type 1]])</f>
        <v>0</v>
      </c>
      <c r="AN467" s="670">
        <f>IF(Tableau7[[#This Row],[N° pièce]]="",0,IF($K$2="pôle",((Tableau7[[#This Row],[hors TVA]]+(Tableau7[[#This Row],[hors TVA]]*Tableau7[[#This Row],[Taux TVA]])-(Tableau7[[#This Row],[hors TVA]]*Tableau7[[#This Row],[Taux TVA]]*Tableau7[[#This Row],[Régime TVA: Récupération]]))*Tableau7[[#This Row],[Type 2]]),0))</f>
        <v>0</v>
      </c>
      <c r="AO467" s="670">
        <f t="shared" si="121"/>
        <v>0</v>
      </c>
      <c r="AP467" s="255">
        <f t="shared" si="119"/>
        <v>0</v>
      </c>
      <c r="AQ467" s="506">
        <f t="shared" si="127"/>
        <v>0</v>
      </c>
      <c r="AR467" s="671"/>
      <c r="AS467" s="512"/>
      <c r="AT467" s="513" t="str">
        <f>IF(('1C TSsoustraitance'!AP184*FICHE!C$14&lt;J467),"Forfait limité à "&amp;FICHE!C$14&amp;"€/jour","")</f>
        <v/>
      </c>
      <c r="AU467" s="797"/>
      <c r="AV467" s="484"/>
      <c r="AW467" s="484"/>
      <c r="AX467" s="484"/>
      <c r="AY467" s="484"/>
      <c r="AZ467" s="484"/>
      <c r="BA467" s="4"/>
      <c r="BB467" s="4"/>
      <c r="BC467" s="4"/>
      <c r="BD467" s="4"/>
      <c r="BE467" s="4"/>
      <c r="BF467" s="4"/>
      <c r="BG467" s="4"/>
      <c r="BH467" s="4"/>
      <c r="BI467" s="4"/>
      <c r="BJ467" s="4"/>
      <c r="BK467" s="4"/>
      <c r="BL467" s="4"/>
      <c r="BM467" s="4"/>
      <c r="BN467" s="4"/>
      <c r="BO467" s="4"/>
      <c r="BP467" s="4"/>
      <c r="BQ467" s="4"/>
      <c r="BR467" s="4"/>
      <c r="BS467" s="4"/>
      <c r="BT467" s="4"/>
      <c r="BU467" s="4"/>
      <c r="BV467" s="4"/>
      <c r="BW467" s="4"/>
      <c r="BX467" s="4"/>
      <c r="BY467" s="4"/>
      <c r="BZ467" s="4"/>
      <c r="CA467" s="4"/>
      <c r="CB467" s="4"/>
      <c r="CC467" s="4"/>
      <c r="CD467" s="4"/>
      <c r="CE467" s="4"/>
      <c r="CF467" s="4"/>
      <c r="CG467" s="4"/>
      <c r="CH467" s="4"/>
      <c r="CI467" s="4"/>
      <c r="CJ467" s="4"/>
      <c r="CK467" s="4"/>
      <c r="CL467" s="4"/>
      <c r="CM467" s="4"/>
      <c r="CN467" s="4"/>
      <c r="CO467" s="4"/>
      <c r="CP467" s="4"/>
      <c r="CQ467" s="4"/>
      <c r="CR467" s="4"/>
      <c r="CS467" s="4"/>
      <c r="CT467" s="4"/>
      <c r="CU467" s="4"/>
      <c r="CV467" s="4"/>
      <c r="CW467" s="4"/>
      <c r="CX467" s="4"/>
      <c r="CY467" s="4"/>
      <c r="CZ467" s="4"/>
      <c r="DA467" s="4"/>
      <c r="DB467" s="4"/>
      <c r="DC467" s="4"/>
      <c r="DD467" s="4"/>
      <c r="DE467" s="4"/>
      <c r="DF467" s="4"/>
      <c r="DG467" s="4"/>
      <c r="DH467" s="4"/>
      <c r="DI467" s="4"/>
      <c r="DJ467" s="4"/>
      <c r="DK467" s="4"/>
      <c r="DL467" s="4"/>
      <c r="DM467" s="4"/>
      <c r="DN467" s="4"/>
      <c r="DO467" s="4"/>
      <c r="DP467" s="4"/>
      <c r="DQ467" s="4"/>
      <c r="DR467" s="4"/>
      <c r="DS467" s="4"/>
      <c r="DT467" s="4"/>
      <c r="DU467" s="4"/>
      <c r="DV467" s="4"/>
      <c r="DW467" s="4"/>
      <c r="DX467" s="4"/>
      <c r="DY467" s="4"/>
      <c r="DZ467" s="4"/>
      <c r="EA467" s="4"/>
      <c r="EB467" s="4"/>
      <c r="EC467" s="4"/>
      <c r="ED467" s="4"/>
      <c r="EE467" s="4"/>
      <c r="EF467" s="4"/>
      <c r="EG467" s="4"/>
      <c r="EH467" s="4"/>
      <c r="EI467" s="4"/>
      <c r="EJ467" s="4"/>
      <c r="EK467" s="4"/>
      <c r="EL467" s="4"/>
      <c r="EM467" s="4"/>
      <c r="EN467" s="4"/>
      <c r="EO467" s="4"/>
      <c r="EP467" s="4"/>
      <c r="EQ467" s="4"/>
      <c r="ER467" s="4"/>
      <c r="ES467" s="4"/>
      <c r="ET467" s="4"/>
      <c r="EU467" s="4"/>
      <c r="EV467" s="4"/>
      <c r="EW467" s="4"/>
      <c r="EX467" s="4"/>
      <c r="EY467" s="4"/>
      <c r="EZ467" s="4"/>
      <c r="FA467" s="4"/>
      <c r="FB467" s="4"/>
      <c r="FC467" s="4"/>
      <c r="FD467" s="4"/>
      <c r="FE467" s="4"/>
      <c r="FF467" s="4"/>
      <c r="FG467" s="4"/>
      <c r="FH467" s="4"/>
      <c r="FI467" s="4"/>
      <c r="FJ467" s="4"/>
      <c r="FK467" s="4"/>
      <c r="FL467" s="4"/>
      <c r="FM467" s="4"/>
      <c r="FN467" s="4"/>
      <c r="FO467" s="4"/>
      <c r="FP467" s="4"/>
      <c r="FQ467" s="4"/>
      <c r="FR467" s="4"/>
      <c r="FS467" s="4"/>
      <c r="FT467" s="4"/>
      <c r="FU467" s="4"/>
      <c r="FV467" s="4"/>
      <c r="FW467" s="4"/>
      <c r="FX467" s="4"/>
      <c r="FY467" s="4"/>
      <c r="FZ467" s="4"/>
      <c r="GA467" s="4"/>
      <c r="GB467" s="4"/>
      <c r="GC467" s="4"/>
      <c r="GD467" s="4"/>
      <c r="GE467" s="4"/>
      <c r="GF467" s="4"/>
      <c r="GG467" s="4"/>
      <c r="GH467" s="4"/>
      <c r="GI467" s="4"/>
      <c r="GJ467" s="4"/>
      <c r="GK467" s="4"/>
      <c r="GL467" s="4"/>
      <c r="GM467" s="4"/>
      <c r="GN467" s="4"/>
      <c r="GO467" s="4"/>
      <c r="GP467" s="4"/>
      <c r="GQ467" s="4"/>
      <c r="GR467" s="4"/>
      <c r="GS467" s="4"/>
      <c r="GT467" s="4"/>
      <c r="GU467" s="4"/>
      <c r="GV467" s="4"/>
      <c r="GW467" s="4"/>
      <c r="GX467" s="4"/>
      <c r="GY467" s="4"/>
      <c r="GZ467" s="4"/>
      <c r="HA467" s="4"/>
      <c r="HB467" s="4"/>
      <c r="HC467" s="4"/>
    </row>
    <row r="468" spans="1:211" s="380" customFormat="1" ht="13.9" customHeight="1">
      <c r="A468" s="828" t="str">
        <f>IF('1C TSsoustraitance'!$A185&lt;&gt;0,'1C TSsoustraitance'!$A185,"")</f>
        <v/>
      </c>
      <c r="B468" s="530"/>
      <c r="C468" s="513" t="str">
        <f>IF('1C TSsoustraitance'!$A185&lt;&gt;0,'1C TSsoustraitance'!$B185,"")</f>
        <v/>
      </c>
      <c r="D468" s="513" t="str">
        <f>IF('1C TSsoustraitance'!$A185&lt;&gt;0,'1C TSsoustraitance'!$C185,"")</f>
        <v/>
      </c>
      <c r="E468" s="684"/>
      <c r="F468" s="685"/>
      <c r="G468" s="666">
        <f>'1C TSsoustraitance'!$D185</f>
        <v>0</v>
      </c>
      <c r="H468" s="533">
        <v>0.21</v>
      </c>
      <c r="I468" s="533">
        <v>1</v>
      </c>
      <c r="J468" s="534"/>
      <c r="K468" s="667">
        <f t="shared" si="123"/>
        <v>0</v>
      </c>
      <c r="L468" s="668">
        <f>IF(OR('1C TSsoustraitance'!$D185="",'1C TSsoustraitance'!$AP185=0),0,IF(AND('1C TSsoustraitance'!$D185&lt;&gt;"",$K$2="Pôle",'1C TSsoustraitance'!$E185="OUI"),(('1C TSsoustraitance'!$F185+'1C TSsoustraitance'!$G185+'1C TSsoustraitance'!$H185+'1C TSsoustraitance'!$I185+'1C TSsoustraitance'!$M185)/'1C TSsoustraitance'!$R185),IF(AND('1C TSsoustraitance'!$D185&lt;&gt;"",$K$2="Pôle",'1C TSsoustraitance'!$E185="NON"),(('1C TSsoustraitance'!$F185+'1C TSsoustraitance'!$G185+'1C TSsoustraitance'!$H185+'1C TSsoustraitance'!$I185+'1C TSsoustraitance'!$M185)/'1C TSsoustraitance'!$AP185),IF(AND('1C TSsoustraitance'!$D185&lt;&gt;"",$K$2&lt;&gt;"Pôle",'1C TSsoustraitance'!$E185="OUI"),(('1C TSsoustraitance'!$F185+'1C TSsoustraitance'!$G185+'1C TSsoustraitance'!$H185+'1C TSsoustraitance'!$I185+'1C TSsoustraitance'!$J185+'1C TSsoustraitance'!$K185+'1C TSsoustraitance'!$L185+'1C TSsoustraitance'!$M185+'1C TSsoustraitance'!$N185+'1C TSsoustraitance'!$O185+'1C TSsoustraitance'!$P185+'1C TSsoustraitance'!$Q185)/'1C TSsoustraitance'!$R185),IF(AND('1C TSsoustraitance'!$D185&lt;&gt;"",$K$2&lt;&gt;"Pôle",'1C TSsoustraitance'!$E185="NON"),(('1C TSsoustraitance'!$F185+'1C TSsoustraitance'!$G185+'1C TSsoustraitance'!$H185+'1C TSsoustraitance'!$I185+'1C TSsoustraitance'!$J185+'1C TSsoustraitance'!$K185+'1C TSsoustraitance'!$L185+'1C TSsoustraitance'!$M185+'1C TSsoustraitance'!$N185+'1C TSsoustraitance'!$O185+'1C TSsoustraitance'!$P185+'1C TSsoustraitance'!$Q185))/'1C TSsoustraitance'!$AP185)))))</f>
        <v>0</v>
      </c>
      <c r="M468" s="668">
        <f>IF(OR('1C TSsoustraitance'!$D185="",'1C TSsoustraitance'!AP$13=0),0,IF(AND('1C TSsoustraitance'!$D185&lt;&gt;"",$K$2="Pôle",'1C TSsoustraitance'!$E185="OUI"),(('1C TSsoustraitance'!$J185+'1C TSsoustraitance'!$K185+'1C TSsoustraitance'!$L185)/'1C TSsoustraitance'!$R185),IF(AND('1C TSsoustraitance'!$D185&lt;&gt;"",$K$2="Pôle",'1C TSsoustraitance'!$E185="NON"),(('1C TSsoustraitance'!$J185+'1C TSsoustraitance'!$K185+'1C TSsoustraitance'!$L185)/'1C TSsoustraitance'!$AP185),IF(AND('1C TSsoustraitance'!$D185&lt;&gt;"",$K$2&lt;&gt;"Pôle"),0))))</f>
        <v>0</v>
      </c>
      <c r="N468" s="668">
        <f t="shared" si="124"/>
        <v>0</v>
      </c>
      <c r="O468" s="669">
        <f>IF(OR('1C TSsoustraitance'!$D185="",'1C TSsoustraitance'!$E185="OUI",'1C TSsoustraitance'!$AP185=0),0,(('1C TSsoustraitance'!$S185)/'1C TSsoustraitance'!$AP185))</f>
        <v>0</v>
      </c>
      <c r="P468" s="669">
        <f>IF(OR('1C TSsoustraitance'!$D185="",'1C TSsoustraitance'!$E185="OUI",'1C TSsoustraitance'!$AP185=0),0,(('1C TSsoustraitance'!$T185)/'1C TSsoustraitance'!$AP185))</f>
        <v>0</v>
      </c>
      <c r="Q468" s="669">
        <f>IF(OR('1C TSsoustraitance'!$D185="",'1C TSsoustraitance'!$E185="OUI",'1C TSsoustraitance'!$AP185=0),0,(('1C TSsoustraitance'!$U185)/'1C TSsoustraitance'!$AP185))</f>
        <v>0</v>
      </c>
      <c r="R468" s="669">
        <f>IF(OR('1C TSsoustraitance'!$D185="",'1C TSsoustraitance'!$E185="OUI",'1C TSsoustraitance'!$AP185=0),0,(('1C TSsoustraitance'!$V185)/'1C TSsoustraitance'!$AP185))</f>
        <v>0</v>
      </c>
      <c r="S468" s="669">
        <f>IF(OR('1C TSsoustraitance'!$D185="",'1C TSsoustraitance'!$E185="OUI",'1C TSsoustraitance'!$AP185=0),0,(('1C TSsoustraitance'!$W185)/'1C TSsoustraitance'!$AP185))</f>
        <v>0</v>
      </c>
      <c r="T468" s="669">
        <f>IF(OR('1C TSsoustraitance'!$D185="",'1C TSsoustraitance'!$E185="OUI",'1C TSsoustraitance'!$AP185=0),0,(('1C TSsoustraitance'!$X185)/'1C TSsoustraitance'!$AP185))</f>
        <v>0</v>
      </c>
      <c r="U468" s="669">
        <f>IF(OR('1C TSsoustraitance'!$D185="",'1C TSsoustraitance'!$E185="OUI",'1C TSsoustraitance'!$AP185=0),0,(('1C TSsoustraitance'!$Y185)/'1C TSsoustraitance'!$AP185))</f>
        <v>0</v>
      </c>
      <c r="V468" s="669">
        <f>IF(OR('1C TSsoustraitance'!$D185="",'1C TSsoustraitance'!$E185="OUI",'1C TSsoustraitance'!$AP185=0),0,(('1C TSsoustraitance'!$Z185)/'1C TSsoustraitance'!$AP185))</f>
        <v>0</v>
      </c>
      <c r="W468" s="669">
        <f>IF(OR('1C TSsoustraitance'!$D185="",'1C TSsoustraitance'!$E185="OUI",'1C TSsoustraitance'!$AP185=0),0,(('1C TSsoustraitance'!$AA185)/'1C TSsoustraitance'!$AP185))</f>
        <v>0</v>
      </c>
      <c r="X468" s="669">
        <f>IF(OR('1C TSsoustraitance'!$D185="",'1C TSsoustraitance'!$E185="OUI",'1C TSsoustraitance'!$AP185=0),0,(('1C TSsoustraitance'!$AB185)/'1C TSsoustraitance'!$AP185))</f>
        <v>0</v>
      </c>
      <c r="Y468" s="669">
        <f>IF(OR('1C TSsoustraitance'!$D185="",'1C TSsoustraitance'!$E185="OUI",'1C TSsoustraitance'!$AP185=0),0,(('1C TSsoustraitance'!$AC185)/'1C TSsoustraitance'!$AP185))</f>
        <v>0</v>
      </c>
      <c r="Z468" s="669">
        <f>IF(OR('1C TSsoustraitance'!$D185="",'1C TSsoustraitance'!$E185="OUI",'1C TSsoustraitance'!$AP185=0),0,(('1C TSsoustraitance'!$AD185)/'1C TSsoustraitance'!$AP185))</f>
        <v>0</v>
      </c>
      <c r="AA468" s="669">
        <f>IF(OR('1C TSsoustraitance'!$D185="",'1C TSsoustraitance'!$E185="OUI",'1C TSsoustraitance'!$AP185=0),0,(('1C TSsoustraitance'!$AE185)/'1C TSsoustraitance'!$AP185))</f>
        <v>0</v>
      </c>
      <c r="AB468" s="669">
        <f>IF(OR('1C TSsoustraitance'!$D185="",'1C TSsoustraitance'!$E185="OUI",'1C TSsoustraitance'!$AP185=0),0,(('1C TSsoustraitance'!$AF185)/'1C TSsoustraitance'!$AP185))</f>
        <v>0</v>
      </c>
      <c r="AC468" s="669">
        <f>IF(OR('1C TSsoustraitance'!$D185="",'1C TSsoustraitance'!$E185="OUI",'1C TSsoustraitance'!$AP185=0),0,(('1C TSsoustraitance'!$AG185)/'1C TSsoustraitance'!$AP185))</f>
        <v>0</v>
      </c>
      <c r="AD468" s="669">
        <f>IF(OR('1C TSsoustraitance'!$D185="",'1C TSsoustraitance'!$E185="OUI",'1C TSsoustraitance'!$AP185=0),0,(('1C TSsoustraitance'!$AH185)/'1C TSsoustraitance'!$AP185))</f>
        <v>0</v>
      </c>
      <c r="AE468" s="669">
        <f>IF(OR('1C TSsoustraitance'!$D185="",'1C TSsoustraitance'!$E185="OUI",'1C TSsoustraitance'!$AP185=0),0,(('1C TSsoustraitance'!$AI185)/'1C TSsoustraitance'!$AP185))</f>
        <v>0</v>
      </c>
      <c r="AF468" s="669">
        <f>IF(OR('1C TSsoustraitance'!$D185="",'1C TSsoustraitance'!$E185="OUI",'1C TSsoustraitance'!$AP185=0),0,(('1C TSsoustraitance'!$AJ185)/'1C TSsoustraitance'!$AP185))</f>
        <v>0</v>
      </c>
      <c r="AG468" s="669">
        <f>IF(OR('1C TSsoustraitance'!$D185="",'1C TSsoustraitance'!$E185="OUI",'1C TSsoustraitance'!$AP185=0),0,(('1C TSsoustraitance'!$AK185)/'1C TSsoustraitance'!$AP185))</f>
        <v>0</v>
      </c>
      <c r="AH468" s="669">
        <f>IF(OR('1C TSsoustraitance'!$D185="",'1C TSsoustraitance'!$E185="OUI",'1C TSsoustraitance'!$AP185=0),0,(('1C TSsoustraitance'!$AL185)/'1C TSsoustraitance'!$AP185))</f>
        <v>0</v>
      </c>
      <c r="AI468" s="669">
        <f>IF(OR('1C TSsoustraitance'!$D185="",'1C TSsoustraitance'!$E185="OUI",'1C TSsoustraitance'!$AP185=0),0,(('1C TSsoustraitance'!$AM185)/'1C TSsoustraitance'!$AP185))</f>
        <v>0</v>
      </c>
      <c r="AJ468" s="669">
        <f>IF(OR('1C TSsoustraitance'!$D185="",'1C TSsoustraitance'!$E185="OUI",'1C TSsoustraitance'!$AP185=0),0,(('1C TSsoustraitance'!$AN185)/'1C TSsoustraitance'!$AP185))</f>
        <v>0</v>
      </c>
      <c r="AK468" s="669">
        <f t="shared" si="125"/>
        <v>0</v>
      </c>
      <c r="AL468" s="668">
        <f t="shared" si="126"/>
        <v>0</v>
      </c>
      <c r="AM468" s="670">
        <f>IF(Tableau7[[#This Row],[N° pièce]]="",0,(Tableau7[[#This Row],[hors TVA]]+(Tableau7[[#This Row],[hors TVA]]*Tableau7[[#This Row],[Taux TVA]])-(Tableau7[[#This Row],[hors TVA]]*Tableau7[[#This Row],[Taux TVA]]*Tableau7[[#This Row],[Régime TVA: Récupération]]))*Tableau7[[#This Row],[Type 1]])</f>
        <v>0</v>
      </c>
      <c r="AN468" s="670">
        <f>IF(Tableau7[[#This Row],[N° pièce]]="",0,IF($K$2="pôle",((Tableau7[[#This Row],[hors TVA]]+(Tableau7[[#This Row],[hors TVA]]*Tableau7[[#This Row],[Taux TVA]])-(Tableau7[[#This Row],[hors TVA]]*Tableau7[[#This Row],[Taux TVA]]*Tableau7[[#This Row],[Régime TVA: Récupération]]))*Tableau7[[#This Row],[Type 2]]),0))</f>
        <v>0</v>
      </c>
      <c r="AO468" s="670">
        <f t="shared" si="121"/>
        <v>0</v>
      </c>
      <c r="AP468" s="255">
        <f t="shared" si="119"/>
        <v>0</v>
      </c>
      <c r="AQ468" s="506">
        <f t="shared" si="127"/>
        <v>0</v>
      </c>
      <c r="AR468" s="671"/>
      <c r="AS468" s="512"/>
      <c r="AT468" s="513" t="str">
        <f>IF(('1C TSsoustraitance'!AP185*FICHE!C$14&lt;J468),"Forfait limité à "&amp;FICHE!C$14&amp;"€/jour","")</f>
        <v/>
      </c>
      <c r="AU468" s="797"/>
      <c r="AV468" s="484"/>
      <c r="AW468" s="484"/>
      <c r="AX468" s="484"/>
      <c r="AY468" s="484"/>
      <c r="AZ468" s="484"/>
      <c r="BA468" s="4"/>
      <c r="BB468" s="4"/>
      <c r="BC468" s="4"/>
      <c r="BD468" s="4"/>
      <c r="BE468" s="4"/>
      <c r="BF468" s="4"/>
      <c r="BG468" s="4"/>
      <c r="BH468" s="4"/>
      <c r="BI468" s="4"/>
      <c r="BJ468" s="4"/>
      <c r="BK468" s="4"/>
      <c r="BL468" s="4"/>
      <c r="BM468" s="4"/>
      <c r="BN468" s="4"/>
      <c r="BO468" s="4"/>
      <c r="BP468" s="4"/>
      <c r="BQ468" s="4"/>
      <c r="BR468" s="4"/>
      <c r="BS468" s="4"/>
      <c r="BT468" s="4"/>
      <c r="BU468" s="4"/>
      <c r="BV468" s="4"/>
      <c r="BW468" s="4"/>
      <c r="BX468" s="4"/>
      <c r="BY468" s="4"/>
      <c r="BZ468" s="4"/>
      <c r="CA468" s="4"/>
      <c r="CB468" s="4"/>
      <c r="CC468" s="4"/>
      <c r="CD468" s="4"/>
      <c r="CE468" s="4"/>
      <c r="CF468" s="4"/>
      <c r="CG468" s="4"/>
      <c r="CH468" s="4"/>
      <c r="CI468" s="4"/>
      <c r="CJ468" s="4"/>
      <c r="CK468" s="4"/>
      <c r="CL468" s="4"/>
      <c r="CM468" s="4"/>
      <c r="CN468" s="4"/>
      <c r="CO468" s="4"/>
      <c r="CP468" s="4"/>
      <c r="CQ468" s="4"/>
      <c r="CR468" s="4"/>
      <c r="CS468" s="4"/>
      <c r="CT468" s="4"/>
      <c r="CU468" s="4"/>
      <c r="CV468" s="4"/>
      <c r="CW468" s="4"/>
      <c r="CX468" s="4"/>
      <c r="CY468" s="4"/>
      <c r="CZ468" s="4"/>
      <c r="DA468" s="4"/>
      <c r="DB468" s="4"/>
      <c r="DC468" s="4"/>
      <c r="DD468" s="4"/>
      <c r="DE468" s="4"/>
      <c r="DF468" s="4"/>
      <c r="DG468" s="4"/>
      <c r="DH468" s="4"/>
      <c r="DI468" s="4"/>
      <c r="DJ468" s="4"/>
      <c r="DK468" s="4"/>
      <c r="DL468" s="4"/>
      <c r="DM468" s="4"/>
      <c r="DN468" s="4"/>
      <c r="DO468" s="4"/>
      <c r="DP468" s="4"/>
      <c r="DQ468" s="4"/>
      <c r="DR468" s="4"/>
      <c r="DS468" s="4"/>
      <c r="DT468" s="4"/>
      <c r="DU468" s="4"/>
      <c r="DV468" s="4"/>
      <c r="DW468" s="4"/>
      <c r="DX468" s="4"/>
      <c r="DY468" s="4"/>
      <c r="DZ468" s="4"/>
      <c r="EA468" s="4"/>
      <c r="EB468" s="4"/>
      <c r="EC468" s="4"/>
      <c r="ED468" s="4"/>
      <c r="EE468" s="4"/>
      <c r="EF468" s="4"/>
      <c r="EG468" s="4"/>
      <c r="EH468" s="4"/>
      <c r="EI468" s="4"/>
      <c r="EJ468" s="4"/>
      <c r="EK468" s="4"/>
      <c r="EL468" s="4"/>
      <c r="EM468" s="4"/>
      <c r="EN468" s="4"/>
      <c r="EO468" s="4"/>
      <c r="EP468" s="4"/>
      <c r="EQ468" s="4"/>
      <c r="ER468" s="4"/>
      <c r="ES468" s="4"/>
      <c r="ET468" s="4"/>
      <c r="EU468" s="4"/>
      <c r="EV468" s="4"/>
      <c r="EW468" s="4"/>
      <c r="EX468" s="4"/>
      <c r="EY468" s="4"/>
      <c r="EZ468" s="4"/>
      <c r="FA468" s="4"/>
      <c r="FB468" s="4"/>
      <c r="FC468" s="4"/>
      <c r="FD468" s="4"/>
      <c r="FE468" s="4"/>
      <c r="FF468" s="4"/>
      <c r="FG468" s="4"/>
      <c r="FH468" s="4"/>
      <c r="FI468" s="4"/>
      <c r="FJ468" s="4"/>
      <c r="FK468" s="4"/>
      <c r="FL468" s="4"/>
      <c r="FM468" s="4"/>
      <c r="FN468" s="4"/>
      <c r="FO468" s="4"/>
      <c r="FP468" s="4"/>
      <c r="FQ468" s="4"/>
      <c r="FR468" s="4"/>
      <c r="FS468" s="4"/>
      <c r="FT468" s="4"/>
      <c r="FU468" s="4"/>
      <c r="FV468" s="4"/>
      <c r="FW468" s="4"/>
      <c r="FX468" s="4"/>
      <c r="FY468" s="4"/>
      <c r="FZ468" s="4"/>
      <c r="GA468" s="4"/>
      <c r="GB468" s="4"/>
      <c r="GC468" s="4"/>
      <c r="GD468" s="4"/>
      <c r="GE468" s="4"/>
      <c r="GF468" s="4"/>
      <c r="GG468" s="4"/>
      <c r="GH468" s="4"/>
      <c r="GI468" s="4"/>
      <c r="GJ468" s="4"/>
      <c r="GK468" s="4"/>
      <c r="GL468" s="4"/>
      <c r="GM468" s="4"/>
      <c r="GN468" s="4"/>
      <c r="GO468" s="4"/>
      <c r="GP468" s="4"/>
      <c r="GQ468" s="4"/>
      <c r="GR468" s="4"/>
      <c r="GS468" s="4"/>
      <c r="GT468" s="4"/>
      <c r="GU468" s="4"/>
      <c r="GV468" s="4"/>
      <c r="GW468" s="4"/>
      <c r="GX468" s="4"/>
      <c r="GY468" s="4"/>
      <c r="GZ468" s="4"/>
      <c r="HA468" s="4"/>
      <c r="HB468" s="4"/>
      <c r="HC468" s="4"/>
    </row>
    <row r="469" spans="1:211" s="380" customFormat="1" ht="13.9" customHeight="1">
      <c r="A469" s="828" t="str">
        <f>IF('1C TSsoustraitance'!$A186&lt;&gt;0,'1C TSsoustraitance'!$A186,"")</f>
        <v/>
      </c>
      <c r="B469" s="530"/>
      <c r="C469" s="513" t="str">
        <f>IF('1C TSsoustraitance'!$A186&lt;&gt;0,'1C TSsoustraitance'!$B186,"")</f>
        <v/>
      </c>
      <c r="D469" s="513" t="str">
        <f>IF('1C TSsoustraitance'!$A186&lt;&gt;0,'1C TSsoustraitance'!$C186,"")</f>
        <v/>
      </c>
      <c r="E469" s="684"/>
      <c r="F469" s="685"/>
      <c r="G469" s="666">
        <f>'1C TSsoustraitance'!$D186</f>
        <v>0</v>
      </c>
      <c r="H469" s="533">
        <v>0.21</v>
      </c>
      <c r="I469" s="533">
        <v>1</v>
      </c>
      <c r="J469" s="534"/>
      <c r="K469" s="667">
        <f t="shared" si="123"/>
        <v>0</v>
      </c>
      <c r="L469" s="668">
        <f>IF(OR('1C TSsoustraitance'!$D186="",'1C TSsoustraitance'!$AP186=0),0,IF(AND('1C TSsoustraitance'!$D186&lt;&gt;"",$K$2="Pôle",'1C TSsoustraitance'!$E186="OUI"),(('1C TSsoustraitance'!$F186+'1C TSsoustraitance'!$G186+'1C TSsoustraitance'!$H186+'1C TSsoustraitance'!$I186+'1C TSsoustraitance'!$M186)/'1C TSsoustraitance'!$R186),IF(AND('1C TSsoustraitance'!$D186&lt;&gt;"",$K$2="Pôle",'1C TSsoustraitance'!$E186="NON"),(('1C TSsoustraitance'!$F186+'1C TSsoustraitance'!$G186+'1C TSsoustraitance'!$H186+'1C TSsoustraitance'!$I186+'1C TSsoustraitance'!$M186)/'1C TSsoustraitance'!$AP186),IF(AND('1C TSsoustraitance'!$D186&lt;&gt;"",$K$2&lt;&gt;"Pôle",'1C TSsoustraitance'!$E186="OUI"),(('1C TSsoustraitance'!$F186+'1C TSsoustraitance'!$G186+'1C TSsoustraitance'!$H186+'1C TSsoustraitance'!$I186+'1C TSsoustraitance'!$J186+'1C TSsoustraitance'!$K186+'1C TSsoustraitance'!$L186+'1C TSsoustraitance'!$M186+'1C TSsoustraitance'!$N186+'1C TSsoustraitance'!$O186+'1C TSsoustraitance'!$P186+'1C TSsoustraitance'!$Q186)/'1C TSsoustraitance'!$R186),IF(AND('1C TSsoustraitance'!$D186&lt;&gt;"",$K$2&lt;&gt;"Pôle",'1C TSsoustraitance'!$E186="NON"),(('1C TSsoustraitance'!$F186+'1C TSsoustraitance'!$G186+'1C TSsoustraitance'!$H186+'1C TSsoustraitance'!$I186+'1C TSsoustraitance'!$J186+'1C TSsoustraitance'!$K186+'1C TSsoustraitance'!$L186+'1C TSsoustraitance'!$M186+'1C TSsoustraitance'!$N186+'1C TSsoustraitance'!$O186+'1C TSsoustraitance'!$P186+'1C TSsoustraitance'!$Q186))/'1C TSsoustraitance'!$AP186)))))</f>
        <v>0</v>
      </c>
      <c r="M469" s="668">
        <f>IF(OR('1C TSsoustraitance'!$D186="",'1C TSsoustraitance'!AP$13=0),0,IF(AND('1C TSsoustraitance'!$D186&lt;&gt;"",$K$2="Pôle",'1C TSsoustraitance'!$E186="OUI"),(('1C TSsoustraitance'!$J186+'1C TSsoustraitance'!$K186+'1C TSsoustraitance'!$L186)/'1C TSsoustraitance'!$R186),IF(AND('1C TSsoustraitance'!$D186&lt;&gt;"",$K$2="Pôle",'1C TSsoustraitance'!$E186="NON"),(('1C TSsoustraitance'!$J186+'1C TSsoustraitance'!$K186+'1C TSsoustraitance'!$L186)/'1C TSsoustraitance'!$AP186),IF(AND('1C TSsoustraitance'!$D186&lt;&gt;"",$K$2&lt;&gt;"Pôle"),0))))</f>
        <v>0</v>
      </c>
      <c r="N469" s="668">
        <f t="shared" si="124"/>
        <v>0</v>
      </c>
      <c r="O469" s="669">
        <f>IF(OR('1C TSsoustraitance'!$D186="",'1C TSsoustraitance'!$E186="OUI",'1C TSsoustraitance'!$AP186=0),0,(('1C TSsoustraitance'!$S186)/'1C TSsoustraitance'!$AP186))</f>
        <v>0</v>
      </c>
      <c r="P469" s="669">
        <f>IF(OR('1C TSsoustraitance'!$D186="",'1C TSsoustraitance'!$E186="OUI",'1C TSsoustraitance'!$AP186=0),0,(('1C TSsoustraitance'!$T186)/'1C TSsoustraitance'!$AP186))</f>
        <v>0</v>
      </c>
      <c r="Q469" s="669">
        <f>IF(OR('1C TSsoustraitance'!$D186="",'1C TSsoustraitance'!$E186="OUI",'1C TSsoustraitance'!$AP186=0),0,(('1C TSsoustraitance'!$U186)/'1C TSsoustraitance'!$AP186))</f>
        <v>0</v>
      </c>
      <c r="R469" s="669">
        <f>IF(OR('1C TSsoustraitance'!$D186="",'1C TSsoustraitance'!$E186="OUI",'1C TSsoustraitance'!$AP186=0),0,(('1C TSsoustraitance'!$V186)/'1C TSsoustraitance'!$AP186))</f>
        <v>0</v>
      </c>
      <c r="S469" s="669">
        <f>IF(OR('1C TSsoustraitance'!$D186="",'1C TSsoustraitance'!$E186="OUI",'1C TSsoustraitance'!$AP186=0),0,(('1C TSsoustraitance'!$W186)/'1C TSsoustraitance'!$AP186))</f>
        <v>0</v>
      </c>
      <c r="T469" s="669">
        <f>IF(OR('1C TSsoustraitance'!$D186="",'1C TSsoustraitance'!$E186="OUI",'1C TSsoustraitance'!$AP186=0),0,(('1C TSsoustraitance'!$X186)/'1C TSsoustraitance'!$AP186))</f>
        <v>0</v>
      </c>
      <c r="U469" s="669">
        <f>IF(OR('1C TSsoustraitance'!$D186="",'1C TSsoustraitance'!$E186="OUI",'1C TSsoustraitance'!$AP186=0),0,(('1C TSsoustraitance'!$Y186)/'1C TSsoustraitance'!$AP186))</f>
        <v>0</v>
      </c>
      <c r="V469" s="669">
        <f>IF(OR('1C TSsoustraitance'!$D186="",'1C TSsoustraitance'!$E186="OUI",'1C TSsoustraitance'!$AP186=0),0,(('1C TSsoustraitance'!$Z186)/'1C TSsoustraitance'!$AP186))</f>
        <v>0</v>
      </c>
      <c r="W469" s="669">
        <f>IF(OR('1C TSsoustraitance'!$D186="",'1C TSsoustraitance'!$E186="OUI",'1C TSsoustraitance'!$AP186=0),0,(('1C TSsoustraitance'!$AA186)/'1C TSsoustraitance'!$AP186))</f>
        <v>0</v>
      </c>
      <c r="X469" s="669">
        <f>IF(OR('1C TSsoustraitance'!$D186="",'1C TSsoustraitance'!$E186="OUI",'1C TSsoustraitance'!$AP186=0),0,(('1C TSsoustraitance'!$AB186)/'1C TSsoustraitance'!$AP186))</f>
        <v>0</v>
      </c>
      <c r="Y469" s="669">
        <f>IF(OR('1C TSsoustraitance'!$D186="",'1C TSsoustraitance'!$E186="OUI",'1C TSsoustraitance'!$AP186=0),0,(('1C TSsoustraitance'!$AC186)/'1C TSsoustraitance'!$AP186))</f>
        <v>0</v>
      </c>
      <c r="Z469" s="669">
        <f>IF(OR('1C TSsoustraitance'!$D186="",'1C TSsoustraitance'!$E186="OUI",'1C TSsoustraitance'!$AP186=0),0,(('1C TSsoustraitance'!$AD186)/'1C TSsoustraitance'!$AP186))</f>
        <v>0</v>
      </c>
      <c r="AA469" s="669">
        <f>IF(OR('1C TSsoustraitance'!$D186="",'1C TSsoustraitance'!$E186="OUI",'1C TSsoustraitance'!$AP186=0),0,(('1C TSsoustraitance'!$AE186)/'1C TSsoustraitance'!$AP186))</f>
        <v>0</v>
      </c>
      <c r="AB469" s="669">
        <f>IF(OR('1C TSsoustraitance'!$D186="",'1C TSsoustraitance'!$E186="OUI",'1C TSsoustraitance'!$AP186=0),0,(('1C TSsoustraitance'!$AF186)/'1C TSsoustraitance'!$AP186))</f>
        <v>0</v>
      </c>
      <c r="AC469" s="669">
        <f>IF(OR('1C TSsoustraitance'!$D186="",'1C TSsoustraitance'!$E186="OUI",'1C TSsoustraitance'!$AP186=0),0,(('1C TSsoustraitance'!$AG186)/'1C TSsoustraitance'!$AP186))</f>
        <v>0</v>
      </c>
      <c r="AD469" s="669">
        <f>IF(OR('1C TSsoustraitance'!$D186="",'1C TSsoustraitance'!$E186="OUI",'1C TSsoustraitance'!$AP186=0),0,(('1C TSsoustraitance'!$AH186)/'1C TSsoustraitance'!$AP186))</f>
        <v>0</v>
      </c>
      <c r="AE469" s="669">
        <f>IF(OR('1C TSsoustraitance'!$D186="",'1C TSsoustraitance'!$E186="OUI",'1C TSsoustraitance'!$AP186=0),0,(('1C TSsoustraitance'!$AI186)/'1C TSsoustraitance'!$AP186))</f>
        <v>0</v>
      </c>
      <c r="AF469" s="669">
        <f>IF(OR('1C TSsoustraitance'!$D186="",'1C TSsoustraitance'!$E186="OUI",'1C TSsoustraitance'!$AP186=0),0,(('1C TSsoustraitance'!$AJ186)/'1C TSsoustraitance'!$AP186))</f>
        <v>0</v>
      </c>
      <c r="AG469" s="669">
        <f>IF(OR('1C TSsoustraitance'!$D186="",'1C TSsoustraitance'!$E186="OUI",'1C TSsoustraitance'!$AP186=0),0,(('1C TSsoustraitance'!$AK186)/'1C TSsoustraitance'!$AP186))</f>
        <v>0</v>
      </c>
      <c r="AH469" s="669">
        <f>IF(OR('1C TSsoustraitance'!$D186="",'1C TSsoustraitance'!$E186="OUI",'1C TSsoustraitance'!$AP186=0),0,(('1C TSsoustraitance'!$AL186)/'1C TSsoustraitance'!$AP186))</f>
        <v>0</v>
      </c>
      <c r="AI469" s="669">
        <f>IF(OR('1C TSsoustraitance'!$D186="",'1C TSsoustraitance'!$E186="OUI",'1C TSsoustraitance'!$AP186=0),0,(('1C TSsoustraitance'!$AM186)/'1C TSsoustraitance'!$AP186))</f>
        <v>0</v>
      </c>
      <c r="AJ469" s="669">
        <f>IF(OR('1C TSsoustraitance'!$D186="",'1C TSsoustraitance'!$E186="OUI",'1C TSsoustraitance'!$AP186=0),0,(('1C TSsoustraitance'!$AN186)/'1C TSsoustraitance'!$AP186))</f>
        <v>0</v>
      </c>
      <c r="AK469" s="669">
        <f t="shared" si="125"/>
        <v>0</v>
      </c>
      <c r="AL469" s="668">
        <f t="shared" si="126"/>
        <v>0</v>
      </c>
      <c r="AM469" s="670">
        <f>IF(Tableau7[[#This Row],[N° pièce]]="",0,(Tableau7[[#This Row],[hors TVA]]+(Tableau7[[#This Row],[hors TVA]]*Tableau7[[#This Row],[Taux TVA]])-(Tableau7[[#This Row],[hors TVA]]*Tableau7[[#This Row],[Taux TVA]]*Tableau7[[#This Row],[Régime TVA: Récupération]]))*Tableau7[[#This Row],[Type 1]])</f>
        <v>0</v>
      </c>
      <c r="AN469" s="670">
        <f>IF(Tableau7[[#This Row],[N° pièce]]="",0,IF($K$2="pôle",((Tableau7[[#This Row],[hors TVA]]+(Tableau7[[#This Row],[hors TVA]]*Tableau7[[#This Row],[Taux TVA]])-(Tableau7[[#This Row],[hors TVA]]*Tableau7[[#This Row],[Taux TVA]]*Tableau7[[#This Row],[Régime TVA: Récupération]]))*Tableau7[[#This Row],[Type 2]]),0))</f>
        <v>0</v>
      </c>
      <c r="AO469" s="670">
        <f t="shared" si="121"/>
        <v>0</v>
      </c>
      <c r="AP469" s="255">
        <f t="shared" si="119"/>
        <v>0</v>
      </c>
      <c r="AQ469" s="506">
        <f t="shared" si="127"/>
        <v>0</v>
      </c>
      <c r="AR469" s="671"/>
      <c r="AS469" s="512"/>
      <c r="AT469" s="513" t="str">
        <f>IF(('1C TSsoustraitance'!AP186*FICHE!C$14&lt;J469),"Forfait limité à "&amp;FICHE!C$14&amp;"€/jour","")</f>
        <v/>
      </c>
      <c r="AU469" s="797"/>
      <c r="AV469" s="484"/>
      <c r="AW469" s="484"/>
      <c r="AX469" s="484"/>
      <c r="AY469" s="484"/>
      <c r="AZ469" s="484"/>
      <c r="BA469" s="4"/>
      <c r="BB469" s="4"/>
      <c r="BC469" s="4"/>
      <c r="BD469" s="4"/>
      <c r="BE469" s="4"/>
      <c r="BF469" s="4"/>
      <c r="BG469" s="4"/>
      <c r="BH469" s="4"/>
      <c r="BI469" s="4"/>
      <c r="BJ469" s="4"/>
      <c r="BK469" s="4"/>
      <c r="BL469" s="4"/>
      <c r="BM469" s="4"/>
      <c r="BN469" s="4"/>
      <c r="BO469" s="4"/>
      <c r="BP469" s="4"/>
      <c r="BQ469" s="4"/>
      <c r="BR469" s="4"/>
      <c r="BS469" s="4"/>
      <c r="BT469" s="4"/>
      <c r="BU469" s="4"/>
      <c r="BV469" s="4"/>
      <c r="BW469" s="4"/>
      <c r="BX469" s="4"/>
      <c r="BY469" s="4"/>
      <c r="BZ469" s="4"/>
      <c r="CA469" s="4"/>
      <c r="CB469" s="4"/>
      <c r="CC469" s="4"/>
      <c r="CD469" s="4"/>
      <c r="CE469" s="4"/>
      <c r="CF469" s="4"/>
      <c r="CG469" s="4"/>
      <c r="CH469" s="4"/>
      <c r="CI469" s="4"/>
      <c r="CJ469" s="4"/>
      <c r="CK469" s="4"/>
      <c r="CL469" s="4"/>
      <c r="CM469" s="4"/>
      <c r="CN469" s="4"/>
      <c r="CO469" s="4"/>
      <c r="CP469" s="4"/>
      <c r="CQ469" s="4"/>
      <c r="CR469" s="4"/>
      <c r="CS469" s="4"/>
      <c r="CT469" s="4"/>
      <c r="CU469" s="4"/>
      <c r="CV469" s="4"/>
      <c r="CW469" s="4"/>
      <c r="CX469" s="4"/>
      <c r="CY469" s="4"/>
      <c r="CZ469" s="4"/>
      <c r="DA469" s="4"/>
      <c r="DB469" s="4"/>
      <c r="DC469" s="4"/>
      <c r="DD469" s="4"/>
      <c r="DE469" s="4"/>
      <c r="DF469" s="4"/>
      <c r="DG469" s="4"/>
      <c r="DH469" s="4"/>
      <c r="DI469" s="4"/>
      <c r="DJ469" s="4"/>
      <c r="DK469" s="4"/>
      <c r="DL469" s="4"/>
      <c r="DM469" s="4"/>
      <c r="DN469" s="4"/>
      <c r="DO469" s="4"/>
      <c r="DP469" s="4"/>
      <c r="DQ469" s="4"/>
      <c r="DR469" s="4"/>
      <c r="DS469" s="4"/>
      <c r="DT469" s="4"/>
      <c r="DU469" s="4"/>
      <c r="DV469" s="4"/>
      <c r="DW469" s="4"/>
      <c r="DX469" s="4"/>
      <c r="DY469" s="4"/>
      <c r="DZ469" s="4"/>
      <c r="EA469" s="4"/>
      <c r="EB469" s="4"/>
      <c r="EC469" s="4"/>
      <c r="ED469" s="4"/>
      <c r="EE469" s="4"/>
      <c r="EF469" s="4"/>
      <c r="EG469" s="4"/>
      <c r="EH469" s="4"/>
      <c r="EI469" s="4"/>
      <c r="EJ469" s="4"/>
      <c r="EK469" s="4"/>
      <c r="EL469" s="4"/>
      <c r="EM469" s="4"/>
      <c r="EN469" s="4"/>
      <c r="EO469" s="4"/>
      <c r="EP469" s="4"/>
      <c r="EQ469" s="4"/>
      <c r="ER469" s="4"/>
      <c r="ES469" s="4"/>
      <c r="ET469" s="4"/>
      <c r="EU469" s="4"/>
      <c r="EV469" s="4"/>
      <c r="EW469" s="4"/>
      <c r="EX469" s="4"/>
      <c r="EY469" s="4"/>
      <c r="EZ469" s="4"/>
      <c r="FA469" s="4"/>
      <c r="FB469" s="4"/>
      <c r="FC469" s="4"/>
      <c r="FD469" s="4"/>
      <c r="FE469" s="4"/>
      <c r="FF469" s="4"/>
      <c r="FG469" s="4"/>
      <c r="FH469" s="4"/>
      <c r="FI469" s="4"/>
      <c r="FJ469" s="4"/>
      <c r="FK469" s="4"/>
      <c r="FL469" s="4"/>
      <c r="FM469" s="4"/>
      <c r="FN469" s="4"/>
      <c r="FO469" s="4"/>
      <c r="FP469" s="4"/>
      <c r="FQ469" s="4"/>
      <c r="FR469" s="4"/>
      <c r="FS469" s="4"/>
      <c r="FT469" s="4"/>
      <c r="FU469" s="4"/>
      <c r="FV469" s="4"/>
      <c r="FW469" s="4"/>
      <c r="FX469" s="4"/>
      <c r="FY469" s="4"/>
      <c r="FZ469" s="4"/>
      <c r="GA469" s="4"/>
      <c r="GB469" s="4"/>
      <c r="GC469" s="4"/>
      <c r="GD469" s="4"/>
      <c r="GE469" s="4"/>
      <c r="GF469" s="4"/>
      <c r="GG469" s="4"/>
      <c r="GH469" s="4"/>
      <c r="GI469" s="4"/>
      <c r="GJ469" s="4"/>
      <c r="GK469" s="4"/>
      <c r="GL469" s="4"/>
      <c r="GM469" s="4"/>
      <c r="GN469" s="4"/>
      <c r="GO469" s="4"/>
      <c r="GP469" s="4"/>
      <c r="GQ469" s="4"/>
      <c r="GR469" s="4"/>
      <c r="GS469" s="4"/>
      <c r="GT469" s="4"/>
      <c r="GU469" s="4"/>
      <c r="GV469" s="4"/>
      <c r="GW469" s="4"/>
      <c r="GX469" s="4"/>
      <c r="GY469" s="4"/>
      <c r="GZ469" s="4"/>
      <c r="HA469" s="4"/>
      <c r="HB469" s="4"/>
      <c r="HC469" s="4"/>
    </row>
    <row r="470" spans="1:211" s="380" customFormat="1" ht="13.9" customHeight="1">
      <c r="A470" s="828" t="str">
        <f>IF('1C TSsoustraitance'!$A187&lt;&gt;0,'1C TSsoustraitance'!$A187,"")</f>
        <v/>
      </c>
      <c r="B470" s="530"/>
      <c r="C470" s="513" t="str">
        <f>IF('1C TSsoustraitance'!$A187&lt;&gt;0,'1C TSsoustraitance'!$B187,"")</f>
        <v/>
      </c>
      <c r="D470" s="513" t="str">
        <f>IF('1C TSsoustraitance'!$A187&lt;&gt;0,'1C TSsoustraitance'!$C187,"")</f>
        <v/>
      </c>
      <c r="E470" s="684"/>
      <c r="F470" s="685"/>
      <c r="G470" s="666">
        <f>'1C TSsoustraitance'!$D187</f>
        <v>0</v>
      </c>
      <c r="H470" s="533">
        <v>0.21</v>
      </c>
      <c r="I470" s="533">
        <v>1</v>
      </c>
      <c r="J470" s="534"/>
      <c r="K470" s="667">
        <f t="shared" si="123"/>
        <v>0</v>
      </c>
      <c r="L470" s="668">
        <f>IF(OR('1C TSsoustraitance'!$D187="",'1C TSsoustraitance'!$AP187=0),0,IF(AND('1C TSsoustraitance'!$D187&lt;&gt;"",$K$2="Pôle",'1C TSsoustraitance'!$E187="OUI"),(('1C TSsoustraitance'!$F187+'1C TSsoustraitance'!$G187+'1C TSsoustraitance'!$H187+'1C TSsoustraitance'!$I187+'1C TSsoustraitance'!$M187)/'1C TSsoustraitance'!$R187),IF(AND('1C TSsoustraitance'!$D187&lt;&gt;"",$K$2="Pôle",'1C TSsoustraitance'!$E187="NON"),(('1C TSsoustraitance'!$F187+'1C TSsoustraitance'!$G187+'1C TSsoustraitance'!$H187+'1C TSsoustraitance'!$I187+'1C TSsoustraitance'!$M187)/'1C TSsoustraitance'!$AP187),IF(AND('1C TSsoustraitance'!$D187&lt;&gt;"",$K$2&lt;&gt;"Pôle",'1C TSsoustraitance'!$E187="OUI"),(('1C TSsoustraitance'!$F187+'1C TSsoustraitance'!$G187+'1C TSsoustraitance'!$H187+'1C TSsoustraitance'!$I187+'1C TSsoustraitance'!$J187+'1C TSsoustraitance'!$K187+'1C TSsoustraitance'!$L187+'1C TSsoustraitance'!$M187+'1C TSsoustraitance'!$N187+'1C TSsoustraitance'!$O187+'1C TSsoustraitance'!$P187+'1C TSsoustraitance'!$Q187)/'1C TSsoustraitance'!$R187),IF(AND('1C TSsoustraitance'!$D187&lt;&gt;"",$K$2&lt;&gt;"Pôle",'1C TSsoustraitance'!$E187="NON"),(('1C TSsoustraitance'!$F187+'1C TSsoustraitance'!$G187+'1C TSsoustraitance'!$H187+'1C TSsoustraitance'!$I187+'1C TSsoustraitance'!$J187+'1C TSsoustraitance'!$K187+'1C TSsoustraitance'!$L187+'1C TSsoustraitance'!$M187+'1C TSsoustraitance'!$N187+'1C TSsoustraitance'!$O187+'1C TSsoustraitance'!$P187+'1C TSsoustraitance'!$Q187))/'1C TSsoustraitance'!$AP187)))))</f>
        <v>0</v>
      </c>
      <c r="M470" s="668">
        <f>IF(OR('1C TSsoustraitance'!$D187="",'1C TSsoustraitance'!AP$13=0),0,IF(AND('1C TSsoustraitance'!$D187&lt;&gt;"",$K$2="Pôle",'1C TSsoustraitance'!$E187="OUI"),(('1C TSsoustraitance'!$J187+'1C TSsoustraitance'!$K187+'1C TSsoustraitance'!$L187)/'1C TSsoustraitance'!$R187),IF(AND('1C TSsoustraitance'!$D187&lt;&gt;"",$K$2="Pôle",'1C TSsoustraitance'!$E187="NON"),(('1C TSsoustraitance'!$J187+'1C TSsoustraitance'!$K187+'1C TSsoustraitance'!$L187)/'1C TSsoustraitance'!$AP187),IF(AND('1C TSsoustraitance'!$D187&lt;&gt;"",$K$2&lt;&gt;"Pôle"),0))))</f>
        <v>0</v>
      </c>
      <c r="N470" s="668">
        <f t="shared" si="124"/>
        <v>0</v>
      </c>
      <c r="O470" s="669">
        <f>IF(OR('1C TSsoustraitance'!$D187="",'1C TSsoustraitance'!$E187="OUI",'1C TSsoustraitance'!$AP187=0),0,(('1C TSsoustraitance'!$S187)/'1C TSsoustraitance'!$AP187))</f>
        <v>0</v>
      </c>
      <c r="P470" s="669">
        <f>IF(OR('1C TSsoustraitance'!$D187="",'1C TSsoustraitance'!$E187="OUI",'1C TSsoustraitance'!$AP187=0),0,(('1C TSsoustraitance'!$T187)/'1C TSsoustraitance'!$AP187))</f>
        <v>0</v>
      </c>
      <c r="Q470" s="669">
        <f>IF(OR('1C TSsoustraitance'!$D187="",'1C TSsoustraitance'!$E187="OUI",'1C TSsoustraitance'!$AP187=0),0,(('1C TSsoustraitance'!$U187)/'1C TSsoustraitance'!$AP187))</f>
        <v>0</v>
      </c>
      <c r="R470" s="669">
        <f>IF(OR('1C TSsoustraitance'!$D187="",'1C TSsoustraitance'!$E187="OUI",'1C TSsoustraitance'!$AP187=0),0,(('1C TSsoustraitance'!$V187)/'1C TSsoustraitance'!$AP187))</f>
        <v>0</v>
      </c>
      <c r="S470" s="669">
        <f>IF(OR('1C TSsoustraitance'!$D187="",'1C TSsoustraitance'!$E187="OUI",'1C TSsoustraitance'!$AP187=0),0,(('1C TSsoustraitance'!$W187)/'1C TSsoustraitance'!$AP187))</f>
        <v>0</v>
      </c>
      <c r="T470" s="669">
        <f>IF(OR('1C TSsoustraitance'!$D187="",'1C TSsoustraitance'!$E187="OUI",'1C TSsoustraitance'!$AP187=0),0,(('1C TSsoustraitance'!$X187)/'1C TSsoustraitance'!$AP187))</f>
        <v>0</v>
      </c>
      <c r="U470" s="669">
        <f>IF(OR('1C TSsoustraitance'!$D187="",'1C TSsoustraitance'!$E187="OUI",'1C TSsoustraitance'!$AP187=0),0,(('1C TSsoustraitance'!$Y187)/'1C TSsoustraitance'!$AP187))</f>
        <v>0</v>
      </c>
      <c r="V470" s="669">
        <f>IF(OR('1C TSsoustraitance'!$D187="",'1C TSsoustraitance'!$E187="OUI",'1C TSsoustraitance'!$AP187=0),0,(('1C TSsoustraitance'!$Z187)/'1C TSsoustraitance'!$AP187))</f>
        <v>0</v>
      </c>
      <c r="W470" s="669">
        <f>IF(OR('1C TSsoustraitance'!$D187="",'1C TSsoustraitance'!$E187="OUI",'1C TSsoustraitance'!$AP187=0),0,(('1C TSsoustraitance'!$AA187)/'1C TSsoustraitance'!$AP187))</f>
        <v>0</v>
      </c>
      <c r="X470" s="669">
        <f>IF(OR('1C TSsoustraitance'!$D187="",'1C TSsoustraitance'!$E187="OUI",'1C TSsoustraitance'!$AP187=0),0,(('1C TSsoustraitance'!$AB187)/'1C TSsoustraitance'!$AP187))</f>
        <v>0</v>
      </c>
      <c r="Y470" s="669">
        <f>IF(OR('1C TSsoustraitance'!$D187="",'1C TSsoustraitance'!$E187="OUI",'1C TSsoustraitance'!$AP187=0),0,(('1C TSsoustraitance'!$AC187)/'1C TSsoustraitance'!$AP187))</f>
        <v>0</v>
      </c>
      <c r="Z470" s="669">
        <f>IF(OR('1C TSsoustraitance'!$D187="",'1C TSsoustraitance'!$E187="OUI",'1C TSsoustraitance'!$AP187=0),0,(('1C TSsoustraitance'!$AD187)/'1C TSsoustraitance'!$AP187))</f>
        <v>0</v>
      </c>
      <c r="AA470" s="669">
        <f>IF(OR('1C TSsoustraitance'!$D187="",'1C TSsoustraitance'!$E187="OUI",'1C TSsoustraitance'!$AP187=0),0,(('1C TSsoustraitance'!$AE187)/'1C TSsoustraitance'!$AP187))</f>
        <v>0</v>
      </c>
      <c r="AB470" s="669">
        <f>IF(OR('1C TSsoustraitance'!$D187="",'1C TSsoustraitance'!$E187="OUI",'1C TSsoustraitance'!$AP187=0),0,(('1C TSsoustraitance'!$AF187)/'1C TSsoustraitance'!$AP187))</f>
        <v>0</v>
      </c>
      <c r="AC470" s="669">
        <f>IF(OR('1C TSsoustraitance'!$D187="",'1C TSsoustraitance'!$E187="OUI",'1C TSsoustraitance'!$AP187=0),0,(('1C TSsoustraitance'!$AG187)/'1C TSsoustraitance'!$AP187))</f>
        <v>0</v>
      </c>
      <c r="AD470" s="669">
        <f>IF(OR('1C TSsoustraitance'!$D187="",'1C TSsoustraitance'!$E187="OUI",'1C TSsoustraitance'!$AP187=0),0,(('1C TSsoustraitance'!$AH187)/'1C TSsoustraitance'!$AP187))</f>
        <v>0</v>
      </c>
      <c r="AE470" s="669">
        <f>IF(OR('1C TSsoustraitance'!$D187="",'1C TSsoustraitance'!$E187="OUI",'1C TSsoustraitance'!$AP187=0),0,(('1C TSsoustraitance'!$AI187)/'1C TSsoustraitance'!$AP187))</f>
        <v>0</v>
      </c>
      <c r="AF470" s="669">
        <f>IF(OR('1C TSsoustraitance'!$D187="",'1C TSsoustraitance'!$E187="OUI",'1C TSsoustraitance'!$AP187=0),0,(('1C TSsoustraitance'!$AJ187)/'1C TSsoustraitance'!$AP187))</f>
        <v>0</v>
      </c>
      <c r="AG470" s="669">
        <f>IF(OR('1C TSsoustraitance'!$D187="",'1C TSsoustraitance'!$E187="OUI",'1C TSsoustraitance'!$AP187=0),0,(('1C TSsoustraitance'!$AK187)/'1C TSsoustraitance'!$AP187))</f>
        <v>0</v>
      </c>
      <c r="AH470" s="669">
        <f>IF(OR('1C TSsoustraitance'!$D187="",'1C TSsoustraitance'!$E187="OUI",'1C TSsoustraitance'!$AP187=0),0,(('1C TSsoustraitance'!$AL187)/'1C TSsoustraitance'!$AP187))</f>
        <v>0</v>
      </c>
      <c r="AI470" s="669">
        <f>IF(OR('1C TSsoustraitance'!$D187="",'1C TSsoustraitance'!$E187="OUI",'1C TSsoustraitance'!$AP187=0),0,(('1C TSsoustraitance'!$AM187)/'1C TSsoustraitance'!$AP187))</f>
        <v>0</v>
      </c>
      <c r="AJ470" s="669">
        <f>IF(OR('1C TSsoustraitance'!$D187="",'1C TSsoustraitance'!$E187="OUI",'1C TSsoustraitance'!$AP187=0),0,(('1C TSsoustraitance'!$AN187)/'1C TSsoustraitance'!$AP187))</f>
        <v>0</v>
      </c>
      <c r="AK470" s="669">
        <f t="shared" si="125"/>
        <v>0</v>
      </c>
      <c r="AL470" s="668">
        <f t="shared" si="126"/>
        <v>0</v>
      </c>
      <c r="AM470" s="670">
        <f>IF(Tableau7[[#This Row],[N° pièce]]="",0,(Tableau7[[#This Row],[hors TVA]]+(Tableau7[[#This Row],[hors TVA]]*Tableau7[[#This Row],[Taux TVA]])-(Tableau7[[#This Row],[hors TVA]]*Tableau7[[#This Row],[Taux TVA]]*Tableau7[[#This Row],[Régime TVA: Récupération]]))*Tableau7[[#This Row],[Type 1]])</f>
        <v>0</v>
      </c>
      <c r="AN470" s="670">
        <f>IF(Tableau7[[#This Row],[N° pièce]]="",0,IF($K$2="pôle",((Tableau7[[#This Row],[hors TVA]]+(Tableau7[[#This Row],[hors TVA]]*Tableau7[[#This Row],[Taux TVA]])-(Tableau7[[#This Row],[hors TVA]]*Tableau7[[#This Row],[Taux TVA]]*Tableau7[[#This Row],[Régime TVA: Récupération]]))*Tableau7[[#This Row],[Type 2]]),0))</f>
        <v>0</v>
      </c>
      <c r="AO470" s="670">
        <f t="shared" si="121"/>
        <v>0</v>
      </c>
      <c r="AP470" s="255">
        <f t="shared" si="119"/>
        <v>0</v>
      </c>
      <c r="AQ470" s="506">
        <f t="shared" si="127"/>
        <v>0</v>
      </c>
      <c r="AR470" s="671"/>
      <c r="AS470" s="512"/>
      <c r="AT470" s="513" t="str">
        <f>IF(('1C TSsoustraitance'!AP187*FICHE!C$14&lt;J470),"Forfait limité à "&amp;FICHE!C$14&amp;"€/jour","")</f>
        <v/>
      </c>
      <c r="AU470" s="797"/>
      <c r="AV470" s="484"/>
      <c r="AW470" s="484"/>
      <c r="AX470" s="484"/>
      <c r="AY470" s="484"/>
      <c r="AZ470" s="484"/>
      <c r="BA470" s="4"/>
      <c r="BB470" s="4"/>
      <c r="BC470" s="4"/>
      <c r="BD470" s="4"/>
      <c r="BE470" s="4"/>
      <c r="BF470" s="4"/>
      <c r="BG470" s="4"/>
      <c r="BH470" s="4"/>
      <c r="BI470" s="4"/>
      <c r="BJ470" s="4"/>
      <c r="BK470" s="4"/>
      <c r="BL470" s="4"/>
      <c r="BM470" s="4"/>
      <c r="BN470" s="4"/>
      <c r="BO470" s="4"/>
      <c r="BP470" s="4"/>
      <c r="BQ470" s="4"/>
      <c r="BR470" s="4"/>
      <c r="BS470" s="4"/>
      <c r="BT470" s="4"/>
      <c r="BU470" s="4"/>
      <c r="BV470" s="4"/>
      <c r="BW470" s="4"/>
      <c r="BX470" s="4"/>
      <c r="BY470" s="4"/>
      <c r="BZ470" s="4"/>
      <c r="CA470" s="4"/>
      <c r="CB470" s="4"/>
      <c r="CC470" s="4"/>
      <c r="CD470" s="4"/>
      <c r="CE470" s="4"/>
      <c r="CF470" s="4"/>
      <c r="CG470" s="4"/>
      <c r="CH470" s="4"/>
      <c r="CI470" s="4"/>
      <c r="CJ470" s="4"/>
      <c r="CK470" s="4"/>
      <c r="CL470" s="4"/>
      <c r="CM470" s="4"/>
      <c r="CN470" s="4"/>
      <c r="CO470" s="4"/>
      <c r="CP470" s="4"/>
      <c r="CQ470" s="4"/>
      <c r="CR470" s="4"/>
      <c r="CS470" s="4"/>
      <c r="CT470" s="4"/>
      <c r="CU470" s="4"/>
      <c r="CV470" s="4"/>
      <c r="CW470" s="4"/>
      <c r="CX470" s="4"/>
      <c r="CY470" s="4"/>
      <c r="CZ470" s="4"/>
      <c r="DA470" s="4"/>
      <c r="DB470" s="4"/>
      <c r="DC470" s="4"/>
      <c r="DD470" s="4"/>
      <c r="DE470" s="4"/>
      <c r="DF470" s="4"/>
      <c r="DG470" s="4"/>
      <c r="DH470" s="4"/>
      <c r="DI470" s="4"/>
      <c r="DJ470" s="4"/>
      <c r="DK470" s="4"/>
      <c r="DL470" s="4"/>
      <c r="DM470" s="4"/>
      <c r="DN470" s="4"/>
      <c r="DO470" s="4"/>
      <c r="DP470" s="4"/>
      <c r="DQ470" s="4"/>
      <c r="DR470" s="4"/>
      <c r="DS470" s="4"/>
      <c r="DT470" s="4"/>
      <c r="DU470" s="4"/>
      <c r="DV470" s="4"/>
      <c r="DW470" s="4"/>
      <c r="DX470" s="4"/>
      <c r="DY470" s="4"/>
      <c r="DZ470" s="4"/>
      <c r="EA470" s="4"/>
      <c r="EB470" s="4"/>
      <c r="EC470" s="4"/>
      <c r="ED470" s="4"/>
      <c r="EE470" s="4"/>
      <c r="EF470" s="4"/>
      <c r="EG470" s="4"/>
      <c r="EH470" s="4"/>
      <c r="EI470" s="4"/>
      <c r="EJ470" s="4"/>
      <c r="EK470" s="4"/>
      <c r="EL470" s="4"/>
      <c r="EM470" s="4"/>
      <c r="EN470" s="4"/>
      <c r="EO470" s="4"/>
      <c r="EP470" s="4"/>
      <c r="EQ470" s="4"/>
      <c r="ER470" s="4"/>
      <c r="ES470" s="4"/>
      <c r="ET470" s="4"/>
      <c r="EU470" s="4"/>
      <c r="EV470" s="4"/>
      <c r="EW470" s="4"/>
      <c r="EX470" s="4"/>
      <c r="EY470" s="4"/>
      <c r="EZ470" s="4"/>
      <c r="FA470" s="4"/>
      <c r="FB470" s="4"/>
      <c r="FC470" s="4"/>
      <c r="FD470" s="4"/>
      <c r="FE470" s="4"/>
      <c r="FF470" s="4"/>
      <c r="FG470" s="4"/>
      <c r="FH470" s="4"/>
      <c r="FI470" s="4"/>
      <c r="FJ470" s="4"/>
      <c r="FK470" s="4"/>
      <c r="FL470" s="4"/>
      <c r="FM470" s="4"/>
      <c r="FN470" s="4"/>
      <c r="FO470" s="4"/>
      <c r="FP470" s="4"/>
      <c r="FQ470" s="4"/>
      <c r="FR470" s="4"/>
      <c r="FS470" s="4"/>
      <c r="FT470" s="4"/>
      <c r="FU470" s="4"/>
      <c r="FV470" s="4"/>
      <c r="FW470" s="4"/>
      <c r="FX470" s="4"/>
      <c r="FY470" s="4"/>
      <c r="FZ470" s="4"/>
      <c r="GA470" s="4"/>
      <c r="GB470" s="4"/>
      <c r="GC470" s="4"/>
      <c r="GD470" s="4"/>
      <c r="GE470" s="4"/>
      <c r="GF470" s="4"/>
      <c r="GG470" s="4"/>
      <c r="GH470" s="4"/>
      <c r="GI470" s="4"/>
      <c r="GJ470" s="4"/>
      <c r="GK470" s="4"/>
      <c r="GL470" s="4"/>
      <c r="GM470" s="4"/>
      <c r="GN470" s="4"/>
      <c r="GO470" s="4"/>
      <c r="GP470" s="4"/>
      <c r="GQ470" s="4"/>
      <c r="GR470" s="4"/>
      <c r="GS470" s="4"/>
      <c r="GT470" s="4"/>
      <c r="GU470" s="4"/>
      <c r="GV470" s="4"/>
      <c r="GW470" s="4"/>
      <c r="GX470" s="4"/>
      <c r="GY470" s="4"/>
      <c r="GZ470" s="4"/>
      <c r="HA470" s="4"/>
      <c r="HB470" s="4"/>
      <c r="HC470" s="4"/>
    </row>
    <row r="471" spans="1:211" s="380" customFormat="1" ht="13.9" customHeight="1">
      <c r="A471" s="828" t="str">
        <f>IF('1C TSsoustraitance'!$A188&lt;&gt;0,'1C TSsoustraitance'!$A188,"")</f>
        <v/>
      </c>
      <c r="B471" s="530"/>
      <c r="C471" s="513" t="str">
        <f>IF('1C TSsoustraitance'!$A188&lt;&gt;0,'1C TSsoustraitance'!$B188,"")</f>
        <v/>
      </c>
      <c r="D471" s="513" t="str">
        <f>IF('1C TSsoustraitance'!$A188&lt;&gt;0,'1C TSsoustraitance'!$C188,"")</f>
        <v/>
      </c>
      <c r="E471" s="684"/>
      <c r="F471" s="685"/>
      <c r="G471" s="666">
        <f>'1C TSsoustraitance'!$D188</f>
        <v>0</v>
      </c>
      <c r="H471" s="533">
        <v>0.21</v>
      </c>
      <c r="I471" s="533">
        <v>1</v>
      </c>
      <c r="J471" s="534"/>
      <c r="K471" s="667">
        <f t="shared" si="123"/>
        <v>0</v>
      </c>
      <c r="L471" s="668">
        <f>IF(OR('1C TSsoustraitance'!$D188="",'1C TSsoustraitance'!$AP188=0),0,IF(AND('1C TSsoustraitance'!$D188&lt;&gt;"",$K$2="Pôle",'1C TSsoustraitance'!$E188="OUI"),(('1C TSsoustraitance'!$F188+'1C TSsoustraitance'!$G188+'1C TSsoustraitance'!$H188+'1C TSsoustraitance'!$I188+'1C TSsoustraitance'!$M188)/'1C TSsoustraitance'!$R188),IF(AND('1C TSsoustraitance'!$D188&lt;&gt;"",$K$2="Pôle",'1C TSsoustraitance'!$E188="NON"),(('1C TSsoustraitance'!$F188+'1C TSsoustraitance'!$G188+'1C TSsoustraitance'!$H188+'1C TSsoustraitance'!$I188+'1C TSsoustraitance'!$M188)/'1C TSsoustraitance'!$AP188),IF(AND('1C TSsoustraitance'!$D188&lt;&gt;"",$K$2&lt;&gt;"Pôle",'1C TSsoustraitance'!$E188="OUI"),(('1C TSsoustraitance'!$F188+'1C TSsoustraitance'!$G188+'1C TSsoustraitance'!$H188+'1C TSsoustraitance'!$I188+'1C TSsoustraitance'!$J188+'1C TSsoustraitance'!$K188+'1C TSsoustraitance'!$L188+'1C TSsoustraitance'!$M188+'1C TSsoustraitance'!$N188+'1C TSsoustraitance'!$O188+'1C TSsoustraitance'!$P188+'1C TSsoustraitance'!$Q188)/'1C TSsoustraitance'!$R188),IF(AND('1C TSsoustraitance'!$D188&lt;&gt;"",$K$2&lt;&gt;"Pôle",'1C TSsoustraitance'!$E188="NON"),(('1C TSsoustraitance'!$F188+'1C TSsoustraitance'!$G188+'1C TSsoustraitance'!$H188+'1C TSsoustraitance'!$I188+'1C TSsoustraitance'!$J188+'1C TSsoustraitance'!$K188+'1C TSsoustraitance'!$L188+'1C TSsoustraitance'!$M188+'1C TSsoustraitance'!$N188+'1C TSsoustraitance'!$O188+'1C TSsoustraitance'!$P188+'1C TSsoustraitance'!$Q188))/'1C TSsoustraitance'!$AP188)))))</f>
        <v>0</v>
      </c>
      <c r="M471" s="668">
        <f>IF(OR('1C TSsoustraitance'!$D188="",'1C TSsoustraitance'!AP$13=0),0,IF(AND('1C TSsoustraitance'!$D188&lt;&gt;"",$K$2="Pôle",'1C TSsoustraitance'!$E188="OUI"),(('1C TSsoustraitance'!$J188+'1C TSsoustraitance'!$K188+'1C TSsoustraitance'!$L188)/'1C TSsoustraitance'!$R188),IF(AND('1C TSsoustraitance'!$D188&lt;&gt;"",$K$2="Pôle",'1C TSsoustraitance'!$E188="NON"),(('1C TSsoustraitance'!$J188+'1C TSsoustraitance'!$K188+'1C TSsoustraitance'!$L188)/'1C TSsoustraitance'!$AP188),IF(AND('1C TSsoustraitance'!$D188&lt;&gt;"",$K$2&lt;&gt;"Pôle"),0))))</f>
        <v>0</v>
      </c>
      <c r="N471" s="668">
        <f t="shared" si="124"/>
        <v>0</v>
      </c>
      <c r="O471" s="669">
        <f>IF(OR('1C TSsoustraitance'!$D188="",'1C TSsoustraitance'!$E188="OUI",'1C TSsoustraitance'!$AP188=0),0,(('1C TSsoustraitance'!$S188)/'1C TSsoustraitance'!$AP188))</f>
        <v>0</v>
      </c>
      <c r="P471" s="669">
        <f>IF(OR('1C TSsoustraitance'!$D188="",'1C TSsoustraitance'!$E188="OUI",'1C TSsoustraitance'!$AP188=0),0,(('1C TSsoustraitance'!$T188)/'1C TSsoustraitance'!$AP188))</f>
        <v>0</v>
      </c>
      <c r="Q471" s="669">
        <f>IF(OR('1C TSsoustraitance'!$D188="",'1C TSsoustraitance'!$E188="OUI",'1C TSsoustraitance'!$AP188=0),0,(('1C TSsoustraitance'!$U188)/'1C TSsoustraitance'!$AP188))</f>
        <v>0</v>
      </c>
      <c r="R471" s="669">
        <f>IF(OR('1C TSsoustraitance'!$D188="",'1C TSsoustraitance'!$E188="OUI",'1C TSsoustraitance'!$AP188=0),0,(('1C TSsoustraitance'!$V188)/'1C TSsoustraitance'!$AP188))</f>
        <v>0</v>
      </c>
      <c r="S471" s="669">
        <f>IF(OR('1C TSsoustraitance'!$D188="",'1C TSsoustraitance'!$E188="OUI",'1C TSsoustraitance'!$AP188=0),0,(('1C TSsoustraitance'!$W188)/'1C TSsoustraitance'!$AP188))</f>
        <v>0</v>
      </c>
      <c r="T471" s="669">
        <f>IF(OR('1C TSsoustraitance'!$D188="",'1C TSsoustraitance'!$E188="OUI",'1C TSsoustraitance'!$AP188=0),0,(('1C TSsoustraitance'!$X188)/'1C TSsoustraitance'!$AP188))</f>
        <v>0</v>
      </c>
      <c r="U471" s="669">
        <f>IF(OR('1C TSsoustraitance'!$D188="",'1C TSsoustraitance'!$E188="OUI",'1C TSsoustraitance'!$AP188=0),0,(('1C TSsoustraitance'!$Y188)/'1C TSsoustraitance'!$AP188))</f>
        <v>0</v>
      </c>
      <c r="V471" s="669">
        <f>IF(OR('1C TSsoustraitance'!$D188="",'1C TSsoustraitance'!$E188="OUI",'1C TSsoustraitance'!$AP188=0),0,(('1C TSsoustraitance'!$Z188)/'1C TSsoustraitance'!$AP188))</f>
        <v>0</v>
      </c>
      <c r="W471" s="669">
        <f>IF(OR('1C TSsoustraitance'!$D188="",'1C TSsoustraitance'!$E188="OUI",'1C TSsoustraitance'!$AP188=0),0,(('1C TSsoustraitance'!$AA188)/'1C TSsoustraitance'!$AP188))</f>
        <v>0</v>
      </c>
      <c r="X471" s="669">
        <f>IF(OR('1C TSsoustraitance'!$D188="",'1C TSsoustraitance'!$E188="OUI",'1C TSsoustraitance'!$AP188=0),0,(('1C TSsoustraitance'!$AB188)/'1C TSsoustraitance'!$AP188))</f>
        <v>0</v>
      </c>
      <c r="Y471" s="669">
        <f>IF(OR('1C TSsoustraitance'!$D188="",'1C TSsoustraitance'!$E188="OUI",'1C TSsoustraitance'!$AP188=0),0,(('1C TSsoustraitance'!$AC188)/'1C TSsoustraitance'!$AP188))</f>
        <v>0</v>
      </c>
      <c r="Z471" s="669">
        <f>IF(OR('1C TSsoustraitance'!$D188="",'1C TSsoustraitance'!$E188="OUI",'1C TSsoustraitance'!$AP188=0),0,(('1C TSsoustraitance'!$AD188)/'1C TSsoustraitance'!$AP188))</f>
        <v>0</v>
      </c>
      <c r="AA471" s="669">
        <f>IF(OR('1C TSsoustraitance'!$D188="",'1C TSsoustraitance'!$E188="OUI",'1C TSsoustraitance'!$AP188=0),0,(('1C TSsoustraitance'!$AE188)/'1C TSsoustraitance'!$AP188))</f>
        <v>0</v>
      </c>
      <c r="AB471" s="669">
        <f>IF(OR('1C TSsoustraitance'!$D188="",'1C TSsoustraitance'!$E188="OUI",'1C TSsoustraitance'!$AP188=0),0,(('1C TSsoustraitance'!$AF188)/'1C TSsoustraitance'!$AP188))</f>
        <v>0</v>
      </c>
      <c r="AC471" s="669">
        <f>IF(OR('1C TSsoustraitance'!$D188="",'1C TSsoustraitance'!$E188="OUI",'1C TSsoustraitance'!$AP188=0),0,(('1C TSsoustraitance'!$AG188)/'1C TSsoustraitance'!$AP188))</f>
        <v>0</v>
      </c>
      <c r="AD471" s="669">
        <f>IF(OR('1C TSsoustraitance'!$D188="",'1C TSsoustraitance'!$E188="OUI",'1C TSsoustraitance'!$AP188=0),0,(('1C TSsoustraitance'!$AH188)/'1C TSsoustraitance'!$AP188))</f>
        <v>0</v>
      </c>
      <c r="AE471" s="669">
        <f>IF(OR('1C TSsoustraitance'!$D188="",'1C TSsoustraitance'!$E188="OUI",'1C TSsoustraitance'!$AP188=0),0,(('1C TSsoustraitance'!$AI188)/'1C TSsoustraitance'!$AP188))</f>
        <v>0</v>
      </c>
      <c r="AF471" s="669">
        <f>IF(OR('1C TSsoustraitance'!$D188="",'1C TSsoustraitance'!$E188="OUI",'1C TSsoustraitance'!$AP188=0),0,(('1C TSsoustraitance'!$AJ188)/'1C TSsoustraitance'!$AP188))</f>
        <v>0</v>
      </c>
      <c r="AG471" s="669">
        <f>IF(OR('1C TSsoustraitance'!$D188="",'1C TSsoustraitance'!$E188="OUI",'1C TSsoustraitance'!$AP188=0),0,(('1C TSsoustraitance'!$AK188)/'1C TSsoustraitance'!$AP188))</f>
        <v>0</v>
      </c>
      <c r="AH471" s="669">
        <f>IF(OR('1C TSsoustraitance'!$D188="",'1C TSsoustraitance'!$E188="OUI",'1C TSsoustraitance'!$AP188=0),0,(('1C TSsoustraitance'!$AL188)/'1C TSsoustraitance'!$AP188))</f>
        <v>0</v>
      </c>
      <c r="AI471" s="669">
        <f>IF(OR('1C TSsoustraitance'!$D188="",'1C TSsoustraitance'!$E188="OUI",'1C TSsoustraitance'!$AP188=0),0,(('1C TSsoustraitance'!$AM188)/'1C TSsoustraitance'!$AP188))</f>
        <v>0</v>
      </c>
      <c r="AJ471" s="669">
        <f>IF(OR('1C TSsoustraitance'!$D188="",'1C TSsoustraitance'!$E188="OUI",'1C TSsoustraitance'!$AP188=0),0,(('1C TSsoustraitance'!$AN188)/'1C TSsoustraitance'!$AP188))</f>
        <v>0</v>
      </c>
      <c r="AK471" s="669">
        <f t="shared" si="125"/>
        <v>0</v>
      </c>
      <c r="AL471" s="668">
        <f t="shared" si="126"/>
        <v>0</v>
      </c>
      <c r="AM471" s="670">
        <f>IF(Tableau7[[#This Row],[N° pièce]]="",0,(Tableau7[[#This Row],[hors TVA]]+(Tableau7[[#This Row],[hors TVA]]*Tableau7[[#This Row],[Taux TVA]])-(Tableau7[[#This Row],[hors TVA]]*Tableau7[[#This Row],[Taux TVA]]*Tableau7[[#This Row],[Régime TVA: Récupération]]))*Tableau7[[#This Row],[Type 1]])</f>
        <v>0</v>
      </c>
      <c r="AN471" s="670">
        <f>IF(Tableau7[[#This Row],[N° pièce]]="",0,IF($K$2="pôle",((Tableau7[[#This Row],[hors TVA]]+(Tableau7[[#This Row],[hors TVA]]*Tableau7[[#This Row],[Taux TVA]])-(Tableau7[[#This Row],[hors TVA]]*Tableau7[[#This Row],[Taux TVA]]*Tableau7[[#This Row],[Régime TVA: Récupération]]))*Tableau7[[#This Row],[Type 2]]),0))</f>
        <v>0</v>
      </c>
      <c r="AO471" s="670">
        <f t="shared" si="121"/>
        <v>0</v>
      </c>
      <c r="AP471" s="255">
        <f t="shared" si="119"/>
        <v>0</v>
      </c>
      <c r="AQ471" s="506">
        <f t="shared" si="127"/>
        <v>0</v>
      </c>
      <c r="AR471" s="671"/>
      <c r="AS471" s="512"/>
      <c r="AT471" s="513" t="str">
        <f>IF(('1C TSsoustraitance'!AP188*FICHE!C$14&lt;J471),"Forfait limité à "&amp;FICHE!C$14&amp;"€/jour","")</f>
        <v/>
      </c>
      <c r="AU471" s="797"/>
      <c r="AV471" s="484"/>
      <c r="AW471" s="484"/>
      <c r="AX471" s="484"/>
      <c r="AY471" s="484"/>
      <c r="AZ471" s="484"/>
      <c r="BA471" s="4"/>
      <c r="BB471" s="4"/>
      <c r="BC471" s="4"/>
      <c r="BD471" s="4"/>
      <c r="BE471" s="4"/>
      <c r="BF471" s="4"/>
      <c r="BG471" s="4"/>
      <c r="BH471" s="4"/>
      <c r="BI471" s="4"/>
      <c r="BJ471" s="4"/>
      <c r="BK471" s="4"/>
      <c r="BL471" s="4"/>
      <c r="BM471" s="4"/>
      <c r="BN471" s="4"/>
      <c r="BO471" s="4"/>
      <c r="BP471" s="4"/>
      <c r="BQ471" s="4"/>
      <c r="BR471" s="4"/>
      <c r="BS471" s="4"/>
      <c r="BT471" s="4"/>
      <c r="BU471" s="4"/>
      <c r="BV471" s="4"/>
      <c r="BW471" s="4"/>
      <c r="BX471" s="4"/>
      <c r="BY471" s="4"/>
      <c r="BZ471" s="4"/>
      <c r="CA471" s="4"/>
      <c r="CB471" s="4"/>
      <c r="CC471" s="4"/>
      <c r="CD471" s="4"/>
      <c r="CE471" s="4"/>
      <c r="CF471" s="4"/>
      <c r="CG471" s="4"/>
      <c r="CH471" s="4"/>
      <c r="CI471" s="4"/>
      <c r="CJ471" s="4"/>
      <c r="CK471" s="4"/>
      <c r="CL471" s="4"/>
      <c r="CM471" s="4"/>
      <c r="CN471" s="4"/>
      <c r="CO471" s="4"/>
      <c r="CP471" s="4"/>
      <c r="CQ471" s="4"/>
      <c r="CR471" s="4"/>
      <c r="CS471" s="4"/>
      <c r="CT471" s="4"/>
      <c r="CU471" s="4"/>
      <c r="CV471" s="4"/>
      <c r="CW471" s="4"/>
      <c r="CX471" s="4"/>
      <c r="CY471" s="4"/>
      <c r="CZ471" s="4"/>
      <c r="DA471" s="4"/>
      <c r="DB471" s="4"/>
      <c r="DC471" s="4"/>
      <c r="DD471" s="4"/>
      <c r="DE471" s="4"/>
      <c r="DF471" s="4"/>
      <c r="DG471" s="4"/>
      <c r="DH471" s="4"/>
      <c r="DI471" s="4"/>
      <c r="DJ471" s="4"/>
      <c r="DK471" s="4"/>
      <c r="DL471" s="4"/>
      <c r="DM471" s="4"/>
      <c r="DN471" s="4"/>
      <c r="DO471" s="4"/>
      <c r="DP471" s="4"/>
      <c r="DQ471" s="4"/>
      <c r="DR471" s="4"/>
      <c r="DS471" s="4"/>
      <c r="DT471" s="4"/>
      <c r="DU471" s="4"/>
      <c r="DV471" s="4"/>
      <c r="DW471" s="4"/>
      <c r="DX471" s="4"/>
      <c r="DY471" s="4"/>
      <c r="DZ471" s="4"/>
      <c r="EA471" s="4"/>
      <c r="EB471" s="4"/>
      <c r="EC471" s="4"/>
      <c r="ED471" s="4"/>
      <c r="EE471" s="4"/>
      <c r="EF471" s="4"/>
      <c r="EG471" s="4"/>
      <c r="EH471" s="4"/>
      <c r="EI471" s="4"/>
      <c r="EJ471" s="4"/>
      <c r="EK471" s="4"/>
      <c r="EL471" s="4"/>
      <c r="EM471" s="4"/>
      <c r="EN471" s="4"/>
      <c r="EO471" s="4"/>
      <c r="EP471" s="4"/>
      <c r="EQ471" s="4"/>
      <c r="ER471" s="4"/>
      <c r="ES471" s="4"/>
      <c r="ET471" s="4"/>
      <c r="EU471" s="4"/>
      <c r="EV471" s="4"/>
      <c r="EW471" s="4"/>
      <c r="EX471" s="4"/>
      <c r="EY471" s="4"/>
      <c r="EZ471" s="4"/>
      <c r="FA471" s="4"/>
      <c r="FB471" s="4"/>
      <c r="FC471" s="4"/>
      <c r="FD471" s="4"/>
      <c r="FE471" s="4"/>
      <c r="FF471" s="4"/>
      <c r="FG471" s="4"/>
      <c r="FH471" s="4"/>
      <c r="FI471" s="4"/>
      <c r="FJ471" s="4"/>
      <c r="FK471" s="4"/>
      <c r="FL471" s="4"/>
      <c r="FM471" s="4"/>
      <c r="FN471" s="4"/>
      <c r="FO471" s="4"/>
      <c r="FP471" s="4"/>
      <c r="FQ471" s="4"/>
      <c r="FR471" s="4"/>
      <c r="FS471" s="4"/>
      <c r="FT471" s="4"/>
      <c r="FU471" s="4"/>
      <c r="FV471" s="4"/>
      <c r="FW471" s="4"/>
      <c r="FX471" s="4"/>
      <c r="FY471" s="4"/>
      <c r="FZ471" s="4"/>
      <c r="GA471" s="4"/>
      <c r="GB471" s="4"/>
      <c r="GC471" s="4"/>
      <c r="GD471" s="4"/>
      <c r="GE471" s="4"/>
      <c r="GF471" s="4"/>
      <c r="GG471" s="4"/>
      <c r="GH471" s="4"/>
      <c r="GI471" s="4"/>
      <c r="GJ471" s="4"/>
      <c r="GK471" s="4"/>
      <c r="GL471" s="4"/>
      <c r="GM471" s="4"/>
      <c r="GN471" s="4"/>
      <c r="GO471" s="4"/>
      <c r="GP471" s="4"/>
      <c r="GQ471" s="4"/>
      <c r="GR471" s="4"/>
      <c r="GS471" s="4"/>
      <c r="GT471" s="4"/>
      <c r="GU471" s="4"/>
      <c r="GV471" s="4"/>
      <c r="GW471" s="4"/>
      <c r="GX471" s="4"/>
      <c r="GY471" s="4"/>
      <c r="GZ471" s="4"/>
      <c r="HA471" s="4"/>
      <c r="HB471" s="4"/>
      <c r="HC471" s="4"/>
    </row>
    <row r="472" spans="1:211" s="380" customFormat="1" ht="13.9" customHeight="1">
      <c r="A472" s="828" t="str">
        <f>IF('1C TSsoustraitance'!$A189&lt;&gt;0,'1C TSsoustraitance'!$A189,"")</f>
        <v/>
      </c>
      <c r="B472" s="530"/>
      <c r="C472" s="513" t="str">
        <f>IF('1C TSsoustraitance'!$A189&lt;&gt;0,'1C TSsoustraitance'!$B189,"")</f>
        <v/>
      </c>
      <c r="D472" s="513" t="str">
        <f>IF('1C TSsoustraitance'!$A189&lt;&gt;0,'1C TSsoustraitance'!$C189,"")</f>
        <v/>
      </c>
      <c r="E472" s="684"/>
      <c r="F472" s="685"/>
      <c r="G472" s="666">
        <f>'1C TSsoustraitance'!$D189</f>
        <v>0</v>
      </c>
      <c r="H472" s="533">
        <v>0.21</v>
      </c>
      <c r="I472" s="533">
        <v>1</v>
      </c>
      <c r="J472" s="534"/>
      <c r="K472" s="667">
        <f t="shared" si="123"/>
        <v>0</v>
      </c>
      <c r="L472" s="668">
        <f>IF(OR('1C TSsoustraitance'!$D189="",'1C TSsoustraitance'!$AP189=0),0,IF(AND('1C TSsoustraitance'!$D189&lt;&gt;"",$K$2="Pôle",'1C TSsoustraitance'!$E189="OUI"),(('1C TSsoustraitance'!$F189+'1C TSsoustraitance'!$G189+'1C TSsoustraitance'!$H189+'1C TSsoustraitance'!$I189+'1C TSsoustraitance'!$M189)/'1C TSsoustraitance'!$R189),IF(AND('1C TSsoustraitance'!$D189&lt;&gt;"",$K$2="Pôle",'1C TSsoustraitance'!$E189="NON"),(('1C TSsoustraitance'!$F189+'1C TSsoustraitance'!$G189+'1C TSsoustraitance'!$H189+'1C TSsoustraitance'!$I189+'1C TSsoustraitance'!$M189)/'1C TSsoustraitance'!$AP189),IF(AND('1C TSsoustraitance'!$D189&lt;&gt;"",$K$2&lt;&gt;"Pôle",'1C TSsoustraitance'!$E189="OUI"),(('1C TSsoustraitance'!$F189+'1C TSsoustraitance'!$G189+'1C TSsoustraitance'!$H189+'1C TSsoustraitance'!$I189+'1C TSsoustraitance'!$J189+'1C TSsoustraitance'!$K189+'1C TSsoustraitance'!$L189+'1C TSsoustraitance'!$M189+'1C TSsoustraitance'!$N189+'1C TSsoustraitance'!$O189+'1C TSsoustraitance'!$P189+'1C TSsoustraitance'!$Q189)/'1C TSsoustraitance'!$R189),IF(AND('1C TSsoustraitance'!$D189&lt;&gt;"",$K$2&lt;&gt;"Pôle",'1C TSsoustraitance'!$E189="NON"),(('1C TSsoustraitance'!$F189+'1C TSsoustraitance'!$G189+'1C TSsoustraitance'!$H189+'1C TSsoustraitance'!$I189+'1C TSsoustraitance'!$J189+'1C TSsoustraitance'!$K189+'1C TSsoustraitance'!$L189+'1C TSsoustraitance'!$M189+'1C TSsoustraitance'!$N189+'1C TSsoustraitance'!$O189+'1C TSsoustraitance'!$P189+'1C TSsoustraitance'!$Q189))/'1C TSsoustraitance'!$AP189)))))</f>
        <v>0</v>
      </c>
      <c r="M472" s="668">
        <f>IF(OR('1C TSsoustraitance'!$D189="",'1C TSsoustraitance'!AP$13=0),0,IF(AND('1C TSsoustraitance'!$D189&lt;&gt;"",$K$2="Pôle",'1C TSsoustraitance'!$E189="OUI"),(('1C TSsoustraitance'!$J189+'1C TSsoustraitance'!$K189+'1C TSsoustraitance'!$L189)/'1C TSsoustraitance'!$R189),IF(AND('1C TSsoustraitance'!$D189&lt;&gt;"",$K$2="Pôle",'1C TSsoustraitance'!$E189="NON"),(('1C TSsoustraitance'!$J189+'1C TSsoustraitance'!$K189+'1C TSsoustraitance'!$L189)/'1C TSsoustraitance'!$AP189),IF(AND('1C TSsoustraitance'!$D189&lt;&gt;"",$K$2&lt;&gt;"Pôle"),0))))</f>
        <v>0</v>
      </c>
      <c r="N472" s="668">
        <f t="shared" si="124"/>
        <v>0</v>
      </c>
      <c r="O472" s="669">
        <f>IF(OR('1C TSsoustraitance'!$D189="",'1C TSsoustraitance'!$E189="OUI",'1C TSsoustraitance'!$AP189=0),0,(('1C TSsoustraitance'!$S189)/'1C TSsoustraitance'!$AP189))</f>
        <v>0</v>
      </c>
      <c r="P472" s="669">
        <f>IF(OR('1C TSsoustraitance'!$D189="",'1C TSsoustraitance'!$E189="OUI",'1C TSsoustraitance'!$AP189=0),0,(('1C TSsoustraitance'!$T189)/'1C TSsoustraitance'!$AP189))</f>
        <v>0</v>
      </c>
      <c r="Q472" s="669">
        <f>IF(OR('1C TSsoustraitance'!$D189="",'1C TSsoustraitance'!$E189="OUI",'1C TSsoustraitance'!$AP189=0),0,(('1C TSsoustraitance'!$U189)/'1C TSsoustraitance'!$AP189))</f>
        <v>0</v>
      </c>
      <c r="R472" s="669">
        <f>IF(OR('1C TSsoustraitance'!$D189="",'1C TSsoustraitance'!$E189="OUI",'1C TSsoustraitance'!$AP189=0),0,(('1C TSsoustraitance'!$V189)/'1C TSsoustraitance'!$AP189))</f>
        <v>0</v>
      </c>
      <c r="S472" s="669">
        <f>IF(OR('1C TSsoustraitance'!$D189="",'1C TSsoustraitance'!$E189="OUI",'1C TSsoustraitance'!$AP189=0),0,(('1C TSsoustraitance'!$W189)/'1C TSsoustraitance'!$AP189))</f>
        <v>0</v>
      </c>
      <c r="T472" s="669">
        <f>IF(OR('1C TSsoustraitance'!$D189="",'1C TSsoustraitance'!$E189="OUI",'1C TSsoustraitance'!$AP189=0),0,(('1C TSsoustraitance'!$X189)/'1C TSsoustraitance'!$AP189))</f>
        <v>0</v>
      </c>
      <c r="U472" s="669">
        <f>IF(OR('1C TSsoustraitance'!$D189="",'1C TSsoustraitance'!$E189="OUI",'1C TSsoustraitance'!$AP189=0),0,(('1C TSsoustraitance'!$Y189)/'1C TSsoustraitance'!$AP189))</f>
        <v>0</v>
      </c>
      <c r="V472" s="669">
        <f>IF(OR('1C TSsoustraitance'!$D189="",'1C TSsoustraitance'!$E189="OUI",'1C TSsoustraitance'!$AP189=0),0,(('1C TSsoustraitance'!$Z189)/'1C TSsoustraitance'!$AP189))</f>
        <v>0</v>
      </c>
      <c r="W472" s="669">
        <f>IF(OR('1C TSsoustraitance'!$D189="",'1C TSsoustraitance'!$E189="OUI",'1C TSsoustraitance'!$AP189=0),0,(('1C TSsoustraitance'!$AA189)/'1C TSsoustraitance'!$AP189))</f>
        <v>0</v>
      </c>
      <c r="X472" s="669">
        <f>IF(OR('1C TSsoustraitance'!$D189="",'1C TSsoustraitance'!$E189="OUI",'1C TSsoustraitance'!$AP189=0),0,(('1C TSsoustraitance'!$AB189)/'1C TSsoustraitance'!$AP189))</f>
        <v>0</v>
      </c>
      <c r="Y472" s="669">
        <f>IF(OR('1C TSsoustraitance'!$D189="",'1C TSsoustraitance'!$E189="OUI",'1C TSsoustraitance'!$AP189=0),0,(('1C TSsoustraitance'!$AC189)/'1C TSsoustraitance'!$AP189))</f>
        <v>0</v>
      </c>
      <c r="Z472" s="669">
        <f>IF(OR('1C TSsoustraitance'!$D189="",'1C TSsoustraitance'!$E189="OUI",'1C TSsoustraitance'!$AP189=0),0,(('1C TSsoustraitance'!$AD189)/'1C TSsoustraitance'!$AP189))</f>
        <v>0</v>
      </c>
      <c r="AA472" s="669">
        <f>IF(OR('1C TSsoustraitance'!$D189="",'1C TSsoustraitance'!$E189="OUI",'1C TSsoustraitance'!$AP189=0),0,(('1C TSsoustraitance'!$AE189)/'1C TSsoustraitance'!$AP189))</f>
        <v>0</v>
      </c>
      <c r="AB472" s="669">
        <f>IF(OR('1C TSsoustraitance'!$D189="",'1C TSsoustraitance'!$E189="OUI",'1C TSsoustraitance'!$AP189=0),0,(('1C TSsoustraitance'!$AF189)/'1C TSsoustraitance'!$AP189))</f>
        <v>0</v>
      </c>
      <c r="AC472" s="669">
        <f>IF(OR('1C TSsoustraitance'!$D189="",'1C TSsoustraitance'!$E189="OUI",'1C TSsoustraitance'!$AP189=0),0,(('1C TSsoustraitance'!$AG189)/'1C TSsoustraitance'!$AP189))</f>
        <v>0</v>
      </c>
      <c r="AD472" s="669">
        <f>IF(OR('1C TSsoustraitance'!$D189="",'1C TSsoustraitance'!$E189="OUI",'1C TSsoustraitance'!$AP189=0),0,(('1C TSsoustraitance'!$AH189)/'1C TSsoustraitance'!$AP189))</f>
        <v>0</v>
      </c>
      <c r="AE472" s="669">
        <f>IF(OR('1C TSsoustraitance'!$D189="",'1C TSsoustraitance'!$E189="OUI",'1C TSsoustraitance'!$AP189=0),0,(('1C TSsoustraitance'!$AI189)/'1C TSsoustraitance'!$AP189))</f>
        <v>0</v>
      </c>
      <c r="AF472" s="669">
        <f>IF(OR('1C TSsoustraitance'!$D189="",'1C TSsoustraitance'!$E189="OUI",'1C TSsoustraitance'!$AP189=0),0,(('1C TSsoustraitance'!$AJ189)/'1C TSsoustraitance'!$AP189))</f>
        <v>0</v>
      </c>
      <c r="AG472" s="669">
        <f>IF(OR('1C TSsoustraitance'!$D189="",'1C TSsoustraitance'!$E189="OUI",'1C TSsoustraitance'!$AP189=0),0,(('1C TSsoustraitance'!$AK189)/'1C TSsoustraitance'!$AP189))</f>
        <v>0</v>
      </c>
      <c r="AH472" s="669">
        <f>IF(OR('1C TSsoustraitance'!$D189="",'1C TSsoustraitance'!$E189="OUI",'1C TSsoustraitance'!$AP189=0),0,(('1C TSsoustraitance'!$AL189)/'1C TSsoustraitance'!$AP189))</f>
        <v>0</v>
      </c>
      <c r="AI472" s="669">
        <f>IF(OR('1C TSsoustraitance'!$D189="",'1C TSsoustraitance'!$E189="OUI",'1C TSsoustraitance'!$AP189=0),0,(('1C TSsoustraitance'!$AM189)/'1C TSsoustraitance'!$AP189))</f>
        <v>0</v>
      </c>
      <c r="AJ472" s="669">
        <f>IF(OR('1C TSsoustraitance'!$D189="",'1C TSsoustraitance'!$E189="OUI",'1C TSsoustraitance'!$AP189=0),0,(('1C TSsoustraitance'!$AN189)/'1C TSsoustraitance'!$AP189))</f>
        <v>0</v>
      </c>
      <c r="AK472" s="669">
        <f t="shared" si="125"/>
        <v>0</v>
      </c>
      <c r="AL472" s="668">
        <f t="shared" si="126"/>
        <v>0</v>
      </c>
      <c r="AM472" s="670">
        <f>IF(Tableau7[[#This Row],[N° pièce]]="",0,(Tableau7[[#This Row],[hors TVA]]+(Tableau7[[#This Row],[hors TVA]]*Tableau7[[#This Row],[Taux TVA]])-(Tableau7[[#This Row],[hors TVA]]*Tableau7[[#This Row],[Taux TVA]]*Tableau7[[#This Row],[Régime TVA: Récupération]]))*Tableau7[[#This Row],[Type 1]])</f>
        <v>0</v>
      </c>
      <c r="AN472" s="670">
        <f>IF(Tableau7[[#This Row],[N° pièce]]="",0,IF($K$2="pôle",((Tableau7[[#This Row],[hors TVA]]+(Tableau7[[#This Row],[hors TVA]]*Tableau7[[#This Row],[Taux TVA]])-(Tableau7[[#This Row],[hors TVA]]*Tableau7[[#This Row],[Taux TVA]]*Tableau7[[#This Row],[Régime TVA: Récupération]]))*Tableau7[[#This Row],[Type 2]]),0))</f>
        <v>0</v>
      </c>
      <c r="AO472" s="670">
        <f t="shared" si="121"/>
        <v>0</v>
      </c>
      <c r="AP472" s="255">
        <f t="shared" si="119"/>
        <v>0</v>
      </c>
      <c r="AQ472" s="506">
        <f t="shared" si="127"/>
        <v>0</v>
      </c>
      <c r="AR472" s="671"/>
      <c r="AS472" s="512"/>
      <c r="AT472" s="513" t="str">
        <f>IF(('1C TSsoustraitance'!AP189*FICHE!C$14&lt;J472),"Forfait limité à "&amp;FICHE!C$14&amp;"€/jour","")</f>
        <v/>
      </c>
      <c r="AU472" s="797"/>
      <c r="AV472" s="484"/>
      <c r="AW472" s="484"/>
      <c r="AX472" s="484"/>
      <c r="AY472" s="484"/>
      <c r="AZ472" s="484"/>
      <c r="BA472" s="4"/>
      <c r="BB472" s="4"/>
      <c r="BC472" s="4"/>
      <c r="BD472" s="4"/>
      <c r="BE472" s="4"/>
      <c r="BF472" s="4"/>
      <c r="BG472" s="4"/>
      <c r="BH472" s="4"/>
      <c r="BI472" s="4"/>
      <c r="BJ472" s="4"/>
      <c r="BK472" s="4"/>
      <c r="BL472" s="4"/>
      <c r="BM472" s="4"/>
      <c r="BN472" s="4"/>
      <c r="BO472" s="4"/>
      <c r="BP472" s="4"/>
      <c r="BQ472" s="4"/>
      <c r="BR472" s="4"/>
      <c r="BS472" s="4"/>
      <c r="BT472" s="4"/>
      <c r="BU472" s="4"/>
      <c r="BV472" s="4"/>
      <c r="BW472" s="4"/>
      <c r="BX472" s="4"/>
      <c r="BY472" s="4"/>
      <c r="BZ472" s="4"/>
      <c r="CA472" s="4"/>
      <c r="CB472" s="4"/>
      <c r="CC472" s="4"/>
      <c r="CD472" s="4"/>
      <c r="CE472" s="4"/>
      <c r="CF472" s="4"/>
      <c r="CG472" s="4"/>
      <c r="CH472" s="4"/>
      <c r="CI472" s="4"/>
      <c r="CJ472" s="4"/>
      <c r="CK472" s="4"/>
      <c r="CL472" s="4"/>
      <c r="CM472" s="4"/>
      <c r="CN472" s="4"/>
      <c r="CO472" s="4"/>
      <c r="CP472" s="4"/>
      <c r="CQ472" s="4"/>
      <c r="CR472" s="4"/>
      <c r="CS472" s="4"/>
      <c r="CT472" s="4"/>
      <c r="CU472" s="4"/>
      <c r="CV472" s="4"/>
      <c r="CW472" s="4"/>
      <c r="CX472" s="4"/>
      <c r="CY472" s="4"/>
      <c r="CZ472" s="4"/>
      <c r="DA472" s="4"/>
      <c r="DB472" s="4"/>
      <c r="DC472" s="4"/>
      <c r="DD472" s="4"/>
      <c r="DE472" s="4"/>
      <c r="DF472" s="4"/>
      <c r="DG472" s="4"/>
      <c r="DH472" s="4"/>
      <c r="DI472" s="4"/>
      <c r="DJ472" s="4"/>
      <c r="DK472" s="4"/>
      <c r="DL472" s="4"/>
      <c r="DM472" s="4"/>
      <c r="DN472" s="4"/>
      <c r="DO472" s="4"/>
      <c r="DP472" s="4"/>
      <c r="DQ472" s="4"/>
      <c r="DR472" s="4"/>
      <c r="DS472" s="4"/>
      <c r="DT472" s="4"/>
      <c r="DU472" s="4"/>
      <c r="DV472" s="4"/>
      <c r="DW472" s="4"/>
      <c r="DX472" s="4"/>
      <c r="DY472" s="4"/>
      <c r="DZ472" s="4"/>
      <c r="EA472" s="4"/>
      <c r="EB472" s="4"/>
      <c r="EC472" s="4"/>
      <c r="ED472" s="4"/>
      <c r="EE472" s="4"/>
      <c r="EF472" s="4"/>
      <c r="EG472" s="4"/>
      <c r="EH472" s="4"/>
      <c r="EI472" s="4"/>
      <c r="EJ472" s="4"/>
      <c r="EK472" s="4"/>
      <c r="EL472" s="4"/>
      <c r="EM472" s="4"/>
      <c r="EN472" s="4"/>
      <c r="EO472" s="4"/>
      <c r="EP472" s="4"/>
      <c r="EQ472" s="4"/>
      <c r="ER472" s="4"/>
      <c r="ES472" s="4"/>
      <c r="ET472" s="4"/>
      <c r="EU472" s="4"/>
      <c r="EV472" s="4"/>
      <c r="EW472" s="4"/>
      <c r="EX472" s="4"/>
      <c r="EY472" s="4"/>
      <c r="EZ472" s="4"/>
      <c r="FA472" s="4"/>
      <c r="FB472" s="4"/>
      <c r="FC472" s="4"/>
      <c r="FD472" s="4"/>
      <c r="FE472" s="4"/>
      <c r="FF472" s="4"/>
      <c r="FG472" s="4"/>
      <c r="FH472" s="4"/>
      <c r="FI472" s="4"/>
      <c r="FJ472" s="4"/>
      <c r="FK472" s="4"/>
      <c r="FL472" s="4"/>
      <c r="FM472" s="4"/>
      <c r="FN472" s="4"/>
      <c r="FO472" s="4"/>
      <c r="FP472" s="4"/>
      <c r="FQ472" s="4"/>
      <c r="FR472" s="4"/>
      <c r="FS472" s="4"/>
      <c r="FT472" s="4"/>
      <c r="FU472" s="4"/>
      <c r="FV472" s="4"/>
      <c r="FW472" s="4"/>
      <c r="FX472" s="4"/>
      <c r="FY472" s="4"/>
      <c r="FZ472" s="4"/>
      <c r="GA472" s="4"/>
      <c r="GB472" s="4"/>
      <c r="GC472" s="4"/>
      <c r="GD472" s="4"/>
      <c r="GE472" s="4"/>
      <c r="GF472" s="4"/>
      <c r="GG472" s="4"/>
      <c r="GH472" s="4"/>
      <c r="GI472" s="4"/>
      <c r="GJ472" s="4"/>
      <c r="GK472" s="4"/>
      <c r="GL472" s="4"/>
      <c r="GM472" s="4"/>
      <c r="GN472" s="4"/>
      <c r="GO472" s="4"/>
      <c r="GP472" s="4"/>
      <c r="GQ472" s="4"/>
      <c r="GR472" s="4"/>
      <c r="GS472" s="4"/>
      <c r="GT472" s="4"/>
      <c r="GU472" s="4"/>
      <c r="GV472" s="4"/>
      <c r="GW472" s="4"/>
      <c r="GX472" s="4"/>
      <c r="GY472" s="4"/>
      <c r="GZ472" s="4"/>
      <c r="HA472" s="4"/>
      <c r="HB472" s="4"/>
      <c r="HC472" s="4"/>
    </row>
    <row r="473" spans="1:211" s="380" customFormat="1" ht="13.9" customHeight="1">
      <c r="A473" s="828" t="str">
        <f>IF('1C TSsoustraitance'!$A190&lt;&gt;0,'1C TSsoustraitance'!$A190,"")</f>
        <v/>
      </c>
      <c r="B473" s="530"/>
      <c r="C473" s="513" t="str">
        <f>IF('1C TSsoustraitance'!$A190&lt;&gt;0,'1C TSsoustraitance'!$B190,"")</f>
        <v/>
      </c>
      <c r="D473" s="513" t="str">
        <f>IF('1C TSsoustraitance'!$A190&lt;&gt;0,'1C TSsoustraitance'!$C190,"")</f>
        <v/>
      </c>
      <c r="E473" s="684"/>
      <c r="F473" s="685"/>
      <c r="G473" s="666">
        <f>'1C TSsoustraitance'!$D190</f>
        <v>0</v>
      </c>
      <c r="H473" s="533">
        <v>0.21</v>
      </c>
      <c r="I473" s="533">
        <v>1</v>
      </c>
      <c r="J473" s="534"/>
      <c r="K473" s="667">
        <f t="shared" si="123"/>
        <v>0</v>
      </c>
      <c r="L473" s="668">
        <f>IF(OR('1C TSsoustraitance'!$D190="",'1C TSsoustraitance'!$AP190=0),0,IF(AND('1C TSsoustraitance'!$D190&lt;&gt;"",$K$2="Pôle",'1C TSsoustraitance'!$E190="OUI"),(('1C TSsoustraitance'!$F190+'1C TSsoustraitance'!$G190+'1C TSsoustraitance'!$H190+'1C TSsoustraitance'!$I190+'1C TSsoustraitance'!$M190)/'1C TSsoustraitance'!$R190),IF(AND('1C TSsoustraitance'!$D190&lt;&gt;"",$K$2="Pôle",'1C TSsoustraitance'!$E190="NON"),(('1C TSsoustraitance'!$F190+'1C TSsoustraitance'!$G190+'1C TSsoustraitance'!$H190+'1C TSsoustraitance'!$I190+'1C TSsoustraitance'!$M190)/'1C TSsoustraitance'!$AP190),IF(AND('1C TSsoustraitance'!$D190&lt;&gt;"",$K$2&lt;&gt;"Pôle",'1C TSsoustraitance'!$E190="OUI"),(('1C TSsoustraitance'!$F190+'1C TSsoustraitance'!$G190+'1C TSsoustraitance'!$H190+'1C TSsoustraitance'!$I190+'1C TSsoustraitance'!$J190+'1C TSsoustraitance'!$K190+'1C TSsoustraitance'!$L190+'1C TSsoustraitance'!$M190+'1C TSsoustraitance'!$N190+'1C TSsoustraitance'!$O190+'1C TSsoustraitance'!$P190+'1C TSsoustraitance'!$Q190)/'1C TSsoustraitance'!$R190),IF(AND('1C TSsoustraitance'!$D190&lt;&gt;"",$K$2&lt;&gt;"Pôle",'1C TSsoustraitance'!$E190="NON"),(('1C TSsoustraitance'!$F190+'1C TSsoustraitance'!$G190+'1C TSsoustraitance'!$H190+'1C TSsoustraitance'!$I190+'1C TSsoustraitance'!$J190+'1C TSsoustraitance'!$K190+'1C TSsoustraitance'!$L190+'1C TSsoustraitance'!$M190+'1C TSsoustraitance'!$N190+'1C TSsoustraitance'!$O190+'1C TSsoustraitance'!$P190+'1C TSsoustraitance'!$Q190))/'1C TSsoustraitance'!$AP190)))))</f>
        <v>0</v>
      </c>
      <c r="M473" s="668">
        <f>IF(OR('1C TSsoustraitance'!$D190="",'1C TSsoustraitance'!AP$13=0),0,IF(AND('1C TSsoustraitance'!$D190&lt;&gt;"",$K$2="Pôle",'1C TSsoustraitance'!$E190="OUI"),(('1C TSsoustraitance'!$J190+'1C TSsoustraitance'!$K190+'1C TSsoustraitance'!$L190)/'1C TSsoustraitance'!$R190),IF(AND('1C TSsoustraitance'!$D190&lt;&gt;"",$K$2="Pôle",'1C TSsoustraitance'!$E190="NON"),(('1C TSsoustraitance'!$J190+'1C TSsoustraitance'!$K190+'1C TSsoustraitance'!$L190)/'1C TSsoustraitance'!$AP190),IF(AND('1C TSsoustraitance'!$D190&lt;&gt;"",$K$2&lt;&gt;"Pôle"),0))))</f>
        <v>0</v>
      </c>
      <c r="N473" s="668">
        <f t="shared" si="124"/>
        <v>0</v>
      </c>
      <c r="O473" s="669">
        <f>IF(OR('1C TSsoustraitance'!$D190="",'1C TSsoustraitance'!$E190="OUI",'1C TSsoustraitance'!$AP190=0),0,(('1C TSsoustraitance'!$S190)/'1C TSsoustraitance'!$AP190))</f>
        <v>0</v>
      </c>
      <c r="P473" s="669">
        <f>IF(OR('1C TSsoustraitance'!$D190="",'1C TSsoustraitance'!$E190="OUI",'1C TSsoustraitance'!$AP190=0),0,(('1C TSsoustraitance'!$T190)/'1C TSsoustraitance'!$AP190))</f>
        <v>0</v>
      </c>
      <c r="Q473" s="669">
        <f>IF(OR('1C TSsoustraitance'!$D190="",'1C TSsoustraitance'!$E190="OUI",'1C TSsoustraitance'!$AP190=0),0,(('1C TSsoustraitance'!$U190)/'1C TSsoustraitance'!$AP190))</f>
        <v>0</v>
      </c>
      <c r="R473" s="669">
        <f>IF(OR('1C TSsoustraitance'!$D190="",'1C TSsoustraitance'!$E190="OUI",'1C TSsoustraitance'!$AP190=0),0,(('1C TSsoustraitance'!$V190)/'1C TSsoustraitance'!$AP190))</f>
        <v>0</v>
      </c>
      <c r="S473" s="669">
        <f>IF(OR('1C TSsoustraitance'!$D190="",'1C TSsoustraitance'!$E190="OUI",'1C TSsoustraitance'!$AP190=0),0,(('1C TSsoustraitance'!$W190)/'1C TSsoustraitance'!$AP190))</f>
        <v>0</v>
      </c>
      <c r="T473" s="669">
        <f>IF(OR('1C TSsoustraitance'!$D190="",'1C TSsoustraitance'!$E190="OUI",'1C TSsoustraitance'!$AP190=0),0,(('1C TSsoustraitance'!$X190)/'1C TSsoustraitance'!$AP190))</f>
        <v>0</v>
      </c>
      <c r="U473" s="669">
        <f>IF(OR('1C TSsoustraitance'!$D190="",'1C TSsoustraitance'!$E190="OUI",'1C TSsoustraitance'!$AP190=0),0,(('1C TSsoustraitance'!$Y190)/'1C TSsoustraitance'!$AP190))</f>
        <v>0</v>
      </c>
      <c r="V473" s="669">
        <f>IF(OR('1C TSsoustraitance'!$D190="",'1C TSsoustraitance'!$E190="OUI",'1C TSsoustraitance'!$AP190=0),0,(('1C TSsoustraitance'!$Z190)/'1C TSsoustraitance'!$AP190))</f>
        <v>0</v>
      </c>
      <c r="W473" s="669">
        <f>IF(OR('1C TSsoustraitance'!$D190="",'1C TSsoustraitance'!$E190="OUI",'1C TSsoustraitance'!$AP190=0),0,(('1C TSsoustraitance'!$AA190)/'1C TSsoustraitance'!$AP190))</f>
        <v>0</v>
      </c>
      <c r="X473" s="669">
        <f>IF(OR('1C TSsoustraitance'!$D190="",'1C TSsoustraitance'!$E190="OUI",'1C TSsoustraitance'!$AP190=0),0,(('1C TSsoustraitance'!$AB190)/'1C TSsoustraitance'!$AP190))</f>
        <v>0</v>
      </c>
      <c r="Y473" s="669">
        <f>IF(OR('1C TSsoustraitance'!$D190="",'1C TSsoustraitance'!$E190="OUI",'1C TSsoustraitance'!$AP190=0),0,(('1C TSsoustraitance'!$AC190)/'1C TSsoustraitance'!$AP190))</f>
        <v>0</v>
      </c>
      <c r="Z473" s="669">
        <f>IF(OR('1C TSsoustraitance'!$D190="",'1C TSsoustraitance'!$E190="OUI",'1C TSsoustraitance'!$AP190=0),0,(('1C TSsoustraitance'!$AD190)/'1C TSsoustraitance'!$AP190))</f>
        <v>0</v>
      </c>
      <c r="AA473" s="669">
        <f>IF(OR('1C TSsoustraitance'!$D190="",'1C TSsoustraitance'!$E190="OUI",'1C TSsoustraitance'!$AP190=0),0,(('1C TSsoustraitance'!$AE190)/'1C TSsoustraitance'!$AP190))</f>
        <v>0</v>
      </c>
      <c r="AB473" s="669">
        <f>IF(OR('1C TSsoustraitance'!$D190="",'1C TSsoustraitance'!$E190="OUI",'1C TSsoustraitance'!$AP190=0),0,(('1C TSsoustraitance'!$AF190)/'1C TSsoustraitance'!$AP190))</f>
        <v>0</v>
      </c>
      <c r="AC473" s="669">
        <f>IF(OR('1C TSsoustraitance'!$D190="",'1C TSsoustraitance'!$E190="OUI",'1C TSsoustraitance'!$AP190=0),0,(('1C TSsoustraitance'!$AG190)/'1C TSsoustraitance'!$AP190))</f>
        <v>0</v>
      </c>
      <c r="AD473" s="669">
        <f>IF(OR('1C TSsoustraitance'!$D190="",'1C TSsoustraitance'!$E190="OUI",'1C TSsoustraitance'!$AP190=0),0,(('1C TSsoustraitance'!$AH190)/'1C TSsoustraitance'!$AP190))</f>
        <v>0</v>
      </c>
      <c r="AE473" s="669">
        <f>IF(OR('1C TSsoustraitance'!$D190="",'1C TSsoustraitance'!$E190="OUI",'1C TSsoustraitance'!$AP190=0),0,(('1C TSsoustraitance'!$AI190)/'1C TSsoustraitance'!$AP190))</f>
        <v>0</v>
      </c>
      <c r="AF473" s="669">
        <f>IF(OR('1C TSsoustraitance'!$D190="",'1C TSsoustraitance'!$E190="OUI",'1C TSsoustraitance'!$AP190=0),0,(('1C TSsoustraitance'!$AJ190)/'1C TSsoustraitance'!$AP190))</f>
        <v>0</v>
      </c>
      <c r="AG473" s="669">
        <f>IF(OR('1C TSsoustraitance'!$D190="",'1C TSsoustraitance'!$E190="OUI",'1C TSsoustraitance'!$AP190=0),0,(('1C TSsoustraitance'!$AK190)/'1C TSsoustraitance'!$AP190))</f>
        <v>0</v>
      </c>
      <c r="AH473" s="669">
        <f>IF(OR('1C TSsoustraitance'!$D190="",'1C TSsoustraitance'!$E190="OUI",'1C TSsoustraitance'!$AP190=0),0,(('1C TSsoustraitance'!$AL190)/'1C TSsoustraitance'!$AP190))</f>
        <v>0</v>
      </c>
      <c r="AI473" s="669">
        <f>IF(OR('1C TSsoustraitance'!$D190="",'1C TSsoustraitance'!$E190="OUI",'1C TSsoustraitance'!$AP190=0),0,(('1C TSsoustraitance'!$AM190)/'1C TSsoustraitance'!$AP190))</f>
        <v>0</v>
      </c>
      <c r="AJ473" s="669">
        <f>IF(OR('1C TSsoustraitance'!$D190="",'1C TSsoustraitance'!$E190="OUI",'1C TSsoustraitance'!$AP190=0),0,(('1C TSsoustraitance'!$AN190)/'1C TSsoustraitance'!$AP190))</f>
        <v>0</v>
      </c>
      <c r="AK473" s="669">
        <f t="shared" si="125"/>
        <v>0</v>
      </c>
      <c r="AL473" s="668">
        <f t="shared" si="126"/>
        <v>0</v>
      </c>
      <c r="AM473" s="670">
        <f>IF(Tableau7[[#This Row],[N° pièce]]="",0,(Tableau7[[#This Row],[hors TVA]]+(Tableau7[[#This Row],[hors TVA]]*Tableau7[[#This Row],[Taux TVA]])-(Tableau7[[#This Row],[hors TVA]]*Tableau7[[#This Row],[Taux TVA]]*Tableau7[[#This Row],[Régime TVA: Récupération]]))*Tableau7[[#This Row],[Type 1]])</f>
        <v>0</v>
      </c>
      <c r="AN473" s="670">
        <f>IF(Tableau7[[#This Row],[N° pièce]]="",0,IF($K$2="pôle",((Tableau7[[#This Row],[hors TVA]]+(Tableau7[[#This Row],[hors TVA]]*Tableau7[[#This Row],[Taux TVA]])-(Tableau7[[#This Row],[hors TVA]]*Tableau7[[#This Row],[Taux TVA]]*Tableau7[[#This Row],[Régime TVA: Récupération]]))*Tableau7[[#This Row],[Type 2]]),0))</f>
        <v>0</v>
      </c>
      <c r="AO473" s="670">
        <f t="shared" si="121"/>
        <v>0</v>
      </c>
      <c r="AP473" s="255">
        <f t="shared" si="119"/>
        <v>0</v>
      </c>
      <c r="AQ473" s="506">
        <f t="shared" si="127"/>
        <v>0</v>
      </c>
      <c r="AR473" s="671"/>
      <c r="AS473" s="512"/>
      <c r="AT473" s="513" t="str">
        <f>IF(('1C TSsoustraitance'!AP190*FICHE!C$14&lt;J473),"Forfait limité à "&amp;FICHE!C$14&amp;"€/jour","")</f>
        <v/>
      </c>
      <c r="AU473" s="797"/>
      <c r="AV473" s="484"/>
      <c r="AW473" s="484"/>
      <c r="AX473" s="484"/>
      <c r="AY473" s="484"/>
      <c r="AZ473" s="484"/>
      <c r="BA473" s="4"/>
      <c r="BB473" s="4"/>
      <c r="BC473" s="4"/>
      <c r="BD473" s="4"/>
      <c r="BE473" s="4"/>
      <c r="BF473" s="4"/>
      <c r="BG473" s="4"/>
      <c r="BH473" s="4"/>
      <c r="BI473" s="4"/>
      <c r="BJ473" s="4"/>
      <c r="BK473" s="4"/>
      <c r="BL473" s="4"/>
      <c r="BM473" s="4"/>
      <c r="BN473" s="4"/>
      <c r="BO473" s="4"/>
      <c r="BP473" s="4"/>
      <c r="BQ473" s="4"/>
      <c r="BR473" s="4"/>
      <c r="BS473" s="4"/>
      <c r="BT473" s="4"/>
      <c r="BU473" s="4"/>
      <c r="BV473" s="4"/>
      <c r="BW473" s="4"/>
      <c r="BX473" s="4"/>
      <c r="BY473" s="4"/>
      <c r="BZ473" s="4"/>
      <c r="CA473" s="4"/>
      <c r="CB473" s="4"/>
      <c r="CC473" s="4"/>
      <c r="CD473" s="4"/>
      <c r="CE473" s="4"/>
      <c r="CF473" s="4"/>
      <c r="CG473" s="4"/>
      <c r="CH473" s="4"/>
      <c r="CI473" s="4"/>
      <c r="CJ473" s="4"/>
      <c r="CK473" s="4"/>
      <c r="CL473" s="4"/>
      <c r="CM473" s="4"/>
      <c r="CN473" s="4"/>
      <c r="CO473" s="4"/>
      <c r="CP473" s="4"/>
      <c r="CQ473" s="4"/>
      <c r="CR473" s="4"/>
      <c r="CS473" s="4"/>
      <c r="CT473" s="4"/>
      <c r="CU473" s="4"/>
      <c r="CV473" s="4"/>
      <c r="CW473" s="4"/>
      <c r="CX473" s="4"/>
      <c r="CY473" s="4"/>
      <c r="CZ473" s="4"/>
      <c r="DA473" s="4"/>
      <c r="DB473" s="4"/>
      <c r="DC473" s="4"/>
      <c r="DD473" s="4"/>
      <c r="DE473" s="4"/>
      <c r="DF473" s="4"/>
      <c r="DG473" s="4"/>
      <c r="DH473" s="4"/>
      <c r="DI473" s="4"/>
      <c r="DJ473" s="4"/>
      <c r="DK473" s="4"/>
      <c r="DL473" s="4"/>
      <c r="DM473" s="4"/>
      <c r="DN473" s="4"/>
      <c r="DO473" s="4"/>
      <c r="DP473" s="4"/>
      <c r="DQ473" s="4"/>
      <c r="DR473" s="4"/>
      <c r="DS473" s="4"/>
      <c r="DT473" s="4"/>
      <c r="DU473" s="4"/>
      <c r="DV473" s="4"/>
      <c r="DW473" s="4"/>
      <c r="DX473" s="4"/>
      <c r="DY473" s="4"/>
      <c r="DZ473" s="4"/>
      <c r="EA473" s="4"/>
      <c r="EB473" s="4"/>
      <c r="EC473" s="4"/>
      <c r="ED473" s="4"/>
      <c r="EE473" s="4"/>
      <c r="EF473" s="4"/>
      <c r="EG473" s="4"/>
      <c r="EH473" s="4"/>
      <c r="EI473" s="4"/>
      <c r="EJ473" s="4"/>
      <c r="EK473" s="4"/>
      <c r="EL473" s="4"/>
      <c r="EM473" s="4"/>
      <c r="EN473" s="4"/>
      <c r="EO473" s="4"/>
      <c r="EP473" s="4"/>
      <c r="EQ473" s="4"/>
      <c r="ER473" s="4"/>
      <c r="ES473" s="4"/>
      <c r="ET473" s="4"/>
      <c r="EU473" s="4"/>
      <c r="EV473" s="4"/>
      <c r="EW473" s="4"/>
      <c r="EX473" s="4"/>
      <c r="EY473" s="4"/>
      <c r="EZ473" s="4"/>
      <c r="FA473" s="4"/>
      <c r="FB473" s="4"/>
      <c r="FC473" s="4"/>
      <c r="FD473" s="4"/>
      <c r="FE473" s="4"/>
      <c r="FF473" s="4"/>
      <c r="FG473" s="4"/>
      <c r="FH473" s="4"/>
      <c r="FI473" s="4"/>
      <c r="FJ473" s="4"/>
      <c r="FK473" s="4"/>
      <c r="FL473" s="4"/>
      <c r="FM473" s="4"/>
      <c r="FN473" s="4"/>
      <c r="FO473" s="4"/>
      <c r="FP473" s="4"/>
      <c r="FQ473" s="4"/>
      <c r="FR473" s="4"/>
      <c r="FS473" s="4"/>
      <c r="FT473" s="4"/>
      <c r="FU473" s="4"/>
      <c r="FV473" s="4"/>
      <c r="FW473" s="4"/>
      <c r="FX473" s="4"/>
      <c r="FY473" s="4"/>
      <c r="FZ473" s="4"/>
      <c r="GA473" s="4"/>
      <c r="GB473" s="4"/>
      <c r="GC473" s="4"/>
      <c r="GD473" s="4"/>
      <c r="GE473" s="4"/>
      <c r="GF473" s="4"/>
      <c r="GG473" s="4"/>
      <c r="GH473" s="4"/>
      <c r="GI473" s="4"/>
      <c r="GJ473" s="4"/>
      <c r="GK473" s="4"/>
      <c r="GL473" s="4"/>
      <c r="GM473" s="4"/>
      <c r="GN473" s="4"/>
      <c r="GO473" s="4"/>
      <c r="GP473" s="4"/>
      <c r="GQ473" s="4"/>
      <c r="GR473" s="4"/>
      <c r="GS473" s="4"/>
      <c r="GT473" s="4"/>
      <c r="GU473" s="4"/>
      <c r="GV473" s="4"/>
      <c r="GW473" s="4"/>
      <c r="GX473" s="4"/>
      <c r="GY473" s="4"/>
      <c r="GZ473" s="4"/>
      <c r="HA473" s="4"/>
      <c r="HB473" s="4"/>
      <c r="HC473" s="4"/>
    </row>
    <row r="474" spans="1:211" s="380" customFormat="1" ht="13.9" customHeight="1">
      <c r="A474" s="828" t="str">
        <f>IF('1C TSsoustraitance'!$A191&lt;&gt;0,'1C TSsoustraitance'!$A191,"")</f>
        <v/>
      </c>
      <c r="B474" s="530"/>
      <c r="C474" s="513" t="str">
        <f>IF('1C TSsoustraitance'!$A191&lt;&gt;0,'1C TSsoustraitance'!$B191,"")</f>
        <v/>
      </c>
      <c r="D474" s="513" t="str">
        <f>IF('1C TSsoustraitance'!$A191&lt;&gt;0,'1C TSsoustraitance'!$C191,"")</f>
        <v/>
      </c>
      <c r="E474" s="684"/>
      <c r="F474" s="685"/>
      <c r="G474" s="666">
        <f>'1C TSsoustraitance'!$D191</f>
        <v>0</v>
      </c>
      <c r="H474" s="533">
        <v>0.21</v>
      </c>
      <c r="I474" s="533">
        <v>1</v>
      </c>
      <c r="J474" s="534"/>
      <c r="K474" s="667">
        <f t="shared" si="123"/>
        <v>0</v>
      </c>
      <c r="L474" s="668">
        <f>IF(OR('1C TSsoustraitance'!$D191="",'1C TSsoustraitance'!$AP191=0),0,IF(AND('1C TSsoustraitance'!$D191&lt;&gt;"",$K$2="Pôle",'1C TSsoustraitance'!$E191="OUI"),(('1C TSsoustraitance'!$F191+'1C TSsoustraitance'!$G191+'1C TSsoustraitance'!$H191+'1C TSsoustraitance'!$I191+'1C TSsoustraitance'!$M191)/'1C TSsoustraitance'!$R191),IF(AND('1C TSsoustraitance'!$D191&lt;&gt;"",$K$2="Pôle",'1C TSsoustraitance'!$E191="NON"),(('1C TSsoustraitance'!$F191+'1C TSsoustraitance'!$G191+'1C TSsoustraitance'!$H191+'1C TSsoustraitance'!$I191+'1C TSsoustraitance'!$M191)/'1C TSsoustraitance'!$AP191),IF(AND('1C TSsoustraitance'!$D191&lt;&gt;"",$K$2&lt;&gt;"Pôle",'1C TSsoustraitance'!$E191="OUI"),(('1C TSsoustraitance'!$F191+'1C TSsoustraitance'!$G191+'1C TSsoustraitance'!$H191+'1C TSsoustraitance'!$I191+'1C TSsoustraitance'!$J191+'1C TSsoustraitance'!$K191+'1C TSsoustraitance'!$L191+'1C TSsoustraitance'!$M191+'1C TSsoustraitance'!$N191+'1C TSsoustraitance'!$O191+'1C TSsoustraitance'!$P191+'1C TSsoustraitance'!$Q191)/'1C TSsoustraitance'!$R191),IF(AND('1C TSsoustraitance'!$D191&lt;&gt;"",$K$2&lt;&gt;"Pôle",'1C TSsoustraitance'!$E191="NON"),(('1C TSsoustraitance'!$F191+'1C TSsoustraitance'!$G191+'1C TSsoustraitance'!$H191+'1C TSsoustraitance'!$I191+'1C TSsoustraitance'!$J191+'1C TSsoustraitance'!$K191+'1C TSsoustraitance'!$L191+'1C TSsoustraitance'!$M191+'1C TSsoustraitance'!$N191+'1C TSsoustraitance'!$O191+'1C TSsoustraitance'!$P191+'1C TSsoustraitance'!$Q191))/'1C TSsoustraitance'!$AP191)))))</f>
        <v>0</v>
      </c>
      <c r="M474" s="668">
        <f>IF(OR('1C TSsoustraitance'!$D191="",'1C TSsoustraitance'!AP$13=0),0,IF(AND('1C TSsoustraitance'!$D191&lt;&gt;"",$K$2="Pôle",'1C TSsoustraitance'!$E191="OUI"),(('1C TSsoustraitance'!$J191+'1C TSsoustraitance'!$K191+'1C TSsoustraitance'!$L191)/'1C TSsoustraitance'!$R191),IF(AND('1C TSsoustraitance'!$D191&lt;&gt;"",$K$2="Pôle",'1C TSsoustraitance'!$E191="NON"),(('1C TSsoustraitance'!$J191+'1C TSsoustraitance'!$K191+'1C TSsoustraitance'!$L191)/'1C TSsoustraitance'!$AP191),IF(AND('1C TSsoustraitance'!$D191&lt;&gt;"",$K$2&lt;&gt;"Pôle"),0))))</f>
        <v>0</v>
      </c>
      <c r="N474" s="668">
        <f t="shared" si="124"/>
        <v>0</v>
      </c>
      <c r="O474" s="669">
        <f>IF(OR('1C TSsoustraitance'!$D191="",'1C TSsoustraitance'!$E191="OUI",'1C TSsoustraitance'!$AP191=0),0,(('1C TSsoustraitance'!$S191)/'1C TSsoustraitance'!$AP191))</f>
        <v>0</v>
      </c>
      <c r="P474" s="669">
        <f>IF(OR('1C TSsoustraitance'!$D191="",'1C TSsoustraitance'!$E191="OUI",'1C TSsoustraitance'!$AP191=0),0,(('1C TSsoustraitance'!$T191)/'1C TSsoustraitance'!$AP191))</f>
        <v>0</v>
      </c>
      <c r="Q474" s="669">
        <f>IF(OR('1C TSsoustraitance'!$D191="",'1C TSsoustraitance'!$E191="OUI",'1C TSsoustraitance'!$AP191=0),0,(('1C TSsoustraitance'!$U191)/'1C TSsoustraitance'!$AP191))</f>
        <v>0</v>
      </c>
      <c r="R474" s="669">
        <f>IF(OR('1C TSsoustraitance'!$D191="",'1C TSsoustraitance'!$E191="OUI",'1C TSsoustraitance'!$AP191=0),0,(('1C TSsoustraitance'!$V191)/'1C TSsoustraitance'!$AP191))</f>
        <v>0</v>
      </c>
      <c r="S474" s="669">
        <f>IF(OR('1C TSsoustraitance'!$D191="",'1C TSsoustraitance'!$E191="OUI",'1C TSsoustraitance'!$AP191=0),0,(('1C TSsoustraitance'!$W191)/'1C TSsoustraitance'!$AP191))</f>
        <v>0</v>
      </c>
      <c r="T474" s="669">
        <f>IF(OR('1C TSsoustraitance'!$D191="",'1C TSsoustraitance'!$E191="OUI",'1C TSsoustraitance'!$AP191=0),0,(('1C TSsoustraitance'!$X191)/'1C TSsoustraitance'!$AP191))</f>
        <v>0</v>
      </c>
      <c r="U474" s="669">
        <f>IF(OR('1C TSsoustraitance'!$D191="",'1C TSsoustraitance'!$E191="OUI",'1C TSsoustraitance'!$AP191=0),0,(('1C TSsoustraitance'!$Y191)/'1C TSsoustraitance'!$AP191))</f>
        <v>0</v>
      </c>
      <c r="V474" s="669">
        <f>IF(OR('1C TSsoustraitance'!$D191="",'1C TSsoustraitance'!$E191="OUI",'1C TSsoustraitance'!$AP191=0),0,(('1C TSsoustraitance'!$Z191)/'1C TSsoustraitance'!$AP191))</f>
        <v>0</v>
      </c>
      <c r="W474" s="669">
        <f>IF(OR('1C TSsoustraitance'!$D191="",'1C TSsoustraitance'!$E191="OUI",'1C TSsoustraitance'!$AP191=0),0,(('1C TSsoustraitance'!$AA191)/'1C TSsoustraitance'!$AP191))</f>
        <v>0</v>
      </c>
      <c r="X474" s="669">
        <f>IF(OR('1C TSsoustraitance'!$D191="",'1C TSsoustraitance'!$E191="OUI",'1C TSsoustraitance'!$AP191=0),0,(('1C TSsoustraitance'!$AB191)/'1C TSsoustraitance'!$AP191))</f>
        <v>0</v>
      </c>
      <c r="Y474" s="669">
        <f>IF(OR('1C TSsoustraitance'!$D191="",'1C TSsoustraitance'!$E191="OUI",'1C TSsoustraitance'!$AP191=0),0,(('1C TSsoustraitance'!$AC191)/'1C TSsoustraitance'!$AP191))</f>
        <v>0</v>
      </c>
      <c r="Z474" s="669">
        <f>IF(OR('1C TSsoustraitance'!$D191="",'1C TSsoustraitance'!$E191="OUI",'1C TSsoustraitance'!$AP191=0),0,(('1C TSsoustraitance'!$AD191)/'1C TSsoustraitance'!$AP191))</f>
        <v>0</v>
      </c>
      <c r="AA474" s="669">
        <f>IF(OR('1C TSsoustraitance'!$D191="",'1C TSsoustraitance'!$E191="OUI",'1C TSsoustraitance'!$AP191=0),0,(('1C TSsoustraitance'!$AE191)/'1C TSsoustraitance'!$AP191))</f>
        <v>0</v>
      </c>
      <c r="AB474" s="669">
        <f>IF(OR('1C TSsoustraitance'!$D191="",'1C TSsoustraitance'!$E191="OUI",'1C TSsoustraitance'!$AP191=0),0,(('1C TSsoustraitance'!$AF191)/'1C TSsoustraitance'!$AP191))</f>
        <v>0</v>
      </c>
      <c r="AC474" s="669">
        <f>IF(OR('1C TSsoustraitance'!$D191="",'1C TSsoustraitance'!$E191="OUI",'1C TSsoustraitance'!$AP191=0),0,(('1C TSsoustraitance'!$AG191)/'1C TSsoustraitance'!$AP191))</f>
        <v>0</v>
      </c>
      <c r="AD474" s="669">
        <f>IF(OR('1C TSsoustraitance'!$D191="",'1C TSsoustraitance'!$E191="OUI",'1C TSsoustraitance'!$AP191=0),0,(('1C TSsoustraitance'!$AH191)/'1C TSsoustraitance'!$AP191))</f>
        <v>0</v>
      </c>
      <c r="AE474" s="669">
        <f>IF(OR('1C TSsoustraitance'!$D191="",'1C TSsoustraitance'!$E191="OUI",'1C TSsoustraitance'!$AP191=0),0,(('1C TSsoustraitance'!$AI191)/'1C TSsoustraitance'!$AP191))</f>
        <v>0</v>
      </c>
      <c r="AF474" s="669">
        <f>IF(OR('1C TSsoustraitance'!$D191="",'1C TSsoustraitance'!$E191="OUI",'1C TSsoustraitance'!$AP191=0),0,(('1C TSsoustraitance'!$AJ191)/'1C TSsoustraitance'!$AP191))</f>
        <v>0</v>
      </c>
      <c r="AG474" s="669">
        <f>IF(OR('1C TSsoustraitance'!$D191="",'1C TSsoustraitance'!$E191="OUI",'1C TSsoustraitance'!$AP191=0),0,(('1C TSsoustraitance'!$AK191)/'1C TSsoustraitance'!$AP191))</f>
        <v>0</v>
      </c>
      <c r="AH474" s="669">
        <f>IF(OR('1C TSsoustraitance'!$D191="",'1C TSsoustraitance'!$E191="OUI",'1C TSsoustraitance'!$AP191=0),0,(('1C TSsoustraitance'!$AL191)/'1C TSsoustraitance'!$AP191))</f>
        <v>0</v>
      </c>
      <c r="AI474" s="669">
        <f>IF(OR('1C TSsoustraitance'!$D191="",'1C TSsoustraitance'!$E191="OUI",'1C TSsoustraitance'!$AP191=0),0,(('1C TSsoustraitance'!$AM191)/'1C TSsoustraitance'!$AP191))</f>
        <v>0</v>
      </c>
      <c r="AJ474" s="669">
        <f>IF(OR('1C TSsoustraitance'!$D191="",'1C TSsoustraitance'!$E191="OUI",'1C TSsoustraitance'!$AP191=0),0,(('1C TSsoustraitance'!$AN191)/'1C TSsoustraitance'!$AP191))</f>
        <v>0</v>
      </c>
      <c r="AK474" s="669">
        <f t="shared" si="125"/>
        <v>0</v>
      </c>
      <c r="AL474" s="668">
        <f t="shared" si="126"/>
        <v>0</v>
      </c>
      <c r="AM474" s="670">
        <f>IF(Tableau7[[#This Row],[N° pièce]]="",0,(Tableau7[[#This Row],[hors TVA]]+(Tableau7[[#This Row],[hors TVA]]*Tableau7[[#This Row],[Taux TVA]])-(Tableau7[[#This Row],[hors TVA]]*Tableau7[[#This Row],[Taux TVA]]*Tableau7[[#This Row],[Régime TVA: Récupération]]))*Tableau7[[#This Row],[Type 1]])</f>
        <v>0</v>
      </c>
      <c r="AN474" s="670">
        <f>IF(Tableau7[[#This Row],[N° pièce]]="",0,IF($K$2="pôle",((Tableau7[[#This Row],[hors TVA]]+(Tableau7[[#This Row],[hors TVA]]*Tableau7[[#This Row],[Taux TVA]])-(Tableau7[[#This Row],[hors TVA]]*Tableau7[[#This Row],[Taux TVA]]*Tableau7[[#This Row],[Régime TVA: Récupération]]))*Tableau7[[#This Row],[Type 2]]),0))</f>
        <v>0</v>
      </c>
      <c r="AO474" s="670">
        <f t="shared" si="121"/>
        <v>0</v>
      </c>
      <c r="AP474" s="255">
        <f t="shared" si="119"/>
        <v>0</v>
      </c>
      <c r="AQ474" s="506">
        <f t="shared" si="127"/>
        <v>0</v>
      </c>
      <c r="AR474" s="671"/>
      <c r="AS474" s="512"/>
      <c r="AT474" s="513" t="str">
        <f>IF(('1C TSsoustraitance'!AP191*FICHE!C$14&lt;J474),"Forfait limité à "&amp;FICHE!C$14&amp;"€/jour","")</f>
        <v/>
      </c>
      <c r="AU474" s="797"/>
      <c r="AV474" s="484"/>
      <c r="AW474" s="484"/>
      <c r="AX474" s="484"/>
      <c r="AY474" s="484"/>
      <c r="AZ474" s="484"/>
      <c r="BA474" s="4"/>
      <c r="BB474" s="4"/>
      <c r="BC474" s="4"/>
      <c r="BD474" s="4"/>
      <c r="BE474" s="4"/>
      <c r="BF474" s="4"/>
      <c r="BG474" s="4"/>
      <c r="BH474" s="4"/>
      <c r="BI474" s="4"/>
      <c r="BJ474" s="4"/>
      <c r="BK474" s="4"/>
      <c r="BL474" s="4"/>
      <c r="BM474" s="4"/>
      <c r="BN474" s="4"/>
      <c r="BO474" s="4"/>
      <c r="BP474" s="4"/>
      <c r="BQ474" s="4"/>
      <c r="BR474" s="4"/>
      <c r="BS474" s="4"/>
      <c r="BT474" s="4"/>
      <c r="BU474" s="4"/>
      <c r="BV474" s="4"/>
      <c r="BW474" s="4"/>
      <c r="BX474" s="4"/>
      <c r="BY474" s="4"/>
      <c r="BZ474" s="4"/>
      <c r="CA474" s="4"/>
      <c r="CB474" s="4"/>
      <c r="CC474" s="4"/>
      <c r="CD474" s="4"/>
      <c r="CE474" s="4"/>
      <c r="CF474" s="4"/>
      <c r="CG474" s="4"/>
      <c r="CH474" s="4"/>
      <c r="CI474" s="4"/>
      <c r="CJ474" s="4"/>
      <c r="CK474" s="4"/>
      <c r="CL474" s="4"/>
      <c r="CM474" s="4"/>
      <c r="CN474" s="4"/>
      <c r="CO474" s="4"/>
      <c r="CP474" s="4"/>
      <c r="CQ474" s="4"/>
      <c r="CR474" s="4"/>
      <c r="CS474" s="4"/>
      <c r="CT474" s="4"/>
      <c r="CU474" s="4"/>
      <c r="CV474" s="4"/>
      <c r="CW474" s="4"/>
      <c r="CX474" s="4"/>
      <c r="CY474" s="4"/>
      <c r="CZ474" s="4"/>
      <c r="DA474" s="4"/>
      <c r="DB474" s="4"/>
      <c r="DC474" s="4"/>
      <c r="DD474" s="4"/>
      <c r="DE474" s="4"/>
      <c r="DF474" s="4"/>
      <c r="DG474" s="4"/>
      <c r="DH474" s="4"/>
      <c r="DI474" s="4"/>
      <c r="DJ474" s="4"/>
      <c r="DK474" s="4"/>
      <c r="DL474" s="4"/>
      <c r="DM474" s="4"/>
      <c r="DN474" s="4"/>
      <c r="DO474" s="4"/>
      <c r="DP474" s="4"/>
      <c r="DQ474" s="4"/>
      <c r="DR474" s="4"/>
      <c r="DS474" s="4"/>
      <c r="DT474" s="4"/>
      <c r="DU474" s="4"/>
      <c r="DV474" s="4"/>
      <c r="DW474" s="4"/>
      <c r="DX474" s="4"/>
      <c r="DY474" s="4"/>
      <c r="DZ474" s="4"/>
      <c r="EA474" s="4"/>
      <c r="EB474" s="4"/>
      <c r="EC474" s="4"/>
      <c r="ED474" s="4"/>
      <c r="EE474" s="4"/>
      <c r="EF474" s="4"/>
      <c r="EG474" s="4"/>
      <c r="EH474" s="4"/>
      <c r="EI474" s="4"/>
      <c r="EJ474" s="4"/>
      <c r="EK474" s="4"/>
      <c r="EL474" s="4"/>
      <c r="EM474" s="4"/>
      <c r="EN474" s="4"/>
      <c r="EO474" s="4"/>
      <c r="EP474" s="4"/>
      <c r="EQ474" s="4"/>
      <c r="ER474" s="4"/>
      <c r="ES474" s="4"/>
      <c r="ET474" s="4"/>
      <c r="EU474" s="4"/>
      <c r="EV474" s="4"/>
      <c r="EW474" s="4"/>
      <c r="EX474" s="4"/>
      <c r="EY474" s="4"/>
      <c r="EZ474" s="4"/>
      <c r="FA474" s="4"/>
      <c r="FB474" s="4"/>
      <c r="FC474" s="4"/>
      <c r="FD474" s="4"/>
      <c r="FE474" s="4"/>
      <c r="FF474" s="4"/>
      <c r="FG474" s="4"/>
      <c r="FH474" s="4"/>
      <c r="FI474" s="4"/>
      <c r="FJ474" s="4"/>
      <c r="FK474" s="4"/>
      <c r="FL474" s="4"/>
      <c r="FM474" s="4"/>
      <c r="FN474" s="4"/>
      <c r="FO474" s="4"/>
      <c r="FP474" s="4"/>
      <c r="FQ474" s="4"/>
      <c r="FR474" s="4"/>
      <c r="FS474" s="4"/>
      <c r="FT474" s="4"/>
      <c r="FU474" s="4"/>
      <c r="FV474" s="4"/>
      <c r="FW474" s="4"/>
      <c r="FX474" s="4"/>
      <c r="FY474" s="4"/>
      <c r="FZ474" s="4"/>
      <c r="GA474" s="4"/>
      <c r="GB474" s="4"/>
      <c r="GC474" s="4"/>
      <c r="GD474" s="4"/>
      <c r="GE474" s="4"/>
      <c r="GF474" s="4"/>
      <c r="GG474" s="4"/>
      <c r="GH474" s="4"/>
      <c r="GI474" s="4"/>
      <c r="GJ474" s="4"/>
      <c r="GK474" s="4"/>
      <c r="GL474" s="4"/>
      <c r="GM474" s="4"/>
      <c r="GN474" s="4"/>
      <c r="GO474" s="4"/>
      <c r="GP474" s="4"/>
      <c r="GQ474" s="4"/>
      <c r="GR474" s="4"/>
      <c r="GS474" s="4"/>
      <c r="GT474" s="4"/>
      <c r="GU474" s="4"/>
      <c r="GV474" s="4"/>
      <c r="GW474" s="4"/>
      <c r="GX474" s="4"/>
      <c r="GY474" s="4"/>
      <c r="GZ474" s="4"/>
      <c r="HA474" s="4"/>
      <c r="HB474" s="4"/>
      <c r="HC474" s="4"/>
    </row>
    <row r="475" spans="1:211" s="380" customFormat="1" ht="13.9" customHeight="1">
      <c r="A475" s="828" t="str">
        <f>IF('1C TSsoustraitance'!$A192&lt;&gt;0,'1C TSsoustraitance'!$A192,"")</f>
        <v/>
      </c>
      <c r="B475" s="530"/>
      <c r="C475" s="513" t="str">
        <f>IF('1C TSsoustraitance'!$A192&lt;&gt;0,'1C TSsoustraitance'!$B192,"")</f>
        <v/>
      </c>
      <c r="D475" s="513" t="str">
        <f>IF('1C TSsoustraitance'!$A192&lt;&gt;0,'1C TSsoustraitance'!$C192,"")</f>
        <v/>
      </c>
      <c r="E475" s="684"/>
      <c r="F475" s="685"/>
      <c r="G475" s="666">
        <f>'1C TSsoustraitance'!$D192</f>
        <v>0</v>
      </c>
      <c r="H475" s="533">
        <v>0.21</v>
      </c>
      <c r="I475" s="533">
        <v>1</v>
      </c>
      <c r="J475" s="534"/>
      <c r="K475" s="667">
        <f t="shared" si="123"/>
        <v>0</v>
      </c>
      <c r="L475" s="668">
        <f>IF(OR('1C TSsoustraitance'!$D192="",'1C TSsoustraitance'!$AP192=0),0,IF(AND('1C TSsoustraitance'!$D192&lt;&gt;"",$K$2="Pôle",'1C TSsoustraitance'!$E192="OUI"),(('1C TSsoustraitance'!$F192+'1C TSsoustraitance'!$G192+'1C TSsoustraitance'!$H192+'1C TSsoustraitance'!$I192+'1C TSsoustraitance'!$M192)/'1C TSsoustraitance'!$R192),IF(AND('1C TSsoustraitance'!$D192&lt;&gt;"",$K$2="Pôle",'1C TSsoustraitance'!$E192="NON"),(('1C TSsoustraitance'!$F192+'1C TSsoustraitance'!$G192+'1C TSsoustraitance'!$H192+'1C TSsoustraitance'!$I192+'1C TSsoustraitance'!$M192)/'1C TSsoustraitance'!$AP192),IF(AND('1C TSsoustraitance'!$D192&lt;&gt;"",$K$2&lt;&gt;"Pôle",'1C TSsoustraitance'!$E192="OUI"),(('1C TSsoustraitance'!$F192+'1C TSsoustraitance'!$G192+'1C TSsoustraitance'!$H192+'1C TSsoustraitance'!$I192+'1C TSsoustraitance'!$J192+'1C TSsoustraitance'!$K192+'1C TSsoustraitance'!$L192+'1C TSsoustraitance'!$M192+'1C TSsoustraitance'!$N192+'1C TSsoustraitance'!$O192+'1C TSsoustraitance'!$P192+'1C TSsoustraitance'!$Q192)/'1C TSsoustraitance'!$R192),IF(AND('1C TSsoustraitance'!$D192&lt;&gt;"",$K$2&lt;&gt;"Pôle",'1C TSsoustraitance'!$E192="NON"),(('1C TSsoustraitance'!$F192+'1C TSsoustraitance'!$G192+'1C TSsoustraitance'!$H192+'1C TSsoustraitance'!$I192+'1C TSsoustraitance'!$J192+'1C TSsoustraitance'!$K192+'1C TSsoustraitance'!$L192+'1C TSsoustraitance'!$M192+'1C TSsoustraitance'!$N192+'1C TSsoustraitance'!$O192+'1C TSsoustraitance'!$P192+'1C TSsoustraitance'!$Q192))/'1C TSsoustraitance'!$AP192)))))</f>
        <v>0</v>
      </c>
      <c r="M475" s="668">
        <f>IF(OR('1C TSsoustraitance'!$D192="",'1C TSsoustraitance'!AP$13=0),0,IF(AND('1C TSsoustraitance'!$D192&lt;&gt;"",$K$2="Pôle",'1C TSsoustraitance'!$E192="OUI"),(('1C TSsoustraitance'!$J192+'1C TSsoustraitance'!$K192+'1C TSsoustraitance'!$L192)/'1C TSsoustraitance'!$R192),IF(AND('1C TSsoustraitance'!$D192&lt;&gt;"",$K$2="Pôle",'1C TSsoustraitance'!$E192="NON"),(('1C TSsoustraitance'!$J192+'1C TSsoustraitance'!$K192+'1C TSsoustraitance'!$L192)/'1C TSsoustraitance'!$AP192),IF(AND('1C TSsoustraitance'!$D192&lt;&gt;"",$K$2&lt;&gt;"Pôle"),0))))</f>
        <v>0</v>
      </c>
      <c r="N475" s="668">
        <f t="shared" si="124"/>
        <v>0</v>
      </c>
      <c r="O475" s="669">
        <f>IF(OR('1C TSsoustraitance'!$D192="",'1C TSsoustraitance'!$E192="OUI",'1C TSsoustraitance'!$AP192=0),0,(('1C TSsoustraitance'!$S192)/'1C TSsoustraitance'!$AP192))</f>
        <v>0</v>
      </c>
      <c r="P475" s="669">
        <f>IF(OR('1C TSsoustraitance'!$D192="",'1C TSsoustraitance'!$E192="OUI",'1C TSsoustraitance'!$AP192=0),0,(('1C TSsoustraitance'!$T192)/'1C TSsoustraitance'!$AP192))</f>
        <v>0</v>
      </c>
      <c r="Q475" s="669">
        <f>IF(OR('1C TSsoustraitance'!$D192="",'1C TSsoustraitance'!$E192="OUI",'1C TSsoustraitance'!$AP192=0),0,(('1C TSsoustraitance'!$U192)/'1C TSsoustraitance'!$AP192))</f>
        <v>0</v>
      </c>
      <c r="R475" s="669">
        <f>IF(OR('1C TSsoustraitance'!$D192="",'1C TSsoustraitance'!$E192="OUI",'1C TSsoustraitance'!$AP192=0),0,(('1C TSsoustraitance'!$V192)/'1C TSsoustraitance'!$AP192))</f>
        <v>0</v>
      </c>
      <c r="S475" s="669">
        <f>IF(OR('1C TSsoustraitance'!$D192="",'1C TSsoustraitance'!$E192="OUI",'1C TSsoustraitance'!$AP192=0),0,(('1C TSsoustraitance'!$W192)/'1C TSsoustraitance'!$AP192))</f>
        <v>0</v>
      </c>
      <c r="T475" s="669">
        <f>IF(OR('1C TSsoustraitance'!$D192="",'1C TSsoustraitance'!$E192="OUI",'1C TSsoustraitance'!$AP192=0),0,(('1C TSsoustraitance'!$X192)/'1C TSsoustraitance'!$AP192))</f>
        <v>0</v>
      </c>
      <c r="U475" s="669">
        <f>IF(OR('1C TSsoustraitance'!$D192="",'1C TSsoustraitance'!$E192="OUI",'1C TSsoustraitance'!$AP192=0),0,(('1C TSsoustraitance'!$Y192)/'1C TSsoustraitance'!$AP192))</f>
        <v>0</v>
      </c>
      <c r="V475" s="669">
        <f>IF(OR('1C TSsoustraitance'!$D192="",'1C TSsoustraitance'!$E192="OUI",'1C TSsoustraitance'!$AP192=0),0,(('1C TSsoustraitance'!$Z192)/'1C TSsoustraitance'!$AP192))</f>
        <v>0</v>
      </c>
      <c r="W475" s="669">
        <f>IF(OR('1C TSsoustraitance'!$D192="",'1C TSsoustraitance'!$E192="OUI",'1C TSsoustraitance'!$AP192=0),0,(('1C TSsoustraitance'!$AA192)/'1C TSsoustraitance'!$AP192))</f>
        <v>0</v>
      </c>
      <c r="X475" s="669">
        <f>IF(OR('1C TSsoustraitance'!$D192="",'1C TSsoustraitance'!$E192="OUI",'1C TSsoustraitance'!$AP192=0),0,(('1C TSsoustraitance'!$AB192)/'1C TSsoustraitance'!$AP192))</f>
        <v>0</v>
      </c>
      <c r="Y475" s="669">
        <f>IF(OR('1C TSsoustraitance'!$D192="",'1C TSsoustraitance'!$E192="OUI",'1C TSsoustraitance'!$AP192=0),0,(('1C TSsoustraitance'!$AC192)/'1C TSsoustraitance'!$AP192))</f>
        <v>0</v>
      </c>
      <c r="Z475" s="669">
        <f>IF(OR('1C TSsoustraitance'!$D192="",'1C TSsoustraitance'!$E192="OUI",'1C TSsoustraitance'!$AP192=0),0,(('1C TSsoustraitance'!$AD192)/'1C TSsoustraitance'!$AP192))</f>
        <v>0</v>
      </c>
      <c r="AA475" s="669">
        <f>IF(OR('1C TSsoustraitance'!$D192="",'1C TSsoustraitance'!$E192="OUI",'1C TSsoustraitance'!$AP192=0),0,(('1C TSsoustraitance'!$AE192)/'1C TSsoustraitance'!$AP192))</f>
        <v>0</v>
      </c>
      <c r="AB475" s="669">
        <f>IF(OR('1C TSsoustraitance'!$D192="",'1C TSsoustraitance'!$E192="OUI",'1C TSsoustraitance'!$AP192=0),0,(('1C TSsoustraitance'!$AF192)/'1C TSsoustraitance'!$AP192))</f>
        <v>0</v>
      </c>
      <c r="AC475" s="669">
        <f>IF(OR('1C TSsoustraitance'!$D192="",'1C TSsoustraitance'!$E192="OUI",'1C TSsoustraitance'!$AP192=0),0,(('1C TSsoustraitance'!$AG192)/'1C TSsoustraitance'!$AP192))</f>
        <v>0</v>
      </c>
      <c r="AD475" s="669">
        <f>IF(OR('1C TSsoustraitance'!$D192="",'1C TSsoustraitance'!$E192="OUI",'1C TSsoustraitance'!$AP192=0),0,(('1C TSsoustraitance'!$AH192)/'1C TSsoustraitance'!$AP192))</f>
        <v>0</v>
      </c>
      <c r="AE475" s="669">
        <f>IF(OR('1C TSsoustraitance'!$D192="",'1C TSsoustraitance'!$E192="OUI",'1C TSsoustraitance'!$AP192=0),0,(('1C TSsoustraitance'!$AI192)/'1C TSsoustraitance'!$AP192))</f>
        <v>0</v>
      </c>
      <c r="AF475" s="669">
        <f>IF(OR('1C TSsoustraitance'!$D192="",'1C TSsoustraitance'!$E192="OUI",'1C TSsoustraitance'!$AP192=0),0,(('1C TSsoustraitance'!$AJ192)/'1C TSsoustraitance'!$AP192))</f>
        <v>0</v>
      </c>
      <c r="AG475" s="669">
        <f>IF(OR('1C TSsoustraitance'!$D192="",'1C TSsoustraitance'!$E192="OUI",'1C TSsoustraitance'!$AP192=0),0,(('1C TSsoustraitance'!$AK192)/'1C TSsoustraitance'!$AP192))</f>
        <v>0</v>
      </c>
      <c r="AH475" s="669">
        <f>IF(OR('1C TSsoustraitance'!$D192="",'1C TSsoustraitance'!$E192="OUI",'1C TSsoustraitance'!$AP192=0),0,(('1C TSsoustraitance'!$AL192)/'1C TSsoustraitance'!$AP192))</f>
        <v>0</v>
      </c>
      <c r="AI475" s="669">
        <f>IF(OR('1C TSsoustraitance'!$D192="",'1C TSsoustraitance'!$E192="OUI",'1C TSsoustraitance'!$AP192=0),0,(('1C TSsoustraitance'!$AM192)/'1C TSsoustraitance'!$AP192))</f>
        <v>0</v>
      </c>
      <c r="AJ475" s="669">
        <f>IF(OR('1C TSsoustraitance'!$D192="",'1C TSsoustraitance'!$E192="OUI",'1C TSsoustraitance'!$AP192=0),0,(('1C TSsoustraitance'!$AN192)/'1C TSsoustraitance'!$AP192))</f>
        <v>0</v>
      </c>
      <c r="AK475" s="669">
        <f t="shared" si="125"/>
        <v>0</v>
      </c>
      <c r="AL475" s="668">
        <f t="shared" si="126"/>
        <v>0</v>
      </c>
      <c r="AM475" s="670">
        <f>IF(Tableau7[[#This Row],[N° pièce]]="",0,(Tableau7[[#This Row],[hors TVA]]+(Tableau7[[#This Row],[hors TVA]]*Tableau7[[#This Row],[Taux TVA]])-(Tableau7[[#This Row],[hors TVA]]*Tableau7[[#This Row],[Taux TVA]]*Tableau7[[#This Row],[Régime TVA: Récupération]]))*Tableau7[[#This Row],[Type 1]])</f>
        <v>0</v>
      </c>
      <c r="AN475" s="670">
        <f>IF(Tableau7[[#This Row],[N° pièce]]="",0,IF($K$2="pôle",((Tableau7[[#This Row],[hors TVA]]+(Tableau7[[#This Row],[hors TVA]]*Tableau7[[#This Row],[Taux TVA]])-(Tableau7[[#This Row],[hors TVA]]*Tableau7[[#This Row],[Taux TVA]]*Tableau7[[#This Row],[Régime TVA: Récupération]]))*Tableau7[[#This Row],[Type 2]]),0))</f>
        <v>0</v>
      </c>
      <c r="AO475" s="670">
        <f t="shared" si="121"/>
        <v>0</v>
      </c>
      <c r="AP475" s="255">
        <f t="shared" si="119"/>
        <v>0</v>
      </c>
      <c r="AQ475" s="506">
        <f t="shared" si="127"/>
        <v>0</v>
      </c>
      <c r="AR475" s="671"/>
      <c r="AS475" s="512"/>
      <c r="AT475" s="513" t="str">
        <f>IF(('1C TSsoustraitance'!AP192*FICHE!C$14&lt;J475),"Forfait limité à "&amp;FICHE!C$14&amp;"€/jour","")</f>
        <v/>
      </c>
      <c r="AU475" s="797"/>
      <c r="AV475" s="484"/>
      <c r="AW475" s="484"/>
      <c r="AX475" s="484"/>
      <c r="AY475" s="484"/>
      <c r="AZ475" s="484"/>
      <c r="BA475" s="4"/>
      <c r="BB475" s="4"/>
      <c r="BC475" s="4"/>
      <c r="BD475" s="4"/>
      <c r="BE475" s="4"/>
      <c r="BF475" s="4"/>
      <c r="BG475" s="4"/>
      <c r="BH475" s="4"/>
      <c r="BI475" s="4"/>
      <c r="BJ475" s="4"/>
      <c r="BK475" s="4"/>
      <c r="BL475" s="4"/>
      <c r="BM475" s="4"/>
      <c r="BN475" s="4"/>
      <c r="BO475" s="4"/>
      <c r="BP475" s="4"/>
      <c r="BQ475" s="4"/>
      <c r="BR475" s="4"/>
      <c r="BS475" s="4"/>
      <c r="BT475" s="4"/>
      <c r="BU475" s="4"/>
      <c r="BV475" s="4"/>
      <c r="BW475" s="4"/>
      <c r="BX475" s="4"/>
      <c r="BY475" s="4"/>
      <c r="BZ475" s="4"/>
      <c r="CA475" s="4"/>
      <c r="CB475" s="4"/>
      <c r="CC475" s="4"/>
      <c r="CD475" s="4"/>
      <c r="CE475" s="4"/>
      <c r="CF475" s="4"/>
      <c r="CG475" s="4"/>
      <c r="CH475" s="4"/>
      <c r="CI475" s="4"/>
      <c r="CJ475" s="4"/>
      <c r="CK475" s="4"/>
      <c r="CL475" s="4"/>
      <c r="CM475" s="4"/>
      <c r="CN475" s="4"/>
      <c r="CO475" s="4"/>
      <c r="CP475" s="4"/>
      <c r="CQ475" s="4"/>
      <c r="CR475" s="4"/>
      <c r="CS475" s="4"/>
      <c r="CT475" s="4"/>
      <c r="CU475" s="4"/>
      <c r="CV475" s="4"/>
      <c r="CW475" s="4"/>
      <c r="CX475" s="4"/>
      <c r="CY475" s="4"/>
      <c r="CZ475" s="4"/>
      <c r="DA475" s="4"/>
      <c r="DB475" s="4"/>
      <c r="DC475" s="4"/>
      <c r="DD475" s="4"/>
      <c r="DE475" s="4"/>
      <c r="DF475" s="4"/>
      <c r="DG475" s="4"/>
      <c r="DH475" s="4"/>
      <c r="DI475" s="4"/>
      <c r="DJ475" s="4"/>
      <c r="DK475" s="4"/>
      <c r="DL475" s="4"/>
      <c r="DM475" s="4"/>
      <c r="DN475" s="4"/>
      <c r="DO475" s="4"/>
      <c r="DP475" s="4"/>
      <c r="DQ475" s="4"/>
      <c r="DR475" s="4"/>
      <c r="DS475" s="4"/>
      <c r="DT475" s="4"/>
      <c r="DU475" s="4"/>
      <c r="DV475" s="4"/>
      <c r="DW475" s="4"/>
      <c r="DX475" s="4"/>
      <c r="DY475" s="4"/>
      <c r="DZ475" s="4"/>
      <c r="EA475" s="4"/>
      <c r="EB475" s="4"/>
      <c r="EC475" s="4"/>
      <c r="ED475" s="4"/>
      <c r="EE475" s="4"/>
      <c r="EF475" s="4"/>
      <c r="EG475" s="4"/>
      <c r="EH475" s="4"/>
      <c r="EI475" s="4"/>
      <c r="EJ475" s="4"/>
      <c r="EK475" s="4"/>
      <c r="EL475" s="4"/>
      <c r="EM475" s="4"/>
      <c r="EN475" s="4"/>
      <c r="EO475" s="4"/>
      <c r="EP475" s="4"/>
      <c r="EQ475" s="4"/>
      <c r="ER475" s="4"/>
      <c r="ES475" s="4"/>
      <c r="ET475" s="4"/>
      <c r="EU475" s="4"/>
      <c r="EV475" s="4"/>
      <c r="EW475" s="4"/>
      <c r="EX475" s="4"/>
      <c r="EY475" s="4"/>
      <c r="EZ475" s="4"/>
      <c r="FA475" s="4"/>
      <c r="FB475" s="4"/>
      <c r="FC475" s="4"/>
      <c r="FD475" s="4"/>
      <c r="FE475" s="4"/>
      <c r="FF475" s="4"/>
      <c r="FG475" s="4"/>
      <c r="FH475" s="4"/>
      <c r="FI475" s="4"/>
      <c r="FJ475" s="4"/>
      <c r="FK475" s="4"/>
      <c r="FL475" s="4"/>
      <c r="FM475" s="4"/>
      <c r="FN475" s="4"/>
      <c r="FO475" s="4"/>
      <c r="FP475" s="4"/>
      <c r="FQ475" s="4"/>
      <c r="FR475" s="4"/>
      <c r="FS475" s="4"/>
      <c r="FT475" s="4"/>
      <c r="FU475" s="4"/>
      <c r="FV475" s="4"/>
      <c r="FW475" s="4"/>
      <c r="FX475" s="4"/>
      <c r="FY475" s="4"/>
      <c r="FZ475" s="4"/>
      <c r="GA475" s="4"/>
      <c r="GB475" s="4"/>
      <c r="GC475" s="4"/>
      <c r="GD475" s="4"/>
      <c r="GE475" s="4"/>
      <c r="GF475" s="4"/>
      <c r="GG475" s="4"/>
      <c r="GH475" s="4"/>
      <c r="GI475" s="4"/>
      <c r="GJ475" s="4"/>
      <c r="GK475" s="4"/>
      <c r="GL475" s="4"/>
      <c r="GM475" s="4"/>
      <c r="GN475" s="4"/>
      <c r="GO475" s="4"/>
      <c r="GP475" s="4"/>
      <c r="GQ475" s="4"/>
      <c r="GR475" s="4"/>
      <c r="GS475" s="4"/>
      <c r="GT475" s="4"/>
      <c r="GU475" s="4"/>
      <c r="GV475" s="4"/>
      <c r="GW475" s="4"/>
      <c r="GX475" s="4"/>
      <c r="GY475" s="4"/>
      <c r="GZ475" s="4"/>
      <c r="HA475" s="4"/>
      <c r="HB475" s="4"/>
      <c r="HC475" s="4"/>
    </row>
    <row r="476" spans="1:211" s="380" customFormat="1" ht="13.9" customHeight="1">
      <c r="A476" s="828" t="str">
        <f>IF('1C TSsoustraitance'!$A193&lt;&gt;0,'1C TSsoustraitance'!$A193,"")</f>
        <v/>
      </c>
      <c r="B476" s="530"/>
      <c r="C476" s="513" t="str">
        <f>IF('1C TSsoustraitance'!$A193&lt;&gt;0,'1C TSsoustraitance'!$B193,"")</f>
        <v/>
      </c>
      <c r="D476" s="513" t="str">
        <f>IF('1C TSsoustraitance'!$A193&lt;&gt;0,'1C TSsoustraitance'!$C193,"")</f>
        <v/>
      </c>
      <c r="E476" s="684"/>
      <c r="F476" s="685"/>
      <c r="G476" s="666">
        <f>'1C TSsoustraitance'!$D193</f>
        <v>0</v>
      </c>
      <c r="H476" s="533">
        <v>0.21</v>
      </c>
      <c r="I476" s="533">
        <v>1</v>
      </c>
      <c r="J476" s="534"/>
      <c r="K476" s="667">
        <f t="shared" si="123"/>
        <v>0</v>
      </c>
      <c r="L476" s="668">
        <f>IF(OR('1C TSsoustraitance'!$D193="",'1C TSsoustraitance'!$AP193=0),0,IF(AND('1C TSsoustraitance'!$D193&lt;&gt;"",$K$2="Pôle",'1C TSsoustraitance'!$E193="OUI"),(('1C TSsoustraitance'!$F193+'1C TSsoustraitance'!$G193+'1C TSsoustraitance'!$H193+'1C TSsoustraitance'!$I193+'1C TSsoustraitance'!$M193)/'1C TSsoustraitance'!$R193),IF(AND('1C TSsoustraitance'!$D193&lt;&gt;"",$K$2="Pôle",'1C TSsoustraitance'!$E193="NON"),(('1C TSsoustraitance'!$F193+'1C TSsoustraitance'!$G193+'1C TSsoustraitance'!$H193+'1C TSsoustraitance'!$I193+'1C TSsoustraitance'!$M193)/'1C TSsoustraitance'!$AP193),IF(AND('1C TSsoustraitance'!$D193&lt;&gt;"",$K$2&lt;&gt;"Pôle",'1C TSsoustraitance'!$E193="OUI"),(('1C TSsoustraitance'!$F193+'1C TSsoustraitance'!$G193+'1C TSsoustraitance'!$H193+'1C TSsoustraitance'!$I193+'1C TSsoustraitance'!$J193+'1C TSsoustraitance'!$K193+'1C TSsoustraitance'!$L193+'1C TSsoustraitance'!$M193+'1C TSsoustraitance'!$N193+'1C TSsoustraitance'!$O193+'1C TSsoustraitance'!$P193+'1C TSsoustraitance'!$Q193)/'1C TSsoustraitance'!$R193),IF(AND('1C TSsoustraitance'!$D193&lt;&gt;"",$K$2&lt;&gt;"Pôle",'1C TSsoustraitance'!$E193="NON"),(('1C TSsoustraitance'!$F193+'1C TSsoustraitance'!$G193+'1C TSsoustraitance'!$H193+'1C TSsoustraitance'!$I193+'1C TSsoustraitance'!$J193+'1C TSsoustraitance'!$K193+'1C TSsoustraitance'!$L193+'1C TSsoustraitance'!$M193+'1C TSsoustraitance'!$N193+'1C TSsoustraitance'!$O193+'1C TSsoustraitance'!$P193+'1C TSsoustraitance'!$Q193))/'1C TSsoustraitance'!$AP193)))))</f>
        <v>0</v>
      </c>
      <c r="M476" s="668">
        <f>IF(OR('1C TSsoustraitance'!$D193="",'1C TSsoustraitance'!AP$13=0),0,IF(AND('1C TSsoustraitance'!$D193&lt;&gt;"",$K$2="Pôle",'1C TSsoustraitance'!$E193="OUI"),(('1C TSsoustraitance'!$J193+'1C TSsoustraitance'!$K193+'1C TSsoustraitance'!$L193)/'1C TSsoustraitance'!$R193),IF(AND('1C TSsoustraitance'!$D193&lt;&gt;"",$K$2="Pôle",'1C TSsoustraitance'!$E193="NON"),(('1C TSsoustraitance'!$J193+'1C TSsoustraitance'!$K193+'1C TSsoustraitance'!$L193)/'1C TSsoustraitance'!$AP193),IF(AND('1C TSsoustraitance'!$D193&lt;&gt;"",$K$2&lt;&gt;"Pôle"),0))))</f>
        <v>0</v>
      </c>
      <c r="N476" s="668">
        <f t="shared" si="124"/>
        <v>0</v>
      </c>
      <c r="O476" s="669">
        <f>IF(OR('1C TSsoustraitance'!$D193="",'1C TSsoustraitance'!$E193="OUI",'1C TSsoustraitance'!$AP193=0),0,(('1C TSsoustraitance'!$S193)/'1C TSsoustraitance'!$AP193))</f>
        <v>0</v>
      </c>
      <c r="P476" s="669">
        <f>IF(OR('1C TSsoustraitance'!$D193="",'1C TSsoustraitance'!$E193="OUI",'1C TSsoustraitance'!$AP193=0),0,(('1C TSsoustraitance'!$T193)/'1C TSsoustraitance'!$AP193))</f>
        <v>0</v>
      </c>
      <c r="Q476" s="669">
        <f>IF(OR('1C TSsoustraitance'!$D193="",'1C TSsoustraitance'!$E193="OUI",'1C TSsoustraitance'!$AP193=0),0,(('1C TSsoustraitance'!$U193)/'1C TSsoustraitance'!$AP193))</f>
        <v>0</v>
      </c>
      <c r="R476" s="669">
        <f>IF(OR('1C TSsoustraitance'!$D193="",'1C TSsoustraitance'!$E193="OUI",'1C TSsoustraitance'!$AP193=0),0,(('1C TSsoustraitance'!$V193)/'1C TSsoustraitance'!$AP193))</f>
        <v>0</v>
      </c>
      <c r="S476" s="669">
        <f>IF(OR('1C TSsoustraitance'!$D193="",'1C TSsoustraitance'!$E193="OUI",'1C TSsoustraitance'!$AP193=0),0,(('1C TSsoustraitance'!$W193)/'1C TSsoustraitance'!$AP193))</f>
        <v>0</v>
      </c>
      <c r="T476" s="669">
        <f>IF(OR('1C TSsoustraitance'!$D193="",'1C TSsoustraitance'!$E193="OUI",'1C TSsoustraitance'!$AP193=0),0,(('1C TSsoustraitance'!$X193)/'1C TSsoustraitance'!$AP193))</f>
        <v>0</v>
      </c>
      <c r="U476" s="669">
        <f>IF(OR('1C TSsoustraitance'!$D193="",'1C TSsoustraitance'!$E193="OUI",'1C TSsoustraitance'!$AP193=0),0,(('1C TSsoustraitance'!$Y193)/'1C TSsoustraitance'!$AP193))</f>
        <v>0</v>
      </c>
      <c r="V476" s="669">
        <f>IF(OR('1C TSsoustraitance'!$D193="",'1C TSsoustraitance'!$E193="OUI",'1C TSsoustraitance'!$AP193=0),0,(('1C TSsoustraitance'!$Z193)/'1C TSsoustraitance'!$AP193))</f>
        <v>0</v>
      </c>
      <c r="W476" s="669">
        <f>IF(OR('1C TSsoustraitance'!$D193="",'1C TSsoustraitance'!$E193="OUI",'1C TSsoustraitance'!$AP193=0),0,(('1C TSsoustraitance'!$AA193)/'1C TSsoustraitance'!$AP193))</f>
        <v>0</v>
      </c>
      <c r="X476" s="669">
        <f>IF(OR('1C TSsoustraitance'!$D193="",'1C TSsoustraitance'!$E193="OUI",'1C TSsoustraitance'!$AP193=0),0,(('1C TSsoustraitance'!$AB193)/'1C TSsoustraitance'!$AP193))</f>
        <v>0</v>
      </c>
      <c r="Y476" s="669">
        <f>IF(OR('1C TSsoustraitance'!$D193="",'1C TSsoustraitance'!$E193="OUI",'1C TSsoustraitance'!$AP193=0),0,(('1C TSsoustraitance'!$AC193)/'1C TSsoustraitance'!$AP193))</f>
        <v>0</v>
      </c>
      <c r="Z476" s="669">
        <f>IF(OR('1C TSsoustraitance'!$D193="",'1C TSsoustraitance'!$E193="OUI",'1C TSsoustraitance'!$AP193=0),0,(('1C TSsoustraitance'!$AD193)/'1C TSsoustraitance'!$AP193))</f>
        <v>0</v>
      </c>
      <c r="AA476" s="669">
        <f>IF(OR('1C TSsoustraitance'!$D193="",'1C TSsoustraitance'!$E193="OUI",'1C TSsoustraitance'!$AP193=0),0,(('1C TSsoustraitance'!$AE193)/'1C TSsoustraitance'!$AP193))</f>
        <v>0</v>
      </c>
      <c r="AB476" s="669">
        <f>IF(OR('1C TSsoustraitance'!$D193="",'1C TSsoustraitance'!$E193="OUI",'1C TSsoustraitance'!$AP193=0),0,(('1C TSsoustraitance'!$AF193)/'1C TSsoustraitance'!$AP193))</f>
        <v>0</v>
      </c>
      <c r="AC476" s="669">
        <f>IF(OR('1C TSsoustraitance'!$D193="",'1C TSsoustraitance'!$E193="OUI",'1C TSsoustraitance'!$AP193=0),0,(('1C TSsoustraitance'!$AG193)/'1C TSsoustraitance'!$AP193))</f>
        <v>0</v>
      </c>
      <c r="AD476" s="669">
        <f>IF(OR('1C TSsoustraitance'!$D193="",'1C TSsoustraitance'!$E193="OUI",'1C TSsoustraitance'!$AP193=0),0,(('1C TSsoustraitance'!$AH193)/'1C TSsoustraitance'!$AP193))</f>
        <v>0</v>
      </c>
      <c r="AE476" s="669">
        <f>IF(OR('1C TSsoustraitance'!$D193="",'1C TSsoustraitance'!$E193="OUI",'1C TSsoustraitance'!$AP193=0),0,(('1C TSsoustraitance'!$AI193)/'1C TSsoustraitance'!$AP193))</f>
        <v>0</v>
      </c>
      <c r="AF476" s="669">
        <f>IF(OR('1C TSsoustraitance'!$D193="",'1C TSsoustraitance'!$E193="OUI",'1C TSsoustraitance'!$AP193=0),0,(('1C TSsoustraitance'!$AJ193)/'1C TSsoustraitance'!$AP193))</f>
        <v>0</v>
      </c>
      <c r="AG476" s="669">
        <f>IF(OR('1C TSsoustraitance'!$D193="",'1C TSsoustraitance'!$E193="OUI",'1C TSsoustraitance'!$AP193=0),0,(('1C TSsoustraitance'!$AK193)/'1C TSsoustraitance'!$AP193))</f>
        <v>0</v>
      </c>
      <c r="AH476" s="669">
        <f>IF(OR('1C TSsoustraitance'!$D193="",'1C TSsoustraitance'!$E193="OUI",'1C TSsoustraitance'!$AP193=0),0,(('1C TSsoustraitance'!$AL193)/'1C TSsoustraitance'!$AP193))</f>
        <v>0</v>
      </c>
      <c r="AI476" s="669">
        <f>IF(OR('1C TSsoustraitance'!$D193="",'1C TSsoustraitance'!$E193="OUI",'1C TSsoustraitance'!$AP193=0),0,(('1C TSsoustraitance'!$AM193)/'1C TSsoustraitance'!$AP193))</f>
        <v>0</v>
      </c>
      <c r="AJ476" s="669">
        <f>IF(OR('1C TSsoustraitance'!$D193="",'1C TSsoustraitance'!$E193="OUI",'1C TSsoustraitance'!$AP193=0),0,(('1C TSsoustraitance'!$AN193)/'1C TSsoustraitance'!$AP193))</f>
        <v>0</v>
      </c>
      <c r="AK476" s="669">
        <f t="shared" si="125"/>
        <v>0</v>
      </c>
      <c r="AL476" s="668">
        <f t="shared" si="126"/>
        <v>0</v>
      </c>
      <c r="AM476" s="670">
        <f>IF(Tableau7[[#This Row],[N° pièce]]="",0,(Tableau7[[#This Row],[hors TVA]]+(Tableau7[[#This Row],[hors TVA]]*Tableau7[[#This Row],[Taux TVA]])-(Tableau7[[#This Row],[hors TVA]]*Tableau7[[#This Row],[Taux TVA]]*Tableau7[[#This Row],[Régime TVA: Récupération]]))*Tableau7[[#This Row],[Type 1]])</f>
        <v>0</v>
      </c>
      <c r="AN476" s="670">
        <f>IF(Tableau7[[#This Row],[N° pièce]]="",0,IF($K$2="pôle",((Tableau7[[#This Row],[hors TVA]]+(Tableau7[[#This Row],[hors TVA]]*Tableau7[[#This Row],[Taux TVA]])-(Tableau7[[#This Row],[hors TVA]]*Tableau7[[#This Row],[Taux TVA]]*Tableau7[[#This Row],[Régime TVA: Récupération]]))*Tableau7[[#This Row],[Type 2]]),0))</f>
        <v>0</v>
      </c>
      <c r="AO476" s="670">
        <f t="shared" si="121"/>
        <v>0</v>
      </c>
      <c r="AP476" s="255">
        <f t="shared" si="119"/>
        <v>0</v>
      </c>
      <c r="AQ476" s="506">
        <f t="shared" si="127"/>
        <v>0</v>
      </c>
      <c r="AR476" s="671"/>
      <c r="AS476" s="512"/>
      <c r="AT476" s="513" t="str">
        <f>IF(('1C TSsoustraitance'!AP193*FICHE!C$14&lt;J476),"Forfait limité à "&amp;FICHE!C$14&amp;"€/jour","")</f>
        <v/>
      </c>
      <c r="AU476" s="797"/>
      <c r="AV476" s="484"/>
      <c r="AW476" s="484"/>
      <c r="AX476" s="484"/>
      <c r="AY476" s="484"/>
      <c r="AZ476" s="484"/>
      <c r="BA476" s="4"/>
      <c r="BB476" s="4"/>
      <c r="BC476" s="4"/>
      <c r="BD476" s="4"/>
      <c r="BE476" s="4"/>
      <c r="BF476" s="4"/>
      <c r="BG476" s="4"/>
      <c r="BH476" s="4"/>
      <c r="BI476" s="4"/>
      <c r="BJ476" s="4"/>
      <c r="BK476" s="4"/>
      <c r="BL476" s="4"/>
      <c r="BM476" s="4"/>
      <c r="BN476" s="4"/>
      <c r="BO476" s="4"/>
      <c r="BP476" s="4"/>
      <c r="BQ476" s="4"/>
      <c r="BR476" s="4"/>
      <c r="BS476" s="4"/>
      <c r="BT476" s="4"/>
      <c r="BU476" s="4"/>
      <c r="BV476" s="4"/>
      <c r="BW476" s="4"/>
      <c r="BX476" s="4"/>
      <c r="BY476" s="4"/>
      <c r="BZ476" s="4"/>
      <c r="CA476" s="4"/>
      <c r="CB476" s="4"/>
      <c r="CC476" s="4"/>
      <c r="CD476" s="4"/>
      <c r="CE476" s="4"/>
      <c r="CF476" s="4"/>
      <c r="CG476" s="4"/>
      <c r="CH476" s="4"/>
      <c r="CI476" s="4"/>
      <c r="CJ476" s="4"/>
      <c r="CK476" s="4"/>
      <c r="CL476" s="4"/>
      <c r="CM476" s="4"/>
      <c r="CN476" s="4"/>
      <c r="CO476" s="4"/>
      <c r="CP476" s="4"/>
      <c r="CQ476" s="4"/>
      <c r="CR476" s="4"/>
      <c r="CS476" s="4"/>
      <c r="CT476" s="4"/>
      <c r="CU476" s="4"/>
      <c r="CV476" s="4"/>
      <c r="CW476" s="4"/>
      <c r="CX476" s="4"/>
      <c r="CY476" s="4"/>
      <c r="CZ476" s="4"/>
      <c r="DA476" s="4"/>
      <c r="DB476" s="4"/>
      <c r="DC476" s="4"/>
      <c r="DD476" s="4"/>
      <c r="DE476" s="4"/>
      <c r="DF476" s="4"/>
      <c r="DG476" s="4"/>
      <c r="DH476" s="4"/>
      <c r="DI476" s="4"/>
      <c r="DJ476" s="4"/>
      <c r="DK476" s="4"/>
      <c r="DL476" s="4"/>
      <c r="DM476" s="4"/>
      <c r="DN476" s="4"/>
      <c r="DO476" s="4"/>
      <c r="DP476" s="4"/>
      <c r="DQ476" s="4"/>
      <c r="DR476" s="4"/>
      <c r="DS476" s="4"/>
      <c r="DT476" s="4"/>
      <c r="DU476" s="4"/>
      <c r="DV476" s="4"/>
      <c r="DW476" s="4"/>
      <c r="DX476" s="4"/>
      <c r="DY476" s="4"/>
      <c r="DZ476" s="4"/>
      <c r="EA476" s="4"/>
      <c r="EB476" s="4"/>
      <c r="EC476" s="4"/>
      <c r="ED476" s="4"/>
      <c r="EE476" s="4"/>
      <c r="EF476" s="4"/>
      <c r="EG476" s="4"/>
      <c r="EH476" s="4"/>
      <c r="EI476" s="4"/>
      <c r="EJ476" s="4"/>
      <c r="EK476" s="4"/>
      <c r="EL476" s="4"/>
      <c r="EM476" s="4"/>
      <c r="EN476" s="4"/>
      <c r="EO476" s="4"/>
      <c r="EP476" s="4"/>
      <c r="EQ476" s="4"/>
      <c r="ER476" s="4"/>
      <c r="ES476" s="4"/>
      <c r="ET476" s="4"/>
      <c r="EU476" s="4"/>
      <c r="EV476" s="4"/>
      <c r="EW476" s="4"/>
      <c r="EX476" s="4"/>
      <c r="EY476" s="4"/>
      <c r="EZ476" s="4"/>
      <c r="FA476" s="4"/>
      <c r="FB476" s="4"/>
      <c r="FC476" s="4"/>
      <c r="FD476" s="4"/>
      <c r="FE476" s="4"/>
      <c r="FF476" s="4"/>
      <c r="FG476" s="4"/>
      <c r="FH476" s="4"/>
      <c r="FI476" s="4"/>
      <c r="FJ476" s="4"/>
      <c r="FK476" s="4"/>
      <c r="FL476" s="4"/>
      <c r="FM476" s="4"/>
      <c r="FN476" s="4"/>
      <c r="FO476" s="4"/>
      <c r="FP476" s="4"/>
      <c r="FQ476" s="4"/>
      <c r="FR476" s="4"/>
      <c r="FS476" s="4"/>
      <c r="FT476" s="4"/>
      <c r="FU476" s="4"/>
      <c r="FV476" s="4"/>
      <c r="FW476" s="4"/>
      <c r="FX476" s="4"/>
      <c r="FY476" s="4"/>
      <c r="FZ476" s="4"/>
      <c r="GA476" s="4"/>
      <c r="GB476" s="4"/>
      <c r="GC476" s="4"/>
      <c r="GD476" s="4"/>
      <c r="GE476" s="4"/>
      <c r="GF476" s="4"/>
      <c r="GG476" s="4"/>
      <c r="GH476" s="4"/>
      <c r="GI476" s="4"/>
      <c r="GJ476" s="4"/>
      <c r="GK476" s="4"/>
      <c r="GL476" s="4"/>
      <c r="GM476" s="4"/>
      <c r="GN476" s="4"/>
      <c r="GO476" s="4"/>
      <c r="GP476" s="4"/>
      <c r="GQ476" s="4"/>
      <c r="GR476" s="4"/>
      <c r="GS476" s="4"/>
      <c r="GT476" s="4"/>
      <c r="GU476" s="4"/>
      <c r="GV476" s="4"/>
      <c r="GW476" s="4"/>
      <c r="GX476" s="4"/>
      <c r="GY476" s="4"/>
      <c r="GZ476" s="4"/>
      <c r="HA476" s="4"/>
      <c r="HB476" s="4"/>
      <c r="HC476" s="4"/>
    </row>
    <row r="477" spans="1:211" s="380" customFormat="1" ht="13.9" customHeight="1">
      <c r="A477" s="828" t="str">
        <f>IF('1C TSsoustraitance'!$A194&lt;&gt;0,'1C TSsoustraitance'!$A194,"")</f>
        <v/>
      </c>
      <c r="B477" s="530"/>
      <c r="C477" s="513" t="str">
        <f>IF('1C TSsoustraitance'!$A194&lt;&gt;0,'1C TSsoustraitance'!$B194,"")</f>
        <v/>
      </c>
      <c r="D477" s="513" t="str">
        <f>IF('1C TSsoustraitance'!$A194&lt;&gt;0,'1C TSsoustraitance'!$C194,"")</f>
        <v/>
      </c>
      <c r="E477" s="684"/>
      <c r="F477" s="685"/>
      <c r="G477" s="666">
        <f>'1C TSsoustraitance'!$D194</f>
        <v>0</v>
      </c>
      <c r="H477" s="533">
        <v>0.21</v>
      </c>
      <c r="I477" s="533">
        <v>1</v>
      </c>
      <c r="J477" s="534"/>
      <c r="K477" s="667">
        <f t="shared" si="123"/>
        <v>0</v>
      </c>
      <c r="L477" s="668">
        <f>IF(OR('1C TSsoustraitance'!$D194="",'1C TSsoustraitance'!$AP194=0),0,IF(AND('1C TSsoustraitance'!$D194&lt;&gt;"",$K$2="Pôle",'1C TSsoustraitance'!$E194="OUI"),(('1C TSsoustraitance'!$F194+'1C TSsoustraitance'!$G194+'1C TSsoustraitance'!$H194+'1C TSsoustraitance'!$I194+'1C TSsoustraitance'!$M194)/'1C TSsoustraitance'!$R194),IF(AND('1C TSsoustraitance'!$D194&lt;&gt;"",$K$2="Pôle",'1C TSsoustraitance'!$E194="NON"),(('1C TSsoustraitance'!$F194+'1C TSsoustraitance'!$G194+'1C TSsoustraitance'!$H194+'1C TSsoustraitance'!$I194+'1C TSsoustraitance'!$M194)/'1C TSsoustraitance'!$AP194),IF(AND('1C TSsoustraitance'!$D194&lt;&gt;"",$K$2&lt;&gt;"Pôle",'1C TSsoustraitance'!$E194="OUI"),(('1C TSsoustraitance'!$F194+'1C TSsoustraitance'!$G194+'1C TSsoustraitance'!$H194+'1C TSsoustraitance'!$I194+'1C TSsoustraitance'!$J194+'1C TSsoustraitance'!$K194+'1C TSsoustraitance'!$L194+'1C TSsoustraitance'!$M194+'1C TSsoustraitance'!$N194+'1C TSsoustraitance'!$O194+'1C TSsoustraitance'!$P194+'1C TSsoustraitance'!$Q194)/'1C TSsoustraitance'!$R194),IF(AND('1C TSsoustraitance'!$D194&lt;&gt;"",$K$2&lt;&gt;"Pôle",'1C TSsoustraitance'!$E194="NON"),(('1C TSsoustraitance'!$F194+'1C TSsoustraitance'!$G194+'1C TSsoustraitance'!$H194+'1C TSsoustraitance'!$I194+'1C TSsoustraitance'!$J194+'1C TSsoustraitance'!$K194+'1C TSsoustraitance'!$L194+'1C TSsoustraitance'!$M194+'1C TSsoustraitance'!$N194+'1C TSsoustraitance'!$O194+'1C TSsoustraitance'!$P194+'1C TSsoustraitance'!$Q194))/'1C TSsoustraitance'!$AP194)))))</f>
        <v>0</v>
      </c>
      <c r="M477" s="668">
        <f>IF(OR('1C TSsoustraitance'!$D194="",'1C TSsoustraitance'!AP$13=0),0,IF(AND('1C TSsoustraitance'!$D194&lt;&gt;"",$K$2="Pôle",'1C TSsoustraitance'!$E194="OUI"),(('1C TSsoustraitance'!$J194+'1C TSsoustraitance'!$K194+'1C TSsoustraitance'!$L194)/'1C TSsoustraitance'!$R194),IF(AND('1C TSsoustraitance'!$D194&lt;&gt;"",$K$2="Pôle",'1C TSsoustraitance'!$E194="NON"),(('1C TSsoustraitance'!$J194+'1C TSsoustraitance'!$K194+'1C TSsoustraitance'!$L194)/'1C TSsoustraitance'!$AP194),IF(AND('1C TSsoustraitance'!$D194&lt;&gt;"",$K$2&lt;&gt;"Pôle"),0))))</f>
        <v>0</v>
      </c>
      <c r="N477" s="668">
        <f t="shared" si="124"/>
        <v>0</v>
      </c>
      <c r="O477" s="669">
        <f>IF(OR('1C TSsoustraitance'!$D194="",'1C TSsoustraitance'!$E194="OUI",'1C TSsoustraitance'!$AP194=0),0,(('1C TSsoustraitance'!$S194)/'1C TSsoustraitance'!$AP194))</f>
        <v>0</v>
      </c>
      <c r="P477" s="669">
        <f>IF(OR('1C TSsoustraitance'!$D194="",'1C TSsoustraitance'!$E194="OUI",'1C TSsoustraitance'!$AP194=0),0,(('1C TSsoustraitance'!$T194)/'1C TSsoustraitance'!$AP194))</f>
        <v>0</v>
      </c>
      <c r="Q477" s="669">
        <f>IF(OR('1C TSsoustraitance'!$D194="",'1C TSsoustraitance'!$E194="OUI",'1C TSsoustraitance'!$AP194=0),0,(('1C TSsoustraitance'!$U194)/'1C TSsoustraitance'!$AP194))</f>
        <v>0</v>
      </c>
      <c r="R477" s="669">
        <f>IF(OR('1C TSsoustraitance'!$D194="",'1C TSsoustraitance'!$E194="OUI",'1C TSsoustraitance'!$AP194=0),0,(('1C TSsoustraitance'!$V194)/'1C TSsoustraitance'!$AP194))</f>
        <v>0</v>
      </c>
      <c r="S477" s="669">
        <f>IF(OR('1C TSsoustraitance'!$D194="",'1C TSsoustraitance'!$E194="OUI",'1C TSsoustraitance'!$AP194=0),0,(('1C TSsoustraitance'!$W194)/'1C TSsoustraitance'!$AP194))</f>
        <v>0</v>
      </c>
      <c r="T477" s="669">
        <f>IF(OR('1C TSsoustraitance'!$D194="",'1C TSsoustraitance'!$E194="OUI",'1C TSsoustraitance'!$AP194=0),0,(('1C TSsoustraitance'!$X194)/'1C TSsoustraitance'!$AP194))</f>
        <v>0</v>
      </c>
      <c r="U477" s="669">
        <f>IF(OR('1C TSsoustraitance'!$D194="",'1C TSsoustraitance'!$E194="OUI",'1C TSsoustraitance'!$AP194=0),0,(('1C TSsoustraitance'!$Y194)/'1C TSsoustraitance'!$AP194))</f>
        <v>0</v>
      </c>
      <c r="V477" s="669">
        <f>IF(OR('1C TSsoustraitance'!$D194="",'1C TSsoustraitance'!$E194="OUI",'1C TSsoustraitance'!$AP194=0),0,(('1C TSsoustraitance'!$Z194)/'1C TSsoustraitance'!$AP194))</f>
        <v>0</v>
      </c>
      <c r="W477" s="669">
        <f>IF(OR('1C TSsoustraitance'!$D194="",'1C TSsoustraitance'!$E194="OUI",'1C TSsoustraitance'!$AP194=0),0,(('1C TSsoustraitance'!$AA194)/'1C TSsoustraitance'!$AP194))</f>
        <v>0</v>
      </c>
      <c r="X477" s="669">
        <f>IF(OR('1C TSsoustraitance'!$D194="",'1C TSsoustraitance'!$E194="OUI",'1C TSsoustraitance'!$AP194=0),0,(('1C TSsoustraitance'!$AB194)/'1C TSsoustraitance'!$AP194))</f>
        <v>0</v>
      </c>
      <c r="Y477" s="669">
        <f>IF(OR('1C TSsoustraitance'!$D194="",'1C TSsoustraitance'!$E194="OUI",'1C TSsoustraitance'!$AP194=0),0,(('1C TSsoustraitance'!$AC194)/'1C TSsoustraitance'!$AP194))</f>
        <v>0</v>
      </c>
      <c r="Z477" s="669">
        <f>IF(OR('1C TSsoustraitance'!$D194="",'1C TSsoustraitance'!$E194="OUI",'1C TSsoustraitance'!$AP194=0),0,(('1C TSsoustraitance'!$AD194)/'1C TSsoustraitance'!$AP194))</f>
        <v>0</v>
      </c>
      <c r="AA477" s="669">
        <f>IF(OR('1C TSsoustraitance'!$D194="",'1C TSsoustraitance'!$E194="OUI",'1C TSsoustraitance'!$AP194=0),0,(('1C TSsoustraitance'!$AE194)/'1C TSsoustraitance'!$AP194))</f>
        <v>0</v>
      </c>
      <c r="AB477" s="669">
        <f>IF(OR('1C TSsoustraitance'!$D194="",'1C TSsoustraitance'!$E194="OUI",'1C TSsoustraitance'!$AP194=0),0,(('1C TSsoustraitance'!$AF194)/'1C TSsoustraitance'!$AP194))</f>
        <v>0</v>
      </c>
      <c r="AC477" s="669">
        <f>IF(OR('1C TSsoustraitance'!$D194="",'1C TSsoustraitance'!$E194="OUI",'1C TSsoustraitance'!$AP194=0),0,(('1C TSsoustraitance'!$AG194)/'1C TSsoustraitance'!$AP194))</f>
        <v>0</v>
      </c>
      <c r="AD477" s="669">
        <f>IF(OR('1C TSsoustraitance'!$D194="",'1C TSsoustraitance'!$E194="OUI",'1C TSsoustraitance'!$AP194=0),0,(('1C TSsoustraitance'!$AH194)/'1C TSsoustraitance'!$AP194))</f>
        <v>0</v>
      </c>
      <c r="AE477" s="669">
        <f>IF(OR('1C TSsoustraitance'!$D194="",'1C TSsoustraitance'!$E194="OUI",'1C TSsoustraitance'!$AP194=0),0,(('1C TSsoustraitance'!$AI194)/'1C TSsoustraitance'!$AP194))</f>
        <v>0</v>
      </c>
      <c r="AF477" s="669">
        <f>IF(OR('1C TSsoustraitance'!$D194="",'1C TSsoustraitance'!$E194="OUI",'1C TSsoustraitance'!$AP194=0),0,(('1C TSsoustraitance'!$AJ194)/'1C TSsoustraitance'!$AP194))</f>
        <v>0</v>
      </c>
      <c r="AG477" s="669">
        <f>IF(OR('1C TSsoustraitance'!$D194="",'1C TSsoustraitance'!$E194="OUI",'1C TSsoustraitance'!$AP194=0),0,(('1C TSsoustraitance'!$AK194)/'1C TSsoustraitance'!$AP194))</f>
        <v>0</v>
      </c>
      <c r="AH477" s="669">
        <f>IF(OR('1C TSsoustraitance'!$D194="",'1C TSsoustraitance'!$E194="OUI",'1C TSsoustraitance'!$AP194=0),0,(('1C TSsoustraitance'!$AL194)/'1C TSsoustraitance'!$AP194))</f>
        <v>0</v>
      </c>
      <c r="AI477" s="669">
        <f>IF(OR('1C TSsoustraitance'!$D194="",'1C TSsoustraitance'!$E194="OUI",'1C TSsoustraitance'!$AP194=0),0,(('1C TSsoustraitance'!$AM194)/'1C TSsoustraitance'!$AP194))</f>
        <v>0</v>
      </c>
      <c r="AJ477" s="669">
        <f>IF(OR('1C TSsoustraitance'!$D194="",'1C TSsoustraitance'!$E194="OUI",'1C TSsoustraitance'!$AP194=0),0,(('1C TSsoustraitance'!$AN194)/'1C TSsoustraitance'!$AP194))</f>
        <v>0</v>
      </c>
      <c r="AK477" s="669">
        <f t="shared" si="125"/>
        <v>0</v>
      </c>
      <c r="AL477" s="668">
        <f t="shared" si="126"/>
        <v>0</v>
      </c>
      <c r="AM477" s="670">
        <f>IF(Tableau7[[#This Row],[N° pièce]]="",0,(Tableau7[[#This Row],[hors TVA]]+(Tableau7[[#This Row],[hors TVA]]*Tableau7[[#This Row],[Taux TVA]])-(Tableau7[[#This Row],[hors TVA]]*Tableau7[[#This Row],[Taux TVA]]*Tableau7[[#This Row],[Régime TVA: Récupération]]))*Tableau7[[#This Row],[Type 1]])</f>
        <v>0</v>
      </c>
      <c r="AN477" s="670">
        <f>IF(Tableau7[[#This Row],[N° pièce]]="",0,IF($K$2="pôle",((Tableau7[[#This Row],[hors TVA]]+(Tableau7[[#This Row],[hors TVA]]*Tableau7[[#This Row],[Taux TVA]])-(Tableau7[[#This Row],[hors TVA]]*Tableau7[[#This Row],[Taux TVA]]*Tableau7[[#This Row],[Régime TVA: Récupération]]))*Tableau7[[#This Row],[Type 2]]),0))</f>
        <v>0</v>
      </c>
      <c r="AO477" s="670">
        <f t="shared" si="121"/>
        <v>0</v>
      </c>
      <c r="AP477" s="255">
        <f t="shared" si="119"/>
        <v>0</v>
      </c>
      <c r="AQ477" s="506">
        <f t="shared" si="127"/>
        <v>0</v>
      </c>
      <c r="AR477" s="671"/>
      <c r="AS477" s="512"/>
      <c r="AT477" s="513" t="str">
        <f>IF(('1C TSsoustraitance'!AP194*FICHE!C$14&lt;J477),"Forfait limité à "&amp;FICHE!C$14&amp;"€/jour","")</f>
        <v/>
      </c>
      <c r="AU477" s="797"/>
      <c r="AV477" s="484"/>
      <c r="AW477" s="484"/>
      <c r="AX477" s="484"/>
      <c r="AY477" s="484"/>
      <c r="AZ477" s="484"/>
      <c r="BA477" s="4"/>
      <c r="BB477" s="4"/>
      <c r="BC477" s="4"/>
      <c r="BD477" s="4"/>
      <c r="BE477" s="4"/>
      <c r="BF477" s="4"/>
      <c r="BG477" s="4"/>
      <c r="BH477" s="4"/>
      <c r="BI477" s="4"/>
      <c r="BJ477" s="4"/>
      <c r="BK477" s="4"/>
      <c r="BL477" s="4"/>
      <c r="BM477" s="4"/>
      <c r="BN477" s="4"/>
      <c r="BO477" s="4"/>
      <c r="BP477" s="4"/>
      <c r="BQ477" s="4"/>
      <c r="BR477" s="4"/>
      <c r="BS477" s="4"/>
      <c r="BT477" s="4"/>
      <c r="BU477" s="4"/>
      <c r="BV477" s="4"/>
      <c r="BW477" s="4"/>
      <c r="BX477" s="4"/>
      <c r="BY477" s="4"/>
      <c r="BZ477" s="4"/>
      <c r="CA477" s="4"/>
      <c r="CB477" s="4"/>
      <c r="CC477" s="4"/>
      <c r="CD477" s="4"/>
      <c r="CE477" s="4"/>
      <c r="CF477" s="4"/>
      <c r="CG477" s="4"/>
      <c r="CH477" s="4"/>
      <c r="CI477" s="4"/>
      <c r="CJ477" s="4"/>
      <c r="CK477" s="4"/>
      <c r="CL477" s="4"/>
      <c r="CM477" s="4"/>
      <c r="CN477" s="4"/>
      <c r="CO477" s="4"/>
      <c r="CP477" s="4"/>
      <c r="CQ477" s="4"/>
      <c r="CR477" s="4"/>
      <c r="CS477" s="4"/>
      <c r="CT477" s="4"/>
      <c r="CU477" s="4"/>
      <c r="CV477" s="4"/>
      <c r="CW477" s="4"/>
      <c r="CX477" s="4"/>
      <c r="CY477" s="4"/>
      <c r="CZ477" s="4"/>
      <c r="DA477" s="4"/>
      <c r="DB477" s="4"/>
      <c r="DC477" s="4"/>
      <c r="DD477" s="4"/>
      <c r="DE477" s="4"/>
      <c r="DF477" s="4"/>
      <c r="DG477" s="4"/>
      <c r="DH477" s="4"/>
      <c r="DI477" s="4"/>
      <c r="DJ477" s="4"/>
      <c r="DK477" s="4"/>
      <c r="DL477" s="4"/>
      <c r="DM477" s="4"/>
      <c r="DN477" s="4"/>
      <c r="DO477" s="4"/>
      <c r="DP477" s="4"/>
      <c r="DQ477" s="4"/>
      <c r="DR477" s="4"/>
      <c r="DS477" s="4"/>
      <c r="DT477" s="4"/>
      <c r="DU477" s="4"/>
      <c r="DV477" s="4"/>
      <c r="DW477" s="4"/>
      <c r="DX477" s="4"/>
      <c r="DY477" s="4"/>
      <c r="DZ477" s="4"/>
      <c r="EA477" s="4"/>
      <c r="EB477" s="4"/>
      <c r="EC477" s="4"/>
      <c r="ED477" s="4"/>
      <c r="EE477" s="4"/>
      <c r="EF477" s="4"/>
      <c r="EG477" s="4"/>
      <c r="EH477" s="4"/>
      <c r="EI477" s="4"/>
      <c r="EJ477" s="4"/>
      <c r="EK477" s="4"/>
      <c r="EL477" s="4"/>
      <c r="EM477" s="4"/>
      <c r="EN477" s="4"/>
      <c r="EO477" s="4"/>
      <c r="EP477" s="4"/>
      <c r="EQ477" s="4"/>
      <c r="ER477" s="4"/>
      <c r="ES477" s="4"/>
      <c r="ET477" s="4"/>
      <c r="EU477" s="4"/>
      <c r="EV477" s="4"/>
      <c r="EW477" s="4"/>
      <c r="EX477" s="4"/>
      <c r="EY477" s="4"/>
      <c r="EZ477" s="4"/>
      <c r="FA477" s="4"/>
      <c r="FB477" s="4"/>
      <c r="FC477" s="4"/>
      <c r="FD477" s="4"/>
      <c r="FE477" s="4"/>
      <c r="FF477" s="4"/>
      <c r="FG477" s="4"/>
      <c r="FH477" s="4"/>
      <c r="FI477" s="4"/>
      <c r="FJ477" s="4"/>
      <c r="FK477" s="4"/>
      <c r="FL477" s="4"/>
      <c r="FM477" s="4"/>
      <c r="FN477" s="4"/>
      <c r="FO477" s="4"/>
      <c r="FP477" s="4"/>
      <c r="FQ477" s="4"/>
      <c r="FR477" s="4"/>
      <c r="FS477" s="4"/>
      <c r="FT477" s="4"/>
      <c r="FU477" s="4"/>
      <c r="FV477" s="4"/>
      <c r="FW477" s="4"/>
      <c r="FX477" s="4"/>
      <c r="FY477" s="4"/>
      <c r="FZ477" s="4"/>
      <c r="GA477" s="4"/>
      <c r="GB477" s="4"/>
      <c r="GC477" s="4"/>
      <c r="GD477" s="4"/>
      <c r="GE477" s="4"/>
      <c r="GF477" s="4"/>
      <c r="GG477" s="4"/>
      <c r="GH477" s="4"/>
      <c r="GI477" s="4"/>
      <c r="GJ477" s="4"/>
      <c r="GK477" s="4"/>
      <c r="GL477" s="4"/>
      <c r="GM477" s="4"/>
      <c r="GN477" s="4"/>
      <c r="GO477" s="4"/>
      <c r="GP477" s="4"/>
      <c r="GQ477" s="4"/>
      <c r="GR477" s="4"/>
      <c r="GS477" s="4"/>
      <c r="GT477" s="4"/>
      <c r="GU477" s="4"/>
      <c r="GV477" s="4"/>
      <c r="GW477" s="4"/>
      <c r="GX477" s="4"/>
      <c r="GY477" s="4"/>
      <c r="GZ477" s="4"/>
      <c r="HA477" s="4"/>
      <c r="HB477" s="4"/>
      <c r="HC477" s="4"/>
    </row>
    <row r="478" spans="1:211" s="380" customFormat="1" ht="13.9" customHeight="1">
      <c r="A478" s="828" t="str">
        <f>IF('1C TSsoustraitance'!$A195&lt;&gt;0,'1C TSsoustraitance'!$A195,"")</f>
        <v/>
      </c>
      <c r="B478" s="530"/>
      <c r="C478" s="513" t="str">
        <f>IF('1C TSsoustraitance'!$A195&lt;&gt;0,'1C TSsoustraitance'!$B195,"")</f>
        <v/>
      </c>
      <c r="D478" s="513" t="str">
        <f>IF('1C TSsoustraitance'!$A195&lt;&gt;0,'1C TSsoustraitance'!$C195,"")</f>
        <v/>
      </c>
      <c r="E478" s="684"/>
      <c r="F478" s="685"/>
      <c r="G478" s="666">
        <f>'1C TSsoustraitance'!$D195</f>
        <v>0</v>
      </c>
      <c r="H478" s="533">
        <v>0.21</v>
      </c>
      <c r="I478" s="533">
        <v>1</v>
      </c>
      <c r="J478" s="534"/>
      <c r="K478" s="667">
        <f t="shared" si="123"/>
        <v>0</v>
      </c>
      <c r="L478" s="668">
        <f>IF(OR('1C TSsoustraitance'!$D195="",'1C TSsoustraitance'!$AP195=0),0,IF(AND('1C TSsoustraitance'!$D195&lt;&gt;"",$K$2="Pôle",'1C TSsoustraitance'!$E195="OUI"),(('1C TSsoustraitance'!$F195+'1C TSsoustraitance'!$G195+'1C TSsoustraitance'!$H195+'1C TSsoustraitance'!$I195+'1C TSsoustraitance'!$M195)/'1C TSsoustraitance'!$R195),IF(AND('1C TSsoustraitance'!$D195&lt;&gt;"",$K$2="Pôle",'1C TSsoustraitance'!$E195="NON"),(('1C TSsoustraitance'!$F195+'1C TSsoustraitance'!$G195+'1C TSsoustraitance'!$H195+'1C TSsoustraitance'!$I195+'1C TSsoustraitance'!$M195)/'1C TSsoustraitance'!$AP195),IF(AND('1C TSsoustraitance'!$D195&lt;&gt;"",$K$2&lt;&gt;"Pôle",'1C TSsoustraitance'!$E195="OUI"),(('1C TSsoustraitance'!$F195+'1C TSsoustraitance'!$G195+'1C TSsoustraitance'!$H195+'1C TSsoustraitance'!$I195+'1C TSsoustraitance'!$J195+'1C TSsoustraitance'!$K195+'1C TSsoustraitance'!$L195+'1C TSsoustraitance'!$M195+'1C TSsoustraitance'!$N195+'1C TSsoustraitance'!$O195+'1C TSsoustraitance'!$P195+'1C TSsoustraitance'!$Q195)/'1C TSsoustraitance'!$R195),IF(AND('1C TSsoustraitance'!$D195&lt;&gt;"",$K$2&lt;&gt;"Pôle",'1C TSsoustraitance'!$E195="NON"),(('1C TSsoustraitance'!$F195+'1C TSsoustraitance'!$G195+'1C TSsoustraitance'!$H195+'1C TSsoustraitance'!$I195+'1C TSsoustraitance'!$J195+'1C TSsoustraitance'!$K195+'1C TSsoustraitance'!$L195+'1C TSsoustraitance'!$M195+'1C TSsoustraitance'!$N195+'1C TSsoustraitance'!$O195+'1C TSsoustraitance'!$P195+'1C TSsoustraitance'!$Q195))/'1C TSsoustraitance'!$AP195)))))</f>
        <v>0</v>
      </c>
      <c r="M478" s="668">
        <f>IF(OR('1C TSsoustraitance'!$D195="",'1C TSsoustraitance'!AP$13=0),0,IF(AND('1C TSsoustraitance'!$D195&lt;&gt;"",$K$2="Pôle",'1C TSsoustraitance'!$E195="OUI"),(('1C TSsoustraitance'!$J195+'1C TSsoustraitance'!$K195+'1C TSsoustraitance'!$L195)/'1C TSsoustraitance'!$R195),IF(AND('1C TSsoustraitance'!$D195&lt;&gt;"",$K$2="Pôle",'1C TSsoustraitance'!$E195="NON"),(('1C TSsoustraitance'!$J195+'1C TSsoustraitance'!$K195+'1C TSsoustraitance'!$L195)/'1C TSsoustraitance'!$AP195),IF(AND('1C TSsoustraitance'!$D195&lt;&gt;"",$K$2&lt;&gt;"Pôle"),0))))</f>
        <v>0</v>
      </c>
      <c r="N478" s="668">
        <f t="shared" si="124"/>
        <v>0</v>
      </c>
      <c r="O478" s="669">
        <f>IF(OR('1C TSsoustraitance'!$D195="",'1C TSsoustraitance'!$E195="OUI",'1C TSsoustraitance'!$AP195=0),0,(('1C TSsoustraitance'!$S195)/'1C TSsoustraitance'!$AP195))</f>
        <v>0</v>
      </c>
      <c r="P478" s="669">
        <f>IF(OR('1C TSsoustraitance'!$D195="",'1C TSsoustraitance'!$E195="OUI",'1C TSsoustraitance'!$AP195=0),0,(('1C TSsoustraitance'!$T195)/'1C TSsoustraitance'!$AP195))</f>
        <v>0</v>
      </c>
      <c r="Q478" s="669">
        <f>IF(OR('1C TSsoustraitance'!$D195="",'1C TSsoustraitance'!$E195="OUI",'1C TSsoustraitance'!$AP195=0),0,(('1C TSsoustraitance'!$U195)/'1C TSsoustraitance'!$AP195))</f>
        <v>0</v>
      </c>
      <c r="R478" s="669">
        <f>IF(OR('1C TSsoustraitance'!$D195="",'1C TSsoustraitance'!$E195="OUI",'1C TSsoustraitance'!$AP195=0),0,(('1C TSsoustraitance'!$V195)/'1C TSsoustraitance'!$AP195))</f>
        <v>0</v>
      </c>
      <c r="S478" s="669">
        <f>IF(OR('1C TSsoustraitance'!$D195="",'1C TSsoustraitance'!$E195="OUI",'1C TSsoustraitance'!$AP195=0),0,(('1C TSsoustraitance'!$W195)/'1C TSsoustraitance'!$AP195))</f>
        <v>0</v>
      </c>
      <c r="T478" s="669">
        <f>IF(OR('1C TSsoustraitance'!$D195="",'1C TSsoustraitance'!$E195="OUI",'1C TSsoustraitance'!$AP195=0),0,(('1C TSsoustraitance'!$X195)/'1C TSsoustraitance'!$AP195))</f>
        <v>0</v>
      </c>
      <c r="U478" s="669">
        <f>IF(OR('1C TSsoustraitance'!$D195="",'1C TSsoustraitance'!$E195="OUI",'1C TSsoustraitance'!$AP195=0),0,(('1C TSsoustraitance'!$Y195)/'1C TSsoustraitance'!$AP195))</f>
        <v>0</v>
      </c>
      <c r="V478" s="669">
        <f>IF(OR('1C TSsoustraitance'!$D195="",'1C TSsoustraitance'!$E195="OUI",'1C TSsoustraitance'!$AP195=0),0,(('1C TSsoustraitance'!$Z195)/'1C TSsoustraitance'!$AP195))</f>
        <v>0</v>
      </c>
      <c r="W478" s="669">
        <f>IF(OR('1C TSsoustraitance'!$D195="",'1C TSsoustraitance'!$E195="OUI",'1C TSsoustraitance'!$AP195=0),0,(('1C TSsoustraitance'!$AA195)/'1C TSsoustraitance'!$AP195))</f>
        <v>0</v>
      </c>
      <c r="X478" s="669">
        <f>IF(OR('1C TSsoustraitance'!$D195="",'1C TSsoustraitance'!$E195="OUI",'1C TSsoustraitance'!$AP195=0),0,(('1C TSsoustraitance'!$AB195)/'1C TSsoustraitance'!$AP195))</f>
        <v>0</v>
      </c>
      <c r="Y478" s="669">
        <f>IF(OR('1C TSsoustraitance'!$D195="",'1C TSsoustraitance'!$E195="OUI",'1C TSsoustraitance'!$AP195=0),0,(('1C TSsoustraitance'!$AC195)/'1C TSsoustraitance'!$AP195))</f>
        <v>0</v>
      </c>
      <c r="Z478" s="669">
        <f>IF(OR('1C TSsoustraitance'!$D195="",'1C TSsoustraitance'!$E195="OUI",'1C TSsoustraitance'!$AP195=0),0,(('1C TSsoustraitance'!$AD195)/'1C TSsoustraitance'!$AP195))</f>
        <v>0</v>
      </c>
      <c r="AA478" s="669">
        <f>IF(OR('1C TSsoustraitance'!$D195="",'1C TSsoustraitance'!$E195="OUI",'1C TSsoustraitance'!$AP195=0),0,(('1C TSsoustraitance'!$AE195)/'1C TSsoustraitance'!$AP195))</f>
        <v>0</v>
      </c>
      <c r="AB478" s="669">
        <f>IF(OR('1C TSsoustraitance'!$D195="",'1C TSsoustraitance'!$E195="OUI",'1C TSsoustraitance'!$AP195=0),0,(('1C TSsoustraitance'!$AF195)/'1C TSsoustraitance'!$AP195))</f>
        <v>0</v>
      </c>
      <c r="AC478" s="669">
        <f>IF(OR('1C TSsoustraitance'!$D195="",'1C TSsoustraitance'!$E195="OUI",'1C TSsoustraitance'!$AP195=0),0,(('1C TSsoustraitance'!$AG195)/'1C TSsoustraitance'!$AP195))</f>
        <v>0</v>
      </c>
      <c r="AD478" s="669">
        <f>IF(OR('1C TSsoustraitance'!$D195="",'1C TSsoustraitance'!$E195="OUI",'1C TSsoustraitance'!$AP195=0),0,(('1C TSsoustraitance'!$AH195)/'1C TSsoustraitance'!$AP195))</f>
        <v>0</v>
      </c>
      <c r="AE478" s="669">
        <f>IF(OR('1C TSsoustraitance'!$D195="",'1C TSsoustraitance'!$E195="OUI",'1C TSsoustraitance'!$AP195=0),0,(('1C TSsoustraitance'!$AI195)/'1C TSsoustraitance'!$AP195))</f>
        <v>0</v>
      </c>
      <c r="AF478" s="669">
        <f>IF(OR('1C TSsoustraitance'!$D195="",'1C TSsoustraitance'!$E195="OUI",'1C TSsoustraitance'!$AP195=0),0,(('1C TSsoustraitance'!$AJ195)/'1C TSsoustraitance'!$AP195))</f>
        <v>0</v>
      </c>
      <c r="AG478" s="669">
        <f>IF(OR('1C TSsoustraitance'!$D195="",'1C TSsoustraitance'!$E195="OUI",'1C TSsoustraitance'!$AP195=0),0,(('1C TSsoustraitance'!$AK195)/'1C TSsoustraitance'!$AP195))</f>
        <v>0</v>
      </c>
      <c r="AH478" s="669">
        <f>IF(OR('1C TSsoustraitance'!$D195="",'1C TSsoustraitance'!$E195="OUI",'1C TSsoustraitance'!$AP195=0),0,(('1C TSsoustraitance'!$AL195)/'1C TSsoustraitance'!$AP195))</f>
        <v>0</v>
      </c>
      <c r="AI478" s="669">
        <f>IF(OR('1C TSsoustraitance'!$D195="",'1C TSsoustraitance'!$E195="OUI",'1C TSsoustraitance'!$AP195=0),0,(('1C TSsoustraitance'!$AM195)/'1C TSsoustraitance'!$AP195))</f>
        <v>0</v>
      </c>
      <c r="AJ478" s="669">
        <f>IF(OR('1C TSsoustraitance'!$D195="",'1C TSsoustraitance'!$E195="OUI",'1C TSsoustraitance'!$AP195=0),0,(('1C TSsoustraitance'!$AN195)/'1C TSsoustraitance'!$AP195))</f>
        <v>0</v>
      </c>
      <c r="AK478" s="669">
        <f t="shared" si="125"/>
        <v>0</v>
      </c>
      <c r="AL478" s="668">
        <f t="shared" si="126"/>
        <v>0</v>
      </c>
      <c r="AM478" s="670">
        <f>IF(Tableau7[[#This Row],[N° pièce]]="",0,(Tableau7[[#This Row],[hors TVA]]+(Tableau7[[#This Row],[hors TVA]]*Tableau7[[#This Row],[Taux TVA]])-(Tableau7[[#This Row],[hors TVA]]*Tableau7[[#This Row],[Taux TVA]]*Tableau7[[#This Row],[Régime TVA: Récupération]]))*Tableau7[[#This Row],[Type 1]])</f>
        <v>0</v>
      </c>
      <c r="AN478" s="670">
        <f>IF(Tableau7[[#This Row],[N° pièce]]="",0,IF($K$2="pôle",((Tableau7[[#This Row],[hors TVA]]+(Tableau7[[#This Row],[hors TVA]]*Tableau7[[#This Row],[Taux TVA]])-(Tableau7[[#This Row],[hors TVA]]*Tableau7[[#This Row],[Taux TVA]]*Tableau7[[#This Row],[Régime TVA: Récupération]]))*Tableau7[[#This Row],[Type 2]]),0))</f>
        <v>0</v>
      </c>
      <c r="AO478" s="670">
        <f t="shared" si="121"/>
        <v>0</v>
      </c>
      <c r="AP478" s="255">
        <f t="shared" si="119"/>
        <v>0</v>
      </c>
      <c r="AQ478" s="506">
        <f t="shared" si="127"/>
        <v>0</v>
      </c>
      <c r="AR478" s="671"/>
      <c r="AS478" s="512"/>
      <c r="AT478" s="513" t="str">
        <f>IF(('1C TSsoustraitance'!AP195*FICHE!C$14&lt;J478),"Forfait limité à "&amp;FICHE!C$14&amp;"€/jour","")</f>
        <v/>
      </c>
      <c r="AU478" s="797"/>
      <c r="AV478" s="484"/>
      <c r="AW478" s="484"/>
      <c r="AX478" s="484"/>
      <c r="AY478" s="484"/>
      <c r="AZ478" s="484"/>
      <c r="BA478" s="4"/>
      <c r="BB478" s="4"/>
      <c r="BC478" s="4"/>
      <c r="BD478" s="4"/>
      <c r="BE478" s="4"/>
      <c r="BF478" s="4"/>
      <c r="BG478" s="4"/>
      <c r="BH478" s="4"/>
      <c r="BI478" s="4"/>
      <c r="BJ478" s="4"/>
      <c r="BK478" s="4"/>
      <c r="BL478" s="4"/>
      <c r="BM478" s="4"/>
      <c r="BN478" s="4"/>
      <c r="BO478" s="4"/>
      <c r="BP478" s="4"/>
      <c r="BQ478" s="4"/>
      <c r="BR478" s="4"/>
      <c r="BS478" s="4"/>
      <c r="BT478" s="4"/>
      <c r="BU478" s="4"/>
      <c r="BV478" s="4"/>
      <c r="BW478" s="4"/>
      <c r="BX478" s="4"/>
      <c r="BY478" s="4"/>
      <c r="BZ478" s="4"/>
      <c r="CA478" s="4"/>
      <c r="CB478" s="4"/>
      <c r="CC478" s="4"/>
      <c r="CD478" s="4"/>
      <c r="CE478" s="4"/>
      <c r="CF478" s="4"/>
      <c r="CG478" s="4"/>
      <c r="CH478" s="4"/>
      <c r="CI478" s="4"/>
      <c r="CJ478" s="4"/>
      <c r="CK478" s="4"/>
      <c r="CL478" s="4"/>
      <c r="CM478" s="4"/>
      <c r="CN478" s="4"/>
      <c r="CO478" s="4"/>
      <c r="CP478" s="4"/>
      <c r="CQ478" s="4"/>
      <c r="CR478" s="4"/>
      <c r="CS478" s="4"/>
      <c r="CT478" s="4"/>
      <c r="CU478" s="4"/>
      <c r="CV478" s="4"/>
      <c r="CW478" s="4"/>
      <c r="CX478" s="4"/>
      <c r="CY478" s="4"/>
      <c r="CZ478" s="4"/>
      <c r="DA478" s="4"/>
      <c r="DB478" s="4"/>
      <c r="DC478" s="4"/>
      <c r="DD478" s="4"/>
      <c r="DE478" s="4"/>
      <c r="DF478" s="4"/>
      <c r="DG478" s="4"/>
      <c r="DH478" s="4"/>
      <c r="DI478" s="4"/>
      <c r="DJ478" s="4"/>
      <c r="DK478" s="4"/>
      <c r="DL478" s="4"/>
      <c r="DM478" s="4"/>
      <c r="DN478" s="4"/>
      <c r="DO478" s="4"/>
      <c r="DP478" s="4"/>
      <c r="DQ478" s="4"/>
      <c r="DR478" s="4"/>
      <c r="DS478" s="4"/>
      <c r="DT478" s="4"/>
      <c r="DU478" s="4"/>
      <c r="DV478" s="4"/>
      <c r="DW478" s="4"/>
      <c r="DX478" s="4"/>
      <c r="DY478" s="4"/>
      <c r="DZ478" s="4"/>
      <c r="EA478" s="4"/>
      <c r="EB478" s="4"/>
      <c r="EC478" s="4"/>
      <c r="ED478" s="4"/>
      <c r="EE478" s="4"/>
      <c r="EF478" s="4"/>
      <c r="EG478" s="4"/>
      <c r="EH478" s="4"/>
      <c r="EI478" s="4"/>
      <c r="EJ478" s="4"/>
      <c r="EK478" s="4"/>
      <c r="EL478" s="4"/>
      <c r="EM478" s="4"/>
      <c r="EN478" s="4"/>
      <c r="EO478" s="4"/>
      <c r="EP478" s="4"/>
      <c r="EQ478" s="4"/>
      <c r="ER478" s="4"/>
      <c r="ES478" s="4"/>
      <c r="ET478" s="4"/>
      <c r="EU478" s="4"/>
      <c r="EV478" s="4"/>
      <c r="EW478" s="4"/>
      <c r="EX478" s="4"/>
      <c r="EY478" s="4"/>
      <c r="EZ478" s="4"/>
      <c r="FA478" s="4"/>
      <c r="FB478" s="4"/>
      <c r="FC478" s="4"/>
      <c r="FD478" s="4"/>
      <c r="FE478" s="4"/>
      <c r="FF478" s="4"/>
      <c r="FG478" s="4"/>
      <c r="FH478" s="4"/>
      <c r="FI478" s="4"/>
      <c r="FJ478" s="4"/>
      <c r="FK478" s="4"/>
      <c r="FL478" s="4"/>
      <c r="FM478" s="4"/>
      <c r="FN478" s="4"/>
      <c r="FO478" s="4"/>
      <c r="FP478" s="4"/>
      <c r="FQ478" s="4"/>
      <c r="FR478" s="4"/>
      <c r="FS478" s="4"/>
      <c r="FT478" s="4"/>
      <c r="FU478" s="4"/>
      <c r="FV478" s="4"/>
      <c r="FW478" s="4"/>
      <c r="FX478" s="4"/>
      <c r="FY478" s="4"/>
      <c r="FZ478" s="4"/>
      <c r="GA478" s="4"/>
      <c r="GB478" s="4"/>
      <c r="GC478" s="4"/>
      <c r="GD478" s="4"/>
      <c r="GE478" s="4"/>
      <c r="GF478" s="4"/>
      <c r="GG478" s="4"/>
      <c r="GH478" s="4"/>
      <c r="GI478" s="4"/>
      <c r="GJ478" s="4"/>
      <c r="GK478" s="4"/>
      <c r="GL478" s="4"/>
      <c r="GM478" s="4"/>
      <c r="GN478" s="4"/>
      <c r="GO478" s="4"/>
      <c r="GP478" s="4"/>
      <c r="GQ478" s="4"/>
      <c r="GR478" s="4"/>
      <c r="GS478" s="4"/>
      <c r="GT478" s="4"/>
      <c r="GU478" s="4"/>
      <c r="GV478" s="4"/>
      <c r="GW478" s="4"/>
      <c r="GX478" s="4"/>
      <c r="GY478" s="4"/>
      <c r="GZ478" s="4"/>
      <c r="HA478" s="4"/>
      <c r="HB478" s="4"/>
      <c r="HC478" s="4"/>
    </row>
    <row r="479" spans="1:211" s="380" customFormat="1" ht="13.9" customHeight="1">
      <c r="A479" s="828" t="str">
        <f>IF('1C TSsoustraitance'!$A196&lt;&gt;0,'1C TSsoustraitance'!$A196,"")</f>
        <v/>
      </c>
      <c r="B479" s="530"/>
      <c r="C479" s="513" t="str">
        <f>IF('1C TSsoustraitance'!$A196&lt;&gt;0,'1C TSsoustraitance'!$B196,"")</f>
        <v/>
      </c>
      <c r="D479" s="513" t="str">
        <f>IF('1C TSsoustraitance'!$A196&lt;&gt;0,'1C TSsoustraitance'!$C196,"")</f>
        <v/>
      </c>
      <c r="E479" s="684"/>
      <c r="F479" s="685"/>
      <c r="G479" s="666">
        <f>'1C TSsoustraitance'!$D196</f>
        <v>0</v>
      </c>
      <c r="H479" s="533">
        <v>0.21</v>
      </c>
      <c r="I479" s="533">
        <v>1</v>
      </c>
      <c r="J479" s="534"/>
      <c r="K479" s="667">
        <f t="shared" si="123"/>
        <v>0</v>
      </c>
      <c r="L479" s="668">
        <f>IF(OR('1C TSsoustraitance'!$D196="",'1C TSsoustraitance'!$AP196=0),0,IF(AND('1C TSsoustraitance'!$D196&lt;&gt;"",$K$2="Pôle",'1C TSsoustraitance'!$E196="OUI"),(('1C TSsoustraitance'!$F196+'1C TSsoustraitance'!$G196+'1C TSsoustraitance'!$H196+'1C TSsoustraitance'!$I196+'1C TSsoustraitance'!$M196)/'1C TSsoustraitance'!$R196),IF(AND('1C TSsoustraitance'!$D196&lt;&gt;"",$K$2="Pôle",'1C TSsoustraitance'!$E196="NON"),(('1C TSsoustraitance'!$F196+'1C TSsoustraitance'!$G196+'1C TSsoustraitance'!$H196+'1C TSsoustraitance'!$I196+'1C TSsoustraitance'!$M196)/'1C TSsoustraitance'!$AP196),IF(AND('1C TSsoustraitance'!$D196&lt;&gt;"",$K$2&lt;&gt;"Pôle",'1C TSsoustraitance'!$E196="OUI"),(('1C TSsoustraitance'!$F196+'1C TSsoustraitance'!$G196+'1C TSsoustraitance'!$H196+'1C TSsoustraitance'!$I196+'1C TSsoustraitance'!$J196+'1C TSsoustraitance'!$K196+'1C TSsoustraitance'!$L196+'1C TSsoustraitance'!$M196+'1C TSsoustraitance'!$N196+'1C TSsoustraitance'!$O196+'1C TSsoustraitance'!$P196+'1C TSsoustraitance'!$Q196)/'1C TSsoustraitance'!$R196),IF(AND('1C TSsoustraitance'!$D196&lt;&gt;"",$K$2&lt;&gt;"Pôle",'1C TSsoustraitance'!$E196="NON"),(('1C TSsoustraitance'!$F196+'1C TSsoustraitance'!$G196+'1C TSsoustraitance'!$H196+'1C TSsoustraitance'!$I196+'1C TSsoustraitance'!$J196+'1C TSsoustraitance'!$K196+'1C TSsoustraitance'!$L196+'1C TSsoustraitance'!$M196+'1C TSsoustraitance'!$N196+'1C TSsoustraitance'!$O196+'1C TSsoustraitance'!$P196+'1C TSsoustraitance'!$Q196))/'1C TSsoustraitance'!$AP196)))))</f>
        <v>0</v>
      </c>
      <c r="M479" s="668">
        <f>IF(OR('1C TSsoustraitance'!$D196="",'1C TSsoustraitance'!AP$13=0),0,IF(AND('1C TSsoustraitance'!$D196&lt;&gt;"",$K$2="Pôle",'1C TSsoustraitance'!$E196="OUI"),(('1C TSsoustraitance'!$J196+'1C TSsoustraitance'!$K196+'1C TSsoustraitance'!$L196)/'1C TSsoustraitance'!$R196),IF(AND('1C TSsoustraitance'!$D196&lt;&gt;"",$K$2="Pôle",'1C TSsoustraitance'!$E196="NON"),(('1C TSsoustraitance'!$J196+'1C TSsoustraitance'!$K196+'1C TSsoustraitance'!$L196)/'1C TSsoustraitance'!$AP196),IF(AND('1C TSsoustraitance'!$D196&lt;&gt;"",$K$2&lt;&gt;"Pôle"),0))))</f>
        <v>0</v>
      </c>
      <c r="N479" s="668">
        <f t="shared" si="124"/>
        <v>0</v>
      </c>
      <c r="O479" s="669">
        <f>IF(OR('1C TSsoustraitance'!$D196="",'1C TSsoustraitance'!$E196="OUI",'1C TSsoustraitance'!$AP196=0),0,(('1C TSsoustraitance'!$S196)/'1C TSsoustraitance'!$AP196))</f>
        <v>0</v>
      </c>
      <c r="P479" s="669">
        <f>IF(OR('1C TSsoustraitance'!$D196="",'1C TSsoustraitance'!$E196="OUI",'1C TSsoustraitance'!$AP196=0),0,(('1C TSsoustraitance'!$T196)/'1C TSsoustraitance'!$AP196))</f>
        <v>0</v>
      </c>
      <c r="Q479" s="669">
        <f>IF(OR('1C TSsoustraitance'!$D196="",'1C TSsoustraitance'!$E196="OUI",'1C TSsoustraitance'!$AP196=0),0,(('1C TSsoustraitance'!$U196)/'1C TSsoustraitance'!$AP196))</f>
        <v>0</v>
      </c>
      <c r="R479" s="669">
        <f>IF(OR('1C TSsoustraitance'!$D196="",'1C TSsoustraitance'!$E196="OUI",'1C TSsoustraitance'!$AP196=0),0,(('1C TSsoustraitance'!$V196)/'1C TSsoustraitance'!$AP196))</f>
        <v>0</v>
      </c>
      <c r="S479" s="669">
        <f>IF(OR('1C TSsoustraitance'!$D196="",'1C TSsoustraitance'!$E196="OUI",'1C TSsoustraitance'!$AP196=0),0,(('1C TSsoustraitance'!$W196)/'1C TSsoustraitance'!$AP196))</f>
        <v>0</v>
      </c>
      <c r="T479" s="669">
        <f>IF(OR('1C TSsoustraitance'!$D196="",'1C TSsoustraitance'!$E196="OUI",'1C TSsoustraitance'!$AP196=0),0,(('1C TSsoustraitance'!$X196)/'1C TSsoustraitance'!$AP196))</f>
        <v>0</v>
      </c>
      <c r="U479" s="669">
        <f>IF(OR('1C TSsoustraitance'!$D196="",'1C TSsoustraitance'!$E196="OUI",'1C TSsoustraitance'!$AP196=0),0,(('1C TSsoustraitance'!$Y196)/'1C TSsoustraitance'!$AP196))</f>
        <v>0</v>
      </c>
      <c r="V479" s="669">
        <f>IF(OR('1C TSsoustraitance'!$D196="",'1C TSsoustraitance'!$E196="OUI",'1C TSsoustraitance'!$AP196=0),0,(('1C TSsoustraitance'!$Z196)/'1C TSsoustraitance'!$AP196))</f>
        <v>0</v>
      </c>
      <c r="W479" s="669">
        <f>IF(OR('1C TSsoustraitance'!$D196="",'1C TSsoustraitance'!$E196="OUI",'1C TSsoustraitance'!$AP196=0),0,(('1C TSsoustraitance'!$AA196)/'1C TSsoustraitance'!$AP196))</f>
        <v>0</v>
      </c>
      <c r="X479" s="669">
        <f>IF(OR('1C TSsoustraitance'!$D196="",'1C TSsoustraitance'!$E196="OUI",'1C TSsoustraitance'!$AP196=0),0,(('1C TSsoustraitance'!$AB196)/'1C TSsoustraitance'!$AP196))</f>
        <v>0</v>
      </c>
      <c r="Y479" s="669">
        <f>IF(OR('1C TSsoustraitance'!$D196="",'1C TSsoustraitance'!$E196="OUI",'1C TSsoustraitance'!$AP196=0),0,(('1C TSsoustraitance'!$AC196)/'1C TSsoustraitance'!$AP196))</f>
        <v>0</v>
      </c>
      <c r="Z479" s="669">
        <f>IF(OR('1C TSsoustraitance'!$D196="",'1C TSsoustraitance'!$E196="OUI",'1C TSsoustraitance'!$AP196=0),0,(('1C TSsoustraitance'!$AD196)/'1C TSsoustraitance'!$AP196))</f>
        <v>0</v>
      </c>
      <c r="AA479" s="669">
        <f>IF(OR('1C TSsoustraitance'!$D196="",'1C TSsoustraitance'!$E196="OUI",'1C TSsoustraitance'!$AP196=0),0,(('1C TSsoustraitance'!$AE196)/'1C TSsoustraitance'!$AP196))</f>
        <v>0</v>
      </c>
      <c r="AB479" s="669">
        <f>IF(OR('1C TSsoustraitance'!$D196="",'1C TSsoustraitance'!$E196="OUI",'1C TSsoustraitance'!$AP196=0),0,(('1C TSsoustraitance'!$AF196)/'1C TSsoustraitance'!$AP196))</f>
        <v>0</v>
      </c>
      <c r="AC479" s="669">
        <f>IF(OR('1C TSsoustraitance'!$D196="",'1C TSsoustraitance'!$E196="OUI",'1C TSsoustraitance'!$AP196=0),0,(('1C TSsoustraitance'!$AG196)/'1C TSsoustraitance'!$AP196))</f>
        <v>0</v>
      </c>
      <c r="AD479" s="669">
        <f>IF(OR('1C TSsoustraitance'!$D196="",'1C TSsoustraitance'!$E196="OUI",'1C TSsoustraitance'!$AP196=0),0,(('1C TSsoustraitance'!$AH196)/'1C TSsoustraitance'!$AP196))</f>
        <v>0</v>
      </c>
      <c r="AE479" s="669">
        <f>IF(OR('1C TSsoustraitance'!$D196="",'1C TSsoustraitance'!$E196="OUI",'1C TSsoustraitance'!$AP196=0),0,(('1C TSsoustraitance'!$AI196)/'1C TSsoustraitance'!$AP196))</f>
        <v>0</v>
      </c>
      <c r="AF479" s="669">
        <f>IF(OR('1C TSsoustraitance'!$D196="",'1C TSsoustraitance'!$E196="OUI",'1C TSsoustraitance'!$AP196=0),0,(('1C TSsoustraitance'!$AJ196)/'1C TSsoustraitance'!$AP196))</f>
        <v>0</v>
      </c>
      <c r="AG479" s="669">
        <f>IF(OR('1C TSsoustraitance'!$D196="",'1C TSsoustraitance'!$E196="OUI",'1C TSsoustraitance'!$AP196=0),0,(('1C TSsoustraitance'!$AK196)/'1C TSsoustraitance'!$AP196))</f>
        <v>0</v>
      </c>
      <c r="AH479" s="669">
        <f>IF(OR('1C TSsoustraitance'!$D196="",'1C TSsoustraitance'!$E196="OUI",'1C TSsoustraitance'!$AP196=0),0,(('1C TSsoustraitance'!$AL196)/'1C TSsoustraitance'!$AP196))</f>
        <v>0</v>
      </c>
      <c r="AI479" s="669">
        <f>IF(OR('1C TSsoustraitance'!$D196="",'1C TSsoustraitance'!$E196="OUI",'1C TSsoustraitance'!$AP196=0),0,(('1C TSsoustraitance'!$AM196)/'1C TSsoustraitance'!$AP196))</f>
        <v>0</v>
      </c>
      <c r="AJ479" s="669">
        <f>IF(OR('1C TSsoustraitance'!$D196="",'1C TSsoustraitance'!$E196="OUI",'1C TSsoustraitance'!$AP196=0),0,(('1C TSsoustraitance'!$AN196)/'1C TSsoustraitance'!$AP196))</f>
        <v>0</v>
      </c>
      <c r="AK479" s="669">
        <f t="shared" si="125"/>
        <v>0</v>
      </c>
      <c r="AL479" s="668">
        <f t="shared" si="126"/>
        <v>0</v>
      </c>
      <c r="AM479" s="670">
        <f>IF(Tableau7[[#This Row],[N° pièce]]="",0,(Tableau7[[#This Row],[hors TVA]]+(Tableau7[[#This Row],[hors TVA]]*Tableau7[[#This Row],[Taux TVA]])-(Tableau7[[#This Row],[hors TVA]]*Tableau7[[#This Row],[Taux TVA]]*Tableau7[[#This Row],[Régime TVA: Récupération]]))*Tableau7[[#This Row],[Type 1]])</f>
        <v>0</v>
      </c>
      <c r="AN479" s="670">
        <f>IF(Tableau7[[#This Row],[N° pièce]]="",0,IF($K$2="pôle",((Tableau7[[#This Row],[hors TVA]]+(Tableau7[[#This Row],[hors TVA]]*Tableau7[[#This Row],[Taux TVA]])-(Tableau7[[#This Row],[hors TVA]]*Tableau7[[#This Row],[Taux TVA]]*Tableau7[[#This Row],[Régime TVA: Récupération]]))*Tableau7[[#This Row],[Type 2]]),0))</f>
        <v>0</v>
      </c>
      <c r="AO479" s="670">
        <f t="shared" si="121"/>
        <v>0</v>
      </c>
      <c r="AP479" s="255">
        <f t="shared" si="119"/>
        <v>0</v>
      </c>
      <c r="AQ479" s="506">
        <f t="shared" si="127"/>
        <v>0</v>
      </c>
      <c r="AR479" s="671"/>
      <c r="AS479" s="512"/>
      <c r="AT479" s="513" t="str">
        <f>IF(('1C TSsoustraitance'!AP196*FICHE!C$14&lt;J479),"Forfait limité à "&amp;FICHE!C$14&amp;"€/jour","")</f>
        <v/>
      </c>
      <c r="AU479" s="797"/>
      <c r="AV479" s="484"/>
      <c r="AW479" s="484"/>
      <c r="AX479" s="484"/>
      <c r="AY479" s="484"/>
      <c r="AZ479" s="484"/>
      <c r="BA479" s="4"/>
      <c r="BB479" s="4"/>
      <c r="BC479" s="4"/>
      <c r="BD479" s="4"/>
      <c r="BE479" s="4"/>
      <c r="BF479" s="4"/>
      <c r="BG479" s="4"/>
      <c r="BH479" s="4"/>
      <c r="BI479" s="4"/>
      <c r="BJ479" s="4"/>
      <c r="BK479" s="4"/>
      <c r="BL479" s="4"/>
      <c r="BM479" s="4"/>
      <c r="BN479" s="4"/>
      <c r="BO479" s="4"/>
      <c r="BP479" s="4"/>
      <c r="BQ479" s="4"/>
      <c r="BR479" s="4"/>
      <c r="BS479" s="4"/>
      <c r="BT479" s="4"/>
      <c r="BU479" s="4"/>
      <c r="BV479" s="4"/>
      <c r="BW479" s="4"/>
      <c r="BX479" s="4"/>
      <c r="BY479" s="4"/>
      <c r="BZ479" s="4"/>
      <c r="CA479" s="4"/>
      <c r="CB479" s="4"/>
      <c r="CC479" s="4"/>
      <c r="CD479" s="4"/>
      <c r="CE479" s="4"/>
      <c r="CF479" s="4"/>
      <c r="CG479" s="4"/>
      <c r="CH479" s="4"/>
      <c r="CI479" s="4"/>
      <c r="CJ479" s="4"/>
      <c r="CK479" s="4"/>
      <c r="CL479" s="4"/>
      <c r="CM479" s="4"/>
      <c r="CN479" s="4"/>
      <c r="CO479" s="4"/>
      <c r="CP479" s="4"/>
      <c r="CQ479" s="4"/>
      <c r="CR479" s="4"/>
      <c r="CS479" s="4"/>
      <c r="CT479" s="4"/>
      <c r="CU479" s="4"/>
      <c r="CV479" s="4"/>
      <c r="CW479" s="4"/>
      <c r="CX479" s="4"/>
      <c r="CY479" s="4"/>
      <c r="CZ479" s="4"/>
      <c r="DA479" s="4"/>
      <c r="DB479" s="4"/>
      <c r="DC479" s="4"/>
      <c r="DD479" s="4"/>
      <c r="DE479" s="4"/>
      <c r="DF479" s="4"/>
      <c r="DG479" s="4"/>
      <c r="DH479" s="4"/>
      <c r="DI479" s="4"/>
      <c r="DJ479" s="4"/>
      <c r="DK479" s="4"/>
      <c r="DL479" s="4"/>
      <c r="DM479" s="4"/>
      <c r="DN479" s="4"/>
      <c r="DO479" s="4"/>
      <c r="DP479" s="4"/>
      <c r="DQ479" s="4"/>
      <c r="DR479" s="4"/>
      <c r="DS479" s="4"/>
      <c r="DT479" s="4"/>
      <c r="DU479" s="4"/>
      <c r="DV479" s="4"/>
      <c r="DW479" s="4"/>
      <c r="DX479" s="4"/>
      <c r="DY479" s="4"/>
      <c r="DZ479" s="4"/>
      <c r="EA479" s="4"/>
      <c r="EB479" s="4"/>
      <c r="EC479" s="4"/>
      <c r="ED479" s="4"/>
      <c r="EE479" s="4"/>
      <c r="EF479" s="4"/>
      <c r="EG479" s="4"/>
      <c r="EH479" s="4"/>
      <c r="EI479" s="4"/>
      <c r="EJ479" s="4"/>
      <c r="EK479" s="4"/>
      <c r="EL479" s="4"/>
      <c r="EM479" s="4"/>
      <c r="EN479" s="4"/>
      <c r="EO479" s="4"/>
      <c r="EP479" s="4"/>
      <c r="EQ479" s="4"/>
      <c r="ER479" s="4"/>
      <c r="ES479" s="4"/>
      <c r="ET479" s="4"/>
      <c r="EU479" s="4"/>
      <c r="EV479" s="4"/>
      <c r="EW479" s="4"/>
      <c r="EX479" s="4"/>
      <c r="EY479" s="4"/>
      <c r="EZ479" s="4"/>
      <c r="FA479" s="4"/>
      <c r="FB479" s="4"/>
      <c r="FC479" s="4"/>
      <c r="FD479" s="4"/>
      <c r="FE479" s="4"/>
      <c r="FF479" s="4"/>
      <c r="FG479" s="4"/>
      <c r="FH479" s="4"/>
      <c r="FI479" s="4"/>
      <c r="FJ479" s="4"/>
      <c r="FK479" s="4"/>
      <c r="FL479" s="4"/>
      <c r="FM479" s="4"/>
      <c r="FN479" s="4"/>
      <c r="FO479" s="4"/>
      <c r="FP479" s="4"/>
      <c r="FQ479" s="4"/>
      <c r="FR479" s="4"/>
      <c r="FS479" s="4"/>
      <c r="FT479" s="4"/>
      <c r="FU479" s="4"/>
      <c r="FV479" s="4"/>
      <c r="FW479" s="4"/>
      <c r="FX479" s="4"/>
      <c r="FY479" s="4"/>
      <c r="FZ479" s="4"/>
      <c r="GA479" s="4"/>
      <c r="GB479" s="4"/>
      <c r="GC479" s="4"/>
      <c r="GD479" s="4"/>
      <c r="GE479" s="4"/>
      <c r="GF479" s="4"/>
      <c r="GG479" s="4"/>
      <c r="GH479" s="4"/>
      <c r="GI479" s="4"/>
      <c r="GJ479" s="4"/>
      <c r="GK479" s="4"/>
      <c r="GL479" s="4"/>
      <c r="GM479" s="4"/>
      <c r="GN479" s="4"/>
      <c r="GO479" s="4"/>
      <c r="GP479" s="4"/>
      <c r="GQ479" s="4"/>
      <c r="GR479" s="4"/>
      <c r="GS479" s="4"/>
      <c r="GT479" s="4"/>
      <c r="GU479" s="4"/>
      <c r="GV479" s="4"/>
      <c r="GW479" s="4"/>
      <c r="GX479" s="4"/>
      <c r="GY479" s="4"/>
      <c r="GZ479" s="4"/>
      <c r="HA479" s="4"/>
      <c r="HB479" s="4"/>
      <c r="HC479" s="4"/>
    </row>
    <row r="480" spans="1:211" s="380" customFormat="1" ht="13.9" customHeight="1">
      <c r="A480" s="828" t="str">
        <f>IF('1C TSsoustraitance'!$A197&lt;&gt;0,'1C TSsoustraitance'!$A197,"")</f>
        <v/>
      </c>
      <c r="B480" s="530"/>
      <c r="C480" s="513" t="str">
        <f>IF('1C TSsoustraitance'!$A197&lt;&gt;0,'1C TSsoustraitance'!$B197,"")</f>
        <v/>
      </c>
      <c r="D480" s="513" t="str">
        <f>IF('1C TSsoustraitance'!$A197&lt;&gt;0,'1C TSsoustraitance'!$C197,"")</f>
        <v/>
      </c>
      <c r="E480" s="684"/>
      <c r="F480" s="685"/>
      <c r="G480" s="666">
        <f>'1C TSsoustraitance'!$D197</f>
        <v>0</v>
      </c>
      <c r="H480" s="533">
        <v>0.21</v>
      </c>
      <c r="I480" s="533">
        <v>1</v>
      </c>
      <c r="J480" s="534"/>
      <c r="K480" s="667">
        <f t="shared" si="123"/>
        <v>0</v>
      </c>
      <c r="L480" s="668">
        <f>IF(OR('1C TSsoustraitance'!$D197="",'1C TSsoustraitance'!$AP197=0),0,IF(AND('1C TSsoustraitance'!$D197&lt;&gt;"",$K$2="Pôle",'1C TSsoustraitance'!$E197="OUI"),(('1C TSsoustraitance'!$F197+'1C TSsoustraitance'!$G197+'1C TSsoustraitance'!$H197+'1C TSsoustraitance'!$I197+'1C TSsoustraitance'!$M197)/'1C TSsoustraitance'!$R197),IF(AND('1C TSsoustraitance'!$D197&lt;&gt;"",$K$2="Pôle",'1C TSsoustraitance'!$E197="NON"),(('1C TSsoustraitance'!$F197+'1C TSsoustraitance'!$G197+'1C TSsoustraitance'!$H197+'1C TSsoustraitance'!$I197+'1C TSsoustraitance'!$M197)/'1C TSsoustraitance'!$AP197),IF(AND('1C TSsoustraitance'!$D197&lt;&gt;"",$K$2&lt;&gt;"Pôle",'1C TSsoustraitance'!$E197="OUI"),(('1C TSsoustraitance'!$F197+'1C TSsoustraitance'!$G197+'1C TSsoustraitance'!$H197+'1C TSsoustraitance'!$I197+'1C TSsoustraitance'!$J197+'1C TSsoustraitance'!$K197+'1C TSsoustraitance'!$L197+'1C TSsoustraitance'!$M197+'1C TSsoustraitance'!$N197+'1C TSsoustraitance'!$O197+'1C TSsoustraitance'!$P197+'1C TSsoustraitance'!$Q197)/'1C TSsoustraitance'!$R197),IF(AND('1C TSsoustraitance'!$D197&lt;&gt;"",$K$2&lt;&gt;"Pôle",'1C TSsoustraitance'!$E197="NON"),(('1C TSsoustraitance'!$F197+'1C TSsoustraitance'!$G197+'1C TSsoustraitance'!$H197+'1C TSsoustraitance'!$I197+'1C TSsoustraitance'!$J197+'1C TSsoustraitance'!$K197+'1C TSsoustraitance'!$L197+'1C TSsoustraitance'!$M197+'1C TSsoustraitance'!$N197+'1C TSsoustraitance'!$O197+'1C TSsoustraitance'!$P197+'1C TSsoustraitance'!$Q197))/'1C TSsoustraitance'!$AP197)))))</f>
        <v>0</v>
      </c>
      <c r="M480" s="668">
        <f>IF(OR('1C TSsoustraitance'!$D197="",'1C TSsoustraitance'!AP$13=0),0,IF(AND('1C TSsoustraitance'!$D197&lt;&gt;"",$K$2="Pôle",'1C TSsoustraitance'!$E197="OUI"),(('1C TSsoustraitance'!$J197+'1C TSsoustraitance'!$K197+'1C TSsoustraitance'!$L197)/'1C TSsoustraitance'!$R197),IF(AND('1C TSsoustraitance'!$D197&lt;&gt;"",$K$2="Pôle",'1C TSsoustraitance'!$E197="NON"),(('1C TSsoustraitance'!$J197+'1C TSsoustraitance'!$K197+'1C TSsoustraitance'!$L197)/'1C TSsoustraitance'!$AP197),IF(AND('1C TSsoustraitance'!$D197&lt;&gt;"",$K$2&lt;&gt;"Pôle"),0))))</f>
        <v>0</v>
      </c>
      <c r="N480" s="668">
        <f t="shared" si="124"/>
        <v>0</v>
      </c>
      <c r="O480" s="669">
        <f>IF(OR('1C TSsoustraitance'!$D197="",'1C TSsoustraitance'!$E197="OUI",'1C TSsoustraitance'!$AP197=0),0,(('1C TSsoustraitance'!$S197)/'1C TSsoustraitance'!$AP197))</f>
        <v>0</v>
      </c>
      <c r="P480" s="669">
        <f>IF(OR('1C TSsoustraitance'!$D197="",'1C TSsoustraitance'!$E197="OUI",'1C TSsoustraitance'!$AP197=0),0,(('1C TSsoustraitance'!$T197)/'1C TSsoustraitance'!$AP197))</f>
        <v>0</v>
      </c>
      <c r="Q480" s="669">
        <f>IF(OR('1C TSsoustraitance'!$D197="",'1C TSsoustraitance'!$E197="OUI",'1C TSsoustraitance'!$AP197=0),0,(('1C TSsoustraitance'!$U197)/'1C TSsoustraitance'!$AP197))</f>
        <v>0</v>
      </c>
      <c r="R480" s="669">
        <f>IF(OR('1C TSsoustraitance'!$D197="",'1C TSsoustraitance'!$E197="OUI",'1C TSsoustraitance'!$AP197=0),0,(('1C TSsoustraitance'!$V197)/'1C TSsoustraitance'!$AP197))</f>
        <v>0</v>
      </c>
      <c r="S480" s="669">
        <f>IF(OR('1C TSsoustraitance'!$D197="",'1C TSsoustraitance'!$E197="OUI",'1C TSsoustraitance'!$AP197=0),0,(('1C TSsoustraitance'!$W197)/'1C TSsoustraitance'!$AP197))</f>
        <v>0</v>
      </c>
      <c r="T480" s="669">
        <f>IF(OR('1C TSsoustraitance'!$D197="",'1C TSsoustraitance'!$E197="OUI",'1C TSsoustraitance'!$AP197=0),0,(('1C TSsoustraitance'!$X197)/'1C TSsoustraitance'!$AP197))</f>
        <v>0</v>
      </c>
      <c r="U480" s="669">
        <f>IF(OR('1C TSsoustraitance'!$D197="",'1C TSsoustraitance'!$E197="OUI",'1C TSsoustraitance'!$AP197=0),0,(('1C TSsoustraitance'!$Y197)/'1C TSsoustraitance'!$AP197))</f>
        <v>0</v>
      </c>
      <c r="V480" s="669">
        <f>IF(OR('1C TSsoustraitance'!$D197="",'1C TSsoustraitance'!$E197="OUI",'1C TSsoustraitance'!$AP197=0),0,(('1C TSsoustraitance'!$Z197)/'1C TSsoustraitance'!$AP197))</f>
        <v>0</v>
      </c>
      <c r="W480" s="669">
        <f>IF(OR('1C TSsoustraitance'!$D197="",'1C TSsoustraitance'!$E197="OUI",'1C TSsoustraitance'!$AP197=0),0,(('1C TSsoustraitance'!$AA197)/'1C TSsoustraitance'!$AP197))</f>
        <v>0</v>
      </c>
      <c r="X480" s="669">
        <f>IF(OR('1C TSsoustraitance'!$D197="",'1C TSsoustraitance'!$E197="OUI",'1C TSsoustraitance'!$AP197=0),0,(('1C TSsoustraitance'!$AB197)/'1C TSsoustraitance'!$AP197))</f>
        <v>0</v>
      </c>
      <c r="Y480" s="669">
        <f>IF(OR('1C TSsoustraitance'!$D197="",'1C TSsoustraitance'!$E197="OUI",'1C TSsoustraitance'!$AP197=0),0,(('1C TSsoustraitance'!$AC197)/'1C TSsoustraitance'!$AP197))</f>
        <v>0</v>
      </c>
      <c r="Z480" s="669">
        <f>IF(OR('1C TSsoustraitance'!$D197="",'1C TSsoustraitance'!$E197="OUI",'1C TSsoustraitance'!$AP197=0),0,(('1C TSsoustraitance'!$AD197)/'1C TSsoustraitance'!$AP197))</f>
        <v>0</v>
      </c>
      <c r="AA480" s="669">
        <f>IF(OR('1C TSsoustraitance'!$D197="",'1C TSsoustraitance'!$E197="OUI",'1C TSsoustraitance'!$AP197=0),0,(('1C TSsoustraitance'!$AE197)/'1C TSsoustraitance'!$AP197))</f>
        <v>0</v>
      </c>
      <c r="AB480" s="669">
        <f>IF(OR('1C TSsoustraitance'!$D197="",'1C TSsoustraitance'!$E197="OUI",'1C TSsoustraitance'!$AP197=0),0,(('1C TSsoustraitance'!$AF197)/'1C TSsoustraitance'!$AP197))</f>
        <v>0</v>
      </c>
      <c r="AC480" s="669">
        <f>IF(OR('1C TSsoustraitance'!$D197="",'1C TSsoustraitance'!$E197="OUI",'1C TSsoustraitance'!$AP197=0),0,(('1C TSsoustraitance'!$AG197)/'1C TSsoustraitance'!$AP197))</f>
        <v>0</v>
      </c>
      <c r="AD480" s="669">
        <f>IF(OR('1C TSsoustraitance'!$D197="",'1C TSsoustraitance'!$E197="OUI",'1C TSsoustraitance'!$AP197=0),0,(('1C TSsoustraitance'!$AH197)/'1C TSsoustraitance'!$AP197))</f>
        <v>0</v>
      </c>
      <c r="AE480" s="669">
        <f>IF(OR('1C TSsoustraitance'!$D197="",'1C TSsoustraitance'!$E197="OUI",'1C TSsoustraitance'!$AP197=0),0,(('1C TSsoustraitance'!$AI197)/'1C TSsoustraitance'!$AP197))</f>
        <v>0</v>
      </c>
      <c r="AF480" s="669">
        <f>IF(OR('1C TSsoustraitance'!$D197="",'1C TSsoustraitance'!$E197="OUI",'1C TSsoustraitance'!$AP197=0),0,(('1C TSsoustraitance'!$AJ197)/'1C TSsoustraitance'!$AP197))</f>
        <v>0</v>
      </c>
      <c r="AG480" s="669">
        <f>IF(OR('1C TSsoustraitance'!$D197="",'1C TSsoustraitance'!$E197="OUI",'1C TSsoustraitance'!$AP197=0),0,(('1C TSsoustraitance'!$AK197)/'1C TSsoustraitance'!$AP197))</f>
        <v>0</v>
      </c>
      <c r="AH480" s="669">
        <f>IF(OR('1C TSsoustraitance'!$D197="",'1C TSsoustraitance'!$E197="OUI",'1C TSsoustraitance'!$AP197=0),0,(('1C TSsoustraitance'!$AL197)/'1C TSsoustraitance'!$AP197))</f>
        <v>0</v>
      </c>
      <c r="AI480" s="669">
        <f>IF(OR('1C TSsoustraitance'!$D197="",'1C TSsoustraitance'!$E197="OUI",'1C TSsoustraitance'!$AP197=0),0,(('1C TSsoustraitance'!$AM197)/'1C TSsoustraitance'!$AP197))</f>
        <v>0</v>
      </c>
      <c r="AJ480" s="669">
        <f>IF(OR('1C TSsoustraitance'!$D197="",'1C TSsoustraitance'!$E197="OUI",'1C TSsoustraitance'!$AP197=0),0,(('1C TSsoustraitance'!$AN197)/'1C TSsoustraitance'!$AP197))</f>
        <v>0</v>
      </c>
      <c r="AK480" s="669">
        <f t="shared" si="125"/>
        <v>0</v>
      </c>
      <c r="AL480" s="668">
        <f t="shared" si="126"/>
        <v>0</v>
      </c>
      <c r="AM480" s="670">
        <f>IF(Tableau7[[#This Row],[N° pièce]]="",0,(Tableau7[[#This Row],[hors TVA]]+(Tableau7[[#This Row],[hors TVA]]*Tableau7[[#This Row],[Taux TVA]])-(Tableau7[[#This Row],[hors TVA]]*Tableau7[[#This Row],[Taux TVA]]*Tableau7[[#This Row],[Régime TVA: Récupération]]))*Tableau7[[#This Row],[Type 1]])</f>
        <v>0</v>
      </c>
      <c r="AN480" s="670">
        <f>IF(Tableau7[[#This Row],[N° pièce]]="",0,IF($K$2="pôle",((Tableau7[[#This Row],[hors TVA]]+(Tableau7[[#This Row],[hors TVA]]*Tableau7[[#This Row],[Taux TVA]])-(Tableau7[[#This Row],[hors TVA]]*Tableau7[[#This Row],[Taux TVA]]*Tableau7[[#This Row],[Régime TVA: Récupération]]))*Tableau7[[#This Row],[Type 2]]),0))</f>
        <v>0</v>
      </c>
      <c r="AO480" s="670">
        <f t="shared" si="121"/>
        <v>0</v>
      </c>
      <c r="AP480" s="255">
        <f t="shared" ref="AP480:AP543" si="128">AM480-AR480</f>
        <v>0</v>
      </c>
      <c r="AQ480" s="506">
        <f t="shared" si="127"/>
        <v>0</v>
      </c>
      <c r="AR480" s="671"/>
      <c r="AS480" s="512"/>
      <c r="AT480" s="513" t="str">
        <f>IF(('1C TSsoustraitance'!AP197*FICHE!C$14&lt;J480),"Forfait limité à "&amp;FICHE!C$14&amp;"€/jour","")</f>
        <v/>
      </c>
      <c r="AU480" s="797"/>
      <c r="AV480" s="484"/>
      <c r="AW480" s="484"/>
      <c r="AX480" s="484"/>
      <c r="AY480" s="484"/>
      <c r="AZ480" s="484"/>
      <c r="BA480" s="4"/>
      <c r="BB480" s="4"/>
      <c r="BC480" s="4"/>
      <c r="BD480" s="4"/>
      <c r="BE480" s="4"/>
      <c r="BF480" s="4"/>
      <c r="BG480" s="4"/>
      <c r="BH480" s="4"/>
      <c r="BI480" s="4"/>
      <c r="BJ480" s="4"/>
      <c r="BK480" s="4"/>
      <c r="BL480" s="4"/>
      <c r="BM480" s="4"/>
      <c r="BN480" s="4"/>
      <c r="BO480" s="4"/>
      <c r="BP480" s="4"/>
      <c r="BQ480" s="4"/>
      <c r="BR480" s="4"/>
      <c r="BS480" s="4"/>
      <c r="BT480" s="4"/>
      <c r="BU480" s="4"/>
      <c r="BV480" s="4"/>
      <c r="BW480" s="4"/>
      <c r="BX480" s="4"/>
      <c r="BY480" s="4"/>
      <c r="BZ480" s="4"/>
      <c r="CA480" s="4"/>
      <c r="CB480" s="4"/>
      <c r="CC480" s="4"/>
      <c r="CD480" s="4"/>
      <c r="CE480" s="4"/>
      <c r="CF480" s="4"/>
      <c r="CG480" s="4"/>
      <c r="CH480" s="4"/>
      <c r="CI480" s="4"/>
      <c r="CJ480" s="4"/>
      <c r="CK480" s="4"/>
      <c r="CL480" s="4"/>
      <c r="CM480" s="4"/>
      <c r="CN480" s="4"/>
      <c r="CO480" s="4"/>
      <c r="CP480" s="4"/>
      <c r="CQ480" s="4"/>
      <c r="CR480" s="4"/>
      <c r="CS480" s="4"/>
      <c r="CT480" s="4"/>
      <c r="CU480" s="4"/>
      <c r="CV480" s="4"/>
      <c r="CW480" s="4"/>
      <c r="CX480" s="4"/>
      <c r="CY480" s="4"/>
      <c r="CZ480" s="4"/>
      <c r="DA480" s="4"/>
      <c r="DB480" s="4"/>
      <c r="DC480" s="4"/>
      <c r="DD480" s="4"/>
      <c r="DE480" s="4"/>
      <c r="DF480" s="4"/>
      <c r="DG480" s="4"/>
      <c r="DH480" s="4"/>
      <c r="DI480" s="4"/>
      <c r="DJ480" s="4"/>
      <c r="DK480" s="4"/>
      <c r="DL480" s="4"/>
      <c r="DM480" s="4"/>
      <c r="DN480" s="4"/>
      <c r="DO480" s="4"/>
      <c r="DP480" s="4"/>
      <c r="DQ480" s="4"/>
      <c r="DR480" s="4"/>
      <c r="DS480" s="4"/>
      <c r="DT480" s="4"/>
      <c r="DU480" s="4"/>
      <c r="DV480" s="4"/>
      <c r="DW480" s="4"/>
      <c r="DX480" s="4"/>
      <c r="DY480" s="4"/>
      <c r="DZ480" s="4"/>
      <c r="EA480" s="4"/>
      <c r="EB480" s="4"/>
      <c r="EC480" s="4"/>
      <c r="ED480" s="4"/>
      <c r="EE480" s="4"/>
      <c r="EF480" s="4"/>
      <c r="EG480" s="4"/>
      <c r="EH480" s="4"/>
      <c r="EI480" s="4"/>
      <c r="EJ480" s="4"/>
      <c r="EK480" s="4"/>
      <c r="EL480" s="4"/>
      <c r="EM480" s="4"/>
      <c r="EN480" s="4"/>
      <c r="EO480" s="4"/>
      <c r="EP480" s="4"/>
      <c r="EQ480" s="4"/>
      <c r="ER480" s="4"/>
      <c r="ES480" s="4"/>
      <c r="ET480" s="4"/>
      <c r="EU480" s="4"/>
      <c r="EV480" s="4"/>
      <c r="EW480" s="4"/>
      <c r="EX480" s="4"/>
      <c r="EY480" s="4"/>
      <c r="EZ480" s="4"/>
      <c r="FA480" s="4"/>
      <c r="FB480" s="4"/>
      <c r="FC480" s="4"/>
      <c r="FD480" s="4"/>
      <c r="FE480" s="4"/>
      <c r="FF480" s="4"/>
      <c r="FG480" s="4"/>
      <c r="FH480" s="4"/>
      <c r="FI480" s="4"/>
      <c r="FJ480" s="4"/>
      <c r="FK480" s="4"/>
      <c r="FL480" s="4"/>
      <c r="FM480" s="4"/>
      <c r="FN480" s="4"/>
      <c r="FO480" s="4"/>
      <c r="FP480" s="4"/>
      <c r="FQ480" s="4"/>
      <c r="FR480" s="4"/>
      <c r="FS480" s="4"/>
      <c r="FT480" s="4"/>
      <c r="FU480" s="4"/>
      <c r="FV480" s="4"/>
      <c r="FW480" s="4"/>
      <c r="FX480" s="4"/>
      <c r="FY480" s="4"/>
      <c r="FZ480" s="4"/>
      <c r="GA480" s="4"/>
      <c r="GB480" s="4"/>
      <c r="GC480" s="4"/>
      <c r="GD480" s="4"/>
      <c r="GE480" s="4"/>
      <c r="GF480" s="4"/>
      <c r="GG480" s="4"/>
      <c r="GH480" s="4"/>
      <c r="GI480" s="4"/>
      <c r="GJ480" s="4"/>
      <c r="GK480" s="4"/>
      <c r="GL480" s="4"/>
      <c r="GM480" s="4"/>
      <c r="GN480" s="4"/>
      <c r="GO480" s="4"/>
      <c r="GP480" s="4"/>
      <c r="GQ480" s="4"/>
      <c r="GR480" s="4"/>
      <c r="GS480" s="4"/>
      <c r="GT480" s="4"/>
      <c r="GU480" s="4"/>
      <c r="GV480" s="4"/>
      <c r="GW480" s="4"/>
      <c r="GX480" s="4"/>
      <c r="GY480" s="4"/>
      <c r="GZ480" s="4"/>
      <c r="HA480" s="4"/>
      <c r="HB480" s="4"/>
      <c r="HC480" s="4"/>
    </row>
    <row r="481" spans="1:211" s="380" customFormat="1" ht="13.9" customHeight="1">
      <c r="A481" s="828" t="str">
        <f>IF('1C TSsoustraitance'!$A198&lt;&gt;0,'1C TSsoustraitance'!$A198,"")</f>
        <v/>
      </c>
      <c r="B481" s="530"/>
      <c r="C481" s="513" t="str">
        <f>IF('1C TSsoustraitance'!$A198&lt;&gt;0,'1C TSsoustraitance'!$B198,"")</f>
        <v/>
      </c>
      <c r="D481" s="513" t="str">
        <f>IF('1C TSsoustraitance'!$A198&lt;&gt;0,'1C TSsoustraitance'!$C198,"")</f>
        <v/>
      </c>
      <c r="E481" s="684"/>
      <c r="F481" s="685"/>
      <c r="G481" s="666">
        <f>'1C TSsoustraitance'!$D198</f>
        <v>0</v>
      </c>
      <c r="H481" s="533">
        <v>0.21</v>
      </c>
      <c r="I481" s="533">
        <v>1</v>
      </c>
      <c r="J481" s="534"/>
      <c r="K481" s="667">
        <f t="shared" si="123"/>
        <v>0</v>
      </c>
      <c r="L481" s="668">
        <f>IF(OR('1C TSsoustraitance'!$D198="",'1C TSsoustraitance'!$AP198=0),0,IF(AND('1C TSsoustraitance'!$D198&lt;&gt;"",$K$2="Pôle",'1C TSsoustraitance'!$E198="OUI"),(('1C TSsoustraitance'!$F198+'1C TSsoustraitance'!$G198+'1C TSsoustraitance'!$H198+'1C TSsoustraitance'!$I198+'1C TSsoustraitance'!$M198)/'1C TSsoustraitance'!$R198),IF(AND('1C TSsoustraitance'!$D198&lt;&gt;"",$K$2="Pôle",'1C TSsoustraitance'!$E198="NON"),(('1C TSsoustraitance'!$F198+'1C TSsoustraitance'!$G198+'1C TSsoustraitance'!$H198+'1C TSsoustraitance'!$I198+'1C TSsoustraitance'!$M198)/'1C TSsoustraitance'!$AP198),IF(AND('1C TSsoustraitance'!$D198&lt;&gt;"",$K$2&lt;&gt;"Pôle",'1C TSsoustraitance'!$E198="OUI"),(('1C TSsoustraitance'!$F198+'1C TSsoustraitance'!$G198+'1C TSsoustraitance'!$H198+'1C TSsoustraitance'!$I198+'1C TSsoustraitance'!$J198+'1C TSsoustraitance'!$K198+'1C TSsoustraitance'!$L198+'1C TSsoustraitance'!$M198+'1C TSsoustraitance'!$N198+'1C TSsoustraitance'!$O198+'1C TSsoustraitance'!$P198+'1C TSsoustraitance'!$Q198)/'1C TSsoustraitance'!$R198),IF(AND('1C TSsoustraitance'!$D198&lt;&gt;"",$K$2&lt;&gt;"Pôle",'1C TSsoustraitance'!$E198="NON"),(('1C TSsoustraitance'!$F198+'1C TSsoustraitance'!$G198+'1C TSsoustraitance'!$H198+'1C TSsoustraitance'!$I198+'1C TSsoustraitance'!$J198+'1C TSsoustraitance'!$K198+'1C TSsoustraitance'!$L198+'1C TSsoustraitance'!$M198+'1C TSsoustraitance'!$N198+'1C TSsoustraitance'!$O198+'1C TSsoustraitance'!$P198+'1C TSsoustraitance'!$Q198))/'1C TSsoustraitance'!$AP198)))))</f>
        <v>0</v>
      </c>
      <c r="M481" s="668">
        <f>IF(OR('1C TSsoustraitance'!$D198="",'1C TSsoustraitance'!AP$13=0),0,IF(AND('1C TSsoustraitance'!$D198&lt;&gt;"",$K$2="Pôle",'1C TSsoustraitance'!$E198="OUI"),(('1C TSsoustraitance'!$J198+'1C TSsoustraitance'!$K198+'1C TSsoustraitance'!$L198)/'1C TSsoustraitance'!$R198),IF(AND('1C TSsoustraitance'!$D198&lt;&gt;"",$K$2="Pôle",'1C TSsoustraitance'!$E198="NON"),(('1C TSsoustraitance'!$J198+'1C TSsoustraitance'!$K198+'1C TSsoustraitance'!$L198)/'1C TSsoustraitance'!$AP198),IF(AND('1C TSsoustraitance'!$D198&lt;&gt;"",$K$2&lt;&gt;"Pôle"),0))))</f>
        <v>0</v>
      </c>
      <c r="N481" s="668">
        <f t="shared" si="124"/>
        <v>0</v>
      </c>
      <c r="O481" s="669">
        <f>IF(OR('1C TSsoustraitance'!$D198="",'1C TSsoustraitance'!$E198="OUI",'1C TSsoustraitance'!$AP198=0),0,(('1C TSsoustraitance'!$S198)/'1C TSsoustraitance'!$AP198))</f>
        <v>0</v>
      </c>
      <c r="P481" s="669">
        <f>IF(OR('1C TSsoustraitance'!$D198="",'1C TSsoustraitance'!$E198="OUI",'1C TSsoustraitance'!$AP198=0),0,(('1C TSsoustraitance'!$T198)/'1C TSsoustraitance'!$AP198))</f>
        <v>0</v>
      </c>
      <c r="Q481" s="669">
        <f>IF(OR('1C TSsoustraitance'!$D198="",'1C TSsoustraitance'!$E198="OUI",'1C TSsoustraitance'!$AP198=0),0,(('1C TSsoustraitance'!$U198)/'1C TSsoustraitance'!$AP198))</f>
        <v>0</v>
      </c>
      <c r="R481" s="669">
        <f>IF(OR('1C TSsoustraitance'!$D198="",'1C TSsoustraitance'!$E198="OUI",'1C TSsoustraitance'!$AP198=0),0,(('1C TSsoustraitance'!$V198)/'1C TSsoustraitance'!$AP198))</f>
        <v>0</v>
      </c>
      <c r="S481" s="669">
        <f>IF(OR('1C TSsoustraitance'!$D198="",'1C TSsoustraitance'!$E198="OUI",'1C TSsoustraitance'!$AP198=0),0,(('1C TSsoustraitance'!$W198)/'1C TSsoustraitance'!$AP198))</f>
        <v>0</v>
      </c>
      <c r="T481" s="669">
        <f>IF(OR('1C TSsoustraitance'!$D198="",'1C TSsoustraitance'!$E198="OUI",'1C TSsoustraitance'!$AP198=0),0,(('1C TSsoustraitance'!$X198)/'1C TSsoustraitance'!$AP198))</f>
        <v>0</v>
      </c>
      <c r="U481" s="669">
        <f>IF(OR('1C TSsoustraitance'!$D198="",'1C TSsoustraitance'!$E198="OUI",'1C TSsoustraitance'!$AP198=0),0,(('1C TSsoustraitance'!$Y198)/'1C TSsoustraitance'!$AP198))</f>
        <v>0</v>
      </c>
      <c r="V481" s="669">
        <f>IF(OR('1C TSsoustraitance'!$D198="",'1C TSsoustraitance'!$E198="OUI",'1C TSsoustraitance'!$AP198=0),0,(('1C TSsoustraitance'!$Z198)/'1C TSsoustraitance'!$AP198))</f>
        <v>0</v>
      </c>
      <c r="W481" s="669">
        <f>IF(OR('1C TSsoustraitance'!$D198="",'1C TSsoustraitance'!$E198="OUI",'1C TSsoustraitance'!$AP198=0),0,(('1C TSsoustraitance'!$AA198)/'1C TSsoustraitance'!$AP198))</f>
        <v>0</v>
      </c>
      <c r="X481" s="669">
        <f>IF(OR('1C TSsoustraitance'!$D198="",'1C TSsoustraitance'!$E198="OUI",'1C TSsoustraitance'!$AP198=0),0,(('1C TSsoustraitance'!$AB198)/'1C TSsoustraitance'!$AP198))</f>
        <v>0</v>
      </c>
      <c r="Y481" s="669">
        <f>IF(OR('1C TSsoustraitance'!$D198="",'1C TSsoustraitance'!$E198="OUI",'1C TSsoustraitance'!$AP198=0),0,(('1C TSsoustraitance'!$AC198)/'1C TSsoustraitance'!$AP198))</f>
        <v>0</v>
      </c>
      <c r="Z481" s="669">
        <f>IF(OR('1C TSsoustraitance'!$D198="",'1C TSsoustraitance'!$E198="OUI",'1C TSsoustraitance'!$AP198=0),0,(('1C TSsoustraitance'!$AD198)/'1C TSsoustraitance'!$AP198))</f>
        <v>0</v>
      </c>
      <c r="AA481" s="669">
        <f>IF(OR('1C TSsoustraitance'!$D198="",'1C TSsoustraitance'!$E198="OUI",'1C TSsoustraitance'!$AP198=0),0,(('1C TSsoustraitance'!$AE198)/'1C TSsoustraitance'!$AP198))</f>
        <v>0</v>
      </c>
      <c r="AB481" s="669">
        <f>IF(OR('1C TSsoustraitance'!$D198="",'1C TSsoustraitance'!$E198="OUI",'1C TSsoustraitance'!$AP198=0),0,(('1C TSsoustraitance'!$AF198)/'1C TSsoustraitance'!$AP198))</f>
        <v>0</v>
      </c>
      <c r="AC481" s="669">
        <f>IF(OR('1C TSsoustraitance'!$D198="",'1C TSsoustraitance'!$E198="OUI",'1C TSsoustraitance'!$AP198=0),0,(('1C TSsoustraitance'!$AG198)/'1C TSsoustraitance'!$AP198))</f>
        <v>0</v>
      </c>
      <c r="AD481" s="669">
        <f>IF(OR('1C TSsoustraitance'!$D198="",'1C TSsoustraitance'!$E198="OUI",'1C TSsoustraitance'!$AP198=0),0,(('1C TSsoustraitance'!$AH198)/'1C TSsoustraitance'!$AP198))</f>
        <v>0</v>
      </c>
      <c r="AE481" s="669">
        <f>IF(OR('1C TSsoustraitance'!$D198="",'1C TSsoustraitance'!$E198="OUI",'1C TSsoustraitance'!$AP198=0),0,(('1C TSsoustraitance'!$AI198)/'1C TSsoustraitance'!$AP198))</f>
        <v>0</v>
      </c>
      <c r="AF481" s="669">
        <f>IF(OR('1C TSsoustraitance'!$D198="",'1C TSsoustraitance'!$E198="OUI",'1C TSsoustraitance'!$AP198=0),0,(('1C TSsoustraitance'!$AJ198)/'1C TSsoustraitance'!$AP198))</f>
        <v>0</v>
      </c>
      <c r="AG481" s="669">
        <f>IF(OR('1C TSsoustraitance'!$D198="",'1C TSsoustraitance'!$E198="OUI",'1C TSsoustraitance'!$AP198=0),0,(('1C TSsoustraitance'!$AK198)/'1C TSsoustraitance'!$AP198))</f>
        <v>0</v>
      </c>
      <c r="AH481" s="669">
        <f>IF(OR('1C TSsoustraitance'!$D198="",'1C TSsoustraitance'!$E198="OUI",'1C TSsoustraitance'!$AP198=0),0,(('1C TSsoustraitance'!$AL198)/'1C TSsoustraitance'!$AP198))</f>
        <v>0</v>
      </c>
      <c r="AI481" s="669">
        <f>IF(OR('1C TSsoustraitance'!$D198="",'1C TSsoustraitance'!$E198="OUI",'1C TSsoustraitance'!$AP198=0),0,(('1C TSsoustraitance'!$AM198)/'1C TSsoustraitance'!$AP198))</f>
        <v>0</v>
      </c>
      <c r="AJ481" s="669">
        <f>IF(OR('1C TSsoustraitance'!$D198="",'1C TSsoustraitance'!$E198="OUI",'1C TSsoustraitance'!$AP198=0),0,(('1C TSsoustraitance'!$AN198)/'1C TSsoustraitance'!$AP198))</f>
        <v>0</v>
      </c>
      <c r="AK481" s="669">
        <f t="shared" si="125"/>
        <v>0</v>
      </c>
      <c r="AL481" s="668">
        <f t="shared" si="126"/>
        <v>0</v>
      </c>
      <c r="AM481" s="670">
        <f>IF(Tableau7[[#This Row],[N° pièce]]="",0,(Tableau7[[#This Row],[hors TVA]]+(Tableau7[[#This Row],[hors TVA]]*Tableau7[[#This Row],[Taux TVA]])-(Tableau7[[#This Row],[hors TVA]]*Tableau7[[#This Row],[Taux TVA]]*Tableau7[[#This Row],[Régime TVA: Récupération]]))*Tableau7[[#This Row],[Type 1]])</f>
        <v>0</v>
      </c>
      <c r="AN481" s="670">
        <f>IF(Tableau7[[#This Row],[N° pièce]]="",0,IF($K$2="pôle",((Tableau7[[#This Row],[hors TVA]]+(Tableau7[[#This Row],[hors TVA]]*Tableau7[[#This Row],[Taux TVA]])-(Tableau7[[#This Row],[hors TVA]]*Tableau7[[#This Row],[Taux TVA]]*Tableau7[[#This Row],[Régime TVA: Récupération]]))*Tableau7[[#This Row],[Type 2]]),0))</f>
        <v>0</v>
      </c>
      <c r="AO481" s="670">
        <f t="shared" si="121"/>
        <v>0</v>
      </c>
      <c r="AP481" s="255">
        <f t="shared" si="128"/>
        <v>0</v>
      </c>
      <c r="AQ481" s="506">
        <f t="shared" si="127"/>
        <v>0</v>
      </c>
      <c r="AR481" s="671"/>
      <c r="AS481" s="512"/>
      <c r="AT481" s="513" t="str">
        <f>IF(('1C TSsoustraitance'!AP198*FICHE!C$14&lt;J481),"Forfait limité à "&amp;FICHE!C$14&amp;"€/jour","")</f>
        <v/>
      </c>
      <c r="AU481" s="797"/>
      <c r="AV481" s="484"/>
      <c r="AW481" s="484"/>
      <c r="AX481" s="484"/>
      <c r="AY481" s="484"/>
      <c r="AZ481" s="484"/>
      <c r="BA481" s="4"/>
      <c r="BB481" s="4"/>
      <c r="BC481" s="4"/>
      <c r="BD481" s="4"/>
      <c r="BE481" s="4"/>
      <c r="BF481" s="4"/>
      <c r="BG481" s="4"/>
      <c r="BH481" s="4"/>
      <c r="BI481" s="4"/>
      <c r="BJ481" s="4"/>
      <c r="BK481" s="4"/>
      <c r="BL481" s="4"/>
      <c r="BM481" s="4"/>
      <c r="BN481" s="4"/>
      <c r="BO481" s="4"/>
      <c r="BP481" s="4"/>
      <c r="BQ481" s="4"/>
      <c r="BR481" s="4"/>
      <c r="BS481" s="4"/>
      <c r="BT481" s="4"/>
      <c r="BU481" s="4"/>
      <c r="BV481" s="4"/>
      <c r="BW481" s="4"/>
      <c r="BX481" s="4"/>
      <c r="BY481" s="4"/>
      <c r="BZ481" s="4"/>
      <c r="CA481" s="4"/>
      <c r="CB481" s="4"/>
      <c r="CC481" s="4"/>
      <c r="CD481" s="4"/>
      <c r="CE481" s="4"/>
      <c r="CF481" s="4"/>
      <c r="CG481" s="4"/>
      <c r="CH481" s="4"/>
      <c r="CI481" s="4"/>
      <c r="CJ481" s="4"/>
      <c r="CK481" s="4"/>
      <c r="CL481" s="4"/>
      <c r="CM481" s="4"/>
      <c r="CN481" s="4"/>
      <c r="CO481" s="4"/>
      <c r="CP481" s="4"/>
      <c r="CQ481" s="4"/>
      <c r="CR481" s="4"/>
      <c r="CS481" s="4"/>
      <c r="CT481" s="4"/>
      <c r="CU481" s="4"/>
      <c r="CV481" s="4"/>
      <c r="CW481" s="4"/>
      <c r="CX481" s="4"/>
      <c r="CY481" s="4"/>
      <c r="CZ481" s="4"/>
      <c r="DA481" s="4"/>
      <c r="DB481" s="4"/>
      <c r="DC481" s="4"/>
      <c r="DD481" s="4"/>
      <c r="DE481" s="4"/>
      <c r="DF481" s="4"/>
      <c r="DG481" s="4"/>
      <c r="DH481" s="4"/>
      <c r="DI481" s="4"/>
      <c r="DJ481" s="4"/>
      <c r="DK481" s="4"/>
      <c r="DL481" s="4"/>
      <c r="DM481" s="4"/>
      <c r="DN481" s="4"/>
      <c r="DO481" s="4"/>
      <c r="DP481" s="4"/>
      <c r="DQ481" s="4"/>
      <c r="DR481" s="4"/>
      <c r="DS481" s="4"/>
      <c r="DT481" s="4"/>
      <c r="DU481" s="4"/>
      <c r="DV481" s="4"/>
      <c r="DW481" s="4"/>
      <c r="DX481" s="4"/>
      <c r="DY481" s="4"/>
      <c r="DZ481" s="4"/>
      <c r="EA481" s="4"/>
      <c r="EB481" s="4"/>
      <c r="EC481" s="4"/>
      <c r="ED481" s="4"/>
      <c r="EE481" s="4"/>
      <c r="EF481" s="4"/>
      <c r="EG481" s="4"/>
      <c r="EH481" s="4"/>
      <c r="EI481" s="4"/>
      <c r="EJ481" s="4"/>
      <c r="EK481" s="4"/>
      <c r="EL481" s="4"/>
      <c r="EM481" s="4"/>
      <c r="EN481" s="4"/>
      <c r="EO481" s="4"/>
      <c r="EP481" s="4"/>
      <c r="EQ481" s="4"/>
      <c r="ER481" s="4"/>
      <c r="ES481" s="4"/>
      <c r="ET481" s="4"/>
      <c r="EU481" s="4"/>
      <c r="EV481" s="4"/>
      <c r="EW481" s="4"/>
      <c r="EX481" s="4"/>
      <c r="EY481" s="4"/>
      <c r="EZ481" s="4"/>
      <c r="FA481" s="4"/>
      <c r="FB481" s="4"/>
      <c r="FC481" s="4"/>
      <c r="FD481" s="4"/>
      <c r="FE481" s="4"/>
      <c r="FF481" s="4"/>
      <c r="FG481" s="4"/>
      <c r="FH481" s="4"/>
      <c r="FI481" s="4"/>
      <c r="FJ481" s="4"/>
      <c r="FK481" s="4"/>
      <c r="FL481" s="4"/>
      <c r="FM481" s="4"/>
      <c r="FN481" s="4"/>
      <c r="FO481" s="4"/>
      <c r="FP481" s="4"/>
      <c r="FQ481" s="4"/>
      <c r="FR481" s="4"/>
      <c r="FS481" s="4"/>
      <c r="FT481" s="4"/>
      <c r="FU481" s="4"/>
      <c r="FV481" s="4"/>
      <c r="FW481" s="4"/>
      <c r="FX481" s="4"/>
      <c r="FY481" s="4"/>
      <c r="FZ481" s="4"/>
      <c r="GA481" s="4"/>
      <c r="GB481" s="4"/>
      <c r="GC481" s="4"/>
      <c r="GD481" s="4"/>
      <c r="GE481" s="4"/>
      <c r="GF481" s="4"/>
      <c r="GG481" s="4"/>
      <c r="GH481" s="4"/>
      <c r="GI481" s="4"/>
      <c r="GJ481" s="4"/>
      <c r="GK481" s="4"/>
      <c r="GL481" s="4"/>
      <c r="GM481" s="4"/>
      <c r="GN481" s="4"/>
      <c r="GO481" s="4"/>
      <c r="GP481" s="4"/>
      <c r="GQ481" s="4"/>
      <c r="GR481" s="4"/>
      <c r="GS481" s="4"/>
      <c r="GT481" s="4"/>
      <c r="GU481" s="4"/>
      <c r="GV481" s="4"/>
      <c r="GW481" s="4"/>
      <c r="GX481" s="4"/>
      <c r="GY481" s="4"/>
      <c r="GZ481" s="4"/>
      <c r="HA481" s="4"/>
      <c r="HB481" s="4"/>
      <c r="HC481" s="4"/>
    </row>
    <row r="482" spans="1:211" s="380" customFormat="1" ht="13.9" customHeight="1">
      <c r="A482" s="828" t="str">
        <f>IF('1C TSsoustraitance'!$A199&lt;&gt;0,'1C TSsoustraitance'!$A199,"")</f>
        <v/>
      </c>
      <c r="B482" s="530"/>
      <c r="C482" s="513" t="str">
        <f>IF('1C TSsoustraitance'!$A199&lt;&gt;0,'1C TSsoustraitance'!$B199,"")</f>
        <v/>
      </c>
      <c r="D482" s="513" t="str">
        <f>IF('1C TSsoustraitance'!$A199&lt;&gt;0,'1C TSsoustraitance'!$C199,"")</f>
        <v/>
      </c>
      <c r="E482" s="684"/>
      <c r="F482" s="685"/>
      <c r="G482" s="666">
        <f>'1C TSsoustraitance'!$D199</f>
        <v>0</v>
      </c>
      <c r="H482" s="533">
        <v>0.21</v>
      </c>
      <c r="I482" s="533">
        <v>1</v>
      </c>
      <c r="J482" s="534"/>
      <c r="K482" s="667">
        <f t="shared" si="123"/>
        <v>0</v>
      </c>
      <c r="L482" s="668">
        <f>IF(OR('1C TSsoustraitance'!$D199="",'1C TSsoustraitance'!$AP199=0),0,IF(AND('1C TSsoustraitance'!$D199&lt;&gt;"",$K$2="Pôle",'1C TSsoustraitance'!$E199="OUI"),(('1C TSsoustraitance'!$F199+'1C TSsoustraitance'!$G199+'1C TSsoustraitance'!$H199+'1C TSsoustraitance'!$I199+'1C TSsoustraitance'!$M199)/'1C TSsoustraitance'!$R199),IF(AND('1C TSsoustraitance'!$D199&lt;&gt;"",$K$2="Pôle",'1C TSsoustraitance'!$E199="NON"),(('1C TSsoustraitance'!$F199+'1C TSsoustraitance'!$G199+'1C TSsoustraitance'!$H199+'1C TSsoustraitance'!$I199+'1C TSsoustraitance'!$M199)/'1C TSsoustraitance'!$AP199),IF(AND('1C TSsoustraitance'!$D199&lt;&gt;"",$K$2&lt;&gt;"Pôle",'1C TSsoustraitance'!$E199="OUI"),(('1C TSsoustraitance'!$F199+'1C TSsoustraitance'!$G199+'1C TSsoustraitance'!$H199+'1C TSsoustraitance'!$I199+'1C TSsoustraitance'!$J199+'1C TSsoustraitance'!$K199+'1C TSsoustraitance'!$L199+'1C TSsoustraitance'!$M199+'1C TSsoustraitance'!$N199+'1C TSsoustraitance'!$O199+'1C TSsoustraitance'!$P199+'1C TSsoustraitance'!$Q199)/'1C TSsoustraitance'!$R199),IF(AND('1C TSsoustraitance'!$D199&lt;&gt;"",$K$2&lt;&gt;"Pôle",'1C TSsoustraitance'!$E199="NON"),(('1C TSsoustraitance'!$F199+'1C TSsoustraitance'!$G199+'1C TSsoustraitance'!$H199+'1C TSsoustraitance'!$I199+'1C TSsoustraitance'!$J199+'1C TSsoustraitance'!$K199+'1C TSsoustraitance'!$L199+'1C TSsoustraitance'!$M199+'1C TSsoustraitance'!$N199+'1C TSsoustraitance'!$O199+'1C TSsoustraitance'!$P199+'1C TSsoustraitance'!$Q199))/'1C TSsoustraitance'!$AP199)))))</f>
        <v>0</v>
      </c>
      <c r="M482" s="668">
        <f>IF(OR('1C TSsoustraitance'!$D199="",'1C TSsoustraitance'!AP$13=0),0,IF(AND('1C TSsoustraitance'!$D199&lt;&gt;"",$K$2="Pôle",'1C TSsoustraitance'!$E199="OUI"),(('1C TSsoustraitance'!$J199+'1C TSsoustraitance'!$K199+'1C TSsoustraitance'!$L199)/'1C TSsoustraitance'!$R199),IF(AND('1C TSsoustraitance'!$D199&lt;&gt;"",$K$2="Pôle",'1C TSsoustraitance'!$E199="NON"),(('1C TSsoustraitance'!$J199+'1C TSsoustraitance'!$K199+'1C TSsoustraitance'!$L199)/'1C TSsoustraitance'!$AP199),IF(AND('1C TSsoustraitance'!$D199&lt;&gt;"",$K$2&lt;&gt;"Pôle"),0))))</f>
        <v>0</v>
      </c>
      <c r="N482" s="668">
        <f t="shared" si="124"/>
        <v>0</v>
      </c>
      <c r="O482" s="669">
        <f>IF(OR('1C TSsoustraitance'!$D199="",'1C TSsoustraitance'!$E199="OUI",'1C TSsoustraitance'!$AP199=0),0,(('1C TSsoustraitance'!$S199)/'1C TSsoustraitance'!$AP199))</f>
        <v>0</v>
      </c>
      <c r="P482" s="669">
        <f>IF(OR('1C TSsoustraitance'!$D199="",'1C TSsoustraitance'!$E199="OUI",'1C TSsoustraitance'!$AP199=0),0,(('1C TSsoustraitance'!$T199)/'1C TSsoustraitance'!$AP199))</f>
        <v>0</v>
      </c>
      <c r="Q482" s="669">
        <f>IF(OR('1C TSsoustraitance'!$D199="",'1C TSsoustraitance'!$E199="OUI",'1C TSsoustraitance'!$AP199=0),0,(('1C TSsoustraitance'!$U199)/'1C TSsoustraitance'!$AP199))</f>
        <v>0</v>
      </c>
      <c r="R482" s="669">
        <f>IF(OR('1C TSsoustraitance'!$D199="",'1C TSsoustraitance'!$E199="OUI",'1C TSsoustraitance'!$AP199=0),0,(('1C TSsoustraitance'!$V199)/'1C TSsoustraitance'!$AP199))</f>
        <v>0</v>
      </c>
      <c r="S482" s="669">
        <f>IF(OR('1C TSsoustraitance'!$D199="",'1C TSsoustraitance'!$E199="OUI",'1C TSsoustraitance'!$AP199=0),0,(('1C TSsoustraitance'!$W199)/'1C TSsoustraitance'!$AP199))</f>
        <v>0</v>
      </c>
      <c r="T482" s="669">
        <f>IF(OR('1C TSsoustraitance'!$D199="",'1C TSsoustraitance'!$E199="OUI",'1C TSsoustraitance'!$AP199=0),0,(('1C TSsoustraitance'!$X199)/'1C TSsoustraitance'!$AP199))</f>
        <v>0</v>
      </c>
      <c r="U482" s="669">
        <f>IF(OR('1C TSsoustraitance'!$D199="",'1C TSsoustraitance'!$E199="OUI",'1C TSsoustraitance'!$AP199=0),0,(('1C TSsoustraitance'!$Y199)/'1C TSsoustraitance'!$AP199))</f>
        <v>0</v>
      </c>
      <c r="V482" s="669">
        <f>IF(OR('1C TSsoustraitance'!$D199="",'1C TSsoustraitance'!$E199="OUI",'1C TSsoustraitance'!$AP199=0),0,(('1C TSsoustraitance'!$Z199)/'1C TSsoustraitance'!$AP199))</f>
        <v>0</v>
      </c>
      <c r="W482" s="669">
        <f>IF(OR('1C TSsoustraitance'!$D199="",'1C TSsoustraitance'!$E199="OUI",'1C TSsoustraitance'!$AP199=0),0,(('1C TSsoustraitance'!$AA199)/'1C TSsoustraitance'!$AP199))</f>
        <v>0</v>
      </c>
      <c r="X482" s="669">
        <f>IF(OR('1C TSsoustraitance'!$D199="",'1C TSsoustraitance'!$E199="OUI",'1C TSsoustraitance'!$AP199=0),0,(('1C TSsoustraitance'!$AB199)/'1C TSsoustraitance'!$AP199))</f>
        <v>0</v>
      </c>
      <c r="Y482" s="669">
        <f>IF(OR('1C TSsoustraitance'!$D199="",'1C TSsoustraitance'!$E199="OUI",'1C TSsoustraitance'!$AP199=0),0,(('1C TSsoustraitance'!$AC199)/'1C TSsoustraitance'!$AP199))</f>
        <v>0</v>
      </c>
      <c r="Z482" s="669">
        <f>IF(OR('1C TSsoustraitance'!$D199="",'1C TSsoustraitance'!$E199="OUI",'1C TSsoustraitance'!$AP199=0),0,(('1C TSsoustraitance'!$AD199)/'1C TSsoustraitance'!$AP199))</f>
        <v>0</v>
      </c>
      <c r="AA482" s="669">
        <f>IF(OR('1C TSsoustraitance'!$D199="",'1C TSsoustraitance'!$E199="OUI",'1C TSsoustraitance'!$AP199=0),0,(('1C TSsoustraitance'!$AE199)/'1C TSsoustraitance'!$AP199))</f>
        <v>0</v>
      </c>
      <c r="AB482" s="669">
        <f>IF(OR('1C TSsoustraitance'!$D199="",'1C TSsoustraitance'!$E199="OUI",'1C TSsoustraitance'!$AP199=0),0,(('1C TSsoustraitance'!$AF199)/'1C TSsoustraitance'!$AP199))</f>
        <v>0</v>
      </c>
      <c r="AC482" s="669">
        <f>IF(OR('1C TSsoustraitance'!$D199="",'1C TSsoustraitance'!$E199="OUI",'1C TSsoustraitance'!$AP199=0),0,(('1C TSsoustraitance'!$AG199)/'1C TSsoustraitance'!$AP199))</f>
        <v>0</v>
      </c>
      <c r="AD482" s="669">
        <f>IF(OR('1C TSsoustraitance'!$D199="",'1C TSsoustraitance'!$E199="OUI",'1C TSsoustraitance'!$AP199=0),0,(('1C TSsoustraitance'!$AH199)/'1C TSsoustraitance'!$AP199))</f>
        <v>0</v>
      </c>
      <c r="AE482" s="669">
        <f>IF(OR('1C TSsoustraitance'!$D199="",'1C TSsoustraitance'!$E199="OUI",'1C TSsoustraitance'!$AP199=0),0,(('1C TSsoustraitance'!$AI199)/'1C TSsoustraitance'!$AP199))</f>
        <v>0</v>
      </c>
      <c r="AF482" s="669">
        <f>IF(OR('1C TSsoustraitance'!$D199="",'1C TSsoustraitance'!$E199="OUI",'1C TSsoustraitance'!$AP199=0),0,(('1C TSsoustraitance'!$AJ199)/'1C TSsoustraitance'!$AP199))</f>
        <v>0</v>
      </c>
      <c r="AG482" s="669">
        <f>IF(OR('1C TSsoustraitance'!$D199="",'1C TSsoustraitance'!$E199="OUI",'1C TSsoustraitance'!$AP199=0),0,(('1C TSsoustraitance'!$AK199)/'1C TSsoustraitance'!$AP199))</f>
        <v>0</v>
      </c>
      <c r="AH482" s="669">
        <f>IF(OR('1C TSsoustraitance'!$D199="",'1C TSsoustraitance'!$E199="OUI",'1C TSsoustraitance'!$AP199=0),0,(('1C TSsoustraitance'!$AL199)/'1C TSsoustraitance'!$AP199))</f>
        <v>0</v>
      </c>
      <c r="AI482" s="669">
        <f>IF(OR('1C TSsoustraitance'!$D199="",'1C TSsoustraitance'!$E199="OUI",'1C TSsoustraitance'!$AP199=0),0,(('1C TSsoustraitance'!$AM199)/'1C TSsoustraitance'!$AP199))</f>
        <v>0</v>
      </c>
      <c r="AJ482" s="669">
        <f>IF(OR('1C TSsoustraitance'!$D199="",'1C TSsoustraitance'!$E199="OUI",'1C TSsoustraitance'!$AP199=0),0,(('1C TSsoustraitance'!$AN199)/'1C TSsoustraitance'!$AP199))</f>
        <v>0</v>
      </c>
      <c r="AK482" s="669">
        <f t="shared" si="125"/>
        <v>0</v>
      </c>
      <c r="AL482" s="668">
        <f t="shared" si="126"/>
        <v>0</v>
      </c>
      <c r="AM482" s="670">
        <f>IF(Tableau7[[#This Row],[N° pièce]]="",0,(Tableau7[[#This Row],[hors TVA]]+(Tableau7[[#This Row],[hors TVA]]*Tableau7[[#This Row],[Taux TVA]])-(Tableau7[[#This Row],[hors TVA]]*Tableau7[[#This Row],[Taux TVA]]*Tableau7[[#This Row],[Régime TVA: Récupération]]))*Tableau7[[#This Row],[Type 1]])</f>
        <v>0</v>
      </c>
      <c r="AN482" s="670">
        <f>IF(Tableau7[[#This Row],[N° pièce]]="",0,IF($K$2="pôle",((Tableau7[[#This Row],[hors TVA]]+(Tableau7[[#This Row],[hors TVA]]*Tableau7[[#This Row],[Taux TVA]])-(Tableau7[[#This Row],[hors TVA]]*Tableau7[[#This Row],[Taux TVA]]*Tableau7[[#This Row],[Régime TVA: Récupération]]))*Tableau7[[#This Row],[Type 2]]),0))</f>
        <v>0</v>
      </c>
      <c r="AO482" s="670">
        <f t="shared" si="121"/>
        <v>0</v>
      </c>
      <c r="AP482" s="255">
        <f t="shared" si="128"/>
        <v>0</v>
      </c>
      <c r="AQ482" s="506">
        <f t="shared" si="127"/>
        <v>0</v>
      </c>
      <c r="AR482" s="671"/>
      <c r="AS482" s="512"/>
      <c r="AT482" s="513" t="str">
        <f>IF(('1C TSsoustraitance'!AP199*FICHE!C$14&lt;J482),"Forfait limité à "&amp;FICHE!C$14&amp;"€/jour","")</f>
        <v/>
      </c>
      <c r="AU482" s="797"/>
      <c r="AV482" s="484"/>
      <c r="AW482" s="484"/>
      <c r="AX482" s="484"/>
      <c r="AY482" s="484"/>
      <c r="AZ482" s="484"/>
      <c r="BA482" s="4"/>
      <c r="BB482" s="4"/>
      <c r="BC482" s="4"/>
      <c r="BD482" s="4"/>
      <c r="BE482" s="4"/>
      <c r="BF482" s="4"/>
      <c r="BG482" s="4"/>
      <c r="BH482" s="4"/>
      <c r="BI482" s="4"/>
      <c r="BJ482" s="4"/>
      <c r="BK482" s="4"/>
      <c r="BL482" s="4"/>
      <c r="BM482" s="4"/>
      <c r="BN482" s="4"/>
      <c r="BO482" s="4"/>
      <c r="BP482" s="4"/>
      <c r="BQ482" s="4"/>
      <c r="BR482" s="4"/>
      <c r="BS482" s="4"/>
      <c r="BT482" s="4"/>
      <c r="BU482" s="4"/>
      <c r="BV482" s="4"/>
      <c r="BW482" s="4"/>
      <c r="BX482" s="4"/>
      <c r="BY482" s="4"/>
      <c r="BZ482" s="4"/>
      <c r="CA482" s="4"/>
      <c r="CB482" s="4"/>
      <c r="CC482" s="4"/>
      <c r="CD482" s="4"/>
      <c r="CE482" s="4"/>
      <c r="CF482" s="4"/>
      <c r="CG482" s="4"/>
      <c r="CH482" s="4"/>
      <c r="CI482" s="4"/>
      <c r="CJ482" s="4"/>
      <c r="CK482" s="4"/>
      <c r="CL482" s="4"/>
      <c r="CM482" s="4"/>
      <c r="CN482" s="4"/>
      <c r="CO482" s="4"/>
      <c r="CP482" s="4"/>
      <c r="CQ482" s="4"/>
      <c r="CR482" s="4"/>
      <c r="CS482" s="4"/>
      <c r="CT482" s="4"/>
      <c r="CU482" s="4"/>
      <c r="CV482" s="4"/>
      <c r="CW482" s="4"/>
      <c r="CX482" s="4"/>
      <c r="CY482" s="4"/>
      <c r="CZ482" s="4"/>
      <c r="DA482" s="4"/>
      <c r="DB482" s="4"/>
      <c r="DC482" s="4"/>
      <c r="DD482" s="4"/>
      <c r="DE482" s="4"/>
      <c r="DF482" s="4"/>
      <c r="DG482" s="4"/>
      <c r="DH482" s="4"/>
      <c r="DI482" s="4"/>
      <c r="DJ482" s="4"/>
      <c r="DK482" s="4"/>
      <c r="DL482" s="4"/>
      <c r="DM482" s="4"/>
      <c r="DN482" s="4"/>
      <c r="DO482" s="4"/>
      <c r="DP482" s="4"/>
      <c r="DQ482" s="4"/>
      <c r="DR482" s="4"/>
      <c r="DS482" s="4"/>
      <c r="DT482" s="4"/>
      <c r="DU482" s="4"/>
      <c r="DV482" s="4"/>
      <c r="DW482" s="4"/>
      <c r="DX482" s="4"/>
      <c r="DY482" s="4"/>
      <c r="DZ482" s="4"/>
      <c r="EA482" s="4"/>
      <c r="EB482" s="4"/>
      <c r="EC482" s="4"/>
      <c r="ED482" s="4"/>
      <c r="EE482" s="4"/>
      <c r="EF482" s="4"/>
      <c r="EG482" s="4"/>
      <c r="EH482" s="4"/>
      <c r="EI482" s="4"/>
      <c r="EJ482" s="4"/>
      <c r="EK482" s="4"/>
      <c r="EL482" s="4"/>
      <c r="EM482" s="4"/>
      <c r="EN482" s="4"/>
      <c r="EO482" s="4"/>
      <c r="EP482" s="4"/>
      <c r="EQ482" s="4"/>
      <c r="ER482" s="4"/>
      <c r="ES482" s="4"/>
      <c r="ET482" s="4"/>
      <c r="EU482" s="4"/>
      <c r="EV482" s="4"/>
      <c r="EW482" s="4"/>
      <c r="EX482" s="4"/>
      <c r="EY482" s="4"/>
      <c r="EZ482" s="4"/>
      <c r="FA482" s="4"/>
      <c r="FB482" s="4"/>
      <c r="FC482" s="4"/>
      <c r="FD482" s="4"/>
      <c r="FE482" s="4"/>
      <c r="FF482" s="4"/>
      <c r="FG482" s="4"/>
      <c r="FH482" s="4"/>
      <c r="FI482" s="4"/>
      <c r="FJ482" s="4"/>
      <c r="FK482" s="4"/>
      <c r="FL482" s="4"/>
      <c r="FM482" s="4"/>
      <c r="FN482" s="4"/>
      <c r="FO482" s="4"/>
      <c r="FP482" s="4"/>
      <c r="FQ482" s="4"/>
      <c r="FR482" s="4"/>
      <c r="FS482" s="4"/>
      <c r="FT482" s="4"/>
      <c r="FU482" s="4"/>
      <c r="FV482" s="4"/>
      <c r="FW482" s="4"/>
      <c r="FX482" s="4"/>
      <c r="FY482" s="4"/>
      <c r="FZ482" s="4"/>
      <c r="GA482" s="4"/>
      <c r="GB482" s="4"/>
      <c r="GC482" s="4"/>
      <c r="GD482" s="4"/>
      <c r="GE482" s="4"/>
      <c r="GF482" s="4"/>
      <c r="GG482" s="4"/>
      <c r="GH482" s="4"/>
      <c r="GI482" s="4"/>
      <c r="GJ482" s="4"/>
      <c r="GK482" s="4"/>
      <c r="GL482" s="4"/>
      <c r="GM482" s="4"/>
      <c r="GN482" s="4"/>
      <c r="GO482" s="4"/>
      <c r="GP482" s="4"/>
      <c r="GQ482" s="4"/>
      <c r="GR482" s="4"/>
      <c r="GS482" s="4"/>
      <c r="GT482" s="4"/>
      <c r="GU482" s="4"/>
      <c r="GV482" s="4"/>
      <c r="GW482" s="4"/>
      <c r="GX482" s="4"/>
      <c r="GY482" s="4"/>
      <c r="GZ482" s="4"/>
      <c r="HA482" s="4"/>
      <c r="HB482" s="4"/>
      <c r="HC482" s="4"/>
    </row>
    <row r="483" spans="1:211" s="380" customFormat="1" ht="13.9" customHeight="1">
      <c r="A483" s="828" t="str">
        <f>IF('1C TSsoustraitance'!$A200&lt;&gt;0,'1C TSsoustraitance'!$A200,"")</f>
        <v/>
      </c>
      <c r="B483" s="530"/>
      <c r="C483" s="513" t="str">
        <f>IF('1C TSsoustraitance'!$A200&lt;&gt;0,'1C TSsoustraitance'!$B200,"")</f>
        <v/>
      </c>
      <c r="D483" s="513" t="str">
        <f>IF('1C TSsoustraitance'!$A200&lt;&gt;0,'1C TSsoustraitance'!$C200,"")</f>
        <v/>
      </c>
      <c r="E483" s="684"/>
      <c r="F483" s="685"/>
      <c r="G483" s="666">
        <f>'1C TSsoustraitance'!$D200</f>
        <v>0</v>
      </c>
      <c r="H483" s="533">
        <v>0.21</v>
      </c>
      <c r="I483" s="533">
        <v>1</v>
      </c>
      <c r="J483" s="534"/>
      <c r="K483" s="667">
        <f t="shared" si="123"/>
        <v>0</v>
      </c>
      <c r="L483" s="668">
        <f>IF(OR('1C TSsoustraitance'!$D200="",'1C TSsoustraitance'!$AP200=0),0,IF(AND('1C TSsoustraitance'!$D200&lt;&gt;"",$K$2="Pôle",'1C TSsoustraitance'!$E200="OUI"),(('1C TSsoustraitance'!$F200+'1C TSsoustraitance'!$G200+'1C TSsoustraitance'!$H200+'1C TSsoustraitance'!$I200+'1C TSsoustraitance'!$M200)/'1C TSsoustraitance'!$R200),IF(AND('1C TSsoustraitance'!$D200&lt;&gt;"",$K$2="Pôle",'1C TSsoustraitance'!$E200="NON"),(('1C TSsoustraitance'!$F200+'1C TSsoustraitance'!$G200+'1C TSsoustraitance'!$H200+'1C TSsoustraitance'!$I200+'1C TSsoustraitance'!$M200)/'1C TSsoustraitance'!$AP200),IF(AND('1C TSsoustraitance'!$D200&lt;&gt;"",$K$2&lt;&gt;"Pôle",'1C TSsoustraitance'!$E200="OUI"),(('1C TSsoustraitance'!$F200+'1C TSsoustraitance'!$G200+'1C TSsoustraitance'!$H200+'1C TSsoustraitance'!$I200+'1C TSsoustraitance'!$J200+'1C TSsoustraitance'!$K200+'1C TSsoustraitance'!$L200+'1C TSsoustraitance'!$M200+'1C TSsoustraitance'!$N200+'1C TSsoustraitance'!$O200+'1C TSsoustraitance'!$P200+'1C TSsoustraitance'!$Q200)/'1C TSsoustraitance'!$R200),IF(AND('1C TSsoustraitance'!$D200&lt;&gt;"",$K$2&lt;&gt;"Pôle",'1C TSsoustraitance'!$E200="NON"),(('1C TSsoustraitance'!$F200+'1C TSsoustraitance'!$G200+'1C TSsoustraitance'!$H200+'1C TSsoustraitance'!$I200+'1C TSsoustraitance'!$J200+'1C TSsoustraitance'!$K200+'1C TSsoustraitance'!$L200+'1C TSsoustraitance'!$M200+'1C TSsoustraitance'!$N200+'1C TSsoustraitance'!$O200+'1C TSsoustraitance'!$P200+'1C TSsoustraitance'!$Q200))/'1C TSsoustraitance'!$AP200)))))</f>
        <v>0</v>
      </c>
      <c r="M483" s="668">
        <f>IF(OR('1C TSsoustraitance'!$D200="",'1C TSsoustraitance'!AP$13=0),0,IF(AND('1C TSsoustraitance'!$D200&lt;&gt;"",$K$2="Pôle",'1C TSsoustraitance'!$E200="OUI"),(('1C TSsoustraitance'!$J200+'1C TSsoustraitance'!$K200+'1C TSsoustraitance'!$L200)/'1C TSsoustraitance'!$R200),IF(AND('1C TSsoustraitance'!$D200&lt;&gt;"",$K$2="Pôle",'1C TSsoustraitance'!$E200="NON"),(('1C TSsoustraitance'!$J200+'1C TSsoustraitance'!$K200+'1C TSsoustraitance'!$L200)/'1C TSsoustraitance'!$AP200),IF(AND('1C TSsoustraitance'!$D200&lt;&gt;"",$K$2&lt;&gt;"Pôle"),0))))</f>
        <v>0</v>
      </c>
      <c r="N483" s="668">
        <f t="shared" si="124"/>
        <v>0</v>
      </c>
      <c r="O483" s="669">
        <f>IF(OR('1C TSsoustraitance'!$D200="",'1C TSsoustraitance'!$E200="OUI",'1C TSsoustraitance'!$AP200=0),0,(('1C TSsoustraitance'!$S200)/'1C TSsoustraitance'!$AP200))</f>
        <v>0</v>
      </c>
      <c r="P483" s="669">
        <f>IF(OR('1C TSsoustraitance'!$D200="",'1C TSsoustraitance'!$E200="OUI",'1C TSsoustraitance'!$AP200=0),0,(('1C TSsoustraitance'!$T200)/'1C TSsoustraitance'!$AP200))</f>
        <v>0</v>
      </c>
      <c r="Q483" s="669">
        <f>IF(OR('1C TSsoustraitance'!$D200="",'1C TSsoustraitance'!$E200="OUI",'1C TSsoustraitance'!$AP200=0),0,(('1C TSsoustraitance'!$U200)/'1C TSsoustraitance'!$AP200))</f>
        <v>0</v>
      </c>
      <c r="R483" s="669">
        <f>IF(OR('1C TSsoustraitance'!$D200="",'1C TSsoustraitance'!$E200="OUI",'1C TSsoustraitance'!$AP200=0),0,(('1C TSsoustraitance'!$V200)/'1C TSsoustraitance'!$AP200))</f>
        <v>0</v>
      </c>
      <c r="S483" s="669">
        <f>IF(OR('1C TSsoustraitance'!$D200="",'1C TSsoustraitance'!$E200="OUI",'1C TSsoustraitance'!$AP200=0),0,(('1C TSsoustraitance'!$W200)/'1C TSsoustraitance'!$AP200))</f>
        <v>0</v>
      </c>
      <c r="T483" s="669">
        <f>IF(OR('1C TSsoustraitance'!$D200="",'1C TSsoustraitance'!$E200="OUI",'1C TSsoustraitance'!$AP200=0),0,(('1C TSsoustraitance'!$X200)/'1C TSsoustraitance'!$AP200))</f>
        <v>0</v>
      </c>
      <c r="U483" s="669">
        <f>IF(OR('1C TSsoustraitance'!$D200="",'1C TSsoustraitance'!$E200="OUI",'1C TSsoustraitance'!$AP200=0),0,(('1C TSsoustraitance'!$Y200)/'1C TSsoustraitance'!$AP200))</f>
        <v>0</v>
      </c>
      <c r="V483" s="669">
        <f>IF(OR('1C TSsoustraitance'!$D200="",'1C TSsoustraitance'!$E200="OUI",'1C TSsoustraitance'!$AP200=0),0,(('1C TSsoustraitance'!$Z200)/'1C TSsoustraitance'!$AP200))</f>
        <v>0</v>
      </c>
      <c r="W483" s="669">
        <f>IF(OR('1C TSsoustraitance'!$D200="",'1C TSsoustraitance'!$E200="OUI",'1C TSsoustraitance'!$AP200=0),0,(('1C TSsoustraitance'!$AA200)/'1C TSsoustraitance'!$AP200))</f>
        <v>0</v>
      </c>
      <c r="X483" s="669">
        <f>IF(OR('1C TSsoustraitance'!$D200="",'1C TSsoustraitance'!$E200="OUI",'1C TSsoustraitance'!$AP200=0),0,(('1C TSsoustraitance'!$AB200)/'1C TSsoustraitance'!$AP200))</f>
        <v>0</v>
      </c>
      <c r="Y483" s="669">
        <f>IF(OR('1C TSsoustraitance'!$D200="",'1C TSsoustraitance'!$E200="OUI",'1C TSsoustraitance'!$AP200=0),0,(('1C TSsoustraitance'!$AC200)/'1C TSsoustraitance'!$AP200))</f>
        <v>0</v>
      </c>
      <c r="Z483" s="669">
        <f>IF(OR('1C TSsoustraitance'!$D200="",'1C TSsoustraitance'!$E200="OUI",'1C TSsoustraitance'!$AP200=0),0,(('1C TSsoustraitance'!$AD200)/'1C TSsoustraitance'!$AP200))</f>
        <v>0</v>
      </c>
      <c r="AA483" s="669">
        <f>IF(OR('1C TSsoustraitance'!$D200="",'1C TSsoustraitance'!$E200="OUI",'1C TSsoustraitance'!$AP200=0),0,(('1C TSsoustraitance'!$AE200)/'1C TSsoustraitance'!$AP200))</f>
        <v>0</v>
      </c>
      <c r="AB483" s="669">
        <f>IF(OR('1C TSsoustraitance'!$D200="",'1C TSsoustraitance'!$E200="OUI",'1C TSsoustraitance'!$AP200=0),0,(('1C TSsoustraitance'!$AF200)/'1C TSsoustraitance'!$AP200))</f>
        <v>0</v>
      </c>
      <c r="AC483" s="669">
        <f>IF(OR('1C TSsoustraitance'!$D200="",'1C TSsoustraitance'!$E200="OUI",'1C TSsoustraitance'!$AP200=0),0,(('1C TSsoustraitance'!$AG200)/'1C TSsoustraitance'!$AP200))</f>
        <v>0</v>
      </c>
      <c r="AD483" s="669">
        <f>IF(OR('1C TSsoustraitance'!$D200="",'1C TSsoustraitance'!$E200="OUI",'1C TSsoustraitance'!$AP200=0),0,(('1C TSsoustraitance'!$AH200)/'1C TSsoustraitance'!$AP200))</f>
        <v>0</v>
      </c>
      <c r="AE483" s="669">
        <f>IF(OR('1C TSsoustraitance'!$D200="",'1C TSsoustraitance'!$E200="OUI",'1C TSsoustraitance'!$AP200=0),0,(('1C TSsoustraitance'!$AI200)/'1C TSsoustraitance'!$AP200))</f>
        <v>0</v>
      </c>
      <c r="AF483" s="669">
        <f>IF(OR('1C TSsoustraitance'!$D200="",'1C TSsoustraitance'!$E200="OUI",'1C TSsoustraitance'!$AP200=0),0,(('1C TSsoustraitance'!$AJ200)/'1C TSsoustraitance'!$AP200))</f>
        <v>0</v>
      </c>
      <c r="AG483" s="669">
        <f>IF(OR('1C TSsoustraitance'!$D200="",'1C TSsoustraitance'!$E200="OUI",'1C TSsoustraitance'!$AP200=0),0,(('1C TSsoustraitance'!$AK200)/'1C TSsoustraitance'!$AP200))</f>
        <v>0</v>
      </c>
      <c r="AH483" s="669">
        <f>IF(OR('1C TSsoustraitance'!$D200="",'1C TSsoustraitance'!$E200="OUI",'1C TSsoustraitance'!$AP200=0),0,(('1C TSsoustraitance'!$AL200)/'1C TSsoustraitance'!$AP200))</f>
        <v>0</v>
      </c>
      <c r="AI483" s="669">
        <f>IF(OR('1C TSsoustraitance'!$D200="",'1C TSsoustraitance'!$E200="OUI",'1C TSsoustraitance'!$AP200=0),0,(('1C TSsoustraitance'!$AM200)/'1C TSsoustraitance'!$AP200))</f>
        <v>0</v>
      </c>
      <c r="AJ483" s="669">
        <f>IF(OR('1C TSsoustraitance'!$D200="",'1C TSsoustraitance'!$E200="OUI",'1C TSsoustraitance'!$AP200=0),0,(('1C TSsoustraitance'!$AN200)/'1C TSsoustraitance'!$AP200))</f>
        <v>0</v>
      </c>
      <c r="AK483" s="669">
        <f t="shared" si="125"/>
        <v>0</v>
      </c>
      <c r="AL483" s="668">
        <f t="shared" si="126"/>
        <v>0</v>
      </c>
      <c r="AM483" s="670">
        <f>IF(Tableau7[[#This Row],[N° pièce]]="",0,(Tableau7[[#This Row],[hors TVA]]+(Tableau7[[#This Row],[hors TVA]]*Tableau7[[#This Row],[Taux TVA]])-(Tableau7[[#This Row],[hors TVA]]*Tableau7[[#This Row],[Taux TVA]]*Tableau7[[#This Row],[Régime TVA: Récupération]]))*Tableau7[[#This Row],[Type 1]])</f>
        <v>0</v>
      </c>
      <c r="AN483" s="670">
        <f>IF(Tableau7[[#This Row],[N° pièce]]="",0,IF($K$2="pôle",((Tableau7[[#This Row],[hors TVA]]+(Tableau7[[#This Row],[hors TVA]]*Tableau7[[#This Row],[Taux TVA]])-(Tableau7[[#This Row],[hors TVA]]*Tableau7[[#This Row],[Taux TVA]]*Tableau7[[#This Row],[Régime TVA: Récupération]]))*Tableau7[[#This Row],[Type 2]]),0))</f>
        <v>0</v>
      </c>
      <c r="AO483" s="670">
        <f t="shared" si="121"/>
        <v>0</v>
      </c>
      <c r="AP483" s="255">
        <f t="shared" si="128"/>
        <v>0</v>
      </c>
      <c r="AQ483" s="506">
        <f t="shared" si="127"/>
        <v>0</v>
      </c>
      <c r="AR483" s="671"/>
      <c r="AS483" s="512"/>
      <c r="AT483" s="513" t="str">
        <f>IF(('1C TSsoustraitance'!AP200*FICHE!C$14&lt;J483),"Forfait limité à "&amp;FICHE!C$14&amp;"€/jour","")</f>
        <v/>
      </c>
      <c r="AU483" s="797"/>
      <c r="AV483" s="484"/>
      <c r="AW483" s="484"/>
      <c r="AX483" s="484"/>
      <c r="AY483" s="484"/>
      <c r="AZ483" s="484"/>
      <c r="BA483" s="4"/>
      <c r="BB483" s="4"/>
      <c r="BC483" s="4"/>
      <c r="BD483" s="4"/>
      <c r="BE483" s="4"/>
      <c r="BF483" s="4"/>
      <c r="BG483" s="4"/>
      <c r="BH483" s="4"/>
      <c r="BI483" s="4"/>
      <c r="BJ483" s="4"/>
      <c r="BK483" s="4"/>
      <c r="BL483" s="4"/>
      <c r="BM483" s="4"/>
      <c r="BN483" s="4"/>
      <c r="BO483" s="4"/>
      <c r="BP483" s="4"/>
      <c r="BQ483" s="4"/>
      <c r="BR483" s="4"/>
      <c r="BS483" s="4"/>
      <c r="BT483" s="4"/>
      <c r="BU483" s="4"/>
      <c r="BV483" s="4"/>
      <c r="BW483" s="4"/>
      <c r="BX483" s="4"/>
      <c r="BY483" s="4"/>
      <c r="BZ483" s="4"/>
      <c r="CA483" s="4"/>
      <c r="CB483" s="4"/>
      <c r="CC483" s="4"/>
      <c r="CD483" s="4"/>
      <c r="CE483" s="4"/>
      <c r="CF483" s="4"/>
      <c r="CG483" s="4"/>
      <c r="CH483" s="4"/>
      <c r="CI483" s="4"/>
      <c r="CJ483" s="4"/>
      <c r="CK483" s="4"/>
      <c r="CL483" s="4"/>
      <c r="CM483" s="4"/>
      <c r="CN483" s="4"/>
      <c r="CO483" s="4"/>
      <c r="CP483" s="4"/>
      <c r="CQ483" s="4"/>
      <c r="CR483" s="4"/>
      <c r="CS483" s="4"/>
      <c r="CT483" s="4"/>
      <c r="CU483" s="4"/>
      <c r="CV483" s="4"/>
      <c r="CW483" s="4"/>
      <c r="CX483" s="4"/>
      <c r="CY483" s="4"/>
      <c r="CZ483" s="4"/>
      <c r="DA483" s="4"/>
      <c r="DB483" s="4"/>
      <c r="DC483" s="4"/>
      <c r="DD483" s="4"/>
      <c r="DE483" s="4"/>
      <c r="DF483" s="4"/>
      <c r="DG483" s="4"/>
      <c r="DH483" s="4"/>
      <c r="DI483" s="4"/>
      <c r="DJ483" s="4"/>
      <c r="DK483" s="4"/>
      <c r="DL483" s="4"/>
      <c r="DM483" s="4"/>
      <c r="DN483" s="4"/>
      <c r="DO483" s="4"/>
      <c r="DP483" s="4"/>
      <c r="DQ483" s="4"/>
      <c r="DR483" s="4"/>
      <c r="DS483" s="4"/>
      <c r="DT483" s="4"/>
      <c r="DU483" s="4"/>
      <c r="DV483" s="4"/>
      <c r="DW483" s="4"/>
      <c r="DX483" s="4"/>
      <c r="DY483" s="4"/>
      <c r="DZ483" s="4"/>
      <c r="EA483" s="4"/>
      <c r="EB483" s="4"/>
      <c r="EC483" s="4"/>
      <c r="ED483" s="4"/>
      <c r="EE483" s="4"/>
      <c r="EF483" s="4"/>
      <c r="EG483" s="4"/>
      <c r="EH483" s="4"/>
      <c r="EI483" s="4"/>
      <c r="EJ483" s="4"/>
      <c r="EK483" s="4"/>
      <c r="EL483" s="4"/>
      <c r="EM483" s="4"/>
      <c r="EN483" s="4"/>
      <c r="EO483" s="4"/>
      <c r="EP483" s="4"/>
      <c r="EQ483" s="4"/>
      <c r="ER483" s="4"/>
      <c r="ES483" s="4"/>
      <c r="ET483" s="4"/>
      <c r="EU483" s="4"/>
      <c r="EV483" s="4"/>
      <c r="EW483" s="4"/>
      <c r="EX483" s="4"/>
      <c r="EY483" s="4"/>
      <c r="EZ483" s="4"/>
      <c r="FA483" s="4"/>
      <c r="FB483" s="4"/>
      <c r="FC483" s="4"/>
      <c r="FD483" s="4"/>
      <c r="FE483" s="4"/>
      <c r="FF483" s="4"/>
      <c r="FG483" s="4"/>
      <c r="FH483" s="4"/>
      <c r="FI483" s="4"/>
      <c r="FJ483" s="4"/>
      <c r="FK483" s="4"/>
      <c r="FL483" s="4"/>
      <c r="FM483" s="4"/>
      <c r="FN483" s="4"/>
      <c r="FO483" s="4"/>
      <c r="FP483" s="4"/>
      <c r="FQ483" s="4"/>
      <c r="FR483" s="4"/>
      <c r="FS483" s="4"/>
      <c r="FT483" s="4"/>
      <c r="FU483" s="4"/>
      <c r="FV483" s="4"/>
      <c r="FW483" s="4"/>
      <c r="FX483" s="4"/>
      <c r="FY483" s="4"/>
      <c r="FZ483" s="4"/>
      <c r="GA483" s="4"/>
      <c r="GB483" s="4"/>
      <c r="GC483" s="4"/>
      <c r="GD483" s="4"/>
      <c r="GE483" s="4"/>
      <c r="GF483" s="4"/>
      <c r="GG483" s="4"/>
      <c r="GH483" s="4"/>
      <c r="GI483" s="4"/>
      <c r="GJ483" s="4"/>
      <c r="GK483" s="4"/>
      <c r="GL483" s="4"/>
      <c r="GM483" s="4"/>
      <c r="GN483" s="4"/>
      <c r="GO483" s="4"/>
      <c r="GP483" s="4"/>
      <c r="GQ483" s="4"/>
      <c r="GR483" s="4"/>
      <c r="GS483" s="4"/>
      <c r="GT483" s="4"/>
      <c r="GU483" s="4"/>
      <c r="GV483" s="4"/>
      <c r="GW483" s="4"/>
      <c r="GX483" s="4"/>
      <c r="GY483" s="4"/>
      <c r="GZ483" s="4"/>
      <c r="HA483" s="4"/>
      <c r="HB483" s="4"/>
      <c r="HC483" s="4"/>
    </row>
    <row r="484" spans="1:211" s="380" customFormat="1" ht="13.9" customHeight="1">
      <c r="A484" s="828" t="str">
        <f>IF('1C TSsoustraitance'!$A201&lt;&gt;0,'1C TSsoustraitance'!$A201,"")</f>
        <v/>
      </c>
      <c r="B484" s="530"/>
      <c r="C484" s="513" t="str">
        <f>IF('1C TSsoustraitance'!$A201&lt;&gt;0,'1C TSsoustraitance'!$B201,"")</f>
        <v/>
      </c>
      <c r="D484" s="513" t="str">
        <f>IF('1C TSsoustraitance'!$A201&lt;&gt;0,'1C TSsoustraitance'!$C201,"")</f>
        <v/>
      </c>
      <c r="E484" s="684"/>
      <c r="F484" s="685"/>
      <c r="G484" s="666">
        <f>'1C TSsoustraitance'!$D201</f>
        <v>0</v>
      </c>
      <c r="H484" s="533">
        <v>0.21</v>
      </c>
      <c r="I484" s="533">
        <v>1</v>
      </c>
      <c r="J484" s="534"/>
      <c r="K484" s="667">
        <f t="shared" si="123"/>
        <v>0</v>
      </c>
      <c r="L484" s="668">
        <f>IF(OR('1C TSsoustraitance'!$D201="",'1C TSsoustraitance'!$AP201=0),0,IF(AND('1C TSsoustraitance'!$D201&lt;&gt;"",$K$2="Pôle",'1C TSsoustraitance'!$E201="OUI"),(('1C TSsoustraitance'!$F201+'1C TSsoustraitance'!$G201+'1C TSsoustraitance'!$H201+'1C TSsoustraitance'!$I201+'1C TSsoustraitance'!$M201)/'1C TSsoustraitance'!$R201),IF(AND('1C TSsoustraitance'!$D201&lt;&gt;"",$K$2="Pôle",'1C TSsoustraitance'!$E201="NON"),(('1C TSsoustraitance'!$F201+'1C TSsoustraitance'!$G201+'1C TSsoustraitance'!$H201+'1C TSsoustraitance'!$I201+'1C TSsoustraitance'!$M201)/'1C TSsoustraitance'!$AP201),IF(AND('1C TSsoustraitance'!$D201&lt;&gt;"",$K$2&lt;&gt;"Pôle",'1C TSsoustraitance'!$E201="OUI"),(('1C TSsoustraitance'!$F201+'1C TSsoustraitance'!$G201+'1C TSsoustraitance'!$H201+'1C TSsoustraitance'!$I201+'1C TSsoustraitance'!$J201+'1C TSsoustraitance'!$K201+'1C TSsoustraitance'!$L201+'1C TSsoustraitance'!$M201+'1C TSsoustraitance'!$N201+'1C TSsoustraitance'!$O201+'1C TSsoustraitance'!$P201+'1C TSsoustraitance'!$Q201)/'1C TSsoustraitance'!$R201),IF(AND('1C TSsoustraitance'!$D201&lt;&gt;"",$K$2&lt;&gt;"Pôle",'1C TSsoustraitance'!$E201="NON"),(('1C TSsoustraitance'!$F201+'1C TSsoustraitance'!$G201+'1C TSsoustraitance'!$H201+'1C TSsoustraitance'!$I201+'1C TSsoustraitance'!$J201+'1C TSsoustraitance'!$K201+'1C TSsoustraitance'!$L201+'1C TSsoustraitance'!$M201+'1C TSsoustraitance'!$N201+'1C TSsoustraitance'!$O201+'1C TSsoustraitance'!$P201+'1C TSsoustraitance'!$Q201))/'1C TSsoustraitance'!$AP201)))))</f>
        <v>0</v>
      </c>
      <c r="M484" s="668">
        <f>IF(OR('1C TSsoustraitance'!$D201="",'1C TSsoustraitance'!AP$13=0),0,IF(AND('1C TSsoustraitance'!$D201&lt;&gt;"",$K$2="Pôle",'1C TSsoustraitance'!$E201="OUI"),(('1C TSsoustraitance'!$J201+'1C TSsoustraitance'!$K201+'1C TSsoustraitance'!$L201)/'1C TSsoustraitance'!$R201),IF(AND('1C TSsoustraitance'!$D201&lt;&gt;"",$K$2="Pôle",'1C TSsoustraitance'!$E201="NON"),(('1C TSsoustraitance'!$J201+'1C TSsoustraitance'!$K201+'1C TSsoustraitance'!$L201)/'1C TSsoustraitance'!$AP201),IF(AND('1C TSsoustraitance'!$D201&lt;&gt;"",$K$2&lt;&gt;"Pôle"),0))))</f>
        <v>0</v>
      </c>
      <c r="N484" s="668">
        <f t="shared" si="124"/>
        <v>0</v>
      </c>
      <c r="O484" s="669">
        <f>IF(OR('1C TSsoustraitance'!$D201="",'1C TSsoustraitance'!$E201="OUI",'1C TSsoustraitance'!$AP201=0),0,(('1C TSsoustraitance'!$S201)/'1C TSsoustraitance'!$AP201))</f>
        <v>0</v>
      </c>
      <c r="P484" s="669">
        <f>IF(OR('1C TSsoustraitance'!$D201="",'1C TSsoustraitance'!$E201="OUI",'1C TSsoustraitance'!$AP201=0),0,(('1C TSsoustraitance'!$T201)/'1C TSsoustraitance'!$AP201))</f>
        <v>0</v>
      </c>
      <c r="Q484" s="669">
        <f>IF(OR('1C TSsoustraitance'!$D201="",'1C TSsoustraitance'!$E201="OUI",'1C TSsoustraitance'!$AP201=0),0,(('1C TSsoustraitance'!$U201)/'1C TSsoustraitance'!$AP201))</f>
        <v>0</v>
      </c>
      <c r="R484" s="669">
        <f>IF(OR('1C TSsoustraitance'!$D201="",'1C TSsoustraitance'!$E201="OUI",'1C TSsoustraitance'!$AP201=0),0,(('1C TSsoustraitance'!$V201)/'1C TSsoustraitance'!$AP201))</f>
        <v>0</v>
      </c>
      <c r="S484" s="669">
        <f>IF(OR('1C TSsoustraitance'!$D201="",'1C TSsoustraitance'!$E201="OUI",'1C TSsoustraitance'!$AP201=0),0,(('1C TSsoustraitance'!$W201)/'1C TSsoustraitance'!$AP201))</f>
        <v>0</v>
      </c>
      <c r="T484" s="669">
        <f>IF(OR('1C TSsoustraitance'!$D201="",'1C TSsoustraitance'!$E201="OUI",'1C TSsoustraitance'!$AP201=0),0,(('1C TSsoustraitance'!$X201)/'1C TSsoustraitance'!$AP201))</f>
        <v>0</v>
      </c>
      <c r="U484" s="669">
        <f>IF(OR('1C TSsoustraitance'!$D201="",'1C TSsoustraitance'!$E201="OUI",'1C TSsoustraitance'!$AP201=0),0,(('1C TSsoustraitance'!$Y201)/'1C TSsoustraitance'!$AP201))</f>
        <v>0</v>
      </c>
      <c r="V484" s="669">
        <f>IF(OR('1C TSsoustraitance'!$D201="",'1C TSsoustraitance'!$E201="OUI",'1C TSsoustraitance'!$AP201=0),0,(('1C TSsoustraitance'!$Z201)/'1C TSsoustraitance'!$AP201))</f>
        <v>0</v>
      </c>
      <c r="W484" s="669">
        <f>IF(OR('1C TSsoustraitance'!$D201="",'1C TSsoustraitance'!$E201="OUI",'1C TSsoustraitance'!$AP201=0),0,(('1C TSsoustraitance'!$AA201)/'1C TSsoustraitance'!$AP201))</f>
        <v>0</v>
      </c>
      <c r="X484" s="669">
        <f>IF(OR('1C TSsoustraitance'!$D201="",'1C TSsoustraitance'!$E201="OUI",'1C TSsoustraitance'!$AP201=0),0,(('1C TSsoustraitance'!$AB201)/'1C TSsoustraitance'!$AP201))</f>
        <v>0</v>
      </c>
      <c r="Y484" s="669">
        <f>IF(OR('1C TSsoustraitance'!$D201="",'1C TSsoustraitance'!$E201="OUI",'1C TSsoustraitance'!$AP201=0),0,(('1C TSsoustraitance'!$AC201)/'1C TSsoustraitance'!$AP201))</f>
        <v>0</v>
      </c>
      <c r="Z484" s="669">
        <f>IF(OR('1C TSsoustraitance'!$D201="",'1C TSsoustraitance'!$E201="OUI",'1C TSsoustraitance'!$AP201=0),0,(('1C TSsoustraitance'!$AD201)/'1C TSsoustraitance'!$AP201))</f>
        <v>0</v>
      </c>
      <c r="AA484" s="669">
        <f>IF(OR('1C TSsoustraitance'!$D201="",'1C TSsoustraitance'!$E201="OUI",'1C TSsoustraitance'!$AP201=0),0,(('1C TSsoustraitance'!$AE201)/'1C TSsoustraitance'!$AP201))</f>
        <v>0</v>
      </c>
      <c r="AB484" s="669">
        <f>IF(OR('1C TSsoustraitance'!$D201="",'1C TSsoustraitance'!$E201="OUI",'1C TSsoustraitance'!$AP201=0),0,(('1C TSsoustraitance'!$AF201)/'1C TSsoustraitance'!$AP201))</f>
        <v>0</v>
      </c>
      <c r="AC484" s="669">
        <f>IF(OR('1C TSsoustraitance'!$D201="",'1C TSsoustraitance'!$E201="OUI",'1C TSsoustraitance'!$AP201=0),0,(('1C TSsoustraitance'!$AG201)/'1C TSsoustraitance'!$AP201))</f>
        <v>0</v>
      </c>
      <c r="AD484" s="669">
        <f>IF(OR('1C TSsoustraitance'!$D201="",'1C TSsoustraitance'!$E201="OUI",'1C TSsoustraitance'!$AP201=0),0,(('1C TSsoustraitance'!$AH201)/'1C TSsoustraitance'!$AP201))</f>
        <v>0</v>
      </c>
      <c r="AE484" s="669">
        <f>IF(OR('1C TSsoustraitance'!$D201="",'1C TSsoustraitance'!$E201="OUI",'1C TSsoustraitance'!$AP201=0),0,(('1C TSsoustraitance'!$AI201)/'1C TSsoustraitance'!$AP201))</f>
        <v>0</v>
      </c>
      <c r="AF484" s="669">
        <f>IF(OR('1C TSsoustraitance'!$D201="",'1C TSsoustraitance'!$E201="OUI",'1C TSsoustraitance'!$AP201=0),0,(('1C TSsoustraitance'!$AJ201)/'1C TSsoustraitance'!$AP201))</f>
        <v>0</v>
      </c>
      <c r="AG484" s="669">
        <f>IF(OR('1C TSsoustraitance'!$D201="",'1C TSsoustraitance'!$E201="OUI",'1C TSsoustraitance'!$AP201=0),0,(('1C TSsoustraitance'!$AK201)/'1C TSsoustraitance'!$AP201))</f>
        <v>0</v>
      </c>
      <c r="AH484" s="669">
        <f>IF(OR('1C TSsoustraitance'!$D201="",'1C TSsoustraitance'!$E201="OUI",'1C TSsoustraitance'!$AP201=0),0,(('1C TSsoustraitance'!$AL201)/'1C TSsoustraitance'!$AP201))</f>
        <v>0</v>
      </c>
      <c r="AI484" s="669">
        <f>IF(OR('1C TSsoustraitance'!$D201="",'1C TSsoustraitance'!$E201="OUI",'1C TSsoustraitance'!$AP201=0),0,(('1C TSsoustraitance'!$AM201)/'1C TSsoustraitance'!$AP201))</f>
        <v>0</v>
      </c>
      <c r="AJ484" s="669">
        <f>IF(OR('1C TSsoustraitance'!$D201="",'1C TSsoustraitance'!$E201="OUI",'1C TSsoustraitance'!$AP201=0),0,(('1C TSsoustraitance'!$AN201)/'1C TSsoustraitance'!$AP201))</f>
        <v>0</v>
      </c>
      <c r="AK484" s="669">
        <f t="shared" si="125"/>
        <v>0</v>
      </c>
      <c r="AL484" s="668">
        <f t="shared" si="126"/>
        <v>0</v>
      </c>
      <c r="AM484" s="670">
        <f>IF(Tableau7[[#This Row],[N° pièce]]="",0,(Tableau7[[#This Row],[hors TVA]]+(Tableau7[[#This Row],[hors TVA]]*Tableau7[[#This Row],[Taux TVA]])-(Tableau7[[#This Row],[hors TVA]]*Tableau7[[#This Row],[Taux TVA]]*Tableau7[[#This Row],[Régime TVA: Récupération]]))*Tableau7[[#This Row],[Type 1]])</f>
        <v>0</v>
      </c>
      <c r="AN484" s="670">
        <f>IF(Tableau7[[#This Row],[N° pièce]]="",0,IF($K$2="pôle",((Tableau7[[#This Row],[hors TVA]]+(Tableau7[[#This Row],[hors TVA]]*Tableau7[[#This Row],[Taux TVA]])-(Tableau7[[#This Row],[hors TVA]]*Tableau7[[#This Row],[Taux TVA]]*Tableau7[[#This Row],[Régime TVA: Récupération]]))*Tableau7[[#This Row],[Type 2]]),0))</f>
        <v>0</v>
      </c>
      <c r="AO484" s="670">
        <f t="shared" si="121"/>
        <v>0</v>
      </c>
      <c r="AP484" s="255">
        <f t="shared" si="128"/>
        <v>0</v>
      </c>
      <c r="AQ484" s="506">
        <f t="shared" si="127"/>
        <v>0</v>
      </c>
      <c r="AR484" s="671"/>
      <c r="AS484" s="512"/>
      <c r="AT484" s="513" t="str">
        <f>IF(('1C TSsoustraitance'!AP201*FICHE!C$14&lt;J484),"Forfait limité à "&amp;FICHE!C$14&amp;"€/jour","")</f>
        <v/>
      </c>
      <c r="AU484" s="797"/>
      <c r="AV484" s="484"/>
      <c r="AW484" s="484"/>
      <c r="AX484" s="484"/>
      <c r="AY484" s="484"/>
      <c r="AZ484" s="484"/>
      <c r="BA484" s="4"/>
      <c r="BB484" s="4"/>
      <c r="BC484" s="4"/>
      <c r="BD484" s="4"/>
      <c r="BE484" s="4"/>
      <c r="BF484" s="4"/>
      <c r="BG484" s="4"/>
      <c r="BH484" s="4"/>
      <c r="BI484" s="4"/>
      <c r="BJ484" s="4"/>
      <c r="BK484" s="4"/>
      <c r="BL484" s="4"/>
      <c r="BM484" s="4"/>
      <c r="BN484" s="4"/>
      <c r="BO484" s="4"/>
      <c r="BP484" s="4"/>
      <c r="BQ484" s="4"/>
      <c r="BR484" s="4"/>
      <c r="BS484" s="4"/>
      <c r="BT484" s="4"/>
      <c r="BU484" s="4"/>
      <c r="BV484" s="4"/>
      <c r="BW484" s="4"/>
      <c r="BX484" s="4"/>
      <c r="BY484" s="4"/>
      <c r="BZ484" s="4"/>
      <c r="CA484" s="4"/>
      <c r="CB484" s="4"/>
      <c r="CC484" s="4"/>
      <c r="CD484" s="4"/>
      <c r="CE484" s="4"/>
      <c r="CF484" s="4"/>
      <c r="CG484" s="4"/>
      <c r="CH484" s="4"/>
      <c r="CI484" s="4"/>
      <c r="CJ484" s="4"/>
      <c r="CK484" s="4"/>
      <c r="CL484" s="4"/>
      <c r="CM484" s="4"/>
      <c r="CN484" s="4"/>
      <c r="CO484" s="4"/>
      <c r="CP484" s="4"/>
      <c r="CQ484" s="4"/>
      <c r="CR484" s="4"/>
      <c r="CS484" s="4"/>
      <c r="CT484" s="4"/>
      <c r="CU484" s="4"/>
      <c r="CV484" s="4"/>
      <c r="CW484" s="4"/>
      <c r="CX484" s="4"/>
      <c r="CY484" s="4"/>
      <c r="CZ484" s="4"/>
      <c r="DA484" s="4"/>
      <c r="DB484" s="4"/>
      <c r="DC484" s="4"/>
      <c r="DD484" s="4"/>
      <c r="DE484" s="4"/>
      <c r="DF484" s="4"/>
      <c r="DG484" s="4"/>
      <c r="DH484" s="4"/>
      <c r="DI484" s="4"/>
      <c r="DJ484" s="4"/>
      <c r="DK484" s="4"/>
      <c r="DL484" s="4"/>
      <c r="DM484" s="4"/>
      <c r="DN484" s="4"/>
      <c r="DO484" s="4"/>
      <c r="DP484" s="4"/>
      <c r="DQ484" s="4"/>
      <c r="DR484" s="4"/>
      <c r="DS484" s="4"/>
      <c r="DT484" s="4"/>
      <c r="DU484" s="4"/>
      <c r="DV484" s="4"/>
      <c r="DW484" s="4"/>
      <c r="DX484" s="4"/>
      <c r="DY484" s="4"/>
      <c r="DZ484" s="4"/>
      <c r="EA484" s="4"/>
      <c r="EB484" s="4"/>
      <c r="EC484" s="4"/>
      <c r="ED484" s="4"/>
      <c r="EE484" s="4"/>
      <c r="EF484" s="4"/>
      <c r="EG484" s="4"/>
      <c r="EH484" s="4"/>
      <c r="EI484" s="4"/>
      <c r="EJ484" s="4"/>
      <c r="EK484" s="4"/>
      <c r="EL484" s="4"/>
      <c r="EM484" s="4"/>
      <c r="EN484" s="4"/>
      <c r="EO484" s="4"/>
      <c r="EP484" s="4"/>
      <c r="EQ484" s="4"/>
      <c r="ER484" s="4"/>
      <c r="ES484" s="4"/>
      <c r="ET484" s="4"/>
      <c r="EU484" s="4"/>
      <c r="EV484" s="4"/>
      <c r="EW484" s="4"/>
      <c r="EX484" s="4"/>
      <c r="EY484" s="4"/>
      <c r="EZ484" s="4"/>
      <c r="FA484" s="4"/>
      <c r="FB484" s="4"/>
      <c r="FC484" s="4"/>
      <c r="FD484" s="4"/>
      <c r="FE484" s="4"/>
      <c r="FF484" s="4"/>
      <c r="FG484" s="4"/>
      <c r="FH484" s="4"/>
      <c r="FI484" s="4"/>
      <c r="FJ484" s="4"/>
      <c r="FK484" s="4"/>
      <c r="FL484" s="4"/>
      <c r="FM484" s="4"/>
      <c r="FN484" s="4"/>
      <c r="FO484" s="4"/>
      <c r="FP484" s="4"/>
      <c r="FQ484" s="4"/>
      <c r="FR484" s="4"/>
      <c r="FS484" s="4"/>
      <c r="FT484" s="4"/>
      <c r="FU484" s="4"/>
      <c r="FV484" s="4"/>
      <c r="FW484" s="4"/>
      <c r="FX484" s="4"/>
      <c r="FY484" s="4"/>
      <c r="FZ484" s="4"/>
      <c r="GA484" s="4"/>
      <c r="GB484" s="4"/>
      <c r="GC484" s="4"/>
      <c r="GD484" s="4"/>
      <c r="GE484" s="4"/>
      <c r="GF484" s="4"/>
      <c r="GG484" s="4"/>
      <c r="GH484" s="4"/>
      <c r="GI484" s="4"/>
      <c r="GJ484" s="4"/>
      <c r="GK484" s="4"/>
      <c r="GL484" s="4"/>
      <c r="GM484" s="4"/>
      <c r="GN484" s="4"/>
      <c r="GO484" s="4"/>
      <c r="GP484" s="4"/>
      <c r="GQ484" s="4"/>
      <c r="GR484" s="4"/>
      <c r="GS484" s="4"/>
      <c r="GT484" s="4"/>
      <c r="GU484" s="4"/>
      <c r="GV484" s="4"/>
      <c r="GW484" s="4"/>
      <c r="GX484" s="4"/>
      <c r="GY484" s="4"/>
      <c r="GZ484" s="4"/>
      <c r="HA484" s="4"/>
      <c r="HB484" s="4"/>
      <c r="HC484" s="4"/>
    </row>
    <row r="485" spans="1:211" s="380" customFormat="1" ht="13.9" customHeight="1">
      <c r="A485" s="828" t="str">
        <f>IF('1C TSsoustraitance'!$A202&lt;&gt;0,'1C TSsoustraitance'!$A202,"")</f>
        <v/>
      </c>
      <c r="B485" s="530"/>
      <c r="C485" s="513" t="str">
        <f>IF('1C TSsoustraitance'!$A202&lt;&gt;0,'1C TSsoustraitance'!$B202,"")</f>
        <v/>
      </c>
      <c r="D485" s="513" t="str">
        <f>IF('1C TSsoustraitance'!$A202&lt;&gt;0,'1C TSsoustraitance'!$C202,"")</f>
        <v/>
      </c>
      <c r="E485" s="684"/>
      <c r="F485" s="685"/>
      <c r="G485" s="666">
        <f>'1C TSsoustraitance'!$D202</f>
        <v>0</v>
      </c>
      <c r="H485" s="533">
        <v>0.21</v>
      </c>
      <c r="I485" s="533">
        <v>1</v>
      </c>
      <c r="J485" s="534"/>
      <c r="K485" s="667">
        <f t="shared" si="123"/>
        <v>0</v>
      </c>
      <c r="L485" s="668">
        <f>IF(OR('1C TSsoustraitance'!$D202="",'1C TSsoustraitance'!$AP202=0),0,IF(AND('1C TSsoustraitance'!$D202&lt;&gt;"",$K$2="Pôle",'1C TSsoustraitance'!$E202="OUI"),(('1C TSsoustraitance'!$F202+'1C TSsoustraitance'!$G202+'1C TSsoustraitance'!$H202+'1C TSsoustraitance'!$I202+'1C TSsoustraitance'!$M202)/'1C TSsoustraitance'!$R202),IF(AND('1C TSsoustraitance'!$D202&lt;&gt;"",$K$2="Pôle",'1C TSsoustraitance'!$E202="NON"),(('1C TSsoustraitance'!$F202+'1C TSsoustraitance'!$G202+'1C TSsoustraitance'!$H202+'1C TSsoustraitance'!$I202+'1C TSsoustraitance'!$M202)/'1C TSsoustraitance'!$AP202),IF(AND('1C TSsoustraitance'!$D202&lt;&gt;"",$K$2&lt;&gt;"Pôle",'1C TSsoustraitance'!$E202="OUI"),(('1C TSsoustraitance'!$F202+'1C TSsoustraitance'!$G202+'1C TSsoustraitance'!$H202+'1C TSsoustraitance'!$I202+'1C TSsoustraitance'!$J202+'1C TSsoustraitance'!$K202+'1C TSsoustraitance'!$L202+'1C TSsoustraitance'!$M202+'1C TSsoustraitance'!$N202+'1C TSsoustraitance'!$O202+'1C TSsoustraitance'!$P202+'1C TSsoustraitance'!$Q202)/'1C TSsoustraitance'!$R202),IF(AND('1C TSsoustraitance'!$D202&lt;&gt;"",$K$2&lt;&gt;"Pôle",'1C TSsoustraitance'!$E202="NON"),(('1C TSsoustraitance'!$F202+'1C TSsoustraitance'!$G202+'1C TSsoustraitance'!$H202+'1C TSsoustraitance'!$I202+'1C TSsoustraitance'!$J202+'1C TSsoustraitance'!$K202+'1C TSsoustraitance'!$L202+'1C TSsoustraitance'!$M202+'1C TSsoustraitance'!$N202+'1C TSsoustraitance'!$O202+'1C TSsoustraitance'!$P202+'1C TSsoustraitance'!$Q202))/'1C TSsoustraitance'!$AP202)))))</f>
        <v>0</v>
      </c>
      <c r="M485" s="668">
        <f>IF(OR('1C TSsoustraitance'!$D202="",'1C TSsoustraitance'!AP$13=0),0,IF(AND('1C TSsoustraitance'!$D202&lt;&gt;"",$K$2="Pôle",'1C TSsoustraitance'!$E202="OUI"),(('1C TSsoustraitance'!$J202+'1C TSsoustraitance'!$K202+'1C TSsoustraitance'!$L202)/'1C TSsoustraitance'!$R202),IF(AND('1C TSsoustraitance'!$D202&lt;&gt;"",$K$2="Pôle",'1C TSsoustraitance'!$E202="NON"),(('1C TSsoustraitance'!$J202+'1C TSsoustraitance'!$K202+'1C TSsoustraitance'!$L202)/'1C TSsoustraitance'!$AP202),IF(AND('1C TSsoustraitance'!$D202&lt;&gt;"",$K$2&lt;&gt;"Pôle"),0))))</f>
        <v>0</v>
      </c>
      <c r="N485" s="668">
        <f t="shared" si="124"/>
        <v>0</v>
      </c>
      <c r="O485" s="669">
        <f>IF(OR('1C TSsoustraitance'!$D202="",'1C TSsoustraitance'!$E202="OUI",'1C TSsoustraitance'!$AP202=0),0,(('1C TSsoustraitance'!$S202)/'1C TSsoustraitance'!$AP202))</f>
        <v>0</v>
      </c>
      <c r="P485" s="669">
        <f>IF(OR('1C TSsoustraitance'!$D202="",'1C TSsoustraitance'!$E202="OUI",'1C TSsoustraitance'!$AP202=0),0,(('1C TSsoustraitance'!$T202)/'1C TSsoustraitance'!$AP202))</f>
        <v>0</v>
      </c>
      <c r="Q485" s="669">
        <f>IF(OR('1C TSsoustraitance'!$D202="",'1C TSsoustraitance'!$E202="OUI",'1C TSsoustraitance'!$AP202=0),0,(('1C TSsoustraitance'!$U202)/'1C TSsoustraitance'!$AP202))</f>
        <v>0</v>
      </c>
      <c r="R485" s="669">
        <f>IF(OR('1C TSsoustraitance'!$D202="",'1C TSsoustraitance'!$E202="OUI",'1C TSsoustraitance'!$AP202=0),0,(('1C TSsoustraitance'!$V202)/'1C TSsoustraitance'!$AP202))</f>
        <v>0</v>
      </c>
      <c r="S485" s="669">
        <f>IF(OR('1C TSsoustraitance'!$D202="",'1C TSsoustraitance'!$E202="OUI",'1C TSsoustraitance'!$AP202=0),0,(('1C TSsoustraitance'!$W202)/'1C TSsoustraitance'!$AP202))</f>
        <v>0</v>
      </c>
      <c r="T485" s="669">
        <f>IF(OR('1C TSsoustraitance'!$D202="",'1C TSsoustraitance'!$E202="OUI",'1C TSsoustraitance'!$AP202=0),0,(('1C TSsoustraitance'!$X202)/'1C TSsoustraitance'!$AP202))</f>
        <v>0</v>
      </c>
      <c r="U485" s="669">
        <f>IF(OR('1C TSsoustraitance'!$D202="",'1C TSsoustraitance'!$E202="OUI",'1C TSsoustraitance'!$AP202=0),0,(('1C TSsoustraitance'!$Y202)/'1C TSsoustraitance'!$AP202))</f>
        <v>0</v>
      </c>
      <c r="V485" s="669">
        <f>IF(OR('1C TSsoustraitance'!$D202="",'1C TSsoustraitance'!$E202="OUI",'1C TSsoustraitance'!$AP202=0),0,(('1C TSsoustraitance'!$Z202)/'1C TSsoustraitance'!$AP202))</f>
        <v>0</v>
      </c>
      <c r="W485" s="669">
        <f>IF(OR('1C TSsoustraitance'!$D202="",'1C TSsoustraitance'!$E202="OUI",'1C TSsoustraitance'!$AP202=0),0,(('1C TSsoustraitance'!$AA202)/'1C TSsoustraitance'!$AP202))</f>
        <v>0</v>
      </c>
      <c r="X485" s="669">
        <f>IF(OR('1C TSsoustraitance'!$D202="",'1C TSsoustraitance'!$E202="OUI",'1C TSsoustraitance'!$AP202=0),0,(('1C TSsoustraitance'!$AB202)/'1C TSsoustraitance'!$AP202))</f>
        <v>0</v>
      </c>
      <c r="Y485" s="669">
        <f>IF(OR('1C TSsoustraitance'!$D202="",'1C TSsoustraitance'!$E202="OUI",'1C TSsoustraitance'!$AP202=0),0,(('1C TSsoustraitance'!$AC202)/'1C TSsoustraitance'!$AP202))</f>
        <v>0</v>
      </c>
      <c r="Z485" s="669">
        <f>IF(OR('1C TSsoustraitance'!$D202="",'1C TSsoustraitance'!$E202="OUI",'1C TSsoustraitance'!$AP202=0),0,(('1C TSsoustraitance'!$AD202)/'1C TSsoustraitance'!$AP202))</f>
        <v>0</v>
      </c>
      <c r="AA485" s="669">
        <f>IF(OR('1C TSsoustraitance'!$D202="",'1C TSsoustraitance'!$E202="OUI",'1C TSsoustraitance'!$AP202=0),0,(('1C TSsoustraitance'!$AE202)/'1C TSsoustraitance'!$AP202))</f>
        <v>0</v>
      </c>
      <c r="AB485" s="669">
        <f>IF(OR('1C TSsoustraitance'!$D202="",'1C TSsoustraitance'!$E202="OUI",'1C TSsoustraitance'!$AP202=0),0,(('1C TSsoustraitance'!$AF202)/'1C TSsoustraitance'!$AP202))</f>
        <v>0</v>
      </c>
      <c r="AC485" s="669">
        <f>IF(OR('1C TSsoustraitance'!$D202="",'1C TSsoustraitance'!$E202="OUI",'1C TSsoustraitance'!$AP202=0),0,(('1C TSsoustraitance'!$AG202)/'1C TSsoustraitance'!$AP202))</f>
        <v>0</v>
      </c>
      <c r="AD485" s="669">
        <f>IF(OR('1C TSsoustraitance'!$D202="",'1C TSsoustraitance'!$E202="OUI",'1C TSsoustraitance'!$AP202=0),0,(('1C TSsoustraitance'!$AH202)/'1C TSsoustraitance'!$AP202))</f>
        <v>0</v>
      </c>
      <c r="AE485" s="669">
        <f>IF(OR('1C TSsoustraitance'!$D202="",'1C TSsoustraitance'!$E202="OUI",'1C TSsoustraitance'!$AP202=0),0,(('1C TSsoustraitance'!$AI202)/'1C TSsoustraitance'!$AP202))</f>
        <v>0</v>
      </c>
      <c r="AF485" s="669">
        <f>IF(OR('1C TSsoustraitance'!$D202="",'1C TSsoustraitance'!$E202="OUI",'1C TSsoustraitance'!$AP202=0),0,(('1C TSsoustraitance'!$AJ202)/'1C TSsoustraitance'!$AP202))</f>
        <v>0</v>
      </c>
      <c r="AG485" s="669">
        <f>IF(OR('1C TSsoustraitance'!$D202="",'1C TSsoustraitance'!$E202="OUI",'1C TSsoustraitance'!$AP202=0),0,(('1C TSsoustraitance'!$AK202)/'1C TSsoustraitance'!$AP202))</f>
        <v>0</v>
      </c>
      <c r="AH485" s="669">
        <f>IF(OR('1C TSsoustraitance'!$D202="",'1C TSsoustraitance'!$E202="OUI",'1C TSsoustraitance'!$AP202=0),0,(('1C TSsoustraitance'!$AL202)/'1C TSsoustraitance'!$AP202))</f>
        <v>0</v>
      </c>
      <c r="AI485" s="669">
        <f>IF(OR('1C TSsoustraitance'!$D202="",'1C TSsoustraitance'!$E202="OUI",'1C TSsoustraitance'!$AP202=0),0,(('1C TSsoustraitance'!$AM202)/'1C TSsoustraitance'!$AP202))</f>
        <v>0</v>
      </c>
      <c r="AJ485" s="669">
        <f>IF(OR('1C TSsoustraitance'!$D202="",'1C TSsoustraitance'!$E202="OUI",'1C TSsoustraitance'!$AP202=0),0,(('1C TSsoustraitance'!$AN202)/'1C TSsoustraitance'!$AP202))</f>
        <v>0</v>
      </c>
      <c r="AK485" s="669">
        <f t="shared" si="125"/>
        <v>0</v>
      </c>
      <c r="AL485" s="668">
        <f t="shared" si="126"/>
        <v>0</v>
      </c>
      <c r="AM485" s="670">
        <f>IF(Tableau7[[#This Row],[N° pièce]]="",0,(Tableau7[[#This Row],[hors TVA]]+(Tableau7[[#This Row],[hors TVA]]*Tableau7[[#This Row],[Taux TVA]])-(Tableau7[[#This Row],[hors TVA]]*Tableau7[[#This Row],[Taux TVA]]*Tableau7[[#This Row],[Régime TVA: Récupération]]))*Tableau7[[#This Row],[Type 1]])</f>
        <v>0</v>
      </c>
      <c r="AN485" s="670">
        <f>IF(Tableau7[[#This Row],[N° pièce]]="",0,IF($K$2="pôle",((Tableau7[[#This Row],[hors TVA]]+(Tableau7[[#This Row],[hors TVA]]*Tableau7[[#This Row],[Taux TVA]])-(Tableau7[[#This Row],[hors TVA]]*Tableau7[[#This Row],[Taux TVA]]*Tableau7[[#This Row],[Régime TVA: Récupération]]))*Tableau7[[#This Row],[Type 2]]),0))</f>
        <v>0</v>
      </c>
      <c r="AO485" s="670">
        <f t="shared" si="121"/>
        <v>0</v>
      </c>
      <c r="AP485" s="255">
        <f t="shared" si="128"/>
        <v>0</v>
      </c>
      <c r="AQ485" s="506">
        <f t="shared" si="127"/>
        <v>0</v>
      </c>
      <c r="AR485" s="671"/>
      <c r="AS485" s="512"/>
      <c r="AT485" s="513" t="str">
        <f>IF(('1C TSsoustraitance'!AP202*FICHE!C$14&lt;J485),"Forfait limité à "&amp;FICHE!C$14&amp;"€/jour","")</f>
        <v/>
      </c>
      <c r="AU485" s="797"/>
      <c r="AV485" s="484"/>
      <c r="AW485" s="484"/>
      <c r="AX485" s="484"/>
      <c r="AY485" s="484"/>
      <c r="AZ485" s="484"/>
      <c r="BA485" s="4"/>
      <c r="BB485" s="4"/>
      <c r="BC485" s="4"/>
      <c r="BD485" s="4"/>
      <c r="BE485" s="4"/>
      <c r="BF485" s="4"/>
      <c r="BG485" s="4"/>
      <c r="BH485" s="4"/>
      <c r="BI485" s="4"/>
      <c r="BJ485" s="4"/>
      <c r="BK485" s="4"/>
      <c r="BL485" s="4"/>
      <c r="BM485" s="4"/>
      <c r="BN485" s="4"/>
      <c r="BO485" s="4"/>
      <c r="BP485" s="4"/>
      <c r="BQ485" s="4"/>
      <c r="BR485" s="4"/>
      <c r="BS485" s="4"/>
      <c r="BT485" s="4"/>
      <c r="BU485" s="4"/>
      <c r="BV485" s="4"/>
      <c r="BW485" s="4"/>
      <c r="BX485" s="4"/>
      <c r="BY485" s="4"/>
      <c r="BZ485" s="4"/>
      <c r="CA485" s="4"/>
      <c r="CB485" s="4"/>
      <c r="CC485" s="4"/>
      <c r="CD485" s="4"/>
      <c r="CE485" s="4"/>
      <c r="CF485" s="4"/>
      <c r="CG485" s="4"/>
      <c r="CH485" s="4"/>
      <c r="CI485" s="4"/>
      <c r="CJ485" s="4"/>
      <c r="CK485" s="4"/>
      <c r="CL485" s="4"/>
      <c r="CM485" s="4"/>
      <c r="CN485" s="4"/>
      <c r="CO485" s="4"/>
      <c r="CP485" s="4"/>
      <c r="CQ485" s="4"/>
      <c r="CR485" s="4"/>
      <c r="CS485" s="4"/>
      <c r="CT485" s="4"/>
      <c r="CU485" s="4"/>
      <c r="CV485" s="4"/>
      <c r="CW485" s="4"/>
      <c r="CX485" s="4"/>
      <c r="CY485" s="4"/>
      <c r="CZ485" s="4"/>
      <c r="DA485" s="4"/>
      <c r="DB485" s="4"/>
      <c r="DC485" s="4"/>
      <c r="DD485" s="4"/>
      <c r="DE485" s="4"/>
      <c r="DF485" s="4"/>
      <c r="DG485" s="4"/>
      <c r="DH485" s="4"/>
      <c r="DI485" s="4"/>
      <c r="DJ485" s="4"/>
      <c r="DK485" s="4"/>
      <c r="DL485" s="4"/>
      <c r="DM485" s="4"/>
      <c r="DN485" s="4"/>
      <c r="DO485" s="4"/>
      <c r="DP485" s="4"/>
      <c r="DQ485" s="4"/>
      <c r="DR485" s="4"/>
      <c r="DS485" s="4"/>
      <c r="DT485" s="4"/>
      <c r="DU485" s="4"/>
      <c r="DV485" s="4"/>
      <c r="DW485" s="4"/>
      <c r="DX485" s="4"/>
      <c r="DY485" s="4"/>
      <c r="DZ485" s="4"/>
      <c r="EA485" s="4"/>
      <c r="EB485" s="4"/>
      <c r="EC485" s="4"/>
      <c r="ED485" s="4"/>
      <c r="EE485" s="4"/>
      <c r="EF485" s="4"/>
      <c r="EG485" s="4"/>
      <c r="EH485" s="4"/>
      <c r="EI485" s="4"/>
      <c r="EJ485" s="4"/>
      <c r="EK485" s="4"/>
      <c r="EL485" s="4"/>
      <c r="EM485" s="4"/>
      <c r="EN485" s="4"/>
      <c r="EO485" s="4"/>
      <c r="EP485" s="4"/>
      <c r="EQ485" s="4"/>
      <c r="ER485" s="4"/>
      <c r="ES485" s="4"/>
      <c r="ET485" s="4"/>
      <c r="EU485" s="4"/>
      <c r="EV485" s="4"/>
      <c r="EW485" s="4"/>
      <c r="EX485" s="4"/>
      <c r="EY485" s="4"/>
      <c r="EZ485" s="4"/>
      <c r="FA485" s="4"/>
      <c r="FB485" s="4"/>
      <c r="FC485" s="4"/>
      <c r="FD485" s="4"/>
      <c r="FE485" s="4"/>
      <c r="FF485" s="4"/>
      <c r="FG485" s="4"/>
      <c r="FH485" s="4"/>
      <c r="FI485" s="4"/>
      <c r="FJ485" s="4"/>
      <c r="FK485" s="4"/>
      <c r="FL485" s="4"/>
      <c r="FM485" s="4"/>
      <c r="FN485" s="4"/>
      <c r="FO485" s="4"/>
      <c r="FP485" s="4"/>
      <c r="FQ485" s="4"/>
      <c r="FR485" s="4"/>
      <c r="FS485" s="4"/>
      <c r="FT485" s="4"/>
      <c r="FU485" s="4"/>
      <c r="FV485" s="4"/>
      <c r="FW485" s="4"/>
      <c r="FX485" s="4"/>
      <c r="FY485" s="4"/>
      <c r="FZ485" s="4"/>
      <c r="GA485" s="4"/>
      <c r="GB485" s="4"/>
      <c r="GC485" s="4"/>
      <c r="GD485" s="4"/>
      <c r="GE485" s="4"/>
      <c r="GF485" s="4"/>
      <c r="GG485" s="4"/>
      <c r="GH485" s="4"/>
      <c r="GI485" s="4"/>
      <c r="GJ485" s="4"/>
      <c r="GK485" s="4"/>
      <c r="GL485" s="4"/>
      <c r="GM485" s="4"/>
      <c r="GN485" s="4"/>
      <c r="GO485" s="4"/>
      <c r="GP485" s="4"/>
      <c r="GQ485" s="4"/>
      <c r="GR485" s="4"/>
      <c r="GS485" s="4"/>
      <c r="GT485" s="4"/>
      <c r="GU485" s="4"/>
      <c r="GV485" s="4"/>
      <c r="GW485" s="4"/>
      <c r="GX485" s="4"/>
      <c r="GY485" s="4"/>
      <c r="GZ485" s="4"/>
      <c r="HA485" s="4"/>
      <c r="HB485" s="4"/>
      <c r="HC485" s="4"/>
    </row>
    <row r="486" spans="1:211" s="380" customFormat="1" ht="13.9" customHeight="1">
      <c r="A486" s="828" t="str">
        <f>IF('1C TSsoustraitance'!$A203&lt;&gt;0,'1C TSsoustraitance'!$A203,"")</f>
        <v/>
      </c>
      <c r="B486" s="530"/>
      <c r="C486" s="513" t="str">
        <f>IF('1C TSsoustraitance'!$A203&lt;&gt;0,'1C TSsoustraitance'!$B203,"")</f>
        <v/>
      </c>
      <c r="D486" s="513" t="str">
        <f>IF('1C TSsoustraitance'!$A203&lt;&gt;0,'1C TSsoustraitance'!$C203,"")</f>
        <v/>
      </c>
      <c r="E486" s="684"/>
      <c r="F486" s="685"/>
      <c r="G486" s="666">
        <f>'1C TSsoustraitance'!$D203</f>
        <v>0</v>
      </c>
      <c r="H486" s="533">
        <v>0.21</v>
      </c>
      <c r="I486" s="533">
        <v>1</v>
      </c>
      <c r="J486" s="534"/>
      <c r="K486" s="667">
        <f t="shared" si="123"/>
        <v>0</v>
      </c>
      <c r="L486" s="668">
        <f>IF(OR('1C TSsoustraitance'!$D203="",'1C TSsoustraitance'!$AP203=0),0,IF(AND('1C TSsoustraitance'!$D203&lt;&gt;"",$K$2="Pôle",'1C TSsoustraitance'!$E203="OUI"),(('1C TSsoustraitance'!$F203+'1C TSsoustraitance'!$G203+'1C TSsoustraitance'!$H203+'1C TSsoustraitance'!$I203+'1C TSsoustraitance'!$M203)/'1C TSsoustraitance'!$R203),IF(AND('1C TSsoustraitance'!$D203&lt;&gt;"",$K$2="Pôle",'1C TSsoustraitance'!$E203="NON"),(('1C TSsoustraitance'!$F203+'1C TSsoustraitance'!$G203+'1C TSsoustraitance'!$H203+'1C TSsoustraitance'!$I203+'1C TSsoustraitance'!$M203)/'1C TSsoustraitance'!$AP203),IF(AND('1C TSsoustraitance'!$D203&lt;&gt;"",$K$2&lt;&gt;"Pôle",'1C TSsoustraitance'!$E203="OUI"),(('1C TSsoustraitance'!$F203+'1C TSsoustraitance'!$G203+'1C TSsoustraitance'!$H203+'1C TSsoustraitance'!$I203+'1C TSsoustraitance'!$J203+'1C TSsoustraitance'!$K203+'1C TSsoustraitance'!$L203+'1C TSsoustraitance'!$M203+'1C TSsoustraitance'!$N203+'1C TSsoustraitance'!$O203+'1C TSsoustraitance'!$P203+'1C TSsoustraitance'!$Q203)/'1C TSsoustraitance'!$R203),IF(AND('1C TSsoustraitance'!$D203&lt;&gt;"",$K$2&lt;&gt;"Pôle",'1C TSsoustraitance'!$E203="NON"),(('1C TSsoustraitance'!$F203+'1C TSsoustraitance'!$G203+'1C TSsoustraitance'!$H203+'1C TSsoustraitance'!$I203+'1C TSsoustraitance'!$J203+'1C TSsoustraitance'!$K203+'1C TSsoustraitance'!$L203+'1C TSsoustraitance'!$M203+'1C TSsoustraitance'!$N203+'1C TSsoustraitance'!$O203+'1C TSsoustraitance'!$P203+'1C TSsoustraitance'!$Q203))/'1C TSsoustraitance'!$AP203)))))</f>
        <v>0</v>
      </c>
      <c r="M486" s="668">
        <f>IF(OR('1C TSsoustraitance'!$D203="",'1C TSsoustraitance'!AP$13=0),0,IF(AND('1C TSsoustraitance'!$D203&lt;&gt;"",$K$2="Pôle",'1C TSsoustraitance'!$E203="OUI"),(('1C TSsoustraitance'!$J203+'1C TSsoustraitance'!$K203+'1C TSsoustraitance'!$L203)/'1C TSsoustraitance'!$R203),IF(AND('1C TSsoustraitance'!$D203&lt;&gt;"",$K$2="Pôle",'1C TSsoustraitance'!$E203="NON"),(('1C TSsoustraitance'!$J203+'1C TSsoustraitance'!$K203+'1C TSsoustraitance'!$L203)/'1C TSsoustraitance'!$AP203),IF(AND('1C TSsoustraitance'!$D203&lt;&gt;"",$K$2&lt;&gt;"Pôle"),0))))</f>
        <v>0</v>
      </c>
      <c r="N486" s="668">
        <f t="shared" si="124"/>
        <v>0</v>
      </c>
      <c r="O486" s="669">
        <f>IF(OR('1C TSsoustraitance'!$D203="",'1C TSsoustraitance'!$E203="OUI",'1C TSsoustraitance'!$AP203=0),0,(('1C TSsoustraitance'!$S203)/'1C TSsoustraitance'!$AP203))</f>
        <v>0</v>
      </c>
      <c r="P486" s="669">
        <f>IF(OR('1C TSsoustraitance'!$D203="",'1C TSsoustraitance'!$E203="OUI",'1C TSsoustraitance'!$AP203=0),0,(('1C TSsoustraitance'!$T203)/'1C TSsoustraitance'!$AP203))</f>
        <v>0</v>
      </c>
      <c r="Q486" s="669">
        <f>IF(OR('1C TSsoustraitance'!$D203="",'1C TSsoustraitance'!$E203="OUI",'1C TSsoustraitance'!$AP203=0),0,(('1C TSsoustraitance'!$U203)/'1C TSsoustraitance'!$AP203))</f>
        <v>0</v>
      </c>
      <c r="R486" s="669">
        <f>IF(OR('1C TSsoustraitance'!$D203="",'1C TSsoustraitance'!$E203="OUI",'1C TSsoustraitance'!$AP203=0),0,(('1C TSsoustraitance'!$V203)/'1C TSsoustraitance'!$AP203))</f>
        <v>0</v>
      </c>
      <c r="S486" s="669">
        <f>IF(OR('1C TSsoustraitance'!$D203="",'1C TSsoustraitance'!$E203="OUI",'1C TSsoustraitance'!$AP203=0),0,(('1C TSsoustraitance'!$W203)/'1C TSsoustraitance'!$AP203))</f>
        <v>0</v>
      </c>
      <c r="T486" s="669">
        <f>IF(OR('1C TSsoustraitance'!$D203="",'1C TSsoustraitance'!$E203="OUI",'1C TSsoustraitance'!$AP203=0),0,(('1C TSsoustraitance'!$X203)/'1C TSsoustraitance'!$AP203))</f>
        <v>0</v>
      </c>
      <c r="U486" s="669">
        <f>IF(OR('1C TSsoustraitance'!$D203="",'1C TSsoustraitance'!$E203="OUI",'1C TSsoustraitance'!$AP203=0),0,(('1C TSsoustraitance'!$Y203)/'1C TSsoustraitance'!$AP203))</f>
        <v>0</v>
      </c>
      <c r="V486" s="669">
        <f>IF(OR('1C TSsoustraitance'!$D203="",'1C TSsoustraitance'!$E203="OUI",'1C TSsoustraitance'!$AP203=0),0,(('1C TSsoustraitance'!$Z203)/'1C TSsoustraitance'!$AP203))</f>
        <v>0</v>
      </c>
      <c r="W486" s="669">
        <f>IF(OR('1C TSsoustraitance'!$D203="",'1C TSsoustraitance'!$E203="OUI",'1C TSsoustraitance'!$AP203=0),0,(('1C TSsoustraitance'!$AA203)/'1C TSsoustraitance'!$AP203))</f>
        <v>0</v>
      </c>
      <c r="X486" s="669">
        <f>IF(OR('1C TSsoustraitance'!$D203="",'1C TSsoustraitance'!$E203="OUI",'1C TSsoustraitance'!$AP203=0),0,(('1C TSsoustraitance'!$AB203)/'1C TSsoustraitance'!$AP203))</f>
        <v>0</v>
      </c>
      <c r="Y486" s="669">
        <f>IF(OR('1C TSsoustraitance'!$D203="",'1C TSsoustraitance'!$E203="OUI",'1C TSsoustraitance'!$AP203=0),0,(('1C TSsoustraitance'!$AC203)/'1C TSsoustraitance'!$AP203))</f>
        <v>0</v>
      </c>
      <c r="Z486" s="669">
        <f>IF(OR('1C TSsoustraitance'!$D203="",'1C TSsoustraitance'!$E203="OUI",'1C TSsoustraitance'!$AP203=0),0,(('1C TSsoustraitance'!$AD203)/'1C TSsoustraitance'!$AP203))</f>
        <v>0</v>
      </c>
      <c r="AA486" s="669">
        <f>IF(OR('1C TSsoustraitance'!$D203="",'1C TSsoustraitance'!$E203="OUI",'1C TSsoustraitance'!$AP203=0),0,(('1C TSsoustraitance'!$AE203)/'1C TSsoustraitance'!$AP203))</f>
        <v>0</v>
      </c>
      <c r="AB486" s="669">
        <f>IF(OR('1C TSsoustraitance'!$D203="",'1C TSsoustraitance'!$E203="OUI",'1C TSsoustraitance'!$AP203=0),0,(('1C TSsoustraitance'!$AF203)/'1C TSsoustraitance'!$AP203))</f>
        <v>0</v>
      </c>
      <c r="AC486" s="669">
        <f>IF(OR('1C TSsoustraitance'!$D203="",'1C TSsoustraitance'!$E203="OUI",'1C TSsoustraitance'!$AP203=0),0,(('1C TSsoustraitance'!$AG203)/'1C TSsoustraitance'!$AP203))</f>
        <v>0</v>
      </c>
      <c r="AD486" s="669">
        <f>IF(OR('1C TSsoustraitance'!$D203="",'1C TSsoustraitance'!$E203="OUI",'1C TSsoustraitance'!$AP203=0),0,(('1C TSsoustraitance'!$AH203)/'1C TSsoustraitance'!$AP203))</f>
        <v>0</v>
      </c>
      <c r="AE486" s="669">
        <f>IF(OR('1C TSsoustraitance'!$D203="",'1C TSsoustraitance'!$E203="OUI",'1C TSsoustraitance'!$AP203=0),0,(('1C TSsoustraitance'!$AI203)/'1C TSsoustraitance'!$AP203))</f>
        <v>0</v>
      </c>
      <c r="AF486" s="669">
        <f>IF(OR('1C TSsoustraitance'!$D203="",'1C TSsoustraitance'!$E203="OUI",'1C TSsoustraitance'!$AP203=0),0,(('1C TSsoustraitance'!$AJ203)/'1C TSsoustraitance'!$AP203))</f>
        <v>0</v>
      </c>
      <c r="AG486" s="669">
        <f>IF(OR('1C TSsoustraitance'!$D203="",'1C TSsoustraitance'!$E203="OUI",'1C TSsoustraitance'!$AP203=0),0,(('1C TSsoustraitance'!$AK203)/'1C TSsoustraitance'!$AP203))</f>
        <v>0</v>
      </c>
      <c r="AH486" s="669">
        <f>IF(OR('1C TSsoustraitance'!$D203="",'1C TSsoustraitance'!$E203="OUI",'1C TSsoustraitance'!$AP203=0),0,(('1C TSsoustraitance'!$AL203)/'1C TSsoustraitance'!$AP203))</f>
        <v>0</v>
      </c>
      <c r="AI486" s="669">
        <f>IF(OR('1C TSsoustraitance'!$D203="",'1C TSsoustraitance'!$E203="OUI",'1C TSsoustraitance'!$AP203=0),0,(('1C TSsoustraitance'!$AM203)/'1C TSsoustraitance'!$AP203))</f>
        <v>0</v>
      </c>
      <c r="AJ486" s="669">
        <f>IF(OR('1C TSsoustraitance'!$D203="",'1C TSsoustraitance'!$E203="OUI",'1C TSsoustraitance'!$AP203=0),0,(('1C TSsoustraitance'!$AN203)/'1C TSsoustraitance'!$AP203))</f>
        <v>0</v>
      </c>
      <c r="AK486" s="669">
        <f t="shared" si="125"/>
        <v>0</v>
      </c>
      <c r="AL486" s="668">
        <f t="shared" si="126"/>
        <v>0</v>
      </c>
      <c r="AM486" s="670">
        <f>IF(Tableau7[[#This Row],[N° pièce]]="",0,(Tableau7[[#This Row],[hors TVA]]+(Tableau7[[#This Row],[hors TVA]]*Tableau7[[#This Row],[Taux TVA]])-(Tableau7[[#This Row],[hors TVA]]*Tableau7[[#This Row],[Taux TVA]]*Tableau7[[#This Row],[Régime TVA: Récupération]]))*Tableau7[[#This Row],[Type 1]])</f>
        <v>0</v>
      </c>
      <c r="AN486" s="670">
        <f>IF(Tableau7[[#This Row],[N° pièce]]="",0,IF($K$2="pôle",((Tableau7[[#This Row],[hors TVA]]+(Tableau7[[#This Row],[hors TVA]]*Tableau7[[#This Row],[Taux TVA]])-(Tableau7[[#This Row],[hors TVA]]*Tableau7[[#This Row],[Taux TVA]]*Tableau7[[#This Row],[Régime TVA: Récupération]]))*Tableau7[[#This Row],[Type 2]]),0))</f>
        <v>0</v>
      </c>
      <c r="AO486" s="670">
        <f t="shared" si="121"/>
        <v>0</v>
      </c>
      <c r="AP486" s="255">
        <f t="shared" si="128"/>
        <v>0</v>
      </c>
      <c r="AQ486" s="506">
        <f t="shared" si="127"/>
        <v>0</v>
      </c>
      <c r="AR486" s="671"/>
      <c r="AS486" s="512"/>
      <c r="AT486" s="513" t="str">
        <f>IF(('1C TSsoustraitance'!AP203*FICHE!C$14&lt;J486),"Forfait limité à "&amp;FICHE!C$14&amp;"€/jour","")</f>
        <v/>
      </c>
      <c r="AU486" s="797"/>
      <c r="AV486" s="484"/>
      <c r="AW486" s="484"/>
      <c r="AX486" s="484"/>
      <c r="AY486" s="484"/>
      <c r="AZ486" s="484"/>
      <c r="BA486" s="4"/>
      <c r="BB486" s="4"/>
      <c r="BC486" s="4"/>
      <c r="BD486" s="4"/>
      <c r="BE486" s="4"/>
      <c r="BF486" s="4"/>
      <c r="BG486" s="4"/>
      <c r="BH486" s="4"/>
      <c r="BI486" s="4"/>
      <c r="BJ486" s="4"/>
      <c r="BK486" s="4"/>
      <c r="BL486" s="4"/>
      <c r="BM486" s="4"/>
      <c r="BN486" s="4"/>
      <c r="BO486" s="4"/>
      <c r="BP486" s="4"/>
      <c r="BQ486" s="4"/>
      <c r="BR486" s="4"/>
      <c r="BS486" s="4"/>
      <c r="BT486" s="4"/>
      <c r="BU486" s="4"/>
      <c r="BV486" s="4"/>
      <c r="BW486" s="4"/>
      <c r="BX486" s="4"/>
      <c r="BY486" s="4"/>
      <c r="BZ486" s="4"/>
      <c r="CA486" s="4"/>
      <c r="CB486" s="4"/>
      <c r="CC486" s="4"/>
      <c r="CD486" s="4"/>
      <c r="CE486" s="4"/>
      <c r="CF486" s="4"/>
      <c r="CG486" s="4"/>
      <c r="CH486" s="4"/>
      <c r="CI486" s="4"/>
      <c r="CJ486" s="4"/>
      <c r="CK486" s="4"/>
      <c r="CL486" s="4"/>
      <c r="CM486" s="4"/>
      <c r="CN486" s="4"/>
      <c r="CO486" s="4"/>
      <c r="CP486" s="4"/>
      <c r="CQ486" s="4"/>
      <c r="CR486" s="4"/>
      <c r="CS486" s="4"/>
      <c r="CT486" s="4"/>
      <c r="CU486" s="4"/>
      <c r="CV486" s="4"/>
      <c r="CW486" s="4"/>
      <c r="CX486" s="4"/>
      <c r="CY486" s="4"/>
      <c r="CZ486" s="4"/>
      <c r="DA486" s="4"/>
      <c r="DB486" s="4"/>
      <c r="DC486" s="4"/>
      <c r="DD486" s="4"/>
      <c r="DE486" s="4"/>
      <c r="DF486" s="4"/>
      <c r="DG486" s="4"/>
      <c r="DH486" s="4"/>
      <c r="DI486" s="4"/>
      <c r="DJ486" s="4"/>
      <c r="DK486" s="4"/>
      <c r="DL486" s="4"/>
      <c r="DM486" s="4"/>
      <c r="DN486" s="4"/>
      <c r="DO486" s="4"/>
      <c r="DP486" s="4"/>
      <c r="DQ486" s="4"/>
      <c r="DR486" s="4"/>
      <c r="DS486" s="4"/>
      <c r="DT486" s="4"/>
      <c r="DU486" s="4"/>
      <c r="DV486" s="4"/>
      <c r="DW486" s="4"/>
      <c r="DX486" s="4"/>
      <c r="DY486" s="4"/>
      <c r="DZ486" s="4"/>
      <c r="EA486" s="4"/>
      <c r="EB486" s="4"/>
      <c r="EC486" s="4"/>
      <c r="ED486" s="4"/>
      <c r="EE486" s="4"/>
      <c r="EF486" s="4"/>
      <c r="EG486" s="4"/>
      <c r="EH486" s="4"/>
      <c r="EI486" s="4"/>
      <c r="EJ486" s="4"/>
      <c r="EK486" s="4"/>
      <c r="EL486" s="4"/>
      <c r="EM486" s="4"/>
      <c r="EN486" s="4"/>
      <c r="EO486" s="4"/>
      <c r="EP486" s="4"/>
      <c r="EQ486" s="4"/>
      <c r="ER486" s="4"/>
      <c r="ES486" s="4"/>
      <c r="ET486" s="4"/>
      <c r="EU486" s="4"/>
      <c r="EV486" s="4"/>
      <c r="EW486" s="4"/>
      <c r="EX486" s="4"/>
      <c r="EY486" s="4"/>
      <c r="EZ486" s="4"/>
      <c r="FA486" s="4"/>
      <c r="FB486" s="4"/>
      <c r="FC486" s="4"/>
      <c r="FD486" s="4"/>
      <c r="FE486" s="4"/>
      <c r="FF486" s="4"/>
      <c r="FG486" s="4"/>
      <c r="FH486" s="4"/>
      <c r="FI486" s="4"/>
      <c r="FJ486" s="4"/>
      <c r="FK486" s="4"/>
      <c r="FL486" s="4"/>
      <c r="FM486" s="4"/>
      <c r="FN486" s="4"/>
      <c r="FO486" s="4"/>
      <c r="FP486" s="4"/>
      <c r="FQ486" s="4"/>
      <c r="FR486" s="4"/>
      <c r="FS486" s="4"/>
      <c r="FT486" s="4"/>
      <c r="FU486" s="4"/>
      <c r="FV486" s="4"/>
      <c r="FW486" s="4"/>
      <c r="FX486" s="4"/>
      <c r="FY486" s="4"/>
      <c r="FZ486" s="4"/>
      <c r="GA486" s="4"/>
      <c r="GB486" s="4"/>
      <c r="GC486" s="4"/>
      <c r="GD486" s="4"/>
      <c r="GE486" s="4"/>
      <c r="GF486" s="4"/>
      <c r="GG486" s="4"/>
      <c r="GH486" s="4"/>
      <c r="GI486" s="4"/>
      <c r="GJ486" s="4"/>
      <c r="GK486" s="4"/>
      <c r="GL486" s="4"/>
      <c r="GM486" s="4"/>
      <c r="GN486" s="4"/>
      <c r="GO486" s="4"/>
      <c r="GP486" s="4"/>
      <c r="GQ486" s="4"/>
      <c r="GR486" s="4"/>
      <c r="GS486" s="4"/>
      <c r="GT486" s="4"/>
      <c r="GU486" s="4"/>
      <c r="GV486" s="4"/>
      <c r="GW486" s="4"/>
      <c r="GX486" s="4"/>
      <c r="GY486" s="4"/>
      <c r="GZ486" s="4"/>
      <c r="HA486" s="4"/>
      <c r="HB486" s="4"/>
      <c r="HC486" s="4"/>
    </row>
    <row r="487" spans="1:211" s="381" customFormat="1" ht="13.9" customHeight="1">
      <c r="A487" s="828" t="str">
        <f>IF('1C TSsoustraitance'!$A204&lt;&gt;0,'1C TSsoustraitance'!$A204,"")</f>
        <v/>
      </c>
      <c r="B487" s="530"/>
      <c r="C487" s="513" t="str">
        <f>IF('1C TSsoustraitance'!$A204&lt;&gt;0,'1C TSsoustraitance'!$B204,"")</f>
        <v/>
      </c>
      <c r="D487" s="513" t="str">
        <f>IF('1C TSsoustraitance'!$A204&lt;&gt;0,'1C TSsoustraitance'!$C204,"")</f>
        <v/>
      </c>
      <c r="E487" s="684"/>
      <c r="F487" s="685"/>
      <c r="G487" s="666">
        <f>'1C TSsoustraitance'!$D204</f>
        <v>0</v>
      </c>
      <c r="H487" s="533">
        <v>0.21</v>
      </c>
      <c r="I487" s="533">
        <v>1</v>
      </c>
      <c r="J487" s="534"/>
      <c r="K487" s="667">
        <f t="shared" si="123"/>
        <v>0</v>
      </c>
      <c r="L487" s="668">
        <f>IF(OR('1C TSsoustraitance'!$D204="",'1C TSsoustraitance'!$AP204=0),0,IF(AND('1C TSsoustraitance'!$D204&lt;&gt;"",$K$2="Pôle",'1C TSsoustraitance'!$E204="OUI"),(('1C TSsoustraitance'!$F204+'1C TSsoustraitance'!$G204+'1C TSsoustraitance'!$H204+'1C TSsoustraitance'!$I204+'1C TSsoustraitance'!$M204)/'1C TSsoustraitance'!$R204),IF(AND('1C TSsoustraitance'!$D204&lt;&gt;"",$K$2="Pôle",'1C TSsoustraitance'!$E204="NON"),(('1C TSsoustraitance'!$F204+'1C TSsoustraitance'!$G204+'1C TSsoustraitance'!$H204+'1C TSsoustraitance'!$I204+'1C TSsoustraitance'!$M204)/'1C TSsoustraitance'!$AP204),IF(AND('1C TSsoustraitance'!$D204&lt;&gt;"",$K$2&lt;&gt;"Pôle",'1C TSsoustraitance'!$E204="OUI"),(('1C TSsoustraitance'!$F204+'1C TSsoustraitance'!$G204+'1C TSsoustraitance'!$H204+'1C TSsoustraitance'!$I204+'1C TSsoustraitance'!$J204+'1C TSsoustraitance'!$K204+'1C TSsoustraitance'!$L204+'1C TSsoustraitance'!$M204+'1C TSsoustraitance'!$N204+'1C TSsoustraitance'!$O204+'1C TSsoustraitance'!$P204+'1C TSsoustraitance'!$Q204)/'1C TSsoustraitance'!$R204),IF(AND('1C TSsoustraitance'!$D204&lt;&gt;"",$K$2&lt;&gt;"Pôle",'1C TSsoustraitance'!$E204="NON"),(('1C TSsoustraitance'!$F204+'1C TSsoustraitance'!$G204+'1C TSsoustraitance'!$H204+'1C TSsoustraitance'!$I204+'1C TSsoustraitance'!$J204+'1C TSsoustraitance'!$K204+'1C TSsoustraitance'!$L204+'1C TSsoustraitance'!$M204+'1C TSsoustraitance'!$N204+'1C TSsoustraitance'!$O204+'1C TSsoustraitance'!$P204+'1C TSsoustraitance'!$Q204))/'1C TSsoustraitance'!$AP204)))))</f>
        <v>0</v>
      </c>
      <c r="M487" s="668">
        <f>IF(OR('1C TSsoustraitance'!$D204="",'1C TSsoustraitance'!AP$13=0),0,IF(AND('1C TSsoustraitance'!$D204&lt;&gt;"",$K$2="Pôle",'1C TSsoustraitance'!$E204="OUI"),(('1C TSsoustraitance'!$J204+'1C TSsoustraitance'!$K204+'1C TSsoustraitance'!$L204)/'1C TSsoustraitance'!$R204),IF(AND('1C TSsoustraitance'!$D204&lt;&gt;"",$K$2="Pôle",'1C TSsoustraitance'!$E204="NON"),(('1C TSsoustraitance'!$J204+'1C TSsoustraitance'!$K204+'1C TSsoustraitance'!$L204)/'1C TSsoustraitance'!$AP204),IF(AND('1C TSsoustraitance'!$D204&lt;&gt;"",$K$2&lt;&gt;"Pôle"),0))))</f>
        <v>0</v>
      </c>
      <c r="N487" s="668">
        <f t="shared" si="124"/>
        <v>0</v>
      </c>
      <c r="O487" s="669">
        <f>IF(OR('1C TSsoustraitance'!$D204="",'1C TSsoustraitance'!$E204="OUI",'1C TSsoustraitance'!$AP204=0),0,(('1C TSsoustraitance'!$S204)/'1C TSsoustraitance'!$AP204))</f>
        <v>0</v>
      </c>
      <c r="P487" s="669">
        <f>IF(OR('1C TSsoustraitance'!$D204="",'1C TSsoustraitance'!$E204="OUI",'1C TSsoustraitance'!$AP204=0),0,(('1C TSsoustraitance'!$T204)/'1C TSsoustraitance'!$AP204))</f>
        <v>0</v>
      </c>
      <c r="Q487" s="669">
        <f>IF(OR('1C TSsoustraitance'!$D204="",'1C TSsoustraitance'!$E204="OUI",'1C TSsoustraitance'!$AP204=0),0,(('1C TSsoustraitance'!$U204)/'1C TSsoustraitance'!$AP204))</f>
        <v>0</v>
      </c>
      <c r="R487" s="669">
        <f>IF(OR('1C TSsoustraitance'!$D204="",'1C TSsoustraitance'!$E204="OUI",'1C TSsoustraitance'!$AP204=0),0,(('1C TSsoustraitance'!$V204)/'1C TSsoustraitance'!$AP204))</f>
        <v>0</v>
      </c>
      <c r="S487" s="669">
        <f>IF(OR('1C TSsoustraitance'!$D204="",'1C TSsoustraitance'!$E204="OUI",'1C TSsoustraitance'!$AP204=0),0,(('1C TSsoustraitance'!$W204)/'1C TSsoustraitance'!$AP204))</f>
        <v>0</v>
      </c>
      <c r="T487" s="669">
        <f>IF(OR('1C TSsoustraitance'!$D204="",'1C TSsoustraitance'!$E204="OUI",'1C TSsoustraitance'!$AP204=0),0,(('1C TSsoustraitance'!$X204)/'1C TSsoustraitance'!$AP204))</f>
        <v>0</v>
      </c>
      <c r="U487" s="669">
        <f>IF(OR('1C TSsoustraitance'!$D204="",'1C TSsoustraitance'!$E204="OUI",'1C TSsoustraitance'!$AP204=0),0,(('1C TSsoustraitance'!$Y204)/'1C TSsoustraitance'!$AP204))</f>
        <v>0</v>
      </c>
      <c r="V487" s="669">
        <f>IF(OR('1C TSsoustraitance'!$D204="",'1C TSsoustraitance'!$E204="OUI",'1C TSsoustraitance'!$AP204=0),0,(('1C TSsoustraitance'!$Z204)/'1C TSsoustraitance'!$AP204))</f>
        <v>0</v>
      </c>
      <c r="W487" s="669">
        <f>IF(OR('1C TSsoustraitance'!$D204="",'1C TSsoustraitance'!$E204="OUI",'1C TSsoustraitance'!$AP204=0),0,(('1C TSsoustraitance'!$AA204)/'1C TSsoustraitance'!$AP204))</f>
        <v>0</v>
      </c>
      <c r="X487" s="669">
        <f>IF(OR('1C TSsoustraitance'!$D204="",'1C TSsoustraitance'!$E204="OUI",'1C TSsoustraitance'!$AP204=0),0,(('1C TSsoustraitance'!$AB204)/'1C TSsoustraitance'!$AP204))</f>
        <v>0</v>
      </c>
      <c r="Y487" s="669">
        <f>IF(OR('1C TSsoustraitance'!$D204="",'1C TSsoustraitance'!$E204="OUI",'1C TSsoustraitance'!$AP204=0),0,(('1C TSsoustraitance'!$AC204)/'1C TSsoustraitance'!$AP204))</f>
        <v>0</v>
      </c>
      <c r="Z487" s="669">
        <f>IF(OR('1C TSsoustraitance'!$D204="",'1C TSsoustraitance'!$E204="OUI",'1C TSsoustraitance'!$AP204=0),0,(('1C TSsoustraitance'!$AD204)/'1C TSsoustraitance'!$AP204))</f>
        <v>0</v>
      </c>
      <c r="AA487" s="669">
        <f>IF(OR('1C TSsoustraitance'!$D204="",'1C TSsoustraitance'!$E204="OUI",'1C TSsoustraitance'!$AP204=0),0,(('1C TSsoustraitance'!$AE204)/'1C TSsoustraitance'!$AP204))</f>
        <v>0</v>
      </c>
      <c r="AB487" s="669">
        <f>IF(OR('1C TSsoustraitance'!$D204="",'1C TSsoustraitance'!$E204="OUI",'1C TSsoustraitance'!$AP204=0),0,(('1C TSsoustraitance'!$AF204)/'1C TSsoustraitance'!$AP204))</f>
        <v>0</v>
      </c>
      <c r="AC487" s="669">
        <f>IF(OR('1C TSsoustraitance'!$D204="",'1C TSsoustraitance'!$E204="OUI",'1C TSsoustraitance'!$AP204=0),0,(('1C TSsoustraitance'!$AG204)/'1C TSsoustraitance'!$AP204))</f>
        <v>0</v>
      </c>
      <c r="AD487" s="669">
        <f>IF(OR('1C TSsoustraitance'!$D204="",'1C TSsoustraitance'!$E204="OUI",'1C TSsoustraitance'!$AP204=0),0,(('1C TSsoustraitance'!$AH204)/'1C TSsoustraitance'!$AP204))</f>
        <v>0</v>
      </c>
      <c r="AE487" s="669">
        <f>IF(OR('1C TSsoustraitance'!$D204="",'1C TSsoustraitance'!$E204="OUI",'1C TSsoustraitance'!$AP204=0),0,(('1C TSsoustraitance'!$AI204)/'1C TSsoustraitance'!$AP204))</f>
        <v>0</v>
      </c>
      <c r="AF487" s="669">
        <f>IF(OR('1C TSsoustraitance'!$D204="",'1C TSsoustraitance'!$E204="OUI",'1C TSsoustraitance'!$AP204=0),0,(('1C TSsoustraitance'!$AJ204)/'1C TSsoustraitance'!$AP204))</f>
        <v>0</v>
      </c>
      <c r="AG487" s="669">
        <f>IF(OR('1C TSsoustraitance'!$D204="",'1C TSsoustraitance'!$E204="OUI",'1C TSsoustraitance'!$AP204=0),0,(('1C TSsoustraitance'!$AK204)/'1C TSsoustraitance'!$AP204))</f>
        <v>0</v>
      </c>
      <c r="AH487" s="669">
        <f>IF(OR('1C TSsoustraitance'!$D204="",'1C TSsoustraitance'!$E204="OUI",'1C TSsoustraitance'!$AP204=0),0,(('1C TSsoustraitance'!$AL204)/'1C TSsoustraitance'!$AP204))</f>
        <v>0</v>
      </c>
      <c r="AI487" s="669">
        <f>IF(OR('1C TSsoustraitance'!$D204="",'1C TSsoustraitance'!$E204="OUI",'1C TSsoustraitance'!$AP204=0),0,(('1C TSsoustraitance'!$AM204)/'1C TSsoustraitance'!$AP204))</f>
        <v>0</v>
      </c>
      <c r="AJ487" s="669">
        <f>IF(OR('1C TSsoustraitance'!$D204="",'1C TSsoustraitance'!$E204="OUI",'1C TSsoustraitance'!$AP204=0),0,(('1C TSsoustraitance'!$AN204)/'1C TSsoustraitance'!$AP204))</f>
        <v>0</v>
      </c>
      <c r="AK487" s="669">
        <f t="shared" si="125"/>
        <v>0</v>
      </c>
      <c r="AL487" s="668">
        <f t="shared" si="126"/>
        <v>0</v>
      </c>
      <c r="AM487" s="670">
        <f>IF(Tableau7[[#This Row],[N° pièce]]="",0,(Tableau7[[#This Row],[hors TVA]]+(Tableau7[[#This Row],[hors TVA]]*Tableau7[[#This Row],[Taux TVA]])-(Tableau7[[#This Row],[hors TVA]]*Tableau7[[#This Row],[Taux TVA]]*Tableau7[[#This Row],[Régime TVA: Récupération]]))*Tableau7[[#This Row],[Type 1]])</f>
        <v>0</v>
      </c>
      <c r="AN487" s="670">
        <f>IF(Tableau7[[#This Row],[N° pièce]]="",0,IF($K$2="pôle",((Tableau7[[#This Row],[hors TVA]]+(Tableau7[[#This Row],[hors TVA]]*Tableau7[[#This Row],[Taux TVA]])-(Tableau7[[#This Row],[hors TVA]]*Tableau7[[#This Row],[Taux TVA]]*Tableau7[[#This Row],[Régime TVA: Récupération]]))*Tableau7[[#This Row],[Type 2]]),0))</f>
        <v>0</v>
      </c>
      <c r="AO487" s="670">
        <f t="shared" si="121"/>
        <v>0</v>
      </c>
      <c r="AP487" s="255">
        <f t="shared" si="128"/>
        <v>0</v>
      </c>
      <c r="AQ487" s="506">
        <f t="shared" si="127"/>
        <v>0</v>
      </c>
      <c r="AR487" s="671"/>
      <c r="AS487" s="512"/>
      <c r="AT487" s="513" t="str">
        <f>IF(('1C TSsoustraitance'!AP204*FICHE!C$14&lt;J487),"Forfait limité à "&amp;FICHE!C$14&amp;"€/jour","")</f>
        <v/>
      </c>
      <c r="AU487" s="797"/>
      <c r="AV487" s="484"/>
      <c r="AW487" s="484"/>
      <c r="AX487" s="484"/>
      <c r="AY487" s="484"/>
      <c r="AZ487" s="484"/>
      <c r="BA487" s="4"/>
      <c r="BB487" s="4"/>
      <c r="BC487" s="4"/>
      <c r="BD487" s="4"/>
      <c r="BE487" s="4"/>
      <c r="BF487" s="4"/>
      <c r="BG487" s="4"/>
      <c r="BH487" s="4"/>
      <c r="BI487" s="4"/>
      <c r="BJ487" s="4"/>
      <c r="BK487" s="4"/>
      <c r="BL487" s="4"/>
      <c r="BM487" s="4"/>
      <c r="BN487" s="4"/>
      <c r="BO487" s="4"/>
      <c r="BP487" s="4"/>
      <c r="BQ487" s="4"/>
      <c r="BR487" s="4"/>
      <c r="BS487" s="4"/>
      <c r="BT487" s="4"/>
      <c r="BU487" s="4"/>
      <c r="BV487" s="4"/>
      <c r="BW487" s="4"/>
      <c r="BX487" s="4"/>
      <c r="BY487" s="4"/>
      <c r="BZ487" s="4"/>
      <c r="CA487" s="4"/>
      <c r="CB487" s="4"/>
      <c r="CC487" s="4"/>
      <c r="CD487" s="4"/>
      <c r="CE487" s="4"/>
      <c r="CF487" s="4"/>
      <c r="CG487" s="4"/>
      <c r="CH487" s="4"/>
      <c r="CI487" s="4"/>
      <c r="CJ487" s="4"/>
      <c r="CK487" s="4"/>
      <c r="CL487" s="4"/>
      <c r="CM487" s="4"/>
      <c r="CN487" s="4"/>
      <c r="CO487" s="4"/>
      <c r="CP487" s="4"/>
      <c r="CQ487" s="4"/>
      <c r="CR487" s="4"/>
      <c r="CS487" s="4"/>
      <c r="CT487" s="4"/>
      <c r="CU487" s="4"/>
      <c r="CV487" s="4"/>
      <c r="CW487" s="4"/>
      <c r="CX487" s="4"/>
      <c r="CY487" s="4"/>
      <c r="CZ487" s="4"/>
      <c r="DA487" s="4"/>
      <c r="DB487" s="4"/>
      <c r="DC487" s="4"/>
      <c r="DD487" s="4"/>
      <c r="DE487" s="4"/>
      <c r="DF487" s="4"/>
      <c r="DG487" s="4"/>
      <c r="DH487" s="4"/>
      <c r="DI487" s="4"/>
      <c r="DJ487" s="4"/>
      <c r="DK487" s="4"/>
      <c r="DL487" s="4"/>
      <c r="DM487" s="4"/>
      <c r="DN487" s="4"/>
      <c r="DO487" s="4"/>
      <c r="DP487" s="4"/>
      <c r="DQ487" s="4"/>
      <c r="DR487" s="4"/>
      <c r="DS487" s="4"/>
      <c r="DT487" s="4"/>
      <c r="DU487" s="4"/>
      <c r="DV487" s="4"/>
      <c r="DW487" s="4"/>
      <c r="DX487" s="4"/>
      <c r="DY487" s="4"/>
      <c r="DZ487" s="4"/>
      <c r="EA487" s="4"/>
      <c r="EB487" s="4"/>
      <c r="EC487" s="4"/>
      <c r="ED487" s="4"/>
      <c r="EE487" s="4"/>
      <c r="EF487" s="4"/>
      <c r="EG487" s="4"/>
      <c r="EH487" s="4"/>
      <c r="EI487" s="4"/>
      <c r="EJ487" s="4"/>
      <c r="EK487" s="4"/>
      <c r="EL487" s="4"/>
      <c r="EM487" s="4"/>
      <c r="EN487" s="4"/>
      <c r="EO487" s="4"/>
      <c r="EP487" s="4"/>
      <c r="EQ487" s="4"/>
      <c r="ER487" s="4"/>
      <c r="ES487" s="4"/>
      <c r="ET487" s="4"/>
      <c r="EU487" s="4"/>
      <c r="EV487" s="4"/>
      <c r="EW487" s="4"/>
      <c r="EX487" s="4"/>
      <c r="EY487" s="4"/>
      <c r="EZ487" s="4"/>
      <c r="FA487" s="4"/>
      <c r="FB487" s="4"/>
      <c r="FC487" s="4"/>
      <c r="FD487" s="4"/>
      <c r="FE487" s="4"/>
      <c r="FF487" s="4"/>
      <c r="FG487" s="4"/>
      <c r="FH487" s="4"/>
      <c r="FI487" s="4"/>
      <c r="FJ487" s="4"/>
      <c r="FK487" s="4"/>
      <c r="FL487" s="4"/>
      <c r="FM487" s="4"/>
      <c r="FN487" s="4"/>
      <c r="FO487" s="4"/>
      <c r="FP487" s="4"/>
      <c r="FQ487" s="4"/>
      <c r="FR487" s="4"/>
      <c r="FS487" s="4"/>
      <c r="FT487" s="4"/>
      <c r="FU487" s="4"/>
      <c r="FV487" s="4"/>
      <c r="FW487" s="4"/>
      <c r="FX487" s="4"/>
      <c r="FY487" s="4"/>
      <c r="FZ487" s="4"/>
      <c r="GA487" s="4"/>
      <c r="GB487" s="4"/>
      <c r="GC487" s="4"/>
      <c r="GD487" s="4"/>
      <c r="GE487" s="4"/>
      <c r="GF487" s="4"/>
      <c r="GG487" s="4"/>
      <c r="GH487" s="4"/>
      <c r="GI487" s="4"/>
      <c r="GJ487" s="4"/>
      <c r="GK487" s="4"/>
      <c r="GL487" s="4"/>
      <c r="GM487" s="4"/>
      <c r="GN487" s="4"/>
      <c r="GO487" s="4"/>
      <c r="GP487" s="4"/>
      <c r="GQ487" s="4"/>
      <c r="GR487" s="4"/>
      <c r="GS487" s="4"/>
      <c r="GT487" s="4"/>
      <c r="GU487" s="4"/>
      <c r="GV487" s="4"/>
      <c r="GW487" s="4"/>
      <c r="GX487" s="4"/>
      <c r="GY487" s="4"/>
      <c r="GZ487" s="4"/>
      <c r="HA487" s="4"/>
      <c r="HB487" s="4"/>
      <c r="HC487" s="4"/>
    </row>
    <row r="488" spans="1:211" s="379" customFormat="1" ht="13.9" customHeight="1">
      <c r="A488" s="828" t="str">
        <f>IF('1C TSsoustraitance'!$A205&lt;&gt;0,'1C TSsoustraitance'!$A205,"")</f>
        <v/>
      </c>
      <c r="B488" s="530"/>
      <c r="C488" s="513" t="str">
        <f>IF('1C TSsoustraitance'!$A205&lt;&gt;0,'1C TSsoustraitance'!$B205,"")</f>
        <v/>
      </c>
      <c r="D488" s="513" t="str">
        <f>IF('1C TSsoustraitance'!$A205&lt;&gt;0,'1C TSsoustraitance'!$C205,"")</f>
        <v/>
      </c>
      <c r="E488" s="684"/>
      <c r="F488" s="685"/>
      <c r="G488" s="666">
        <f>'1C TSsoustraitance'!$D205</f>
        <v>0</v>
      </c>
      <c r="H488" s="533">
        <v>0.21</v>
      </c>
      <c r="I488" s="533">
        <v>1</v>
      </c>
      <c r="J488" s="534"/>
      <c r="K488" s="667">
        <f t="shared" si="123"/>
        <v>0</v>
      </c>
      <c r="L488" s="668">
        <f>IF(OR('1C TSsoustraitance'!$D205="",'1C TSsoustraitance'!$AP205=0),0,IF(AND('1C TSsoustraitance'!$D205&lt;&gt;"",$K$2="Pôle",'1C TSsoustraitance'!$E205="OUI"),(('1C TSsoustraitance'!$F205+'1C TSsoustraitance'!$G205+'1C TSsoustraitance'!$H205+'1C TSsoustraitance'!$I205+'1C TSsoustraitance'!$M205)/'1C TSsoustraitance'!$R205),IF(AND('1C TSsoustraitance'!$D205&lt;&gt;"",$K$2="Pôle",'1C TSsoustraitance'!$E205="NON"),(('1C TSsoustraitance'!$F205+'1C TSsoustraitance'!$G205+'1C TSsoustraitance'!$H205+'1C TSsoustraitance'!$I205+'1C TSsoustraitance'!$M205)/'1C TSsoustraitance'!$AP205),IF(AND('1C TSsoustraitance'!$D205&lt;&gt;"",$K$2&lt;&gt;"Pôle",'1C TSsoustraitance'!$E205="OUI"),(('1C TSsoustraitance'!$F205+'1C TSsoustraitance'!$G205+'1C TSsoustraitance'!$H205+'1C TSsoustraitance'!$I205+'1C TSsoustraitance'!$J205+'1C TSsoustraitance'!$K205+'1C TSsoustraitance'!$L205+'1C TSsoustraitance'!$M205+'1C TSsoustraitance'!$N205+'1C TSsoustraitance'!$O205+'1C TSsoustraitance'!$P205+'1C TSsoustraitance'!$Q205)/'1C TSsoustraitance'!$R205),IF(AND('1C TSsoustraitance'!$D205&lt;&gt;"",$K$2&lt;&gt;"Pôle",'1C TSsoustraitance'!$E205="NON"),(('1C TSsoustraitance'!$F205+'1C TSsoustraitance'!$G205+'1C TSsoustraitance'!$H205+'1C TSsoustraitance'!$I205+'1C TSsoustraitance'!$J205+'1C TSsoustraitance'!$K205+'1C TSsoustraitance'!$L205+'1C TSsoustraitance'!$M205+'1C TSsoustraitance'!$N205+'1C TSsoustraitance'!$O205+'1C TSsoustraitance'!$P205+'1C TSsoustraitance'!$Q205))/'1C TSsoustraitance'!$AP205)))))</f>
        <v>0</v>
      </c>
      <c r="M488" s="668">
        <f>IF(OR('1C TSsoustraitance'!$D205="",'1C TSsoustraitance'!AP$13=0),0,IF(AND('1C TSsoustraitance'!$D205&lt;&gt;"",$K$2="Pôle",'1C TSsoustraitance'!$E205="OUI"),(('1C TSsoustraitance'!$J205+'1C TSsoustraitance'!$K205+'1C TSsoustraitance'!$L205)/'1C TSsoustraitance'!$R205),IF(AND('1C TSsoustraitance'!$D205&lt;&gt;"",$K$2="Pôle",'1C TSsoustraitance'!$E205="NON"),(('1C TSsoustraitance'!$J205+'1C TSsoustraitance'!$K205+'1C TSsoustraitance'!$L205)/'1C TSsoustraitance'!$AP205),IF(AND('1C TSsoustraitance'!$D205&lt;&gt;"",$K$2&lt;&gt;"Pôle"),0))))</f>
        <v>0</v>
      </c>
      <c r="N488" s="668">
        <f t="shared" si="124"/>
        <v>0</v>
      </c>
      <c r="O488" s="669">
        <f>IF(OR('1C TSsoustraitance'!$D205="",'1C TSsoustraitance'!$E205="OUI",'1C TSsoustraitance'!$AP205=0),0,(('1C TSsoustraitance'!$S205)/'1C TSsoustraitance'!$AP205))</f>
        <v>0</v>
      </c>
      <c r="P488" s="669">
        <f>IF(OR('1C TSsoustraitance'!$D205="",'1C TSsoustraitance'!$E205="OUI",'1C TSsoustraitance'!$AP205=0),0,(('1C TSsoustraitance'!$T205)/'1C TSsoustraitance'!$AP205))</f>
        <v>0</v>
      </c>
      <c r="Q488" s="669">
        <f>IF(OR('1C TSsoustraitance'!$D205="",'1C TSsoustraitance'!$E205="OUI",'1C TSsoustraitance'!$AP205=0),0,(('1C TSsoustraitance'!$U205)/'1C TSsoustraitance'!$AP205))</f>
        <v>0</v>
      </c>
      <c r="R488" s="669">
        <f>IF(OR('1C TSsoustraitance'!$D205="",'1C TSsoustraitance'!$E205="OUI",'1C TSsoustraitance'!$AP205=0),0,(('1C TSsoustraitance'!$V205)/'1C TSsoustraitance'!$AP205))</f>
        <v>0</v>
      </c>
      <c r="S488" s="669">
        <f>IF(OR('1C TSsoustraitance'!$D205="",'1C TSsoustraitance'!$E205="OUI",'1C TSsoustraitance'!$AP205=0),0,(('1C TSsoustraitance'!$W205)/'1C TSsoustraitance'!$AP205))</f>
        <v>0</v>
      </c>
      <c r="T488" s="669">
        <f>IF(OR('1C TSsoustraitance'!$D205="",'1C TSsoustraitance'!$E205="OUI",'1C TSsoustraitance'!$AP205=0),0,(('1C TSsoustraitance'!$X205)/'1C TSsoustraitance'!$AP205))</f>
        <v>0</v>
      </c>
      <c r="U488" s="669">
        <f>IF(OR('1C TSsoustraitance'!$D205="",'1C TSsoustraitance'!$E205="OUI",'1C TSsoustraitance'!$AP205=0),0,(('1C TSsoustraitance'!$Y205)/'1C TSsoustraitance'!$AP205))</f>
        <v>0</v>
      </c>
      <c r="V488" s="669">
        <f>IF(OR('1C TSsoustraitance'!$D205="",'1C TSsoustraitance'!$E205="OUI",'1C TSsoustraitance'!$AP205=0),0,(('1C TSsoustraitance'!$Z205)/'1C TSsoustraitance'!$AP205))</f>
        <v>0</v>
      </c>
      <c r="W488" s="669">
        <f>IF(OR('1C TSsoustraitance'!$D205="",'1C TSsoustraitance'!$E205="OUI",'1C TSsoustraitance'!$AP205=0),0,(('1C TSsoustraitance'!$AA205)/'1C TSsoustraitance'!$AP205))</f>
        <v>0</v>
      </c>
      <c r="X488" s="669">
        <f>IF(OR('1C TSsoustraitance'!$D205="",'1C TSsoustraitance'!$E205="OUI",'1C TSsoustraitance'!$AP205=0),0,(('1C TSsoustraitance'!$AB205)/'1C TSsoustraitance'!$AP205))</f>
        <v>0</v>
      </c>
      <c r="Y488" s="669">
        <f>IF(OR('1C TSsoustraitance'!$D205="",'1C TSsoustraitance'!$E205="OUI",'1C TSsoustraitance'!$AP205=0),0,(('1C TSsoustraitance'!$AC205)/'1C TSsoustraitance'!$AP205))</f>
        <v>0</v>
      </c>
      <c r="Z488" s="669">
        <f>IF(OR('1C TSsoustraitance'!$D205="",'1C TSsoustraitance'!$E205="OUI",'1C TSsoustraitance'!$AP205=0),0,(('1C TSsoustraitance'!$AD205)/'1C TSsoustraitance'!$AP205))</f>
        <v>0</v>
      </c>
      <c r="AA488" s="669">
        <f>IF(OR('1C TSsoustraitance'!$D205="",'1C TSsoustraitance'!$E205="OUI",'1C TSsoustraitance'!$AP205=0),0,(('1C TSsoustraitance'!$AE205)/'1C TSsoustraitance'!$AP205))</f>
        <v>0</v>
      </c>
      <c r="AB488" s="669">
        <f>IF(OR('1C TSsoustraitance'!$D205="",'1C TSsoustraitance'!$E205="OUI",'1C TSsoustraitance'!$AP205=0),0,(('1C TSsoustraitance'!$AF205)/'1C TSsoustraitance'!$AP205))</f>
        <v>0</v>
      </c>
      <c r="AC488" s="669">
        <f>IF(OR('1C TSsoustraitance'!$D205="",'1C TSsoustraitance'!$E205="OUI",'1C TSsoustraitance'!$AP205=0),0,(('1C TSsoustraitance'!$AG205)/'1C TSsoustraitance'!$AP205))</f>
        <v>0</v>
      </c>
      <c r="AD488" s="669">
        <f>IF(OR('1C TSsoustraitance'!$D205="",'1C TSsoustraitance'!$E205="OUI",'1C TSsoustraitance'!$AP205=0),0,(('1C TSsoustraitance'!$AH205)/'1C TSsoustraitance'!$AP205))</f>
        <v>0</v>
      </c>
      <c r="AE488" s="669">
        <f>IF(OR('1C TSsoustraitance'!$D205="",'1C TSsoustraitance'!$E205="OUI",'1C TSsoustraitance'!$AP205=0),0,(('1C TSsoustraitance'!$AI205)/'1C TSsoustraitance'!$AP205))</f>
        <v>0</v>
      </c>
      <c r="AF488" s="669">
        <f>IF(OR('1C TSsoustraitance'!$D205="",'1C TSsoustraitance'!$E205="OUI",'1C TSsoustraitance'!$AP205=0),0,(('1C TSsoustraitance'!$AJ205)/'1C TSsoustraitance'!$AP205))</f>
        <v>0</v>
      </c>
      <c r="AG488" s="669">
        <f>IF(OR('1C TSsoustraitance'!$D205="",'1C TSsoustraitance'!$E205="OUI",'1C TSsoustraitance'!$AP205=0),0,(('1C TSsoustraitance'!$AK205)/'1C TSsoustraitance'!$AP205))</f>
        <v>0</v>
      </c>
      <c r="AH488" s="669">
        <f>IF(OR('1C TSsoustraitance'!$D205="",'1C TSsoustraitance'!$E205="OUI",'1C TSsoustraitance'!$AP205=0),0,(('1C TSsoustraitance'!$AL205)/'1C TSsoustraitance'!$AP205))</f>
        <v>0</v>
      </c>
      <c r="AI488" s="669">
        <f>IF(OR('1C TSsoustraitance'!$D205="",'1C TSsoustraitance'!$E205="OUI",'1C TSsoustraitance'!$AP205=0),0,(('1C TSsoustraitance'!$AM205)/'1C TSsoustraitance'!$AP205))</f>
        <v>0</v>
      </c>
      <c r="AJ488" s="669">
        <f>IF(OR('1C TSsoustraitance'!$D205="",'1C TSsoustraitance'!$E205="OUI",'1C TSsoustraitance'!$AP205=0),0,(('1C TSsoustraitance'!$AN205)/'1C TSsoustraitance'!$AP205))</f>
        <v>0</v>
      </c>
      <c r="AK488" s="669">
        <f t="shared" si="125"/>
        <v>0</v>
      </c>
      <c r="AL488" s="668">
        <f t="shared" si="126"/>
        <v>0</v>
      </c>
      <c r="AM488" s="670">
        <f>IF(Tableau7[[#This Row],[N° pièce]]="",0,(Tableau7[[#This Row],[hors TVA]]+(Tableau7[[#This Row],[hors TVA]]*Tableau7[[#This Row],[Taux TVA]])-(Tableau7[[#This Row],[hors TVA]]*Tableau7[[#This Row],[Taux TVA]]*Tableau7[[#This Row],[Régime TVA: Récupération]]))*Tableau7[[#This Row],[Type 1]])</f>
        <v>0</v>
      </c>
      <c r="AN488" s="670">
        <f>IF(Tableau7[[#This Row],[N° pièce]]="",0,IF($K$2="pôle",((Tableau7[[#This Row],[hors TVA]]+(Tableau7[[#This Row],[hors TVA]]*Tableau7[[#This Row],[Taux TVA]])-(Tableau7[[#This Row],[hors TVA]]*Tableau7[[#This Row],[Taux TVA]]*Tableau7[[#This Row],[Régime TVA: Récupération]]))*Tableau7[[#This Row],[Type 2]]),0))</f>
        <v>0</v>
      </c>
      <c r="AO488" s="670">
        <f t="shared" ref="AO488:AO551" si="129">$AM488+$AN488</f>
        <v>0</v>
      </c>
      <c r="AP488" s="255">
        <f t="shared" si="128"/>
        <v>0</v>
      </c>
      <c r="AQ488" s="506">
        <f>IF(M488=0,0,AN488-AS488)</f>
        <v>0</v>
      </c>
      <c r="AR488" s="671"/>
      <c r="AS488" s="512"/>
      <c r="AT488" s="513" t="str">
        <f>IF(('1C TSsoustraitance'!AP205*FICHE!C$14&lt;J488),"Forfait limité à "&amp;FICHE!C$14&amp;"€/jour","")</f>
        <v/>
      </c>
      <c r="AU488" s="797"/>
      <c r="AV488" s="484"/>
      <c r="AW488" s="484"/>
      <c r="AX488" s="484"/>
      <c r="AY488" s="484"/>
      <c r="AZ488" s="484"/>
      <c r="BA488" s="4"/>
      <c r="BB488" s="4"/>
      <c r="BC488" s="4"/>
      <c r="BD488" s="4"/>
      <c r="BE488" s="4"/>
      <c r="BF488" s="4"/>
      <c r="BG488" s="4"/>
      <c r="BH488" s="4"/>
      <c r="BI488" s="4"/>
      <c r="BJ488" s="4"/>
      <c r="BK488" s="4"/>
      <c r="BL488" s="4"/>
      <c r="BM488" s="4"/>
      <c r="BN488" s="4"/>
      <c r="BO488" s="4"/>
      <c r="BP488" s="4"/>
      <c r="BQ488" s="4"/>
      <c r="BR488" s="4"/>
      <c r="BS488" s="4"/>
      <c r="BT488" s="4"/>
      <c r="BU488" s="4"/>
      <c r="BV488" s="4"/>
      <c r="BW488" s="4"/>
      <c r="BX488" s="4"/>
      <c r="BY488" s="4"/>
      <c r="BZ488" s="4"/>
      <c r="CA488" s="4"/>
      <c r="CB488" s="4"/>
      <c r="CC488" s="4"/>
      <c r="CD488" s="4"/>
      <c r="CE488" s="4"/>
      <c r="CF488" s="4"/>
      <c r="CG488" s="4"/>
      <c r="CH488" s="4"/>
      <c r="CI488" s="4"/>
      <c r="CJ488" s="4"/>
      <c r="CK488" s="4"/>
      <c r="CL488" s="4"/>
      <c r="CM488" s="4"/>
      <c r="CN488" s="4"/>
      <c r="CO488" s="4"/>
      <c r="CP488" s="4"/>
      <c r="CQ488" s="4"/>
      <c r="CR488" s="4"/>
      <c r="CS488" s="4"/>
      <c r="CT488" s="4"/>
      <c r="CU488" s="4"/>
      <c r="CV488" s="4"/>
      <c r="CW488" s="4"/>
      <c r="CX488" s="4"/>
      <c r="CY488" s="4"/>
      <c r="CZ488" s="4"/>
      <c r="DA488" s="4"/>
      <c r="DB488" s="4"/>
      <c r="DC488" s="4"/>
      <c r="DD488" s="4"/>
      <c r="DE488" s="4"/>
      <c r="DF488" s="4"/>
      <c r="DG488" s="4"/>
      <c r="DH488" s="4"/>
      <c r="DI488" s="4"/>
      <c r="DJ488" s="4"/>
      <c r="DK488" s="4"/>
      <c r="DL488" s="4"/>
      <c r="DM488" s="4"/>
      <c r="DN488" s="4"/>
      <c r="DO488" s="4"/>
      <c r="DP488" s="4"/>
      <c r="DQ488" s="4"/>
      <c r="DR488" s="4"/>
      <c r="DS488" s="4"/>
      <c r="DT488" s="4"/>
      <c r="DU488" s="4"/>
      <c r="DV488" s="4"/>
      <c r="DW488" s="4"/>
      <c r="DX488" s="4"/>
      <c r="DY488" s="4"/>
      <c r="DZ488" s="4"/>
      <c r="EA488" s="4"/>
      <c r="EB488" s="4"/>
      <c r="EC488" s="4"/>
      <c r="ED488" s="4"/>
      <c r="EE488" s="4"/>
      <c r="EF488" s="4"/>
      <c r="EG488" s="4"/>
      <c r="EH488" s="4"/>
      <c r="EI488" s="4"/>
      <c r="EJ488" s="4"/>
      <c r="EK488" s="4"/>
      <c r="EL488" s="4"/>
      <c r="EM488" s="4"/>
      <c r="EN488" s="4"/>
      <c r="EO488" s="4"/>
      <c r="EP488" s="4"/>
      <c r="EQ488" s="4"/>
      <c r="ER488" s="4"/>
      <c r="ES488" s="4"/>
      <c r="ET488" s="4"/>
      <c r="EU488" s="4"/>
      <c r="EV488" s="4"/>
      <c r="EW488" s="4"/>
      <c r="EX488" s="4"/>
      <c r="EY488" s="4"/>
      <c r="EZ488" s="4"/>
      <c r="FA488" s="4"/>
      <c r="FB488" s="4"/>
      <c r="FC488" s="4"/>
      <c r="FD488" s="4"/>
      <c r="FE488" s="4"/>
      <c r="FF488" s="4"/>
      <c r="FG488" s="4"/>
      <c r="FH488" s="4"/>
      <c r="FI488" s="4"/>
      <c r="FJ488" s="4"/>
      <c r="FK488" s="4"/>
      <c r="FL488" s="4"/>
      <c r="FM488" s="4"/>
      <c r="FN488" s="4"/>
      <c r="FO488" s="4"/>
      <c r="FP488" s="4"/>
      <c r="FQ488" s="4"/>
      <c r="FR488" s="4"/>
      <c r="FS488" s="4"/>
      <c r="FT488" s="4"/>
      <c r="FU488" s="4"/>
      <c r="FV488" s="4"/>
      <c r="FW488" s="4"/>
      <c r="FX488" s="4"/>
      <c r="FY488" s="4"/>
      <c r="FZ488" s="4"/>
      <c r="GA488" s="4"/>
      <c r="GB488" s="4"/>
      <c r="GC488" s="4"/>
      <c r="GD488" s="4"/>
      <c r="GE488" s="4"/>
      <c r="GF488" s="4"/>
      <c r="GG488" s="4"/>
      <c r="GH488" s="4"/>
      <c r="GI488" s="4"/>
      <c r="GJ488" s="4"/>
      <c r="GK488" s="4"/>
      <c r="GL488" s="4"/>
      <c r="GM488" s="4"/>
      <c r="GN488" s="4"/>
      <c r="GO488" s="4"/>
      <c r="GP488" s="4"/>
      <c r="GQ488" s="4"/>
      <c r="GR488" s="4"/>
      <c r="GS488" s="4"/>
      <c r="GT488" s="4"/>
      <c r="GU488" s="4"/>
      <c r="GV488" s="4"/>
      <c r="GW488" s="4"/>
      <c r="GX488" s="4"/>
      <c r="GY488" s="4"/>
      <c r="GZ488" s="4"/>
      <c r="HA488" s="4"/>
      <c r="HB488" s="4"/>
      <c r="HC488" s="4"/>
    </row>
    <row r="489" spans="1:211" s="380" customFormat="1" ht="13.9" customHeight="1">
      <c r="A489" s="828" t="str">
        <f>IF('1C TSsoustraitance'!$A206&lt;&gt;0,'1C TSsoustraitance'!$A206,"")</f>
        <v/>
      </c>
      <c r="B489" s="530"/>
      <c r="C489" s="513" t="str">
        <f>IF('1C TSsoustraitance'!$A206&lt;&gt;0,'1C TSsoustraitance'!$B206,"")</f>
        <v/>
      </c>
      <c r="D489" s="513" t="str">
        <f>IF('1C TSsoustraitance'!$A206&lt;&gt;0,'1C TSsoustraitance'!$C206,"")</f>
        <v/>
      </c>
      <c r="E489" s="684"/>
      <c r="F489" s="685"/>
      <c r="G489" s="666">
        <f>'1C TSsoustraitance'!$D206</f>
        <v>0</v>
      </c>
      <c r="H489" s="533">
        <v>0.21</v>
      </c>
      <c r="I489" s="533">
        <v>1</v>
      </c>
      <c r="J489" s="534"/>
      <c r="K489" s="667">
        <f t="shared" si="123"/>
        <v>0</v>
      </c>
      <c r="L489" s="668">
        <f>IF(OR('1C TSsoustraitance'!$D206="",'1C TSsoustraitance'!$AP206=0),0,IF(AND('1C TSsoustraitance'!$D206&lt;&gt;"",$K$2="Pôle",'1C TSsoustraitance'!$E206="OUI"),(('1C TSsoustraitance'!$F206+'1C TSsoustraitance'!$G206+'1C TSsoustraitance'!$H206+'1C TSsoustraitance'!$I206+'1C TSsoustraitance'!$M206)/'1C TSsoustraitance'!$R206),IF(AND('1C TSsoustraitance'!$D206&lt;&gt;"",$K$2="Pôle",'1C TSsoustraitance'!$E206="NON"),(('1C TSsoustraitance'!$F206+'1C TSsoustraitance'!$G206+'1C TSsoustraitance'!$H206+'1C TSsoustraitance'!$I206+'1C TSsoustraitance'!$M206)/'1C TSsoustraitance'!$AP206),IF(AND('1C TSsoustraitance'!$D206&lt;&gt;"",$K$2&lt;&gt;"Pôle",'1C TSsoustraitance'!$E206="OUI"),(('1C TSsoustraitance'!$F206+'1C TSsoustraitance'!$G206+'1C TSsoustraitance'!$H206+'1C TSsoustraitance'!$I206+'1C TSsoustraitance'!$J206+'1C TSsoustraitance'!$K206+'1C TSsoustraitance'!$L206+'1C TSsoustraitance'!$M206+'1C TSsoustraitance'!$N206+'1C TSsoustraitance'!$O206+'1C TSsoustraitance'!$P206+'1C TSsoustraitance'!$Q206)/'1C TSsoustraitance'!$R206),IF(AND('1C TSsoustraitance'!$D206&lt;&gt;"",$K$2&lt;&gt;"Pôle",'1C TSsoustraitance'!$E206="NON"),(('1C TSsoustraitance'!$F206+'1C TSsoustraitance'!$G206+'1C TSsoustraitance'!$H206+'1C TSsoustraitance'!$I206+'1C TSsoustraitance'!$J206+'1C TSsoustraitance'!$K206+'1C TSsoustraitance'!$L206+'1C TSsoustraitance'!$M206+'1C TSsoustraitance'!$N206+'1C TSsoustraitance'!$O206+'1C TSsoustraitance'!$P206+'1C TSsoustraitance'!$Q206))/'1C TSsoustraitance'!$AP206)))))</f>
        <v>0</v>
      </c>
      <c r="M489" s="668">
        <f>IF(OR('1C TSsoustraitance'!$D206="",'1C TSsoustraitance'!AP$13=0),0,IF(AND('1C TSsoustraitance'!$D206&lt;&gt;"",$K$2="Pôle",'1C TSsoustraitance'!$E206="OUI"),(('1C TSsoustraitance'!$J206+'1C TSsoustraitance'!$K206+'1C TSsoustraitance'!$L206)/'1C TSsoustraitance'!$R206),IF(AND('1C TSsoustraitance'!$D206&lt;&gt;"",$K$2="Pôle",'1C TSsoustraitance'!$E206="NON"),(('1C TSsoustraitance'!$J206+'1C TSsoustraitance'!$K206+'1C TSsoustraitance'!$L206)/'1C TSsoustraitance'!$AP206),IF(AND('1C TSsoustraitance'!$D206&lt;&gt;"",$K$2&lt;&gt;"Pôle"),0))))</f>
        <v>0</v>
      </c>
      <c r="N489" s="668">
        <f t="shared" si="124"/>
        <v>0</v>
      </c>
      <c r="O489" s="669">
        <f>IF(OR('1C TSsoustraitance'!$D206="",'1C TSsoustraitance'!$E206="OUI",'1C TSsoustraitance'!$AP206=0),0,(('1C TSsoustraitance'!$S206)/'1C TSsoustraitance'!$AP206))</f>
        <v>0</v>
      </c>
      <c r="P489" s="669">
        <f>IF(OR('1C TSsoustraitance'!$D206="",'1C TSsoustraitance'!$E206="OUI",'1C TSsoustraitance'!$AP206=0),0,(('1C TSsoustraitance'!$T206)/'1C TSsoustraitance'!$AP206))</f>
        <v>0</v>
      </c>
      <c r="Q489" s="669">
        <f>IF(OR('1C TSsoustraitance'!$D206="",'1C TSsoustraitance'!$E206="OUI",'1C TSsoustraitance'!$AP206=0),0,(('1C TSsoustraitance'!$U206)/'1C TSsoustraitance'!$AP206))</f>
        <v>0</v>
      </c>
      <c r="R489" s="669">
        <f>IF(OR('1C TSsoustraitance'!$D206="",'1C TSsoustraitance'!$E206="OUI",'1C TSsoustraitance'!$AP206=0),0,(('1C TSsoustraitance'!$V206)/'1C TSsoustraitance'!$AP206))</f>
        <v>0</v>
      </c>
      <c r="S489" s="669">
        <f>IF(OR('1C TSsoustraitance'!$D206="",'1C TSsoustraitance'!$E206="OUI",'1C TSsoustraitance'!$AP206=0),0,(('1C TSsoustraitance'!$W206)/'1C TSsoustraitance'!$AP206))</f>
        <v>0</v>
      </c>
      <c r="T489" s="669">
        <f>IF(OR('1C TSsoustraitance'!$D206="",'1C TSsoustraitance'!$E206="OUI",'1C TSsoustraitance'!$AP206=0),0,(('1C TSsoustraitance'!$X206)/'1C TSsoustraitance'!$AP206))</f>
        <v>0</v>
      </c>
      <c r="U489" s="669">
        <f>IF(OR('1C TSsoustraitance'!$D206="",'1C TSsoustraitance'!$E206="OUI",'1C TSsoustraitance'!$AP206=0),0,(('1C TSsoustraitance'!$Y206)/'1C TSsoustraitance'!$AP206))</f>
        <v>0</v>
      </c>
      <c r="V489" s="669">
        <f>IF(OR('1C TSsoustraitance'!$D206="",'1C TSsoustraitance'!$E206="OUI",'1C TSsoustraitance'!$AP206=0),0,(('1C TSsoustraitance'!$Z206)/'1C TSsoustraitance'!$AP206))</f>
        <v>0</v>
      </c>
      <c r="W489" s="669">
        <f>IF(OR('1C TSsoustraitance'!$D206="",'1C TSsoustraitance'!$E206="OUI",'1C TSsoustraitance'!$AP206=0),0,(('1C TSsoustraitance'!$AA206)/'1C TSsoustraitance'!$AP206))</f>
        <v>0</v>
      </c>
      <c r="X489" s="669">
        <f>IF(OR('1C TSsoustraitance'!$D206="",'1C TSsoustraitance'!$E206="OUI",'1C TSsoustraitance'!$AP206=0),0,(('1C TSsoustraitance'!$AB206)/'1C TSsoustraitance'!$AP206))</f>
        <v>0</v>
      </c>
      <c r="Y489" s="669">
        <f>IF(OR('1C TSsoustraitance'!$D206="",'1C TSsoustraitance'!$E206="OUI",'1C TSsoustraitance'!$AP206=0),0,(('1C TSsoustraitance'!$AC206)/'1C TSsoustraitance'!$AP206))</f>
        <v>0</v>
      </c>
      <c r="Z489" s="669">
        <f>IF(OR('1C TSsoustraitance'!$D206="",'1C TSsoustraitance'!$E206="OUI",'1C TSsoustraitance'!$AP206=0),0,(('1C TSsoustraitance'!$AD206)/'1C TSsoustraitance'!$AP206))</f>
        <v>0</v>
      </c>
      <c r="AA489" s="669">
        <f>IF(OR('1C TSsoustraitance'!$D206="",'1C TSsoustraitance'!$E206="OUI",'1C TSsoustraitance'!$AP206=0),0,(('1C TSsoustraitance'!$AE206)/'1C TSsoustraitance'!$AP206))</f>
        <v>0</v>
      </c>
      <c r="AB489" s="669">
        <f>IF(OR('1C TSsoustraitance'!$D206="",'1C TSsoustraitance'!$E206="OUI",'1C TSsoustraitance'!$AP206=0),0,(('1C TSsoustraitance'!$AF206)/'1C TSsoustraitance'!$AP206))</f>
        <v>0</v>
      </c>
      <c r="AC489" s="669">
        <f>IF(OR('1C TSsoustraitance'!$D206="",'1C TSsoustraitance'!$E206="OUI",'1C TSsoustraitance'!$AP206=0),0,(('1C TSsoustraitance'!$AG206)/'1C TSsoustraitance'!$AP206))</f>
        <v>0</v>
      </c>
      <c r="AD489" s="669">
        <f>IF(OR('1C TSsoustraitance'!$D206="",'1C TSsoustraitance'!$E206="OUI",'1C TSsoustraitance'!$AP206=0),0,(('1C TSsoustraitance'!$AH206)/'1C TSsoustraitance'!$AP206))</f>
        <v>0</v>
      </c>
      <c r="AE489" s="669">
        <f>IF(OR('1C TSsoustraitance'!$D206="",'1C TSsoustraitance'!$E206="OUI",'1C TSsoustraitance'!$AP206=0),0,(('1C TSsoustraitance'!$AI206)/'1C TSsoustraitance'!$AP206))</f>
        <v>0</v>
      </c>
      <c r="AF489" s="669">
        <f>IF(OR('1C TSsoustraitance'!$D206="",'1C TSsoustraitance'!$E206="OUI",'1C TSsoustraitance'!$AP206=0),0,(('1C TSsoustraitance'!$AJ206)/'1C TSsoustraitance'!$AP206))</f>
        <v>0</v>
      </c>
      <c r="AG489" s="669">
        <f>IF(OR('1C TSsoustraitance'!$D206="",'1C TSsoustraitance'!$E206="OUI",'1C TSsoustraitance'!$AP206=0),0,(('1C TSsoustraitance'!$AK206)/'1C TSsoustraitance'!$AP206))</f>
        <v>0</v>
      </c>
      <c r="AH489" s="669">
        <f>IF(OR('1C TSsoustraitance'!$D206="",'1C TSsoustraitance'!$E206="OUI",'1C TSsoustraitance'!$AP206=0),0,(('1C TSsoustraitance'!$AL206)/'1C TSsoustraitance'!$AP206))</f>
        <v>0</v>
      </c>
      <c r="AI489" s="669">
        <f>IF(OR('1C TSsoustraitance'!$D206="",'1C TSsoustraitance'!$E206="OUI",'1C TSsoustraitance'!$AP206=0),0,(('1C TSsoustraitance'!$AM206)/'1C TSsoustraitance'!$AP206))</f>
        <v>0</v>
      </c>
      <c r="AJ489" s="669">
        <f>IF(OR('1C TSsoustraitance'!$D206="",'1C TSsoustraitance'!$E206="OUI",'1C TSsoustraitance'!$AP206=0),0,(('1C TSsoustraitance'!$AN206)/'1C TSsoustraitance'!$AP206))</f>
        <v>0</v>
      </c>
      <c r="AK489" s="669">
        <f t="shared" si="125"/>
        <v>0</v>
      </c>
      <c r="AL489" s="668">
        <f t="shared" si="126"/>
        <v>0</v>
      </c>
      <c r="AM489" s="670">
        <f>IF(Tableau7[[#This Row],[N° pièce]]="",0,(Tableau7[[#This Row],[hors TVA]]+(Tableau7[[#This Row],[hors TVA]]*Tableau7[[#This Row],[Taux TVA]])-(Tableau7[[#This Row],[hors TVA]]*Tableau7[[#This Row],[Taux TVA]]*Tableau7[[#This Row],[Régime TVA: Récupération]]))*Tableau7[[#This Row],[Type 1]])</f>
        <v>0</v>
      </c>
      <c r="AN489" s="670">
        <f>IF(Tableau7[[#This Row],[N° pièce]]="",0,IF($K$2="pôle",((Tableau7[[#This Row],[hors TVA]]+(Tableau7[[#This Row],[hors TVA]]*Tableau7[[#This Row],[Taux TVA]])-(Tableau7[[#This Row],[hors TVA]]*Tableau7[[#This Row],[Taux TVA]]*Tableau7[[#This Row],[Régime TVA: Récupération]]))*Tableau7[[#This Row],[Type 2]]),0))</f>
        <v>0</v>
      </c>
      <c r="AO489" s="670">
        <f t="shared" si="129"/>
        <v>0</v>
      </c>
      <c r="AP489" s="255">
        <f t="shared" si="128"/>
        <v>0</v>
      </c>
      <c r="AQ489" s="506">
        <f t="shared" ref="AQ489:AQ511" si="130">IF(M489=0,0,AN489-AS489)</f>
        <v>0</v>
      </c>
      <c r="AR489" s="671"/>
      <c r="AS489" s="512"/>
      <c r="AT489" s="513" t="str">
        <f>IF(('1C TSsoustraitance'!AP206*FICHE!C$14&lt;J489),"Forfait limité à "&amp;FICHE!C$14&amp;"€/jour","")</f>
        <v/>
      </c>
      <c r="AU489" s="797"/>
      <c r="AV489" s="484"/>
      <c r="AW489" s="484"/>
      <c r="AX489" s="484"/>
      <c r="AY489" s="484"/>
      <c r="AZ489" s="484"/>
      <c r="BA489" s="4"/>
      <c r="BB489" s="4"/>
      <c r="BC489" s="4"/>
      <c r="BD489" s="4"/>
      <c r="BE489" s="4"/>
      <c r="BF489" s="4"/>
      <c r="BG489" s="4"/>
      <c r="BH489" s="4"/>
      <c r="BI489" s="4"/>
      <c r="BJ489" s="4"/>
      <c r="BK489" s="4"/>
      <c r="BL489" s="4"/>
      <c r="BM489" s="4"/>
      <c r="BN489" s="4"/>
      <c r="BO489" s="4"/>
      <c r="BP489" s="4"/>
      <c r="BQ489" s="4"/>
      <c r="BR489" s="4"/>
      <c r="BS489" s="4"/>
      <c r="BT489" s="4"/>
      <c r="BU489" s="4"/>
      <c r="BV489" s="4"/>
      <c r="BW489" s="4"/>
      <c r="BX489" s="4"/>
      <c r="BY489" s="4"/>
      <c r="BZ489" s="4"/>
      <c r="CA489" s="4"/>
      <c r="CB489" s="4"/>
      <c r="CC489" s="4"/>
      <c r="CD489" s="4"/>
      <c r="CE489" s="4"/>
      <c r="CF489" s="4"/>
      <c r="CG489" s="4"/>
      <c r="CH489" s="4"/>
      <c r="CI489" s="4"/>
      <c r="CJ489" s="4"/>
      <c r="CK489" s="4"/>
      <c r="CL489" s="4"/>
      <c r="CM489" s="4"/>
      <c r="CN489" s="4"/>
      <c r="CO489" s="4"/>
      <c r="CP489" s="4"/>
      <c r="CQ489" s="4"/>
      <c r="CR489" s="4"/>
      <c r="CS489" s="4"/>
      <c r="CT489" s="4"/>
      <c r="CU489" s="4"/>
      <c r="CV489" s="4"/>
      <c r="CW489" s="4"/>
      <c r="CX489" s="4"/>
      <c r="CY489" s="4"/>
      <c r="CZ489" s="4"/>
      <c r="DA489" s="4"/>
      <c r="DB489" s="4"/>
      <c r="DC489" s="4"/>
      <c r="DD489" s="4"/>
      <c r="DE489" s="4"/>
      <c r="DF489" s="4"/>
      <c r="DG489" s="4"/>
      <c r="DH489" s="4"/>
      <c r="DI489" s="4"/>
      <c r="DJ489" s="4"/>
      <c r="DK489" s="4"/>
      <c r="DL489" s="4"/>
      <c r="DM489" s="4"/>
      <c r="DN489" s="4"/>
      <c r="DO489" s="4"/>
      <c r="DP489" s="4"/>
      <c r="DQ489" s="4"/>
      <c r="DR489" s="4"/>
      <c r="DS489" s="4"/>
      <c r="DT489" s="4"/>
      <c r="DU489" s="4"/>
      <c r="DV489" s="4"/>
      <c r="DW489" s="4"/>
      <c r="DX489" s="4"/>
      <c r="DY489" s="4"/>
      <c r="DZ489" s="4"/>
      <c r="EA489" s="4"/>
      <c r="EB489" s="4"/>
      <c r="EC489" s="4"/>
      <c r="ED489" s="4"/>
      <c r="EE489" s="4"/>
      <c r="EF489" s="4"/>
      <c r="EG489" s="4"/>
      <c r="EH489" s="4"/>
      <c r="EI489" s="4"/>
      <c r="EJ489" s="4"/>
      <c r="EK489" s="4"/>
      <c r="EL489" s="4"/>
      <c r="EM489" s="4"/>
      <c r="EN489" s="4"/>
      <c r="EO489" s="4"/>
      <c r="EP489" s="4"/>
      <c r="EQ489" s="4"/>
      <c r="ER489" s="4"/>
      <c r="ES489" s="4"/>
      <c r="ET489" s="4"/>
      <c r="EU489" s="4"/>
      <c r="EV489" s="4"/>
      <c r="EW489" s="4"/>
      <c r="EX489" s="4"/>
      <c r="EY489" s="4"/>
      <c r="EZ489" s="4"/>
      <c r="FA489" s="4"/>
      <c r="FB489" s="4"/>
      <c r="FC489" s="4"/>
      <c r="FD489" s="4"/>
      <c r="FE489" s="4"/>
      <c r="FF489" s="4"/>
      <c r="FG489" s="4"/>
      <c r="FH489" s="4"/>
      <c r="FI489" s="4"/>
      <c r="FJ489" s="4"/>
      <c r="FK489" s="4"/>
      <c r="FL489" s="4"/>
      <c r="FM489" s="4"/>
      <c r="FN489" s="4"/>
      <c r="FO489" s="4"/>
      <c r="FP489" s="4"/>
      <c r="FQ489" s="4"/>
      <c r="FR489" s="4"/>
      <c r="FS489" s="4"/>
      <c r="FT489" s="4"/>
      <c r="FU489" s="4"/>
      <c r="FV489" s="4"/>
      <c r="FW489" s="4"/>
      <c r="FX489" s="4"/>
      <c r="FY489" s="4"/>
      <c r="FZ489" s="4"/>
      <c r="GA489" s="4"/>
      <c r="GB489" s="4"/>
      <c r="GC489" s="4"/>
      <c r="GD489" s="4"/>
      <c r="GE489" s="4"/>
      <c r="GF489" s="4"/>
      <c r="GG489" s="4"/>
      <c r="GH489" s="4"/>
      <c r="GI489" s="4"/>
      <c r="GJ489" s="4"/>
      <c r="GK489" s="4"/>
      <c r="GL489" s="4"/>
      <c r="GM489" s="4"/>
      <c r="GN489" s="4"/>
      <c r="GO489" s="4"/>
      <c r="GP489" s="4"/>
      <c r="GQ489" s="4"/>
      <c r="GR489" s="4"/>
      <c r="GS489" s="4"/>
      <c r="GT489" s="4"/>
      <c r="GU489" s="4"/>
      <c r="GV489" s="4"/>
      <c r="GW489" s="4"/>
      <c r="GX489" s="4"/>
      <c r="GY489" s="4"/>
      <c r="GZ489" s="4"/>
      <c r="HA489" s="4"/>
      <c r="HB489" s="4"/>
      <c r="HC489" s="4"/>
    </row>
    <row r="490" spans="1:211" s="380" customFormat="1" ht="13.9" customHeight="1">
      <c r="A490" s="828" t="str">
        <f>IF('1C TSsoustraitance'!$A207&lt;&gt;0,'1C TSsoustraitance'!$A207,"")</f>
        <v/>
      </c>
      <c r="B490" s="530"/>
      <c r="C490" s="513" t="str">
        <f>IF('1C TSsoustraitance'!$A207&lt;&gt;0,'1C TSsoustraitance'!$B207,"")</f>
        <v/>
      </c>
      <c r="D490" s="513" t="str">
        <f>IF('1C TSsoustraitance'!$A207&lt;&gt;0,'1C TSsoustraitance'!$C207,"")</f>
        <v/>
      </c>
      <c r="E490" s="684"/>
      <c r="F490" s="685"/>
      <c r="G490" s="666">
        <f>'1C TSsoustraitance'!$D207</f>
        <v>0</v>
      </c>
      <c r="H490" s="533">
        <v>0.21</v>
      </c>
      <c r="I490" s="533">
        <v>1</v>
      </c>
      <c r="J490" s="534"/>
      <c r="K490" s="667">
        <f t="shared" si="123"/>
        <v>0</v>
      </c>
      <c r="L490" s="668">
        <f>IF(OR('1C TSsoustraitance'!$D207="",'1C TSsoustraitance'!$AP207=0),0,IF(AND('1C TSsoustraitance'!$D207&lt;&gt;"",$K$2="Pôle",'1C TSsoustraitance'!$E207="OUI"),(('1C TSsoustraitance'!$F207+'1C TSsoustraitance'!$G207+'1C TSsoustraitance'!$H207+'1C TSsoustraitance'!$I207+'1C TSsoustraitance'!$M207)/'1C TSsoustraitance'!$R207),IF(AND('1C TSsoustraitance'!$D207&lt;&gt;"",$K$2="Pôle",'1C TSsoustraitance'!$E207="NON"),(('1C TSsoustraitance'!$F207+'1C TSsoustraitance'!$G207+'1C TSsoustraitance'!$H207+'1C TSsoustraitance'!$I207+'1C TSsoustraitance'!$M207)/'1C TSsoustraitance'!$AP207),IF(AND('1C TSsoustraitance'!$D207&lt;&gt;"",$K$2&lt;&gt;"Pôle",'1C TSsoustraitance'!$E207="OUI"),(('1C TSsoustraitance'!$F207+'1C TSsoustraitance'!$G207+'1C TSsoustraitance'!$H207+'1C TSsoustraitance'!$I207+'1C TSsoustraitance'!$J207+'1C TSsoustraitance'!$K207+'1C TSsoustraitance'!$L207+'1C TSsoustraitance'!$M207+'1C TSsoustraitance'!$N207+'1C TSsoustraitance'!$O207+'1C TSsoustraitance'!$P207+'1C TSsoustraitance'!$Q207)/'1C TSsoustraitance'!$R207),IF(AND('1C TSsoustraitance'!$D207&lt;&gt;"",$K$2&lt;&gt;"Pôle",'1C TSsoustraitance'!$E207="NON"),(('1C TSsoustraitance'!$F207+'1C TSsoustraitance'!$G207+'1C TSsoustraitance'!$H207+'1C TSsoustraitance'!$I207+'1C TSsoustraitance'!$J207+'1C TSsoustraitance'!$K207+'1C TSsoustraitance'!$L207+'1C TSsoustraitance'!$M207+'1C TSsoustraitance'!$N207+'1C TSsoustraitance'!$O207+'1C TSsoustraitance'!$P207+'1C TSsoustraitance'!$Q207))/'1C TSsoustraitance'!$AP207)))))</f>
        <v>0</v>
      </c>
      <c r="M490" s="668">
        <f>IF(OR('1C TSsoustraitance'!$D207="",'1C TSsoustraitance'!AP$13=0),0,IF(AND('1C TSsoustraitance'!$D207&lt;&gt;"",$K$2="Pôle",'1C TSsoustraitance'!$E207="OUI"),(('1C TSsoustraitance'!$J207+'1C TSsoustraitance'!$K207+'1C TSsoustraitance'!$L207)/'1C TSsoustraitance'!$R207),IF(AND('1C TSsoustraitance'!$D207&lt;&gt;"",$K$2="Pôle",'1C TSsoustraitance'!$E207="NON"),(('1C TSsoustraitance'!$J207+'1C TSsoustraitance'!$K207+'1C TSsoustraitance'!$L207)/'1C TSsoustraitance'!$AP207),IF(AND('1C TSsoustraitance'!$D207&lt;&gt;"",$K$2&lt;&gt;"Pôle"),0))))</f>
        <v>0</v>
      </c>
      <c r="N490" s="668">
        <f t="shared" si="124"/>
        <v>0</v>
      </c>
      <c r="O490" s="669">
        <f>IF(OR('1C TSsoustraitance'!$D207="",'1C TSsoustraitance'!$E207="OUI",'1C TSsoustraitance'!$AP207=0),0,(('1C TSsoustraitance'!$S207)/'1C TSsoustraitance'!$AP207))</f>
        <v>0</v>
      </c>
      <c r="P490" s="669">
        <f>IF(OR('1C TSsoustraitance'!$D207="",'1C TSsoustraitance'!$E207="OUI",'1C TSsoustraitance'!$AP207=0),0,(('1C TSsoustraitance'!$T207)/'1C TSsoustraitance'!$AP207))</f>
        <v>0</v>
      </c>
      <c r="Q490" s="669">
        <f>IF(OR('1C TSsoustraitance'!$D207="",'1C TSsoustraitance'!$E207="OUI",'1C TSsoustraitance'!$AP207=0),0,(('1C TSsoustraitance'!$U207)/'1C TSsoustraitance'!$AP207))</f>
        <v>0</v>
      </c>
      <c r="R490" s="669">
        <f>IF(OR('1C TSsoustraitance'!$D207="",'1C TSsoustraitance'!$E207="OUI",'1C TSsoustraitance'!$AP207=0),0,(('1C TSsoustraitance'!$V207)/'1C TSsoustraitance'!$AP207))</f>
        <v>0</v>
      </c>
      <c r="S490" s="669">
        <f>IF(OR('1C TSsoustraitance'!$D207="",'1C TSsoustraitance'!$E207="OUI",'1C TSsoustraitance'!$AP207=0),0,(('1C TSsoustraitance'!$W207)/'1C TSsoustraitance'!$AP207))</f>
        <v>0</v>
      </c>
      <c r="T490" s="669">
        <f>IF(OR('1C TSsoustraitance'!$D207="",'1C TSsoustraitance'!$E207="OUI",'1C TSsoustraitance'!$AP207=0),0,(('1C TSsoustraitance'!$X207)/'1C TSsoustraitance'!$AP207))</f>
        <v>0</v>
      </c>
      <c r="U490" s="669">
        <f>IF(OR('1C TSsoustraitance'!$D207="",'1C TSsoustraitance'!$E207="OUI",'1C TSsoustraitance'!$AP207=0),0,(('1C TSsoustraitance'!$Y207)/'1C TSsoustraitance'!$AP207))</f>
        <v>0</v>
      </c>
      <c r="V490" s="669">
        <f>IF(OR('1C TSsoustraitance'!$D207="",'1C TSsoustraitance'!$E207="OUI",'1C TSsoustraitance'!$AP207=0),0,(('1C TSsoustraitance'!$Z207)/'1C TSsoustraitance'!$AP207))</f>
        <v>0</v>
      </c>
      <c r="W490" s="669">
        <f>IF(OR('1C TSsoustraitance'!$D207="",'1C TSsoustraitance'!$E207="OUI",'1C TSsoustraitance'!$AP207=0),0,(('1C TSsoustraitance'!$AA207)/'1C TSsoustraitance'!$AP207))</f>
        <v>0</v>
      </c>
      <c r="X490" s="669">
        <f>IF(OR('1C TSsoustraitance'!$D207="",'1C TSsoustraitance'!$E207="OUI",'1C TSsoustraitance'!$AP207=0),0,(('1C TSsoustraitance'!$AB207)/'1C TSsoustraitance'!$AP207))</f>
        <v>0</v>
      </c>
      <c r="Y490" s="669">
        <f>IF(OR('1C TSsoustraitance'!$D207="",'1C TSsoustraitance'!$E207="OUI",'1C TSsoustraitance'!$AP207=0),0,(('1C TSsoustraitance'!$AC207)/'1C TSsoustraitance'!$AP207))</f>
        <v>0</v>
      </c>
      <c r="Z490" s="669">
        <f>IF(OR('1C TSsoustraitance'!$D207="",'1C TSsoustraitance'!$E207="OUI",'1C TSsoustraitance'!$AP207=0),0,(('1C TSsoustraitance'!$AD207)/'1C TSsoustraitance'!$AP207))</f>
        <v>0</v>
      </c>
      <c r="AA490" s="669">
        <f>IF(OR('1C TSsoustraitance'!$D207="",'1C TSsoustraitance'!$E207="OUI",'1C TSsoustraitance'!$AP207=0),0,(('1C TSsoustraitance'!$AE207)/'1C TSsoustraitance'!$AP207))</f>
        <v>0</v>
      </c>
      <c r="AB490" s="669">
        <f>IF(OR('1C TSsoustraitance'!$D207="",'1C TSsoustraitance'!$E207="OUI",'1C TSsoustraitance'!$AP207=0),0,(('1C TSsoustraitance'!$AF207)/'1C TSsoustraitance'!$AP207))</f>
        <v>0</v>
      </c>
      <c r="AC490" s="669">
        <f>IF(OR('1C TSsoustraitance'!$D207="",'1C TSsoustraitance'!$E207="OUI",'1C TSsoustraitance'!$AP207=0),0,(('1C TSsoustraitance'!$AG207)/'1C TSsoustraitance'!$AP207))</f>
        <v>0</v>
      </c>
      <c r="AD490" s="669">
        <f>IF(OR('1C TSsoustraitance'!$D207="",'1C TSsoustraitance'!$E207="OUI",'1C TSsoustraitance'!$AP207=0),0,(('1C TSsoustraitance'!$AH207)/'1C TSsoustraitance'!$AP207))</f>
        <v>0</v>
      </c>
      <c r="AE490" s="669">
        <f>IF(OR('1C TSsoustraitance'!$D207="",'1C TSsoustraitance'!$E207="OUI",'1C TSsoustraitance'!$AP207=0),0,(('1C TSsoustraitance'!$AI207)/'1C TSsoustraitance'!$AP207))</f>
        <v>0</v>
      </c>
      <c r="AF490" s="669">
        <f>IF(OR('1C TSsoustraitance'!$D207="",'1C TSsoustraitance'!$E207="OUI",'1C TSsoustraitance'!$AP207=0),0,(('1C TSsoustraitance'!$AJ207)/'1C TSsoustraitance'!$AP207))</f>
        <v>0</v>
      </c>
      <c r="AG490" s="669">
        <f>IF(OR('1C TSsoustraitance'!$D207="",'1C TSsoustraitance'!$E207="OUI",'1C TSsoustraitance'!$AP207=0),0,(('1C TSsoustraitance'!$AK207)/'1C TSsoustraitance'!$AP207))</f>
        <v>0</v>
      </c>
      <c r="AH490" s="669">
        <f>IF(OR('1C TSsoustraitance'!$D207="",'1C TSsoustraitance'!$E207="OUI",'1C TSsoustraitance'!$AP207=0),0,(('1C TSsoustraitance'!$AL207)/'1C TSsoustraitance'!$AP207))</f>
        <v>0</v>
      </c>
      <c r="AI490" s="669">
        <f>IF(OR('1C TSsoustraitance'!$D207="",'1C TSsoustraitance'!$E207="OUI",'1C TSsoustraitance'!$AP207=0),0,(('1C TSsoustraitance'!$AM207)/'1C TSsoustraitance'!$AP207))</f>
        <v>0</v>
      </c>
      <c r="AJ490" s="669">
        <f>IF(OR('1C TSsoustraitance'!$D207="",'1C TSsoustraitance'!$E207="OUI",'1C TSsoustraitance'!$AP207=0),0,(('1C TSsoustraitance'!$AN207)/'1C TSsoustraitance'!$AP207))</f>
        <v>0</v>
      </c>
      <c r="AK490" s="669">
        <f t="shared" si="125"/>
        <v>0</v>
      </c>
      <c r="AL490" s="668">
        <f t="shared" si="126"/>
        <v>0</v>
      </c>
      <c r="AM490" s="670">
        <f>IF(Tableau7[[#This Row],[N° pièce]]="",0,(Tableau7[[#This Row],[hors TVA]]+(Tableau7[[#This Row],[hors TVA]]*Tableau7[[#This Row],[Taux TVA]])-(Tableau7[[#This Row],[hors TVA]]*Tableau7[[#This Row],[Taux TVA]]*Tableau7[[#This Row],[Régime TVA: Récupération]]))*Tableau7[[#This Row],[Type 1]])</f>
        <v>0</v>
      </c>
      <c r="AN490" s="670">
        <f>IF(Tableau7[[#This Row],[N° pièce]]="",0,IF($K$2="pôle",((Tableau7[[#This Row],[hors TVA]]+(Tableau7[[#This Row],[hors TVA]]*Tableau7[[#This Row],[Taux TVA]])-(Tableau7[[#This Row],[hors TVA]]*Tableau7[[#This Row],[Taux TVA]]*Tableau7[[#This Row],[Régime TVA: Récupération]]))*Tableau7[[#This Row],[Type 2]]),0))</f>
        <v>0</v>
      </c>
      <c r="AO490" s="670">
        <f t="shared" si="129"/>
        <v>0</v>
      </c>
      <c r="AP490" s="255">
        <f t="shared" si="128"/>
        <v>0</v>
      </c>
      <c r="AQ490" s="506">
        <f t="shared" si="130"/>
        <v>0</v>
      </c>
      <c r="AR490" s="671"/>
      <c r="AS490" s="512"/>
      <c r="AT490" s="513" t="str">
        <f>IF(('1C TSsoustraitance'!AP207*FICHE!C$14&lt;J490),"Forfait limité à "&amp;FICHE!C$14&amp;"€/jour","")</f>
        <v/>
      </c>
      <c r="AU490" s="797"/>
      <c r="AV490" s="484"/>
      <c r="AW490" s="484"/>
      <c r="AX490" s="484"/>
      <c r="AY490" s="484"/>
      <c r="AZ490" s="484"/>
      <c r="BA490" s="4"/>
      <c r="BB490" s="4"/>
      <c r="BC490" s="4"/>
      <c r="BD490" s="4"/>
      <c r="BE490" s="4"/>
      <c r="BF490" s="4"/>
      <c r="BG490" s="4"/>
      <c r="BH490" s="4"/>
      <c r="BI490" s="4"/>
      <c r="BJ490" s="4"/>
      <c r="BK490" s="4"/>
      <c r="BL490" s="4"/>
      <c r="BM490" s="4"/>
      <c r="BN490" s="4"/>
      <c r="BO490" s="4"/>
      <c r="BP490" s="4"/>
      <c r="BQ490" s="4"/>
      <c r="BR490" s="4"/>
      <c r="BS490" s="4"/>
      <c r="BT490" s="4"/>
      <c r="BU490" s="4"/>
      <c r="BV490" s="4"/>
      <c r="BW490" s="4"/>
      <c r="BX490" s="4"/>
      <c r="BY490" s="4"/>
      <c r="BZ490" s="4"/>
      <c r="CA490" s="4"/>
      <c r="CB490" s="4"/>
      <c r="CC490" s="4"/>
      <c r="CD490" s="4"/>
      <c r="CE490" s="4"/>
      <c r="CF490" s="4"/>
      <c r="CG490" s="4"/>
      <c r="CH490" s="4"/>
      <c r="CI490" s="4"/>
      <c r="CJ490" s="4"/>
      <c r="CK490" s="4"/>
      <c r="CL490" s="4"/>
      <c r="CM490" s="4"/>
      <c r="CN490" s="4"/>
      <c r="CO490" s="4"/>
      <c r="CP490" s="4"/>
      <c r="CQ490" s="4"/>
      <c r="CR490" s="4"/>
      <c r="CS490" s="4"/>
      <c r="CT490" s="4"/>
      <c r="CU490" s="4"/>
      <c r="CV490" s="4"/>
      <c r="CW490" s="4"/>
      <c r="CX490" s="4"/>
      <c r="CY490" s="4"/>
      <c r="CZ490" s="4"/>
      <c r="DA490" s="4"/>
      <c r="DB490" s="4"/>
      <c r="DC490" s="4"/>
      <c r="DD490" s="4"/>
      <c r="DE490" s="4"/>
      <c r="DF490" s="4"/>
      <c r="DG490" s="4"/>
      <c r="DH490" s="4"/>
      <c r="DI490" s="4"/>
      <c r="DJ490" s="4"/>
      <c r="DK490" s="4"/>
      <c r="DL490" s="4"/>
      <c r="DM490" s="4"/>
      <c r="DN490" s="4"/>
      <c r="DO490" s="4"/>
      <c r="DP490" s="4"/>
      <c r="DQ490" s="4"/>
      <c r="DR490" s="4"/>
      <c r="DS490" s="4"/>
      <c r="DT490" s="4"/>
      <c r="DU490" s="4"/>
      <c r="DV490" s="4"/>
      <c r="DW490" s="4"/>
      <c r="DX490" s="4"/>
      <c r="DY490" s="4"/>
      <c r="DZ490" s="4"/>
      <c r="EA490" s="4"/>
      <c r="EB490" s="4"/>
      <c r="EC490" s="4"/>
      <c r="ED490" s="4"/>
      <c r="EE490" s="4"/>
      <c r="EF490" s="4"/>
      <c r="EG490" s="4"/>
      <c r="EH490" s="4"/>
      <c r="EI490" s="4"/>
      <c r="EJ490" s="4"/>
      <c r="EK490" s="4"/>
      <c r="EL490" s="4"/>
      <c r="EM490" s="4"/>
      <c r="EN490" s="4"/>
      <c r="EO490" s="4"/>
      <c r="EP490" s="4"/>
      <c r="EQ490" s="4"/>
      <c r="ER490" s="4"/>
      <c r="ES490" s="4"/>
      <c r="ET490" s="4"/>
      <c r="EU490" s="4"/>
      <c r="EV490" s="4"/>
      <c r="EW490" s="4"/>
      <c r="EX490" s="4"/>
      <c r="EY490" s="4"/>
      <c r="EZ490" s="4"/>
      <c r="FA490" s="4"/>
      <c r="FB490" s="4"/>
      <c r="FC490" s="4"/>
      <c r="FD490" s="4"/>
      <c r="FE490" s="4"/>
      <c r="FF490" s="4"/>
      <c r="FG490" s="4"/>
      <c r="FH490" s="4"/>
      <c r="FI490" s="4"/>
      <c r="FJ490" s="4"/>
      <c r="FK490" s="4"/>
      <c r="FL490" s="4"/>
      <c r="FM490" s="4"/>
      <c r="FN490" s="4"/>
      <c r="FO490" s="4"/>
      <c r="FP490" s="4"/>
      <c r="FQ490" s="4"/>
      <c r="FR490" s="4"/>
      <c r="FS490" s="4"/>
      <c r="FT490" s="4"/>
      <c r="FU490" s="4"/>
      <c r="FV490" s="4"/>
      <c r="FW490" s="4"/>
      <c r="FX490" s="4"/>
      <c r="FY490" s="4"/>
      <c r="FZ490" s="4"/>
      <c r="GA490" s="4"/>
      <c r="GB490" s="4"/>
      <c r="GC490" s="4"/>
      <c r="GD490" s="4"/>
      <c r="GE490" s="4"/>
      <c r="GF490" s="4"/>
      <c r="GG490" s="4"/>
      <c r="GH490" s="4"/>
      <c r="GI490" s="4"/>
      <c r="GJ490" s="4"/>
      <c r="GK490" s="4"/>
      <c r="GL490" s="4"/>
      <c r="GM490" s="4"/>
      <c r="GN490" s="4"/>
      <c r="GO490" s="4"/>
      <c r="GP490" s="4"/>
      <c r="GQ490" s="4"/>
      <c r="GR490" s="4"/>
      <c r="GS490" s="4"/>
      <c r="GT490" s="4"/>
      <c r="GU490" s="4"/>
      <c r="GV490" s="4"/>
      <c r="GW490" s="4"/>
      <c r="GX490" s="4"/>
      <c r="GY490" s="4"/>
      <c r="GZ490" s="4"/>
      <c r="HA490" s="4"/>
      <c r="HB490" s="4"/>
      <c r="HC490" s="4"/>
    </row>
    <row r="491" spans="1:211" s="380" customFormat="1" ht="13.9" customHeight="1">
      <c r="A491" s="828" t="str">
        <f>IF('1C TSsoustraitance'!$A208&lt;&gt;0,'1C TSsoustraitance'!$A208,"")</f>
        <v/>
      </c>
      <c r="B491" s="530"/>
      <c r="C491" s="513" t="str">
        <f>IF('1C TSsoustraitance'!$A208&lt;&gt;0,'1C TSsoustraitance'!$B208,"")</f>
        <v/>
      </c>
      <c r="D491" s="513" t="str">
        <f>IF('1C TSsoustraitance'!$A208&lt;&gt;0,'1C TSsoustraitance'!$C208,"")</f>
        <v/>
      </c>
      <c r="E491" s="684"/>
      <c r="F491" s="685"/>
      <c r="G491" s="666">
        <f>'1C TSsoustraitance'!$D208</f>
        <v>0</v>
      </c>
      <c r="H491" s="533">
        <v>0.21</v>
      </c>
      <c r="I491" s="533">
        <v>1</v>
      </c>
      <c r="J491" s="534"/>
      <c r="K491" s="667">
        <f t="shared" si="123"/>
        <v>0</v>
      </c>
      <c r="L491" s="668">
        <f>IF(OR('1C TSsoustraitance'!$D208="",'1C TSsoustraitance'!$AP208=0),0,IF(AND('1C TSsoustraitance'!$D208&lt;&gt;"",$K$2="Pôle",'1C TSsoustraitance'!$E208="OUI"),(('1C TSsoustraitance'!$F208+'1C TSsoustraitance'!$G208+'1C TSsoustraitance'!$H208+'1C TSsoustraitance'!$I208+'1C TSsoustraitance'!$M208)/'1C TSsoustraitance'!$R208),IF(AND('1C TSsoustraitance'!$D208&lt;&gt;"",$K$2="Pôle",'1C TSsoustraitance'!$E208="NON"),(('1C TSsoustraitance'!$F208+'1C TSsoustraitance'!$G208+'1C TSsoustraitance'!$H208+'1C TSsoustraitance'!$I208+'1C TSsoustraitance'!$M208)/'1C TSsoustraitance'!$AP208),IF(AND('1C TSsoustraitance'!$D208&lt;&gt;"",$K$2&lt;&gt;"Pôle",'1C TSsoustraitance'!$E208="OUI"),(('1C TSsoustraitance'!$F208+'1C TSsoustraitance'!$G208+'1C TSsoustraitance'!$H208+'1C TSsoustraitance'!$I208+'1C TSsoustraitance'!$J208+'1C TSsoustraitance'!$K208+'1C TSsoustraitance'!$L208+'1C TSsoustraitance'!$M208+'1C TSsoustraitance'!$N208+'1C TSsoustraitance'!$O208+'1C TSsoustraitance'!$P208+'1C TSsoustraitance'!$Q208)/'1C TSsoustraitance'!$R208),IF(AND('1C TSsoustraitance'!$D208&lt;&gt;"",$K$2&lt;&gt;"Pôle",'1C TSsoustraitance'!$E208="NON"),(('1C TSsoustraitance'!$F208+'1C TSsoustraitance'!$G208+'1C TSsoustraitance'!$H208+'1C TSsoustraitance'!$I208+'1C TSsoustraitance'!$J208+'1C TSsoustraitance'!$K208+'1C TSsoustraitance'!$L208+'1C TSsoustraitance'!$M208+'1C TSsoustraitance'!$N208+'1C TSsoustraitance'!$O208+'1C TSsoustraitance'!$P208+'1C TSsoustraitance'!$Q208))/'1C TSsoustraitance'!$AP208)))))</f>
        <v>0</v>
      </c>
      <c r="M491" s="668">
        <f>IF(OR('1C TSsoustraitance'!$D208="",'1C TSsoustraitance'!AP$13=0),0,IF(AND('1C TSsoustraitance'!$D208&lt;&gt;"",$K$2="Pôle",'1C TSsoustraitance'!$E208="OUI"),(('1C TSsoustraitance'!$J208+'1C TSsoustraitance'!$K208+'1C TSsoustraitance'!$L208)/'1C TSsoustraitance'!$R208),IF(AND('1C TSsoustraitance'!$D208&lt;&gt;"",$K$2="Pôle",'1C TSsoustraitance'!$E208="NON"),(('1C TSsoustraitance'!$J208+'1C TSsoustraitance'!$K208+'1C TSsoustraitance'!$L208)/'1C TSsoustraitance'!$AP208),IF(AND('1C TSsoustraitance'!$D208&lt;&gt;"",$K$2&lt;&gt;"Pôle"),0))))</f>
        <v>0</v>
      </c>
      <c r="N491" s="668">
        <f t="shared" si="124"/>
        <v>0</v>
      </c>
      <c r="O491" s="669">
        <f>IF(OR('1C TSsoustraitance'!$D208="",'1C TSsoustraitance'!$E208="OUI",'1C TSsoustraitance'!$AP208=0),0,(('1C TSsoustraitance'!$S208)/'1C TSsoustraitance'!$AP208))</f>
        <v>0</v>
      </c>
      <c r="P491" s="669">
        <f>IF(OR('1C TSsoustraitance'!$D208="",'1C TSsoustraitance'!$E208="OUI",'1C TSsoustraitance'!$AP208=0),0,(('1C TSsoustraitance'!$T208)/'1C TSsoustraitance'!$AP208))</f>
        <v>0</v>
      </c>
      <c r="Q491" s="669">
        <f>IF(OR('1C TSsoustraitance'!$D208="",'1C TSsoustraitance'!$E208="OUI",'1C TSsoustraitance'!$AP208=0),0,(('1C TSsoustraitance'!$U208)/'1C TSsoustraitance'!$AP208))</f>
        <v>0</v>
      </c>
      <c r="R491" s="669">
        <f>IF(OR('1C TSsoustraitance'!$D208="",'1C TSsoustraitance'!$E208="OUI",'1C TSsoustraitance'!$AP208=0),0,(('1C TSsoustraitance'!$V208)/'1C TSsoustraitance'!$AP208))</f>
        <v>0</v>
      </c>
      <c r="S491" s="669">
        <f>IF(OR('1C TSsoustraitance'!$D208="",'1C TSsoustraitance'!$E208="OUI",'1C TSsoustraitance'!$AP208=0),0,(('1C TSsoustraitance'!$W208)/'1C TSsoustraitance'!$AP208))</f>
        <v>0</v>
      </c>
      <c r="T491" s="669">
        <f>IF(OR('1C TSsoustraitance'!$D208="",'1C TSsoustraitance'!$E208="OUI",'1C TSsoustraitance'!$AP208=0),0,(('1C TSsoustraitance'!$X208)/'1C TSsoustraitance'!$AP208))</f>
        <v>0</v>
      </c>
      <c r="U491" s="669">
        <f>IF(OR('1C TSsoustraitance'!$D208="",'1C TSsoustraitance'!$E208="OUI",'1C TSsoustraitance'!$AP208=0),0,(('1C TSsoustraitance'!$Y208)/'1C TSsoustraitance'!$AP208))</f>
        <v>0</v>
      </c>
      <c r="V491" s="669">
        <f>IF(OR('1C TSsoustraitance'!$D208="",'1C TSsoustraitance'!$E208="OUI",'1C TSsoustraitance'!$AP208=0),0,(('1C TSsoustraitance'!$Z208)/'1C TSsoustraitance'!$AP208))</f>
        <v>0</v>
      </c>
      <c r="W491" s="669">
        <f>IF(OR('1C TSsoustraitance'!$D208="",'1C TSsoustraitance'!$E208="OUI",'1C TSsoustraitance'!$AP208=0),0,(('1C TSsoustraitance'!$AA208)/'1C TSsoustraitance'!$AP208))</f>
        <v>0</v>
      </c>
      <c r="X491" s="669">
        <f>IF(OR('1C TSsoustraitance'!$D208="",'1C TSsoustraitance'!$E208="OUI",'1C TSsoustraitance'!$AP208=0),0,(('1C TSsoustraitance'!$AB208)/'1C TSsoustraitance'!$AP208))</f>
        <v>0</v>
      </c>
      <c r="Y491" s="669">
        <f>IF(OR('1C TSsoustraitance'!$D208="",'1C TSsoustraitance'!$E208="OUI",'1C TSsoustraitance'!$AP208=0),0,(('1C TSsoustraitance'!$AC208)/'1C TSsoustraitance'!$AP208))</f>
        <v>0</v>
      </c>
      <c r="Z491" s="669">
        <f>IF(OR('1C TSsoustraitance'!$D208="",'1C TSsoustraitance'!$E208="OUI",'1C TSsoustraitance'!$AP208=0),0,(('1C TSsoustraitance'!$AD208)/'1C TSsoustraitance'!$AP208))</f>
        <v>0</v>
      </c>
      <c r="AA491" s="669">
        <f>IF(OR('1C TSsoustraitance'!$D208="",'1C TSsoustraitance'!$E208="OUI",'1C TSsoustraitance'!$AP208=0),0,(('1C TSsoustraitance'!$AE208)/'1C TSsoustraitance'!$AP208))</f>
        <v>0</v>
      </c>
      <c r="AB491" s="669">
        <f>IF(OR('1C TSsoustraitance'!$D208="",'1C TSsoustraitance'!$E208="OUI",'1C TSsoustraitance'!$AP208=0),0,(('1C TSsoustraitance'!$AF208)/'1C TSsoustraitance'!$AP208))</f>
        <v>0</v>
      </c>
      <c r="AC491" s="669">
        <f>IF(OR('1C TSsoustraitance'!$D208="",'1C TSsoustraitance'!$E208="OUI",'1C TSsoustraitance'!$AP208=0),0,(('1C TSsoustraitance'!$AG208)/'1C TSsoustraitance'!$AP208))</f>
        <v>0</v>
      </c>
      <c r="AD491" s="669">
        <f>IF(OR('1C TSsoustraitance'!$D208="",'1C TSsoustraitance'!$E208="OUI",'1C TSsoustraitance'!$AP208=0),0,(('1C TSsoustraitance'!$AH208)/'1C TSsoustraitance'!$AP208))</f>
        <v>0</v>
      </c>
      <c r="AE491" s="669">
        <f>IF(OR('1C TSsoustraitance'!$D208="",'1C TSsoustraitance'!$E208="OUI",'1C TSsoustraitance'!$AP208=0),0,(('1C TSsoustraitance'!$AI208)/'1C TSsoustraitance'!$AP208))</f>
        <v>0</v>
      </c>
      <c r="AF491" s="669">
        <f>IF(OR('1C TSsoustraitance'!$D208="",'1C TSsoustraitance'!$E208="OUI",'1C TSsoustraitance'!$AP208=0),0,(('1C TSsoustraitance'!$AJ208)/'1C TSsoustraitance'!$AP208))</f>
        <v>0</v>
      </c>
      <c r="AG491" s="669">
        <f>IF(OR('1C TSsoustraitance'!$D208="",'1C TSsoustraitance'!$E208="OUI",'1C TSsoustraitance'!$AP208=0),0,(('1C TSsoustraitance'!$AK208)/'1C TSsoustraitance'!$AP208))</f>
        <v>0</v>
      </c>
      <c r="AH491" s="669">
        <f>IF(OR('1C TSsoustraitance'!$D208="",'1C TSsoustraitance'!$E208="OUI",'1C TSsoustraitance'!$AP208=0),0,(('1C TSsoustraitance'!$AL208)/'1C TSsoustraitance'!$AP208))</f>
        <v>0</v>
      </c>
      <c r="AI491" s="669">
        <f>IF(OR('1C TSsoustraitance'!$D208="",'1C TSsoustraitance'!$E208="OUI",'1C TSsoustraitance'!$AP208=0),0,(('1C TSsoustraitance'!$AM208)/'1C TSsoustraitance'!$AP208))</f>
        <v>0</v>
      </c>
      <c r="AJ491" s="669">
        <f>IF(OR('1C TSsoustraitance'!$D208="",'1C TSsoustraitance'!$E208="OUI",'1C TSsoustraitance'!$AP208=0),0,(('1C TSsoustraitance'!$AN208)/'1C TSsoustraitance'!$AP208))</f>
        <v>0</v>
      </c>
      <c r="AK491" s="669">
        <f t="shared" si="125"/>
        <v>0</v>
      </c>
      <c r="AL491" s="668">
        <f t="shared" si="126"/>
        <v>0</v>
      </c>
      <c r="AM491" s="670">
        <f>IF(Tableau7[[#This Row],[N° pièce]]="",0,(Tableau7[[#This Row],[hors TVA]]+(Tableau7[[#This Row],[hors TVA]]*Tableau7[[#This Row],[Taux TVA]])-(Tableau7[[#This Row],[hors TVA]]*Tableau7[[#This Row],[Taux TVA]]*Tableau7[[#This Row],[Régime TVA: Récupération]]))*Tableau7[[#This Row],[Type 1]])</f>
        <v>0</v>
      </c>
      <c r="AN491" s="670">
        <f>IF(Tableau7[[#This Row],[N° pièce]]="",0,IF($K$2="pôle",((Tableau7[[#This Row],[hors TVA]]+(Tableau7[[#This Row],[hors TVA]]*Tableau7[[#This Row],[Taux TVA]])-(Tableau7[[#This Row],[hors TVA]]*Tableau7[[#This Row],[Taux TVA]]*Tableau7[[#This Row],[Régime TVA: Récupération]]))*Tableau7[[#This Row],[Type 2]]),0))</f>
        <v>0</v>
      </c>
      <c r="AO491" s="670">
        <f t="shared" si="129"/>
        <v>0</v>
      </c>
      <c r="AP491" s="255">
        <f t="shared" si="128"/>
        <v>0</v>
      </c>
      <c r="AQ491" s="506">
        <f t="shared" si="130"/>
        <v>0</v>
      </c>
      <c r="AR491" s="671"/>
      <c r="AS491" s="512"/>
      <c r="AT491" s="513" t="str">
        <f>IF(('1C TSsoustraitance'!AP208*FICHE!C$14&lt;J491),"Forfait limité à "&amp;FICHE!C$14&amp;"€/jour","")</f>
        <v/>
      </c>
      <c r="AU491" s="797"/>
      <c r="AV491" s="484"/>
      <c r="AW491" s="484"/>
      <c r="AX491" s="484"/>
      <c r="AY491" s="484"/>
      <c r="AZ491" s="484"/>
      <c r="BA491" s="4"/>
      <c r="BB491" s="4"/>
      <c r="BC491" s="4"/>
      <c r="BD491" s="4"/>
      <c r="BE491" s="4"/>
      <c r="BF491" s="4"/>
      <c r="BG491" s="4"/>
      <c r="BH491" s="4"/>
      <c r="BI491" s="4"/>
      <c r="BJ491" s="4"/>
      <c r="BK491" s="4"/>
      <c r="BL491" s="4"/>
      <c r="BM491" s="4"/>
      <c r="BN491" s="4"/>
      <c r="BO491" s="4"/>
      <c r="BP491" s="4"/>
      <c r="BQ491" s="4"/>
      <c r="BR491" s="4"/>
      <c r="BS491" s="4"/>
      <c r="BT491" s="4"/>
      <c r="BU491" s="4"/>
      <c r="BV491" s="4"/>
      <c r="BW491" s="4"/>
      <c r="BX491" s="4"/>
      <c r="BY491" s="4"/>
      <c r="BZ491" s="4"/>
      <c r="CA491" s="4"/>
      <c r="CB491" s="4"/>
      <c r="CC491" s="4"/>
      <c r="CD491" s="4"/>
      <c r="CE491" s="4"/>
      <c r="CF491" s="4"/>
      <c r="CG491" s="4"/>
      <c r="CH491" s="4"/>
      <c r="CI491" s="4"/>
      <c r="CJ491" s="4"/>
      <c r="CK491" s="4"/>
      <c r="CL491" s="4"/>
      <c r="CM491" s="4"/>
      <c r="CN491" s="4"/>
      <c r="CO491" s="4"/>
      <c r="CP491" s="4"/>
      <c r="CQ491" s="4"/>
      <c r="CR491" s="4"/>
      <c r="CS491" s="4"/>
      <c r="CT491" s="4"/>
      <c r="CU491" s="4"/>
      <c r="CV491" s="4"/>
      <c r="CW491" s="4"/>
      <c r="CX491" s="4"/>
      <c r="CY491" s="4"/>
      <c r="CZ491" s="4"/>
      <c r="DA491" s="4"/>
      <c r="DB491" s="4"/>
      <c r="DC491" s="4"/>
      <c r="DD491" s="4"/>
      <c r="DE491" s="4"/>
      <c r="DF491" s="4"/>
      <c r="DG491" s="4"/>
      <c r="DH491" s="4"/>
      <c r="DI491" s="4"/>
      <c r="DJ491" s="4"/>
      <c r="DK491" s="4"/>
      <c r="DL491" s="4"/>
      <c r="DM491" s="4"/>
      <c r="DN491" s="4"/>
      <c r="DO491" s="4"/>
      <c r="DP491" s="4"/>
      <c r="DQ491" s="4"/>
      <c r="DR491" s="4"/>
      <c r="DS491" s="4"/>
      <c r="DT491" s="4"/>
      <c r="DU491" s="4"/>
      <c r="DV491" s="4"/>
      <c r="DW491" s="4"/>
      <c r="DX491" s="4"/>
      <c r="DY491" s="4"/>
      <c r="DZ491" s="4"/>
      <c r="EA491" s="4"/>
      <c r="EB491" s="4"/>
      <c r="EC491" s="4"/>
      <c r="ED491" s="4"/>
      <c r="EE491" s="4"/>
      <c r="EF491" s="4"/>
      <c r="EG491" s="4"/>
      <c r="EH491" s="4"/>
      <c r="EI491" s="4"/>
      <c r="EJ491" s="4"/>
      <c r="EK491" s="4"/>
      <c r="EL491" s="4"/>
      <c r="EM491" s="4"/>
      <c r="EN491" s="4"/>
      <c r="EO491" s="4"/>
      <c r="EP491" s="4"/>
      <c r="EQ491" s="4"/>
      <c r="ER491" s="4"/>
      <c r="ES491" s="4"/>
      <c r="ET491" s="4"/>
      <c r="EU491" s="4"/>
      <c r="EV491" s="4"/>
      <c r="EW491" s="4"/>
      <c r="EX491" s="4"/>
      <c r="EY491" s="4"/>
      <c r="EZ491" s="4"/>
      <c r="FA491" s="4"/>
      <c r="FB491" s="4"/>
      <c r="FC491" s="4"/>
      <c r="FD491" s="4"/>
      <c r="FE491" s="4"/>
      <c r="FF491" s="4"/>
      <c r="FG491" s="4"/>
      <c r="FH491" s="4"/>
      <c r="FI491" s="4"/>
      <c r="FJ491" s="4"/>
      <c r="FK491" s="4"/>
      <c r="FL491" s="4"/>
      <c r="FM491" s="4"/>
      <c r="FN491" s="4"/>
      <c r="FO491" s="4"/>
      <c r="FP491" s="4"/>
      <c r="FQ491" s="4"/>
      <c r="FR491" s="4"/>
      <c r="FS491" s="4"/>
      <c r="FT491" s="4"/>
      <c r="FU491" s="4"/>
      <c r="FV491" s="4"/>
      <c r="FW491" s="4"/>
      <c r="FX491" s="4"/>
      <c r="FY491" s="4"/>
      <c r="FZ491" s="4"/>
      <c r="GA491" s="4"/>
      <c r="GB491" s="4"/>
      <c r="GC491" s="4"/>
      <c r="GD491" s="4"/>
      <c r="GE491" s="4"/>
      <c r="GF491" s="4"/>
      <c r="GG491" s="4"/>
      <c r="GH491" s="4"/>
      <c r="GI491" s="4"/>
      <c r="GJ491" s="4"/>
      <c r="GK491" s="4"/>
      <c r="GL491" s="4"/>
      <c r="GM491" s="4"/>
      <c r="GN491" s="4"/>
      <c r="GO491" s="4"/>
      <c r="GP491" s="4"/>
      <c r="GQ491" s="4"/>
      <c r="GR491" s="4"/>
      <c r="GS491" s="4"/>
      <c r="GT491" s="4"/>
      <c r="GU491" s="4"/>
      <c r="GV491" s="4"/>
      <c r="GW491" s="4"/>
      <c r="GX491" s="4"/>
      <c r="GY491" s="4"/>
      <c r="GZ491" s="4"/>
      <c r="HA491" s="4"/>
      <c r="HB491" s="4"/>
      <c r="HC491" s="4"/>
    </row>
    <row r="492" spans="1:211" s="380" customFormat="1" ht="13.9" customHeight="1">
      <c r="A492" s="828" t="str">
        <f>IF('1C TSsoustraitance'!$A209&lt;&gt;0,'1C TSsoustraitance'!$A209,"")</f>
        <v/>
      </c>
      <c r="B492" s="530"/>
      <c r="C492" s="513" t="str">
        <f>IF('1C TSsoustraitance'!$A209&lt;&gt;0,'1C TSsoustraitance'!$B209,"")</f>
        <v/>
      </c>
      <c r="D492" s="513" t="str">
        <f>IF('1C TSsoustraitance'!$A209&lt;&gt;0,'1C TSsoustraitance'!$C209,"")</f>
        <v/>
      </c>
      <c r="E492" s="684"/>
      <c r="F492" s="685"/>
      <c r="G492" s="666">
        <f>'1C TSsoustraitance'!$D209</f>
        <v>0</v>
      </c>
      <c r="H492" s="533">
        <v>0.21</v>
      </c>
      <c r="I492" s="533">
        <v>1</v>
      </c>
      <c r="J492" s="534"/>
      <c r="K492" s="667">
        <f t="shared" si="123"/>
        <v>0</v>
      </c>
      <c r="L492" s="668">
        <f>IF(OR('1C TSsoustraitance'!$D209="",'1C TSsoustraitance'!$AP209=0),0,IF(AND('1C TSsoustraitance'!$D209&lt;&gt;"",$K$2="Pôle",'1C TSsoustraitance'!$E209="OUI"),(('1C TSsoustraitance'!$F209+'1C TSsoustraitance'!$G209+'1C TSsoustraitance'!$H209+'1C TSsoustraitance'!$I209+'1C TSsoustraitance'!$M209)/'1C TSsoustraitance'!$R209),IF(AND('1C TSsoustraitance'!$D209&lt;&gt;"",$K$2="Pôle",'1C TSsoustraitance'!$E209="NON"),(('1C TSsoustraitance'!$F209+'1C TSsoustraitance'!$G209+'1C TSsoustraitance'!$H209+'1C TSsoustraitance'!$I209+'1C TSsoustraitance'!$M209)/'1C TSsoustraitance'!$AP209),IF(AND('1C TSsoustraitance'!$D209&lt;&gt;"",$K$2&lt;&gt;"Pôle",'1C TSsoustraitance'!$E209="OUI"),(('1C TSsoustraitance'!$F209+'1C TSsoustraitance'!$G209+'1C TSsoustraitance'!$H209+'1C TSsoustraitance'!$I209+'1C TSsoustraitance'!$J209+'1C TSsoustraitance'!$K209+'1C TSsoustraitance'!$L209+'1C TSsoustraitance'!$M209+'1C TSsoustraitance'!$N209+'1C TSsoustraitance'!$O209+'1C TSsoustraitance'!$P209+'1C TSsoustraitance'!$Q209)/'1C TSsoustraitance'!$R209),IF(AND('1C TSsoustraitance'!$D209&lt;&gt;"",$K$2&lt;&gt;"Pôle",'1C TSsoustraitance'!$E209="NON"),(('1C TSsoustraitance'!$F209+'1C TSsoustraitance'!$G209+'1C TSsoustraitance'!$H209+'1C TSsoustraitance'!$I209+'1C TSsoustraitance'!$J209+'1C TSsoustraitance'!$K209+'1C TSsoustraitance'!$L209+'1C TSsoustraitance'!$M209+'1C TSsoustraitance'!$N209+'1C TSsoustraitance'!$O209+'1C TSsoustraitance'!$P209+'1C TSsoustraitance'!$Q209))/'1C TSsoustraitance'!$AP209)))))</f>
        <v>0</v>
      </c>
      <c r="M492" s="668">
        <f>IF(OR('1C TSsoustraitance'!$D209="",'1C TSsoustraitance'!AP$13=0),0,IF(AND('1C TSsoustraitance'!$D209&lt;&gt;"",$K$2="Pôle",'1C TSsoustraitance'!$E209="OUI"),(('1C TSsoustraitance'!$J209+'1C TSsoustraitance'!$K209+'1C TSsoustraitance'!$L209)/'1C TSsoustraitance'!$R209),IF(AND('1C TSsoustraitance'!$D209&lt;&gt;"",$K$2="Pôle",'1C TSsoustraitance'!$E209="NON"),(('1C TSsoustraitance'!$J209+'1C TSsoustraitance'!$K209+'1C TSsoustraitance'!$L209)/'1C TSsoustraitance'!$AP209),IF(AND('1C TSsoustraitance'!$D209&lt;&gt;"",$K$2&lt;&gt;"Pôle"),0))))</f>
        <v>0</v>
      </c>
      <c r="N492" s="668">
        <f t="shared" si="124"/>
        <v>0</v>
      </c>
      <c r="O492" s="669">
        <f>IF(OR('1C TSsoustraitance'!$D209="",'1C TSsoustraitance'!$E209="OUI",'1C TSsoustraitance'!$AP209=0),0,(('1C TSsoustraitance'!$S209)/'1C TSsoustraitance'!$AP209))</f>
        <v>0</v>
      </c>
      <c r="P492" s="669">
        <f>IF(OR('1C TSsoustraitance'!$D209="",'1C TSsoustraitance'!$E209="OUI",'1C TSsoustraitance'!$AP209=0),0,(('1C TSsoustraitance'!$T209)/'1C TSsoustraitance'!$AP209))</f>
        <v>0</v>
      </c>
      <c r="Q492" s="669">
        <f>IF(OR('1C TSsoustraitance'!$D209="",'1C TSsoustraitance'!$E209="OUI",'1C TSsoustraitance'!$AP209=0),0,(('1C TSsoustraitance'!$U209)/'1C TSsoustraitance'!$AP209))</f>
        <v>0</v>
      </c>
      <c r="R492" s="669">
        <f>IF(OR('1C TSsoustraitance'!$D209="",'1C TSsoustraitance'!$E209="OUI",'1C TSsoustraitance'!$AP209=0),0,(('1C TSsoustraitance'!$V209)/'1C TSsoustraitance'!$AP209))</f>
        <v>0</v>
      </c>
      <c r="S492" s="669">
        <f>IF(OR('1C TSsoustraitance'!$D209="",'1C TSsoustraitance'!$E209="OUI",'1C TSsoustraitance'!$AP209=0),0,(('1C TSsoustraitance'!$W209)/'1C TSsoustraitance'!$AP209))</f>
        <v>0</v>
      </c>
      <c r="T492" s="669">
        <f>IF(OR('1C TSsoustraitance'!$D209="",'1C TSsoustraitance'!$E209="OUI",'1C TSsoustraitance'!$AP209=0),0,(('1C TSsoustraitance'!$X209)/'1C TSsoustraitance'!$AP209))</f>
        <v>0</v>
      </c>
      <c r="U492" s="669">
        <f>IF(OR('1C TSsoustraitance'!$D209="",'1C TSsoustraitance'!$E209="OUI",'1C TSsoustraitance'!$AP209=0),0,(('1C TSsoustraitance'!$Y209)/'1C TSsoustraitance'!$AP209))</f>
        <v>0</v>
      </c>
      <c r="V492" s="669">
        <f>IF(OR('1C TSsoustraitance'!$D209="",'1C TSsoustraitance'!$E209="OUI",'1C TSsoustraitance'!$AP209=0),0,(('1C TSsoustraitance'!$Z209)/'1C TSsoustraitance'!$AP209))</f>
        <v>0</v>
      </c>
      <c r="W492" s="669">
        <f>IF(OR('1C TSsoustraitance'!$D209="",'1C TSsoustraitance'!$E209="OUI",'1C TSsoustraitance'!$AP209=0),0,(('1C TSsoustraitance'!$AA209)/'1C TSsoustraitance'!$AP209))</f>
        <v>0</v>
      </c>
      <c r="X492" s="669">
        <f>IF(OR('1C TSsoustraitance'!$D209="",'1C TSsoustraitance'!$E209="OUI",'1C TSsoustraitance'!$AP209=0),0,(('1C TSsoustraitance'!$AB209)/'1C TSsoustraitance'!$AP209))</f>
        <v>0</v>
      </c>
      <c r="Y492" s="669">
        <f>IF(OR('1C TSsoustraitance'!$D209="",'1C TSsoustraitance'!$E209="OUI",'1C TSsoustraitance'!$AP209=0),0,(('1C TSsoustraitance'!$AC209)/'1C TSsoustraitance'!$AP209))</f>
        <v>0</v>
      </c>
      <c r="Z492" s="669">
        <f>IF(OR('1C TSsoustraitance'!$D209="",'1C TSsoustraitance'!$E209="OUI",'1C TSsoustraitance'!$AP209=0),0,(('1C TSsoustraitance'!$AD209)/'1C TSsoustraitance'!$AP209))</f>
        <v>0</v>
      </c>
      <c r="AA492" s="669">
        <f>IF(OR('1C TSsoustraitance'!$D209="",'1C TSsoustraitance'!$E209="OUI",'1C TSsoustraitance'!$AP209=0),0,(('1C TSsoustraitance'!$AE209)/'1C TSsoustraitance'!$AP209))</f>
        <v>0</v>
      </c>
      <c r="AB492" s="669">
        <f>IF(OR('1C TSsoustraitance'!$D209="",'1C TSsoustraitance'!$E209="OUI",'1C TSsoustraitance'!$AP209=0),0,(('1C TSsoustraitance'!$AF209)/'1C TSsoustraitance'!$AP209))</f>
        <v>0</v>
      </c>
      <c r="AC492" s="669">
        <f>IF(OR('1C TSsoustraitance'!$D209="",'1C TSsoustraitance'!$E209="OUI",'1C TSsoustraitance'!$AP209=0),0,(('1C TSsoustraitance'!$AG209)/'1C TSsoustraitance'!$AP209))</f>
        <v>0</v>
      </c>
      <c r="AD492" s="669">
        <f>IF(OR('1C TSsoustraitance'!$D209="",'1C TSsoustraitance'!$E209="OUI",'1C TSsoustraitance'!$AP209=0),0,(('1C TSsoustraitance'!$AH209)/'1C TSsoustraitance'!$AP209))</f>
        <v>0</v>
      </c>
      <c r="AE492" s="669">
        <f>IF(OR('1C TSsoustraitance'!$D209="",'1C TSsoustraitance'!$E209="OUI",'1C TSsoustraitance'!$AP209=0),0,(('1C TSsoustraitance'!$AI209)/'1C TSsoustraitance'!$AP209))</f>
        <v>0</v>
      </c>
      <c r="AF492" s="669">
        <f>IF(OR('1C TSsoustraitance'!$D209="",'1C TSsoustraitance'!$E209="OUI",'1C TSsoustraitance'!$AP209=0),0,(('1C TSsoustraitance'!$AJ209)/'1C TSsoustraitance'!$AP209))</f>
        <v>0</v>
      </c>
      <c r="AG492" s="669">
        <f>IF(OR('1C TSsoustraitance'!$D209="",'1C TSsoustraitance'!$E209="OUI",'1C TSsoustraitance'!$AP209=0),0,(('1C TSsoustraitance'!$AK209)/'1C TSsoustraitance'!$AP209))</f>
        <v>0</v>
      </c>
      <c r="AH492" s="669">
        <f>IF(OR('1C TSsoustraitance'!$D209="",'1C TSsoustraitance'!$E209="OUI",'1C TSsoustraitance'!$AP209=0),0,(('1C TSsoustraitance'!$AL209)/'1C TSsoustraitance'!$AP209))</f>
        <v>0</v>
      </c>
      <c r="AI492" s="669">
        <f>IF(OR('1C TSsoustraitance'!$D209="",'1C TSsoustraitance'!$E209="OUI",'1C TSsoustraitance'!$AP209=0),0,(('1C TSsoustraitance'!$AM209)/'1C TSsoustraitance'!$AP209))</f>
        <v>0</v>
      </c>
      <c r="AJ492" s="669">
        <f>IF(OR('1C TSsoustraitance'!$D209="",'1C TSsoustraitance'!$E209="OUI",'1C TSsoustraitance'!$AP209=0),0,(('1C TSsoustraitance'!$AN209)/'1C TSsoustraitance'!$AP209))</f>
        <v>0</v>
      </c>
      <c r="AK492" s="669">
        <f t="shared" si="125"/>
        <v>0</v>
      </c>
      <c r="AL492" s="668">
        <f t="shared" si="126"/>
        <v>0</v>
      </c>
      <c r="AM492" s="670">
        <f>IF(Tableau7[[#This Row],[N° pièce]]="",0,(Tableau7[[#This Row],[hors TVA]]+(Tableau7[[#This Row],[hors TVA]]*Tableau7[[#This Row],[Taux TVA]])-(Tableau7[[#This Row],[hors TVA]]*Tableau7[[#This Row],[Taux TVA]]*Tableau7[[#This Row],[Régime TVA: Récupération]]))*Tableau7[[#This Row],[Type 1]])</f>
        <v>0</v>
      </c>
      <c r="AN492" s="670">
        <f>IF(Tableau7[[#This Row],[N° pièce]]="",0,IF($K$2="pôle",((Tableau7[[#This Row],[hors TVA]]+(Tableau7[[#This Row],[hors TVA]]*Tableau7[[#This Row],[Taux TVA]])-(Tableau7[[#This Row],[hors TVA]]*Tableau7[[#This Row],[Taux TVA]]*Tableau7[[#This Row],[Régime TVA: Récupération]]))*Tableau7[[#This Row],[Type 2]]),0))</f>
        <v>0</v>
      </c>
      <c r="AO492" s="670">
        <f t="shared" si="129"/>
        <v>0</v>
      </c>
      <c r="AP492" s="255">
        <f t="shared" si="128"/>
        <v>0</v>
      </c>
      <c r="AQ492" s="506">
        <f t="shared" si="130"/>
        <v>0</v>
      </c>
      <c r="AR492" s="671"/>
      <c r="AS492" s="512"/>
      <c r="AT492" s="513" t="str">
        <f>IF(('1C TSsoustraitance'!AP209*FICHE!C$14&lt;J492),"Forfait limité à "&amp;FICHE!C$14&amp;"€/jour","")</f>
        <v/>
      </c>
      <c r="AU492" s="797"/>
      <c r="AV492" s="484"/>
      <c r="AW492" s="484"/>
      <c r="AX492" s="484"/>
      <c r="AY492" s="484"/>
      <c r="AZ492" s="484"/>
      <c r="BA492" s="4"/>
      <c r="BB492" s="4"/>
      <c r="BC492" s="4"/>
      <c r="BD492" s="4"/>
      <c r="BE492" s="4"/>
      <c r="BF492" s="4"/>
      <c r="BG492" s="4"/>
      <c r="BH492" s="4"/>
      <c r="BI492" s="4"/>
      <c r="BJ492" s="4"/>
      <c r="BK492" s="4"/>
      <c r="BL492" s="4"/>
      <c r="BM492" s="4"/>
      <c r="BN492" s="4"/>
      <c r="BO492" s="4"/>
      <c r="BP492" s="4"/>
      <c r="BQ492" s="4"/>
      <c r="BR492" s="4"/>
      <c r="BS492" s="4"/>
      <c r="BT492" s="4"/>
      <c r="BU492" s="4"/>
      <c r="BV492" s="4"/>
      <c r="BW492" s="4"/>
      <c r="BX492" s="4"/>
      <c r="BY492" s="4"/>
      <c r="BZ492" s="4"/>
      <c r="CA492" s="4"/>
      <c r="CB492" s="4"/>
      <c r="CC492" s="4"/>
      <c r="CD492" s="4"/>
      <c r="CE492" s="4"/>
      <c r="CF492" s="4"/>
      <c r="CG492" s="4"/>
      <c r="CH492" s="4"/>
      <c r="CI492" s="4"/>
      <c r="CJ492" s="4"/>
      <c r="CK492" s="4"/>
      <c r="CL492" s="4"/>
      <c r="CM492" s="4"/>
      <c r="CN492" s="4"/>
      <c r="CO492" s="4"/>
      <c r="CP492" s="4"/>
      <c r="CQ492" s="4"/>
      <c r="CR492" s="4"/>
      <c r="CS492" s="4"/>
      <c r="CT492" s="4"/>
      <c r="CU492" s="4"/>
      <c r="CV492" s="4"/>
      <c r="CW492" s="4"/>
      <c r="CX492" s="4"/>
      <c r="CY492" s="4"/>
      <c r="CZ492" s="4"/>
      <c r="DA492" s="4"/>
      <c r="DB492" s="4"/>
      <c r="DC492" s="4"/>
      <c r="DD492" s="4"/>
      <c r="DE492" s="4"/>
      <c r="DF492" s="4"/>
      <c r="DG492" s="4"/>
      <c r="DH492" s="4"/>
      <c r="DI492" s="4"/>
      <c r="DJ492" s="4"/>
      <c r="DK492" s="4"/>
      <c r="DL492" s="4"/>
      <c r="DM492" s="4"/>
      <c r="DN492" s="4"/>
      <c r="DO492" s="4"/>
      <c r="DP492" s="4"/>
      <c r="DQ492" s="4"/>
      <c r="DR492" s="4"/>
      <c r="DS492" s="4"/>
      <c r="DT492" s="4"/>
      <c r="DU492" s="4"/>
      <c r="DV492" s="4"/>
      <c r="DW492" s="4"/>
      <c r="DX492" s="4"/>
      <c r="DY492" s="4"/>
      <c r="DZ492" s="4"/>
      <c r="EA492" s="4"/>
      <c r="EB492" s="4"/>
      <c r="EC492" s="4"/>
      <c r="ED492" s="4"/>
      <c r="EE492" s="4"/>
      <c r="EF492" s="4"/>
      <c r="EG492" s="4"/>
      <c r="EH492" s="4"/>
      <c r="EI492" s="4"/>
      <c r="EJ492" s="4"/>
      <c r="EK492" s="4"/>
      <c r="EL492" s="4"/>
      <c r="EM492" s="4"/>
      <c r="EN492" s="4"/>
      <c r="EO492" s="4"/>
      <c r="EP492" s="4"/>
      <c r="EQ492" s="4"/>
      <c r="ER492" s="4"/>
      <c r="ES492" s="4"/>
      <c r="ET492" s="4"/>
      <c r="EU492" s="4"/>
      <c r="EV492" s="4"/>
      <c r="EW492" s="4"/>
      <c r="EX492" s="4"/>
      <c r="EY492" s="4"/>
      <c r="EZ492" s="4"/>
      <c r="FA492" s="4"/>
      <c r="FB492" s="4"/>
      <c r="FC492" s="4"/>
      <c r="FD492" s="4"/>
      <c r="FE492" s="4"/>
      <c r="FF492" s="4"/>
      <c r="FG492" s="4"/>
      <c r="FH492" s="4"/>
      <c r="FI492" s="4"/>
      <c r="FJ492" s="4"/>
      <c r="FK492" s="4"/>
      <c r="FL492" s="4"/>
      <c r="FM492" s="4"/>
      <c r="FN492" s="4"/>
      <c r="FO492" s="4"/>
      <c r="FP492" s="4"/>
      <c r="FQ492" s="4"/>
      <c r="FR492" s="4"/>
      <c r="FS492" s="4"/>
      <c r="FT492" s="4"/>
      <c r="FU492" s="4"/>
      <c r="FV492" s="4"/>
      <c r="FW492" s="4"/>
      <c r="FX492" s="4"/>
      <c r="FY492" s="4"/>
      <c r="FZ492" s="4"/>
      <c r="GA492" s="4"/>
      <c r="GB492" s="4"/>
      <c r="GC492" s="4"/>
      <c r="GD492" s="4"/>
      <c r="GE492" s="4"/>
      <c r="GF492" s="4"/>
      <c r="GG492" s="4"/>
      <c r="GH492" s="4"/>
      <c r="GI492" s="4"/>
      <c r="GJ492" s="4"/>
      <c r="GK492" s="4"/>
      <c r="GL492" s="4"/>
      <c r="GM492" s="4"/>
      <c r="GN492" s="4"/>
      <c r="GO492" s="4"/>
      <c r="GP492" s="4"/>
      <c r="GQ492" s="4"/>
      <c r="GR492" s="4"/>
      <c r="GS492" s="4"/>
      <c r="GT492" s="4"/>
      <c r="GU492" s="4"/>
      <c r="GV492" s="4"/>
      <c r="GW492" s="4"/>
      <c r="GX492" s="4"/>
      <c r="GY492" s="4"/>
      <c r="GZ492" s="4"/>
      <c r="HA492" s="4"/>
      <c r="HB492" s="4"/>
      <c r="HC492" s="4"/>
    </row>
    <row r="493" spans="1:211" s="380" customFormat="1" ht="13.9" customHeight="1">
      <c r="A493" s="828" t="str">
        <f>IF('1C TSsoustraitance'!$A210&lt;&gt;0,'1C TSsoustraitance'!$A210,"")</f>
        <v/>
      </c>
      <c r="B493" s="530"/>
      <c r="C493" s="513" t="str">
        <f>IF('1C TSsoustraitance'!$A210&lt;&gt;0,'1C TSsoustraitance'!$B210,"")</f>
        <v/>
      </c>
      <c r="D493" s="513" t="str">
        <f>IF('1C TSsoustraitance'!$A210&lt;&gt;0,'1C TSsoustraitance'!$C210,"")</f>
        <v/>
      </c>
      <c r="E493" s="684"/>
      <c r="F493" s="685"/>
      <c r="G493" s="666">
        <f>'1C TSsoustraitance'!$D210</f>
        <v>0</v>
      </c>
      <c r="H493" s="533">
        <v>0.21</v>
      </c>
      <c r="I493" s="533">
        <v>1</v>
      </c>
      <c r="J493" s="534"/>
      <c r="K493" s="667">
        <f t="shared" si="123"/>
        <v>0</v>
      </c>
      <c r="L493" s="668">
        <f>IF(OR('1C TSsoustraitance'!$D210="",'1C TSsoustraitance'!$AP210=0),0,IF(AND('1C TSsoustraitance'!$D210&lt;&gt;"",$K$2="Pôle",'1C TSsoustraitance'!$E210="OUI"),(('1C TSsoustraitance'!$F210+'1C TSsoustraitance'!$G210+'1C TSsoustraitance'!$H210+'1C TSsoustraitance'!$I210+'1C TSsoustraitance'!$M210)/'1C TSsoustraitance'!$R210),IF(AND('1C TSsoustraitance'!$D210&lt;&gt;"",$K$2="Pôle",'1C TSsoustraitance'!$E210="NON"),(('1C TSsoustraitance'!$F210+'1C TSsoustraitance'!$G210+'1C TSsoustraitance'!$H210+'1C TSsoustraitance'!$I210+'1C TSsoustraitance'!$M210)/'1C TSsoustraitance'!$AP210),IF(AND('1C TSsoustraitance'!$D210&lt;&gt;"",$K$2&lt;&gt;"Pôle",'1C TSsoustraitance'!$E210="OUI"),(('1C TSsoustraitance'!$F210+'1C TSsoustraitance'!$G210+'1C TSsoustraitance'!$H210+'1C TSsoustraitance'!$I210+'1C TSsoustraitance'!$J210+'1C TSsoustraitance'!$K210+'1C TSsoustraitance'!$L210+'1C TSsoustraitance'!$M210+'1C TSsoustraitance'!$N210+'1C TSsoustraitance'!$O210+'1C TSsoustraitance'!$P210+'1C TSsoustraitance'!$Q210)/'1C TSsoustraitance'!$R210),IF(AND('1C TSsoustraitance'!$D210&lt;&gt;"",$K$2&lt;&gt;"Pôle",'1C TSsoustraitance'!$E210="NON"),(('1C TSsoustraitance'!$F210+'1C TSsoustraitance'!$G210+'1C TSsoustraitance'!$H210+'1C TSsoustraitance'!$I210+'1C TSsoustraitance'!$J210+'1C TSsoustraitance'!$K210+'1C TSsoustraitance'!$L210+'1C TSsoustraitance'!$M210+'1C TSsoustraitance'!$N210+'1C TSsoustraitance'!$O210+'1C TSsoustraitance'!$P210+'1C TSsoustraitance'!$Q210))/'1C TSsoustraitance'!$AP210)))))</f>
        <v>0</v>
      </c>
      <c r="M493" s="668">
        <f>IF(OR('1C TSsoustraitance'!$D210="",'1C TSsoustraitance'!AP$13=0),0,IF(AND('1C TSsoustraitance'!$D210&lt;&gt;"",$K$2="Pôle",'1C TSsoustraitance'!$E210="OUI"),(('1C TSsoustraitance'!$J210+'1C TSsoustraitance'!$K210+'1C TSsoustraitance'!$L210)/'1C TSsoustraitance'!$R210),IF(AND('1C TSsoustraitance'!$D210&lt;&gt;"",$K$2="Pôle",'1C TSsoustraitance'!$E210="NON"),(('1C TSsoustraitance'!$J210+'1C TSsoustraitance'!$K210+'1C TSsoustraitance'!$L210)/'1C TSsoustraitance'!$AP210),IF(AND('1C TSsoustraitance'!$D210&lt;&gt;"",$K$2&lt;&gt;"Pôle"),0))))</f>
        <v>0</v>
      </c>
      <c r="N493" s="668">
        <f t="shared" si="124"/>
        <v>0</v>
      </c>
      <c r="O493" s="669">
        <f>IF(OR('1C TSsoustraitance'!$D210="",'1C TSsoustraitance'!$E210="OUI",'1C TSsoustraitance'!$AP210=0),0,(('1C TSsoustraitance'!$S210)/'1C TSsoustraitance'!$AP210))</f>
        <v>0</v>
      </c>
      <c r="P493" s="669">
        <f>IF(OR('1C TSsoustraitance'!$D210="",'1C TSsoustraitance'!$E210="OUI",'1C TSsoustraitance'!$AP210=0),0,(('1C TSsoustraitance'!$T210)/'1C TSsoustraitance'!$AP210))</f>
        <v>0</v>
      </c>
      <c r="Q493" s="669">
        <f>IF(OR('1C TSsoustraitance'!$D210="",'1C TSsoustraitance'!$E210="OUI",'1C TSsoustraitance'!$AP210=0),0,(('1C TSsoustraitance'!$U210)/'1C TSsoustraitance'!$AP210))</f>
        <v>0</v>
      </c>
      <c r="R493" s="669">
        <f>IF(OR('1C TSsoustraitance'!$D210="",'1C TSsoustraitance'!$E210="OUI",'1C TSsoustraitance'!$AP210=0),0,(('1C TSsoustraitance'!$V210)/'1C TSsoustraitance'!$AP210))</f>
        <v>0</v>
      </c>
      <c r="S493" s="669">
        <f>IF(OR('1C TSsoustraitance'!$D210="",'1C TSsoustraitance'!$E210="OUI",'1C TSsoustraitance'!$AP210=0),0,(('1C TSsoustraitance'!$W210)/'1C TSsoustraitance'!$AP210))</f>
        <v>0</v>
      </c>
      <c r="T493" s="669">
        <f>IF(OR('1C TSsoustraitance'!$D210="",'1C TSsoustraitance'!$E210="OUI",'1C TSsoustraitance'!$AP210=0),0,(('1C TSsoustraitance'!$X210)/'1C TSsoustraitance'!$AP210))</f>
        <v>0</v>
      </c>
      <c r="U493" s="669">
        <f>IF(OR('1C TSsoustraitance'!$D210="",'1C TSsoustraitance'!$E210="OUI",'1C TSsoustraitance'!$AP210=0),0,(('1C TSsoustraitance'!$Y210)/'1C TSsoustraitance'!$AP210))</f>
        <v>0</v>
      </c>
      <c r="V493" s="669">
        <f>IF(OR('1C TSsoustraitance'!$D210="",'1C TSsoustraitance'!$E210="OUI",'1C TSsoustraitance'!$AP210=0),0,(('1C TSsoustraitance'!$Z210)/'1C TSsoustraitance'!$AP210))</f>
        <v>0</v>
      </c>
      <c r="W493" s="669">
        <f>IF(OR('1C TSsoustraitance'!$D210="",'1C TSsoustraitance'!$E210="OUI",'1C TSsoustraitance'!$AP210=0),0,(('1C TSsoustraitance'!$AA210)/'1C TSsoustraitance'!$AP210))</f>
        <v>0</v>
      </c>
      <c r="X493" s="669">
        <f>IF(OR('1C TSsoustraitance'!$D210="",'1C TSsoustraitance'!$E210="OUI",'1C TSsoustraitance'!$AP210=0),0,(('1C TSsoustraitance'!$AB210)/'1C TSsoustraitance'!$AP210))</f>
        <v>0</v>
      </c>
      <c r="Y493" s="669">
        <f>IF(OR('1C TSsoustraitance'!$D210="",'1C TSsoustraitance'!$E210="OUI",'1C TSsoustraitance'!$AP210=0),0,(('1C TSsoustraitance'!$AC210)/'1C TSsoustraitance'!$AP210))</f>
        <v>0</v>
      </c>
      <c r="Z493" s="669">
        <f>IF(OR('1C TSsoustraitance'!$D210="",'1C TSsoustraitance'!$E210="OUI",'1C TSsoustraitance'!$AP210=0),0,(('1C TSsoustraitance'!$AD210)/'1C TSsoustraitance'!$AP210))</f>
        <v>0</v>
      </c>
      <c r="AA493" s="669">
        <f>IF(OR('1C TSsoustraitance'!$D210="",'1C TSsoustraitance'!$E210="OUI",'1C TSsoustraitance'!$AP210=0),0,(('1C TSsoustraitance'!$AE210)/'1C TSsoustraitance'!$AP210))</f>
        <v>0</v>
      </c>
      <c r="AB493" s="669">
        <f>IF(OR('1C TSsoustraitance'!$D210="",'1C TSsoustraitance'!$E210="OUI",'1C TSsoustraitance'!$AP210=0),0,(('1C TSsoustraitance'!$AF210)/'1C TSsoustraitance'!$AP210))</f>
        <v>0</v>
      </c>
      <c r="AC493" s="669">
        <f>IF(OR('1C TSsoustraitance'!$D210="",'1C TSsoustraitance'!$E210="OUI",'1C TSsoustraitance'!$AP210=0),0,(('1C TSsoustraitance'!$AG210)/'1C TSsoustraitance'!$AP210))</f>
        <v>0</v>
      </c>
      <c r="AD493" s="669">
        <f>IF(OR('1C TSsoustraitance'!$D210="",'1C TSsoustraitance'!$E210="OUI",'1C TSsoustraitance'!$AP210=0),0,(('1C TSsoustraitance'!$AH210)/'1C TSsoustraitance'!$AP210))</f>
        <v>0</v>
      </c>
      <c r="AE493" s="669">
        <f>IF(OR('1C TSsoustraitance'!$D210="",'1C TSsoustraitance'!$E210="OUI",'1C TSsoustraitance'!$AP210=0),0,(('1C TSsoustraitance'!$AI210)/'1C TSsoustraitance'!$AP210))</f>
        <v>0</v>
      </c>
      <c r="AF493" s="669">
        <f>IF(OR('1C TSsoustraitance'!$D210="",'1C TSsoustraitance'!$E210="OUI",'1C TSsoustraitance'!$AP210=0),0,(('1C TSsoustraitance'!$AJ210)/'1C TSsoustraitance'!$AP210))</f>
        <v>0</v>
      </c>
      <c r="AG493" s="669">
        <f>IF(OR('1C TSsoustraitance'!$D210="",'1C TSsoustraitance'!$E210="OUI",'1C TSsoustraitance'!$AP210=0),0,(('1C TSsoustraitance'!$AK210)/'1C TSsoustraitance'!$AP210))</f>
        <v>0</v>
      </c>
      <c r="AH493" s="669">
        <f>IF(OR('1C TSsoustraitance'!$D210="",'1C TSsoustraitance'!$E210="OUI",'1C TSsoustraitance'!$AP210=0),0,(('1C TSsoustraitance'!$AL210)/'1C TSsoustraitance'!$AP210))</f>
        <v>0</v>
      </c>
      <c r="AI493" s="669">
        <f>IF(OR('1C TSsoustraitance'!$D210="",'1C TSsoustraitance'!$E210="OUI",'1C TSsoustraitance'!$AP210=0),0,(('1C TSsoustraitance'!$AM210)/'1C TSsoustraitance'!$AP210))</f>
        <v>0</v>
      </c>
      <c r="AJ493" s="669">
        <f>IF(OR('1C TSsoustraitance'!$D210="",'1C TSsoustraitance'!$E210="OUI",'1C TSsoustraitance'!$AP210=0),0,(('1C TSsoustraitance'!$AN210)/'1C TSsoustraitance'!$AP210))</f>
        <v>0</v>
      </c>
      <c r="AK493" s="669">
        <f t="shared" si="125"/>
        <v>0</v>
      </c>
      <c r="AL493" s="668">
        <f t="shared" si="126"/>
        <v>0</v>
      </c>
      <c r="AM493" s="670">
        <f>IF(Tableau7[[#This Row],[N° pièce]]="",0,(Tableau7[[#This Row],[hors TVA]]+(Tableau7[[#This Row],[hors TVA]]*Tableau7[[#This Row],[Taux TVA]])-(Tableau7[[#This Row],[hors TVA]]*Tableau7[[#This Row],[Taux TVA]]*Tableau7[[#This Row],[Régime TVA: Récupération]]))*Tableau7[[#This Row],[Type 1]])</f>
        <v>0</v>
      </c>
      <c r="AN493" s="670">
        <f>IF(Tableau7[[#This Row],[N° pièce]]="",0,IF($K$2="pôle",((Tableau7[[#This Row],[hors TVA]]+(Tableau7[[#This Row],[hors TVA]]*Tableau7[[#This Row],[Taux TVA]])-(Tableau7[[#This Row],[hors TVA]]*Tableau7[[#This Row],[Taux TVA]]*Tableau7[[#This Row],[Régime TVA: Récupération]]))*Tableau7[[#This Row],[Type 2]]),0))</f>
        <v>0</v>
      </c>
      <c r="AO493" s="670">
        <f t="shared" si="129"/>
        <v>0</v>
      </c>
      <c r="AP493" s="255">
        <f t="shared" si="128"/>
        <v>0</v>
      </c>
      <c r="AQ493" s="506">
        <f t="shared" si="130"/>
        <v>0</v>
      </c>
      <c r="AR493" s="671"/>
      <c r="AS493" s="512"/>
      <c r="AT493" s="513" t="str">
        <f>IF(('1C TSsoustraitance'!AP210*FICHE!C$14&lt;J493),"Forfait limité à "&amp;FICHE!C$14&amp;"€/jour","")</f>
        <v/>
      </c>
      <c r="AU493" s="797"/>
      <c r="AV493" s="484"/>
      <c r="AW493" s="484"/>
      <c r="AX493" s="484"/>
      <c r="AY493" s="484"/>
      <c r="AZ493" s="484"/>
      <c r="BA493" s="4"/>
      <c r="BB493" s="4"/>
      <c r="BC493" s="4"/>
      <c r="BD493" s="4"/>
      <c r="BE493" s="4"/>
      <c r="BF493" s="4"/>
      <c r="BG493" s="4"/>
      <c r="BH493" s="4"/>
      <c r="BI493" s="4"/>
      <c r="BJ493" s="4"/>
      <c r="BK493" s="4"/>
      <c r="BL493" s="4"/>
      <c r="BM493" s="4"/>
      <c r="BN493" s="4"/>
      <c r="BO493" s="4"/>
      <c r="BP493" s="4"/>
      <c r="BQ493" s="4"/>
      <c r="BR493" s="4"/>
      <c r="BS493" s="4"/>
      <c r="BT493" s="4"/>
      <c r="BU493" s="4"/>
      <c r="BV493" s="4"/>
      <c r="BW493" s="4"/>
      <c r="BX493" s="4"/>
      <c r="BY493" s="4"/>
      <c r="BZ493" s="4"/>
      <c r="CA493" s="4"/>
      <c r="CB493" s="4"/>
      <c r="CC493" s="4"/>
      <c r="CD493" s="4"/>
      <c r="CE493" s="4"/>
      <c r="CF493" s="4"/>
      <c r="CG493" s="4"/>
      <c r="CH493" s="4"/>
      <c r="CI493" s="4"/>
      <c r="CJ493" s="4"/>
      <c r="CK493" s="4"/>
      <c r="CL493" s="4"/>
      <c r="CM493" s="4"/>
      <c r="CN493" s="4"/>
      <c r="CO493" s="4"/>
      <c r="CP493" s="4"/>
      <c r="CQ493" s="4"/>
      <c r="CR493" s="4"/>
      <c r="CS493" s="4"/>
      <c r="CT493" s="4"/>
      <c r="CU493" s="4"/>
      <c r="CV493" s="4"/>
      <c r="CW493" s="4"/>
      <c r="CX493" s="4"/>
      <c r="CY493" s="4"/>
      <c r="CZ493" s="4"/>
      <c r="DA493" s="4"/>
      <c r="DB493" s="4"/>
      <c r="DC493" s="4"/>
      <c r="DD493" s="4"/>
      <c r="DE493" s="4"/>
      <c r="DF493" s="4"/>
      <c r="DG493" s="4"/>
      <c r="DH493" s="4"/>
      <c r="DI493" s="4"/>
      <c r="DJ493" s="4"/>
      <c r="DK493" s="4"/>
      <c r="DL493" s="4"/>
      <c r="DM493" s="4"/>
      <c r="DN493" s="4"/>
      <c r="DO493" s="4"/>
      <c r="DP493" s="4"/>
      <c r="DQ493" s="4"/>
      <c r="DR493" s="4"/>
      <c r="DS493" s="4"/>
      <c r="DT493" s="4"/>
      <c r="DU493" s="4"/>
      <c r="DV493" s="4"/>
      <c r="DW493" s="4"/>
      <c r="DX493" s="4"/>
      <c r="DY493" s="4"/>
      <c r="DZ493" s="4"/>
      <c r="EA493" s="4"/>
      <c r="EB493" s="4"/>
      <c r="EC493" s="4"/>
      <c r="ED493" s="4"/>
      <c r="EE493" s="4"/>
      <c r="EF493" s="4"/>
      <c r="EG493" s="4"/>
      <c r="EH493" s="4"/>
      <c r="EI493" s="4"/>
      <c r="EJ493" s="4"/>
      <c r="EK493" s="4"/>
      <c r="EL493" s="4"/>
      <c r="EM493" s="4"/>
      <c r="EN493" s="4"/>
      <c r="EO493" s="4"/>
      <c r="EP493" s="4"/>
      <c r="EQ493" s="4"/>
      <c r="ER493" s="4"/>
      <c r="ES493" s="4"/>
      <c r="ET493" s="4"/>
      <c r="EU493" s="4"/>
      <c r="EV493" s="4"/>
      <c r="EW493" s="4"/>
      <c r="EX493" s="4"/>
      <c r="EY493" s="4"/>
      <c r="EZ493" s="4"/>
      <c r="FA493" s="4"/>
      <c r="FB493" s="4"/>
      <c r="FC493" s="4"/>
      <c r="FD493" s="4"/>
      <c r="FE493" s="4"/>
      <c r="FF493" s="4"/>
      <c r="FG493" s="4"/>
      <c r="FH493" s="4"/>
      <c r="FI493" s="4"/>
      <c r="FJ493" s="4"/>
      <c r="FK493" s="4"/>
      <c r="FL493" s="4"/>
      <c r="FM493" s="4"/>
      <c r="FN493" s="4"/>
      <c r="FO493" s="4"/>
      <c r="FP493" s="4"/>
      <c r="FQ493" s="4"/>
      <c r="FR493" s="4"/>
      <c r="FS493" s="4"/>
      <c r="FT493" s="4"/>
      <c r="FU493" s="4"/>
      <c r="FV493" s="4"/>
      <c r="FW493" s="4"/>
      <c r="FX493" s="4"/>
      <c r="FY493" s="4"/>
      <c r="FZ493" s="4"/>
      <c r="GA493" s="4"/>
      <c r="GB493" s="4"/>
      <c r="GC493" s="4"/>
      <c r="GD493" s="4"/>
      <c r="GE493" s="4"/>
      <c r="GF493" s="4"/>
      <c r="GG493" s="4"/>
      <c r="GH493" s="4"/>
      <c r="GI493" s="4"/>
      <c r="GJ493" s="4"/>
      <c r="GK493" s="4"/>
      <c r="GL493" s="4"/>
      <c r="GM493" s="4"/>
      <c r="GN493" s="4"/>
      <c r="GO493" s="4"/>
      <c r="GP493" s="4"/>
      <c r="GQ493" s="4"/>
      <c r="GR493" s="4"/>
      <c r="GS493" s="4"/>
      <c r="GT493" s="4"/>
      <c r="GU493" s="4"/>
      <c r="GV493" s="4"/>
      <c r="GW493" s="4"/>
      <c r="GX493" s="4"/>
      <c r="GY493" s="4"/>
      <c r="GZ493" s="4"/>
      <c r="HA493" s="4"/>
      <c r="HB493" s="4"/>
      <c r="HC493" s="4"/>
    </row>
    <row r="494" spans="1:211" s="380" customFormat="1" ht="13.9" customHeight="1">
      <c r="A494" s="828" t="str">
        <f>IF('1C TSsoustraitance'!$A211&lt;&gt;0,'1C TSsoustraitance'!$A211,"")</f>
        <v/>
      </c>
      <c r="B494" s="530"/>
      <c r="C494" s="513" t="str">
        <f>IF('1C TSsoustraitance'!$A211&lt;&gt;0,'1C TSsoustraitance'!$B211,"")</f>
        <v/>
      </c>
      <c r="D494" s="513" t="str">
        <f>IF('1C TSsoustraitance'!$A211&lt;&gt;0,'1C TSsoustraitance'!$C211,"")</f>
        <v/>
      </c>
      <c r="E494" s="684"/>
      <c r="F494" s="685"/>
      <c r="G494" s="666">
        <f>'1C TSsoustraitance'!$D211</f>
        <v>0</v>
      </c>
      <c r="H494" s="533">
        <v>0.21</v>
      </c>
      <c r="I494" s="533">
        <v>1</v>
      </c>
      <c r="J494" s="534"/>
      <c r="K494" s="667">
        <f t="shared" si="123"/>
        <v>0</v>
      </c>
      <c r="L494" s="668">
        <f>IF(OR('1C TSsoustraitance'!$D211="",'1C TSsoustraitance'!$AP211=0),0,IF(AND('1C TSsoustraitance'!$D211&lt;&gt;"",$K$2="Pôle",'1C TSsoustraitance'!$E211="OUI"),(('1C TSsoustraitance'!$F211+'1C TSsoustraitance'!$G211+'1C TSsoustraitance'!$H211+'1C TSsoustraitance'!$I211+'1C TSsoustraitance'!$M211)/'1C TSsoustraitance'!$R211),IF(AND('1C TSsoustraitance'!$D211&lt;&gt;"",$K$2="Pôle",'1C TSsoustraitance'!$E211="NON"),(('1C TSsoustraitance'!$F211+'1C TSsoustraitance'!$G211+'1C TSsoustraitance'!$H211+'1C TSsoustraitance'!$I211+'1C TSsoustraitance'!$M211)/'1C TSsoustraitance'!$AP211),IF(AND('1C TSsoustraitance'!$D211&lt;&gt;"",$K$2&lt;&gt;"Pôle",'1C TSsoustraitance'!$E211="OUI"),(('1C TSsoustraitance'!$F211+'1C TSsoustraitance'!$G211+'1C TSsoustraitance'!$H211+'1C TSsoustraitance'!$I211+'1C TSsoustraitance'!$J211+'1C TSsoustraitance'!$K211+'1C TSsoustraitance'!$L211+'1C TSsoustraitance'!$M211+'1C TSsoustraitance'!$N211+'1C TSsoustraitance'!$O211+'1C TSsoustraitance'!$P211+'1C TSsoustraitance'!$Q211)/'1C TSsoustraitance'!$R211),IF(AND('1C TSsoustraitance'!$D211&lt;&gt;"",$K$2&lt;&gt;"Pôle",'1C TSsoustraitance'!$E211="NON"),(('1C TSsoustraitance'!$F211+'1C TSsoustraitance'!$G211+'1C TSsoustraitance'!$H211+'1C TSsoustraitance'!$I211+'1C TSsoustraitance'!$J211+'1C TSsoustraitance'!$K211+'1C TSsoustraitance'!$L211+'1C TSsoustraitance'!$M211+'1C TSsoustraitance'!$N211+'1C TSsoustraitance'!$O211+'1C TSsoustraitance'!$P211+'1C TSsoustraitance'!$Q211))/'1C TSsoustraitance'!$AP211)))))</f>
        <v>0</v>
      </c>
      <c r="M494" s="668">
        <f>IF(OR('1C TSsoustraitance'!$D211="",'1C TSsoustraitance'!AP$13=0),0,IF(AND('1C TSsoustraitance'!$D211&lt;&gt;"",$K$2="Pôle",'1C TSsoustraitance'!$E211="OUI"),(('1C TSsoustraitance'!$J211+'1C TSsoustraitance'!$K211+'1C TSsoustraitance'!$L211)/'1C TSsoustraitance'!$R211),IF(AND('1C TSsoustraitance'!$D211&lt;&gt;"",$K$2="Pôle",'1C TSsoustraitance'!$E211="NON"),(('1C TSsoustraitance'!$J211+'1C TSsoustraitance'!$K211+'1C TSsoustraitance'!$L211)/'1C TSsoustraitance'!$AP211),IF(AND('1C TSsoustraitance'!$D211&lt;&gt;"",$K$2&lt;&gt;"Pôle"),0))))</f>
        <v>0</v>
      </c>
      <c r="N494" s="668">
        <f t="shared" si="124"/>
        <v>0</v>
      </c>
      <c r="O494" s="669">
        <f>IF(OR('1C TSsoustraitance'!$D211="",'1C TSsoustraitance'!$E211="OUI",'1C TSsoustraitance'!$AP211=0),0,(('1C TSsoustraitance'!$S211)/'1C TSsoustraitance'!$AP211))</f>
        <v>0</v>
      </c>
      <c r="P494" s="669">
        <f>IF(OR('1C TSsoustraitance'!$D211="",'1C TSsoustraitance'!$E211="OUI",'1C TSsoustraitance'!$AP211=0),0,(('1C TSsoustraitance'!$T211)/'1C TSsoustraitance'!$AP211))</f>
        <v>0</v>
      </c>
      <c r="Q494" s="669">
        <f>IF(OR('1C TSsoustraitance'!$D211="",'1C TSsoustraitance'!$E211="OUI",'1C TSsoustraitance'!$AP211=0),0,(('1C TSsoustraitance'!$U211)/'1C TSsoustraitance'!$AP211))</f>
        <v>0</v>
      </c>
      <c r="R494" s="669">
        <f>IF(OR('1C TSsoustraitance'!$D211="",'1C TSsoustraitance'!$E211="OUI",'1C TSsoustraitance'!$AP211=0),0,(('1C TSsoustraitance'!$V211)/'1C TSsoustraitance'!$AP211))</f>
        <v>0</v>
      </c>
      <c r="S494" s="669">
        <f>IF(OR('1C TSsoustraitance'!$D211="",'1C TSsoustraitance'!$E211="OUI",'1C TSsoustraitance'!$AP211=0),0,(('1C TSsoustraitance'!$W211)/'1C TSsoustraitance'!$AP211))</f>
        <v>0</v>
      </c>
      <c r="T494" s="669">
        <f>IF(OR('1C TSsoustraitance'!$D211="",'1C TSsoustraitance'!$E211="OUI",'1C TSsoustraitance'!$AP211=0),0,(('1C TSsoustraitance'!$X211)/'1C TSsoustraitance'!$AP211))</f>
        <v>0</v>
      </c>
      <c r="U494" s="669">
        <f>IF(OR('1C TSsoustraitance'!$D211="",'1C TSsoustraitance'!$E211="OUI",'1C TSsoustraitance'!$AP211=0),0,(('1C TSsoustraitance'!$Y211)/'1C TSsoustraitance'!$AP211))</f>
        <v>0</v>
      </c>
      <c r="V494" s="669">
        <f>IF(OR('1C TSsoustraitance'!$D211="",'1C TSsoustraitance'!$E211="OUI",'1C TSsoustraitance'!$AP211=0),0,(('1C TSsoustraitance'!$Z211)/'1C TSsoustraitance'!$AP211))</f>
        <v>0</v>
      </c>
      <c r="W494" s="669">
        <f>IF(OR('1C TSsoustraitance'!$D211="",'1C TSsoustraitance'!$E211="OUI",'1C TSsoustraitance'!$AP211=0),0,(('1C TSsoustraitance'!$AA211)/'1C TSsoustraitance'!$AP211))</f>
        <v>0</v>
      </c>
      <c r="X494" s="669">
        <f>IF(OR('1C TSsoustraitance'!$D211="",'1C TSsoustraitance'!$E211="OUI",'1C TSsoustraitance'!$AP211=0),0,(('1C TSsoustraitance'!$AB211)/'1C TSsoustraitance'!$AP211))</f>
        <v>0</v>
      </c>
      <c r="Y494" s="669">
        <f>IF(OR('1C TSsoustraitance'!$D211="",'1C TSsoustraitance'!$E211="OUI",'1C TSsoustraitance'!$AP211=0),0,(('1C TSsoustraitance'!$AC211)/'1C TSsoustraitance'!$AP211))</f>
        <v>0</v>
      </c>
      <c r="Z494" s="669">
        <f>IF(OR('1C TSsoustraitance'!$D211="",'1C TSsoustraitance'!$E211="OUI",'1C TSsoustraitance'!$AP211=0),0,(('1C TSsoustraitance'!$AD211)/'1C TSsoustraitance'!$AP211))</f>
        <v>0</v>
      </c>
      <c r="AA494" s="669">
        <f>IF(OR('1C TSsoustraitance'!$D211="",'1C TSsoustraitance'!$E211="OUI",'1C TSsoustraitance'!$AP211=0),0,(('1C TSsoustraitance'!$AE211)/'1C TSsoustraitance'!$AP211))</f>
        <v>0</v>
      </c>
      <c r="AB494" s="669">
        <f>IF(OR('1C TSsoustraitance'!$D211="",'1C TSsoustraitance'!$E211="OUI",'1C TSsoustraitance'!$AP211=0),0,(('1C TSsoustraitance'!$AF211)/'1C TSsoustraitance'!$AP211))</f>
        <v>0</v>
      </c>
      <c r="AC494" s="669">
        <f>IF(OR('1C TSsoustraitance'!$D211="",'1C TSsoustraitance'!$E211="OUI",'1C TSsoustraitance'!$AP211=0),0,(('1C TSsoustraitance'!$AG211)/'1C TSsoustraitance'!$AP211))</f>
        <v>0</v>
      </c>
      <c r="AD494" s="669">
        <f>IF(OR('1C TSsoustraitance'!$D211="",'1C TSsoustraitance'!$E211="OUI",'1C TSsoustraitance'!$AP211=0),0,(('1C TSsoustraitance'!$AH211)/'1C TSsoustraitance'!$AP211))</f>
        <v>0</v>
      </c>
      <c r="AE494" s="669">
        <f>IF(OR('1C TSsoustraitance'!$D211="",'1C TSsoustraitance'!$E211="OUI",'1C TSsoustraitance'!$AP211=0),0,(('1C TSsoustraitance'!$AI211)/'1C TSsoustraitance'!$AP211))</f>
        <v>0</v>
      </c>
      <c r="AF494" s="669">
        <f>IF(OR('1C TSsoustraitance'!$D211="",'1C TSsoustraitance'!$E211="OUI",'1C TSsoustraitance'!$AP211=0),0,(('1C TSsoustraitance'!$AJ211)/'1C TSsoustraitance'!$AP211))</f>
        <v>0</v>
      </c>
      <c r="AG494" s="669">
        <f>IF(OR('1C TSsoustraitance'!$D211="",'1C TSsoustraitance'!$E211="OUI",'1C TSsoustraitance'!$AP211=0),0,(('1C TSsoustraitance'!$AK211)/'1C TSsoustraitance'!$AP211))</f>
        <v>0</v>
      </c>
      <c r="AH494" s="669">
        <f>IF(OR('1C TSsoustraitance'!$D211="",'1C TSsoustraitance'!$E211="OUI",'1C TSsoustraitance'!$AP211=0),0,(('1C TSsoustraitance'!$AL211)/'1C TSsoustraitance'!$AP211))</f>
        <v>0</v>
      </c>
      <c r="AI494" s="669">
        <f>IF(OR('1C TSsoustraitance'!$D211="",'1C TSsoustraitance'!$E211="OUI",'1C TSsoustraitance'!$AP211=0),0,(('1C TSsoustraitance'!$AM211)/'1C TSsoustraitance'!$AP211))</f>
        <v>0</v>
      </c>
      <c r="AJ494" s="669">
        <f>IF(OR('1C TSsoustraitance'!$D211="",'1C TSsoustraitance'!$E211="OUI",'1C TSsoustraitance'!$AP211=0),0,(('1C TSsoustraitance'!$AN211)/'1C TSsoustraitance'!$AP211))</f>
        <v>0</v>
      </c>
      <c r="AK494" s="669">
        <f t="shared" si="125"/>
        <v>0</v>
      </c>
      <c r="AL494" s="668">
        <f t="shared" si="126"/>
        <v>0</v>
      </c>
      <c r="AM494" s="670">
        <f>IF(Tableau7[[#This Row],[N° pièce]]="",0,(Tableau7[[#This Row],[hors TVA]]+(Tableau7[[#This Row],[hors TVA]]*Tableau7[[#This Row],[Taux TVA]])-(Tableau7[[#This Row],[hors TVA]]*Tableau7[[#This Row],[Taux TVA]]*Tableau7[[#This Row],[Régime TVA: Récupération]]))*Tableau7[[#This Row],[Type 1]])</f>
        <v>0</v>
      </c>
      <c r="AN494" s="670">
        <f>IF(Tableau7[[#This Row],[N° pièce]]="",0,IF($K$2="pôle",((Tableau7[[#This Row],[hors TVA]]+(Tableau7[[#This Row],[hors TVA]]*Tableau7[[#This Row],[Taux TVA]])-(Tableau7[[#This Row],[hors TVA]]*Tableau7[[#This Row],[Taux TVA]]*Tableau7[[#This Row],[Régime TVA: Récupération]]))*Tableau7[[#This Row],[Type 2]]),0))</f>
        <v>0</v>
      </c>
      <c r="AO494" s="670">
        <f t="shared" si="129"/>
        <v>0</v>
      </c>
      <c r="AP494" s="255">
        <f t="shared" si="128"/>
        <v>0</v>
      </c>
      <c r="AQ494" s="506">
        <f t="shared" si="130"/>
        <v>0</v>
      </c>
      <c r="AR494" s="671"/>
      <c r="AS494" s="512"/>
      <c r="AT494" s="513" t="str">
        <f>IF(('1C TSsoustraitance'!AP211*FICHE!C$14&lt;J494),"Forfait limité à "&amp;FICHE!C$14&amp;"€/jour","")</f>
        <v/>
      </c>
      <c r="AU494" s="797"/>
      <c r="AV494" s="484"/>
      <c r="AW494" s="484"/>
      <c r="AX494" s="484"/>
      <c r="AY494" s="484"/>
      <c r="AZ494" s="484"/>
      <c r="BA494" s="4"/>
      <c r="BB494" s="4"/>
      <c r="BC494" s="4"/>
      <c r="BD494" s="4"/>
      <c r="BE494" s="4"/>
      <c r="BF494" s="4"/>
      <c r="BG494" s="4"/>
      <c r="BH494" s="4"/>
      <c r="BI494" s="4"/>
      <c r="BJ494" s="4"/>
      <c r="BK494" s="4"/>
      <c r="BL494" s="4"/>
      <c r="BM494" s="4"/>
      <c r="BN494" s="4"/>
      <c r="BO494" s="4"/>
      <c r="BP494" s="4"/>
      <c r="BQ494" s="4"/>
      <c r="BR494" s="4"/>
      <c r="BS494" s="4"/>
      <c r="BT494" s="4"/>
      <c r="BU494" s="4"/>
      <c r="BV494" s="4"/>
      <c r="BW494" s="4"/>
      <c r="BX494" s="4"/>
      <c r="BY494" s="4"/>
      <c r="BZ494" s="4"/>
      <c r="CA494" s="4"/>
      <c r="CB494" s="4"/>
      <c r="CC494" s="4"/>
      <c r="CD494" s="4"/>
      <c r="CE494" s="4"/>
      <c r="CF494" s="4"/>
      <c r="CG494" s="4"/>
      <c r="CH494" s="4"/>
      <c r="CI494" s="4"/>
      <c r="CJ494" s="4"/>
      <c r="CK494" s="4"/>
      <c r="CL494" s="4"/>
      <c r="CM494" s="4"/>
      <c r="CN494" s="4"/>
      <c r="CO494" s="4"/>
      <c r="CP494" s="4"/>
      <c r="CQ494" s="4"/>
      <c r="CR494" s="4"/>
      <c r="CS494" s="4"/>
      <c r="CT494" s="4"/>
      <c r="CU494" s="4"/>
      <c r="CV494" s="4"/>
      <c r="CW494" s="4"/>
      <c r="CX494" s="4"/>
      <c r="CY494" s="4"/>
      <c r="CZ494" s="4"/>
      <c r="DA494" s="4"/>
      <c r="DB494" s="4"/>
      <c r="DC494" s="4"/>
      <c r="DD494" s="4"/>
      <c r="DE494" s="4"/>
      <c r="DF494" s="4"/>
      <c r="DG494" s="4"/>
      <c r="DH494" s="4"/>
      <c r="DI494" s="4"/>
      <c r="DJ494" s="4"/>
      <c r="DK494" s="4"/>
      <c r="DL494" s="4"/>
      <c r="DM494" s="4"/>
      <c r="DN494" s="4"/>
      <c r="DO494" s="4"/>
      <c r="DP494" s="4"/>
      <c r="DQ494" s="4"/>
      <c r="DR494" s="4"/>
      <c r="DS494" s="4"/>
      <c r="DT494" s="4"/>
      <c r="DU494" s="4"/>
      <c r="DV494" s="4"/>
      <c r="DW494" s="4"/>
      <c r="DX494" s="4"/>
      <c r="DY494" s="4"/>
      <c r="DZ494" s="4"/>
      <c r="EA494" s="4"/>
      <c r="EB494" s="4"/>
      <c r="EC494" s="4"/>
      <c r="ED494" s="4"/>
      <c r="EE494" s="4"/>
      <c r="EF494" s="4"/>
      <c r="EG494" s="4"/>
      <c r="EH494" s="4"/>
      <c r="EI494" s="4"/>
      <c r="EJ494" s="4"/>
      <c r="EK494" s="4"/>
      <c r="EL494" s="4"/>
      <c r="EM494" s="4"/>
      <c r="EN494" s="4"/>
      <c r="EO494" s="4"/>
      <c r="EP494" s="4"/>
      <c r="EQ494" s="4"/>
      <c r="ER494" s="4"/>
      <c r="ES494" s="4"/>
      <c r="ET494" s="4"/>
      <c r="EU494" s="4"/>
      <c r="EV494" s="4"/>
      <c r="EW494" s="4"/>
      <c r="EX494" s="4"/>
      <c r="EY494" s="4"/>
      <c r="EZ494" s="4"/>
      <c r="FA494" s="4"/>
      <c r="FB494" s="4"/>
      <c r="FC494" s="4"/>
      <c r="FD494" s="4"/>
      <c r="FE494" s="4"/>
      <c r="FF494" s="4"/>
      <c r="FG494" s="4"/>
      <c r="FH494" s="4"/>
      <c r="FI494" s="4"/>
      <c r="FJ494" s="4"/>
      <c r="FK494" s="4"/>
      <c r="FL494" s="4"/>
      <c r="FM494" s="4"/>
      <c r="FN494" s="4"/>
      <c r="FO494" s="4"/>
      <c r="FP494" s="4"/>
      <c r="FQ494" s="4"/>
      <c r="FR494" s="4"/>
      <c r="FS494" s="4"/>
      <c r="FT494" s="4"/>
      <c r="FU494" s="4"/>
      <c r="FV494" s="4"/>
      <c r="FW494" s="4"/>
      <c r="FX494" s="4"/>
      <c r="FY494" s="4"/>
      <c r="FZ494" s="4"/>
      <c r="GA494" s="4"/>
      <c r="GB494" s="4"/>
      <c r="GC494" s="4"/>
      <c r="GD494" s="4"/>
      <c r="GE494" s="4"/>
      <c r="GF494" s="4"/>
      <c r="GG494" s="4"/>
      <c r="GH494" s="4"/>
      <c r="GI494" s="4"/>
      <c r="GJ494" s="4"/>
      <c r="GK494" s="4"/>
      <c r="GL494" s="4"/>
      <c r="GM494" s="4"/>
      <c r="GN494" s="4"/>
      <c r="GO494" s="4"/>
      <c r="GP494" s="4"/>
      <c r="GQ494" s="4"/>
      <c r="GR494" s="4"/>
      <c r="GS494" s="4"/>
      <c r="GT494" s="4"/>
      <c r="GU494" s="4"/>
      <c r="GV494" s="4"/>
      <c r="GW494" s="4"/>
      <c r="GX494" s="4"/>
      <c r="GY494" s="4"/>
      <c r="GZ494" s="4"/>
      <c r="HA494" s="4"/>
      <c r="HB494" s="4"/>
      <c r="HC494" s="4"/>
    </row>
    <row r="495" spans="1:211" s="380" customFormat="1" ht="13.9" customHeight="1">
      <c r="A495" s="828" t="str">
        <f>IF('1C TSsoustraitance'!$A212&lt;&gt;0,'1C TSsoustraitance'!$A212,"")</f>
        <v/>
      </c>
      <c r="B495" s="530"/>
      <c r="C495" s="513" t="str">
        <f>IF('1C TSsoustraitance'!$A212&lt;&gt;0,'1C TSsoustraitance'!$B212,"")</f>
        <v/>
      </c>
      <c r="D495" s="513" t="str">
        <f>IF('1C TSsoustraitance'!$A212&lt;&gt;0,'1C TSsoustraitance'!$C212,"")</f>
        <v/>
      </c>
      <c r="E495" s="684"/>
      <c r="F495" s="685"/>
      <c r="G495" s="666">
        <f>'1C TSsoustraitance'!$D212</f>
        <v>0</v>
      </c>
      <c r="H495" s="533">
        <v>0.21</v>
      </c>
      <c r="I495" s="533">
        <v>1</v>
      </c>
      <c r="J495" s="534"/>
      <c r="K495" s="667">
        <f t="shared" si="123"/>
        <v>0</v>
      </c>
      <c r="L495" s="668">
        <f>IF(OR('1C TSsoustraitance'!$D212="",'1C TSsoustraitance'!$AP212=0),0,IF(AND('1C TSsoustraitance'!$D212&lt;&gt;"",$K$2="Pôle",'1C TSsoustraitance'!$E212="OUI"),(('1C TSsoustraitance'!$F212+'1C TSsoustraitance'!$G212+'1C TSsoustraitance'!$H212+'1C TSsoustraitance'!$I212+'1C TSsoustraitance'!$M212)/'1C TSsoustraitance'!$R212),IF(AND('1C TSsoustraitance'!$D212&lt;&gt;"",$K$2="Pôle",'1C TSsoustraitance'!$E212="NON"),(('1C TSsoustraitance'!$F212+'1C TSsoustraitance'!$G212+'1C TSsoustraitance'!$H212+'1C TSsoustraitance'!$I212+'1C TSsoustraitance'!$M212)/'1C TSsoustraitance'!$AP212),IF(AND('1C TSsoustraitance'!$D212&lt;&gt;"",$K$2&lt;&gt;"Pôle",'1C TSsoustraitance'!$E212="OUI"),(('1C TSsoustraitance'!$F212+'1C TSsoustraitance'!$G212+'1C TSsoustraitance'!$H212+'1C TSsoustraitance'!$I212+'1C TSsoustraitance'!$J212+'1C TSsoustraitance'!$K212+'1C TSsoustraitance'!$L212+'1C TSsoustraitance'!$M212+'1C TSsoustraitance'!$N212+'1C TSsoustraitance'!$O212+'1C TSsoustraitance'!$P212+'1C TSsoustraitance'!$Q212)/'1C TSsoustraitance'!$R212),IF(AND('1C TSsoustraitance'!$D212&lt;&gt;"",$K$2&lt;&gt;"Pôle",'1C TSsoustraitance'!$E212="NON"),(('1C TSsoustraitance'!$F212+'1C TSsoustraitance'!$G212+'1C TSsoustraitance'!$H212+'1C TSsoustraitance'!$I212+'1C TSsoustraitance'!$J212+'1C TSsoustraitance'!$K212+'1C TSsoustraitance'!$L212+'1C TSsoustraitance'!$M212+'1C TSsoustraitance'!$N212+'1C TSsoustraitance'!$O212+'1C TSsoustraitance'!$P212+'1C TSsoustraitance'!$Q212))/'1C TSsoustraitance'!$AP212)))))</f>
        <v>0</v>
      </c>
      <c r="M495" s="668">
        <f>IF(OR('1C TSsoustraitance'!$D212="",'1C TSsoustraitance'!AP$13=0),0,IF(AND('1C TSsoustraitance'!$D212&lt;&gt;"",$K$2="Pôle",'1C TSsoustraitance'!$E212="OUI"),(('1C TSsoustraitance'!$J212+'1C TSsoustraitance'!$K212+'1C TSsoustraitance'!$L212)/'1C TSsoustraitance'!$R212),IF(AND('1C TSsoustraitance'!$D212&lt;&gt;"",$K$2="Pôle",'1C TSsoustraitance'!$E212="NON"),(('1C TSsoustraitance'!$J212+'1C TSsoustraitance'!$K212+'1C TSsoustraitance'!$L212)/'1C TSsoustraitance'!$AP212),IF(AND('1C TSsoustraitance'!$D212&lt;&gt;"",$K$2&lt;&gt;"Pôle"),0))))</f>
        <v>0</v>
      </c>
      <c r="N495" s="668">
        <f t="shared" si="124"/>
        <v>0</v>
      </c>
      <c r="O495" s="669">
        <f>IF(OR('1C TSsoustraitance'!$D212="",'1C TSsoustraitance'!$E212="OUI",'1C TSsoustraitance'!$AP212=0),0,(('1C TSsoustraitance'!$S212)/'1C TSsoustraitance'!$AP212))</f>
        <v>0</v>
      </c>
      <c r="P495" s="669">
        <f>IF(OR('1C TSsoustraitance'!$D212="",'1C TSsoustraitance'!$E212="OUI",'1C TSsoustraitance'!$AP212=0),0,(('1C TSsoustraitance'!$T212)/'1C TSsoustraitance'!$AP212))</f>
        <v>0</v>
      </c>
      <c r="Q495" s="669">
        <f>IF(OR('1C TSsoustraitance'!$D212="",'1C TSsoustraitance'!$E212="OUI",'1C TSsoustraitance'!$AP212=0),0,(('1C TSsoustraitance'!$U212)/'1C TSsoustraitance'!$AP212))</f>
        <v>0</v>
      </c>
      <c r="R495" s="669">
        <f>IF(OR('1C TSsoustraitance'!$D212="",'1C TSsoustraitance'!$E212="OUI",'1C TSsoustraitance'!$AP212=0),0,(('1C TSsoustraitance'!$V212)/'1C TSsoustraitance'!$AP212))</f>
        <v>0</v>
      </c>
      <c r="S495" s="669">
        <f>IF(OR('1C TSsoustraitance'!$D212="",'1C TSsoustraitance'!$E212="OUI",'1C TSsoustraitance'!$AP212=0),0,(('1C TSsoustraitance'!$W212)/'1C TSsoustraitance'!$AP212))</f>
        <v>0</v>
      </c>
      <c r="T495" s="669">
        <f>IF(OR('1C TSsoustraitance'!$D212="",'1C TSsoustraitance'!$E212="OUI",'1C TSsoustraitance'!$AP212=0),0,(('1C TSsoustraitance'!$X212)/'1C TSsoustraitance'!$AP212))</f>
        <v>0</v>
      </c>
      <c r="U495" s="669">
        <f>IF(OR('1C TSsoustraitance'!$D212="",'1C TSsoustraitance'!$E212="OUI",'1C TSsoustraitance'!$AP212=0),0,(('1C TSsoustraitance'!$Y212)/'1C TSsoustraitance'!$AP212))</f>
        <v>0</v>
      </c>
      <c r="V495" s="669">
        <f>IF(OR('1C TSsoustraitance'!$D212="",'1C TSsoustraitance'!$E212="OUI",'1C TSsoustraitance'!$AP212=0),0,(('1C TSsoustraitance'!$Z212)/'1C TSsoustraitance'!$AP212))</f>
        <v>0</v>
      </c>
      <c r="W495" s="669">
        <f>IF(OR('1C TSsoustraitance'!$D212="",'1C TSsoustraitance'!$E212="OUI",'1C TSsoustraitance'!$AP212=0),0,(('1C TSsoustraitance'!$AA212)/'1C TSsoustraitance'!$AP212))</f>
        <v>0</v>
      </c>
      <c r="X495" s="669">
        <f>IF(OR('1C TSsoustraitance'!$D212="",'1C TSsoustraitance'!$E212="OUI",'1C TSsoustraitance'!$AP212=0),0,(('1C TSsoustraitance'!$AB212)/'1C TSsoustraitance'!$AP212))</f>
        <v>0</v>
      </c>
      <c r="Y495" s="669">
        <f>IF(OR('1C TSsoustraitance'!$D212="",'1C TSsoustraitance'!$E212="OUI",'1C TSsoustraitance'!$AP212=0),0,(('1C TSsoustraitance'!$AC212)/'1C TSsoustraitance'!$AP212))</f>
        <v>0</v>
      </c>
      <c r="Z495" s="669">
        <f>IF(OR('1C TSsoustraitance'!$D212="",'1C TSsoustraitance'!$E212="OUI",'1C TSsoustraitance'!$AP212=0),0,(('1C TSsoustraitance'!$AD212)/'1C TSsoustraitance'!$AP212))</f>
        <v>0</v>
      </c>
      <c r="AA495" s="669">
        <f>IF(OR('1C TSsoustraitance'!$D212="",'1C TSsoustraitance'!$E212="OUI",'1C TSsoustraitance'!$AP212=0),0,(('1C TSsoustraitance'!$AE212)/'1C TSsoustraitance'!$AP212))</f>
        <v>0</v>
      </c>
      <c r="AB495" s="669">
        <f>IF(OR('1C TSsoustraitance'!$D212="",'1C TSsoustraitance'!$E212="OUI",'1C TSsoustraitance'!$AP212=0),0,(('1C TSsoustraitance'!$AF212)/'1C TSsoustraitance'!$AP212))</f>
        <v>0</v>
      </c>
      <c r="AC495" s="669">
        <f>IF(OR('1C TSsoustraitance'!$D212="",'1C TSsoustraitance'!$E212="OUI",'1C TSsoustraitance'!$AP212=0),0,(('1C TSsoustraitance'!$AG212)/'1C TSsoustraitance'!$AP212))</f>
        <v>0</v>
      </c>
      <c r="AD495" s="669">
        <f>IF(OR('1C TSsoustraitance'!$D212="",'1C TSsoustraitance'!$E212="OUI",'1C TSsoustraitance'!$AP212=0),0,(('1C TSsoustraitance'!$AH212)/'1C TSsoustraitance'!$AP212))</f>
        <v>0</v>
      </c>
      <c r="AE495" s="669">
        <f>IF(OR('1C TSsoustraitance'!$D212="",'1C TSsoustraitance'!$E212="OUI",'1C TSsoustraitance'!$AP212=0),0,(('1C TSsoustraitance'!$AI212)/'1C TSsoustraitance'!$AP212))</f>
        <v>0</v>
      </c>
      <c r="AF495" s="669">
        <f>IF(OR('1C TSsoustraitance'!$D212="",'1C TSsoustraitance'!$E212="OUI",'1C TSsoustraitance'!$AP212=0),0,(('1C TSsoustraitance'!$AJ212)/'1C TSsoustraitance'!$AP212))</f>
        <v>0</v>
      </c>
      <c r="AG495" s="669">
        <f>IF(OR('1C TSsoustraitance'!$D212="",'1C TSsoustraitance'!$E212="OUI",'1C TSsoustraitance'!$AP212=0),0,(('1C TSsoustraitance'!$AK212)/'1C TSsoustraitance'!$AP212))</f>
        <v>0</v>
      </c>
      <c r="AH495" s="669">
        <f>IF(OR('1C TSsoustraitance'!$D212="",'1C TSsoustraitance'!$E212="OUI",'1C TSsoustraitance'!$AP212=0),0,(('1C TSsoustraitance'!$AL212)/'1C TSsoustraitance'!$AP212))</f>
        <v>0</v>
      </c>
      <c r="AI495" s="669">
        <f>IF(OR('1C TSsoustraitance'!$D212="",'1C TSsoustraitance'!$E212="OUI",'1C TSsoustraitance'!$AP212=0),0,(('1C TSsoustraitance'!$AM212)/'1C TSsoustraitance'!$AP212))</f>
        <v>0</v>
      </c>
      <c r="AJ495" s="669">
        <f>IF(OR('1C TSsoustraitance'!$D212="",'1C TSsoustraitance'!$E212="OUI",'1C TSsoustraitance'!$AP212=0),0,(('1C TSsoustraitance'!$AN212)/'1C TSsoustraitance'!$AP212))</f>
        <v>0</v>
      </c>
      <c r="AK495" s="669">
        <f t="shared" si="125"/>
        <v>0</v>
      </c>
      <c r="AL495" s="668">
        <f t="shared" si="126"/>
        <v>0</v>
      </c>
      <c r="AM495" s="670">
        <f>IF(Tableau7[[#This Row],[N° pièce]]="",0,(Tableau7[[#This Row],[hors TVA]]+(Tableau7[[#This Row],[hors TVA]]*Tableau7[[#This Row],[Taux TVA]])-(Tableau7[[#This Row],[hors TVA]]*Tableau7[[#This Row],[Taux TVA]]*Tableau7[[#This Row],[Régime TVA: Récupération]]))*Tableau7[[#This Row],[Type 1]])</f>
        <v>0</v>
      </c>
      <c r="AN495" s="670">
        <f>IF(Tableau7[[#This Row],[N° pièce]]="",0,IF($K$2="pôle",((Tableau7[[#This Row],[hors TVA]]+(Tableau7[[#This Row],[hors TVA]]*Tableau7[[#This Row],[Taux TVA]])-(Tableau7[[#This Row],[hors TVA]]*Tableau7[[#This Row],[Taux TVA]]*Tableau7[[#This Row],[Régime TVA: Récupération]]))*Tableau7[[#This Row],[Type 2]]),0))</f>
        <v>0</v>
      </c>
      <c r="AO495" s="670">
        <f t="shared" si="129"/>
        <v>0</v>
      </c>
      <c r="AP495" s="255">
        <f t="shared" si="128"/>
        <v>0</v>
      </c>
      <c r="AQ495" s="506">
        <f t="shared" si="130"/>
        <v>0</v>
      </c>
      <c r="AR495" s="671"/>
      <c r="AS495" s="512"/>
      <c r="AT495" s="513" t="str">
        <f>IF(('1C TSsoustraitance'!AP212*FICHE!C$14&lt;J495),"Forfait limité à "&amp;FICHE!C$14&amp;"€/jour","")</f>
        <v/>
      </c>
      <c r="AU495" s="797"/>
      <c r="AV495" s="484"/>
      <c r="AW495" s="484"/>
      <c r="AX495" s="484"/>
      <c r="AY495" s="484"/>
      <c r="AZ495" s="484"/>
      <c r="BA495" s="4"/>
      <c r="BB495" s="4"/>
      <c r="BC495" s="4"/>
      <c r="BD495" s="4"/>
      <c r="BE495" s="4"/>
      <c r="BF495" s="4"/>
      <c r="BG495" s="4"/>
      <c r="BH495" s="4"/>
      <c r="BI495" s="4"/>
      <c r="BJ495" s="4"/>
      <c r="BK495" s="4"/>
      <c r="BL495" s="4"/>
      <c r="BM495" s="4"/>
      <c r="BN495" s="4"/>
      <c r="BO495" s="4"/>
      <c r="BP495" s="4"/>
      <c r="BQ495" s="4"/>
      <c r="BR495" s="4"/>
      <c r="BS495" s="4"/>
      <c r="BT495" s="4"/>
      <c r="BU495" s="4"/>
      <c r="BV495" s="4"/>
      <c r="BW495" s="4"/>
      <c r="BX495" s="4"/>
      <c r="BY495" s="4"/>
      <c r="BZ495" s="4"/>
      <c r="CA495" s="4"/>
      <c r="CB495" s="4"/>
      <c r="CC495" s="4"/>
      <c r="CD495" s="4"/>
      <c r="CE495" s="4"/>
      <c r="CF495" s="4"/>
      <c r="CG495" s="4"/>
      <c r="CH495" s="4"/>
      <c r="CI495" s="4"/>
      <c r="CJ495" s="4"/>
      <c r="CK495" s="4"/>
      <c r="CL495" s="4"/>
      <c r="CM495" s="4"/>
      <c r="CN495" s="4"/>
      <c r="CO495" s="4"/>
      <c r="CP495" s="4"/>
      <c r="CQ495" s="4"/>
      <c r="CR495" s="4"/>
      <c r="CS495" s="4"/>
      <c r="CT495" s="4"/>
      <c r="CU495" s="4"/>
      <c r="CV495" s="4"/>
      <c r="CW495" s="4"/>
      <c r="CX495" s="4"/>
      <c r="CY495" s="4"/>
      <c r="CZ495" s="4"/>
      <c r="DA495" s="4"/>
      <c r="DB495" s="4"/>
      <c r="DC495" s="4"/>
      <c r="DD495" s="4"/>
      <c r="DE495" s="4"/>
      <c r="DF495" s="4"/>
      <c r="DG495" s="4"/>
      <c r="DH495" s="4"/>
      <c r="DI495" s="4"/>
      <c r="DJ495" s="4"/>
      <c r="DK495" s="4"/>
      <c r="DL495" s="4"/>
      <c r="DM495" s="4"/>
      <c r="DN495" s="4"/>
      <c r="DO495" s="4"/>
      <c r="DP495" s="4"/>
      <c r="DQ495" s="4"/>
      <c r="DR495" s="4"/>
      <c r="DS495" s="4"/>
      <c r="DT495" s="4"/>
      <c r="DU495" s="4"/>
      <c r="DV495" s="4"/>
      <c r="DW495" s="4"/>
      <c r="DX495" s="4"/>
      <c r="DY495" s="4"/>
      <c r="DZ495" s="4"/>
      <c r="EA495" s="4"/>
      <c r="EB495" s="4"/>
      <c r="EC495" s="4"/>
      <c r="ED495" s="4"/>
      <c r="EE495" s="4"/>
      <c r="EF495" s="4"/>
      <c r="EG495" s="4"/>
      <c r="EH495" s="4"/>
      <c r="EI495" s="4"/>
      <c r="EJ495" s="4"/>
      <c r="EK495" s="4"/>
      <c r="EL495" s="4"/>
      <c r="EM495" s="4"/>
      <c r="EN495" s="4"/>
      <c r="EO495" s="4"/>
      <c r="EP495" s="4"/>
      <c r="EQ495" s="4"/>
      <c r="ER495" s="4"/>
      <c r="ES495" s="4"/>
      <c r="ET495" s="4"/>
      <c r="EU495" s="4"/>
      <c r="EV495" s="4"/>
      <c r="EW495" s="4"/>
      <c r="EX495" s="4"/>
      <c r="EY495" s="4"/>
      <c r="EZ495" s="4"/>
      <c r="FA495" s="4"/>
      <c r="FB495" s="4"/>
      <c r="FC495" s="4"/>
      <c r="FD495" s="4"/>
      <c r="FE495" s="4"/>
      <c r="FF495" s="4"/>
      <c r="FG495" s="4"/>
      <c r="FH495" s="4"/>
      <c r="FI495" s="4"/>
      <c r="FJ495" s="4"/>
      <c r="FK495" s="4"/>
      <c r="FL495" s="4"/>
      <c r="FM495" s="4"/>
      <c r="FN495" s="4"/>
      <c r="FO495" s="4"/>
      <c r="FP495" s="4"/>
      <c r="FQ495" s="4"/>
      <c r="FR495" s="4"/>
      <c r="FS495" s="4"/>
      <c r="FT495" s="4"/>
      <c r="FU495" s="4"/>
      <c r="FV495" s="4"/>
      <c r="FW495" s="4"/>
      <c r="FX495" s="4"/>
      <c r="FY495" s="4"/>
      <c r="FZ495" s="4"/>
      <c r="GA495" s="4"/>
      <c r="GB495" s="4"/>
      <c r="GC495" s="4"/>
      <c r="GD495" s="4"/>
      <c r="GE495" s="4"/>
      <c r="GF495" s="4"/>
      <c r="GG495" s="4"/>
      <c r="GH495" s="4"/>
      <c r="GI495" s="4"/>
      <c r="GJ495" s="4"/>
      <c r="GK495" s="4"/>
      <c r="GL495" s="4"/>
      <c r="GM495" s="4"/>
      <c r="GN495" s="4"/>
      <c r="GO495" s="4"/>
      <c r="GP495" s="4"/>
      <c r="GQ495" s="4"/>
      <c r="GR495" s="4"/>
      <c r="GS495" s="4"/>
      <c r="GT495" s="4"/>
      <c r="GU495" s="4"/>
      <c r="GV495" s="4"/>
      <c r="GW495" s="4"/>
      <c r="GX495" s="4"/>
      <c r="GY495" s="4"/>
      <c r="GZ495" s="4"/>
      <c r="HA495" s="4"/>
      <c r="HB495" s="4"/>
      <c r="HC495" s="4"/>
    </row>
    <row r="496" spans="1:211" s="380" customFormat="1" ht="13.9" customHeight="1">
      <c r="A496" s="828" t="str">
        <f>IF('1C TSsoustraitance'!$A213&lt;&gt;0,'1C TSsoustraitance'!$A213,"")</f>
        <v/>
      </c>
      <c r="B496" s="530"/>
      <c r="C496" s="513" t="str">
        <f>IF('1C TSsoustraitance'!$A213&lt;&gt;0,'1C TSsoustraitance'!$B213,"")</f>
        <v/>
      </c>
      <c r="D496" s="513" t="str">
        <f>IF('1C TSsoustraitance'!$A213&lt;&gt;0,'1C TSsoustraitance'!$C213,"")</f>
        <v/>
      </c>
      <c r="E496" s="684"/>
      <c r="F496" s="685"/>
      <c r="G496" s="666">
        <f>'1C TSsoustraitance'!$D213</f>
        <v>0</v>
      </c>
      <c r="H496" s="533">
        <v>0.21</v>
      </c>
      <c r="I496" s="533">
        <v>1</v>
      </c>
      <c r="J496" s="534"/>
      <c r="K496" s="667">
        <f t="shared" si="123"/>
        <v>0</v>
      </c>
      <c r="L496" s="668">
        <f>IF(OR('1C TSsoustraitance'!$D213="",'1C TSsoustraitance'!$AP213=0),0,IF(AND('1C TSsoustraitance'!$D213&lt;&gt;"",$K$2="Pôle",'1C TSsoustraitance'!$E213="OUI"),(('1C TSsoustraitance'!$F213+'1C TSsoustraitance'!$G213+'1C TSsoustraitance'!$H213+'1C TSsoustraitance'!$I213+'1C TSsoustraitance'!$M213)/'1C TSsoustraitance'!$R213),IF(AND('1C TSsoustraitance'!$D213&lt;&gt;"",$K$2="Pôle",'1C TSsoustraitance'!$E213="NON"),(('1C TSsoustraitance'!$F213+'1C TSsoustraitance'!$G213+'1C TSsoustraitance'!$H213+'1C TSsoustraitance'!$I213+'1C TSsoustraitance'!$M213)/'1C TSsoustraitance'!$AP213),IF(AND('1C TSsoustraitance'!$D213&lt;&gt;"",$K$2&lt;&gt;"Pôle",'1C TSsoustraitance'!$E213="OUI"),(('1C TSsoustraitance'!$F213+'1C TSsoustraitance'!$G213+'1C TSsoustraitance'!$H213+'1C TSsoustraitance'!$I213+'1C TSsoustraitance'!$J213+'1C TSsoustraitance'!$K213+'1C TSsoustraitance'!$L213+'1C TSsoustraitance'!$M213+'1C TSsoustraitance'!$N213+'1C TSsoustraitance'!$O213+'1C TSsoustraitance'!$P213+'1C TSsoustraitance'!$Q213)/'1C TSsoustraitance'!$R213),IF(AND('1C TSsoustraitance'!$D213&lt;&gt;"",$K$2&lt;&gt;"Pôle",'1C TSsoustraitance'!$E213="NON"),(('1C TSsoustraitance'!$F213+'1C TSsoustraitance'!$G213+'1C TSsoustraitance'!$H213+'1C TSsoustraitance'!$I213+'1C TSsoustraitance'!$J213+'1C TSsoustraitance'!$K213+'1C TSsoustraitance'!$L213+'1C TSsoustraitance'!$M213+'1C TSsoustraitance'!$N213+'1C TSsoustraitance'!$O213+'1C TSsoustraitance'!$P213+'1C TSsoustraitance'!$Q213))/'1C TSsoustraitance'!$AP213)))))</f>
        <v>0</v>
      </c>
      <c r="M496" s="668">
        <f>IF(OR('1C TSsoustraitance'!$D213="",'1C TSsoustraitance'!AP$13=0),0,IF(AND('1C TSsoustraitance'!$D213&lt;&gt;"",$K$2="Pôle",'1C TSsoustraitance'!$E213="OUI"),(('1C TSsoustraitance'!$J213+'1C TSsoustraitance'!$K213+'1C TSsoustraitance'!$L213)/'1C TSsoustraitance'!$R213),IF(AND('1C TSsoustraitance'!$D213&lt;&gt;"",$K$2="Pôle",'1C TSsoustraitance'!$E213="NON"),(('1C TSsoustraitance'!$J213+'1C TSsoustraitance'!$K213+'1C TSsoustraitance'!$L213)/'1C TSsoustraitance'!$AP213),IF(AND('1C TSsoustraitance'!$D213&lt;&gt;"",$K$2&lt;&gt;"Pôle"),0))))</f>
        <v>0</v>
      </c>
      <c r="N496" s="668">
        <f t="shared" si="124"/>
        <v>0</v>
      </c>
      <c r="O496" s="669">
        <f>IF(OR('1C TSsoustraitance'!$D213="",'1C TSsoustraitance'!$E213="OUI",'1C TSsoustraitance'!$AP213=0),0,(('1C TSsoustraitance'!$S213)/'1C TSsoustraitance'!$AP213))</f>
        <v>0</v>
      </c>
      <c r="P496" s="669">
        <f>IF(OR('1C TSsoustraitance'!$D213="",'1C TSsoustraitance'!$E213="OUI",'1C TSsoustraitance'!$AP213=0),0,(('1C TSsoustraitance'!$T213)/'1C TSsoustraitance'!$AP213))</f>
        <v>0</v>
      </c>
      <c r="Q496" s="669">
        <f>IF(OR('1C TSsoustraitance'!$D213="",'1C TSsoustraitance'!$E213="OUI",'1C TSsoustraitance'!$AP213=0),0,(('1C TSsoustraitance'!$U213)/'1C TSsoustraitance'!$AP213))</f>
        <v>0</v>
      </c>
      <c r="R496" s="669">
        <f>IF(OR('1C TSsoustraitance'!$D213="",'1C TSsoustraitance'!$E213="OUI",'1C TSsoustraitance'!$AP213=0),0,(('1C TSsoustraitance'!$V213)/'1C TSsoustraitance'!$AP213))</f>
        <v>0</v>
      </c>
      <c r="S496" s="669">
        <f>IF(OR('1C TSsoustraitance'!$D213="",'1C TSsoustraitance'!$E213="OUI",'1C TSsoustraitance'!$AP213=0),0,(('1C TSsoustraitance'!$W213)/'1C TSsoustraitance'!$AP213))</f>
        <v>0</v>
      </c>
      <c r="T496" s="669">
        <f>IF(OR('1C TSsoustraitance'!$D213="",'1C TSsoustraitance'!$E213="OUI",'1C TSsoustraitance'!$AP213=0),0,(('1C TSsoustraitance'!$X213)/'1C TSsoustraitance'!$AP213))</f>
        <v>0</v>
      </c>
      <c r="U496" s="669">
        <f>IF(OR('1C TSsoustraitance'!$D213="",'1C TSsoustraitance'!$E213="OUI",'1C TSsoustraitance'!$AP213=0),0,(('1C TSsoustraitance'!$Y213)/'1C TSsoustraitance'!$AP213))</f>
        <v>0</v>
      </c>
      <c r="V496" s="669">
        <f>IF(OR('1C TSsoustraitance'!$D213="",'1C TSsoustraitance'!$E213="OUI",'1C TSsoustraitance'!$AP213=0),0,(('1C TSsoustraitance'!$Z213)/'1C TSsoustraitance'!$AP213))</f>
        <v>0</v>
      </c>
      <c r="W496" s="669">
        <f>IF(OR('1C TSsoustraitance'!$D213="",'1C TSsoustraitance'!$E213="OUI",'1C TSsoustraitance'!$AP213=0),0,(('1C TSsoustraitance'!$AA213)/'1C TSsoustraitance'!$AP213))</f>
        <v>0</v>
      </c>
      <c r="X496" s="669">
        <f>IF(OR('1C TSsoustraitance'!$D213="",'1C TSsoustraitance'!$E213="OUI",'1C TSsoustraitance'!$AP213=0),0,(('1C TSsoustraitance'!$AB213)/'1C TSsoustraitance'!$AP213))</f>
        <v>0</v>
      </c>
      <c r="Y496" s="669">
        <f>IF(OR('1C TSsoustraitance'!$D213="",'1C TSsoustraitance'!$E213="OUI",'1C TSsoustraitance'!$AP213=0),0,(('1C TSsoustraitance'!$AC213)/'1C TSsoustraitance'!$AP213))</f>
        <v>0</v>
      </c>
      <c r="Z496" s="669">
        <f>IF(OR('1C TSsoustraitance'!$D213="",'1C TSsoustraitance'!$E213="OUI",'1C TSsoustraitance'!$AP213=0),0,(('1C TSsoustraitance'!$AD213)/'1C TSsoustraitance'!$AP213))</f>
        <v>0</v>
      </c>
      <c r="AA496" s="669">
        <f>IF(OR('1C TSsoustraitance'!$D213="",'1C TSsoustraitance'!$E213="OUI",'1C TSsoustraitance'!$AP213=0),0,(('1C TSsoustraitance'!$AE213)/'1C TSsoustraitance'!$AP213))</f>
        <v>0</v>
      </c>
      <c r="AB496" s="669">
        <f>IF(OR('1C TSsoustraitance'!$D213="",'1C TSsoustraitance'!$E213="OUI",'1C TSsoustraitance'!$AP213=0),0,(('1C TSsoustraitance'!$AF213)/'1C TSsoustraitance'!$AP213))</f>
        <v>0</v>
      </c>
      <c r="AC496" s="669">
        <f>IF(OR('1C TSsoustraitance'!$D213="",'1C TSsoustraitance'!$E213="OUI",'1C TSsoustraitance'!$AP213=0),0,(('1C TSsoustraitance'!$AG213)/'1C TSsoustraitance'!$AP213))</f>
        <v>0</v>
      </c>
      <c r="AD496" s="669">
        <f>IF(OR('1C TSsoustraitance'!$D213="",'1C TSsoustraitance'!$E213="OUI",'1C TSsoustraitance'!$AP213=0),0,(('1C TSsoustraitance'!$AH213)/'1C TSsoustraitance'!$AP213))</f>
        <v>0</v>
      </c>
      <c r="AE496" s="669">
        <f>IF(OR('1C TSsoustraitance'!$D213="",'1C TSsoustraitance'!$E213="OUI",'1C TSsoustraitance'!$AP213=0),0,(('1C TSsoustraitance'!$AI213)/'1C TSsoustraitance'!$AP213))</f>
        <v>0</v>
      </c>
      <c r="AF496" s="669">
        <f>IF(OR('1C TSsoustraitance'!$D213="",'1C TSsoustraitance'!$E213="OUI",'1C TSsoustraitance'!$AP213=0),0,(('1C TSsoustraitance'!$AJ213)/'1C TSsoustraitance'!$AP213))</f>
        <v>0</v>
      </c>
      <c r="AG496" s="669">
        <f>IF(OR('1C TSsoustraitance'!$D213="",'1C TSsoustraitance'!$E213="OUI",'1C TSsoustraitance'!$AP213=0),0,(('1C TSsoustraitance'!$AK213)/'1C TSsoustraitance'!$AP213))</f>
        <v>0</v>
      </c>
      <c r="AH496" s="669">
        <f>IF(OR('1C TSsoustraitance'!$D213="",'1C TSsoustraitance'!$E213="OUI",'1C TSsoustraitance'!$AP213=0),0,(('1C TSsoustraitance'!$AL213)/'1C TSsoustraitance'!$AP213))</f>
        <v>0</v>
      </c>
      <c r="AI496" s="669">
        <f>IF(OR('1C TSsoustraitance'!$D213="",'1C TSsoustraitance'!$E213="OUI",'1C TSsoustraitance'!$AP213=0),0,(('1C TSsoustraitance'!$AM213)/'1C TSsoustraitance'!$AP213))</f>
        <v>0</v>
      </c>
      <c r="AJ496" s="669">
        <f>IF(OR('1C TSsoustraitance'!$D213="",'1C TSsoustraitance'!$E213="OUI",'1C TSsoustraitance'!$AP213=0),0,(('1C TSsoustraitance'!$AN213)/'1C TSsoustraitance'!$AP213))</f>
        <v>0</v>
      </c>
      <c r="AK496" s="669">
        <f t="shared" si="125"/>
        <v>0</v>
      </c>
      <c r="AL496" s="668">
        <f t="shared" si="126"/>
        <v>0</v>
      </c>
      <c r="AM496" s="670">
        <f>IF(Tableau7[[#This Row],[N° pièce]]="",0,(Tableau7[[#This Row],[hors TVA]]+(Tableau7[[#This Row],[hors TVA]]*Tableau7[[#This Row],[Taux TVA]])-(Tableau7[[#This Row],[hors TVA]]*Tableau7[[#This Row],[Taux TVA]]*Tableau7[[#This Row],[Régime TVA: Récupération]]))*Tableau7[[#This Row],[Type 1]])</f>
        <v>0</v>
      </c>
      <c r="AN496" s="670">
        <f>IF(Tableau7[[#This Row],[N° pièce]]="",0,IF($K$2="pôle",((Tableau7[[#This Row],[hors TVA]]+(Tableau7[[#This Row],[hors TVA]]*Tableau7[[#This Row],[Taux TVA]])-(Tableau7[[#This Row],[hors TVA]]*Tableau7[[#This Row],[Taux TVA]]*Tableau7[[#This Row],[Régime TVA: Récupération]]))*Tableau7[[#This Row],[Type 2]]),0))</f>
        <v>0</v>
      </c>
      <c r="AO496" s="670">
        <f t="shared" si="129"/>
        <v>0</v>
      </c>
      <c r="AP496" s="255">
        <f t="shared" si="128"/>
        <v>0</v>
      </c>
      <c r="AQ496" s="506">
        <f t="shared" si="130"/>
        <v>0</v>
      </c>
      <c r="AR496" s="671"/>
      <c r="AS496" s="512"/>
      <c r="AT496" s="513" t="str">
        <f>IF(('1C TSsoustraitance'!AP213*FICHE!C$14&lt;J496),"Forfait limité à "&amp;FICHE!C$14&amp;"€/jour","")</f>
        <v/>
      </c>
      <c r="AU496" s="797"/>
      <c r="AV496" s="484"/>
      <c r="AW496" s="484"/>
      <c r="AX496" s="484"/>
      <c r="AY496" s="484"/>
      <c r="AZ496" s="484"/>
      <c r="BA496" s="4"/>
      <c r="BB496" s="4"/>
      <c r="BC496" s="4"/>
      <c r="BD496" s="4"/>
      <c r="BE496" s="4"/>
      <c r="BF496" s="4"/>
      <c r="BG496" s="4"/>
      <c r="BH496" s="4"/>
      <c r="BI496" s="4"/>
      <c r="BJ496" s="4"/>
      <c r="BK496" s="4"/>
      <c r="BL496" s="4"/>
      <c r="BM496" s="4"/>
      <c r="BN496" s="4"/>
      <c r="BO496" s="4"/>
      <c r="BP496" s="4"/>
      <c r="BQ496" s="4"/>
      <c r="BR496" s="4"/>
      <c r="BS496" s="4"/>
      <c r="BT496" s="4"/>
      <c r="BU496" s="4"/>
      <c r="BV496" s="4"/>
      <c r="BW496" s="4"/>
      <c r="BX496" s="4"/>
      <c r="BY496" s="4"/>
      <c r="BZ496" s="4"/>
      <c r="CA496" s="4"/>
      <c r="CB496" s="4"/>
      <c r="CC496" s="4"/>
      <c r="CD496" s="4"/>
      <c r="CE496" s="4"/>
      <c r="CF496" s="4"/>
      <c r="CG496" s="4"/>
      <c r="CH496" s="4"/>
      <c r="CI496" s="4"/>
      <c r="CJ496" s="4"/>
      <c r="CK496" s="4"/>
      <c r="CL496" s="4"/>
      <c r="CM496" s="4"/>
      <c r="CN496" s="4"/>
      <c r="CO496" s="4"/>
      <c r="CP496" s="4"/>
      <c r="CQ496" s="4"/>
      <c r="CR496" s="4"/>
      <c r="CS496" s="4"/>
      <c r="CT496" s="4"/>
      <c r="CU496" s="4"/>
      <c r="CV496" s="4"/>
      <c r="CW496" s="4"/>
      <c r="CX496" s="4"/>
      <c r="CY496" s="4"/>
      <c r="CZ496" s="4"/>
      <c r="DA496" s="4"/>
      <c r="DB496" s="4"/>
      <c r="DC496" s="4"/>
      <c r="DD496" s="4"/>
      <c r="DE496" s="4"/>
      <c r="DF496" s="4"/>
      <c r="DG496" s="4"/>
      <c r="DH496" s="4"/>
      <c r="DI496" s="4"/>
      <c r="DJ496" s="4"/>
      <c r="DK496" s="4"/>
      <c r="DL496" s="4"/>
      <c r="DM496" s="4"/>
      <c r="DN496" s="4"/>
      <c r="DO496" s="4"/>
      <c r="DP496" s="4"/>
      <c r="DQ496" s="4"/>
      <c r="DR496" s="4"/>
      <c r="DS496" s="4"/>
      <c r="DT496" s="4"/>
      <c r="DU496" s="4"/>
      <c r="DV496" s="4"/>
      <c r="DW496" s="4"/>
      <c r="DX496" s="4"/>
      <c r="DY496" s="4"/>
      <c r="DZ496" s="4"/>
      <c r="EA496" s="4"/>
      <c r="EB496" s="4"/>
      <c r="EC496" s="4"/>
      <c r="ED496" s="4"/>
      <c r="EE496" s="4"/>
      <c r="EF496" s="4"/>
      <c r="EG496" s="4"/>
      <c r="EH496" s="4"/>
      <c r="EI496" s="4"/>
      <c r="EJ496" s="4"/>
      <c r="EK496" s="4"/>
      <c r="EL496" s="4"/>
      <c r="EM496" s="4"/>
      <c r="EN496" s="4"/>
      <c r="EO496" s="4"/>
      <c r="EP496" s="4"/>
      <c r="EQ496" s="4"/>
      <c r="ER496" s="4"/>
      <c r="ES496" s="4"/>
      <c r="ET496" s="4"/>
      <c r="EU496" s="4"/>
      <c r="EV496" s="4"/>
      <c r="EW496" s="4"/>
      <c r="EX496" s="4"/>
      <c r="EY496" s="4"/>
      <c r="EZ496" s="4"/>
      <c r="FA496" s="4"/>
      <c r="FB496" s="4"/>
      <c r="FC496" s="4"/>
      <c r="FD496" s="4"/>
      <c r="FE496" s="4"/>
      <c r="FF496" s="4"/>
      <c r="FG496" s="4"/>
      <c r="FH496" s="4"/>
      <c r="FI496" s="4"/>
      <c r="FJ496" s="4"/>
      <c r="FK496" s="4"/>
      <c r="FL496" s="4"/>
      <c r="FM496" s="4"/>
      <c r="FN496" s="4"/>
      <c r="FO496" s="4"/>
      <c r="FP496" s="4"/>
      <c r="FQ496" s="4"/>
      <c r="FR496" s="4"/>
      <c r="FS496" s="4"/>
      <c r="FT496" s="4"/>
      <c r="FU496" s="4"/>
      <c r="FV496" s="4"/>
      <c r="FW496" s="4"/>
      <c r="FX496" s="4"/>
      <c r="FY496" s="4"/>
      <c r="FZ496" s="4"/>
      <c r="GA496" s="4"/>
      <c r="GB496" s="4"/>
      <c r="GC496" s="4"/>
      <c r="GD496" s="4"/>
      <c r="GE496" s="4"/>
      <c r="GF496" s="4"/>
      <c r="GG496" s="4"/>
      <c r="GH496" s="4"/>
      <c r="GI496" s="4"/>
      <c r="GJ496" s="4"/>
      <c r="GK496" s="4"/>
      <c r="GL496" s="4"/>
      <c r="GM496" s="4"/>
      <c r="GN496" s="4"/>
      <c r="GO496" s="4"/>
      <c r="GP496" s="4"/>
      <c r="GQ496" s="4"/>
      <c r="GR496" s="4"/>
      <c r="GS496" s="4"/>
      <c r="GT496" s="4"/>
      <c r="GU496" s="4"/>
      <c r="GV496" s="4"/>
      <c r="GW496" s="4"/>
      <c r="GX496" s="4"/>
      <c r="GY496" s="4"/>
      <c r="GZ496" s="4"/>
      <c r="HA496" s="4"/>
      <c r="HB496" s="4"/>
      <c r="HC496" s="4"/>
    </row>
    <row r="497" spans="1:211" s="380" customFormat="1" ht="13.9" customHeight="1">
      <c r="A497" s="828" t="str">
        <f>IF('1C TSsoustraitance'!$A214&lt;&gt;0,'1C TSsoustraitance'!$A214,"")</f>
        <v/>
      </c>
      <c r="B497" s="530"/>
      <c r="C497" s="513" t="str">
        <f>IF('1C TSsoustraitance'!$A214&lt;&gt;0,'1C TSsoustraitance'!$B214,"")</f>
        <v/>
      </c>
      <c r="D497" s="513" t="str">
        <f>IF('1C TSsoustraitance'!$A214&lt;&gt;0,'1C TSsoustraitance'!$C214,"")</f>
        <v/>
      </c>
      <c r="E497" s="684"/>
      <c r="F497" s="685"/>
      <c r="G497" s="666">
        <f>'1C TSsoustraitance'!$D214</f>
        <v>0</v>
      </c>
      <c r="H497" s="533">
        <v>0.21</v>
      </c>
      <c r="I497" s="533">
        <v>1</v>
      </c>
      <c r="J497" s="534"/>
      <c r="K497" s="667">
        <f t="shared" si="123"/>
        <v>0</v>
      </c>
      <c r="L497" s="668">
        <f>IF(OR('1C TSsoustraitance'!$D214="",'1C TSsoustraitance'!$AP214=0),0,IF(AND('1C TSsoustraitance'!$D214&lt;&gt;"",$K$2="Pôle",'1C TSsoustraitance'!$E214="OUI"),(('1C TSsoustraitance'!$F214+'1C TSsoustraitance'!$G214+'1C TSsoustraitance'!$H214+'1C TSsoustraitance'!$I214+'1C TSsoustraitance'!$M214)/'1C TSsoustraitance'!$R214),IF(AND('1C TSsoustraitance'!$D214&lt;&gt;"",$K$2="Pôle",'1C TSsoustraitance'!$E214="NON"),(('1C TSsoustraitance'!$F214+'1C TSsoustraitance'!$G214+'1C TSsoustraitance'!$H214+'1C TSsoustraitance'!$I214+'1C TSsoustraitance'!$M214)/'1C TSsoustraitance'!$AP214),IF(AND('1C TSsoustraitance'!$D214&lt;&gt;"",$K$2&lt;&gt;"Pôle",'1C TSsoustraitance'!$E214="OUI"),(('1C TSsoustraitance'!$F214+'1C TSsoustraitance'!$G214+'1C TSsoustraitance'!$H214+'1C TSsoustraitance'!$I214+'1C TSsoustraitance'!$J214+'1C TSsoustraitance'!$K214+'1C TSsoustraitance'!$L214+'1C TSsoustraitance'!$M214+'1C TSsoustraitance'!$N214+'1C TSsoustraitance'!$O214+'1C TSsoustraitance'!$P214+'1C TSsoustraitance'!$Q214)/'1C TSsoustraitance'!$R214),IF(AND('1C TSsoustraitance'!$D214&lt;&gt;"",$K$2&lt;&gt;"Pôle",'1C TSsoustraitance'!$E214="NON"),(('1C TSsoustraitance'!$F214+'1C TSsoustraitance'!$G214+'1C TSsoustraitance'!$H214+'1C TSsoustraitance'!$I214+'1C TSsoustraitance'!$J214+'1C TSsoustraitance'!$K214+'1C TSsoustraitance'!$L214+'1C TSsoustraitance'!$M214+'1C TSsoustraitance'!$N214+'1C TSsoustraitance'!$O214+'1C TSsoustraitance'!$P214+'1C TSsoustraitance'!$Q214))/'1C TSsoustraitance'!$AP214)))))</f>
        <v>0</v>
      </c>
      <c r="M497" s="668">
        <f>IF(OR('1C TSsoustraitance'!$D214="",'1C TSsoustraitance'!AP$13=0),0,IF(AND('1C TSsoustraitance'!$D214&lt;&gt;"",$K$2="Pôle",'1C TSsoustraitance'!$E214="OUI"),(('1C TSsoustraitance'!$J214+'1C TSsoustraitance'!$K214+'1C TSsoustraitance'!$L214)/'1C TSsoustraitance'!$R214),IF(AND('1C TSsoustraitance'!$D214&lt;&gt;"",$K$2="Pôle",'1C TSsoustraitance'!$E214="NON"),(('1C TSsoustraitance'!$J214+'1C TSsoustraitance'!$K214+'1C TSsoustraitance'!$L214)/'1C TSsoustraitance'!$AP214),IF(AND('1C TSsoustraitance'!$D214&lt;&gt;"",$K$2&lt;&gt;"Pôle"),0))))</f>
        <v>0</v>
      </c>
      <c r="N497" s="668">
        <f t="shared" si="124"/>
        <v>0</v>
      </c>
      <c r="O497" s="669">
        <f>IF(OR('1C TSsoustraitance'!$D214="",'1C TSsoustraitance'!$E214="OUI",'1C TSsoustraitance'!$AP214=0),0,(('1C TSsoustraitance'!$S214)/'1C TSsoustraitance'!$AP214))</f>
        <v>0</v>
      </c>
      <c r="P497" s="669">
        <f>IF(OR('1C TSsoustraitance'!$D214="",'1C TSsoustraitance'!$E214="OUI",'1C TSsoustraitance'!$AP214=0),0,(('1C TSsoustraitance'!$T214)/'1C TSsoustraitance'!$AP214))</f>
        <v>0</v>
      </c>
      <c r="Q497" s="669">
        <f>IF(OR('1C TSsoustraitance'!$D214="",'1C TSsoustraitance'!$E214="OUI",'1C TSsoustraitance'!$AP214=0),0,(('1C TSsoustraitance'!$U214)/'1C TSsoustraitance'!$AP214))</f>
        <v>0</v>
      </c>
      <c r="R497" s="669">
        <f>IF(OR('1C TSsoustraitance'!$D214="",'1C TSsoustraitance'!$E214="OUI",'1C TSsoustraitance'!$AP214=0),0,(('1C TSsoustraitance'!$V214)/'1C TSsoustraitance'!$AP214))</f>
        <v>0</v>
      </c>
      <c r="S497" s="669">
        <f>IF(OR('1C TSsoustraitance'!$D214="",'1C TSsoustraitance'!$E214="OUI",'1C TSsoustraitance'!$AP214=0),0,(('1C TSsoustraitance'!$W214)/'1C TSsoustraitance'!$AP214))</f>
        <v>0</v>
      </c>
      <c r="T497" s="669">
        <f>IF(OR('1C TSsoustraitance'!$D214="",'1C TSsoustraitance'!$E214="OUI",'1C TSsoustraitance'!$AP214=0),0,(('1C TSsoustraitance'!$X214)/'1C TSsoustraitance'!$AP214))</f>
        <v>0</v>
      </c>
      <c r="U497" s="669">
        <f>IF(OR('1C TSsoustraitance'!$D214="",'1C TSsoustraitance'!$E214="OUI",'1C TSsoustraitance'!$AP214=0),0,(('1C TSsoustraitance'!$Y214)/'1C TSsoustraitance'!$AP214))</f>
        <v>0</v>
      </c>
      <c r="V497" s="669">
        <f>IF(OR('1C TSsoustraitance'!$D214="",'1C TSsoustraitance'!$E214="OUI",'1C TSsoustraitance'!$AP214=0),0,(('1C TSsoustraitance'!$Z214)/'1C TSsoustraitance'!$AP214))</f>
        <v>0</v>
      </c>
      <c r="W497" s="669">
        <f>IF(OR('1C TSsoustraitance'!$D214="",'1C TSsoustraitance'!$E214="OUI",'1C TSsoustraitance'!$AP214=0),0,(('1C TSsoustraitance'!$AA214)/'1C TSsoustraitance'!$AP214))</f>
        <v>0</v>
      </c>
      <c r="X497" s="669">
        <f>IF(OR('1C TSsoustraitance'!$D214="",'1C TSsoustraitance'!$E214="OUI",'1C TSsoustraitance'!$AP214=0),0,(('1C TSsoustraitance'!$AB214)/'1C TSsoustraitance'!$AP214))</f>
        <v>0</v>
      </c>
      <c r="Y497" s="669">
        <f>IF(OR('1C TSsoustraitance'!$D214="",'1C TSsoustraitance'!$E214="OUI",'1C TSsoustraitance'!$AP214=0),0,(('1C TSsoustraitance'!$AC214)/'1C TSsoustraitance'!$AP214))</f>
        <v>0</v>
      </c>
      <c r="Z497" s="669">
        <f>IF(OR('1C TSsoustraitance'!$D214="",'1C TSsoustraitance'!$E214="OUI",'1C TSsoustraitance'!$AP214=0),0,(('1C TSsoustraitance'!$AD214)/'1C TSsoustraitance'!$AP214))</f>
        <v>0</v>
      </c>
      <c r="AA497" s="669">
        <f>IF(OR('1C TSsoustraitance'!$D214="",'1C TSsoustraitance'!$E214="OUI",'1C TSsoustraitance'!$AP214=0),0,(('1C TSsoustraitance'!$AE214)/'1C TSsoustraitance'!$AP214))</f>
        <v>0</v>
      </c>
      <c r="AB497" s="669">
        <f>IF(OR('1C TSsoustraitance'!$D214="",'1C TSsoustraitance'!$E214="OUI",'1C TSsoustraitance'!$AP214=0),0,(('1C TSsoustraitance'!$AF214)/'1C TSsoustraitance'!$AP214))</f>
        <v>0</v>
      </c>
      <c r="AC497" s="669">
        <f>IF(OR('1C TSsoustraitance'!$D214="",'1C TSsoustraitance'!$E214="OUI",'1C TSsoustraitance'!$AP214=0),0,(('1C TSsoustraitance'!$AG214)/'1C TSsoustraitance'!$AP214))</f>
        <v>0</v>
      </c>
      <c r="AD497" s="669">
        <f>IF(OR('1C TSsoustraitance'!$D214="",'1C TSsoustraitance'!$E214="OUI",'1C TSsoustraitance'!$AP214=0),0,(('1C TSsoustraitance'!$AH214)/'1C TSsoustraitance'!$AP214))</f>
        <v>0</v>
      </c>
      <c r="AE497" s="669">
        <f>IF(OR('1C TSsoustraitance'!$D214="",'1C TSsoustraitance'!$E214="OUI",'1C TSsoustraitance'!$AP214=0),0,(('1C TSsoustraitance'!$AI214)/'1C TSsoustraitance'!$AP214))</f>
        <v>0</v>
      </c>
      <c r="AF497" s="669">
        <f>IF(OR('1C TSsoustraitance'!$D214="",'1C TSsoustraitance'!$E214="OUI",'1C TSsoustraitance'!$AP214=0),0,(('1C TSsoustraitance'!$AJ214)/'1C TSsoustraitance'!$AP214))</f>
        <v>0</v>
      </c>
      <c r="AG497" s="669">
        <f>IF(OR('1C TSsoustraitance'!$D214="",'1C TSsoustraitance'!$E214="OUI",'1C TSsoustraitance'!$AP214=0),0,(('1C TSsoustraitance'!$AK214)/'1C TSsoustraitance'!$AP214))</f>
        <v>0</v>
      </c>
      <c r="AH497" s="669">
        <f>IF(OR('1C TSsoustraitance'!$D214="",'1C TSsoustraitance'!$E214="OUI",'1C TSsoustraitance'!$AP214=0),0,(('1C TSsoustraitance'!$AL214)/'1C TSsoustraitance'!$AP214))</f>
        <v>0</v>
      </c>
      <c r="AI497" s="669">
        <f>IF(OR('1C TSsoustraitance'!$D214="",'1C TSsoustraitance'!$E214="OUI",'1C TSsoustraitance'!$AP214=0),0,(('1C TSsoustraitance'!$AM214)/'1C TSsoustraitance'!$AP214))</f>
        <v>0</v>
      </c>
      <c r="AJ497" s="669">
        <f>IF(OR('1C TSsoustraitance'!$D214="",'1C TSsoustraitance'!$E214="OUI",'1C TSsoustraitance'!$AP214=0),0,(('1C TSsoustraitance'!$AN214)/'1C TSsoustraitance'!$AP214))</f>
        <v>0</v>
      </c>
      <c r="AK497" s="669">
        <f t="shared" si="125"/>
        <v>0</v>
      </c>
      <c r="AL497" s="668">
        <f t="shared" si="126"/>
        <v>0</v>
      </c>
      <c r="AM497" s="670">
        <f>IF(Tableau7[[#This Row],[N° pièce]]="",0,(Tableau7[[#This Row],[hors TVA]]+(Tableau7[[#This Row],[hors TVA]]*Tableau7[[#This Row],[Taux TVA]])-(Tableau7[[#This Row],[hors TVA]]*Tableau7[[#This Row],[Taux TVA]]*Tableau7[[#This Row],[Régime TVA: Récupération]]))*Tableau7[[#This Row],[Type 1]])</f>
        <v>0</v>
      </c>
      <c r="AN497" s="670">
        <f>IF(Tableau7[[#This Row],[N° pièce]]="",0,IF($K$2="pôle",((Tableau7[[#This Row],[hors TVA]]+(Tableau7[[#This Row],[hors TVA]]*Tableau7[[#This Row],[Taux TVA]])-(Tableau7[[#This Row],[hors TVA]]*Tableau7[[#This Row],[Taux TVA]]*Tableau7[[#This Row],[Régime TVA: Récupération]]))*Tableau7[[#This Row],[Type 2]]),0))</f>
        <v>0</v>
      </c>
      <c r="AO497" s="670">
        <f t="shared" si="129"/>
        <v>0</v>
      </c>
      <c r="AP497" s="255">
        <f t="shared" si="128"/>
        <v>0</v>
      </c>
      <c r="AQ497" s="506">
        <f t="shared" si="130"/>
        <v>0</v>
      </c>
      <c r="AR497" s="671"/>
      <c r="AS497" s="512"/>
      <c r="AT497" s="513" t="str">
        <f>IF(('1C TSsoustraitance'!AP214*FICHE!C$14&lt;J497),"Forfait limité à "&amp;FICHE!C$14&amp;"€/jour","")</f>
        <v/>
      </c>
      <c r="AU497" s="797"/>
      <c r="AV497" s="484"/>
      <c r="AW497" s="484"/>
      <c r="AX497" s="484"/>
      <c r="AY497" s="484"/>
      <c r="AZ497" s="484"/>
      <c r="BA497" s="4"/>
      <c r="BB497" s="4"/>
      <c r="BC497" s="4"/>
      <c r="BD497" s="4"/>
      <c r="BE497" s="4"/>
      <c r="BF497" s="4"/>
      <c r="BG497" s="4"/>
      <c r="BH497" s="4"/>
      <c r="BI497" s="4"/>
      <c r="BJ497" s="4"/>
      <c r="BK497" s="4"/>
      <c r="BL497" s="4"/>
      <c r="BM497" s="4"/>
      <c r="BN497" s="4"/>
      <c r="BO497" s="4"/>
      <c r="BP497" s="4"/>
      <c r="BQ497" s="4"/>
      <c r="BR497" s="4"/>
      <c r="BS497" s="4"/>
      <c r="BT497" s="4"/>
      <c r="BU497" s="4"/>
      <c r="BV497" s="4"/>
      <c r="BW497" s="4"/>
      <c r="BX497" s="4"/>
      <c r="BY497" s="4"/>
      <c r="BZ497" s="4"/>
      <c r="CA497" s="4"/>
      <c r="CB497" s="4"/>
      <c r="CC497" s="4"/>
      <c r="CD497" s="4"/>
      <c r="CE497" s="4"/>
      <c r="CF497" s="4"/>
      <c r="CG497" s="4"/>
      <c r="CH497" s="4"/>
      <c r="CI497" s="4"/>
      <c r="CJ497" s="4"/>
      <c r="CK497" s="4"/>
      <c r="CL497" s="4"/>
      <c r="CM497" s="4"/>
      <c r="CN497" s="4"/>
      <c r="CO497" s="4"/>
      <c r="CP497" s="4"/>
      <c r="CQ497" s="4"/>
      <c r="CR497" s="4"/>
      <c r="CS497" s="4"/>
      <c r="CT497" s="4"/>
      <c r="CU497" s="4"/>
      <c r="CV497" s="4"/>
      <c r="CW497" s="4"/>
      <c r="CX497" s="4"/>
      <c r="CY497" s="4"/>
      <c r="CZ497" s="4"/>
      <c r="DA497" s="4"/>
      <c r="DB497" s="4"/>
      <c r="DC497" s="4"/>
      <c r="DD497" s="4"/>
      <c r="DE497" s="4"/>
      <c r="DF497" s="4"/>
      <c r="DG497" s="4"/>
      <c r="DH497" s="4"/>
      <c r="DI497" s="4"/>
      <c r="DJ497" s="4"/>
      <c r="DK497" s="4"/>
      <c r="DL497" s="4"/>
      <c r="DM497" s="4"/>
      <c r="DN497" s="4"/>
      <c r="DO497" s="4"/>
      <c r="DP497" s="4"/>
      <c r="DQ497" s="4"/>
      <c r="DR497" s="4"/>
      <c r="DS497" s="4"/>
      <c r="DT497" s="4"/>
      <c r="DU497" s="4"/>
      <c r="DV497" s="4"/>
      <c r="DW497" s="4"/>
      <c r="DX497" s="4"/>
      <c r="DY497" s="4"/>
      <c r="DZ497" s="4"/>
      <c r="EA497" s="4"/>
      <c r="EB497" s="4"/>
      <c r="EC497" s="4"/>
      <c r="ED497" s="4"/>
      <c r="EE497" s="4"/>
      <c r="EF497" s="4"/>
      <c r="EG497" s="4"/>
      <c r="EH497" s="4"/>
      <c r="EI497" s="4"/>
      <c r="EJ497" s="4"/>
      <c r="EK497" s="4"/>
      <c r="EL497" s="4"/>
      <c r="EM497" s="4"/>
      <c r="EN497" s="4"/>
      <c r="EO497" s="4"/>
      <c r="EP497" s="4"/>
      <c r="EQ497" s="4"/>
      <c r="ER497" s="4"/>
      <c r="ES497" s="4"/>
      <c r="ET497" s="4"/>
      <c r="EU497" s="4"/>
      <c r="EV497" s="4"/>
      <c r="EW497" s="4"/>
      <c r="EX497" s="4"/>
      <c r="EY497" s="4"/>
      <c r="EZ497" s="4"/>
      <c r="FA497" s="4"/>
      <c r="FB497" s="4"/>
      <c r="FC497" s="4"/>
      <c r="FD497" s="4"/>
      <c r="FE497" s="4"/>
      <c r="FF497" s="4"/>
      <c r="FG497" s="4"/>
      <c r="FH497" s="4"/>
      <c r="FI497" s="4"/>
      <c r="FJ497" s="4"/>
      <c r="FK497" s="4"/>
      <c r="FL497" s="4"/>
      <c r="FM497" s="4"/>
      <c r="FN497" s="4"/>
      <c r="FO497" s="4"/>
      <c r="FP497" s="4"/>
      <c r="FQ497" s="4"/>
      <c r="FR497" s="4"/>
      <c r="FS497" s="4"/>
      <c r="FT497" s="4"/>
      <c r="FU497" s="4"/>
      <c r="FV497" s="4"/>
      <c r="FW497" s="4"/>
      <c r="FX497" s="4"/>
      <c r="FY497" s="4"/>
      <c r="FZ497" s="4"/>
      <c r="GA497" s="4"/>
      <c r="GB497" s="4"/>
      <c r="GC497" s="4"/>
      <c r="GD497" s="4"/>
      <c r="GE497" s="4"/>
      <c r="GF497" s="4"/>
      <c r="GG497" s="4"/>
      <c r="GH497" s="4"/>
      <c r="GI497" s="4"/>
      <c r="GJ497" s="4"/>
      <c r="GK497" s="4"/>
      <c r="GL497" s="4"/>
      <c r="GM497" s="4"/>
      <c r="GN497" s="4"/>
      <c r="GO497" s="4"/>
      <c r="GP497" s="4"/>
      <c r="GQ497" s="4"/>
      <c r="GR497" s="4"/>
      <c r="GS497" s="4"/>
      <c r="GT497" s="4"/>
      <c r="GU497" s="4"/>
      <c r="GV497" s="4"/>
      <c r="GW497" s="4"/>
      <c r="GX497" s="4"/>
      <c r="GY497" s="4"/>
      <c r="GZ497" s="4"/>
      <c r="HA497" s="4"/>
      <c r="HB497" s="4"/>
      <c r="HC497" s="4"/>
    </row>
    <row r="498" spans="1:211" s="380" customFormat="1" ht="13.9" customHeight="1">
      <c r="A498" s="828" t="str">
        <f>IF('1C TSsoustraitance'!$A215&lt;&gt;0,'1C TSsoustraitance'!$A215,"")</f>
        <v/>
      </c>
      <c r="B498" s="530"/>
      <c r="C498" s="513" t="str">
        <f>IF('1C TSsoustraitance'!$A215&lt;&gt;0,'1C TSsoustraitance'!$B215,"")</f>
        <v/>
      </c>
      <c r="D498" s="513" t="str">
        <f>IF('1C TSsoustraitance'!$A215&lt;&gt;0,'1C TSsoustraitance'!$C215,"")</f>
        <v/>
      </c>
      <c r="E498" s="684"/>
      <c r="F498" s="685"/>
      <c r="G498" s="666">
        <f>'1C TSsoustraitance'!$D215</f>
        <v>0</v>
      </c>
      <c r="H498" s="533">
        <v>0.21</v>
      </c>
      <c r="I498" s="533">
        <v>1</v>
      </c>
      <c r="J498" s="534"/>
      <c r="K498" s="667">
        <f t="shared" si="123"/>
        <v>0</v>
      </c>
      <c r="L498" s="668">
        <f>IF(OR('1C TSsoustraitance'!$D215="",'1C TSsoustraitance'!$AP215=0),0,IF(AND('1C TSsoustraitance'!$D215&lt;&gt;"",$K$2="Pôle",'1C TSsoustraitance'!$E215="OUI"),(('1C TSsoustraitance'!$F215+'1C TSsoustraitance'!$G215+'1C TSsoustraitance'!$H215+'1C TSsoustraitance'!$I215+'1C TSsoustraitance'!$M215)/'1C TSsoustraitance'!$R215),IF(AND('1C TSsoustraitance'!$D215&lt;&gt;"",$K$2="Pôle",'1C TSsoustraitance'!$E215="NON"),(('1C TSsoustraitance'!$F215+'1C TSsoustraitance'!$G215+'1C TSsoustraitance'!$H215+'1C TSsoustraitance'!$I215+'1C TSsoustraitance'!$M215)/'1C TSsoustraitance'!$AP215),IF(AND('1C TSsoustraitance'!$D215&lt;&gt;"",$K$2&lt;&gt;"Pôle",'1C TSsoustraitance'!$E215="OUI"),(('1C TSsoustraitance'!$F215+'1C TSsoustraitance'!$G215+'1C TSsoustraitance'!$H215+'1C TSsoustraitance'!$I215+'1C TSsoustraitance'!$J215+'1C TSsoustraitance'!$K215+'1C TSsoustraitance'!$L215+'1C TSsoustraitance'!$M215+'1C TSsoustraitance'!$N215+'1C TSsoustraitance'!$O215+'1C TSsoustraitance'!$P215+'1C TSsoustraitance'!$Q215)/'1C TSsoustraitance'!$R215),IF(AND('1C TSsoustraitance'!$D215&lt;&gt;"",$K$2&lt;&gt;"Pôle",'1C TSsoustraitance'!$E215="NON"),(('1C TSsoustraitance'!$F215+'1C TSsoustraitance'!$G215+'1C TSsoustraitance'!$H215+'1C TSsoustraitance'!$I215+'1C TSsoustraitance'!$J215+'1C TSsoustraitance'!$K215+'1C TSsoustraitance'!$L215+'1C TSsoustraitance'!$M215+'1C TSsoustraitance'!$N215+'1C TSsoustraitance'!$O215+'1C TSsoustraitance'!$P215+'1C TSsoustraitance'!$Q215))/'1C TSsoustraitance'!$AP215)))))</f>
        <v>0</v>
      </c>
      <c r="M498" s="668">
        <f>IF(OR('1C TSsoustraitance'!$D215="",'1C TSsoustraitance'!AP$13=0),0,IF(AND('1C TSsoustraitance'!$D215&lt;&gt;"",$K$2="Pôle",'1C TSsoustraitance'!$E215="OUI"),(('1C TSsoustraitance'!$J215+'1C TSsoustraitance'!$K215+'1C TSsoustraitance'!$L215)/'1C TSsoustraitance'!$R215),IF(AND('1C TSsoustraitance'!$D215&lt;&gt;"",$K$2="Pôle",'1C TSsoustraitance'!$E215="NON"),(('1C TSsoustraitance'!$J215+'1C TSsoustraitance'!$K215+'1C TSsoustraitance'!$L215)/'1C TSsoustraitance'!$AP215),IF(AND('1C TSsoustraitance'!$D215&lt;&gt;"",$K$2&lt;&gt;"Pôle"),0))))</f>
        <v>0</v>
      </c>
      <c r="N498" s="668">
        <f t="shared" si="124"/>
        <v>0</v>
      </c>
      <c r="O498" s="669">
        <f>IF(OR('1C TSsoustraitance'!$D215="",'1C TSsoustraitance'!$E215="OUI",'1C TSsoustraitance'!$AP215=0),0,(('1C TSsoustraitance'!$S215)/'1C TSsoustraitance'!$AP215))</f>
        <v>0</v>
      </c>
      <c r="P498" s="669">
        <f>IF(OR('1C TSsoustraitance'!$D215="",'1C TSsoustraitance'!$E215="OUI",'1C TSsoustraitance'!$AP215=0),0,(('1C TSsoustraitance'!$T215)/'1C TSsoustraitance'!$AP215))</f>
        <v>0</v>
      </c>
      <c r="Q498" s="669">
        <f>IF(OR('1C TSsoustraitance'!$D215="",'1C TSsoustraitance'!$E215="OUI",'1C TSsoustraitance'!$AP215=0),0,(('1C TSsoustraitance'!$U215)/'1C TSsoustraitance'!$AP215))</f>
        <v>0</v>
      </c>
      <c r="R498" s="669">
        <f>IF(OR('1C TSsoustraitance'!$D215="",'1C TSsoustraitance'!$E215="OUI",'1C TSsoustraitance'!$AP215=0),0,(('1C TSsoustraitance'!$V215)/'1C TSsoustraitance'!$AP215))</f>
        <v>0</v>
      </c>
      <c r="S498" s="669">
        <f>IF(OR('1C TSsoustraitance'!$D215="",'1C TSsoustraitance'!$E215="OUI",'1C TSsoustraitance'!$AP215=0),0,(('1C TSsoustraitance'!$W215)/'1C TSsoustraitance'!$AP215))</f>
        <v>0</v>
      </c>
      <c r="T498" s="669">
        <f>IF(OR('1C TSsoustraitance'!$D215="",'1C TSsoustraitance'!$E215="OUI",'1C TSsoustraitance'!$AP215=0),0,(('1C TSsoustraitance'!$X215)/'1C TSsoustraitance'!$AP215))</f>
        <v>0</v>
      </c>
      <c r="U498" s="669">
        <f>IF(OR('1C TSsoustraitance'!$D215="",'1C TSsoustraitance'!$E215="OUI",'1C TSsoustraitance'!$AP215=0),0,(('1C TSsoustraitance'!$Y215)/'1C TSsoustraitance'!$AP215))</f>
        <v>0</v>
      </c>
      <c r="V498" s="669">
        <f>IF(OR('1C TSsoustraitance'!$D215="",'1C TSsoustraitance'!$E215="OUI",'1C TSsoustraitance'!$AP215=0),0,(('1C TSsoustraitance'!$Z215)/'1C TSsoustraitance'!$AP215))</f>
        <v>0</v>
      </c>
      <c r="W498" s="669">
        <f>IF(OR('1C TSsoustraitance'!$D215="",'1C TSsoustraitance'!$E215="OUI",'1C TSsoustraitance'!$AP215=0),0,(('1C TSsoustraitance'!$AA215)/'1C TSsoustraitance'!$AP215))</f>
        <v>0</v>
      </c>
      <c r="X498" s="669">
        <f>IF(OR('1C TSsoustraitance'!$D215="",'1C TSsoustraitance'!$E215="OUI",'1C TSsoustraitance'!$AP215=0),0,(('1C TSsoustraitance'!$AB215)/'1C TSsoustraitance'!$AP215))</f>
        <v>0</v>
      </c>
      <c r="Y498" s="669">
        <f>IF(OR('1C TSsoustraitance'!$D215="",'1C TSsoustraitance'!$E215="OUI",'1C TSsoustraitance'!$AP215=0),0,(('1C TSsoustraitance'!$AC215)/'1C TSsoustraitance'!$AP215))</f>
        <v>0</v>
      </c>
      <c r="Z498" s="669">
        <f>IF(OR('1C TSsoustraitance'!$D215="",'1C TSsoustraitance'!$E215="OUI",'1C TSsoustraitance'!$AP215=0),0,(('1C TSsoustraitance'!$AD215)/'1C TSsoustraitance'!$AP215))</f>
        <v>0</v>
      </c>
      <c r="AA498" s="669">
        <f>IF(OR('1C TSsoustraitance'!$D215="",'1C TSsoustraitance'!$E215="OUI",'1C TSsoustraitance'!$AP215=0),0,(('1C TSsoustraitance'!$AE215)/'1C TSsoustraitance'!$AP215))</f>
        <v>0</v>
      </c>
      <c r="AB498" s="669">
        <f>IF(OR('1C TSsoustraitance'!$D215="",'1C TSsoustraitance'!$E215="OUI",'1C TSsoustraitance'!$AP215=0),0,(('1C TSsoustraitance'!$AF215)/'1C TSsoustraitance'!$AP215))</f>
        <v>0</v>
      </c>
      <c r="AC498" s="669">
        <f>IF(OR('1C TSsoustraitance'!$D215="",'1C TSsoustraitance'!$E215="OUI",'1C TSsoustraitance'!$AP215=0),0,(('1C TSsoustraitance'!$AG215)/'1C TSsoustraitance'!$AP215))</f>
        <v>0</v>
      </c>
      <c r="AD498" s="669">
        <f>IF(OR('1C TSsoustraitance'!$D215="",'1C TSsoustraitance'!$E215="OUI",'1C TSsoustraitance'!$AP215=0),0,(('1C TSsoustraitance'!$AH215)/'1C TSsoustraitance'!$AP215))</f>
        <v>0</v>
      </c>
      <c r="AE498" s="669">
        <f>IF(OR('1C TSsoustraitance'!$D215="",'1C TSsoustraitance'!$E215="OUI",'1C TSsoustraitance'!$AP215=0),0,(('1C TSsoustraitance'!$AI215)/'1C TSsoustraitance'!$AP215))</f>
        <v>0</v>
      </c>
      <c r="AF498" s="669">
        <f>IF(OR('1C TSsoustraitance'!$D215="",'1C TSsoustraitance'!$E215="OUI",'1C TSsoustraitance'!$AP215=0),0,(('1C TSsoustraitance'!$AJ215)/'1C TSsoustraitance'!$AP215))</f>
        <v>0</v>
      </c>
      <c r="AG498" s="669">
        <f>IF(OR('1C TSsoustraitance'!$D215="",'1C TSsoustraitance'!$E215="OUI",'1C TSsoustraitance'!$AP215=0),0,(('1C TSsoustraitance'!$AK215)/'1C TSsoustraitance'!$AP215))</f>
        <v>0</v>
      </c>
      <c r="AH498" s="669">
        <f>IF(OR('1C TSsoustraitance'!$D215="",'1C TSsoustraitance'!$E215="OUI",'1C TSsoustraitance'!$AP215=0),0,(('1C TSsoustraitance'!$AL215)/'1C TSsoustraitance'!$AP215))</f>
        <v>0</v>
      </c>
      <c r="AI498" s="669">
        <f>IF(OR('1C TSsoustraitance'!$D215="",'1C TSsoustraitance'!$E215="OUI",'1C TSsoustraitance'!$AP215=0),0,(('1C TSsoustraitance'!$AM215)/'1C TSsoustraitance'!$AP215))</f>
        <v>0</v>
      </c>
      <c r="AJ498" s="669">
        <f>IF(OR('1C TSsoustraitance'!$D215="",'1C TSsoustraitance'!$E215="OUI",'1C TSsoustraitance'!$AP215=0),0,(('1C TSsoustraitance'!$AN215)/'1C TSsoustraitance'!$AP215))</f>
        <v>0</v>
      </c>
      <c r="AK498" s="669">
        <f t="shared" si="125"/>
        <v>0</v>
      </c>
      <c r="AL498" s="668">
        <f t="shared" si="126"/>
        <v>0</v>
      </c>
      <c r="AM498" s="670">
        <f>IF(Tableau7[[#This Row],[N° pièce]]="",0,(Tableau7[[#This Row],[hors TVA]]+(Tableau7[[#This Row],[hors TVA]]*Tableau7[[#This Row],[Taux TVA]])-(Tableau7[[#This Row],[hors TVA]]*Tableau7[[#This Row],[Taux TVA]]*Tableau7[[#This Row],[Régime TVA: Récupération]]))*Tableau7[[#This Row],[Type 1]])</f>
        <v>0</v>
      </c>
      <c r="AN498" s="670">
        <f>IF(Tableau7[[#This Row],[N° pièce]]="",0,IF($K$2="pôle",((Tableau7[[#This Row],[hors TVA]]+(Tableau7[[#This Row],[hors TVA]]*Tableau7[[#This Row],[Taux TVA]])-(Tableau7[[#This Row],[hors TVA]]*Tableau7[[#This Row],[Taux TVA]]*Tableau7[[#This Row],[Régime TVA: Récupération]]))*Tableau7[[#This Row],[Type 2]]),0))</f>
        <v>0</v>
      </c>
      <c r="AO498" s="670">
        <f t="shared" si="129"/>
        <v>0</v>
      </c>
      <c r="AP498" s="255">
        <f t="shared" si="128"/>
        <v>0</v>
      </c>
      <c r="AQ498" s="506">
        <f t="shared" si="130"/>
        <v>0</v>
      </c>
      <c r="AR498" s="671"/>
      <c r="AS498" s="512"/>
      <c r="AT498" s="513" t="str">
        <f>IF(('1C TSsoustraitance'!AP215*FICHE!C$14&lt;J498),"Forfait limité à "&amp;FICHE!C$14&amp;"€/jour","")</f>
        <v/>
      </c>
      <c r="AU498" s="797"/>
      <c r="AV498" s="484"/>
      <c r="AW498" s="484"/>
      <c r="AX498" s="484"/>
      <c r="AY498" s="484"/>
      <c r="AZ498" s="484"/>
      <c r="BA498" s="4"/>
      <c r="BB498" s="4"/>
      <c r="BC498" s="4"/>
      <c r="BD498" s="4"/>
      <c r="BE498" s="4"/>
      <c r="BF498" s="4"/>
      <c r="BG498" s="4"/>
      <c r="BH498" s="4"/>
      <c r="BI498" s="4"/>
      <c r="BJ498" s="4"/>
      <c r="BK498" s="4"/>
      <c r="BL498" s="4"/>
      <c r="BM498" s="4"/>
      <c r="BN498" s="4"/>
      <c r="BO498" s="4"/>
      <c r="BP498" s="4"/>
      <c r="BQ498" s="4"/>
      <c r="BR498" s="4"/>
      <c r="BS498" s="4"/>
      <c r="BT498" s="4"/>
      <c r="BU498" s="4"/>
      <c r="BV498" s="4"/>
      <c r="BW498" s="4"/>
      <c r="BX498" s="4"/>
      <c r="BY498" s="4"/>
      <c r="BZ498" s="4"/>
      <c r="CA498" s="4"/>
      <c r="CB498" s="4"/>
      <c r="CC498" s="4"/>
      <c r="CD498" s="4"/>
      <c r="CE498" s="4"/>
      <c r="CF498" s="4"/>
      <c r="CG498" s="4"/>
      <c r="CH498" s="4"/>
      <c r="CI498" s="4"/>
      <c r="CJ498" s="4"/>
      <c r="CK498" s="4"/>
      <c r="CL498" s="4"/>
      <c r="CM498" s="4"/>
      <c r="CN498" s="4"/>
      <c r="CO498" s="4"/>
      <c r="CP498" s="4"/>
      <c r="CQ498" s="4"/>
      <c r="CR498" s="4"/>
      <c r="CS498" s="4"/>
      <c r="CT498" s="4"/>
      <c r="CU498" s="4"/>
      <c r="CV498" s="4"/>
      <c r="CW498" s="4"/>
      <c r="CX498" s="4"/>
      <c r="CY498" s="4"/>
      <c r="CZ498" s="4"/>
      <c r="DA498" s="4"/>
      <c r="DB498" s="4"/>
      <c r="DC498" s="4"/>
      <c r="DD498" s="4"/>
      <c r="DE498" s="4"/>
      <c r="DF498" s="4"/>
      <c r="DG498" s="4"/>
      <c r="DH498" s="4"/>
      <c r="DI498" s="4"/>
      <c r="DJ498" s="4"/>
      <c r="DK498" s="4"/>
      <c r="DL498" s="4"/>
      <c r="DM498" s="4"/>
      <c r="DN498" s="4"/>
      <c r="DO498" s="4"/>
      <c r="DP498" s="4"/>
      <c r="DQ498" s="4"/>
      <c r="DR498" s="4"/>
      <c r="DS498" s="4"/>
      <c r="DT498" s="4"/>
      <c r="DU498" s="4"/>
      <c r="DV498" s="4"/>
      <c r="DW498" s="4"/>
      <c r="DX498" s="4"/>
      <c r="DY498" s="4"/>
      <c r="DZ498" s="4"/>
      <c r="EA498" s="4"/>
      <c r="EB498" s="4"/>
      <c r="EC498" s="4"/>
      <c r="ED498" s="4"/>
      <c r="EE498" s="4"/>
      <c r="EF498" s="4"/>
      <c r="EG498" s="4"/>
      <c r="EH498" s="4"/>
      <c r="EI498" s="4"/>
      <c r="EJ498" s="4"/>
      <c r="EK498" s="4"/>
      <c r="EL498" s="4"/>
      <c r="EM498" s="4"/>
      <c r="EN498" s="4"/>
      <c r="EO498" s="4"/>
      <c r="EP498" s="4"/>
      <c r="EQ498" s="4"/>
      <c r="ER498" s="4"/>
      <c r="ES498" s="4"/>
      <c r="ET498" s="4"/>
      <c r="EU498" s="4"/>
      <c r="EV498" s="4"/>
      <c r="EW498" s="4"/>
      <c r="EX498" s="4"/>
      <c r="EY498" s="4"/>
      <c r="EZ498" s="4"/>
      <c r="FA498" s="4"/>
      <c r="FB498" s="4"/>
      <c r="FC498" s="4"/>
      <c r="FD498" s="4"/>
      <c r="FE498" s="4"/>
      <c r="FF498" s="4"/>
      <c r="FG498" s="4"/>
      <c r="FH498" s="4"/>
      <c r="FI498" s="4"/>
      <c r="FJ498" s="4"/>
      <c r="FK498" s="4"/>
      <c r="FL498" s="4"/>
      <c r="FM498" s="4"/>
      <c r="FN498" s="4"/>
      <c r="FO498" s="4"/>
      <c r="FP498" s="4"/>
      <c r="FQ498" s="4"/>
      <c r="FR498" s="4"/>
      <c r="FS498" s="4"/>
      <c r="FT498" s="4"/>
      <c r="FU498" s="4"/>
      <c r="FV498" s="4"/>
      <c r="FW498" s="4"/>
      <c r="FX498" s="4"/>
      <c r="FY498" s="4"/>
      <c r="FZ498" s="4"/>
      <c r="GA498" s="4"/>
      <c r="GB498" s="4"/>
      <c r="GC498" s="4"/>
      <c r="GD498" s="4"/>
      <c r="GE498" s="4"/>
      <c r="GF498" s="4"/>
      <c r="GG498" s="4"/>
      <c r="GH498" s="4"/>
      <c r="GI498" s="4"/>
      <c r="GJ498" s="4"/>
      <c r="GK498" s="4"/>
      <c r="GL498" s="4"/>
      <c r="GM498" s="4"/>
      <c r="GN498" s="4"/>
      <c r="GO498" s="4"/>
      <c r="GP498" s="4"/>
      <c r="GQ498" s="4"/>
      <c r="GR498" s="4"/>
      <c r="GS498" s="4"/>
      <c r="GT498" s="4"/>
      <c r="GU498" s="4"/>
      <c r="GV498" s="4"/>
      <c r="GW498" s="4"/>
      <c r="GX498" s="4"/>
      <c r="GY498" s="4"/>
      <c r="GZ498" s="4"/>
      <c r="HA498" s="4"/>
      <c r="HB498" s="4"/>
      <c r="HC498" s="4"/>
    </row>
    <row r="499" spans="1:211" s="380" customFormat="1" ht="13.9" customHeight="1">
      <c r="A499" s="828" t="str">
        <f>IF('1C TSsoustraitance'!$A216&lt;&gt;0,'1C TSsoustraitance'!$A216,"")</f>
        <v/>
      </c>
      <c r="B499" s="530"/>
      <c r="C499" s="513" t="str">
        <f>IF('1C TSsoustraitance'!$A216&lt;&gt;0,'1C TSsoustraitance'!$B216,"")</f>
        <v/>
      </c>
      <c r="D499" s="513" t="str">
        <f>IF('1C TSsoustraitance'!$A216&lt;&gt;0,'1C TSsoustraitance'!$C216,"")</f>
        <v/>
      </c>
      <c r="E499" s="684"/>
      <c r="F499" s="685"/>
      <c r="G499" s="666">
        <f>'1C TSsoustraitance'!$D216</f>
        <v>0</v>
      </c>
      <c r="H499" s="533">
        <v>0.21</v>
      </c>
      <c r="I499" s="533">
        <v>1</v>
      </c>
      <c r="J499" s="534"/>
      <c r="K499" s="667">
        <f t="shared" si="123"/>
        <v>0</v>
      </c>
      <c r="L499" s="668">
        <f>IF(OR('1C TSsoustraitance'!$D216="",'1C TSsoustraitance'!$AP216=0),0,IF(AND('1C TSsoustraitance'!$D216&lt;&gt;"",$K$2="Pôle",'1C TSsoustraitance'!$E216="OUI"),(('1C TSsoustraitance'!$F216+'1C TSsoustraitance'!$G216+'1C TSsoustraitance'!$H216+'1C TSsoustraitance'!$I216+'1C TSsoustraitance'!$M216)/'1C TSsoustraitance'!$R216),IF(AND('1C TSsoustraitance'!$D216&lt;&gt;"",$K$2="Pôle",'1C TSsoustraitance'!$E216="NON"),(('1C TSsoustraitance'!$F216+'1C TSsoustraitance'!$G216+'1C TSsoustraitance'!$H216+'1C TSsoustraitance'!$I216+'1C TSsoustraitance'!$M216)/'1C TSsoustraitance'!$AP216),IF(AND('1C TSsoustraitance'!$D216&lt;&gt;"",$K$2&lt;&gt;"Pôle",'1C TSsoustraitance'!$E216="OUI"),(('1C TSsoustraitance'!$F216+'1C TSsoustraitance'!$G216+'1C TSsoustraitance'!$H216+'1C TSsoustraitance'!$I216+'1C TSsoustraitance'!$J216+'1C TSsoustraitance'!$K216+'1C TSsoustraitance'!$L216+'1C TSsoustraitance'!$M216+'1C TSsoustraitance'!$N216+'1C TSsoustraitance'!$O216+'1C TSsoustraitance'!$P216+'1C TSsoustraitance'!$Q216)/'1C TSsoustraitance'!$R216),IF(AND('1C TSsoustraitance'!$D216&lt;&gt;"",$K$2&lt;&gt;"Pôle",'1C TSsoustraitance'!$E216="NON"),(('1C TSsoustraitance'!$F216+'1C TSsoustraitance'!$G216+'1C TSsoustraitance'!$H216+'1C TSsoustraitance'!$I216+'1C TSsoustraitance'!$J216+'1C TSsoustraitance'!$K216+'1C TSsoustraitance'!$L216+'1C TSsoustraitance'!$M216+'1C TSsoustraitance'!$N216+'1C TSsoustraitance'!$O216+'1C TSsoustraitance'!$P216+'1C TSsoustraitance'!$Q216))/'1C TSsoustraitance'!$AP216)))))</f>
        <v>0</v>
      </c>
      <c r="M499" s="668">
        <f>IF(OR('1C TSsoustraitance'!$D216="",'1C TSsoustraitance'!AP$13=0),0,IF(AND('1C TSsoustraitance'!$D216&lt;&gt;"",$K$2="Pôle",'1C TSsoustraitance'!$E216="OUI"),(('1C TSsoustraitance'!$J216+'1C TSsoustraitance'!$K216+'1C TSsoustraitance'!$L216)/'1C TSsoustraitance'!$R216),IF(AND('1C TSsoustraitance'!$D216&lt;&gt;"",$K$2="Pôle",'1C TSsoustraitance'!$E216="NON"),(('1C TSsoustraitance'!$J216+'1C TSsoustraitance'!$K216+'1C TSsoustraitance'!$L216)/'1C TSsoustraitance'!$AP216),IF(AND('1C TSsoustraitance'!$D216&lt;&gt;"",$K$2&lt;&gt;"Pôle"),0))))</f>
        <v>0</v>
      </c>
      <c r="N499" s="668">
        <f t="shared" si="124"/>
        <v>0</v>
      </c>
      <c r="O499" s="669">
        <f>IF(OR('1C TSsoustraitance'!$D216="",'1C TSsoustraitance'!$E216="OUI",'1C TSsoustraitance'!$AP216=0),0,(('1C TSsoustraitance'!$S216)/'1C TSsoustraitance'!$AP216))</f>
        <v>0</v>
      </c>
      <c r="P499" s="669">
        <f>IF(OR('1C TSsoustraitance'!$D216="",'1C TSsoustraitance'!$E216="OUI",'1C TSsoustraitance'!$AP216=0),0,(('1C TSsoustraitance'!$T216)/'1C TSsoustraitance'!$AP216))</f>
        <v>0</v>
      </c>
      <c r="Q499" s="669">
        <f>IF(OR('1C TSsoustraitance'!$D216="",'1C TSsoustraitance'!$E216="OUI",'1C TSsoustraitance'!$AP216=0),0,(('1C TSsoustraitance'!$U216)/'1C TSsoustraitance'!$AP216))</f>
        <v>0</v>
      </c>
      <c r="R499" s="669">
        <f>IF(OR('1C TSsoustraitance'!$D216="",'1C TSsoustraitance'!$E216="OUI",'1C TSsoustraitance'!$AP216=0),0,(('1C TSsoustraitance'!$V216)/'1C TSsoustraitance'!$AP216))</f>
        <v>0</v>
      </c>
      <c r="S499" s="669">
        <f>IF(OR('1C TSsoustraitance'!$D216="",'1C TSsoustraitance'!$E216="OUI",'1C TSsoustraitance'!$AP216=0),0,(('1C TSsoustraitance'!$W216)/'1C TSsoustraitance'!$AP216))</f>
        <v>0</v>
      </c>
      <c r="T499" s="669">
        <f>IF(OR('1C TSsoustraitance'!$D216="",'1C TSsoustraitance'!$E216="OUI",'1C TSsoustraitance'!$AP216=0),0,(('1C TSsoustraitance'!$X216)/'1C TSsoustraitance'!$AP216))</f>
        <v>0</v>
      </c>
      <c r="U499" s="669">
        <f>IF(OR('1C TSsoustraitance'!$D216="",'1C TSsoustraitance'!$E216="OUI",'1C TSsoustraitance'!$AP216=0),0,(('1C TSsoustraitance'!$Y216)/'1C TSsoustraitance'!$AP216))</f>
        <v>0</v>
      </c>
      <c r="V499" s="669">
        <f>IF(OR('1C TSsoustraitance'!$D216="",'1C TSsoustraitance'!$E216="OUI",'1C TSsoustraitance'!$AP216=0),0,(('1C TSsoustraitance'!$Z216)/'1C TSsoustraitance'!$AP216))</f>
        <v>0</v>
      </c>
      <c r="W499" s="669">
        <f>IF(OR('1C TSsoustraitance'!$D216="",'1C TSsoustraitance'!$E216="OUI",'1C TSsoustraitance'!$AP216=0),0,(('1C TSsoustraitance'!$AA216)/'1C TSsoustraitance'!$AP216))</f>
        <v>0</v>
      </c>
      <c r="X499" s="669">
        <f>IF(OR('1C TSsoustraitance'!$D216="",'1C TSsoustraitance'!$E216="OUI",'1C TSsoustraitance'!$AP216=0),0,(('1C TSsoustraitance'!$AB216)/'1C TSsoustraitance'!$AP216))</f>
        <v>0</v>
      </c>
      <c r="Y499" s="669">
        <f>IF(OR('1C TSsoustraitance'!$D216="",'1C TSsoustraitance'!$E216="OUI",'1C TSsoustraitance'!$AP216=0),0,(('1C TSsoustraitance'!$AC216)/'1C TSsoustraitance'!$AP216))</f>
        <v>0</v>
      </c>
      <c r="Z499" s="669">
        <f>IF(OR('1C TSsoustraitance'!$D216="",'1C TSsoustraitance'!$E216="OUI",'1C TSsoustraitance'!$AP216=0),0,(('1C TSsoustraitance'!$AD216)/'1C TSsoustraitance'!$AP216))</f>
        <v>0</v>
      </c>
      <c r="AA499" s="669">
        <f>IF(OR('1C TSsoustraitance'!$D216="",'1C TSsoustraitance'!$E216="OUI",'1C TSsoustraitance'!$AP216=0),0,(('1C TSsoustraitance'!$AE216)/'1C TSsoustraitance'!$AP216))</f>
        <v>0</v>
      </c>
      <c r="AB499" s="669">
        <f>IF(OR('1C TSsoustraitance'!$D216="",'1C TSsoustraitance'!$E216="OUI",'1C TSsoustraitance'!$AP216=0),0,(('1C TSsoustraitance'!$AF216)/'1C TSsoustraitance'!$AP216))</f>
        <v>0</v>
      </c>
      <c r="AC499" s="669">
        <f>IF(OR('1C TSsoustraitance'!$D216="",'1C TSsoustraitance'!$E216="OUI",'1C TSsoustraitance'!$AP216=0),0,(('1C TSsoustraitance'!$AG216)/'1C TSsoustraitance'!$AP216))</f>
        <v>0</v>
      </c>
      <c r="AD499" s="669">
        <f>IF(OR('1C TSsoustraitance'!$D216="",'1C TSsoustraitance'!$E216="OUI",'1C TSsoustraitance'!$AP216=0),0,(('1C TSsoustraitance'!$AH216)/'1C TSsoustraitance'!$AP216))</f>
        <v>0</v>
      </c>
      <c r="AE499" s="669">
        <f>IF(OR('1C TSsoustraitance'!$D216="",'1C TSsoustraitance'!$E216="OUI",'1C TSsoustraitance'!$AP216=0),0,(('1C TSsoustraitance'!$AI216)/'1C TSsoustraitance'!$AP216))</f>
        <v>0</v>
      </c>
      <c r="AF499" s="669">
        <f>IF(OR('1C TSsoustraitance'!$D216="",'1C TSsoustraitance'!$E216="OUI",'1C TSsoustraitance'!$AP216=0),0,(('1C TSsoustraitance'!$AJ216)/'1C TSsoustraitance'!$AP216))</f>
        <v>0</v>
      </c>
      <c r="AG499" s="669">
        <f>IF(OR('1C TSsoustraitance'!$D216="",'1C TSsoustraitance'!$E216="OUI",'1C TSsoustraitance'!$AP216=0),0,(('1C TSsoustraitance'!$AK216)/'1C TSsoustraitance'!$AP216))</f>
        <v>0</v>
      </c>
      <c r="AH499" s="669">
        <f>IF(OR('1C TSsoustraitance'!$D216="",'1C TSsoustraitance'!$E216="OUI",'1C TSsoustraitance'!$AP216=0),0,(('1C TSsoustraitance'!$AL216)/'1C TSsoustraitance'!$AP216))</f>
        <v>0</v>
      </c>
      <c r="AI499" s="669">
        <f>IF(OR('1C TSsoustraitance'!$D216="",'1C TSsoustraitance'!$E216="OUI",'1C TSsoustraitance'!$AP216=0),0,(('1C TSsoustraitance'!$AM216)/'1C TSsoustraitance'!$AP216))</f>
        <v>0</v>
      </c>
      <c r="AJ499" s="669">
        <f>IF(OR('1C TSsoustraitance'!$D216="",'1C TSsoustraitance'!$E216="OUI",'1C TSsoustraitance'!$AP216=0),0,(('1C TSsoustraitance'!$AN216)/'1C TSsoustraitance'!$AP216))</f>
        <v>0</v>
      </c>
      <c r="AK499" s="669">
        <f t="shared" si="125"/>
        <v>0</v>
      </c>
      <c r="AL499" s="668">
        <f t="shared" si="126"/>
        <v>0</v>
      </c>
      <c r="AM499" s="670">
        <f>IF(Tableau7[[#This Row],[N° pièce]]="",0,(Tableau7[[#This Row],[hors TVA]]+(Tableau7[[#This Row],[hors TVA]]*Tableau7[[#This Row],[Taux TVA]])-(Tableau7[[#This Row],[hors TVA]]*Tableau7[[#This Row],[Taux TVA]]*Tableau7[[#This Row],[Régime TVA: Récupération]]))*Tableau7[[#This Row],[Type 1]])</f>
        <v>0</v>
      </c>
      <c r="AN499" s="670">
        <f>IF(Tableau7[[#This Row],[N° pièce]]="",0,IF($K$2="pôle",((Tableau7[[#This Row],[hors TVA]]+(Tableau7[[#This Row],[hors TVA]]*Tableau7[[#This Row],[Taux TVA]])-(Tableau7[[#This Row],[hors TVA]]*Tableau7[[#This Row],[Taux TVA]]*Tableau7[[#This Row],[Régime TVA: Récupération]]))*Tableau7[[#This Row],[Type 2]]),0))</f>
        <v>0</v>
      </c>
      <c r="AO499" s="670">
        <f t="shared" si="129"/>
        <v>0</v>
      </c>
      <c r="AP499" s="255">
        <f t="shared" si="128"/>
        <v>0</v>
      </c>
      <c r="AQ499" s="506">
        <f t="shared" si="130"/>
        <v>0</v>
      </c>
      <c r="AR499" s="671"/>
      <c r="AS499" s="512"/>
      <c r="AT499" s="513" t="str">
        <f>IF(('1C TSsoustraitance'!AP216*FICHE!C$14&lt;J499),"Forfait limité à "&amp;FICHE!C$14&amp;"€/jour","")</f>
        <v/>
      </c>
      <c r="AU499" s="797"/>
      <c r="AV499" s="484"/>
      <c r="AW499" s="484"/>
      <c r="AX499" s="484"/>
      <c r="AY499" s="484"/>
      <c r="AZ499" s="484"/>
      <c r="BA499" s="4"/>
      <c r="BB499" s="4"/>
      <c r="BC499" s="4"/>
      <c r="BD499" s="4"/>
      <c r="BE499" s="4"/>
      <c r="BF499" s="4"/>
      <c r="BG499" s="4"/>
      <c r="BH499" s="4"/>
      <c r="BI499" s="4"/>
      <c r="BJ499" s="4"/>
      <c r="BK499" s="4"/>
      <c r="BL499" s="4"/>
      <c r="BM499" s="4"/>
      <c r="BN499" s="4"/>
      <c r="BO499" s="4"/>
      <c r="BP499" s="4"/>
      <c r="BQ499" s="4"/>
      <c r="BR499" s="4"/>
      <c r="BS499" s="4"/>
      <c r="BT499" s="4"/>
      <c r="BU499" s="4"/>
      <c r="BV499" s="4"/>
      <c r="BW499" s="4"/>
      <c r="BX499" s="4"/>
      <c r="BY499" s="4"/>
      <c r="BZ499" s="4"/>
      <c r="CA499" s="4"/>
      <c r="CB499" s="4"/>
      <c r="CC499" s="4"/>
      <c r="CD499" s="4"/>
      <c r="CE499" s="4"/>
      <c r="CF499" s="4"/>
      <c r="CG499" s="4"/>
      <c r="CH499" s="4"/>
      <c r="CI499" s="4"/>
      <c r="CJ499" s="4"/>
      <c r="CK499" s="4"/>
      <c r="CL499" s="4"/>
      <c r="CM499" s="4"/>
      <c r="CN499" s="4"/>
      <c r="CO499" s="4"/>
      <c r="CP499" s="4"/>
      <c r="CQ499" s="4"/>
      <c r="CR499" s="4"/>
      <c r="CS499" s="4"/>
      <c r="CT499" s="4"/>
      <c r="CU499" s="4"/>
      <c r="CV499" s="4"/>
      <c r="CW499" s="4"/>
      <c r="CX499" s="4"/>
      <c r="CY499" s="4"/>
      <c r="CZ499" s="4"/>
      <c r="DA499" s="4"/>
      <c r="DB499" s="4"/>
      <c r="DC499" s="4"/>
      <c r="DD499" s="4"/>
      <c r="DE499" s="4"/>
      <c r="DF499" s="4"/>
      <c r="DG499" s="4"/>
      <c r="DH499" s="4"/>
      <c r="DI499" s="4"/>
      <c r="DJ499" s="4"/>
      <c r="DK499" s="4"/>
      <c r="DL499" s="4"/>
      <c r="DM499" s="4"/>
      <c r="DN499" s="4"/>
      <c r="DO499" s="4"/>
      <c r="DP499" s="4"/>
      <c r="DQ499" s="4"/>
      <c r="DR499" s="4"/>
      <c r="DS499" s="4"/>
      <c r="DT499" s="4"/>
      <c r="DU499" s="4"/>
      <c r="DV499" s="4"/>
      <c r="DW499" s="4"/>
      <c r="DX499" s="4"/>
      <c r="DY499" s="4"/>
      <c r="DZ499" s="4"/>
      <c r="EA499" s="4"/>
      <c r="EB499" s="4"/>
      <c r="EC499" s="4"/>
      <c r="ED499" s="4"/>
      <c r="EE499" s="4"/>
      <c r="EF499" s="4"/>
      <c r="EG499" s="4"/>
      <c r="EH499" s="4"/>
      <c r="EI499" s="4"/>
      <c r="EJ499" s="4"/>
      <c r="EK499" s="4"/>
      <c r="EL499" s="4"/>
      <c r="EM499" s="4"/>
      <c r="EN499" s="4"/>
      <c r="EO499" s="4"/>
      <c r="EP499" s="4"/>
      <c r="EQ499" s="4"/>
      <c r="ER499" s="4"/>
      <c r="ES499" s="4"/>
      <c r="ET499" s="4"/>
      <c r="EU499" s="4"/>
      <c r="EV499" s="4"/>
      <c r="EW499" s="4"/>
      <c r="EX499" s="4"/>
      <c r="EY499" s="4"/>
      <c r="EZ499" s="4"/>
      <c r="FA499" s="4"/>
      <c r="FB499" s="4"/>
      <c r="FC499" s="4"/>
      <c r="FD499" s="4"/>
      <c r="FE499" s="4"/>
      <c r="FF499" s="4"/>
      <c r="FG499" s="4"/>
      <c r="FH499" s="4"/>
      <c r="FI499" s="4"/>
      <c r="FJ499" s="4"/>
      <c r="FK499" s="4"/>
      <c r="FL499" s="4"/>
      <c r="FM499" s="4"/>
      <c r="FN499" s="4"/>
      <c r="FO499" s="4"/>
      <c r="FP499" s="4"/>
      <c r="FQ499" s="4"/>
      <c r="FR499" s="4"/>
      <c r="FS499" s="4"/>
      <c r="FT499" s="4"/>
      <c r="FU499" s="4"/>
      <c r="FV499" s="4"/>
      <c r="FW499" s="4"/>
      <c r="FX499" s="4"/>
      <c r="FY499" s="4"/>
      <c r="FZ499" s="4"/>
      <c r="GA499" s="4"/>
      <c r="GB499" s="4"/>
      <c r="GC499" s="4"/>
      <c r="GD499" s="4"/>
      <c r="GE499" s="4"/>
      <c r="GF499" s="4"/>
      <c r="GG499" s="4"/>
      <c r="GH499" s="4"/>
      <c r="GI499" s="4"/>
      <c r="GJ499" s="4"/>
      <c r="GK499" s="4"/>
      <c r="GL499" s="4"/>
      <c r="GM499" s="4"/>
      <c r="GN499" s="4"/>
      <c r="GO499" s="4"/>
      <c r="GP499" s="4"/>
      <c r="GQ499" s="4"/>
      <c r="GR499" s="4"/>
      <c r="GS499" s="4"/>
      <c r="GT499" s="4"/>
      <c r="GU499" s="4"/>
      <c r="GV499" s="4"/>
      <c r="GW499" s="4"/>
      <c r="GX499" s="4"/>
      <c r="GY499" s="4"/>
      <c r="GZ499" s="4"/>
      <c r="HA499" s="4"/>
      <c r="HB499" s="4"/>
      <c r="HC499" s="4"/>
    </row>
    <row r="500" spans="1:211" s="380" customFormat="1" ht="13.9" customHeight="1">
      <c r="A500" s="828" t="str">
        <f>IF('1C TSsoustraitance'!$A217&lt;&gt;0,'1C TSsoustraitance'!$A217,"")</f>
        <v/>
      </c>
      <c r="B500" s="530"/>
      <c r="C500" s="513" t="str">
        <f>IF('1C TSsoustraitance'!$A217&lt;&gt;0,'1C TSsoustraitance'!$B217,"")</f>
        <v/>
      </c>
      <c r="D500" s="513" t="str">
        <f>IF('1C TSsoustraitance'!$A217&lt;&gt;0,'1C TSsoustraitance'!$C217,"")</f>
        <v/>
      </c>
      <c r="E500" s="684"/>
      <c r="F500" s="685"/>
      <c r="G500" s="666">
        <f>'1C TSsoustraitance'!$D217</f>
        <v>0</v>
      </c>
      <c r="H500" s="533">
        <v>0.21</v>
      </c>
      <c r="I500" s="533">
        <v>1</v>
      </c>
      <c r="J500" s="534"/>
      <c r="K500" s="667">
        <f t="shared" si="123"/>
        <v>0</v>
      </c>
      <c r="L500" s="668">
        <f>IF(OR('1C TSsoustraitance'!$D217="",'1C TSsoustraitance'!$AP217=0),0,IF(AND('1C TSsoustraitance'!$D217&lt;&gt;"",$K$2="Pôle",'1C TSsoustraitance'!$E217="OUI"),(('1C TSsoustraitance'!$F217+'1C TSsoustraitance'!$G217+'1C TSsoustraitance'!$H217+'1C TSsoustraitance'!$I217+'1C TSsoustraitance'!$M217)/'1C TSsoustraitance'!$R217),IF(AND('1C TSsoustraitance'!$D217&lt;&gt;"",$K$2="Pôle",'1C TSsoustraitance'!$E217="NON"),(('1C TSsoustraitance'!$F217+'1C TSsoustraitance'!$G217+'1C TSsoustraitance'!$H217+'1C TSsoustraitance'!$I217+'1C TSsoustraitance'!$M217)/'1C TSsoustraitance'!$AP217),IF(AND('1C TSsoustraitance'!$D217&lt;&gt;"",$K$2&lt;&gt;"Pôle",'1C TSsoustraitance'!$E217="OUI"),(('1C TSsoustraitance'!$F217+'1C TSsoustraitance'!$G217+'1C TSsoustraitance'!$H217+'1C TSsoustraitance'!$I217+'1C TSsoustraitance'!$J217+'1C TSsoustraitance'!$K217+'1C TSsoustraitance'!$L217+'1C TSsoustraitance'!$M217+'1C TSsoustraitance'!$N217+'1C TSsoustraitance'!$O217+'1C TSsoustraitance'!$P217+'1C TSsoustraitance'!$Q217)/'1C TSsoustraitance'!$R217),IF(AND('1C TSsoustraitance'!$D217&lt;&gt;"",$K$2&lt;&gt;"Pôle",'1C TSsoustraitance'!$E217="NON"),(('1C TSsoustraitance'!$F217+'1C TSsoustraitance'!$G217+'1C TSsoustraitance'!$H217+'1C TSsoustraitance'!$I217+'1C TSsoustraitance'!$J217+'1C TSsoustraitance'!$K217+'1C TSsoustraitance'!$L217+'1C TSsoustraitance'!$M217+'1C TSsoustraitance'!$N217+'1C TSsoustraitance'!$O217+'1C TSsoustraitance'!$P217+'1C TSsoustraitance'!$Q217))/'1C TSsoustraitance'!$AP217)))))</f>
        <v>0</v>
      </c>
      <c r="M500" s="668">
        <f>IF(OR('1C TSsoustraitance'!$D217="",'1C TSsoustraitance'!AP$13=0),0,IF(AND('1C TSsoustraitance'!$D217&lt;&gt;"",$K$2="Pôle",'1C TSsoustraitance'!$E217="OUI"),(('1C TSsoustraitance'!$J217+'1C TSsoustraitance'!$K217+'1C TSsoustraitance'!$L217)/'1C TSsoustraitance'!$R217),IF(AND('1C TSsoustraitance'!$D217&lt;&gt;"",$K$2="Pôle",'1C TSsoustraitance'!$E217="NON"),(('1C TSsoustraitance'!$J217+'1C TSsoustraitance'!$K217+'1C TSsoustraitance'!$L217)/'1C TSsoustraitance'!$AP217),IF(AND('1C TSsoustraitance'!$D217&lt;&gt;"",$K$2&lt;&gt;"Pôle"),0))))</f>
        <v>0</v>
      </c>
      <c r="N500" s="668">
        <f t="shared" si="124"/>
        <v>0</v>
      </c>
      <c r="O500" s="669">
        <f>IF(OR('1C TSsoustraitance'!$D217="",'1C TSsoustraitance'!$E217="OUI",'1C TSsoustraitance'!$AP217=0),0,(('1C TSsoustraitance'!$S217)/'1C TSsoustraitance'!$AP217))</f>
        <v>0</v>
      </c>
      <c r="P500" s="669">
        <f>IF(OR('1C TSsoustraitance'!$D217="",'1C TSsoustraitance'!$E217="OUI",'1C TSsoustraitance'!$AP217=0),0,(('1C TSsoustraitance'!$T217)/'1C TSsoustraitance'!$AP217))</f>
        <v>0</v>
      </c>
      <c r="Q500" s="669">
        <f>IF(OR('1C TSsoustraitance'!$D217="",'1C TSsoustraitance'!$E217="OUI",'1C TSsoustraitance'!$AP217=0),0,(('1C TSsoustraitance'!$U217)/'1C TSsoustraitance'!$AP217))</f>
        <v>0</v>
      </c>
      <c r="R500" s="669">
        <f>IF(OR('1C TSsoustraitance'!$D217="",'1C TSsoustraitance'!$E217="OUI",'1C TSsoustraitance'!$AP217=0),0,(('1C TSsoustraitance'!$V217)/'1C TSsoustraitance'!$AP217))</f>
        <v>0</v>
      </c>
      <c r="S500" s="669">
        <f>IF(OR('1C TSsoustraitance'!$D217="",'1C TSsoustraitance'!$E217="OUI",'1C TSsoustraitance'!$AP217=0),0,(('1C TSsoustraitance'!$W217)/'1C TSsoustraitance'!$AP217))</f>
        <v>0</v>
      </c>
      <c r="T500" s="669">
        <f>IF(OR('1C TSsoustraitance'!$D217="",'1C TSsoustraitance'!$E217="OUI",'1C TSsoustraitance'!$AP217=0),0,(('1C TSsoustraitance'!$X217)/'1C TSsoustraitance'!$AP217))</f>
        <v>0</v>
      </c>
      <c r="U500" s="669">
        <f>IF(OR('1C TSsoustraitance'!$D217="",'1C TSsoustraitance'!$E217="OUI",'1C TSsoustraitance'!$AP217=0),0,(('1C TSsoustraitance'!$Y217)/'1C TSsoustraitance'!$AP217))</f>
        <v>0</v>
      </c>
      <c r="V500" s="669">
        <f>IF(OR('1C TSsoustraitance'!$D217="",'1C TSsoustraitance'!$E217="OUI",'1C TSsoustraitance'!$AP217=0),0,(('1C TSsoustraitance'!$Z217)/'1C TSsoustraitance'!$AP217))</f>
        <v>0</v>
      </c>
      <c r="W500" s="669">
        <f>IF(OR('1C TSsoustraitance'!$D217="",'1C TSsoustraitance'!$E217="OUI",'1C TSsoustraitance'!$AP217=0),0,(('1C TSsoustraitance'!$AA217)/'1C TSsoustraitance'!$AP217))</f>
        <v>0</v>
      </c>
      <c r="X500" s="669">
        <f>IF(OR('1C TSsoustraitance'!$D217="",'1C TSsoustraitance'!$E217="OUI",'1C TSsoustraitance'!$AP217=0),0,(('1C TSsoustraitance'!$AB217)/'1C TSsoustraitance'!$AP217))</f>
        <v>0</v>
      </c>
      <c r="Y500" s="669">
        <f>IF(OR('1C TSsoustraitance'!$D217="",'1C TSsoustraitance'!$E217="OUI",'1C TSsoustraitance'!$AP217=0),0,(('1C TSsoustraitance'!$AC217)/'1C TSsoustraitance'!$AP217))</f>
        <v>0</v>
      </c>
      <c r="Z500" s="669">
        <f>IF(OR('1C TSsoustraitance'!$D217="",'1C TSsoustraitance'!$E217="OUI",'1C TSsoustraitance'!$AP217=0),0,(('1C TSsoustraitance'!$AD217)/'1C TSsoustraitance'!$AP217))</f>
        <v>0</v>
      </c>
      <c r="AA500" s="669">
        <f>IF(OR('1C TSsoustraitance'!$D217="",'1C TSsoustraitance'!$E217="OUI",'1C TSsoustraitance'!$AP217=0),0,(('1C TSsoustraitance'!$AE217)/'1C TSsoustraitance'!$AP217))</f>
        <v>0</v>
      </c>
      <c r="AB500" s="669">
        <f>IF(OR('1C TSsoustraitance'!$D217="",'1C TSsoustraitance'!$E217="OUI",'1C TSsoustraitance'!$AP217=0),0,(('1C TSsoustraitance'!$AF217)/'1C TSsoustraitance'!$AP217))</f>
        <v>0</v>
      </c>
      <c r="AC500" s="669">
        <f>IF(OR('1C TSsoustraitance'!$D217="",'1C TSsoustraitance'!$E217="OUI",'1C TSsoustraitance'!$AP217=0),0,(('1C TSsoustraitance'!$AG217)/'1C TSsoustraitance'!$AP217))</f>
        <v>0</v>
      </c>
      <c r="AD500" s="669">
        <f>IF(OR('1C TSsoustraitance'!$D217="",'1C TSsoustraitance'!$E217="OUI",'1C TSsoustraitance'!$AP217=0),0,(('1C TSsoustraitance'!$AH217)/'1C TSsoustraitance'!$AP217))</f>
        <v>0</v>
      </c>
      <c r="AE500" s="669">
        <f>IF(OR('1C TSsoustraitance'!$D217="",'1C TSsoustraitance'!$E217="OUI",'1C TSsoustraitance'!$AP217=0),0,(('1C TSsoustraitance'!$AI217)/'1C TSsoustraitance'!$AP217))</f>
        <v>0</v>
      </c>
      <c r="AF500" s="669">
        <f>IF(OR('1C TSsoustraitance'!$D217="",'1C TSsoustraitance'!$E217="OUI",'1C TSsoustraitance'!$AP217=0),0,(('1C TSsoustraitance'!$AJ217)/'1C TSsoustraitance'!$AP217))</f>
        <v>0</v>
      </c>
      <c r="AG500" s="669">
        <f>IF(OR('1C TSsoustraitance'!$D217="",'1C TSsoustraitance'!$E217="OUI",'1C TSsoustraitance'!$AP217=0),0,(('1C TSsoustraitance'!$AK217)/'1C TSsoustraitance'!$AP217))</f>
        <v>0</v>
      </c>
      <c r="AH500" s="669">
        <f>IF(OR('1C TSsoustraitance'!$D217="",'1C TSsoustraitance'!$E217="OUI",'1C TSsoustraitance'!$AP217=0),0,(('1C TSsoustraitance'!$AL217)/'1C TSsoustraitance'!$AP217))</f>
        <v>0</v>
      </c>
      <c r="AI500" s="669">
        <f>IF(OR('1C TSsoustraitance'!$D217="",'1C TSsoustraitance'!$E217="OUI",'1C TSsoustraitance'!$AP217=0),0,(('1C TSsoustraitance'!$AM217)/'1C TSsoustraitance'!$AP217))</f>
        <v>0</v>
      </c>
      <c r="AJ500" s="669">
        <f>IF(OR('1C TSsoustraitance'!$D217="",'1C TSsoustraitance'!$E217="OUI",'1C TSsoustraitance'!$AP217=0),0,(('1C TSsoustraitance'!$AN217)/'1C TSsoustraitance'!$AP217))</f>
        <v>0</v>
      </c>
      <c r="AK500" s="669">
        <f t="shared" si="125"/>
        <v>0</v>
      </c>
      <c r="AL500" s="668">
        <f t="shared" si="126"/>
        <v>0</v>
      </c>
      <c r="AM500" s="670">
        <f>IF(Tableau7[[#This Row],[N° pièce]]="",0,(Tableau7[[#This Row],[hors TVA]]+(Tableau7[[#This Row],[hors TVA]]*Tableau7[[#This Row],[Taux TVA]])-(Tableau7[[#This Row],[hors TVA]]*Tableau7[[#This Row],[Taux TVA]]*Tableau7[[#This Row],[Régime TVA: Récupération]]))*Tableau7[[#This Row],[Type 1]])</f>
        <v>0</v>
      </c>
      <c r="AN500" s="670">
        <f>IF(Tableau7[[#This Row],[N° pièce]]="",0,IF($K$2="pôle",((Tableau7[[#This Row],[hors TVA]]+(Tableau7[[#This Row],[hors TVA]]*Tableau7[[#This Row],[Taux TVA]])-(Tableau7[[#This Row],[hors TVA]]*Tableau7[[#This Row],[Taux TVA]]*Tableau7[[#This Row],[Régime TVA: Récupération]]))*Tableau7[[#This Row],[Type 2]]),0))</f>
        <v>0</v>
      </c>
      <c r="AO500" s="670">
        <f t="shared" si="129"/>
        <v>0</v>
      </c>
      <c r="AP500" s="255">
        <f t="shared" si="128"/>
        <v>0</v>
      </c>
      <c r="AQ500" s="506">
        <f t="shared" si="130"/>
        <v>0</v>
      </c>
      <c r="AR500" s="671"/>
      <c r="AS500" s="512"/>
      <c r="AT500" s="513" t="str">
        <f>IF(('1C TSsoustraitance'!AP217*FICHE!C$14&lt;J500),"Forfait limité à "&amp;FICHE!C$14&amp;"€/jour","")</f>
        <v/>
      </c>
      <c r="AU500" s="797"/>
      <c r="AV500" s="484"/>
      <c r="AW500" s="484"/>
      <c r="AX500" s="484"/>
      <c r="AY500" s="484"/>
      <c r="AZ500" s="484"/>
      <c r="BA500" s="4"/>
      <c r="BB500" s="4"/>
      <c r="BC500" s="4"/>
      <c r="BD500" s="4"/>
      <c r="BE500" s="4"/>
      <c r="BF500" s="4"/>
      <c r="BG500" s="4"/>
      <c r="BH500" s="4"/>
      <c r="BI500" s="4"/>
      <c r="BJ500" s="4"/>
      <c r="BK500" s="4"/>
      <c r="BL500" s="4"/>
      <c r="BM500" s="4"/>
      <c r="BN500" s="4"/>
      <c r="BO500" s="4"/>
      <c r="BP500" s="4"/>
      <c r="BQ500" s="4"/>
      <c r="BR500" s="4"/>
      <c r="BS500" s="4"/>
      <c r="BT500" s="4"/>
      <c r="BU500" s="4"/>
      <c r="BV500" s="4"/>
      <c r="BW500" s="4"/>
      <c r="BX500" s="4"/>
      <c r="BY500" s="4"/>
      <c r="BZ500" s="4"/>
      <c r="CA500" s="4"/>
      <c r="CB500" s="4"/>
      <c r="CC500" s="4"/>
      <c r="CD500" s="4"/>
      <c r="CE500" s="4"/>
      <c r="CF500" s="4"/>
      <c r="CG500" s="4"/>
      <c r="CH500" s="4"/>
      <c r="CI500" s="4"/>
      <c r="CJ500" s="4"/>
      <c r="CK500" s="4"/>
      <c r="CL500" s="4"/>
      <c r="CM500" s="4"/>
      <c r="CN500" s="4"/>
      <c r="CO500" s="4"/>
      <c r="CP500" s="4"/>
      <c r="CQ500" s="4"/>
      <c r="CR500" s="4"/>
      <c r="CS500" s="4"/>
      <c r="CT500" s="4"/>
      <c r="CU500" s="4"/>
      <c r="CV500" s="4"/>
      <c r="CW500" s="4"/>
      <c r="CX500" s="4"/>
      <c r="CY500" s="4"/>
      <c r="CZ500" s="4"/>
      <c r="DA500" s="4"/>
      <c r="DB500" s="4"/>
      <c r="DC500" s="4"/>
      <c r="DD500" s="4"/>
      <c r="DE500" s="4"/>
      <c r="DF500" s="4"/>
      <c r="DG500" s="4"/>
      <c r="DH500" s="4"/>
      <c r="DI500" s="4"/>
      <c r="DJ500" s="4"/>
      <c r="DK500" s="4"/>
      <c r="DL500" s="4"/>
      <c r="DM500" s="4"/>
      <c r="DN500" s="4"/>
      <c r="DO500" s="4"/>
      <c r="DP500" s="4"/>
      <c r="DQ500" s="4"/>
      <c r="DR500" s="4"/>
      <c r="DS500" s="4"/>
      <c r="DT500" s="4"/>
      <c r="DU500" s="4"/>
      <c r="DV500" s="4"/>
      <c r="DW500" s="4"/>
      <c r="DX500" s="4"/>
      <c r="DY500" s="4"/>
      <c r="DZ500" s="4"/>
      <c r="EA500" s="4"/>
      <c r="EB500" s="4"/>
      <c r="EC500" s="4"/>
      <c r="ED500" s="4"/>
      <c r="EE500" s="4"/>
      <c r="EF500" s="4"/>
      <c r="EG500" s="4"/>
      <c r="EH500" s="4"/>
      <c r="EI500" s="4"/>
      <c r="EJ500" s="4"/>
      <c r="EK500" s="4"/>
      <c r="EL500" s="4"/>
      <c r="EM500" s="4"/>
      <c r="EN500" s="4"/>
      <c r="EO500" s="4"/>
      <c r="EP500" s="4"/>
      <c r="EQ500" s="4"/>
      <c r="ER500" s="4"/>
      <c r="ES500" s="4"/>
      <c r="ET500" s="4"/>
      <c r="EU500" s="4"/>
      <c r="EV500" s="4"/>
      <c r="EW500" s="4"/>
      <c r="EX500" s="4"/>
      <c r="EY500" s="4"/>
      <c r="EZ500" s="4"/>
      <c r="FA500" s="4"/>
      <c r="FB500" s="4"/>
      <c r="FC500" s="4"/>
      <c r="FD500" s="4"/>
      <c r="FE500" s="4"/>
      <c r="FF500" s="4"/>
      <c r="FG500" s="4"/>
      <c r="FH500" s="4"/>
      <c r="FI500" s="4"/>
      <c r="FJ500" s="4"/>
      <c r="FK500" s="4"/>
      <c r="FL500" s="4"/>
      <c r="FM500" s="4"/>
      <c r="FN500" s="4"/>
      <c r="FO500" s="4"/>
      <c r="FP500" s="4"/>
      <c r="FQ500" s="4"/>
      <c r="FR500" s="4"/>
      <c r="FS500" s="4"/>
      <c r="FT500" s="4"/>
      <c r="FU500" s="4"/>
      <c r="FV500" s="4"/>
      <c r="FW500" s="4"/>
      <c r="FX500" s="4"/>
      <c r="FY500" s="4"/>
      <c r="FZ500" s="4"/>
      <c r="GA500" s="4"/>
      <c r="GB500" s="4"/>
      <c r="GC500" s="4"/>
      <c r="GD500" s="4"/>
      <c r="GE500" s="4"/>
      <c r="GF500" s="4"/>
      <c r="GG500" s="4"/>
      <c r="GH500" s="4"/>
      <c r="GI500" s="4"/>
      <c r="GJ500" s="4"/>
      <c r="GK500" s="4"/>
      <c r="GL500" s="4"/>
      <c r="GM500" s="4"/>
      <c r="GN500" s="4"/>
      <c r="GO500" s="4"/>
      <c r="GP500" s="4"/>
      <c r="GQ500" s="4"/>
      <c r="GR500" s="4"/>
      <c r="GS500" s="4"/>
      <c r="GT500" s="4"/>
      <c r="GU500" s="4"/>
      <c r="GV500" s="4"/>
      <c r="GW500" s="4"/>
      <c r="GX500" s="4"/>
      <c r="GY500" s="4"/>
      <c r="GZ500" s="4"/>
      <c r="HA500" s="4"/>
      <c r="HB500" s="4"/>
      <c r="HC500" s="4"/>
    </row>
    <row r="501" spans="1:211" s="380" customFormat="1" ht="13.9" customHeight="1">
      <c r="A501" s="828" t="str">
        <f>IF('1C TSsoustraitance'!$A218&lt;&gt;0,'1C TSsoustraitance'!$A218,"")</f>
        <v/>
      </c>
      <c r="B501" s="530"/>
      <c r="C501" s="513" t="str">
        <f>IF('1C TSsoustraitance'!$A218&lt;&gt;0,'1C TSsoustraitance'!$B218,"")</f>
        <v/>
      </c>
      <c r="D501" s="513" t="str">
        <f>IF('1C TSsoustraitance'!$A218&lt;&gt;0,'1C TSsoustraitance'!$C218,"")</f>
        <v/>
      </c>
      <c r="E501" s="684"/>
      <c r="F501" s="685"/>
      <c r="G501" s="666">
        <f>'1C TSsoustraitance'!$D218</f>
        <v>0</v>
      </c>
      <c r="H501" s="533">
        <v>0.21</v>
      </c>
      <c r="I501" s="533">
        <v>1</v>
      </c>
      <c r="J501" s="534"/>
      <c r="K501" s="667">
        <f t="shared" si="123"/>
        <v>0</v>
      </c>
      <c r="L501" s="668">
        <f>IF(OR('1C TSsoustraitance'!$D218="",'1C TSsoustraitance'!$AP218=0),0,IF(AND('1C TSsoustraitance'!$D218&lt;&gt;"",$K$2="Pôle",'1C TSsoustraitance'!$E218="OUI"),(('1C TSsoustraitance'!$F218+'1C TSsoustraitance'!$G218+'1C TSsoustraitance'!$H218+'1C TSsoustraitance'!$I218+'1C TSsoustraitance'!$M218)/'1C TSsoustraitance'!$R218),IF(AND('1C TSsoustraitance'!$D218&lt;&gt;"",$K$2="Pôle",'1C TSsoustraitance'!$E218="NON"),(('1C TSsoustraitance'!$F218+'1C TSsoustraitance'!$G218+'1C TSsoustraitance'!$H218+'1C TSsoustraitance'!$I218+'1C TSsoustraitance'!$M218)/'1C TSsoustraitance'!$AP218),IF(AND('1C TSsoustraitance'!$D218&lt;&gt;"",$K$2&lt;&gt;"Pôle",'1C TSsoustraitance'!$E218="OUI"),(('1C TSsoustraitance'!$F218+'1C TSsoustraitance'!$G218+'1C TSsoustraitance'!$H218+'1C TSsoustraitance'!$I218+'1C TSsoustraitance'!$J218+'1C TSsoustraitance'!$K218+'1C TSsoustraitance'!$L218+'1C TSsoustraitance'!$M218+'1C TSsoustraitance'!$N218+'1C TSsoustraitance'!$O218+'1C TSsoustraitance'!$P218+'1C TSsoustraitance'!$Q218)/'1C TSsoustraitance'!$R218),IF(AND('1C TSsoustraitance'!$D218&lt;&gt;"",$K$2&lt;&gt;"Pôle",'1C TSsoustraitance'!$E218="NON"),(('1C TSsoustraitance'!$F218+'1C TSsoustraitance'!$G218+'1C TSsoustraitance'!$H218+'1C TSsoustraitance'!$I218+'1C TSsoustraitance'!$J218+'1C TSsoustraitance'!$K218+'1C TSsoustraitance'!$L218+'1C TSsoustraitance'!$M218+'1C TSsoustraitance'!$N218+'1C TSsoustraitance'!$O218+'1C TSsoustraitance'!$P218+'1C TSsoustraitance'!$Q218))/'1C TSsoustraitance'!$AP218)))))</f>
        <v>0</v>
      </c>
      <c r="M501" s="668">
        <f>IF(OR('1C TSsoustraitance'!$D218="",'1C TSsoustraitance'!AP$13=0),0,IF(AND('1C TSsoustraitance'!$D218&lt;&gt;"",$K$2="Pôle",'1C TSsoustraitance'!$E218="OUI"),(('1C TSsoustraitance'!$J218+'1C TSsoustraitance'!$K218+'1C TSsoustraitance'!$L218)/'1C TSsoustraitance'!$R218),IF(AND('1C TSsoustraitance'!$D218&lt;&gt;"",$K$2="Pôle",'1C TSsoustraitance'!$E218="NON"),(('1C TSsoustraitance'!$J218+'1C TSsoustraitance'!$K218+'1C TSsoustraitance'!$L218)/'1C TSsoustraitance'!$AP218),IF(AND('1C TSsoustraitance'!$D218&lt;&gt;"",$K$2&lt;&gt;"Pôle"),0))))</f>
        <v>0</v>
      </c>
      <c r="N501" s="668">
        <f t="shared" si="124"/>
        <v>0</v>
      </c>
      <c r="O501" s="669">
        <f>IF(OR('1C TSsoustraitance'!$D218="",'1C TSsoustraitance'!$E218="OUI",'1C TSsoustraitance'!$AP218=0),0,(('1C TSsoustraitance'!$S218)/'1C TSsoustraitance'!$AP218))</f>
        <v>0</v>
      </c>
      <c r="P501" s="669">
        <f>IF(OR('1C TSsoustraitance'!$D218="",'1C TSsoustraitance'!$E218="OUI",'1C TSsoustraitance'!$AP218=0),0,(('1C TSsoustraitance'!$T218)/'1C TSsoustraitance'!$AP218))</f>
        <v>0</v>
      </c>
      <c r="Q501" s="669">
        <f>IF(OR('1C TSsoustraitance'!$D218="",'1C TSsoustraitance'!$E218="OUI",'1C TSsoustraitance'!$AP218=0),0,(('1C TSsoustraitance'!$U218)/'1C TSsoustraitance'!$AP218))</f>
        <v>0</v>
      </c>
      <c r="R501" s="669">
        <f>IF(OR('1C TSsoustraitance'!$D218="",'1C TSsoustraitance'!$E218="OUI",'1C TSsoustraitance'!$AP218=0),0,(('1C TSsoustraitance'!$V218)/'1C TSsoustraitance'!$AP218))</f>
        <v>0</v>
      </c>
      <c r="S501" s="669">
        <f>IF(OR('1C TSsoustraitance'!$D218="",'1C TSsoustraitance'!$E218="OUI",'1C TSsoustraitance'!$AP218=0),0,(('1C TSsoustraitance'!$W218)/'1C TSsoustraitance'!$AP218))</f>
        <v>0</v>
      </c>
      <c r="T501" s="669">
        <f>IF(OR('1C TSsoustraitance'!$D218="",'1C TSsoustraitance'!$E218="OUI",'1C TSsoustraitance'!$AP218=0),0,(('1C TSsoustraitance'!$X218)/'1C TSsoustraitance'!$AP218))</f>
        <v>0</v>
      </c>
      <c r="U501" s="669">
        <f>IF(OR('1C TSsoustraitance'!$D218="",'1C TSsoustraitance'!$E218="OUI",'1C TSsoustraitance'!$AP218=0),0,(('1C TSsoustraitance'!$Y218)/'1C TSsoustraitance'!$AP218))</f>
        <v>0</v>
      </c>
      <c r="V501" s="669">
        <f>IF(OR('1C TSsoustraitance'!$D218="",'1C TSsoustraitance'!$E218="OUI",'1C TSsoustraitance'!$AP218=0),0,(('1C TSsoustraitance'!$Z218)/'1C TSsoustraitance'!$AP218))</f>
        <v>0</v>
      </c>
      <c r="W501" s="669">
        <f>IF(OR('1C TSsoustraitance'!$D218="",'1C TSsoustraitance'!$E218="OUI",'1C TSsoustraitance'!$AP218=0),0,(('1C TSsoustraitance'!$AA218)/'1C TSsoustraitance'!$AP218))</f>
        <v>0</v>
      </c>
      <c r="X501" s="669">
        <f>IF(OR('1C TSsoustraitance'!$D218="",'1C TSsoustraitance'!$E218="OUI",'1C TSsoustraitance'!$AP218=0),0,(('1C TSsoustraitance'!$AB218)/'1C TSsoustraitance'!$AP218))</f>
        <v>0</v>
      </c>
      <c r="Y501" s="669">
        <f>IF(OR('1C TSsoustraitance'!$D218="",'1C TSsoustraitance'!$E218="OUI",'1C TSsoustraitance'!$AP218=0),0,(('1C TSsoustraitance'!$AC218)/'1C TSsoustraitance'!$AP218))</f>
        <v>0</v>
      </c>
      <c r="Z501" s="669">
        <f>IF(OR('1C TSsoustraitance'!$D218="",'1C TSsoustraitance'!$E218="OUI",'1C TSsoustraitance'!$AP218=0),0,(('1C TSsoustraitance'!$AD218)/'1C TSsoustraitance'!$AP218))</f>
        <v>0</v>
      </c>
      <c r="AA501" s="669">
        <f>IF(OR('1C TSsoustraitance'!$D218="",'1C TSsoustraitance'!$E218="OUI",'1C TSsoustraitance'!$AP218=0),0,(('1C TSsoustraitance'!$AE218)/'1C TSsoustraitance'!$AP218))</f>
        <v>0</v>
      </c>
      <c r="AB501" s="669">
        <f>IF(OR('1C TSsoustraitance'!$D218="",'1C TSsoustraitance'!$E218="OUI",'1C TSsoustraitance'!$AP218=0),0,(('1C TSsoustraitance'!$AF218)/'1C TSsoustraitance'!$AP218))</f>
        <v>0</v>
      </c>
      <c r="AC501" s="669">
        <f>IF(OR('1C TSsoustraitance'!$D218="",'1C TSsoustraitance'!$E218="OUI",'1C TSsoustraitance'!$AP218=0),0,(('1C TSsoustraitance'!$AG218)/'1C TSsoustraitance'!$AP218))</f>
        <v>0</v>
      </c>
      <c r="AD501" s="669">
        <f>IF(OR('1C TSsoustraitance'!$D218="",'1C TSsoustraitance'!$E218="OUI",'1C TSsoustraitance'!$AP218=0),0,(('1C TSsoustraitance'!$AH218)/'1C TSsoustraitance'!$AP218))</f>
        <v>0</v>
      </c>
      <c r="AE501" s="669">
        <f>IF(OR('1C TSsoustraitance'!$D218="",'1C TSsoustraitance'!$E218="OUI",'1C TSsoustraitance'!$AP218=0),0,(('1C TSsoustraitance'!$AI218)/'1C TSsoustraitance'!$AP218))</f>
        <v>0</v>
      </c>
      <c r="AF501" s="669">
        <f>IF(OR('1C TSsoustraitance'!$D218="",'1C TSsoustraitance'!$E218="OUI",'1C TSsoustraitance'!$AP218=0),0,(('1C TSsoustraitance'!$AJ218)/'1C TSsoustraitance'!$AP218))</f>
        <v>0</v>
      </c>
      <c r="AG501" s="669">
        <f>IF(OR('1C TSsoustraitance'!$D218="",'1C TSsoustraitance'!$E218="OUI",'1C TSsoustraitance'!$AP218=0),0,(('1C TSsoustraitance'!$AK218)/'1C TSsoustraitance'!$AP218))</f>
        <v>0</v>
      </c>
      <c r="AH501" s="669">
        <f>IF(OR('1C TSsoustraitance'!$D218="",'1C TSsoustraitance'!$E218="OUI",'1C TSsoustraitance'!$AP218=0),0,(('1C TSsoustraitance'!$AL218)/'1C TSsoustraitance'!$AP218))</f>
        <v>0</v>
      </c>
      <c r="AI501" s="669">
        <f>IF(OR('1C TSsoustraitance'!$D218="",'1C TSsoustraitance'!$E218="OUI",'1C TSsoustraitance'!$AP218=0),0,(('1C TSsoustraitance'!$AM218)/'1C TSsoustraitance'!$AP218))</f>
        <v>0</v>
      </c>
      <c r="AJ501" s="669">
        <f>IF(OR('1C TSsoustraitance'!$D218="",'1C TSsoustraitance'!$E218="OUI",'1C TSsoustraitance'!$AP218=0),0,(('1C TSsoustraitance'!$AN218)/'1C TSsoustraitance'!$AP218))</f>
        <v>0</v>
      </c>
      <c r="AK501" s="669">
        <f t="shared" si="125"/>
        <v>0</v>
      </c>
      <c r="AL501" s="668">
        <f t="shared" si="126"/>
        <v>0</v>
      </c>
      <c r="AM501" s="670">
        <f>IF(Tableau7[[#This Row],[N° pièce]]="",0,(Tableau7[[#This Row],[hors TVA]]+(Tableau7[[#This Row],[hors TVA]]*Tableau7[[#This Row],[Taux TVA]])-(Tableau7[[#This Row],[hors TVA]]*Tableau7[[#This Row],[Taux TVA]]*Tableau7[[#This Row],[Régime TVA: Récupération]]))*Tableau7[[#This Row],[Type 1]])</f>
        <v>0</v>
      </c>
      <c r="AN501" s="670">
        <f>IF(Tableau7[[#This Row],[N° pièce]]="",0,IF($K$2="pôle",((Tableau7[[#This Row],[hors TVA]]+(Tableau7[[#This Row],[hors TVA]]*Tableau7[[#This Row],[Taux TVA]])-(Tableau7[[#This Row],[hors TVA]]*Tableau7[[#This Row],[Taux TVA]]*Tableau7[[#This Row],[Régime TVA: Récupération]]))*Tableau7[[#This Row],[Type 2]]),0))</f>
        <v>0</v>
      </c>
      <c r="AO501" s="670">
        <f t="shared" si="129"/>
        <v>0</v>
      </c>
      <c r="AP501" s="255">
        <f t="shared" si="128"/>
        <v>0</v>
      </c>
      <c r="AQ501" s="506">
        <f t="shared" si="130"/>
        <v>0</v>
      </c>
      <c r="AR501" s="671"/>
      <c r="AS501" s="512"/>
      <c r="AT501" s="513" t="str">
        <f>IF(('1C TSsoustraitance'!AP218*FICHE!C$14&lt;J501),"Forfait limité à "&amp;FICHE!C$14&amp;"€/jour","")</f>
        <v/>
      </c>
      <c r="AU501" s="797"/>
      <c r="AV501" s="484"/>
      <c r="AW501" s="484"/>
      <c r="AX501" s="484"/>
      <c r="AY501" s="484"/>
      <c r="AZ501" s="484"/>
      <c r="BA501" s="4"/>
      <c r="BB501" s="4"/>
      <c r="BC501" s="4"/>
      <c r="BD501" s="4"/>
      <c r="BE501" s="4"/>
      <c r="BF501" s="4"/>
      <c r="BG501" s="4"/>
      <c r="BH501" s="4"/>
      <c r="BI501" s="4"/>
      <c r="BJ501" s="4"/>
      <c r="BK501" s="4"/>
      <c r="BL501" s="4"/>
      <c r="BM501" s="4"/>
      <c r="BN501" s="4"/>
      <c r="BO501" s="4"/>
      <c r="BP501" s="4"/>
      <c r="BQ501" s="4"/>
      <c r="BR501" s="4"/>
      <c r="BS501" s="4"/>
      <c r="BT501" s="4"/>
      <c r="BU501" s="4"/>
      <c r="BV501" s="4"/>
      <c r="BW501" s="4"/>
      <c r="BX501" s="4"/>
      <c r="BY501" s="4"/>
      <c r="BZ501" s="4"/>
      <c r="CA501" s="4"/>
      <c r="CB501" s="4"/>
      <c r="CC501" s="4"/>
      <c r="CD501" s="4"/>
      <c r="CE501" s="4"/>
      <c r="CF501" s="4"/>
      <c r="CG501" s="4"/>
      <c r="CH501" s="4"/>
      <c r="CI501" s="4"/>
      <c r="CJ501" s="4"/>
      <c r="CK501" s="4"/>
      <c r="CL501" s="4"/>
      <c r="CM501" s="4"/>
      <c r="CN501" s="4"/>
      <c r="CO501" s="4"/>
      <c r="CP501" s="4"/>
      <c r="CQ501" s="4"/>
      <c r="CR501" s="4"/>
      <c r="CS501" s="4"/>
      <c r="CT501" s="4"/>
      <c r="CU501" s="4"/>
      <c r="CV501" s="4"/>
      <c r="CW501" s="4"/>
      <c r="CX501" s="4"/>
      <c r="CY501" s="4"/>
      <c r="CZ501" s="4"/>
      <c r="DA501" s="4"/>
      <c r="DB501" s="4"/>
      <c r="DC501" s="4"/>
      <c r="DD501" s="4"/>
      <c r="DE501" s="4"/>
      <c r="DF501" s="4"/>
      <c r="DG501" s="4"/>
      <c r="DH501" s="4"/>
      <c r="DI501" s="4"/>
      <c r="DJ501" s="4"/>
      <c r="DK501" s="4"/>
      <c r="DL501" s="4"/>
      <c r="DM501" s="4"/>
      <c r="DN501" s="4"/>
      <c r="DO501" s="4"/>
      <c r="DP501" s="4"/>
      <c r="DQ501" s="4"/>
      <c r="DR501" s="4"/>
      <c r="DS501" s="4"/>
      <c r="DT501" s="4"/>
      <c r="DU501" s="4"/>
      <c r="DV501" s="4"/>
      <c r="DW501" s="4"/>
      <c r="DX501" s="4"/>
      <c r="DY501" s="4"/>
      <c r="DZ501" s="4"/>
      <c r="EA501" s="4"/>
      <c r="EB501" s="4"/>
      <c r="EC501" s="4"/>
      <c r="ED501" s="4"/>
      <c r="EE501" s="4"/>
      <c r="EF501" s="4"/>
      <c r="EG501" s="4"/>
      <c r="EH501" s="4"/>
      <c r="EI501" s="4"/>
      <c r="EJ501" s="4"/>
      <c r="EK501" s="4"/>
      <c r="EL501" s="4"/>
      <c r="EM501" s="4"/>
      <c r="EN501" s="4"/>
      <c r="EO501" s="4"/>
      <c r="EP501" s="4"/>
      <c r="EQ501" s="4"/>
      <c r="ER501" s="4"/>
      <c r="ES501" s="4"/>
      <c r="ET501" s="4"/>
      <c r="EU501" s="4"/>
      <c r="EV501" s="4"/>
      <c r="EW501" s="4"/>
      <c r="EX501" s="4"/>
      <c r="EY501" s="4"/>
      <c r="EZ501" s="4"/>
      <c r="FA501" s="4"/>
      <c r="FB501" s="4"/>
      <c r="FC501" s="4"/>
      <c r="FD501" s="4"/>
      <c r="FE501" s="4"/>
      <c r="FF501" s="4"/>
      <c r="FG501" s="4"/>
      <c r="FH501" s="4"/>
      <c r="FI501" s="4"/>
      <c r="FJ501" s="4"/>
      <c r="FK501" s="4"/>
      <c r="FL501" s="4"/>
      <c r="FM501" s="4"/>
      <c r="FN501" s="4"/>
      <c r="FO501" s="4"/>
      <c r="FP501" s="4"/>
      <c r="FQ501" s="4"/>
      <c r="FR501" s="4"/>
      <c r="FS501" s="4"/>
      <c r="FT501" s="4"/>
      <c r="FU501" s="4"/>
      <c r="FV501" s="4"/>
      <c r="FW501" s="4"/>
      <c r="FX501" s="4"/>
      <c r="FY501" s="4"/>
      <c r="FZ501" s="4"/>
      <c r="GA501" s="4"/>
      <c r="GB501" s="4"/>
      <c r="GC501" s="4"/>
      <c r="GD501" s="4"/>
      <c r="GE501" s="4"/>
      <c r="GF501" s="4"/>
      <c r="GG501" s="4"/>
      <c r="GH501" s="4"/>
      <c r="GI501" s="4"/>
      <c r="GJ501" s="4"/>
      <c r="GK501" s="4"/>
      <c r="GL501" s="4"/>
      <c r="GM501" s="4"/>
      <c r="GN501" s="4"/>
      <c r="GO501" s="4"/>
      <c r="GP501" s="4"/>
      <c r="GQ501" s="4"/>
      <c r="GR501" s="4"/>
      <c r="GS501" s="4"/>
      <c r="GT501" s="4"/>
      <c r="GU501" s="4"/>
      <c r="GV501" s="4"/>
      <c r="GW501" s="4"/>
      <c r="GX501" s="4"/>
      <c r="GY501" s="4"/>
      <c r="GZ501" s="4"/>
      <c r="HA501" s="4"/>
      <c r="HB501" s="4"/>
      <c r="HC501" s="4"/>
    </row>
    <row r="502" spans="1:211" s="380" customFormat="1" ht="13.9" customHeight="1">
      <c r="A502" s="828" t="str">
        <f>IF('1C TSsoustraitance'!$A219&lt;&gt;0,'1C TSsoustraitance'!$A219,"")</f>
        <v/>
      </c>
      <c r="B502" s="530"/>
      <c r="C502" s="513" t="str">
        <f>IF('1C TSsoustraitance'!$A219&lt;&gt;0,'1C TSsoustraitance'!$B219,"")</f>
        <v/>
      </c>
      <c r="D502" s="513" t="str">
        <f>IF('1C TSsoustraitance'!$A219&lt;&gt;0,'1C TSsoustraitance'!$C219,"")</f>
        <v/>
      </c>
      <c r="E502" s="684"/>
      <c r="F502" s="685"/>
      <c r="G502" s="666">
        <f>'1C TSsoustraitance'!$D219</f>
        <v>0</v>
      </c>
      <c r="H502" s="533">
        <v>0.21</v>
      </c>
      <c r="I502" s="533">
        <v>1</v>
      </c>
      <c r="J502" s="534"/>
      <c r="K502" s="667">
        <f t="shared" si="123"/>
        <v>0</v>
      </c>
      <c r="L502" s="668">
        <f>IF(OR('1C TSsoustraitance'!$D219="",'1C TSsoustraitance'!$AP219=0),0,IF(AND('1C TSsoustraitance'!$D219&lt;&gt;"",$K$2="Pôle",'1C TSsoustraitance'!$E219="OUI"),(('1C TSsoustraitance'!$F219+'1C TSsoustraitance'!$G219+'1C TSsoustraitance'!$H219+'1C TSsoustraitance'!$I219+'1C TSsoustraitance'!$M219)/'1C TSsoustraitance'!$R219),IF(AND('1C TSsoustraitance'!$D219&lt;&gt;"",$K$2="Pôle",'1C TSsoustraitance'!$E219="NON"),(('1C TSsoustraitance'!$F219+'1C TSsoustraitance'!$G219+'1C TSsoustraitance'!$H219+'1C TSsoustraitance'!$I219+'1C TSsoustraitance'!$M219)/'1C TSsoustraitance'!$AP219),IF(AND('1C TSsoustraitance'!$D219&lt;&gt;"",$K$2&lt;&gt;"Pôle",'1C TSsoustraitance'!$E219="OUI"),(('1C TSsoustraitance'!$F219+'1C TSsoustraitance'!$G219+'1C TSsoustraitance'!$H219+'1C TSsoustraitance'!$I219+'1C TSsoustraitance'!$J219+'1C TSsoustraitance'!$K219+'1C TSsoustraitance'!$L219+'1C TSsoustraitance'!$M219+'1C TSsoustraitance'!$N219+'1C TSsoustraitance'!$O219+'1C TSsoustraitance'!$P219+'1C TSsoustraitance'!$Q219)/'1C TSsoustraitance'!$R219),IF(AND('1C TSsoustraitance'!$D219&lt;&gt;"",$K$2&lt;&gt;"Pôle",'1C TSsoustraitance'!$E219="NON"),(('1C TSsoustraitance'!$F219+'1C TSsoustraitance'!$G219+'1C TSsoustraitance'!$H219+'1C TSsoustraitance'!$I219+'1C TSsoustraitance'!$J219+'1C TSsoustraitance'!$K219+'1C TSsoustraitance'!$L219+'1C TSsoustraitance'!$M219+'1C TSsoustraitance'!$N219+'1C TSsoustraitance'!$O219+'1C TSsoustraitance'!$P219+'1C TSsoustraitance'!$Q219))/'1C TSsoustraitance'!$AP219)))))</f>
        <v>0</v>
      </c>
      <c r="M502" s="668">
        <f>IF(OR('1C TSsoustraitance'!$D219="",'1C TSsoustraitance'!AP$13=0),0,IF(AND('1C TSsoustraitance'!$D219&lt;&gt;"",$K$2="Pôle",'1C TSsoustraitance'!$E219="OUI"),(('1C TSsoustraitance'!$J219+'1C TSsoustraitance'!$K219+'1C TSsoustraitance'!$L219)/'1C TSsoustraitance'!$R219),IF(AND('1C TSsoustraitance'!$D219&lt;&gt;"",$K$2="Pôle",'1C TSsoustraitance'!$E219="NON"),(('1C TSsoustraitance'!$J219+'1C TSsoustraitance'!$K219+'1C TSsoustraitance'!$L219)/'1C TSsoustraitance'!$AP219),IF(AND('1C TSsoustraitance'!$D219&lt;&gt;"",$K$2&lt;&gt;"Pôle"),0))))</f>
        <v>0</v>
      </c>
      <c r="N502" s="668">
        <f t="shared" si="124"/>
        <v>0</v>
      </c>
      <c r="O502" s="669">
        <f>IF(OR('1C TSsoustraitance'!$D219="",'1C TSsoustraitance'!$E219="OUI",'1C TSsoustraitance'!$AP219=0),0,(('1C TSsoustraitance'!$S219)/'1C TSsoustraitance'!$AP219))</f>
        <v>0</v>
      </c>
      <c r="P502" s="669">
        <f>IF(OR('1C TSsoustraitance'!$D219="",'1C TSsoustraitance'!$E219="OUI",'1C TSsoustraitance'!$AP219=0),0,(('1C TSsoustraitance'!$T219)/'1C TSsoustraitance'!$AP219))</f>
        <v>0</v>
      </c>
      <c r="Q502" s="669">
        <f>IF(OR('1C TSsoustraitance'!$D219="",'1C TSsoustraitance'!$E219="OUI",'1C TSsoustraitance'!$AP219=0),0,(('1C TSsoustraitance'!$U219)/'1C TSsoustraitance'!$AP219))</f>
        <v>0</v>
      </c>
      <c r="R502" s="669">
        <f>IF(OR('1C TSsoustraitance'!$D219="",'1C TSsoustraitance'!$E219="OUI",'1C TSsoustraitance'!$AP219=0),0,(('1C TSsoustraitance'!$V219)/'1C TSsoustraitance'!$AP219))</f>
        <v>0</v>
      </c>
      <c r="S502" s="669">
        <f>IF(OR('1C TSsoustraitance'!$D219="",'1C TSsoustraitance'!$E219="OUI",'1C TSsoustraitance'!$AP219=0),0,(('1C TSsoustraitance'!$W219)/'1C TSsoustraitance'!$AP219))</f>
        <v>0</v>
      </c>
      <c r="T502" s="669">
        <f>IF(OR('1C TSsoustraitance'!$D219="",'1C TSsoustraitance'!$E219="OUI",'1C TSsoustraitance'!$AP219=0),0,(('1C TSsoustraitance'!$X219)/'1C TSsoustraitance'!$AP219))</f>
        <v>0</v>
      </c>
      <c r="U502" s="669">
        <f>IF(OR('1C TSsoustraitance'!$D219="",'1C TSsoustraitance'!$E219="OUI",'1C TSsoustraitance'!$AP219=0),0,(('1C TSsoustraitance'!$Y219)/'1C TSsoustraitance'!$AP219))</f>
        <v>0</v>
      </c>
      <c r="V502" s="669">
        <f>IF(OR('1C TSsoustraitance'!$D219="",'1C TSsoustraitance'!$E219="OUI",'1C TSsoustraitance'!$AP219=0),0,(('1C TSsoustraitance'!$Z219)/'1C TSsoustraitance'!$AP219))</f>
        <v>0</v>
      </c>
      <c r="W502" s="669">
        <f>IF(OR('1C TSsoustraitance'!$D219="",'1C TSsoustraitance'!$E219="OUI",'1C TSsoustraitance'!$AP219=0),0,(('1C TSsoustraitance'!$AA219)/'1C TSsoustraitance'!$AP219))</f>
        <v>0</v>
      </c>
      <c r="X502" s="669">
        <f>IF(OR('1C TSsoustraitance'!$D219="",'1C TSsoustraitance'!$E219="OUI",'1C TSsoustraitance'!$AP219=0),0,(('1C TSsoustraitance'!$AB219)/'1C TSsoustraitance'!$AP219))</f>
        <v>0</v>
      </c>
      <c r="Y502" s="669">
        <f>IF(OR('1C TSsoustraitance'!$D219="",'1C TSsoustraitance'!$E219="OUI",'1C TSsoustraitance'!$AP219=0),0,(('1C TSsoustraitance'!$AC219)/'1C TSsoustraitance'!$AP219))</f>
        <v>0</v>
      </c>
      <c r="Z502" s="669">
        <f>IF(OR('1C TSsoustraitance'!$D219="",'1C TSsoustraitance'!$E219="OUI",'1C TSsoustraitance'!$AP219=0),0,(('1C TSsoustraitance'!$AD219)/'1C TSsoustraitance'!$AP219))</f>
        <v>0</v>
      </c>
      <c r="AA502" s="669">
        <f>IF(OR('1C TSsoustraitance'!$D219="",'1C TSsoustraitance'!$E219="OUI",'1C TSsoustraitance'!$AP219=0),0,(('1C TSsoustraitance'!$AE219)/'1C TSsoustraitance'!$AP219))</f>
        <v>0</v>
      </c>
      <c r="AB502" s="669">
        <f>IF(OR('1C TSsoustraitance'!$D219="",'1C TSsoustraitance'!$E219="OUI",'1C TSsoustraitance'!$AP219=0),0,(('1C TSsoustraitance'!$AF219)/'1C TSsoustraitance'!$AP219))</f>
        <v>0</v>
      </c>
      <c r="AC502" s="669">
        <f>IF(OR('1C TSsoustraitance'!$D219="",'1C TSsoustraitance'!$E219="OUI",'1C TSsoustraitance'!$AP219=0),0,(('1C TSsoustraitance'!$AG219)/'1C TSsoustraitance'!$AP219))</f>
        <v>0</v>
      </c>
      <c r="AD502" s="669">
        <f>IF(OR('1C TSsoustraitance'!$D219="",'1C TSsoustraitance'!$E219="OUI",'1C TSsoustraitance'!$AP219=0),0,(('1C TSsoustraitance'!$AH219)/'1C TSsoustraitance'!$AP219))</f>
        <v>0</v>
      </c>
      <c r="AE502" s="669">
        <f>IF(OR('1C TSsoustraitance'!$D219="",'1C TSsoustraitance'!$E219="OUI",'1C TSsoustraitance'!$AP219=0),0,(('1C TSsoustraitance'!$AI219)/'1C TSsoustraitance'!$AP219))</f>
        <v>0</v>
      </c>
      <c r="AF502" s="669">
        <f>IF(OR('1C TSsoustraitance'!$D219="",'1C TSsoustraitance'!$E219="OUI",'1C TSsoustraitance'!$AP219=0),0,(('1C TSsoustraitance'!$AJ219)/'1C TSsoustraitance'!$AP219))</f>
        <v>0</v>
      </c>
      <c r="AG502" s="669">
        <f>IF(OR('1C TSsoustraitance'!$D219="",'1C TSsoustraitance'!$E219="OUI",'1C TSsoustraitance'!$AP219=0),0,(('1C TSsoustraitance'!$AK219)/'1C TSsoustraitance'!$AP219))</f>
        <v>0</v>
      </c>
      <c r="AH502" s="669">
        <f>IF(OR('1C TSsoustraitance'!$D219="",'1C TSsoustraitance'!$E219="OUI",'1C TSsoustraitance'!$AP219=0),0,(('1C TSsoustraitance'!$AL219)/'1C TSsoustraitance'!$AP219))</f>
        <v>0</v>
      </c>
      <c r="AI502" s="669">
        <f>IF(OR('1C TSsoustraitance'!$D219="",'1C TSsoustraitance'!$E219="OUI",'1C TSsoustraitance'!$AP219=0),0,(('1C TSsoustraitance'!$AM219)/'1C TSsoustraitance'!$AP219))</f>
        <v>0</v>
      </c>
      <c r="AJ502" s="669">
        <f>IF(OR('1C TSsoustraitance'!$D219="",'1C TSsoustraitance'!$E219="OUI",'1C TSsoustraitance'!$AP219=0),0,(('1C TSsoustraitance'!$AN219)/'1C TSsoustraitance'!$AP219))</f>
        <v>0</v>
      </c>
      <c r="AK502" s="669">
        <f t="shared" si="125"/>
        <v>0</v>
      </c>
      <c r="AL502" s="668">
        <f t="shared" si="126"/>
        <v>0</v>
      </c>
      <c r="AM502" s="670">
        <f>IF(Tableau7[[#This Row],[N° pièce]]="",0,(Tableau7[[#This Row],[hors TVA]]+(Tableau7[[#This Row],[hors TVA]]*Tableau7[[#This Row],[Taux TVA]])-(Tableau7[[#This Row],[hors TVA]]*Tableau7[[#This Row],[Taux TVA]]*Tableau7[[#This Row],[Régime TVA: Récupération]]))*Tableau7[[#This Row],[Type 1]])</f>
        <v>0</v>
      </c>
      <c r="AN502" s="670">
        <f>IF(Tableau7[[#This Row],[N° pièce]]="",0,IF($K$2="pôle",((Tableau7[[#This Row],[hors TVA]]+(Tableau7[[#This Row],[hors TVA]]*Tableau7[[#This Row],[Taux TVA]])-(Tableau7[[#This Row],[hors TVA]]*Tableau7[[#This Row],[Taux TVA]]*Tableau7[[#This Row],[Régime TVA: Récupération]]))*Tableau7[[#This Row],[Type 2]]),0))</f>
        <v>0</v>
      </c>
      <c r="AO502" s="670">
        <f t="shared" si="129"/>
        <v>0</v>
      </c>
      <c r="AP502" s="255">
        <f t="shared" si="128"/>
        <v>0</v>
      </c>
      <c r="AQ502" s="506">
        <f t="shared" si="130"/>
        <v>0</v>
      </c>
      <c r="AR502" s="671"/>
      <c r="AS502" s="512"/>
      <c r="AT502" s="513" t="str">
        <f>IF(('1C TSsoustraitance'!AP219*FICHE!C$14&lt;J502),"Forfait limité à "&amp;FICHE!C$14&amp;"€/jour","")</f>
        <v/>
      </c>
      <c r="AU502" s="797"/>
      <c r="AV502" s="484"/>
      <c r="AW502" s="484"/>
      <c r="AX502" s="484"/>
      <c r="AY502" s="484"/>
      <c r="AZ502" s="48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CD502" s="4"/>
      <c r="CE502" s="4"/>
      <c r="CF502" s="4"/>
      <c r="CG502" s="4"/>
      <c r="CH502" s="4"/>
      <c r="CI502" s="4"/>
      <c r="CJ502" s="4"/>
      <c r="CK502" s="4"/>
      <c r="CL502" s="4"/>
      <c r="CM502" s="4"/>
      <c r="CN502" s="4"/>
      <c r="CO502" s="4"/>
      <c r="CP502" s="4"/>
      <c r="CQ502" s="4"/>
      <c r="CR502" s="4"/>
      <c r="CS502" s="4"/>
      <c r="CT502" s="4"/>
      <c r="CU502" s="4"/>
      <c r="CV502" s="4"/>
      <c r="CW502" s="4"/>
      <c r="CX502" s="4"/>
      <c r="CY502" s="4"/>
      <c r="CZ502" s="4"/>
      <c r="DA502" s="4"/>
      <c r="DB502" s="4"/>
      <c r="DC502" s="4"/>
      <c r="DD502" s="4"/>
      <c r="DE502" s="4"/>
      <c r="DF502" s="4"/>
      <c r="DG502" s="4"/>
      <c r="DH502" s="4"/>
      <c r="DI502" s="4"/>
      <c r="DJ502" s="4"/>
      <c r="DK502" s="4"/>
      <c r="DL502" s="4"/>
      <c r="DM502" s="4"/>
      <c r="DN502" s="4"/>
      <c r="DO502" s="4"/>
      <c r="DP502" s="4"/>
      <c r="DQ502" s="4"/>
      <c r="DR502" s="4"/>
      <c r="DS502" s="4"/>
      <c r="DT502" s="4"/>
      <c r="DU502" s="4"/>
      <c r="DV502" s="4"/>
      <c r="DW502" s="4"/>
      <c r="DX502" s="4"/>
      <c r="DY502" s="4"/>
      <c r="DZ502" s="4"/>
      <c r="EA502" s="4"/>
      <c r="EB502" s="4"/>
      <c r="EC502" s="4"/>
      <c r="ED502" s="4"/>
      <c r="EE502" s="4"/>
      <c r="EF502" s="4"/>
      <c r="EG502" s="4"/>
      <c r="EH502" s="4"/>
      <c r="EI502" s="4"/>
      <c r="EJ502" s="4"/>
      <c r="EK502" s="4"/>
      <c r="EL502" s="4"/>
      <c r="EM502" s="4"/>
      <c r="EN502" s="4"/>
      <c r="EO502" s="4"/>
      <c r="EP502" s="4"/>
      <c r="EQ502" s="4"/>
      <c r="ER502" s="4"/>
      <c r="ES502" s="4"/>
      <c r="ET502" s="4"/>
      <c r="EU502" s="4"/>
      <c r="EV502" s="4"/>
      <c r="EW502" s="4"/>
      <c r="EX502" s="4"/>
      <c r="EY502" s="4"/>
      <c r="EZ502" s="4"/>
      <c r="FA502" s="4"/>
      <c r="FB502" s="4"/>
      <c r="FC502" s="4"/>
      <c r="FD502" s="4"/>
      <c r="FE502" s="4"/>
      <c r="FF502" s="4"/>
      <c r="FG502" s="4"/>
      <c r="FH502" s="4"/>
      <c r="FI502" s="4"/>
      <c r="FJ502" s="4"/>
      <c r="FK502" s="4"/>
      <c r="FL502" s="4"/>
      <c r="FM502" s="4"/>
      <c r="FN502" s="4"/>
      <c r="FO502" s="4"/>
      <c r="FP502" s="4"/>
      <c r="FQ502" s="4"/>
      <c r="FR502" s="4"/>
      <c r="FS502" s="4"/>
      <c r="FT502" s="4"/>
      <c r="FU502" s="4"/>
      <c r="FV502" s="4"/>
      <c r="FW502" s="4"/>
      <c r="FX502" s="4"/>
      <c r="FY502" s="4"/>
      <c r="FZ502" s="4"/>
      <c r="GA502" s="4"/>
      <c r="GB502" s="4"/>
      <c r="GC502" s="4"/>
      <c r="GD502" s="4"/>
      <c r="GE502" s="4"/>
      <c r="GF502" s="4"/>
      <c r="GG502" s="4"/>
      <c r="GH502" s="4"/>
      <c r="GI502" s="4"/>
      <c r="GJ502" s="4"/>
      <c r="GK502" s="4"/>
      <c r="GL502" s="4"/>
      <c r="GM502" s="4"/>
      <c r="GN502" s="4"/>
      <c r="GO502" s="4"/>
      <c r="GP502" s="4"/>
      <c r="GQ502" s="4"/>
      <c r="GR502" s="4"/>
      <c r="GS502" s="4"/>
      <c r="GT502" s="4"/>
      <c r="GU502" s="4"/>
      <c r="GV502" s="4"/>
      <c r="GW502" s="4"/>
      <c r="GX502" s="4"/>
      <c r="GY502" s="4"/>
      <c r="GZ502" s="4"/>
      <c r="HA502" s="4"/>
      <c r="HB502" s="4"/>
      <c r="HC502" s="4"/>
    </row>
    <row r="503" spans="1:211" s="380" customFormat="1" ht="13.9" customHeight="1">
      <c r="A503" s="828" t="str">
        <f>IF('1C TSsoustraitance'!$A220&lt;&gt;0,'1C TSsoustraitance'!$A220,"")</f>
        <v/>
      </c>
      <c r="B503" s="530"/>
      <c r="C503" s="513" t="str">
        <f>IF('1C TSsoustraitance'!$A220&lt;&gt;0,'1C TSsoustraitance'!$B220,"")</f>
        <v/>
      </c>
      <c r="D503" s="513" t="str">
        <f>IF('1C TSsoustraitance'!$A220&lt;&gt;0,'1C TSsoustraitance'!$C220,"")</f>
        <v/>
      </c>
      <c r="E503" s="684"/>
      <c r="F503" s="685"/>
      <c r="G503" s="666">
        <f>'1C TSsoustraitance'!$D220</f>
        <v>0</v>
      </c>
      <c r="H503" s="533">
        <v>0.21</v>
      </c>
      <c r="I503" s="533">
        <v>1</v>
      </c>
      <c r="J503" s="534"/>
      <c r="K503" s="667">
        <f t="shared" si="123"/>
        <v>0</v>
      </c>
      <c r="L503" s="668">
        <f>IF(OR('1C TSsoustraitance'!$D220="",'1C TSsoustraitance'!$AP220=0),0,IF(AND('1C TSsoustraitance'!$D220&lt;&gt;"",$K$2="Pôle",'1C TSsoustraitance'!$E220="OUI"),(('1C TSsoustraitance'!$F220+'1C TSsoustraitance'!$G220+'1C TSsoustraitance'!$H220+'1C TSsoustraitance'!$I220+'1C TSsoustraitance'!$M220)/'1C TSsoustraitance'!$R220),IF(AND('1C TSsoustraitance'!$D220&lt;&gt;"",$K$2="Pôle",'1C TSsoustraitance'!$E220="NON"),(('1C TSsoustraitance'!$F220+'1C TSsoustraitance'!$G220+'1C TSsoustraitance'!$H220+'1C TSsoustraitance'!$I220+'1C TSsoustraitance'!$M220)/'1C TSsoustraitance'!$AP220),IF(AND('1C TSsoustraitance'!$D220&lt;&gt;"",$K$2&lt;&gt;"Pôle",'1C TSsoustraitance'!$E220="OUI"),(('1C TSsoustraitance'!$F220+'1C TSsoustraitance'!$G220+'1C TSsoustraitance'!$H220+'1C TSsoustraitance'!$I220+'1C TSsoustraitance'!$J220+'1C TSsoustraitance'!$K220+'1C TSsoustraitance'!$L220+'1C TSsoustraitance'!$M220+'1C TSsoustraitance'!$N220+'1C TSsoustraitance'!$O220+'1C TSsoustraitance'!$P220+'1C TSsoustraitance'!$Q220)/'1C TSsoustraitance'!$R220),IF(AND('1C TSsoustraitance'!$D220&lt;&gt;"",$K$2&lt;&gt;"Pôle",'1C TSsoustraitance'!$E220="NON"),(('1C TSsoustraitance'!$F220+'1C TSsoustraitance'!$G220+'1C TSsoustraitance'!$H220+'1C TSsoustraitance'!$I220+'1C TSsoustraitance'!$J220+'1C TSsoustraitance'!$K220+'1C TSsoustraitance'!$L220+'1C TSsoustraitance'!$M220+'1C TSsoustraitance'!$N220+'1C TSsoustraitance'!$O220+'1C TSsoustraitance'!$P220+'1C TSsoustraitance'!$Q220))/'1C TSsoustraitance'!$AP220)))))</f>
        <v>0</v>
      </c>
      <c r="M503" s="668">
        <f>IF(OR('1C TSsoustraitance'!$D220="",'1C TSsoustraitance'!AP$13=0),0,IF(AND('1C TSsoustraitance'!$D220&lt;&gt;"",$K$2="Pôle",'1C TSsoustraitance'!$E220="OUI"),(('1C TSsoustraitance'!$J220+'1C TSsoustraitance'!$K220+'1C TSsoustraitance'!$L220)/'1C TSsoustraitance'!$R220),IF(AND('1C TSsoustraitance'!$D220&lt;&gt;"",$K$2="Pôle",'1C TSsoustraitance'!$E220="NON"),(('1C TSsoustraitance'!$J220+'1C TSsoustraitance'!$K220+'1C TSsoustraitance'!$L220)/'1C TSsoustraitance'!$AP220),IF(AND('1C TSsoustraitance'!$D220&lt;&gt;"",$K$2&lt;&gt;"Pôle"),0))))</f>
        <v>0</v>
      </c>
      <c r="N503" s="668">
        <f t="shared" si="124"/>
        <v>0</v>
      </c>
      <c r="O503" s="669">
        <f>IF(OR('1C TSsoustraitance'!$D220="",'1C TSsoustraitance'!$E220="OUI",'1C TSsoustraitance'!$AP220=0),0,(('1C TSsoustraitance'!$S220)/'1C TSsoustraitance'!$AP220))</f>
        <v>0</v>
      </c>
      <c r="P503" s="669">
        <f>IF(OR('1C TSsoustraitance'!$D220="",'1C TSsoustraitance'!$E220="OUI",'1C TSsoustraitance'!$AP220=0),0,(('1C TSsoustraitance'!$T220)/'1C TSsoustraitance'!$AP220))</f>
        <v>0</v>
      </c>
      <c r="Q503" s="669">
        <f>IF(OR('1C TSsoustraitance'!$D220="",'1C TSsoustraitance'!$E220="OUI",'1C TSsoustraitance'!$AP220=0),0,(('1C TSsoustraitance'!$U220)/'1C TSsoustraitance'!$AP220))</f>
        <v>0</v>
      </c>
      <c r="R503" s="669">
        <f>IF(OR('1C TSsoustraitance'!$D220="",'1C TSsoustraitance'!$E220="OUI",'1C TSsoustraitance'!$AP220=0),0,(('1C TSsoustraitance'!$V220)/'1C TSsoustraitance'!$AP220))</f>
        <v>0</v>
      </c>
      <c r="S503" s="669">
        <f>IF(OR('1C TSsoustraitance'!$D220="",'1C TSsoustraitance'!$E220="OUI",'1C TSsoustraitance'!$AP220=0),0,(('1C TSsoustraitance'!$W220)/'1C TSsoustraitance'!$AP220))</f>
        <v>0</v>
      </c>
      <c r="T503" s="669">
        <f>IF(OR('1C TSsoustraitance'!$D220="",'1C TSsoustraitance'!$E220="OUI",'1C TSsoustraitance'!$AP220=0),0,(('1C TSsoustraitance'!$X220)/'1C TSsoustraitance'!$AP220))</f>
        <v>0</v>
      </c>
      <c r="U503" s="669">
        <f>IF(OR('1C TSsoustraitance'!$D220="",'1C TSsoustraitance'!$E220="OUI",'1C TSsoustraitance'!$AP220=0),0,(('1C TSsoustraitance'!$Y220)/'1C TSsoustraitance'!$AP220))</f>
        <v>0</v>
      </c>
      <c r="V503" s="669">
        <f>IF(OR('1C TSsoustraitance'!$D220="",'1C TSsoustraitance'!$E220="OUI",'1C TSsoustraitance'!$AP220=0),0,(('1C TSsoustraitance'!$Z220)/'1C TSsoustraitance'!$AP220))</f>
        <v>0</v>
      </c>
      <c r="W503" s="669">
        <f>IF(OR('1C TSsoustraitance'!$D220="",'1C TSsoustraitance'!$E220="OUI",'1C TSsoustraitance'!$AP220=0),0,(('1C TSsoustraitance'!$AA220)/'1C TSsoustraitance'!$AP220))</f>
        <v>0</v>
      </c>
      <c r="X503" s="669">
        <f>IF(OR('1C TSsoustraitance'!$D220="",'1C TSsoustraitance'!$E220="OUI",'1C TSsoustraitance'!$AP220=0),0,(('1C TSsoustraitance'!$AB220)/'1C TSsoustraitance'!$AP220))</f>
        <v>0</v>
      </c>
      <c r="Y503" s="669">
        <f>IF(OR('1C TSsoustraitance'!$D220="",'1C TSsoustraitance'!$E220="OUI",'1C TSsoustraitance'!$AP220=0),0,(('1C TSsoustraitance'!$AC220)/'1C TSsoustraitance'!$AP220))</f>
        <v>0</v>
      </c>
      <c r="Z503" s="669">
        <f>IF(OR('1C TSsoustraitance'!$D220="",'1C TSsoustraitance'!$E220="OUI",'1C TSsoustraitance'!$AP220=0),0,(('1C TSsoustraitance'!$AD220)/'1C TSsoustraitance'!$AP220))</f>
        <v>0</v>
      </c>
      <c r="AA503" s="669">
        <f>IF(OR('1C TSsoustraitance'!$D220="",'1C TSsoustraitance'!$E220="OUI",'1C TSsoustraitance'!$AP220=0),0,(('1C TSsoustraitance'!$AE220)/'1C TSsoustraitance'!$AP220))</f>
        <v>0</v>
      </c>
      <c r="AB503" s="669">
        <f>IF(OR('1C TSsoustraitance'!$D220="",'1C TSsoustraitance'!$E220="OUI",'1C TSsoustraitance'!$AP220=0),0,(('1C TSsoustraitance'!$AF220)/'1C TSsoustraitance'!$AP220))</f>
        <v>0</v>
      </c>
      <c r="AC503" s="669">
        <f>IF(OR('1C TSsoustraitance'!$D220="",'1C TSsoustraitance'!$E220="OUI",'1C TSsoustraitance'!$AP220=0),0,(('1C TSsoustraitance'!$AG220)/'1C TSsoustraitance'!$AP220))</f>
        <v>0</v>
      </c>
      <c r="AD503" s="669">
        <f>IF(OR('1C TSsoustraitance'!$D220="",'1C TSsoustraitance'!$E220="OUI",'1C TSsoustraitance'!$AP220=0),0,(('1C TSsoustraitance'!$AH220)/'1C TSsoustraitance'!$AP220))</f>
        <v>0</v>
      </c>
      <c r="AE503" s="669">
        <f>IF(OR('1C TSsoustraitance'!$D220="",'1C TSsoustraitance'!$E220="OUI",'1C TSsoustraitance'!$AP220=0),0,(('1C TSsoustraitance'!$AI220)/'1C TSsoustraitance'!$AP220))</f>
        <v>0</v>
      </c>
      <c r="AF503" s="669">
        <f>IF(OR('1C TSsoustraitance'!$D220="",'1C TSsoustraitance'!$E220="OUI",'1C TSsoustraitance'!$AP220=0),0,(('1C TSsoustraitance'!$AJ220)/'1C TSsoustraitance'!$AP220))</f>
        <v>0</v>
      </c>
      <c r="AG503" s="669">
        <f>IF(OR('1C TSsoustraitance'!$D220="",'1C TSsoustraitance'!$E220="OUI",'1C TSsoustraitance'!$AP220=0),0,(('1C TSsoustraitance'!$AK220)/'1C TSsoustraitance'!$AP220))</f>
        <v>0</v>
      </c>
      <c r="AH503" s="669">
        <f>IF(OR('1C TSsoustraitance'!$D220="",'1C TSsoustraitance'!$E220="OUI",'1C TSsoustraitance'!$AP220=0),0,(('1C TSsoustraitance'!$AL220)/'1C TSsoustraitance'!$AP220))</f>
        <v>0</v>
      </c>
      <c r="AI503" s="669">
        <f>IF(OR('1C TSsoustraitance'!$D220="",'1C TSsoustraitance'!$E220="OUI",'1C TSsoustraitance'!$AP220=0),0,(('1C TSsoustraitance'!$AM220)/'1C TSsoustraitance'!$AP220))</f>
        <v>0</v>
      </c>
      <c r="AJ503" s="669">
        <f>IF(OR('1C TSsoustraitance'!$D220="",'1C TSsoustraitance'!$E220="OUI",'1C TSsoustraitance'!$AP220=0),0,(('1C TSsoustraitance'!$AN220)/'1C TSsoustraitance'!$AP220))</f>
        <v>0</v>
      </c>
      <c r="AK503" s="669">
        <f t="shared" si="125"/>
        <v>0</v>
      </c>
      <c r="AL503" s="668">
        <f t="shared" si="126"/>
        <v>0</v>
      </c>
      <c r="AM503" s="670">
        <f>IF(Tableau7[[#This Row],[N° pièce]]="",0,(Tableau7[[#This Row],[hors TVA]]+(Tableau7[[#This Row],[hors TVA]]*Tableau7[[#This Row],[Taux TVA]])-(Tableau7[[#This Row],[hors TVA]]*Tableau7[[#This Row],[Taux TVA]]*Tableau7[[#This Row],[Régime TVA: Récupération]]))*Tableau7[[#This Row],[Type 1]])</f>
        <v>0</v>
      </c>
      <c r="AN503" s="670">
        <f>IF(Tableau7[[#This Row],[N° pièce]]="",0,IF($K$2="pôle",((Tableau7[[#This Row],[hors TVA]]+(Tableau7[[#This Row],[hors TVA]]*Tableau7[[#This Row],[Taux TVA]])-(Tableau7[[#This Row],[hors TVA]]*Tableau7[[#This Row],[Taux TVA]]*Tableau7[[#This Row],[Régime TVA: Récupération]]))*Tableau7[[#This Row],[Type 2]]),0))</f>
        <v>0</v>
      </c>
      <c r="AO503" s="670">
        <f t="shared" si="129"/>
        <v>0</v>
      </c>
      <c r="AP503" s="255">
        <f t="shared" si="128"/>
        <v>0</v>
      </c>
      <c r="AQ503" s="506">
        <f t="shared" si="130"/>
        <v>0</v>
      </c>
      <c r="AR503" s="671"/>
      <c r="AS503" s="512"/>
      <c r="AT503" s="513" t="str">
        <f>IF(('1C TSsoustraitance'!AP220*FICHE!C$14&lt;J503),"Forfait limité à "&amp;FICHE!C$14&amp;"€/jour","")</f>
        <v/>
      </c>
      <c r="AU503" s="797"/>
      <c r="AV503" s="484"/>
      <c r="AW503" s="484"/>
      <c r="AX503" s="484"/>
      <c r="AY503" s="484"/>
      <c r="AZ503" s="484"/>
      <c r="BA503" s="4"/>
      <c r="BB503" s="4"/>
      <c r="BC503" s="4"/>
      <c r="BD503" s="4"/>
      <c r="BE503" s="4"/>
      <c r="BF503" s="4"/>
      <c r="BG503" s="4"/>
      <c r="BH503" s="4"/>
      <c r="BI503" s="4"/>
      <c r="BJ503" s="4"/>
      <c r="BK503" s="4"/>
      <c r="BL503" s="4"/>
      <c r="BM503" s="4"/>
      <c r="BN503" s="4"/>
      <c r="BO503" s="4"/>
      <c r="BP503" s="4"/>
      <c r="BQ503" s="4"/>
      <c r="BR503" s="4"/>
      <c r="BS503" s="4"/>
      <c r="BT503" s="4"/>
      <c r="BU503" s="4"/>
      <c r="BV503" s="4"/>
      <c r="BW503" s="4"/>
      <c r="BX503" s="4"/>
      <c r="BY503" s="4"/>
      <c r="BZ503" s="4"/>
      <c r="CA503" s="4"/>
      <c r="CB503" s="4"/>
      <c r="CC503" s="4"/>
      <c r="CD503" s="4"/>
      <c r="CE503" s="4"/>
      <c r="CF503" s="4"/>
      <c r="CG503" s="4"/>
      <c r="CH503" s="4"/>
      <c r="CI503" s="4"/>
      <c r="CJ503" s="4"/>
      <c r="CK503" s="4"/>
      <c r="CL503" s="4"/>
      <c r="CM503" s="4"/>
      <c r="CN503" s="4"/>
      <c r="CO503" s="4"/>
      <c r="CP503" s="4"/>
      <c r="CQ503" s="4"/>
      <c r="CR503" s="4"/>
      <c r="CS503" s="4"/>
      <c r="CT503" s="4"/>
      <c r="CU503" s="4"/>
      <c r="CV503" s="4"/>
      <c r="CW503" s="4"/>
      <c r="CX503" s="4"/>
      <c r="CY503" s="4"/>
      <c r="CZ503" s="4"/>
      <c r="DA503" s="4"/>
      <c r="DB503" s="4"/>
      <c r="DC503" s="4"/>
      <c r="DD503" s="4"/>
      <c r="DE503" s="4"/>
      <c r="DF503" s="4"/>
      <c r="DG503" s="4"/>
      <c r="DH503" s="4"/>
      <c r="DI503" s="4"/>
      <c r="DJ503" s="4"/>
      <c r="DK503" s="4"/>
      <c r="DL503" s="4"/>
      <c r="DM503" s="4"/>
      <c r="DN503" s="4"/>
      <c r="DO503" s="4"/>
      <c r="DP503" s="4"/>
      <c r="DQ503" s="4"/>
      <c r="DR503" s="4"/>
      <c r="DS503" s="4"/>
      <c r="DT503" s="4"/>
      <c r="DU503" s="4"/>
      <c r="DV503" s="4"/>
      <c r="DW503" s="4"/>
      <c r="DX503" s="4"/>
      <c r="DY503" s="4"/>
      <c r="DZ503" s="4"/>
      <c r="EA503" s="4"/>
      <c r="EB503" s="4"/>
      <c r="EC503" s="4"/>
      <c r="ED503" s="4"/>
      <c r="EE503" s="4"/>
      <c r="EF503" s="4"/>
      <c r="EG503" s="4"/>
      <c r="EH503" s="4"/>
      <c r="EI503" s="4"/>
      <c r="EJ503" s="4"/>
      <c r="EK503" s="4"/>
      <c r="EL503" s="4"/>
      <c r="EM503" s="4"/>
      <c r="EN503" s="4"/>
      <c r="EO503" s="4"/>
      <c r="EP503" s="4"/>
      <c r="EQ503" s="4"/>
      <c r="ER503" s="4"/>
      <c r="ES503" s="4"/>
      <c r="ET503" s="4"/>
      <c r="EU503" s="4"/>
      <c r="EV503" s="4"/>
      <c r="EW503" s="4"/>
      <c r="EX503" s="4"/>
      <c r="EY503" s="4"/>
      <c r="EZ503" s="4"/>
      <c r="FA503" s="4"/>
      <c r="FB503" s="4"/>
      <c r="FC503" s="4"/>
      <c r="FD503" s="4"/>
      <c r="FE503" s="4"/>
      <c r="FF503" s="4"/>
      <c r="FG503" s="4"/>
      <c r="FH503" s="4"/>
      <c r="FI503" s="4"/>
      <c r="FJ503" s="4"/>
      <c r="FK503" s="4"/>
      <c r="FL503" s="4"/>
      <c r="FM503" s="4"/>
      <c r="FN503" s="4"/>
      <c r="FO503" s="4"/>
      <c r="FP503" s="4"/>
      <c r="FQ503" s="4"/>
      <c r="FR503" s="4"/>
      <c r="FS503" s="4"/>
      <c r="FT503" s="4"/>
      <c r="FU503" s="4"/>
      <c r="FV503" s="4"/>
      <c r="FW503" s="4"/>
      <c r="FX503" s="4"/>
      <c r="FY503" s="4"/>
      <c r="FZ503" s="4"/>
      <c r="GA503" s="4"/>
      <c r="GB503" s="4"/>
      <c r="GC503" s="4"/>
      <c r="GD503" s="4"/>
      <c r="GE503" s="4"/>
      <c r="GF503" s="4"/>
      <c r="GG503" s="4"/>
      <c r="GH503" s="4"/>
      <c r="GI503" s="4"/>
      <c r="GJ503" s="4"/>
      <c r="GK503" s="4"/>
      <c r="GL503" s="4"/>
      <c r="GM503" s="4"/>
      <c r="GN503" s="4"/>
      <c r="GO503" s="4"/>
      <c r="GP503" s="4"/>
      <c r="GQ503" s="4"/>
      <c r="GR503" s="4"/>
      <c r="GS503" s="4"/>
      <c r="GT503" s="4"/>
      <c r="GU503" s="4"/>
      <c r="GV503" s="4"/>
      <c r="GW503" s="4"/>
      <c r="GX503" s="4"/>
      <c r="GY503" s="4"/>
      <c r="GZ503" s="4"/>
      <c r="HA503" s="4"/>
      <c r="HB503" s="4"/>
      <c r="HC503" s="4"/>
    </row>
    <row r="504" spans="1:211" s="380" customFormat="1" ht="13.9" customHeight="1">
      <c r="A504" s="828" t="str">
        <f>IF('1C TSsoustraitance'!$A221&lt;&gt;0,'1C TSsoustraitance'!$A221,"")</f>
        <v/>
      </c>
      <c r="B504" s="530"/>
      <c r="C504" s="513" t="str">
        <f>IF('1C TSsoustraitance'!$A221&lt;&gt;0,'1C TSsoustraitance'!$B221,"")</f>
        <v/>
      </c>
      <c r="D504" s="513" t="str">
        <f>IF('1C TSsoustraitance'!$A221&lt;&gt;0,'1C TSsoustraitance'!$C221,"")</f>
        <v/>
      </c>
      <c r="E504" s="684"/>
      <c r="F504" s="685"/>
      <c r="G504" s="666">
        <f>'1C TSsoustraitance'!$D221</f>
        <v>0</v>
      </c>
      <c r="H504" s="533">
        <v>0.21</v>
      </c>
      <c r="I504" s="533">
        <v>1</v>
      </c>
      <c r="J504" s="534"/>
      <c r="K504" s="667">
        <f t="shared" si="123"/>
        <v>0</v>
      </c>
      <c r="L504" s="668">
        <f>IF(OR('1C TSsoustraitance'!$D221="",'1C TSsoustraitance'!$AP221=0),0,IF(AND('1C TSsoustraitance'!$D221&lt;&gt;"",$K$2="Pôle",'1C TSsoustraitance'!$E221="OUI"),(('1C TSsoustraitance'!$F221+'1C TSsoustraitance'!$G221+'1C TSsoustraitance'!$H221+'1C TSsoustraitance'!$I221+'1C TSsoustraitance'!$M221)/'1C TSsoustraitance'!$R221),IF(AND('1C TSsoustraitance'!$D221&lt;&gt;"",$K$2="Pôle",'1C TSsoustraitance'!$E221="NON"),(('1C TSsoustraitance'!$F221+'1C TSsoustraitance'!$G221+'1C TSsoustraitance'!$H221+'1C TSsoustraitance'!$I221+'1C TSsoustraitance'!$M221)/'1C TSsoustraitance'!$AP221),IF(AND('1C TSsoustraitance'!$D221&lt;&gt;"",$K$2&lt;&gt;"Pôle",'1C TSsoustraitance'!$E221="OUI"),(('1C TSsoustraitance'!$F221+'1C TSsoustraitance'!$G221+'1C TSsoustraitance'!$H221+'1C TSsoustraitance'!$I221+'1C TSsoustraitance'!$J221+'1C TSsoustraitance'!$K221+'1C TSsoustraitance'!$L221+'1C TSsoustraitance'!$M221+'1C TSsoustraitance'!$N221+'1C TSsoustraitance'!$O221+'1C TSsoustraitance'!$P221+'1C TSsoustraitance'!$Q221)/'1C TSsoustraitance'!$R221),IF(AND('1C TSsoustraitance'!$D221&lt;&gt;"",$K$2&lt;&gt;"Pôle",'1C TSsoustraitance'!$E221="NON"),(('1C TSsoustraitance'!$F221+'1C TSsoustraitance'!$G221+'1C TSsoustraitance'!$H221+'1C TSsoustraitance'!$I221+'1C TSsoustraitance'!$J221+'1C TSsoustraitance'!$K221+'1C TSsoustraitance'!$L221+'1C TSsoustraitance'!$M221+'1C TSsoustraitance'!$N221+'1C TSsoustraitance'!$O221+'1C TSsoustraitance'!$P221+'1C TSsoustraitance'!$Q221))/'1C TSsoustraitance'!$AP221)))))</f>
        <v>0</v>
      </c>
      <c r="M504" s="668">
        <f>IF(OR('1C TSsoustraitance'!$D221="",'1C TSsoustraitance'!AP$13=0),0,IF(AND('1C TSsoustraitance'!$D221&lt;&gt;"",$K$2="Pôle",'1C TSsoustraitance'!$E221="OUI"),(('1C TSsoustraitance'!$J221+'1C TSsoustraitance'!$K221+'1C TSsoustraitance'!$L221)/'1C TSsoustraitance'!$R221),IF(AND('1C TSsoustraitance'!$D221&lt;&gt;"",$K$2="Pôle",'1C TSsoustraitance'!$E221="NON"),(('1C TSsoustraitance'!$J221+'1C TSsoustraitance'!$K221+'1C TSsoustraitance'!$L221)/'1C TSsoustraitance'!$AP221),IF(AND('1C TSsoustraitance'!$D221&lt;&gt;"",$K$2&lt;&gt;"Pôle"),0))))</f>
        <v>0</v>
      </c>
      <c r="N504" s="668">
        <f t="shared" si="124"/>
        <v>0</v>
      </c>
      <c r="O504" s="669">
        <f>IF(OR('1C TSsoustraitance'!$D221="",'1C TSsoustraitance'!$E221="OUI",'1C TSsoustraitance'!$AP221=0),0,(('1C TSsoustraitance'!$S221)/'1C TSsoustraitance'!$AP221))</f>
        <v>0</v>
      </c>
      <c r="P504" s="669">
        <f>IF(OR('1C TSsoustraitance'!$D221="",'1C TSsoustraitance'!$E221="OUI",'1C TSsoustraitance'!$AP221=0),0,(('1C TSsoustraitance'!$T221)/'1C TSsoustraitance'!$AP221))</f>
        <v>0</v>
      </c>
      <c r="Q504" s="669">
        <f>IF(OR('1C TSsoustraitance'!$D221="",'1C TSsoustraitance'!$E221="OUI",'1C TSsoustraitance'!$AP221=0),0,(('1C TSsoustraitance'!$U221)/'1C TSsoustraitance'!$AP221))</f>
        <v>0</v>
      </c>
      <c r="R504" s="669">
        <f>IF(OR('1C TSsoustraitance'!$D221="",'1C TSsoustraitance'!$E221="OUI",'1C TSsoustraitance'!$AP221=0),0,(('1C TSsoustraitance'!$V221)/'1C TSsoustraitance'!$AP221))</f>
        <v>0</v>
      </c>
      <c r="S504" s="669">
        <f>IF(OR('1C TSsoustraitance'!$D221="",'1C TSsoustraitance'!$E221="OUI",'1C TSsoustraitance'!$AP221=0),0,(('1C TSsoustraitance'!$W221)/'1C TSsoustraitance'!$AP221))</f>
        <v>0</v>
      </c>
      <c r="T504" s="669">
        <f>IF(OR('1C TSsoustraitance'!$D221="",'1C TSsoustraitance'!$E221="OUI",'1C TSsoustraitance'!$AP221=0),0,(('1C TSsoustraitance'!$X221)/'1C TSsoustraitance'!$AP221))</f>
        <v>0</v>
      </c>
      <c r="U504" s="669">
        <f>IF(OR('1C TSsoustraitance'!$D221="",'1C TSsoustraitance'!$E221="OUI",'1C TSsoustraitance'!$AP221=0),0,(('1C TSsoustraitance'!$Y221)/'1C TSsoustraitance'!$AP221))</f>
        <v>0</v>
      </c>
      <c r="V504" s="669">
        <f>IF(OR('1C TSsoustraitance'!$D221="",'1C TSsoustraitance'!$E221="OUI",'1C TSsoustraitance'!$AP221=0),0,(('1C TSsoustraitance'!$Z221)/'1C TSsoustraitance'!$AP221))</f>
        <v>0</v>
      </c>
      <c r="W504" s="669">
        <f>IF(OR('1C TSsoustraitance'!$D221="",'1C TSsoustraitance'!$E221="OUI",'1C TSsoustraitance'!$AP221=0),0,(('1C TSsoustraitance'!$AA221)/'1C TSsoustraitance'!$AP221))</f>
        <v>0</v>
      </c>
      <c r="X504" s="669">
        <f>IF(OR('1C TSsoustraitance'!$D221="",'1C TSsoustraitance'!$E221="OUI",'1C TSsoustraitance'!$AP221=0),0,(('1C TSsoustraitance'!$AB221)/'1C TSsoustraitance'!$AP221))</f>
        <v>0</v>
      </c>
      <c r="Y504" s="669">
        <f>IF(OR('1C TSsoustraitance'!$D221="",'1C TSsoustraitance'!$E221="OUI",'1C TSsoustraitance'!$AP221=0),0,(('1C TSsoustraitance'!$AC221)/'1C TSsoustraitance'!$AP221))</f>
        <v>0</v>
      </c>
      <c r="Z504" s="669">
        <f>IF(OR('1C TSsoustraitance'!$D221="",'1C TSsoustraitance'!$E221="OUI",'1C TSsoustraitance'!$AP221=0),0,(('1C TSsoustraitance'!$AD221)/'1C TSsoustraitance'!$AP221))</f>
        <v>0</v>
      </c>
      <c r="AA504" s="669">
        <f>IF(OR('1C TSsoustraitance'!$D221="",'1C TSsoustraitance'!$E221="OUI",'1C TSsoustraitance'!$AP221=0),0,(('1C TSsoustraitance'!$AE221)/'1C TSsoustraitance'!$AP221))</f>
        <v>0</v>
      </c>
      <c r="AB504" s="669">
        <f>IF(OR('1C TSsoustraitance'!$D221="",'1C TSsoustraitance'!$E221="OUI",'1C TSsoustraitance'!$AP221=0),0,(('1C TSsoustraitance'!$AF221)/'1C TSsoustraitance'!$AP221))</f>
        <v>0</v>
      </c>
      <c r="AC504" s="669">
        <f>IF(OR('1C TSsoustraitance'!$D221="",'1C TSsoustraitance'!$E221="OUI",'1C TSsoustraitance'!$AP221=0),0,(('1C TSsoustraitance'!$AG221)/'1C TSsoustraitance'!$AP221))</f>
        <v>0</v>
      </c>
      <c r="AD504" s="669">
        <f>IF(OR('1C TSsoustraitance'!$D221="",'1C TSsoustraitance'!$E221="OUI",'1C TSsoustraitance'!$AP221=0),0,(('1C TSsoustraitance'!$AH221)/'1C TSsoustraitance'!$AP221))</f>
        <v>0</v>
      </c>
      <c r="AE504" s="669">
        <f>IF(OR('1C TSsoustraitance'!$D221="",'1C TSsoustraitance'!$E221="OUI",'1C TSsoustraitance'!$AP221=0),0,(('1C TSsoustraitance'!$AI221)/'1C TSsoustraitance'!$AP221))</f>
        <v>0</v>
      </c>
      <c r="AF504" s="669">
        <f>IF(OR('1C TSsoustraitance'!$D221="",'1C TSsoustraitance'!$E221="OUI",'1C TSsoustraitance'!$AP221=0),0,(('1C TSsoustraitance'!$AJ221)/'1C TSsoustraitance'!$AP221))</f>
        <v>0</v>
      </c>
      <c r="AG504" s="669">
        <f>IF(OR('1C TSsoustraitance'!$D221="",'1C TSsoustraitance'!$E221="OUI",'1C TSsoustraitance'!$AP221=0),0,(('1C TSsoustraitance'!$AK221)/'1C TSsoustraitance'!$AP221))</f>
        <v>0</v>
      </c>
      <c r="AH504" s="669">
        <f>IF(OR('1C TSsoustraitance'!$D221="",'1C TSsoustraitance'!$E221="OUI",'1C TSsoustraitance'!$AP221=0),0,(('1C TSsoustraitance'!$AL221)/'1C TSsoustraitance'!$AP221))</f>
        <v>0</v>
      </c>
      <c r="AI504" s="669">
        <f>IF(OR('1C TSsoustraitance'!$D221="",'1C TSsoustraitance'!$E221="OUI",'1C TSsoustraitance'!$AP221=0),0,(('1C TSsoustraitance'!$AM221)/'1C TSsoustraitance'!$AP221))</f>
        <v>0</v>
      </c>
      <c r="AJ504" s="669">
        <f>IF(OR('1C TSsoustraitance'!$D221="",'1C TSsoustraitance'!$E221="OUI",'1C TSsoustraitance'!$AP221=0),0,(('1C TSsoustraitance'!$AN221)/'1C TSsoustraitance'!$AP221))</f>
        <v>0</v>
      </c>
      <c r="AK504" s="669">
        <f t="shared" si="125"/>
        <v>0</v>
      </c>
      <c r="AL504" s="668">
        <f t="shared" si="126"/>
        <v>0</v>
      </c>
      <c r="AM504" s="670">
        <f>IF(Tableau7[[#This Row],[N° pièce]]="",0,(Tableau7[[#This Row],[hors TVA]]+(Tableau7[[#This Row],[hors TVA]]*Tableau7[[#This Row],[Taux TVA]])-(Tableau7[[#This Row],[hors TVA]]*Tableau7[[#This Row],[Taux TVA]]*Tableau7[[#This Row],[Régime TVA: Récupération]]))*Tableau7[[#This Row],[Type 1]])</f>
        <v>0</v>
      </c>
      <c r="AN504" s="670">
        <f>IF(Tableau7[[#This Row],[N° pièce]]="",0,IF($K$2="pôle",((Tableau7[[#This Row],[hors TVA]]+(Tableau7[[#This Row],[hors TVA]]*Tableau7[[#This Row],[Taux TVA]])-(Tableau7[[#This Row],[hors TVA]]*Tableau7[[#This Row],[Taux TVA]]*Tableau7[[#This Row],[Régime TVA: Récupération]]))*Tableau7[[#This Row],[Type 2]]),0))</f>
        <v>0</v>
      </c>
      <c r="AO504" s="670">
        <f t="shared" si="129"/>
        <v>0</v>
      </c>
      <c r="AP504" s="255">
        <f t="shared" si="128"/>
        <v>0</v>
      </c>
      <c r="AQ504" s="506">
        <f t="shared" si="130"/>
        <v>0</v>
      </c>
      <c r="AR504" s="671"/>
      <c r="AS504" s="512"/>
      <c r="AT504" s="513" t="str">
        <f>IF(('1C TSsoustraitance'!AP221*FICHE!C$14&lt;J504),"Forfait limité à "&amp;FICHE!C$14&amp;"€/jour","")</f>
        <v/>
      </c>
      <c r="AU504" s="797"/>
      <c r="AV504" s="484"/>
      <c r="AW504" s="484"/>
      <c r="AX504" s="484"/>
      <c r="AY504" s="484"/>
      <c r="AZ504" s="484"/>
      <c r="BA504" s="4"/>
      <c r="BB504" s="4"/>
      <c r="BC504" s="4"/>
      <c r="BD504" s="4"/>
      <c r="BE504" s="4"/>
      <c r="BF504" s="4"/>
      <c r="BG504" s="4"/>
      <c r="BH504" s="4"/>
      <c r="BI504" s="4"/>
      <c r="BJ504" s="4"/>
      <c r="BK504" s="4"/>
      <c r="BL504" s="4"/>
      <c r="BM504" s="4"/>
      <c r="BN504" s="4"/>
      <c r="BO504" s="4"/>
      <c r="BP504" s="4"/>
      <c r="BQ504" s="4"/>
      <c r="BR504" s="4"/>
      <c r="BS504" s="4"/>
      <c r="BT504" s="4"/>
      <c r="BU504" s="4"/>
      <c r="BV504" s="4"/>
      <c r="BW504" s="4"/>
      <c r="BX504" s="4"/>
      <c r="BY504" s="4"/>
      <c r="BZ504" s="4"/>
      <c r="CA504" s="4"/>
      <c r="CB504" s="4"/>
      <c r="CC504" s="4"/>
      <c r="CD504" s="4"/>
      <c r="CE504" s="4"/>
      <c r="CF504" s="4"/>
      <c r="CG504" s="4"/>
      <c r="CH504" s="4"/>
      <c r="CI504" s="4"/>
      <c r="CJ504" s="4"/>
      <c r="CK504" s="4"/>
      <c r="CL504" s="4"/>
      <c r="CM504" s="4"/>
      <c r="CN504" s="4"/>
      <c r="CO504" s="4"/>
      <c r="CP504" s="4"/>
      <c r="CQ504" s="4"/>
      <c r="CR504" s="4"/>
      <c r="CS504" s="4"/>
      <c r="CT504" s="4"/>
      <c r="CU504" s="4"/>
      <c r="CV504" s="4"/>
      <c r="CW504" s="4"/>
      <c r="CX504" s="4"/>
      <c r="CY504" s="4"/>
      <c r="CZ504" s="4"/>
      <c r="DA504" s="4"/>
      <c r="DB504" s="4"/>
      <c r="DC504" s="4"/>
      <c r="DD504" s="4"/>
      <c r="DE504" s="4"/>
      <c r="DF504" s="4"/>
      <c r="DG504" s="4"/>
      <c r="DH504" s="4"/>
      <c r="DI504" s="4"/>
      <c r="DJ504" s="4"/>
      <c r="DK504" s="4"/>
      <c r="DL504" s="4"/>
      <c r="DM504" s="4"/>
      <c r="DN504" s="4"/>
      <c r="DO504" s="4"/>
      <c r="DP504" s="4"/>
      <c r="DQ504" s="4"/>
      <c r="DR504" s="4"/>
      <c r="DS504" s="4"/>
      <c r="DT504" s="4"/>
      <c r="DU504" s="4"/>
      <c r="DV504" s="4"/>
      <c r="DW504" s="4"/>
      <c r="DX504" s="4"/>
      <c r="DY504" s="4"/>
      <c r="DZ504" s="4"/>
      <c r="EA504" s="4"/>
      <c r="EB504" s="4"/>
      <c r="EC504" s="4"/>
      <c r="ED504" s="4"/>
      <c r="EE504" s="4"/>
      <c r="EF504" s="4"/>
      <c r="EG504" s="4"/>
      <c r="EH504" s="4"/>
      <c r="EI504" s="4"/>
      <c r="EJ504" s="4"/>
      <c r="EK504" s="4"/>
      <c r="EL504" s="4"/>
      <c r="EM504" s="4"/>
      <c r="EN504" s="4"/>
      <c r="EO504" s="4"/>
      <c r="EP504" s="4"/>
      <c r="EQ504" s="4"/>
      <c r="ER504" s="4"/>
      <c r="ES504" s="4"/>
      <c r="ET504" s="4"/>
      <c r="EU504" s="4"/>
      <c r="EV504" s="4"/>
      <c r="EW504" s="4"/>
      <c r="EX504" s="4"/>
      <c r="EY504" s="4"/>
      <c r="EZ504" s="4"/>
      <c r="FA504" s="4"/>
      <c r="FB504" s="4"/>
      <c r="FC504" s="4"/>
      <c r="FD504" s="4"/>
      <c r="FE504" s="4"/>
      <c r="FF504" s="4"/>
      <c r="FG504" s="4"/>
      <c r="FH504" s="4"/>
      <c r="FI504" s="4"/>
      <c r="FJ504" s="4"/>
      <c r="FK504" s="4"/>
      <c r="FL504" s="4"/>
      <c r="FM504" s="4"/>
      <c r="FN504" s="4"/>
      <c r="FO504" s="4"/>
      <c r="FP504" s="4"/>
      <c r="FQ504" s="4"/>
      <c r="FR504" s="4"/>
      <c r="FS504" s="4"/>
      <c r="FT504" s="4"/>
      <c r="FU504" s="4"/>
      <c r="FV504" s="4"/>
      <c r="FW504" s="4"/>
      <c r="FX504" s="4"/>
      <c r="FY504" s="4"/>
      <c r="FZ504" s="4"/>
      <c r="GA504" s="4"/>
      <c r="GB504" s="4"/>
      <c r="GC504" s="4"/>
      <c r="GD504" s="4"/>
      <c r="GE504" s="4"/>
      <c r="GF504" s="4"/>
      <c r="GG504" s="4"/>
      <c r="GH504" s="4"/>
      <c r="GI504" s="4"/>
      <c r="GJ504" s="4"/>
      <c r="GK504" s="4"/>
      <c r="GL504" s="4"/>
      <c r="GM504" s="4"/>
      <c r="GN504" s="4"/>
      <c r="GO504" s="4"/>
      <c r="GP504" s="4"/>
      <c r="GQ504" s="4"/>
      <c r="GR504" s="4"/>
      <c r="GS504" s="4"/>
      <c r="GT504" s="4"/>
      <c r="GU504" s="4"/>
      <c r="GV504" s="4"/>
      <c r="GW504" s="4"/>
      <c r="GX504" s="4"/>
      <c r="GY504" s="4"/>
      <c r="GZ504" s="4"/>
      <c r="HA504" s="4"/>
      <c r="HB504" s="4"/>
      <c r="HC504" s="4"/>
    </row>
    <row r="505" spans="1:211" s="380" customFormat="1" ht="13.9" customHeight="1">
      <c r="A505" s="828" t="str">
        <f>IF('1C TSsoustraitance'!$A222&lt;&gt;0,'1C TSsoustraitance'!$A222,"")</f>
        <v/>
      </c>
      <c r="B505" s="530"/>
      <c r="C505" s="513" t="str">
        <f>IF('1C TSsoustraitance'!$A222&lt;&gt;0,'1C TSsoustraitance'!$B222,"")</f>
        <v/>
      </c>
      <c r="D505" s="513" t="str">
        <f>IF('1C TSsoustraitance'!$A222&lt;&gt;0,'1C TSsoustraitance'!$C222,"")</f>
        <v/>
      </c>
      <c r="E505" s="684"/>
      <c r="F505" s="685"/>
      <c r="G505" s="666">
        <f>'1C TSsoustraitance'!$D222</f>
        <v>0</v>
      </c>
      <c r="H505" s="533">
        <v>0.21</v>
      </c>
      <c r="I505" s="533">
        <v>1</v>
      </c>
      <c r="J505" s="534"/>
      <c r="K505" s="667">
        <f t="shared" si="123"/>
        <v>0</v>
      </c>
      <c r="L505" s="668">
        <f>IF(OR('1C TSsoustraitance'!$D222="",'1C TSsoustraitance'!$AP222=0),0,IF(AND('1C TSsoustraitance'!$D222&lt;&gt;"",$K$2="Pôle",'1C TSsoustraitance'!$E222="OUI"),(('1C TSsoustraitance'!$F222+'1C TSsoustraitance'!$G222+'1C TSsoustraitance'!$H222+'1C TSsoustraitance'!$I222+'1C TSsoustraitance'!$M222)/'1C TSsoustraitance'!$R222),IF(AND('1C TSsoustraitance'!$D222&lt;&gt;"",$K$2="Pôle",'1C TSsoustraitance'!$E222="NON"),(('1C TSsoustraitance'!$F222+'1C TSsoustraitance'!$G222+'1C TSsoustraitance'!$H222+'1C TSsoustraitance'!$I222+'1C TSsoustraitance'!$M222)/'1C TSsoustraitance'!$AP222),IF(AND('1C TSsoustraitance'!$D222&lt;&gt;"",$K$2&lt;&gt;"Pôle",'1C TSsoustraitance'!$E222="OUI"),(('1C TSsoustraitance'!$F222+'1C TSsoustraitance'!$G222+'1C TSsoustraitance'!$H222+'1C TSsoustraitance'!$I222+'1C TSsoustraitance'!$J222+'1C TSsoustraitance'!$K222+'1C TSsoustraitance'!$L222+'1C TSsoustraitance'!$M222+'1C TSsoustraitance'!$N222+'1C TSsoustraitance'!$O222+'1C TSsoustraitance'!$P222+'1C TSsoustraitance'!$Q222)/'1C TSsoustraitance'!$R222),IF(AND('1C TSsoustraitance'!$D222&lt;&gt;"",$K$2&lt;&gt;"Pôle",'1C TSsoustraitance'!$E222="NON"),(('1C TSsoustraitance'!$F222+'1C TSsoustraitance'!$G222+'1C TSsoustraitance'!$H222+'1C TSsoustraitance'!$I222+'1C TSsoustraitance'!$J222+'1C TSsoustraitance'!$K222+'1C TSsoustraitance'!$L222+'1C TSsoustraitance'!$M222+'1C TSsoustraitance'!$N222+'1C TSsoustraitance'!$O222+'1C TSsoustraitance'!$P222+'1C TSsoustraitance'!$Q222))/'1C TSsoustraitance'!$AP222)))))</f>
        <v>0</v>
      </c>
      <c r="M505" s="668">
        <f>IF(OR('1C TSsoustraitance'!$D222="",'1C TSsoustraitance'!AP$13=0),0,IF(AND('1C TSsoustraitance'!$D222&lt;&gt;"",$K$2="Pôle",'1C TSsoustraitance'!$E222="OUI"),(('1C TSsoustraitance'!$J222+'1C TSsoustraitance'!$K222+'1C TSsoustraitance'!$L222)/'1C TSsoustraitance'!$R222),IF(AND('1C TSsoustraitance'!$D222&lt;&gt;"",$K$2="Pôle",'1C TSsoustraitance'!$E222="NON"),(('1C TSsoustraitance'!$J222+'1C TSsoustraitance'!$K222+'1C TSsoustraitance'!$L222)/'1C TSsoustraitance'!$AP222),IF(AND('1C TSsoustraitance'!$D222&lt;&gt;"",$K$2&lt;&gt;"Pôle"),0))))</f>
        <v>0</v>
      </c>
      <c r="N505" s="668">
        <f t="shared" si="124"/>
        <v>0</v>
      </c>
      <c r="O505" s="669">
        <f>IF(OR('1C TSsoustraitance'!$D222="",'1C TSsoustraitance'!$E222="OUI",'1C TSsoustraitance'!$AP222=0),0,(('1C TSsoustraitance'!$S222)/'1C TSsoustraitance'!$AP222))</f>
        <v>0</v>
      </c>
      <c r="P505" s="669">
        <f>IF(OR('1C TSsoustraitance'!$D222="",'1C TSsoustraitance'!$E222="OUI",'1C TSsoustraitance'!$AP222=0),0,(('1C TSsoustraitance'!$T222)/'1C TSsoustraitance'!$AP222))</f>
        <v>0</v>
      </c>
      <c r="Q505" s="669">
        <f>IF(OR('1C TSsoustraitance'!$D222="",'1C TSsoustraitance'!$E222="OUI",'1C TSsoustraitance'!$AP222=0),0,(('1C TSsoustraitance'!$U222)/'1C TSsoustraitance'!$AP222))</f>
        <v>0</v>
      </c>
      <c r="R505" s="669">
        <f>IF(OR('1C TSsoustraitance'!$D222="",'1C TSsoustraitance'!$E222="OUI",'1C TSsoustraitance'!$AP222=0),0,(('1C TSsoustraitance'!$V222)/'1C TSsoustraitance'!$AP222))</f>
        <v>0</v>
      </c>
      <c r="S505" s="669">
        <f>IF(OR('1C TSsoustraitance'!$D222="",'1C TSsoustraitance'!$E222="OUI",'1C TSsoustraitance'!$AP222=0),0,(('1C TSsoustraitance'!$W222)/'1C TSsoustraitance'!$AP222))</f>
        <v>0</v>
      </c>
      <c r="T505" s="669">
        <f>IF(OR('1C TSsoustraitance'!$D222="",'1C TSsoustraitance'!$E222="OUI",'1C TSsoustraitance'!$AP222=0),0,(('1C TSsoustraitance'!$X222)/'1C TSsoustraitance'!$AP222))</f>
        <v>0</v>
      </c>
      <c r="U505" s="669">
        <f>IF(OR('1C TSsoustraitance'!$D222="",'1C TSsoustraitance'!$E222="OUI",'1C TSsoustraitance'!$AP222=0),0,(('1C TSsoustraitance'!$Y222)/'1C TSsoustraitance'!$AP222))</f>
        <v>0</v>
      </c>
      <c r="V505" s="669">
        <f>IF(OR('1C TSsoustraitance'!$D222="",'1C TSsoustraitance'!$E222="OUI",'1C TSsoustraitance'!$AP222=0),0,(('1C TSsoustraitance'!$Z222)/'1C TSsoustraitance'!$AP222))</f>
        <v>0</v>
      </c>
      <c r="W505" s="669">
        <f>IF(OR('1C TSsoustraitance'!$D222="",'1C TSsoustraitance'!$E222="OUI",'1C TSsoustraitance'!$AP222=0),0,(('1C TSsoustraitance'!$AA222)/'1C TSsoustraitance'!$AP222))</f>
        <v>0</v>
      </c>
      <c r="X505" s="669">
        <f>IF(OR('1C TSsoustraitance'!$D222="",'1C TSsoustraitance'!$E222="OUI",'1C TSsoustraitance'!$AP222=0),0,(('1C TSsoustraitance'!$AB222)/'1C TSsoustraitance'!$AP222))</f>
        <v>0</v>
      </c>
      <c r="Y505" s="669">
        <f>IF(OR('1C TSsoustraitance'!$D222="",'1C TSsoustraitance'!$E222="OUI",'1C TSsoustraitance'!$AP222=0),0,(('1C TSsoustraitance'!$AC222)/'1C TSsoustraitance'!$AP222))</f>
        <v>0</v>
      </c>
      <c r="Z505" s="669">
        <f>IF(OR('1C TSsoustraitance'!$D222="",'1C TSsoustraitance'!$E222="OUI",'1C TSsoustraitance'!$AP222=0),0,(('1C TSsoustraitance'!$AD222)/'1C TSsoustraitance'!$AP222))</f>
        <v>0</v>
      </c>
      <c r="AA505" s="669">
        <f>IF(OR('1C TSsoustraitance'!$D222="",'1C TSsoustraitance'!$E222="OUI",'1C TSsoustraitance'!$AP222=0),0,(('1C TSsoustraitance'!$AE222)/'1C TSsoustraitance'!$AP222))</f>
        <v>0</v>
      </c>
      <c r="AB505" s="669">
        <f>IF(OR('1C TSsoustraitance'!$D222="",'1C TSsoustraitance'!$E222="OUI",'1C TSsoustraitance'!$AP222=0),0,(('1C TSsoustraitance'!$AF222)/'1C TSsoustraitance'!$AP222))</f>
        <v>0</v>
      </c>
      <c r="AC505" s="669">
        <f>IF(OR('1C TSsoustraitance'!$D222="",'1C TSsoustraitance'!$E222="OUI",'1C TSsoustraitance'!$AP222=0),0,(('1C TSsoustraitance'!$AG222)/'1C TSsoustraitance'!$AP222))</f>
        <v>0</v>
      </c>
      <c r="AD505" s="669">
        <f>IF(OR('1C TSsoustraitance'!$D222="",'1C TSsoustraitance'!$E222="OUI",'1C TSsoustraitance'!$AP222=0),0,(('1C TSsoustraitance'!$AH222)/'1C TSsoustraitance'!$AP222))</f>
        <v>0</v>
      </c>
      <c r="AE505" s="669">
        <f>IF(OR('1C TSsoustraitance'!$D222="",'1C TSsoustraitance'!$E222="OUI",'1C TSsoustraitance'!$AP222=0),0,(('1C TSsoustraitance'!$AI222)/'1C TSsoustraitance'!$AP222))</f>
        <v>0</v>
      </c>
      <c r="AF505" s="669">
        <f>IF(OR('1C TSsoustraitance'!$D222="",'1C TSsoustraitance'!$E222="OUI",'1C TSsoustraitance'!$AP222=0),0,(('1C TSsoustraitance'!$AJ222)/'1C TSsoustraitance'!$AP222))</f>
        <v>0</v>
      </c>
      <c r="AG505" s="669">
        <f>IF(OR('1C TSsoustraitance'!$D222="",'1C TSsoustraitance'!$E222="OUI",'1C TSsoustraitance'!$AP222=0),0,(('1C TSsoustraitance'!$AK222)/'1C TSsoustraitance'!$AP222))</f>
        <v>0</v>
      </c>
      <c r="AH505" s="669">
        <f>IF(OR('1C TSsoustraitance'!$D222="",'1C TSsoustraitance'!$E222="OUI",'1C TSsoustraitance'!$AP222=0),0,(('1C TSsoustraitance'!$AL222)/'1C TSsoustraitance'!$AP222))</f>
        <v>0</v>
      </c>
      <c r="AI505" s="669">
        <f>IF(OR('1C TSsoustraitance'!$D222="",'1C TSsoustraitance'!$E222="OUI",'1C TSsoustraitance'!$AP222=0),0,(('1C TSsoustraitance'!$AM222)/'1C TSsoustraitance'!$AP222))</f>
        <v>0</v>
      </c>
      <c r="AJ505" s="669">
        <f>IF(OR('1C TSsoustraitance'!$D222="",'1C TSsoustraitance'!$E222="OUI",'1C TSsoustraitance'!$AP222=0),0,(('1C TSsoustraitance'!$AN222)/'1C TSsoustraitance'!$AP222))</f>
        <v>0</v>
      </c>
      <c r="AK505" s="669">
        <f t="shared" si="125"/>
        <v>0</v>
      </c>
      <c r="AL505" s="668">
        <f t="shared" si="126"/>
        <v>0</v>
      </c>
      <c r="AM505" s="670">
        <f>IF(Tableau7[[#This Row],[N° pièce]]="",0,(Tableau7[[#This Row],[hors TVA]]+(Tableau7[[#This Row],[hors TVA]]*Tableau7[[#This Row],[Taux TVA]])-(Tableau7[[#This Row],[hors TVA]]*Tableau7[[#This Row],[Taux TVA]]*Tableau7[[#This Row],[Régime TVA: Récupération]]))*Tableau7[[#This Row],[Type 1]])</f>
        <v>0</v>
      </c>
      <c r="AN505" s="670">
        <f>IF(Tableau7[[#This Row],[N° pièce]]="",0,IF($K$2="pôle",((Tableau7[[#This Row],[hors TVA]]+(Tableau7[[#This Row],[hors TVA]]*Tableau7[[#This Row],[Taux TVA]])-(Tableau7[[#This Row],[hors TVA]]*Tableau7[[#This Row],[Taux TVA]]*Tableau7[[#This Row],[Régime TVA: Récupération]]))*Tableau7[[#This Row],[Type 2]]),0))</f>
        <v>0</v>
      </c>
      <c r="AO505" s="670">
        <f t="shared" si="129"/>
        <v>0</v>
      </c>
      <c r="AP505" s="255">
        <f t="shared" si="128"/>
        <v>0</v>
      </c>
      <c r="AQ505" s="506">
        <f t="shared" si="130"/>
        <v>0</v>
      </c>
      <c r="AR505" s="671"/>
      <c r="AS505" s="512"/>
      <c r="AT505" s="513" t="str">
        <f>IF(('1C TSsoustraitance'!AP222*FICHE!C$14&lt;J505),"Forfait limité à "&amp;FICHE!C$14&amp;"€/jour","")</f>
        <v/>
      </c>
      <c r="AU505" s="797"/>
      <c r="AV505" s="484"/>
      <c r="AW505" s="484"/>
      <c r="AX505" s="484"/>
      <c r="AY505" s="484"/>
      <c r="AZ505" s="484"/>
      <c r="BA505" s="4"/>
      <c r="BB505" s="4"/>
      <c r="BC505" s="4"/>
      <c r="BD505" s="4"/>
      <c r="BE505" s="4"/>
      <c r="BF505" s="4"/>
      <c r="BG505" s="4"/>
      <c r="BH505" s="4"/>
      <c r="BI505" s="4"/>
      <c r="BJ505" s="4"/>
      <c r="BK505" s="4"/>
      <c r="BL505" s="4"/>
      <c r="BM505" s="4"/>
      <c r="BN505" s="4"/>
      <c r="BO505" s="4"/>
      <c r="BP505" s="4"/>
      <c r="BQ505" s="4"/>
      <c r="BR505" s="4"/>
      <c r="BS505" s="4"/>
      <c r="BT505" s="4"/>
      <c r="BU505" s="4"/>
      <c r="BV505" s="4"/>
      <c r="BW505" s="4"/>
      <c r="BX505" s="4"/>
      <c r="BY505" s="4"/>
      <c r="BZ505" s="4"/>
      <c r="CA505" s="4"/>
      <c r="CB505" s="4"/>
      <c r="CC505" s="4"/>
      <c r="CD505" s="4"/>
      <c r="CE505" s="4"/>
      <c r="CF505" s="4"/>
      <c r="CG505" s="4"/>
      <c r="CH505" s="4"/>
      <c r="CI505" s="4"/>
      <c r="CJ505" s="4"/>
      <c r="CK505" s="4"/>
      <c r="CL505" s="4"/>
      <c r="CM505" s="4"/>
      <c r="CN505" s="4"/>
      <c r="CO505" s="4"/>
      <c r="CP505" s="4"/>
      <c r="CQ505" s="4"/>
      <c r="CR505" s="4"/>
      <c r="CS505" s="4"/>
      <c r="CT505" s="4"/>
      <c r="CU505" s="4"/>
      <c r="CV505" s="4"/>
      <c r="CW505" s="4"/>
      <c r="CX505" s="4"/>
      <c r="CY505" s="4"/>
      <c r="CZ505" s="4"/>
      <c r="DA505" s="4"/>
      <c r="DB505" s="4"/>
      <c r="DC505" s="4"/>
      <c r="DD505" s="4"/>
      <c r="DE505" s="4"/>
      <c r="DF505" s="4"/>
      <c r="DG505" s="4"/>
      <c r="DH505" s="4"/>
      <c r="DI505" s="4"/>
      <c r="DJ505" s="4"/>
      <c r="DK505" s="4"/>
      <c r="DL505" s="4"/>
      <c r="DM505" s="4"/>
      <c r="DN505" s="4"/>
      <c r="DO505" s="4"/>
      <c r="DP505" s="4"/>
      <c r="DQ505" s="4"/>
      <c r="DR505" s="4"/>
      <c r="DS505" s="4"/>
      <c r="DT505" s="4"/>
      <c r="DU505" s="4"/>
      <c r="DV505" s="4"/>
      <c r="DW505" s="4"/>
      <c r="DX505" s="4"/>
      <c r="DY505" s="4"/>
      <c r="DZ505" s="4"/>
      <c r="EA505" s="4"/>
      <c r="EB505" s="4"/>
      <c r="EC505" s="4"/>
      <c r="ED505" s="4"/>
      <c r="EE505" s="4"/>
      <c r="EF505" s="4"/>
      <c r="EG505" s="4"/>
      <c r="EH505" s="4"/>
      <c r="EI505" s="4"/>
      <c r="EJ505" s="4"/>
      <c r="EK505" s="4"/>
      <c r="EL505" s="4"/>
      <c r="EM505" s="4"/>
      <c r="EN505" s="4"/>
      <c r="EO505" s="4"/>
      <c r="EP505" s="4"/>
      <c r="EQ505" s="4"/>
      <c r="ER505" s="4"/>
      <c r="ES505" s="4"/>
      <c r="ET505" s="4"/>
      <c r="EU505" s="4"/>
      <c r="EV505" s="4"/>
      <c r="EW505" s="4"/>
      <c r="EX505" s="4"/>
      <c r="EY505" s="4"/>
      <c r="EZ505" s="4"/>
      <c r="FA505" s="4"/>
      <c r="FB505" s="4"/>
      <c r="FC505" s="4"/>
      <c r="FD505" s="4"/>
      <c r="FE505" s="4"/>
      <c r="FF505" s="4"/>
      <c r="FG505" s="4"/>
      <c r="FH505" s="4"/>
      <c r="FI505" s="4"/>
      <c r="FJ505" s="4"/>
      <c r="FK505" s="4"/>
      <c r="FL505" s="4"/>
      <c r="FM505" s="4"/>
      <c r="FN505" s="4"/>
      <c r="FO505" s="4"/>
      <c r="FP505" s="4"/>
      <c r="FQ505" s="4"/>
      <c r="FR505" s="4"/>
      <c r="FS505" s="4"/>
      <c r="FT505" s="4"/>
      <c r="FU505" s="4"/>
      <c r="FV505" s="4"/>
      <c r="FW505" s="4"/>
      <c r="FX505" s="4"/>
      <c r="FY505" s="4"/>
      <c r="FZ505" s="4"/>
      <c r="GA505" s="4"/>
      <c r="GB505" s="4"/>
      <c r="GC505" s="4"/>
      <c r="GD505" s="4"/>
      <c r="GE505" s="4"/>
      <c r="GF505" s="4"/>
      <c r="GG505" s="4"/>
      <c r="GH505" s="4"/>
      <c r="GI505" s="4"/>
      <c r="GJ505" s="4"/>
      <c r="GK505" s="4"/>
      <c r="GL505" s="4"/>
      <c r="GM505" s="4"/>
      <c r="GN505" s="4"/>
      <c r="GO505" s="4"/>
      <c r="GP505" s="4"/>
      <c r="GQ505" s="4"/>
      <c r="GR505" s="4"/>
      <c r="GS505" s="4"/>
      <c r="GT505" s="4"/>
      <c r="GU505" s="4"/>
      <c r="GV505" s="4"/>
      <c r="GW505" s="4"/>
      <c r="GX505" s="4"/>
      <c r="GY505" s="4"/>
      <c r="GZ505" s="4"/>
      <c r="HA505" s="4"/>
      <c r="HB505" s="4"/>
      <c r="HC505" s="4"/>
    </row>
    <row r="506" spans="1:211" s="380" customFormat="1" ht="13.9" customHeight="1">
      <c r="A506" s="828" t="str">
        <f>IF('1C TSsoustraitance'!$A223&lt;&gt;0,'1C TSsoustraitance'!$A223,"")</f>
        <v/>
      </c>
      <c r="B506" s="530"/>
      <c r="C506" s="513" t="str">
        <f>IF('1C TSsoustraitance'!$A223&lt;&gt;0,'1C TSsoustraitance'!$B223,"")</f>
        <v/>
      </c>
      <c r="D506" s="513" t="str">
        <f>IF('1C TSsoustraitance'!$A223&lt;&gt;0,'1C TSsoustraitance'!$C223,"")</f>
        <v/>
      </c>
      <c r="E506" s="684"/>
      <c r="F506" s="685"/>
      <c r="G506" s="666">
        <f>'1C TSsoustraitance'!$D223</f>
        <v>0</v>
      </c>
      <c r="H506" s="533">
        <v>0.21</v>
      </c>
      <c r="I506" s="533">
        <v>1</v>
      </c>
      <c r="J506" s="534"/>
      <c r="K506" s="667">
        <f t="shared" si="123"/>
        <v>0</v>
      </c>
      <c r="L506" s="668">
        <f>IF(OR('1C TSsoustraitance'!$D223="",'1C TSsoustraitance'!$AP223=0),0,IF(AND('1C TSsoustraitance'!$D223&lt;&gt;"",$K$2="Pôle",'1C TSsoustraitance'!$E223="OUI"),(('1C TSsoustraitance'!$F223+'1C TSsoustraitance'!$G223+'1C TSsoustraitance'!$H223+'1C TSsoustraitance'!$I223+'1C TSsoustraitance'!$M223)/'1C TSsoustraitance'!$R223),IF(AND('1C TSsoustraitance'!$D223&lt;&gt;"",$K$2="Pôle",'1C TSsoustraitance'!$E223="NON"),(('1C TSsoustraitance'!$F223+'1C TSsoustraitance'!$G223+'1C TSsoustraitance'!$H223+'1C TSsoustraitance'!$I223+'1C TSsoustraitance'!$M223)/'1C TSsoustraitance'!$AP223),IF(AND('1C TSsoustraitance'!$D223&lt;&gt;"",$K$2&lt;&gt;"Pôle",'1C TSsoustraitance'!$E223="OUI"),(('1C TSsoustraitance'!$F223+'1C TSsoustraitance'!$G223+'1C TSsoustraitance'!$H223+'1C TSsoustraitance'!$I223+'1C TSsoustraitance'!$J223+'1C TSsoustraitance'!$K223+'1C TSsoustraitance'!$L223+'1C TSsoustraitance'!$M223+'1C TSsoustraitance'!$N223+'1C TSsoustraitance'!$O223+'1C TSsoustraitance'!$P223+'1C TSsoustraitance'!$Q223)/'1C TSsoustraitance'!$R223),IF(AND('1C TSsoustraitance'!$D223&lt;&gt;"",$K$2&lt;&gt;"Pôle",'1C TSsoustraitance'!$E223="NON"),(('1C TSsoustraitance'!$F223+'1C TSsoustraitance'!$G223+'1C TSsoustraitance'!$H223+'1C TSsoustraitance'!$I223+'1C TSsoustraitance'!$J223+'1C TSsoustraitance'!$K223+'1C TSsoustraitance'!$L223+'1C TSsoustraitance'!$M223+'1C TSsoustraitance'!$N223+'1C TSsoustraitance'!$O223+'1C TSsoustraitance'!$P223+'1C TSsoustraitance'!$Q223))/'1C TSsoustraitance'!$AP223)))))</f>
        <v>0</v>
      </c>
      <c r="M506" s="668">
        <f>IF(OR('1C TSsoustraitance'!$D223="",'1C TSsoustraitance'!AP$13=0),0,IF(AND('1C TSsoustraitance'!$D223&lt;&gt;"",$K$2="Pôle",'1C TSsoustraitance'!$E223="OUI"),(('1C TSsoustraitance'!$J223+'1C TSsoustraitance'!$K223+'1C TSsoustraitance'!$L223)/'1C TSsoustraitance'!$R223),IF(AND('1C TSsoustraitance'!$D223&lt;&gt;"",$K$2="Pôle",'1C TSsoustraitance'!$E223="NON"),(('1C TSsoustraitance'!$J223+'1C TSsoustraitance'!$K223+'1C TSsoustraitance'!$L223)/'1C TSsoustraitance'!$AP223),IF(AND('1C TSsoustraitance'!$D223&lt;&gt;"",$K$2&lt;&gt;"Pôle"),0))))</f>
        <v>0</v>
      </c>
      <c r="N506" s="668">
        <f t="shared" si="124"/>
        <v>0</v>
      </c>
      <c r="O506" s="669">
        <f>IF(OR('1C TSsoustraitance'!$D223="",'1C TSsoustraitance'!$E223="OUI",'1C TSsoustraitance'!$AP223=0),0,(('1C TSsoustraitance'!$S223)/'1C TSsoustraitance'!$AP223))</f>
        <v>0</v>
      </c>
      <c r="P506" s="669">
        <f>IF(OR('1C TSsoustraitance'!$D223="",'1C TSsoustraitance'!$E223="OUI",'1C TSsoustraitance'!$AP223=0),0,(('1C TSsoustraitance'!$T223)/'1C TSsoustraitance'!$AP223))</f>
        <v>0</v>
      </c>
      <c r="Q506" s="669">
        <f>IF(OR('1C TSsoustraitance'!$D223="",'1C TSsoustraitance'!$E223="OUI",'1C TSsoustraitance'!$AP223=0),0,(('1C TSsoustraitance'!$U223)/'1C TSsoustraitance'!$AP223))</f>
        <v>0</v>
      </c>
      <c r="R506" s="669">
        <f>IF(OR('1C TSsoustraitance'!$D223="",'1C TSsoustraitance'!$E223="OUI",'1C TSsoustraitance'!$AP223=0),0,(('1C TSsoustraitance'!$V223)/'1C TSsoustraitance'!$AP223))</f>
        <v>0</v>
      </c>
      <c r="S506" s="669">
        <f>IF(OR('1C TSsoustraitance'!$D223="",'1C TSsoustraitance'!$E223="OUI",'1C TSsoustraitance'!$AP223=0),0,(('1C TSsoustraitance'!$W223)/'1C TSsoustraitance'!$AP223))</f>
        <v>0</v>
      </c>
      <c r="T506" s="669">
        <f>IF(OR('1C TSsoustraitance'!$D223="",'1C TSsoustraitance'!$E223="OUI",'1C TSsoustraitance'!$AP223=0),0,(('1C TSsoustraitance'!$X223)/'1C TSsoustraitance'!$AP223))</f>
        <v>0</v>
      </c>
      <c r="U506" s="669">
        <f>IF(OR('1C TSsoustraitance'!$D223="",'1C TSsoustraitance'!$E223="OUI",'1C TSsoustraitance'!$AP223=0),0,(('1C TSsoustraitance'!$Y223)/'1C TSsoustraitance'!$AP223))</f>
        <v>0</v>
      </c>
      <c r="V506" s="669">
        <f>IF(OR('1C TSsoustraitance'!$D223="",'1C TSsoustraitance'!$E223="OUI",'1C TSsoustraitance'!$AP223=0),0,(('1C TSsoustraitance'!$Z223)/'1C TSsoustraitance'!$AP223))</f>
        <v>0</v>
      </c>
      <c r="W506" s="669">
        <f>IF(OR('1C TSsoustraitance'!$D223="",'1C TSsoustraitance'!$E223="OUI",'1C TSsoustraitance'!$AP223=0),0,(('1C TSsoustraitance'!$AA223)/'1C TSsoustraitance'!$AP223))</f>
        <v>0</v>
      </c>
      <c r="X506" s="669">
        <f>IF(OR('1C TSsoustraitance'!$D223="",'1C TSsoustraitance'!$E223="OUI",'1C TSsoustraitance'!$AP223=0),0,(('1C TSsoustraitance'!$AB223)/'1C TSsoustraitance'!$AP223))</f>
        <v>0</v>
      </c>
      <c r="Y506" s="669">
        <f>IF(OR('1C TSsoustraitance'!$D223="",'1C TSsoustraitance'!$E223="OUI",'1C TSsoustraitance'!$AP223=0),0,(('1C TSsoustraitance'!$AC223)/'1C TSsoustraitance'!$AP223))</f>
        <v>0</v>
      </c>
      <c r="Z506" s="669">
        <f>IF(OR('1C TSsoustraitance'!$D223="",'1C TSsoustraitance'!$E223="OUI",'1C TSsoustraitance'!$AP223=0),0,(('1C TSsoustraitance'!$AD223)/'1C TSsoustraitance'!$AP223))</f>
        <v>0</v>
      </c>
      <c r="AA506" s="669">
        <f>IF(OR('1C TSsoustraitance'!$D223="",'1C TSsoustraitance'!$E223="OUI",'1C TSsoustraitance'!$AP223=0),0,(('1C TSsoustraitance'!$AE223)/'1C TSsoustraitance'!$AP223))</f>
        <v>0</v>
      </c>
      <c r="AB506" s="669">
        <f>IF(OR('1C TSsoustraitance'!$D223="",'1C TSsoustraitance'!$E223="OUI",'1C TSsoustraitance'!$AP223=0),0,(('1C TSsoustraitance'!$AF223)/'1C TSsoustraitance'!$AP223))</f>
        <v>0</v>
      </c>
      <c r="AC506" s="669">
        <f>IF(OR('1C TSsoustraitance'!$D223="",'1C TSsoustraitance'!$E223="OUI",'1C TSsoustraitance'!$AP223=0),0,(('1C TSsoustraitance'!$AG223)/'1C TSsoustraitance'!$AP223))</f>
        <v>0</v>
      </c>
      <c r="AD506" s="669">
        <f>IF(OR('1C TSsoustraitance'!$D223="",'1C TSsoustraitance'!$E223="OUI",'1C TSsoustraitance'!$AP223=0),0,(('1C TSsoustraitance'!$AH223)/'1C TSsoustraitance'!$AP223))</f>
        <v>0</v>
      </c>
      <c r="AE506" s="669">
        <f>IF(OR('1C TSsoustraitance'!$D223="",'1C TSsoustraitance'!$E223="OUI",'1C TSsoustraitance'!$AP223=0),0,(('1C TSsoustraitance'!$AI223)/'1C TSsoustraitance'!$AP223))</f>
        <v>0</v>
      </c>
      <c r="AF506" s="669">
        <f>IF(OR('1C TSsoustraitance'!$D223="",'1C TSsoustraitance'!$E223="OUI",'1C TSsoustraitance'!$AP223=0),0,(('1C TSsoustraitance'!$AJ223)/'1C TSsoustraitance'!$AP223))</f>
        <v>0</v>
      </c>
      <c r="AG506" s="669">
        <f>IF(OR('1C TSsoustraitance'!$D223="",'1C TSsoustraitance'!$E223="OUI",'1C TSsoustraitance'!$AP223=0),0,(('1C TSsoustraitance'!$AK223)/'1C TSsoustraitance'!$AP223))</f>
        <v>0</v>
      </c>
      <c r="AH506" s="669">
        <f>IF(OR('1C TSsoustraitance'!$D223="",'1C TSsoustraitance'!$E223="OUI",'1C TSsoustraitance'!$AP223=0),0,(('1C TSsoustraitance'!$AL223)/'1C TSsoustraitance'!$AP223))</f>
        <v>0</v>
      </c>
      <c r="AI506" s="669">
        <f>IF(OR('1C TSsoustraitance'!$D223="",'1C TSsoustraitance'!$E223="OUI",'1C TSsoustraitance'!$AP223=0),0,(('1C TSsoustraitance'!$AM223)/'1C TSsoustraitance'!$AP223))</f>
        <v>0</v>
      </c>
      <c r="AJ506" s="669">
        <f>IF(OR('1C TSsoustraitance'!$D223="",'1C TSsoustraitance'!$E223="OUI",'1C TSsoustraitance'!$AP223=0),0,(('1C TSsoustraitance'!$AN223)/'1C TSsoustraitance'!$AP223))</f>
        <v>0</v>
      </c>
      <c r="AK506" s="669">
        <f t="shared" si="125"/>
        <v>0</v>
      </c>
      <c r="AL506" s="668">
        <f t="shared" si="126"/>
        <v>0</v>
      </c>
      <c r="AM506" s="670">
        <f>IF(Tableau7[[#This Row],[N° pièce]]="",0,(Tableau7[[#This Row],[hors TVA]]+(Tableau7[[#This Row],[hors TVA]]*Tableau7[[#This Row],[Taux TVA]])-(Tableau7[[#This Row],[hors TVA]]*Tableau7[[#This Row],[Taux TVA]]*Tableau7[[#This Row],[Régime TVA: Récupération]]))*Tableau7[[#This Row],[Type 1]])</f>
        <v>0</v>
      </c>
      <c r="AN506" s="670">
        <f>IF(Tableau7[[#This Row],[N° pièce]]="",0,IF($K$2="pôle",((Tableau7[[#This Row],[hors TVA]]+(Tableau7[[#This Row],[hors TVA]]*Tableau7[[#This Row],[Taux TVA]])-(Tableau7[[#This Row],[hors TVA]]*Tableau7[[#This Row],[Taux TVA]]*Tableau7[[#This Row],[Régime TVA: Récupération]]))*Tableau7[[#This Row],[Type 2]]),0))</f>
        <v>0</v>
      </c>
      <c r="AO506" s="670">
        <f t="shared" si="129"/>
        <v>0</v>
      </c>
      <c r="AP506" s="255">
        <f t="shared" si="128"/>
        <v>0</v>
      </c>
      <c r="AQ506" s="506">
        <f t="shared" si="130"/>
        <v>0</v>
      </c>
      <c r="AR506" s="671"/>
      <c r="AS506" s="512"/>
      <c r="AT506" s="513" t="str">
        <f>IF(('1C TSsoustraitance'!AP223*FICHE!C$14&lt;J506),"Forfait limité à "&amp;FICHE!C$14&amp;"€/jour","")</f>
        <v/>
      </c>
      <c r="AU506" s="797"/>
      <c r="AV506" s="484"/>
      <c r="AW506" s="484"/>
      <c r="AX506" s="484"/>
      <c r="AY506" s="484"/>
      <c r="AZ506" s="484"/>
      <c r="BA506" s="4"/>
      <c r="BB506" s="4"/>
      <c r="BC506" s="4"/>
      <c r="BD506" s="4"/>
      <c r="BE506" s="4"/>
      <c r="BF506" s="4"/>
      <c r="BG506" s="4"/>
      <c r="BH506" s="4"/>
      <c r="BI506" s="4"/>
      <c r="BJ506" s="4"/>
      <c r="BK506" s="4"/>
      <c r="BL506" s="4"/>
      <c r="BM506" s="4"/>
      <c r="BN506" s="4"/>
      <c r="BO506" s="4"/>
      <c r="BP506" s="4"/>
      <c r="BQ506" s="4"/>
      <c r="BR506" s="4"/>
      <c r="BS506" s="4"/>
      <c r="BT506" s="4"/>
      <c r="BU506" s="4"/>
      <c r="BV506" s="4"/>
      <c r="BW506" s="4"/>
      <c r="BX506" s="4"/>
      <c r="BY506" s="4"/>
      <c r="BZ506" s="4"/>
      <c r="CA506" s="4"/>
      <c r="CB506" s="4"/>
      <c r="CC506" s="4"/>
      <c r="CD506" s="4"/>
      <c r="CE506" s="4"/>
      <c r="CF506" s="4"/>
      <c r="CG506" s="4"/>
      <c r="CH506" s="4"/>
      <c r="CI506" s="4"/>
      <c r="CJ506" s="4"/>
      <c r="CK506" s="4"/>
      <c r="CL506" s="4"/>
      <c r="CM506" s="4"/>
      <c r="CN506" s="4"/>
      <c r="CO506" s="4"/>
      <c r="CP506" s="4"/>
      <c r="CQ506" s="4"/>
      <c r="CR506" s="4"/>
      <c r="CS506" s="4"/>
      <c r="CT506" s="4"/>
      <c r="CU506" s="4"/>
      <c r="CV506" s="4"/>
      <c r="CW506" s="4"/>
      <c r="CX506" s="4"/>
      <c r="CY506" s="4"/>
      <c r="CZ506" s="4"/>
      <c r="DA506" s="4"/>
      <c r="DB506" s="4"/>
      <c r="DC506" s="4"/>
      <c r="DD506" s="4"/>
      <c r="DE506" s="4"/>
      <c r="DF506" s="4"/>
      <c r="DG506" s="4"/>
      <c r="DH506" s="4"/>
      <c r="DI506" s="4"/>
      <c r="DJ506" s="4"/>
      <c r="DK506" s="4"/>
      <c r="DL506" s="4"/>
      <c r="DM506" s="4"/>
      <c r="DN506" s="4"/>
      <c r="DO506" s="4"/>
      <c r="DP506" s="4"/>
      <c r="DQ506" s="4"/>
      <c r="DR506" s="4"/>
      <c r="DS506" s="4"/>
      <c r="DT506" s="4"/>
      <c r="DU506" s="4"/>
      <c r="DV506" s="4"/>
      <c r="DW506" s="4"/>
      <c r="DX506" s="4"/>
      <c r="DY506" s="4"/>
      <c r="DZ506" s="4"/>
      <c r="EA506" s="4"/>
      <c r="EB506" s="4"/>
      <c r="EC506" s="4"/>
      <c r="ED506" s="4"/>
      <c r="EE506" s="4"/>
      <c r="EF506" s="4"/>
      <c r="EG506" s="4"/>
      <c r="EH506" s="4"/>
      <c r="EI506" s="4"/>
      <c r="EJ506" s="4"/>
      <c r="EK506" s="4"/>
      <c r="EL506" s="4"/>
      <c r="EM506" s="4"/>
      <c r="EN506" s="4"/>
      <c r="EO506" s="4"/>
      <c r="EP506" s="4"/>
      <c r="EQ506" s="4"/>
      <c r="ER506" s="4"/>
      <c r="ES506" s="4"/>
      <c r="ET506" s="4"/>
      <c r="EU506" s="4"/>
      <c r="EV506" s="4"/>
      <c r="EW506" s="4"/>
      <c r="EX506" s="4"/>
      <c r="EY506" s="4"/>
      <c r="EZ506" s="4"/>
      <c r="FA506" s="4"/>
      <c r="FB506" s="4"/>
      <c r="FC506" s="4"/>
      <c r="FD506" s="4"/>
      <c r="FE506" s="4"/>
      <c r="FF506" s="4"/>
      <c r="FG506" s="4"/>
      <c r="FH506" s="4"/>
      <c r="FI506" s="4"/>
      <c r="FJ506" s="4"/>
      <c r="FK506" s="4"/>
      <c r="FL506" s="4"/>
      <c r="FM506" s="4"/>
      <c r="FN506" s="4"/>
      <c r="FO506" s="4"/>
      <c r="FP506" s="4"/>
      <c r="FQ506" s="4"/>
      <c r="FR506" s="4"/>
      <c r="FS506" s="4"/>
      <c r="FT506" s="4"/>
      <c r="FU506" s="4"/>
      <c r="FV506" s="4"/>
      <c r="FW506" s="4"/>
      <c r="FX506" s="4"/>
      <c r="FY506" s="4"/>
      <c r="FZ506" s="4"/>
      <c r="GA506" s="4"/>
      <c r="GB506" s="4"/>
      <c r="GC506" s="4"/>
      <c r="GD506" s="4"/>
      <c r="GE506" s="4"/>
      <c r="GF506" s="4"/>
      <c r="GG506" s="4"/>
      <c r="GH506" s="4"/>
      <c r="GI506" s="4"/>
      <c r="GJ506" s="4"/>
      <c r="GK506" s="4"/>
      <c r="GL506" s="4"/>
      <c r="GM506" s="4"/>
      <c r="GN506" s="4"/>
      <c r="GO506" s="4"/>
      <c r="GP506" s="4"/>
      <c r="GQ506" s="4"/>
      <c r="GR506" s="4"/>
      <c r="GS506" s="4"/>
      <c r="GT506" s="4"/>
      <c r="GU506" s="4"/>
      <c r="GV506" s="4"/>
      <c r="GW506" s="4"/>
      <c r="GX506" s="4"/>
      <c r="GY506" s="4"/>
      <c r="GZ506" s="4"/>
      <c r="HA506" s="4"/>
      <c r="HB506" s="4"/>
      <c r="HC506" s="4"/>
    </row>
    <row r="507" spans="1:211" s="380" customFormat="1" ht="13.9" customHeight="1">
      <c r="A507" s="828" t="str">
        <f>IF('1C TSsoustraitance'!$A224&lt;&gt;0,'1C TSsoustraitance'!$A224,"")</f>
        <v/>
      </c>
      <c r="B507" s="530"/>
      <c r="C507" s="513" t="str">
        <f>IF('1C TSsoustraitance'!$A224&lt;&gt;0,'1C TSsoustraitance'!$B224,"")</f>
        <v/>
      </c>
      <c r="D507" s="513" t="str">
        <f>IF('1C TSsoustraitance'!$A224&lt;&gt;0,'1C TSsoustraitance'!$C224,"")</f>
        <v/>
      </c>
      <c r="E507" s="684"/>
      <c r="F507" s="685"/>
      <c r="G507" s="666">
        <f>'1C TSsoustraitance'!$D224</f>
        <v>0</v>
      </c>
      <c r="H507" s="533">
        <v>0.21</v>
      </c>
      <c r="I507" s="533">
        <v>1</v>
      </c>
      <c r="J507" s="534"/>
      <c r="K507" s="667">
        <f t="shared" si="123"/>
        <v>0</v>
      </c>
      <c r="L507" s="668">
        <f>IF(OR('1C TSsoustraitance'!$D224="",'1C TSsoustraitance'!$AP224=0),0,IF(AND('1C TSsoustraitance'!$D224&lt;&gt;"",$K$2="Pôle",'1C TSsoustraitance'!$E224="OUI"),(('1C TSsoustraitance'!$F224+'1C TSsoustraitance'!$G224+'1C TSsoustraitance'!$H224+'1C TSsoustraitance'!$I224+'1C TSsoustraitance'!$M224)/'1C TSsoustraitance'!$R224),IF(AND('1C TSsoustraitance'!$D224&lt;&gt;"",$K$2="Pôle",'1C TSsoustraitance'!$E224="NON"),(('1C TSsoustraitance'!$F224+'1C TSsoustraitance'!$G224+'1C TSsoustraitance'!$H224+'1C TSsoustraitance'!$I224+'1C TSsoustraitance'!$M224)/'1C TSsoustraitance'!$AP224),IF(AND('1C TSsoustraitance'!$D224&lt;&gt;"",$K$2&lt;&gt;"Pôle",'1C TSsoustraitance'!$E224="OUI"),(('1C TSsoustraitance'!$F224+'1C TSsoustraitance'!$G224+'1C TSsoustraitance'!$H224+'1C TSsoustraitance'!$I224+'1C TSsoustraitance'!$J224+'1C TSsoustraitance'!$K224+'1C TSsoustraitance'!$L224+'1C TSsoustraitance'!$M224+'1C TSsoustraitance'!$N224+'1C TSsoustraitance'!$O224+'1C TSsoustraitance'!$P224+'1C TSsoustraitance'!$Q224)/'1C TSsoustraitance'!$R224),IF(AND('1C TSsoustraitance'!$D224&lt;&gt;"",$K$2&lt;&gt;"Pôle",'1C TSsoustraitance'!$E224="NON"),(('1C TSsoustraitance'!$F224+'1C TSsoustraitance'!$G224+'1C TSsoustraitance'!$H224+'1C TSsoustraitance'!$I224+'1C TSsoustraitance'!$J224+'1C TSsoustraitance'!$K224+'1C TSsoustraitance'!$L224+'1C TSsoustraitance'!$M224+'1C TSsoustraitance'!$N224+'1C TSsoustraitance'!$O224+'1C TSsoustraitance'!$P224+'1C TSsoustraitance'!$Q224))/'1C TSsoustraitance'!$AP224)))))</f>
        <v>0</v>
      </c>
      <c r="M507" s="668">
        <f>IF(OR('1C TSsoustraitance'!$D224="",'1C TSsoustraitance'!AP$13=0),0,IF(AND('1C TSsoustraitance'!$D224&lt;&gt;"",$K$2="Pôle",'1C TSsoustraitance'!$E224="OUI"),(('1C TSsoustraitance'!$J224+'1C TSsoustraitance'!$K224+'1C TSsoustraitance'!$L224)/'1C TSsoustraitance'!$R224),IF(AND('1C TSsoustraitance'!$D224&lt;&gt;"",$K$2="Pôle",'1C TSsoustraitance'!$E224="NON"),(('1C TSsoustraitance'!$J224+'1C TSsoustraitance'!$K224+'1C TSsoustraitance'!$L224)/'1C TSsoustraitance'!$AP224),IF(AND('1C TSsoustraitance'!$D224&lt;&gt;"",$K$2&lt;&gt;"Pôle"),0))))</f>
        <v>0</v>
      </c>
      <c r="N507" s="668">
        <f t="shared" si="124"/>
        <v>0</v>
      </c>
      <c r="O507" s="669">
        <f>IF(OR('1C TSsoustraitance'!$D224="",'1C TSsoustraitance'!$E224="OUI",'1C TSsoustraitance'!$AP224=0),0,(('1C TSsoustraitance'!$S224)/'1C TSsoustraitance'!$AP224))</f>
        <v>0</v>
      </c>
      <c r="P507" s="669">
        <f>IF(OR('1C TSsoustraitance'!$D224="",'1C TSsoustraitance'!$E224="OUI",'1C TSsoustraitance'!$AP224=0),0,(('1C TSsoustraitance'!$T224)/'1C TSsoustraitance'!$AP224))</f>
        <v>0</v>
      </c>
      <c r="Q507" s="669">
        <f>IF(OR('1C TSsoustraitance'!$D224="",'1C TSsoustraitance'!$E224="OUI",'1C TSsoustraitance'!$AP224=0),0,(('1C TSsoustraitance'!$U224)/'1C TSsoustraitance'!$AP224))</f>
        <v>0</v>
      </c>
      <c r="R507" s="669">
        <f>IF(OR('1C TSsoustraitance'!$D224="",'1C TSsoustraitance'!$E224="OUI",'1C TSsoustraitance'!$AP224=0),0,(('1C TSsoustraitance'!$V224)/'1C TSsoustraitance'!$AP224))</f>
        <v>0</v>
      </c>
      <c r="S507" s="669">
        <f>IF(OR('1C TSsoustraitance'!$D224="",'1C TSsoustraitance'!$E224="OUI",'1C TSsoustraitance'!$AP224=0),0,(('1C TSsoustraitance'!$W224)/'1C TSsoustraitance'!$AP224))</f>
        <v>0</v>
      </c>
      <c r="T507" s="669">
        <f>IF(OR('1C TSsoustraitance'!$D224="",'1C TSsoustraitance'!$E224="OUI",'1C TSsoustraitance'!$AP224=0),0,(('1C TSsoustraitance'!$X224)/'1C TSsoustraitance'!$AP224))</f>
        <v>0</v>
      </c>
      <c r="U507" s="669">
        <f>IF(OR('1C TSsoustraitance'!$D224="",'1C TSsoustraitance'!$E224="OUI",'1C TSsoustraitance'!$AP224=0),0,(('1C TSsoustraitance'!$Y224)/'1C TSsoustraitance'!$AP224))</f>
        <v>0</v>
      </c>
      <c r="V507" s="669">
        <f>IF(OR('1C TSsoustraitance'!$D224="",'1C TSsoustraitance'!$E224="OUI",'1C TSsoustraitance'!$AP224=0),0,(('1C TSsoustraitance'!$Z224)/'1C TSsoustraitance'!$AP224))</f>
        <v>0</v>
      </c>
      <c r="W507" s="669">
        <f>IF(OR('1C TSsoustraitance'!$D224="",'1C TSsoustraitance'!$E224="OUI",'1C TSsoustraitance'!$AP224=0),0,(('1C TSsoustraitance'!$AA224)/'1C TSsoustraitance'!$AP224))</f>
        <v>0</v>
      </c>
      <c r="X507" s="669">
        <f>IF(OR('1C TSsoustraitance'!$D224="",'1C TSsoustraitance'!$E224="OUI",'1C TSsoustraitance'!$AP224=0),0,(('1C TSsoustraitance'!$AB224)/'1C TSsoustraitance'!$AP224))</f>
        <v>0</v>
      </c>
      <c r="Y507" s="669">
        <f>IF(OR('1C TSsoustraitance'!$D224="",'1C TSsoustraitance'!$E224="OUI",'1C TSsoustraitance'!$AP224=0),0,(('1C TSsoustraitance'!$AC224)/'1C TSsoustraitance'!$AP224))</f>
        <v>0</v>
      </c>
      <c r="Z507" s="669">
        <f>IF(OR('1C TSsoustraitance'!$D224="",'1C TSsoustraitance'!$E224="OUI",'1C TSsoustraitance'!$AP224=0),0,(('1C TSsoustraitance'!$AD224)/'1C TSsoustraitance'!$AP224))</f>
        <v>0</v>
      </c>
      <c r="AA507" s="669">
        <f>IF(OR('1C TSsoustraitance'!$D224="",'1C TSsoustraitance'!$E224="OUI",'1C TSsoustraitance'!$AP224=0),0,(('1C TSsoustraitance'!$AE224)/'1C TSsoustraitance'!$AP224))</f>
        <v>0</v>
      </c>
      <c r="AB507" s="669">
        <f>IF(OR('1C TSsoustraitance'!$D224="",'1C TSsoustraitance'!$E224="OUI",'1C TSsoustraitance'!$AP224=0),0,(('1C TSsoustraitance'!$AF224)/'1C TSsoustraitance'!$AP224))</f>
        <v>0</v>
      </c>
      <c r="AC507" s="669">
        <f>IF(OR('1C TSsoustraitance'!$D224="",'1C TSsoustraitance'!$E224="OUI",'1C TSsoustraitance'!$AP224=0),0,(('1C TSsoustraitance'!$AG224)/'1C TSsoustraitance'!$AP224))</f>
        <v>0</v>
      </c>
      <c r="AD507" s="669">
        <f>IF(OR('1C TSsoustraitance'!$D224="",'1C TSsoustraitance'!$E224="OUI",'1C TSsoustraitance'!$AP224=0),0,(('1C TSsoustraitance'!$AH224)/'1C TSsoustraitance'!$AP224))</f>
        <v>0</v>
      </c>
      <c r="AE507" s="669">
        <f>IF(OR('1C TSsoustraitance'!$D224="",'1C TSsoustraitance'!$E224="OUI",'1C TSsoustraitance'!$AP224=0),0,(('1C TSsoustraitance'!$AI224)/'1C TSsoustraitance'!$AP224))</f>
        <v>0</v>
      </c>
      <c r="AF507" s="669">
        <f>IF(OR('1C TSsoustraitance'!$D224="",'1C TSsoustraitance'!$E224="OUI",'1C TSsoustraitance'!$AP224=0),0,(('1C TSsoustraitance'!$AJ224)/'1C TSsoustraitance'!$AP224))</f>
        <v>0</v>
      </c>
      <c r="AG507" s="669">
        <f>IF(OR('1C TSsoustraitance'!$D224="",'1C TSsoustraitance'!$E224="OUI",'1C TSsoustraitance'!$AP224=0),0,(('1C TSsoustraitance'!$AK224)/'1C TSsoustraitance'!$AP224))</f>
        <v>0</v>
      </c>
      <c r="AH507" s="669">
        <f>IF(OR('1C TSsoustraitance'!$D224="",'1C TSsoustraitance'!$E224="OUI",'1C TSsoustraitance'!$AP224=0),0,(('1C TSsoustraitance'!$AL224)/'1C TSsoustraitance'!$AP224))</f>
        <v>0</v>
      </c>
      <c r="AI507" s="669">
        <f>IF(OR('1C TSsoustraitance'!$D224="",'1C TSsoustraitance'!$E224="OUI",'1C TSsoustraitance'!$AP224=0),0,(('1C TSsoustraitance'!$AM224)/'1C TSsoustraitance'!$AP224))</f>
        <v>0</v>
      </c>
      <c r="AJ507" s="669">
        <f>IF(OR('1C TSsoustraitance'!$D224="",'1C TSsoustraitance'!$E224="OUI",'1C TSsoustraitance'!$AP224=0),0,(('1C TSsoustraitance'!$AN224)/'1C TSsoustraitance'!$AP224))</f>
        <v>0</v>
      </c>
      <c r="AK507" s="669">
        <f t="shared" si="125"/>
        <v>0</v>
      </c>
      <c r="AL507" s="668">
        <f t="shared" si="126"/>
        <v>0</v>
      </c>
      <c r="AM507" s="670">
        <f>IF(Tableau7[[#This Row],[N° pièce]]="",0,(Tableau7[[#This Row],[hors TVA]]+(Tableau7[[#This Row],[hors TVA]]*Tableau7[[#This Row],[Taux TVA]])-(Tableau7[[#This Row],[hors TVA]]*Tableau7[[#This Row],[Taux TVA]]*Tableau7[[#This Row],[Régime TVA: Récupération]]))*Tableau7[[#This Row],[Type 1]])</f>
        <v>0</v>
      </c>
      <c r="AN507" s="670">
        <f>IF(Tableau7[[#This Row],[N° pièce]]="",0,IF($K$2="pôle",((Tableau7[[#This Row],[hors TVA]]+(Tableau7[[#This Row],[hors TVA]]*Tableau7[[#This Row],[Taux TVA]])-(Tableau7[[#This Row],[hors TVA]]*Tableau7[[#This Row],[Taux TVA]]*Tableau7[[#This Row],[Régime TVA: Récupération]]))*Tableau7[[#This Row],[Type 2]]),0))</f>
        <v>0</v>
      </c>
      <c r="AO507" s="670">
        <f t="shared" si="129"/>
        <v>0</v>
      </c>
      <c r="AP507" s="255">
        <f t="shared" si="128"/>
        <v>0</v>
      </c>
      <c r="AQ507" s="506">
        <f t="shared" si="130"/>
        <v>0</v>
      </c>
      <c r="AR507" s="671"/>
      <c r="AS507" s="512"/>
      <c r="AT507" s="513" t="str">
        <f>IF(('1C TSsoustraitance'!AP224*FICHE!C$14&lt;J507),"Forfait limité à "&amp;FICHE!C$14&amp;"€/jour","")</f>
        <v/>
      </c>
      <c r="AU507" s="797"/>
      <c r="AV507" s="484"/>
      <c r="AW507" s="484"/>
      <c r="AX507" s="484"/>
      <c r="AY507" s="484"/>
      <c r="AZ507" s="484"/>
      <c r="BA507" s="4"/>
      <c r="BB507" s="4"/>
      <c r="BC507" s="4"/>
      <c r="BD507" s="4"/>
      <c r="BE507" s="4"/>
      <c r="BF507" s="4"/>
      <c r="BG507" s="4"/>
      <c r="BH507" s="4"/>
      <c r="BI507" s="4"/>
      <c r="BJ507" s="4"/>
      <c r="BK507" s="4"/>
      <c r="BL507" s="4"/>
      <c r="BM507" s="4"/>
      <c r="BN507" s="4"/>
      <c r="BO507" s="4"/>
      <c r="BP507" s="4"/>
      <c r="BQ507" s="4"/>
      <c r="BR507" s="4"/>
      <c r="BS507" s="4"/>
      <c r="BT507" s="4"/>
      <c r="BU507" s="4"/>
      <c r="BV507" s="4"/>
      <c r="BW507" s="4"/>
      <c r="BX507" s="4"/>
      <c r="BY507" s="4"/>
      <c r="BZ507" s="4"/>
      <c r="CA507" s="4"/>
      <c r="CB507" s="4"/>
      <c r="CC507" s="4"/>
      <c r="CD507" s="4"/>
      <c r="CE507" s="4"/>
      <c r="CF507" s="4"/>
      <c r="CG507" s="4"/>
      <c r="CH507" s="4"/>
      <c r="CI507" s="4"/>
      <c r="CJ507" s="4"/>
      <c r="CK507" s="4"/>
      <c r="CL507" s="4"/>
      <c r="CM507" s="4"/>
      <c r="CN507" s="4"/>
      <c r="CO507" s="4"/>
      <c r="CP507" s="4"/>
      <c r="CQ507" s="4"/>
      <c r="CR507" s="4"/>
      <c r="CS507" s="4"/>
      <c r="CT507" s="4"/>
      <c r="CU507" s="4"/>
      <c r="CV507" s="4"/>
      <c r="CW507" s="4"/>
      <c r="CX507" s="4"/>
      <c r="CY507" s="4"/>
      <c r="CZ507" s="4"/>
      <c r="DA507" s="4"/>
      <c r="DB507" s="4"/>
      <c r="DC507" s="4"/>
      <c r="DD507" s="4"/>
      <c r="DE507" s="4"/>
      <c r="DF507" s="4"/>
      <c r="DG507" s="4"/>
      <c r="DH507" s="4"/>
      <c r="DI507" s="4"/>
      <c r="DJ507" s="4"/>
      <c r="DK507" s="4"/>
      <c r="DL507" s="4"/>
      <c r="DM507" s="4"/>
      <c r="DN507" s="4"/>
      <c r="DO507" s="4"/>
      <c r="DP507" s="4"/>
      <c r="DQ507" s="4"/>
      <c r="DR507" s="4"/>
      <c r="DS507" s="4"/>
      <c r="DT507" s="4"/>
      <c r="DU507" s="4"/>
      <c r="DV507" s="4"/>
      <c r="DW507" s="4"/>
      <c r="DX507" s="4"/>
      <c r="DY507" s="4"/>
      <c r="DZ507" s="4"/>
      <c r="EA507" s="4"/>
      <c r="EB507" s="4"/>
      <c r="EC507" s="4"/>
      <c r="ED507" s="4"/>
      <c r="EE507" s="4"/>
      <c r="EF507" s="4"/>
      <c r="EG507" s="4"/>
      <c r="EH507" s="4"/>
      <c r="EI507" s="4"/>
      <c r="EJ507" s="4"/>
      <c r="EK507" s="4"/>
      <c r="EL507" s="4"/>
      <c r="EM507" s="4"/>
      <c r="EN507" s="4"/>
      <c r="EO507" s="4"/>
      <c r="EP507" s="4"/>
      <c r="EQ507" s="4"/>
      <c r="ER507" s="4"/>
      <c r="ES507" s="4"/>
      <c r="ET507" s="4"/>
      <c r="EU507" s="4"/>
      <c r="EV507" s="4"/>
      <c r="EW507" s="4"/>
      <c r="EX507" s="4"/>
      <c r="EY507" s="4"/>
      <c r="EZ507" s="4"/>
      <c r="FA507" s="4"/>
      <c r="FB507" s="4"/>
      <c r="FC507" s="4"/>
      <c r="FD507" s="4"/>
      <c r="FE507" s="4"/>
      <c r="FF507" s="4"/>
      <c r="FG507" s="4"/>
      <c r="FH507" s="4"/>
      <c r="FI507" s="4"/>
      <c r="FJ507" s="4"/>
      <c r="FK507" s="4"/>
      <c r="FL507" s="4"/>
      <c r="FM507" s="4"/>
      <c r="FN507" s="4"/>
      <c r="FO507" s="4"/>
      <c r="FP507" s="4"/>
      <c r="FQ507" s="4"/>
      <c r="FR507" s="4"/>
      <c r="FS507" s="4"/>
      <c r="FT507" s="4"/>
      <c r="FU507" s="4"/>
      <c r="FV507" s="4"/>
      <c r="FW507" s="4"/>
      <c r="FX507" s="4"/>
      <c r="FY507" s="4"/>
      <c r="FZ507" s="4"/>
      <c r="GA507" s="4"/>
      <c r="GB507" s="4"/>
      <c r="GC507" s="4"/>
      <c r="GD507" s="4"/>
      <c r="GE507" s="4"/>
      <c r="GF507" s="4"/>
      <c r="GG507" s="4"/>
      <c r="GH507" s="4"/>
      <c r="GI507" s="4"/>
      <c r="GJ507" s="4"/>
      <c r="GK507" s="4"/>
      <c r="GL507" s="4"/>
      <c r="GM507" s="4"/>
      <c r="GN507" s="4"/>
      <c r="GO507" s="4"/>
      <c r="GP507" s="4"/>
      <c r="GQ507" s="4"/>
      <c r="GR507" s="4"/>
      <c r="GS507" s="4"/>
      <c r="GT507" s="4"/>
      <c r="GU507" s="4"/>
      <c r="GV507" s="4"/>
      <c r="GW507" s="4"/>
      <c r="GX507" s="4"/>
      <c r="GY507" s="4"/>
      <c r="GZ507" s="4"/>
      <c r="HA507" s="4"/>
      <c r="HB507" s="4"/>
      <c r="HC507" s="4"/>
    </row>
    <row r="508" spans="1:211" s="380" customFormat="1" ht="13.9" customHeight="1">
      <c r="A508" s="828" t="str">
        <f>IF('1C TSsoustraitance'!$A225&lt;&gt;0,'1C TSsoustraitance'!$A225,"")</f>
        <v/>
      </c>
      <c r="B508" s="530"/>
      <c r="C508" s="513" t="str">
        <f>IF('1C TSsoustraitance'!$A225&lt;&gt;0,'1C TSsoustraitance'!$B225,"")</f>
        <v/>
      </c>
      <c r="D508" s="513" t="str">
        <f>IF('1C TSsoustraitance'!$A225&lt;&gt;0,'1C TSsoustraitance'!$C225,"")</f>
        <v/>
      </c>
      <c r="E508" s="684"/>
      <c r="F508" s="685"/>
      <c r="G508" s="666">
        <f>'1C TSsoustraitance'!$D225</f>
        <v>0</v>
      </c>
      <c r="H508" s="533">
        <v>0.21</v>
      </c>
      <c r="I508" s="533">
        <v>1</v>
      </c>
      <c r="J508" s="534"/>
      <c r="K508" s="667">
        <f t="shared" si="123"/>
        <v>0</v>
      </c>
      <c r="L508" s="668">
        <f>IF(OR('1C TSsoustraitance'!$D225="",'1C TSsoustraitance'!$AP225=0),0,IF(AND('1C TSsoustraitance'!$D225&lt;&gt;"",$K$2="Pôle",'1C TSsoustraitance'!$E225="OUI"),(('1C TSsoustraitance'!$F225+'1C TSsoustraitance'!$G225+'1C TSsoustraitance'!$H225+'1C TSsoustraitance'!$I225+'1C TSsoustraitance'!$M225)/'1C TSsoustraitance'!$R225),IF(AND('1C TSsoustraitance'!$D225&lt;&gt;"",$K$2="Pôle",'1C TSsoustraitance'!$E225="NON"),(('1C TSsoustraitance'!$F225+'1C TSsoustraitance'!$G225+'1C TSsoustraitance'!$H225+'1C TSsoustraitance'!$I225+'1C TSsoustraitance'!$M225)/'1C TSsoustraitance'!$AP225),IF(AND('1C TSsoustraitance'!$D225&lt;&gt;"",$K$2&lt;&gt;"Pôle",'1C TSsoustraitance'!$E225="OUI"),(('1C TSsoustraitance'!$F225+'1C TSsoustraitance'!$G225+'1C TSsoustraitance'!$H225+'1C TSsoustraitance'!$I225+'1C TSsoustraitance'!$J225+'1C TSsoustraitance'!$K225+'1C TSsoustraitance'!$L225+'1C TSsoustraitance'!$M225+'1C TSsoustraitance'!$N225+'1C TSsoustraitance'!$O225+'1C TSsoustraitance'!$P225+'1C TSsoustraitance'!$Q225)/'1C TSsoustraitance'!$R225),IF(AND('1C TSsoustraitance'!$D225&lt;&gt;"",$K$2&lt;&gt;"Pôle",'1C TSsoustraitance'!$E225="NON"),(('1C TSsoustraitance'!$F225+'1C TSsoustraitance'!$G225+'1C TSsoustraitance'!$H225+'1C TSsoustraitance'!$I225+'1C TSsoustraitance'!$J225+'1C TSsoustraitance'!$K225+'1C TSsoustraitance'!$L225+'1C TSsoustraitance'!$M225+'1C TSsoustraitance'!$N225+'1C TSsoustraitance'!$O225+'1C TSsoustraitance'!$P225+'1C TSsoustraitance'!$Q225))/'1C TSsoustraitance'!$AP225)))))</f>
        <v>0</v>
      </c>
      <c r="M508" s="668">
        <f>IF(OR('1C TSsoustraitance'!$D225="",'1C TSsoustraitance'!AP$13=0),0,IF(AND('1C TSsoustraitance'!$D225&lt;&gt;"",$K$2="Pôle",'1C TSsoustraitance'!$E225="OUI"),(('1C TSsoustraitance'!$J225+'1C TSsoustraitance'!$K225+'1C TSsoustraitance'!$L225)/'1C TSsoustraitance'!$R225),IF(AND('1C TSsoustraitance'!$D225&lt;&gt;"",$K$2="Pôle",'1C TSsoustraitance'!$E225="NON"),(('1C TSsoustraitance'!$J225+'1C TSsoustraitance'!$K225+'1C TSsoustraitance'!$L225)/'1C TSsoustraitance'!$AP225),IF(AND('1C TSsoustraitance'!$D225&lt;&gt;"",$K$2&lt;&gt;"Pôle"),0))))</f>
        <v>0</v>
      </c>
      <c r="N508" s="668">
        <f t="shared" si="124"/>
        <v>0</v>
      </c>
      <c r="O508" s="669">
        <f>IF(OR('1C TSsoustraitance'!$D225="",'1C TSsoustraitance'!$E225="OUI",'1C TSsoustraitance'!$AP225=0),0,(('1C TSsoustraitance'!$S225)/'1C TSsoustraitance'!$AP225))</f>
        <v>0</v>
      </c>
      <c r="P508" s="669">
        <f>IF(OR('1C TSsoustraitance'!$D225="",'1C TSsoustraitance'!$E225="OUI",'1C TSsoustraitance'!$AP225=0),0,(('1C TSsoustraitance'!$T225)/'1C TSsoustraitance'!$AP225))</f>
        <v>0</v>
      </c>
      <c r="Q508" s="669">
        <f>IF(OR('1C TSsoustraitance'!$D225="",'1C TSsoustraitance'!$E225="OUI",'1C TSsoustraitance'!$AP225=0),0,(('1C TSsoustraitance'!$U225)/'1C TSsoustraitance'!$AP225))</f>
        <v>0</v>
      </c>
      <c r="R508" s="669">
        <f>IF(OR('1C TSsoustraitance'!$D225="",'1C TSsoustraitance'!$E225="OUI",'1C TSsoustraitance'!$AP225=0),0,(('1C TSsoustraitance'!$V225)/'1C TSsoustraitance'!$AP225))</f>
        <v>0</v>
      </c>
      <c r="S508" s="669">
        <f>IF(OR('1C TSsoustraitance'!$D225="",'1C TSsoustraitance'!$E225="OUI",'1C TSsoustraitance'!$AP225=0),0,(('1C TSsoustraitance'!$W225)/'1C TSsoustraitance'!$AP225))</f>
        <v>0</v>
      </c>
      <c r="T508" s="669">
        <f>IF(OR('1C TSsoustraitance'!$D225="",'1C TSsoustraitance'!$E225="OUI",'1C TSsoustraitance'!$AP225=0),0,(('1C TSsoustraitance'!$X225)/'1C TSsoustraitance'!$AP225))</f>
        <v>0</v>
      </c>
      <c r="U508" s="669">
        <f>IF(OR('1C TSsoustraitance'!$D225="",'1C TSsoustraitance'!$E225="OUI",'1C TSsoustraitance'!$AP225=0),0,(('1C TSsoustraitance'!$Y225)/'1C TSsoustraitance'!$AP225))</f>
        <v>0</v>
      </c>
      <c r="V508" s="669">
        <f>IF(OR('1C TSsoustraitance'!$D225="",'1C TSsoustraitance'!$E225="OUI",'1C TSsoustraitance'!$AP225=0),0,(('1C TSsoustraitance'!$Z225)/'1C TSsoustraitance'!$AP225))</f>
        <v>0</v>
      </c>
      <c r="W508" s="669">
        <f>IF(OR('1C TSsoustraitance'!$D225="",'1C TSsoustraitance'!$E225="OUI",'1C TSsoustraitance'!$AP225=0),0,(('1C TSsoustraitance'!$AA225)/'1C TSsoustraitance'!$AP225))</f>
        <v>0</v>
      </c>
      <c r="X508" s="669">
        <f>IF(OR('1C TSsoustraitance'!$D225="",'1C TSsoustraitance'!$E225="OUI",'1C TSsoustraitance'!$AP225=0),0,(('1C TSsoustraitance'!$AB225)/'1C TSsoustraitance'!$AP225))</f>
        <v>0</v>
      </c>
      <c r="Y508" s="669">
        <f>IF(OR('1C TSsoustraitance'!$D225="",'1C TSsoustraitance'!$E225="OUI",'1C TSsoustraitance'!$AP225=0),0,(('1C TSsoustraitance'!$AC225)/'1C TSsoustraitance'!$AP225))</f>
        <v>0</v>
      </c>
      <c r="Z508" s="669">
        <f>IF(OR('1C TSsoustraitance'!$D225="",'1C TSsoustraitance'!$E225="OUI",'1C TSsoustraitance'!$AP225=0),0,(('1C TSsoustraitance'!$AD225)/'1C TSsoustraitance'!$AP225))</f>
        <v>0</v>
      </c>
      <c r="AA508" s="669">
        <f>IF(OR('1C TSsoustraitance'!$D225="",'1C TSsoustraitance'!$E225="OUI",'1C TSsoustraitance'!$AP225=0),0,(('1C TSsoustraitance'!$AE225)/'1C TSsoustraitance'!$AP225))</f>
        <v>0</v>
      </c>
      <c r="AB508" s="669">
        <f>IF(OR('1C TSsoustraitance'!$D225="",'1C TSsoustraitance'!$E225="OUI",'1C TSsoustraitance'!$AP225=0),0,(('1C TSsoustraitance'!$AF225)/'1C TSsoustraitance'!$AP225))</f>
        <v>0</v>
      </c>
      <c r="AC508" s="669">
        <f>IF(OR('1C TSsoustraitance'!$D225="",'1C TSsoustraitance'!$E225="OUI",'1C TSsoustraitance'!$AP225=0),0,(('1C TSsoustraitance'!$AG225)/'1C TSsoustraitance'!$AP225))</f>
        <v>0</v>
      </c>
      <c r="AD508" s="669">
        <f>IF(OR('1C TSsoustraitance'!$D225="",'1C TSsoustraitance'!$E225="OUI",'1C TSsoustraitance'!$AP225=0),0,(('1C TSsoustraitance'!$AH225)/'1C TSsoustraitance'!$AP225))</f>
        <v>0</v>
      </c>
      <c r="AE508" s="669">
        <f>IF(OR('1C TSsoustraitance'!$D225="",'1C TSsoustraitance'!$E225="OUI",'1C TSsoustraitance'!$AP225=0),0,(('1C TSsoustraitance'!$AI225)/'1C TSsoustraitance'!$AP225))</f>
        <v>0</v>
      </c>
      <c r="AF508" s="669">
        <f>IF(OR('1C TSsoustraitance'!$D225="",'1C TSsoustraitance'!$E225="OUI",'1C TSsoustraitance'!$AP225=0),0,(('1C TSsoustraitance'!$AJ225)/'1C TSsoustraitance'!$AP225))</f>
        <v>0</v>
      </c>
      <c r="AG508" s="669">
        <f>IF(OR('1C TSsoustraitance'!$D225="",'1C TSsoustraitance'!$E225="OUI",'1C TSsoustraitance'!$AP225=0),0,(('1C TSsoustraitance'!$AK225)/'1C TSsoustraitance'!$AP225))</f>
        <v>0</v>
      </c>
      <c r="AH508" s="669">
        <f>IF(OR('1C TSsoustraitance'!$D225="",'1C TSsoustraitance'!$E225="OUI",'1C TSsoustraitance'!$AP225=0),0,(('1C TSsoustraitance'!$AL225)/'1C TSsoustraitance'!$AP225))</f>
        <v>0</v>
      </c>
      <c r="AI508" s="669">
        <f>IF(OR('1C TSsoustraitance'!$D225="",'1C TSsoustraitance'!$E225="OUI",'1C TSsoustraitance'!$AP225=0),0,(('1C TSsoustraitance'!$AM225)/'1C TSsoustraitance'!$AP225))</f>
        <v>0</v>
      </c>
      <c r="AJ508" s="669">
        <f>IF(OR('1C TSsoustraitance'!$D225="",'1C TSsoustraitance'!$E225="OUI",'1C TSsoustraitance'!$AP225=0),0,(('1C TSsoustraitance'!$AN225)/'1C TSsoustraitance'!$AP225))</f>
        <v>0</v>
      </c>
      <c r="AK508" s="669">
        <f t="shared" si="125"/>
        <v>0</v>
      </c>
      <c r="AL508" s="668">
        <f t="shared" si="126"/>
        <v>0</v>
      </c>
      <c r="AM508" s="670">
        <f>IF(Tableau7[[#This Row],[N° pièce]]="",0,(Tableau7[[#This Row],[hors TVA]]+(Tableau7[[#This Row],[hors TVA]]*Tableau7[[#This Row],[Taux TVA]])-(Tableau7[[#This Row],[hors TVA]]*Tableau7[[#This Row],[Taux TVA]]*Tableau7[[#This Row],[Régime TVA: Récupération]]))*Tableau7[[#This Row],[Type 1]])</f>
        <v>0</v>
      </c>
      <c r="AN508" s="670">
        <f>IF(Tableau7[[#This Row],[N° pièce]]="",0,IF($K$2="pôle",((Tableau7[[#This Row],[hors TVA]]+(Tableau7[[#This Row],[hors TVA]]*Tableau7[[#This Row],[Taux TVA]])-(Tableau7[[#This Row],[hors TVA]]*Tableau7[[#This Row],[Taux TVA]]*Tableau7[[#This Row],[Régime TVA: Récupération]]))*Tableau7[[#This Row],[Type 2]]),0))</f>
        <v>0</v>
      </c>
      <c r="AO508" s="670">
        <f t="shared" si="129"/>
        <v>0</v>
      </c>
      <c r="AP508" s="255">
        <f t="shared" si="128"/>
        <v>0</v>
      </c>
      <c r="AQ508" s="506">
        <f t="shared" si="130"/>
        <v>0</v>
      </c>
      <c r="AR508" s="671"/>
      <c r="AS508" s="512"/>
      <c r="AT508" s="513" t="str">
        <f>IF(('1C TSsoustraitance'!AP225*FICHE!C$14&lt;J508),"Forfait limité à "&amp;FICHE!C$14&amp;"€/jour","")</f>
        <v/>
      </c>
      <c r="AU508" s="797"/>
      <c r="AV508" s="484"/>
      <c r="AW508" s="484"/>
      <c r="AX508" s="484"/>
      <c r="AY508" s="484"/>
      <c r="AZ508" s="484"/>
      <c r="BA508" s="4"/>
      <c r="BB508" s="4"/>
      <c r="BC508" s="4"/>
      <c r="BD508" s="4"/>
      <c r="BE508" s="4"/>
      <c r="BF508" s="4"/>
      <c r="BG508" s="4"/>
      <c r="BH508" s="4"/>
      <c r="BI508" s="4"/>
      <c r="BJ508" s="4"/>
      <c r="BK508" s="4"/>
      <c r="BL508" s="4"/>
      <c r="BM508" s="4"/>
      <c r="BN508" s="4"/>
      <c r="BO508" s="4"/>
      <c r="BP508" s="4"/>
      <c r="BQ508" s="4"/>
      <c r="BR508" s="4"/>
      <c r="BS508" s="4"/>
      <c r="BT508" s="4"/>
      <c r="BU508" s="4"/>
      <c r="BV508" s="4"/>
      <c r="BW508" s="4"/>
      <c r="BX508" s="4"/>
      <c r="BY508" s="4"/>
      <c r="BZ508" s="4"/>
      <c r="CA508" s="4"/>
      <c r="CB508" s="4"/>
      <c r="CC508" s="4"/>
      <c r="CD508" s="4"/>
      <c r="CE508" s="4"/>
      <c r="CF508" s="4"/>
      <c r="CG508" s="4"/>
      <c r="CH508" s="4"/>
      <c r="CI508" s="4"/>
      <c r="CJ508" s="4"/>
      <c r="CK508" s="4"/>
      <c r="CL508" s="4"/>
      <c r="CM508" s="4"/>
      <c r="CN508" s="4"/>
      <c r="CO508" s="4"/>
      <c r="CP508" s="4"/>
      <c r="CQ508" s="4"/>
      <c r="CR508" s="4"/>
      <c r="CS508" s="4"/>
      <c r="CT508" s="4"/>
      <c r="CU508" s="4"/>
      <c r="CV508" s="4"/>
      <c r="CW508" s="4"/>
      <c r="CX508" s="4"/>
      <c r="CY508" s="4"/>
      <c r="CZ508" s="4"/>
      <c r="DA508" s="4"/>
      <c r="DB508" s="4"/>
      <c r="DC508" s="4"/>
      <c r="DD508" s="4"/>
      <c r="DE508" s="4"/>
      <c r="DF508" s="4"/>
      <c r="DG508" s="4"/>
      <c r="DH508" s="4"/>
      <c r="DI508" s="4"/>
      <c r="DJ508" s="4"/>
      <c r="DK508" s="4"/>
      <c r="DL508" s="4"/>
      <c r="DM508" s="4"/>
      <c r="DN508" s="4"/>
      <c r="DO508" s="4"/>
      <c r="DP508" s="4"/>
      <c r="DQ508" s="4"/>
      <c r="DR508" s="4"/>
      <c r="DS508" s="4"/>
      <c r="DT508" s="4"/>
      <c r="DU508" s="4"/>
      <c r="DV508" s="4"/>
      <c r="DW508" s="4"/>
      <c r="DX508" s="4"/>
      <c r="DY508" s="4"/>
      <c r="DZ508" s="4"/>
      <c r="EA508" s="4"/>
      <c r="EB508" s="4"/>
      <c r="EC508" s="4"/>
      <c r="ED508" s="4"/>
      <c r="EE508" s="4"/>
      <c r="EF508" s="4"/>
      <c r="EG508" s="4"/>
      <c r="EH508" s="4"/>
      <c r="EI508" s="4"/>
      <c r="EJ508" s="4"/>
      <c r="EK508" s="4"/>
      <c r="EL508" s="4"/>
      <c r="EM508" s="4"/>
      <c r="EN508" s="4"/>
      <c r="EO508" s="4"/>
      <c r="EP508" s="4"/>
      <c r="EQ508" s="4"/>
      <c r="ER508" s="4"/>
      <c r="ES508" s="4"/>
      <c r="ET508" s="4"/>
      <c r="EU508" s="4"/>
      <c r="EV508" s="4"/>
      <c r="EW508" s="4"/>
      <c r="EX508" s="4"/>
      <c r="EY508" s="4"/>
      <c r="EZ508" s="4"/>
      <c r="FA508" s="4"/>
      <c r="FB508" s="4"/>
      <c r="FC508" s="4"/>
      <c r="FD508" s="4"/>
      <c r="FE508" s="4"/>
      <c r="FF508" s="4"/>
      <c r="FG508" s="4"/>
      <c r="FH508" s="4"/>
      <c r="FI508" s="4"/>
      <c r="FJ508" s="4"/>
      <c r="FK508" s="4"/>
      <c r="FL508" s="4"/>
      <c r="FM508" s="4"/>
      <c r="FN508" s="4"/>
      <c r="FO508" s="4"/>
      <c r="FP508" s="4"/>
      <c r="FQ508" s="4"/>
      <c r="FR508" s="4"/>
      <c r="FS508" s="4"/>
      <c r="FT508" s="4"/>
      <c r="FU508" s="4"/>
      <c r="FV508" s="4"/>
      <c r="FW508" s="4"/>
      <c r="FX508" s="4"/>
      <c r="FY508" s="4"/>
      <c r="FZ508" s="4"/>
      <c r="GA508" s="4"/>
      <c r="GB508" s="4"/>
      <c r="GC508" s="4"/>
      <c r="GD508" s="4"/>
      <c r="GE508" s="4"/>
      <c r="GF508" s="4"/>
      <c r="GG508" s="4"/>
      <c r="GH508" s="4"/>
      <c r="GI508" s="4"/>
      <c r="GJ508" s="4"/>
      <c r="GK508" s="4"/>
      <c r="GL508" s="4"/>
      <c r="GM508" s="4"/>
      <c r="GN508" s="4"/>
      <c r="GO508" s="4"/>
      <c r="GP508" s="4"/>
      <c r="GQ508" s="4"/>
      <c r="GR508" s="4"/>
      <c r="GS508" s="4"/>
      <c r="GT508" s="4"/>
      <c r="GU508" s="4"/>
      <c r="GV508" s="4"/>
      <c r="GW508" s="4"/>
      <c r="GX508" s="4"/>
      <c r="GY508" s="4"/>
      <c r="GZ508" s="4"/>
      <c r="HA508" s="4"/>
      <c r="HB508" s="4"/>
      <c r="HC508" s="4"/>
    </row>
    <row r="509" spans="1:211" s="380" customFormat="1" ht="13.9" customHeight="1">
      <c r="A509" s="828" t="str">
        <f>IF('1C TSsoustraitance'!$A226&lt;&gt;0,'1C TSsoustraitance'!$A226,"")</f>
        <v/>
      </c>
      <c r="B509" s="530"/>
      <c r="C509" s="513" t="str">
        <f>IF('1C TSsoustraitance'!$A226&lt;&gt;0,'1C TSsoustraitance'!$B226,"")</f>
        <v/>
      </c>
      <c r="D509" s="513" t="str">
        <f>IF('1C TSsoustraitance'!$A226&lt;&gt;0,'1C TSsoustraitance'!$C226,"")</f>
        <v/>
      </c>
      <c r="E509" s="684"/>
      <c r="F509" s="685"/>
      <c r="G509" s="666">
        <f>'1C TSsoustraitance'!$D226</f>
        <v>0</v>
      </c>
      <c r="H509" s="533">
        <v>0.21</v>
      </c>
      <c r="I509" s="533">
        <v>1</v>
      </c>
      <c r="J509" s="534"/>
      <c r="K509" s="667">
        <f t="shared" si="123"/>
        <v>0</v>
      </c>
      <c r="L509" s="668">
        <f>IF(OR('1C TSsoustraitance'!$D226="",'1C TSsoustraitance'!$AP226=0),0,IF(AND('1C TSsoustraitance'!$D226&lt;&gt;"",$K$2="Pôle",'1C TSsoustraitance'!$E226="OUI"),(('1C TSsoustraitance'!$F226+'1C TSsoustraitance'!$G226+'1C TSsoustraitance'!$H226+'1C TSsoustraitance'!$I226+'1C TSsoustraitance'!$M226)/'1C TSsoustraitance'!$R226),IF(AND('1C TSsoustraitance'!$D226&lt;&gt;"",$K$2="Pôle",'1C TSsoustraitance'!$E226="NON"),(('1C TSsoustraitance'!$F226+'1C TSsoustraitance'!$G226+'1C TSsoustraitance'!$H226+'1C TSsoustraitance'!$I226+'1C TSsoustraitance'!$M226)/'1C TSsoustraitance'!$AP226),IF(AND('1C TSsoustraitance'!$D226&lt;&gt;"",$K$2&lt;&gt;"Pôle",'1C TSsoustraitance'!$E226="OUI"),(('1C TSsoustraitance'!$F226+'1C TSsoustraitance'!$G226+'1C TSsoustraitance'!$H226+'1C TSsoustraitance'!$I226+'1C TSsoustraitance'!$J226+'1C TSsoustraitance'!$K226+'1C TSsoustraitance'!$L226+'1C TSsoustraitance'!$M226+'1C TSsoustraitance'!$N226+'1C TSsoustraitance'!$O226+'1C TSsoustraitance'!$P226+'1C TSsoustraitance'!$Q226)/'1C TSsoustraitance'!$R226),IF(AND('1C TSsoustraitance'!$D226&lt;&gt;"",$K$2&lt;&gt;"Pôle",'1C TSsoustraitance'!$E226="NON"),(('1C TSsoustraitance'!$F226+'1C TSsoustraitance'!$G226+'1C TSsoustraitance'!$H226+'1C TSsoustraitance'!$I226+'1C TSsoustraitance'!$J226+'1C TSsoustraitance'!$K226+'1C TSsoustraitance'!$L226+'1C TSsoustraitance'!$M226+'1C TSsoustraitance'!$N226+'1C TSsoustraitance'!$O226+'1C TSsoustraitance'!$P226+'1C TSsoustraitance'!$Q226))/'1C TSsoustraitance'!$AP226)))))</f>
        <v>0</v>
      </c>
      <c r="M509" s="668">
        <f>IF(OR('1C TSsoustraitance'!$D226="",'1C TSsoustraitance'!AP$13=0),0,IF(AND('1C TSsoustraitance'!$D226&lt;&gt;"",$K$2="Pôle",'1C TSsoustraitance'!$E226="OUI"),(('1C TSsoustraitance'!$J226+'1C TSsoustraitance'!$K226+'1C TSsoustraitance'!$L226)/'1C TSsoustraitance'!$R226),IF(AND('1C TSsoustraitance'!$D226&lt;&gt;"",$K$2="Pôle",'1C TSsoustraitance'!$E226="NON"),(('1C TSsoustraitance'!$J226+'1C TSsoustraitance'!$K226+'1C TSsoustraitance'!$L226)/'1C TSsoustraitance'!$AP226),IF(AND('1C TSsoustraitance'!$D226&lt;&gt;"",$K$2&lt;&gt;"Pôle"),0))))</f>
        <v>0</v>
      </c>
      <c r="N509" s="668">
        <f t="shared" si="124"/>
        <v>0</v>
      </c>
      <c r="O509" s="669">
        <f>IF(OR('1C TSsoustraitance'!$D226="",'1C TSsoustraitance'!$E226="OUI",'1C TSsoustraitance'!$AP226=0),0,(('1C TSsoustraitance'!$S226)/'1C TSsoustraitance'!$AP226))</f>
        <v>0</v>
      </c>
      <c r="P509" s="669">
        <f>IF(OR('1C TSsoustraitance'!$D226="",'1C TSsoustraitance'!$E226="OUI",'1C TSsoustraitance'!$AP226=0),0,(('1C TSsoustraitance'!$T226)/'1C TSsoustraitance'!$AP226))</f>
        <v>0</v>
      </c>
      <c r="Q509" s="669">
        <f>IF(OR('1C TSsoustraitance'!$D226="",'1C TSsoustraitance'!$E226="OUI",'1C TSsoustraitance'!$AP226=0),0,(('1C TSsoustraitance'!$U226)/'1C TSsoustraitance'!$AP226))</f>
        <v>0</v>
      </c>
      <c r="R509" s="669">
        <f>IF(OR('1C TSsoustraitance'!$D226="",'1C TSsoustraitance'!$E226="OUI",'1C TSsoustraitance'!$AP226=0),0,(('1C TSsoustraitance'!$V226)/'1C TSsoustraitance'!$AP226))</f>
        <v>0</v>
      </c>
      <c r="S509" s="669">
        <f>IF(OR('1C TSsoustraitance'!$D226="",'1C TSsoustraitance'!$E226="OUI",'1C TSsoustraitance'!$AP226=0),0,(('1C TSsoustraitance'!$W226)/'1C TSsoustraitance'!$AP226))</f>
        <v>0</v>
      </c>
      <c r="T509" s="669">
        <f>IF(OR('1C TSsoustraitance'!$D226="",'1C TSsoustraitance'!$E226="OUI",'1C TSsoustraitance'!$AP226=0),0,(('1C TSsoustraitance'!$X226)/'1C TSsoustraitance'!$AP226))</f>
        <v>0</v>
      </c>
      <c r="U509" s="669">
        <f>IF(OR('1C TSsoustraitance'!$D226="",'1C TSsoustraitance'!$E226="OUI",'1C TSsoustraitance'!$AP226=0),0,(('1C TSsoustraitance'!$Y226)/'1C TSsoustraitance'!$AP226))</f>
        <v>0</v>
      </c>
      <c r="V509" s="669">
        <f>IF(OR('1C TSsoustraitance'!$D226="",'1C TSsoustraitance'!$E226="OUI",'1C TSsoustraitance'!$AP226=0),0,(('1C TSsoustraitance'!$Z226)/'1C TSsoustraitance'!$AP226))</f>
        <v>0</v>
      </c>
      <c r="W509" s="669">
        <f>IF(OR('1C TSsoustraitance'!$D226="",'1C TSsoustraitance'!$E226="OUI",'1C TSsoustraitance'!$AP226=0),0,(('1C TSsoustraitance'!$AA226)/'1C TSsoustraitance'!$AP226))</f>
        <v>0</v>
      </c>
      <c r="X509" s="669">
        <f>IF(OR('1C TSsoustraitance'!$D226="",'1C TSsoustraitance'!$E226="OUI",'1C TSsoustraitance'!$AP226=0),0,(('1C TSsoustraitance'!$AB226)/'1C TSsoustraitance'!$AP226))</f>
        <v>0</v>
      </c>
      <c r="Y509" s="669">
        <f>IF(OR('1C TSsoustraitance'!$D226="",'1C TSsoustraitance'!$E226="OUI",'1C TSsoustraitance'!$AP226=0),0,(('1C TSsoustraitance'!$AC226)/'1C TSsoustraitance'!$AP226))</f>
        <v>0</v>
      </c>
      <c r="Z509" s="669">
        <f>IF(OR('1C TSsoustraitance'!$D226="",'1C TSsoustraitance'!$E226="OUI",'1C TSsoustraitance'!$AP226=0),0,(('1C TSsoustraitance'!$AD226)/'1C TSsoustraitance'!$AP226))</f>
        <v>0</v>
      </c>
      <c r="AA509" s="669">
        <f>IF(OR('1C TSsoustraitance'!$D226="",'1C TSsoustraitance'!$E226="OUI",'1C TSsoustraitance'!$AP226=0),0,(('1C TSsoustraitance'!$AE226)/'1C TSsoustraitance'!$AP226))</f>
        <v>0</v>
      </c>
      <c r="AB509" s="669">
        <f>IF(OR('1C TSsoustraitance'!$D226="",'1C TSsoustraitance'!$E226="OUI",'1C TSsoustraitance'!$AP226=0),0,(('1C TSsoustraitance'!$AF226)/'1C TSsoustraitance'!$AP226))</f>
        <v>0</v>
      </c>
      <c r="AC509" s="669">
        <f>IF(OR('1C TSsoustraitance'!$D226="",'1C TSsoustraitance'!$E226="OUI",'1C TSsoustraitance'!$AP226=0),0,(('1C TSsoustraitance'!$AG226)/'1C TSsoustraitance'!$AP226))</f>
        <v>0</v>
      </c>
      <c r="AD509" s="669">
        <f>IF(OR('1C TSsoustraitance'!$D226="",'1C TSsoustraitance'!$E226="OUI",'1C TSsoustraitance'!$AP226=0),0,(('1C TSsoustraitance'!$AH226)/'1C TSsoustraitance'!$AP226))</f>
        <v>0</v>
      </c>
      <c r="AE509" s="669">
        <f>IF(OR('1C TSsoustraitance'!$D226="",'1C TSsoustraitance'!$E226="OUI",'1C TSsoustraitance'!$AP226=0),0,(('1C TSsoustraitance'!$AI226)/'1C TSsoustraitance'!$AP226))</f>
        <v>0</v>
      </c>
      <c r="AF509" s="669">
        <f>IF(OR('1C TSsoustraitance'!$D226="",'1C TSsoustraitance'!$E226="OUI",'1C TSsoustraitance'!$AP226=0),0,(('1C TSsoustraitance'!$AJ226)/'1C TSsoustraitance'!$AP226))</f>
        <v>0</v>
      </c>
      <c r="AG509" s="669">
        <f>IF(OR('1C TSsoustraitance'!$D226="",'1C TSsoustraitance'!$E226="OUI",'1C TSsoustraitance'!$AP226=0),0,(('1C TSsoustraitance'!$AK226)/'1C TSsoustraitance'!$AP226))</f>
        <v>0</v>
      </c>
      <c r="AH509" s="669">
        <f>IF(OR('1C TSsoustraitance'!$D226="",'1C TSsoustraitance'!$E226="OUI",'1C TSsoustraitance'!$AP226=0),0,(('1C TSsoustraitance'!$AL226)/'1C TSsoustraitance'!$AP226))</f>
        <v>0</v>
      </c>
      <c r="AI509" s="669">
        <f>IF(OR('1C TSsoustraitance'!$D226="",'1C TSsoustraitance'!$E226="OUI",'1C TSsoustraitance'!$AP226=0),0,(('1C TSsoustraitance'!$AM226)/'1C TSsoustraitance'!$AP226))</f>
        <v>0</v>
      </c>
      <c r="AJ509" s="669">
        <f>IF(OR('1C TSsoustraitance'!$D226="",'1C TSsoustraitance'!$E226="OUI",'1C TSsoustraitance'!$AP226=0),0,(('1C TSsoustraitance'!$AN226)/'1C TSsoustraitance'!$AP226))</f>
        <v>0</v>
      </c>
      <c r="AK509" s="669">
        <f t="shared" si="125"/>
        <v>0</v>
      </c>
      <c r="AL509" s="668">
        <f t="shared" si="126"/>
        <v>0</v>
      </c>
      <c r="AM509" s="670">
        <f>IF(Tableau7[[#This Row],[N° pièce]]="",0,(Tableau7[[#This Row],[hors TVA]]+(Tableau7[[#This Row],[hors TVA]]*Tableau7[[#This Row],[Taux TVA]])-(Tableau7[[#This Row],[hors TVA]]*Tableau7[[#This Row],[Taux TVA]]*Tableau7[[#This Row],[Régime TVA: Récupération]]))*Tableau7[[#This Row],[Type 1]])</f>
        <v>0</v>
      </c>
      <c r="AN509" s="670">
        <f>IF(Tableau7[[#This Row],[N° pièce]]="",0,IF($K$2="pôle",((Tableau7[[#This Row],[hors TVA]]+(Tableau7[[#This Row],[hors TVA]]*Tableau7[[#This Row],[Taux TVA]])-(Tableau7[[#This Row],[hors TVA]]*Tableau7[[#This Row],[Taux TVA]]*Tableau7[[#This Row],[Régime TVA: Récupération]]))*Tableau7[[#This Row],[Type 2]]),0))</f>
        <v>0</v>
      </c>
      <c r="AO509" s="670">
        <f t="shared" si="129"/>
        <v>0</v>
      </c>
      <c r="AP509" s="255">
        <f t="shared" si="128"/>
        <v>0</v>
      </c>
      <c r="AQ509" s="506">
        <f t="shared" si="130"/>
        <v>0</v>
      </c>
      <c r="AR509" s="671"/>
      <c r="AS509" s="512"/>
      <c r="AT509" s="513" t="str">
        <f>IF(('1C TSsoustraitance'!AP226*FICHE!C$14&lt;J509),"Forfait limité à "&amp;FICHE!C$14&amp;"€/jour","")</f>
        <v/>
      </c>
      <c r="AU509" s="797"/>
      <c r="AV509" s="484"/>
      <c r="AW509" s="484"/>
      <c r="AX509" s="484"/>
      <c r="AY509" s="484"/>
      <c r="AZ509" s="484"/>
      <c r="BA509" s="4"/>
      <c r="BB509" s="4"/>
      <c r="BC509" s="4"/>
      <c r="BD509" s="4"/>
      <c r="BE509" s="4"/>
      <c r="BF509" s="4"/>
      <c r="BG509" s="4"/>
      <c r="BH509" s="4"/>
      <c r="BI509" s="4"/>
      <c r="BJ509" s="4"/>
      <c r="BK509" s="4"/>
      <c r="BL509" s="4"/>
      <c r="BM509" s="4"/>
      <c r="BN509" s="4"/>
      <c r="BO509" s="4"/>
      <c r="BP509" s="4"/>
      <c r="BQ509" s="4"/>
      <c r="BR509" s="4"/>
      <c r="BS509" s="4"/>
      <c r="BT509" s="4"/>
      <c r="BU509" s="4"/>
      <c r="BV509" s="4"/>
      <c r="BW509" s="4"/>
      <c r="BX509" s="4"/>
      <c r="BY509" s="4"/>
      <c r="BZ509" s="4"/>
      <c r="CA509" s="4"/>
      <c r="CB509" s="4"/>
      <c r="CC509" s="4"/>
      <c r="CD509" s="4"/>
      <c r="CE509" s="4"/>
      <c r="CF509" s="4"/>
      <c r="CG509" s="4"/>
      <c r="CH509" s="4"/>
      <c r="CI509" s="4"/>
      <c r="CJ509" s="4"/>
      <c r="CK509" s="4"/>
      <c r="CL509" s="4"/>
      <c r="CM509" s="4"/>
      <c r="CN509" s="4"/>
      <c r="CO509" s="4"/>
      <c r="CP509" s="4"/>
      <c r="CQ509" s="4"/>
      <c r="CR509" s="4"/>
      <c r="CS509" s="4"/>
      <c r="CT509" s="4"/>
      <c r="CU509" s="4"/>
      <c r="CV509" s="4"/>
      <c r="CW509" s="4"/>
      <c r="CX509" s="4"/>
      <c r="CY509" s="4"/>
      <c r="CZ509" s="4"/>
      <c r="DA509" s="4"/>
      <c r="DB509" s="4"/>
      <c r="DC509" s="4"/>
      <c r="DD509" s="4"/>
      <c r="DE509" s="4"/>
      <c r="DF509" s="4"/>
      <c r="DG509" s="4"/>
      <c r="DH509" s="4"/>
      <c r="DI509" s="4"/>
      <c r="DJ509" s="4"/>
      <c r="DK509" s="4"/>
      <c r="DL509" s="4"/>
      <c r="DM509" s="4"/>
      <c r="DN509" s="4"/>
      <c r="DO509" s="4"/>
      <c r="DP509" s="4"/>
      <c r="DQ509" s="4"/>
      <c r="DR509" s="4"/>
      <c r="DS509" s="4"/>
      <c r="DT509" s="4"/>
      <c r="DU509" s="4"/>
      <c r="DV509" s="4"/>
      <c r="DW509" s="4"/>
      <c r="DX509" s="4"/>
      <c r="DY509" s="4"/>
      <c r="DZ509" s="4"/>
      <c r="EA509" s="4"/>
      <c r="EB509" s="4"/>
      <c r="EC509" s="4"/>
      <c r="ED509" s="4"/>
      <c r="EE509" s="4"/>
      <c r="EF509" s="4"/>
      <c r="EG509" s="4"/>
      <c r="EH509" s="4"/>
      <c r="EI509" s="4"/>
      <c r="EJ509" s="4"/>
      <c r="EK509" s="4"/>
      <c r="EL509" s="4"/>
      <c r="EM509" s="4"/>
      <c r="EN509" s="4"/>
      <c r="EO509" s="4"/>
      <c r="EP509" s="4"/>
      <c r="EQ509" s="4"/>
      <c r="ER509" s="4"/>
      <c r="ES509" s="4"/>
      <c r="ET509" s="4"/>
      <c r="EU509" s="4"/>
      <c r="EV509" s="4"/>
      <c r="EW509" s="4"/>
      <c r="EX509" s="4"/>
      <c r="EY509" s="4"/>
      <c r="EZ509" s="4"/>
      <c r="FA509" s="4"/>
      <c r="FB509" s="4"/>
      <c r="FC509" s="4"/>
      <c r="FD509" s="4"/>
      <c r="FE509" s="4"/>
      <c r="FF509" s="4"/>
      <c r="FG509" s="4"/>
      <c r="FH509" s="4"/>
      <c r="FI509" s="4"/>
      <c r="FJ509" s="4"/>
      <c r="FK509" s="4"/>
      <c r="FL509" s="4"/>
      <c r="FM509" s="4"/>
      <c r="FN509" s="4"/>
      <c r="FO509" s="4"/>
      <c r="FP509" s="4"/>
      <c r="FQ509" s="4"/>
      <c r="FR509" s="4"/>
      <c r="FS509" s="4"/>
      <c r="FT509" s="4"/>
      <c r="FU509" s="4"/>
      <c r="FV509" s="4"/>
      <c r="FW509" s="4"/>
      <c r="FX509" s="4"/>
      <c r="FY509" s="4"/>
      <c r="FZ509" s="4"/>
      <c r="GA509" s="4"/>
      <c r="GB509" s="4"/>
      <c r="GC509" s="4"/>
      <c r="GD509" s="4"/>
      <c r="GE509" s="4"/>
      <c r="GF509" s="4"/>
      <c r="GG509" s="4"/>
      <c r="GH509" s="4"/>
      <c r="GI509" s="4"/>
      <c r="GJ509" s="4"/>
      <c r="GK509" s="4"/>
      <c r="GL509" s="4"/>
      <c r="GM509" s="4"/>
      <c r="GN509" s="4"/>
      <c r="GO509" s="4"/>
      <c r="GP509" s="4"/>
      <c r="GQ509" s="4"/>
      <c r="GR509" s="4"/>
      <c r="GS509" s="4"/>
      <c r="GT509" s="4"/>
      <c r="GU509" s="4"/>
      <c r="GV509" s="4"/>
      <c r="GW509" s="4"/>
      <c r="GX509" s="4"/>
      <c r="GY509" s="4"/>
      <c r="GZ509" s="4"/>
      <c r="HA509" s="4"/>
      <c r="HB509" s="4"/>
      <c r="HC509" s="4"/>
    </row>
    <row r="510" spans="1:211" s="380" customFormat="1" ht="13.9" customHeight="1">
      <c r="A510" s="828" t="str">
        <f>IF('1C TSsoustraitance'!$A227&lt;&gt;0,'1C TSsoustraitance'!$A227,"")</f>
        <v/>
      </c>
      <c r="B510" s="530"/>
      <c r="C510" s="513" t="str">
        <f>IF('1C TSsoustraitance'!$A227&lt;&gt;0,'1C TSsoustraitance'!$B227,"")</f>
        <v/>
      </c>
      <c r="D510" s="513" t="str">
        <f>IF('1C TSsoustraitance'!$A227&lt;&gt;0,'1C TSsoustraitance'!$C227,"")</f>
        <v/>
      </c>
      <c r="E510" s="684"/>
      <c r="F510" s="685"/>
      <c r="G510" s="666">
        <f>'1C TSsoustraitance'!$D227</f>
        <v>0</v>
      </c>
      <c r="H510" s="533">
        <v>0.21</v>
      </c>
      <c r="I510" s="533">
        <v>1</v>
      </c>
      <c r="J510" s="534"/>
      <c r="K510" s="667">
        <f t="shared" si="123"/>
        <v>0</v>
      </c>
      <c r="L510" s="668">
        <f>IF(OR('1C TSsoustraitance'!$D227="",'1C TSsoustraitance'!$AP227=0),0,IF(AND('1C TSsoustraitance'!$D227&lt;&gt;"",$K$2="Pôle",'1C TSsoustraitance'!$E227="OUI"),(('1C TSsoustraitance'!$F227+'1C TSsoustraitance'!$G227+'1C TSsoustraitance'!$H227+'1C TSsoustraitance'!$I227+'1C TSsoustraitance'!$M227)/'1C TSsoustraitance'!$R227),IF(AND('1C TSsoustraitance'!$D227&lt;&gt;"",$K$2="Pôle",'1C TSsoustraitance'!$E227="NON"),(('1C TSsoustraitance'!$F227+'1C TSsoustraitance'!$G227+'1C TSsoustraitance'!$H227+'1C TSsoustraitance'!$I227+'1C TSsoustraitance'!$M227)/'1C TSsoustraitance'!$AP227),IF(AND('1C TSsoustraitance'!$D227&lt;&gt;"",$K$2&lt;&gt;"Pôle",'1C TSsoustraitance'!$E227="OUI"),(('1C TSsoustraitance'!$F227+'1C TSsoustraitance'!$G227+'1C TSsoustraitance'!$H227+'1C TSsoustraitance'!$I227+'1C TSsoustraitance'!$J227+'1C TSsoustraitance'!$K227+'1C TSsoustraitance'!$L227+'1C TSsoustraitance'!$M227+'1C TSsoustraitance'!$N227+'1C TSsoustraitance'!$O227+'1C TSsoustraitance'!$P227+'1C TSsoustraitance'!$Q227)/'1C TSsoustraitance'!$R227),IF(AND('1C TSsoustraitance'!$D227&lt;&gt;"",$K$2&lt;&gt;"Pôle",'1C TSsoustraitance'!$E227="NON"),(('1C TSsoustraitance'!$F227+'1C TSsoustraitance'!$G227+'1C TSsoustraitance'!$H227+'1C TSsoustraitance'!$I227+'1C TSsoustraitance'!$J227+'1C TSsoustraitance'!$K227+'1C TSsoustraitance'!$L227+'1C TSsoustraitance'!$M227+'1C TSsoustraitance'!$N227+'1C TSsoustraitance'!$O227+'1C TSsoustraitance'!$P227+'1C TSsoustraitance'!$Q227))/'1C TSsoustraitance'!$AP227)))))</f>
        <v>0</v>
      </c>
      <c r="M510" s="668">
        <f>IF(OR('1C TSsoustraitance'!$D227="",'1C TSsoustraitance'!AP$13=0),0,IF(AND('1C TSsoustraitance'!$D227&lt;&gt;"",$K$2="Pôle",'1C TSsoustraitance'!$E227="OUI"),(('1C TSsoustraitance'!$J227+'1C TSsoustraitance'!$K227+'1C TSsoustraitance'!$L227)/'1C TSsoustraitance'!$R227),IF(AND('1C TSsoustraitance'!$D227&lt;&gt;"",$K$2="Pôle",'1C TSsoustraitance'!$E227="NON"),(('1C TSsoustraitance'!$J227+'1C TSsoustraitance'!$K227+'1C TSsoustraitance'!$L227)/'1C TSsoustraitance'!$AP227),IF(AND('1C TSsoustraitance'!$D227&lt;&gt;"",$K$2&lt;&gt;"Pôle"),0))))</f>
        <v>0</v>
      </c>
      <c r="N510" s="668">
        <f t="shared" si="124"/>
        <v>0</v>
      </c>
      <c r="O510" s="669">
        <f>IF(OR('1C TSsoustraitance'!$D227="",'1C TSsoustraitance'!$E227="OUI",'1C TSsoustraitance'!$AP227=0),0,(('1C TSsoustraitance'!$S227)/'1C TSsoustraitance'!$AP227))</f>
        <v>0</v>
      </c>
      <c r="P510" s="669">
        <f>IF(OR('1C TSsoustraitance'!$D227="",'1C TSsoustraitance'!$E227="OUI",'1C TSsoustraitance'!$AP227=0),0,(('1C TSsoustraitance'!$T227)/'1C TSsoustraitance'!$AP227))</f>
        <v>0</v>
      </c>
      <c r="Q510" s="669">
        <f>IF(OR('1C TSsoustraitance'!$D227="",'1C TSsoustraitance'!$E227="OUI",'1C TSsoustraitance'!$AP227=0),0,(('1C TSsoustraitance'!$U227)/'1C TSsoustraitance'!$AP227))</f>
        <v>0</v>
      </c>
      <c r="R510" s="669">
        <f>IF(OR('1C TSsoustraitance'!$D227="",'1C TSsoustraitance'!$E227="OUI",'1C TSsoustraitance'!$AP227=0),0,(('1C TSsoustraitance'!$V227)/'1C TSsoustraitance'!$AP227))</f>
        <v>0</v>
      </c>
      <c r="S510" s="669">
        <f>IF(OR('1C TSsoustraitance'!$D227="",'1C TSsoustraitance'!$E227="OUI",'1C TSsoustraitance'!$AP227=0),0,(('1C TSsoustraitance'!$W227)/'1C TSsoustraitance'!$AP227))</f>
        <v>0</v>
      </c>
      <c r="T510" s="669">
        <f>IF(OR('1C TSsoustraitance'!$D227="",'1C TSsoustraitance'!$E227="OUI",'1C TSsoustraitance'!$AP227=0),0,(('1C TSsoustraitance'!$X227)/'1C TSsoustraitance'!$AP227))</f>
        <v>0</v>
      </c>
      <c r="U510" s="669">
        <f>IF(OR('1C TSsoustraitance'!$D227="",'1C TSsoustraitance'!$E227="OUI",'1C TSsoustraitance'!$AP227=0),0,(('1C TSsoustraitance'!$Y227)/'1C TSsoustraitance'!$AP227))</f>
        <v>0</v>
      </c>
      <c r="V510" s="669">
        <f>IF(OR('1C TSsoustraitance'!$D227="",'1C TSsoustraitance'!$E227="OUI",'1C TSsoustraitance'!$AP227=0),0,(('1C TSsoustraitance'!$Z227)/'1C TSsoustraitance'!$AP227))</f>
        <v>0</v>
      </c>
      <c r="W510" s="669">
        <f>IF(OR('1C TSsoustraitance'!$D227="",'1C TSsoustraitance'!$E227="OUI",'1C TSsoustraitance'!$AP227=0),0,(('1C TSsoustraitance'!$AA227)/'1C TSsoustraitance'!$AP227))</f>
        <v>0</v>
      </c>
      <c r="X510" s="669">
        <f>IF(OR('1C TSsoustraitance'!$D227="",'1C TSsoustraitance'!$E227="OUI",'1C TSsoustraitance'!$AP227=0),0,(('1C TSsoustraitance'!$AB227)/'1C TSsoustraitance'!$AP227))</f>
        <v>0</v>
      </c>
      <c r="Y510" s="669">
        <f>IF(OR('1C TSsoustraitance'!$D227="",'1C TSsoustraitance'!$E227="OUI",'1C TSsoustraitance'!$AP227=0),0,(('1C TSsoustraitance'!$AC227)/'1C TSsoustraitance'!$AP227))</f>
        <v>0</v>
      </c>
      <c r="Z510" s="669">
        <f>IF(OR('1C TSsoustraitance'!$D227="",'1C TSsoustraitance'!$E227="OUI",'1C TSsoustraitance'!$AP227=0),0,(('1C TSsoustraitance'!$AD227)/'1C TSsoustraitance'!$AP227))</f>
        <v>0</v>
      </c>
      <c r="AA510" s="669">
        <f>IF(OR('1C TSsoustraitance'!$D227="",'1C TSsoustraitance'!$E227="OUI",'1C TSsoustraitance'!$AP227=0),0,(('1C TSsoustraitance'!$AE227)/'1C TSsoustraitance'!$AP227))</f>
        <v>0</v>
      </c>
      <c r="AB510" s="669">
        <f>IF(OR('1C TSsoustraitance'!$D227="",'1C TSsoustraitance'!$E227="OUI",'1C TSsoustraitance'!$AP227=0),0,(('1C TSsoustraitance'!$AF227)/'1C TSsoustraitance'!$AP227))</f>
        <v>0</v>
      </c>
      <c r="AC510" s="669">
        <f>IF(OR('1C TSsoustraitance'!$D227="",'1C TSsoustraitance'!$E227="OUI",'1C TSsoustraitance'!$AP227=0),0,(('1C TSsoustraitance'!$AG227)/'1C TSsoustraitance'!$AP227))</f>
        <v>0</v>
      </c>
      <c r="AD510" s="669">
        <f>IF(OR('1C TSsoustraitance'!$D227="",'1C TSsoustraitance'!$E227="OUI",'1C TSsoustraitance'!$AP227=0),0,(('1C TSsoustraitance'!$AH227)/'1C TSsoustraitance'!$AP227))</f>
        <v>0</v>
      </c>
      <c r="AE510" s="669">
        <f>IF(OR('1C TSsoustraitance'!$D227="",'1C TSsoustraitance'!$E227="OUI",'1C TSsoustraitance'!$AP227=0),0,(('1C TSsoustraitance'!$AI227)/'1C TSsoustraitance'!$AP227))</f>
        <v>0</v>
      </c>
      <c r="AF510" s="669">
        <f>IF(OR('1C TSsoustraitance'!$D227="",'1C TSsoustraitance'!$E227="OUI",'1C TSsoustraitance'!$AP227=0),0,(('1C TSsoustraitance'!$AJ227)/'1C TSsoustraitance'!$AP227))</f>
        <v>0</v>
      </c>
      <c r="AG510" s="669">
        <f>IF(OR('1C TSsoustraitance'!$D227="",'1C TSsoustraitance'!$E227="OUI",'1C TSsoustraitance'!$AP227=0),0,(('1C TSsoustraitance'!$AK227)/'1C TSsoustraitance'!$AP227))</f>
        <v>0</v>
      </c>
      <c r="AH510" s="669">
        <f>IF(OR('1C TSsoustraitance'!$D227="",'1C TSsoustraitance'!$E227="OUI",'1C TSsoustraitance'!$AP227=0),0,(('1C TSsoustraitance'!$AL227)/'1C TSsoustraitance'!$AP227))</f>
        <v>0</v>
      </c>
      <c r="AI510" s="669">
        <f>IF(OR('1C TSsoustraitance'!$D227="",'1C TSsoustraitance'!$E227="OUI",'1C TSsoustraitance'!$AP227=0),0,(('1C TSsoustraitance'!$AM227)/'1C TSsoustraitance'!$AP227))</f>
        <v>0</v>
      </c>
      <c r="AJ510" s="669">
        <f>IF(OR('1C TSsoustraitance'!$D227="",'1C TSsoustraitance'!$E227="OUI",'1C TSsoustraitance'!$AP227=0),0,(('1C TSsoustraitance'!$AN227)/'1C TSsoustraitance'!$AP227))</f>
        <v>0</v>
      </c>
      <c r="AK510" s="669">
        <f t="shared" si="125"/>
        <v>0</v>
      </c>
      <c r="AL510" s="668">
        <f t="shared" si="126"/>
        <v>0</v>
      </c>
      <c r="AM510" s="670">
        <f>IF(Tableau7[[#This Row],[N° pièce]]="",0,(Tableau7[[#This Row],[hors TVA]]+(Tableau7[[#This Row],[hors TVA]]*Tableau7[[#This Row],[Taux TVA]])-(Tableau7[[#This Row],[hors TVA]]*Tableau7[[#This Row],[Taux TVA]]*Tableau7[[#This Row],[Régime TVA: Récupération]]))*Tableau7[[#This Row],[Type 1]])</f>
        <v>0</v>
      </c>
      <c r="AN510" s="670">
        <f>IF(Tableau7[[#This Row],[N° pièce]]="",0,IF($K$2="pôle",((Tableau7[[#This Row],[hors TVA]]+(Tableau7[[#This Row],[hors TVA]]*Tableau7[[#This Row],[Taux TVA]])-(Tableau7[[#This Row],[hors TVA]]*Tableau7[[#This Row],[Taux TVA]]*Tableau7[[#This Row],[Régime TVA: Récupération]]))*Tableau7[[#This Row],[Type 2]]),0))</f>
        <v>0</v>
      </c>
      <c r="AO510" s="670">
        <f t="shared" si="129"/>
        <v>0</v>
      </c>
      <c r="AP510" s="255">
        <f t="shared" si="128"/>
        <v>0</v>
      </c>
      <c r="AQ510" s="506">
        <f t="shared" si="130"/>
        <v>0</v>
      </c>
      <c r="AR510" s="671"/>
      <c r="AS510" s="512"/>
      <c r="AT510" s="513" t="str">
        <f>IF(('1C TSsoustraitance'!AP227*FICHE!C$14&lt;J510),"Forfait limité à "&amp;FICHE!C$14&amp;"€/jour","")</f>
        <v/>
      </c>
      <c r="AU510" s="797"/>
      <c r="AV510" s="484"/>
      <c r="AW510" s="484"/>
      <c r="AX510" s="484"/>
      <c r="AY510" s="484"/>
      <c r="AZ510" s="484"/>
      <c r="BA510" s="4"/>
      <c r="BB510" s="4"/>
      <c r="BC510" s="4"/>
      <c r="BD510" s="4"/>
      <c r="BE510" s="4"/>
      <c r="BF510" s="4"/>
      <c r="BG510" s="4"/>
      <c r="BH510" s="4"/>
      <c r="BI510" s="4"/>
      <c r="BJ510" s="4"/>
      <c r="BK510" s="4"/>
      <c r="BL510" s="4"/>
      <c r="BM510" s="4"/>
      <c r="BN510" s="4"/>
      <c r="BO510" s="4"/>
      <c r="BP510" s="4"/>
      <c r="BQ510" s="4"/>
      <c r="BR510" s="4"/>
      <c r="BS510" s="4"/>
      <c r="BT510" s="4"/>
      <c r="BU510" s="4"/>
      <c r="BV510" s="4"/>
      <c r="BW510" s="4"/>
      <c r="BX510" s="4"/>
      <c r="BY510" s="4"/>
      <c r="BZ510" s="4"/>
      <c r="CA510" s="4"/>
      <c r="CB510" s="4"/>
      <c r="CC510" s="4"/>
      <c r="CD510" s="4"/>
      <c r="CE510" s="4"/>
      <c r="CF510" s="4"/>
      <c r="CG510" s="4"/>
      <c r="CH510" s="4"/>
      <c r="CI510" s="4"/>
      <c r="CJ510" s="4"/>
      <c r="CK510" s="4"/>
      <c r="CL510" s="4"/>
      <c r="CM510" s="4"/>
      <c r="CN510" s="4"/>
      <c r="CO510" s="4"/>
      <c r="CP510" s="4"/>
      <c r="CQ510" s="4"/>
      <c r="CR510" s="4"/>
      <c r="CS510" s="4"/>
      <c r="CT510" s="4"/>
      <c r="CU510" s="4"/>
      <c r="CV510" s="4"/>
      <c r="CW510" s="4"/>
      <c r="CX510" s="4"/>
      <c r="CY510" s="4"/>
      <c r="CZ510" s="4"/>
      <c r="DA510" s="4"/>
      <c r="DB510" s="4"/>
      <c r="DC510" s="4"/>
      <c r="DD510" s="4"/>
      <c r="DE510" s="4"/>
      <c r="DF510" s="4"/>
      <c r="DG510" s="4"/>
      <c r="DH510" s="4"/>
      <c r="DI510" s="4"/>
      <c r="DJ510" s="4"/>
      <c r="DK510" s="4"/>
      <c r="DL510" s="4"/>
      <c r="DM510" s="4"/>
      <c r="DN510" s="4"/>
      <c r="DO510" s="4"/>
      <c r="DP510" s="4"/>
      <c r="DQ510" s="4"/>
      <c r="DR510" s="4"/>
      <c r="DS510" s="4"/>
      <c r="DT510" s="4"/>
      <c r="DU510" s="4"/>
      <c r="DV510" s="4"/>
      <c r="DW510" s="4"/>
      <c r="DX510" s="4"/>
      <c r="DY510" s="4"/>
      <c r="DZ510" s="4"/>
      <c r="EA510" s="4"/>
      <c r="EB510" s="4"/>
      <c r="EC510" s="4"/>
      <c r="ED510" s="4"/>
      <c r="EE510" s="4"/>
      <c r="EF510" s="4"/>
      <c r="EG510" s="4"/>
      <c r="EH510" s="4"/>
      <c r="EI510" s="4"/>
      <c r="EJ510" s="4"/>
      <c r="EK510" s="4"/>
      <c r="EL510" s="4"/>
      <c r="EM510" s="4"/>
      <c r="EN510" s="4"/>
      <c r="EO510" s="4"/>
      <c r="EP510" s="4"/>
      <c r="EQ510" s="4"/>
      <c r="ER510" s="4"/>
      <c r="ES510" s="4"/>
      <c r="ET510" s="4"/>
      <c r="EU510" s="4"/>
      <c r="EV510" s="4"/>
      <c r="EW510" s="4"/>
      <c r="EX510" s="4"/>
      <c r="EY510" s="4"/>
      <c r="EZ510" s="4"/>
      <c r="FA510" s="4"/>
      <c r="FB510" s="4"/>
      <c r="FC510" s="4"/>
      <c r="FD510" s="4"/>
      <c r="FE510" s="4"/>
      <c r="FF510" s="4"/>
      <c r="FG510" s="4"/>
      <c r="FH510" s="4"/>
      <c r="FI510" s="4"/>
      <c r="FJ510" s="4"/>
      <c r="FK510" s="4"/>
      <c r="FL510" s="4"/>
      <c r="FM510" s="4"/>
      <c r="FN510" s="4"/>
      <c r="FO510" s="4"/>
      <c r="FP510" s="4"/>
      <c r="FQ510" s="4"/>
      <c r="FR510" s="4"/>
      <c r="FS510" s="4"/>
      <c r="FT510" s="4"/>
      <c r="FU510" s="4"/>
      <c r="FV510" s="4"/>
      <c r="FW510" s="4"/>
      <c r="FX510" s="4"/>
      <c r="FY510" s="4"/>
      <c r="FZ510" s="4"/>
      <c r="GA510" s="4"/>
      <c r="GB510" s="4"/>
      <c r="GC510" s="4"/>
      <c r="GD510" s="4"/>
      <c r="GE510" s="4"/>
      <c r="GF510" s="4"/>
      <c r="GG510" s="4"/>
      <c r="GH510" s="4"/>
      <c r="GI510" s="4"/>
      <c r="GJ510" s="4"/>
      <c r="GK510" s="4"/>
      <c r="GL510" s="4"/>
      <c r="GM510" s="4"/>
      <c r="GN510" s="4"/>
      <c r="GO510" s="4"/>
      <c r="GP510" s="4"/>
      <c r="GQ510" s="4"/>
      <c r="GR510" s="4"/>
      <c r="GS510" s="4"/>
      <c r="GT510" s="4"/>
      <c r="GU510" s="4"/>
      <c r="GV510" s="4"/>
      <c r="GW510" s="4"/>
      <c r="GX510" s="4"/>
      <c r="GY510" s="4"/>
      <c r="GZ510" s="4"/>
      <c r="HA510" s="4"/>
      <c r="HB510" s="4"/>
      <c r="HC510" s="4"/>
    </row>
    <row r="511" spans="1:211" s="381" customFormat="1" ht="13.9" customHeight="1">
      <c r="A511" s="828" t="str">
        <f>IF('1C TSsoustraitance'!$A228&lt;&gt;0,'1C TSsoustraitance'!$A228,"")</f>
        <v/>
      </c>
      <c r="B511" s="530"/>
      <c r="C511" s="513" t="str">
        <f>IF('1C TSsoustraitance'!$A228&lt;&gt;0,'1C TSsoustraitance'!$B228,"")</f>
        <v/>
      </c>
      <c r="D511" s="513" t="str">
        <f>IF('1C TSsoustraitance'!$A228&lt;&gt;0,'1C TSsoustraitance'!$C228,"")</f>
        <v/>
      </c>
      <c r="E511" s="684"/>
      <c r="F511" s="685"/>
      <c r="G511" s="666">
        <f>'1C TSsoustraitance'!$D228</f>
        <v>0</v>
      </c>
      <c r="H511" s="533">
        <v>0.21</v>
      </c>
      <c r="I511" s="533">
        <v>1</v>
      </c>
      <c r="J511" s="534"/>
      <c r="K511" s="667">
        <f t="shared" ref="K511:K574" si="131">J511+(J511*H511)</f>
        <v>0</v>
      </c>
      <c r="L511" s="668">
        <f>IF(OR('1C TSsoustraitance'!$D228="",'1C TSsoustraitance'!$AP228=0),0,IF(AND('1C TSsoustraitance'!$D228&lt;&gt;"",$K$2="Pôle",'1C TSsoustraitance'!$E228="OUI"),(('1C TSsoustraitance'!$F228+'1C TSsoustraitance'!$G228+'1C TSsoustraitance'!$H228+'1C TSsoustraitance'!$I228+'1C TSsoustraitance'!$M228)/'1C TSsoustraitance'!$R228),IF(AND('1C TSsoustraitance'!$D228&lt;&gt;"",$K$2="Pôle",'1C TSsoustraitance'!$E228="NON"),(('1C TSsoustraitance'!$F228+'1C TSsoustraitance'!$G228+'1C TSsoustraitance'!$H228+'1C TSsoustraitance'!$I228+'1C TSsoustraitance'!$M228)/'1C TSsoustraitance'!$AP228),IF(AND('1C TSsoustraitance'!$D228&lt;&gt;"",$K$2&lt;&gt;"Pôle",'1C TSsoustraitance'!$E228="OUI"),(('1C TSsoustraitance'!$F228+'1C TSsoustraitance'!$G228+'1C TSsoustraitance'!$H228+'1C TSsoustraitance'!$I228+'1C TSsoustraitance'!$J228+'1C TSsoustraitance'!$K228+'1C TSsoustraitance'!$L228+'1C TSsoustraitance'!$M228+'1C TSsoustraitance'!$N228+'1C TSsoustraitance'!$O228+'1C TSsoustraitance'!$P228+'1C TSsoustraitance'!$Q228)/'1C TSsoustraitance'!$R228),IF(AND('1C TSsoustraitance'!$D228&lt;&gt;"",$K$2&lt;&gt;"Pôle",'1C TSsoustraitance'!$E228="NON"),(('1C TSsoustraitance'!$F228+'1C TSsoustraitance'!$G228+'1C TSsoustraitance'!$H228+'1C TSsoustraitance'!$I228+'1C TSsoustraitance'!$J228+'1C TSsoustraitance'!$K228+'1C TSsoustraitance'!$L228+'1C TSsoustraitance'!$M228+'1C TSsoustraitance'!$N228+'1C TSsoustraitance'!$O228+'1C TSsoustraitance'!$P228+'1C TSsoustraitance'!$Q228))/'1C TSsoustraitance'!$AP228)))))</f>
        <v>0</v>
      </c>
      <c r="M511" s="668">
        <f>IF(OR('1C TSsoustraitance'!$D228="",'1C TSsoustraitance'!AP$13=0),0,IF(AND('1C TSsoustraitance'!$D228&lt;&gt;"",$K$2="Pôle",'1C TSsoustraitance'!$E228="OUI"),(('1C TSsoustraitance'!$J228+'1C TSsoustraitance'!$K228+'1C TSsoustraitance'!$L228)/'1C TSsoustraitance'!$R228),IF(AND('1C TSsoustraitance'!$D228&lt;&gt;"",$K$2="Pôle",'1C TSsoustraitance'!$E228="NON"),(('1C TSsoustraitance'!$J228+'1C TSsoustraitance'!$K228+'1C TSsoustraitance'!$L228)/'1C TSsoustraitance'!$AP228),IF(AND('1C TSsoustraitance'!$D228&lt;&gt;"",$K$2&lt;&gt;"Pôle"),0))))</f>
        <v>0</v>
      </c>
      <c r="N511" s="668">
        <f t="shared" ref="N511:N515" si="132">L511+M511</f>
        <v>0</v>
      </c>
      <c r="O511" s="669">
        <f>IF(OR('1C TSsoustraitance'!$D228="",'1C TSsoustraitance'!$E228="OUI",'1C TSsoustraitance'!$AP228=0),0,(('1C TSsoustraitance'!$S228)/'1C TSsoustraitance'!$AP228))</f>
        <v>0</v>
      </c>
      <c r="P511" s="669">
        <f>IF(OR('1C TSsoustraitance'!$D228="",'1C TSsoustraitance'!$E228="OUI",'1C TSsoustraitance'!$AP228=0),0,(('1C TSsoustraitance'!$T228)/'1C TSsoustraitance'!$AP228))</f>
        <v>0</v>
      </c>
      <c r="Q511" s="669">
        <f>IF(OR('1C TSsoustraitance'!$D228="",'1C TSsoustraitance'!$E228="OUI",'1C TSsoustraitance'!$AP228=0),0,(('1C TSsoustraitance'!$U228)/'1C TSsoustraitance'!$AP228))</f>
        <v>0</v>
      </c>
      <c r="R511" s="669">
        <f>IF(OR('1C TSsoustraitance'!$D228="",'1C TSsoustraitance'!$E228="OUI",'1C TSsoustraitance'!$AP228=0),0,(('1C TSsoustraitance'!$V228)/'1C TSsoustraitance'!$AP228))</f>
        <v>0</v>
      </c>
      <c r="S511" s="669">
        <f>IF(OR('1C TSsoustraitance'!$D228="",'1C TSsoustraitance'!$E228="OUI",'1C TSsoustraitance'!$AP228=0),0,(('1C TSsoustraitance'!$W228)/'1C TSsoustraitance'!$AP228))</f>
        <v>0</v>
      </c>
      <c r="T511" s="669">
        <f>IF(OR('1C TSsoustraitance'!$D228="",'1C TSsoustraitance'!$E228="OUI",'1C TSsoustraitance'!$AP228=0),0,(('1C TSsoustraitance'!$X228)/'1C TSsoustraitance'!$AP228))</f>
        <v>0</v>
      </c>
      <c r="U511" s="669">
        <f>IF(OR('1C TSsoustraitance'!$D228="",'1C TSsoustraitance'!$E228="OUI",'1C TSsoustraitance'!$AP228=0),0,(('1C TSsoustraitance'!$Y228)/'1C TSsoustraitance'!$AP228))</f>
        <v>0</v>
      </c>
      <c r="V511" s="669">
        <f>IF(OR('1C TSsoustraitance'!$D228="",'1C TSsoustraitance'!$E228="OUI",'1C TSsoustraitance'!$AP228=0),0,(('1C TSsoustraitance'!$Z228)/'1C TSsoustraitance'!$AP228))</f>
        <v>0</v>
      </c>
      <c r="W511" s="669">
        <f>IF(OR('1C TSsoustraitance'!$D228="",'1C TSsoustraitance'!$E228="OUI",'1C TSsoustraitance'!$AP228=0),0,(('1C TSsoustraitance'!$AA228)/'1C TSsoustraitance'!$AP228))</f>
        <v>0</v>
      </c>
      <c r="X511" s="669">
        <f>IF(OR('1C TSsoustraitance'!$D228="",'1C TSsoustraitance'!$E228="OUI",'1C TSsoustraitance'!$AP228=0),0,(('1C TSsoustraitance'!$AB228)/'1C TSsoustraitance'!$AP228))</f>
        <v>0</v>
      </c>
      <c r="Y511" s="669">
        <f>IF(OR('1C TSsoustraitance'!$D228="",'1C TSsoustraitance'!$E228="OUI",'1C TSsoustraitance'!$AP228=0),0,(('1C TSsoustraitance'!$AC228)/'1C TSsoustraitance'!$AP228))</f>
        <v>0</v>
      </c>
      <c r="Z511" s="669">
        <f>IF(OR('1C TSsoustraitance'!$D228="",'1C TSsoustraitance'!$E228="OUI",'1C TSsoustraitance'!$AP228=0),0,(('1C TSsoustraitance'!$AD228)/'1C TSsoustraitance'!$AP228))</f>
        <v>0</v>
      </c>
      <c r="AA511" s="669">
        <f>IF(OR('1C TSsoustraitance'!$D228="",'1C TSsoustraitance'!$E228="OUI",'1C TSsoustraitance'!$AP228=0),0,(('1C TSsoustraitance'!$AE228)/'1C TSsoustraitance'!$AP228))</f>
        <v>0</v>
      </c>
      <c r="AB511" s="669">
        <f>IF(OR('1C TSsoustraitance'!$D228="",'1C TSsoustraitance'!$E228="OUI",'1C TSsoustraitance'!$AP228=0),0,(('1C TSsoustraitance'!$AF228)/'1C TSsoustraitance'!$AP228))</f>
        <v>0</v>
      </c>
      <c r="AC511" s="669">
        <f>IF(OR('1C TSsoustraitance'!$D228="",'1C TSsoustraitance'!$E228="OUI",'1C TSsoustraitance'!$AP228=0),0,(('1C TSsoustraitance'!$AG228)/'1C TSsoustraitance'!$AP228))</f>
        <v>0</v>
      </c>
      <c r="AD511" s="669">
        <f>IF(OR('1C TSsoustraitance'!$D228="",'1C TSsoustraitance'!$E228="OUI",'1C TSsoustraitance'!$AP228=0),0,(('1C TSsoustraitance'!$AH228)/'1C TSsoustraitance'!$AP228))</f>
        <v>0</v>
      </c>
      <c r="AE511" s="669">
        <f>IF(OR('1C TSsoustraitance'!$D228="",'1C TSsoustraitance'!$E228="OUI",'1C TSsoustraitance'!$AP228=0),0,(('1C TSsoustraitance'!$AI228)/'1C TSsoustraitance'!$AP228))</f>
        <v>0</v>
      </c>
      <c r="AF511" s="669">
        <f>IF(OR('1C TSsoustraitance'!$D228="",'1C TSsoustraitance'!$E228="OUI",'1C TSsoustraitance'!$AP228=0),0,(('1C TSsoustraitance'!$AJ228)/'1C TSsoustraitance'!$AP228))</f>
        <v>0</v>
      </c>
      <c r="AG511" s="669">
        <f>IF(OR('1C TSsoustraitance'!$D228="",'1C TSsoustraitance'!$E228="OUI",'1C TSsoustraitance'!$AP228=0),0,(('1C TSsoustraitance'!$AK228)/'1C TSsoustraitance'!$AP228))</f>
        <v>0</v>
      </c>
      <c r="AH511" s="669">
        <f>IF(OR('1C TSsoustraitance'!$D228="",'1C TSsoustraitance'!$E228="OUI",'1C TSsoustraitance'!$AP228=0),0,(('1C TSsoustraitance'!$AL228)/'1C TSsoustraitance'!$AP228))</f>
        <v>0</v>
      </c>
      <c r="AI511" s="669">
        <f>IF(OR('1C TSsoustraitance'!$D228="",'1C TSsoustraitance'!$E228="OUI",'1C TSsoustraitance'!$AP228=0),0,(('1C TSsoustraitance'!$AM228)/'1C TSsoustraitance'!$AP228))</f>
        <v>0</v>
      </c>
      <c r="AJ511" s="669">
        <f>IF(OR('1C TSsoustraitance'!$D228="",'1C TSsoustraitance'!$E228="OUI",'1C TSsoustraitance'!$AP228=0),0,(('1C TSsoustraitance'!$AN228)/'1C TSsoustraitance'!$AP228))</f>
        <v>0</v>
      </c>
      <c r="AK511" s="669">
        <f t="shared" ref="AK511:AK574" si="133">SUM(O511:AJ511)</f>
        <v>0</v>
      </c>
      <c r="AL511" s="668">
        <f t="shared" ref="AL511:AL574" si="134">N511+AK511</f>
        <v>0</v>
      </c>
      <c r="AM511" s="670">
        <f>IF(Tableau7[[#This Row],[N° pièce]]="",0,(Tableau7[[#This Row],[hors TVA]]+(Tableau7[[#This Row],[hors TVA]]*Tableau7[[#This Row],[Taux TVA]])-(Tableau7[[#This Row],[hors TVA]]*Tableau7[[#This Row],[Taux TVA]]*Tableau7[[#This Row],[Régime TVA: Récupération]]))*Tableau7[[#This Row],[Type 1]])</f>
        <v>0</v>
      </c>
      <c r="AN511" s="670">
        <f>IF(Tableau7[[#This Row],[N° pièce]]="",0,IF($K$2="pôle",((Tableau7[[#This Row],[hors TVA]]+(Tableau7[[#This Row],[hors TVA]]*Tableau7[[#This Row],[Taux TVA]])-(Tableau7[[#This Row],[hors TVA]]*Tableau7[[#This Row],[Taux TVA]]*Tableau7[[#This Row],[Régime TVA: Récupération]]))*Tableau7[[#This Row],[Type 2]]),0))</f>
        <v>0</v>
      </c>
      <c r="AO511" s="670">
        <f t="shared" si="129"/>
        <v>0</v>
      </c>
      <c r="AP511" s="255">
        <f t="shared" si="128"/>
        <v>0</v>
      </c>
      <c r="AQ511" s="506">
        <f t="shared" si="130"/>
        <v>0</v>
      </c>
      <c r="AR511" s="671"/>
      <c r="AS511" s="512"/>
      <c r="AT511" s="513" t="str">
        <f>IF(('1C TSsoustraitance'!AP228*FICHE!C$14&lt;J511),"Forfait limité à "&amp;FICHE!C$14&amp;"€/jour","")</f>
        <v/>
      </c>
      <c r="AU511" s="797"/>
      <c r="AV511" s="484"/>
      <c r="AW511" s="484"/>
      <c r="AX511" s="484"/>
      <c r="AY511" s="484"/>
      <c r="AZ511" s="484"/>
      <c r="BA511" s="4"/>
      <c r="BB511" s="4"/>
      <c r="BC511" s="4"/>
      <c r="BD511" s="4"/>
      <c r="BE511" s="4"/>
      <c r="BF511" s="4"/>
      <c r="BG511" s="4"/>
      <c r="BH511" s="4"/>
      <c r="BI511" s="4"/>
      <c r="BJ511" s="4"/>
      <c r="BK511" s="4"/>
      <c r="BL511" s="4"/>
      <c r="BM511" s="4"/>
      <c r="BN511" s="4"/>
      <c r="BO511" s="4"/>
      <c r="BP511" s="4"/>
      <c r="BQ511" s="4"/>
      <c r="BR511" s="4"/>
      <c r="BS511" s="4"/>
      <c r="BT511" s="4"/>
      <c r="BU511" s="4"/>
      <c r="BV511" s="4"/>
      <c r="BW511" s="4"/>
      <c r="BX511" s="4"/>
      <c r="BY511" s="4"/>
      <c r="BZ511" s="4"/>
      <c r="CA511" s="4"/>
      <c r="CB511" s="4"/>
      <c r="CC511" s="4"/>
      <c r="CD511" s="4"/>
      <c r="CE511" s="4"/>
      <c r="CF511" s="4"/>
      <c r="CG511" s="4"/>
      <c r="CH511" s="4"/>
      <c r="CI511" s="4"/>
      <c r="CJ511" s="4"/>
      <c r="CK511" s="4"/>
      <c r="CL511" s="4"/>
      <c r="CM511" s="4"/>
      <c r="CN511" s="4"/>
      <c r="CO511" s="4"/>
      <c r="CP511" s="4"/>
      <c r="CQ511" s="4"/>
      <c r="CR511" s="4"/>
      <c r="CS511" s="4"/>
      <c r="CT511" s="4"/>
      <c r="CU511" s="4"/>
      <c r="CV511" s="4"/>
      <c r="CW511" s="4"/>
      <c r="CX511" s="4"/>
      <c r="CY511" s="4"/>
      <c r="CZ511" s="4"/>
      <c r="DA511" s="4"/>
      <c r="DB511" s="4"/>
      <c r="DC511" s="4"/>
      <c r="DD511" s="4"/>
      <c r="DE511" s="4"/>
      <c r="DF511" s="4"/>
      <c r="DG511" s="4"/>
      <c r="DH511" s="4"/>
      <c r="DI511" s="4"/>
      <c r="DJ511" s="4"/>
      <c r="DK511" s="4"/>
      <c r="DL511" s="4"/>
      <c r="DM511" s="4"/>
      <c r="DN511" s="4"/>
      <c r="DO511" s="4"/>
      <c r="DP511" s="4"/>
      <c r="DQ511" s="4"/>
      <c r="DR511" s="4"/>
      <c r="DS511" s="4"/>
      <c r="DT511" s="4"/>
      <c r="DU511" s="4"/>
      <c r="DV511" s="4"/>
      <c r="DW511" s="4"/>
      <c r="DX511" s="4"/>
      <c r="DY511" s="4"/>
      <c r="DZ511" s="4"/>
      <c r="EA511" s="4"/>
      <c r="EB511" s="4"/>
      <c r="EC511" s="4"/>
      <c r="ED511" s="4"/>
      <c r="EE511" s="4"/>
      <c r="EF511" s="4"/>
      <c r="EG511" s="4"/>
      <c r="EH511" s="4"/>
      <c r="EI511" s="4"/>
      <c r="EJ511" s="4"/>
      <c r="EK511" s="4"/>
      <c r="EL511" s="4"/>
      <c r="EM511" s="4"/>
      <c r="EN511" s="4"/>
      <c r="EO511" s="4"/>
      <c r="EP511" s="4"/>
      <c r="EQ511" s="4"/>
      <c r="ER511" s="4"/>
      <c r="ES511" s="4"/>
      <c r="ET511" s="4"/>
      <c r="EU511" s="4"/>
      <c r="EV511" s="4"/>
      <c r="EW511" s="4"/>
      <c r="EX511" s="4"/>
      <c r="EY511" s="4"/>
      <c r="EZ511" s="4"/>
      <c r="FA511" s="4"/>
      <c r="FB511" s="4"/>
      <c r="FC511" s="4"/>
      <c r="FD511" s="4"/>
      <c r="FE511" s="4"/>
      <c r="FF511" s="4"/>
      <c r="FG511" s="4"/>
      <c r="FH511" s="4"/>
      <c r="FI511" s="4"/>
      <c r="FJ511" s="4"/>
      <c r="FK511" s="4"/>
      <c r="FL511" s="4"/>
      <c r="FM511" s="4"/>
      <c r="FN511" s="4"/>
      <c r="FO511" s="4"/>
      <c r="FP511" s="4"/>
      <c r="FQ511" s="4"/>
      <c r="FR511" s="4"/>
      <c r="FS511" s="4"/>
      <c r="FT511" s="4"/>
      <c r="FU511" s="4"/>
      <c r="FV511" s="4"/>
      <c r="FW511" s="4"/>
      <c r="FX511" s="4"/>
      <c r="FY511" s="4"/>
      <c r="FZ511" s="4"/>
      <c r="GA511" s="4"/>
      <c r="GB511" s="4"/>
      <c r="GC511" s="4"/>
      <c r="GD511" s="4"/>
      <c r="GE511" s="4"/>
      <c r="GF511" s="4"/>
      <c r="GG511" s="4"/>
      <c r="GH511" s="4"/>
      <c r="GI511" s="4"/>
      <c r="GJ511" s="4"/>
      <c r="GK511" s="4"/>
      <c r="GL511" s="4"/>
      <c r="GM511" s="4"/>
      <c r="GN511" s="4"/>
      <c r="GO511" s="4"/>
      <c r="GP511" s="4"/>
      <c r="GQ511" s="4"/>
      <c r="GR511" s="4"/>
      <c r="GS511" s="4"/>
      <c r="GT511" s="4"/>
      <c r="GU511" s="4"/>
      <c r="GV511" s="4"/>
      <c r="GW511" s="4"/>
      <c r="GX511" s="4"/>
      <c r="GY511" s="4"/>
      <c r="GZ511" s="4"/>
      <c r="HA511" s="4"/>
      <c r="HB511" s="4"/>
      <c r="HC511" s="4"/>
    </row>
    <row r="512" spans="1:211" s="379" customFormat="1" ht="13.9" customHeight="1">
      <c r="A512" s="828" t="str">
        <f>IF('1C TSsoustraitance'!$A229&lt;&gt;0,'1C TSsoustraitance'!$A229,"")</f>
        <v/>
      </c>
      <c r="B512" s="530"/>
      <c r="C512" s="513" t="str">
        <f>IF('1C TSsoustraitance'!$A229&lt;&gt;0,'1C TSsoustraitance'!$B229,"")</f>
        <v/>
      </c>
      <c r="D512" s="513" t="str">
        <f>IF('1C TSsoustraitance'!$A229&lt;&gt;0,'1C TSsoustraitance'!$C229,"")</f>
        <v/>
      </c>
      <c r="E512" s="684"/>
      <c r="F512" s="685"/>
      <c r="G512" s="666">
        <f>'1C TSsoustraitance'!$D229</f>
        <v>0</v>
      </c>
      <c r="H512" s="533">
        <v>0.21</v>
      </c>
      <c r="I512" s="533">
        <v>1</v>
      </c>
      <c r="J512" s="534"/>
      <c r="K512" s="667">
        <f t="shared" si="131"/>
        <v>0</v>
      </c>
      <c r="L512" s="668">
        <f>IF(OR('1C TSsoustraitance'!$D229="",'1C TSsoustraitance'!$AP229=0),0,IF(AND('1C TSsoustraitance'!$D229&lt;&gt;"",$K$2="Pôle",'1C TSsoustraitance'!$E229="OUI"),(('1C TSsoustraitance'!$F229+'1C TSsoustraitance'!$G229+'1C TSsoustraitance'!$H229+'1C TSsoustraitance'!$I229+'1C TSsoustraitance'!$M229)/'1C TSsoustraitance'!$R229),IF(AND('1C TSsoustraitance'!$D229&lt;&gt;"",$K$2="Pôle",'1C TSsoustraitance'!$E229="NON"),(('1C TSsoustraitance'!$F229+'1C TSsoustraitance'!$G229+'1C TSsoustraitance'!$H229+'1C TSsoustraitance'!$I229+'1C TSsoustraitance'!$M229)/'1C TSsoustraitance'!$AP229),IF(AND('1C TSsoustraitance'!$D229&lt;&gt;"",$K$2&lt;&gt;"Pôle",'1C TSsoustraitance'!$E229="OUI"),(('1C TSsoustraitance'!$F229+'1C TSsoustraitance'!$G229+'1C TSsoustraitance'!$H229+'1C TSsoustraitance'!$I229+'1C TSsoustraitance'!$J229+'1C TSsoustraitance'!$K229+'1C TSsoustraitance'!$L229+'1C TSsoustraitance'!$M229+'1C TSsoustraitance'!$N229+'1C TSsoustraitance'!$O229+'1C TSsoustraitance'!$P229+'1C TSsoustraitance'!$Q229)/'1C TSsoustraitance'!$R229),IF(AND('1C TSsoustraitance'!$D229&lt;&gt;"",$K$2&lt;&gt;"Pôle",'1C TSsoustraitance'!$E229="NON"),(('1C TSsoustraitance'!$F229+'1C TSsoustraitance'!$G229+'1C TSsoustraitance'!$H229+'1C TSsoustraitance'!$I229+'1C TSsoustraitance'!$J229+'1C TSsoustraitance'!$K229+'1C TSsoustraitance'!$L229+'1C TSsoustraitance'!$M229+'1C TSsoustraitance'!$N229+'1C TSsoustraitance'!$O229+'1C TSsoustraitance'!$P229+'1C TSsoustraitance'!$Q229))/'1C TSsoustraitance'!$AP229)))))</f>
        <v>0</v>
      </c>
      <c r="M512" s="668">
        <f>IF(OR('1C TSsoustraitance'!$D229="",'1C TSsoustraitance'!AP$13=0),0,IF(AND('1C TSsoustraitance'!$D229&lt;&gt;"",$K$2="Pôle",'1C TSsoustraitance'!$E229="OUI"),(('1C TSsoustraitance'!$J229+'1C TSsoustraitance'!$K229+'1C TSsoustraitance'!$L229)/'1C TSsoustraitance'!$R229),IF(AND('1C TSsoustraitance'!$D229&lt;&gt;"",$K$2="Pôle",'1C TSsoustraitance'!$E229="NON"),(('1C TSsoustraitance'!$J229+'1C TSsoustraitance'!$K229+'1C TSsoustraitance'!$L229)/'1C TSsoustraitance'!$AP229),IF(AND('1C TSsoustraitance'!$D229&lt;&gt;"",$K$2&lt;&gt;"Pôle"),0))))</f>
        <v>0</v>
      </c>
      <c r="N512" s="668">
        <f t="shared" si="132"/>
        <v>0</v>
      </c>
      <c r="O512" s="669">
        <f>IF(OR('1C TSsoustraitance'!$D229="",'1C TSsoustraitance'!$E229="OUI",'1C TSsoustraitance'!$AP229=0),0,(('1C TSsoustraitance'!$S229)/'1C TSsoustraitance'!$AP229))</f>
        <v>0</v>
      </c>
      <c r="P512" s="669">
        <f>IF(OR('1C TSsoustraitance'!$D229="",'1C TSsoustraitance'!$E229="OUI",'1C TSsoustraitance'!$AP229=0),0,(('1C TSsoustraitance'!$T229)/'1C TSsoustraitance'!$AP229))</f>
        <v>0</v>
      </c>
      <c r="Q512" s="669">
        <f>IF(OR('1C TSsoustraitance'!$D229="",'1C TSsoustraitance'!$E229="OUI",'1C TSsoustraitance'!$AP229=0),0,(('1C TSsoustraitance'!$U229)/'1C TSsoustraitance'!$AP229))</f>
        <v>0</v>
      </c>
      <c r="R512" s="669">
        <f>IF(OR('1C TSsoustraitance'!$D229="",'1C TSsoustraitance'!$E229="OUI",'1C TSsoustraitance'!$AP229=0),0,(('1C TSsoustraitance'!$V229)/'1C TSsoustraitance'!$AP229))</f>
        <v>0</v>
      </c>
      <c r="S512" s="669">
        <f>IF(OR('1C TSsoustraitance'!$D229="",'1C TSsoustraitance'!$E229="OUI",'1C TSsoustraitance'!$AP229=0),0,(('1C TSsoustraitance'!$W229)/'1C TSsoustraitance'!$AP229))</f>
        <v>0</v>
      </c>
      <c r="T512" s="669">
        <f>IF(OR('1C TSsoustraitance'!$D229="",'1C TSsoustraitance'!$E229="OUI",'1C TSsoustraitance'!$AP229=0),0,(('1C TSsoustraitance'!$X229)/'1C TSsoustraitance'!$AP229))</f>
        <v>0</v>
      </c>
      <c r="U512" s="669">
        <f>IF(OR('1C TSsoustraitance'!$D229="",'1C TSsoustraitance'!$E229="OUI",'1C TSsoustraitance'!$AP229=0),0,(('1C TSsoustraitance'!$Y229)/'1C TSsoustraitance'!$AP229))</f>
        <v>0</v>
      </c>
      <c r="V512" s="669">
        <f>IF(OR('1C TSsoustraitance'!$D229="",'1C TSsoustraitance'!$E229="OUI",'1C TSsoustraitance'!$AP229=0),0,(('1C TSsoustraitance'!$Z229)/'1C TSsoustraitance'!$AP229))</f>
        <v>0</v>
      </c>
      <c r="W512" s="669">
        <f>IF(OR('1C TSsoustraitance'!$D229="",'1C TSsoustraitance'!$E229="OUI",'1C TSsoustraitance'!$AP229=0),0,(('1C TSsoustraitance'!$AA229)/'1C TSsoustraitance'!$AP229))</f>
        <v>0</v>
      </c>
      <c r="X512" s="669">
        <f>IF(OR('1C TSsoustraitance'!$D229="",'1C TSsoustraitance'!$E229="OUI",'1C TSsoustraitance'!$AP229=0),0,(('1C TSsoustraitance'!$AB229)/'1C TSsoustraitance'!$AP229))</f>
        <v>0</v>
      </c>
      <c r="Y512" s="669">
        <f>IF(OR('1C TSsoustraitance'!$D229="",'1C TSsoustraitance'!$E229="OUI",'1C TSsoustraitance'!$AP229=0),0,(('1C TSsoustraitance'!$AC229)/'1C TSsoustraitance'!$AP229))</f>
        <v>0</v>
      </c>
      <c r="Z512" s="669">
        <f>IF(OR('1C TSsoustraitance'!$D229="",'1C TSsoustraitance'!$E229="OUI",'1C TSsoustraitance'!$AP229=0),0,(('1C TSsoustraitance'!$AD229)/'1C TSsoustraitance'!$AP229))</f>
        <v>0</v>
      </c>
      <c r="AA512" s="669">
        <f>IF(OR('1C TSsoustraitance'!$D229="",'1C TSsoustraitance'!$E229="OUI",'1C TSsoustraitance'!$AP229=0),0,(('1C TSsoustraitance'!$AE229)/'1C TSsoustraitance'!$AP229))</f>
        <v>0</v>
      </c>
      <c r="AB512" s="669">
        <f>IF(OR('1C TSsoustraitance'!$D229="",'1C TSsoustraitance'!$E229="OUI",'1C TSsoustraitance'!$AP229=0),0,(('1C TSsoustraitance'!$AF229)/'1C TSsoustraitance'!$AP229))</f>
        <v>0</v>
      </c>
      <c r="AC512" s="669">
        <f>IF(OR('1C TSsoustraitance'!$D229="",'1C TSsoustraitance'!$E229="OUI",'1C TSsoustraitance'!$AP229=0),0,(('1C TSsoustraitance'!$AG229)/'1C TSsoustraitance'!$AP229))</f>
        <v>0</v>
      </c>
      <c r="AD512" s="669">
        <f>IF(OR('1C TSsoustraitance'!$D229="",'1C TSsoustraitance'!$E229="OUI",'1C TSsoustraitance'!$AP229=0),0,(('1C TSsoustraitance'!$AH229)/'1C TSsoustraitance'!$AP229))</f>
        <v>0</v>
      </c>
      <c r="AE512" s="669">
        <f>IF(OR('1C TSsoustraitance'!$D229="",'1C TSsoustraitance'!$E229="OUI",'1C TSsoustraitance'!$AP229=0),0,(('1C TSsoustraitance'!$AI229)/'1C TSsoustraitance'!$AP229))</f>
        <v>0</v>
      </c>
      <c r="AF512" s="669">
        <f>IF(OR('1C TSsoustraitance'!$D229="",'1C TSsoustraitance'!$E229="OUI",'1C TSsoustraitance'!$AP229=0),0,(('1C TSsoustraitance'!$AJ229)/'1C TSsoustraitance'!$AP229))</f>
        <v>0</v>
      </c>
      <c r="AG512" s="669">
        <f>IF(OR('1C TSsoustraitance'!$D229="",'1C TSsoustraitance'!$E229="OUI",'1C TSsoustraitance'!$AP229=0),0,(('1C TSsoustraitance'!$AK229)/'1C TSsoustraitance'!$AP229))</f>
        <v>0</v>
      </c>
      <c r="AH512" s="669">
        <f>IF(OR('1C TSsoustraitance'!$D229="",'1C TSsoustraitance'!$E229="OUI",'1C TSsoustraitance'!$AP229=0),0,(('1C TSsoustraitance'!$AL229)/'1C TSsoustraitance'!$AP229))</f>
        <v>0</v>
      </c>
      <c r="AI512" s="669">
        <f>IF(OR('1C TSsoustraitance'!$D229="",'1C TSsoustraitance'!$E229="OUI",'1C TSsoustraitance'!$AP229=0),0,(('1C TSsoustraitance'!$AM229)/'1C TSsoustraitance'!$AP229))</f>
        <v>0</v>
      </c>
      <c r="AJ512" s="669">
        <f>IF(OR('1C TSsoustraitance'!$D229="",'1C TSsoustraitance'!$E229="OUI",'1C TSsoustraitance'!$AP229=0),0,(('1C TSsoustraitance'!$AN229)/'1C TSsoustraitance'!$AP229))</f>
        <v>0</v>
      </c>
      <c r="AK512" s="669">
        <f t="shared" si="133"/>
        <v>0</v>
      </c>
      <c r="AL512" s="668">
        <f t="shared" si="134"/>
        <v>0</v>
      </c>
      <c r="AM512" s="670">
        <f>IF(Tableau7[[#This Row],[N° pièce]]="",0,(Tableau7[[#This Row],[hors TVA]]+(Tableau7[[#This Row],[hors TVA]]*Tableau7[[#This Row],[Taux TVA]])-(Tableau7[[#This Row],[hors TVA]]*Tableau7[[#This Row],[Taux TVA]]*Tableau7[[#This Row],[Régime TVA: Récupération]]))*Tableau7[[#This Row],[Type 1]])</f>
        <v>0</v>
      </c>
      <c r="AN512" s="670">
        <f>IF(Tableau7[[#This Row],[N° pièce]]="",0,IF($K$2="pôle",((Tableau7[[#This Row],[hors TVA]]+(Tableau7[[#This Row],[hors TVA]]*Tableau7[[#This Row],[Taux TVA]])-(Tableau7[[#This Row],[hors TVA]]*Tableau7[[#This Row],[Taux TVA]]*Tableau7[[#This Row],[Régime TVA: Récupération]]))*Tableau7[[#This Row],[Type 2]]),0))</f>
        <v>0</v>
      </c>
      <c r="AO512" s="670">
        <f t="shared" si="129"/>
        <v>0</v>
      </c>
      <c r="AP512" s="255">
        <f t="shared" si="128"/>
        <v>0</v>
      </c>
      <c r="AQ512" s="506">
        <f>IF(M512=0,0,AN512-AS512)</f>
        <v>0</v>
      </c>
      <c r="AR512" s="671"/>
      <c r="AS512" s="512"/>
      <c r="AT512" s="513" t="str">
        <f>IF(('1C TSsoustraitance'!AP229*FICHE!C$14&lt;J512),"Forfait limité à "&amp;FICHE!C$14&amp;"€/jour","")</f>
        <v/>
      </c>
      <c r="AU512" s="797"/>
      <c r="AV512" s="484"/>
      <c r="AW512" s="484"/>
      <c r="AX512" s="484"/>
      <c r="AY512" s="484"/>
      <c r="AZ512" s="484"/>
      <c r="BA512" s="4"/>
      <c r="BB512" s="4"/>
      <c r="BC512" s="4"/>
      <c r="BD512" s="4"/>
      <c r="BE512" s="4"/>
      <c r="BF512" s="4"/>
      <c r="BG512" s="4"/>
      <c r="BH512" s="4"/>
      <c r="BI512" s="4"/>
      <c r="BJ512" s="4"/>
      <c r="BK512" s="4"/>
      <c r="BL512" s="4"/>
      <c r="BM512" s="4"/>
      <c r="BN512" s="4"/>
      <c r="BO512" s="4"/>
      <c r="BP512" s="4"/>
      <c r="BQ512" s="4"/>
      <c r="BR512" s="4"/>
      <c r="BS512" s="4"/>
      <c r="BT512" s="4"/>
      <c r="BU512" s="4"/>
      <c r="BV512" s="4"/>
      <c r="BW512" s="4"/>
      <c r="BX512" s="4"/>
      <c r="BY512" s="4"/>
      <c r="BZ512" s="4"/>
      <c r="CA512" s="4"/>
      <c r="CB512" s="4"/>
      <c r="CC512" s="4"/>
      <c r="CD512" s="4"/>
      <c r="CE512" s="4"/>
      <c r="CF512" s="4"/>
      <c r="CG512" s="4"/>
      <c r="CH512" s="4"/>
      <c r="CI512" s="4"/>
      <c r="CJ512" s="4"/>
      <c r="CK512" s="4"/>
      <c r="CL512" s="4"/>
      <c r="CM512" s="4"/>
      <c r="CN512" s="4"/>
      <c r="CO512" s="4"/>
      <c r="CP512" s="4"/>
      <c r="CQ512" s="4"/>
      <c r="CR512" s="4"/>
      <c r="CS512" s="4"/>
      <c r="CT512" s="4"/>
      <c r="CU512" s="4"/>
      <c r="CV512" s="4"/>
      <c r="CW512" s="4"/>
      <c r="CX512" s="4"/>
      <c r="CY512" s="4"/>
      <c r="CZ512" s="4"/>
      <c r="DA512" s="4"/>
      <c r="DB512" s="4"/>
      <c r="DC512" s="4"/>
      <c r="DD512" s="4"/>
      <c r="DE512" s="4"/>
      <c r="DF512" s="4"/>
      <c r="DG512" s="4"/>
      <c r="DH512" s="4"/>
      <c r="DI512" s="4"/>
      <c r="DJ512" s="4"/>
      <c r="DK512" s="4"/>
      <c r="DL512" s="4"/>
      <c r="DM512" s="4"/>
      <c r="DN512" s="4"/>
      <c r="DO512" s="4"/>
      <c r="DP512" s="4"/>
      <c r="DQ512" s="4"/>
      <c r="DR512" s="4"/>
      <c r="DS512" s="4"/>
      <c r="DT512" s="4"/>
      <c r="DU512" s="4"/>
      <c r="DV512" s="4"/>
      <c r="DW512" s="4"/>
      <c r="DX512" s="4"/>
      <c r="DY512" s="4"/>
      <c r="DZ512" s="4"/>
      <c r="EA512" s="4"/>
      <c r="EB512" s="4"/>
      <c r="EC512" s="4"/>
      <c r="ED512" s="4"/>
      <c r="EE512" s="4"/>
      <c r="EF512" s="4"/>
      <c r="EG512" s="4"/>
      <c r="EH512" s="4"/>
      <c r="EI512" s="4"/>
      <c r="EJ512" s="4"/>
      <c r="EK512" s="4"/>
      <c r="EL512" s="4"/>
      <c r="EM512" s="4"/>
      <c r="EN512" s="4"/>
      <c r="EO512" s="4"/>
      <c r="EP512" s="4"/>
      <c r="EQ512" s="4"/>
      <c r="ER512" s="4"/>
      <c r="ES512" s="4"/>
      <c r="ET512" s="4"/>
      <c r="EU512" s="4"/>
      <c r="EV512" s="4"/>
      <c r="EW512" s="4"/>
      <c r="EX512" s="4"/>
      <c r="EY512" s="4"/>
      <c r="EZ512" s="4"/>
      <c r="FA512" s="4"/>
      <c r="FB512" s="4"/>
      <c r="FC512" s="4"/>
      <c r="FD512" s="4"/>
      <c r="FE512" s="4"/>
      <c r="FF512" s="4"/>
      <c r="FG512" s="4"/>
      <c r="FH512" s="4"/>
      <c r="FI512" s="4"/>
      <c r="FJ512" s="4"/>
      <c r="FK512" s="4"/>
      <c r="FL512" s="4"/>
      <c r="FM512" s="4"/>
      <c r="FN512" s="4"/>
      <c r="FO512" s="4"/>
      <c r="FP512" s="4"/>
      <c r="FQ512" s="4"/>
      <c r="FR512" s="4"/>
      <c r="FS512" s="4"/>
      <c r="FT512" s="4"/>
      <c r="FU512" s="4"/>
      <c r="FV512" s="4"/>
      <c r="FW512" s="4"/>
      <c r="FX512" s="4"/>
      <c r="FY512" s="4"/>
      <c r="FZ512" s="4"/>
      <c r="GA512" s="4"/>
      <c r="GB512" s="4"/>
      <c r="GC512" s="4"/>
      <c r="GD512" s="4"/>
      <c r="GE512" s="4"/>
      <c r="GF512" s="4"/>
      <c r="GG512" s="4"/>
      <c r="GH512" s="4"/>
      <c r="GI512" s="4"/>
      <c r="GJ512" s="4"/>
      <c r="GK512" s="4"/>
      <c r="GL512" s="4"/>
      <c r="GM512" s="4"/>
      <c r="GN512" s="4"/>
      <c r="GO512" s="4"/>
      <c r="GP512" s="4"/>
      <c r="GQ512" s="4"/>
      <c r="GR512" s="4"/>
      <c r="GS512" s="4"/>
      <c r="GT512" s="4"/>
      <c r="GU512" s="4"/>
      <c r="GV512" s="4"/>
      <c r="GW512" s="4"/>
      <c r="GX512" s="4"/>
      <c r="GY512" s="4"/>
      <c r="GZ512" s="4"/>
      <c r="HA512" s="4"/>
      <c r="HB512" s="4"/>
      <c r="HC512" s="4"/>
    </row>
    <row r="513" spans="1:211" s="380" customFormat="1" ht="13.9" customHeight="1">
      <c r="A513" s="828" t="str">
        <f>IF('1C TSsoustraitance'!$A230&lt;&gt;0,'1C TSsoustraitance'!$A230,"")</f>
        <v/>
      </c>
      <c r="B513" s="530"/>
      <c r="C513" s="513" t="str">
        <f>IF('1C TSsoustraitance'!$A230&lt;&gt;0,'1C TSsoustraitance'!$B230,"")</f>
        <v/>
      </c>
      <c r="D513" s="513" t="str">
        <f>IF('1C TSsoustraitance'!$A230&lt;&gt;0,'1C TSsoustraitance'!$C230,"")</f>
        <v/>
      </c>
      <c r="E513" s="684"/>
      <c r="F513" s="685"/>
      <c r="G513" s="666">
        <f>'1C TSsoustraitance'!$D230</f>
        <v>0</v>
      </c>
      <c r="H513" s="533">
        <v>0.21</v>
      </c>
      <c r="I513" s="533">
        <v>1</v>
      </c>
      <c r="J513" s="534"/>
      <c r="K513" s="667">
        <f t="shared" si="131"/>
        <v>0</v>
      </c>
      <c r="L513" s="668">
        <f>IF(OR('1C TSsoustraitance'!$D230="",'1C TSsoustraitance'!$AP230=0),0,IF(AND('1C TSsoustraitance'!$D230&lt;&gt;"",$K$2="Pôle",'1C TSsoustraitance'!$E230="OUI"),(('1C TSsoustraitance'!$F230+'1C TSsoustraitance'!$G230+'1C TSsoustraitance'!$H230+'1C TSsoustraitance'!$I230+'1C TSsoustraitance'!$M230)/'1C TSsoustraitance'!$R230),IF(AND('1C TSsoustraitance'!$D230&lt;&gt;"",$K$2="Pôle",'1C TSsoustraitance'!$E230="NON"),(('1C TSsoustraitance'!$F230+'1C TSsoustraitance'!$G230+'1C TSsoustraitance'!$H230+'1C TSsoustraitance'!$I230+'1C TSsoustraitance'!$M230)/'1C TSsoustraitance'!$AP230),IF(AND('1C TSsoustraitance'!$D230&lt;&gt;"",$K$2&lt;&gt;"Pôle",'1C TSsoustraitance'!$E230="OUI"),(('1C TSsoustraitance'!$F230+'1C TSsoustraitance'!$G230+'1C TSsoustraitance'!$H230+'1C TSsoustraitance'!$I230+'1C TSsoustraitance'!$J230+'1C TSsoustraitance'!$K230+'1C TSsoustraitance'!$L230+'1C TSsoustraitance'!$M230+'1C TSsoustraitance'!$N230+'1C TSsoustraitance'!$O230+'1C TSsoustraitance'!$P230+'1C TSsoustraitance'!$Q230)/'1C TSsoustraitance'!$R230),IF(AND('1C TSsoustraitance'!$D230&lt;&gt;"",$K$2&lt;&gt;"Pôle",'1C TSsoustraitance'!$E230="NON"),(('1C TSsoustraitance'!$F230+'1C TSsoustraitance'!$G230+'1C TSsoustraitance'!$H230+'1C TSsoustraitance'!$I230+'1C TSsoustraitance'!$J230+'1C TSsoustraitance'!$K230+'1C TSsoustraitance'!$L230+'1C TSsoustraitance'!$M230+'1C TSsoustraitance'!$N230+'1C TSsoustraitance'!$O230+'1C TSsoustraitance'!$P230+'1C TSsoustraitance'!$Q230))/'1C TSsoustraitance'!$AP230)))))</f>
        <v>0</v>
      </c>
      <c r="M513" s="668">
        <f>IF(OR('1C TSsoustraitance'!$D230="",'1C TSsoustraitance'!AP$13=0),0,IF(AND('1C TSsoustraitance'!$D230&lt;&gt;"",$K$2="Pôle",'1C TSsoustraitance'!$E230="OUI"),(('1C TSsoustraitance'!$J230+'1C TSsoustraitance'!$K230+'1C TSsoustraitance'!$L230)/'1C TSsoustraitance'!$R230),IF(AND('1C TSsoustraitance'!$D230&lt;&gt;"",$K$2="Pôle",'1C TSsoustraitance'!$E230="NON"),(('1C TSsoustraitance'!$J230+'1C TSsoustraitance'!$K230+'1C TSsoustraitance'!$L230)/'1C TSsoustraitance'!$AP230),IF(AND('1C TSsoustraitance'!$D230&lt;&gt;"",$K$2&lt;&gt;"Pôle"),0))))</f>
        <v>0</v>
      </c>
      <c r="N513" s="668">
        <f t="shared" si="132"/>
        <v>0</v>
      </c>
      <c r="O513" s="669">
        <f>IF(OR('1C TSsoustraitance'!$D230="",'1C TSsoustraitance'!$E230="OUI",'1C TSsoustraitance'!$AP230=0),0,(('1C TSsoustraitance'!$S230)/'1C TSsoustraitance'!$AP230))</f>
        <v>0</v>
      </c>
      <c r="P513" s="669">
        <f>IF(OR('1C TSsoustraitance'!$D230="",'1C TSsoustraitance'!$E230="OUI",'1C TSsoustraitance'!$AP230=0),0,(('1C TSsoustraitance'!$T230)/'1C TSsoustraitance'!$AP230))</f>
        <v>0</v>
      </c>
      <c r="Q513" s="669">
        <f>IF(OR('1C TSsoustraitance'!$D230="",'1C TSsoustraitance'!$E230="OUI",'1C TSsoustraitance'!$AP230=0),0,(('1C TSsoustraitance'!$U230)/'1C TSsoustraitance'!$AP230))</f>
        <v>0</v>
      </c>
      <c r="R513" s="669">
        <f>IF(OR('1C TSsoustraitance'!$D230="",'1C TSsoustraitance'!$E230="OUI",'1C TSsoustraitance'!$AP230=0),0,(('1C TSsoustraitance'!$V230)/'1C TSsoustraitance'!$AP230))</f>
        <v>0</v>
      </c>
      <c r="S513" s="669">
        <f>IF(OR('1C TSsoustraitance'!$D230="",'1C TSsoustraitance'!$E230="OUI",'1C TSsoustraitance'!$AP230=0),0,(('1C TSsoustraitance'!$W230)/'1C TSsoustraitance'!$AP230))</f>
        <v>0</v>
      </c>
      <c r="T513" s="669">
        <f>IF(OR('1C TSsoustraitance'!$D230="",'1C TSsoustraitance'!$E230="OUI",'1C TSsoustraitance'!$AP230=0),0,(('1C TSsoustraitance'!$X230)/'1C TSsoustraitance'!$AP230))</f>
        <v>0</v>
      </c>
      <c r="U513" s="669">
        <f>IF(OR('1C TSsoustraitance'!$D230="",'1C TSsoustraitance'!$E230="OUI",'1C TSsoustraitance'!$AP230=0),0,(('1C TSsoustraitance'!$Y230)/'1C TSsoustraitance'!$AP230))</f>
        <v>0</v>
      </c>
      <c r="V513" s="669">
        <f>IF(OR('1C TSsoustraitance'!$D230="",'1C TSsoustraitance'!$E230="OUI",'1C TSsoustraitance'!$AP230=0),0,(('1C TSsoustraitance'!$Z230)/'1C TSsoustraitance'!$AP230))</f>
        <v>0</v>
      </c>
      <c r="W513" s="669">
        <f>IF(OR('1C TSsoustraitance'!$D230="",'1C TSsoustraitance'!$E230="OUI",'1C TSsoustraitance'!$AP230=0),0,(('1C TSsoustraitance'!$AA230)/'1C TSsoustraitance'!$AP230))</f>
        <v>0</v>
      </c>
      <c r="X513" s="669">
        <f>IF(OR('1C TSsoustraitance'!$D230="",'1C TSsoustraitance'!$E230="OUI",'1C TSsoustraitance'!$AP230=0),0,(('1C TSsoustraitance'!$AB230)/'1C TSsoustraitance'!$AP230))</f>
        <v>0</v>
      </c>
      <c r="Y513" s="669">
        <f>IF(OR('1C TSsoustraitance'!$D230="",'1C TSsoustraitance'!$E230="OUI",'1C TSsoustraitance'!$AP230=0),0,(('1C TSsoustraitance'!$AC230)/'1C TSsoustraitance'!$AP230))</f>
        <v>0</v>
      </c>
      <c r="Z513" s="669">
        <f>IF(OR('1C TSsoustraitance'!$D230="",'1C TSsoustraitance'!$E230="OUI",'1C TSsoustraitance'!$AP230=0),0,(('1C TSsoustraitance'!$AD230)/'1C TSsoustraitance'!$AP230))</f>
        <v>0</v>
      </c>
      <c r="AA513" s="669">
        <f>IF(OR('1C TSsoustraitance'!$D230="",'1C TSsoustraitance'!$E230="OUI",'1C TSsoustraitance'!$AP230=0),0,(('1C TSsoustraitance'!$AE230)/'1C TSsoustraitance'!$AP230))</f>
        <v>0</v>
      </c>
      <c r="AB513" s="669">
        <f>IF(OR('1C TSsoustraitance'!$D230="",'1C TSsoustraitance'!$E230="OUI",'1C TSsoustraitance'!$AP230=0),0,(('1C TSsoustraitance'!$AF230)/'1C TSsoustraitance'!$AP230))</f>
        <v>0</v>
      </c>
      <c r="AC513" s="669">
        <f>IF(OR('1C TSsoustraitance'!$D230="",'1C TSsoustraitance'!$E230="OUI",'1C TSsoustraitance'!$AP230=0),0,(('1C TSsoustraitance'!$AG230)/'1C TSsoustraitance'!$AP230))</f>
        <v>0</v>
      </c>
      <c r="AD513" s="669">
        <f>IF(OR('1C TSsoustraitance'!$D230="",'1C TSsoustraitance'!$E230="OUI",'1C TSsoustraitance'!$AP230=0),0,(('1C TSsoustraitance'!$AH230)/'1C TSsoustraitance'!$AP230))</f>
        <v>0</v>
      </c>
      <c r="AE513" s="669">
        <f>IF(OR('1C TSsoustraitance'!$D230="",'1C TSsoustraitance'!$E230="OUI",'1C TSsoustraitance'!$AP230=0),0,(('1C TSsoustraitance'!$AI230)/'1C TSsoustraitance'!$AP230))</f>
        <v>0</v>
      </c>
      <c r="AF513" s="669">
        <f>IF(OR('1C TSsoustraitance'!$D230="",'1C TSsoustraitance'!$E230="OUI",'1C TSsoustraitance'!$AP230=0),0,(('1C TSsoustraitance'!$AJ230)/'1C TSsoustraitance'!$AP230))</f>
        <v>0</v>
      </c>
      <c r="AG513" s="669">
        <f>IF(OR('1C TSsoustraitance'!$D230="",'1C TSsoustraitance'!$E230="OUI",'1C TSsoustraitance'!$AP230=0),0,(('1C TSsoustraitance'!$AK230)/'1C TSsoustraitance'!$AP230))</f>
        <v>0</v>
      </c>
      <c r="AH513" s="669">
        <f>IF(OR('1C TSsoustraitance'!$D230="",'1C TSsoustraitance'!$E230="OUI",'1C TSsoustraitance'!$AP230=0),0,(('1C TSsoustraitance'!$AL230)/'1C TSsoustraitance'!$AP230))</f>
        <v>0</v>
      </c>
      <c r="AI513" s="669">
        <f>IF(OR('1C TSsoustraitance'!$D230="",'1C TSsoustraitance'!$E230="OUI",'1C TSsoustraitance'!$AP230=0),0,(('1C TSsoustraitance'!$AM230)/'1C TSsoustraitance'!$AP230))</f>
        <v>0</v>
      </c>
      <c r="AJ513" s="669">
        <f>IF(OR('1C TSsoustraitance'!$D230="",'1C TSsoustraitance'!$E230="OUI",'1C TSsoustraitance'!$AP230=0),0,(('1C TSsoustraitance'!$AN230)/'1C TSsoustraitance'!$AP230))</f>
        <v>0</v>
      </c>
      <c r="AK513" s="669">
        <f t="shared" si="133"/>
        <v>0</v>
      </c>
      <c r="AL513" s="668">
        <f t="shared" si="134"/>
        <v>0</v>
      </c>
      <c r="AM513" s="670">
        <f>IF(Tableau7[[#This Row],[N° pièce]]="",0,(Tableau7[[#This Row],[hors TVA]]+(Tableau7[[#This Row],[hors TVA]]*Tableau7[[#This Row],[Taux TVA]])-(Tableau7[[#This Row],[hors TVA]]*Tableau7[[#This Row],[Taux TVA]]*Tableau7[[#This Row],[Régime TVA: Récupération]]))*Tableau7[[#This Row],[Type 1]])</f>
        <v>0</v>
      </c>
      <c r="AN513" s="670">
        <f>IF(Tableau7[[#This Row],[N° pièce]]="",0,IF($K$2="pôle",((Tableau7[[#This Row],[hors TVA]]+(Tableau7[[#This Row],[hors TVA]]*Tableau7[[#This Row],[Taux TVA]])-(Tableau7[[#This Row],[hors TVA]]*Tableau7[[#This Row],[Taux TVA]]*Tableau7[[#This Row],[Régime TVA: Récupération]]))*Tableau7[[#This Row],[Type 2]]),0))</f>
        <v>0</v>
      </c>
      <c r="AO513" s="670">
        <f t="shared" si="129"/>
        <v>0</v>
      </c>
      <c r="AP513" s="255">
        <f t="shared" si="128"/>
        <v>0</v>
      </c>
      <c r="AQ513" s="506">
        <f t="shared" ref="AQ513:AQ535" si="135">IF(M513=0,0,AN513-AS513)</f>
        <v>0</v>
      </c>
      <c r="AR513" s="671"/>
      <c r="AS513" s="512"/>
      <c r="AT513" s="513" t="str">
        <f>IF(('1C TSsoustraitance'!AP230*FICHE!C$14&lt;J513),"Forfait limité à "&amp;FICHE!C$14&amp;"€/jour","")</f>
        <v/>
      </c>
      <c r="AU513" s="797"/>
      <c r="AV513" s="484"/>
      <c r="AW513" s="484"/>
      <c r="AX513" s="484"/>
      <c r="AY513" s="484"/>
      <c r="AZ513" s="484"/>
      <c r="BA513" s="4"/>
      <c r="BB513" s="4"/>
      <c r="BC513" s="4"/>
      <c r="BD513" s="4"/>
      <c r="BE513" s="4"/>
      <c r="BF513" s="4"/>
      <c r="BG513" s="4"/>
      <c r="BH513" s="4"/>
      <c r="BI513" s="4"/>
      <c r="BJ513" s="4"/>
      <c r="BK513" s="4"/>
      <c r="BL513" s="4"/>
      <c r="BM513" s="4"/>
      <c r="BN513" s="4"/>
      <c r="BO513" s="4"/>
      <c r="BP513" s="4"/>
      <c r="BQ513" s="4"/>
      <c r="BR513" s="4"/>
      <c r="BS513" s="4"/>
      <c r="BT513" s="4"/>
      <c r="BU513" s="4"/>
      <c r="BV513" s="4"/>
      <c r="BW513" s="4"/>
      <c r="BX513" s="4"/>
      <c r="BY513" s="4"/>
      <c r="BZ513" s="4"/>
      <c r="CA513" s="4"/>
      <c r="CB513" s="4"/>
      <c r="CC513" s="4"/>
      <c r="CD513" s="4"/>
      <c r="CE513" s="4"/>
      <c r="CF513" s="4"/>
      <c r="CG513" s="4"/>
      <c r="CH513" s="4"/>
      <c r="CI513" s="4"/>
      <c r="CJ513" s="4"/>
      <c r="CK513" s="4"/>
      <c r="CL513" s="4"/>
      <c r="CM513" s="4"/>
      <c r="CN513" s="4"/>
      <c r="CO513" s="4"/>
      <c r="CP513" s="4"/>
      <c r="CQ513" s="4"/>
      <c r="CR513" s="4"/>
      <c r="CS513" s="4"/>
      <c r="CT513" s="4"/>
      <c r="CU513" s="4"/>
      <c r="CV513" s="4"/>
      <c r="CW513" s="4"/>
      <c r="CX513" s="4"/>
      <c r="CY513" s="4"/>
      <c r="CZ513" s="4"/>
      <c r="DA513" s="4"/>
      <c r="DB513" s="4"/>
      <c r="DC513" s="4"/>
      <c r="DD513" s="4"/>
      <c r="DE513" s="4"/>
      <c r="DF513" s="4"/>
      <c r="DG513" s="4"/>
      <c r="DH513" s="4"/>
      <c r="DI513" s="4"/>
      <c r="DJ513" s="4"/>
      <c r="DK513" s="4"/>
      <c r="DL513" s="4"/>
      <c r="DM513" s="4"/>
      <c r="DN513" s="4"/>
      <c r="DO513" s="4"/>
      <c r="DP513" s="4"/>
      <c r="DQ513" s="4"/>
      <c r="DR513" s="4"/>
      <c r="DS513" s="4"/>
      <c r="DT513" s="4"/>
      <c r="DU513" s="4"/>
      <c r="DV513" s="4"/>
      <c r="DW513" s="4"/>
      <c r="DX513" s="4"/>
      <c r="DY513" s="4"/>
      <c r="DZ513" s="4"/>
      <c r="EA513" s="4"/>
      <c r="EB513" s="4"/>
      <c r="EC513" s="4"/>
      <c r="ED513" s="4"/>
      <c r="EE513" s="4"/>
      <c r="EF513" s="4"/>
      <c r="EG513" s="4"/>
      <c r="EH513" s="4"/>
      <c r="EI513" s="4"/>
      <c r="EJ513" s="4"/>
      <c r="EK513" s="4"/>
      <c r="EL513" s="4"/>
      <c r="EM513" s="4"/>
      <c r="EN513" s="4"/>
      <c r="EO513" s="4"/>
      <c r="EP513" s="4"/>
      <c r="EQ513" s="4"/>
      <c r="ER513" s="4"/>
      <c r="ES513" s="4"/>
      <c r="ET513" s="4"/>
      <c r="EU513" s="4"/>
      <c r="EV513" s="4"/>
      <c r="EW513" s="4"/>
      <c r="EX513" s="4"/>
      <c r="EY513" s="4"/>
      <c r="EZ513" s="4"/>
      <c r="FA513" s="4"/>
      <c r="FB513" s="4"/>
      <c r="FC513" s="4"/>
      <c r="FD513" s="4"/>
      <c r="FE513" s="4"/>
      <c r="FF513" s="4"/>
      <c r="FG513" s="4"/>
      <c r="FH513" s="4"/>
      <c r="FI513" s="4"/>
      <c r="FJ513" s="4"/>
      <c r="FK513" s="4"/>
      <c r="FL513" s="4"/>
      <c r="FM513" s="4"/>
      <c r="FN513" s="4"/>
      <c r="FO513" s="4"/>
      <c r="FP513" s="4"/>
      <c r="FQ513" s="4"/>
      <c r="FR513" s="4"/>
      <c r="FS513" s="4"/>
      <c r="FT513" s="4"/>
      <c r="FU513" s="4"/>
      <c r="FV513" s="4"/>
      <c r="FW513" s="4"/>
      <c r="FX513" s="4"/>
      <c r="FY513" s="4"/>
      <c r="FZ513" s="4"/>
      <c r="GA513" s="4"/>
      <c r="GB513" s="4"/>
      <c r="GC513" s="4"/>
      <c r="GD513" s="4"/>
      <c r="GE513" s="4"/>
      <c r="GF513" s="4"/>
      <c r="GG513" s="4"/>
      <c r="GH513" s="4"/>
      <c r="GI513" s="4"/>
      <c r="GJ513" s="4"/>
      <c r="GK513" s="4"/>
      <c r="GL513" s="4"/>
      <c r="GM513" s="4"/>
      <c r="GN513" s="4"/>
      <c r="GO513" s="4"/>
      <c r="GP513" s="4"/>
      <c r="GQ513" s="4"/>
      <c r="GR513" s="4"/>
      <c r="GS513" s="4"/>
      <c r="GT513" s="4"/>
      <c r="GU513" s="4"/>
      <c r="GV513" s="4"/>
      <c r="GW513" s="4"/>
      <c r="GX513" s="4"/>
      <c r="GY513" s="4"/>
      <c r="GZ513" s="4"/>
      <c r="HA513" s="4"/>
      <c r="HB513" s="4"/>
      <c r="HC513" s="4"/>
    </row>
    <row r="514" spans="1:211" s="380" customFormat="1" ht="13.9" customHeight="1">
      <c r="A514" s="828" t="str">
        <f>IF('1C TSsoustraitance'!$A231&lt;&gt;0,'1C TSsoustraitance'!$A231,"")</f>
        <v/>
      </c>
      <c r="B514" s="530"/>
      <c r="C514" s="513" t="str">
        <f>IF('1C TSsoustraitance'!$A231&lt;&gt;0,'1C TSsoustraitance'!$B231,"")</f>
        <v/>
      </c>
      <c r="D514" s="513" t="str">
        <f>IF('1C TSsoustraitance'!$A231&lt;&gt;0,'1C TSsoustraitance'!$C231,"")</f>
        <v/>
      </c>
      <c r="E514" s="684"/>
      <c r="F514" s="685"/>
      <c r="G514" s="666">
        <f>'1C TSsoustraitance'!$D231</f>
        <v>0</v>
      </c>
      <c r="H514" s="533">
        <v>0.21</v>
      </c>
      <c r="I514" s="533">
        <v>1</v>
      </c>
      <c r="J514" s="534"/>
      <c r="K514" s="667">
        <f t="shared" si="131"/>
        <v>0</v>
      </c>
      <c r="L514" s="668">
        <f>IF(OR('1C TSsoustraitance'!$D231="",'1C TSsoustraitance'!$AP231=0),0,IF(AND('1C TSsoustraitance'!$D231&lt;&gt;"",$K$2="Pôle",'1C TSsoustraitance'!$E231="OUI"),(('1C TSsoustraitance'!$F231+'1C TSsoustraitance'!$G231+'1C TSsoustraitance'!$H231+'1C TSsoustraitance'!$I231+'1C TSsoustraitance'!$M231)/'1C TSsoustraitance'!$R231),IF(AND('1C TSsoustraitance'!$D231&lt;&gt;"",$K$2="Pôle",'1C TSsoustraitance'!$E231="NON"),(('1C TSsoustraitance'!$F231+'1C TSsoustraitance'!$G231+'1C TSsoustraitance'!$H231+'1C TSsoustraitance'!$I231+'1C TSsoustraitance'!$M231)/'1C TSsoustraitance'!$AP231),IF(AND('1C TSsoustraitance'!$D231&lt;&gt;"",$K$2&lt;&gt;"Pôle",'1C TSsoustraitance'!$E231="OUI"),(('1C TSsoustraitance'!$F231+'1C TSsoustraitance'!$G231+'1C TSsoustraitance'!$H231+'1C TSsoustraitance'!$I231+'1C TSsoustraitance'!$J231+'1C TSsoustraitance'!$K231+'1C TSsoustraitance'!$L231+'1C TSsoustraitance'!$M231+'1C TSsoustraitance'!$N231+'1C TSsoustraitance'!$O231+'1C TSsoustraitance'!$P231+'1C TSsoustraitance'!$Q231)/'1C TSsoustraitance'!$R231),IF(AND('1C TSsoustraitance'!$D231&lt;&gt;"",$K$2&lt;&gt;"Pôle",'1C TSsoustraitance'!$E231="NON"),(('1C TSsoustraitance'!$F231+'1C TSsoustraitance'!$G231+'1C TSsoustraitance'!$H231+'1C TSsoustraitance'!$I231+'1C TSsoustraitance'!$J231+'1C TSsoustraitance'!$K231+'1C TSsoustraitance'!$L231+'1C TSsoustraitance'!$M231+'1C TSsoustraitance'!$N231+'1C TSsoustraitance'!$O231+'1C TSsoustraitance'!$P231+'1C TSsoustraitance'!$Q231))/'1C TSsoustraitance'!$AP231)))))</f>
        <v>0</v>
      </c>
      <c r="M514" s="668">
        <f>IF(OR('1C TSsoustraitance'!$D231="",'1C TSsoustraitance'!AP$13=0),0,IF(AND('1C TSsoustraitance'!$D231&lt;&gt;"",$K$2="Pôle",'1C TSsoustraitance'!$E231="OUI"),(('1C TSsoustraitance'!$J231+'1C TSsoustraitance'!$K231+'1C TSsoustraitance'!$L231)/'1C TSsoustraitance'!$R231),IF(AND('1C TSsoustraitance'!$D231&lt;&gt;"",$K$2="Pôle",'1C TSsoustraitance'!$E231="NON"),(('1C TSsoustraitance'!$J231+'1C TSsoustraitance'!$K231+'1C TSsoustraitance'!$L231)/'1C TSsoustraitance'!$AP231),IF(AND('1C TSsoustraitance'!$D231&lt;&gt;"",$K$2&lt;&gt;"Pôle"),0))))</f>
        <v>0</v>
      </c>
      <c r="N514" s="668">
        <f t="shared" si="132"/>
        <v>0</v>
      </c>
      <c r="O514" s="669">
        <f>IF(OR('1C TSsoustraitance'!$D231="",'1C TSsoustraitance'!$E231="OUI",'1C TSsoustraitance'!$AP231=0),0,(('1C TSsoustraitance'!$S231)/'1C TSsoustraitance'!$AP231))</f>
        <v>0</v>
      </c>
      <c r="P514" s="669">
        <f>IF(OR('1C TSsoustraitance'!$D231="",'1C TSsoustraitance'!$E231="OUI",'1C TSsoustraitance'!$AP231=0),0,(('1C TSsoustraitance'!$T231)/'1C TSsoustraitance'!$AP231))</f>
        <v>0</v>
      </c>
      <c r="Q514" s="669">
        <f>IF(OR('1C TSsoustraitance'!$D231="",'1C TSsoustraitance'!$E231="OUI",'1C TSsoustraitance'!$AP231=0),0,(('1C TSsoustraitance'!$U231)/'1C TSsoustraitance'!$AP231))</f>
        <v>0</v>
      </c>
      <c r="R514" s="669">
        <f>IF(OR('1C TSsoustraitance'!$D231="",'1C TSsoustraitance'!$E231="OUI",'1C TSsoustraitance'!$AP231=0),0,(('1C TSsoustraitance'!$V231)/'1C TSsoustraitance'!$AP231))</f>
        <v>0</v>
      </c>
      <c r="S514" s="669">
        <f>IF(OR('1C TSsoustraitance'!$D231="",'1C TSsoustraitance'!$E231="OUI",'1C TSsoustraitance'!$AP231=0),0,(('1C TSsoustraitance'!$W231)/'1C TSsoustraitance'!$AP231))</f>
        <v>0</v>
      </c>
      <c r="T514" s="669">
        <f>IF(OR('1C TSsoustraitance'!$D231="",'1C TSsoustraitance'!$E231="OUI",'1C TSsoustraitance'!$AP231=0),0,(('1C TSsoustraitance'!$X231)/'1C TSsoustraitance'!$AP231))</f>
        <v>0</v>
      </c>
      <c r="U514" s="669">
        <f>IF(OR('1C TSsoustraitance'!$D231="",'1C TSsoustraitance'!$E231="OUI",'1C TSsoustraitance'!$AP231=0),0,(('1C TSsoustraitance'!$Y231)/'1C TSsoustraitance'!$AP231))</f>
        <v>0</v>
      </c>
      <c r="V514" s="669">
        <f>IF(OR('1C TSsoustraitance'!$D231="",'1C TSsoustraitance'!$E231="OUI",'1C TSsoustraitance'!$AP231=0),0,(('1C TSsoustraitance'!$Z231)/'1C TSsoustraitance'!$AP231))</f>
        <v>0</v>
      </c>
      <c r="W514" s="669">
        <f>IF(OR('1C TSsoustraitance'!$D231="",'1C TSsoustraitance'!$E231="OUI",'1C TSsoustraitance'!$AP231=0),0,(('1C TSsoustraitance'!$AA231)/'1C TSsoustraitance'!$AP231))</f>
        <v>0</v>
      </c>
      <c r="X514" s="669">
        <f>IF(OR('1C TSsoustraitance'!$D231="",'1C TSsoustraitance'!$E231="OUI",'1C TSsoustraitance'!$AP231=0),0,(('1C TSsoustraitance'!$AB231)/'1C TSsoustraitance'!$AP231))</f>
        <v>0</v>
      </c>
      <c r="Y514" s="669">
        <f>IF(OR('1C TSsoustraitance'!$D231="",'1C TSsoustraitance'!$E231="OUI",'1C TSsoustraitance'!$AP231=0),0,(('1C TSsoustraitance'!$AC231)/'1C TSsoustraitance'!$AP231))</f>
        <v>0</v>
      </c>
      <c r="Z514" s="669">
        <f>IF(OR('1C TSsoustraitance'!$D231="",'1C TSsoustraitance'!$E231="OUI",'1C TSsoustraitance'!$AP231=0),0,(('1C TSsoustraitance'!$AD231)/'1C TSsoustraitance'!$AP231))</f>
        <v>0</v>
      </c>
      <c r="AA514" s="669">
        <f>IF(OR('1C TSsoustraitance'!$D231="",'1C TSsoustraitance'!$E231="OUI",'1C TSsoustraitance'!$AP231=0),0,(('1C TSsoustraitance'!$AE231)/'1C TSsoustraitance'!$AP231))</f>
        <v>0</v>
      </c>
      <c r="AB514" s="669">
        <f>IF(OR('1C TSsoustraitance'!$D231="",'1C TSsoustraitance'!$E231="OUI",'1C TSsoustraitance'!$AP231=0),0,(('1C TSsoustraitance'!$AF231)/'1C TSsoustraitance'!$AP231))</f>
        <v>0</v>
      </c>
      <c r="AC514" s="669">
        <f>IF(OR('1C TSsoustraitance'!$D231="",'1C TSsoustraitance'!$E231="OUI",'1C TSsoustraitance'!$AP231=0),0,(('1C TSsoustraitance'!$AG231)/'1C TSsoustraitance'!$AP231))</f>
        <v>0</v>
      </c>
      <c r="AD514" s="669">
        <f>IF(OR('1C TSsoustraitance'!$D231="",'1C TSsoustraitance'!$E231="OUI",'1C TSsoustraitance'!$AP231=0),0,(('1C TSsoustraitance'!$AH231)/'1C TSsoustraitance'!$AP231))</f>
        <v>0</v>
      </c>
      <c r="AE514" s="669">
        <f>IF(OR('1C TSsoustraitance'!$D231="",'1C TSsoustraitance'!$E231="OUI",'1C TSsoustraitance'!$AP231=0),0,(('1C TSsoustraitance'!$AI231)/'1C TSsoustraitance'!$AP231))</f>
        <v>0</v>
      </c>
      <c r="AF514" s="669">
        <f>IF(OR('1C TSsoustraitance'!$D231="",'1C TSsoustraitance'!$E231="OUI",'1C TSsoustraitance'!$AP231=0),0,(('1C TSsoustraitance'!$AJ231)/'1C TSsoustraitance'!$AP231))</f>
        <v>0</v>
      </c>
      <c r="AG514" s="669">
        <f>IF(OR('1C TSsoustraitance'!$D231="",'1C TSsoustraitance'!$E231="OUI",'1C TSsoustraitance'!$AP231=0),0,(('1C TSsoustraitance'!$AK231)/'1C TSsoustraitance'!$AP231))</f>
        <v>0</v>
      </c>
      <c r="AH514" s="669">
        <f>IF(OR('1C TSsoustraitance'!$D231="",'1C TSsoustraitance'!$E231="OUI",'1C TSsoustraitance'!$AP231=0),0,(('1C TSsoustraitance'!$AL231)/'1C TSsoustraitance'!$AP231))</f>
        <v>0</v>
      </c>
      <c r="AI514" s="669">
        <f>IF(OR('1C TSsoustraitance'!$D231="",'1C TSsoustraitance'!$E231="OUI",'1C TSsoustraitance'!$AP231=0),0,(('1C TSsoustraitance'!$AM231)/'1C TSsoustraitance'!$AP231))</f>
        <v>0</v>
      </c>
      <c r="AJ514" s="669">
        <f>IF(OR('1C TSsoustraitance'!$D231="",'1C TSsoustraitance'!$E231="OUI",'1C TSsoustraitance'!$AP231=0),0,(('1C TSsoustraitance'!$AN231)/'1C TSsoustraitance'!$AP231))</f>
        <v>0</v>
      </c>
      <c r="AK514" s="669">
        <f t="shared" si="133"/>
        <v>0</v>
      </c>
      <c r="AL514" s="668">
        <f t="shared" si="134"/>
        <v>0</v>
      </c>
      <c r="AM514" s="670">
        <f>IF(Tableau7[[#This Row],[N° pièce]]="",0,(Tableau7[[#This Row],[hors TVA]]+(Tableau7[[#This Row],[hors TVA]]*Tableau7[[#This Row],[Taux TVA]])-(Tableau7[[#This Row],[hors TVA]]*Tableau7[[#This Row],[Taux TVA]]*Tableau7[[#This Row],[Régime TVA: Récupération]]))*Tableau7[[#This Row],[Type 1]])</f>
        <v>0</v>
      </c>
      <c r="AN514" s="670">
        <f>IF(Tableau7[[#This Row],[N° pièce]]="",0,IF($K$2="pôle",((Tableau7[[#This Row],[hors TVA]]+(Tableau7[[#This Row],[hors TVA]]*Tableau7[[#This Row],[Taux TVA]])-(Tableau7[[#This Row],[hors TVA]]*Tableau7[[#This Row],[Taux TVA]]*Tableau7[[#This Row],[Régime TVA: Récupération]]))*Tableau7[[#This Row],[Type 2]]),0))</f>
        <v>0</v>
      </c>
      <c r="AO514" s="670">
        <f t="shared" si="129"/>
        <v>0</v>
      </c>
      <c r="AP514" s="255">
        <f t="shared" si="128"/>
        <v>0</v>
      </c>
      <c r="AQ514" s="506">
        <f t="shared" si="135"/>
        <v>0</v>
      </c>
      <c r="AR514" s="671"/>
      <c r="AS514" s="512"/>
      <c r="AT514" s="513" t="str">
        <f>IF(('1C TSsoustraitance'!AP231*FICHE!C$14&lt;J514),"Forfait limité à "&amp;FICHE!C$14&amp;"€/jour","")</f>
        <v/>
      </c>
      <c r="AU514" s="797"/>
      <c r="AV514" s="484"/>
      <c r="AW514" s="484"/>
      <c r="AX514" s="484"/>
      <c r="AY514" s="484"/>
      <c r="AZ514" s="484"/>
      <c r="BA514" s="4"/>
      <c r="BB514" s="4"/>
      <c r="BC514" s="4"/>
      <c r="BD514" s="4"/>
      <c r="BE514" s="4"/>
      <c r="BF514" s="4"/>
      <c r="BG514" s="4"/>
      <c r="BH514" s="4"/>
      <c r="BI514" s="4"/>
      <c r="BJ514" s="4"/>
      <c r="BK514" s="4"/>
      <c r="BL514" s="4"/>
      <c r="BM514" s="4"/>
      <c r="BN514" s="4"/>
      <c r="BO514" s="4"/>
      <c r="BP514" s="4"/>
      <c r="BQ514" s="4"/>
      <c r="BR514" s="4"/>
      <c r="BS514" s="4"/>
      <c r="BT514" s="4"/>
      <c r="BU514" s="4"/>
      <c r="BV514" s="4"/>
      <c r="BW514" s="4"/>
      <c r="BX514" s="4"/>
      <c r="BY514" s="4"/>
      <c r="BZ514" s="4"/>
      <c r="CA514" s="4"/>
      <c r="CB514" s="4"/>
      <c r="CC514" s="4"/>
      <c r="CD514" s="4"/>
      <c r="CE514" s="4"/>
      <c r="CF514" s="4"/>
      <c r="CG514" s="4"/>
      <c r="CH514" s="4"/>
      <c r="CI514" s="4"/>
      <c r="CJ514" s="4"/>
      <c r="CK514" s="4"/>
      <c r="CL514" s="4"/>
      <c r="CM514" s="4"/>
      <c r="CN514" s="4"/>
      <c r="CO514" s="4"/>
      <c r="CP514" s="4"/>
      <c r="CQ514" s="4"/>
      <c r="CR514" s="4"/>
      <c r="CS514" s="4"/>
      <c r="CT514" s="4"/>
      <c r="CU514" s="4"/>
      <c r="CV514" s="4"/>
      <c r="CW514" s="4"/>
      <c r="CX514" s="4"/>
      <c r="CY514" s="4"/>
      <c r="CZ514" s="4"/>
      <c r="DA514" s="4"/>
      <c r="DB514" s="4"/>
      <c r="DC514" s="4"/>
      <c r="DD514" s="4"/>
      <c r="DE514" s="4"/>
      <c r="DF514" s="4"/>
      <c r="DG514" s="4"/>
      <c r="DH514" s="4"/>
      <c r="DI514" s="4"/>
      <c r="DJ514" s="4"/>
      <c r="DK514" s="4"/>
      <c r="DL514" s="4"/>
      <c r="DM514" s="4"/>
      <c r="DN514" s="4"/>
      <c r="DO514" s="4"/>
      <c r="DP514" s="4"/>
      <c r="DQ514" s="4"/>
      <c r="DR514" s="4"/>
      <c r="DS514" s="4"/>
      <c r="DT514" s="4"/>
      <c r="DU514" s="4"/>
      <c r="DV514" s="4"/>
      <c r="DW514" s="4"/>
      <c r="DX514" s="4"/>
      <c r="DY514" s="4"/>
      <c r="DZ514" s="4"/>
      <c r="EA514" s="4"/>
      <c r="EB514" s="4"/>
      <c r="EC514" s="4"/>
      <c r="ED514" s="4"/>
      <c r="EE514" s="4"/>
      <c r="EF514" s="4"/>
      <c r="EG514" s="4"/>
      <c r="EH514" s="4"/>
      <c r="EI514" s="4"/>
      <c r="EJ514" s="4"/>
      <c r="EK514" s="4"/>
      <c r="EL514" s="4"/>
      <c r="EM514" s="4"/>
      <c r="EN514" s="4"/>
      <c r="EO514" s="4"/>
      <c r="EP514" s="4"/>
      <c r="EQ514" s="4"/>
      <c r="ER514" s="4"/>
      <c r="ES514" s="4"/>
      <c r="ET514" s="4"/>
      <c r="EU514" s="4"/>
      <c r="EV514" s="4"/>
      <c r="EW514" s="4"/>
      <c r="EX514" s="4"/>
      <c r="EY514" s="4"/>
      <c r="EZ514" s="4"/>
      <c r="FA514" s="4"/>
      <c r="FB514" s="4"/>
      <c r="FC514" s="4"/>
      <c r="FD514" s="4"/>
      <c r="FE514" s="4"/>
      <c r="FF514" s="4"/>
      <c r="FG514" s="4"/>
      <c r="FH514" s="4"/>
      <c r="FI514" s="4"/>
      <c r="FJ514" s="4"/>
      <c r="FK514" s="4"/>
      <c r="FL514" s="4"/>
      <c r="FM514" s="4"/>
      <c r="FN514" s="4"/>
      <c r="FO514" s="4"/>
      <c r="FP514" s="4"/>
      <c r="FQ514" s="4"/>
      <c r="FR514" s="4"/>
      <c r="FS514" s="4"/>
      <c r="FT514" s="4"/>
      <c r="FU514" s="4"/>
      <c r="FV514" s="4"/>
      <c r="FW514" s="4"/>
      <c r="FX514" s="4"/>
      <c r="FY514" s="4"/>
      <c r="FZ514" s="4"/>
      <c r="GA514" s="4"/>
      <c r="GB514" s="4"/>
      <c r="GC514" s="4"/>
      <c r="GD514" s="4"/>
      <c r="GE514" s="4"/>
      <c r="GF514" s="4"/>
      <c r="GG514" s="4"/>
      <c r="GH514" s="4"/>
      <c r="GI514" s="4"/>
      <c r="GJ514" s="4"/>
      <c r="GK514" s="4"/>
      <c r="GL514" s="4"/>
      <c r="GM514" s="4"/>
      <c r="GN514" s="4"/>
      <c r="GO514" s="4"/>
      <c r="GP514" s="4"/>
      <c r="GQ514" s="4"/>
      <c r="GR514" s="4"/>
      <c r="GS514" s="4"/>
      <c r="GT514" s="4"/>
      <c r="GU514" s="4"/>
      <c r="GV514" s="4"/>
      <c r="GW514" s="4"/>
      <c r="GX514" s="4"/>
      <c r="GY514" s="4"/>
      <c r="GZ514" s="4"/>
      <c r="HA514" s="4"/>
      <c r="HB514" s="4"/>
      <c r="HC514" s="4"/>
    </row>
    <row r="515" spans="1:211" s="380" customFormat="1" ht="13.9" customHeight="1">
      <c r="A515" s="828" t="str">
        <f>IF('1C TSsoustraitance'!$A232&lt;&gt;0,'1C TSsoustraitance'!$A232,"")</f>
        <v/>
      </c>
      <c r="B515" s="530"/>
      <c r="C515" s="513" t="str">
        <f>IF('1C TSsoustraitance'!$A232&lt;&gt;0,'1C TSsoustraitance'!$B232,"")</f>
        <v/>
      </c>
      <c r="D515" s="513" t="str">
        <f>IF('1C TSsoustraitance'!$A232&lt;&gt;0,'1C TSsoustraitance'!$C232,"")</f>
        <v/>
      </c>
      <c r="E515" s="684"/>
      <c r="F515" s="685"/>
      <c r="G515" s="666">
        <f>'1C TSsoustraitance'!$D232</f>
        <v>0</v>
      </c>
      <c r="H515" s="533">
        <v>0.21</v>
      </c>
      <c r="I515" s="533">
        <v>1</v>
      </c>
      <c r="J515" s="534"/>
      <c r="K515" s="667">
        <f t="shared" si="131"/>
        <v>0</v>
      </c>
      <c r="L515" s="668">
        <f>IF(OR('1C TSsoustraitance'!$D232="",'1C TSsoustraitance'!$AP232=0),0,IF(AND('1C TSsoustraitance'!$D232&lt;&gt;"",$K$2="Pôle",'1C TSsoustraitance'!$E232="OUI"),(('1C TSsoustraitance'!$F232+'1C TSsoustraitance'!$G232+'1C TSsoustraitance'!$H232+'1C TSsoustraitance'!$I232+'1C TSsoustraitance'!$M232)/'1C TSsoustraitance'!$R232),IF(AND('1C TSsoustraitance'!$D232&lt;&gt;"",$K$2="Pôle",'1C TSsoustraitance'!$E232="NON"),(('1C TSsoustraitance'!$F232+'1C TSsoustraitance'!$G232+'1C TSsoustraitance'!$H232+'1C TSsoustraitance'!$I232+'1C TSsoustraitance'!$M232)/'1C TSsoustraitance'!$AP232),IF(AND('1C TSsoustraitance'!$D232&lt;&gt;"",$K$2&lt;&gt;"Pôle",'1C TSsoustraitance'!$E232="OUI"),(('1C TSsoustraitance'!$F232+'1C TSsoustraitance'!$G232+'1C TSsoustraitance'!$H232+'1C TSsoustraitance'!$I232+'1C TSsoustraitance'!$J232+'1C TSsoustraitance'!$K232+'1C TSsoustraitance'!$L232+'1C TSsoustraitance'!$M232+'1C TSsoustraitance'!$N232+'1C TSsoustraitance'!$O232+'1C TSsoustraitance'!$P232+'1C TSsoustraitance'!$Q232)/'1C TSsoustraitance'!$R232),IF(AND('1C TSsoustraitance'!$D232&lt;&gt;"",$K$2&lt;&gt;"Pôle",'1C TSsoustraitance'!$E232="NON"),(('1C TSsoustraitance'!$F232+'1C TSsoustraitance'!$G232+'1C TSsoustraitance'!$H232+'1C TSsoustraitance'!$I232+'1C TSsoustraitance'!$J232+'1C TSsoustraitance'!$K232+'1C TSsoustraitance'!$L232+'1C TSsoustraitance'!$M232+'1C TSsoustraitance'!$N232+'1C TSsoustraitance'!$O232+'1C TSsoustraitance'!$P232+'1C TSsoustraitance'!$Q232))/'1C TSsoustraitance'!$AP232)))))</f>
        <v>0</v>
      </c>
      <c r="M515" s="668">
        <f>IF(OR('1C TSsoustraitance'!$D232="",'1C TSsoustraitance'!AP$13=0),0,IF(AND('1C TSsoustraitance'!$D232&lt;&gt;"",$K$2="Pôle",'1C TSsoustraitance'!$E232="OUI"),(('1C TSsoustraitance'!$J232+'1C TSsoustraitance'!$K232+'1C TSsoustraitance'!$L232)/'1C TSsoustraitance'!$R232),IF(AND('1C TSsoustraitance'!$D232&lt;&gt;"",$K$2="Pôle",'1C TSsoustraitance'!$E232="NON"),(('1C TSsoustraitance'!$J232+'1C TSsoustraitance'!$K232+'1C TSsoustraitance'!$L232)/'1C TSsoustraitance'!$AP232),IF(AND('1C TSsoustraitance'!$D232&lt;&gt;"",$K$2&lt;&gt;"Pôle"),0))))</f>
        <v>0</v>
      </c>
      <c r="N515" s="668">
        <f t="shared" si="132"/>
        <v>0</v>
      </c>
      <c r="O515" s="669">
        <f>IF(OR('1C TSsoustraitance'!$D232="",'1C TSsoustraitance'!$E232="OUI",'1C TSsoustraitance'!$AP232=0),0,(('1C TSsoustraitance'!$S232)/'1C TSsoustraitance'!$AP232))</f>
        <v>0</v>
      </c>
      <c r="P515" s="669">
        <f>IF(OR('1C TSsoustraitance'!$D232="",'1C TSsoustraitance'!$E232="OUI",'1C TSsoustraitance'!$AP232=0),0,(('1C TSsoustraitance'!$T232)/'1C TSsoustraitance'!$AP232))</f>
        <v>0</v>
      </c>
      <c r="Q515" s="669">
        <f>IF(OR('1C TSsoustraitance'!$D232="",'1C TSsoustraitance'!$E232="OUI",'1C TSsoustraitance'!$AP232=0),0,(('1C TSsoustraitance'!$U232)/'1C TSsoustraitance'!$AP232))</f>
        <v>0</v>
      </c>
      <c r="R515" s="669">
        <f>IF(OR('1C TSsoustraitance'!$D232="",'1C TSsoustraitance'!$E232="OUI",'1C TSsoustraitance'!$AP232=0),0,(('1C TSsoustraitance'!$V232)/'1C TSsoustraitance'!$AP232))</f>
        <v>0</v>
      </c>
      <c r="S515" s="669">
        <f>IF(OR('1C TSsoustraitance'!$D232="",'1C TSsoustraitance'!$E232="OUI",'1C TSsoustraitance'!$AP232=0),0,(('1C TSsoustraitance'!$W232)/'1C TSsoustraitance'!$AP232))</f>
        <v>0</v>
      </c>
      <c r="T515" s="669">
        <f>IF(OR('1C TSsoustraitance'!$D232="",'1C TSsoustraitance'!$E232="OUI",'1C TSsoustraitance'!$AP232=0),0,(('1C TSsoustraitance'!$X232)/'1C TSsoustraitance'!$AP232))</f>
        <v>0</v>
      </c>
      <c r="U515" s="669">
        <f>IF(OR('1C TSsoustraitance'!$D232="",'1C TSsoustraitance'!$E232="OUI",'1C TSsoustraitance'!$AP232=0),0,(('1C TSsoustraitance'!$Y232)/'1C TSsoustraitance'!$AP232))</f>
        <v>0</v>
      </c>
      <c r="V515" s="669">
        <f>IF(OR('1C TSsoustraitance'!$D232="",'1C TSsoustraitance'!$E232="OUI",'1C TSsoustraitance'!$AP232=0),0,(('1C TSsoustraitance'!$Z232)/'1C TSsoustraitance'!$AP232))</f>
        <v>0</v>
      </c>
      <c r="W515" s="669">
        <f>IF(OR('1C TSsoustraitance'!$D232="",'1C TSsoustraitance'!$E232="OUI",'1C TSsoustraitance'!$AP232=0),0,(('1C TSsoustraitance'!$AA232)/'1C TSsoustraitance'!$AP232))</f>
        <v>0</v>
      </c>
      <c r="X515" s="669">
        <f>IF(OR('1C TSsoustraitance'!$D232="",'1C TSsoustraitance'!$E232="OUI",'1C TSsoustraitance'!$AP232=0),0,(('1C TSsoustraitance'!$AB232)/'1C TSsoustraitance'!$AP232))</f>
        <v>0</v>
      </c>
      <c r="Y515" s="669">
        <f>IF(OR('1C TSsoustraitance'!$D232="",'1C TSsoustraitance'!$E232="OUI",'1C TSsoustraitance'!$AP232=0),0,(('1C TSsoustraitance'!$AC232)/'1C TSsoustraitance'!$AP232))</f>
        <v>0</v>
      </c>
      <c r="Z515" s="669">
        <f>IF(OR('1C TSsoustraitance'!$D232="",'1C TSsoustraitance'!$E232="OUI",'1C TSsoustraitance'!$AP232=0),0,(('1C TSsoustraitance'!$AD232)/'1C TSsoustraitance'!$AP232))</f>
        <v>0</v>
      </c>
      <c r="AA515" s="669">
        <f>IF(OR('1C TSsoustraitance'!$D232="",'1C TSsoustraitance'!$E232="OUI",'1C TSsoustraitance'!$AP232=0),0,(('1C TSsoustraitance'!$AE232)/'1C TSsoustraitance'!$AP232))</f>
        <v>0</v>
      </c>
      <c r="AB515" s="669">
        <f>IF(OR('1C TSsoustraitance'!$D232="",'1C TSsoustraitance'!$E232="OUI",'1C TSsoustraitance'!$AP232=0),0,(('1C TSsoustraitance'!$AF232)/'1C TSsoustraitance'!$AP232))</f>
        <v>0</v>
      </c>
      <c r="AC515" s="669">
        <f>IF(OR('1C TSsoustraitance'!$D232="",'1C TSsoustraitance'!$E232="OUI",'1C TSsoustraitance'!$AP232=0),0,(('1C TSsoustraitance'!$AG232)/'1C TSsoustraitance'!$AP232))</f>
        <v>0</v>
      </c>
      <c r="AD515" s="669">
        <f>IF(OR('1C TSsoustraitance'!$D232="",'1C TSsoustraitance'!$E232="OUI",'1C TSsoustraitance'!$AP232=0),0,(('1C TSsoustraitance'!$AH232)/'1C TSsoustraitance'!$AP232))</f>
        <v>0</v>
      </c>
      <c r="AE515" s="669">
        <f>IF(OR('1C TSsoustraitance'!$D232="",'1C TSsoustraitance'!$E232="OUI",'1C TSsoustraitance'!$AP232=0),0,(('1C TSsoustraitance'!$AI232)/'1C TSsoustraitance'!$AP232))</f>
        <v>0</v>
      </c>
      <c r="AF515" s="669">
        <f>IF(OR('1C TSsoustraitance'!$D232="",'1C TSsoustraitance'!$E232="OUI",'1C TSsoustraitance'!$AP232=0),0,(('1C TSsoustraitance'!$AJ232)/'1C TSsoustraitance'!$AP232))</f>
        <v>0</v>
      </c>
      <c r="AG515" s="669">
        <f>IF(OR('1C TSsoustraitance'!$D232="",'1C TSsoustraitance'!$E232="OUI",'1C TSsoustraitance'!$AP232=0),0,(('1C TSsoustraitance'!$AK232)/'1C TSsoustraitance'!$AP232))</f>
        <v>0</v>
      </c>
      <c r="AH515" s="669">
        <f>IF(OR('1C TSsoustraitance'!$D232="",'1C TSsoustraitance'!$E232="OUI",'1C TSsoustraitance'!$AP232=0),0,(('1C TSsoustraitance'!$AL232)/'1C TSsoustraitance'!$AP232))</f>
        <v>0</v>
      </c>
      <c r="AI515" s="669">
        <f>IF(OR('1C TSsoustraitance'!$D232="",'1C TSsoustraitance'!$E232="OUI",'1C TSsoustraitance'!$AP232=0),0,(('1C TSsoustraitance'!$AM232)/'1C TSsoustraitance'!$AP232))</f>
        <v>0</v>
      </c>
      <c r="AJ515" s="669">
        <f>IF(OR('1C TSsoustraitance'!$D232="",'1C TSsoustraitance'!$E232="OUI",'1C TSsoustraitance'!$AP232=0),0,(('1C TSsoustraitance'!$AN232)/'1C TSsoustraitance'!$AP232))</f>
        <v>0</v>
      </c>
      <c r="AK515" s="669">
        <f t="shared" si="133"/>
        <v>0</v>
      </c>
      <c r="AL515" s="668">
        <f t="shared" si="134"/>
        <v>0</v>
      </c>
      <c r="AM515" s="670">
        <f>IF(Tableau7[[#This Row],[N° pièce]]="",0,(Tableau7[[#This Row],[hors TVA]]+(Tableau7[[#This Row],[hors TVA]]*Tableau7[[#This Row],[Taux TVA]])-(Tableau7[[#This Row],[hors TVA]]*Tableau7[[#This Row],[Taux TVA]]*Tableau7[[#This Row],[Régime TVA: Récupération]]))*Tableau7[[#This Row],[Type 1]])</f>
        <v>0</v>
      </c>
      <c r="AN515" s="670">
        <f>IF(Tableau7[[#This Row],[N° pièce]]="",0,IF($K$2="pôle",((Tableau7[[#This Row],[hors TVA]]+(Tableau7[[#This Row],[hors TVA]]*Tableau7[[#This Row],[Taux TVA]])-(Tableau7[[#This Row],[hors TVA]]*Tableau7[[#This Row],[Taux TVA]]*Tableau7[[#This Row],[Régime TVA: Récupération]]))*Tableau7[[#This Row],[Type 2]]),0))</f>
        <v>0</v>
      </c>
      <c r="AO515" s="670">
        <f t="shared" si="129"/>
        <v>0</v>
      </c>
      <c r="AP515" s="255">
        <f t="shared" si="128"/>
        <v>0</v>
      </c>
      <c r="AQ515" s="506">
        <f t="shared" si="135"/>
        <v>0</v>
      </c>
      <c r="AR515" s="671"/>
      <c r="AS515" s="512"/>
      <c r="AT515" s="513" t="str">
        <f>IF(('1C TSsoustraitance'!AP232*FICHE!C$14&lt;J515),"Forfait limité à "&amp;FICHE!C$14&amp;"€/jour","")</f>
        <v/>
      </c>
      <c r="AU515" s="797"/>
      <c r="AV515" s="484"/>
      <c r="AW515" s="484"/>
      <c r="AX515" s="484"/>
      <c r="AY515" s="484"/>
      <c r="AZ515" s="484"/>
      <c r="BA515" s="4"/>
      <c r="BB515" s="4"/>
      <c r="BC515" s="4"/>
      <c r="BD515" s="4"/>
      <c r="BE515" s="4"/>
      <c r="BF515" s="4"/>
      <c r="BG515" s="4"/>
      <c r="BH515" s="4"/>
      <c r="BI515" s="4"/>
      <c r="BJ515" s="4"/>
      <c r="BK515" s="4"/>
      <c r="BL515" s="4"/>
      <c r="BM515" s="4"/>
      <c r="BN515" s="4"/>
      <c r="BO515" s="4"/>
      <c r="BP515" s="4"/>
      <c r="BQ515" s="4"/>
      <c r="BR515" s="4"/>
      <c r="BS515" s="4"/>
      <c r="BT515" s="4"/>
      <c r="BU515" s="4"/>
      <c r="BV515" s="4"/>
      <c r="BW515" s="4"/>
      <c r="BX515" s="4"/>
      <c r="BY515" s="4"/>
      <c r="BZ515" s="4"/>
      <c r="CA515" s="4"/>
      <c r="CB515" s="4"/>
      <c r="CC515" s="4"/>
      <c r="CD515" s="4"/>
      <c r="CE515" s="4"/>
      <c r="CF515" s="4"/>
      <c r="CG515" s="4"/>
      <c r="CH515" s="4"/>
      <c r="CI515" s="4"/>
      <c r="CJ515" s="4"/>
      <c r="CK515" s="4"/>
      <c r="CL515" s="4"/>
      <c r="CM515" s="4"/>
      <c r="CN515" s="4"/>
      <c r="CO515" s="4"/>
      <c r="CP515" s="4"/>
      <c r="CQ515" s="4"/>
      <c r="CR515" s="4"/>
      <c r="CS515" s="4"/>
      <c r="CT515" s="4"/>
      <c r="CU515" s="4"/>
      <c r="CV515" s="4"/>
      <c r="CW515" s="4"/>
      <c r="CX515" s="4"/>
      <c r="CY515" s="4"/>
      <c r="CZ515" s="4"/>
      <c r="DA515" s="4"/>
      <c r="DB515" s="4"/>
      <c r="DC515" s="4"/>
      <c r="DD515" s="4"/>
      <c r="DE515" s="4"/>
      <c r="DF515" s="4"/>
      <c r="DG515" s="4"/>
      <c r="DH515" s="4"/>
      <c r="DI515" s="4"/>
      <c r="DJ515" s="4"/>
      <c r="DK515" s="4"/>
      <c r="DL515" s="4"/>
      <c r="DM515" s="4"/>
      <c r="DN515" s="4"/>
      <c r="DO515" s="4"/>
      <c r="DP515" s="4"/>
      <c r="DQ515" s="4"/>
      <c r="DR515" s="4"/>
      <c r="DS515" s="4"/>
      <c r="DT515" s="4"/>
      <c r="DU515" s="4"/>
      <c r="DV515" s="4"/>
      <c r="DW515" s="4"/>
      <c r="DX515" s="4"/>
      <c r="DY515" s="4"/>
      <c r="DZ515" s="4"/>
      <c r="EA515" s="4"/>
      <c r="EB515" s="4"/>
      <c r="EC515" s="4"/>
      <c r="ED515" s="4"/>
      <c r="EE515" s="4"/>
      <c r="EF515" s="4"/>
      <c r="EG515" s="4"/>
      <c r="EH515" s="4"/>
      <c r="EI515" s="4"/>
      <c r="EJ515" s="4"/>
      <c r="EK515" s="4"/>
      <c r="EL515" s="4"/>
      <c r="EM515" s="4"/>
      <c r="EN515" s="4"/>
      <c r="EO515" s="4"/>
      <c r="EP515" s="4"/>
      <c r="EQ515" s="4"/>
      <c r="ER515" s="4"/>
      <c r="ES515" s="4"/>
      <c r="ET515" s="4"/>
      <c r="EU515" s="4"/>
      <c r="EV515" s="4"/>
      <c r="EW515" s="4"/>
      <c r="EX515" s="4"/>
      <c r="EY515" s="4"/>
      <c r="EZ515" s="4"/>
      <c r="FA515" s="4"/>
      <c r="FB515" s="4"/>
      <c r="FC515" s="4"/>
      <c r="FD515" s="4"/>
      <c r="FE515" s="4"/>
      <c r="FF515" s="4"/>
      <c r="FG515" s="4"/>
      <c r="FH515" s="4"/>
      <c r="FI515" s="4"/>
      <c r="FJ515" s="4"/>
      <c r="FK515" s="4"/>
      <c r="FL515" s="4"/>
      <c r="FM515" s="4"/>
      <c r="FN515" s="4"/>
      <c r="FO515" s="4"/>
      <c r="FP515" s="4"/>
      <c r="FQ515" s="4"/>
      <c r="FR515" s="4"/>
      <c r="FS515" s="4"/>
      <c r="FT515" s="4"/>
      <c r="FU515" s="4"/>
      <c r="FV515" s="4"/>
      <c r="FW515" s="4"/>
      <c r="FX515" s="4"/>
      <c r="FY515" s="4"/>
      <c r="FZ515" s="4"/>
      <c r="GA515" s="4"/>
      <c r="GB515" s="4"/>
      <c r="GC515" s="4"/>
      <c r="GD515" s="4"/>
      <c r="GE515" s="4"/>
      <c r="GF515" s="4"/>
      <c r="GG515" s="4"/>
      <c r="GH515" s="4"/>
      <c r="GI515" s="4"/>
      <c r="GJ515" s="4"/>
      <c r="GK515" s="4"/>
      <c r="GL515" s="4"/>
      <c r="GM515" s="4"/>
      <c r="GN515" s="4"/>
      <c r="GO515" s="4"/>
      <c r="GP515" s="4"/>
      <c r="GQ515" s="4"/>
      <c r="GR515" s="4"/>
      <c r="GS515" s="4"/>
      <c r="GT515" s="4"/>
      <c r="GU515" s="4"/>
      <c r="GV515" s="4"/>
      <c r="GW515" s="4"/>
      <c r="GX515" s="4"/>
      <c r="GY515" s="4"/>
      <c r="GZ515" s="4"/>
      <c r="HA515" s="4"/>
      <c r="HB515" s="4"/>
      <c r="HC515" s="4"/>
    </row>
    <row r="516" spans="1:211" s="380" customFormat="1" ht="13.9" customHeight="1">
      <c r="A516" s="828" t="str">
        <f>IF('1C TSsoustraitance'!$A233&lt;&gt;0,'1C TSsoustraitance'!$A233,"")</f>
        <v/>
      </c>
      <c r="B516" s="530"/>
      <c r="C516" s="513" t="str">
        <f>IF('1C TSsoustraitance'!$A233&lt;&gt;0,'1C TSsoustraitance'!$B233,"")</f>
        <v/>
      </c>
      <c r="D516" s="513" t="str">
        <f>IF('1C TSsoustraitance'!$A233&lt;&gt;0,'1C TSsoustraitance'!$C233,"")</f>
        <v/>
      </c>
      <c r="E516" s="684"/>
      <c r="F516" s="685"/>
      <c r="G516" s="666">
        <f>'1C TSsoustraitance'!$D233</f>
        <v>0</v>
      </c>
      <c r="H516" s="533">
        <v>0.21</v>
      </c>
      <c r="I516" s="533">
        <v>1</v>
      </c>
      <c r="J516" s="534"/>
      <c r="K516" s="667">
        <f t="shared" si="131"/>
        <v>0</v>
      </c>
      <c r="L516" s="668">
        <f>IF(OR('1C TSsoustraitance'!$D233="",'1C TSsoustraitance'!$AP233=0),0,IF(AND('1C TSsoustraitance'!$D233&lt;&gt;"",$K$2="Pôle",'1C TSsoustraitance'!$E233="OUI"),(('1C TSsoustraitance'!$F233+'1C TSsoustraitance'!$G233+'1C TSsoustraitance'!$H233+'1C TSsoustraitance'!$I233+'1C TSsoustraitance'!$M233)/'1C TSsoustraitance'!$R233),IF(AND('1C TSsoustraitance'!$D233&lt;&gt;"",$K$2="Pôle",'1C TSsoustraitance'!$E233="NON"),(('1C TSsoustraitance'!$F233+'1C TSsoustraitance'!$G233+'1C TSsoustraitance'!$H233+'1C TSsoustraitance'!$I233+'1C TSsoustraitance'!$M233)/'1C TSsoustraitance'!$AP233),IF(AND('1C TSsoustraitance'!$D233&lt;&gt;"",$K$2&lt;&gt;"Pôle",'1C TSsoustraitance'!$E233="OUI"),(('1C TSsoustraitance'!$F233+'1C TSsoustraitance'!$G233+'1C TSsoustraitance'!$H233+'1C TSsoustraitance'!$I233+'1C TSsoustraitance'!$J233+'1C TSsoustraitance'!$K233+'1C TSsoustraitance'!$L233+'1C TSsoustraitance'!$M233+'1C TSsoustraitance'!$N233+'1C TSsoustraitance'!$O233+'1C TSsoustraitance'!$P233+'1C TSsoustraitance'!$Q233)/'1C TSsoustraitance'!$R233),IF(AND('1C TSsoustraitance'!$D233&lt;&gt;"",$K$2&lt;&gt;"Pôle",'1C TSsoustraitance'!$E233="NON"),(('1C TSsoustraitance'!$F233+'1C TSsoustraitance'!$G233+'1C TSsoustraitance'!$H233+'1C TSsoustraitance'!$I233+'1C TSsoustraitance'!$J233+'1C TSsoustraitance'!$K233+'1C TSsoustraitance'!$L233+'1C TSsoustraitance'!$M233+'1C TSsoustraitance'!$N233+'1C TSsoustraitance'!$O233+'1C TSsoustraitance'!$P233+'1C TSsoustraitance'!$Q233))/'1C TSsoustraitance'!$AP233)))))</f>
        <v>0</v>
      </c>
      <c r="M516" s="668">
        <f>IF(OR('1C TSsoustraitance'!$D233="",'1C TSsoustraitance'!AP$13=0),0,IF(AND('1C TSsoustraitance'!$D233&lt;&gt;"",$K$2="Pôle",'1C TSsoustraitance'!$E233="OUI"),(('1C TSsoustraitance'!$J233+'1C TSsoustraitance'!$K233+'1C TSsoustraitance'!$L233)/'1C TSsoustraitance'!$R233),IF(AND('1C TSsoustraitance'!$D233&lt;&gt;"",$K$2="Pôle",'1C TSsoustraitance'!$E233="NON"),(('1C TSsoustraitance'!$J233+'1C TSsoustraitance'!$K233+'1C TSsoustraitance'!$L233)/'1C TSsoustraitance'!$AP233),IF(AND('1C TSsoustraitance'!$D233&lt;&gt;"",$K$2&lt;&gt;"Pôle"),0))))</f>
        <v>0</v>
      </c>
      <c r="N516" s="668">
        <f t="shared" ref="N516:N579" si="136">L516+M516</f>
        <v>0</v>
      </c>
      <c r="O516" s="669">
        <f>IF(OR('1C TSsoustraitance'!$D233="",'1C TSsoustraitance'!$E233="OUI",'1C TSsoustraitance'!$AP233=0),0,(('1C TSsoustraitance'!$S233)/'1C TSsoustraitance'!$AP233))</f>
        <v>0</v>
      </c>
      <c r="P516" s="669">
        <f>IF(OR('1C TSsoustraitance'!$D233="",'1C TSsoustraitance'!$E233="OUI",'1C TSsoustraitance'!$AP233=0),0,(('1C TSsoustraitance'!$T233)/'1C TSsoustraitance'!$AP233))</f>
        <v>0</v>
      </c>
      <c r="Q516" s="669">
        <f>IF(OR('1C TSsoustraitance'!$D233="",'1C TSsoustraitance'!$E233="OUI",'1C TSsoustraitance'!$AP233=0),0,(('1C TSsoustraitance'!$U233)/'1C TSsoustraitance'!$AP233))</f>
        <v>0</v>
      </c>
      <c r="R516" s="669">
        <f>IF(OR('1C TSsoustraitance'!$D233="",'1C TSsoustraitance'!$E233="OUI",'1C TSsoustraitance'!$AP233=0),0,(('1C TSsoustraitance'!$V233)/'1C TSsoustraitance'!$AP233))</f>
        <v>0</v>
      </c>
      <c r="S516" s="669">
        <f>IF(OR('1C TSsoustraitance'!$D233="",'1C TSsoustraitance'!$E233="OUI",'1C TSsoustraitance'!$AP233=0),0,(('1C TSsoustraitance'!$W233)/'1C TSsoustraitance'!$AP233))</f>
        <v>0</v>
      </c>
      <c r="T516" s="669">
        <f>IF(OR('1C TSsoustraitance'!$D233="",'1C TSsoustraitance'!$E233="OUI",'1C TSsoustraitance'!$AP233=0),0,(('1C TSsoustraitance'!$X233)/'1C TSsoustraitance'!$AP233))</f>
        <v>0</v>
      </c>
      <c r="U516" s="669">
        <f>IF(OR('1C TSsoustraitance'!$D233="",'1C TSsoustraitance'!$E233="OUI",'1C TSsoustraitance'!$AP233=0),0,(('1C TSsoustraitance'!$Y233)/'1C TSsoustraitance'!$AP233))</f>
        <v>0</v>
      </c>
      <c r="V516" s="669">
        <f>IF(OR('1C TSsoustraitance'!$D233="",'1C TSsoustraitance'!$E233="OUI",'1C TSsoustraitance'!$AP233=0),0,(('1C TSsoustraitance'!$Z233)/'1C TSsoustraitance'!$AP233))</f>
        <v>0</v>
      </c>
      <c r="W516" s="669">
        <f>IF(OR('1C TSsoustraitance'!$D233="",'1C TSsoustraitance'!$E233="OUI",'1C TSsoustraitance'!$AP233=0),0,(('1C TSsoustraitance'!$AA233)/'1C TSsoustraitance'!$AP233))</f>
        <v>0</v>
      </c>
      <c r="X516" s="669">
        <f>IF(OR('1C TSsoustraitance'!$D233="",'1C TSsoustraitance'!$E233="OUI",'1C TSsoustraitance'!$AP233=0),0,(('1C TSsoustraitance'!$AB233)/'1C TSsoustraitance'!$AP233))</f>
        <v>0</v>
      </c>
      <c r="Y516" s="669">
        <f>IF(OR('1C TSsoustraitance'!$D233="",'1C TSsoustraitance'!$E233="OUI",'1C TSsoustraitance'!$AP233=0),0,(('1C TSsoustraitance'!$AC233)/'1C TSsoustraitance'!$AP233))</f>
        <v>0</v>
      </c>
      <c r="Z516" s="669">
        <f>IF(OR('1C TSsoustraitance'!$D233="",'1C TSsoustraitance'!$E233="OUI",'1C TSsoustraitance'!$AP233=0),0,(('1C TSsoustraitance'!$AD233)/'1C TSsoustraitance'!$AP233))</f>
        <v>0</v>
      </c>
      <c r="AA516" s="669">
        <f>IF(OR('1C TSsoustraitance'!$D233="",'1C TSsoustraitance'!$E233="OUI",'1C TSsoustraitance'!$AP233=0),0,(('1C TSsoustraitance'!$AE233)/'1C TSsoustraitance'!$AP233))</f>
        <v>0</v>
      </c>
      <c r="AB516" s="669">
        <f>IF(OR('1C TSsoustraitance'!$D233="",'1C TSsoustraitance'!$E233="OUI",'1C TSsoustraitance'!$AP233=0),0,(('1C TSsoustraitance'!$AF233)/'1C TSsoustraitance'!$AP233))</f>
        <v>0</v>
      </c>
      <c r="AC516" s="669">
        <f>IF(OR('1C TSsoustraitance'!$D233="",'1C TSsoustraitance'!$E233="OUI",'1C TSsoustraitance'!$AP233=0),0,(('1C TSsoustraitance'!$AG233)/'1C TSsoustraitance'!$AP233))</f>
        <v>0</v>
      </c>
      <c r="AD516" s="669">
        <f>IF(OR('1C TSsoustraitance'!$D233="",'1C TSsoustraitance'!$E233="OUI",'1C TSsoustraitance'!$AP233=0),0,(('1C TSsoustraitance'!$AH233)/'1C TSsoustraitance'!$AP233))</f>
        <v>0</v>
      </c>
      <c r="AE516" s="669">
        <f>IF(OR('1C TSsoustraitance'!$D233="",'1C TSsoustraitance'!$E233="OUI",'1C TSsoustraitance'!$AP233=0),0,(('1C TSsoustraitance'!$AI233)/'1C TSsoustraitance'!$AP233))</f>
        <v>0</v>
      </c>
      <c r="AF516" s="669">
        <f>IF(OR('1C TSsoustraitance'!$D233="",'1C TSsoustraitance'!$E233="OUI",'1C TSsoustraitance'!$AP233=0),0,(('1C TSsoustraitance'!$AJ233)/'1C TSsoustraitance'!$AP233))</f>
        <v>0</v>
      </c>
      <c r="AG516" s="669">
        <f>IF(OR('1C TSsoustraitance'!$D233="",'1C TSsoustraitance'!$E233="OUI",'1C TSsoustraitance'!$AP233=0),0,(('1C TSsoustraitance'!$AK233)/'1C TSsoustraitance'!$AP233))</f>
        <v>0</v>
      </c>
      <c r="AH516" s="669">
        <f>IF(OR('1C TSsoustraitance'!$D233="",'1C TSsoustraitance'!$E233="OUI",'1C TSsoustraitance'!$AP233=0),0,(('1C TSsoustraitance'!$AL233)/'1C TSsoustraitance'!$AP233))</f>
        <v>0</v>
      </c>
      <c r="AI516" s="669">
        <f>IF(OR('1C TSsoustraitance'!$D233="",'1C TSsoustraitance'!$E233="OUI",'1C TSsoustraitance'!$AP233=0),0,(('1C TSsoustraitance'!$AM233)/'1C TSsoustraitance'!$AP233))</f>
        <v>0</v>
      </c>
      <c r="AJ516" s="669">
        <f>IF(OR('1C TSsoustraitance'!$D233="",'1C TSsoustraitance'!$E233="OUI",'1C TSsoustraitance'!$AP233=0),0,(('1C TSsoustraitance'!$AN233)/'1C TSsoustraitance'!$AP233))</f>
        <v>0</v>
      </c>
      <c r="AK516" s="669">
        <f t="shared" si="133"/>
        <v>0</v>
      </c>
      <c r="AL516" s="668">
        <f t="shared" si="134"/>
        <v>0</v>
      </c>
      <c r="AM516" s="670">
        <f>IF(Tableau7[[#This Row],[N° pièce]]="",0,(Tableau7[[#This Row],[hors TVA]]+(Tableau7[[#This Row],[hors TVA]]*Tableau7[[#This Row],[Taux TVA]])-(Tableau7[[#This Row],[hors TVA]]*Tableau7[[#This Row],[Taux TVA]]*Tableau7[[#This Row],[Régime TVA: Récupération]]))*Tableau7[[#This Row],[Type 1]])</f>
        <v>0</v>
      </c>
      <c r="AN516" s="670">
        <f>IF(Tableau7[[#This Row],[N° pièce]]="",0,IF($K$2="pôle",((Tableau7[[#This Row],[hors TVA]]+(Tableau7[[#This Row],[hors TVA]]*Tableau7[[#This Row],[Taux TVA]])-(Tableau7[[#This Row],[hors TVA]]*Tableau7[[#This Row],[Taux TVA]]*Tableau7[[#This Row],[Régime TVA: Récupération]]))*Tableau7[[#This Row],[Type 2]]),0))</f>
        <v>0</v>
      </c>
      <c r="AO516" s="670">
        <f t="shared" si="129"/>
        <v>0</v>
      </c>
      <c r="AP516" s="255">
        <f t="shared" si="128"/>
        <v>0</v>
      </c>
      <c r="AQ516" s="506">
        <f t="shared" si="135"/>
        <v>0</v>
      </c>
      <c r="AR516" s="671"/>
      <c r="AS516" s="512"/>
      <c r="AT516" s="513" t="str">
        <f>IF(('1C TSsoustraitance'!AP233*FICHE!C$14&lt;J516),"Forfait limité à "&amp;FICHE!C$14&amp;"€/jour","")</f>
        <v/>
      </c>
      <c r="AU516" s="797"/>
      <c r="AV516" s="484"/>
      <c r="AW516" s="484"/>
      <c r="AX516" s="484"/>
      <c r="AY516" s="484"/>
      <c r="AZ516" s="484"/>
      <c r="BA516" s="4"/>
      <c r="BB516" s="4"/>
      <c r="BC516" s="4"/>
      <c r="BD516" s="4"/>
      <c r="BE516" s="4"/>
      <c r="BF516" s="4"/>
      <c r="BG516" s="4"/>
      <c r="BH516" s="4"/>
      <c r="BI516" s="4"/>
      <c r="BJ516" s="4"/>
      <c r="BK516" s="4"/>
      <c r="BL516" s="4"/>
      <c r="BM516" s="4"/>
      <c r="BN516" s="4"/>
      <c r="BO516" s="4"/>
      <c r="BP516" s="4"/>
      <c r="BQ516" s="4"/>
      <c r="BR516" s="4"/>
      <c r="BS516" s="4"/>
      <c r="BT516" s="4"/>
      <c r="BU516" s="4"/>
      <c r="BV516" s="4"/>
      <c r="BW516" s="4"/>
      <c r="BX516" s="4"/>
      <c r="BY516" s="4"/>
      <c r="BZ516" s="4"/>
      <c r="CA516" s="4"/>
      <c r="CB516" s="4"/>
      <c r="CC516" s="4"/>
      <c r="CD516" s="4"/>
      <c r="CE516" s="4"/>
      <c r="CF516" s="4"/>
      <c r="CG516" s="4"/>
      <c r="CH516" s="4"/>
      <c r="CI516" s="4"/>
      <c r="CJ516" s="4"/>
      <c r="CK516" s="4"/>
      <c r="CL516" s="4"/>
      <c r="CM516" s="4"/>
      <c r="CN516" s="4"/>
      <c r="CO516" s="4"/>
      <c r="CP516" s="4"/>
      <c r="CQ516" s="4"/>
      <c r="CR516" s="4"/>
      <c r="CS516" s="4"/>
      <c r="CT516" s="4"/>
      <c r="CU516" s="4"/>
      <c r="CV516" s="4"/>
      <c r="CW516" s="4"/>
      <c r="CX516" s="4"/>
      <c r="CY516" s="4"/>
      <c r="CZ516" s="4"/>
      <c r="DA516" s="4"/>
      <c r="DB516" s="4"/>
      <c r="DC516" s="4"/>
      <c r="DD516" s="4"/>
      <c r="DE516" s="4"/>
      <c r="DF516" s="4"/>
      <c r="DG516" s="4"/>
      <c r="DH516" s="4"/>
      <c r="DI516" s="4"/>
      <c r="DJ516" s="4"/>
      <c r="DK516" s="4"/>
      <c r="DL516" s="4"/>
      <c r="DM516" s="4"/>
      <c r="DN516" s="4"/>
      <c r="DO516" s="4"/>
      <c r="DP516" s="4"/>
      <c r="DQ516" s="4"/>
      <c r="DR516" s="4"/>
      <c r="DS516" s="4"/>
      <c r="DT516" s="4"/>
      <c r="DU516" s="4"/>
      <c r="DV516" s="4"/>
      <c r="DW516" s="4"/>
      <c r="DX516" s="4"/>
      <c r="DY516" s="4"/>
      <c r="DZ516" s="4"/>
      <c r="EA516" s="4"/>
      <c r="EB516" s="4"/>
      <c r="EC516" s="4"/>
      <c r="ED516" s="4"/>
      <c r="EE516" s="4"/>
      <c r="EF516" s="4"/>
      <c r="EG516" s="4"/>
      <c r="EH516" s="4"/>
      <c r="EI516" s="4"/>
      <c r="EJ516" s="4"/>
      <c r="EK516" s="4"/>
      <c r="EL516" s="4"/>
      <c r="EM516" s="4"/>
      <c r="EN516" s="4"/>
      <c r="EO516" s="4"/>
      <c r="EP516" s="4"/>
      <c r="EQ516" s="4"/>
      <c r="ER516" s="4"/>
      <c r="ES516" s="4"/>
      <c r="ET516" s="4"/>
      <c r="EU516" s="4"/>
      <c r="EV516" s="4"/>
      <c r="EW516" s="4"/>
      <c r="EX516" s="4"/>
      <c r="EY516" s="4"/>
      <c r="EZ516" s="4"/>
      <c r="FA516" s="4"/>
      <c r="FB516" s="4"/>
      <c r="FC516" s="4"/>
      <c r="FD516" s="4"/>
      <c r="FE516" s="4"/>
      <c r="FF516" s="4"/>
      <c r="FG516" s="4"/>
      <c r="FH516" s="4"/>
      <c r="FI516" s="4"/>
      <c r="FJ516" s="4"/>
      <c r="FK516" s="4"/>
      <c r="FL516" s="4"/>
      <c r="FM516" s="4"/>
      <c r="FN516" s="4"/>
      <c r="FO516" s="4"/>
      <c r="FP516" s="4"/>
      <c r="FQ516" s="4"/>
      <c r="FR516" s="4"/>
      <c r="FS516" s="4"/>
      <c r="FT516" s="4"/>
      <c r="FU516" s="4"/>
      <c r="FV516" s="4"/>
      <c r="FW516" s="4"/>
      <c r="FX516" s="4"/>
      <c r="FY516" s="4"/>
      <c r="FZ516" s="4"/>
      <c r="GA516" s="4"/>
      <c r="GB516" s="4"/>
      <c r="GC516" s="4"/>
      <c r="GD516" s="4"/>
      <c r="GE516" s="4"/>
      <c r="GF516" s="4"/>
      <c r="GG516" s="4"/>
      <c r="GH516" s="4"/>
      <c r="GI516" s="4"/>
      <c r="GJ516" s="4"/>
      <c r="GK516" s="4"/>
      <c r="GL516" s="4"/>
      <c r="GM516" s="4"/>
      <c r="GN516" s="4"/>
      <c r="GO516" s="4"/>
      <c r="GP516" s="4"/>
      <c r="GQ516" s="4"/>
      <c r="GR516" s="4"/>
      <c r="GS516" s="4"/>
      <c r="GT516" s="4"/>
      <c r="GU516" s="4"/>
      <c r="GV516" s="4"/>
      <c r="GW516" s="4"/>
      <c r="GX516" s="4"/>
      <c r="GY516" s="4"/>
      <c r="GZ516" s="4"/>
      <c r="HA516" s="4"/>
      <c r="HB516" s="4"/>
      <c r="HC516" s="4"/>
    </row>
    <row r="517" spans="1:211" s="380" customFormat="1" ht="13.9" customHeight="1">
      <c r="A517" s="828" t="str">
        <f>IF('1C TSsoustraitance'!$A234&lt;&gt;0,'1C TSsoustraitance'!$A234,"")</f>
        <v/>
      </c>
      <c r="B517" s="530"/>
      <c r="C517" s="513" t="str">
        <f>IF('1C TSsoustraitance'!$A234&lt;&gt;0,'1C TSsoustraitance'!$B234,"")</f>
        <v/>
      </c>
      <c r="D517" s="513" t="str">
        <f>IF('1C TSsoustraitance'!$A234&lt;&gt;0,'1C TSsoustraitance'!$C234,"")</f>
        <v/>
      </c>
      <c r="E517" s="684"/>
      <c r="F517" s="685"/>
      <c r="G517" s="666">
        <f>'1C TSsoustraitance'!$D234</f>
        <v>0</v>
      </c>
      <c r="H517" s="533">
        <v>0.21</v>
      </c>
      <c r="I517" s="533">
        <v>1</v>
      </c>
      <c r="J517" s="534"/>
      <c r="K517" s="667">
        <f t="shared" si="131"/>
        <v>0</v>
      </c>
      <c r="L517" s="668">
        <f>IF(OR('1C TSsoustraitance'!$D234="",'1C TSsoustraitance'!$AP234=0),0,IF(AND('1C TSsoustraitance'!$D234&lt;&gt;"",$K$2="Pôle",'1C TSsoustraitance'!$E234="OUI"),(('1C TSsoustraitance'!$F234+'1C TSsoustraitance'!$G234+'1C TSsoustraitance'!$H234+'1C TSsoustraitance'!$I234+'1C TSsoustraitance'!$M234)/'1C TSsoustraitance'!$R234),IF(AND('1C TSsoustraitance'!$D234&lt;&gt;"",$K$2="Pôle",'1C TSsoustraitance'!$E234="NON"),(('1C TSsoustraitance'!$F234+'1C TSsoustraitance'!$G234+'1C TSsoustraitance'!$H234+'1C TSsoustraitance'!$I234+'1C TSsoustraitance'!$M234)/'1C TSsoustraitance'!$AP234),IF(AND('1C TSsoustraitance'!$D234&lt;&gt;"",$K$2&lt;&gt;"Pôle",'1C TSsoustraitance'!$E234="OUI"),(('1C TSsoustraitance'!$F234+'1C TSsoustraitance'!$G234+'1C TSsoustraitance'!$H234+'1C TSsoustraitance'!$I234+'1C TSsoustraitance'!$J234+'1C TSsoustraitance'!$K234+'1C TSsoustraitance'!$L234+'1C TSsoustraitance'!$M234+'1C TSsoustraitance'!$N234+'1C TSsoustraitance'!$O234+'1C TSsoustraitance'!$P234+'1C TSsoustraitance'!$Q234)/'1C TSsoustraitance'!$R234),IF(AND('1C TSsoustraitance'!$D234&lt;&gt;"",$K$2&lt;&gt;"Pôle",'1C TSsoustraitance'!$E234="NON"),(('1C TSsoustraitance'!$F234+'1C TSsoustraitance'!$G234+'1C TSsoustraitance'!$H234+'1C TSsoustraitance'!$I234+'1C TSsoustraitance'!$J234+'1C TSsoustraitance'!$K234+'1C TSsoustraitance'!$L234+'1C TSsoustraitance'!$M234+'1C TSsoustraitance'!$N234+'1C TSsoustraitance'!$O234+'1C TSsoustraitance'!$P234+'1C TSsoustraitance'!$Q234))/'1C TSsoustraitance'!$AP234)))))</f>
        <v>0</v>
      </c>
      <c r="M517" s="668">
        <f>IF(OR('1C TSsoustraitance'!$D234="",'1C TSsoustraitance'!AP$13=0),0,IF(AND('1C TSsoustraitance'!$D234&lt;&gt;"",$K$2="Pôle",'1C TSsoustraitance'!$E234="OUI"),(('1C TSsoustraitance'!$J234+'1C TSsoustraitance'!$K234+'1C TSsoustraitance'!$L234)/'1C TSsoustraitance'!$R234),IF(AND('1C TSsoustraitance'!$D234&lt;&gt;"",$K$2="Pôle",'1C TSsoustraitance'!$E234="NON"),(('1C TSsoustraitance'!$J234+'1C TSsoustraitance'!$K234+'1C TSsoustraitance'!$L234)/'1C TSsoustraitance'!$AP234),IF(AND('1C TSsoustraitance'!$D234&lt;&gt;"",$K$2&lt;&gt;"Pôle"),0))))</f>
        <v>0</v>
      </c>
      <c r="N517" s="668">
        <f t="shared" si="136"/>
        <v>0</v>
      </c>
      <c r="O517" s="669">
        <f>IF(OR('1C TSsoustraitance'!$D234="",'1C TSsoustraitance'!$E234="OUI",'1C TSsoustraitance'!$AP234=0),0,(('1C TSsoustraitance'!$S234)/'1C TSsoustraitance'!$AP234))</f>
        <v>0</v>
      </c>
      <c r="P517" s="669">
        <f>IF(OR('1C TSsoustraitance'!$D234="",'1C TSsoustraitance'!$E234="OUI",'1C TSsoustraitance'!$AP234=0),0,(('1C TSsoustraitance'!$T234)/'1C TSsoustraitance'!$AP234))</f>
        <v>0</v>
      </c>
      <c r="Q517" s="669">
        <f>IF(OR('1C TSsoustraitance'!$D234="",'1C TSsoustraitance'!$E234="OUI",'1C TSsoustraitance'!$AP234=0),0,(('1C TSsoustraitance'!$U234)/'1C TSsoustraitance'!$AP234))</f>
        <v>0</v>
      </c>
      <c r="R517" s="669">
        <f>IF(OR('1C TSsoustraitance'!$D234="",'1C TSsoustraitance'!$E234="OUI",'1C TSsoustraitance'!$AP234=0),0,(('1C TSsoustraitance'!$V234)/'1C TSsoustraitance'!$AP234))</f>
        <v>0</v>
      </c>
      <c r="S517" s="669">
        <f>IF(OR('1C TSsoustraitance'!$D234="",'1C TSsoustraitance'!$E234="OUI",'1C TSsoustraitance'!$AP234=0),0,(('1C TSsoustraitance'!$W234)/'1C TSsoustraitance'!$AP234))</f>
        <v>0</v>
      </c>
      <c r="T517" s="669">
        <f>IF(OR('1C TSsoustraitance'!$D234="",'1C TSsoustraitance'!$E234="OUI",'1C TSsoustraitance'!$AP234=0),0,(('1C TSsoustraitance'!$X234)/'1C TSsoustraitance'!$AP234))</f>
        <v>0</v>
      </c>
      <c r="U517" s="669">
        <f>IF(OR('1C TSsoustraitance'!$D234="",'1C TSsoustraitance'!$E234="OUI",'1C TSsoustraitance'!$AP234=0),0,(('1C TSsoustraitance'!$Y234)/'1C TSsoustraitance'!$AP234))</f>
        <v>0</v>
      </c>
      <c r="V517" s="669">
        <f>IF(OR('1C TSsoustraitance'!$D234="",'1C TSsoustraitance'!$E234="OUI",'1C TSsoustraitance'!$AP234=0),0,(('1C TSsoustraitance'!$Z234)/'1C TSsoustraitance'!$AP234))</f>
        <v>0</v>
      </c>
      <c r="W517" s="669">
        <f>IF(OR('1C TSsoustraitance'!$D234="",'1C TSsoustraitance'!$E234="OUI",'1C TSsoustraitance'!$AP234=0),0,(('1C TSsoustraitance'!$AA234)/'1C TSsoustraitance'!$AP234))</f>
        <v>0</v>
      </c>
      <c r="X517" s="669">
        <f>IF(OR('1C TSsoustraitance'!$D234="",'1C TSsoustraitance'!$E234="OUI",'1C TSsoustraitance'!$AP234=0),0,(('1C TSsoustraitance'!$AB234)/'1C TSsoustraitance'!$AP234))</f>
        <v>0</v>
      </c>
      <c r="Y517" s="669">
        <f>IF(OR('1C TSsoustraitance'!$D234="",'1C TSsoustraitance'!$E234="OUI",'1C TSsoustraitance'!$AP234=0),0,(('1C TSsoustraitance'!$AC234)/'1C TSsoustraitance'!$AP234))</f>
        <v>0</v>
      </c>
      <c r="Z517" s="669">
        <f>IF(OR('1C TSsoustraitance'!$D234="",'1C TSsoustraitance'!$E234="OUI",'1C TSsoustraitance'!$AP234=0),0,(('1C TSsoustraitance'!$AD234)/'1C TSsoustraitance'!$AP234))</f>
        <v>0</v>
      </c>
      <c r="AA517" s="669">
        <f>IF(OR('1C TSsoustraitance'!$D234="",'1C TSsoustraitance'!$E234="OUI",'1C TSsoustraitance'!$AP234=0),0,(('1C TSsoustraitance'!$AE234)/'1C TSsoustraitance'!$AP234))</f>
        <v>0</v>
      </c>
      <c r="AB517" s="669">
        <f>IF(OR('1C TSsoustraitance'!$D234="",'1C TSsoustraitance'!$E234="OUI",'1C TSsoustraitance'!$AP234=0),0,(('1C TSsoustraitance'!$AF234)/'1C TSsoustraitance'!$AP234))</f>
        <v>0</v>
      </c>
      <c r="AC517" s="669">
        <f>IF(OR('1C TSsoustraitance'!$D234="",'1C TSsoustraitance'!$E234="OUI",'1C TSsoustraitance'!$AP234=0),0,(('1C TSsoustraitance'!$AG234)/'1C TSsoustraitance'!$AP234))</f>
        <v>0</v>
      </c>
      <c r="AD517" s="669">
        <f>IF(OR('1C TSsoustraitance'!$D234="",'1C TSsoustraitance'!$E234="OUI",'1C TSsoustraitance'!$AP234=0),0,(('1C TSsoustraitance'!$AH234)/'1C TSsoustraitance'!$AP234))</f>
        <v>0</v>
      </c>
      <c r="AE517" s="669">
        <f>IF(OR('1C TSsoustraitance'!$D234="",'1C TSsoustraitance'!$E234="OUI",'1C TSsoustraitance'!$AP234=0),0,(('1C TSsoustraitance'!$AI234)/'1C TSsoustraitance'!$AP234))</f>
        <v>0</v>
      </c>
      <c r="AF517" s="669">
        <f>IF(OR('1C TSsoustraitance'!$D234="",'1C TSsoustraitance'!$E234="OUI",'1C TSsoustraitance'!$AP234=0),0,(('1C TSsoustraitance'!$AJ234)/'1C TSsoustraitance'!$AP234))</f>
        <v>0</v>
      </c>
      <c r="AG517" s="669">
        <f>IF(OR('1C TSsoustraitance'!$D234="",'1C TSsoustraitance'!$E234="OUI",'1C TSsoustraitance'!$AP234=0),0,(('1C TSsoustraitance'!$AK234)/'1C TSsoustraitance'!$AP234))</f>
        <v>0</v>
      </c>
      <c r="AH517" s="669">
        <f>IF(OR('1C TSsoustraitance'!$D234="",'1C TSsoustraitance'!$E234="OUI",'1C TSsoustraitance'!$AP234=0),0,(('1C TSsoustraitance'!$AL234)/'1C TSsoustraitance'!$AP234))</f>
        <v>0</v>
      </c>
      <c r="AI517" s="669">
        <f>IF(OR('1C TSsoustraitance'!$D234="",'1C TSsoustraitance'!$E234="OUI",'1C TSsoustraitance'!$AP234=0),0,(('1C TSsoustraitance'!$AM234)/'1C TSsoustraitance'!$AP234))</f>
        <v>0</v>
      </c>
      <c r="AJ517" s="669">
        <f>IF(OR('1C TSsoustraitance'!$D234="",'1C TSsoustraitance'!$E234="OUI",'1C TSsoustraitance'!$AP234=0),0,(('1C TSsoustraitance'!$AN234)/'1C TSsoustraitance'!$AP234))</f>
        <v>0</v>
      </c>
      <c r="AK517" s="669">
        <f t="shared" si="133"/>
        <v>0</v>
      </c>
      <c r="AL517" s="668">
        <f t="shared" si="134"/>
        <v>0</v>
      </c>
      <c r="AM517" s="670">
        <f>IF(Tableau7[[#This Row],[N° pièce]]="",0,(Tableau7[[#This Row],[hors TVA]]+(Tableau7[[#This Row],[hors TVA]]*Tableau7[[#This Row],[Taux TVA]])-(Tableau7[[#This Row],[hors TVA]]*Tableau7[[#This Row],[Taux TVA]]*Tableau7[[#This Row],[Régime TVA: Récupération]]))*Tableau7[[#This Row],[Type 1]])</f>
        <v>0</v>
      </c>
      <c r="AN517" s="670">
        <f>IF(Tableau7[[#This Row],[N° pièce]]="",0,IF($K$2="pôle",((Tableau7[[#This Row],[hors TVA]]+(Tableau7[[#This Row],[hors TVA]]*Tableau7[[#This Row],[Taux TVA]])-(Tableau7[[#This Row],[hors TVA]]*Tableau7[[#This Row],[Taux TVA]]*Tableau7[[#This Row],[Régime TVA: Récupération]]))*Tableau7[[#This Row],[Type 2]]),0))</f>
        <v>0</v>
      </c>
      <c r="AO517" s="670">
        <f t="shared" si="129"/>
        <v>0</v>
      </c>
      <c r="AP517" s="255">
        <f t="shared" si="128"/>
        <v>0</v>
      </c>
      <c r="AQ517" s="506">
        <f t="shared" si="135"/>
        <v>0</v>
      </c>
      <c r="AR517" s="671"/>
      <c r="AS517" s="512"/>
      <c r="AT517" s="513" t="str">
        <f>IF(('1C TSsoustraitance'!AP234*FICHE!C$14&lt;J517),"Forfait limité à "&amp;FICHE!C$14&amp;"€/jour","")</f>
        <v/>
      </c>
      <c r="AU517" s="797"/>
      <c r="AV517" s="484"/>
      <c r="AW517" s="484"/>
      <c r="AX517" s="484"/>
      <c r="AY517" s="484"/>
      <c r="AZ517" s="484"/>
      <c r="BA517" s="4"/>
      <c r="BB517" s="4"/>
      <c r="BC517" s="4"/>
      <c r="BD517" s="4"/>
      <c r="BE517" s="4"/>
      <c r="BF517" s="4"/>
      <c r="BG517" s="4"/>
      <c r="BH517" s="4"/>
      <c r="BI517" s="4"/>
      <c r="BJ517" s="4"/>
      <c r="BK517" s="4"/>
      <c r="BL517" s="4"/>
      <c r="BM517" s="4"/>
      <c r="BN517" s="4"/>
      <c r="BO517" s="4"/>
      <c r="BP517" s="4"/>
      <c r="BQ517" s="4"/>
      <c r="BR517" s="4"/>
      <c r="BS517" s="4"/>
      <c r="BT517" s="4"/>
      <c r="BU517" s="4"/>
      <c r="BV517" s="4"/>
      <c r="BW517" s="4"/>
      <c r="BX517" s="4"/>
      <c r="BY517" s="4"/>
      <c r="BZ517" s="4"/>
      <c r="CA517" s="4"/>
      <c r="CB517" s="4"/>
      <c r="CC517" s="4"/>
      <c r="CD517" s="4"/>
      <c r="CE517" s="4"/>
      <c r="CF517" s="4"/>
      <c r="CG517" s="4"/>
      <c r="CH517" s="4"/>
      <c r="CI517" s="4"/>
      <c r="CJ517" s="4"/>
      <c r="CK517" s="4"/>
      <c r="CL517" s="4"/>
      <c r="CM517" s="4"/>
      <c r="CN517" s="4"/>
      <c r="CO517" s="4"/>
      <c r="CP517" s="4"/>
      <c r="CQ517" s="4"/>
      <c r="CR517" s="4"/>
      <c r="CS517" s="4"/>
      <c r="CT517" s="4"/>
      <c r="CU517" s="4"/>
      <c r="CV517" s="4"/>
      <c r="CW517" s="4"/>
      <c r="CX517" s="4"/>
      <c r="CY517" s="4"/>
      <c r="CZ517" s="4"/>
      <c r="DA517" s="4"/>
      <c r="DB517" s="4"/>
      <c r="DC517" s="4"/>
      <c r="DD517" s="4"/>
      <c r="DE517" s="4"/>
      <c r="DF517" s="4"/>
      <c r="DG517" s="4"/>
      <c r="DH517" s="4"/>
      <c r="DI517" s="4"/>
      <c r="DJ517" s="4"/>
      <c r="DK517" s="4"/>
      <c r="DL517" s="4"/>
      <c r="DM517" s="4"/>
      <c r="DN517" s="4"/>
      <c r="DO517" s="4"/>
      <c r="DP517" s="4"/>
      <c r="DQ517" s="4"/>
      <c r="DR517" s="4"/>
      <c r="DS517" s="4"/>
      <c r="DT517" s="4"/>
      <c r="DU517" s="4"/>
      <c r="DV517" s="4"/>
      <c r="DW517" s="4"/>
      <c r="DX517" s="4"/>
      <c r="DY517" s="4"/>
      <c r="DZ517" s="4"/>
      <c r="EA517" s="4"/>
      <c r="EB517" s="4"/>
      <c r="EC517" s="4"/>
      <c r="ED517" s="4"/>
      <c r="EE517" s="4"/>
      <c r="EF517" s="4"/>
      <c r="EG517" s="4"/>
      <c r="EH517" s="4"/>
      <c r="EI517" s="4"/>
      <c r="EJ517" s="4"/>
      <c r="EK517" s="4"/>
      <c r="EL517" s="4"/>
      <c r="EM517" s="4"/>
      <c r="EN517" s="4"/>
      <c r="EO517" s="4"/>
      <c r="EP517" s="4"/>
      <c r="EQ517" s="4"/>
      <c r="ER517" s="4"/>
      <c r="ES517" s="4"/>
      <c r="ET517" s="4"/>
      <c r="EU517" s="4"/>
      <c r="EV517" s="4"/>
      <c r="EW517" s="4"/>
      <c r="EX517" s="4"/>
      <c r="EY517" s="4"/>
      <c r="EZ517" s="4"/>
      <c r="FA517" s="4"/>
      <c r="FB517" s="4"/>
      <c r="FC517" s="4"/>
      <c r="FD517" s="4"/>
      <c r="FE517" s="4"/>
      <c r="FF517" s="4"/>
      <c r="FG517" s="4"/>
      <c r="FH517" s="4"/>
      <c r="FI517" s="4"/>
      <c r="FJ517" s="4"/>
      <c r="FK517" s="4"/>
      <c r="FL517" s="4"/>
      <c r="FM517" s="4"/>
      <c r="FN517" s="4"/>
      <c r="FO517" s="4"/>
      <c r="FP517" s="4"/>
      <c r="FQ517" s="4"/>
      <c r="FR517" s="4"/>
      <c r="FS517" s="4"/>
      <c r="FT517" s="4"/>
      <c r="FU517" s="4"/>
      <c r="FV517" s="4"/>
      <c r="FW517" s="4"/>
      <c r="FX517" s="4"/>
      <c r="FY517" s="4"/>
      <c r="FZ517" s="4"/>
      <c r="GA517" s="4"/>
      <c r="GB517" s="4"/>
      <c r="GC517" s="4"/>
      <c r="GD517" s="4"/>
      <c r="GE517" s="4"/>
      <c r="GF517" s="4"/>
      <c r="GG517" s="4"/>
      <c r="GH517" s="4"/>
      <c r="GI517" s="4"/>
      <c r="GJ517" s="4"/>
      <c r="GK517" s="4"/>
      <c r="GL517" s="4"/>
      <c r="GM517" s="4"/>
      <c r="GN517" s="4"/>
      <c r="GO517" s="4"/>
      <c r="GP517" s="4"/>
      <c r="GQ517" s="4"/>
      <c r="GR517" s="4"/>
      <c r="GS517" s="4"/>
      <c r="GT517" s="4"/>
      <c r="GU517" s="4"/>
      <c r="GV517" s="4"/>
      <c r="GW517" s="4"/>
      <c r="GX517" s="4"/>
      <c r="GY517" s="4"/>
      <c r="GZ517" s="4"/>
      <c r="HA517" s="4"/>
      <c r="HB517" s="4"/>
      <c r="HC517" s="4"/>
    </row>
    <row r="518" spans="1:211" s="380" customFormat="1" ht="13.9" customHeight="1">
      <c r="A518" s="828" t="str">
        <f>IF('1C TSsoustraitance'!$A235&lt;&gt;0,'1C TSsoustraitance'!$A235,"")</f>
        <v/>
      </c>
      <c r="B518" s="530"/>
      <c r="C518" s="513" t="str">
        <f>IF('1C TSsoustraitance'!$A235&lt;&gt;0,'1C TSsoustraitance'!$B235,"")</f>
        <v/>
      </c>
      <c r="D518" s="513" t="str">
        <f>IF('1C TSsoustraitance'!$A235&lt;&gt;0,'1C TSsoustraitance'!$C235,"")</f>
        <v/>
      </c>
      <c r="E518" s="684"/>
      <c r="F518" s="685"/>
      <c r="G518" s="666">
        <f>'1C TSsoustraitance'!$D235</f>
        <v>0</v>
      </c>
      <c r="H518" s="533">
        <v>0.21</v>
      </c>
      <c r="I518" s="533">
        <v>1</v>
      </c>
      <c r="J518" s="534"/>
      <c r="K518" s="667">
        <f t="shared" si="131"/>
        <v>0</v>
      </c>
      <c r="L518" s="668">
        <f>IF(OR('1C TSsoustraitance'!$D235="",'1C TSsoustraitance'!$AP235=0),0,IF(AND('1C TSsoustraitance'!$D235&lt;&gt;"",$K$2="Pôle",'1C TSsoustraitance'!$E235="OUI"),(('1C TSsoustraitance'!$F235+'1C TSsoustraitance'!$G235+'1C TSsoustraitance'!$H235+'1C TSsoustraitance'!$I235+'1C TSsoustraitance'!$M235)/'1C TSsoustraitance'!$R235),IF(AND('1C TSsoustraitance'!$D235&lt;&gt;"",$K$2="Pôle",'1C TSsoustraitance'!$E235="NON"),(('1C TSsoustraitance'!$F235+'1C TSsoustraitance'!$G235+'1C TSsoustraitance'!$H235+'1C TSsoustraitance'!$I235+'1C TSsoustraitance'!$M235)/'1C TSsoustraitance'!$AP235),IF(AND('1C TSsoustraitance'!$D235&lt;&gt;"",$K$2&lt;&gt;"Pôle",'1C TSsoustraitance'!$E235="OUI"),(('1C TSsoustraitance'!$F235+'1C TSsoustraitance'!$G235+'1C TSsoustraitance'!$H235+'1C TSsoustraitance'!$I235+'1C TSsoustraitance'!$J235+'1C TSsoustraitance'!$K235+'1C TSsoustraitance'!$L235+'1C TSsoustraitance'!$M235+'1C TSsoustraitance'!$N235+'1C TSsoustraitance'!$O235+'1C TSsoustraitance'!$P235+'1C TSsoustraitance'!$Q235)/'1C TSsoustraitance'!$R235),IF(AND('1C TSsoustraitance'!$D235&lt;&gt;"",$K$2&lt;&gt;"Pôle",'1C TSsoustraitance'!$E235="NON"),(('1C TSsoustraitance'!$F235+'1C TSsoustraitance'!$G235+'1C TSsoustraitance'!$H235+'1C TSsoustraitance'!$I235+'1C TSsoustraitance'!$J235+'1C TSsoustraitance'!$K235+'1C TSsoustraitance'!$L235+'1C TSsoustraitance'!$M235+'1C TSsoustraitance'!$N235+'1C TSsoustraitance'!$O235+'1C TSsoustraitance'!$P235+'1C TSsoustraitance'!$Q235))/'1C TSsoustraitance'!$AP235)))))</f>
        <v>0</v>
      </c>
      <c r="M518" s="668">
        <f>IF(OR('1C TSsoustraitance'!$D235="",'1C TSsoustraitance'!AP$13=0),0,IF(AND('1C TSsoustraitance'!$D235&lt;&gt;"",$K$2="Pôle",'1C TSsoustraitance'!$E235="OUI"),(('1C TSsoustraitance'!$J235+'1C TSsoustraitance'!$K235+'1C TSsoustraitance'!$L235)/'1C TSsoustraitance'!$R235),IF(AND('1C TSsoustraitance'!$D235&lt;&gt;"",$K$2="Pôle",'1C TSsoustraitance'!$E235="NON"),(('1C TSsoustraitance'!$J235+'1C TSsoustraitance'!$K235+'1C TSsoustraitance'!$L235)/'1C TSsoustraitance'!$AP235),IF(AND('1C TSsoustraitance'!$D235&lt;&gt;"",$K$2&lt;&gt;"Pôle"),0))))</f>
        <v>0</v>
      </c>
      <c r="N518" s="668">
        <f t="shared" si="136"/>
        <v>0</v>
      </c>
      <c r="O518" s="669">
        <f>IF(OR('1C TSsoustraitance'!$D235="",'1C TSsoustraitance'!$E235="OUI",'1C TSsoustraitance'!$AP235=0),0,(('1C TSsoustraitance'!$S235)/'1C TSsoustraitance'!$AP235))</f>
        <v>0</v>
      </c>
      <c r="P518" s="669">
        <f>IF(OR('1C TSsoustraitance'!$D235="",'1C TSsoustraitance'!$E235="OUI",'1C TSsoustraitance'!$AP235=0),0,(('1C TSsoustraitance'!$T235)/'1C TSsoustraitance'!$AP235))</f>
        <v>0</v>
      </c>
      <c r="Q518" s="669">
        <f>IF(OR('1C TSsoustraitance'!$D235="",'1C TSsoustraitance'!$E235="OUI",'1C TSsoustraitance'!$AP235=0),0,(('1C TSsoustraitance'!$U235)/'1C TSsoustraitance'!$AP235))</f>
        <v>0</v>
      </c>
      <c r="R518" s="669">
        <f>IF(OR('1C TSsoustraitance'!$D235="",'1C TSsoustraitance'!$E235="OUI",'1C TSsoustraitance'!$AP235=0),0,(('1C TSsoustraitance'!$V235)/'1C TSsoustraitance'!$AP235))</f>
        <v>0</v>
      </c>
      <c r="S518" s="669">
        <f>IF(OR('1C TSsoustraitance'!$D235="",'1C TSsoustraitance'!$E235="OUI",'1C TSsoustraitance'!$AP235=0),0,(('1C TSsoustraitance'!$W235)/'1C TSsoustraitance'!$AP235))</f>
        <v>0</v>
      </c>
      <c r="T518" s="669">
        <f>IF(OR('1C TSsoustraitance'!$D235="",'1C TSsoustraitance'!$E235="OUI",'1C TSsoustraitance'!$AP235=0),0,(('1C TSsoustraitance'!$X235)/'1C TSsoustraitance'!$AP235))</f>
        <v>0</v>
      </c>
      <c r="U518" s="669">
        <f>IF(OR('1C TSsoustraitance'!$D235="",'1C TSsoustraitance'!$E235="OUI",'1C TSsoustraitance'!$AP235=0),0,(('1C TSsoustraitance'!$Y235)/'1C TSsoustraitance'!$AP235))</f>
        <v>0</v>
      </c>
      <c r="V518" s="669">
        <f>IF(OR('1C TSsoustraitance'!$D235="",'1C TSsoustraitance'!$E235="OUI",'1C TSsoustraitance'!$AP235=0),0,(('1C TSsoustraitance'!$Z235)/'1C TSsoustraitance'!$AP235))</f>
        <v>0</v>
      </c>
      <c r="W518" s="669">
        <f>IF(OR('1C TSsoustraitance'!$D235="",'1C TSsoustraitance'!$E235="OUI",'1C TSsoustraitance'!$AP235=0),0,(('1C TSsoustraitance'!$AA235)/'1C TSsoustraitance'!$AP235))</f>
        <v>0</v>
      </c>
      <c r="X518" s="669">
        <f>IF(OR('1C TSsoustraitance'!$D235="",'1C TSsoustraitance'!$E235="OUI",'1C TSsoustraitance'!$AP235=0),0,(('1C TSsoustraitance'!$AB235)/'1C TSsoustraitance'!$AP235))</f>
        <v>0</v>
      </c>
      <c r="Y518" s="669">
        <f>IF(OR('1C TSsoustraitance'!$D235="",'1C TSsoustraitance'!$E235="OUI",'1C TSsoustraitance'!$AP235=0),0,(('1C TSsoustraitance'!$AC235)/'1C TSsoustraitance'!$AP235))</f>
        <v>0</v>
      </c>
      <c r="Z518" s="669">
        <f>IF(OR('1C TSsoustraitance'!$D235="",'1C TSsoustraitance'!$E235="OUI",'1C TSsoustraitance'!$AP235=0),0,(('1C TSsoustraitance'!$AD235)/'1C TSsoustraitance'!$AP235))</f>
        <v>0</v>
      </c>
      <c r="AA518" s="669">
        <f>IF(OR('1C TSsoustraitance'!$D235="",'1C TSsoustraitance'!$E235="OUI",'1C TSsoustraitance'!$AP235=0),0,(('1C TSsoustraitance'!$AE235)/'1C TSsoustraitance'!$AP235))</f>
        <v>0</v>
      </c>
      <c r="AB518" s="669">
        <f>IF(OR('1C TSsoustraitance'!$D235="",'1C TSsoustraitance'!$E235="OUI",'1C TSsoustraitance'!$AP235=0),0,(('1C TSsoustraitance'!$AF235)/'1C TSsoustraitance'!$AP235))</f>
        <v>0</v>
      </c>
      <c r="AC518" s="669">
        <f>IF(OR('1C TSsoustraitance'!$D235="",'1C TSsoustraitance'!$E235="OUI",'1C TSsoustraitance'!$AP235=0),0,(('1C TSsoustraitance'!$AG235)/'1C TSsoustraitance'!$AP235))</f>
        <v>0</v>
      </c>
      <c r="AD518" s="669">
        <f>IF(OR('1C TSsoustraitance'!$D235="",'1C TSsoustraitance'!$E235="OUI",'1C TSsoustraitance'!$AP235=0),0,(('1C TSsoustraitance'!$AH235)/'1C TSsoustraitance'!$AP235))</f>
        <v>0</v>
      </c>
      <c r="AE518" s="669">
        <f>IF(OR('1C TSsoustraitance'!$D235="",'1C TSsoustraitance'!$E235="OUI",'1C TSsoustraitance'!$AP235=0),0,(('1C TSsoustraitance'!$AI235)/'1C TSsoustraitance'!$AP235))</f>
        <v>0</v>
      </c>
      <c r="AF518" s="669">
        <f>IF(OR('1C TSsoustraitance'!$D235="",'1C TSsoustraitance'!$E235="OUI",'1C TSsoustraitance'!$AP235=0),0,(('1C TSsoustraitance'!$AJ235)/'1C TSsoustraitance'!$AP235))</f>
        <v>0</v>
      </c>
      <c r="AG518" s="669">
        <f>IF(OR('1C TSsoustraitance'!$D235="",'1C TSsoustraitance'!$E235="OUI",'1C TSsoustraitance'!$AP235=0),0,(('1C TSsoustraitance'!$AK235)/'1C TSsoustraitance'!$AP235))</f>
        <v>0</v>
      </c>
      <c r="AH518" s="669">
        <f>IF(OR('1C TSsoustraitance'!$D235="",'1C TSsoustraitance'!$E235="OUI",'1C TSsoustraitance'!$AP235=0),0,(('1C TSsoustraitance'!$AL235)/'1C TSsoustraitance'!$AP235))</f>
        <v>0</v>
      </c>
      <c r="AI518" s="669">
        <f>IF(OR('1C TSsoustraitance'!$D235="",'1C TSsoustraitance'!$E235="OUI",'1C TSsoustraitance'!$AP235=0),0,(('1C TSsoustraitance'!$AM235)/'1C TSsoustraitance'!$AP235))</f>
        <v>0</v>
      </c>
      <c r="AJ518" s="669">
        <f>IF(OR('1C TSsoustraitance'!$D235="",'1C TSsoustraitance'!$E235="OUI",'1C TSsoustraitance'!$AP235=0),0,(('1C TSsoustraitance'!$AN235)/'1C TSsoustraitance'!$AP235))</f>
        <v>0</v>
      </c>
      <c r="AK518" s="669">
        <f t="shared" si="133"/>
        <v>0</v>
      </c>
      <c r="AL518" s="668">
        <f t="shared" si="134"/>
        <v>0</v>
      </c>
      <c r="AM518" s="670">
        <f>IF(Tableau7[[#This Row],[N° pièce]]="",0,(Tableau7[[#This Row],[hors TVA]]+(Tableau7[[#This Row],[hors TVA]]*Tableau7[[#This Row],[Taux TVA]])-(Tableau7[[#This Row],[hors TVA]]*Tableau7[[#This Row],[Taux TVA]]*Tableau7[[#This Row],[Régime TVA: Récupération]]))*Tableau7[[#This Row],[Type 1]])</f>
        <v>0</v>
      </c>
      <c r="AN518" s="670">
        <f>IF(Tableau7[[#This Row],[N° pièce]]="",0,IF($K$2="pôle",((Tableau7[[#This Row],[hors TVA]]+(Tableau7[[#This Row],[hors TVA]]*Tableau7[[#This Row],[Taux TVA]])-(Tableau7[[#This Row],[hors TVA]]*Tableau7[[#This Row],[Taux TVA]]*Tableau7[[#This Row],[Régime TVA: Récupération]]))*Tableau7[[#This Row],[Type 2]]),0))</f>
        <v>0</v>
      </c>
      <c r="AO518" s="670">
        <f t="shared" si="129"/>
        <v>0</v>
      </c>
      <c r="AP518" s="255">
        <f t="shared" si="128"/>
        <v>0</v>
      </c>
      <c r="AQ518" s="506">
        <f t="shared" si="135"/>
        <v>0</v>
      </c>
      <c r="AR518" s="671"/>
      <c r="AS518" s="512"/>
      <c r="AT518" s="513" t="str">
        <f>IF(('1C TSsoustraitance'!AP235*FICHE!C$14&lt;J518),"Forfait limité à "&amp;FICHE!C$14&amp;"€/jour","")</f>
        <v/>
      </c>
      <c r="AU518" s="797"/>
      <c r="AV518" s="484"/>
      <c r="AW518" s="484"/>
      <c r="AX518" s="484"/>
      <c r="AY518" s="484"/>
      <c r="AZ518" s="484"/>
      <c r="BA518" s="4"/>
      <c r="BB518" s="4"/>
      <c r="BC518" s="4"/>
      <c r="BD518" s="4"/>
      <c r="BE518" s="4"/>
      <c r="BF518" s="4"/>
      <c r="BG518" s="4"/>
      <c r="BH518" s="4"/>
      <c r="BI518" s="4"/>
      <c r="BJ518" s="4"/>
      <c r="BK518" s="4"/>
      <c r="BL518" s="4"/>
      <c r="BM518" s="4"/>
      <c r="BN518" s="4"/>
      <c r="BO518" s="4"/>
      <c r="BP518" s="4"/>
      <c r="BQ518" s="4"/>
      <c r="BR518" s="4"/>
      <c r="BS518" s="4"/>
      <c r="BT518" s="4"/>
      <c r="BU518" s="4"/>
      <c r="BV518" s="4"/>
      <c r="BW518" s="4"/>
      <c r="BX518" s="4"/>
      <c r="BY518" s="4"/>
      <c r="BZ518" s="4"/>
      <c r="CA518" s="4"/>
      <c r="CB518" s="4"/>
      <c r="CC518" s="4"/>
      <c r="CD518" s="4"/>
      <c r="CE518" s="4"/>
      <c r="CF518" s="4"/>
      <c r="CG518" s="4"/>
      <c r="CH518" s="4"/>
      <c r="CI518" s="4"/>
      <c r="CJ518" s="4"/>
      <c r="CK518" s="4"/>
      <c r="CL518" s="4"/>
      <c r="CM518" s="4"/>
      <c r="CN518" s="4"/>
      <c r="CO518" s="4"/>
      <c r="CP518" s="4"/>
      <c r="CQ518" s="4"/>
      <c r="CR518" s="4"/>
      <c r="CS518" s="4"/>
      <c r="CT518" s="4"/>
      <c r="CU518" s="4"/>
      <c r="CV518" s="4"/>
      <c r="CW518" s="4"/>
      <c r="CX518" s="4"/>
      <c r="CY518" s="4"/>
      <c r="CZ518" s="4"/>
      <c r="DA518" s="4"/>
      <c r="DB518" s="4"/>
      <c r="DC518" s="4"/>
      <c r="DD518" s="4"/>
      <c r="DE518" s="4"/>
      <c r="DF518" s="4"/>
      <c r="DG518" s="4"/>
      <c r="DH518" s="4"/>
      <c r="DI518" s="4"/>
      <c r="DJ518" s="4"/>
      <c r="DK518" s="4"/>
      <c r="DL518" s="4"/>
      <c r="DM518" s="4"/>
      <c r="DN518" s="4"/>
      <c r="DO518" s="4"/>
      <c r="DP518" s="4"/>
      <c r="DQ518" s="4"/>
      <c r="DR518" s="4"/>
      <c r="DS518" s="4"/>
      <c r="DT518" s="4"/>
      <c r="DU518" s="4"/>
      <c r="DV518" s="4"/>
      <c r="DW518" s="4"/>
      <c r="DX518" s="4"/>
      <c r="DY518" s="4"/>
      <c r="DZ518" s="4"/>
      <c r="EA518" s="4"/>
      <c r="EB518" s="4"/>
      <c r="EC518" s="4"/>
      <c r="ED518" s="4"/>
      <c r="EE518" s="4"/>
      <c r="EF518" s="4"/>
      <c r="EG518" s="4"/>
      <c r="EH518" s="4"/>
      <c r="EI518" s="4"/>
      <c r="EJ518" s="4"/>
      <c r="EK518" s="4"/>
      <c r="EL518" s="4"/>
      <c r="EM518" s="4"/>
      <c r="EN518" s="4"/>
      <c r="EO518" s="4"/>
      <c r="EP518" s="4"/>
      <c r="EQ518" s="4"/>
      <c r="ER518" s="4"/>
      <c r="ES518" s="4"/>
      <c r="ET518" s="4"/>
      <c r="EU518" s="4"/>
      <c r="EV518" s="4"/>
      <c r="EW518" s="4"/>
      <c r="EX518" s="4"/>
      <c r="EY518" s="4"/>
      <c r="EZ518" s="4"/>
      <c r="FA518" s="4"/>
      <c r="FB518" s="4"/>
      <c r="FC518" s="4"/>
      <c r="FD518" s="4"/>
      <c r="FE518" s="4"/>
      <c r="FF518" s="4"/>
      <c r="FG518" s="4"/>
      <c r="FH518" s="4"/>
      <c r="FI518" s="4"/>
      <c r="FJ518" s="4"/>
      <c r="FK518" s="4"/>
      <c r="FL518" s="4"/>
      <c r="FM518" s="4"/>
      <c r="FN518" s="4"/>
      <c r="FO518" s="4"/>
      <c r="FP518" s="4"/>
      <c r="FQ518" s="4"/>
      <c r="FR518" s="4"/>
      <c r="FS518" s="4"/>
      <c r="FT518" s="4"/>
      <c r="FU518" s="4"/>
      <c r="FV518" s="4"/>
      <c r="FW518" s="4"/>
      <c r="FX518" s="4"/>
      <c r="FY518" s="4"/>
      <c r="FZ518" s="4"/>
      <c r="GA518" s="4"/>
      <c r="GB518" s="4"/>
      <c r="GC518" s="4"/>
      <c r="GD518" s="4"/>
      <c r="GE518" s="4"/>
      <c r="GF518" s="4"/>
      <c r="GG518" s="4"/>
      <c r="GH518" s="4"/>
      <c r="GI518" s="4"/>
      <c r="GJ518" s="4"/>
      <c r="GK518" s="4"/>
      <c r="GL518" s="4"/>
      <c r="GM518" s="4"/>
      <c r="GN518" s="4"/>
      <c r="GO518" s="4"/>
      <c r="GP518" s="4"/>
      <c r="GQ518" s="4"/>
      <c r="GR518" s="4"/>
      <c r="GS518" s="4"/>
      <c r="GT518" s="4"/>
      <c r="GU518" s="4"/>
      <c r="GV518" s="4"/>
      <c r="GW518" s="4"/>
      <c r="GX518" s="4"/>
      <c r="GY518" s="4"/>
      <c r="GZ518" s="4"/>
      <c r="HA518" s="4"/>
      <c r="HB518" s="4"/>
      <c r="HC518" s="4"/>
    </row>
    <row r="519" spans="1:211" s="380" customFormat="1" ht="13.9" customHeight="1">
      <c r="A519" s="828" t="str">
        <f>IF('1C TSsoustraitance'!$A236&lt;&gt;0,'1C TSsoustraitance'!$A236,"")</f>
        <v/>
      </c>
      <c r="B519" s="530"/>
      <c r="C519" s="513" t="str">
        <f>IF('1C TSsoustraitance'!$A236&lt;&gt;0,'1C TSsoustraitance'!$B236,"")</f>
        <v/>
      </c>
      <c r="D519" s="513" t="str">
        <f>IF('1C TSsoustraitance'!$A236&lt;&gt;0,'1C TSsoustraitance'!$C236,"")</f>
        <v/>
      </c>
      <c r="E519" s="684"/>
      <c r="F519" s="685"/>
      <c r="G519" s="666">
        <f>'1C TSsoustraitance'!$D236</f>
        <v>0</v>
      </c>
      <c r="H519" s="533">
        <v>0.21</v>
      </c>
      <c r="I519" s="533">
        <v>1</v>
      </c>
      <c r="J519" s="534"/>
      <c r="K519" s="667">
        <f t="shared" si="131"/>
        <v>0</v>
      </c>
      <c r="L519" s="668">
        <f>IF(OR('1C TSsoustraitance'!$D236="",'1C TSsoustraitance'!$AP236=0),0,IF(AND('1C TSsoustraitance'!$D236&lt;&gt;"",$K$2="Pôle",'1C TSsoustraitance'!$E236="OUI"),(('1C TSsoustraitance'!$F236+'1C TSsoustraitance'!$G236+'1C TSsoustraitance'!$H236+'1C TSsoustraitance'!$I236+'1C TSsoustraitance'!$M236)/'1C TSsoustraitance'!$R236),IF(AND('1C TSsoustraitance'!$D236&lt;&gt;"",$K$2="Pôle",'1C TSsoustraitance'!$E236="NON"),(('1C TSsoustraitance'!$F236+'1C TSsoustraitance'!$G236+'1C TSsoustraitance'!$H236+'1C TSsoustraitance'!$I236+'1C TSsoustraitance'!$M236)/'1C TSsoustraitance'!$AP236),IF(AND('1C TSsoustraitance'!$D236&lt;&gt;"",$K$2&lt;&gt;"Pôle",'1C TSsoustraitance'!$E236="OUI"),(('1C TSsoustraitance'!$F236+'1C TSsoustraitance'!$G236+'1C TSsoustraitance'!$H236+'1C TSsoustraitance'!$I236+'1C TSsoustraitance'!$J236+'1C TSsoustraitance'!$K236+'1C TSsoustraitance'!$L236+'1C TSsoustraitance'!$M236+'1C TSsoustraitance'!$N236+'1C TSsoustraitance'!$O236+'1C TSsoustraitance'!$P236+'1C TSsoustraitance'!$Q236)/'1C TSsoustraitance'!$R236),IF(AND('1C TSsoustraitance'!$D236&lt;&gt;"",$K$2&lt;&gt;"Pôle",'1C TSsoustraitance'!$E236="NON"),(('1C TSsoustraitance'!$F236+'1C TSsoustraitance'!$G236+'1C TSsoustraitance'!$H236+'1C TSsoustraitance'!$I236+'1C TSsoustraitance'!$J236+'1C TSsoustraitance'!$K236+'1C TSsoustraitance'!$L236+'1C TSsoustraitance'!$M236+'1C TSsoustraitance'!$N236+'1C TSsoustraitance'!$O236+'1C TSsoustraitance'!$P236+'1C TSsoustraitance'!$Q236))/'1C TSsoustraitance'!$AP236)))))</f>
        <v>0</v>
      </c>
      <c r="M519" s="668">
        <f>IF(OR('1C TSsoustraitance'!$D236="",'1C TSsoustraitance'!AP$13=0),0,IF(AND('1C TSsoustraitance'!$D236&lt;&gt;"",$K$2="Pôle",'1C TSsoustraitance'!$E236="OUI"),(('1C TSsoustraitance'!$J236+'1C TSsoustraitance'!$K236+'1C TSsoustraitance'!$L236)/'1C TSsoustraitance'!$R236),IF(AND('1C TSsoustraitance'!$D236&lt;&gt;"",$K$2="Pôle",'1C TSsoustraitance'!$E236="NON"),(('1C TSsoustraitance'!$J236+'1C TSsoustraitance'!$K236+'1C TSsoustraitance'!$L236)/'1C TSsoustraitance'!$AP236),IF(AND('1C TSsoustraitance'!$D236&lt;&gt;"",$K$2&lt;&gt;"Pôle"),0))))</f>
        <v>0</v>
      </c>
      <c r="N519" s="668">
        <f t="shared" si="136"/>
        <v>0</v>
      </c>
      <c r="O519" s="669">
        <f>IF(OR('1C TSsoustraitance'!$D236="",'1C TSsoustraitance'!$E236="OUI",'1C TSsoustraitance'!$AP236=0),0,(('1C TSsoustraitance'!$S236)/'1C TSsoustraitance'!$AP236))</f>
        <v>0</v>
      </c>
      <c r="P519" s="669">
        <f>IF(OR('1C TSsoustraitance'!$D236="",'1C TSsoustraitance'!$E236="OUI",'1C TSsoustraitance'!$AP236=0),0,(('1C TSsoustraitance'!$T236)/'1C TSsoustraitance'!$AP236))</f>
        <v>0</v>
      </c>
      <c r="Q519" s="669">
        <f>IF(OR('1C TSsoustraitance'!$D236="",'1C TSsoustraitance'!$E236="OUI",'1C TSsoustraitance'!$AP236=0),0,(('1C TSsoustraitance'!$U236)/'1C TSsoustraitance'!$AP236))</f>
        <v>0</v>
      </c>
      <c r="R519" s="669">
        <f>IF(OR('1C TSsoustraitance'!$D236="",'1C TSsoustraitance'!$E236="OUI",'1C TSsoustraitance'!$AP236=0),0,(('1C TSsoustraitance'!$V236)/'1C TSsoustraitance'!$AP236))</f>
        <v>0</v>
      </c>
      <c r="S519" s="669">
        <f>IF(OR('1C TSsoustraitance'!$D236="",'1C TSsoustraitance'!$E236="OUI",'1C TSsoustraitance'!$AP236=0),0,(('1C TSsoustraitance'!$W236)/'1C TSsoustraitance'!$AP236))</f>
        <v>0</v>
      </c>
      <c r="T519" s="669">
        <f>IF(OR('1C TSsoustraitance'!$D236="",'1C TSsoustraitance'!$E236="OUI",'1C TSsoustraitance'!$AP236=0),0,(('1C TSsoustraitance'!$X236)/'1C TSsoustraitance'!$AP236))</f>
        <v>0</v>
      </c>
      <c r="U519" s="669">
        <f>IF(OR('1C TSsoustraitance'!$D236="",'1C TSsoustraitance'!$E236="OUI",'1C TSsoustraitance'!$AP236=0),0,(('1C TSsoustraitance'!$Y236)/'1C TSsoustraitance'!$AP236))</f>
        <v>0</v>
      </c>
      <c r="V519" s="669">
        <f>IF(OR('1C TSsoustraitance'!$D236="",'1C TSsoustraitance'!$E236="OUI",'1C TSsoustraitance'!$AP236=0),0,(('1C TSsoustraitance'!$Z236)/'1C TSsoustraitance'!$AP236))</f>
        <v>0</v>
      </c>
      <c r="W519" s="669">
        <f>IF(OR('1C TSsoustraitance'!$D236="",'1C TSsoustraitance'!$E236="OUI",'1C TSsoustraitance'!$AP236=0),0,(('1C TSsoustraitance'!$AA236)/'1C TSsoustraitance'!$AP236))</f>
        <v>0</v>
      </c>
      <c r="X519" s="669">
        <f>IF(OR('1C TSsoustraitance'!$D236="",'1C TSsoustraitance'!$E236="OUI",'1C TSsoustraitance'!$AP236=0),0,(('1C TSsoustraitance'!$AB236)/'1C TSsoustraitance'!$AP236))</f>
        <v>0</v>
      </c>
      <c r="Y519" s="669">
        <f>IF(OR('1C TSsoustraitance'!$D236="",'1C TSsoustraitance'!$E236="OUI",'1C TSsoustraitance'!$AP236=0),0,(('1C TSsoustraitance'!$AC236)/'1C TSsoustraitance'!$AP236))</f>
        <v>0</v>
      </c>
      <c r="Z519" s="669">
        <f>IF(OR('1C TSsoustraitance'!$D236="",'1C TSsoustraitance'!$E236="OUI",'1C TSsoustraitance'!$AP236=0),0,(('1C TSsoustraitance'!$AD236)/'1C TSsoustraitance'!$AP236))</f>
        <v>0</v>
      </c>
      <c r="AA519" s="669">
        <f>IF(OR('1C TSsoustraitance'!$D236="",'1C TSsoustraitance'!$E236="OUI",'1C TSsoustraitance'!$AP236=0),0,(('1C TSsoustraitance'!$AE236)/'1C TSsoustraitance'!$AP236))</f>
        <v>0</v>
      </c>
      <c r="AB519" s="669">
        <f>IF(OR('1C TSsoustraitance'!$D236="",'1C TSsoustraitance'!$E236="OUI",'1C TSsoustraitance'!$AP236=0),0,(('1C TSsoustraitance'!$AF236)/'1C TSsoustraitance'!$AP236))</f>
        <v>0</v>
      </c>
      <c r="AC519" s="669">
        <f>IF(OR('1C TSsoustraitance'!$D236="",'1C TSsoustraitance'!$E236="OUI",'1C TSsoustraitance'!$AP236=0),0,(('1C TSsoustraitance'!$AG236)/'1C TSsoustraitance'!$AP236))</f>
        <v>0</v>
      </c>
      <c r="AD519" s="669">
        <f>IF(OR('1C TSsoustraitance'!$D236="",'1C TSsoustraitance'!$E236="OUI",'1C TSsoustraitance'!$AP236=0),0,(('1C TSsoustraitance'!$AH236)/'1C TSsoustraitance'!$AP236))</f>
        <v>0</v>
      </c>
      <c r="AE519" s="669">
        <f>IF(OR('1C TSsoustraitance'!$D236="",'1C TSsoustraitance'!$E236="OUI",'1C TSsoustraitance'!$AP236=0),0,(('1C TSsoustraitance'!$AI236)/'1C TSsoustraitance'!$AP236))</f>
        <v>0</v>
      </c>
      <c r="AF519" s="669">
        <f>IF(OR('1C TSsoustraitance'!$D236="",'1C TSsoustraitance'!$E236="OUI",'1C TSsoustraitance'!$AP236=0),0,(('1C TSsoustraitance'!$AJ236)/'1C TSsoustraitance'!$AP236))</f>
        <v>0</v>
      </c>
      <c r="AG519" s="669">
        <f>IF(OR('1C TSsoustraitance'!$D236="",'1C TSsoustraitance'!$E236="OUI",'1C TSsoustraitance'!$AP236=0),0,(('1C TSsoustraitance'!$AK236)/'1C TSsoustraitance'!$AP236))</f>
        <v>0</v>
      </c>
      <c r="AH519" s="669">
        <f>IF(OR('1C TSsoustraitance'!$D236="",'1C TSsoustraitance'!$E236="OUI",'1C TSsoustraitance'!$AP236=0),0,(('1C TSsoustraitance'!$AL236)/'1C TSsoustraitance'!$AP236))</f>
        <v>0</v>
      </c>
      <c r="AI519" s="669">
        <f>IF(OR('1C TSsoustraitance'!$D236="",'1C TSsoustraitance'!$E236="OUI",'1C TSsoustraitance'!$AP236=0),0,(('1C TSsoustraitance'!$AM236)/'1C TSsoustraitance'!$AP236))</f>
        <v>0</v>
      </c>
      <c r="AJ519" s="669">
        <f>IF(OR('1C TSsoustraitance'!$D236="",'1C TSsoustraitance'!$E236="OUI",'1C TSsoustraitance'!$AP236=0),0,(('1C TSsoustraitance'!$AN236)/'1C TSsoustraitance'!$AP236))</f>
        <v>0</v>
      </c>
      <c r="AK519" s="669">
        <f t="shared" si="133"/>
        <v>0</v>
      </c>
      <c r="AL519" s="668">
        <f t="shared" si="134"/>
        <v>0</v>
      </c>
      <c r="AM519" s="670">
        <f>IF(Tableau7[[#This Row],[N° pièce]]="",0,(Tableau7[[#This Row],[hors TVA]]+(Tableau7[[#This Row],[hors TVA]]*Tableau7[[#This Row],[Taux TVA]])-(Tableau7[[#This Row],[hors TVA]]*Tableau7[[#This Row],[Taux TVA]]*Tableau7[[#This Row],[Régime TVA: Récupération]]))*Tableau7[[#This Row],[Type 1]])</f>
        <v>0</v>
      </c>
      <c r="AN519" s="670">
        <f>IF(Tableau7[[#This Row],[N° pièce]]="",0,IF($K$2="pôle",((Tableau7[[#This Row],[hors TVA]]+(Tableau7[[#This Row],[hors TVA]]*Tableau7[[#This Row],[Taux TVA]])-(Tableau7[[#This Row],[hors TVA]]*Tableau7[[#This Row],[Taux TVA]]*Tableau7[[#This Row],[Régime TVA: Récupération]]))*Tableau7[[#This Row],[Type 2]]),0))</f>
        <v>0</v>
      </c>
      <c r="AO519" s="670">
        <f t="shared" si="129"/>
        <v>0</v>
      </c>
      <c r="AP519" s="255">
        <f t="shared" si="128"/>
        <v>0</v>
      </c>
      <c r="AQ519" s="506">
        <f t="shared" si="135"/>
        <v>0</v>
      </c>
      <c r="AR519" s="671"/>
      <c r="AS519" s="512"/>
      <c r="AT519" s="513" t="str">
        <f>IF(('1C TSsoustraitance'!AP236*FICHE!C$14&lt;J519),"Forfait limité à "&amp;FICHE!C$14&amp;"€/jour","")</f>
        <v/>
      </c>
      <c r="AU519" s="797"/>
      <c r="AV519" s="484"/>
      <c r="AW519" s="484"/>
      <c r="AX519" s="484"/>
      <c r="AY519" s="484"/>
      <c r="AZ519" s="484"/>
      <c r="BA519" s="4"/>
      <c r="BB519" s="4"/>
      <c r="BC519" s="4"/>
      <c r="BD519" s="4"/>
      <c r="BE519" s="4"/>
      <c r="BF519" s="4"/>
      <c r="BG519" s="4"/>
      <c r="BH519" s="4"/>
      <c r="BI519" s="4"/>
      <c r="BJ519" s="4"/>
      <c r="BK519" s="4"/>
      <c r="BL519" s="4"/>
      <c r="BM519" s="4"/>
      <c r="BN519" s="4"/>
      <c r="BO519" s="4"/>
      <c r="BP519" s="4"/>
      <c r="BQ519" s="4"/>
      <c r="BR519" s="4"/>
      <c r="BS519" s="4"/>
      <c r="BT519" s="4"/>
      <c r="BU519" s="4"/>
      <c r="BV519" s="4"/>
      <c r="BW519" s="4"/>
      <c r="BX519" s="4"/>
      <c r="BY519" s="4"/>
      <c r="BZ519" s="4"/>
      <c r="CA519" s="4"/>
      <c r="CB519" s="4"/>
      <c r="CC519" s="4"/>
      <c r="CD519" s="4"/>
      <c r="CE519" s="4"/>
      <c r="CF519" s="4"/>
      <c r="CG519" s="4"/>
      <c r="CH519" s="4"/>
      <c r="CI519" s="4"/>
      <c r="CJ519" s="4"/>
      <c r="CK519" s="4"/>
      <c r="CL519" s="4"/>
      <c r="CM519" s="4"/>
      <c r="CN519" s="4"/>
      <c r="CO519" s="4"/>
      <c r="CP519" s="4"/>
      <c r="CQ519" s="4"/>
      <c r="CR519" s="4"/>
      <c r="CS519" s="4"/>
      <c r="CT519" s="4"/>
      <c r="CU519" s="4"/>
      <c r="CV519" s="4"/>
      <c r="CW519" s="4"/>
      <c r="CX519" s="4"/>
      <c r="CY519" s="4"/>
      <c r="CZ519" s="4"/>
      <c r="DA519" s="4"/>
      <c r="DB519" s="4"/>
      <c r="DC519" s="4"/>
      <c r="DD519" s="4"/>
      <c r="DE519" s="4"/>
      <c r="DF519" s="4"/>
      <c r="DG519" s="4"/>
      <c r="DH519" s="4"/>
      <c r="DI519" s="4"/>
      <c r="DJ519" s="4"/>
      <c r="DK519" s="4"/>
      <c r="DL519" s="4"/>
      <c r="DM519" s="4"/>
      <c r="DN519" s="4"/>
      <c r="DO519" s="4"/>
      <c r="DP519" s="4"/>
      <c r="DQ519" s="4"/>
      <c r="DR519" s="4"/>
      <c r="DS519" s="4"/>
      <c r="DT519" s="4"/>
      <c r="DU519" s="4"/>
      <c r="DV519" s="4"/>
      <c r="DW519" s="4"/>
      <c r="DX519" s="4"/>
      <c r="DY519" s="4"/>
      <c r="DZ519" s="4"/>
      <c r="EA519" s="4"/>
      <c r="EB519" s="4"/>
      <c r="EC519" s="4"/>
      <c r="ED519" s="4"/>
      <c r="EE519" s="4"/>
      <c r="EF519" s="4"/>
      <c r="EG519" s="4"/>
      <c r="EH519" s="4"/>
      <c r="EI519" s="4"/>
      <c r="EJ519" s="4"/>
      <c r="EK519" s="4"/>
      <c r="EL519" s="4"/>
      <c r="EM519" s="4"/>
      <c r="EN519" s="4"/>
      <c r="EO519" s="4"/>
      <c r="EP519" s="4"/>
      <c r="EQ519" s="4"/>
      <c r="ER519" s="4"/>
      <c r="ES519" s="4"/>
      <c r="ET519" s="4"/>
      <c r="EU519" s="4"/>
      <c r="EV519" s="4"/>
      <c r="EW519" s="4"/>
      <c r="EX519" s="4"/>
      <c r="EY519" s="4"/>
      <c r="EZ519" s="4"/>
      <c r="FA519" s="4"/>
      <c r="FB519" s="4"/>
      <c r="FC519" s="4"/>
      <c r="FD519" s="4"/>
      <c r="FE519" s="4"/>
      <c r="FF519" s="4"/>
      <c r="FG519" s="4"/>
      <c r="FH519" s="4"/>
      <c r="FI519" s="4"/>
      <c r="FJ519" s="4"/>
      <c r="FK519" s="4"/>
      <c r="FL519" s="4"/>
      <c r="FM519" s="4"/>
      <c r="FN519" s="4"/>
      <c r="FO519" s="4"/>
      <c r="FP519" s="4"/>
      <c r="FQ519" s="4"/>
      <c r="FR519" s="4"/>
      <c r="FS519" s="4"/>
      <c r="FT519" s="4"/>
      <c r="FU519" s="4"/>
      <c r="FV519" s="4"/>
      <c r="FW519" s="4"/>
      <c r="FX519" s="4"/>
      <c r="FY519" s="4"/>
      <c r="FZ519" s="4"/>
      <c r="GA519" s="4"/>
      <c r="GB519" s="4"/>
      <c r="GC519" s="4"/>
      <c r="GD519" s="4"/>
      <c r="GE519" s="4"/>
      <c r="GF519" s="4"/>
      <c r="GG519" s="4"/>
      <c r="GH519" s="4"/>
      <c r="GI519" s="4"/>
      <c r="GJ519" s="4"/>
      <c r="GK519" s="4"/>
      <c r="GL519" s="4"/>
      <c r="GM519" s="4"/>
      <c r="GN519" s="4"/>
      <c r="GO519" s="4"/>
      <c r="GP519" s="4"/>
      <c r="GQ519" s="4"/>
      <c r="GR519" s="4"/>
      <c r="GS519" s="4"/>
      <c r="GT519" s="4"/>
      <c r="GU519" s="4"/>
      <c r="GV519" s="4"/>
      <c r="GW519" s="4"/>
      <c r="GX519" s="4"/>
      <c r="GY519" s="4"/>
      <c r="GZ519" s="4"/>
      <c r="HA519" s="4"/>
      <c r="HB519" s="4"/>
      <c r="HC519" s="4"/>
    </row>
    <row r="520" spans="1:211" s="380" customFormat="1" ht="13.9" customHeight="1">
      <c r="A520" s="828" t="str">
        <f>IF('1C TSsoustraitance'!$A237&lt;&gt;0,'1C TSsoustraitance'!$A237,"")</f>
        <v/>
      </c>
      <c r="B520" s="530"/>
      <c r="C520" s="513" t="str">
        <f>IF('1C TSsoustraitance'!$A237&lt;&gt;0,'1C TSsoustraitance'!$B237,"")</f>
        <v/>
      </c>
      <c r="D520" s="513" t="str">
        <f>IF('1C TSsoustraitance'!$A237&lt;&gt;0,'1C TSsoustraitance'!$C237,"")</f>
        <v/>
      </c>
      <c r="E520" s="684"/>
      <c r="F520" s="685"/>
      <c r="G520" s="666">
        <f>'1C TSsoustraitance'!$D237</f>
        <v>0</v>
      </c>
      <c r="H520" s="533">
        <v>0.21</v>
      </c>
      <c r="I520" s="533">
        <v>1</v>
      </c>
      <c r="J520" s="534"/>
      <c r="K520" s="667">
        <f t="shared" si="131"/>
        <v>0</v>
      </c>
      <c r="L520" s="668">
        <f>IF(OR('1C TSsoustraitance'!$D237="",'1C TSsoustraitance'!$AP237=0),0,IF(AND('1C TSsoustraitance'!$D237&lt;&gt;"",$K$2="Pôle",'1C TSsoustraitance'!$E237="OUI"),(('1C TSsoustraitance'!$F237+'1C TSsoustraitance'!$G237+'1C TSsoustraitance'!$H237+'1C TSsoustraitance'!$I237+'1C TSsoustraitance'!$M237)/'1C TSsoustraitance'!$R237),IF(AND('1C TSsoustraitance'!$D237&lt;&gt;"",$K$2="Pôle",'1C TSsoustraitance'!$E237="NON"),(('1C TSsoustraitance'!$F237+'1C TSsoustraitance'!$G237+'1C TSsoustraitance'!$H237+'1C TSsoustraitance'!$I237+'1C TSsoustraitance'!$M237)/'1C TSsoustraitance'!$AP237),IF(AND('1C TSsoustraitance'!$D237&lt;&gt;"",$K$2&lt;&gt;"Pôle",'1C TSsoustraitance'!$E237="OUI"),(('1C TSsoustraitance'!$F237+'1C TSsoustraitance'!$G237+'1C TSsoustraitance'!$H237+'1C TSsoustraitance'!$I237+'1C TSsoustraitance'!$J237+'1C TSsoustraitance'!$K237+'1C TSsoustraitance'!$L237+'1C TSsoustraitance'!$M237+'1C TSsoustraitance'!$N237+'1C TSsoustraitance'!$O237+'1C TSsoustraitance'!$P237+'1C TSsoustraitance'!$Q237)/'1C TSsoustraitance'!$R237),IF(AND('1C TSsoustraitance'!$D237&lt;&gt;"",$K$2&lt;&gt;"Pôle",'1C TSsoustraitance'!$E237="NON"),(('1C TSsoustraitance'!$F237+'1C TSsoustraitance'!$G237+'1C TSsoustraitance'!$H237+'1C TSsoustraitance'!$I237+'1C TSsoustraitance'!$J237+'1C TSsoustraitance'!$K237+'1C TSsoustraitance'!$L237+'1C TSsoustraitance'!$M237+'1C TSsoustraitance'!$N237+'1C TSsoustraitance'!$O237+'1C TSsoustraitance'!$P237+'1C TSsoustraitance'!$Q237))/'1C TSsoustraitance'!$AP237)))))</f>
        <v>0</v>
      </c>
      <c r="M520" s="668">
        <f>IF(OR('1C TSsoustraitance'!$D237="",'1C TSsoustraitance'!AP$13=0),0,IF(AND('1C TSsoustraitance'!$D237&lt;&gt;"",$K$2="Pôle",'1C TSsoustraitance'!$E237="OUI"),(('1C TSsoustraitance'!$J237+'1C TSsoustraitance'!$K237+'1C TSsoustraitance'!$L237)/'1C TSsoustraitance'!$R237),IF(AND('1C TSsoustraitance'!$D237&lt;&gt;"",$K$2="Pôle",'1C TSsoustraitance'!$E237="NON"),(('1C TSsoustraitance'!$J237+'1C TSsoustraitance'!$K237+'1C TSsoustraitance'!$L237)/'1C TSsoustraitance'!$AP237),IF(AND('1C TSsoustraitance'!$D237&lt;&gt;"",$K$2&lt;&gt;"Pôle"),0))))</f>
        <v>0</v>
      </c>
      <c r="N520" s="668">
        <f t="shared" si="136"/>
        <v>0</v>
      </c>
      <c r="O520" s="669">
        <f>IF(OR('1C TSsoustraitance'!$D237="",'1C TSsoustraitance'!$E237="OUI",'1C TSsoustraitance'!$AP237=0),0,(('1C TSsoustraitance'!$S237)/'1C TSsoustraitance'!$AP237))</f>
        <v>0</v>
      </c>
      <c r="P520" s="669">
        <f>IF(OR('1C TSsoustraitance'!$D237="",'1C TSsoustraitance'!$E237="OUI",'1C TSsoustraitance'!$AP237=0),0,(('1C TSsoustraitance'!$T237)/'1C TSsoustraitance'!$AP237))</f>
        <v>0</v>
      </c>
      <c r="Q520" s="669">
        <f>IF(OR('1C TSsoustraitance'!$D237="",'1C TSsoustraitance'!$E237="OUI",'1C TSsoustraitance'!$AP237=0),0,(('1C TSsoustraitance'!$U237)/'1C TSsoustraitance'!$AP237))</f>
        <v>0</v>
      </c>
      <c r="R520" s="669">
        <f>IF(OR('1C TSsoustraitance'!$D237="",'1C TSsoustraitance'!$E237="OUI",'1C TSsoustraitance'!$AP237=0),0,(('1C TSsoustraitance'!$V237)/'1C TSsoustraitance'!$AP237))</f>
        <v>0</v>
      </c>
      <c r="S520" s="669">
        <f>IF(OR('1C TSsoustraitance'!$D237="",'1C TSsoustraitance'!$E237="OUI",'1C TSsoustraitance'!$AP237=0),0,(('1C TSsoustraitance'!$W237)/'1C TSsoustraitance'!$AP237))</f>
        <v>0</v>
      </c>
      <c r="T520" s="669">
        <f>IF(OR('1C TSsoustraitance'!$D237="",'1C TSsoustraitance'!$E237="OUI",'1C TSsoustraitance'!$AP237=0),0,(('1C TSsoustraitance'!$X237)/'1C TSsoustraitance'!$AP237))</f>
        <v>0</v>
      </c>
      <c r="U520" s="669">
        <f>IF(OR('1C TSsoustraitance'!$D237="",'1C TSsoustraitance'!$E237="OUI",'1C TSsoustraitance'!$AP237=0),0,(('1C TSsoustraitance'!$Y237)/'1C TSsoustraitance'!$AP237))</f>
        <v>0</v>
      </c>
      <c r="V520" s="669">
        <f>IF(OR('1C TSsoustraitance'!$D237="",'1C TSsoustraitance'!$E237="OUI",'1C TSsoustraitance'!$AP237=0),0,(('1C TSsoustraitance'!$Z237)/'1C TSsoustraitance'!$AP237))</f>
        <v>0</v>
      </c>
      <c r="W520" s="669">
        <f>IF(OR('1C TSsoustraitance'!$D237="",'1C TSsoustraitance'!$E237="OUI",'1C TSsoustraitance'!$AP237=0),0,(('1C TSsoustraitance'!$AA237)/'1C TSsoustraitance'!$AP237))</f>
        <v>0</v>
      </c>
      <c r="X520" s="669">
        <f>IF(OR('1C TSsoustraitance'!$D237="",'1C TSsoustraitance'!$E237="OUI",'1C TSsoustraitance'!$AP237=0),0,(('1C TSsoustraitance'!$AB237)/'1C TSsoustraitance'!$AP237))</f>
        <v>0</v>
      </c>
      <c r="Y520" s="669">
        <f>IF(OR('1C TSsoustraitance'!$D237="",'1C TSsoustraitance'!$E237="OUI",'1C TSsoustraitance'!$AP237=0),0,(('1C TSsoustraitance'!$AC237)/'1C TSsoustraitance'!$AP237))</f>
        <v>0</v>
      </c>
      <c r="Z520" s="669">
        <f>IF(OR('1C TSsoustraitance'!$D237="",'1C TSsoustraitance'!$E237="OUI",'1C TSsoustraitance'!$AP237=0),0,(('1C TSsoustraitance'!$AD237)/'1C TSsoustraitance'!$AP237))</f>
        <v>0</v>
      </c>
      <c r="AA520" s="669">
        <f>IF(OR('1C TSsoustraitance'!$D237="",'1C TSsoustraitance'!$E237="OUI",'1C TSsoustraitance'!$AP237=0),0,(('1C TSsoustraitance'!$AE237)/'1C TSsoustraitance'!$AP237))</f>
        <v>0</v>
      </c>
      <c r="AB520" s="669">
        <f>IF(OR('1C TSsoustraitance'!$D237="",'1C TSsoustraitance'!$E237="OUI",'1C TSsoustraitance'!$AP237=0),0,(('1C TSsoustraitance'!$AF237)/'1C TSsoustraitance'!$AP237))</f>
        <v>0</v>
      </c>
      <c r="AC520" s="669">
        <f>IF(OR('1C TSsoustraitance'!$D237="",'1C TSsoustraitance'!$E237="OUI",'1C TSsoustraitance'!$AP237=0),0,(('1C TSsoustraitance'!$AG237)/'1C TSsoustraitance'!$AP237))</f>
        <v>0</v>
      </c>
      <c r="AD520" s="669">
        <f>IF(OR('1C TSsoustraitance'!$D237="",'1C TSsoustraitance'!$E237="OUI",'1C TSsoustraitance'!$AP237=0),0,(('1C TSsoustraitance'!$AH237)/'1C TSsoustraitance'!$AP237))</f>
        <v>0</v>
      </c>
      <c r="AE520" s="669">
        <f>IF(OR('1C TSsoustraitance'!$D237="",'1C TSsoustraitance'!$E237="OUI",'1C TSsoustraitance'!$AP237=0),0,(('1C TSsoustraitance'!$AI237)/'1C TSsoustraitance'!$AP237))</f>
        <v>0</v>
      </c>
      <c r="AF520" s="669">
        <f>IF(OR('1C TSsoustraitance'!$D237="",'1C TSsoustraitance'!$E237="OUI",'1C TSsoustraitance'!$AP237=0),0,(('1C TSsoustraitance'!$AJ237)/'1C TSsoustraitance'!$AP237))</f>
        <v>0</v>
      </c>
      <c r="AG520" s="669">
        <f>IF(OR('1C TSsoustraitance'!$D237="",'1C TSsoustraitance'!$E237="OUI",'1C TSsoustraitance'!$AP237=0),0,(('1C TSsoustraitance'!$AK237)/'1C TSsoustraitance'!$AP237))</f>
        <v>0</v>
      </c>
      <c r="AH520" s="669">
        <f>IF(OR('1C TSsoustraitance'!$D237="",'1C TSsoustraitance'!$E237="OUI",'1C TSsoustraitance'!$AP237=0),0,(('1C TSsoustraitance'!$AL237)/'1C TSsoustraitance'!$AP237))</f>
        <v>0</v>
      </c>
      <c r="AI520" s="669">
        <f>IF(OR('1C TSsoustraitance'!$D237="",'1C TSsoustraitance'!$E237="OUI",'1C TSsoustraitance'!$AP237=0),0,(('1C TSsoustraitance'!$AM237)/'1C TSsoustraitance'!$AP237))</f>
        <v>0</v>
      </c>
      <c r="AJ520" s="669">
        <f>IF(OR('1C TSsoustraitance'!$D237="",'1C TSsoustraitance'!$E237="OUI",'1C TSsoustraitance'!$AP237=0),0,(('1C TSsoustraitance'!$AN237)/'1C TSsoustraitance'!$AP237))</f>
        <v>0</v>
      </c>
      <c r="AK520" s="669">
        <f t="shared" si="133"/>
        <v>0</v>
      </c>
      <c r="AL520" s="668">
        <f t="shared" si="134"/>
        <v>0</v>
      </c>
      <c r="AM520" s="670">
        <f>IF(Tableau7[[#This Row],[N° pièce]]="",0,(Tableau7[[#This Row],[hors TVA]]+(Tableau7[[#This Row],[hors TVA]]*Tableau7[[#This Row],[Taux TVA]])-(Tableau7[[#This Row],[hors TVA]]*Tableau7[[#This Row],[Taux TVA]]*Tableau7[[#This Row],[Régime TVA: Récupération]]))*Tableau7[[#This Row],[Type 1]])</f>
        <v>0</v>
      </c>
      <c r="AN520" s="670">
        <f>IF(Tableau7[[#This Row],[N° pièce]]="",0,IF($K$2="pôle",((Tableau7[[#This Row],[hors TVA]]+(Tableau7[[#This Row],[hors TVA]]*Tableau7[[#This Row],[Taux TVA]])-(Tableau7[[#This Row],[hors TVA]]*Tableau7[[#This Row],[Taux TVA]]*Tableau7[[#This Row],[Régime TVA: Récupération]]))*Tableau7[[#This Row],[Type 2]]),0))</f>
        <v>0</v>
      </c>
      <c r="AO520" s="670">
        <f t="shared" si="129"/>
        <v>0</v>
      </c>
      <c r="AP520" s="255">
        <f t="shared" si="128"/>
        <v>0</v>
      </c>
      <c r="AQ520" s="506">
        <f t="shared" si="135"/>
        <v>0</v>
      </c>
      <c r="AR520" s="671"/>
      <c r="AS520" s="512"/>
      <c r="AT520" s="513" t="str">
        <f>IF(('1C TSsoustraitance'!AP237*FICHE!C$14&lt;J520),"Forfait limité à "&amp;FICHE!C$14&amp;"€/jour","")</f>
        <v/>
      </c>
      <c r="AU520" s="797"/>
      <c r="AV520" s="484"/>
      <c r="AW520" s="484"/>
      <c r="AX520" s="484"/>
      <c r="AY520" s="484"/>
      <c r="AZ520" s="484"/>
      <c r="BA520" s="4"/>
      <c r="BB520" s="4"/>
      <c r="BC520" s="4"/>
      <c r="BD520" s="4"/>
      <c r="BE520" s="4"/>
      <c r="BF520" s="4"/>
      <c r="BG520" s="4"/>
      <c r="BH520" s="4"/>
      <c r="BI520" s="4"/>
      <c r="BJ520" s="4"/>
      <c r="BK520" s="4"/>
      <c r="BL520" s="4"/>
      <c r="BM520" s="4"/>
      <c r="BN520" s="4"/>
      <c r="BO520" s="4"/>
      <c r="BP520" s="4"/>
      <c r="BQ520" s="4"/>
      <c r="BR520" s="4"/>
      <c r="BS520" s="4"/>
      <c r="BT520" s="4"/>
      <c r="BU520" s="4"/>
      <c r="BV520" s="4"/>
      <c r="BW520" s="4"/>
      <c r="BX520" s="4"/>
      <c r="BY520" s="4"/>
      <c r="BZ520" s="4"/>
      <c r="CA520" s="4"/>
      <c r="CB520" s="4"/>
      <c r="CC520" s="4"/>
      <c r="CD520" s="4"/>
      <c r="CE520" s="4"/>
      <c r="CF520" s="4"/>
      <c r="CG520" s="4"/>
      <c r="CH520" s="4"/>
      <c r="CI520" s="4"/>
      <c r="CJ520" s="4"/>
      <c r="CK520" s="4"/>
      <c r="CL520" s="4"/>
      <c r="CM520" s="4"/>
      <c r="CN520" s="4"/>
      <c r="CO520" s="4"/>
      <c r="CP520" s="4"/>
      <c r="CQ520" s="4"/>
      <c r="CR520" s="4"/>
      <c r="CS520" s="4"/>
      <c r="CT520" s="4"/>
      <c r="CU520" s="4"/>
      <c r="CV520" s="4"/>
      <c r="CW520" s="4"/>
      <c r="CX520" s="4"/>
      <c r="CY520" s="4"/>
      <c r="CZ520" s="4"/>
      <c r="DA520" s="4"/>
      <c r="DB520" s="4"/>
      <c r="DC520" s="4"/>
      <c r="DD520" s="4"/>
      <c r="DE520" s="4"/>
      <c r="DF520" s="4"/>
      <c r="DG520" s="4"/>
      <c r="DH520" s="4"/>
      <c r="DI520" s="4"/>
      <c r="DJ520" s="4"/>
      <c r="DK520" s="4"/>
      <c r="DL520" s="4"/>
      <c r="DM520" s="4"/>
      <c r="DN520" s="4"/>
      <c r="DO520" s="4"/>
      <c r="DP520" s="4"/>
      <c r="DQ520" s="4"/>
      <c r="DR520" s="4"/>
      <c r="DS520" s="4"/>
      <c r="DT520" s="4"/>
      <c r="DU520" s="4"/>
      <c r="DV520" s="4"/>
      <c r="DW520" s="4"/>
      <c r="DX520" s="4"/>
      <c r="DY520" s="4"/>
      <c r="DZ520" s="4"/>
      <c r="EA520" s="4"/>
      <c r="EB520" s="4"/>
      <c r="EC520" s="4"/>
      <c r="ED520" s="4"/>
      <c r="EE520" s="4"/>
      <c r="EF520" s="4"/>
      <c r="EG520" s="4"/>
      <c r="EH520" s="4"/>
      <c r="EI520" s="4"/>
      <c r="EJ520" s="4"/>
      <c r="EK520" s="4"/>
      <c r="EL520" s="4"/>
      <c r="EM520" s="4"/>
      <c r="EN520" s="4"/>
      <c r="EO520" s="4"/>
      <c r="EP520" s="4"/>
      <c r="EQ520" s="4"/>
      <c r="ER520" s="4"/>
      <c r="ES520" s="4"/>
      <c r="ET520" s="4"/>
      <c r="EU520" s="4"/>
      <c r="EV520" s="4"/>
      <c r="EW520" s="4"/>
      <c r="EX520" s="4"/>
      <c r="EY520" s="4"/>
      <c r="EZ520" s="4"/>
      <c r="FA520" s="4"/>
      <c r="FB520" s="4"/>
      <c r="FC520" s="4"/>
      <c r="FD520" s="4"/>
      <c r="FE520" s="4"/>
      <c r="FF520" s="4"/>
      <c r="FG520" s="4"/>
      <c r="FH520" s="4"/>
      <c r="FI520" s="4"/>
      <c r="FJ520" s="4"/>
      <c r="FK520" s="4"/>
      <c r="FL520" s="4"/>
      <c r="FM520" s="4"/>
      <c r="FN520" s="4"/>
      <c r="FO520" s="4"/>
      <c r="FP520" s="4"/>
      <c r="FQ520" s="4"/>
      <c r="FR520" s="4"/>
      <c r="FS520" s="4"/>
      <c r="FT520" s="4"/>
      <c r="FU520" s="4"/>
      <c r="FV520" s="4"/>
      <c r="FW520" s="4"/>
      <c r="FX520" s="4"/>
      <c r="FY520" s="4"/>
      <c r="FZ520" s="4"/>
      <c r="GA520" s="4"/>
      <c r="GB520" s="4"/>
      <c r="GC520" s="4"/>
      <c r="GD520" s="4"/>
      <c r="GE520" s="4"/>
      <c r="GF520" s="4"/>
      <c r="GG520" s="4"/>
      <c r="GH520" s="4"/>
      <c r="GI520" s="4"/>
      <c r="GJ520" s="4"/>
      <c r="GK520" s="4"/>
      <c r="GL520" s="4"/>
      <c r="GM520" s="4"/>
      <c r="GN520" s="4"/>
      <c r="GO520" s="4"/>
      <c r="GP520" s="4"/>
      <c r="GQ520" s="4"/>
      <c r="GR520" s="4"/>
      <c r="GS520" s="4"/>
      <c r="GT520" s="4"/>
      <c r="GU520" s="4"/>
      <c r="GV520" s="4"/>
      <c r="GW520" s="4"/>
      <c r="GX520" s="4"/>
      <c r="GY520" s="4"/>
      <c r="GZ520" s="4"/>
      <c r="HA520" s="4"/>
      <c r="HB520" s="4"/>
      <c r="HC520" s="4"/>
    </row>
    <row r="521" spans="1:211" s="380" customFormat="1" ht="13.9" customHeight="1">
      <c r="A521" s="828" t="str">
        <f>IF('1C TSsoustraitance'!$A238&lt;&gt;0,'1C TSsoustraitance'!$A238,"")</f>
        <v/>
      </c>
      <c r="B521" s="530"/>
      <c r="C521" s="513" t="str">
        <f>IF('1C TSsoustraitance'!$A238&lt;&gt;0,'1C TSsoustraitance'!$B238,"")</f>
        <v/>
      </c>
      <c r="D521" s="513" t="str">
        <f>IF('1C TSsoustraitance'!$A238&lt;&gt;0,'1C TSsoustraitance'!$C238,"")</f>
        <v/>
      </c>
      <c r="E521" s="684"/>
      <c r="F521" s="685"/>
      <c r="G521" s="666">
        <f>'1C TSsoustraitance'!$D238</f>
        <v>0</v>
      </c>
      <c r="H521" s="533">
        <v>0.21</v>
      </c>
      <c r="I521" s="533">
        <v>1</v>
      </c>
      <c r="J521" s="534"/>
      <c r="K521" s="667">
        <f t="shared" si="131"/>
        <v>0</v>
      </c>
      <c r="L521" s="668">
        <f>IF(OR('1C TSsoustraitance'!$D238="",'1C TSsoustraitance'!$AP238=0),0,IF(AND('1C TSsoustraitance'!$D238&lt;&gt;"",$K$2="Pôle",'1C TSsoustraitance'!$E238="OUI"),(('1C TSsoustraitance'!$F238+'1C TSsoustraitance'!$G238+'1C TSsoustraitance'!$H238+'1C TSsoustraitance'!$I238+'1C TSsoustraitance'!$M238)/'1C TSsoustraitance'!$R238),IF(AND('1C TSsoustraitance'!$D238&lt;&gt;"",$K$2="Pôle",'1C TSsoustraitance'!$E238="NON"),(('1C TSsoustraitance'!$F238+'1C TSsoustraitance'!$G238+'1C TSsoustraitance'!$H238+'1C TSsoustraitance'!$I238+'1C TSsoustraitance'!$M238)/'1C TSsoustraitance'!$AP238),IF(AND('1C TSsoustraitance'!$D238&lt;&gt;"",$K$2&lt;&gt;"Pôle",'1C TSsoustraitance'!$E238="OUI"),(('1C TSsoustraitance'!$F238+'1C TSsoustraitance'!$G238+'1C TSsoustraitance'!$H238+'1C TSsoustraitance'!$I238+'1C TSsoustraitance'!$J238+'1C TSsoustraitance'!$K238+'1C TSsoustraitance'!$L238+'1C TSsoustraitance'!$M238+'1C TSsoustraitance'!$N238+'1C TSsoustraitance'!$O238+'1C TSsoustraitance'!$P238+'1C TSsoustraitance'!$Q238)/'1C TSsoustraitance'!$R238),IF(AND('1C TSsoustraitance'!$D238&lt;&gt;"",$K$2&lt;&gt;"Pôle",'1C TSsoustraitance'!$E238="NON"),(('1C TSsoustraitance'!$F238+'1C TSsoustraitance'!$G238+'1C TSsoustraitance'!$H238+'1C TSsoustraitance'!$I238+'1C TSsoustraitance'!$J238+'1C TSsoustraitance'!$K238+'1C TSsoustraitance'!$L238+'1C TSsoustraitance'!$M238+'1C TSsoustraitance'!$N238+'1C TSsoustraitance'!$O238+'1C TSsoustraitance'!$P238+'1C TSsoustraitance'!$Q238))/'1C TSsoustraitance'!$AP238)))))</f>
        <v>0</v>
      </c>
      <c r="M521" s="668">
        <f>IF(OR('1C TSsoustraitance'!$D238="",'1C TSsoustraitance'!AP$13=0),0,IF(AND('1C TSsoustraitance'!$D238&lt;&gt;"",$K$2="Pôle",'1C TSsoustraitance'!$E238="OUI"),(('1C TSsoustraitance'!$J238+'1C TSsoustraitance'!$K238+'1C TSsoustraitance'!$L238)/'1C TSsoustraitance'!$R238),IF(AND('1C TSsoustraitance'!$D238&lt;&gt;"",$K$2="Pôle",'1C TSsoustraitance'!$E238="NON"),(('1C TSsoustraitance'!$J238+'1C TSsoustraitance'!$K238+'1C TSsoustraitance'!$L238)/'1C TSsoustraitance'!$AP238),IF(AND('1C TSsoustraitance'!$D238&lt;&gt;"",$K$2&lt;&gt;"Pôle"),0))))</f>
        <v>0</v>
      </c>
      <c r="N521" s="668">
        <f t="shared" si="136"/>
        <v>0</v>
      </c>
      <c r="O521" s="669">
        <f>IF(OR('1C TSsoustraitance'!$D238="",'1C TSsoustraitance'!$E238="OUI",'1C TSsoustraitance'!$AP238=0),0,(('1C TSsoustraitance'!$S238)/'1C TSsoustraitance'!$AP238))</f>
        <v>0</v>
      </c>
      <c r="P521" s="669">
        <f>IF(OR('1C TSsoustraitance'!$D238="",'1C TSsoustraitance'!$E238="OUI",'1C TSsoustraitance'!$AP238=0),0,(('1C TSsoustraitance'!$T238)/'1C TSsoustraitance'!$AP238))</f>
        <v>0</v>
      </c>
      <c r="Q521" s="669">
        <f>IF(OR('1C TSsoustraitance'!$D238="",'1C TSsoustraitance'!$E238="OUI",'1C TSsoustraitance'!$AP238=0),0,(('1C TSsoustraitance'!$U238)/'1C TSsoustraitance'!$AP238))</f>
        <v>0</v>
      </c>
      <c r="R521" s="669">
        <f>IF(OR('1C TSsoustraitance'!$D238="",'1C TSsoustraitance'!$E238="OUI",'1C TSsoustraitance'!$AP238=0),0,(('1C TSsoustraitance'!$V238)/'1C TSsoustraitance'!$AP238))</f>
        <v>0</v>
      </c>
      <c r="S521" s="669">
        <f>IF(OR('1C TSsoustraitance'!$D238="",'1C TSsoustraitance'!$E238="OUI",'1C TSsoustraitance'!$AP238=0),0,(('1C TSsoustraitance'!$W238)/'1C TSsoustraitance'!$AP238))</f>
        <v>0</v>
      </c>
      <c r="T521" s="669">
        <f>IF(OR('1C TSsoustraitance'!$D238="",'1C TSsoustraitance'!$E238="OUI",'1C TSsoustraitance'!$AP238=0),0,(('1C TSsoustraitance'!$X238)/'1C TSsoustraitance'!$AP238))</f>
        <v>0</v>
      </c>
      <c r="U521" s="669">
        <f>IF(OR('1C TSsoustraitance'!$D238="",'1C TSsoustraitance'!$E238="OUI",'1C TSsoustraitance'!$AP238=0),0,(('1C TSsoustraitance'!$Y238)/'1C TSsoustraitance'!$AP238))</f>
        <v>0</v>
      </c>
      <c r="V521" s="669">
        <f>IF(OR('1C TSsoustraitance'!$D238="",'1C TSsoustraitance'!$E238="OUI",'1C TSsoustraitance'!$AP238=0),0,(('1C TSsoustraitance'!$Z238)/'1C TSsoustraitance'!$AP238))</f>
        <v>0</v>
      </c>
      <c r="W521" s="669">
        <f>IF(OR('1C TSsoustraitance'!$D238="",'1C TSsoustraitance'!$E238="OUI",'1C TSsoustraitance'!$AP238=0),0,(('1C TSsoustraitance'!$AA238)/'1C TSsoustraitance'!$AP238))</f>
        <v>0</v>
      </c>
      <c r="X521" s="669">
        <f>IF(OR('1C TSsoustraitance'!$D238="",'1C TSsoustraitance'!$E238="OUI",'1C TSsoustraitance'!$AP238=0),0,(('1C TSsoustraitance'!$AB238)/'1C TSsoustraitance'!$AP238))</f>
        <v>0</v>
      </c>
      <c r="Y521" s="669">
        <f>IF(OR('1C TSsoustraitance'!$D238="",'1C TSsoustraitance'!$E238="OUI",'1C TSsoustraitance'!$AP238=0),0,(('1C TSsoustraitance'!$AC238)/'1C TSsoustraitance'!$AP238))</f>
        <v>0</v>
      </c>
      <c r="Z521" s="669">
        <f>IF(OR('1C TSsoustraitance'!$D238="",'1C TSsoustraitance'!$E238="OUI",'1C TSsoustraitance'!$AP238=0),0,(('1C TSsoustraitance'!$AD238)/'1C TSsoustraitance'!$AP238))</f>
        <v>0</v>
      </c>
      <c r="AA521" s="669">
        <f>IF(OR('1C TSsoustraitance'!$D238="",'1C TSsoustraitance'!$E238="OUI",'1C TSsoustraitance'!$AP238=0),0,(('1C TSsoustraitance'!$AE238)/'1C TSsoustraitance'!$AP238))</f>
        <v>0</v>
      </c>
      <c r="AB521" s="669">
        <f>IF(OR('1C TSsoustraitance'!$D238="",'1C TSsoustraitance'!$E238="OUI",'1C TSsoustraitance'!$AP238=0),0,(('1C TSsoustraitance'!$AF238)/'1C TSsoustraitance'!$AP238))</f>
        <v>0</v>
      </c>
      <c r="AC521" s="669">
        <f>IF(OR('1C TSsoustraitance'!$D238="",'1C TSsoustraitance'!$E238="OUI",'1C TSsoustraitance'!$AP238=0),0,(('1C TSsoustraitance'!$AG238)/'1C TSsoustraitance'!$AP238))</f>
        <v>0</v>
      </c>
      <c r="AD521" s="669">
        <f>IF(OR('1C TSsoustraitance'!$D238="",'1C TSsoustraitance'!$E238="OUI",'1C TSsoustraitance'!$AP238=0),0,(('1C TSsoustraitance'!$AH238)/'1C TSsoustraitance'!$AP238))</f>
        <v>0</v>
      </c>
      <c r="AE521" s="669">
        <f>IF(OR('1C TSsoustraitance'!$D238="",'1C TSsoustraitance'!$E238="OUI",'1C TSsoustraitance'!$AP238=0),0,(('1C TSsoustraitance'!$AI238)/'1C TSsoustraitance'!$AP238))</f>
        <v>0</v>
      </c>
      <c r="AF521" s="669">
        <f>IF(OR('1C TSsoustraitance'!$D238="",'1C TSsoustraitance'!$E238="OUI",'1C TSsoustraitance'!$AP238=0),0,(('1C TSsoustraitance'!$AJ238)/'1C TSsoustraitance'!$AP238))</f>
        <v>0</v>
      </c>
      <c r="AG521" s="669">
        <f>IF(OR('1C TSsoustraitance'!$D238="",'1C TSsoustraitance'!$E238="OUI",'1C TSsoustraitance'!$AP238=0),0,(('1C TSsoustraitance'!$AK238)/'1C TSsoustraitance'!$AP238))</f>
        <v>0</v>
      </c>
      <c r="AH521" s="669">
        <f>IF(OR('1C TSsoustraitance'!$D238="",'1C TSsoustraitance'!$E238="OUI",'1C TSsoustraitance'!$AP238=0),0,(('1C TSsoustraitance'!$AL238)/'1C TSsoustraitance'!$AP238))</f>
        <v>0</v>
      </c>
      <c r="AI521" s="669">
        <f>IF(OR('1C TSsoustraitance'!$D238="",'1C TSsoustraitance'!$E238="OUI",'1C TSsoustraitance'!$AP238=0),0,(('1C TSsoustraitance'!$AM238)/'1C TSsoustraitance'!$AP238))</f>
        <v>0</v>
      </c>
      <c r="AJ521" s="669">
        <f>IF(OR('1C TSsoustraitance'!$D238="",'1C TSsoustraitance'!$E238="OUI",'1C TSsoustraitance'!$AP238=0),0,(('1C TSsoustraitance'!$AN238)/'1C TSsoustraitance'!$AP238))</f>
        <v>0</v>
      </c>
      <c r="AK521" s="669">
        <f t="shared" si="133"/>
        <v>0</v>
      </c>
      <c r="AL521" s="668">
        <f t="shared" si="134"/>
        <v>0</v>
      </c>
      <c r="AM521" s="670">
        <f>IF(Tableau7[[#This Row],[N° pièce]]="",0,(Tableau7[[#This Row],[hors TVA]]+(Tableau7[[#This Row],[hors TVA]]*Tableau7[[#This Row],[Taux TVA]])-(Tableau7[[#This Row],[hors TVA]]*Tableau7[[#This Row],[Taux TVA]]*Tableau7[[#This Row],[Régime TVA: Récupération]]))*Tableau7[[#This Row],[Type 1]])</f>
        <v>0</v>
      </c>
      <c r="AN521" s="670">
        <f>IF(Tableau7[[#This Row],[N° pièce]]="",0,IF($K$2="pôle",((Tableau7[[#This Row],[hors TVA]]+(Tableau7[[#This Row],[hors TVA]]*Tableau7[[#This Row],[Taux TVA]])-(Tableau7[[#This Row],[hors TVA]]*Tableau7[[#This Row],[Taux TVA]]*Tableau7[[#This Row],[Régime TVA: Récupération]]))*Tableau7[[#This Row],[Type 2]]),0))</f>
        <v>0</v>
      </c>
      <c r="AO521" s="670">
        <f t="shared" si="129"/>
        <v>0</v>
      </c>
      <c r="AP521" s="255">
        <f t="shared" si="128"/>
        <v>0</v>
      </c>
      <c r="AQ521" s="506">
        <f t="shared" si="135"/>
        <v>0</v>
      </c>
      <c r="AR521" s="671"/>
      <c r="AS521" s="512"/>
      <c r="AT521" s="513" t="str">
        <f>IF(('1C TSsoustraitance'!AP238*FICHE!C$14&lt;J521),"Forfait limité à "&amp;FICHE!C$14&amp;"€/jour","")</f>
        <v/>
      </c>
      <c r="AU521" s="797"/>
      <c r="AV521" s="484"/>
      <c r="AW521" s="484"/>
      <c r="AX521" s="484"/>
      <c r="AY521" s="484"/>
      <c r="AZ521" s="484"/>
      <c r="BA521" s="4"/>
      <c r="BB521" s="4"/>
      <c r="BC521" s="4"/>
      <c r="BD521" s="4"/>
      <c r="BE521" s="4"/>
      <c r="BF521" s="4"/>
      <c r="BG521" s="4"/>
      <c r="BH521" s="4"/>
      <c r="BI521" s="4"/>
      <c r="BJ521" s="4"/>
      <c r="BK521" s="4"/>
      <c r="BL521" s="4"/>
      <c r="BM521" s="4"/>
      <c r="BN521" s="4"/>
      <c r="BO521" s="4"/>
      <c r="BP521" s="4"/>
      <c r="BQ521" s="4"/>
      <c r="BR521" s="4"/>
      <c r="BS521" s="4"/>
      <c r="BT521" s="4"/>
      <c r="BU521" s="4"/>
      <c r="BV521" s="4"/>
      <c r="BW521" s="4"/>
      <c r="BX521" s="4"/>
      <c r="BY521" s="4"/>
      <c r="BZ521" s="4"/>
      <c r="CA521" s="4"/>
      <c r="CB521" s="4"/>
      <c r="CC521" s="4"/>
      <c r="CD521" s="4"/>
      <c r="CE521" s="4"/>
      <c r="CF521" s="4"/>
      <c r="CG521" s="4"/>
      <c r="CH521" s="4"/>
      <c r="CI521" s="4"/>
      <c r="CJ521" s="4"/>
      <c r="CK521" s="4"/>
      <c r="CL521" s="4"/>
      <c r="CM521" s="4"/>
      <c r="CN521" s="4"/>
      <c r="CO521" s="4"/>
      <c r="CP521" s="4"/>
      <c r="CQ521" s="4"/>
      <c r="CR521" s="4"/>
      <c r="CS521" s="4"/>
      <c r="CT521" s="4"/>
      <c r="CU521" s="4"/>
      <c r="CV521" s="4"/>
      <c r="CW521" s="4"/>
      <c r="CX521" s="4"/>
      <c r="CY521" s="4"/>
      <c r="CZ521" s="4"/>
      <c r="DA521" s="4"/>
      <c r="DB521" s="4"/>
      <c r="DC521" s="4"/>
      <c r="DD521" s="4"/>
      <c r="DE521" s="4"/>
      <c r="DF521" s="4"/>
      <c r="DG521" s="4"/>
      <c r="DH521" s="4"/>
      <c r="DI521" s="4"/>
      <c r="DJ521" s="4"/>
      <c r="DK521" s="4"/>
      <c r="DL521" s="4"/>
      <c r="DM521" s="4"/>
      <c r="DN521" s="4"/>
      <c r="DO521" s="4"/>
      <c r="DP521" s="4"/>
      <c r="DQ521" s="4"/>
      <c r="DR521" s="4"/>
      <c r="DS521" s="4"/>
      <c r="DT521" s="4"/>
      <c r="DU521" s="4"/>
      <c r="DV521" s="4"/>
      <c r="DW521" s="4"/>
      <c r="DX521" s="4"/>
      <c r="DY521" s="4"/>
      <c r="DZ521" s="4"/>
      <c r="EA521" s="4"/>
      <c r="EB521" s="4"/>
      <c r="EC521" s="4"/>
      <c r="ED521" s="4"/>
      <c r="EE521" s="4"/>
      <c r="EF521" s="4"/>
      <c r="EG521" s="4"/>
      <c r="EH521" s="4"/>
      <c r="EI521" s="4"/>
      <c r="EJ521" s="4"/>
      <c r="EK521" s="4"/>
      <c r="EL521" s="4"/>
      <c r="EM521" s="4"/>
      <c r="EN521" s="4"/>
      <c r="EO521" s="4"/>
      <c r="EP521" s="4"/>
      <c r="EQ521" s="4"/>
      <c r="ER521" s="4"/>
      <c r="ES521" s="4"/>
      <c r="ET521" s="4"/>
      <c r="EU521" s="4"/>
      <c r="EV521" s="4"/>
      <c r="EW521" s="4"/>
      <c r="EX521" s="4"/>
      <c r="EY521" s="4"/>
      <c r="EZ521" s="4"/>
      <c r="FA521" s="4"/>
      <c r="FB521" s="4"/>
      <c r="FC521" s="4"/>
      <c r="FD521" s="4"/>
      <c r="FE521" s="4"/>
      <c r="FF521" s="4"/>
      <c r="FG521" s="4"/>
      <c r="FH521" s="4"/>
      <c r="FI521" s="4"/>
      <c r="FJ521" s="4"/>
      <c r="FK521" s="4"/>
      <c r="FL521" s="4"/>
      <c r="FM521" s="4"/>
      <c r="FN521" s="4"/>
      <c r="FO521" s="4"/>
      <c r="FP521" s="4"/>
      <c r="FQ521" s="4"/>
      <c r="FR521" s="4"/>
      <c r="FS521" s="4"/>
      <c r="FT521" s="4"/>
      <c r="FU521" s="4"/>
      <c r="FV521" s="4"/>
      <c r="FW521" s="4"/>
      <c r="FX521" s="4"/>
      <c r="FY521" s="4"/>
      <c r="FZ521" s="4"/>
      <c r="GA521" s="4"/>
      <c r="GB521" s="4"/>
      <c r="GC521" s="4"/>
      <c r="GD521" s="4"/>
      <c r="GE521" s="4"/>
      <c r="GF521" s="4"/>
      <c r="GG521" s="4"/>
      <c r="GH521" s="4"/>
      <c r="GI521" s="4"/>
      <c r="GJ521" s="4"/>
      <c r="GK521" s="4"/>
      <c r="GL521" s="4"/>
      <c r="GM521" s="4"/>
      <c r="GN521" s="4"/>
      <c r="GO521" s="4"/>
      <c r="GP521" s="4"/>
      <c r="GQ521" s="4"/>
      <c r="GR521" s="4"/>
      <c r="GS521" s="4"/>
      <c r="GT521" s="4"/>
      <c r="GU521" s="4"/>
      <c r="GV521" s="4"/>
      <c r="GW521" s="4"/>
      <c r="GX521" s="4"/>
      <c r="GY521" s="4"/>
      <c r="GZ521" s="4"/>
      <c r="HA521" s="4"/>
      <c r="HB521" s="4"/>
      <c r="HC521" s="4"/>
    </row>
    <row r="522" spans="1:211" s="380" customFormat="1" ht="13.9" customHeight="1">
      <c r="A522" s="828" t="str">
        <f>IF('1C TSsoustraitance'!$A239&lt;&gt;0,'1C TSsoustraitance'!$A239,"")</f>
        <v/>
      </c>
      <c r="B522" s="530"/>
      <c r="C522" s="513" t="str">
        <f>IF('1C TSsoustraitance'!$A239&lt;&gt;0,'1C TSsoustraitance'!$B239,"")</f>
        <v/>
      </c>
      <c r="D522" s="513" t="str">
        <f>IF('1C TSsoustraitance'!$A239&lt;&gt;0,'1C TSsoustraitance'!$C239,"")</f>
        <v/>
      </c>
      <c r="E522" s="684"/>
      <c r="F522" s="685"/>
      <c r="G522" s="666">
        <f>'1C TSsoustraitance'!$D239</f>
        <v>0</v>
      </c>
      <c r="H522" s="533">
        <v>0.21</v>
      </c>
      <c r="I522" s="533">
        <v>1</v>
      </c>
      <c r="J522" s="534"/>
      <c r="K522" s="667">
        <f t="shared" si="131"/>
        <v>0</v>
      </c>
      <c r="L522" s="668">
        <f>IF(OR('1C TSsoustraitance'!$D239="",'1C TSsoustraitance'!$AP239=0),0,IF(AND('1C TSsoustraitance'!$D239&lt;&gt;"",$K$2="Pôle",'1C TSsoustraitance'!$E239="OUI"),(('1C TSsoustraitance'!$F239+'1C TSsoustraitance'!$G239+'1C TSsoustraitance'!$H239+'1C TSsoustraitance'!$I239+'1C TSsoustraitance'!$M239)/'1C TSsoustraitance'!$R239),IF(AND('1C TSsoustraitance'!$D239&lt;&gt;"",$K$2="Pôle",'1C TSsoustraitance'!$E239="NON"),(('1C TSsoustraitance'!$F239+'1C TSsoustraitance'!$G239+'1C TSsoustraitance'!$H239+'1C TSsoustraitance'!$I239+'1C TSsoustraitance'!$M239)/'1C TSsoustraitance'!$AP239),IF(AND('1C TSsoustraitance'!$D239&lt;&gt;"",$K$2&lt;&gt;"Pôle",'1C TSsoustraitance'!$E239="OUI"),(('1C TSsoustraitance'!$F239+'1C TSsoustraitance'!$G239+'1C TSsoustraitance'!$H239+'1C TSsoustraitance'!$I239+'1C TSsoustraitance'!$J239+'1C TSsoustraitance'!$K239+'1C TSsoustraitance'!$L239+'1C TSsoustraitance'!$M239+'1C TSsoustraitance'!$N239+'1C TSsoustraitance'!$O239+'1C TSsoustraitance'!$P239+'1C TSsoustraitance'!$Q239)/'1C TSsoustraitance'!$R239),IF(AND('1C TSsoustraitance'!$D239&lt;&gt;"",$K$2&lt;&gt;"Pôle",'1C TSsoustraitance'!$E239="NON"),(('1C TSsoustraitance'!$F239+'1C TSsoustraitance'!$G239+'1C TSsoustraitance'!$H239+'1C TSsoustraitance'!$I239+'1C TSsoustraitance'!$J239+'1C TSsoustraitance'!$K239+'1C TSsoustraitance'!$L239+'1C TSsoustraitance'!$M239+'1C TSsoustraitance'!$N239+'1C TSsoustraitance'!$O239+'1C TSsoustraitance'!$P239+'1C TSsoustraitance'!$Q239))/'1C TSsoustraitance'!$AP239)))))</f>
        <v>0</v>
      </c>
      <c r="M522" s="668">
        <f>IF(OR('1C TSsoustraitance'!$D239="",'1C TSsoustraitance'!AP$13=0),0,IF(AND('1C TSsoustraitance'!$D239&lt;&gt;"",$K$2="Pôle",'1C TSsoustraitance'!$E239="OUI"),(('1C TSsoustraitance'!$J239+'1C TSsoustraitance'!$K239+'1C TSsoustraitance'!$L239)/'1C TSsoustraitance'!$R239),IF(AND('1C TSsoustraitance'!$D239&lt;&gt;"",$K$2="Pôle",'1C TSsoustraitance'!$E239="NON"),(('1C TSsoustraitance'!$J239+'1C TSsoustraitance'!$K239+'1C TSsoustraitance'!$L239)/'1C TSsoustraitance'!$AP239),IF(AND('1C TSsoustraitance'!$D239&lt;&gt;"",$K$2&lt;&gt;"Pôle"),0))))</f>
        <v>0</v>
      </c>
      <c r="N522" s="668">
        <f t="shared" si="136"/>
        <v>0</v>
      </c>
      <c r="O522" s="669">
        <f>IF(OR('1C TSsoustraitance'!$D239="",'1C TSsoustraitance'!$E239="OUI",'1C TSsoustraitance'!$AP239=0),0,(('1C TSsoustraitance'!$S239)/'1C TSsoustraitance'!$AP239))</f>
        <v>0</v>
      </c>
      <c r="P522" s="669">
        <f>IF(OR('1C TSsoustraitance'!$D239="",'1C TSsoustraitance'!$E239="OUI",'1C TSsoustraitance'!$AP239=0),0,(('1C TSsoustraitance'!$T239)/'1C TSsoustraitance'!$AP239))</f>
        <v>0</v>
      </c>
      <c r="Q522" s="669">
        <f>IF(OR('1C TSsoustraitance'!$D239="",'1C TSsoustraitance'!$E239="OUI",'1C TSsoustraitance'!$AP239=0),0,(('1C TSsoustraitance'!$U239)/'1C TSsoustraitance'!$AP239))</f>
        <v>0</v>
      </c>
      <c r="R522" s="669">
        <f>IF(OR('1C TSsoustraitance'!$D239="",'1C TSsoustraitance'!$E239="OUI",'1C TSsoustraitance'!$AP239=0),0,(('1C TSsoustraitance'!$V239)/'1C TSsoustraitance'!$AP239))</f>
        <v>0</v>
      </c>
      <c r="S522" s="669">
        <f>IF(OR('1C TSsoustraitance'!$D239="",'1C TSsoustraitance'!$E239="OUI",'1C TSsoustraitance'!$AP239=0),0,(('1C TSsoustraitance'!$W239)/'1C TSsoustraitance'!$AP239))</f>
        <v>0</v>
      </c>
      <c r="T522" s="669">
        <f>IF(OR('1C TSsoustraitance'!$D239="",'1C TSsoustraitance'!$E239="OUI",'1C TSsoustraitance'!$AP239=0),0,(('1C TSsoustraitance'!$X239)/'1C TSsoustraitance'!$AP239))</f>
        <v>0</v>
      </c>
      <c r="U522" s="669">
        <f>IF(OR('1C TSsoustraitance'!$D239="",'1C TSsoustraitance'!$E239="OUI",'1C TSsoustraitance'!$AP239=0),0,(('1C TSsoustraitance'!$Y239)/'1C TSsoustraitance'!$AP239))</f>
        <v>0</v>
      </c>
      <c r="V522" s="669">
        <f>IF(OR('1C TSsoustraitance'!$D239="",'1C TSsoustraitance'!$E239="OUI",'1C TSsoustraitance'!$AP239=0),0,(('1C TSsoustraitance'!$Z239)/'1C TSsoustraitance'!$AP239))</f>
        <v>0</v>
      </c>
      <c r="W522" s="669">
        <f>IF(OR('1C TSsoustraitance'!$D239="",'1C TSsoustraitance'!$E239="OUI",'1C TSsoustraitance'!$AP239=0),0,(('1C TSsoustraitance'!$AA239)/'1C TSsoustraitance'!$AP239))</f>
        <v>0</v>
      </c>
      <c r="X522" s="669">
        <f>IF(OR('1C TSsoustraitance'!$D239="",'1C TSsoustraitance'!$E239="OUI",'1C TSsoustraitance'!$AP239=0),0,(('1C TSsoustraitance'!$AB239)/'1C TSsoustraitance'!$AP239))</f>
        <v>0</v>
      </c>
      <c r="Y522" s="669">
        <f>IF(OR('1C TSsoustraitance'!$D239="",'1C TSsoustraitance'!$E239="OUI",'1C TSsoustraitance'!$AP239=0),0,(('1C TSsoustraitance'!$AC239)/'1C TSsoustraitance'!$AP239))</f>
        <v>0</v>
      </c>
      <c r="Z522" s="669">
        <f>IF(OR('1C TSsoustraitance'!$D239="",'1C TSsoustraitance'!$E239="OUI",'1C TSsoustraitance'!$AP239=0),0,(('1C TSsoustraitance'!$AD239)/'1C TSsoustraitance'!$AP239))</f>
        <v>0</v>
      </c>
      <c r="AA522" s="669">
        <f>IF(OR('1C TSsoustraitance'!$D239="",'1C TSsoustraitance'!$E239="OUI",'1C TSsoustraitance'!$AP239=0),0,(('1C TSsoustraitance'!$AE239)/'1C TSsoustraitance'!$AP239))</f>
        <v>0</v>
      </c>
      <c r="AB522" s="669">
        <f>IF(OR('1C TSsoustraitance'!$D239="",'1C TSsoustraitance'!$E239="OUI",'1C TSsoustraitance'!$AP239=0),0,(('1C TSsoustraitance'!$AF239)/'1C TSsoustraitance'!$AP239))</f>
        <v>0</v>
      </c>
      <c r="AC522" s="669">
        <f>IF(OR('1C TSsoustraitance'!$D239="",'1C TSsoustraitance'!$E239="OUI",'1C TSsoustraitance'!$AP239=0),0,(('1C TSsoustraitance'!$AG239)/'1C TSsoustraitance'!$AP239))</f>
        <v>0</v>
      </c>
      <c r="AD522" s="669">
        <f>IF(OR('1C TSsoustraitance'!$D239="",'1C TSsoustraitance'!$E239="OUI",'1C TSsoustraitance'!$AP239=0),0,(('1C TSsoustraitance'!$AH239)/'1C TSsoustraitance'!$AP239))</f>
        <v>0</v>
      </c>
      <c r="AE522" s="669">
        <f>IF(OR('1C TSsoustraitance'!$D239="",'1C TSsoustraitance'!$E239="OUI",'1C TSsoustraitance'!$AP239=0),0,(('1C TSsoustraitance'!$AI239)/'1C TSsoustraitance'!$AP239))</f>
        <v>0</v>
      </c>
      <c r="AF522" s="669">
        <f>IF(OR('1C TSsoustraitance'!$D239="",'1C TSsoustraitance'!$E239="OUI",'1C TSsoustraitance'!$AP239=0),0,(('1C TSsoustraitance'!$AJ239)/'1C TSsoustraitance'!$AP239))</f>
        <v>0</v>
      </c>
      <c r="AG522" s="669">
        <f>IF(OR('1C TSsoustraitance'!$D239="",'1C TSsoustraitance'!$E239="OUI",'1C TSsoustraitance'!$AP239=0),0,(('1C TSsoustraitance'!$AK239)/'1C TSsoustraitance'!$AP239))</f>
        <v>0</v>
      </c>
      <c r="AH522" s="669">
        <f>IF(OR('1C TSsoustraitance'!$D239="",'1C TSsoustraitance'!$E239="OUI",'1C TSsoustraitance'!$AP239=0),0,(('1C TSsoustraitance'!$AL239)/'1C TSsoustraitance'!$AP239))</f>
        <v>0</v>
      </c>
      <c r="AI522" s="669">
        <f>IF(OR('1C TSsoustraitance'!$D239="",'1C TSsoustraitance'!$E239="OUI",'1C TSsoustraitance'!$AP239=0),0,(('1C TSsoustraitance'!$AM239)/'1C TSsoustraitance'!$AP239))</f>
        <v>0</v>
      </c>
      <c r="AJ522" s="669">
        <f>IF(OR('1C TSsoustraitance'!$D239="",'1C TSsoustraitance'!$E239="OUI",'1C TSsoustraitance'!$AP239=0),0,(('1C TSsoustraitance'!$AN239)/'1C TSsoustraitance'!$AP239))</f>
        <v>0</v>
      </c>
      <c r="AK522" s="669">
        <f t="shared" si="133"/>
        <v>0</v>
      </c>
      <c r="AL522" s="668">
        <f t="shared" si="134"/>
        <v>0</v>
      </c>
      <c r="AM522" s="670">
        <f>IF(Tableau7[[#This Row],[N° pièce]]="",0,(Tableau7[[#This Row],[hors TVA]]+(Tableau7[[#This Row],[hors TVA]]*Tableau7[[#This Row],[Taux TVA]])-(Tableau7[[#This Row],[hors TVA]]*Tableau7[[#This Row],[Taux TVA]]*Tableau7[[#This Row],[Régime TVA: Récupération]]))*Tableau7[[#This Row],[Type 1]])</f>
        <v>0</v>
      </c>
      <c r="AN522" s="670">
        <f>IF(Tableau7[[#This Row],[N° pièce]]="",0,IF($K$2="pôle",((Tableau7[[#This Row],[hors TVA]]+(Tableau7[[#This Row],[hors TVA]]*Tableau7[[#This Row],[Taux TVA]])-(Tableau7[[#This Row],[hors TVA]]*Tableau7[[#This Row],[Taux TVA]]*Tableau7[[#This Row],[Régime TVA: Récupération]]))*Tableau7[[#This Row],[Type 2]]),0))</f>
        <v>0</v>
      </c>
      <c r="AO522" s="670">
        <f t="shared" si="129"/>
        <v>0</v>
      </c>
      <c r="AP522" s="255">
        <f t="shared" si="128"/>
        <v>0</v>
      </c>
      <c r="AQ522" s="506">
        <f t="shared" si="135"/>
        <v>0</v>
      </c>
      <c r="AR522" s="671"/>
      <c r="AS522" s="512"/>
      <c r="AT522" s="513" t="str">
        <f>IF(('1C TSsoustraitance'!AP239*FICHE!C$14&lt;J522),"Forfait limité à "&amp;FICHE!C$14&amp;"€/jour","")</f>
        <v/>
      </c>
      <c r="AU522" s="797"/>
      <c r="AV522" s="484"/>
      <c r="AW522" s="484"/>
      <c r="AX522" s="484"/>
      <c r="AY522" s="484"/>
      <c r="AZ522" s="484"/>
      <c r="BA522" s="4"/>
      <c r="BB522" s="4"/>
      <c r="BC522" s="4"/>
      <c r="BD522" s="4"/>
      <c r="BE522" s="4"/>
      <c r="BF522" s="4"/>
      <c r="BG522" s="4"/>
      <c r="BH522" s="4"/>
      <c r="BI522" s="4"/>
      <c r="BJ522" s="4"/>
      <c r="BK522" s="4"/>
      <c r="BL522" s="4"/>
      <c r="BM522" s="4"/>
      <c r="BN522" s="4"/>
      <c r="BO522" s="4"/>
      <c r="BP522" s="4"/>
      <c r="BQ522" s="4"/>
      <c r="BR522" s="4"/>
      <c r="BS522" s="4"/>
      <c r="BT522" s="4"/>
      <c r="BU522" s="4"/>
      <c r="BV522" s="4"/>
      <c r="BW522" s="4"/>
      <c r="BX522" s="4"/>
      <c r="BY522" s="4"/>
      <c r="BZ522" s="4"/>
      <c r="CA522" s="4"/>
      <c r="CB522" s="4"/>
      <c r="CC522" s="4"/>
      <c r="CD522" s="4"/>
      <c r="CE522" s="4"/>
      <c r="CF522" s="4"/>
      <c r="CG522" s="4"/>
      <c r="CH522" s="4"/>
      <c r="CI522" s="4"/>
      <c r="CJ522" s="4"/>
      <c r="CK522" s="4"/>
      <c r="CL522" s="4"/>
      <c r="CM522" s="4"/>
      <c r="CN522" s="4"/>
      <c r="CO522" s="4"/>
      <c r="CP522" s="4"/>
      <c r="CQ522" s="4"/>
      <c r="CR522" s="4"/>
      <c r="CS522" s="4"/>
      <c r="CT522" s="4"/>
      <c r="CU522" s="4"/>
      <c r="CV522" s="4"/>
      <c r="CW522" s="4"/>
      <c r="CX522" s="4"/>
      <c r="CY522" s="4"/>
      <c r="CZ522" s="4"/>
      <c r="DA522" s="4"/>
      <c r="DB522" s="4"/>
      <c r="DC522" s="4"/>
      <c r="DD522" s="4"/>
      <c r="DE522" s="4"/>
      <c r="DF522" s="4"/>
      <c r="DG522" s="4"/>
      <c r="DH522" s="4"/>
      <c r="DI522" s="4"/>
      <c r="DJ522" s="4"/>
      <c r="DK522" s="4"/>
      <c r="DL522" s="4"/>
      <c r="DM522" s="4"/>
      <c r="DN522" s="4"/>
      <c r="DO522" s="4"/>
      <c r="DP522" s="4"/>
      <c r="DQ522" s="4"/>
      <c r="DR522" s="4"/>
      <c r="DS522" s="4"/>
      <c r="DT522" s="4"/>
      <c r="DU522" s="4"/>
      <c r="DV522" s="4"/>
      <c r="DW522" s="4"/>
      <c r="DX522" s="4"/>
      <c r="DY522" s="4"/>
      <c r="DZ522" s="4"/>
      <c r="EA522" s="4"/>
      <c r="EB522" s="4"/>
      <c r="EC522" s="4"/>
      <c r="ED522" s="4"/>
      <c r="EE522" s="4"/>
      <c r="EF522" s="4"/>
      <c r="EG522" s="4"/>
      <c r="EH522" s="4"/>
      <c r="EI522" s="4"/>
      <c r="EJ522" s="4"/>
      <c r="EK522" s="4"/>
      <c r="EL522" s="4"/>
      <c r="EM522" s="4"/>
      <c r="EN522" s="4"/>
      <c r="EO522" s="4"/>
      <c r="EP522" s="4"/>
      <c r="EQ522" s="4"/>
      <c r="ER522" s="4"/>
      <c r="ES522" s="4"/>
      <c r="ET522" s="4"/>
      <c r="EU522" s="4"/>
      <c r="EV522" s="4"/>
      <c r="EW522" s="4"/>
      <c r="EX522" s="4"/>
      <c r="EY522" s="4"/>
      <c r="EZ522" s="4"/>
      <c r="FA522" s="4"/>
      <c r="FB522" s="4"/>
      <c r="FC522" s="4"/>
      <c r="FD522" s="4"/>
      <c r="FE522" s="4"/>
      <c r="FF522" s="4"/>
      <c r="FG522" s="4"/>
      <c r="FH522" s="4"/>
      <c r="FI522" s="4"/>
      <c r="FJ522" s="4"/>
      <c r="FK522" s="4"/>
      <c r="FL522" s="4"/>
      <c r="FM522" s="4"/>
      <c r="FN522" s="4"/>
      <c r="FO522" s="4"/>
      <c r="FP522" s="4"/>
      <c r="FQ522" s="4"/>
      <c r="FR522" s="4"/>
      <c r="FS522" s="4"/>
      <c r="FT522" s="4"/>
      <c r="FU522" s="4"/>
      <c r="FV522" s="4"/>
      <c r="FW522" s="4"/>
      <c r="FX522" s="4"/>
      <c r="FY522" s="4"/>
      <c r="FZ522" s="4"/>
      <c r="GA522" s="4"/>
      <c r="GB522" s="4"/>
      <c r="GC522" s="4"/>
      <c r="GD522" s="4"/>
      <c r="GE522" s="4"/>
      <c r="GF522" s="4"/>
      <c r="GG522" s="4"/>
      <c r="GH522" s="4"/>
      <c r="GI522" s="4"/>
      <c r="GJ522" s="4"/>
      <c r="GK522" s="4"/>
      <c r="GL522" s="4"/>
      <c r="GM522" s="4"/>
      <c r="GN522" s="4"/>
      <c r="GO522" s="4"/>
      <c r="GP522" s="4"/>
      <c r="GQ522" s="4"/>
      <c r="GR522" s="4"/>
      <c r="GS522" s="4"/>
      <c r="GT522" s="4"/>
      <c r="GU522" s="4"/>
      <c r="GV522" s="4"/>
      <c r="GW522" s="4"/>
      <c r="GX522" s="4"/>
      <c r="GY522" s="4"/>
      <c r="GZ522" s="4"/>
      <c r="HA522" s="4"/>
      <c r="HB522" s="4"/>
      <c r="HC522" s="4"/>
    </row>
    <row r="523" spans="1:211" s="380" customFormat="1" ht="13.9" customHeight="1">
      <c r="A523" s="828" t="str">
        <f>IF('1C TSsoustraitance'!$A240&lt;&gt;0,'1C TSsoustraitance'!$A240,"")</f>
        <v/>
      </c>
      <c r="B523" s="530"/>
      <c r="C523" s="513" t="str">
        <f>IF('1C TSsoustraitance'!$A240&lt;&gt;0,'1C TSsoustraitance'!$B240,"")</f>
        <v/>
      </c>
      <c r="D523" s="513" t="str">
        <f>IF('1C TSsoustraitance'!$A240&lt;&gt;0,'1C TSsoustraitance'!$C240,"")</f>
        <v/>
      </c>
      <c r="E523" s="684"/>
      <c r="F523" s="685"/>
      <c r="G523" s="666">
        <f>'1C TSsoustraitance'!$D240</f>
        <v>0</v>
      </c>
      <c r="H523" s="533">
        <v>0.21</v>
      </c>
      <c r="I523" s="533">
        <v>1</v>
      </c>
      <c r="J523" s="534"/>
      <c r="K523" s="667">
        <f t="shared" si="131"/>
        <v>0</v>
      </c>
      <c r="L523" s="668">
        <f>IF(OR('1C TSsoustraitance'!$D240="",'1C TSsoustraitance'!$AP240=0),0,IF(AND('1C TSsoustraitance'!$D240&lt;&gt;"",$K$2="Pôle",'1C TSsoustraitance'!$E240="OUI"),(('1C TSsoustraitance'!$F240+'1C TSsoustraitance'!$G240+'1C TSsoustraitance'!$H240+'1C TSsoustraitance'!$I240+'1C TSsoustraitance'!$M240)/'1C TSsoustraitance'!$R240),IF(AND('1C TSsoustraitance'!$D240&lt;&gt;"",$K$2="Pôle",'1C TSsoustraitance'!$E240="NON"),(('1C TSsoustraitance'!$F240+'1C TSsoustraitance'!$G240+'1C TSsoustraitance'!$H240+'1C TSsoustraitance'!$I240+'1C TSsoustraitance'!$M240)/'1C TSsoustraitance'!$AP240),IF(AND('1C TSsoustraitance'!$D240&lt;&gt;"",$K$2&lt;&gt;"Pôle",'1C TSsoustraitance'!$E240="OUI"),(('1C TSsoustraitance'!$F240+'1C TSsoustraitance'!$G240+'1C TSsoustraitance'!$H240+'1C TSsoustraitance'!$I240+'1C TSsoustraitance'!$J240+'1C TSsoustraitance'!$K240+'1C TSsoustraitance'!$L240+'1C TSsoustraitance'!$M240+'1C TSsoustraitance'!$N240+'1C TSsoustraitance'!$O240+'1C TSsoustraitance'!$P240+'1C TSsoustraitance'!$Q240)/'1C TSsoustraitance'!$R240),IF(AND('1C TSsoustraitance'!$D240&lt;&gt;"",$K$2&lt;&gt;"Pôle",'1C TSsoustraitance'!$E240="NON"),(('1C TSsoustraitance'!$F240+'1C TSsoustraitance'!$G240+'1C TSsoustraitance'!$H240+'1C TSsoustraitance'!$I240+'1C TSsoustraitance'!$J240+'1C TSsoustraitance'!$K240+'1C TSsoustraitance'!$L240+'1C TSsoustraitance'!$M240+'1C TSsoustraitance'!$N240+'1C TSsoustraitance'!$O240+'1C TSsoustraitance'!$P240+'1C TSsoustraitance'!$Q240))/'1C TSsoustraitance'!$AP240)))))</f>
        <v>0</v>
      </c>
      <c r="M523" s="668">
        <f>IF(OR('1C TSsoustraitance'!$D240="",'1C TSsoustraitance'!AP$13=0),0,IF(AND('1C TSsoustraitance'!$D240&lt;&gt;"",$K$2="Pôle",'1C TSsoustraitance'!$E240="OUI"),(('1C TSsoustraitance'!$J240+'1C TSsoustraitance'!$K240+'1C TSsoustraitance'!$L240)/'1C TSsoustraitance'!$R240),IF(AND('1C TSsoustraitance'!$D240&lt;&gt;"",$K$2="Pôle",'1C TSsoustraitance'!$E240="NON"),(('1C TSsoustraitance'!$J240+'1C TSsoustraitance'!$K240+'1C TSsoustraitance'!$L240)/'1C TSsoustraitance'!$AP240),IF(AND('1C TSsoustraitance'!$D240&lt;&gt;"",$K$2&lt;&gt;"Pôle"),0))))</f>
        <v>0</v>
      </c>
      <c r="N523" s="668">
        <f t="shared" si="136"/>
        <v>0</v>
      </c>
      <c r="O523" s="669">
        <f>IF(OR('1C TSsoustraitance'!$D240="",'1C TSsoustraitance'!$E240="OUI",'1C TSsoustraitance'!$AP240=0),0,(('1C TSsoustraitance'!$S240)/'1C TSsoustraitance'!$AP240))</f>
        <v>0</v>
      </c>
      <c r="P523" s="669">
        <f>IF(OR('1C TSsoustraitance'!$D240="",'1C TSsoustraitance'!$E240="OUI",'1C TSsoustraitance'!$AP240=0),0,(('1C TSsoustraitance'!$T240)/'1C TSsoustraitance'!$AP240))</f>
        <v>0</v>
      </c>
      <c r="Q523" s="669">
        <f>IF(OR('1C TSsoustraitance'!$D240="",'1C TSsoustraitance'!$E240="OUI",'1C TSsoustraitance'!$AP240=0),0,(('1C TSsoustraitance'!$U240)/'1C TSsoustraitance'!$AP240))</f>
        <v>0</v>
      </c>
      <c r="R523" s="669">
        <f>IF(OR('1C TSsoustraitance'!$D240="",'1C TSsoustraitance'!$E240="OUI",'1C TSsoustraitance'!$AP240=0),0,(('1C TSsoustraitance'!$V240)/'1C TSsoustraitance'!$AP240))</f>
        <v>0</v>
      </c>
      <c r="S523" s="669">
        <f>IF(OR('1C TSsoustraitance'!$D240="",'1C TSsoustraitance'!$E240="OUI",'1C TSsoustraitance'!$AP240=0),0,(('1C TSsoustraitance'!$W240)/'1C TSsoustraitance'!$AP240))</f>
        <v>0</v>
      </c>
      <c r="T523" s="669">
        <f>IF(OR('1C TSsoustraitance'!$D240="",'1C TSsoustraitance'!$E240="OUI",'1C TSsoustraitance'!$AP240=0),0,(('1C TSsoustraitance'!$X240)/'1C TSsoustraitance'!$AP240))</f>
        <v>0</v>
      </c>
      <c r="U523" s="669">
        <f>IF(OR('1C TSsoustraitance'!$D240="",'1C TSsoustraitance'!$E240="OUI",'1C TSsoustraitance'!$AP240=0),0,(('1C TSsoustraitance'!$Y240)/'1C TSsoustraitance'!$AP240))</f>
        <v>0</v>
      </c>
      <c r="V523" s="669">
        <f>IF(OR('1C TSsoustraitance'!$D240="",'1C TSsoustraitance'!$E240="OUI",'1C TSsoustraitance'!$AP240=0),0,(('1C TSsoustraitance'!$Z240)/'1C TSsoustraitance'!$AP240))</f>
        <v>0</v>
      </c>
      <c r="W523" s="669">
        <f>IF(OR('1C TSsoustraitance'!$D240="",'1C TSsoustraitance'!$E240="OUI",'1C TSsoustraitance'!$AP240=0),0,(('1C TSsoustraitance'!$AA240)/'1C TSsoustraitance'!$AP240))</f>
        <v>0</v>
      </c>
      <c r="X523" s="669">
        <f>IF(OR('1C TSsoustraitance'!$D240="",'1C TSsoustraitance'!$E240="OUI",'1C TSsoustraitance'!$AP240=0),0,(('1C TSsoustraitance'!$AB240)/'1C TSsoustraitance'!$AP240))</f>
        <v>0</v>
      </c>
      <c r="Y523" s="669">
        <f>IF(OR('1C TSsoustraitance'!$D240="",'1C TSsoustraitance'!$E240="OUI",'1C TSsoustraitance'!$AP240=0),0,(('1C TSsoustraitance'!$AC240)/'1C TSsoustraitance'!$AP240))</f>
        <v>0</v>
      </c>
      <c r="Z523" s="669">
        <f>IF(OR('1C TSsoustraitance'!$D240="",'1C TSsoustraitance'!$E240="OUI",'1C TSsoustraitance'!$AP240=0),0,(('1C TSsoustraitance'!$AD240)/'1C TSsoustraitance'!$AP240))</f>
        <v>0</v>
      </c>
      <c r="AA523" s="669">
        <f>IF(OR('1C TSsoustraitance'!$D240="",'1C TSsoustraitance'!$E240="OUI",'1C TSsoustraitance'!$AP240=0),0,(('1C TSsoustraitance'!$AE240)/'1C TSsoustraitance'!$AP240))</f>
        <v>0</v>
      </c>
      <c r="AB523" s="669">
        <f>IF(OR('1C TSsoustraitance'!$D240="",'1C TSsoustraitance'!$E240="OUI",'1C TSsoustraitance'!$AP240=0),0,(('1C TSsoustraitance'!$AF240)/'1C TSsoustraitance'!$AP240))</f>
        <v>0</v>
      </c>
      <c r="AC523" s="669">
        <f>IF(OR('1C TSsoustraitance'!$D240="",'1C TSsoustraitance'!$E240="OUI",'1C TSsoustraitance'!$AP240=0),0,(('1C TSsoustraitance'!$AG240)/'1C TSsoustraitance'!$AP240))</f>
        <v>0</v>
      </c>
      <c r="AD523" s="669">
        <f>IF(OR('1C TSsoustraitance'!$D240="",'1C TSsoustraitance'!$E240="OUI",'1C TSsoustraitance'!$AP240=0),0,(('1C TSsoustraitance'!$AH240)/'1C TSsoustraitance'!$AP240))</f>
        <v>0</v>
      </c>
      <c r="AE523" s="669">
        <f>IF(OR('1C TSsoustraitance'!$D240="",'1C TSsoustraitance'!$E240="OUI",'1C TSsoustraitance'!$AP240=0),0,(('1C TSsoustraitance'!$AI240)/'1C TSsoustraitance'!$AP240))</f>
        <v>0</v>
      </c>
      <c r="AF523" s="669">
        <f>IF(OR('1C TSsoustraitance'!$D240="",'1C TSsoustraitance'!$E240="OUI",'1C TSsoustraitance'!$AP240=0),0,(('1C TSsoustraitance'!$AJ240)/'1C TSsoustraitance'!$AP240))</f>
        <v>0</v>
      </c>
      <c r="AG523" s="669">
        <f>IF(OR('1C TSsoustraitance'!$D240="",'1C TSsoustraitance'!$E240="OUI",'1C TSsoustraitance'!$AP240=0),0,(('1C TSsoustraitance'!$AK240)/'1C TSsoustraitance'!$AP240))</f>
        <v>0</v>
      </c>
      <c r="AH523" s="669">
        <f>IF(OR('1C TSsoustraitance'!$D240="",'1C TSsoustraitance'!$E240="OUI",'1C TSsoustraitance'!$AP240=0),0,(('1C TSsoustraitance'!$AL240)/'1C TSsoustraitance'!$AP240))</f>
        <v>0</v>
      </c>
      <c r="AI523" s="669">
        <f>IF(OR('1C TSsoustraitance'!$D240="",'1C TSsoustraitance'!$E240="OUI",'1C TSsoustraitance'!$AP240=0),0,(('1C TSsoustraitance'!$AM240)/'1C TSsoustraitance'!$AP240))</f>
        <v>0</v>
      </c>
      <c r="AJ523" s="669">
        <f>IF(OR('1C TSsoustraitance'!$D240="",'1C TSsoustraitance'!$E240="OUI",'1C TSsoustraitance'!$AP240=0),0,(('1C TSsoustraitance'!$AN240)/'1C TSsoustraitance'!$AP240))</f>
        <v>0</v>
      </c>
      <c r="AK523" s="669">
        <f t="shared" si="133"/>
        <v>0</v>
      </c>
      <c r="AL523" s="668">
        <f t="shared" si="134"/>
        <v>0</v>
      </c>
      <c r="AM523" s="670">
        <f>IF(Tableau7[[#This Row],[N° pièce]]="",0,(Tableau7[[#This Row],[hors TVA]]+(Tableau7[[#This Row],[hors TVA]]*Tableau7[[#This Row],[Taux TVA]])-(Tableau7[[#This Row],[hors TVA]]*Tableau7[[#This Row],[Taux TVA]]*Tableau7[[#This Row],[Régime TVA: Récupération]]))*Tableau7[[#This Row],[Type 1]])</f>
        <v>0</v>
      </c>
      <c r="AN523" s="670">
        <f>IF(Tableau7[[#This Row],[N° pièce]]="",0,IF($K$2="pôle",((Tableau7[[#This Row],[hors TVA]]+(Tableau7[[#This Row],[hors TVA]]*Tableau7[[#This Row],[Taux TVA]])-(Tableau7[[#This Row],[hors TVA]]*Tableau7[[#This Row],[Taux TVA]]*Tableau7[[#This Row],[Régime TVA: Récupération]]))*Tableau7[[#This Row],[Type 2]]),0))</f>
        <v>0</v>
      </c>
      <c r="AO523" s="670">
        <f t="shared" si="129"/>
        <v>0</v>
      </c>
      <c r="AP523" s="255">
        <f t="shared" si="128"/>
        <v>0</v>
      </c>
      <c r="AQ523" s="506">
        <f t="shared" si="135"/>
        <v>0</v>
      </c>
      <c r="AR523" s="671"/>
      <c r="AS523" s="512"/>
      <c r="AT523" s="513" t="str">
        <f>IF(('1C TSsoustraitance'!AP240*FICHE!C$14&lt;J523),"Forfait limité à "&amp;FICHE!C$14&amp;"€/jour","")</f>
        <v/>
      </c>
      <c r="AU523" s="797"/>
      <c r="AV523" s="484"/>
      <c r="AW523" s="484"/>
      <c r="AX523" s="484"/>
      <c r="AY523" s="484"/>
      <c r="AZ523" s="484"/>
      <c r="BA523" s="4"/>
      <c r="BB523" s="4"/>
      <c r="BC523" s="4"/>
      <c r="BD523" s="4"/>
      <c r="BE523" s="4"/>
      <c r="BF523" s="4"/>
      <c r="BG523" s="4"/>
      <c r="BH523" s="4"/>
      <c r="BI523" s="4"/>
      <c r="BJ523" s="4"/>
      <c r="BK523" s="4"/>
      <c r="BL523" s="4"/>
      <c r="BM523" s="4"/>
      <c r="BN523" s="4"/>
      <c r="BO523" s="4"/>
      <c r="BP523" s="4"/>
      <c r="BQ523" s="4"/>
      <c r="BR523" s="4"/>
      <c r="BS523" s="4"/>
      <c r="BT523" s="4"/>
      <c r="BU523" s="4"/>
      <c r="BV523" s="4"/>
      <c r="BW523" s="4"/>
      <c r="BX523" s="4"/>
      <c r="BY523" s="4"/>
      <c r="BZ523" s="4"/>
      <c r="CA523" s="4"/>
      <c r="CB523" s="4"/>
      <c r="CC523" s="4"/>
      <c r="CD523" s="4"/>
      <c r="CE523" s="4"/>
      <c r="CF523" s="4"/>
      <c r="CG523" s="4"/>
      <c r="CH523" s="4"/>
      <c r="CI523" s="4"/>
      <c r="CJ523" s="4"/>
      <c r="CK523" s="4"/>
      <c r="CL523" s="4"/>
      <c r="CM523" s="4"/>
      <c r="CN523" s="4"/>
      <c r="CO523" s="4"/>
      <c r="CP523" s="4"/>
      <c r="CQ523" s="4"/>
      <c r="CR523" s="4"/>
      <c r="CS523" s="4"/>
      <c r="CT523" s="4"/>
      <c r="CU523" s="4"/>
      <c r="CV523" s="4"/>
      <c r="CW523" s="4"/>
      <c r="CX523" s="4"/>
      <c r="CY523" s="4"/>
      <c r="CZ523" s="4"/>
      <c r="DA523" s="4"/>
      <c r="DB523" s="4"/>
      <c r="DC523" s="4"/>
      <c r="DD523" s="4"/>
      <c r="DE523" s="4"/>
      <c r="DF523" s="4"/>
      <c r="DG523" s="4"/>
      <c r="DH523" s="4"/>
      <c r="DI523" s="4"/>
      <c r="DJ523" s="4"/>
      <c r="DK523" s="4"/>
      <c r="DL523" s="4"/>
      <c r="DM523" s="4"/>
      <c r="DN523" s="4"/>
      <c r="DO523" s="4"/>
      <c r="DP523" s="4"/>
      <c r="DQ523" s="4"/>
      <c r="DR523" s="4"/>
      <c r="DS523" s="4"/>
      <c r="DT523" s="4"/>
      <c r="DU523" s="4"/>
      <c r="DV523" s="4"/>
      <c r="DW523" s="4"/>
      <c r="DX523" s="4"/>
      <c r="DY523" s="4"/>
      <c r="DZ523" s="4"/>
      <c r="EA523" s="4"/>
      <c r="EB523" s="4"/>
      <c r="EC523" s="4"/>
      <c r="ED523" s="4"/>
      <c r="EE523" s="4"/>
      <c r="EF523" s="4"/>
      <c r="EG523" s="4"/>
      <c r="EH523" s="4"/>
      <c r="EI523" s="4"/>
      <c r="EJ523" s="4"/>
      <c r="EK523" s="4"/>
      <c r="EL523" s="4"/>
      <c r="EM523" s="4"/>
      <c r="EN523" s="4"/>
      <c r="EO523" s="4"/>
      <c r="EP523" s="4"/>
      <c r="EQ523" s="4"/>
      <c r="ER523" s="4"/>
      <c r="ES523" s="4"/>
      <c r="ET523" s="4"/>
      <c r="EU523" s="4"/>
      <c r="EV523" s="4"/>
      <c r="EW523" s="4"/>
      <c r="EX523" s="4"/>
      <c r="EY523" s="4"/>
      <c r="EZ523" s="4"/>
      <c r="FA523" s="4"/>
      <c r="FB523" s="4"/>
      <c r="FC523" s="4"/>
      <c r="FD523" s="4"/>
      <c r="FE523" s="4"/>
      <c r="FF523" s="4"/>
      <c r="FG523" s="4"/>
      <c r="FH523" s="4"/>
      <c r="FI523" s="4"/>
      <c r="FJ523" s="4"/>
      <c r="FK523" s="4"/>
      <c r="FL523" s="4"/>
      <c r="FM523" s="4"/>
      <c r="FN523" s="4"/>
      <c r="FO523" s="4"/>
      <c r="FP523" s="4"/>
      <c r="FQ523" s="4"/>
      <c r="FR523" s="4"/>
      <c r="FS523" s="4"/>
      <c r="FT523" s="4"/>
      <c r="FU523" s="4"/>
      <c r="FV523" s="4"/>
      <c r="FW523" s="4"/>
      <c r="FX523" s="4"/>
      <c r="FY523" s="4"/>
      <c r="FZ523" s="4"/>
      <c r="GA523" s="4"/>
      <c r="GB523" s="4"/>
      <c r="GC523" s="4"/>
      <c r="GD523" s="4"/>
      <c r="GE523" s="4"/>
      <c r="GF523" s="4"/>
      <c r="GG523" s="4"/>
      <c r="GH523" s="4"/>
      <c r="GI523" s="4"/>
      <c r="GJ523" s="4"/>
      <c r="GK523" s="4"/>
      <c r="GL523" s="4"/>
      <c r="GM523" s="4"/>
      <c r="GN523" s="4"/>
      <c r="GO523" s="4"/>
      <c r="GP523" s="4"/>
      <c r="GQ523" s="4"/>
      <c r="GR523" s="4"/>
      <c r="GS523" s="4"/>
      <c r="GT523" s="4"/>
      <c r="GU523" s="4"/>
      <c r="GV523" s="4"/>
      <c r="GW523" s="4"/>
      <c r="GX523" s="4"/>
      <c r="GY523" s="4"/>
      <c r="GZ523" s="4"/>
      <c r="HA523" s="4"/>
      <c r="HB523" s="4"/>
      <c r="HC523" s="4"/>
    </row>
    <row r="524" spans="1:211" s="380" customFormat="1" ht="13.9" customHeight="1">
      <c r="A524" s="828" t="str">
        <f>IF('1C TSsoustraitance'!$A241&lt;&gt;0,'1C TSsoustraitance'!$A241,"")</f>
        <v/>
      </c>
      <c r="B524" s="530"/>
      <c r="C524" s="513" t="str">
        <f>IF('1C TSsoustraitance'!$A241&lt;&gt;0,'1C TSsoustraitance'!$B241,"")</f>
        <v/>
      </c>
      <c r="D524" s="513" t="str">
        <f>IF('1C TSsoustraitance'!$A241&lt;&gt;0,'1C TSsoustraitance'!$C241,"")</f>
        <v/>
      </c>
      <c r="E524" s="684"/>
      <c r="F524" s="685"/>
      <c r="G524" s="666">
        <f>'1C TSsoustraitance'!$D241</f>
        <v>0</v>
      </c>
      <c r="H524" s="533">
        <v>0.21</v>
      </c>
      <c r="I524" s="533">
        <v>1</v>
      </c>
      <c r="J524" s="534"/>
      <c r="K524" s="667">
        <f t="shared" si="131"/>
        <v>0</v>
      </c>
      <c r="L524" s="668">
        <f>IF(OR('1C TSsoustraitance'!$D241="",'1C TSsoustraitance'!$AP241=0),0,IF(AND('1C TSsoustraitance'!$D241&lt;&gt;"",$K$2="Pôle",'1C TSsoustraitance'!$E241="OUI"),(('1C TSsoustraitance'!$F241+'1C TSsoustraitance'!$G241+'1C TSsoustraitance'!$H241+'1C TSsoustraitance'!$I241+'1C TSsoustraitance'!$M241)/'1C TSsoustraitance'!$R241),IF(AND('1C TSsoustraitance'!$D241&lt;&gt;"",$K$2="Pôle",'1C TSsoustraitance'!$E241="NON"),(('1C TSsoustraitance'!$F241+'1C TSsoustraitance'!$G241+'1C TSsoustraitance'!$H241+'1C TSsoustraitance'!$I241+'1C TSsoustraitance'!$M241)/'1C TSsoustraitance'!$AP241),IF(AND('1C TSsoustraitance'!$D241&lt;&gt;"",$K$2&lt;&gt;"Pôle",'1C TSsoustraitance'!$E241="OUI"),(('1C TSsoustraitance'!$F241+'1C TSsoustraitance'!$G241+'1C TSsoustraitance'!$H241+'1C TSsoustraitance'!$I241+'1C TSsoustraitance'!$J241+'1C TSsoustraitance'!$K241+'1C TSsoustraitance'!$L241+'1C TSsoustraitance'!$M241+'1C TSsoustraitance'!$N241+'1C TSsoustraitance'!$O241+'1C TSsoustraitance'!$P241+'1C TSsoustraitance'!$Q241)/'1C TSsoustraitance'!$R241),IF(AND('1C TSsoustraitance'!$D241&lt;&gt;"",$K$2&lt;&gt;"Pôle",'1C TSsoustraitance'!$E241="NON"),(('1C TSsoustraitance'!$F241+'1C TSsoustraitance'!$G241+'1C TSsoustraitance'!$H241+'1C TSsoustraitance'!$I241+'1C TSsoustraitance'!$J241+'1C TSsoustraitance'!$K241+'1C TSsoustraitance'!$L241+'1C TSsoustraitance'!$M241+'1C TSsoustraitance'!$N241+'1C TSsoustraitance'!$O241+'1C TSsoustraitance'!$P241+'1C TSsoustraitance'!$Q241))/'1C TSsoustraitance'!$AP241)))))</f>
        <v>0</v>
      </c>
      <c r="M524" s="668">
        <f>IF(OR('1C TSsoustraitance'!$D241="",'1C TSsoustraitance'!AP$13=0),0,IF(AND('1C TSsoustraitance'!$D241&lt;&gt;"",$K$2="Pôle",'1C TSsoustraitance'!$E241="OUI"),(('1C TSsoustraitance'!$J241+'1C TSsoustraitance'!$K241+'1C TSsoustraitance'!$L241)/'1C TSsoustraitance'!$R241),IF(AND('1C TSsoustraitance'!$D241&lt;&gt;"",$K$2="Pôle",'1C TSsoustraitance'!$E241="NON"),(('1C TSsoustraitance'!$J241+'1C TSsoustraitance'!$K241+'1C TSsoustraitance'!$L241)/'1C TSsoustraitance'!$AP241),IF(AND('1C TSsoustraitance'!$D241&lt;&gt;"",$K$2&lt;&gt;"Pôle"),0))))</f>
        <v>0</v>
      </c>
      <c r="N524" s="668">
        <f t="shared" si="136"/>
        <v>0</v>
      </c>
      <c r="O524" s="669">
        <f>IF(OR('1C TSsoustraitance'!$D241="",'1C TSsoustraitance'!$E241="OUI",'1C TSsoustraitance'!$AP241=0),0,(('1C TSsoustraitance'!$S241)/'1C TSsoustraitance'!$AP241))</f>
        <v>0</v>
      </c>
      <c r="P524" s="669">
        <f>IF(OR('1C TSsoustraitance'!$D241="",'1C TSsoustraitance'!$E241="OUI",'1C TSsoustraitance'!$AP241=0),0,(('1C TSsoustraitance'!$T241)/'1C TSsoustraitance'!$AP241))</f>
        <v>0</v>
      </c>
      <c r="Q524" s="669">
        <f>IF(OR('1C TSsoustraitance'!$D241="",'1C TSsoustraitance'!$E241="OUI",'1C TSsoustraitance'!$AP241=0),0,(('1C TSsoustraitance'!$U241)/'1C TSsoustraitance'!$AP241))</f>
        <v>0</v>
      </c>
      <c r="R524" s="669">
        <f>IF(OR('1C TSsoustraitance'!$D241="",'1C TSsoustraitance'!$E241="OUI",'1C TSsoustraitance'!$AP241=0),0,(('1C TSsoustraitance'!$V241)/'1C TSsoustraitance'!$AP241))</f>
        <v>0</v>
      </c>
      <c r="S524" s="669">
        <f>IF(OR('1C TSsoustraitance'!$D241="",'1C TSsoustraitance'!$E241="OUI",'1C TSsoustraitance'!$AP241=0),0,(('1C TSsoustraitance'!$W241)/'1C TSsoustraitance'!$AP241))</f>
        <v>0</v>
      </c>
      <c r="T524" s="669">
        <f>IF(OR('1C TSsoustraitance'!$D241="",'1C TSsoustraitance'!$E241="OUI",'1C TSsoustraitance'!$AP241=0),0,(('1C TSsoustraitance'!$X241)/'1C TSsoustraitance'!$AP241))</f>
        <v>0</v>
      </c>
      <c r="U524" s="669">
        <f>IF(OR('1C TSsoustraitance'!$D241="",'1C TSsoustraitance'!$E241="OUI",'1C TSsoustraitance'!$AP241=0),0,(('1C TSsoustraitance'!$Y241)/'1C TSsoustraitance'!$AP241))</f>
        <v>0</v>
      </c>
      <c r="V524" s="669">
        <f>IF(OR('1C TSsoustraitance'!$D241="",'1C TSsoustraitance'!$E241="OUI",'1C TSsoustraitance'!$AP241=0),0,(('1C TSsoustraitance'!$Z241)/'1C TSsoustraitance'!$AP241))</f>
        <v>0</v>
      </c>
      <c r="W524" s="669">
        <f>IF(OR('1C TSsoustraitance'!$D241="",'1C TSsoustraitance'!$E241="OUI",'1C TSsoustraitance'!$AP241=0),0,(('1C TSsoustraitance'!$AA241)/'1C TSsoustraitance'!$AP241))</f>
        <v>0</v>
      </c>
      <c r="X524" s="669">
        <f>IF(OR('1C TSsoustraitance'!$D241="",'1C TSsoustraitance'!$E241="OUI",'1C TSsoustraitance'!$AP241=0),0,(('1C TSsoustraitance'!$AB241)/'1C TSsoustraitance'!$AP241))</f>
        <v>0</v>
      </c>
      <c r="Y524" s="669">
        <f>IF(OR('1C TSsoustraitance'!$D241="",'1C TSsoustraitance'!$E241="OUI",'1C TSsoustraitance'!$AP241=0),0,(('1C TSsoustraitance'!$AC241)/'1C TSsoustraitance'!$AP241))</f>
        <v>0</v>
      </c>
      <c r="Z524" s="669">
        <f>IF(OR('1C TSsoustraitance'!$D241="",'1C TSsoustraitance'!$E241="OUI",'1C TSsoustraitance'!$AP241=0),0,(('1C TSsoustraitance'!$AD241)/'1C TSsoustraitance'!$AP241))</f>
        <v>0</v>
      </c>
      <c r="AA524" s="669">
        <f>IF(OR('1C TSsoustraitance'!$D241="",'1C TSsoustraitance'!$E241="OUI",'1C TSsoustraitance'!$AP241=0),0,(('1C TSsoustraitance'!$AE241)/'1C TSsoustraitance'!$AP241))</f>
        <v>0</v>
      </c>
      <c r="AB524" s="669">
        <f>IF(OR('1C TSsoustraitance'!$D241="",'1C TSsoustraitance'!$E241="OUI",'1C TSsoustraitance'!$AP241=0),0,(('1C TSsoustraitance'!$AF241)/'1C TSsoustraitance'!$AP241))</f>
        <v>0</v>
      </c>
      <c r="AC524" s="669">
        <f>IF(OR('1C TSsoustraitance'!$D241="",'1C TSsoustraitance'!$E241="OUI",'1C TSsoustraitance'!$AP241=0),0,(('1C TSsoustraitance'!$AG241)/'1C TSsoustraitance'!$AP241))</f>
        <v>0</v>
      </c>
      <c r="AD524" s="669">
        <f>IF(OR('1C TSsoustraitance'!$D241="",'1C TSsoustraitance'!$E241="OUI",'1C TSsoustraitance'!$AP241=0),0,(('1C TSsoustraitance'!$AH241)/'1C TSsoustraitance'!$AP241))</f>
        <v>0</v>
      </c>
      <c r="AE524" s="669">
        <f>IF(OR('1C TSsoustraitance'!$D241="",'1C TSsoustraitance'!$E241="OUI",'1C TSsoustraitance'!$AP241=0),0,(('1C TSsoustraitance'!$AI241)/'1C TSsoustraitance'!$AP241))</f>
        <v>0</v>
      </c>
      <c r="AF524" s="669">
        <f>IF(OR('1C TSsoustraitance'!$D241="",'1C TSsoustraitance'!$E241="OUI",'1C TSsoustraitance'!$AP241=0),0,(('1C TSsoustraitance'!$AJ241)/'1C TSsoustraitance'!$AP241))</f>
        <v>0</v>
      </c>
      <c r="AG524" s="669">
        <f>IF(OR('1C TSsoustraitance'!$D241="",'1C TSsoustraitance'!$E241="OUI",'1C TSsoustraitance'!$AP241=0),0,(('1C TSsoustraitance'!$AK241)/'1C TSsoustraitance'!$AP241))</f>
        <v>0</v>
      </c>
      <c r="AH524" s="669">
        <f>IF(OR('1C TSsoustraitance'!$D241="",'1C TSsoustraitance'!$E241="OUI",'1C TSsoustraitance'!$AP241=0),0,(('1C TSsoustraitance'!$AL241)/'1C TSsoustraitance'!$AP241))</f>
        <v>0</v>
      </c>
      <c r="AI524" s="669">
        <f>IF(OR('1C TSsoustraitance'!$D241="",'1C TSsoustraitance'!$E241="OUI",'1C TSsoustraitance'!$AP241=0),0,(('1C TSsoustraitance'!$AM241)/'1C TSsoustraitance'!$AP241))</f>
        <v>0</v>
      </c>
      <c r="AJ524" s="669">
        <f>IF(OR('1C TSsoustraitance'!$D241="",'1C TSsoustraitance'!$E241="OUI",'1C TSsoustraitance'!$AP241=0),0,(('1C TSsoustraitance'!$AN241)/'1C TSsoustraitance'!$AP241))</f>
        <v>0</v>
      </c>
      <c r="AK524" s="669">
        <f t="shared" si="133"/>
        <v>0</v>
      </c>
      <c r="AL524" s="668">
        <f t="shared" si="134"/>
        <v>0</v>
      </c>
      <c r="AM524" s="670">
        <f>IF(Tableau7[[#This Row],[N° pièce]]="",0,(Tableau7[[#This Row],[hors TVA]]+(Tableau7[[#This Row],[hors TVA]]*Tableau7[[#This Row],[Taux TVA]])-(Tableau7[[#This Row],[hors TVA]]*Tableau7[[#This Row],[Taux TVA]]*Tableau7[[#This Row],[Régime TVA: Récupération]]))*Tableau7[[#This Row],[Type 1]])</f>
        <v>0</v>
      </c>
      <c r="AN524" s="670">
        <f>IF(Tableau7[[#This Row],[N° pièce]]="",0,IF($K$2="pôle",((Tableau7[[#This Row],[hors TVA]]+(Tableau7[[#This Row],[hors TVA]]*Tableau7[[#This Row],[Taux TVA]])-(Tableau7[[#This Row],[hors TVA]]*Tableau7[[#This Row],[Taux TVA]]*Tableau7[[#This Row],[Régime TVA: Récupération]]))*Tableau7[[#This Row],[Type 2]]),0))</f>
        <v>0</v>
      </c>
      <c r="AO524" s="670">
        <f t="shared" si="129"/>
        <v>0</v>
      </c>
      <c r="AP524" s="255">
        <f t="shared" si="128"/>
        <v>0</v>
      </c>
      <c r="AQ524" s="506">
        <f t="shared" si="135"/>
        <v>0</v>
      </c>
      <c r="AR524" s="671"/>
      <c r="AS524" s="512"/>
      <c r="AT524" s="513" t="str">
        <f>IF(('1C TSsoustraitance'!AP241*FICHE!C$14&lt;J524),"Forfait limité à "&amp;FICHE!C$14&amp;"€/jour","")</f>
        <v/>
      </c>
      <c r="AU524" s="797"/>
      <c r="AV524" s="484"/>
      <c r="AW524" s="484"/>
      <c r="AX524" s="484"/>
      <c r="AY524" s="484"/>
      <c r="AZ524" s="484"/>
      <c r="BA524" s="4"/>
      <c r="BB524" s="4"/>
      <c r="BC524" s="4"/>
      <c r="BD524" s="4"/>
      <c r="BE524" s="4"/>
      <c r="BF524" s="4"/>
      <c r="BG524" s="4"/>
      <c r="BH524" s="4"/>
      <c r="BI524" s="4"/>
      <c r="BJ524" s="4"/>
      <c r="BK524" s="4"/>
      <c r="BL524" s="4"/>
      <c r="BM524" s="4"/>
      <c r="BN524" s="4"/>
      <c r="BO524" s="4"/>
      <c r="BP524" s="4"/>
      <c r="BQ524" s="4"/>
      <c r="BR524" s="4"/>
      <c r="BS524" s="4"/>
      <c r="BT524" s="4"/>
      <c r="BU524" s="4"/>
      <c r="BV524" s="4"/>
      <c r="BW524" s="4"/>
      <c r="BX524" s="4"/>
      <c r="BY524" s="4"/>
      <c r="BZ524" s="4"/>
      <c r="CA524" s="4"/>
      <c r="CB524" s="4"/>
      <c r="CC524" s="4"/>
      <c r="CD524" s="4"/>
      <c r="CE524" s="4"/>
      <c r="CF524" s="4"/>
      <c r="CG524" s="4"/>
      <c r="CH524" s="4"/>
      <c r="CI524" s="4"/>
      <c r="CJ524" s="4"/>
      <c r="CK524" s="4"/>
      <c r="CL524" s="4"/>
      <c r="CM524" s="4"/>
      <c r="CN524" s="4"/>
      <c r="CO524" s="4"/>
      <c r="CP524" s="4"/>
      <c r="CQ524" s="4"/>
      <c r="CR524" s="4"/>
      <c r="CS524" s="4"/>
      <c r="CT524" s="4"/>
      <c r="CU524" s="4"/>
      <c r="CV524" s="4"/>
      <c r="CW524" s="4"/>
      <c r="CX524" s="4"/>
      <c r="CY524" s="4"/>
      <c r="CZ524" s="4"/>
      <c r="DA524" s="4"/>
      <c r="DB524" s="4"/>
      <c r="DC524" s="4"/>
      <c r="DD524" s="4"/>
      <c r="DE524" s="4"/>
      <c r="DF524" s="4"/>
      <c r="DG524" s="4"/>
      <c r="DH524" s="4"/>
      <c r="DI524" s="4"/>
      <c r="DJ524" s="4"/>
      <c r="DK524" s="4"/>
      <c r="DL524" s="4"/>
      <c r="DM524" s="4"/>
      <c r="DN524" s="4"/>
      <c r="DO524" s="4"/>
      <c r="DP524" s="4"/>
      <c r="DQ524" s="4"/>
      <c r="DR524" s="4"/>
      <c r="DS524" s="4"/>
      <c r="DT524" s="4"/>
      <c r="DU524" s="4"/>
      <c r="DV524" s="4"/>
      <c r="DW524" s="4"/>
      <c r="DX524" s="4"/>
      <c r="DY524" s="4"/>
      <c r="DZ524" s="4"/>
      <c r="EA524" s="4"/>
      <c r="EB524" s="4"/>
      <c r="EC524" s="4"/>
      <c r="ED524" s="4"/>
      <c r="EE524" s="4"/>
      <c r="EF524" s="4"/>
      <c r="EG524" s="4"/>
      <c r="EH524" s="4"/>
      <c r="EI524" s="4"/>
      <c r="EJ524" s="4"/>
      <c r="EK524" s="4"/>
      <c r="EL524" s="4"/>
      <c r="EM524" s="4"/>
      <c r="EN524" s="4"/>
      <c r="EO524" s="4"/>
      <c r="EP524" s="4"/>
      <c r="EQ524" s="4"/>
      <c r="ER524" s="4"/>
      <c r="ES524" s="4"/>
      <c r="ET524" s="4"/>
      <c r="EU524" s="4"/>
      <c r="EV524" s="4"/>
      <c r="EW524" s="4"/>
      <c r="EX524" s="4"/>
      <c r="EY524" s="4"/>
      <c r="EZ524" s="4"/>
      <c r="FA524" s="4"/>
      <c r="FB524" s="4"/>
      <c r="FC524" s="4"/>
      <c r="FD524" s="4"/>
      <c r="FE524" s="4"/>
      <c r="FF524" s="4"/>
      <c r="FG524" s="4"/>
      <c r="FH524" s="4"/>
      <c r="FI524" s="4"/>
      <c r="FJ524" s="4"/>
      <c r="FK524" s="4"/>
      <c r="FL524" s="4"/>
      <c r="FM524" s="4"/>
      <c r="FN524" s="4"/>
      <c r="FO524" s="4"/>
      <c r="FP524" s="4"/>
      <c r="FQ524" s="4"/>
      <c r="FR524" s="4"/>
      <c r="FS524" s="4"/>
      <c r="FT524" s="4"/>
      <c r="FU524" s="4"/>
      <c r="FV524" s="4"/>
      <c r="FW524" s="4"/>
      <c r="FX524" s="4"/>
      <c r="FY524" s="4"/>
      <c r="FZ524" s="4"/>
      <c r="GA524" s="4"/>
      <c r="GB524" s="4"/>
      <c r="GC524" s="4"/>
      <c r="GD524" s="4"/>
      <c r="GE524" s="4"/>
      <c r="GF524" s="4"/>
      <c r="GG524" s="4"/>
      <c r="GH524" s="4"/>
      <c r="GI524" s="4"/>
      <c r="GJ524" s="4"/>
      <c r="GK524" s="4"/>
      <c r="GL524" s="4"/>
      <c r="GM524" s="4"/>
      <c r="GN524" s="4"/>
      <c r="GO524" s="4"/>
      <c r="GP524" s="4"/>
      <c r="GQ524" s="4"/>
      <c r="GR524" s="4"/>
      <c r="GS524" s="4"/>
      <c r="GT524" s="4"/>
      <c r="GU524" s="4"/>
      <c r="GV524" s="4"/>
      <c r="GW524" s="4"/>
      <c r="GX524" s="4"/>
      <c r="GY524" s="4"/>
      <c r="GZ524" s="4"/>
      <c r="HA524" s="4"/>
      <c r="HB524" s="4"/>
      <c r="HC524" s="4"/>
    </row>
    <row r="525" spans="1:211" s="380" customFormat="1" ht="13.9" customHeight="1">
      <c r="A525" s="828" t="str">
        <f>IF('1C TSsoustraitance'!$A242&lt;&gt;0,'1C TSsoustraitance'!$A242,"")</f>
        <v/>
      </c>
      <c r="B525" s="530"/>
      <c r="C525" s="513" t="str">
        <f>IF('1C TSsoustraitance'!$A242&lt;&gt;0,'1C TSsoustraitance'!$B242,"")</f>
        <v/>
      </c>
      <c r="D525" s="513" t="str">
        <f>IF('1C TSsoustraitance'!$A242&lt;&gt;0,'1C TSsoustraitance'!$C242,"")</f>
        <v/>
      </c>
      <c r="E525" s="684"/>
      <c r="F525" s="685"/>
      <c r="G525" s="666">
        <f>'1C TSsoustraitance'!$D242</f>
        <v>0</v>
      </c>
      <c r="H525" s="533">
        <v>0.21</v>
      </c>
      <c r="I525" s="533">
        <v>1</v>
      </c>
      <c r="J525" s="534"/>
      <c r="K525" s="667">
        <f t="shared" si="131"/>
        <v>0</v>
      </c>
      <c r="L525" s="668">
        <f>IF(OR('1C TSsoustraitance'!$D242="",'1C TSsoustraitance'!$AP242=0),0,IF(AND('1C TSsoustraitance'!$D242&lt;&gt;"",$K$2="Pôle",'1C TSsoustraitance'!$E242="OUI"),(('1C TSsoustraitance'!$F242+'1C TSsoustraitance'!$G242+'1C TSsoustraitance'!$H242+'1C TSsoustraitance'!$I242+'1C TSsoustraitance'!$M242)/'1C TSsoustraitance'!$R242),IF(AND('1C TSsoustraitance'!$D242&lt;&gt;"",$K$2="Pôle",'1C TSsoustraitance'!$E242="NON"),(('1C TSsoustraitance'!$F242+'1C TSsoustraitance'!$G242+'1C TSsoustraitance'!$H242+'1C TSsoustraitance'!$I242+'1C TSsoustraitance'!$M242)/'1C TSsoustraitance'!$AP242),IF(AND('1C TSsoustraitance'!$D242&lt;&gt;"",$K$2&lt;&gt;"Pôle",'1C TSsoustraitance'!$E242="OUI"),(('1C TSsoustraitance'!$F242+'1C TSsoustraitance'!$G242+'1C TSsoustraitance'!$H242+'1C TSsoustraitance'!$I242+'1C TSsoustraitance'!$J242+'1C TSsoustraitance'!$K242+'1C TSsoustraitance'!$L242+'1C TSsoustraitance'!$M242+'1C TSsoustraitance'!$N242+'1C TSsoustraitance'!$O242+'1C TSsoustraitance'!$P242+'1C TSsoustraitance'!$Q242)/'1C TSsoustraitance'!$R242),IF(AND('1C TSsoustraitance'!$D242&lt;&gt;"",$K$2&lt;&gt;"Pôle",'1C TSsoustraitance'!$E242="NON"),(('1C TSsoustraitance'!$F242+'1C TSsoustraitance'!$G242+'1C TSsoustraitance'!$H242+'1C TSsoustraitance'!$I242+'1C TSsoustraitance'!$J242+'1C TSsoustraitance'!$K242+'1C TSsoustraitance'!$L242+'1C TSsoustraitance'!$M242+'1C TSsoustraitance'!$N242+'1C TSsoustraitance'!$O242+'1C TSsoustraitance'!$P242+'1C TSsoustraitance'!$Q242))/'1C TSsoustraitance'!$AP242)))))</f>
        <v>0</v>
      </c>
      <c r="M525" s="668">
        <f>IF(OR('1C TSsoustraitance'!$D242="",'1C TSsoustraitance'!AP$13=0),0,IF(AND('1C TSsoustraitance'!$D242&lt;&gt;"",$K$2="Pôle",'1C TSsoustraitance'!$E242="OUI"),(('1C TSsoustraitance'!$J242+'1C TSsoustraitance'!$K242+'1C TSsoustraitance'!$L242)/'1C TSsoustraitance'!$R242),IF(AND('1C TSsoustraitance'!$D242&lt;&gt;"",$K$2="Pôle",'1C TSsoustraitance'!$E242="NON"),(('1C TSsoustraitance'!$J242+'1C TSsoustraitance'!$K242+'1C TSsoustraitance'!$L242)/'1C TSsoustraitance'!$AP242),IF(AND('1C TSsoustraitance'!$D242&lt;&gt;"",$K$2&lt;&gt;"Pôle"),0))))</f>
        <v>0</v>
      </c>
      <c r="N525" s="668">
        <f t="shared" si="136"/>
        <v>0</v>
      </c>
      <c r="O525" s="669">
        <f>IF(OR('1C TSsoustraitance'!$D242="",'1C TSsoustraitance'!$E242="OUI",'1C TSsoustraitance'!$AP242=0),0,(('1C TSsoustraitance'!$S242)/'1C TSsoustraitance'!$AP242))</f>
        <v>0</v>
      </c>
      <c r="P525" s="669">
        <f>IF(OR('1C TSsoustraitance'!$D242="",'1C TSsoustraitance'!$E242="OUI",'1C TSsoustraitance'!$AP242=0),0,(('1C TSsoustraitance'!$T242)/'1C TSsoustraitance'!$AP242))</f>
        <v>0</v>
      </c>
      <c r="Q525" s="669">
        <f>IF(OR('1C TSsoustraitance'!$D242="",'1C TSsoustraitance'!$E242="OUI",'1C TSsoustraitance'!$AP242=0),0,(('1C TSsoustraitance'!$U242)/'1C TSsoustraitance'!$AP242))</f>
        <v>0</v>
      </c>
      <c r="R525" s="669">
        <f>IF(OR('1C TSsoustraitance'!$D242="",'1C TSsoustraitance'!$E242="OUI",'1C TSsoustraitance'!$AP242=0),0,(('1C TSsoustraitance'!$V242)/'1C TSsoustraitance'!$AP242))</f>
        <v>0</v>
      </c>
      <c r="S525" s="669">
        <f>IF(OR('1C TSsoustraitance'!$D242="",'1C TSsoustraitance'!$E242="OUI",'1C TSsoustraitance'!$AP242=0),0,(('1C TSsoustraitance'!$W242)/'1C TSsoustraitance'!$AP242))</f>
        <v>0</v>
      </c>
      <c r="T525" s="669">
        <f>IF(OR('1C TSsoustraitance'!$D242="",'1C TSsoustraitance'!$E242="OUI",'1C TSsoustraitance'!$AP242=0),0,(('1C TSsoustraitance'!$X242)/'1C TSsoustraitance'!$AP242))</f>
        <v>0</v>
      </c>
      <c r="U525" s="669">
        <f>IF(OR('1C TSsoustraitance'!$D242="",'1C TSsoustraitance'!$E242="OUI",'1C TSsoustraitance'!$AP242=0),0,(('1C TSsoustraitance'!$Y242)/'1C TSsoustraitance'!$AP242))</f>
        <v>0</v>
      </c>
      <c r="V525" s="669">
        <f>IF(OR('1C TSsoustraitance'!$D242="",'1C TSsoustraitance'!$E242="OUI",'1C TSsoustraitance'!$AP242=0),0,(('1C TSsoustraitance'!$Z242)/'1C TSsoustraitance'!$AP242))</f>
        <v>0</v>
      </c>
      <c r="W525" s="669">
        <f>IF(OR('1C TSsoustraitance'!$D242="",'1C TSsoustraitance'!$E242="OUI",'1C TSsoustraitance'!$AP242=0),0,(('1C TSsoustraitance'!$AA242)/'1C TSsoustraitance'!$AP242))</f>
        <v>0</v>
      </c>
      <c r="X525" s="669">
        <f>IF(OR('1C TSsoustraitance'!$D242="",'1C TSsoustraitance'!$E242="OUI",'1C TSsoustraitance'!$AP242=0),0,(('1C TSsoustraitance'!$AB242)/'1C TSsoustraitance'!$AP242))</f>
        <v>0</v>
      </c>
      <c r="Y525" s="669">
        <f>IF(OR('1C TSsoustraitance'!$D242="",'1C TSsoustraitance'!$E242="OUI",'1C TSsoustraitance'!$AP242=0),0,(('1C TSsoustraitance'!$AC242)/'1C TSsoustraitance'!$AP242))</f>
        <v>0</v>
      </c>
      <c r="Z525" s="669">
        <f>IF(OR('1C TSsoustraitance'!$D242="",'1C TSsoustraitance'!$E242="OUI",'1C TSsoustraitance'!$AP242=0),0,(('1C TSsoustraitance'!$AD242)/'1C TSsoustraitance'!$AP242))</f>
        <v>0</v>
      </c>
      <c r="AA525" s="669">
        <f>IF(OR('1C TSsoustraitance'!$D242="",'1C TSsoustraitance'!$E242="OUI",'1C TSsoustraitance'!$AP242=0),0,(('1C TSsoustraitance'!$AE242)/'1C TSsoustraitance'!$AP242))</f>
        <v>0</v>
      </c>
      <c r="AB525" s="669">
        <f>IF(OR('1C TSsoustraitance'!$D242="",'1C TSsoustraitance'!$E242="OUI",'1C TSsoustraitance'!$AP242=0),0,(('1C TSsoustraitance'!$AF242)/'1C TSsoustraitance'!$AP242))</f>
        <v>0</v>
      </c>
      <c r="AC525" s="669">
        <f>IF(OR('1C TSsoustraitance'!$D242="",'1C TSsoustraitance'!$E242="OUI",'1C TSsoustraitance'!$AP242=0),0,(('1C TSsoustraitance'!$AG242)/'1C TSsoustraitance'!$AP242))</f>
        <v>0</v>
      </c>
      <c r="AD525" s="669">
        <f>IF(OR('1C TSsoustraitance'!$D242="",'1C TSsoustraitance'!$E242="OUI",'1C TSsoustraitance'!$AP242=0),0,(('1C TSsoustraitance'!$AH242)/'1C TSsoustraitance'!$AP242))</f>
        <v>0</v>
      </c>
      <c r="AE525" s="669">
        <f>IF(OR('1C TSsoustraitance'!$D242="",'1C TSsoustraitance'!$E242="OUI",'1C TSsoustraitance'!$AP242=0),0,(('1C TSsoustraitance'!$AI242)/'1C TSsoustraitance'!$AP242))</f>
        <v>0</v>
      </c>
      <c r="AF525" s="669">
        <f>IF(OR('1C TSsoustraitance'!$D242="",'1C TSsoustraitance'!$E242="OUI",'1C TSsoustraitance'!$AP242=0),0,(('1C TSsoustraitance'!$AJ242)/'1C TSsoustraitance'!$AP242))</f>
        <v>0</v>
      </c>
      <c r="AG525" s="669">
        <f>IF(OR('1C TSsoustraitance'!$D242="",'1C TSsoustraitance'!$E242="OUI",'1C TSsoustraitance'!$AP242=0),0,(('1C TSsoustraitance'!$AK242)/'1C TSsoustraitance'!$AP242))</f>
        <v>0</v>
      </c>
      <c r="AH525" s="669">
        <f>IF(OR('1C TSsoustraitance'!$D242="",'1C TSsoustraitance'!$E242="OUI",'1C TSsoustraitance'!$AP242=0),0,(('1C TSsoustraitance'!$AL242)/'1C TSsoustraitance'!$AP242))</f>
        <v>0</v>
      </c>
      <c r="AI525" s="669">
        <f>IF(OR('1C TSsoustraitance'!$D242="",'1C TSsoustraitance'!$E242="OUI",'1C TSsoustraitance'!$AP242=0),0,(('1C TSsoustraitance'!$AM242)/'1C TSsoustraitance'!$AP242))</f>
        <v>0</v>
      </c>
      <c r="AJ525" s="669">
        <f>IF(OR('1C TSsoustraitance'!$D242="",'1C TSsoustraitance'!$E242="OUI",'1C TSsoustraitance'!$AP242=0),0,(('1C TSsoustraitance'!$AN242)/'1C TSsoustraitance'!$AP242))</f>
        <v>0</v>
      </c>
      <c r="AK525" s="669">
        <f t="shared" si="133"/>
        <v>0</v>
      </c>
      <c r="AL525" s="668">
        <f t="shared" si="134"/>
        <v>0</v>
      </c>
      <c r="AM525" s="670">
        <f>IF(Tableau7[[#This Row],[N° pièce]]="",0,(Tableau7[[#This Row],[hors TVA]]+(Tableau7[[#This Row],[hors TVA]]*Tableau7[[#This Row],[Taux TVA]])-(Tableau7[[#This Row],[hors TVA]]*Tableau7[[#This Row],[Taux TVA]]*Tableau7[[#This Row],[Régime TVA: Récupération]]))*Tableau7[[#This Row],[Type 1]])</f>
        <v>0</v>
      </c>
      <c r="AN525" s="670">
        <f>IF(Tableau7[[#This Row],[N° pièce]]="",0,IF($K$2="pôle",((Tableau7[[#This Row],[hors TVA]]+(Tableau7[[#This Row],[hors TVA]]*Tableau7[[#This Row],[Taux TVA]])-(Tableau7[[#This Row],[hors TVA]]*Tableau7[[#This Row],[Taux TVA]]*Tableau7[[#This Row],[Régime TVA: Récupération]]))*Tableau7[[#This Row],[Type 2]]),0))</f>
        <v>0</v>
      </c>
      <c r="AO525" s="670">
        <f t="shared" si="129"/>
        <v>0</v>
      </c>
      <c r="AP525" s="255">
        <f t="shared" si="128"/>
        <v>0</v>
      </c>
      <c r="AQ525" s="506">
        <f t="shared" si="135"/>
        <v>0</v>
      </c>
      <c r="AR525" s="671"/>
      <c r="AS525" s="512"/>
      <c r="AT525" s="513" t="str">
        <f>IF(('1C TSsoustraitance'!AP242*FICHE!C$14&lt;J525),"Forfait limité à "&amp;FICHE!C$14&amp;"€/jour","")</f>
        <v/>
      </c>
      <c r="AU525" s="797"/>
      <c r="AV525" s="484"/>
      <c r="AW525" s="484"/>
      <c r="AX525" s="484"/>
      <c r="AY525" s="484"/>
      <c r="AZ525" s="484"/>
      <c r="BA525" s="4"/>
      <c r="BB525" s="4"/>
      <c r="BC525" s="4"/>
      <c r="BD525" s="4"/>
      <c r="BE525" s="4"/>
      <c r="BF525" s="4"/>
      <c r="BG525" s="4"/>
      <c r="BH525" s="4"/>
      <c r="BI525" s="4"/>
      <c r="BJ525" s="4"/>
      <c r="BK525" s="4"/>
      <c r="BL525" s="4"/>
      <c r="BM525" s="4"/>
      <c r="BN525" s="4"/>
      <c r="BO525" s="4"/>
      <c r="BP525" s="4"/>
      <c r="BQ525" s="4"/>
      <c r="BR525" s="4"/>
      <c r="BS525" s="4"/>
      <c r="BT525" s="4"/>
      <c r="BU525" s="4"/>
      <c r="BV525" s="4"/>
      <c r="BW525" s="4"/>
      <c r="BX525" s="4"/>
      <c r="BY525" s="4"/>
      <c r="BZ525" s="4"/>
      <c r="CA525" s="4"/>
      <c r="CB525" s="4"/>
      <c r="CC525" s="4"/>
      <c r="CD525" s="4"/>
      <c r="CE525" s="4"/>
      <c r="CF525" s="4"/>
      <c r="CG525" s="4"/>
      <c r="CH525" s="4"/>
      <c r="CI525" s="4"/>
      <c r="CJ525" s="4"/>
      <c r="CK525" s="4"/>
      <c r="CL525" s="4"/>
      <c r="CM525" s="4"/>
      <c r="CN525" s="4"/>
      <c r="CO525" s="4"/>
      <c r="CP525" s="4"/>
      <c r="CQ525" s="4"/>
      <c r="CR525" s="4"/>
      <c r="CS525" s="4"/>
      <c r="CT525" s="4"/>
      <c r="CU525" s="4"/>
      <c r="CV525" s="4"/>
      <c r="CW525" s="4"/>
      <c r="CX525" s="4"/>
      <c r="CY525" s="4"/>
      <c r="CZ525" s="4"/>
      <c r="DA525" s="4"/>
      <c r="DB525" s="4"/>
      <c r="DC525" s="4"/>
      <c r="DD525" s="4"/>
      <c r="DE525" s="4"/>
      <c r="DF525" s="4"/>
      <c r="DG525" s="4"/>
      <c r="DH525" s="4"/>
      <c r="DI525" s="4"/>
      <c r="DJ525" s="4"/>
      <c r="DK525" s="4"/>
      <c r="DL525" s="4"/>
      <c r="DM525" s="4"/>
      <c r="DN525" s="4"/>
      <c r="DO525" s="4"/>
      <c r="DP525" s="4"/>
      <c r="DQ525" s="4"/>
      <c r="DR525" s="4"/>
      <c r="DS525" s="4"/>
      <c r="DT525" s="4"/>
      <c r="DU525" s="4"/>
      <c r="DV525" s="4"/>
      <c r="DW525" s="4"/>
      <c r="DX525" s="4"/>
      <c r="DY525" s="4"/>
      <c r="DZ525" s="4"/>
      <c r="EA525" s="4"/>
      <c r="EB525" s="4"/>
      <c r="EC525" s="4"/>
      <c r="ED525" s="4"/>
      <c r="EE525" s="4"/>
      <c r="EF525" s="4"/>
      <c r="EG525" s="4"/>
      <c r="EH525" s="4"/>
      <c r="EI525" s="4"/>
      <c r="EJ525" s="4"/>
      <c r="EK525" s="4"/>
      <c r="EL525" s="4"/>
      <c r="EM525" s="4"/>
      <c r="EN525" s="4"/>
      <c r="EO525" s="4"/>
      <c r="EP525" s="4"/>
      <c r="EQ525" s="4"/>
      <c r="ER525" s="4"/>
      <c r="ES525" s="4"/>
      <c r="ET525" s="4"/>
      <c r="EU525" s="4"/>
      <c r="EV525" s="4"/>
      <c r="EW525" s="4"/>
      <c r="EX525" s="4"/>
      <c r="EY525" s="4"/>
      <c r="EZ525" s="4"/>
      <c r="FA525" s="4"/>
      <c r="FB525" s="4"/>
      <c r="FC525" s="4"/>
      <c r="FD525" s="4"/>
      <c r="FE525" s="4"/>
      <c r="FF525" s="4"/>
      <c r="FG525" s="4"/>
      <c r="FH525" s="4"/>
      <c r="FI525" s="4"/>
      <c r="FJ525" s="4"/>
      <c r="FK525" s="4"/>
      <c r="FL525" s="4"/>
      <c r="FM525" s="4"/>
      <c r="FN525" s="4"/>
      <c r="FO525" s="4"/>
      <c r="FP525" s="4"/>
      <c r="FQ525" s="4"/>
      <c r="FR525" s="4"/>
      <c r="FS525" s="4"/>
      <c r="FT525" s="4"/>
      <c r="FU525" s="4"/>
      <c r="FV525" s="4"/>
      <c r="FW525" s="4"/>
      <c r="FX525" s="4"/>
      <c r="FY525" s="4"/>
      <c r="FZ525" s="4"/>
      <c r="GA525" s="4"/>
      <c r="GB525" s="4"/>
      <c r="GC525" s="4"/>
      <c r="GD525" s="4"/>
      <c r="GE525" s="4"/>
      <c r="GF525" s="4"/>
      <c r="GG525" s="4"/>
      <c r="GH525" s="4"/>
      <c r="GI525" s="4"/>
      <c r="GJ525" s="4"/>
      <c r="GK525" s="4"/>
      <c r="GL525" s="4"/>
      <c r="GM525" s="4"/>
      <c r="GN525" s="4"/>
      <c r="GO525" s="4"/>
      <c r="GP525" s="4"/>
      <c r="GQ525" s="4"/>
      <c r="GR525" s="4"/>
      <c r="GS525" s="4"/>
      <c r="GT525" s="4"/>
      <c r="GU525" s="4"/>
      <c r="GV525" s="4"/>
      <c r="GW525" s="4"/>
      <c r="GX525" s="4"/>
      <c r="GY525" s="4"/>
      <c r="GZ525" s="4"/>
      <c r="HA525" s="4"/>
      <c r="HB525" s="4"/>
      <c r="HC525" s="4"/>
    </row>
    <row r="526" spans="1:211" s="380" customFormat="1" ht="13.9" customHeight="1">
      <c r="A526" s="828" t="str">
        <f>IF('1C TSsoustraitance'!$A243&lt;&gt;0,'1C TSsoustraitance'!$A243,"")</f>
        <v/>
      </c>
      <c r="B526" s="530"/>
      <c r="C526" s="513" t="str">
        <f>IF('1C TSsoustraitance'!$A243&lt;&gt;0,'1C TSsoustraitance'!$B243,"")</f>
        <v/>
      </c>
      <c r="D526" s="513" t="str">
        <f>IF('1C TSsoustraitance'!$A243&lt;&gt;0,'1C TSsoustraitance'!$C243,"")</f>
        <v/>
      </c>
      <c r="E526" s="684"/>
      <c r="F526" s="685"/>
      <c r="G526" s="666">
        <f>'1C TSsoustraitance'!$D243</f>
        <v>0</v>
      </c>
      <c r="H526" s="533">
        <v>0.21</v>
      </c>
      <c r="I526" s="533">
        <v>1</v>
      </c>
      <c r="J526" s="534"/>
      <c r="K526" s="667">
        <f t="shared" si="131"/>
        <v>0</v>
      </c>
      <c r="L526" s="668">
        <f>IF(OR('1C TSsoustraitance'!$D243="",'1C TSsoustraitance'!$AP243=0),0,IF(AND('1C TSsoustraitance'!$D243&lt;&gt;"",$K$2="Pôle",'1C TSsoustraitance'!$E243="OUI"),(('1C TSsoustraitance'!$F243+'1C TSsoustraitance'!$G243+'1C TSsoustraitance'!$H243+'1C TSsoustraitance'!$I243+'1C TSsoustraitance'!$M243)/'1C TSsoustraitance'!$R243),IF(AND('1C TSsoustraitance'!$D243&lt;&gt;"",$K$2="Pôle",'1C TSsoustraitance'!$E243="NON"),(('1C TSsoustraitance'!$F243+'1C TSsoustraitance'!$G243+'1C TSsoustraitance'!$H243+'1C TSsoustraitance'!$I243+'1C TSsoustraitance'!$M243)/'1C TSsoustraitance'!$AP243),IF(AND('1C TSsoustraitance'!$D243&lt;&gt;"",$K$2&lt;&gt;"Pôle",'1C TSsoustraitance'!$E243="OUI"),(('1C TSsoustraitance'!$F243+'1C TSsoustraitance'!$G243+'1C TSsoustraitance'!$H243+'1C TSsoustraitance'!$I243+'1C TSsoustraitance'!$J243+'1C TSsoustraitance'!$K243+'1C TSsoustraitance'!$L243+'1C TSsoustraitance'!$M243+'1C TSsoustraitance'!$N243+'1C TSsoustraitance'!$O243+'1C TSsoustraitance'!$P243+'1C TSsoustraitance'!$Q243)/'1C TSsoustraitance'!$R243),IF(AND('1C TSsoustraitance'!$D243&lt;&gt;"",$K$2&lt;&gt;"Pôle",'1C TSsoustraitance'!$E243="NON"),(('1C TSsoustraitance'!$F243+'1C TSsoustraitance'!$G243+'1C TSsoustraitance'!$H243+'1C TSsoustraitance'!$I243+'1C TSsoustraitance'!$J243+'1C TSsoustraitance'!$K243+'1C TSsoustraitance'!$L243+'1C TSsoustraitance'!$M243+'1C TSsoustraitance'!$N243+'1C TSsoustraitance'!$O243+'1C TSsoustraitance'!$P243+'1C TSsoustraitance'!$Q243))/'1C TSsoustraitance'!$AP243)))))</f>
        <v>0</v>
      </c>
      <c r="M526" s="668">
        <f>IF(OR('1C TSsoustraitance'!$D243="",'1C TSsoustraitance'!AP$13=0),0,IF(AND('1C TSsoustraitance'!$D243&lt;&gt;"",$K$2="Pôle",'1C TSsoustraitance'!$E243="OUI"),(('1C TSsoustraitance'!$J243+'1C TSsoustraitance'!$K243+'1C TSsoustraitance'!$L243)/'1C TSsoustraitance'!$R243),IF(AND('1C TSsoustraitance'!$D243&lt;&gt;"",$K$2="Pôle",'1C TSsoustraitance'!$E243="NON"),(('1C TSsoustraitance'!$J243+'1C TSsoustraitance'!$K243+'1C TSsoustraitance'!$L243)/'1C TSsoustraitance'!$AP243),IF(AND('1C TSsoustraitance'!$D243&lt;&gt;"",$K$2&lt;&gt;"Pôle"),0))))</f>
        <v>0</v>
      </c>
      <c r="N526" s="668">
        <f t="shared" si="136"/>
        <v>0</v>
      </c>
      <c r="O526" s="669">
        <f>IF(OR('1C TSsoustraitance'!$D243="",'1C TSsoustraitance'!$E243="OUI",'1C TSsoustraitance'!$AP243=0),0,(('1C TSsoustraitance'!$S243)/'1C TSsoustraitance'!$AP243))</f>
        <v>0</v>
      </c>
      <c r="P526" s="669">
        <f>IF(OR('1C TSsoustraitance'!$D243="",'1C TSsoustraitance'!$E243="OUI",'1C TSsoustraitance'!$AP243=0),0,(('1C TSsoustraitance'!$T243)/'1C TSsoustraitance'!$AP243))</f>
        <v>0</v>
      </c>
      <c r="Q526" s="669">
        <f>IF(OR('1C TSsoustraitance'!$D243="",'1C TSsoustraitance'!$E243="OUI",'1C TSsoustraitance'!$AP243=0),0,(('1C TSsoustraitance'!$U243)/'1C TSsoustraitance'!$AP243))</f>
        <v>0</v>
      </c>
      <c r="R526" s="669">
        <f>IF(OR('1C TSsoustraitance'!$D243="",'1C TSsoustraitance'!$E243="OUI",'1C TSsoustraitance'!$AP243=0),0,(('1C TSsoustraitance'!$V243)/'1C TSsoustraitance'!$AP243))</f>
        <v>0</v>
      </c>
      <c r="S526" s="669">
        <f>IF(OR('1C TSsoustraitance'!$D243="",'1C TSsoustraitance'!$E243="OUI",'1C TSsoustraitance'!$AP243=0),0,(('1C TSsoustraitance'!$W243)/'1C TSsoustraitance'!$AP243))</f>
        <v>0</v>
      </c>
      <c r="T526" s="669">
        <f>IF(OR('1C TSsoustraitance'!$D243="",'1C TSsoustraitance'!$E243="OUI",'1C TSsoustraitance'!$AP243=0),0,(('1C TSsoustraitance'!$X243)/'1C TSsoustraitance'!$AP243))</f>
        <v>0</v>
      </c>
      <c r="U526" s="669">
        <f>IF(OR('1C TSsoustraitance'!$D243="",'1C TSsoustraitance'!$E243="OUI",'1C TSsoustraitance'!$AP243=0),0,(('1C TSsoustraitance'!$Y243)/'1C TSsoustraitance'!$AP243))</f>
        <v>0</v>
      </c>
      <c r="V526" s="669">
        <f>IF(OR('1C TSsoustraitance'!$D243="",'1C TSsoustraitance'!$E243="OUI",'1C TSsoustraitance'!$AP243=0),0,(('1C TSsoustraitance'!$Z243)/'1C TSsoustraitance'!$AP243))</f>
        <v>0</v>
      </c>
      <c r="W526" s="669">
        <f>IF(OR('1C TSsoustraitance'!$D243="",'1C TSsoustraitance'!$E243="OUI",'1C TSsoustraitance'!$AP243=0),0,(('1C TSsoustraitance'!$AA243)/'1C TSsoustraitance'!$AP243))</f>
        <v>0</v>
      </c>
      <c r="X526" s="669">
        <f>IF(OR('1C TSsoustraitance'!$D243="",'1C TSsoustraitance'!$E243="OUI",'1C TSsoustraitance'!$AP243=0),0,(('1C TSsoustraitance'!$AB243)/'1C TSsoustraitance'!$AP243))</f>
        <v>0</v>
      </c>
      <c r="Y526" s="669">
        <f>IF(OR('1C TSsoustraitance'!$D243="",'1C TSsoustraitance'!$E243="OUI",'1C TSsoustraitance'!$AP243=0),0,(('1C TSsoustraitance'!$AC243)/'1C TSsoustraitance'!$AP243))</f>
        <v>0</v>
      </c>
      <c r="Z526" s="669">
        <f>IF(OR('1C TSsoustraitance'!$D243="",'1C TSsoustraitance'!$E243="OUI",'1C TSsoustraitance'!$AP243=0),0,(('1C TSsoustraitance'!$AD243)/'1C TSsoustraitance'!$AP243))</f>
        <v>0</v>
      </c>
      <c r="AA526" s="669">
        <f>IF(OR('1C TSsoustraitance'!$D243="",'1C TSsoustraitance'!$E243="OUI",'1C TSsoustraitance'!$AP243=0),0,(('1C TSsoustraitance'!$AE243)/'1C TSsoustraitance'!$AP243))</f>
        <v>0</v>
      </c>
      <c r="AB526" s="669">
        <f>IF(OR('1C TSsoustraitance'!$D243="",'1C TSsoustraitance'!$E243="OUI",'1C TSsoustraitance'!$AP243=0),0,(('1C TSsoustraitance'!$AF243)/'1C TSsoustraitance'!$AP243))</f>
        <v>0</v>
      </c>
      <c r="AC526" s="669">
        <f>IF(OR('1C TSsoustraitance'!$D243="",'1C TSsoustraitance'!$E243="OUI",'1C TSsoustraitance'!$AP243=0),0,(('1C TSsoustraitance'!$AG243)/'1C TSsoustraitance'!$AP243))</f>
        <v>0</v>
      </c>
      <c r="AD526" s="669">
        <f>IF(OR('1C TSsoustraitance'!$D243="",'1C TSsoustraitance'!$E243="OUI",'1C TSsoustraitance'!$AP243=0),0,(('1C TSsoustraitance'!$AH243)/'1C TSsoustraitance'!$AP243))</f>
        <v>0</v>
      </c>
      <c r="AE526" s="669">
        <f>IF(OR('1C TSsoustraitance'!$D243="",'1C TSsoustraitance'!$E243="OUI",'1C TSsoustraitance'!$AP243=0),0,(('1C TSsoustraitance'!$AI243)/'1C TSsoustraitance'!$AP243))</f>
        <v>0</v>
      </c>
      <c r="AF526" s="669">
        <f>IF(OR('1C TSsoustraitance'!$D243="",'1C TSsoustraitance'!$E243="OUI",'1C TSsoustraitance'!$AP243=0),0,(('1C TSsoustraitance'!$AJ243)/'1C TSsoustraitance'!$AP243))</f>
        <v>0</v>
      </c>
      <c r="AG526" s="669">
        <f>IF(OR('1C TSsoustraitance'!$D243="",'1C TSsoustraitance'!$E243="OUI",'1C TSsoustraitance'!$AP243=0),0,(('1C TSsoustraitance'!$AK243)/'1C TSsoustraitance'!$AP243))</f>
        <v>0</v>
      </c>
      <c r="AH526" s="669">
        <f>IF(OR('1C TSsoustraitance'!$D243="",'1C TSsoustraitance'!$E243="OUI",'1C TSsoustraitance'!$AP243=0),0,(('1C TSsoustraitance'!$AL243)/'1C TSsoustraitance'!$AP243))</f>
        <v>0</v>
      </c>
      <c r="AI526" s="669">
        <f>IF(OR('1C TSsoustraitance'!$D243="",'1C TSsoustraitance'!$E243="OUI",'1C TSsoustraitance'!$AP243=0),0,(('1C TSsoustraitance'!$AM243)/'1C TSsoustraitance'!$AP243))</f>
        <v>0</v>
      </c>
      <c r="AJ526" s="669">
        <f>IF(OR('1C TSsoustraitance'!$D243="",'1C TSsoustraitance'!$E243="OUI",'1C TSsoustraitance'!$AP243=0),0,(('1C TSsoustraitance'!$AN243)/'1C TSsoustraitance'!$AP243))</f>
        <v>0</v>
      </c>
      <c r="AK526" s="669">
        <f t="shared" si="133"/>
        <v>0</v>
      </c>
      <c r="AL526" s="668">
        <f t="shared" si="134"/>
        <v>0</v>
      </c>
      <c r="AM526" s="670">
        <f>IF(Tableau7[[#This Row],[N° pièce]]="",0,(Tableau7[[#This Row],[hors TVA]]+(Tableau7[[#This Row],[hors TVA]]*Tableau7[[#This Row],[Taux TVA]])-(Tableau7[[#This Row],[hors TVA]]*Tableau7[[#This Row],[Taux TVA]]*Tableau7[[#This Row],[Régime TVA: Récupération]]))*Tableau7[[#This Row],[Type 1]])</f>
        <v>0</v>
      </c>
      <c r="AN526" s="670">
        <f>IF(Tableau7[[#This Row],[N° pièce]]="",0,IF($K$2="pôle",((Tableau7[[#This Row],[hors TVA]]+(Tableau7[[#This Row],[hors TVA]]*Tableau7[[#This Row],[Taux TVA]])-(Tableau7[[#This Row],[hors TVA]]*Tableau7[[#This Row],[Taux TVA]]*Tableau7[[#This Row],[Régime TVA: Récupération]]))*Tableau7[[#This Row],[Type 2]]),0))</f>
        <v>0</v>
      </c>
      <c r="AO526" s="670">
        <f t="shared" si="129"/>
        <v>0</v>
      </c>
      <c r="AP526" s="255">
        <f t="shared" si="128"/>
        <v>0</v>
      </c>
      <c r="AQ526" s="506">
        <f t="shared" si="135"/>
        <v>0</v>
      </c>
      <c r="AR526" s="671"/>
      <c r="AS526" s="512"/>
      <c r="AT526" s="513" t="str">
        <f>IF(('1C TSsoustraitance'!AP243*FICHE!C$14&lt;J526),"Forfait limité à "&amp;FICHE!C$14&amp;"€/jour","")</f>
        <v/>
      </c>
      <c r="AU526" s="797"/>
      <c r="AV526" s="484"/>
      <c r="AW526" s="484"/>
      <c r="AX526" s="484"/>
      <c r="AY526" s="484"/>
      <c r="AZ526" s="484"/>
      <c r="BA526" s="4"/>
      <c r="BB526" s="4"/>
      <c r="BC526" s="4"/>
      <c r="BD526" s="4"/>
      <c r="BE526" s="4"/>
      <c r="BF526" s="4"/>
      <c r="BG526" s="4"/>
      <c r="BH526" s="4"/>
      <c r="BI526" s="4"/>
      <c r="BJ526" s="4"/>
      <c r="BK526" s="4"/>
      <c r="BL526" s="4"/>
      <c r="BM526" s="4"/>
      <c r="BN526" s="4"/>
      <c r="BO526" s="4"/>
      <c r="BP526" s="4"/>
      <c r="BQ526" s="4"/>
      <c r="BR526" s="4"/>
      <c r="BS526" s="4"/>
      <c r="BT526" s="4"/>
      <c r="BU526" s="4"/>
      <c r="BV526" s="4"/>
      <c r="BW526" s="4"/>
      <c r="BX526" s="4"/>
      <c r="BY526" s="4"/>
      <c r="BZ526" s="4"/>
      <c r="CA526" s="4"/>
      <c r="CB526" s="4"/>
      <c r="CC526" s="4"/>
      <c r="CD526" s="4"/>
      <c r="CE526" s="4"/>
      <c r="CF526" s="4"/>
      <c r="CG526" s="4"/>
      <c r="CH526" s="4"/>
      <c r="CI526" s="4"/>
      <c r="CJ526" s="4"/>
      <c r="CK526" s="4"/>
      <c r="CL526" s="4"/>
      <c r="CM526" s="4"/>
      <c r="CN526" s="4"/>
      <c r="CO526" s="4"/>
      <c r="CP526" s="4"/>
      <c r="CQ526" s="4"/>
      <c r="CR526" s="4"/>
      <c r="CS526" s="4"/>
      <c r="CT526" s="4"/>
      <c r="CU526" s="4"/>
      <c r="CV526" s="4"/>
      <c r="CW526" s="4"/>
      <c r="CX526" s="4"/>
      <c r="CY526" s="4"/>
      <c r="CZ526" s="4"/>
      <c r="DA526" s="4"/>
      <c r="DB526" s="4"/>
      <c r="DC526" s="4"/>
      <c r="DD526" s="4"/>
      <c r="DE526" s="4"/>
      <c r="DF526" s="4"/>
      <c r="DG526" s="4"/>
      <c r="DH526" s="4"/>
      <c r="DI526" s="4"/>
      <c r="DJ526" s="4"/>
      <c r="DK526" s="4"/>
      <c r="DL526" s="4"/>
      <c r="DM526" s="4"/>
      <c r="DN526" s="4"/>
      <c r="DO526" s="4"/>
      <c r="DP526" s="4"/>
      <c r="DQ526" s="4"/>
      <c r="DR526" s="4"/>
      <c r="DS526" s="4"/>
      <c r="DT526" s="4"/>
      <c r="DU526" s="4"/>
      <c r="DV526" s="4"/>
      <c r="DW526" s="4"/>
      <c r="DX526" s="4"/>
      <c r="DY526" s="4"/>
      <c r="DZ526" s="4"/>
      <c r="EA526" s="4"/>
      <c r="EB526" s="4"/>
      <c r="EC526" s="4"/>
      <c r="ED526" s="4"/>
      <c r="EE526" s="4"/>
      <c r="EF526" s="4"/>
      <c r="EG526" s="4"/>
      <c r="EH526" s="4"/>
      <c r="EI526" s="4"/>
      <c r="EJ526" s="4"/>
      <c r="EK526" s="4"/>
      <c r="EL526" s="4"/>
      <c r="EM526" s="4"/>
      <c r="EN526" s="4"/>
      <c r="EO526" s="4"/>
      <c r="EP526" s="4"/>
      <c r="EQ526" s="4"/>
      <c r="ER526" s="4"/>
      <c r="ES526" s="4"/>
      <c r="ET526" s="4"/>
      <c r="EU526" s="4"/>
      <c r="EV526" s="4"/>
      <c r="EW526" s="4"/>
      <c r="EX526" s="4"/>
      <c r="EY526" s="4"/>
      <c r="EZ526" s="4"/>
      <c r="FA526" s="4"/>
      <c r="FB526" s="4"/>
      <c r="FC526" s="4"/>
      <c r="FD526" s="4"/>
      <c r="FE526" s="4"/>
      <c r="FF526" s="4"/>
      <c r="FG526" s="4"/>
      <c r="FH526" s="4"/>
      <c r="FI526" s="4"/>
      <c r="FJ526" s="4"/>
      <c r="FK526" s="4"/>
      <c r="FL526" s="4"/>
      <c r="FM526" s="4"/>
      <c r="FN526" s="4"/>
      <c r="FO526" s="4"/>
      <c r="FP526" s="4"/>
      <c r="FQ526" s="4"/>
      <c r="FR526" s="4"/>
      <c r="FS526" s="4"/>
      <c r="FT526" s="4"/>
      <c r="FU526" s="4"/>
      <c r="FV526" s="4"/>
      <c r="FW526" s="4"/>
      <c r="FX526" s="4"/>
      <c r="FY526" s="4"/>
      <c r="FZ526" s="4"/>
      <c r="GA526" s="4"/>
      <c r="GB526" s="4"/>
      <c r="GC526" s="4"/>
      <c r="GD526" s="4"/>
      <c r="GE526" s="4"/>
      <c r="GF526" s="4"/>
      <c r="GG526" s="4"/>
      <c r="GH526" s="4"/>
      <c r="GI526" s="4"/>
      <c r="GJ526" s="4"/>
      <c r="GK526" s="4"/>
      <c r="GL526" s="4"/>
      <c r="GM526" s="4"/>
      <c r="GN526" s="4"/>
      <c r="GO526" s="4"/>
      <c r="GP526" s="4"/>
      <c r="GQ526" s="4"/>
      <c r="GR526" s="4"/>
      <c r="GS526" s="4"/>
      <c r="GT526" s="4"/>
      <c r="GU526" s="4"/>
      <c r="GV526" s="4"/>
      <c r="GW526" s="4"/>
      <c r="GX526" s="4"/>
      <c r="GY526" s="4"/>
      <c r="GZ526" s="4"/>
      <c r="HA526" s="4"/>
      <c r="HB526" s="4"/>
      <c r="HC526" s="4"/>
    </row>
    <row r="527" spans="1:211" s="380" customFormat="1" ht="13.9" customHeight="1">
      <c r="A527" s="828" t="str">
        <f>IF('1C TSsoustraitance'!$A244&lt;&gt;0,'1C TSsoustraitance'!$A244,"")</f>
        <v/>
      </c>
      <c r="B527" s="530"/>
      <c r="C527" s="513" t="str">
        <f>IF('1C TSsoustraitance'!$A244&lt;&gt;0,'1C TSsoustraitance'!$B244,"")</f>
        <v/>
      </c>
      <c r="D527" s="513" t="str">
        <f>IF('1C TSsoustraitance'!$A244&lt;&gt;0,'1C TSsoustraitance'!$C244,"")</f>
        <v/>
      </c>
      <c r="E527" s="684"/>
      <c r="F527" s="685"/>
      <c r="G527" s="666">
        <f>'1C TSsoustraitance'!$D244</f>
        <v>0</v>
      </c>
      <c r="H527" s="533">
        <v>0.21</v>
      </c>
      <c r="I527" s="533">
        <v>1</v>
      </c>
      <c r="J527" s="534"/>
      <c r="K527" s="667">
        <f t="shared" si="131"/>
        <v>0</v>
      </c>
      <c r="L527" s="668">
        <f>IF(OR('1C TSsoustraitance'!$D244="",'1C TSsoustraitance'!$AP244=0),0,IF(AND('1C TSsoustraitance'!$D244&lt;&gt;"",$K$2="Pôle",'1C TSsoustraitance'!$E244="OUI"),(('1C TSsoustraitance'!$F244+'1C TSsoustraitance'!$G244+'1C TSsoustraitance'!$H244+'1C TSsoustraitance'!$I244+'1C TSsoustraitance'!$M244)/'1C TSsoustraitance'!$R244),IF(AND('1C TSsoustraitance'!$D244&lt;&gt;"",$K$2="Pôle",'1C TSsoustraitance'!$E244="NON"),(('1C TSsoustraitance'!$F244+'1C TSsoustraitance'!$G244+'1C TSsoustraitance'!$H244+'1C TSsoustraitance'!$I244+'1C TSsoustraitance'!$M244)/'1C TSsoustraitance'!$AP244),IF(AND('1C TSsoustraitance'!$D244&lt;&gt;"",$K$2&lt;&gt;"Pôle",'1C TSsoustraitance'!$E244="OUI"),(('1C TSsoustraitance'!$F244+'1C TSsoustraitance'!$G244+'1C TSsoustraitance'!$H244+'1C TSsoustraitance'!$I244+'1C TSsoustraitance'!$J244+'1C TSsoustraitance'!$K244+'1C TSsoustraitance'!$L244+'1C TSsoustraitance'!$M244+'1C TSsoustraitance'!$N244+'1C TSsoustraitance'!$O244+'1C TSsoustraitance'!$P244+'1C TSsoustraitance'!$Q244)/'1C TSsoustraitance'!$R244),IF(AND('1C TSsoustraitance'!$D244&lt;&gt;"",$K$2&lt;&gt;"Pôle",'1C TSsoustraitance'!$E244="NON"),(('1C TSsoustraitance'!$F244+'1C TSsoustraitance'!$G244+'1C TSsoustraitance'!$H244+'1C TSsoustraitance'!$I244+'1C TSsoustraitance'!$J244+'1C TSsoustraitance'!$K244+'1C TSsoustraitance'!$L244+'1C TSsoustraitance'!$M244+'1C TSsoustraitance'!$N244+'1C TSsoustraitance'!$O244+'1C TSsoustraitance'!$P244+'1C TSsoustraitance'!$Q244))/'1C TSsoustraitance'!$AP244)))))</f>
        <v>0</v>
      </c>
      <c r="M527" s="668">
        <f>IF(OR('1C TSsoustraitance'!$D244="",'1C TSsoustraitance'!AP$13=0),0,IF(AND('1C TSsoustraitance'!$D244&lt;&gt;"",$K$2="Pôle",'1C TSsoustraitance'!$E244="OUI"),(('1C TSsoustraitance'!$J244+'1C TSsoustraitance'!$K244+'1C TSsoustraitance'!$L244)/'1C TSsoustraitance'!$R244),IF(AND('1C TSsoustraitance'!$D244&lt;&gt;"",$K$2="Pôle",'1C TSsoustraitance'!$E244="NON"),(('1C TSsoustraitance'!$J244+'1C TSsoustraitance'!$K244+'1C TSsoustraitance'!$L244)/'1C TSsoustraitance'!$AP244),IF(AND('1C TSsoustraitance'!$D244&lt;&gt;"",$K$2&lt;&gt;"Pôle"),0))))</f>
        <v>0</v>
      </c>
      <c r="N527" s="668">
        <f t="shared" si="136"/>
        <v>0</v>
      </c>
      <c r="O527" s="669">
        <f>IF(OR('1C TSsoustraitance'!$D244="",'1C TSsoustraitance'!$E244="OUI",'1C TSsoustraitance'!$AP244=0),0,(('1C TSsoustraitance'!$S244)/'1C TSsoustraitance'!$AP244))</f>
        <v>0</v>
      </c>
      <c r="P527" s="669">
        <f>IF(OR('1C TSsoustraitance'!$D244="",'1C TSsoustraitance'!$E244="OUI",'1C TSsoustraitance'!$AP244=0),0,(('1C TSsoustraitance'!$T244)/'1C TSsoustraitance'!$AP244))</f>
        <v>0</v>
      </c>
      <c r="Q527" s="669">
        <f>IF(OR('1C TSsoustraitance'!$D244="",'1C TSsoustraitance'!$E244="OUI",'1C TSsoustraitance'!$AP244=0),0,(('1C TSsoustraitance'!$U244)/'1C TSsoustraitance'!$AP244))</f>
        <v>0</v>
      </c>
      <c r="R527" s="669">
        <f>IF(OR('1C TSsoustraitance'!$D244="",'1C TSsoustraitance'!$E244="OUI",'1C TSsoustraitance'!$AP244=0),0,(('1C TSsoustraitance'!$V244)/'1C TSsoustraitance'!$AP244))</f>
        <v>0</v>
      </c>
      <c r="S527" s="669">
        <f>IF(OR('1C TSsoustraitance'!$D244="",'1C TSsoustraitance'!$E244="OUI",'1C TSsoustraitance'!$AP244=0),0,(('1C TSsoustraitance'!$W244)/'1C TSsoustraitance'!$AP244))</f>
        <v>0</v>
      </c>
      <c r="T527" s="669">
        <f>IF(OR('1C TSsoustraitance'!$D244="",'1C TSsoustraitance'!$E244="OUI",'1C TSsoustraitance'!$AP244=0),0,(('1C TSsoustraitance'!$X244)/'1C TSsoustraitance'!$AP244))</f>
        <v>0</v>
      </c>
      <c r="U527" s="669">
        <f>IF(OR('1C TSsoustraitance'!$D244="",'1C TSsoustraitance'!$E244="OUI",'1C TSsoustraitance'!$AP244=0),0,(('1C TSsoustraitance'!$Y244)/'1C TSsoustraitance'!$AP244))</f>
        <v>0</v>
      </c>
      <c r="V527" s="669">
        <f>IF(OR('1C TSsoustraitance'!$D244="",'1C TSsoustraitance'!$E244="OUI",'1C TSsoustraitance'!$AP244=0),0,(('1C TSsoustraitance'!$Z244)/'1C TSsoustraitance'!$AP244))</f>
        <v>0</v>
      </c>
      <c r="W527" s="669">
        <f>IF(OR('1C TSsoustraitance'!$D244="",'1C TSsoustraitance'!$E244="OUI",'1C TSsoustraitance'!$AP244=0),0,(('1C TSsoustraitance'!$AA244)/'1C TSsoustraitance'!$AP244))</f>
        <v>0</v>
      </c>
      <c r="X527" s="669">
        <f>IF(OR('1C TSsoustraitance'!$D244="",'1C TSsoustraitance'!$E244="OUI",'1C TSsoustraitance'!$AP244=0),0,(('1C TSsoustraitance'!$AB244)/'1C TSsoustraitance'!$AP244))</f>
        <v>0</v>
      </c>
      <c r="Y527" s="669">
        <f>IF(OR('1C TSsoustraitance'!$D244="",'1C TSsoustraitance'!$E244="OUI",'1C TSsoustraitance'!$AP244=0),0,(('1C TSsoustraitance'!$AC244)/'1C TSsoustraitance'!$AP244))</f>
        <v>0</v>
      </c>
      <c r="Z527" s="669">
        <f>IF(OR('1C TSsoustraitance'!$D244="",'1C TSsoustraitance'!$E244="OUI",'1C TSsoustraitance'!$AP244=0),0,(('1C TSsoustraitance'!$AD244)/'1C TSsoustraitance'!$AP244))</f>
        <v>0</v>
      </c>
      <c r="AA527" s="669">
        <f>IF(OR('1C TSsoustraitance'!$D244="",'1C TSsoustraitance'!$E244="OUI",'1C TSsoustraitance'!$AP244=0),0,(('1C TSsoustraitance'!$AE244)/'1C TSsoustraitance'!$AP244))</f>
        <v>0</v>
      </c>
      <c r="AB527" s="669">
        <f>IF(OR('1C TSsoustraitance'!$D244="",'1C TSsoustraitance'!$E244="OUI",'1C TSsoustraitance'!$AP244=0),0,(('1C TSsoustraitance'!$AF244)/'1C TSsoustraitance'!$AP244))</f>
        <v>0</v>
      </c>
      <c r="AC527" s="669">
        <f>IF(OR('1C TSsoustraitance'!$D244="",'1C TSsoustraitance'!$E244="OUI",'1C TSsoustraitance'!$AP244=0),0,(('1C TSsoustraitance'!$AG244)/'1C TSsoustraitance'!$AP244))</f>
        <v>0</v>
      </c>
      <c r="AD527" s="669">
        <f>IF(OR('1C TSsoustraitance'!$D244="",'1C TSsoustraitance'!$E244="OUI",'1C TSsoustraitance'!$AP244=0),0,(('1C TSsoustraitance'!$AH244)/'1C TSsoustraitance'!$AP244))</f>
        <v>0</v>
      </c>
      <c r="AE527" s="669">
        <f>IF(OR('1C TSsoustraitance'!$D244="",'1C TSsoustraitance'!$E244="OUI",'1C TSsoustraitance'!$AP244=0),0,(('1C TSsoustraitance'!$AI244)/'1C TSsoustraitance'!$AP244))</f>
        <v>0</v>
      </c>
      <c r="AF527" s="669">
        <f>IF(OR('1C TSsoustraitance'!$D244="",'1C TSsoustraitance'!$E244="OUI",'1C TSsoustraitance'!$AP244=0),0,(('1C TSsoustraitance'!$AJ244)/'1C TSsoustraitance'!$AP244))</f>
        <v>0</v>
      </c>
      <c r="AG527" s="669">
        <f>IF(OR('1C TSsoustraitance'!$D244="",'1C TSsoustraitance'!$E244="OUI",'1C TSsoustraitance'!$AP244=0),0,(('1C TSsoustraitance'!$AK244)/'1C TSsoustraitance'!$AP244))</f>
        <v>0</v>
      </c>
      <c r="AH527" s="669">
        <f>IF(OR('1C TSsoustraitance'!$D244="",'1C TSsoustraitance'!$E244="OUI",'1C TSsoustraitance'!$AP244=0),0,(('1C TSsoustraitance'!$AL244)/'1C TSsoustraitance'!$AP244))</f>
        <v>0</v>
      </c>
      <c r="AI527" s="669">
        <f>IF(OR('1C TSsoustraitance'!$D244="",'1C TSsoustraitance'!$E244="OUI",'1C TSsoustraitance'!$AP244=0),0,(('1C TSsoustraitance'!$AM244)/'1C TSsoustraitance'!$AP244))</f>
        <v>0</v>
      </c>
      <c r="AJ527" s="669">
        <f>IF(OR('1C TSsoustraitance'!$D244="",'1C TSsoustraitance'!$E244="OUI",'1C TSsoustraitance'!$AP244=0),0,(('1C TSsoustraitance'!$AN244)/'1C TSsoustraitance'!$AP244))</f>
        <v>0</v>
      </c>
      <c r="AK527" s="669">
        <f t="shared" si="133"/>
        <v>0</v>
      </c>
      <c r="AL527" s="668">
        <f t="shared" si="134"/>
        <v>0</v>
      </c>
      <c r="AM527" s="670">
        <f>IF(Tableau7[[#This Row],[N° pièce]]="",0,(Tableau7[[#This Row],[hors TVA]]+(Tableau7[[#This Row],[hors TVA]]*Tableau7[[#This Row],[Taux TVA]])-(Tableau7[[#This Row],[hors TVA]]*Tableau7[[#This Row],[Taux TVA]]*Tableau7[[#This Row],[Régime TVA: Récupération]]))*Tableau7[[#This Row],[Type 1]])</f>
        <v>0</v>
      </c>
      <c r="AN527" s="670">
        <f>IF(Tableau7[[#This Row],[N° pièce]]="",0,IF($K$2="pôle",((Tableau7[[#This Row],[hors TVA]]+(Tableau7[[#This Row],[hors TVA]]*Tableau7[[#This Row],[Taux TVA]])-(Tableau7[[#This Row],[hors TVA]]*Tableau7[[#This Row],[Taux TVA]]*Tableau7[[#This Row],[Régime TVA: Récupération]]))*Tableau7[[#This Row],[Type 2]]),0))</f>
        <v>0</v>
      </c>
      <c r="AO527" s="670">
        <f t="shared" si="129"/>
        <v>0</v>
      </c>
      <c r="AP527" s="255">
        <f t="shared" si="128"/>
        <v>0</v>
      </c>
      <c r="AQ527" s="506">
        <f t="shared" si="135"/>
        <v>0</v>
      </c>
      <c r="AR527" s="671"/>
      <c r="AS527" s="512"/>
      <c r="AT527" s="513" t="str">
        <f>IF(('1C TSsoustraitance'!AP244*FICHE!C$14&lt;J527),"Forfait limité à "&amp;FICHE!C$14&amp;"€/jour","")</f>
        <v/>
      </c>
      <c r="AU527" s="797"/>
      <c r="AV527" s="484"/>
      <c r="AW527" s="484"/>
      <c r="AX527" s="484"/>
      <c r="AY527" s="484"/>
      <c r="AZ527" s="484"/>
      <c r="BA527" s="4"/>
      <c r="BB527" s="4"/>
      <c r="BC527" s="4"/>
      <c r="BD527" s="4"/>
      <c r="BE527" s="4"/>
      <c r="BF527" s="4"/>
      <c r="BG527" s="4"/>
      <c r="BH527" s="4"/>
      <c r="BI527" s="4"/>
      <c r="BJ527" s="4"/>
      <c r="BK527" s="4"/>
      <c r="BL527" s="4"/>
      <c r="BM527" s="4"/>
      <c r="BN527" s="4"/>
      <c r="BO527" s="4"/>
      <c r="BP527" s="4"/>
      <c r="BQ527" s="4"/>
      <c r="BR527" s="4"/>
      <c r="BS527" s="4"/>
      <c r="BT527" s="4"/>
      <c r="BU527" s="4"/>
      <c r="BV527" s="4"/>
      <c r="BW527" s="4"/>
      <c r="BX527" s="4"/>
      <c r="BY527" s="4"/>
      <c r="BZ527" s="4"/>
      <c r="CA527" s="4"/>
      <c r="CB527" s="4"/>
      <c r="CC527" s="4"/>
      <c r="CD527" s="4"/>
      <c r="CE527" s="4"/>
      <c r="CF527" s="4"/>
      <c r="CG527" s="4"/>
      <c r="CH527" s="4"/>
      <c r="CI527" s="4"/>
      <c r="CJ527" s="4"/>
      <c r="CK527" s="4"/>
      <c r="CL527" s="4"/>
      <c r="CM527" s="4"/>
      <c r="CN527" s="4"/>
      <c r="CO527" s="4"/>
      <c r="CP527" s="4"/>
      <c r="CQ527" s="4"/>
      <c r="CR527" s="4"/>
      <c r="CS527" s="4"/>
      <c r="CT527" s="4"/>
      <c r="CU527" s="4"/>
      <c r="CV527" s="4"/>
      <c r="CW527" s="4"/>
      <c r="CX527" s="4"/>
      <c r="CY527" s="4"/>
      <c r="CZ527" s="4"/>
      <c r="DA527" s="4"/>
      <c r="DB527" s="4"/>
      <c r="DC527" s="4"/>
      <c r="DD527" s="4"/>
      <c r="DE527" s="4"/>
      <c r="DF527" s="4"/>
      <c r="DG527" s="4"/>
      <c r="DH527" s="4"/>
      <c r="DI527" s="4"/>
      <c r="DJ527" s="4"/>
      <c r="DK527" s="4"/>
      <c r="DL527" s="4"/>
      <c r="DM527" s="4"/>
      <c r="DN527" s="4"/>
      <c r="DO527" s="4"/>
      <c r="DP527" s="4"/>
      <c r="DQ527" s="4"/>
      <c r="DR527" s="4"/>
      <c r="DS527" s="4"/>
      <c r="DT527" s="4"/>
      <c r="DU527" s="4"/>
      <c r="DV527" s="4"/>
      <c r="DW527" s="4"/>
      <c r="DX527" s="4"/>
      <c r="DY527" s="4"/>
      <c r="DZ527" s="4"/>
      <c r="EA527" s="4"/>
      <c r="EB527" s="4"/>
      <c r="EC527" s="4"/>
      <c r="ED527" s="4"/>
      <c r="EE527" s="4"/>
      <c r="EF527" s="4"/>
      <c r="EG527" s="4"/>
      <c r="EH527" s="4"/>
      <c r="EI527" s="4"/>
      <c r="EJ527" s="4"/>
      <c r="EK527" s="4"/>
      <c r="EL527" s="4"/>
      <c r="EM527" s="4"/>
      <c r="EN527" s="4"/>
      <c r="EO527" s="4"/>
      <c r="EP527" s="4"/>
      <c r="EQ527" s="4"/>
      <c r="ER527" s="4"/>
      <c r="ES527" s="4"/>
      <c r="ET527" s="4"/>
      <c r="EU527" s="4"/>
      <c r="EV527" s="4"/>
      <c r="EW527" s="4"/>
      <c r="EX527" s="4"/>
      <c r="EY527" s="4"/>
      <c r="EZ527" s="4"/>
      <c r="FA527" s="4"/>
      <c r="FB527" s="4"/>
      <c r="FC527" s="4"/>
      <c r="FD527" s="4"/>
      <c r="FE527" s="4"/>
      <c r="FF527" s="4"/>
      <c r="FG527" s="4"/>
      <c r="FH527" s="4"/>
      <c r="FI527" s="4"/>
      <c r="FJ527" s="4"/>
      <c r="FK527" s="4"/>
      <c r="FL527" s="4"/>
      <c r="FM527" s="4"/>
      <c r="FN527" s="4"/>
      <c r="FO527" s="4"/>
      <c r="FP527" s="4"/>
      <c r="FQ527" s="4"/>
      <c r="FR527" s="4"/>
      <c r="FS527" s="4"/>
      <c r="FT527" s="4"/>
      <c r="FU527" s="4"/>
      <c r="FV527" s="4"/>
      <c r="FW527" s="4"/>
      <c r="FX527" s="4"/>
      <c r="FY527" s="4"/>
      <c r="FZ527" s="4"/>
      <c r="GA527" s="4"/>
      <c r="GB527" s="4"/>
      <c r="GC527" s="4"/>
      <c r="GD527" s="4"/>
      <c r="GE527" s="4"/>
      <c r="GF527" s="4"/>
      <c r="GG527" s="4"/>
      <c r="GH527" s="4"/>
      <c r="GI527" s="4"/>
      <c r="GJ527" s="4"/>
      <c r="GK527" s="4"/>
      <c r="GL527" s="4"/>
      <c r="GM527" s="4"/>
      <c r="GN527" s="4"/>
      <c r="GO527" s="4"/>
      <c r="GP527" s="4"/>
      <c r="GQ527" s="4"/>
      <c r="GR527" s="4"/>
      <c r="GS527" s="4"/>
      <c r="GT527" s="4"/>
      <c r="GU527" s="4"/>
      <c r="GV527" s="4"/>
      <c r="GW527" s="4"/>
      <c r="GX527" s="4"/>
      <c r="GY527" s="4"/>
      <c r="GZ527" s="4"/>
      <c r="HA527" s="4"/>
      <c r="HB527" s="4"/>
      <c r="HC527" s="4"/>
    </row>
    <row r="528" spans="1:211" s="380" customFormat="1" ht="13.9" customHeight="1">
      <c r="A528" s="828" t="str">
        <f>IF('1C TSsoustraitance'!$A245&lt;&gt;0,'1C TSsoustraitance'!$A245,"")</f>
        <v/>
      </c>
      <c r="B528" s="530"/>
      <c r="C528" s="513" t="str">
        <f>IF('1C TSsoustraitance'!$A245&lt;&gt;0,'1C TSsoustraitance'!$B245,"")</f>
        <v/>
      </c>
      <c r="D528" s="513" t="str">
        <f>IF('1C TSsoustraitance'!$A245&lt;&gt;0,'1C TSsoustraitance'!$C245,"")</f>
        <v/>
      </c>
      <c r="E528" s="684"/>
      <c r="F528" s="685"/>
      <c r="G528" s="666">
        <f>'1C TSsoustraitance'!$D245</f>
        <v>0</v>
      </c>
      <c r="H528" s="533">
        <v>0.21</v>
      </c>
      <c r="I528" s="533">
        <v>1</v>
      </c>
      <c r="J528" s="534"/>
      <c r="K528" s="667">
        <f t="shared" si="131"/>
        <v>0</v>
      </c>
      <c r="L528" s="668">
        <f>IF(OR('1C TSsoustraitance'!$D245="",'1C TSsoustraitance'!$AP245=0),0,IF(AND('1C TSsoustraitance'!$D245&lt;&gt;"",$K$2="Pôle",'1C TSsoustraitance'!$E245="OUI"),(('1C TSsoustraitance'!$F245+'1C TSsoustraitance'!$G245+'1C TSsoustraitance'!$H245+'1C TSsoustraitance'!$I245+'1C TSsoustraitance'!$M245)/'1C TSsoustraitance'!$R245),IF(AND('1C TSsoustraitance'!$D245&lt;&gt;"",$K$2="Pôle",'1C TSsoustraitance'!$E245="NON"),(('1C TSsoustraitance'!$F245+'1C TSsoustraitance'!$G245+'1C TSsoustraitance'!$H245+'1C TSsoustraitance'!$I245+'1C TSsoustraitance'!$M245)/'1C TSsoustraitance'!$AP245),IF(AND('1C TSsoustraitance'!$D245&lt;&gt;"",$K$2&lt;&gt;"Pôle",'1C TSsoustraitance'!$E245="OUI"),(('1C TSsoustraitance'!$F245+'1C TSsoustraitance'!$G245+'1C TSsoustraitance'!$H245+'1C TSsoustraitance'!$I245+'1C TSsoustraitance'!$J245+'1C TSsoustraitance'!$K245+'1C TSsoustraitance'!$L245+'1C TSsoustraitance'!$M245+'1C TSsoustraitance'!$N245+'1C TSsoustraitance'!$O245+'1C TSsoustraitance'!$P245+'1C TSsoustraitance'!$Q245)/'1C TSsoustraitance'!$R245),IF(AND('1C TSsoustraitance'!$D245&lt;&gt;"",$K$2&lt;&gt;"Pôle",'1C TSsoustraitance'!$E245="NON"),(('1C TSsoustraitance'!$F245+'1C TSsoustraitance'!$G245+'1C TSsoustraitance'!$H245+'1C TSsoustraitance'!$I245+'1C TSsoustraitance'!$J245+'1C TSsoustraitance'!$K245+'1C TSsoustraitance'!$L245+'1C TSsoustraitance'!$M245+'1C TSsoustraitance'!$N245+'1C TSsoustraitance'!$O245+'1C TSsoustraitance'!$P245+'1C TSsoustraitance'!$Q245))/'1C TSsoustraitance'!$AP245)))))</f>
        <v>0</v>
      </c>
      <c r="M528" s="668">
        <f>IF(OR('1C TSsoustraitance'!$D245="",'1C TSsoustraitance'!AP$13=0),0,IF(AND('1C TSsoustraitance'!$D245&lt;&gt;"",$K$2="Pôle",'1C TSsoustraitance'!$E245="OUI"),(('1C TSsoustraitance'!$J245+'1C TSsoustraitance'!$K245+'1C TSsoustraitance'!$L245)/'1C TSsoustraitance'!$R245),IF(AND('1C TSsoustraitance'!$D245&lt;&gt;"",$K$2="Pôle",'1C TSsoustraitance'!$E245="NON"),(('1C TSsoustraitance'!$J245+'1C TSsoustraitance'!$K245+'1C TSsoustraitance'!$L245)/'1C TSsoustraitance'!$AP245),IF(AND('1C TSsoustraitance'!$D245&lt;&gt;"",$K$2&lt;&gt;"Pôle"),0))))</f>
        <v>0</v>
      </c>
      <c r="N528" s="668">
        <f t="shared" si="136"/>
        <v>0</v>
      </c>
      <c r="O528" s="669">
        <f>IF(OR('1C TSsoustraitance'!$D245="",'1C TSsoustraitance'!$E245="OUI",'1C TSsoustraitance'!$AP245=0),0,(('1C TSsoustraitance'!$S245)/'1C TSsoustraitance'!$AP245))</f>
        <v>0</v>
      </c>
      <c r="P528" s="669">
        <f>IF(OR('1C TSsoustraitance'!$D245="",'1C TSsoustraitance'!$E245="OUI",'1C TSsoustraitance'!$AP245=0),0,(('1C TSsoustraitance'!$T245)/'1C TSsoustraitance'!$AP245))</f>
        <v>0</v>
      </c>
      <c r="Q528" s="669">
        <f>IF(OR('1C TSsoustraitance'!$D245="",'1C TSsoustraitance'!$E245="OUI",'1C TSsoustraitance'!$AP245=0),0,(('1C TSsoustraitance'!$U245)/'1C TSsoustraitance'!$AP245))</f>
        <v>0</v>
      </c>
      <c r="R528" s="669">
        <f>IF(OR('1C TSsoustraitance'!$D245="",'1C TSsoustraitance'!$E245="OUI",'1C TSsoustraitance'!$AP245=0),0,(('1C TSsoustraitance'!$V245)/'1C TSsoustraitance'!$AP245))</f>
        <v>0</v>
      </c>
      <c r="S528" s="669">
        <f>IF(OR('1C TSsoustraitance'!$D245="",'1C TSsoustraitance'!$E245="OUI",'1C TSsoustraitance'!$AP245=0),0,(('1C TSsoustraitance'!$W245)/'1C TSsoustraitance'!$AP245))</f>
        <v>0</v>
      </c>
      <c r="T528" s="669">
        <f>IF(OR('1C TSsoustraitance'!$D245="",'1C TSsoustraitance'!$E245="OUI",'1C TSsoustraitance'!$AP245=0),0,(('1C TSsoustraitance'!$X245)/'1C TSsoustraitance'!$AP245))</f>
        <v>0</v>
      </c>
      <c r="U528" s="669">
        <f>IF(OR('1C TSsoustraitance'!$D245="",'1C TSsoustraitance'!$E245="OUI",'1C TSsoustraitance'!$AP245=0),0,(('1C TSsoustraitance'!$Y245)/'1C TSsoustraitance'!$AP245))</f>
        <v>0</v>
      </c>
      <c r="V528" s="669">
        <f>IF(OR('1C TSsoustraitance'!$D245="",'1C TSsoustraitance'!$E245="OUI",'1C TSsoustraitance'!$AP245=0),0,(('1C TSsoustraitance'!$Z245)/'1C TSsoustraitance'!$AP245))</f>
        <v>0</v>
      </c>
      <c r="W528" s="669">
        <f>IF(OR('1C TSsoustraitance'!$D245="",'1C TSsoustraitance'!$E245="OUI",'1C TSsoustraitance'!$AP245=0),0,(('1C TSsoustraitance'!$AA245)/'1C TSsoustraitance'!$AP245))</f>
        <v>0</v>
      </c>
      <c r="X528" s="669">
        <f>IF(OR('1C TSsoustraitance'!$D245="",'1C TSsoustraitance'!$E245="OUI",'1C TSsoustraitance'!$AP245=0),0,(('1C TSsoustraitance'!$AB245)/'1C TSsoustraitance'!$AP245))</f>
        <v>0</v>
      </c>
      <c r="Y528" s="669">
        <f>IF(OR('1C TSsoustraitance'!$D245="",'1C TSsoustraitance'!$E245="OUI",'1C TSsoustraitance'!$AP245=0),0,(('1C TSsoustraitance'!$AC245)/'1C TSsoustraitance'!$AP245))</f>
        <v>0</v>
      </c>
      <c r="Z528" s="669">
        <f>IF(OR('1C TSsoustraitance'!$D245="",'1C TSsoustraitance'!$E245="OUI",'1C TSsoustraitance'!$AP245=0),0,(('1C TSsoustraitance'!$AD245)/'1C TSsoustraitance'!$AP245))</f>
        <v>0</v>
      </c>
      <c r="AA528" s="669">
        <f>IF(OR('1C TSsoustraitance'!$D245="",'1C TSsoustraitance'!$E245="OUI",'1C TSsoustraitance'!$AP245=0),0,(('1C TSsoustraitance'!$AE245)/'1C TSsoustraitance'!$AP245))</f>
        <v>0</v>
      </c>
      <c r="AB528" s="669">
        <f>IF(OR('1C TSsoustraitance'!$D245="",'1C TSsoustraitance'!$E245="OUI",'1C TSsoustraitance'!$AP245=0),0,(('1C TSsoustraitance'!$AF245)/'1C TSsoustraitance'!$AP245))</f>
        <v>0</v>
      </c>
      <c r="AC528" s="669">
        <f>IF(OR('1C TSsoustraitance'!$D245="",'1C TSsoustraitance'!$E245="OUI",'1C TSsoustraitance'!$AP245=0),0,(('1C TSsoustraitance'!$AG245)/'1C TSsoustraitance'!$AP245))</f>
        <v>0</v>
      </c>
      <c r="AD528" s="669">
        <f>IF(OR('1C TSsoustraitance'!$D245="",'1C TSsoustraitance'!$E245="OUI",'1C TSsoustraitance'!$AP245=0),0,(('1C TSsoustraitance'!$AH245)/'1C TSsoustraitance'!$AP245))</f>
        <v>0</v>
      </c>
      <c r="AE528" s="669">
        <f>IF(OR('1C TSsoustraitance'!$D245="",'1C TSsoustraitance'!$E245="OUI",'1C TSsoustraitance'!$AP245=0),0,(('1C TSsoustraitance'!$AI245)/'1C TSsoustraitance'!$AP245))</f>
        <v>0</v>
      </c>
      <c r="AF528" s="669">
        <f>IF(OR('1C TSsoustraitance'!$D245="",'1C TSsoustraitance'!$E245="OUI",'1C TSsoustraitance'!$AP245=0),0,(('1C TSsoustraitance'!$AJ245)/'1C TSsoustraitance'!$AP245))</f>
        <v>0</v>
      </c>
      <c r="AG528" s="669">
        <f>IF(OR('1C TSsoustraitance'!$D245="",'1C TSsoustraitance'!$E245="OUI",'1C TSsoustraitance'!$AP245=0),0,(('1C TSsoustraitance'!$AK245)/'1C TSsoustraitance'!$AP245))</f>
        <v>0</v>
      </c>
      <c r="AH528" s="669">
        <f>IF(OR('1C TSsoustraitance'!$D245="",'1C TSsoustraitance'!$E245="OUI",'1C TSsoustraitance'!$AP245=0),0,(('1C TSsoustraitance'!$AL245)/'1C TSsoustraitance'!$AP245))</f>
        <v>0</v>
      </c>
      <c r="AI528" s="669">
        <f>IF(OR('1C TSsoustraitance'!$D245="",'1C TSsoustraitance'!$E245="OUI",'1C TSsoustraitance'!$AP245=0),0,(('1C TSsoustraitance'!$AM245)/'1C TSsoustraitance'!$AP245))</f>
        <v>0</v>
      </c>
      <c r="AJ528" s="669">
        <f>IF(OR('1C TSsoustraitance'!$D245="",'1C TSsoustraitance'!$E245="OUI",'1C TSsoustraitance'!$AP245=0),0,(('1C TSsoustraitance'!$AN245)/'1C TSsoustraitance'!$AP245))</f>
        <v>0</v>
      </c>
      <c r="AK528" s="669">
        <f t="shared" si="133"/>
        <v>0</v>
      </c>
      <c r="AL528" s="668">
        <f t="shared" si="134"/>
        <v>0</v>
      </c>
      <c r="AM528" s="670">
        <f>IF(Tableau7[[#This Row],[N° pièce]]="",0,(Tableau7[[#This Row],[hors TVA]]+(Tableau7[[#This Row],[hors TVA]]*Tableau7[[#This Row],[Taux TVA]])-(Tableau7[[#This Row],[hors TVA]]*Tableau7[[#This Row],[Taux TVA]]*Tableau7[[#This Row],[Régime TVA: Récupération]]))*Tableau7[[#This Row],[Type 1]])</f>
        <v>0</v>
      </c>
      <c r="AN528" s="670">
        <f>IF(Tableau7[[#This Row],[N° pièce]]="",0,IF($K$2="pôle",((Tableau7[[#This Row],[hors TVA]]+(Tableau7[[#This Row],[hors TVA]]*Tableau7[[#This Row],[Taux TVA]])-(Tableau7[[#This Row],[hors TVA]]*Tableau7[[#This Row],[Taux TVA]]*Tableau7[[#This Row],[Régime TVA: Récupération]]))*Tableau7[[#This Row],[Type 2]]),0))</f>
        <v>0</v>
      </c>
      <c r="AO528" s="670">
        <f t="shared" si="129"/>
        <v>0</v>
      </c>
      <c r="AP528" s="255">
        <f t="shared" si="128"/>
        <v>0</v>
      </c>
      <c r="AQ528" s="506">
        <f t="shared" si="135"/>
        <v>0</v>
      </c>
      <c r="AR528" s="671"/>
      <c r="AS528" s="512"/>
      <c r="AT528" s="513" t="str">
        <f>IF(('1C TSsoustraitance'!AP245*FICHE!C$14&lt;J528),"Forfait limité à "&amp;FICHE!C$14&amp;"€/jour","")</f>
        <v/>
      </c>
      <c r="AU528" s="797"/>
      <c r="AV528" s="484"/>
      <c r="AW528" s="484"/>
      <c r="AX528" s="484"/>
      <c r="AY528" s="484"/>
      <c r="AZ528" s="484"/>
      <c r="BA528" s="4"/>
      <c r="BB528" s="4"/>
      <c r="BC528" s="4"/>
      <c r="BD528" s="4"/>
      <c r="BE528" s="4"/>
      <c r="BF528" s="4"/>
      <c r="BG528" s="4"/>
      <c r="BH528" s="4"/>
      <c r="BI528" s="4"/>
      <c r="BJ528" s="4"/>
      <c r="BK528" s="4"/>
      <c r="BL528" s="4"/>
      <c r="BM528" s="4"/>
      <c r="BN528" s="4"/>
      <c r="BO528" s="4"/>
      <c r="BP528" s="4"/>
      <c r="BQ528" s="4"/>
      <c r="BR528" s="4"/>
      <c r="BS528" s="4"/>
      <c r="BT528" s="4"/>
      <c r="BU528" s="4"/>
      <c r="BV528" s="4"/>
      <c r="BW528" s="4"/>
      <c r="BX528" s="4"/>
      <c r="BY528" s="4"/>
      <c r="BZ528" s="4"/>
      <c r="CA528" s="4"/>
      <c r="CB528" s="4"/>
      <c r="CC528" s="4"/>
      <c r="CD528" s="4"/>
      <c r="CE528" s="4"/>
      <c r="CF528" s="4"/>
      <c r="CG528" s="4"/>
      <c r="CH528" s="4"/>
      <c r="CI528" s="4"/>
      <c r="CJ528" s="4"/>
      <c r="CK528" s="4"/>
      <c r="CL528" s="4"/>
      <c r="CM528" s="4"/>
      <c r="CN528" s="4"/>
      <c r="CO528" s="4"/>
      <c r="CP528" s="4"/>
      <c r="CQ528" s="4"/>
      <c r="CR528" s="4"/>
      <c r="CS528" s="4"/>
      <c r="CT528" s="4"/>
      <c r="CU528" s="4"/>
      <c r="CV528" s="4"/>
      <c r="CW528" s="4"/>
      <c r="CX528" s="4"/>
      <c r="CY528" s="4"/>
      <c r="CZ528" s="4"/>
      <c r="DA528" s="4"/>
      <c r="DB528" s="4"/>
      <c r="DC528" s="4"/>
      <c r="DD528" s="4"/>
      <c r="DE528" s="4"/>
      <c r="DF528" s="4"/>
      <c r="DG528" s="4"/>
      <c r="DH528" s="4"/>
      <c r="DI528" s="4"/>
      <c r="DJ528" s="4"/>
      <c r="DK528" s="4"/>
      <c r="DL528" s="4"/>
      <c r="DM528" s="4"/>
      <c r="DN528" s="4"/>
      <c r="DO528" s="4"/>
      <c r="DP528" s="4"/>
      <c r="DQ528" s="4"/>
      <c r="DR528" s="4"/>
      <c r="DS528" s="4"/>
      <c r="DT528" s="4"/>
      <c r="DU528" s="4"/>
      <c r="DV528" s="4"/>
      <c r="DW528" s="4"/>
      <c r="DX528" s="4"/>
      <c r="DY528" s="4"/>
      <c r="DZ528" s="4"/>
      <c r="EA528" s="4"/>
      <c r="EB528" s="4"/>
      <c r="EC528" s="4"/>
      <c r="ED528" s="4"/>
      <c r="EE528" s="4"/>
      <c r="EF528" s="4"/>
      <c r="EG528" s="4"/>
      <c r="EH528" s="4"/>
      <c r="EI528" s="4"/>
      <c r="EJ528" s="4"/>
      <c r="EK528" s="4"/>
      <c r="EL528" s="4"/>
      <c r="EM528" s="4"/>
      <c r="EN528" s="4"/>
      <c r="EO528" s="4"/>
      <c r="EP528" s="4"/>
      <c r="EQ528" s="4"/>
      <c r="ER528" s="4"/>
      <c r="ES528" s="4"/>
      <c r="ET528" s="4"/>
      <c r="EU528" s="4"/>
      <c r="EV528" s="4"/>
      <c r="EW528" s="4"/>
      <c r="EX528" s="4"/>
      <c r="EY528" s="4"/>
      <c r="EZ528" s="4"/>
      <c r="FA528" s="4"/>
      <c r="FB528" s="4"/>
      <c r="FC528" s="4"/>
      <c r="FD528" s="4"/>
      <c r="FE528" s="4"/>
      <c r="FF528" s="4"/>
      <c r="FG528" s="4"/>
      <c r="FH528" s="4"/>
      <c r="FI528" s="4"/>
      <c r="FJ528" s="4"/>
      <c r="FK528" s="4"/>
      <c r="FL528" s="4"/>
      <c r="FM528" s="4"/>
      <c r="FN528" s="4"/>
      <c r="FO528" s="4"/>
      <c r="FP528" s="4"/>
      <c r="FQ528" s="4"/>
      <c r="FR528" s="4"/>
      <c r="FS528" s="4"/>
      <c r="FT528" s="4"/>
      <c r="FU528" s="4"/>
      <c r="FV528" s="4"/>
      <c r="FW528" s="4"/>
      <c r="FX528" s="4"/>
      <c r="FY528" s="4"/>
      <c r="FZ528" s="4"/>
      <c r="GA528" s="4"/>
      <c r="GB528" s="4"/>
      <c r="GC528" s="4"/>
      <c r="GD528" s="4"/>
      <c r="GE528" s="4"/>
      <c r="GF528" s="4"/>
      <c r="GG528" s="4"/>
      <c r="GH528" s="4"/>
      <c r="GI528" s="4"/>
      <c r="GJ528" s="4"/>
      <c r="GK528" s="4"/>
      <c r="GL528" s="4"/>
      <c r="GM528" s="4"/>
      <c r="GN528" s="4"/>
      <c r="GO528" s="4"/>
      <c r="GP528" s="4"/>
      <c r="GQ528" s="4"/>
      <c r="GR528" s="4"/>
      <c r="GS528" s="4"/>
      <c r="GT528" s="4"/>
      <c r="GU528" s="4"/>
      <c r="GV528" s="4"/>
      <c r="GW528" s="4"/>
      <c r="GX528" s="4"/>
      <c r="GY528" s="4"/>
      <c r="GZ528" s="4"/>
      <c r="HA528" s="4"/>
      <c r="HB528" s="4"/>
      <c r="HC528" s="4"/>
    </row>
    <row r="529" spans="1:211" s="380" customFormat="1" ht="13.9" customHeight="1">
      <c r="A529" s="828" t="str">
        <f>IF('1C TSsoustraitance'!$A246&lt;&gt;0,'1C TSsoustraitance'!$A246,"")</f>
        <v/>
      </c>
      <c r="B529" s="530"/>
      <c r="C529" s="513" t="str">
        <f>IF('1C TSsoustraitance'!$A246&lt;&gt;0,'1C TSsoustraitance'!$B246,"")</f>
        <v/>
      </c>
      <c r="D529" s="513" t="str">
        <f>IF('1C TSsoustraitance'!$A246&lt;&gt;0,'1C TSsoustraitance'!$C246,"")</f>
        <v/>
      </c>
      <c r="E529" s="684"/>
      <c r="F529" s="685"/>
      <c r="G529" s="666">
        <f>'1C TSsoustraitance'!$D246</f>
        <v>0</v>
      </c>
      <c r="H529" s="533">
        <v>0.21</v>
      </c>
      <c r="I529" s="533">
        <v>1</v>
      </c>
      <c r="J529" s="534"/>
      <c r="K529" s="667">
        <f t="shared" si="131"/>
        <v>0</v>
      </c>
      <c r="L529" s="668">
        <f>IF(OR('1C TSsoustraitance'!$D246="",'1C TSsoustraitance'!$AP246=0),0,IF(AND('1C TSsoustraitance'!$D246&lt;&gt;"",$K$2="Pôle",'1C TSsoustraitance'!$E246="OUI"),(('1C TSsoustraitance'!$F246+'1C TSsoustraitance'!$G246+'1C TSsoustraitance'!$H246+'1C TSsoustraitance'!$I246+'1C TSsoustraitance'!$M246)/'1C TSsoustraitance'!$R246),IF(AND('1C TSsoustraitance'!$D246&lt;&gt;"",$K$2="Pôle",'1C TSsoustraitance'!$E246="NON"),(('1C TSsoustraitance'!$F246+'1C TSsoustraitance'!$G246+'1C TSsoustraitance'!$H246+'1C TSsoustraitance'!$I246+'1C TSsoustraitance'!$M246)/'1C TSsoustraitance'!$AP246),IF(AND('1C TSsoustraitance'!$D246&lt;&gt;"",$K$2&lt;&gt;"Pôle",'1C TSsoustraitance'!$E246="OUI"),(('1C TSsoustraitance'!$F246+'1C TSsoustraitance'!$G246+'1C TSsoustraitance'!$H246+'1C TSsoustraitance'!$I246+'1C TSsoustraitance'!$J246+'1C TSsoustraitance'!$K246+'1C TSsoustraitance'!$L246+'1C TSsoustraitance'!$M246+'1C TSsoustraitance'!$N246+'1C TSsoustraitance'!$O246+'1C TSsoustraitance'!$P246+'1C TSsoustraitance'!$Q246)/'1C TSsoustraitance'!$R246),IF(AND('1C TSsoustraitance'!$D246&lt;&gt;"",$K$2&lt;&gt;"Pôle",'1C TSsoustraitance'!$E246="NON"),(('1C TSsoustraitance'!$F246+'1C TSsoustraitance'!$G246+'1C TSsoustraitance'!$H246+'1C TSsoustraitance'!$I246+'1C TSsoustraitance'!$J246+'1C TSsoustraitance'!$K246+'1C TSsoustraitance'!$L246+'1C TSsoustraitance'!$M246+'1C TSsoustraitance'!$N246+'1C TSsoustraitance'!$O246+'1C TSsoustraitance'!$P246+'1C TSsoustraitance'!$Q246))/'1C TSsoustraitance'!$AP246)))))</f>
        <v>0</v>
      </c>
      <c r="M529" s="668">
        <f>IF(OR('1C TSsoustraitance'!$D246="",'1C TSsoustraitance'!AP$13=0),0,IF(AND('1C TSsoustraitance'!$D246&lt;&gt;"",$K$2="Pôle",'1C TSsoustraitance'!$E246="OUI"),(('1C TSsoustraitance'!$J246+'1C TSsoustraitance'!$K246+'1C TSsoustraitance'!$L246)/'1C TSsoustraitance'!$R246),IF(AND('1C TSsoustraitance'!$D246&lt;&gt;"",$K$2="Pôle",'1C TSsoustraitance'!$E246="NON"),(('1C TSsoustraitance'!$J246+'1C TSsoustraitance'!$K246+'1C TSsoustraitance'!$L246)/'1C TSsoustraitance'!$AP246),IF(AND('1C TSsoustraitance'!$D246&lt;&gt;"",$K$2&lt;&gt;"Pôle"),0))))</f>
        <v>0</v>
      </c>
      <c r="N529" s="668">
        <f t="shared" si="136"/>
        <v>0</v>
      </c>
      <c r="O529" s="669">
        <f>IF(OR('1C TSsoustraitance'!$D246="",'1C TSsoustraitance'!$E246="OUI",'1C TSsoustraitance'!$AP246=0),0,(('1C TSsoustraitance'!$S246)/'1C TSsoustraitance'!$AP246))</f>
        <v>0</v>
      </c>
      <c r="P529" s="669">
        <f>IF(OR('1C TSsoustraitance'!$D246="",'1C TSsoustraitance'!$E246="OUI",'1C TSsoustraitance'!$AP246=0),0,(('1C TSsoustraitance'!$T246)/'1C TSsoustraitance'!$AP246))</f>
        <v>0</v>
      </c>
      <c r="Q529" s="669">
        <f>IF(OR('1C TSsoustraitance'!$D246="",'1C TSsoustraitance'!$E246="OUI",'1C TSsoustraitance'!$AP246=0),0,(('1C TSsoustraitance'!$U246)/'1C TSsoustraitance'!$AP246))</f>
        <v>0</v>
      </c>
      <c r="R529" s="669">
        <f>IF(OR('1C TSsoustraitance'!$D246="",'1C TSsoustraitance'!$E246="OUI",'1C TSsoustraitance'!$AP246=0),0,(('1C TSsoustraitance'!$V246)/'1C TSsoustraitance'!$AP246))</f>
        <v>0</v>
      </c>
      <c r="S529" s="669">
        <f>IF(OR('1C TSsoustraitance'!$D246="",'1C TSsoustraitance'!$E246="OUI",'1C TSsoustraitance'!$AP246=0),0,(('1C TSsoustraitance'!$W246)/'1C TSsoustraitance'!$AP246))</f>
        <v>0</v>
      </c>
      <c r="T529" s="669">
        <f>IF(OR('1C TSsoustraitance'!$D246="",'1C TSsoustraitance'!$E246="OUI",'1C TSsoustraitance'!$AP246=0),0,(('1C TSsoustraitance'!$X246)/'1C TSsoustraitance'!$AP246))</f>
        <v>0</v>
      </c>
      <c r="U529" s="669">
        <f>IF(OR('1C TSsoustraitance'!$D246="",'1C TSsoustraitance'!$E246="OUI",'1C TSsoustraitance'!$AP246=0),0,(('1C TSsoustraitance'!$Y246)/'1C TSsoustraitance'!$AP246))</f>
        <v>0</v>
      </c>
      <c r="V529" s="669">
        <f>IF(OR('1C TSsoustraitance'!$D246="",'1C TSsoustraitance'!$E246="OUI",'1C TSsoustraitance'!$AP246=0),0,(('1C TSsoustraitance'!$Z246)/'1C TSsoustraitance'!$AP246))</f>
        <v>0</v>
      </c>
      <c r="W529" s="669">
        <f>IF(OR('1C TSsoustraitance'!$D246="",'1C TSsoustraitance'!$E246="OUI",'1C TSsoustraitance'!$AP246=0),0,(('1C TSsoustraitance'!$AA246)/'1C TSsoustraitance'!$AP246))</f>
        <v>0</v>
      </c>
      <c r="X529" s="669">
        <f>IF(OR('1C TSsoustraitance'!$D246="",'1C TSsoustraitance'!$E246="OUI",'1C TSsoustraitance'!$AP246=0),0,(('1C TSsoustraitance'!$AB246)/'1C TSsoustraitance'!$AP246))</f>
        <v>0</v>
      </c>
      <c r="Y529" s="669">
        <f>IF(OR('1C TSsoustraitance'!$D246="",'1C TSsoustraitance'!$E246="OUI",'1C TSsoustraitance'!$AP246=0),0,(('1C TSsoustraitance'!$AC246)/'1C TSsoustraitance'!$AP246))</f>
        <v>0</v>
      </c>
      <c r="Z529" s="669">
        <f>IF(OR('1C TSsoustraitance'!$D246="",'1C TSsoustraitance'!$E246="OUI",'1C TSsoustraitance'!$AP246=0),0,(('1C TSsoustraitance'!$AD246)/'1C TSsoustraitance'!$AP246))</f>
        <v>0</v>
      </c>
      <c r="AA529" s="669">
        <f>IF(OR('1C TSsoustraitance'!$D246="",'1C TSsoustraitance'!$E246="OUI",'1C TSsoustraitance'!$AP246=0),0,(('1C TSsoustraitance'!$AE246)/'1C TSsoustraitance'!$AP246))</f>
        <v>0</v>
      </c>
      <c r="AB529" s="669">
        <f>IF(OR('1C TSsoustraitance'!$D246="",'1C TSsoustraitance'!$E246="OUI",'1C TSsoustraitance'!$AP246=0),0,(('1C TSsoustraitance'!$AF246)/'1C TSsoustraitance'!$AP246))</f>
        <v>0</v>
      </c>
      <c r="AC529" s="669">
        <f>IF(OR('1C TSsoustraitance'!$D246="",'1C TSsoustraitance'!$E246="OUI",'1C TSsoustraitance'!$AP246=0),0,(('1C TSsoustraitance'!$AG246)/'1C TSsoustraitance'!$AP246))</f>
        <v>0</v>
      </c>
      <c r="AD529" s="669">
        <f>IF(OR('1C TSsoustraitance'!$D246="",'1C TSsoustraitance'!$E246="OUI",'1C TSsoustraitance'!$AP246=0),0,(('1C TSsoustraitance'!$AH246)/'1C TSsoustraitance'!$AP246))</f>
        <v>0</v>
      </c>
      <c r="AE529" s="669">
        <f>IF(OR('1C TSsoustraitance'!$D246="",'1C TSsoustraitance'!$E246="OUI",'1C TSsoustraitance'!$AP246=0),0,(('1C TSsoustraitance'!$AI246)/'1C TSsoustraitance'!$AP246))</f>
        <v>0</v>
      </c>
      <c r="AF529" s="669">
        <f>IF(OR('1C TSsoustraitance'!$D246="",'1C TSsoustraitance'!$E246="OUI",'1C TSsoustraitance'!$AP246=0),0,(('1C TSsoustraitance'!$AJ246)/'1C TSsoustraitance'!$AP246))</f>
        <v>0</v>
      </c>
      <c r="AG529" s="669">
        <f>IF(OR('1C TSsoustraitance'!$D246="",'1C TSsoustraitance'!$E246="OUI",'1C TSsoustraitance'!$AP246=0),0,(('1C TSsoustraitance'!$AK246)/'1C TSsoustraitance'!$AP246))</f>
        <v>0</v>
      </c>
      <c r="AH529" s="669">
        <f>IF(OR('1C TSsoustraitance'!$D246="",'1C TSsoustraitance'!$E246="OUI",'1C TSsoustraitance'!$AP246=0),0,(('1C TSsoustraitance'!$AL246)/'1C TSsoustraitance'!$AP246))</f>
        <v>0</v>
      </c>
      <c r="AI529" s="669">
        <f>IF(OR('1C TSsoustraitance'!$D246="",'1C TSsoustraitance'!$E246="OUI",'1C TSsoustraitance'!$AP246=0),0,(('1C TSsoustraitance'!$AM246)/'1C TSsoustraitance'!$AP246))</f>
        <v>0</v>
      </c>
      <c r="AJ529" s="669">
        <f>IF(OR('1C TSsoustraitance'!$D246="",'1C TSsoustraitance'!$E246="OUI",'1C TSsoustraitance'!$AP246=0),0,(('1C TSsoustraitance'!$AN246)/'1C TSsoustraitance'!$AP246))</f>
        <v>0</v>
      </c>
      <c r="AK529" s="669">
        <f t="shared" si="133"/>
        <v>0</v>
      </c>
      <c r="AL529" s="668">
        <f t="shared" si="134"/>
        <v>0</v>
      </c>
      <c r="AM529" s="670">
        <f>IF(Tableau7[[#This Row],[N° pièce]]="",0,(Tableau7[[#This Row],[hors TVA]]+(Tableau7[[#This Row],[hors TVA]]*Tableau7[[#This Row],[Taux TVA]])-(Tableau7[[#This Row],[hors TVA]]*Tableau7[[#This Row],[Taux TVA]]*Tableau7[[#This Row],[Régime TVA: Récupération]]))*Tableau7[[#This Row],[Type 1]])</f>
        <v>0</v>
      </c>
      <c r="AN529" s="670">
        <f>IF(Tableau7[[#This Row],[N° pièce]]="",0,IF($K$2="pôle",((Tableau7[[#This Row],[hors TVA]]+(Tableau7[[#This Row],[hors TVA]]*Tableau7[[#This Row],[Taux TVA]])-(Tableau7[[#This Row],[hors TVA]]*Tableau7[[#This Row],[Taux TVA]]*Tableau7[[#This Row],[Régime TVA: Récupération]]))*Tableau7[[#This Row],[Type 2]]),0))</f>
        <v>0</v>
      </c>
      <c r="AO529" s="670">
        <f t="shared" si="129"/>
        <v>0</v>
      </c>
      <c r="AP529" s="255">
        <f t="shared" si="128"/>
        <v>0</v>
      </c>
      <c r="AQ529" s="506">
        <f t="shared" si="135"/>
        <v>0</v>
      </c>
      <c r="AR529" s="671"/>
      <c r="AS529" s="512"/>
      <c r="AT529" s="513" t="str">
        <f>IF(('1C TSsoustraitance'!AP246*FICHE!C$14&lt;J529),"Forfait limité à "&amp;FICHE!C$14&amp;"€/jour","")</f>
        <v/>
      </c>
      <c r="AU529" s="797"/>
      <c r="AV529" s="484"/>
      <c r="AW529" s="484"/>
      <c r="AX529" s="484"/>
      <c r="AY529" s="484"/>
      <c r="AZ529" s="484"/>
      <c r="BA529" s="4"/>
      <c r="BB529" s="4"/>
      <c r="BC529" s="4"/>
      <c r="BD529" s="4"/>
      <c r="BE529" s="4"/>
      <c r="BF529" s="4"/>
      <c r="BG529" s="4"/>
      <c r="BH529" s="4"/>
      <c r="BI529" s="4"/>
      <c r="BJ529" s="4"/>
      <c r="BK529" s="4"/>
      <c r="BL529" s="4"/>
      <c r="BM529" s="4"/>
      <c r="BN529" s="4"/>
      <c r="BO529" s="4"/>
      <c r="BP529" s="4"/>
      <c r="BQ529" s="4"/>
      <c r="BR529" s="4"/>
      <c r="BS529" s="4"/>
      <c r="BT529" s="4"/>
      <c r="BU529" s="4"/>
      <c r="BV529" s="4"/>
      <c r="BW529" s="4"/>
      <c r="BX529" s="4"/>
      <c r="BY529" s="4"/>
      <c r="BZ529" s="4"/>
      <c r="CA529" s="4"/>
      <c r="CB529" s="4"/>
      <c r="CC529" s="4"/>
      <c r="CD529" s="4"/>
      <c r="CE529" s="4"/>
      <c r="CF529" s="4"/>
      <c r="CG529" s="4"/>
      <c r="CH529" s="4"/>
      <c r="CI529" s="4"/>
      <c r="CJ529" s="4"/>
      <c r="CK529" s="4"/>
      <c r="CL529" s="4"/>
      <c r="CM529" s="4"/>
      <c r="CN529" s="4"/>
      <c r="CO529" s="4"/>
      <c r="CP529" s="4"/>
      <c r="CQ529" s="4"/>
      <c r="CR529" s="4"/>
      <c r="CS529" s="4"/>
      <c r="CT529" s="4"/>
      <c r="CU529" s="4"/>
      <c r="CV529" s="4"/>
      <c r="CW529" s="4"/>
      <c r="CX529" s="4"/>
      <c r="CY529" s="4"/>
      <c r="CZ529" s="4"/>
      <c r="DA529" s="4"/>
      <c r="DB529" s="4"/>
      <c r="DC529" s="4"/>
      <c r="DD529" s="4"/>
      <c r="DE529" s="4"/>
      <c r="DF529" s="4"/>
      <c r="DG529" s="4"/>
      <c r="DH529" s="4"/>
      <c r="DI529" s="4"/>
      <c r="DJ529" s="4"/>
      <c r="DK529" s="4"/>
      <c r="DL529" s="4"/>
      <c r="DM529" s="4"/>
      <c r="DN529" s="4"/>
      <c r="DO529" s="4"/>
      <c r="DP529" s="4"/>
      <c r="DQ529" s="4"/>
      <c r="DR529" s="4"/>
      <c r="DS529" s="4"/>
      <c r="DT529" s="4"/>
      <c r="DU529" s="4"/>
      <c r="DV529" s="4"/>
      <c r="DW529" s="4"/>
      <c r="DX529" s="4"/>
      <c r="DY529" s="4"/>
      <c r="DZ529" s="4"/>
      <c r="EA529" s="4"/>
      <c r="EB529" s="4"/>
      <c r="EC529" s="4"/>
      <c r="ED529" s="4"/>
      <c r="EE529" s="4"/>
      <c r="EF529" s="4"/>
      <c r="EG529" s="4"/>
      <c r="EH529" s="4"/>
      <c r="EI529" s="4"/>
      <c r="EJ529" s="4"/>
      <c r="EK529" s="4"/>
      <c r="EL529" s="4"/>
      <c r="EM529" s="4"/>
      <c r="EN529" s="4"/>
      <c r="EO529" s="4"/>
      <c r="EP529" s="4"/>
      <c r="EQ529" s="4"/>
      <c r="ER529" s="4"/>
      <c r="ES529" s="4"/>
      <c r="ET529" s="4"/>
      <c r="EU529" s="4"/>
      <c r="EV529" s="4"/>
      <c r="EW529" s="4"/>
      <c r="EX529" s="4"/>
      <c r="EY529" s="4"/>
      <c r="EZ529" s="4"/>
      <c r="FA529" s="4"/>
      <c r="FB529" s="4"/>
      <c r="FC529" s="4"/>
      <c r="FD529" s="4"/>
      <c r="FE529" s="4"/>
      <c r="FF529" s="4"/>
      <c r="FG529" s="4"/>
      <c r="FH529" s="4"/>
      <c r="FI529" s="4"/>
      <c r="FJ529" s="4"/>
      <c r="FK529" s="4"/>
      <c r="FL529" s="4"/>
      <c r="FM529" s="4"/>
      <c r="FN529" s="4"/>
      <c r="FO529" s="4"/>
      <c r="FP529" s="4"/>
      <c r="FQ529" s="4"/>
      <c r="FR529" s="4"/>
      <c r="FS529" s="4"/>
      <c r="FT529" s="4"/>
      <c r="FU529" s="4"/>
      <c r="FV529" s="4"/>
      <c r="FW529" s="4"/>
      <c r="FX529" s="4"/>
      <c r="FY529" s="4"/>
      <c r="FZ529" s="4"/>
      <c r="GA529" s="4"/>
      <c r="GB529" s="4"/>
      <c r="GC529" s="4"/>
      <c r="GD529" s="4"/>
      <c r="GE529" s="4"/>
      <c r="GF529" s="4"/>
      <c r="GG529" s="4"/>
      <c r="GH529" s="4"/>
      <c r="GI529" s="4"/>
      <c r="GJ529" s="4"/>
      <c r="GK529" s="4"/>
      <c r="GL529" s="4"/>
      <c r="GM529" s="4"/>
      <c r="GN529" s="4"/>
      <c r="GO529" s="4"/>
      <c r="GP529" s="4"/>
      <c r="GQ529" s="4"/>
      <c r="GR529" s="4"/>
      <c r="GS529" s="4"/>
      <c r="GT529" s="4"/>
      <c r="GU529" s="4"/>
      <c r="GV529" s="4"/>
      <c r="GW529" s="4"/>
      <c r="GX529" s="4"/>
      <c r="GY529" s="4"/>
      <c r="GZ529" s="4"/>
      <c r="HA529" s="4"/>
      <c r="HB529" s="4"/>
      <c r="HC529" s="4"/>
    </row>
    <row r="530" spans="1:211" s="380" customFormat="1" ht="13.9" customHeight="1">
      <c r="A530" s="828" t="str">
        <f>IF('1C TSsoustraitance'!$A247&lt;&gt;0,'1C TSsoustraitance'!$A247,"")</f>
        <v/>
      </c>
      <c r="B530" s="530"/>
      <c r="C530" s="513" t="str">
        <f>IF('1C TSsoustraitance'!$A247&lt;&gt;0,'1C TSsoustraitance'!$B247,"")</f>
        <v/>
      </c>
      <c r="D530" s="513" t="str">
        <f>IF('1C TSsoustraitance'!$A247&lt;&gt;0,'1C TSsoustraitance'!$C247,"")</f>
        <v/>
      </c>
      <c r="E530" s="684"/>
      <c r="F530" s="685"/>
      <c r="G530" s="666">
        <f>'1C TSsoustraitance'!$D247</f>
        <v>0</v>
      </c>
      <c r="H530" s="533">
        <v>0.21</v>
      </c>
      <c r="I530" s="533">
        <v>1</v>
      </c>
      <c r="J530" s="534"/>
      <c r="K530" s="667">
        <f t="shared" si="131"/>
        <v>0</v>
      </c>
      <c r="L530" s="668">
        <f>IF(OR('1C TSsoustraitance'!$D247="",'1C TSsoustraitance'!$AP247=0),0,IF(AND('1C TSsoustraitance'!$D247&lt;&gt;"",$K$2="Pôle",'1C TSsoustraitance'!$E247="OUI"),(('1C TSsoustraitance'!$F247+'1C TSsoustraitance'!$G247+'1C TSsoustraitance'!$H247+'1C TSsoustraitance'!$I247+'1C TSsoustraitance'!$M247)/'1C TSsoustraitance'!$R247),IF(AND('1C TSsoustraitance'!$D247&lt;&gt;"",$K$2="Pôle",'1C TSsoustraitance'!$E247="NON"),(('1C TSsoustraitance'!$F247+'1C TSsoustraitance'!$G247+'1C TSsoustraitance'!$H247+'1C TSsoustraitance'!$I247+'1C TSsoustraitance'!$M247)/'1C TSsoustraitance'!$AP247),IF(AND('1C TSsoustraitance'!$D247&lt;&gt;"",$K$2&lt;&gt;"Pôle",'1C TSsoustraitance'!$E247="OUI"),(('1C TSsoustraitance'!$F247+'1C TSsoustraitance'!$G247+'1C TSsoustraitance'!$H247+'1C TSsoustraitance'!$I247+'1C TSsoustraitance'!$J247+'1C TSsoustraitance'!$K247+'1C TSsoustraitance'!$L247+'1C TSsoustraitance'!$M247+'1C TSsoustraitance'!$N247+'1C TSsoustraitance'!$O247+'1C TSsoustraitance'!$P247+'1C TSsoustraitance'!$Q247)/'1C TSsoustraitance'!$R247),IF(AND('1C TSsoustraitance'!$D247&lt;&gt;"",$K$2&lt;&gt;"Pôle",'1C TSsoustraitance'!$E247="NON"),(('1C TSsoustraitance'!$F247+'1C TSsoustraitance'!$G247+'1C TSsoustraitance'!$H247+'1C TSsoustraitance'!$I247+'1C TSsoustraitance'!$J247+'1C TSsoustraitance'!$K247+'1C TSsoustraitance'!$L247+'1C TSsoustraitance'!$M247+'1C TSsoustraitance'!$N247+'1C TSsoustraitance'!$O247+'1C TSsoustraitance'!$P247+'1C TSsoustraitance'!$Q247))/'1C TSsoustraitance'!$AP247)))))</f>
        <v>0</v>
      </c>
      <c r="M530" s="668">
        <f>IF(OR('1C TSsoustraitance'!$D247="",'1C TSsoustraitance'!AP$13=0),0,IF(AND('1C TSsoustraitance'!$D247&lt;&gt;"",$K$2="Pôle",'1C TSsoustraitance'!$E247="OUI"),(('1C TSsoustraitance'!$J247+'1C TSsoustraitance'!$K247+'1C TSsoustraitance'!$L247)/'1C TSsoustraitance'!$R247),IF(AND('1C TSsoustraitance'!$D247&lt;&gt;"",$K$2="Pôle",'1C TSsoustraitance'!$E247="NON"),(('1C TSsoustraitance'!$J247+'1C TSsoustraitance'!$K247+'1C TSsoustraitance'!$L247)/'1C TSsoustraitance'!$AP247),IF(AND('1C TSsoustraitance'!$D247&lt;&gt;"",$K$2&lt;&gt;"Pôle"),0))))</f>
        <v>0</v>
      </c>
      <c r="N530" s="668">
        <f t="shared" si="136"/>
        <v>0</v>
      </c>
      <c r="O530" s="669">
        <f>IF(OR('1C TSsoustraitance'!$D247="",'1C TSsoustraitance'!$E247="OUI",'1C TSsoustraitance'!$AP247=0),0,(('1C TSsoustraitance'!$S247)/'1C TSsoustraitance'!$AP247))</f>
        <v>0</v>
      </c>
      <c r="P530" s="669">
        <f>IF(OR('1C TSsoustraitance'!$D247="",'1C TSsoustraitance'!$E247="OUI",'1C TSsoustraitance'!$AP247=0),0,(('1C TSsoustraitance'!$T247)/'1C TSsoustraitance'!$AP247))</f>
        <v>0</v>
      </c>
      <c r="Q530" s="669">
        <f>IF(OR('1C TSsoustraitance'!$D247="",'1C TSsoustraitance'!$E247="OUI",'1C TSsoustraitance'!$AP247=0),0,(('1C TSsoustraitance'!$U247)/'1C TSsoustraitance'!$AP247))</f>
        <v>0</v>
      </c>
      <c r="R530" s="669">
        <f>IF(OR('1C TSsoustraitance'!$D247="",'1C TSsoustraitance'!$E247="OUI",'1C TSsoustraitance'!$AP247=0),0,(('1C TSsoustraitance'!$V247)/'1C TSsoustraitance'!$AP247))</f>
        <v>0</v>
      </c>
      <c r="S530" s="669">
        <f>IF(OR('1C TSsoustraitance'!$D247="",'1C TSsoustraitance'!$E247="OUI",'1C TSsoustraitance'!$AP247=0),0,(('1C TSsoustraitance'!$W247)/'1C TSsoustraitance'!$AP247))</f>
        <v>0</v>
      </c>
      <c r="T530" s="669">
        <f>IF(OR('1C TSsoustraitance'!$D247="",'1C TSsoustraitance'!$E247="OUI",'1C TSsoustraitance'!$AP247=0),0,(('1C TSsoustraitance'!$X247)/'1C TSsoustraitance'!$AP247))</f>
        <v>0</v>
      </c>
      <c r="U530" s="669">
        <f>IF(OR('1C TSsoustraitance'!$D247="",'1C TSsoustraitance'!$E247="OUI",'1C TSsoustraitance'!$AP247=0),0,(('1C TSsoustraitance'!$Y247)/'1C TSsoustraitance'!$AP247))</f>
        <v>0</v>
      </c>
      <c r="V530" s="669">
        <f>IF(OR('1C TSsoustraitance'!$D247="",'1C TSsoustraitance'!$E247="OUI",'1C TSsoustraitance'!$AP247=0),0,(('1C TSsoustraitance'!$Z247)/'1C TSsoustraitance'!$AP247))</f>
        <v>0</v>
      </c>
      <c r="W530" s="669">
        <f>IF(OR('1C TSsoustraitance'!$D247="",'1C TSsoustraitance'!$E247="OUI",'1C TSsoustraitance'!$AP247=0),0,(('1C TSsoustraitance'!$AA247)/'1C TSsoustraitance'!$AP247))</f>
        <v>0</v>
      </c>
      <c r="X530" s="669">
        <f>IF(OR('1C TSsoustraitance'!$D247="",'1C TSsoustraitance'!$E247="OUI",'1C TSsoustraitance'!$AP247=0),0,(('1C TSsoustraitance'!$AB247)/'1C TSsoustraitance'!$AP247))</f>
        <v>0</v>
      </c>
      <c r="Y530" s="669">
        <f>IF(OR('1C TSsoustraitance'!$D247="",'1C TSsoustraitance'!$E247="OUI",'1C TSsoustraitance'!$AP247=0),0,(('1C TSsoustraitance'!$AC247)/'1C TSsoustraitance'!$AP247))</f>
        <v>0</v>
      </c>
      <c r="Z530" s="669">
        <f>IF(OR('1C TSsoustraitance'!$D247="",'1C TSsoustraitance'!$E247="OUI",'1C TSsoustraitance'!$AP247=0),0,(('1C TSsoustraitance'!$AD247)/'1C TSsoustraitance'!$AP247))</f>
        <v>0</v>
      </c>
      <c r="AA530" s="669">
        <f>IF(OR('1C TSsoustraitance'!$D247="",'1C TSsoustraitance'!$E247="OUI",'1C TSsoustraitance'!$AP247=0),0,(('1C TSsoustraitance'!$AE247)/'1C TSsoustraitance'!$AP247))</f>
        <v>0</v>
      </c>
      <c r="AB530" s="669">
        <f>IF(OR('1C TSsoustraitance'!$D247="",'1C TSsoustraitance'!$E247="OUI",'1C TSsoustraitance'!$AP247=0),0,(('1C TSsoustraitance'!$AF247)/'1C TSsoustraitance'!$AP247))</f>
        <v>0</v>
      </c>
      <c r="AC530" s="669">
        <f>IF(OR('1C TSsoustraitance'!$D247="",'1C TSsoustraitance'!$E247="OUI",'1C TSsoustraitance'!$AP247=0),0,(('1C TSsoustraitance'!$AG247)/'1C TSsoustraitance'!$AP247))</f>
        <v>0</v>
      </c>
      <c r="AD530" s="669">
        <f>IF(OR('1C TSsoustraitance'!$D247="",'1C TSsoustraitance'!$E247="OUI",'1C TSsoustraitance'!$AP247=0),0,(('1C TSsoustraitance'!$AH247)/'1C TSsoustraitance'!$AP247))</f>
        <v>0</v>
      </c>
      <c r="AE530" s="669">
        <f>IF(OR('1C TSsoustraitance'!$D247="",'1C TSsoustraitance'!$E247="OUI",'1C TSsoustraitance'!$AP247=0),0,(('1C TSsoustraitance'!$AI247)/'1C TSsoustraitance'!$AP247))</f>
        <v>0</v>
      </c>
      <c r="AF530" s="669">
        <f>IF(OR('1C TSsoustraitance'!$D247="",'1C TSsoustraitance'!$E247="OUI",'1C TSsoustraitance'!$AP247=0),0,(('1C TSsoustraitance'!$AJ247)/'1C TSsoustraitance'!$AP247))</f>
        <v>0</v>
      </c>
      <c r="AG530" s="669">
        <f>IF(OR('1C TSsoustraitance'!$D247="",'1C TSsoustraitance'!$E247="OUI",'1C TSsoustraitance'!$AP247=0),0,(('1C TSsoustraitance'!$AK247)/'1C TSsoustraitance'!$AP247))</f>
        <v>0</v>
      </c>
      <c r="AH530" s="669">
        <f>IF(OR('1C TSsoustraitance'!$D247="",'1C TSsoustraitance'!$E247="OUI",'1C TSsoustraitance'!$AP247=0),0,(('1C TSsoustraitance'!$AL247)/'1C TSsoustraitance'!$AP247))</f>
        <v>0</v>
      </c>
      <c r="AI530" s="669">
        <f>IF(OR('1C TSsoustraitance'!$D247="",'1C TSsoustraitance'!$E247="OUI",'1C TSsoustraitance'!$AP247=0),0,(('1C TSsoustraitance'!$AM247)/'1C TSsoustraitance'!$AP247))</f>
        <v>0</v>
      </c>
      <c r="AJ530" s="669">
        <f>IF(OR('1C TSsoustraitance'!$D247="",'1C TSsoustraitance'!$E247="OUI",'1C TSsoustraitance'!$AP247=0),0,(('1C TSsoustraitance'!$AN247)/'1C TSsoustraitance'!$AP247))</f>
        <v>0</v>
      </c>
      <c r="AK530" s="669">
        <f t="shared" si="133"/>
        <v>0</v>
      </c>
      <c r="AL530" s="668">
        <f t="shared" si="134"/>
        <v>0</v>
      </c>
      <c r="AM530" s="670">
        <f>IF(Tableau7[[#This Row],[N° pièce]]="",0,(Tableau7[[#This Row],[hors TVA]]+(Tableau7[[#This Row],[hors TVA]]*Tableau7[[#This Row],[Taux TVA]])-(Tableau7[[#This Row],[hors TVA]]*Tableau7[[#This Row],[Taux TVA]]*Tableau7[[#This Row],[Régime TVA: Récupération]]))*Tableau7[[#This Row],[Type 1]])</f>
        <v>0</v>
      </c>
      <c r="AN530" s="670">
        <f>IF(Tableau7[[#This Row],[N° pièce]]="",0,IF($K$2="pôle",((Tableau7[[#This Row],[hors TVA]]+(Tableau7[[#This Row],[hors TVA]]*Tableau7[[#This Row],[Taux TVA]])-(Tableau7[[#This Row],[hors TVA]]*Tableau7[[#This Row],[Taux TVA]]*Tableau7[[#This Row],[Régime TVA: Récupération]]))*Tableau7[[#This Row],[Type 2]]),0))</f>
        <v>0</v>
      </c>
      <c r="AO530" s="670">
        <f t="shared" si="129"/>
        <v>0</v>
      </c>
      <c r="AP530" s="255">
        <f t="shared" si="128"/>
        <v>0</v>
      </c>
      <c r="AQ530" s="506">
        <f t="shared" si="135"/>
        <v>0</v>
      </c>
      <c r="AR530" s="671"/>
      <c r="AS530" s="512"/>
      <c r="AT530" s="513" t="str">
        <f>IF(('1C TSsoustraitance'!AP247*FICHE!C$14&lt;J530),"Forfait limité à "&amp;FICHE!C$14&amp;"€/jour","")</f>
        <v/>
      </c>
      <c r="AU530" s="797"/>
      <c r="AV530" s="484"/>
      <c r="AW530" s="484"/>
      <c r="AX530" s="484"/>
      <c r="AY530" s="484"/>
      <c r="AZ530" s="484"/>
      <c r="BA530" s="4"/>
      <c r="BB530" s="4"/>
      <c r="BC530" s="4"/>
      <c r="BD530" s="4"/>
      <c r="BE530" s="4"/>
      <c r="BF530" s="4"/>
      <c r="BG530" s="4"/>
      <c r="BH530" s="4"/>
      <c r="BI530" s="4"/>
      <c r="BJ530" s="4"/>
      <c r="BK530" s="4"/>
      <c r="BL530" s="4"/>
      <c r="BM530" s="4"/>
      <c r="BN530" s="4"/>
      <c r="BO530" s="4"/>
      <c r="BP530" s="4"/>
      <c r="BQ530" s="4"/>
      <c r="BR530" s="4"/>
      <c r="BS530" s="4"/>
      <c r="BT530" s="4"/>
      <c r="BU530" s="4"/>
      <c r="BV530" s="4"/>
      <c r="BW530" s="4"/>
      <c r="BX530" s="4"/>
      <c r="BY530" s="4"/>
      <c r="BZ530" s="4"/>
      <c r="CA530" s="4"/>
      <c r="CB530" s="4"/>
      <c r="CC530" s="4"/>
      <c r="CD530" s="4"/>
      <c r="CE530" s="4"/>
      <c r="CF530" s="4"/>
      <c r="CG530" s="4"/>
      <c r="CH530" s="4"/>
      <c r="CI530" s="4"/>
      <c r="CJ530" s="4"/>
      <c r="CK530" s="4"/>
      <c r="CL530" s="4"/>
      <c r="CM530" s="4"/>
      <c r="CN530" s="4"/>
      <c r="CO530" s="4"/>
      <c r="CP530" s="4"/>
      <c r="CQ530" s="4"/>
      <c r="CR530" s="4"/>
      <c r="CS530" s="4"/>
      <c r="CT530" s="4"/>
      <c r="CU530" s="4"/>
      <c r="CV530" s="4"/>
      <c r="CW530" s="4"/>
      <c r="CX530" s="4"/>
      <c r="CY530" s="4"/>
      <c r="CZ530" s="4"/>
      <c r="DA530" s="4"/>
      <c r="DB530" s="4"/>
      <c r="DC530" s="4"/>
      <c r="DD530" s="4"/>
      <c r="DE530" s="4"/>
      <c r="DF530" s="4"/>
      <c r="DG530" s="4"/>
      <c r="DH530" s="4"/>
      <c r="DI530" s="4"/>
      <c r="DJ530" s="4"/>
      <c r="DK530" s="4"/>
      <c r="DL530" s="4"/>
      <c r="DM530" s="4"/>
      <c r="DN530" s="4"/>
      <c r="DO530" s="4"/>
      <c r="DP530" s="4"/>
      <c r="DQ530" s="4"/>
      <c r="DR530" s="4"/>
      <c r="DS530" s="4"/>
      <c r="DT530" s="4"/>
      <c r="DU530" s="4"/>
      <c r="DV530" s="4"/>
      <c r="DW530" s="4"/>
      <c r="DX530" s="4"/>
      <c r="DY530" s="4"/>
      <c r="DZ530" s="4"/>
      <c r="EA530" s="4"/>
      <c r="EB530" s="4"/>
      <c r="EC530" s="4"/>
      <c r="ED530" s="4"/>
      <c r="EE530" s="4"/>
      <c r="EF530" s="4"/>
      <c r="EG530" s="4"/>
      <c r="EH530" s="4"/>
      <c r="EI530" s="4"/>
      <c r="EJ530" s="4"/>
      <c r="EK530" s="4"/>
      <c r="EL530" s="4"/>
      <c r="EM530" s="4"/>
      <c r="EN530" s="4"/>
      <c r="EO530" s="4"/>
      <c r="EP530" s="4"/>
      <c r="EQ530" s="4"/>
      <c r="ER530" s="4"/>
      <c r="ES530" s="4"/>
      <c r="ET530" s="4"/>
      <c r="EU530" s="4"/>
      <c r="EV530" s="4"/>
      <c r="EW530" s="4"/>
      <c r="EX530" s="4"/>
      <c r="EY530" s="4"/>
      <c r="EZ530" s="4"/>
      <c r="FA530" s="4"/>
      <c r="FB530" s="4"/>
      <c r="FC530" s="4"/>
      <c r="FD530" s="4"/>
      <c r="FE530" s="4"/>
      <c r="FF530" s="4"/>
      <c r="FG530" s="4"/>
      <c r="FH530" s="4"/>
      <c r="FI530" s="4"/>
      <c r="FJ530" s="4"/>
      <c r="FK530" s="4"/>
      <c r="FL530" s="4"/>
      <c r="FM530" s="4"/>
      <c r="FN530" s="4"/>
      <c r="FO530" s="4"/>
      <c r="FP530" s="4"/>
      <c r="FQ530" s="4"/>
      <c r="FR530" s="4"/>
      <c r="FS530" s="4"/>
      <c r="FT530" s="4"/>
      <c r="FU530" s="4"/>
      <c r="FV530" s="4"/>
      <c r="FW530" s="4"/>
      <c r="FX530" s="4"/>
      <c r="FY530" s="4"/>
      <c r="FZ530" s="4"/>
      <c r="GA530" s="4"/>
      <c r="GB530" s="4"/>
      <c r="GC530" s="4"/>
      <c r="GD530" s="4"/>
      <c r="GE530" s="4"/>
      <c r="GF530" s="4"/>
      <c r="GG530" s="4"/>
      <c r="GH530" s="4"/>
      <c r="GI530" s="4"/>
      <c r="GJ530" s="4"/>
      <c r="GK530" s="4"/>
      <c r="GL530" s="4"/>
      <c r="GM530" s="4"/>
      <c r="GN530" s="4"/>
      <c r="GO530" s="4"/>
      <c r="GP530" s="4"/>
      <c r="GQ530" s="4"/>
      <c r="GR530" s="4"/>
      <c r="GS530" s="4"/>
      <c r="GT530" s="4"/>
      <c r="GU530" s="4"/>
      <c r="GV530" s="4"/>
      <c r="GW530" s="4"/>
      <c r="GX530" s="4"/>
      <c r="GY530" s="4"/>
      <c r="GZ530" s="4"/>
      <c r="HA530" s="4"/>
      <c r="HB530" s="4"/>
      <c r="HC530" s="4"/>
    </row>
    <row r="531" spans="1:211" s="380" customFormat="1" ht="13.9" customHeight="1">
      <c r="A531" s="828" t="str">
        <f>IF('1C TSsoustraitance'!$A248&lt;&gt;0,'1C TSsoustraitance'!$A248,"")</f>
        <v/>
      </c>
      <c r="B531" s="530"/>
      <c r="C531" s="513" t="str">
        <f>IF('1C TSsoustraitance'!$A248&lt;&gt;0,'1C TSsoustraitance'!$B248,"")</f>
        <v/>
      </c>
      <c r="D531" s="513" t="str">
        <f>IF('1C TSsoustraitance'!$A248&lt;&gt;0,'1C TSsoustraitance'!$C248,"")</f>
        <v/>
      </c>
      <c r="E531" s="684"/>
      <c r="F531" s="685"/>
      <c r="G531" s="666">
        <f>'1C TSsoustraitance'!$D248</f>
        <v>0</v>
      </c>
      <c r="H531" s="533">
        <v>0.21</v>
      </c>
      <c r="I531" s="533">
        <v>1</v>
      </c>
      <c r="J531" s="534"/>
      <c r="K531" s="667">
        <f t="shared" si="131"/>
        <v>0</v>
      </c>
      <c r="L531" s="668">
        <f>IF(OR('1C TSsoustraitance'!$D248="",'1C TSsoustraitance'!$AP248=0),0,IF(AND('1C TSsoustraitance'!$D248&lt;&gt;"",$K$2="Pôle",'1C TSsoustraitance'!$E248="OUI"),(('1C TSsoustraitance'!$F248+'1C TSsoustraitance'!$G248+'1C TSsoustraitance'!$H248+'1C TSsoustraitance'!$I248+'1C TSsoustraitance'!$M248)/'1C TSsoustraitance'!$R248),IF(AND('1C TSsoustraitance'!$D248&lt;&gt;"",$K$2="Pôle",'1C TSsoustraitance'!$E248="NON"),(('1C TSsoustraitance'!$F248+'1C TSsoustraitance'!$G248+'1C TSsoustraitance'!$H248+'1C TSsoustraitance'!$I248+'1C TSsoustraitance'!$M248)/'1C TSsoustraitance'!$AP248),IF(AND('1C TSsoustraitance'!$D248&lt;&gt;"",$K$2&lt;&gt;"Pôle",'1C TSsoustraitance'!$E248="OUI"),(('1C TSsoustraitance'!$F248+'1C TSsoustraitance'!$G248+'1C TSsoustraitance'!$H248+'1C TSsoustraitance'!$I248+'1C TSsoustraitance'!$J248+'1C TSsoustraitance'!$K248+'1C TSsoustraitance'!$L248+'1C TSsoustraitance'!$M248+'1C TSsoustraitance'!$N248+'1C TSsoustraitance'!$O248+'1C TSsoustraitance'!$P248+'1C TSsoustraitance'!$Q248)/'1C TSsoustraitance'!$R248),IF(AND('1C TSsoustraitance'!$D248&lt;&gt;"",$K$2&lt;&gt;"Pôle",'1C TSsoustraitance'!$E248="NON"),(('1C TSsoustraitance'!$F248+'1C TSsoustraitance'!$G248+'1C TSsoustraitance'!$H248+'1C TSsoustraitance'!$I248+'1C TSsoustraitance'!$J248+'1C TSsoustraitance'!$K248+'1C TSsoustraitance'!$L248+'1C TSsoustraitance'!$M248+'1C TSsoustraitance'!$N248+'1C TSsoustraitance'!$O248+'1C TSsoustraitance'!$P248+'1C TSsoustraitance'!$Q248))/'1C TSsoustraitance'!$AP248)))))</f>
        <v>0</v>
      </c>
      <c r="M531" s="668">
        <f>IF(OR('1C TSsoustraitance'!$D248="",'1C TSsoustraitance'!AP$13=0),0,IF(AND('1C TSsoustraitance'!$D248&lt;&gt;"",$K$2="Pôle",'1C TSsoustraitance'!$E248="OUI"),(('1C TSsoustraitance'!$J248+'1C TSsoustraitance'!$K248+'1C TSsoustraitance'!$L248)/'1C TSsoustraitance'!$R248),IF(AND('1C TSsoustraitance'!$D248&lt;&gt;"",$K$2="Pôle",'1C TSsoustraitance'!$E248="NON"),(('1C TSsoustraitance'!$J248+'1C TSsoustraitance'!$K248+'1C TSsoustraitance'!$L248)/'1C TSsoustraitance'!$AP248),IF(AND('1C TSsoustraitance'!$D248&lt;&gt;"",$K$2&lt;&gt;"Pôle"),0))))</f>
        <v>0</v>
      </c>
      <c r="N531" s="668">
        <f t="shared" si="136"/>
        <v>0</v>
      </c>
      <c r="O531" s="669">
        <f>IF(OR('1C TSsoustraitance'!$D248="",'1C TSsoustraitance'!$E248="OUI",'1C TSsoustraitance'!$AP248=0),0,(('1C TSsoustraitance'!$S248)/'1C TSsoustraitance'!$AP248))</f>
        <v>0</v>
      </c>
      <c r="P531" s="669">
        <f>IF(OR('1C TSsoustraitance'!$D248="",'1C TSsoustraitance'!$E248="OUI",'1C TSsoustraitance'!$AP248=0),0,(('1C TSsoustraitance'!$T248)/'1C TSsoustraitance'!$AP248))</f>
        <v>0</v>
      </c>
      <c r="Q531" s="669">
        <f>IF(OR('1C TSsoustraitance'!$D248="",'1C TSsoustraitance'!$E248="OUI",'1C TSsoustraitance'!$AP248=0),0,(('1C TSsoustraitance'!$U248)/'1C TSsoustraitance'!$AP248))</f>
        <v>0</v>
      </c>
      <c r="R531" s="669">
        <f>IF(OR('1C TSsoustraitance'!$D248="",'1C TSsoustraitance'!$E248="OUI",'1C TSsoustraitance'!$AP248=0),0,(('1C TSsoustraitance'!$V248)/'1C TSsoustraitance'!$AP248))</f>
        <v>0</v>
      </c>
      <c r="S531" s="669">
        <f>IF(OR('1C TSsoustraitance'!$D248="",'1C TSsoustraitance'!$E248="OUI",'1C TSsoustraitance'!$AP248=0),0,(('1C TSsoustraitance'!$W248)/'1C TSsoustraitance'!$AP248))</f>
        <v>0</v>
      </c>
      <c r="T531" s="669">
        <f>IF(OR('1C TSsoustraitance'!$D248="",'1C TSsoustraitance'!$E248="OUI",'1C TSsoustraitance'!$AP248=0),0,(('1C TSsoustraitance'!$X248)/'1C TSsoustraitance'!$AP248))</f>
        <v>0</v>
      </c>
      <c r="U531" s="669">
        <f>IF(OR('1C TSsoustraitance'!$D248="",'1C TSsoustraitance'!$E248="OUI",'1C TSsoustraitance'!$AP248=0),0,(('1C TSsoustraitance'!$Y248)/'1C TSsoustraitance'!$AP248))</f>
        <v>0</v>
      </c>
      <c r="V531" s="669">
        <f>IF(OR('1C TSsoustraitance'!$D248="",'1C TSsoustraitance'!$E248="OUI",'1C TSsoustraitance'!$AP248=0),0,(('1C TSsoustraitance'!$Z248)/'1C TSsoustraitance'!$AP248))</f>
        <v>0</v>
      </c>
      <c r="W531" s="669">
        <f>IF(OR('1C TSsoustraitance'!$D248="",'1C TSsoustraitance'!$E248="OUI",'1C TSsoustraitance'!$AP248=0),0,(('1C TSsoustraitance'!$AA248)/'1C TSsoustraitance'!$AP248))</f>
        <v>0</v>
      </c>
      <c r="X531" s="669">
        <f>IF(OR('1C TSsoustraitance'!$D248="",'1C TSsoustraitance'!$E248="OUI",'1C TSsoustraitance'!$AP248=0),0,(('1C TSsoustraitance'!$AB248)/'1C TSsoustraitance'!$AP248))</f>
        <v>0</v>
      </c>
      <c r="Y531" s="669">
        <f>IF(OR('1C TSsoustraitance'!$D248="",'1C TSsoustraitance'!$E248="OUI",'1C TSsoustraitance'!$AP248=0),0,(('1C TSsoustraitance'!$AC248)/'1C TSsoustraitance'!$AP248))</f>
        <v>0</v>
      </c>
      <c r="Z531" s="669">
        <f>IF(OR('1C TSsoustraitance'!$D248="",'1C TSsoustraitance'!$E248="OUI",'1C TSsoustraitance'!$AP248=0),0,(('1C TSsoustraitance'!$AD248)/'1C TSsoustraitance'!$AP248))</f>
        <v>0</v>
      </c>
      <c r="AA531" s="669">
        <f>IF(OR('1C TSsoustraitance'!$D248="",'1C TSsoustraitance'!$E248="OUI",'1C TSsoustraitance'!$AP248=0),0,(('1C TSsoustraitance'!$AE248)/'1C TSsoustraitance'!$AP248))</f>
        <v>0</v>
      </c>
      <c r="AB531" s="669">
        <f>IF(OR('1C TSsoustraitance'!$D248="",'1C TSsoustraitance'!$E248="OUI",'1C TSsoustraitance'!$AP248=0),0,(('1C TSsoustraitance'!$AF248)/'1C TSsoustraitance'!$AP248))</f>
        <v>0</v>
      </c>
      <c r="AC531" s="669">
        <f>IF(OR('1C TSsoustraitance'!$D248="",'1C TSsoustraitance'!$E248="OUI",'1C TSsoustraitance'!$AP248=0),0,(('1C TSsoustraitance'!$AG248)/'1C TSsoustraitance'!$AP248))</f>
        <v>0</v>
      </c>
      <c r="AD531" s="669">
        <f>IF(OR('1C TSsoustraitance'!$D248="",'1C TSsoustraitance'!$E248="OUI",'1C TSsoustraitance'!$AP248=0),0,(('1C TSsoustraitance'!$AH248)/'1C TSsoustraitance'!$AP248))</f>
        <v>0</v>
      </c>
      <c r="AE531" s="669">
        <f>IF(OR('1C TSsoustraitance'!$D248="",'1C TSsoustraitance'!$E248="OUI",'1C TSsoustraitance'!$AP248=0),0,(('1C TSsoustraitance'!$AI248)/'1C TSsoustraitance'!$AP248))</f>
        <v>0</v>
      </c>
      <c r="AF531" s="669">
        <f>IF(OR('1C TSsoustraitance'!$D248="",'1C TSsoustraitance'!$E248="OUI",'1C TSsoustraitance'!$AP248=0),0,(('1C TSsoustraitance'!$AJ248)/'1C TSsoustraitance'!$AP248))</f>
        <v>0</v>
      </c>
      <c r="AG531" s="669">
        <f>IF(OR('1C TSsoustraitance'!$D248="",'1C TSsoustraitance'!$E248="OUI",'1C TSsoustraitance'!$AP248=0),0,(('1C TSsoustraitance'!$AK248)/'1C TSsoustraitance'!$AP248))</f>
        <v>0</v>
      </c>
      <c r="AH531" s="669">
        <f>IF(OR('1C TSsoustraitance'!$D248="",'1C TSsoustraitance'!$E248="OUI",'1C TSsoustraitance'!$AP248=0),0,(('1C TSsoustraitance'!$AL248)/'1C TSsoustraitance'!$AP248))</f>
        <v>0</v>
      </c>
      <c r="AI531" s="669">
        <f>IF(OR('1C TSsoustraitance'!$D248="",'1C TSsoustraitance'!$E248="OUI",'1C TSsoustraitance'!$AP248=0),0,(('1C TSsoustraitance'!$AM248)/'1C TSsoustraitance'!$AP248))</f>
        <v>0</v>
      </c>
      <c r="AJ531" s="669">
        <f>IF(OR('1C TSsoustraitance'!$D248="",'1C TSsoustraitance'!$E248="OUI",'1C TSsoustraitance'!$AP248=0),0,(('1C TSsoustraitance'!$AN248)/'1C TSsoustraitance'!$AP248))</f>
        <v>0</v>
      </c>
      <c r="AK531" s="669">
        <f t="shared" si="133"/>
        <v>0</v>
      </c>
      <c r="AL531" s="668">
        <f t="shared" si="134"/>
        <v>0</v>
      </c>
      <c r="AM531" s="670">
        <f>IF(Tableau7[[#This Row],[N° pièce]]="",0,(Tableau7[[#This Row],[hors TVA]]+(Tableau7[[#This Row],[hors TVA]]*Tableau7[[#This Row],[Taux TVA]])-(Tableau7[[#This Row],[hors TVA]]*Tableau7[[#This Row],[Taux TVA]]*Tableau7[[#This Row],[Régime TVA: Récupération]]))*Tableau7[[#This Row],[Type 1]])</f>
        <v>0</v>
      </c>
      <c r="AN531" s="670">
        <f>IF(Tableau7[[#This Row],[N° pièce]]="",0,IF($K$2="pôle",((Tableau7[[#This Row],[hors TVA]]+(Tableau7[[#This Row],[hors TVA]]*Tableau7[[#This Row],[Taux TVA]])-(Tableau7[[#This Row],[hors TVA]]*Tableau7[[#This Row],[Taux TVA]]*Tableau7[[#This Row],[Régime TVA: Récupération]]))*Tableau7[[#This Row],[Type 2]]),0))</f>
        <v>0</v>
      </c>
      <c r="AO531" s="670">
        <f t="shared" si="129"/>
        <v>0</v>
      </c>
      <c r="AP531" s="255">
        <f t="shared" si="128"/>
        <v>0</v>
      </c>
      <c r="AQ531" s="506">
        <f t="shared" si="135"/>
        <v>0</v>
      </c>
      <c r="AR531" s="671"/>
      <c r="AS531" s="512"/>
      <c r="AT531" s="513" t="str">
        <f>IF(('1C TSsoustraitance'!AP248*FICHE!C$14&lt;J531),"Forfait limité à "&amp;FICHE!C$14&amp;"€/jour","")</f>
        <v/>
      </c>
      <c r="AU531" s="797"/>
      <c r="AV531" s="484"/>
      <c r="AW531" s="484"/>
      <c r="AX531" s="484"/>
      <c r="AY531" s="484"/>
      <c r="AZ531" s="484"/>
      <c r="BA531" s="4"/>
      <c r="BB531" s="4"/>
      <c r="BC531" s="4"/>
      <c r="BD531" s="4"/>
      <c r="BE531" s="4"/>
      <c r="BF531" s="4"/>
      <c r="BG531" s="4"/>
      <c r="BH531" s="4"/>
      <c r="BI531" s="4"/>
      <c r="BJ531" s="4"/>
      <c r="BK531" s="4"/>
      <c r="BL531" s="4"/>
      <c r="BM531" s="4"/>
      <c r="BN531" s="4"/>
      <c r="BO531" s="4"/>
      <c r="BP531" s="4"/>
      <c r="BQ531" s="4"/>
      <c r="BR531" s="4"/>
      <c r="BS531" s="4"/>
      <c r="BT531" s="4"/>
      <c r="BU531" s="4"/>
      <c r="BV531" s="4"/>
      <c r="BW531" s="4"/>
      <c r="BX531" s="4"/>
      <c r="BY531" s="4"/>
      <c r="BZ531" s="4"/>
      <c r="CA531" s="4"/>
      <c r="CB531" s="4"/>
      <c r="CC531" s="4"/>
      <c r="CD531" s="4"/>
      <c r="CE531" s="4"/>
      <c r="CF531" s="4"/>
      <c r="CG531" s="4"/>
      <c r="CH531" s="4"/>
      <c r="CI531" s="4"/>
      <c r="CJ531" s="4"/>
      <c r="CK531" s="4"/>
      <c r="CL531" s="4"/>
      <c r="CM531" s="4"/>
      <c r="CN531" s="4"/>
      <c r="CO531" s="4"/>
      <c r="CP531" s="4"/>
      <c r="CQ531" s="4"/>
      <c r="CR531" s="4"/>
      <c r="CS531" s="4"/>
      <c r="CT531" s="4"/>
      <c r="CU531" s="4"/>
      <c r="CV531" s="4"/>
      <c r="CW531" s="4"/>
      <c r="CX531" s="4"/>
      <c r="CY531" s="4"/>
      <c r="CZ531" s="4"/>
      <c r="DA531" s="4"/>
      <c r="DB531" s="4"/>
      <c r="DC531" s="4"/>
      <c r="DD531" s="4"/>
      <c r="DE531" s="4"/>
      <c r="DF531" s="4"/>
      <c r="DG531" s="4"/>
      <c r="DH531" s="4"/>
      <c r="DI531" s="4"/>
      <c r="DJ531" s="4"/>
      <c r="DK531" s="4"/>
      <c r="DL531" s="4"/>
      <c r="DM531" s="4"/>
      <c r="DN531" s="4"/>
      <c r="DO531" s="4"/>
      <c r="DP531" s="4"/>
      <c r="DQ531" s="4"/>
      <c r="DR531" s="4"/>
      <c r="DS531" s="4"/>
      <c r="DT531" s="4"/>
      <c r="DU531" s="4"/>
      <c r="DV531" s="4"/>
      <c r="DW531" s="4"/>
      <c r="DX531" s="4"/>
      <c r="DY531" s="4"/>
      <c r="DZ531" s="4"/>
      <c r="EA531" s="4"/>
      <c r="EB531" s="4"/>
      <c r="EC531" s="4"/>
      <c r="ED531" s="4"/>
      <c r="EE531" s="4"/>
      <c r="EF531" s="4"/>
      <c r="EG531" s="4"/>
      <c r="EH531" s="4"/>
      <c r="EI531" s="4"/>
      <c r="EJ531" s="4"/>
      <c r="EK531" s="4"/>
      <c r="EL531" s="4"/>
      <c r="EM531" s="4"/>
      <c r="EN531" s="4"/>
      <c r="EO531" s="4"/>
      <c r="EP531" s="4"/>
      <c r="EQ531" s="4"/>
      <c r="ER531" s="4"/>
      <c r="ES531" s="4"/>
      <c r="ET531" s="4"/>
      <c r="EU531" s="4"/>
      <c r="EV531" s="4"/>
      <c r="EW531" s="4"/>
      <c r="EX531" s="4"/>
      <c r="EY531" s="4"/>
      <c r="EZ531" s="4"/>
      <c r="FA531" s="4"/>
      <c r="FB531" s="4"/>
      <c r="FC531" s="4"/>
      <c r="FD531" s="4"/>
      <c r="FE531" s="4"/>
      <c r="FF531" s="4"/>
      <c r="FG531" s="4"/>
      <c r="FH531" s="4"/>
      <c r="FI531" s="4"/>
      <c r="FJ531" s="4"/>
      <c r="FK531" s="4"/>
      <c r="FL531" s="4"/>
      <c r="FM531" s="4"/>
      <c r="FN531" s="4"/>
      <c r="FO531" s="4"/>
      <c r="FP531" s="4"/>
      <c r="FQ531" s="4"/>
      <c r="FR531" s="4"/>
      <c r="FS531" s="4"/>
      <c r="FT531" s="4"/>
      <c r="FU531" s="4"/>
      <c r="FV531" s="4"/>
      <c r="FW531" s="4"/>
      <c r="FX531" s="4"/>
      <c r="FY531" s="4"/>
      <c r="FZ531" s="4"/>
      <c r="GA531" s="4"/>
      <c r="GB531" s="4"/>
      <c r="GC531" s="4"/>
      <c r="GD531" s="4"/>
      <c r="GE531" s="4"/>
      <c r="GF531" s="4"/>
      <c r="GG531" s="4"/>
      <c r="GH531" s="4"/>
      <c r="GI531" s="4"/>
      <c r="GJ531" s="4"/>
      <c r="GK531" s="4"/>
      <c r="GL531" s="4"/>
      <c r="GM531" s="4"/>
      <c r="GN531" s="4"/>
      <c r="GO531" s="4"/>
      <c r="GP531" s="4"/>
      <c r="GQ531" s="4"/>
      <c r="GR531" s="4"/>
      <c r="GS531" s="4"/>
      <c r="GT531" s="4"/>
      <c r="GU531" s="4"/>
      <c r="GV531" s="4"/>
      <c r="GW531" s="4"/>
      <c r="GX531" s="4"/>
      <c r="GY531" s="4"/>
      <c r="GZ531" s="4"/>
      <c r="HA531" s="4"/>
      <c r="HB531" s="4"/>
      <c r="HC531" s="4"/>
    </row>
    <row r="532" spans="1:211" s="380" customFormat="1" ht="13.9" customHeight="1">
      <c r="A532" s="828" t="str">
        <f>IF('1C TSsoustraitance'!$A249&lt;&gt;0,'1C TSsoustraitance'!$A249,"")</f>
        <v/>
      </c>
      <c r="B532" s="530"/>
      <c r="C532" s="513" t="str">
        <f>IF('1C TSsoustraitance'!$A249&lt;&gt;0,'1C TSsoustraitance'!$B249,"")</f>
        <v/>
      </c>
      <c r="D532" s="513" t="str">
        <f>IF('1C TSsoustraitance'!$A249&lt;&gt;0,'1C TSsoustraitance'!$C249,"")</f>
        <v/>
      </c>
      <c r="E532" s="684"/>
      <c r="F532" s="685"/>
      <c r="G532" s="666">
        <f>'1C TSsoustraitance'!$D249</f>
        <v>0</v>
      </c>
      <c r="H532" s="533">
        <v>0.21</v>
      </c>
      <c r="I532" s="533">
        <v>1</v>
      </c>
      <c r="J532" s="534"/>
      <c r="K532" s="667">
        <f t="shared" si="131"/>
        <v>0</v>
      </c>
      <c r="L532" s="668">
        <f>IF(OR('1C TSsoustraitance'!$D249="",'1C TSsoustraitance'!$AP249=0),0,IF(AND('1C TSsoustraitance'!$D249&lt;&gt;"",$K$2="Pôle",'1C TSsoustraitance'!$E249="OUI"),(('1C TSsoustraitance'!$F249+'1C TSsoustraitance'!$G249+'1C TSsoustraitance'!$H249+'1C TSsoustraitance'!$I249+'1C TSsoustraitance'!$M249)/'1C TSsoustraitance'!$R249),IF(AND('1C TSsoustraitance'!$D249&lt;&gt;"",$K$2="Pôle",'1C TSsoustraitance'!$E249="NON"),(('1C TSsoustraitance'!$F249+'1C TSsoustraitance'!$G249+'1C TSsoustraitance'!$H249+'1C TSsoustraitance'!$I249+'1C TSsoustraitance'!$M249)/'1C TSsoustraitance'!$AP249),IF(AND('1C TSsoustraitance'!$D249&lt;&gt;"",$K$2&lt;&gt;"Pôle",'1C TSsoustraitance'!$E249="OUI"),(('1C TSsoustraitance'!$F249+'1C TSsoustraitance'!$G249+'1C TSsoustraitance'!$H249+'1C TSsoustraitance'!$I249+'1C TSsoustraitance'!$J249+'1C TSsoustraitance'!$K249+'1C TSsoustraitance'!$L249+'1C TSsoustraitance'!$M249+'1C TSsoustraitance'!$N249+'1C TSsoustraitance'!$O249+'1C TSsoustraitance'!$P249+'1C TSsoustraitance'!$Q249)/'1C TSsoustraitance'!$R249),IF(AND('1C TSsoustraitance'!$D249&lt;&gt;"",$K$2&lt;&gt;"Pôle",'1C TSsoustraitance'!$E249="NON"),(('1C TSsoustraitance'!$F249+'1C TSsoustraitance'!$G249+'1C TSsoustraitance'!$H249+'1C TSsoustraitance'!$I249+'1C TSsoustraitance'!$J249+'1C TSsoustraitance'!$K249+'1C TSsoustraitance'!$L249+'1C TSsoustraitance'!$M249+'1C TSsoustraitance'!$N249+'1C TSsoustraitance'!$O249+'1C TSsoustraitance'!$P249+'1C TSsoustraitance'!$Q249))/'1C TSsoustraitance'!$AP249)))))</f>
        <v>0</v>
      </c>
      <c r="M532" s="668">
        <f>IF(OR('1C TSsoustraitance'!$D249="",'1C TSsoustraitance'!AP$13=0),0,IF(AND('1C TSsoustraitance'!$D249&lt;&gt;"",$K$2="Pôle",'1C TSsoustraitance'!$E249="OUI"),(('1C TSsoustraitance'!$J249+'1C TSsoustraitance'!$K249+'1C TSsoustraitance'!$L249)/'1C TSsoustraitance'!$R249),IF(AND('1C TSsoustraitance'!$D249&lt;&gt;"",$K$2="Pôle",'1C TSsoustraitance'!$E249="NON"),(('1C TSsoustraitance'!$J249+'1C TSsoustraitance'!$K249+'1C TSsoustraitance'!$L249)/'1C TSsoustraitance'!$AP249),IF(AND('1C TSsoustraitance'!$D249&lt;&gt;"",$K$2&lt;&gt;"Pôle"),0))))</f>
        <v>0</v>
      </c>
      <c r="N532" s="668">
        <f t="shared" si="136"/>
        <v>0</v>
      </c>
      <c r="O532" s="669">
        <f>IF(OR('1C TSsoustraitance'!$D249="",'1C TSsoustraitance'!$E249="OUI",'1C TSsoustraitance'!$AP249=0),0,(('1C TSsoustraitance'!$S249)/'1C TSsoustraitance'!$AP249))</f>
        <v>0</v>
      </c>
      <c r="P532" s="669">
        <f>IF(OR('1C TSsoustraitance'!$D249="",'1C TSsoustraitance'!$E249="OUI",'1C TSsoustraitance'!$AP249=0),0,(('1C TSsoustraitance'!$T249)/'1C TSsoustraitance'!$AP249))</f>
        <v>0</v>
      </c>
      <c r="Q532" s="669">
        <f>IF(OR('1C TSsoustraitance'!$D249="",'1C TSsoustraitance'!$E249="OUI",'1C TSsoustraitance'!$AP249=0),0,(('1C TSsoustraitance'!$U249)/'1C TSsoustraitance'!$AP249))</f>
        <v>0</v>
      </c>
      <c r="R532" s="669">
        <f>IF(OR('1C TSsoustraitance'!$D249="",'1C TSsoustraitance'!$E249="OUI",'1C TSsoustraitance'!$AP249=0),0,(('1C TSsoustraitance'!$V249)/'1C TSsoustraitance'!$AP249))</f>
        <v>0</v>
      </c>
      <c r="S532" s="669">
        <f>IF(OR('1C TSsoustraitance'!$D249="",'1C TSsoustraitance'!$E249="OUI",'1C TSsoustraitance'!$AP249=0),0,(('1C TSsoustraitance'!$W249)/'1C TSsoustraitance'!$AP249))</f>
        <v>0</v>
      </c>
      <c r="T532" s="669">
        <f>IF(OR('1C TSsoustraitance'!$D249="",'1C TSsoustraitance'!$E249="OUI",'1C TSsoustraitance'!$AP249=0),0,(('1C TSsoustraitance'!$X249)/'1C TSsoustraitance'!$AP249))</f>
        <v>0</v>
      </c>
      <c r="U532" s="669">
        <f>IF(OR('1C TSsoustraitance'!$D249="",'1C TSsoustraitance'!$E249="OUI",'1C TSsoustraitance'!$AP249=0),0,(('1C TSsoustraitance'!$Y249)/'1C TSsoustraitance'!$AP249))</f>
        <v>0</v>
      </c>
      <c r="V532" s="669">
        <f>IF(OR('1C TSsoustraitance'!$D249="",'1C TSsoustraitance'!$E249="OUI",'1C TSsoustraitance'!$AP249=0),0,(('1C TSsoustraitance'!$Z249)/'1C TSsoustraitance'!$AP249))</f>
        <v>0</v>
      </c>
      <c r="W532" s="669">
        <f>IF(OR('1C TSsoustraitance'!$D249="",'1C TSsoustraitance'!$E249="OUI",'1C TSsoustraitance'!$AP249=0),0,(('1C TSsoustraitance'!$AA249)/'1C TSsoustraitance'!$AP249))</f>
        <v>0</v>
      </c>
      <c r="X532" s="669">
        <f>IF(OR('1C TSsoustraitance'!$D249="",'1C TSsoustraitance'!$E249="OUI",'1C TSsoustraitance'!$AP249=0),0,(('1C TSsoustraitance'!$AB249)/'1C TSsoustraitance'!$AP249))</f>
        <v>0</v>
      </c>
      <c r="Y532" s="669">
        <f>IF(OR('1C TSsoustraitance'!$D249="",'1C TSsoustraitance'!$E249="OUI",'1C TSsoustraitance'!$AP249=0),0,(('1C TSsoustraitance'!$AC249)/'1C TSsoustraitance'!$AP249))</f>
        <v>0</v>
      </c>
      <c r="Z532" s="669">
        <f>IF(OR('1C TSsoustraitance'!$D249="",'1C TSsoustraitance'!$E249="OUI",'1C TSsoustraitance'!$AP249=0),0,(('1C TSsoustraitance'!$AD249)/'1C TSsoustraitance'!$AP249))</f>
        <v>0</v>
      </c>
      <c r="AA532" s="669">
        <f>IF(OR('1C TSsoustraitance'!$D249="",'1C TSsoustraitance'!$E249="OUI",'1C TSsoustraitance'!$AP249=0),0,(('1C TSsoustraitance'!$AE249)/'1C TSsoustraitance'!$AP249))</f>
        <v>0</v>
      </c>
      <c r="AB532" s="669">
        <f>IF(OR('1C TSsoustraitance'!$D249="",'1C TSsoustraitance'!$E249="OUI",'1C TSsoustraitance'!$AP249=0),0,(('1C TSsoustraitance'!$AF249)/'1C TSsoustraitance'!$AP249))</f>
        <v>0</v>
      </c>
      <c r="AC532" s="669">
        <f>IF(OR('1C TSsoustraitance'!$D249="",'1C TSsoustraitance'!$E249="OUI",'1C TSsoustraitance'!$AP249=0),0,(('1C TSsoustraitance'!$AG249)/'1C TSsoustraitance'!$AP249))</f>
        <v>0</v>
      </c>
      <c r="AD532" s="669">
        <f>IF(OR('1C TSsoustraitance'!$D249="",'1C TSsoustraitance'!$E249="OUI",'1C TSsoustraitance'!$AP249=0),0,(('1C TSsoustraitance'!$AH249)/'1C TSsoustraitance'!$AP249))</f>
        <v>0</v>
      </c>
      <c r="AE532" s="669">
        <f>IF(OR('1C TSsoustraitance'!$D249="",'1C TSsoustraitance'!$E249="OUI",'1C TSsoustraitance'!$AP249=0),0,(('1C TSsoustraitance'!$AI249)/'1C TSsoustraitance'!$AP249))</f>
        <v>0</v>
      </c>
      <c r="AF532" s="669">
        <f>IF(OR('1C TSsoustraitance'!$D249="",'1C TSsoustraitance'!$E249="OUI",'1C TSsoustraitance'!$AP249=0),0,(('1C TSsoustraitance'!$AJ249)/'1C TSsoustraitance'!$AP249))</f>
        <v>0</v>
      </c>
      <c r="AG532" s="669">
        <f>IF(OR('1C TSsoustraitance'!$D249="",'1C TSsoustraitance'!$E249="OUI",'1C TSsoustraitance'!$AP249=0),0,(('1C TSsoustraitance'!$AK249)/'1C TSsoustraitance'!$AP249))</f>
        <v>0</v>
      </c>
      <c r="AH532" s="669">
        <f>IF(OR('1C TSsoustraitance'!$D249="",'1C TSsoustraitance'!$E249="OUI",'1C TSsoustraitance'!$AP249=0),0,(('1C TSsoustraitance'!$AL249)/'1C TSsoustraitance'!$AP249))</f>
        <v>0</v>
      </c>
      <c r="AI532" s="669">
        <f>IF(OR('1C TSsoustraitance'!$D249="",'1C TSsoustraitance'!$E249="OUI",'1C TSsoustraitance'!$AP249=0),0,(('1C TSsoustraitance'!$AM249)/'1C TSsoustraitance'!$AP249))</f>
        <v>0</v>
      </c>
      <c r="AJ532" s="669">
        <f>IF(OR('1C TSsoustraitance'!$D249="",'1C TSsoustraitance'!$E249="OUI",'1C TSsoustraitance'!$AP249=0),0,(('1C TSsoustraitance'!$AN249)/'1C TSsoustraitance'!$AP249))</f>
        <v>0</v>
      </c>
      <c r="AK532" s="669">
        <f t="shared" si="133"/>
        <v>0</v>
      </c>
      <c r="AL532" s="668">
        <f t="shared" si="134"/>
        <v>0</v>
      </c>
      <c r="AM532" s="670">
        <f>IF(Tableau7[[#This Row],[N° pièce]]="",0,(Tableau7[[#This Row],[hors TVA]]+(Tableau7[[#This Row],[hors TVA]]*Tableau7[[#This Row],[Taux TVA]])-(Tableau7[[#This Row],[hors TVA]]*Tableau7[[#This Row],[Taux TVA]]*Tableau7[[#This Row],[Régime TVA: Récupération]]))*Tableau7[[#This Row],[Type 1]])</f>
        <v>0</v>
      </c>
      <c r="AN532" s="670">
        <f>IF(Tableau7[[#This Row],[N° pièce]]="",0,IF($K$2="pôle",((Tableau7[[#This Row],[hors TVA]]+(Tableau7[[#This Row],[hors TVA]]*Tableau7[[#This Row],[Taux TVA]])-(Tableau7[[#This Row],[hors TVA]]*Tableau7[[#This Row],[Taux TVA]]*Tableau7[[#This Row],[Régime TVA: Récupération]]))*Tableau7[[#This Row],[Type 2]]),0))</f>
        <v>0</v>
      </c>
      <c r="AO532" s="670">
        <f t="shared" si="129"/>
        <v>0</v>
      </c>
      <c r="AP532" s="255">
        <f t="shared" si="128"/>
        <v>0</v>
      </c>
      <c r="AQ532" s="506">
        <f t="shared" si="135"/>
        <v>0</v>
      </c>
      <c r="AR532" s="671"/>
      <c r="AS532" s="512"/>
      <c r="AT532" s="513" t="str">
        <f>IF(('1C TSsoustraitance'!AP249*FICHE!C$14&lt;J532),"Forfait limité à "&amp;FICHE!C$14&amp;"€/jour","")</f>
        <v/>
      </c>
      <c r="AU532" s="797"/>
      <c r="AV532" s="484"/>
      <c r="AW532" s="484"/>
      <c r="AX532" s="484"/>
      <c r="AY532" s="484"/>
      <c r="AZ532" s="484"/>
      <c r="BA532" s="4"/>
      <c r="BB532" s="4"/>
      <c r="BC532" s="4"/>
      <c r="BD532" s="4"/>
      <c r="BE532" s="4"/>
      <c r="BF532" s="4"/>
      <c r="BG532" s="4"/>
      <c r="BH532" s="4"/>
      <c r="BI532" s="4"/>
      <c r="BJ532" s="4"/>
      <c r="BK532" s="4"/>
      <c r="BL532" s="4"/>
      <c r="BM532" s="4"/>
      <c r="BN532" s="4"/>
      <c r="BO532" s="4"/>
      <c r="BP532" s="4"/>
      <c r="BQ532" s="4"/>
      <c r="BR532" s="4"/>
      <c r="BS532" s="4"/>
      <c r="BT532" s="4"/>
      <c r="BU532" s="4"/>
      <c r="BV532" s="4"/>
      <c r="BW532" s="4"/>
      <c r="BX532" s="4"/>
      <c r="BY532" s="4"/>
      <c r="BZ532" s="4"/>
      <c r="CA532" s="4"/>
      <c r="CB532" s="4"/>
      <c r="CC532" s="4"/>
      <c r="CD532" s="4"/>
      <c r="CE532" s="4"/>
      <c r="CF532" s="4"/>
      <c r="CG532" s="4"/>
      <c r="CH532" s="4"/>
      <c r="CI532" s="4"/>
      <c r="CJ532" s="4"/>
      <c r="CK532" s="4"/>
      <c r="CL532" s="4"/>
      <c r="CM532" s="4"/>
      <c r="CN532" s="4"/>
      <c r="CO532" s="4"/>
      <c r="CP532" s="4"/>
      <c r="CQ532" s="4"/>
      <c r="CR532" s="4"/>
      <c r="CS532" s="4"/>
      <c r="CT532" s="4"/>
      <c r="CU532" s="4"/>
      <c r="CV532" s="4"/>
      <c r="CW532" s="4"/>
      <c r="CX532" s="4"/>
      <c r="CY532" s="4"/>
      <c r="CZ532" s="4"/>
      <c r="DA532" s="4"/>
      <c r="DB532" s="4"/>
      <c r="DC532" s="4"/>
      <c r="DD532" s="4"/>
      <c r="DE532" s="4"/>
      <c r="DF532" s="4"/>
      <c r="DG532" s="4"/>
      <c r="DH532" s="4"/>
      <c r="DI532" s="4"/>
      <c r="DJ532" s="4"/>
      <c r="DK532" s="4"/>
      <c r="DL532" s="4"/>
      <c r="DM532" s="4"/>
      <c r="DN532" s="4"/>
      <c r="DO532" s="4"/>
      <c r="DP532" s="4"/>
      <c r="DQ532" s="4"/>
      <c r="DR532" s="4"/>
      <c r="DS532" s="4"/>
      <c r="DT532" s="4"/>
      <c r="DU532" s="4"/>
      <c r="DV532" s="4"/>
      <c r="DW532" s="4"/>
      <c r="DX532" s="4"/>
      <c r="DY532" s="4"/>
      <c r="DZ532" s="4"/>
      <c r="EA532" s="4"/>
      <c r="EB532" s="4"/>
      <c r="EC532" s="4"/>
      <c r="ED532" s="4"/>
      <c r="EE532" s="4"/>
      <c r="EF532" s="4"/>
      <c r="EG532" s="4"/>
      <c r="EH532" s="4"/>
      <c r="EI532" s="4"/>
      <c r="EJ532" s="4"/>
      <c r="EK532" s="4"/>
      <c r="EL532" s="4"/>
      <c r="EM532" s="4"/>
      <c r="EN532" s="4"/>
      <c r="EO532" s="4"/>
      <c r="EP532" s="4"/>
      <c r="EQ532" s="4"/>
      <c r="ER532" s="4"/>
      <c r="ES532" s="4"/>
      <c r="ET532" s="4"/>
      <c r="EU532" s="4"/>
      <c r="EV532" s="4"/>
      <c r="EW532" s="4"/>
      <c r="EX532" s="4"/>
      <c r="EY532" s="4"/>
      <c r="EZ532" s="4"/>
      <c r="FA532" s="4"/>
      <c r="FB532" s="4"/>
      <c r="FC532" s="4"/>
      <c r="FD532" s="4"/>
      <c r="FE532" s="4"/>
      <c r="FF532" s="4"/>
      <c r="FG532" s="4"/>
      <c r="FH532" s="4"/>
      <c r="FI532" s="4"/>
      <c r="FJ532" s="4"/>
      <c r="FK532" s="4"/>
      <c r="FL532" s="4"/>
      <c r="FM532" s="4"/>
      <c r="FN532" s="4"/>
      <c r="FO532" s="4"/>
      <c r="FP532" s="4"/>
      <c r="FQ532" s="4"/>
      <c r="FR532" s="4"/>
      <c r="FS532" s="4"/>
      <c r="FT532" s="4"/>
      <c r="FU532" s="4"/>
      <c r="FV532" s="4"/>
      <c r="FW532" s="4"/>
      <c r="FX532" s="4"/>
      <c r="FY532" s="4"/>
      <c r="FZ532" s="4"/>
      <c r="GA532" s="4"/>
      <c r="GB532" s="4"/>
      <c r="GC532" s="4"/>
      <c r="GD532" s="4"/>
      <c r="GE532" s="4"/>
      <c r="GF532" s="4"/>
      <c r="GG532" s="4"/>
      <c r="GH532" s="4"/>
      <c r="GI532" s="4"/>
      <c r="GJ532" s="4"/>
      <c r="GK532" s="4"/>
      <c r="GL532" s="4"/>
      <c r="GM532" s="4"/>
      <c r="GN532" s="4"/>
      <c r="GO532" s="4"/>
      <c r="GP532" s="4"/>
      <c r="GQ532" s="4"/>
      <c r="GR532" s="4"/>
      <c r="GS532" s="4"/>
      <c r="GT532" s="4"/>
      <c r="GU532" s="4"/>
      <c r="GV532" s="4"/>
      <c r="GW532" s="4"/>
      <c r="GX532" s="4"/>
      <c r="GY532" s="4"/>
      <c r="GZ532" s="4"/>
      <c r="HA532" s="4"/>
      <c r="HB532" s="4"/>
      <c r="HC532" s="4"/>
    </row>
    <row r="533" spans="1:211" s="380" customFormat="1" ht="13.9" customHeight="1">
      <c r="A533" s="828" t="str">
        <f>IF('1C TSsoustraitance'!$A250&lt;&gt;0,'1C TSsoustraitance'!$A250,"")</f>
        <v/>
      </c>
      <c r="B533" s="530"/>
      <c r="C533" s="513" t="str">
        <f>IF('1C TSsoustraitance'!$A250&lt;&gt;0,'1C TSsoustraitance'!$B250,"")</f>
        <v/>
      </c>
      <c r="D533" s="513" t="str">
        <f>IF('1C TSsoustraitance'!$A250&lt;&gt;0,'1C TSsoustraitance'!$C250,"")</f>
        <v/>
      </c>
      <c r="E533" s="684"/>
      <c r="F533" s="685"/>
      <c r="G533" s="666">
        <f>'1C TSsoustraitance'!$D250</f>
        <v>0</v>
      </c>
      <c r="H533" s="533">
        <v>0.21</v>
      </c>
      <c r="I533" s="533">
        <v>1</v>
      </c>
      <c r="J533" s="534"/>
      <c r="K533" s="667">
        <f t="shared" si="131"/>
        <v>0</v>
      </c>
      <c r="L533" s="668">
        <f>IF(OR('1C TSsoustraitance'!$D250="",'1C TSsoustraitance'!$AP250=0),0,IF(AND('1C TSsoustraitance'!$D250&lt;&gt;"",$K$2="Pôle",'1C TSsoustraitance'!$E250="OUI"),(('1C TSsoustraitance'!$F250+'1C TSsoustraitance'!$G250+'1C TSsoustraitance'!$H250+'1C TSsoustraitance'!$I250+'1C TSsoustraitance'!$M250)/'1C TSsoustraitance'!$R250),IF(AND('1C TSsoustraitance'!$D250&lt;&gt;"",$K$2="Pôle",'1C TSsoustraitance'!$E250="NON"),(('1C TSsoustraitance'!$F250+'1C TSsoustraitance'!$G250+'1C TSsoustraitance'!$H250+'1C TSsoustraitance'!$I250+'1C TSsoustraitance'!$M250)/'1C TSsoustraitance'!$AP250),IF(AND('1C TSsoustraitance'!$D250&lt;&gt;"",$K$2&lt;&gt;"Pôle",'1C TSsoustraitance'!$E250="OUI"),(('1C TSsoustraitance'!$F250+'1C TSsoustraitance'!$G250+'1C TSsoustraitance'!$H250+'1C TSsoustraitance'!$I250+'1C TSsoustraitance'!$J250+'1C TSsoustraitance'!$K250+'1C TSsoustraitance'!$L250+'1C TSsoustraitance'!$M250+'1C TSsoustraitance'!$N250+'1C TSsoustraitance'!$O250+'1C TSsoustraitance'!$P250+'1C TSsoustraitance'!$Q250)/'1C TSsoustraitance'!$R250),IF(AND('1C TSsoustraitance'!$D250&lt;&gt;"",$K$2&lt;&gt;"Pôle",'1C TSsoustraitance'!$E250="NON"),(('1C TSsoustraitance'!$F250+'1C TSsoustraitance'!$G250+'1C TSsoustraitance'!$H250+'1C TSsoustraitance'!$I250+'1C TSsoustraitance'!$J250+'1C TSsoustraitance'!$K250+'1C TSsoustraitance'!$L250+'1C TSsoustraitance'!$M250+'1C TSsoustraitance'!$N250+'1C TSsoustraitance'!$O250+'1C TSsoustraitance'!$P250+'1C TSsoustraitance'!$Q250))/'1C TSsoustraitance'!$AP250)))))</f>
        <v>0</v>
      </c>
      <c r="M533" s="668">
        <f>IF(OR('1C TSsoustraitance'!$D250="",'1C TSsoustraitance'!AP$13=0),0,IF(AND('1C TSsoustraitance'!$D250&lt;&gt;"",$K$2="Pôle",'1C TSsoustraitance'!$E250="OUI"),(('1C TSsoustraitance'!$J250+'1C TSsoustraitance'!$K250+'1C TSsoustraitance'!$L250)/'1C TSsoustraitance'!$R250),IF(AND('1C TSsoustraitance'!$D250&lt;&gt;"",$K$2="Pôle",'1C TSsoustraitance'!$E250="NON"),(('1C TSsoustraitance'!$J250+'1C TSsoustraitance'!$K250+'1C TSsoustraitance'!$L250)/'1C TSsoustraitance'!$AP250),IF(AND('1C TSsoustraitance'!$D250&lt;&gt;"",$K$2&lt;&gt;"Pôle"),0))))</f>
        <v>0</v>
      </c>
      <c r="N533" s="668">
        <f t="shared" si="136"/>
        <v>0</v>
      </c>
      <c r="O533" s="669">
        <f>IF(OR('1C TSsoustraitance'!$D250="",'1C TSsoustraitance'!$E250="OUI",'1C TSsoustraitance'!$AP250=0),0,(('1C TSsoustraitance'!$S250)/'1C TSsoustraitance'!$AP250))</f>
        <v>0</v>
      </c>
      <c r="P533" s="669">
        <f>IF(OR('1C TSsoustraitance'!$D250="",'1C TSsoustraitance'!$E250="OUI",'1C TSsoustraitance'!$AP250=0),0,(('1C TSsoustraitance'!$T250)/'1C TSsoustraitance'!$AP250))</f>
        <v>0</v>
      </c>
      <c r="Q533" s="669">
        <f>IF(OR('1C TSsoustraitance'!$D250="",'1C TSsoustraitance'!$E250="OUI",'1C TSsoustraitance'!$AP250=0),0,(('1C TSsoustraitance'!$U250)/'1C TSsoustraitance'!$AP250))</f>
        <v>0</v>
      </c>
      <c r="R533" s="669">
        <f>IF(OR('1C TSsoustraitance'!$D250="",'1C TSsoustraitance'!$E250="OUI",'1C TSsoustraitance'!$AP250=0),0,(('1C TSsoustraitance'!$V250)/'1C TSsoustraitance'!$AP250))</f>
        <v>0</v>
      </c>
      <c r="S533" s="669">
        <f>IF(OR('1C TSsoustraitance'!$D250="",'1C TSsoustraitance'!$E250="OUI",'1C TSsoustraitance'!$AP250=0),0,(('1C TSsoustraitance'!$W250)/'1C TSsoustraitance'!$AP250))</f>
        <v>0</v>
      </c>
      <c r="T533" s="669">
        <f>IF(OR('1C TSsoustraitance'!$D250="",'1C TSsoustraitance'!$E250="OUI",'1C TSsoustraitance'!$AP250=0),0,(('1C TSsoustraitance'!$X250)/'1C TSsoustraitance'!$AP250))</f>
        <v>0</v>
      </c>
      <c r="U533" s="669">
        <f>IF(OR('1C TSsoustraitance'!$D250="",'1C TSsoustraitance'!$E250="OUI",'1C TSsoustraitance'!$AP250=0),0,(('1C TSsoustraitance'!$Y250)/'1C TSsoustraitance'!$AP250))</f>
        <v>0</v>
      </c>
      <c r="V533" s="669">
        <f>IF(OR('1C TSsoustraitance'!$D250="",'1C TSsoustraitance'!$E250="OUI",'1C TSsoustraitance'!$AP250=0),0,(('1C TSsoustraitance'!$Z250)/'1C TSsoustraitance'!$AP250))</f>
        <v>0</v>
      </c>
      <c r="W533" s="669">
        <f>IF(OR('1C TSsoustraitance'!$D250="",'1C TSsoustraitance'!$E250="OUI",'1C TSsoustraitance'!$AP250=0),0,(('1C TSsoustraitance'!$AA250)/'1C TSsoustraitance'!$AP250))</f>
        <v>0</v>
      </c>
      <c r="X533" s="669">
        <f>IF(OR('1C TSsoustraitance'!$D250="",'1C TSsoustraitance'!$E250="OUI",'1C TSsoustraitance'!$AP250=0),0,(('1C TSsoustraitance'!$AB250)/'1C TSsoustraitance'!$AP250))</f>
        <v>0</v>
      </c>
      <c r="Y533" s="669">
        <f>IF(OR('1C TSsoustraitance'!$D250="",'1C TSsoustraitance'!$E250="OUI",'1C TSsoustraitance'!$AP250=0),0,(('1C TSsoustraitance'!$AC250)/'1C TSsoustraitance'!$AP250))</f>
        <v>0</v>
      </c>
      <c r="Z533" s="669">
        <f>IF(OR('1C TSsoustraitance'!$D250="",'1C TSsoustraitance'!$E250="OUI",'1C TSsoustraitance'!$AP250=0),0,(('1C TSsoustraitance'!$AD250)/'1C TSsoustraitance'!$AP250))</f>
        <v>0</v>
      </c>
      <c r="AA533" s="669">
        <f>IF(OR('1C TSsoustraitance'!$D250="",'1C TSsoustraitance'!$E250="OUI",'1C TSsoustraitance'!$AP250=0),0,(('1C TSsoustraitance'!$AE250)/'1C TSsoustraitance'!$AP250))</f>
        <v>0</v>
      </c>
      <c r="AB533" s="669">
        <f>IF(OR('1C TSsoustraitance'!$D250="",'1C TSsoustraitance'!$E250="OUI",'1C TSsoustraitance'!$AP250=0),0,(('1C TSsoustraitance'!$AF250)/'1C TSsoustraitance'!$AP250))</f>
        <v>0</v>
      </c>
      <c r="AC533" s="669">
        <f>IF(OR('1C TSsoustraitance'!$D250="",'1C TSsoustraitance'!$E250="OUI",'1C TSsoustraitance'!$AP250=0),0,(('1C TSsoustraitance'!$AG250)/'1C TSsoustraitance'!$AP250))</f>
        <v>0</v>
      </c>
      <c r="AD533" s="669">
        <f>IF(OR('1C TSsoustraitance'!$D250="",'1C TSsoustraitance'!$E250="OUI",'1C TSsoustraitance'!$AP250=0),0,(('1C TSsoustraitance'!$AH250)/'1C TSsoustraitance'!$AP250))</f>
        <v>0</v>
      </c>
      <c r="AE533" s="669">
        <f>IF(OR('1C TSsoustraitance'!$D250="",'1C TSsoustraitance'!$E250="OUI",'1C TSsoustraitance'!$AP250=0),0,(('1C TSsoustraitance'!$AI250)/'1C TSsoustraitance'!$AP250))</f>
        <v>0</v>
      </c>
      <c r="AF533" s="669">
        <f>IF(OR('1C TSsoustraitance'!$D250="",'1C TSsoustraitance'!$E250="OUI",'1C TSsoustraitance'!$AP250=0),0,(('1C TSsoustraitance'!$AJ250)/'1C TSsoustraitance'!$AP250))</f>
        <v>0</v>
      </c>
      <c r="AG533" s="669">
        <f>IF(OR('1C TSsoustraitance'!$D250="",'1C TSsoustraitance'!$E250="OUI",'1C TSsoustraitance'!$AP250=0),0,(('1C TSsoustraitance'!$AK250)/'1C TSsoustraitance'!$AP250))</f>
        <v>0</v>
      </c>
      <c r="AH533" s="669">
        <f>IF(OR('1C TSsoustraitance'!$D250="",'1C TSsoustraitance'!$E250="OUI",'1C TSsoustraitance'!$AP250=0),0,(('1C TSsoustraitance'!$AL250)/'1C TSsoustraitance'!$AP250))</f>
        <v>0</v>
      </c>
      <c r="AI533" s="669">
        <f>IF(OR('1C TSsoustraitance'!$D250="",'1C TSsoustraitance'!$E250="OUI",'1C TSsoustraitance'!$AP250=0),0,(('1C TSsoustraitance'!$AM250)/'1C TSsoustraitance'!$AP250))</f>
        <v>0</v>
      </c>
      <c r="AJ533" s="669">
        <f>IF(OR('1C TSsoustraitance'!$D250="",'1C TSsoustraitance'!$E250="OUI",'1C TSsoustraitance'!$AP250=0),0,(('1C TSsoustraitance'!$AN250)/'1C TSsoustraitance'!$AP250))</f>
        <v>0</v>
      </c>
      <c r="AK533" s="669">
        <f t="shared" si="133"/>
        <v>0</v>
      </c>
      <c r="AL533" s="668">
        <f t="shared" si="134"/>
        <v>0</v>
      </c>
      <c r="AM533" s="670">
        <f>IF(Tableau7[[#This Row],[N° pièce]]="",0,(Tableau7[[#This Row],[hors TVA]]+(Tableau7[[#This Row],[hors TVA]]*Tableau7[[#This Row],[Taux TVA]])-(Tableau7[[#This Row],[hors TVA]]*Tableau7[[#This Row],[Taux TVA]]*Tableau7[[#This Row],[Régime TVA: Récupération]]))*Tableau7[[#This Row],[Type 1]])</f>
        <v>0</v>
      </c>
      <c r="AN533" s="670">
        <f>IF(Tableau7[[#This Row],[N° pièce]]="",0,IF($K$2="pôle",((Tableau7[[#This Row],[hors TVA]]+(Tableau7[[#This Row],[hors TVA]]*Tableau7[[#This Row],[Taux TVA]])-(Tableau7[[#This Row],[hors TVA]]*Tableau7[[#This Row],[Taux TVA]]*Tableau7[[#This Row],[Régime TVA: Récupération]]))*Tableau7[[#This Row],[Type 2]]),0))</f>
        <v>0</v>
      </c>
      <c r="AO533" s="670">
        <f t="shared" si="129"/>
        <v>0</v>
      </c>
      <c r="AP533" s="255">
        <f t="shared" si="128"/>
        <v>0</v>
      </c>
      <c r="AQ533" s="506">
        <f t="shared" si="135"/>
        <v>0</v>
      </c>
      <c r="AR533" s="671"/>
      <c r="AS533" s="512"/>
      <c r="AT533" s="513" t="str">
        <f>IF(('1C TSsoustraitance'!AP250*FICHE!C$14&lt;J533),"Forfait limité à "&amp;FICHE!C$14&amp;"€/jour","")</f>
        <v/>
      </c>
      <c r="AU533" s="797"/>
      <c r="AV533" s="484"/>
      <c r="AW533" s="484"/>
      <c r="AX533" s="484"/>
      <c r="AY533" s="484"/>
      <c r="AZ533" s="484"/>
      <c r="BA533" s="4"/>
      <c r="BB533" s="4"/>
      <c r="BC533" s="4"/>
      <c r="BD533" s="4"/>
      <c r="BE533" s="4"/>
      <c r="BF533" s="4"/>
      <c r="BG533" s="4"/>
      <c r="BH533" s="4"/>
      <c r="BI533" s="4"/>
      <c r="BJ533" s="4"/>
      <c r="BK533" s="4"/>
      <c r="BL533" s="4"/>
      <c r="BM533" s="4"/>
      <c r="BN533" s="4"/>
      <c r="BO533" s="4"/>
      <c r="BP533" s="4"/>
      <c r="BQ533" s="4"/>
      <c r="BR533" s="4"/>
      <c r="BS533" s="4"/>
      <c r="BT533" s="4"/>
      <c r="BU533" s="4"/>
      <c r="BV533" s="4"/>
      <c r="BW533" s="4"/>
      <c r="BX533" s="4"/>
      <c r="BY533" s="4"/>
      <c r="BZ533" s="4"/>
      <c r="CA533" s="4"/>
      <c r="CB533" s="4"/>
      <c r="CC533" s="4"/>
      <c r="CD533" s="4"/>
      <c r="CE533" s="4"/>
      <c r="CF533" s="4"/>
      <c r="CG533" s="4"/>
      <c r="CH533" s="4"/>
      <c r="CI533" s="4"/>
      <c r="CJ533" s="4"/>
      <c r="CK533" s="4"/>
      <c r="CL533" s="4"/>
      <c r="CM533" s="4"/>
      <c r="CN533" s="4"/>
      <c r="CO533" s="4"/>
      <c r="CP533" s="4"/>
      <c r="CQ533" s="4"/>
      <c r="CR533" s="4"/>
      <c r="CS533" s="4"/>
      <c r="CT533" s="4"/>
      <c r="CU533" s="4"/>
      <c r="CV533" s="4"/>
      <c r="CW533" s="4"/>
      <c r="CX533" s="4"/>
      <c r="CY533" s="4"/>
      <c r="CZ533" s="4"/>
      <c r="DA533" s="4"/>
      <c r="DB533" s="4"/>
      <c r="DC533" s="4"/>
      <c r="DD533" s="4"/>
      <c r="DE533" s="4"/>
      <c r="DF533" s="4"/>
      <c r="DG533" s="4"/>
      <c r="DH533" s="4"/>
      <c r="DI533" s="4"/>
      <c r="DJ533" s="4"/>
      <c r="DK533" s="4"/>
      <c r="DL533" s="4"/>
      <c r="DM533" s="4"/>
      <c r="DN533" s="4"/>
      <c r="DO533" s="4"/>
      <c r="DP533" s="4"/>
      <c r="DQ533" s="4"/>
      <c r="DR533" s="4"/>
      <c r="DS533" s="4"/>
      <c r="DT533" s="4"/>
      <c r="DU533" s="4"/>
      <c r="DV533" s="4"/>
      <c r="DW533" s="4"/>
      <c r="DX533" s="4"/>
      <c r="DY533" s="4"/>
      <c r="DZ533" s="4"/>
      <c r="EA533" s="4"/>
      <c r="EB533" s="4"/>
      <c r="EC533" s="4"/>
      <c r="ED533" s="4"/>
      <c r="EE533" s="4"/>
      <c r="EF533" s="4"/>
      <c r="EG533" s="4"/>
      <c r="EH533" s="4"/>
      <c r="EI533" s="4"/>
      <c r="EJ533" s="4"/>
      <c r="EK533" s="4"/>
      <c r="EL533" s="4"/>
      <c r="EM533" s="4"/>
      <c r="EN533" s="4"/>
      <c r="EO533" s="4"/>
      <c r="EP533" s="4"/>
      <c r="EQ533" s="4"/>
      <c r="ER533" s="4"/>
      <c r="ES533" s="4"/>
      <c r="ET533" s="4"/>
      <c r="EU533" s="4"/>
      <c r="EV533" s="4"/>
      <c r="EW533" s="4"/>
      <c r="EX533" s="4"/>
      <c r="EY533" s="4"/>
      <c r="EZ533" s="4"/>
      <c r="FA533" s="4"/>
      <c r="FB533" s="4"/>
      <c r="FC533" s="4"/>
      <c r="FD533" s="4"/>
      <c r="FE533" s="4"/>
      <c r="FF533" s="4"/>
      <c r="FG533" s="4"/>
      <c r="FH533" s="4"/>
      <c r="FI533" s="4"/>
      <c r="FJ533" s="4"/>
      <c r="FK533" s="4"/>
      <c r="FL533" s="4"/>
      <c r="FM533" s="4"/>
      <c r="FN533" s="4"/>
      <c r="FO533" s="4"/>
      <c r="FP533" s="4"/>
      <c r="FQ533" s="4"/>
      <c r="FR533" s="4"/>
      <c r="FS533" s="4"/>
      <c r="FT533" s="4"/>
      <c r="FU533" s="4"/>
      <c r="FV533" s="4"/>
      <c r="FW533" s="4"/>
      <c r="FX533" s="4"/>
      <c r="FY533" s="4"/>
      <c r="FZ533" s="4"/>
      <c r="GA533" s="4"/>
      <c r="GB533" s="4"/>
      <c r="GC533" s="4"/>
      <c r="GD533" s="4"/>
      <c r="GE533" s="4"/>
      <c r="GF533" s="4"/>
      <c r="GG533" s="4"/>
      <c r="GH533" s="4"/>
      <c r="GI533" s="4"/>
      <c r="GJ533" s="4"/>
      <c r="GK533" s="4"/>
      <c r="GL533" s="4"/>
      <c r="GM533" s="4"/>
      <c r="GN533" s="4"/>
      <c r="GO533" s="4"/>
      <c r="GP533" s="4"/>
      <c r="GQ533" s="4"/>
      <c r="GR533" s="4"/>
      <c r="GS533" s="4"/>
      <c r="GT533" s="4"/>
      <c r="GU533" s="4"/>
      <c r="GV533" s="4"/>
      <c r="GW533" s="4"/>
      <c r="GX533" s="4"/>
      <c r="GY533" s="4"/>
      <c r="GZ533" s="4"/>
      <c r="HA533" s="4"/>
      <c r="HB533" s="4"/>
      <c r="HC533" s="4"/>
    </row>
    <row r="534" spans="1:211" s="380" customFormat="1" ht="13.9" customHeight="1">
      <c r="A534" s="828" t="str">
        <f>IF('1C TSsoustraitance'!$A251&lt;&gt;0,'1C TSsoustraitance'!$A251,"")</f>
        <v/>
      </c>
      <c r="B534" s="530"/>
      <c r="C534" s="513" t="str">
        <f>IF('1C TSsoustraitance'!$A251&lt;&gt;0,'1C TSsoustraitance'!$B251,"")</f>
        <v/>
      </c>
      <c r="D534" s="513" t="str">
        <f>IF('1C TSsoustraitance'!$A251&lt;&gt;0,'1C TSsoustraitance'!$C251,"")</f>
        <v/>
      </c>
      <c r="E534" s="684"/>
      <c r="F534" s="685"/>
      <c r="G534" s="666">
        <f>'1C TSsoustraitance'!$D251</f>
        <v>0</v>
      </c>
      <c r="H534" s="533">
        <v>0.21</v>
      </c>
      <c r="I534" s="533">
        <v>1</v>
      </c>
      <c r="J534" s="534"/>
      <c r="K534" s="667">
        <f t="shared" si="131"/>
        <v>0</v>
      </c>
      <c r="L534" s="668">
        <f>IF(OR('1C TSsoustraitance'!$D251="",'1C TSsoustraitance'!$AP251=0),0,IF(AND('1C TSsoustraitance'!$D251&lt;&gt;"",$K$2="Pôle",'1C TSsoustraitance'!$E251="OUI"),(('1C TSsoustraitance'!$F251+'1C TSsoustraitance'!$G251+'1C TSsoustraitance'!$H251+'1C TSsoustraitance'!$I251+'1C TSsoustraitance'!$M251)/'1C TSsoustraitance'!$R251),IF(AND('1C TSsoustraitance'!$D251&lt;&gt;"",$K$2="Pôle",'1C TSsoustraitance'!$E251="NON"),(('1C TSsoustraitance'!$F251+'1C TSsoustraitance'!$G251+'1C TSsoustraitance'!$H251+'1C TSsoustraitance'!$I251+'1C TSsoustraitance'!$M251)/'1C TSsoustraitance'!$AP251),IF(AND('1C TSsoustraitance'!$D251&lt;&gt;"",$K$2&lt;&gt;"Pôle",'1C TSsoustraitance'!$E251="OUI"),(('1C TSsoustraitance'!$F251+'1C TSsoustraitance'!$G251+'1C TSsoustraitance'!$H251+'1C TSsoustraitance'!$I251+'1C TSsoustraitance'!$J251+'1C TSsoustraitance'!$K251+'1C TSsoustraitance'!$L251+'1C TSsoustraitance'!$M251+'1C TSsoustraitance'!$N251+'1C TSsoustraitance'!$O251+'1C TSsoustraitance'!$P251+'1C TSsoustraitance'!$Q251)/'1C TSsoustraitance'!$R251),IF(AND('1C TSsoustraitance'!$D251&lt;&gt;"",$K$2&lt;&gt;"Pôle",'1C TSsoustraitance'!$E251="NON"),(('1C TSsoustraitance'!$F251+'1C TSsoustraitance'!$G251+'1C TSsoustraitance'!$H251+'1C TSsoustraitance'!$I251+'1C TSsoustraitance'!$J251+'1C TSsoustraitance'!$K251+'1C TSsoustraitance'!$L251+'1C TSsoustraitance'!$M251+'1C TSsoustraitance'!$N251+'1C TSsoustraitance'!$O251+'1C TSsoustraitance'!$P251+'1C TSsoustraitance'!$Q251))/'1C TSsoustraitance'!$AP251)))))</f>
        <v>0</v>
      </c>
      <c r="M534" s="668">
        <f>IF(OR('1C TSsoustraitance'!$D251="",'1C TSsoustraitance'!AP$13=0),0,IF(AND('1C TSsoustraitance'!$D251&lt;&gt;"",$K$2="Pôle",'1C TSsoustraitance'!$E251="OUI"),(('1C TSsoustraitance'!$J251+'1C TSsoustraitance'!$K251+'1C TSsoustraitance'!$L251)/'1C TSsoustraitance'!$R251),IF(AND('1C TSsoustraitance'!$D251&lt;&gt;"",$K$2="Pôle",'1C TSsoustraitance'!$E251="NON"),(('1C TSsoustraitance'!$J251+'1C TSsoustraitance'!$K251+'1C TSsoustraitance'!$L251)/'1C TSsoustraitance'!$AP251),IF(AND('1C TSsoustraitance'!$D251&lt;&gt;"",$K$2&lt;&gt;"Pôle"),0))))</f>
        <v>0</v>
      </c>
      <c r="N534" s="668">
        <f t="shared" si="136"/>
        <v>0</v>
      </c>
      <c r="O534" s="669">
        <f>IF(OR('1C TSsoustraitance'!$D251="",'1C TSsoustraitance'!$E251="OUI",'1C TSsoustraitance'!$AP251=0),0,(('1C TSsoustraitance'!$S251)/'1C TSsoustraitance'!$AP251))</f>
        <v>0</v>
      </c>
      <c r="P534" s="669">
        <f>IF(OR('1C TSsoustraitance'!$D251="",'1C TSsoustraitance'!$E251="OUI",'1C TSsoustraitance'!$AP251=0),0,(('1C TSsoustraitance'!$T251)/'1C TSsoustraitance'!$AP251))</f>
        <v>0</v>
      </c>
      <c r="Q534" s="669">
        <f>IF(OR('1C TSsoustraitance'!$D251="",'1C TSsoustraitance'!$E251="OUI",'1C TSsoustraitance'!$AP251=0),0,(('1C TSsoustraitance'!$U251)/'1C TSsoustraitance'!$AP251))</f>
        <v>0</v>
      </c>
      <c r="R534" s="669">
        <f>IF(OR('1C TSsoustraitance'!$D251="",'1C TSsoustraitance'!$E251="OUI",'1C TSsoustraitance'!$AP251=0),0,(('1C TSsoustraitance'!$V251)/'1C TSsoustraitance'!$AP251))</f>
        <v>0</v>
      </c>
      <c r="S534" s="669">
        <f>IF(OR('1C TSsoustraitance'!$D251="",'1C TSsoustraitance'!$E251="OUI",'1C TSsoustraitance'!$AP251=0),0,(('1C TSsoustraitance'!$W251)/'1C TSsoustraitance'!$AP251))</f>
        <v>0</v>
      </c>
      <c r="T534" s="669">
        <f>IF(OR('1C TSsoustraitance'!$D251="",'1C TSsoustraitance'!$E251="OUI",'1C TSsoustraitance'!$AP251=0),0,(('1C TSsoustraitance'!$X251)/'1C TSsoustraitance'!$AP251))</f>
        <v>0</v>
      </c>
      <c r="U534" s="669">
        <f>IF(OR('1C TSsoustraitance'!$D251="",'1C TSsoustraitance'!$E251="OUI",'1C TSsoustraitance'!$AP251=0),0,(('1C TSsoustraitance'!$Y251)/'1C TSsoustraitance'!$AP251))</f>
        <v>0</v>
      </c>
      <c r="V534" s="669">
        <f>IF(OR('1C TSsoustraitance'!$D251="",'1C TSsoustraitance'!$E251="OUI",'1C TSsoustraitance'!$AP251=0),0,(('1C TSsoustraitance'!$Z251)/'1C TSsoustraitance'!$AP251))</f>
        <v>0</v>
      </c>
      <c r="W534" s="669">
        <f>IF(OR('1C TSsoustraitance'!$D251="",'1C TSsoustraitance'!$E251="OUI",'1C TSsoustraitance'!$AP251=0),0,(('1C TSsoustraitance'!$AA251)/'1C TSsoustraitance'!$AP251))</f>
        <v>0</v>
      </c>
      <c r="X534" s="669">
        <f>IF(OR('1C TSsoustraitance'!$D251="",'1C TSsoustraitance'!$E251="OUI",'1C TSsoustraitance'!$AP251=0),0,(('1C TSsoustraitance'!$AB251)/'1C TSsoustraitance'!$AP251))</f>
        <v>0</v>
      </c>
      <c r="Y534" s="669">
        <f>IF(OR('1C TSsoustraitance'!$D251="",'1C TSsoustraitance'!$E251="OUI",'1C TSsoustraitance'!$AP251=0),0,(('1C TSsoustraitance'!$AC251)/'1C TSsoustraitance'!$AP251))</f>
        <v>0</v>
      </c>
      <c r="Z534" s="669">
        <f>IF(OR('1C TSsoustraitance'!$D251="",'1C TSsoustraitance'!$E251="OUI",'1C TSsoustraitance'!$AP251=0),0,(('1C TSsoustraitance'!$AD251)/'1C TSsoustraitance'!$AP251))</f>
        <v>0</v>
      </c>
      <c r="AA534" s="669">
        <f>IF(OR('1C TSsoustraitance'!$D251="",'1C TSsoustraitance'!$E251="OUI",'1C TSsoustraitance'!$AP251=0),0,(('1C TSsoustraitance'!$AE251)/'1C TSsoustraitance'!$AP251))</f>
        <v>0</v>
      </c>
      <c r="AB534" s="669">
        <f>IF(OR('1C TSsoustraitance'!$D251="",'1C TSsoustraitance'!$E251="OUI",'1C TSsoustraitance'!$AP251=0),0,(('1C TSsoustraitance'!$AF251)/'1C TSsoustraitance'!$AP251))</f>
        <v>0</v>
      </c>
      <c r="AC534" s="669">
        <f>IF(OR('1C TSsoustraitance'!$D251="",'1C TSsoustraitance'!$E251="OUI",'1C TSsoustraitance'!$AP251=0),0,(('1C TSsoustraitance'!$AG251)/'1C TSsoustraitance'!$AP251))</f>
        <v>0</v>
      </c>
      <c r="AD534" s="669">
        <f>IF(OR('1C TSsoustraitance'!$D251="",'1C TSsoustraitance'!$E251="OUI",'1C TSsoustraitance'!$AP251=0),0,(('1C TSsoustraitance'!$AH251)/'1C TSsoustraitance'!$AP251))</f>
        <v>0</v>
      </c>
      <c r="AE534" s="669">
        <f>IF(OR('1C TSsoustraitance'!$D251="",'1C TSsoustraitance'!$E251="OUI",'1C TSsoustraitance'!$AP251=0),0,(('1C TSsoustraitance'!$AI251)/'1C TSsoustraitance'!$AP251))</f>
        <v>0</v>
      </c>
      <c r="AF534" s="669">
        <f>IF(OR('1C TSsoustraitance'!$D251="",'1C TSsoustraitance'!$E251="OUI",'1C TSsoustraitance'!$AP251=0),0,(('1C TSsoustraitance'!$AJ251)/'1C TSsoustraitance'!$AP251))</f>
        <v>0</v>
      </c>
      <c r="AG534" s="669">
        <f>IF(OR('1C TSsoustraitance'!$D251="",'1C TSsoustraitance'!$E251="OUI",'1C TSsoustraitance'!$AP251=0),0,(('1C TSsoustraitance'!$AK251)/'1C TSsoustraitance'!$AP251))</f>
        <v>0</v>
      </c>
      <c r="AH534" s="669">
        <f>IF(OR('1C TSsoustraitance'!$D251="",'1C TSsoustraitance'!$E251="OUI",'1C TSsoustraitance'!$AP251=0),0,(('1C TSsoustraitance'!$AL251)/'1C TSsoustraitance'!$AP251))</f>
        <v>0</v>
      </c>
      <c r="AI534" s="669">
        <f>IF(OR('1C TSsoustraitance'!$D251="",'1C TSsoustraitance'!$E251="OUI",'1C TSsoustraitance'!$AP251=0),0,(('1C TSsoustraitance'!$AM251)/'1C TSsoustraitance'!$AP251))</f>
        <v>0</v>
      </c>
      <c r="AJ534" s="669">
        <f>IF(OR('1C TSsoustraitance'!$D251="",'1C TSsoustraitance'!$E251="OUI",'1C TSsoustraitance'!$AP251=0),0,(('1C TSsoustraitance'!$AN251)/'1C TSsoustraitance'!$AP251))</f>
        <v>0</v>
      </c>
      <c r="AK534" s="669">
        <f t="shared" si="133"/>
        <v>0</v>
      </c>
      <c r="AL534" s="668">
        <f t="shared" si="134"/>
        <v>0</v>
      </c>
      <c r="AM534" s="670">
        <f>IF(Tableau7[[#This Row],[N° pièce]]="",0,(Tableau7[[#This Row],[hors TVA]]+(Tableau7[[#This Row],[hors TVA]]*Tableau7[[#This Row],[Taux TVA]])-(Tableau7[[#This Row],[hors TVA]]*Tableau7[[#This Row],[Taux TVA]]*Tableau7[[#This Row],[Régime TVA: Récupération]]))*Tableau7[[#This Row],[Type 1]])</f>
        <v>0</v>
      </c>
      <c r="AN534" s="670">
        <f>IF(Tableau7[[#This Row],[N° pièce]]="",0,IF($K$2="pôle",((Tableau7[[#This Row],[hors TVA]]+(Tableau7[[#This Row],[hors TVA]]*Tableau7[[#This Row],[Taux TVA]])-(Tableau7[[#This Row],[hors TVA]]*Tableau7[[#This Row],[Taux TVA]]*Tableau7[[#This Row],[Régime TVA: Récupération]]))*Tableau7[[#This Row],[Type 2]]),0))</f>
        <v>0</v>
      </c>
      <c r="AO534" s="670">
        <f t="shared" si="129"/>
        <v>0</v>
      </c>
      <c r="AP534" s="255">
        <f t="shared" si="128"/>
        <v>0</v>
      </c>
      <c r="AQ534" s="506">
        <f t="shared" si="135"/>
        <v>0</v>
      </c>
      <c r="AR534" s="671"/>
      <c r="AS534" s="512"/>
      <c r="AT534" s="513" t="str">
        <f>IF(('1C TSsoustraitance'!AP251*FICHE!C$14&lt;J534),"Forfait limité à "&amp;FICHE!C$14&amp;"€/jour","")</f>
        <v/>
      </c>
      <c r="AU534" s="797"/>
      <c r="AV534" s="484"/>
      <c r="AW534" s="484"/>
      <c r="AX534" s="484"/>
      <c r="AY534" s="484"/>
      <c r="AZ534" s="484"/>
      <c r="BA534" s="4"/>
      <c r="BB534" s="4"/>
      <c r="BC534" s="4"/>
      <c r="BD534" s="4"/>
      <c r="BE534" s="4"/>
      <c r="BF534" s="4"/>
      <c r="BG534" s="4"/>
      <c r="BH534" s="4"/>
      <c r="BI534" s="4"/>
      <c r="BJ534" s="4"/>
      <c r="BK534" s="4"/>
      <c r="BL534" s="4"/>
      <c r="BM534" s="4"/>
      <c r="BN534" s="4"/>
      <c r="BO534" s="4"/>
      <c r="BP534" s="4"/>
      <c r="BQ534" s="4"/>
      <c r="BR534" s="4"/>
      <c r="BS534" s="4"/>
      <c r="BT534" s="4"/>
      <c r="BU534" s="4"/>
      <c r="BV534" s="4"/>
      <c r="BW534" s="4"/>
      <c r="BX534" s="4"/>
      <c r="BY534" s="4"/>
      <c r="BZ534" s="4"/>
      <c r="CA534" s="4"/>
      <c r="CB534" s="4"/>
      <c r="CC534" s="4"/>
      <c r="CD534" s="4"/>
      <c r="CE534" s="4"/>
      <c r="CF534" s="4"/>
      <c r="CG534" s="4"/>
      <c r="CH534" s="4"/>
      <c r="CI534" s="4"/>
      <c r="CJ534" s="4"/>
      <c r="CK534" s="4"/>
      <c r="CL534" s="4"/>
      <c r="CM534" s="4"/>
      <c r="CN534" s="4"/>
      <c r="CO534" s="4"/>
      <c r="CP534" s="4"/>
      <c r="CQ534" s="4"/>
      <c r="CR534" s="4"/>
      <c r="CS534" s="4"/>
      <c r="CT534" s="4"/>
      <c r="CU534" s="4"/>
      <c r="CV534" s="4"/>
      <c r="CW534" s="4"/>
      <c r="CX534" s="4"/>
      <c r="CY534" s="4"/>
      <c r="CZ534" s="4"/>
      <c r="DA534" s="4"/>
      <c r="DB534" s="4"/>
      <c r="DC534" s="4"/>
      <c r="DD534" s="4"/>
      <c r="DE534" s="4"/>
      <c r="DF534" s="4"/>
      <c r="DG534" s="4"/>
      <c r="DH534" s="4"/>
      <c r="DI534" s="4"/>
      <c r="DJ534" s="4"/>
      <c r="DK534" s="4"/>
      <c r="DL534" s="4"/>
      <c r="DM534" s="4"/>
      <c r="DN534" s="4"/>
      <c r="DO534" s="4"/>
      <c r="DP534" s="4"/>
      <c r="DQ534" s="4"/>
      <c r="DR534" s="4"/>
      <c r="DS534" s="4"/>
      <c r="DT534" s="4"/>
      <c r="DU534" s="4"/>
      <c r="DV534" s="4"/>
      <c r="DW534" s="4"/>
      <c r="DX534" s="4"/>
      <c r="DY534" s="4"/>
      <c r="DZ534" s="4"/>
      <c r="EA534" s="4"/>
      <c r="EB534" s="4"/>
      <c r="EC534" s="4"/>
      <c r="ED534" s="4"/>
      <c r="EE534" s="4"/>
      <c r="EF534" s="4"/>
      <c r="EG534" s="4"/>
      <c r="EH534" s="4"/>
      <c r="EI534" s="4"/>
      <c r="EJ534" s="4"/>
      <c r="EK534" s="4"/>
      <c r="EL534" s="4"/>
      <c r="EM534" s="4"/>
      <c r="EN534" s="4"/>
      <c r="EO534" s="4"/>
      <c r="EP534" s="4"/>
      <c r="EQ534" s="4"/>
      <c r="ER534" s="4"/>
      <c r="ES534" s="4"/>
      <c r="ET534" s="4"/>
      <c r="EU534" s="4"/>
      <c r="EV534" s="4"/>
      <c r="EW534" s="4"/>
      <c r="EX534" s="4"/>
      <c r="EY534" s="4"/>
      <c r="EZ534" s="4"/>
      <c r="FA534" s="4"/>
      <c r="FB534" s="4"/>
      <c r="FC534" s="4"/>
      <c r="FD534" s="4"/>
      <c r="FE534" s="4"/>
      <c r="FF534" s="4"/>
      <c r="FG534" s="4"/>
      <c r="FH534" s="4"/>
      <c r="FI534" s="4"/>
      <c r="FJ534" s="4"/>
      <c r="FK534" s="4"/>
      <c r="FL534" s="4"/>
      <c r="FM534" s="4"/>
      <c r="FN534" s="4"/>
      <c r="FO534" s="4"/>
      <c r="FP534" s="4"/>
      <c r="FQ534" s="4"/>
      <c r="FR534" s="4"/>
      <c r="FS534" s="4"/>
      <c r="FT534" s="4"/>
      <c r="FU534" s="4"/>
      <c r="FV534" s="4"/>
      <c r="FW534" s="4"/>
      <c r="FX534" s="4"/>
      <c r="FY534" s="4"/>
      <c r="FZ534" s="4"/>
      <c r="GA534" s="4"/>
      <c r="GB534" s="4"/>
      <c r="GC534" s="4"/>
      <c r="GD534" s="4"/>
      <c r="GE534" s="4"/>
      <c r="GF534" s="4"/>
      <c r="GG534" s="4"/>
      <c r="GH534" s="4"/>
      <c r="GI534" s="4"/>
      <c r="GJ534" s="4"/>
      <c r="GK534" s="4"/>
      <c r="GL534" s="4"/>
      <c r="GM534" s="4"/>
      <c r="GN534" s="4"/>
      <c r="GO534" s="4"/>
      <c r="GP534" s="4"/>
      <c r="GQ534" s="4"/>
      <c r="GR534" s="4"/>
      <c r="GS534" s="4"/>
      <c r="GT534" s="4"/>
      <c r="GU534" s="4"/>
      <c r="GV534" s="4"/>
      <c r="GW534" s="4"/>
      <c r="GX534" s="4"/>
      <c r="GY534" s="4"/>
      <c r="GZ534" s="4"/>
      <c r="HA534" s="4"/>
      <c r="HB534" s="4"/>
      <c r="HC534" s="4"/>
    </row>
    <row r="535" spans="1:211" s="381" customFormat="1" ht="13.9" customHeight="1">
      <c r="A535" s="828" t="str">
        <f>IF('1C TSsoustraitance'!$A252&lt;&gt;0,'1C TSsoustraitance'!$A252,"")</f>
        <v/>
      </c>
      <c r="B535" s="530"/>
      <c r="C535" s="513" t="str">
        <f>IF('1C TSsoustraitance'!$A252&lt;&gt;0,'1C TSsoustraitance'!$B252,"")</f>
        <v/>
      </c>
      <c r="D535" s="513" t="str">
        <f>IF('1C TSsoustraitance'!$A252&lt;&gt;0,'1C TSsoustraitance'!$C252,"")</f>
        <v/>
      </c>
      <c r="E535" s="684"/>
      <c r="F535" s="685"/>
      <c r="G535" s="666">
        <f>'1C TSsoustraitance'!$D252</f>
        <v>0</v>
      </c>
      <c r="H535" s="533">
        <v>0.21</v>
      </c>
      <c r="I535" s="533">
        <v>1</v>
      </c>
      <c r="J535" s="534"/>
      <c r="K535" s="667">
        <f t="shared" si="131"/>
        <v>0</v>
      </c>
      <c r="L535" s="668">
        <f>IF(OR('1C TSsoustraitance'!$D252="",'1C TSsoustraitance'!$AP252=0),0,IF(AND('1C TSsoustraitance'!$D252&lt;&gt;"",$K$2="Pôle",'1C TSsoustraitance'!$E252="OUI"),(('1C TSsoustraitance'!$F252+'1C TSsoustraitance'!$G252+'1C TSsoustraitance'!$H252+'1C TSsoustraitance'!$I252+'1C TSsoustraitance'!$M252)/'1C TSsoustraitance'!$R252),IF(AND('1C TSsoustraitance'!$D252&lt;&gt;"",$K$2="Pôle",'1C TSsoustraitance'!$E252="NON"),(('1C TSsoustraitance'!$F252+'1C TSsoustraitance'!$G252+'1C TSsoustraitance'!$H252+'1C TSsoustraitance'!$I252+'1C TSsoustraitance'!$M252)/'1C TSsoustraitance'!$AP252),IF(AND('1C TSsoustraitance'!$D252&lt;&gt;"",$K$2&lt;&gt;"Pôle",'1C TSsoustraitance'!$E252="OUI"),(('1C TSsoustraitance'!$F252+'1C TSsoustraitance'!$G252+'1C TSsoustraitance'!$H252+'1C TSsoustraitance'!$I252+'1C TSsoustraitance'!$J252+'1C TSsoustraitance'!$K252+'1C TSsoustraitance'!$L252+'1C TSsoustraitance'!$M252+'1C TSsoustraitance'!$N252+'1C TSsoustraitance'!$O252+'1C TSsoustraitance'!$P252+'1C TSsoustraitance'!$Q252)/'1C TSsoustraitance'!$R252),IF(AND('1C TSsoustraitance'!$D252&lt;&gt;"",$K$2&lt;&gt;"Pôle",'1C TSsoustraitance'!$E252="NON"),(('1C TSsoustraitance'!$F252+'1C TSsoustraitance'!$G252+'1C TSsoustraitance'!$H252+'1C TSsoustraitance'!$I252+'1C TSsoustraitance'!$J252+'1C TSsoustraitance'!$K252+'1C TSsoustraitance'!$L252+'1C TSsoustraitance'!$M252+'1C TSsoustraitance'!$N252+'1C TSsoustraitance'!$O252+'1C TSsoustraitance'!$P252+'1C TSsoustraitance'!$Q252))/'1C TSsoustraitance'!$AP252)))))</f>
        <v>0</v>
      </c>
      <c r="M535" s="668">
        <f>IF(OR('1C TSsoustraitance'!$D252="",'1C TSsoustraitance'!AP$13=0),0,IF(AND('1C TSsoustraitance'!$D252&lt;&gt;"",$K$2="Pôle",'1C TSsoustraitance'!$E252="OUI"),(('1C TSsoustraitance'!$J252+'1C TSsoustraitance'!$K252+'1C TSsoustraitance'!$L252)/'1C TSsoustraitance'!$R252),IF(AND('1C TSsoustraitance'!$D252&lt;&gt;"",$K$2="Pôle",'1C TSsoustraitance'!$E252="NON"),(('1C TSsoustraitance'!$J252+'1C TSsoustraitance'!$K252+'1C TSsoustraitance'!$L252)/'1C TSsoustraitance'!$AP252),IF(AND('1C TSsoustraitance'!$D252&lt;&gt;"",$K$2&lt;&gt;"Pôle"),0))))</f>
        <v>0</v>
      </c>
      <c r="N535" s="668">
        <f t="shared" si="136"/>
        <v>0</v>
      </c>
      <c r="O535" s="669">
        <f>IF(OR('1C TSsoustraitance'!$D252="",'1C TSsoustraitance'!$E252="OUI",'1C TSsoustraitance'!$AP252=0),0,(('1C TSsoustraitance'!$S252)/'1C TSsoustraitance'!$AP252))</f>
        <v>0</v>
      </c>
      <c r="P535" s="669">
        <f>IF(OR('1C TSsoustraitance'!$D252="",'1C TSsoustraitance'!$E252="OUI",'1C TSsoustraitance'!$AP252=0),0,(('1C TSsoustraitance'!$T252)/'1C TSsoustraitance'!$AP252))</f>
        <v>0</v>
      </c>
      <c r="Q535" s="669">
        <f>IF(OR('1C TSsoustraitance'!$D252="",'1C TSsoustraitance'!$E252="OUI",'1C TSsoustraitance'!$AP252=0),0,(('1C TSsoustraitance'!$U252)/'1C TSsoustraitance'!$AP252))</f>
        <v>0</v>
      </c>
      <c r="R535" s="669">
        <f>IF(OR('1C TSsoustraitance'!$D252="",'1C TSsoustraitance'!$E252="OUI",'1C TSsoustraitance'!$AP252=0),0,(('1C TSsoustraitance'!$V252)/'1C TSsoustraitance'!$AP252))</f>
        <v>0</v>
      </c>
      <c r="S535" s="669">
        <f>IF(OR('1C TSsoustraitance'!$D252="",'1C TSsoustraitance'!$E252="OUI",'1C TSsoustraitance'!$AP252=0),0,(('1C TSsoustraitance'!$W252)/'1C TSsoustraitance'!$AP252))</f>
        <v>0</v>
      </c>
      <c r="T535" s="669">
        <f>IF(OR('1C TSsoustraitance'!$D252="",'1C TSsoustraitance'!$E252="OUI",'1C TSsoustraitance'!$AP252=0),0,(('1C TSsoustraitance'!$X252)/'1C TSsoustraitance'!$AP252))</f>
        <v>0</v>
      </c>
      <c r="U535" s="669">
        <f>IF(OR('1C TSsoustraitance'!$D252="",'1C TSsoustraitance'!$E252="OUI",'1C TSsoustraitance'!$AP252=0),0,(('1C TSsoustraitance'!$Y252)/'1C TSsoustraitance'!$AP252))</f>
        <v>0</v>
      </c>
      <c r="V535" s="669">
        <f>IF(OR('1C TSsoustraitance'!$D252="",'1C TSsoustraitance'!$E252="OUI",'1C TSsoustraitance'!$AP252=0),0,(('1C TSsoustraitance'!$Z252)/'1C TSsoustraitance'!$AP252))</f>
        <v>0</v>
      </c>
      <c r="W535" s="669">
        <f>IF(OR('1C TSsoustraitance'!$D252="",'1C TSsoustraitance'!$E252="OUI",'1C TSsoustraitance'!$AP252=0),0,(('1C TSsoustraitance'!$AA252)/'1C TSsoustraitance'!$AP252))</f>
        <v>0</v>
      </c>
      <c r="X535" s="669">
        <f>IF(OR('1C TSsoustraitance'!$D252="",'1C TSsoustraitance'!$E252="OUI",'1C TSsoustraitance'!$AP252=0),0,(('1C TSsoustraitance'!$AB252)/'1C TSsoustraitance'!$AP252))</f>
        <v>0</v>
      </c>
      <c r="Y535" s="669">
        <f>IF(OR('1C TSsoustraitance'!$D252="",'1C TSsoustraitance'!$E252="OUI",'1C TSsoustraitance'!$AP252=0),0,(('1C TSsoustraitance'!$AC252)/'1C TSsoustraitance'!$AP252))</f>
        <v>0</v>
      </c>
      <c r="Z535" s="669">
        <f>IF(OR('1C TSsoustraitance'!$D252="",'1C TSsoustraitance'!$E252="OUI",'1C TSsoustraitance'!$AP252=0),0,(('1C TSsoustraitance'!$AD252)/'1C TSsoustraitance'!$AP252))</f>
        <v>0</v>
      </c>
      <c r="AA535" s="669">
        <f>IF(OR('1C TSsoustraitance'!$D252="",'1C TSsoustraitance'!$E252="OUI",'1C TSsoustraitance'!$AP252=0),0,(('1C TSsoustraitance'!$AE252)/'1C TSsoustraitance'!$AP252))</f>
        <v>0</v>
      </c>
      <c r="AB535" s="669">
        <f>IF(OR('1C TSsoustraitance'!$D252="",'1C TSsoustraitance'!$E252="OUI",'1C TSsoustraitance'!$AP252=0),0,(('1C TSsoustraitance'!$AF252)/'1C TSsoustraitance'!$AP252))</f>
        <v>0</v>
      </c>
      <c r="AC535" s="669">
        <f>IF(OR('1C TSsoustraitance'!$D252="",'1C TSsoustraitance'!$E252="OUI",'1C TSsoustraitance'!$AP252=0),0,(('1C TSsoustraitance'!$AG252)/'1C TSsoustraitance'!$AP252))</f>
        <v>0</v>
      </c>
      <c r="AD535" s="669">
        <f>IF(OR('1C TSsoustraitance'!$D252="",'1C TSsoustraitance'!$E252="OUI",'1C TSsoustraitance'!$AP252=0),0,(('1C TSsoustraitance'!$AH252)/'1C TSsoustraitance'!$AP252))</f>
        <v>0</v>
      </c>
      <c r="AE535" s="669">
        <f>IF(OR('1C TSsoustraitance'!$D252="",'1C TSsoustraitance'!$E252="OUI",'1C TSsoustraitance'!$AP252=0),0,(('1C TSsoustraitance'!$AI252)/'1C TSsoustraitance'!$AP252))</f>
        <v>0</v>
      </c>
      <c r="AF535" s="669">
        <f>IF(OR('1C TSsoustraitance'!$D252="",'1C TSsoustraitance'!$E252="OUI",'1C TSsoustraitance'!$AP252=0),0,(('1C TSsoustraitance'!$AJ252)/'1C TSsoustraitance'!$AP252))</f>
        <v>0</v>
      </c>
      <c r="AG535" s="669">
        <f>IF(OR('1C TSsoustraitance'!$D252="",'1C TSsoustraitance'!$E252="OUI",'1C TSsoustraitance'!$AP252=0),0,(('1C TSsoustraitance'!$AK252)/'1C TSsoustraitance'!$AP252))</f>
        <v>0</v>
      </c>
      <c r="AH535" s="669">
        <f>IF(OR('1C TSsoustraitance'!$D252="",'1C TSsoustraitance'!$E252="OUI",'1C TSsoustraitance'!$AP252=0),0,(('1C TSsoustraitance'!$AL252)/'1C TSsoustraitance'!$AP252))</f>
        <v>0</v>
      </c>
      <c r="AI535" s="669">
        <f>IF(OR('1C TSsoustraitance'!$D252="",'1C TSsoustraitance'!$E252="OUI",'1C TSsoustraitance'!$AP252=0),0,(('1C TSsoustraitance'!$AM252)/'1C TSsoustraitance'!$AP252))</f>
        <v>0</v>
      </c>
      <c r="AJ535" s="669">
        <f>IF(OR('1C TSsoustraitance'!$D252="",'1C TSsoustraitance'!$E252="OUI",'1C TSsoustraitance'!$AP252=0),0,(('1C TSsoustraitance'!$AN252)/'1C TSsoustraitance'!$AP252))</f>
        <v>0</v>
      </c>
      <c r="AK535" s="669">
        <f t="shared" si="133"/>
        <v>0</v>
      </c>
      <c r="AL535" s="668">
        <f t="shared" si="134"/>
        <v>0</v>
      </c>
      <c r="AM535" s="670">
        <f>IF(Tableau7[[#This Row],[N° pièce]]="",0,(Tableau7[[#This Row],[hors TVA]]+(Tableau7[[#This Row],[hors TVA]]*Tableau7[[#This Row],[Taux TVA]])-(Tableau7[[#This Row],[hors TVA]]*Tableau7[[#This Row],[Taux TVA]]*Tableau7[[#This Row],[Régime TVA: Récupération]]))*Tableau7[[#This Row],[Type 1]])</f>
        <v>0</v>
      </c>
      <c r="AN535" s="670">
        <f>IF(Tableau7[[#This Row],[N° pièce]]="",0,IF($K$2="pôle",((Tableau7[[#This Row],[hors TVA]]+(Tableau7[[#This Row],[hors TVA]]*Tableau7[[#This Row],[Taux TVA]])-(Tableau7[[#This Row],[hors TVA]]*Tableau7[[#This Row],[Taux TVA]]*Tableau7[[#This Row],[Régime TVA: Récupération]]))*Tableau7[[#This Row],[Type 2]]),0))</f>
        <v>0</v>
      </c>
      <c r="AO535" s="670">
        <f t="shared" si="129"/>
        <v>0</v>
      </c>
      <c r="AP535" s="255">
        <f t="shared" si="128"/>
        <v>0</v>
      </c>
      <c r="AQ535" s="506">
        <f t="shared" si="135"/>
        <v>0</v>
      </c>
      <c r="AR535" s="671"/>
      <c r="AS535" s="512"/>
      <c r="AT535" s="513" t="str">
        <f>IF(('1C TSsoustraitance'!AP252*FICHE!C$14&lt;J535),"Forfait limité à "&amp;FICHE!C$14&amp;"€/jour","")</f>
        <v/>
      </c>
      <c r="AU535" s="797"/>
      <c r="AV535" s="484"/>
      <c r="AW535" s="484"/>
      <c r="AX535" s="484"/>
      <c r="AY535" s="484"/>
      <c r="AZ535" s="484"/>
      <c r="BA535" s="4"/>
      <c r="BB535" s="4"/>
      <c r="BC535" s="4"/>
      <c r="BD535" s="4"/>
      <c r="BE535" s="4"/>
      <c r="BF535" s="4"/>
      <c r="BG535" s="4"/>
      <c r="BH535" s="4"/>
      <c r="BI535" s="4"/>
      <c r="BJ535" s="4"/>
      <c r="BK535" s="4"/>
      <c r="BL535" s="4"/>
      <c r="BM535" s="4"/>
      <c r="BN535" s="4"/>
      <c r="BO535" s="4"/>
      <c r="BP535" s="4"/>
      <c r="BQ535" s="4"/>
      <c r="BR535" s="4"/>
      <c r="BS535" s="4"/>
      <c r="BT535" s="4"/>
      <c r="BU535" s="4"/>
      <c r="BV535" s="4"/>
      <c r="BW535" s="4"/>
      <c r="BX535" s="4"/>
      <c r="BY535" s="4"/>
      <c r="BZ535" s="4"/>
      <c r="CA535" s="4"/>
      <c r="CB535" s="4"/>
      <c r="CC535" s="4"/>
      <c r="CD535" s="4"/>
      <c r="CE535" s="4"/>
      <c r="CF535" s="4"/>
      <c r="CG535" s="4"/>
      <c r="CH535" s="4"/>
      <c r="CI535" s="4"/>
      <c r="CJ535" s="4"/>
      <c r="CK535" s="4"/>
      <c r="CL535" s="4"/>
      <c r="CM535" s="4"/>
      <c r="CN535" s="4"/>
      <c r="CO535" s="4"/>
      <c r="CP535" s="4"/>
      <c r="CQ535" s="4"/>
      <c r="CR535" s="4"/>
      <c r="CS535" s="4"/>
      <c r="CT535" s="4"/>
      <c r="CU535" s="4"/>
      <c r="CV535" s="4"/>
      <c r="CW535" s="4"/>
      <c r="CX535" s="4"/>
      <c r="CY535" s="4"/>
      <c r="CZ535" s="4"/>
      <c r="DA535" s="4"/>
      <c r="DB535" s="4"/>
      <c r="DC535" s="4"/>
      <c r="DD535" s="4"/>
      <c r="DE535" s="4"/>
      <c r="DF535" s="4"/>
      <c r="DG535" s="4"/>
      <c r="DH535" s="4"/>
      <c r="DI535" s="4"/>
      <c r="DJ535" s="4"/>
      <c r="DK535" s="4"/>
      <c r="DL535" s="4"/>
      <c r="DM535" s="4"/>
      <c r="DN535" s="4"/>
      <c r="DO535" s="4"/>
      <c r="DP535" s="4"/>
      <c r="DQ535" s="4"/>
      <c r="DR535" s="4"/>
      <c r="DS535" s="4"/>
      <c r="DT535" s="4"/>
      <c r="DU535" s="4"/>
      <c r="DV535" s="4"/>
      <c r="DW535" s="4"/>
      <c r="DX535" s="4"/>
      <c r="DY535" s="4"/>
      <c r="DZ535" s="4"/>
      <c r="EA535" s="4"/>
      <c r="EB535" s="4"/>
      <c r="EC535" s="4"/>
      <c r="ED535" s="4"/>
      <c r="EE535" s="4"/>
      <c r="EF535" s="4"/>
      <c r="EG535" s="4"/>
      <c r="EH535" s="4"/>
      <c r="EI535" s="4"/>
      <c r="EJ535" s="4"/>
      <c r="EK535" s="4"/>
      <c r="EL535" s="4"/>
      <c r="EM535" s="4"/>
      <c r="EN535" s="4"/>
      <c r="EO535" s="4"/>
      <c r="EP535" s="4"/>
      <c r="EQ535" s="4"/>
      <c r="ER535" s="4"/>
      <c r="ES535" s="4"/>
      <c r="ET535" s="4"/>
      <c r="EU535" s="4"/>
      <c r="EV535" s="4"/>
      <c r="EW535" s="4"/>
      <c r="EX535" s="4"/>
      <c r="EY535" s="4"/>
      <c r="EZ535" s="4"/>
      <c r="FA535" s="4"/>
      <c r="FB535" s="4"/>
      <c r="FC535" s="4"/>
      <c r="FD535" s="4"/>
      <c r="FE535" s="4"/>
      <c r="FF535" s="4"/>
      <c r="FG535" s="4"/>
      <c r="FH535" s="4"/>
      <c r="FI535" s="4"/>
      <c r="FJ535" s="4"/>
      <c r="FK535" s="4"/>
      <c r="FL535" s="4"/>
      <c r="FM535" s="4"/>
      <c r="FN535" s="4"/>
      <c r="FO535" s="4"/>
      <c r="FP535" s="4"/>
      <c r="FQ535" s="4"/>
      <c r="FR535" s="4"/>
      <c r="FS535" s="4"/>
      <c r="FT535" s="4"/>
      <c r="FU535" s="4"/>
      <c r="FV535" s="4"/>
      <c r="FW535" s="4"/>
      <c r="FX535" s="4"/>
      <c r="FY535" s="4"/>
      <c r="FZ535" s="4"/>
      <c r="GA535" s="4"/>
      <c r="GB535" s="4"/>
      <c r="GC535" s="4"/>
      <c r="GD535" s="4"/>
      <c r="GE535" s="4"/>
      <c r="GF535" s="4"/>
      <c r="GG535" s="4"/>
      <c r="GH535" s="4"/>
      <c r="GI535" s="4"/>
      <c r="GJ535" s="4"/>
      <c r="GK535" s="4"/>
      <c r="GL535" s="4"/>
      <c r="GM535" s="4"/>
      <c r="GN535" s="4"/>
      <c r="GO535" s="4"/>
      <c r="GP535" s="4"/>
      <c r="GQ535" s="4"/>
      <c r="GR535" s="4"/>
      <c r="GS535" s="4"/>
      <c r="GT535" s="4"/>
      <c r="GU535" s="4"/>
      <c r="GV535" s="4"/>
      <c r="GW535" s="4"/>
      <c r="GX535" s="4"/>
      <c r="GY535" s="4"/>
      <c r="GZ535" s="4"/>
      <c r="HA535" s="4"/>
      <c r="HB535" s="4"/>
      <c r="HC535" s="4"/>
    </row>
    <row r="536" spans="1:211" s="379" customFormat="1" ht="13.9" customHeight="1">
      <c r="A536" s="828" t="str">
        <f>IF('1C TSsoustraitance'!$A253&lt;&gt;0,'1C TSsoustraitance'!$A253,"")</f>
        <v/>
      </c>
      <c r="B536" s="530"/>
      <c r="C536" s="513" t="str">
        <f>IF('1C TSsoustraitance'!$A253&lt;&gt;0,'1C TSsoustraitance'!$B253,"")</f>
        <v/>
      </c>
      <c r="D536" s="513" t="str">
        <f>IF('1C TSsoustraitance'!$A253&lt;&gt;0,'1C TSsoustraitance'!$C253,"")</f>
        <v/>
      </c>
      <c r="E536" s="684"/>
      <c r="F536" s="685"/>
      <c r="G536" s="666">
        <f>'1C TSsoustraitance'!$D253</f>
        <v>0</v>
      </c>
      <c r="H536" s="533">
        <v>0.21</v>
      </c>
      <c r="I536" s="533">
        <v>1</v>
      </c>
      <c r="J536" s="534"/>
      <c r="K536" s="667">
        <f t="shared" si="131"/>
        <v>0</v>
      </c>
      <c r="L536" s="668">
        <f>IF(OR('1C TSsoustraitance'!$D253="",'1C TSsoustraitance'!$AP253=0),0,IF(AND('1C TSsoustraitance'!$D253&lt;&gt;"",$K$2="Pôle",'1C TSsoustraitance'!$E253="OUI"),(('1C TSsoustraitance'!$F253+'1C TSsoustraitance'!$G253+'1C TSsoustraitance'!$H253+'1C TSsoustraitance'!$I253+'1C TSsoustraitance'!$M253)/'1C TSsoustraitance'!$R253),IF(AND('1C TSsoustraitance'!$D253&lt;&gt;"",$K$2="Pôle",'1C TSsoustraitance'!$E253="NON"),(('1C TSsoustraitance'!$F253+'1C TSsoustraitance'!$G253+'1C TSsoustraitance'!$H253+'1C TSsoustraitance'!$I253+'1C TSsoustraitance'!$M253)/'1C TSsoustraitance'!$AP253),IF(AND('1C TSsoustraitance'!$D253&lt;&gt;"",$K$2&lt;&gt;"Pôle",'1C TSsoustraitance'!$E253="OUI"),(('1C TSsoustraitance'!$F253+'1C TSsoustraitance'!$G253+'1C TSsoustraitance'!$H253+'1C TSsoustraitance'!$I253+'1C TSsoustraitance'!$J253+'1C TSsoustraitance'!$K253+'1C TSsoustraitance'!$L253+'1C TSsoustraitance'!$M253+'1C TSsoustraitance'!$N253+'1C TSsoustraitance'!$O253+'1C TSsoustraitance'!$P253+'1C TSsoustraitance'!$Q253)/'1C TSsoustraitance'!$R253),IF(AND('1C TSsoustraitance'!$D253&lt;&gt;"",$K$2&lt;&gt;"Pôle",'1C TSsoustraitance'!$E253="NON"),(('1C TSsoustraitance'!$F253+'1C TSsoustraitance'!$G253+'1C TSsoustraitance'!$H253+'1C TSsoustraitance'!$I253+'1C TSsoustraitance'!$J253+'1C TSsoustraitance'!$K253+'1C TSsoustraitance'!$L253+'1C TSsoustraitance'!$M253+'1C TSsoustraitance'!$N253+'1C TSsoustraitance'!$O253+'1C TSsoustraitance'!$P253+'1C TSsoustraitance'!$Q253))/'1C TSsoustraitance'!$AP253)))))</f>
        <v>0</v>
      </c>
      <c r="M536" s="668">
        <f>IF(OR('1C TSsoustraitance'!$D253="",'1C TSsoustraitance'!AP$13=0),0,IF(AND('1C TSsoustraitance'!$D253&lt;&gt;"",$K$2="Pôle",'1C TSsoustraitance'!$E253="OUI"),(('1C TSsoustraitance'!$J253+'1C TSsoustraitance'!$K253+'1C TSsoustraitance'!$L253)/'1C TSsoustraitance'!$R253),IF(AND('1C TSsoustraitance'!$D253&lt;&gt;"",$K$2="Pôle",'1C TSsoustraitance'!$E253="NON"),(('1C TSsoustraitance'!$J253+'1C TSsoustraitance'!$K253+'1C TSsoustraitance'!$L253)/'1C TSsoustraitance'!$AP253),IF(AND('1C TSsoustraitance'!$D253&lt;&gt;"",$K$2&lt;&gt;"Pôle"),0))))</f>
        <v>0</v>
      </c>
      <c r="N536" s="668">
        <f t="shared" si="136"/>
        <v>0</v>
      </c>
      <c r="O536" s="669">
        <f>IF(OR('1C TSsoustraitance'!$D253="",'1C TSsoustraitance'!$E253="OUI",'1C TSsoustraitance'!$AP253=0),0,(('1C TSsoustraitance'!$S253)/'1C TSsoustraitance'!$AP253))</f>
        <v>0</v>
      </c>
      <c r="P536" s="669">
        <f>IF(OR('1C TSsoustraitance'!$D253="",'1C TSsoustraitance'!$E253="OUI",'1C TSsoustraitance'!$AP253=0),0,(('1C TSsoustraitance'!$T253)/'1C TSsoustraitance'!$AP253))</f>
        <v>0</v>
      </c>
      <c r="Q536" s="669">
        <f>IF(OR('1C TSsoustraitance'!$D253="",'1C TSsoustraitance'!$E253="OUI",'1C TSsoustraitance'!$AP253=0),0,(('1C TSsoustraitance'!$U253)/'1C TSsoustraitance'!$AP253))</f>
        <v>0</v>
      </c>
      <c r="R536" s="669">
        <f>IF(OR('1C TSsoustraitance'!$D253="",'1C TSsoustraitance'!$E253="OUI",'1C TSsoustraitance'!$AP253=0),0,(('1C TSsoustraitance'!$V253)/'1C TSsoustraitance'!$AP253))</f>
        <v>0</v>
      </c>
      <c r="S536" s="669">
        <f>IF(OR('1C TSsoustraitance'!$D253="",'1C TSsoustraitance'!$E253="OUI",'1C TSsoustraitance'!$AP253=0),0,(('1C TSsoustraitance'!$W253)/'1C TSsoustraitance'!$AP253))</f>
        <v>0</v>
      </c>
      <c r="T536" s="669">
        <f>IF(OR('1C TSsoustraitance'!$D253="",'1C TSsoustraitance'!$E253="OUI",'1C TSsoustraitance'!$AP253=0),0,(('1C TSsoustraitance'!$X253)/'1C TSsoustraitance'!$AP253))</f>
        <v>0</v>
      </c>
      <c r="U536" s="669">
        <f>IF(OR('1C TSsoustraitance'!$D253="",'1C TSsoustraitance'!$E253="OUI",'1C TSsoustraitance'!$AP253=0),0,(('1C TSsoustraitance'!$Y253)/'1C TSsoustraitance'!$AP253))</f>
        <v>0</v>
      </c>
      <c r="V536" s="669">
        <f>IF(OR('1C TSsoustraitance'!$D253="",'1C TSsoustraitance'!$E253="OUI",'1C TSsoustraitance'!$AP253=0),0,(('1C TSsoustraitance'!$Z253)/'1C TSsoustraitance'!$AP253))</f>
        <v>0</v>
      </c>
      <c r="W536" s="669">
        <f>IF(OR('1C TSsoustraitance'!$D253="",'1C TSsoustraitance'!$E253="OUI",'1C TSsoustraitance'!$AP253=0),0,(('1C TSsoustraitance'!$AA253)/'1C TSsoustraitance'!$AP253))</f>
        <v>0</v>
      </c>
      <c r="X536" s="669">
        <f>IF(OR('1C TSsoustraitance'!$D253="",'1C TSsoustraitance'!$E253="OUI",'1C TSsoustraitance'!$AP253=0),0,(('1C TSsoustraitance'!$AB253)/'1C TSsoustraitance'!$AP253))</f>
        <v>0</v>
      </c>
      <c r="Y536" s="669">
        <f>IF(OR('1C TSsoustraitance'!$D253="",'1C TSsoustraitance'!$E253="OUI",'1C TSsoustraitance'!$AP253=0),0,(('1C TSsoustraitance'!$AC253)/'1C TSsoustraitance'!$AP253))</f>
        <v>0</v>
      </c>
      <c r="Z536" s="669">
        <f>IF(OR('1C TSsoustraitance'!$D253="",'1C TSsoustraitance'!$E253="OUI",'1C TSsoustraitance'!$AP253=0),0,(('1C TSsoustraitance'!$AD253)/'1C TSsoustraitance'!$AP253))</f>
        <v>0</v>
      </c>
      <c r="AA536" s="669">
        <f>IF(OR('1C TSsoustraitance'!$D253="",'1C TSsoustraitance'!$E253="OUI",'1C TSsoustraitance'!$AP253=0),0,(('1C TSsoustraitance'!$AE253)/'1C TSsoustraitance'!$AP253))</f>
        <v>0</v>
      </c>
      <c r="AB536" s="669">
        <f>IF(OR('1C TSsoustraitance'!$D253="",'1C TSsoustraitance'!$E253="OUI",'1C TSsoustraitance'!$AP253=0),0,(('1C TSsoustraitance'!$AF253)/'1C TSsoustraitance'!$AP253))</f>
        <v>0</v>
      </c>
      <c r="AC536" s="669">
        <f>IF(OR('1C TSsoustraitance'!$D253="",'1C TSsoustraitance'!$E253="OUI",'1C TSsoustraitance'!$AP253=0),0,(('1C TSsoustraitance'!$AG253)/'1C TSsoustraitance'!$AP253))</f>
        <v>0</v>
      </c>
      <c r="AD536" s="669">
        <f>IF(OR('1C TSsoustraitance'!$D253="",'1C TSsoustraitance'!$E253="OUI",'1C TSsoustraitance'!$AP253=0),0,(('1C TSsoustraitance'!$AH253)/'1C TSsoustraitance'!$AP253))</f>
        <v>0</v>
      </c>
      <c r="AE536" s="669">
        <f>IF(OR('1C TSsoustraitance'!$D253="",'1C TSsoustraitance'!$E253="OUI",'1C TSsoustraitance'!$AP253=0),0,(('1C TSsoustraitance'!$AI253)/'1C TSsoustraitance'!$AP253))</f>
        <v>0</v>
      </c>
      <c r="AF536" s="669">
        <f>IF(OR('1C TSsoustraitance'!$D253="",'1C TSsoustraitance'!$E253="OUI",'1C TSsoustraitance'!$AP253=0),0,(('1C TSsoustraitance'!$AJ253)/'1C TSsoustraitance'!$AP253))</f>
        <v>0</v>
      </c>
      <c r="AG536" s="669">
        <f>IF(OR('1C TSsoustraitance'!$D253="",'1C TSsoustraitance'!$E253="OUI",'1C TSsoustraitance'!$AP253=0),0,(('1C TSsoustraitance'!$AK253)/'1C TSsoustraitance'!$AP253))</f>
        <v>0</v>
      </c>
      <c r="AH536" s="669">
        <f>IF(OR('1C TSsoustraitance'!$D253="",'1C TSsoustraitance'!$E253="OUI",'1C TSsoustraitance'!$AP253=0),0,(('1C TSsoustraitance'!$AL253)/'1C TSsoustraitance'!$AP253))</f>
        <v>0</v>
      </c>
      <c r="AI536" s="669">
        <f>IF(OR('1C TSsoustraitance'!$D253="",'1C TSsoustraitance'!$E253="OUI",'1C TSsoustraitance'!$AP253=0),0,(('1C TSsoustraitance'!$AM253)/'1C TSsoustraitance'!$AP253))</f>
        <v>0</v>
      </c>
      <c r="AJ536" s="669">
        <f>IF(OR('1C TSsoustraitance'!$D253="",'1C TSsoustraitance'!$E253="OUI",'1C TSsoustraitance'!$AP253=0),0,(('1C TSsoustraitance'!$AN253)/'1C TSsoustraitance'!$AP253))</f>
        <v>0</v>
      </c>
      <c r="AK536" s="669">
        <f t="shared" si="133"/>
        <v>0</v>
      </c>
      <c r="AL536" s="668">
        <f t="shared" si="134"/>
        <v>0</v>
      </c>
      <c r="AM536" s="670">
        <f>IF(Tableau7[[#This Row],[N° pièce]]="",0,(Tableau7[[#This Row],[hors TVA]]+(Tableau7[[#This Row],[hors TVA]]*Tableau7[[#This Row],[Taux TVA]])-(Tableau7[[#This Row],[hors TVA]]*Tableau7[[#This Row],[Taux TVA]]*Tableau7[[#This Row],[Régime TVA: Récupération]]))*Tableau7[[#This Row],[Type 1]])</f>
        <v>0</v>
      </c>
      <c r="AN536" s="670">
        <f>IF(Tableau7[[#This Row],[N° pièce]]="",0,IF($K$2="pôle",((Tableau7[[#This Row],[hors TVA]]+(Tableau7[[#This Row],[hors TVA]]*Tableau7[[#This Row],[Taux TVA]])-(Tableau7[[#This Row],[hors TVA]]*Tableau7[[#This Row],[Taux TVA]]*Tableau7[[#This Row],[Régime TVA: Récupération]]))*Tableau7[[#This Row],[Type 2]]),0))</f>
        <v>0</v>
      </c>
      <c r="AO536" s="670">
        <f t="shared" si="129"/>
        <v>0</v>
      </c>
      <c r="AP536" s="255">
        <f t="shared" si="128"/>
        <v>0</v>
      </c>
      <c r="AQ536" s="506">
        <f>IF(M536=0,0,AN536-AS536)</f>
        <v>0</v>
      </c>
      <c r="AR536" s="671"/>
      <c r="AS536" s="512"/>
      <c r="AT536" s="513" t="str">
        <f>IF(('1C TSsoustraitance'!AP253*FICHE!C$14&lt;J536),"Forfait limité à "&amp;FICHE!C$14&amp;"€/jour","")</f>
        <v/>
      </c>
      <c r="AU536" s="797"/>
      <c r="AV536" s="484"/>
      <c r="AW536" s="484"/>
      <c r="AX536" s="484"/>
      <c r="AY536" s="484"/>
      <c r="AZ536" s="484"/>
      <c r="BA536" s="4"/>
      <c r="BB536" s="4"/>
      <c r="BC536" s="4"/>
      <c r="BD536" s="4"/>
      <c r="BE536" s="4"/>
      <c r="BF536" s="4"/>
      <c r="BG536" s="4"/>
      <c r="BH536" s="4"/>
      <c r="BI536" s="4"/>
      <c r="BJ536" s="4"/>
      <c r="BK536" s="4"/>
      <c r="BL536" s="4"/>
      <c r="BM536" s="4"/>
      <c r="BN536" s="4"/>
      <c r="BO536" s="4"/>
      <c r="BP536" s="4"/>
      <c r="BQ536" s="4"/>
      <c r="BR536" s="4"/>
      <c r="BS536" s="4"/>
      <c r="BT536" s="4"/>
      <c r="BU536" s="4"/>
      <c r="BV536" s="4"/>
      <c r="BW536" s="4"/>
      <c r="BX536" s="4"/>
      <c r="BY536" s="4"/>
      <c r="BZ536" s="4"/>
      <c r="CA536" s="4"/>
      <c r="CB536" s="4"/>
      <c r="CC536" s="4"/>
      <c r="CD536" s="4"/>
      <c r="CE536" s="4"/>
      <c r="CF536" s="4"/>
      <c r="CG536" s="4"/>
      <c r="CH536" s="4"/>
      <c r="CI536" s="4"/>
      <c r="CJ536" s="4"/>
      <c r="CK536" s="4"/>
      <c r="CL536" s="4"/>
      <c r="CM536" s="4"/>
      <c r="CN536" s="4"/>
      <c r="CO536" s="4"/>
      <c r="CP536" s="4"/>
      <c r="CQ536" s="4"/>
      <c r="CR536" s="4"/>
      <c r="CS536" s="4"/>
      <c r="CT536" s="4"/>
      <c r="CU536" s="4"/>
      <c r="CV536" s="4"/>
      <c r="CW536" s="4"/>
      <c r="CX536" s="4"/>
      <c r="CY536" s="4"/>
      <c r="CZ536" s="4"/>
      <c r="DA536" s="4"/>
      <c r="DB536" s="4"/>
      <c r="DC536" s="4"/>
      <c r="DD536" s="4"/>
      <c r="DE536" s="4"/>
      <c r="DF536" s="4"/>
      <c r="DG536" s="4"/>
      <c r="DH536" s="4"/>
      <c r="DI536" s="4"/>
      <c r="DJ536" s="4"/>
      <c r="DK536" s="4"/>
      <c r="DL536" s="4"/>
      <c r="DM536" s="4"/>
      <c r="DN536" s="4"/>
      <c r="DO536" s="4"/>
      <c r="DP536" s="4"/>
      <c r="DQ536" s="4"/>
      <c r="DR536" s="4"/>
      <c r="DS536" s="4"/>
      <c r="DT536" s="4"/>
      <c r="DU536" s="4"/>
      <c r="DV536" s="4"/>
      <c r="DW536" s="4"/>
      <c r="DX536" s="4"/>
      <c r="DY536" s="4"/>
      <c r="DZ536" s="4"/>
      <c r="EA536" s="4"/>
      <c r="EB536" s="4"/>
      <c r="EC536" s="4"/>
      <c r="ED536" s="4"/>
      <c r="EE536" s="4"/>
      <c r="EF536" s="4"/>
      <c r="EG536" s="4"/>
      <c r="EH536" s="4"/>
      <c r="EI536" s="4"/>
      <c r="EJ536" s="4"/>
      <c r="EK536" s="4"/>
      <c r="EL536" s="4"/>
      <c r="EM536" s="4"/>
      <c r="EN536" s="4"/>
      <c r="EO536" s="4"/>
      <c r="EP536" s="4"/>
      <c r="EQ536" s="4"/>
      <c r="ER536" s="4"/>
      <c r="ES536" s="4"/>
      <c r="ET536" s="4"/>
      <c r="EU536" s="4"/>
      <c r="EV536" s="4"/>
      <c r="EW536" s="4"/>
      <c r="EX536" s="4"/>
      <c r="EY536" s="4"/>
      <c r="EZ536" s="4"/>
      <c r="FA536" s="4"/>
      <c r="FB536" s="4"/>
      <c r="FC536" s="4"/>
      <c r="FD536" s="4"/>
      <c r="FE536" s="4"/>
      <c r="FF536" s="4"/>
      <c r="FG536" s="4"/>
      <c r="FH536" s="4"/>
      <c r="FI536" s="4"/>
      <c r="FJ536" s="4"/>
      <c r="FK536" s="4"/>
      <c r="FL536" s="4"/>
      <c r="FM536" s="4"/>
      <c r="FN536" s="4"/>
      <c r="FO536" s="4"/>
      <c r="FP536" s="4"/>
      <c r="FQ536" s="4"/>
      <c r="FR536" s="4"/>
      <c r="FS536" s="4"/>
      <c r="FT536" s="4"/>
      <c r="FU536" s="4"/>
      <c r="FV536" s="4"/>
      <c r="FW536" s="4"/>
      <c r="FX536" s="4"/>
      <c r="FY536" s="4"/>
      <c r="FZ536" s="4"/>
      <c r="GA536" s="4"/>
      <c r="GB536" s="4"/>
      <c r="GC536" s="4"/>
      <c r="GD536" s="4"/>
      <c r="GE536" s="4"/>
      <c r="GF536" s="4"/>
      <c r="GG536" s="4"/>
      <c r="GH536" s="4"/>
      <c r="GI536" s="4"/>
      <c r="GJ536" s="4"/>
      <c r="GK536" s="4"/>
      <c r="GL536" s="4"/>
      <c r="GM536" s="4"/>
      <c r="GN536" s="4"/>
      <c r="GO536" s="4"/>
      <c r="GP536" s="4"/>
      <c r="GQ536" s="4"/>
      <c r="GR536" s="4"/>
      <c r="GS536" s="4"/>
      <c r="GT536" s="4"/>
      <c r="GU536" s="4"/>
      <c r="GV536" s="4"/>
      <c r="GW536" s="4"/>
      <c r="GX536" s="4"/>
      <c r="GY536" s="4"/>
      <c r="GZ536" s="4"/>
      <c r="HA536" s="4"/>
      <c r="HB536" s="4"/>
      <c r="HC536" s="4"/>
    </row>
    <row r="537" spans="1:211" s="380" customFormat="1" ht="13.9" customHeight="1">
      <c r="A537" s="828" t="str">
        <f>IF('1C TSsoustraitance'!$A254&lt;&gt;0,'1C TSsoustraitance'!$A254,"")</f>
        <v/>
      </c>
      <c r="B537" s="530"/>
      <c r="C537" s="513" t="str">
        <f>IF('1C TSsoustraitance'!$A254&lt;&gt;0,'1C TSsoustraitance'!$B254,"")</f>
        <v/>
      </c>
      <c r="D537" s="513" t="str">
        <f>IF('1C TSsoustraitance'!$A254&lt;&gt;0,'1C TSsoustraitance'!$C254,"")</f>
        <v/>
      </c>
      <c r="E537" s="684"/>
      <c r="F537" s="685"/>
      <c r="G537" s="666">
        <f>'1C TSsoustraitance'!$D254</f>
        <v>0</v>
      </c>
      <c r="H537" s="533">
        <v>0.21</v>
      </c>
      <c r="I537" s="533">
        <v>1</v>
      </c>
      <c r="J537" s="534"/>
      <c r="K537" s="667">
        <f t="shared" si="131"/>
        <v>0</v>
      </c>
      <c r="L537" s="668">
        <f>IF(OR('1C TSsoustraitance'!$D254="",'1C TSsoustraitance'!$AP254=0),0,IF(AND('1C TSsoustraitance'!$D254&lt;&gt;"",$K$2="Pôle",'1C TSsoustraitance'!$E254="OUI"),(('1C TSsoustraitance'!$F254+'1C TSsoustraitance'!$G254+'1C TSsoustraitance'!$H254+'1C TSsoustraitance'!$I254+'1C TSsoustraitance'!$M254)/'1C TSsoustraitance'!$R254),IF(AND('1C TSsoustraitance'!$D254&lt;&gt;"",$K$2="Pôle",'1C TSsoustraitance'!$E254="NON"),(('1C TSsoustraitance'!$F254+'1C TSsoustraitance'!$G254+'1C TSsoustraitance'!$H254+'1C TSsoustraitance'!$I254+'1C TSsoustraitance'!$M254)/'1C TSsoustraitance'!$AP254),IF(AND('1C TSsoustraitance'!$D254&lt;&gt;"",$K$2&lt;&gt;"Pôle",'1C TSsoustraitance'!$E254="OUI"),(('1C TSsoustraitance'!$F254+'1C TSsoustraitance'!$G254+'1C TSsoustraitance'!$H254+'1C TSsoustraitance'!$I254+'1C TSsoustraitance'!$J254+'1C TSsoustraitance'!$K254+'1C TSsoustraitance'!$L254+'1C TSsoustraitance'!$M254+'1C TSsoustraitance'!$N254+'1C TSsoustraitance'!$O254+'1C TSsoustraitance'!$P254+'1C TSsoustraitance'!$Q254)/'1C TSsoustraitance'!$R254),IF(AND('1C TSsoustraitance'!$D254&lt;&gt;"",$K$2&lt;&gt;"Pôle",'1C TSsoustraitance'!$E254="NON"),(('1C TSsoustraitance'!$F254+'1C TSsoustraitance'!$G254+'1C TSsoustraitance'!$H254+'1C TSsoustraitance'!$I254+'1C TSsoustraitance'!$J254+'1C TSsoustraitance'!$K254+'1C TSsoustraitance'!$L254+'1C TSsoustraitance'!$M254+'1C TSsoustraitance'!$N254+'1C TSsoustraitance'!$O254+'1C TSsoustraitance'!$P254+'1C TSsoustraitance'!$Q254))/'1C TSsoustraitance'!$AP254)))))</f>
        <v>0</v>
      </c>
      <c r="M537" s="668">
        <f>IF(OR('1C TSsoustraitance'!$D254="",'1C TSsoustraitance'!AP$13=0),0,IF(AND('1C TSsoustraitance'!$D254&lt;&gt;"",$K$2="Pôle",'1C TSsoustraitance'!$E254="OUI"),(('1C TSsoustraitance'!$J254+'1C TSsoustraitance'!$K254+'1C TSsoustraitance'!$L254)/'1C TSsoustraitance'!$R254),IF(AND('1C TSsoustraitance'!$D254&lt;&gt;"",$K$2="Pôle",'1C TSsoustraitance'!$E254="NON"),(('1C TSsoustraitance'!$J254+'1C TSsoustraitance'!$K254+'1C TSsoustraitance'!$L254)/'1C TSsoustraitance'!$AP254),IF(AND('1C TSsoustraitance'!$D254&lt;&gt;"",$K$2&lt;&gt;"Pôle"),0))))</f>
        <v>0</v>
      </c>
      <c r="N537" s="668">
        <f t="shared" si="136"/>
        <v>0</v>
      </c>
      <c r="O537" s="669">
        <f>IF(OR('1C TSsoustraitance'!$D254="",'1C TSsoustraitance'!$E254="OUI",'1C TSsoustraitance'!$AP254=0),0,(('1C TSsoustraitance'!$S254)/'1C TSsoustraitance'!$AP254))</f>
        <v>0</v>
      </c>
      <c r="P537" s="669">
        <f>IF(OR('1C TSsoustraitance'!$D254="",'1C TSsoustraitance'!$E254="OUI",'1C TSsoustraitance'!$AP254=0),0,(('1C TSsoustraitance'!$T254)/'1C TSsoustraitance'!$AP254))</f>
        <v>0</v>
      </c>
      <c r="Q537" s="669">
        <f>IF(OR('1C TSsoustraitance'!$D254="",'1C TSsoustraitance'!$E254="OUI",'1C TSsoustraitance'!$AP254=0),0,(('1C TSsoustraitance'!$U254)/'1C TSsoustraitance'!$AP254))</f>
        <v>0</v>
      </c>
      <c r="R537" s="669">
        <f>IF(OR('1C TSsoustraitance'!$D254="",'1C TSsoustraitance'!$E254="OUI",'1C TSsoustraitance'!$AP254=0),0,(('1C TSsoustraitance'!$V254)/'1C TSsoustraitance'!$AP254))</f>
        <v>0</v>
      </c>
      <c r="S537" s="669">
        <f>IF(OR('1C TSsoustraitance'!$D254="",'1C TSsoustraitance'!$E254="OUI",'1C TSsoustraitance'!$AP254=0),0,(('1C TSsoustraitance'!$W254)/'1C TSsoustraitance'!$AP254))</f>
        <v>0</v>
      </c>
      <c r="T537" s="669">
        <f>IF(OR('1C TSsoustraitance'!$D254="",'1C TSsoustraitance'!$E254="OUI",'1C TSsoustraitance'!$AP254=0),0,(('1C TSsoustraitance'!$X254)/'1C TSsoustraitance'!$AP254))</f>
        <v>0</v>
      </c>
      <c r="U537" s="669">
        <f>IF(OR('1C TSsoustraitance'!$D254="",'1C TSsoustraitance'!$E254="OUI",'1C TSsoustraitance'!$AP254=0),0,(('1C TSsoustraitance'!$Y254)/'1C TSsoustraitance'!$AP254))</f>
        <v>0</v>
      </c>
      <c r="V537" s="669">
        <f>IF(OR('1C TSsoustraitance'!$D254="",'1C TSsoustraitance'!$E254="OUI",'1C TSsoustraitance'!$AP254=0),0,(('1C TSsoustraitance'!$Z254)/'1C TSsoustraitance'!$AP254))</f>
        <v>0</v>
      </c>
      <c r="W537" s="669">
        <f>IF(OR('1C TSsoustraitance'!$D254="",'1C TSsoustraitance'!$E254="OUI",'1C TSsoustraitance'!$AP254=0),0,(('1C TSsoustraitance'!$AA254)/'1C TSsoustraitance'!$AP254))</f>
        <v>0</v>
      </c>
      <c r="X537" s="669">
        <f>IF(OR('1C TSsoustraitance'!$D254="",'1C TSsoustraitance'!$E254="OUI",'1C TSsoustraitance'!$AP254=0),0,(('1C TSsoustraitance'!$AB254)/'1C TSsoustraitance'!$AP254))</f>
        <v>0</v>
      </c>
      <c r="Y537" s="669">
        <f>IF(OR('1C TSsoustraitance'!$D254="",'1C TSsoustraitance'!$E254="OUI",'1C TSsoustraitance'!$AP254=0),0,(('1C TSsoustraitance'!$AC254)/'1C TSsoustraitance'!$AP254))</f>
        <v>0</v>
      </c>
      <c r="Z537" s="669">
        <f>IF(OR('1C TSsoustraitance'!$D254="",'1C TSsoustraitance'!$E254="OUI",'1C TSsoustraitance'!$AP254=0),0,(('1C TSsoustraitance'!$AD254)/'1C TSsoustraitance'!$AP254))</f>
        <v>0</v>
      </c>
      <c r="AA537" s="669">
        <f>IF(OR('1C TSsoustraitance'!$D254="",'1C TSsoustraitance'!$E254="OUI",'1C TSsoustraitance'!$AP254=0),0,(('1C TSsoustraitance'!$AE254)/'1C TSsoustraitance'!$AP254))</f>
        <v>0</v>
      </c>
      <c r="AB537" s="669">
        <f>IF(OR('1C TSsoustraitance'!$D254="",'1C TSsoustraitance'!$E254="OUI",'1C TSsoustraitance'!$AP254=0),0,(('1C TSsoustraitance'!$AF254)/'1C TSsoustraitance'!$AP254))</f>
        <v>0</v>
      </c>
      <c r="AC537" s="669">
        <f>IF(OR('1C TSsoustraitance'!$D254="",'1C TSsoustraitance'!$E254="OUI",'1C TSsoustraitance'!$AP254=0),0,(('1C TSsoustraitance'!$AG254)/'1C TSsoustraitance'!$AP254))</f>
        <v>0</v>
      </c>
      <c r="AD537" s="669">
        <f>IF(OR('1C TSsoustraitance'!$D254="",'1C TSsoustraitance'!$E254="OUI",'1C TSsoustraitance'!$AP254=0),0,(('1C TSsoustraitance'!$AH254)/'1C TSsoustraitance'!$AP254))</f>
        <v>0</v>
      </c>
      <c r="AE537" s="669">
        <f>IF(OR('1C TSsoustraitance'!$D254="",'1C TSsoustraitance'!$E254="OUI",'1C TSsoustraitance'!$AP254=0),0,(('1C TSsoustraitance'!$AI254)/'1C TSsoustraitance'!$AP254))</f>
        <v>0</v>
      </c>
      <c r="AF537" s="669">
        <f>IF(OR('1C TSsoustraitance'!$D254="",'1C TSsoustraitance'!$E254="OUI",'1C TSsoustraitance'!$AP254=0),0,(('1C TSsoustraitance'!$AJ254)/'1C TSsoustraitance'!$AP254))</f>
        <v>0</v>
      </c>
      <c r="AG537" s="669">
        <f>IF(OR('1C TSsoustraitance'!$D254="",'1C TSsoustraitance'!$E254="OUI",'1C TSsoustraitance'!$AP254=0),0,(('1C TSsoustraitance'!$AK254)/'1C TSsoustraitance'!$AP254))</f>
        <v>0</v>
      </c>
      <c r="AH537" s="669">
        <f>IF(OR('1C TSsoustraitance'!$D254="",'1C TSsoustraitance'!$E254="OUI",'1C TSsoustraitance'!$AP254=0),0,(('1C TSsoustraitance'!$AL254)/'1C TSsoustraitance'!$AP254))</f>
        <v>0</v>
      </c>
      <c r="AI537" s="669">
        <f>IF(OR('1C TSsoustraitance'!$D254="",'1C TSsoustraitance'!$E254="OUI",'1C TSsoustraitance'!$AP254=0),0,(('1C TSsoustraitance'!$AM254)/'1C TSsoustraitance'!$AP254))</f>
        <v>0</v>
      </c>
      <c r="AJ537" s="669">
        <f>IF(OR('1C TSsoustraitance'!$D254="",'1C TSsoustraitance'!$E254="OUI",'1C TSsoustraitance'!$AP254=0),0,(('1C TSsoustraitance'!$AN254)/'1C TSsoustraitance'!$AP254))</f>
        <v>0</v>
      </c>
      <c r="AK537" s="669">
        <f t="shared" si="133"/>
        <v>0</v>
      </c>
      <c r="AL537" s="668">
        <f t="shared" si="134"/>
        <v>0</v>
      </c>
      <c r="AM537" s="670">
        <f>IF(Tableau7[[#This Row],[N° pièce]]="",0,(Tableau7[[#This Row],[hors TVA]]+(Tableau7[[#This Row],[hors TVA]]*Tableau7[[#This Row],[Taux TVA]])-(Tableau7[[#This Row],[hors TVA]]*Tableau7[[#This Row],[Taux TVA]]*Tableau7[[#This Row],[Régime TVA: Récupération]]))*Tableau7[[#This Row],[Type 1]])</f>
        <v>0</v>
      </c>
      <c r="AN537" s="670">
        <f>IF(Tableau7[[#This Row],[N° pièce]]="",0,IF($K$2="pôle",((Tableau7[[#This Row],[hors TVA]]+(Tableau7[[#This Row],[hors TVA]]*Tableau7[[#This Row],[Taux TVA]])-(Tableau7[[#This Row],[hors TVA]]*Tableau7[[#This Row],[Taux TVA]]*Tableau7[[#This Row],[Régime TVA: Récupération]]))*Tableau7[[#This Row],[Type 2]]),0))</f>
        <v>0</v>
      </c>
      <c r="AO537" s="670">
        <f t="shared" si="129"/>
        <v>0</v>
      </c>
      <c r="AP537" s="255">
        <f t="shared" si="128"/>
        <v>0</v>
      </c>
      <c r="AQ537" s="506">
        <f t="shared" ref="AQ537:AQ559" si="137">IF(M537=0,0,AN537-AS537)</f>
        <v>0</v>
      </c>
      <c r="AR537" s="671"/>
      <c r="AS537" s="512"/>
      <c r="AT537" s="513" t="str">
        <f>IF(('1C TSsoustraitance'!AP254*FICHE!C$14&lt;J537),"Forfait limité à "&amp;FICHE!C$14&amp;"€/jour","")</f>
        <v/>
      </c>
      <c r="AU537" s="797"/>
      <c r="AV537" s="484"/>
      <c r="AW537" s="484"/>
      <c r="AX537" s="484"/>
      <c r="AY537" s="484"/>
      <c r="AZ537" s="484"/>
      <c r="BA537" s="4"/>
      <c r="BB537" s="4"/>
      <c r="BC537" s="4"/>
      <c r="BD537" s="4"/>
      <c r="BE537" s="4"/>
      <c r="BF537" s="4"/>
      <c r="BG537" s="4"/>
      <c r="BH537" s="4"/>
      <c r="BI537" s="4"/>
      <c r="BJ537" s="4"/>
      <c r="BK537" s="4"/>
      <c r="BL537" s="4"/>
      <c r="BM537" s="4"/>
      <c r="BN537" s="4"/>
      <c r="BO537" s="4"/>
      <c r="BP537" s="4"/>
      <c r="BQ537" s="4"/>
      <c r="BR537" s="4"/>
      <c r="BS537" s="4"/>
      <c r="BT537" s="4"/>
      <c r="BU537" s="4"/>
      <c r="BV537" s="4"/>
      <c r="BW537" s="4"/>
      <c r="BX537" s="4"/>
      <c r="BY537" s="4"/>
      <c r="BZ537" s="4"/>
      <c r="CA537" s="4"/>
      <c r="CB537" s="4"/>
      <c r="CC537" s="4"/>
      <c r="CD537" s="4"/>
      <c r="CE537" s="4"/>
      <c r="CF537" s="4"/>
      <c r="CG537" s="4"/>
      <c r="CH537" s="4"/>
      <c r="CI537" s="4"/>
      <c r="CJ537" s="4"/>
      <c r="CK537" s="4"/>
      <c r="CL537" s="4"/>
      <c r="CM537" s="4"/>
      <c r="CN537" s="4"/>
      <c r="CO537" s="4"/>
      <c r="CP537" s="4"/>
      <c r="CQ537" s="4"/>
      <c r="CR537" s="4"/>
      <c r="CS537" s="4"/>
      <c r="CT537" s="4"/>
      <c r="CU537" s="4"/>
      <c r="CV537" s="4"/>
      <c r="CW537" s="4"/>
      <c r="CX537" s="4"/>
      <c r="CY537" s="4"/>
      <c r="CZ537" s="4"/>
      <c r="DA537" s="4"/>
      <c r="DB537" s="4"/>
      <c r="DC537" s="4"/>
      <c r="DD537" s="4"/>
      <c r="DE537" s="4"/>
      <c r="DF537" s="4"/>
      <c r="DG537" s="4"/>
      <c r="DH537" s="4"/>
      <c r="DI537" s="4"/>
      <c r="DJ537" s="4"/>
      <c r="DK537" s="4"/>
      <c r="DL537" s="4"/>
      <c r="DM537" s="4"/>
      <c r="DN537" s="4"/>
      <c r="DO537" s="4"/>
      <c r="DP537" s="4"/>
      <c r="DQ537" s="4"/>
      <c r="DR537" s="4"/>
      <c r="DS537" s="4"/>
      <c r="DT537" s="4"/>
      <c r="DU537" s="4"/>
      <c r="DV537" s="4"/>
      <c r="DW537" s="4"/>
      <c r="DX537" s="4"/>
      <c r="DY537" s="4"/>
      <c r="DZ537" s="4"/>
      <c r="EA537" s="4"/>
      <c r="EB537" s="4"/>
      <c r="EC537" s="4"/>
      <c r="ED537" s="4"/>
      <c r="EE537" s="4"/>
      <c r="EF537" s="4"/>
      <c r="EG537" s="4"/>
      <c r="EH537" s="4"/>
      <c r="EI537" s="4"/>
      <c r="EJ537" s="4"/>
      <c r="EK537" s="4"/>
      <c r="EL537" s="4"/>
      <c r="EM537" s="4"/>
      <c r="EN537" s="4"/>
      <c r="EO537" s="4"/>
      <c r="EP537" s="4"/>
      <c r="EQ537" s="4"/>
      <c r="ER537" s="4"/>
      <c r="ES537" s="4"/>
      <c r="ET537" s="4"/>
      <c r="EU537" s="4"/>
      <c r="EV537" s="4"/>
      <c r="EW537" s="4"/>
      <c r="EX537" s="4"/>
      <c r="EY537" s="4"/>
      <c r="EZ537" s="4"/>
      <c r="FA537" s="4"/>
      <c r="FB537" s="4"/>
      <c r="FC537" s="4"/>
      <c r="FD537" s="4"/>
      <c r="FE537" s="4"/>
      <c r="FF537" s="4"/>
      <c r="FG537" s="4"/>
      <c r="FH537" s="4"/>
      <c r="FI537" s="4"/>
      <c r="FJ537" s="4"/>
      <c r="FK537" s="4"/>
      <c r="FL537" s="4"/>
      <c r="FM537" s="4"/>
      <c r="FN537" s="4"/>
      <c r="FO537" s="4"/>
      <c r="FP537" s="4"/>
      <c r="FQ537" s="4"/>
      <c r="FR537" s="4"/>
      <c r="FS537" s="4"/>
      <c r="FT537" s="4"/>
      <c r="FU537" s="4"/>
      <c r="FV537" s="4"/>
      <c r="FW537" s="4"/>
      <c r="FX537" s="4"/>
      <c r="FY537" s="4"/>
      <c r="FZ537" s="4"/>
      <c r="GA537" s="4"/>
      <c r="GB537" s="4"/>
      <c r="GC537" s="4"/>
      <c r="GD537" s="4"/>
      <c r="GE537" s="4"/>
      <c r="GF537" s="4"/>
      <c r="GG537" s="4"/>
      <c r="GH537" s="4"/>
      <c r="GI537" s="4"/>
      <c r="GJ537" s="4"/>
      <c r="GK537" s="4"/>
      <c r="GL537" s="4"/>
      <c r="GM537" s="4"/>
      <c r="GN537" s="4"/>
      <c r="GO537" s="4"/>
      <c r="GP537" s="4"/>
      <c r="GQ537" s="4"/>
      <c r="GR537" s="4"/>
      <c r="GS537" s="4"/>
      <c r="GT537" s="4"/>
      <c r="GU537" s="4"/>
      <c r="GV537" s="4"/>
      <c r="GW537" s="4"/>
      <c r="GX537" s="4"/>
      <c r="GY537" s="4"/>
      <c r="GZ537" s="4"/>
      <c r="HA537" s="4"/>
      <c r="HB537" s="4"/>
      <c r="HC537" s="4"/>
    </row>
    <row r="538" spans="1:211" s="380" customFormat="1" ht="13.9" customHeight="1">
      <c r="A538" s="828" t="str">
        <f>IF('1C TSsoustraitance'!$A255&lt;&gt;0,'1C TSsoustraitance'!$A255,"")</f>
        <v/>
      </c>
      <c r="B538" s="530"/>
      <c r="C538" s="513" t="str">
        <f>IF('1C TSsoustraitance'!$A255&lt;&gt;0,'1C TSsoustraitance'!$B255,"")</f>
        <v/>
      </c>
      <c r="D538" s="513" t="str">
        <f>IF('1C TSsoustraitance'!$A255&lt;&gt;0,'1C TSsoustraitance'!$C255,"")</f>
        <v/>
      </c>
      <c r="E538" s="684"/>
      <c r="F538" s="685"/>
      <c r="G538" s="666">
        <f>'1C TSsoustraitance'!$D255</f>
        <v>0</v>
      </c>
      <c r="H538" s="533">
        <v>0.21</v>
      </c>
      <c r="I538" s="533">
        <v>1</v>
      </c>
      <c r="J538" s="534"/>
      <c r="K538" s="667">
        <f t="shared" si="131"/>
        <v>0</v>
      </c>
      <c r="L538" s="668">
        <f>IF(OR('1C TSsoustraitance'!$D255="",'1C TSsoustraitance'!$AP255=0),0,IF(AND('1C TSsoustraitance'!$D255&lt;&gt;"",$K$2="Pôle",'1C TSsoustraitance'!$E255="OUI"),(('1C TSsoustraitance'!$F255+'1C TSsoustraitance'!$G255+'1C TSsoustraitance'!$H255+'1C TSsoustraitance'!$I255+'1C TSsoustraitance'!$M255)/'1C TSsoustraitance'!$R255),IF(AND('1C TSsoustraitance'!$D255&lt;&gt;"",$K$2="Pôle",'1C TSsoustraitance'!$E255="NON"),(('1C TSsoustraitance'!$F255+'1C TSsoustraitance'!$G255+'1C TSsoustraitance'!$H255+'1C TSsoustraitance'!$I255+'1C TSsoustraitance'!$M255)/'1C TSsoustraitance'!$AP255),IF(AND('1C TSsoustraitance'!$D255&lt;&gt;"",$K$2&lt;&gt;"Pôle",'1C TSsoustraitance'!$E255="OUI"),(('1C TSsoustraitance'!$F255+'1C TSsoustraitance'!$G255+'1C TSsoustraitance'!$H255+'1C TSsoustraitance'!$I255+'1C TSsoustraitance'!$J255+'1C TSsoustraitance'!$K255+'1C TSsoustraitance'!$L255+'1C TSsoustraitance'!$M255+'1C TSsoustraitance'!$N255+'1C TSsoustraitance'!$O255+'1C TSsoustraitance'!$P255+'1C TSsoustraitance'!$Q255)/'1C TSsoustraitance'!$R255),IF(AND('1C TSsoustraitance'!$D255&lt;&gt;"",$K$2&lt;&gt;"Pôle",'1C TSsoustraitance'!$E255="NON"),(('1C TSsoustraitance'!$F255+'1C TSsoustraitance'!$G255+'1C TSsoustraitance'!$H255+'1C TSsoustraitance'!$I255+'1C TSsoustraitance'!$J255+'1C TSsoustraitance'!$K255+'1C TSsoustraitance'!$L255+'1C TSsoustraitance'!$M255+'1C TSsoustraitance'!$N255+'1C TSsoustraitance'!$O255+'1C TSsoustraitance'!$P255+'1C TSsoustraitance'!$Q255))/'1C TSsoustraitance'!$AP255)))))</f>
        <v>0</v>
      </c>
      <c r="M538" s="668">
        <f>IF(OR('1C TSsoustraitance'!$D255="",'1C TSsoustraitance'!AP$13=0),0,IF(AND('1C TSsoustraitance'!$D255&lt;&gt;"",$K$2="Pôle",'1C TSsoustraitance'!$E255="OUI"),(('1C TSsoustraitance'!$J255+'1C TSsoustraitance'!$K255+'1C TSsoustraitance'!$L255)/'1C TSsoustraitance'!$R255),IF(AND('1C TSsoustraitance'!$D255&lt;&gt;"",$K$2="Pôle",'1C TSsoustraitance'!$E255="NON"),(('1C TSsoustraitance'!$J255+'1C TSsoustraitance'!$K255+'1C TSsoustraitance'!$L255)/'1C TSsoustraitance'!$AP255),IF(AND('1C TSsoustraitance'!$D255&lt;&gt;"",$K$2&lt;&gt;"Pôle"),0))))</f>
        <v>0</v>
      </c>
      <c r="N538" s="668">
        <f t="shared" si="136"/>
        <v>0</v>
      </c>
      <c r="O538" s="669">
        <f>IF(OR('1C TSsoustraitance'!$D255="",'1C TSsoustraitance'!$E255="OUI",'1C TSsoustraitance'!$AP255=0),0,(('1C TSsoustraitance'!$S255)/'1C TSsoustraitance'!$AP255))</f>
        <v>0</v>
      </c>
      <c r="P538" s="669">
        <f>IF(OR('1C TSsoustraitance'!$D255="",'1C TSsoustraitance'!$E255="OUI",'1C TSsoustraitance'!$AP255=0),0,(('1C TSsoustraitance'!$T255)/'1C TSsoustraitance'!$AP255))</f>
        <v>0</v>
      </c>
      <c r="Q538" s="669">
        <f>IF(OR('1C TSsoustraitance'!$D255="",'1C TSsoustraitance'!$E255="OUI",'1C TSsoustraitance'!$AP255=0),0,(('1C TSsoustraitance'!$U255)/'1C TSsoustraitance'!$AP255))</f>
        <v>0</v>
      </c>
      <c r="R538" s="669">
        <f>IF(OR('1C TSsoustraitance'!$D255="",'1C TSsoustraitance'!$E255="OUI",'1C TSsoustraitance'!$AP255=0),0,(('1C TSsoustraitance'!$V255)/'1C TSsoustraitance'!$AP255))</f>
        <v>0</v>
      </c>
      <c r="S538" s="669">
        <f>IF(OR('1C TSsoustraitance'!$D255="",'1C TSsoustraitance'!$E255="OUI",'1C TSsoustraitance'!$AP255=0),0,(('1C TSsoustraitance'!$W255)/'1C TSsoustraitance'!$AP255))</f>
        <v>0</v>
      </c>
      <c r="T538" s="669">
        <f>IF(OR('1C TSsoustraitance'!$D255="",'1C TSsoustraitance'!$E255="OUI",'1C TSsoustraitance'!$AP255=0),0,(('1C TSsoustraitance'!$X255)/'1C TSsoustraitance'!$AP255))</f>
        <v>0</v>
      </c>
      <c r="U538" s="669">
        <f>IF(OR('1C TSsoustraitance'!$D255="",'1C TSsoustraitance'!$E255="OUI",'1C TSsoustraitance'!$AP255=0),0,(('1C TSsoustraitance'!$Y255)/'1C TSsoustraitance'!$AP255))</f>
        <v>0</v>
      </c>
      <c r="V538" s="669">
        <f>IF(OR('1C TSsoustraitance'!$D255="",'1C TSsoustraitance'!$E255="OUI",'1C TSsoustraitance'!$AP255=0),0,(('1C TSsoustraitance'!$Z255)/'1C TSsoustraitance'!$AP255))</f>
        <v>0</v>
      </c>
      <c r="W538" s="669">
        <f>IF(OR('1C TSsoustraitance'!$D255="",'1C TSsoustraitance'!$E255="OUI",'1C TSsoustraitance'!$AP255=0),0,(('1C TSsoustraitance'!$AA255)/'1C TSsoustraitance'!$AP255))</f>
        <v>0</v>
      </c>
      <c r="X538" s="669">
        <f>IF(OR('1C TSsoustraitance'!$D255="",'1C TSsoustraitance'!$E255="OUI",'1C TSsoustraitance'!$AP255=0),0,(('1C TSsoustraitance'!$AB255)/'1C TSsoustraitance'!$AP255))</f>
        <v>0</v>
      </c>
      <c r="Y538" s="669">
        <f>IF(OR('1C TSsoustraitance'!$D255="",'1C TSsoustraitance'!$E255="OUI",'1C TSsoustraitance'!$AP255=0),0,(('1C TSsoustraitance'!$AC255)/'1C TSsoustraitance'!$AP255))</f>
        <v>0</v>
      </c>
      <c r="Z538" s="669">
        <f>IF(OR('1C TSsoustraitance'!$D255="",'1C TSsoustraitance'!$E255="OUI",'1C TSsoustraitance'!$AP255=0),0,(('1C TSsoustraitance'!$AD255)/'1C TSsoustraitance'!$AP255))</f>
        <v>0</v>
      </c>
      <c r="AA538" s="669">
        <f>IF(OR('1C TSsoustraitance'!$D255="",'1C TSsoustraitance'!$E255="OUI",'1C TSsoustraitance'!$AP255=0),0,(('1C TSsoustraitance'!$AE255)/'1C TSsoustraitance'!$AP255))</f>
        <v>0</v>
      </c>
      <c r="AB538" s="669">
        <f>IF(OR('1C TSsoustraitance'!$D255="",'1C TSsoustraitance'!$E255="OUI",'1C TSsoustraitance'!$AP255=0),0,(('1C TSsoustraitance'!$AF255)/'1C TSsoustraitance'!$AP255))</f>
        <v>0</v>
      </c>
      <c r="AC538" s="669">
        <f>IF(OR('1C TSsoustraitance'!$D255="",'1C TSsoustraitance'!$E255="OUI",'1C TSsoustraitance'!$AP255=0),0,(('1C TSsoustraitance'!$AG255)/'1C TSsoustraitance'!$AP255))</f>
        <v>0</v>
      </c>
      <c r="AD538" s="669">
        <f>IF(OR('1C TSsoustraitance'!$D255="",'1C TSsoustraitance'!$E255="OUI",'1C TSsoustraitance'!$AP255=0),0,(('1C TSsoustraitance'!$AH255)/'1C TSsoustraitance'!$AP255))</f>
        <v>0</v>
      </c>
      <c r="AE538" s="669">
        <f>IF(OR('1C TSsoustraitance'!$D255="",'1C TSsoustraitance'!$E255="OUI",'1C TSsoustraitance'!$AP255=0),0,(('1C TSsoustraitance'!$AI255)/'1C TSsoustraitance'!$AP255))</f>
        <v>0</v>
      </c>
      <c r="AF538" s="669">
        <f>IF(OR('1C TSsoustraitance'!$D255="",'1C TSsoustraitance'!$E255="OUI",'1C TSsoustraitance'!$AP255=0),0,(('1C TSsoustraitance'!$AJ255)/'1C TSsoustraitance'!$AP255))</f>
        <v>0</v>
      </c>
      <c r="AG538" s="669">
        <f>IF(OR('1C TSsoustraitance'!$D255="",'1C TSsoustraitance'!$E255="OUI",'1C TSsoustraitance'!$AP255=0),0,(('1C TSsoustraitance'!$AK255)/'1C TSsoustraitance'!$AP255))</f>
        <v>0</v>
      </c>
      <c r="AH538" s="669">
        <f>IF(OR('1C TSsoustraitance'!$D255="",'1C TSsoustraitance'!$E255="OUI",'1C TSsoustraitance'!$AP255=0),0,(('1C TSsoustraitance'!$AL255)/'1C TSsoustraitance'!$AP255))</f>
        <v>0</v>
      </c>
      <c r="AI538" s="669">
        <f>IF(OR('1C TSsoustraitance'!$D255="",'1C TSsoustraitance'!$E255="OUI",'1C TSsoustraitance'!$AP255=0),0,(('1C TSsoustraitance'!$AM255)/'1C TSsoustraitance'!$AP255))</f>
        <v>0</v>
      </c>
      <c r="AJ538" s="669">
        <f>IF(OR('1C TSsoustraitance'!$D255="",'1C TSsoustraitance'!$E255="OUI",'1C TSsoustraitance'!$AP255=0),0,(('1C TSsoustraitance'!$AN255)/'1C TSsoustraitance'!$AP255))</f>
        <v>0</v>
      </c>
      <c r="AK538" s="669">
        <f t="shared" si="133"/>
        <v>0</v>
      </c>
      <c r="AL538" s="668">
        <f t="shared" si="134"/>
        <v>0</v>
      </c>
      <c r="AM538" s="670">
        <f>IF(Tableau7[[#This Row],[N° pièce]]="",0,(Tableau7[[#This Row],[hors TVA]]+(Tableau7[[#This Row],[hors TVA]]*Tableau7[[#This Row],[Taux TVA]])-(Tableau7[[#This Row],[hors TVA]]*Tableau7[[#This Row],[Taux TVA]]*Tableau7[[#This Row],[Régime TVA: Récupération]]))*Tableau7[[#This Row],[Type 1]])</f>
        <v>0</v>
      </c>
      <c r="AN538" s="670">
        <f>IF(Tableau7[[#This Row],[N° pièce]]="",0,IF($K$2="pôle",((Tableau7[[#This Row],[hors TVA]]+(Tableau7[[#This Row],[hors TVA]]*Tableau7[[#This Row],[Taux TVA]])-(Tableau7[[#This Row],[hors TVA]]*Tableau7[[#This Row],[Taux TVA]]*Tableau7[[#This Row],[Régime TVA: Récupération]]))*Tableau7[[#This Row],[Type 2]]),0))</f>
        <v>0</v>
      </c>
      <c r="AO538" s="670">
        <f t="shared" si="129"/>
        <v>0</v>
      </c>
      <c r="AP538" s="255">
        <f t="shared" si="128"/>
        <v>0</v>
      </c>
      <c r="AQ538" s="506">
        <f t="shared" si="137"/>
        <v>0</v>
      </c>
      <c r="AR538" s="671"/>
      <c r="AS538" s="512"/>
      <c r="AT538" s="513" t="str">
        <f>IF(('1C TSsoustraitance'!AP255*FICHE!C$14&lt;J538),"Forfait limité à "&amp;FICHE!C$14&amp;"€/jour","")</f>
        <v/>
      </c>
      <c r="AU538" s="797"/>
      <c r="AV538" s="484"/>
      <c r="AW538" s="484"/>
      <c r="AX538" s="484"/>
      <c r="AY538" s="484"/>
      <c r="AZ538" s="484"/>
      <c r="BA538" s="4"/>
      <c r="BB538" s="4"/>
      <c r="BC538" s="4"/>
      <c r="BD538" s="4"/>
      <c r="BE538" s="4"/>
      <c r="BF538" s="4"/>
      <c r="BG538" s="4"/>
      <c r="BH538" s="4"/>
      <c r="BI538" s="4"/>
      <c r="BJ538" s="4"/>
      <c r="BK538" s="4"/>
      <c r="BL538" s="4"/>
      <c r="BM538" s="4"/>
      <c r="BN538" s="4"/>
      <c r="BO538" s="4"/>
      <c r="BP538" s="4"/>
      <c r="BQ538" s="4"/>
      <c r="BR538" s="4"/>
      <c r="BS538" s="4"/>
      <c r="BT538" s="4"/>
      <c r="BU538" s="4"/>
      <c r="BV538" s="4"/>
      <c r="BW538" s="4"/>
      <c r="BX538" s="4"/>
      <c r="BY538" s="4"/>
      <c r="BZ538" s="4"/>
      <c r="CA538" s="4"/>
      <c r="CB538" s="4"/>
      <c r="CC538" s="4"/>
      <c r="CD538" s="4"/>
      <c r="CE538" s="4"/>
      <c r="CF538" s="4"/>
      <c r="CG538" s="4"/>
      <c r="CH538" s="4"/>
      <c r="CI538" s="4"/>
      <c r="CJ538" s="4"/>
      <c r="CK538" s="4"/>
      <c r="CL538" s="4"/>
      <c r="CM538" s="4"/>
      <c r="CN538" s="4"/>
      <c r="CO538" s="4"/>
      <c r="CP538" s="4"/>
      <c r="CQ538" s="4"/>
      <c r="CR538" s="4"/>
      <c r="CS538" s="4"/>
      <c r="CT538" s="4"/>
      <c r="CU538" s="4"/>
      <c r="CV538" s="4"/>
      <c r="CW538" s="4"/>
      <c r="CX538" s="4"/>
      <c r="CY538" s="4"/>
      <c r="CZ538" s="4"/>
      <c r="DA538" s="4"/>
      <c r="DB538" s="4"/>
      <c r="DC538" s="4"/>
      <c r="DD538" s="4"/>
      <c r="DE538" s="4"/>
      <c r="DF538" s="4"/>
      <c r="DG538" s="4"/>
      <c r="DH538" s="4"/>
      <c r="DI538" s="4"/>
      <c r="DJ538" s="4"/>
      <c r="DK538" s="4"/>
      <c r="DL538" s="4"/>
      <c r="DM538" s="4"/>
      <c r="DN538" s="4"/>
      <c r="DO538" s="4"/>
      <c r="DP538" s="4"/>
      <c r="DQ538" s="4"/>
      <c r="DR538" s="4"/>
      <c r="DS538" s="4"/>
      <c r="DT538" s="4"/>
      <c r="DU538" s="4"/>
      <c r="DV538" s="4"/>
      <c r="DW538" s="4"/>
      <c r="DX538" s="4"/>
      <c r="DY538" s="4"/>
      <c r="DZ538" s="4"/>
      <c r="EA538" s="4"/>
      <c r="EB538" s="4"/>
      <c r="EC538" s="4"/>
      <c r="ED538" s="4"/>
      <c r="EE538" s="4"/>
      <c r="EF538" s="4"/>
      <c r="EG538" s="4"/>
      <c r="EH538" s="4"/>
      <c r="EI538" s="4"/>
      <c r="EJ538" s="4"/>
      <c r="EK538" s="4"/>
      <c r="EL538" s="4"/>
      <c r="EM538" s="4"/>
      <c r="EN538" s="4"/>
      <c r="EO538" s="4"/>
      <c r="EP538" s="4"/>
      <c r="EQ538" s="4"/>
      <c r="ER538" s="4"/>
      <c r="ES538" s="4"/>
      <c r="ET538" s="4"/>
      <c r="EU538" s="4"/>
      <c r="EV538" s="4"/>
      <c r="EW538" s="4"/>
      <c r="EX538" s="4"/>
      <c r="EY538" s="4"/>
      <c r="EZ538" s="4"/>
      <c r="FA538" s="4"/>
      <c r="FB538" s="4"/>
      <c r="FC538" s="4"/>
      <c r="FD538" s="4"/>
      <c r="FE538" s="4"/>
      <c r="FF538" s="4"/>
      <c r="FG538" s="4"/>
      <c r="FH538" s="4"/>
      <c r="FI538" s="4"/>
      <c r="FJ538" s="4"/>
      <c r="FK538" s="4"/>
      <c r="FL538" s="4"/>
      <c r="FM538" s="4"/>
      <c r="FN538" s="4"/>
      <c r="FO538" s="4"/>
      <c r="FP538" s="4"/>
      <c r="FQ538" s="4"/>
      <c r="FR538" s="4"/>
      <c r="FS538" s="4"/>
      <c r="FT538" s="4"/>
      <c r="FU538" s="4"/>
      <c r="FV538" s="4"/>
      <c r="FW538" s="4"/>
      <c r="FX538" s="4"/>
      <c r="FY538" s="4"/>
      <c r="FZ538" s="4"/>
      <c r="GA538" s="4"/>
      <c r="GB538" s="4"/>
      <c r="GC538" s="4"/>
      <c r="GD538" s="4"/>
      <c r="GE538" s="4"/>
      <c r="GF538" s="4"/>
      <c r="GG538" s="4"/>
      <c r="GH538" s="4"/>
      <c r="GI538" s="4"/>
      <c r="GJ538" s="4"/>
      <c r="GK538" s="4"/>
      <c r="GL538" s="4"/>
      <c r="GM538" s="4"/>
      <c r="GN538" s="4"/>
      <c r="GO538" s="4"/>
      <c r="GP538" s="4"/>
      <c r="GQ538" s="4"/>
      <c r="GR538" s="4"/>
      <c r="GS538" s="4"/>
      <c r="GT538" s="4"/>
      <c r="GU538" s="4"/>
      <c r="GV538" s="4"/>
      <c r="GW538" s="4"/>
      <c r="GX538" s="4"/>
      <c r="GY538" s="4"/>
      <c r="GZ538" s="4"/>
      <c r="HA538" s="4"/>
      <c r="HB538" s="4"/>
      <c r="HC538" s="4"/>
    </row>
    <row r="539" spans="1:211" s="380" customFormat="1" ht="13.9" customHeight="1">
      <c r="A539" s="828" t="str">
        <f>IF('1C TSsoustraitance'!$A256&lt;&gt;0,'1C TSsoustraitance'!$A256,"")</f>
        <v/>
      </c>
      <c r="B539" s="530"/>
      <c r="C539" s="513" t="str">
        <f>IF('1C TSsoustraitance'!$A256&lt;&gt;0,'1C TSsoustraitance'!$B256,"")</f>
        <v/>
      </c>
      <c r="D539" s="513" t="str">
        <f>IF('1C TSsoustraitance'!$A256&lt;&gt;0,'1C TSsoustraitance'!$C256,"")</f>
        <v/>
      </c>
      <c r="E539" s="684"/>
      <c r="F539" s="685"/>
      <c r="G539" s="666">
        <f>'1C TSsoustraitance'!$D256</f>
        <v>0</v>
      </c>
      <c r="H539" s="533">
        <v>0.21</v>
      </c>
      <c r="I539" s="533">
        <v>1</v>
      </c>
      <c r="J539" s="534"/>
      <c r="K539" s="667">
        <f t="shared" si="131"/>
        <v>0</v>
      </c>
      <c r="L539" s="668">
        <f>IF(OR('1C TSsoustraitance'!$D256="",'1C TSsoustraitance'!$AP256=0),0,IF(AND('1C TSsoustraitance'!$D256&lt;&gt;"",$K$2="Pôle",'1C TSsoustraitance'!$E256="OUI"),(('1C TSsoustraitance'!$F256+'1C TSsoustraitance'!$G256+'1C TSsoustraitance'!$H256+'1C TSsoustraitance'!$I256+'1C TSsoustraitance'!$M256)/'1C TSsoustraitance'!$R256),IF(AND('1C TSsoustraitance'!$D256&lt;&gt;"",$K$2="Pôle",'1C TSsoustraitance'!$E256="NON"),(('1C TSsoustraitance'!$F256+'1C TSsoustraitance'!$G256+'1C TSsoustraitance'!$H256+'1C TSsoustraitance'!$I256+'1C TSsoustraitance'!$M256)/'1C TSsoustraitance'!$AP256),IF(AND('1C TSsoustraitance'!$D256&lt;&gt;"",$K$2&lt;&gt;"Pôle",'1C TSsoustraitance'!$E256="OUI"),(('1C TSsoustraitance'!$F256+'1C TSsoustraitance'!$G256+'1C TSsoustraitance'!$H256+'1C TSsoustraitance'!$I256+'1C TSsoustraitance'!$J256+'1C TSsoustraitance'!$K256+'1C TSsoustraitance'!$L256+'1C TSsoustraitance'!$M256+'1C TSsoustraitance'!$N256+'1C TSsoustraitance'!$O256+'1C TSsoustraitance'!$P256+'1C TSsoustraitance'!$Q256)/'1C TSsoustraitance'!$R256),IF(AND('1C TSsoustraitance'!$D256&lt;&gt;"",$K$2&lt;&gt;"Pôle",'1C TSsoustraitance'!$E256="NON"),(('1C TSsoustraitance'!$F256+'1C TSsoustraitance'!$G256+'1C TSsoustraitance'!$H256+'1C TSsoustraitance'!$I256+'1C TSsoustraitance'!$J256+'1C TSsoustraitance'!$K256+'1C TSsoustraitance'!$L256+'1C TSsoustraitance'!$M256+'1C TSsoustraitance'!$N256+'1C TSsoustraitance'!$O256+'1C TSsoustraitance'!$P256+'1C TSsoustraitance'!$Q256))/'1C TSsoustraitance'!$AP256)))))</f>
        <v>0</v>
      </c>
      <c r="M539" s="668">
        <f>IF(OR('1C TSsoustraitance'!$D256="",'1C TSsoustraitance'!AP$13=0),0,IF(AND('1C TSsoustraitance'!$D256&lt;&gt;"",$K$2="Pôle",'1C TSsoustraitance'!$E256="OUI"),(('1C TSsoustraitance'!$J256+'1C TSsoustraitance'!$K256+'1C TSsoustraitance'!$L256)/'1C TSsoustraitance'!$R256),IF(AND('1C TSsoustraitance'!$D256&lt;&gt;"",$K$2="Pôle",'1C TSsoustraitance'!$E256="NON"),(('1C TSsoustraitance'!$J256+'1C TSsoustraitance'!$K256+'1C TSsoustraitance'!$L256)/'1C TSsoustraitance'!$AP256),IF(AND('1C TSsoustraitance'!$D256&lt;&gt;"",$K$2&lt;&gt;"Pôle"),0))))</f>
        <v>0</v>
      </c>
      <c r="N539" s="668">
        <f t="shared" si="136"/>
        <v>0</v>
      </c>
      <c r="O539" s="669">
        <f>IF(OR('1C TSsoustraitance'!$D256="",'1C TSsoustraitance'!$E256="OUI",'1C TSsoustraitance'!$AP256=0),0,(('1C TSsoustraitance'!$S256)/'1C TSsoustraitance'!$AP256))</f>
        <v>0</v>
      </c>
      <c r="P539" s="669">
        <f>IF(OR('1C TSsoustraitance'!$D256="",'1C TSsoustraitance'!$E256="OUI",'1C TSsoustraitance'!$AP256=0),0,(('1C TSsoustraitance'!$T256)/'1C TSsoustraitance'!$AP256))</f>
        <v>0</v>
      </c>
      <c r="Q539" s="669">
        <f>IF(OR('1C TSsoustraitance'!$D256="",'1C TSsoustraitance'!$E256="OUI",'1C TSsoustraitance'!$AP256=0),0,(('1C TSsoustraitance'!$U256)/'1C TSsoustraitance'!$AP256))</f>
        <v>0</v>
      </c>
      <c r="R539" s="669">
        <f>IF(OR('1C TSsoustraitance'!$D256="",'1C TSsoustraitance'!$E256="OUI",'1C TSsoustraitance'!$AP256=0),0,(('1C TSsoustraitance'!$V256)/'1C TSsoustraitance'!$AP256))</f>
        <v>0</v>
      </c>
      <c r="S539" s="669">
        <f>IF(OR('1C TSsoustraitance'!$D256="",'1C TSsoustraitance'!$E256="OUI",'1C TSsoustraitance'!$AP256=0),0,(('1C TSsoustraitance'!$W256)/'1C TSsoustraitance'!$AP256))</f>
        <v>0</v>
      </c>
      <c r="T539" s="669">
        <f>IF(OR('1C TSsoustraitance'!$D256="",'1C TSsoustraitance'!$E256="OUI",'1C TSsoustraitance'!$AP256=0),0,(('1C TSsoustraitance'!$X256)/'1C TSsoustraitance'!$AP256))</f>
        <v>0</v>
      </c>
      <c r="U539" s="669">
        <f>IF(OR('1C TSsoustraitance'!$D256="",'1C TSsoustraitance'!$E256="OUI",'1C TSsoustraitance'!$AP256=0),0,(('1C TSsoustraitance'!$Y256)/'1C TSsoustraitance'!$AP256))</f>
        <v>0</v>
      </c>
      <c r="V539" s="669">
        <f>IF(OR('1C TSsoustraitance'!$D256="",'1C TSsoustraitance'!$E256="OUI",'1C TSsoustraitance'!$AP256=0),0,(('1C TSsoustraitance'!$Z256)/'1C TSsoustraitance'!$AP256))</f>
        <v>0</v>
      </c>
      <c r="W539" s="669">
        <f>IF(OR('1C TSsoustraitance'!$D256="",'1C TSsoustraitance'!$E256="OUI",'1C TSsoustraitance'!$AP256=0),0,(('1C TSsoustraitance'!$AA256)/'1C TSsoustraitance'!$AP256))</f>
        <v>0</v>
      </c>
      <c r="X539" s="669">
        <f>IF(OR('1C TSsoustraitance'!$D256="",'1C TSsoustraitance'!$E256="OUI",'1C TSsoustraitance'!$AP256=0),0,(('1C TSsoustraitance'!$AB256)/'1C TSsoustraitance'!$AP256))</f>
        <v>0</v>
      </c>
      <c r="Y539" s="669">
        <f>IF(OR('1C TSsoustraitance'!$D256="",'1C TSsoustraitance'!$E256="OUI",'1C TSsoustraitance'!$AP256=0),0,(('1C TSsoustraitance'!$AC256)/'1C TSsoustraitance'!$AP256))</f>
        <v>0</v>
      </c>
      <c r="Z539" s="669">
        <f>IF(OR('1C TSsoustraitance'!$D256="",'1C TSsoustraitance'!$E256="OUI",'1C TSsoustraitance'!$AP256=0),0,(('1C TSsoustraitance'!$AD256)/'1C TSsoustraitance'!$AP256))</f>
        <v>0</v>
      </c>
      <c r="AA539" s="669">
        <f>IF(OR('1C TSsoustraitance'!$D256="",'1C TSsoustraitance'!$E256="OUI",'1C TSsoustraitance'!$AP256=0),0,(('1C TSsoustraitance'!$AE256)/'1C TSsoustraitance'!$AP256))</f>
        <v>0</v>
      </c>
      <c r="AB539" s="669">
        <f>IF(OR('1C TSsoustraitance'!$D256="",'1C TSsoustraitance'!$E256="OUI",'1C TSsoustraitance'!$AP256=0),0,(('1C TSsoustraitance'!$AF256)/'1C TSsoustraitance'!$AP256))</f>
        <v>0</v>
      </c>
      <c r="AC539" s="669">
        <f>IF(OR('1C TSsoustraitance'!$D256="",'1C TSsoustraitance'!$E256="OUI",'1C TSsoustraitance'!$AP256=0),0,(('1C TSsoustraitance'!$AG256)/'1C TSsoustraitance'!$AP256))</f>
        <v>0</v>
      </c>
      <c r="AD539" s="669">
        <f>IF(OR('1C TSsoustraitance'!$D256="",'1C TSsoustraitance'!$E256="OUI",'1C TSsoustraitance'!$AP256=0),0,(('1C TSsoustraitance'!$AH256)/'1C TSsoustraitance'!$AP256))</f>
        <v>0</v>
      </c>
      <c r="AE539" s="669">
        <f>IF(OR('1C TSsoustraitance'!$D256="",'1C TSsoustraitance'!$E256="OUI",'1C TSsoustraitance'!$AP256=0),0,(('1C TSsoustraitance'!$AI256)/'1C TSsoustraitance'!$AP256))</f>
        <v>0</v>
      </c>
      <c r="AF539" s="669">
        <f>IF(OR('1C TSsoustraitance'!$D256="",'1C TSsoustraitance'!$E256="OUI",'1C TSsoustraitance'!$AP256=0),0,(('1C TSsoustraitance'!$AJ256)/'1C TSsoustraitance'!$AP256))</f>
        <v>0</v>
      </c>
      <c r="AG539" s="669">
        <f>IF(OR('1C TSsoustraitance'!$D256="",'1C TSsoustraitance'!$E256="OUI",'1C TSsoustraitance'!$AP256=0),0,(('1C TSsoustraitance'!$AK256)/'1C TSsoustraitance'!$AP256))</f>
        <v>0</v>
      </c>
      <c r="AH539" s="669">
        <f>IF(OR('1C TSsoustraitance'!$D256="",'1C TSsoustraitance'!$E256="OUI",'1C TSsoustraitance'!$AP256=0),0,(('1C TSsoustraitance'!$AL256)/'1C TSsoustraitance'!$AP256))</f>
        <v>0</v>
      </c>
      <c r="AI539" s="669">
        <f>IF(OR('1C TSsoustraitance'!$D256="",'1C TSsoustraitance'!$E256="OUI",'1C TSsoustraitance'!$AP256=0),0,(('1C TSsoustraitance'!$AM256)/'1C TSsoustraitance'!$AP256))</f>
        <v>0</v>
      </c>
      <c r="AJ539" s="669">
        <f>IF(OR('1C TSsoustraitance'!$D256="",'1C TSsoustraitance'!$E256="OUI",'1C TSsoustraitance'!$AP256=0),0,(('1C TSsoustraitance'!$AN256)/'1C TSsoustraitance'!$AP256))</f>
        <v>0</v>
      </c>
      <c r="AK539" s="669">
        <f t="shared" si="133"/>
        <v>0</v>
      </c>
      <c r="AL539" s="668">
        <f t="shared" si="134"/>
        <v>0</v>
      </c>
      <c r="AM539" s="670">
        <f>IF(Tableau7[[#This Row],[N° pièce]]="",0,(Tableau7[[#This Row],[hors TVA]]+(Tableau7[[#This Row],[hors TVA]]*Tableau7[[#This Row],[Taux TVA]])-(Tableau7[[#This Row],[hors TVA]]*Tableau7[[#This Row],[Taux TVA]]*Tableau7[[#This Row],[Régime TVA: Récupération]]))*Tableau7[[#This Row],[Type 1]])</f>
        <v>0</v>
      </c>
      <c r="AN539" s="670">
        <f>IF(Tableau7[[#This Row],[N° pièce]]="",0,IF($K$2="pôle",((Tableau7[[#This Row],[hors TVA]]+(Tableau7[[#This Row],[hors TVA]]*Tableau7[[#This Row],[Taux TVA]])-(Tableau7[[#This Row],[hors TVA]]*Tableau7[[#This Row],[Taux TVA]]*Tableau7[[#This Row],[Régime TVA: Récupération]]))*Tableau7[[#This Row],[Type 2]]),0))</f>
        <v>0</v>
      </c>
      <c r="AO539" s="670">
        <f t="shared" si="129"/>
        <v>0</v>
      </c>
      <c r="AP539" s="255">
        <f t="shared" si="128"/>
        <v>0</v>
      </c>
      <c r="AQ539" s="506">
        <f t="shared" si="137"/>
        <v>0</v>
      </c>
      <c r="AR539" s="671"/>
      <c r="AS539" s="512"/>
      <c r="AT539" s="513" t="str">
        <f>IF(('1C TSsoustraitance'!AP256*FICHE!C$14&lt;J539),"Forfait limité à "&amp;FICHE!C$14&amp;"€/jour","")</f>
        <v/>
      </c>
      <c r="AU539" s="797"/>
      <c r="AV539" s="484"/>
      <c r="AW539" s="484"/>
      <c r="AX539" s="484"/>
      <c r="AY539" s="484"/>
      <c r="AZ539" s="484"/>
      <c r="BA539" s="4"/>
      <c r="BB539" s="4"/>
      <c r="BC539" s="4"/>
      <c r="BD539" s="4"/>
      <c r="BE539" s="4"/>
      <c r="BF539" s="4"/>
      <c r="BG539" s="4"/>
      <c r="BH539" s="4"/>
      <c r="BI539" s="4"/>
      <c r="BJ539" s="4"/>
      <c r="BK539" s="4"/>
      <c r="BL539" s="4"/>
      <c r="BM539" s="4"/>
      <c r="BN539" s="4"/>
      <c r="BO539" s="4"/>
      <c r="BP539" s="4"/>
      <c r="BQ539" s="4"/>
      <c r="BR539" s="4"/>
      <c r="BS539" s="4"/>
      <c r="BT539" s="4"/>
      <c r="BU539" s="4"/>
      <c r="BV539" s="4"/>
      <c r="BW539" s="4"/>
      <c r="BX539" s="4"/>
      <c r="BY539" s="4"/>
      <c r="BZ539" s="4"/>
      <c r="CA539" s="4"/>
      <c r="CB539" s="4"/>
      <c r="CC539" s="4"/>
      <c r="CD539" s="4"/>
      <c r="CE539" s="4"/>
      <c r="CF539" s="4"/>
      <c r="CG539" s="4"/>
      <c r="CH539" s="4"/>
      <c r="CI539" s="4"/>
      <c r="CJ539" s="4"/>
      <c r="CK539" s="4"/>
      <c r="CL539" s="4"/>
      <c r="CM539" s="4"/>
      <c r="CN539" s="4"/>
      <c r="CO539" s="4"/>
      <c r="CP539" s="4"/>
      <c r="CQ539" s="4"/>
      <c r="CR539" s="4"/>
      <c r="CS539" s="4"/>
      <c r="CT539" s="4"/>
      <c r="CU539" s="4"/>
      <c r="CV539" s="4"/>
      <c r="CW539" s="4"/>
      <c r="CX539" s="4"/>
      <c r="CY539" s="4"/>
      <c r="CZ539" s="4"/>
      <c r="DA539" s="4"/>
      <c r="DB539" s="4"/>
      <c r="DC539" s="4"/>
      <c r="DD539" s="4"/>
      <c r="DE539" s="4"/>
      <c r="DF539" s="4"/>
      <c r="DG539" s="4"/>
      <c r="DH539" s="4"/>
      <c r="DI539" s="4"/>
      <c r="DJ539" s="4"/>
      <c r="DK539" s="4"/>
      <c r="DL539" s="4"/>
      <c r="DM539" s="4"/>
      <c r="DN539" s="4"/>
      <c r="DO539" s="4"/>
      <c r="DP539" s="4"/>
      <c r="DQ539" s="4"/>
      <c r="DR539" s="4"/>
      <c r="DS539" s="4"/>
      <c r="DT539" s="4"/>
      <c r="DU539" s="4"/>
      <c r="DV539" s="4"/>
      <c r="DW539" s="4"/>
      <c r="DX539" s="4"/>
      <c r="DY539" s="4"/>
      <c r="DZ539" s="4"/>
      <c r="EA539" s="4"/>
      <c r="EB539" s="4"/>
      <c r="EC539" s="4"/>
      <c r="ED539" s="4"/>
      <c r="EE539" s="4"/>
      <c r="EF539" s="4"/>
      <c r="EG539" s="4"/>
      <c r="EH539" s="4"/>
      <c r="EI539" s="4"/>
      <c r="EJ539" s="4"/>
      <c r="EK539" s="4"/>
      <c r="EL539" s="4"/>
      <c r="EM539" s="4"/>
      <c r="EN539" s="4"/>
      <c r="EO539" s="4"/>
      <c r="EP539" s="4"/>
      <c r="EQ539" s="4"/>
      <c r="ER539" s="4"/>
      <c r="ES539" s="4"/>
      <c r="ET539" s="4"/>
      <c r="EU539" s="4"/>
      <c r="EV539" s="4"/>
      <c r="EW539" s="4"/>
      <c r="EX539" s="4"/>
      <c r="EY539" s="4"/>
      <c r="EZ539" s="4"/>
      <c r="FA539" s="4"/>
      <c r="FB539" s="4"/>
      <c r="FC539" s="4"/>
      <c r="FD539" s="4"/>
      <c r="FE539" s="4"/>
      <c r="FF539" s="4"/>
      <c r="FG539" s="4"/>
      <c r="FH539" s="4"/>
      <c r="FI539" s="4"/>
      <c r="FJ539" s="4"/>
      <c r="FK539" s="4"/>
      <c r="FL539" s="4"/>
      <c r="FM539" s="4"/>
      <c r="FN539" s="4"/>
      <c r="FO539" s="4"/>
      <c r="FP539" s="4"/>
      <c r="FQ539" s="4"/>
      <c r="FR539" s="4"/>
      <c r="FS539" s="4"/>
      <c r="FT539" s="4"/>
      <c r="FU539" s="4"/>
      <c r="FV539" s="4"/>
      <c r="FW539" s="4"/>
      <c r="FX539" s="4"/>
      <c r="FY539" s="4"/>
      <c r="FZ539" s="4"/>
      <c r="GA539" s="4"/>
      <c r="GB539" s="4"/>
      <c r="GC539" s="4"/>
      <c r="GD539" s="4"/>
      <c r="GE539" s="4"/>
      <c r="GF539" s="4"/>
      <c r="GG539" s="4"/>
      <c r="GH539" s="4"/>
      <c r="GI539" s="4"/>
      <c r="GJ539" s="4"/>
      <c r="GK539" s="4"/>
      <c r="GL539" s="4"/>
      <c r="GM539" s="4"/>
      <c r="GN539" s="4"/>
      <c r="GO539" s="4"/>
      <c r="GP539" s="4"/>
      <c r="GQ539" s="4"/>
      <c r="GR539" s="4"/>
      <c r="GS539" s="4"/>
      <c r="GT539" s="4"/>
      <c r="GU539" s="4"/>
      <c r="GV539" s="4"/>
      <c r="GW539" s="4"/>
      <c r="GX539" s="4"/>
      <c r="GY539" s="4"/>
      <c r="GZ539" s="4"/>
      <c r="HA539" s="4"/>
      <c r="HB539" s="4"/>
      <c r="HC539" s="4"/>
    </row>
    <row r="540" spans="1:211" s="380" customFormat="1" ht="13.9" customHeight="1">
      <c r="A540" s="828" t="str">
        <f>IF('1C TSsoustraitance'!$A257&lt;&gt;0,'1C TSsoustraitance'!$A257,"")</f>
        <v/>
      </c>
      <c r="B540" s="530"/>
      <c r="C540" s="513" t="str">
        <f>IF('1C TSsoustraitance'!$A257&lt;&gt;0,'1C TSsoustraitance'!$B257,"")</f>
        <v/>
      </c>
      <c r="D540" s="513" t="str">
        <f>IF('1C TSsoustraitance'!$A257&lt;&gt;0,'1C TSsoustraitance'!$C257,"")</f>
        <v/>
      </c>
      <c r="E540" s="684"/>
      <c r="F540" s="685"/>
      <c r="G540" s="666">
        <f>'1C TSsoustraitance'!$D257</f>
        <v>0</v>
      </c>
      <c r="H540" s="533">
        <v>0.21</v>
      </c>
      <c r="I540" s="533">
        <v>1</v>
      </c>
      <c r="J540" s="534"/>
      <c r="K540" s="667">
        <f t="shared" si="131"/>
        <v>0</v>
      </c>
      <c r="L540" s="668">
        <f>IF(OR('1C TSsoustraitance'!$D257="",'1C TSsoustraitance'!$AP257=0),0,IF(AND('1C TSsoustraitance'!$D257&lt;&gt;"",$K$2="Pôle",'1C TSsoustraitance'!$E257="OUI"),(('1C TSsoustraitance'!$F257+'1C TSsoustraitance'!$G257+'1C TSsoustraitance'!$H257+'1C TSsoustraitance'!$I257+'1C TSsoustraitance'!$M257)/'1C TSsoustraitance'!$R257),IF(AND('1C TSsoustraitance'!$D257&lt;&gt;"",$K$2="Pôle",'1C TSsoustraitance'!$E257="NON"),(('1C TSsoustraitance'!$F257+'1C TSsoustraitance'!$G257+'1C TSsoustraitance'!$H257+'1C TSsoustraitance'!$I257+'1C TSsoustraitance'!$M257)/'1C TSsoustraitance'!$AP257),IF(AND('1C TSsoustraitance'!$D257&lt;&gt;"",$K$2&lt;&gt;"Pôle",'1C TSsoustraitance'!$E257="OUI"),(('1C TSsoustraitance'!$F257+'1C TSsoustraitance'!$G257+'1C TSsoustraitance'!$H257+'1C TSsoustraitance'!$I257+'1C TSsoustraitance'!$J257+'1C TSsoustraitance'!$K257+'1C TSsoustraitance'!$L257+'1C TSsoustraitance'!$M257+'1C TSsoustraitance'!$N257+'1C TSsoustraitance'!$O257+'1C TSsoustraitance'!$P257+'1C TSsoustraitance'!$Q257)/'1C TSsoustraitance'!$R257),IF(AND('1C TSsoustraitance'!$D257&lt;&gt;"",$K$2&lt;&gt;"Pôle",'1C TSsoustraitance'!$E257="NON"),(('1C TSsoustraitance'!$F257+'1C TSsoustraitance'!$G257+'1C TSsoustraitance'!$H257+'1C TSsoustraitance'!$I257+'1C TSsoustraitance'!$J257+'1C TSsoustraitance'!$K257+'1C TSsoustraitance'!$L257+'1C TSsoustraitance'!$M257+'1C TSsoustraitance'!$N257+'1C TSsoustraitance'!$O257+'1C TSsoustraitance'!$P257+'1C TSsoustraitance'!$Q257))/'1C TSsoustraitance'!$AP257)))))</f>
        <v>0</v>
      </c>
      <c r="M540" s="668">
        <f>IF(OR('1C TSsoustraitance'!$D257="",'1C TSsoustraitance'!AP$13=0),0,IF(AND('1C TSsoustraitance'!$D257&lt;&gt;"",$K$2="Pôle",'1C TSsoustraitance'!$E257="OUI"),(('1C TSsoustraitance'!$J257+'1C TSsoustraitance'!$K257+'1C TSsoustraitance'!$L257)/'1C TSsoustraitance'!$R257),IF(AND('1C TSsoustraitance'!$D257&lt;&gt;"",$K$2="Pôle",'1C TSsoustraitance'!$E257="NON"),(('1C TSsoustraitance'!$J257+'1C TSsoustraitance'!$K257+'1C TSsoustraitance'!$L257)/'1C TSsoustraitance'!$AP257),IF(AND('1C TSsoustraitance'!$D257&lt;&gt;"",$K$2&lt;&gt;"Pôle"),0))))</f>
        <v>0</v>
      </c>
      <c r="N540" s="668">
        <f t="shared" si="136"/>
        <v>0</v>
      </c>
      <c r="O540" s="669">
        <f>IF(OR('1C TSsoustraitance'!$D257="",'1C TSsoustraitance'!$E257="OUI",'1C TSsoustraitance'!$AP257=0),0,(('1C TSsoustraitance'!$S257)/'1C TSsoustraitance'!$AP257))</f>
        <v>0</v>
      </c>
      <c r="P540" s="669">
        <f>IF(OR('1C TSsoustraitance'!$D257="",'1C TSsoustraitance'!$E257="OUI",'1C TSsoustraitance'!$AP257=0),0,(('1C TSsoustraitance'!$T257)/'1C TSsoustraitance'!$AP257))</f>
        <v>0</v>
      </c>
      <c r="Q540" s="669">
        <f>IF(OR('1C TSsoustraitance'!$D257="",'1C TSsoustraitance'!$E257="OUI",'1C TSsoustraitance'!$AP257=0),0,(('1C TSsoustraitance'!$U257)/'1C TSsoustraitance'!$AP257))</f>
        <v>0</v>
      </c>
      <c r="R540" s="669">
        <f>IF(OR('1C TSsoustraitance'!$D257="",'1C TSsoustraitance'!$E257="OUI",'1C TSsoustraitance'!$AP257=0),0,(('1C TSsoustraitance'!$V257)/'1C TSsoustraitance'!$AP257))</f>
        <v>0</v>
      </c>
      <c r="S540" s="669">
        <f>IF(OR('1C TSsoustraitance'!$D257="",'1C TSsoustraitance'!$E257="OUI",'1C TSsoustraitance'!$AP257=0),0,(('1C TSsoustraitance'!$W257)/'1C TSsoustraitance'!$AP257))</f>
        <v>0</v>
      </c>
      <c r="T540" s="669">
        <f>IF(OR('1C TSsoustraitance'!$D257="",'1C TSsoustraitance'!$E257="OUI",'1C TSsoustraitance'!$AP257=0),0,(('1C TSsoustraitance'!$X257)/'1C TSsoustraitance'!$AP257))</f>
        <v>0</v>
      </c>
      <c r="U540" s="669">
        <f>IF(OR('1C TSsoustraitance'!$D257="",'1C TSsoustraitance'!$E257="OUI",'1C TSsoustraitance'!$AP257=0),0,(('1C TSsoustraitance'!$Y257)/'1C TSsoustraitance'!$AP257))</f>
        <v>0</v>
      </c>
      <c r="V540" s="669">
        <f>IF(OR('1C TSsoustraitance'!$D257="",'1C TSsoustraitance'!$E257="OUI",'1C TSsoustraitance'!$AP257=0),0,(('1C TSsoustraitance'!$Z257)/'1C TSsoustraitance'!$AP257))</f>
        <v>0</v>
      </c>
      <c r="W540" s="669">
        <f>IF(OR('1C TSsoustraitance'!$D257="",'1C TSsoustraitance'!$E257="OUI",'1C TSsoustraitance'!$AP257=0),0,(('1C TSsoustraitance'!$AA257)/'1C TSsoustraitance'!$AP257))</f>
        <v>0</v>
      </c>
      <c r="X540" s="669">
        <f>IF(OR('1C TSsoustraitance'!$D257="",'1C TSsoustraitance'!$E257="OUI",'1C TSsoustraitance'!$AP257=0),0,(('1C TSsoustraitance'!$AB257)/'1C TSsoustraitance'!$AP257))</f>
        <v>0</v>
      </c>
      <c r="Y540" s="669">
        <f>IF(OR('1C TSsoustraitance'!$D257="",'1C TSsoustraitance'!$E257="OUI",'1C TSsoustraitance'!$AP257=0),0,(('1C TSsoustraitance'!$AC257)/'1C TSsoustraitance'!$AP257))</f>
        <v>0</v>
      </c>
      <c r="Z540" s="669">
        <f>IF(OR('1C TSsoustraitance'!$D257="",'1C TSsoustraitance'!$E257="OUI",'1C TSsoustraitance'!$AP257=0),0,(('1C TSsoustraitance'!$AD257)/'1C TSsoustraitance'!$AP257))</f>
        <v>0</v>
      </c>
      <c r="AA540" s="669">
        <f>IF(OR('1C TSsoustraitance'!$D257="",'1C TSsoustraitance'!$E257="OUI",'1C TSsoustraitance'!$AP257=0),0,(('1C TSsoustraitance'!$AE257)/'1C TSsoustraitance'!$AP257))</f>
        <v>0</v>
      </c>
      <c r="AB540" s="669">
        <f>IF(OR('1C TSsoustraitance'!$D257="",'1C TSsoustraitance'!$E257="OUI",'1C TSsoustraitance'!$AP257=0),0,(('1C TSsoustraitance'!$AF257)/'1C TSsoustraitance'!$AP257))</f>
        <v>0</v>
      </c>
      <c r="AC540" s="669">
        <f>IF(OR('1C TSsoustraitance'!$D257="",'1C TSsoustraitance'!$E257="OUI",'1C TSsoustraitance'!$AP257=0),0,(('1C TSsoustraitance'!$AG257)/'1C TSsoustraitance'!$AP257))</f>
        <v>0</v>
      </c>
      <c r="AD540" s="669">
        <f>IF(OR('1C TSsoustraitance'!$D257="",'1C TSsoustraitance'!$E257="OUI",'1C TSsoustraitance'!$AP257=0),0,(('1C TSsoustraitance'!$AH257)/'1C TSsoustraitance'!$AP257))</f>
        <v>0</v>
      </c>
      <c r="AE540" s="669">
        <f>IF(OR('1C TSsoustraitance'!$D257="",'1C TSsoustraitance'!$E257="OUI",'1C TSsoustraitance'!$AP257=0),0,(('1C TSsoustraitance'!$AI257)/'1C TSsoustraitance'!$AP257))</f>
        <v>0</v>
      </c>
      <c r="AF540" s="669">
        <f>IF(OR('1C TSsoustraitance'!$D257="",'1C TSsoustraitance'!$E257="OUI",'1C TSsoustraitance'!$AP257=0),0,(('1C TSsoustraitance'!$AJ257)/'1C TSsoustraitance'!$AP257))</f>
        <v>0</v>
      </c>
      <c r="AG540" s="669">
        <f>IF(OR('1C TSsoustraitance'!$D257="",'1C TSsoustraitance'!$E257="OUI",'1C TSsoustraitance'!$AP257=0),0,(('1C TSsoustraitance'!$AK257)/'1C TSsoustraitance'!$AP257))</f>
        <v>0</v>
      </c>
      <c r="AH540" s="669">
        <f>IF(OR('1C TSsoustraitance'!$D257="",'1C TSsoustraitance'!$E257="OUI",'1C TSsoustraitance'!$AP257=0),0,(('1C TSsoustraitance'!$AL257)/'1C TSsoustraitance'!$AP257))</f>
        <v>0</v>
      </c>
      <c r="AI540" s="669">
        <f>IF(OR('1C TSsoustraitance'!$D257="",'1C TSsoustraitance'!$E257="OUI",'1C TSsoustraitance'!$AP257=0),0,(('1C TSsoustraitance'!$AM257)/'1C TSsoustraitance'!$AP257))</f>
        <v>0</v>
      </c>
      <c r="AJ540" s="669">
        <f>IF(OR('1C TSsoustraitance'!$D257="",'1C TSsoustraitance'!$E257="OUI",'1C TSsoustraitance'!$AP257=0),0,(('1C TSsoustraitance'!$AN257)/'1C TSsoustraitance'!$AP257))</f>
        <v>0</v>
      </c>
      <c r="AK540" s="669">
        <f t="shared" si="133"/>
        <v>0</v>
      </c>
      <c r="AL540" s="668">
        <f t="shared" si="134"/>
        <v>0</v>
      </c>
      <c r="AM540" s="670">
        <f>IF(Tableau7[[#This Row],[N° pièce]]="",0,(Tableau7[[#This Row],[hors TVA]]+(Tableau7[[#This Row],[hors TVA]]*Tableau7[[#This Row],[Taux TVA]])-(Tableau7[[#This Row],[hors TVA]]*Tableau7[[#This Row],[Taux TVA]]*Tableau7[[#This Row],[Régime TVA: Récupération]]))*Tableau7[[#This Row],[Type 1]])</f>
        <v>0</v>
      </c>
      <c r="AN540" s="670">
        <f>IF(Tableau7[[#This Row],[N° pièce]]="",0,IF($K$2="pôle",((Tableau7[[#This Row],[hors TVA]]+(Tableau7[[#This Row],[hors TVA]]*Tableau7[[#This Row],[Taux TVA]])-(Tableau7[[#This Row],[hors TVA]]*Tableau7[[#This Row],[Taux TVA]]*Tableau7[[#This Row],[Régime TVA: Récupération]]))*Tableau7[[#This Row],[Type 2]]),0))</f>
        <v>0</v>
      </c>
      <c r="AO540" s="670">
        <f t="shared" si="129"/>
        <v>0</v>
      </c>
      <c r="AP540" s="255">
        <f t="shared" si="128"/>
        <v>0</v>
      </c>
      <c r="AQ540" s="506">
        <f t="shared" si="137"/>
        <v>0</v>
      </c>
      <c r="AR540" s="671"/>
      <c r="AS540" s="512"/>
      <c r="AT540" s="513" t="str">
        <f>IF(('1C TSsoustraitance'!AP257*FICHE!C$14&lt;J540),"Forfait limité à "&amp;FICHE!C$14&amp;"€/jour","")</f>
        <v/>
      </c>
      <c r="AU540" s="797"/>
      <c r="AV540" s="484"/>
      <c r="AW540" s="484"/>
      <c r="AX540" s="484"/>
      <c r="AY540" s="484"/>
      <c r="AZ540" s="484"/>
      <c r="BA540" s="4"/>
      <c r="BB540" s="4"/>
      <c r="BC540" s="4"/>
      <c r="BD540" s="4"/>
      <c r="BE540" s="4"/>
      <c r="BF540" s="4"/>
      <c r="BG540" s="4"/>
      <c r="BH540" s="4"/>
      <c r="BI540" s="4"/>
      <c r="BJ540" s="4"/>
      <c r="BK540" s="4"/>
      <c r="BL540" s="4"/>
      <c r="BM540" s="4"/>
      <c r="BN540" s="4"/>
      <c r="BO540" s="4"/>
      <c r="BP540" s="4"/>
      <c r="BQ540" s="4"/>
      <c r="BR540" s="4"/>
      <c r="BS540" s="4"/>
      <c r="BT540" s="4"/>
      <c r="BU540" s="4"/>
      <c r="BV540" s="4"/>
      <c r="BW540" s="4"/>
      <c r="BX540" s="4"/>
      <c r="BY540" s="4"/>
      <c r="BZ540" s="4"/>
      <c r="CA540" s="4"/>
      <c r="CB540" s="4"/>
      <c r="CC540" s="4"/>
      <c r="CD540" s="4"/>
      <c r="CE540" s="4"/>
      <c r="CF540" s="4"/>
      <c r="CG540" s="4"/>
      <c r="CH540" s="4"/>
      <c r="CI540" s="4"/>
      <c r="CJ540" s="4"/>
      <c r="CK540" s="4"/>
      <c r="CL540" s="4"/>
      <c r="CM540" s="4"/>
      <c r="CN540" s="4"/>
      <c r="CO540" s="4"/>
      <c r="CP540" s="4"/>
      <c r="CQ540" s="4"/>
      <c r="CR540" s="4"/>
      <c r="CS540" s="4"/>
      <c r="CT540" s="4"/>
      <c r="CU540" s="4"/>
      <c r="CV540" s="4"/>
      <c r="CW540" s="4"/>
      <c r="CX540" s="4"/>
      <c r="CY540" s="4"/>
      <c r="CZ540" s="4"/>
      <c r="DA540" s="4"/>
      <c r="DB540" s="4"/>
      <c r="DC540" s="4"/>
      <c r="DD540" s="4"/>
      <c r="DE540" s="4"/>
      <c r="DF540" s="4"/>
      <c r="DG540" s="4"/>
      <c r="DH540" s="4"/>
      <c r="DI540" s="4"/>
      <c r="DJ540" s="4"/>
      <c r="DK540" s="4"/>
      <c r="DL540" s="4"/>
      <c r="DM540" s="4"/>
      <c r="DN540" s="4"/>
      <c r="DO540" s="4"/>
      <c r="DP540" s="4"/>
      <c r="DQ540" s="4"/>
      <c r="DR540" s="4"/>
      <c r="DS540" s="4"/>
      <c r="DT540" s="4"/>
      <c r="DU540" s="4"/>
      <c r="DV540" s="4"/>
      <c r="DW540" s="4"/>
      <c r="DX540" s="4"/>
      <c r="DY540" s="4"/>
      <c r="DZ540" s="4"/>
      <c r="EA540" s="4"/>
      <c r="EB540" s="4"/>
      <c r="EC540" s="4"/>
      <c r="ED540" s="4"/>
      <c r="EE540" s="4"/>
      <c r="EF540" s="4"/>
      <c r="EG540" s="4"/>
      <c r="EH540" s="4"/>
      <c r="EI540" s="4"/>
      <c r="EJ540" s="4"/>
      <c r="EK540" s="4"/>
      <c r="EL540" s="4"/>
      <c r="EM540" s="4"/>
      <c r="EN540" s="4"/>
      <c r="EO540" s="4"/>
      <c r="EP540" s="4"/>
      <c r="EQ540" s="4"/>
      <c r="ER540" s="4"/>
      <c r="ES540" s="4"/>
      <c r="ET540" s="4"/>
      <c r="EU540" s="4"/>
      <c r="EV540" s="4"/>
      <c r="EW540" s="4"/>
      <c r="EX540" s="4"/>
      <c r="EY540" s="4"/>
      <c r="EZ540" s="4"/>
      <c r="FA540" s="4"/>
      <c r="FB540" s="4"/>
      <c r="FC540" s="4"/>
      <c r="FD540" s="4"/>
      <c r="FE540" s="4"/>
      <c r="FF540" s="4"/>
      <c r="FG540" s="4"/>
      <c r="FH540" s="4"/>
      <c r="FI540" s="4"/>
      <c r="FJ540" s="4"/>
      <c r="FK540" s="4"/>
      <c r="FL540" s="4"/>
      <c r="FM540" s="4"/>
      <c r="FN540" s="4"/>
      <c r="FO540" s="4"/>
      <c r="FP540" s="4"/>
      <c r="FQ540" s="4"/>
      <c r="FR540" s="4"/>
      <c r="FS540" s="4"/>
      <c r="FT540" s="4"/>
      <c r="FU540" s="4"/>
      <c r="FV540" s="4"/>
      <c r="FW540" s="4"/>
      <c r="FX540" s="4"/>
      <c r="FY540" s="4"/>
      <c r="FZ540" s="4"/>
      <c r="GA540" s="4"/>
      <c r="GB540" s="4"/>
      <c r="GC540" s="4"/>
      <c r="GD540" s="4"/>
      <c r="GE540" s="4"/>
      <c r="GF540" s="4"/>
      <c r="GG540" s="4"/>
      <c r="GH540" s="4"/>
      <c r="GI540" s="4"/>
      <c r="GJ540" s="4"/>
      <c r="GK540" s="4"/>
      <c r="GL540" s="4"/>
      <c r="GM540" s="4"/>
      <c r="GN540" s="4"/>
      <c r="GO540" s="4"/>
      <c r="GP540" s="4"/>
      <c r="GQ540" s="4"/>
      <c r="GR540" s="4"/>
      <c r="GS540" s="4"/>
      <c r="GT540" s="4"/>
      <c r="GU540" s="4"/>
      <c r="GV540" s="4"/>
      <c r="GW540" s="4"/>
      <c r="GX540" s="4"/>
      <c r="GY540" s="4"/>
      <c r="GZ540" s="4"/>
      <c r="HA540" s="4"/>
      <c r="HB540" s="4"/>
      <c r="HC540" s="4"/>
    </row>
    <row r="541" spans="1:211" s="380" customFormat="1" ht="13.9" customHeight="1">
      <c r="A541" s="828" t="str">
        <f>IF('1C TSsoustraitance'!$A258&lt;&gt;0,'1C TSsoustraitance'!$A258,"")</f>
        <v/>
      </c>
      <c r="B541" s="530"/>
      <c r="C541" s="513" t="str">
        <f>IF('1C TSsoustraitance'!$A258&lt;&gt;0,'1C TSsoustraitance'!$B258,"")</f>
        <v/>
      </c>
      <c r="D541" s="513" t="str">
        <f>IF('1C TSsoustraitance'!$A258&lt;&gt;0,'1C TSsoustraitance'!$C258,"")</f>
        <v/>
      </c>
      <c r="E541" s="684"/>
      <c r="F541" s="685"/>
      <c r="G541" s="666">
        <f>'1C TSsoustraitance'!$D258</f>
        <v>0</v>
      </c>
      <c r="H541" s="533">
        <v>0.21</v>
      </c>
      <c r="I541" s="533">
        <v>1</v>
      </c>
      <c r="J541" s="534"/>
      <c r="K541" s="667">
        <f t="shared" si="131"/>
        <v>0</v>
      </c>
      <c r="L541" s="668">
        <f>IF(OR('1C TSsoustraitance'!$D258="",'1C TSsoustraitance'!$AP258=0),0,IF(AND('1C TSsoustraitance'!$D258&lt;&gt;"",$K$2="Pôle",'1C TSsoustraitance'!$E258="OUI"),(('1C TSsoustraitance'!$F258+'1C TSsoustraitance'!$G258+'1C TSsoustraitance'!$H258+'1C TSsoustraitance'!$I258+'1C TSsoustraitance'!$M258)/'1C TSsoustraitance'!$R258),IF(AND('1C TSsoustraitance'!$D258&lt;&gt;"",$K$2="Pôle",'1C TSsoustraitance'!$E258="NON"),(('1C TSsoustraitance'!$F258+'1C TSsoustraitance'!$G258+'1C TSsoustraitance'!$H258+'1C TSsoustraitance'!$I258+'1C TSsoustraitance'!$M258)/'1C TSsoustraitance'!$AP258),IF(AND('1C TSsoustraitance'!$D258&lt;&gt;"",$K$2&lt;&gt;"Pôle",'1C TSsoustraitance'!$E258="OUI"),(('1C TSsoustraitance'!$F258+'1C TSsoustraitance'!$G258+'1C TSsoustraitance'!$H258+'1C TSsoustraitance'!$I258+'1C TSsoustraitance'!$J258+'1C TSsoustraitance'!$K258+'1C TSsoustraitance'!$L258+'1C TSsoustraitance'!$M258+'1C TSsoustraitance'!$N258+'1C TSsoustraitance'!$O258+'1C TSsoustraitance'!$P258+'1C TSsoustraitance'!$Q258)/'1C TSsoustraitance'!$R258),IF(AND('1C TSsoustraitance'!$D258&lt;&gt;"",$K$2&lt;&gt;"Pôle",'1C TSsoustraitance'!$E258="NON"),(('1C TSsoustraitance'!$F258+'1C TSsoustraitance'!$G258+'1C TSsoustraitance'!$H258+'1C TSsoustraitance'!$I258+'1C TSsoustraitance'!$J258+'1C TSsoustraitance'!$K258+'1C TSsoustraitance'!$L258+'1C TSsoustraitance'!$M258+'1C TSsoustraitance'!$N258+'1C TSsoustraitance'!$O258+'1C TSsoustraitance'!$P258+'1C TSsoustraitance'!$Q258))/'1C TSsoustraitance'!$AP258)))))</f>
        <v>0</v>
      </c>
      <c r="M541" s="668">
        <f>IF(OR('1C TSsoustraitance'!$D258="",'1C TSsoustraitance'!AP$13=0),0,IF(AND('1C TSsoustraitance'!$D258&lt;&gt;"",$K$2="Pôle",'1C TSsoustraitance'!$E258="OUI"),(('1C TSsoustraitance'!$J258+'1C TSsoustraitance'!$K258+'1C TSsoustraitance'!$L258)/'1C TSsoustraitance'!$R258),IF(AND('1C TSsoustraitance'!$D258&lt;&gt;"",$K$2="Pôle",'1C TSsoustraitance'!$E258="NON"),(('1C TSsoustraitance'!$J258+'1C TSsoustraitance'!$K258+'1C TSsoustraitance'!$L258)/'1C TSsoustraitance'!$AP258),IF(AND('1C TSsoustraitance'!$D258&lt;&gt;"",$K$2&lt;&gt;"Pôle"),0))))</f>
        <v>0</v>
      </c>
      <c r="N541" s="668">
        <f t="shared" si="136"/>
        <v>0</v>
      </c>
      <c r="O541" s="669">
        <f>IF(OR('1C TSsoustraitance'!$D258="",'1C TSsoustraitance'!$E258="OUI",'1C TSsoustraitance'!$AP258=0),0,(('1C TSsoustraitance'!$S258)/'1C TSsoustraitance'!$AP258))</f>
        <v>0</v>
      </c>
      <c r="P541" s="669">
        <f>IF(OR('1C TSsoustraitance'!$D258="",'1C TSsoustraitance'!$E258="OUI",'1C TSsoustraitance'!$AP258=0),0,(('1C TSsoustraitance'!$T258)/'1C TSsoustraitance'!$AP258))</f>
        <v>0</v>
      </c>
      <c r="Q541" s="669">
        <f>IF(OR('1C TSsoustraitance'!$D258="",'1C TSsoustraitance'!$E258="OUI",'1C TSsoustraitance'!$AP258=0),0,(('1C TSsoustraitance'!$U258)/'1C TSsoustraitance'!$AP258))</f>
        <v>0</v>
      </c>
      <c r="R541" s="669">
        <f>IF(OR('1C TSsoustraitance'!$D258="",'1C TSsoustraitance'!$E258="OUI",'1C TSsoustraitance'!$AP258=0),0,(('1C TSsoustraitance'!$V258)/'1C TSsoustraitance'!$AP258))</f>
        <v>0</v>
      </c>
      <c r="S541" s="669">
        <f>IF(OR('1C TSsoustraitance'!$D258="",'1C TSsoustraitance'!$E258="OUI",'1C TSsoustraitance'!$AP258=0),0,(('1C TSsoustraitance'!$W258)/'1C TSsoustraitance'!$AP258))</f>
        <v>0</v>
      </c>
      <c r="T541" s="669">
        <f>IF(OR('1C TSsoustraitance'!$D258="",'1C TSsoustraitance'!$E258="OUI",'1C TSsoustraitance'!$AP258=0),0,(('1C TSsoustraitance'!$X258)/'1C TSsoustraitance'!$AP258))</f>
        <v>0</v>
      </c>
      <c r="U541" s="669">
        <f>IF(OR('1C TSsoustraitance'!$D258="",'1C TSsoustraitance'!$E258="OUI",'1C TSsoustraitance'!$AP258=0),0,(('1C TSsoustraitance'!$Y258)/'1C TSsoustraitance'!$AP258))</f>
        <v>0</v>
      </c>
      <c r="V541" s="669">
        <f>IF(OR('1C TSsoustraitance'!$D258="",'1C TSsoustraitance'!$E258="OUI",'1C TSsoustraitance'!$AP258=0),0,(('1C TSsoustraitance'!$Z258)/'1C TSsoustraitance'!$AP258))</f>
        <v>0</v>
      </c>
      <c r="W541" s="669">
        <f>IF(OR('1C TSsoustraitance'!$D258="",'1C TSsoustraitance'!$E258="OUI",'1C TSsoustraitance'!$AP258=0),0,(('1C TSsoustraitance'!$AA258)/'1C TSsoustraitance'!$AP258))</f>
        <v>0</v>
      </c>
      <c r="X541" s="669">
        <f>IF(OR('1C TSsoustraitance'!$D258="",'1C TSsoustraitance'!$E258="OUI",'1C TSsoustraitance'!$AP258=0),0,(('1C TSsoustraitance'!$AB258)/'1C TSsoustraitance'!$AP258))</f>
        <v>0</v>
      </c>
      <c r="Y541" s="669">
        <f>IF(OR('1C TSsoustraitance'!$D258="",'1C TSsoustraitance'!$E258="OUI",'1C TSsoustraitance'!$AP258=0),0,(('1C TSsoustraitance'!$AC258)/'1C TSsoustraitance'!$AP258))</f>
        <v>0</v>
      </c>
      <c r="Z541" s="669">
        <f>IF(OR('1C TSsoustraitance'!$D258="",'1C TSsoustraitance'!$E258="OUI",'1C TSsoustraitance'!$AP258=0),0,(('1C TSsoustraitance'!$AD258)/'1C TSsoustraitance'!$AP258))</f>
        <v>0</v>
      </c>
      <c r="AA541" s="669">
        <f>IF(OR('1C TSsoustraitance'!$D258="",'1C TSsoustraitance'!$E258="OUI",'1C TSsoustraitance'!$AP258=0),0,(('1C TSsoustraitance'!$AE258)/'1C TSsoustraitance'!$AP258))</f>
        <v>0</v>
      </c>
      <c r="AB541" s="669">
        <f>IF(OR('1C TSsoustraitance'!$D258="",'1C TSsoustraitance'!$E258="OUI",'1C TSsoustraitance'!$AP258=0),0,(('1C TSsoustraitance'!$AF258)/'1C TSsoustraitance'!$AP258))</f>
        <v>0</v>
      </c>
      <c r="AC541" s="669">
        <f>IF(OR('1C TSsoustraitance'!$D258="",'1C TSsoustraitance'!$E258="OUI",'1C TSsoustraitance'!$AP258=0),0,(('1C TSsoustraitance'!$AG258)/'1C TSsoustraitance'!$AP258))</f>
        <v>0</v>
      </c>
      <c r="AD541" s="669">
        <f>IF(OR('1C TSsoustraitance'!$D258="",'1C TSsoustraitance'!$E258="OUI",'1C TSsoustraitance'!$AP258=0),0,(('1C TSsoustraitance'!$AH258)/'1C TSsoustraitance'!$AP258))</f>
        <v>0</v>
      </c>
      <c r="AE541" s="669">
        <f>IF(OR('1C TSsoustraitance'!$D258="",'1C TSsoustraitance'!$E258="OUI",'1C TSsoustraitance'!$AP258=0),0,(('1C TSsoustraitance'!$AI258)/'1C TSsoustraitance'!$AP258))</f>
        <v>0</v>
      </c>
      <c r="AF541" s="669">
        <f>IF(OR('1C TSsoustraitance'!$D258="",'1C TSsoustraitance'!$E258="OUI",'1C TSsoustraitance'!$AP258=0),0,(('1C TSsoustraitance'!$AJ258)/'1C TSsoustraitance'!$AP258))</f>
        <v>0</v>
      </c>
      <c r="AG541" s="669">
        <f>IF(OR('1C TSsoustraitance'!$D258="",'1C TSsoustraitance'!$E258="OUI",'1C TSsoustraitance'!$AP258=0),0,(('1C TSsoustraitance'!$AK258)/'1C TSsoustraitance'!$AP258))</f>
        <v>0</v>
      </c>
      <c r="AH541" s="669">
        <f>IF(OR('1C TSsoustraitance'!$D258="",'1C TSsoustraitance'!$E258="OUI",'1C TSsoustraitance'!$AP258=0),0,(('1C TSsoustraitance'!$AL258)/'1C TSsoustraitance'!$AP258))</f>
        <v>0</v>
      </c>
      <c r="AI541" s="669">
        <f>IF(OR('1C TSsoustraitance'!$D258="",'1C TSsoustraitance'!$E258="OUI",'1C TSsoustraitance'!$AP258=0),0,(('1C TSsoustraitance'!$AM258)/'1C TSsoustraitance'!$AP258))</f>
        <v>0</v>
      </c>
      <c r="AJ541" s="669">
        <f>IF(OR('1C TSsoustraitance'!$D258="",'1C TSsoustraitance'!$E258="OUI",'1C TSsoustraitance'!$AP258=0),0,(('1C TSsoustraitance'!$AN258)/'1C TSsoustraitance'!$AP258))</f>
        <v>0</v>
      </c>
      <c r="AK541" s="669">
        <f t="shared" si="133"/>
        <v>0</v>
      </c>
      <c r="AL541" s="668">
        <f t="shared" si="134"/>
        <v>0</v>
      </c>
      <c r="AM541" s="670">
        <f>IF(Tableau7[[#This Row],[N° pièce]]="",0,(Tableau7[[#This Row],[hors TVA]]+(Tableau7[[#This Row],[hors TVA]]*Tableau7[[#This Row],[Taux TVA]])-(Tableau7[[#This Row],[hors TVA]]*Tableau7[[#This Row],[Taux TVA]]*Tableau7[[#This Row],[Régime TVA: Récupération]]))*Tableau7[[#This Row],[Type 1]])</f>
        <v>0</v>
      </c>
      <c r="AN541" s="670">
        <f>IF(Tableau7[[#This Row],[N° pièce]]="",0,IF($K$2="pôle",((Tableau7[[#This Row],[hors TVA]]+(Tableau7[[#This Row],[hors TVA]]*Tableau7[[#This Row],[Taux TVA]])-(Tableau7[[#This Row],[hors TVA]]*Tableau7[[#This Row],[Taux TVA]]*Tableau7[[#This Row],[Régime TVA: Récupération]]))*Tableau7[[#This Row],[Type 2]]),0))</f>
        <v>0</v>
      </c>
      <c r="AO541" s="670">
        <f t="shared" si="129"/>
        <v>0</v>
      </c>
      <c r="AP541" s="255">
        <f t="shared" si="128"/>
        <v>0</v>
      </c>
      <c r="AQ541" s="506">
        <f t="shared" si="137"/>
        <v>0</v>
      </c>
      <c r="AR541" s="671"/>
      <c r="AS541" s="512"/>
      <c r="AT541" s="513" t="str">
        <f>IF(('1C TSsoustraitance'!AP258*FICHE!C$14&lt;J541),"Forfait limité à "&amp;FICHE!C$14&amp;"€/jour","")</f>
        <v/>
      </c>
      <c r="AU541" s="797"/>
      <c r="AV541" s="484"/>
      <c r="AW541" s="484"/>
      <c r="AX541" s="484"/>
      <c r="AY541" s="484"/>
      <c r="AZ541" s="484"/>
      <c r="BA541" s="4"/>
      <c r="BB541" s="4"/>
      <c r="BC541" s="4"/>
      <c r="BD541" s="4"/>
      <c r="BE541" s="4"/>
      <c r="BF541" s="4"/>
      <c r="BG541" s="4"/>
      <c r="BH541" s="4"/>
      <c r="BI541" s="4"/>
      <c r="BJ541" s="4"/>
      <c r="BK541" s="4"/>
      <c r="BL541" s="4"/>
      <c r="BM541" s="4"/>
      <c r="BN541" s="4"/>
      <c r="BO541" s="4"/>
      <c r="BP541" s="4"/>
      <c r="BQ541" s="4"/>
      <c r="BR541" s="4"/>
      <c r="BS541" s="4"/>
      <c r="BT541" s="4"/>
      <c r="BU541" s="4"/>
      <c r="BV541" s="4"/>
      <c r="BW541" s="4"/>
      <c r="BX541" s="4"/>
      <c r="BY541" s="4"/>
      <c r="BZ541" s="4"/>
      <c r="CA541" s="4"/>
      <c r="CB541" s="4"/>
      <c r="CC541" s="4"/>
      <c r="CD541" s="4"/>
      <c r="CE541" s="4"/>
      <c r="CF541" s="4"/>
      <c r="CG541" s="4"/>
      <c r="CH541" s="4"/>
      <c r="CI541" s="4"/>
      <c r="CJ541" s="4"/>
      <c r="CK541" s="4"/>
      <c r="CL541" s="4"/>
      <c r="CM541" s="4"/>
      <c r="CN541" s="4"/>
      <c r="CO541" s="4"/>
      <c r="CP541" s="4"/>
      <c r="CQ541" s="4"/>
      <c r="CR541" s="4"/>
      <c r="CS541" s="4"/>
      <c r="CT541" s="4"/>
      <c r="CU541" s="4"/>
      <c r="CV541" s="4"/>
      <c r="CW541" s="4"/>
      <c r="CX541" s="4"/>
      <c r="CY541" s="4"/>
      <c r="CZ541" s="4"/>
      <c r="DA541" s="4"/>
      <c r="DB541" s="4"/>
      <c r="DC541" s="4"/>
      <c r="DD541" s="4"/>
      <c r="DE541" s="4"/>
      <c r="DF541" s="4"/>
      <c r="DG541" s="4"/>
      <c r="DH541" s="4"/>
      <c r="DI541" s="4"/>
      <c r="DJ541" s="4"/>
      <c r="DK541" s="4"/>
      <c r="DL541" s="4"/>
      <c r="DM541" s="4"/>
      <c r="DN541" s="4"/>
      <c r="DO541" s="4"/>
      <c r="DP541" s="4"/>
      <c r="DQ541" s="4"/>
      <c r="DR541" s="4"/>
      <c r="DS541" s="4"/>
      <c r="DT541" s="4"/>
      <c r="DU541" s="4"/>
      <c r="DV541" s="4"/>
      <c r="DW541" s="4"/>
      <c r="DX541" s="4"/>
      <c r="DY541" s="4"/>
      <c r="DZ541" s="4"/>
      <c r="EA541" s="4"/>
      <c r="EB541" s="4"/>
      <c r="EC541" s="4"/>
      <c r="ED541" s="4"/>
      <c r="EE541" s="4"/>
      <c r="EF541" s="4"/>
      <c r="EG541" s="4"/>
      <c r="EH541" s="4"/>
      <c r="EI541" s="4"/>
      <c r="EJ541" s="4"/>
      <c r="EK541" s="4"/>
      <c r="EL541" s="4"/>
      <c r="EM541" s="4"/>
      <c r="EN541" s="4"/>
      <c r="EO541" s="4"/>
      <c r="EP541" s="4"/>
      <c r="EQ541" s="4"/>
      <c r="ER541" s="4"/>
      <c r="ES541" s="4"/>
      <c r="ET541" s="4"/>
      <c r="EU541" s="4"/>
      <c r="EV541" s="4"/>
      <c r="EW541" s="4"/>
      <c r="EX541" s="4"/>
      <c r="EY541" s="4"/>
      <c r="EZ541" s="4"/>
      <c r="FA541" s="4"/>
      <c r="FB541" s="4"/>
      <c r="FC541" s="4"/>
      <c r="FD541" s="4"/>
      <c r="FE541" s="4"/>
      <c r="FF541" s="4"/>
      <c r="FG541" s="4"/>
      <c r="FH541" s="4"/>
      <c r="FI541" s="4"/>
      <c r="FJ541" s="4"/>
      <c r="FK541" s="4"/>
      <c r="FL541" s="4"/>
      <c r="FM541" s="4"/>
      <c r="FN541" s="4"/>
      <c r="FO541" s="4"/>
      <c r="FP541" s="4"/>
      <c r="FQ541" s="4"/>
      <c r="FR541" s="4"/>
      <c r="FS541" s="4"/>
      <c r="FT541" s="4"/>
      <c r="FU541" s="4"/>
      <c r="FV541" s="4"/>
      <c r="FW541" s="4"/>
      <c r="FX541" s="4"/>
      <c r="FY541" s="4"/>
      <c r="FZ541" s="4"/>
      <c r="GA541" s="4"/>
      <c r="GB541" s="4"/>
      <c r="GC541" s="4"/>
      <c r="GD541" s="4"/>
      <c r="GE541" s="4"/>
      <c r="GF541" s="4"/>
      <c r="GG541" s="4"/>
      <c r="GH541" s="4"/>
      <c r="GI541" s="4"/>
      <c r="GJ541" s="4"/>
      <c r="GK541" s="4"/>
      <c r="GL541" s="4"/>
      <c r="GM541" s="4"/>
      <c r="GN541" s="4"/>
      <c r="GO541" s="4"/>
      <c r="GP541" s="4"/>
      <c r="GQ541" s="4"/>
      <c r="GR541" s="4"/>
      <c r="GS541" s="4"/>
      <c r="GT541" s="4"/>
      <c r="GU541" s="4"/>
      <c r="GV541" s="4"/>
      <c r="GW541" s="4"/>
      <c r="GX541" s="4"/>
      <c r="GY541" s="4"/>
      <c r="GZ541" s="4"/>
      <c r="HA541" s="4"/>
      <c r="HB541" s="4"/>
      <c r="HC541" s="4"/>
    </row>
    <row r="542" spans="1:211" s="380" customFormat="1" ht="13.9" customHeight="1">
      <c r="A542" s="828" t="str">
        <f>IF('1C TSsoustraitance'!$A259&lt;&gt;0,'1C TSsoustraitance'!$A259,"")</f>
        <v/>
      </c>
      <c r="B542" s="530"/>
      <c r="C542" s="513" t="str">
        <f>IF('1C TSsoustraitance'!$A259&lt;&gt;0,'1C TSsoustraitance'!$B259,"")</f>
        <v/>
      </c>
      <c r="D542" s="513" t="str">
        <f>IF('1C TSsoustraitance'!$A259&lt;&gt;0,'1C TSsoustraitance'!$C259,"")</f>
        <v/>
      </c>
      <c r="E542" s="684"/>
      <c r="F542" s="685"/>
      <c r="G542" s="666">
        <f>'1C TSsoustraitance'!$D259</f>
        <v>0</v>
      </c>
      <c r="H542" s="533">
        <v>0.21</v>
      </c>
      <c r="I542" s="533">
        <v>1</v>
      </c>
      <c r="J542" s="534"/>
      <c r="K542" s="667">
        <f t="shared" si="131"/>
        <v>0</v>
      </c>
      <c r="L542" s="668">
        <f>IF(OR('1C TSsoustraitance'!$D259="",'1C TSsoustraitance'!$AP259=0),0,IF(AND('1C TSsoustraitance'!$D259&lt;&gt;"",$K$2="Pôle",'1C TSsoustraitance'!$E259="OUI"),(('1C TSsoustraitance'!$F259+'1C TSsoustraitance'!$G259+'1C TSsoustraitance'!$H259+'1C TSsoustraitance'!$I259+'1C TSsoustraitance'!$M259)/'1C TSsoustraitance'!$R259),IF(AND('1C TSsoustraitance'!$D259&lt;&gt;"",$K$2="Pôle",'1C TSsoustraitance'!$E259="NON"),(('1C TSsoustraitance'!$F259+'1C TSsoustraitance'!$G259+'1C TSsoustraitance'!$H259+'1C TSsoustraitance'!$I259+'1C TSsoustraitance'!$M259)/'1C TSsoustraitance'!$AP259),IF(AND('1C TSsoustraitance'!$D259&lt;&gt;"",$K$2&lt;&gt;"Pôle",'1C TSsoustraitance'!$E259="OUI"),(('1C TSsoustraitance'!$F259+'1C TSsoustraitance'!$G259+'1C TSsoustraitance'!$H259+'1C TSsoustraitance'!$I259+'1C TSsoustraitance'!$J259+'1C TSsoustraitance'!$K259+'1C TSsoustraitance'!$L259+'1C TSsoustraitance'!$M259+'1C TSsoustraitance'!$N259+'1C TSsoustraitance'!$O259+'1C TSsoustraitance'!$P259+'1C TSsoustraitance'!$Q259)/'1C TSsoustraitance'!$R259),IF(AND('1C TSsoustraitance'!$D259&lt;&gt;"",$K$2&lt;&gt;"Pôle",'1C TSsoustraitance'!$E259="NON"),(('1C TSsoustraitance'!$F259+'1C TSsoustraitance'!$G259+'1C TSsoustraitance'!$H259+'1C TSsoustraitance'!$I259+'1C TSsoustraitance'!$J259+'1C TSsoustraitance'!$K259+'1C TSsoustraitance'!$L259+'1C TSsoustraitance'!$M259+'1C TSsoustraitance'!$N259+'1C TSsoustraitance'!$O259+'1C TSsoustraitance'!$P259+'1C TSsoustraitance'!$Q259))/'1C TSsoustraitance'!$AP259)))))</f>
        <v>0</v>
      </c>
      <c r="M542" s="668">
        <f>IF(OR('1C TSsoustraitance'!$D259="",'1C TSsoustraitance'!AP$13=0),0,IF(AND('1C TSsoustraitance'!$D259&lt;&gt;"",$K$2="Pôle",'1C TSsoustraitance'!$E259="OUI"),(('1C TSsoustraitance'!$J259+'1C TSsoustraitance'!$K259+'1C TSsoustraitance'!$L259)/'1C TSsoustraitance'!$R259),IF(AND('1C TSsoustraitance'!$D259&lt;&gt;"",$K$2="Pôle",'1C TSsoustraitance'!$E259="NON"),(('1C TSsoustraitance'!$J259+'1C TSsoustraitance'!$K259+'1C TSsoustraitance'!$L259)/'1C TSsoustraitance'!$AP259),IF(AND('1C TSsoustraitance'!$D259&lt;&gt;"",$K$2&lt;&gt;"Pôle"),0))))</f>
        <v>0</v>
      </c>
      <c r="N542" s="668">
        <f t="shared" si="136"/>
        <v>0</v>
      </c>
      <c r="O542" s="669">
        <f>IF(OR('1C TSsoustraitance'!$D259="",'1C TSsoustraitance'!$E259="OUI",'1C TSsoustraitance'!$AP259=0),0,(('1C TSsoustraitance'!$S259)/'1C TSsoustraitance'!$AP259))</f>
        <v>0</v>
      </c>
      <c r="P542" s="669">
        <f>IF(OR('1C TSsoustraitance'!$D259="",'1C TSsoustraitance'!$E259="OUI",'1C TSsoustraitance'!$AP259=0),0,(('1C TSsoustraitance'!$T259)/'1C TSsoustraitance'!$AP259))</f>
        <v>0</v>
      </c>
      <c r="Q542" s="669">
        <f>IF(OR('1C TSsoustraitance'!$D259="",'1C TSsoustraitance'!$E259="OUI",'1C TSsoustraitance'!$AP259=0),0,(('1C TSsoustraitance'!$U259)/'1C TSsoustraitance'!$AP259))</f>
        <v>0</v>
      </c>
      <c r="R542" s="669">
        <f>IF(OR('1C TSsoustraitance'!$D259="",'1C TSsoustraitance'!$E259="OUI",'1C TSsoustraitance'!$AP259=0),0,(('1C TSsoustraitance'!$V259)/'1C TSsoustraitance'!$AP259))</f>
        <v>0</v>
      </c>
      <c r="S542" s="669">
        <f>IF(OR('1C TSsoustraitance'!$D259="",'1C TSsoustraitance'!$E259="OUI",'1C TSsoustraitance'!$AP259=0),0,(('1C TSsoustraitance'!$W259)/'1C TSsoustraitance'!$AP259))</f>
        <v>0</v>
      </c>
      <c r="T542" s="669">
        <f>IF(OR('1C TSsoustraitance'!$D259="",'1C TSsoustraitance'!$E259="OUI",'1C TSsoustraitance'!$AP259=0),0,(('1C TSsoustraitance'!$X259)/'1C TSsoustraitance'!$AP259))</f>
        <v>0</v>
      </c>
      <c r="U542" s="669">
        <f>IF(OR('1C TSsoustraitance'!$D259="",'1C TSsoustraitance'!$E259="OUI",'1C TSsoustraitance'!$AP259=0),0,(('1C TSsoustraitance'!$Y259)/'1C TSsoustraitance'!$AP259))</f>
        <v>0</v>
      </c>
      <c r="V542" s="669">
        <f>IF(OR('1C TSsoustraitance'!$D259="",'1C TSsoustraitance'!$E259="OUI",'1C TSsoustraitance'!$AP259=0),0,(('1C TSsoustraitance'!$Z259)/'1C TSsoustraitance'!$AP259))</f>
        <v>0</v>
      </c>
      <c r="W542" s="669">
        <f>IF(OR('1C TSsoustraitance'!$D259="",'1C TSsoustraitance'!$E259="OUI",'1C TSsoustraitance'!$AP259=0),0,(('1C TSsoustraitance'!$AA259)/'1C TSsoustraitance'!$AP259))</f>
        <v>0</v>
      </c>
      <c r="X542" s="669">
        <f>IF(OR('1C TSsoustraitance'!$D259="",'1C TSsoustraitance'!$E259="OUI",'1C TSsoustraitance'!$AP259=0),0,(('1C TSsoustraitance'!$AB259)/'1C TSsoustraitance'!$AP259))</f>
        <v>0</v>
      </c>
      <c r="Y542" s="669">
        <f>IF(OR('1C TSsoustraitance'!$D259="",'1C TSsoustraitance'!$E259="OUI",'1C TSsoustraitance'!$AP259=0),0,(('1C TSsoustraitance'!$AC259)/'1C TSsoustraitance'!$AP259))</f>
        <v>0</v>
      </c>
      <c r="Z542" s="669">
        <f>IF(OR('1C TSsoustraitance'!$D259="",'1C TSsoustraitance'!$E259="OUI",'1C TSsoustraitance'!$AP259=0),0,(('1C TSsoustraitance'!$AD259)/'1C TSsoustraitance'!$AP259))</f>
        <v>0</v>
      </c>
      <c r="AA542" s="669">
        <f>IF(OR('1C TSsoustraitance'!$D259="",'1C TSsoustraitance'!$E259="OUI",'1C TSsoustraitance'!$AP259=0),0,(('1C TSsoustraitance'!$AE259)/'1C TSsoustraitance'!$AP259))</f>
        <v>0</v>
      </c>
      <c r="AB542" s="669">
        <f>IF(OR('1C TSsoustraitance'!$D259="",'1C TSsoustraitance'!$E259="OUI",'1C TSsoustraitance'!$AP259=0),0,(('1C TSsoustraitance'!$AF259)/'1C TSsoustraitance'!$AP259))</f>
        <v>0</v>
      </c>
      <c r="AC542" s="669">
        <f>IF(OR('1C TSsoustraitance'!$D259="",'1C TSsoustraitance'!$E259="OUI",'1C TSsoustraitance'!$AP259=0),0,(('1C TSsoustraitance'!$AG259)/'1C TSsoustraitance'!$AP259))</f>
        <v>0</v>
      </c>
      <c r="AD542" s="669">
        <f>IF(OR('1C TSsoustraitance'!$D259="",'1C TSsoustraitance'!$E259="OUI",'1C TSsoustraitance'!$AP259=0),0,(('1C TSsoustraitance'!$AH259)/'1C TSsoustraitance'!$AP259))</f>
        <v>0</v>
      </c>
      <c r="AE542" s="669">
        <f>IF(OR('1C TSsoustraitance'!$D259="",'1C TSsoustraitance'!$E259="OUI",'1C TSsoustraitance'!$AP259=0),0,(('1C TSsoustraitance'!$AI259)/'1C TSsoustraitance'!$AP259))</f>
        <v>0</v>
      </c>
      <c r="AF542" s="669">
        <f>IF(OR('1C TSsoustraitance'!$D259="",'1C TSsoustraitance'!$E259="OUI",'1C TSsoustraitance'!$AP259=0),0,(('1C TSsoustraitance'!$AJ259)/'1C TSsoustraitance'!$AP259))</f>
        <v>0</v>
      </c>
      <c r="AG542" s="669">
        <f>IF(OR('1C TSsoustraitance'!$D259="",'1C TSsoustraitance'!$E259="OUI",'1C TSsoustraitance'!$AP259=0),0,(('1C TSsoustraitance'!$AK259)/'1C TSsoustraitance'!$AP259))</f>
        <v>0</v>
      </c>
      <c r="AH542" s="669">
        <f>IF(OR('1C TSsoustraitance'!$D259="",'1C TSsoustraitance'!$E259="OUI",'1C TSsoustraitance'!$AP259=0),0,(('1C TSsoustraitance'!$AL259)/'1C TSsoustraitance'!$AP259))</f>
        <v>0</v>
      </c>
      <c r="AI542" s="669">
        <f>IF(OR('1C TSsoustraitance'!$D259="",'1C TSsoustraitance'!$E259="OUI",'1C TSsoustraitance'!$AP259=0),0,(('1C TSsoustraitance'!$AM259)/'1C TSsoustraitance'!$AP259))</f>
        <v>0</v>
      </c>
      <c r="AJ542" s="669">
        <f>IF(OR('1C TSsoustraitance'!$D259="",'1C TSsoustraitance'!$E259="OUI",'1C TSsoustraitance'!$AP259=0),0,(('1C TSsoustraitance'!$AN259)/'1C TSsoustraitance'!$AP259))</f>
        <v>0</v>
      </c>
      <c r="AK542" s="669">
        <f t="shared" si="133"/>
        <v>0</v>
      </c>
      <c r="AL542" s="668">
        <f t="shared" si="134"/>
        <v>0</v>
      </c>
      <c r="AM542" s="670">
        <f>IF(Tableau7[[#This Row],[N° pièce]]="",0,(Tableau7[[#This Row],[hors TVA]]+(Tableau7[[#This Row],[hors TVA]]*Tableau7[[#This Row],[Taux TVA]])-(Tableau7[[#This Row],[hors TVA]]*Tableau7[[#This Row],[Taux TVA]]*Tableau7[[#This Row],[Régime TVA: Récupération]]))*Tableau7[[#This Row],[Type 1]])</f>
        <v>0</v>
      </c>
      <c r="AN542" s="670">
        <f>IF(Tableau7[[#This Row],[N° pièce]]="",0,IF($K$2="pôle",((Tableau7[[#This Row],[hors TVA]]+(Tableau7[[#This Row],[hors TVA]]*Tableau7[[#This Row],[Taux TVA]])-(Tableau7[[#This Row],[hors TVA]]*Tableau7[[#This Row],[Taux TVA]]*Tableau7[[#This Row],[Régime TVA: Récupération]]))*Tableau7[[#This Row],[Type 2]]),0))</f>
        <v>0</v>
      </c>
      <c r="AO542" s="670">
        <f t="shared" si="129"/>
        <v>0</v>
      </c>
      <c r="AP542" s="255">
        <f t="shared" si="128"/>
        <v>0</v>
      </c>
      <c r="AQ542" s="506">
        <f t="shared" si="137"/>
        <v>0</v>
      </c>
      <c r="AR542" s="671"/>
      <c r="AS542" s="512"/>
      <c r="AT542" s="513" t="str">
        <f>IF(('1C TSsoustraitance'!AP259*FICHE!C$14&lt;J542),"Forfait limité à "&amp;FICHE!C$14&amp;"€/jour","")</f>
        <v/>
      </c>
      <c r="AU542" s="797"/>
      <c r="AV542" s="484"/>
      <c r="AW542" s="484"/>
      <c r="AX542" s="484"/>
      <c r="AY542" s="484"/>
      <c r="AZ542" s="484"/>
      <c r="BA542" s="4"/>
      <c r="BB542" s="4"/>
      <c r="BC542" s="4"/>
      <c r="BD542" s="4"/>
      <c r="BE542" s="4"/>
      <c r="BF542" s="4"/>
      <c r="BG542" s="4"/>
      <c r="BH542" s="4"/>
      <c r="BI542" s="4"/>
      <c r="BJ542" s="4"/>
      <c r="BK542" s="4"/>
      <c r="BL542" s="4"/>
      <c r="BM542" s="4"/>
      <c r="BN542" s="4"/>
      <c r="BO542" s="4"/>
      <c r="BP542" s="4"/>
      <c r="BQ542" s="4"/>
      <c r="BR542" s="4"/>
      <c r="BS542" s="4"/>
      <c r="BT542" s="4"/>
      <c r="BU542" s="4"/>
      <c r="BV542" s="4"/>
      <c r="BW542" s="4"/>
      <c r="BX542" s="4"/>
      <c r="BY542" s="4"/>
      <c r="BZ542" s="4"/>
      <c r="CA542" s="4"/>
      <c r="CB542" s="4"/>
      <c r="CC542" s="4"/>
      <c r="CD542" s="4"/>
      <c r="CE542" s="4"/>
      <c r="CF542" s="4"/>
      <c r="CG542" s="4"/>
      <c r="CH542" s="4"/>
      <c r="CI542" s="4"/>
      <c r="CJ542" s="4"/>
      <c r="CK542" s="4"/>
      <c r="CL542" s="4"/>
      <c r="CM542" s="4"/>
      <c r="CN542" s="4"/>
      <c r="CO542" s="4"/>
      <c r="CP542" s="4"/>
      <c r="CQ542" s="4"/>
      <c r="CR542" s="4"/>
      <c r="CS542" s="4"/>
      <c r="CT542" s="4"/>
      <c r="CU542" s="4"/>
      <c r="CV542" s="4"/>
      <c r="CW542" s="4"/>
      <c r="CX542" s="4"/>
      <c r="CY542" s="4"/>
      <c r="CZ542" s="4"/>
      <c r="DA542" s="4"/>
      <c r="DB542" s="4"/>
      <c r="DC542" s="4"/>
      <c r="DD542" s="4"/>
      <c r="DE542" s="4"/>
      <c r="DF542" s="4"/>
      <c r="DG542" s="4"/>
      <c r="DH542" s="4"/>
      <c r="DI542" s="4"/>
      <c r="DJ542" s="4"/>
      <c r="DK542" s="4"/>
      <c r="DL542" s="4"/>
      <c r="DM542" s="4"/>
      <c r="DN542" s="4"/>
      <c r="DO542" s="4"/>
      <c r="DP542" s="4"/>
      <c r="DQ542" s="4"/>
      <c r="DR542" s="4"/>
      <c r="DS542" s="4"/>
      <c r="DT542" s="4"/>
      <c r="DU542" s="4"/>
      <c r="DV542" s="4"/>
      <c r="DW542" s="4"/>
      <c r="DX542" s="4"/>
      <c r="DY542" s="4"/>
      <c r="DZ542" s="4"/>
      <c r="EA542" s="4"/>
      <c r="EB542" s="4"/>
      <c r="EC542" s="4"/>
      <c r="ED542" s="4"/>
      <c r="EE542" s="4"/>
      <c r="EF542" s="4"/>
      <c r="EG542" s="4"/>
      <c r="EH542" s="4"/>
      <c r="EI542" s="4"/>
      <c r="EJ542" s="4"/>
      <c r="EK542" s="4"/>
      <c r="EL542" s="4"/>
      <c r="EM542" s="4"/>
      <c r="EN542" s="4"/>
      <c r="EO542" s="4"/>
      <c r="EP542" s="4"/>
      <c r="EQ542" s="4"/>
      <c r="ER542" s="4"/>
      <c r="ES542" s="4"/>
      <c r="ET542" s="4"/>
      <c r="EU542" s="4"/>
      <c r="EV542" s="4"/>
      <c r="EW542" s="4"/>
      <c r="EX542" s="4"/>
      <c r="EY542" s="4"/>
      <c r="EZ542" s="4"/>
      <c r="FA542" s="4"/>
      <c r="FB542" s="4"/>
      <c r="FC542" s="4"/>
      <c r="FD542" s="4"/>
      <c r="FE542" s="4"/>
      <c r="FF542" s="4"/>
      <c r="FG542" s="4"/>
      <c r="FH542" s="4"/>
      <c r="FI542" s="4"/>
      <c r="FJ542" s="4"/>
      <c r="FK542" s="4"/>
      <c r="FL542" s="4"/>
      <c r="FM542" s="4"/>
      <c r="FN542" s="4"/>
      <c r="FO542" s="4"/>
      <c r="FP542" s="4"/>
      <c r="FQ542" s="4"/>
      <c r="FR542" s="4"/>
      <c r="FS542" s="4"/>
      <c r="FT542" s="4"/>
      <c r="FU542" s="4"/>
      <c r="FV542" s="4"/>
      <c r="FW542" s="4"/>
      <c r="FX542" s="4"/>
      <c r="FY542" s="4"/>
      <c r="FZ542" s="4"/>
      <c r="GA542" s="4"/>
      <c r="GB542" s="4"/>
      <c r="GC542" s="4"/>
      <c r="GD542" s="4"/>
      <c r="GE542" s="4"/>
      <c r="GF542" s="4"/>
      <c r="GG542" s="4"/>
      <c r="GH542" s="4"/>
      <c r="GI542" s="4"/>
      <c r="GJ542" s="4"/>
      <c r="GK542" s="4"/>
      <c r="GL542" s="4"/>
      <c r="GM542" s="4"/>
      <c r="GN542" s="4"/>
      <c r="GO542" s="4"/>
      <c r="GP542" s="4"/>
      <c r="GQ542" s="4"/>
      <c r="GR542" s="4"/>
      <c r="GS542" s="4"/>
      <c r="GT542" s="4"/>
      <c r="GU542" s="4"/>
      <c r="GV542" s="4"/>
      <c r="GW542" s="4"/>
      <c r="GX542" s="4"/>
      <c r="GY542" s="4"/>
      <c r="GZ542" s="4"/>
      <c r="HA542" s="4"/>
      <c r="HB542" s="4"/>
      <c r="HC542" s="4"/>
    </row>
    <row r="543" spans="1:211" s="380" customFormat="1" ht="13.9" customHeight="1">
      <c r="A543" s="828" t="str">
        <f>IF('1C TSsoustraitance'!$A260&lt;&gt;0,'1C TSsoustraitance'!$A260,"")</f>
        <v/>
      </c>
      <c r="B543" s="530"/>
      <c r="C543" s="513" t="str">
        <f>IF('1C TSsoustraitance'!$A260&lt;&gt;0,'1C TSsoustraitance'!$B260,"")</f>
        <v/>
      </c>
      <c r="D543" s="513" t="str">
        <f>IF('1C TSsoustraitance'!$A260&lt;&gt;0,'1C TSsoustraitance'!$C260,"")</f>
        <v/>
      </c>
      <c r="E543" s="684"/>
      <c r="F543" s="685"/>
      <c r="G543" s="666">
        <f>'1C TSsoustraitance'!$D260</f>
        <v>0</v>
      </c>
      <c r="H543" s="533">
        <v>0.21</v>
      </c>
      <c r="I543" s="533">
        <v>1</v>
      </c>
      <c r="J543" s="534"/>
      <c r="K543" s="667">
        <f t="shared" si="131"/>
        <v>0</v>
      </c>
      <c r="L543" s="668">
        <f>IF(OR('1C TSsoustraitance'!$D260="",'1C TSsoustraitance'!$AP260=0),0,IF(AND('1C TSsoustraitance'!$D260&lt;&gt;"",$K$2="Pôle",'1C TSsoustraitance'!$E260="OUI"),(('1C TSsoustraitance'!$F260+'1C TSsoustraitance'!$G260+'1C TSsoustraitance'!$H260+'1C TSsoustraitance'!$I260+'1C TSsoustraitance'!$M260)/'1C TSsoustraitance'!$R260),IF(AND('1C TSsoustraitance'!$D260&lt;&gt;"",$K$2="Pôle",'1C TSsoustraitance'!$E260="NON"),(('1C TSsoustraitance'!$F260+'1C TSsoustraitance'!$G260+'1C TSsoustraitance'!$H260+'1C TSsoustraitance'!$I260+'1C TSsoustraitance'!$M260)/'1C TSsoustraitance'!$AP260),IF(AND('1C TSsoustraitance'!$D260&lt;&gt;"",$K$2&lt;&gt;"Pôle",'1C TSsoustraitance'!$E260="OUI"),(('1C TSsoustraitance'!$F260+'1C TSsoustraitance'!$G260+'1C TSsoustraitance'!$H260+'1C TSsoustraitance'!$I260+'1C TSsoustraitance'!$J260+'1C TSsoustraitance'!$K260+'1C TSsoustraitance'!$L260+'1C TSsoustraitance'!$M260+'1C TSsoustraitance'!$N260+'1C TSsoustraitance'!$O260+'1C TSsoustraitance'!$P260+'1C TSsoustraitance'!$Q260)/'1C TSsoustraitance'!$R260),IF(AND('1C TSsoustraitance'!$D260&lt;&gt;"",$K$2&lt;&gt;"Pôle",'1C TSsoustraitance'!$E260="NON"),(('1C TSsoustraitance'!$F260+'1C TSsoustraitance'!$G260+'1C TSsoustraitance'!$H260+'1C TSsoustraitance'!$I260+'1C TSsoustraitance'!$J260+'1C TSsoustraitance'!$K260+'1C TSsoustraitance'!$L260+'1C TSsoustraitance'!$M260+'1C TSsoustraitance'!$N260+'1C TSsoustraitance'!$O260+'1C TSsoustraitance'!$P260+'1C TSsoustraitance'!$Q260))/'1C TSsoustraitance'!$AP260)))))</f>
        <v>0</v>
      </c>
      <c r="M543" s="668">
        <f>IF(OR('1C TSsoustraitance'!$D260="",'1C TSsoustraitance'!AP$13=0),0,IF(AND('1C TSsoustraitance'!$D260&lt;&gt;"",$K$2="Pôle",'1C TSsoustraitance'!$E260="OUI"),(('1C TSsoustraitance'!$J260+'1C TSsoustraitance'!$K260+'1C TSsoustraitance'!$L260)/'1C TSsoustraitance'!$R260),IF(AND('1C TSsoustraitance'!$D260&lt;&gt;"",$K$2="Pôle",'1C TSsoustraitance'!$E260="NON"),(('1C TSsoustraitance'!$J260+'1C TSsoustraitance'!$K260+'1C TSsoustraitance'!$L260)/'1C TSsoustraitance'!$AP260),IF(AND('1C TSsoustraitance'!$D260&lt;&gt;"",$K$2&lt;&gt;"Pôle"),0))))</f>
        <v>0</v>
      </c>
      <c r="N543" s="668">
        <f t="shared" si="136"/>
        <v>0</v>
      </c>
      <c r="O543" s="669">
        <f>IF(OR('1C TSsoustraitance'!$D260="",'1C TSsoustraitance'!$E260="OUI",'1C TSsoustraitance'!$AP260=0),0,(('1C TSsoustraitance'!$S260)/'1C TSsoustraitance'!$AP260))</f>
        <v>0</v>
      </c>
      <c r="P543" s="669">
        <f>IF(OR('1C TSsoustraitance'!$D260="",'1C TSsoustraitance'!$E260="OUI",'1C TSsoustraitance'!$AP260=0),0,(('1C TSsoustraitance'!$T260)/'1C TSsoustraitance'!$AP260))</f>
        <v>0</v>
      </c>
      <c r="Q543" s="669">
        <f>IF(OR('1C TSsoustraitance'!$D260="",'1C TSsoustraitance'!$E260="OUI",'1C TSsoustraitance'!$AP260=0),0,(('1C TSsoustraitance'!$U260)/'1C TSsoustraitance'!$AP260))</f>
        <v>0</v>
      </c>
      <c r="R543" s="669">
        <f>IF(OR('1C TSsoustraitance'!$D260="",'1C TSsoustraitance'!$E260="OUI",'1C TSsoustraitance'!$AP260=0),0,(('1C TSsoustraitance'!$V260)/'1C TSsoustraitance'!$AP260))</f>
        <v>0</v>
      </c>
      <c r="S543" s="669">
        <f>IF(OR('1C TSsoustraitance'!$D260="",'1C TSsoustraitance'!$E260="OUI",'1C TSsoustraitance'!$AP260=0),0,(('1C TSsoustraitance'!$W260)/'1C TSsoustraitance'!$AP260))</f>
        <v>0</v>
      </c>
      <c r="T543" s="669">
        <f>IF(OR('1C TSsoustraitance'!$D260="",'1C TSsoustraitance'!$E260="OUI",'1C TSsoustraitance'!$AP260=0),0,(('1C TSsoustraitance'!$X260)/'1C TSsoustraitance'!$AP260))</f>
        <v>0</v>
      </c>
      <c r="U543" s="669">
        <f>IF(OR('1C TSsoustraitance'!$D260="",'1C TSsoustraitance'!$E260="OUI",'1C TSsoustraitance'!$AP260=0),0,(('1C TSsoustraitance'!$Y260)/'1C TSsoustraitance'!$AP260))</f>
        <v>0</v>
      </c>
      <c r="V543" s="669">
        <f>IF(OR('1C TSsoustraitance'!$D260="",'1C TSsoustraitance'!$E260="OUI",'1C TSsoustraitance'!$AP260=0),0,(('1C TSsoustraitance'!$Z260)/'1C TSsoustraitance'!$AP260))</f>
        <v>0</v>
      </c>
      <c r="W543" s="669">
        <f>IF(OR('1C TSsoustraitance'!$D260="",'1C TSsoustraitance'!$E260="OUI",'1C TSsoustraitance'!$AP260=0),0,(('1C TSsoustraitance'!$AA260)/'1C TSsoustraitance'!$AP260))</f>
        <v>0</v>
      </c>
      <c r="X543" s="669">
        <f>IF(OR('1C TSsoustraitance'!$D260="",'1C TSsoustraitance'!$E260="OUI",'1C TSsoustraitance'!$AP260=0),0,(('1C TSsoustraitance'!$AB260)/'1C TSsoustraitance'!$AP260))</f>
        <v>0</v>
      </c>
      <c r="Y543" s="669">
        <f>IF(OR('1C TSsoustraitance'!$D260="",'1C TSsoustraitance'!$E260="OUI",'1C TSsoustraitance'!$AP260=0),0,(('1C TSsoustraitance'!$AC260)/'1C TSsoustraitance'!$AP260))</f>
        <v>0</v>
      </c>
      <c r="Z543" s="669">
        <f>IF(OR('1C TSsoustraitance'!$D260="",'1C TSsoustraitance'!$E260="OUI",'1C TSsoustraitance'!$AP260=0),0,(('1C TSsoustraitance'!$AD260)/'1C TSsoustraitance'!$AP260))</f>
        <v>0</v>
      </c>
      <c r="AA543" s="669">
        <f>IF(OR('1C TSsoustraitance'!$D260="",'1C TSsoustraitance'!$E260="OUI",'1C TSsoustraitance'!$AP260=0),0,(('1C TSsoustraitance'!$AE260)/'1C TSsoustraitance'!$AP260))</f>
        <v>0</v>
      </c>
      <c r="AB543" s="669">
        <f>IF(OR('1C TSsoustraitance'!$D260="",'1C TSsoustraitance'!$E260="OUI",'1C TSsoustraitance'!$AP260=0),0,(('1C TSsoustraitance'!$AF260)/'1C TSsoustraitance'!$AP260))</f>
        <v>0</v>
      </c>
      <c r="AC543" s="669">
        <f>IF(OR('1C TSsoustraitance'!$D260="",'1C TSsoustraitance'!$E260="OUI",'1C TSsoustraitance'!$AP260=0),0,(('1C TSsoustraitance'!$AG260)/'1C TSsoustraitance'!$AP260))</f>
        <v>0</v>
      </c>
      <c r="AD543" s="669">
        <f>IF(OR('1C TSsoustraitance'!$D260="",'1C TSsoustraitance'!$E260="OUI",'1C TSsoustraitance'!$AP260=0),0,(('1C TSsoustraitance'!$AH260)/'1C TSsoustraitance'!$AP260))</f>
        <v>0</v>
      </c>
      <c r="AE543" s="669">
        <f>IF(OR('1C TSsoustraitance'!$D260="",'1C TSsoustraitance'!$E260="OUI",'1C TSsoustraitance'!$AP260=0),0,(('1C TSsoustraitance'!$AI260)/'1C TSsoustraitance'!$AP260))</f>
        <v>0</v>
      </c>
      <c r="AF543" s="669">
        <f>IF(OR('1C TSsoustraitance'!$D260="",'1C TSsoustraitance'!$E260="OUI",'1C TSsoustraitance'!$AP260=0),0,(('1C TSsoustraitance'!$AJ260)/'1C TSsoustraitance'!$AP260))</f>
        <v>0</v>
      </c>
      <c r="AG543" s="669">
        <f>IF(OR('1C TSsoustraitance'!$D260="",'1C TSsoustraitance'!$E260="OUI",'1C TSsoustraitance'!$AP260=0),0,(('1C TSsoustraitance'!$AK260)/'1C TSsoustraitance'!$AP260))</f>
        <v>0</v>
      </c>
      <c r="AH543" s="669">
        <f>IF(OR('1C TSsoustraitance'!$D260="",'1C TSsoustraitance'!$E260="OUI",'1C TSsoustraitance'!$AP260=0),0,(('1C TSsoustraitance'!$AL260)/'1C TSsoustraitance'!$AP260))</f>
        <v>0</v>
      </c>
      <c r="AI543" s="669">
        <f>IF(OR('1C TSsoustraitance'!$D260="",'1C TSsoustraitance'!$E260="OUI",'1C TSsoustraitance'!$AP260=0),0,(('1C TSsoustraitance'!$AM260)/'1C TSsoustraitance'!$AP260))</f>
        <v>0</v>
      </c>
      <c r="AJ543" s="669">
        <f>IF(OR('1C TSsoustraitance'!$D260="",'1C TSsoustraitance'!$E260="OUI",'1C TSsoustraitance'!$AP260=0),0,(('1C TSsoustraitance'!$AN260)/'1C TSsoustraitance'!$AP260))</f>
        <v>0</v>
      </c>
      <c r="AK543" s="669">
        <f t="shared" si="133"/>
        <v>0</v>
      </c>
      <c r="AL543" s="668">
        <f t="shared" si="134"/>
        <v>0</v>
      </c>
      <c r="AM543" s="670">
        <f>IF(Tableau7[[#This Row],[N° pièce]]="",0,(Tableau7[[#This Row],[hors TVA]]+(Tableau7[[#This Row],[hors TVA]]*Tableau7[[#This Row],[Taux TVA]])-(Tableau7[[#This Row],[hors TVA]]*Tableau7[[#This Row],[Taux TVA]]*Tableau7[[#This Row],[Régime TVA: Récupération]]))*Tableau7[[#This Row],[Type 1]])</f>
        <v>0</v>
      </c>
      <c r="AN543" s="670">
        <f>IF(Tableau7[[#This Row],[N° pièce]]="",0,IF($K$2="pôle",((Tableau7[[#This Row],[hors TVA]]+(Tableau7[[#This Row],[hors TVA]]*Tableau7[[#This Row],[Taux TVA]])-(Tableau7[[#This Row],[hors TVA]]*Tableau7[[#This Row],[Taux TVA]]*Tableau7[[#This Row],[Régime TVA: Récupération]]))*Tableau7[[#This Row],[Type 2]]),0))</f>
        <v>0</v>
      </c>
      <c r="AO543" s="670">
        <f t="shared" si="129"/>
        <v>0</v>
      </c>
      <c r="AP543" s="255">
        <f t="shared" si="128"/>
        <v>0</v>
      </c>
      <c r="AQ543" s="506">
        <f t="shared" si="137"/>
        <v>0</v>
      </c>
      <c r="AR543" s="671"/>
      <c r="AS543" s="512"/>
      <c r="AT543" s="513" t="str">
        <f>IF(('1C TSsoustraitance'!AP260*FICHE!C$14&lt;J543),"Forfait limité à "&amp;FICHE!C$14&amp;"€/jour","")</f>
        <v/>
      </c>
      <c r="AU543" s="797"/>
      <c r="AV543" s="484"/>
      <c r="AW543" s="484"/>
      <c r="AX543" s="484"/>
      <c r="AY543" s="484"/>
      <c r="AZ543" s="484"/>
      <c r="BA543" s="4"/>
      <c r="BB543" s="4"/>
      <c r="BC543" s="4"/>
      <c r="BD543" s="4"/>
      <c r="BE543" s="4"/>
      <c r="BF543" s="4"/>
      <c r="BG543" s="4"/>
      <c r="BH543" s="4"/>
      <c r="BI543" s="4"/>
      <c r="BJ543" s="4"/>
      <c r="BK543" s="4"/>
      <c r="BL543" s="4"/>
      <c r="BM543" s="4"/>
      <c r="BN543" s="4"/>
      <c r="BO543" s="4"/>
      <c r="BP543" s="4"/>
      <c r="BQ543" s="4"/>
      <c r="BR543" s="4"/>
      <c r="BS543" s="4"/>
      <c r="BT543" s="4"/>
      <c r="BU543" s="4"/>
      <c r="BV543" s="4"/>
      <c r="BW543" s="4"/>
      <c r="BX543" s="4"/>
      <c r="BY543" s="4"/>
      <c r="BZ543" s="4"/>
      <c r="CA543" s="4"/>
      <c r="CB543" s="4"/>
      <c r="CC543" s="4"/>
      <c r="CD543" s="4"/>
      <c r="CE543" s="4"/>
      <c r="CF543" s="4"/>
      <c r="CG543" s="4"/>
      <c r="CH543" s="4"/>
      <c r="CI543" s="4"/>
      <c r="CJ543" s="4"/>
      <c r="CK543" s="4"/>
      <c r="CL543" s="4"/>
      <c r="CM543" s="4"/>
      <c r="CN543" s="4"/>
      <c r="CO543" s="4"/>
      <c r="CP543" s="4"/>
      <c r="CQ543" s="4"/>
      <c r="CR543" s="4"/>
      <c r="CS543" s="4"/>
      <c r="CT543" s="4"/>
      <c r="CU543" s="4"/>
      <c r="CV543" s="4"/>
      <c r="CW543" s="4"/>
      <c r="CX543" s="4"/>
      <c r="CY543" s="4"/>
      <c r="CZ543" s="4"/>
      <c r="DA543" s="4"/>
      <c r="DB543" s="4"/>
      <c r="DC543" s="4"/>
      <c r="DD543" s="4"/>
      <c r="DE543" s="4"/>
      <c r="DF543" s="4"/>
      <c r="DG543" s="4"/>
      <c r="DH543" s="4"/>
      <c r="DI543" s="4"/>
      <c r="DJ543" s="4"/>
      <c r="DK543" s="4"/>
      <c r="DL543" s="4"/>
      <c r="DM543" s="4"/>
      <c r="DN543" s="4"/>
      <c r="DO543" s="4"/>
      <c r="DP543" s="4"/>
      <c r="DQ543" s="4"/>
      <c r="DR543" s="4"/>
      <c r="DS543" s="4"/>
      <c r="DT543" s="4"/>
      <c r="DU543" s="4"/>
      <c r="DV543" s="4"/>
      <c r="DW543" s="4"/>
      <c r="DX543" s="4"/>
      <c r="DY543" s="4"/>
      <c r="DZ543" s="4"/>
      <c r="EA543" s="4"/>
      <c r="EB543" s="4"/>
      <c r="EC543" s="4"/>
      <c r="ED543" s="4"/>
      <c r="EE543" s="4"/>
      <c r="EF543" s="4"/>
      <c r="EG543" s="4"/>
      <c r="EH543" s="4"/>
      <c r="EI543" s="4"/>
      <c r="EJ543" s="4"/>
      <c r="EK543" s="4"/>
      <c r="EL543" s="4"/>
      <c r="EM543" s="4"/>
      <c r="EN543" s="4"/>
      <c r="EO543" s="4"/>
      <c r="EP543" s="4"/>
      <c r="EQ543" s="4"/>
      <c r="ER543" s="4"/>
      <c r="ES543" s="4"/>
      <c r="ET543" s="4"/>
      <c r="EU543" s="4"/>
      <c r="EV543" s="4"/>
      <c r="EW543" s="4"/>
      <c r="EX543" s="4"/>
      <c r="EY543" s="4"/>
      <c r="EZ543" s="4"/>
      <c r="FA543" s="4"/>
      <c r="FB543" s="4"/>
      <c r="FC543" s="4"/>
      <c r="FD543" s="4"/>
      <c r="FE543" s="4"/>
      <c r="FF543" s="4"/>
      <c r="FG543" s="4"/>
      <c r="FH543" s="4"/>
      <c r="FI543" s="4"/>
      <c r="FJ543" s="4"/>
      <c r="FK543" s="4"/>
      <c r="FL543" s="4"/>
      <c r="FM543" s="4"/>
      <c r="FN543" s="4"/>
      <c r="FO543" s="4"/>
      <c r="FP543" s="4"/>
      <c r="FQ543" s="4"/>
      <c r="FR543" s="4"/>
      <c r="FS543" s="4"/>
      <c r="FT543" s="4"/>
      <c r="FU543" s="4"/>
      <c r="FV543" s="4"/>
      <c r="FW543" s="4"/>
      <c r="FX543" s="4"/>
      <c r="FY543" s="4"/>
      <c r="FZ543" s="4"/>
      <c r="GA543" s="4"/>
      <c r="GB543" s="4"/>
      <c r="GC543" s="4"/>
      <c r="GD543" s="4"/>
      <c r="GE543" s="4"/>
      <c r="GF543" s="4"/>
      <c r="GG543" s="4"/>
      <c r="GH543" s="4"/>
      <c r="GI543" s="4"/>
      <c r="GJ543" s="4"/>
      <c r="GK543" s="4"/>
      <c r="GL543" s="4"/>
      <c r="GM543" s="4"/>
      <c r="GN543" s="4"/>
      <c r="GO543" s="4"/>
      <c r="GP543" s="4"/>
      <c r="GQ543" s="4"/>
      <c r="GR543" s="4"/>
      <c r="GS543" s="4"/>
      <c r="GT543" s="4"/>
      <c r="GU543" s="4"/>
      <c r="GV543" s="4"/>
      <c r="GW543" s="4"/>
      <c r="GX543" s="4"/>
      <c r="GY543" s="4"/>
      <c r="GZ543" s="4"/>
      <c r="HA543" s="4"/>
      <c r="HB543" s="4"/>
      <c r="HC543" s="4"/>
    </row>
    <row r="544" spans="1:211" s="380" customFormat="1" ht="13.9" customHeight="1">
      <c r="A544" s="828" t="str">
        <f>IF('1C TSsoustraitance'!$A261&lt;&gt;0,'1C TSsoustraitance'!$A261,"")</f>
        <v/>
      </c>
      <c r="B544" s="530"/>
      <c r="C544" s="513" t="str">
        <f>IF('1C TSsoustraitance'!$A261&lt;&gt;0,'1C TSsoustraitance'!$B261,"")</f>
        <v/>
      </c>
      <c r="D544" s="513" t="str">
        <f>IF('1C TSsoustraitance'!$A261&lt;&gt;0,'1C TSsoustraitance'!$C261,"")</f>
        <v/>
      </c>
      <c r="E544" s="684"/>
      <c r="F544" s="685"/>
      <c r="G544" s="666">
        <f>'1C TSsoustraitance'!$D261</f>
        <v>0</v>
      </c>
      <c r="H544" s="533">
        <v>0.21</v>
      </c>
      <c r="I544" s="533">
        <v>1</v>
      </c>
      <c r="J544" s="534"/>
      <c r="K544" s="667">
        <f t="shared" si="131"/>
        <v>0</v>
      </c>
      <c r="L544" s="668">
        <f>IF(OR('1C TSsoustraitance'!$D261="",'1C TSsoustraitance'!$AP261=0),0,IF(AND('1C TSsoustraitance'!$D261&lt;&gt;"",$K$2="Pôle",'1C TSsoustraitance'!$E261="OUI"),(('1C TSsoustraitance'!$F261+'1C TSsoustraitance'!$G261+'1C TSsoustraitance'!$H261+'1C TSsoustraitance'!$I261+'1C TSsoustraitance'!$M261)/'1C TSsoustraitance'!$R261),IF(AND('1C TSsoustraitance'!$D261&lt;&gt;"",$K$2="Pôle",'1C TSsoustraitance'!$E261="NON"),(('1C TSsoustraitance'!$F261+'1C TSsoustraitance'!$G261+'1C TSsoustraitance'!$H261+'1C TSsoustraitance'!$I261+'1C TSsoustraitance'!$M261)/'1C TSsoustraitance'!$AP261),IF(AND('1C TSsoustraitance'!$D261&lt;&gt;"",$K$2&lt;&gt;"Pôle",'1C TSsoustraitance'!$E261="OUI"),(('1C TSsoustraitance'!$F261+'1C TSsoustraitance'!$G261+'1C TSsoustraitance'!$H261+'1C TSsoustraitance'!$I261+'1C TSsoustraitance'!$J261+'1C TSsoustraitance'!$K261+'1C TSsoustraitance'!$L261+'1C TSsoustraitance'!$M261+'1C TSsoustraitance'!$N261+'1C TSsoustraitance'!$O261+'1C TSsoustraitance'!$P261+'1C TSsoustraitance'!$Q261)/'1C TSsoustraitance'!$R261),IF(AND('1C TSsoustraitance'!$D261&lt;&gt;"",$K$2&lt;&gt;"Pôle",'1C TSsoustraitance'!$E261="NON"),(('1C TSsoustraitance'!$F261+'1C TSsoustraitance'!$G261+'1C TSsoustraitance'!$H261+'1C TSsoustraitance'!$I261+'1C TSsoustraitance'!$J261+'1C TSsoustraitance'!$K261+'1C TSsoustraitance'!$L261+'1C TSsoustraitance'!$M261+'1C TSsoustraitance'!$N261+'1C TSsoustraitance'!$O261+'1C TSsoustraitance'!$P261+'1C TSsoustraitance'!$Q261))/'1C TSsoustraitance'!$AP261)))))</f>
        <v>0</v>
      </c>
      <c r="M544" s="668">
        <f>IF(OR('1C TSsoustraitance'!$D261="",'1C TSsoustraitance'!AP$13=0),0,IF(AND('1C TSsoustraitance'!$D261&lt;&gt;"",$K$2="Pôle",'1C TSsoustraitance'!$E261="OUI"),(('1C TSsoustraitance'!$J261+'1C TSsoustraitance'!$K261+'1C TSsoustraitance'!$L261)/'1C TSsoustraitance'!$R261),IF(AND('1C TSsoustraitance'!$D261&lt;&gt;"",$K$2="Pôle",'1C TSsoustraitance'!$E261="NON"),(('1C TSsoustraitance'!$J261+'1C TSsoustraitance'!$K261+'1C TSsoustraitance'!$L261)/'1C TSsoustraitance'!$AP261),IF(AND('1C TSsoustraitance'!$D261&lt;&gt;"",$K$2&lt;&gt;"Pôle"),0))))</f>
        <v>0</v>
      </c>
      <c r="N544" s="668">
        <f t="shared" si="136"/>
        <v>0</v>
      </c>
      <c r="O544" s="669">
        <f>IF(OR('1C TSsoustraitance'!$D261="",'1C TSsoustraitance'!$E261="OUI",'1C TSsoustraitance'!$AP261=0),0,(('1C TSsoustraitance'!$S261)/'1C TSsoustraitance'!$AP261))</f>
        <v>0</v>
      </c>
      <c r="P544" s="669">
        <f>IF(OR('1C TSsoustraitance'!$D261="",'1C TSsoustraitance'!$E261="OUI",'1C TSsoustraitance'!$AP261=0),0,(('1C TSsoustraitance'!$T261)/'1C TSsoustraitance'!$AP261))</f>
        <v>0</v>
      </c>
      <c r="Q544" s="669">
        <f>IF(OR('1C TSsoustraitance'!$D261="",'1C TSsoustraitance'!$E261="OUI",'1C TSsoustraitance'!$AP261=0),0,(('1C TSsoustraitance'!$U261)/'1C TSsoustraitance'!$AP261))</f>
        <v>0</v>
      </c>
      <c r="R544" s="669">
        <f>IF(OR('1C TSsoustraitance'!$D261="",'1C TSsoustraitance'!$E261="OUI",'1C TSsoustraitance'!$AP261=0),0,(('1C TSsoustraitance'!$V261)/'1C TSsoustraitance'!$AP261))</f>
        <v>0</v>
      </c>
      <c r="S544" s="669">
        <f>IF(OR('1C TSsoustraitance'!$D261="",'1C TSsoustraitance'!$E261="OUI",'1C TSsoustraitance'!$AP261=0),0,(('1C TSsoustraitance'!$W261)/'1C TSsoustraitance'!$AP261))</f>
        <v>0</v>
      </c>
      <c r="T544" s="669">
        <f>IF(OR('1C TSsoustraitance'!$D261="",'1C TSsoustraitance'!$E261="OUI",'1C TSsoustraitance'!$AP261=0),0,(('1C TSsoustraitance'!$X261)/'1C TSsoustraitance'!$AP261))</f>
        <v>0</v>
      </c>
      <c r="U544" s="669">
        <f>IF(OR('1C TSsoustraitance'!$D261="",'1C TSsoustraitance'!$E261="OUI",'1C TSsoustraitance'!$AP261=0),0,(('1C TSsoustraitance'!$Y261)/'1C TSsoustraitance'!$AP261))</f>
        <v>0</v>
      </c>
      <c r="V544" s="669">
        <f>IF(OR('1C TSsoustraitance'!$D261="",'1C TSsoustraitance'!$E261="OUI",'1C TSsoustraitance'!$AP261=0),0,(('1C TSsoustraitance'!$Z261)/'1C TSsoustraitance'!$AP261))</f>
        <v>0</v>
      </c>
      <c r="W544" s="669">
        <f>IF(OR('1C TSsoustraitance'!$D261="",'1C TSsoustraitance'!$E261="OUI",'1C TSsoustraitance'!$AP261=0),0,(('1C TSsoustraitance'!$AA261)/'1C TSsoustraitance'!$AP261))</f>
        <v>0</v>
      </c>
      <c r="X544" s="669">
        <f>IF(OR('1C TSsoustraitance'!$D261="",'1C TSsoustraitance'!$E261="OUI",'1C TSsoustraitance'!$AP261=0),0,(('1C TSsoustraitance'!$AB261)/'1C TSsoustraitance'!$AP261))</f>
        <v>0</v>
      </c>
      <c r="Y544" s="669">
        <f>IF(OR('1C TSsoustraitance'!$D261="",'1C TSsoustraitance'!$E261="OUI",'1C TSsoustraitance'!$AP261=0),0,(('1C TSsoustraitance'!$AC261)/'1C TSsoustraitance'!$AP261))</f>
        <v>0</v>
      </c>
      <c r="Z544" s="669">
        <f>IF(OR('1C TSsoustraitance'!$D261="",'1C TSsoustraitance'!$E261="OUI",'1C TSsoustraitance'!$AP261=0),0,(('1C TSsoustraitance'!$AD261)/'1C TSsoustraitance'!$AP261))</f>
        <v>0</v>
      </c>
      <c r="AA544" s="669">
        <f>IF(OR('1C TSsoustraitance'!$D261="",'1C TSsoustraitance'!$E261="OUI",'1C TSsoustraitance'!$AP261=0),0,(('1C TSsoustraitance'!$AE261)/'1C TSsoustraitance'!$AP261))</f>
        <v>0</v>
      </c>
      <c r="AB544" s="669">
        <f>IF(OR('1C TSsoustraitance'!$D261="",'1C TSsoustraitance'!$E261="OUI",'1C TSsoustraitance'!$AP261=0),0,(('1C TSsoustraitance'!$AF261)/'1C TSsoustraitance'!$AP261))</f>
        <v>0</v>
      </c>
      <c r="AC544" s="669">
        <f>IF(OR('1C TSsoustraitance'!$D261="",'1C TSsoustraitance'!$E261="OUI",'1C TSsoustraitance'!$AP261=0),0,(('1C TSsoustraitance'!$AG261)/'1C TSsoustraitance'!$AP261))</f>
        <v>0</v>
      </c>
      <c r="AD544" s="669">
        <f>IF(OR('1C TSsoustraitance'!$D261="",'1C TSsoustraitance'!$E261="OUI",'1C TSsoustraitance'!$AP261=0),0,(('1C TSsoustraitance'!$AH261)/'1C TSsoustraitance'!$AP261))</f>
        <v>0</v>
      </c>
      <c r="AE544" s="669">
        <f>IF(OR('1C TSsoustraitance'!$D261="",'1C TSsoustraitance'!$E261="OUI",'1C TSsoustraitance'!$AP261=0),0,(('1C TSsoustraitance'!$AI261)/'1C TSsoustraitance'!$AP261))</f>
        <v>0</v>
      </c>
      <c r="AF544" s="669">
        <f>IF(OR('1C TSsoustraitance'!$D261="",'1C TSsoustraitance'!$E261="OUI",'1C TSsoustraitance'!$AP261=0),0,(('1C TSsoustraitance'!$AJ261)/'1C TSsoustraitance'!$AP261))</f>
        <v>0</v>
      </c>
      <c r="AG544" s="669">
        <f>IF(OR('1C TSsoustraitance'!$D261="",'1C TSsoustraitance'!$E261="OUI",'1C TSsoustraitance'!$AP261=0),0,(('1C TSsoustraitance'!$AK261)/'1C TSsoustraitance'!$AP261))</f>
        <v>0</v>
      </c>
      <c r="AH544" s="669">
        <f>IF(OR('1C TSsoustraitance'!$D261="",'1C TSsoustraitance'!$E261="OUI",'1C TSsoustraitance'!$AP261=0),0,(('1C TSsoustraitance'!$AL261)/'1C TSsoustraitance'!$AP261))</f>
        <v>0</v>
      </c>
      <c r="AI544" s="669">
        <f>IF(OR('1C TSsoustraitance'!$D261="",'1C TSsoustraitance'!$E261="OUI",'1C TSsoustraitance'!$AP261=0),0,(('1C TSsoustraitance'!$AM261)/'1C TSsoustraitance'!$AP261))</f>
        <v>0</v>
      </c>
      <c r="AJ544" s="669">
        <f>IF(OR('1C TSsoustraitance'!$D261="",'1C TSsoustraitance'!$E261="OUI",'1C TSsoustraitance'!$AP261=0),0,(('1C TSsoustraitance'!$AN261)/'1C TSsoustraitance'!$AP261))</f>
        <v>0</v>
      </c>
      <c r="AK544" s="669">
        <f t="shared" si="133"/>
        <v>0</v>
      </c>
      <c r="AL544" s="668">
        <f t="shared" si="134"/>
        <v>0</v>
      </c>
      <c r="AM544" s="670">
        <f>IF(Tableau7[[#This Row],[N° pièce]]="",0,(Tableau7[[#This Row],[hors TVA]]+(Tableau7[[#This Row],[hors TVA]]*Tableau7[[#This Row],[Taux TVA]])-(Tableau7[[#This Row],[hors TVA]]*Tableau7[[#This Row],[Taux TVA]]*Tableau7[[#This Row],[Régime TVA: Récupération]]))*Tableau7[[#This Row],[Type 1]])</f>
        <v>0</v>
      </c>
      <c r="AN544" s="670">
        <f>IF(Tableau7[[#This Row],[N° pièce]]="",0,IF($K$2="pôle",((Tableau7[[#This Row],[hors TVA]]+(Tableau7[[#This Row],[hors TVA]]*Tableau7[[#This Row],[Taux TVA]])-(Tableau7[[#This Row],[hors TVA]]*Tableau7[[#This Row],[Taux TVA]]*Tableau7[[#This Row],[Régime TVA: Récupération]]))*Tableau7[[#This Row],[Type 2]]),0))</f>
        <v>0</v>
      </c>
      <c r="AO544" s="670">
        <f t="shared" si="129"/>
        <v>0</v>
      </c>
      <c r="AP544" s="255">
        <f t="shared" ref="AP544:AP607" si="138">AM544-AR544</f>
        <v>0</v>
      </c>
      <c r="AQ544" s="506">
        <f t="shared" si="137"/>
        <v>0</v>
      </c>
      <c r="AR544" s="671"/>
      <c r="AS544" s="512"/>
      <c r="AT544" s="513" t="str">
        <f>IF(('1C TSsoustraitance'!AP261*FICHE!C$14&lt;J544),"Forfait limité à "&amp;FICHE!C$14&amp;"€/jour","")</f>
        <v/>
      </c>
      <c r="AU544" s="797"/>
      <c r="AV544" s="484"/>
      <c r="AW544" s="484"/>
      <c r="AX544" s="484"/>
      <c r="AY544" s="484"/>
      <c r="AZ544" s="484"/>
      <c r="BA544" s="4"/>
      <c r="BB544" s="4"/>
      <c r="BC544" s="4"/>
      <c r="BD544" s="4"/>
      <c r="BE544" s="4"/>
      <c r="BF544" s="4"/>
      <c r="BG544" s="4"/>
      <c r="BH544" s="4"/>
      <c r="BI544" s="4"/>
      <c r="BJ544" s="4"/>
      <c r="BK544" s="4"/>
      <c r="BL544" s="4"/>
      <c r="BM544" s="4"/>
      <c r="BN544" s="4"/>
      <c r="BO544" s="4"/>
      <c r="BP544" s="4"/>
      <c r="BQ544" s="4"/>
      <c r="BR544" s="4"/>
      <c r="BS544" s="4"/>
      <c r="BT544" s="4"/>
      <c r="BU544" s="4"/>
      <c r="BV544" s="4"/>
      <c r="BW544" s="4"/>
      <c r="BX544" s="4"/>
      <c r="BY544" s="4"/>
      <c r="BZ544" s="4"/>
      <c r="CA544" s="4"/>
      <c r="CB544" s="4"/>
      <c r="CC544" s="4"/>
      <c r="CD544" s="4"/>
      <c r="CE544" s="4"/>
      <c r="CF544" s="4"/>
      <c r="CG544" s="4"/>
      <c r="CH544" s="4"/>
      <c r="CI544" s="4"/>
      <c r="CJ544" s="4"/>
      <c r="CK544" s="4"/>
      <c r="CL544" s="4"/>
      <c r="CM544" s="4"/>
      <c r="CN544" s="4"/>
      <c r="CO544" s="4"/>
      <c r="CP544" s="4"/>
      <c r="CQ544" s="4"/>
      <c r="CR544" s="4"/>
      <c r="CS544" s="4"/>
      <c r="CT544" s="4"/>
      <c r="CU544" s="4"/>
      <c r="CV544" s="4"/>
      <c r="CW544" s="4"/>
      <c r="CX544" s="4"/>
      <c r="CY544" s="4"/>
      <c r="CZ544" s="4"/>
      <c r="DA544" s="4"/>
      <c r="DB544" s="4"/>
      <c r="DC544" s="4"/>
      <c r="DD544" s="4"/>
      <c r="DE544" s="4"/>
      <c r="DF544" s="4"/>
      <c r="DG544" s="4"/>
      <c r="DH544" s="4"/>
      <c r="DI544" s="4"/>
      <c r="DJ544" s="4"/>
      <c r="DK544" s="4"/>
      <c r="DL544" s="4"/>
      <c r="DM544" s="4"/>
      <c r="DN544" s="4"/>
      <c r="DO544" s="4"/>
      <c r="DP544" s="4"/>
      <c r="DQ544" s="4"/>
      <c r="DR544" s="4"/>
      <c r="DS544" s="4"/>
      <c r="DT544" s="4"/>
      <c r="DU544" s="4"/>
      <c r="DV544" s="4"/>
      <c r="DW544" s="4"/>
      <c r="DX544" s="4"/>
      <c r="DY544" s="4"/>
      <c r="DZ544" s="4"/>
      <c r="EA544" s="4"/>
      <c r="EB544" s="4"/>
      <c r="EC544" s="4"/>
      <c r="ED544" s="4"/>
      <c r="EE544" s="4"/>
      <c r="EF544" s="4"/>
      <c r="EG544" s="4"/>
      <c r="EH544" s="4"/>
      <c r="EI544" s="4"/>
      <c r="EJ544" s="4"/>
      <c r="EK544" s="4"/>
      <c r="EL544" s="4"/>
      <c r="EM544" s="4"/>
      <c r="EN544" s="4"/>
      <c r="EO544" s="4"/>
      <c r="EP544" s="4"/>
      <c r="EQ544" s="4"/>
      <c r="ER544" s="4"/>
      <c r="ES544" s="4"/>
      <c r="ET544" s="4"/>
      <c r="EU544" s="4"/>
      <c r="EV544" s="4"/>
      <c r="EW544" s="4"/>
      <c r="EX544" s="4"/>
      <c r="EY544" s="4"/>
      <c r="EZ544" s="4"/>
      <c r="FA544" s="4"/>
      <c r="FB544" s="4"/>
      <c r="FC544" s="4"/>
      <c r="FD544" s="4"/>
      <c r="FE544" s="4"/>
      <c r="FF544" s="4"/>
      <c r="FG544" s="4"/>
      <c r="FH544" s="4"/>
      <c r="FI544" s="4"/>
      <c r="FJ544" s="4"/>
      <c r="FK544" s="4"/>
      <c r="FL544" s="4"/>
      <c r="FM544" s="4"/>
      <c r="FN544" s="4"/>
      <c r="FO544" s="4"/>
      <c r="FP544" s="4"/>
      <c r="FQ544" s="4"/>
      <c r="FR544" s="4"/>
      <c r="FS544" s="4"/>
      <c r="FT544" s="4"/>
      <c r="FU544" s="4"/>
      <c r="FV544" s="4"/>
      <c r="FW544" s="4"/>
      <c r="FX544" s="4"/>
      <c r="FY544" s="4"/>
      <c r="FZ544" s="4"/>
      <c r="GA544" s="4"/>
      <c r="GB544" s="4"/>
      <c r="GC544" s="4"/>
      <c r="GD544" s="4"/>
      <c r="GE544" s="4"/>
      <c r="GF544" s="4"/>
      <c r="GG544" s="4"/>
      <c r="GH544" s="4"/>
      <c r="GI544" s="4"/>
      <c r="GJ544" s="4"/>
      <c r="GK544" s="4"/>
      <c r="GL544" s="4"/>
      <c r="GM544" s="4"/>
      <c r="GN544" s="4"/>
      <c r="GO544" s="4"/>
      <c r="GP544" s="4"/>
      <c r="GQ544" s="4"/>
      <c r="GR544" s="4"/>
      <c r="GS544" s="4"/>
      <c r="GT544" s="4"/>
      <c r="GU544" s="4"/>
      <c r="GV544" s="4"/>
      <c r="GW544" s="4"/>
      <c r="GX544" s="4"/>
      <c r="GY544" s="4"/>
      <c r="GZ544" s="4"/>
      <c r="HA544" s="4"/>
      <c r="HB544" s="4"/>
      <c r="HC544" s="4"/>
    </row>
    <row r="545" spans="1:211" s="380" customFormat="1" ht="13.9" customHeight="1">
      <c r="A545" s="828" t="str">
        <f>IF('1C TSsoustraitance'!$A262&lt;&gt;0,'1C TSsoustraitance'!$A262,"")</f>
        <v/>
      </c>
      <c r="B545" s="530"/>
      <c r="C545" s="513" t="str">
        <f>IF('1C TSsoustraitance'!$A262&lt;&gt;0,'1C TSsoustraitance'!$B262,"")</f>
        <v/>
      </c>
      <c r="D545" s="513" t="str">
        <f>IF('1C TSsoustraitance'!$A262&lt;&gt;0,'1C TSsoustraitance'!$C262,"")</f>
        <v/>
      </c>
      <c r="E545" s="684"/>
      <c r="F545" s="685"/>
      <c r="G545" s="666">
        <f>'1C TSsoustraitance'!$D262</f>
        <v>0</v>
      </c>
      <c r="H545" s="533">
        <v>0.21</v>
      </c>
      <c r="I545" s="533">
        <v>1</v>
      </c>
      <c r="J545" s="534"/>
      <c r="K545" s="667">
        <f t="shared" si="131"/>
        <v>0</v>
      </c>
      <c r="L545" s="668">
        <f>IF(OR('1C TSsoustraitance'!$D262="",'1C TSsoustraitance'!$AP262=0),0,IF(AND('1C TSsoustraitance'!$D262&lt;&gt;"",$K$2="Pôle",'1C TSsoustraitance'!$E262="OUI"),(('1C TSsoustraitance'!$F262+'1C TSsoustraitance'!$G262+'1C TSsoustraitance'!$H262+'1C TSsoustraitance'!$I262+'1C TSsoustraitance'!$M262)/'1C TSsoustraitance'!$R262),IF(AND('1C TSsoustraitance'!$D262&lt;&gt;"",$K$2="Pôle",'1C TSsoustraitance'!$E262="NON"),(('1C TSsoustraitance'!$F262+'1C TSsoustraitance'!$G262+'1C TSsoustraitance'!$H262+'1C TSsoustraitance'!$I262+'1C TSsoustraitance'!$M262)/'1C TSsoustraitance'!$AP262),IF(AND('1C TSsoustraitance'!$D262&lt;&gt;"",$K$2&lt;&gt;"Pôle",'1C TSsoustraitance'!$E262="OUI"),(('1C TSsoustraitance'!$F262+'1C TSsoustraitance'!$G262+'1C TSsoustraitance'!$H262+'1C TSsoustraitance'!$I262+'1C TSsoustraitance'!$J262+'1C TSsoustraitance'!$K262+'1C TSsoustraitance'!$L262+'1C TSsoustraitance'!$M262+'1C TSsoustraitance'!$N262+'1C TSsoustraitance'!$O262+'1C TSsoustraitance'!$P262+'1C TSsoustraitance'!$Q262)/'1C TSsoustraitance'!$R262),IF(AND('1C TSsoustraitance'!$D262&lt;&gt;"",$K$2&lt;&gt;"Pôle",'1C TSsoustraitance'!$E262="NON"),(('1C TSsoustraitance'!$F262+'1C TSsoustraitance'!$G262+'1C TSsoustraitance'!$H262+'1C TSsoustraitance'!$I262+'1C TSsoustraitance'!$J262+'1C TSsoustraitance'!$K262+'1C TSsoustraitance'!$L262+'1C TSsoustraitance'!$M262+'1C TSsoustraitance'!$N262+'1C TSsoustraitance'!$O262+'1C TSsoustraitance'!$P262+'1C TSsoustraitance'!$Q262))/'1C TSsoustraitance'!$AP262)))))</f>
        <v>0</v>
      </c>
      <c r="M545" s="668">
        <f>IF(OR('1C TSsoustraitance'!$D262="",'1C TSsoustraitance'!AP$13=0),0,IF(AND('1C TSsoustraitance'!$D262&lt;&gt;"",$K$2="Pôle",'1C TSsoustraitance'!$E262="OUI"),(('1C TSsoustraitance'!$J262+'1C TSsoustraitance'!$K262+'1C TSsoustraitance'!$L262)/'1C TSsoustraitance'!$R262),IF(AND('1C TSsoustraitance'!$D262&lt;&gt;"",$K$2="Pôle",'1C TSsoustraitance'!$E262="NON"),(('1C TSsoustraitance'!$J262+'1C TSsoustraitance'!$K262+'1C TSsoustraitance'!$L262)/'1C TSsoustraitance'!$AP262),IF(AND('1C TSsoustraitance'!$D262&lt;&gt;"",$K$2&lt;&gt;"Pôle"),0))))</f>
        <v>0</v>
      </c>
      <c r="N545" s="668">
        <f t="shared" si="136"/>
        <v>0</v>
      </c>
      <c r="O545" s="669">
        <f>IF(OR('1C TSsoustraitance'!$D262="",'1C TSsoustraitance'!$E262="OUI",'1C TSsoustraitance'!$AP262=0),0,(('1C TSsoustraitance'!$S262)/'1C TSsoustraitance'!$AP262))</f>
        <v>0</v>
      </c>
      <c r="P545" s="669">
        <f>IF(OR('1C TSsoustraitance'!$D262="",'1C TSsoustraitance'!$E262="OUI",'1C TSsoustraitance'!$AP262=0),0,(('1C TSsoustraitance'!$T262)/'1C TSsoustraitance'!$AP262))</f>
        <v>0</v>
      </c>
      <c r="Q545" s="669">
        <f>IF(OR('1C TSsoustraitance'!$D262="",'1C TSsoustraitance'!$E262="OUI",'1C TSsoustraitance'!$AP262=0),0,(('1C TSsoustraitance'!$U262)/'1C TSsoustraitance'!$AP262))</f>
        <v>0</v>
      </c>
      <c r="R545" s="669">
        <f>IF(OR('1C TSsoustraitance'!$D262="",'1C TSsoustraitance'!$E262="OUI",'1C TSsoustraitance'!$AP262=0),0,(('1C TSsoustraitance'!$V262)/'1C TSsoustraitance'!$AP262))</f>
        <v>0</v>
      </c>
      <c r="S545" s="669">
        <f>IF(OR('1C TSsoustraitance'!$D262="",'1C TSsoustraitance'!$E262="OUI",'1C TSsoustraitance'!$AP262=0),0,(('1C TSsoustraitance'!$W262)/'1C TSsoustraitance'!$AP262))</f>
        <v>0</v>
      </c>
      <c r="T545" s="669">
        <f>IF(OR('1C TSsoustraitance'!$D262="",'1C TSsoustraitance'!$E262="OUI",'1C TSsoustraitance'!$AP262=0),0,(('1C TSsoustraitance'!$X262)/'1C TSsoustraitance'!$AP262))</f>
        <v>0</v>
      </c>
      <c r="U545" s="669">
        <f>IF(OR('1C TSsoustraitance'!$D262="",'1C TSsoustraitance'!$E262="OUI",'1C TSsoustraitance'!$AP262=0),0,(('1C TSsoustraitance'!$Y262)/'1C TSsoustraitance'!$AP262))</f>
        <v>0</v>
      </c>
      <c r="V545" s="669">
        <f>IF(OR('1C TSsoustraitance'!$D262="",'1C TSsoustraitance'!$E262="OUI",'1C TSsoustraitance'!$AP262=0),0,(('1C TSsoustraitance'!$Z262)/'1C TSsoustraitance'!$AP262))</f>
        <v>0</v>
      </c>
      <c r="W545" s="669">
        <f>IF(OR('1C TSsoustraitance'!$D262="",'1C TSsoustraitance'!$E262="OUI",'1C TSsoustraitance'!$AP262=0),0,(('1C TSsoustraitance'!$AA262)/'1C TSsoustraitance'!$AP262))</f>
        <v>0</v>
      </c>
      <c r="X545" s="669">
        <f>IF(OR('1C TSsoustraitance'!$D262="",'1C TSsoustraitance'!$E262="OUI",'1C TSsoustraitance'!$AP262=0),0,(('1C TSsoustraitance'!$AB262)/'1C TSsoustraitance'!$AP262))</f>
        <v>0</v>
      </c>
      <c r="Y545" s="669">
        <f>IF(OR('1C TSsoustraitance'!$D262="",'1C TSsoustraitance'!$E262="OUI",'1C TSsoustraitance'!$AP262=0),0,(('1C TSsoustraitance'!$AC262)/'1C TSsoustraitance'!$AP262))</f>
        <v>0</v>
      </c>
      <c r="Z545" s="669">
        <f>IF(OR('1C TSsoustraitance'!$D262="",'1C TSsoustraitance'!$E262="OUI",'1C TSsoustraitance'!$AP262=0),0,(('1C TSsoustraitance'!$AD262)/'1C TSsoustraitance'!$AP262))</f>
        <v>0</v>
      </c>
      <c r="AA545" s="669">
        <f>IF(OR('1C TSsoustraitance'!$D262="",'1C TSsoustraitance'!$E262="OUI",'1C TSsoustraitance'!$AP262=0),0,(('1C TSsoustraitance'!$AE262)/'1C TSsoustraitance'!$AP262))</f>
        <v>0</v>
      </c>
      <c r="AB545" s="669">
        <f>IF(OR('1C TSsoustraitance'!$D262="",'1C TSsoustraitance'!$E262="OUI",'1C TSsoustraitance'!$AP262=0),0,(('1C TSsoustraitance'!$AF262)/'1C TSsoustraitance'!$AP262))</f>
        <v>0</v>
      </c>
      <c r="AC545" s="669">
        <f>IF(OR('1C TSsoustraitance'!$D262="",'1C TSsoustraitance'!$E262="OUI",'1C TSsoustraitance'!$AP262=0),0,(('1C TSsoustraitance'!$AG262)/'1C TSsoustraitance'!$AP262))</f>
        <v>0</v>
      </c>
      <c r="AD545" s="669">
        <f>IF(OR('1C TSsoustraitance'!$D262="",'1C TSsoustraitance'!$E262="OUI",'1C TSsoustraitance'!$AP262=0),0,(('1C TSsoustraitance'!$AH262)/'1C TSsoustraitance'!$AP262))</f>
        <v>0</v>
      </c>
      <c r="AE545" s="669">
        <f>IF(OR('1C TSsoustraitance'!$D262="",'1C TSsoustraitance'!$E262="OUI",'1C TSsoustraitance'!$AP262=0),0,(('1C TSsoustraitance'!$AI262)/'1C TSsoustraitance'!$AP262))</f>
        <v>0</v>
      </c>
      <c r="AF545" s="669">
        <f>IF(OR('1C TSsoustraitance'!$D262="",'1C TSsoustraitance'!$E262="OUI",'1C TSsoustraitance'!$AP262=0),0,(('1C TSsoustraitance'!$AJ262)/'1C TSsoustraitance'!$AP262))</f>
        <v>0</v>
      </c>
      <c r="AG545" s="669">
        <f>IF(OR('1C TSsoustraitance'!$D262="",'1C TSsoustraitance'!$E262="OUI",'1C TSsoustraitance'!$AP262=0),0,(('1C TSsoustraitance'!$AK262)/'1C TSsoustraitance'!$AP262))</f>
        <v>0</v>
      </c>
      <c r="AH545" s="669">
        <f>IF(OR('1C TSsoustraitance'!$D262="",'1C TSsoustraitance'!$E262="OUI",'1C TSsoustraitance'!$AP262=0),0,(('1C TSsoustraitance'!$AL262)/'1C TSsoustraitance'!$AP262))</f>
        <v>0</v>
      </c>
      <c r="AI545" s="669">
        <f>IF(OR('1C TSsoustraitance'!$D262="",'1C TSsoustraitance'!$E262="OUI",'1C TSsoustraitance'!$AP262=0),0,(('1C TSsoustraitance'!$AM262)/'1C TSsoustraitance'!$AP262))</f>
        <v>0</v>
      </c>
      <c r="AJ545" s="669">
        <f>IF(OR('1C TSsoustraitance'!$D262="",'1C TSsoustraitance'!$E262="OUI",'1C TSsoustraitance'!$AP262=0),0,(('1C TSsoustraitance'!$AN262)/'1C TSsoustraitance'!$AP262))</f>
        <v>0</v>
      </c>
      <c r="AK545" s="669">
        <f t="shared" si="133"/>
        <v>0</v>
      </c>
      <c r="AL545" s="668">
        <f t="shared" si="134"/>
        <v>0</v>
      </c>
      <c r="AM545" s="670">
        <f>IF(Tableau7[[#This Row],[N° pièce]]="",0,(Tableau7[[#This Row],[hors TVA]]+(Tableau7[[#This Row],[hors TVA]]*Tableau7[[#This Row],[Taux TVA]])-(Tableau7[[#This Row],[hors TVA]]*Tableau7[[#This Row],[Taux TVA]]*Tableau7[[#This Row],[Régime TVA: Récupération]]))*Tableau7[[#This Row],[Type 1]])</f>
        <v>0</v>
      </c>
      <c r="AN545" s="670">
        <f>IF(Tableau7[[#This Row],[N° pièce]]="",0,IF($K$2="pôle",((Tableau7[[#This Row],[hors TVA]]+(Tableau7[[#This Row],[hors TVA]]*Tableau7[[#This Row],[Taux TVA]])-(Tableau7[[#This Row],[hors TVA]]*Tableau7[[#This Row],[Taux TVA]]*Tableau7[[#This Row],[Régime TVA: Récupération]]))*Tableau7[[#This Row],[Type 2]]),0))</f>
        <v>0</v>
      </c>
      <c r="AO545" s="670">
        <f t="shared" si="129"/>
        <v>0</v>
      </c>
      <c r="AP545" s="255">
        <f t="shared" si="138"/>
        <v>0</v>
      </c>
      <c r="AQ545" s="506">
        <f t="shared" si="137"/>
        <v>0</v>
      </c>
      <c r="AR545" s="671"/>
      <c r="AS545" s="512"/>
      <c r="AT545" s="513" t="str">
        <f>IF(('1C TSsoustraitance'!AP262*FICHE!C$14&lt;J545),"Forfait limité à "&amp;FICHE!C$14&amp;"€/jour","")</f>
        <v/>
      </c>
      <c r="AU545" s="797"/>
      <c r="AV545" s="484"/>
      <c r="AW545" s="484"/>
      <c r="AX545" s="484"/>
      <c r="AY545" s="484"/>
      <c r="AZ545" s="484"/>
      <c r="BA545" s="4"/>
      <c r="BB545" s="4"/>
      <c r="BC545" s="4"/>
      <c r="BD545" s="4"/>
      <c r="BE545" s="4"/>
      <c r="BF545" s="4"/>
      <c r="BG545" s="4"/>
      <c r="BH545" s="4"/>
      <c r="BI545" s="4"/>
      <c r="BJ545" s="4"/>
      <c r="BK545" s="4"/>
      <c r="BL545" s="4"/>
      <c r="BM545" s="4"/>
      <c r="BN545" s="4"/>
      <c r="BO545" s="4"/>
      <c r="BP545" s="4"/>
      <c r="BQ545" s="4"/>
      <c r="BR545" s="4"/>
      <c r="BS545" s="4"/>
      <c r="BT545" s="4"/>
      <c r="BU545" s="4"/>
      <c r="BV545" s="4"/>
      <c r="BW545" s="4"/>
      <c r="BX545" s="4"/>
      <c r="BY545" s="4"/>
      <c r="BZ545" s="4"/>
      <c r="CA545" s="4"/>
      <c r="CB545" s="4"/>
      <c r="CC545" s="4"/>
      <c r="CD545" s="4"/>
      <c r="CE545" s="4"/>
      <c r="CF545" s="4"/>
      <c r="CG545" s="4"/>
      <c r="CH545" s="4"/>
      <c r="CI545" s="4"/>
      <c r="CJ545" s="4"/>
      <c r="CK545" s="4"/>
      <c r="CL545" s="4"/>
      <c r="CM545" s="4"/>
      <c r="CN545" s="4"/>
      <c r="CO545" s="4"/>
      <c r="CP545" s="4"/>
      <c r="CQ545" s="4"/>
      <c r="CR545" s="4"/>
      <c r="CS545" s="4"/>
      <c r="CT545" s="4"/>
      <c r="CU545" s="4"/>
      <c r="CV545" s="4"/>
      <c r="CW545" s="4"/>
      <c r="CX545" s="4"/>
      <c r="CY545" s="4"/>
      <c r="CZ545" s="4"/>
      <c r="DA545" s="4"/>
      <c r="DB545" s="4"/>
      <c r="DC545" s="4"/>
      <c r="DD545" s="4"/>
      <c r="DE545" s="4"/>
      <c r="DF545" s="4"/>
      <c r="DG545" s="4"/>
      <c r="DH545" s="4"/>
      <c r="DI545" s="4"/>
      <c r="DJ545" s="4"/>
      <c r="DK545" s="4"/>
      <c r="DL545" s="4"/>
      <c r="DM545" s="4"/>
      <c r="DN545" s="4"/>
      <c r="DO545" s="4"/>
      <c r="DP545" s="4"/>
      <c r="DQ545" s="4"/>
      <c r="DR545" s="4"/>
      <c r="DS545" s="4"/>
      <c r="DT545" s="4"/>
      <c r="DU545" s="4"/>
      <c r="DV545" s="4"/>
      <c r="DW545" s="4"/>
      <c r="DX545" s="4"/>
      <c r="DY545" s="4"/>
      <c r="DZ545" s="4"/>
      <c r="EA545" s="4"/>
      <c r="EB545" s="4"/>
      <c r="EC545" s="4"/>
      <c r="ED545" s="4"/>
      <c r="EE545" s="4"/>
      <c r="EF545" s="4"/>
      <c r="EG545" s="4"/>
      <c r="EH545" s="4"/>
      <c r="EI545" s="4"/>
      <c r="EJ545" s="4"/>
      <c r="EK545" s="4"/>
      <c r="EL545" s="4"/>
      <c r="EM545" s="4"/>
      <c r="EN545" s="4"/>
      <c r="EO545" s="4"/>
      <c r="EP545" s="4"/>
      <c r="EQ545" s="4"/>
      <c r="ER545" s="4"/>
      <c r="ES545" s="4"/>
      <c r="ET545" s="4"/>
      <c r="EU545" s="4"/>
      <c r="EV545" s="4"/>
      <c r="EW545" s="4"/>
      <c r="EX545" s="4"/>
      <c r="EY545" s="4"/>
      <c r="EZ545" s="4"/>
      <c r="FA545" s="4"/>
      <c r="FB545" s="4"/>
      <c r="FC545" s="4"/>
      <c r="FD545" s="4"/>
      <c r="FE545" s="4"/>
      <c r="FF545" s="4"/>
      <c r="FG545" s="4"/>
      <c r="FH545" s="4"/>
      <c r="FI545" s="4"/>
      <c r="FJ545" s="4"/>
      <c r="FK545" s="4"/>
      <c r="FL545" s="4"/>
      <c r="FM545" s="4"/>
      <c r="FN545" s="4"/>
      <c r="FO545" s="4"/>
      <c r="FP545" s="4"/>
      <c r="FQ545" s="4"/>
      <c r="FR545" s="4"/>
      <c r="FS545" s="4"/>
      <c r="FT545" s="4"/>
      <c r="FU545" s="4"/>
      <c r="FV545" s="4"/>
      <c r="FW545" s="4"/>
      <c r="FX545" s="4"/>
      <c r="FY545" s="4"/>
      <c r="FZ545" s="4"/>
      <c r="GA545" s="4"/>
      <c r="GB545" s="4"/>
      <c r="GC545" s="4"/>
      <c r="GD545" s="4"/>
      <c r="GE545" s="4"/>
      <c r="GF545" s="4"/>
      <c r="GG545" s="4"/>
      <c r="GH545" s="4"/>
      <c r="GI545" s="4"/>
      <c r="GJ545" s="4"/>
      <c r="GK545" s="4"/>
      <c r="GL545" s="4"/>
      <c r="GM545" s="4"/>
      <c r="GN545" s="4"/>
      <c r="GO545" s="4"/>
      <c r="GP545" s="4"/>
      <c r="GQ545" s="4"/>
      <c r="GR545" s="4"/>
      <c r="GS545" s="4"/>
      <c r="GT545" s="4"/>
      <c r="GU545" s="4"/>
      <c r="GV545" s="4"/>
      <c r="GW545" s="4"/>
      <c r="GX545" s="4"/>
      <c r="GY545" s="4"/>
      <c r="GZ545" s="4"/>
      <c r="HA545" s="4"/>
      <c r="HB545" s="4"/>
      <c r="HC545" s="4"/>
    </row>
    <row r="546" spans="1:211" s="380" customFormat="1" ht="13.9" customHeight="1">
      <c r="A546" s="828" t="str">
        <f>IF('1C TSsoustraitance'!$A263&lt;&gt;0,'1C TSsoustraitance'!$A263,"")</f>
        <v/>
      </c>
      <c r="B546" s="530"/>
      <c r="C546" s="513" t="str">
        <f>IF('1C TSsoustraitance'!$A263&lt;&gt;0,'1C TSsoustraitance'!$B263,"")</f>
        <v/>
      </c>
      <c r="D546" s="513" t="str">
        <f>IF('1C TSsoustraitance'!$A263&lt;&gt;0,'1C TSsoustraitance'!$C263,"")</f>
        <v/>
      </c>
      <c r="E546" s="684"/>
      <c r="F546" s="685"/>
      <c r="G546" s="666">
        <f>'1C TSsoustraitance'!$D263</f>
        <v>0</v>
      </c>
      <c r="H546" s="533">
        <v>0.21</v>
      </c>
      <c r="I546" s="533">
        <v>1</v>
      </c>
      <c r="J546" s="534"/>
      <c r="K546" s="667">
        <f t="shared" si="131"/>
        <v>0</v>
      </c>
      <c r="L546" s="668">
        <f>IF(OR('1C TSsoustraitance'!$D263="",'1C TSsoustraitance'!$AP263=0),0,IF(AND('1C TSsoustraitance'!$D263&lt;&gt;"",$K$2="Pôle",'1C TSsoustraitance'!$E263="OUI"),(('1C TSsoustraitance'!$F263+'1C TSsoustraitance'!$G263+'1C TSsoustraitance'!$H263+'1C TSsoustraitance'!$I263+'1C TSsoustraitance'!$M263)/'1C TSsoustraitance'!$R263),IF(AND('1C TSsoustraitance'!$D263&lt;&gt;"",$K$2="Pôle",'1C TSsoustraitance'!$E263="NON"),(('1C TSsoustraitance'!$F263+'1C TSsoustraitance'!$G263+'1C TSsoustraitance'!$H263+'1C TSsoustraitance'!$I263+'1C TSsoustraitance'!$M263)/'1C TSsoustraitance'!$AP263),IF(AND('1C TSsoustraitance'!$D263&lt;&gt;"",$K$2&lt;&gt;"Pôle",'1C TSsoustraitance'!$E263="OUI"),(('1C TSsoustraitance'!$F263+'1C TSsoustraitance'!$G263+'1C TSsoustraitance'!$H263+'1C TSsoustraitance'!$I263+'1C TSsoustraitance'!$J263+'1C TSsoustraitance'!$K263+'1C TSsoustraitance'!$L263+'1C TSsoustraitance'!$M263+'1C TSsoustraitance'!$N263+'1C TSsoustraitance'!$O263+'1C TSsoustraitance'!$P263+'1C TSsoustraitance'!$Q263)/'1C TSsoustraitance'!$R263),IF(AND('1C TSsoustraitance'!$D263&lt;&gt;"",$K$2&lt;&gt;"Pôle",'1C TSsoustraitance'!$E263="NON"),(('1C TSsoustraitance'!$F263+'1C TSsoustraitance'!$G263+'1C TSsoustraitance'!$H263+'1C TSsoustraitance'!$I263+'1C TSsoustraitance'!$J263+'1C TSsoustraitance'!$K263+'1C TSsoustraitance'!$L263+'1C TSsoustraitance'!$M263+'1C TSsoustraitance'!$N263+'1C TSsoustraitance'!$O263+'1C TSsoustraitance'!$P263+'1C TSsoustraitance'!$Q263))/'1C TSsoustraitance'!$AP263)))))</f>
        <v>0</v>
      </c>
      <c r="M546" s="668">
        <f>IF(OR('1C TSsoustraitance'!$D263="",'1C TSsoustraitance'!AP$13=0),0,IF(AND('1C TSsoustraitance'!$D263&lt;&gt;"",$K$2="Pôle",'1C TSsoustraitance'!$E263="OUI"),(('1C TSsoustraitance'!$J263+'1C TSsoustraitance'!$K263+'1C TSsoustraitance'!$L263)/'1C TSsoustraitance'!$R263),IF(AND('1C TSsoustraitance'!$D263&lt;&gt;"",$K$2="Pôle",'1C TSsoustraitance'!$E263="NON"),(('1C TSsoustraitance'!$J263+'1C TSsoustraitance'!$K263+'1C TSsoustraitance'!$L263)/'1C TSsoustraitance'!$AP263),IF(AND('1C TSsoustraitance'!$D263&lt;&gt;"",$K$2&lt;&gt;"Pôle"),0))))</f>
        <v>0</v>
      </c>
      <c r="N546" s="668">
        <f t="shared" si="136"/>
        <v>0</v>
      </c>
      <c r="O546" s="669">
        <f>IF(OR('1C TSsoustraitance'!$D263="",'1C TSsoustraitance'!$E263="OUI",'1C TSsoustraitance'!$AP263=0),0,(('1C TSsoustraitance'!$S263)/'1C TSsoustraitance'!$AP263))</f>
        <v>0</v>
      </c>
      <c r="P546" s="669">
        <f>IF(OR('1C TSsoustraitance'!$D263="",'1C TSsoustraitance'!$E263="OUI",'1C TSsoustraitance'!$AP263=0),0,(('1C TSsoustraitance'!$T263)/'1C TSsoustraitance'!$AP263))</f>
        <v>0</v>
      </c>
      <c r="Q546" s="669">
        <f>IF(OR('1C TSsoustraitance'!$D263="",'1C TSsoustraitance'!$E263="OUI",'1C TSsoustraitance'!$AP263=0),0,(('1C TSsoustraitance'!$U263)/'1C TSsoustraitance'!$AP263))</f>
        <v>0</v>
      </c>
      <c r="R546" s="669">
        <f>IF(OR('1C TSsoustraitance'!$D263="",'1C TSsoustraitance'!$E263="OUI",'1C TSsoustraitance'!$AP263=0),0,(('1C TSsoustraitance'!$V263)/'1C TSsoustraitance'!$AP263))</f>
        <v>0</v>
      </c>
      <c r="S546" s="669">
        <f>IF(OR('1C TSsoustraitance'!$D263="",'1C TSsoustraitance'!$E263="OUI",'1C TSsoustraitance'!$AP263=0),0,(('1C TSsoustraitance'!$W263)/'1C TSsoustraitance'!$AP263))</f>
        <v>0</v>
      </c>
      <c r="T546" s="669">
        <f>IF(OR('1C TSsoustraitance'!$D263="",'1C TSsoustraitance'!$E263="OUI",'1C TSsoustraitance'!$AP263=0),0,(('1C TSsoustraitance'!$X263)/'1C TSsoustraitance'!$AP263))</f>
        <v>0</v>
      </c>
      <c r="U546" s="669">
        <f>IF(OR('1C TSsoustraitance'!$D263="",'1C TSsoustraitance'!$E263="OUI",'1C TSsoustraitance'!$AP263=0),0,(('1C TSsoustraitance'!$Y263)/'1C TSsoustraitance'!$AP263))</f>
        <v>0</v>
      </c>
      <c r="V546" s="669">
        <f>IF(OR('1C TSsoustraitance'!$D263="",'1C TSsoustraitance'!$E263="OUI",'1C TSsoustraitance'!$AP263=0),0,(('1C TSsoustraitance'!$Z263)/'1C TSsoustraitance'!$AP263))</f>
        <v>0</v>
      </c>
      <c r="W546" s="669">
        <f>IF(OR('1C TSsoustraitance'!$D263="",'1C TSsoustraitance'!$E263="OUI",'1C TSsoustraitance'!$AP263=0),0,(('1C TSsoustraitance'!$AA263)/'1C TSsoustraitance'!$AP263))</f>
        <v>0</v>
      </c>
      <c r="X546" s="669">
        <f>IF(OR('1C TSsoustraitance'!$D263="",'1C TSsoustraitance'!$E263="OUI",'1C TSsoustraitance'!$AP263=0),0,(('1C TSsoustraitance'!$AB263)/'1C TSsoustraitance'!$AP263))</f>
        <v>0</v>
      </c>
      <c r="Y546" s="669">
        <f>IF(OR('1C TSsoustraitance'!$D263="",'1C TSsoustraitance'!$E263="OUI",'1C TSsoustraitance'!$AP263=0),0,(('1C TSsoustraitance'!$AC263)/'1C TSsoustraitance'!$AP263))</f>
        <v>0</v>
      </c>
      <c r="Z546" s="669">
        <f>IF(OR('1C TSsoustraitance'!$D263="",'1C TSsoustraitance'!$E263="OUI",'1C TSsoustraitance'!$AP263=0),0,(('1C TSsoustraitance'!$AD263)/'1C TSsoustraitance'!$AP263))</f>
        <v>0</v>
      </c>
      <c r="AA546" s="669">
        <f>IF(OR('1C TSsoustraitance'!$D263="",'1C TSsoustraitance'!$E263="OUI",'1C TSsoustraitance'!$AP263=0),0,(('1C TSsoustraitance'!$AE263)/'1C TSsoustraitance'!$AP263))</f>
        <v>0</v>
      </c>
      <c r="AB546" s="669">
        <f>IF(OR('1C TSsoustraitance'!$D263="",'1C TSsoustraitance'!$E263="OUI",'1C TSsoustraitance'!$AP263=0),0,(('1C TSsoustraitance'!$AF263)/'1C TSsoustraitance'!$AP263))</f>
        <v>0</v>
      </c>
      <c r="AC546" s="669">
        <f>IF(OR('1C TSsoustraitance'!$D263="",'1C TSsoustraitance'!$E263="OUI",'1C TSsoustraitance'!$AP263=0),0,(('1C TSsoustraitance'!$AG263)/'1C TSsoustraitance'!$AP263))</f>
        <v>0</v>
      </c>
      <c r="AD546" s="669">
        <f>IF(OR('1C TSsoustraitance'!$D263="",'1C TSsoustraitance'!$E263="OUI",'1C TSsoustraitance'!$AP263=0),0,(('1C TSsoustraitance'!$AH263)/'1C TSsoustraitance'!$AP263))</f>
        <v>0</v>
      </c>
      <c r="AE546" s="669">
        <f>IF(OR('1C TSsoustraitance'!$D263="",'1C TSsoustraitance'!$E263="OUI",'1C TSsoustraitance'!$AP263=0),0,(('1C TSsoustraitance'!$AI263)/'1C TSsoustraitance'!$AP263))</f>
        <v>0</v>
      </c>
      <c r="AF546" s="669">
        <f>IF(OR('1C TSsoustraitance'!$D263="",'1C TSsoustraitance'!$E263="OUI",'1C TSsoustraitance'!$AP263=0),0,(('1C TSsoustraitance'!$AJ263)/'1C TSsoustraitance'!$AP263))</f>
        <v>0</v>
      </c>
      <c r="AG546" s="669">
        <f>IF(OR('1C TSsoustraitance'!$D263="",'1C TSsoustraitance'!$E263="OUI",'1C TSsoustraitance'!$AP263=0),0,(('1C TSsoustraitance'!$AK263)/'1C TSsoustraitance'!$AP263))</f>
        <v>0</v>
      </c>
      <c r="AH546" s="669">
        <f>IF(OR('1C TSsoustraitance'!$D263="",'1C TSsoustraitance'!$E263="OUI",'1C TSsoustraitance'!$AP263=0),0,(('1C TSsoustraitance'!$AL263)/'1C TSsoustraitance'!$AP263))</f>
        <v>0</v>
      </c>
      <c r="AI546" s="669">
        <f>IF(OR('1C TSsoustraitance'!$D263="",'1C TSsoustraitance'!$E263="OUI",'1C TSsoustraitance'!$AP263=0),0,(('1C TSsoustraitance'!$AM263)/'1C TSsoustraitance'!$AP263))</f>
        <v>0</v>
      </c>
      <c r="AJ546" s="669">
        <f>IF(OR('1C TSsoustraitance'!$D263="",'1C TSsoustraitance'!$E263="OUI",'1C TSsoustraitance'!$AP263=0),0,(('1C TSsoustraitance'!$AN263)/'1C TSsoustraitance'!$AP263))</f>
        <v>0</v>
      </c>
      <c r="AK546" s="669">
        <f t="shared" si="133"/>
        <v>0</v>
      </c>
      <c r="AL546" s="668">
        <f t="shared" si="134"/>
        <v>0</v>
      </c>
      <c r="AM546" s="670">
        <f>IF(Tableau7[[#This Row],[N° pièce]]="",0,(Tableau7[[#This Row],[hors TVA]]+(Tableau7[[#This Row],[hors TVA]]*Tableau7[[#This Row],[Taux TVA]])-(Tableau7[[#This Row],[hors TVA]]*Tableau7[[#This Row],[Taux TVA]]*Tableau7[[#This Row],[Régime TVA: Récupération]]))*Tableau7[[#This Row],[Type 1]])</f>
        <v>0</v>
      </c>
      <c r="AN546" s="670">
        <f>IF(Tableau7[[#This Row],[N° pièce]]="",0,IF($K$2="pôle",((Tableau7[[#This Row],[hors TVA]]+(Tableau7[[#This Row],[hors TVA]]*Tableau7[[#This Row],[Taux TVA]])-(Tableau7[[#This Row],[hors TVA]]*Tableau7[[#This Row],[Taux TVA]]*Tableau7[[#This Row],[Régime TVA: Récupération]]))*Tableau7[[#This Row],[Type 2]]),0))</f>
        <v>0</v>
      </c>
      <c r="AO546" s="670">
        <f t="shared" si="129"/>
        <v>0</v>
      </c>
      <c r="AP546" s="255">
        <f t="shared" si="138"/>
        <v>0</v>
      </c>
      <c r="AQ546" s="506">
        <f t="shared" si="137"/>
        <v>0</v>
      </c>
      <c r="AR546" s="671"/>
      <c r="AS546" s="512"/>
      <c r="AT546" s="513" t="str">
        <f>IF(('1C TSsoustraitance'!AP263*FICHE!C$14&lt;J546),"Forfait limité à "&amp;FICHE!C$14&amp;"€/jour","")</f>
        <v/>
      </c>
      <c r="AU546" s="797"/>
      <c r="AV546" s="484"/>
      <c r="AW546" s="484"/>
      <c r="AX546" s="484"/>
      <c r="AY546" s="484"/>
      <c r="AZ546" s="484"/>
      <c r="BA546" s="4"/>
      <c r="BB546" s="4"/>
      <c r="BC546" s="4"/>
      <c r="BD546" s="4"/>
      <c r="BE546" s="4"/>
      <c r="BF546" s="4"/>
      <c r="BG546" s="4"/>
      <c r="BH546" s="4"/>
      <c r="BI546" s="4"/>
      <c r="BJ546" s="4"/>
      <c r="BK546" s="4"/>
      <c r="BL546" s="4"/>
      <c r="BM546" s="4"/>
      <c r="BN546" s="4"/>
      <c r="BO546" s="4"/>
      <c r="BP546" s="4"/>
      <c r="BQ546" s="4"/>
      <c r="BR546" s="4"/>
      <c r="BS546" s="4"/>
      <c r="BT546" s="4"/>
      <c r="BU546" s="4"/>
      <c r="BV546" s="4"/>
      <c r="BW546" s="4"/>
      <c r="BX546" s="4"/>
      <c r="BY546" s="4"/>
      <c r="BZ546" s="4"/>
      <c r="CA546" s="4"/>
      <c r="CB546" s="4"/>
      <c r="CC546" s="4"/>
      <c r="CD546" s="4"/>
      <c r="CE546" s="4"/>
      <c r="CF546" s="4"/>
      <c r="CG546" s="4"/>
      <c r="CH546" s="4"/>
      <c r="CI546" s="4"/>
      <c r="CJ546" s="4"/>
      <c r="CK546" s="4"/>
      <c r="CL546" s="4"/>
      <c r="CM546" s="4"/>
      <c r="CN546" s="4"/>
      <c r="CO546" s="4"/>
      <c r="CP546" s="4"/>
      <c r="CQ546" s="4"/>
      <c r="CR546" s="4"/>
      <c r="CS546" s="4"/>
      <c r="CT546" s="4"/>
      <c r="CU546" s="4"/>
      <c r="CV546" s="4"/>
      <c r="CW546" s="4"/>
      <c r="CX546" s="4"/>
      <c r="CY546" s="4"/>
      <c r="CZ546" s="4"/>
      <c r="DA546" s="4"/>
      <c r="DB546" s="4"/>
      <c r="DC546" s="4"/>
      <c r="DD546" s="4"/>
      <c r="DE546" s="4"/>
      <c r="DF546" s="4"/>
      <c r="DG546" s="4"/>
      <c r="DH546" s="4"/>
      <c r="DI546" s="4"/>
      <c r="DJ546" s="4"/>
      <c r="DK546" s="4"/>
      <c r="DL546" s="4"/>
      <c r="DM546" s="4"/>
      <c r="DN546" s="4"/>
      <c r="DO546" s="4"/>
      <c r="DP546" s="4"/>
      <c r="DQ546" s="4"/>
      <c r="DR546" s="4"/>
      <c r="DS546" s="4"/>
      <c r="DT546" s="4"/>
      <c r="DU546" s="4"/>
      <c r="DV546" s="4"/>
      <c r="DW546" s="4"/>
      <c r="DX546" s="4"/>
      <c r="DY546" s="4"/>
      <c r="DZ546" s="4"/>
      <c r="EA546" s="4"/>
      <c r="EB546" s="4"/>
      <c r="EC546" s="4"/>
      <c r="ED546" s="4"/>
      <c r="EE546" s="4"/>
      <c r="EF546" s="4"/>
      <c r="EG546" s="4"/>
      <c r="EH546" s="4"/>
      <c r="EI546" s="4"/>
      <c r="EJ546" s="4"/>
      <c r="EK546" s="4"/>
      <c r="EL546" s="4"/>
      <c r="EM546" s="4"/>
      <c r="EN546" s="4"/>
      <c r="EO546" s="4"/>
      <c r="EP546" s="4"/>
      <c r="EQ546" s="4"/>
      <c r="ER546" s="4"/>
      <c r="ES546" s="4"/>
      <c r="ET546" s="4"/>
      <c r="EU546" s="4"/>
      <c r="EV546" s="4"/>
      <c r="EW546" s="4"/>
      <c r="EX546" s="4"/>
      <c r="EY546" s="4"/>
      <c r="EZ546" s="4"/>
      <c r="FA546" s="4"/>
      <c r="FB546" s="4"/>
      <c r="FC546" s="4"/>
      <c r="FD546" s="4"/>
      <c r="FE546" s="4"/>
      <c r="FF546" s="4"/>
      <c r="FG546" s="4"/>
      <c r="FH546" s="4"/>
      <c r="FI546" s="4"/>
      <c r="FJ546" s="4"/>
      <c r="FK546" s="4"/>
      <c r="FL546" s="4"/>
      <c r="FM546" s="4"/>
      <c r="FN546" s="4"/>
      <c r="FO546" s="4"/>
      <c r="FP546" s="4"/>
      <c r="FQ546" s="4"/>
      <c r="FR546" s="4"/>
      <c r="FS546" s="4"/>
      <c r="FT546" s="4"/>
      <c r="FU546" s="4"/>
      <c r="FV546" s="4"/>
      <c r="FW546" s="4"/>
      <c r="FX546" s="4"/>
      <c r="FY546" s="4"/>
      <c r="FZ546" s="4"/>
      <c r="GA546" s="4"/>
      <c r="GB546" s="4"/>
      <c r="GC546" s="4"/>
      <c r="GD546" s="4"/>
      <c r="GE546" s="4"/>
      <c r="GF546" s="4"/>
      <c r="GG546" s="4"/>
      <c r="GH546" s="4"/>
      <c r="GI546" s="4"/>
      <c r="GJ546" s="4"/>
      <c r="GK546" s="4"/>
      <c r="GL546" s="4"/>
      <c r="GM546" s="4"/>
      <c r="GN546" s="4"/>
      <c r="GO546" s="4"/>
      <c r="GP546" s="4"/>
      <c r="GQ546" s="4"/>
      <c r="GR546" s="4"/>
      <c r="GS546" s="4"/>
      <c r="GT546" s="4"/>
      <c r="GU546" s="4"/>
      <c r="GV546" s="4"/>
      <c r="GW546" s="4"/>
      <c r="GX546" s="4"/>
      <c r="GY546" s="4"/>
      <c r="GZ546" s="4"/>
      <c r="HA546" s="4"/>
      <c r="HB546" s="4"/>
      <c r="HC546" s="4"/>
    </row>
    <row r="547" spans="1:211" s="380" customFormat="1" ht="13.9" customHeight="1">
      <c r="A547" s="828" t="str">
        <f>IF('1C TSsoustraitance'!$A264&lt;&gt;0,'1C TSsoustraitance'!$A264,"")</f>
        <v/>
      </c>
      <c r="B547" s="530"/>
      <c r="C547" s="513" t="str">
        <f>IF('1C TSsoustraitance'!$A264&lt;&gt;0,'1C TSsoustraitance'!$B264,"")</f>
        <v/>
      </c>
      <c r="D547" s="513" t="str">
        <f>IF('1C TSsoustraitance'!$A264&lt;&gt;0,'1C TSsoustraitance'!$C264,"")</f>
        <v/>
      </c>
      <c r="E547" s="684"/>
      <c r="F547" s="685"/>
      <c r="G547" s="666">
        <f>'1C TSsoustraitance'!$D264</f>
        <v>0</v>
      </c>
      <c r="H547" s="533">
        <v>0.21</v>
      </c>
      <c r="I547" s="533">
        <v>1</v>
      </c>
      <c r="J547" s="534"/>
      <c r="K547" s="667">
        <f t="shared" si="131"/>
        <v>0</v>
      </c>
      <c r="L547" s="668">
        <f>IF(OR('1C TSsoustraitance'!$D264="",'1C TSsoustraitance'!$AP264=0),0,IF(AND('1C TSsoustraitance'!$D264&lt;&gt;"",$K$2="Pôle",'1C TSsoustraitance'!$E264="OUI"),(('1C TSsoustraitance'!$F264+'1C TSsoustraitance'!$G264+'1C TSsoustraitance'!$H264+'1C TSsoustraitance'!$I264+'1C TSsoustraitance'!$M264)/'1C TSsoustraitance'!$R264),IF(AND('1C TSsoustraitance'!$D264&lt;&gt;"",$K$2="Pôle",'1C TSsoustraitance'!$E264="NON"),(('1C TSsoustraitance'!$F264+'1C TSsoustraitance'!$G264+'1C TSsoustraitance'!$H264+'1C TSsoustraitance'!$I264+'1C TSsoustraitance'!$M264)/'1C TSsoustraitance'!$AP264),IF(AND('1C TSsoustraitance'!$D264&lt;&gt;"",$K$2&lt;&gt;"Pôle",'1C TSsoustraitance'!$E264="OUI"),(('1C TSsoustraitance'!$F264+'1C TSsoustraitance'!$G264+'1C TSsoustraitance'!$H264+'1C TSsoustraitance'!$I264+'1C TSsoustraitance'!$J264+'1C TSsoustraitance'!$K264+'1C TSsoustraitance'!$L264+'1C TSsoustraitance'!$M264+'1C TSsoustraitance'!$N264+'1C TSsoustraitance'!$O264+'1C TSsoustraitance'!$P264+'1C TSsoustraitance'!$Q264)/'1C TSsoustraitance'!$R264),IF(AND('1C TSsoustraitance'!$D264&lt;&gt;"",$K$2&lt;&gt;"Pôle",'1C TSsoustraitance'!$E264="NON"),(('1C TSsoustraitance'!$F264+'1C TSsoustraitance'!$G264+'1C TSsoustraitance'!$H264+'1C TSsoustraitance'!$I264+'1C TSsoustraitance'!$J264+'1C TSsoustraitance'!$K264+'1C TSsoustraitance'!$L264+'1C TSsoustraitance'!$M264+'1C TSsoustraitance'!$N264+'1C TSsoustraitance'!$O264+'1C TSsoustraitance'!$P264+'1C TSsoustraitance'!$Q264))/'1C TSsoustraitance'!$AP264)))))</f>
        <v>0</v>
      </c>
      <c r="M547" s="668">
        <f>IF(OR('1C TSsoustraitance'!$D264="",'1C TSsoustraitance'!AP$13=0),0,IF(AND('1C TSsoustraitance'!$D264&lt;&gt;"",$K$2="Pôle",'1C TSsoustraitance'!$E264="OUI"),(('1C TSsoustraitance'!$J264+'1C TSsoustraitance'!$K264+'1C TSsoustraitance'!$L264)/'1C TSsoustraitance'!$R264),IF(AND('1C TSsoustraitance'!$D264&lt;&gt;"",$K$2="Pôle",'1C TSsoustraitance'!$E264="NON"),(('1C TSsoustraitance'!$J264+'1C TSsoustraitance'!$K264+'1C TSsoustraitance'!$L264)/'1C TSsoustraitance'!$AP264),IF(AND('1C TSsoustraitance'!$D264&lt;&gt;"",$K$2&lt;&gt;"Pôle"),0))))</f>
        <v>0</v>
      </c>
      <c r="N547" s="668">
        <f t="shared" si="136"/>
        <v>0</v>
      </c>
      <c r="O547" s="669">
        <f>IF(OR('1C TSsoustraitance'!$D264="",'1C TSsoustraitance'!$E264="OUI",'1C TSsoustraitance'!$AP264=0),0,(('1C TSsoustraitance'!$S264)/'1C TSsoustraitance'!$AP264))</f>
        <v>0</v>
      </c>
      <c r="P547" s="669">
        <f>IF(OR('1C TSsoustraitance'!$D264="",'1C TSsoustraitance'!$E264="OUI",'1C TSsoustraitance'!$AP264=0),0,(('1C TSsoustraitance'!$T264)/'1C TSsoustraitance'!$AP264))</f>
        <v>0</v>
      </c>
      <c r="Q547" s="669">
        <f>IF(OR('1C TSsoustraitance'!$D264="",'1C TSsoustraitance'!$E264="OUI",'1C TSsoustraitance'!$AP264=0),0,(('1C TSsoustraitance'!$U264)/'1C TSsoustraitance'!$AP264))</f>
        <v>0</v>
      </c>
      <c r="R547" s="669">
        <f>IF(OR('1C TSsoustraitance'!$D264="",'1C TSsoustraitance'!$E264="OUI",'1C TSsoustraitance'!$AP264=0),0,(('1C TSsoustraitance'!$V264)/'1C TSsoustraitance'!$AP264))</f>
        <v>0</v>
      </c>
      <c r="S547" s="669">
        <f>IF(OR('1C TSsoustraitance'!$D264="",'1C TSsoustraitance'!$E264="OUI",'1C TSsoustraitance'!$AP264=0),0,(('1C TSsoustraitance'!$W264)/'1C TSsoustraitance'!$AP264))</f>
        <v>0</v>
      </c>
      <c r="T547" s="669">
        <f>IF(OR('1C TSsoustraitance'!$D264="",'1C TSsoustraitance'!$E264="OUI",'1C TSsoustraitance'!$AP264=0),0,(('1C TSsoustraitance'!$X264)/'1C TSsoustraitance'!$AP264))</f>
        <v>0</v>
      </c>
      <c r="U547" s="669">
        <f>IF(OR('1C TSsoustraitance'!$D264="",'1C TSsoustraitance'!$E264="OUI",'1C TSsoustraitance'!$AP264=0),0,(('1C TSsoustraitance'!$Y264)/'1C TSsoustraitance'!$AP264))</f>
        <v>0</v>
      </c>
      <c r="V547" s="669">
        <f>IF(OR('1C TSsoustraitance'!$D264="",'1C TSsoustraitance'!$E264="OUI",'1C TSsoustraitance'!$AP264=0),0,(('1C TSsoustraitance'!$Z264)/'1C TSsoustraitance'!$AP264))</f>
        <v>0</v>
      </c>
      <c r="W547" s="669">
        <f>IF(OR('1C TSsoustraitance'!$D264="",'1C TSsoustraitance'!$E264="OUI",'1C TSsoustraitance'!$AP264=0),0,(('1C TSsoustraitance'!$AA264)/'1C TSsoustraitance'!$AP264))</f>
        <v>0</v>
      </c>
      <c r="X547" s="669">
        <f>IF(OR('1C TSsoustraitance'!$D264="",'1C TSsoustraitance'!$E264="OUI",'1C TSsoustraitance'!$AP264=0),0,(('1C TSsoustraitance'!$AB264)/'1C TSsoustraitance'!$AP264))</f>
        <v>0</v>
      </c>
      <c r="Y547" s="669">
        <f>IF(OR('1C TSsoustraitance'!$D264="",'1C TSsoustraitance'!$E264="OUI",'1C TSsoustraitance'!$AP264=0),0,(('1C TSsoustraitance'!$AC264)/'1C TSsoustraitance'!$AP264))</f>
        <v>0</v>
      </c>
      <c r="Z547" s="669">
        <f>IF(OR('1C TSsoustraitance'!$D264="",'1C TSsoustraitance'!$E264="OUI",'1C TSsoustraitance'!$AP264=0),0,(('1C TSsoustraitance'!$AD264)/'1C TSsoustraitance'!$AP264))</f>
        <v>0</v>
      </c>
      <c r="AA547" s="669">
        <f>IF(OR('1C TSsoustraitance'!$D264="",'1C TSsoustraitance'!$E264="OUI",'1C TSsoustraitance'!$AP264=0),0,(('1C TSsoustraitance'!$AE264)/'1C TSsoustraitance'!$AP264))</f>
        <v>0</v>
      </c>
      <c r="AB547" s="669">
        <f>IF(OR('1C TSsoustraitance'!$D264="",'1C TSsoustraitance'!$E264="OUI",'1C TSsoustraitance'!$AP264=0),0,(('1C TSsoustraitance'!$AF264)/'1C TSsoustraitance'!$AP264))</f>
        <v>0</v>
      </c>
      <c r="AC547" s="669">
        <f>IF(OR('1C TSsoustraitance'!$D264="",'1C TSsoustraitance'!$E264="OUI",'1C TSsoustraitance'!$AP264=0),0,(('1C TSsoustraitance'!$AG264)/'1C TSsoustraitance'!$AP264))</f>
        <v>0</v>
      </c>
      <c r="AD547" s="669">
        <f>IF(OR('1C TSsoustraitance'!$D264="",'1C TSsoustraitance'!$E264="OUI",'1C TSsoustraitance'!$AP264=0),0,(('1C TSsoustraitance'!$AH264)/'1C TSsoustraitance'!$AP264))</f>
        <v>0</v>
      </c>
      <c r="AE547" s="669">
        <f>IF(OR('1C TSsoustraitance'!$D264="",'1C TSsoustraitance'!$E264="OUI",'1C TSsoustraitance'!$AP264=0),0,(('1C TSsoustraitance'!$AI264)/'1C TSsoustraitance'!$AP264))</f>
        <v>0</v>
      </c>
      <c r="AF547" s="669">
        <f>IF(OR('1C TSsoustraitance'!$D264="",'1C TSsoustraitance'!$E264="OUI",'1C TSsoustraitance'!$AP264=0),0,(('1C TSsoustraitance'!$AJ264)/'1C TSsoustraitance'!$AP264))</f>
        <v>0</v>
      </c>
      <c r="AG547" s="669">
        <f>IF(OR('1C TSsoustraitance'!$D264="",'1C TSsoustraitance'!$E264="OUI",'1C TSsoustraitance'!$AP264=0),0,(('1C TSsoustraitance'!$AK264)/'1C TSsoustraitance'!$AP264))</f>
        <v>0</v>
      </c>
      <c r="AH547" s="669">
        <f>IF(OR('1C TSsoustraitance'!$D264="",'1C TSsoustraitance'!$E264="OUI",'1C TSsoustraitance'!$AP264=0),0,(('1C TSsoustraitance'!$AL264)/'1C TSsoustraitance'!$AP264))</f>
        <v>0</v>
      </c>
      <c r="AI547" s="669">
        <f>IF(OR('1C TSsoustraitance'!$D264="",'1C TSsoustraitance'!$E264="OUI",'1C TSsoustraitance'!$AP264=0),0,(('1C TSsoustraitance'!$AM264)/'1C TSsoustraitance'!$AP264))</f>
        <v>0</v>
      </c>
      <c r="AJ547" s="669">
        <f>IF(OR('1C TSsoustraitance'!$D264="",'1C TSsoustraitance'!$E264="OUI",'1C TSsoustraitance'!$AP264=0),0,(('1C TSsoustraitance'!$AN264)/'1C TSsoustraitance'!$AP264))</f>
        <v>0</v>
      </c>
      <c r="AK547" s="669">
        <f t="shared" si="133"/>
        <v>0</v>
      </c>
      <c r="AL547" s="668">
        <f t="shared" si="134"/>
        <v>0</v>
      </c>
      <c r="AM547" s="670">
        <f>IF(Tableau7[[#This Row],[N° pièce]]="",0,(Tableau7[[#This Row],[hors TVA]]+(Tableau7[[#This Row],[hors TVA]]*Tableau7[[#This Row],[Taux TVA]])-(Tableau7[[#This Row],[hors TVA]]*Tableau7[[#This Row],[Taux TVA]]*Tableau7[[#This Row],[Régime TVA: Récupération]]))*Tableau7[[#This Row],[Type 1]])</f>
        <v>0</v>
      </c>
      <c r="AN547" s="670">
        <f>IF(Tableau7[[#This Row],[N° pièce]]="",0,IF($K$2="pôle",((Tableau7[[#This Row],[hors TVA]]+(Tableau7[[#This Row],[hors TVA]]*Tableau7[[#This Row],[Taux TVA]])-(Tableau7[[#This Row],[hors TVA]]*Tableau7[[#This Row],[Taux TVA]]*Tableau7[[#This Row],[Régime TVA: Récupération]]))*Tableau7[[#This Row],[Type 2]]),0))</f>
        <v>0</v>
      </c>
      <c r="AO547" s="670">
        <f t="shared" si="129"/>
        <v>0</v>
      </c>
      <c r="AP547" s="255">
        <f t="shared" si="138"/>
        <v>0</v>
      </c>
      <c r="AQ547" s="506">
        <f t="shared" si="137"/>
        <v>0</v>
      </c>
      <c r="AR547" s="671"/>
      <c r="AS547" s="512"/>
      <c r="AT547" s="513" t="str">
        <f>IF(('1C TSsoustraitance'!AP264*FICHE!C$14&lt;J547),"Forfait limité à "&amp;FICHE!C$14&amp;"€/jour","")</f>
        <v/>
      </c>
      <c r="AU547" s="797"/>
      <c r="AV547" s="484"/>
      <c r="AW547" s="484"/>
      <c r="AX547" s="484"/>
      <c r="AY547" s="484"/>
      <c r="AZ547" s="484"/>
      <c r="BA547" s="4"/>
      <c r="BB547" s="4"/>
      <c r="BC547" s="4"/>
      <c r="BD547" s="4"/>
      <c r="BE547" s="4"/>
      <c r="BF547" s="4"/>
      <c r="BG547" s="4"/>
      <c r="BH547" s="4"/>
      <c r="BI547" s="4"/>
      <c r="BJ547" s="4"/>
      <c r="BK547" s="4"/>
      <c r="BL547" s="4"/>
      <c r="BM547" s="4"/>
      <c r="BN547" s="4"/>
      <c r="BO547" s="4"/>
      <c r="BP547" s="4"/>
      <c r="BQ547" s="4"/>
      <c r="BR547" s="4"/>
      <c r="BS547" s="4"/>
      <c r="BT547" s="4"/>
      <c r="BU547" s="4"/>
      <c r="BV547" s="4"/>
      <c r="BW547" s="4"/>
      <c r="BX547" s="4"/>
      <c r="BY547" s="4"/>
      <c r="BZ547" s="4"/>
      <c r="CA547" s="4"/>
      <c r="CB547" s="4"/>
      <c r="CC547" s="4"/>
      <c r="CD547" s="4"/>
      <c r="CE547" s="4"/>
      <c r="CF547" s="4"/>
      <c r="CG547" s="4"/>
      <c r="CH547" s="4"/>
      <c r="CI547" s="4"/>
      <c r="CJ547" s="4"/>
      <c r="CK547" s="4"/>
      <c r="CL547" s="4"/>
      <c r="CM547" s="4"/>
      <c r="CN547" s="4"/>
      <c r="CO547" s="4"/>
      <c r="CP547" s="4"/>
      <c r="CQ547" s="4"/>
      <c r="CR547" s="4"/>
      <c r="CS547" s="4"/>
      <c r="CT547" s="4"/>
      <c r="CU547" s="4"/>
      <c r="CV547" s="4"/>
      <c r="CW547" s="4"/>
      <c r="CX547" s="4"/>
      <c r="CY547" s="4"/>
      <c r="CZ547" s="4"/>
      <c r="DA547" s="4"/>
      <c r="DB547" s="4"/>
      <c r="DC547" s="4"/>
      <c r="DD547" s="4"/>
      <c r="DE547" s="4"/>
      <c r="DF547" s="4"/>
      <c r="DG547" s="4"/>
      <c r="DH547" s="4"/>
      <c r="DI547" s="4"/>
      <c r="DJ547" s="4"/>
      <c r="DK547" s="4"/>
      <c r="DL547" s="4"/>
      <c r="DM547" s="4"/>
      <c r="DN547" s="4"/>
      <c r="DO547" s="4"/>
      <c r="DP547" s="4"/>
      <c r="DQ547" s="4"/>
      <c r="DR547" s="4"/>
      <c r="DS547" s="4"/>
      <c r="DT547" s="4"/>
      <c r="DU547" s="4"/>
      <c r="DV547" s="4"/>
      <c r="DW547" s="4"/>
      <c r="DX547" s="4"/>
      <c r="DY547" s="4"/>
      <c r="DZ547" s="4"/>
      <c r="EA547" s="4"/>
      <c r="EB547" s="4"/>
      <c r="EC547" s="4"/>
      <c r="ED547" s="4"/>
      <c r="EE547" s="4"/>
      <c r="EF547" s="4"/>
      <c r="EG547" s="4"/>
      <c r="EH547" s="4"/>
      <c r="EI547" s="4"/>
      <c r="EJ547" s="4"/>
      <c r="EK547" s="4"/>
      <c r="EL547" s="4"/>
      <c r="EM547" s="4"/>
      <c r="EN547" s="4"/>
      <c r="EO547" s="4"/>
      <c r="EP547" s="4"/>
      <c r="EQ547" s="4"/>
      <c r="ER547" s="4"/>
      <c r="ES547" s="4"/>
      <c r="ET547" s="4"/>
      <c r="EU547" s="4"/>
      <c r="EV547" s="4"/>
      <c r="EW547" s="4"/>
      <c r="EX547" s="4"/>
      <c r="EY547" s="4"/>
      <c r="EZ547" s="4"/>
      <c r="FA547" s="4"/>
      <c r="FB547" s="4"/>
      <c r="FC547" s="4"/>
      <c r="FD547" s="4"/>
      <c r="FE547" s="4"/>
      <c r="FF547" s="4"/>
      <c r="FG547" s="4"/>
      <c r="FH547" s="4"/>
      <c r="FI547" s="4"/>
      <c r="FJ547" s="4"/>
      <c r="FK547" s="4"/>
      <c r="FL547" s="4"/>
      <c r="FM547" s="4"/>
      <c r="FN547" s="4"/>
      <c r="FO547" s="4"/>
      <c r="FP547" s="4"/>
      <c r="FQ547" s="4"/>
      <c r="FR547" s="4"/>
      <c r="FS547" s="4"/>
      <c r="FT547" s="4"/>
      <c r="FU547" s="4"/>
      <c r="FV547" s="4"/>
      <c r="FW547" s="4"/>
      <c r="FX547" s="4"/>
      <c r="FY547" s="4"/>
      <c r="FZ547" s="4"/>
      <c r="GA547" s="4"/>
      <c r="GB547" s="4"/>
      <c r="GC547" s="4"/>
      <c r="GD547" s="4"/>
      <c r="GE547" s="4"/>
      <c r="GF547" s="4"/>
      <c r="GG547" s="4"/>
      <c r="GH547" s="4"/>
      <c r="GI547" s="4"/>
      <c r="GJ547" s="4"/>
      <c r="GK547" s="4"/>
      <c r="GL547" s="4"/>
      <c r="GM547" s="4"/>
      <c r="GN547" s="4"/>
      <c r="GO547" s="4"/>
      <c r="GP547" s="4"/>
      <c r="GQ547" s="4"/>
      <c r="GR547" s="4"/>
      <c r="GS547" s="4"/>
      <c r="GT547" s="4"/>
      <c r="GU547" s="4"/>
      <c r="GV547" s="4"/>
      <c r="GW547" s="4"/>
      <c r="GX547" s="4"/>
      <c r="GY547" s="4"/>
      <c r="GZ547" s="4"/>
      <c r="HA547" s="4"/>
      <c r="HB547" s="4"/>
      <c r="HC547" s="4"/>
    </row>
    <row r="548" spans="1:211" s="380" customFormat="1" ht="13.9" customHeight="1">
      <c r="A548" s="828" t="str">
        <f>IF('1C TSsoustraitance'!$A265&lt;&gt;0,'1C TSsoustraitance'!$A265,"")</f>
        <v/>
      </c>
      <c r="B548" s="530"/>
      <c r="C548" s="513" t="str">
        <f>IF('1C TSsoustraitance'!$A265&lt;&gt;0,'1C TSsoustraitance'!$B265,"")</f>
        <v/>
      </c>
      <c r="D548" s="513" t="str">
        <f>IF('1C TSsoustraitance'!$A265&lt;&gt;0,'1C TSsoustraitance'!$C265,"")</f>
        <v/>
      </c>
      <c r="E548" s="684"/>
      <c r="F548" s="685"/>
      <c r="G548" s="666">
        <f>'1C TSsoustraitance'!$D265</f>
        <v>0</v>
      </c>
      <c r="H548" s="533">
        <v>0.21</v>
      </c>
      <c r="I548" s="533">
        <v>1</v>
      </c>
      <c r="J548" s="534"/>
      <c r="K548" s="667">
        <f t="shared" si="131"/>
        <v>0</v>
      </c>
      <c r="L548" s="668">
        <f>IF(OR('1C TSsoustraitance'!$D265="",'1C TSsoustraitance'!$AP265=0),0,IF(AND('1C TSsoustraitance'!$D265&lt;&gt;"",$K$2="Pôle",'1C TSsoustraitance'!$E265="OUI"),(('1C TSsoustraitance'!$F265+'1C TSsoustraitance'!$G265+'1C TSsoustraitance'!$H265+'1C TSsoustraitance'!$I265+'1C TSsoustraitance'!$M265)/'1C TSsoustraitance'!$R265),IF(AND('1C TSsoustraitance'!$D265&lt;&gt;"",$K$2="Pôle",'1C TSsoustraitance'!$E265="NON"),(('1C TSsoustraitance'!$F265+'1C TSsoustraitance'!$G265+'1C TSsoustraitance'!$H265+'1C TSsoustraitance'!$I265+'1C TSsoustraitance'!$M265)/'1C TSsoustraitance'!$AP265),IF(AND('1C TSsoustraitance'!$D265&lt;&gt;"",$K$2&lt;&gt;"Pôle",'1C TSsoustraitance'!$E265="OUI"),(('1C TSsoustraitance'!$F265+'1C TSsoustraitance'!$G265+'1C TSsoustraitance'!$H265+'1C TSsoustraitance'!$I265+'1C TSsoustraitance'!$J265+'1C TSsoustraitance'!$K265+'1C TSsoustraitance'!$L265+'1C TSsoustraitance'!$M265+'1C TSsoustraitance'!$N265+'1C TSsoustraitance'!$O265+'1C TSsoustraitance'!$P265+'1C TSsoustraitance'!$Q265)/'1C TSsoustraitance'!$R265),IF(AND('1C TSsoustraitance'!$D265&lt;&gt;"",$K$2&lt;&gt;"Pôle",'1C TSsoustraitance'!$E265="NON"),(('1C TSsoustraitance'!$F265+'1C TSsoustraitance'!$G265+'1C TSsoustraitance'!$H265+'1C TSsoustraitance'!$I265+'1C TSsoustraitance'!$J265+'1C TSsoustraitance'!$K265+'1C TSsoustraitance'!$L265+'1C TSsoustraitance'!$M265+'1C TSsoustraitance'!$N265+'1C TSsoustraitance'!$O265+'1C TSsoustraitance'!$P265+'1C TSsoustraitance'!$Q265))/'1C TSsoustraitance'!$AP265)))))</f>
        <v>0</v>
      </c>
      <c r="M548" s="668">
        <f>IF(OR('1C TSsoustraitance'!$D265="",'1C TSsoustraitance'!AP$13=0),0,IF(AND('1C TSsoustraitance'!$D265&lt;&gt;"",$K$2="Pôle",'1C TSsoustraitance'!$E265="OUI"),(('1C TSsoustraitance'!$J265+'1C TSsoustraitance'!$K265+'1C TSsoustraitance'!$L265)/'1C TSsoustraitance'!$R265),IF(AND('1C TSsoustraitance'!$D265&lt;&gt;"",$K$2="Pôle",'1C TSsoustraitance'!$E265="NON"),(('1C TSsoustraitance'!$J265+'1C TSsoustraitance'!$K265+'1C TSsoustraitance'!$L265)/'1C TSsoustraitance'!$AP265),IF(AND('1C TSsoustraitance'!$D265&lt;&gt;"",$K$2&lt;&gt;"Pôle"),0))))</f>
        <v>0</v>
      </c>
      <c r="N548" s="668">
        <f t="shared" si="136"/>
        <v>0</v>
      </c>
      <c r="O548" s="669">
        <f>IF(OR('1C TSsoustraitance'!$D265="",'1C TSsoustraitance'!$E265="OUI",'1C TSsoustraitance'!$AP265=0),0,(('1C TSsoustraitance'!$S265)/'1C TSsoustraitance'!$AP265))</f>
        <v>0</v>
      </c>
      <c r="P548" s="669">
        <f>IF(OR('1C TSsoustraitance'!$D265="",'1C TSsoustraitance'!$E265="OUI",'1C TSsoustraitance'!$AP265=0),0,(('1C TSsoustraitance'!$T265)/'1C TSsoustraitance'!$AP265))</f>
        <v>0</v>
      </c>
      <c r="Q548" s="669">
        <f>IF(OR('1C TSsoustraitance'!$D265="",'1C TSsoustraitance'!$E265="OUI",'1C TSsoustraitance'!$AP265=0),0,(('1C TSsoustraitance'!$U265)/'1C TSsoustraitance'!$AP265))</f>
        <v>0</v>
      </c>
      <c r="R548" s="669">
        <f>IF(OR('1C TSsoustraitance'!$D265="",'1C TSsoustraitance'!$E265="OUI",'1C TSsoustraitance'!$AP265=0),0,(('1C TSsoustraitance'!$V265)/'1C TSsoustraitance'!$AP265))</f>
        <v>0</v>
      </c>
      <c r="S548" s="669">
        <f>IF(OR('1C TSsoustraitance'!$D265="",'1C TSsoustraitance'!$E265="OUI",'1C TSsoustraitance'!$AP265=0),0,(('1C TSsoustraitance'!$W265)/'1C TSsoustraitance'!$AP265))</f>
        <v>0</v>
      </c>
      <c r="T548" s="669">
        <f>IF(OR('1C TSsoustraitance'!$D265="",'1C TSsoustraitance'!$E265="OUI",'1C TSsoustraitance'!$AP265=0),0,(('1C TSsoustraitance'!$X265)/'1C TSsoustraitance'!$AP265))</f>
        <v>0</v>
      </c>
      <c r="U548" s="669">
        <f>IF(OR('1C TSsoustraitance'!$D265="",'1C TSsoustraitance'!$E265="OUI",'1C TSsoustraitance'!$AP265=0),0,(('1C TSsoustraitance'!$Y265)/'1C TSsoustraitance'!$AP265))</f>
        <v>0</v>
      </c>
      <c r="V548" s="669">
        <f>IF(OR('1C TSsoustraitance'!$D265="",'1C TSsoustraitance'!$E265="OUI",'1C TSsoustraitance'!$AP265=0),0,(('1C TSsoustraitance'!$Z265)/'1C TSsoustraitance'!$AP265))</f>
        <v>0</v>
      </c>
      <c r="W548" s="669">
        <f>IF(OR('1C TSsoustraitance'!$D265="",'1C TSsoustraitance'!$E265="OUI",'1C TSsoustraitance'!$AP265=0),0,(('1C TSsoustraitance'!$AA265)/'1C TSsoustraitance'!$AP265))</f>
        <v>0</v>
      </c>
      <c r="X548" s="669">
        <f>IF(OR('1C TSsoustraitance'!$D265="",'1C TSsoustraitance'!$E265="OUI",'1C TSsoustraitance'!$AP265=0),0,(('1C TSsoustraitance'!$AB265)/'1C TSsoustraitance'!$AP265))</f>
        <v>0</v>
      </c>
      <c r="Y548" s="669">
        <f>IF(OR('1C TSsoustraitance'!$D265="",'1C TSsoustraitance'!$E265="OUI",'1C TSsoustraitance'!$AP265=0),0,(('1C TSsoustraitance'!$AC265)/'1C TSsoustraitance'!$AP265))</f>
        <v>0</v>
      </c>
      <c r="Z548" s="669">
        <f>IF(OR('1C TSsoustraitance'!$D265="",'1C TSsoustraitance'!$E265="OUI",'1C TSsoustraitance'!$AP265=0),0,(('1C TSsoustraitance'!$AD265)/'1C TSsoustraitance'!$AP265))</f>
        <v>0</v>
      </c>
      <c r="AA548" s="669">
        <f>IF(OR('1C TSsoustraitance'!$D265="",'1C TSsoustraitance'!$E265="OUI",'1C TSsoustraitance'!$AP265=0),0,(('1C TSsoustraitance'!$AE265)/'1C TSsoustraitance'!$AP265))</f>
        <v>0</v>
      </c>
      <c r="AB548" s="669">
        <f>IF(OR('1C TSsoustraitance'!$D265="",'1C TSsoustraitance'!$E265="OUI",'1C TSsoustraitance'!$AP265=0),0,(('1C TSsoustraitance'!$AF265)/'1C TSsoustraitance'!$AP265))</f>
        <v>0</v>
      </c>
      <c r="AC548" s="669">
        <f>IF(OR('1C TSsoustraitance'!$D265="",'1C TSsoustraitance'!$E265="OUI",'1C TSsoustraitance'!$AP265=0),0,(('1C TSsoustraitance'!$AG265)/'1C TSsoustraitance'!$AP265))</f>
        <v>0</v>
      </c>
      <c r="AD548" s="669">
        <f>IF(OR('1C TSsoustraitance'!$D265="",'1C TSsoustraitance'!$E265="OUI",'1C TSsoustraitance'!$AP265=0),0,(('1C TSsoustraitance'!$AH265)/'1C TSsoustraitance'!$AP265))</f>
        <v>0</v>
      </c>
      <c r="AE548" s="669">
        <f>IF(OR('1C TSsoustraitance'!$D265="",'1C TSsoustraitance'!$E265="OUI",'1C TSsoustraitance'!$AP265=0),0,(('1C TSsoustraitance'!$AI265)/'1C TSsoustraitance'!$AP265))</f>
        <v>0</v>
      </c>
      <c r="AF548" s="669">
        <f>IF(OR('1C TSsoustraitance'!$D265="",'1C TSsoustraitance'!$E265="OUI",'1C TSsoustraitance'!$AP265=0),0,(('1C TSsoustraitance'!$AJ265)/'1C TSsoustraitance'!$AP265))</f>
        <v>0</v>
      </c>
      <c r="AG548" s="669">
        <f>IF(OR('1C TSsoustraitance'!$D265="",'1C TSsoustraitance'!$E265="OUI",'1C TSsoustraitance'!$AP265=0),0,(('1C TSsoustraitance'!$AK265)/'1C TSsoustraitance'!$AP265))</f>
        <v>0</v>
      </c>
      <c r="AH548" s="669">
        <f>IF(OR('1C TSsoustraitance'!$D265="",'1C TSsoustraitance'!$E265="OUI",'1C TSsoustraitance'!$AP265=0),0,(('1C TSsoustraitance'!$AL265)/'1C TSsoustraitance'!$AP265))</f>
        <v>0</v>
      </c>
      <c r="AI548" s="669">
        <f>IF(OR('1C TSsoustraitance'!$D265="",'1C TSsoustraitance'!$E265="OUI",'1C TSsoustraitance'!$AP265=0),0,(('1C TSsoustraitance'!$AM265)/'1C TSsoustraitance'!$AP265))</f>
        <v>0</v>
      </c>
      <c r="AJ548" s="669">
        <f>IF(OR('1C TSsoustraitance'!$D265="",'1C TSsoustraitance'!$E265="OUI",'1C TSsoustraitance'!$AP265=0),0,(('1C TSsoustraitance'!$AN265)/'1C TSsoustraitance'!$AP265))</f>
        <v>0</v>
      </c>
      <c r="AK548" s="669">
        <f t="shared" si="133"/>
        <v>0</v>
      </c>
      <c r="AL548" s="668">
        <f t="shared" si="134"/>
        <v>0</v>
      </c>
      <c r="AM548" s="670">
        <f>IF(Tableau7[[#This Row],[N° pièce]]="",0,(Tableau7[[#This Row],[hors TVA]]+(Tableau7[[#This Row],[hors TVA]]*Tableau7[[#This Row],[Taux TVA]])-(Tableau7[[#This Row],[hors TVA]]*Tableau7[[#This Row],[Taux TVA]]*Tableau7[[#This Row],[Régime TVA: Récupération]]))*Tableau7[[#This Row],[Type 1]])</f>
        <v>0</v>
      </c>
      <c r="AN548" s="670">
        <f>IF(Tableau7[[#This Row],[N° pièce]]="",0,IF($K$2="pôle",((Tableau7[[#This Row],[hors TVA]]+(Tableau7[[#This Row],[hors TVA]]*Tableau7[[#This Row],[Taux TVA]])-(Tableau7[[#This Row],[hors TVA]]*Tableau7[[#This Row],[Taux TVA]]*Tableau7[[#This Row],[Régime TVA: Récupération]]))*Tableau7[[#This Row],[Type 2]]),0))</f>
        <v>0</v>
      </c>
      <c r="AO548" s="670">
        <f t="shared" si="129"/>
        <v>0</v>
      </c>
      <c r="AP548" s="255">
        <f t="shared" si="138"/>
        <v>0</v>
      </c>
      <c r="AQ548" s="506">
        <f t="shared" si="137"/>
        <v>0</v>
      </c>
      <c r="AR548" s="671"/>
      <c r="AS548" s="512"/>
      <c r="AT548" s="513" t="str">
        <f>IF(('1C TSsoustraitance'!AP265*FICHE!C$14&lt;J548),"Forfait limité à "&amp;FICHE!C$14&amp;"€/jour","")</f>
        <v/>
      </c>
      <c r="AU548" s="797"/>
      <c r="AV548" s="484"/>
      <c r="AW548" s="484"/>
      <c r="AX548" s="484"/>
      <c r="AY548" s="484"/>
      <c r="AZ548" s="484"/>
      <c r="BA548" s="4"/>
      <c r="BB548" s="4"/>
      <c r="BC548" s="4"/>
      <c r="BD548" s="4"/>
      <c r="BE548" s="4"/>
      <c r="BF548" s="4"/>
      <c r="BG548" s="4"/>
      <c r="BH548" s="4"/>
      <c r="BI548" s="4"/>
      <c r="BJ548" s="4"/>
      <c r="BK548" s="4"/>
      <c r="BL548" s="4"/>
      <c r="BM548" s="4"/>
      <c r="BN548" s="4"/>
      <c r="BO548" s="4"/>
      <c r="BP548" s="4"/>
      <c r="BQ548" s="4"/>
      <c r="BR548" s="4"/>
      <c r="BS548" s="4"/>
      <c r="BT548" s="4"/>
      <c r="BU548" s="4"/>
      <c r="BV548" s="4"/>
      <c r="BW548" s="4"/>
      <c r="BX548" s="4"/>
      <c r="BY548" s="4"/>
      <c r="BZ548" s="4"/>
      <c r="CA548" s="4"/>
      <c r="CB548" s="4"/>
      <c r="CC548" s="4"/>
      <c r="CD548" s="4"/>
      <c r="CE548" s="4"/>
      <c r="CF548" s="4"/>
      <c r="CG548" s="4"/>
      <c r="CH548" s="4"/>
      <c r="CI548" s="4"/>
      <c r="CJ548" s="4"/>
      <c r="CK548" s="4"/>
      <c r="CL548" s="4"/>
      <c r="CM548" s="4"/>
      <c r="CN548" s="4"/>
      <c r="CO548" s="4"/>
      <c r="CP548" s="4"/>
      <c r="CQ548" s="4"/>
      <c r="CR548" s="4"/>
      <c r="CS548" s="4"/>
      <c r="CT548" s="4"/>
      <c r="CU548" s="4"/>
      <c r="CV548" s="4"/>
      <c r="CW548" s="4"/>
      <c r="CX548" s="4"/>
      <c r="CY548" s="4"/>
      <c r="CZ548" s="4"/>
      <c r="DA548" s="4"/>
      <c r="DB548" s="4"/>
      <c r="DC548" s="4"/>
      <c r="DD548" s="4"/>
      <c r="DE548" s="4"/>
      <c r="DF548" s="4"/>
      <c r="DG548" s="4"/>
      <c r="DH548" s="4"/>
      <c r="DI548" s="4"/>
      <c r="DJ548" s="4"/>
      <c r="DK548" s="4"/>
      <c r="DL548" s="4"/>
      <c r="DM548" s="4"/>
      <c r="DN548" s="4"/>
      <c r="DO548" s="4"/>
      <c r="DP548" s="4"/>
      <c r="DQ548" s="4"/>
      <c r="DR548" s="4"/>
      <c r="DS548" s="4"/>
      <c r="DT548" s="4"/>
      <c r="DU548" s="4"/>
      <c r="DV548" s="4"/>
      <c r="DW548" s="4"/>
      <c r="DX548" s="4"/>
      <c r="DY548" s="4"/>
      <c r="DZ548" s="4"/>
      <c r="EA548" s="4"/>
      <c r="EB548" s="4"/>
      <c r="EC548" s="4"/>
      <c r="ED548" s="4"/>
      <c r="EE548" s="4"/>
      <c r="EF548" s="4"/>
      <c r="EG548" s="4"/>
      <c r="EH548" s="4"/>
      <c r="EI548" s="4"/>
      <c r="EJ548" s="4"/>
      <c r="EK548" s="4"/>
      <c r="EL548" s="4"/>
      <c r="EM548" s="4"/>
      <c r="EN548" s="4"/>
      <c r="EO548" s="4"/>
      <c r="EP548" s="4"/>
      <c r="EQ548" s="4"/>
      <c r="ER548" s="4"/>
      <c r="ES548" s="4"/>
      <c r="ET548" s="4"/>
      <c r="EU548" s="4"/>
      <c r="EV548" s="4"/>
      <c r="EW548" s="4"/>
      <c r="EX548" s="4"/>
      <c r="EY548" s="4"/>
      <c r="EZ548" s="4"/>
      <c r="FA548" s="4"/>
      <c r="FB548" s="4"/>
      <c r="FC548" s="4"/>
      <c r="FD548" s="4"/>
      <c r="FE548" s="4"/>
      <c r="FF548" s="4"/>
      <c r="FG548" s="4"/>
      <c r="FH548" s="4"/>
      <c r="FI548" s="4"/>
      <c r="FJ548" s="4"/>
      <c r="FK548" s="4"/>
      <c r="FL548" s="4"/>
      <c r="FM548" s="4"/>
      <c r="FN548" s="4"/>
      <c r="FO548" s="4"/>
      <c r="FP548" s="4"/>
      <c r="FQ548" s="4"/>
      <c r="FR548" s="4"/>
      <c r="FS548" s="4"/>
      <c r="FT548" s="4"/>
      <c r="FU548" s="4"/>
      <c r="FV548" s="4"/>
      <c r="FW548" s="4"/>
      <c r="FX548" s="4"/>
      <c r="FY548" s="4"/>
      <c r="FZ548" s="4"/>
      <c r="GA548" s="4"/>
      <c r="GB548" s="4"/>
      <c r="GC548" s="4"/>
      <c r="GD548" s="4"/>
      <c r="GE548" s="4"/>
      <c r="GF548" s="4"/>
      <c r="GG548" s="4"/>
      <c r="GH548" s="4"/>
      <c r="GI548" s="4"/>
      <c r="GJ548" s="4"/>
      <c r="GK548" s="4"/>
      <c r="GL548" s="4"/>
      <c r="GM548" s="4"/>
      <c r="GN548" s="4"/>
      <c r="GO548" s="4"/>
      <c r="GP548" s="4"/>
      <c r="GQ548" s="4"/>
      <c r="GR548" s="4"/>
      <c r="GS548" s="4"/>
      <c r="GT548" s="4"/>
      <c r="GU548" s="4"/>
      <c r="GV548" s="4"/>
      <c r="GW548" s="4"/>
      <c r="GX548" s="4"/>
      <c r="GY548" s="4"/>
      <c r="GZ548" s="4"/>
      <c r="HA548" s="4"/>
      <c r="HB548" s="4"/>
      <c r="HC548" s="4"/>
    </row>
    <row r="549" spans="1:211" s="380" customFormat="1" ht="13.9" customHeight="1">
      <c r="A549" s="828" t="str">
        <f>IF('1C TSsoustraitance'!$A266&lt;&gt;0,'1C TSsoustraitance'!$A266,"")</f>
        <v/>
      </c>
      <c r="B549" s="530"/>
      <c r="C549" s="513" t="str">
        <f>IF('1C TSsoustraitance'!$A266&lt;&gt;0,'1C TSsoustraitance'!$B266,"")</f>
        <v/>
      </c>
      <c r="D549" s="513" t="str">
        <f>IF('1C TSsoustraitance'!$A266&lt;&gt;0,'1C TSsoustraitance'!$C266,"")</f>
        <v/>
      </c>
      <c r="E549" s="684"/>
      <c r="F549" s="685"/>
      <c r="G549" s="666">
        <f>'1C TSsoustraitance'!$D266</f>
        <v>0</v>
      </c>
      <c r="H549" s="533">
        <v>0.21</v>
      </c>
      <c r="I549" s="533">
        <v>1</v>
      </c>
      <c r="J549" s="534"/>
      <c r="K549" s="667">
        <f t="shared" si="131"/>
        <v>0</v>
      </c>
      <c r="L549" s="668">
        <f>IF(OR('1C TSsoustraitance'!$D266="",'1C TSsoustraitance'!$AP266=0),0,IF(AND('1C TSsoustraitance'!$D266&lt;&gt;"",$K$2="Pôle",'1C TSsoustraitance'!$E266="OUI"),(('1C TSsoustraitance'!$F266+'1C TSsoustraitance'!$G266+'1C TSsoustraitance'!$H266+'1C TSsoustraitance'!$I266+'1C TSsoustraitance'!$M266)/'1C TSsoustraitance'!$R266),IF(AND('1C TSsoustraitance'!$D266&lt;&gt;"",$K$2="Pôle",'1C TSsoustraitance'!$E266="NON"),(('1C TSsoustraitance'!$F266+'1C TSsoustraitance'!$G266+'1C TSsoustraitance'!$H266+'1C TSsoustraitance'!$I266+'1C TSsoustraitance'!$M266)/'1C TSsoustraitance'!$AP266),IF(AND('1C TSsoustraitance'!$D266&lt;&gt;"",$K$2&lt;&gt;"Pôle",'1C TSsoustraitance'!$E266="OUI"),(('1C TSsoustraitance'!$F266+'1C TSsoustraitance'!$G266+'1C TSsoustraitance'!$H266+'1C TSsoustraitance'!$I266+'1C TSsoustraitance'!$J266+'1C TSsoustraitance'!$K266+'1C TSsoustraitance'!$L266+'1C TSsoustraitance'!$M266+'1C TSsoustraitance'!$N266+'1C TSsoustraitance'!$O266+'1C TSsoustraitance'!$P266+'1C TSsoustraitance'!$Q266)/'1C TSsoustraitance'!$R266),IF(AND('1C TSsoustraitance'!$D266&lt;&gt;"",$K$2&lt;&gt;"Pôle",'1C TSsoustraitance'!$E266="NON"),(('1C TSsoustraitance'!$F266+'1C TSsoustraitance'!$G266+'1C TSsoustraitance'!$H266+'1C TSsoustraitance'!$I266+'1C TSsoustraitance'!$J266+'1C TSsoustraitance'!$K266+'1C TSsoustraitance'!$L266+'1C TSsoustraitance'!$M266+'1C TSsoustraitance'!$N266+'1C TSsoustraitance'!$O266+'1C TSsoustraitance'!$P266+'1C TSsoustraitance'!$Q266))/'1C TSsoustraitance'!$AP266)))))</f>
        <v>0</v>
      </c>
      <c r="M549" s="668">
        <f>IF(OR('1C TSsoustraitance'!$D266="",'1C TSsoustraitance'!AP$13=0),0,IF(AND('1C TSsoustraitance'!$D266&lt;&gt;"",$K$2="Pôle",'1C TSsoustraitance'!$E266="OUI"),(('1C TSsoustraitance'!$J266+'1C TSsoustraitance'!$K266+'1C TSsoustraitance'!$L266)/'1C TSsoustraitance'!$R266),IF(AND('1C TSsoustraitance'!$D266&lt;&gt;"",$K$2="Pôle",'1C TSsoustraitance'!$E266="NON"),(('1C TSsoustraitance'!$J266+'1C TSsoustraitance'!$K266+'1C TSsoustraitance'!$L266)/'1C TSsoustraitance'!$AP266),IF(AND('1C TSsoustraitance'!$D266&lt;&gt;"",$K$2&lt;&gt;"Pôle"),0))))</f>
        <v>0</v>
      </c>
      <c r="N549" s="668">
        <f t="shared" si="136"/>
        <v>0</v>
      </c>
      <c r="O549" s="669">
        <f>IF(OR('1C TSsoustraitance'!$D266="",'1C TSsoustraitance'!$E266="OUI",'1C TSsoustraitance'!$AP266=0),0,(('1C TSsoustraitance'!$S266)/'1C TSsoustraitance'!$AP266))</f>
        <v>0</v>
      </c>
      <c r="P549" s="669">
        <f>IF(OR('1C TSsoustraitance'!$D266="",'1C TSsoustraitance'!$E266="OUI",'1C TSsoustraitance'!$AP266=0),0,(('1C TSsoustraitance'!$T266)/'1C TSsoustraitance'!$AP266))</f>
        <v>0</v>
      </c>
      <c r="Q549" s="669">
        <f>IF(OR('1C TSsoustraitance'!$D266="",'1C TSsoustraitance'!$E266="OUI",'1C TSsoustraitance'!$AP266=0),0,(('1C TSsoustraitance'!$U266)/'1C TSsoustraitance'!$AP266))</f>
        <v>0</v>
      </c>
      <c r="R549" s="669">
        <f>IF(OR('1C TSsoustraitance'!$D266="",'1C TSsoustraitance'!$E266="OUI",'1C TSsoustraitance'!$AP266=0),0,(('1C TSsoustraitance'!$V266)/'1C TSsoustraitance'!$AP266))</f>
        <v>0</v>
      </c>
      <c r="S549" s="669">
        <f>IF(OR('1C TSsoustraitance'!$D266="",'1C TSsoustraitance'!$E266="OUI",'1C TSsoustraitance'!$AP266=0),0,(('1C TSsoustraitance'!$W266)/'1C TSsoustraitance'!$AP266))</f>
        <v>0</v>
      </c>
      <c r="T549" s="669">
        <f>IF(OR('1C TSsoustraitance'!$D266="",'1C TSsoustraitance'!$E266="OUI",'1C TSsoustraitance'!$AP266=0),0,(('1C TSsoustraitance'!$X266)/'1C TSsoustraitance'!$AP266))</f>
        <v>0</v>
      </c>
      <c r="U549" s="669">
        <f>IF(OR('1C TSsoustraitance'!$D266="",'1C TSsoustraitance'!$E266="OUI",'1C TSsoustraitance'!$AP266=0),0,(('1C TSsoustraitance'!$Y266)/'1C TSsoustraitance'!$AP266))</f>
        <v>0</v>
      </c>
      <c r="V549" s="669">
        <f>IF(OR('1C TSsoustraitance'!$D266="",'1C TSsoustraitance'!$E266="OUI",'1C TSsoustraitance'!$AP266=0),0,(('1C TSsoustraitance'!$Z266)/'1C TSsoustraitance'!$AP266))</f>
        <v>0</v>
      </c>
      <c r="W549" s="669">
        <f>IF(OR('1C TSsoustraitance'!$D266="",'1C TSsoustraitance'!$E266="OUI",'1C TSsoustraitance'!$AP266=0),0,(('1C TSsoustraitance'!$AA266)/'1C TSsoustraitance'!$AP266))</f>
        <v>0</v>
      </c>
      <c r="X549" s="669">
        <f>IF(OR('1C TSsoustraitance'!$D266="",'1C TSsoustraitance'!$E266="OUI",'1C TSsoustraitance'!$AP266=0),0,(('1C TSsoustraitance'!$AB266)/'1C TSsoustraitance'!$AP266))</f>
        <v>0</v>
      </c>
      <c r="Y549" s="669">
        <f>IF(OR('1C TSsoustraitance'!$D266="",'1C TSsoustraitance'!$E266="OUI",'1C TSsoustraitance'!$AP266=0),0,(('1C TSsoustraitance'!$AC266)/'1C TSsoustraitance'!$AP266))</f>
        <v>0</v>
      </c>
      <c r="Z549" s="669">
        <f>IF(OR('1C TSsoustraitance'!$D266="",'1C TSsoustraitance'!$E266="OUI",'1C TSsoustraitance'!$AP266=0),0,(('1C TSsoustraitance'!$AD266)/'1C TSsoustraitance'!$AP266))</f>
        <v>0</v>
      </c>
      <c r="AA549" s="669">
        <f>IF(OR('1C TSsoustraitance'!$D266="",'1C TSsoustraitance'!$E266="OUI",'1C TSsoustraitance'!$AP266=0),0,(('1C TSsoustraitance'!$AE266)/'1C TSsoustraitance'!$AP266))</f>
        <v>0</v>
      </c>
      <c r="AB549" s="669">
        <f>IF(OR('1C TSsoustraitance'!$D266="",'1C TSsoustraitance'!$E266="OUI",'1C TSsoustraitance'!$AP266=0),0,(('1C TSsoustraitance'!$AF266)/'1C TSsoustraitance'!$AP266))</f>
        <v>0</v>
      </c>
      <c r="AC549" s="669">
        <f>IF(OR('1C TSsoustraitance'!$D266="",'1C TSsoustraitance'!$E266="OUI",'1C TSsoustraitance'!$AP266=0),0,(('1C TSsoustraitance'!$AG266)/'1C TSsoustraitance'!$AP266))</f>
        <v>0</v>
      </c>
      <c r="AD549" s="669">
        <f>IF(OR('1C TSsoustraitance'!$D266="",'1C TSsoustraitance'!$E266="OUI",'1C TSsoustraitance'!$AP266=0),0,(('1C TSsoustraitance'!$AH266)/'1C TSsoustraitance'!$AP266))</f>
        <v>0</v>
      </c>
      <c r="AE549" s="669">
        <f>IF(OR('1C TSsoustraitance'!$D266="",'1C TSsoustraitance'!$E266="OUI",'1C TSsoustraitance'!$AP266=0),0,(('1C TSsoustraitance'!$AI266)/'1C TSsoustraitance'!$AP266))</f>
        <v>0</v>
      </c>
      <c r="AF549" s="669">
        <f>IF(OR('1C TSsoustraitance'!$D266="",'1C TSsoustraitance'!$E266="OUI",'1C TSsoustraitance'!$AP266=0),0,(('1C TSsoustraitance'!$AJ266)/'1C TSsoustraitance'!$AP266))</f>
        <v>0</v>
      </c>
      <c r="AG549" s="669">
        <f>IF(OR('1C TSsoustraitance'!$D266="",'1C TSsoustraitance'!$E266="OUI",'1C TSsoustraitance'!$AP266=0),0,(('1C TSsoustraitance'!$AK266)/'1C TSsoustraitance'!$AP266))</f>
        <v>0</v>
      </c>
      <c r="AH549" s="669">
        <f>IF(OR('1C TSsoustraitance'!$D266="",'1C TSsoustraitance'!$E266="OUI",'1C TSsoustraitance'!$AP266=0),0,(('1C TSsoustraitance'!$AL266)/'1C TSsoustraitance'!$AP266))</f>
        <v>0</v>
      </c>
      <c r="AI549" s="669">
        <f>IF(OR('1C TSsoustraitance'!$D266="",'1C TSsoustraitance'!$E266="OUI",'1C TSsoustraitance'!$AP266=0),0,(('1C TSsoustraitance'!$AM266)/'1C TSsoustraitance'!$AP266))</f>
        <v>0</v>
      </c>
      <c r="AJ549" s="669">
        <f>IF(OR('1C TSsoustraitance'!$D266="",'1C TSsoustraitance'!$E266="OUI",'1C TSsoustraitance'!$AP266=0),0,(('1C TSsoustraitance'!$AN266)/'1C TSsoustraitance'!$AP266))</f>
        <v>0</v>
      </c>
      <c r="AK549" s="669">
        <f t="shared" si="133"/>
        <v>0</v>
      </c>
      <c r="AL549" s="668">
        <f t="shared" si="134"/>
        <v>0</v>
      </c>
      <c r="AM549" s="670">
        <f>IF(Tableau7[[#This Row],[N° pièce]]="",0,(Tableau7[[#This Row],[hors TVA]]+(Tableau7[[#This Row],[hors TVA]]*Tableau7[[#This Row],[Taux TVA]])-(Tableau7[[#This Row],[hors TVA]]*Tableau7[[#This Row],[Taux TVA]]*Tableau7[[#This Row],[Régime TVA: Récupération]]))*Tableau7[[#This Row],[Type 1]])</f>
        <v>0</v>
      </c>
      <c r="AN549" s="670">
        <f>IF(Tableau7[[#This Row],[N° pièce]]="",0,IF($K$2="pôle",((Tableau7[[#This Row],[hors TVA]]+(Tableau7[[#This Row],[hors TVA]]*Tableau7[[#This Row],[Taux TVA]])-(Tableau7[[#This Row],[hors TVA]]*Tableau7[[#This Row],[Taux TVA]]*Tableau7[[#This Row],[Régime TVA: Récupération]]))*Tableau7[[#This Row],[Type 2]]),0))</f>
        <v>0</v>
      </c>
      <c r="AO549" s="670">
        <f t="shared" si="129"/>
        <v>0</v>
      </c>
      <c r="AP549" s="255">
        <f t="shared" si="138"/>
        <v>0</v>
      </c>
      <c r="AQ549" s="506">
        <f t="shared" si="137"/>
        <v>0</v>
      </c>
      <c r="AR549" s="671"/>
      <c r="AS549" s="512"/>
      <c r="AT549" s="513" t="str">
        <f>IF(('1C TSsoustraitance'!AP266*FICHE!C$14&lt;J549),"Forfait limité à "&amp;FICHE!C$14&amp;"€/jour","")</f>
        <v/>
      </c>
      <c r="AU549" s="797"/>
      <c r="AV549" s="484"/>
      <c r="AW549" s="484"/>
      <c r="AX549" s="484"/>
      <c r="AY549" s="484"/>
      <c r="AZ549" s="484"/>
      <c r="BA549" s="4"/>
      <c r="BB549" s="4"/>
      <c r="BC549" s="4"/>
      <c r="BD549" s="4"/>
      <c r="BE549" s="4"/>
      <c r="BF549" s="4"/>
      <c r="BG549" s="4"/>
      <c r="BH549" s="4"/>
      <c r="BI549" s="4"/>
      <c r="BJ549" s="4"/>
      <c r="BK549" s="4"/>
      <c r="BL549" s="4"/>
      <c r="BM549" s="4"/>
      <c r="BN549" s="4"/>
      <c r="BO549" s="4"/>
      <c r="BP549" s="4"/>
      <c r="BQ549" s="4"/>
      <c r="BR549" s="4"/>
      <c r="BS549" s="4"/>
      <c r="BT549" s="4"/>
      <c r="BU549" s="4"/>
      <c r="BV549" s="4"/>
      <c r="BW549" s="4"/>
      <c r="BX549" s="4"/>
      <c r="BY549" s="4"/>
      <c r="BZ549" s="4"/>
      <c r="CA549" s="4"/>
      <c r="CB549" s="4"/>
      <c r="CC549" s="4"/>
      <c r="CD549" s="4"/>
      <c r="CE549" s="4"/>
      <c r="CF549" s="4"/>
      <c r="CG549" s="4"/>
      <c r="CH549" s="4"/>
      <c r="CI549" s="4"/>
      <c r="CJ549" s="4"/>
      <c r="CK549" s="4"/>
      <c r="CL549" s="4"/>
      <c r="CM549" s="4"/>
      <c r="CN549" s="4"/>
      <c r="CO549" s="4"/>
      <c r="CP549" s="4"/>
      <c r="CQ549" s="4"/>
      <c r="CR549" s="4"/>
      <c r="CS549" s="4"/>
      <c r="CT549" s="4"/>
      <c r="CU549" s="4"/>
      <c r="CV549" s="4"/>
      <c r="CW549" s="4"/>
      <c r="CX549" s="4"/>
      <c r="CY549" s="4"/>
      <c r="CZ549" s="4"/>
      <c r="DA549" s="4"/>
      <c r="DB549" s="4"/>
      <c r="DC549" s="4"/>
      <c r="DD549" s="4"/>
      <c r="DE549" s="4"/>
      <c r="DF549" s="4"/>
      <c r="DG549" s="4"/>
      <c r="DH549" s="4"/>
      <c r="DI549" s="4"/>
      <c r="DJ549" s="4"/>
      <c r="DK549" s="4"/>
      <c r="DL549" s="4"/>
      <c r="DM549" s="4"/>
      <c r="DN549" s="4"/>
      <c r="DO549" s="4"/>
      <c r="DP549" s="4"/>
      <c r="DQ549" s="4"/>
      <c r="DR549" s="4"/>
      <c r="DS549" s="4"/>
      <c r="DT549" s="4"/>
      <c r="DU549" s="4"/>
      <c r="DV549" s="4"/>
      <c r="DW549" s="4"/>
      <c r="DX549" s="4"/>
      <c r="DY549" s="4"/>
      <c r="DZ549" s="4"/>
      <c r="EA549" s="4"/>
      <c r="EB549" s="4"/>
      <c r="EC549" s="4"/>
      <c r="ED549" s="4"/>
      <c r="EE549" s="4"/>
      <c r="EF549" s="4"/>
      <c r="EG549" s="4"/>
      <c r="EH549" s="4"/>
      <c r="EI549" s="4"/>
      <c r="EJ549" s="4"/>
      <c r="EK549" s="4"/>
      <c r="EL549" s="4"/>
      <c r="EM549" s="4"/>
      <c r="EN549" s="4"/>
      <c r="EO549" s="4"/>
      <c r="EP549" s="4"/>
      <c r="EQ549" s="4"/>
      <c r="ER549" s="4"/>
      <c r="ES549" s="4"/>
      <c r="ET549" s="4"/>
      <c r="EU549" s="4"/>
      <c r="EV549" s="4"/>
      <c r="EW549" s="4"/>
      <c r="EX549" s="4"/>
      <c r="EY549" s="4"/>
      <c r="EZ549" s="4"/>
      <c r="FA549" s="4"/>
      <c r="FB549" s="4"/>
      <c r="FC549" s="4"/>
      <c r="FD549" s="4"/>
      <c r="FE549" s="4"/>
      <c r="FF549" s="4"/>
      <c r="FG549" s="4"/>
      <c r="FH549" s="4"/>
      <c r="FI549" s="4"/>
      <c r="FJ549" s="4"/>
      <c r="FK549" s="4"/>
      <c r="FL549" s="4"/>
      <c r="FM549" s="4"/>
      <c r="FN549" s="4"/>
      <c r="FO549" s="4"/>
      <c r="FP549" s="4"/>
      <c r="FQ549" s="4"/>
      <c r="FR549" s="4"/>
      <c r="FS549" s="4"/>
      <c r="FT549" s="4"/>
      <c r="FU549" s="4"/>
      <c r="FV549" s="4"/>
      <c r="FW549" s="4"/>
      <c r="FX549" s="4"/>
      <c r="FY549" s="4"/>
      <c r="FZ549" s="4"/>
      <c r="GA549" s="4"/>
      <c r="GB549" s="4"/>
      <c r="GC549" s="4"/>
      <c r="GD549" s="4"/>
      <c r="GE549" s="4"/>
      <c r="GF549" s="4"/>
      <c r="GG549" s="4"/>
      <c r="GH549" s="4"/>
      <c r="GI549" s="4"/>
      <c r="GJ549" s="4"/>
      <c r="GK549" s="4"/>
      <c r="GL549" s="4"/>
      <c r="GM549" s="4"/>
      <c r="GN549" s="4"/>
      <c r="GO549" s="4"/>
      <c r="GP549" s="4"/>
      <c r="GQ549" s="4"/>
      <c r="GR549" s="4"/>
      <c r="GS549" s="4"/>
      <c r="GT549" s="4"/>
      <c r="GU549" s="4"/>
      <c r="GV549" s="4"/>
      <c r="GW549" s="4"/>
      <c r="GX549" s="4"/>
      <c r="GY549" s="4"/>
      <c r="GZ549" s="4"/>
      <c r="HA549" s="4"/>
      <c r="HB549" s="4"/>
      <c r="HC549" s="4"/>
    </row>
    <row r="550" spans="1:211" s="380" customFormat="1" ht="13.9" customHeight="1">
      <c r="A550" s="828" t="str">
        <f>IF('1C TSsoustraitance'!$A267&lt;&gt;0,'1C TSsoustraitance'!$A267,"")</f>
        <v/>
      </c>
      <c r="B550" s="530"/>
      <c r="C550" s="513" t="str">
        <f>IF('1C TSsoustraitance'!$A267&lt;&gt;0,'1C TSsoustraitance'!$B267,"")</f>
        <v/>
      </c>
      <c r="D550" s="513" t="str">
        <f>IF('1C TSsoustraitance'!$A267&lt;&gt;0,'1C TSsoustraitance'!$C267,"")</f>
        <v/>
      </c>
      <c r="E550" s="684"/>
      <c r="F550" s="685"/>
      <c r="G550" s="666">
        <f>'1C TSsoustraitance'!$D267</f>
        <v>0</v>
      </c>
      <c r="H550" s="533">
        <v>0.21</v>
      </c>
      <c r="I550" s="533">
        <v>1</v>
      </c>
      <c r="J550" s="534"/>
      <c r="K550" s="667">
        <f t="shared" si="131"/>
        <v>0</v>
      </c>
      <c r="L550" s="668">
        <f>IF(OR('1C TSsoustraitance'!$D267="",'1C TSsoustraitance'!$AP267=0),0,IF(AND('1C TSsoustraitance'!$D267&lt;&gt;"",$K$2="Pôle",'1C TSsoustraitance'!$E267="OUI"),(('1C TSsoustraitance'!$F267+'1C TSsoustraitance'!$G267+'1C TSsoustraitance'!$H267+'1C TSsoustraitance'!$I267+'1C TSsoustraitance'!$M267)/'1C TSsoustraitance'!$R267),IF(AND('1C TSsoustraitance'!$D267&lt;&gt;"",$K$2="Pôle",'1C TSsoustraitance'!$E267="NON"),(('1C TSsoustraitance'!$F267+'1C TSsoustraitance'!$G267+'1C TSsoustraitance'!$H267+'1C TSsoustraitance'!$I267+'1C TSsoustraitance'!$M267)/'1C TSsoustraitance'!$AP267),IF(AND('1C TSsoustraitance'!$D267&lt;&gt;"",$K$2&lt;&gt;"Pôle",'1C TSsoustraitance'!$E267="OUI"),(('1C TSsoustraitance'!$F267+'1C TSsoustraitance'!$G267+'1C TSsoustraitance'!$H267+'1C TSsoustraitance'!$I267+'1C TSsoustraitance'!$J267+'1C TSsoustraitance'!$K267+'1C TSsoustraitance'!$L267+'1C TSsoustraitance'!$M267+'1C TSsoustraitance'!$N267+'1C TSsoustraitance'!$O267+'1C TSsoustraitance'!$P267+'1C TSsoustraitance'!$Q267)/'1C TSsoustraitance'!$R267),IF(AND('1C TSsoustraitance'!$D267&lt;&gt;"",$K$2&lt;&gt;"Pôle",'1C TSsoustraitance'!$E267="NON"),(('1C TSsoustraitance'!$F267+'1C TSsoustraitance'!$G267+'1C TSsoustraitance'!$H267+'1C TSsoustraitance'!$I267+'1C TSsoustraitance'!$J267+'1C TSsoustraitance'!$K267+'1C TSsoustraitance'!$L267+'1C TSsoustraitance'!$M267+'1C TSsoustraitance'!$N267+'1C TSsoustraitance'!$O267+'1C TSsoustraitance'!$P267+'1C TSsoustraitance'!$Q267))/'1C TSsoustraitance'!$AP267)))))</f>
        <v>0</v>
      </c>
      <c r="M550" s="668">
        <f>IF(OR('1C TSsoustraitance'!$D267="",'1C TSsoustraitance'!AP$13=0),0,IF(AND('1C TSsoustraitance'!$D267&lt;&gt;"",$K$2="Pôle",'1C TSsoustraitance'!$E267="OUI"),(('1C TSsoustraitance'!$J267+'1C TSsoustraitance'!$K267+'1C TSsoustraitance'!$L267)/'1C TSsoustraitance'!$R267),IF(AND('1C TSsoustraitance'!$D267&lt;&gt;"",$K$2="Pôle",'1C TSsoustraitance'!$E267="NON"),(('1C TSsoustraitance'!$J267+'1C TSsoustraitance'!$K267+'1C TSsoustraitance'!$L267)/'1C TSsoustraitance'!$AP267),IF(AND('1C TSsoustraitance'!$D267&lt;&gt;"",$K$2&lt;&gt;"Pôle"),0))))</f>
        <v>0</v>
      </c>
      <c r="N550" s="668">
        <f t="shared" si="136"/>
        <v>0</v>
      </c>
      <c r="O550" s="669">
        <f>IF(OR('1C TSsoustraitance'!$D267="",'1C TSsoustraitance'!$E267="OUI",'1C TSsoustraitance'!$AP267=0),0,(('1C TSsoustraitance'!$S267)/'1C TSsoustraitance'!$AP267))</f>
        <v>0</v>
      </c>
      <c r="P550" s="669">
        <f>IF(OR('1C TSsoustraitance'!$D267="",'1C TSsoustraitance'!$E267="OUI",'1C TSsoustraitance'!$AP267=0),0,(('1C TSsoustraitance'!$T267)/'1C TSsoustraitance'!$AP267))</f>
        <v>0</v>
      </c>
      <c r="Q550" s="669">
        <f>IF(OR('1C TSsoustraitance'!$D267="",'1C TSsoustraitance'!$E267="OUI",'1C TSsoustraitance'!$AP267=0),0,(('1C TSsoustraitance'!$U267)/'1C TSsoustraitance'!$AP267))</f>
        <v>0</v>
      </c>
      <c r="R550" s="669">
        <f>IF(OR('1C TSsoustraitance'!$D267="",'1C TSsoustraitance'!$E267="OUI",'1C TSsoustraitance'!$AP267=0),0,(('1C TSsoustraitance'!$V267)/'1C TSsoustraitance'!$AP267))</f>
        <v>0</v>
      </c>
      <c r="S550" s="669">
        <f>IF(OR('1C TSsoustraitance'!$D267="",'1C TSsoustraitance'!$E267="OUI",'1C TSsoustraitance'!$AP267=0),0,(('1C TSsoustraitance'!$W267)/'1C TSsoustraitance'!$AP267))</f>
        <v>0</v>
      </c>
      <c r="T550" s="669">
        <f>IF(OR('1C TSsoustraitance'!$D267="",'1C TSsoustraitance'!$E267="OUI",'1C TSsoustraitance'!$AP267=0),0,(('1C TSsoustraitance'!$X267)/'1C TSsoustraitance'!$AP267))</f>
        <v>0</v>
      </c>
      <c r="U550" s="669">
        <f>IF(OR('1C TSsoustraitance'!$D267="",'1C TSsoustraitance'!$E267="OUI",'1C TSsoustraitance'!$AP267=0),0,(('1C TSsoustraitance'!$Y267)/'1C TSsoustraitance'!$AP267))</f>
        <v>0</v>
      </c>
      <c r="V550" s="669">
        <f>IF(OR('1C TSsoustraitance'!$D267="",'1C TSsoustraitance'!$E267="OUI",'1C TSsoustraitance'!$AP267=0),0,(('1C TSsoustraitance'!$Z267)/'1C TSsoustraitance'!$AP267))</f>
        <v>0</v>
      </c>
      <c r="W550" s="669">
        <f>IF(OR('1C TSsoustraitance'!$D267="",'1C TSsoustraitance'!$E267="OUI",'1C TSsoustraitance'!$AP267=0),0,(('1C TSsoustraitance'!$AA267)/'1C TSsoustraitance'!$AP267))</f>
        <v>0</v>
      </c>
      <c r="X550" s="669">
        <f>IF(OR('1C TSsoustraitance'!$D267="",'1C TSsoustraitance'!$E267="OUI",'1C TSsoustraitance'!$AP267=0),0,(('1C TSsoustraitance'!$AB267)/'1C TSsoustraitance'!$AP267))</f>
        <v>0</v>
      </c>
      <c r="Y550" s="669">
        <f>IF(OR('1C TSsoustraitance'!$D267="",'1C TSsoustraitance'!$E267="OUI",'1C TSsoustraitance'!$AP267=0),0,(('1C TSsoustraitance'!$AC267)/'1C TSsoustraitance'!$AP267))</f>
        <v>0</v>
      </c>
      <c r="Z550" s="669">
        <f>IF(OR('1C TSsoustraitance'!$D267="",'1C TSsoustraitance'!$E267="OUI",'1C TSsoustraitance'!$AP267=0),0,(('1C TSsoustraitance'!$AD267)/'1C TSsoustraitance'!$AP267))</f>
        <v>0</v>
      </c>
      <c r="AA550" s="669">
        <f>IF(OR('1C TSsoustraitance'!$D267="",'1C TSsoustraitance'!$E267="OUI",'1C TSsoustraitance'!$AP267=0),0,(('1C TSsoustraitance'!$AE267)/'1C TSsoustraitance'!$AP267))</f>
        <v>0</v>
      </c>
      <c r="AB550" s="669">
        <f>IF(OR('1C TSsoustraitance'!$D267="",'1C TSsoustraitance'!$E267="OUI",'1C TSsoustraitance'!$AP267=0),0,(('1C TSsoustraitance'!$AF267)/'1C TSsoustraitance'!$AP267))</f>
        <v>0</v>
      </c>
      <c r="AC550" s="669">
        <f>IF(OR('1C TSsoustraitance'!$D267="",'1C TSsoustraitance'!$E267="OUI",'1C TSsoustraitance'!$AP267=0),0,(('1C TSsoustraitance'!$AG267)/'1C TSsoustraitance'!$AP267))</f>
        <v>0</v>
      </c>
      <c r="AD550" s="669">
        <f>IF(OR('1C TSsoustraitance'!$D267="",'1C TSsoustraitance'!$E267="OUI",'1C TSsoustraitance'!$AP267=0),0,(('1C TSsoustraitance'!$AH267)/'1C TSsoustraitance'!$AP267))</f>
        <v>0</v>
      </c>
      <c r="AE550" s="669">
        <f>IF(OR('1C TSsoustraitance'!$D267="",'1C TSsoustraitance'!$E267="OUI",'1C TSsoustraitance'!$AP267=0),0,(('1C TSsoustraitance'!$AI267)/'1C TSsoustraitance'!$AP267))</f>
        <v>0</v>
      </c>
      <c r="AF550" s="669">
        <f>IF(OR('1C TSsoustraitance'!$D267="",'1C TSsoustraitance'!$E267="OUI",'1C TSsoustraitance'!$AP267=0),0,(('1C TSsoustraitance'!$AJ267)/'1C TSsoustraitance'!$AP267))</f>
        <v>0</v>
      </c>
      <c r="AG550" s="669">
        <f>IF(OR('1C TSsoustraitance'!$D267="",'1C TSsoustraitance'!$E267="OUI",'1C TSsoustraitance'!$AP267=0),0,(('1C TSsoustraitance'!$AK267)/'1C TSsoustraitance'!$AP267))</f>
        <v>0</v>
      </c>
      <c r="AH550" s="669">
        <f>IF(OR('1C TSsoustraitance'!$D267="",'1C TSsoustraitance'!$E267="OUI",'1C TSsoustraitance'!$AP267=0),0,(('1C TSsoustraitance'!$AL267)/'1C TSsoustraitance'!$AP267))</f>
        <v>0</v>
      </c>
      <c r="AI550" s="669">
        <f>IF(OR('1C TSsoustraitance'!$D267="",'1C TSsoustraitance'!$E267="OUI",'1C TSsoustraitance'!$AP267=0),0,(('1C TSsoustraitance'!$AM267)/'1C TSsoustraitance'!$AP267))</f>
        <v>0</v>
      </c>
      <c r="AJ550" s="669">
        <f>IF(OR('1C TSsoustraitance'!$D267="",'1C TSsoustraitance'!$E267="OUI",'1C TSsoustraitance'!$AP267=0),0,(('1C TSsoustraitance'!$AN267)/'1C TSsoustraitance'!$AP267))</f>
        <v>0</v>
      </c>
      <c r="AK550" s="669">
        <f t="shared" si="133"/>
        <v>0</v>
      </c>
      <c r="AL550" s="668">
        <f t="shared" si="134"/>
        <v>0</v>
      </c>
      <c r="AM550" s="670">
        <f>IF(Tableau7[[#This Row],[N° pièce]]="",0,(Tableau7[[#This Row],[hors TVA]]+(Tableau7[[#This Row],[hors TVA]]*Tableau7[[#This Row],[Taux TVA]])-(Tableau7[[#This Row],[hors TVA]]*Tableau7[[#This Row],[Taux TVA]]*Tableau7[[#This Row],[Régime TVA: Récupération]]))*Tableau7[[#This Row],[Type 1]])</f>
        <v>0</v>
      </c>
      <c r="AN550" s="670">
        <f>IF(Tableau7[[#This Row],[N° pièce]]="",0,IF($K$2="pôle",((Tableau7[[#This Row],[hors TVA]]+(Tableau7[[#This Row],[hors TVA]]*Tableau7[[#This Row],[Taux TVA]])-(Tableau7[[#This Row],[hors TVA]]*Tableau7[[#This Row],[Taux TVA]]*Tableau7[[#This Row],[Régime TVA: Récupération]]))*Tableau7[[#This Row],[Type 2]]),0))</f>
        <v>0</v>
      </c>
      <c r="AO550" s="670">
        <f t="shared" si="129"/>
        <v>0</v>
      </c>
      <c r="AP550" s="255">
        <f t="shared" si="138"/>
        <v>0</v>
      </c>
      <c r="AQ550" s="506">
        <f t="shared" si="137"/>
        <v>0</v>
      </c>
      <c r="AR550" s="671"/>
      <c r="AS550" s="512"/>
      <c r="AT550" s="513" t="str">
        <f>IF(('1C TSsoustraitance'!AP267*FICHE!C$14&lt;J550),"Forfait limité à "&amp;FICHE!C$14&amp;"€/jour","")</f>
        <v/>
      </c>
      <c r="AU550" s="797"/>
      <c r="AV550" s="484"/>
      <c r="AW550" s="484"/>
      <c r="AX550" s="484"/>
      <c r="AY550" s="484"/>
      <c r="AZ550" s="484"/>
      <c r="BA550" s="4"/>
      <c r="BB550" s="4"/>
      <c r="BC550" s="4"/>
      <c r="BD550" s="4"/>
      <c r="BE550" s="4"/>
      <c r="BF550" s="4"/>
      <c r="BG550" s="4"/>
      <c r="BH550" s="4"/>
      <c r="BI550" s="4"/>
      <c r="BJ550" s="4"/>
      <c r="BK550" s="4"/>
      <c r="BL550" s="4"/>
      <c r="BM550" s="4"/>
      <c r="BN550" s="4"/>
      <c r="BO550" s="4"/>
      <c r="BP550" s="4"/>
      <c r="BQ550" s="4"/>
      <c r="BR550" s="4"/>
      <c r="BS550" s="4"/>
      <c r="BT550" s="4"/>
      <c r="BU550" s="4"/>
      <c r="BV550" s="4"/>
      <c r="BW550" s="4"/>
      <c r="BX550" s="4"/>
      <c r="BY550" s="4"/>
      <c r="BZ550" s="4"/>
      <c r="CA550" s="4"/>
      <c r="CB550" s="4"/>
      <c r="CC550" s="4"/>
      <c r="CD550" s="4"/>
      <c r="CE550" s="4"/>
      <c r="CF550" s="4"/>
      <c r="CG550" s="4"/>
      <c r="CH550" s="4"/>
      <c r="CI550" s="4"/>
      <c r="CJ550" s="4"/>
      <c r="CK550" s="4"/>
      <c r="CL550" s="4"/>
      <c r="CM550" s="4"/>
      <c r="CN550" s="4"/>
      <c r="CO550" s="4"/>
      <c r="CP550" s="4"/>
      <c r="CQ550" s="4"/>
      <c r="CR550" s="4"/>
      <c r="CS550" s="4"/>
      <c r="CT550" s="4"/>
      <c r="CU550" s="4"/>
      <c r="CV550" s="4"/>
      <c r="CW550" s="4"/>
      <c r="CX550" s="4"/>
      <c r="CY550" s="4"/>
      <c r="CZ550" s="4"/>
      <c r="DA550" s="4"/>
      <c r="DB550" s="4"/>
      <c r="DC550" s="4"/>
      <c r="DD550" s="4"/>
      <c r="DE550" s="4"/>
      <c r="DF550" s="4"/>
      <c r="DG550" s="4"/>
      <c r="DH550" s="4"/>
      <c r="DI550" s="4"/>
      <c r="DJ550" s="4"/>
      <c r="DK550" s="4"/>
      <c r="DL550" s="4"/>
      <c r="DM550" s="4"/>
      <c r="DN550" s="4"/>
      <c r="DO550" s="4"/>
      <c r="DP550" s="4"/>
      <c r="DQ550" s="4"/>
      <c r="DR550" s="4"/>
      <c r="DS550" s="4"/>
      <c r="DT550" s="4"/>
      <c r="DU550" s="4"/>
      <c r="DV550" s="4"/>
      <c r="DW550" s="4"/>
      <c r="DX550" s="4"/>
      <c r="DY550" s="4"/>
      <c r="DZ550" s="4"/>
      <c r="EA550" s="4"/>
      <c r="EB550" s="4"/>
      <c r="EC550" s="4"/>
      <c r="ED550" s="4"/>
      <c r="EE550" s="4"/>
      <c r="EF550" s="4"/>
      <c r="EG550" s="4"/>
      <c r="EH550" s="4"/>
      <c r="EI550" s="4"/>
      <c r="EJ550" s="4"/>
      <c r="EK550" s="4"/>
      <c r="EL550" s="4"/>
      <c r="EM550" s="4"/>
      <c r="EN550" s="4"/>
      <c r="EO550" s="4"/>
      <c r="EP550" s="4"/>
      <c r="EQ550" s="4"/>
      <c r="ER550" s="4"/>
      <c r="ES550" s="4"/>
      <c r="ET550" s="4"/>
      <c r="EU550" s="4"/>
      <c r="EV550" s="4"/>
      <c r="EW550" s="4"/>
      <c r="EX550" s="4"/>
      <c r="EY550" s="4"/>
      <c r="EZ550" s="4"/>
      <c r="FA550" s="4"/>
      <c r="FB550" s="4"/>
      <c r="FC550" s="4"/>
      <c r="FD550" s="4"/>
      <c r="FE550" s="4"/>
      <c r="FF550" s="4"/>
      <c r="FG550" s="4"/>
      <c r="FH550" s="4"/>
      <c r="FI550" s="4"/>
      <c r="FJ550" s="4"/>
      <c r="FK550" s="4"/>
      <c r="FL550" s="4"/>
      <c r="FM550" s="4"/>
      <c r="FN550" s="4"/>
      <c r="FO550" s="4"/>
      <c r="FP550" s="4"/>
      <c r="FQ550" s="4"/>
      <c r="FR550" s="4"/>
      <c r="FS550" s="4"/>
      <c r="FT550" s="4"/>
      <c r="FU550" s="4"/>
      <c r="FV550" s="4"/>
      <c r="FW550" s="4"/>
      <c r="FX550" s="4"/>
      <c r="FY550" s="4"/>
      <c r="FZ550" s="4"/>
      <c r="GA550" s="4"/>
      <c r="GB550" s="4"/>
      <c r="GC550" s="4"/>
      <c r="GD550" s="4"/>
      <c r="GE550" s="4"/>
      <c r="GF550" s="4"/>
      <c r="GG550" s="4"/>
      <c r="GH550" s="4"/>
      <c r="GI550" s="4"/>
      <c r="GJ550" s="4"/>
      <c r="GK550" s="4"/>
      <c r="GL550" s="4"/>
      <c r="GM550" s="4"/>
      <c r="GN550" s="4"/>
      <c r="GO550" s="4"/>
      <c r="GP550" s="4"/>
      <c r="GQ550" s="4"/>
      <c r="GR550" s="4"/>
      <c r="GS550" s="4"/>
      <c r="GT550" s="4"/>
      <c r="GU550" s="4"/>
      <c r="GV550" s="4"/>
      <c r="GW550" s="4"/>
      <c r="GX550" s="4"/>
      <c r="GY550" s="4"/>
      <c r="GZ550" s="4"/>
      <c r="HA550" s="4"/>
      <c r="HB550" s="4"/>
      <c r="HC550" s="4"/>
    </row>
    <row r="551" spans="1:211" s="380" customFormat="1" ht="13.9" customHeight="1">
      <c r="A551" s="828" t="str">
        <f>IF('1C TSsoustraitance'!$A268&lt;&gt;0,'1C TSsoustraitance'!$A268,"")</f>
        <v/>
      </c>
      <c r="B551" s="530"/>
      <c r="C551" s="513" t="str">
        <f>IF('1C TSsoustraitance'!$A268&lt;&gt;0,'1C TSsoustraitance'!$B268,"")</f>
        <v/>
      </c>
      <c r="D551" s="513" t="str">
        <f>IF('1C TSsoustraitance'!$A268&lt;&gt;0,'1C TSsoustraitance'!$C268,"")</f>
        <v/>
      </c>
      <c r="E551" s="684"/>
      <c r="F551" s="685"/>
      <c r="G551" s="666">
        <f>'1C TSsoustraitance'!$D268</f>
        <v>0</v>
      </c>
      <c r="H551" s="533">
        <v>0.21</v>
      </c>
      <c r="I551" s="533">
        <v>1</v>
      </c>
      <c r="J551" s="534"/>
      <c r="K551" s="667">
        <f t="shared" si="131"/>
        <v>0</v>
      </c>
      <c r="L551" s="668">
        <f>IF(OR('1C TSsoustraitance'!$D268="",'1C TSsoustraitance'!$AP268=0),0,IF(AND('1C TSsoustraitance'!$D268&lt;&gt;"",$K$2="Pôle",'1C TSsoustraitance'!$E268="OUI"),(('1C TSsoustraitance'!$F268+'1C TSsoustraitance'!$G268+'1C TSsoustraitance'!$H268+'1C TSsoustraitance'!$I268+'1C TSsoustraitance'!$M268)/'1C TSsoustraitance'!$R268),IF(AND('1C TSsoustraitance'!$D268&lt;&gt;"",$K$2="Pôle",'1C TSsoustraitance'!$E268="NON"),(('1C TSsoustraitance'!$F268+'1C TSsoustraitance'!$G268+'1C TSsoustraitance'!$H268+'1C TSsoustraitance'!$I268+'1C TSsoustraitance'!$M268)/'1C TSsoustraitance'!$AP268),IF(AND('1C TSsoustraitance'!$D268&lt;&gt;"",$K$2&lt;&gt;"Pôle",'1C TSsoustraitance'!$E268="OUI"),(('1C TSsoustraitance'!$F268+'1C TSsoustraitance'!$G268+'1C TSsoustraitance'!$H268+'1C TSsoustraitance'!$I268+'1C TSsoustraitance'!$J268+'1C TSsoustraitance'!$K268+'1C TSsoustraitance'!$L268+'1C TSsoustraitance'!$M268+'1C TSsoustraitance'!$N268+'1C TSsoustraitance'!$O268+'1C TSsoustraitance'!$P268+'1C TSsoustraitance'!$Q268)/'1C TSsoustraitance'!$R268),IF(AND('1C TSsoustraitance'!$D268&lt;&gt;"",$K$2&lt;&gt;"Pôle",'1C TSsoustraitance'!$E268="NON"),(('1C TSsoustraitance'!$F268+'1C TSsoustraitance'!$G268+'1C TSsoustraitance'!$H268+'1C TSsoustraitance'!$I268+'1C TSsoustraitance'!$J268+'1C TSsoustraitance'!$K268+'1C TSsoustraitance'!$L268+'1C TSsoustraitance'!$M268+'1C TSsoustraitance'!$N268+'1C TSsoustraitance'!$O268+'1C TSsoustraitance'!$P268+'1C TSsoustraitance'!$Q268))/'1C TSsoustraitance'!$AP268)))))</f>
        <v>0</v>
      </c>
      <c r="M551" s="668">
        <f>IF(OR('1C TSsoustraitance'!$D268="",'1C TSsoustraitance'!AP$13=0),0,IF(AND('1C TSsoustraitance'!$D268&lt;&gt;"",$K$2="Pôle",'1C TSsoustraitance'!$E268="OUI"),(('1C TSsoustraitance'!$J268+'1C TSsoustraitance'!$K268+'1C TSsoustraitance'!$L268)/'1C TSsoustraitance'!$R268),IF(AND('1C TSsoustraitance'!$D268&lt;&gt;"",$K$2="Pôle",'1C TSsoustraitance'!$E268="NON"),(('1C TSsoustraitance'!$J268+'1C TSsoustraitance'!$K268+'1C TSsoustraitance'!$L268)/'1C TSsoustraitance'!$AP268),IF(AND('1C TSsoustraitance'!$D268&lt;&gt;"",$K$2&lt;&gt;"Pôle"),0))))</f>
        <v>0</v>
      </c>
      <c r="N551" s="668">
        <f t="shared" si="136"/>
        <v>0</v>
      </c>
      <c r="O551" s="669">
        <f>IF(OR('1C TSsoustraitance'!$D268="",'1C TSsoustraitance'!$E268="OUI",'1C TSsoustraitance'!$AP268=0),0,(('1C TSsoustraitance'!$S268)/'1C TSsoustraitance'!$AP268))</f>
        <v>0</v>
      </c>
      <c r="P551" s="669">
        <f>IF(OR('1C TSsoustraitance'!$D268="",'1C TSsoustraitance'!$E268="OUI",'1C TSsoustraitance'!$AP268=0),0,(('1C TSsoustraitance'!$T268)/'1C TSsoustraitance'!$AP268))</f>
        <v>0</v>
      </c>
      <c r="Q551" s="669">
        <f>IF(OR('1C TSsoustraitance'!$D268="",'1C TSsoustraitance'!$E268="OUI",'1C TSsoustraitance'!$AP268=0),0,(('1C TSsoustraitance'!$U268)/'1C TSsoustraitance'!$AP268))</f>
        <v>0</v>
      </c>
      <c r="R551" s="669">
        <f>IF(OR('1C TSsoustraitance'!$D268="",'1C TSsoustraitance'!$E268="OUI",'1C TSsoustraitance'!$AP268=0),0,(('1C TSsoustraitance'!$V268)/'1C TSsoustraitance'!$AP268))</f>
        <v>0</v>
      </c>
      <c r="S551" s="669">
        <f>IF(OR('1C TSsoustraitance'!$D268="",'1C TSsoustraitance'!$E268="OUI",'1C TSsoustraitance'!$AP268=0),0,(('1C TSsoustraitance'!$W268)/'1C TSsoustraitance'!$AP268))</f>
        <v>0</v>
      </c>
      <c r="T551" s="669">
        <f>IF(OR('1C TSsoustraitance'!$D268="",'1C TSsoustraitance'!$E268="OUI",'1C TSsoustraitance'!$AP268=0),0,(('1C TSsoustraitance'!$X268)/'1C TSsoustraitance'!$AP268))</f>
        <v>0</v>
      </c>
      <c r="U551" s="669">
        <f>IF(OR('1C TSsoustraitance'!$D268="",'1C TSsoustraitance'!$E268="OUI",'1C TSsoustraitance'!$AP268=0),0,(('1C TSsoustraitance'!$Y268)/'1C TSsoustraitance'!$AP268))</f>
        <v>0</v>
      </c>
      <c r="V551" s="669">
        <f>IF(OR('1C TSsoustraitance'!$D268="",'1C TSsoustraitance'!$E268="OUI",'1C TSsoustraitance'!$AP268=0),0,(('1C TSsoustraitance'!$Z268)/'1C TSsoustraitance'!$AP268))</f>
        <v>0</v>
      </c>
      <c r="W551" s="669">
        <f>IF(OR('1C TSsoustraitance'!$D268="",'1C TSsoustraitance'!$E268="OUI",'1C TSsoustraitance'!$AP268=0),0,(('1C TSsoustraitance'!$AA268)/'1C TSsoustraitance'!$AP268))</f>
        <v>0</v>
      </c>
      <c r="X551" s="669">
        <f>IF(OR('1C TSsoustraitance'!$D268="",'1C TSsoustraitance'!$E268="OUI",'1C TSsoustraitance'!$AP268=0),0,(('1C TSsoustraitance'!$AB268)/'1C TSsoustraitance'!$AP268))</f>
        <v>0</v>
      </c>
      <c r="Y551" s="669">
        <f>IF(OR('1C TSsoustraitance'!$D268="",'1C TSsoustraitance'!$E268="OUI",'1C TSsoustraitance'!$AP268=0),0,(('1C TSsoustraitance'!$AC268)/'1C TSsoustraitance'!$AP268))</f>
        <v>0</v>
      </c>
      <c r="Z551" s="669">
        <f>IF(OR('1C TSsoustraitance'!$D268="",'1C TSsoustraitance'!$E268="OUI",'1C TSsoustraitance'!$AP268=0),0,(('1C TSsoustraitance'!$AD268)/'1C TSsoustraitance'!$AP268))</f>
        <v>0</v>
      </c>
      <c r="AA551" s="669">
        <f>IF(OR('1C TSsoustraitance'!$D268="",'1C TSsoustraitance'!$E268="OUI",'1C TSsoustraitance'!$AP268=0),0,(('1C TSsoustraitance'!$AE268)/'1C TSsoustraitance'!$AP268))</f>
        <v>0</v>
      </c>
      <c r="AB551" s="669">
        <f>IF(OR('1C TSsoustraitance'!$D268="",'1C TSsoustraitance'!$E268="OUI",'1C TSsoustraitance'!$AP268=0),0,(('1C TSsoustraitance'!$AF268)/'1C TSsoustraitance'!$AP268))</f>
        <v>0</v>
      </c>
      <c r="AC551" s="669">
        <f>IF(OR('1C TSsoustraitance'!$D268="",'1C TSsoustraitance'!$E268="OUI",'1C TSsoustraitance'!$AP268=0),0,(('1C TSsoustraitance'!$AG268)/'1C TSsoustraitance'!$AP268))</f>
        <v>0</v>
      </c>
      <c r="AD551" s="669">
        <f>IF(OR('1C TSsoustraitance'!$D268="",'1C TSsoustraitance'!$E268="OUI",'1C TSsoustraitance'!$AP268=0),0,(('1C TSsoustraitance'!$AH268)/'1C TSsoustraitance'!$AP268))</f>
        <v>0</v>
      </c>
      <c r="AE551" s="669">
        <f>IF(OR('1C TSsoustraitance'!$D268="",'1C TSsoustraitance'!$E268="OUI",'1C TSsoustraitance'!$AP268=0),0,(('1C TSsoustraitance'!$AI268)/'1C TSsoustraitance'!$AP268))</f>
        <v>0</v>
      </c>
      <c r="AF551" s="669">
        <f>IF(OR('1C TSsoustraitance'!$D268="",'1C TSsoustraitance'!$E268="OUI",'1C TSsoustraitance'!$AP268=0),0,(('1C TSsoustraitance'!$AJ268)/'1C TSsoustraitance'!$AP268))</f>
        <v>0</v>
      </c>
      <c r="AG551" s="669">
        <f>IF(OR('1C TSsoustraitance'!$D268="",'1C TSsoustraitance'!$E268="OUI",'1C TSsoustraitance'!$AP268=0),0,(('1C TSsoustraitance'!$AK268)/'1C TSsoustraitance'!$AP268))</f>
        <v>0</v>
      </c>
      <c r="AH551" s="669">
        <f>IF(OR('1C TSsoustraitance'!$D268="",'1C TSsoustraitance'!$E268="OUI",'1C TSsoustraitance'!$AP268=0),0,(('1C TSsoustraitance'!$AL268)/'1C TSsoustraitance'!$AP268))</f>
        <v>0</v>
      </c>
      <c r="AI551" s="669">
        <f>IF(OR('1C TSsoustraitance'!$D268="",'1C TSsoustraitance'!$E268="OUI",'1C TSsoustraitance'!$AP268=0),0,(('1C TSsoustraitance'!$AM268)/'1C TSsoustraitance'!$AP268))</f>
        <v>0</v>
      </c>
      <c r="AJ551" s="669">
        <f>IF(OR('1C TSsoustraitance'!$D268="",'1C TSsoustraitance'!$E268="OUI",'1C TSsoustraitance'!$AP268=0),0,(('1C TSsoustraitance'!$AN268)/'1C TSsoustraitance'!$AP268))</f>
        <v>0</v>
      </c>
      <c r="AK551" s="669">
        <f t="shared" si="133"/>
        <v>0</v>
      </c>
      <c r="AL551" s="668">
        <f t="shared" si="134"/>
        <v>0</v>
      </c>
      <c r="AM551" s="670">
        <f>IF(Tableau7[[#This Row],[N° pièce]]="",0,(Tableau7[[#This Row],[hors TVA]]+(Tableau7[[#This Row],[hors TVA]]*Tableau7[[#This Row],[Taux TVA]])-(Tableau7[[#This Row],[hors TVA]]*Tableau7[[#This Row],[Taux TVA]]*Tableau7[[#This Row],[Régime TVA: Récupération]]))*Tableau7[[#This Row],[Type 1]])</f>
        <v>0</v>
      </c>
      <c r="AN551" s="670">
        <f>IF(Tableau7[[#This Row],[N° pièce]]="",0,IF($K$2="pôle",((Tableau7[[#This Row],[hors TVA]]+(Tableau7[[#This Row],[hors TVA]]*Tableau7[[#This Row],[Taux TVA]])-(Tableau7[[#This Row],[hors TVA]]*Tableau7[[#This Row],[Taux TVA]]*Tableau7[[#This Row],[Régime TVA: Récupération]]))*Tableau7[[#This Row],[Type 2]]),0))</f>
        <v>0</v>
      </c>
      <c r="AO551" s="670">
        <f t="shared" si="129"/>
        <v>0</v>
      </c>
      <c r="AP551" s="255">
        <f t="shared" si="138"/>
        <v>0</v>
      </c>
      <c r="AQ551" s="506">
        <f t="shared" si="137"/>
        <v>0</v>
      </c>
      <c r="AR551" s="671"/>
      <c r="AS551" s="512"/>
      <c r="AT551" s="513" t="str">
        <f>IF(('1C TSsoustraitance'!AP268*FICHE!C$14&lt;J551),"Forfait limité à "&amp;FICHE!C$14&amp;"€/jour","")</f>
        <v/>
      </c>
      <c r="AU551" s="797"/>
      <c r="AV551" s="484"/>
      <c r="AW551" s="484"/>
      <c r="AX551" s="484"/>
      <c r="AY551" s="484"/>
      <c r="AZ551" s="484"/>
      <c r="BA551" s="4"/>
      <c r="BB551" s="4"/>
      <c r="BC551" s="4"/>
      <c r="BD551" s="4"/>
      <c r="BE551" s="4"/>
      <c r="BF551" s="4"/>
      <c r="BG551" s="4"/>
      <c r="BH551" s="4"/>
      <c r="BI551" s="4"/>
      <c r="BJ551" s="4"/>
      <c r="BK551" s="4"/>
      <c r="BL551" s="4"/>
      <c r="BM551" s="4"/>
      <c r="BN551" s="4"/>
      <c r="BO551" s="4"/>
      <c r="BP551" s="4"/>
      <c r="BQ551" s="4"/>
      <c r="BR551" s="4"/>
      <c r="BS551" s="4"/>
      <c r="BT551" s="4"/>
      <c r="BU551" s="4"/>
      <c r="BV551" s="4"/>
      <c r="BW551" s="4"/>
      <c r="BX551" s="4"/>
      <c r="BY551" s="4"/>
      <c r="BZ551" s="4"/>
      <c r="CA551" s="4"/>
      <c r="CB551" s="4"/>
      <c r="CC551" s="4"/>
      <c r="CD551" s="4"/>
      <c r="CE551" s="4"/>
      <c r="CF551" s="4"/>
      <c r="CG551" s="4"/>
      <c r="CH551" s="4"/>
      <c r="CI551" s="4"/>
      <c r="CJ551" s="4"/>
      <c r="CK551" s="4"/>
      <c r="CL551" s="4"/>
      <c r="CM551" s="4"/>
      <c r="CN551" s="4"/>
      <c r="CO551" s="4"/>
      <c r="CP551" s="4"/>
      <c r="CQ551" s="4"/>
      <c r="CR551" s="4"/>
      <c r="CS551" s="4"/>
      <c r="CT551" s="4"/>
      <c r="CU551" s="4"/>
      <c r="CV551" s="4"/>
      <c r="CW551" s="4"/>
      <c r="CX551" s="4"/>
      <c r="CY551" s="4"/>
      <c r="CZ551" s="4"/>
      <c r="DA551" s="4"/>
      <c r="DB551" s="4"/>
      <c r="DC551" s="4"/>
      <c r="DD551" s="4"/>
      <c r="DE551" s="4"/>
      <c r="DF551" s="4"/>
      <c r="DG551" s="4"/>
      <c r="DH551" s="4"/>
      <c r="DI551" s="4"/>
      <c r="DJ551" s="4"/>
      <c r="DK551" s="4"/>
      <c r="DL551" s="4"/>
      <c r="DM551" s="4"/>
      <c r="DN551" s="4"/>
      <c r="DO551" s="4"/>
      <c r="DP551" s="4"/>
      <c r="DQ551" s="4"/>
      <c r="DR551" s="4"/>
      <c r="DS551" s="4"/>
      <c r="DT551" s="4"/>
      <c r="DU551" s="4"/>
      <c r="DV551" s="4"/>
      <c r="DW551" s="4"/>
      <c r="DX551" s="4"/>
      <c r="DY551" s="4"/>
      <c r="DZ551" s="4"/>
      <c r="EA551" s="4"/>
      <c r="EB551" s="4"/>
      <c r="EC551" s="4"/>
      <c r="ED551" s="4"/>
      <c r="EE551" s="4"/>
      <c r="EF551" s="4"/>
      <c r="EG551" s="4"/>
      <c r="EH551" s="4"/>
      <c r="EI551" s="4"/>
      <c r="EJ551" s="4"/>
      <c r="EK551" s="4"/>
      <c r="EL551" s="4"/>
      <c r="EM551" s="4"/>
      <c r="EN551" s="4"/>
      <c r="EO551" s="4"/>
      <c r="EP551" s="4"/>
      <c r="EQ551" s="4"/>
      <c r="ER551" s="4"/>
      <c r="ES551" s="4"/>
      <c r="ET551" s="4"/>
      <c r="EU551" s="4"/>
      <c r="EV551" s="4"/>
      <c r="EW551" s="4"/>
      <c r="EX551" s="4"/>
      <c r="EY551" s="4"/>
      <c r="EZ551" s="4"/>
      <c r="FA551" s="4"/>
      <c r="FB551" s="4"/>
      <c r="FC551" s="4"/>
      <c r="FD551" s="4"/>
      <c r="FE551" s="4"/>
      <c r="FF551" s="4"/>
      <c r="FG551" s="4"/>
      <c r="FH551" s="4"/>
      <c r="FI551" s="4"/>
      <c r="FJ551" s="4"/>
      <c r="FK551" s="4"/>
      <c r="FL551" s="4"/>
      <c r="FM551" s="4"/>
      <c r="FN551" s="4"/>
      <c r="FO551" s="4"/>
      <c r="FP551" s="4"/>
      <c r="FQ551" s="4"/>
      <c r="FR551" s="4"/>
      <c r="FS551" s="4"/>
      <c r="FT551" s="4"/>
      <c r="FU551" s="4"/>
      <c r="FV551" s="4"/>
      <c r="FW551" s="4"/>
      <c r="FX551" s="4"/>
      <c r="FY551" s="4"/>
      <c r="FZ551" s="4"/>
      <c r="GA551" s="4"/>
      <c r="GB551" s="4"/>
      <c r="GC551" s="4"/>
      <c r="GD551" s="4"/>
      <c r="GE551" s="4"/>
      <c r="GF551" s="4"/>
      <c r="GG551" s="4"/>
      <c r="GH551" s="4"/>
      <c r="GI551" s="4"/>
      <c r="GJ551" s="4"/>
      <c r="GK551" s="4"/>
      <c r="GL551" s="4"/>
      <c r="GM551" s="4"/>
      <c r="GN551" s="4"/>
      <c r="GO551" s="4"/>
      <c r="GP551" s="4"/>
      <c r="GQ551" s="4"/>
      <c r="GR551" s="4"/>
      <c r="GS551" s="4"/>
      <c r="GT551" s="4"/>
      <c r="GU551" s="4"/>
      <c r="GV551" s="4"/>
      <c r="GW551" s="4"/>
      <c r="GX551" s="4"/>
      <c r="GY551" s="4"/>
      <c r="GZ551" s="4"/>
      <c r="HA551" s="4"/>
      <c r="HB551" s="4"/>
      <c r="HC551" s="4"/>
    </row>
    <row r="552" spans="1:211" s="380" customFormat="1" ht="13.9" customHeight="1">
      <c r="A552" s="828" t="str">
        <f>IF('1C TSsoustraitance'!$A269&lt;&gt;0,'1C TSsoustraitance'!$A269,"")</f>
        <v/>
      </c>
      <c r="B552" s="530"/>
      <c r="C552" s="513" t="str">
        <f>IF('1C TSsoustraitance'!$A269&lt;&gt;0,'1C TSsoustraitance'!$B269,"")</f>
        <v/>
      </c>
      <c r="D552" s="513" t="str">
        <f>IF('1C TSsoustraitance'!$A269&lt;&gt;0,'1C TSsoustraitance'!$C269,"")</f>
        <v/>
      </c>
      <c r="E552" s="684"/>
      <c r="F552" s="685"/>
      <c r="G552" s="666">
        <f>'1C TSsoustraitance'!$D269</f>
        <v>0</v>
      </c>
      <c r="H552" s="533">
        <v>0.21</v>
      </c>
      <c r="I552" s="533">
        <v>1</v>
      </c>
      <c r="J552" s="534"/>
      <c r="K552" s="667">
        <f t="shared" si="131"/>
        <v>0</v>
      </c>
      <c r="L552" s="668">
        <f>IF(OR('1C TSsoustraitance'!$D269="",'1C TSsoustraitance'!$AP269=0),0,IF(AND('1C TSsoustraitance'!$D269&lt;&gt;"",$K$2="Pôle",'1C TSsoustraitance'!$E269="OUI"),(('1C TSsoustraitance'!$F269+'1C TSsoustraitance'!$G269+'1C TSsoustraitance'!$H269+'1C TSsoustraitance'!$I269+'1C TSsoustraitance'!$M269)/'1C TSsoustraitance'!$R269),IF(AND('1C TSsoustraitance'!$D269&lt;&gt;"",$K$2="Pôle",'1C TSsoustraitance'!$E269="NON"),(('1C TSsoustraitance'!$F269+'1C TSsoustraitance'!$G269+'1C TSsoustraitance'!$H269+'1C TSsoustraitance'!$I269+'1C TSsoustraitance'!$M269)/'1C TSsoustraitance'!$AP269),IF(AND('1C TSsoustraitance'!$D269&lt;&gt;"",$K$2&lt;&gt;"Pôle",'1C TSsoustraitance'!$E269="OUI"),(('1C TSsoustraitance'!$F269+'1C TSsoustraitance'!$G269+'1C TSsoustraitance'!$H269+'1C TSsoustraitance'!$I269+'1C TSsoustraitance'!$J269+'1C TSsoustraitance'!$K269+'1C TSsoustraitance'!$L269+'1C TSsoustraitance'!$M269+'1C TSsoustraitance'!$N269+'1C TSsoustraitance'!$O269+'1C TSsoustraitance'!$P269+'1C TSsoustraitance'!$Q269)/'1C TSsoustraitance'!$R269),IF(AND('1C TSsoustraitance'!$D269&lt;&gt;"",$K$2&lt;&gt;"Pôle",'1C TSsoustraitance'!$E269="NON"),(('1C TSsoustraitance'!$F269+'1C TSsoustraitance'!$G269+'1C TSsoustraitance'!$H269+'1C TSsoustraitance'!$I269+'1C TSsoustraitance'!$J269+'1C TSsoustraitance'!$K269+'1C TSsoustraitance'!$L269+'1C TSsoustraitance'!$M269+'1C TSsoustraitance'!$N269+'1C TSsoustraitance'!$O269+'1C TSsoustraitance'!$P269+'1C TSsoustraitance'!$Q269))/'1C TSsoustraitance'!$AP269)))))</f>
        <v>0</v>
      </c>
      <c r="M552" s="668">
        <f>IF(OR('1C TSsoustraitance'!$D269="",'1C TSsoustraitance'!AP$13=0),0,IF(AND('1C TSsoustraitance'!$D269&lt;&gt;"",$K$2="Pôle",'1C TSsoustraitance'!$E269="OUI"),(('1C TSsoustraitance'!$J269+'1C TSsoustraitance'!$K269+'1C TSsoustraitance'!$L269)/'1C TSsoustraitance'!$R269),IF(AND('1C TSsoustraitance'!$D269&lt;&gt;"",$K$2="Pôle",'1C TSsoustraitance'!$E269="NON"),(('1C TSsoustraitance'!$J269+'1C TSsoustraitance'!$K269+'1C TSsoustraitance'!$L269)/'1C TSsoustraitance'!$AP269),IF(AND('1C TSsoustraitance'!$D269&lt;&gt;"",$K$2&lt;&gt;"Pôle"),0))))</f>
        <v>0</v>
      </c>
      <c r="N552" s="668">
        <f t="shared" si="136"/>
        <v>0</v>
      </c>
      <c r="O552" s="669">
        <f>IF(OR('1C TSsoustraitance'!$D269="",'1C TSsoustraitance'!$E269="OUI",'1C TSsoustraitance'!$AP269=0),0,(('1C TSsoustraitance'!$S269)/'1C TSsoustraitance'!$AP269))</f>
        <v>0</v>
      </c>
      <c r="P552" s="669">
        <f>IF(OR('1C TSsoustraitance'!$D269="",'1C TSsoustraitance'!$E269="OUI",'1C TSsoustraitance'!$AP269=0),0,(('1C TSsoustraitance'!$T269)/'1C TSsoustraitance'!$AP269))</f>
        <v>0</v>
      </c>
      <c r="Q552" s="669">
        <f>IF(OR('1C TSsoustraitance'!$D269="",'1C TSsoustraitance'!$E269="OUI",'1C TSsoustraitance'!$AP269=0),0,(('1C TSsoustraitance'!$U269)/'1C TSsoustraitance'!$AP269))</f>
        <v>0</v>
      </c>
      <c r="R552" s="669">
        <f>IF(OR('1C TSsoustraitance'!$D269="",'1C TSsoustraitance'!$E269="OUI",'1C TSsoustraitance'!$AP269=0),0,(('1C TSsoustraitance'!$V269)/'1C TSsoustraitance'!$AP269))</f>
        <v>0</v>
      </c>
      <c r="S552" s="669">
        <f>IF(OR('1C TSsoustraitance'!$D269="",'1C TSsoustraitance'!$E269="OUI",'1C TSsoustraitance'!$AP269=0),0,(('1C TSsoustraitance'!$W269)/'1C TSsoustraitance'!$AP269))</f>
        <v>0</v>
      </c>
      <c r="T552" s="669">
        <f>IF(OR('1C TSsoustraitance'!$D269="",'1C TSsoustraitance'!$E269="OUI",'1C TSsoustraitance'!$AP269=0),0,(('1C TSsoustraitance'!$X269)/'1C TSsoustraitance'!$AP269))</f>
        <v>0</v>
      </c>
      <c r="U552" s="669">
        <f>IF(OR('1C TSsoustraitance'!$D269="",'1C TSsoustraitance'!$E269="OUI",'1C TSsoustraitance'!$AP269=0),0,(('1C TSsoustraitance'!$Y269)/'1C TSsoustraitance'!$AP269))</f>
        <v>0</v>
      </c>
      <c r="V552" s="669">
        <f>IF(OR('1C TSsoustraitance'!$D269="",'1C TSsoustraitance'!$E269="OUI",'1C TSsoustraitance'!$AP269=0),0,(('1C TSsoustraitance'!$Z269)/'1C TSsoustraitance'!$AP269))</f>
        <v>0</v>
      </c>
      <c r="W552" s="669">
        <f>IF(OR('1C TSsoustraitance'!$D269="",'1C TSsoustraitance'!$E269="OUI",'1C TSsoustraitance'!$AP269=0),0,(('1C TSsoustraitance'!$AA269)/'1C TSsoustraitance'!$AP269))</f>
        <v>0</v>
      </c>
      <c r="X552" s="669">
        <f>IF(OR('1C TSsoustraitance'!$D269="",'1C TSsoustraitance'!$E269="OUI",'1C TSsoustraitance'!$AP269=0),0,(('1C TSsoustraitance'!$AB269)/'1C TSsoustraitance'!$AP269))</f>
        <v>0</v>
      </c>
      <c r="Y552" s="669">
        <f>IF(OR('1C TSsoustraitance'!$D269="",'1C TSsoustraitance'!$E269="OUI",'1C TSsoustraitance'!$AP269=0),0,(('1C TSsoustraitance'!$AC269)/'1C TSsoustraitance'!$AP269))</f>
        <v>0</v>
      </c>
      <c r="Z552" s="669">
        <f>IF(OR('1C TSsoustraitance'!$D269="",'1C TSsoustraitance'!$E269="OUI",'1C TSsoustraitance'!$AP269=0),0,(('1C TSsoustraitance'!$AD269)/'1C TSsoustraitance'!$AP269))</f>
        <v>0</v>
      </c>
      <c r="AA552" s="669">
        <f>IF(OR('1C TSsoustraitance'!$D269="",'1C TSsoustraitance'!$E269="OUI",'1C TSsoustraitance'!$AP269=0),0,(('1C TSsoustraitance'!$AE269)/'1C TSsoustraitance'!$AP269))</f>
        <v>0</v>
      </c>
      <c r="AB552" s="669">
        <f>IF(OR('1C TSsoustraitance'!$D269="",'1C TSsoustraitance'!$E269="OUI",'1C TSsoustraitance'!$AP269=0),0,(('1C TSsoustraitance'!$AF269)/'1C TSsoustraitance'!$AP269))</f>
        <v>0</v>
      </c>
      <c r="AC552" s="669">
        <f>IF(OR('1C TSsoustraitance'!$D269="",'1C TSsoustraitance'!$E269="OUI",'1C TSsoustraitance'!$AP269=0),0,(('1C TSsoustraitance'!$AG269)/'1C TSsoustraitance'!$AP269))</f>
        <v>0</v>
      </c>
      <c r="AD552" s="669">
        <f>IF(OR('1C TSsoustraitance'!$D269="",'1C TSsoustraitance'!$E269="OUI",'1C TSsoustraitance'!$AP269=0),0,(('1C TSsoustraitance'!$AH269)/'1C TSsoustraitance'!$AP269))</f>
        <v>0</v>
      </c>
      <c r="AE552" s="669">
        <f>IF(OR('1C TSsoustraitance'!$D269="",'1C TSsoustraitance'!$E269="OUI",'1C TSsoustraitance'!$AP269=0),0,(('1C TSsoustraitance'!$AI269)/'1C TSsoustraitance'!$AP269))</f>
        <v>0</v>
      </c>
      <c r="AF552" s="669">
        <f>IF(OR('1C TSsoustraitance'!$D269="",'1C TSsoustraitance'!$E269="OUI",'1C TSsoustraitance'!$AP269=0),0,(('1C TSsoustraitance'!$AJ269)/'1C TSsoustraitance'!$AP269))</f>
        <v>0</v>
      </c>
      <c r="AG552" s="669">
        <f>IF(OR('1C TSsoustraitance'!$D269="",'1C TSsoustraitance'!$E269="OUI",'1C TSsoustraitance'!$AP269=0),0,(('1C TSsoustraitance'!$AK269)/'1C TSsoustraitance'!$AP269))</f>
        <v>0</v>
      </c>
      <c r="AH552" s="669">
        <f>IF(OR('1C TSsoustraitance'!$D269="",'1C TSsoustraitance'!$E269="OUI",'1C TSsoustraitance'!$AP269=0),0,(('1C TSsoustraitance'!$AL269)/'1C TSsoustraitance'!$AP269))</f>
        <v>0</v>
      </c>
      <c r="AI552" s="669">
        <f>IF(OR('1C TSsoustraitance'!$D269="",'1C TSsoustraitance'!$E269="OUI",'1C TSsoustraitance'!$AP269=0),0,(('1C TSsoustraitance'!$AM269)/'1C TSsoustraitance'!$AP269))</f>
        <v>0</v>
      </c>
      <c r="AJ552" s="669">
        <f>IF(OR('1C TSsoustraitance'!$D269="",'1C TSsoustraitance'!$E269="OUI",'1C TSsoustraitance'!$AP269=0),0,(('1C TSsoustraitance'!$AN269)/'1C TSsoustraitance'!$AP269))</f>
        <v>0</v>
      </c>
      <c r="AK552" s="669">
        <f t="shared" si="133"/>
        <v>0</v>
      </c>
      <c r="AL552" s="668">
        <f t="shared" si="134"/>
        <v>0</v>
      </c>
      <c r="AM552" s="670">
        <f>IF(Tableau7[[#This Row],[N° pièce]]="",0,(Tableau7[[#This Row],[hors TVA]]+(Tableau7[[#This Row],[hors TVA]]*Tableau7[[#This Row],[Taux TVA]])-(Tableau7[[#This Row],[hors TVA]]*Tableau7[[#This Row],[Taux TVA]]*Tableau7[[#This Row],[Régime TVA: Récupération]]))*Tableau7[[#This Row],[Type 1]])</f>
        <v>0</v>
      </c>
      <c r="AN552" s="670">
        <f>IF(Tableau7[[#This Row],[N° pièce]]="",0,IF($K$2="pôle",((Tableau7[[#This Row],[hors TVA]]+(Tableau7[[#This Row],[hors TVA]]*Tableau7[[#This Row],[Taux TVA]])-(Tableau7[[#This Row],[hors TVA]]*Tableau7[[#This Row],[Taux TVA]]*Tableau7[[#This Row],[Régime TVA: Récupération]]))*Tableau7[[#This Row],[Type 2]]),0))</f>
        <v>0</v>
      </c>
      <c r="AO552" s="670">
        <f t="shared" ref="AO552:AO615" si="139">$AM552+$AN552</f>
        <v>0</v>
      </c>
      <c r="AP552" s="255">
        <f t="shared" si="138"/>
        <v>0</v>
      </c>
      <c r="AQ552" s="506">
        <f t="shared" si="137"/>
        <v>0</v>
      </c>
      <c r="AR552" s="671"/>
      <c r="AS552" s="512"/>
      <c r="AT552" s="513" t="str">
        <f>IF(('1C TSsoustraitance'!AP269*FICHE!C$14&lt;J552),"Forfait limité à "&amp;FICHE!C$14&amp;"€/jour","")</f>
        <v/>
      </c>
      <c r="AU552" s="797"/>
      <c r="AV552" s="484"/>
      <c r="AW552" s="484"/>
      <c r="AX552" s="484"/>
      <c r="AY552" s="484"/>
      <c r="AZ552" s="484"/>
      <c r="BA552" s="4"/>
      <c r="BB552" s="4"/>
      <c r="BC552" s="4"/>
      <c r="BD552" s="4"/>
      <c r="BE552" s="4"/>
      <c r="BF552" s="4"/>
      <c r="BG552" s="4"/>
      <c r="BH552" s="4"/>
      <c r="BI552" s="4"/>
      <c r="BJ552" s="4"/>
      <c r="BK552" s="4"/>
      <c r="BL552" s="4"/>
      <c r="BM552" s="4"/>
      <c r="BN552" s="4"/>
      <c r="BO552" s="4"/>
      <c r="BP552" s="4"/>
      <c r="BQ552" s="4"/>
      <c r="BR552" s="4"/>
      <c r="BS552" s="4"/>
      <c r="BT552" s="4"/>
      <c r="BU552" s="4"/>
      <c r="BV552" s="4"/>
      <c r="BW552" s="4"/>
      <c r="BX552" s="4"/>
      <c r="BY552" s="4"/>
      <c r="BZ552" s="4"/>
      <c r="CA552" s="4"/>
      <c r="CB552" s="4"/>
      <c r="CC552" s="4"/>
      <c r="CD552" s="4"/>
      <c r="CE552" s="4"/>
      <c r="CF552" s="4"/>
      <c r="CG552" s="4"/>
      <c r="CH552" s="4"/>
      <c r="CI552" s="4"/>
      <c r="CJ552" s="4"/>
      <c r="CK552" s="4"/>
      <c r="CL552" s="4"/>
      <c r="CM552" s="4"/>
      <c r="CN552" s="4"/>
      <c r="CO552" s="4"/>
      <c r="CP552" s="4"/>
      <c r="CQ552" s="4"/>
      <c r="CR552" s="4"/>
      <c r="CS552" s="4"/>
      <c r="CT552" s="4"/>
      <c r="CU552" s="4"/>
      <c r="CV552" s="4"/>
      <c r="CW552" s="4"/>
      <c r="CX552" s="4"/>
      <c r="CY552" s="4"/>
      <c r="CZ552" s="4"/>
      <c r="DA552" s="4"/>
      <c r="DB552" s="4"/>
      <c r="DC552" s="4"/>
      <c r="DD552" s="4"/>
      <c r="DE552" s="4"/>
      <c r="DF552" s="4"/>
      <c r="DG552" s="4"/>
      <c r="DH552" s="4"/>
      <c r="DI552" s="4"/>
      <c r="DJ552" s="4"/>
      <c r="DK552" s="4"/>
      <c r="DL552" s="4"/>
      <c r="DM552" s="4"/>
      <c r="DN552" s="4"/>
      <c r="DO552" s="4"/>
      <c r="DP552" s="4"/>
      <c r="DQ552" s="4"/>
      <c r="DR552" s="4"/>
      <c r="DS552" s="4"/>
      <c r="DT552" s="4"/>
      <c r="DU552" s="4"/>
      <c r="DV552" s="4"/>
      <c r="DW552" s="4"/>
      <c r="DX552" s="4"/>
      <c r="DY552" s="4"/>
      <c r="DZ552" s="4"/>
      <c r="EA552" s="4"/>
      <c r="EB552" s="4"/>
      <c r="EC552" s="4"/>
      <c r="ED552" s="4"/>
      <c r="EE552" s="4"/>
      <c r="EF552" s="4"/>
      <c r="EG552" s="4"/>
      <c r="EH552" s="4"/>
      <c r="EI552" s="4"/>
      <c r="EJ552" s="4"/>
      <c r="EK552" s="4"/>
      <c r="EL552" s="4"/>
      <c r="EM552" s="4"/>
      <c r="EN552" s="4"/>
      <c r="EO552" s="4"/>
      <c r="EP552" s="4"/>
      <c r="EQ552" s="4"/>
      <c r="ER552" s="4"/>
      <c r="ES552" s="4"/>
      <c r="ET552" s="4"/>
      <c r="EU552" s="4"/>
      <c r="EV552" s="4"/>
      <c r="EW552" s="4"/>
      <c r="EX552" s="4"/>
      <c r="EY552" s="4"/>
      <c r="EZ552" s="4"/>
      <c r="FA552" s="4"/>
      <c r="FB552" s="4"/>
      <c r="FC552" s="4"/>
      <c r="FD552" s="4"/>
      <c r="FE552" s="4"/>
      <c r="FF552" s="4"/>
      <c r="FG552" s="4"/>
      <c r="FH552" s="4"/>
      <c r="FI552" s="4"/>
      <c r="FJ552" s="4"/>
      <c r="FK552" s="4"/>
      <c r="FL552" s="4"/>
      <c r="FM552" s="4"/>
      <c r="FN552" s="4"/>
      <c r="FO552" s="4"/>
      <c r="FP552" s="4"/>
      <c r="FQ552" s="4"/>
      <c r="FR552" s="4"/>
      <c r="FS552" s="4"/>
      <c r="FT552" s="4"/>
      <c r="FU552" s="4"/>
      <c r="FV552" s="4"/>
      <c r="FW552" s="4"/>
      <c r="FX552" s="4"/>
      <c r="FY552" s="4"/>
      <c r="FZ552" s="4"/>
      <c r="GA552" s="4"/>
      <c r="GB552" s="4"/>
      <c r="GC552" s="4"/>
      <c r="GD552" s="4"/>
      <c r="GE552" s="4"/>
      <c r="GF552" s="4"/>
      <c r="GG552" s="4"/>
      <c r="GH552" s="4"/>
      <c r="GI552" s="4"/>
      <c r="GJ552" s="4"/>
      <c r="GK552" s="4"/>
      <c r="GL552" s="4"/>
      <c r="GM552" s="4"/>
      <c r="GN552" s="4"/>
      <c r="GO552" s="4"/>
      <c r="GP552" s="4"/>
      <c r="GQ552" s="4"/>
      <c r="GR552" s="4"/>
      <c r="GS552" s="4"/>
      <c r="GT552" s="4"/>
      <c r="GU552" s="4"/>
      <c r="GV552" s="4"/>
      <c r="GW552" s="4"/>
      <c r="GX552" s="4"/>
      <c r="GY552" s="4"/>
      <c r="GZ552" s="4"/>
      <c r="HA552" s="4"/>
      <c r="HB552" s="4"/>
      <c r="HC552" s="4"/>
    </row>
    <row r="553" spans="1:211" s="380" customFormat="1" ht="13.9" customHeight="1">
      <c r="A553" s="828" t="str">
        <f>IF('1C TSsoustraitance'!$A270&lt;&gt;0,'1C TSsoustraitance'!$A270,"")</f>
        <v/>
      </c>
      <c r="B553" s="530"/>
      <c r="C553" s="513" t="str">
        <f>IF('1C TSsoustraitance'!$A270&lt;&gt;0,'1C TSsoustraitance'!$B270,"")</f>
        <v/>
      </c>
      <c r="D553" s="513" t="str">
        <f>IF('1C TSsoustraitance'!$A270&lt;&gt;0,'1C TSsoustraitance'!$C270,"")</f>
        <v/>
      </c>
      <c r="E553" s="684"/>
      <c r="F553" s="685"/>
      <c r="G553" s="666">
        <f>'1C TSsoustraitance'!$D270</f>
        <v>0</v>
      </c>
      <c r="H553" s="533">
        <v>0.21</v>
      </c>
      <c r="I553" s="533">
        <v>1</v>
      </c>
      <c r="J553" s="534"/>
      <c r="K553" s="667">
        <f t="shared" si="131"/>
        <v>0</v>
      </c>
      <c r="L553" s="668">
        <f>IF(OR('1C TSsoustraitance'!$D270="",'1C TSsoustraitance'!$AP270=0),0,IF(AND('1C TSsoustraitance'!$D270&lt;&gt;"",$K$2="Pôle",'1C TSsoustraitance'!$E270="OUI"),(('1C TSsoustraitance'!$F270+'1C TSsoustraitance'!$G270+'1C TSsoustraitance'!$H270+'1C TSsoustraitance'!$I270+'1C TSsoustraitance'!$M270)/'1C TSsoustraitance'!$R270),IF(AND('1C TSsoustraitance'!$D270&lt;&gt;"",$K$2="Pôle",'1C TSsoustraitance'!$E270="NON"),(('1C TSsoustraitance'!$F270+'1C TSsoustraitance'!$G270+'1C TSsoustraitance'!$H270+'1C TSsoustraitance'!$I270+'1C TSsoustraitance'!$M270)/'1C TSsoustraitance'!$AP270),IF(AND('1C TSsoustraitance'!$D270&lt;&gt;"",$K$2&lt;&gt;"Pôle",'1C TSsoustraitance'!$E270="OUI"),(('1C TSsoustraitance'!$F270+'1C TSsoustraitance'!$G270+'1C TSsoustraitance'!$H270+'1C TSsoustraitance'!$I270+'1C TSsoustraitance'!$J270+'1C TSsoustraitance'!$K270+'1C TSsoustraitance'!$L270+'1C TSsoustraitance'!$M270+'1C TSsoustraitance'!$N270+'1C TSsoustraitance'!$O270+'1C TSsoustraitance'!$P270+'1C TSsoustraitance'!$Q270)/'1C TSsoustraitance'!$R270),IF(AND('1C TSsoustraitance'!$D270&lt;&gt;"",$K$2&lt;&gt;"Pôle",'1C TSsoustraitance'!$E270="NON"),(('1C TSsoustraitance'!$F270+'1C TSsoustraitance'!$G270+'1C TSsoustraitance'!$H270+'1C TSsoustraitance'!$I270+'1C TSsoustraitance'!$J270+'1C TSsoustraitance'!$K270+'1C TSsoustraitance'!$L270+'1C TSsoustraitance'!$M270+'1C TSsoustraitance'!$N270+'1C TSsoustraitance'!$O270+'1C TSsoustraitance'!$P270+'1C TSsoustraitance'!$Q270))/'1C TSsoustraitance'!$AP270)))))</f>
        <v>0</v>
      </c>
      <c r="M553" s="668">
        <f>IF(OR('1C TSsoustraitance'!$D270="",'1C TSsoustraitance'!AP$13=0),0,IF(AND('1C TSsoustraitance'!$D270&lt;&gt;"",$K$2="Pôle",'1C TSsoustraitance'!$E270="OUI"),(('1C TSsoustraitance'!$J270+'1C TSsoustraitance'!$K270+'1C TSsoustraitance'!$L270)/'1C TSsoustraitance'!$R270),IF(AND('1C TSsoustraitance'!$D270&lt;&gt;"",$K$2="Pôle",'1C TSsoustraitance'!$E270="NON"),(('1C TSsoustraitance'!$J270+'1C TSsoustraitance'!$K270+'1C TSsoustraitance'!$L270)/'1C TSsoustraitance'!$AP270),IF(AND('1C TSsoustraitance'!$D270&lt;&gt;"",$K$2&lt;&gt;"Pôle"),0))))</f>
        <v>0</v>
      </c>
      <c r="N553" s="668">
        <f t="shared" si="136"/>
        <v>0</v>
      </c>
      <c r="O553" s="669">
        <f>IF(OR('1C TSsoustraitance'!$D270="",'1C TSsoustraitance'!$E270="OUI",'1C TSsoustraitance'!$AP270=0),0,(('1C TSsoustraitance'!$S270)/'1C TSsoustraitance'!$AP270))</f>
        <v>0</v>
      </c>
      <c r="P553" s="669">
        <f>IF(OR('1C TSsoustraitance'!$D270="",'1C TSsoustraitance'!$E270="OUI",'1C TSsoustraitance'!$AP270=0),0,(('1C TSsoustraitance'!$T270)/'1C TSsoustraitance'!$AP270))</f>
        <v>0</v>
      </c>
      <c r="Q553" s="669">
        <f>IF(OR('1C TSsoustraitance'!$D270="",'1C TSsoustraitance'!$E270="OUI",'1C TSsoustraitance'!$AP270=0),0,(('1C TSsoustraitance'!$U270)/'1C TSsoustraitance'!$AP270))</f>
        <v>0</v>
      </c>
      <c r="R553" s="669">
        <f>IF(OR('1C TSsoustraitance'!$D270="",'1C TSsoustraitance'!$E270="OUI",'1C TSsoustraitance'!$AP270=0),0,(('1C TSsoustraitance'!$V270)/'1C TSsoustraitance'!$AP270))</f>
        <v>0</v>
      </c>
      <c r="S553" s="669">
        <f>IF(OR('1C TSsoustraitance'!$D270="",'1C TSsoustraitance'!$E270="OUI",'1C TSsoustraitance'!$AP270=0),0,(('1C TSsoustraitance'!$W270)/'1C TSsoustraitance'!$AP270))</f>
        <v>0</v>
      </c>
      <c r="T553" s="669">
        <f>IF(OR('1C TSsoustraitance'!$D270="",'1C TSsoustraitance'!$E270="OUI",'1C TSsoustraitance'!$AP270=0),0,(('1C TSsoustraitance'!$X270)/'1C TSsoustraitance'!$AP270))</f>
        <v>0</v>
      </c>
      <c r="U553" s="669">
        <f>IF(OR('1C TSsoustraitance'!$D270="",'1C TSsoustraitance'!$E270="OUI",'1C TSsoustraitance'!$AP270=0),0,(('1C TSsoustraitance'!$Y270)/'1C TSsoustraitance'!$AP270))</f>
        <v>0</v>
      </c>
      <c r="V553" s="669">
        <f>IF(OR('1C TSsoustraitance'!$D270="",'1C TSsoustraitance'!$E270="OUI",'1C TSsoustraitance'!$AP270=0),0,(('1C TSsoustraitance'!$Z270)/'1C TSsoustraitance'!$AP270))</f>
        <v>0</v>
      </c>
      <c r="W553" s="669">
        <f>IF(OR('1C TSsoustraitance'!$D270="",'1C TSsoustraitance'!$E270="OUI",'1C TSsoustraitance'!$AP270=0),0,(('1C TSsoustraitance'!$AA270)/'1C TSsoustraitance'!$AP270))</f>
        <v>0</v>
      </c>
      <c r="X553" s="669">
        <f>IF(OR('1C TSsoustraitance'!$D270="",'1C TSsoustraitance'!$E270="OUI",'1C TSsoustraitance'!$AP270=0),0,(('1C TSsoustraitance'!$AB270)/'1C TSsoustraitance'!$AP270))</f>
        <v>0</v>
      </c>
      <c r="Y553" s="669">
        <f>IF(OR('1C TSsoustraitance'!$D270="",'1C TSsoustraitance'!$E270="OUI",'1C TSsoustraitance'!$AP270=0),0,(('1C TSsoustraitance'!$AC270)/'1C TSsoustraitance'!$AP270))</f>
        <v>0</v>
      </c>
      <c r="Z553" s="669">
        <f>IF(OR('1C TSsoustraitance'!$D270="",'1C TSsoustraitance'!$E270="OUI",'1C TSsoustraitance'!$AP270=0),0,(('1C TSsoustraitance'!$AD270)/'1C TSsoustraitance'!$AP270))</f>
        <v>0</v>
      </c>
      <c r="AA553" s="669">
        <f>IF(OR('1C TSsoustraitance'!$D270="",'1C TSsoustraitance'!$E270="OUI",'1C TSsoustraitance'!$AP270=0),0,(('1C TSsoustraitance'!$AE270)/'1C TSsoustraitance'!$AP270))</f>
        <v>0</v>
      </c>
      <c r="AB553" s="669">
        <f>IF(OR('1C TSsoustraitance'!$D270="",'1C TSsoustraitance'!$E270="OUI",'1C TSsoustraitance'!$AP270=0),0,(('1C TSsoustraitance'!$AF270)/'1C TSsoustraitance'!$AP270))</f>
        <v>0</v>
      </c>
      <c r="AC553" s="669">
        <f>IF(OR('1C TSsoustraitance'!$D270="",'1C TSsoustraitance'!$E270="OUI",'1C TSsoustraitance'!$AP270=0),0,(('1C TSsoustraitance'!$AG270)/'1C TSsoustraitance'!$AP270))</f>
        <v>0</v>
      </c>
      <c r="AD553" s="669">
        <f>IF(OR('1C TSsoustraitance'!$D270="",'1C TSsoustraitance'!$E270="OUI",'1C TSsoustraitance'!$AP270=0),0,(('1C TSsoustraitance'!$AH270)/'1C TSsoustraitance'!$AP270))</f>
        <v>0</v>
      </c>
      <c r="AE553" s="669">
        <f>IF(OR('1C TSsoustraitance'!$D270="",'1C TSsoustraitance'!$E270="OUI",'1C TSsoustraitance'!$AP270=0),0,(('1C TSsoustraitance'!$AI270)/'1C TSsoustraitance'!$AP270))</f>
        <v>0</v>
      </c>
      <c r="AF553" s="669">
        <f>IF(OR('1C TSsoustraitance'!$D270="",'1C TSsoustraitance'!$E270="OUI",'1C TSsoustraitance'!$AP270=0),0,(('1C TSsoustraitance'!$AJ270)/'1C TSsoustraitance'!$AP270))</f>
        <v>0</v>
      </c>
      <c r="AG553" s="669">
        <f>IF(OR('1C TSsoustraitance'!$D270="",'1C TSsoustraitance'!$E270="OUI",'1C TSsoustraitance'!$AP270=0),0,(('1C TSsoustraitance'!$AK270)/'1C TSsoustraitance'!$AP270))</f>
        <v>0</v>
      </c>
      <c r="AH553" s="669">
        <f>IF(OR('1C TSsoustraitance'!$D270="",'1C TSsoustraitance'!$E270="OUI",'1C TSsoustraitance'!$AP270=0),0,(('1C TSsoustraitance'!$AL270)/'1C TSsoustraitance'!$AP270))</f>
        <v>0</v>
      </c>
      <c r="AI553" s="669">
        <f>IF(OR('1C TSsoustraitance'!$D270="",'1C TSsoustraitance'!$E270="OUI",'1C TSsoustraitance'!$AP270=0),0,(('1C TSsoustraitance'!$AM270)/'1C TSsoustraitance'!$AP270))</f>
        <v>0</v>
      </c>
      <c r="AJ553" s="669">
        <f>IF(OR('1C TSsoustraitance'!$D270="",'1C TSsoustraitance'!$E270="OUI",'1C TSsoustraitance'!$AP270=0),0,(('1C TSsoustraitance'!$AN270)/'1C TSsoustraitance'!$AP270))</f>
        <v>0</v>
      </c>
      <c r="AK553" s="669">
        <f t="shared" si="133"/>
        <v>0</v>
      </c>
      <c r="AL553" s="668">
        <f t="shared" si="134"/>
        <v>0</v>
      </c>
      <c r="AM553" s="670">
        <f>IF(Tableau7[[#This Row],[N° pièce]]="",0,(Tableau7[[#This Row],[hors TVA]]+(Tableau7[[#This Row],[hors TVA]]*Tableau7[[#This Row],[Taux TVA]])-(Tableau7[[#This Row],[hors TVA]]*Tableau7[[#This Row],[Taux TVA]]*Tableau7[[#This Row],[Régime TVA: Récupération]]))*Tableau7[[#This Row],[Type 1]])</f>
        <v>0</v>
      </c>
      <c r="AN553" s="670">
        <f>IF(Tableau7[[#This Row],[N° pièce]]="",0,IF($K$2="pôle",((Tableau7[[#This Row],[hors TVA]]+(Tableau7[[#This Row],[hors TVA]]*Tableau7[[#This Row],[Taux TVA]])-(Tableau7[[#This Row],[hors TVA]]*Tableau7[[#This Row],[Taux TVA]]*Tableau7[[#This Row],[Régime TVA: Récupération]]))*Tableau7[[#This Row],[Type 2]]),0))</f>
        <v>0</v>
      </c>
      <c r="AO553" s="670">
        <f t="shared" si="139"/>
        <v>0</v>
      </c>
      <c r="AP553" s="255">
        <f t="shared" si="138"/>
        <v>0</v>
      </c>
      <c r="AQ553" s="506">
        <f t="shared" si="137"/>
        <v>0</v>
      </c>
      <c r="AR553" s="671"/>
      <c r="AS553" s="512"/>
      <c r="AT553" s="513" t="str">
        <f>IF(('1C TSsoustraitance'!AP270*FICHE!C$14&lt;J553),"Forfait limité à "&amp;FICHE!C$14&amp;"€/jour","")</f>
        <v/>
      </c>
      <c r="AU553" s="797"/>
      <c r="AV553" s="484"/>
      <c r="AW553" s="484"/>
      <c r="AX553" s="484"/>
      <c r="AY553" s="484"/>
      <c r="AZ553" s="484"/>
      <c r="BA553" s="4"/>
      <c r="BB553" s="4"/>
      <c r="BC553" s="4"/>
      <c r="BD553" s="4"/>
      <c r="BE553" s="4"/>
      <c r="BF553" s="4"/>
      <c r="BG553" s="4"/>
      <c r="BH553" s="4"/>
      <c r="BI553" s="4"/>
      <c r="BJ553" s="4"/>
      <c r="BK553" s="4"/>
      <c r="BL553" s="4"/>
      <c r="BM553" s="4"/>
      <c r="BN553" s="4"/>
      <c r="BO553" s="4"/>
      <c r="BP553" s="4"/>
      <c r="BQ553" s="4"/>
      <c r="BR553" s="4"/>
      <c r="BS553" s="4"/>
      <c r="BT553" s="4"/>
      <c r="BU553" s="4"/>
      <c r="BV553" s="4"/>
      <c r="BW553" s="4"/>
      <c r="BX553" s="4"/>
      <c r="BY553" s="4"/>
      <c r="BZ553" s="4"/>
      <c r="CA553" s="4"/>
      <c r="CB553" s="4"/>
      <c r="CC553" s="4"/>
      <c r="CD553" s="4"/>
      <c r="CE553" s="4"/>
      <c r="CF553" s="4"/>
      <c r="CG553" s="4"/>
      <c r="CH553" s="4"/>
      <c r="CI553" s="4"/>
      <c r="CJ553" s="4"/>
      <c r="CK553" s="4"/>
      <c r="CL553" s="4"/>
      <c r="CM553" s="4"/>
      <c r="CN553" s="4"/>
      <c r="CO553" s="4"/>
      <c r="CP553" s="4"/>
      <c r="CQ553" s="4"/>
      <c r="CR553" s="4"/>
      <c r="CS553" s="4"/>
      <c r="CT553" s="4"/>
      <c r="CU553" s="4"/>
      <c r="CV553" s="4"/>
      <c r="CW553" s="4"/>
      <c r="CX553" s="4"/>
      <c r="CY553" s="4"/>
      <c r="CZ553" s="4"/>
      <c r="DA553" s="4"/>
      <c r="DB553" s="4"/>
      <c r="DC553" s="4"/>
      <c r="DD553" s="4"/>
      <c r="DE553" s="4"/>
      <c r="DF553" s="4"/>
      <c r="DG553" s="4"/>
      <c r="DH553" s="4"/>
      <c r="DI553" s="4"/>
      <c r="DJ553" s="4"/>
      <c r="DK553" s="4"/>
      <c r="DL553" s="4"/>
      <c r="DM553" s="4"/>
      <c r="DN553" s="4"/>
      <c r="DO553" s="4"/>
      <c r="DP553" s="4"/>
      <c r="DQ553" s="4"/>
      <c r="DR553" s="4"/>
      <c r="DS553" s="4"/>
      <c r="DT553" s="4"/>
      <c r="DU553" s="4"/>
      <c r="DV553" s="4"/>
      <c r="DW553" s="4"/>
      <c r="DX553" s="4"/>
      <c r="DY553" s="4"/>
      <c r="DZ553" s="4"/>
      <c r="EA553" s="4"/>
      <c r="EB553" s="4"/>
      <c r="EC553" s="4"/>
      <c r="ED553" s="4"/>
      <c r="EE553" s="4"/>
      <c r="EF553" s="4"/>
      <c r="EG553" s="4"/>
      <c r="EH553" s="4"/>
      <c r="EI553" s="4"/>
      <c r="EJ553" s="4"/>
      <c r="EK553" s="4"/>
      <c r="EL553" s="4"/>
      <c r="EM553" s="4"/>
      <c r="EN553" s="4"/>
      <c r="EO553" s="4"/>
      <c r="EP553" s="4"/>
      <c r="EQ553" s="4"/>
      <c r="ER553" s="4"/>
      <c r="ES553" s="4"/>
      <c r="ET553" s="4"/>
      <c r="EU553" s="4"/>
      <c r="EV553" s="4"/>
      <c r="EW553" s="4"/>
      <c r="EX553" s="4"/>
      <c r="EY553" s="4"/>
      <c r="EZ553" s="4"/>
      <c r="FA553" s="4"/>
      <c r="FB553" s="4"/>
      <c r="FC553" s="4"/>
      <c r="FD553" s="4"/>
      <c r="FE553" s="4"/>
      <c r="FF553" s="4"/>
      <c r="FG553" s="4"/>
      <c r="FH553" s="4"/>
      <c r="FI553" s="4"/>
      <c r="FJ553" s="4"/>
      <c r="FK553" s="4"/>
      <c r="FL553" s="4"/>
      <c r="FM553" s="4"/>
      <c r="FN553" s="4"/>
      <c r="FO553" s="4"/>
      <c r="FP553" s="4"/>
      <c r="FQ553" s="4"/>
      <c r="FR553" s="4"/>
      <c r="FS553" s="4"/>
      <c r="FT553" s="4"/>
      <c r="FU553" s="4"/>
      <c r="FV553" s="4"/>
      <c r="FW553" s="4"/>
      <c r="FX553" s="4"/>
      <c r="FY553" s="4"/>
      <c r="FZ553" s="4"/>
      <c r="GA553" s="4"/>
      <c r="GB553" s="4"/>
      <c r="GC553" s="4"/>
      <c r="GD553" s="4"/>
      <c r="GE553" s="4"/>
      <c r="GF553" s="4"/>
      <c r="GG553" s="4"/>
      <c r="GH553" s="4"/>
      <c r="GI553" s="4"/>
      <c r="GJ553" s="4"/>
      <c r="GK553" s="4"/>
      <c r="GL553" s="4"/>
      <c r="GM553" s="4"/>
      <c r="GN553" s="4"/>
      <c r="GO553" s="4"/>
      <c r="GP553" s="4"/>
      <c r="GQ553" s="4"/>
      <c r="GR553" s="4"/>
      <c r="GS553" s="4"/>
      <c r="GT553" s="4"/>
      <c r="GU553" s="4"/>
      <c r="GV553" s="4"/>
      <c r="GW553" s="4"/>
      <c r="GX553" s="4"/>
      <c r="GY553" s="4"/>
      <c r="GZ553" s="4"/>
      <c r="HA553" s="4"/>
      <c r="HB553" s="4"/>
      <c r="HC553" s="4"/>
    </row>
    <row r="554" spans="1:211" s="380" customFormat="1" ht="13.9" customHeight="1">
      <c r="A554" s="828" t="str">
        <f>IF('1C TSsoustraitance'!$A271&lt;&gt;0,'1C TSsoustraitance'!$A271,"")</f>
        <v/>
      </c>
      <c r="B554" s="530"/>
      <c r="C554" s="513" t="str">
        <f>IF('1C TSsoustraitance'!$A271&lt;&gt;0,'1C TSsoustraitance'!$B271,"")</f>
        <v/>
      </c>
      <c r="D554" s="513" t="str">
        <f>IF('1C TSsoustraitance'!$A271&lt;&gt;0,'1C TSsoustraitance'!$C271,"")</f>
        <v/>
      </c>
      <c r="E554" s="684"/>
      <c r="F554" s="685"/>
      <c r="G554" s="666">
        <f>'1C TSsoustraitance'!$D271</f>
        <v>0</v>
      </c>
      <c r="H554" s="533">
        <v>0.21</v>
      </c>
      <c r="I554" s="533">
        <v>1</v>
      </c>
      <c r="J554" s="534"/>
      <c r="K554" s="667">
        <f t="shared" si="131"/>
        <v>0</v>
      </c>
      <c r="L554" s="668">
        <f>IF(OR('1C TSsoustraitance'!$D271="",'1C TSsoustraitance'!$AP271=0),0,IF(AND('1C TSsoustraitance'!$D271&lt;&gt;"",$K$2="Pôle",'1C TSsoustraitance'!$E271="OUI"),(('1C TSsoustraitance'!$F271+'1C TSsoustraitance'!$G271+'1C TSsoustraitance'!$H271+'1C TSsoustraitance'!$I271+'1C TSsoustraitance'!$M271)/'1C TSsoustraitance'!$R271),IF(AND('1C TSsoustraitance'!$D271&lt;&gt;"",$K$2="Pôle",'1C TSsoustraitance'!$E271="NON"),(('1C TSsoustraitance'!$F271+'1C TSsoustraitance'!$G271+'1C TSsoustraitance'!$H271+'1C TSsoustraitance'!$I271+'1C TSsoustraitance'!$M271)/'1C TSsoustraitance'!$AP271),IF(AND('1C TSsoustraitance'!$D271&lt;&gt;"",$K$2&lt;&gt;"Pôle",'1C TSsoustraitance'!$E271="OUI"),(('1C TSsoustraitance'!$F271+'1C TSsoustraitance'!$G271+'1C TSsoustraitance'!$H271+'1C TSsoustraitance'!$I271+'1C TSsoustraitance'!$J271+'1C TSsoustraitance'!$K271+'1C TSsoustraitance'!$L271+'1C TSsoustraitance'!$M271+'1C TSsoustraitance'!$N271+'1C TSsoustraitance'!$O271+'1C TSsoustraitance'!$P271+'1C TSsoustraitance'!$Q271)/'1C TSsoustraitance'!$R271),IF(AND('1C TSsoustraitance'!$D271&lt;&gt;"",$K$2&lt;&gt;"Pôle",'1C TSsoustraitance'!$E271="NON"),(('1C TSsoustraitance'!$F271+'1C TSsoustraitance'!$G271+'1C TSsoustraitance'!$H271+'1C TSsoustraitance'!$I271+'1C TSsoustraitance'!$J271+'1C TSsoustraitance'!$K271+'1C TSsoustraitance'!$L271+'1C TSsoustraitance'!$M271+'1C TSsoustraitance'!$N271+'1C TSsoustraitance'!$O271+'1C TSsoustraitance'!$P271+'1C TSsoustraitance'!$Q271))/'1C TSsoustraitance'!$AP271)))))</f>
        <v>0</v>
      </c>
      <c r="M554" s="668">
        <f>IF(OR('1C TSsoustraitance'!$D271="",'1C TSsoustraitance'!AP$13=0),0,IF(AND('1C TSsoustraitance'!$D271&lt;&gt;"",$K$2="Pôle",'1C TSsoustraitance'!$E271="OUI"),(('1C TSsoustraitance'!$J271+'1C TSsoustraitance'!$K271+'1C TSsoustraitance'!$L271)/'1C TSsoustraitance'!$R271),IF(AND('1C TSsoustraitance'!$D271&lt;&gt;"",$K$2="Pôle",'1C TSsoustraitance'!$E271="NON"),(('1C TSsoustraitance'!$J271+'1C TSsoustraitance'!$K271+'1C TSsoustraitance'!$L271)/'1C TSsoustraitance'!$AP271),IF(AND('1C TSsoustraitance'!$D271&lt;&gt;"",$K$2&lt;&gt;"Pôle"),0))))</f>
        <v>0</v>
      </c>
      <c r="N554" s="668">
        <f t="shared" si="136"/>
        <v>0</v>
      </c>
      <c r="O554" s="669">
        <f>IF(OR('1C TSsoustraitance'!$D271="",'1C TSsoustraitance'!$E271="OUI",'1C TSsoustraitance'!$AP271=0),0,(('1C TSsoustraitance'!$S271)/'1C TSsoustraitance'!$AP271))</f>
        <v>0</v>
      </c>
      <c r="P554" s="669">
        <f>IF(OR('1C TSsoustraitance'!$D271="",'1C TSsoustraitance'!$E271="OUI",'1C TSsoustraitance'!$AP271=0),0,(('1C TSsoustraitance'!$T271)/'1C TSsoustraitance'!$AP271))</f>
        <v>0</v>
      </c>
      <c r="Q554" s="669">
        <f>IF(OR('1C TSsoustraitance'!$D271="",'1C TSsoustraitance'!$E271="OUI",'1C TSsoustraitance'!$AP271=0),0,(('1C TSsoustraitance'!$U271)/'1C TSsoustraitance'!$AP271))</f>
        <v>0</v>
      </c>
      <c r="R554" s="669">
        <f>IF(OR('1C TSsoustraitance'!$D271="",'1C TSsoustraitance'!$E271="OUI",'1C TSsoustraitance'!$AP271=0),0,(('1C TSsoustraitance'!$V271)/'1C TSsoustraitance'!$AP271))</f>
        <v>0</v>
      </c>
      <c r="S554" s="669">
        <f>IF(OR('1C TSsoustraitance'!$D271="",'1C TSsoustraitance'!$E271="OUI",'1C TSsoustraitance'!$AP271=0),0,(('1C TSsoustraitance'!$W271)/'1C TSsoustraitance'!$AP271))</f>
        <v>0</v>
      </c>
      <c r="T554" s="669">
        <f>IF(OR('1C TSsoustraitance'!$D271="",'1C TSsoustraitance'!$E271="OUI",'1C TSsoustraitance'!$AP271=0),0,(('1C TSsoustraitance'!$X271)/'1C TSsoustraitance'!$AP271))</f>
        <v>0</v>
      </c>
      <c r="U554" s="669">
        <f>IF(OR('1C TSsoustraitance'!$D271="",'1C TSsoustraitance'!$E271="OUI",'1C TSsoustraitance'!$AP271=0),0,(('1C TSsoustraitance'!$Y271)/'1C TSsoustraitance'!$AP271))</f>
        <v>0</v>
      </c>
      <c r="V554" s="669">
        <f>IF(OR('1C TSsoustraitance'!$D271="",'1C TSsoustraitance'!$E271="OUI",'1C TSsoustraitance'!$AP271=0),0,(('1C TSsoustraitance'!$Z271)/'1C TSsoustraitance'!$AP271))</f>
        <v>0</v>
      </c>
      <c r="W554" s="669">
        <f>IF(OR('1C TSsoustraitance'!$D271="",'1C TSsoustraitance'!$E271="OUI",'1C TSsoustraitance'!$AP271=0),0,(('1C TSsoustraitance'!$AA271)/'1C TSsoustraitance'!$AP271))</f>
        <v>0</v>
      </c>
      <c r="X554" s="669">
        <f>IF(OR('1C TSsoustraitance'!$D271="",'1C TSsoustraitance'!$E271="OUI",'1C TSsoustraitance'!$AP271=0),0,(('1C TSsoustraitance'!$AB271)/'1C TSsoustraitance'!$AP271))</f>
        <v>0</v>
      </c>
      <c r="Y554" s="669">
        <f>IF(OR('1C TSsoustraitance'!$D271="",'1C TSsoustraitance'!$E271="OUI",'1C TSsoustraitance'!$AP271=0),0,(('1C TSsoustraitance'!$AC271)/'1C TSsoustraitance'!$AP271))</f>
        <v>0</v>
      </c>
      <c r="Z554" s="669">
        <f>IF(OR('1C TSsoustraitance'!$D271="",'1C TSsoustraitance'!$E271="OUI",'1C TSsoustraitance'!$AP271=0),0,(('1C TSsoustraitance'!$AD271)/'1C TSsoustraitance'!$AP271))</f>
        <v>0</v>
      </c>
      <c r="AA554" s="669">
        <f>IF(OR('1C TSsoustraitance'!$D271="",'1C TSsoustraitance'!$E271="OUI",'1C TSsoustraitance'!$AP271=0),0,(('1C TSsoustraitance'!$AE271)/'1C TSsoustraitance'!$AP271))</f>
        <v>0</v>
      </c>
      <c r="AB554" s="669">
        <f>IF(OR('1C TSsoustraitance'!$D271="",'1C TSsoustraitance'!$E271="OUI",'1C TSsoustraitance'!$AP271=0),0,(('1C TSsoustraitance'!$AF271)/'1C TSsoustraitance'!$AP271))</f>
        <v>0</v>
      </c>
      <c r="AC554" s="669">
        <f>IF(OR('1C TSsoustraitance'!$D271="",'1C TSsoustraitance'!$E271="OUI",'1C TSsoustraitance'!$AP271=0),0,(('1C TSsoustraitance'!$AG271)/'1C TSsoustraitance'!$AP271))</f>
        <v>0</v>
      </c>
      <c r="AD554" s="669">
        <f>IF(OR('1C TSsoustraitance'!$D271="",'1C TSsoustraitance'!$E271="OUI",'1C TSsoustraitance'!$AP271=0),0,(('1C TSsoustraitance'!$AH271)/'1C TSsoustraitance'!$AP271))</f>
        <v>0</v>
      </c>
      <c r="AE554" s="669">
        <f>IF(OR('1C TSsoustraitance'!$D271="",'1C TSsoustraitance'!$E271="OUI",'1C TSsoustraitance'!$AP271=0),0,(('1C TSsoustraitance'!$AI271)/'1C TSsoustraitance'!$AP271))</f>
        <v>0</v>
      </c>
      <c r="AF554" s="669">
        <f>IF(OR('1C TSsoustraitance'!$D271="",'1C TSsoustraitance'!$E271="OUI",'1C TSsoustraitance'!$AP271=0),0,(('1C TSsoustraitance'!$AJ271)/'1C TSsoustraitance'!$AP271))</f>
        <v>0</v>
      </c>
      <c r="AG554" s="669">
        <f>IF(OR('1C TSsoustraitance'!$D271="",'1C TSsoustraitance'!$E271="OUI",'1C TSsoustraitance'!$AP271=0),0,(('1C TSsoustraitance'!$AK271)/'1C TSsoustraitance'!$AP271))</f>
        <v>0</v>
      </c>
      <c r="AH554" s="669">
        <f>IF(OR('1C TSsoustraitance'!$D271="",'1C TSsoustraitance'!$E271="OUI",'1C TSsoustraitance'!$AP271=0),0,(('1C TSsoustraitance'!$AL271)/'1C TSsoustraitance'!$AP271))</f>
        <v>0</v>
      </c>
      <c r="AI554" s="669">
        <f>IF(OR('1C TSsoustraitance'!$D271="",'1C TSsoustraitance'!$E271="OUI",'1C TSsoustraitance'!$AP271=0),0,(('1C TSsoustraitance'!$AM271)/'1C TSsoustraitance'!$AP271))</f>
        <v>0</v>
      </c>
      <c r="AJ554" s="669">
        <f>IF(OR('1C TSsoustraitance'!$D271="",'1C TSsoustraitance'!$E271="OUI",'1C TSsoustraitance'!$AP271=0),0,(('1C TSsoustraitance'!$AN271)/'1C TSsoustraitance'!$AP271))</f>
        <v>0</v>
      </c>
      <c r="AK554" s="669">
        <f t="shared" si="133"/>
        <v>0</v>
      </c>
      <c r="AL554" s="668">
        <f t="shared" si="134"/>
        <v>0</v>
      </c>
      <c r="AM554" s="670">
        <f>IF(Tableau7[[#This Row],[N° pièce]]="",0,(Tableau7[[#This Row],[hors TVA]]+(Tableau7[[#This Row],[hors TVA]]*Tableau7[[#This Row],[Taux TVA]])-(Tableau7[[#This Row],[hors TVA]]*Tableau7[[#This Row],[Taux TVA]]*Tableau7[[#This Row],[Régime TVA: Récupération]]))*Tableau7[[#This Row],[Type 1]])</f>
        <v>0</v>
      </c>
      <c r="AN554" s="670">
        <f>IF(Tableau7[[#This Row],[N° pièce]]="",0,IF($K$2="pôle",((Tableau7[[#This Row],[hors TVA]]+(Tableau7[[#This Row],[hors TVA]]*Tableau7[[#This Row],[Taux TVA]])-(Tableau7[[#This Row],[hors TVA]]*Tableau7[[#This Row],[Taux TVA]]*Tableau7[[#This Row],[Régime TVA: Récupération]]))*Tableau7[[#This Row],[Type 2]]),0))</f>
        <v>0</v>
      </c>
      <c r="AO554" s="670">
        <f t="shared" si="139"/>
        <v>0</v>
      </c>
      <c r="AP554" s="255">
        <f t="shared" si="138"/>
        <v>0</v>
      </c>
      <c r="AQ554" s="506">
        <f t="shared" si="137"/>
        <v>0</v>
      </c>
      <c r="AR554" s="671"/>
      <c r="AS554" s="512"/>
      <c r="AT554" s="513" t="str">
        <f>IF(('1C TSsoustraitance'!AP271*FICHE!C$14&lt;J554),"Forfait limité à "&amp;FICHE!C$14&amp;"€/jour","")</f>
        <v/>
      </c>
      <c r="AU554" s="797"/>
      <c r="AV554" s="484"/>
      <c r="AW554" s="484"/>
      <c r="AX554" s="484"/>
      <c r="AY554" s="484"/>
      <c r="AZ554" s="484"/>
      <c r="BA554" s="4"/>
      <c r="BB554" s="4"/>
      <c r="BC554" s="4"/>
      <c r="BD554" s="4"/>
      <c r="BE554" s="4"/>
      <c r="BF554" s="4"/>
      <c r="BG554" s="4"/>
      <c r="BH554" s="4"/>
      <c r="BI554" s="4"/>
      <c r="BJ554" s="4"/>
      <c r="BK554" s="4"/>
      <c r="BL554" s="4"/>
      <c r="BM554" s="4"/>
      <c r="BN554" s="4"/>
      <c r="BO554" s="4"/>
      <c r="BP554" s="4"/>
      <c r="BQ554" s="4"/>
      <c r="BR554" s="4"/>
      <c r="BS554" s="4"/>
      <c r="BT554" s="4"/>
      <c r="BU554" s="4"/>
      <c r="BV554" s="4"/>
      <c r="BW554" s="4"/>
      <c r="BX554" s="4"/>
      <c r="BY554" s="4"/>
      <c r="BZ554" s="4"/>
      <c r="CA554" s="4"/>
      <c r="CB554" s="4"/>
      <c r="CC554" s="4"/>
      <c r="CD554" s="4"/>
      <c r="CE554" s="4"/>
      <c r="CF554" s="4"/>
      <c r="CG554" s="4"/>
      <c r="CH554" s="4"/>
      <c r="CI554" s="4"/>
      <c r="CJ554" s="4"/>
      <c r="CK554" s="4"/>
      <c r="CL554" s="4"/>
      <c r="CM554" s="4"/>
      <c r="CN554" s="4"/>
      <c r="CO554" s="4"/>
      <c r="CP554" s="4"/>
      <c r="CQ554" s="4"/>
      <c r="CR554" s="4"/>
      <c r="CS554" s="4"/>
      <c r="CT554" s="4"/>
      <c r="CU554" s="4"/>
      <c r="CV554" s="4"/>
      <c r="CW554" s="4"/>
      <c r="CX554" s="4"/>
      <c r="CY554" s="4"/>
      <c r="CZ554" s="4"/>
      <c r="DA554" s="4"/>
      <c r="DB554" s="4"/>
      <c r="DC554" s="4"/>
      <c r="DD554" s="4"/>
      <c r="DE554" s="4"/>
      <c r="DF554" s="4"/>
      <c r="DG554" s="4"/>
      <c r="DH554" s="4"/>
      <c r="DI554" s="4"/>
      <c r="DJ554" s="4"/>
      <c r="DK554" s="4"/>
      <c r="DL554" s="4"/>
      <c r="DM554" s="4"/>
      <c r="DN554" s="4"/>
      <c r="DO554" s="4"/>
      <c r="DP554" s="4"/>
      <c r="DQ554" s="4"/>
      <c r="DR554" s="4"/>
      <c r="DS554" s="4"/>
      <c r="DT554" s="4"/>
      <c r="DU554" s="4"/>
      <c r="DV554" s="4"/>
      <c r="DW554" s="4"/>
      <c r="DX554" s="4"/>
      <c r="DY554" s="4"/>
      <c r="DZ554" s="4"/>
      <c r="EA554" s="4"/>
      <c r="EB554" s="4"/>
      <c r="EC554" s="4"/>
      <c r="ED554" s="4"/>
      <c r="EE554" s="4"/>
      <c r="EF554" s="4"/>
      <c r="EG554" s="4"/>
      <c r="EH554" s="4"/>
      <c r="EI554" s="4"/>
      <c r="EJ554" s="4"/>
      <c r="EK554" s="4"/>
      <c r="EL554" s="4"/>
      <c r="EM554" s="4"/>
      <c r="EN554" s="4"/>
      <c r="EO554" s="4"/>
      <c r="EP554" s="4"/>
      <c r="EQ554" s="4"/>
      <c r="ER554" s="4"/>
      <c r="ES554" s="4"/>
      <c r="ET554" s="4"/>
      <c r="EU554" s="4"/>
      <c r="EV554" s="4"/>
      <c r="EW554" s="4"/>
      <c r="EX554" s="4"/>
      <c r="EY554" s="4"/>
      <c r="EZ554" s="4"/>
      <c r="FA554" s="4"/>
      <c r="FB554" s="4"/>
      <c r="FC554" s="4"/>
      <c r="FD554" s="4"/>
      <c r="FE554" s="4"/>
      <c r="FF554" s="4"/>
      <c r="FG554" s="4"/>
      <c r="FH554" s="4"/>
      <c r="FI554" s="4"/>
      <c r="FJ554" s="4"/>
      <c r="FK554" s="4"/>
      <c r="FL554" s="4"/>
      <c r="FM554" s="4"/>
      <c r="FN554" s="4"/>
      <c r="FO554" s="4"/>
      <c r="FP554" s="4"/>
      <c r="FQ554" s="4"/>
      <c r="FR554" s="4"/>
      <c r="FS554" s="4"/>
      <c r="FT554" s="4"/>
      <c r="FU554" s="4"/>
      <c r="FV554" s="4"/>
      <c r="FW554" s="4"/>
      <c r="FX554" s="4"/>
      <c r="FY554" s="4"/>
      <c r="FZ554" s="4"/>
      <c r="GA554" s="4"/>
      <c r="GB554" s="4"/>
      <c r="GC554" s="4"/>
      <c r="GD554" s="4"/>
      <c r="GE554" s="4"/>
      <c r="GF554" s="4"/>
      <c r="GG554" s="4"/>
      <c r="GH554" s="4"/>
      <c r="GI554" s="4"/>
      <c r="GJ554" s="4"/>
      <c r="GK554" s="4"/>
      <c r="GL554" s="4"/>
      <c r="GM554" s="4"/>
      <c r="GN554" s="4"/>
      <c r="GO554" s="4"/>
      <c r="GP554" s="4"/>
      <c r="GQ554" s="4"/>
      <c r="GR554" s="4"/>
      <c r="GS554" s="4"/>
      <c r="GT554" s="4"/>
      <c r="GU554" s="4"/>
      <c r="GV554" s="4"/>
      <c r="GW554" s="4"/>
      <c r="GX554" s="4"/>
      <c r="GY554" s="4"/>
      <c r="GZ554" s="4"/>
      <c r="HA554" s="4"/>
      <c r="HB554" s="4"/>
      <c r="HC554" s="4"/>
    </row>
    <row r="555" spans="1:211" s="380" customFormat="1" ht="13.9" customHeight="1">
      <c r="A555" s="828" t="str">
        <f>IF('1C TSsoustraitance'!$A272&lt;&gt;0,'1C TSsoustraitance'!$A272,"")</f>
        <v/>
      </c>
      <c r="B555" s="530"/>
      <c r="C555" s="513" t="str">
        <f>IF('1C TSsoustraitance'!$A272&lt;&gt;0,'1C TSsoustraitance'!$B272,"")</f>
        <v/>
      </c>
      <c r="D555" s="513" t="str">
        <f>IF('1C TSsoustraitance'!$A272&lt;&gt;0,'1C TSsoustraitance'!$C272,"")</f>
        <v/>
      </c>
      <c r="E555" s="684"/>
      <c r="F555" s="685"/>
      <c r="G555" s="666">
        <f>'1C TSsoustraitance'!$D272</f>
        <v>0</v>
      </c>
      <c r="H555" s="533">
        <v>0.21</v>
      </c>
      <c r="I555" s="533">
        <v>1</v>
      </c>
      <c r="J555" s="534"/>
      <c r="K555" s="667">
        <f t="shared" si="131"/>
        <v>0</v>
      </c>
      <c r="L555" s="668">
        <f>IF(OR('1C TSsoustraitance'!$D272="",'1C TSsoustraitance'!$AP272=0),0,IF(AND('1C TSsoustraitance'!$D272&lt;&gt;"",$K$2="Pôle",'1C TSsoustraitance'!$E272="OUI"),(('1C TSsoustraitance'!$F272+'1C TSsoustraitance'!$G272+'1C TSsoustraitance'!$H272+'1C TSsoustraitance'!$I272+'1C TSsoustraitance'!$M272)/'1C TSsoustraitance'!$R272),IF(AND('1C TSsoustraitance'!$D272&lt;&gt;"",$K$2="Pôle",'1C TSsoustraitance'!$E272="NON"),(('1C TSsoustraitance'!$F272+'1C TSsoustraitance'!$G272+'1C TSsoustraitance'!$H272+'1C TSsoustraitance'!$I272+'1C TSsoustraitance'!$M272)/'1C TSsoustraitance'!$AP272),IF(AND('1C TSsoustraitance'!$D272&lt;&gt;"",$K$2&lt;&gt;"Pôle",'1C TSsoustraitance'!$E272="OUI"),(('1C TSsoustraitance'!$F272+'1C TSsoustraitance'!$G272+'1C TSsoustraitance'!$H272+'1C TSsoustraitance'!$I272+'1C TSsoustraitance'!$J272+'1C TSsoustraitance'!$K272+'1C TSsoustraitance'!$L272+'1C TSsoustraitance'!$M272+'1C TSsoustraitance'!$N272+'1C TSsoustraitance'!$O272+'1C TSsoustraitance'!$P272+'1C TSsoustraitance'!$Q272)/'1C TSsoustraitance'!$R272),IF(AND('1C TSsoustraitance'!$D272&lt;&gt;"",$K$2&lt;&gt;"Pôle",'1C TSsoustraitance'!$E272="NON"),(('1C TSsoustraitance'!$F272+'1C TSsoustraitance'!$G272+'1C TSsoustraitance'!$H272+'1C TSsoustraitance'!$I272+'1C TSsoustraitance'!$J272+'1C TSsoustraitance'!$K272+'1C TSsoustraitance'!$L272+'1C TSsoustraitance'!$M272+'1C TSsoustraitance'!$N272+'1C TSsoustraitance'!$O272+'1C TSsoustraitance'!$P272+'1C TSsoustraitance'!$Q272))/'1C TSsoustraitance'!$AP272)))))</f>
        <v>0</v>
      </c>
      <c r="M555" s="668">
        <f>IF(OR('1C TSsoustraitance'!$D272="",'1C TSsoustraitance'!AP$13=0),0,IF(AND('1C TSsoustraitance'!$D272&lt;&gt;"",$K$2="Pôle",'1C TSsoustraitance'!$E272="OUI"),(('1C TSsoustraitance'!$J272+'1C TSsoustraitance'!$K272+'1C TSsoustraitance'!$L272)/'1C TSsoustraitance'!$R272),IF(AND('1C TSsoustraitance'!$D272&lt;&gt;"",$K$2="Pôle",'1C TSsoustraitance'!$E272="NON"),(('1C TSsoustraitance'!$J272+'1C TSsoustraitance'!$K272+'1C TSsoustraitance'!$L272)/'1C TSsoustraitance'!$AP272),IF(AND('1C TSsoustraitance'!$D272&lt;&gt;"",$K$2&lt;&gt;"Pôle"),0))))</f>
        <v>0</v>
      </c>
      <c r="N555" s="668">
        <f t="shared" si="136"/>
        <v>0</v>
      </c>
      <c r="O555" s="669">
        <f>IF(OR('1C TSsoustraitance'!$D272="",'1C TSsoustraitance'!$E272="OUI",'1C TSsoustraitance'!$AP272=0),0,(('1C TSsoustraitance'!$S272)/'1C TSsoustraitance'!$AP272))</f>
        <v>0</v>
      </c>
      <c r="P555" s="669">
        <f>IF(OR('1C TSsoustraitance'!$D272="",'1C TSsoustraitance'!$E272="OUI",'1C TSsoustraitance'!$AP272=0),0,(('1C TSsoustraitance'!$T272)/'1C TSsoustraitance'!$AP272))</f>
        <v>0</v>
      </c>
      <c r="Q555" s="669">
        <f>IF(OR('1C TSsoustraitance'!$D272="",'1C TSsoustraitance'!$E272="OUI",'1C TSsoustraitance'!$AP272=0),0,(('1C TSsoustraitance'!$U272)/'1C TSsoustraitance'!$AP272))</f>
        <v>0</v>
      </c>
      <c r="R555" s="669">
        <f>IF(OR('1C TSsoustraitance'!$D272="",'1C TSsoustraitance'!$E272="OUI",'1C TSsoustraitance'!$AP272=0),0,(('1C TSsoustraitance'!$V272)/'1C TSsoustraitance'!$AP272))</f>
        <v>0</v>
      </c>
      <c r="S555" s="669">
        <f>IF(OR('1C TSsoustraitance'!$D272="",'1C TSsoustraitance'!$E272="OUI",'1C TSsoustraitance'!$AP272=0),0,(('1C TSsoustraitance'!$W272)/'1C TSsoustraitance'!$AP272))</f>
        <v>0</v>
      </c>
      <c r="T555" s="669">
        <f>IF(OR('1C TSsoustraitance'!$D272="",'1C TSsoustraitance'!$E272="OUI",'1C TSsoustraitance'!$AP272=0),0,(('1C TSsoustraitance'!$X272)/'1C TSsoustraitance'!$AP272))</f>
        <v>0</v>
      </c>
      <c r="U555" s="669">
        <f>IF(OR('1C TSsoustraitance'!$D272="",'1C TSsoustraitance'!$E272="OUI",'1C TSsoustraitance'!$AP272=0),0,(('1C TSsoustraitance'!$Y272)/'1C TSsoustraitance'!$AP272))</f>
        <v>0</v>
      </c>
      <c r="V555" s="669">
        <f>IF(OR('1C TSsoustraitance'!$D272="",'1C TSsoustraitance'!$E272="OUI",'1C TSsoustraitance'!$AP272=0),0,(('1C TSsoustraitance'!$Z272)/'1C TSsoustraitance'!$AP272))</f>
        <v>0</v>
      </c>
      <c r="W555" s="669">
        <f>IF(OR('1C TSsoustraitance'!$D272="",'1C TSsoustraitance'!$E272="OUI",'1C TSsoustraitance'!$AP272=0),0,(('1C TSsoustraitance'!$AA272)/'1C TSsoustraitance'!$AP272))</f>
        <v>0</v>
      </c>
      <c r="X555" s="669">
        <f>IF(OR('1C TSsoustraitance'!$D272="",'1C TSsoustraitance'!$E272="OUI",'1C TSsoustraitance'!$AP272=0),0,(('1C TSsoustraitance'!$AB272)/'1C TSsoustraitance'!$AP272))</f>
        <v>0</v>
      </c>
      <c r="Y555" s="669">
        <f>IF(OR('1C TSsoustraitance'!$D272="",'1C TSsoustraitance'!$E272="OUI",'1C TSsoustraitance'!$AP272=0),0,(('1C TSsoustraitance'!$AC272)/'1C TSsoustraitance'!$AP272))</f>
        <v>0</v>
      </c>
      <c r="Z555" s="669">
        <f>IF(OR('1C TSsoustraitance'!$D272="",'1C TSsoustraitance'!$E272="OUI",'1C TSsoustraitance'!$AP272=0),0,(('1C TSsoustraitance'!$AD272)/'1C TSsoustraitance'!$AP272))</f>
        <v>0</v>
      </c>
      <c r="AA555" s="669">
        <f>IF(OR('1C TSsoustraitance'!$D272="",'1C TSsoustraitance'!$E272="OUI",'1C TSsoustraitance'!$AP272=0),0,(('1C TSsoustraitance'!$AE272)/'1C TSsoustraitance'!$AP272))</f>
        <v>0</v>
      </c>
      <c r="AB555" s="669">
        <f>IF(OR('1C TSsoustraitance'!$D272="",'1C TSsoustraitance'!$E272="OUI",'1C TSsoustraitance'!$AP272=0),0,(('1C TSsoustraitance'!$AF272)/'1C TSsoustraitance'!$AP272))</f>
        <v>0</v>
      </c>
      <c r="AC555" s="669">
        <f>IF(OR('1C TSsoustraitance'!$D272="",'1C TSsoustraitance'!$E272="OUI",'1C TSsoustraitance'!$AP272=0),0,(('1C TSsoustraitance'!$AG272)/'1C TSsoustraitance'!$AP272))</f>
        <v>0</v>
      </c>
      <c r="AD555" s="669">
        <f>IF(OR('1C TSsoustraitance'!$D272="",'1C TSsoustraitance'!$E272="OUI",'1C TSsoustraitance'!$AP272=0),0,(('1C TSsoustraitance'!$AH272)/'1C TSsoustraitance'!$AP272))</f>
        <v>0</v>
      </c>
      <c r="AE555" s="669">
        <f>IF(OR('1C TSsoustraitance'!$D272="",'1C TSsoustraitance'!$E272="OUI",'1C TSsoustraitance'!$AP272=0),0,(('1C TSsoustraitance'!$AI272)/'1C TSsoustraitance'!$AP272))</f>
        <v>0</v>
      </c>
      <c r="AF555" s="669">
        <f>IF(OR('1C TSsoustraitance'!$D272="",'1C TSsoustraitance'!$E272="OUI",'1C TSsoustraitance'!$AP272=0),0,(('1C TSsoustraitance'!$AJ272)/'1C TSsoustraitance'!$AP272))</f>
        <v>0</v>
      </c>
      <c r="AG555" s="669">
        <f>IF(OR('1C TSsoustraitance'!$D272="",'1C TSsoustraitance'!$E272="OUI",'1C TSsoustraitance'!$AP272=0),0,(('1C TSsoustraitance'!$AK272)/'1C TSsoustraitance'!$AP272))</f>
        <v>0</v>
      </c>
      <c r="AH555" s="669">
        <f>IF(OR('1C TSsoustraitance'!$D272="",'1C TSsoustraitance'!$E272="OUI",'1C TSsoustraitance'!$AP272=0),0,(('1C TSsoustraitance'!$AL272)/'1C TSsoustraitance'!$AP272))</f>
        <v>0</v>
      </c>
      <c r="AI555" s="669">
        <f>IF(OR('1C TSsoustraitance'!$D272="",'1C TSsoustraitance'!$E272="OUI",'1C TSsoustraitance'!$AP272=0),0,(('1C TSsoustraitance'!$AM272)/'1C TSsoustraitance'!$AP272))</f>
        <v>0</v>
      </c>
      <c r="AJ555" s="669">
        <f>IF(OR('1C TSsoustraitance'!$D272="",'1C TSsoustraitance'!$E272="OUI",'1C TSsoustraitance'!$AP272=0),0,(('1C TSsoustraitance'!$AN272)/'1C TSsoustraitance'!$AP272))</f>
        <v>0</v>
      </c>
      <c r="AK555" s="669">
        <f t="shared" si="133"/>
        <v>0</v>
      </c>
      <c r="AL555" s="668">
        <f t="shared" si="134"/>
        <v>0</v>
      </c>
      <c r="AM555" s="670">
        <f>IF(Tableau7[[#This Row],[N° pièce]]="",0,(Tableau7[[#This Row],[hors TVA]]+(Tableau7[[#This Row],[hors TVA]]*Tableau7[[#This Row],[Taux TVA]])-(Tableau7[[#This Row],[hors TVA]]*Tableau7[[#This Row],[Taux TVA]]*Tableau7[[#This Row],[Régime TVA: Récupération]]))*Tableau7[[#This Row],[Type 1]])</f>
        <v>0</v>
      </c>
      <c r="AN555" s="670">
        <f>IF(Tableau7[[#This Row],[N° pièce]]="",0,IF($K$2="pôle",((Tableau7[[#This Row],[hors TVA]]+(Tableau7[[#This Row],[hors TVA]]*Tableau7[[#This Row],[Taux TVA]])-(Tableau7[[#This Row],[hors TVA]]*Tableau7[[#This Row],[Taux TVA]]*Tableau7[[#This Row],[Régime TVA: Récupération]]))*Tableau7[[#This Row],[Type 2]]),0))</f>
        <v>0</v>
      </c>
      <c r="AO555" s="670">
        <f t="shared" si="139"/>
        <v>0</v>
      </c>
      <c r="AP555" s="255">
        <f t="shared" si="138"/>
        <v>0</v>
      </c>
      <c r="AQ555" s="506">
        <f t="shared" si="137"/>
        <v>0</v>
      </c>
      <c r="AR555" s="671"/>
      <c r="AS555" s="512"/>
      <c r="AT555" s="513" t="str">
        <f>IF(('1C TSsoustraitance'!AP272*FICHE!C$14&lt;J555),"Forfait limité à "&amp;FICHE!C$14&amp;"€/jour","")</f>
        <v/>
      </c>
      <c r="AU555" s="797"/>
      <c r="AV555" s="484"/>
      <c r="AW555" s="484"/>
      <c r="AX555" s="484"/>
      <c r="AY555" s="484"/>
      <c r="AZ555" s="484"/>
      <c r="BA555" s="4"/>
      <c r="BB555" s="4"/>
      <c r="BC555" s="4"/>
      <c r="BD555" s="4"/>
      <c r="BE555" s="4"/>
      <c r="BF555" s="4"/>
      <c r="BG555" s="4"/>
      <c r="BH555" s="4"/>
      <c r="BI555" s="4"/>
      <c r="BJ555" s="4"/>
      <c r="BK555" s="4"/>
      <c r="BL555" s="4"/>
      <c r="BM555" s="4"/>
      <c r="BN555" s="4"/>
      <c r="BO555" s="4"/>
      <c r="BP555" s="4"/>
      <c r="BQ555" s="4"/>
      <c r="BR555" s="4"/>
      <c r="BS555" s="4"/>
      <c r="BT555" s="4"/>
      <c r="BU555" s="4"/>
      <c r="BV555" s="4"/>
      <c r="BW555" s="4"/>
      <c r="BX555" s="4"/>
      <c r="BY555" s="4"/>
      <c r="BZ555" s="4"/>
      <c r="CA555" s="4"/>
      <c r="CB555" s="4"/>
      <c r="CC555" s="4"/>
      <c r="CD555" s="4"/>
      <c r="CE555" s="4"/>
      <c r="CF555" s="4"/>
      <c r="CG555" s="4"/>
      <c r="CH555" s="4"/>
      <c r="CI555" s="4"/>
      <c r="CJ555" s="4"/>
      <c r="CK555" s="4"/>
      <c r="CL555" s="4"/>
      <c r="CM555" s="4"/>
      <c r="CN555" s="4"/>
      <c r="CO555" s="4"/>
      <c r="CP555" s="4"/>
      <c r="CQ555" s="4"/>
      <c r="CR555" s="4"/>
      <c r="CS555" s="4"/>
      <c r="CT555" s="4"/>
      <c r="CU555" s="4"/>
      <c r="CV555" s="4"/>
      <c r="CW555" s="4"/>
      <c r="CX555" s="4"/>
      <c r="CY555" s="4"/>
      <c r="CZ555" s="4"/>
      <c r="DA555" s="4"/>
      <c r="DB555" s="4"/>
      <c r="DC555" s="4"/>
      <c r="DD555" s="4"/>
      <c r="DE555" s="4"/>
      <c r="DF555" s="4"/>
      <c r="DG555" s="4"/>
      <c r="DH555" s="4"/>
      <c r="DI555" s="4"/>
      <c r="DJ555" s="4"/>
      <c r="DK555" s="4"/>
      <c r="DL555" s="4"/>
      <c r="DM555" s="4"/>
      <c r="DN555" s="4"/>
      <c r="DO555" s="4"/>
      <c r="DP555" s="4"/>
      <c r="DQ555" s="4"/>
      <c r="DR555" s="4"/>
      <c r="DS555" s="4"/>
      <c r="DT555" s="4"/>
      <c r="DU555" s="4"/>
      <c r="DV555" s="4"/>
      <c r="DW555" s="4"/>
      <c r="DX555" s="4"/>
      <c r="DY555" s="4"/>
      <c r="DZ555" s="4"/>
      <c r="EA555" s="4"/>
      <c r="EB555" s="4"/>
      <c r="EC555" s="4"/>
      <c r="ED555" s="4"/>
      <c r="EE555" s="4"/>
      <c r="EF555" s="4"/>
      <c r="EG555" s="4"/>
      <c r="EH555" s="4"/>
      <c r="EI555" s="4"/>
      <c r="EJ555" s="4"/>
      <c r="EK555" s="4"/>
      <c r="EL555" s="4"/>
      <c r="EM555" s="4"/>
      <c r="EN555" s="4"/>
      <c r="EO555" s="4"/>
      <c r="EP555" s="4"/>
      <c r="EQ555" s="4"/>
      <c r="ER555" s="4"/>
      <c r="ES555" s="4"/>
      <c r="ET555" s="4"/>
      <c r="EU555" s="4"/>
      <c r="EV555" s="4"/>
      <c r="EW555" s="4"/>
      <c r="EX555" s="4"/>
      <c r="EY555" s="4"/>
      <c r="EZ555" s="4"/>
      <c r="FA555" s="4"/>
      <c r="FB555" s="4"/>
      <c r="FC555" s="4"/>
      <c r="FD555" s="4"/>
      <c r="FE555" s="4"/>
      <c r="FF555" s="4"/>
      <c r="FG555" s="4"/>
      <c r="FH555" s="4"/>
      <c r="FI555" s="4"/>
      <c r="FJ555" s="4"/>
      <c r="FK555" s="4"/>
      <c r="FL555" s="4"/>
      <c r="FM555" s="4"/>
      <c r="FN555" s="4"/>
      <c r="FO555" s="4"/>
      <c r="FP555" s="4"/>
      <c r="FQ555" s="4"/>
      <c r="FR555" s="4"/>
      <c r="FS555" s="4"/>
      <c r="FT555" s="4"/>
      <c r="FU555" s="4"/>
      <c r="FV555" s="4"/>
      <c r="FW555" s="4"/>
      <c r="FX555" s="4"/>
      <c r="FY555" s="4"/>
      <c r="FZ555" s="4"/>
      <c r="GA555" s="4"/>
      <c r="GB555" s="4"/>
      <c r="GC555" s="4"/>
      <c r="GD555" s="4"/>
      <c r="GE555" s="4"/>
      <c r="GF555" s="4"/>
      <c r="GG555" s="4"/>
      <c r="GH555" s="4"/>
      <c r="GI555" s="4"/>
      <c r="GJ555" s="4"/>
      <c r="GK555" s="4"/>
      <c r="GL555" s="4"/>
      <c r="GM555" s="4"/>
      <c r="GN555" s="4"/>
      <c r="GO555" s="4"/>
      <c r="GP555" s="4"/>
      <c r="GQ555" s="4"/>
      <c r="GR555" s="4"/>
      <c r="GS555" s="4"/>
      <c r="GT555" s="4"/>
      <c r="GU555" s="4"/>
      <c r="GV555" s="4"/>
      <c r="GW555" s="4"/>
      <c r="GX555" s="4"/>
      <c r="GY555" s="4"/>
      <c r="GZ555" s="4"/>
      <c r="HA555" s="4"/>
      <c r="HB555" s="4"/>
      <c r="HC555" s="4"/>
    </row>
    <row r="556" spans="1:211" s="380" customFormat="1" ht="13.9" customHeight="1">
      <c r="A556" s="828" t="str">
        <f>IF('1C TSsoustraitance'!$A273&lt;&gt;0,'1C TSsoustraitance'!$A273,"")</f>
        <v/>
      </c>
      <c r="B556" s="530"/>
      <c r="C556" s="513" t="str">
        <f>IF('1C TSsoustraitance'!$A273&lt;&gt;0,'1C TSsoustraitance'!$B273,"")</f>
        <v/>
      </c>
      <c r="D556" s="513" t="str">
        <f>IF('1C TSsoustraitance'!$A273&lt;&gt;0,'1C TSsoustraitance'!$C273,"")</f>
        <v/>
      </c>
      <c r="E556" s="684"/>
      <c r="F556" s="685"/>
      <c r="G556" s="666">
        <f>'1C TSsoustraitance'!$D273</f>
        <v>0</v>
      </c>
      <c r="H556" s="533">
        <v>0.21</v>
      </c>
      <c r="I556" s="533">
        <v>1</v>
      </c>
      <c r="J556" s="534"/>
      <c r="K556" s="667">
        <f t="shared" si="131"/>
        <v>0</v>
      </c>
      <c r="L556" s="668">
        <f>IF(OR('1C TSsoustraitance'!$D273="",'1C TSsoustraitance'!$AP273=0),0,IF(AND('1C TSsoustraitance'!$D273&lt;&gt;"",$K$2="Pôle",'1C TSsoustraitance'!$E273="OUI"),(('1C TSsoustraitance'!$F273+'1C TSsoustraitance'!$G273+'1C TSsoustraitance'!$H273+'1C TSsoustraitance'!$I273+'1C TSsoustraitance'!$M273)/'1C TSsoustraitance'!$R273),IF(AND('1C TSsoustraitance'!$D273&lt;&gt;"",$K$2="Pôle",'1C TSsoustraitance'!$E273="NON"),(('1C TSsoustraitance'!$F273+'1C TSsoustraitance'!$G273+'1C TSsoustraitance'!$H273+'1C TSsoustraitance'!$I273+'1C TSsoustraitance'!$M273)/'1C TSsoustraitance'!$AP273),IF(AND('1C TSsoustraitance'!$D273&lt;&gt;"",$K$2&lt;&gt;"Pôle",'1C TSsoustraitance'!$E273="OUI"),(('1C TSsoustraitance'!$F273+'1C TSsoustraitance'!$G273+'1C TSsoustraitance'!$H273+'1C TSsoustraitance'!$I273+'1C TSsoustraitance'!$J273+'1C TSsoustraitance'!$K273+'1C TSsoustraitance'!$L273+'1C TSsoustraitance'!$M273+'1C TSsoustraitance'!$N273+'1C TSsoustraitance'!$O273+'1C TSsoustraitance'!$P273+'1C TSsoustraitance'!$Q273)/'1C TSsoustraitance'!$R273),IF(AND('1C TSsoustraitance'!$D273&lt;&gt;"",$K$2&lt;&gt;"Pôle",'1C TSsoustraitance'!$E273="NON"),(('1C TSsoustraitance'!$F273+'1C TSsoustraitance'!$G273+'1C TSsoustraitance'!$H273+'1C TSsoustraitance'!$I273+'1C TSsoustraitance'!$J273+'1C TSsoustraitance'!$K273+'1C TSsoustraitance'!$L273+'1C TSsoustraitance'!$M273+'1C TSsoustraitance'!$N273+'1C TSsoustraitance'!$O273+'1C TSsoustraitance'!$P273+'1C TSsoustraitance'!$Q273))/'1C TSsoustraitance'!$AP273)))))</f>
        <v>0</v>
      </c>
      <c r="M556" s="668">
        <f>IF(OR('1C TSsoustraitance'!$D273="",'1C TSsoustraitance'!AP$13=0),0,IF(AND('1C TSsoustraitance'!$D273&lt;&gt;"",$K$2="Pôle",'1C TSsoustraitance'!$E273="OUI"),(('1C TSsoustraitance'!$J273+'1C TSsoustraitance'!$K273+'1C TSsoustraitance'!$L273)/'1C TSsoustraitance'!$R273),IF(AND('1C TSsoustraitance'!$D273&lt;&gt;"",$K$2="Pôle",'1C TSsoustraitance'!$E273="NON"),(('1C TSsoustraitance'!$J273+'1C TSsoustraitance'!$K273+'1C TSsoustraitance'!$L273)/'1C TSsoustraitance'!$AP273),IF(AND('1C TSsoustraitance'!$D273&lt;&gt;"",$K$2&lt;&gt;"Pôle"),0))))</f>
        <v>0</v>
      </c>
      <c r="N556" s="668">
        <f t="shared" si="136"/>
        <v>0</v>
      </c>
      <c r="O556" s="669">
        <f>IF(OR('1C TSsoustraitance'!$D273="",'1C TSsoustraitance'!$E273="OUI",'1C TSsoustraitance'!$AP273=0),0,(('1C TSsoustraitance'!$S273)/'1C TSsoustraitance'!$AP273))</f>
        <v>0</v>
      </c>
      <c r="P556" s="669">
        <f>IF(OR('1C TSsoustraitance'!$D273="",'1C TSsoustraitance'!$E273="OUI",'1C TSsoustraitance'!$AP273=0),0,(('1C TSsoustraitance'!$T273)/'1C TSsoustraitance'!$AP273))</f>
        <v>0</v>
      </c>
      <c r="Q556" s="669">
        <f>IF(OR('1C TSsoustraitance'!$D273="",'1C TSsoustraitance'!$E273="OUI",'1C TSsoustraitance'!$AP273=0),0,(('1C TSsoustraitance'!$U273)/'1C TSsoustraitance'!$AP273))</f>
        <v>0</v>
      </c>
      <c r="R556" s="669">
        <f>IF(OR('1C TSsoustraitance'!$D273="",'1C TSsoustraitance'!$E273="OUI",'1C TSsoustraitance'!$AP273=0),0,(('1C TSsoustraitance'!$V273)/'1C TSsoustraitance'!$AP273))</f>
        <v>0</v>
      </c>
      <c r="S556" s="669">
        <f>IF(OR('1C TSsoustraitance'!$D273="",'1C TSsoustraitance'!$E273="OUI",'1C TSsoustraitance'!$AP273=0),0,(('1C TSsoustraitance'!$W273)/'1C TSsoustraitance'!$AP273))</f>
        <v>0</v>
      </c>
      <c r="T556" s="669">
        <f>IF(OR('1C TSsoustraitance'!$D273="",'1C TSsoustraitance'!$E273="OUI",'1C TSsoustraitance'!$AP273=0),0,(('1C TSsoustraitance'!$X273)/'1C TSsoustraitance'!$AP273))</f>
        <v>0</v>
      </c>
      <c r="U556" s="669">
        <f>IF(OR('1C TSsoustraitance'!$D273="",'1C TSsoustraitance'!$E273="OUI",'1C TSsoustraitance'!$AP273=0),0,(('1C TSsoustraitance'!$Y273)/'1C TSsoustraitance'!$AP273))</f>
        <v>0</v>
      </c>
      <c r="V556" s="669">
        <f>IF(OR('1C TSsoustraitance'!$D273="",'1C TSsoustraitance'!$E273="OUI",'1C TSsoustraitance'!$AP273=0),0,(('1C TSsoustraitance'!$Z273)/'1C TSsoustraitance'!$AP273))</f>
        <v>0</v>
      </c>
      <c r="W556" s="669">
        <f>IF(OR('1C TSsoustraitance'!$D273="",'1C TSsoustraitance'!$E273="OUI",'1C TSsoustraitance'!$AP273=0),0,(('1C TSsoustraitance'!$AA273)/'1C TSsoustraitance'!$AP273))</f>
        <v>0</v>
      </c>
      <c r="X556" s="669">
        <f>IF(OR('1C TSsoustraitance'!$D273="",'1C TSsoustraitance'!$E273="OUI",'1C TSsoustraitance'!$AP273=0),0,(('1C TSsoustraitance'!$AB273)/'1C TSsoustraitance'!$AP273))</f>
        <v>0</v>
      </c>
      <c r="Y556" s="669">
        <f>IF(OR('1C TSsoustraitance'!$D273="",'1C TSsoustraitance'!$E273="OUI",'1C TSsoustraitance'!$AP273=0),0,(('1C TSsoustraitance'!$AC273)/'1C TSsoustraitance'!$AP273))</f>
        <v>0</v>
      </c>
      <c r="Z556" s="669">
        <f>IF(OR('1C TSsoustraitance'!$D273="",'1C TSsoustraitance'!$E273="OUI",'1C TSsoustraitance'!$AP273=0),0,(('1C TSsoustraitance'!$AD273)/'1C TSsoustraitance'!$AP273))</f>
        <v>0</v>
      </c>
      <c r="AA556" s="669">
        <f>IF(OR('1C TSsoustraitance'!$D273="",'1C TSsoustraitance'!$E273="OUI",'1C TSsoustraitance'!$AP273=0),0,(('1C TSsoustraitance'!$AE273)/'1C TSsoustraitance'!$AP273))</f>
        <v>0</v>
      </c>
      <c r="AB556" s="669">
        <f>IF(OR('1C TSsoustraitance'!$D273="",'1C TSsoustraitance'!$E273="OUI",'1C TSsoustraitance'!$AP273=0),0,(('1C TSsoustraitance'!$AF273)/'1C TSsoustraitance'!$AP273))</f>
        <v>0</v>
      </c>
      <c r="AC556" s="669">
        <f>IF(OR('1C TSsoustraitance'!$D273="",'1C TSsoustraitance'!$E273="OUI",'1C TSsoustraitance'!$AP273=0),0,(('1C TSsoustraitance'!$AG273)/'1C TSsoustraitance'!$AP273))</f>
        <v>0</v>
      </c>
      <c r="AD556" s="669">
        <f>IF(OR('1C TSsoustraitance'!$D273="",'1C TSsoustraitance'!$E273="OUI",'1C TSsoustraitance'!$AP273=0),0,(('1C TSsoustraitance'!$AH273)/'1C TSsoustraitance'!$AP273))</f>
        <v>0</v>
      </c>
      <c r="AE556" s="669">
        <f>IF(OR('1C TSsoustraitance'!$D273="",'1C TSsoustraitance'!$E273="OUI",'1C TSsoustraitance'!$AP273=0),0,(('1C TSsoustraitance'!$AI273)/'1C TSsoustraitance'!$AP273))</f>
        <v>0</v>
      </c>
      <c r="AF556" s="669">
        <f>IF(OR('1C TSsoustraitance'!$D273="",'1C TSsoustraitance'!$E273="OUI",'1C TSsoustraitance'!$AP273=0),0,(('1C TSsoustraitance'!$AJ273)/'1C TSsoustraitance'!$AP273))</f>
        <v>0</v>
      </c>
      <c r="AG556" s="669">
        <f>IF(OR('1C TSsoustraitance'!$D273="",'1C TSsoustraitance'!$E273="OUI",'1C TSsoustraitance'!$AP273=0),0,(('1C TSsoustraitance'!$AK273)/'1C TSsoustraitance'!$AP273))</f>
        <v>0</v>
      </c>
      <c r="AH556" s="669">
        <f>IF(OR('1C TSsoustraitance'!$D273="",'1C TSsoustraitance'!$E273="OUI",'1C TSsoustraitance'!$AP273=0),0,(('1C TSsoustraitance'!$AL273)/'1C TSsoustraitance'!$AP273))</f>
        <v>0</v>
      </c>
      <c r="AI556" s="669">
        <f>IF(OR('1C TSsoustraitance'!$D273="",'1C TSsoustraitance'!$E273="OUI",'1C TSsoustraitance'!$AP273=0),0,(('1C TSsoustraitance'!$AM273)/'1C TSsoustraitance'!$AP273))</f>
        <v>0</v>
      </c>
      <c r="AJ556" s="669">
        <f>IF(OR('1C TSsoustraitance'!$D273="",'1C TSsoustraitance'!$E273="OUI",'1C TSsoustraitance'!$AP273=0),0,(('1C TSsoustraitance'!$AN273)/'1C TSsoustraitance'!$AP273))</f>
        <v>0</v>
      </c>
      <c r="AK556" s="669">
        <f t="shared" si="133"/>
        <v>0</v>
      </c>
      <c r="AL556" s="668">
        <f t="shared" si="134"/>
        <v>0</v>
      </c>
      <c r="AM556" s="670">
        <f>IF(Tableau7[[#This Row],[N° pièce]]="",0,(Tableau7[[#This Row],[hors TVA]]+(Tableau7[[#This Row],[hors TVA]]*Tableau7[[#This Row],[Taux TVA]])-(Tableau7[[#This Row],[hors TVA]]*Tableau7[[#This Row],[Taux TVA]]*Tableau7[[#This Row],[Régime TVA: Récupération]]))*Tableau7[[#This Row],[Type 1]])</f>
        <v>0</v>
      </c>
      <c r="AN556" s="670">
        <f>IF(Tableau7[[#This Row],[N° pièce]]="",0,IF($K$2="pôle",((Tableau7[[#This Row],[hors TVA]]+(Tableau7[[#This Row],[hors TVA]]*Tableau7[[#This Row],[Taux TVA]])-(Tableau7[[#This Row],[hors TVA]]*Tableau7[[#This Row],[Taux TVA]]*Tableau7[[#This Row],[Régime TVA: Récupération]]))*Tableau7[[#This Row],[Type 2]]),0))</f>
        <v>0</v>
      </c>
      <c r="AO556" s="670">
        <f t="shared" si="139"/>
        <v>0</v>
      </c>
      <c r="AP556" s="255">
        <f t="shared" si="138"/>
        <v>0</v>
      </c>
      <c r="AQ556" s="506">
        <f t="shared" si="137"/>
        <v>0</v>
      </c>
      <c r="AR556" s="671"/>
      <c r="AS556" s="512"/>
      <c r="AT556" s="513" t="str">
        <f>IF(('1C TSsoustraitance'!AP273*FICHE!C$14&lt;J556),"Forfait limité à "&amp;FICHE!C$14&amp;"€/jour","")</f>
        <v/>
      </c>
      <c r="AU556" s="797"/>
      <c r="AV556" s="484"/>
      <c r="AW556" s="484"/>
      <c r="AX556" s="484"/>
      <c r="AY556" s="484"/>
      <c r="AZ556" s="484"/>
      <c r="BA556" s="4"/>
      <c r="BB556" s="4"/>
      <c r="BC556" s="4"/>
      <c r="BD556" s="4"/>
      <c r="BE556" s="4"/>
      <c r="BF556" s="4"/>
      <c r="BG556" s="4"/>
      <c r="BH556" s="4"/>
      <c r="BI556" s="4"/>
      <c r="BJ556" s="4"/>
      <c r="BK556" s="4"/>
      <c r="BL556" s="4"/>
      <c r="BM556" s="4"/>
      <c r="BN556" s="4"/>
      <c r="BO556" s="4"/>
      <c r="BP556" s="4"/>
      <c r="BQ556" s="4"/>
      <c r="BR556" s="4"/>
      <c r="BS556" s="4"/>
      <c r="BT556" s="4"/>
      <c r="BU556" s="4"/>
      <c r="BV556" s="4"/>
      <c r="BW556" s="4"/>
      <c r="BX556" s="4"/>
      <c r="BY556" s="4"/>
      <c r="BZ556" s="4"/>
      <c r="CA556" s="4"/>
      <c r="CB556" s="4"/>
      <c r="CC556" s="4"/>
      <c r="CD556" s="4"/>
      <c r="CE556" s="4"/>
      <c r="CF556" s="4"/>
      <c r="CG556" s="4"/>
      <c r="CH556" s="4"/>
      <c r="CI556" s="4"/>
      <c r="CJ556" s="4"/>
      <c r="CK556" s="4"/>
      <c r="CL556" s="4"/>
      <c r="CM556" s="4"/>
      <c r="CN556" s="4"/>
      <c r="CO556" s="4"/>
      <c r="CP556" s="4"/>
      <c r="CQ556" s="4"/>
      <c r="CR556" s="4"/>
      <c r="CS556" s="4"/>
      <c r="CT556" s="4"/>
      <c r="CU556" s="4"/>
      <c r="CV556" s="4"/>
      <c r="CW556" s="4"/>
      <c r="CX556" s="4"/>
      <c r="CY556" s="4"/>
      <c r="CZ556" s="4"/>
      <c r="DA556" s="4"/>
      <c r="DB556" s="4"/>
      <c r="DC556" s="4"/>
      <c r="DD556" s="4"/>
      <c r="DE556" s="4"/>
      <c r="DF556" s="4"/>
      <c r="DG556" s="4"/>
      <c r="DH556" s="4"/>
      <c r="DI556" s="4"/>
      <c r="DJ556" s="4"/>
      <c r="DK556" s="4"/>
      <c r="DL556" s="4"/>
      <c r="DM556" s="4"/>
      <c r="DN556" s="4"/>
      <c r="DO556" s="4"/>
      <c r="DP556" s="4"/>
      <c r="DQ556" s="4"/>
      <c r="DR556" s="4"/>
      <c r="DS556" s="4"/>
      <c r="DT556" s="4"/>
      <c r="DU556" s="4"/>
      <c r="DV556" s="4"/>
      <c r="DW556" s="4"/>
      <c r="DX556" s="4"/>
      <c r="DY556" s="4"/>
      <c r="DZ556" s="4"/>
      <c r="EA556" s="4"/>
      <c r="EB556" s="4"/>
      <c r="EC556" s="4"/>
      <c r="ED556" s="4"/>
      <c r="EE556" s="4"/>
      <c r="EF556" s="4"/>
      <c r="EG556" s="4"/>
      <c r="EH556" s="4"/>
      <c r="EI556" s="4"/>
      <c r="EJ556" s="4"/>
      <c r="EK556" s="4"/>
      <c r="EL556" s="4"/>
      <c r="EM556" s="4"/>
      <c r="EN556" s="4"/>
      <c r="EO556" s="4"/>
      <c r="EP556" s="4"/>
      <c r="EQ556" s="4"/>
      <c r="ER556" s="4"/>
      <c r="ES556" s="4"/>
      <c r="ET556" s="4"/>
      <c r="EU556" s="4"/>
      <c r="EV556" s="4"/>
      <c r="EW556" s="4"/>
      <c r="EX556" s="4"/>
      <c r="EY556" s="4"/>
      <c r="EZ556" s="4"/>
      <c r="FA556" s="4"/>
      <c r="FB556" s="4"/>
      <c r="FC556" s="4"/>
      <c r="FD556" s="4"/>
      <c r="FE556" s="4"/>
      <c r="FF556" s="4"/>
      <c r="FG556" s="4"/>
      <c r="FH556" s="4"/>
      <c r="FI556" s="4"/>
      <c r="FJ556" s="4"/>
      <c r="FK556" s="4"/>
      <c r="FL556" s="4"/>
      <c r="FM556" s="4"/>
      <c r="FN556" s="4"/>
      <c r="FO556" s="4"/>
      <c r="FP556" s="4"/>
      <c r="FQ556" s="4"/>
      <c r="FR556" s="4"/>
      <c r="FS556" s="4"/>
      <c r="FT556" s="4"/>
      <c r="FU556" s="4"/>
      <c r="FV556" s="4"/>
      <c r="FW556" s="4"/>
      <c r="FX556" s="4"/>
      <c r="FY556" s="4"/>
      <c r="FZ556" s="4"/>
      <c r="GA556" s="4"/>
      <c r="GB556" s="4"/>
      <c r="GC556" s="4"/>
      <c r="GD556" s="4"/>
      <c r="GE556" s="4"/>
      <c r="GF556" s="4"/>
      <c r="GG556" s="4"/>
      <c r="GH556" s="4"/>
      <c r="GI556" s="4"/>
      <c r="GJ556" s="4"/>
      <c r="GK556" s="4"/>
      <c r="GL556" s="4"/>
      <c r="GM556" s="4"/>
      <c r="GN556" s="4"/>
      <c r="GO556" s="4"/>
      <c r="GP556" s="4"/>
      <c r="GQ556" s="4"/>
      <c r="GR556" s="4"/>
      <c r="GS556" s="4"/>
      <c r="GT556" s="4"/>
      <c r="GU556" s="4"/>
      <c r="GV556" s="4"/>
      <c r="GW556" s="4"/>
      <c r="GX556" s="4"/>
      <c r="GY556" s="4"/>
      <c r="GZ556" s="4"/>
      <c r="HA556" s="4"/>
      <c r="HB556" s="4"/>
      <c r="HC556" s="4"/>
    </row>
    <row r="557" spans="1:211" s="380" customFormat="1" ht="13.9" customHeight="1">
      <c r="A557" s="828" t="str">
        <f>IF('1C TSsoustraitance'!$A274&lt;&gt;0,'1C TSsoustraitance'!$A274,"")</f>
        <v/>
      </c>
      <c r="B557" s="530"/>
      <c r="C557" s="513" t="str">
        <f>IF('1C TSsoustraitance'!$A274&lt;&gt;0,'1C TSsoustraitance'!$B274,"")</f>
        <v/>
      </c>
      <c r="D557" s="513" t="str">
        <f>IF('1C TSsoustraitance'!$A274&lt;&gt;0,'1C TSsoustraitance'!$C274,"")</f>
        <v/>
      </c>
      <c r="E557" s="684"/>
      <c r="F557" s="685"/>
      <c r="G557" s="666">
        <f>'1C TSsoustraitance'!$D274</f>
        <v>0</v>
      </c>
      <c r="H557" s="533">
        <v>0.21</v>
      </c>
      <c r="I557" s="533">
        <v>1</v>
      </c>
      <c r="J557" s="534"/>
      <c r="K557" s="667">
        <f t="shared" si="131"/>
        <v>0</v>
      </c>
      <c r="L557" s="668">
        <f>IF(OR('1C TSsoustraitance'!$D274="",'1C TSsoustraitance'!$AP274=0),0,IF(AND('1C TSsoustraitance'!$D274&lt;&gt;"",$K$2="Pôle",'1C TSsoustraitance'!$E274="OUI"),(('1C TSsoustraitance'!$F274+'1C TSsoustraitance'!$G274+'1C TSsoustraitance'!$H274+'1C TSsoustraitance'!$I274+'1C TSsoustraitance'!$M274)/'1C TSsoustraitance'!$R274),IF(AND('1C TSsoustraitance'!$D274&lt;&gt;"",$K$2="Pôle",'1C TSsoustraitance'!$E274="NON"),(('1C TSsoustraitance'!$F274+'1C TSsoustraitance'!$G274+'1C TSsoustraitance'!$H274+'1C TSsoustraitance'!$I274+'1C TSsoustraitance'!$M274)/'1C TSsoustraitance'!$AP274),IF(AND('1C TSsoustraitance'!$D274&lt;&gt;"",$K$2&lt;&gt;"Pôle",'1C TSsoustraitance'!$E274="OUI"),(('1C TSsoustraitance'!$F274+'1C TSsoustraitance'!$G274+'1C TSsoustraitance'!$H274+'1C TSsoustraitance'!$I274+'1C TSsoustraitance'!$J274+'1C TSsoustraitance'!$K274+'1C TSsoustraitance'!$L274+'1C TSsoustraitance'!$M274+'1C TSsoustraitance'!$N274+'1C TSsoustraitance'!$O274+'1C TSsoustraitance'!$P274+'1C TSsoustraitance'!$Q274)/'1C TSsoustraitance'!$R274),IF(AND('1C TSsoustraitance'!$D274&lt;&gt;"",$K$2&lt;&gt;"Pôle",'1C TSsoustraitance'!$E274="NON"),(('1C TSsoustraitance'!$F274+'1C TSsoustraitance'!$G274+'1C TSsoustraitance'!$H274+'1C TSsoustraitance'!$I274+'1C TSsoustraitance'!$J274+'1C TSsoustraitance'!$K274+'1C TSsoustraitance'!$L274+'1C TSsoustraitance'!$M274+'1C TSsoustraitance'!$N274+'1C TSsoustraitance'!$O274+'1C TSsoustraitance'!$P274+'1C TSsoustraitance'!$Q274))/'1C TSsoustraitance'!$AP274)))))</f>
        <v>0</v>
      </c>
      <c r="M557" s="668">
        <f>IF(OR('1C TSsoustraitance'!$D274="",'1C TSsoustraitance'!AP$13=0),0,IF(AND('1C TSsoustraitance'!$D274&lt;&gt;"",$K$2="Pôle",'1C TSsoustraitance'!$E274="OUI"),(('1C TSsoustraitance'!$J274+'1C TSsoustraitance'!$K274+'1C TSsoustraitance'!$L274)/'1C TSsoustraitance'!$R274),IF(AND('1C TSsoustraitance'!$D274&lt;&gt;"",$K$2="Pôle",'1C TSsoustraitance'!$E274="NON"),(('1C TSsoustraitance'!$J274+'1C TSsoustraitance'!$K274+'1C TSsoustraitance'!$L274)/'1C TSsoustraitance'!$AP274),IF(AND('1C TSsoustraitance'!$D274&lt;&gt;"",$K$2&lt;&gt;"Pôle"),0))))</f>
        <v>0</v>
      </c>
      <c r="N557" s="668">
        <f t="shared" si="136"/>
        <v>0</v>
      </c>
      <c r="O557" s="669">
        <f>IF(OR('1C TSsoustraitance'!$D274="",'1C TSsoustraitance'!$E274="OUI",'1C TSsoustraitance'!$AP274=0),0,(('1C TSsoustraitance'!$S274)/'1C TSsoustraitance'!$AP274))</f>
        <v>0</v>
      </c>
      <c r="P557" s="669">
        <f>IF(OR('1C TSsoustraitance'!$D274="",'1C TSsoustraitance'!$E274="OUI",'1C TSsoustraitance'!$AP274=0),0,(('1C TSsoustraitance'!$T274)/'1C TSsoustraitance'!$AP274))</f>
        <v>0</v>
      </c>
      <c r="Q557" s="669">
        <f>IF(OR('1C TSsoustraitance'!$D274="",'1C TSsoustraitance'!$E274="OUI",'1C TSsoustraitance'!$AP274=0),0,(('1C TSsoustraitance'!$U274)/'1C TSsoustraitance'!$AP274))</f>
        <v>0</v>
      </c>
      <c r="R557" s="669">
        <f>IF(OR('1C TSsoustraitance'!$D274="",'1C TSsoustraitance'!$E274="OUI",'1C TSsoustraitance'!$AP274=0),0,(('1C TSsoustraitance'!$V274)/'1C TSsoustraitance'!$AP274))</f>
        <v>0</v>
      </c>
      <c r="S557" s="669">
        <f>IF(OR('1C TSsoustraitance'!$D274="",'1C TSsoustraitance'!$E274="OUI",'1C TSsoustraitance'!$AP274=0),0,(('1C TSsoustraitance'!$W274)/'1C TSsoustraitance'!$AP274))</f>
        <v>0</v>
      </c>
      <c r="T557" s="669">
        <f>IF(OR('1C TSsoustraitance'!$D274="",'1C TSsoustraitance'!$E274="OUI",'1C TSsoustraitance'!$AP274=0),0,(('1C TSsoustraitance'!$X274)/'1C TSsoustraitance'!$AP274))</f>
        <v>0</v>
      </c>
      <c r="U557" s="669">
        <f>IF(OR('1C TSsoustraitance'!$D274="",'1C TSsoustraitance'!$E274="OUI",'1C TSsoustraitance'!$AP274=0),0,(('1C TSsoustraitance'!$Y274)/'1C TSsoustraitance'!$AP274))</f>
        <v>0</v>
      </c>
      <c r="V557" s="669">
        <f>IF(OR('1C TSsoustraitance'!$D274="",'1C TSsoustraitance'!$E274="OUI",'1C TSsoustraitance'!$AP274=0),0,(('1C TSsoustraitance'!$Z274)/'1C TSsoustraitance'!$AP274))</f>
        <v>0</v>
      </c>
      <c r="W557" s="669">
        <f>IF(OR('1C TSsoustraitance'!$D274="",'1C TSsoustraitance'!$E274="OUI",'1C TSsoustraitance'!$AP274=0),0,(('1C TSsoustraitance'!$AA274)/'1C TSsoustraitance'!$AP274))</f>
        <v>0</v>
      </c>
      <c r="X557" s="669">
        <f>IF(OR('1C TSsoustraitance'!$D274="",'1C TSsoustraitance'!$E274="OUI",'1C TSsoustraitance'!$AP274=0),0,(('1C TSsoustraitance'!$AB274)/'1C TSsoustraitance'!$AP274))</f>
        <v>0</v>
      </c>
      <c r="Y557" s="669">
        <f>IF(OR('1C TSsoustraitance'!$D274="",'1C TSsoustraitance'!$E274="OUI",'1C TSsoustraitance'!$AP274=0),0,(('1C TSsoustraitance'!$AC274)/'1C TSsoustraitance'!$AP274))</f>
        <v>0</v>
      </c>
      <c r="Z557" s="669">
        <f>IF(OR('1C TSsoustraitance'!$D274="",'1C TSsoustraitance'!$E274="OUI",'1C TSsoustraitance'!$AP274=0),0,(('1C TSsoustraitance'!$AD274)/'1C TSsoustraitance'!$AP274))</f>
        <v>0</v>
      </c>
      <c r="AA557" s="669">
        <f>IF(OR('1C TSsoustraitance'!$D274="",'1C TSsoustraitance'!$E274="OUI",'1C TSsoustraitance'!$AP274=0),0,(('1C TSsoustraitance'!$AE274)/'1C TSsoustraitance'!$AP274))</f>
        <v>0</v>
      </c>
      <c r="AB557" s="669">
        <f>IF(OR('1C TSsoustraitance'!$D274="",'1C TSsoustraitance'!$E274="OUI",'1C TSsoustraitance'!$AP274=0),0,(('1C TSsoustraitance'!$AF274)/'1C TSsoustraitance'!$AP274))</f>
        <v>0</v>
      </c>
      <c r="AC557" s="669">
        <f>IF(OR('1C TSsoustraitance'!$D274="",'1C TSsoustraitance'!$E274="OUI",'1C TSsoustraitance'!$AP274=0),0,(('1C TSsoustraitance'!$AG274)/'1C TSsoustraitance'!$AP274))</f>
        <v>0</v>
      </c>
      <c r="AD557" s="669">
        <f>IF(OR('1C TSsoustraitance'!$D274="",'1C TSsoustraitance'!$E274="OUI",'1C TSsoustraitance'!$AP274=0),0,(('1C TSsoustraitance'!$AH274)/'1C TSsoustraitance'!$AP274))</f>
        <v>0</v>
      </c>
      <c r="AE557" s="669">
        <f>IF(OR('1C TSsoustraitance'!$D274="",'1C TSsoustraitance'!$E274="OUI",'1C TSsoustraitance'!$AP274=0),0,(('1C TSsoustraitance'!$AI274)/'1C TSsoustraitance'!$AP274))</f>
        <v>0</v>
      </c>
      <c r="AF557" s="669">
        <f>IF(OR('1C TSsoustraitance'!$D274="",'1C TSsoustraitance'!$E274="OUI",'1C TSsoustraitance'!$AP274=0),0,(('1C TSsoustraitance'!$AJ274)/'1C TSsoustraitance'!$AP274))</f>
        <v>0</v>
      </c>
      <c r="AG557" s="669">
        <f>IF(OR('1C TSsoustraitance'!$D274="",'1C TSsoustraitance'!$E274="OUI",'1C TSsoustraitance'!$AP274=0),0,(('1C TSsoustraitance'!$AK274)/'1C TSsoustraitance'!$AP274))</f>
        <v>0</v>
      </c>
      <c r="AH557" s="669">
        <f>IF(OR('1C TSsoustraitance'!$D274="",'1C TSsoustraitance'!$E274="OUI",'1C TSsoustraitance'!$AP274=0),0,(('1C TSsoustraitance'!$AL274)/'1C TSsoustraitance'!$AP274))</f>
        <v>0</v>
      </c>
      <c r="AI557" s="669">
        <f>IF(OR('1C TSsoustraitance'!$D274="",'1C TSsoustraitance'!$E274="OUI",'1C TSsoustraitance'!$AP274=0),0,(('1C TSsoustraitance'!$AM274)/'1C TSsoustraitance'!$AP274))</f>
        <v>0</v>
      </c>
      <c r="AJ557" s="669">
        <f>IF(OR('1C TSsoustraitance'!$D274="",'1C TSsoustraitance'!$E274="OUI",'1C TSsoustraitance'!$AP274=0),0,(('1C TSsoustraitance'!$AN274)/'1C TSsoustraitance'!$AP274))</f>
        <v>0</v>
      </c>
      <c r="AK557" s="669">
        <f t="shared" si="133"/>
        <v>0</v>
      </c>
      <c r="AL557" s="668">
        <f t="shared" si="134"/>
        <v>0</v>
      </c>
      <c r="AM557" s="670">
        <f>IF(Tableau7[[#This Row],[N° pièce]]="",0,(Tableau7[[#This Row],[hors TVA]]+(Tableau7[[#This Row],[hors TVA]]*Tableau7[[#This Row],[Taux TVA]])-(Tableau7[[#This Row],[hors TVA]]*Tableau7[[#This Row],[Taux TVA]]*Tableau7[[#This Row],[Régime TVA: Récupération]]))*Tableau7[[#This Row],[Type 1]])</f>
        <v>0</v>
      </c>
      <c r="AN557" s="670">
        <f>IF(Tableau7[[#This Row],[N° pièce]]="",0,IF($K$2="pôle",((Tableau7[[#This Row],[hors TVA]]+(Tableau7[[#This Row],[hors TVA]]*Tableau7[[#This Row],[Taux TVA]])-(Tableau7[[#This Row],[hors TVA]]*Tableau7[[#This Row],[Taux TVA]]*Tableau7[[#This Row],[Régime TVA: Récupération]]))*Tableau7[[#This Row],[Type 2]]),0))</f>
        <v>0</v>
      </c>
      <c r="AO557" s="670">
        <f t="shared" si="139"/>
        <v>0</v>
      </c>
      <c r="AP557" s="255">
        <f t="shared" si="138"/>
        <v>0</v>
      </c>
      <c r="AQ557" s="506">
        <f t="shared" si="137"/>
        <v>0</v>
      </c>
      <c r="AR557" s="671"/>
      <c r="AS557" s="512"/>
      <c r="AT557" s="513" t="str">
        <f>IF(('1C TSsoustraitance'!AP274*FICHE!C$14&lt;J557),"Forfait limité à "&amp;FICHE!C$14&amp;"€/jour","")</f>
        <v/>
      </c>
      <c r="AU557" s="797"/>
      <c r="AV557" s="484"/>
      <c r="AW557" s="484"/>
      <c r="AX557" s="484"/>
      <c r="AY557" s="484"/>
      <c r="AZ557" s="484"/>
      <c r="BA557" s="4"/>
      <c r="BB557" s="4"/>
      <c r="BC557" s="4"/>
      <c r="BD557" s="4"/>
      <c r="BE557" s="4"/>
      <c r="BF557" s="4"/>
      <c r="BG557" s="4"/>
      <c r="BH557" s="4"/>
      <c r="BI557" s="4"/>
      <c r="BJ557" s="4"/>
      <c r="BK557" s="4"/>
      <c r="BL557" s="4"/>
      <c r="BM557" s="4"/>
      <c r="BN557" s="4"/>
      <c r="BO557" s="4"/>
      <c r="BP557" s="4"/>
      <c r="BQ557" s="4"/>
      <c r="BR557" s="4"/>
      <c r="BS557" s="4"/>
      <c r="BT557" s="4"/>
      <c r="BU557" s="4"/>
      <c r="BV557" s="4"/>
      <c r="BW557" s="4"/>
      <c r="BX557" s="4"/>
      <c r="BY557" s="4"/>
      <c r="BZ557" s="4"/>
      <c r="CA557" s="4"/>
      <c r="CB557" s="4"/>
      <c r="CC557" s="4"/>
      <c r="CD557" s="4"/>
      <c r="CE557" s="4"/>
      <c r="CF557" s="4"/>
      <c r="CG557" s="4"/>
      <c r="CH557" s="4"/>
      <c r="CI557" s="4"/>
      <c r="CJ557" s="4"/>
      <c r="CK557" s="4"/>
      <c r="CL557" s="4"/>
      <c r="CM557" s="4"/>
      <c r="CN557" s="4"/>
      <c r="CO557" s="4"/>
      <c r="CP557" s="4"/>
      <c r="CQ557" s="4"/>
      <c r="CR557" s="4"/>
      <c r="CS557" s="4"/>
      <c r="CT557" s="4"/>
      <c r="CU557" s="4"/>
      <c r="CV557" s="4"/>
      <c r="CW557" s="4"/>
      <c r="CX557" s="4"/>
      <c r="CY557" s="4"/>
      <c r="CZ557" s="4"/>
      <c r="DA557" s="4"/>
      <c r="DB557" s="4"/>
      <c r="DC557" s="4"/>
      <c r="DD557" s="4"/>
      <c r="DE557" s="4"/>
      <c r="DF557" s="4"/>
      <c r="DG557" s="4"/>
      <c r="DH557" s="4"/>
      <c r="DI557" s="4"/>
      <c r="DJ557" s="4"/>
      <c r="DK557" s="4"/>
      <c r="DL557" s="4"/>
      <c r="DM557" s="4"/>
      <c r="DN557" s="4"/>
      <c r="DO557" s="4"/>
      <c r="DP557" s="4"/>
      <c r="DQ557" s="4"/>
      <c r="DR557" s="4"/>
      <c r="DS557" s="4"/>
      <c r="DT557" s="4"/>
      <c r="DU557" s="4"/>
      <c r="DV557" s="4"/>
      <c r="DW557" s="4"/>
      <c r="DX557" s="4"/>
      <c r="DY557" s="4"/>
      <c r="DZ557" s="4"/>
      <c r="EA557" s="4"/>
      <c r="EB557" s="4"/>
      <c r="EC557" s="4"/>
      <c r="ED557" s="4"/>
      <c r="EE557" s="4"/>
      <c r="EF557" s="4"/>
      <c r="EG557" s="4"/>
      <c r="EH557" s="4"/>
      <c r="EI557" s="4"/>
      <c r="EJ557" s="4"/>
      <c r="EK557" s="4"/>
      <c r="EL557" s="4"/>
      <c r="EM557" s="4"/>
      <c r="EN557" s="4"/>
      <c r="EO557" s="4"/>
      <c r="EP557" s="4"/>
      <c r="EQ557" s="4"/>
      <c r="ER557" s="4"/>
      <c r="ES557" s="4"/>
      <c r="ET557" s="4"/>
      <c r="EU557" s="4"/>
      <c r="EV557" s="4"/>
      <c r="EW557" s="4"/>
      <c r="EX557" s="4"/>
      <c r="EY557" s="4"/>
      <c r="EZ557" s="4"/>
      <c r="FA557" s="4"/>
      <c r="FB557" s="4"/>
      <c r="FC557" s="4"/>
      <c r="FD557" s="4"/>
      <c r="FE557" s="4"/>
      <c r="FF557" s="4"/>
      <c r="FG557" s="4"/>
      <c r="FH557" s="4"/>
      <c r="FI557" s="4"/>
      <c r="FJ557" s="4"/>
      <c r="FK557" s="4"/>
      <c r="FL557" s="4"/>
      <c r="FM557" s="4"/>
      <c r="FN557" s="4"/>
      <c r="FO557" s="4"/>
      <c r="FP557" s="4"/>
      <c r="FQ557" s="4"/>
      <c r="FR557" s="4"/>
      <c r="FS557" s="4"/>
      <c r="FT557" s="4"/>
      <c r="FU557" s="4"/>
      <c r="FV557" s="4"/>
      <c r="FW557" s="4"/>
      <c r="FX557" s="4"/>
      <c r="FY557" s="4"/>
      <c r="FZ557" s="4"/>
      <c r="GA557" s="4"/>
      <c r="GB557" s="4"/>
      <c r="GC557" s="4"/>
      <c r="GD557" s="4"/>
      <c r="GE557" s="4"/>
      <c r="GF557" s="4"/>
      <c r="GG557" s="4"/>
      <c r="GH557" s="4"/>
      <c r="GI557" s="4"/>
      <c r="GJ557" s="4"/>
      <c r="GK557" s="4"/>
      <c r="GL557" s="4"/>
      <c r="GM557" s="4"/>
      <c r="GN557" s="4"/>
      <c r="GO557" s="4"/>
      <c r="GP557" s="4"/>
      <c r="GQ557" s="4"/>
      <c r="GR557" s="4"/>
      <c r="GS557" s="4"/>
      <c r="GT557" s="4"/>
      <c r="GU557" s="4"/>
      <c r="GV557" s="4"/>
      <c r="GW557" s="4"/>
      <c r="GX557" s="4"/>
      <c r="GY557" s="4"/>
      <c r="GZ557" s="4"/>
      <c r="HA557" s="4"/>
      <c r="HB557" s="4"/>
      <c r="HC557" s="4"/>
    </row>
    <row r="558" spans="1:211" s="380" customFormat="1" ht="13.9" customHeight="1">
      <c r="A558" s="828" t="str">
        <f>IF('1C TSsoustraitance'!$A275&lt;&gt;0,'1C TSsoustraitance'!$A275,"")</f>
        <v/>
      </c>
      <c r="B558" s="530"/>
      <c r="C558" s="513" t="str">
        <f>IF('1C TSsoustraitance'!$A275&lt;&gt;0,'1C TSsoustraitance'!$B275,"")</f>
        <v/>
      </c>
      <c r="D558" s="513" t="str">
        <f>IF('1C TSsoustraitance'!$A275&lt;&gt;0,'1C TSsoustraitance'!$C275,"")</f>
        <v/>
      </c>
      <c r="E558" s="684"/>
      <c r="F558" s="685"/>
      <c r="G558" s="666">
        <f>'1C TSsoustraitance'!$D275</f>
        <v>0</v>
      </c>
      <c r="H558" s="533">
        <v>0.21</v>
      </c>
      <c r="I558" s="533">
        <v>1</v>
      </c>
      <c r="J558" s="534"/>
      <c r="K558" s="667">
        <f t="shared" si="131"/>
        <v>0</v>
      </c>
      <c r="L558" s="668">
        <f>IF(OR('1C TSsoustraitance'!$D275="",'1C TSsoustraitance'!$AP275=0),0,IF(AND('1C TSsoustraitance'!$D275&lt;&gt;"",$K$2="Pôle",'1C TSsoustraitance'!$E275="OUI"),(('1C TSsoustraitance'!$F275+'1C TSsoustraitance'!$G275+'1C TSsoustraitance'!$H275+'1C TSsoustraitance'!$I275+'1C TSsoustraitance'!$M275)/'1C TSsoustraitance'!$R275),IF(AND('1C TSsoustraitance'!$D275&lt;&gt;"",$K$2="Pôle",'1C TSsoustraitance'!$E275="NON"),(('1C TSsoustraitance'!$F275+'1C TSsoustraitance'!$G275+'1C TSsoustraitance'!$H275+'1C TSsoustraitance'!$I275+'1C TSsoustraitance'!$M275)/'1C TSsoustraitance'!$AP275),IF(AND('1C TSsoustraitance'!$D275&lt;&gt;"",$K$2&lt;&gt;"Pôle",'1C TSsoustraitance'!$E275="OUI"),(('1C TSsoustraitance'!$F275+'1C TSsoustraitance'!$G275+'1C TSsoustraitance'!$H275+'1C TSsoustraitance'!$I275+'1C TSsoustraitance'!$J275+'1C TSsoustraitance'!$K275+'1C TSsoustraitance'!$L275+'1C TSsoustraitance'!$M275+'1C TSsoustraitance'!$N275+'1C TSsoustraitance'!$O275+'1C TSsoustraitance'!$P275+'1C TSsoustraitance'!$Q275)/'1C TSsoustraitance'!$R275),IF(AND('1C TSsoustraitance'!$D275&lt;&gt;"",$K$2&lt;&gt;"Pôle",'1C TSsoustraitance'!$E275="NON"),(('1C TSsoustraitance'!$F275+'1C TSsoustraitance'!$G275+'1C TSsoustraitance'!$H275+'1C TSsoustraitance'!$I275+'1C TSsoustraitance'!$J275+'1C TSsoustraitance'!$K275+'1C TSsoustraitance'!$L275+'1C TSsoustraitance'!$M275+'1C TSsoustraitance'!$N275+'1C TSsoustraitance'!$O275+'1C TSsoustraitance'!$P275+'1C TSsoustraitance'!$Q275))/'1C TSsoustraitance'!$AP275)))))</f>
        <v>0</v>
      </c>
      <c r="M558" s="668">
        <f>IF(OR('1C TSsoustraitance'!$D275="",'1C TSsoustraitance'!AP$13=0),0,IF(AND('1C TSsoustraitance'!$D275&lt;&gt;"",$K$2="Pôle",'1C TSsoustraitance'!$E275="OUI"),(('1C TSsoustraitance'!$J275+'1C TSsoustraitance'!$K275+'1C TSsoustraitance'!$L275)/'1C TSsoustraitance'!$R275),IF(AND('1C TSsoustraitance'!$D275&lt;&gt;"",$K$2="Pôle",'1C TSsoustraitance'!$E275="NON"),(('1C TSsoustraitance'!$J275+'1C TSsoustraitance'!$K275+'1C TSsoustraitance'!$L275)/'1C TSsoustraitance'!$AP275),IF(AND('1C TSsoustraitance'!$D275&lt;&gt;"",$K$2&lt;&gt;"Pôle"),0))))</f>
        <v>0</v>
      </c>
      <c r="N558" s="668">
        <f t="shared" si="136"/>
        <v>0</v>
      </c>
      <c r="O558" s="669">
        <f>IF(OR('1C TSsoustraitance'!$D275="",'1C TSsoustraitance'!$E275="OUI",'1C TSsoustraitance'!$AP275=0),0,(('1C TSsoustraitance'!$S275)/'1C TSsoustraitance'!$AP275))</f>
        <v>0</v>
      </c>
      <c r="P558" s="669">
        <f>IF(OR('1C TSsoustraitance'!$D275="",'1C TSsoustraitance'!$E275="OUI",'1C TSsoustraitance'!$AP275=0),0,(('1C TSsoustraitance'!$T275)/'1C TSsoustraitance'!$AP275))</f>
        <v>0</v>
      </c>
      <c r="Q558" s="669">
        <f>IF(OR('1C TSsoustraitance'!$D275="",'1C TSsoustraitance'!$E275="OUI",'1C TSsoustraitance'!$AP275=0),0,(('1C TSsoustraitance'!$U275)/'1C TSsoustraitance'!$AP275))</f>
        <v>0</v>
      </c>
      <c r="R558" s="669">
        <f>IF(OR('1C TSsoustraitance'!$D275="",'1C TSsoustraitance'!$E275="OUI",'1C TSsoustraitance'!$AP275=0),0,(('1C TSsoustraitance'!$V275)/'1C TSsoustraitance'!$AP275))</f>
        <v>0</v>
      </c>
      <c r="S558" s="669">
        <f>IF(OR('1C TSsoustraitance'!$D275="",'1C TSsoustraitance'!$E275="OUI",'1C TSsoustraitance'!$AP275=0),0,(('1C TSsoustraitance'!$W275)/'1C TSsoustraitance'!$AP275))</f>
        <v>0</v>
      </c>
      <c r="T558" s="669">
        <f>IF(OR('1C TSsoustraitance'!$D275="",'1C TSsoustraitance'!$E275="OUI",'1C TSsoustraitance'!$AP275=0),0,(('1C TSsoustraitance'!$X275)/'1C TSsoustraitance'!$AP275))</f>
        <v>0</v>
      </c>
      <c r="U558" s="669">
        <f>IF(OR('1C TSsoustraitance'!$D275="",'1C TSsoustraitance'!$E275="OUI",'1C TSsoustraitance'!$AP275=0),0,(('1C TSsoustraitance'!$Y275)/'1C TSsoustraitance'!$AP275))</f>
        <v>0</v>
      </c>
      <c r="V558" s="669">
        <f>IF(OR('1C TSsoustraitance'!$D275="",'1C TSsoustraitance'!$E275="OUI",'1C TSsoustraitance'!$AP275=0),0,(('1C TSsoustraitance'!$Z275)/'1C TSsoustraitance'!$AP275))</f>
        <v>0</v>
      </c>
      <c r="W558" s="669">
        <f>IF(OR('1C TSsoustraitance'!$D275="",'1C TSsoustraitance'!$E275="OUI",'1C TSsoustraitance'!$AP275=0),0,(('1C TSsoustraitance'!$AA275)/'1C TSsoustraitance'!$AP275))</f>
        <v>0</v>
      </c>
      <c r="X558" s="669">
        <f>IF(OR('1C TSsoustraitance'!$D275="",'1C TSsoustraitance'!$E275="OUI",'1C TSsoustraitance'!$AP275=0),0,(('1C TSsoustraitance'!$AB275)/'1C TSsoustraitance'!$AP275))</f>
        <v>0</v>
      </c>
      <c r="Y558" s="669">
        <f>IF(OR('1C TSsoustraitance'!$D275="",'1C TSsoustraitance'!$E275="OUI",'1C TSsoustraitance'!$AP275=0),0,(('1C TSsoustraitance'!$AC275)/'1C TSsoustraitance'!$AP275))</f>
        <v>0</v>
      </c>
      <c r="Z558" s="669">
        <f>IF(OR('1C TSsoustraitance'!$D275="",'1C TSsoustraitance'!$E275="OUI",'1C TSsoustraitance'!$AP275=0),0,(('1C TSsoustraitance'!$AD275)/'1C TSsoustraitance'!$AP275))</f>
        <v>0</v>
      </c>
      <c r="AA558" s="669">
        <f>IF(OR('1C TSsoustraitance'!$D275="",'1C TSsoustraitance'!$E275="OUI",'1C TSsoustraitance'!$AP275=0),0,(('1C TSsoustraitance'!$AE275)/'1C TSsoustraitance'!$AP275))</f>
        <v>0</v>
      </c>
      <c r="AB558" s="669">
        <f>IF(OR('1C TSsoustraitance'!$D275="",'1C TSsoustraitance'!$E275="OUI",'1C TSsoustraitance'!$AP275=0),0,(('1C TSsoustraitance'!$AF275)/'1C TSsoustraitance'!$AP275))</f>
        <v>0</v>
      </c>
      <c r="AC558" s="669">
        <f>IF(OR('1C TSsoustraitance'!$D275="",'1C TSsoustraitance'!$E275="OUI",'1C TSsoustraitance'!$AP275=0),0,(('1C TSsoustraitance'!$AG275)/'1C TSsoustraitance'!$AP275))</f>
        <v>0</v>
      </c>
      <c r="AD558" s="669">
        <f>IF(OR('1C TSsoustraitance'!$D275="",'1C TSsoustraitance'!$E275="OUI",'1C TSsoustraitance'!$AP275=0),0,(('1C TSsoustraitance'!$AH275)/'1C TSsoustraitance'!$AP275))</f>
        <v>0</v>
      </c>
      <c r="AE558" s="669">
        <f>IF(OR('1C TSsoustraitance'!$D275="",'1C TSsoustraitance'!$E275="OUI",'1C TSsoustraitance'!$AP275=0),0,(('1C TSsoustraitance'!$AI275)/'1C TSsoustraitance'!$AP275))</f>
        <v>0</v>
      </c>
      <c r="AF558" s="669">
        <f>IF(OR('1C TSsoustraitance'!$D275="",'1C TSsoustraitance'!$E275="OUI",'1C TSsoustraitance'!$AP275=0),0,(('1C TSsoustraitance'!$AJ275)/'1C TSsoustraitance'!$AP275))</f>
        <v>0</v>
      </c>
      <c r="AG558" s="669">
        <f>IF(OR('1C TSsoustraitance'!$D275="",'1C TSsoustraitance'!$E275="OUI",'1C TSsoustraitance'!$AP275=0),0,(('1C TSsoustraitance'!$AK275)/'1C TSsoustraitance'!$AP275))</f>
        <v>0</v>
      </c>
      <c r="AH558" s="669">
        <f>IF(OR('1C TSsoustraitance'!$D275="",'1C TSsoustraitance'!$E275="OUI",'1C TSsoustraitance'!$AP275=0),0,(('1C TSsoustraitance'!$AL275)/'1C TSsoustraitance'!$AP275))</f>
        <v>0</v>
      </c>
      <c r="AI558" s="669">
        <f>IF(OR('1C TSsoustraitance'!$D275="",'1C TSsoustraitance'!$E275="OUI",'1C TSsoustraitance'!$AP275=0),0,(('1C TSsoustraitance'!$AM275)/'1C TSsoustraitance'!$AP275))</f>
        <v>0</v>
      </c>
      <c r="AJ558" s="669">
        <f>IF(OR('1C TSsoustraitance'!$D275="",'1C TSsoustraitance'!$E275="OUI",'1C TSsoustraitance'!$AP275=0),0,(('1C TSsoustraitance'!$AN275)/'1C TSsoustraitance'!$AP275))</f>
        <v>0</v>
      </c>
      <c r="AK558" s="669">
        <f t="shared" si="133"/>
        <v>0</v>
      </c>
      <c r="AL558" s="668">
        <f t="shared" si="134"/>
        <v>0</v>
      </c>
      <c r="AM558" s="670">
        <f>IF(Tableau7[[#This Row],[N° pièce]]="",0,(Tableau7[[#This Row],[hors TVA]]+(Tableau7[[#This Row],[hors TVA]]*Tableau7[[#This Row],[Taux TVA]])-(Tableau7[[#This Row],[hors TVA]]*Tableau7[[#This Row],[Taux TVA]]*Tableau7[[#This Row],[Régime TVA: Récupération]]))*Tableau7[[#This Row],[Type 1]])</f>
        <v>0</v>
      </c>
      <c r="AN558" s="670">
        <f>IF(Tableau7[[#This Row],[N° pièce]]="",0,IF($K$2="pôle",((Tableau7[[#This Row],[hors TVA]]+(Tableau7[[#This Row],[hors TVA]]*Tableau7[[#This Row],[Taux TVA]])-(Tableau7[[#This Row],[hors TVA]]*Tableau7[[#This Row],[Taux TVA]]*Tableau7[[#This Row],[Régime TVA: Récupération]]))*Tableau7[[#This Row],[Type 2]]),0))</f>
        <v>0</v>
      </c>
      <c r="AO558" s="670">
        <f t="shared" si="139"/>
        <v>0</v>
      </c>
      <c r="AP558" s="255">
        <f t="shared" si="138"/>
        <v>0</v>
      </c>
      <c r="AQ558" s="506">
        <f t="shared" si="137"/>
        <v>0</v>
      </c>
      <c r="AR558" s="671"/>
      <c r="AS558" s="512"/>
      <c r="AT558" s="513" t="str">
        <f>IF(('1C TSsoustraitance'!AP275*FICHE!C$14&lt;J558),"Forfait limité à "&amp;FICHE!C$14&amp;"€/jour","")</f>
        <v/>
      </c>
      <c r="AU558" s="797"/>
      <c r="AV558" s="484"/>
      <c r="AW558" s="484"/>
      <c r="AX558" s="484"/>
      <c r="AY558" s="484"/>
      <c r="AZ558" s="484"/>
      <c r="BA558" s="4"/>
      <c r="BB558" s="4"/>
      <c r="BC558" s="4"/>
      <c r="BD558" s="4"/>
      <c r="BE558" s="4"/>
      <c r="BF558" s="4"/>
      <c r="BG558" s="4"/>
      <c r="BH558" s="4"/>
      <c r="BI558" s="4"/>
      <c r="BJ558" s="4"/>
      <c r="BK558" s="4"/>
      <c r="BL558" s="4"/>
      <c r="BM558" s="4"/>
      <c r="BN558" s="4"/>
      <c r="BO558" s="4"/>
      <c r="BP558" s="4"/>
      <c r="BQ558" s="4"/>
      <c r="BR558" s="4"/>
      <c r="BS558" s="4"/>
      <c r="BT558" s="4"/>
      <c r="BU558" s="4"/>
      <c r="BV558" s="4"/>
      <c r="BW558" s="4"/>
      <c r="BX558" s="4"/>
      <c r="BY558" s="4"/>
      <c r="BZ558" s="4"/>
      <c r="CA558" s="4"/>
      <c r="CB558" s="4"/>
      <c r="CC558" s="4"/>
      <c r="CD558" s="4"/>
      <c r="CE558" s="4"/>
      <c r="CF558" s="4"/>
      <c r="CG558" s="4"/>
      <c r="CH558" s="4"/>
      <c r="CI558" s="4"/>
      <c r="CJ558" s="4"/>
      <c r="CK558" s="4"/>
      <c r="CL558" s="4"/>
      <c r="CM558" s="4"/>
      <c r="CN558" s="4"/>
      <c r="CO558" s="4"/>
      <c r="CP558" s="4"/>
      <c r="CQ558" s="4"/>
      <c r="CR558" s="4"/>
      <c r="CS558" s="4"/>
      <c r="CT558" s="4"/>
      <c r="CU558" s="4"/>
      <c r="CV558" s="4"/>
      <c r="CW558" s="4"/>
      <c r="CX558" s="4"/>
      <c r="CY558" s="4"/>
      <c r="CZ558" s="4"/>
      <c r="DA558" s="4"/>
      <c r="DB558" s="4"/>
      <c r="DC558" s="4"/>
      <c r="DD558" s="4"/>
      <c r="DE558" s="4"/>
      <c r="DF558" s="4"/>
      <c r="DG558" s="4"/>
      <c r="DH558" s="4"/>
      <c r="DI558" s="4"/>
      <c r="DJ558" s="4"/>
      <c r="DK558" s="4"/>
      <c r="DL558" s="4"/>
      <c r="DM558" s="4"/>
      <c r="DN558" s="4"/>
      <c r="DO558" s="4"/>
      <c r="DP558" s="4"/>
      <c r="DQ558" s="4"/>
      <c r="DR558" s="4"/>
      <c r="DS558" s="4"/>
      <c r="DT558" s="4"/>
      <c r="DU558" s="4"/>
      <c r="DV558" s="4"/>
      <c r="DW558" s="4"/>
      <c r="DX558" s="4"/>
      <c r="DY558" s="4"/>
      <c r="DZ558" s="4"/>
      <c r="EA558" s="4"/>
      <c r="EB558" s="4"/>
      <c r="EC558" s="4"/>
      <c r="ED558" s="4"/>
      <c r="EE558" s="4"/>
      <c r="EF558" s="4"/>
      <c r="EG558" s="4"/>
      <c r="EH558" s="4"/>
      <c r="EI558" s="4"/>
      <c r="EJ558" s="4"/>
      <c r="EK558" s="4"/>
      <c r="EL558" s="4"/>
      <c r="EM558" s="4"/>
      <c r="EN558" s="4"/>
      <c r="EO558" s="4"/>
      <c r="EP558" s="4"/>
      <c r="EQ558" s="4"/>
      <c r="ER558" s="4"/>
      <c r="ES558" s="4"/>
      <c r="ET558" s="4"/>
      <c r="EU558" s="4"/>
      <c r="EV558" s="4"/>
      <c r="EW558" s="4"/>
      <c r="EX558" s="4"/>
      <c r="EY558" s="4"/>
      <c r="EZ558" s="4"/>
      <c r="FA558" s="4"/>
      <c r="FB558" s="4"/>
      <c r="FC558" s="4"/>
      <c r="FD558" s="4"/>
      <c r="FE558" s="4"/>
      <c r="FF558" s="4"/>
      <c r="FG558" s="4"/>
      <c r="FH558" s="4"/>
      <c r="FI558" s="4"/>
      <c r="FJ558" s="4"/>
      <c r="FK558" s="4"/>
      <c r="FL558" s="4"/>
      <c r="FM558" s="4"/>
      <c r="FN558" s="4"/>
      <c r="FO558" s="4"/>
      <c r="FP558" s="4"/>
      <c r="FQ558" s="4"/>
      <c r="FR558" s="4"/>
      <c r="FS558" s="4"/>
      <c r="FT558" s="4"/>
      <c r="FU558" s="4"/>
      <c r="FV558" s="4"/>
      <c r="FW558" s="4"/>
      <c r="FX558" s="4"/>
      <c r="FY558" s="4"/>
      <c r="FZ558" s="4"/>
      <c r="GA558" s="4"/>
      <c r="GB558" s="4"/>
      <c r="GC558" s="4"/>
      <c r="GD558" s="4"/>
      <c r="GE558" s="4"/>
      <c r="GF558" s="4"/>
      <c r="GG558" s="4"/>
      <c r="GH558" s="4"/>
      <c r="GI558" s="4"/>
      <c r="GJ558" s="4"/>
      <c r="GK558" s="4"/>
      <c r="GL558" s="4"/>
      <c r="GM558" s="4"/>
      <c r="GN558" s="4"/>
      <c r="GO558" s="4"/>
      <c r="GP558" s="4"/>
      <c r="GQ558" s="4"/>
      <c r="GR558" s="4"/>
      <c r="GS558" s="4"/>
      <c r="GT558" s="4"/>
      <c r="GU558" s="4"/>
      <c r="GV558" s="4"/>
      <c r="GW558" s="4"/>
      <c r="GX558" s="4"/>
      <c r="GY558" s="4"/>
      <c r="GZ558" s="4"/>
      <c r="HA558" s="4"/>
      <c r="HB558" s="4"/>
      <c r="HC558" s="4"/>
    </row>
    <row r="559" spans="1:211" s="381" customFormat="1" ht="13.9" customHeight="1">
      <c r="A559" s="828" t="str">
        <f>IF('1C TSsoustraitance'!$A276&lt;&gt;0,'1C TSsoustraitance'!$A276,"")</f>
        <v/>
      </c>
      <c r="B559" s="530"/>
      <c r="C559" s="513" t="str">
        <f>IF('1C TSsoustraitance'!$A276&lt;&gt;0,'1C TSsoustraitance'!$B276,"")</f>
        <v/>
      </c>
      <c r="D559" s="513" t="str">
        <f>IF('1C TSsoustraitance'!$A276&lt;&gt;0,'1C TSsoustraitance'!$C276,"")</f>
        <v/>
      </c>
      <c r="E559" s="684"/>
      <c r="F559" s="685"/>
      <c r="G559" s="666">
        <f>'1C TSsoustraitance'!$D276</f>
        <v>0</v>
      </c>
      <c r="H559" s="533">
        <v>0.21</v>
      </c>
      <c r="I559" s="533">
        <v>1</v>
      </c>
      <c r="J559" s="534"/>
      <c r="K559" s="667">
        <f t="shared" si="131"/>
        <v>0</v>
      </c>
      <c r="L559" s="668">
        <f>IF(OR('1C TSsoustraitance'!$D276="",'1C TSsoustraitance'!$AP276=0),0,IF(AND('1C TSsoustraitance'!$D276&lt;&gt;"",$K$2="Pôle",'1C TSsoustraitance'!$E276="OUI"),(('1C TSsoustraitance'!$F276+'1C TSsoustraitance'!$G276+'1C TSsoustraitance'!$H276+'1C TSsoustraitance'!$I276+'1C TSsoustraitance'!$M276)/'1C TSsoustraitance'!$R276),IF(AND('1C TSsoustraitance'!$D276&lt;&gt;"",$K$2="Pôle",'1C TSsoustraitance'!$E276="NON"),(('1C TSsoustraitance'!$F276+'1C TSsoustraitance'!$G276+'1C TSsoustraitance'!$H276+'1C TSsoustraitance'!$I276+'1C TSsoustraitance'!$M276)/'1C TSsoustraitance'!$AP276),IF(AND('1C TSsoustraitance'!$D276&lt;&gt;"",$K$2&lt;&gt;"Pôle",'1C TSsoustraitance'!$E276="OUI"),(('1C TSsoustraitance'!$F276+'1C TSsoustraitance'!$G276+'1C TSsoustraitance'!$H276+'1C TSsoustraitance'!$I276+'1C TSsoustraitance'!$J276+'1C TSsoustraitance'!$K276+'1C TSsoustraitance'!$L276+'1C TSsoustraitance'!$M276+'1C TSsoustraitance'!$N276+'1C TSsoustraitance'!$O276+'1C TSsoustraitance'!$P276+'1C TSsoustraitance'!$Q276)/'1C TSsoustraitance'!$R276),IF(AND('1C TSsoustraitance'!$D276&lt;&gt;"",$K$2&lt;&gt;"Pôle",'1C TSsoustraitance'!$E276="NON"),(('1C TSsoustraitance'!$F276+'1C TSsoustraitance'!$G276+'1C TSsoustraitance'!$H276+'1C TSsoustraitance'!$I276+'1C TSsoustraitance'!$J276+'1C TSsoustraitance'!$K276+'1C TSsoustraitance'!$L276+'1C TSsoustraitance'!$M276+'1C TSsoustraitance'!$N276+'1C TSsoustraitance'!$O276+'1C TSsoustraitance'!$P276+'1C TSsoustraitance'!$Q276))/'1C TSsoustraitance'!$AP276)))))</f>
        <v>0</v>
      </c>
      <c r="M559" s="668">
        <f>IF(OR('1C TSsoustraitance'!$D276="",'1C TSsoustraitance'!AP$13=0),0,IF(AND('1C TSsoustraitance'!$D276&lt;&gt;"",$K$2="Pôle",'1C TSsoustraitance'!$E276="OUI"),(('1C TSsoustraitance'!$J276+'1C TSsoustraitance'!$K276+'1C TSsoustraitance'!$L276)/'1C TSsoustraitance'!$R276),IF(AND('1C TSsoustraitance'!$D276&lt;&gt;"",$K$2="Pôle",'1C TSsoustraitance'!$E276="NON"),(('1C TSsoustraitance'!$J276+'1C TSsoustraitance'!$K276+'1C TSsoustraitance'!$L276)/'1C TSsoustraitance'!$AP276),IF(AND('1C TSsoustraitance'!$D276&lt;&gt;"",$K$2&lt;&gt;"Pôle"),0))))</f>
        <v>0</v>
      </c>
      <c r="N559" s="668">
        <f t="shared" si="136"/>
        <v>0</v>
      </c>
      <c r="O559" s="669">
        <f>IF(OR('1C TSsoustraitance'!$D276="",'1C TSsoustraitance'!$E276="OUI",'1C TSsoustraitance'!$AP276=0),0,(('1C TSsoustraitance'!$S276)/'1C TSsoustraitance'!$AP276))</f>
        <v>0</v>
      </c>
      <c r="P559" s="669">
        <f>IF(OR('1C TSsoustraitance'!$D276="",'1C TSsoustraitance'!$E276="OUI",'1C TSsoustraitance'!$AP276=0),0,(('1C TSsoustraitance'!$T276)/'1C TSsoustraitance'!$AP276))</f>
        <v>0</v>
      </c>
      <c r="Q559" s="669">
        <f>IF(OR('1C TSsoustraitance'!$D276="",'1C TSsoustraitance'!$E276="OUI",'1C TSsoustraitance'!$AP276=0),0,(('1C TSsoustraitance'!$U276)/'1C TSsoustraitance'!$AP276))</f>
        <v>0</v>
      </c>
      <c r="R559" s="669">
        <f>IF(OR('1C TSsoustraitance'!$D276="",'1C TSsoustraitance'!$E276="OUI",'1C TSsoustraitance'!$AP276=0),0,(('1C TSsoustraitance'!$V276)/'1C TSsoustraitance'!$AP276))</f>
        <v>0</v>
      </c>
      <c r="S559" s="669">
        <f>IF(OR('1C TSsoustraitance'!$D276="",'1C TSsoustraitance'!$E276="OUI",'1C TSsoustraitance'!$AP276=0),0,(('1C TSsoustraitance'!$W276)/'1C TSsoustraitance'!$AP276))</f>
        <v>0</v>
      </c>
      <c r="T559" s="669">
        <f>IF(OR('1C TSsoustraitance'!$D276="",'1C TSsoustraitance'!$E276="OUI",'1C TSsoustraitance'!$AP276=0),0,(('1C TSsoustraitance'!$X276)/'1C TSsoustraitance'!$AP276))</f>
        <v>0</v>
      </c>
      <c r="U559" s="669">
        <f>IF(OR('1C TSsoustraitance'!$D276="",'1C TSsoustraitance'!$E276="OUI",'1C TSsoustraitance'!$AP276=0),0,(('1C TSsoustraitance'!$Y276)/'1C TSsoustraitance'!$AP276))</f>
        <v>0</v>
      </c>
      <c r="V559" s="669">
        <f>IF(OR('1C TSsoustraitance'!$D276="",'1C TSsoustraitance'!$E276="OUI",'1C TSsoustraitance'!$AP276=0),0,(('1C TSsoustraitance'!$Z276)/'1C TSsoustraitance'!$AP276))</f>
        <v>0</v>
      </c>
      <c r="W559" s="669">
        <f>IF(OR('1C TSsoustraitance'!$D276="",'1C TSsoustraitance'!$E276="OUI",'1C TSsoustraitance'!$AP276=0),0,(('1C TSsoustraitance'!$AA276)/'1C TSsoustraitance'!$AP276))</f>
        <v>0</v>
      </c>
      <c r="X559" s="669">
        <f>IF(OR('1C TSsoustraitance'!$D276="",'1C TSsoustraitance'!$E276="OUI",'1C TSsoustraitance'!$AP276=0),0,(('1C TSsoustraitance'!$AB276)/'1C TSsoustraitance'!$AP276))</f>
        <v>0</v>
      </c>
      <c r="Y559" s="669">
        <f>IF(OR('1C TSsoustraitance'!$D276="",'1C TSsoustraitance'!$E276="OUI",'1C TSsoustraitance'!$AP276=0),0,(('1C TSsoustraitance'!$AC276)/'1C TSsoustraitance'!$AP276))</f>
        <v>0</v>
      </c>
      <c r="Z559" s="669">
        <f>IF(OR('1C TSsoustraitance'!$D276="",'1C TSsoustraitance'!$E276="OUI",'1C TSsoustraitance'!$AP276=0),0,(('1C TSsoustraitance'!$AD276)/'1C TSsoustraitance'!$AP276))</f>
        <v>0</v>
      </c>
      <c r="AA559" s="669">
        <f>IF(OR('1C TSsoustraitance'!$D276="",'1C TSsoustraitance'!$E276="OUI",'1C TSsoustraitance'!$AP276=0),0,(('1C TSsoustraitance'!$AE276)/'1C TSsoustraitance'!$AP276))</f>
        <v>0</v>
      </c>
      <c r="AB559" s="669">
        <f>IF(OR('1C TSsoustraitance'!$D276="",'1C TSsoustraitance'!$E276="OUI",'1C TSsoustraitance'!$AP276=0),0,(('1C TSsoustraitance'!$AF276)/'1C TSsoustraitance'!$AP276))</f>
        <v>0</v>
      </c>
      <c r="AC559" s="669">
        <f>IF(OR('1C TSsoustraitance'!$D276="",'1C TSsoustraitance'!$E276="OUI",'1C TSsoustraitance'!$AP276=0),0,(('1C TSsoustraitance'!$AG276)/'1C TSsoustraitance'!$AP276))</f>
        <v>0</v>
      </c>
      <c r="AD559" s="669">
        <f>IF(OR('1C TSsoustraitance'!$D276="",'1C TSsoustraitance'!$E276="OUI",'1C TSsoustraitance'!$AP276=0),0,(('1C TSsoustraitance'!$AH276)/'1C TSsoustraitance'!$AP276))</f>
        <v>0</v>
      </c>
      <c r="AE559" s="669">
        <f>IF(OR('1C TSsoustraitance'!$D276="",'1C TSsoustraitance'!$E276="OUI",'1C TSsoustraitance'!$AP276=0),0,(('1C TSsoustraitance'!$AI276)/'1C TSsoustraitance'!$AP276))</f>
        <v>0</v>
      </c>
      <c r="AF559" s="669">
        <f>IF(OR('1C TSsoustraitance'!$D276="",'1C TSsoustraitance'!$E276="OUI",'1C TSsoustraitance'!$AP276=0),0,(('1C TSsoustraitance'!$AJ276)/'1C TSsoustraitance'!$AP276))</f>
        <v>0</v>
      </c>
      <c r="AG559" s="669">
        <f>IF(OR('1C TSsoustraitance'!$D276="",'1C TSsoustraitance'!$E276="OUI",'1C TSsoustraitance'!$AP276=0),0,(('1C TSsoustraitance'!$AK276)/'1C TSsoustraitance'!$AP276))</f>
        <v>0</v>
      </c>
      <c r="AH559" s="669">
        <f>IF(OR('1C TSsoustraitance'!$D276="",'1C TSsoustraitance'!$E276="OUI",'1C TSsoustraitance'!$AP276=0),0,(('1C TSsoustraitance'!$AL276)/'1C TSsoustraitance'!$AP276))</f>
        <v>0</v>
      </c>
      <c r="AI559" s="669">
        <f>IF(OR('1C TSsoustraitance'!$D276="",'1C TSsoustraitance'!$E276="OUI",'1C TSsoustraitance'!$AP276=0),0,(('1C TSsoustraitance'!$AM276)/'1C TSsoustraitance'!$AP276))</f>
        <v>0</v>
      </c>
      <c r="AJ559" s="669">
        <f>IF(OR('1C TSsoustraitance'!$D276="",'1C TSsoustraitance'!$E276="OUI",'1C TSsoustraitance'!$AP276=0),0,(('1C TSsoustraitance'!$AN276)/'1C TSsoustraitance'!$AP276))</f>
        <v>0</v>
      </c>
      <c r="AK559" s="669">
        <f t="shared" si="133"/>
        <v>0</v>
      </c>
      <c r="AL559" s="668">
        <f t="shared" si="134"/>
        <v>0</v>
      </c>
      <c r="AM559" s="670">
        <f>IF(Tableau7[[#This Row],[N° pièce]]="",0,(Tableau7[[#This Row],[hors TVA]]+(Tableau7[[#This Row],[hors TVA]]*Tableau7[[#This Row],[Taux TVA]])-(Tableau7[[#This Row],[hors TVA]]*Tableau7[[#This Row],[Taux TVA]]*Tableau7[[#This Row],[Régime TVA: Récupération]]))*Tableau7[[#This Row],[Type 1]])</f>
        <v>0</v>
      </c>
      <c r="AN559" s="670">
        <f>IF(Tableau7[[#This Row],[N° pièce]]="",0,IF($K$2="pôle",((Tableau7[[#This Row],[hors TVA]]+(Tableau7[[#This Row],[hors TVA]]*Tableau7[[#This Row],[Taux TVA]])-(Tableau7[[#This Row],[hors TVA]]*Tableau7[[#This Row],[Taux TVA]]*Tableau7[[#This Row],[Régime TVA: Récupération]]))*Tableau7[[#This Row],[Type 2]]),0))</f>
        <v>0</v>
      </c>
      <c r="AO559" s="670">
        <f t="shared" si="139"/>
        <v>0</v>
      </c>
      <c r="AP559" s="255">
        <f t="shared" si="138"/>
        <v>0</v>
      </c>
      <c r="AQ559" s="506">
        <f t="shared" si="137"/>
        <v>0</v>
      </c>
      <c r="AR559" s="671"/>
      <c r="AS559" s="512"/>
      <c r="AT559" s="513" t="str">
        <f>IF(('1C TSsoustraitance'!AP276*FICHE!C$14&lt;J559),"Forfait limité à "&amp;FICHE!C$14&amp;"€/jour","")</f>
        <v/>
      </c>
      <c r="AU559" s="797"/>
      <c r="AV559" s="484"/>
      <c r="AW559" s="484"/>
      <c r="AX559" s="484"/>
      <c r="AY559" s="484"/>
      <c r="AZ559" s="484"/>
      <c r="BA559" s="4"/>
      <c r="BB559" s="4"/>
      <c r="BC559" s="4"/>
      <c r="BD559" s="4"/>
      <c r="BE559" s="4"/>
      <c r="BF559" s="4"/>
      <c r="BG559" s="4"/>
      <c r="BH559" s="4"/>
      <c r="BI559" s="4"/>
      <c r="BJ559" s="4"/>
      <c r="BK559" s="4"/>
      <c r="BL559" s="4"/>
      <c r="BM559" s="4"/>
      <c r="BN559" s="4"/>
      <c r="BO559" s="4"/>
      <c r="BP559" s="4"/>
      <c r="BQ559" s="4"/>
      <c r="BR559" s="4"/>
      <c r="BS559" s="4"/>
      <c r="BT559" s="4"/>
      <c r="BU559" s="4"/>
      <c r="BV559" s="4"/>
      <c r="BW559" s="4"/>
      <c r="BX559" s="4"/>
      <c r="BY559" s="4"/>
      <c r="BZ559" s="4"/>
      <c r="CA559" s="4"/>
      <c r="CB559" s="4"/>
      <c r="CC559" s="4"/>
      <c r="CD559" s="4"/>
      <c r="CE559" s="4"/>
      <c r="CF559" s="4"/>
      <c r="CG559" s="4"/>
      <c r="CH559" s="4"/>
      <c r="CI559" s="4"/>
      <c r="CJ559" s="4"/>
      <c r="CK559" s="4"/>
      <c r="CL559" s="4"/>
      <c r="CM559" s="4"/>
      <c r="CN559" s="4"/>
      <c r="CO559" s="4"/>
      <c r="CP559" s="4"/>
      <c r="CQ559" s="4"/>
      <c r="CR559" s="4"/>
      <c r="CS559" s="4"/>
      <c r="CT559" s="4"/>
      <c r="CU559" s="4"/>
      <c r="CV559" s="4"/>
      <c r="CW559" s="4"/>
      <c r="CX559" s="4"/>
      <c r="CY559" s="4"/>
      <c r="CZ559" s="4"/>
      <c r="DA559" s="4"/>
      <c r="DB559" s="4"/>
      <c r="DC559" s="4"/>
      <c r="DD559" s="4"/>
      <c r="DE559" s="4"/>
      <c r="DF559" s="4"/>
      <c r="DG559" s="4"/>
      <c r="DH559" s="4"/>
      <c r="DI559" s="4"/>
      <c r="DJ559" s="4"/>
      <c r="DK559" s="4"/>
      <c r="DL559" s="4"/>
      <c r="DM559" s="4"/>
      <c r="DN559" s="4"/>
      <c r="DO559" s="4"/>
      <c r="DP559" s="4"/>
      <c r="DQ559" s="4"/>
      <c r="DR559" s="4"/>
      <c r="DS559" s="4"/>
      <c r="DT559" s="4"/>
      <c r="DU559" s="4"/>
      <c r="DV559" s="4"/>
      <c r="DW559" s="4"/>
      <c r="DX559" s="4"/>
      <c r="DY559" s="4"/>
      <c r="DZ559" s="4"/>
      <c r="EA559" s="4"/>
      <c r="EB559" s="4"/>
      <c r="EC559" s="4"/>
      <c r="ED559" s="4"/>
      <c r="EE559" s="4"/>
      <c r="EF559" s="4"/>
      <c r="EG559" s="4"/>
      <c r="EH559" s="4"/>
      <c r="EI559" s="4"/>
      <c r="EJ559" s="4"/>
      <c r="EK559" s="4"/>
      <c r="EL559" s="4"/>
      <c r="EM559" s="4"/>
      <c r="EN559" s="4"/>
      <c r="EO559" s="4"/>
      <c r="EP559" s="4"/>
      <c r="EQ559" s="4"/>
      <c r="ER559" s="4"/>
      <c r="ES559" s="4"/>
      <c r="ET559" s="4"/>
      <c r="EU559" s="4"/>
      <c r="EV559" s="4"/>
      <c r="EW559" s="4"/>
      <c r="EX559" s="4"/>
      <c r="EY559" s="4"/>
      <c r="EZ559" s="4"/>
      <c r="FA559" s="4"/>
      <c r="FB559" s="4"/>
      <c r="FC559" s="4"/>
      <c r="FD559" s="4"/>
      <c r="FE559" s="4"/>
      <c r="FF559" s="4"/>
      <c r="FG559" s="4"/>
      <c r="FH559" s="4"/>
      <c r="FI559" s="4"/>
      <c r="FJ559" s="4"/>
      <c r="FK559" s="4"/>
      <c r="FL559" s="4"/>
      <c r="FM559" s="4"/>
      <c r="FN559" s="4"/>
      <c r="FO559" s="4"/>
      <c r="FP559" s="4"/>
      <c r="FQ559" s="4"/>
      <c r="FR559" s="4"/>
      <c r="FS559" s="4"/>
      <c r="FT559" s="4"/>
      <c r="FU559" s="4"/>
      <c r="FV559" s="4"/>
      <c r="FW559" s="4"/>
      <c r="FX559" s="4"/>
      <c r="FY559" s="4"/>
      <c r="FZ559" s="4"/>
      <c r="GA559" s="4"/>
      <c r="GB559" s="4"/>
      <c r="GC559" s="4"/>
      <c r="GD559" s="4"/>
      <c r="GE559" s="4"/>
      <c r="GF559" s="4"/>
      <c r="GG559" s="4"/>
      <c r="GH559" s="4"/>
      <c r="GI559" s="4"/>
      <c r="GJ559" s="4"/>
      <c r="GK559" s="4"/>
      <c r="GL559" s="4"/>
      <c r="GM559" s="4"/>
      <c r="GN559" s="4"/>
      <c r="GO559" s="4"/>
      <c r="GP559" s="4"/>
      <c r="GQ559" s="4"/>
      <c r="GR559" s="4"/>
      <c r="GS559" s="4"/>
      <c r="GT559" s="4"/>
      <c r="GU559" s="4"/>
      <c r="GV559" s="4"/>
      <c r="GW559" s="4"/>
      <c r="GX559" s="4"/>
      <c r="GY559" s="4"/>
      <c r="GZ559" s="4"/>
      <c r="HA559" s="4"/>
      <c r="HB559" s="4"/>
      <c r="HC559" s="4"/>
    </row>
    <row r="560" spans="1:211" s="379" customFormat="1" ht="13.9" customHeight="1">
      <c r="A560" s="828" t="str">
        <f>IF('1C TSsoustraitance'!$A277&lt;&gt;0,'1C TSsoustraitance'!$A277,"")</f>
        <v/>
      </c>
      <c r="B560" s="530"/>
      <c r="C560" s="513" t="str">
        <f>IF('1C TSsoustraitance'!$A277&lt;&gt;0,'1C TSsoustraitance'!$B277,"")</f>
        <v/>
      </c>
      <c r="D560" s="513" t="str">
        <f>IF('1C TSsoustraitance'!$A277&lt;&gt;0,'1C TSsoustraitance'!$C277,"")</f>
        <v/>
      </c>
      <c r="E560" s="684"/>
      <c r="F560" s="685"/>
      <c r="G560" s="666">
        <f>'1C TSsoustraitance'!$D277</f>
        <v>0</v>
      </c>
      <c r="H560" s="533">
        <v>0.21</v>
      </c>
      <c r="I560" s="533">
        <v>1</v>
      </c>
      <c r="J560" s="534"/>
      <c r="K560" s="667">
        <f t="shared" si="131"/>
        <v>0</v>
      </c>
      <c r="L560" s="668">
        <f>IF(OR('1C TSsoustraitance'!$D277="",'1C TSsoustraitance'!$AP277=0),0,IF(AND('1C TSsoustraitance'!$D277&lt;&gt;"",$K$2="Pôle",'1C TSsoustraitance'!$E277="OUI"),(('1C TSsoustraitance'!$F277+'1C TSsoustraitance'!$G277+'1C TSsoustraitance'!$H277+'1C TSsoustraitance'!$I277+'1C TSsoustraitance'!$M277)/'1C TSsoustraitance'!$R277),IF(AND('1C TSsoustraitance'!$D277&lt;&gt;"",$K$2="Pôle",'1C TSsoustraitance'!$E277="NON"),(('1C TSsoustraitance'!$F277+'1C TSsoustraitance'!$G277+'1C TSsoustraitance'!$H277+'1C TSsoustraitance'!$I277+'1C TSsoustraitance'!$M277)/'1C TSsoustraitance'!$AP277),IF(AND('1C TSsoustraitance'!$D277&lt;&gt;"",$K$2&lt;&gt;"Pôle",'1C TSsoustraitance'!$E277="OUI"),(('1C TSsoustraitance'!$F277+'1C TSsoustraitance'!$G277+'1C TSsoustraitance'!$H277+'1C TSsoustraitance'!$I277+'1C TSsoustraitance'!$J277+'1C TSsoustraitance'!$K277+'1C TSsoustraitance'!$L277+'1C TSsoustraitance'!$M277+'1C TSsoustraitance'!$N277+'1C TSsoustraitance'!$O277+'1C TSsoustraitance'!$P277+'1C TSsoustraitance'!$Q277)/'1C TSsoustraitance'!$R277),IF(AND('1C TSsoustraitance'!$D277&lt;&gt;"",$K$2&lt;&gt;"Pôle",'1C TSsoustraitance'!$E277="NON"),(('1C TSsoustraitance'!$F277+'1C TSsoustraitance'!$G277+'1C TSsoustraitance'!$H277+'1C TSsoustraitance'!$I277+'1C TSsoustraitance'!$J277+'1C TSsoustraitance'!$K277+'1C TSsoustraitance'!$L277+'1C TSsoustraitance'!$M277+'1C TSsoustraitance'!$N277+'1C TSsoustraitance'!$O277+'1C TSsoustraitance'!$P277+'1C TSsoustraitance'!$Q277))/'1C TSsoustraitance'!$AP277)))))</f>
        <v>0</v>
      </c>
      <c r="M560" s="668">
        <f>IF(OR('1C TSsoustraitance'!$D277="",'1C TSsoustraitance'!AP$13=0),0,IF(AND('1C TSsoustraitance'!$D277&lt;&gt;"",$K$2="Pôle",'1C TSsoustraitance'!$E277="OUI"),(('1C TSsoustraitance'!$J277+'1C TSsoustraitance'!$K277+'1C TSsoustraitance'!$L277)/'1C TSsoustraitance'!$R277),IF(AND('1C TSsoustraitance'!$D277&lt;&gt;"",$K$2="Pôle",'1C TSsoustraitance'!$E277="NON"),(('1C TSsoustraitance'!$J277+'1C TSsoustraitance'!$K277+'1C TSsoustraitance'!$L277)/'1C TSsoustraitance'!$AP277),IF(AND('1C TSsoustraitance'!$D277&lt;&gt;"",$K$2&lt;&gt;"Pôle"),0))))</f>
        <v>0</v>
      </c>
      <c r="N560" s="668">
        <f t="shared" si="136"/>
        <v>0</v>
      </c>
      <c r="O560" s="669">
        <f>IF(OR('1C TSsoustraitance'!$D277="",'1C TSsoustraitance'!$E277="OUI",'1C TSsoustraitance'!$AP277=0),0,(('1C TSsoustraitance'!$S277)/'1C TSsoustraitance'!$AP277))</f>
        <v>0</v>
      </c>
      <c r="P560" s="669">
        <f>IF(OR('1C TSsoustraitance'!$D277="",'1C TSsoustraitance'!$E277="OUI",'1C TSsoustraitance'!$AP277=0),0,(('1C TSsoustraitance'!$T277)/'1C TSsoustraitance'!$AP277))</f>
        <v>0</v>
      </c>
      <c r="Q560" s="669">
        <f>IF(OR('1C TSsoustraitance'!$D277="",'1C TSsoustraitance'!$E277="OUI",'1C TSsoustraitance'!$AP277=0),0,(('1C TSsoustraitance'!$U277)/'1C TSsoustraitance'!$AP277))</f>
        <v>0</v>
      </c>
      <c r="R560" s="669">
        <f>IF(OR('1C TSsoustraitance'!$D277="",'1C TSsoustraitance'!$E277="OUI",'1C TSsoustraitance'!$AP277=0),0,(('1C TSsoustraitance'!$V277)/'1C TSsoustraitance'!$AP277))</f>
        <v>0</v>
      </c>
      <c r="S560" s="669">
        <f>IF(OR('1C TSsoustraitance'!$D277="",'1C TSsoustraitance'!$E277="OUI",'1C TSsoustraitance'!$AP277=0),0,(('1C TSsoustraitance'!$W277)/'1C TSsoustraitance'!$AP277))</f>
        <v>0</v>
      </c>
      <c r="T560" s="669">
        <f>IF(OR('1C TSsoustraitance'!$D277="",'1C TSsoustraitance'!$E277="OUI",'1C TSsoustraitance'!$AP277=0),0,(('1C TSsoustraitance'!$X277)/'1C TSsoustraitance'!$AP277))</f>
        <v>0</v>
      </c>
      <c r="U560" s="669">
        <f>IF(OR('1C TSsoustraitance'!$D277="",'1C TSsoustraitance'!$E277="OUI",'1C TSsoustraitance'!$AP277=0),0,(('1C TSsoustraitance'!$Y277)/'1C TSsoustraitance'!$AP277))</f>
        <v>0</v>
      </c>
      <c r="V560" s="669">
        <f>IF(OR('1C TSsoustraitance'!$D277="",'1C TSsoustraitance'!$E277="OUI",'1C TSsoustraitance'!$AP277=0),0,(('1C TSsoustraitance'!$Z277)/'1C TSsoustraitance'!$AP277))</f>
        <v>0</v>
      </c>
      <c r="W560" s="669">
        <f>IF(OR('1C TSsoustraitance'!$D277="",'1C TSsoustraitance'!$E277="OUI",'1C TSsoustraitance'!$AP277=0),0,(('1C TSsoustraitance'!$AA277)/'1C TSsoustraitance'!$AP277))</f>
        <v>0</v>
      </c>
      <c r="X560" s="669">
        <f>IF(OR('1C TSsoustraitance'!$D277="",'1C TSsoustraitance'!$E277="OUI",'1C TSsoustraitance'!$AP277=0),0,(('1C TSsoustraitance'!$AB277)/'1C TSsoustraitance'!$AP277))</f>
        <v>0</v>
      </c>
      <c r="Y560" s="669">
        <f>IF(OR('1C TSsoustraitance'!$D277="",'1C TSsoustraitance'!$E277="OUI",'1C TSsoustraitance'!$AP277=0),0,(('1C TSsoustraitance'!$AC277)/'1C TSsoustraitance'!$AP277))</f>
        <v>0</v>
      </c>
      <c r="Z560" s="669">
        <f>IF(OR('1C TSsoustraitance'!$D277="",'1C TSsoustraitance'!$E277="OUI",'1C TSsoustraitance'!$AP277=0),0,(('1C TSsoustraitance'!$AD277)/'1C TSsoustraitance'!$AP277))</f>
        <v>0</v>
      </c>
      <c r="AA560" s="669">
        <f>IF(OR('1C TSsoustraitance'!$D277="",'1C TSsoustraitance'!$E277="OUI",'1C TSsoustraitance'!$AP277=0),0,(('1C TSsoustraitance'!$AE277)/'1C TSsoustraitance'!$AP277))</f>
        <v>0</v>
      </c>
      <c r="AB560" s="669">
        <f>IF(OR('1C TSsoustraitance'!$D277="",'1C TSsoustraitance'!$E277="OUI",'1C TSsoustraitance'!$AP277=0),0,(('1C TSsoustraitance'!$AF277)/'1C TSsoustraitance'!$AP277))</f>
        <v>0</v>
      </c>
      <c r="AC560" s="669">
        <f>IF(OR('1C TSsoustraitance'!$D277="",'1C TSsoustraitance'!$E277="OUI",'1C TSsoustraitance'!$AP277=0),0,(('1C TSsoustraitance'!$AG277)/'1C TSsoustraitance'!$AP277))</f>
        <v>0</v>
      </c>
      <c r="AD560" s="669">
        <f>IF(OR('1C TSsoustraitance'!$D277="",'1C TSsoustraitance'!$E277="OUI",'1C TSsoustraitance'!$AP277=0),0,(('1C TSsoustraitance'!$AH277)/'1C TSsoustraitance'!$AP277))</f>
        <v>0</v>
      </c>
      <c r="AE560" s="669">
        <f>IF(OR('1C TSsoustraitance'!$D277="",'1C TSsoustraitance'!$E277="OUI",'1C TSsoustraitance'!$AP277=0),0,(('1C TSsoustraitance'!$AI277)/'1C TSsoustraitance'!$AP277))</f>
        <v>0</v>
      </c>
      <c r="AF560" s="669">
        <f>IF(OR('1C TSsoustraitance'!$D277="",'1C TSsoustraitance'!$E277="OUI",'1C TSsoustraitance'!$AP277=0),0,(('1C TSsoustraitance'!$AJ277)/'1C TSsoustraitance'!$AP277))</f>
        <v>0</v>
      </c>
      <c r="AG560" s="669">
        <f>IF(OR('1C TSsoustraitance'!$D277="",'1C TSsoustraitance'!$E277="OUI",'1C TSsoustraitance'!$AP277=0),0,(('1C TSsoustraitance'!$AK277)/'1C TSsoustraitance'!$AP277))</f>
        <v>0</v>
      </c>
      <c r="AH560" s="669">
        <f>IF(OR('1C TSsoustraitance'!$D277="",'1C TSsoustraitance'!$E277="OUI",'1C TSsoustraitance'!$AP277=0),0,(('1C TSsoustraitance'!$AL277)/'1C TSsoustraitance'!$AP277))</f>
        <v>0</v>
      </c>
      <c r="AI560" s="669">
        <f>IF(OR('1C TSsoustraitance'!$D277="",'1C TSsoustraitance'!$E277="OUI",'1C TSsoustraitance'!$AP277=0),0,(('1C TSsoustraitance'!$AM277)/'1C TSsoustraitance'!$AP277))</f>
        <v>0</v>
      </c>
      <c r="AJ560" s="669">
        <f>IF(OR('1C TSsoustraitance'!$D277="",'1C TSsoustraitance'!$E277="OUI",'1C TSsoustraitance'!$AP277=0),0,(('1C TSsoustraitance'!$AN277)/'1C TSsoustraitance'!$AP277))</f>
        <v>0</v>
      </c>
      <c r="AK560" s="669">
        <f t="shared" si="133"/>
        <v>0</v>
      </c>
      <c r="AL560" s="668">
        <f t="shared" si="134"/>
        <v>0</v>
      </c>
      <c r="AM560" s="670">
        <f>IF(Tableau7[[#This Row],[N° pièce]]="",0,(Tableau7[[#This Row],[hors TVA]]+(Tableau7[[#This Row],[hors TVA]]*Tableau7[[#This Row],[Taux TVA]])-(Tableau7[[#This Row],[hors TVA]]*Tableau7[[#This Row],[Taux TVA]]*Tableau7[[#This Row],[Régime TVA: Récupération]]))*Tableau7[[#This Row],[Type 1]])</f>
        <v>0</v>
      </c>
      <c r="AN560" s="670">
        <f>IF(Tableau7[[#This Row],[N° pièce]]="",0,IF($K$2="pôle",((Tableau7[[#This Row],[hors TVA]]+(Tableau7[[#This Row],[hors TVA]]*Tableau7[[#This Row],[Taux TVA]])-(Tableau7[[#This Row],[hors TVA]]*Tableau7[[#This Row],[Taux TVA]]*Tableau7[[#This Row],[Régime TVA: Récupération]]))*Tableau7[[#This Row],[Type 2]]),0))</f>
        <v>0</v>
      </c>
      <c r="AO560" s="670">
        <f t="shared" si="139"/>
        <v>0</v>
      </c>
      <c r="AP560" s="255">
        <f t="shared" si="138"/>
        <v>0</v>
      </c>
      <c r="AQ560" s="506">
        <f>IF(M560=0,0,AN560-AS560)</f>
        <v>0</v>
      </c>
      <c r="AR560" s="671"/>
      <c r="AS560" s="512"/>
      <c r="AT560" s="513" t="str">
        <f>IF(('1C TSsoustraitance'!AP277*FICHE!C$14&lt;J560),"Forfait limité à "&amp;FICHE!C$14&amp;"€/jour","")</f>
        <v/>
      </c>
      <c r="AU560" s="797"/>
      <c r="AV560" s="484"/>
      <c r="AW560" s="484"/>
      <c r="AX560" s="484"/>
      <c r="AY560" s="484"/>
      <c r="AZ560" s="484"/>
      <c r="BA560" s="4"/>
      <c r="BB560" s="4"/>
      <c r="BC560" s="4"/>
      <c r="BD560" s="4"/>
      <c r="BE560" s="4"/>
      <c r="BF560" s="4"/>
      <c r="BG560" s="4"/>
      <c r="BH560" s="4"/>
      <c r="BI560" s="4"/>
      <c r="BJ560" s="4"/>
      <c r="BK560" s="4"/>
      <c r="BL560" s="4"/>
      <c r="BM560" s="4"/>
      <c r="BN560" s="4"/>
      <c r="BO560" s="4"/>
      <c r="BP560" s="4"/>
      <c r="BQ560" s="4"/>
      <c r="BR560" s="4"/>
      <c r="BS560" s="4"/>
      <c r="BT560" s="4"/>
      <c r="BU560" s="4"/>
      <c r="BV560" s="4"/>
      <c r="BW560" s="4"/>
      <c r="BX560" s="4"/>
      <c r="BY560" s="4"/>
      <c r="BZ560" s="4"/>
      <c r="CA560" s="4"/>
      <c r="CB560" s="4"/>
      <c r="CC560" s="4"/>
      <c r="CD560" s="4"/>
      <c r="CE560" s="4"/>
      <c r="CF560" s="4"/>
      <c r="CG560" s="4"/>
      <c r="CH560" s="4"/>
      <c r="CI560" s="4"/>
      <c r="CJ560" s="4"/>
      <c r="CK560" s="4"/>
      <c r="CL560" s="4"/>
      <c r="CM560" s="4"/>
      <c r="CN560" s="4"/>
      <c r="CO560" s="4"/>
      <c r="CP560" s="4"/>
      <c r="CQ560" s="4"/>
      <c r="CR560" s="4"/>
      <c r="CS560" s="4"/>
      <c r="CT560" s="4"/>
      <c r="CU560" s="4"/>
      <c r="CV560" s="4"/>
      <c r="CW560" s="4"/>
      <c r="CX560" s="4"/>
      <c r="CY560" s="4"/>
      <c r="CZ560" s="4"/>
      <c r="DA560" s="4"/>
      <c r="DB560" s="4"/>
      <c r="DC560" s="4"/>
      <c r="DD560" s="4"/>
      <c r="DE560" s="4"/>
      <c r="DF560" s="4"/>
      <c r="DG560" s="4"/>
      <c r="DH560" s="4"/>
      <c r="DI560" s="4"/>
      <c r="DJ560" s="4"/>
      <c r="DK560" s="4"/>
      <c r="DL560" s="4"/>
      <c r="DM560" s="4"/>
      <c r="DN560" s="4"/>
      <c r="DO560" s="4"/>
      <c r="DP560" s="4"/>
      <c r="DQ560" s="4"/>
      <c r="DR560" s="4"/>
      <c r="DS560" s="4"/>
      <c r="DT560" s="4"/>
      <c r="DU560" s="4"/>
      <c r="DV560" s="4"/>
      <c r="DW560" s="4"/>
      <c r="DX560" s="4"/>
      <c r="DY560" s="4"/>
      <c r="DZ560" s="4"/>
      <c r="EA560" s="4"/>
      <c r="EB560" s="4"/>
      <c r="EC560" s="4"/>
      <c r="ED560" s="4"/>
      <c r="EE560" s="4"/>
      <c r="EF560" s="4"/>
      <c r="EG560" s="4"/>
      <c r="EH560" s="4"/>
      <c r="EI560" s="4"/>
      <c r="EJ560" s="4"/>
      <c r="EK560" s="4"/>
      <c r="EL560" s="4"/>
      <c r="EM560" s="4"/>
      <c r="EN560" s="4"/>
      <c r="EO560" s="4"/>
      <c r="EP560" s="4"/>
      <c r="EQ560" s="4"/>
      <c r="ER560" s="4"/>
      <c r="ES560" s="4"/>
      <c r="ET560" s="4"/>
      <c r="EU560" s="4"/>
      <c r="EV560" s="4"/>
      <c r="EW560" s="4"/>
      <c r="EX560" s="4"/>
      <c r="EY560" s="4"/>
      <c r="EZ560" s="4"/>
      <c r="FA560" s="4"/>
      <c r="FB560" s="4"/>
      <c r="FC560" s="4"/>
      <c r="FD560" s="4"/>
      <c r="FE560" s="4"/>
      <c r="FF560" s="4"/>
      <c r="FG560" s="4"/>
      <c r="FH560" s="4"/>
      <c r="FI560" s="4"/>
      <c r="FJ560" s="4"/>
      <c r="FK560" s="4"/>
      <c r="FL560" s="4"/>
      <c r="FM560" s="4"/>
      <c r="FN560" s="4"/>
      <c r="FO560" s="4"/>
      <c r="FP560" s="4"/>
      <c r="FQ560" s="4"/>
      <c r="FR560" s="4"/>
      <c r="FS560" s="4"/>
      <c r="FT560" s="4"/>
      <c r="FU560" s="4"/>
      <c r="FV560" s="4"/>
      <c r="FW560" s="4"/>
      <c r="FX560" s="4"/>
      <c r="FY560" s="4"/>
      <c r="FZ560" s="4"/>
      <c r="GA560" s="4"/>
      <c r="GB560" s="4"/>
      <c r="GC560" s="4"/>
      <c r="GD560" s="4"/>
      <c r="GE560" s="4"/>
      <c r="GF560" s="4"/>
      <c r="GG560" s="4"/>
      <c r="GH560" s="4"/>
      <c r="GI560" s="4"/>
      <c r="GJ560" s="4"/>
      <c r="GK560" s="4"/>
      <c r="GL560" s="4"/>
      <c r="GM560" s="4"/>
      <c r="GN560" s="4"/>
      <c r="GO560" s="4"/>
      <c r="GP560" s="4"/>
      <c r="GQ560" s="4"/>
      <c r="GR560" s="4"/>
      <c r="GS560" s="4"/>
      <c r="GT560" s="4"/>
      <c r="GU560" s="4"/>
      <c r="GV560" s="4"/>
      <c r="GW560" s="4"/>
      <c r="GX560" s="4"/>
      <c r="GY560" s="4"/>
      <c r="GZ560" s="4"/>
      <c r="HA560" s="4"/>
      <c r="HB560" s="4"/>
      <c r="HC560" s="4"/>
    </row>
    <row r="561" spans="1:211" s="380" customFormat="1" ht="13.9" customHeight="1">
      <c r="A561" s="828" t="str">
        <f>IF('1C TSsoustraitance'!$A278&lt;&gt;0,'1C TSsoustraitance'!$A278,"")</f>
        <v/>
      </c>
      <c r="B561" s="530"/>
      <c r="C561" s="513" t="str">
        <f>IF('1C TSsoustraitance'!$A278&lt;&gt;0,'1C TSsoustraitance'!$B278,"")</f>
        <v/>
      </c>
      <c r="D561" s="513" t="str">
        <f>IF('1C TSsoustraitance'!$A278&lt;&gt;0,'1C TSsoustraitance'!$C278,"")</f>
        <v/>
      </c>
      <c r="E561" s="684"/>
      <c r="F561" s="685"/>
      <c r="G561" s="666">
        <f>'1C TSsoustraitance'!$D278</f>
        <v>0</v>
      </c>
      <c r="H561" s="533">
        <v>0.21</v>
      </c>
      <c r="I561" s="533">
        <v>1</v>
      </c>
      <c r="J561" s="534"/>
      <c r="K561" s="667">
        <f t="shared" si="131"/>
        <v>0</v>
      </c>
      <c r="L561" s="668">
        <f>IF(OR('1C TSsoustraitance'!$D278="",'1C TSsoustraitance'!$AP278=0),0,IF(AND('1C TSsoustraitance'!$D278&lt;&gt;"",$K$2="Pôle",'1C TSsoustraitance'!$E278="OUI"),(('1C TSsoustraitance'!$F278+'1C TSsoustraitance'!$G278+'1C TSsoustraitance'!$H278+'1C TSsoustraitance'!$I278+'1C TSsoustraitance'!$M278)/'1C TSsoustraitance'!$R278),IF(AND('1C TSsoustraitance'!$D278&lt;&gt;"",$K$2="Pôle",'1C TSsoustraitance'!$E278="NON"),(('1C TSsoustraitance'!$F278+'1C TSsoustraitance'!$G278+'1C TSsoustraitance'!$H278+'1C TSsoustraitance'!$I278+'1C TSsoustraitance'!$M278)/'1C TSsoustraitance'!$AP278),IF(AND('1C TSsoustraitance'!$D278&lt;&gt;"",$K$2&lt;&gt;"Pôle",'1C TSsoustraitance'!$E278="OUI"),(('1C TSsoustraitance'!$F278+'1C TSsoustraitance'!$G278+'1C TSsoustraitance'!$H278+'1C TSsoustraitance'!$I278+'1C TSsoustraitance'!$J278+'1C TSsoustraitance'!$K278+'1C TSsoustraitance'!$L278+'1C TSsoustraitance'!$M278+'1C TSsoustraitance'!$N278+'1C TSsoustraitance'!$O278+'1C TSsoustraitance'!$P278+'1C TSsoustraitance'!$Q278)/'1C TSsoustraitance'!$R278),IF(AND('1C TSsoustraitance'!$D278&lt;&gt;"",$K$2&lt;&gt;"Pôle",'1C TSsoustraitance'!$E278="NON"),(('1C TSsoustraitance'!$F278+'1C TSsoustraitance'!$G278+'1C TSsoustraitance'!$H278+'1C TSsoustraitance'!$I278+'1C TSsoustraitance'!$J278+'1C TSsoustraitance'!$K278+'1C TSsoustraitance'!$L278+'1C TSsoustraitance'!$M278+'1C TSsoustraitance'!$N278+'1C TSsoustraitance'!$O278+'1C TSsoustraitance'!$P278+'1C TSsoustraitance'!$Q278))/'1C TSsoustraitance'!$AP278)))))</f>
        <v>0</v>
      </c>
      <c r="M561" s="668">
        <f>IF(OR('1C TSsoustraitance'!$D278="",'1C TSsoustraitance'!AP$13=0),0,IF(AND('1C TSsoustraitance'!$D278&lt;&gt;"",$K$2="Pôle",'1C TSsoustraitance'!$E278="OUI"),(('1C TSsoustraitance'!$J278+'1C TSsoustraitance'!$K278+'1C TSsoustraitance'!$L278)/'1C TSsoustraitance'!$R278),IF(AND('1C TSsoustraitance'!$D278&lt;&gt;"",$K$2="Pôle",'1C TSsoustraitance'!$E278="NON"),(('1C TSsoustraitance'!$J278+'1C TSsoustraitance'!$K278+'1C TSsoustraitance'!$L278)/'1C TSsoustraitance'!$AP278),IF(AND('1C TSsoustraitance'!$D278&lt;&gt;"",$K$2&lt;&gt;"Pôle"),0))))</f>
        <v>0</v>
      </c>
      <c r="N561" s="668">
        <f t="shared" si="136"/>
        <v>0</v>
      </c>
      <c r="O561" s="669">
        <f>IF(OR('1C TSsoustraitance'!$D278="",'1C TSsoustraitance'!$E278="OUI",'1C TSsoustraitance'!$AP278=0),0,(('1C TSsoustraitance'!$S278)/'1C TSsoustraitance'!$AP278))</f>
        <v>0</v>
      </c>
      <c r="P561" s="669">
        <f>IF(OR('1C TSsoustraitance'!$D278="",'1C TSsoustraitance'!$E278="OUI",'1C TSsoustraitance'!$AP278=0),0,(('1C TSsoustraitance'!$T278)/'1C TSsoustraitance'!$AP278))</f>
        <v>0</v>
      </c>
      <c r="Q561" s="669">
        <f>IF(OR('1C TSsoustraitance'!$D278="",'1C TSsoustraitance'!$E278="OUI",'1C TSsoustraitance'!$AP278=0),0,(('1C TSsoustraitance'!$U278)/'1C TSsoustraitance'!$AP278))</f>
        <v>0</v>
      </c>
      <c r="R561" s="669">
        <f>IF(OR('1C TSsoustraitance'!$D278="",'1C TSsoustraitance'!$E278="OUI",'1C TSsoustraitance'!$AP278=0),0,(('1C TSsoustraitance'!$V278)/'1C TSsoustraitance'!$AP278))</f>
        <v>0</v>
      </c>
      <c r="S561" s="669">
        <f>IF(OR('1C TSsoustraitance'!$D278="",'1C TSsoustraitance'!$E278="OUI",'1C TSsoustraitance'!$AP278=0),0,(('1C TSsoustraitance'!$W278)/'1C TSsoustraitance'!$AP278))</f>
        <v>0</v>
      </c>
      <c r="T561" s="669">
        <f>IF(OR('1C TSsoustraitance'!$D278="",'1C TSsoustraitance'!$E278="OUI",'1C TSsoustraitance'!$AP278=0),0,(('1C TSsoustraitance'!$X278)/'1C TSsoustraitance'!$AP278))</f>
        <v>0</v>
      </c>
      <c r="U561" s="669">
        <f>IF(OR('1C TSsoustraitance'!$D278="",'1C TSsoustraitance'!$E278="OUI",'1C TSsoustraitance'!$AP278=0),0,(('1C TSsoustraitance'!$Y278)/'1C TSsoustraitance'!$AP278))</f>
        <v>0</v>
      </c>
      <c r="V561" s="669">
        <f>IF(OR('1C TSsoustraitance'!$D278="",'1C TSsoustraitance'!$E278="OUI",'1C TSsoustraitance'!$AP278=0),0,(('1C TSsoustraitance'!$Z278)/'1C TSsoustraitance'!$AP278))</f>
        <v>0</v>
      </c>
      <c r="W561" s="669">
        <f>IF(OR('1C TSsoustraitance'!$D278="",'1C TSsoustraitance'!$E278="OUI",'1C TSsoustraitance'!$AP278=0),0,(('1C TSsoustraitance'!$AA278)/'1C TSsoustraitance'!$AP278))</f>
        <v>0</v>
      </c>
      <c r="X561" s="669">
        <f>IF(OR('1C TSsoustraitance'!$D278="",'1C TSsoustraitance'!$E278="OUI",'1C TSsoustraitance'!$AP278=0),0,(('1C TSsoustraitance'!$AB278)/'1C TSsoustraitance'!$AP278))</f>
        <v>0</v>
      </c>
      <c r="Y561" s="669">
        <f>IF(OR('1C TSsoustraitance'!$D278="",'1C TSsoustraitance'!$E278="OUI",'1C TSsoustraitance'!$AP278=0),0,(('1C TSsoustraitance'!$AC278)/'1C TSsoustraitance'!$AP278))</f>
        <v>0</v>
      </c>
      <c r="Z561" s="669">
        <f>IF(OR('1C TSsoustraitance'!$D278="",'1C TSsoustraitance'!$E278="OUI",'1C TSsoustraitance'!$AP278=0),0,(('1C TSsoustraitance'!$AD278)/'1C TSsoustraitance'!$AP278))</f>
        <v>0</v>
      </c>
      <c r="AA561" s="669">
        <f>IF(OR('1C TSsoustraitance'!$D278="",'1C TSsoustraitance'!$E278="OUI",'1C TSsoustraitance'!$AP278=0),0,(('1C TSsoustraitance'!$AE278)/'1C TSsoustraitance'!$AP278))</f>
        <v>0</v>
      </c>
      <c r="AB561" s="669">
        <f>IF(OR('1C TSsoustraitance'!$D278="",'1C TSsoustraitance'!$E278="OUI",'1C TSsoustraitance'!$AP278=0),0,(('1C TSsoustraitance'!$AF278)/'1C TSsoustraitance'!$AP278))</f>
        <v>0</v>
      </c>
      <c r="AC561" s="669">
        <f>IF(OR('1C TSsoustraitance'!$D278="",'1C TSsoustraitance'!$E278="OUI",'1C TSsoustraitance'!$AP278=0),0,(('1C TSsoustraitance'!$AG278)/'1C TSsoustraitance'!$AP278))</f>
        <v>0</v>
      </c>
      <c r="AD561" s="669">
        <f>IF(OR('1C TSsoustraitance'!$D278="",'1C TSsoustraitance'!$E278="OUI",'1C TSsoustraitance'!$AP278=0),0,(('1C TSsoustraitance'!$AH278)/'1C TSsoustraitance'!$AP278))</f>
        <v>0</v>
      </c>
      <c r="AE561" s="669">
        <f>IF(OR('1C TSsoustraitance'!$D278="",'1C TSsoustraitance'!$E278="OUI",'1C TSsoustraitance'!$AP278=0),0,(('1C TSsoustraitance'!$AI278)/'1C TSsoustraitance'!$AP278))</f>
        <v>0</v>
      </c>
      <c r="AF561" s="669">
        <f>IF(OR('1C TSsoustraitance'!$D278="",'1C TSsoustraitance'!$E278="OUI",'1C TSsoustraitance'!$AP278=0),0,(('1C TSsoustraitance'!$AJ278)/'1C TSsoustraitance'!$AP278))</f>
        <v>0</v>
      </c>
      <c r="AG561" s="669">
        <f>IF(OR('1C TSsoustraitance'!$D278="",'1C TSsoustraitance'!$E278="OUI",'1C TSsoustraitance'!$AP278=0),0,(('1C TSsoustraitance'!$AK278)/'1C TSsoustraitance'!$AP278))</f>
        <v>0</v>
      </c>
      <c r="AH561" s="669">
        <f>IF(OR('1C TSsoustraitance'!$D278="",'1C TSsoustraitance'!$E278="OUI",'1C TSsoustraitance'!$AP278=0),0,(('1C TSsoustraitance'!$AL278)/'1C TSsoustraitance'!$AP278))</f>
        <v>0</v>
      </c>
      <c r="AI561" s="669">
        <f>IF(OR('1C TSsoustraitance'!$D278="",'1C TSsoustraitance'!$E278="OUI",'1C TSsoustraitance'!$AP278=0),0,(('1C TSsoustraitance'!$AM278)/'1C TSsoustraitance'!$AP278))</f>
        <v>0</v>
      </c>
      <c r="AJ561" s="669">
        <f>IF(OR('1C TSsoustraitance'!$D278="",'1C TSsoustraitance'!$E278="OUI",'1C TSsoustraitance'!$AP278=0),0,(('1C TSsoustraitance'!$AN278)/'1C TSsoustraitance'!$AP278))</f>
        <v>0</v>
      </c>
      <c r="AK561" s="669">
        <f t="shared" si="133"/>
        <v>0</v>
      </c>
      <c r="AL561" s="668">
        <f t="shared" si="134"/>
        <v>0</v>
      </c>
      <c r="AM561" s="670">
        <f>IF(Tableau7[[#This Row],[N° pièce]]="",0,(Tableau7[[#This Row],[hors TVA]]+(Tableau7[[#This Row],[hors TVA]]*Tableau7[[#This Row],[Taux TVA]])-(Tableau7[[#This Row],[hors TVA]]*Tableau7[[#This Row],[Taux TVA]]*Tableau7[[#This Row],[Régime TVA: Récupération]]))*Tableau7[[#This Row],[Type 1]])</f>
        <v>0</v>
      </c>
      <c r="AN561" s="670">
        <f>IF(Tableau7[[#This Row],[N° pièce]]="",0,IF($K$2="pôle",((Tableau7[[#This Row],[hors TVA]]+(Tableau7[[#This Row],[hors TVA]]*Tableau7[[#This Row],[Taux TVA]])-(Tableau7[[#This Row],[hors TVA]]*Tableau7[[#This Row],[Taux TVA]]*Tableau7[[#This Row],[Régime TVA: Récupération]]))*Tableau7[[#This Row],[Type 2]]),0))</f>
        <v>0</v>
      </c>
      <c r="AO561" s="670">
        <f t="shared" si="139"/>
        <v>0</v>
      </c>
      <c r="AP561" s="255">
        <f t="shared" si="138"/>
        <v>0</v>
      </c>
      <c r="AQ561" s="506">
        <f t="shared" ref="AQ561:AQ583" si="140">IF(M561=0,0,AN561-AS561)</f>
        <v>0</v>
      </c>
      <c r="AR561" s="671"/>
      <c r="AS561" s="512"/>
      <c r="AT561" s="513" t="str">
        <f>IF(('1C TSsoustraitance'!AP278*FICHE!C$14&lt;J561),"Forfait limité à "&amp;FICHE!C$14&amp;"€/jour","")</f>
        <v/>
      </c>
      <c r="AU561" s="797"/>
      <c r="AV561" s="484"/>
      <c r="AW561" s="484"/>
      <c r="AX561" s="484"/>
      <c r="AY561" s="484"/>
      <c r="AZ561" s="484"/>
      <c r="BA561" s="4"/>
      <c r="BB561" s="4"/>
      <c r="BC561" s="4"/>
      <c r="BD561" s="4"/>
      <c r="BE561" s="4"/>
      <c r="BF561" s="4"/>
      <c r="BG561" s="4"/>
      <c r="BH561" s="4"/>
      <c r="BI561" s="4"/>
      <c r="BJ561" s="4"/>
      <c r="BK561" s="4"/>
      <c r="BL561" s="4"/>
      <c r="BM561" s="4"/>
      <c r="BN561" s="4"/>
      <c r="BO561" s="4"/>
      <c r="BP561" s="4"/>
      <c r="BQ561" s="4"/>
      <c r="BR561" s="4"/>
      <c r="BS561" s="4"/>
      <c r="BT561" s="4"/>
      <c r="BU561" s="4"/>
      <c r="BV561" s="4"/>
      <c r="BW561" s="4"/>
      <c r="BX561" s="4"/>
      <c r="BY561" s="4"/>
      <c r="BZ561" s="4"/>
      <c r="CA561" s="4"/>
      <c r="CB561" s="4"/>
      <c r="CC561" s="4"/>
      <c r="CD561" s="4"/>
      <c r="CE561" s="4"/>
      <c r="CF561" s="4"/>
      <c r="CG561" s="4"/>
      <c r="CH561" s="4"/>
      <c r="CI561" s="4"/>
      <c r="CJ561" s="4"/>
      <c r="CK561" s="4"/>
      <c r="CL561" s="4"/>
      <c r="CM561" s="4"/>
      <c r="CN561" s="4"/>
      <c r="CO561" s="4"/>
      <c r="CP561" s="4"/>
      <c r="CQ561" s="4"/>
      <c r="CR561" s="4"/>
      <c r="CS561" s="4"/>
      <c r="CT561" s="4"/>
      <c r="CU561" s="4"/>
      <c r="CV561" s="4"/>
      <c r="CW561" s="4"/>
      <c r="CX561" s="4"/>
      <c r="CY561" s="4"/>
      <c r="CZ561" s="4"/>
      <c r="DA561" s="4"/>
      <c r="DB561" s="4"/>
      <c r="DC561" s="4"/>
      <c r="DD561" s="4"/>
      <c r="DE561" s="4"/>
      <c r="DF561" s="4"/>
      <c r="DG561" s="4"/>
      <c r="DH561" s="4"/>
      <c r="DI561" s="4"/>
      <c r="DJ561" s="4"/>
      <c r="DK561" s="4"/>
      <c r="DL561" s="4"/>
      <c r="DM561" s="4"/>
      <c r="DN561" s="4"/>
      <c r="DO561" s="4"/>
      <c r="DP561" s="4"/>
      <c r="DQ561" s="4"/>
      <c r="DR561" s="4"/>
      <c r="DS561" s="4"/>
      <c r="DT561" s="4"/>
      <c r="DU561" s="4"/>
      <c r="DV561" s="4"/>
      <c r="DW561" s="4"/>
      <c r="DX561" s="4"/>
      <c r="DY561" s="4"/>
      <c r="DZ561" s="4"/>
      <c r="EA561" s="4"/>
      <c r="EB561" s="4"/>
      <c r="EC561" s="4"/>
      <c r="ED561" s="4"/>
      <c r="EE561" s="4"/>
      <c r="EF561" s="4"/>
      <c r="EG561" s="4"/>
      <c r="EH561" s="4"/>
      <c r="EI561" s="4"/>
      <c r="EJ561" s="4"/>
      <c r="EK561" s="4"/>
      <c r="EL561" s="4"/>
      <c r="EM561" s="4"/>
      <c r="EN561" s="4"/>
      <c r="EO561" s="4"/>
      <c r="EP561" s="4"/>
      <c r="EQ561" s="4"/>
      <c r="ER561" s="4"/>
      <c r="ES561" s="4"/>
      <c r="ET561" s="4"/>
      <c r="EU561" s="4"/>
      <c r="EV561" s="4"/>
      <c r="EW561" s="4"/>
      <c r="EX561" s="4"/>
      <c r="EY561" s="4"/>
      <c r="EZ561" s="4"/>
      <c r="FA561" s="4"/>
      <c r="FB561" s="4"/>
      <c r="FC561" s="4"/>
      <c r="FD561" s="4"/>
      <c r="FE561" s="4"/>
      <c r="FF561" s="4"/>
      <c r="FG561" s="4"/>
      <c r="FH561" s="4"/>
      <c r="FI561" s="4"/>
      <c r="FJ561" s="4"/>
      <c r="FK561" s="4"/>
      <c r="FL561" s="4"/>
      <c r="FM561" s="4"/>
      <c r="FN561" s="4"/>
      <c r="FO561" s="4"/>
      <c r="FP561" s="4"/>
      <c r="FQ561" s="4"/>
      <c r="FR561" s="4"/>
      <c r="FS561" s="4"/>
      <c r="FT561" s="4"/>
      <c r="FU561" s="4"/>
      <c r="FV561" s="4"/>
      <c r="FW561" s="4"/>
      <c r="FX561" s="4"/>
      <c r="FY561" s="4"/>
      <c r="FZ561" s="4"/>
      <c r="GA561" s="4"/>
      <c r="GB561" s="4"/>
      <c r="GC561" s="4"/>
      <c r="GD561" s="4"/>
      <c r="GE561" s="4"/>
      <c r="GF561" s="4"/>
      <c r="GG561" s="4"/>
      <c r="GH561" s="4"/>
      <c r="GI561" s="4"/>
      <c r="GJ561" s="4"/>
      <c r="GK561" s="4"/>
      <c r="GL561" s="4"/>
      <c r="GM561" s="4"/>
      <c r="GN561" s="4"/>
      <c r="GO561" s="4"/>
      <c r="GP561" s="4"/>
      <c r="GQ561" s="4"/>
      <c r="GR561" s="4"/>
      <c r="GS561" s="4"/>
      <c r="GT561" s="4"/>
      <c r="GU561" s="4"/>
      <c r="GV561" s="4"/>
      <c r="GW561" s="4"/>
      <c r="GX561" s="4"/>
      <c r="GY561" s="4"/>
      <c r="GZ561" s="4"/>
      <c r="HA561" s="4"/>
      <c r="HB561" s="4"/>
      <c r="HC561" s="4"/>
    </row>
    <row r="562" spans="1:211" s="380" customFormat="1" ht="13.9" customHeight="1">
      <c r="A562" s="828" t="str">
        <f>IF('1C TSsoustraitance'!$A279&lt;&gt;0,'1C TSsoustraitance'!$A279,"")</f>
        <v/>
      </c>
      <c r="B562" s="530"/>
      <c r="C562" s="513" t="str">
        <f>IF('1C TSsoustraitance'!$A279&lt;&gt;0,'1C TSsoustraitance'!$B279,"")</f>
        <v/>
      </c>
      <c r="D562" s="513" t="str">
        <f>IF('1C TSsoustraitance'!$A279&lt;&gt;0,'1C TSsoustraitance'!$C279,"")</f>
        <v/>
      </c>
      <c r="E562" s="684"/>
      <c r="F562" s="685"/>
      <c r="G562" s="666">
        <f>'1C TSsoustraitance'!$D279</f>
        <v>0</v>
      </c>
      <c r="H562" s="533">
        <v>0.21</v>
      </c>
      <c r="I562" s="533">
        <v>1</v>
      </c>
      <c r="J562" s="534"/>
      <c r="K562" s="667">
        <f t="shared" si="131"/>
        <v>0</v>
      </c>
      <c r="L562" s="668">
        <f>IF(OR('1C TSsoustraitance'!$D279="",'1C TSsoustraitance'!$AP279=0),0,IF(AND('1C TSsoustraitance'!$D279&lt;&gt;"",$K$2="Pôle",'1C TSsoustraitance'!$E279="OUI"),(('1C TSsoustraitance'!$F279+'1C TSsoustraitance'!$G279+'1C TSsoustraitance'!$H279+'1C TSsoustraitance'!$I279+'1C TSsoustraitance'!$M279)/'1C TSsoustraitance'!$R279),IF(AND('1C TSsoustraitance'!$D279&lt;&gt;"",$K$2="Pôle",'1C TSsoustraitance'!$E279="NON"),(('1C TSsoustraitance'!$F279+'1C TSsoustraitance'!$G279+'1C TSsoustraitance'!$H279+'1C TSsoustraitance'!$I279+'1C TSsoustraitance'!$M279)/'1C TSsoustraitance'!$AP279),IF(AND('1C TSsoustraitance'!$D279&lt;&gt;"",$K$2&lt;&gt;"Pôle",'1C TSsoustraitance'!$E279="OUI"),(('1C TSsoustraitance'!$F279+'1C TSsoustraitance'!$G279+'1C TSsoustraitance'!$H279+'1C TSsoustraitance'!$I279+'1C TSsoustraitance'!$J279+'1C TSsoustraitance'!$K279+'1C TSsoustraitance'!$L279+'1C TSsoustraitance'!$M279+'1C TSsoustraitance'!$N279+'1C TSsoustraitance'!$O279+'1C TSsoustraitance'!$P279+'1C TSsoustraitance'!$Q279)/'1C TSsoustraitance'!$R279),IF(AND('1C TSsoustraitance'!$D279&lt;&gt;"",$K$2&lt;&gt;"Pôle",'1C TSsoustraitance'!$E279="NON"),(('1C TSsoustraitance'!$F279+'1C TSsoustraitance'!$G279+'1C TSsoustraitance'!$H279+'1C TSsoustraitance'!$I279+'1C TSsoustraitance'!$J279+'1C TSsoustraitance'!$K279+'1C TSsoustraitance'!$L279+'1C TSsoustraitance'!$M279+'1C TSsoustraitance'!$N279+'1C TSsoustraitance'!$O279+'1C TSsoustraitance'!$P279+'1C TSsoustraitance'!$Q279))/'1C TSsoustraitance'!$AP279)))))</f>
        <v>0</v>
      </c>
      <c r="M562" s="668">
        <f>IF(OR('1C TSsoustraitance'!$D279="",'1C TSsoustraitance'!AP$13=0),0,IF(AND('1C TSsoustraitance'!$D279&lt;&gt;"",$K$2="Pôle",'1C TSsoustraitance'!$E279="OUI"),(('1C TSsoustraitance'!$J279+'1C TSsoustraitance'!$K279+'1C TSsoustraitance'!$L279)/'1C TSsoustraitance'!$R279),IF(AND('1C TSsoustraitance'!$D279&lt;&gt;"",$K$2="Pôle",'1C TSsoustraitance'!$E279="NON"),(('1C TSsoustraitance'!$J279+'1C TSsoustraitance'!$K279+'1C TSsoustraitance'!$L279)/'1C TSsoustraitance'!$AP279),IF(AND('1C TSsoustraitance'!$D279&lt;&gt;"",$K$2&lt;&gt;"Pôle"),0))))</f>
        <v>0</v>
      </c>
      <c r="N562" s="668">
        <f t="shared" si="136"/>
        <v>0</v>
      </c>
      <c r="O562" s="669">
        <f>IF(OR('1C TSsoustraitance'!$D279="",'1C TSsoustraitance'!$E279="OUI",'1C TSsoustraitance'!$AP279=0),0,(('1C TSsoustraitance'!$S279)/'1C TSsoustraitance'!$AP279))</f>
        <v>0</v>
      </c>
      <c r="P562" s="669">
        <f>IF(OR('1C TSsoustraitance'!$D279="",'1C TSsoustraitance'!$E279="OUI",'1C TSsoustraitance'!$AP279=0),0,(('1C TSsoustraitance'!$T279)/'1C TSsoustraitance'!$AP279))</f>
        <v>0</v>
      </c>
      <c r="Q562" s="669">
        <f>IF(OR('1C TSsoustraitance'!$D279="",'1C TSsoustraitance'!$E279="OUI",'1C TSsoustraitance'!$AP279=0),0,(('1C TSsoustraitance'!$U279)/'1C TSsoustraitance'!$AP279))</f>
        <v>0</v>
      </c>
      <c r="R562" s="669">
        <f>IF(OR('1C TSsoustraitance'!$D279="",'1C TSsoustraitance'!$E279="OUI",'1C TSsoustraitance'!$AP279=0),0,(('1C TSsoustraitance'!$V279)/'1C TSsoustraitance'!$AP279))</f>
        <v>0</v>
      </c>
      <c r="S562" s="669">
        <f>IF(OR('1C TSsoustraitance'!$D279="",'1C TSsoustraitance'!$E279="OUI",'1C TSsoustraitance'!$AP279=0),0,(('1C TSsoustraitance'!$W279)/'1C TSsoustraitance'!$AP279))</f>
        <v>0</v>
      </c>
      <c r="T562" s="669">
        <f>IF(OR('1C TSsoustraitance'!$D279="",'1C TSsoustraitance'!$E279="OUI",'1C TSsoustraitance'!$AP279=0),0,(('1C TSsoustraitance'!$X279)/'1C TSsoustraitance'!$AP279))</f>
        <v>0</v>
      </c>
      <c r="U562" s="669">
        <f>IF(OR('1C TSsoustraitance'!$D279="",'1C TSsoustraitance'!$E279="OUI",'1C TSsoustraitance'!$AP279=0),0,(('1C TSsoustraitance'!$Y279)/'1C TSsoustraitance'!$AP279))</f>
        <v>0</v>
      </c>
      <c r="V562" s="669">
        <f>IF(OR('1C TSsoustraitance'!$D279="",'1C TSsoustraitance'!$E279="OUI",'1C TSsoustraitance'!$AP279=0),0,(('1C TSsoustraitance'!$Z279)/'1C TSsoustraitance'!$AP279))</f>
        <v>0</v>
      </c>
      <c r="W562" s="669">
        <f>IF(OR('1C TSsoustraitance'!$D279="",'1C TSsoustraitance'!$E279="OUI",'1C TSsoustraitance'!$AP279=0),0,(('1C TSsoustraitance'!$AA279)/'1C TSsoustraitance'!$AP279))</f>
        <v>0</v>
      </c>
      <c r="X562" s="669">
        <f>IF(OR('1C TSsoustraitance'!$D279="",'1C TSsoustraitance'!$E279="OUI",'1C TSsoustraitance'!$AP279=0),0,(('1C TSsoustraitance'!$AB279)/'1C TSsoustraitance'!$AP279))</f>
        <v>0</v>
      </c>
      <c r="Y562" s="669">
        <f>IF(OR('1C TSsoustraitance'!$D279="",'1C TSsoustraitance'!$E279="OUI",'1C TSsoustraitance'!$AP279=0),0,(('1C TSsoustraitance'!$AC279)/'1C TSsoustraitance'!$AP279))</f>
        <v>0</v>
      </c>
      <c r="Z562" s="669">
        <f>IF(OR('1C TSsoustraitance'!$D279="",'1C TSsoustraitance'!$E279="OUI",'1C TSsoustraitance'!$AP279=0),0,(('1C TSsoustraitance'!$AD279)/'1C TSsoustraitance'!$AP279))</f>
        <v>0</v>
      </c>
      <c r="AA562" s="669">
        <f>IF(OR('1C TSsoustraitance'!$D279="",'1C TSsoustraitance'!$E279="OUI",'1C TSsoustraitance'!$AP279=0),0,(('1C TSsoustraitance'!$AE279)/'1C TSsoustraitance'!$AP279))</f>
        <v>0</v>
      </c>
      <c r="AB562" s="669">
        <f>IF(OR('1C TSsoustraitance'!$D279="",'1C TSsoustraitance'!$E279="OUI",'1C TSsoustraitance'!$AP279=0),0,(('1C TSsoustraitance'!$AF279)/'1C TSsoustraitance'!$AP279))</f>
        <v>0</v>
      </c>
      <c r="AC562" s="669">
        <f>IF(OR('1C TSsoustraitance'!$D279="",'1C TSsoustraitance'!$E279="OUI",'1C TSsoustraitance'!$AP279=0),0,(('1C TSsoustraitance'!$AG279)/'1C TSsoustraitance'!$AP279))</f>
        <v>0</v>
      </c>
      <c r="AD562" s="669">
        <f>IF(OR('1C TSsoustraitance'!$D279="",'1C TSsoustraitance'!$E279="OUI",'1C TSsoustraitance'!$AP279=0),0,(('1C TSsoustraitance'!$AH279)/'1C TSsoustraitance'!$AP279))</f>
        <v>0</v>
      </c>
      <c r="AE562" s="669">
        <f>IF(OR('1C TSsoustraitance'!$D279="",'1C TSsoustraitance'!$E279="OUI",'1C TSsoustraitance'!$AP279=0),0,(('1C TSsoustraitance'!$AI279)/'1C TSsoustraitance'!$AP279))</f>
        <v>0</v>
      </c>
      <c r="AF562" s="669">
        <f>IF(OR('1C TSsoustraitance'!$D279="",'1C TSsoustraitance'!$E279="OUI",'1C TSsoustraitance'!$AP279=0),0,(('1C TSsoustraitance'!$AJ279)/'1C TSsoustraitance'!$AP279))</f>
        <v>0</v>
      </c>
      <c r="AG562" s="669">
        <f>IF(OR('1C TSsoustraitance'!$D279="",'1C TSsoustraitance'!$E279="OUI",'1C TSsoustraitance'!$AP279=0),0,(('1C TSsoustraitance'!$AK279)/'1C TSsoustraitance'!$AP279))</f>
        <v>0</v>
      </c>
      <c r="AH562" s="669">
        <f>IF(OR('1C TSsoustraitance'!$D279="",'1C TSsoustraitance'!$E279="OUI",'1C TSsoustraitance'!$AP279=0),0,(('1C TSsoustraitance'!$AL279)/'1C TSsoustraitance'!$AP279))</f>
        <v>0</v>
      </c>
      <c r="AI562" s="669">
        <f>IF(OR('1C TSsoustraitance'!$D279="",'1C TSsoustraitance'!$E279="OUI",'1C TSsoustraitance'!$AP279=0),0,(('1C TSsoustraitance'!$AM279)/'1C TSsoustraitance'!$AP279))</f>
        <v>0</v>
      </c>
      <c r="AJ562" s="669">
        <f>IF(OR('1C TSsoustraitance'!$D279="",'1C TSsoustraitance'!$E279="OUI",'1C TSsoustraitance'!$AP279=0),0,(('1C TSsoustraitance'!$AN279)/'1C TSsoustraitance'!$AP279))</f>
        <v>0</v>
      </c>
      <c r="AK562" s="669">
        <f t="shared" si="133"/>
        <v>0</v>
      </c>
      <c r="AL562" s="668">
        <f t="shared" si="134"/>
        <v>0</v>
      </c>
      <c r="AM562" s="670">
        <f>IF(Tableau7[[#This Row],[N° pièce]]="",0,(Tableau7[[#This Row],[hors TVA]]+(Tableau7[[#This Row],[hors TVA]]*Tableau7[[#This Row],[Taux TVA]])-(Tableau7[[#This Row],[hors TVA]]*Tableau7[[#This Row],[Taux TVA]]*Tableau7[[#This Row],[Régime TVA: Récupération]]))*Tableau7[[#This Row],[Type 1]])</f>
        <v>0</v>
      </c>
      <c r="AN562" s="670">
        <f>IF(Tableau7[[#This Row],[N° pièce]]="",0,IF($K$2="pôle",((Tableau7[[#This Row],[hors TVA]]+(Tableau7[[#This Row],[hors TVA]]*Tableau7[[#This Row],[Taux TVA]])-(Tableau7[[#This Row],[hors TVA]]*Tableau7[[#This Row],[Taux TVA]]*Tableau7[[#This Row],[Régime TVA: Récupération]]))*Tableau7[[#This Row],[Type 2]]),0))</f>
        <v>0</v>
      </c>
      <c r="AO562" s="670">
        <f t="shared" si="139"/>
        <v>0</v>
      </c>
      <c r="AP562" s="255">
        <f t="shared" si="138"/>
        <v>0</v>
      </c>
      <c r="AQ562" s="506">
        <f t="shared" si="140"/>
        <v>0</v>
      </c>
      <c r="AR562" s="671"/>
      <c r="AS562" s="512"/>
      <c r="AT562" s="513" t="str">
        <f>IF(('1C TSsoustraitance'!AP279*FICHE!C$14&lt;J562),"Forfait limité à "&amp;FICHE!C$14&amp;"€/jour","")</f>
        <v/>
      </c>
      <c r="AU562" s="797"/>
      <c r="AV562" s="484"/>
      <c r="AW562" s="484"/>
      <c r="AX562" s="484"/>
      <c r="AY562" s="484"/>
      <c r="AZ562" s="484"/>
      <c r="BA562" s="4"/>
      <c r="BB562" s="4"/>
      <c r="BC562" s="4"/>
      <c r="BD562" s="4"/>
      <c r="BE562" s="4"/>
      <c r="BF562" s="4"/>
      <c r="BG562" s="4"/>
      <c r="BH562" s="4"/>
      <c r="BI562" s="4"/>
      <c r="BJ562" s="4"/>
      <c r="BK562" s="4"/>
      <c r="BL562" s="4"/>
      <c r="BM562" s="4"/>
      <c r="BN562" s="4"/>
      <c r="BO562" s="4"/>
      <c r="BP562" s="4"/>
      <c r="BQ562" s="4"/>
      <c r="BR562" s="4"/>
      <c r="BS562" s="4"/>
      <c r="BT562" s="4"/>
      <c r="BU562" s="4"/>
      <c r="BV562" s="4"/>
      <c r="BW562" s="4"/>
      <c r="BX562" s="4"/>
      <c r="BY562" s="4"/>
      <c r="BZ562" s="4"/>
      <c r="CA562" s="4"/>
      <c r="CB562" s="4"/>
      <c r="CC562" s="4"/>
      <c r="CD562" s="4"/>
      <c r="CE562" s="4"/>
      <c r="CF562" s="4"/>
      <c r="CG562" s="4"/>
      <c r="CH562" s="4"/>
      <c r="CI562" s="4"/>
      <c r="CJ562" s="4"/>
      <c r="CK562" s="4"/>
      <c r="CL562" s="4"/>
      <c r="CM562" s="4"/>
      <c r="CN562" s="4"/>
      <c r="CO562" s="4"/>
      <c r="CP562" s="4"/>
      <c r="CQ562" s="4"/>
      <c r="CR562" s="4"/>
      <c r="CS562" s="4"/>
      <c r="CT562" s="4"/>
      <c r="CU562" s="4"/>
      <c r="CV562" s="4"/>
      <c r="CW562" s="4"/>
      <c r="CX562" s="4"/>
      <c r="CY562" s="4"/>
      <c r="CZ562" s="4"/>
      <c r="DA562" s="4"/>
      <c r="DB562" s="4"/>
      <c r="DC562" s="4"/>
      <c r="DD562" s="4"/>
      <c r="DE562" s="4"/>
      <c r="DF562" s="4"/>
      <c r="DG562" s="4"/>
      <c r="DH562" s="4"/>
      <c r="DI562" s="4"/>
      <c r="DJ562" s="4"/>
      <c r="DK562" s="4"/>
      <c r="DL562" s="4"/>
      <c r="DM562" s="4"/>
      <c r="DN562" s="4"/>
      <c r="DO562" s="4"/>
      <c r="DP562" s="4"/>
      <c r="DQ562" s="4"/>
      <c r="DR562" s="4"/>
      <c r="DS562" s="4"/>
      <c r="DT562" s="4"/>
      <c r="DU562" s="4"/>
      <c r="DV562" s="4"/>
      <c r="DW562" s="4"/>
      <c r="DX562" s="4"/>
      <c r="DY562" s="4"/>
      <c r="DZ562" s="4"/>
      <c r="EA562" s="4"/>
      <c r="EB562" s="4"/>
      <c r="EC562" s="4"/>
      <c r="ED562" s="4"/>
      <c r="EE562" s="4"/>
      <c r="EF562" s="4"/>
      <c r="EG562" s="4"/>
      <c r="EH562" s="4"/>
      <c r="EI562" s="4"/>
      <c r="EJ562" s="4"/>
      <c r="EK562" s="4"/>
      <c r="EL562" s="4"/>
      <c r="EM562" s="4"/>
      <c r="EN562" s="4"/>
      <c r="EO562" s="4"/>
      <c r="EP562" s="4"/>
      <c r="EQ562" s="4"/>
      <c r="ER562" s="4"/>
      <c r="ES562" s="4"/>
      <c r="ET562" s="4"/>
      <c r="EU562" s="4"/>
      <c r="EV562" s="4"/>
      <c r="EW562" s="4"/>
      <c r="EX562" s="4"/>
      <c r="EY562" s="4"/>
      <c r="EZ562" s="4"/>
      <c r="FA562" s="4"/>
      <c r="FB562" s="4"/>
      <c r="FC562" s="4"/>
      <c r="FD562" s="4"/>
      <c r="FE562" s="4"/>
      <c r="FF562" s="4"/>
      <c r="FG562" s="4"/>
      <c r="FH562" s="4"/>
      <c r="FI562" s="4"/>
      <c r="FJ562" s="4"/>
      <c r="FK562" s="4"/>
      <c r="FL562" s="4"/>
      <c r="FM562" s="4"/>
      <c r="FN562" s="4"/>
      <c r="FO562" s="4"/>
      <c r="FP562" s="4"/>
      <c r="FQ562" s="4"/>
      <c r="FR562" s="4"/>
      <c r="FS562" s="4"/>
      <c r="FT562" s="4"/>
      <c r="FU562" s="4"/>
      <c r="FV562" s="4"/>
      <c r="FW562" s="4"/>
      <c r="FX562" s="4"/>
      <c r="FY562" s="4"/>
      <c r="FZ562" s="4"/>
      <c r="GA562" s="4"/>
      <c r="GB562" s="4"/>
      <c r="GC562" s="4"/>
      <c r="GD562" s="4"/>
      <c r="GE562" s="4"/>
      <c r="GF562" s="4"/>
      <c r="GG562" s="4"/>
      <c r="GH562" s="4"/>
      <c r="GI562" s="4"/>
      <c r="GJ562" s="4"/>
      <c r="GK562" s="4"/>
      <c r="GL562" s="4"/>
      <c r="GM562" s="4"/>
      <c r="GN562" s="4"/>
      <c r="GO562" s="4"/>
      <c r="GP562" s="4"/>
      <c r="GQ562" s="4"/>
      <c r="GR562" s="4"/>
      <c r="GS562" s="4"/>
      <c r="GT562" s="4"/>
      <c r="GU562" s="4"/>
      <c r="GV562" s="4"/>
      <c r="GW562" s="4"/>
      <c r="GX562" s="4"/>
      <c r="GY562" s="4"/>
      <c r="GZ562" s="4"/>
      <c r="HA562" s="4"/>
      <c r="HB562" s="4"/>
      <c r="HC562" s="4"/>
    </row>
    <row r="563" spans="1:211" s="380" customFormat="1" ht="13.9" customHeight="1">
      <c r="A563" s="828" t="str">
        <f>IF('1C TSsoustraitance'!$A280&lt;&gt;0,'1C TSsoustraitance'!$A280,"")</f>
        <v/>
      </c>
      <c r="B563" s="530"/>
      <c r="C563" s="513" t="str">
        <f>IF('1C TSsoustraitance'!$A280&lt;&gt;0,'1C TSsoustraitance'!$B280,"")</f>
        <v/>
      </c>
      <c r="D563" s="513" t="str">
        <f>IF('1C TSsoustraitance'!$A280&lt;&gt;0,'1C TSsoustraitance'!$C280,"")</f>
        <v/>
      </c>
      <c r="E563" s="684"/>
      <c r="F563" s="685"/>
      <c r="G563" s="666">
        <f>'1C TSsoustraitance'!$D280</f>
        <v>0</v>
      </c>
      <c r="H563" s="533">
        <v>0.21</v>
      </c>
      <c r="I563" s="533">
        <v>1</v>
      </c>
      <c r="J563" s="534"/>
      <c r="K563" s="667">
        <f t="shared" si="131"/>
        <v>0</v>
      </c>
      <c r="L563" s="668">
        <f>IF(OR('1C TSsoustraitance'!$D280="",'1C TSsoustraitance'!$AP280=0),0,IF(AND('1C TSsoustraitance'!$D280&lt;&gt;"",$K$2="Pôle",'1C TSsoustraitance'!$E280="OUI"),(('1C TSsoustraitance'!$F280+'1C TSsoustraitance'!$G280+'1C TSsoustraitance'!$H280+'1C TSsoustraitance'!$I280+'1C TSsoustraitance'!$M280)/'1C TSsoustraitance'!$R280),IF(AND('1C TSsoustraitance'!$D280&lt;&gt;"",$K$2="Pôle",'1C TSsoustraitance'!$E280="NON"),(('1C TSsoustraitance'!$F280+'1C TSsoustraitance'!$G280+'1C TSsoustraitance'!$H280+'1C TSsoustraitance'!$I280+'1C TSsoustraitance'!$M280)/'1C TSsoustraitance'!$AP280),IF(AND('1C TSsoustraitance'!$D280&lt;&gt;"",$K$2&lt;&gt;"Pôle",'1C TSsoustraitance'!$E280="OUI"),(('1C TSsoustraitance'!$F280+'1C TSsoustraitance'!$G280+'1C TSsoustraitance'!$H280+'1C TSsoustraitance'!$I280+'1C TSsoustraitance'!$J280+'1C TSsoustraitance'!$K280+'1C TSsoustraitance'!$L280+'1C TSsoustraitance'!$M280+'1C TSsoustraitance'!$N280+'1C TSsoustraitance'!$O280+'1C TSsoustraitance'!$P280+'1C TSsoustraitance'!$Q280)/'1C TSsoustraitance'!$R280),IF(AND('1C TSsoustraitance'!$D280&lt;&gt;"",$K$2&lt;&gt;"Pôle",'1C TSsoustraitance'!$E280="NON"),(('1C TSsoustraitance'!$F280+'1C TSsoustraitance'!$G280+'1C TSsoustraitance'!$H280+'1C TSsoustraitance'!$I280+'1C TSsoustraitance'!$J280+'1C TSsoustraitance'!$K280+'1C TSsoustraitance'!$L280+'1C TSsoustraitance'!$M280+'1C TSsoustraitance'!$N280+'1C TSsoustraitance'!$O280+'1C TSsoustraitance'!$P280+'1C TSsoustraitance'!$Q280))/'1C TSsoustraitance'!$AP280)))))</f>
        <v>0</v>
      </c>
      <c r="M563" s="668">
        <f>IF(OR('1C TSsoustraitance'!$D280="",'1C TSsoustraitance'!AP$13=0),0,IF(AND('1C TSsoustraitance'!$D280&lt;&gt;"",$K$2="Pôle",'1C TSsoustraitance'!$E280="OUI"),(('1C TSsoustraitance'!$J280+'1C TSsoustraitance'!$K280+'1C TSsoustraitance'!$L280)/'1C TSsoustraitance'!$R280),IF(AND('1C TSsoustraitance'!$D280&lt;&gt;"",$K$2="Pôle",'1C TSsoustraitance'!$E280="NON"),(('1C TSsoustraitance'!$J280+'1C TSsoustraitance'!$K280+'1C TSsoustraitance'!$L280)/'1C TSsoustraitance'!$AP280),IF(AND('1C TSsoustraitance'!$D280&lt;&gt;"",$K$2&lt;&gt;"Pôle"),0))))</f>
        <v>0</v>
      </c>
      <c r="N563" s="668">
        <f t="shared" si="136"/>
        <v>0</v>
      </c>
      <c r="O563" s="669">
        <f>IF(OR('1C TSsoustraitance'!$D280="",'1C TSsoustraitance'!$E280="OUI",'1C TSsoustraitance'!$AP280=0),0,(('1C TSsoustraitance'!$S280)/'1C TSsoustraitance'!$AP280))</f>
        <v>0</v>
      </c>
      <c r="P563" s="669">
        <f>IF(OR('1C TSsoustraitance'!$D280="",'1C TSsoustraitance'!$E280="OUI",'1C TSsoustraitance'!$AP280=0),0,(('1C TSsoustraitance'!$T280)/'1C TSsoustraitance'!$AP280))</f>
        <v>0</v>
      </c>
      <c r="Q563" s="669">
        <f>IF(OR('1C TSsoustraitance'!$D280="",'1C TSsoustraitance'!$E280="OUI",'1C TSsoustraitance'!$AP280=0),0,(('1C TSsoustraitance'!$U280)/'1C TSsoustraitance'!$AP280))</f>
        <v>0</v>
      </c>
      <c r="R563" s="669">
        <f>IF(OR('1C TSsoustraitance'!$D280="",'1C TSsoustraitance'!$E280="OUI",'1C TSsoustraitance'!$AP280=0),0,(('1C TSsoustraitance'!$V280)/'1C TSsoustraitance'!$AP280))</f>
        <v>0</v>
      </c>
      <c r="S563" s="669">
        <f>IF(OR('1C TSsoustraitance'!$D280="",'1C TSsoustraitance'!$E280="OUI",'1C TSsoustraitance'!$AP280=0),0,(('1C TSsoustraitance'!$W280)/'1C TSsoustraitance'!$AP280))</f>
        <v>0</v>
      </c>
      <c r="T563" s="669">
        <f>IF(OR('1C TSsoustraitance'!$D280="",'1C TSsoustraitance'!$E280="OUI",'1C TSsoustraitance'!$AP280=0),0,(('1C TSsoustraitance'!$X280)/'1C TSsoustraitance'!$AP280))</f>
        <v>0</v>
      </c>
      <c r="U563" s="669">
        <f>IF(OR('1C TSsoustraitance'!$D280="",'1C TSsoustraitance'!$E280="OUI",'1C TSsoustraitance'!$AP280=0),0,(('1C TSsoustraitance'!$Y280)/'1C TSsoustraitance'!$AP280))</f>
        <v>0</v>
      </c>
      <c r="V563" s="669">
        <f>IF(OR('1C TSsoustraitance'!$D280="",'1C TSsoustraitance'!$E280="OUI",'1C TSsoustraitance'!$AP280=0),0,(('1C TSsoustraitance'!$Z280)/'1C TSsoustraitance'!$AP280))</f>
        <v>0</v>
      </c>
      <c r="W563" s="669">
        <f>IF(OR('1C TSsoustraitance'!$D280="",'1C TSsoustraitance'!$E280="OUI",'1C TSsoustraitance'!$AP280=0),0,(('1C TSsoustraitance'!$AA280)/'1C TSsoustraitance'!$AP280))</f>
        <v>0</v>
      </c>
      <c r="X563" s="669">
        <f>IF(OR('1C TSsoustraitance'!$D280="",'1C TSsoustraitance'!$E280="OUI",'1C TSsoustraitance'!$AP280=0),0,(('1C TSsoustraitance'!$AB280)/'1C TSsoustraitance'!$AP280))</f>
        <v>0</v>
      </c>
      <c r="Y563" s="669">
        <f>IF(OR('1C TSsoustraitance'!$D280="",'1C TSsoustraitance'!$E280="OUI",'1C TSsoustraitance'!$AP280=0),0,(('1C TSsoustraitance'!$AC280)/'1C TSsoustraitance'!$AP280))</f>
        <v>0</v>
      </c>
      <c r="Z563" s="669">
        <f>IF(OR('1C TSsoustraitance'!$D280="",'1C TSsoustraitance'!$E280="OUI",'1C TSsoustraitance'!$AP280=0),0,(('1C TSsoustraitance'!$AD280)/'1C TSsoustraitance'!$AP280))</f>
        <v>0</v>
      </c>
      <c r="AA563" s="669">
        <f>IF(OR('1C TSsoustraitance'!$D280="",'1C TSsoustraitance'!$E280="OUI",'1C TSsoustraitance'!$AP280=0),0,(('1C TSsoustraitance'!$AE280)/'1C TSsoustraitance'!$AP280))</f>
        <v>0</v>
      </c>
      <c r="AB563" s="669">
        <f>IF(OR('1C TSsoustraitance'!$D280="",'1C TSsoustraitance'!$E280="OUI",'1C TSsoustraitance'!$AP280=0),0,(('1C TSsoustraitance'!$AF280)/'1C TSsoustraitance'!$AP280))</f>
        <v>0</v>
      </c>
      <c r="AC563" s="669">
        <f>IF(OR('1C TSsoustraitance'!$D280="",'1C TSsoustraitance'!$E280="OUI",'1C TSsoustraitance'!$AP280=0),0,(('1C TSsoustraitance'!$AG280)/'1C TSsoustraitance'!$AP280))</f>
        <v>0</v>
      </c>
      <c r="AD563" s="669">
        <f>IF(OR('1C TSsoustraitance'!$D280="",'1C TSsoustraitance'!$E280="OUI",'1C TSsoustraitance'!$AP280=0),0,(('1C TSsoustraitance'!$AH280)/'1C TSsoustraitance'!$AP280))</f>
        <v>0</v>
      </c>
      <c r="AE563" s="669">
        <f>IF(OR('1C TSsoustraitance'!$D280="",'1C TSsoustraitance'!$E280="OUI",'1C TSsoustraitance'!$AP280=0),0,(('1C TSsoustraitance'!$AI280)/'1C TSsoustraitance'!$AP280))</f>
        <v>0</v>
      </c>
      <c r="AF563" s="669">
        <f>IF(OR('1C TSsoustraitance'!$D280="",'1C TSsoustraitance'!$E280="OUI",'1C TSsoustraitance'!$AP280=0),0,(('1C TSsoustraitance'!$AJ280)/'1C TSsoustraitance'!$AP280))</f>
        <v>0</v>
      </c>
      <c r="AG563" s="669">
        <f>IF(OR('1C TSsoustraitance'!$D280="",'1C TSsoustraitance'!$E280="OUI",'1C TSsoustraitance'!$AP280=0),0,(('1C TSsoustraitance'!$AK280)/'1C TSsoustraitance'!$AP280))</f>
        <v>0</v>
      </c>
      <c r="AH563" s="669">
        <f>IF(OR('1C TSsoustraitance'!$D280="",'1C TSsoustraitance'!$E280="OUI",'1C TSsoustraitance'!$AP280=0),0,(('1C TSsoustraitance'!$AL280)/'1C TSsoustraitance'!$AP280))</f>
        <v>0</v>
      </c>
      <c r="AI563" s="669">
        <f>IF(OR('1C TSsoustraitance'!$D280="",'1C TSsoustraitance'!$E280="OUI",'1C TSsoustraitance'!$AP280=0),0,(('1C TSsoustraitance'!$AM280)/'1C TSsoustraitance'!$AP280))</f>
        <v>0</v>
      </c>
      <c r="AJ563" s="669">
        <f>IF(OR('1C TSsoustraitance'!$D280="",'1C TSsoustraitance'!$E280="OUI",'1C TSsoustraitance'!$AP280=0),0,(('1C TSsoustraitance'!$AN280)/'1C TSsoustraitance'!$AP280))</f>
        <v>0</v>
      </c>
      <c r="AK563" s="669">
        <f t="shared" si="133"/>
        <v>0</v>
      </c>
      <c r="AL563" s="668">
        <f t="shared" si="134"/>
        <v>0</v>
      </c>
      <c r="AM563" s="670">
        <f>IF(Tableau7[[#This Row],[N° pièce]]="",0,(Tableau7[[#This Row],[hors TVA]]+(Tableau7[[#This Row],[hors TVA]]*Tableau7[[#This Row],[Taux TVA]])-(Tableau7[[#This Row],[hors TVA]]*Tableau7[[#This Row],[Taux TVA]]*Tableau7[[#This Row],[Régime TVA: Récupération]]))*Tableau7[[#This Row],[Type 1]])</f>
        <v>0</v>
      </c>
      <c r="AN563" s="670">
        <f>IF(Tableau7[[#This Row],[N° pièce]]="",0,IF($K$2="pôle",((Tableau7[[#This Row],[hors TVA]]+(Tableau7[[#This Row],[hors TVA]]*Tableau7[[#This Row],[Taux TVA]])-(Tableau7[[#This Row],[hors TVA]]*Tableau7[[#This Row],[Taux TVA]]*Tableau7[[#This Row],[Régime TVA: Récupération]]))*Tableau7[[#This Row],[Type 2]]),0))</f>
        <v>0</v>
      </c>
      <c r="AO563" s="670">
        <f t="shared" si="139"/>
        <v>0</v>
      </c>
      <c r="AP563" s="255">
        <f t="shared" si="138"/>
        <v>0</v>
      </c>
      <c r="AQ563" s="506">
        <f t="shared" si="140"/>
        <v>0</v>
      </c>
      <c r="AR563" s="671"/>
      <c r="AS563" s="512"/>
      <c r="AT563" s="513" t="str">
        <f>IF(('1C TSsoustraitance'!AP280*FICHE!C$14&lt;J563),"Forfait limité à "&amp;FICHE!C$14&amp;"€/jour","")</f>
        <v/>
      </c>
      <c r="AU563" s="797"/>
      <c r="AV563" s="484"/>
      <c r="AW563" s="484"/>
      <c r="AX563" s="484"/>
      <c r="AY563" s="484"/>
      <c r="AZ563" s="484"/>
      <c r="BA563" s="4"/>
      <c r="BB563" s="4"/>
      <c r="BC563" s="4"/>
      <c r="BD563" s="4"/>
      <c r="BE563" s="4"/>
      <c r="BF563" s="4"/>
      <c r="BG563" s="4"/>
      <c r="BH563" s="4"/>
      <c r="BI563" s="4"/>
      <c r="BJ563" s="4"/>
      <c r="BK563" s="4"/>
      <c r="BL563" s="4"/>
      <c r="BM563" s="4"/>
      <c r="BN563" s="4"/>
      <c r="BO563" s="4"/>
      <c r="BP563" s="4"/>
      <c r="BQ563" s="4"/>
      <c r="BR563" s="4"/>
      <c r="BS563" s="4"/>
      <c r="BT563" s="4"/>
      <c r="BU563" s="4"/>
      <c r="BV563" s="4"/>
      <c r="BW563" s="4"/>
      <c r="BX563" s="4"/>
      <c r="BY563" s="4"/>
      <c r="BZ563" s="4"/>
      <c r="CA563" s="4"/>
      <c r="CB563" s="4"/>
      <c r="CC563" s="4"/>
      <c r="CD563" s="4"/>
      <c r="CE563" s="4"/>
      <c r="CF563" s="4"/>
      <c r="CG563" s="4"/>
      <c r="CH563" s="4"/>
      <c r="CI563" s="4"/>
      <c r="CJ563" s="4"/>
      <c r="CK563" s="4"/>
      <c r="CL563" s="4"/>
      <c r="CM563" s="4"/>
      <c r="CN563" s="4"/>
      <c r="CO563" s="4"/>
      <c r="CP563" s="4"/>
      <c r="CQ563" s="4"/>
      <c r="CR563" s="4"/>
      <c r="CS563" s="4"/>
      <c r="CT563" s="4"/>
      <c r="CU563" s="4"/>
      <c r="CV563" s="4"/>
      <c r="CW563" s="4"/>
      <c r="CX563" s="4"/>
      <c r="CY563" s="4"/>
      <c r="CZ563" s="4"/>
      <c r="DA563" s="4"/>
      <c r="DB563" s="4"/>
      <c r="DC563" s="4"/>
      <c r="DD563" s="4"/>
      <c r="DE563" s="4"/>
      <c r="DF563" s="4"/>
      <c r="DG563" s="4"/>
      <c r="DH563" s="4"/>
      <c r="DI563" s="4"/>
      <c r="DJ563" s="4"/>
      <c r="DK563" s="4"/>
      <c r="DL563" s="4"/>
      <c r="DM563" s="4"/>
      <c r="DN563" s="4"/>
      <c r="DO563" s="4"/>
      <c r="DP563" s="4"/>
      <c r="DQ563" s="4"/>
      <c r="DR563" s="4"/>
      <c r="DS563" s="4"/>
      <c r="DT563" s="4"/>
      <c r="DU563" s="4"/>
      <c r="DV563" s="4"/>
      <c r="DW563" s="4"/>
      <c r="DX563" s="4"/>
      <c r="DY563" s="4"/>
      <c r="DZ563" s="4"/>
      <c r="EA563" s="4"/>
      <c r="EB563" s="4"/>
      <c r="EC563" s="4"/>
      <c r="ED563" s="4"/>
      <c r="EE563" s="4"/>
      <c r="EF563" s="4"/>
      <c r="EG563" s="4"/>
      <c r="EH563" s="4"/>
      <c r="EI563" s="4"/>
      <c r="EJ563" s="4"/>
      <c r="EK563" s="4"/>
      <c r="EL563" s="4"/>
      <c r="EM563" s="4"/>
      <c r="EN563" s="4"/>
      <c r="EO563" s="4"/>
      <c r="EP563" s="4"/>
      <c r="EQ563" s="4"/>
      <c r="ER563" s="4"/>
      <c r="ES563" s="4"/>
      <c r="ET563" s="4"/>
      <c r="EU563" s="4"/>
      <c r="EV563" s="4"/>
      <c r="EW563" s="4"/>
      <c r="EX563" s="4"/>
      <c r="EY563" s="4"/>
      <c r="EZ563" s="4"/>
      <c r="FA563" s="4"/>
      <c r="FB563" s="4"/>
      <c r="FC563" s="4"/>
      <c r="FD563" s="4"/>
      <c r="FE563" s="4"/>
      <c r="FF563" s="4"/>
      <c r="FG563" s="4"/>
      <c r="FH563" s="4"/>
      <c r="FI563" s="4"/>
      <c r="FJ563" s="4"/>
      <c r="FK563" s="4"/>
      <c r="FL563" s="4"/>
      <c r="FM563" s="4"/>
      <c r="FN563" s="4"/>
      <c r="FO563" s="4"/>
      <c r="FP563" s="4"/>
      <c r="FQ563" s="4"/>
      <c r="FR563" s="4"/>
      <c r="FS563" s="4"/>
      <c r="FT563" s="4"/>
      <c r="FU563" s="4"/>
      <c r="FV563" s="4"/>
      <c r="FW563" s="4"/>
      <c r="FX563" s="4"/>
      <c r="FY563" s="4"/>
      <c r="FZ563" s="4"/>
      <c r="GA563" s="4"/>
      <c r="GB563" s="4"/>
      <c r="GC563" s="4"/>
      <c r="GD563" s="4"/>
      <c r="GE563" s="4"/>
      <c r="GF563" s="4"/>
      <c r="GG563" s="4"/>
      <c r="GH563" s="4"/>
      <c r="GI563" s="4"/>
      <c r="GJ563" s="4"/>
      <c r="GK563" s="4"/>
      <c r="GL563" s="4"/>
      <c r="GM563" s="4"/>
      <c r="GN563" s="4"/>
      <c r="GO563" s="4"/>
      <c r="GP563" s="4"/>
      <c r="GQ563" s="4"/>
      <c r="GR563" s="4"/>
      <c r="GS563" s="4"/>
      <c r="GT563" s="4"/>
      <c r="GU563" s="4"/>
      <c r="GV563" s="4"/>
      <c r="GW563" s="4"/>
      <c r="GX563" s="4"/>
      <c r="GY563" s="4"/>
      <c r="GZ563" s="4"/>
      <c r="HA563" s="4"/>
      <c r="HB563" s="4"/>
      <c r="HC563" s="4"/>
    </row>
    <row r="564" spans="1:211" s="380" customFormat="1" ht="13.9" customHeight="1">
      <c r="A564" s="828" t="str">
        <f>IF('1C TSsoustraitance'!$A281&lt;&gt;0,'1C TSsoustraitance'!$A281,"")</f>
        <v/>
      </c>
      <c r="B564" s="530"/>
      <c r="C564" s="513" t="str">
        <f>IF('1C TSsoustraitance'!$A281&lt;&gt;0,'1C TSsoustraitance'!$B281,"")</f>
        <v/>
      </c>
      <c r="D564" s="513" t="str">
        <f>IF('1C TSsoustraitance'!$A281&lt;&gt;0,'1C TSsoustraitance'!$C281,"")</f>
        <v/>
      </c>
      <c r="E564" s="684"/>
      <c r="F564" s="685"/>
      <c r="G564" s="666">
        <f>'1C TSsoustraitance'!$D281</f>
        <v>0</v>
      </c>
      <c r="H564" s="533">
        <v>0.21</v>
      </c>
      <c r="I564" s="533">
        <v>1</v>
      </c>
      <c r="J564" s="534"/>
      <c r="K564" s="667">
        <f t="shared" si="131"/>
        <v>0</v>
      </c>
      <c r="L564" s="668">
        <f>IF(OR('1C TSsoustraitance'!$D281="",'1C TSsoustraitance'!$AP281=0),0,IF(AND('1C TSsoustraitance'!$D281&lt;&gt;"",$K$2="Pôle",'1C TSsoustraitance'!$E281="OUI"),(('1C TSsoustraitance'!$F281+'1C TSsoustraitance'!$G281+'1C TSsoustraitance'!$H281+'1C TSsoustraitance'!$I281+'1C TSsoustraitance'!$M281)/'1C TSsoustraitance'!$R281),IF(AND('1C TSsoustraitance'!$D281&lt;&gt;"",$K$2="Pôle",'1C TSsoustraitance'!$E281="NON"),(('1C TSsoustraitance'!$F281+'1C TSsoustraitance'!$G281+'1C TSsoustraitance'!$H281+'1C TSsoustraitance'!$I281+'1C TSsoustraitance'!$M281)/'1C TSsoustraitance'!$AP281),IF(AND('1C TSsoustraitance'!$D281&lt;&gt;"",$K$2&lt;&gt;"Pôle",'1C TSsoustraitance'!$E281="OUI"),(('1C TSsoustraitance'!$F281+'1C TSsoustraitance'!$G281+'1C TSsoustraitance'!$H281+'1C TSsoustraitance'!$I281+'1C TSsoustraitance'!$J281+'1C TSsoustraitance'!$K281+'1C TSsoustraitance'!$L281+'1C TSsoustraitance'!$M281+'1C TSsoustraitance'!$N281+'1C TSsoustraitance'!$O281+'1C TSsoustraitance'!$P281+'1C TSsoustraitance'!$Q281)/'1C TSsoustraitance'!$R281),IF(AND('1C TSsoustraitance'!$D281&lt;&gt;"",$K$2&lt;&gt;"Pôle",'1C TSsoustraitance'!$E281="NON"),(('1C TSsoustraitance'!$F281+'1C TSsoustraitance'!$G281+'1C TSsoustraitance'!$H281+'1C TSsoustraitance'!$I281+'1C TSsoustraitance'!$J281+'1C TSsoustraitance'!$K281+'1C TSsoustraitance'!$L281+'1C TSsoustraitance'!$M281+'1C TSsoustraitance'!$N281+'1C TSsoustraitance'!$O281+'1C TSsoustraitance'!$P281+'1C TSsoustraitance'!$Q281))/'1C TSsoustraitance'!$AP281)))))</f>
        <v>0</v>
      </c>
      <c r="M564" s="668">
        <f>IF(OR('1C TSsoustraitance'!$D281="",'1C TSsoustraitance'!AP$13=0),0,IF(AND('1C TSsoustraitance'!$D281&lt;&gt;"",$K$2="Pôle",'1C TSsoustraitance'!$E281="OUI"),(('1C TSsoustraitance'!$J281+'1C TSsoustraitance'!$K281+'1C TSsoustraitance'!$L281)/'1C TSsoustraitance'!$R281),IF(AND('1C TSsoustraitance'!$D281&lt;&gt;"",$K$2="Pôle",'1C TSsoustraitance'!$E281="NON"),(('1C TSsoustraitance'!$J281+'1C TSsoustraitance'!$K281+'1C TSsoustraitance'!$L281)/'1C TSsoustraitance'!$AP281),IF(AND('1C TSsoustraitance'!$D281&lt;&gt;"",$K$2&lt;&gt;"Pôle"),0))))</f>
        <v>0</v>
      </c>
      <c r="N564" s="668">
        <f t="shared" si="136"/>
        <v>0</v>
      </c>
      <c r="O564" s="669">
        <f>IF(OR('1C TSsoustraitance'!$D281="",'1C TSsoustraitance'!$E281="OUI",'1C TSsoustraitance'!$AP281=0),0,(('1C TSsoustraitance'!$S281)/'1C TSsoustraitance'!$AP281))</f>
        <v>0</v>
      </c>
      <c r="P564" s="669">
        <f>IF(OR('1C TSsoustraitance'!$D281="",'1C TSsoustraitance'!$E281="OUI",'1C TSsoustraitance'!$AP281=0),0,(('1C TSsoustraitance'!$T281)/'1C TSsoustraitance'!$AP281))</f>
        <v>0</v>
      </c>
      <c r="Q564" s="669">
        <f>IF(OR('1C TSsoustraitance'!$D281="",'1C TSsoustraitance'!$E281="OUI",'1C TSsoustraitance'!$AP281=0),0,(('1C TSsoustraitance'!$U281)/'1C TSsoustraitance'!$AP281))</f>
        <v>0</v>
      </c>
      <c r="R564" s="669">
        <f>IF(OR('1C TSsoustraitance'!$D281="",'1C TSsoustraitance'!$E281="OUI",'1C TSsoustraitance'!$AP281=0),0,(('1C TSsoustraitance'!$V281)/'1C TSsoustraitance'!$AP281))</f>
        <v>0</v>
      </c>
      <c r="S564" s="669">
        <f>IF(OR('1C TSsoustraitance'!$D281="",'1C TSsoustraitance'!$E281="OUI",'1C TSsoustraitance'!$AP281=0),0,(('1C TSsoustraitance'!$W281)/'1C TSsoustraitance'!$AP281))</f>
        <v>0</v>
      </c>
      <c r="T564" s="669">
        <f>IF(OR('1C TSsoustraitance'!$D281="",'1C TSsoustraitance'!$E281="OUI",'1C TSsoustraitance'!$AP281=0),0,(('1C TSsoustraitance'!$X281)/'1C TSsoustraitance'!$AP281))</f>
        <v>0</v>
      </c>
      <c r="U564" s="669">
        <f>IF(OR('1C TSsoustraitance'!$D281="",'1C TSsoustraitance'!$E281="OUI",'1C TSsoustraitance'!$AP281=0),0,(('1C TSsoustraitance'!$Y281)/'1C TSsoustraitance'!$AP281))</f>
        <v>0</v>
      </c>
      <c r="V564" s="669">
        <f>IF(OR('1C TSsoustraitance'!$D281="",'1C TSsoustraitance'!$E281="OUI",'1C TSsoustraitance'!$AP281=0),0,(('1C TSsoustraitance'!$Z281)/'1C TSsoustraitance'!$AP281))</f>
        <v>0</v>
      </c>
      <c r="W564" s="669">
        <f>IF(OR('1C TSsoustraitance'!$D281="",'1C TSsoustraitance'!$E281="OUI",'1C TSsoustraitance'!$AP281=0),0,(('1C TSsoustraitance'!$AA281)/'1C TSsoustraitance'!$AP281))</f>
        <v>0</v>
      </c>
      <c r="X564" s="669">
        <f>IF(OR('1C TSsoustraitance'!$D281="",'1C TSsoustraitance'!$E281="OUI",'1C TSsoustraitance'!$AP281=0),0,(('1C TSsoustraitance'!$AB281)/'1C TSsoustraitance'!$AP281))</f>
        <v>0</v>
      </c>
      <c r="Y564" s="669">
        <f>IF(OR('1C TSsoustraitance'!$D281="",'1C TSsoustraitance'!$E281="OUI",'1C TSsoustraitance'!$AP281=0),0,(('1C TSsoustraitance'!$AC281)/'1C TSsoustraitance'!$AP281))</f>
        <v>0</v>
      </c>
      <c r="Z564" s="669">
        <f>IF(OR('1C TSsoustraitance'!$D281="",'1C TSsoustraitance'!$E281="OUI",'1C TSsoustraitance'!$AP281=0),0,(('1C TSsoustraitance'!$AD281)/'1C TSsoustraitance'!$AP281))</f>
        <v>0</v>
      </c>
      <c r="AA564" s="669">
        <f>IF(OR('1C TSsoustraitance'!$D281="",'1C TSsoustraitance'!$E281="OUI",'1C TSsoustraitance'!$AP281=0),0,(('1C TSsoustraitance'!$AE281)/'1C TSsoustraitance'!$AP281))</f>
        <v>0</v>
      </c>
      <c r="AB564" s="669">
        <f>IF(OR('1C TSsoustraitance'!$D281="",'1C TSsoustraitance'!$E281="OUI",'1C TSsoustraitance'!$AP281=0),0,(('1C TSsoustraitance'!$AF281)/'1C TSsoustraitance'!$AP281))</f>
        <v>0</v>
      </c>
      <c r="AC564" s="669">
        <f>IF(OR('1C TSsoustraitance'!$D281="",'1C TSsoustraitance'!$E281="OUI",'1C TSsoustraitance'!$AP281=0),0,(('1C TSsoustraitance'!$AG281)/'1C TSsoustraitance'!$AP281))</f>
        <v>0</v>
      </c>
      <c r="AD564" s="669">
        <f>IF(OR('1C TSsoustraitance'!$D281="",'1C TSsoustraitance'!$E281="OUI",'1C TSsoustraitance'!$AP281=0),0,(('1C TSsoustraitance'!$AH281)/'1C TSsoustraitance'!$AP281))</f>
        <v>0</v>
      </c>
      <c r="AE564" s="669">
        <f>IF(OR('1C TSsoustraitance'!$D281="",'1C TSsoustraitance'!$E281="OUI",'1C TSsoustraitance'!$AP281=0),0,(('1C TSsoustraitance'!$AI281)/'1C TSsoustraitance'!$AP281))</f>
        <v>0</v>
      </c>
      <c r="AF564" s="669">
        <f>IF(OR('1C TSsoustraitance'!$D281="",'1C TSsoustraitance'!$E281="OUI",'1C TSsoustraitance'!$AP281=0),0,(('1C TSsoustraitance'!$AJ281)/'1C TSsoustraitance'!$AP281))</f>
        <v>0</v>
      </c>
      <c r="AG564" s="669">
        <f>IF(OR('1C TSsoustraitance'!$D281="",'1C TSsoustraitance'!$E281="OUI",'1C TSsoustraitance'!$AP281=0),0,(('1C TSsoustraitance'!$AK281)/'1C TSsoustraitance'!$AP281))</f>
        <v>0</v>
      </c>
      <c r="AH564" s="669">
        <f>IF(OR('1C TSsoustraitance'!$D281="",'1C TSsoustraitance'!$E281="OUI",'1C TSsoustraitance'!$AP281=0),0,(('1C TSsoustraitance'!$AL281)/'1C TSsoustraitance'!$AP281))</f>
        <v>0</v>
      </c>
      <c r="AI564" s="669">
        <f>IF(OR('1C TSsoustraitance'!$D281="",'1C TSsoustraitance'!$E281="OUI",'1C TSsoustraitance'!$AP281=0),0,(('1C TSsoustraitance'!$AM281)/'1C TSsoustraitance'!$AP281))</f>
        <v>0</v>
      </c>
      <c r="AJ564" s="669">
        <f>IF(OR('1C TSsoustraitance'!$D281="",'1C TSsoustraitance'!$E281="OUI",'1C TSsoustraitance'!$AP281=0),0,(('1C TSsoustraitance'!$AN281)/'1C TSsoustraitance'!$AP281))</f>
        <v>0</v>
      </c>
      <c r="AK564" s="669">
        <f t="shared" si="133"/>
        <v>0</v>
      </c>
      <c r="AL564" s="668">
        <f t="shared" si="134"/>
        <v>0</v>
      </c>
      <c r="AM564" s="670">
        <f>IF(Tableau7[[#This Row],[N° pièce]]="",0,(Tableau7[[#This Row],[hors TVA]]+(Tableau7[[#This Row],[hors TVA]]*Tableau7[[#This Row],[Taux TVA]])-(Tableau7[[#This Row],[hors TVA]]*Tableau7[[#This Row],[Taux TVA]]*Tableau7[[#This Row],[Régime TVA: Récupération]]))*Tableau7[[#This Row],[Type 1]])</f>
        <v>0</v>
      </c>
      <c r="AN564" s="670">
        <f>IF(Tableau7[[#This Row],[N° pièce]]="",0,IF($K$2="pôle",((Tableau7[[#This Row],[hors TVA]]+(Tableau7[[#This Row],[hors TVA]]*Tableau7[[#This Row],[Taux TVA]])-(Tableau7[[#This Row],[hors TVA]]*Tableau7[[#This Row],[Taux TVA]]*Tableau7[[#This Row],[Régime TVA: Récupération]]))*Tableau7[[#This Row],[Type 2]]),0))</f>
        <v>0</v>
      </c>
      <c r="AO564" s="670">
        <f t="shared" si="139"/>
        <v>0</v>
      </c>
      <c r="AP564" s="255">
        <f t="shared" si="138"/>
        <v>0</v>
      </c>
      <c r="AQ564" s="506">
        <f t="shared" si="140"/>
        <v>0</v>
      </c>
      <c r="AR564" s="671"/>
      <c r="AS564" s="512"/>
      <c r="AT564" s="513" t="str">
        <f>IF(('1C TSsoustraitance'!AP281*FICHE!C$14&lt;J564),"Forfait limité à "&amp;FICHE!C$14&amp;"€/jour","")</f>
        <v/>
      </c>
      <c r="AU564" s="797"/>
      <c r="AV564" s="484"/>
      <c r="AW564" s="484"/>
      <c r="AX564" s="484"/>
      <c r="AY564" s="484"/>
      <c r="AZ564" s="484"/>
      <c r="BA564" s="4"/>
      <c r="BB564" s="4"/>
      <c r="BC564" s="4"/>
      <c r="BD564" s="4"/>
      <c r="BE564" s="4"/>
      <c r="BF564" s="4"/>
      <c r="BG564" s="4"/>
      <c r="BH564" s="4"/>
      <c r="BI564" s="4"/>
      <c r="BJ564" s="4"/>
      <c r="BK564" s="4"/>
      <c r="BL564" s="4"/>
      <c r="BM564" s="4"/>
      <c r="BN564" s="4"/>
      <c r="BO564" s="4"/>
      <c r="BP564" s="4"/>
      <c r="BQ564" s="4"/>
      <c r="BR564" s="4"/>
      <c r="BS564" s="4"/>
      <c r="BT564" s="4"/>
      <c r="BU564" s="4"/>
      <c r="BV564" s="4"/>
      <c r="BW564" s="4"/>
      <c r="BX564" s="4"/>
      <c r="BY564" s="4"/>
      <c r="BZ564" s="4"/>
      <c r="CA564" s="4"/>
      <c r="CB564" s="4"/>
      <c r="CC564" s="4"/>
      <c r="CD564" s="4"/>
      <c r="CE564" s="4"/>
      <c r="CF564" s="4"/>
      <c r="CG564" s="4"/>
      <c r="CH564" s="4"/>
      <c r="CI564" s="4"/>
      <c r="CJ564" s="4"/>
      <c r="CK564" s="4"/>
      <c r="CL564" s="4"/>
      <c r="CM564" s="4"/>
      <c r="CN564" s="4"/>
      <c r="CO564" s="4"/>
      <c r="CP564" s="4"/>
      <c r="CQ564" s="4"/>
      <c r="CR564" s="4"/>
      <c r="CS564" s="4"/>
      <c r="CT564" s="4"/>
      <c r="CU564" s="4"/>
      <c r="CV564" s="4"/>
      <c r="CW564" s="4"/>
      <c r="CX564" s="4"/>
      <c r="CY564" s="4"/>
      <c r="CZ564" s="4"/>
      <c r="DA564" s="4"/>
      <c r="DB564" s="4"/>
      <c r="DC564" s="4"/>
      <c r="DD564" s="4"/>
      <c r="DE564" s="4"/>
      <c r="DF564" s="4"/>
      <c r="DG564" s="4"/>
      <c r="DH564" s="4"/>
      <c r="DI564" s="4"/>
      <c r="DJ564" s="4"/>
      <c r="DK564" s="4"/>
      <c r="DL564" s="4"/>
      <c r="DM564" s="4"/>
      <c r="DN564" s="4"/>
      <c r="DO564" s="4"/>
      <c r="DP564" s="4"/>
      <c r="DQ564" s="4"/>
      <c r="DR564" s="4"/>
      <c r="DS564" s="4"/>
      <c r="DT564" s="4"/>
      <c r="DU564" s="4"/>
      <c r="DV564" s="4"/>
      <c r="DW564" s="4"/>
      <c r="DX564" s="4"/>
      <c r="DY564" s="4"/>
      <c r="DZ564" s="4"/>
      <c r="EA564" s="4"/>
      <c r="EB564" s="4"/>
      <c r="EC564" s="4"/>
      <c r="ED564" s="4"/>
      <c r="EE564" s="4"/>
      <c r="EF564" s="4"/>
      <c r="EG564" s="4"/>
      <c r="EH564" s="4"/>
      <c r="EI564" s="4"/>
      <c r="EJ564" s="4"/>
      <c r="EK564" s="4"/>
      <c r="EL564" s="4"/>
      <c r="EM564" s="4"/>
      <c r="EN564" s="4"/>
      <c r="EO564" s="4"/>
      <c r="EP564" s="4"/>
      <c r="EQ564" s="4"/>
      <c r="ER564" s="4"/>
      <c r="ES564" s="4"/>
      <c r="ET564" s="4"/>
      <c r="EU564" s="4"/>
      <c r="EV564" s="4"/>
      <c r="EW564" s="4"/>
      <c r="EX564" s="4"/>
      <c r="EY564" s="4"/>
      <c r="EZ564" s="4"/>
      <c r="FA564" s="4"/>
      <c r="FB564" s="4"/>
      <c r="FC564" s="4"/>
      <c r="FD564" s="4"/>
      <c r="FE564" s="4"/>
      <c r="FF564" s="4"/>
      <c r="FG564" s="4"/>
      <c r="FH564" s="4"/>
      <c r="FI564" s="4"/>
      <c r="FJ564" s="4"/>
      <c r="FK564" s="4"/>
      <c r="FL564" s="4"/>
      <c r="FM564" s="4"/>
      <c r="FN564" s="4"/>
      <c r="FO564" s="4"/>
      <c r="FP564" s="4"/>
      <c r="FQ564" s="4"/>
      <c r="FR564" s="4"/>
      <c r="FS564" s="4"/>
      <c r="FT564" s="4"/>
      <c r="FU564" s="4"/>
      <c r="FV564" s="4"/>
      <c r="FW564" s="4"/>
      <c r="FX564" s="4"/>
      <c r="FY564" s="4"/>
      <c r="FZ564" s="4"/>
      <c r="GA564" s="4"/>
      <c r="GB564" s="4"/>
      <c r="GC564" s="4"/>
      <c r="GD564" s="4"/>
      <c r="GE564" s="4"/>
      <c r="GF564" s="4"/>
      <c r="GG564" s="4"/>
      <c r="GH564" s="4"/>
      <c r="GI564" s="4"/>
      <c r="GJ564" s="4"/>
      <c r="GK564" s="4"/>
      <c r="GL564" s="4"/>
      <c r="GM564" s="4"/>
      <c r="GN564" s="4"/>
      <c r="GO564" s="4"/>
      <c r="GP564" s="4"/>
      <c r="GQ564" s="4"/>
      <c r="GR564" s="4"/>
      <c r="GS564" s="4"/>
      <c r="GT564" s="4"/>
      <c r="GU564" s="4"/>
      <c r="GV564" s="4"/>
      <c r="GW564" s="4"/>
      <c r="GX564" s="4"/>
      <c r="GY564" s="4"/>
      <c r="GZ564" s="4"/>
      <c r="HA564" s="4"/>
      <c r="HB564" s="4"/>
      <c r="HC564" s="4"/>
    </row>
    <row r="565" spans="1:211" s="380" customFormat="1" ht="13.9" customHeight="1">
      <c r="A565" s="828" t="str">
        <f>IF('1C TSsoustraitance'!$A282&lt;&gt;0,'1C TSsoustraitance'!$A282,"")</f>
        <v/>
      </c>
      <c r="B565" s="530"/>
      <c r="C565" s="513" t="str">
        <f>IF('1C TSsoustraitance'!$A282&lt;&gt;0,'1C TSsoustraitance'!$B282,"")</f>
        <v/>
      </c>
      <c r="D565" s="513" t="str">
        <f>IF('1C TSsoustraitance'!$A282&lt;&gt;0,'1C TSsoustraitance'!$C282,"")</f>
        <v/>
      </c>
      <c r="E565" s="684"/>
      <c r="F565" s="685"/>
      <c r="G565" s="666">
        <f>'1C TSsoustraitance'!$D282</f>
        <v>0</v>
      </c>
      <c r="H565" s="533">
        <v>0.21</v>
      </c>
      <c r="I565" s="533">
        <v>1</v>
      </c>
      <c r="J565" s="534"/>
      <c r="K565" s="667">
        <f t="shared" si="131"/>
        <v>0</v>
      </c>
      <c r="L565" s="668">
        <f>IF(OR('1C TSsoustraitance'!$D282="",'1C TSsoustraitance'!$AP282=0),0,IF(AND('1C TSsoustraitance'!$D282&lt;&gt;"",$K$2="Pôle",'1C TSsoustraitance'!$E282="OUI"),(('1C TSsoustraitance'!$F282+'1C TSsoustraitance'!$G282+'1C TSsoustraitance'!$H282+'1C TSsoustraitance'!$I282+'1C TSsoustraitance'!$M282)/'1C TSsoustraitance'!$R282),IF(AND('1C TSsoustraitance'!$D282&lt;&gt;"",$K$2="Pôle",'1C TSsoustraitance'!$E282="NON"),(('1C TSsoustraitance'!$F282+'1C TSsoustraitance'!$G282+'1C TSsoustraitance'!$H282+'1C TSsoustraitance'!$I282+'1C TSsoustraitance'!$M282)/'1C TSsoustraitance'!$AP282),IF(AND('1C TSsoustraitance'!$D282&lt;&gt;"",$K$2&lt;&gt;"Pôle",'1C TSsoustraitance'!$E282="OUI"),(('1C TSsoustraitance'!$F282+'1C TSsoustraitance'!$G282+'1C TSsoustraitance'!$H282+'1C TSsoustraitance'!$I282+'1C TSsoustraitance'!$J282+'1C TSsoustraitance'!$K282+'1C TSsoustraitance'!$L282+'1C TSsoustraitance'!$M282+'1C TSsoustraitance'!$N282+'1C TSsoustraitance'!$O282+'1C TSsoustraitance'!$P282+'1C TSsoustraitance'!$Q282)/'1C TSsoustraitance'!$R282),IF(AND('1C TSsoustraitance'!$D282&lt;&gt;"",$K$2&lt;&gt;"Pôle",'1C TSsoustraitance'!$E282="NON"),(('1C TSsoustraitance'!$F282+'1C TSsoustraitance'!$G282+'1C TSsoustraitance'!$H282+'1C TSsoustraitance'!$I282+'1C TSsoustraitance'!$J282+'1C TSsoustraitance'!$K282+'1C TSsoustraitance'!$L282+'1C TSsoustraitance'!$M282+'1C TSsoustraitance'!$N282+'1C TSsoustraitance'!$O282+'1C TSsoustraitance'!$P282+'1C TSsoustraitance'!$Q282))/'1C TSsoustraitance'!$AP282)))))</f>
        <v>0</v>
      </c>
      <c r="M565" s="668">
        <f>IF(OR('1C TSsoustraitance'!$D282="",'1C TSsoustraitance'!AP$13=0),0,IF(AND('1C TSsoustraitance'!$D282&lt;&gt;"",$K$2="Pôle",'1C TSsoustraitance'!$E282="OUI"),(('1C TSsoustraitance'!$J282+'1C TSsoustraitance'!$K282+'1C TSsoustraitance'!$L282)/'1C TSsoustraitance'!$R282),IF(AND('1C TSsoustraitance'!$D282&lt;&gt;"",$K$2="Pôle",'1C TSsoustraitance'!$E282="NON"),(('1C TSsoustraitance'!$J282+'1C TSsoustraitance'!$K282+'1C TSsoustraitance'!$L282)/'1C TSsoustraitance'!$AP282),IF(AND('1C TSsoustraitance'!$D282&lt;&gt;"",$K$2&lt;&gt;"Pôle"),0))))</f>
        <v>0</v>
      </c>
      <c r="N565" s="668">
        <f t="shared" si="136"/>
        <v>0</v>
      </c>
      <c r="O565" s="669">
        <f>IF(OR('1C TSsoustraitance'!$D282="",'1C TSsoustraitance'!$E282="OUI",'1C TSsoustraitance'!$AP282=0),0,(('1C TSsoustraitance'!$S282)/'1C TSsoustraitance'!$AP282))</f>
        <v>0</v>
      </c>
      <c r="P565" s="669">
        <f>IF(OR('1C TSsoustraitance'!$D282="",'1C TSsoustraitance'!$E282="OUI",'1C TSsoustraitance'!$AP282=0),0,(('1C TSsoustraitance'!$T282)/'1C TSsoustraitance'!$AP282))</f>
        <v>0</v>
      </c>
      <c r="Q565" s="669">
        <f>IF(OR('1C TSsoustraitance'!$D282="",'1C TSsoustraitance'!$E282="OUI",'1C TSsoustraitance'!$AP282=0),0,(('1C TSsoustraitance'!$U282)/'1C TSsoustraitance'!$AP282))</f>
        <v>0</v>
      </c>
      <c r="R565" s="669">
        <f>IF(OR('1C TSsoustraitance'!$D282="",'1C TSsoustraitance'!$E282="OUI",'1C TSsoustraitance'!$AP282=0),0,(('1C TSsoustraitance'!$V282)/'1C TSsoustraitance'!$AP282))</f>
        <v>0</v>
      </c>
      <c r="S565" s="669">
        <f>IF(OR('1C TSsoustraitance'!$D282="",'1C TSsoustraitance'!$E282="OUI",'1C TSsoustraitance'!$AP282=0),0,(('1C TSsoustraitance'!$W282)/'1C TSsoustraitance'!$AP282))</f>
        <v>0</v>
      </c>
      <c r="T565" s="669">
        <f>IF(OR('1C TSsoustraitance'!$D282="",'1C TSsoustraitance'!$E282="OUI",'1C TSsoustraitance'!$AP282=0),0,(('1C TSsoustraitance'!$X282)/'1C TSsoustraitance'!$AP282))</f>
        <v>0</v>
      </c>
      <c r="U565" s="669">
        <f>IF(OR('1C TSsoustraitance'!$D282="",'1C TSsoustraitance'!$E282="OUI",'1C TSsoustraitance'!$AP282=0),0,(('1C TSsoustraitance'!$Y282)/'1C TSsoustraitance'!$AP282))</f>
        <v>0</v>
      </c>
      <c r="V565" s="669">
        <f>IF(OR('1C TSsoustraitance'!$D282="",'1C TSsoustraitance'!$E282="OUI",'1C TSsoustraitance'!$AP282=0),0,(('1C TSsoustraitance'!$Z282)/'1C TSsoustraitance'!$AP282))</f>
        <v>0</v>
      </c>
      <c r="W565" s="669">
        <f>IF(OR('1C TSsoustraitance'!$D282="",'1C TSsoustraitance'!$E282="OUI",'1C TSsoustraitance'!$AP282=0),0,(('1C TSsoustraitance'!$AA282)/'1C TSsoustraitance'!$AP282))</f>
        <v>0</v>
      </c>
      <c r="X565" s="669">
        <f>IF(OR('1C TSsoustraitance'!$D282="",'1C TSsoustraitance'!$E282="OUI",'1C TSsoustraitance'!$AP282=0),0,(('1C TSsoustraitance'!$AB282)/'1C TSsoustraitance'!$AP282))</f>
        <v>0</v>
      </c>
      <c r="Y565" s="669">
        <f>IF(OR('1C TSsoustraitance'!$D282="",'1C TSsoustraitance'!$E282="OUI",'1C TSsoustraitance'!$AP282=0),0,(('1C TSsoustraitance'!$AC282)/'1C TSsoustraitance'!$AP282))</f>
        <v>0</v>
      </c>
      <c r="Z565" s="669">
        <f>IF(OR('1C TSsoustraitance'!$D282="",'1C TSsoustraitance'!$E282="OUI",'1C TSsoustraitance'!$AP282=0),0,(('1C TSsoustraitance'!$AD282)/'1C TSsoustraitance'!$AP282))</f>
        <v>0</v>
      </c>
      <c r="AA565" s="669">
        <f>IF(OR('1C TSsoustraitance'!$D282="",'1C TSsoustraitance'!$E282="OUI",'1C TSsoustraitance'!$AP282=0),0,(('1C TSsoustraitance'!$AE282)/'1C TSsoustraitance'!$AP282))</f>
        <v>0</v>
      </c>
      <c r="AB565" s="669">
        <f>IF(OR('1C TSsoustraitance'!$D282="",'1C TSsoustraitance'!$E282="OUI",'1C TSsoustraitance'!$AP282=0),0,(('1C TSsoustraitance'!$AF282)/'1C TSsoustraitance'!$AP282))</f>
        <v>0</v>
      </c>
      <c r="AC565" s="669">
        <f>IF(OR('1C TSsoustraitance'!$D282="",'1C TSsoustraitance'!$E282="OUI",'1C TSsoustraitance'!$AP282=0),0,(('1C TSsoustraitance'!$AG282)/'1C TSsoustraitance'!$AP282))</f>
        <v>0</v>
      </c>
      <c r="AD565" s="669">
        <f>IF(OR('1C TSsoustraitance'!$D282="",'1C TSsoustraitance'!$E282="OUI",'1C TSsoustraitance'!$AP282=0),0,(('1C TSsoustraitance'!$AH282)/'1C TSsoustraitance'!$AP282))</f>
        <v>0</v>
      </c>
      <c r="AE565" s="669">
        <f>IF(OR('1C TSsoustraitance'!$D282="",'1C TSsoustraitance'!$E282="OUI",'1C TSsoustraitance'!$AP282=0),0,(('1C TSsoustraitance'!$AI282)/'1C TSsoustraitance'!$AP282))</f>
        <v>0</v>
      </c>
      <c r="AF565" s="669">
        <f>IF(OR('1C TSsoustraitance'!$D282="",'1C TSsoustraitance'!$E282="OUI",'1C TSsoustraitance'!$AP282=0),0,(('1C TSsoustraitance'!$AJ282)/'1C TSsoustraitance'!$AP282))</f>
        <v>0</v>
      </c>
      <c r="AG565" s="669">
        <f>IF(OR('1C TSsoustraitance'!$D282="",'1C TSsoustraitance'!$E282="OUI",'1C TSsoustraitance'!$AP282=0),0,(('1C TSsoustraitance'!$AK282)/'1C TSsoustraitance'!$AP282))</f>
        <v>0</v>
      </c>
      <c r="AH565" s="669">
        <f>IF(OR('1C TSsoustraitance'!$D282="",'1C TSsoustraitance'!$E282="OUI",'1C TSsoustraitance'!$AP282=0),0,(('1C TSsoustraitance'!$AL282)/'1C TSsoustraitance'!$AP282))</f>
        <v>0</v>
      </c>
      <c r="AI565" s="669">
        <f>IF(OR('1C TSsoustraitance'!$D282="",'1C TSsoustraitance'!$E282="OUI",'1C TSsoustraitance'!$AP282=0),0,(('1C TSsoustraitance'!$AM282)/'1C TSsoustraitance'!$AP282))</f>
        <v>0</v>
      </c>
      <c r="AJ565" s="669">
        <f>IF(OR('1C TSsoustraitance'!$D282="",'1C TSsoustraitance'!$E282="OUI",'1C TSsoustraitance'!$AP282=0),0,(('1C TSsoustraitance'!$AN282)/'1C TSsoustraitance'!$AP282))</f>
        <v>0</v>
      </c>
      <c r="AK565" s="669">
        <f t="shared" si="133"/>
        <v>0</v>
      </c>
      <c r="AL565" s="668">
        <f t="shared" si="134"/>
        <v>0</v>
      </c>
      <c r="AM565" s="670">
        <f>IF(Tableau7[[#This Row],[N° pièce]]="",0,(Tableau7[[#This Row],[hors TVA]]+(Tableau7[[#This Row],[hors TVA]]*Tableau7[[#This Row],[Taux TVA]])-(Tableau7[[#This Row],[hors TVA]]*Tableau7[[#This Row],[Taux TVA]]*Tableau7[[#This Row],[Régime TVA: Récupération]]))*Tableau7[[#This Row],[Type 1]])</f>
        <v>0</v>
      </c>
      <c r="AN565" s="670">
        <f>IF(Tableau7[[#This Row],[N° pièce]]="",0,IF($K$2="pôle",((Tableau7[[#This Row],[hors TVA]]+(Tableau7[[#This Row],[hors TVA]]*Tableau7[[#This Row],[Taux TVA]])-(Tableau7[[#This Row],[hors TVA]]*Tableau7[[#This Row],[Taux TVA]]*Tableau7[[#This Row],[Régime TVA: Récupération]]))*Tableau7[[#This Row],[Type 2]]),0))</f>
        <v>0</v>
      </c>
      <c r="AO565" s="670">
        <f t="shared" si="139"/>
        <v>0</v>
      </c>
      <c r="AP565" s="255">
        <f t="shared" si="138"/>
        <v>0</v>
      </c>
      <c r="AQ565" s="506">
        <f t="shared" si="140"/>
        <v>0</v>
      </c>
      <c r="AR565" s="671"/>
      <c r="AS565" s="512"/>
      <c r="AT565" s="513" t="str">
        <f>IF(('1C TSsoustraitance'!AP282*FICHE!C$14&lt;J565),"Forfait limité à "&amp;FICHE!C$14&amp;"€/jour","")</f>
        <v/>
      </c>
      <c r="AU565" s="797"/>
      <c r="AV565" s="484"/>
      <c r="AW565" s="484"/>
      <c r="AX565" s="484"/>
      <c r="AY565" s="484"/>
      <c r="AZ565" s="484"/>
      <c r="BA565" s="4"/>
      <c r="BB565" s="4"/>
      <c r="BC565" s="4"/>
      <c r="BD565" s="4"/>
      <c r="BE565" s="4"/>
      <c r="BF565" s="4"/>
      <c r="BG565" s="4"/>
      <c r="BH565" s="4"/>
      <c r="BI565" s="4"/>
      <c r="BJ565" s="4"/>
      <c r="BK565" s="4"/>
      <c r="BL565" s="4"/>
      <c r="BM565" s="4"/>
      <c r="BN565" s="4"/>
      <c r="BO565" s="4"/>
      <c r="BP565" s="4"/>
      <c r="BQ565" s="4"/>
      <c r="BR565" s="4"/>
      <c r="BS565" s="4"/>
      <c r="BT565" s="4"/>
      <c r="BU565" s="4"/>
      <c r="BV565" s="4"/>
      <c r="BW565" s="4"/>
      <c r="BX565" s="4"/>
      <c r="BY565" s="4"/>
      <c r="BZ565" s="4"/>
      <c r="CA565" s="4"/>
      <c r="CB565" s="4"/>
      <c r="CC565" s="4"/>
      <c r="CD565" s="4"/>
      <c r="CE565" s="4"/>
      <c r="CF565" s="4"/>
      <c r="CG565" s="4"/>
      <c r="CH565" s="4"/>
      <c r="CI565" s="4"/>
      <c r="CJ565" s="4"/>
      <c r="CK565" s="4"/>
      <c r="CL565" s="4"/>
      <c r="CM565" s="4"/>
      <c r="CN565" s="4"/>
      <c r="CO565" s="4"/>
      <c r="CP565" s="4"/>
      <c r="CQ565" s="4"/>
      <c r="CR565" s="4"/>
      <c r="CS565" s="4"/>
      <c r="CT565" s="4"/>
      <c r="CU565" s="4"/>
      <c r="CV565" s="4"/>
      <c r="CW565" s="4"/>
      <c r="CX565" s="4"/>
      <c r="CY565" s="4"/>
      <c r="CZ565" s="4"/>
      <c r="DA565" s="4"/>
      <c r="DB565" s="4"/>
      <c r="DC565" s="4"/>
      <c r="DD565" s="4"/>
      <c r="DE565" s="4"/>
      <c r="DF565" s="4"/>
      <c r="DG565" s="4"/>
      <c r="DH565" s="4"/>
      <c r="DI565" s="4"/>
      <c r="DJ565" s="4"/>
      <c r="DK565" s="4"/>
      <c r="DL565" s="4"/>
      <c r="DM565" s="4"/>
      <c r="DN565" s="4"/>
      <c r="DO565" s="4"/>
      <c r="DP565" s="4"/>
      <c r="DQ565" s="4"/>
      <c r="DR565" s="4"/>
      <c r="DS565" s="4"/>
      <c r="DT565" s="4"/>
      <c r="DU565" s="4"/>
      <c r="DV565" s="4"/>
      <c r="DW565" s="4"/>
      <c r="DX565" s="4"/>
      <c r="DY565" s="4"/>
      <c r="DZ565" s="4"/>
      <c r="EA565" s="4"/>
      <c r="EB565" s="4"/>
      <c r="EC565" s="4"/>
      <c r="ED565" s="4"/>
      <c r="EE565" s="4"/>
      <c r="EF565" s="4"/>
      <c r="EG565" s="4"/>
      <c r="EH565" s="4"/>
      <c r="EI565" s="4"/>
      <c r="EJ565" s="4"/>
      <c r="EK565" s="4"/>
      <c r="EL565" s="4"/>
      <c r="EM565" s="4"/>
      <c r="EN565" s="4"/>
      <c r="EO565" s="4"/>
      <c r="EP565" s="4"/>
      <c r="EQ565" s="4"/>
      <c r="ER565" s="4"/>
      <c r="ES565" s="4"/>
      <c r="ET565" s="4"/>
      <c r="EU565" s="4"/>
      <c r="EV565" s="4"/>
      <c r="EW565" s="4"/>
      <c r="EX565" s="4"/>
      <c r="EY565" s="4"/>
      <c r="EZ565" s="4"/>
      <c r="FA565" s="4"/>
      <c r="FB565" s="4"/>
      <c r="FC565" s="4"/>
      <c r="FD565" s="4"/>
      <c r="FE565" s="4"/>
      <c r="FF565" s="4"/>
      <c r="FG565" s="4"/>
      <c r="FH565" s="4"/>
      <c r="FI565" s="4"/>
      <c r="FJ565" s="4"/>
      <c r="FK565" s="4"/>
      <c r="FL565" s="4"/>
      <c r="FM565" s="4"/>
      <c r="FN565" s="4"/>
      <c r="FO565" s="4"/>
      <c r="FP565" s="4"/>
      <c r="FQ565" s="4"/>
      <c r="FR565" s="4"/>
      <c r="FS565" s="4"/>
      <c r="FT565" s="4"/>
      <c r="FU565" s="4"/>
      <c r="FV565" s="4"/>
      <c r="FW565" s="4"/>
      <c r="FX565" s="4"/>
      <c r="FY565" s="4"/>
      <c r="FZ565" s="4"/>
      <c r="GA565" s="4"/>
      <c r="GB565" s="4"/>
      <c r="GC565" s="4"/>
      <c r="GD565" s="4"/>
      <c r="GE565" s="4"/>
      <c r="GF565" s="4"/>
      <c r="GG565" s="4"/>
      <c r="GH565" s="4"/>
      <c r="GI565" s="4"/>
      <c r="GJ565" s="4"/>
      <c r="GK565" s="4"/>
      <c r="GL565" s="4"/>
      <c r="GM565" s="4"/>
      <c r="GN565" s="4"/>
      <c r="GO565" s="4"/>
      <c r="GP565" s="4"/>
      <c r="GQ565" s="4"/>
      <c r="GR565" s="4"/>
      <c r="GS565" s="4"/>
      <c r="GT565" s="4"/>
      <c r="GU565" s="4"/>
      <c r="GV565" s="4"/>
      <c r="GW565" s="4"/>
      <c r="GX565" s="4"/>
      <c r="GY565" s="4"/>
      <c r="GZ565" s="4"/>
      <c r="HA565" s="4"/>
      <c r="HB565" s="4"/>
      <c r="HC565" s="4"/>
    </row>
    <row r="566" spans="1:211" s="380" customFormat="1" ht="13.9" customHeight="1">
      <c r="A566" s="828" t="str">
        <f>IF('1C TSsoustraitance'!$A283&lt;&gt;0,'1C TSsoustraitance'!$A283,"")</f>
        <v/>
      </c>
      <c r="B566" s="530"/>
      <c r="C566" s="513" t="str">
        <f>IF('1C TSsoustraitance'!$A283&lt;&gt;0,'1C TSsoustraitance'!$B283,"")</f>
        <v/>
      </c>
      <c r="D566" s="513" t="str">
        <f>IF('1C TSsoustraitance'!$A283&lt;&gt;0,'1C TSsoustraitance'!$C283,"")</f>
        <v/>
      </c>
      <c r="E566" s="684"/>
      <c r="F566" s="685"/>
      <c r="G566" s="666">
        <f>'1C TSsoustraitance'!$D283</f>
        <v>0</v>
      </c>
      <c r="H566" s="533">
        <v>0.21</v>
      </c>
      <c r="I566" s="533">
        <v>1</v>
      </c>
      <c r="J566" s="534"/>
      <c r="K566" s="667">
        <f t="shared" si="131"/>
        <v>0</v>
      </c>
      <c r="L566" s="668">
        <f>IF(OR('1C TSsoustraitance'!$D283="",'1C TSsoustraitance'!$AP283=0),0,IF(AND('1C TSsoustraitance'!$D283&lt;&gt;"",$K$2="Pôle",'1C TSsoustraitance'!$E283="OUI"),(('1C TSsoustraitance'!$F283+'1C TSsoustraitance'!$G283+'1C TSsoustraitance'!$H283+'1C TSsoustraitance'!$I283+'1C TSsoustraitance'!$M283)/'1C TSsoustraitance'!$R283),IF(AND('1C TSsoustraitance'!$D283&lt;&gt;"",$K$2="Pôle",'1C TSsoustraitance'!$E283="NON"),(('1C TSsoustraitance'!$F283+'1C TSsoustraitance'!$G283+'1C TSsoustraitance'!$H283+'1C TSsoustraitance'!$I283+'1C TSsoustraitance'!$M283)/'1C TSsoustraitance'!$AP283),IF(AND('1C TSsoustraitance'!$D283&lt;&gt;"",$K$2&lt;&gt;"Pôle",'1C TSsoustraitance'!$E283="OUI"),(('1C TSsoustraitance'!$F283+'1C TSsoustraitance'!$G283+'1C TSsoustraitance'!$H283+'1C TSsoustraitance'!$I283+'1C TSsoustraitance'!$J283+'1C TSsoustraitance'!$K283+'1C TSsoustraitance'!$L283+'1C TSsoustraitance'!$M283+'1C TSsoustraitance'!$N283+'1C TSsoustraitance'!$O283+'1C TSsoustraitance'!$P283+'1C TSsoustraitance'!$Q283)/'1C TSsoustraitance'!$R283),IF(AND('1C TSsoustraitance'!$D283&lt;&gt;"",$K$2&lt;&gt;"Pôle",'1C TSsoustraitance'!$E283="NON"),(('1C TSsoustraitance'!$F283+'1C TSsoustraitance'!$G283+'1C TSsoustraitance'!$H283+'1C TSsoustraitance'!$I283+'1C TSsoustraitance'!$J283+'1C TSsoustraitance'!$K283+'1C TSsoustraitance'!$L283+'1C TSsoustraitance'!$M283+'1C TSsoustraitance'!$N283+'1C TSsoustraitance'!$O283+'1C TSsoustraitance'!$P283+'1C TSsoustraitance'!$Q283))/'1C TSsoustraitance'!$AP283)))))</f>
        <v>0</v>
      </c>
      <c r="M566" s="668">
        <f>IF(OR('1C TSsoustraitance'!$D283="",'1C TSsoustraitance'!AP$13=0),0,IF(AND('1C TSsoustraitance'!$D283&lt;&gt;"",$K$2="Pôle",'1C TSsoustraitance'!$E283="OUI"),(('1C TSsoustraitance'!$J283+'1C TSsoustraitance'!$K283+'1C TSsoustraitance'!$L283)/'1C TSsoustraitance'!$R283),IF(AND('1C TSsoustraitance'!$D283&lt;&gt;"",$K$2="Pôle",'1C TSsoustraitance'!$E283="NON"),(('1C TSsoustraitance'!$J283+'1C TSsoustraitance'!$K283+'1C TSsoustraitance'!$L283)/'1C TSsoustraitance'!$AP283),IF(AND('1C TSsoustraitance'!$D283&lt;&gt;"",$K$2&lt;&gt;"Pôle"),0))))</f>
        <v>0</v>
      </c>
      <c r="N566" s="668">
        <f t="shared" si="136"/>
        <v>0</v>
      </c>
      <c r="O566" s="669">
        <f>IF(OR('1C TSsoustraitance'!$D283="",'1C TSsoustraitance'!$E283="OUI",'1C TSsoustraitance'!$AP283=0),0,(('1C TSsoustraitance'!$S283)/'1C TSsoustraitance'!$AP283))</f>
        <v>0</v>
      </c>
      <c r="P566" s="669">
        <f>IF(OR('1C TSsoustraitance'!$D283="",'1C TSsoustraitance'!$E283="OUI",'1C TSsoustraitance'!$AP283=0),0,(('1C TSsoustraitance'!$T283)/'1C TSsoustraitance'!$AP283))</f>
        <v>0</v>
      </c>
      <c r="Q566" s="669">
        <f>IF(OR('1C TSsoustraitance'!$D283="",'1C TSsoustraitance'!$E283="OUI",'1C TSsoustraitance'!$AP283=0),0,(('1C TSsoustraitance'!$U283)/'1C TSsoustraitance'!$AP283))</f>
        <v>0</v>
      </c>
      <c r="R566" s="669">
        <f>IF(OR('1C TSsoustraitance'!$D283="",'1C TSsoustraitance'!$E283="OUI",'1C TSsoustraitance'!$AP283=0),0,(('1C TSsoustraitance'!$V283)/'1C TSsoustraitance'!$AP283))</f>
        <v>0</v>
      </c>
      <c r="S566" s="669">
        <f>IF(OR('1C TSsoustraitance'!$D283="",'1C TSsoustraitance'!$E283="OUI",'1C TSsoustraitance'!$AP283=0),0,(('1C TSsoustraitance'!$W283)/'1C TSsoustraitance'!$AP283))</f>
        <v>0</v>
      </c>
      <c r="T566" s="669">
        <f>IF(OR('1C TSsoustraitance'!$D283="",'1C TSsoustraitance'!$E283="OUI",'1C TSsoustraitance'!$AP283=0),0,(('1C TSsoustraitance'!$X283)/'1C TSsoustraitance'!$AP283))</f>
        <v>0</v>
      </c>
      <c r="U566" s="669">
        <f>IF(OR('1C TSsoustraitance'!$D283="",'1C TSsoustraitance'!$E283="OUI",'1C TSsoustraitance'!$AP283=0),0,(('1C TSsoustraitance'!$Y283)/'1C TSsoustraitance'!$AP283))</f>
        <v>0</v>
      </c>
      <c r="V566" s="669">
        <f>IF(OR('1C TSsoustraitance'!$D283="",'1C TSsoustraitance'!$E283="OUI",'1C TSsoustraitance'!$AP283=0),0,(('1C TSsoustraitance'!$Z283)/'1C TSsoustraitance'!$AP283))</f>
        <v>0</v>
      </c>
      <c r="W566" s="669">
        <f>IF(OR('1C TSsoustraitance'!$D283="",'1C TSsoustraitance'!$E283="OUI",'1C TSsoustraitance'!$AP283=0),0,(('1C TSsoustraitance'!$AA283)/'1C TSsoustraitance'!$AP283))</f>
        <v>0</v>
      </c>
      <c r="X566" s="669">
        <f>IF(OR('1C TSsoustraitance'!$D283="",'1C TSsoustraitance'!$E283="OUI",'1C TSsoustraitance'!$AP283=0),0,(('1C TSsoustraitance'!$AB283)/'1C TSsoustraitance'!$AP283))</f>
        <v>0</v>
      </c>
      <c r="Y566" s="669">
        <f>IF(OR('1C TSsoustraitance'!$D283="",'1C TSsoustraitance'!$E283="OUI",'1C TSsoustraitance'!$AP283=0),0,(('1C TSsoustraitance'!$AC283)/'1C TSsoustraitance'!$AP283))</f>
        <v>0</v>
      </c>
      <c r="Z566" s="669">
        <f>IF(OR('1C TSsoustraitance'!$D283="",'1C TSsoustraitance'!$E283="OUI",'1C TSsoustraitance'!$AP283=0),0,(('1C TSsoustraitance'!$AD283)/'1C TSsoustraitance'!$AP283))</f>
        <v>0</v>
      </c>
      <c r="AA566" s="669">
        <f>IF(OR('1C TSsoustraitance'!$D283="",'1C TSsoustraitance'!$E283="OUI",'1C TSsoustraitance'!$AP283=0),0,(('1C TSsoustraitance'!$AE283)/'1C TSsoustraitance'!$AP283))</f>
        <v>0</v>
      </c>
      <c r="AB566" s="669">
        <f>IF(OR('1C TSsoustraitance'!$D283="",'1C TSsoustraitance'!$E283="OUI",'1C TSsoustraitance'!$AP283=0),0,(('1C TSsoustraitance'!$AF283)/'1C TSsoustraitance'!$AP283))</f>
        <v>0</v>
      </c>
      <c r="AC566" s="669">
        <f>IF(OR('1C TSsoustraitance'!$D283="",'1C TSsoustraitance'!$E283="OUI",'1C TSsoustraitance'!$AP283=0),0,(('1C TSsoustraitance'!$AG283)/'1C TSsoustraitance'!$AP283))</f>
        <v>0</v>
      </c>
      <c r="AD566" s="669">
        <f>IF(OR('1C TSsoustraitance'!$D283="",'1C TSsoustraitance'!$E283="OUI",'1C TSsoustraitance'!$AP283=0),0,(('1C TSsoustraitance'!$AH283)/'1C TSsoustraitance'!$AP283))</f>
        <v>0</v>
      </c>
      <c r="AE566" s="669">
        <f>IF(OR('1C TSsoustraitance'!$D283="",'1C TSsoustraitance'!$E283="OUI",'1C TSsoustraitance'!$AP283=0),0,(('1C TSsoustraitance'!$AI283)/'1C TSsoustraitance'!$AP283))</f>
        <v>0</v>
      </c>
      <c r="AF566" s="669">
        <f>IF(OR('1C TSsoustraitance'!$D283="",'1C TSsoustraitance'!$E283="OUI",'1C TSsoustraitance'!$AP283=0),0,(('1C TSsoustraitance'!$AJ283)/'1C TSsoustraitance'!$AP283))</f>
        <v>0</v>
      </c>
      <c r="AG566" s="669">
        <f>IF(OR('1C TSsoustraitance'!$D283="",'1C TSsoustraitance'!$E283="OUI",'1C TSsoustraitance'!$AP283=0),0,(('1C TSsoustraitance'!$AK283)/'1C TSsoustraitance'!$AP283))</f>
        <v>0</v>
      </c>
      <c r="AH566" s="669">
        <f>IF(OR('1C TSsoustraitance'!$D283="",'1C TSsoustraitance'!$E283="OUI",'1C TSsoustraitance'!$AP283=0),0,(('1C TSsoustraitance'!$AL283)/'1C TSsoustraitance'!$AP283))</f>
        <v>0</v>
      </c>
      <c r="AI566" s="669">
        <f>IF(OR('1C TSsoustraitance'!$D283="",'1C TSsoustraitance'!$E283="OUI",'1C TSsoustraitance'!$AP283=0),0,(('1C TSsoustraitance'!$AM283)/'1C TSsoustraitance'!$AP283))</f>
        <v>0</v>
      </c>
      <c r="AJ566" s="669">
        <f>IF(OR('1C TSsoustraitance'!$D283="",'1C TSsoustraitance'!$E283="OUI",'1C TSsoustraitance'!$AP283=0),0,(('1C TSsoustraitance'!$AN283)/'1C TSsoustraitance'!$AP283))</f>
        <v>0</v>
      </c>
      <c r="AK566" s="669">
        <f t="shared" si="133"/>
        <v>0</v>
      </c>
      <c r="AL566" s="668">
        <f t="shared" si="134"/>
        <v>0</v>
      </c>
      <c r="AM566" s="670">
        <f>IF(Tableau7[[#This Row],[N° pièce]]="",0,(Tableau7[[#This Row],[hors TVA]]+(Tableau7[[#This Row],[hors TVA]]*Tableau7[[#This Row],[Taux TVA]])-(Tableau7[[#This Row],[hors TVA]]*Tableau7[[#This Row],[Taux TVA]]*Tableau7[[#This Row],[Régime TVA: Récupération]]))*Tableau7[[#This Row],[Type 1]])</f>
        <v>0</v>
      </c>
      <c r="AN566" s="670">
        <f>IF(Tableau7[[#This Row],[N° pièce]]="",0,IF($K$2="pôle",((Tableau7[[#This Row],[hors TVA]]+(Tableau7[[#This Row],[hors TVA]]*Tableau7[[#This Row],[Taux TVA]])-(Tableau7[[#This Row],[hors TVA]]*Tableau7[[#This Row],[Taux TVA]]*Tableau7[[#This Row],[Régime TVA: Récupération]]))*Tableau7[[#This Row],[Type 2]]),0))</f>
        <v>0</v>
      </c>
      <c r="AO566" s="670">
        <f t="shared" si="139"/>
        <v>0</v>
      </c>
      <c r="AP566" s="255">
        <f t="shared" si="138"/>
        <v>0</v>
      </c>
      <c r="AQ566" s="506">
        <f t="shared" si="140"/>
        <v>0</v>
      </c>
      <c r="AR566" s="671"/>
      <c r="AS566" s="512"/>
      <c r="AT566" s="513" t="str">
        <f>IF(('1C TSsoustraitance'!AP283*FICHE!C$14&lt;J566),"Forfait limité à "&amp;FICHE!C$14&amp;"€/jour","")</f>
        <v/>
      </c>
      <c r="AU566" s="797"/>
      <c r="AV566" s="484"/>
      <c r="AW566" s="484"/>
      <c r="AX566" s="484"/>
      <c r="AY566" s="484"/>
      <c r="AZ566" s="484"/>
      <c r="BA566" s="4"/>
      <c r="BB566" s="4"/>
      <c r="BC566" s="4"/>
      <c r="BD566" s="4"/>
      <c r="BE566" s="4"/>
      <c r="BF566" s="4"/>
      <c r="BG566" s="4"/>
      <c r="BH566" s="4"/>
      <c r="BI566" s="4"/>
      <c r="BJ566" s="4"/>
      <c r="BK566" s="4"/>
      <c r="BL566" s="4"/>
      <c r="BM566" s="4"/>
      <c r="BN566" s="4"/>
      <c r="BO566" s="4"/>
      <c r="BP566" s="4"/>
      <c r="BQ566" s="4"/>
      <c r="BR566" s="4"/>
      <c r="BS566" s="4"/>
      <c r="BT566" s="4"/>
      <c r="BU566" s="4"/>
      <c r="BV566" s="4"/>
      <c r="BW566" s="4"/>
      <c r="BX566" s="4"/>
      <c r="BY566" s="4"/>
      <c r="BZ566" s="4"/>
      <c r="CA566" s="4"/>
      <c r="CB566" s="4"/>
      <c r="CC566" s="4"/>
      <c r="CD566" s="4"/>
      <c r="CE566" s="4"/>
      <c r="CF566" s="4"/>
      <c r="CG566" s="4"/>
      <c r="CH566" s="4"/>
      <c r="CI566" s="4"/>
      <c r="CJ566" s="4"/>
      <c r="CK566" s="4"/>
      <c r="CL566" s="4"/>
      <c r="CM566" s="4"/>
      <c r="CN566" s="4"/>
      <c r="CO566" s="4"/>
      <c r="CP566" s="4"/>
      <c r="CQ566" s="4"/>
      <c r="CR566" s="4"/>
      <c r="CS566" s="4"/>
      <c r="CT566" s="4"/>
      <c r="CU566" s="4"/>
      <c r="CV566" s="4"/>
      <c r="CW566" s="4"/>
      <c r="CX566" s="4"/>
      <c r="CY566" s="4"/>
      <c r="CZ566" s="4"/>
      <c r="DA566" s="4"/>
      <c r="DB566" s="4"/>
      <c r="DC566" s="4"/>
      <c r="DD566" s="4"/>
      <c r="DE566" s="4"/>
      <c r="DF566" s="4"/>
      <c r="DG566" s="4"/>
      <c r="DH566" s="4"/>
      <c r="DI566" s="4"/>
      <c r="DJ566" s="4"/>
      <c r="DK566" s="4"/>
      <c r="DL566" s="4"/>
      <c r="DM566" s="4"/>
      <c r="DN566" s="4"/>
      <c r="DO566" s="4"/>
      <c r="DP566" s="4"/>
      <c r="DQ566" s="4"/>
      <c r="DR566" s="4"/>
      <c r="DS566" s="4"/>
      <c r="DT566" s="4"/>
      <c r="DU566" s="4"/>
      <c r="DV566" s="4"/>
      <c r="DW566" s="4"/>
      <c r="DX566" s="4"/>
      <c r="DY566" s="4"/>
      <c r="DZ566" s="4"/>
      <c r="EA566" s="4"/>
      <c r="EB566" s="4"/>
      <c r="EC566" s="4"/>
      <c r="ED566" s="4"/>
      <c r="EE566" s="4"/>
      <c r="EF566" s="4"/>
      <c r="EG566" s="4"/>
      <c r="EH566" s="4"/>
      <c r="EI566" s="4"/>
      <c r="EJ566" s="4"/>
      <c r="EK566" s="4"/>
      <c r="EL566" s="4"/>
      <c r="EM566" s="4"/>
      <c r="EN566" s="4"/>
      <c r="EO566" s="4"/>
      <c r="EP566" s="4"/>
      <c r="EQ566" s="4"/>
      <c r="ER566" s="4"/>
      <c r="ES566" s="4"/>
      <c r="ET566" s="4"/>
      <c r="EU566" s="4"/>
      <c r="EV566" s="4"/>
      <c r="EW566" s="4"/>
      <c r="EX566" s="4"/>
      <c r="EY566" s="4"/>
      <c r="EZ566" s="4"/>
      <c r="FA566" s="4"/>
      <c r="FB566" s="4"/>
      <c r="FC566" s="4"/>
      <c r="FD566" s="4"/>
      <c r="FE566" s="4"/>
      <c r="FF566" s="4"/>
      <c r="FG566" s="4"/>
      <c r="FH566" s="4"/>
      <c r="FI566" s="4"/>
      <c r="FJ566" s="4"/>
      <c r="FK566" s="4"/>
      <c r="FL566" s="4"/>
      <c r="FM566" s="4"/>
      <c r="FN566" s="4"/>
      <c r="FO566" s="4"/>
      <c r="FP566" s="4"/>
      <c r="FQ566" s="4"/>
      <c r="FR566" s="4"/>
      <c r="FS566" s="4"/>
      <c r="FT566" s="4"/>
      <c r="FU566" s="4"/>
      <c r="FV566" s="4"/>
      <c r="FW566" s="4"/>
      <c r="FX566" s="4"/>
      <c r="FY566" s="4"/>
      <c r="FZ566" s="4"/>
      <c r="GA566" s="4"/>
      <c r="GB566" s="4"/>
      <c r="GC566" s="4"/>
      <c r="GD566" s="4"/>
      <c r="GE566" s="4"/>
      <c r="GF566" s="4"/>
      <c r="GG566" s="4"/>
      <c r="GH566" s="4"/>
      <c r="GI566" s="4"/>
      <c r="GJ566" s="4"/>
      <c r="GK566" s="4"/>
      <c r="GL566" s="4"/>
      <c r="GM566" s="4"/>
      <c r="GN566" s="4"/>
      <c r="GO566" s="4"/>
      <c r="GP566" s="4"/>
      <c r="GQ566" s="4"/>
      <c r="GR566" s="4"/>
      <c r="GS566" s="4"/>
      <c r="GT566" s="4"/>
      <c r="GU566" s="4"/>
      <c r="GV566" s="4"/>
      <c r="GW566" s="4"/>
      <c r="GX566" s="4"/>
      <c r="GY566" s="4"/>
      <c r="GZ566" s="4"/>
      <c r="HA566" s="4"/>
      <c r="HB566" s="4"/>
      <c r="HC566" s="4"/>
    </row>
    <row r="567" spans="1:211" s="380" customFormat="1" ht="13.9" customHeight="1">
      <c r="A567" s="828" t="str">
        <f>IF('1C TSsoustraitance'!$A284&lt;&gt;0,'1C TSsoustraitance'!$A284,"")</f>
        <v/>
      </c>
      <c r="B567" s="530"/>
      <c r="C567" s="513" t="str">
        <f>IF('1C TSsoustraitance'!$A284&lt;&gt;0,'1C TSsoustraitance'!$B284,"")</f>
        <v/>
      </c>
      <c r="D567" s="513" t="str">
        <f>IF('1C TSsoustraitance'!$A284&lt;&gt;0,'1C TSsoustraitance'!$C284,"")</f>
        <v/>
      </c>
      <c r="E567" s="684"/>
      <c r="F567" s="685"/>
      <c r="G567" s="666">
        <f>'1C TSsoustraitance'!$D284</f>
        <v>0</v>
      </c>
      <c r="H567" s="533">
        <v>0.21</v>
      </c>
      <c r="I567" s="533">
        <v>1</v>
      </c>
      <c r="J567" s="534"/>
      <c r="K567" s="667">
        <f t="shared" si="131"/>
        <v>0</v>
      </c>
      <c r="L567" s="668">
        <f>IF(OR('1C TSsoustraitance'!$D284="",'1C TSsoustraitance'!$AP284=0),0,IF(AND('1C TSsoustraitance'!$D284&lt;&gt;"",$K$2="Pôle",'1C TSsoustraitance'!$E284="OUI"),(('1C TSsoustraitance'!$F284+'1C TSsoustraitance'!$G284+'1C TSsoustraitance'!$H284+'1C TSsoustraitance'!$I284+'1C TSsoustraitance'!$M284)/'1C TSsoustraitance'!$R284),IF(AND('1C TSsoustraitance'!$D284&lt;&gt;"",$K$2="Pôle",'1C TSsoustraitance'!$E284="NON"),(('1C TSsoustraitance'!$F284+'1C TSsoustraitance'!$G284+'1C TSsoustraitance'!$H284+'1C TSsoustraitance'!$I284+'1C TSsoustraitance'!$M284)/'1C TSsoustraitance'!$AP284),IF(AND('1C TSsoustraitance'!$D284&lt;&gt;"",$K$2&lt;&gt;"Pôle",'1C TSsoustraitance'!$E284="OUI"),(('1C TSsoustraitance'!$F284+'1C TSsoustraitance'!$G284+'1C TSsoustraitance'!$H284+'1C TSsoustraitance'!$I284+'1C TSsoustraitance'!$J284+'1C TSsoustraitance'!$K284+'1C TSsoustraitance'!$L284+'1C TSsoustraitance'!$M284+'1C TSsoustraitance'!$N284+'1C TSsoustraitance'!$O284+'1C TSsoustraitance'!$P284+'1C TSsoustraitance'!$Q284)/'1C TSsoustraitance'!$R284),IF(AND('1C TSsoustraitance'!$D284&lt;&gt;"",$K$2&lt;&gt;"Pôle",'1C TSsoustraitance'!$E284="NON"),(('1C TSsoustraitance'!$F284+'1C TSsoustraitance'!$G284+'1C TSsoustraitance'!$H284+'1C TSsoustraitance'!$I284+'1C TSsoustraitance'!$J284+'1C TSsoustraitance'!$K284+'1C TSsoustraitance'!$L284+'1C TSsoustraitance'!$M284+'1C TSsoustraitance'!$N284+'1C TSsoustraitance'!$O284+'1C TSsoustraitance'!$P284+'1C TSsoustraitance'!$Q284))/'1C TSsoustraitance'!$AP284)))))</f>
        <v>0</v>
      </c>
      <c r="M567" s="668">
        <f>IF(OR('1C TSsoustraitance'!$D284="",'1C TSsoustraitance'!AP$13=0),0,IF(AND('1C TSsoustraitance'!$D284&lt;&gt;"",$K$2="Pôle",'1C TSsoustraitance'!$E284="OUI"),(('1C TSsoustraitance'!$J284+'1C TSsoustraitance'!$K284+'1C TSsoustraitance'!$L284)/'1C TSsoustraitance'!$R284),IF(AND('1C TSsoustraitance'!$D284&lt;&gt;"",$K$2="Pôle",'1C TSsoustraitance'!$E284="NON"),(('1C TSsoustraitance'!$J284+'1C TSsoustraitance'!$K284+'1C TSsoustraitance'!$L284)/'1C TSsoustraitance'!$AP284),IF(AND('1C TSsoustraitance'!$D284&lt;&gt;"",$K$2&lt;&gt;"Pôle"),0))))</f>
        <v>0</v>
      </c>
      <c r="N567" s="668">
        <f t="shared" si="136"/>
        <v>0</v>
      </c>
      <c r="O567" s="669">
        <f>IF(OR('1C TSsoustraitance'!$D284="",'1C TSsoustraitance'!$E284="OUI",'1C TSsoustraitance'!$AP284=0),0,(('1C TSsoustraitance'!$S284)/'1C TSsoustraitance'!$AP284))</f>
        <v>0</v>
      </c>
      <c r="P567" s="669">
        <f>IF(OR('1C TSsoustraitance'!$D284="",'1C TSsoustraitance'!$E284="OUI",'1C TSsoustraitance'!$AP284=0),0,(('1C TSsoustraitance'!$T284)/'1C TSsoustraitance'!$AP284))</f>
        <v>0</v>
      </c>
      <c r="Q567" s="669">
        <f>IF(OR('1C TSsoustraitance'!$D284="",'1C TSsoustraitance'!$E284="OUI",'1C TSsoustraitance'!$AP284=0),0,(('1C TSsoustraitance'!$U284)/'1C TSsoustraitance'!$AP284))</f>
        <v>0</v>
      </c>
      <c r="R567" s="669">
        <f>IF(OR('1C TSsoustraitance'!$D284="",'1C TSsoustraitance'!$E284="OUI",'1C TSsoustraitance'!$AP284=0),0,(('1C TSsoustraitance'!$V284)/'1C TSsoustraitance'!$AP284))</f>
        <v>0</v>
      </c>
      <c r="S567" s="669">
        <f>IF(OR('1C TSsoustraitance'!$D284="",'1C TSsoustraitance'!$E284="OUI",'1C TSsoustraitance'!$AP284=0),0,(('1C TSsoustraitance'!$W284)/'1C TSsoustraitance'!$AP284))</f>
        <v>0</v>
      </c>
      <c r="T567" s="669">
        <f>IF(OR('1C TSsoustraitance'!$D284="",'1C TSsoustraitance'!$E284="OUI",'1C TSsoustraitance'!$AP284=0),0,(('1C TSsoustraitance'!$X284)/'1C TSsoustraitance'!$AP284))</f>
        <v>0</v>
      </c>
      <c r="U567" s="669">
        <f>IF(OR('1C TSsoustraitance'!$D284="",'1C TSsoustraitance'!$E284="OUI",'1C TSsoustraitance'!$AP284=0),0,(('1C TSsoustraitance'!$Y284)/'1C TSsoustraitance'!$AP284))</f>
        <v>0</v>
      </c>
      <c r="V567" s="669">
        <f>IF(OR('1C TSsoustraitance'!$D284="",'1C TSsoustraitance'!$E284="OUI",'1C TSsoustraitance'!$AP284=0),0,(('1C TSsoustraitance'!$Z284)/'1C TSsoustraitance'!$AP284))</f>
        <v>0</v>
      </c>
      <c r="W567" s="669">
        <f>IF(OR('1C TSsoustraitance'!$D284="",'1C TSsoustraitance'!$E284="OUI",'1C TSsoustraitance'!$AP284=0),0,(('1C TSsoustraitance'!$AA284)/'1C TSsoustraitance'!$AP284))</f>
        <v>0</v>
      </c>
      <c r="X567" s="669">
        <f>IF(OR('1C TSsoustraitance'!$D284="",'1C TSsoustraitance'!$E284="OUI",'1C TSsoustraitance'!$AP284=0),0,(('1C TSsoustraitance'!$AB284)/'1C TSsoustraitance'!$AP284))</f>
        <v>0</v>
      </c>
      <c r="Y567" s="669">
        <f>IF(OR('1C TSsoustraitance'!$D284="",'1C TSsoustraitance'!$E284="OUI",'1C TSsoustraitance'!$AP284=0),0,(('1C TSsoustraitance'!$AC284)/'1C TSsoustraitance'!$AP284))</f>
        <v>0</v>
      </c>
      <c r="Z567" s="669">
        <f>IF(OR('1C TSsoustraitance'!$D284="",'1C TSsoustraitance'!$E284="OUI",'1C TSsoustraitance'!$AP284=0),0,(('1C TSsoustraitance'!$AD284)/'1C TSsoustraitance'!$AP284))</f>
        <v>0</v>
      </c>
      <c r="AA567" s="669">
        <f>IF(OR('1C TSsoustraitance'!$D284="",'1C TSsoustraitance'!$E284="OUI",'1C TSsoustraitance'!$AP284=0),0,(('1C TSsoustraitance'!$AE284)/'1C TSsoustraitance'!$AP284))</f>
        <v>0</v>
      </c>
      <c r="AB567" s="669">
        <f>IF(OR('1C TSsoustraitance'!$D284="",'1C TSsoustraitance'!$E284="OUI",'1C TSsoustraitance'!$AP284=0),0,(('1C TSsoustraitance'!$AF284)/'1C TSsoustraitance'!$AP284))</f>
        <v>0</v>
      </c>
      <c r="AC567" s="669">
        <f>IF(OR('1C TSsoustraitance'!$D284="",'1C TSsoustraitance'!$E284="OUI",'1C TSsoustraitance'!$AP284=0),0,(('1C TSsoustraitance'!$AG284)/'1C TSsoustraitance'!$AP284))</f>
        <v>0</v>
      </c>
      <c r="AD567" s="669">
        <f>IF(OR('1C TSsoustraitance'!$D284="",'1C TSsoustraitance'!$E284="OUI",'1C TSsoustraitance'!$AP284=0),0,(('1C TSsoustraitance'!$AH284)/'1C TSsoustraitance'!$AP284))</f>
        <v>0</v>
      </c>
      <c r="AE567" s="669">
        <f>IF(OR('1C TSsoustraitance'!$D284="",'1C TSsoustraitance'!$E284="OUI",'1C TSsoustraitance'!$AP284=0),0,(('1C TSsoustraitance'!$AI284)/'1C TSsoustraitance'!$AP284))</f>
        <v>0</v>
      </c>
      <c r="AF567" s="669">
        <f>IF(OR('1C TSsoustraitance'!$D284="",'1C TSsoustraitance'!$E284="OUI",'1C TSsoustraitance'!$AP284=0),0,(('1C TSsoustraitance'!$AJ284)/'1C TSsoustraitance'!$AP284))</f>
        <v>0</v>
      </c>
      <c r="AG567" s="669">
        <f>IF(OR('1C TSsoustraitance'!$D284="",'1C TSsoustraitance'!$E284="OUI",'1C TSsoustraitance'!$AP284=0),0,(('1C TSsoustraitance'!$AK284)/'1C TSsoustraitance'!$AP284))</f>
        <v>0</v>
      </c>
      <c r="AH567" s="669">
        <f>IF(OR('1C TSsoustraitance'!$D284="",'1C TSsoustraitance'!$E284="OUI",'1C TSsoustraitance'!$AP284=0),0,(('1C TSsoustraitance'!$AL284)/'1C TSsoustraitance'!$AP284))</f>
        <v>0</v>
      </c>
      <c r="AI567" s="669">
        <f>IF(OR('1C TSsoustraitance'!$D284="",'1C TSsoustraitance'!$E284="OUI",'1C TSsoustraitance'!$AP284=0),0,(('1C TSsoustraitance'!$AM284)/'1C TSsoustraitance'!$AP284))</f>
        <v>0</v>
      </c>
      <c r="AJ567" s="669">
        <f>IF(OR('1C TSsoustraitance'!$D284="",'1C TSsoustraitance'!$E284="OUI",'1C TSsoustraitance'!$AP284=0),0,(('1C TSsoustraitance'!$AN284)/'1C TSsoustraitance'!$AP284))</f>
        <v>0</v>
      </c>
      <c r="AK567" s="669">
        <f t="shared" si="133"/>
        <v>0</v>
      </c>
      <c r="AL567" s="668">
        <f t="shared" si="134"/>
        <v>0</v>
      </c>
      <c r="AM567" s="670">
        <f>IF(Tableau7[[#This Row],[N° pièce]]="",0,(Tableau7[[#This Row],[hors TVA]]+(Tableau7[[#This Row],[hors TVA]]*Tableau7[[#This Row],[Taux TVA]])-(Tableau7[[#This Row],[hors TVA]]*Tableau7[[#This Row],[Taux TVA]]*Tableau7[[#This Row],[Régime TVA: Récupération]]))*Tableau7[[#This Row],[Type 1]])</f>
        <v>0</v>
      </c>
      <c r="AN567" s="670">
        <f>IF(Tableau7[[#This Row],[N° pièce]]="",0,IF($K$2="pôle",((Tableau7[[#This Row],[hors TVA]]+(Tableau7[[#This Row],[hors TVA]]*Tableau7[[#This Row],[Taux TVA]])-(Tableau7[[#This Row],[hors TVA]]*Tableau7[[#This Row],[Taux TVA]]*Tableau7[[#This Row],[Régime TVA: Récupération]]))*Tableau7[[#This Row],[Type 2]]),0))</f>
        <v>0</v>
      </c>
      <c r="AO567" s="670">
        <f t="shared" si="139"/>
        <v>0</v>
      </c>
      <c r="AP567" s="255">
        <f t="shared" si="138"/>
        <v>0</v>
      </c>
      <c r="AQ567" s="506">
        <f t="shared" si="140"/>
        <v>0</v>
      </c>
      <c r="AR567" s="671"/>
      <c r="AS567" s="512"/>
      <c r="AT567" s="513" t="str">
        <f>IF(('1C TSsoustraitance'!AP284*FICHE!C$14&lt;J567),"Forfait limité à "&amp;FICHE!C$14&amp;"€/jour","")</f>
        <v/>
      </c>
      <c r="AU567" s="797"/>
      <c r="AV567" s="484"/>
      <c r="AW567" s="484"/>
      <c r="AX567" s="484"/>
      <c r="AY567" s="484"/>
      <c r="AZ567" s="484"/>
      <c r="BA567" s="4"/>
      <c r="BB567" s="4"/>
      <c r="BC567" s="4"/>
      <c r="BD567" s="4"/>
      <c r="BE567" s="4"/>
      <c r="BF567" s="4"/>
      <c r="BG567" s="4"/>
      <c r="BH567" s="4"/>
      <c r="BI567" s="4"/>
      <c r="BJ567" s="4"/>
      <c r="BK567" s="4"/>
      <c r="BL567" s="4"/>
      <c r="BM567" s="4"/>
      <c r="BN567" s="4"/>
      <c r="BO567" s="4"/>
      <c r="BP567" s="4"/>
      <c r="BQ567" s="4"/>
      <c r="BR567" s="4"/>
      <c r="BS567" s="4"/>
      <c r="BT567" s="4"/>
      <c r="BU567" s="4"/>
      <c r="BV567" s="4"/>
      <c r="BW567" s="4"/>
      <c r="BX567" s="4"/>
      <c r="BY567" s="4"/>
      <c r="BZ567" s="4"/>
      <c r="CA567" s="4"/>
      <c r="CB567" s="4"/>
      <c r="CC567" s="4"/>
      <c r="CD567" s="4"/>
      <c r="CE567" s="4"/>
      <c r="CF567" s="4"/>
      <c r="CG567" s="4"/>
      <c r="CH567" s="4"/>
      <c r="CI567" s="4"/>
      <c r="CJ567" s="4"/>
      <c r="CK567" s="4"/>
      <c r="CL567" s="4"/>
      <c r="CM567" s="4"/>
      <c r="CN567" s="4"/>
      <c r="CO567" s="4"/>
      <c r="CP567" s="4"/>
      <c r="CQ567" s="4"/>
      <c r="CR567" s="4"/>
      <c r="CS567" s="4"/>
      <c r="CT567" s="4"/>
      <c r="CU567" s="4"/>
      <c r="CV567" s="4"/>
      <c r="CW567" s="4"/>
      <c r="CX567" s="4"/>
      <c r="CY567" s="4"/>
      <c r="CZ567" s="4"/>
      <c r="DA567" s="4"/>
      <c r="DB567" s="4"/>
      <c r="DC567" s="4"/>
      <c r="DD567" s="4"/>
      <c r="DE567" s="4"/>
      <c r="DF567" s="4"/>
      <c r="DG567" s="4"/>
      <c r="DH567" s="4"/>
      <c r="DI567" s="4"/>
      <c r="DJ567" s="4"/>
      <c r="DK567" s="4"/>
      <c r="DL567" s="4"/>
      <c r="DM567" s="4"/>
      <c r="DN567" s="4"/>
      <c r="DO567" s="4"/>
      <c r="DP567" s="4"/>
      <c r="DQ567" s="4"/>
      <c r="DR567" s="4"/>
      <c r="DS567" s="4"/>
      <c r="DT567" s="4"/>
      <c r="DU567" s="4"/>
      <c r="DV567" s="4"/>
      <c r="DW567" s="4"/>
      <c r="DX567" s="4"/>
      <c r="DY567" s="4"/>
      <c r="DZ567" s="4"/>
      <c r="EA567" s="4"/>
      <c r="EB567" s="4"/>
      <c r="EC567" s="4"/>
      <c r="ED567" s="4"/>
      <c r="EE567" s="4"/>
      <c r="EF567" s="4"/>
      <c r="EG567" s="4"/>
      <c r="EH567" s="4"/>
      <c r="EI567" s="4"/>
      <c r="EJ567" s="4"/>
      <c r="EK567" s="4"/>
      <c r="EL567" s="4"/>
      <c r="EM567" s="4"/>
      <c r="EN567" s="4"/>
      <c r="EO567" s="4"/>
      <c r="EP567" s="4"/>
      <c r="EQ567" s="4"/>
      <c r="ER567" s="4"/>
      <c r="ES567" s="4"/>
      <c r="ET567" s="4"/>
      <c r="EU567" s="4"/>
      <c r="EV567" s="4"/>
      <c r="EW567" s="4"/>
      <c r="EX567" s="4"/>
      <c r="EY567" s="4"/>
      <c r="EZ567" s="4"/>
      <c r="FA567" s="4"/>
      <c r="FB567" s="4"/>
      <c r="FC567" s="4"/>
      <c r="FD567" s="4"/>
      <c r="FE567" s="4"/>
      <c r="FF567" s="4"/>
      <c r="FG567" s="4"/>
      <c r="FH567" s="4"/>
      <c r="FI567" s="4"/>
      <c r="FJ567" s="4"/>
      <c r="FK567" s="4"/>
      <c r="FL567" s="4"/>
      <c r="FM567" s="4"/>
      <c r="FN567" s="4"/>
      <c r="FO567" s="4"/>
      <c r="FP567" s="4"/>
      <c r="FQ567" s="4"/>
      <c r="FR567" s="4"/>
      <c r="FS567" s="4"/>
      <c r="FT567" s="4"/>
      <c r="FU567" s="4"/>
      <c r="FV567" s="4"/>
      <c r="FW567" s="4"/>
      <c r="FX567" s="4"/>
      <c r="FY567" s="4"/>
      <c r="FZ567" s="4"/>
      <c r="GA567" s="4"/>
      <c r="GB567" s="4"/>
      <c r="GC567" s="4"/>
      <c r="GD567" s="4"/>
      <c r="GE567" s="4"/>
      <c r="GF567" s="4"/>
      <c r="GG567" s="4"/>
      <c r="GH567" s="4"/>
      <c r="GI567" s="4"/>
      <c r="GJ567" s="4"/>
      <c r="GK567" s="4"/>
      <c r="GL567" s="4"/>
      <c r="GM567" s="4"/>
      <c r="GN567" s="4"/>
      <c r="GO567" s="4"/>
      <c r="GP567" s="4"/>
      <c r="GQ567" s="4"/>
      <c r="GR567" s="4"/>
      <c r="GS567" s="4"/>
      <c r="GT567" s="4"/>
      <c r="GU567" s="4"/>
      <c r="GV567" s="4"/>
      <c r="GW567" s="4"/>
      <c r="GX567" s="4"/>
      <c r="GY567" s="4"/>
      <c r="GZ567" s="4"/>
      <c r="HA567" s="4"/>
      <c r="HB567" s="4"/>
      <c r="HC567" s="4"/>
    </row>
    <row r="568" spans="1:211" s="380" customFormat="1" ht="13.9" customHeight="1">
      <c r="A568" s="828" t="str">
        <f>IF('1C TSsoustraitance'!$A285&lt;&gt;0,'1C TSsoustraitance'!$A285,"")</f>
        <v/>
      </c>
      <c r="B568" s="530"/>
      <c r="C568" s="513" t="str">
        <f>IF('1C TSsoustraitance'!$A285&lt;&gt;0,'1C TSsoustraitance'!$B285,"")</f>
        <v/>
      </c>
      <c r="D568" s="513" t="str">
        <f>IF('1C TSsoustraitance'!$A285&lt;&gt;0,'1C TSsoustraitance'!$C285,"")</f>
        <v/>
      </c>
      <c r="E568" s="684"/>
      <c r="F568" s="685"/>
      <c r="G568" s="666">
        <f>'1C TSsoustraitance'!$D285</f>
        <v>0</v>
      </c>
      <c r="H568" s="533">
        <v>0.21</v>
      </c>
      <c r="I568" s="533">
        <v>1</v>
      </c>
      <c r="J568" s="534"/>
      <c r="K568" s="667">
        <f t="shared" si="131"/>
        <v>0</v>
      </c>
      <c r="L568" s="668">
        <f>IF(OR('1C TSsoustraitance'!$D285="",'1C TSsoustraitance'!$AP285=0),0,IF(AND('1C TSsoustraitance'!$D285&lt;&gt;"",$K$2="Pôle",'1C TSsoustraitance'!$E285="OUI"),(('1C TSsoustraitance'!$F285+'1C TSsoustraitance'!$G285+'1C TSsoustraitance'!$H285+'1C TSsoustraitance'!$I285+'1C TSsoustraitance'!$M285)/'1C TSsoustraitance'!$R285),IF(AND('1C TSsoustraitance'!$D285&lt;&gt;"",$K$2="Pôle",'1C TSsoustraitance'!$E285="NON"),(('1C TSsoustraitance'!$F285+'1C TSsoustraitance'!$G285+'1C TSsoustraitance'!$H285+'1C TSsoustraitance'!$I285+'1C TSsoustraitance'!$M285)/'1C TSsoustraitance'!$AP285),IF(AND('1C TSsoustraitance'!$D285&lt;&gt;"",$K$2&lt;&gt;"Pôle",'1C TSsoustraitance'!$E285="OUI"),(('1C TSsoustraitance'!$F285+'1C TSsoustraitance'!$G285+'1C TSsoustraitance'!$H285+'1C TSsoustraitance'!$I285+'1C TSsoustraitance'!$J285+'1C TSsoustraitance'!$K285+'1C TSsoustraitance'!$L285+'1C TSsoustraitance'!$M285+'1C TSsoustraitance'!$N285+'1C TSsoustraitance'!$O285+'1C TSsoustraitance'!$P285+'1C TSsoustraitance'!$Q285)/'1C TSsoustraitance'!$R285),IF(AND('1C TSsoustraitance'!$D285&lt;&gt;"",$K$2&lt;&gt;"Pôle",'1C TSsoustraitance'!$E285="NON"),(('1C TSsoustraitance'!$F285+'1C TSsoustraitance'!$G285+'1C TSsoustraitance'!$H285+'1C TSsoustraitance'!$I285+'1C TSsoustraitance'!$J285+'1C TSsoustraitance'!$K285+'1C TSsoustraitance'!$L285+'1C TSsoustraitance'!$M285+'1C TSsoustraitance'!$N285+'1C TSsoustraitance'!$O285+'1C TSsoustraitance'!$P285+'1C TSsoustraitance'!$Q285))/'1C TSsoustraitance'!$AP285)))))</f>
        <v>0</v>
      </c>
      <c r="M568" s="668">
        <f>IF(OR('1C TSsoustraitance'!$D285="",'1C TSsoustraitance'!AP$13=0),0,IF(AND('1C TSsoustraitance'!$D285&lt;&gt;"",$K$2="Pôle",'1C TSsoustraitance'!$E285="OUI"),(('1C TSsoustraitance'!$J285+'1C TSsoustraitance'!$K285+'1C TSsoustraitance'!$L285)/'1C TSsoustraitance'!$R285),IF(AND('1C TSsoustraitance'!$D285&lt;&gt;"",$K$2="Pôle",'1C TSsoustraitance'!$E285="NON"),(('1C TSsoustraitance'!$J285+'1C TSsoustraitance'!$K285+'1C TSsoustraitance'!$L285)/'1C TSsoustraitance'!$AP285),IF(AND('1C TSsoustraitance'!$D285&lt;&gt;"",$K$2&lt;&gt;"Pôle"),0))))</f>
        <v>0</v>
      </c>
      <c r="N568" s="668">
        <f t="shared" si="136"/>
        <v>0</v>
      </c>
      <c r="O568" s="669">
        <f>IF(OR('1C TSsoustraitance'!$D285="",'1C TSsoustraitance'!$E285="OUI",'1C TSsoustraitance'!$AP285=0),0,(('1C TSsoustraitance'!$S285)/'1C TSsoustraitance'!$AP285))</f>
        <v>0</v>
      </c>
      <c r="P568" s="669">
        <f>IF(OR('1C TSsoustraitance'!$D285="",'1C TSsoustraitance'!$E285="OUI",'1C TSsoustraitance'!$AP285=0),0,(('1C TSsoustraitance'!$T285)/'1C TSsoustraitance'!$AP285))</f>
        <v>0</v>
      </c>
      <c r="Q568" s="669">
        <f>IF(OR('1C TSsoustraitance'!$D285="",'1C TSsoustraitance'!$E285="OUI",'1C TSsoustraitance'!$AP285=0),0,(('1C TSsoustraitance'!$U285)/'1C TSsoustraitance'!$AP285))</f>
        <v>0</v>
      </c>
      <c r="R568" s="669">
        <f>IF(OR('1C TSsoustraitance'!$D285="",'1C TSsoustraitance'!$E285="OUI",'1C TSsoustraitance'!$AP285=0),0,(('1C TSsoustraitance'!$V285)/'1C TSsoustraitance'!$AP285))</f>
        <v>0</v>
      </c>
      <c r="S568" s="669">
        <f>IF(OR('1C TSsoustraitance'!$D285="",'1C TSsoustraitance'!$E285="OUI",'1C TSsoustraitance'!$AP285=0),0,(('1C TSsoustraitance'!$W285)/'1C TSsoustraitance'!$AP285))</f>
        <v>0</v>
      </c>
      <c r="T568" s="669">
        <f>IF(OR('1C TSsoustraitance'!$D285="",'1C TSsoustraitance'!$E285="OUI",'1C TSsoustraitance'!$AP285=0),0,(('1C TSsoustraitance'!$X285)/'1C TSsoustraitance'!$AP285))</f>
        <v>0</v>
      </c>
      <c r="U568" s="669">
        <f>IF(OR('1C TSsoustraitance'!$D285="",'1C TSsoustraitance'!$E285="OUI",'1C TSsoustraitance'!$AP285=0),0,(('1C TSsoustraitance'!$Y285)/'1C TSsoustraitance'!$AP285))</f>
        <v>0</v>
      </c>
      <c r="V568" s="669">
        <f>IF(OR('1C TSsoustraitance'!$D285="",'1C TSsoustraitance'!$E285="OUI",'1C TSsoustraitance'!$AP285=0),0,(('1C TSsoustraitance'!$Z285)/'1C TSsoustraitance'!$AP285))</f>
        <v>0</v>
      </c>
      <c r="W568" s="669">
        <f>IF(OR('1C TSsoustraitance'!$D285="",'1C TSsoustraitance'!$E285="OUI",'1C TSsoustraitance'!$AP285=0),0,(('1C TSsoustraitance'!$AA285)/'1C TSsoustraitance'!$AP285))</f>
        <v>0</v>
      </c>
      <c r="X568" s="669">
        <f>IF(OR('1C TSsoustraitance'!$D285="",'1C TSsoustraitance'!$E285="OUI",'1C TSsoustraitance'!$AP285=0),0,(('1C TSsoustraitance'!$AB285)/'1C TSsoustraitance'!$AP285))</f>
        <v>0</v>
      </c>
      <c r="Y568" s="669">
        <f>IF(OR('1C TSsoustraitance'!$D285="",'1C TSsoustraitance'!$E285="OUI",'1C TSsoustraitance'!$AP285=0),0,(('1C TSsoustraitance'!$AC285)/'1C TSsoustraitance'!$AP285))</f>
        <v>0</v>
      </c>
      <c r="Z568" s="669">
        <f>IF(OR('1C TSsoustraitance'!$D285="",'1C TSsoustraitance'!$E285="OUI",'1C TSsoustraitance'!$AP285=0),0,(('1C TSsoustraitance'!$AD285)/'1C TSsoustraitance'!$AP285))</f>
        <v>0</v>
      </c>
      <c r="AA568" s="669">
        <f>IF(OR('1C TSsoustraitance'!$D285="",'1C TSsoustraitance'!$E285="OUI",'1C TSsoustraitance'!$AP285=0),0,(('1C TSsoustraitance'!$AE285)/'1C TSsoustraitance'!$AP285))</f>
        <v>0</v>
      </c>
      <c r="AB568" s="669">
        <f>IF(OR('1C TSsoustraitance'!$D285="",'1C TSsoustraitance'!$E285="OUI",'1C TSsoustraitance'!$AP285=0),0,(('1C TSsoustraitance'!$AF285)/'1C TSsoustraitance'!$AP285))</f>
        <v>0</v>
      </c>
      <c r="AC568" s="669">
        <f>IF(OR('1C TSsoustraitance'!$D285="",'1C TSsoustraitance'!$E285="OUI",'1C TSsoustraitance'!$AP285=0),0,(('1C TSsoustraitance'!$AG285)/'1C TSsoustraitance'!$AP285))</f>
        <v>0</v>
      </c>
      <c r="AD568" s="669">
        <f>IF(OR('1C TSsoustraitance'!$D285="",'1C TSsoustraitance'!$E285="OUI",'1C TSsoustraitance'!$AP285=0),0,(('1C TSsoustraitance'!$AH285)/'1C TSsoustraitance'!$AP285))</f>
        <v>0</v>
      </c>
      <c r="AE568" s="669">
        <f>IF(OR('1C TSsoustraitance'!$D285="",'1C TSsoustraitance'!$E285="OUI",'1C TSsoustraitance'!$AP285=0),0,(('1C TSsoustraitance'!$AI285)/'1C TSsoustraitance'!$AP285))</f>
        <v>0</v>
      </c>
      <c r="AF568" s="669">
        <f>IF(OR('1C TSsoustraitance'!$D285="",'1C TSsoustraitance'!$E285="OUI",'1C TSsoustraitance'!$AP285=0),0,(('1C TSsoustraitance'!$AJ285)/'1C TSsoustraitance'!$AP285))</f>
        <v>0</v>
      </c>
      <c r="AG568" s="669">
        <f>IF(OR('1C TSsoustraitance'!$D285="",'1C TSsoustraitance'!$E285="OUI",'1C TSsoustraitance'!$AP285=0),0,(('1C TSsoustraitance'!$AK285)/'1C TSsoustraitance'!$AP285))</f>
        <v>0</v>
      </c>
      <c r="AH568" s="669">
        <f>IF(OR('1C TSsoustraitance'!$D285="",'1C TSsoustraitance'!$E285="OUI",'1C TSsoustraitance'!$AP285=0),0,(('1C TSsoustraitance'!$AL285)/'1C TSsoustraitance'!$AP285))</f>
        <v>0</v>
      </c>
      <c r="AI568" s="669">
        <f>IF(OR('1C TSsoustraitance'!$D285="",'1C TSsoustraitance'!$E285="OUI",'1C TSsoustraitance'!$AP285=0),0,(('1C TSsoustraitance'!$AM285)/'1C TSsoustraitance'!$AP285))</f>
        <v>0</v>
      </c>
      <c r="AJ568" s="669">
        <f>IF(OR('1C TSsoustraitance'!$D285="",'1C TSsoustraitance'!$E285="OUI",'1C TSsoustraitance'!$AP285=0),0,(('1C TSsoustraitance'!$AN285)/'1C TSsoustraitance'!$AP285))</f>
        <v>0</v>
      </c>
      <c r="AK568" s="669">
        <f t="shared" si="133"/>
        <v>0</v>
      </c>
      <c r="AL568" s="668">
        <f t="shared" si="134"/>
        <v>0</v>
      </c>
      <c r="AM568" s="670">
        <f>IF(Tableau7[[#This Row],[N° pièce]]="",0,(Tableau7[[#This Row],[hors TVA]]+(Tableau7[[#This Row],[hors TVA]]*Tableau7[[#This Row],[Taux TVA]])-(Tableau7[[#This Row],[hors TVA]]*Tableau7[[#This Row],[Taux TVA]]*Tableau7[[#This Row],[Régime TVA: Récupération]]))*Tableau7[[#This Row],[Type 1]])</f>
        <v>0</v>
      </c>
      <c r="AN568" s="670">
        <f>IF(Tableau7[[#This Row],[N° pièce]]="",0,IF($K$2="pôle",((Tableau7[[#This Row],[hors TVA]]+(Tableau7[[#This Row],[hors TVA]]*Tableau7[[#This Row],[Taux TVA]])-(Tableau7[[#This Row],[hors TVA]]*Tableau7[[#This Row],[Taux TVA]]*Tableau7[[#This Row],[Régime TVA: Récupération]]))*Tableau7[[#This Row],[Type 2]]),0))</f>
        <v>0</v>
      </c>
      <c r="AO568" s="670">
        <f t="shared" si="139"/>
        <v>0</v>
      </c>
      <c r="AP568" s="255">
        <f t="shared" si="138"/>
        <v>0</v>
      </c>
      <c r="AQ568" s="506">
        <f t="shared" si="140"/>
        <v>0</v>
      </c>
      <c r="AR568" s="671"/>
      <c r="AS568" s="512"/>
      <c r="AT568" s="513" t="str">
        <f>IF(('1C TSsoustraitance'!AP285*FICHE!C$14&lt;J568),"Forfait limité à "&amp;FICHE!C$14&amp;"€/jour","")</f>
        <v/>
      </c>
      <c r="AU568" s="797"/>
      <c r="AV568" s="484"/>
      <c r="AW568" s="484"/>
      <c r="AX568" s="484"/>
      <c r="AY568" s="484"/>
      <c r="AZ568" s="484"/>
      <c r="BA568" s="4"/>
      <c r="BB568" s="4"/>
      <c r="BC568" s="4"/>
      <c r="BD568" s="4"/>
      <c r="BE568" s="4"/>
      <c r="BF568" s="4"/>
      <c r="BG568" s="4"/>
      <c r="BH568" s="4"/>
      <c r="BI568" s="4"/>
      <c r="BJ568" s="4"/>
      <c r="BK568" s="4"/>
      <c r="BL568" s="4"/>
      <c r="BM568" s="4"/>
      <c r="BN568" s="4"/>
      <c r="BO568" s="4"/>
      <c r="BP568" s="4"/>
      <c r="BQ568" s="4"/>
      <c r="BR568" s="4"/>
      <c r="BS568" s="4"/>
      <c r="BT568" s="4"/>
      <c r="BU568" s="4"/>
      <c r="BV568" s="4"/>
      <c r="BW568" s="4"/>
      <c r="BX568" s="4"/>
      <c r="BY568" s="4"/>
      <c r="BZ568" s="4"/>
      <c r="CA568" s="4"/>
      <c r="CB568" s="4"/>
      <c r="CC568" s="4"/>
      <c r="CD568" s="4"/>
      <c r="CE568" s="4"/>
      <c r="CF568" s="4"/>
      <c r="CG568" s="4"/>
      <c r="CH568" s="4"/>
      <c r="CI568" s="4"/>
      <c r="CJ568" s="4"/>
      <c r="CK568" s="4"/>
      <c r="CL568" s="4"/>
      <c r="CM568" s="4"/>
      <c r="CN568" s="4"/>
      <c r="CO568" s="4"/>
      <c r="CP568" s="4"/>
      <c r="CQ568" s="4"/>
      <c r="CR568" s="4"/>
      <c r="CS568" s="4"/>
      <c r="CT568" s="4"/>
      <c r="CU568" s="4"/>
      <c r="CV568" s="4"/>
      <c r="CW568" s="4"/>
      <c r="CX568" s="4"/>
      <c r="CY568" s="4"/>
      <c r="CZ568" s="4"/>
      <c r="DA568" s="4"/>
      <c r="DB568" s="4"/>
      <c r="DC568" s="4"/>
      <c r="DD568" s="4"/>
      <c r="DE568" s="4"/>
      <c r="DF568" s="4"/>
      <c r="DG568" s="4"/>
      <c r="DH568" s="4"/>
      <c r="DI568" s="4"/>
      <c r="DJ568" s="4"/>
      <c r="DK568" s="4"/>
      <c r="DL568" s="4"/>
      <c r="DM568" s="4"/>
      <c r="DN568" s="4"/>
      <c r="DO568" s="4"/>
      <c r="DP568" s="4"/>
      <c r="DQ568" s="4"/>
      <c r="DR568" s="4"/>
      <c r="DS568" s="4"/>
      <c r="DT568" s="4"/>
      <c r="DU568" s="4"/>
      <c r="DV568" s="4"/>
      <c r="DW568" s="4"/>
      <c r="DX568" s="4"/>
      <c r="DY568" s="4"/>
      <c r="DZ568" s="4"/>
      <c r="EA568" s="4"/>
      <c r="EB568" s="4"/>
      <c r="EC568" s="4"/>
      <c r="ED568" s="4"/>
      <c r="EE568" s="4"/>
      <c r="EF568" s="4"/>
      <c r="EG568" s="4"/>
      <c r="EH568" s="4"/>
      <c r="EI568" s="4"/>
      <c r="EJ568" s="4"/>
      <c r="EK568" s="4"/>
      <c r="EL568" s="4"/>
      <c r="EM568" s="4"/>
      <c r="EN568" s="4"/>
      <c r="EO568" s="4"/>
      <c r="EP568" s="4"/>
      <c r="EQ568" s="4"/>
      <c r="ER568" s="4"/>
      <c r="ES568" s="4"/>
      <c r="ET568" s="4"/>
      <c r="EU568" s="4"/>
      <c r="EV568" s="4"/>
      <c r="EW568" s="4"/>
      <c r="EX568" s="4"/>
      <c r="EY568" s="4"/>
      <c r="EZ568" s="4"/>
      <c r="FA568" s="4"/>
      <c r="FB568" s="4"/>
      <c r="FC568" s="4"/>
      <c r="FD568" s="4"/>
      <c r="FE568" s="4"/>
      <c r="FF568" s="4"/>
      <c r="FG568" s="4"/>
      <c r="FH568" s="4"/>
      <c r="FI568" s="4"/>
      <c r="FJ568" s="4"/>
      <c r="FK568" s="4"/>
      <c r="FL568" s="4"/>
      <c r="FM568" s="4"/>
      <c r="FN568" s="4"/>
      <c r="FO568" s="4"/>
      <c r="FP568" s="4"/>
      <c r="FQ568" s="4"/>
      <c r="FR568" s="4"/>
      <c r="FS568" s="4"/>
      <c r="FT568" s="4"/>
      <c r="FU568" s="4"/>
      <c r="FV568" s="4"/>
      <c r="FW568" s="4"/>
      <c r="FX568" s="4"/>
      <c r="FY568" s="4"/>
      <c r="FZ568" s="4"/>
      <c r="GA568" s="4"/>
      <c r="GB568" s="4"/>
      <c r="GC568" s="4"/>
      <c r="GD568" s="4"/>
      <c r="GE568" s="4"/>
      <c r="GF568" s="4"/>
      <c r="GG568" s="4"/>
      <c r="GH568" s="4"/>
      <c r="GI568" s="4"/>
      <c r="GJ568" s="4"/>
      <c r="GK568" s="4"/>
      <c r="GL568" s="4"/>
      <c r="GM568" s="4"/>
      <c r="GN568" s="4"/>
      <c r="GO568" s="4"/>
      <c r="GP568" s="4"/>
      <c r="GQ568" s="4"/>
      <c r="GR568" s="4"/>
      <c r="GS568" s="4"/>
      <c r="GT568" s="4"/>
      <c r="GU568" s="4"/>
      <c r="GV568" s="4"/>
      <c r="GW568" s="4"/>
      <c r="GX568" s="4"/>
      <c r="GY568" s="4"/>
      <c r="GZ568" s="4"/>
      <c r="HA568" s="4"/>
      <c r="HB568" s="4"/>
      <c r="HC568" s="4"/>
    </row>
    <row r="569" spans="1:211" s="380" customFormat="1" ht="13.9" customHeight="1">
      <c r="A569" s="828" t="str">
        <f>IF('1C TSsoustraitance'!$A286&lt;&gt;0,'1C TSsoustraitance'!$A286,"")</f>
        <v/>
      </c>
      <c r="B569" s="530"/>
      <c r="C569" s="513" t="str">
        <f>IF('1C TSsoustraitance'!$A286&lt;&gt;0,'1C TSsoustraitance'!$B286,"")</f>
        <v/>
      </c>
      <c r="D569" s="513" t="str">
        <f>IF('1C TSsoustraitance'!$A286&lt;&gt;0,'1C TSsoustraitance'!$C286,"")</f>
        <v/>
      </c>
      <c r="E569" s="684"/>
      <c r="F569" s="685"/>
      <c r="G569" s="666">
        <f>'1C TSsoustraitance'!$D286</f>
        <v>0</v>
      </c>
      <c r="H569" s="533">
        <v>0.21</v>
      </c>
      <c r="I569" s="533">
        <v>1</v>
      </c>
      <c r="J569" s="534"/>
      <c r="K569" s="667">
        <f t="shared" si="131"/>
        <v>0</v>
      </c>
      <c r="L569" s="668">
        <f>IF(OR('1C TSsoustraitance'!$D286="",'1C TSsoustraitance'!$AP286=0),0,IF(AND('1C TSsoustraitance'!$D286&lt;&gt;"",$K$2="Pôle",'1C TSsoustraitance'!$E286="OUI"),(('1C TSsoustraitance'!$F286+'1C TSsoustraitance'!$G286+'1C TSsoustraitance'!$H286+'1C TSsoustraitance'!$I286+'1C TSsoustraitance'!$M286)/'1C TSsoustraitance'!$R286),IF(AND('1C TSsoustraitance'!$D286&lt;&gt;"",$K$2="Pôle",'1C TSsoustraitance'!$E286="NON"),(('1C TSsoustraitance'!$F286+'1C TSsoustraitance'!$G286+'1C TSsoustraitance'!$H286+'1C TSsoustraitance'!$I286+'1C TSsoustraitance'!$M286)/'1C TSsoustraitance'!$AP286),IF(AND('1C TSsoustraitance'!$D286&lt;&gt;"",$K$2&lt;&gt;"Pôle",'1C TSsoustraitance'!$E286="OUI"),(('1C TSsoustraitance'!$F286+'1C TSsoustraitance'!$G286+'1C TSsoustraitance'!$H286+'1C TSsoustraitance'!$I286+'1C TSsoustraitance'!$J286+'1C TSsoustraitance'!$K286+'1C TSsoustraitance'!$L286+'1C TSsoustraitance'!$M286+'1C TSsoustraitance'!$N286+'1C TSsoustraitance'!$O286+'1C TSsoustraitance'!$P286+'1C TSsoustraitance'!$Q286)/'1C TSsoustraitance'!$R286),IF(AND('1C TSsoustraitance'!$D286&lt;&gt;"",$K$2&lt;&gt;"Pôle",'1C TSsoustraitance'!$E286="NON"),(('1C TSsoustraitance'!$F286+'1C TSsoustraitance'!$G286+'1C TSsoustraitance'!$H286+'1C TSsoustraitance'!$I286+'1C TSsoustraitance'!$J286+'1C TSsoustraitance'!$K286+'1C TSsoustraitance'!$L286+'1C TSsoustraitance'!$M286+'1C TSsoustraitance'!$N286+'1C TSsoustraitance'!$O286+'1C TSsoustraitance'!$P286+'1C TSsoustraitance'!$Q286))/'1C TSsoustraitance'!$AP286)))))</f>
        <v>0</v>
      </c>
      <c r="M569" s="668">
        <f>IF(OR('1C TSsoustraitance'!$D286="",'1C TSsoustraitance'!AP$13=0),0,IF(AND('1C TSsoustraitance'!$D286&lt;&gt;"",$K$2="Pôle",'1C TSsoustraitance'!$E286="OUI"),(('1C TSsoustraitance'!$J286+'1C TSsoustraitance'!$K286+'1C TSsoustraitance'!$L286)/'1C TSsoustraitance'!$R286),IF(AND('1C TSsoustraitance'!$D286&lt;&gt;"",$K$2="Pôle",'1C TSsoustraitance'!$E286="NON"),(('1C TSsoustraitance'!$J286+'1C TSsoustraitance'!$K286+'1C TSsoustraitance'!$L286)/'1C TSsoustraitance'!$AP286),IF(AND('1C TSsoustraitance'!$D286&lt;&gt;"",$K$2&lt;&gt;"Pôle"),0))))</f>
        <v>0</v>
      </c>
      <c r="N569" s="668">
        <f t="shared" si="136"/>
        <v>0</v>
      </c>
      <c r="O569" s="669">
        <f>IF(OR('1C TSsoustraitance'!$D286="",'1C TSsoustraitance'!$E286="OUI",'1C TSsoustraitance'!$AP286=0),0,(('1C TSsoustraitance'!$S286)/'1C TSsoustraitance'!$AP286))</f>
        <v>0</v>
      </c>
      <c r="P569" s="669">
        <f>IF(OR('1C TSsoustraitance'!$D286="",'1C TSsoustraitance'!$E286="OUI",'1C TSsoustraitance'!$AP286=0),0,(('1C TSsoustraitance'!$T286)/'1C TSsoustraitance'!$AP286))</f>
        <v>0</v>
      </c>
      <c r="Q569" s="669">
        <f>IF(OR('1C TSsoustraitance'!$D286="",'1C TSsoustraitance'!$E286="OUI",'1C TSsoustraitance'!$AP286=0),0,(('1C TSsoustraitance'!$U286)/'1C TSsoustraitance'!$AP286))</f>
        <v>0</v>
      </c>
      <c r="R569" s="669">
        <f>IF(OR('1C TSsoustraitance'!$D286="",'1C TSsoustraitance'!$E286="OUI",'1C TSsoustraitance'!$AP286=0),0,(('1C TSsoustraitance'!$V286)/'1C TSsoustraitance'!$AP286))</f>
        <v>0</v>
      </c>
      <c r="S569" s="669">
        <f>IF(OR('1C TSsoustraitance'!$D286="",'1C TSsoustraitance'!$E286="OUI",'1C TSsoustraitance'!$AP286=0),0,(('1C TSsoustraitance'!$W286)/'1C TSsoustraitance'!$AP286))</f>
        <v>0</v>
      </c>
      <c r="T569" s="669">
        <f>IF(OR('1C TSsoustraitance'!$D286="",'1C TSsoustraitance'!$E286="OUI",'1C TSsoustraitance'!$AP286=0),0,(('1C TSsoustraitance'!$X286)/'1C TSsoustraitance'!$AP286))</f>
        <v>0</v>
      </c>
      <c r="U569" s="669">
        <f>IF(OR('1C TSsoustraitance'!$D286="",'1C TSsoustraitance'!$E286="OUI",'1C TSsoustraitance'!$AP286=0),0,(('1C TSsoustraitance'!$Y286)/'1C TSsoustraitance'!$AP286))</f>
        <v>0</v>
      </c>
      <c r="V569" s="669">
        <f>IF(OR('1C TSsoustraitance'!$D286="",'1C TSsoustraitance'!$E286="OUI",'1C TSsoustraitance'!$AP286=0),0,(('1C TSsoustraitance'!$Z286)/'1C TSsoustraitance'!$AP286))</f>
        <v>0</v>
      </c>
      <c r="W569" s="669">
        <f>IF(OR('1C TSsoustraitance'!$D286="",'1C TSsoustraitance'!$E286="OUI",'1C TSsoustraitance'!$AP286=0),0,(('1C TSsoustraitance'!$AA286)/'1C TSsoustraitance'!$AP286))</f>
        <v>0</v>
      </c>
      <c r="X569" s="669">
        <f>IF(OR('1C TSsoustraitance'!$D286="",'1C TSsoustraitance'!$E286="OUI",'1C TSsoustraitance'!$AP286=0),0,(('1C TSsoustraitance'!$AB286)/'1C TSsoustraitance'!$AP286))</f>
        <v>0</v>
      </c>
      <c r="Y569" s="669">
        <f>IF(OR('1C TSsoustraitance'!$D286="",'1C TSsoustraitance'!$E286="OUI",'1C TSsoustraitance'!$AP286=0),0,(('1C TSsoustraitance'!$AC286)/'1C TSsoustraitance'!$AP286))</f>
        <v>0</v>
      </c>
      <c r="Z569" s="669">
        <f>IF(OR('1C TSsoustraitance'!$D286="",'1C TSsoustraitance'!$E286="OUI",'1C TSsoustraitance'!$AP286=0),0,(('1C TSsoustraitance'!$AD286)/'1C TSsoustraitance'!$AP286))</f>
        <v>0</v>
      </c>
      <c r="AA569" s="669">
        <f>IF(OR('1C TSsoustraitance'!$D286="",'1C TSsoustraitance'!$E286="OUI",'1C TSsoustraitance'!$AP286=0),0,(('1C TSsoustraitance'!$AE286)/'1C TSsoustraitance'!$AP286))</f>
        <v>0</v>
      </c>
      <c r="AB569" s="669">
        <f>IF(OR('1C TSsoustraitance'!$D286="",'1C TSsoustraitance'!$E286="OUI",'1C TSsoustraitance'!$AP286=0),0,(('1C TSsoustraitance'!$AF286)/'1C TSsoustraitance'!$AP286))</f>
        <v>0</v>
      </c>
      <c r="AC569" s="669">
        <f>IF(OR('1C TSsoustraitance'!$D286="",'1C TSsoustraitance'!$E286="OUI",'1C TSsoustraitance'!$AP286=0),0,(('1C TSsoustraitance'!$AG286)/'1C TSsoustraitance'!$AP286))</f>
        <v>0</v>
      </c>
      <c r="AD569" s="669">
        <f>IF(OR('1C TSsoustraitance'!$D286="",'1C TSsoustraitance'!$E286="OUI",'1C TSsoustraitance'!$AP286=0),0,(('1C TSsoustraitance'!$AH286)/'1C TSsoustraitance'!$AP286))</f>
        <v>0</v>
      </c>
      <c r="AE569" s="669">
        <f>IF(OR('1C TSsoustraitance'!$D286="",'1C TSsoustraitance'!$E286="OUI",'1C TSsoustraitance'!$AP286=0),0,(('1C TSsoustraitance'!$AI286)/'1C TSsoustraitance'!$AP286))</f>
        <v>0</v>
      </c>
      <c r="AF569" s="669">
        <f>IF(OR('1C TSsoustraitance'!$D286="",'1C TSsoustraitance'!$E286="OUI",'1C TSsoustraitance'!$AP286=0),0,(('1C TSsoustraitance'!$AJ286)/'1C TSsoustraitance'!$AP286))</f>
        <v>0</v>
      </c>
      <c r="AG569" s="669">
        <f>IF(OR('1C TSsoustraitance'!$D286="",'1C TSsoustraitance'!$E286="OUI",'1C TSsoustraitance'!$AP286=0),0,(('1C TSsoustraitance'!$AK286)/'1C TSsoustraitance'!$AP286))</f>
        <v>0</v>
      </c>
      <c r="AH569" s="669">
        <f>IF(OR('1C TSsoustraitance'!$D286="",'1C TSsoustraitance'!$E286="OUI",'1C TSsoustraitance'!$AP286=0),0,(('1C TSsoustraitance'!$AL286)/'1C TSsoustraitance'!$AP286))</f>
        <v>0</v>
      </c>
      <c r="AI569" s="669">
        <f>IF(OR('1C TSsoustraitance'!$D286="",'1C TSsoustraitance'!$E286="OUI",'1C TSsoustraitance'!$AP286=0),0,(('1C TSsoustraitance'!$AM286)/'1C TSsoustraitance'!$AP286))</f>
        <v>0</v>
      </c>
      <c r="AJ569" s="669">
        <f>IF(OR('1C TSsoustraitance'!$D286="",'1C TSsoustraitance'!$E286="OUI",'1C TSsoustraitance'!$AP286=0),0,(('1C TSsoustraitance'!$AN286)/'1C TSsoustraitance'!$AP286))</f>
        <v>0</v>
      </c>
      <c r="AK569" s="669">
        <f t="shared" si="133"/>
        <v>0</v>
      </c>
      <c r="AL569" s="668">
        <f t="shared" si="134"/>
        <v>0</v>
      </c>
      <c r="AM569" s="670">
        <f>IF(Tableau7[[#This Row],[N° pièce]]="",0,(Tableau7[[#This Row],[hors TVA]]+(Tableau7[[#This Row],[hors TVA]]*Tableau7[[#This Row],[Taux TVA]])-(Tableau7[[#This Row],[hors TVA]]*Tableau7[[#This Row],[Taux TVA]]*Tableau7[[#This Row],[Régime TVA: Récupération]]))*Tableau7[[#This Row],[Type 1]])</f>
        <v>0</v>
      </c>
      <c r="AN569" s="670">
        <f>IF(Tableau7[[#This Row],[N° pièce]]="",0,IF($K$2="pôle",((Tableau7[[#This Row],[hors TVA]]+(Tableau7[[#This Row],[hors TVA]]*Tableau7[[#This Row],[Taux TVA]])-(Tableau7[[#This Row],[hors TVA]]*Tableau7[[#This Row],[Taux TVA]]*Tableau7[[#This Row],[Régime TVA: Récupération]]))*Tableau7[[#This Row],[Type 2]]),0))</f>
        <v>0</v>
      </c>
      <c r="AO569" s="670">
        <f t="shared" si="139"/>
        <v>0</v>
      </c>
      <c r="AP569" s="255">
        <f t="shared" si="138"/>
        <v>0</v>
      </c>
      <c r="AQ569" s="506">
        <f t="shared" si="140"/>
        <v>0</v>
      </c>
      <c r="AR569" s="671"/>
      <c r="AS569" s="512"/>
      <c r="AT569" s="513" t="str">
        <f>IF(('1C TSsoustraitance'!AP286*FICHE!C$14&lt;J569),"Forfait limité à "&amp;FICHE!C$14&amp;"€/jour","")</f>
        <v/>
      </c>
      <c r="AU569" s="797"/>
      <c r="AV569" s="484"/>
      <c r="AW569" s="484"/>
      <c r="AX569" s="484"/>
      <c r="AY569" s="484"/>
      <c r="AZ569" s="484"/>
      <c r="BA569" s="4"/>
      <c r="BB569" s="4"/>
      <c r="BC569" s="4"/>
      <c r="BD569" s="4"/>
      <c r="BE569" s="4"/>
      <c r="BF569" s="4"/>
      <c r="BG569" s="4"/>
      <c r="BH569" s="4"/>
      <c r="BI569" s="4"/>
      <c r="BJ569" s="4"/>
      <c r="BK569" s="4"/>
      <c r="BL569" s="4"/>
      <c r="BM569" s="4"/>
      <c r="BN569" s="4"/>
      <c r="BO569" s="4"/>
      <c r="BP569" s="4"/>
      <c r="BQ569" s="4"/>
      <c r="BR569" s="4"/>
      <c r="BS569" s="4"/>
      <c r="BT569" s="4"/>
      <c r="BU569" s="4"/>
      <c r="BV569" s="4"/>
      <c r="BW569" s="4"/>
      <c r="BX569" s="4"/>
      <c r="BY569" s="4"/>
      <c r="BZ569" s="4"/>
      <c r="CA569" s="4"/>
      <c r="CB569" s="4"/>
      <c r="CC569" s="4"/>
      <c r="CD569" s="4"/>
      <c r="CE569" s="4"/>
      <c r="CF569" s="4"/>
      <c r="CG569" s="4"/>
      <c r="CH569" s="4"/>
      <c r="CI569" s="4"/>
      <c r="CJ569" s="4"/>
      <c r="CK569" s="4"/>
      <c r="CL569" s="4"/>
      <c r="CM569" s="4"/>
      <c r="CN569" s="4"/>
      <c r="CO569" s="4"/>
      <c r="CP569" s="4"/>
      <c r="CQ569" s="4"/>
      <c r="CR569" s="4"/>
      <c r="CS569" s="4"/>
      <c r="CT569" s="4"/>
      <c r="CU569" s="4"/>
      <c r="CV569" s="4"/>
      <c r="CW569" s="4"/>
      <c r="CX569" s="4"/>
      <c r="CY569" s="4"/>
      <c r="CZ569" s="4"/>
      <c r="DA569" s="4"/>
      <c r="DB569" s="4"/>
      <c r="DC569" s="4"/>
      <c r="DD569" s="4"/>
      <c r="DE569" s="4"/>
      <c r="DF569" s="4"/>
      <c r="DG569" s="4"/>
      <c r="DH569" s="4"/>
      <c r="DI569" s="4"/>
      <c r="DJ569" s="4"/>
      <c r="DK569" s="4"/>
      <c r="DL569" s="4"/>
      <c r="DM569" s="4"/>
      <c r="DN569" s="4"/>
      <c r="DO569" s="4"/>
      <c r="DP569" s="4"/>
      <c r="DQ569" s="4"/>
      <c r="DR569" s="4"/>
      <c r="DS569" s="4"/>
      <c r="DT569" s="4"/>
      <c r="DU569" s="4"/>
      <c r="DV569" s="4"/>
      <c r="DW569" s="4"/>
      <c r="DX569" s="4"/>
      <c r="DY569" s="4"/>
      <c r="DZ569" s="4"/>
      <c r="EA569" s="4"/>
      <c r="EB569" s="4"/>
      <c r="EC569" s="4"/>
      <c r="ED569" s="4"/>
      <c r="EE569" s="4"/>
      <c r="EF569" s="4"/>
      <c r="EG569" s="4"/>
      <c r="EH569" s="4"/>
      <c r="EI569" s="4"/>
      <c r="EJ569" s="4"/>
      <c r="EK569" s="4"/>
      <c r="EL569" s="4"/>
      <c r="EM569" s="4"/>
      <c r="EN569" s="4"/>
      <c r="EO569" s="4"/>
      <c r="EP569" s="4"/>
      <c r="EQ569" s="4"/>
      <c r="ER569" s="4"/>
      <c r="ES569" s="4"/>
      <c r="ET569" s="4"/>
      <c r="EU569" s="4"/>
      <c r="EV569" s="4"/>
      <c r="EW569" s="4"/>
      <c r="EX569" s="4"/>
      <c r="EY569" s="4"/>
      <c r="EZ569" s="4"/>
      <c r="FA569" s="4"/>
      <c r="FB569" s="4"/>
      <c r="FC569" s="4"/>
      <c r="FD569" s="4"/>
      <c r="FE569" s="4"/>
      <c r="FF569" s="4"/>
      <c r="FG569" s="4"/>
      <c r="FH569" s="4"/>
      <c r="FI569" s="4"/>
      <c r="FJ569" s="4"/>
      <c r="FK569" s="4"/>
      <c r="FL569" s="4"/>
      <c r="FM569" s="4"/>
      <c r="FN569" s="4"/>
      <c r="FO569" s="4"/>
      <c r="FP569" s="4"/>
      <c r="FQ569" s="4"/>
      <c r="FR569" s="4"/>
      <c r="FS569" s="4"/>
      <c r="FT569" s="4"/>
      <c r="FU569" s="4"/>
      <c r="FV569" s="4"/>
      <c r="FW569" s="4"/>
      <c r="FX569" s="4"/>
      <c r="FY569" s="4"/>
      <c r="FZ569" s="4"/>
      <c r="GA569" s="4"/>
      <c r="GB569" s="4"/>
      <c r="GC569" s="4"/>
      <c r="GD569" s="4"/>
      <c r="GE569" s="4"/>
      <c r="GF569" s="4"/>
      <c r="GG569" s="4"/>
      <c r="GH569" s="4"/>
      <c r="GI569" s="4"/>
      <c r="GJ569" s="4"/>
      <c r="GK569" s="4"/>
      <c r="GL569" s="4"/>
      <c r="GM569" s="4"/>
      <c r="GN569" s="4"/>
      <c r="GO569" s="4"/>
      <c r="GP569" s="4"/>
      <c r="GQ569" s="4"/>
      <c r="GR569" s="4"/>
      <c r="GS569" s="4"/>
      <c r="GT569" s="4"/>
      <c r="GU569" s="4"/>
      <c r="GV569" s="4"/>
      <c r="GW569" s="4"/>
      <c r="GX569" s="4"/>
      <c r="GY569" s="4"/>
      <c r="GZ569" s="4"/>
      <c r="HA569" s="4"/>
      <c r="HB569" s="4"/>
      <c r="HC569" s="4"/>
    </row>
    <row r="570" spans="1:211" s="380" customFormat="1" ht="13.9" customHeight="1">
      <c r="A570" s="828" t="str">
        <f>IF('1C TSsoustraitance'!$A287&lt;&gt;0,'1C TSsoustraitance'!$A287,"")</f>
        <v/>
      </c>
      <c r="B570" s="530"/>
      <c r="C570" s="513" t="str">
        <f>IF('1C TSsoustraitance'!$A287&lt;&gt;0,'1C TSsoustraitance'!$B287,"")</f>
        <v/>
      </c>
      <c r="D570" s="513" t="str">
        <f>IF('1C TSsoustraitance'!$A287&lt;&gt;0,'1C TSsoustraitance'!$C287,"")</f>
        <v/>
      </c>
      <c r="E570" s="684"/>
      <c r="F570" s="685"/>
      <c r="G570" s="666">
        <f>'1C TSsoustraitance'!$D287</f>
        <v>0</v>
      </c>
      <c r="H570" s="533">
        <v>0.21</v>
      </c>
      <c r="I570" s="533">
        <v>1</v>
      </c>
      <c r="J570" s="534"/>
      <c r="K570" s="667">
        <f t="shared" si="131"/>
        <v>0</v>
      </c>
      <c r="L570" s="668">
        <f>IF(OR('1C TSsoustraitance'!$D287="",'1C TSsoustraitance'!$AP287=0),0,IF(AND('1C TSsoustraitance'!$D287&lt;&gt;"",$K$2="Pôle",'1C TSsoustraitance'!$E287="OUI"),(('1C TSsoustraitance'!$F287+'1C TSsoustraitance'!$G287+'1C TSsoustraitance'!$H287+'1C TSsoustraitance'!$I287+'1C TSsoustraitance'!$M287)/'1C TSsoustraitance'!$R287),IF(AND('1C TSsoustraitance'!$D287&lt;&gt;"",$K$2="Pôle",'1C TSsoustraitance'!$E287="NON"),(('1C TSsoustraitance'!$F287+'1C TSsoustraitance'!$G287+'1C TSsoustraitance'!$H287+'1C TSsoustraitance'!$I287+'1C TSsoustraitance'!$M287)/'1C TSsoustraitance'!$AP287),IF(AND('1C TSsoustraitance'!$D287&lt;&gt;"",$K$2&lt;&gt;"Pôle",'1C TSsoustraitance'!$E287="OUI"),(('1C TSsoustraitance'!$F287+'1C TSsoustraitance'!$G287+'1C TSsoustraitance'!$H287+'1C TSsoustraitance'!$I287+'1C TSsoustraitance'!$J287+'1C TSsoustraitance'!$K287+'1C TSsoustraitance'!$L287+'1C TSsoustraitance'!$M287+'1C TSsoustraitance'!$N287+'1C TSsoustraitance'!$O287+'1C TSsoustraitance'!$P287+'1C TSsoustraitance'!$Q287)/'1C TSsoustraitance'!$R287),IF(AND('1C TSsoustraitance'!$D287&lt;&gt;"",$K$2&lt;&gt;"Pôle",'1C TSsoustraitance'!$E287="NON"),(('1C TSsoustraitance'!$F287+'1C TSsoustraitance'!$G287+'1C TSsoustraitance'!$H287+'1C TSsoustraitance'!$I287+'1C TSsoustraitance'!$J287+'1C TSsoustraitance'!$K287+'1C TSsoustraitance'!$L287+'1C TSsoustraitance'!$M287+'1C TSsoustraitance'!$N287+'1C TSsoustraitance'!$O287+'1C TSsoustraitance'!$P287+'1C TSsoustraitance'!$Q287))/'1C TSsoustraitance'!$AP287)))))</f>
        <v>0</v>
      </c>
      <c r="M570" s="668">
        <f>IF(OR('1C TSsoustraitance'!$D287="",'1C TSsoustraitance'!AP$13=0),0,IF(AND('1C TSsoustraitance'!$D287&lt;&gt;"",$K$2="Pôle",'1C TSsoustraitance'!$E287="OUI"),(('1C TSsoustraitance'!$J287+'1C TSsoustraitance'!$K287+'1C TSsoustraitance'!$L287)/'1C TSsoustraitance'!$R287),IF(AND('1C TSsoustraitance'!$D287&lt;&gt;"",$K$2="Pôle",'1C TSsoustraitance'!$E287="NON"),(('1C TSsoustraitance'!$J287+'1C TSsoustraitance'!$K287+'1C TSsoustraitance'!$L287)/'1C TSsoustraitance'!$AP287),IF(AND('1C TSsoustraitance'!$D287&lt;&gt;"",$K$2&lt;&gt;"Pôle"),0))))</f>
        <v>0</v>
      </c>
      <c r="N570" s="668">
        <f t="shared" si="136"/>
        <v>0</v>
      </c>
      <c r="O570" s="669">
        <f>IF(OR('1C TSsoustraitance'!$D287="",'1C TSsoustraitance'!$E287="OUI",'1C TSsoustraitance'!$AP287=0),0,(('1C TSsoustraitance'!$S287)/'1C TSsoustraitance'!$AP287))</f>
        <v>0</v>
      </c>
      <c r="P570" s="669">
        <f>IF(OR('1C TSsoustraitance'!$D287="",'1C TSsoustraitance'!$E287="OUI",'1C TSsoustraitance'!$AP287=0),0,(('1C TSsoustraitance'!$T287)/'1C TSsoustraitance'!$AP287))</f>
        <v>0</v>
      </c>
      <c r="Q570" s="669">
        <f>IF(OR('1C TSsoustraitance'!$D287="",'1C TSsoustraitance'!$E287="OUI",'1C TSsoustraitance'!$AP287=0),0,(('1C TSsoustraitance'!$U287)/'1C TSsoustraitance'!$AP287))</f>
        <v>0</v>
      </c>
      <c r="R570" s="669">
        <f>IF(OR('1C TSsoustraitance'!$D287="",'1C TSsoustraitance'!$E287="OUI",'1C TSsoustraitance'!$AP287=0),0,(('1C TSsoustraitance'!$V287)/'1C TSsoustraitance'!$AP287))</f>
        <v>0</v>
      </c>
      <c r="S570" s="669">
        <f>IF(OR('1C TSsoustraitance'!$D287="",'1C TSsoustraitance'!$E287="OUI",'1C TSsoustraitance'!$AP287=0),0,(('1C TSsoustraitance'!$W287)/'1C TSsoustraitance'!$AP287))</f>
        <v>0</v>
      </c>
      <c r="T570" s="669">
        <f>IF(OR('1C TSsoustraitance'!$D287="",'1C TSsoustraitance'!$E287="OUI",'1C TSsoustraitance'!$AP287=0),0,(('1C TSsoustraitance'!$X287)/'1C TSsoustraitance'!$AP287))</f>
        <v>0</v>
      </c>
      <c r="U570" s="669">
        <f>IF(OR('1C TSsoustraitance'!$D287="",'1C TSsoustraitance'!$E287="OUI",'1C TSsoustraitance'!$AP287=0),0,(('1C TSsoustraitance'!$Y287)/'1C TSsoustraitance'!$AP287))</f>
        <v>0</v>
      </c>
      <c r="V570" s="669">
        <f>IF(OR('1C TSsoustraitance'!$D287="",'1C TSsoustraitance'!$E287="OUI",'1C TSsoustraitance'!$AP287=0),0,(('1C TSsoustraitance'!$Z287)/'1C TSsoustraitance'!$AP287))</f>
        <v>0</v>
      </c>
      <c r="W570" s="669">
        <f>IF(OR('1C TSsoustraitance'!$D287="",'1C TSsoustraitance'!$E287="OUI",'1C TSsoustraitance'!$AP287=0),0,(('1C TSsoustraitance'!$AA287)/'1C TSsoustraitance'!$AP287))</f>
        <v>0</v>
      </c>
      <c r="X570" s="669">
        <f>IF(OR('1C TSsoustraitance'!$D287="",'1C TSsoustraitance'!$E287="OUI",'1C TSsoustraitance'!$AP287=0),0,(('1C TSsoustraitance'!$AB287)/'1C TSsoustraitance'!$AP287))</f>
        <v>0</v>
      </c>
      <c r="Y570" s="669">
        <f>IF(OR('1C TSsoustraitance'!$D287="",'1C TSsoustraitance'!$E287="OUI",'1C TSsoustraitance'!$AP287=0),0,(('1C TSsoustraitance'!$AC287)/'1C TSsoustraitance'!$AP287))</f>
        <v>0</v>
      </c>
      <c r="Z570" s="669">
        <f>IF(OR('1C TSsoustraitance'!$D287="",'1C TSsoustraitance'!$E287="OUI",'1C TSsoustraitance'!$AP287=0),0,(('1C TSsoustraitance'!$AD287)/'1C TSsoustraitance'!$AP287))</f>
        <v>0</v>
      </c>
      <c r="AA570" s="669">
        <f>IF(OR('1C TSsoustraitance'!$D287="",'1C TSsoustraitance'!$E287="OUI",'1C TSsoustraitance'!$AP287=0),0,(('1C TSsoustraitance'!$AE287)/'1C TSsoustraitance'!$AP287))</f>
        <v>0</v>
      </c>
      <c r="AB570" s="669">
        <f>IF(OR('1C TSsoustraitance'!$D287="",'1C TSsoustraitance'!$E287="OUI",'1C TSsoustraitance'!$AP287=0),0,(('1C TSsoustraitance'!$AF287)/'1C TSsoustraitance'!$AP287))</f>
        <v>0</v>
      </c>
      <c r="AC570" s="669">
        <f>IF(OR('1C TSsoustraitance'!$D287="",'1C TSsoustraitance'!$E287="OUI",'1C TSsoustraitance'!$AP287=0),0,(('1C TSsoustraitance'!$AG287)/'1C TSsoustraitance'!$AP287))</f>
        <v>0</v>
      </c>
      <c r="AD570" s="669">
        <f>IF(OR('1C TSsoustraitance'!$D287="",'1C TSsoustraitance'!$E287="OUI",'1C TSsoustraitance'!$AP287=0),0,(('1C TSsoustraitance'!$AH287)/'1C TSsoustraitance'!$AP287))</f>
        <v>0</v>
      </c>
      <c r="AE570" s="669">
        <f>IF(OR('1C TSsoustraitance'!$D287="",'1C TSsoustraitance'!$E287="OUI",'1C TSsoustraitance'!$AP287=0),0,(('1C TSsoustraitance'!$AI287)/'1C TSsoustraitance'!$AP287))</f>
        <v>0</v>
      </c>
      <c r="AF570" s="669">
        <f>IF(OR('1C TSsoustraitance'!$D287="",'1C TSsoustraitance'!$E287="OUI",'1C TSsoustraitance'!$AP287=0),0,(('1C TSsoustraitance'!$AJ287)/'1C TSsoustraitance'!$AP287))</f>
        <v>0</v>
      </c>
      <c r="AG570" s="669">
        <f>IF(OR('1C TSsoustraitance'!$D287="",'1C TSsoustraitance'!$E287="OUI",'1C TSsoustraitance'!$AP287=0),0,(('1C TSsoustraitance'!$AK287)/'1C TSsoustraitance'!$AP287))</f>
        <v>0</v>
      </c>
      <c r="AH570" s="669">
        <f>IF(OR('1C TSsoustraitance'!$D287="",'1C TSsoustraitance'!$E287="OUI",'1C TSsoustraitance'!$AP287=0),0,(('1C TSsoustraitance'!$AL287)/'1C TSsoustraitance'!$AP287))</f>
        <v>0</v>
      </c>
      <c r="AI570" s="669">
        <f>IF(OR('1C TSsoustraitance'!$D287="",'1C TSsoustraitance'!$E287="OUI",'1C TSsoustraitance'!$AP287=0),0,(('1C TSsoustraitance'!$AM287)/'1C TSsoustraitance'!$AP287))</f>
        <v>0</v>
      </c>
      <c r="AJ570" s="669">
        <f>IF(OR('1C TSsoustraitance'!$D287="",'1C TSsoustraitance'!$E287="OUI",'1C TSsoustraitance'!$AP287=0),0,(('1C TSsoustraitance'!$AN287)/'1C TSsoustraitance'!$AP287))</f>
        <v>0</v>
      </c>
      <c r="AK570" s="669">
        <f t="shared" si="133"/>
        <v>0</v>
      </c>
      <c r="AL570" s="668">
        <f t="shared" si="134"/>
        <v>0</v>
      </c>
      <c r="AM570" s="670">
        <f>IF(Tableau7[[#This Row],[N° pièce]]="",0,(Tableau7[[#This Row],[hors TVA]]+(Tableau7[[#This Row],[hors TVA]]*Tableau7[[#This Row],[Taux TVA]])-(Tableau7[[#This Row],[hors TVA]]*Tableau7[[#This Row],[Taux TVA]]*Tableau7[[#This Row],[Régime TVA: Récupération]]))*Tableau7[[#This Row],[Type 1]])</f>
        <v>0</v>
      </c>
      <c r="AN570" s="670">
        <f>IF(Tableau7[[#This Row],[N° pièce]]="",0,IF($K$2="pôle",((Tableau7[[#This Row],[hors TVA]]+(Tableau7[[#This Row],[hors TVA]]*Tableau7[[#This Row],[Taux TVA]])-(Tableau7[[#This Row],[hors TVA]]*Tableau7[[#This Row],[Taux TVA]]*Tableau7[[#This Row],[Régime TVA: Récupération]]))*Tableau7[[#This Row],[Type 2]]),0))</f>
        <v>0</v>
      </c>
      <c r="AO570" s="670">
        <f t="shared" si="139"/>
        <v>0</v>
      </c>
      <c r="AP570" s="255">
        <f t="shared" si="138"/>
        <v>0</v>
      </c>
      <c r="AQ570" s="506">
        <f t="shared" si="140"/>
        <v>0</v>
      </c>
      <c r="AR570" s="671"/>
      <c r="AS570" s="512"/>
      <c r="AT570" s="513" t="str">
        <f>IF(('1C TSsoustraitance'!AP287*FICHE!C$14&lt;J570),"Forfait limité à "&amp;FICHE!C$14&amp;"€/jour","")</f>
        <v/>
      </c>
      <c r="AU570" s="797"/>
      <c r="AV570" s="484"/>
      <c r="AW570" s="484"/>
      <c r="AX570" s="484"/>
      <c r="AY570" s="484"/>
      <c r="AZ570" s="484"/>
      <c r="BA570" s="4"/>
      <c r="BB570" s="4"/>
      <c r="BC570" s="4"/>
      <c r="BD570" s="4"/>
      <c r="BE570" s="4"/>
      <c r="BF570" s="4"/>
      <c r="BG570" s="4"/>
      <c r="BH570" s="4"/>
      <c r="BI570" s="4"/>
      <c r="BJ570" s="4"/>
      <c r="BK570" s="4"/>
      <c r="BL570" s="4"/>
      <c r="BM570" s="4"/>
      <c r="BN570" s="4"/>
      <c r="BO570" s="4"/>
      <c r="BP570" s="4"/>
      <c r="BQ570" s="4"/>
      <c r="BR570" s="4"/>
      <c r="BS570" s="4"/>
      <c r="BT570" s="4"/>
      <c r="BU570" s="4"/>
      <c r="BV570" s="4"/>
      <c r="BW570" s="4"/>
      <c r="BX570" s="4"/>
      <c r="BY570" s="4"/>
      <c r="BZ570" s="4"/>
      <c r="CA570" s="4"/>
      <c r="CB570" s="4"/>
      <c r="CC570" s="4"/>
      <c r="CD570" s="4"/>
      <c r="CE570" s="4"/>
      <c r="CF570" s="4"/>
      <c r="CG570" s="4"/>
      <c r="CH570" s="4"/>
      <c r="CI570" s="4"/>
      <c r="CJ570" s="4"/>
      <c r="CK570" s="4"/>
      <c r="CL570" s="4"/>
      <c r="CM570" s="4"/>
      <c r="CN570" s="4"/>
      <c r="CO570" s="4"/>
      <c r="CP570" s="4"/>
      <c r="CQ570" s="4"/>
      <c r="CR570" s="4"/>
      <c r="CS570" s="4"/>
      <c r="CT570" s="4"/>
      <c r="CU570" s="4"/>
      <c r="CV570" s="4"/>
      <c r="CW570" s="4"/>
      <c r="CX570" s="4"/>
      <c r="CY570" s="4"/>
      <c r="CZ570" s="4"/>
      <c r="DA570" s="4"/>
      <c r="DB570" s="4"/>
      <c r="DC570" s="4"/>
      <c r="DD570" s="4"/>
      <c r="DE570" s="4"/>
      <c r="DF570" s="4"/>
      <c r="DG570" s="4"/>
      <c r="DH570" s="4"/>
      <c r="DI570" s="4"/>
      <c r="DJ570" s="4"/>
      <c r="DK570" s="4"/>
      <c r="DL570" s="4"/>
      <c r="DM570" s="4"/>
      <c r="DN570" s="4"/>
      <c r="DO570" s="4"/>
      <c r="DP570" s="4"/>
      <c r="DQ570" s="4"/>
      <c r="DR570" s="4"/>
      <c r="DS570" s="4"/>
      <c r="DT570" s="4"/>
      <c r="DU570" s="4"/>
      <c r="DV570" s="4"/>
      <c r="DW570" s="4"/>
      <c r="DX570" s="4"/>
      <c r="DY570" s="4"/>
      <c r="DZ570" s="4"/>
      <c r="EA570" s="4"/>
      <c r="EB570" s="4"/>
      <c r="EC570" s="4"/>
      <c r="ED570" s="4"/>
      <c r="EE570" s="4"/>
      <c r="EF570" s="4"/>
      <c r="EG570" s="4"/>
      <c r="EH570" s="4"/>
      <c r="EI570" s="4"/>
      <c r="EJ570" s="4"/>
      <c r="EK570" s="4"/>
      <c r="EL570" s="4"/>
      <c r="EM570" s="4"/>
      <c r="EN570" s="4"/>
      <c r="EO570" s="4"/>
      <c r="EP570" s="4"/>
      <c r="EQ570" s="4"/>
      <c r="ER570" s="4"/>
      <c r="ES570" s="4"/>
      <c r="ET570" s="4"/>
      <c r="EU570" s="4"/>
      <c r="EV570" s="4"/>
      <c r="EW570" s="4"/>
      <c r="EX570" s="4"/>
      <c r="EY570" s="4"/>
      <c r="EZ570" s="4"/>
      <c r="FA570" s="4"/>
      <c r="FB570" s="4"/>
      <c r="FC570" s="4"/>
      <c r="FD570" s="4"/>
      <c r="FE570" s="4"/>
      <c r="FF570" s="4"/>
      <c r="FG570" s="4"/>
      <c r="FH570" s="4"/>
      <c r="FI570" s="4"/>
      <c r="FJ570" s="4"/>
      <c r="FK570" s="4"/>
      <c r="FL570" s="4"/>
      <c r="FM570" s="4"/>
      <c r="FN570" s="4"/>
      <c r="FO570" s="4"/>
      <c r="FP570" s="4"/>
      <c r="FQ570" s="4"/>
      <c r="FR570" s="4"/>
      <c r="FS570" s="4"/>
      <c r="FT570" s="4"/>
      <c r="FU570" s="4"/>
      <c r="FV570" s="4"/>
      <c r="FW570" s="4"/>
      <c r="FX570" s="4"/>
      <c r="FY570" s="4"/>
      <c r="FZ570" s="4"/>
      <c r="GA570" s="4"/>
      <c r="GB570" s="4"/>
      <c r="GC570" s="4"/>
      <c r="GD570" s="4"/>
      <c r="GE570" s="4"/>
      <c r="GF570" s="4"/>
      <c r="GG570" s="4"/>
      <c r="GH570" s="4"/>
      <c r="GI570" s="4"/>
      <c r="GJ570" s="4"/>
      <c r="GK570" s="4"/>
      <c r="GL570" s="4"/>
      <c r="GM570" s="4"/>
      <c r="GN570" s="4"/>
      <c r="GO570" s="4"/>
      <c r="GP570" s="4"/>
      <c r="GQ570" s="4"/>
      <c r="GR570" s="4"/>
      <c r="GS570" s="4"/>
      <c r="GT570" s="4"/>
      <c r="GU570" s="4"/>
      <c r="GV570" s="4"/>
      <c r="GW570" s="4"/>
      <c r="GX570" s="4"/>
      <c r="GY570" s="4"/>
      <c r="GZ570" s="4"/>
      <c r="HA570" s="4"/>
      <c r="HB570" s="4"/>
      <c r="HC570" s="4"/>
    </row>
    <row r="571" spans="1:211" s="380" customFormat="1" ht="13.9" customHeight="1">
      <c r="A571" s="828" t="str">
        <f>IF('1C TSsoustraitance'!$A288&lt;&gt;0,'1C TSsoustraitance'!$A288,"")</f>
        <v/>
      </c>
      <c r="B571" s="530"/>
      <c r="C571" s="513" t="str">
        <f>IF('1C TSsoustraitance'!$A288&lt;&gt;0,'1C TSsoustraitance'!$B288,"")</f>
        <v/>
      </c>
      <c r="D571" s="513" t="str">
        <f>IF('1C TSsoustraitance'!$A288&lt;&gt;0,'1C TSsoustraitance'!$C288,"")</f>
        <v/>
      </c>
      <c r="E571" s="684"/>
      <c r="F571" s="685"/>
      <c r="G571" s="666">
        <f>'1C TSsoustraitance'!$D288</f>
        <v>0</v>
      </c>
      <c r="H571" s="533">
        <v>0.21</v>
      </c>
      <c r="I571" s="533">
        <v>1</v>
      </c>
      <c r="J571" s="534"/>
      <c r="K571" s="667">
        <f t="shared" si="131"/>
        <v>0</v>
      </c>
      <c r="L571" s="668">
        <f>IF(OR('1C TSsoustraitance'!$D288="",'1C TSsoustraitance'!$AP288=0),0,IF(AND('1C TSsoustraitance'!$D288&lt;&gt;"",$K$2="Pôle",'1C TSsoustraitance'!$E288="OUI"),(('1C TSsoustraitance'!$F288+'1C TSsoustraitance'!$G288+'1C TSsoustraitance'!$H288+'1C TSsoustraitance'!$I288+'1C TSsoustraitance'!$M288)/'1C TSsoustraitance'!$R288),IF(AND('1C TSsoustraitance'!$D288&lt;&gt;"",$K$2="Pôle",'1C TSsoustraitance'!$E288="NON"),(('1C TSsoustraitance'!$F288+'1C TSsoustraitance'!$G288+'1C TSsoustraitance'!$H288+'1C TSsoustraitance'!$I288+'1C TSsoustraitance'!$M288)/'1C TSsoustraitance'!$AP288),IF(AND('1C TSsoustraitance'!$D288&lt;&gt;"",$K$2&lt;&gt;"Pôle",'1C TSsoustraitance'!$E288="OUI"),(('1C TSsoustraitance'!$F288+'1C TSsoustraitance'!$G288+'1C TSsoustraitance'!$H288+'1C TSsoustraitance'!$I288+'1C TSsoustraitance'!$J288+'1C TSsoustraitance'!$K288+'1C TSsoustraitance'!$L288+'1C TSsoustraitance'!$M288+'1C TSsoustraitance'!$N288+'1C TSsoustraitance'!$O288+'1C TSsoustraitance'!$P288+'1C TSsoustraitance'!$Q288)/'1C TSsoustraitance'!$R288),IF(AND('1C TSsoustraitance'!$D288&lt;&gt;"",$K$2&lt;&gt;"Pôle",'1C TSsoustraitance'!$E288="NON"),(('1C TSsoustraitance'!$F288+'1C TSsoustraitance'!$G288+'1C TSsoustraitance'!$H288+'1C TSsoustraitance'!$I288+'1C TSsoustraitance'!$J288+'1C TSsoustraitance'!$K288+'1C TSsoustraitance'!$L288+'1C TSsoustraitance'!$M288+'1C TSsoustraitance'!$N288+'1C TSsoustraitance'!$O288+'1C TSsoustraitance'!$P288+'1C TSsoustraitance'!$Q288))/'1C TSsoustraitance'!$AP288)))))</f>
        <v>0</v>
      </c>
      <c r="M571" s="668">
        <f>IF(OR('1C TSsoustraitance'!$D288="",'1C TSsoustraitance'!AP$13=0),0,IF(AND('1C TSsoustraitance'!$D288&lt;&gt;"",$K$2="Pôle",'1C TSsoustraitance'!$E288="OUI"),(('1C TSsoustraitance'!$J288+'1C TSsoustraitance'!$K288+'1C TSsoustraitance'!$L288)/'1C TSsoustraitance'!$R288),IF(AND('1C TSsoustraitance'!$D288&lt;&gt;"",$K$2="Pôle",'1C TSsoustraitance'!$E288="NON"),(('1C TSsoustraitance'!$J288+'1C TSsoustraitance'!$K288+'1C TSsoustraitance'!$L288)/'1C TSsoustraitance'!$AP288),IF(AND('1C TSsoustraitance'!$D288&lt;&gt;"",$K$2&lt;&gt;"Pôle"),0))))</f>
        <v>0</v>
      </c>
      <c r="N571" s="668">
        <f t="shared" si="136"/>
        <v>0</v>
      </c>
      <c r="O571" s="669">
        <f>IF(OR('1C TSsoustraitance'!$D288="",'1C TSsoustraitance'!$E288="OUI",'1C TSsoustraitance'!$AP288=0),0,(('1C TSsoustraitance'!$S288)/'1C TSsoustraitance'!$AP288))</f>
        <v>0</v>
      </c>
      <c r="P571" s="669">
        <f>IF(OR('1C TSsoustraitance'!$D288="",'1C TSsoustraitance'!$E288="OUI",'1C TSsoustraitance'!$AP288=0),0,(('1C TSsoustraitance'!$T288)/'1C TSsoustraitance'!$AP288))</f>
        <v>0</v>
      </c>
      <c r="Q571" s="669">
        <f>IF(OR('1C TSsoustraitance'!$D288="",'1C TSsoustraitance'!$E288="OUI",'1C TSsoustraitance'!$AP288=0),0,(('1C TSsoustraitance'!$U288)/'1C TSsoustraitance'!$AP288))</f>
        <v>0</v>
      </c>
      <c r="R571" s="669">
        <f>IF(OR('1C TSsoustraitance'!$D288="",'1C TSsoustraitance'!$E288="OUI",'1C TSsoustraitance'!$AP288=0),0,(('1C TSsoustraitance'!$V288)/'1C TSsoustraitance'!$AP288))</f>
        <v>0</v>
      </c>
      <c r="S571" s="669">
        <f>IF(OR('1C TSsoustraitance'!$D288="",'1C TSsoustraitance'!$E288="OUI",'1C TSsoustraitance'!$AP288=0),0,(('1C TSsoustraitance'!$W288)/'1C TSsoustraitance'!$AP288))</f>
        <v>0</v>
      </c>
      <c r="T571" s="669">
        <f>IF(OR('1C TSsoustraitance'!$D288="",'1C TSsoustraitance'!$E288="OUI",'1C TSsoustraitance'!$AP288=0),0,(('1C TSsoustraitance'!$X288)/'1C TSsoustraitance'!$AP288))</f>
        <v>0</v>
      </c>
      <c r="U571" s="669">
        <f>IF(OR('1C TSsoustraitance'!$D288="",'1C TSsoustraitance'!$E288="OUI",'1C TSsoustraitance'!$AP288=0),0,(('1C TSsoustraitance'!$Y288)/'1C TSsoustraitance'!$AP288))</f>
        <v>0</v>
      </c>
      <c r="V571" s="669">
        <f>IF(OR('1C TSsoustraitance'!$D288="",'1C TSsoustraitance'!$E288="OUI",'1C TSsoustraitance'!$AP288=0),0,(('1C TSsoustraitance'!$Z288)/'1C TSsoustraitance'!$AP288))</f>
        <v>0</v>
      </c>
      <c r="W571" s="669">
        <f>IF(OR('1C TSsoustraitance'!$D288="",'1C TSsoustraitance'!$E288="OUI",'1C TSsoustraitance'!$AP288=0),0,(('1C TSsoustraitance'!$AA288)/'1C TSsoustraitance'!$AP288))</f>
        <v>0</v>
      </c>
      <c r="X571" s="669">
        <f>IF(OR('1C TSsoustraitance'!$D288="",'1C TSsoustraitance'!$E288="OUI",'1C TSsoustraitance'!$AP288=0),0,(('1C TSsoustraitance'!$AB288)/'1C TSsoustraitance'!$AP288))</f>
        <v>0</v>
      </c>
      <c r="Y571" s="669">
        <f>IF(OR('1C TSsoustraitance'!$D288="",'1C TSsoustraitance'!$E288="OUI",'1C TSsoustraitance'!$AP288=0),0,(('1C TSsoustraitance'!$AC288)/'1C TSsoustraitance'!$AP288))</f>
        <v>0</v>
      </c>
      <c r="Z571" s="669">
        <f>IF(OR('1C TSsoustraitance'!$D288="",'1C TSsoustraitance'!$E288="OUI",'1C TSsoustraitance'!$AP288=0),0,(('1C TSsoustraitance'!$AD288)/'1C TSsoustraitance'!$AP288))</f>
        <v>0</v>
      </c>
      <c r="AA571" s="669">
        <f>IF(OR('1C TSsoustraitance'!$D288="",'1C TSsoustraitance'!$E288="OUI",'1C TSsoustraitance'!$AP288=0),0,(('1C TSsoustraitance'!$AE288)/'1C TSsoustraitance'!$AP288))</f>
        <v>0</v>
      </c>
      <c r="AB571" s="669">
        <f>IF(OR('1C TSsoustraitance'!$D288="",'1C TSsoustraitance'!$E288="OUI",'1C TSsoustraitance'!$AP288=0),0,(('1C TSsoustraitance'!$AF288)/'1C TSsoustraitance'!$AP288))</f>
        <v>0</v>
      </c>
      <c r="AC571" s="669">
        <f>IF(OR('1C TSsoustraitance'!$D288="",'1C TSsoustraitance'!$E288="OUI",'1C TSsoustraitance'!$AP288=0),0,(('1C TSsoustraitance'!$AG288)/'1C TSsoustraitance'!$AP288))</f>
        <v>0</v>
      </c>
      <c r="AD571" s="669">
        <f>IF(OR('1C TSsoustraitance'!$D288="",'1C TSsoustraitance'!$E288="OUI",'1C TSsoustraitance'!$AP288=0),0,(('1C TSsoustraitance'!$AH288)/'1C TSsoustraitance'!$AP288))</f>
        <v>0</v>
      </c>
      <c r="AE571" s="669">
        <f>IF(OR('1C TSsoustraitance'!$D288="",'1C TSsoustraitance'!$E288="OUI",'1C TSsoustraitance'!$AP288=0),0,(('1C TSsoustraitance'!$AI288)/'1C TSsoustraitance'!$AP288))</f>
        <v>0</v>
      </c>
      <c r="AF571" s="669">
        <f>IF(OR('1C TSsoustraitance'!$D288="",'1C TSsoustraitance'!$E288="OUI",'1C TSsoustraitance'!$AP288=0),0,(('1C TSsoustraitance'!$AJ288)/'1C TSsoustraitance'!$AP288))</f>
        <v>0</v>
      </c>
      <c r="AG571" s="669">
        <f>IF(OR('1C TSsoustraitance'!$D288="",'1C TSsoustraitance'!$E288="OUI",'1C TSsoustraitance'!$AP288=0),0,(('1C TSsoustraitance'!$AK288)/'1C TSsoustraitance'!$AP288))</f>
        <v>0</v>
      </c>
      <c r="AH571" s="669">
        <f>IF(OR('1C TSsoustraitance'!$D288="",'1C TSsoustraitance'!$E288="OUI",'1C TSsoustraitance'!$AP288=0),0,(('1C TSsoustraitance'!$AL288)/'1C TSsoustraitance'!$AP288))</f>
        <v>0</v>
      </c>
      <c r="AI571" s="669">
        <f>IF(OR('1C TSsoustraitance'!$D288="",'1C TSsoustraitance'!$E288="OUI",'1C TSsoustraitance'!$AP288=0),0,(('1C TSsoustraitance'!$AM288)/'1C TSsoustraitance'!$AP288))</f>
        <v>0</v>
      </c>
      <c r="AJ571" s="669">
        <f>IF(OR('1C TSsoustraitance'!$D288="",'1C TSsoustraitance'!$E288="OUI",'1C TSsoustraitance'!$AP288=0),0,(('1C TSsoustraitance'!$AN288)/'1C TSsoustraitance'!$AP288))</f>
        <v>0</v>
      </c>
      <c r="AK571" s="669">
        <f t="shared" si="133"/>
        <v>0</v>
      </c>
      <c r="AL571" s="668">
        <f t="shared" si="134"/>
        <v>0</v>
      </c>
      <c r="AM571" s="670">
        <f>IF(Tableau7[[#This Row],[N° pièce]]="",0,(Tableau7[[#This Row],[hors TVA]]+(Tableau7[[#This Row],[hors TVA]]*Tableau7[[#This Row],[Taux TVA]])-(Tableau7[[#This Row],[hors TVA]]*Tableau7[[#This Row],[Taux TVA]]*Tableau7[[#This Row],[Régime TVA: Récupération]]))*Tableau7[[#This Row],[Type 1]])</f>
        <v>0</v>
      </c>
      <c r="AN571" s="670">
        <f>IF(Tableau7[[#This Row],[N° pièce]]="",0,IF($K$2="pôle",((Tableau7[[#This Row],[hors TVA]]+(Tableau7[[#This Row],[hors TVA]]*Tableau7[[#This Row],[Taux TVA]])-(Tableau7[[#This Row],[hors TVA]]*Tableau7[[#This Row],[Taux TVA]]*Tableau7[[#This Row],[Régime TVA: Récupération]]))*Tableau7[[#This Row],[Type 2]]),0))</f>
        <v>0</v>
      </c>
      <c r="AO571" s="670">
        <f t="shared" si="139"/>
        <v>0</v>
      </c>
      <c r="AP571" s="255">
        <f t="shared" si="138"/>
        <v>0</v>
      </c>
      <c r="AQ571" s="506">
        <f t="shared" si="140"/>
        <v>0</v>
      </c>
      <c r="AR571" s="671"/>
      <c r="AS571" s="512"/>
      <c r="AT571" s="513" t="str">
        <f>IF(('1C TSsoustraitance'!AP288*FICHE!C$14&lt;J571),"Forfait limité à "&amp;FICHE!C$14&amp;"€/jour","")</f>
        <v/>
      </c>
      <c r="AU571" s="797"/>
      <c r="AV571" s="484"/>
      <c r="AW571" s="484"/>
      <c r="AX571" s="484"/>
      <c r="AY571" s="484"/>
      <c r="AZ571" s="484"/>
      <c r="BA571" s="4"/>
      <c r="BB571" s="4"/>
      <c r="BC571" s="4"/>
      <c r="BD571" s="4"/>
      <c r="BE571" s="4"/>
      <c r="BF571" s="4"/>
      <c r="BG571" s="4"/>
      <c r="BH571" s="4"/>
      <c r="BI571" s="4"/>
      <c r="BJ571" s="4"/>
      <c r="BK571" s="4"/>
      <c r="BL571" s="4"/>
      <c r="BM571" s="4"/>
      <c r="BN571" s="4"/>
      <c r="BO571" s="4"/>
      <c r="BP571" s="4"/>
      <c r="BQ571" s="4"/>
      <c r="BR571" s="4"/>
      <c r="BS571" s="4"/>
      <c r="BT571" s="4"/>
      <c r="BU571" s="4"/>
      <c r="BV571" s="4"/>
      <c r="BW571" s="4"/>
      <c r="BX571" s="4"/>
      <c r="BY571" s="4"/>
      <c r="BZ571" s="4"/>
      <c r="CA571" s="4"/>
      <c r="CB571" s="4"/>
      <c r="CC571" s="4"/>
      <c r="CD571" s="4"/>
      <c r="CE571" s="4"/>
      <c r="CF571" s="4"/>
      <c r="CG571" s="4"/>
      <c r="CH571" s="4"/>
      <c r="CI571" s="4"/>
      <c r="CJ571" s="4"/>
      <c r="CK571" s="4"/>
      <c r="CL571" s="4"/>
      <c r="CM571" s="4"/>
      <c r="CN571" s="4"/>
      <c r="CO571" s="4"/>
      <c r="CP571" s="4"/>
      <c r="CQ571" s="4"/>
      <c r="CR571" s="4"/>
      <c r="CS571" s="4"/>
      <c r="CT571" s="4"/>
      <c r="CU571" s="4"/>
      <c r="CV571" s="4"/>
      <c r="CW571" s="4"/>
      <c r="CX571" s="4"/>
      <c r="CY571" s="4"/>
      <c r="CZ571" s="4"/>
      <c r="DA571" s="4"/>
      <c r="DB571" s="4"/>
      <c r="DC571" s="4"/>
      <c r="DD571" s="4"/>
      <c r="DE571" s="4"/>
      <c r="DF571" s="4"/>
      <c r="DG571" s="4"/>
      <c r="DH571" s="4"/>
      <c r="DI571" s="4"/>
      <c r="DJ571" s="4"/>
      <c r="DK571" s="4"/>
      <c r="DL571" s="4"/>
      <c r="DM571" s="4"/>
      <c r="DN571" s="4"/>
      <c r="DO571" s="4"/>
      <c r="DP571" s="4"/>
      <c r="DQ571" s="4"/>
      <c r="DR571" s="4"/>
      <c r="DS571" s="4"/>
      <c r="DT571" s="4"/>
      <c r="DU571" s="4"/>
      <c r="DV571" s="4"/>
      <c r="DW571" s="4"/>
      <c r="DX571" s="4"/>
      <c r="DY571" s="4"/>
      <c r="DZ571" s="4"/>
      <c r="EA571" s="4"/>
      <c r="EB571" s="4"/>
      <c r="EC571" s="4"/>
      <c r="ED571" s="4"/>
      <c r="EE571" s="4"/>
      <c r="EF571" s="4"/>
      <c r="EG571" s="4"/>
      <c r="EH571" s="4"/>
      <c r="EI571" s="4"/>
      <c r="EJ571" s="4"/>
      <c r="EK571" s="4"/>
      <c r="EL571" s="4"/>
      <c r="EM571" s="4"/>
      <c r="EN571" s="4"/>
      <c r="EO571" s="4"/>
      <c r="EP571" s="4"/>
      <c r="EQ571" s="4"/>
      <c r="ER571" s="4"/>
      <c r="ES571" s="4"/>
      <c r="ET571" s="4"/>
      <c r="EU571" s="4"/>
      <c r="EV571" s="4"/>
      <c r="EW571" s="4"/>
      <c r="EX571" s="4"/>
      <c r="EY571" s="4"/>
      <c r="EZ571" s="4"/>
      <c r="FA571" s="4"/>
      <c r="FB571" s="4"/>
      <c r="FC571" s="4"/>
      <c r="FD571" s="4"/>
      <c r="FE571" s="4"/>
      <c r="FF571" s="4"/>
      <c r="FG571" s="4"/>
      <c r="FH571" s="4"/>
      <c r="FI571" s="4"/>
      <c r="FJ571" s="4"/>
      <c r="FK571" s="4"/>
      <c r="FL571" s="4"/>
      <c r="FM571" s="4"/>
      <c r="FN571" s="4"/>
      <c r="FO571" s="4"/>
      <c r="FP571" s="4"/>
      <c r="FQ571" s="4"/>
      <c r="FR571" s="4"/>
      <c r="FS571" s="4"/>
      <c r="FT571" s="4"/>
      <c r="FU571" s="4"/>
      <c r="FV571" s="4"/>
      <c r="FW571" s="4"/>
      <c r="FX571" s="4"/>
      <c r="FY571" s="4"/>
      <c r="FZ571" s="4"/>
      <c r="GA571" s="4"/>
      <c r="GB571" s="4"/>
      <c r="GC571" s="4"/>
      <c r="GD571" s="4"/>
      <c r="GE571" s="4"/>
      <c r="GF571" s="4"/>
      <c r="GG571" s="4"/>
      <c r="GH571" s="4"/>
      <c r="GI571" s="4"/>
      <c r="GJ571" s="4"/>
      <c r="GK571" s="4"/>
      <c r="GL571" s="4"/>
      <c r="GM571" s="4"/>
      <c r="GN571" s="4"/>
      <c r="GO571" s="4"/>
      <c r="GP571" s="4"/>
      <c r="GQ571" s="4"/>
      <c r="GR571" s="4"/>
      <c r="GS571" s="4"/>
      <c r="GT571" s="4"/>
      <c r="GU571" s="4"/>
      <c r="GV571" s="4"/>
      <c r="GW571" s="4"/>
      <c r="GX571" s="4"/>
      <c r="GY571" s="4"/>
      <c r="GZ571" s="4"/>
      <c r="HA571" s="4"/>
      <c r="HB571" s="4"/>
      <c r="HC571" s="4"/>
    </row>
    <row r="572" spans="1:211" s="380" customFormat="1" ht="13.9" customHeight="1">
      <c r="A572" s="828" t="str">
        <f>IF('1C TSsoustraitance'!$A289&lt;&gt;0,'1C TSsoustraitance'!$A289,"")</f>
        <v/>
      </c>
      <c r="B572" s="530"/>
      <c r="C572" s="513" t="str">
        <f>IF('1C TSsoustraitance'!$A289&lt;&gt;0,'1C TSsoustraitance'!$B289,"")</f>
        <v/>
      </c>
      <c r="D572" s="513" t="str">
        <f>IF('1C TSsoustraitance'!$A289&lt;&gt;0,'1C TSsoustraitance'!$C289,"")</f>
        <v/>
      </c>
      <c r="E572" s="684"/>
      <c r="F572" s="685"/>
      <c r="G572" s="666">
        <f>'1C TSsoustraitance'!$D289</f>
        <v>0</v>
      </c>
      <c r="H572" s="533">
        <v>0.21</v>
      </c>
      <c r="I572" s="533">
        <v>1</v>
      </c>
      <c r="J572" s="534"/>
      <c r="K572" s="667">
        <f t="shared" si="131"/>
        <v>0</v>
      </c>
      <c r="L572" s="668">
        <f>IF(OR('1C TSsoustraitance'!$D289="",'1C TSsoustraitance'!$AP289=0),0,IF(AND('1C TSsoustraitance'!$D289&lt;&gt;"",$K$2="Pôle",'1C TSsoustraitance'!$E289="OUI"),(('1C TSsoustraitance'!$F289+'1C TSsoustraitance'!$G289+'1C TSsoustraitance'!$H289+'1C TSsoustraitance'!$I289+'1C TSsoustraitance'!$M289)/'1C TSsoustraitance'!$R289),IF(AND('1C TSsoustraitance'!$D289&lt;&gt;"",$K$2="Pôle",'1C TSsoustraitance'!$E289="NON"),(('1C TSsoustraitance'!$F289+'1C TSsoustraitance'!$G289+'1C TSsoustraitance'!$H289+'1C TSsoustraitance'!$I289+'1C TSsoustraitance'!$M289)/'1C TSsoustraitance'!$AP289),IF(AND('1C TSsoustraitance'!$D289&lt;&gt;"",$K$2&lt;&gt;"Pôle",'1C TSsoustraitance'!$E289="OUI"),(('1C TSsoustraitance'!$F289+'1C TSsoustraitance'!$G289+'1C TSsoustraitance'!$H289+'1C TSsoustraitance'!$I289+'1C TSsoustraitance'!$J289+'1C TSsoustraitance'!$K289+'1C TSsoustraitance'!$L289+'1C TSsoustraitance'!$M289+'1C TSsoustraitance'!$N289+'1C TSsoustraitance'!$O289+'1C TSsoustraitance'!$P289+'1C TSsoustraitance'!$Q289)/'1C TSsoustraitance'!$R289),IF(AND('1C TSsoustraitance'!$D289&lt;&gt;"",$K$2&lt;&gt;"Pôle",'1C TSsoustraitance'!$E289="NON"),(('1C TSsoustraitance'!$F289+'1C TSsoustraitance'!$G289+'1C TSsoustraitance'!$H289+'1C TSsoustraitance'!$I289+'1C TSsoustraitance'!$J289+'1C TSsoustraitance'!$K289+'1C TSsoustraitance'!$L289+'1C TSsoustraitance'!$M289+'1C TSsoustraitance'!$N289+'1C TSsoustraitance'!$O289+'1C TSsoustraitance'!$P289+'1C TSsoustraitance'!$Q289))/'1C TSsoustraitance'!$AP289)))))</f>
        <v>0</v>
      </c>
      <c r="M572" s="668">
        <f>IF(OR('1C TSsoustraitance'!$D289="",'1C TSsoustraitance'!AP$13=0),0,IF(AND('1C TSsoustraitance'!$D289&lt;&gt;"",$K$2="Pôle",'1C TSsoustraitance'!$E289="OUI"),(('1C TSsoustraitance'!$J289+'1C TSsoustraitance'!$K289+'1C TSsoustraitance'!$L289)/'1C TSsoustraitance'!$R289),IF(AND('1C TSsoustraitance'!$D289&lt;&gt;"",$K$2="Pôle",'1C TSsoustraitance'!$E289="NON"),(('1C TSsoustraitance'!$J289+'1C TSsoustraitance'!$K289+'1C TSsoustraitance'!$L289)/'1C TSsoustraitance'!$AP289),IF(AND('1C TSsoustraitance'!$D289&lt;&gt;"",$K$2&lt;&gt;"Pôle"),0))))</f>
        <v>0</v>
      </c>
      <c r="N572" s="668">
        <f t="shared" si="136"/>
        <v>0</v>
      </c>
      <c r="O572" s="669">
        <f>IF(OR('1C TSsoustraitance'!$D289="",'1C TSsoustraitance'!$E289="OUI",'1C TSsoustraitance'!$AP289=0),0,(('1C TSsoustraitance'!$S289)/'1C TSsoustraitance'!$AP289))</f>
        <v>0</v>
      </c>
      <c r="P572" s="669">
        <f>IF(OR('1C TSsoustraitance'!$D289="",'1C TSsoustraitance'!$E289="OUI",'1C TSsoustraitance'!$AP289=0),0,(('1C TSsoustraitance'!$T289)/'1C TSsoustraitance'!$AP289))</f>
        <v>0</v>
      </c>
      <c r="Q572" s="669">
        <f>IF(OR('1C TSsoustraitance'!$D289="",'1C TSsoustraitance'!$E289="OUI",'1C TSsoustraitance'!$AP289=0),0,(('1C TSsoustraitance'!$U289)/'1C TSsoustraitance'!$AP289))</f>
        <v>0</v>
      </c>
      <c r="R572" s="669">
        <f>IF(OR('1C TSsoustraitance'!$D289="",'1C TSsoustraitance'!$E289="OUI",'1C TSsoustraitance'!$AP289=0),0,(('1C TSsoustraitance'!$V289)/'1C TSsoustraitance'!$AP289))</f>
        <v>0</v>
      </c>
      <c r="S572" s="669">
        <f>IF(OR('1C TSsoustraitance'!$D289="",'1C TSsoustraitance'!$E289="OUI",'1C TSsoustraitance'!$AP289=0),0,(('1C TSsoustraitance'!$W289)/'1C TSsoustraitance'!$AP289))</f>
        <v>0</v>
      </c>
      <c r="T572" s="669">
        <f>IF(OR('1C TSsoustraitance'!$D289="",'1C TSsoustraitance'!$E289="OUI",'1C TSsoustraitance'!$AP289=0),0,(('1C TSsoustraitance'!$X289)/'1C TSsoustraitance'!$AP289))</f>
        <v>0</v>
      </c>
      <c r="U572" s="669">
        <f>IF(OR('1C TSsoustraitance'!$D289="",'1C TSsoustraitance'!$E289="OUI",'1C TSsoustraitance'!$AP289=0),0,(('1C TSsoustraitance'!$Y289)/'1C TSsoustraitance'!$AP289))</f>
        <v>0</v>
      </c>
      <c r="V572" s="669">
        <f>IF(OR('1C TSsoustraitance'!$D289="",'1C TSsoustraitance'!$E289="OUI",'1C TSsoustraitance'!$AP289=0),0,(('1C TSsoustraitance'!$Z289)/'1C TSsoustraitance'!$AP289))</f>
        <v>0</v>
      </c>
      <c r="W572" s="669">
        <f>IF(OR('1C TSsoustraitance'!$D289="",'1C TSsoustraitance'!$E289="OUI",'1C TSsoustraitance'!$AP289=0),0,(('1C TSsoustraitance'!$AA289)/'1C TSsoustraitance'!$AP289))</f>
        <v>0</v>
      </c>
      <c r="X572" s="669">
        <f>IF(OR('1C TSsoustraitance'!$D289="",'1C TSsoustraitance'!$E289="OUI",'1C TSsoustraitance'!$AP289=0),0,(('1C TSsoustraitance'!$AB289)/'1C TSsoustraitance'!$AP289))</f>
        <v>0</v>
      </c>
      <c r="Y572" s="669">
        <f>IF(OR('1C TSsoustraitance'!$D289="",'1C TSsoustraitance'!$E289="OUI",'1C TSsoustraitance'!$AP289=0),0,(('1C TSsoustraitance'!$AC289)/'1C TSsoustraitance'!$AP289))</f>
        <v>0</v>
      </c>
      <c r="Z572" s="669">
        <f>IF(OR('1C TSsoustraitance'!$D289="",'1C TSsoustraitance'!$E289="OUI",'1C TSsoustraitance'!$AP289=0),0,(('1C TSsoustraitance'!$AD289)/'1C TSsoustraitance'!$AP289))</f>
        <v>0</v>
      </c>
      <c r="AA572" s="669">
        <f>IF(OR('1C TSsoustraitance'!$D289="",'1C TSsoustraitance'!$E289="OUI",'1C TSsoustraitance'!$AP289=0),0,(('1C TSsoustraitance'!$AE289)/'1C TSsoustraitance'!$AP289))</f>
        <v>0</v>
      </c>
      <c r="AB572" s="669">
        <f>IF(OR('1C TSsoustraitance'!$D289="",'1C TSsoustraitance'!$E289="OUI",'1C TSsoustraitance'!$AP289=0),0,(('1C TSsoustraitance'!$AF289)/'1C TSsoustraitance'!$AP289))</f>
        <v>0</v>
      </c>
      <c r="AC572" s="669">
        <f>IF(OR('1C TSsoustraitance'!$D289="",'1C TSsoustraitance'!$E289="OUI",'1C TSsoustraitance'!$AP289=0),0,(('1C TSsoustraitance'!$AG289)/'1C TSsoustraitance'!$AP289))</f>
        <v>0</v>
      </c>
      <c r="AD572" s="669">
        <f>IF(OR('1C TSsoustraitance'!$D289="",'1C TSsoustraitance'!$E289="OUI",'1C TSsoustraitance'!$AP289=0),0,(('1C TSsoustraitance'!$AH289)/'1C TSsoustraitance'!$AP289))</f>
        <v>0</v>
      </c>
      <c r="AE572" s="669">
        <f>IF(OR('1C TSsoustraitance'!$D289="",'1C TSsoustraitance'!$E289="OUI",'1C TSsoustraitance'!$AP289=0),0,(('1C TSsoustraitance'!$AI289)/'1C TSsoustraitance'!$AP289))</f>
        <v>0</v>
      </c>
      <c r="AF572" s="669">
        <f>IF(OR('1C TSsoustraitance'!$D289="",'1C TSsoustraitance'!$E289="OUI",'1C TSsoustraitance'!$AP289=0),0,(('1C TSsoustraitance'!$AJ289)/'1C TSsoustraitance'!$AP289))</f>
        <v>0</v>
      </c>
      <c r="AG572" s="669">
        <f>IF(OR('1C TSsoustraitance'!$D289="",'1C TSsoustraitance'!$E289="OUI",'1C TSsoustraitance'!$AP289=0),0,(('1C TSsoustraitance'!$AK289)/'1C TSsoustraitance'!$AP289))</f>
        <v>0</v>
      </c>
      <c r="AH572" s="669">
        <f>IF(OR('1C TSsoustraitance'!$D289="",'1C TSsoustraitance'!$E289="OUI",'1C TSsoustraitance'!$AP289=0),0,(('1C TSsoustraitance'!$AL289)/'1C TSsoustraitance'!$AP289))</f>
        <v>0</v>
      </c>
      <c r="AI572" s="669">
        <f>IF(OR('1C TSsoustraitance'!$D289="",'1C TSsoustraitance'!$E289="OUI",'1C TSsoustraitance'!$AP289=0),0,(('1C TSsoustraitance'!$AM289)/'1C TSsoustraitance'!$AP289))</f>
        <v>0</v>
      </c>
      <c r="AJ572" s="669">
        <f>IF(OR('1C TSsoustraitance'!$D289="",'1C TSsoustraitance'!$E289="OUI",'1C TSsoustraitance'!$AP289=0),0,(('1C TSsoustraitance'!$AN289)/'1C TSsoustraitance'!$AP289))</f>
        <v>0</v>
      </c>
      <c r="AK572" s="669">
        <f t="shared" si="133"/>
        <v>0</v>
      </c>
      <c r="AL572" s="668">
        <f t="shared" si="134"/>
        <v>0</v>
      </c>
      <c r="AM572" s="670">
        <f>IF(Tableau7[[#This Row],[N° pièce]]="",0,(Tableau7[[#This Row],[hors TVA]]+(Tableau7[[#This Row],[hors TVA]]*Tableau7[[#This Row],[Taux TVA]])-(Tableau7[[#This Row],[hors TVA]]*Tableau7[[#This Row],[Taux TVA]]*Tableau7[[#This Row],[Régime TVA: Récupération]]))*Tableau7[[#This Row],[Type 1]])</f>
        <v>0</v>
      </c>
      <c r="AN572" s="670">
        <f>IF(Tableau7[[#This Row],[N° pièce]]="",0,IF($K$2="pôle",((Tableau7[[#This Row],[hors TVA]]+(Tableau7[[#This Row],[hors TVA]]*Tableau7[[#This Row],[Taux TVA]])-(Tableau7[[#This Row],[hors TVA]]*Tableau7[[#This Row],[Taux TVA]]*Tableau7[[#This Row],[Régime TVA: Récupération]]))*Tableau7[[#This Row],[Type 2]]),0))</f>
        <v>0</v>
      </c>
      <c r="AO572" s="670">
        <f t="shared" si="139"/>
        <v>0</v>
      </c>
      <c r="AP572" s="255">
        <f t="shared" si="138"/>
        <v>0</v>
      </c>
      <c r="AQ572" s="506">
        <f t="shared" si="140"/>
        <v>0</v>
      </c>
      <c r="AR572" s="671"/>
      <c r="AS572" s="512"/>
      <c r="AT572" s="513" t="str">
        <f>IF(('1C TSsoustraitance'!AP289*FICHE!C$14&lt;J572),"Forfait limité à "&amp;FICHE!C$14&amp;"€/jour","")</f>
        <v/>
      </c>
      <c r="AU572" s="797"/>
      <c r="AV572" s="484"/>
      <c r="AW572" s="484"/>
      <c r="AX572" s="484"/>
      <c r="AY572" s="484"/>
      <c r="AZ572" s="484"/>
      <c r="BA572" s="4"/>
      <c r="BB572" s="4"/>
      <c r="BC572" s="4"/>
      <c r="BD572" s="4"/>
      <c r="BE572" s="4"/>
      <c r="BF572" s="4"/>
      <c r="BG572" s="4"/>
      <c r="BH572" s="4"/>
      <c r="BI572" s="4"/>
      <c r="BJ572" s="4"/>
      <c r="BK572" s="4"/>
      <c r="BL572" s="4"/>
      <c r="BM572" s="4"/>
      <c r="BN572" s="4"/>
      <c r="BO572" s="4"/>
      <c r="BP572" s="4"/>
      <c r="BQ572" s="4"/>
      <c r="BR572" s="4"/>
      <c r="BS572" s="4"/>
      <c r="BT572" s="4"/>
      <c r="BU572" s="4"/>
      <c r="BV572" s="4"/>
      <c r="BW572" s="4"/>
      <c r="BX572" s="4"/>
      <c r="BY572" s="4"/>
      <c r="BZ572" s="4"/>
      <c r="CA572" s="4"/>
      <c r="CB572" s="4"/>
      <c r="CC572" s="4"/>
      <c r="CD572" s="4"/>
      <c r="CE572" s="4"/>
      <c r="CF572" s="4"/>
      <c r="CG572" s="4"/>
      <c r="CH572" s="4"/>
      <c r="CI572" s="4"/>
      <c r="CJ572" s="4"/>
      <c r="CK572" s="4"/>
      <c r="CL572" s="4"/>
      <c r="CM572" s="4"/>
      <c r="CN572" s="4"/>
      <c r="CO572" s="4"/>
      <c r="CP572" s="4"/>
      <c r="CQ572" s="4"/>
      <c r="CR572" s="4"/>
      <c r="CS572" s="4"/>
      <c r="CT572" s="4"/>
      <c r="CU572" s="4"/>
      <c r="CV572" s="4"/>
      <c r="CW572" s="4"/>
      <c r="CX572" s="4"/>
      <c r="CY572" s="4"/>
      <c r="CZ572" s="4"/>
      <c r="DA572" s="4"/>
      <c r="DB572" s="4"/>
      <c r="DC572" s="4"/>
      <c r="DD572" s="4"/>
      <c r="DE572" s="4"/>
      <c r="DF572" s="4"/>
      <c r="DG572" s="4"/>
      <c r="DH572" s="4"/>
      <c r="DI572" s="4"/>
      <c r="DJ572" s="4"/>
      <c r="DK572" s="4"/>
      <c r="DL572" s="4"/>
      <c r="DM572" s="4"/>
      <c r="DN572" s="4"/>
      <c r="DO572" s="4"/>
      <c r="DP572" s="4"/>
      <c r="DQ572" s="4"/>
      <c r="DR572" s="4"/>
      <c r="DS572" s="4"/>
      <c r="DT572" s="4"/>
      <c r="DU572" s="4"/>
      <c r="DV572" s="4"/>
      <c r="DW572" s="4"/>
      <c r="DX572" s="4"/>
      <c r="DY572" s="4"/>
      <c r="DZ572" s="4"/>
      <c r="EA572" s="4"/>
      <c r="EB572" s="4"/>
      <c r="EC572" s="4"/>
      <c r="ED572" s="4"/>
      <c r="EE572" s="4"/>
      <c r="EF572" s="4"/>
      <c r="EG572" s="4"/>
      <c r="EH572" s="4"/>
      <c r="EI572" s="4"/>
      <c r="EJ572" s="4"/>
      <c r="EK572" s="4"/>
      <c r="EL572" s="4"/>
      <c r="EM572" s="4"/>
      <c r="EN572" s="4"/>
      <c r="EO572" s="4"/>
      <c r="EP572" s="4"/>
      <c r="EQ572" s="4"/>
      <c r="ER572" s="4"/>
      <c r="ES572" s="4"/>
      <c r="ET572" s="4"/>
      <c r="EU572" s="4"/>
      <c r="EV572" s="4"/>
      <c r="EW572" s="4"/>
      <c r="EX572" s="4"/>
      <c r="EY572" s="4"/>
      <c r="EZ572" s="4"/>
      <c r="FA572" s="4"/>
      <c r="FB572" s="4"/>
      <c r="FC572" s="4"/>
      <c r="FD572" s="4"/>
      <c r="FE572" s="4"/>
      <c r="FF572" s="4"/>
      <c r="FG572" s="4"/>
      <c r="FH572" s="4"/>
      <c r="FI572" s="4"/>
      <c r="FJ572" s="4"/>
      <c r="FK572" s="4"/>
      <c r="FL572" s="4"/>
      <c r="FM572" s="4"/>
      <c r="FN572" s="4"/>
      <c r="FO572" s="4"/>
      <c r="FP572" s="4"/>
      <c r="FQ572" s="4"/>
      <c r="FR572" s="4"/>
      <c r="FS572" s="4"/>
      <c r="FT572" s="4"/>
      <c r="FU572" s="4"/>
      <c r="FV572" s="4"/>
      <c r="FW572" s="4"/>
      <c r="FX572" s="4"/>
      <c r="FY572" s="4"/>
      <c r="FZ572" s="4"/>
      <c r="GA572" s="4"/>
      <c r="GB572" s="4"/>
      <c r="GC572" s="4"/>
      <c r="GD572" s="4"/>
      <c r="GE572" s="4"/>
      <c r="GF572" s="4"/>
      <c r="GG572" s="4"/>
      <c r="GH572" s="4"/>
      <c r="GI572" s="4"/>
      <c r="GJ572" s="4"/>
      <c r="GK572" s="4"/>
      <c r="GL572" s="4"/>
      <c r="GM572" s="4"/>
      <c r="GN572" s="4"/>
      <c r="GO572" s="4"/>
      <c r="GP572" s="4"/>
      <c r="GQ572" s="4"/>
      <c r="GR572" s="4"/>
      <c r="GS572" s="4"/>
      <c r="GT572" s="4"/>
      <c r="GU572" s="4"/>
      <c r="GV572" s="4"/>
      <c r="GW572" s="4"/>
      <c r="GX572" s="4"/>
      <c r="GY572" s="4"/>
      <c r="GZ572" s="4"/>
      <c r="HA572" s="4"/>
      <c r="HB572" s="4"/>
      <c r="HC572" s="4"/>
    </row>
    <row r="573" spans="1:211" s="380" customFormat="1" ht="13.9" customHeight="1">
      <c r="A573" s="828" t="str">
        <f>IF('1C TSsoustraitance'!$A290&lt;&gt;0,'1C TSsoustraitance'!$A290,"")</f>
        <v/>
      </c>
      <c r="B573" s="530"/>
      <c r="C573" s="513" t="str">
        <f>IF('1C TSsoustraitance'!$A290&lt;&gt;0,'1C TSsoustraitance'!$B290,"")</f>
        <v/>
      </c>
      <c r="D573" s="513" t="str">
        <f>IF('1C TSsoustraitance'!$A290&lt;&gt;0,'1C TSsoustraitance'!$C290,"")</f>
        <v/>
      </c>
      <c r="E573" s="684"/>
      <c r="F573" s="685"/>
      <c r="G573" s="666">
        <f>'1C TSsoustraitance'!$D290</f>
        <v>0</v>
      </c>
      <c r="H573" s="533">
        <v>0.21</v>
      </c>
      <c r="I573" s="533">
        <v>1</v>
      </c>
      <c r="J573" s="534"/>
      <c r="K573" s="667">
        <f t="shared" si="131"/>
        <v>0</v>
      </c>
      <c r="L573" s="668">
        <f>IF(OR('1C TSsoustraitance'!$D290="",'1C TSsoustraitance'!$AP290=0),0,IF(AND('1C TSsoustraitance'!$D290&lt;&gt;"",$K$2="Pôle",'1C TSsoustraitance'!$E290="OUI"),(('1C TSsoustraitance'!$F290+'1C TSsoustraitance'!$G290+'1C TSsoustraitance'!$H290+'1C TSsoustraitance'!$I290+'1C TSsoustraitance'!$M290)/'1C TSsoustraitance'!$R290),IF(AND('1C TSsoustraitance'!$D290&lt;&gt;"",$K$2="Pôle",'1C TSsoustraitance'!$E290="NON"),(('1C TSsoustraitance'!$F290+'1C TSsoustraitance'!$G290+'1C TSsoustraitance'!$H290+'1C TSsoustraitance'!$I290+'1C TSsoustraitance'!$M290)/'1C TSsoustraitance'!$AP290),IF(AND('1C TSsoustraitance'!$D290&lt;&gt;"",$K$2&lt;&gt;"Pôle",'1C TSsoustraitance'!$E290="OUI"),(('1C TSsoustraitance'!$F290+'1C TSsoustraitance'!$G290+'1C TSsoustraitance'!$H290+'1C TSsoustraitance'!$I290+'1C TSsoustraitance'!$J290+'1C TSsoustraitance'!$K290+'1C TSsoustraitance'!$L290+'1C TSsoustraitance'!$M290+'1C TSsoustraitance'!$N290+'1C TSsoustraitance'!$O290+'1C TSsoustraitance'!$P290+'1C TSsoustraitance'!$Q290)/'1C TSsoustraitance'!$R290),IF(AND('1C TSsoustraitance'!$D290&lt;&gt;"",$K$2&lt;&gt;"Pôle",'1C TSsoustraitance'!$E290="NON"),(('1C TSsoustraitance'!$F290+'1C TSsoustraitance'!$G290+'1C TSsoustraitance'!$H290+'1C TSsoustraitance'!$I290+'1C TSsoustraitance'!$J290+'1C TSsoustraitance'!$K290+'1C TSsoustraitance'!$L290+'1C TSsoustraitance'!$M290+'1C TSsoustraitance'!$N290+'1C TSsoustraitance'!$O290+'1C TSsoustraitance'!$P290+'1C TSsoustraitance'!$Q290))/'1C TSsoustraitance'!$AP290)))))</f>
        <v>0</v>
      </c>
      <c r="M573" s="668">
        <f>IF(OR('1C TSsoustraitance'!$D290="",'1C TSsoustraitance'!AP$13=0),0,IF(AND('1C TSsoustraitance'!$D290&lt;&gt;"",$K$2="Pôle",'1C TSsoustraitance'!$E290="OUI"),(('1C TSsoustraitance'!$J290+'1C TSsoustraitance'!$K290+'1C TSsoustraitance'!$L290)/'1C TSsoustraitance'!$R290),IF(AND('1C TSsoustraitance'!$D290&lt;&gt;"",$K$2="Pôle",'1C TSsoustraitance'!$E290="NON"),(('1C TSsoustraitance'!$J290+'1C TSsoustraitance'!$K290+'1C TSsoustraitance'!$L290)/'1C TSsoustraitance'!$AP290),IF(AND('1C TSsoustraitance'!$D290&lt;&gt;"",$K$2&lt;&gt;"Pôle"),0))))</f>
        <v>0</v>
      </c>
      <c r="N573" s="668">
        <f t="shared" si="136"/>
        <v>0</v>
      </c>
      <c r="O573" s="669">
        <f>IF(OR('1C TSsoustraitance'!$D290="",'1C TSsoustraitance'!$E290="OUI",'1C TSsoustraitance'!$AP290=0),0,(('1C TSsoustraitance'!$S290)/'1C TSsoustraitance'!$AP290))</f>
        <v>0</v>
      </c>
      <c r="P573" s="669">
        <f>IF(OR('1C TSsoustraitance'!$D290="",'1C TSsoustraitance'!$E290="OUI",'1C TSsoustraitance'!$AP290=0),0,(('1C TSsoustraitance'!$T290)/'1C TSsoustraitance'!$AP290))</f>
        <v>0</v>
      </c>
      <c r="Q573" s="669">
        <f>IF(OR('1C TSsoustraitance'!$D290="",'1C TSsoustraitance'!$E290="OUI",'1C TSsoustraitance'!$AP290=0),0,(('1C TSsoustraitance'!$U290)/'1C TSsoustraitance'!$AP290))</f>
        <v>0</v>
      </c>
      <c r="R573" s="669">
        <f>IF(OR('1C TSsoustraitance'!$D290="",'1C TSsoustraitance'!$E290="OUI",'1C TSsoustraitance'!$AP290=0),0,(('1C TSsoustraitance'!$V290)/'1C TSsoustraitance'!$AP290))</f>
        <v>0</v>
      </c>
      <c r="S573" s="669">
        <f>IF(OR('1C TSsoustraitance'!$D290="",'1C TSsoustraitance'!$E290="OUI",'1C TSsoustraitance'!$AP290=0),0,(('1C TSsoustraitance'!$W290)/'1C TSsoustraitance'!$AP290))</f>
        <v>0</v>
      </c>
      <c r="T573" s="669">
        <f>IF(OR('1C TSsoustraitance'!$D290="",'1C TSsoustraitance'!$E290="OUI",'1C TSsoustraitance'!$AP290=0),0,(('1C TSsoustraitance'!$X290)/'1C TSsoustraitance'!$AP290))</f>
        <v>0</v>
      </c>
      <c r="U573" s="669">
        <f>IF(OR('1C TSsoustraitance'!$D290="",'1C TSsoustraitance'!$E290="OUI",'1C TSsoustraitance'!$AP290=0),0,(('1C TSsoustraitance'!$Y290)/'1C TSsoustraitance'!$AP290))</f>
        <v>0</v>
      </c>
      <c r="V573" s="669">
        <f>IF(OR('1C TSsoustraitance'!$D290="",'1C TSsoustraitance'!$E290="OUI",'1C TSsoustraitance'!$AP290=0),0,(('1C TSsoustraitance'!$Z290)/'1C TSsoustraitance'!$AP290))</f>
        <v>0</v>
      </c>
      <c r="W573" s="669">
        <f>IF(OR('1C TSsoustraitance'!$D290="",'1C TSsoustraitance'!$E290="OUI",'1C TSsoustraitance'!$AP290=0),0,(('1C TSsoustraitance'!$AA290)/'1C TSsoustraitance'!$AP290))</f>
        <v>0</v>
      </c>
      <c r="X573" s="669">
        <f>IF(OR('1C TSsoustraitance'!$D290="",'1C TSsoustraitance'!$E290="OUI",'1C TSsoustraitance'!$AP290=0),0,(('1C TSsoustraitance'!$AB290)/'1C TSsoustraitance'!$AP290))</f>
        <v>0</v>
      </c>
      <c r="Y573" s="669">
        <f>IF(OR('1C TSsoustraitance'!$D290="",'1C TSsoustraitance'!$E290="OUI",'1C TSsoustraitance'!$AP290=0),0,(('1C TSsoustraitance'!$AC290)/'1C TSsoustraitance'!$AP290))</f>
        <v>0</v>
      </c>
      <c r="Z573" s="669">
        <f>IF(OR('1C TSsoustraitance'!$D290="",'1C TSsoustraitance'!$E290="OUI",'1C TSsoustraitance'!$AP290=0),0,(('1C TSsoustraitance'!$AD290)/'1C TSsoustraitance'!$AP290))</f>
        <v>0</v>
      </c>
      <c r="AA573" s="669">
        <f>IF(OR('1C TSsoustraitance'!$D290="",'1C TSsoustraitance'!$E290="OUI",'1C TSsoustraitance'!$AP290=0),0,(('1C TSsoustraitance'!$AE290)/'1C TSsoustraitance'!$AP290))</f>
        <v>0</v>
      </c>
      <c r="AB573" s="669">
        <f>IF(OR('1C TSsoustraitance'!$D290="",'1C TSsoustraitance'!$E290="OUI",'1C TSsoustraitance'!$AP290=0),0,(('1C TSsoustraitance'!$AF290)/'1C TSsoustraitance'!$AP290))</f>
        <v>0</v>
      </c>
      <c r="AC573" s="669">
        <f>IF(OR('1C TSsoustraitance'!$D290="",'1C TSsoustraitance'!$E290="OUI",'1C TSsoustraitance'!$AP290=0),0,(('1C TSsoustraitance'!$AG290)/'1C TSsoustraitance'!$AP290))</f>
        <v>0</v>
      </c>
      <c r="AD573" s="669">
        <f>IF(OR('1C TSsoustraitance'!$D290="",'1C TSsoustraitance'!$E290="OUI",'1C TSsoustraitance'!$AP290=0),0,(('1C TSsoustraitance'!$AH290)/'1C TSsoustraitance'!$AP290))</f>
        <v>0</v>
      </c>
      <c r="AE573" s="669">
        <f>IF(OR('1C TSsoustraitance'!$D290="",'1C TSsoustraitance'!$E290="OUI",'1C TSsoustraitance'!$AP290=0),0,(('1C TSsoustraitance'!$AI290)/'1C TSsoustraitance'!$AP290))</f>
        <v>0</v>
      </c>
      <c r="AF573" s="669">
        <f>IF(OR('1C TSsoustraitance'!$D290="",'1C TSsoustraitance'!$E290="OUI",'1C TSsoustraitance'!$AP290=0),0,(('1C TSsoustraitance'!$AJ290)/'1C TSsoustraitance'!$AP290))</f>
        <v>0</v>
      </c>
      <c r="AG573" s="669">
        <f>IF(OR('1C TSsoustraitance'!$D290="",'1C TSsoustraitance'!$E290="OUI",'1C TSsoustraitance'!$AP290=0),0,(('1C TSsoustraitance'!$AK290)/'1C TSsoustraitance'!$AP290))</f>
        <v>0</v>
      </c>
      <c r="AH573" s="669">
        <f>IF(OR('1C TSsoustraitance'!$D290="",'1C TSsoustraitance'!$E290="OUI",'1C TSsoustraitance'!$AP290=0),0,(('1C TSsoustraitance'!$AL290)/'1C TSsoustraitance'!$AP290))</f>
        <v>0</v>
      </c>
      <c r="AI573" s="669">
        <f>IF(OR('1C TSsoustraitance'!$D290="",'1C TSsoustraitance'!$E290="OUI",'1C TSsoustraitance'!$AP290=0),0,(('1C TSsoustraitance'!$AM290)/'1C TSsoustraitance'!$AP290))</f>
        <v>0</v>
      </c>
      <c r="AJ573" s="669">
        <f>IF(OR('1C TSsoustraitance'!$D290="",'1C TSsoustraitance'!$E290="OUI",'1C TSsoustraitance'!$AP290=0),0,(('1C TSsoustraitance'!$AN290)/'1C TSsoustraitance'!$AP290))</f>
        <v>0</v>
      </c>
      <c r="AK573" s="669">
        <f t="shared" si="133"/>
        <v>0</v>
      </c>
      <c r="AL573" s="668">
        <f t="shared" si="134"/>
        <v>0</v>
      </c>
      <c r="AM573" s="670">
        <f>IF(Tableau7[[#This Row],[N° pièce]]="",0,(Tableau7[[#This Row],[hors TVA]]+(Tableau7[[#This Row],[hors TVA]]*Tableau7[[#This Row],[Taux TVA]])-(Tableau7[[#This Row],[hors TVA]]*Tableau7[[#This Row],[Taux TVA]]*Tableau7[[#This Row],[Régime TVA: Récupération]]))*Tableau7[[#This Row],[Type 1]])</f>
        <v>0</v>
      </c>
      <c r="AN573" s="670">
        <f>IF(Tableau7[[#This Row],[N° pièce]]="",0,IF($K$2="pôle",((Tableau7[[#This Row],[hors TVA]]+(Tableau7[[#This Row],[hors TVA]]*Tableau7[[#This Row],[Taux TVA]])-(Tableau7[[#This Row],[hors TVA]]*Tableau7[[#This Row],[Taux TVA]]*Tableau7[[#This Row],[Régime TVA: Récupération]]))*Tableau7[[#This Row],[Type 2]]),0))</f>
        <v>0</v>
      </c>
      <c r="AO573" s="670">
        <f t="shared" si="139"/>
        <v>0</v>
      </c>
      <c r="AP573" s="255">
        <f t="shared" si="138"/>
        <v>0</v>
      </c>
      <c r="AQ573" s="506">
        <f t="shared" si="140"/>
        <v>0</v>
      </c>
      <c r="AR573" s="671"/>
      <c r="AS573" s="512"/>
      <c r="AT573" s="513" t="str">
        <f>IF(('1C TSsoustraitance'!AP290*FICHE!C$14&lt;J573),"Forfait limité à "&amp;FICHE!C$14&amp;"€/jour","")</f>
        <v/>
      </c>
      <c r="AU573" s="797"/>
      <c r="AV573" s="484"/>
      <c r="AW573" s="484"/>
      <c r="AX573" s="484"/>
      <c r="AY573" s="484"/>
      <c r="AZ573" s="484"/>
      <c r="BA573" s="4"/>
      <c r="BB573" s="4"/>
      <c r="BC573" s="4"/>
      <c r="BD573" s="4"/>
      <c r="BE573" s="4"/>
      <c r="BF573" s="4"/>
      <c r="BG573" s="4"/>
      <c r="BH573" s="4"/>
      <c r="BI573" s="4"/>
      <c r="BJ573" s="4"/>
      <c r="BK573" s="4"/>
      <c r="BL573" s="4"/>
      <c r="BM573" s="4"/>
      <c r="BN573" s="4"/>
      <c r="BO573" s="4"/>
      <c r="BP573" s="4"/>
      <c r="BQ573" s="4"/>
      <c r="BR573" s="4"/>
      <c r="BS573" s="4"/>
      <c r="BT573" s="4"/>
      <c r="BU573" s="4"/>
      <c r="BV573" s="4"/>
      <c r="BW573" s="4"/>
      <c r="BX573" s="4"/>
      <c r="BY573" s="4"/>
      <c r="BZ573" s="4"/>
      <c r="CA573" s="4"/>
      <c r="CB573" s="4"/>
      <c r="CC573" s="4"/>
      <c r="CD573" s="4"/>
      <c r="CE573" s="4"/>
      <c r="CF573" s="4"/>
      <c r="CG573" s="4"/>
      <c r="CH573" s="4"/>
      <c r="CI573" s="4"/>
      <c r="CJ573" s="4"/>
      <c r="CK573" s="4"/>
      <c r="CL573" s="4"/>
      <c r="CM573" s="4"/>
      <c r="CN573" s="4"/>
      <c r="CO573" s="4"/>
      <c r="CP573" s="4"/>
      <c r="CQ573" s="4"/>
      <c r="CR573" s="4"/>
      <c r="CS573" s="4"/>
      <c r="CT573" s="4"/>
      <c r="CU573" s="4"/>
      <c r="CV573" s="4"/>
      <c r="CW573" s="4"/>
      <c r="CX573" s="4"/>
      <c r="CY573" s="4"/>
      <c r="CZ573" s="4"/>
      <c r="DA573" s="4"/>
      <c r="DB573" s="4"/>
      <c r="DC573" s="4"/>
      <c r="DD573" s="4"/>
      <c r="DE573" s="4"/>
      <c r="DF573" s="4"/>
      <c r="DG573" s="4"/>
      <c r="DH573" s="4"/>
      <c r="DI573" s="4"/>
      <c r="DJ573" s="4"/>
      <c r="DK573" s="4"/>
      <c r="DL573" s="4"/>
      <c r="DM573" s="4"/>
      <c r="DN573" s="4"/>
      <c r="DO573" s="4"/>
      <c r="DP573" s="4"/>
      <c r="DQ573" s="4"/>
      <c r="DR573" s="4"/>
      <c r="DS573" s="4"/>
      <c r="DT573" s="4"/>
      <c r="DU573" s="4"/>
      <c r="DV573" s="4"/>
      <c r="DW573" s="4"/>
      <c r="DX573" s="4"/>
      <c r="DY573" s="4"/>
      <c r="DZ573" s="4"/>
      <c r="EA573" s="4"/>
      <c r="EB573" s="4"/>
      <c r="EC573" s="4"/>
      <c r="ED573" s="4"/>
      <c r="EE573" s="4"/>
      <c r="EF573" s="4"/>
      <c r="EG573" s="4"/>
      <c r="EH573" s="4"/>
      <c r="EI573" s="4"/>
      <c r="EJ573" s="4"/>
      <c r="EK573" s="4"/>
      <c r="EL573" s="4"/>
      <c r="EM573" s="4"/>
      <c r="EN573" s="4"/>
      <c r="EO573" s="4"/>
      <c r="EP573" s="4"/>
      <c r="EQ573" s="4"/>
      <c r="ER573" s="4"/>
      <c r="ES573" s="4"/>
      <c r="ET573" s="4"/>
      <c r="EU573" s="4"/>
      <c r="EV573" s="4"/>
      <c r="EW573" s="4"/>
      <c r="EX573" s="4"/>
      <c r="EY573" s="4"/>
      <c r="EZ573" s="4"/>
      <c r="FA573" s="4"/>
      <c r="FB573" s="4"/>
      <c r="FC573" s="4"/>
      <c r="FD573" s="4"/>
      <c r="FE573" s="4"/>
      <c r="FF573" s="4"/>
      <c r="FG573" s="4"/>
      <c r="FH573" s="4"/>
      <c r="FI573" s="4"/>
      <c r="FJ573" s="4"/>
      <c r="FK573" s="4"/>
      <c r="FL573" s="4"/>
      <c r="FM573" s="4"/>
      <c r="FN573" s="4"/>
      <c r="FO573" s="4"/>
      <c r="FP573" s="4"/>
      <c r="FQ573" s="4"/>
      <c r="FR573" s="4"/>
      <c r="FS573" s="4"/>
      <c r="FT573" s="4"/>
      <c r="FU573" s="4"/>
      <c r="FV573" s="4"/>
      <c r="FW573" s="4"/>
      <c r="FX573" s="4"/>
      <c r="FY573" s="4"/>
      <c r="FZ573" s="4"/>
      <c r="GA573" s="4"/>
      <c r="GB573" s="4"/>
      <c r="GC573" s="4"/>
      <c r="GD573" s="4"/>
      <c r="GE573" s="4"/>
      <c r="GF573" s="4"/>
      <c r="GG573" s="4"/>
      <c r="GH573" s="4"/>
      <c r="GI573" s="4"/>
      <c r="GJ573" s="4"/>
      <c r="GK573" s="4"/>
      <c r="GL573" s="4"/>
      <c r="GM573" s="4"/>
      <c r="GN573" s="4"/>
      <c r="GO573" s="4"/>
      <c r="GP573" s="4"/>
      <c r="GQ573" s="4"/>
      <c r="GR573" s="4"/>
      <c r="GS573" s="4"/>
      <c r="GT573" s="4"/>
      <c r="GU573" s="4"/>
      <c r="GV573" s="4"/>
      <c r="GW573" s="4"/>
      <c r="GX573" s="4"/>
      <c r="GY573" s="4"/>
      <c r="GZ573" s="4"/>
      <c r="HA573" s="4"/>
      <c r="HB573" s="4"/>
      <c r="HC573" s="4"/>
    </row>
    <row r="574" spans="1:211" s="380" customFormat="1" ht="13.9" customHeight="1">
      <c r="A574" s="828" t="str">
        <f>IF('1C TSsoustraitance'!$A291&lt;&gt;0,'1C TSsoustraitance'!$A291,"")</f>
        <v/>
      </c>
      <c r="B574" s="530"/>
      <c r="C574" s="513" t="str">
        <f>IF('1C TSsoustraitance'!$A291&lt;&gt;0,'1C TSsoustraitance'!$B291,"")</f>
        <v/>
      </c>
      <c r="D574" s="513" t="str">
        <f>IF('1C TSsoustraitance'!$A291&lt;&gt;0,'1C TSsoustraitance'!$C291,"")</f>
        <v/>
      </c>
      <c r="E574" s="684"/>
      <c r="F574" s="685"/>
      <c r="G574" s="666">
        <f>'1C TSsoustraitance'!$D291</f>
        <v>0</v>
      </c>
      <c r="H574" s="533">
        <v>0.21</v>
      </c>
      <c r="I574" s="533">
        <v>1</v>
      </c>
      <c r="J574" s="534"/>
      <c r="K574" s="667">
        <f t="shared" si="131"/>
        <v>0</v>
      </c>
      <c r="L574" s="668">
        <f>IF(OR('1C TSsoustraitance'!$D291="",'1C TSsoustraitance'!$AP291=0),0,IF(AND('1C TSsoustraitance'!$D291&lt;&gt;"",$K$2="Pôle",'1C TSsoustraitance'!$E291="OUI"),(('1C TSsoustraitance'!$F291+'1C TSsoustraitance'!$G291+'1C TSsoustraitance'!$H291+'1C TSsoustraitance'!$I291+'1C TSsoustraitance'!$M291)/'1C TSsoustraitance'!$R291),IF(AND('1C TSsoustraitance'!$D291&lt;&gt;"",$K$2="Pôle",'1C TSsoustraitance'!$E291="NON"),(('1C TSsoustraitance'!$F291+'1C TSsoustraitance'!$G291+'1C TSsoustraitance'!$H291+'1C TSsoustraitance'!$I291+'1C TSsoustraitance'!$M291)/'1C TSsoustraitance'!$AP291),IF(AND('1C TSsoustraitance'!$D291&lt;&gt;"",$K$2&lt;&gt;"Pôle",'1C TSsoustraitance'!$E291="OUI"),(('1C TSsoustraitance'!$F291+'1C TSsoustraitance'!$G291+'1C TSsoustraitance'!$H291+'1C TSsoustraitance'!$I291+'1C TSsoustraitance'!$J291+'1C TSsoustraitance'!$K291+'1C TSsoustraitance'!$L291+'1C TSsoustraitance'!$M291+'1C TSsoustraitance'!$N291+'1C TSsoustraitance'!$O291+'1C TSsoustraitance'!$P291+'1C TSsoustraitance'!$Q291)/'1C TSsoustraitance'!$R291),IF(AND('1C TSsoustraitance'!$D291&lt;&gt;"",$K$2&lt;&gt;"Pôle",'1C TSsoustraitance'!$E291="NON"),(('1C TSsoustraitance'!$F291+'1C TSsoustraitance'!$G291+'1C TSsoustraitance'!$H291+'1C TSsoustraitance'!$I291+'1C TSsoustraitance'!$J291+'1C TSsoustraitance'!$K291+'1C TSsoustraitance'!$L291+'1C TSsoustraitance'!$M291+'1C TSsoustraitance'!$N291+'1C TSsoustraitance'!$O291+'1C TSsoustraitance'!$P291+'1C TSsoustraitance'!$Q291))/'1C TSsoustraitance'!$AP291)))))</f>
        <v>0</v>
      </c>
      <c r="M574" s="668">
        <f>IF(OR('1C TSsoustraitance'!$D291="",'1C TSsoustraitance'!AP$13=0),0,IF(AND('1C TSsoustraitance'!$D291&lt;&gt;"",$K$2="Pôle",'1C TSsoustraitance'!$E291="OUI"),(('1C TSsoustraitance'!$J291+'1C TSsoustraitance'!$K291+'1C TSsoustraitance'!$L291)/'1C TSsoustraitance'!$R291),IF(AND('1C TSsoustraitance'!$D291&lt;&gt;"",$K$2="Pôle",'1C TSsoustraitance'!$E291="NON"),(('1C TSsoustraitance'!$J291+'1C TSsoustraitance'!$K291+'1C TSsoustraitance'!$L291)/'1C TSsoustraitance'!$AP291),IF(AND('1C TSsoustraitance'!$D291&lt;&gt;"",$K$2&lt;&gt;"Pôle"),0))))</f>
        <v>0</v>
      </c>
      <c r="N574" s="668">
        <f t="shared" si="136"/>
        <v>0</v>
      </c>
      <c r="O574" s="669">
        <f>IF(OR('1C TSsoustraitance'!$D291="",'1C TSsoustraitance'!$E291="OUI",'1C TSsoustraitance'!$AP291=0),0,(('1C TSsoustraitance'!$S291)/'1C TSsoustraitance'!$AP291))</f>
        <v>0</v>
      </c>
      <c r="P574" s="669">
        <f>IF(OR('1C TSsoustraitance'!$D291="",'1C TSsoustraitance'!$E291="OUI",'1C TSsoustraitance'!$AP291=0),0,(('1C TSsoustraitance'!$T291)/'1C TSsoustraitance'!$AP291))</f>
        <v>0</v>
      </c>
      <c r="Q574" s="669">
        <f>IF(OR('1C TSsoustraitance'!$D291="",'1C TSsoustraitance'!$E291="OUI",'1C TSsoustraitance'!$AP291=0),0,(('1C TSsoustraitance'!$U291)/'1C TSsoustraitance'!$AP291))</f>
        <v>0</v>
      </c>
      <c r="R574" s="669">
        <f>IF(OR('1C TSsoustraitance'!$D291="",'1C TSsoustraitance'!$E291="OUI",'1C TSsoustraitance'!$AP291=0),0,(('1C TSsoustraitance'!$V291)/'1C TSsoustraitance'!$AP291))</f>
        <v>0</v>
      </c>
      <c r="S574" s="669">
        <f>IF(OR('1C TSsoustraitance'!$D291="",'1C TSsoustraitance'!$E291="OUI",'1C TSsoustraitance'!$AP291=0),0,(('1C TSsoustraitance'!$W291)/'1C TSsoustraitance'!$AP291))</f>
        <v>0</v>
      </c>
      <c r="T574" s="669">
        <f>IF(OR('1C TSsoustraitance'!$D291="",'1C TSsoustraitance'!$E291="OUI",'1C TSsoustraitance'!$AP291=0),0,(('1C TSsoustraitance'!$X291)/'1C TSsoustraitance'!$AP291))</f>
        <v>0</v>
      </c>
      <c r="U574" s="669">
        <f>IF(OR('1C TSsoustraitance'!$D291="",'1C TSsoustraitance'!$E291="OUI",'1C TSsoustraitance'!$AP291=0),0,(('1C TSsoustraitance'!$Y291)/'1C TSsoustraitance'!$AP291))</f>
        <v>0</v>
      </c>
      <c r="V574" s="669">
        <f>IF(OR('1C TSsoustraitance'!$D291="",'1C TSsoustraitance'!$E291="OUI",'1C TSsoustraitance'!$AP291=0),0,(('1C TSsoustraitance'!$Z291)/'1C TSsoustraitance'!$AP291))</f>
        <v>0</v>
      </c>
      <c r="W574" s="669">
        <f>IF(OR('1C TSsoustraitance'!$D291="",'1C TSsoustraitance'!$E291="OUI",'1C TSsoustraitance'!$AP291=0),0,(('1C TSsoustraitance'!$AA291)/'1C TSsoustraitance'!$AP291))</f>
        <v>0</v>
      </c>
      <c r="X574" s="669">
        <f>IF(OR('1C TSsoustraitance'!$D291="",'1C TSsoustraitance'!$E291="OUI",'1C TSsoustraitance'!$AP291=0),0,(('1C TSsoustraitance'!$AB291)/'1C TSsoustraitance'!$AP291))</f>
        <v>0</v>
      </c>
      <c r="Y574" s="669">
        <f>IF(OR('1C TSsoustraitance'!$D291="",'1C TSsoustraitance'!$E291="OUI",'1C TSsoustraitance'!$AP291=0),0,(('1C TSsoustraitance'!$AC291)/'1C TSsoustraitance'!$AP291))</f>
        <v>0</v>
      </c>
      <c r="Z574" s="669">
        <f>IF(OR('1C TSsoustraitance'!$D291="",'1C TSsoustraitance'!$E291="OUI",'1C TSsoustraitance'!$AP291=0),0,(('1C TSsoustraitance'!$AD291)/'1C TSsoustraitance'!$AP291))</f>
        <v>0</v>
      </c>
      <c r="AA574" s="669">
        <f>IF(OR('1C TSsoustraitance'!$D291="",'1C TSsoustraitance'!$E291="OUI",'1C TSsoustraitance'!$AP291=0),0,(('1C TSsoustraitance'!$AE291)/'1C TSsoustraitance'!$AP291))</f>
        <v>0</v>
      </c>
      <c r="AB574" s="669">
        <f>IF(OR('1C TSsoustraitance'!$D291="",'1C TSsoustraitance'!$E291="OUI",'1C TSsoustraitance'!$AP291=0),0,(('1C TSsoustraitance'!$AF291)/'1C TSsoustraitance'!$AP291))</f>
        <v>0</v>
      </c>
      <c r="AC574" s="669">
        <f>IF(OR('1C TSsoustraitance'!$D291="",'1C TSsoustraitance'!$E291="OUI",'1C TSsoustraitance'!$AP291=0),0,(('1C TSsoustraitance'!$AG291)/'1C TSsoustraitance'!$AP291))</f>
        <v>0</v>
      </c>
      <c r="AD574" s="669">
        <f>IF(OR('1C TSsoustraitance'!$D291="",'1C TSsoustraitance'!$E291="OUI",'1C TSsoustraitance'!$AP291=0),0,(('1C TSsoustraitance'!$AH291)/'1C TSsoustraitance'!$AP291))</f>
        <v>0</v>
      </c>
      <c r="AE574" s="669">
        <f>IF(OR('1C TSsoustraitance'!$D291="",'1C TSsoustraitance'!$E291="OUI",'1C TSsoustraitance'!$AP291=0),0,(('1C TSsoustraitance'!$AI291)/'1C TSsoustraitance'!$AP291))</f>
        <v>0</v>
      </c>
      <c r="AF574" s="669">
        <f>IF(OR('1C TSsoustraitance'!$D291="",'1C TSsoustraitance'!$E291="OUI",'1C TSsoustraitance'!$AP291=0),0,(('1C TSsoustraitance'!$AJ291)/'1C TSsoustraitance'!$AP291))</f>
        <v>0</v>
      </c>
      <c r="AG574" s="669">
        <f>IF(OR('1C TSsoustraitance'!$D291="",'1C TSsoustraitance'!$E291="OUI",'1C TSsoustraitance'!$AP291=0),0,(('1C TSsoustraitance'!$AK291)/'1C TSsoustraitance'!$AP291))</f>
        <v>0</v>
      </c>
      <c r="AH574" s="669">
        <f>IF(OR('1C TSsoustraitance'!$D291="",'1C TSsoustraitance'!$E291="OUI",'1C TSsoustraitance'!$AP291=0),0,(('1C TSsoustraitance'!$AL291)/'1C TSsoustraitance'!$AP291))</f>
        <v>0</v>
      </c>
      <c r="AI574" s="669">
        <f>IF(OR('1C TSsoustraitance'!$D291="",'1C TSsoustraitance'!$E291="OUI",'1C TSsoustraitance'!$AP291=0),0,(('1C TSsoustraitance'!$AM291)/'1C TSsoustraitance'!$AP291))</f>
        <v>0</v>
      </c>
      <c r="AJ574" s="669">
        <f>IF(OR('1C TSsoustraitance'!$D291="",'1C TSsoustraitance'!$E291="OUI",'1C TSsoustraitance'!$AP291=0),0,(('1C TSsoustraitance'!$AN291)/'1C TSsoustraitance'!$AP291))</f>
        <v>0</v>
      </c>
      <c r="AK574" s="669">
        <f t="shared" si="133"/>
        <v>0</v>
      </c>
      <c r="AL574" s="668">
        <f t="shared" si="134"/>
        <v>0</v>
      </c>
      <c r="AM574" s="670">
        <f>IF(Tableau7[[#This Row],[N° pièce]]="",0,(Tableau7[[#This Row],[hors TVA]]+(Tableau7[[#This Row],[hors TVA]]*Tableau7[[#This Row],[Taux TVA]])-(Tableau7[[#This Row],[hors TVA]]*Tableau7[[#This Row],[Taux TVA]]*Tableau7[[#This Row],[Régime TVA: Récupération]]))*Tableau7[[#This Row],[Type 1]])</f>
        <v>0</v>
      </c>
      <c r="AN574" s="670">
        <f>IF(Tableau7[[#This Row],[N° pièce]]="",0,IF($K$2="pôle",((Tableau7[[#This Row],[hors TVA]]+(Tableau7[[#This Row],[hors TVA]]*Tableau7[[#This Row],[Taux TVA]])-(Tableau7[[#This Row],[hors TVA]]*Tableau7[[#This Row],[Taux TVA]]*Tableau7[[#This Row],[Régime TVA: Récupération]]))*Tableau7[[#This Row],[Type 2]]),0))</f>
        <v>0</v>
      </c>
      <c r="AO574" s="670">
        <f t="shared" si="139"/>
        <v>0</v>
      </c>
      <c r="AP574" s="255">
        <f t="shared" si="138"/>
        <v>0</v>
      </c>
      <c r="AQ574" s="506">
        <f t="shared" si="140"/>
        <v>0</v>
      </c>
      <c r="AR574" s="671"/>
      <c r="AS574" s="512"/>
      <c r="AT574" s="513" t="str">
        <f>IF(('1C TSsoustraitance'!AP291*FICHE!C$14&lt;J574),"Forfait limité à "&amp;FICHE!C$14&amp;"€/jour","")</f>
        <v/>
      </c>
      <c r="AU574" s="797"/>
      <c r="AV574" s="484"/>
      <c r="AW574" s="484"/>
      <c r="AX574" s="484"/>
      <c r="AY574" s="484"/>
      <c r="AZ574" s="484"/>
      <c r="BA574" s="4"/>
      <c r="BB574" s="4"/>
      <c r="BC574" s="4"/>
      <c r="BD574" s="4"/>
      <c r="BE574" s="4"/>
      <c r="BF574" s="4"/>
      <c r="BG574" s="4"/>
      <c r="BH574" s="4"/>
      <c r="BI574" s="4"/>
      <c r="BJ574" s="4"/>
      <c r="BK574" s="4"/>
      <c r="BL574" s="4"/>
      <c r="BM574" s="4"/>
      <c r="BN574" s="4"/>
      <c r="BO574" s="4"/>
      <c r="BP574" s="4"/>
      <c r="BQ574" s="4"/>
      <c r="BR574" s="4"/>
      <c r="BS574" s="4"/>
      <c r="BT574" s="4"/>
      <c r="BU574" s="4"/>
      <c r="BV574" s="4"/>
      <c r="BW574" s="4"/>
      <c r="BX574" s="4"/>
      <c r="BY574" s="4"/>
      <c r="BZ574" s="4"/>
      <c r="CA574" s="4"/>
      <c r="CB574" s="4"/>
      <c r="CC574" s="4"/>
      <c r="CD574" s="4"/>
      <c r="CE574" s="4"/>
      <c r="CF574" s="4"/>
      <c r="CG574" s="4"/>
      <c r="CH574" s="4"/>
      <c r="CI574" s="4"/>
      <c r="CJ574" s="4"/>
      <c r="CK574" s="4"/>
      <c r="CL574" s="4"/>
      <c r="CM574" s="4"/>
      <c r="CN574" s="4"/>
      <c r="CO574" s="4"/>
      <c r="CP574" s="4"/>
      <c r="CQ574" s="4"/>
      <c r="CR574" s="4"/>
      <c r="CS574" s="4"/>
      <c r="CT574" s="4"/>
      <c r="CU574" s="4"/>
      <c r="CV574" s="4"/>
      <c r="CW574" s="4"/>
      <c r="CX574" s="4"/>
      <c r="CY574" s="4"/>
      <c r="CZ574" s="4"/>
      <c r="DA574" s="4"/>
      <c r="DB574" s="4"/>
      <c r="DC574" s="4"/>
      <c r="DD574" s="4"/>
      <c r="DE574" s="4"/>
      <c r="DF574" s="4"/>
      <c r="DG574" s="4"/>
      <c r="DH574" s="4"/>
      <c r="DI574" s="4"/>
      <c r="DJ574" s="4"/>
      <c r="DK574" s="4"/>
      <c r="DL574" s="4"/>
      <c r="DM574" s="4"/>
      <c r="DN574" s="4"/>
      <c r="DO574" s="4"/>
      <c r="DP574" s="4"/>
      <c r="DQ574" s="4"/>
      <c r="DR574" s="4"/>
      <c r="DS574" s="4"/>
      <c r="DT574" s="4"/>
      <c r="DU574" s="4"/>
      <c r="DV574" s="4"/>
      <c r="DW574" s="4"/>
      <c r="DX574" s="4"/>
      <c r="DY574" s="4"/>
      <c r="DZ574" s="4"/>
      <c r="EA574" s="4"/>
      <c r="EB574" s="4"/>
      <c r="EC574" s="4"/>
      <c r="ED574" s="4"/>
      <c r="EE574" s="4"/>
      <c r="EF574" s="4"/>
      <c r="EG574" s="4"/>
      <c r="EH574" s="4"/>
      <c r="EI574" s="4"/>
      <c r="EJ574" s="4"/>
      <c r="EK574" s="4"/>
      <c r="EL574" s="4"/>
      <c r="EM574" s="4"/>
      <c r="EN574" s="4"/>
      <c r="EO574" s="4"/>
      <c r="EP574" s="4"/>
      <c r="EQ574" s="4"/>
      <c r="ER574" s="4"/>
      <c r="ES574" s="4"/>
      <c r="ET574" s="4"/>
      <c r="EU574" s="4"/>
      <c r="EV574" s="4"/>
      <c r="EW574" s="4"/>
      <c r="EX574" s="4"/>
      <c r="EY574" s="4"/>
      <c r="EZ574" s="4"/>
      <c r="FA574" s="4"/>
      <c r="FB574" s="4"/>
      <c r="FC574" s="4"/>
      <c r="FD574" s="4"/>
      <c r="FE574" s="4"/>
      <c r="FF574" s="4"/>
      <c r="FG574" s="4"/>
      <c r="FH574" s="4"/>
      <c r="FI574" s="4"/>
      <c r="FJ574" s="4"/>
      <c r="FK574" s="4"/>
      <c r="FL574" s="4"/>
      <c r="FM574" s="4"/>
      <c r="FN574" s="4"/>
      <c r="FO574" s="4"/>
      <c r="FP574" s="4"/>
      <c r="FQ574" s="4"/>
      <c r="FR574" s="4"/>
      <c r="FS574" s="4"/>
      <c r="FT574" s="4"/>
      <c r="FU574" s="4"/>
      <c r="FV574" s="4"/>
      <c r="FW574" s="4"/>
      <c r="FX574" s="4"/>
      <c r="FY574" s="4"/>
      <c r="FZ574" s="4"/>
      <c r="GA574" s="4"/>
      <c r="GB574" s="4"/>
      <c r="GC574" s="4"/>
      <c r="GD574" s="4"/>
      <c r="GE574" s="4"/>
      <c r="GF574" s="4"/>
      <c r="GG574" s="4"/>
      <c r="GH574" s="4"/>
      <c r="GI574" s="4"/>
      <c r="GJ574" s="4"/>
      <c r="GK574" s="4"/>
      <c r="GL574" s="4"/>
      <c r="GM574" s="4"/>
      <c r="GN574" s="4"/>
      <c r="GO574" s="4"/>
      <c r="GP574" s="4"/>
      <c r="GQ574" s="4"/>
      <c r="GR574" s="4"/>
      <c r="GS574" s="4"/>
      <c r="GT574" s="4"/>
      <c r="GU574" s="4"/>
      <c r="GV574" s="4"/>
      <c r="GW574" s="4"/>
      <c r="GX574" s="4"/>
      <c r="GY574" s="4"/>
      <c r="GZ574" s="4"/>
      <c r="HA574" s="4"/>
      <c r="HB574" s="4"/>
      <c r="HC574" s="4"/>
    </row>
    <row r="575" spans="1:211" s="380" customFormat="1" ht="13.9" customHeight="1">
      <c r="A575" s="828" t="str">
        <f>IF('1C TSsoustraitance'!$A292&lt;&gt;0,'1C TSsoustraitance'!$A292,"")</f>
        <v/>
      </c>
      <c r="B575" s="530"/>
      <c r="C575" s="513" t="str">
        <f>IF('1C TSsoustraitance'!$A292&lt;&gt;0,'1C TSsoustraitance'!$B292,"")</f>
        <v/>
      </c>
      <c r="D575" s="513" t="str">
        <f>IF('1C TSsoustraitance'!$A292&lt;&gt;0,'1C TSsoustraitance'!$C292,"")</f>
        <v/>
      </c>
      <c r="E575" s="684"/>
      <c r="F575" s="685"/>
      <c r="G575" s="666">
        <f>'1C TSsoustraitance'!$D292</f>
        <v>0</v>
      </c>
      <c r="H575" s="533">
        <v>0.21</v>
      </c>
      <c r="I575" s="533">
        <v>1</v>
      </c>
      <c r="J575" s="534"/>
      <c r="K575" s="667">
        <f t="shared" ref="K575:K606" si="141">J575+(J575*H575)</f>
        <v>0</v>
      </c>
      <c r="L575" s="668">
        <f>IF(OR('1C TSsoustraitance'!$D292="",'1C TSsoustraitance'!$AP292=0),0,IF(AND('1C TSsoustraitance'!$D292&lt;&gt;"",$K$2="Pôle",'1C TSsoustraitance'!$E292="OUI"),(('1C TSsoustraitance'!$F292+'1C TSsoustraitance'!$G292+'1C TSsoustraitance'!$H292+'1C TSsoustraitance'!$I292+'1C TSsoustraitance'!$M292)/'1C TSsoustraitance'!$R292),IF(AND('1C TSsoustraitance'!$D292&lt;&gt;"",$K$2="Pôle",'1C TSsoustraitance'!$E292="NON"),(('1C TSsoustraitance'!$F292+'1C TSsoustraitance'!$G292+'1C TSsoustraitance'!$H292+'1C TSsoustraitance'!$I292+'1C TSsoustraitance'!$M292)/'1C TSsoustraitance'!$AP292),IF(AND('1C TSsoustraitance'!$D292&lt;&gt;"",$K$2&lt;&gt;"Pôle",'1C TSsoustraitance'!$E292="OUI"),(('1C TSsoustraitance'!$F292+'1C TSsoustraitance'!$G292+'1C TSsoustraitance'!$H292+'1C TSsoustraitance'!$I292+'1C TSsoustraitance'!$J292+'1C TSsoustraitance'!$K292+'1C TSsoustraitance'!$L292+'1C TSsoustraitance'!$M292+'1C TSsoustraitance'!$N292+'1C TSsoustraitance'!$O292+'1C TSsoustraitance'!$P292+'1C TSsoustraitance'!$Q292)/'1C TSsoustraitance'!$R292),IF(AND('1C TSsoustraitance'!$D292&lt;&gt;"",$K$2&lt;&gt;"Pôle",'1C TSsoustraitance'!$E292="NON"),(('1C TSsoustraitance'!$F292+'1C TSsoustraitance'!$G292+'1C TSsoustraitance'!$H292+'1C TSsoustraitance'!$I292+'1C TSsoustraitance'!$J292+'1C TSsoustraitance'!$K292+'1C TSsoustraitance'!$L292+'1C TSsoustraitance'!$M292+'1C TSsoustraitance'!$N292+'1C TSsoustraitance'!$O292+'1C TSsoustraitance'!$P292+'1C TSsoustraitance'!$Q292))/'1C TSsoustraitance'!$AP292)))))</f>
        <v>0</v>
      </c>
      <c r="M575" s="668">
        <f>IF(OR('1C TSsoustraitance'!$D292="",'1C TSsoustraitance'!AP$13=0),0,IF(AND('1C TSsoustraitance'!$D292&lt;&gt;"",$K$2="Pôle",'1C TSsoustraitance'!$E292="OUI"),(('1C TSsoustraitance'!$J292+'1C TSsoustraitance'!$K292+'1C TSsoustraitance'!$L292)/'1C TSsoustraitance'!$R292),IF(AND('1C TSsoustraitance'!$D292&lt;&gt;"",$K$2="Pôle",'1C TSsoustraitance'!$E292="NON"),(('1C TSsoustraitance'!$J292+'1C TSsoustraitance'!$K292+'1C TSsoustraitance'!$L292)/'1C TSsoustraitance'!$AP292),IF(AND('1C TSsoustraitance'!$D292&lt;&gt;"",$K$2&lt;&gt;"Pôle"),0))))</f>
        <v>0</v>
      </c>
      <c r="N575" s="668">
        <f t="shared" si="136"/>
        <v>0</v>
      </c>
      <c r="O575" s="669">
        <f>IF(OR('1C TSsoustraitance'!$D292="",'1C TSsoustraitance'!$E292="OUI",'1C TSsoustraitance'!$AP292=0),0,(('1C TSsoustraitance'!$S292)/'1C TSsoustraitance'!$AP292))</f>
        <v>0</v>
      </c>
      <c r="P575" s="669">
        <f>IF(OR('1C TSsoustraitance'!$D292="",'1C TSsoustraitance'!$E292="OUI",'1C TSsoustraitance'!$AP292=0),0,(('1C TSsoustraitance'!$T292)/'1C TSsoustraitance'!$AP292))</f>
        <v>0</v>
      </c>
      <c r="Q575" s="669">
        <f>IF(OR('1C TSsoustraitance'!$D292="",'1C TSsoustraitance'!$E292="OUI",'1C TSsoustraitance'!$AP292=0),0,(('1C TSsoustraitance'!$U292)/'1C TSsoustraitance'!$AP292))</f>
        <v>0</v>
      </c>
      <c r="R575" s="669">
        <f>IF(OR('1C TSsoustraitance'!$D292="",'1C TSsoustraitance'!$E292="OUI",'1C TSsoustraitance'!$AP292=0),0,(('1C TSsoustraitance'!$V292)/'1C TSsoustraitance'!$AP292))</f>
        <v>0</v>
      </c>
      <c r="S575" s="669">
        <f>IF(OR('1C TSsoustraitance'!$D292="",'1C TSsoustraitance'!$E292="OUI",'1C TSsoustraitance'!$AP292=0),0,(('1C TSsoustraitance'!$W292)/'1C TSsoustraitance'!$AP292))</f>
        <v>0</v>
      </c>
      <c r="T575" s="669">
        <f>IF(OR('1C TSsoustraitance'!$D292="",'1C TSsoustraitance'!$E292="OUI",'1C TSsoustraitance'!$AP292=0),0,(('1C TSsoustraitance'!$X292)/'1C TSsoustraitance'!$AP292))</f>
        <v>0</v>
      </c>
      <c r="U575" s="669">
        <f>IF(OR('1C TSsoustraitance'!$D292="",'1C TSsoustraitance'!$E292="OUI",'1C TSsoustraitance'!$AP292=0),0,(('1C TSsoustraitance'!$Y292)/'1C TSsoustraitance'!$AP292))</f>
        <v>0</v>
      </c>
      <c r="V575" s="669">
        <f>IF(OR('1C TSsoustraitance'!$D292="",'1C TSsoustraitance'!$E292="OUI",'1C TSsoustraitance'!$AP292=0),0,(('1C TSsoustraitance'!$Z292)/'1C TSsoustraitance'!$AP292))</f>
        <v>0</v>
      </c>
      <c r="W575" s="669">
        <f>IF(OR('1C TSsoustraitance'!$D292="",'1C TSsoustraitance'!$E292="OUI",'1C TSsoustraitance'!$AP292=0),0,(('1C TSsoustraitance'!$AA292)/'1C TSsoustraitance'!$AP292))</f>
        <v>0</v>
      </c>
      <c r="X575" s="669">
        <f>IF(OR('1C TSsoustraitance'!$D292="",'1C TSsoustraitance'!$E292="OUI",'1C TSsoustraitance'!$AP292=0),0,(('1C TSsoustraitance'!$AB292)/'1C TSsoustraitance'!$AP292))</f>
        <v>0</v>
      </c>
      <c r="Y575" s="669">
        <f>IF(OR('1C TSsoustraitance'!$D292="",'1C TSsoustraitance'!$E292="OUI",'1C TSsoustraitance'!$AP292=0),0,(('1C TSsoustraitance'!$AC292)/'1C TSsoustraitance'!$AP292))</f>
        <v>0</v>
      </c>
      <c r="Z575" s="669">
        <f>IF(OR('1C TSsoustraitance'!$D292="",'1C TSsoustraitance'!$E292="OUI",'1C TSsoustraitance'!$AP292=0),0,(('1C TSsoustraitance'!$AD292)/'1C TSsoustraitance'!$AP292))</f>
        <v>0</v>
      </c>
      <c r="AA575" s="669">
        <f>IF(OR('1C TSsoustraitance'!$D292="",'1C TSsoustraitance'!$E292="OUI",'1C TSsoustraitance'!$AP292=0),0,(('1C TSsoustraitance'!$AE292)/'1C TSsoustraitance'!$AP292))</f>
        <v>0</v>
      </c>
      <c r="AB575" s="669">
        <f>IF(OR('1C TSsoustraitance'!$D292="",'1C TSsoustraitance'!$E292="OUI",'1C TSsoustraitance'!$AP292=0),0,(('1C TSsoustraitance'!$AF292)/'1C TSsoustraitance'!$AP292))</f>
        <v>0</v>
      </c>
      <c r="AC575" s="669">
        <f>IF(OR('1C TSsoustraitance'!$D292="",'1C TSsoustraitance'!$E292="OUI",'1C TSsoustraitance'!$AP292=0),0,(('1C TSsoustraitance'!$AG292)/'1C TSsoustraitance'!$AP292))</f>
        <v>0</v>
      </c>
      <c r="AD575" s="669">
        <f>IF(OR('1C TSsoustraitance'!$D292="",'1C TSsoustraitance'!$E292="OUI",'1C TSsoustraitance'!$AP292=0),0,(('1C TSsoustraitance'!$AH292)/'1C TSsoustraitance'!$AP292))</f>
        <v>0</v>
      </c>
      <c r="AE575" s="669">
        <f>IF(OR('1C TSsoustraitance'!$D292="",'1C TSsoustraitance'!$E292="OUI",'1C TSsoustraitance'!$AP292=0),0,(('1C TSsoustraitance'!$AI292)/'1C TSsoustraitance'!$AP292))</f>
        <v>0</v>
      </c>
      <c r="AF575" s="669">
        <f>IF(OR('1C TSsoustraitance'!$D292="",'1C TSsoustraitance'!$E292="OUI",'1C TSsoustraitance'!$AP292=0),0,(('1C TSsoustraitance'!$AJ292)/'1C TSsoustraitance'!$AP292))</f>
        <v>0</v>
      </c>
      <c r="AG575" s="669">
        <f>IF(OR('1C TSsoustraitance'!$D292="",'1C TSsoustraitance'!$E292="OUI",'1C TSsoustraitance'!$AP292=0),0,(('1C TSsoustraitance'!$AK292)/'1C TSsoustraitance'!$AP292))</f>
        <v>0</v>
      </c>
      <c r="AH575" s="669">
        <f>IF(OR('1C TSsoustraitance'!$D292="",'1C TSsoustraitance'!$E292="OUI",'1C TSsoustraitance'!$AP292=0),0,(('1C TSsoustraitance'!$AL292)/'1C TSsoustraitance'!$AP292))</f>
        <v>0</v>
      </c>
      <c r="AI575" s="669">
        <f>IF(OR('1C TSsoustraitance'!$D292="",'1C TSsoustraitance'!$E292="OUI",'1C TSsoustraitance'!$AP292=0),0,(('1C TSsoustraitance'!$AM292)/'1C TSsoustraitance'!$AP292))</f>
        <v>0</v>
      </c>
      <c r="AJ575" s="669">
        <f>IF(OR('1C TSsoustraitance'!$D292="",'1C TSsoustraitance'!$E292="OUI",'1C TSsoustraitance'!$AP292=0),0,(('1C TSsoustraitance'!$AN292)/'1C TSsoustraitance'!$AP292))</f>
        <v>0</v>
      </c>
      <c r="AK575" s="669">
        <f t="shared" ref="AK575:AK606" si="142">SUM(O575:AJ575)</f>
        <v>0</v>
      </c>
      <c r="AL575" s="668">
        <f t="shared" ref="AL575:AL606" si="143">N575+AK575</f>
        <v>0</v>
      </c>
      <c r="AM575" s="670">
        <f>IF(Tableau7[[#This Row],[N° pièce]]="",0,(Tableau7[[#This Row],[hors TVA]]+(Tableau7[[#This Row],[hors TVA]]*Tableau7[[#This Row],[Taux TVA]])-(Tableau7[[#This Row],[hors TVA]]*Tableau7[[#This Row],[Taux TVA]]*Tableau7[[#This Row],[Régime TVA: Récupération]]))*Tableau7[[#This Row],[Type 1]])</f>
        <v>0</v>
      </c>
      <c r="AN575" s="670">
        <f>IF(Tableau7[[#This Row],[N° pièce]]="",0,IF($K$2="pôle",((Tableau7[[#This Row],[hors TVA]]+(Tableau7[[#This Row],[hors TVA]]*Tableau7[[#This Row],[Taux TVA]])-(Tableau7[[#This Row],[hors TVA]]*Tableau7[[#This Row],[Taux TVA]]*Tableau7[[#This Row],[Régime TVA: Récupération]]))*Tableau7[[#This Row],[Type 2]]),0))</f>
        <v>0</v>
      </c>
      <c r="AO575" s="670">
        <f t="shared" si="139"/>
        <v>0</v>
      </c>
      <c r="AP575" s="255">
        <f t="shared" si="138"/>
        <v>0</v>
      </c>
      <c r="AQ575" s="506">
        <f t="shared" si="140"/>
        <v>0</v>
      </c>
      <c r="AR575" s="671"/>
      <c r="AS575" s="512"/>
      <c r="AT575" s="513" t="str">
        <f>IF(('1C TSsoustraitance'!AP292*FICHE!C$14&lt;J575),"Forfait limité à "&amp;FICHE!C$14&amp;"€/jour","")</f>
        <v/>
      </c>
      <c r="AU575" s="797"/>
      <c r="AV575" s="484"/>
      <c r="AW575" s="484"/>
      <c r="AX575" s="484"/>
      <c r="AY575" s="484"/>
      <c r="AZ575" s="484"/>
      <c r="BA575" s="4"/>
      <c r="BB575" s="4"/>
      <c r="BC575" s="4"/>
      <c r="BD575" s="4"/>
      <c r="BE575" s="4"/>
      <c r="BF575" s="4"/>
      <c r="BG575" s="4"/>
      <c r="BH575" s="4"/>
      <c r="BI575" s="4"/>
      <c r="BJ575" s="4"/>
      <c r="BK575" s="4"/>
      <c r="BL575" s="4"/>
      <c r="BM575" s="4"/>
      <c r="BN575" s="4"/>
      <c r="BO575" s="4"/>
      <c r="BP575" s="4"/>
      <c r="BQ575" s="4"/>
      <c r="BR575" s="4"/>
      <c r="BS575" s="4"/>
      <c r="BT575" s="4"/>
      <c r="BU575" s="4"/>
      <c r="BV575" s="4"/>
      <c r="BW575" s="4"/>
      <c r="BX575" s="4"/>
      <c r="BY575" s="4"/>
      <c r="BZ575" s="4"/>
      <c r="CA575" s="4"/>
      <c r="CB575" s="4"/>
      <c r="CC575" s="4"/>
      <c r="CD575" s="4"/>
      <c r="CE575" s="4"/>
      <c r="CF575" s="4"/>
      <c r="CG575" s="4"/>
      <c r="CH575" s="4"/>
      <c r="CI575" s="4"/>
      <c r="CJ575" s="4"/>
      <c r="CK575" s="4"/>
      <c r="CL575" s="4"/>
      <c r="CM575" s="4"/>
      <c r="CN575" s="4"/>
      <c r="CO575" s="4"/>
      <c r="CP575" s="4"/>
      <c r="CQ575" s="4"/>
      <c r="CR575" s="4"/>
      <c r="CS575" s="4"/>
      <c r="CT575" s="4"/>
      <c r="CU575" s="4"/>
      <c r="CV575" s="4"/>
      <c r="CW575" s="4"/>
      <c r="CX575" s="4"/>
      <c r="CY575" s="4"/>
      <c r="CZ575" s="4"/>
      <c r="DA575" s="4"/>
      <c r="DB575" s="4"/>
      <c r="DC575" s="4"/>
      <c r="DD575" s="4"/>
      <c r="DE575" s="4"/>
      <c r="DF575" s="4"/>
      <c r="DG575" s="4"/>
      <c r="DH575" s="4"/>
      <c r="DI575" s="4"/>
      <c r="DJ575" s="4"/>
      <c r="DK575" s="4"/>
      <c r="DL575" s="4"/>
      <c r="DM575" s="4"/>
      <c r="DN575" s="4"/>
      <c r="DO575" s="4"/>
      <c r="DP575" s="4"/>
      <c r="DQ575" s="4"/>
      <c r="DR575" s="4"/>
      <c r="DS575" s="4"/>
      <c r="DT575" s="4"/>
      <c r="DU575" s="4"/>
      <c r="DV575" s="4"/>
      <c r="DW575" s="4"/>
      <c r="DX575" s="4"/>
      <c r="DY575" s="4"/>
      <c r="DZ575" s="4"/>
      <c r="EA575" s="4"/>
      <c r="EB575" s="4"/>
      <c r="EC575" s="4"/>
      <c r="ED575" s="4"/>
      <c r="EE575" s="4"/>
      <c r="EF575" s="4"/>
      <c r="EG575" s="4"/>
      <c r="EH575" s="4"/>
      <c r="EI575" s="4"/>
      <c r="EJ575" s="4"/>
      <c r="EK575" s="4"/>
      <c r="EL575" s="4"/>
      <c r="EM575" s="4"/>
      <c r="EN575" s="4"/>
      <c r="EO575" s="4"/>
      <c r="EP575" s="4"/>
      <c r="EQ575" s="4"/>
      <c r="ER575" s="4"/>
      <c r="ES575" s="4"/>
      <c r="ET575" s="4"/>
      <c r="EU575" s="4"/>
      <c r="EV575" s="4"/>
      <c r="EW575" s="4"/>
      <c r="EX575" s="4"/>
      <c r="EY575" s="4"/>
      <c r="EZ575" s="4"/>
      <c r="FA575" s="4"/>
      <c r="FB575" s="4"/>
      <c r="FC575" s="4"/>
      <c r="FD575" s="4"/>
      <c r="FE575" s="4"/>
      <c r="FF575" s="4"/>
      <c r="FG575" s="4"/>
      <c r="FH575" s="4"/>
      <c r="FI575" s="4"/>
      <c r="FJ575" s="4"/>
      <c r="FK575" s="4"/>
      <c r="FL575" s="4"/>
      <c r="FM575" s="4"/>
      <c r="FN575" s="4"/>
      <c r="FO575" s="4"/>
      <c r="FP575" s="4"/>
      <c r="FQ575" s="4"/>
      <c r="FR575" s="4"/>
      <c r="FS575" s="4"/>
      <c r="FT575" s="4"/>
      <c r="FU575" s="4"/>
      <c r="FV575" s="4"/>
      <c r="FW575" s="4"/>
      <c r="FX575" s="4"/>
      <c r="FY575" s="4"/>
      <c r="FZ575" s="4"/>
      <c r="GA575" s="4"/>
      <c r="GB575" s="4"/>
      <c r="GC575" s="4"/>
      <c r="GD575" s="4"/>
      <c r="GE575" s="4"/>
      <c r="GF575" s="4"/>
      <c r="GG575" s="4"/>
      <c r="GH575" s="4"/>
      <c r="GI575" s="4"/>
      <c r="GJ575" s="4"/>
      <c r="GK575" s="4"/>
      <c r="GL575" s="4"/>
      <c r="GM575" s="4"/>
      <c r="GN575" s="4"/>
      <c r="GO575" s="4"/>
      <c r="GP575" s="4"/>
      <c r="GQ575" s="4"/>
      <c r="GR575" s="4"/>
      <c r="GS575" s="4"/>
      <c r="GT575" s="4"/>
      <c r="GU575" s="4"/>
      <c r="GV575" s="4"/>
      <c r="GW575" s="4"/>
      <c r="GX575" s="4"/>
      <c r="GY575" s="4"/>
      <c r="GZ575" s="4"/>
      <c r="HA575" s="4"/>
      <c r="HB575" s="4"/>
      <c r="HC575" s="4"/>
    </row>
    <row r="576" spans="1:211" s="380" customFormat="1" ht="13.9" customHeight="1">
      <c r="A576" s="828" t="str">
        <f>IF('1C TSsoustraitance'!$A293&lt;&gt;0,'1C TSsoustraitance'!$A293,"")</f>
        <v/>
      </c>
      <c r="B576" s="530"/>
      <c r="C576" s="513" t="str">
        <f>IF('1C TSsoustraitance'!$A293&lt;&gt;0,'1C TSsoustraitance'!$B293,"")</f>
        <v/>
      </c>
      <c r="D576" s="513" t="str">
        <f>IF('1C TSsoustraitance'!$A293&lt;&gt;0,'1C TSsoustraitance'!$C293,"")</f>
        <v/>
      </c>
      <c r="E576" s="684"/>
      <c r="F576" s="685"/>
      <c r="G576" s="666">
        <f>'1C TSsoustraitance'!$D293</f>
        <v>0</v>
      </c>
      <c r="H576" s="533">
        <v>0.21</v>
      </c>
      <c r="I576" s="533">
        <v>1</v>
      </c>
      <c r="J576" s="534"/>
      <c r="K576" s="667">
        <f t="shared" si="141"/>
        <v>0</v>
      </c>
      <c r="L576" s="668">
        <f>IF(OR('1C TSsoustraitance'!$D293="",'1C TSsoustraitance'!$AP293=0),0,IF(AND('1C TSsoustraitance'!$D293&lt;&gt;"",$K$2="Pôle",'1C TSsoustraitance'!$E293="OUI"),(('1C TSsoustraitance'!$F293+'1C TSsoustraitance'!$G293+'1C TSsoustraitance'!$H293+'1C TSsoustraitance'!$I293+'1C TSsoustraitance'!$M293)/'1C TSsoustraitance'!$R293),IF(AND('1C TSsoustraitance'!$D293&lt;&gt;"",$K$2="Pôle",'1C TSsoustraitance'!$E293="NON"),(('1C TSsoustraitance'!$F293+'1C TSsoustraitance'!$G293+'1C TSsoustraitance'!$H293+'1C TSsoustraitance'!$I293+'1C TSsoustraitance'!$M293)/'1C TSsoustraitance'!$AP293),IF(AND('1C TSsoustraitance'!$D293&lt;&gt;"",$K$2&lt;&gt;"Pôle",'1C TSsoustraitance'!$E293="OUI"),(('1C TSsoustraitance'!$F293+'1C TSsoustraitance'!$G293+'1C TSsoustraitance'!$H293+'1C TSsoustraitance'!$I293+'1C TSsoustraitance'!$J293+'1C TSsoustraitance'!$K293+'1C TSsoustraitance'!$L293+'1C TSsoustraitance'!$M293+'1C TSsoustraitance'!$N293+'1C TSsoustraitance'!$O293+'1C TSsoustraitance'!$P293+'1C TSsoustraitance'!$Q293)/'1C TSsoustraitance'!$R293),IF(AND('1C TSsoustraitance'!$D293&lt;&gt;"",$K$2&lt;&gt;"Pôle",'1C TSsoustraitance'!$E293="NON"),(('1C TSsoustraitance'!$F293+'1C TSsoustraitance'!$G293+'1C TSsoustraitance'!$H293+'1C TSsoustraitance'!$I293+'1C TSsoustraitance'!$J293+'1C TSsoustraitance'!$K293+'1C TSsoustraitance'!$L293+'1C TSsoustraitance'!$M293+'1C TSsoustraitance'!$N293+'1C TSsoustraitance'!$O293+'1C TSsoustraitance'!$P293+'1C TSsoustraitance'!$Q293))/'1C TSsoustraitance'!$AP293)))))</f>
        <v>0</v>
      </c>
      <c r="M576" s="668">
        <f>IF(OR('1C TSsoustraitance'!$D293="",'1C TSsoustraitance'!AP$13=0),0,IF(AND('1C TSsoustraitance'!$D293&lt;&gt;"",$K$2="Pôle",'1C TSsoustraitance'!$E293="OUI"),(('1C TSsoustraitance'!$J293+'1C TSsoustraitance'!$K293+'1C TSsoustraitance'!$L293)/'1C TSsoustraitance'!$R293),IF(AND('1C TSsoustraitance'!$D293&lt;&gt;"",$K$2="Pôle",'1C TSsoustraitance'!$E293="NON"),(('1C TSsoustraitance'!$J293+'1C TSsoustraitance'!$K293+'1C TSsoustraitance'!$L293)/'1C TSsoustraitance'!$AP293),IF(AND('1C TSsoustraitance'!$D293&lt;&gt;"",$K$2&lt;&gt;"Pôle"),0))))</f>
        <v>0</v>
      </c>
      <c r="N576" s="668">
        <f t="shared" si="136"/>
        <v>0</v>
      </c>
      <c r="O576" s="669">
        <f>IF(OR('1C TSsoustraitance'!$D293="",'1C TSsoustraitance'!$E293="OUI",'1C TSsoustraitance'!$AP293=0),0,(('1C TSsoustraitance'!$S293)/'1C TSsoustraitance'!$AP293))</f>
        <v>0</v>
      </c>
      <c r="P576" s="669">
        <f>IF(OR('1C TSsoustraitance'!$D293="",'1C TSsoustraitance'!$E293="OUI",'1C TSsoustraitance'!$AP293=0),0,(('1C TSsoustraitance'!$T293)/'1C TSsoustraitance'!$AP293))</f>
        <v>0</v>
      </c>
      <c r="Q576" s="669">
        <f>IF(OR('1C TSsoustraitance'!$D293="",'1C TSsoustraitance'!$E293="OUI",'1C TSsoustraitance'!$AP293=0),0,(('1C TSsoustraitance'!$U293)/'1C TSsoustraitance'!$AP293))</f>
        <v>0</v>
      </c>
      <c r="R576" s="669">
        <f>IF(OR('1C TSsoustraitance'!$D293="",'1C TSsoustraitance'!$E293="OUI",'1C TSsoustraitance'!$AP293=0),0,(('1C TSsoustraitance'!$V293)/'1C TSsoustraitance'!$AP293))</f>
        <v>0</v>
      </c>
      <c r="S576" s="669">
        <f>IF(OR('1C TSsoustraitance'!$D293="",'1C TSsoustraitance'!$E293="OUI",'1C TSsoustraitance'!$AP293=0),0,(('1C TSsoustraitance'!$W293)/'1C TSsoustraitance'!$AP293))</f>
        <v>0</v>
      </c>
      <c r="T576" s="669">
        <f>IF(OR('1C TSsoustraitance'!$D293="",'1C TSsoustraitance'!$E293="OUI",'1C TSsoustraitance'!$AP293=0),0,(('1C TSsoustraitance'!$X293)/'1C TSsoustraitance'!$AP293))</f>
        <v>0</v>
      </c>
      <c r="U576" s="669">
        <f>IF(OR('1C TSsoustraitance'!$D293="",'1C TSsoustraitance'!$E293="OUI",'1C TSsoustraitance'!$AP293=0),0,(('1C TSsoustraitance'!$Y293)/'1C TSsoustraitance'!$AP293))</f>
        <v>0</v>
      </c>
      <c r="V576" s="669">
        <f>IF(OR('1C TSsoustraitance'!$D293="",'1C TSsoustraitance'!$E293="OUI",'1C TSsoustraitance'!$AP293=0),0,(('1C TSsoustraitance'!$Z293)/'1C TSsoustraitance'!$AP293))</f>
        <v>0</v>
      </c>
      <c r="W576" s="669">
        <f>IF(OR('1C TSsoustraitance'!$D293="",'1C TSsoustraitance'!$E293="OUI",'1C TSsoustraitance'!$AP293=0),0,(('1C TSsoustraitance'!$AA293)/'1C TSsoustraitance'!$AP293))</f>
        <v>0</v>
      </c>
      <c r="X576" s="669">
        <f>IF(OR('1C TSsoustraitance'!$D293="",'1C TSsoustraitance'!$E293="OUI",'1C TSsoustraitance'!$AP293=0),0,(('1C TSsoustraitance'!$AB293)/'1C TSsoustraitance'!$AP293))</f>
        <v>0</v>
      </c>
      <c r="Y576" s="669">
        <f>IF(OR('1C TSsoustraitance'!$D293="",'1C TSsoustraitance'!$E293="OUI",'1C TSsoustraitance'!$AP293=0),0,(('1C TSsoustraitance'!$AC293)/'1C TSsoustraitance'!$AP293))</f>
        <v>0</v>
      </c>
      <c r="Z576" s="669">
        <f>IF(OR('1C TSsoustraitance'!$D293="",'1C TSsoustraitance'!$E293="OUI",'1C TSsoustraitance'!$AP293=0),0,(('1C TSsoustraitance'!$AD293)/'1C TSsoustraitance'!$AP293))</f>
        <v>0</v>
      </c>
      <c r="AA576" s="669">
        <f>IF(OR('1C TSsoustraitance'!$D293="",'1C TSsoustraitance'!$E293="OUI",'1C TSsoustraitance'!$AP293=0),0,(('1C TSsoustraitance'!$AE293)/'1C TSsoustraitance'!$AP293))</f>
        <v>0</v>
      </c>
      <c r="AB576" s="669">
        <f>IF(OR('1C TSsoustraitance'!$D293="",'1C TSsoustraitance'!$E293="OUI",'1C TSsoustraitance'!$AP293=0),0,(('1C TSsoustraitance'!$AF293)/'1C TSsoustraitance'!$AP293))</f>
        <v>0</v>
      </c>
      <c r="AC576" s="669">
        <f>IF(OR('1C TSsoustraitance'!$D293="",'1C TSsoustraitance'!$E293="OUI",'1C TSsoustraitance'!$AP293=0),0,(('1C TSsoustraitance'!$AG293)/'1C TSsoustraitance'!$AP293))</f>
        <v>0</v>
      </c>
      <c r="AD576" s="669">
        <f>IF(OR('1C TSsoustraitance'!$D293="",'1C TSsoustraitance'!$E293="OUI",'1C TSsoustraitance'!$AP293=0),0,(('1C TSsoustraitance'!$AH293)/'1C TSsoustraitance'!$AP293))</f>
        <v>0</v>
      </c>
      <c r="AE576" s="669">
        <f>IF(OR('1C TSsoustraitance'!$D293="",'1C TSsoustraitance'!$E293="OUI",'1C TSsoustraitance'!$AP293=0),0,(('1C TSsoustraitance'!$AI293)/'1C TSsoustraitance'!$AP293))</f>
        <v>0</v>
      </c>
      <c r="AF576" s="669">
        <f>IF(OR('1C TSsoustraitance'!$D293="",'1C TSsoustraitance'!$E293="OUI",'1C TSsoustraitance'!$AP293=0),0,(('1C TSsoustraitance'!$AJ293)/'1C TSsoustraitance'!$AP293))</f>
        <v>0</v>
      </c>
      <c r="AG576" s="669">
        <f>IF(OR('1C TSsoustraitance'!$D293="",'1C TSsoustraitance'!$E293="OUI",'1C TSsoustraitance'!$AP293=0),0,(('1C TSsoustraitance'!$AK293)/'1C TSsoustraitance'!$AP293))</f>
        <v>0</v>
      </c>
      <c r="AH576" s="669">
        <f>IF(OR('1C TSsoustraitance'!$D293="",'1C TSsoustraitance'!$E293="OUI",'1C TSsoustraitance'!$AP293=0),0,(('1C TSsoustraitance'!$AL293)/'1C TSsoustraitance'!$AP293))</f>
        <v>0</v>
      </c>
      <c r="AI576" s="669">
        <f>IF(OR('1C TSsoustraitance'!$D293="",'1C TSsoustraitance'!$E293="OUI",'1C TSsoustraitance'!$AP293=0),0,(('1C TSsoustraitance'!$AM293)/'1C TSsoustraitance'!$AP293))</f>
        <v>0</v>
      </c>
      <c r="AJ576" s="669">
        <f>IF(OR('1C TSsoustraitance'!$D293="",'1C TSsoustraitance'!$E293="OUI",'1C TSsoustraitance'!$AP293=0),0,(('1C TSsoustraitance'!$AN293)/'1C TSsoustraitance'!$AP293))</f>
        <v>0</v>
      </c>
      <c r="AK576" s="669">
        <f t="shared" si="142"/>
        <v>0</v>
      </c>
      <c r="AL576" s="668">
        <f t="shared" si="143"/>
        <v>0</v>
      </c>
      <c r="AM576" s="670">
        <f>IF(Tableau7[[#This Row],[N° pièce]]="",0,(Tableau7[[#This Row],[hors TVA]]+(Tableau7[[#This Row],[hors TVA]]*Tableau7[[#This Row],[Taux TVA]])-(Tableau7[[#This Row],[hors TVA]]*Tableau7[[#This Row],[Taux TVA]]*Tableau7[[#This Row],[Régime TVA: Récupération]]))*Tableau7[[#This Row],[Type 1]])</f>
        <v>0</v>
      </c>
      <c r="AN576" s="670">
        <f>IF(Tableau7[[#This Row],[N° pièce]]="",0,IF($K$2="pôle",((Tableau7[[#This Row],[hors TVA]]+(Tableau7[[#This Row],[hors TVA]]*Tableau7[[#This Row],[Taux TVA]])-(Tableau7[[#This Row],[hors TVA]]*Tableau7[[#This Row],[Taux TVA]]*Tableau7[[#This Row],[Régime TVA: Récupération]]))*Tableau7[[#This Row],[Type 2]]),0))</f>
        <v>0</v>
      </c>
      <c r="AO576" s="670">
        <f t="shared" si="139"/>
        <v>0</v>
      </c>
      <c r="AP576" s="255">
        <f t="shared" si="138"/>
        <v>0</v>
      </c>
      <c r="AQ576" s="506">
        <f t="shared" si="140"/>
        <v>0</v>
      </c>
      <c r="AR576" s="671"/>
      <c r="AS576" s="512"/>
      <c r="AT576" s="513" t="str">
        <f>IF(('1C TSsoustraitance'!AP293*FICHE!C$14&lt;J576),"Forfait limité à "&amp;FICHE!C$14&amp;"€/jour","")</f>
        <v/>
      </c>
      <c r="AU576" s="797"/>
      <c r="AV576" s="484"/>
      <c r="AW576" s="484"/>
      <c r="AX576" s="484"/>
      <c r="AY576" s="484"/>
      <c r="AZ576" s="484"/>
      <c r="BA576" s="4"/>
      <c r="BB576" s="4"/>
      <c r="BC576" s="4"/>
      <c r="BD576" s="4"/>
      <c r="BE576" s="4"/>
      <c r="BF576" s="4"/>
      <c r="BG576" s="4"/>
      <c r="BH576" s="4"/>
      <c r="BI576" s="4"/>
      <c r="BJ576" s="4"/>
      <c r="BK576" s="4"/>
      <c r="BL576" s="4"/>
      <c r="BM576" s="4"/>
      <c r="BN576" s="4"/>
      <c r="BO576" s="4"/>
      <c r="BP576" s="4"/>
      <c r="BQ576" s="4"/>
      <c r="BR576" s="4"/>
      <c r="BS576" s="4"/>
      <c r="BT576" s="4"/>
      <c r="BU576" s="4"/>
      <c r="BV576" s="4"/>
      <c r="BW576" s="4"/>
      <c r="BX576" s="4"/>
      <c r="BY576" s="4"/>
      <c r="BZ576" s="4"/>
      <c r="CA576" s="4"/>
      <c r="CB576" s="4"/>
      <c r="CC576" s="4"/>
      <c r="CD576" s="4"/>
      <c r="CE576" s="4"/>
      <c r="CF576" s="4"/>
      <c r="CG576" s="4"/>
      <c r="CH576" s="4"/>
      <c r="CI576" s="4"/>
      <c r="CJ576" s="4"/>
      <c r="CK576" s="4"/>
      <c r="CL576" s="4"/>
      <c r="CM576" s="4"/>
      <c r="CN576" s="4"/>
      <c r="CO576" s="4"/>
      <c r="CP576" s="4"/>
      <c r="CQ576" s="4"/>
      <c r="CR576" s="4"/>
      <c r="CS576" s="4"/>
      <c r="CT576" s="4"/>
      <c r="CU576" s="4"/>
      <c r="CV576" s="4"/>
      <c r="CW576" s="4"/>
      <c r="CX576" s="4"/>
      <c r="CY576" s="4"/>
      <c r="CZ576" s="4"/>
      <c r="DA576" s="4"/>
      <c r="DB576" s="4"/>
      <c r="DC576" s="4"/>
      <c r="DD576" s="4"/>
      <c r="DE576" s="4"/>
      <c r="DF576" s="4"/>
      <c r="DG576" s="4"/>
      <c r="DH576" s="4"/>
      <c r="DI576" s="4"/>
      <c r="DJ576" s="4"/>
      <c r="DK576" s="4"/>
      <c r="DL576" s="4"/>
      <c r="DM576" s="4"/>
      <c r="DN576" s="4"/>
      <c r="DO576" s="4"/>
      <c r="DP576" s="4"/>
      <c r="DQ576" s="4"/>
      <c r="DR576" s="4"/>
      <c r="DS576" s="4"/>
      <c r="DT576" s="4"/>
      <c r="DU576" s="4"/>
      <c r="DV576" s="4"/>
      <c r="DW576" s="4"/>
      <c r="DX576" s="4"/>
      <c r="DY576" s="4"/>
      <c r="DZ576" s="4"/>
      <c r="EA576" s="4"/>
      <c r="EB576" s="4"/>
      <c r="EC576" s="4"/>
      <c r="ED576" s="4"/>
      <c r="EE576" s="4"/>
      <c r="EF576" s="4"/>
      <c r="EG576" s="4"/>
      <c r="EH576" s="4"/>
      <c r="EI576" s="4"/>
      <c r="EJ576" s="4"/>
      <c r="EK576" s="4"/>
      <c r="EL576" s="4"/>
      <c r="EM576" s="4"/>
      <c r="EN576" s="4"/>
      <c r="EO576" s="4"/>
      <c r="EP576" s="4"/>
      <c r="EQ576" s="4"/>
      <c r="ER576" s="4"/>
      <c r="ES576" s="4"/>
      <c r="ET576" s="4"/>
      <c r="EU576" s="4"/>
      <c r="EV576" s="4"/>
      <c r="EW576" s="4"/>
      <c r="EX576" s="4"/>
      <c r="EY576" s="4"/>
      <c r="EZ576" s="4"/>
      <c r="FA576" s="4"/>
      <c r="FB576" s="4"/>
      <c r="FC576" s="4"/>
      <c r="FD576" s="4"/>
      <c r="FE576" s="4"/>
      <c r="FF576" s="4"/>
      <c r="FG576" s="4"/>
      <c r="FH576" s="4"/>
      <c r="FI576" s="4"/>
      <c r="FJ576" s="4"/>
      <c r="FK576" s="4"/>
      <c r="FL576" s="4"/>
      <c r="FM576" s="4"/>
      <c r="FN576" s="4"/>
      <c r="FO576" s="4"/>
      <c r="FP576" s="4"/>
      <c r="FQ576" s="4"/>
      <c r="FR576" s="4"/>
      <c r="FS576" s="4"/>
      <c r="FT576" s="4"/>
      <c r="FU576" s="4"/>
      <c r="FV576" s="4"/>
      <c r="FW576" s="4"/>
      <c r="FX576" s="4"/>
      <c r="FY576" s="4"/>
      <c r="FZ576" s="4"/>
      <c r="GA576" s="4"/>
      <c r="GB576" s="4"/>
      <c r="GC576" s="4"/>
      <c r="GD576" s="4"/>
      <c r="GE576" s="4"/>
      <c r="GF576" s="4"/>
      <c r="GG576" s="4"/>
      <c r="GH576" s="4"/>
      <c r="GI576" s="4"/>
      <c r="GJ576" s="4"/>
      <c r="GK576" s="4"/>
      <c r="GL576" s="4"/>
      <c r="GM576" s="4"/>
      <c r="GN576" s="4"/>
      <c r="GO576" s="4"/>
      <c r="GP576" s="4"/>
      <c r="GQ576" s="4"/>
      <c r="GR576" s="4"/>
      <c r="GS576" s="4"/>
      <c r="GT576" s="4"/>
      <c r="GU576" s="4"/>
      <c r="GV576" s="4"/>
      <c r="GW576" s="4"/>
      <c r="GX576" s="4"/>
      <c r="GY576" s="4"/>
      <c r="GZ576" s="4"/>
      <c r="HA576" s="4"/>
      <c r="HB576" s="4"/>
      <c r="HC576" s="4"/>
    </row>
    <row r="577" spans="1:211" s="380" customFormat="1" ht="13.9" customHeight="1">
      <c r="A577" s="828" t="str">
        <f>IF('1C TSsoustraitance'!$A294&lt;&gt;0,'1C TSsoustraitance'!$A294,"")</f>
        <v/>
      </c>
      <c r="B577" s="530"/>
      <c r="C577" s="513" t="str">
        <f>IF('1C TSsoustraitance'!$A294&lt;&gt;0,'1C TSsoustraitance'!$B294,"")</f>
        <v/>
      </c>
      <c r="D577" s="513" t="str">
        <f>IF('1C TSsoustraitance'!$A294&lt;&gt;0,'1C TSsoustraitance'!$C294,"")</f>
        <v/>
      </c>
      <c r="E577" s="684"/>
      <c r="F577" s="685"/>
      <c r="G577" s="666">
        <f>'1C TSsoustraitance'!$D294</f>
        <v>0</v>
      </c>
      <c r="H577" s="533">
        <v>0.21</v>
      </c>
      <c r="I577" s="533">
        <v>1</v>
      </c>
      <c r="J577" s="534"/>
      <c r="K577" s="667">
        <f t="shared" si="141"/>
        <v>0</v>
      </c>
      <c r="L577" s="668">
        <f>IF(OR('1C TSsoustraitance'!$D294="",'1C TSsoustraitance'!$AP294=0),0,IF(AND('1C TSsoustraitance'!$D294&lt;&gt;"",$K$2="Pôle",'1C TSsoustraitance'!$E294="OUI"),(('1C TSsoustraitance'!$F294+'1C TSsoustraitance'!$G294+'1C TSsoustraitance'!$H294+'1C TSsoustraitance'!$I294+'1C TSsoustraitance'!$M294)/'1C TSsoustraitance'!$R294),IF(AND('1C TSsoustraitance'!$D294&lt;&gt;"",$K$2="Pôle",'1C TSsoustraitance'!$E294="NON"),(('1C TSsoustraitance'!$F294+'1C TSsoustraitance'!$G294+'1C TSsoustraitance'!$H294+'1C TSsoustraitance'!$I294+'1C TSsoustraitance'!$M294)/'1C TSsoustraitance'!$AP294),IF(AND('1C TSsoustraitance'!$D294&lt;&gt;"",$K$2&lt;&gt;"Pôle",'1C TSsoustraitance'!$E294="OUI"),(('1C TSsoustraitance'!$F294+'1C TSsoustraitance'!$G294+'1C TSsoustraitance'!$H294+'1C TSsoustraitance'!$I294+'1C TSsoustraitance'!$J294+'1C TSsoustraitance'!$K294+'1C TSsoustraitance'!$L294+'1C TSsoustraitance'!$M294+'1C TSsoustraitance'!$N294+'1C TSsoustraitance'!$O294+'1C TSsoustraitance'!$P294+'1C TSsoustraitance'!$Q294)/'1C TSsoustraitance'!$R294),IF(AND('1C TSsoustraitance'!$D294&lt;&gt;"",$K$2&lt;&gt;"Pôle",'1C TSsoustraitance'!$E294="NON"),(('1C TSsoustraitance'!$F294+'1C TSsoustraitance'!$G294+'1C TSsoustraitance'!$H294+'1C TSsoustraitance'!$I294+'1C TSsoustraitance'!$J294+'1C TSsoustraitance'!$K294+'1C TSsoustraitance'!$L294+'1C TSsoustraitance'!$M294+'1C TSsoustraitance'!$N294+'1C TSsoustraitance'!$O294+'1C TSsoustraitance'!$P294+'1C TSsoustraitance'!$Q294))/'1C TSsoustraitance'!$AP294)))))</f>
        <v>0</v>
      </c>
      <c r="M577" s="668">
        <f>IF(OR('1C TSsoustraitance'!$D294="",'1C TSsoustraitance'!AP$13=0),0,IF(AND('1C TSsoustraitance'!$D294&lt;&gt;"",$K$2="Pôle",'1C TSsoustraitance'!$E294="OUI"),(('1C TSsoustraitance'!$J294+'1C TSsoustraitance'!$K294+'1C TSsoustraitance'!$L294)/'1C TSsoustraitance'!$R294),IF(AND('1C TSsoustraitance'!$D294&lt;&gt;"",$K$2="Pôle",'1C TSsoustraitance'!$E294="NON"),(('1C TSsoustraitance'!$J294+'1C TSsoustraitance'!$K294+'1C TSsoustraitance'!$L294)/'1C TSsoustraitance'!$AP294),IF(AND('1C TSsoustraitance'!$D294&lt;&gt;"",$K$2&lt;&gt;"Pôle"),0))))</f>
        <v>0</v>
      </c>
      <c r="N577" s="668">
        <f t="shared" si="136"/>
        <v>0</v>
      </c>
      <c r="O577" s="669">
        <f>IF(OR('1C TSsoustraitance'!$D294="",'1C TSsoustraitance'!$E294="OUI",'1C TSsoustraitance'!$AP294=0),0,(('1C TSsoustraitance'!$S294)/'1C TSsoustraitance'!$AP294))</f>
        <v>0</v>
      </c>
      <c r="P577" s="669">
        <f>IF(OR('1C TSsoustraitance'!$D294="",'1C TSsoustraitance'!$E294="OUI",'1C TSsoustraitance'!$AP294=0),0,(('1C TSsoustraitance'!$T294)/'1C TSsoustraitance'!$AP294))</f>
        <v>0</v>
      </c>
      <c r="Q577" s="669">
        <f>IF(OR('1C TSsoustraitance'!$D294="",'1C TSsoustraitance'!$E294="OUI",'1C TSsoustraitance'!$AP294=0),0,(('1C TSsoustraitance'!$U294)/'1C TSsoustraitance'!$AP294))</f>
        <v>0</v>
      </c>
      <c r="R577" s="669">
        <f>IF(OR('1C TSsoustraitance'!$D294="",'1C TSsoustraitance'!$E294="OUI",'1C TSsoustraitance'!$AP294=0),0,(('1C TSsoustraitance'!$V294)/'1C TSsoustraitance'!$AP294))</f>
        <v>0</v>
      </c>
      <c r="S577" s="669">
        <f>IF(OR('1C TSsoustraitance'!$D294="",'1C TSsoustraitance'!$E294="OUI",'1C TSsoustraitance'!$AP294=0),0,(('1C TSsoustraitance'!$W294)/'1C TSsoustraitance'!$AP294))</f>
        <v>0</v>
      </c>
      <c r="T577" s="669">
        <f>IF(OR('1C TSsoustraitance'!$D294="",'1C TSsoustraitance'!$E294="OUI",'1C TSsoustraitance'!$AP294=0),0,(('1C TSsoustraitance'!$X294)/'1C TSsoustraitance'!$AP294))</f>
        <v>0</v>
      </c>
      <c r="U577" s="669">
        <f>IF(OR('1C TSsoustraitance'!$D294="",'1C TSsoustraitance'!$E294="OUI",'1C TSsoustraitance'!$AP294=0),0,(('1C TSsoustraitance'!$Y294)/'1C TSsoustraitance'!$AP294))</f>
        <v>0</v>
      </c>
      <c r="V577" s="669">
        <f>IF(OR('1C TSsoustraitance'!$D294="",'1C TSsoustraitance'!$E294="OUI",'1C TSsoustraitance'!$AP294=0),0,(('1C TSsoustraitance'!$Z294)/'1C TSsoustraitance'!$AP294))</f>
        <v>0</v>
      </c>
      <c r="W577" s="669">
        <f>IF(OR('1C TSsoustraitance'!$D294="",'1C TSsoustraitance'!$E294="OUI",'1C TSsoustraitance'!$AP294=0),0,(('1C TSsoustraitance'!$AA294)/'1C TSsoustraitance'!$AP294))</f>
        <v>0</v>
      </c>
      <c r="X577" s="669">
        <f>IF(OR('1C TSsoustraitance'!$D294="",'1C TSsoustraitance'!$E294="OUI",'1C TSsoustraitance'!$AP294=0),0,(('1C TSsoustraitance'!$AB294)/'1C TSsoustraitance'!$AP294))</f>
        <v>0</v>
      </c>
      <c r="Y577" s="669">
        <f>IF(OR('1C TSsoustraitance'!$D294="",'1C TSsoustraitance'!$E294="OUI",'1C TSsoustraitance'!$AP294=0),0,(('1C TSsoustraitance'!$AC294)/'1C TSsoustraitance'!$AP294))</f>
        <v>0</v>
      </c>
      <c r="Z577" s="669">
        <f>IF(OR('1C TSsoustraitance'!$D294="",'1C TSsoustraitance'!$E294="OUI",'1C TSsoustraitance'!$AP294=0),0,(('1C TSsoustraitance'!$AD294)/'1C TSsoustraitance'!$AP294))</f>
        <v>0</v>
      </c>
      <c r="AA577" s="669">
        <f>IF(OR('1C TSsoustraitance'!$D294="",'1C TSsoustraitance'!$E294="OUI",'1C TSsoustraitance'!$AP294=0),0,(('1C TSsoustraitance'!$AE294)/'1C TSsoustraitance'!$AP294))</f>
        <v>0</v>
      </c>
      <c r="AB577" s="669">
        <f>IF(OR('1C TSsoustraitance'!$D294="",'1C TSsoustraitance'!$E294="OUI",'1C TSsoustraitance'!$AP294=0),0,(('1C TSsoustraitance'!$AF294)/'1C TSsoustraitance'!$AP294))</f>
        <v>0</v>
      </c>
      <c r="AC577" s="669">
        <f>IF(OR('1C TSsoustraitance'!$D294="",'1C TSsoustraitance'!$E294="OUI",'1C TSsoustraitance'!$AP294=0),0,(('1C TSsoustraitance'!$AG294)/'1C TSsoustraitance'!$AP294))</f>
        <v>0</v>
      </c>
      <c r="AD577" s="669">
        <f>IF(OR('1C TSsoustraitance'!$D294="",'1C TSsoustraitance'!$E294="OUI",'1C TSsoustraitance'!$AP294=0),0,(('1C TSsoustraitance'!$AH294)/'1C TSsoustraitance'!$AP294))</f>
        <v>0</v>
      </c>
      <c r="AE577" s="669">
        <f>IF(OR('1C TSsoustraitance'!$D294="",'1C TSsoustraitance'!$E294="OUI",'1C TSsoustraitance'!$AP294=0),0,(('1C TSsoustraitance'!$AI294)/'1C TSsoustraitance'!$AP294))</f>
        <v>0</v>
      </c>
      <c r="AF577" s="669">
        <f>IF(OR('1C TSsoustraitance'!$D294="",'1C TSsoustraitance'!$E294="OUI",'1C TSsoustraitance'!$AP294=0),0,(('1C TSsoustraitance'!$AJ294)/'1C TSsoustraitance'!$AP294))</f>
        <v>0</v>
      </c>
      <c r="AG577" s="669">
        <f>IF(OR('1C TSsoustraitance'!$D294="",'1C TSsoustraitance'!$E294="OUI",'1C TSsoustraitance'!$AP294=0),0,(('1C TSsoustraitance'!$AK294)/'1C TSsoustraitance'!$AP294))</f>
        <v>0</v>
      </c>
      <c r="AH577" s="669">
        <f>IF(OR('1C TSsoustraitance'!$D294="",'1C TSsoustraitance'!$E294="OUI",'1C TSsoustraitance'!$AP294=0),0,(('1C TSsoustraitance'!$AL294)/'1C TSsoustraitance'!$AP294))</f>
        <v>0</v>
      </c>
      <c r="AI577" s="669">
        <f>IF(OR('1C TSsoustraitance'!$D294="",'1C TSsoustraitance'!$E294="OUI",'1C TSsoustraitance'!$AP294=0),0,(('1C TSsoustraitance'!$AM294)/'1C TSsoustraitance'!$AP294))</f>
        <v>0</v>
      </c>
      <c r="AJ577" s="669">
        <f>IF(OR('1C TSsoustraitance'!$D294="",'1C TSsoustraitance'!$E294="OUI",'1C TSsoustraitance'!$AP294=0),0,(('1C TSsoustraitance'!$AN294)/'1C TSsoustraitance'!$AP294))</f>
        <v>0</v>
      </c>
      <c r="AK577" s="669">
        <f t="shared" si="142"/>
        <v>0</v>
      </c>
      <c r="AL577" s="668">
        <f t="shared" si="143"/>
        <v>0</v>
      </c>
      <c r="AM577" s="670">
        <f>IF(Tableau7[[#This Row],[N° pièce]]="",0,(Tableau7[[#This Row],[hors TVA]]+(Tableau7[[#This Row],[hors TVA]]*Tableau7[[#This Row],[Taux TVA]])-(Tableau7[[#This Row],[hors TVA]]*Tableau7[[#This Row],[Taux TVA]]*Tableau7[[#This Row],[Régime TVA: Récupération]]))*Tableau7[[#This Row],[Type 1]])</f>
        <v>0</v>
      </c>
      <c r="AN577" s="670">
        <f>IF(Tableau7[[#This Row],[N° pièce]]="",0,IF($K$2="pôle",((Tableau7[[#This Row],[hors TVA]]+(Tableau7[[#This Row],[hors TVA]]*Tableau7[[#This Row],[Taux TVA]])-(Tableau7[[#This Row],[hors TVA]]*Tableau7[[#This Row],[Taux TVA]]*Tableau7[[#This Row],[Régime TVA: Récupération]]))*Tableau7[[#This Row],[Type 2]]),0))</f>
        <v>0</v>
      </c>
      <c r="AO577" s="670">
        <f t="shared" si="139"/>
        <v>0</v>
      </c>
      <c r="AP577" s="255">
        <f t="shared" si="138"/>
        <v>0</v>
      </c>
      <c r="AQ577" s="506">
        <f t="shared" si="140"/>
        <v>0</v>
      </c>
      <c r="AR577" s="671"/>
      <c r="AS577" s="512"/>
      <c r="AT577" s="513" t="str">
        <f>IF(('1C TSsoustraitance'!AP294*FICHE!C$14&lt;J577),"Forfait limité à "&amp;FICHE!C$14&amp;"€/jour","")</f>
        <v/>
      </c>
      <c r="AU577" s="797"/>
      <c r="AV577" s="484"/>
      <c r="AW577" s="484"/>
      <c r="AX577" s="484"/>
      <c r="AY577" s="484"/>
      <c r="AZ577" s="484"/>
      <c r="BA577" s="4"/>
      <c r="BB577" s="4"/>
      <c r="BC577" s="4"/>
      <c r="BD577" s="4"/>
      <c r="BE577" s="4"/>
      <c r="BF577" s="4"/>
      <c r="BG577" s="4"/>
      <c r="BH577" s="4"/>
      <c r="BI577" s="4"/>
      <c r="BJ577" s="4"/>
      <c r="BK577" s="4"/>
      <c r="BL577" s="4"/>
      <c r="BM577" s="4"/>
      <c r="BN577" s="4"/>
      <c r="BO577" s="4"/>
      <c r="BP577" s="4"/>
      <c r="BQ577" s="4"/>
      <c r="BR577" s="4"/>
      <c r="BS577" s="4"/>
      <c r="BT577" s="4"/>
      <c r="BU577" s="4"/>
      <c r="BV577" s="4"/>
      <c r="BW577" s="4"/>
      <c r="BX577" s="4"/>
      <c r="BY577" s="4"/>
      <c r="BZ577" s="4"/>
      <c r="CA577" s="4"/>
      <c r="CB577" s="4"/>
      <c r="CC577" s="4"/>
      <c r="CD577" s="4"/>
      <c r="CE577" s="4"/>
      <c r="CF577" s="4"/>
      <c r="CG577" s="4"/>
      <c r="CH577" s="4"/>
      <c r="CI577" s="4"/>
      <c r="CJ577" s="4"/>
      <c r="CK577" s="4"/>
      <c r="CL577" s="4"/>
      <c r="CM577" s="4"/>
      <c r="CN577" s="4"/>
      <c r="CO577" s="4"/>
      <c r="CP577" s="4"/>
      <c r="CQ577" s="4"/>
      <c r="CR577" s="4"/>
      <c r="CS577" s="4"/>
      <c r="CT577" s="4"/>
      <c r="CU577" s="4"/>
      <c r="CV577" s="4"/>
      <c r="CW577" s="4"/>
      <c r="CX577" s="4"/>
      <c r="CY577" s="4"/>
      <c r="CZ577" s="4"/>
      <c r="DA577" s="4"/>
      <c r="DB577" s="4"/>
      <c r="DC577" s="4"/>
      <c r="DD577" s="4"/>
      <c r="DE577" s="4"/>
      <c r="DF577" s="4"/>
      <c r="DG577" s="4"/>
      <c r="DH577" s="4"/>
      <c r="DI577" s="4"/>
      <c r="DJ577" s="4"/>
      <c r="DK577" s="4"/>
      <c r="DL577" s="4"/>
      <c r="DM577" s="4"/>
      <c r="DN577" s="4"/>
      <c r="DO577" s="4"/>
      <c r="DP577" s="4"/>
      <c r="DQ577" s="4"/>
      <c r="DR577" s="4"/>
      <c r="DS577" s="4"/>
      <c r="DT577" s="4"/>
      <c r="DU577" s="4"/>
      <c r="DV577" s="4"/>
      <c r="DW577" s="4"/>
      <c r="DX577" s="4"/>
      <c r="DY577" s="4"/>
      <c r="DZ577" s="4"/>
      <c r="EA577" s="4"/>
      <c r="EB577" s="4"/>
      <c r="EC577" s="4"/>
      <c r="ED577" s="4"/>
      <c r="EE577" s="4"/>
      <c r="EF577" s="4"/>
      <c r="EG577" s="4"/>
      <c r="EH577" s="4"/>
      <c r="EI577" s="4"/>
      <c r="EJ577" s="4"/>
      <c r="EK577" s="4"/>
      <c r="EL577" s="4"/>
      <c r="EM577" s="4"/>
      <c r="EN577" s="4"/>
      <c r="EO577" s="4"/>
      <c r="EP577" s="4"/>
      <c r="EQ577" s="4"/>
      <c r="ER577" s="4"/>
      <c r="ES577" s="4"/>
      <c r="ET577" s="4"/>
      <c r="EU577" s="4"/>
      <c r="EV577" s="4"/>
      <c r="EW577" s="4"/>
      <c r="EX577" s="4"/>
      <c r="EY577" s="4"/>
      <c r="EZ577" s="4"/>
      <c r="FA577" s="4"/>
      <c r="FB577" s="4"/>
      <c r="FC577" s="4"/>
      <c r="FD577" s="4"/>
      <c r="FE577" s="4"/>
      <c r="FF577" s="4"/>
      <c r="FG577" s="4"/>
      <c r="FH577" s="4"/>
      <c r="FI577" s="4"/>
      <c r="FJ577" s="4"/>
      <c r="FK577" s="4"/>
      <c r="FL577" s="4"/>
      <c r="FM577" s="4"/>
      <c r="FN577" s="4"/>
      <c r="FO577" s="4"/>
      <c r="FP577" s="4"/>
      <c r="FQ577" s="4"/>
      <c r="FR577" s="4"/>
      <c r="FS577" s="4"/>
      <c r="FT577" s="4"/>
      <c r="FU577" s="4"/>
      <c r="FV577" s="4"/>
      <c r="FW577" s="4"/>
      <c r="FX577" s="4"/>
      <c r="FY577" s="4"/>
      <c r="FZ577" s="4"/>
      <c r="GA577" s="4"/>
      <c r="GB577" s="4"/>
      <c r="GC577" s="4"/>
      <c r="GD577" s="4"/>
      <c r="GE577" s="4"/>
      <c r="GF577" s="4"/>
      <c r="GG577" s="4"/>
      <c r="GH577" s="4"/>
      <c r="GI577" s="4"/>
      <c r="GJ577" s="4"/>
      <c r="GK577" s="4"/>
      <c r="GL577" s="4"/>
      <c r="GM577" s="4"/>
      <c r="GN577" s="4"/>
      <c r="GO577" s="4"/>
      <c r="GP577" s="4"/>
      <c r="GQ577" s="4"/>
      <c r="GR577" s="4"/>
      <c r="GS577" s="4"/>
      <c r="GT577" s="4"/>
      <c r="GU577" s="4"/>
      <c r="GV577" s="4"/>
      <c r="GW577" s="4"/>
      <c r="GX577" s="4"/>
      <c r="GY577" s="4"/>
      <c r="GZ577" s="4"/>
      <c r="HA577" s="4"/>
      <c r="HB577" s="4"/>
      <c r="HC577" s="4"/>
    </row>
    <row r="578" spans="1:211" s="380" customFormat="1" ht="13.9" customHeight="1">
      <c r="A578" s="828" t="str">
        <f>IF('1C TSsoustraitance'!$A295&lt;&gt;0,'1C TSsoustraitance'!$A295,"")</f>
        <v/>
      </c>
      <c r="B578" s="530"/>
      <c r="C578" s="513" t="str">
        <f>IF('1C TSsoustraitance'!$A295&lt;&gt;0,'1C TSsoustraitance'!$B295,"")</f>
        <v/>
      </c>
      <c r="D578" s="513" t="str">
        <f>IF('1C TSsoustraitance'!$A295&lt;&gt;0,'1C TSsoustraitance'!$C295,"")</f>
        <v/>
      </c>
      <c r="E578" s="684"/>
      <c r="F578" s="685"/>
      <c r="G578" s="666">
        <f>'1C TSsoustraitance'!$D295</f>
        <v>0</v>
      </c>
      <c r="H578" s="533">
        <v>0.21</v>
      </c>
      <c r="I578" s="533">
        <v>1</v>
      </c>
      <c r="J578" s="534"/>
      <c r="K578" s="667">
        <f t="shared" si="141"/>
        <v>0</v>
      </c>
      <c r="L578" s="668">
        <f>IF(OR('1C TSsoustraitance'!$D295="",'1C TSsoustraitance'!$AP295=0),0,IF(AND('1C TSsoustraitance'!$D295&lt;&gt;"",$K$2="Pôle",'1C TSsoustraitance'!$E295="OUI"),(('1C TSsoustraitance'!$F295+'1C TSsoustraitance'!$G295+'1C TSsoustraitance'!$H295+'1C TSsoustraitance'!$I295+'1C TSsoustraitance'!$M295)/'1C TSsoustraitance'!$R295),IF(AND('1C TSsoustraitance'!$D295&lt;&gt;"",$K$2="Pôle",'1C TSsoustraitance'!$E295="NON"),(('1C TSsoustraitance'!$F295+'1C TSsoustraitance'!$G295+'1C TSsoustraitance'!$H295+'1C TSsoustraitance'!$I295+'1C TSsoustraitance'!$M295)/'1C TSsoustraitance'!$AP295),IF(AND('1C TSsoustraitance'!$D295&lt;&gt;"",$K$2&lt;&gt;"Pôle",'1C TSsoustraitance'!$E295="OUI"),(('1C TSsoustraitance'!$F295+'1C TSsoustraitance'!$G295+'1C TSsoustraitance'!$H295+'1C TSsoustraitance'!$I295+'1C TSsoustraitance'!$J295+'1C TSsoustraitance'!$K295+'1C TSsoustraitance'!$L295+'1C TSsoustraitance'!$M295+'1C TSsoustraitance'!$N295+'1C TSsoustraitance'!$O295+'1C TSsoustraitance'!$P295+'1C TSsoustraitance'!$Q295)/'1C TSsoustraitance'!$R295),IF(AND('1C TSsoustraitance'!$D295&lt;&gt;"",$K$2&lt;&gt;"Pôle",'1C TSsoustraitance'!$E295="NON"),(('1C TSsoustraitance'!$F295+'1C TSsoustraitance'!$G295+'1C TSsoustraitance'!$H295+'1C TSsoustraitance'!$I295+'1C TSsoustraitance'!$J295+'1C TSsoustraitance'!$K295+'1C TSsoustraitance'!$L295+'1C TSsoustraitance'!$M295+'1C TSsoustraitance'!$N295+'1C TSsoustraitance'!$O295+'1C TSsoustraitance'!$P295+'1C TSsoustraitance'!$Q295))/'1C TSsoustraitance'!$AP295)))))</f>
        <v>0</v>
      </c>
      <c r="M578" s="668">
        <f>IF(OR('1C TSsoustraitance'!$D295="",'1C TSsoustraitance'!AP$13=0),0,IF(AND('1C TSsoustraitance'!$D295&lt;&gt;"",$K$2="Pôle",'1C TSsoustraitance'!$E295="OUI"),(('1C TSsoustraitance'!$J295+'1C TSsoustraitance'!$K295+'1C TSsoustraitance'!$L295)/'1C TSsoustraitance'!$R295),IF(AND('1C TSsoustraitance'!$D295&lt;&gt;"",$K$2="Pôle",'1C TSsoustraitance'!$E295="NON"),(('1C TSsoustraitance'!$J295+'1C TSsoustraitance'!$K295+'1C TSsoustraitance'!$L295)/'1C TSsoustraitance'!$AP295),IF(AND('1C TSsoustraitance'!$D295&lt;&gt;"",$K$2&lt;&gt;"Pôle"),0))))</f>
        <v>0</v>
      </c>
      <c r="N578" s="668">
        <f t="shared" si="136"/>
        <v>0</v>
      </c>
      <c r="O578" s="669">
        <f>IF(OR('1C TSsoustraitance'!$D295="",'1C TSsoustraitance'!$E295="OUI",'1C TSsoustraitance'!$AP295=0),0,(('1C TSsoustraitance'!$S295)/'1C TSsoustraitance'!$AP295))</f>
        <v>0</v>
      </c>
      <c r="P578" s="669">
        <f>IF(OR('1C TSsoustraitance'!$D295="",'1C TSsoustraitance'!$E295="OUI",'1C TSsoustraitance'!$AP295=0),0,(('1C TSsoustraitance'!$T295)/'1C TSsoustraitance'!$AP295))</f>
        <v>0</v>
      </c>
      <c r="Q578" s="669">
        <f>IF(OR('1C TSsoustraitance'!$D295="",'1C TSsoustraitance'!$E295="OUI",'1C TSsoustraitance'!$AP295=0),0,(('1C TSsoustraitance'!$U295)/'1C TSsoustraitance'!$AP295))</f>
        <v>0</v>
      </c>
      <c r="R578" s="669">
        <f>IF(OR('1C TSsoustraitance'!$D295="",'1C TSsoustraitance'!$E295="OUI",'1C TSsoustraitance'!$AP295=0),0,(('1C TSsoustraitance'!$V295)/'1C TSsoustraitance'!$AP295))</f>
        <v>0</v>
      </c>
      <c r="S578" s="669">
        <f>IF(OR('1C TSsoustraitance'!$D295="",'1C TSsoustraitance'!$E295="OUI",'1C TSsoustraitance'!$AP295=0),0,(('1C TSsoustraitance'!$W295)/'1C TSsoustraitance'!$AP295))</f>
        <v>0</v>
      </c>
      <c r="T578" s="669">
        <f>IF(OR('1C TSsoustraitance'!$D295="",'1C TSsoustraitance'!$E295="OUI",'1C TSsoustraitance'!$AP295=0),0,(('1C TSsoustraitance'!$X295)/'1C TSsoustraitance'!$AP295))</f>
        <v>0</v>
      </c>
      <c r="U578" s="669">
        <f>IF(OR('1C TSsoustraitance'!$D295="",'1C TSsoustraitance'!$E295="OUI",'1C TSsoustraitance'!$AP295=0),0,(('1C TSsoustraitance'!$Y295)/'1C TSsoustraitance'!$AP295))</f>
        <v>0</v>
      </c>
      <c r="V578" s="669">
        <f>IF(OR('1C TSsoustraitance'!$D295="",'1C TSsoustraitance'!$E295="OUI",'1C TSsoustraitance'!$AP295=0),0,(('1C TSsoustraitance'!$Z295)/'1C TSsoustraitance'!$AP295))</f>
        <v>0</v>
      </c>
      <c r="W578" s="669">
        <f>IF(OR('1C TSsoustraitance'!$D295="",'1C TSsoustraitance'!$E295="OUI",'1C TSsoustraitance'!$AP295=0),0,(('1C TSsoustraitance'!$AA295)/'1C TSsoustraitance'!$AP295))</f>
        <v>0</v>
      </c>
      <c r="X578" s="669">
        <f>IF(OR('1C TSsoustraitance'!$D295="",'1C TSsoustraitance'!$E295="OUI",'1C TSsoustraitance'!$AP295=0),0,(('1C TSsoustraitance'!$AB295)/'1C TSsoustraitance'!$AP295))</f>
        <v>0</v>
      </c>
      <c r="Y578" s="669">
        <f>IF(OR('1C TSsoustraitance'!$D295="",'1C TSsoustraitance'!$E295="OUI",'1C TSsoustraitance'!$AP295=0),0,(('1C TSsoustraitance'!$AC295)/'1C TSsoustraitance'!$AP295))</f>
        <v>0</v>
      </c>
      <c r="Z578" s="669">
        <f>IF(OR('1C TSsoustraitance'!$D295="",'1C TSsoustraitance'!$E295="OUI",'1C TSsoustraitance'!$AP295=0),0,(('1C TSsoustraitance'!$AD295)/'1C TSsoustraitance'!$AP295))</f>
        <v>0</v>
      </c>
      <c r="AA578" s="669">
        <f>IF(OR('1C TSsoustraitance'!$D295="",'1C TSsoustraitance'!$E295="OUI",'1C TSsoustraitance'!$AP295=0),0,(('1C TSsoustraitance'!$AE295)/'1C TSsoustraitance'!$AP295))</f>
        <v>0</v>
      </c>
      <c r="AB578" s="669">
        <f>IF(OR('1C TSsoustraitance'!$D295="",'1C TSsoustraitance'!$E295="OUI",'1C TSsoustraitance'!$AP295=0),0,(('1C TSsoustraitance'!$AF295)/'1C TSsoustraitance'!$AP295))</f>
        <v>0</v>
      </c>
      <c r="AC578" s="669">
        <f>IF(OR('1C TSsoustraitance'!$D295="",'1C TSsoustraitance'!$E295="OUI",'1C TSsoustraitance'!$AP295=0),0,(('1C TSsoustraitance'!$AG295)/'1C TSsoustraitance'!$AP295))</f>
        <v>0</v>
      </c>
      <c r="AD578" s="669">
        <f>IF(OR('1C TSsoustraitance'!$D295="",'1C TSsoustraitance'!$E295="OUI",'1C TSsoustraitance'!$AP295=0),0,(('1C TSsoustraitance'!$AH295)/'1C TSsoustraitance'!$AP295))</f>
        <v>0</v>
      </c>
      <c r="AE578" s="669">
        <f>IF(OR('1C TSsoustraitance'!$D295="",'1C TSsoustraitance'!$E295="OUI",'1C TSsoustraitance'!$AP295=0),0,(('1C TSsoustraitance'!$AI295)/'1C TSsoustraitance'!$AP295))</f>
        <v>0</v>
      </c>
      <c r="AF578" s="669">
        <f>IF(OR('1C TSsoustraitance'!$D295="",'1C TSsoustraitance'!$E295="OUI",'1C TSsoustraitance'!$AP295=0),0,(('1C TSsoustraitance'!$AJ295)/'1C TSsoustraitance'!$AP295))</f>
        <v>0</v>
      </c>
      <c r="AG578" s="669">
        <f>IF(OR('1C TSsoustraitance'!$D295="",'1C TSsoustraitance'!$E295="OUI",'1C TSsoustraitance'!$AP295=0),0,(('1C TSsoustraitance'!$AK295)/'1C TSsoustraitance'!$AP295))</f>
        <v>0</v>
      </c>
      <c r="AH578" s="669">
        <f>IF(OR('1C TSsoustraitance'!$D295="",'1C TSsoustraitance'!$E295="OUI",'1C TSsoustraitance'!$AP295=0),0,(('1C TSsoustraitance'!$AL295)/'1C TSsoustraitance'!$AP295))</f>
        <v>0</v>
      </c>
      <c r="AI578" s="669">
        <f>IF(OR('1C TSsoustraitance'!$D295="",'1C TSsoustraitance'!$E295="OUI",'1C TSsoustraitance'!$AP295=0),0,(('1C TSsoustraitance'!$AM295)/'1C TSsoustraitance'!$AP295))</f>
        <v>0</v>
      </c>
      <c r="AJ578" s="669">
        <f>IF(OR('1C TSsoustraitance'!$D295="",'1C TSsoustraitance'!$E295="OUI",'1C TSsoustraitance'!$AP295=0),0,(('1C TSsoustraitance'!$AN295)/'1C TSsoustraitance'!$AP295))</f>
        <v>0</v>
      </c>
      <c r="AK578" s="669">
        <f t="shared" si="142"/>
        <v>0</v>
      </c>
      <c r="AL578" s="668">
        <f t="shared" si="143"/>
        <v>0</v>
      </c>
      <c r="AM578" s="670">
        <f>IF(Tableau7[[#This Row],[N° pièce]]="",0,(Tableau7[[#This Row],[hors TVA]]+(Tableau7[[#This Row],[hors TVA]]*Tableau7[[#This Row],[Taux TVA]])-(Tableau7[[#This Row],[hors TVA]]*Tableau7[[#This Row],[Taux TVA]]*Tableau7[[#This Row],[Régime TVA: Récupération]]))*Tableau7[[#This Row],[Type 1]])</f>
        <v>0</v>
      </c>
      <c r="AN578" s="670">
        <f>IF(Tableau7[[#This Row],[N° pièce]]="",0,IF($K$2="pôle",((Tableau7[[#This Row],[hors TVA]]+(Tableau7[[#This Row],[hors TVA]]*Tableau7[[#This Row],[Taux TVA]])-(Tableau7[[#This Row],[hors TVA]]*Tableau7[[#This Row],[Taux TVA]]*Tableau7[[#This Row],[Régime TVA: Récupération]]))*Tableau7[[#This Row],[Type 2]]),0))</f>
        <v>0</v>
      </c>
      <c r="AO578" s="670">
        <f t="shared" si="139"/>
        <v>0</v>
      </c>
      <c r="AP578" s="255">
        <f t="shared" si="138"/>
        <v>0</v>
      </c>
      <c r="AQ578" s="506">
        <f t="shared" si="140"/>
        <v>0</v>
      </c>
      <c r="AR578" s="671"/>
      <c r="AS578" s="512"/>
      <c r="AT578" s="513" t="str">
        <f>IF(('1C TSsoustraitance'!AP295*FICHE!C$14&lt;J578),"Forfait limité à "&amp;FICHE!C$14&amp;"€/jour","")</f>
        <v/>
      </c>
      <c r="AU578" s="797"/>
      <c r="AV578" s="484"/>
      <c r="AW578" s="484"/>
      <c r="AX578" s="484"/>
      <c r="AY578" s="484"/>
      <c r="AZ578" s="484"/>
      <c r="BA578" s="4"/>
      <c r="BB578" s="4"/>
      <c r="BC578" s="4"/>
      <c r="BD578" s="4"/>
      <c r="BE578" s="4"/>
      <c r="BF578" s="4"/>
      <c r="BG578" s="4"/>
      <c r="BH578" s="4"/>
      <c r="BI578" s="4"/>
      <c r="BJ578" s="4"/>
      <c r="BK578" s="4"/>
      <c r="BL578" s="4"/>
      <c r="BM578" s="4"/>
      <c r="BN578" s="4"/>
      <c r="BO578" s="4"/>
      <c r="BP578" s="4"/>
      <c r="BQ578" s="4"/>
      <c r="BR578" s="4"/>
      <c r="BS578" s="4"/>
      <c r="BT578" s="4"/>
      <c r="BU578" s="4"/>
      <c r="BV578" s="4"/>
      <c r="BW578" s="4"/>
      <c r="BX578" s="4"/>
      <c r="BY578" s="4"/>
      <c r="BZ578" s="4"/>
      <c r="CA578" s="4"/>
      <c r="CB578" s="4"/>
      <c r="CC578" s="4"/>
      <c r="CD578" s="4"/>
      <c r="CE578" s="4"/>
      <c r="CF578" s="4"/>
      <c r="CG578" s="4"/>
      <c r="CH578" s="4"/>
      <c r="CI578" s="4"/>
      <c r="CJ578" s="4"/>
      <c r="CK578" s="4"/>
      <c r="CL578" s="4"/>
      <c r="CM578" s="4"/>
      <c r="CN578" s="4"/>
      <c r="CO578" s="4"/>
      <c r="CP578" s="4"/>
      <c r="CQ578" s="4"/>
      <c r="CR578" s="4"/>
      <c r="CS578" s="4"/>
      <c r="CT578" s="4"/>
      <c r="CU578" s="4"/>
      <c r="CV578" s="4"/>
      <c r="CW578" s="4"/>
      <c r="CX578" s="4"/>
      <c r="CY578" s="4"/>
      <c r="CZ578" s="4"/>
      <c r="DA578" s="4"/>
      <c r="DB578" s="4"/>
      <c r="DC578" s="4"/>
      <c r="DD578" s="4"/>
      <c r="DE578" s="4"/>
      <c r="DF578" s="4"/>
      <c r="DG578" s="4"/>
      <c r="DH578" s="4"/>
      <c r="DI578" s="4"/>
      <c r="DJ578" s="4"/>
      <c r="DK578" s="4"/>
      <c r="DL578" s="4"/>
      <c r="DM578" s="4"/>
      <c r="DN578" s="4"/>
      <c r="DO578" s="4"/>
      <c r="DP578" s="4"/>
      <c r="DQ578" s="4"/>
      <c r="DR578" s="4"/>
      <c r="DS578" s="4"/>
      <c r="DT578" s="4"/>
      <c r="DU578" s="4"/>
      <c r="DV578" s="4"/>
      <c r="DW578" s="4"/>
      <c r="DX578" s="4"/>
      <c r="DY578" s="4"/>
      <c r="DZ578" s="4"/>
      <c r="EA578" s="4"/>
      <c r="EB578" s="4"/>
      <c r="EC578" s="4"/>
      <c r="ED578" s="4"/>
      <c r="EE578" s="4"/>
      <c r="EF578" s="4"/>
      <c r="EG578" s="4"/>
      <c r="EH578" s="4"/>
      <c r="EI578" s="4"/>
      <c r="EJ578" s="4"/>
      <c r="EK578" s="4"/>
      <c r="EL578" s="4"/>
      <c r="EM578" s="4"/>
      <c r="EN578" s="4"/>
      <c r="EO578" s="4"/>
      <c r="EP578" s="4"/>
      <c r="EQ578" s="4"/>
      <c r="ER578" s="4"/>
      <c r="ES578" s="4"/>
      <c r="ET578" s="4"/>
      <c r="EU578" s="4"/>
      <c r="EV578" s="4"/>
      <c r="EW578" s="4"/>
      <c r="EX578" s="4"/>
      <c r="EY578" s="4"/>
      <c r="EZ578" s="4"/>
      <c r="FA578" s="4"/>
      <c r="FB578" s="4"/>
      <c r="FC578" s="4"/>
      <c r="FD578" s="4"/>
      <c r="FE578" s="4"/>
      <c r="FF578" s="4"/>
      <c r="FG578" s="4"/>
      <c r="FH578" s="4"/>
      <c r="FI578" s="4"/>
      <c r="FJ578" s="4"/>
      <c r="FK578" s="4"/>
      <c r="FL578" s="4"/>
      <c r="FM578" s="4"/>
      <c r="FN578" s="4"/>
      <c r="FO578" s="4"/>
      <c r="FP578" s="4"/>
      <c r="FQ578" s="4"/>
      <c r="FR578" s="4"/>
      <c r="FS578" s="4"/>
      <c r="FT578" s="4"/>
      <c r="FU578" s="4"/>
      <c r="FV578" s="4"/>
      <c r="FW578" s="4"/>
      <c r="FX578" s="4"/>
      <c r="FY578" s="4"/>
      <c r="FZ578" s="4"/>
      <c r="GA578" s="4"/>
      <c r="GB578" s="4"/>
      <c r="GC578" s="4"/>
      <c r="GD578" s="4"/>
      <c r="GE578" s="4"/>
      <c r="GF578" s="4"/>
      <c r="GG578" s="4"/>
      <c r="GH578" s="4"/>
      <c r="GI578" s="4"/>
      <c r="GJ578" s="4"/>
      <c r="GK578" s="4"/>
      <c r="GL578" s="4"/>
      <c r="GM578" s="4"/>
      <c r="GN578" s="4"/>
      <c r="GO578" s="4"/>
      <c r="GP578" s="4"/>
      <c r="GQ578" s="4"/>
      <c r="GR578" s="4"/>
      <c r="GS578" s="4"/>
      <c r="GT578" s="4"/>
      <c r="GU578" s="4"/>
      <c r="GV578" s="4"/>
      <c r="GW578" s="4"/>
      <c r="GX578" s="4"/>
      <c r="GY578" s="4"/>
      <c r="GZ578" s="4"/>
      <c r="HA578" s="4"/>
      <c r="HB578" s="4"/>
      <c r="HC578" s="4"/>
    </row>
    <row r="579" spans="1:211" s="380" customFormat="1" ht="13.9" customHeight="1">
      <c r="A579" s="828" t="str">
        <f>IF('1C TSsoustraitance'!$A296&lt;&gt;0,'1C TSsoustraitance'!$A296,"")</f>
        <v/>
      </c>
      <c r="B579" s="530"/>
      <c r="C579" s="513" t="str">
        <f>IF('1C TSsoustraitance'!$A296&lt;&gt;0,'1C TSsoustraitance'!$B296,"")</f>
        <v/>
      </c>
      <c r="D579" s="513" t="str">
        <f>IF('1C TSsoustraitance'!$A296&lt;&gt;0,'1C TSsoustraitance'!$C296,"")</f>
        <v/>
      </c>
      <c r="E579" s="684"/>
      <c r="F579" s="685"/>
      <c r="G579" s="666">
        <f>'1C TSsoustraitance'!$D296</f>
        <v>0</v>
      </c>
      <c r="H579" s="533">
        <v>0.21</v>
      </c>
      <c r="I579" s="533">
        <v>1</v>
      </c>
      <c r="J579" s="534"/>
      <c r="K579" s="667">
        <f t="shared" si="141"/>
        <v>0</v>
      </c>
      <c r="L579" s="668">
        <f>IF(OR('1C TSsoustraitance'!$D296="",'1C TSsoustraitance'!$AP296=0),0,IF(AND('1C TSsoustraitance'!$D296&lt;&gt;"",$K$2="Pôle",'1C TSsoustraitance'!$E296="OUI"),(('1C TSsoustraitance'!$F296+'1C TSsoustraitance'!$G296+'1C TSsoustraitance'!$H296+'1C TSsoustraitance'!$I296+'1C TSsoustraitance'!$M296)/'1C TSsoustraitance'!$R296),IF(AND('1C TSsoustraitance'!$D296&lt;&gt;"",$K$2="Pôle",'1C TSsoustraitance'!$E296="NON"),(('1C TSsoustraitance'!$F296+'1C TSsoustraitance'!$G296+'1C TSsoustraitance'!$H296+'1C TSsoustraitance'!$I296+'1C TSsoustraitance'!$M296)/'1C TSsoustraitance'!$AP296),IF(AND('1C TSsoustraitance'!$D296&lt;&gt;"",$K$2&lt;&gt;"Pôle",'1C TSsoustraitance'!$E296="OUI"),(('1C TSsoustraitance'!$F296+'1C TSsoustraitance'!$G296+'1C TSsoustraitance'!$H296+'1C TSsoustraitance'!$I296+'1C TSsoustraitance'!$J296+'1C TSsoustraitance'!$K296+'1C TSsoustraitance'!$L296+'1C TSsoustraitance'!$M296+'1C TSsoustraitance'!$N296+'1C TSsoustraitance'!$O296+'1C TSsoustraitance'!$P296+'1C TSsoustraitance'!$Q296)/'1C TSsoustraitance'!$R296),IF(AND('1C TSsoustraitance'!$D296&lt;&gt;"",$K$2&lt;&gt;"Pôle",'1C TSsoustraitance'!$E296="NON"),(('1C TSsoustraitance'!$F296+'1C TSsoustraitance'!$G296+'1C TSsoustraitance'!$H296+'1C TSsoustraitance'!$I296+'1C TSsoustraitance'!$J296+'1C TSsoustraitance'!$K296+'1C TSsoustraitance'!$L296+'1C TSsoustraitance'!$M296+'1C TSsoustraitance'!$N296+'1C TSsoustraitance'!$O296+'1C TSsoustraitance'!$P296+'1C TSsoustraitance'!$Q296))/'1C TSsoustraitance'!$AP296)))))</f>
        <v>0</v>
      </c>
      <c r="M579" s="668">
        <f>IF(OR('1C TSsoustraitance'!$D296="",'1C TSsoustraitance'!AP$13=0),0,IF(AND('1C TSsoustraitance'!$D296&lt;&gt;"",$K$2="Pôle",'1C TSsoustraitance'!$E296="OUI"),(('1C TSsoustraitance'!$J296+'1C TSsoustraitance'!$K296+'1C TSsoustraitance'!$L296)/'1C TSsoustraitance'!$R296),IF(AND('1C TSsoustraitance'!$D296&lt;&gt;"",$K$2="Pôle",'1C TSsoustraitance'!$E296="NON"),(('1C TSsoustraitance'!$J296+'1C TSsoustraitance'!$K296+'1C TSsoustraitance'!$L296)/'1C TSsoustraitance'!$AP296),IF(AND('1C TSsoustraitance'!$D296&lt;&gt;"",$K$2&lt;&gt;"Pôle"),0))))</f>
        <v>0</v>
      </c>
      <c r="N579" s="668">
        <f t="shared" si="136"/>
        <v>0</v>
      </c>
      <c r="O579" s="669">
        <f>IF(OR('1C TSsoustraitance'!$D296="",'1C TSsoustraitance'!$E296="OUI",'1C TSsoustraitance'!$AP296=0),0,(('1C TSsoustraitance'!$S296)/'1C TSsoustraitance'!$AP296))</f>
        <v>0</v>
      </c>
      <c r="P579" s="669">
        <f>IF(OR('1C TSsoustraitance'!$D296="",'1C TSsoustraitance'!$E296="OUI",'1C TSsoustraitance'!$AP296=0),0,(('1C TSsoustraitance'!$T296)/'1C TSsoustraitance'!$AP296))</f>
        <v>0</v>
      </c>
      <c r="Q579" s="669">
        <f>IF(OR('1C TSsoustraitance'!$D296="",'1C TSsoustraitance'!$E296="OUI",'1C TSsoustraitance'!$AP296=0),0,(('1C TSsoustraitance'!$U296)/'1C TSsoustraitance'!$AP296))</f>
        <v>0</v>
      </c>
      <c r="R579" s="669">
        <f>IF(OR('1C TSsoustraitance'!$D296="",'1C TSsoustraitance'!$E296="OUI",'1C TSsoustraitance'!$AP296=0),0,(('1C TSsoustraitance'!$V296)/'1C TSsoustraitance'!$AP296))</f>
        <v>0</v>
      </c>
      <c r="S579" s="669">
        <f>IF(OR('1C TSsoustraitance'!$D296="",'1C TSsoustraitance'!$E296="OUI",'1C TSsoustraitance'!$AP296=0),0,(('1C TSsoustraitance'!$W296)/'1C TSsoustraitance'!$AP296))</f>
        <v>0</v>
      </c>
      <c r="T579" s="669">
        <f>IF(OR('1C TSsoustraitance'!$D296="",'1C TSsoustraitance'!$E296="OUI",'1C TSsoustraitance'!$AP296=0),0,(('1C TSsoustraitance'!$X296)/'1C TSsoustraitance'!$AP296))</f>
        <v>0</v>
      </c>
      <c r="U579" s="669">
        <f>IF(OR('1C TSsoustraitance'!$D296="",'1C TSsoustraitance'!$E296="OUI",'1C TSsoustraitance'!$AP296=0),0,(('1C TSsoustraitance'!$Y296)/'1C TSsoustraitance'!$AP296))</f>
        <v>0</v>
      </c>
      <c r="V579" s="669">
        <f>IF(OR('1C TSsoustraitance'!$D296="",'1C TSsoustraitance'!$E296="OUI",'1C TSsoustraitance'!$AP296=0),0,(('1C TSsoustraitance'!$Z296)/'1C TSsoustraitance'!$AP296))</f>
        <v>0</v>
      </c>
      <c r="W579" s="669">
        <f>IF(OR('1C TSsoustraitance'!$D296="",'1C TSsoustraitance'!$E296="OUI",'1C TSsoustraitance'!$AP296=0),0,(('1C TSsoustraitance'!$AA296)/'1C TSsoustraitance'!$AP296))</f>
        <v>0</v>
      </c>
      <c r="X579" s="669">
        <f>IF(OR('1C TSsoustraitance'!$D296="",'1C TSsoustraitance'!$E296="OUI",'1C TSsoustraitance'!$AP296=0),0,(('1C TSsoustraitance'!$AB296)/'1C TSsoustraitance'!$AP296))</f>
        <v>0</v>
      </c>
      <c r="Y579" s="669">
        <f>IF(OR('1C TSsoustraitance'!$D296="",'1C TSsoustraitance'!$E296="OUI",'1C TSsoustraitance'!$AP296=0),0,(('1C TSsoustraitance'!$AC296)/'1C TSsoustraitance'!$AP296))</f>
        <v>0</v>
      </c>
      <c r="Z579" s="669">
        <f>IF(OR('1C TSsoustraitance'!$D296="",'1C TSsoustraitance'!$E296="OUI",'1C TSsoustraitance'!$AP296=0),0,(('1C TSsoustraitance'!$AD296)/'1C TSsoustraitance'!$AP296))</f>
        <v>0</v>
      </c>
      <c r="AA579" s="669">
        <f>IF(OR('1C TSsoustraitance'!$D296="",'1C TSsoustraitance'!$E296="OUI",'1C TSsoustraitance'!$AP296=0),0,(('1C TSsoustraitance'!$AE296)/'1C TSsoustraitance'!$AP296))</f>
        <v>0</v>
      </c>
      <c r="AB579" s="669">
        <f>IF(OR('1C TSsoustraitance'!$D296="",'1C TSsoustraitance'!$E296="OUI",'1C TSsoustraitance'!$AP296=0),0,(('1C TSsoustraitance'!$AF296)/'1C TSsoustraitance'!$AP296))</f>
        <v>0</v>
      </c>
      <c r="AC579" s="669">
        <f>IF(OR('1C TSsoustraitance'!$D296="",'1C TSsoustraitance'!$E296="OUI",'1C TSsoustraitance'!$AP296=0),0,(('1C TSsoustraitance'!$AG296)/'1C TSsoustraitance'!$AP296))</f>
        <v>0</v>
      </c>
      <c r="AD579" s="669">
        <f>IF(OR('1C TSsoustraitance'!$D296="",'1C TSsoustraitance'!$E296="OUI",'1C TSsoustraitance'!$AP296=0),0,(('1C TSsoustraitance'!$AH296)/'1C TSsoustraitance'!$AP296))</f>
        <v>0</v>
      </c>
      <c r="AE579" s="669">
        <f>IF(OR('1C TSsoustraitance'!$D296="",'1C TSsoustraitance'!$E296="OUI",'1C TSsoustraitance'!$AP296=0),0,(('1C TSsoustraitance'!$AI296)/'1C TSsoustraitance'!$AP296))</f>
        <v>0</v>
      </c>
      <c r="AF579" s="669">
        <f>IF(OR('1C TSsoustraitance'!$D296="",'1C TSsoustraitance'!$E296="OUI",'1C TSsoustraitance'!$AP296=0),0,(('1C TSsoustraitance'!$AJ296)/'1C TSsoustraitance'!$AP296))</f>
        <v>0</v>
      </c>
      <c r="AG579" s="669">
        <f>IF(OR('1C TSsoustraitance'!$D296="",'1C TSsoustraitance'!$E296="OUI",'1C TSsoustraitance'!$AP296=0),0,(('1C TSsoustraitance'!$AK296)/'1C TSsoustraitance'!$AP296))</f>
        <v>0</v>
      </c>
      <c r="AH579" s="669">
        <f>IF(OR('1C TSsoustraitance'!$D296="",'1C TSsoustraitance'!$E296="OUI",'1C TSsoustraitance'!$AP296=0),0,(('1C TSsoustraitance'!$AL296)/'1C TSsoustraitance'!$AP296))</f>
        <v>0</v>
      </c>
      <c r="AI579" s="669">
        <f>IF(OR('1C TSsoustraitance'!$D296="",'1C TSsoustraitance'!$E296="OUI",'1C TSsoustraitance'!$AP296=0),0,(('1C TSsoustraitance'!$AM296)/'1C TSsoustraitance'!$AP296))</f>
        <v>0</v>
      </c>
      <c r="AJ579" s="669">
        <f>IF(OR('1C TSsoustraitance'!$D296="",'1C TSsoustraitance'!$E296="OUI",'1C TSsoustraitance'!$AP296=0),0,(('1C TSsoustraitance'!$AN296)/'1C TSsoustraitance'!$AP296))</f>
        <v>0</v>
      </c>
      <c r="AK579" s="669">
        <f t="shared" si="142"/>
        <v>0</v>
      </c>
      <c r="AL579" s="668">
        <f t="shared" si="143"/>
        <v>0</v>
      </c>
      <c r="AM579" s="670">
        <f>IF(Tableau7[[#This Row],[N° pièce]]="",0,(Tableau7[[#This Row],[hors TVA]]+(Tableau7[[#This Row],[hors TVA]]*Tableau7[[#This Row],[Taux TVA]])-(Tableau7[[#This Row],[hors TVA]]*Tableau7[[#This Row],[Taux TVA]]*Tableau7[[#This Row],[Régime TVA: Récupération]]))*Tableau7[[#This Row],[Type 1]])</f>
        <v>0</v>
      </c>
      <c r="AN579" s="670">
        <f>IF(Tableau7[[#This Row],[N° pièce]]="",0,IF($K$2="pôle",((Tableau7[[#This Row],[hors TVA]]+(Tableau7[[#This Row],[hors TVA]]*Tableau7[[#This Row],[Taux TVA]])-(Tableau7[[#This Row],[hors TVA]]*Tableau7[[#This Row],[Taux TVA]]*Tableau7[[#This Row],[Régime TVA: Récupération]]))*Tableau7[[#This Row],[Type 2]]),0))</f>
        <v>0</v>
      </c>
      <c r="AO579" s="670">
        <f t="shared" si="139"/>
        <v>0</v>
      </c>
      <c r="AP579" s="255">
        <f t="shared" si="138"/>
        <v>0</v>
      </c>
      <c r="AQ579" s="506">
        <f t="shared" si="140"/>
        <v>0</v>
      </c>
      <c r="AR579" s="671"/>
      <c r="AS579" s="512"/>
      <c r="AT579" s="513" t="str">
        <f>IF(('1C TSsoustraitance'!AP296*FICHE!C$14&lt;J579),"Forfait limité à "&amp;FICHE!C$14&amp;"€/jour","")</f>
        <v/>
      </c>
      <c r="AU579" s="797"/>
      <c r="AV579" s="484"/>
      <c r="AW579" s="484"/>
      <c r="AX579" s="484"/>
      <c r="AY579" s="484"/>
      <c r="AZ579" s="484"/>
      <c r="BA579" s="4"/>
      <c r="BB579" s="4"/>
      <c r="BC579" s="4"/>
      <c r="BD579" s="4"/>
      <c r="BE579" s="4"/>
      <c r="BF579" s="4"/>
      <c r="BG579" s="4"/>
      <c r="BH579" s="4"/>
      <c r="BI579" s="4"/>
      <c r="BJ579" s="4"/>
      <c r="BK579" s="4"/>
      <c r="BL579" s="4"/>
      <c r="BM579" s="4"/>
      <c r="BN579" s="4"/>
      <c r="BO579" s="4"/>
      <c r="BP579" s="4"/>
      <c r="BQ579" s="4"/>
      <c r="BR579" s="4"/>
      <c r="BS579" s="4"/>
      <c r="BT579" s="4"/>
      <c r="BU579" s="4"/>
      <c r="BV579" s="4"/>
      <c r="BW579" s="4"/>
      <c r="BX579" s="4"/>
      <c r="BY579" s="4"/>
      <c r="BZ579" s="4"/>
      <c r="CA579" s="4"/>
      <c r="CB579" s="4"/>
      <c r="CC579" s="4"/>
      <c r="CD579" s="4"/>
      <c r="CE579" s="4"/>
      <c r="CF579" s="4"/>
      <c r="CG579" s="4"/>
      <c r="CH579" s="4"/>
      <c r="CI579" s="4"/>
      <c r="CJ579" s="4"/>
      <c r="CK579" s="4"/>
      <c r="CL579" s="4"/>
      <c r="CM579" s="4"/>
      <c r="CN579" s="4"/>
      <c r="CO579" s="4"/>
      <c r="CP579" s="4"/>
      <c r="CQ579" s="4"/>
      <c r="CR579" s="4"/>
      <c r="CS579" s="4"/>
      <c r="CT579" s="4"/>
      <c r="CU579" s="4"/>
      <c r="CV579" s="4"/>
      <c r="CW579" s="4"/>
      <c r="CX579" s="4"/>
      <c r="CY579" s="4"/>
      <c r="CZ579" s="4"/>
      <c r="DA579" s="4"/>
      <c r="DB579" s="4"/>
      <c r="DC579" s="4"/>
      <c r="DD579" s="4"/>
      <c r="DE579" s="4"/>
      <c r="DF579" s="4"/>
      <c r="DG579" s="4"/>
      <c r="DH579" s="4"/>
      <c r="DI579" s="4"/>
      <c r="DJ579" s="4"/>
      <c r="DK579" s="4"/>
      <c r="DL579" s="4"/>
      <c r="DM579" s="4"/>
      <c r="DN579" s="4"/>
      <c r="DO579" s="4"/>
      <c r="DP579" s="4"/>
      <c r="DQ579" s="4"/>
      <c r="DR579" s="4"/>
      <c r="DS579" s="4"/>
      <c r="DT579" s="4"/>
      <c r="DU579" s="4"/>
      <c r="DV579" s="4"/>
      <c r="DW579" s="4"/>
      <c r="DX579" s="4"/>
      <c r="DY579" s="4"/>
      <c r="DZ579" s="4"/>
      <c r="EA579" s="4"/>
      <c r="EB579" s="4"/>
      <c r="EC579" s="4"/>
      <c r="ED579" s="4"/>
      <c r="EE579" s="4"/>
      <c r="EF579" s="4"/>
      <c r="EG579" s="4"/>
      <c r="EH579" s="4"/>
      <c r="EI579" s="4"/>
      <c r="EJ579" s="4"/>
      <c r="EK579" s="4"/>
      <c r="EL579" s="4"/>
      <c r="EM579" s="4"/>
      <c r="EN579" s="4"/>
      <c r="EO579" s="4"/>
      <c r="EP579" s="4"/>
      <c r="EQ579" s="4"/>
      <c r="ER579" s="4"/>
      <c r="ES579" s="4"/>
      <c r="ET579" s="4"/>
      <c r="EU579" s="4"/>
      <c r="EV579" s="4"/>
      <c r="EW579" s="4"/>
      <c r="EX579" s="4"/>
      <c r="EY579" s="4"/>
      <c r="EZ579" s="4"/>
      <c r="FA579" s="4"/>
      <c r="FB579" s="4"/>
      <c r="FC579" s="4"/>
      <c r="FD579" s="4"/>
      <c r="FE579" s="4"/>
      <c r="FF579" s="4"/>
      <c r="FG579" s="4"/>
      <c r="FH579" s="4"/>
      <c r="FI579" s="4"/>
      <c r="FJ579" s="4"/>
      <c r="FK579" s="4"/>
      <c r="FL579" s="4"/>
      <c r="FM579" s="4"/>
      <c r="FN579" s="4"/>
      <c r="FO579" s="4"/>
      <c r="FP579" s="4"/>
      <c r="FQ579" s="4"/>
      <c r="FR579" s="4"/>
      <c r="FS579" s="4"/>
      <c r="FT579" s="4"/>
      <c r="FU579" s="4"/>
      <c r="FV579" s="4"/>
      <c r="FW579" s="4"/>
      <c r="FX579" s="4"/>
      <c r="FY579" s="4"/>
      <c r="FZ579" s="4"/>
      <c r="GA579" s="4"/>
      <c r="GB579" s="4"/>
      <c r="GC579" s="4"/>
      <c r="GD579" s="4"/>
      <c r="GE579" s="4"/>
      <c r="GF579" s="4"/>
      <c r="GG579" s="4"/>
      <c r="GH579" s="4"/>
      <c r="GI579" s="4"/>
      <c r="GJ579" s="4"/>
      <c r="GK579" s="4"/>
      <c r="GL579" s="4"/>
      <c r="GM579" s="4"/>
      <c r="GN579" s="4"/>
      <c r="GO579" s="4"/>
      <c r="GP579" s="4"/>
      <c r="GQ579" s="4"/>
      <c r="GR579" s="4"/>
      <c r="GS579" s="4"/>
      <c r="GT579" s="4"/>
      <c r="GU579" s="4"/>
      <c r="GV579" s="4"/>
      <c r="GW579" s="4"/>
      <c r="GX579" s="4"/>
      <c r="GY579" s="4"/>
      <c r="GZ579" s="4"/>
      <c r="HA579" s="4"/>
      <c r="HB579" s="4"/>
      <c r="HC579" s="4"/>
    </row>
    <row r="580" spans="1:211" s="380" customFormat="1" ht="13.9" customHeight="1">
      <c r="A580" s="828" t="str">
        <f>IF('1C TSsoustraitance'!$A297&lt;&gt;0,'1C TSsoustraitance'!$A297,"")</f>
        <v/>
      </c>
      <c r="B580" s="530"/>
      <c r="C580" s="513" t="str">
        <f>IF('1C TSsoustraitance'!$A297&lt;&gt;0,'1C TSsoustraitance'!$B297,"")</f>
        <v/>
      </c>
      <c r="D580" s="513" t="str">
        <f>IF('1C TSsoustraitance'!$A297&lt;&gt;0,'1C TSsoustraitance'!$C297,"")</f>
        <v/>
      </c>
      <c r="E580" s="684"/>
      <c r="F580" s="685"/>
      <c r="G580" s="666">
        <f>'1C TSsoustraitance'!$D297</f>
        <v>0</v>
      </c>
      <c r="H580" s="533">
        <v>0.21</v>
      </c>
      <c r="I580" s="533">
        <v>1</v>
      </c>
      <c r="J580" s="534"/>
      <c r="K580" s="667">
        <f t="shared" si="141"/>
        <v>0</v>
      </c>
      <c r="L580" s="668">
        <f>IF(OR('1C TSsoustraitance'!$D297="",'1C TSsoustraitance'!$AP297=0),0,IF(AND('1C TSsoustraitance'!$D297&lt;&gt;"",$K$2="Pôle",'1C TSsoustraitance'!$E297="OUI"),(('1C TSsoustraitance'!$F297+'1C TSsoustraitance'!$G297+'1C TSsoustraitance'!$H297+'1C TSsoustraitance'!$I297+'1C TSsoustraitance'!$M297)/'1C TSsoustraitance'!$R297),IF(AND('1C TSsoustraitance'!$D297&lt;&gt;"",$K$2="Pôle",'1C TSsoustraitance'!$E297="NON"),(('1C TSsoustraitance'!$F297+'1C TSsoustraitance'!$G297+'1C TSsoustraitance'!$H297+'1C TSsoustraitance'!$I297+'1C TSsoustraitance'!$M297)/'1C TSsoustraitance'!$AP297),IF(AND('1C TSsoustraitance'!$D297&lt;&gt;"",$K$2&lt;&gt;"Pôle",'1C TSsoustraitance'!$E297="OUI"),(('1C TSsoustraitance'!$F297+'1C TSsoustraitance'!$G297+'1C TSsoustraitance'!$H297+'1C TSsoustraitance'!$I297+'1C TSsoustraitance'!$J297+'1C TSsoustraitance'!$K297+'1C TSsoustraitance'!$L297+'1C TSsoustraitance'!$M297+'1C TSsoustraitance'!$N297+'1C TSsoustraitance'!$O297+'1C TSsoustraitance'!$P297+'1C TSsoustraitance'!$Q297)/'1C TSsoustraitance'!$R297),IF(AND('1C TSsoustraitance'!$D297&lt;&gt;"",$K$2&lt;&gt;"Pôle",'1C TSsoustraitance'!$E297="NON"),(('1C TSsoustraitance'!$F297+'1C TSsoustraitance'!$G297+'1C TSsoustraitance'!$H297+'1C TSsoustraitance'!$I297+'1C TSsoustraitance'!$J297+'1C TSsoustraitance'!$K297+'1C TSsoustraitance'!$L297+'1C TSsoustraitance'!$M297+'1C TSsoustraitance'!$N297+'1C TSsoustraitance'!$O297+'1C TSsoustraitance'!$P297+'1C TSsoustraitance'!$Q297))/'1C TSsoustraitance'!$AP297)))))</f>
        <v>0</v>
      </c>
      <c r="M580" s="668">
        <f>IF(OR('1C TSsoustraitance'!$D297="",'1C TSsoustraitance'!AP$13=0),0,IF(AND('1C TSsoustraitance'!$D297&lt;&gt;"",$K$2="Pôle",'1C TSsoustraitance'!$E297="OUI"),(('1C TSsoustraitance'!$J297+'1C TSsoustraitance'!$K297+'1C TSsoustraitance'!$L297)/'1C TSsoustraitance'!$R297),IF(AND('1C TSsoustraitance'!$D297&lt;&gt;"",$K$2="Pôle",'1C TSsoustraitance'!$E297="NON"),(('1C TSsoustraitance'!$J297+'1C TSsoustraitance'!$K297+'1C TSsoustraitance'!$L297)/'1C TSsoustraitance'!$AP297),IF(AND('1C TSsoustraitance'!$D297&lt;&gt;"",$K$2&lt;&gt;"Pôle"),0))))</f>
        <v>0</v>
      </c>
      <c r="N580" s="668">
        <f t="shared" ref="N580:N643" si="144">L580+M580</f>
        <v>0</v>
      </c>
      <c r="O580" s="669">
        <f>IF(OR('1C TSsoustraitance'!$D297="",'1C TSsoustraitance'!$E297="OUI",'1C TSsoustraitance'!$AP297=0),0,(('1C TSsoustraitance'!$S297)/'1C TSsoustraitance'!$AP297))</f>
        <v>0</v>
      </c>
      <c r="P580" s="669">
        <f>IF(OR('1C TSsoustraitance'!$D297="",'1C TSsoustraitance'!$E297="OUI",'1C TSsoustraitance'!$AP297=0),0,(('1C TSsoustraitance'!$T297)/'1C TSsoustraitance'!$AP297))</f>
        <v>0</v>
      </c>
      <c r="Q580" s="669">
        <f>IF(OR('1C TSsoustraitance'!$D297="",'1C TSsoustraitance'!$E297="OUI",'1C TSsoustraitance'!$AP297=0),0,(('1C TSsoustraitance'!$U297)/'1C TSsoustraitance'!$AP297))</f>
        <v>0</v>
      </c>
      <c r="R580" s="669">
        <f>IF(OR('1C TSsoustraitance'!$D297="",'1C TSsoustraitance'!$E297="OUI",'1C TSsoustraitance'!$AP297=0),0,(('1C TSsoustraitance'!$V297)/'1C TSsoustraitance'!$AP297))</f>
        <v>0</v>
      </c>
      <c r="S580" s="669">
        <f>IF(OR('1C TSsoustraitance'!$D297="",'1C TSsoustraitance'!$E297="OUI",'1C TSsoustraitance'!$AP297=0),0,(('1C TSsoustraitance'!$W297)/'1C TSsoustraitance'!$AP297))</f>
        <v>0</v>
      </c>
      <c r="T580" s="669">
        <f>IF(OR('1C TSsoustraitance'!$D297="",'1C TSsoustraitance'!$E297="OUI",'1C TSsoustraitance'!$AP297=0),0,(('1C TSsoustraitance'!$X297)/'1C TSsoustraitance'!$AP297))</f>
        <v>0</v>
      </c>
      <c r="U580" s="669">
        <f>IF(OR('1C TSsoustraitance'!$D297="",'1C TSsoustraitance'!$E297="OUI",'1C TSsoustraitance'!$AP297=0),0,(('1C TSsoustraitance'!$Y297)/'1C TSsoustraitance'!$AP297))</f>
        <v>0</v>
      </c>
      <c r="V580" s="669">
        <f>IF(OR('1C TSsoustraitance'!$D297="",'1C TSsoustraitance'!$E297="OUI",'1C TSsoustraitance'!$AP297=0),0,(('1C TSsoustraitance'!$Z297)/'1C TSsoustraitance'!$AP297))</f>
        <v>0</v>
      </c>
      <c r="W580" s="669">
        <f>IF(OR('1C TSsoustraitance'!$D297="",'1C TSsoustraitance'!$E297="OUI",'1C TSsoustraitance'!$AP297=0),0,(('1C TSsoustraitance'!$AA297)/'1C TSsoustraitance'!$AP297))</f>
        <v>0</v>
      </c>
      <c r="X580" s="669">
        <f>IF(OR('1C TSsoustraitance'!$D297="",'1C TSsoustraitance'!$E297="OUI",'1C TSsoustraitance'!$AP297=0),0,(('1C TSsoustraitance'!$AB297)/'1C TSsoustraitance'!$AP297))</f>
        <v>0</v>
      </c>
      <c r="Y580" s="669">
        <f>IF(OR('1C TSsoustraitance'!$D297="",'1C TSsoustraitance'!$E297="OUI",'1C TSsoustraitance'!$AP297=0),0,(('1C TSsoustraitance'!$AC297)/'1C TSsoustraitance'!$AP297))</f>
        <v>0</v>
      </c>
      <c r="Z580" s="669">
        <f>IF(OR('1C TSsoustraitance'!$D297="",'1C TSsoustraitance'!$E297="OUI",'1C TSsoustraitance'!$AP297=0),0,(('1C TSsoustraitance'!$AD297)/'1C TSsoustraitance'!$AP297))</f>
        <v>0</v>
      </c>
      <c r="AA580" s="669">
        <f>IF(OR('1C TSsoustraitance'!$D297="",'1C TSsoustraitance'!$E297="OUI",'1C TSsoustraitance'!$AP297=0),0,(('1C TSsoustraitance'!$AE297)/'1C TSsoustraitance'!$AP297))</f>
        <v>0</v>
      </c>
      <c r="AB580" s="669">
        <f>IF(OR('1C TSsoustraitance'!$D297="",'1C TSsoustraitance'!$E297="OUI",'1C TSsoustraitance'!$AP297=0),0,(('1C TSsoustraitance'!$AF297)/'1C TSsoustraitance'!$AP297))</f>
        <v>0</v>
      </c>
      <c r="AC580" s="669">
        <f>IF(OR('1C TSsoustraitance'!$D297="",'1C TSsoustraitance'!$E297="OUI",'1C TSsoustraitance'!$AP297=0),0,(('1C TSsoustraitance'!$AG297)/'1C TSsoustraitance'!$AP297))</f>
        <v>0</v>
      </c>
      <c r="AD580" s="669">
        <f>IF(OR('1C TSsoustraitance'!$D297="",'1C TSsoustraitance'!$E297="OUI",'1C TSsoustraitance'!$AP297=0),0,(('1C TSsoustraitance'!$AH297)/'1C TSsoustraitance'!$AP297))</f>
        <v>0</v>
      </c>
      <c r="AE580" s="669">
        <f>IF(OR('1C TSsoustraitance'!$D297="",'1C TSsoustraitance'!$E297="OUI",'1C TSsoustraitance'!$AP297=0),0,(('1C TSsoustraitance'!$AI297)/'1C TSsoustraitance'!$AP297))</f>
        <v>0</v>
      </c>
      <c r="AF580" s="669">
        <f>IF(OR('1C TSsoustraitance'!$D297="",'1C TSsoustraitance'!$E297="OUI",'1C TSsoustraitance'!$AP297=0),0,(('1C TSsoustraitance'!$AJ297)/'1C TSsoustraitance'!$AP297))</f>
        <v>0</v>
      </c>
      <c r="AG580" s="669">
        <f>IF(OR('1C TSsoustraitance'!$D297="",'1C TSsoustraitance'!$E297="OUI",'1C TSsoustraitance'!$AP297=0),0,(('1C TSsoustraitance'!$AK297)/'1C TSsoustraitance'!$AP297))</f>
        <v>0</v>
      </c>
      <c r="AH580" s="669">
        <f>IF(OR('1C TSsoustraitance'!$D297="",'1C TSsoustraitance'!$E297="OUI",'1C TSsoustraitance'!$AP297=0),0,(('1C TSsoustraitance'!$AL297)/'1C TSsoustraitance'!$AP297))</f>
        <v>0</v>
      </c>
      <c r="AI580" s="669">
        <f>IF(OR('1C TSsoustraitance'!$D297="",'1C TSsoustraitance'!$E297="OUI",'1C TSsoustraitance'!$AP297=0),0,(('1C TSsoustraitance'!$AM297)/'1C TSsoustraitance'!$AP297))</f>
        <v>0</v>
      </c>
      <c r="AJ580" s="669">
        <f>IF(OR('1C TSsoustraitance'!$D297="",'1C TSsoustraitance'!$E297="OUI",'1C TSsoustraitance'!$AP297=0),0,(('1C TSsoustraitance'!$AN297)/'1C TSsoustraitance'!$AP297))</f>
        <v>0</v>
      </c>
      <c r="AK580" s="669">
        <f t="shared" si="142"/>
        <v>0</v>
      </c>
      <c r="AL580" s="668">
        <f t="shared" si="143"/>
        <v>0</v>
      </c>
      <c r="AM580" s="670">
        <f>IF(Tableau7[[#This Row],[N° pièce]]="",0,(Tableau7[[#This Row],[hors TVA]]+(Tableau7[[#This Row],[hors TVA]]*Tableau7[[#This Row],[Taux TVA]])-(Tableau7[[#This Row],[hors TVA]]*Tableau7[[#This Row],[Taux TVA]]*Tableau7[[#This Row],[Régime TVA: Récupération]]))*Tableau7[[#This Row],[Type 1]])</f>
        <v>0</v>
      </c>
      <c r="AN580" s="670">
        <f>IF(Tableau7[[#This Row],[N° pièce]]="",0,IF($K$2="pôle",((Tableau7[[#This Row],[hors TVA]]+(Tableau7[[#This Row],[hors TVA]]*Tableau7[[#This Row],[Taux TVA]])-(Tableau7[[#This Row],[hors TVA]]*Tableau7[[#This Row],[Taux TVA]]*Tableau7[[#This Row],[Régime TVA: Récupération]]))*Tableau7[[#This Row],[Type 2]]),0))</f>
        <v>0</v>
      </c>
      <c r="AO580" s="670">
        <f t="shared" si="139"/>
        <v>0</v>
      </c>
      <c r="AP580" s="255">
        <f t="shared" si="138"/>
        <v>0</v>
      </c>
      <c r="AQ580" s="506">
        <f t="shared" si="140"/>
        <v>0</v>
      </c>
      <c r="AR580" s="671"/>
      <c r="AS580" s="512"/>
      <c r="AT580" s="513" t="str">
        <f>IF(('1C TSsoustraitance'!AP297*FICHE!C$14&lt;J580),"Forfait limité à "&amp;FICHE!C$14&amp;"€/jour","")</f>
        <v/>
      </c>
      <c r="AU580" s="797"/>
      <c r="AV580" s="484"/>
      <c r="AW580" s="484"/>
      <c r="AX580" s="484"/>
      <c r="AY580" s="484"/>
      <c r="AZ580" s="484"/>
      <c r="BA580" s="4"/>
      <c r="BB580" s="4"/>
      <c r="BC580" s="4"/>
      <c r="BD580" s="4"/>
      <c r="BE580" s="4"/>
      <c r="BF580" s="4"/>
      <c r="BG580" s="4"/>
      <c r="BH580" s="4"/>
      <c r="BI580" s="4"/>
      <c r="BJ580" s="4"/>
      <c r="BK580" s="4"/>
      <c r="BL580" s="4"/>
      <c r="BM580" s="4"/>
      <c r="BN580" s="4"/>
      <c r="BO580" s="4"/>
      <c r="BP580" s="4"/>
      <c r="BQ580" s="4"/>
      <c r="BR580" s="4"/>
      <c r="BS580" s="4"/>
      <c r="BT580" s="4"/>
      <c r="BU580" s="4"/>
      <c r="BV580" s="4"/>
      <c r="BW580" s="4"/>
      <c r="BX580" s="4"/>
      <c r="BY580" s="4"/>
      <c r="BZ580" s="4"/>
      <c r="CA580" s="4"/>
      <c r="CB580" s="4"/>
      <c r="CC580" s="4"/>
      <c r="CD580" s="4"/>
      <c r="CE580" s="4"/>
      <c r="CF580" s="4"/>
      <c r="CG580" s="4"/>
      <c r="CH580" s="4"/>
      <c r="CI580" s="4"/>
      <c r="CJ580" s="4"/>
      <c r="CK580" s="4"/>
      <c r="CL580" s="4"/>
      <c r="CM580" s="4"/>
      <c r="CN580" s="4"/>
      <c r="CO580" s="4"/>
      <c r="CP580" s="4"/>
      <c r="CQ580" s="4"/>
      <c r="CR580" s="4"/>
      <c r="CS580" s="4"/>
      <c r="CT580" s="4"/>
      <c r="CU580" s="4"/>
      <c r="CV580" s="4"/>
      <c r="CW580" s="4"/>
      <c r="CX580" s="4"/>
      <c r="CY580" s="4"/>
      <c r="CZ580" s="4"/>
      <c r="DA580" s="4"/>
      <c r="DB580" s="4"/>
      <c r="DC580" s="4"/>
      <c r="DD580" s="4"/>
      <c r="DE580" s="4"/>
      <c r="DF580" s="4"/>
      <c r="DG580" s="4"/>
      <c r="DH580" s="4"/>
      <c r="DI580" s="4"/>
      <c r="DJ580" s="4"/>
      <c r="DK580" s="4"/>
      <c r="DL580" s="4"/>
      <c r="DM580" s="4"/>
      <c r="DN580" s="4"/>
      <c r="DO580" s="4"/>
      <c r="DP580" s="4"/>
      <c r="DQ580" s="4"/>
      <c r="DR580" s="4"/>
      <c r="DS580" s="4"/>
      <c r="DT580" s="4"/>
      <c r="DU580" s="4"/>
      <c r="DV580" s="4"/>
      <c r="DW580" s="4"/>
      <c r="DX580" s="4"/>
      <c r="DY580" s="4"/>
      <c r="DZ580" s="4"/>
      <c r="EA580" s="4"/>
      <c r="EB580" s="4"/>
      <c r="EC580" s="4"/>
      <c r="ED580" s="4"/>
      <c r="EE580" s="4"/>
      <c r="EF580" s="4"/>
      <c r="EG580" s="4"/>
      <c r="EH580" s="4"/>
      <c r="EI580" s="4"/>
      <c r="EJ580" s="4"/>
      <c r="EK580" s="4"/>
      <c r="EL580" s="4"/>
      <c r="EM580" s="4"/>
      <c r="EN580" s="4"/>
      <c r="EO580" s="4"/>
      <c r="EP580" s="4"/>
      <c r="EQ580" s="4"/>
      <c r="ER580" s="4"/>
      <c r="ES580" s="4"/>
      <c r="ET580" s="4"/>
      <c r="EU580" s="4"/>
      <c r="EV580" s="4"/>
      <c r="EW580" s="4"/>
      <c r="EX580" s="4"/>
      <c r="EY580" s="4"/>
      <c r="EZ580" s="4"/>
      <c r="FA580" s="4"/>
      <c r="FB580" s="4"/>
      <c r="FC580" s="4"/>
      <c r="FD580" s="4"/>
      <c r="FE580" s="4"/>
      <c r="FF580" s="4"/>
      <c r="FG580" s="4"/>
      <c r="FH580" s="4"/>
      <c r="FI580" s="4"/>
      <c r="FJ580" s="4"/>
      <c r="FK580" s="4"/>
      <c r="FL580" s="4"/>
      <c r="FM580" s="4"/>
      <c r="FN580" s="4"/>
      <c r="FO580" s="4"/>
      <c r="FP580" s="4"/>
      <c r="FQ580" s="4"/>
      <c r="FR580" s="4"/>
      <c r="FS580" s="4"/>
      <c r="FT580" s="4"/>
      <c r="FU580" s="4"/>
      <c r="FV580" s="4"/>
      <c r="FW580" s="4"/>
      <c r="FX580" s="4"/>
      <c r="FY580" s="4"/>
      <c r="FZ580" s="4"/>
      <c r="GA580" s="4"/>
      <c r="GB580" s="4"/>
      <c r="GC580" s="4"/>
      <c r="GD580" s="4"/>
      <c r="GE580" s="4"/>
      <c r="GF580" s="4"/>
      <c r="GG580" s="4"/>
      <c r="GH580" s="4"/>
      <c r="GI580" s="4"/>
      <c r="GJ580" s="4"/>
      <c r="GK580" s="4"/>
      <c r="GL580" s="4"/>
      <c r="GM580" s="4"/>
      <c r="GN580" s="4"/>
      <c r="GO580" s="4"/>
      <c r="GP580" s="4"/>
      <c r="GQ580" s="4"/>
      <c r="GR580" s="4"/>
      <c r="GS580" s="4"/>
      <c r="GT580" s="4"/>
      <c r="GU580" s="4"/>
      <c r="GV580" s="4"/>
      <c r="GW580" s="4"/>
      <c r="GX580" s="4"/>
      <c r="GY580" s="4"/>
      <c r="GZ580" s="4"/>
      <c r="HA580" s="4"/>
      <c r="HB580" s="4"/>
      <c r="HC580" s="4"/>
    </row>
    <row r="581" spans="1:211" s="380" customFormat="1" ht="13.9" customHeight="1">
      <c r="A581" s="828" t="str">
        <f>IF('1C TSsoustraitance'!$A298&lt;&gt;0,'1C TSsoustraitance'!$A298,"")</f>
        <v/>
      </c>
      <c r="B581" s="530"/>
      <c r="C581" s="513" t="str">
        <f>IF('1C TSsoustraitance'!$A298&lt;&gt;0,'1C TSsoustraitance'!$B298,"")</f>
        <v/>
      </c>
      <c r="D581" s="513" t="str">
        <f>IF('1C TSsoustraitance'!$A298&lt;&gt;0,'1C TSsoustraitance'!$C298,"")</f>
        <v/>
      </c>
      <c r="E581" s="684"/>
      <c r="F581" s="685"/>
      <c r="G581" s="666">
        <f>'1C TSsoustraitance'!$D298</f>
        <v>0</v>
      </c>
      <c r="H581" s="533">
        <v>0.21</v>
      </c>
      <c r="I581" s="533">
        <v>1</v>
      </c>
      <c r="J581" s="534"/>
      <c r="K581" s="667">
        <f t="shared" si="141"/>
        <v>0</v>
      </c>
      <c r="L581" s="668">
        <f>IF(OR('1C TSsoustraitance'!$D298="",'1C TSsoustraitance'!$AP298=0),0,IF(AND('1C TSsoustraitance'!$D298&lt;&gt;"",$K$2="Pôle",'1C TSsoustraitance'!$E298="OUI"),(('1C TSsoustraitance'!$F298+'1C TSsoustraitance'!$G298+'1C TSsoustraitance'!$H298+'1C TSsoustraitance'!$I298+'1C TSsoustraitance'!$M298)/'1C TSsoustraitance'!$R298),IF(AND('1C TSsoustraitance'!$D298&lt;&gt;"",$K$2="Pôle",'1C TSsoustraitance'!$E298="NON"),(('1C TSsoustraitance'!$F298+'1C TSsoustraitance'!$G298+'1C TSsoustraitance'!$H298+'1C TSsoustraitance'!$I298+'1C TSsoustraitance'!$M298)/'1C TSsoustraitance'!$AP298),IF(AND('1C TSsoustraitance'!$D298&lt;&gt;"",$K$2&lt;&gt;"Pôle",'1C TSsoustraitance'!$E298="OUI"),(('1C TSsoustraitance'!$F298+'1C TSsoustraitance'!$G298+'1C TSsoustraitance'!$H298+'1C TSsoustraitance'!$I298+'1C TSsoustraitance'!$J298+'1C TSsoustraitance'!$K298+'1C TSsoustraitance'!$L298+'1C TSsoustraitance'!$M298+'1C TSsoustraitance'!$N298+'1C TSsoustraitance'!$O298+'1C TSsoustraitance'!$P298+'1C TSsoustraitance'!$Q298)/'1C TSsoustraitance'!$R298),IF(AND('1C TSsoustraitance'!$D298&lt;&gt;"",$K$2&lt;&gt;"Pôle",'1C TSsoustraitance'!$E298="NON"),(('1C TSsoustraitance'!$F298+'1C TSsoustraitance'!$G298+'1C TSsoustraitance'!$H298+'1C TSsoustraitance'!$I298+'1C TSsoustraitance'!$J298+'1C TSsoustraitance'!$K298+'1C TSsoustraitance'!$L298+'1C TSsoustraitance'!$M298+'1C TSsoustraitance'!$N298+'1C TSsoustraitance'!$O298+'1C TSsoustraitance'!$P298+'1C TSsoustraitance'!$Q298))/'1C TSsoustraitance'!$AP298)))))</f>
        <v>0</v>
      </c>
      <c r="M581" s="668">
        <f>IF(OR('1C TSsoustraitance'!$D298="",'1C TSsoustraitance'!AP$13=0),0,IF(AND('1C TSsoustraitance'!$D298&lt;&gt;"",$K$2="Pôle",'1C TSsoustraitance'!$E298="OUI"),(('1C TSsoustraitance'!$J298+'1C TSsoustraitance'!$K298+'1C TSsoustraitance'!$L298)/'1C TSsoustraitance'!$R298),IF(AND('1C TSsoustraitance'!$D298&lt;&gt;"",$K$2="Pôle",'1C TSsoustraitance'!$E298="NON"),(('1C TSsoustraitance'!$J298+'1C TSsoustraitance'!$K298+'1C TSsoustraitance'!$L298)/'1C TSsoustraitance'!$AP298),IF(AND('1C TSsoustraitance'!$D298&lt;&gt;"",$K$2&lt;&gt;"Pôle"),0))))</f>
        <v>0</v>
      </c>
      <c r="N581" s="668">
        <f t="shared" si="144"/>
        <v>0</v>
      </c>
      <c r="O581" s="669">
        <f>IF(OR('1C TSsoustraitance'!$D298="",'1C TSsoustraitance'!$E298="OUI",'1C TSsoustraitance'!$AP298=0),0,(('1C TSsoustraitance'!$S298)/'1C TSsoustraitance'!$AP298))</f>
        <v>0</v>
      </c>
      <c r="P581" s="669">
        <f>IF(OR('1C TSsoustraitance'!$D298="",'1C TSsoustraitance'!$E298="OUI",'1C TSsoustraitance'!$AP298=0),0,(('1C TSsoustraitance'!$T298)/'1C TSsoustraitance'!$AP298))</f>
        <v>0</v>
      </c>
      <c r="Q581" s="669">
        <f>IF(OR('1C TSsoustraitance'!$D298="",'1C TSsoustraitance'!$E298="OUI",'1C TSsoustraitance'!$AP298=0),0,(('1C TSsoustraitance'!$U298)/'1C TSsoustraitance'!$AP298))</f>
        <v>0</v>
      </c>
      <c r="R581" s="669">
        <f>IF(OR('1C TSsoustraitance'!$D298="",'1C TSsoustraitance'!$E298="OUI",'1C TSsoustraitance'!$AP298=0),0,(('1C TSsoustraitance'!$V298)/'1C TSsoustraitance'!$AP298))</f>
        <v>0</v>
      </c>
      <c r="S581" s="669">
        <f>IF(OR('1C TSsoustraitance'!$D298="",'1C TSsoustraitance'!$E298="OUI",'1C TSsoustraitance'!$AP298=0),0,(('1C TSsoustraitance'!$W298)/'1C TSsoustraitance'!$AP298))</f>
        <v>0</v>
      </c>
      <c r="T581" s="669">
        <f>IF(OR('1C TSsoustraitance'!$D298="",'1C TSsoustraitance'!$E298="OUI",'1C TSsoustraitance'!$AP298=0),0,(('1C TSsoustraitance'!$X298)/'1C TSsoustraitance'!$AP298))</f>
        <v>0</v>
      </c>
      <c r="U581" s="669">
        <f>IF(OR('1C TSsoustraitance'!$D298="",'1C TSsoustraitance'!$E298="OUI",'1C TSsoustraitance'!$AP298=0),0,(('1C TSsoustraitance'!$Y298)/'1C TSsoustraitance'!$AP298))</f>
        <v>0</v>
      </c>
      <c r="V581" s="669">
        <f>IF(OR('1C TSsoustraitance'!$D298="",'1C TSsoustraitance'!$E298="OUI",'1C TSsoustraitance'!$AP298=0),0,(('1C TSsoustraitance'!$Z298)/'1C TSsoustraitance'!$AP298))</f>
        <v>0</v>
      </c>
      <c r="W581" s="669">
        <f>IF(OR('1C TSsoustraitance'!$D298="",'1C TSsoustraitance'!$E298="OUI",'1C TSsoustraitance'!$AP298=0),0,(('1C TSsoustraitance'!$AA298)/'1C TSsoustraitance'!$AP298))</f>
        <v>0</v>
      </c>
      <c r="X581" s="669">
        <f>IF(OR('1C TSsoustraitance'!$D298="",'1C TSsoustraitance'!$E298="OUI",'1C TSsoustraitance'!$AP298=0),0,(('1C TSsoustraitance'!$AB298)/'1C TSsoustraitance'!$AP298))</f>
        <v>0</v>
      </c>
      <c r="Y581" s="669">
        <f>IF(OR('1C TSsoustraitance'!$D298="",'1C TSsoustraitance'!$E298="OUI",'1C TSsoustraitance'!$AP298=0),0,(('1C TSsoustraitance'!$AC298)/'1C TSsoustraitance'!$AP298))</f>
        <v>0</v>
      </c>
      <c r="Z581" s="669">
        <f>IF(OR('1C TSsoustraitance'!$D298="",'1C TSsoustraitance'!$E298="OUI",'1C TSsoustraitance'!$AP298=0),0,(('1C TSsoustraitance'!$AD298)/'1C TSsoustraitance'!$AP298))</f>
        <v>0</v>
      </c>
      <c r="AA581" s="669">
        <f>IF(OR('1C TSsoustraitance'!$D298="",'1C TSsoustraitance'!$E298="OUI",'1C TSsoustraitance'!$AP298=0),0,(('1C TSsoustraitance'!$AE298)/'1C TSsoustraitance'!$AP298))</f>
        <v>0</v>
      </c>
      <c r="AB581" s="669">
        <f>IF(OR('1C TSsoustraitance'!$D298="",'1C TSsoustraitance'!$E298="OUI",'1C TSsoustraitance'!$AP298=0),0,(('1C TSsoustraitance'!$AF298)/'1C TSsoustraitance'!$AP298))</f>
        <v>0</v>
      </c>
      <c r="AC581" s="669">
        <f>IF(OR('1C TSsoustraitance'!$D298="",'1C TSsoustraitance'!$E298="OUI",'1C TSsoustraitance'!$AP298=0),0,(('1C TSsoustraitance'!$AG298)/'1C TSsoustraitance'!$AP298))</f>
        <v>0</v>
      </c>
      <c r="AD581" s="669">
        <f>IF(OR('1C TSsoustraitance'!$D298="",'1C TSsoustraitance'!$E298="OUI",'1C TSsoustraitance'!$AP298=0),0,(('1C TSsoustraitance'!$AH298)/'1C TSsoustraitance'!$AP298))</f>
        <v>0</v>
      </c>
      <c r="AE581" s="669">
        <f>IF(OR('1C TSsoustraitance'!$D298="",'1C TSsoustraitance'!$E298="OUI",'1C TSsoustraitance'!$AP298=0),0,(('1C TSsoustraitance'!$AI298)/'1C TSsoustraitance'!$AP298))</f>
        <v>0</v>
      </c>
      <c r="AF581" s="669">
        <f>IF(OR('1C TSsoustraitance'!$D298="",'1C TSsoustraitance'!$E298="OUI",'1C TSsoustraitance'!$AP298=0),0,(('1C TSsoustraitance'!$AJ298)/'1C TSsoustraitance'!$AP298))</f>
        <v>0</v>
      </c>
      <c r="AG581" s="669">
        <f>IF(OR('1C TSsoustraitance'!$D298="",'1C TSsoustraitance'!$E298="OUI",'1C TSsoustraitance'!$AP298=0),0,(('1C TSsoustraitance'!$AK298)/'1C TSsoustraitance'!$AP298))</f>
        <v>0</v>
      </c>
      <c r="AH581" s="669">
        <f>IF(OR('1C TSsoustraitance'!$D298="",'1C TSsoustraitance'!$E298="OUI",'1C TSsoustraitance'!$AP298=0),0,(('1C TSsoustraitance'!$AL298)/'1C TSsoustraitance'!$AP298))</f>
        <v>0</v>
      </c>
      <c r="AI581" s="669">
        <f>IF(OR('1C TSsoustraitance'!$D298="",'1C TSsoustraitance'!$E298="OUI",'1C TSsoustraitance'!$AP298=0),0,(('1C TSsoustraitance'!$AM298)/'1C TSsoustraitance'!$AP298))</f>
        <v>0</v>
      </c>
      <c r="AJ581" s="669">
        <f>IF(OR('1C TSsoustraitance'!$D298="",'1C TSsoustraitance'!$E298="OUI",'1C TSsoustraitance'!$AP298=0),0,(('1C TSsoustraitance'!$AN298)/'1C TSsoustraitance'!$AP298))</f>
        <v>0</v>
      </c>
      <c r="AK581" s="669">
        <f t="shared" si="142"/>
        <v>0</v>
      </c>
      <c r="AL581" s="668">
        <f t="shared" si="143"/>
        <v>0</v>
      </c>
      <c r="AM581" s="670">
        <f>IF(Tableau7[[#This Row],[N° pièce]]="",0,(Tableau7[[#This Row],[hors TVA]]+(Tableau7[[#This Row],[hors TVA]]*Tableau7[[#This Row],[Taux TVA]])-(Tableau7[[#This Row],[hors TVA]]*Tableau7[[#This Row],[Taux TVA]]*Tableau7[[#This Row],[Régime TVA: Récupération]]))*Tableau7[[#This Row],[Type 1]])</f>
        <v>0</v>
      </c>
      <c r="AN581" s="670">
        <f>IF(Tableau7[[#This Row],[N° pièce]]="",0,IF($K$2="pôle",((Tableau7[[#This Row],[hors TVA]]+(Tableau7[[#This Row],[hors TVA]]*Tableau7[[#This Row],[Taux TVA]])-(Tableau7[[#This Row],[hors TVA]]*Tableau7[[#This Row],[Taux TVA]]*Tableau7[[#This Row],[Régime TVA: Récupération]]))*Tableau7[[#This Row],[Type 2]]),0))</f>
        <v>0</v>
      </c>
      <c r="AO581" s="670">
        <f t="shared" si="139"/>
        <v>0</v>
      </c>
      <c r="AP581" s="255">
        <f t="shared" si="138"/>
        <v>0</v>
      </c>
      <c r="AQ581" s="506">
        <f t="shared" si="140"/>
        <v>0</v>
      </c>
      <c r="AR581" s="671"/>
      <c r="AS581" s="512"/>
      <c r="AT581" s="513" t="str">
        <f>IF(('1C TSsoustraitance'!AP298*FICHE!C$14&lt;J581),"Forfait limité à "&amp;FICHE!C$14&amp;"€/jour","")</f>
        <v/>
      </c>
      <c r="AU581" s="797"/>
      <c r="AV581" s="484"/>
      <c r="AW581" s="484"/>
      <c r="AX581" s="484"/>
      <c r="AY581" s="484"/>
      <c r="AZ581" s="484"/>
      <c r="BA581" s="4"/>
      <c r="BB581" s="4"/>
      <c r="BC581" s="4"/>
      <c r="BD581" s="4"/>
      <c r="BE581" s="4"/>
      <c r="BF581" s="4"/>
      <c r="BG581" s="4"/>
      <c r="BH581" s="4"/>
      <c r="BI581" s="4"/>
      <c r="BJ581" s="4"/>
      <c r="BK581" s="4"/>
      <c r="BL581" s="4"/>
      <c r="BM581" s="4"/>
      <c r="BN581" s="4"/>
      <c r="BO581" s="4"/>
      <c r="BP581" s="4"/>
      <c r="BQ581" s="4"/>
      <c r="BR581" s="4"/>
      <c r="BS581" s="4"/>
      <c r="BT581" s="4"/>
      <c r="BU581" s="4"/>
      <c r="BV581" s="4"/>
      <c r="BW581" s="4"/>
      <c r="BX581" s="4"/>
      <c r="BY581" s="4"/>
      <c r="BZ581" s="4"/>
      <c r="CA581" s="4"/>
      <c r="CB581" s="4"/>
      <c r="CC581" s="4"/>
      <c r="CD581" s="4"/>
      <c r="CE581" s="4"/>
      <c r="CF581" s="4"/>
      <c r="CG581" s="4"/>
      <c r="CH581" s="4"/>
      <c r="CI581" s="4"/>
      <c r="CJ581" s="4"/>
      <c r="CK581" s="4"/>
      <c r="CL581" s="4"/>
      <c r="CM581" s="4"/>
      <c r="CN581" s="4"/>
      <c r="CO581" s="4"/>
      <c r="CP581" s="4"/>
      <c r="CQ581" s="4"/>
      <c r="CR581" s="4"/>
      <c r="CS581" s="4"/>
      <c r="CT581" s="4"/>
      <c r="CU581" s="4"/>
      <c r="CV581" s="4"/>
      <c r="CW581" s="4"/>
      <c r="CX581" s="4"/>
      <c r="CY581" s="4"/>
      <c r="CZ581" s="4"/>
      <c r="DA581" s="4"/>
      <c r="DB581" s="4"/>
      <c r="DC581" s="4"/>
      <c r="DD581" s="4"/>
      <c r="DE581" s="4"/>
      <c r="DF581" s="4"/>
      <c r="DG581" s="4"/>
      <c r="DH581" s="4"/>
      <c r="DI581" s="4"/>
      <c r="DJ581" s="4"/>
      <c r="DK581" s="4"/>
      <c r="DL581" s="4"/>
      <c r="DM581" s="4"/>
      <c r="DN581" s="4"/>
      <c r="DO581" s="4"/>
      <c r="DP581" s="4"/>
      <c r="DQ581" s="4"/>
      <c r="DR581" s="4"/>
      <c r="DS581" s="4"/>
      <c r="DT581" s="4"/>
      <c r="DU581" s="4"/>
      <c r="DV581" s="4"/>
      <c r="DW581" s="4"/>
      <c r="DX581" s="4"/>
      <c r="DY581" s="4"/>
      <c r="DZ581" s="4"/>
      <c r="EA581" s="4"/>
      <c r="EB581" s="4"/>
      <c r="EC581" s="4"/>
      <c r="ED581" s="4"/>
      <c r="EE581" s="4"/>
      <c r="EF581" s="4"/>
      <c r="EG581" s="4"/>
      <c r="EH581" s="4"/>
      <c r="EI581" s="4"/>
      <c r="EJ581" s="4"/>
      <c r="EK581" s="4"/>
      <c r="EL581" s="4"/>
      <c r="EM581" s="4"/>
      <c r="EN581" s="4"/>
      <c r="EO581" s="4"/>
      <c r="EP581" s="4"/>
      <c r="EQ581" s="4"/>
      <c r="ER581" s="4"/>
      <c r="ES581" s="4"/>
      <c r="ET581" s="4"/>
      <c r="EU581" s="4"/>
      <c r="EV581" s="4"/>
      <c r="EW581" s="4"/>
      <c r="EX581" s="4"/>
      <c r="EY581" s="4"/>
      <c r="EZ581" s="4"/>
      <c r="FA581" s="4"/>
      <c r="FB581" s="4"/>
      <c r="FC581" s="4"/>
      <c r="FD581" s="4"/>
      <c r="FE581" s="4"/>
      <c r="FF581" s="4"/>
      <c r="FG581" s="4"/>
      <c r="FH581" s="4"/>
      <c r="FI581" s="4"/>
      <c r="FJ581" s="4"/>
      <c r="FK581" s="4"/>
      <c r="FL581" s="4"/>
      <c r="FM581" s="4"/>
      <c r="FN581" s="4"/>
      <c r="FO581" s="4"/>
      <c r="FP581" s="4"/>
      <c r="FQ581" s="4"/>
      <c r="FR581" s="4"/>
      <c r="FS581" s="4"/>
      <c r="FT581" s="4"/>
      <c r="FU581" s="4"/>
      <c r="FV581" s="4"/>
      <c r="FW581" s="4"/>
      <c r="FX581" s="4"/>
      <c r="FY581" s="4"/>
      <c r="FZ581" s="4"/>
      <c r="GA581" s="4"/>
      <c r="GB581" s="4"/>
      <c r="GC581" s="4"/>
      <c r="GD581" s="4"/>
      <c r="GE581" s="4"/>
      <c r="GF581" s="4"/>
      <c r="GG581" s="4"/>
      <c r="GH581" s="4"/>
      <c r="GI581" s="4"/>
      <c r="GJ581" s="4"/>
      <c r="GK581" s="4"/>
      <c r="GL581" s="4"/>
      <c r="GM581" s="4"/>
      <c r="GN581" s="4"/>
      <c r="GO581" s="4"/>
      <c r="GP581" s="4"/>
      <c r="GQ581" s="4"/>
      <c r="GR581" s="4"/>
      <c r="GS581" s="4"/>
      <c r="GT581" s="4"/>
      <c r="GU581" s="4"/>
      <c r="GV581" s="4"/>
      <c r="GW581" s="4"/>
      <c r="GX581" s="4"/>
      <c r="GY581" s="4"/>
      <c r="GZ581" s="4"/>
      <c r="HA581" s="4"/>
      <c r="HB581" s="4"/>
      <c r="HC581" s="4"/>
    </row>
    <row r="582" spans="1:211" s="380" customFormat="1" ht="13.9" customHeight="1">
      <c r="A582" s="828" t="str">
        <f>IF('1C TSsoustraitance'!$A299&lt;&gt;0,'1C TSsoustraitance'!$A299,"")</f>
        <v/>
      </c>
      <c r="B582" s="530"/>
      <c r="C582" s="513" t="str">
        <f>IF('1C TSsoustraitance'!$A299&lt;&gt;0,'1C TSsoustraitance'!$B299,"")</f>
        <v/>
      </c>
      <c r="D582" s="513" t="str">
        <f>IF('1C TSsoustraitance'!$A299&lt;&gt;0,'1C TSsoustraitance'!$C299,"")</f>
        <v/>
      </c>
      <c r="E582" s="684"/>
      <c r="F582" s="685"/>
      <c r="G582" s="666">
        <f>'1C TSsoustraitance'!$D299</f>
        <v>0</v>
      </c>
      <c r="H582" s="533">
        <v>0.21</v>
      </c>
      <c r="I582" s="533">
        <v>1</v>
      </c>
      <c r="J582" s="534"/>
      <c r="K582" s="667">
        <f t="shared" si="141"/>
        <v>0</v>
      </c>
      <c r="L582" s="668">
        <f>IF(OR('1C TSsoustraitance'!$D299="",'1C TSsoustraitance'!$AP299=0),0,IF(AND('1C TSsoustraitance'!$D299&lt;&gt;"",$K$2="Pôle",'1C TSsoustraitance'!$E299="OUI"),(('1C TSsoustraitance'!$F299+'1C TSsoustraitance'!$G299+'1C TSsoustraitance'!$H299+'1C TSsoustraitance'!$I299+'1C TSsoustraitance'!$M299)/'1C TSsoustraitance'!$R299),IF(AND('1C TSsoustraitance'!$D299&lt;&gt;"",$K$2="Pôle",'1C TSsoustraitance'!$E299="NON"),(('1C TSsoustraitance'!$F299+'1C TSsoustraitance'!$G299+'1C TSsoustraitance'!$H299+'1C TSsoustraitance'!$I299+'1C TSsoustraitance'!$M299)/'1C TSsoustraitance'!$AP299),IF(AND('1C TSsoustraitance'!$D299&lt;&gt;"",$K$2&lt;&gt;"Pôle",'1C TSsoustraitance'!$E299="OUI"),(('1C TSsoustraitance'!$F299+'1C TSsoustraitance'!$G299+'1C TSsoustraitance'!$H299+'1C TSsoustraitance'!$I299+'1C TSsoustraitance'!$J299+'1C TSsoustraitance'!$K299+'1C TSsoustraitance'!$L299+'1C TSsoustraitance'!$M299+'1C TSsoustraitance'!$N299+'1C TSsoustraitance'!$O299+'1C TSsoustraitance'!$P299+'1C TSsoustraitance'!$Q299)/'1C TSsoustraitance'!$R299),IF(AND('1C TSsoustraitance'!$D299&lt;&gt;"",$K$2&lt;&gt;"Pôle",'1C TSsoustraitance'!$E299="NON"),(('1C TSsoustraitance'!$F299+'1C TSsoustraitance'!$G299+'1C TSsoustraitance'!$H299+'1C TSsoustraitance'!$I299+'1C TSsoustraitance'!$J299+'1C TSsoustraitance'!$K299+'1C TSsoustraitance'!$L299+'1C TSsoustraitance'!$M299+'1C TSsoustraitance'!$N299+'1C TSsoustraitance'!$O299+'1C TSsoustraitance'!$P299+'1C TSsoustraitance'!$Q299))/'1C TSsoustraitance'!$AP299)))))</f>
        <v>0</v>
      </c>
      <c r="M582" s="668">
        <f>IF(OR('1C TSsoustraitance'!$D299="",'1C TSsoustraitance'!AP$13=0),0,IF(AND('1C TSsoustraitance'!$D299&lt;&gt;"",$K$2="Pôle",'1C TSsoustraitance'!$E299="OUI"),(('1C TSsoustraitance'!$J299+'1C TSsoustraitance'!$K299+'1C TSsoustraitance'!$L299)/'1C TSsoustraitance'!$R299),IF(AND('1C TSsoustraitance'!$D299&lt;&gt;"",$K$2="Pôle",'1C TSsoustraitance'!$E299="NON"),(('1C TSsoustraitance'!$J299+'1C TSsoustraitance'!$K299+'1C TSsoustraitance'!$L299)/'1C TSsoustraitance'!$AP299),IF(AND('1C TSsoustraitance'!$D299&lt;&gt;"",$K$2&lt;&gt;"Pôle"),0))))</f>
        <v>0</v>
      </c>
      <c r="N582" s="668">
        <f t="shared" si="144"/>
        <v>0</v>
      </c>
      <c r="O582" s="669">
        <f>IF(OR('1C TSsoustraitance'!$D299="",'1C TSsoustraitance'!$E299="OUI",'1C TSsoustraitance'!$AP299=0),0,(('1C TSsoustraitance'!$S299)/'1C TSsoustraitance'!$AP299))</f>
        <v>0</v>
      </c>
      <c r="P582" s="669">
        <f>IF(OR('1C TSsoustraitance'!$D299="",'1C TSsoustraitance'!$E299="OUI",'1C TSsoustraitance'!$AP299=0),0,(('1C TSsoustraitance'!$T299)/'1C TSsoustraitance'!$AP299))</f>
        <v>0</v>
      </c>
      <c r="Q582" s="669">
        <f>IF(OR('1C TSsoustraitance'!$D299="",'1C TSsoustraitance'!$E299="OUI",'1C TSsoustraitance'!$AP299=0),0,(('1C TSsoustraitance'!$U299)/'1C TSsoustraitance'!$AP299))</f>
        <v>0</v>
      </c>
      <c r="R582" s="669">
        <f>IF(OR('1C TSsoustraitance'!$D299="",'1C TSsoustraitance'!$E299="OUI",'1C TSsoustraitance'!$AP299=0),0,(('1C TSsoustraitance'!$V299)/'1C TSsoustraitance'!$AP299))</f>
        <v>0</v>
      </c>
      <c r="S582" s="669">
        <f>IF(OR('1C TSsoustraitance'!$D299="",'1C TSsoustraitance'!$E299="OUI",'1C TSsoustraitance'!$AP299=0),0,(('1C TSsoustraitance'!$W299)/'1C TSsoustraitance'!$AP299))</f>
        <v>0</v>
      </c>
      <c r="T582" s="669">
        <f>IF(OR('1C TSsoustraitance'!$D299="",'1C TSsoustraitance'!$E299="OUI",'1C TSsoustraitance'!$AP299=0),0,(('1C TSsoustraitance'!$X299)/'1C TSsoustraitance'!$AP299))</f>
        <v>0</v>
      </c>
      <c r="U582" s="669">
        <f>IF(OR('1C TSsoustraitance'!$D299="",'1C TSsoustraitance'!$E299="OUI",'1C TSsoustraitance'!$AP299=0),0,(('1C TSsoustraitance'!$Y299)/'1C TSsoustraitance'!$AP299))</f>
        <v>0</v>
      </c>
      <c r="V582" s="669">
        <f>IF(OR('1C TSsoustraitance'!$D299="",'1C TSsoustraitance'!$E299="OUI",'1C TSsoustraitance'!$AP299=0),0,(('1C TSsoustraitance'!$Z299)/'1C TSsoustraitance'!$AP299))</f>
        <v>0</v>
      </c>
      <c r="W582" s="669">
        <f>IF(OR('1C TSsoustraitance'!$D299="",'1C TSsoustraitance'!$E299="OUI",'1C TSsoustraitance'!$AP299=0),0,(('1C TSsoustraitance'!$AA299)/'1C TSsoustraitance'!$AP299))</f>
        <v>0</v>
      </c>
      <c r="X582" s="669">
        <f>IF(OR('1C TSsoustraitance'!$D299="",'1C TSsoustraitance'!$E299="OUI",'1C TSsoustraitance'!$AP299=0),0,(('1C TSsoustraitance'!$AB299)/'1C TSsoustraitance'!$AP299))</f>
        <v>0</v>
      </c>
      <c r="Y582" s="669">
        <f>IF(OR('1C TSsoustraitance'!$D299="",'1C TSsoustraitance'!$E299="OUI",'1C TSsoustraitance'!$AP299=0),0,(('1C TSsoustraitance'!$AC299)/'1C TSsoustraitance'!$AP299))</f>
        <v>0</v>
      </c>
      <c r="Z582" s="669">
        <f>IF(OR('1C TSsoustraitance'!$D299="",'1C TSsoustraitance'!$E299="OUI",'1C TSsoustraitance'!$AP299=0),0,(('1C TSsoustraitance'!$AD299)/'1C TSsoustraitance'!$AP299))</f>
        <v>0</v>
      </c>
      <c r="AA582" s="669">
        <f>IF(OR('1C TSsoustraitance'!$D299="",'1C TSsoustraitance'!$E299="OUI",'1C TSsoustraitance'!$AP299=0),0,(('1C TSsoustraitance'!$AE299)/'1C TSsoustraitance'!$AP299))</f>
        <v>0</v>
      </c>
      <c r="AB582" s="669">
        <f>IF(OR('1C TSsoustraitance'!$D299="",'1C TSsoustraitance'!$E299="OUI",'1C TSsoustraitance'!$AP299=0),0,(('1C TSsoustraitance'!$AF299)/'1C TSsoustraitance'!$AP299))</f>
        <v>0</v>
      </c>
      <c r="AC582" s="669">
        <f>IF(OR('1C TSsoustraitance'!$D299="",'1C TSsoustraitance'!$E299="OUI",'1C TSsoustraitance'!$AP299=0),0,(('1C TSsoustraitance'!$AG299)/'1C TSsoustraitance'!$AP299))</f>
        <v>0</v>
      </c>
      <c r="AD582" s="669">
        <f>IF(OR('1C TSsoustraitance'!$D299="",'1C TSsoustraitance'!$E299="OUI",'1C TSsoustraitance'!$AP299=0),0,(('1C TSsoustraitance'!$AH299)/'1C TSsoustraitance'!$AP299))</f>
        <v>0</v>
      </c>
      <c r="AE582" s="669">
        <f>IF(OR('1C TSsoustraitance'!$D299="",'1C TSsoustraitance'!$E299="OUI",'1C TSsoustraitance'!$AP299=0),0,(('1C TSsoustraitance'!$AI299)/'1C TSsoustraitance'!$AP299))</f>
        <v>0</v>
      </c>
      <c r="AF582" s="669">
        <f>IF(OR('1C TSsoustraitance'!$D299="",'1C TSsoustraitance'!$E299="OUI",'1C TSsoustraitance'!$AP299=0),0,(('1C TSsoustraitance'!$AJ299)/'1C TSsoustraitance'!$AP299))</f>
        <v>0</v>
      </c>
      <c r="AG582" s="669">
        <f>IF(OR('1C TSsoustraitance'!$D299="",'1C TSsoustraitance'!$E299="OUI",'1C TSsoustraitance'!$AP299=0),0,(('1C TSsoustraitance'!$AK299)/'1C TSsoustraitance'!$AP299))</f>
        <v>0</v>
      </c>
      <c r="AH582" s="669">
        <f>IF(OR('1C TSsoustraitance'!$D299="",'1C TSsoustraitance'!$E299="OUI",'1C TSsoustraitance'!$AP299=0),0,(('1C TSsoustraitance'!$AL299)/'1C TSsoustraitance'!$AP299))</f>
        <v>0</v>
      </c>
      <c r="AI582" s="669">
        <f>IF(OR('1C TSsoustraitance'!$D299="",'1C TSsoustraitance'!$E299="OUI",'1C TSsoustraitance'!$AP299=0),0,(('1C TSsoustraitance'!$AM299)/'1C TSsoustraitance'!$AP299))</f>
        <v>0</v>
      </c>
      <c r="AJ582" s="669">
        <f>IF(OR('1C TSsoustraitance'!$D299="",'1C TSsoustraitance'!$E299="OUI",'1C TSsoustraitance'!$AP299=0),0,(('1C TSsoustraitance'!$AN299)/'1C TSsoustraitance'!$AP299))</f>
        <v>0</v>
      </c>
      <c r="AK582" s="669">
        <f t="shared" si="142"/>
        <v>0</v>
      </c>
      <c r="AL582" s="668">
        <f t="shared" si="143"/>
        <v>0</v>
      </c>
      <c r="AM582" s="670">
        <f>IF(Tableau7[[#This Row],[N° pièce]]="",0,(Tableau7[[#This Row],[hors TVA]]+(Tableau7[[#This Row],[hors TVA]]*Tableau7[[#This Row],[Taux TVA]])-(Tableau7[[#This Row],[hors TVA]]*Tableau7[[#This Row],[Taux TVA]]*Tableau7[[#This Row],[Régime TVA: Récupération]]))*Tableau7[[#This Row],[Type 1]])</f>
        <v>0</v>
      </c>
      <c r="AN582" s="670">
        <f>IF(Tableau7[[#This Row],[N° pièce]]="",0,IF($K$2="pôle",((Tableau7[[#This Row],[hors TVA]]+(Tableau7[[#This Row],[hors TVA]]*Tableau7[[#This Row],[Taux TVA]])-(Tableau7[[#This Row],[hors TVA]]*Tableau7[[#This Row],[Taux TVA]]*Tableau7[[#This Row],[Régime TVA: Récupération]]))*Tableau7[[#This Row],[Type 2]]),0))</f>
        <v>0</v>
      </c>
      <c r="AO582" s="670">
        <f t="shared" si="139"/>
        <v>0</v>
      </c>
      <c r="AP582" s="255">
        <f t="shared" si="138"/>
        <v>0</v>
      </c>
      <c r="AQ582" s="506">
        <f t="shared" si="140"/>
        <v>0</v>
      </c>
      <c r="AR582" s="671"/>
      <c r="AS582" s="512"/>
      <c r="AT582" s="513" t="str">
        <f>IF(('1C TSsoustraitance'!AP299*FICHE!C$14&lt;J582),"Forfait limité à "&amp;FICHE!C$14&amp;"€/jour","")</f>
        <v/>
      </c>
      <c r="AU582" s="797"/>
      <c r="AV582" s="484"/>
      <c r="AW582" s="484"/>
      <c r="AX582" s="484"/>
      <c r="AY582" s="484"/>
      <c r="AZ582" s="484"/>
      <c r="BA582" s="4"/>
      <c r="BB582" s="4"/>
      <c r="BC582" s="4"/>
      <c r="BD582" s="4"/>
      <c r="BE582" s="4"/>
      <c r="BF582" s="4"/>
      <c r="BG582" s="4"/>
      <c r="BH582" s="4"/>
      <c r="BI582" s="4"/>
      <c r="BJ582" s="4"/>
      <c r="BK582" s="4"/>
      <c r="BL582" s="4"/>
      <c r="BM582" s="4"/>
      <c r="BN582" s="4"/>
      <c r="BO582" s="4"/>
      <c r="BP582" s="4"/>
      <c r="BQ582" s="4"/>
      <c r="BR582" s="4"/>
      <c r="BS582" s="4"/>
      <c r="BT582" s="4"/>
      <c r="BU582" s="4"/>
      <c r="BV582" s="4"/>
      <c r="BW582" s="4"/>
      <c r="BX582" s="4"/>
      <c r="BY582" s="4"/>
      <c r="BZ582" s="4"/>
      <c r="CA582" s="4"/>
      <c r="CB582" s="4"/>
      <c r="CC582" s="4"/>
      <c r="CD582" s="4"/>
      <c r="CE582" s="4"/>
      <c r="CF582" s="4"/>
      <c r="CG582" s="4"/>
      <c r="CH582" s="4"/>
      <c r="CI582" s="4"/>
      <c r="CJ582" s="4"/>
      <c r="CK582" s="4"/>
      <c r="CL582" s="4"/>
      <c r="CM582" s="4"/>
      <c r="CN582" s="4"/>
      <c r="CO582" s="4"/>
      <c r="CP582" s="4"/>
      <c r="CQ582" s="4"/>
      <c r="CR582" s="4"/>
      <c r="CS582" s="4"/>
      <c r="CT582" s="4"/>
      <c r="CU582" s="4"/>
      <c r="CV582" s="4"/>
      <c r="CW582" s="4"/>
      <c r="CX582" s="4"/>
      <c r="CY582" s="4"/>
      <c r="CZ582" s="4"/>
      <c r="DA582" s="4"/>
      <c r="DB582" s="4"/>
      <c r="DC582" s="4"/>
      <c r="DD582" s="4"/>
      <c r="DE582" s="4"/>
      <c r="DF582" s="4"/>
      <c r="DG582" s="4"/>
      <c r="DH582" s="4"/>
      <c r="DI582" s="4"/>
      <c r="DJ582" s="4"/>
      <c r="DK582" s="4"/>
      <c r="DL582" s="4"/>
      <c r="DM582" s="4"/>
      <c r="DN582" s="4"/>
      <c r="DO582" s="4"/>
      <c r="DP582" s="4"/>
      <c r="DQ582" s="4"/>
      <c r="DR582" s="4"/>
      <c r="DS582" s="4"/>
      <c r="DT582" s="4"/>
      <c r="DU582" s="4"/>
      <c r="DV582" s="4"/>
      <c r="DW582" s="4"/>
      <c r="DX582" s="4"/>
      <c r="DY582" s="4"/>
      <c r="DZ582" s="4"/>
      <c r="EA582" s="4"/>
      <c r="EB582" s="4"/>
      <c r="EC582" s="4"/>
      <c r="ED582" s="4"/>
      <c r="EE582" s="4"/>
      <c r="EF582" s="4"/>
      <c r="EG582" s="4"/>
      <c r="EH582" s="4"/>
      <c r="EI582" s="4"/>
      <c r="EJ582" s="4"/>
      <c r="EK582" s="4"/>
      <c r="EL582" s="4"/>
      <c r="EM582" s="4"/>
      <c r="EN582" s="4"/>
      <c r="EO582" s="4"/>
      <c r="EP582" s="4"/>
      <c r="EQ582" s="4"/>
      <c r="ER582" s="4"/>
      <c r="ES582" s="4"/>
      <c r="ET582" s="4"/>
      <c r="EU582" s="4"/>
      <c r="EV582" s="4"/>
      <c r="EW582" s="4"/>
      <c r="EX582" s="4"/>
      <c r="EY582" s="4"/>
      <c r="EZ582" s="4"/>
      <c r="FA582" s="4"/>
      <c r="FB582" s="4"/>
      <c r="FC582" s="4"/>
      <c r="FD582" s="4"/>
      <c r="FE582" s="4"/>
      <c r="FF582" s="4"/>
      <c r="FG582" s="4"/>
      <c r="FH582" s="4"/>
      <c r="FI582" s="4"/>
      <c r="FJ582" s="4"/>
      <c r="FK582" s="4"/>
      <c r="FL582" s="4"/>
      <c r="FM582" s="4"/>
      <c r="FN582" s="4"/>
      <c r="FO582" s="4"/>
      <c r="FP582" s="4"/>
      <c r="FQ582" s="4"/>
      <c r="FR582" s="4"/>
      <c r="FS582" s="4"/>
      <c r="FT582" s="4"/>
      <c r="FU582" s="4"/>
      <c r="FV582" s="4"/>
      <c r="FW582" s="4"/>
      <c r="FX582" s="4"/>
      <c r="FY582" s="4"/>
      <c r="FZ582" s="4"/>
      <c r="GA582" s="4"/>
      <c r="GB582" s="4"/>
      <c r="GC582" s="4"/>
      <c r="GD582" s="4"/>
      <c r="GE582" s="4"/>
      <c r="GF582" s="4"/>
      <c r="GG582" s="4"/>
      <c r="GH582" s="4"/>
      <c r="GI582" s="4"/>
      <c r="GJ582" s="4"/>
      <c r="GK582" s="4"/>
      <c r="GL582" s="4"/>
      <c r="GM582" s="4"/>
      <c r="GN582" s="4"/>
      <c r="GO582" s="4"/>
      <c r="GP582" s="4"/>
      <c r="GQ582" s="4"/>
      <c r="GR582" s="4"/>
      <c r="GS582" s="4"/>
      <c r="GT582" s="4"/>
      <c r="GU582" s="4"/>
      <c r="GV582" s="4"/>
      <c r="GW582" s="4"/>
      <c r="GX582" s="4"/>
      <c r="GY582" s="4"/>
      <c r="GZ582" s="4"/>
      <c r="HA582" s="4"/>
      <c r="HB582" s="4"/>
      <c r="HC582" s="4"/>
    </row>
    <row r="583" spans="1:211" s="381" customFormat="1" ht="13.9" customHeight="1">
      <c r="A583" s="828" t="str">
        <f>IF('1C TSsoustraitance'!$A300&lt;&gt;0,'1C TSsoustraitance'!$A300,"")</f>
        <v/>
      </c>
      <c r="B583" s="530"/>
      <c r="C583" s="513" t="str">
        <f>IF('1C TSsoustraitance'!$A300&lt;&gt;0,'1C TSsoustraitance'!$B300,"")</f>
        <v/>
      </c>
      <c r="D583" s="513" t="str">
        <f>IF('1C TSsoustraitance'!$A300&lt;&gt;0,'1C TSsoustraitance'!$C300,"")</f>
        <v/>
      </c>
      <c r="E583" s="684"/>
      <c r="F583" s="685"/>
      <c r="G583" s="666">
        <f>'1C TSsoustraitance'!$D300</f>
        <v>0</v>
      </c>
      <c r="H583" s="533">
        <v>0.21</v>
      </c>
      <c r="I583" s="533">
        <v>1</v>
      </c>
      <c r="J583" s="534"/>
      <c r="K583" s="667">
        <f t="shared" si="141"/>
        <v>0</v>
      </c>
      <c r="L583" s="668">
        <f>IF(OR('1C TSsoustraitance'!$D300="",'1C TSsoustraitance'!$AP300=0),0,IF(AND('1C TSsoustraitance'!$D300&lt;&gt;"",$K$2="Pôle",'1C TSsoustraitance'!$E300="OUI"),(('1C TSsoustraitance'!$F300+'1C TSsoustraitance'!$G300+'1C TSsoustraitance'!$H300+'1C TSsoustraitance'!$I300+'1C TSsoustraitance'!$M300)/'1C TSsoustraitance'!$R300),IF(AND('1C TSsoustraitance'!$D300&lt;&gt;"",$K$2="Pôle",'1C TSsoustraitance'!$E300="NON"),(('1C TSsoustraitance'!$F300+'1C TSsoustraitance'!$G300+'1C TSsoustraitance'!$H300+'1C TSsoustraitance'!$I300+'1C TSsoustraitance'!$M300)/'1C TSsoustraitance'!$AP300),IF(AND('1C TSsoustraitance'!$D300&lt;&gt;"",$K$2&lt;&gt;"Pôle",'1C TSsoustraitance'!$E300="OUI"),(('1C TSsoustraitance'!$F300+'1C TSsoustraitance'!$G300+'1C TSsoustraitance'!$H300+'1C TSsoustraitance'!$I300+'1C TSsoustraitance'!$J300+'1C TSsoustraitance'!$K300+'1C TSsoustraitance'!$L300+'1C TSsoustraitance'!$M300+'1C TSsoustraitance'!$N300+'1C TSsoustraitance'!$O300+'1C TSsoustraitance'!$P300+'1C TSsoustraitance'!$Q300)/'1C TSsoustraitance'!$R300),IF(AND('1C TSsoustraitance'!$D300&lt;&gt;"",$K$2&lt;&gt;"Pôle",'1C TSsoustraitance'!$E300="NON"),(('1C TSsoustraitance'!$F300+'1C TSsoustraitance'!$G300+'1C TSsoustraitance'!$H300+'1C TSsoustraitance'!$I300+'1C TSsoustraitance'!$J300+'1C TSsoustraitance'!$K300+'1C TSsoustraitance'!$L300+'1C TSsoustraitance'!$M300+'1C TSsoustraitance'!$N300+'1C TSsoustraitance'!$O300+'1C TSsoustraitance'!$P300+'1C TSsoustraitance'!$Q300))/'1C TSsoustraitance'!$AP300)))))</f>
        <v>0</v>
      </c>
      <c r="M583" s="668">
        <f>IF(OR('1C TSsoustraitance'!$D300="",'1C TSsoustraitance'!AP$13=0),0,IF(AND('1C TSsoustraitance'!$D300&lt;&gt;"",$K$2="Pôle",'1C TSsoustraitance'!$E300="OUI"),(('1C TSsoustraitance'!$J300+'1C TSsoustraitance'!$K300+'1C TSsoustraitance'!$L300)/'1C TSsoustraitance'!$R300),IF(AND('1C TSsoustraitance'!$D300&lt;&gt;"",$K$2="Pôle",'1C TSsoustraitance'!$E300="NON"),(('1C TSsoustraitance'!$J300+'1C TSsoustraitance'!$K300+'1C TSsoustraitance'!$L300)/'1C TSsoustraitance'!$AP300),IF(AND('1C TSsoustraitance'!$D300&lt;&gt;"",$K$2&lt;&gt;"Pôle"),0))))</f>
        <v>0</v>
      </c>
      <c r="N583" s="668">
        <f t="shared" si="144"/>
        <v>0</v>
      </c>
      <c r="O583" s="669">
        <f>IF(OR('1C TSsoustraitance'!$D300="",'1C TSsoustraitance'!$E300="OUI",'1C TSsoustraitance'!$AP300=0),0,(('1C TSsoustraitance'!$S300)/'1C TSsoustraitance'!$AP300))</f>
        <v>0</v>
      </c>
      <c r="P583" s="669">
        <f>IF(OR('1C TSsoustraitance'!$D300="",'1C TSsoustraitance'!$E300="OUI",'1C TSsoustraitance'!$AP300=0),0,(('1C TSsoustraitance'!$T300)/'1C TSsoustraitance'!$AP300))</f>
        <v>0</v>
      </c>
      <c r="Q583" s="669">
        <f>IF(OR('1C TSsoustraitance'!$D300="",'1C TSsoustraitance'!$E300="OUI",'1C TSsoustraitance'!$AP300=0),0,(('1C TSsoustraitance'!$U300)/'1C TSsoustraitance'!$AP300))</f>
        <v>0</v>
      </c>
      <c r="R583" s="669">
        <f>IF(OR('1C TSsoustraitance'!$D300="",'1C TSsoustraitance'!$E300="OUI",'1C TSsoustraitance'!$AP300=0),0,(('1C TSsoustraitance'!$V300)/'1C TSsoustraitance'!$AP300))</f>
        <v>0</v>
      </c>
      <c r="S583" s="669">
        <f>IF(OR('1C TSsoustraitance'!$D300="",'1C TSsoustraitance'!$E300="OUI",'1C TSsoustraitance'!$AP300=0),0,(('1C TSsoustraitance'!$W300)/'1C TSsoustraitance'!$AP300))</f>
        <v>0</v>
      </c>
      <c r="T583" s="669">
        <f>IF(OR('1C TSsoustraitance'!$D300="",'1C TSsoustraitance'!$E300="OUI",'1C TSsoustraitance'!$AP300=0),0,(('1C TSsoustraitance'!$X300)/'1C TSsoustraitance'!$AP300))</f>
        <v>0</v>
      </c>
      <c r="U583" s="669">
        <f>IF(OR('1C TSsoustraitance'!$D300="",'1C TSsoustraitance'!$E300="OUI",'1C TSsoustraitance'!$AP300=0),0,(('1C TSsoustraitance'!$Y300)/'1C TSsoustraitance'!$AP300))</f>
        <v>0</v>
      </c>
      <c r="V583" s="669">
        <f>IF(OR('1C TSsoustraitance'!$D300="",'1C TSsoustraitance'!$E300="OUI",'1C TSsoustraitance'!$AP300=0),0,(('1C TSsoustraitance'!$Z300)/'1C TSsoustraitance'!$AP300))</f>
        <v>0</v>
      </c>
      <c r="W583" s="669">
        <f>IF(OR('1C TSsoustraitance'!$D300="",'1C TSsoustraitance'!$E300="OUI",'1C TSsoustraitance'!$AP300=0),0,(('1C TSsoustraitance'!$AA300)/'1C TSsoustraitance'!$AP300))</f>
        <v>0</v>
      </c>
      <c r="X583" s="669">
        <f>IF(OR('1C TSsoustraitance'!$D300="",'1C TSsoustraitance'!$E300="OUI",'1C TSsoustraitance'!$AP300=0),0,(('1C TSsoustraitance'!$AB300)/'1C TSsoustraitance'!$AP300))</f>
        <v>0</v>
      </c>
      <c r="Y583" s="669">
        <f>IF(OR('1C TSsoustraitance'!$D300="",'1C TSsoustraitance'!$E300="OUI",'1C TSsoustraitance'!$AP300=0),0,(('1C TSsoustraitance'!$AC300)/'1C TSsoustraitance'!$AP300))</f>
        <v>0</v>
      </c>
      <c r="Z583" s="669">
        <f>IF(OR('1C TSsoustraitance'!$D300="",'1C TSsoustraitance'!$E300="OUI",'1C TSsoustraitance'!$AP300=0),0,(('1C TSsoustraitance'!$AD300)/'1C TSsoustraitance'!$AP300))</f>
        <v>0</v>
      </c>
      <c r="AA583" s="669">
        <f>IF(OR('1C TSsoustraitance'!$D300="",'1C TSsoustraitance'!$E300="OUI",'1C TSsoustraitance'!$AP300=0),0,(('1C TSsoustraitance'!$AE300)/'1C TSsoustraitance'!$AP300))</f>
        <v>0</v>
      </c>
      <c r="AB583" s="669">
        <f>IF(OR('1C TSsoustraitance'!$D300="",'1C TSsoustraitance'!$E300="OUI",'1C TSsoustraitance'!$AP300=0),0,(('1C TSsoustraitance'!$AF300)/'1C TSsoustraitance'!$AP300))</f>
        <v>0</v>
      </c>
      <c r="AC583" s="669">
        <f>IF(OR('1C TSsoustraitance'!$D300="",'1C TSsoustraitance'!$E300="OUI",'1C TSsoustraitance'!$AP300=0),0,(('1C TSsoustraitance'!$AG300)/'1C TSsoustraitance'!$AP300))</f>
        <v>0</v>
      </c>
      <c r="AD583" s="669">
        <f>IF(OR('1C TSsoustraitance'!$D300="",'1C TSsoustraitance'!$E300="OUI",'1C TSsoustraitance'!$AP300=0),0,(('1C TSsoustraitance'!$AH300)/'1C TSsoustraitance'!$AP300))</f>
        <v>0</v>
      </c>
      <c r="AE583" s="669">
        <f>IF(OR('1C TSsoustraitance'!$D300="",'1C TSsoustraitance'!$E300="OUI",'1C TSsoustraitance'!$AP300=0),0,(('1C TSsoustraitance'!$AI300)/'1C TSsoustraitance'!$AP300))</f>
        <v>0</v>
      </c>
      <c r="AF583" s="669">
        <f>IF(OR('1C TSsoustraitance'!$D300="",'1C TSsoustraitance'!$E300="OUI",'1C TSsoustraitance'!$AP300=0),0,(('1C TSsoustraitance'!$AJ300)/'1C TSsoustraitance'!$AP300))</f>
        <v>0</v>
      </c>
      <c r="AG583" s="669">
        <f>IF(OR('1C TSsoustraitance'!$D300="",'1C TSsoustraitance'!$E300="OUI",'1C TSsoustraitance'!$AP300=0),0,(('1C TSsoustraitance'!$AK300)/'1C TSsoustraitance'!$AP300))</f>
        <v>0</v>
      </c>
      <c r="AH583" s="669">
        <f>IF(OR('1C TSsoustraitance'!$D300="",'1C TSsoustraitance'!$E300="OUI",'1C TSsoustraitance'!$AP300=0),0,(('1C TSsoustraitance'!$AL300)/'1C TSsoustraitance'!$AP300))</f>
        <v>0</v>
      </c>
      <c r="AI583" s="669">
        <f>IF(OR('1C TSsoustraitance'!$D300="",'1C TSsoustraitance'!$E300="OUI",'1C TSsoustraitance'!$AP300=0),0,(('1C TSsoustraitance'!$AM300)/'1C TSsoustraitance'!$AP300))</f>
        <v>0</v>
      </c>
      <c r="AJ583" s="669">
        <f>IF(OR('1C TSsoustraitance'!$D300="",'1C TSsoustraitance'!$E300="OUI",'1C TSsoustraitance'!$AP300=0),0,(('1C TSsoustraitance'!$AN300)/'1C TSsoustraitance'!$AP300))</f>
        <v>0</v>
      </c>
      <c r="AK583" s="669">
        <f t="shared" si="142"/>
        <v>0</v>
      </c>
      <c r="AL583" s="668">
        <f t="shared" si="143"/>
        <v>0</v>
      </c>
      <c r="AM583" s="670">
        <f>IF(Tableau7[[#This Row],[N° pièce]]="",0,(Tableau7[[#This Row],[hors TVA]]+(Tableau7[[#This Row],[hors TVA]]*Tableau7[[#This Row],[Taux TVA]])-(Tableau7[[#This Row],[hors TVA]]*Tableau7[[#This Row],[Taux TVA]]*Tableau7[[#This Row],[Régime TVA: Récupération]]))*Tableau7[[#This Row],[Type 1]])</f>
        <v>0</v>
      </c>
      <c r="AN583" s="670">
        <f>IF(Tableau7[[#This Row],[N° pièce]]="",0,IF($K$2="pôle",((Tableau7[[#This Row],[hors TVA]]+(Tableau7[[#This Row],[hors TVA]]*Tableau7[[#This Row],[Taux TVA]])-(Tableau7[[#This Row],[hors TVA]]*Tableau7[[#This Row],[Taux TVA]]*Tableau7[[#This Row],[Régime TVA: Récupération]]))*Tableau7[[#This Row],[Type 2]]),0))</f>
        <v>0</v>
      </c>
      <c r="AO583" s="670">
        <f t="shared" si="139"/>
        <v>0</v>
      </c>
      <c r="AP583" s="255">
        <f t="shared" si="138"/>
        <v>0</v>
      </c>
      <c r="AQ583" s="506">
        <f t="shared" si="140"/>
        <v>0</v>
      </c>
      <c r="AR583" s="671"/>
      <c r="AS583" s="512"/>
      <c r="AT583" s="513" t="str">
        <f>IF(('1C TSsoustraitance'!AP300*FICHE!C$14&lt;J583),"Forfait limité à "&amp;FICHE!C$14&amp;"€/jour","")</f>
        <v/>
      </c>
      <c r="AU583" s="797"/>
      <c r="AV583" s="484"/>
      <c r="AW583" s="484"/>
      <c r="AX583" s="484"/>
      <c r="AY583" s="484"/>
      <c r="AZ583" s="484"/>
      <c r="BA583" s="4"/>
      <c r="BB583" s="4"/>
      <c r="BC583" s="4"/>
      <c r="BD583" s="4"/>
      <c r="BE583" s="4"/>
      <c r="BF583" s="4"/>
      <c r="BG583" s="4"/>
      <c r="BH583" s="4"/>
      <c r="BI583" s="4"/>
      <c r="BJ583" s="4"/>
      <c r="BK583" s="4"/>
      <c r="BL583" s="4"/>
      <c r="BM583" s="4"/>
      <c r="BN583" s="4"/>
      <c r="BO583" s="4"/>
      <c r="BP583" s="4"/>
      <c r="BQ583" s="4"/>
      <c r="BR583" s="4"/>
      <c r="BS583" s="4"/>
      <c r="BT583" s="4"/>
      <c r="BU583" s="4"/>
      <c r="BV583" s="4"/>
      <c r="BW583" s="4"/>
      <c r="BX583" s="4"/>
      <c r="BY583" s="4"/>
      <c r="BZ583" s="4"/>
      <c r="CA583" s="4"/>
      <c r="CB583" s="4"/>
      <c r="CC583" s="4"/>
      <c r="CD583" s="4"/>
      <c r="CE583" s="4"/>
      <c r="CF583" s="4"/>
      <c r="CG583" s="4"/>
      <c r="CH583" s="4"/>
      <c r="CI583" s="4"/>
      <c r="CJ583" s="4"/>
      <c r="CK583" s="4"/>
      <c r="CL583" s="4"/>
      <c r="CM583" s="4"/>
      <c r="CN583" s="4"/>
      <c r="CO583" s="4"/>
      <c r="CP583" s="4"/>
      <c r="CQ583" s="4"/>
      <c r="CR583" s="4"/>
      <c r="CS583" s="4"/>
      <c r="CT583" s="4"/>
      <c r="CU583" s="4"/>
      <c r="CV583" s="4"/>
      <c r="CW583" s="4"/>
      <c r="CX583" s="4"/>
      <c r="CY583" s="4"/>
      <c r="CZ583" s="4"/>
      <c r="DA583" s="4"/>
      <c r="DB583" s="4"/>
      <c r="DC583" s="4"/>
      <c r="DD583" s="4"/>
      <c r="DE583" s="4"/>
      <c r="DF583" s="4"/>
      <c r="DG583" s="4"/>
      <c r="DH583" s="4"/>
      <c r="DI583" s="4"/>
      <c r="DJ583" s="4"/>
      <c r="DK583" s="4"/>
      <c r="DL583" s="4"/>
      <c r="DM583" s="4"/>
      <c r="DN583" s="4"/>
      <c r="DO583" s="4"/>
      <c r="DP583" s="4"/>
      <c r="DQ583" s="4"/>
      <c r="DR583" s="4"/>
      <c r="DS583" s="4"/>
      <c r="DT583" s="4"/>
      <c r="DU583" s="4"/>
      <c r="DV583" s="4"/>
      <c r="DW583" s="4"/>
      <c r="DX583" s="4"/>
      <c r="DY583" s="4"/>
      <c r="DZ583" s="4"/>
      <c r="EA583" s="4"/>
      <c r="EB583" s="4"/>
      <c r="EC583" s="4"/>
      <c r="ED583" s="4"/>
      <c r="EE583" s="4"/>
      <c r="EF583" s="4"/>
      <c r="EG583" s="4"/>
      <c r="EH583" s="4"/>
      <c r="EI583" s="4"/>
      <c r="EJ583" s="4"/>
      <c r="EK583" s="4"/>
      <c r="EL583" s="4"/>
      <c r="EM583" s="4"/>
      <c r="EN583" s="4"/>
      <c r="EO583" s="4"/>
      <c r="EP583" s="4"/>
      <c r="EQ583" s="4"/>
      <c r="ER583" s="4"/>
      <c r="ES583" s="4"/>
      <c r="ET583" s="4"/>
      <c r="EU583" s="4"/>
      <c r="EV583" s="4"/>
      <c r="EW583" s="4"/>
      <c r="EX583" s="4"/>
      <c r="EY583" s="4"/>
      <c r="EZ583" s="4"/>
      <c r="FA583" s="4"/>
      <c r="FB583" s="4"/>
      <c r="FC583" s="4"/>
      <c r="FD583" s="4"/>
      <c r="FE583" s="4"/>
      <c r="FF583" s="4"/>
      <c r="FG583" s="4"/>
      <c r="FH583" s="4"/>
      <c r="FI583" s="4"/>
      <c r="FJ583" s="4"/>
      <c r="FK583" s="4"/>
      <c r="FL583" s="4"/>
      <c r="FM583" s="4"/>
      <c r="FN583" s="4"/>
      <c r="FO583" s="4"/>
      <c r="FP583" s="4"/>
      <c r="FQ583" s="4"/>
      <c r="FR583" s="4"/>
      <c r="FS583" s="4"/>
      <c r="FT583" s="4"/>
      <c r="FU583" s="4"/>
      <c r="FV583" s="4"/>
      <c r="FW583" s="4"/>
      <c r="FX583" s="4"/>
      <c r="FY583" s="4"/>
      <c r="FZ583" s="4"/>
      <c r="GA583" s="4"/>
      <c r="GB583" s="4"/>
      <c r="GC583" s="4"/>
      <c r="GD583" s="4"/>
      <c r="GE583" s="4"/>
      <c r="GF583" s="4"/>
      <c r="GG583" s="4"/>
      <c r="GH583" s="4"/>
      <c r="GI583" s="4"/>
      <c r="GJ583" s="4"/>
      <c r="GK583" s="4"/>
      <c r="GL583" s="4"/>
      <c r="GM583" s="4"/>
      <c r="GN583" s="4"/>
      <c r="GO583" s="4"/>
      <c r="GP583" s="4"/>
      <c r="GQ583" s="4"/>
      <c r="GR583" s="4"/>
      <c r="GS583" s="4"/>
      <c r="GT583" s="4"/>
      <c r="GU583" s="4"/>
      <c r="GV583" s="4"/>
      <c r="GW583" s="4"/>
      <c r="GX583" s="4"/>
      <c r="GY583" s="4"/>
      <c r="GZ583" s="4"/>
      <c r="HA583" s="4"/>
      <c r="HB583" s="4"/>
      <c r="HC583" s="4"/>
    </row>
    <row r="584" spans="1:211" s="379" customFormat="1" ht="13.9" customHeight="1">
      <c r="A584" s="828" t="str">
        <f>IF('1C TSsoustraitance'!$A301&lt;&gt;0,'1C TSsoustraitance'!$A301,"")</f>
        <v/>
      </c>
      <c r="B584" s="530"/>
      <c r="C584" s="513" t="str">
        <f>IF('1C TSsoustraitance'!$A301&lt;&gt;0,'1C TSsoustraitance'!$B301,"")</f>
        <v/>
      </c>
      <c r="D584" s="513" t="str">
        <f>IF('1C TSsoustraitance'!$A301&lt;&gt;0,'1C TSsoustraitance'!$C301,"")</f>
        <v/>
      </c>
      <c r="E584" s="684"/>
      <c r="F584" s="685"/>
      <c r="G584" s="666">
        <f>'1C TSsoustraitance'!$D301</f>
        <v>0</v>
      </c>
      <c r="H584" s="533">
        <v>0.21</v>
      </c>
      <c r="I584" s="533">
        <v>1</v>
      </c>
      <c r="J584" s="534"/>
      <c r="K584" s="667">
        <f t="shared" si="141"/>
        <v>0</v>
      </c>
      <c r="L584" s="668">
        <f>IF(OR('1C TSsoustraitance'!$D301="",'1C TSsoustraitance'!$AP301=0),0,IF(AND('1C TSsoustraitance'!$D301&lt;&gt;"",$K$2="Pôle",'1C TSsoustraitance'!$E301="OUI"),(('1C TSsoustraitance'!$F301+'1C TSsoustraitance'!$G301+'1C TSsoustraitance'!$H301+'1C TSsoustraitance'!$I301+'1C TSsoustraitance'!$M301)/'1C TSsoustraitance'!$R301),IF(AND('1C TSsoustraitance'!$D301&lt;&gt;"",$K$2="Pôle",'1C TSsoustraitance'!$E301="NON"),(('1C TSsoustraitance'!$F301+'1C TSsoustraitance'!$G301+'1C TSsoustraitance'!$H301+'1C TSsoustraitance'!$I301+'1C TSsoustraitance'!$M301)/'1C TSsoustraitance'!$AP301),IF(AND('1C TSsoustraitance'!$D301&lt;&gt;"",$K$2&lt;&gt;"Pôle",'1C TSsoustraitance'!$E301="OUI"),(('1C TSsoustraitance'!$F301+'1C TSsoustraitance'!$G301+'1C TSsoustraitance'!$H301+'1C TSsoustraitance'!$I301+'1C TSsoustraitance'!$J301+'1C TSsoustraitance'!$K301+'1C TSsoustraitance'!$L301+'1C TSsoustraitance'!$M301+'1C TSsoustraitance'!$N301+'1C TSsoustraitance'!$O301+'1C TSsoustraitance'!$P301+'1C TSsoustraitance'!$Q301)/'1C TSsoustraitance'!$R301),IF(AND('1C TSsoustraitance'!$D301&lt;&gt;"",$K$2&lt;&gt;"Pôle",'1C TSsoustraitance'!$E301="NON"),(('1C TSsoustraitance'!$F301+'1C TSsoustraitance'!$G301+'1C TSsoustraitance'!$H301+'1C TSsoustraitance'!$I301+'1C TSsoustraitance'!$J301+'1C TSsoustraitance'!$K301+'1C TSsoustraitance'!$L301+'1C TSsoustraitance'!$M301+'1C TSsoustraitance'!$N301+'1C TSsoustraitance'!$O301+'1C TSsoustraitance'!$P301+'1C TSsoustraitance'!$Q301))/'1C TSsoustraitance'!$AP301)))))</f>
        <v>0</v>
      </c>
      <c r="M584" s="668">
        <f>IF(OR('1C TSsoustraitance'!$D301="",'1C TSsoustraitance'!AP$13=0),0,IF(AND('1C TSsoustraitance'!$D301&lt;&gt;"",$K$2="Pôle",'1C TSsoustraitance'!$E301="OUI"),(('1C TSsoustraitance'!$J301+'1C TSsoustraitance'!$K301+'1C TSsoustraitance'!$L301)/'1C TSsoustraitance'!$R301),IF(AND('1C TSsoustraitance'!$D301&lt;&gt;"",$K$2="Pôle",'1C TSsoustraitance'!$E301="NON"),(('1C TSsoustraitance'!$J301+'1C TSsoustraitance'!$K301+'1C TSsoustraitance'!$L301)/'1C TSsoustraitance'!$AP301),IF(AND('1C TSsoustraitance'!$D301&lt;&gt;"",$K$2&lt;&gt;"Pôle"),0))))</f>
        <v>0</v>
      </c>
      <c r="N584" s="668">
        <f t="shared" si="144"/>
        <v>0</v>
      </c>
      <c r="O584" s="669">
        <f>IF(OR('1C TSsoustraitance'!$D301="",'1C TSsoustraitance'!$E301="OUI",'1C TSsoustraitance'!$AP301=0),0,(('1C TSsoustraitance'!$S301)/'1C TSsoustraitance'!$AP301))</f>
        <v>0</v>
      </c>
      <c r="P584" s="669">
        <f>IF(OR('1C TSsoustraitance'!$D301="",'1C TSsoustraitance'!$E301="OUI",'1C TSsoustraitance'!$AP301=0),0,(('1C TSsoustraitance'!$T301)/'1C TSsoustraitance'!$AP301))</f>
        <v>0</v>
      </c>
      <c r="Q584" s="669">
        <f>IF(OR('1C TSsoustraitance'!$D301="",'1C TSsoustraitance'!$E301="OUI",'1C TSsoustraitance'!$AP301=0),0,(('1C TSsoustraitance'!$U301)/'1C TSsoustraitance'!$AP301))</f>
        <v>0</v>
      </c>
      <c r="R584" s="669">
        <f>IF(OR('1C TSsoustraitance'!$D301="",'1C TSsoustraitance'!$E301="OUI",'1C TSsoustraitance'!$AP301=0),0,(('1C TSsoustraitance'!$V301)/'1C TSsoustraitance'!$AP301))</f>
        <v>0</v>
      </c>
      <c r="S584" s="669">
        <f>IF(OR('1C TSsoustraitance'!$D301="",'1C TSsoustraitance'!$E301="OUI",'1C TSsoustraitance'!$AP301=0),0,(('1C TSsoustraitance'!$W301)/'1C TSsoustraitance'!$AP301))</f>
        <v>0</v>
      </c>
      <c r="T584" s="669">
        <f>IF(OR('1C TSsoustraitance'!$D301="",'1C TSsoustraitance'!$E301="OUI",'1C TSsoustraitance'!$AP301=0),0,(('1C TSsoustraitance'!$X301)/'1C TSsoustraitance'!$AP301))</f>
        <v>0</v>
      </c>
      <c r="U584" s="669">
        <f>IF(OR('1C TSsoustraitance'!$D301="",'1C TSsoustraitance'!$E301="OUI",'1C TSsoustraitance'!$AP301=0),0,(('1C TSsoustraitance'!$Y301)/'1C TSsoustraitance'!$AP301))</f>
        <v>0</v>
      </c>
      <c r="V584" s="669">
        <f>IF(OR('1C TSsoustraitance'!$D301="",'1C TSsoustraitance'!$E301="OUI",'1C TSsoustraitance'!$AP301=0),0,(('1C TSsoustraitance'!$Z301)/'1C TSsoustraitance'!$AP301))</f>
        <v>0</v>
      </c>
      <c r="W584" s="669">
        <f>IF(OR('1C TSsoustraitance'!$D301="",'1C TSsoustraitance'!$E301="OUI",'1C TSsoustraitance'!$AP301=0),0,(('1C TSsoustraitance'!$AA301)/'1C TSsoustraitance'!$AP301))</f>
        <v>0</v>
      </c>
      <c r="X584" s="669">
        <f>IF(OR('1C TSsoustraitance'!$D301="",'1C TSsoustraitance'!$E301="OUI",'1C TSsoustraitance'!$AP301=0),0,(('1C TSsoustraitance'!$AB301)/'1C TSsoustraitance'!$AP301))</f>
        <v>0</v>
      </c>
      <c r="Y584" s="669">
        <f>IF(OR('1C TSsoustraitance'!$D301="",'1C TSsoustraitance'!$E301="OUI",'1C TSsoustraitance'!$AP301=0),0,(('1C TSsoustraitance'!$AC301)/'1C TSsoustraitance'!$AP301))</f>
        <v>0</v>
      </c>
      <c r="Z584" s="669">
        <f>IF(OR('1C TSsoustraitance'!$D301="",'1C TSsoustraitance'!$E301="OUI",'1C TSsoustraitance'!$AP301=0),0,(('1C TSsoustraitance'!$AD301)/'1C TSsoustraitance'!$AP301))</f>
        <v>0</v>
      </c>
      <c r="AA584" s="669">
        <f>IF(OR('1C TSsoustraitance'!$D301="",'1C TSsoustraitance'!$E301="OUI",'1C TSsoustraitance'!$AP301=0),0,(('1C TSsoustraitance'!$AE301)/'1C TSsoustraitance'!$AP301))</f>
        <v>0</v>
      </c>
      <c r="AB584" s="669">
        <f>IF(OR('1C TSsoustraitance'!$D301="",'1C TSsoustraitance'!$E301="OUI",'1C TSsoustraitance'!$AP301=0),0,(('1C TSsoustraitance'!$AF301)/'1C TSsoustraitance'!$AP301))</f>
        <v>0</v>
      </c>
      <c r="AC584" s="669">
        <f>IF(OR('1C TSsoustraitance'!$D301="",'1C TSsoustraitance'!$E301="OUI",'1C TSsoustraitance'!$AP301=0),0,(('1C TSsoustraitance'!$AG301)/'1C TSsoustraitance'!$AP301))</f>
        <v>0</v>
      </c>
      <c r="AD584" s="669">
        <f>IF(OR('1C TSsoustraitance'!$D301="",'1C TSsoustraitance'!$E301="OUI",'1C TSsoustraitance'!$AP301=0),0,(('1C TSsoustraitance'!$AH301)/'1C TSsoustraitance'!$AP301))</f>
        <v>0</v>
      </c>
      <c r="AE584" s="669">
        <f>IF(OR('1C TSsoustraitance'!$D301="",'1C TSsoustraitance'!$E301="OUI",'1C TSsoustraitance'!$AP301=0),0,(('1C TSsoustraitance'!$AI301)/'1C TSsoustraitance'!$AP301))</f>
        <v>0</v>
      </c>
      <c r="AF584" s="669">
        <f>IF(OR('1C TSsoustraitance'!$D301="",'1C TSsoustraitance'!$E301="OUI",'1C TSsoustraitance'!$AP301=0),0,(('1C TSsoustraitance'!$AJ301)/'1C TSsoustraitance'!$AP301))</f>
        <v>0</v>
      </c>
      <c r="AG584" s="669">
        <f>IF(OR('1C TSsoustraitance'!$D301="",'1C TSsoustraitance'!$E301="OUI",'1C TSsoustraitance'!$AP301=0),0,(('1C TSsoustraitance'!$AK301)/'1C TSsoustraitance'!$AP301))</f>
        <v>0</v>
      </c>
      <c r="AH584" s="669">
        <f>IF(OR('1C TSsoustraitance'!$D301="",'1C TSsoustraitance'!$E301="OUI",'1C TSsoustraitance'!$AP301=0),0,(('1C TSsoustraitance'!$AL301)/'1C TSsoustraitance'!$AP301))</f>
        <v>0</v>
      </c>
      <c r="AI584" s="669">
        <f>IF(OR('1C TSsoustraitance'!$D301="",'1C TSsoustraitance'!$E301="OUI",'1C TSsoustraitance'!$AP301=0),0,(('1C TSsoustraitance'!$AM301)/'1C TSsoustraitance'!$AP301))</f>
        <v>0</v>
      </c>
      <c r="AJ584" s="669">
        <f>IF(OR('1C TSsoustraitance'!$D301="",'1C TSsoustraitance'!$E301="OUI",'1C TSsoustraitance'!$AP301=0),0,(('1C TSsoustraitance'!$AN301)/'1C TSsoustraitance'!$AP301))</f>
        <v>0</v>
      </c>
      <c r="AK584" s="669">
        <f t="shared" si="142"/>
        <v>0</v>
      </c>
      <c r="AL584" s="668">
        <f t="shared" si="143"/>
        <v>0</v>
      </c>
      <c r="AM584" s="670">
        <f>IF(Tableau7[[#This Row],[N° pièce]]="",0,(Tableau7[[#This Row],[hors TVA]]+(Tableau7[[#This Row],[hors TVA]]*Tableau7[[#This Row],[Taux TVA]])-(Tableau7[[#This Row],[hors TVA]]*Tableau7[[#This Row],[Taux TVA]]*Tableau7[[#This Row],[Régime TVA: Récupération]]))*Tableau7[[#This Row],[Type 1]])</f>
        <v>0</v>
      </c>
      <c r="AN584" s="670">
        <f>IF(Tableau7[[#This Row],[N° pièce]]="",0,IF($K$2="pôle",((Tableau7[[#This Row],[hors TVA]]+(Tableau7[[#This Row],[hors TVA]]*Tableau7[[#This Row],[Taux TVA]])-(Tableau7[[#This Row],[hors TVA]]*Tableau7[[#This Row],[Taux TVA]]*Tableau7[[#This Row],[Régime TVA: Récupération]]))*Tableau7[[#This Row],[Type 2]]),0))</f>
        <v>0</v>
      </c>
      <c r="AO584" s="670">
        <f t="shared" si="139"/>
        <v>0</v>
      </c>
      <c r="AP584" s="255">
        <f t="shared" si="138"/>
        <v>0</v>
      </c>
      <c r="AQ584" s="506">
        <f>IF(M584=0,0,AN584-AS584)</f>
        <v>0</v>
      </c>
      <c r="AR584" s="671"/>
      <c r="AS584" s="512"/>
      <c r="AT584" s="513" t="str">
        <f>IF(('1C TSsoustraitance'!AP301*FICHE!C$14&lt;J584),"Forfait limité à "&amp;FICHE!C$14&amp;"€/jour","")</f>
        <v/>
      </c>
      <c r="AU584" s="797"/>
      <c r="AV584" s="484"/>
      <c r="AW584" s="484"/>
      <c r="AX584" s="484"/>
      <c r="AY584" s="484"/>
      <c r="AZ584" s="484"/>
      <c r="BA584" s="4"/>
      <c r="BB584" s="4"/>
      <c r="BC584" s="4"/>
      <c r="BD584" s="4"/>
      <c r="BE584" s="4"/>
      <c r="BF584" s="4"/>
      <c r="BG584" s="4"/>
      <c r="BH584" s="4"/>
      <c r="BI584" s="4"/>
      <c r="BJ584" s="4"/>
      <c r="BK584" s="4"/>
      <c r="BL584" s="4"/>
      <c r="BM584" s="4"/>
      <c r="BN584" s="4"/>
      <c r="BO584" s="4"/>
      <c r="BP584" s="4"/>
      <c r="BQ584" s="4"/>
      <c r="BR584" s="4"/>
      <c r="BS584" s="4"/>
      <c r="BT584" s="4"/>
      <c r="BU584" s="4"/>
      <c r="BV584" s="4"/>
      <c r="BW584" s="4"/>
      <c r="BX584" s="4"/>
      <c r="BY584" s="4"/>
      <c r="BZ584" s="4"/>
      <c r="CA584" s="4"/>
      <c r="CB584" s="4"/>
      <c r="CC584" s="4"/>
      <c r="CD584" s="4"/>
      <c r="CE584" s="4"/>
      <c r="CF584" s="4"/>
      <c r="CG584" s="4"/>
      <c r="CH584" s="4"/>
      <c r="CI584" s="4"/>
      <c r="CJ584" s="4"/>
      <c r="CK584" s="4"/>
      <c r="CL584" s="4"/>
      <c r="CM584" s="4"/>
      <c r="CN584" s="4"/>
      <c r="CO584" s="4"/>
      <c r="CP584" s="4"/>
      <c r="CQ584" s="4"/>
      <c r="CR584" s="4"/>
      <c r="CS584" s="4"/>
      <c r="CT584" s="4"/>
      <c r="CU584" s="4"/>
      <c r="CV584" s="4"/>
      <c r="CW584" s="4"/>
      <c r="CX584" s="4"/>
      <c r="CY584" s="4"/>
      <c r="CZ584" s="4"/>
      <c r="DA584" s="4"/>
      <c r="DB584" s="4"/>
      <c r="DC584" s="4"/>
      <c r="DD584" s="4"/>
      <c r="DE584" s="4"/>
      <c r="DF584" s="4"/>
      <c r="DG584" s="4"/>
      <c r="DH584" s="4"/>
      <c r="DI584" s="4"/>
      <c r="DJ584" s="4"/>
      <c r="DK584" s="4"/>
      <c r="DL584" s="4"/>
      <c r="DM584" s="4"/>
      <c r="DN584" s="4"/>
      <c r="DO584" s="4"/>
      <c r="DP584" s="4"/>
      <c r="DQ584" s="4"/>
      <c r="DR584" s="4"/>
      <c r="DS584" s="4"/>
      <c r="DT584" s="4"/>
      <c r="DU584" s="4"/>
      <c r="DV584" s="4"/>
      <c r="DW584" s="4"/>
      <c r="DX584" s="4"/>
      <c r="DY584" s="4"/>
      <c r="DZ584" s="4"/>
      <c r="EA584" s="4"/>
      <c r="EB584" s="4"/>
      <c r="EC584" s="4"/>
      <c r="ED584" s="4"/>
      <c r="EE584" s="4"/>
      <c r="EF584" s="4"/>
      <c r="EG584" s="4"/>
      <c r="EH584" s="4"/>
      <c r="EI584" s="4"/>
      <c r="EJ584" s="4"/>
      <c r="EK584" s="4"/>
      <c r="EL584" s="4"/>
      <c r="EM584" s="4"/>
      <c r="EN584" s="4"/>
      <c r="EO584" s="4"/>
      <c r="EP584" s="4"/>
      <c r="EQ584" s="4"/>
      <c r="ER584" s="4"/>
      <c r="ES584" s="4"/>
      <c r="ET584" s="4"/>
      <c r="EU584" s="4"/>
      <c r="EV584" s="4"/>
      <c r="EW584" s="4"/>
      <c r="EX584" s="4"/>
      <c r="EY584" s="4"/>
      <c r="EZ584" s="4"/>
      <c r="FA584" s="4"/>
      <c r="FB584" s="4"/>
      <c r="FC584" s="4"/>
      <c r="FD584" s="4"/>
      <c r="FE584" s="4"/>
      <c r="FF584" s="4"/>
      <c r="FG584" s="4"/>
      <c r="FH584" s="4"/>
      <c r="FI584" s="4"/>
      <c r="FJ584" s="4"/>
      <c r="FK584" s="4"/>
      <c r="FL584" s="4"/>
      <c r="FM584" s="4"/>
      <c r="FN584" s="4"/>
      <c r="FO584" s="4"/>
      <c r="FP584" s="4"/>
      <c r="FQ584" s="4"/>
      <c r="FR584" s="4"/>
      <c r="FS584" s="4"/>
      <c r="FT584" s="4"/>
      <c r="FU584" s="4"/>
      <c r="FV584" s="4"/>
      <c r="FW584" s="4"/>
      <c r="FX584" s="4"/>
      <c r="FY584" s="4"/>
      <c r="FZ584" s="4"/>
      <c r="GA584" s="4"/>
      <c r="GB584" s="4"/>
      <c r="GC584" s="4"/>
      <c r="GD584" s="4"/>
      <c r="GE584" s="4"/>
      <c r="GF584" s="4"/>
      <c r="GG584" s="4"/>
      <c r="GH584" s="4"/>
      <c r="GI584" s="4"/>
      <c r="GJ584" s="4"/>
      <c r="GK584" s="4"/>
      <c r="GL584" s="4"/>
      <c r="GM584" s="4"/>
      <c r="GN584" s="4"/>
      <c r="GO584" s="4"/>
      <c r="GP584" s="4"/>
      <c r="GQ584" s="4"/>
      <c r="GR584" s="4"/>
      <c r="GS584" s="4"/>
      <c r="GT584" s="4"/>
      <c r="GU584" s="4"/>
      <c r="GV584" s="4"/>
      <c r="GW584" s="4"/>
      <c r="GX584" s="4"/>
      <c r="GY584" s="4"/>
      <c r="GZ584" s="4"/>
      <c r="HA584" s="4"/>
      <c r="HB584" s="4"/>
      <c r="HC584" s="4"/>
    </row>
    <row r="585" spans="1:211" s="380" customFormat="1" ht="13.9" customHeight="1">
      <c r="A585" s="828" t="str">
        <f>IF('1C TSsoustraitance'!$A302&lt;&gt;0,'1C TSsoustraitance'!$A302,"")</f>
        <v/>
      </c>
      <c r="B585" s="530"/>
      <c r="C585" s="513" t="str">
        <f>IF('1C TSsoustraitance'!$A302&lt;&gt;0,'1C TSsoustraitance'!$B302,"")</f>
        <v/>
      </c>
      <c r="D585" s="513" t="str">
        <f>IF('1C TSsoustraitance'!$A302&lt;&gt;0,'1C TSsoustraitance'!$C302,"")</f>
        <v/>
      </c>
      <c r="E585" s="684"/>
      <c r="F585" s="685"/>
      <c r="G585" s="666">
        <f>'1C TSsoustraitance'!$D302</f>
        <v>0</v>
      </c>
      <c r="H585" s="533">
        <v>0.21</v>
      </c>
      <c r="I585" s="533">
        <v>1</v>
      </c>
      <c r="J585" s="534"/>
      <c r="K585" s="667">
        <f t="shared" si="141"/>
        <v>0</v>
      </c>
      <c r="L585" s="668">
        <f>IF(OR('1C TSsoustraitance'!$D302="",'1C TSsoustraitance'!$AP302=0),0,IF(AND('1C TSsoustraitance'!$D302&lt;&gt;"",$K$2="Pôle",'1C TSsoustraitance'!$E302="OUI"),(('1C TSsoustraitance'!$F302+'1C TSsoustraitance'!$G302+'1C TSsoustraitance'!$H302+'1C TSsoustraitance'!$I302+'1C TSsoustraitance'!$M302)/'1C TSsoustraitance'!$R302),IF(AND('1C TSsoustraitance'!$D302&lt;&gt;"",$K$2="Pôle",'1C TSsoustraitance'!$E302="NON"),(('1C TSsoustraitance'!$F302+'1C TSsoustraitance'!$G302+'1C TSsoustraitance'!$H302+'1C TSsoustraitance'!$I302+'1C TSsoustraitance'!$M302)/'1C TSsoustraitance'!$AP302),IF(AND('1C TSsoustraitance'!$D302&lt;&gt;"",$K$2&lt;&gt;"Pôle",'1C TSsoustraitance'!$E302="OUI"),(('1C TSsoustraitance'!$F302+'1C TSsoustraitance'!$G302+'1C TSsoustraitance'!$H302+'1C TSsoustraitance'!$I302+'1C TSsoustraitance'!$J302+'1C TSsoustraitance'!$K302+'1C TSsoustraitance'!$L302+'1C TSsoustraitance'!$M302+'1C TSsoustraitance'!$N302+'1C TSsoustraitance'!$O302+'1C TSsoustraitance'!$P302+'1C TSsoustraitance'!$Q302)/'1C TSsoustraitance'!$R302),IF(AND('1C TSsoustraitance'!$D302&lt;&gt;"",$K$2&lt;&gt;"Pôle",'1C TSsoustraitance'!$E302="NON"),(('1C TSsoustraitance'!$F302+'1C TSsoustraitance'!$G302+'1C TSsoustraitance'!$H302+'1C TSsoustraitance'!$I302+'1C TSsoustraitance'!$J302+'1C TSsoustraitance'!$K302+'1C TSsoustraitance'!$L302+'1C TSsoustraitance'!$M302+'1C TSsoustraitance'!$N302+'1C TSsoustraitance'!$O302+'1C TSsoustraitance'!$P302+'1C TSsoustraitance'!$Q302))/'1C TSsoustraitance'!$AP302)))))</f>
        <v>0</v>
      </c>
      <c r="M585" s="668">
        <f>IF(OR('1C TSsoustraitance'!$D302="",'1C TSsoustraitance'!AP$13=0),0,IF(AND('1C TSsoustraitance'!$D302&lt;&gt;"",$K$2="Pôle",'1C TSsoustraitance'!$E302="OUI"),(('1C TSsoustraitance'!$J302+'1C TSsoustraitance'!$K302+'1C TSsoustraitance'!$L302)/'1C TSsoustraitance'!$R302),IF(AND('1C TSsoustraitance'!$D302&lt;&gt;"",$K$2="Pôle",'1C TSsoustraitance'!$E302="NON"),(('1C TSsoustraitance'!$J302+'1C TSsoustraitance'!$K302+'1C TSsoustraitance'!$L302)/'1C TSsoustraitance'!$AP302),IF(AND('1C TSsoustraitance'!$D302&lt;&gt;"",$K$2&lt;&gt;"Pôle"),0))))</f>
        <v>0</v>
      </c>
      <c r="N585" s="668">
        <f t="shared" si="144"/>
        <v>0</v>
      </c>
      <c r="O585" s="669">
        <f>IF(OR('1C TSsoustraitance'!$D302="",'1C TSsoustraitance'!$E302="OUI",'1C TSsoustraitance'!$AP302=0),0,(('1C TSsoustraitance'!$S302)/'1C TSsoustraitance'!$AP302))</f>
        <v>0</v>
      </c>
      <c r="P585" s="669">
        <f>IF(OR('1C TSsoustraitance'!$D302="",'1C TSsoustraitance'!$E302="OUI",'1C TSsoustraitance'!$AP302=0),0,(('1C TSsoustraitance'!$T302)/'1C TSsoustraitance'!$AP302))</f>
        <v>0</v>
      </c>
      <c r="Q585" s="669">
        <f>IF(OR('1C TSsoustraitance'!$D302="",'1C TSsoustraitance'!$E302="OUI",'1C TSsoustraitance'!$AP302=0),0,(('1C TSsoustraitance'!$U302)/'1C TSsoustraitance'!$AP302))</f>
        <v>0</v>
      </c>
      <c r="R585" s="669">
        <f>IF(OR('1C TSsoustraitance'!$D302="",'1C TSsoustraitance'!$E302="OUI",'1C TSsoustraitance'!$AP302=0),0,(('1C TSsoustraitance'!$V302)/'1C TSsoustraitance'!$AP302))</f>
        <v>0</v>
      </c>
      <c r="S585" s="669">
        <f>IF(OR('1C TSsoustraitance'!$D302="",'1C TSsoustraitance'!$E302="OUI",'1C TSsoustraitance'!$AP302=0),0,(('1C TSsoustraitance'!$W302)/'1C TSsoustraitance'!$AP302))</f>
        <v>0</v>
      </c>
      <c r="T585" s="669">
        <f>IF(OR('1C TSsoustraitance'!$D302="",'1C TSsoustraitance'!$E302="OUI",'1C TSsoustraitance'!$AP302=0),0,(('1C TSsoustraitance'!$X302)/'1C TSsoustraitance'!$AP302))</f>
        <v>0</v>
      </c>
      <c r="U585" s="669">
        <f>IF(OR('1C TSsoustraitance'!$D302="",'1C TSsoustraitance'!$E302="OUI",'1C TSsoustraitance'!$AP302=0),0,(('1C TSsoustraitance'!$Y302)/'1C TSsoustraitance'!$AP302))</f>
        <v>0</v>
      </c>
      <c r="V585" s="669">
        <f>IF(OR('1C TSsoustraitance'!$D302="",'1C TSsoustraitance'!$E302="OUI",'1C TSsoustraitance'!$AP302=0),0,(('1C TSsoustraitance'!$Z302)/'1C TSsoustraitance'!$AP302))</f>
        <v>0</v>
      </c>
      <c r="W585" s="669">
        <f>IF(OR('1C TSsoustraitance'!$D302="",'1C TSsoustraitance'!$E302="OUI",'1C TSsoustraitance'!$AP302=0),0,(('1C TSsoustraitance'!$AA302)/'1C TSsoustraitance'!$AP302))</f>
        <v>0</v>
      </c>
      <c r="X585" s="669">
        <f>IF(OR('1C TSsoustraitance'!$D302="",'1C TSsoustraitance'!$E302="OUI",'1C TSsoustraitance'!$AP302=0),0,(('1C TSsoustraitance'!$AB302)/'1C TSsoustraitance'!$AP302))</f>
        <v>0</v>
      </c>
      <c r="Y585" s="669">
        <f>IF(OR('1C TSsoustraitance'!$D302="",'1C TSsoustraitance'!$E302="OUI",'1C TSsoustraitance'!$AP302=0),0,(('1C TSsoustraitance'!$AC302)/'1C TSsoustraitance'!$AP302))</f>
        <v>0</v>
      </c>
      <c r="Z585" s="669">
        <f>IF(OR('1C TSsoustraitance'!$D302="",'1C TSsoustraitance'!$E302="OUI",'1C TSsoustraitance'!$AP302=0),0,(('1C TSsoustraitance'!$AD302)/'1C TSsoustraitance'!$AP302))</f>
        <v>0</v>
      </c>
      <c r="AA585" s="669">
        <f>IF(OR('1C TSsoustraitance'!$D302="",'1C TSsoustraitance'!$E302="OUI",'1C TSsoustraitance'!$AP302=0),0,(('1C TSsoustraitance'!$AE302)/'1C TSsoustraitance'!$AP302))</f>
        <v>0</v>
      </c>
      <c r="AB585" s="669">
        <f>IF(OR('1C TSsoustraitance'!$D302="",'1C TSsoustraitance'!$E302="OUI",'1C TSsoustraitance'!$AP302=0),0,(('1C TSsoustraitance'!$AF302)/'1C TSsoustraitance'!$AP302))</f>
        <v>0</v>
      </c>
      <c r="AC585" s="669">
        <f>IF(OR('1C TSsoustraitance'!$D302="",'1C TSsoustraitance'!$E302="OUI",'1C TSsoustraitance'!$AP302=0),0,(('1C TSsoustraitance'!$AG302)/'1C TSsoustraitance'!$AP302))</f>
        <v>0</v>
      </c>
      <c r="AD585" s="669">
        <f>IF(OR('1C TSsoustraitance'!$D302="",'1C TSsoustraitance'!$E302="OUI",'1C TSsoustraitance'!$AP302=0),0,(('1C TSsoustraitance'!$AH302)/'1C TSsoustraitance'!$AP302))</f>
        <v>0</v>
      </c>
      <c r="AE585" s="669">
        <f>IF(OR('1C TSsoustraitance'!$D302="",'1C TSsoustraitance'!$E302="OUI",'1C TSsoustraitance'!$AP302=0),0,(('1C TSsoustraitance'!$AI302)/'1C TSsoustraitance'!$AP302))</f>
        <v>0</v>
      </c>
      <c r="AF585" s="669">
        <f>IF(OR('1C TSsoustraitance'!$D302="",'1C TSsoustraitance'!$E302="OUI",'1C TSsoustraitance'!$AP302=0),0,(('1C TSsoustraitance'!$AJ302)/'1C TSsoustraitance'!$AP302))</f>
        <v>0</v>
      </c>
      <c r="AG585" s="669">
        <f>IF(OR('1C TSsoustraitance'!$D302="",'1C TSsoustraitance'!$E302="OUI",'1C TSsoustraitance'!$AP302=0),0,(('1C TSsoustraitance'!$AK302)/'1C TSsoustraitance'!$AP302))</f>
        <v>0</v>
      </c>
      <c r="AH585" s="669">
        <f>IF(OR('1C TSsoustraitance'!$D302="",'1C TSsoustraitance'!$E302="OUI",'1C TSsoustraitance'!$AP302=0),0,(('1C TSsoustraitance'!$AL302)/'1C TSsoustraitance'!$AP302))</f>
        <v>0</v>
      </c>
      <c r="AI585" s="669">
        <f>IF(OR('1C TSsoustraitance'!$D302="",'1C TSsoustraitance'!$E302="OUI",'1C TSsoustraitance'!$AP302=0),0,(('1C TSsoustraitance'!$AM302)/'1C TSsoustraitance'!$AP302))</f>
        <v>0</v>
      </c>
      <c r="AJ585" s="669">
        <f>IF(OR('1C TSsoustraitance'!$D302="",'1C TSsoustraitance'!$E302="OUI",'1C TSsoustraitance'!$AP302=0),0,(('1C TSsoustraitance'!$AN302)/'1C TSsoustraitance'!$AP302))</f>
        <v>0</v>
      </c>
      <c r="AK585" s="669">
        <f t="shared" si="142"/>
        <v>0</v>
      </c>
      <c r="AL585" s="668">
        <f t="shared" si="143"/>
        <v>0</v>
      </c>
      <c r="AM585" s="670">
        <f>IF(Tableau7[[#This Row],[N° pièce]]="",0,(Tableau7[[#This Row],[hors TVA]]+(Tableau7[[#This Row],[hors TVA]]*Tableau7[[#This Row],[Taux TVA]])-(Tableau7[[#This Row],[hors TVA]]*Tableau7[[#This Row],[Taux TVA]]*Tableau7[[#This Row],[Régime TVA: Récupération]]))*Tableau7[[#This Row],[Type 1]])</f>
        <v>0</v>
      </c>
      <c r="AN585" s="670">
        <f>IF(Tableau7[[#This Row],[N° pièce]]="",0,IF($K$2="pôle",((Tableau7[[#This Row],[hors TVA]]+(Tableau7[[#This Row],[hors TVA]]*Tableau7[[#This Row],[Taux TVA]])-(Tableau7[[#This Row],[hors TVA]]*Tableau7[[#This Row],[Taux TVA]]*Tableau7[[#This Row],[Régime TVA: Récupération]]))*Tableau7[[#This Row],[Type 2]]),0))</f>
        <v>0</v>
      </c>
      <c r="AO585" s="670">
        <f t="shared" si="139"/>
        <v>0</v>
      </c>
      <c r="AP585" s="255">
        <f t="shared" si="138"/>
        <v>0</v>
      </c>
      <c r="AQ585" s="506">
        <f t="shared" ref="AQ585:AQ607" si="145">IF(M585=0,0,AN585-AS585)</f>
        <v>0</v>
      </c>
      <c r="AR585" s="671"/>
      <c r="AS585" s="512"/>
      <c r="AT585" s="513" t="str">
        <f>IF(('1C TSsoustraitance'!AP302*FICHE!C$14&lt;J585),"Forfait limité à "&amp;FICHE!C$14&amp;"€/jour","")</f>
        <v/>
      </c>
      <c r="AU585" s="797"/>
      <c r="AV585" s="484"/>
      <c r="AW585" s="484"/>
      <c r="AX585" s="484"/>
      <c r="AY585" s="484"/>
      <c r="AZ585" s="484"/>
      <c r="BA585" s="4"/>
      <c r="BB585" s="4"/>
      <c r="BC585" s="4"/>
      <c r="BD585" s="4"/>
      <c r="BE585" s="4"/>
      <c r="BF585" s="4"/>
      <c r="BG585" s="4"/>
      <c r="BH585" s="4"/>
      <c r="BI585" s="4"/>
      <c r="BJ585" s="4"/>
      <c r="BK585" s="4"/>
      <c r="BL585" s="4"/>
      <c r="BM585" s="4"/>
      <c r="BN585" s="4"/>
      <c r="BO585" s="4"/>
      <c r="BP585" s="4"/>
      <c r="BQ585" s="4"/>
      <c r="BR585" s="4"/>
      <c r="BS585" s="4"/>
      <c r="BT585" s="4"/>
      <c r="BU585" s="4"/>
      <c r="BV585" s="4"/>
      <c r="BW585" s="4"/>
      <c r="BX585" s="4"/>
      <c r="BY585" s="4"/>
      <c r="BZ585" s="4"/>
      <c r="CA585" s="4"/>
      <c r="CB585" s="4"/>
      <c r="CC585" s="4"/>
      <c r="CD585" s="4"/>
      <c r="CE585" s="4"/>
      <c r="CF585" s="4"/>
      <c r="CG585" s="4"/>
      <c r="CH585" s="4"/>
      <c r="CI585" s="4"/>
      <c r="CJ585" s="4"/>
      <c r="CK585" s="4"/>
      <c r="CL585" s="4"/>
      <c r="CM585" s="4"/>
      <c r="CN585" s="4"/>
      <c r="CO585" s="4"/>
      <c r="CP585" s="4"/>
      <c r="CQ585" s="4"/>
      <c r="CR585" s="4"/>
      <c r="CS585" s="4"/>
      <c r="CT585" s="4"/>
      <c r="CU585" s="4"/>
      <c r="CV585" s="4"/>
      <c r="CW585" s="4"/>
      <c r="CX585" s="4"/>
      <c r="CY585" s="4"/>
      <c r="CZ585" s="4"/>
      <c r="DA585" s="4"/>
      <c r="DB585" s="4"/>
      <c r="DC585" s="4"/>
      <c r="DD585" s="4"/>
      <c r="DE585" s="4"/>
      <c r="DF585" s="4"/>
      <c r="DG585" s="4"/>
      <c r="DH585" s="4"/>
      <c r="DI585" s="4"/>
      <c r="DJ585" s="4"/>
      <c r="DK585" s="4"/>
      <c r="DL585" s="4"/>
      <c r="DM585" s="4"/>
      <c r="DN585" s="4"/>
      <c r="DO585" s="4"/>
      <c r="DP585" s="4"/>
      <c r="DQ585" s="4"/>
      <c r="DR585" s="4"/>
      <c r="DS585" s="4"/>
      <c r="DT585" s="4"/>
      <c r="DU585" s="4"/>
      <c r="DV585" s="4"/>
      <c r="DW585" s="4"/>
      <c r="DX585" s="4"/>
      <c r="DY585" s="4"/>
      <c r="DZ585" s="4"/>
      <c r="EA585" s="4"/>
      <c r="EB585" s="4"/>
      <c r="EC585" s="4"/>
      <c r="ED585" s="4"/>
      <c r="EE585" s="4"/>
      <c r="EF585" s="4"/>
      <c r="EG585" s="4"/>
      <c r="EH585" s="4"/>
      <c r="EI585" s="4"/>
      <c r="EJ585" s="4"/>
      <c r="EK585" s="4"/>
      <c r="EL585" s="4"/>
      <c r="EM585" s="4"/>
      <c r="EN585" s="4"/>
      <c r="EO585" s="4"/>
      <c r="EP585" s="4"/>
      <c r="EQ585" s="4"/>
      <c r="ER585" s="4"/>
      <c r="ES585" s="4"/>
      <c r="ET585" s="4"/>
      <c r="EU585" s="4"/>
      <c r="EV585" s="4"/>
      <c r="EW585" s="4"/>
      <c r="EX585" s="4"/>
      <c r="EY585" s="4"/>
      <c r="EZ585" s="4"/>
      <c r="FA585" s="4"/>
      <c r="FB585" s="4"/>
      <c r="FC585" s="4"/>
      <c r="FD585" s="4"/>
      <c r="FE585" s="4"/>
      <c r="FF585" s="4"/>
      <c r="FG585" s="4"/>
      <c r="FH585" s="4"/>
      <c r="FI585" s="4"/>
      <c r="FJ585" s="4"/>
      <c r="FK585" s="4"/>
      <c r="FL585" s="4"/>
      <c r="FM585" s="4"/>
      <c r="FN585" s="4"/>
      <c r="FO585" s="4"/>
      <c r="FP585" s="4"/>
      <c r="FQ585" s="4"/>
      <c r="FR585" s="4"/>
      <c r="FS585" s="4"/>
      <c r="FT585" s="4"/>
      <c r="FU585" s="4"/>
      <c r="FV585" s="4"/>
      <c r="FW585" s="4"/>
      <c r="FX585" s="4"/>
      <c r="FY585" s="4"/>
      <c r="FZ585" s="4"/>
      <c r="GA585" s="4"/>
      <c r="GB585" s="4"/>
      <c r="GC585" s="4"/>
      <c r="GD585" s="4"/>
      <c r="GE585" s="4"/>
      <c r="GF585" s="4"/>
      <c r="GG585" s="4"/>
      <c r="GH585" s="4"/>
      <c r="GI585" s="4"/>
      <c r="GJ585" s="4"/>
      <c r="GK585" s="4"/>
      <c r="GL585" s="4"/>
      <c r="GM585" s="4"/>
      <c r="GN585" s="4"/>
      <c r="GO585" s="4"/>
      <c r="GP585" s="4"/>
      <c r="GQ585" s="4"/>
      <c r="GR585" s="4"/>
      <c r="GS585" s="4"/>
      <c r="GT585" s="4"/>
      <c r="GU585" s="4"/>
      <c r="GV585" s="4"/>
      <c r="GW585" s="4"/>
      <c r="GX585" s="4"/>
      <c r="GY585" s="4"/>
      <c r="GZ585" s="4"/>
      <c r="HA585" s="4"/>
      <c r="HB585" s="4"/>
      <c r="HC585" s="4"/>
    </row>
    <row r="586" spans="1:211" s="380" customFormat="1" ht="13.9" customHeight="1">
      <c r="A586" s="828" t="str">
        <f>IF('1C TSsoustraitance'!$A303&lt;&gt;0,'1C TSsoustraitance'!$A303,"")</f>
        <v/>
      </c>
      <c r="B586" s="530"/>
      <c r="C586" s="513" t="str">
        <f>IF('1C TSsoustraitance'!$A303&lt;&gt;0,'1C TSsoustraitance'!$B303,"")</f>
        <v/>
      </c>
      <c r="D586" s="513" t="str">
        <f>IF('1C TSsoustraitance'!$A303&lt;&gt;0,'1C TSsoustraitance'!$C303,"")</f>
        <v/>
      </c>
      <c r="E586" s="684"/>
      <c r="F586" s="685"/>
      <c r="G586" s="666">
        <f>'1C TSsoustraitance'!$D303</f>
        <v>0</v>
      </c>
      <c r="H586" s="533">
        <v>0.21</v>
      </c>
      <c r="I586" s="533">
        <v>1</v>
      </c>
      <c r="J586" s="534"/>
      <c r="K586" s="667">
        <f t="shared" si="141"/>
        <v>0</v>
      </c>
      <c r="L586" s="668">
        <f>IF(OR('1C TSsoustraitance'!$D303="",'1C TSsoustraitance'!$AP303=0),0,IF(AND('1C TSsoustraitance'!$D303&lt;&gt;"",$K$2="Pôle",'1C TSsoustraitance'!$E303="OUI"),(('1C TSsoustraitance'!$F303+'1C TSsoustraitance'!$G303+'1C TSsoustraitance'!$H303+'1C TSsoustraitance'!$I303+'1C TSsoustraitance'!$M303)/'1C TSsoustraitance'!$R303),IF(AND('1C TSsoustraitance'!$D303&lt;&gt;"",$K$2="Pôle",'1C TSsoustraitance'!$E303="NON"),(('1C TSsoustraitance'!$F303+'1C TSsoustraitance'!$G303+'1C TSsoustraitance'!$H303+'1C TSsoustraitance'!$I303+'1C TSsoustraitance'!$M303)/'1C TSsoustraitance'!$AP303),IF(AND('1C TSsoustraitance'!$D303&lt;&gt;"",$K$2&lt;&gt;"Pôle",'1C TSsoustraitance'!$E303="OUI"),(('1C TSsoustraitance'!$F303+'1C TSsoustraitance'!$G303+'1C TSsoustraitance'!$H303+'1C TSsoustraitance'!$I303+'1C TSsoustraitance'!$J303+'1C TSsoustraitance'!$K303+'1C TSsoustraitance'!$L303+'1C TSsoustraitance'!$M303+'1C TSsoustraitance'!$N303+'1C TSsoustraitance'!$O303+'1C TSsoustraitance'!$P303+'1C TSsoustraitance'!$Q303)/'1C TSsoustraitance'!$R303),IF(AND('1C TSsoustraitance'!$D303&lt;&gt;"",$K$2&lt;&gt;"Pôle",'1C TSsoustraitance'!$E303="NON"),(('1C TSsoustraitance'!$F303+'1C TSsoustraitance'!$G303+'1C TSsoustraitance'!$H303+'1C TSsoustraitance'!$I303+'1C TSsoustraitance'!$J303+'1C TSsoustraitance'!$K303+'1C TSsoustraitance'!$L303+'1C TSsoustraitance'!$M303+'1C TSsoustraitance'!$N303+'1C TSsoustraitance'!$O303+'1C TSsoustraitance'!$P303+'1C TSsoustraitance'!$Q303))/'1C TSsoustraitance'!$AP303)))))</f>
        <v>0</v>
      </c>
      <c r="M586" s="668">
        <f>IF(OR('1C TSsoustraitance'!$D303="",'1C TSsoustraitance'!AP$13=0),0,IF(AND('1C TSsoustraitance'!$D303&lt;&gt;"",$K$2="Pôle",'1C TSsoustraitance'!$E303="OUI"),(('1C TSsoustraitance'!$J303+'1C TSsoustraitance'!$K303+'1C TSsoustraitance'!$L303)/'1C TSsoustraitance'!$R303),IF(AND('1C TSsoustraitance'!$D303&lt;&gt;"",$K$2="Pôle",'1C TSsoustraitance'!$E303="NON"),(('1C TSsoustraitance'!$J303+'1C TSsoustraitance'!$K303+'1C TSsoustraitance'!$L303)/'1C TSsoustraitance'!$AP303),IF(AND('1C TSsoustraitance'!$D303&lt;&gt;"",$K$2&lt;&gt;"Pôle"),0))))</f>
        <v>0</v>
      </c>
      <c r="N586" s="668">
        <f t="shared" si="144"/>
        <v>0</v>
      </c>
      <c r="O586" s="669">
        <f>IF(OR('1C TSsoustraitance'!$D303="",'1C TSsoustraitance'!$E303="OUI",'1C TSsoustraitance'!$AP303=0),0,(('1C TSsoustraitance'!$S303)/'1C TSsoustraitance'!$AP303))</f>
        <v>0</v>
      </c>
      <c r="P586" s="669">
        <f>IF(OR('1C TSsoustraitance'!$D303="",'1C TSsoustraitance'!$E303="OUI",'1C TSsoustraitance'!$AP303=0),0,(('1C TSsoustraitance'!$T303)/'1C TSsoustraitance'!$AP303))</f>
        <v>0</v>
      </c>
      <c r="Q586" s="669">
        <f>IF(OR('1C TSsoustraitance'!$D303="",'1C TSsoustraitance'!$E303="OUI",'1C TSsoustraitance'!$AP303=0),0,(('1C TSsoustraitance'!$U303)/'1C TSsoustraitance'!$AP303))</f>
        <v>0</v>
      </c>
      <c r="R586" s="669">
        <f>IF(OR('1C TSsoustraitance'!$D303="",'1C TSsoustraitance'!$E303="OUI",'1C TSsoustraitance'!$AP303=0),0,(('1C TSsoustraitance'!$V303)/'1C TSsoustraitance'!$AP303))</f>
        <v>0</v>
      </c>
      <c r="S586" s="669">
        <f>IF(OR('1C TSsoustraitance'!$D303="",'1C TSsoustraitance'!$E303="OUI",'1C TSsoustraitance'!$AP303=0),0,(('1C TSsoustraitance'!$W303)/'1C TSsoustraitance'!$AP303))</f>
        <v>0</v>
      </c>
      <c r="T586" s="669">
        <f>IF(OR('1C TSsoustraitance'!$D303="",'1C TSsoustraitance'!$E303="OUI",'1C TSsoustraitance'!$AP303=0),0,(('1C TSsoustraitance'!$X303)/'1C TSsoustraitance'!$AP303))</f>
        <v>0</v>
      </c>
      <c r="U586" s="669">
        <f>IF(OR('1C TSsoustraitance'!$D303="",'1C TSsoustraitance'!$E303="OUI",'1C TSsoustraitance'!$AP303=0),0,(('1C TSsoustraitance'!$Y303)/'1C TSsoustraitance'!$AP303))</f>
        <v>0</v>
      </c>
      <c r="V586" s="669">
        <f>IF(OR('1C TSsoustraitance'!$D303="",'1C TSsoustraitance'!$E303="OUI",'1C TSsoustraitance'!$AP303=0),0,(('1C TSsoustraitance'!$Z303)/'1C TSsoustraitance'!$AP303))</f>
        <v>0</v>
      </c>
      <c r="W586" s="669">
        <f>IF(OR('1C TSsoustraitance'!$D303="",'1C TSsoustraitance'!$E303="OUI",'1C TSsoustraitance'!$AP303=0),0,(('1C TSsoustraitance'!$AA303)/'1C TSsoustraitance'!$AP303))</f>
        <v>0</v>
      </c>
      <c r="X586" s="669">
        <f>IF(OR('1C TSsoustraitance'!$D303="",'1C TSsoustraitance'!$E303="OUI",'1C TSsoustraitance'!$AP303=0),0,(('1C TSsoustraitance'!$AB303)/'1C TSsoustraitance'!$AP303))</f>
        <v>0</v>
      </c>
      <c r="Y586" s="669">
        <f>IF(OR('1C TSsoustraitance'!$D303="",'1C TSsoustraitance'!$E303="OUI",'1C TSsoustraitance'!$AP303=0),0,(('1C TSsoustraitance'!$AC303)/'1C TSsoustraitance'!$AP303))</f>
        <v>0</v>
      </c>
      <c r="Z586" s="669">
        <f>IF(OR('1C TSsoustraitance'!$D303="",'1C TSsoustraitance'!$E303="OUI",'1C TSsoustraitance'!$AP303=0),0,(('1C TSsoustraitance'!$AD303)/'1C TSsoustraitance'!$AP303))</f>
        <v>0</v>
      </c>
      <c r="AA586" s="669">
        <f>IF(OR('1C TSsoustraitance'!$D303="",'1C TSsoustraitance'!$E303="OUI",'1C TSsoustraitance'!$AP303=0),0,(('1C TSsoustraitance'!$AE303)/'1C TSsoustraitance'!$AP303))</f>
        <v>0</v>
      </c>
      <c r="AB586" s="669">
        <f>IF(OR('1C TSsoustraitance'!$D303="",'1C TSsoustraitance'!$E303="OUI",'1C TSsoustraitance'!$AP303=0),0,(('1C TSsoustraitance'!$AF303)/'1C TSsoustraitance'!$AP303))</f>
        <v>0</v>
      </c>
      <c r="AC586" s="669">
        <f>IF(OR('1C TSsoustraitance'!$D303="",'1C TSsoustraitance'!$E303="OUI",'1C TSsoustraitance'!$AP303=0),0,(('1C TSsoustraitance'!$AG303)/'1C TSsoustraitance'!$AP303))</f>
        <v>0</v>
      </c>
      <c r="AD586" s="669">
        <f>IF(OR('1C TSsoustraitance'!$D303="",'1C TSsoustraitance'!$E303="OUI",'1C TSsoustraitance'!$AP303=0),0,(('1C TSsoustraitance'!$AH303)/'1C TSsoustraitance'!$AP303))</f>
        <v>0</v>
      </c>
      <c r="AE586" s="669">
        <f>IF(OR('1C TSsoustraitance'!$D303="",'1C TSsoustraitance'!$E303="OUI",'1C TSsoustraitance'!$AP303=0),0,(('1C TSsoustraitance'!$AI303)/'1C TSsoustraitance'!$AP303))</f>
        <v>0</v>
      </c>
      <c r="AF586" s="669">
        <f>IF(OR('1C TSsoustraitance'!$D303="",'1C TSsoustraitance'!$E303="OUI",'1C TSsoustraitance'!$AP303=0),0,(('1C TSsoustraitance'!$AJ303)/'1C TSsoustraitance'!$AP303))</f>
        <v>0</v>
      </c>
      <c r="AG586" s="669">
        <f>IF(OR('1C TSsoustraitance'!$D303="",'1C TSsoustraitance'!$E303="OUI",'1C TSsoustraitance'!$AP303=0),0,(('1C TSsoustraitance'!$AK303)/'1C TSsoustraitance'!$AP303))</f>
        <v>0</v>
      </c>
      <c r="AH586" s="669">
        <f>IF(OR('1C TSsoustraitance'!$D303="",'1C TSsoustraitance'!$E303="OUI",'1C TSsoustraitance'!$AP303=0),0,(('1C TSsoustraitance'!$AL303)/'1C TSsoustraitance'!$AP303))</f>
        <v>0</v>
      </c>
      <c r="AI586" s="669">
        <f>IF(OR('1C TSsoustraitance'!$D303="",'1C TSsoustraitance'!$E303="OUI",'1C TSsoustraitance'!$AP303=0),0,(('1C TSsoustraitance'!$AM303)/'1C TSsoustraitance'!$AP303))</f>
        <v>0</v>
      </c>
      <c r="AJ586" s="669">
        <f>IF(OR('1C TSsoustraitance'!$D303="",'1C TSsoustraitance'!$E303="OUI",'1C TSsoustraitance'!$AP303=0),0,(('1C TSsoustraitance'!$AN303)/'1C TSsoustraitance'!$AP303))</f>
        <v>0</v>
      </c>
      <c r="AK586" s="669">
        <f t="shared" si="142"/>
        <v>0</v>
      </c>
      <c r="AL586" s="668">
        <f t="shared" si="143"/>
        <v>0</v>
      </c>
      <c r="AM586" s="670">
        <f>IF(Tableau7[[#This Row],[N° pièce]]="",0,(Tableau7[[#This Row],[hors TVA]]+(Tableau7[[#This Row],[hors TVA]]*Tableau7[[#This Row],[Taux TVA]])-(Tableau7[[#This Row],[hors TVA]]*Tableau7[[#This Row],[Taux TVA]]*Tableau7[[#This Row],[Régime TVA: Récupération]]))*Tableau7[[#This Row],[Type 1]])</f>
        <v>0</v>
      </c>
      <c r="AN586" s="670">
        <f>IF(Tableau7[[#This Row],[N° pièce]]="",0,IF($K$2="pôle",((Tableau7[[#This Row],[hors TVA]]+(Tableau7[[#This Row],[hors TVA]]*Tableau7[[#This Row],[Taux TVA]])-(Tableau7[[#This Row],[hors TVA]]*Tableau7[[#This Row],[Taux TVA]]*Tableau7[[#This Row],[Régime TVA: Récupération]]))*Tableau7[[#This Row],[Type 2]]),0))</f>
        <v>0</v>
      </c>
      <c r="AO586" s="670">
        <f t="shared" si="139"/>
        <v>0</v>
      </c>
      <c r="AP586" s="255">
        <f t="shared" si="138"/>
        <v>0</v>
      </c>
      <c r="AQ586" s="506">
        <f t="shared" si="145"/>
        <v>0</v>
      </c>
      <c r="AR586" s="671"/>
      <c r="AS586" s="512"/>
      <c r="AT586" s="513" t="str">
        <f>IF(('1C TSsoustraitance'!AP303*FICHE!C$14&lt;J586),"Forfait limité à "&amp;FICHE!C$14&amp;"€/jour","")</f>
        <v/>
      </c>
      <c r="AU586" s="797"/>
      <c r="AV586" s="484"/>
      <c r="AW586" s="484"/>
      <c r="AX586" s="484"/>
      <c r="AY586" s="484"/>
      <c r="AZ586" s="484"/>
      <c r="BA586" s="4"/>
      <c r="BB586" s="4"/>
      <c r="BC586" s="4"/>
      <c r="BD586" s="4"/>
      <c r="BE586" s="4"/>
      <c r="BF586" s="4"/>
      <c r="BG586" s="4"/>
      <c r="BH586" s="4"/>
      <c r="BI586" s="4"/>
      <c r="BJ586" s="4"/>
      <c r="BK586" s="4"/>
      <c r="BL586" s="4"/>
      <c r="BM586" s="4"/>
      <c r="BN586" s="4"/>
      <c r="BO586" s="4"/>
      <c r="BP586" s="4"/>
      <c r="BQ586" s="4"/>
      <c r="BR586" s="4"/>
      <c r="BS586" s="4"/>
      <c r="BT586" s="4"/>
      <c r="BU586" s="4"/>
      <c r="BV586" s="4"/>
      <c r="BW586" s="4"/>
      <c r="BX586" s="4"/>
      <c r="BY586" s="4"/>
      <c r="BZ586" s="4"/>
      <c r="CA586" s="4"/>
      <c r="CB586" s="4"/>
      <c r="CC586" s="4"/>
      <c r="CD586" s="4"/>
      <c r="CE586" s="4"/>
      <c r="CF586" s="4"/>
      <c r="CG586" s="4"/>
      <c r="CH586" s="4"/>
      <c r="CI586" s="4"/>
      <c r="CJ586" s="4"/>
      <c r="CK586" s="4"/>
      <c r="CL586" s="4"/>
      <c r="CM586" s="4"/>
      <c r="CN586" s="4"/>
      <c r="CO586" s="4"/>
      <c r="CP586" s="4"/>
      <c r="CQ586" s="4"/>
      <c r="CR586" s="4"/>
      <c r="CS586" s="4"/>
      <c r="CT586" s="4"/>
      <c r="CU586" s="4"/>
      <c r="CV586" s="4"/>
      <c r="CW586" s="4"/>
      <c r="CX586" s="4"/>
      <c r="CY586" s="4"/>
      <c r="CZ586" s="4"/>
      <c r="DA586" s="4"/>
      <c r="DB586" s="4"/>
      <c r="DC586" s="4"/>
      <c r="DD586" s="4"/>
      <c r="DE586" s="4"/>
      <c r="DF586" s="4"/>
      <c r="DG586" s="4"/>
      <c r="DH586" s="4"/>
      <c r="DI586" s="4"/>
      <c r="DJ586" s="4"/>
      <c r="DK586" s="4"/>
      <c r="DL586" s="4"/>
      <c r="DM586" s="4"/>
      <c r="DN586" s="4"/>
      <c r="DO586" s="4"/>
      <c r="DP586" s="4"/>
      <c r="DQ586" s="4"/>
      <c r="DR586" s="4"/>
      <c r="DS586" s="4"/>
      <c r="DT586" s="4"/>
      <c r="DU586" s="4"/>
      <c r="DV586" s="4"/>
      <c r="DW586" s="4"/>
      <c r="DX586" s="4"/>
      <c r="DY586" s="4"/>
      <c r="DZ586" s="4"/>
      <c r="EA586" s="4"/>
      <c r="EB586" s="4"/>
      <c r="EC586" s="4"/>
      <c r="ED586" s="4"/>
      <c r="EE586" s="4"/>
      <c r="EF586" s="4"/>
      <c r="EG586" s="4"/>
      <c r="EH586" s="4"/>
      <c r="EI586" s="4"/>
      <c r="EJ586" s="4"/>
      <c r="EK586" s="4"/>
      <c r="EL586" s="4"/>
      <c r="EM586" s="4"/>
      <c r="EN586" s="4"/>
      <c r="EO586" s="4"/>
      <c r="EP586" s="4"/>
      <c r="EQ586" s="4"/>
      <c r="ER586" s="4"/>
      <c r="ES586" s="4"/>
      <c r="ET586" s="4"/>
      <c r="EU586" s="4"/>
      <c r="EV586" s="4"/>
      <c r="EW586" s="4"/>
      <c r="EX586" s="4"/>
      <c r="EY586" s="4"/>
      <c r="EZ586" s="4"/>
      <c r="FA586" s="4"/>
      <c r="FB586" s="4"/>
      <c r="FC586" s="4"/>
      <c r="FD586" s="4"/>
      <c r="FE586" s="4"/>
      <c r="FF586" s="4"/>
      <c r="FG586" s="4"/>
      <c r="FH586" s="4"/>
      <c r="FI586" s="4"/>
      <c r="FJ586" s="4"/>
      <c r="FK586" s="4"/>
      <c r="FL586" s="4"/>
      <c r="FM586" s="4"/>
      <c r="FN586" s="4"/>
      <c r="FO586" s="4"/>
      <c r="FP586" s="4"/>
      <c r="FQ586" s="4"/>
      <c r="FR586" s="4"/>
      <c r="FS586" s="4"/>
      <c r="FT586" s="4"/>
      <c r="FU586" s="4"/>
      <c r="FV586" s="4"/>
      <c r="FW586" s="4"/>
      <c r="FX586" s="4"/>
      <c r="FY586" s="4"/>
      <c r="FZ586" s="4"/>
      <c r="GA586" s="4"/>
      <c r="GB586" s="4"/>
      <c r="GC586" s="4"/>
      <c r="GD586" s="4"/>
      <c r="GE586" s="4"/>
      <c r="GF586" s="4"/>
      <c r="GG586" s="4"/>
      <c r="GH586" s="4"/>
      <c r="GI586" s="4"/>
      <c r="GJ586" s="4"/>
      <c r="GK586" s="4"/>
      <c r="GL586" s="4"/>
      <c r="GM586" s="4"/>
      <c r="GN586" s="4"/>
      <c r="GO586" s="4"/>
      <c r="GP586" s="4"/>
      <c r="GQ586" s="4"/>
      <c r="GR586" s="4"/>
      <c r="GS586" s="4"/>
      <c r="GT586" s="4"/>
      <c r="GU586" s="4"/>
      <c r="GV586" s="4"/>
      <c r="GW586" s="4"/>
      <c r="GX586" s="4"/>
      <c r="GY586" s="4"/>
      <c r="GZ586" s="4"/>
      <c r="HA586" s="4"/>
      <c r="HB586" s="4"/>
      <c r="HC586" s="4"/>
    </row>
    <row r="587" spans="1:211" s="380" customFormat="1" ht="13.9" customHeight="1">
      <c r="A587" s="828" t="str">
        <f>IF('1C TSsoustraitance'!$A304&lt;&gt;0,'1C TSsoustraitance'!$A304,"")</f>
        <v/>
      </c>
      <c r="B587" s="530"/>
      <c r="C587" s="513" t="str">
        <f>IF('1C TSsoustraitance'!$A304&lt;&gt;0,'1C TSsoustraitance'!$B304,"")</f>
        <v/>
      </c>
      <c r="D587" s="513" t="str">
        <f>IF('1C TSsoustraitance'!$A304&lt;&gt;0,'1C TSsoustraitance'!$C304,"")</f>
        <v/>
      </c>
      <c r="E587" s="684"/>
      <c r="F587" s="685"/>
      <c r="G587" s="666">
        <f>'1C TSsoustraitance'!$D304</f>
        <v>0</v>
      </c>
      <c r="H587" s="533">
        <v>0.21</v>
      </c>
      <c r="I587" s="533">
        <v>1</v>
      </c>
      <c r="J587" s="534"/>
      <c r="K587" s="667">
        <f t="shared" si="141"/>
        <v>0</v>
      </c>
      <c r="L587" s="668">
        <f>IF(OR('1C TSsoustraitance'!$D304="",'1C TSsoustraitance'!$AP304=0),0,IF(AND('1C TSsoustraitance'!$D304&lt;&gt;"",$K$2="Pôle",'1C TSsoustraitance'!$E304="OUI"),(('1C TSsoustraitance'!$F304+'1C TSsoustraitance'!$G304+'1C TSsoustraitance'!$H304+'1C TSsoustraitance'!$I304+'1C TSsoustraitance'!$M304)/'1C TSsoustraitance'!$R304),IF(AND('1C TSsoustraitance'!$D304&lt;&gt;"",$K$2="Pôle",'1C TSsoustraitance'!$E304="NON"),(('1C TSsoustraitance'!$F304+'1C TSsoustraitance'!$G304+'1C TSsoustraitance'!$H304+'1C TSsoustraitance'!$I304+'1C TSsoustraitance'!$M304)/'1C TSsoustraitance'!$AP304),IF(AND('1C TSsoustraitance'!$D304&lt;&gt;"",$K$2&lt;&gt;"Pôle",'1C TSsoustraitance'!$E304="OUI"),(('1C TSsoustraitance'!$F304+'1C TSsoustraitance'!$G304+'1C TSsoustraitance'!$H304+'1C TSsoustraitance'!$I304+'1C TSsoustraitance'!$J304+'1C TSsoustraitance'!$K304+'1C TSsoustraitance'!$L304+'1C TSsoustraitance'!$M304+'1C TSsoustraitance'!$N304+'1C TSsoustraitance'!$O304+'1C TSsoustraitance'!$P304+'1C TSsoustraitance'!$Q304)/'1C TSsoustraitance'!$R304),IF(AND('1C TSsoustraitance'!$D304&lt;&gt;"",$K$2&lt;&gt;"Pôle",'1C TSsoustraitance'!$E304="NON"),(('1C TSsoustraitance'!$F304+'1C TSsoustraitance'!$G304+'1C TSsoustraitance'!$H304+'1C TSsoustraitance'!$I304+'1C TSsoustraitance'!$J304+'1C TSsoustraitance'!$K304+'1C TSsoustraitance'!$L304+'1C TSsoustraitance'!$M304+'1C TSsoustraitance'!$N304+'1C TSsoustraitance'!$O304+'1C TSsoustraitance'!$P304+'1C TSsoustraitance'!$Q304))/'1C TSsoustraitance'!$AP304)))))</f>
        <v>0</v>
      </c>
      <c r="M587" s="668">
        <f>IF(OR('1C TSsoustraitance'!$D304="",'1C TSsoustraitance'!AP$13=0),0,IF(AND('1C TSsoustraitance'!$D304&lt;&gt;"",$K$2="Pôle",'1C TSsoustraitance'!$E304="OUI"),(('1C TSsoustraitance'!$J304+'1C TSsoustraitance'!$K304+'1C TSsoustraitance'!$L304)/'1C TSsoustraitance'!$R304),IF(AND('1C TSsoustraitance'!$D304&lt;&gt;"",$K$2="Pôle",'1C TSsoustraitance'!$E304="NON"),(('1C TSsoustraitance'!$J304+'1C TSsoustraitance'!$K304+'1C TSsoustraitance'!$L304)/'1C TSsoustraitance'!$AP304),IF(AND('1C TSsoustraitance'!$D304&lt;&gt;"",$K$2&lt;&gt;"Pôle"),0))))</f>
        <v>0</v>
      </c>
      <c r="N587" s="668">
        <f t="shared" si="144"/>
        <v>0</v>
      </c>
      <c r="O587" s="669">
        <f>IF(OR('1C TSsoustraitance'!$D304="",'1C TSsoustraitance'!$E304="OUI",'1C TSsoustraitance'!$AP304=0),0,(('1C TSsoustraitance'!$S304)/'1C TSsoustraitance'!$AP304))</f>
        <v>0</v>
      </c>
      <c r="P587" s="669">
        <f>IF(OR('1C TSsoustraitance'!$D304="",'1C TSsoustraitance'!$E304="OUI",'1C TSsoustraitance'!$AP304=0),0,(('1C TSsoustraitance'!$T304)/'1C TSsoustraitance'!$AP304))</f>
        <v>0</v>
      </c>
      <c r="Q587" s="669">
        <f>IF(OR('1C TSsoustraitance'!$D304="",'1C TSsoustraitance'!$E304="OUI",'1C TSsoustraitance'!$AP304=0),0,(('1C TSsoustraitance'!$U304)/'1C TSsoustraitance'!$AP304))</f>
        <v>0</v>
      </c>
      <c r="R587" s="669">
        <f>IF(OR('1C TSsoustraitance'!$D304="",'1C TSsoustraitance'!$E304="OUI",'1C TSsoustraitance'!$AP304=0),0,(('1C TSsoustraitance'!$V304)/'1C TSsoustraitance'!$AP304))</f>
        <v>0</v>
      </c>
      <c r="S587" s="669">
        <f>IF(OR('1C TSsoustraitance'!$D304="",'1C TSsoustraitance'!$E304="OUI",'1C TSsoustraitance'!$AP304=0),0,(('1C TSsoustraitance'!$W304)/'1C TSsoustraitance'!$AP304))</f>
        <v>0</v>
      </c>
      <c r="T587" s="669">
        <f>IF(OR('1C TSsoustraitance'!$D304="",'1C TSsoustraitance'!$E304="OUI",'1C TSsoustraitance'!$AP304=0),0,(('1C TSsoustraitance'!$X304)/'1C TSsoustraitance'!$AP304))</f>
        <v>0</v>
      </c>
      <c r="U587" s="669">
        <f>IF(OR('1C TSsoustraitance'!$D304="",'1C TSsoustraitance'!$E304="OUI",'1C TSsoustraitance'!$AP304=0),0,(('1C TSsoustraitance'!$Y304)/'1C TSsoustraitance'!$AP304))</f>
        <v>0</v>
      </c>
      <c r="V587" s="669">
        <f>IF(OR('1C TSsoustraitance'!$D304="",'1C TSsoustraitance'!$E304="OUI",'1C TSsoustraitance'!$AP304=0),0,(('1C TSsoustraitance'!$Z304)/'1C TSsoustraitance'!$AP304))</f>
        <v>0</v>
      </c>
      <c r="W587" s="669">
        <f>IF(OR('1C TSsoustraitance'!$D304="",'1C TSsoustraitance'!$E304="OUI",'1C TSsoustraitance'!$AP304=0),0,(('1C TSsoustraitance'!$AA304)/'1C TSsoustraitance'!$AP304))</f>
        <v>0</v>
      </c>
      <c r="X587" s="669">
        <f>IF(OR('1C TSsoustraitance'!$D304="",'1C TSsoustraitance'!$E304="OUI",'1C TSsoustraitance'!$AP304=0),0,(('1C TSsoustraitance'!$AB304)/'1C TSsoustraitance'!$AP304))</f>
        <v>0</v>
      </c>
      <c r="Y587" s="669">
        <f>IF(OR('1C TSsoustraitance'!$D304="",'1C TSsoustraitance'!$E304="OUI",'1C TSsoustraitance'!$AP304=0),0,(('1C TSsoustraitance'!$AC304)/'1C TSsoustraitance'!$AP304))</f>
        <v>0</v>
      </c>
      <c r="Z587" s="669">
        <f>IF(OR('1C TSsoustraitance'!$D304="",'1C TSsoustraitance'!$E304="OUI",'1C TSsoustraitance'!$AP304=0),0,(('1C TSsoustraitance'!$AD304)/'1C TSsoustraitance'!$AP304))</f>
        <v>0</v>
      </c>
      <c r="AA587" s="669">
        <f>IF(OR('1C TSsoustraitance'!$D304="",'1C TSsoustraitance'!$E304="OUI",'1C TSsoustraitance'!$AP304=0),0,(('1C TSsoustraitance'!$AE304)/'1C TSsoustraitance'!$AP304))</f>
        <v>0</v>
      </c>
      <c r="AB587" s="669">
        <f>IF(OR('1C TSsoustraitance'!$D304="",'1C TSsoustraitance'!$E304="OUI",'1C TSsoustraitance'!$AP304=0),0,(('1C TSsoustraitance'!$AF304)/'1C TSsoustraitance'!$AP304))</f>
        <v>0</v>
      </c>
      <c r="AC587" s="669">
        <f>IF(OR('1C TSsoustraitance'!$D304="",'1C TSsoustraitance'!$E304="OUI",'1C TSsoustraitance'!$AP304=0),0,(('1C TSsoustraitance'!$AG304)/'1C TSsoustraitance'!$AP304))</f>
        <v>0</v>
      </c>
      <c r="AD587" s="669">
        <f>IF(OR('1C TSsoustraitance'!$D304="",'1C TSsoustraitance'!$E304="OUI",'1C TSsoustraitance'!$AP304=0),0,(('1C TSsoustraitance'!$AH304)/'1C TSsoustraitance'!$AP304))</f>
        <v>0</v>
      </c>
      <c r="AE587" s="669">
        <f>IF(OR('1C TSsoustraitance'!$D304="",'1C TSsoustraitance'!$E304="OUI",'1C TSsoustraitance'!$AP304=0),0,(('1C TSsoustraitance'!$AI304)/'1C TSsoustraitance'!$AP304))</f>
        <v>0</v>
      </c>
      <c r="AF587" s="669">
        <f>IF(OR('1C TSsoustraitance'!$D304="",'1C TSsoustraitance'!$E304="OUI",'1C TSsoustraitance'!$AP304=0),0,(('1C TSsoustraitance'!$AJ304)/'1C TSsoustraitance'!$AP304))</f>
        <v>0</v>
      </c>
      <c r="AG587" s="669">
        <f>IF(OR('1C TSsoustraitance'!$D304="",'1C TSsoustraitance'!$E304="OUI",'1C TSsoustraitance'!$AP304=0),0,(('1C TSsoustraitance'!$AK304)/'1C TSsoustraitance'!$AP304))</f>
        <v>0</v>
      </c>
      <c r="AH587" s="669">
        <f>IF(OR('1C TSsoustraitance'!$D304="",'1C TSsoustraitance'!$E304="OUI",'1C TSsoustraitance'!$AP304=0),0,(('1C TSsoustraitance'!$AL304)/'1C TSsoustraitance'!$AP304))</f>
        <v>0</v>
      </c>
      <c r="AI587" s="669">
        <f>IF(OR('1C TSsoustraitance'!$D304="",'1C TSsoustraitance'!$E304="OUI",'1C TSsoustraitance'!$AP304=0),0,(('1C TSsoustraitance'!$AM304)/'1C TSsoustraitance'!$AP304))</f>
        <v>0</v>
      </c>
      <c r="AJ587" s="669">
        <f>IF(OR('1C TSsoustraitance'!$D304="",'1C TSsoustraitance'!$E304="OUI",'1C TSsoustraitance'!$AP304=0),0,(('1C TSsoustraitance'!$AN304)/'1C TSsoustraitance'!$AP304))</f>
        <v>0</v>
      </c>
      <c r="AK587" s="669">
        <f t="shared" si="142"/>
        <v>0</v>
      </c>
      <c r="AL587" s="668">
        <f t="shared" si="143"/>
        <v>0</v>
      </c>
      <c r="AM587" s="670">
        <f>IF(Tableau7[[#This Row],[N° pièce]]="",0,(Tableau7[[#This Row],[hors TVA]]+(Tableau7[[#This Row],[hors TVA]]*Tableau7[[#This Row],[Taux TVA]])-(Tableau7[[#This Row],[hors TVA]]*Tableau7[[#This Row],[Taux TVA]]*Tableau7[[#This Row],[Régime TVA: Récupération]]))*Tableau7[[#This Row],[Type 1]])</f>
        <v>0</v>
      </c>
      <c r="AN587" s="670">
        <f>IF(Tableau7[[#This Row],[N° pièce]]="",0,IF($K$2="pôle",((Tableau7[[#This Row],[hors TVA]]+(Tableau7[[#This Row],[hors TVA]]*Tableau7[[#This Row],[Taux TVA]])-(Tableau7[[#This Row],[hors TVA]]*Tableau7[[#This Row],[Taux TVA]]*Tableau7[[#This Row],[Régime TVA: Récupération]]))*Tableau7[[#This Row],[Type 2]]),0))</f>
        <v>0</v>
      </c>
      <c r="AO587" s="670">
        <f t="shared" si="139"/>
        <v>0</v>
      </c>
      <c r="AP587" s="255">
        <f t="shared" si="138"/>
        <v>0</v>
      </c>
      <c r="AQ587" s="506">
        <f t="shared" si="145"/>
        <v>0</v>
      </c>
      <c r="AR587" s="671"/>
      <c r="AS587" s="512"/>
      <c r="AT587" s="513" t="str">
        <f>IF(('1C TSsoustraitance'!AP304*FICHE!C$14&lt;J587),"Forfait limité à "&amp;FICHE!C$14&amp;"€/jour","")</f>
        <v/>
      </c>
      <c r="AU587" s="797"/>
      <c r="AV587" s="484"/>
      <c r="AW587" s="484"/>
      <c r="AX587" s="484"/>
      <c r="AY587" s="484"/>
      <c r="AZ587" s="484"/>
      <c r="BA587" s="4"/>
      <c r="BB587" s="4"/>
      <c r="BC587" s="4"/>
      <c r="BD587" s="4"/>
      <c r="BE587" s="4"/>
      <c r="BF587" s="4"/>
      <c r="BG587" s="4"/>
      <c r="BH587" s="4"/>
      <c r="BI587" s="4"/>
      <c r="BJ587" s="4"/>
      <c r="BK587" s="4"/>
      <c r="BL587" s="4"/>
      <c r="BM587" s="4"/>
      <c r="BN587" s="4"/>
      <c r="BO587" s="4"/>
      <c r="BP587" s="4"/>
      <c r="BQ587" s="4"/>
      <c r="BR587" s="4"/>
      <c r="BS587" s="4"/>
      <c r="BT587" s="4"/>
      <c r="BU587" s="4"/>
      <c r="BV587" s="4"/>
      <c r="BW587" s="4"/>
      <c r="BX587" s="4"/>
      <c r="BY587" s="4"/>
      <c r="BZ587" s="4"/>
      <c r="CA587" s="4"/>
      <c r="CB587" s="4"/>
      <c r="CC587" s="4"/>
      <c r="CD587" s="4"/>
      <c r="CE587" s="4"/>
      <c r="CF587" s="4"/>
      <c r="CG587" s="4"/>
      <c r="CH587" s="4"/>
      <c r="CI587" s="4"/>
      <c r="CJ587" s="4"/>
      <c r="CK587" s="4"/>
      <c r="CL587" s="4"/>
      <c r="CM587" s="4"/>
      <c r="CN587" s="4"/>
      <c r="CO587" s="4"/>
      <c r="CP587" s="4"/>
      <c r="CQ587" s="4"/>
      <c r="CR587" s="4"/>
      <c r="CS587" s="4"/>
      <c r="CT587" s="4"/>
      <c r="CU587" s="4"/>
      <c r="CV587" s="4"/>
      <c r="CW587" s="4"/>
      <c r="CX587" s="4"/>
      <c r="CY587" s="4"/>
      <c r="CZ587" s="4"/>
      <c r="DA587" s="4"/>
      <c r="DB587" s="4"/>
      <c r="DC587" s="4"/>
      <c r="DD587" s="4"/>
      <c r="DE587" s="4"/>
      <c r="DF587" s="4"/>
      <c r="DG587" s="4"/>
      <c r="DH587" s="4"/>
      <c r="DI587" s="4"/>
      <c r="DJ587" s="4"/>
      <c r="DK587" s="4"/>
      <c r="DL587" s="4"/>
      <c r="DM587" s="4"/>
      <c r="DN587" s="4"/>
      <c r="DO587" s="4"/>
      <c r="DP587" s="4"/>
      <c r="DQ587" s="4"/>
      <c r="DR587" s="4"/>
      <c r="DS587" s="4"/>
      <c r="DT587" s="4"/>
      <c r="DU587" s="4"/>
      <c r="DV587" s="4"/>
      <c r="DW587" s="4"/>
      <c r="DX587" s="4"/>
      <c r="DY587" s="4"/>
      <c r="DZ587" s="4"/>
      <c r="EA587" s="4"/>
      <c r="EB587" s="4"/>
      <c r="EC587" s="4"/>
      <c r="ED587" s="4"/>
      <c r="EE587" s="4"/>
      <c r="EF587" s="4"/>
      <c r="EG587" s="4"/>
      <c r="EH587" s="4"/>
      <c r="EI587" s="4"/>
      <c r="EJ587" s="4"/>
      <c r="EK587" s="4"/>
      <c r="EL587" s="4"/>
      <c r="EM587" s="4"/>
      <c r="EN587" s="4"/>
      <c r="EO587" s="4"/>
      <c r="EP587" s="4"/>
      <c r="EQ587" s="4"/>
      <c r="ER587" s="4"/>
      <c r="ES587" s="4"/>
      <c r="ET587" s="4"/>
      <c r="EU587" s="4"/>
      <c r="EV587" s="4"/>
      <c r="EW587" s="4"/>
      <c r="EX587" s="4"/>
      <c r="EY587" s="4"/>
      <c r="EZ587" s="4"/>
      <c r="FA587" s="4"/>
      <c r="FB587" s="4"/>
      <c r="FC587" s="4"/>
      <c r="FD587" s="4"/>
      <c r="FE587" s="4"/>
      <c r="FF587" s="4"/>
      <c r="FG587" s="4"/>
      <c r="FH587" s="4"/>
      <c r="FI587" s="4"/>
      <c r="FJ587" s="4"/>
      <c r="FK587" s="4"/>
      <c r="FL587" s="4"/>
      <c r="FM587" s="4"/>
      <c r="FN587" s="4"/>
      <c r="FO587" s="4"/>
      <c r="FP587" s="4"/>
      <c r="FQ587" s="4"/>
      <c r="FR587" s="4"/>
      <c r="FS587" s="4"/>
      <c r="FT587" s="4"/>
      <c r="FU587" s="4"/>
      <c r="FV587" s="4"/>
      <c r="FW587" s="4"/>
      <c r="FX587" s="4"/>
      <c r="FY587" s="4"/>
      <c r="FZ587" s="4"/>
      <c r="GA587" s="4"/>
      <c r="GB587" s="4"/>
      <c r="GC587" s="4"/>
      <c r="GD587" s="4"/>
      <c r="GE587" s="4"/>
      <c r="GF587" s="4"/>
      <c r="GG587" s="4"/>
      <c r="GH587" s="4"/>
      <c r="GI587" s="4"/>
      <c r="GJ587" s="4"/>
      <c r="GK587" s="4"/>
      <c r="GL587" s="4"/>
      <c r="GM587" s="4"/>
      <c r="GN587" s="4"/>
      <c r="GO587" s="4"/>
      <c r="GP587" s="4"/>
      <c r="GQ587" s="4"/>
      <c r="GR587" s="4"/>
      <c r="GS587" s="4"/>
      <c r="GT587" s="4"/>
      <c r="GU587" s="4"/>
      <c r="GV587" s="4"/>
      <c r="GW587" s="4"/>
      <c r="GX587" s="4"/>
      <c r="GY587" s="4"/>
      <c r="GZ587" s="4"/>
      <c r="HA587" s="4"/>
      <c r="HB587" s="4"/>
      <c r="HC587" s="4"/>
    </row>
    <row r="588" spans="1:211" s="380" customFormat="1" ht="13.9" customHeight="1">
      <c r="A588" s="828" t="str">
        <f>IF('1C TSsoustraitance'!$A305&lt;&gt;0,'1C TSsoustraitance'!$A305,"")</f>
        <v/>
      </c>
      <c r="B588" s="530"/>
      <c r="C588" s="513" t="str">
        <f>IF('1C TSsoustraitance'!$A305&lt;&gt;0,'1C TSsoustraitance'!$B305,"")</f>
        <v/>
      </c>
      <c r="D588" s="513" t="str">
        <f>IF('1C TSsoustraitance'!$A305&lt;&gt;0,'1C TSsoustraitance'!$C305,"")</f>
        <v/>
      </c>
      <c r="E588" s="684"/>
      <c r="F588" s="685"/>
      <c r="G588" s="666">
        <f>'1C TSsoustraitance'!$D305</f>
        <v>0</v>
      </c>
      <c r="H588" s="533">
        <v>0.21</v>
      </c>
      <c r="I588" s="533">
        <v>1</v>
      </c>
      <c r="J588" s="534"/>
      <c r="K588" s="667">
        <f t="shared" si="141"/>
        <v>0</v>
      </c>
      <c r="L588" s="668">
        <f>IF(OR('1C TSsoustraitance'!$D305="",'1C TSsoustraitance'!$AP305=0),0,IF(AND('1C TSsoustraitance'!$D305&lt;&gt;"",$K$2="Pôle",'1C TSsoustraitance'!$E305="OUI"),(('1C TSsoustraitance'!$F305+'1C TSsoustraitance'!$G305+'1C TSsoustraitance'!$H305+'1C TSsoustraitance'!$I305+'1C TSsoustraitance'!$M305)/'1C TSsoustraitance'!$R305),IF(AND('1C TSsoustraitance'!$D305&lt;&gt;"",$K$2="Pôle",'1C TSsoustraitance'!$E305="NON"),(('1C TSsoustraitance'!$F305+'1C TSsoustraitance'!$G305+'1C TSsoustraitance'!$H305+'1C TSsoustraitance'!$I305+'1C TSsoustraitance'!$M305)/'1C TSsoustraitance'!$AP305),IF(AND('1C TSsoustraitance'!$D305&lt;&gt;"",$K$2&lt;&gt;"Pôle",'1C TSsoustraitance'!$E305="OUI"),(('1C TSsoustraitance'!$F305+'1C TSsoustraitance'!$G305+'1C TSsoustraitance'!$H305+'1C TSsoustraitance'!$I305+'1C TSsoustraitance'!$J305+'1C TSsoustraitance'!$K305+'1C TSsoustraitance'!$L305+'1C TSsoustraitance'!$M305+'1C TSsoustraitance'!$N305+'1C TSsoustraitance'!$O305+'1C TSsoustraitance'!$P305+'1C TSsoustraitance'!$Q305)/'1C TSsoustraitance'!$R305),IF(AND('1C TSsoustraitance'!$D305&lt;&gt;"",$K$2&lt;&gt;"Pôle",'1C TSsoustraitance'!$E305="NON"),(('1C TSsoustraitance'!$F305+'1C TSsoustraitance'!$G305+'1C TSsoustraitance'!$H305+'1C TSsoustraitance'!$I305+'1C TSsoustraitance'!$J305+'1C TSsoustraitance'!$K305+'1C TSsoustraitance'!$L305+'1C TSsoustraitance'!$M305+'1C TSsoustraitance'!$N305+'1C TSsoustraitance'!$O305+'1C TSsoustraitance'!$P305+'1C TSsoustraitance'!$Q305))/'1C TSsoustraitance'!$AP305)))))</f>
        <v>0</v>
      </c>
      <c r="M588" s="668">
        <f>IF(OR('1C TSsoustraitance'!$D305="",'1C TSsoustraitance'!AP$13=0),0,IF(AND('1C TSsoustraitance'!$D305&lt;&gt;"",$K$2="Pôle",'1C TSsoustraitance'!$E305="OUI"),(('1C TSsoustraitance'!$J305+'1C TSsoustraitance'!$K305+'1C TSsoustraitance'!$L305)/'1C TSsoustraitance'!$R305),IF(AND('1C TSsoustraitance'!$D305&lt;&gt;"",$K$2="Pôle",'1C TSsoustraitance'!$E305="NON"),(('1C TSsoustraitance'!$J305+'1C TSsoustraitance'!$K305+'1C TSsoustraitance'!$L305)/'1C TSsoustraitance'!$AP305),IF(AND('1C TSsoustraitance'!$D305&lt;&gt;"",$K$2&lt;&gt;"Pôle"),0))))</f>
        <v>0</v>
      </c>
      <c r="N588" s="668">
        <f t="shared" si="144"/>
        <v>0</v>
      </c>
      <c r="O588" s="669">
        <f>IF(OR('1C TSsoustraitance'!$D305="",'1C TSsoustraitance'!$E305="OUI",'1C TSsoustraitance'!$AP305=0),0,(('1C TSsoustraitance'!$S305)/'1C TSsoustraitance'!$AP305))</f>
        <v>0</v>
      </c>
      <c r="P588" s="669">
        <f>IF(OR('1C TSsoustraitance'!$D305="",'1C TSsoustraitance'!$E305="OUI",'1C TSsoustraitance'!$AP305=0),0,(('1C TSsoustraitance'!$T305)/'1C TSsoustraitance'!$AP305))</f>
        <v>0</v>
      </c>
      <c r="Q588" s="669">
        <f>IF(OR('1C TSsoustraitance'!$D305="",'1C TSsoustraitance'!$E305="OUI",'1C TSsoustraitance'!$AP305=0),0,(('1C TSsoustraitance'!$U305)/'1C TSsoustraitance'!$AP305))</f>
        <v>0</v>
      </c>
      <c r="R588" s="669">
        <f>IF(OR('1C TSsoustraitance'!$D305="",'1C TSsoustraitance'!$E305="OUI",'1C TSsoustraitance'!$AP305=0),0,(('1C TSsoustraitance'!$V305)/'1C TSsoustraitance'!$AP305))</f>
        <v>0</v>
      </c>
      <c r="S588" s="669">
        <f>IF(OR('1C TSsoustraitance'!$D305="",'1C TSsoustraitance'!$E305="OUI",'1C TSsoustraitance'!$AP305=0),0,(('1C TSsoustraitance'!$W305)/'1C TSsoustraitance'!$AP305))</f>
        <v>0</v>
      </c>
      <c r="T588" s="669">
        <f>IF(OR('1C TSsoustraitance'!$D305="",'1C TSsoustraitance'!$E305="OUI",'1C TSsoustraitance'!$AP305=0),0,(('1C TSsoustraitance'!$X305)/'1C TSsoustraitance'!$AP305))</f>
        <v>0</v>
      </c>
      <c r="U588" s="669">
        <f>IF(OR('1C TSsoustraitance'!$D305="",'1C TSsoustraitance'!$E305="OUI",'1C TSsoustraitance'!$AP305=0),0,(('1C TSsoustraitance'!$Y305)/'1C TSsoustraitance'!$AP305))</f>
        <v>0</v>
      </c>
      <c r="V588" s="669">
        <f>IF(OR('1C TSsoustraitance'!$D305="",'1C TSsoustraitance'!$E305="OUI",'1C TSsoustraitance'!$AP305=0),0,(('1C TSsoustraitance'!$Z305)/'1C TSsoustraitance'!$AP305))</f>
        <v>0</v>
      </c>
      <c r="W588" s="669">
        <f>IF(OR('1C TSsoustraitance'!$D305="",'1C TSsoustraitance'!$E305="OUI",'1C TSsoustraitance'!$AP305=0),0,(('1C TSsoustraitance'!$AA305)/'1C TSsoustraitance'!$AP305))</f>
        <v>0</v>
      </c>
      <c r="X588" s="669">
        <f>IF(OR('1C TSsoustraitance'!$D305="",'1C TSsoustraitance'!$E305="OUI",'1C TSsoustraitance'!$AP305=0),0,(('1C TSsoustraitance'!$AB305)/'1C TSsoustraitance'!$AP305))</f>
        <v>0</v>
      </c>
      <c r="Y588" s="669">
        <f>IF(OR('1C TSsoustraitance'!$D305="",'1C TSsoustraitance'!$E305="OUI",'1C TSsoustraitance'!$AP305=0),0,(('1C TSsoustraitance'!$AC305)/'1C TSsoustraitance'!$AP305))</f>
        <v>0</v>
      </c>
      <c r="Z588" s="669">
        <f>IF(OR('1C TSsoustraitance'!$D305="",'1C TSsoustraitance'!$E305="OUI",'1C TSsoustraitance'!$AP305=0),0,(('1C TSsoustraitance'!$AD305)/'1C TSsoustraitance'!$AP305))</f>
        <v>0</v>
      </c>
      <c r="AA588" s="669">
        <f>IF(OR('1C TSsoustraitance'!$D305="",'1C TSsoustraitance'!$E305="OUI",'1C TSsoustraitance'!$AP305=0),0,(('1C TSsoustraitance'!$AE305)/'1C TSsoustraitance'!$AP305))</f>
        <v>0</v>
      </c>
      <c r="AB588" s="669">
        <f>IF(OR('1C TSsoustraitance'!$D305="",'1C TSsoustraitance'!$E305="OUI",'1C TSsoustraitance'!$AP305=0),0,(('1C TSsoustraitance'!$AF305)/'1C TSsoustraitance'!$AP305))</f>
        <v>0</v>
      </c>
      <c r="AC588" s="669">
        <f>IF(OR('1C TSsoustraitance'!$D305="",'1C TSsoustraitance'!$E305="OUI",'1C TSsoustraitance'!$AP305=0),0,(('1C TSsoustraitance'!$AG305)/'1C TSsoustraitance'!$AP305))</f>
        <v>0</v>
      </c>
      <c r="AD588" s="669">
        <f>IF(OR('1C TSsoustraitance'!$D305="",'1C TSsoustraitance'!$E305="OUI",'1C TSsoustraitance'!$AP305=0),0,(('1C TSsoustraitance'!$AH305)/'1C TSsoustraitance'!$AP305))</f>
        <v>0</v>
      </c>
      <c r="AE588" s="669">
        <f>IF(OR('1C TSsoustraitance'!$D305="",'1C TSsoustraitance'!$E305="OUI",'1C TSsoustraitance'!$AP305=0),0,(('1C TSsoustraitance'!$AI305)/'1C TSsoustraitance'!$AP305))</f>
        <v>0</v>
      </c>
      <c r="AF588" s="669">
        <f>IF(OR('1C TSsoustraitance'!$D305="",'1C TSsoustraitance'!$E305="OUI",'1C TSsoustraitance'!$AP305=0),0,(('1C TSsoustraitance'!$AJ305)/'1C TSsoustraitance'!$AP305))</f>
        <v>0</v>
      </c>
      <c r="AG588" s="669">
        <f>IF(OR('1C TSsoustraitance'!$D305="",'1C TSsoustraitance'!$E305="OUI",'1C TSsoustraitance'!$AP305=0),0,(('1C TSsoustraitance'!$AK305)/'1C TSsoustraitance'!$AP305))</f>
        <v>0</v>
      </c>
      <c r="AH588" s="669">
        <f>IF(OR('1C TSsoustraitance'!$D305="",'1C TSsoustraitance'!$E305="OUI",'1C TSsoustraitance'!$AP305=0),0,(('1C TSsoustraitance'!$AL305)/'1C TSsoustraitance'!$AP305))</f>
        <v>0</v>
      </c>
      <c r="AI588" s="669">
        <f>IF(OR('1C TSsoustraitance'!$D305="",'1C TSsoustraitance'!$E305="OUI",'1C TSsoustraitance'!$AP305=0),0,(('1C TSsoustraitance'!$AM305)/'1C TSsoustraitance'!$AP305))</f>
        <v>0</v>
      </c>
      <c r="AJ588" s="669">
        <f>IF(OR('1C TSsoustraitance'!$D305="",'1C TSsoustraitance'!$E305="OUI",'1C TSsoustraitance'!$AP305=0),0,(('1C TSsoustraitance'!$AN305)/'1C TSsoustraitance'!$AP305))</f>
        <v>0</v>
      </c>
      <c r="AK588" s="669">
        <f t="shared" si="142"/>
        <v>0</v>
      </c>
      <c r="AL588" s="668">
        <f t="shared" si="143"/>
        <v>0</v>
      </c>
      <c r="AM588" s="670">
        <f>IF(Tableau7[[#This Row],[N° pièce]]="",0,(Tableau7[[#This Row],[hors TVA]]+(Tableau7[[#This Row],[hors TVA]]*Tableau7[[#This Row],[Taux TVA]])-(Tableau7[[#This Row],[hors TVA]]*Tableau7[[#This Row],[Taux TVA]]*Tableau7[[#This Row],[Régime TVA: Récupération]]))*Tableau7[[#This Row],[Type 1]])</f>
        <v>0</v>
      </c>
      <c r="AN588" s="670">
        <f>IF(Tableau7[[#This Row],[N° pièce]]="",0,IF($K$2="pôle",((Tableau7[[#This Row],[hors TVA]]+(Tableau7[[#This Row],[hors TVA]]*Tableau7[[#This Row],[Taux TVA]])-(Tableau7[[#This Row],[hors TVA]]*Tableau7[[#This Row],[Taux TVA]]*Tableau7[[#This Row],[Régime TVA: Récupération]]))*Tableau7[[#This Row],[Type 2]]),0))</f>
        <v>0</v>
      </c>
      <c r="AO588" s="670">
        <f t="shared" si="139"/>
        <v>0</v>
      </c>
      <c r="AP588" s="255">
        <f t="shared" si="138"/>
        <v>0</v>
      </c>
      <c r="AQ588" s="506">
        <f t="shared" si="145"/>
        <v>0</v>
      </c>
      <c r="AR588" s="671"/>
      <c r="AS588" s="512"/>
      <c r="AT588" s="513" t="str">
        <f>IF(('1C TSsoustraitance'!AP305*FICHE!C$14&lt;J588),"Forfait limité à "&amp;FICHE!C$14&amp;"€/jour","")</f>
        <v/>
      </c>
      <c r="AU588" s="797"/>
      <c r="AV588" s="484"/>
      <c r="AW588" s="484"/>
      <c r="AX588" s="484"/>
      <c r="AY588" s="484"/>
      <c r="AZ588" s="484"/>
      <c r="BA588" s="4"/>
      <c r="BB588" s="4"/>
      <c r="BC588" s="4"/>
      <c r="BD588" s="4"/>
      <c r="BE588" s="4"/>
      <c r="BF588" s="4"/>
      <c r="BG588" s="4"/>
      <c r="BH588" s="4"/>
      <c r="BI588" s="4"/>
      <c r="BJ588" s="4"/>
      <c r="BK588" s="4"/>
      <c r="BL588" s="4"/>
      <c r="BM588" s="4"/>
      <c r="BN588" s="4"/>
      <c r="BO588" s="4"/>
      <c r="BP588" s="4"/>
      <c r="BQ588" s="4"/>
      <c r="BR588" s="4"/>
      <c r="BS588" s="4"/>
      <c r="BT588" s="4"/>
      <c r="BU588" s="4"/>
      <c r="BV588" s="4"/>
      <c r="BW588" s="4"/>
      <c r="BX588" s="4"/>
      <c r="BY588" s="4"/>
      <c r="BZ588" s="4"/>
      <c r="CA588" s="4"/>
      <c r="CB588" s="4"/>
      <c r="CC588" s="4"/>
      <c r="CD588" s="4"/>
      <c r="CE588" s="4"/>
      <c r="CF588" s="4"/>
      <c r="CG588" s="4"/>
      <c r="CH588" s="4"/>
      <c r="CI588" s="4"/>
      <c r="CJ588" s="4"/>
      <c r="CK588" s="4"/>
      <c r="CL588" s="4"/>
      <c r="CM588" s="4"/>
      <c r="CN588" s="4"/>
      <c r="CO588" s="4"/>
      <c r="CP588" s="4"/>
      <c r="CQ588" s="4"/>
      <c r="CR588" s="4"/>
      <c r="CS588" s="4"/>
      <c r="CT588" s="4"/>
      <c r="CU588" s="4"/>
      <c r="CV588" s="4"/>
      <c r="CW588" s="4"/>
      <c r="CX588" s="4"/>
      <c r="CY588" s="4"/>
      <c r="CZ588" s="4"/>
      <c r="DA588" s="4"/>
      <c r="DB588" s="4"/>
      <c r="DC588" s="4"/>
      <c r="DD588" s="4"/>
      <c r="DE588" s="4"/>
      <c r="DF588" s="4"/>
      <c r="DG588" s="4"/>
      <c r="DH588" s="4"/>
      <c r="DI588" s="4"/>
      <c r="DJ588" s="4"/>
      <c r="DK588" s="4"/>
      <c r="DL588" s="4"/>
      <c r="DM588" s="4"/>
      <c r="DN588" s="4"/>
      <c r="DO588" s="4"/>
      <c r="DP588" s="4"/>
      <c r="DQ588" s="4"/>
      <c r="DR588" s="4"/>
      <c r="DS588" s="4"/>
      <c r="DT588" s="4"/>
      <c r="DU588" s="4"/>
      <c r="DV588" s="4"/>
      <c r="DW588" s="4"/>
      <c r="DX588" s="4"/>
      <c r="DY588" s="4"/>
      <c r="DZ588" s="4"/>
      <c r="EA588" s="4"/>
      <c r="EB588" s="4"/>
      <c r="EC588" s="4"/>
      <c r="ED588" s="4"/>
      <c r="EE588" s="4"/>
      <c r="EF588" s="4"/>
      <c r="EG588" s="4"/>
      <c r="EH588" s="4"/>
      <c r="EI588" s="4"/>
      <c r="EJ588" s="4"/>
      <c r="EK588" s="4"/>
      <c r="EL588" s="4"/>
      <c r="EM588" s="4"/>
      <c r="EN588" s="4"/>
      <c r="EO588" s="4"/>
      <c r="EP588" s="4"/>
      <c r="EQ588" s="4"/>
      <c r="ER588" s="4"/>
      <c r="ES588" s="4"/>
      <c r="ET588" s="4"/>
      <c r="EU588" s="4"/>
      <c r="EV588" s="4"/>
      <c r="EW588" s="4"/>
      <c r="EX588" s="4"/>
      <c r="EY588" s="4"/>
      <c r="EZ588" s="4"/>
      <c r="FA588" s="4"/>
      <c r="FB588" s="4"/>
      <c r="FC588" s="4"/>
      <c r="FD588" s="4"/>
      <c r="FE588" s="4"/>
      <c r="FF588" s="4"/>
      <c r="FG588" s="4"/>
      <c r="FH588" s="4"/>
      <c r="FI588" s="4"/>
      <c r="FJ588" s="4"/>
      <c r="FK588" s="4"/>
      <c r="FL588" s="4"/>
      <c r="FM588" s="4"/>
      <c r="FN588" s="4"/>
      <c r="FO588" s="4"/>
      <c r="FP588" s="4"/>
      <c r="FQ588" s="4"/>
      <c r="FR588" s="4"/>
      <c r="FS588" s="4"/>
      <c r="FT588" s="4"/>
      <c r="FU588" s="4"/>
      <c r="FV588" s="4"/>
      <c r="FW588" s="4"/>
      <c r="FX588" s="4"/>
      <c r="FY588" s="4"/>
      <c r="FZ588" s="4"/>
      <c r="GA588" s="4"/>
      <c r="GB588" s="4"/>
      <c r="GC588" s="4"/>
      <c r="GD588" s="4"/>
      <c r="GE588" s="4"/>
      <c r="GF588" s="4"/>
      <c r="GG588" s="4"/>
      <c r="GH588" s="4"/>
      <c r="GI588" s="4"/>
      <c r="GJ588" s="4"/>
      <c r="GK588" s="4"/>
      <c r="GL588" s="4"/>
      <c r="GM588" s="4"/>
      <c r="GN588" s="4"/>
      <c r="GO588" s="4"/>
      <c r="GP588" s="4"/>
      <c r="GQ588" s="4"/>
      <c r="GR588" s="4"/>
      <c r="GS588" s="4"/>
      <c r="GT588" s="4"/>
      <c r="GU588" s="4"/>
      <c r="GV588" s="4"/>
      <c r="GW588" s="4"/>
      <c r="GX588" s="4"/>
      <c r="GY588" s="4"/>
      <c r="GZ588" s="4"/>
      <c r="HA588" s="4"/>
      <c r="HB588" s="4"/>
      <c r="HC588" s="4"/>
    </row>
    <row r="589" spans="1:211" s="380" customFormat="1" ht="13.9" customHeight="1">
      <c r="A589" s="828" t="str">
        <f>IF('1C TSsoustraitance'!$A306&lt;&gt;0,'1C TSsoustraitance'!$A306,"")</f>
        <v/>
      </c>
      <c r="B589" s="530"/>
      <c r="C589" s="513" t="str">
        <f>IF('1C TSsoustraitance'!$A306&lt;&gt;0,'1C TSsoustraitance'!$B306,"")</f>
        <v/>
      </c>
      <c r="D589" s="513" t="str">
        <f>IF('1C TSsoustraitance'!$A306&lt;&gt;0,'1C TSsoustraitance'!$C306,"")</f>
        <v/>
      </c>
      <c r="E589" s="684"/>
      <c r="F589" s="685"/>
      <c r="G589" s="666">
        <f>'1C TSsoustraitance'!$D306</f>
        <v>0</v>
      </c>
      <c r="H589" s="533">
        <v>0.21</v>
      </c>
      <c r="I589" s="533">
        <v>1</v>
      </c>
      <c r="J589" s="534"/>
      <c r="K589" s="667">
        <f t="shared" si="141"/>
        <v>0</v>
      </c>
      <c r="L589" s="668">
        <f>IF(OR('1C TSsoustraitance'!$D306="",'1C TSsoustraitance'!$AP306=0),0,IF(AND('1C TSsoustraitance'!$D306&lt;&gt;"",$K$2="Pôle",'1C TSsoustraitance'!$E306="OUI"),(('1C TSsoustraitance'!$F306+'1C TSsoustraitance'!$G306+'1C TSsoustraitance'!$H306+'1C TSsoustraitance'!$I306+'1C TSsoustraitance'!$M306)/'1C TSsoustraitance'!$R306),IF(AND('1C TSsoustraitance'!$D306&lt;&gt;"",$K$2="Pôle",'1C TSsoustraitance'!$E306="NON"),(('1C TSsoustraitance'!$F306+'1C TSsoustraitance'!$G306+'1C TSsoustraitance'!$H306+'1C TSsoustraitance'!$I306+'1C TSsoustraitance'!$M306)/'1C TSsoustraitance'!$AP306),IF(AND('1C TSsoustraitance'!$D306&lt;&gt;"",$K$2&lt;&gt;"Pôle",'1C TSsoustraitance'!$E306="OUI"),(('1C TSsoustraitance'!$F306+'1C TSsoustraitance'!$G306+'1C TSsoustraitance'!$H306+'1C TSsoustraitance'!$I306+'1C TSsoustraitance'!$J306+'1C TSsoustraitance'!$K306+'1C TSsoustraitance'!$L306+'1C TSsoustraitance'!$M306+'1C TSsoustraitance'!$N306+'1C TSsoustraitance'!$O306+'1C TSsoustraitance'!$P306+'1C TSsoustraitance'!$Q306)/'1C TSsoustraitance'!$R306),IF(AND('1C TSsoustraitance'!$D306&lt;&gt;"",$K$2&lt;&gt;"Pôle",'1C TSsoustraitance'!$E306="NON"),(('1C TSsoustraitance'!$F306+'1C TSsoustraitance'!$G306+'1C TSsoustraitance'!$H306+'1C TSsoustraitance'!$I306+'1C TSsoustraitance'!$J306+'1C TSsoustraitance'!$K306+'1C TSsoustraitance'!$L306+'1C TSsoustraitance'!$M306+'1C TSsoustraitance'!$N306+'1C TSsoustraitance'!$O306+'1C TSsoustraitance'!$P306+'1C TSsoustraitance'!$Q306))/'1C TSsoustraitance'!$AP306)))))</f>
        <v>0</v>
      </c>
      <c r="M589" s="668">
        <f>IF(OR('1C TSsoustraitance'!$D306="",'1C TSsoustraitance'!AP$13=0),0,IF(AND('1C TSsoustraitance'!$D306&lt;&gt;"",$K$2="Pôle",'1C TSsoustraitance'!$E306="OUI"),(('1C TSsoustraitance'!$J306+'1C TSsoustraitance'!$K306+'1C TSsoustraitance'!$L306)/'1C TSsoustraitance'!$R306),IF(AND('1C TSsoustraitance'!$D306&lt;&gt;"",$K$2="Pôle",'1C TSsoustraitance'!$E306="NON"),(('1C TSsoustraitance'!$J306+'1C TSsoustraitance'!$K306+'1C TSsoustraitance'!$L306)/'1C TSsoustraitance'!$AP306),IF(AND('1C TSsoustraitance'!$D306&lt;&gt;"",$K$2&lt;&gt;"Pôle"),0))))</f>
        <v>0</v>
      </c>
      <c r="N589" s="668">
        <f t="shared" si="144"/>
        <v>0</v>
      </c>
      <c r="O589" s="669">
        <f>IF(OR('1C TSsoustraitance'!$D306="",'1C TSsoustraitance'!$E306="OUI",'1C TSsoustraitance'!$AP306=0),0,(('1C TSsoustraitance'!$S306)/'1C TSsoustraitance'!$AP306))</f>
        <v>0</v>
      </c>
      <c r="P589" s="669">
        <f>IF(OR('1C TSsoustraitance'!$D306="",'1C TSsoustraitance'!$E306="OUI",'1C TSsoustraitance'!$AP306=0),0,(('1C TSsoustraitance'!$T306)/'1C TSsoustraitance'!$AP306))</f>
        <v>0</v>
      </c>
      <c r="Q589" s="669">
        <f>IF(OR('1C TSsoustraitance'!$D306="",'1C TSsoustraitance'!$E306="OUI",'1C TSsoustraitance'!$AP306=0),0,(('1C TSsoustraitance'!$U306)/'1C TSsoustraitance'!$AP306))</f>
        <v>0</v>
      </c>
      <c r="R589" s="669">
        <f>IF(OR('1C TSsoustraitance'!$D306="",'1C TSsoustraitance'!$E306="OUI",'1C TSsoustraitance'!$AP306=0),0,(('1C TSsoustraitance'!$V306)/'1C TSsoustraitance'!$AP306))</f>
        <v>0</v>
      </c>
      <c r="S589" s="669">
        <f>IF(OR('1C TSsoustraitance'!$D306="",'1C TSsoustraitance'!$E306="OUI",'1C TSsoustraitance'!$AP306=0),0,(('1C TSsoustraitance'!$W306)/'1C TSsoustraitance'!$AP306))</f>
        <v>0</v>
      </c>
      <c r="T589" s="669">
        <f>IF(OR('1C TSsoustraitance'!$D306="",'1C TSsoustraitance'!$E306="OUI",'1C TSsoustraitance'!$AP306=0),0,(('1C TSsoustraitance'!$X306)/'1C TSsoustraitance'!$AP306))</f>
        <v>0</v>
      </c>
      <c r="U589" s="669">
        <f>IF(OR('1C TSsoustraitance'!$D306="",'1C TSsoustraitance'!$E306="OUI",'1C TSsoustraitance'!$AP306=0),0,(('1C TSsoustraitance'!$Y306)/'1C TSsoustraitance'!$AP306))</f>
        <v>0</v>
      </c>
      <c r="V589" s="669">
        <f>IF(OR('1C TSsoustraitance'!$D306="",'1C TSsoustraitance'!$E306="OUI",'1C TSsoustraitance'!$AP306=0),0,(('1C TSsoustraitance'!$Z306)/'1C TSsoustraitance'!$AP306))</f>
        <v>0</v>
      </c>
      <c r="W589" s="669">
        <f>IF(OR('1C TSsoustraitance'!$D306="",'1C TSsoustraitance'!$E306="OUI",'1C TSsoustraitance'!$AP306=0),0,(('1C TSsoustraitance'!$AA306)/'1C TSsoustraitance'!$AP306))</f>
        <v>0</v>
      </c>
      <c r="X589" s="669">
        <f>IF(OR('1C TSsoustraitance'!$D306="",'1C TSsoustraitance'!$E306="OUI",'1C TSsoustraitance'!$AP306=0),0,(('1C TSsoustraitance'!$AB306)/'1C TSsoustraitance'!$AP306))</f>
        <v>0</v>
      </c>
      <c r="Y589" s="669">
        <f>IF(OR('1C TSsoustraitance'!$D306="",'1C TSsoustraitance'!$E306="OUI",'1C TSsoustraitance'!$AP306=0),0,(('1C TSsoustraitance'!$AC306)/'1C TSsoustraitance'!$AP306))</f>
        <v>0</v>
      </c>
      <c r="Z589" s="669">
        <f>IF(OR('1C TSsoustraitance'!$D306="",'1C TSsoustraitance'!$E306="OUI",'1C TSsoustraitance'!$AP306=0),0,(('1C TSsoustraitance'!$AD306)/'1C TSsoustraitance'!$AP306))</f>
        <v>0</v>
      </c>
      <c r="AA589" s="669">
        <f>IF(OR('1C TSsoustraitance'!$D306="",'1C TSsoustraitance'!$E306="OUI",'1C TSsoustraitance'!$AP306=0),0,(('1C TSsoustraitance'!$AE306)/'1C TSsoustraitance'!$AP306))</f>
        <v>0</v>
      </c>
      <c r="AB589" s="669">
        <f>IF(OR('1C TSsoustraitance'!$D306="",'1C TSsoustraitance'!$E306="OUI",'1C TSsoustraitance'!$AP306=0),0,(('1C TSsoustraitance'!$AF306)/'1C TSsoustraitance'!$AP306))</f>
        <v>0</v>
      </c>
      <c r="AC589" s="669">
        <f>IF(OR('1C TSsoustraitance'!$D306="",'1C TSsoustraitance'!$E306="OUI",'1C TSsoustraitance'!$AP306=0),0,(('1C TSsoustraitance'!$AG306)/'1C TSsoustraitance'!$AP306))</f>
        <v>0</v>
      </c>
      <c r="AD589" s="669">
        <f>IF(OR('1C TSsoustraitance'!$D306="",'1C TSsoustraitance'!$E306="OUI",'1C TSsoustraitance'!$AP306=0),0,(('1C TSsoustraitance'!$AH306)/'1C TSsoustraitance'!$AP306))</f>
        <v>0</v>
      </c>
      <c r="AE589" s="669">
        <f>IF(OR('1C TSsoustraitance'!$D306="",'1C TSsoustraitance'!$E306="OUI",'1C TSsoustraitance'!$AP306=0),0,(('1C TSsoustraitance'!$AI306)/'1C TSsoustraitance'!$AP306))</f>
        <v>0</v>
      </c>
      <c r="AF589" s="669">
        <f>IF(OR('1C TSsoustraitance'!$D306="",'1C TSsoustraitance'!$E306="OUI",'1C TSsoustraitance'!$AP306=0),0,(('1C TSsoustraitance'!$AJ306)/'1C TSsoustraitance'!$AP306))</f>
        <v>0</v>
      </c>
      <c r="AG589" s="669">
        <f>IF(OR('1C TSsoustraitance'!$D306="",'1C TSsoustraitance'!$E306="OUI",'1C TSsoustraitance'!$AP306=0),0,(('1C TSsoustraitance'!$AK306)/'1C TSsoustraitance'!$AP306))</f>
        <v>0</v>
      </c>
      <c r="AH589" s="669">
        <f>IF(OR('1C TSsoustraitance'!$D306="",'1C TSsoustraitance'!$E306="OUI",'1C TSsoustraitance'!$AP306=0),0,(('1C TSsoustraitance'!$AL306)/'1C TSsoustraitance'!$AP306))</f>
        <v>0</v>
      </c>
      <c r="AI589" s="669">
        <f>IF(OR('1C TSsoustraitance'!$D306="",'1C TSsoustraitance'!$E306="OUI",'1C TSsoustraitance'!$AP306=0),0,(('1C TSsoustraitance'!$AM306)/'1C TSsoustraitance'!$AP306))</f>
        <v>0</v>
      </c>
      <c r="AJ589" s="669">
        <f>IF(OR('1C TSsoustraitance'!$D306="",'1C TSsoustraitance'!$E306="OUI",'1C TSsoustraitance'!$AP306=0),0,(('1C TSsoustraitance'!$AN306)/'1C TSsoustraitance'!$AP306))</f>
        <v>0</v>
      </c>
      <c r="AK589" s="669">
        <f t="shared" si="142"/>
        <v>0</v>
      </c>
      <c r="AL589" s="668">
        <f t="shared" si="143"/>
        <v>0</v>
      </c>
      <c r="AM589" s="670">
        <f>IF(Tableau7[[#This Row],[N° pièce]]="",0,(Tableau7[[#This Row],[hors TVA]]+(Tableau7[[#This Row],[hors TVA]]*Tableau7[[#This Row],[Taux TVA]])-(Tableau7[[#This Row],[hors TVA]]*Tableau7[[#This Row],[Taux TVA]]*Tableau7[[#This Row],[Régime TVA: Récupération]]))*Tableau7[[#This Row],[Type 1]])</f>
        <v>0</v>
      </c>
      <c r="AN589" s="670">
        <f>IF(Tableau7[[#This Row],[N° pièce]]="",0,IF($K$2="pôle",((Tableau7[[#This Row],[hors TVA]]+(Tableau7[[#This Row],[hors TVA]]*Tableau7[[#This Row],[Taux TVA]])-(Tableau7[[#This Row],[hors TVA]]*Tableau7[[#This Row],[Taux TVA]]*Tableau7[[#This Row],[Régime TVA: Récupération]]))*Tableau7[[#This Row],[Type 2]]),0))</f>
        <v>0</v>
      </c>
      <c r="AO589" s="670">
        <f t="shared" si="139"/>
        <v>0</v>
      </c>
      <c r="AP589" s="255">
        <f t="shared" si="138"/>
        <v>0</v>
      </c>
      <c r="AQ589" s="506">
        <f t="shared" si="145"/>
        <v>0</v>
      </c>
      <c r="AR589" s="671"/>
      <c r="AS589" s="512"/>
      <c r="AT589" s="513" t="str">
        <f>IF(('1C TSsoustraitance'!AP306*FICHE!C$14&lt;J589),"Forfait limité à "&amp;FICHE!C$14&amp;"€/jour","")</f>
        <v/>
      </c>
      <c r="AU589" s="797"/>
      <c r="AV589" s="484"/>
      <c r="AW589" s="484"/>
      <c r="AX589" s="484"/>
      <c r="AY589" s="484"/>
      <c r="AZ589" s="484"/>
      <c r="BA589" s="4"/>
      <c r="BB589" s="4"/>
      <c r="BC589" s="4"/>
      <c r="BD589" s="4"/>
      <c r="BE589" s="4"/>
      <c r="BF589" s="4"/>
      <c r="BG589" s="4"/>
      <c r="BH589" s="4"/>
      <c r="BI589" s="4"/>
      <c r="BJ589" s="4"/>
      <c r="BK589" s="4"/>
      <c r="BL589" s="4"/>
      <c r="BM589" s="4"/>
      <c r="BN589" s="4"/>
      <c r="BO589" s="4"/>
      <c r="BP589" s="4"/>
      <c r="BQ589" s="4"/>
      <c r="BR589" s="4"/>
      <c r="BS589" s="4"/>
      <c r="BT589" s="4"/>
      <c r="BU589" s="4"/>
      <c r="BV589" s="4"/>
      <c r="BW589" s="4"/>
      <c r="BX589" s="4"/>
      <c r="BY589" s="4"/>
      <c r="BZ589" s="4"/>
      <c r="CA589" s="4"/>
      <c r="CB589" s="4"/>
      <c r="CC589" s="4"/>
      <c r="CD589" s="4"/>
      <c r="CE589" s="4"/>
      <c r="CF589" s="4"/>
      <c r="CG589" s="4"/>
      <c r="CH589" s="4"/>
      <c r="CI589" s="4"/>
      <c r="CJ589" s="4"/>
      <c r="CK589" s="4"/>
      <c r="CL589" s="4"/>
      <c r="CM589" s="4"/>
      <c r="CN589" s="4"/>
      <c r="CO589" s="4"/>
      <c r="CP589" s="4"/>
      <c r="CQ589" s="4"/>
      <c r="CR589" s="4"/>
      <c r="CS589" s="4"/>
      <c r="CT589" s="4"/>
      <c r="CU589" s="4"/>
      <c r="CV589" s="4"/>
      <c r="CW589" s="4"/>
      <c r="CX589" s="4"/>
      <c r="CY589" s="4"/>
      <c r="CZ589" s="4"/>
      <c r="DA589" s="4"/>
      <c r="DB589" s="4"/>
      <c r="DC589" s="4"/>
      <c r="DD589" s="4"/>
      <c r="DE589" s="4"/>
      <c r="DF589" s="4"/>
      <c r="DG589" s="4"/>
      <c r="DH589" s="4"/>
      <c r="DI589" s="4"/>
      <c r="DJ589" s="4"/>
      <c r="DK589" s="4"/>
      <c r="DL589" s="4"/>
      <c r="DM589" s="4"/>
      <c r="DN589" s="4"/>
      <c r="DO589" s="4"/>
      <c r="DP589" s="4"/>
      <c r="DQ589" s="4"/>
      <c r="DR589" s="4"/>
      <c r="DS589" s="4"/>
      <c r="DT589" s="4"/>
      <c r="DU589" s="4"/>
      <c r="DV589" s="4"/>
      <c r="DW589" s="4"/>
      <c r="DX589" s="4"/>
      <c r="DY589" s="4"/>
      <c r="DZ589" s="4"/>
      <c r="EA589" s="4"/>
      <c r="EB589" s="4"/>
      <c r="EC589" s="4"/>
      <c r="ED589" s="4"/>
      <c r="EE589" s="4"/>
      <c r="EF589" s="4"/>
      <c r="EG589" s="4"/>
      <c r="EH589" s="4"/>
      <c r="EI589" s="4"/>
      <c r="EJ589" s="4"/>
      <c r="EK589" s="4"/>
      <c r="EL589" s="4"/>
      <c r="EM589" s="4"/>
      <c r="EN589" s="4"/>
      <c r="EO589" s="4"/>
      <c r="EP589" s="4"/>
      <c r="EQ589" s="4"/>
      <c r="ER589" s="4"/>
      <c r="ES589" s="4"/>
      <c r="ET589" s="4"/>
      <c r="EU589" s="4"/>
      <c r="EV589" s="4"/>
      <c r="EW589" s="4"/>
      <c r="EX589" s="4"/>
      <c r="EY589" s="4"/>
      <c r="EZ589" s="4"/>
      <c r="FA589" s="4"/>
      <c r="FB589" s="4"/>
      <c r="FC589" s="4"/>
      <c r="FD589" s="4"/>
      <c r="FE589" s="4"/>
      <c r="FF589" s="4"/>
      <c r="FG589" s="4"/>
      <c r="FH589" s="4"/>
      <c r="FI589" s="4"/>
      <c r="FJ589" s="4"/>
      <c r="FK589" s="4"/>
      <c r="FL589" s="4"/>
      <c r="FM589" s="4"/>
      <c r="FN589" s="4"/>
      <c r="FO589" s="4"/>
      <c r="FP589" s="4"/>
      <c r="FQ589" s="4"/>
      <c r="FR589" s="4"/>
      <c r="FS589" s="4"/>
      <c r="FT589" s="4"/>
      <c r="FU589" s="4"/>
      <c r="FV589" s="4"/>
      <c r="FW589" s="4"/>
      <c r="FX589" s="4"/>
      <c r="FY589" s="4"/>
      <c r="FZ589" s="4"/>
      <c r="GA589" s="4"/>
      <c r="GB589" s="4"/>
      <c r="GC589" s="4"/>
      <c r="GD589" s="4"/>
      <c r="GE589" s="4"/>
      <c r="GF589" s="4"/>
      <c r="GG589" s="4"/>
      <c r="GH589" s="4"/>
      <c r="GI589" s="4"/>
      <c r="GJ589" s="4"/>
      <c r="GK589" s="4"/>
      <c r="GL589" s="4"/>
      <c r="GM589" s="4"/>
      <c r="GN589" s="4"/>
      <c r="GO589" s="4"/>
      <c r="GP589" s="4"/>
      <c r="GQ589" s="4"/>
      <c r="GR589" s="4"/>
      <c r="GS589" s="4"/>
      <c r="GT589" s="4"/>
      <c r="GU589" s="4"/>
      <c r="GV589" s="4"/>
      <c r="GW589" s="4"/>
      <c r="GX589" s="4"/>
      <c r="GY589" s="4"/>
      <c r="GZ589" s="4"/>
      <c r="HA589" s="4"/>
      <c r="HB589" s="4"/>
      <c r="HC589" s="4"/>
    </row>
    <row r="590" spans="1:211" s="380" customFormat="1" ht="13.9" customHeight="1">
      <c r="A590" s="828" t="str">
        <f>IF('1C TSsoustraitance'!$A307&lt;&gt;0,'1C TSsoustraitance'!$A307,"")</f>
        <v/>
      </c>
      <c r="B590" s="530"/>
      <c r="C590" s="513" t="str">
        <f>IF('1C TSsoustraitance'!$A307&lt;&gt;0,'1C TSsoustraitance'!$B307,"")</f>
        <v/>
      </c>
      <c r="D590" s="513" t="str">
        <f>IF('1C TSsoustraitance'!$A307&lt;&gt;0,'1C TSsoustraitance'!$C307,"")</f>
        <v/>
      </c>
      <c r="E590" s="684"/>
      <c r="F590" s="685"/>
      <c r="G590" s="666">
        <f>'1C TSsoustraitance'!$D307</f>
        <v>0</v>
      </c>
      <c r="H590" s="533">
        <v>0.21</v>
      </c>
      <c r="I590" s="533">
        <v>1</v>
      </c>
      <c r="J590" s="534"/>
      <c r="K590" s="667">
        <f t="shared" si="141"/>
        <v>0</v>
      </c>
      <c r="L590" s="668">
        <f>IF(OR('1C TSsoustraitance'!$D307="",'1C TSsoustraitance'!$AP307=0),0,IF(AND('1C TSsoustraitance'!$D307&lt;&gt;"",$K$2="Pôle",'1C TSsoustraitance'!$E307="OUI"),(('1C TSsoustraitance'!$F307+'1C TSsoustraitance'!$G307+'1C TSsoustraitance'!$H307+'1C TSsoustraitance'!$I307+'1C TSsoustraitance'!$M307)/'1C TSsoustraitance'!$R307),IF(AND('1C TSsoustraitance'!$D307&lt;&gt;"",$K$2="Pôle",'1C TSsoustraitance'!$E307="NON"),(('1C TSsoustraitance'!$F307+'1C TSsoustraitance'!$G307+'1C TSsoustraitance'!$H307+'1C TSsoustraitance'!$I307+'1C TSsoustraitance'!$M307)/'1C TSsoustraitance'!$AP307),IF(AND('1C TSsoustraitance'!$D307&lt;&gt;"",$K$2&lt;&gt;"Pôle",'1C TSsoustraitance'!$E307="OUI"),(('1C TSsoustraitance'!$F307+'1C TSsoustraitance'!$G307+'1C TSsoustraitance'!$H307+'1C TSsoustraitance'!$I307+'1C TSsoustraitance'!$J307+'1C TSsoustraitance'!$K307+'1C TSsoustraitance'!$L307+'1C TSsoustraitance'!$M307+'1C TSsoustraitance'!$N307+'1C TSsoustraitance'!$O307+'1C TSsoustraitance'!$P307+'1C TSsoustraitance'!$Q307)/'1C TSsoustraitance'!$R307),IF(AND('1C TSsoustraitance'!$D307&lt;&gt;"",$K$2&lt;&gt;"Pôle",'1C TSsoustraitance'!$E307="NON"),(('1C TSsoustraitance'!$F307+'1C TSsoustraitance'!$G307+'1C TSsoustraitance'!$H307+'1C TSsoustraitance'!$I307+'1C TSsoustraitance'!$J307+'1C TSsoustraitance'!$K307+'1C TSsoustraitance'!$L307+'1C TSsoustraitance'!$M307+'1C TSsoustraitance'!$N307+'1C TSsoustraitance'!$O307+'1C TSsoustraitance'!$P307+'1C TSsoustraitance'!$Q307))/'1C TSsoustraitance'!$AP307)))))</f>
        <v>0</v>
      </c>
      <c r="M590" s="668">
        <f>IF(OR('1C TSsoustraitance'!$D307="",'1C TSsoustraitance'!AP$13=0),0,IF(AND('1C TSsoustraitance'!$D307&lt;&gt;"",$K$2="Pôle",'1C TSsoustraitance'!$E307="OUI"),(('1C TSsoustraitance'!$J307+'1C TSsoustraitance'!$K307+'1C TSsoustraitance'!$L307)/'1C TSsoustraitance'!$R307),IF(AND('1C TSsoustraitance'!$D307&lt;&gt;"",$K$2="Pôle",'1C TSsoustraitance'!$E307="NON"),(('1C TSsoustraitance'!$J307+'1C TSsoustraitance'!$K307+'1C TSsoustraitance'!$L307)/'1C TSsoustraitance'!$AP307),IF(AND('1C TSsoustraitance'!$D307&lt;&gt;"",$K$2&lt;&gt;"Pôle"),0))))</f>
        <v>0</v>
      </c>
      <c r="N590" s="668">
        <f t="shared" si="144"/>
        <v>0</v>
      </c>
      <c r="O590" s="669">
        <f>IF(OR('1C TSsoustraitance'!$D307="",'1C TSsoustraitance'!$E307="OUI",'1C TSsoustraitance'!$AP307=0),0,(('1C TSsoustraitance'!$S307)/'1C TSsoustraitance'!$AP307))</f>
        <v>0</v>
      </c>
      <c r="P590" s="669">
        <f>IF(OR('1C TSsoustraitance'!$D307="",'1C TSsoustraitance'!$E307="OUI",'1C TSsoustraitance'!$AP307=0),0,(('1C TSsoustraitance'!$T307)/'1C TSsoustraitance'!$AP307))</f>
        <v>0</v>
      </c>
      <c r="Q590" s="669">
        <f>IF(OR('1C TSsoustraitance'!$D307="",'1C TSsoustraitance'!$E307="OUI",'1C TSsoustraitance'!$AP307=0),0,(('1C TSsoustraitance'!$U307)/'1C TSsoustraitance'!$AP307))</f>
        <v>0</v>
      </c>
      <c r="R590" s="669">
        <f>IF(OR('1C TSsoustraitance'!$D307="",'1C TSsoustraitance'!$E307="OUI",'1C TSsoustraitance'!$AP307=0),0,(('1C TSsoustraitance'!$V307)/'1C TSsoustraitance'!$AP307))</f>
        <v>0</v>
      </c>
      <c r="S590" s="669">
        <f>IF(OR('1C TSsoustraitance'!$D307="",'1C TSsoustraitance'!$E307="OUI",'1C TSsoustraitance'!$AP307=0),0,(('1C TSsoustraitance'!$W307)/'1C TSsoustraitance'!$AP307))</f>
        <v>0</v>
      </c>
      <c r="T590" s="669">
        <f>IF(OR('1C TSsoustraitance'!$D307="",'1C TSsoustraitance'!$E307="OUI",'1C TSsoustraitance'!$AP307=0),0,(('1C TSsoustraitance'!$X307)/'1C TSsoustraitance'!$AP307))</f>
        <v>0</v>
      </c>
      <c r="U590" s="669">
        <f>IF(OR('1C TSsoustraitance'!$D307="",'1C TSsoustraitance'!$E307="OUI",'1C TSsoustraitance'!$AP307=0),0,(('1C TSsoustraitance'!$Y307)/'1C TSsoustraitance'!$AP307))</f>
        <v>0</v>
      </c>
      <c r="V590" s="669">
        <f>IF(OR('1C TSsoustraitance'!$D307="",'1C TSsoustraitance'!$E307="OUI",'1C TSsoustraitance'!$AP307=0),0,(('1C TSsoustraitance'!$Z307)/'1C TSsoustraitance'!$AP307))</f>
        <v>0</v>
      </c>
      <c r="W590" s="669">
        <f>IF(OR('1C TSsoustraitance'!$D307="",'1C TSsoustraitance'!$E307="OUI",'1C TSsoustraitance'!$AP307=0),0,(('1C TSsoustraitance'!$AA307)/'1C TSsoustraitance'!$AP307))</f>
        <v>0</v>
      </c>
      <c r="X590" s="669">
        <f>IF(OR('1C TSsoustraitance'!$D307="",'1C TSsoustraitance'!$E307="OUI",'1C TSsoustraitance'!$AP307=0),0,(('1C TSsoustraitance'!$AB307)/'1C TSsoustraitance'!$AP307))</f>
        <v>0</v>
      </c>
      <c r="Y590" s="669">
        <f>IF(OR('1C TSsoustraitance'!$D307="",'1C TSsoustraitance'!$E307="OUI",'1C TSsoustraitance'!$AP307=0),0,(('1C TSsoustraitance'!$AC307)/'1C TSsoustraitance'!$AP307))</f>
        <v>0</v>
      </c>
      <c r="Z590" s="669">
        <f>IF(OR('1C TSsoustraitance'!$D307="",'1C TSsoustraitance'!$E307="OUI",'1C TSsoustraitance'!$AP307=0),0,(('1C TSsoustraitance'!$AD307)/'1C TSsoustraitance'!$AP307))</f>
        <v>0</v>
      </c>
      <c r="AA590" s="669">
        <f>IF(OR('1C TSsoustraitance'!$D307="",'1C TSsoustraitance'!$E307="OUI",'1C TSsoustraitance'!$AP307=0),0,(('1C TSsoustraitance'!$AE307)/'1C TSsoustraitance'!$AP307))</f>
        <v>0</v>
      </c>
      <c r="AB590" s="669">
        <f>IF(OR('1C TSsoustraitance'!$D307="",'1C TSsoustraitance'!$E307="OUI",'1C TSsoustraitance'!$AP307=0),0,(('1C TSsoustraitance'!$AF307)/'1C TSsoustraitance'!$AP307))</f>
        <v>0</v>
      </c>
      <c r="AC590" s="669">
        <f>IF(OR('1C TSsoustraitance'!$D307="",'1C TSsoustraitance'!$E307="OUI",'1C TSsoustraitance'!$AP307=0),0,(('1C TSsoustraitance'!$AG307)/'1C TSsoustraitance'!$AP307))</f>
        <v>0</v>
      </c>
      <c r="AD590" s="669">
        <f>IF(OR('1C TSsoustraitance'!$D307="",'1C TSsoustraitance'!$E307="OUI",'1C TSsoustraitance'!$AP307=0),0,(('1C TSsoustraitance'!$AH307)/'1C TSsoustraitance'!$AP307))</f>
        <v>0</v>
      </c>
      <c r="AE590" s="669">
        <f>IF(OR('1C TSsoustraitance'!$D307="",'1C TSsoustraitance'!$E307="OUI",'1C TSsoustraitance'!$AP307=0),0,(('1C TSsoustraitance'!$AI307)/'1C TSsoustraitance'!$AP307))</f>
        <v>0</v>
      </c>
      <c r="AF590" s="669">
        <f>IF(OR('1C TSsoustraitance'!$D307="",'1C TSsoustraitance'!$E307="OUI",'1C TSsoustraitance'!$AP307=0),0,(('1C TSsoustraitance'!$AJ307)/'1C TSsoustraitance'!$AP307))</f>
        <v>0</v>
      </c>
      <c r="AG590" s="669">
        <f>IF(OR('1C TSsoustraitance'!$D307="",'1C TSsoustraitance'!$E307="OUI",'1C TSsoustraitance'!$AP307=0),0,(('1C TSsoustraitance'!$AK307)/'1C TSsoustraitance'!$AP307))</f>
        <v>0</v>
      </c>
      <c r="AH590" s="669">
        <f>IF(OR('1C TSsoustraitance'!$D307="",'1C TSsoustraitance'!$E307="OUI",'1C TSsoustraitance'!$AP307=0),0,(('1C TSsoustraitance'!$AL307)/'1C TSsoustraitance'!$AP307))</f>
        <v>0</v>
      </c>
      <c r="AI590" s="669">
        <f>IF(OR('1C TSsoustraitance'!$D307="",'1C TSsoustraitance'!$E307="OUI",'1C TSsoustraitance'!$AP307=0),0,(('1C TSsoustraitance'!$AM307)/'1C TSsoustraitance'!$AP307))</f>
        <v>0</v>
      </c>
      <c r="AJ590" s="669">
        <f>IF(OR('1C TSsoustraitance'!$D307="",'1C TSsoustraitance'!$E307="OUI",'1C TSsoustraitance'!$AP307=0),0,(('1C TSsoustraitance'!$AN307)/'1C TSsoustraitance'!$AP307))</f>
        <v>0</v>
      </c>
      <c r="AK590" s="669">
        <f t="shared" si="142"/>
        <v>0</v>
      </c>
      <c r="AL590" s="668">
        <f t="shared" si="143"/>
        <v>0</v>
      </c>
      <c r="AM590" s="670">
        <f>IF(Tableau7[[#This Row],[N° pièce]]="",0,(Tableau7[[#This Row],[hors TVA]]+(Tableau7[[#This Row],[hors TVA]]*Tableau7[[#This Row],[Taux TVA]])-(Tableau7[[#This Row],[hors TVA]]*Tableau7[[#This Row],[Taux TVA]]*Tableau7[[#This Row],[Régime TVA: Récupération]]))*Tableau7[[#This Row],[Type 1]])</f>
        <v>0</v>
      </c>
      <c r="AN590" s="670">
        <f>IF(Tableau7[[#This Row],[N° pièce]]="",0,IF($K$2="pôle",((Tableau7[[#This Row],[hors TVA]]+(Tableau7[[#This Row],[hors TVA]]*Tableau7[[#This Row],[Taux TVA]])-(Tableau7[[#This Row],[hors TVA]]*Tableau7[[#This Row],[Taux TVA]]*Tableau7[[#This Row],[Régime TVA: Récupération]]))*Tableau7[[#This Row],[Type 2]]),0))</f>
        <v>0</v>
      </c>
      <c r="AO590" s="670">
        <f t="shared" si="139"/>
        <v>0</v>
      </c>
      <c r="AP590" s="255">
        <f t="shared" si="138"/>
        <v>0</v>
      </c>
      <c r="AQ590" s="506">
        <f t="shared" si="145"/>
        <v>0</v>
      </c>
      <c r="AR590" s="671"/>
      <c r="AS590" s="512"/>
      <c r="AT590" s="513" t="str">
        <f>IF(('1C TSsoustraitance'!AP307*FICHE!C$14&lt;J590),"Forfait limité à "&amp;FICHE!C$14&amp;"€/jour","")</f>
        <v/>
      </c>
      <c r="AU590" s="797"/>
      <c r="AV590" s="484"/>
      <c r="AW590" s="484"/>
      <c r="AX590" s="484"/>
      <c r="AY590" s="484"/>
      <c r="AZ590" s="484"/>
      <c r="BA590" s="4"/>
      <c r="BB590" s="4"/>
      <c r="BC590" s="4"/>
      <c r="BD590" s="4"/>
      <c r="BE590" s="4"/>
      <c r="BF590" s="4"/>
      <c r="BG590" s="4"/>
      <c r="BH590" s="4"/>
      <c r="BI590" s="4"/>
      <c r="BJ590" s="4"/>
      <c r="BK590" s="4"/>
      <c r="BL590" s="4"/>
      <c r="BM590" s="4"/>
      <c r="BN590" s="4"/>
      <c r="BO590" s="4"/>
      <c r="BP590" s="4"/>
      <c r="BQ590" s="4"/>
      <c r="BR590" s="4"/>
      <c r="BS590" s="4"/>
      <c r="BT590" s="4"/>
      <c r="BU590" s="4"/>
      <c r="BV590" s="4"/>
      <c r="BW590" s="4"/>
      <c r="BX590" s="4"/>
      <c r="BY590" s="4"/>
      <c r="BZ590" s="4"/>
      <c r="CA590" s="4"/>
      <c r="CB590" s="4"/>
      <c r="CC590" s="4"/>
      <c r="CD590" s="4"/>
      <c r="CE590" s="4"/>
      <c r="CF590" s="4"/>
      <c r="CG590" s="4"/>
      <c r="CH590" s="4"/>
      <c r="CI590" s="4"/>
      <c r="CJ590" s="4"/>
      <c r="CK590" s="4"/>
      <c r="CL590" s="4"/>
      <c r="CM590" s="4"/>
      <c r="CN590" s="4"/>
      <c r="CO590" s="4"/>
      <c r="CP590" s="4"/>
      <c r="CQ590" s="4"/>
      <c r="CR590" s="4"/>
      <c r="CS590" s="4"/>
      <c r="CT590" s="4"/>
      <c r="CU590" s="4"/>
      <c r="CV590" s="4"/>
      <c r="CW590" s="4"/>
      <c r="CX590" s="4"/>
      <c r="CY590" s="4"/>
      <c r="CZ590" s="4"/>
      <c r="DA590" s="4"/>
      <c r="DB590" s="4"/>
      <c r="DC590" s="4"/>
      <c r="DD590" s="4"/>
      <c r="DE590" s="4"/>
      <c r="DF590" s="4"/>
      <c r="DG590" s="4"/>
      <c r="DH590" s="4"/>
      <c r="DI590" s="4"/>
      <c r="DJ590" s="4"/>
      <c r="DK590" s="4"/>
      <c r="DL590" s="4"/>
      <c r="DM590" s="4"/>
      <c r="DN590" s="4"/>
      <c r="DO590" s="4"/>
      <c r="DP590" s="4"/>
      <c r="DQ590" s="4"/>
      <c r="DR590" s="4"/>
      <c r="DS590" s="4"/>
      <c r="DT590" s="4"/>
      <c r="DU590" s="4"/>
      <c r="DV590" s="4"/>
      <c r="DW590" s="4"/>
      <c r="DX590" s="4"/>
      <c r="DY590" s="4"/>
      <c r="DZ590" s="4"/>
      <c r="EA590" s="4"/>
      <c r="EB590" s="4"/>
      <c r="EC590" s="4"/>
      <c r="ED590" s="4"/>
      <c r="EE590" s="4"/>
      <c r="EF590" s="4"/>
      <c r="EG590" s="4"/>
      <c r="EH590" s="4"/>
      <c r="EI590" s="4"/>
      <c r="EJ590" s="4"/>
      <c r="EK590" s="4"/>
      <c r="EL590" s="4"/>
      <c r="EM590" s="4"/>
      <c r="EN590" s="4"/>
      <c r="EO590" s="4"/>
      <c r="EP590" s="4"/>
      <c r="EQ590" s="4"/>
      <c r="ER590" s="4"/>
      <c r="ES590" s="4"/>
      <c r="ET590" s="4"/>
      <c r="EU590" s="4"/>
      <c r="EV590" s="4"/>
      <c r="EW590" s="4"/>
      <c r="EX590" s="4"/>
      <c r="EY590" s="4"/>
      <c r="EZ590" s="4"/>
      <c r="FA590" s="4"/>
      <c r="FB590" s="4"/>
      <c r="FC590" s="4"/>
      <c r="FD590" s="4"/>
      <c r="FE590" s="4"/>
      <c r="FF590" s="4"/>
      <c r="FG590" s="4"/>
      <c r="FH590" s="4"/>
      <c r="FI590" s="4"/>
      <c r="FJ590" s="4"/>
      <c r="FK590" s="4"/>
      <c r="FL590" s="4"/>
      <c r="FM590" s="4"/>
      <c r="FN590" s="4"/>
      <c r="FO590" s="4"/>
      <c r="FP590" s="4"/>
      <c r="FQ590" s="4"/>
      <c r="FR590" s="4"/>
      <c r="FS590" s="4"/>
      <c r="FT590" s="4"/>
      <c r="FU590" s="4"/>
      <c r="FV590" s="4"/>
      <c r="FW590" s="4"/>
      <c r="FX590" s="4"/>
      <c r="FY590" s="4"/>
      <c r="FZ590" s="4"/>
      <c r="GA590" s="4"/>
      <c r="GB590" s="4"/>
      <c r="GC590" s="4"/>
      <c r="GD590" s="4"/>
      <c r="GE590" s="4"/>
      <c r="GF590" s="4"/>
      <c r="GG590" s="4"/>
      <c r="GH590" s="4"/>
      <c r="GI590" s="4"/>
      <c r="GJ590" s="4"/>
      <c r="GK590" s="4"/>
      <c r="GL590" s="4"/>
      <c r="GM590" s="4"/>
      <c r="GN590" s="4"/>
      <c r="GO590" s="4"/>
      <c r="GP590" s="4"/>
      <c r="GQ590" s="4"/>
      <c r="GR590" s="4"/>
      <c r="GS590" s="4"/>
      <c r="GT590" s="4"/>
      <c r="GU590" s="4"/>
      <c r="GV590" s="4"/>
      <c r="GW590" s="4"/>
      <c r="GX590" s="4"/>
      <c r="GY590" s="4"/>
      <c r="GZ590" s="4"/>
      <c r="HA590" s="4"/>
      <c r="HB590" s="4"/>
      <c r="HC590" s="4"/>
    </row>
    <row r="591" spans="1:211" s="380" customFormat="1" ht="13.9" customHeight="1">
      <c r="A591" s="828" t="str">
        <f>IF('1C TSsoustraitance'!$A308&lt;&gt;0,'1C TSsoustraitance'!$A308,"")</f>
        <v/>
      </c>
      <c r="B591" s="530"/>
      <c r="C591" s="513" t="str">
        <f>IF('1C TSsoustraitance'!$A308&lt;&gt;0,'1C TSsoustraitance'!$B308,"")</f>
        <v/>
      </c>
      <c r="D591" s="513" t="str">
        <f>IF('1C TSsoustraitance'!$A308&lt;&gt;0,'1C TSsoustraitance'!$C308,"")</f>
        <v/>
      </c>
      <c r="E591" s="684"/>
      <c r="F591" s="685"/>
      <c r="G591" s="666">
        <f>'1C TSsoustraitance'!$D308</f>
        <v>0</v>
      </c>
      <c r="H591" s="533">
        <v>0.21</v>
      </c>
      <c r="I591" s="533">
        <v>1</v>
      </c>
      <c r="J591" s="534"/>
      <c r="K591" s="667">
        <f t="shared" si="141"/>
        <v>0</v>
      </c>
      <c r="L591" s="668">
        <f>IF(OR('1C TSsoustraitance'!$D308="",'1C TSsoustraitance'!$AP308=0),0,IF(AND('1C TSsoustraitance'!$D308&lt;&gt;"",$K$2="Pôle",'1C TSsoustraitance'!$E308="OUI"),(('1C TSsoustraitance'!$F308+'1C TSsoustraitance'!$G308+'1C TSsoustraitance'!$H308+'1C TSsoustraitance'!$I308+'1C TSsoustraitance'!$M308)/'1C TSsoustraitance'!$R308),IF(AND('1C TSsoustraitance'!$D308&lt;&gt;"",$K$2="Pôle",'1C TSsoustraitance'!$E308="NON"),(('1C TSsoustraitance'!$F308+'1C TSsoustraitance'!$G308+'1C TSsoustraitance'!$H308+'1C TSsoustraitance'!$I308+'1C TSsoustraitance'!$M308)/'1C TSsoustraitance'!$AP308),IF(AND('1C TSsoustraitance'!$D308&lt;&gt;"",$K$2&lt;&gt;"Pôle",'1C TSsoustraitance'!$E308="OUI"),(('1C TSsoustraitance'!$F308+'1C TSsoustraitance'!$G308+'1C TSsoustraitance'!$H308+'1C TSsoustraitance'!$I308+'1C TSsoustraitance'!$J308+'1C TSsoustraitance'!$K308+'1C TSsoustraitance'!$L308+'1C TSsoustraitance'!$M308+'1C TSsoustraitance'!$N308+'1C TSsoustraitance'!$O308+'1C TSsoustraitance'!$P308+'1C TSsoustraitance'!$Q308)/'1C TSsoustraitance'!$R308),IF(AND('1C TSsoustraitance'!$D308&lt;&gt;"",$K$2&lt;&gt;"Pôle",'1C TSsoustraitance'!$E308="NON"),(('1C TSsoustraitance'!$F308+'1C TSsoustraitance'!$G308+'1C TSsoustraitance'!$H308+'1C TSsoustraitance'!$I308+'1C TSsoustraitance'!$J308+'1C TSsoustraitance'!$K308+'1C TSsoustraitance'!$L308+'1C TSsoustraitance'!$M308+'1C TSsoustraitance'!$N308+'1C TSsoustraitance'!$O308+'1C TSsoustraitance'!$P308+'1C TSsoustraitance'!$Q308))/'1C TSsoustraitance'!$AP308)))))</f>
        <v>0</v>
      </c>
      <c r="M591" s="668">
        <f>IF(OR('1C TSsoustraitance'!$D308="",'1C TSsoustraitance'!AP$13=0),0,IF(AND('1C TSsoustraitance'!$D308&lt;&gt;"",$K$2="Pôle",'1C TSsoustraitance'!$E308="OUI"),(('1C TSsoustraitance'!$J308+'1C TSsoustraitance'!$K308+'1C TSsoustraitance'!$L308)/'1C TSsoustraitance'!$R308),IF(AND('1C TSsoustraitance'!$D308&lt;&gt;"",$K$2="Pôle",'1C TSsoustraitance'!$E308="NON"),(('1C TSsoustraitance'!$J308+'1C TSsoustraitance'!$K308+'1C TSsoustraitance'!$L308)/'1C TSsoustraitance'!$AP308),IF(AND('1C TSsoustraitance'!$D308&lt;&gt;"",$K$2&lt;&gt;"Pôle"),0))))</f>
        <v>0</v>
      </c>
      <c r="N591" s="668">
        <f t="shared" si="144"/>
        <v>0</v>
      </c>
      <c r="O591" s="669">
        <f>IF(OR('1C TSsoustraitance'!$D308="",'1C TSsoustraitance'!$E308="OUI",'1C TSsoustraitance'!$AP308=0),0,(('1C TSsoustraitance'!$S308)/'1C TSsoustraitance'!$AP308))</f>
        <v>0</v>
      </c>
      <c r="P591" s="669">
        <f>IF(OR('1C TSsoustraitance'!$D308="",'1C TSsoustraitance'!$E308="OUI",'1C TSsoustraitance'!$AP308=0),0,(('1C TSsoustraitance'!$T308)/'1C TSsoustraitance'!$AP308))</f>
        <v>0</v>
      </c>
      <c r="Q591" s="669">
        <f>IF(OR('1C TSsoustraitance'!$D308="",'1C TSsoustraitance'!$E308="OUI",'1C TSsoustraitance'!$AP308=0),0,(('1C TSsoustraitance'!$U308)/'1C TSsoustraitance'!$AP308))</f>
        <v>0</v>
      </c>
      <c r="R591" s="669">
        <f>IF(OR('1C TSsoustraitance'!$D308="",'1C TSsoustraitance'!$E308="OUI",'1C TSsoustraitance'!$AP308=0),0,(('1C TSsoustraitance'!$V308)/'1C TSsoustraitance'!$AP308))</f>
        <v>0</v>
      </c>
      <c r="S591" s="669">
        <f>IF(OR('1C TSsoustraitance'!$D308="",'1C TSsoustraitance'!$E308="OUI",'1C TSsoustraitance'!$AP308=0),0,(('1C TSsoustraitance'!$W308)/'1C TSsoustraitance'!$AP308))</f>
        <v>0</v>
      </c>
      <c r="T591" s="669">
        <f>IF(OR('1C TSsoustraitance'!$D308="",'1C TSsoustraitance'!$E308="OUI",'1C TSsoustraitance'!$AP308=0),0,(('1C TSsoustraitance'!$X308)/'1C TSsoustraitance'!$AP308))</f>
        <v>0</v>
      </c>
      <c r="U591" s="669">
        <f>IF(OR('1C TSsoustraitance'!$D308="",'1C TSsoustraitance'!$E308="OUI",'1C TSsoustraitance'!$AP308=0),0,(('1C TSsoustraitance'!$Y308)/'1C TSsoustraitance'!$AP308))</f>
        <v>0</v>
      </c>
      <c r="V591" s="669">
        <f>IF(OR('1C TSsoustraitance'!$D308="",'1C TSsoustraitance'!$E308="OUI",'1C TSsoustraitance'!$AP308=0),0,(('1C TSsoustraitance'!$Z308)/'1C TSsoustraitance'!$AP308))</f>
        <v>0</v>
      </c>
      <c r="W591" s="669">
        <f>IF(OR('1C TSsoustraitance'!$D308="",'1C TSsoustraitance'!$E308="OUI",'1C TSsoustraitance'!$AP308=0),0,(('1C TSsoustraitance'!$AA308)/'1C TSsoustraitance'!$AP308))</f>
        <v>0</v>
      </c>
      <c r="X591" s="669">
        <f>IF(OR('1C TSsoustraitance'!$D308="",'1C TSsoustraitance'!$E308="OUI",'1C TSsoustraitance'!$AP308=0),0,(('1C TSsoustraitance'!$AB308)/'1C TSsoustraitance'!$AP308))</f>
        <v>0</v>
      </c>
      <c r="Y591" s="669">
        <f>IF(OR('1C TSsoustraitance'!$D308="",'1C TSsoustraitance'!$E308="OUI",'1C TSsoustraitance'!$AP308=0),0,(('1C TSsoustraitance'!$AC308)/'1C TSsoustraitance'!$AP308))</f>
        <v>0</v>
      </c>
      <c r="Z591" s="669">
        <f>IF(OR('1C TSsoustraitance'!$D308="",'1C TSsoustraitance'!$E308="OUI",'1C TSsoustraitance'!$AP308=0),0,(('1C TSsoustraitance'!$AD308)/'1C TSsoustraitance'!$AP308))</f>
        <v>0</v>
      </c>
      <c r="AA591" s="669">
        <f>IF(OR('1C TSsoustraitance'!$D308="",'1C TSsoustraitance'!$E308="OUI",'1C TSsoustraitance'!$AP308=0),0,(('1C TSsoustraitance'!$AE308)/'1C TSsoustraitance'!$AP308))</f>
        <v>0</v>
      </c>
      <c r="AB591" s="669">
        <f>IF(OR('1C TSsoustraitance'!$D308="",'1C TSsoustraitance'!$E308="OUI",'1C TSsoustraitance'!$AP308=0),0,(('1C TSsoustraitance'!$AF308)/'1C TSsoustraitance'!$AP308))</f>
        <v>0</v>
      </c>
      <c r="AC591" s="669">
        <f>IF(OR('1C TSsoustraitance'!$D308="",'1C TSsoustraitance'!$E308="OUI",'1C TSsoustraitance'!$AP308=0),0,(('1C TSsoustraitance'!$AG308)/'1C TSsoustraitance'!$AP308))</f>
        <v>0</v>
      </c>
      <c r="AD591" s="669">
        <f>IF(OR('1C TSsoustraitance'!$D308="",'1C TSsoustraitance'!$E308="OUI",'1C TSsoustraitance'!$AP308=0),0,(('1C TSsoustraitance'!$AH308)/'1C TSsoustraitance'!$AP308))</f>
        <v>0</v>
      </c>
      <c r="AE591" s="669">
        <f>IF(OR('1C TSsoustraitance'!$D308="",'1C TSsoustraitance'!$E308="OUI",'1C TSsoustraitance'!$AP308=0),0,(('1C TSsoustraitance'!$AI308)/'1C TSsoustraitance'!$AP308))</f>
        <v>0</v>
      </c>
      <c r="AF591" s="669">
        <f>IF(OR('1C TSsoustraitance'!$D308="",'1C TSsoustraitance'!$E308="OUI",'1C TSsoustraitance'!$AP308=0),0,(('1C TSsoustraitance'!$AJ308)/'1C TSsoustraitance'!$AP308))</f>
        <v>0</v>
      </c>
      <c r="AG591" s="669">
        <f>IF(OR('1C TSsoustraitance'!$D308="",'1C TSsoustraitance'!$E308="OUI",'1C TSsoustraitance'!$AP308=0),0,(('1C TSsoustraitance'!$AK308)/'1C TSsoustraitance'!$AP308))</f>
        <v>0</v>
      </c>
      <c r="AH591" s="669">
        <f>IF(OR('1C TSsoustraitance'!$D308="",'1C TSsoustraitance'!$E308="OUI",'1C TSsoustraitance'!$AP308=0),0,(('1C TSsoustraitance'!$AL308)/'1C TSsoustraitance'!$AP308))</f>
        <v>0</v>
      </c>
      <c r="AI591" s="669">
        <f>IF(OR('1C TSsoustraitance'!$D308="",'1C TSsoustraitance'!$E308="OUI",'1C TSsoustraitance'!$AP308=0),0,(('1C TSsoustraitance'!$AM308)/'1C TSsoustraitance'!$AP308))</f>
        <v>0</v>
      </c>
      <c r="AJ591" s="669">
        <f>IF(OR('1C TSsoustraitance'!$D308="",'1C TSsoustraitance'!$E308="OUI",'1C TSsoustraitance'!$AP308=0),0,(('1C TSsoustraitance'!$AN308)/'1C TSsoustraitance'!$AP308))</f>
        <v>0</v>
      </c>
      <c r="AK591" s="669">
        <f t="shared" si="142"/>
        <v>0</v>
      </c>
      <c r="AL591" s="668">
        <f t="shared" si="143"/>
        <v>0</v>
      </c>
      <c r="AM591" s="670">
        <f>IF(Tableau7[[#This Row],[N° pièce]]="",0,(Tableau7[[#This Row],[hors TVA]]+(Tableau7[[#This Row],[hors TVA]]*Tableau7[[#This Row],[Taux TVA]])-(Tableau7[[#This Row],[hors TVA]]*Tableau7[[#This Row],[Taux TVA]]*Tableau7[[#This Row],[Régime TVA: Récupération]]))*Tableau7[[#This Row],[Type 1]])</f>
        <v>0</v>
      </c>
      <c r="AN591" s="670">
        <f>IF(Tableau7[[#This Row],[N° pièce]]="",0,IF($K$2="pôle",((Tableau7[[#This Row],[hors TVA]]+(Tableau7[[#This Row],[hors TVA]]*Tableau7[[#This Row],[Taux TVA]])-(Tableau7[[#This Row],[hors TVA]]*Tableau7[[#This Row],[Taux TVA]]*Tableau7[[#This Row],[Régime TVA: Récupération]]))*Tableau7[[#This Row],[Type 2]]),0))</f>
        <v>0</v>
      </c>
      <c r="AO591" s="670">
        <f t="shared" si="139"/>
        <v>0</v>
      </c>
      <c r="AP591" s="255">
        <f t="shared" si="138"/>
        <v>0</v>
      </c>
      <c r="AQ591" s="506">
        <f t="shared" si="145"/>
        <v>0</v>
      </c>
      <c r="AR591" s="671"/>
      <c r="AS591" s="512"/>
      <c r="AT591" s="513" t="str">
        <f>IF(('1C TSsoustraitance'!AP308*FICHE!C$14&lt;J591),"Forfait limité à "&amp;FICHE!C$14&amp;"€/jour","")</f>
        <v/>
      </c>
      <c r="AU591" s="797"/>
      <c r="AV591" s="484"/>
      <c r="AW591" s="484"/>
      <c r="AX591" s="484"/>
      <c r="AY591" s="484"/>
      <c r="AZ591" s="484"/>
      <c r="BA591" s="4"/>
      <c r="BB591" s="4"/>
      <c r="BC591" s="4"/>
      <c r="BD591" s="4"/>
      <c r="BE591" s="4"/>
      <c r="BF591" s="4"/>
      <c r="BG591" s="4"/>
      <c r="BH591" s="4"/>
      <c r="BI591" s="4"/>
      <c r="BJ591" s="4"/>
      <c r="BK591" s="4"/>
      <c r="BL591" s="4"/>
      <c r="BM591" s="4"/>
      <c r="BN591" s="4"/>
      <c r="BO591" s="4"/>
      <c r="BP591" s="4"/>
      <c r="BQ591" s="4"/>
      <c r="BR591" s="4"/>
      <c r="BS591" s="4"/>
      <c r="BT591" s="4"/>
      <c r="BU591" s="4"/>
      <c r="BV591" s="4"/>
      <c r="BW591" s="4"/>
      <c r="BX591" s="4"/>
      <c r="BY591" s="4"/>
      <c r="BZ591" s="4"/>
      <c r="CA591" s="4"/>
      <c r="CB591" s="4"/>
      <c r="CC591" s="4"/>
      <c r="CD591" s="4"/>
      <c r="CE591" s="4"/>
      <c r="CF591" s="4"/>
      <c r="CG591" s="4"/>
      <c r="CH591" s="4"/>
      <c r="CI591" s="4"/>
      <c r="CJ591" s="4"/>
      <c r="CK591" s="4"/>
      <c r="CL591" s="4"/>
      <c r="CM591" s="4"/>
      <c r="CN591" s="4"/>
      <c r="CO591" s="4"/>
      <c r="CP591" s="4"/>
      <c r="CQ591" s="4"/>
      <c r="CR591" s="4"/>
      <c r="CS591" s="4"/>
      <c r="CT591" s="4"/>
      <c r="CU591" s="4"/>
      <c r="CV591" s="4"/>
      <c r="CW591" s="4"/>
      <c r="CX591" s="4"/>
      <c r="CY591" s="4"/>
      <c r="CZ591" s="4"/>
      <c r="DA591" s="4"/>
      <c r="DB591" s="4"/>
      <c r="DC591" s="4"/>
      <c r="DD591" s="4"/>
      <c r="DE591" s="4"/>
      <c r="DF591" s="4"/>
      <c r="DG591" s="4"/>
      <c r="DH591" s="4"/>
      <c r="DI591" s="4"/>
      <c r="DJ591" s="4"/>
      <c r="DK591" s="4"/>
      <c r="DL591" s="4"/>
      <c r="DM591" s="4"/>
      <c r="DN591" s="4"/>
      <c r="DO591" s="4"/>
      <c r="DP591" s="4"/>
      <c r="DQ591" s="4"/>
      <c r="DR591" s="4"/>
      <c r="DS591" s="4"/>
      <c r="DT591" s="4"/>
      <c r="DU591" s="4"/>
      <c r="DV591" s="4"/>
      <c r="DW591" s="4"/>
      <c r="DX591" s="4"/>
      <c r="DY591" s="4"/>
      <c r="DZ591" s="4"/>
      <c r="EA591" s="4"/>
      <c r="EB591" s="4"/>
      <c r="EC591" s="4"/>
      <c r="ED591" s="4"/>
      <c r="EE591" s="4"/>
      <c r="EF591" s="4"/>
      <c r="EG591" s="4"/>
      <c r="EH591" s="4"/>
      <c r="EI591" s="4"/>
      <c r="EJ591" s="4"/>
      <c r="EK591" s="4"/>
      <c r="EL591" s="4"/>
      <c r="EM591" s="4"/>
      <c r="EN591" s="4"/>
      <c r="EO591" s="4"/>
      <c r="EP591" s="4"/>
      <c r="EQ591" s="4"/>
      <c r="ER591" s="4"/>
      <c r="ES591" s="4"/>
      <c r="ET591" s="4"/>
      <c r="EU591" s="4"/>
      <c r="EV591" s="4"/>
      <c r="EW591" s="4"/>
      <c r="EX591" s="4"/>
      <c r="EY591" s="4"/>
      <c r="EZ591" s="4"/>
      <c r="FA591" s="4"/>
      <c r="FB591" s="4"/>
      <c r="FC591" s="4"/>
      <c r="FD591" s="4"/>
      <c r="FE591" s="4"/>
      <c r="FF591" s="4"/>
      <c r="FG591" s="4"/>
      <c r="FH591" s="4"/>
      <c r="FI591" s="4"/>
      <c r="FJ591" s="4"/>
      <c r="FK591" s="4"/>
      <c r="FL591" s="4"/>
      <c r="FM591" s="4"/>
      <c r="FN591" s="4"/>
      <c r="FO591" s="4"/>
      <c r="FP591" s="4"/>
      <c r="FQ591" s="4"/>
      <c r="FR591" s="4"/>
      <c r="FS591" s="4"/>
      <c r="FT591" s="4"/>
      <c r="FU591" s="4"/>
      <c r="FV591" s="4"/>
      <c r="FW591" s="4"/>
      <c r="FX591" s="4"/>
      <c r="FY591" s="4"/>
      <c r="FZ591" s="4"/>
      <c r="GA591" s="4"/>
      <c r="GB591" s="4"/>
      <c r="GC591" s="4"/>
      <c r="GD591" s="4"/>
      <c r="GE591" s="4"/>
      <c r="GF591" s="4"/>
      <c r="GG591" s="4"/>
      <c r="GH591" s="4"/>
      <c r="GI591" s="4"/>
      <c r="GJ591" s="4"/>
      <c r="GK591" s="4"/>
      <c r="GL591" s="4"/>
      <c r="GM591" s="4"/>
      <c r="GN591" s="4"/>
      <c r="GO591" s="4"/>
      <c r="GP591" s="4"/>
      <c r="GQ591" s="4"/>
      <c r="GR591" s="4"/>
      <c r="GS591" s="4"/>
      <c r="GT591" s="4"/>
      <c r="GU591" s="4"/>
      <c r="GV591" s="4"/>
      <c r="GW591" s="4"/>
      <c r="GX591" s="4"/>
      <c r="GY591" s="4"/>
      <c r="GZ591" s="4"/>
      <c r="HA591" s="4"/>
      <c r="HB591" s="4"/>
      <c r="HC591" s="4"/>
    </row>
    <row r="592" spans="1:211" s="380" customFormat="1" ht="13.9" customHeight="1">
      <c r="A592" s="828" t="str">
        <f>IF('1C TSsoustraitance'!$A309&lt;&gt;0,'1C TSsoustraitance'!$A309,"")</f>
        <v/>
      </c>
      <c r="B592" s="530"/>
      <c r="C592" s="513" t="str">
        <f>IF('1C TSsoustraitance'!$A309&lt;&gt;0,'1C TSsoustraitance'!$B309,"")</f>
        <v/>
      </c>
      <c r="D592" s="513" t="str">
        <f>IF('1C TSsoustraitance'!$A309&lt;&gt;0,'1C TSsoustraitance'!$C309,"")</f>
        <v/>
      </c>
      <c r="E592" s="684"/>
      <c r="F592" s="685"/>
      <c r="G592" s="666">
        <f>'1C TSsoustraitance'!$D309</f>
        <v>0</v>
      </c>
      <c r="H592" s="533">
        <v>0.21</v>
      </c>
      <c r="I592" s="533">
        <v>1</v>
      </c>
      <c r="J592" s="534"/>
      <c r="K592" s="667">
        <f t="shared" si="141"/>
        <v>0</v>
      </c>
      <c r="L592" s="668">
        <f>IF(OR('1C TSsoustraitance'!$D309="",'1C TSsoustraitance'!$AP309=0),0,IF(AND('1C TSsoustraitance'!$D309&lt;&gt;"",$K$2="Pôle",'1C TSsoustraitance'!$E309="OUI"),(('1C TSsoustraitance'!$F309+'1C TSsoustraitance'!$G309+'1C TSsoustraitance'!$H309+'1C TSsoustraitance'!$I309+'1C TSsoustraitance'!$M309)/'1C TSsoustraitance'!$R309),IF(AND('1C TSsoustraitance'!$D309&lt;&gt;"",$K$2="Pôle",'1C TSsoustraitance'!$E309="NON"),(('1C TSsoustraitance'!$F309+'1C TSsoustraitance'!$G309+'1C TSsoustraitance'!$H309+'1C TSsoustraitance'!$I309+'1C TSsoustraitance'!$M309)/'1C TSsoustraitance'!$AP309),IF(AND('1C TSsoustraitance'!$D309&lt;&gt;"",$K$2&lt;&gt;"Pôle",'1C TSsoustraitance'!$E309="OUI"),(('1C TSsoustraitance'!$F309+'1C TSsoustraitance'!$G309+'1C TSsoustraitance'!$H309+'1C TSsoustraitance'!$I309+'1C TSsoustraitance'!$J309+'1C TSsoustraitance'!$K309+'1C TSsoustraitance'!$L309+'1C TSsoustraitance'!$M309+'1C TSsoustraitance'!$N309+'1C TSsoustraitance'!$O309+'1C TSsoustraitance'!$P309+'1C TSsoustraitance'!$Q309)/'1C TSsoustraitance'!$R309),IF(AND('1C TSsoustraitance'!$D309&lt;&gt;"",$K$2&lt;&gt;"Pôle",'1C TSsoustraitance'!$E309="NON"),(('1C TSsoustraitance'!$F309+'1C TSsoustraitance'!$G309+'1C TSsoustraitance'!$H309+'1C TSsoustraitance'!$I309+'1C TSsoustraitance'!$J309+'1C TSsoustraitance'!$K309+'1C TSsoustraitance'!$L309+'1C TSsoustraitance'!$M309+'1C TSsoustraitance'!$N309+'1C TSsoustraitance'!$O309+'1C TSsoustraitance'!$P309+'1C TSsoustraitance'!$Q309))/'1C TSsoustraitance'!$AP309)))))</f>
        <v>0</v>
      </c>
      <c r="M592" s="668">
        <f>IF(OR('1C TSsoustraitance'!$D309="",'1C TSsoustraitance'!AP$13=0),0,IF(AND('1C TSsoustraitance'!$D309&lt;&gt;"",$K$2="Pôle",'1C TSsoustraitance'!$E309="OUI"),(('1C TSsoustraitance'!$J309+'1C TSsoustraitance'!$K309+'1C TSsoustraitance'!$L309)/'1C TSsoustraitance'!$R309),IF(AND('1C TSsoustraitance'!$D309&lt;&gt;"",$K$2="Pôle",'1C TSsoustraitance'!$E309="NON"),(('1C TSsoustraitance'!$J309+'1C TSsoustraitance'!$K309+'1C TSsoustraitance'!$L309)/'1C TSsoustraitance'!$AP309),IF(AND('1C TSsoustraitance'!$D309&lt;&gt;"",$K$2&lt;&gt;"Pôle"),0))))</f>
        <v>0</v>
      </c>
      <c r="N592" s="668">
        <f t="shared" si="144"/>
        <v>0</v>
      </c>
      <c r="O592" s="669">
        <f>IF(OR('1C TSsoustraitance'!$D309="",'1C TSsoustraitance'!$E309="OUI",'1C TSsoustraitance'!$AP309=0),0,(('1C TSsoustraitance'!$S309)/'1C TSsoustraitance'!$AP309))</f>
        <v>0</v>
      </c>
      <c r="P592" s="669">
        <f>IF(OR('1C TSsoustraitance'!$D309="",'1C TSsoustraitance'!$E309="OUI",'1C TSsoustraitance'!$AP309=0),0,(('1C TSsoustraitance'!$T309)/'1C TSsoustraitance'!$AP309))</f>
        <v>0</v>
      </c>
      <c r="Q592" s="669">
        <f>IF(OR('1C TSsoustraitance'!$D309="",'1C TSsoustraitance'!$E309="OUI",'1C TSsoustraitance'!$AP309=0),0,(('1C TSsoustraitance'!$U309)/'1C TSsoustraitance'!$AP309))</f>
        <v>0</v>
      </c>
      <c r="R592" s="669">
        <f>IF(OR('1C TSsoustraitance'!$D309="",'1C TSsoustraitance'!$E309="OUI",'1C TSsoustraitance'!$AP309=0),0,(('1C TSsoustraitance'!$V309)/'1C TSsoustraitance'!$AP309))</f>
        <v>0</v>
      </c>
      <c r="S592" s="669">
        <f>IF(OR('1C TSsoustraitance'!$D309="",'1C TSsoustraitance'!$E309="OUI",'1C TSsoustraitance'!$AP309=0),0,(('1C TSsoustraitance'!$W309)/'1C TSsoustraitance'!$AP309))</f>
        <v>0</v>
      </c>
      <c r="T592" s="669">
        <f>IF(OR('1C TSsoustraitance'!$D309="",'1C TSsoustraitance'!$E309="OUI",'1C TSsoustraitance'!$AP309=0),0,(('1C TSsoustraitance'!$X309)/'1C TSsoustraitance'!$AP309))</f>
        <v>0</v>
      </c>
      <c r="U592" s="669">
        <f>IF(OR('1C TSsoustraitance'!$D309="",'1C TSsoustraitance'!$E309="OUI",'1C TSsoustraitance'!$AP309=0),0,(('1C TSsoustraitance'!$Y309)/'1C TSsoustraitance'!$AP309))</f>
        <v>0</v>
      </c>
      <c r="V592" s="669">
        <f>IF(OR('1C TSsoustraitance'!$D309="",'1C TSsoustraitance'!$E309="OUI",'1C TSsoustraitance'!$AP309=0),0,(('1C TSsoustraitance'!$Z309)/'1C TSsoustraitance'!$AP309))</f>
        <v>0</v>
      </c>
      <c r="W592" s="669">
        <f>IF(OR('1C TSsoustraitance'!$D309="",'1C TSsoustraitance'!$E309="OUI",'1C TSsoustraitance'!$AP309=0),0,(('1C TSsoustraitance'!$AA309)/'1C TSsoustraitance'!$AP309))</f>
        <v>0</v>
      </c>
      <c r="X592" s="669">
        <f>IF(OR('1C TSsoustraitance'!$D309="",'1C TSsoustraitance'!$E309="OUI",'1C TSsoustraitance'!$AP309=0),0,(('1C TSsoustraitance'!$AB309)/'1C TSsoustraitance'!$AP309))</f>
        <v>0</v>
      </c>
      <c r="Y592" s="669">
        <f>IF(OR('1C TSsoustraitance'!$D309="",'1C TSsoustraitance'!$E309="OUI",'1C TSsoustraitance'!$AP309=0),0,(('1C TSsoustraitance'!$AC309)/'1C TSsoustraitance'!$AP309))</f>
        <v>0</v>
      </c>
      <c r="Z592" s="669">
        <f>IF(OR('1C TSsoustraitance'!$D309="",'1C TSsoustraitance'!$E309="OUI",'1C TSsoustraitance'!$AP309=0),0,(('1C TSsoustraitance'!$AD309)/'1C TSsoustraitance'!$AP309))</f>
        <v>0</v>
      </c>
      <c r="AA592" s="669">
        <f>IF(OR('1C TSsoustraitance'!$D309="",'1C TSsoustraitance'!$E309="OUI",'1C TSsoustraitance'!$AP309=0),0,(('1C TSsoustraitance'!$AE309)/'1C TSsoustraitance'!$AP309))</f>
        <v>0</v>
      </c>
      <c r="AB592" s="669">
        <f>IF(OR('1C TSsoustraitance'!$D309="",'1C TSsoustraitance'!$E309="OUI",'1C TSsoustraitance'!$AP309=0),0,(('1C TSsoustraitance'!$AF309)/'1C TSsoustraitance'!$AP309))</f>
        <v>0</v>
      </c>
      <c r="AC592" s="669">
        <f>IF(OR('1C TSsoustraitance'!$D309="",'1C TSsoustraitance'!$E309="OUI",'1C TSsoustraitance'!$AP309=0),0,(('1C TSsoustraitance'!$AG309)/'1C TSsoustraitance'!$AP309))</f>
        <v>0</v>
      </c>
      <c r="AD592" s="669">
        <f>IF(OR('1C TSsoustraitance'!$D309="",'1C TSsoustraitance'!$E309="OUI",'1C TSsoustraitance'!$AP309=0),0,(('1C TSsoustraitance'!$AH309)/'1C TSsoustraitance'!$AP309))</f>
        <v>0</v>
      </c>
      <c r="AE592" s="669">
        <f>IF(OR('1C TSsoustraitance'!$D309="",'1C TSsoustraitance'!$E309="OUI",'1C TSsoustraitance'!$AP309=0),0,(('1C TSsoustraitance'!$AI309)/'1C TSsoustraitance'!$AP309))</f>
        <v>0</v>
      </c>
      <c r="AF592" s="669">
        <f>IF(OR('1C TSsoustraitance'!$D309="",'1C TSsoustraitance'!$E309="OUI",'1C TSsoustraitance'!$AP309=0),0,(('1C TSsoustraitance'!$AJ309)/'1C TSsoustraitance'!$AP309))</f>
        <v>0</v>
      </c>
      <c r="AG592" s="669">
        <f>IF(OR('1C TSsoustraitance'!$D309="",'1C TSsoustraitance'!$E309="OUI",'1C TSsoustraitance'!$AP309=0),0,(('1C TSsoustraitance'!$AK309)/'1C TSsoustraitance'!$AP309))</f>
        <v>0</v>
      </c>
      <c r="AH592" s="669">
        <f>IF(OR('1C TSsoustraitance'!$D309="",'1C TSsoustraitance'!$E309="OUI",'1C TSsoustraitance'!$AP309=0),0,(('1C TSsoustraitance'!$AL309)/'1C TSsoustraitance'!$AP309))</f>
        <v>0</v>
      </c>
      <c r="AI592" s="669">
        <f>IF(OR('1C TSsoustraitance'!$D309="",'1C TSsoustraitance'!$E309="OUI",'1C TSsoustraitance'!$AP309=0),0,(('1C TSsoustraitance'!$AM309)/'1C TSsoustraitance'!$AP309))</f>
        <v>0</v>
      </c>
      <c r="AJ592" s="669">
        <f>IF(OR('1C TSsoustraitance'!$D309="",'1C TSsoustraitance'!$E309="OUI",'1C TSsoustraitance'!$AP309=0),0,(('1C TSsoustraitance'!$AN309)/'1C TSsoustraitance'!$AP309))</f>
        <v>0</v>
      </c>
      <c r="AK592" s="669">
        <f t="shared" si="142"/>
        <v>0</v>
      </c>
      <c r="AL592" s="668">
        <f t="shared" si="143"/>
        <v>0</v>
      </c>
      <c r="AM592" s="670">
        <f>IF(Tableau7[[#This Row],[N° pièce]]="",0,(Tableau7[[#This Row],[hors TVA]]+(Tableau7[[#This Row],[hors TVA]]*Tableau7[[#This Row],[Taux TVA]])-(Tableau7[[#This Row],[hors TVA]]*Tableau7[[#This Row],[Taux TVA]]*Tableau7[[#This Row],[Régime TVA: Récupération]]))*Tableau7[[#This Row],[Type 1]])</f>
        <v>0</v>
      </c>
      <c r="AN592" s="670">
        <f>IF(Tableau7[[#This Row],[N° pièce]]="",0,IF($K$2="pôle",((Tableau7[[#This Row],[hors TVA]]+(Tableau7[[#This Row],[hors TVA]]*Tableau7[[#This Row],[Taux TVA]])-(Tableau7[[#This Row],[hors TVA]]*Tableau7[[#This Row],[Taux TVA]]*Tableau7[[#This Row],[Régime TVA: Récupération]]))*Tableau7[[#This Row],[Type 2]]),0))</f>
        <v>0</v>
      </c>
      <c r="AO592" s="670">
        <f t="shared" si="139"/>
        <v>0</v>
      </c>
      <c r="AP592" s="255">
        <f t="shared" si="138"/>
        <v>0</v>
      </c>
      <c r="AQ592" s="506">
        <f t="shared" si="145"/>
        <v>0</v>
      </c>
      <c r="AR592" s="671"/>
      <c r="AS592" s="512"/>
      <c r="AT592" s="513" t="str">
        <f>IF(('1C TSsoustraitance'!AP309*FICHE!C$14&lt;J592),"Forfait limité à "&amp;FICHE!C$14&amp;"€/jour","")</f>
        <v/>
      </c>
      <c r="AU592" s="797"/>
      <c r="AV592" s="484"/>
      <c r="AW592" s="484"/>
      <c r="AX592" s="484"/>
      <c r="AY592" s="484"/>
      <c r="AZ592" s="484"/>
      <c r="BA592" s="4"/>
      <c r="BB592" s="4"/>
      <c r="BC592" s="4"/>
      <c r="BD592" s="4"/>
      <c r="BE592" s="4"/>
      <c r="BF592" s="4"/>
      <c r="BG592" s="4"/>
      <c r="BH592" s="4"/>
      <c r="BI592" s="4"/>
      <c r="BJ592" s="4"/>
      <c r="BK592" s="4"/>
      <c r="BL592" s="4"/>
      <c r="BM592" s="4"/>
      <c r="BN592" s="4"/>
      <c r="BO592" s="4"/>
      <c r="BP592" s="4"/>
      <c r="BQ592" s="4"/>
      <c r="BR592" s="4"/>
      <c r="BS592" s="4"/>
      <c r="BT592" s="4"/>
      <c r="BU592" s="4"/>
      <c r="BV592" s="4"/>
      <c r="BW592" s="4"/>
      <c r="BX592" s="4"/>
      <c r="BY592" s="4"/>
      <c r="BZ592" s="4"/>
      <c r="CA592" s="4"/>
      <c r="CB592" s="4"/>
      <c r="CC592" s="4"/>
      <c r="CD592" s="4"/>
      <c r="CE592" s="4"/>
      <c r="CF592" s="4"/>
      <c r="CG592" s="4"/>
      <c r="CH592" s="4"/>
      <c r="CI592" s="4"/>
      <c r="CJ592" s="4"/>
      <c r="CK592" s="4"/>
      <c r="CL592" s="4"/>
      <c r="CM592" s="4"/>
      <c r="CN592" s="4"/>
      <c r="CO592" s="4"/>
      <c r="CP592" s="4"/>
      <c r="CQ592" s="4"/>
      <c r="CR592" s="4"/>
      <c r="CS592" s="4"/>
      <c r="CT592" s="4"/>
      <c r="CU592" s="4"/>
      <c r="CV592" s="4"/>
      <c r="CW592" s="4"/>
      <c r="CX592" s="4"/>
      <c r="CY592" s="4"/>
      <c r="CZ592" s="4"/>
      <c r="DA592" s="4"/>
      <c r="DB592" s="4"/>
      <c r="DC592" s="4"/>
      <c r="DD592" s="4"/>
      <c r="DE592" s="4"/>
      <c r="DF592" s="4"/>
      <c r="DG592" s="4"/>
      <c r="DH592" s="4"/>
      <c r="DI592" s="4"/>
      <c r="DJ592" s="4"/>
      <c r="DK592" s="4"/>
      <c r="DL592" s="4"/>
      <c r="DM592" s="4"/>
      <c r="DN592" s="4"/>
      <c r="DO592" s="4"/>
      <c r="DP592" s="4"/>
      <c r="DQ592" s="4"/>
      <c r="DR592" s="4"/>
      <c r="DS592" s="4"/>
      <c r="DT592" s="4"/>
      <c r="DU592" s="4"/>
      <c r="DV592" s="4"/>
      <c r="DW592" s="4"/>
      <c r="DX592" s="4"/>
      <c r="DY592" s="4"/>
      <c r="DZ592" s="4"/>
      <c r="EA592" s="4"/>
      <c r="EB592" s="4"/>
      <c r="EC592" s="4"/>
      <c r="ED592" s="4"/>
      <c r="EE592" s="4"/>
      <c r="EF592" s="4"/>
      <c r="EG592" s="4"/>
      <c r="EH592" s="4"/>
      <c r="EI592" s="4"/>
      <c r="EJ592" s="4"/>
      <c r="EK592" s="4"/>
      <c r="EL592" s="4"/>
      <c r="EM592" s="4"/>
      <c r="EN592" s="4"/>
      <c r="EO592" s="4"/>
      <c r="EP592" s="4"/>
      <c r="EQ592" s="4"/>
      <c r="ER592" s="4"/>
      <c r="ES592" s="4"/>
      <c r="ET592" s="4"/>
      <c r="EU592" s="4"/>
      <c r="EV592" s="4"/>
      <c r="EW592" s="4"/>
      <c r="EX592" s="4"/>
      <c r="EY592" s="4"/>
      <c r="EZ592" s="4"/>
      <c r="FA592" s="4"/>
      <c r="FB592" s="4"/>
      <c r="FC592" s="4"/>
      <c r="FD592" s="4"/>
      <c r="FE592" s="4"/>
      <c r="FF592" s="4"/>
      <c r="FG592" s="4"/>
      <c r="FH592" s="4"/>
      <c r="FI592" s="4"/>
      <c r="FJ592" s="4"/>
      <c r="FK592" s="4"/>
      <c r="FL592" s="4"/>
      <c r="FM592" s="4"/>
      <c r="FN592" s="4"/>
      <c r="FO592" s="4"/>
      <c r="FP592" s="4"/>
      <c r="FQ592" s="4"/>
      <c r="FR592" s="4"/>
      <c r="FS592" s="4"/>
      <c r="FT592" s="4"/>
      <c r="FU592" s="4"/>
      <c r="FV592" s="4"/>
      <c r="FW592" s="4"/>
      <c r="FX592" s="4"/>
      <c r="FY592" s="4"/>
      <c r="FZ592" s="4"/>
      <c r="GA592" s="4"/>
      <c r="GB592" s="4"/>
      <c r="GC592" s="4"/>
      <c r="GD592" s="4"/>
      <c r="GE592" s="4"/>
      <c r="GF592" s="4"/>
      <c r="GG592" s="4"/>
      <c r="GH592" s="4"/>
      <c r="GI592" s="4"/>
      <c r="GJ592" s="4"/>
      <c r="GK592" s="4"/>
      <c r="GL592" s="4"/>
      <c r="GM592" s="4"/>
      <c r="GN592" s="4"/>
      <c r="GO592" s="4"/>
      <c r="GP592" s="4"/>
      <c r="GQ592" s="4"/>
      <c r="GR592" s="4"/>
      <c r="GS592" s="4"/>
      <c r="GT592" s="4"/>
      <c r="GU592" s="4"/>
      <c r="GV592" s="4"/>
      <c r="GW592" s="4"/>
      <c r="GX592" s="4"/>
      <c r="GY592" s="4"/>
      <c r="GZ592" s="4"/>
      <c r="HA592" s="4"/>
      <c r="HB592" s="4"/>
      <c r="HC592" s="4"/>
    </row>
    <row r="593" spans="1:211" s="380" customFormat="1" ht="13.9" customHeight="1">
      <c r="A593" s="828" t="str">
        <f>IF('1C TSsoustraitance'!$A310&lt;&gt;0,'1C TSsoustraitance'!$A310,"")</f>
        <v/>
      </c>
      <c r="B593" s="530"/>
      <c r="C593" s="513" t="str">
        <f>IF('1C TSsoustraitance'!$A310&lt;&gt;0,'1C TSsoustraitance'!$B310,"")</f>
        <v/>
      </c>
      <c r="D593" s="513" t="str">
        <f>IF('1C TSsoustraitance'!$A310&lt;&gt;0,'1C TSsoustraitance'!$C310,"")</f>
        <v/>
      </c>
      <c r="E593" s="684"/>
      <c r="F593" s="685"/>
      <c r="G593" s="666">
        <f>'1C TSsoustraitance'!$D310</f>
        <v>0</v>
      </c>
      <c r="H593" s="533">
        <v>0.21</v>
      </c>
      <c r="I593" s="533">
        <v>1</v>
      </c>
      <c r="J593" s="534"/>
      <c r="K593" s="667">
        <f t="shared" si="141"/>
        <v>0</v>
      </c>
      <c r="L593" s="668">
        <f>IF(OR('1C TSsoustraitance'!$D310="",'1C TSsoustraitance'!$AP310=0),0,IF(AND('1C TSsoustraitance'!$D310&lt;&gt;"",$K$2="Pôle",'1C TSsoustraitance'!$E310="OUI"),(('1C TSsoustraitance'!$F310+'1C TSsoustraitance'!$G310+'1C TSsoustraitance'!$H310+'1C TSsoustraitance'!$I310+'1C TSsoustraitance'!$M310)/'1C TSsoustraitance'!$R310),IF(AND('1C TSsoustraitance'!$D310&lt;&gt;"",$K$2="Pôle",'1C TSsoustraitance'!$E310="NON"),(('1C TSsoustraitance'!$F310+'1C TSsoustraitance'!$G310+'1C TSsoustraitance'!$H310+'1C TSsoustraitance'!$I310+'1C TSsoustraitance'!$M310)/'1C TSsoustraitance'!$AP310),IF(AND('1C TSsoustraitance'!$D310&lt;&gt;"",$K$2&lt;&gt;"Pôle",'1C TSsoustraitance'!$E310="OUI"),(('1C TSsoustraitance'!$F310+'1C TSsoustraitance'!$G310+'1C TSsoustraitance'!$H310+'1C TSsoustraitance'!$I310+'1C TSsoustraitance'!$J310+'1C TSsoustraitance'!$K310+'1C TSsoustraitance'!$L310+'1C TSsoustraitance'!$M310+'1C TSsoustraitance'!$N310+'1C TSsoustraitance'!$O310+'1C TSsoustraitance'!$P310+'1C TSsoustraitance'!$Q310)/'1C TSsoustraitance'!$R310),IF(AND('1C TSsoustraitance'!$D310&lt;&gt;"",$K$2&lt;&gt;"Pôle",'1C TSsoustraitance'!$E310="NON"),(('1C TSsoustraitance'!$F310+'1C TSsoustraitance'!$G310+'1C TSsoustraitance'!$H310+'1C TSsoustraitance'!$I310+'1C TSsoustraitance'!$J310+'1C TSsoustraitance'!$K310+'1C TSsoustraitance'!$L310+'1C TSsoustraitance'!$M310+'1C TSsoustraitance'!$N310+'1C TSsoustraitance'!$O310+'1C TSsoustraitance'!$P310+'1C TSsoustraitance'!$Q310))/'1C TSsoustraitance'!$AP310)))))</f>
        <v>0</v>
      </c>
      <c r="M593" s="668">
        <f>IF(OR('1C TSsoustraitance'!$D310="",'1C TSsoustraitance'!AP$13=0),0,IF(AND('1C TSsoustraitance'!$D310&lt;&gt;"",$K$2="Pôle",'1C TSsoustraitance'!$E310="OUI"),(('1C TSsoustraitance'!$J310+'1C TSsoustraitance'!$K310+'1C TSsoustraitance'!$L310)/'1C TSsoustraitance'!$R310),IF(AND('1C TSsoustraitance'!$D310&lt;&gt;"",$K$2="Pôle",'1C TSsoustraitance'!$E310="NON"),(('1C TSsoustraitance'!$J310+'1C TSsoustraitance'!$K310+'1C TSsoustraitance'!$L310)/'1C TSsoustraitance'!$AP310),IF(AND('1C TSsoustraitance'!$D310&lt;&gt;"",$K$2&lt;&gt;"Pôle"),0))))</f>
        <v>0</v>
      </c>
      <c r="N593" s="668">
        <f t="shared" si="144"/>
        <v>0</v>
      </c>
      <c r="O593" s="669">
        <f>IF(OR('1C TSsoustraitance'!$D310="",'1C TSsoustraitance'!$E310="OUI",'1C TSsoustraitance'!$AP310=0),0,(('1C TSsoustraitance'!$S310)/'1C TSsoustraitance'!$AP310))</f>
        <v>0</v>
      </c>
      <c r="P593" s="669">
        <f>IF(OR('1C TSsoustraitance'!$D310="",'1C TSsoustraitance'!$E310="OUI",'1C TSsoustraitance'!$AP310=0),0,(('1C TSsoustraitance'!$T310)/'1C TSsoustraitance'!$AP310))</f>
        <v>0</v>
      </c>
      <c r="Q593" s="669">
        <f>IF(OR('1C TSsoustraitance'!$D310="",'1C TSsoustraitance'!$E310="OUI",'1C TSsoustraitance'!$AP310=0),0,(('1C TSsoustraitance'!$U310)/'1C TSsoustraitance'!$AP310))</f>
        <v>0</v>
      </c>
      <c r="R593" s="669">
        <f>IF(OR('1C TSsoustraitance'!$D310="",'1C TSsoustraitance'!$E310="OUI",'1C TSsoustraitance'!$AP310=0),0,(('1C TSsoustraitance'!$V310)/'1C TSsoustraitance'!$AP310))</f>
        <v>0</v>
      </c>
      <c r="S593" s="669">
        <f>IF(OR('1C TSsoustraitance'!$D310="",'1C TSsoustraitance'!$E310="OUI",'1C TSsoustraitance'!$AP310=0),0,(('1C TSsoustraitance'!$W310)/'1C TSsoustraitance'!$AP310))</f>
        <v>0</v>
      </c>
      <c r="T593" s="669">
        <f>IF(OR('1C TSsoustraitance'!$D310="",'1C TSsoustraitance'!$E310="OUI",'1C TSsoustraitance'!$AP310=0),0,(('1C TSsoustraitance'!$X310)/'1C TSsoustraitance'!$AP310))</f>
        <v>0</v>
      </c>
      <c r="U593" s="669">
        <f>IF(OR('1C TSsoustraitance'!$D310="",'1C TSsoustraitance'!$E310="OUI",'1C TSsoustraitance'!$AP310=0),0,(('1C TSsoustraitance'!$Y310)/'1C TSsoustraitance'!$AP310))</f>
        <v>0</v>
      </c>
      <c r="V593" s="669">
        <f>IF(OR('1C TSsoustraitance'!$D310="",'1C TSsoustraitance'!$E310="OUI",'1C TSsoustraitance'!$AP310=0),0,(('1C TSsoustraitance'!$Z310)/'1C TSsoustraitance'!$AP310))</f>
        <v>0</v>
      </c>
      <c r="W593" s="669">
        <f>IF(OR('1C TSsoustraitance'!$D310="",'1C TSsoustraitance'!$E310="OUI",'1C TSsoustraitance'!$AP310=0),0,(('1C TSsoustraitance'!$AA310)/'1C TSsoustraitance'!$AP310))</f>
        <v>0</v>
      </c>
      <c r="X593" s="669">
        <f>IF(OR('1C TSsoustraitance'!$D310="",'1C TSsoustraitance'!$E310="OUI",'1C TSsoustraitance'!$AP310=0),0,(('1C TSsoustraitance'!$AB310)/'1C TSsoustraitance'!$AP310))</f>
        <v>0</v>
      </c>
      <c r="Y593" s="669">
        <f>IF(OR('1C TSsoustraitance'!$D310="",'1C TSsoustraitance'!$E310="OUI",'1C TSsoustraitance'!$AP310=0),0,(('1C TSsoustraitance'!$AC310)/'1C TSsoustraitance'!$AP310))</f>
        <v>0</v>
      </c>
      <c r="Z593" s="669">
        <f>IF(OR('1C TSsoustraitance'!$D310="",'1C TSsoustraitance'!$E310="OUI",'1C TSsoustraitance'!$AP310=0),0,(('1C TSsoustraitance'!$AD310)/'1C TSsoustraitance'!$AP310))</f>
        <v>0</v>
      </c>
      <c r="AA593" s="669">
        <f>IF(OR('1C TSsoustraitance'!$D310="",'1C TSsoustraitance'!$E310="OUI",'1C TSsoustraitance'!$AP310=0),0,(('1C TSsoustraitance'!$AE310)/'1C TSsoustraitance'!$AP310))</f>
        <v>0</v>
      </c>
      <c r="AB593" s="669">
        <f>IF(OR('1C TSsoustraitance'!$D310="",'1C TSsoustraitance'!$E310="OUI",'1C TSsoustraitance'!$AP310=0),0,(('1C TSsoustraitance'!$AF310)/'1C TSsoustraitance'!$AP310))</f>
        <v>0</v>
      </c>
      <c r="AC593" s="669">
        <f>IF(OR('1C TSsoustraitance'!$D310="",'1C TSsoustraitance'!$E310="OUI",'1C TSsoustraitance'!$AP310=0),0,(('1C TSsoustraitance'!$AG310)/'1C TSsoustraitance'!$AP310))</f>
        <v>0</v>
      </c>
      <c r="AD593" s="669">
        <f>IF(OR('1C TSsoustraitance'!$D310="",'1C TSsoustraitance'!$E310="OUI",'1C TSsoustraitance'!$AP310=0),0,(('1C TSsoustraitance'!$AH310)/'1C TSsoustraitance'!$AP310))</f>
        <v>0</v>
      </c>
      <c r="AE593" s="669">
        <f>IF(OR('1C TSsoustraitance'!$D310="",'1C TSsoustraitance'!$E310="OUI",'1C TSsoustraitance'!$AP310=0),0,(('1C TSsoustraitance'!$AI310)/'1C TSsoustraitance'!$AP310))</f>
        <v>0</v>
      </c>
      <c r="AF593" s="669">
        <f>IF(OR('1C TSsoustraitance'!$D310="",'1C TSsoustraitance'!$E310="OUI",'1C TSsoustraitance'!$AP310=0),0,(('1C TSsoustraitance'!$AJ310)/'1C TSsoustraitance'!$AP310))</f>
        <v>0</v>
      </c>
      <c r="AG593" s="669">
        <f>IF(OR('1C TSsoustraitance'!$D310="",'1C TSsoustraitance'!$E310="OUI",'1C TSsoustraitance'!$AP310=0),0,(('1C TSsoustraitance'!$AK310)/'1C TSsoustraitance'!$AP310))</f>
        <v>0</v>
      </c>
      <c r="AH593" s="669">
        <f>IF(OR('1C TSsoustraitance'!$D310="",'1C TSsoustraitance'!$E310="OUI",'1C TSsoustraitance'!$AP310=0),0,(('1C TSsoustraitance'!$AL310)/'1C TSsoustraitance'!$AP310))</f>
        <v>0</v>
      </c>
      <c r="AI593" s="669">
        <f>IF(OR('1C TSsoustraitance'!$D310="",'1C TSsoustraitance'!$E310="OUI",'1C TSsoustraitance'!$AP310=0),0,(('1C TSsoustraitance'!$AM310)/'1C TSsoustraitance'!$AP310))</f>
        <v>0</v>
      </c>
      <c r="AJ593" s="669">
        <f>IF(OR('1C TSsoustraitance'!$D310="",'1C TSsoustraitance'!$E310="OUI",'1C TSsoustraitance'!$AP310=0),0,(('1C TSsoustraitance'!$AN310)/'1C TSsoustraitance'!$AP310))</f>
        <v>0</v>
      </c>
      <c r="AK593" s="669">
        <f t="shared" si="142"/>
        <v>0</v>
      </c>
      <c r="AL593" s="668">
        <f t="shared" si="143"/>
        <v>0</v>
      </c>
      <c r="AM593" s="670">
        <f>IF(Tableau7[[#This Row],[N° pièce]]="",0,(Tableau7[[#This Row],[hors TVA]]+(Tableau7[[#This Row],[hors TVA]]*Tableau7[[#This Row],[Taux TVA]])-(Tableau7[[#This Row],[hors TVA]]*Tableau7[[#This Row],[Taux TVA]]*Tableau7[[#This Row],[Régime TVA: Récupération]]))*Tableau7[[#This Row],[Type 1]])</f>
        <v>0</v>
      </c>
      <c r="AN593" s="670">
        <f>IF(Tableau7[[#This Row],[N° pièce]]="",0,IF($K$2="pôle",((Tableau7[[#This Row],[hors TVA]]+(Tableau7[[#This Row],[hors TVA]]*Tableau7[[#This Row],[Taux TVA]])-(Tableau7[[#This Row],[hors TVA]]*Tableau7[[#This Row],[Taux TVA]]*Tableau7[[#This Row],[Régime TVA: Récupération]]))*Tableau7[[#This Row],[Type 2]]),0))</f>
        <v>0</v>
      </c>
      <c r="AO593" s="670">
        <f t="shared" si="139"/>
        <v>0</v>
      </c>
      <c r="AP593" s="255">
        <f t="shared" si="138"/>
        <v>0</v>
      </c>
      <c r="AQ593" s="506">
        <f t="shared" si="145"/>
        <v>0</v>
      </c>
      <c r="AR593" s="671"/>
      <c r="AS593" s="512"/>
      <c r="AT593" s="513" t="str">
        <f>IF(('1C TSsoustraitance'!AP310*FICHE!C$14&lt;J593),"Forfait limité à "&amp;FICHE!C$14&amp;"€/jour","")</f>
        <v/>
      </c>
      <c r="AU593" s="797"/>
      <c r="AV593" s="484"/>
      <c r="AW593" s="484"/>
      <c r="AX593" s="484"/>
      <c r="AY593" s="484"/>
      <c r="AZ593" s="484"/>
      <c r="BA593" s="4"/>
      <c r="BB593" s="4"/>
      <c r="BC593" s="4"/>
      <c r="BD593" s="4"/>
      <c r="BE593" s="4"/>
      <c r="BF593" s="4"/>
      <c r="BG593" s="4"/>
      <c r="BH593" s="4"/>
      <c r="BI593" s="4"/>
      <c r="BJ593" s="4"/>
      <c r="BK593" s="4"/>
      <c r="BL593" s="4"/>
      <c r="BM593" s="4"/>
      <c r="BN593" s="4"/>
      <c r="BO593" s="4"/>
      <c r="BP593" s="4"/>
      <c r="BQ593" s="4"/>
      <c r="BR593" s="4"/>
      <c r="BS593" s="4"/>
      <c r="BT593" s="4"/>
      <c r="BU593" s="4"/>
      <c r="BV593" s="4"/>
      <c r="BW593" s="4"/>
      <c r="BX593" s="4"/>
      <c r="BY593" s="4"/>
      <c r="BZ593" s="4"/>
      <c r="CA593" s="4"/>
      <c r="CB593" s="4"/>
      <c r="CC593" s="4"/>
      <c r="CD593" s="4"/>
      <c r="CE593" s="4"/>
      <c r="CF593" s="4"/>
      <c r="CG593" s="4"/>
      <c r="CH593" s="4"/>
      <c r="CI593" s="4"/>
      <c r="CJ593" s="4"/>
      <c r="CK593" s="4"/>
      <c r="CL593" s="4"/>
      <c r="CM593" s="4"/>
      <c r="CN593" s="4"/>
      <c r="CO593" s="4"/>
      <c r="CP593" s="4"/>
      <c r="CQ593" s="4"/>
      <c r="CR593" s="4"/>
      <c r="CS593" s="4"/>
      <c r="CT593" s="4"/>
      <c r="CU593" s="4"/>
      <c r="CV593" s="4"/>
      <c r="CW593" s="4"/>
      <c r="CX593" s="4"/>
      <c r="CY593" s="4"/>
      <c r="CZ593" s="4"/>
      <c r="DA593" s="4"/>
      <c r="DB593" s="4"/>
      <c r="DC593" s="4"/>
      <c r="DD593" s="4"/>
      <c r="DE593" s="4"/>
      <c r="DF593" s="4"/>
      <c r="DG593" s="4"/>
      <c r="DH593" s="4"/>
      <c r="DI593" s="4"/>
      <c r="DJ593" s="4"/>
      <c r="DK593" s="4"/>
      <c r="DL593" s="4"/>
      <c r="DM593" s="4"/>
      <c r="DN593" s="4"/>
      <c r="DO593" s="4"/>
      <c r="DP593" s="4"/>
      <c r="DQ593" s="4"/>
      <c r="DR593" s="4"/>
      <c r="DS593" s="4"/>
      <c r="DT593" s="4"/>
      <c r="DU593" s="4"/>
      <c r="DV593" s="4"/>
      <c r="DW593" s="4"/>
      <c r="DX593" s="4"/>
      <c r="DY593" s="4"/>
      <c r="DZ593" s="4"/>
      <c r="EA593" s="4"/>
      <c r="EB593" s="4"/>
      <c r="EC593" s="4"/>
      <c r="ED593" s="4"/>
      <c r="EE593" s="4"/>
      <c r="EF593" s="4"/>
      <c r="EG593" s="4"/>
      <c r="EH593" s="4"/>
      <c r="EI593" s="4"/>
      <c r="EJ593" s="4"/>
      <c r="EK593" s="4"/>
      <c r="EL593" s="4"/>
      <c r="EM593" s="4"/>
      <c r="EN593" s="4"/>
      <c r="EO593" s="4"/>
      <c r="EP593" s="4"/>
      <c r="EQ593" s="4"/>
      <c r="ER593" s="4"/>
      <c r="ES593" s="4"/>
      <c r="ET593" s="4"/>
      <c r="EU593" s="4"/>
      <c r="EV593" s="4"/>
      <c r="EW593" s="4"/>
      <c r="EX593" s="4"/>
      <c r="EY593" s="4"/>
      <c r="EZ593" s="4"/>
      <c r="FA593" s="4"/>
      <c r="FB593" s="4"/>
      <c r="FC593" s="4"/>
      <c r="FD593" s="4"/>
      <c r="FE593" s="4"/>
      <c r="FF593" s="4"/>
      <c r="FG593" s="4"/>
      <c r="FH593" s="4"/>
      <c r="FI593" s="4"/>
      <c r="FJ593" s="4"/>
      <c r="FK593" s="4"/>
      <c r="FL593" s="4"/>
      <c r="FM593" s="4"/>
      <c r="FN593" s="4"/>
      <c r="FO593" s="4"/>
      <c r="FP593" s="4"/>
      <c r="FQ593" s="4"/>
      <c r="FR593" s="4"/>
      <c r="FS593" s="4"/>
      <c r="FT593" s="4"/>
      <c r="FU593" s="4"/>
      <c r="FV593" s="4"/>
      <c r="FW593" s="4"/>
      <c r="FX593" s="4"/>
      <c r="FY593" s="4"/>
      <c r="FZ593" s="4"/>
      <c r="GA593" s="4"/>
      <c r="GB593" s="4"/>
      <c r="GC593" s="4"/>
      <c r="GD593" s="4"/>
      <c r="GE593" s="4"/>
      <c r="GF593" s="4"/>
      <c r="GG593" s="4"/>
      <c r="GH593" s="4"/>
      <c r="GI593" s="4"/>
      <c r="GJ593" s="4"/>
      <c r="GK593" s="4"/>
      <c r="GL593" s="4"/>
      <c r="GM593" s="4"/>
      <c r="GN593" s="4"/>
      <c r="GO593" s="4"/>
      <c r="GP593" s="4"/>
      <c r="GQ593" s="4"/>
      <c r="GR593" s="4"/>
      <c r="GS593" s="4"/>
      <c r="GT593" s="4"/>
      <c r="GU593" s="4"/>
      <c r="GV593" s="4"/>
      <c r="GW593" s="4"/>
      <c r="GX593" s="4"/>
      <c r="GY593" s="4"/>
      <c r="GZ593" s="4"/>
      <c r="HA593" s="4"/>
      <c r="HB593" s="4"/>
      <c r="HC593" s="4"/>
    </row>
    <row r="594" spans="1:211" s="380" customFormat="1" ht="13.9" customHeight="1">
      <c r="A594" s="828" t="str">
        <f>IF('1C TSsoustraitance'!$A311&lt;&gt;0,'1C TSsoustraitance'!$A311,"")</f>
        <v/>
      </c>
      <c r="B594" s="530"/>
      <c r="C594" s="513" t="str">
        <f>IF('1C TSsoustraitance'!$A311&lt;&gt;0,'1C TSsoustraitance'!$B311,"")</f>
        <v/>
      </c>
      <c r="D594" s="513" t="str">
        <f>IF('1C TSsoustraitance'!$A311&lt;&gt;0,'1C TSsoustraitance'!$C311,"")</f>
        <v/>
      </c>
      <c r="E594" s="684"/>
      <c r="F594" s="685"/>
      <c r="G594" s="666">
        <f>'1C TSsoustraitance'!$D311</f>
        <v>0</v>
      </c>
      <c r="H594" s="533">
        <v>0.21</v>
      </c>
      <c r="I594" s="533">
        <v>1</v>
      </c>
      <c r="J594" s="534"/>
      <c r="K594" s="667">
        <f t="shared" si="141"/>
        <v>0</v>
      </c>
      <c r="L594" s="668">
        <f>IF(OR('1C TSsoustraitance'!$D311="",'1C TSsoustraitance'!$AP311=0),0,IF(AND('1C TSsoustraitance'!$D311&lt;&gt;"",$K$2="Pôle",'1C TSsoustraitance'!$E311="OUI"),(('1C TSsoustraitance'!$F311+'1C TSsoustraitance'!$G311+'1C TSsoustraitance'!$H311+'1C TSsoustraitance'!$I311+'1C TSsoustraitance'!$M311)/'1C TSsoustraitance'!$R311),IF(AND('1C TSsoustraitance'!$D311&lt;&gt;"",$K$2="Pôle",'1C TSsoustraitance'!$E311="NON"),(('1C TSsoustraitance'!$F311+'1C TSsoustraitance'!$G311+'1C TSsoustraitance'!$H311+'1C TSsoustraitance'!$I311+'1C TSsoustraitance'!$M311)/'1C TSsoustraitance'!$AP311),IF(AND('1C TSsoustraitance'!$D311&lt;&gt;"",$K$2&lt;&gt;"Pôle",'1C TSsoustraitance'!$E311="OUI"),(('1C TSsoustraitance'!$F311+'1C TSsoustraitance'!$G311+'1C TSsoustraitance'!$H311+'1C TSsoustraitance'!$I311+'1C TSsoustraitance'!$J311+'1C TSsoustraitance'!$K311+'1C TSsoustraitance'!$L311+'1C TSsoustraitance'!$M311+'1C TSsoustraitance'!$N311+'1C TSsoustraitance'!$O311+'1C TSsoustraitance'!$P311+'1C TSsoustraitance'!$Q311)/'1C TSsoustraitance'!$R311),IF(AND('1C TSsoustraitance'!$D311&lt;&gt;"",$K$2&lt;&gt;"Pôle",'1C TSsoustraitance'!$E311="NON"),(('1C TSsoustraitance'!$F311+'1C TSsoustraitance'!$G311+'1C TSsoustraitance'!$H311+'1C TSsoustraitance'!$I311+'1C TSsoustraitance'!$J311+'1C TSsoustraitance'!$K311+'1C TSsoustraitance'!$L311+'1C TSsoustraitance'!$M311+'1C TSsoustraitance'!$N311+'1C TSsoustraitance'!$O311+'1C TSsoustraitance'!$P311+'1C TSsoustraitance'!$Q311))/'1C TSsoustraitance'!$AP311)))))</f>
        <v>0</v>
      </c>
      <c r="M594" s="668">
        <f>IF(OR('1C TSsoustraitance'!$D311="",'1C TSsoustraitance'!AP$13=0),0,IF(AND('1C TSsoustraitance'!$D311&lt;&gt;"",$K$2="Pôle",'1C TSsoustraitance'!$E311="OUI"),(('1C TSsoustraitance'!$J311+'1C TSsoustraitance'!$K311+'1C TSsoustraitance'!$L311)/'1C TSsoustraitance'!$R311),IF(AND('1C TSsoustraitance'!$D311&lt;&gt;"",$K$2="Pôle",'1C TSsoustraitance'!$E311="NON"),(('1C TSsoustraitance'!$J311+'1C TSsoustraitance'!$K311+'1C TSsoustraitance'!$L311)/'1C TSsoustraitance'!$AP311),IF(AND('1C TSsoustraitance'!$D311&lt;&gt;"",$K$2&lt;&gt;"Pôle"),0))))</f>
        <v>0</v>
      </c>
      <c r="N594" s="668">
        <f t="shared" si="144"/>
        <v>0</v>
      </c>
      <c r="O594" s="669">
        <f>IF(OR('1C TSsoustraitance'!$D311="",'1C TSsoustraitance'!$E311="OUI",'1C TSsoustraitance'!$AP311=0),0,(('1C TSsoustraitance'!$S311)/'1C TSsoustraitance'!$AP311))</f>
        <v>0</v>
      </c>
      <c r="P594" s="669">
        <f>IF(OR('1C TSsoustraitance'!$D311="",'1C TSsoustraitance'!$E311="OUI",'1C TSsoustraitance'!$AP311=0),0,(('1C TSsoustraitance'!$T311)/'1C TSsoustraitance'!$AP311))</f>
        <v>0</v>
      </c>
      <c r="Q594" s="669">
        <f>IF(OR('1C TSsoustraitance'!$D311="",'1C TSsoustraitance'!$E311="OUI",'1C TSsoustraitance'!$AP311=0),0,(('1C TSsoustraitance'!$U311)/'1C TSsoustraitance'!$AP311))</f>
        <v>0</v>
      </c>
      <c r="R594" s="669">
        <f>IF(OR('1C TSsoustraitance'!$D311="",'1C TSsoustraitance'!$E311="OUI",'1C TSsoustraitance'!$AP311=0),0,(('1C TSsoustraitance'!$V311)/'1C TSsoustraitance'!$AP311))</f>
        <v>0</v>
      </c>
      <c r="S594" s="669">
        <f>IF(OR('1C TSsoustraitance'!$D311="",'1C TSsoustraitance'!$E311="OUI",'1C TSsoustraitance'!$AP311=0),0,(('1C TSsoustraitance'!$W311)/'1C TSsoustraitance'!$AP311))</f>
        <v>0</v>
      </c>
      <c r="T594" s="669">
        <f>IF(OR('1C TSsoustraitance'!$D311="",'1C TSsoustraitance'!$E311="OUI",'1C TSsoustraitance'!$AP311=0),0,(('1C TSsoustraitance'!$X311)/'1C TSsoustraitance'!$AP311))</f>
        <v>0</v>
      </c>
      <c r="U594" s="669">
        <f>IF(OR('1C TSsoustraitance'!$D311="",'1C TSsoustraitance'!$E311="OUI",'1C TSsoustraitance'!$AP311=0),0,(('1C TSsoustraitance'!$Y311)/'1C TSsoustraitance'!$AP311))</f>
        <v>0</v>
      </c>
      <c r="V594" s="669">
        <f>IF(OR('1C TSsoustraitance'!$D311="",'1C TSsoustraitance'!$E311="OUI",'1C TSsoustraitance'!$AP311=0),0,(('1C TSsoustraitance'!$Z311)/'1C TSsoustraitance'!$AP311))</f>
        <v>0</v>
      </c>
      <c r="W594" s="669">
        <f>IF(OR('1C TSsoustraitance'!$D311="",'1C TSsoustraitance'!$E311="OUI",'1C TSsoustraitance'!$AP311=0),0,(('1C TSsoustraitance'!$AA311)/'1C TSsoustraitance'!$AP311))</f>
        <v>0</v>
      </c>
      <c r="X594" s="669">
        <f>IF(OR('1C TSsoustraitance'!$D311="",'1C TSsoustraitance'!$E311="OUI",'1C TSsoustraitance'!$AP311=0),0,(('1C TSsoustraitance'!$AB311)/'1C TSsoustraitance'!$AP311))</f>
        <v>0</v>
      </c>
      <c r="Y594" s="669">
        <f>IF(OR('1C TSsoustraitance'!$D311="",'1C TSsoustraitance'!$E311="OUI",'1C TSsoustraitance'!$AP311=0),0,(('1C TSsoustraitance'!$AC311)/'1C TSsoustraitance'!$AP311))</f>
        <v>0</v>
      </c>
      <c r="Z594" s="669">
        <f>IF(OR('1C TSsoustraitance'!$D311="",'1C TSsoustraitance'!$E311="OUI",'1C TSsoustraitance'!$AP311=0),0,(('1C TSsoustraitance'!$AD311)/'1C TSsoustraitance'!$AP311))</f>
        <v>0</v>
      </c>
      <c r="AA594" s="669">
        <f>IF(OR('1C TSsoustraitance'!$D311="",'1C TSsoustraitance'!$E311="OUI",'1C TSsoustraitance'!$AP311=0),0,(('1C TSsoustraitance'!$AE311)/'1C TSsoustraitance'!$AP311))</f>
        <v>0</v>
      </c>
      <c r="AB594" s="669">
        <f>IF(OR('1C TSsoustraitance'!$D311="",'1C TSsoustraitance'!$E311="OUI",'1C TSsoustraitance'!$AP311=0),0,(('1C TSsoustraitance'!$AF311)/'1C TSsoustraitance'!$AP311))</f>
        <v>0</v>
      </c>
      <c r="AC594" s="669">
        <f>IF(OR('1C TSsoustraitance'!$D311="",'1C TSsoustraitance'!$E311="OUI",'1C TSsoustraitance'!$AP311=0),0,(('1C TSsoustraitance'!$AG311)/'1C TSsoustraitance'!$AP311))</f>
        <v>0</v>
      </c>
      <c r="AD594" s="669">
        <f>IF(OR('1C TSsoustraitance'!$D311="",'1C TSsoustraitance'!$E311="OUI",'1C TSsoustraitance'!$AP311=0),0,(('1C TSsoustraitance'!$AH311)/'1C TSsoustraitance'!$AP311))</f>
        <v>0</v>
      </c>
      <c r="AE594" s="669">
        <f>IF(OR('1C TSsoustraitance'!$D311="",'1C TSsoustraitance'!$E311="OUI",'1C TSsoustraitance'!$AP311=0),0,(('1C TSsoustraitance'!$AI311)/'1C TSsoustraitance'!$AP311))</f>
        <v>0</v>
      </c>
      <c r="AF594" s="669">
        <f>IF(OR('1C TSsoustraitance'!$D311="",'1C TSsoustraitance'!$E311="OUI",'1C TSsoustraitance'!$AP311=0),0,(('1C TSsoustraitance'!$AJ311)/'1C TSsoustraitance'!$AP311))</f>
        <v>0</v>
      </c>
      <c r="AG594" s="669">
        <f>IF(OR('1C TSsoustraitance'!$D311="",'1C TSsoustraitance'!$E311="OUI",'1C TSsoustraitance'!$AP311=0),0,(('1C TSsoustraitance'!$AK311)/'1C TSsoustraitance'!$AP311))</f>
        <v>0</v>
      </c>
      <c r="AH594" s="669">
        <f>IF(OR('1C TSsoustraitance'!$D311="",'1C TSsoustraitance'!$E311="OUI",'1C TSsoustraitance'!$AP311=0),0,(('1C TSsoustraitance'!$AL311)/'1C TSsoustraitance'!$AP311))</f>
        <v>0</v>
      </c>
      <c r="AI594" s="669">
        <f>IF(OR('1C TSsoustraitance'!$D311="",'1C TSsoustraitance'!$E311="OUI",'1C TSsoustraitance'!$AP311=0),0,(('1C TSsoustraitance'!$AM311)/'1C TSsoustraitance'!$AP311))</f>
        <v>0</v>
      </c>
      <c r="AJ594" s="669">
        <f>IF(OR('1C TSsoustraitance'!$D311="",'1C TSsoustraitance'!$E311="OUI",'1C TSsoustraitance'!$AP311=0),0,(('1C TSsoustraitance'!$AN311)/'1C TSsoustraitance'!$AP311))</f>
        <v>0</v>
      </c>
      <c r="AK594" s="669">
        <f t="shared" si="142"/>
        <v>0</v>
      </c>
      <c r="AL594" s="668">
        <f t="shared" si="143"/>
        <v>0</v>
      </c>
      <c r="AM594" s="670">
        <f>IF(Tableau7[[#This Row],[N° pièce]]="",0,(Tableau7[[#This Row],[hors TVA]]+(Tableau7[[#This Row],[hors TVA]]*Tableau7[[#This Row],[Taux TVA]])-(Tableau7[[#This Row],[hors TVA]]*Tableau7[[#This Row],[Taux TVA]]*Tableau7[[#This Row],[Régime TVA: Récupération]]))*Tableau7[[#This Row],[Type 1]])</f>
        <v>0</v>
      </c>
      <c r="AN594" s="670">
        <f>IF(Tableau7[[#This Row],[N° pièce]]="",0,IF($K$2="pôle",((Tableau7[[#This Row],[hors TVA]]+(Tableau7[[#This Row],[hors TVA]]*Tableau7[[#This Row],[Taux TVA]])-(Tableau7[[#This Row],[hors TVA]]*Tableau7[[#This Row],[Taux TVA]]*Tableau7[[#This Row],[Régime TVA: Récupération]]))*Tableau7[[#This Row],[Type 2]]),0))</f>
        <v>0</v>
      </c>
      <c r="AO594" s="670">
        <f t="shared" si="139"/>
        <v>0</v>
      </c>
      <c r="AP594" s="255">
        <f t="shared" si="138"/>
        <v>0</v>
      </c>
      <c r="AQ594" s="506">
        <f t="shared" si="145"/>
        <v>0</v>
      </c>
      <c r="AR594" s="671"/>
      <c r="AS594" s="512"/>
      <c r="AT594" s="513" t="str">
        <f>IF(('1C TSsoustraitance'!AP311*FICHE!C$14&lt;J594),"Forfait limité à "&amp;FICHE!C$14&amp;"€/jour","")</f>
        <v/>
      </c>
      <c r="AU594" s="797"/>
      <c r="AV594" s="484"/>
      <c r="AW594" s="484"/>
      <c r="AX594" s="484"/>
      <c r="AY594" s="484"/>
      <c r="AZ594" s="484"/>
      <c r="BA594" s="4"/>
      <c r="BB594" s="4"/>
      <c r="BC594" s="4"/>
      <c r="BD594" s="4"/>
      <c r="BE594" s="4"/>
      <c r="BF594" s="4"/>
      <c r="BG594" s="4"/>
      <c r="BH594" s="4"/>
      <c r="BI594" s="4"/>
      <c r="BJ594" s="4"/>
      <c r="BK594" s="4"/>
      <c r="BL594" s="4"/>
      <c r="BM594" s="4"/>
      <c r="BN594" s="4"/>
      <c r="BO594" s="4"/>
      <c r="BP594" s="4"/>
      <c r="BQ594" s="4"/>
      <c r="BR594" s="4"/>
      <c r="BS594" s="4"/>
      <c r="BT594" s="4"/>
      <c r="BU594" s="4"/>
      <c r="BV594" s="4"/>
      <c r="BW594" s="4"/>
      <c r="BX594" s="4"/>
      <c r="BY594" s="4"/>
      <c r="BZ594" s="4"/>
      <c r="CA594" s="4"/>
      <c r="CB594" s="4"/>
      <c r="CC594" s="4"/>
      <c r="CD594" s="4"/>
      <c r="CE594" s="4"/>
      <c r="CF594" s="4"/>
      <c r="CG594" s="4"/>
      <c r="CH594" s="4"/>
      <c r="CI594" s="4"/>
      <c r="CJ594" s="4"/>
      <c r="CK594" s="4"/>
      <c r="CL594" s="4"/>
      <c r="CM594" s="4"/>
      <c r="CN594" s="4"/>
      <c r="CO594" s="4"/>
      <c r="CP594" s="4"/>
      <c r="CQ594" s="4"/>
      <c r="CR594" s="4"/>
      <c r="CS594" s="4"/>
      <c r="CT594" s="4"/>
      <c r="CU594" s="4"/>
      <c r="CV594" s="4"/>
      <c r="CW594" s="4"/>
      <c r="CX594" s="4"/>
      <c r="CY594" s="4"/>
      <c r="CZ594" s="4"/>
      <c r="DA594" s="4"/>
      <c r="DB594" s="4"/>
      <c r="DC594" s="4"/>
      <c r="DD594" s="4"/>
      <c r="DE594" s="4"/>
      <c r="DF594" s="4"/>
      <c r="DG594" s="4"/>
      <c r="DH594" s="4"/>
      <c r="DI594" s="4"/>
      <c r="DJ594" s="4"/>
      <c r="DK594" s="4"/>
      <c r="DL594" s="4"/>
      <c r="DM594" s="4"/>
      <c r="DN594" s="4"/>
      <c r="DO594" s="4"/>
      <c r="DP594" s="4"/>
      <c r="DQ594" s="4"/>
      <c r="DR594" s="4"/>
      <c r="DS594" s="4"/>
      <c r="DT594" s="4"/>
      <c r="DU594" s="4"/>
      <c r="DV594" s="4"/>
      <c r="DW594" s="4"/>
      <c r="DX594" s="4"/>
      <c r="DY594" s="4"/>
      <c r="DZ594" s="4"/>
      <c r="EA594" s="4"/>
      <c r="EB594" s="4"/>
      <c r="EC594" s="4"/>
      <c r="ED594" s="4"/>
      <c r="EE594" s="4"/>
      <c r="EF594" s="4"/>
      <c r="EG594" s="4"/>
      <c r="EH594" s="4"/>
      <c r="EI594" s="4"/>
      <c r="EJ594" s="4"/>
      <c r="EK594" s="4"/>
      <c r="EL594" s="4"/>
      <c r="EM594" s="4"/>
      <c r="EN594" s="4"/>
      <c r="EO594" s="4"/>
      <c r="EP594" s="4"/>
      <c r="EQ594" s="4"/>
      <c r="ER594" s="4"/>
      <c r="ES594" s="4"/>
      <c r="ET594" s="4"/>
      <c r="EU594" s="4"/>
      <c r="EV594" s="4"/>
      <c r="EW594" s="4"/>
      <c r="EX594" s="4"/>
      <c r="EY594" s="4"/>
      <c r="EZ594" s="4"/>
      <c r="FA594" s="4"/>
      <c r="FB594" s="4"/>
      <c r="FC594" s="4"/>
      <c r="FD594" s="4"/>
      <c r="FE594" s="4"/>
      <c r="FF594" s="4"/>
      <c r="FG594" s="4"/>
      <c r="FH594" s="4"/>
      <c r="FI594" s="4"/>
      <c r="FJ594" s="4"/>
      <c r="FK594" s="4"/>
      <c r="FL594" s="4"/>
      <c r="FM594" s="4"/>
      <c r="FN594" s="4"/>
      <c r="FO594" s="4"/>
      <c r="FP594" s="4"/>
      <c r="FQ594" s="4"/>
      <c r="FR594" s="4"/>
      <c r="FS594" s="4"/>
      <c r="FT594" s="4"/>
      <c r="FU594" s="4"/>
      <c r="FV594" s="4"/>
      <c r="FW594" s="4"/>
      <c r="FX594" s="4"/>
      <c r="FY594" s="4"/>
      <c r="FZ594" s="4"/>
      <c r="GA594" s="4"/>
      <c r="GB594" s="4"/>
      <c r="GC594" s="4"/>
      <c r="GD594" s="4"/>
      <c r="GE594" s="4"/>
      <c r="GF594" s="4"/>
      <c r="GG594" s="4"/>
      <c r="GH594" s="4"/>
      <c r="GI594" s="4"/>
      <c r="GJ594" s="4"/>
      <c r="GK594" s="4"/>
      <c r="GL594" s="4"/>
      <c r="GM594" s="4"/>
      <c r="GN594" s="4"/>
      <c r="GO594" s="4"/>
      <c r="GP594" s="4"/>
      <c r="GQ594" s="4"/>
      <c r="GR594" s="4"/>
      <c r="GS594" s="4"/>
      <c r="GT594" s="4"/>
      <c r="GU594" s="4"/>
      <c r="GV594" s="4"/>
      <c r="GW594" s="4"/>
      <c r="GX594" s="4"/>
      <c r="GY594" s="4"/>
      <c r="GZ594" s="4"/>
      <c r="HA594" s="4"/>
      <c r="HB594" s="4"/>
      <c r="HC594" s="4"/>
    </row>
    <row r="595" spans="1:211" s="380" customFormat="1" ht="13.9" customHeight="1">
      <c r="A595" s="828" t="str">
        <f>IF('1C TSsoustraitance'!$A312&lt;&gt;0,'1C TSsoustraitance'!$A312,"")</f>
        <v/>
      </c>
      <c r="B595" s="530"/>
      <c r="C595" s="513" t="str">
        <f>IF('1C TSsoustraitance'!$A312&lt;&gt;0,'1C TSsoustraitance'!$B312,"")</f>
        <v/>
      </c>
      <c r="D595" s="513" t="str">
        <f>IF('1C TSsoustraitance'!$A312&lt;&gt;0,'1C TSsoustraitance'!$C312,"")</f>
        <v/>
      </c>
      <c r="E595" s="684"/>
      <c r="F595" s="685"/>
      <c r="G595" s="666">
        <f>'1C TSsoustraitance'!$D312</f>
        <v>0</v>
      </c>
      <c r="H595" s="533">
        <v>0.21</v>
      </c>
      <c r="I595" s="533">
        <v>1</v>
      </c>
      <c r="J595" s="534"/>
      <c r="K595" s="667">
        <f t="shared" si="141"/>
        <v>0</v>
      </c>
      <c r="L595" s="668">
        <f>IF(OR('1C TSsoustraitance'!$D312="",'1C TSsoustraitance'!$AP312=0),0,IF(AND('1C TSsoustraitance'!$D312&lt;&gt;"",$K$2="Pôle",'1C TSsoustraitance'!$E312="OUI"),(('1C TSsoustraitance'!$F312+'1C TSsoustraitance'!$G312+'1C TSsoustraitance'!$H312+'1C TSsoustraitance'!$I312+'1C TSsoustraitance'!$M312)/'1C TSsoustraitance'!$R312),IF(AND('1C TSsoustraitance'!$D312&lt;&gt;"",$K$2="Pôle",'1C TSsoustraitance'!$E312="NON"),(('1C TSsoustraitance'!$F312+'1C TSsoustraitance'!$G312+'1C TSsoustraitance'!$H312+'1C TSsoustraitance'!$I312+'1C TSsoustraitance'!$M312)/'1C TSsoustraitance'!$AP312),IF(AND('1C TSsoustraitance'!$D312&lt;&gt;"",$K$2&lt;&gt;"Pôle",'1C TSsoustraitance'!$E312="OUI"),(('1C TSsoustraitance'!$F312+'1C TSsoustraitance'!$G312+'1C TSsoustraitance'!$H312+'1C TSsoustraitance'!$I312+'1C TSsoustraitance'!$J312+'1C TSsoustraitance'!$K312+'1C TSsoustraitance'!$L312+'1C TSsoustraitance'!$M312+'1C TSsoustraitance'!$N312+'1C TSsoustraitance'!$O312+'1C TSsoustraitance'!$P312+'1C TSsoustraitance'!$Q312)/'1C TSsoustraitance'!$R312),IF(AND('1C TSsoustraitance'!$D312&lt;&gt;"",$K$2&lt;&gt;"Pôle",'1C TSsoustraitance'!$E312="NON"),(('1C TSsoustraitance'!$F312+'1C TSsoustraitance'!$G312+'1C TSsoustraitance'!$H312+'1C TSsoustraitance'!$I312+'1C TSsoustraitance'!$J312+'1C TSsoustraitance'!$K312+'1C TSsoustraitance'!$L312+'1C TSsoustraitance'!$M312+'1C TSsoustraitance'!$N312+'1C TSsoustraitance'!$O312+'1C TSsoustraitance'!$P312+'1C TSsoustraitance'!$Q312))/'1C TSsoustraitance'!$AP312)))))</f>
        <v>0</v>
      </c>
      <c r="M595" s="668">
        <f>IF(OR('1C TSsoustraitance'!$D312="",'1C TSsoustraitance'!AP$13=0),0,IF(AND('1C TSsoustraitance'!$D312&lt;&gt;"",$K$2="Pôle",'1C TSsoustraitance'!$E312="OUI"),(('1C TSsoustraitance'!$J312+'1C TSsoustraitance'!$K312+'1C TSsoustraitance'!$L312)/'1C TSsoustraitance'!$R312),IF(AND('1C TSsoustraitance'!$D312&lt;&gt;"",$K$2="Pôle",'1C TSsoustraitance'!$E312="NON"),(('1C TSsoustraitance'!$J312+'1C TSsoustraitance'!$K312+'1C TSsoustraitance'!$L312)/'1C TSsoustraitance'!$AP312),IF(AND('1C TSsoustraitance'!$D312&lt;&gt;"",$K$2&lt;&gt;"Pôle"),0))))</f>
        <v>0</v>
      </c>
      <c r="N595" s="668">
        <f t="shared" si="144"/>
        <v>0</v>
      </c>
      <c r="O595" s="669">
        <f>IF(OR('1C TSsoustraitance'!$D312="",'1C TSsoustraitance'!$E312="OUI",'1C TSsoustraitance'!$AP312=0),0,(('1C TSsoustraitance'!$S312)/'1C TSsoustraitance'!$AP312))</f>
        <v>0</v>
      </c>
      <c r="P595" s="669">
        <f>IF(OR('1C TSsoustraitance'!$D312="",'1C TSsoustraitance'!$E312="OUI",'1C TSsoustraitance'!$AP312=0),0,(('1C TSsoustraitance'!$T312)/'1C TSsoustraitance'!$AP312))</f>
        <v>0</v>
      </c>
      <c r="Q595" s="669">
        <f>IF(OR('1C TSsoustraitance'!$D312="",'1C TSsoustraitance'!$E312="OUI",'1C TSsoustraitance'!$AP312=0),0,(('1C TSsoustraitance'!$U312)/'1C TSsoustraitance'!$AP312))</f>
        <v>0</v>
      </c>
      <c r="R595" s="669">
        <f>IF(OR('1C TSsoustraitance'!$D312="",'1C TSsoustraitance'!$E312="OUI",'1C TSsoustraitance'!$AP312=0),0,(('1C TSsoustraitance'!$V312)/'1C TSsoustraitance'!$AP312))</f>
        <v>0</v>
      </c>
      <c r="S595" s="669">
        <f>IF(OR('1C TSsoustraitance'!$D312="",'1C TSsoustraitance'!$E312="OUI",'1C TSsoustraitance'!$AP312=0),0,(('1C TSsoustraitance'!$W312)/'1C TSsoustraitance'!$AP312))</f>
        <v>0</v>
      </c>
      <c r="T595" s="669">
        <f>IF(OR('1C TSsoustraitance'!$D312="",'1C TSsoustraitance'!$E312="OUI",'1C TSsoustraitance'!$AP312=0),0,(('1C TSsoustraitance'!$X312)/'1C TSsoustraitance'!$AP312))</f>
        <v>0</v>
      </c>
      <c r="U595" s="669">
        <f>IF(OR('1C TSsoustraitance'!$D312="",'1C TSsoustraitance'!$E312="OUI",'1C TSsoustraitance'!$AP312=0),0,(('1C TSsoustraitance'!$Y312)/'1C TSsoustraitance'!$AP312))</f>
        <v>0</v>
      </c>
      <c r="V595" s="669">
        <f>IF(OR('1C TSsoustraitance'!$D312="",'1C TSsoustraitance'!$E312="OUI",'1C TSsoustraitance'!$AP312=0),0,(('1C TSsoustraitance'!$Z312)/'1C TSsoustraitance'!$AP312))</f>
        <v>0</v>
      </c>
      <c r="W595" s="669">
        <f>IF(OR('1C TSsoustraitance'!$D312="",'1C TSsoustraitance'!$E312="OUI",'1C TSsoustraitance'!$AP312=0),0,(('1C TSsoustraitance'!$AA312)/'1C TSsoustraitance'!$AP312))</f>
        <v>0</v>
      </c>
      <c r="X595" s="669">
        <f>IF(OR('1C TSsoustraitance'!$D312="",'1C TSsoustraitance'!$E312="OUI",'1C TSsoustraitance'!$AP312=0),0,(('1C TSsoustraitance'!$AB312)/'1C TSsoustraitance'!$AP312))</f>
        <v>0</v>
      </c>
      <c r="Y595" s="669">
        <f>IF(OR('1C TSsoustraitance'!$D312="",'1C TSsoustraitance'!$E312="OUI",'1C TSsoustraitance'!$AP312=0),0,(('1C TSsoustraitance'!$AC312)/'1C TSsoustraitance'!$AP312))</f>
        <v>0</v>
      </c>
      <c r="Z595" s="669">
        <f>IF(OR('1C TSsoustraitance'!$D312="",'1C TSsoustraitance'!$E312="OUI",'1C TSsoustraitance'!$AP312=0),0,(('1C TSsoustraitance'!$AD312)/'1C TSsoustraitance'!$AP312))</f>
        <v>0</v>
      </c>
      <c r="AA595" s="669">
        <f>IF(OR('1C TSsoustraitance'!$D312="",'1C TSsoustraitance'!$E312="OUI",'1C TSsoustraitance'!$AP312=0),0,(('1C TSsoustraitance'!$AE312)/'1C TSsoustraitance'!$AP312))</f>
        <v>0</v>
      </c>
      <c r="AB595" s="669">
        <f>IF(OR('1C TSsoustraitance'!$D312="",'1C TSsoustraitance'!$E312="OUI",'1C TSsoustraitance'!$AP312=0),0,(('1C TSsoustraitance'!$AF312)/'1C TSsoustraitance'!$AP312))</f>
        <v>0</v>
      </c>
      <c r="AC595" s="669">
        <f>IF(OR('1C TSsoustraitance'!$D312="",'1C TSsoustraitance'!$E312="OUI",'1C TSsoustraitance'!$AP312=0),0,(('1C TSsoustraitance'!$AG312)/'1C TSsoustraitance'!$AP312))</f>
        <v>0</v>
      </c>
      <c r="AD595" s="669">
        <f>IF(OR('1C TSsoustraitance'!$D312="",'1C TSsoustraitance'!$E312="OUI",'1C TSsoustraitance'!$AP312=0),0,(('1C TSsoustraitance'!$AH312)/'1C TSsoustraitance'!$AP312))</f>
        <v>0</v>
      </c>
      <c r="AE595" s="669">
        <f>IF(OR('1C TSsoustraitance'!$D312="",'1C TSsoustraitance'!$E312="OUI",'1C TSsoustraitance'!$AP312=0),0,(('1C TSsoustraitance'!$AI312)/'1C TSsoustraitance'!$AP312))</f>
        <v>0</v>
      </c>
      <c r="AF595" s="669">
        <f>IF(OR('1C TSsoustraitance'!$D312="",'1C TSsoustraitance'!$E312="OUI",'1C TSsoustraitance'!$AP312=0),0,(('1C TSsoustraitance'!$AJ312)/'1C TSsoustraitance'!$AP312))</f>
        <v>0</v>
      </c>
      <c r="AG595" s="669">
        <f>IF(OR('1C TSsoustraitance'!$D312="",'1C TSsoustraitance'!$E312="OUI",'1C TSsoustraitance'!$AP312=0),0,(('1C TSsoustraitance'!$AK312)/'1C TSsoustraitance'!$AP312))</f>
        <v>0</v>
      </c>
      <c r="AH595" s="669">
        <f>IF(OR('1C TSsoustraitance'!$D312="",'1C TSsoustraitance'!$E312="OUI",'1C TSsoustraitance'!$AP312=0),0,(('1C TSsoustraitance'!$AL312)/'1C TSsoustraitance'!$AP312))</f>
        <v>0</v>
      </c>
      <c r="AI595" s="669">
        <f>IF(OR('1C TSsoustraitance'!$D312="",'1C TSsoustraitance'!$E312="OUI",'1C TSsoustraitance'!$AP312=0),0,(('1C TSsoustraitance'!$AM312)/'1C TSsoustraitance'!$AP312))</f>
        <v>0</v>
      </c>
      <c r="AJ595" s="669">
        <f>IF(OR('1C TSsoustraitance'!$D312="",'1C TSsoustraitance'!$E312="OUI",'1C TSsoustraitance'!$AP312=0),0,(('1C TSsoustraitance'!$AN312)/'1C TSsoustraitance'!$AP312))</f>
        <v>0</v>
      </c>
      <c r="AK595" s="669">
        <f t="shared" si="142"/>
        <v>0</v>
      </c>
      <c r="AL595" s="668">
        <f t="shared" si="143"/>
        <v>0</v>
      </c>
      <c r="AM595" s="670">
        <f>IF(Tableau7[[#This Row],[N° pièce]]="",0,(Tableau7[[#This Row],[hors TVA]]+(Tableau7[[#This Row],[hors TVA]]*Tableau7[[#This Row],[Taux TVA]])-(Tableau7[[#This Row],[hors TVA]]*Tableau7[[#This Row],[Taux TVA]]*Tableau7[[#This Row],[Régime TVA: Récupération]]))*Tableau7[[#This Row],[Type 1]])</f>
        <v>0</v>
      </c>
      <c r="AN595" s="670">
        <f>IF(Tableau7[[#This Row],[N° pièce]]="",0,IF($K$2="pôle",((Tableau7[[#This Row],[hors TVA]]+(Tableau7[[#This Row],[hors TVA]]*Tableau7[[#This Row],[Taux TVA]])-(Tableau7[[#This Row],[hors TVA]]*Tableau7[[#This Row],[Taux TVA]]*Tableau7[[#This Row],[Régime TVA: Récupération]]))*Tableau7[[#This Row],[Type 2]]),0))</f>
        <v>0</v>
      </c>
      <c r="AO595" s="670">
        <f t="shared" si="139"/>
        <v>0</v>
      </c>
      <c r="AP595" s="255">
        <f t="shared" si="138"/>
        <v>0</v>
      </c>
      <c r="AQ595" s="506">
        <f t="shared" si="145"/>
        <v>0</v>
      </c>
      <c r="AR595" s="671"/>
      <c r="AS595" s="512"/>
      <c r="AT595" s="513" t="str">
        <f>IF(('1C TSsoustraitance'!AP312*FICHE!C$14&lt;J595),"Forfait limité à "&amp;FICHE!C$14&amp;"€/jour","")</f>
        <v/>
      </c>
      <c r="AU595" s="797"/>
      <c r="AV595" s="484"/>
      <c r="AW595" s="484"/>
      <c r="AX595" s="484"/>
      <c r="AY595" s="484"/>
      <c r="AZ595" s="484"/>
      <c r="BA595" s="4"/>
      <c r="BB595" s="4"/>
      <c r="BC595" s="4"/>
      <c r="BD595" s="4"/>
      <c r="BE595" s="4"/>
      <c r="BF595" s="4"/>
      <c r="BG595" s="4"/>
      <c r="BH595" s="4"/>
      <c r="BI595" s="4"/>
      <c r="BJ595" s="4"/>
      <c r="BK595" s="4"/>
      <c r="BL595" s="4"/>
      <c r="BM595" s="4"/>
      <c r="BN595" s="4"/>
      <c r="BO595" s="4"/>
      <c r="BP595" s="4"/>
      <c r="BQ595" s="4"/>
      <c r="BR595" s="4"/>
      <c r="BS595" s="4"/>
      <c r="BT595" s="4"/>
      <c r="BU595" s="4"/>
      <c r="BV595" s="4"/>
      <c r="BW595" s="4"/>
      <c r="BX595" s="4"/>
      <c r="BY595" s="4"/>
      <c r="BZ595" s="4"/>
      <c r="CA595" s="4"/>
      <c r="CB595" s="4"/>
      <c r="CC595" s="4"/>
      <c r="CD595" s="4"/>
      <c r="CE595" s="4"/>
      <c r="CF595" s="4"/>
      <c r="CG595" s="4"/>
      <c r="CH595" s="4"/>
      <c r="CI595" s="4"/>
      <c r="CJ595" s="4"/>
      <c r="CK595" s="4"/>
      <c r="CL595" s="4"/>
      <c r="CM595" s="4"/>
      <c r="CN595" s="4"/>
      <c r="CO595" s="4"/>
      <c r="CP595" s="4"/>
      <c r="CQ595" s="4"/>
      <c r="CR595" s="4"/>
      <c r="CS595" s="4"/>
      <c r="CT595" s="4"/>
      <c r="CU595" s="4"/>
      <c r="CV595" s="4"/>
      <c r="CW595" s="4"/>
      <c r="CX595" s="4"/>
      <c r="CY595" s="4"/>
      <c r="CZ595" s="4"/>
      <c r="DA595" s="4"/>
      <c r="DB595" s="4"/>
      <c r="DC595" s="4"/>
      <c r="DD595" s="4"/>
      <c r="DE595" s="4"/>
      <c r="DF595" s="4"/>
      <c r="DG595" s="4"/>
      <c r="DH595" s="4"/>
      <c r="DI595" s="4"/>
      <c r="DJ595" s="4"/>
      <c r="DK595" s="4"/>
      <c r="DL595" s="4"/>
      <c r="DM595" s="4"/>
      <c r="DN595" s="4"/>
      <c r="DO595" s="4"/>
      <c r="DP595" s="4"/>
      <c r="DQ595" s="4"/>
      <c r="DR595" s="4"/>
      <c r="DS595" s="4"/>
      <c r="DT595" s="4"/>
      <c r="DU595" s="4"/>
      <c r="DV595" s="4"/>
      <c r="DW595" s="4"/>
      <c r="DX595" s="4"/>
      <c r="DY595" s="4"/>
      <c r="DZ595" s="4"/>
      <c r="EA595" s="4"/>
      <c r="EB595" s="4"/>
      <c r="EC595" s="4"/>
      <c r="ED595" s="4"/>
      <c r="EE595" s="4"/>
      <c r="EF595" s="4"/>
      <c r="EG595" s="4"/>
      <c r="EH595" s="4"/>
      <c r="EI595" s="4"/>
      <c r="EJ595" s="4"/>
      <c r="EK595" s="4"/>
      <c r="EL595" s="4"/>
      <c r="EM595" s="4"/>
      <c r="EN595" s="4"/>
      <c r="EO595" s="4"/>
      <c r="EP595" s="4"/>
      <c r="EQ595" s="4"/>
      <c r="ER595" s="4"/>
      <c r="ES595" s="4"/>
      <c r="ET595" s="4"/>
      <c r="EU595" s="4"/>
      <c r="EV595" s="4"/>
      <c r="EW595" s="4"/>
      <c r="EX595" s="4"/>
      <c r="EY595" s="4"/>
      <c r="EZ595" s="4"/>
      <c r="FA595" s="4"/>
      <c r="FB595" s="4"/>
      <c r="FC595" s="4"/>
      <c r="FD595" s="4"/>
      <c r="FE595" s="4"/>
      <c r="FF595" s="4"/>
      <c r="FG595" s="4"/>
      <c r="FH595" s="4"/>
      <c r="FI595" s="4"/>
      <c r="FJ595" s="4"/>
      <c r="FK595" s="4"/>
      <c r="FL595" s="4"/>
      <c r="FM595" s="4"/>
      <c r="FN595" s="4"/>
      <c r="FO595" s="4"/>
      <c r="FP595" s="4"/>
      <c r="FQ595" s="4"/>
      <c r="FR595" s="4"/>
      <c r="FS595" s="4"/>
      <c r="FT595" s="4"/>
      <c r="FU595" s="4"/>
      <c r="FV595" s="4"/>
      <c r="FW595" s="4"/>
      <c r="FX595" s="4"/>
      <c r="FY595" s="4"/>
      <c r="FZ595" s="4"/>
      <c r="GA595" s="4"/>
      <c r="GB595" s="4"/>
      <c r="GC595" s="4"/>
      <c r="GD595" s="4"/>
      <c r="GE595" s="4"/>
      <c r="GF595" s="4"/>
      <c r="GG595" s="4"/>
      <c r="GH595" s="4"/>
      <c r="GI595" s="4"/>
      <c r="GJ595" s="4"/>
      <c r="GK595" s="4"/>
      <c r="GL595" s="4"/>
      <c r="GM595" s="4"/>
      <c r="GN595" s="4"/>
      <c r="GO595" s="4"/>
      <c r="GP595" s="4"/>
      <c r="GQ595" s="4"/>
      <c r="GR595" s="4"/>
      <c r="GS595" s="4"/>
      <c r="GT595" s="4"/>
      <c r="GU595" s="4"/>
      <c r="GV595" s="4"/>
      <c r="GW595" s="4"/>
      <c r="GX595" s="4"/>
      <c r="GY595" s="4"/>
      <c r="GZ595" s="4"/>
      <c r="HA595" s="4"/>
      <c r="HB595" s="4"/>
      <c r="HC595" s="4"/>
    </row>
    <row r="596" spans="1:211" s="380" customFormat="1" ht="13.9" customHeight="1">
      <c r="A596" s="828" t="str">
        <f>IF('1C TSsoustraitance'!$A313&lt;&gt;0,'1C TSsoustraitance'!$A313,"")</f>
        <v/>
      </c>
      <c r="B596" s="530"/>
      <c r="C596" s="513" t="str">
        <f>IF('1C TSsoustraitance'!$A313&lt;&gt;0,'1C TSsoustraitance'!$B313,"")</f>
        <v/>
      </c>
      <c r="D596" s="513" t="str">
        <f>IF('1C TSsoustraitance'!$A313&lt;&gt;0,'1C TSsoustraitance'!$C313,"")</f>
        <v/>
      </c>
      <c r="E596" s="684"/>
      <c r="F596" s="685"/>
      <c r="G596" s="666">
        <f>'1C TSsoustraitance'!$D313</f>
        <v>0</v>
      </c>
      <c r="H596" s="533">
        <v>0.21</v>
      </c>
      <c r="I596" s="533">
        <v>1</v>
      </c>
      <c r="J596" s="534"/>
      <c r="K596" s="667">
        <f t="shared" si="141"/>
        <v>0</v>
      </c>
      <c r="L596" s="668">
        <f>IF(OR('1C TSsoustraitance'!$D313="",'1C TSsoustraitance'!$AP313=0),0,IF(AND('1C TSsoustraitance'!$D313&lt;&gt;"",$K$2="Pôle",'1C TSsoustraitance'!$E313="OUI"),(('1C TSsoustraitance'!$F313+'1C TSsoustraitance'!$G313+'1C TSsoustraitance'!$H313+'1C TSsoustraitance'!$I313+'1C TSsoustraitance'!$M313)/'1C TSsoustraitance'!$R313),IF(AND('1C TSsoustraitance'!$D313&lt;&gt;"",$K$2="Pôle",'1C TSsoustraitance'!$E313="NON"),(('1C TSsoustraitance'!$F313+'1C TSsoustraitance'!$G313+'1C TSsoustraitance'!$H313+'1C TSsoustraitance'!$I313+'1C TSsoustraitance'!$M313)/'1C TSsoustraitance'!$AP313),IF(AND('1C TSsoustraitance'!$D313&lt;&gt;"",$K$2&lt;&gt;"Pôle",'1C TSsoustraitance'!$E313="OUI"),(('1C TSsoustraitance'!$F313+'1C TSsoustraitance'!$G313+'1C TSsoustraitance'!$H313+'1C TSsoustraitance'!$I313+'1C TSsoustraitance'!$J313+'1C TSsoustraitance'!$K313+'1C TSsoustraitance'!$L313+'1C TSsoustraitance'!$M313+'1C TSsoustraitance'!$N313+'1C TSsoustraitance'!$O313+'1C TSsoustraitance'!$P313+'1C TSsoustraitance'!$Q313)/'1C TSsoustraitance'!$R313),IF(AND('1C TSsoustraitance'!$D313&lt;&gt;"",$K$2&lt;&gt;"Pôle",'1C TSsoustraitance'!$E313="NON"),(('1C TSsoustraitance'!$F313+'1C TSsoustraitance'!$G313+'1C TSsoustraitance'!$H313+'1C TSsoustraitance'!$I313+'1C TSsoustraitance'!$J313+'1C TSsoustraitance'!$K313+'1C TSsoustraitance'!$L313+'1C TSsoustraitance'!$M313+'1C TSsoustraitance'!$N313+'1C TSsoustraitance'!$O313+'1C TSsoustraitance'!$P313+'1C TSsoustraitance'!$Q313))/'1C TSsoustraitance'!$AP313)))))</f>
        <v>0</v>
      </c>
      <c r="M596" s="668">
        <f>IF(OR('1C TSsoustraitance'!$D313="",'1C TSsoustraitance'!AP$13=0),0,IF(AND('1C TSsoustraitance'!$D313&lt;&gt;"",$K$2="Pôle",'1C TSsoustraitance'!$E313="OUI"),(('1C TSsoustraitance'!$J313+'1C TSsoustraitance'!$K313+'1C TSsoustraitance'!$L313)/'1C TSsoustraitance'!$R313),IF(AND('1C TSsoustraitance'!$D313&lt;&gt;"",$K$2="Pôle",'1C TSsoustraitance'!$E313="NON"),(('1C TSsoustraitance'!$J313+'1C TSsoustraitance'!$K313+'1C TSsoustraitance'!$L313)/'1C TSsoustraitance'!$AP313),IF(AND('1C TSsoustraitance'!$D313&lt;&gt;"",$K$2&lt;&gt;"Pôle"),0))))</f>
        <v>0</v>
      </c>
      <c r="N596" s="668">
        <f t="shared" si="144"/>
        <v>0</v>
      </c>
      <c r="O596" s="669">
        <f>IF(OR('1C TSsoustraitance'!$D313="",'1C TSsoustraitance'!$E313="OUI",'1C TSsoustraitance'!$AP313=0),0,(('1C TSsoustraitance'!$S313)/'1C TSsoustraitance'!$AP313))</f>
        <v>0</v>
      </c>
      <c r="P596" s="669">
        <f>IF(OR('1C TSsoustraitance'!$D313="",'1C TSsoustraitance'!$E313="OUI",'1C TSsoustraitance'!$AP313=0),0,(('1C TSsoustraitance'!$T313)/'1C TSsoustraitance'!$AP313))</f>
        <v>0</v>
      </c>
      <c r="Q596" s="669">
        <f>IF(OR('1C TSsoustraitance'!$D313="",'1C TSsoustraitance'!$E313="OUI",'1C TSsoustraitance'!$AP313=0),0,(('1C TSsoustraitance'!$U313)/'1C TSsoustraitance'!$AP313))</f>
        <v>0</v>
      </c>
      <c r="R596" s="669">
        <f>IF(OR('1C TSsoustraitance'!$D313="",'1C TSsoustraitance'!$E313="OUI",'1C TSsoustraitance'!$AP313=0),0,(('1C TSsoustraitance'!$V313)/'1C TSsoustraitance'!$AP313))</f>
        <v>0</v>
      </c>
      <c r="S596" s="669">
        <f>IF(OR('1C TSsoustraitance'!$D313="",'1C TSsoustraitance'!$E313="OUI",'1C TSsoustraitance'!$AP313=0),0,(('1C TSsoustraitance'!$W313)/'1C TSsoustraitance'!$AP313))</f>
        <v>0</v>
      </c>
      <c r="T596" s="669">
        <f>IF(OR('1C TSsoustraitance'!$D313="",'1C TSsoustraitance'!$E313="OUI",'1C TSsoustraitance'!$AP313=0),0,(('1C TSsoustraitance'!$X313)/'1C TSsoustraitance'!$AP313))</f>
        <v>0</v>
      </c>
      <c r="U596" s="669">
        <f>IF(OR('1C TSsoustraitance'!$D313="",'1C TSsoustraitance'!$E313="OUI",'1C TSsoustraitance'!$AP313=0),0,(('1C TSsoustraitance'!$Y313)/'1C TSsoustraitance'!$AP313))</f>
        <v>0</v>
      </c>
      <c r="V596" s="669">
        <f>IF(OR('1C TSsoustraitance'!$D313="",'1C TSsoustraitance'!$E313="OUI",'1C TSsoustraitance'!$AP313=0),0,(('1C TSsoustraitance'!$Z313)/'1C TSsoustraitance'!$AP313))</f>
        <v>0</v>
      </c>
      <c r="W596" s="669">
        <f>IF(OR('1C TSsoustraitance'!$D313="",'1C TSsoustraitance'!$E313="OUI",'1C TSsoustraitance'!$AP313=0),0,(('1C TSsoustraitance'!$AA313)/'1C TSsoustraitance'!$AP313))</f>
        <v>0</v>
      </c>
      <c r="X596" s="669">
        <f>IF(OR('1C TSsoustraitance'!$D313="",'1C TSsoustraitance'!$E313="OUI",'1C TSsoustraitance'!$AP313=0),0,(('1C TSsoustraitance'!$AB313)/'1C TSsoustraitance'!$AP313))</f>
        <v>0</v>
      </c>
      <c r="Y596" s="669">
        <f>IF(OR('1C TSsoustraitance'!$D313="",'1C TSsoustraitance'!$E313="OUI",'1C TSsoustraitance'!$AP313=0),0,(('1C TSsoustraitance'!$AC313)/'1C TSsoustraitance'!$AP313))</f>
        <v>0</v>
      </c>
      <c r="Z596" s="669">
        <f>IF(OR('1C TSsoustraitance'!$D313="",'1C TSsoustraitance'!$E313="OUI",'1C TSsoustraitance'!$AP313=0),0,(('1C TSsoustraitance'!$AD313)/'1C TSsoustraitance'!$AP313))</f>
        <v>0</v>
      </c>
      <c r="AA596" s="669">
        <f>IF(OR('1C TSsoustraitance'!$D313="",'1C TSsoustraitance'!$E313="OUI",'1C TSsoustraitance'!$AP313=0),0,(('1C TSsoustraitance'!$AE313)/'1C TSsoustraitance'!$AP313))</f>
        <v>0</v>
      </c>
      <c r="AB596" s="669">
        <f>IF(OR('1C TSsoustraitance'!$D313="",'1C TSsoustraitance'!$E313="OUI",'1C TSsoustraitance'!$AP313=0),0,(('1C TSsoustraitance'!$AF313)/'1C TSsoustraitance'!$AP313))</f>
        <v>0</v>
      </c>
      <c r="AC596" s="669">
        <f>IF(OR('1C TSsoustraitance'!$D313="",'1C TSsoustraitance'!$E313="OUI",'1C TSsoustraitance'!$AP313=0),0,(('1C TSsoustraitance'!$AG313)/'1C TSsoustraitance'!$AP313))</f>
        <v>0</v>
      </c>
      <c r="AD596" s="669">
        <f>IF(OR('1C TSsoustraitance'!$D313="",'1C TSsoustraitance'!$E313="OUI",'1C TSsoustraitance'!$AP313=0),0,(('1C TSsoustraitance'!$AH313)/'1C TSsoustraitance'!$AP313))</f>
        <v>0</v>
      </c>
      <c r="AE596" s="669">
        <f>IF(OR('1C TSsoustraitance'!$D313="",'1C TSsoustraitance'!$E313="OUI",'1C TSsoustraitance'!$AP313=0),0,(('1C TSsoustraitance'!$AI313)/'1C TSsoustraitance'!$AP313))</f>
        <v>0</v>
      </c>
      <c r="AF596" s="669">
        <f>IF(OR('1C TSsoustraitance'!$D313="",'1C TSsoustraitance'!$E313="OUI",'1C TSsoustraitance'!$AP313=0),0,(('1C TSsoustraitance'!$AJ313)/'1C TSsoustraitance'!$AP313))</f>
        <v>0</v>
      </c>
      <c r="AG596" s="669">
        <f>IF(OR('1C TSsoustraitance'!$D313="",'1C TSsoustraitance'!$E313="OUI",'1C TSsoustraitance'!$AP313=0),0,(('1C TSsoustraitance'!$AK313)/'1C TSsoustraitance'!$AP313))</f>
        <v>0</v>
      </c>
      <c r="AH596" s="669">
        <f>IF(OR('1C TSsoustraitance'!$D313="",'1C TSsoustraitance'!$E313="OUI",'1C TSsoustraitance'!$AP313=0),0,(('1C TSsoustraitance'!$AL313)/'1C TSsoustraitance'!$AP313))</f>
        <v>0</v>
      </c>
      <c r="AI596" s="669">
        <f>IF(OR('1C TSsoustraitance'!$D313="",'1C TSsoustraitance'!$E313="OUI",'1C TSsoustraitance'!$AP313=0),0,(('1C TSsoustraitance'!$AM313)/'1C TSsoustraitance'!$AP313))</f>
        <v>0</v>
      </c>
      <c r="AJ596" s="669">
        <f>IF(OR('1C TSsoustraitance'!$D313="",'1C TSsoustraitance'!$E313="OUI",'1C TSsoustraitance'!$AP313=0),0,(('1C TSsoustraitance'!$AN313)/'1C TSsoustraitance'!$AP313))</f>
        <v>0</v>
      </c>
      <c r="AK596" s="669">
        <f t="shared" si="142"/>
        <v>0</v>
      </c>
      <c r="AL596" s="668">
        <f t="shared" si="143"/>
        <v>0</v>
      </c>
      <c r="AM596" s="670">
        <f>IF(Tableau7[[#This Row],[N° pièce]]="",0,(Tableau7[[#This Row],[hors TVA]]+(Tableau7[[#This Row],[hors TVA]]*Tableau7[[#This Row],[Taux TVA]])-(Tableau7[[#This Row],[hors TVA]]*Tableau7[[#This Row],[Taux TVA]]*Tableau7[[#This Row],[Régime TVA: Récupération]]))*Tableau7[[#This Row],[Type 1]])</f>
        <v>0</v>
      </c>
      <c r="AN596" s="670">
        <f>IF(Tableau7[[#This Row],[N° pièce]]="",0,IF($K$2="pôle",((Tableau7[[#This Row],[hors TVA]]+(Tableau7[[#This Row],[hors TVA]]*Tableau7[[#This Row],[Taux TVA]])-(Tableau7[[#This Row],[hors TVA]]*Tableau7[[#This Row],[Taux TVA]]*Tableau7[[#This Row],[Régime TVA: Récupération]]))*Tableau7[[#This Row],[Type 2]]),0))</f>
        <v>0</v>
      </c>
      <c r="AO596" s="670">
        <f t="shared" si="139"/>
        <v>0</v>
      </c>
      <c r="AP596" s="255">
        <f t="shared" si="138"/>
        <v>0</v>
      </c>
      <c r="AQ596" s="506">
        <f t="shared" si="145"/>
        <v>0</v>
      </c>
      <c r="AR596" s="671"/>
      <c r="AS596" s="512"/>
      <c r="AT596" s="513" t="str">
        <f>IF(('1C TSsoustraitance'!AP313*FICHE!C$14&lt;J596),"Forfait limité à "&amp;FICHE!C$14&amp;"€/jour","")</f>
        <v/>
      </c>
      <c r="AU596" s="797"/>
      <c r="AV596" s="484"/>
      <c r="AW596" s="484"/>
      <c r="AX596" s="484"/>
      <c r="AY596" s="484"/>
      <c r="AZ596" s="484"/>
      <c r="BA596" s="4"/>
      <c r="BB596" s="4"/>
      <c r="BC596" s="4"/>
      <c r="BD596" s="4"/>
      <c r="BE596" s="4"/>
      <c r="BF596" s="4"/>
      <c r="BG596" s="4"/>
      <c r="BH596" s="4"/>
      <c r="BI596" s="4"/>
      <c r="BJ596" s="4"/>
      <c r="BK596" s="4"/>
      <c r="BL596" s="4"/>
      <c r="BM596" s="4"/>
      <c r="BN596" s="4"/>
      <c r="BO596" s="4"/>
      <c r="BP596" s="4"/>
      <c r="BQ596" s="4"/>
      <c r="BR596" s="4"/>
      <c r="BS596" s="4"/>
      <c r="BT596" s="4"/>
      <c r="BU596" s="4"/>
      <c r="BV596" s="4"/>
      <c r="BW596" s="4"/>
      <c r="BX596" s="4"/>
      <c r="BY596" s="4"/>
      <c r="BZ596" s="4"/>
      <c r="CA596" s="4"/>
      <c r="CB596" s="4"/>
      <c r="CC596" s="4"/>
      <c r="CD596" s="4"/>
      <c r="CE596" s="4"/>
      <c r="CF596" s="4"/>
      <c r="CG596" s="4"/>
      <c r="CH596" s="4"/>
      <c r="CI596" s="4"/>
      <c r="CJ596" s="4"/>
      <c r="CK596" s="4"/>
      <c r="CL596" s="4"/>
      <c r="CM596" s="4"/>
      <c r="CN596" s="4"/>
      <c r="CO596" s="4"/>
      <c r="CP596" s="4"/>
      <c r="CQ596" s="4"/>
      <c r="CR596" s="4"/>
      <c r="CS596" s="4"/>
      <c r="CT596" s="4"/>
      <c r="CU596" s="4"/>
      <c r="CV596" s="4"/>
      <c r="CW596" s="4"/>
      <c r="CX596" s="4"/>
      <c r="CY596" s="4"/>
      <c r="CZ596" s="4"/>
      <c r="DA596" s="4"/>
      <c r="DB596" s="4"/>
      <c r="DC596" s="4"/>
      <c r="DD596" s="4"/>
      <c r="DE596" s="4"/>
      <c r="DF596" s="4"/>
      <c r="DG596" s="4"/>
      <c r="DH596" s="4"/>
      <c r="DI596" s="4"/>
      <c r="DJ596" s="4"/>
      <c r="DK596" s="4"/>
      <c r="DL596" s="4"/>
      <c r="DM596" s="4"/>
      <c r="DN596" s="4"/>
      <c r="DO596" s="4"/>
      <c r="DP596" s="4"/>
      <c r="DQ596" s="4"/>
      <c r="DR596" s="4"/>
      <c r="DS596" s="4"/>
      <c r="DT596" s="4"/>
      <c r="DU596" s="4"/>
      <c r="DV596" s="4"/>
      <c r="DW596" s="4"/>
      <c r="DX596" s="4"/>
      <c r="DY596" s="4"/>
      <c r="DZ596" s="4"/>
      <c r="EA596" s="4"/>
      <c r="EB596" s="4"/>
      <c r="EC596" s="4"/>
      <c r="ED596" s="4"/>
      <c r="EE596" s="4"/>
      <c r="EF596" s="4"/>
      <c r="EG596" s="4"/>
      <c r="EH596" s="4"/>
      <c r="EI596" s="4"/>
      <c r="EJ596" s="4"/>
      <c r="EK596" s="4"/>
      <c r="EL596" s="4"/>
      <c r="EM596" s="4"/>
      <c r="EN596" s="4"/>
      <c r="EO596" s="4"/>
      <c r="EP596" s="4"/>
      <c r="EQ596" s="4"/>
      <c r="ER596" s="4"/>
      <c r="ES596" s="4"/>
      <c r="ET596" s="4"/>
      <c r="EU596" s="4"/>
      <c r="EV596" s="4"/>
      <c r="EW596" s="4"/>
      <c r="EX596" s="4"/>
      <c r="EY596" s="4"/>
      <c r="EZ596" s="4"/>
      <c r="FA596" s="4"/>
      <c r="FB596" s="4"/>
      <c r="FC596" s="4"/>
      <c r="FD596" s="4"/>
      <c r="FE596" s="4"/>
      <c r="FF596" s="4"/>
      <c r="FG596" s="4"/>
      <c r="FH596" s="4"/>
      <c r="FI596" s="4"/>
      <c r="FJ596" s="4"/>
      <c r="FK596" s="4"/>
      <c r="FL596" s="4"/>
      <c r="FM596" s="4"/>
      <c r="FN596" s="4"/>
      <c r="FO596" s="4"/>
      <c r="FP596" s="4"/>
      <c r="FQ596" s="4"/>
      <c r="FR596" s="4"/>
      <c r="FS596" s="4"/>
      <c r="FT596" s="4"/>
      <c r="FU596" s="4"/>
      <c r="FV596" s="4"/>
      <c r="FW596" s="4"/>
      <c r="FX596" s="4"/>
      <c r="FY596" s="4"/>
      <c r="FZ596" s="4"/>
      <c r="GA596" s="4"/>
      <c r="GB596" s="4"/>
      <c r="GC596" s="4"/>
      <c r="GD596" s="4"/>
      <c r="GE596" s="4"/>
      <c r="GF596" s="4"/>
      <c r="GG596" s="4"/>
      <c r="GH596" s="4"/>
      <c r="GI596" s="4"/>
      <c r="GJ596" s="4"/>
      <c r="GK596" s="4"/>
      <c r="GL596" s="4"/>
      <c r="GM596" s="4"/>
      <c r="GN596" s="4"/>
      <c r="GO596" s="4"/>
      <c r="GP596" s="4"/>
      <c r="GQ596" s="4"/>
      <c r="GR596" s="4"/>
      <c r="GS596" s="4"/>
      <c r="GT596" s="4"/>
      <c r="GU596" s="4"/>
      <c r="GV596" s="4"/>
      <c r="GW596" s="4"/>
      <c r="GX596" s="4"/>
      <c r="GY596" s="4"/>
      <c r="GZ596" s="4"/>
      <c r="HA596" s="4"/>
      <c r="HB596" s="4"/>
      <c r="HC596" s="4"/>
    </row>
    <row r="597" spans="1:211" s="380" customFormat="1" ht="13.9" customHeight="1">
      <c r="A597" s="828" t="str">
        <f>IF('1C TSsoustraitance'!$A314&lt;&gt;0,'1C TSsoustraitance'!$A314,"")</f>
        <v/>
      </c>
      <c r="B597" s="530"/>
      <c r="C597" s="513" t="str">
        <f>IF('1C TSsoustraitance'!$A314&lt;&gt;0,'1C TSsoustraitance'!$B314,"")</f>
        <v/>
      </c>
      <c r="D597" s="513" t="str">
        <f>IF('1C TSsoustraitance'!$A314&lt;&gt;0,'1C TSsoustraitance'!$C314,"")</f>
        <v/>
      </c>
      <c r="E597" s="684"/>
      <c r="F597" s="685"/>
      <c r="G597" s="666">
        <f>'1C TSsoustraitance'!$D314</f>
        <v>0</v>
      </c>
      <c r="H597" s="533">
        <v>0.21</v>
      </c>
      <c r="I597" s="533">
        <v>1</v>
      </c>
      <c r="J597" s="534"/>
      <c r="K597" s="667">
        <f t="shared" si="141"/>
        <v>0</v>
      </c>
      <c r="L597" s="668">
        <f>IF(OR('1C TSsoustraitance'!$D314="",'1C TSsoustraitance'!$AP314=0),0,IF(AND('1C TSsoustraitance'!$D314&lt;&gt;"",$K$2="Pôle",'1C TSsoustraitance'!$E314="OUI"),(('1C TSsoustraitance'!$F314+'1C TSsoustraitance'!$G314+'1C TSsoustraitance'!$H314+'1C TSsoustraitance'!$I314+'1C TSsoustraitance'!$M314)/'1C TSsoustraitance'!$R314),IF(AND('1C TSsoustraitance'!$D314&lt;&gt;"",$K$2="Pôle",'1C TSsoustraitance'!$E314="NON"),(('1C TSsoustraitance'!$F314+'1C TSsoustraitance'!$G314+'1C TSsoustraitance'!$H314+'1C TSsoustraitance'!$I314+'1C TSsoustraitance'!$M314)/'1C TSsoustraitance'!$AP314),IF(AND('1C TSsoustraitance'!$D314&lt;&gt;"",$K$2&lt;&gt;"Pôle",'1C TSsoustraitance'!$E314="OUI"),(('1C TSsoustraitance'!$F314+'1C TSsoustraitance'!$G314+'1C TSsoustraitance'!$H314+'1C TSsoustraitance'!$I314+'1C TSsoustraitance'!$J314+'1C TSsoustraitance'!$K314+'1C TSsoustraitance'!$L314+'1C TSsoustraitance'!$M314+'1C TSsoustraitance'!$N314+'1C TSsoustraitance'!$O314+'1C TSsoustraitance'!$P314+'1C TSsoustraitance'!$Q314)/'1C TSsoustraitance'!$R314),IF(AND('1C TSsoustraitance'!$D314&lt;&gt;"",$K$2&lt;&gt;"Pôle",'1C TSsoustraitance'!$E314="NON"),(('1C TSsoustraitance'!$F314+'1C TSsoustraitance'!$G314+'1C TSsoustraitance'!$H314+'1C TSsoustraitance'!$I314+'1C TSsoustraitance'!$J314+'1C TSsoustraitance'!$K314+'1C TSsoustraitance'!$L314+'1C TSsoustraitance'!$M314+'1C TSsoustraitance'!$N314+'1C TSsoustraitance'!$O314+'1C TSsoustraitance'!$P314+'1C TSsoustraitance'!$Q314))/'1C TSsoustraitance'!$AP314)))))</f>
        <v>0</v>
      </c>
      <c r="M597" s="668">
        <f>IF(OR('1C TSsoustraitance'!$D314="",'1C TSsoustraitance'!AP$13=0),0,IF(AND('1C TSsoustraitance'!$D314&lt;&gt;"",$K$2="Pôle",'1C TSsoustraitance'!$E314="OUI"),(('1C TSsoustraitance'!$J314+'1C TSsoustraitance'!$K314+'1C TSsoustraitance'!$L314)/'1C TSsoustraitance'!$R314),IF(AND('1C TSsoustraitance'!$D314&lt;&gt;"",$K$2="Pôle",'1C TSsoustraitance'!$E314="NON"),(('1C TSsoustraitance'!$J314+'1C TSsoustraitance'!$K314+'1C TSsoustraitance'!$L314)/'1C TSsoustraitance'!$AP314),IF(AND('1C TSsoustraitance'!$D314&lt;&gt;"",$K$2&lt;&gt;"Pôle"),0))))</f>
        <v>0</v>
      </c>
      <c r="N597" s="668">
        <f t="shared" si="144"/>
        <v>0</v>
      </c>
      <c r="O597" s="669">
        <f>IF(OR('1C TSsoustraitance'!$D314="",'1C TSsoustraitance'!$E314="OUI",'1C TSsoustraitance'!$AP314=0),0,(('1C TSsoustraitance'!$S314)/'1C TSsoustraitance'!$AP314))</f>
        <v>0</v>
      </c>
      <c r="P597" s="669">
        <f>IF(OR('1C TSsoustraitance'!$D314="",'1C TSsoustraitance'!$E314="OUI",'1C TSsoustraitance'!$AP314=0),0,(('1C TSsoustraitance'!$T314)/'1C TSsoustraitance'!$AP314))</f>
        <v>0</v>
      </c>
      <c r="Q597" s="669">
        <f>IF(OR('1C TSsoustraitance'!$D314="",'1C TSsoustraitance'!$E314="OUI",'1C TSsoustraitance'!$AP314=0),0,(('1C TSsoustraitance'!$U314)/'1C TSsoustraitance'!$AP314))</f>
        <v>0</v>
      </c>
      <c r="R597" s="669">
        <f>IF(OR('1C TSsoustraitance'!$D314="",'1C TSsoustraitance'!$E314="OUI",'1C TSsoustraitance'!$AP314=0),0,(('1C TSsoustraitance'!$V314)/'1C TSsoustraitance'!$AP314))</f>
        <v>0</v>
      </c>
      <c r="S597" s="669">
        <f>IF(OR('1C TSsoustraitance'!$D314="",'1C TSsoustraitance'!$E314="OUI",'1C TSsoustraitance'!$AP314=0),0,(('1C TSsoustraitance'!$W314)/'1C TSsoustraitance'!$AP314))</f>
        <v>0</v>
      </c>
      <c r="T597" s="669">
        <f>IF(OR('1C TSsoustraitance'!$D314="",'1C TSsoustraitance'!$E314="OUI",'1C TSsoustraitance'!$AP314=0),0,(('1C TSsoustraitance'!$X314)/'1C TSsoustraitance'!$AP314))</f>
        <v>0</v>
      </c>
      <c r="U597" s="669">
        <f>IF(OR('1C TSsoustraitance'!$D314="",'1C TSsoustraitance'!$E314="OUI",'1C TSsoustraitance'!$AP314=0),0,(('1C TSsoustraitance'!$Y314)/'1C TSsoustraitance'!$AP314))</f>
        <v>0</v>
      </c>
      <c r="V597" s="669">
        <f>IF(OR('1C TSsoustraitance'!$D314="",'1C TSsoustraitance'!$E314="OUI",'1C TSsoustraitance'!$AP314=0),0,(('1C TSsoustraitance'!$Z314)/'1C TSsoustraitance'!$AP314))</f>
        <v>0</v>
      </c>
      <c r="W597" s="669">
        <f>IF(OR('1C TSsoustraitance'!$D314="",'1C TSsoustraitance'!$E314="OUI",'1C TSsoustraitance'!$AP314=0),0,(('1C TSsoustraitance'!$AA314)/'1C TSsoustraitance'!$AP314))</f>
        <v>0</v>
      </c>
      <c r="X597" s="669">
        <f>IF(OR('1C TSsoustraitance'!$D314="",'1C TSsoustraitance'!$E314="OUI",'1C TSsoustraitance'!$AP314=0),0,(('1C TSsoustraitance'!$AB314)/'1C TSsoustraitance'!$AP314))</f>
        <v>0</v>
      </c>
      <c r="Y597" s="669">
        <f>IF(OR('1C TSsoustraitance'!$D314="",'1C TSsoustraitance'!$E314="OUI",'1C TSsoustraitance'!$AP314=0),0,(('1C TSsoustraitance'!$AC314)/'1C TSsoustraitance'!$AP314))</f>
        <v>0</v>
      </c>
      <c r="Z597" s="669">
        <f>IF(OR('1C TSsoustraitance'!$D314="",'1C TSsoustraitance'!$E314="OUI",'1C TSsoustraitance'!$AP314=0),0,(('1C TSsoustraitance'!$AD314)/'1C TSsoustraitance'!$AP314))</f>
        <v>0</v>
      </c>
      <c r="AA597" s="669">
        <f>IF(OR('1C TSsoustraitance'!$D314="",'1C TSsoustraitance'!$E314="OUI",'1C TSsoustraitance'!$AP314=0),0,(('1C TSsoustraitance'!$AE314)/'1C TSsoustraitance'!$AP314))</f>
        <v>0</v>
      </c>
      <c r="AB597" s="669">
        <f>IF(OR('1C TSsoustraitance'!$D314="",'1C TSsoustraitance'!$E314="OUI",'1C TSsoustraitance'!$AP314=0),0,(('1C TSsoustraitance'!$AF314)/'1C TSsoustraitance'!$AP314))</f>
        <v>0</v>
      </c>
      <c r="AC597" s="669">
        <f>IF(OR('1C TSsoustraitance'!$D314="",'1C TSsoustraitance'!$E314="OUI",'1C TSsoustraitance'!$AP314=0),0,(('1C TSsoustraitance'!$AG314)/'1C TSsoustraitance'!$AP314))</f>
        <v>0</v>
      </c>
      <c r="AD597" s="669">
        <f>IF(OR('1C TSsoustraitance'!$D314="",'1C TSsoustraitance'!$E314="OUI",'1C TSsoustraitance'!$AP314=0),0,(('1C TSsoustraitance'!$AH314)/'1C TSsoustraitance'!$AP314))</f>
        <v>0</v>
      </c>
      <c r="AE597" s="669">
        <f>IF(OR('1C TSsoustraitance'!$D314="",'1C TSsoustraitance'!$E314="OUI",'1C TSsoustraitance'!$AP314=0),0,(('1C TSsoustraitance'!$AI314)/'1C TSsoustraitance'!$AP314))</f>
        <v>0</v>
      </c>
      <c r="AF597" s="669">
        <f>IF(OR('1C TSsoustraitance'!$D314="",'1C TSsoustraitance'!$E314="OUI",'1C TSsoustraitance'!$AP314=0),0,(('1C TSsoustraitance'!$AJ314)/'1C TSsoustraitance'!$AP314))</f>
        <v>0</v>
      </c>
      <c r="AG597" s="669">
        <f>IF(OR('1C TSsoustraitance'!$D314="",'1C TSsoustraitance'!$E314="OUI",'1C TSsoustraitance'!$AP314=0),0,(('1C TSsoustraitance'!$AK314)/'1C TSsoustraitance'!$AP314))</f>
        <v>0</v>
      </c>
      <c r="AH597" s="669">
        <f>IF(OR('1C TSsoustraitance'!$D314="",'1C TSsoustraitance'!$E314="OUI",'1C TSsoustraitance'!$AP314=0),0,(('1C TSsoustraitance'!$AL314)/'1C TSsoustraitance'!$AP314))</f>
        <v>0</v>
      </c>
      <c r="AI597" s="669">
        <f>IF(OR('1C TSsoustraitance'!$D314="",'1C TSsoustraitance'!$E314="OUI",'1C TSsoustraitance'!$AP314=0),0,(('1C TSsoustraitance'!$AM314)/'1C TSsoustraitance'!$AP314))</f>
        <v>0</v>
      </c>
      <c r="AJ597" s="669">
        <f>IF(OR('1C TSsoustraitance'!$D314="",'1C TSsoustraitance'!$E314="OUI",'1C TSsoustraitance'!$AP314=0),0,(('1C TSsoustraitance'!$AN314)/'1C TSsoustraitance'!$AP314))</f>
        <v>0</v>
      </c>
      <c r="AK597" s="669">
        <f t="shared" si="142"/>
        <v>0</v>
      </c>
      <c r="AL597" s="668">
        <f t="shared" si="143"/>
        <v>0</v>
      </c>
      <c r="AM597" s="670">
        <f>IF(Tableau7[[#This Row],[N° pièce]]="",0,(Tableau7[[#This Row],[hors TVA]]+(Tableau7[[#This Row],[hors TVA]]*Tableau7[[#This Row],[Taux TVA]])-(Tableau7[[#This Row],[hors TVA]]*Tableau7[[#This Row],[Taux TVA]]*Tableau7[[#This Row],[Régime TVA: Récupération]]))*Tableau7[[#This Row],[Type 1]])</f>
        <v>0</v>
      </c>
      <c r="AN597" s="670">
        <f>IF(Tableau7[[#This Row],[N° pièce]]="",0,IF($K$2="pôle",((Tableau7[[#This Row],[hors TVA]]+(Tableau7[[#This Row],[hors TVA]]*Tableau7[[#This Row],[Taux TVA]])-(Tableau7[[#This Row],[hors TVA]]*Tableau7[[#This Row],[Taux TVA]]*Tableau7[[#This Row],[Régime TVA: Récupération]]))*Tableau7[[#This Row],[Type 2]]),0))</f>
        <v>0</v>
      </c>
      <c r="AO597" s="670">
        <f t="shared" si="139"/>
        <v>0</v>
      </c>
      <c r="AP597" s="255">
        <f t="shared" si="138"/>
        <v>0</v>
      </c>
      <c r="AQ597" s="506">
        <f t="shared" si="145"/>
        <v>0</v>
      </c>
      <c r="AR597" s="671"/>
      <c r="AS597" s="512"/>
      <c r="AT597" s="513" t="str">
        <f>IF(('1C TSsoustraitance'!AP314*FICHE!C$14&lt;J597),"Forfait limité à "&amp;FICHE!C$14&amp;"€/jour","")</f>
        <v/>
      </c>
      <c r="AU597" s="797"/>
      <c r="AV597" s="484"/>
      <c r="AW597" s="484"/>
      <c r="AX597" s="484"/>
      <c r="AY597" s="484"/>
      <c r="AZ597" s="484"/>
      <c r="BA597" s="4"/>
      <c r="BB597" s="4"/>
      <c r="BC597" s="4"/>
      <c r="BD597" s="4"/>
      <c r="BE597" s="4"/>
      <c r="BF597" s="4"/>
      <c r="BG597" s="4"/>
      <c r="BH597" s="4"/>
      <c r="BI597" s="4"/>
      <c r="BJ597" s="4"/>
      <c r="BK597" s="4"/>
      <c r="BL597" s="4"/>
      <c r="BM597" s="4"/>
      <c r="BN597" s="4"/>
      <c r="BO597" s="4"/>
      <c r="BP597" s="4"/>
      <c r="BQ597" s="4"/>
      <c r="BR597" s="4"/>
      <c r="BS597" s="4"/>
      <c r="BT597" s="4"/>
      <c r="BU597" s="4"/>
      <c r="BV597" s="4"/>
      <c r="BW597" s="4"/>
      <c r="BX597" s="4"/>
      <c r="BY597" s="4"/>
      <c r="BZ597" s="4"/>
      <c r="CA597" s="4"/>
      <c r="CB597" s="4"/>
      <c r="CC597" s="4"/>
      <c r="CD597" s="4"/>
      <c r="CE597" s="4"/>
      <c r="CF597" s="4"/>
      <c r="CG597" s="4"/>
      <c r="CH597" s="4"/>
      <c r="CI597" s="4"/>
      <c r="CJ597" s="4"/>
      <c r="CK597" s="4"/>
      <c r="CL597" s="4"/>
      <c r="CM597" s="4"/>
      <c r="CN597" s="4"/>
      <c r="CO597" s="4"/>
      <c r="CP597" s="4"/>
      <c r="CQ597" s="4"/>
      <c r="CR597" s="4"/>
      <c r="CS597" s="4"/>
      <c r="CT597" s="4"/>
      <c r="CU597" s="4"/>
      <c r="CV597" s="4"/>
      <c r="CW597" s="4"/>
      <c r="CX597" s="4"/>
      <c r="CY597" s="4"/>
      <c r="CZ597" s="4"/>
      <c r="DA597" s="4"/>
      <c r="DB597" s="4"/>
      <c r="DC597" s="4"/>
      <c r="DD597" s="4"/>
      <c r="DE597" s="4"/>
      <c r="DF597" s="4"/>
      <c r="DG597" s="4"/>
      <c r="DH597" s="4"/>
      <c r="DI597" s="4"/>
      <c r="DJ597" s="4"/>
      <c r="DK597" s="4"/>
      <c r="DL597" s="4"/>
      <c r="DM597" s="4"/>
      <c r="DN597" s="4"/>
      <c r="DO597" s="4"/>
      <c r="DP597" s="4"/>
      <c r="DQ597" s="4"/>
      <c r="DR597" s="4"/>
      <c r="DS597" s="4"/>
      <c r="DT597" s="4"/>
      <c r="DU597" s="4"/>
      <c r="DV597" s="4"/>
      <c r="DW597" s="4"/>
      <c r="DX597" s="4"/>
      <c r="DY597" s="4"/>
      <c r="DZ597" s="4"/>
      <c r="EA597" s="4"/>
      <c r="EB597" s="4"/>
      <c r="EC597" s="4"/>
      <c r="ED597" s="4"/>
      <c r="EE597" s="4"/>
      <c r="EF597" s="4"/>
      <c r="EG597" s="4"/>
      <c r="EH597" s="4"/>
      <c r="EI597" s="4"/>
      <c r="EJ597" s="4"/>
      <c r="EK597" s="4"/>
      <c r="EL597" s="4"/>
      <c r="EM597" s="4"/>
      <c r="EN597" s="4"/>
      <c r="EO597" s="4"/>
      <c r="EP597" s="4"/>
      <c r="EQ597" s="4"/>
      <c r="ER597" s="4"/>
      <c r="ES597" s="4"/>
      <c r="ET597" s="4"/>
      <c r="EU597" s="4"/>
      <c r="EV597" s="4"/>
      <c r="EW597" s="4"/>
      <c r="EX597" s="4"/>
      <c r="EY597" s="4"/>
      <c r="EZ597" s="4"/>
      <c r="FA597" s="4"/>
      <c r="FB597" s="4"/>
      <c r="FC597" s="4"/>
      <c r="FD597" s="4"/>
      <c r="FE597" s="4"/>
      <c r="FF597" s="4"/>
      <c r="FG597" s="4"/>
      <c r="FH597" s="4"/>
      <c r="FI597" s="4"/>
      <c r="FJ597" s="4"/>
      <c r="FK597" s="4"/>
      <c r="FL597" s="4"/>
      <c r="FM597" s="4"/>
      <c r="FN597" s="4"/>
      <c r="FO597" s="4"/>
      <c r="FP597" s="4"/>
      <c r="FQ597" s="4"/>
      <c r="FR597" s="4"/>
      <c r="FS597" s="4"/>
      <c r="FT597" s="4"/>
      <c r="FU597" s="4"/>
      <c r="FV597" s="4"/>
      <c r="FW597" s="4"/>
      <c r="FX597" s="4"/>
      <c r="FY597" s="4"/>
      <c r="FZ597" s="4"/>
      <c r="GA597" s="4"/>
      <c r="GB597" s="4"/>
      <c r="GC597" s="4"/>
      <c r="GD597" s="4"/>
      <c r="GE597" s="4"/>
      <c r="GF597" s="4"/>
      <c r="GG597" s="4"/>
      <c r="GH597" s="4"/>
      <c r="GI597" s="4"/>
      <c r="GJ597" s="4"/>
      <c r="GK597" s="4"/>
      <c r="GL597" s="4"/>
      <c r="GM597" s="4"/>
      <c r="GN597" s="4"/>
      <c r="GO597" s="4"/>
      <c r="GP597" s="4"/>
      <c r="GQ597" s="4"/>
      <c r="GR597" s="4"/>
      <c r="GS597" s="4"/>
      <c r="GT597" s="4"/>
      <c r="GU597" s="4"/>
      <c r="GV597" s="4"/>
      <c r="GW597" s="4"/>
      <c r="GX597" s="4"/>
      <c r="GY597" s="4"/>
      <c r="GZ597" s="4"/>
      <c r="HA597" s="4"/>
      <c r="HB597" s="4"/>
      <c r="HC597" s="4"/>
    </row>
    <row r="598" spans="1:211" s="380" customFormat="1" ht="13.9" customHeight="1">
      <c r="A598" s="828" t="str">
        <f>IF('1C TSsoustraitance'!$A315&lt;&gt;0,'1C TSsoustraitance'!$A315,"")</f>
        <v/>
      </c>
      <c r="B598" s="530"/>
      <c r="C598" s="513" t="str">
        <f>IF('1C TSsoustraitance'!$A315&lt;&gt;0,'1C TSsoustraitance'!$B315,"")</f>
        <v/>
      </c>
      <c r="D598" s="513" t="str">
        <f>IF('1C TSsoustraitance'!$A315&lt;&gt;0,'1C TSsoustraitance'!$C315,"")</f>
        <v/>
      </c>
      <c r="E598" s="684"/>
      <c r="F598" s="685"/>
      <c r="G598" s="666">
        <f>'1C TSsoustraitance'!$D315</f>
        <v>0</v>
      </c>
      <c r="H598" s="533">
        <v>0.21</v>
      </c>
      <c r="I598" s="533">
        <v>1</v>
      </c>
      <c r="J598" s="534"/>
      <c r="K598" s="667">
        <f t="shared" si="141"/>
        <v>0</v>
      </c>
      <c r="L598" s="668">
        <f>IF(OR('1C TSsoustraitance'!$D315="",'1C TSsoustraitance'!$AP315=0),0,IF(AND('1C TSsoustraitance'!$D315&lt;&gt;"",$K$2="Pôle",'1C TSsoustraitance'!$E315="OUI"),(('1C TSsoustraitance'!$F315+'1C TSsoustraitance'!$G315+'1C TSsoustraitance'!$H315+'1C TSsoustraitance'!$I315+'1C TSsoustraitance'!$M315)/'1C TSsoustraitance'!$R315),IF(AND('1C TSsoustraitance'!$D315&lt;&gt;"",$K$2="Pôle",'1C TSsoustraitance'!$E315="NON"),(('1C TSsoustraitance'!$F315+'1C TSsoustraitance'!$G315+'1C TSsoustraitance'!$H315+'1C TSsoustraitance'!$I315+'1C TSsoustraitance'!$M315)/'1C TSsoustraitance'!$AP315),IF(AND('1C TSsoustraitance'!$D315&lt;&gt;"",$K$2&lt;&gt;"Pôle",'1C TSsoustraitance'!$E315="OUI"),(('1C TSsoustraitance'!$F315+'1C TSsoustraitance'!$G315+'1C TSsoustraitance'!$H315+'1C TSsoustraitance'!$I315+'1C TSsoustraitance'!$J315+'1C TSsoustraitance'!$K315+'1C TSsoustraitance'!$L315+'1C TSsoustraitance'!$M315+'1C TSsoustraitance'!$N315+'1C TSsoustraitance'!$O315+'1C TSsoustraitance'!$P315+'1C TSsoustraitance'!$Q315)/'1C TSsoustraitance'!$R315),IF(AND('1C TSsoustraitance'!$D315&lt;&gt;"",$K$2&lt;&gt;"Pôle",'1C TSsoustraitance'!$E315="NON"),(('1C TSsoustraitance'!$F315+'1C TSsoustraitance'!$G315+'1C TSsoustraitance'!$H315+'1C TSsoustraitance'!$I315+'1C TSsoustraitance'!$J315+'1C TSsoustraitance'!$K315+'1C TSsoustraitance'!$L315+'1C TSsoustraitance'!$M315+'1C TSsoustraitance'!$N315+'1C TSsoustraitance'!$O315+'1C TSsoustraitance'!$P315+'1C TSsoustraitance'!$Q315))/'1C TSsoustraitance'!$AP315)))))</f>
        <v>0</v>
      </c>
      <c r="M598" s="668">
        <f>IF(OR('1C TSsoustraitance'!$D315="",'1C TSsoustraitance'!AP$13=0),0,IF(AND('1C TSsoustraitance'!$D315&lt;&gt;"",$K$2="Pôle",'1C TSsoustraitance'!$E315="OUI"),(('1C TSsoustraitance'!$J315+'1C TSsoustraitance'!$K315+'1C TSsoustraitance'!$L315)/'1C TSsoustraitance'!$R315),IF(AND('1C TSsoustraitance'!$D315&lt;&gt;"",$K$2="Pôle",'1C TSsoustraitance'!$E315="NON"),(('1C TSsoustraitance'!$J315+'1C TSsoustraitance'!$K315+'1C TSsoustraitance'!$L315)/'1C TSsoustraitance'!$AP315),IF(AND('1C TSsoustraitance'!$D315&lt;&gt;"",$K$2&lt;&gt;"Pôle"),0))))</f>
        <v>0</v>
      </c>
      <c r="N598" s="668">
        <f t="shared" si="144"/>
        <v>0</v>
      </c>
      <c r="O598" s="669">
        <f>IF(OR('1C TSsoustraitance'!$D315="",'1C TSsoustraitance'!$E315="OUI",'1C TSsoustraitance'!$AP315=0),0,(('1C TSsoustraitance'!$S315)/'1C TSsoustraitance'!$AP315))</f>
        <v>0</v>
      </c>
      <c r="P598" s="669">
        <f>IF(OR('1C TSsoustraitance'!$D315="",'1C TSsoustraitance'!$E315="OUI",'1C TSsoustraitance'!$AP315=0),0,(('1C TSsoustraitance'!$T315)/'1C TSsoustraitance'!$AP315))</f>
        <v>0</v>
      </c>
      <c r="Q598" s="669">
        <f>IF(OR('1C TSsoustraitance'!$D315="",'1C TSsoustraitance'!$E315="OUI",'1C TSsoustraitance'!$AP315=0),0,(('1C TSsoustraitance'!$U315)/'1C TSsoustraitance'!$AP315))</f>
        <v>0</v>
      </c>
      <c r="R598" s="669">
        <f>IF(OR('1C TSsoustraitance'!$D315="",'1C TSsoustraitance'!$E315="OUI",'1C TSsoustraitance'!$AP315=0),0,(('1C TSsoustraitance'!$V315)/'1C TSsoustraitance'!$AP315))</f>
        <v>0</v>
      </c>
      <c r="S598" s="669">
        <f>IF(OR('1C TSsoustraitance'!$D315="",'1C TSsoustraitance'!$E315="OUI",'1C TSsoustraitance'!$AP315=0),0,(('1C TSsoustraitance'!$W315)/'1C TSsoustraitance'!$AP315))</f>
        <v>0</v>
      </c>
      <c r="T598" s="669">
        <f>IF(OR('1C TSsoustraitance'!$D315="",'1C TSsoustraitance'!$E315="OUI",'1C TSsoustraitance'!$AP315=0),0,(('1C TSsoustraitance'!$X315)/'1C TSsoustraitance'!$AP315))</f>
        <v>0</v>
      </c>
      <c r="U598" s="669">
        <f>IF(OR('1C TSsoustraitance'!$D315="",'1C TSsoustraitance'!$E315="OUI",'1C TSsoustraitance'!$AP315=0),0,(('1C TSsoustraitance'!$Y315)/'1C TSsoustraitance'!$AP315))</f>
        <v>0</v>
      </c>
      <c r="V598" s="669">
        <f>IF(OR('1C TSsoustraitance'!$D315="",'1C TSsoustraitance'!$E315="OUI",'1C TSsoustraitance'!$AP315=0),0,(('1C TSsoustraitance'!$Z315)/'1C TSsoustraitance'!$AP315))</f>
        <v>0</v>
      </c>
      <c r="W598" s="669">
        <f>IF(OR('1C TSsoustraitance'!$D315="",'1C TSsoustraitance'!$E315="OUI",'1C TSsoustraitance'!$AP315=0),0,(('1C TSsoustraitance'!$AA315)/'1C TSsoustraitance'!$AP315))</f>
        <v>0</v>
      </c>
      <c r="X598" s="669">
        <f>IF(OR('1C TSsoustraitance'!$D315="",'1C TSsoustraitance'!$E315="OUI",'1C TSsoustraitance'!$AP315=0),0,(('1C TSsoustraitance'!$AB315)/'1C TSsoustraitance'!$AP315))</f>
        <v>0</v>
      </c>
      <c r="Y598" s="669">
        <f>IF(OR('1C TSsoustraitance'!$D315="",'1C TSsoustraitance'!$E315="OUI",'1C TSsoustraitance'!$AP315=0),0,(('1C TSsoustraitance'!$AC315)/'1C TSsoustraitance'!$AP315))</f>
        <v>0</v>
      </c>
      <c r="Z598" s="669">
        <f>IF(OR('1C TSsoustraitance'!$D315="",'1C TSsoustraitance'!$E315="OUI",'1C TSsoustraitance'!$AP315=0),0,(('1C TSsoustraitance'!$AD315)/'1C TSsoustraitance'!$AP315))</f>
        <v>0</v>
      </c>
      <c r="AA598" s="669">
        <f>IF(OR('1C TSsoustraitance'!$D315="",'1C TSsoustraitance'!$E315="OUI",'1C TSsoustraitance'!$AP315=0),0,(('1C TSsoustraitance'!$AE315)/'1C TSsoustraitance'!$AP315))</f>
        <v>0</v>
      </c>
      <c r="AB598" s="669">
        <f>IF(OR('1C TSsoustraitance'!$D315="",'1C TSsoustraitance'!$E315="OUI",'1C TSsoustraitance'!$AP315=0),0,(('1C TSsoustraitance'!$AF315)/'1C TSsoustraitance'!$AP315))</f>
        <v>0</v>
      </c>
      <c r="AC598" s="669">
        <f>IF(OR('1C TSsoustraitance'!$D315="",'1C TSsoustraitance'!$E315="OUI",'1C TSsoustraitance'!$AP315=0),0,(('1C TSsoustraitance'!$AG315)/'1C TSsoustraitance'!$AP315))</f>
        <v>0</v>
      </c>
      <c r="AD598" s="669">
        <f>IF(OR('1C TSsoustraitance'!$D315="",'1C TSsoustraitance'!$E315="OUI",'1C TSsoustraitance'!$AP315=0),0,(('1C TSsoustraitance'!$AH315)/'1C TSsoustraitance'!$AP315))</f>
        <v>0</v>
      </c>
      <c r="AE598" s="669">
        <f>IF(OR('1C TSsoustraitance'!$D315="",'1C TSsoustraitance'!$E315="OUI",'1C TSsoustraitance'!$AP315=0),0,(('1C TSsoustraitance'!$AI315)/'1C TSsoustraitance'!$AP315))</f>
        <v>0</v>
      </c>
      <c r="AF598" s="669">
        <f>IF(OR('1C TSsoustraitance'!$D315="",'1C TSsoustraitance'!$E315="OUI",'1C TSsoustraitance'!$AP315=0),0,(('1C TSsoustraitance'!$AJ315)/'1C TSsoustraitance'!$AP315))</f>
        <v>0</v>
      </c>
      <c r="AG598" s="669">
        <f>IF(OR('1C TSsoustraitance'!$D315="",'1C TSsoustraitance'!$E315="OUI",'1C TSsoustraitance'!$AP315=0),0,(('1C TSsoustraitance'!$AK315)/'1C TSsoustraitance'!$AP315))</f>
        <v>0</v>
      </c>
      <c r="AH598" s="669">
        <f>IF(OR('1C TSsoustraitance'!$D315="",'1C TSsoustraitance'!$E315="OUI",'1C TSsoustraitance'!$AP315=0),0,(('1C TSsoustraitance'!$AL315)/'1C TSsoustraitance'!$AP315))</f>
        <v>0</v>
      </c>
      <c r="AI598" s="669">
        <f>IF(OR('1C TSsoustraitance'!$D315="",'1C TSsoustraitance'!$E315="OUI",'1C TSsoustraitance'!$AP315=0),0,(('1C TSsoustraitance'!$AM315)/'1C TSsoustraitance'!$AP315))</f>
        <v>0</v>
      </c>
      <c r="AJ598" s="669">
        <f>IF(OR('1C TSsoustraitance'!$D315="",'1C TSsoustraitance'!$E315="OUI",'1C TSsoustraitance'!$AP315=0),0,(('1C TSsoustraitance'!$AN315)/'1C TSsoustraitance'!$AP315))</f>
        <v>0</v>
      </c>
      <c r="AK598" s="669">
        <f t="shared" si="142"/>
        <v>0</v>
      </c>
      <c r="AL598" s="668">
        <f t="shared" si="143"/>
        <v>0</v>
      </c>
      <c r="AM598" s="670">
        <f>IF(Tableau7[[#This Row],[N° pièce]]="",0,(Tableau7[[#This Row],[hors TVA]]+(Tableau7[[#This Row],[hors TVA]]*Tableau7[[#This Row],[Taux TVA]])-(Tableau7[[#This Row],[hors TVA]]*Tableau7[[#This Row],[Taux TVA]]*Tableau7[[#This Row],[Régime TVA: Récupération]]))*Tableau7[[#This Row],[Type 1]])</f>
        <v>0</v>
      </c>
      <c r="AN598" s="670">
        <f>IF(Tableau7[[#This Row],[N° pièce]]="",0,IF($K$2="pôle",((Tableau7[[#This Row],[hors TVA]]+(Tableau7[[#This Row],[hors TVA]]*Tableau7[[#This Row],[Taux TVA]])-(Tableau7[[#This Row],[hors TVA]]*Tableau7[[#This Row],[Taux TVA]]*Tableau7[[#This Row],[Régime TVA: Récupération]]))*Tableau7[[#This Row],[Type 2]]),0))</f>
        <v>0</v>
      </c>
      <c r="AO598" s="670">
        <f t="shared" si="139"/>
        <v>0</v>
      </c>
      <c r="AP598" s="255">
        <f t="shared" si="138"/>
        <v>0</v>
      </c>
      <c r="AQ598" s="506">
        <f t="shared" si="145"/>
        <v>0</v>
      </c>
      <c r="AR598" s="671"/>
      <c r="AS598" s="512"/>
      <c r="AT598" s="513" t="str">
        <f>IF(('1C TSsoustraitance'!AP315*FICHE!C$14&lt;J598),"Forfait limité à "&amp;FICHE!C$14&amp;"€/jour","")</f>
        <v/>
      </c>
      <c r="AU598" s="797"/>
      <c r="AV598" s="484"/>
      <c r="AW598" s="484"/>
      <c r="AX598" s="484"/>
      <c r="AY598" s="484"/>
      <c r="AZ598" s="484"/>
      <c r="BA598" s="4"/>
      <c r="BB598" s="4"/>
      <c r="BC598" s="4"/>
      <c r="BD598" s="4"/>
      <c r="BE598" s="4"/>
      <c r="BF598" s="4"/>
      <c r="BG598" s="4"/>
      <c r="BH598" s="4"/>
      <c r="BI598" s="4"/>
      <c r="BJ598" s="4"/>
      <c r="BK598" s="4"/>
      <c r="BL598" s="4"/>
      <c r="BM598" s="4"/>
      <c r="BN598" s="4"/>
      <c r="BO598" s="4"/>
      <c r="BP598" s="4"/>
      <c r="BQ598" s="4"/>
      <c r="BR598" s="4"/>
      <c r="BS598" s="4"/>
      <c r="BT598" s="4"/>
      <c r="BU598" s="4"/>
      <c r="BV598" s="4"/>
      <c r="BW598" s="4"/>
      <c r="BX598" s="4"/>
      <c r="BY598" s="4"/>
      <c r="BZ598" s="4"/>
      <c r="CA598" s="4"/>
      <c r="CB598" s="4"/>
      <c r="CC598" s="4"/>
      <c r="CD598" s="4"/>
      <c r="CE598" s="4"/>
      <c r="CF598" s="4"/>
      <c r="CG598" s="4"/>
      <c r="CH598" s="4"/>
      <c r="CI598" s="4"/>
      <c r="CJ598" s="4"/>
      <c r="CK598" s="4"/>
      <c r="CL598" s="4"/>
      <c r="CM598" s="4"/>
      <c r="CN598" s="4"/>
      <c r="CO598" s="4"/>
      <c r="CP598" s="4"/>
      <c r="CQ598" s="4"/>
      <c r="CR598" s="4"/>
      <c r="CS598" s="4"/>
      <c r="CT598" s="4"/>
      <c r="CU598" s="4"/>
      <c r="CV598" s="4"/>
      <c r="CW598" s="4"/>
      <c r="CX598" s="4"/>
      <c r="CY598" s="4"/>
      <c r="CZ598" s="4"/>
      <c r="DA598" s="4"/>
      <c r="DB598" s="4"/>
      <c r="DC598" s="4"/>
      <c r="DD598" s="4"/>
      <c r="DE598" s="4"/>
      <c r="DF598" s="4"/>
      <c r="DG598" s="4"/>
      <c r="DH598" s="4"/>
      <c r="DI598" s="4"/>
      <c r="DJ598" s="4"/>
      <c r="DK598" s="4"/>
      <c r="DL598" s="4"/>
      <c r="DM598" s="4"/>
      <c r="DN598" s="4"/>
      <c r="DO598" s="4"/>
      <c r="DP598" s="4"/>
      <c r="DQ598" s="4"/>
      <c r="DR598" s="4"/>
      <c r="DS598" s="4"/>
      <c r="DT598" s="4"/>
      <c r="DU598" s="4"/>
      <c r="DV598" s="4"/>
      <c r="DW598" s="4"/>
      <c r="DX598" s="4"/>
      <c r="DY598" s="4"/>
      <c r="DZ598" s="4"/>
      <c r="EA598" s="4"/>
      <c r="EB598" s="4"/>
      <c r="EC598" s="4"/>
      <c r="ED598" s="4"/>
      <c r="EE598" s="4"/>
      <c r="EF598" s="4"/>
      <c r="EG598" s="4"/>
      <c r="EH598" s="4"/>
      <c r="EI598" s="4"/>
      <c r="EJ598" s="4"/>
      <c r="EK598" s="4"/>
      <c r="EL598" s="4"/>
      <c r="EM598" s="4"/>
      <c r="EN598" s="4"/>
      <c r="EO598" s="4"/>
      <c r="EP598" s="4"/>
      <c r="EQ598" s="4"/>
      <c r="ER598" s="4"/>
      <c r="ES598" s="4"/>
      <c r="ET598" s="4"/>
      <c r="EU598" s="4"/>
      <c r="EV598" s="4"/>
      <c r="EW598" s="4"/>
      <c r="EX598" s="4"/>
      <c r="EY598" s="4"/>
      <c r="EZ598" s="4"/>
      <c r="FA598" s="4"/>
      <c r="FB598" s="4"/>
      <c r="FC598" s="4"/>
      <c r="FD598" s="4"/>
      <c r="FE598" s="4"/>
      <c r="FF598" s="4"/>
      <c r="FG598" s="4"/>
      <c r="FH598" s="4"/>
      <c r="FI598" s="4"/>
      <c r="FJ598" s="4"/>
      <c r="FK598" s="4"/>
      <c r="FL598" s="4"/>
      <c r="FM598" s="4"/>
      <c r="FN598" s="4"/>
      <c r="FO598" s="4"/>
      <c r="FP598" s="4"/>
      <c r="FQ598" s="4"/>
      <c r="FR598" s="4"/>
      <c r="FS598" s="4"/>
      <c r="FT598" s="4"/>
      <c r="FU598" s="4"/>
      <c r="FV598" s="4"/>
      <c r="FW598" s="4"/>
      <c r="FX598" s="4"/>
      <c r="FY598" s="4"/>
      <c r="FZ598" s="4"/>
      <c r="GA598" s="4"/>
      <c r="GB598" s="4"/>
      <c r="GC598" s="4"/>
      <c r="GD598" s="4"/>
      <c r="GE598" s="4"/>
      <c r="GF598" s="4"/>
      <c r="GG598" s="4"/>
      <c r="GH598" s="4"/>
      <c r="GI598" s="4"/>
      <c r="GJ598" s="4"/>
      <c r="GK598" s="4"/>
      <c r="GL598" s="4"/>
      <c r="GM598" s="4"/>
      <c r="GN598" s="4"/>
      <c r="GO598" s="4"/>
      <c r="GP598" s="4"/>
      <c r="GQ598" s="4"/>
      <c r="GR598" s="4"/>
      <c r="GS598" s="4"/>
      <c r="GT598" s="4"/>
      <c r="GU598" s="4"/>
      <c r="GV598" s="4"/>
      <c r="GW598" s="4"/>
      <c r="GX598" s="4"/>
      <c r="GY598" s="4"/>
      <c r="GZ598" s="4"/>
      <c r="HA598" s="4"/>
      <c r="HB598" s="4"/>
      <c r="HC598" s="4"/>
    </row>
    <row r="599" spans="1:211" s="380" customFormat="1" ht="13.9" customHeight="1">
      <c r="A599" s="828" t="str">
        <f>IF('1C TSsoustraitance'!$A316&lt;&gt;0,'1C TSsoustraitance'!$A316,"")</f>
        <v/>
      </c>
      <c r="B599" s="530"/>
      <c r="C599" s="513" t="str">
        <f>IF('1C TSsoustraitance'!$A316&lt;&gt;0,'1C TSsoustraitance'!$B316,"")</f>
        <v/>
      </c>
      <c r="D599" s="513" t="str">
        <f>IF('1C TSsoustraitance'!$A316&lt;&gt;0,'1C TSsoustraitance'!$C316,"")</f>
        <v/>
      </c>
      <c r="E599" s="684"/>
      <c r="F599" s="685"/>
      <c r="G599" s="666">
        <f>'1C TSsoustraitance'!$D316</f>
        <v>0</v>
      </c>
      <c r="H599" s="533">
        <v>0.21</v>
      </c>
      <c r="I599" s="533">
        <v>1</v>
      </c>
      <c r="J599" s="534"/>
      <c r="K599" s="667">
        <f t="shared" si="141"/>
        <v>0</v>
      </c>
      <c r="L599" s="668">
        <f>IF(OR('1C TSsoustraitance'!$D316="",'1C TSsoustraitance'!$AP316=0),0,IF(AND('1C TSsoustraitance'!$D316&lt;&gt;"",$K$2="Pôle",'1C TSsoustraitance'!$E316="OUI"),(('1C TSsoustraitance'!$F316+'1C TSsoustraitance'!$G316+'1C TSsoustraitance'!$H316+'1C TSsoustraitance'!$I316+'1C TSsoustraitance'!$M316)/'1C TSsoustraitance'!$R316),IF(AND('1C TSsoustraitance'!$D316&lt;&gt;"",$K$2="Pôle",'1C TSsoustraitance'!$E316="NON"),(('1C TSsoustraitance'!$F316+'1C TSsoustraitance'!$G316+'1C TSsoustraitance'!$H316+'1C TSsoustraitance'!$I316+'1C TSsoustraitance'!$M316)/'1C TSsoustraitance'!$AP316),IF(AND('1C TSsoustraitance'!$D316&lt;&gt;"",$K$2&lt;&gt;"Pôle",'1C TSsoustraitance'!$E316="OUI"),(('1C TSsoustraitance'!$F316+'1C TSsoustraitance'!$G316+'1C TSsoustraitance'!$H316+'1C TSsoustraitance'!$I316+'1C TSsoustraitance'!$J316+'1C TSsoustraitance'!$K316+'1C TSsoustraitance'!$L316+'1C TSsoustraitance'!$M316+'1C TSsoustraitance'!$N316+'1C TSsoustraitance'!$O316+'1C TSsoustraitance'!$P316+'1C TSsoustraitance'!$Q316)/'1C TSsoustraitance'!$R316),IF(AND('1C TSsoustraitance'!$D316&lt;&gt;"",$K$2&lt;&gt;"Pôle",'1C TSsoustraitance'!$E316="NON"),(('1C TSsoustraitance'!$F316+'1C TSsoustraitance'!$G316+'1C TSsoustraitance'!$H316+'1C TSsoustraitance'!$I316+'1C TSsoustraitance'!$J316+'1C TSsoustraitance'!$K316+'1C TSsoustraitance'!$L316+'1C TSsoustraitance'!$M316+'1C TSsoustraitance'!$N316+'1C TSsoustraitance'!$O316+'1C TSsoustraitance'!$P316+'1C TSsoustraitance'!$Q316))/'1C TSsoustraitance'!$AP316)))))</f>
        <v>0</v>
      </c>
      <c r="M599" s="668">
        <f>IF(OR('1C TSsoustraitance'!$D316="",'1C TSsoustraitance'!AP$13=0),0,IF(AND('1C TSsoustraitance'!$D316&lt;&gt;"",$K$2="Pôle",'1C TSsoustraitance'!$E316="OUI"),(('1C TSsoustraitance'!$J316+'1C TSsoustraitance'!$K316+'1C TSsoustraitance'!$L316)/'1C TSsoustraitance'!$R316),IF(AND('1C TSsoustraitance'!$D316&lt;&gt;"",$K$2="Pôle",'1C TSsoustraitance'!$E316="NON"),(('1C TSsoustraitance'!$J316+'1C TSsoustraitance'!$K316+'1C TSsoustraitance'!$L316)/'1C TSsoustraitance'!$AP316),IF(AND('1C TSsoustraitance'!$D316&lt;&gt;"",$K$2&lt;&gt;"Pôle"),0))))</f>
        <v>0</v>
      </c>
      <c r="N599" s="668">
        <f t="shared" si="144"/>
        <v>0</v>
      </c>
      <c r="O599" s="669">
        <f>IF(OR('1C TSsoustraitance'!$D316="",'1C TSsoustraitance'!$E316="OUI",'1C TSsoustraitance'!$AP316=0),0,(('1C TSsoustraitance'!$S316)/'1C TSsoustraitance'!$AP316))</f>
        <v>0</v>
      </c>
      <c r="P599" s="669">
        <f>IF(OR('1C TSsoustraitance'!$D316="",'1C TSsoustraitance'!$E316="OUI",'1C TSsoustraitance'!$AP316=0),0,(('1C TSsoustraitance'!$T316)/'1C TSsoustraitance'!$AP316))</f>
        <v>0</v>
      </c>
      <c r="Q599" s="669">
        <f>IF(OR('1C TSsoustraitance'!$D316="",'1C TSsoustraitance'!$E316="OUI",'1C TSsoustraitance'!$AP316=0),0,(('1C TSsoustraitance'!$U316)/'1C TSsoustraitance'!$AP316))</f>
        <v>0</v>
      </c>
      <c r="R599" s="669">
        <f>IF(OR('1C TSsoustraitance'!$D316="",'1C TSsoustraitance'!$E316="OUI",'1C TSsoustraitance'!$AP316=0),0,(('1C TSsoustraitance'!$V316)/'1C TSsoustraitance'!$AP316))</f>
        <v>0</v>
      </c>
      <c r="S599" s="669">
        <f>IF(OR('1C TSsoustraitance'!$D316="",'1C TSsoustraitance'!$E316="OUI",'1C TSsoustraitance'!$AP316=0),0,(('1C TSsoustraitance'!$W316)/'1C TSsoustraitance'!$AP316))</f>
        <v>0</v>
      </c>
      <c r="T599" s="669">
        <f>IF(OR('1C TSsoustraitance'!$D316="",'1C TSsoustraitance'!$E316="OUI",'1C TSsoustraitance'!$AP316=0),0,(('1C TSsoustraitance'!$X316)/'1C TSsoustraitance'!$AP316))</f>
        <v>0</v>
      </c>
      <c r="U599" s="669">
        <f>IF(OR('1C TSsoustraitance'!$D316="",'1C TSsoustraitance'!$E316="OUI",'1C TSsoustraitance'!$AP316=0),0,(('1C TSsoustraitance'!$Y316)/'1C TSsoustraitance'!$AP316))</f>
        <v>0</v>
      </c>
      <c r="V599" s="669">
        <f>IF(OR('1C TSsoustraitance'!$D316="",'1C TSsoustraitance'!$E316="OUI",'1C TSsoustraitance'!$AP316=0),0,(('1C TSsoustraitance'!$Z316)/'1C TSsoustraitance'!$AP316))</f>
        <v>0</v>
      </c>
      <c r="W599" s="669">
        <f>IF(OR('1C TSsoustraitance'!$D316="",'1C TSsoustraitance'!$E316="OUI",'1C TSsoustraitance'!$AP316=0),0,(('1C TSsoustraitance'!$AA316)/'1C TSsoustraitance'!$AP316))</f>
        <v>0</v>
      </c>
      <c r="X599" s="669">
        <f>IF(OR('1C TSsoustraitance'!$D316="",'1C TSsoustraitance'!$E316="OUI",'1C TSsoustraitance'!$AP316=0),0,(('1C TSsoustraitance'!$AB316)/'1C TSsoustraitance'!$AP316))</f>
        <v>0</v>
      </c>
      <c r="Y599" s="669">
        <f>IF(OR('1C TSsoustraitance'!$D316="",'1C TSsoustraitance'!$E316="OUI",'1C TSsoustraitance'!$AP316=0),0,(('1C TSsoustraitance'!$AC316)/'1C TSsoustraitance'!$AP316))</f>
        <v>0</v>
      </c>
      <c r="Z599" s="669">
        <f>IF(OR('1C TSsoustraitance'!$D316="",'1C TSsoustraitance'!$E316="OUI",'1C TSsoustraitance'!$AP316=0),0,(('1C TSsoustraitance'!$AD316)/'1C TSsoustraitance'!$AP316))</f>
        <v>0</v>
      </c>
      <c r="AA599" s="669">
        <f>IF(OR('1C TSsoustraitance'!$D316="",'1C TSsoustraitance'!$E316="OUI",'1C TSsoustraitance'!$AP316=0),0,(('1C TSsoustraitance'!$AE316)/'1C TSsoustraitance'!$AP316))</f>
        <v>0</v>
      </c>
      <c r="AB599" s="669">
        <f>IF(OR('1C TSsoustraitance'!$D316="",'1C TSsoustraitance'!$E316="OUI",'1C TSsoustraitance'!$AP316=0),0,(('1C TSsoustraitance'!$AF316)/'1C TSsoustraitance'!$AP316))</f>
        <v>0</v>
      </c>
      <c r="AC599" s="669">
        <f>IF(OR('1C TSsoustraitance'!$D316="",'1C TSsoustraitance'!$E316="OUI",'1C TSsoustraitance'!$AP316=0),0,(('1C TSsoustraitance'!$AG316)/'1C TSsoustraitance'!$AP316))</f>
        <v>0</v>
      </c>
      <c r="AD599" s="669">
        <f>IF(OR('1C TSsoustraitance'!$D316="",'1C TSsoustraitance'!$E316="OUI",'1C TSsoustraitance'!$AP316=0),0,(('1C TSsoustraitance'!$AH316)/'1C TSsoustraitance'!$AP316))</f>
        <v>0</v>
      </c>
      <c r="AE599" s="669">
        <f>IF(OR('1C TSsoustraitance'!$D316="",'1C TSsoustraitance'!$E316="OUI",'1C TSsoustraitance'!$AP316=0),0,(('1C TSsoustraitance'!$AI316)/'1C TSsoustraitance'!$AP316))</f>
        <v>0</v>
      </c>
      <c r="AF599" s="669">
        <f>IF(OR('1C TSsoustraitance'!$D316="",'1C TSsoustraitance'!$E316="OUI",'1C TSsoustraitance'!$AP316=0),0,(('1C TSsoustraitance'!$AJ316)/'1C TSsoustraitance'!$AP316))</f>
        <v>0</v>
      </c>
      <c r="AG599" s="669">
        <f>IF(OR('1C TSsoustraitance'!$D316="",'1C TSsoustraitance'!$E316="OUI",'1C TSsoustraitance'!$AP316=0),0,(('1C TSsoustraitance'!$AK316)/'1C TSsoustraitance'!$AP316))</f>
        <v>0</v>
      </c>
      <c r="AH599" s="669">
        <f>IF(OR('1C TSsoustraitance'!$D316="",'1C TSsoustraitance'!$E316="OUI",'1C TSsoustraitance'!$AP316=0),0,(('1C TSsoustraitance'!$AL316)/'1C TSsoustraitance'!$AP316))</f>
        <v>0</v>
      </c>
      <c r="AI599" s="669">
        <f>IF(OR('1C TSsoustraitance'!$D316="",'1C TSsoustraitance'!$E316="OUI",'1C TSsoustraitance'!$AP316=0),0,(('1C TSsoustraitance'!$AM316)/'1C TSsoustraitance'!$AP316))</f>
        <v>0</v>
      </c>
      <c r="AJ599" s="669">
        <f>IF(OR('1C TSsoustraitance'!$D316="",'1C TSsoustraitance'!$E316="OUI",'1C TSsoustraitance'!$AP316=0),0,(('1C TSsoustraitance'!$AN316)/'1C TSsoustraitance'!$AP316))</f>
        <v>0</v>
      </c>
      <c r="AK599" s="669">
        <f t="shared" si="142"/>
        <v>0</v>
      </c>
      <c r="AL599" s="668">
        <f t="shared" si="143"/>
        <v>0</v>
      </c>
      <c r="AM599" s="670">
        <f>IF(Tableau7[[#This Row],[N° pièce]]="",0,(Tableau7[[#This Row],[hors TVA]]+(Tableau7[[#This Row],[hors TVA]]*Tableau7[[#This Row],[Taux TVA]])-(Tableau7[[#This Row],[hors TVA]]*Tableau7[[#This Row],[Taux TVA]]*Tableau7[[#This Row],[Régime TVA: Récupération]]))*Tableau7[[#This Row],[Type 1]])</f>
        <v>0</v>
      </c>
      <c r="AN599" s="670">
        <f>IF(Tableau7[[#This Row],[N° pièce]]="",0,IF($K$2="pôle",((Tableau7[[#This Row],[hors TVA]]+(Tableau7[[#This Row],[hors TVA]]*Tableau7[[#This Row],[Taux TVA]])-(Tableau7[[#This Row],[hors TVA]]*Tableau7[[#This Row],[Taux TVA]]*Tableau7[[#This Row],[Régime TVA: Récupération]]))*Tableau7[[#This Row],[Type 2]]),0))</f>
        <v>0</v>
      </c>
      <c r="AO599" s="670">
        <f t="shared" si="139"/>
        <v>0</v>
      </c>
      <c r="AP599" s="255">
        <f t="shared" si="138"/>
        <v>0</v>
      </c>
      <c r="AQ599" s="506">
        <f t="shared" si="145"/>
        <v>0</v>
      </c>
      <c r="AR599" s="671"/>
      <c r="AS599" s="512"/>
      <c r="AT599" s="513" t="str">
        <f>IF(('1C TSsoustraitance'!AP316*FICHE!C$14&lt;J599),"Forfait limité à "&amp;FICHE!C$14&amp;"€/jour","")</f>
        <v/>
      </c>
      <c r="AU599" s="797"/>
      <c r="AV599" s="484"/>
      <c r="AW599" s="484"/>
      <c r="AX599" s="484"/>
      <c r="AY599" s="484"/>
      <c r="AZ599" s="484"/>
      <c r="BA599" s="4"/>
      <c r="BB599" s="4"/>
      <c r="BC599" s="4"/>
      <c r="BD599" s="4"/>
      <c r="BE599" s="4"/>
      <c r="BF599" s="4"/>
      <c r="BG599" s="4"/>
      <c r="BH599" s="4"/>
      <c r="BI599" s="4"/>
      <c r="BJ599" s="4"/>
      <c r="BK599" s="4"/>
      <c r="BL599" s="4"/>
      <c r="BM599" s="4"/>
      <c r="BN599" s="4"/>
      <c r="BO599" s="4"/>
      <c r="BP599" s="4"/>
      <c r="BQ599" s="4"/>
      <c r="BR599" s="4"/>
      <c r="BS599" s="4"/>
      <c r="BT599" s="4"/>
      <c r="BU599" s="4"/>
      <c r="BV599" s="4"/>
      <c r="BW599" s="4"/>
      <c r="BX599" s="4"/>
      <c r="BY599" s="4"/>
      <c r="BZ599" s="4"/>
      <c r="CA599" s="4"/>
      <c r="CB599" s="4"/>
      <c r="CC599" s="4"/>
      <c r="CD599" s="4"/>
      <c r="CE599" s="4"/>
      <c r="CF599" s="4"/>
      <c r="CG599" s="4"/>
      <c r="CH599" s="4"/>
      <c r="CI599" s="4"/>
      <c r="CJ599" s="4"/>
      <c r="CK599" s="4"/>
      <c r="CL599" s="4"/>
      <c r="CM599" s="4"/>
      <c r="CN599" s="4"/>
      <c r="CO599" s="4"/>
      <c r="CP599" s="4"/>
      <c r="CQ599" s="4"/>
      <c r="CR599" s="4"/>
      <c r="CS599" s="4"/>
      <c r="CT599" s="4"/>
      <c r="CU599" s="4"/>
      <c r="CV599" s="4"/>
      <c r="CW599" s="4"/>
      <c r="CX599" s="4"/>
      <c r="CY599" s="4"/>
      <c r="CZ599" s="4"/>
      <c r="DA599" s="4"/>
      <c r="DB599" s="4"/>
      <c r="DC599" s="4"/>
      <c r="DD599" s="4"/>
      <c r="DE599" s="4"/>
      <c r="DF599" s="4"/>
      <c r="DG599" s="4"/>
      <c r="DH599" s="4"/>
      <c r="DI599" s="4"/>
      <c r="DJ599" s="4"/>
      <c r="DK599" s="4"/>
      <c r="DL599" s="4"/>
      <c r="DM599" s="4"/>
      <c r="DN599" s="4"/>
      <c r="DO599" s="4"/>
      <c r="DP599" s="4"/>
      <c r="DQ599" s="4"/>
      <c r="DR599" s="4"/>
      <c r="DS599" s="4"/>
      <c r="DT599" s="4"/>
      <c r="DU599" s="4"/>
      <c r="DV599" s="4"/>
      <c r="DW599" s="4"/>
      <c r="DX599" s="4"/>
      <c r="DY599" s="4"/>
      <c r="DZ599" s="4"/>
      <c r="EA599" s="4"/>
      <c r="EB599" s="4"/>
      <c r="EC599" s="4"/>
      <c r="ED599" s="4"/>
      <c r="EE599" s="4"/>
      <c r="EF599" s="4"/>
      <c r="EG599" s="4"/>
      <c r="EH599" s="4"/>
      <c r="EI599" s="4"/>
      <c r="EJ599" s="4"/>
      <c r="EK599" s="4"/>
      <c r="EL599" s="4"/>
      <c r="EM599" s="4"/>
      <c r="EN599" s="4"/>
      <c r="EO599" s="4"/>
      <c r="EP599" s="4"/>
      <c r="EQ599" s="4"/>
      <c r="ER599" s="4"/>
      <c r="ES599" s="4"/>
      <c r="ET599" s="4"/>
      <c r="EU599" s="4"/>
      <c r="EV599" s="4"/>
      <c r="EW599" s="4"/>
      <c r="EX599" s="4"/>
      <c r="EY599" s="4"/>
      <c r="EZ599" s="4"/>
      <c r="FA599" s="4"/>
      <c r="FB599" s="4"/>
      <c r="FC599" s="4"/>
      <c r="FD599" s="4"/>
      <c r="FE599" s="4"/>
      <c r="FF599" s="4"/>
      <c r="FG599" s="4"/>
      <c r="FH599" s="4"/>
      <c r="FI599" s="4"/>
      <c r="FJ599" s="4"/>
      <c r="FK599" s="4"/>
      <c r="FL599" s="4"/>
      <c r="FM599" s="4"/>
      <c r="FN599" s="4"/>
      <c r="FO599" s="4"/>
      <c r="FP599" s="4"/>
      <c r="FQ599" s="4"/>
      <c r="FR599" s="4"/>
      <c r="FS599" s="4"/>
      <c r="FT599" s="4"/>
      <c r="FU599" s="4"/>
      <c r="FV599" s="4"/>
      <c r="FW599" s="4"/>
      <c r="FX599" s="4"/>
      <c r="FY599" s="4"/>
      <c r="FZ599" s="4"/>
      <c r="GA599" s="4"/>
      <c r="GB599" s="4"/>
      <c r="GC599" s="4"/>
      <c r="GD599" s="4"/>
      <c r="GE599" s="4"/>
      <c r="GF599" s="4"/>
      <c r="GG599" s="4"/>
      <c r="GH599" s="4"/>
      <c r="GI599" s="4"/>
      <c r="GJ599" s="4"/>
      <c r="GK599" s="4"/>
      <c r="GL599" s="4"/>
      <c r="GM599" s="4"/>
      <c r="GN599" s="4"/>
      <c r="GO599" s="4"/>
      <c r="GP599" s="4"/>
      <c r="GQ599" s="4"/>
      <c r="GR599" s="4"/>
      <c r="GS599" s="4"/>
      <c r="GT599" s="4"/>
      <c r="GU599" s="4"/>
      <c r="GV599" s="4"/>
      <c r="GW599" s="4"/>
      <c r="GX599" s="4"/>
      <c r="GY599" s="4"/>
      <c r="GZ599" s="4"/>
      <c r="HA599" s="4"/>
      <c r="HB599" s="4"/>
      <c r="HC599" s="4"/>
    </row>
    <row r="600" spans="1:211" s="380" customFormat="1" ht="13.9" customHeight="1">
      <c r="A600" s="828" t="str">
        <f>IF('1C TSsoustraitance'!$A317&lt;&gt;0,'1C TSsoustraitance'!$A317,"")</f>
        <v/>
      </c>
      <c r="B600" s="530"/>
      <c r="C600" s="513" t="str">
        <f>IF('1C TSsoustraitance'!$A317&lt;&gt;0,'1C TSsoustraitance'!$B317,"")</f>
        <v/>
      </c>
      <c r="D600" s="513" t="str">
        <f>IF('1C TSsoustraitance'!$A317&lt;&gt;0,'1C TSsoustraitance'!$C317,"")</f>
        <v/>
      </c>
      <c r="E600" s="684"/>
      <c r="F600" s="685"/>
      <c r="G600" s="666">
        <f>'1C TSsoustraitance'!$D317</f>
        <v>0</v>
      </c>
      <c r="H600" s="533">
        <v>0.21</v>
      </c>
      <c r="I600" s="533">
        <v>1</v>
      </c>
      <c r="J600" s="534"/>
      <c r="K600" s="667">
        <f t="shared" si="141"/>
        <v>0</v>
      </c>
      <c r="L600" s="668">
        <f>IF(OR('1C TSsoustraitance'!$D317="",'1C TSsoustraitance'!$AP317=0),0,IF(AND('1C TSsoustraitance'!$D317&lt;&gt;"",$K$2="Pôle",'1C TSsoustraitance'!$E317="OUI"),(('1C TSsoustraitance'!$F317+'1C TSsoustraitance'!$G317+'1C TSsoustraitance'!$H317+'1C TSsoustraitance'!$I317+'1C TSsoustraitance'!$M317)/'1C TSsoustraitance'!$R317),IF(AND('1C TSsoustraitance'!$D317&lt;&gt;"",$K$2="Pôle",'1C TSsoustraitance'!$E317="NON"),(('1C TSsoustraitance'!$F317+'1C TSsoustraitance'!$G317+'1C TSsoustraitance'!$H317+'1C TSsoustraitance'!$I317+'1C TSsoustraitance'!$M317)/'1C TSsoustraitance'!$AP317),IF(AND('1C TSsoustraitance'!$D317&lt;&gt;"",$K$2&lt;&gt;"Pôle",'1C TSsoustraitance'!$E317="OUI"),(('1C TSsoustraitance'!$F317+'1C TSsoustraitance'!$G317+'1C TSsoustraitance'!$H317+'1C TSsoustraitance'!$I317+'1C TSsoustraitance'!$J317+'1C TSsoustraitance'!$K317+'1C TSsoustraitance'!$L317+'1C TSsoustraitance'!$M317+'1C TSsoustraitance'!$N317+'1C TSsoustraitance'!$O317+'1C TSsoustraitance'!$P317+'1C TSsoustraitance'!$Q317)/'1C TSsoustraitance'!$R317),IF(AND('1C TSsoustraitance'!$D317&lt;&gt;"",$K$2&lt;&gt;"Pôle",'1C TSsoustraitance'!$E317="NON"),(('1C TSsoustraitance'!$F317+'1C TSsoustraitance'!$G317+'1C TSsoustraitance'!$H317+'1C TSsoustraitance'!$I317+'1C TSsoustraitance'!$J317+'1C TSsoustraitance'!$K317+'1C TSsoustraitance'!$L317+'1C TSsoustraitance'!$M317+'1C TSsoustraitance'!$N317+'1C TSsoustraitance'!$O317+'1C TSsoustraitance'!$P317+'1C TSsoustraitance'!$Q317))/'1C TSsoustraitance'!$AP317)))))</f>
        <v>0</v>
      </c>
      <c r="M600" s="668">
        <f>IF(OR('1C TSsoustraitance'!$D317="",'1C TSsoustraitance'!AP$13=0),0,IF(AND('1C TSsoustraitance'!$D317&lt;&gt;"",$K$2="Pôle",'1C TSsoustraitance'!$E317="OUI"),(('1C TSsoustraitance'!$J317+'1C TSsoustraitance'!$K317+'1C TSsoustraitance'!$L317)/'1C TSsoustraitance'!$R317),IF(AND('1C TSsoustraitance'!$D317&lt;&gt;"",$K$2="Pôle",'1C TSsoustraitance'!$E317="NON"),(('1C TSsoustraitance'!$J317+'1C TSsoustraitance'!$K317+'1C TSsoustraitance'!$L317)/'1C TSsoustraitance'!$AP317),IF(AND('1C TSsoustraitance'!$D317&lt;&gt;"",$K$2&lt;&gt;"Pôle"),0))))</f>
        <v>0</v>
      </c>
      <c r="N600" s="668">
        <f t="shared" si="144"/>
        <v>0</v>
      </c>
      <c r="O600" s="669">
        <f>IF(OR('1C TSsoustraitance'!$D317="",'1C TSsoustraitance'!$E317="OUI",'1C TSsoustraitance'!$AP317=0),0,(('1C TSsoustraitance'!$S317)/'1C TSsoustraitance'!$AP317))</f>
        <v>0</v>
      </c>
      <c r="P600" s="669">
        <f>IF(OR('1C TSsoustraitance'!$D317="",'1C TSsoustraitance'!$E317="OUI",'1C TSsoustraitance'!$AP317=0),0,(('1C TSsoustraitance'!$T317)/'1C TSsoustraitance'!$AP317))</f>
        <v>0</v>
      </c>
      <c r="Q600" s="669">
        <f>IF(OR('1C TSsoustraitance'!$D317="",'1C TSsoustraitance'!$E317="OUI",'1C TSsoustraitance'!$AP317=0),0,(('1C TSsoustraitance'!$U317)/'1C TSsoustraitance'!$AP317))</f>
        <v>0</v>
      </c>
      <c r="R600" s="669">
        <f>IF(OR('1C TSsoustraitance'!$D317="",'1C TSsoustraitance'!$E317="OUI",'1C TSsoustraitance'!$AP317=0),0,(('1C TSsoustraitance'!$V317)/'1C TSsoustraitance'!$AP317))</f>
        <v>0</v>
      </c>
      <c r="S600" s="669">
        <f>IF(OR('1C TSsoustraitance'!$D317="",'1C TSsoustraitance'!$E317="OUI",'1C TSsoustraitance'!$AP317=0),0,(('1C TSsoustraitance'!$W317)/'1C TSsoustraitance'!$AP317))</f>
        <v>0</v>
      </c>
      <c r="T600" s="669">
        <f>IF(OR('1C TSsoustraitance'!$D317="",'1C TSsoustraitance'!$E317="OUI",'1C TSsoustraitance'!$AP317=0),0,(('1C TSsoustraitance'!$X317)/'1C TSsoustraitance'!$AP317))</f>
        <v>0</v>
      </c>
      <c r="U600" s="669">
        <f>IF(OR('1C TSsoustraitance'!$D317="",'1C TSsoustraitance'!$E317="OUI",'1C TSsoustraitance'!$AP317=0),0,(('1C TSsoustraitance'!$Y317)/'1C TSsoustraitance'!$AP317))</f>
        <v>0</v>
      </c>
      <c r="V600" s="669">
        <f>IF(OR('1C TSsoustraitance'!$D317="",'1C TSsoustraitance'!$E317="OUI",'1C TSsoustraitance'!$AP317=0),0,(('1C TSsoustraitance'!$Z317)/'1C TSsoustraitance'!$AP317))</f>
        <v>0</v>
      </c>
      <c r="W600" s="669">
        <f>IF(OR('1C TSsoustraitance'!$D317="",'1C TSsoustraitance'!$E317="OUI",'1C TSsoustraitance'!$AP317=0),0,(('1C TSsoustraitance'!$AA317)/'1C TSsoustraitance'!$AP317))</f>
        <v>0</v>
      </c>
      <c r="X600" s="669">
        <f>IF(OR('1C TSsoustraitance'!$D317="",'1C TSsoustraitance'!$E317="OUI",'1C TSsoustraitance'!$AP317=0),0,(('1C TSsoustraitance'!$AB317)/'1C TSsoustraitance'!$AP317))</f>
        <v>0</v>
      </c>
      <c r="Y600" s="669">
        <f>IF(OR('1C TSsoustraitance'!$D317="",'1C TSsoustraitance'!$E317="OUI",'1C TSsoustraitance'!$AP317=0),0,(('1C TSsoustraitance'!$AC317)/'1C TSsoustraitance'!$AP317))</f>
        <v>0</v>
      </c>
      <c r="Z600" s="669">
        <f>IF(OR('1C TSsoustraitance'!$D317="",'1C TSsoustraitance'!$E317="OUI",'1C TSsoustraitance'!$AP317=0),0,(('1C TSsoustraitance'!$AD317)/'1C TSsoustraitance'!$AP317))</f>
        <v>0</v>
      </c>
      <c r="AA600" s="669">
        <f>IF(OR('1C TSsoustraitance'!$D317="",'1C TSsoustraitance'!$E317="OUI",'1C TSsoustraitance'!$AP317=0),0,(('1C TSsoustraitance'!$AE317)/'1C TSsoustraitance'!$AP317))</f>
        <v>0</v>
      </c>
      <c r="AB600" s="669">
        <f>IF(OR('1C TSsoustraitance'!$D317="",'1C TSsoustraitance'!$E317="OUI",'1C TSsoustraitance'!$AP317=0),0,(('1C TSsoustraitance'!$AF317)/'1C TSsoustraitance'!$AP317))</f>
        <v>0</v>
      </c>
      <c r="AC600" s="669">
        <f>IF(OR('1C TSsoustraitance'!$D317="",'1C TSsoustraitance'!$E317="OUI",'1C TSsoustraitance'!$AP317=0),0,(('1C TSsoustraitance'!$AG317)/'1C TSsoustraitance'!$AP317))</f>
        <v>0</v>
      </c>
      <c r="AD600" s="669">
        <f>IF(OR('1C TSsoustraitance'!$D317="",'1C TSsoustraitance'!$E317="OUI",'1C TSsoustraitance'!$AP317=0),0,(('1C TSsoustraitance'!$AH317)/'1C TSsoustraitance'!$AP317))</f>
        <v>0</v>
      </c>
      <c r="AE600" s="669">
        <f>IF(OR('1C TSsoustraitance'!$D317="",'1C TSsoustraitance'!$E317="OUI",'1C TSsoustraitance'!$AP317=0),0,(('1C TSsoustraitance'!$AI317)/'1C TSsoustraitance'!$AP317))</f>
        <v>0</v>
      </c>
      <c r="AF600" s="669">
        <f>IF(OR('1C TSsoustraitance'!$D317="",'1C TSsoustraitance'!$E317="OUI",'1C TSsoustraitance'!$AP317=0),0,(('1C TSsoustraitance'!$AJ317)/'1C TSsoustraitance'!$AP317))</f>
        <v>0</v>
      </c>
      <c r="AG600" s="669">
        <f>IF(OR('1C TSsoustraitance'!$D317="",'1C TSsoustraitance'!$E317="OUI",'1C TSsoustraitance'!$AP317=0),0,(('1C TSsoustraitance'!$AK317)/'1C TSsoustraitance'!$AP317))</f>
        <v>0</v>
      </c>
      <c r="AH600" s="669">
        <f>IF(OR('1C TSsoustraitance'!$D317="",'1C TSsoustraitance'!$E317="OUI",'1C TSsoustraitance'!$AP317=0),0,(('1C TSsoustraitance'!$AL317)/'1C TSsoustraitance'!$AP317))</f>
        <v>0</v>
      </c>
      <c r="AI600" s="669">
        <f>IF(OR('1C TSsoustraitance'!$D317="",'1C TSsoustraitance'!$E317="OUI",'1C TSsoustraitance'!$AP317=0),0,(('1C TSsoustraitance'!$AM317)/'1C TSsoustraitance'!$AP317))</f>
        <v>0</v>
      </c>
      <c r="AJ600" s="669">
        <f>IF(OR('1C TSsoustraitance'!$D317="",'1C TSsoustraitance'!$E317="OUI",'1C TSsoustraitance'!$AP317=0),0,(('1C TSsoustraitance'!$AN317)/'1C TSsoustraitance'!$AP317))</f>
        <v>0</v>
      </c>
      <c r="AK600" s="669">
        <f t="shared" si="142"/>
        <v>0</v>
      </c>
      <c r="AL600" s="668">
        <f t="shared" si="143"/>
        <v>0</v>
      </c>
      <c r="AM600" s="670">
        <f>IF(Tableau7[[#This Row],[N° pièce]]="",0,(Tableau7[[#This Row],[hors TVA]]+(Tableau7[[#This Row],[hors TVA]]*Tableau7[[#This Row],[Taux TVA]])-(Tableau7[[#This Row],[hors TVA]]*Tableau7[[#This Row],[Taux TVA]]*Tableau7[[#This Row],[Régime TVA: Récupération]]))*Tableau7[[#This Row],[Type 1]])</f>
        <v>0</v>
      </c>
      <c r="AN600" s="670">
        <f>IF(Tableau7[[#This Row],[N° pièce]]="",0,IF($K$2="pôle",((Tableau7[[#This Row],[hors TVA]]+(Tableau7[[#This Row],[hors TVA]]*Tableau7[[#This Row],[Taux TVA]])-(Tableau7[[#This Row],[hors TVA]]*Tableau7[[#This Row],[Taux TVA]]*Tableau7[[#This Row],[Régime TVA: Récupération]]))*Tableau7[[#This Row],[Type 2]]),0))</f>
        <v>0</v>
      </c>
      <c r="AO600" s="670">
        <f t="shared" si="139"/>
        <v>0</v>
      </c>
      <c r="AP600" s="255">
        <f t="shared" si="138"/>
        <v>0</v>
      </c>
      <c r="AQ600" s="506">
        <f t="shared" si="145"/>
        <v>0</v>
      </c>
      <c r="AR600" s="671"/>
      <c r="AS600" s="512"/>
      <c r="AT600" s="513" t="str">
        <f>IF(('1C TSsoustraitance'!AP317*FICHE!C$14&lt;J600),"Forfait limité à "&amp;FICHE!C$14&amp;"€/jour","")</f>
        <v/>
      </c>
      <c r="AU600" s="797"/>
      <c r="AV600" s="484"/>
      <c r="AW600" s="484"/>
      <c r="AX600" s="484"/>
      <c r="AY600" s="484"/>
      <c r="AZ600" s="484"/>
      <c r="BA600" s="4"/>
      <c r="BB600" s="4"/>
      <c r="BC600" s="4"/>
      <c r="BD600" s="4"/>
      <c r="BE600" s="4"/>
      <c r="BF600" s="4"/>
      <c r="BG600" s="4"/>
      <c r="BH600" s="4"/>
      <c r="BI600" s="4"/>
      <c r="BJ600" s="4"/>
      <c r="BK600" s="4"/>
      <c r="BL600" s="4"/>
      <c r="BM600" s="4"/>
      <c r="BN600" s="4"/>
      <c r="BO600" s="4"/>
      <c r="BP600" s="4"/>
      <c r="BQ600" s="4"/>
      <c r="BR600" s="4"/>
      <c r="BS600" s="4"/>
      <c r="BT600" s="4"/>
      <c r="BU600" s="4"/>
      <c r="BV600" s="4"/>
      <c r="BW600" s="4"/>
      <c r="BX600" s="4"/>
      <c r="BY600" s="4"/>
      <c r="BZ600" s="4"/>
      <c r="CA600" s="4"/>
      <c r="CB600" s="4"/>
      <c r="CC600" s="4"/>
      <c r="CD600" s="4"/>
      <c r="CE600" s="4"/>
      <c r="CF600" s="4"/>
      <c r="CG600" s="4"/>
      <c r="CH600" s="4"/>
      <c r="CI600" s="4"/>
      <c r="CJ600" s="4"/>
      <c r="CK600" s="4"/>
      <c r="CL600" s="4"/>
      <c r="CM600" s="4"/>
      <c r="CN600" s="4"/>
      <c r="CO600" s="4"/>
      <c r="CP600" s="4"/>
      <c r="CQ600" s="4"/>
      <c r="CR600" s="4"/>
      <c r="CS600" s="4"/>
      <c r="CT600" s="4"/>
      <c r="CU600" s="4"/>
      <c r="CV600" s="4"/>
      <c r="CW600" s="4"/>
      <c r="CX600" s="4"/>
      <c r="CY600" s="4"/>
      <c r="CZ600" s="4"/>
      <c r="DA600" s="4"/>
      <c r="DB600" s="4"/>
      <c r="DC600" s="4"/>
      <c r="DD600" s="4"/>
      <c r="DE600" s="4"/>
      <c r="DF600" s="4"/>
      <c r="DG600" s="4"/>
      <c r="DH600" s="4"/>
      <c r="DI600" s="4"/>
      <c r="DJ600" s="4"/>
      <c r="DK600" s="4"/>
      <c r="DL600" s="4"/>
      <c r="DM600" s="4"/>
      <c r="DN600" s="4"/>
      <c r="DO600" s="4"/>
      <c r="DP600" s="4"/>
      <c r="DQ600" s="4"/>
      <c r="DR600" s="4"/>
      <c r="DS600" s="4"/>
      <c r="DT600" s="4"/>
      <c r="DU600" s="4"/>
      <c r="DV600" s="4"/>
      <c r="DW600" s="4"/>
      <c r="DX600" s="4"/>
      <c r="DY600" s="4"/>
      <c r="DZ600" s="4"/>
      <c r="EA600" s="4"/>
      <c r="EB600" s="4"/>
      <c r="EC600" s="4"/>
      <c r="ED600" s="4"/>
      <c r="EE600" s="4"/>
      <c r="EF600" s="4"/>
      <c r="EG600" s="4"/>
      <c r="EH600" s="4"/>
      <c r="EI600" s="4"/>
      <c r="EJ600" s="4"/>
      <c r="EK600" s="4"/>
      <c r="EL600" s="4"/>
      <c r="EM600" s="4"/>
      <c r="EN600" s="4"/>
      <c r="EO600" s="4"/>
      <c r="EP600" s="4"/>
      <c r="EQ600" s="4"/>
      <c r="ER600" s="4"/>
      <c r="ES600" s="4"/>
      <c r="ET600" s="4"/>
      <c r="EU600" s="4"/>
      <c r="EV600" s="4"/>
      <c r="EW600" s="4"/>
      <c r="EX600" s="4"/>
      <c r="EY600" s="4"/>
      <c r="EZ600" s="4"/>
      <c r="FA600" s="4"/>
      <c r="FB600" s="4"/>
      <c r="FC600" s="4"/>
      <c r="FD600" s="4"/>
      <c r="FE600" s="4"/>
      <c r="FF600" s="4"/>
      <c r="FG600" s="4"/>
      <c r="FH600" s="4"/>
      <c r="FI600" s="4"/>
      <c r="FJ600" s="4"/>
      <c r="FK600" s="4"/>
      <c r="FL600" s="4"/>
      <c r="FM600" s="4"/>
      <c r="FN600" s="4"/>
      <c r="FO600" s="4"/>
      <c r="FP600" s="4"/>
      <c r="FQ600" s="4"/>
      <c r="FR600" s="4"/>
      <c r="FS600" s="4"/>
      <c r="FT600" s="4"/>
      <c r="FU600" s="4"/>
      <c r="FV600" s="4"/>
      <c r="FW600" s="4"/>
      <c r="FX600" s="4"/>
      <c r="FY600" s="4"/>
      <c r="FZ600" s="4"/>
      <c r="GA600" s="4"/>
      <c r="GB600" s="4"/>
      <c r="GC600" s="4"/>
      <c r="GD600" s="4"/>
      <c r="GE600" s="4"/>
      <c r="GF600" s="4"/>
      <c r="GG600" s="4"/>
      <c r="GH600" s="4"/>
      <c r="GI600" s="4"/>
      <c r="GJ600" s="4"/>
      <c r="GK600" s="4"/>
      <c r="GL600" s="4"/>
      <c r="GM600" s="4"/>
      <c r="GN600" s="4"/>
      <c r="GO600" s="4"/>
      <c r="GP600" s="4"/>
      <c r="GQ600" s="4"/>
      <c r="GR600" s="4"/>
      <c r="GS600" s="4"/>
      <c r="GT600" s="4"/>
      <c r="GU600" s="4"/>
      <c r="GV600" s="4"/>
      <c r="GW600" s="4"/>
      <c r="GX600" s="4"/>
      <c r="GY600" s="4"/>
      <c r="GZ600" s="4"/>
      <c r="HA600" s="4"/>
      <c r="HB600" s="4"/>
      <c r="HC600" s="4"/>
    </row>
    <row r="601" spans="1:211" s="380" customFormat="1" ht="13.9" customHeight="1">
      <c r="A601" s="828" t="str">
        <f>IF('1C TSsoustraitance'!$A318&lt;&gt;0,'1C TSsoustraitance'!$A318,"")</f>
        <v/>
      </c>
      <c r="B601" s="530"/>
      <c r="C601" s="513" t="str">
        <f>IF('1C TSsoustraitance'!$A318&lt;&gt;0,'1C TSsoustraitance'!$B318,"")</f>
        <v/>
      </c>
      <c r="D601" s="513" t="str">
        <f>IF('1C TSsoustraitance'!$A318&lt;&gt;0,'1C TSsoustraitance'!$C318,"")</f>
        <v/>
      </c>
      <c r="E601" s="684"/>
      <c r="F601" s="685"/>
      <c r="G601" s="666">
        <f>'1C TSsoustraitance'!$D318</f>
        <v>0</v>
      </c>
      <c r="H601" s="533">
        <v>0.21</v>
      </c>
      <c r="I601" s="533">
        <v>1</v>
      </c>
      <c r="J601" s="534"/>
      <c r="K601" s="667">
        <f t="shared" si="141"/>
        <v>0</v>
      </c>
      <c r="L601" s="668">
        <f>IF(OR('1C TSsoustraitance'!$D318="",'1C TSsoustraitance'!$AP318=0),0,IF(AND('1C TSsoustraitance'!$D318&lt;&gt;"",$K$2="Pôle",'1C TSsoustraitance'!$E318="OUI"),(('1C TSsoustraitance'!$F318+'1C TSsoustraitance'!$G318+'1C TSsoustraitance'!$H318+'1C TSsoustraitance'!$I318+'1C TSsoustraitance'!$M318)/'1C TSsoustraitance'!$R318),IF(AND('1C TSsoustraitance'!$D318&lt;&gt;"",$K$2="Pôle",'1C TSsoustraitance'!$E318="NON"),(('1C TSsoustraitance'!$F318+'1C TSsoustraitance'!$G318+'1C TSsoustraitance'!$H318+'1C TSsoustraitance'!$I318+'1C TSsoustraitance'!$M318)/'1C TSsoustraitance'!$AP318),IF(AND('1C TSsoustraitance'!$D318&lt;&gt;"",$K$2&lt;&gt;"Pôle",'1C TSsoustraitance'!$E318="OUI"),(('1C TSsoustraitance'!$F318+'1C TSsoustraitance'!$G318+'1C TSsoustraitance'!$H318+'1C TSsoustraitance'!$I318+'1C TSsoustraitance'!$J318+'1C TSsoustraitance'!$K318+'1C TSsoustraitance'!$L318+'1C TSsoustraitance'!$M318+'1C TSsoustraitance'!$N318+'1C TSsoustraitance'!$O318+'1C TSsoustraitance'!$P318+'1C TSsoustraitance'!$Q318)/'1C TSsoustraitance'!$R318),IF(AND('1C TSsoustraitance'!$D318&lt;&gt;"",$K$2&lt;&gt;"Pôle",'1C TSsoustraitance'!$E318="NON"),(('1C TSsoustraitance'!$F318+'1C TSsoustraitance'!$G318+'1C TSsoustraitance'!$H318+'1C TSsoustraitance'!$I318+'1C TSsoustraitance'!$J318+'1C TSsoustraitance'!$K318+'1C TSsoustraitance'!$L318+'1C TSsoustraitance'!$M318+'1C TSsoustraitance'!$N318+'1C TSsoustraitance'!$O318+'1C TSsoustraitance'!$P318+'1C TSsoustraitance'!$Q318))/'1C TSsoustraitance'!$AP318)))))</f>
        <v>0</v>
      </c>
      <c r="M601" s="668">
        <f>IF(OR('1C TSsoustraitance'!$D318="",'1C TSsoustraitance'!AP$13=0),0,IF(AND('1C TSsoustraitance'!$D318&lt;&gt;"",$K$2="Pôle",'1C TSsoustraitance'!$E318="OUI"),(('1C TSsoustraitance'!$J318+'1C TSsoustraitance'!$K318+'1C TSsoustraitance'!$L318)/'1C TSsoustraitance'!$R318),IF(AND('1C TSsoustraitance'!$D318&lt;&gt;"",$K$2="Pôle",'1C TSsoustraitance'!$E318="NON"),(('1C TSsoustraitance'!$J318+'1C TSsoustraitance'!$K318+'1C TSsoustraitance'!$L318)/'1C TSsoustraitance'!$AP318),IF(AND('1C TSsoustraitance'!$D318&lt;&gt;"",$K$2&lt;&gt;"Pôle"),0))))</f>
        <v>0</v>
      </c>
      <c r="N601" s="668">
        <f t="shared" si="144"/>
        <v>0</v>
      </c>
      <c r="O601" s="669">
        <f>IF(OR('1C TSsoustraitance'!$D318="",'1C TSsoustraitance'!$E318="OUI",'1C TSsoustraitance'!$AP318=0),0,(('1C TSsoustraitance'!$S318)/'1C TSsoustraitance'!$AP318))</f>
        <v>0</v>
      </c>
      <c r="P601" s="669">
        <f>IF(OR('1C TSsoustraitance'!$D318="",'1C TSsoustraitance'!$E318="OUI",'1C TSsoustraitance'!$AP318=0),0,(('1C TSsoustraitance'!$T318)/'1C TSsoustraitance'!$AP318))</f>
        <v>0</v>
      </c>
      <c r="Q601" s="669">
        <f>IF(OR('1C TSsoustraitance'!$D318="",'1C TSsoustraitance'!$E318="OUI",'1C TSsoustraitance'!$AP318=0),0,(('1C TSsoustraitance'!$U318)/'1C TSsoustraitance'!$AP318))</f>
        <v>0</v>
      </c>
      <c r="R601" s="669">
        <f>IF(OR('1C TSsoustraitance'!$D318="",'1C TSsoustraitance'!$E318="OUI",'1C TSsoustraitance'!$AP318=0),0,(('1C TSsoustraitance'!$V318)/'1C TSsoustraitance'!$AP318))</f>
        <v>0</v>
      </c>
      <c r="S601" s="669">
        <f>IF(OR('1C TSsoustraitance'!$D318="",'1C TSsoustraitance'!$E318="OUI",'1C TSsoustraitance'!$AP318=0),0,(('1C TSsoustraitance'!$W318)/'1C TSsoustraitance'!$AP318))</f>
        <v>0</v>
      </c>
      <c r="T601" s="669">
        <f>IF(OR('1C TSsoustraitance'!$D318="",'1C TSsoustraitance'!$E318="OUI",'1C TSsoustraitance'!$AP318=0),0,(('1C TSsoustraitance'!$X318)/'1C TSsoustraitance'!$AP318))</f>
        <v>0</v>
      </c>
      <c r="U601" s="669">
        <f>IF(OR('1C TSsoustraitance'!$D318="",'1C TSsoustraitance'!$E318="OUI",'1C TSsoustraitance'!$AP318=0),0,(('1C TSsoustraitance'!$Y318)/'1C TSsoustraitance'!$AP318))</f>
        <v>0</v>
      </c>
      <c r="V601" s="669">
        <f>IF(OR('1C TSsoustraitance'!$D318="",'1C TSsoustraitance'!$E318="OUI",'1C TSsoustraitance'!$AP318=0),0,(('1C TSsoustraitance'!$Z318)/'1C TSsoustraitance'!$AP318))</f>
        <v>0</v>
      </c>
      <c r="W601" s="669">
        <f>IF(OR('1C TSsoustraitance'!$D318="",'1C TSsoustraitance'!$E318="OUI",'1C TSsoustraitance'!$AP318=0),0,(('1C TSsoustraitance'!$AA318)/'1C TSsoustraitance'!$AP318))</f>
        <v>0</v>
      </c>
      <c r="X601" s="669">
        <f>IF(OR('1C TSsoustraitance'!$D318="",'1C TSsoustraitance'!$E318="OUI",'1C TSsoustraitance'!$AP318=0),0,(('1C TSsoustraitance'!$AB318)/'1C TSsoustraitance'!$AP318))</f>
        <v>0</v>
      </c>
      <c r="Y601" s="669">
        <f>IF(OR('1C TSsoustraitance'!$D318="",'1C TSsoustraitance'!$E318="OUI",'1C TSsoustraitance'!$AP318=0),0,(('1C TSsoustraitance'!$AC318)/'1C TSsoustraitance'!$AP318))</f>
        <v>0</v>
      </c>
      <c r="Z601" s="669">
        <f>IF(OR('1C TSsoustraitance'!$D318="",'1C TSsoustraitance'!$E318="OUI",'1C TSsoustraitance'!$AP318=0),0,(('1C TSsoustraitance'!$AD318)/'1C TSsoustraitance'!$AP318))</f>
        <v>0</v>
      </c>
      <c r="AA601" s="669">
        <f>IF(OR('1C TSsoustraitance'!$D318="",'1C TSsoustraitance'!$E318="OUI",'1C TSsoustraitance'!$AP318=0),0,(('1C TSsoustraitance'!$AE318)/'1C TSsoustraitance'!$AP318))</f>
        <v>0</v>
      </c>
      <c r="AB601" s="669">
        <f>IF(OR('1C TSsoustraitance'!$D318="",'1C TSsoustraitance'!$E318="OUI",'1C TSsoustraitance'!$AP318=0),0,(('1C TSsoustraitance'!$AF318)/'1C TSsoustraitance'!$AP318))</f>
        <v>0</v>
      </c>
      <c r="AC601" s="669">
        <f>IF(OR('1C TSsoustraitance'!$D318="",'1C TSsoustraitance'!$E318="OUI",'1C TSsoustraitance'!$AP318=0),0,(('1C TSsoustraitance'!$AG318)/'1C TSsoustraitance'!$AP318))</f>
        <v>0</v>
      </c>
      <c r="AD601" s="669">
        <f>IF(OR('1C TSsoustraitance'!$D318="",'1C TSsoustraitance'!$E318="OUI",'1C TSsoustraitance'!$AP318=0),0,(('1C TSsoustraitance'!$AH318)/'1C TSsoustraitance'!$AP318))</f>
        <v>0</v>
      </c>
      <c r="AE601" s="669">
        <f>IF(OR('1C TSsoustraitance'!$D318="",'1C TSsoustraitance'!$E318="OUI",'1C TSsoustraitance'!$AP318=0),0,(('1C TSsoustraitance'!$AI318)/'1C TSsoustraitance'!$AP318))</f>
        <v>0</v>
      </c>
      <c r="AF601" s="669">
        <f>IF(OR('1C TSsoustraitance'!$D318="",'1C TSsoustraitance'!$E318="OUI",'1C TSsoustraitance'!$AP318=0),0,(('1C TSsoustraitance'!$AJ318)/'1C TSsoustraitance'!$AP318))</f>
        <v>0</v>
      </c>
      <c r="AG601" s="669">
        <f>IF(OR('1C TSsoustraitance'!$D318="",'1C TSsoustraitance'!$E318="OUI",'1C TSsoustraitance'!$AP318=0),0,(('1C TSsoustraitance'!$AK318)/'1C TSsoustraitance'!$AP318))</f>
        <v>0</v>
      </c>
      <c r="AH601" s="669">
        <f>IF(OR('1C TSsoustraitance'!$D318="",'1C TSsoustraitance'!$E318="OUI",'1C TSsoustraitance'!$AP318=0),0,(('1C TSsoustraitance'!$AL318)/'1C TSsoustraitance'!$AP318))</f>
        <v>0</v>
      </c>
      <c r="AI601" s="669">
        <f>IF(OR('1C TSsoustraitance'!$D318="",'1C TSsoustraitance'!$E318="OUI",'1C TSsoustraitance'!$AP318=0),0,(('1C TSsoustraitance'!$AM318)/'1C TSsoustraitance'!$AP318))</f>
        <v>0</v>
      </c>
      <c r="AJ601" s="669">
        <f>IF(OR('1C TSsoustraitance'!$D318="",'1C TSsoustraitance'!$E318="OUI",'1C TSsoustraitance'!$AP318=0),0,(('1C TSsoustraitance'!$AN318)/'1C TSsoustraitance'!$AP318))</f>
        <v>0</v>
      </c>
      <c r="AK601" s="669">
        <f t="shared" si="142"/>
        <v>0</v>
      </c>
      <c r="AL601" s="668">
        <f t="shared" si="143"/>
        <v>0</v>
      </c>
      <c r="AM601" s="670">
        <f>IF(Tableau7[[#This Row],[N° pièce]]="",0,(Tableau7[[#This Row],[hors TVA]]+(Tableau7[[#This Row],[hors TVA]]*Tableau7[[#This Row],[Taux TVA]])-(Tableau7[[#This Row],[hors TVA]]*Tableau7[[#This Row],[Taux TVA]]*Tableau7[[#This Row],[Régime TVA: Récupération]]))*Tableau7[[#This Row],[Type 1]])</f>
        <v>0</v>
      </c>
      <c r="AN601" s="670">
        <f>IF(Tableau7[[#This Row],[N° pièce]]="",0,IF($K$2="pôle",((Tableau7[[#This Row],[hors TVA]]+(Tableau7[[#This Row],[hors TVA]]*Tableau7[[#This Row],[Taux TVA]])-(Tableau7[[#This Row],[hors TVA]]*Tableau7[[#This Row],[Taux TVA]]*Tableau7[[#This Row],[Régime TVA: Récupération]]))*Tableau7[[#This Row],[Type 2]]),0))</f>
        <v>0</v>
      </c>
      <c r="AO601" s="670">
        <f t="shared" si="139"/>
        <v>0</v>
      </c>
      <c r="AP601" s="255">
        <f t="shared" si="138"/>
        <v>0</v>
      </c>
      <c r="AQ601" s="506">
        <f t="shared" si="145"/>
        <v>0</v>
      </c>
      <c r="AR601" s="671"/>
      <c r="AS601" s="512"/>
      <c r="AT601" s="513" t="str">
        <f>IF(('1C TSsoustraitance'!AP318*FICHE!C$14&lt;J601),"Forfait limité à "&amp;FICHE!C$14&amp;"€/jour","")</f>
        <v/>
      </c>
      <c r="AU601" s="797"/>
      <c r="AV601" s="484"/>
      <c r="AW601" s="484"/>
      <c r="AX601" s="484"/>
      <c r="AY601" s="484"/>
      <c r="AZ601" s="484"/>
      <c r="BA601" s="4"/>
      <c r="BB601" s="4"/>
      <c r="BC601" s="4"/>
      <c r="BD601" s="4"/>
      <c r="BE601" s="4"/>
      <c r="BF601" s="4"/>
      <c r="BG601" s="4"/>
      <c r="BH601" s="4"/>
      <c r="BI601" s="4"/>
      <c r="BJ601" s="4"/>
      <c r="BK601" s="4"/>
      <c r="BL601" s="4"/>
      <c r="BM601" s="4"/>
      <c r="BN601" s="4"/>
      <c r="BO601" s="4"/>
      <c r="BP601" s="4"/>
      <c r="BQ601" s="4"/>
      <c r="BR601" s="4"/>
      <c r="BS601" s="4"/>
      <c r="BT601" s="4"/>
      <c r="BU601" s="4"/>
      <c r="BV601" s="4"/>
      <c r="BW601" s="4"/>
      <c r="BX601" s="4"/>
      <c r="BY601" s="4"/>
      <c r="BZ601" s="4"/>
      <c r="CA601" s="4"/>
      <c r="CB601" s="4"/>
      <c r="CC601" s="4"/>
      <c r="CD601" s="4"/>
      <c r="CE601" s="4"/>
      <c r="CF601" s="4"/>
      <c r="CG601" s="4"/>
      <c r="CH601" s="4"/>
      <c r="CI601" s="4"/>
      <c r="CJ601" s="4"/>
      <c r="CK601" s="4"/>
      <c r="CL601" s="4"/>
      <c r="CM601" s="4"/>
      <c r="CN601" s="4"/>
      <c r="CO601" s="4"/>
      <c r="CP601" s="4"/>
      <c r="CQ601" s="4"/>
      <c r="CR601" s="4"/>
      <c r="CS601" s="4"/>
      <c r="CT601" s="4"/>
      <c r="CU601" s="4"/>
      <c r="CV601" s="4"/>
      <c r="CW601" s="4"/>
      <c r="CX601" s="4"/>
      <c r="CY601" s="4"/>
      <c r="CZ601" s="4"/>
      <c r="DA601" s="4"/>
      <c r="DB601" s="4"/>
      <c r="DC601" s="4"/>
      <c r="DD601" s="4"/>
      <c r="DE601" s="4"/>
      <c r="DF601" s="4"/>
      <c r="DG601" s="4"/>
      <c r="DH601" s="4"/>
      <c r="DI601" s="4"/>
      <c r="DJ601" s="4"/>
      <c r="DK601" s="4"/>
      <c r="DL601" s="4"/>
      <c r="DM601" s="4"/>
      <c r="DN601" s="4"/>
      <c r="DO601" s="4"/>
      <c r="DP601" s="4"/>
      <c r="DQ601" s="4"/>
      <c r="DR601" s="4"/>
      <c r="DS601" s="4"/>
      <c r="DT601" s="4"/>
      <c r="DU601" s="4"/>
      <c r="DV601" s="4"/>
      <c r="DW601" s="4"/>
      <c r="DX601" s="4"/>
      <c r="DY601" s="4"/>
      <c r="DZ601" s="4"/>
      <c r="EA601" s="4"/>
      <c r="EB601" s="4"/>
      <c r="EC601" s="4"/>
      <c r="ED601" s="4"/>
      <c r="EE601" s="4"/>
      <c r="EF601" s="4"/>
      <c r="EG601" s="4"/>
      <c r="EH601" s="4"/>
      <c r="EI601" s="4"/>
      <c r="EJ601" s="4"/>
      <c r="EK601" s="4"/>
      <c r="EL601" s="4"/>
      <c r="EM601" s="4"/>
      <c r="EN601" s="4"/>
      <c r="EO601" s="4"/>
      <c r="EP601" s="4"/>
      <c r="EQ601" s="4"/>
      <c r="ER601" s="4"/>
      <c r="ES601" s="4"/>
      <c r="ET601" s="4"/>
      <c r="EU601" s="4"/>
      <c r="EV601" s="4"/>
      <c r="EW601" s="4"/>
      <c r="EX601" s="4"/>
      <c r="EY601" s="4"/>
      <c r="EZ601" s="4"/>
      <c r="FA601" s="4"/>
      <c r="FB601" s="4"/>
      <c r="FC601" s="4"/>
      <c r="FD601" s="4"/>
      <c r="FE601" s="4"/>
      <c r="FF601" s="4"/>
      <c r="FG601" s="4"/>
      <c r="FH601" s="4"/>
      <c r="FI601" s="4"/>
      <c r="FJ601" s="4"/>
      <c r="FK601" s="4"/>
      <c r="FL601" s="4"/>
      <c r="FM601" s="4"/>
      <c r="FN601" s="4"/>
      <c r="FO601" s="4"/>
      <c r="FP601" s="4"/>
      <c r="FQ601" s="4"/>
      <c r="FR601" s="4"/>
      <c r="FS601" s="4"/>
      <c r="FT601" s="4"/>
      <c r="FU601" s="4"/>
      <c r="FV601" s="4"/>
      <c r="FW601" s="4"/>
      <c r="FX601" s="4"/>
      <c r="FY601" s="4"/>
      <c r="FZ601" s="4"/>
      <c r="GA601" s="4"/>
      <c r="GB601" s="4"/>
      <c r="GC601" s="4"/>
      <c r="GD601" s="4"/>
      <c r="GE601" s="4"/>
      <c r="GF601" s="4"/>
      <c r="GG601" s="4"/>
      <c r="GH601" s="4"/>
      <c r="GI601" s="4"/>
      <c r="GJ601" s="4"/>
      <c r="GK601" s="4"/>
      <c r="GL601" s="4"/>
      <c r="GM601" s="4"/>
      <c r="GN601" s="4"/>
      <c r="GO601" s="4"/>
      <c r="GP601" s="4"/>
      <c r="GQ601" s="4"/>
      <c r="GR601" s="4"/>
      <c r="GS601" s="4"/>
      <c r="GT601" s="4"/>
      <c r="GU601" s="4"/>
      <c r="GV601" s="4"/>
      <c r="GW601" s="4"/>
      <c r="GX601" s="4"/>
      <c r="GY601" s="4"/>
      <c r="GZ601" s="4"/>
      <c r="HA601" s="4"/>
      <c r="HB601" s="4"/>
      <c r="HC601" s="4"/>
    </row>
    <row r="602" spans="1:211" s="380" customFormat="1" ht="13.9" customHeight="1">
      <c r="A602" s="828" t="str">
        <f>IF('1C TSsoustraitance'!$A319&lt;&gt;0,'1C TSsoustraitance'!$A319,"")</f>
        <v/>
      </c>
      <c r="B602" s="530"/>
      <c r="C602" s="513" t="str">
        <f>IF('1C TSsoustraitance'!$A319&lt;&gt;0,'1C TSsoustraitance'!$B319,"")</f>
        <v/>
      </c>
      <c r="D602" s="513" t="str">
        <f>IF('1C TSsoustraitance'!$A319&lt;&gt;0,'1C TSsoustraitance'!$C319,"")</f>
        <v/>
      </c>
      <c r="E602" s="684"/>
      <c r="F602" s="685"/>
      <c r="G602" s="666">
        <f>'1C TSsoustraitance'!$D319</f>
        <v>0</v>
      </c>
      <c r="H602" s="533">
        <v>0.21</v>
      </c>
      <c r="I602" s="533">
        <v>1</v>
      </c>
      <c r="J602" s="534"/>
      <c r="K602" s="667">
        <f t="shared" si="141"/>
        <v>0</v>
      </c>
      <c r="L602" s="668">
        <f>IF(OR('1C TSsoustraitance'!$D319="",'1C TSsoustraitance'!$AP319=0),0,IF(AND('1C TSsoustraitance'!$D319&lt;&gt;"",$K$2="Pôle",'1C TSsoustraitance'!$E319="OUI"),(('1C TSsoustraitance'!$F319+'1C TSsoustraitance'!$G319+'1C TSsoustraitance'!$H319+'1C TSsoustraitance'!$I319+'1C TSsoustraitance'!$M319)/'1C TSsoustraitance'!$R319),IF(AND('1C TSsoustraitance'!$D319&lt;&gt;"",$K$2="Pôle",'1C TSsoustraitance'!$E319="NON"),(('1C TSsoustraitance'!$F319+'1C TSsoustraitance'!$G319+'1C TSsoustraitance'!$H319+'1C TSsoustraitance'!$I319+'1C TSsoustraitance'!$M319)/'1C TSsoustraitance'!$AP319),IF(AND('1C TSsoustraitance'!$D319&lt;&gt;"",$K$2&lt;&gt;"Pôle",'1C TSsoustraitance'!$E319="OUI"),(('1C TSsoustraitance'!$F319+'1C TSsoustraitance'!$G319+'1C TSsoustraitance'!$H319+'1C TSsoustraitance'!$I319+'1C TSsoustraitance'!$J319+'1C TSsoustraitance'!$K319+'1C TSsoustraitance'!$L319+'1C TSsoustraitance'!$M319+'1C TSsoustraitance'!$N319+'1C TSsoustraitance'!$O319+'1C TSsoustraitance'!$P319+'1C TSsoustraitance'!$Q319)/'1C TSsoustraitance'!$R319),IF(AND('1C TSsoustraitance'!$D319&lt;&gt;"",$K$2&lt;&gt;"Pôle",'1C TSsoustraitance'!$E319="NON"),(('1C TSsoustraitance'!$F319+'1C TSsoustraitance'!$G319+'1C TSsoustraitance'!$H319+'1C TSsoustraitance'!$I319+'1C TSsoustraitance'!$J319+'1C TSsoustraitance'!$K319+'1C TSsoustraitance'!$L319+'1C TSsoustraitance'!$M319+'1C TSsoustraitance'!$N319+'1C TSsoustraitance'!$O319+'1C TSsoustraitance'!$P319+'1C TSsoustraitance'!$Q319))/'1C TSsoustraitance'!$AP319)))))</f>
        <v>0</v>
      </c>
      <c r="M602" s="668">
        <f>IF(OR('1C TSsoustraitance'!$D319="",'1C TSsoustraitance'!AP$13=0),0,IF(AND('1C TSsoustraitance'!$D319&lt;&gt;"",$K$2="Pôle",'1C TSsoustraitance'!$E319="OUI"),(('1C TSsoustraitance'!$J319+'1C TSsoustraitance'!$K319+'1C TSsoustraitance'!$L319)/'1C TSsoustraitance'!$R319),IF(AND('1C TSsoustraitance'!$D319&lt;&gt;"",$K$2="Pôle",'1C TSsoustraitance'!$E319="NON"),(('1C TSsoustraitance'!$J319+'1C TSsoustraitance'!$K319+'1C TSsoustraitance'!$L319)/'1C TSsoustraitance'!$AP319),IF(AND('1C TSsoustraitance'!$D319&lt;&gt;"",$K$2&lt;&gt;"Pôle"),0))))</f>
        <v>0</v>
      </c>
      <c r="N602" s="668">
        <f t="shared" si="144"/>
        <v>0</v>
      </c>
      <c r="O602" s="669">
        <f>IF(OR('1C TSsoustraitance'!$D319="",'1C TSsoustraitance'!$E319="OUI",'1C TSsoustraitance'!$AP319=0),0,(('1C TSsoustraitance'!$S319)/'1C TSsoustraitance'!$AP319))</f>
        <v>0</v>
      </c>
      <c r="P602" s="669">
        <f>IF(OR('1C TSsoustraitance'!$D319="",'1C TSsoustraitance'!$E319="OUI",'1C TSsoustraitance'!$AP319=0),0,(('1C TSsoustraitance'!$T319)/'1C TSsoustraitance'!$AP319))</f>
        <v>0</v>
      </c>
      <c r="Q602" s="669">
        <f>IF(OR('1C TSsoustraitance'!$D319="",'1C TSsoustraitance'!$E319="OUI",'1C TSsoustraitance'!$AP319=0),0,(('1C TSsoustraitance'!$U319)/'1C TSsoustraitance'!$AP319))</f>
        <v>0</v>
      </c>
      <c r="R602" s="669">
        <f>IF(OR('1C TSsoustraitance'!$D319="",'1C TSsoustraitance'!$E319="OUI",'1C TSsoustraitance'!$AP319=0),0,(('1C TSsoustraitance'!$V319)/'1C TSsoustraitance'!$AP319))</f>
        <v>0</v>
      </c>
      <c r="S602" s="669">
        <f>IF(OR('1C TSsoustraitance'!$D319="",'1C TSsoustraitance'!$E319="OUI",'1C TSsoustraitance'!$AP319=0),0,(('1C TSsoustraitance'!$W319)/'1C TSsoustraitance'!$AP319))</f>
        <v>0</v>
      </c>
      <c r="T602" s="669">
        <f>IF(OR('1C TSsoustraitance'!$D319="",'1C TSsoustraitance'!$E319="OUI",'1C TSsoustraitance'!$AP319=0),0,(('1C TSsoustraitance'!$X319)/'1C TSsoustraitance'!$AP319))</f>
        <v>0</v>
      </c>
      <c r="U602" s="669">
        <f>IF(OR('1C TSsoustraitance'!$D319="",'1C TSsoustraitance'!$E319="OUI",'1C TSsoustraitance'!$AP319=0),0,(('1C TSsoustraitance'!$Y319)/'1C TSsoustraitance'!$AP319))</f>
        <v>0</v>
      </c>
      <c r="V602" s="669">
        <f>IF(OR('1C TSsoustraitance'!$D319="",'1C TSsoustraitance'!$E319="OUI",'1C TSsoustraitance'!$AP319=0),0,(('1C TSsoustraitance'!$Z319)/'1C TSsoustraitance'!$AP319))</f>
        <v>0</v>
      </c>
      <c r="W602" s="669">
        <f>IF(OR('1C TSsoustraitance'!$D319="",'1C TSsoustraitance'!$E319="OUI",'1C TSsoustraitance'!$AP319=0),0,(('1C TSsoustraitance'!$AA319)/'1C TSsoustraitance'!$AP319))</f>
        <v>0</v>
      </c>
      <c r="X602" s="669">
        <f>IF(OR('1C TSsoustraitance'!$D319="",'1C TSsoustraitance'!$E319="OUI",'1C TSsoustraitance'!$AP319=0),0,(('1C TSsoustraitance'!$AB319)/'1C TSsoustraitance'!$AP319))</f>
        <v>0</v>
      </c>
      <c r="Y602" s="669">
        <f>IF(OR('1C TSsoustraitance'!$D319="",'1C TSsoustraitance'!$E319="OUI",'1C TSsoustraitance'!$AP319=0),0,(('1C TSsoustraitance'!$AC319)/'1C TSsoustraitance'!$AP319))</f>
        <v>0</v>
      </c>
      <c r="Z602" s="669">
        <f>IF(OR('1C TSsoustraitance'!$D319="",'1C TSsoustraitance'!$E319="OUI",'1C TSsoustraitance'!$AP319=0),0,(('1C TSsoustraitance'!$AD319)/'1C TSsoustraitance'!$AP319))</f>
        <v>0</v>
      </c>
      <c r="AA602" s="669">
        <f>IF(OR('1C TSsoustraitance'!$D319="",'1C TSsoustraitance'!$E319="OUI",'1C TSsoustraitance'!$AP319=0),0,(('1C TSsoustraitance'!$AE319)/'1C TSsoustraitance'!$AP319))</f>
        <v>0</v>
      </c>
      <c r="AB602" s="669">
        <f>IF(OR('1C TSsoustraitance'!$D319="",'1C TSsoustraitance'!$E319="OUI",'1C TSsoustraitance'!$AP319=0),0,(('1C TSsoustraitance'!$AF319)/'1C TSsoustraitance'!$AP319))</f>
        <v>0</v>
      </c>
      <c r="AC602" s="669">
        <f>IF(OR('1C TSsoustraitance'!$D319="",'1C TSsoustraitance'!$E319="OUI",'1C TSsoustraitance'!$AP319=0),0,(('1C TSsoustraitance'!$AG319)/'1C TSsoustraitance'!$AP319))</f>
        <v>0</v>
      </c>
      <c r="AD602" s="669">
        <f>IF(OR('1C TSsoustraitance'!$D319="",'1C TSsoustraitance'!$E319="OUI",'1C TSsoustraitance'!$AP319=0),0,(('1C TSsoustraitance'!$AH319)/'1C TSsoustraitance'!$AP319))</f>
        <v>0</v>
      </c>
      <c r="AE602" s="669">
        <f>IF(OR('1C TSsoustraitance'!$D319="",'1C TSsoustraitance'!$E319="OUI",'1C TSsoustraitance'!$AP319=0),0,(('1C TSsoustraitance'!$AI319)/'1C TSsoustraitance'!$AP319))</f>
        <v>0</v>
      </c>
      <c r="AF602" s="669">
        <f>IF(OR('1C TSsoustraitance'!$D319="",'1C TSsoustraitance'!$E319="OUI",'1C TSsoustraitance'!$AP319=0),0,(('1C TSsoustraitance'!$AJ319)/'1C TSsoustraitance'!$AP319))</f>
        <v>0</v>
      </c>
      <c r="AG602" s="669">
        <f>IF(OR('1C TSsoustraitance'!$D319="",'1C TSsoustraitance'!$E319="OUI",'1C TSsoustraitance'!$AP319=0),0,(('1C TSsoustraitance'!$AK319)/'1C TSsoustraitance'!$AP319))</f>
        <v>0</v>
      </c>
      <c r="AH602" s="669">
        <f>IF(OR('1C TSsoustraitance'!$D319="",'1C TSsoustraitance'!$E319="OUI",'1C TSsoustraitance'!$AP319=0),0,(('1C TSsoustraitance'!$AL319)/'1C TSsoustraitance'!$AP319))</f>
        <v>0</v>
      </c>
      <c r="AI602" s="669">
        <f>IF(OR('1C TSsoustraitance'!$D319="",'1C TSsoustraitance'!$E319="OUI",'1C TSsoustraitance'!$AP319=0),0,(('1C TSsoustraitance'!$AM319)/'1C TSsoustraitance'!$AP319))</f>
        <v>0</v>
      </c>
      <c r="AJ602" s="669">
        <f>IF(OR('1C TSsoustraitance'!$D319="",'1C TSsoustraitance'!$E319="OUI",'1C TSsoustraitance'!$AP319=0),0,(('1C TSsoustraitance'!$AN319)/'1C TSsoustraitance'!$AP319))</f>
        <v>0</v>
      </c>
      <c r="AK602" s="669">
        <f t="shared" si="142"/>
        <v>0</v>
      </c>
      <c r="AL602" s="668">
        <f t="shared" si="143"/>
        <v>0</v>
      </c>
      <c r="AM602" s="670">
        <f>IF(Tableau7[[#This Row],[N° pièce]]="",0,(Tableau7[[#This Row],[hors TVA]]+(Tableau7[[#This Row],[hors TVA]]*Tableau7[[#This Row],[Taux TVA]])-(Tableau7[[#This Row],[hors TVA]]*Tableau7[[#This Row],[Taux TVA]]*Tableau7[[#This Row],[Régime TVA: Récupération]]))*Tableau7[[#This Row],[Type 1]])</f>
        <v>0</v>
      </c>
      <c r="AN602" s="670">
        <f>IF(Tableau7[[#This Row],[N° pièce]]="",0,IF($K$2="pôle",((Tableau7[[#This Row],[hors TVA]]+(Tableau7[[#This Row],[hors TVA]]*Tableau7[[#This Row],[Taux TVA]])-(Tableau7[[#This Row],[hors TVA]]*Tableau7[[#This Row],[Taux TVA]]*Tableau7[[#This Row],[Régime TVA: Récupération]]))*Tableau7[[#This Row],[Type 2]]),0))</f>
        <v>0</v>
      </c>
      <c r="AO602" s="670">
        <f t="shared" si="139"/>
        <v>0</v>
      </c>
      <c r="AP602" s="255">
        <f t="shared" si="138"/>
        <v>0</v>
      </c>
      <c r="AQ602" s="506">
        <f t="shared" si="145"/>
        <v>0</v>
      </c>
      <c r="AR602" s="671"/>
      <c r="AS602" s="512"/>
      <c r="AT602" s="513" t="str">
        <f>IF(('1C TSsoustraitance'!AP319*FICHE!C$14&lt;J602),"Forfait limité à "&amp;FICHE!C$14&amp;"€/jour","")</f>
        <v/>
      </c>
      <c r="AU602" s="797"/>
      <c r="AV602" s="484"/>
      <c r="AW602" s="484"/>
      <c r="AX602" s="484"/>
      <c r="AY602" s="484"/>
      <c r="AZ602" s="484"/>
      <c r="BA602" s="4"/>
      <c r="BB602" s="4"/>
      <c r="BC602" s="4"/>
      <c r="BD602" s="4"/>
      <c r="BE602" s="4"/>
      <c r="BF602" s="4"/>
      <c r="BG602" s="4"/>
      <c r="BH602" s="4"/>
      <c r="BI602" s="4"/>
      <c r="BJ602" s="4"/>
      <c r="BK602" s="4"/>
      <c r="BL602" s="4"/>
      <c r="BM602" s="4"/>
      <c r="BN602" s="4"/>
      <c r="BO602" s="4"/>
      <c r="BP602" s="4"/>
      <c r="BQ602" s="4"/>
      <c r="BR602" s="4"/>
      <c r="BS602" s="4"/>
      <c r="BT602" s="4"/>
      <c r="BU602" s="4"/>
      <c r="BV602" s="4"/>
      <c r="BW602" s="4"/>
      <c r="BX602" s="4"/>
      <c r="BY602" s="4"/>
      <c r="BZ602" s="4"/>
      <c r="CA602" s="4"/>
      <c r="CB602" s="4"/>
      <c r="CC602" s="4"/>
      <c r="CD602" s="4"/>
      <c r="CE602" s="4"/>
      <c r="CF602" s="4"/>
      <c r="CG602" s="4"/>
      <c r="CH602" s="4"/>
      <c r="CI602" s="4"/>
      <c r="CJ602" s="4"/>
      <c r="CK602" s="4"/>
      <c r="CL602" s="4"/>
      <c r="CM602" s="4"/>
      <c r="CN602" s="4"/>
      <c r="CO602" s="4"/>
      <c r="CP602" s="4"/>
      <c r="CQ602" s="4"/>
      <c r="CR602" s="4"/>
      <c r="CS602" s="4"/>
      <c r="CT602" s="4"/>
      <c r="CU602" s="4"/>
      <c r="CV602" s="4"/>
      <c r="CW602" s="4"/>
      <c r="CX602" s="4"/>
      <c r="CY602" s="4"/>
      <c r="CZ602" s="4"/>
      <c r="DA602" s="4"/>
      <c r="DB602" s="4"/>
      <c r="DC602" s="4"/>
      <c r="DD602" s="4"/>
      <c r="DE602" s="4"/>
      <c r="DF602" s="4"/>
      <c r="DG602" s="4"/>
      <c r="DH602" s="4"/>
      <c r="DI602" s="4"/>
      <c r="DJ602" s="4"/>
      <c r="DK602" s="4"/>
      <c r="DL602" s="4"/>
      <c r="DM602" s="4"/>
      <c r="DN602" s="4"/>
      <c r="DO602" s="4"/>
      <c r="DP602" s="4"/>
      <c r="DQ602" s="4"/>
      <c r="DR602" s="4"/>
      <c r="DS602" s="4"/>
      <c r="DT602" s="4"/>
      <c r="DU602" s="4"/>
      <c r="DV602" s="4"/>
      <c r="DW602" s="4"/>
      <c r="DX602" s="4"/>
      <c r="DY602" s="4"/>
      <c r="DZ602" s="4"/>
      <c r="EA602" s="4"/>
      <c r="EB602" s="4"/>
      <c r="EC602" s="4"/>
      <c r="ED602" s="4"/>
      <c r="EE602" s="4"/>
      <c r="EF602" s="4"/>
      <c r="EG602" s="4"/>
      <c r="EH602" s="4"/>
      <c r="EI602" s="4"/>
      <c r="EJ602" s="4"/>
      <c r="EK602" s="4"/>
      <c r="EL602" s="4"/>
      <c r="EM602" s="4"/>
      <c r="EN602" s="4"/>
      <c r="EO602" s="4"/>
      <c r="EP602" s="4"/>
      <c r="EQ602" s="4"/>
      <c r="ER602" s="4"/>
      <c r="ES602" s="4"/>
      <c r="ET602" s="4"/>
      <c r="EU602" s="4"/>
      <c r="EV602" s="4"/>
      <c r="EW602" s="4"/>
      <c r="EX602" s="4"/>
      <c r="EY602" s="4"/>
      <c r="EZ602" s="4"/>
      <c r="FA602" s="4"/>
      <c r="FB602" s="4"/>
      <c r="FC602" s="4"/>
      <c r="FD602" s="4"/>
      <c r="FE602" s="4"/>
      <c r="FF602" s="4"/>
      <c r="FG602" s="4"/>
      <c r="FH602" s="4"/>
      <c r="FI602" s="4"/>
      <c r="FJ602" s="4"/>
      <c r="FK602" s="4"/>
      <c r="FL602" s="4"/>
      <c r="FM602" s="4"/>
      <c r="FN602" s="4"/>
      <c r="FO602" s="4"/>
      <c r="FP602" s="4"/>
      <c r="FQ602" s="4"/>
      <c r="FR602" s="4"/>
      <c r="FS602" s="4"/>
      <c r="FT602" s="4"/>
      <c r="FU602" s="4"/>
      <c r="FV602" s="4"/>
      <c r="FW602" s="4"/>
      <c r="FX602" s="4"/>
      <c r="FY602" s="4"/>
      <c r="FZ602" s="4"/>
      <c r="GA602" s="4"/>
      <c r="GB602" s="4"/>
      <c r="GC602" s="4"/>
      <c r="GD602" s="4"/>
      <c r="GE602" s="4"/>
      <c r="GF602" s="4"/>
      <c r="GG602" s="4"/>
      <c r="GH602" s="4"/>
      <c r="GI602" s="4"/>
      <c r="GJ602" s="4"/>
      <c r="GK602" s="4"/>
      <c r="GL602" s="4"/>
      <c r="GM602" s="4"/>
      <c r="GN602" s="4"/>
      <c r="GO602" s="4"/>
      <c r="GP602" s="4"/>
      <c r="GQ602" s="4"/>
      <c r="GR602" s="4"/>
      <c r="GS602" s="4"/>
      <c r="GT602" s="4"/>
      <c r="GU602" s="4"/>
      <c r="GV602" s="4"/>
      <c r="GW602" s="4"/>
      <c r="GX602" s="4"/>
      <c r="GY602" s="4"/>
      <c r="GZ602" s="4"/>
      <c r="HA602" s="4"/>
      <c r="HB602" s="4"/>
      <c r="HC602" s="4"/>
    </row>
    <row r="603" spans="1:211" s="380" customFormat="1" ht="13.9" customHeight="1">
      <c r="A603" s="828" t="str">
        <f>IF('1C TSsoustraitance'!$A320&lt;&gt;0,'1C TSsoustraitance'!$A320,"")</f>
        <v/>
      </c>
      <c r="B603" s="530"/>
      <c r="C603" s="513" t="str">
        <f>IF('1C TSsoustraitance'!$A320&lt;&gt;0,'1C TSsoustraitance'!$B320,"")</f>
        <v/>
      </c>
      <c r="D603" s="513" t="str">
        <f>IF('1C TSsoustraitance'!$A320&lt;&gt;0,'1C TSsoustraitance'!$C320,"")</f>
        <v/>
      </c>
      <c r="E603" s="684"/>
      <c r="F603" s="685"/>
      <c r="G603" s="666">
        <f>'1C TSsoustraitance'!$D320</f>
        <v>0</v>
      </c>
      <c r="H603" s="533">
        <v>0.21</v>
      </c>
      <c r="I603" s="533">
        <v>1</v>
      </c>
      <c r="J603" s="534"/>
      <c r="K603" s="667">
        <f t="shared" si="141"/>
        <v>0</v>
      </c>
      <c r="L603" s="668">
        <f>IF(OR('1C TSsoustraitance'!$D320="",'1C TSsoustraitance'!$AP320=0),0,IF(AND('1C TSsoustraitance'!$D320&lt;&gt;"",$K$2="Pôle",'1C TSsoustraitance'!$E320="OUI"),(('1C TSsoustraitance'!$F320+'1C TSsoustraitance'!$G320+'1C TSsoustraitance'!$H320+'1C TSsoustraitance'!$I320+'1C TSsoustraitance'!$M320)/'1C TSsoustraitance'!$R320),IF(AND('1C TSsoustraitance'!$D320&lt;&gt;"",$K$2="Pôle",'1C TSsoustraitance'!$E320="NON"),(('1C TSsoustraitance'!$F320+'1C TSsoustraitance'!$G320+'1C TSsoustraitance'!$H320+'1C TSsoustraitance'!$I320+'1C TSsoustraitance'!$M320)/'1C TSsoustraitance'!$AP320),IF(AND('1C TSsoustraitance'!$D320&lt;&gt;"",$K$2&lt;&gt;"Pôle",'1C TSsoustraitance'!$E320="OUI"),(('1C TSsoustraitance'!$F320+'1C TSsoustraitance'!$G320+'1C TSsoustraitance'!$H320+'1C TSsoustraitance'!$I320+'1C TSsoustraitance'!$J320+'1C TSsoustraitance'!$K320+'1C TSsoustraitance'!$L320+'1C TSsoustraitance'!$M320+'1C TSsoustraitance'!$N320+'1C TSsoustraitance'!$O320+'1C TSsoustraitance'!$P320+'1C TSsoustraitance'!$Q320)/'1C TSsoustraitance'!$R320),IF(AND('1C TSsoustraitance'!$D320&lt;&gt;"",$K$2&lt;&gt;"Pôle",'1C TSsoustraitance'!$E320="NON"),(('1C TSsoustraitance'!$F320+'1C TSsoustraitance'!$G320+'1C TSsoustraitance'!$H320+'1C TSsoustraitance'!$I320+'1C TSsoustraitance'!$J320+'1C TSsoustraitance'!$K320+'1C TSsoustraitance'!$L320+'1C TSsoustraitance'!$M320+'1C TSsoustraitance'!$N320+'1C TSsoustraitance'!$O320+'1C TSsoustraitance'!$P320+'1C TSsoustraitance'!$Q320))/'1C TSsoustraitance'!$AP320)))))</f>
        <v>0</v>
      </c>
      <c r="M603" s="668">
        <f>IF(OR('1C TSsoustraitance'!$D320="",'1C TSsoustraitance'!AP$13=0),0,IF(AND('1C TSsoustraitance'!$D320&lt;&gt;"",$K$2="Pôle",'1C TSsoustraitance'!$E320="OUI"),(('1C TSsoustraitance'!$J320+'1C TSsoustraitance'!$K320+'1C TSsoustraitance'!$L320)/'1C TSsoustraitance'!$R320),IF(AND('1C TSsoustraitance'!$D320&lt;&gt;"",$K$2="Pôle",'1C TSsoustraitance'!$E320="NON"),(('1C TSsoustraitance'!$J320+'1C TSsoustraitance'!$K320+'1C TSsoustraitance'!$L320)/'1C TSsoustraitance'!$AP320),IF(AND('1C TSsoustraitance'!$D320&lt;&gt;"",$K$2&lt;&gt;"Pôle"),0))))</f>
        <v>0</v>
      </c>
      <c r="N603" s="668">
        <f t="shared" si="144"/>
        <v>0</v>
      </c>
      <c r="O603" s="669">
        <f>IF(OR('1C TSsoustraitance'!$D320="",'1C TSsoustraitance'!$E320="OUI",'1C TSsoustraitance'!$AP320=0),0,(('1C TSsoustraitance'!$S320)/'1C TSsoustraitance'!$AP320))</f>
        <v>0</v>
      </c>
      <c r="P603" s="669">
        <f>IF(OR('1C TSsoustraitance'!$D320="",'1C TSsoustraitance'!$E320="OUI",'1C TSsoustraitance'!$AP320=0),0,(('1C TSsoustraitance'!$T320)/'1C TSsoustraitance'!$AP320))</f>
        <v>0</v>
      </c>
      <c r="Q603" s="669">
        <f>IF(OR('1C TSsoustraitance'!$D320="",'1C TSsoustraitance'!$E320="OUI",'1C TSsoustraitance'!$AP320=0),0,(('1C TSsoustraitance'!$U320)/'1C TSsoustraitance'!$AP320))</f>
        <v>0</v>
      </c>
      <c r="R603" s="669">
        <f>IF(OR('1C TSsoustraitance'!$D320="",'1C TSsoustraitance'!$E320="OUI",'1C TSsoustraitance'!$AP320=0),0,(('1C TSsoustraitance'!$V320)/'1C TSsoustraitance'!$AP320))</f>
        <v>0</v>
      </c>
      <c r="S603" s="669">
        <f>IF(OR('1C TSsoustraitance'!$D320="",'1C TSsoustraitance'!$E320="OUI",'1C TSsoustraitance'!$AP320=0),0,(('1C TSsoustraitance'!$W320)/'1C TSsoustraitance'!$AP320))</f>
        <v>0</v>
      </c>
      <c r="T603" s="669">
        <f>IF(OR('1C TSsoustraitance'!$D320="",'1C TSsoustraitance'!$E320="OUI",'1C TSsoustraitance'!$AP320=0),0,(('1C TSsoustraitance'!$X320)/'1C TSsoustraitance'!$AP320))</f>
        <v>0</v>
      </c>
      <c r="U603" s="669">
        <f>IF(OR('1C TSsoustraitance'!$D320="",'1C TSsoustraitance'!$E320="OUI",'1C TSsoustraitance'!$AP320=0),0,(('1C TSsoustraitance'!$Y320)/'1C TSsoustraitance'!$AP320))</f>
        <v>0</v>
      </c>
      <c r="V603" s="669">
        <f>IF(OR('1C TSsoustraitance'!$D320="",'1C TSsoustraitance'!$E320="OUI",'1C TSsoustraitance'!$AP320=0),0,(('1C TSsoustraitance'!$Z320)/'1C TSsoustraitance'!$AP320))</f>
        <v>0</v>
      </c>
      <c r="W603" s="669">
        <f>IF(OR('1C TSsoustraitance'!$D320="",'1C TSsoustraitance'!$E320="OUI",'1C TSsoustraitance'!$AP320=0),0,(('1C TSsoustraitance'!$AA320)/'1C TSsoustraitance'!$AP320))</f>
        <v>0</v>
      </c>
      <c r="X603" s="669">
        <f>IF(OR('1C TSsoustraitance'!$D320="",'1C TSsoustraitance'!$E320="OUI",'1C TSsoustraitance'!$AP320=0),0,(('1C TSsoustraitance'!$AB320)/'1C TSsoustraitance'!$AP320))</f>
        <v>0</v>
      </c>
      <c r="Y603" s="669">
        <f>IF(OR('1C TSsoustraitance'!$D320="",'1C TSsoustraitance'!$E320="OUI",'1C TSsoustraitance'!$AP320=0),0,(('1C TSsoustraitance'!$AC320)/'1C TSsoustraitance'!$AP320))</f>
        <v>0</v>
      </c>
      <c r="Z603" s="669">
        <f>IF(OR('1C TSsoustraitance'!$D320="",'1C TSsoustraitance'!$E320="OUI",'1C TSsoustraitance'!$AP320=0),0,(('1C TSsoustraitance'!$AD320)/'1C TSsoustraitance'!$AP320))</f>
        <v>0</v>
      </c>
      <c r="AA603" s="669">
        <f>IF(OR('1C TSsoustraitance'!$D320="",'1C TSsoustraitance'!$E320="OUI",'1C TSsoustraitance'!$AP320=0),0,(('1C TSsoustraitance'!$AE320)/'1C TSsoustraitance'!$AP320))</f>
        <v>0</v>
      </c>
      <c r="AB603" s="669">
        <f>IF(OR('1C TSsoustraitance'!$D320="",'1C TSsoustraitance'!$E320="OUI",'1C TSsoustraitance'!$AP320=0),0,(('1C TSsoustraitance'!$AF320)/'1C TSsoustraitance'!$AP320))</f>
        <v>0</v>
      </c>
      <c r="AC603" s="669">
        <f>IF(OR('1C TSsoustraitance'!$D320="",'1C TSsoustraitance'!$E320="OUI",'1C TSsoustraitance'!$AP320=0),0,(('1C TSsoustraitance'!$AG320)/'1C TSsoustraitance'!$AP320))</f>
        <v>0</v>
      </c>
      <c r="AD603" s="669">
        <f>IF(OR('1C TSsoustraitance'!$D320="",'1C TSsoustraitance'!$E320="OUI",'1C TSsoustraitance'!$AP320=0),0,(('1C TSsoustraitance'!$AH320)/'1C TSsoustraitance'!$AP320))</f>
        <v>0</v>
      </c>
      <c r="AE603" s="669">
        <f>IF(OR('1C TSsoustraitance'!$D320="",'1C TSsoustraitance'!$E320="OUI",'1C TSsoustraitance'!$AP320=0),0,(('1C TSsoustraitance'!$AI320)/'1C TSsoustraitance'!$AP320))</f>
        <v>0</v>
      </c>
      <c r="AF603" s="669">
        <f>IF(OR('1C TSsoustraitance'!$D320="",'1C TSsoustraitance'!$E320="OUI",'1C TSsoustraitance'!$AP320=0),0,(('1C TSsoustraitance'!$AJ320)/'1C TSsoustraitance'!$AP320))</f>
        <v>0</v>
      </c>
      <c r="AG603" s="669">
        <f>IF(OR('1C TSsoustraitance'!$D320="",'1C TSsoustraitance'!$E320="OUI",'1C TSsoustraitance'!$AP320=0),0,(('1C TSsoustraitance'!$AK320)/'1C TSsoustraitance'!$AP320))</f>
        <v>0</v>
      </c>
      <c r="AH603" s="669">
        <f>IF(OR('1C TSsoustraitance'!$D320="",'1C TSsoustraitance'!$E320="OUI",'1C TSsoustraitance'!$AP320=0),0,(('1C TSsoustraitance'!$AL320)/'1C TSsoustraitance'!$AP320))</f>
        <v>0</v>
      </c>
      <c r="AI603" s="669">
        <f>IF(OR('1C TSsoustraitance'!$D320="",'1C TSsoustraitance'!$E320="OUI",'1C TSsoustraitance'!$AP320=0),0,(('1C TSsoustraitance'!$AM320)/'1C TSsoustraitance'!$AP320))</f>
        <v>0</v>
      </c>
      <c r="AJ603" s="669">
        <f>IF(OR('1C TSsoustraitance'!$D320="",'1C TSsoustraitance'!$E320="OUI",'1C TSsoustraitance'!$AP320=0),0,(('1C TSsoustraitance'!$AN320)/'1C TSsoustraitance'!$AP320))</f>
        <v>0</v>
      </c>
      <c r="AK603" s="669">
        <f t="shared" si="142"/>
        <v>0</v>
      </c>
      <c r="AL603" s="668">
        <f t="shared" si="143"/>
        <v>0</v>
      </c>
      <c r="AM603" s="670">
        <f>IF(Tableau7[[#This Row],[N° pièce]]="",0,(Tableau7[[#This Row],[hors TVA]]+(Tableau7[[#This Row],[hors TVA]]*Tableau7[[#This Row],[Taux TVA]])-(Tableau7[[#This Row],[hors TVA]]*Tableau7[[#This Row],[Taux TVA]]*Tableau7[[#This Row],[Régime TVA: Récupération]]))*Tableau7[[#This Row],[Type 1]])</f>
        <v>0</v>
      </c>
      <c r="AN603" s="670">
        <f>IF(Tableau7[[#This Row],[N° pièce]]="",0,IF($K$2="pôle",((Tableau7[[#This Row],[hors TVA]]+(Tableau7[[#This Row],[hors TVA]]*Tableau7[[#This Row],[Taux TVA]])-(Tableau7[[#This Row],[hors TVA]]*Tableau7[[#This Row],[Taux TVA]]*Tableau7[[#This Row],[Régime TVA: Récupération]]))*Tableau7[[#This Row],[Type 2]]),0))</f>
        <v>0</v>
      </c>
      <c r="AO603" s="670">
        <f t="shared" si="139"/>
        <v>0</v>
      </c>
      <c r="AP603" s="255">
        <f t="shared" si="138"/>
        <v>0</v>
      </c>
      <c r="AQ603" s="506">
        <f t="shared" si="145"/>
        <v>0</v>
      </c>
      <c r="AR603" s="671"/>
      <c r="AS603" s="512"/>
      <c r="AT603" s="513" t="str">
        <f>IF(('1C TSsoustraitance'!AP320*FICHE!C$14&lt;J603),"Forfait limité à "&amp;FICHE!C$14&amp;"€/jour","")</f>
        <v/>
      </c>
      <c r="AU603" s="797"/>
      <c r="AV603" s="484"/>
      <c r="AW603" s="484"/>
      <c r="AX603" s="484"/>
      <c r="AY603" s="484"/>
      <c r="AZ603" s="484"/>
      <c r="BA603" s="4"/>
      <c r="BB603" s="4"/>
      <c r="BC603" s="4"/>
      <c r="BD603" s="4"/>
      <c r="BE603" s="4"/>
      <c r="BF603" s="4"/>
      <c r="BG603" s="4"/>
      <c r="BH603" s="4"/>
      <c r="BI603" s="4"/>
      <c r="BJ603" s="4"/>
      <c r="BK603" s="4"/>
      <c r="BL603" s="4"/>
      <c r="BM603" s="4"/>
      <c r="BN603" s="4"/>
      <c r="BO603" s="4"/>
      <c r="BP603" s="4"/>
      <c r="BQ603" s="4"/>
      <c r="BR603" s="4"/>
      <c r="BS603" s="4"/>
      <c r="BT603" s="4"/>
      <c r="BU603" s="4"/>
      <c r="BV603" s="4"/>
      <c r="BW603" s="4"/>
      <c r="BX603" s="4"/>
      <c r="BY603" s="4"/>
      <c r="BZ603" s="4"/>
      <c r="CA603" s="4"/>
      <c r="CB603" s="4"/>
      <c r="CC603" s="4"/>
      <c r="CD603" s="4"/>
      <c r="CE603" s="4"/>
      <c r="CF603" s="4"/>
      <c r="CG603" s="4"/>
      <c r="CH603" s="4"/>
      <c r="CI603" s="4"/>
      <c r="CJ603" s="4"/>
      <c r="CK603" s="4"/>
      <c r="CL603" s="4"/>
      <c r="CM603" s="4"/>
      <c r="CN603" s="4"/>
      <c r="CO603" s="4"/>
      <c r="CP603" s="4"/>
      <c r="CQ603" s="4"/>
      <c r="CR603" s="4"/>
      <c r="CS603" s="4"/>
      <c r="CT603" s="4"/>
      <c r="CU603" s="4"/>
      <c r="CV603" s="4"/>
      <c r="CW603" s="4"/>
      <c r="CX603" s="4"/>
      <c r="CY603" s="4"/>
      <c r="CZ603" s="4"/>
      <c r="DA603" s="4"/>
      <c r="DB603" s="4"/>
      <c r="DC603" s="4"/>
      <c r="DD603" s="4"/>
      <c r="DE603" s="4"/>
      <c r="DF603" s="4"/>
      <c r="DG603" s="4"/>
      <c r="DH603" s="4"/>
      <c r="DI603" s="4"/>
      <c r="DJ603" s="4"/>
      <c r="DK603" s="4"/>
      <c r="DL603" s="4"/>
      <c r="DM603" s="4"/>
      <c r="DN603" s="4"/>
      <c r="DO603" s="4"/>
      <c r="DP603" s="4"/>
      <c r="DQ603" s="4"/>
      <c r="DR603" s="4"/>
      <c r="DS603" s="4"/>
      <c r="DT603" s="4"/>
      <c r="DU603" s="4"/>
      <c r="DV603" s="4"/>
      <c r="DW603" s="4"/>
      <c r="DX603" s="4"/>
      <c r="DY603" s="4"/>
      <c r="DZ603" s="4"/>
      <c r="EA603" s="4"/>
      <c r="EB603" s="4"/>
      <c r="EC603" s="4"/>
      <c r="ED603" s="4"/>
      <c r="EE603" s="4"/>
      <c r="EF603" s="4"/>
      <c r="EG603" s="4"/>
      <c r="EH603" s="4"/>
      <c r="EI603" s="4"/>
      <c r="EJ603" s="4"/>
      <c r="EK603" s="4"/>
      <c r="EL603" s="4"/>
      <c r="EM603" s="4"/>
      <c r="EN603" s="4"/>
      <c r="EO603" s="4"/>
      <c r="EP603" s="4"/>
      <c r="EQ603" s="4"/>
      <c r="ER603" s="4"/>
      <c r="ES603" s="4"/>
      <c r="ET603" s="4"/>
      <c r="EU603" s="4"/>
      <c r="EV603" s="4"/>
      <c r="EW603" s="4"/>
      <c r="EX603" s="4"/>
      <c r="EY603" s="4"/>
      <c r="EZ603" s="4"/>
      <c r="FA603" s="4"/>
      <c r="FB603" s="4"/>
      <c r="FC603" s="4"/>
      <c r="FD603" s="4"/>
      <c r="FE603" s="4"/>
      <c r="FF603" s="4"/>
      <c r="FG603" s="4"/>
      <c r="FH603" s="4"/>
      <c r="FI603" s="4"/>
      <c r="FJ603" s="4"/>
      <c r="FK603" s="4"/>
      <c r="FL603" s="4"/>
      <c r="FM603" s="4"/>
      <c r="FN603" s="4"/>
      <c r="FO603" s="4"/>
      <c r="FP603" s="4"/>
      <c r="FQ603" s="4"/>
      <c r="FR603" s="4"/>
      <c r="FS603" s="4"/>
      <c r="FT603" s="4"/>
      <c r="FU603" s="4"/>
      <c r="FV603" s="4"/>
      <c r="FW603" s="4"/>
      <c r="FX603" s="4"/>
      <c r="FY603" s="4"/>
      <c r="FZ603" s="4"/>
      <c r="GA603" s="4"/>
      <c r="GB603" s="4"/>
      <c r="GC603" s="4"/>
      <c r="GD603" s="4"/>
      <c r="GE603" s="4"/>
      <c r="GF603" s="4"/>
      <c r="GG603" s="4"/>
      <c r="GH603" s="4"/>
      <c r="GI603" s="4"/>
      <c r="GJ603" s="4"/>
      <c r="GK603" s="4"/>
      <c r="GL603" s="4"/>
      <c r="GM603" s="4"/>
      <c r="GN603" s="4"/>
      <c r="GO603" s="4"/>
      <c r="GP603" s="4"/>
      <c r="GQ603" s="4"/>
      <c r="GR603" s="4"/>
      <c r="GS603" s="4"/>
      <c r="GT603" s="4"/>
      <c r="GU603" s="4"/>
      <c r="GV603" s="4"/>
      <c r="GW603" s="4"/>
      <c r="GX603" s="4"/>
      <c r="GY603" s="4"/>
      <c r="GZ603" s="4"/>
      <c r="HA603" s="4"/>
      <c r="HB603" s="4"/>
      <c r="HC603" s="4"/>
    </row>
    <row r="604" spans="1:211" s="380" customFormat="1" ht="13.9" customHeight="1">
      <c r="A604" s="828" t="str">
        <f>IF('1C TSsoustraitance'!$A321&lt;&gt;0,'1C TSsoustraitance'!$A321,"")</f>
        <v/>
      </c>
      <c r="B604" s="530"/>
      <c r="C604" s="513" t="str">
        <f>IF('1C TSsoustraitance'!$A321&lt;&gt;0,'1C TSsoustraitance'!$B321,"")</f>
        <v/>
      </c>
      <c r="D604" s="513" t="str">
        <f>IF('1C TSsoustraitance'!$A321&lt;&gt;0,'1C TSsoustraitance'!$C321,"")</f>
        <v/>
      </c>
      <c r="E604" s="684"/>
      <c r="F604" s="685"/>
      <c r="G604" s="666">
        <f>'1C TSsoustraitance'!$D321</f>
        <v>0</v>
      </c>
      <c r="H604" s="533">
        <v>0.21</v>
      </c>
      <c r="I604" s="533">
        <v>1</v>
      </c>
      <c r="J604" s="534"/>
      <c r="K604" s="667">
        <f t="shared" si="141"/>
        <v>0</v>
      </c>
      <c r="L604" s="668">
        <f>IF(OR('1C TSsoustraitance'!$D321="",'1C TSsoustraitance'!$AP321=0),0,IF(AND('1C TSsoustraitance'!$D321&lt;&gt;"",$K$2="Pôle",'1C TSsoustraitance'!$E321="OUI"),(('1C TSsoustraitance'!$F321+'1C TSsoustraitance'!$G321+'1C TSsoustraitance'!$H321+'1C TSsoustraitance'!$I321+'1C TSsoustraitance'!$M321)/'1C TSsoustraitance'!$R321),IF(AND('1C TSsoustraitance'!$D321&lt;&gt;"",$K$2="Pôle",'1C TSsoustraitance'!$E321="NON"),(('1C TSsoustraitance'!$F321+'1C TSsoustraitance'!$G321+'1C TSsoustraitance'!$H321+'1C TSsoustraitance'!$I321+'1C TSsoustraitance'!$M321)/'1C TSsoustraitance'!$AP321),IF(AND('1C TSsoustraitance'!$D321&lt;&gt;"",$K$2&lt;&gt;"Pôle",'1C TSsoustraitance'!$E321="OUI"),(('1C TSsoustraitance'!$F321+'1C TSsoustraitance'!$G321+'1C TSsoustraitance'!$H321+'1C TSsoustraitance'!$I321+'1C TSsoustraitance'!$J321+'1C TSsoustraitance'!$K321+'1C TSsoustraitance'!$L321+'1C TSsoustraitance'!$M321+'1C TSsoustraitance'!$N321+'1C TSsoustraitance'!$O321+'1C TSsoustraitance'!$P321+'1C TSsoustraitance'!$Q321)/'1C TSsoustraitance'!$R321),IF(AND('1C TSsoustraitance'!$D321&lt;&gt;"",$K$2&lt;&gt;"Pôle",'1C TSsoustraitance'!$E321="NON"),(('1C TSsoustraitance'!$F321+'1C TSsoustraitance'!$G321+'1C TSsoustraitance'!$H321+'1C TSsoustraitance'!$I321+'1C TSsoustraitance'!$J321+'1C TSsoustraitance'!$K321+'1C TSsoustraitance'!$L321+'1C TSsoustraitance'!$M321+'1C TSsoustraitance'!$N321+'1C TSsoustraitance'!$O321+'1C TSsoustraitance'!$P321+'1C TSsoustraitance'!$Q321))/'1C TSsoustraitance'!$AP321)))))</f>
        <v>0</v>
      </c>
      <c r="M604" s="668">
        <f>IF(OR('1C TSsoustraitance'!$D321="",'1C TSsoustraitance'!AP$13=0),0,IF(AND('1C TSsoustraitance'!$D321&lt;&gt;"",$K$2="Pôle",'1C TSsoustraitance'!$E321="OUI"),(('1C TSsoustraitance'!$J321+'1C TSsoustraitance'!$K321+'1C TSsoustraitance'!$L321)/'1C TSsoustraitance'!$R321),IF(AND('1C TSsoustraitance'!$D321&lt;&gt;"",$K$2="Pôle",'1C TSsoustraitance'!$E321="NON"),(('1C TSsoustraitance'!$J321+'1C TSsoustraitance'!$K321+'1C TSsoustraitance'!$L321)/'1C TSsoustraitance'!$AP321),IF(AND('1C TSsoustraitance'!$D321&lt;&gt;"",$K$2&lt;&gt;"Pôle"),0))))</f>
        <v>0</v>
      </c>
      <c r="N604" s="668">
        <f t="shared" si="144"/>
        <v>0</v>
      </c>
      <c r="O604" s="669">
        <f>IF(OR('1C TSsoustraitance'!$D321="",'1C TSsoustraitance'!$E321="OUI",'1C TSsoustraitance'!$AP321=0),0,(('1C TSsoustraitance'!$S321)/'1C TSsoustraitance'!$AP321))</f>
        <v>0</v>
      </c>
      <c r="P604" s="669">
        <f>IF(OR('1C TSsoustraitance'!$D321="",'1C TSsoustraitance'!$E321="OUI",'1C TSsoustraitance'!$AP321=0),0,(('1C TSsoustraitance'!$T321)/'1C TSsoustraitance'!$AP321))</f>
        <v>0</v>
      </c>
      <c r="Q604" s="669">
        <f>IF(OR('1C TSsoustraitance'!$D321="",'1C TSsoustraitance'!$E321="OUI",'1C TSsoustraitance'!$AP321=0),0,(('1C TSsoustraitance'!$U321)/'1C TSsoustraitance'!$AP321))</f>
        <v>0</v>
      </c>
      <c r="R604" s="669">
        <f>IF(OR('1C TSsoustraitance'!$D321="",'1C TSsoustraitance'!$E321="OUI",'1C TSsoustraitance'!$AP321=0),0,(('1C TSsoustraitance'!$V321)/'1C TSsoustraitance'!$AP321))</f>
        <v>0</v>
      </c>
      <c r="S604" s="669">
        <f>IF(OR('1C TSsoustraitance'!$D321="",'1C TSsoustraitance'!$E321="OUI",'1C TSsoustraitance'!$AP321=0),0,(('1C TSsoustraitance'!$W321)/'1C TSsoustraitance'!$AP321))</f>
        <v>0</v>
      </c>
      <c r="T604" s="669">
        <f>IF(OR('1C TSsoustraitance'!$D321="",'1C TSsoustraitance'!$E321="OUI",'1C TSsoustraitance'!$AP321=0),0,(('1C TSsoustraitance'!$X321)/'1C TSsoustraitance'!$AP321))</f>
        <v>0</v>
      </c>
      <c r="U604" s="669">
        <f>IF(OR('1C TSsoustraitance'!$D321="",'1C TSsoustraitance'!$E321="OUI",'1C TSsoustraitance'!$AP321=0),0,(('1C TSsoustraitance'!$Y321)/'1C TSsoustraitance'!$AP321))</f>
        <v>0</v>
      </c>
      <c r="V604" s="669">
        <f>IF(OR('1C TSsoustraitance'!$D321="",'1C TSsoustraitance'!$E321="OUI",'1C TSsoustraitance'!$AP321=0),0,(('1C TSsoustraitance'!$Z321)/'1C TSsoustraitance'!$AP321))</f>
        <v>0</v>
      </c>
      <c r="W604" s="669">
        <f>IF(OR('1C TSsoustraitance'!$D321="",'1C TSsoustraitance'!$E321="OUI",'1C TSsoustraitance'!$AP321=0),0,(('1C TSsoustraitance'!$AA321)/'1C TSsoustraitance'!$AP321))</f>
        <v>0</v>
      </c>
      <c r="X604" s="669">
        <f>IF(OR('1C TSsoustraitance'!$D321="",'1C TSsoustraitance'!$E321="OUI",'1C TSsoustraitance'!$AP321=0),0,(('1C TSsoustraitance'!$AB321)/'1C TSsoustraitance'!$AP321))</f>
        <v>0</v>
      </c>
      <c r="Y604" s="669">
        <f>IF(OR('1C TSsoustraitance'!$D321="",'1C TSsoustraitance'!$E321="OUI",'1C TSsoustraitance'!$AP321=0),0,(('1C TSsoustraitance'!$AC321)/'1C TSsoustraitance'!$AP321))</f>
        <v>0</v>
      </c>
      <c r="Z604" s="669">
        <f>IF(OR('1C TSsoustraitance'!$D321="",'1C TSsoustraitance'!$E321="OUI",'1C TSsoustraitance'!$AP321=0),0,(('1C TSsoustraitance'!$AD321)/'1C TSsoustraitance'!$AP321))</f>
        <v>0</v>
      </c>
      <c r="AA604" s="669">
        <f>IF(OR('1C TSsoustraitance'!$D321="",'1C TSsoustraitance'!$E321="OUI",'1C TSsoustraitance'!$AP321=0),0,(('1C TSsoustraitance'!$AE321)/'1C TSsoustraitance'!$AP321))</f>
        <v>0</v>
      </c>
      <c r="AB604" s="669">
        <f>IF(OR('1C TSsoustraitance'!$D321="",'1C TSsoustraitance'!$E321="OUI",'1C TSsoustraitance'!$AP321=0),0,(('1C TSsoustraitance'!$AF321)/'1C TSsoustraitance'!$AP321))</f>
        <v>0</v>
      </c>
      <c r="AC604" s="669">
        <f>IF(OR('1C TSsoustraitance'!$D321="",'1C TSsoustraitance'!$E321="OUI",'1C TSsoustraitance'!$AP321=0),0,(('1C TSsoustraitance'!$AG321)/'1C TSsoustraitance'!$AP321))</f>
        <v>0</v>
      </c>
      <c r="AD604" s="669">
        <f>IF(OR('1C TSsoustraitance'!$D321="",'1C TSsoustraitance'!$E321="OUI",'1C TSsoustraitance'!$AP321=0),0,(('1C TSsoustraitance'!$AH321)/'1C TSsoustraitance'!$AP321))</f>
        <v>0</v>
      </c>
      <c r="AE604" s="669">
        <f>IF(OR('1C TSsoustraitance'!$D321="",'1C TSsoustraitance'!$E321="OUI",'1C TSsoustraitance'!$AP321=0),0,(('1C TSsoustraitance'!$AI321)/'1C TSsoustraitance'!$AP321))</f>
        <v>0</v>
      </c>
      <c r="AF604" s="669">
        <f>IF(OR('1C TSsoustraitance'!$D321="",'1C TSsoustraitance'!$E321="OUI",'1C TSsoustraitance'!$AP321=0),0,(('1C TSsoustraitance'!$AJ321)/'1C TSsoustraitance'!$AP321))</f>
        <v>0</v>
      </c>
      <c r="AG604" s="669">
        <f>IF(OR('1C TSsoustraitance'!$D321="",'1C TSsoustraitance'!$E321="OUI",'1C TSsoustraitance'!$AP321=0),0,(('1C TSsoustraitance'!$AK321)/'1C TSsoustraitance'!$AP321))</f>
        <v>0</v>
      </c>
      <c r="AH604" s="669">
        <f>IF(OR('1C TSsoustraitance'!$D321="",'1C TSsoustraitance'!$E321="OUI",'1C TSsoustraitance'!$AP321=0),0,(('1C TSsoustraitance'!$AL321)/'1C TSsoustraitance'!$AP321))</f>
        <v>0</v>
      </c>
      <c r="AI604" s="669">
        <f>IF(OR('1C TSsoustraitance'!$D321="",'1C TSsoustraitance'!$E321="OUI",'1C TSsoustraitance'!$AP321=0),0,(('1C TSsoustraitance'!$AM321)/'1C TSsoustraitance'!$AP321))</f>
        <v>0</v>
      </c>
      <c r="AJ604" s="669">
        <f>IF(OR('1C TSsoustraitance'!$D321="",'1C TSsoustraitance'!$E321="OUI",'1C TSsoustraitance'!$AP321=0),0,(('1C TSsoustraitance'!$AN321)/'1C TSsoustraitance'!$AP321))</f>
        <v>0</v>
      </c>
      <c r="AK604" s="669">
        <f t="shared" si="142"/>
        <v>0</v>
      </c>
      <c r="AL604" s="668">
        <f t="shared" si="143"/>
        <v>0</v>
      </c>
      <c r="AM604" s="670">
        <f>IF(Tableau7[[#This Row],[N° pièce]]="",0,(Tableau7[[#This Row],[hors TVA]]+(Tableau7[[#This Row],[hors TVA]]*Tableau7[[#This Row],[Taux TVA]])-(Tableau7[[#This Row],[hors TVA]]*Tableau7[[#This Row],[Taux TVA]]*Tableau7[[#This Row],[Régime TVA: Récupération]]))*Tableau7[[#This Row],[Type 1]])</f>
        <v>0</v>
      </c>
      <c r="AN604" s="670">
        <f>IF(Tableau7[[#This Row],[N° pièce]]="",0,IF($K$2="pôle",((Tableau7[[#This Row],[hors TVA]]+(Tableau7[[#This Row],[hors TVA]]*Tableau7[[#This Row],[Taux TVA]])-(Tableau7[[#This Row],[hors TVA]]*Tableau7[[#This Row],[Taux TVA]]*Tableau7[[#This Row],[Régime TVA: Récupération]]))*Tableau7[[#This Row],[Type 2]]),0))</f>
        <v>0</v>
      </c>
      <c r="AO604" s="670">
        <f t="shared" si="139"/>
        <v>0</v>
      </c>
      <c r="AP604" s="255">
        <f t="shared" si="138"/>
        <v>0</v>
      </c>
      <c r="AQ604" s="506">
        <f t="shared" si="145"/>
        <v>0</v>
      </c>
      <c r="AR604" s="671"/>
      <c r="AS604" s="512"/>
      <c r="AT604" s="513" t="str">
        <f>IF(('1C TSsoustraitance'!AP321*FICHE!C$14&lt;J604),"Forfait limité à "&amp;FICHE!C$14&amp;"€/jour","")</f>
        <v/>
      </c>
      <c r="AU604" s="797"/>
      <c r="AV604" s="484"/>
      <c r="AW604" s="484"/>
      <c r="AX604" s="484"/>
      <c r="AY604" s="484"/>
      <c r="AZ604" s="484"/>
      <c r="BA604" s="4"/>
      <c r="BB604" s="4"/>
      <c r="BC604" s="4"/>
      <c r="BD604" s="4"/>
      <c r="BE604" s="4"/>
      <c r="BF604" s="4"/>
      <c r="BG604" s="4"/>
      <c r="BH604" s="4"/>
      <c r="BI604" s="4"/>
      <c r="BJ604" s="4"/>
      <c r="BK604" s="4"/>
      <c r="BL604" s="4"/>
      <c r="BM604" s="4"/>
      <c r="BN604" s="4"/>
      <c r="BO604" s="4"/>
      <c r="BP604" s="4"/>
      <c r="BQ604" s="4"/>
      <c r="BR604" s="4"/>
      <c r="BS604" s="4"/>
      <c r="BT604" s="4"/>
      <c r="BU604" s="4"/>
      <c r="BV604" s="4"/>
      <c r="BW604" s="4"/>
      <c r="BX604" s="4"/>
      <c r="BY604" s="4"/>
      <c r="BZ604" s="4"/>
      <c r="CA604" s="4"/>
      <c r="CB604" s="4"/>
      <c r="CC604" s="4"/>
      <c r="CD604" s="4"/>
      <c r="CE604" s="4"/>
      <c r="CF604" s="4"/>
      <c r="CG604" s="4"/>
      <c r="CH604" s="4"/>
      <c r="CI604" s="4"/>
      <c r="CJ604" s="4"/>
      <c r="CK604" s="4"/>
      <c r="CL604" s="4"/>
      <c r="CM604" s="4"/>
      <c r="CN604" s="4"/>
      <c r="CO604" s="4"/>
      <c r="CP604" s="4"/>
      <c r="CQ604" s="4"/>
      <c r="CR604" s="4"/>
      <c r="CS604" s="4"/>
      <c r="CT604" s="4"/>
      <c r="CU604" s="4"/>
      <c r="CV604" s="4"/>
      <c r="CW604" s="4"/>
      <c r="CX604" s="4"/>
      <c r="CY604" s="4"/>
      <c r="CZ604" s="4"/>
      <c r="DA604" s="4"/>
      <c r="DB604" s="4"/>
      <c r="DC604" s="4"/>
      <c r="DD604" s="4"/>
      <c r="DE604" s="4"/>
      <c r="DF604" s="4"/>
      <c r="DG604" s="4"/>
      <c r="DH604" s="4"/>
      <c r="DI604" s="4"/>
      <c r="DJ604" s="4"/>
      <c r="DK604" s="4"/>
      <c r="DL604" s="4"/>
      <c r="DM604" s="4"/>
      <c r="DN604" s="4"/>
      <c r="DO604" s="4"/>
      <c r="DP604" s="4"/>
      <c r="DQ604" s="4"/>
      <c r="DR604" s="4"/>
      <c r="DS604" s="4"/>
      <c r="DT604" s="4"/>
      <c r="DU604" s="4"/>
      <c r="DV604" s="4"/>
      <c r="DW604" s="4"/>
      <c r="DX604" s="4"/>
      <c r="DY604" s="4"/>
      <c r="DZ604" s="4"/>
      <c r="EA604" s="4"/>
      <c r="EB604" s="4"/>
      <c r="EC604" s="4"/>
      <c r="ED604" s="4"/>
      <c r="EE604" s="4"/>
      <c r="EF604" s="4"/>
      <c r="EG604" s="4"/>
      <c r="EH604" s="4"/>
      <c r="EI604" s="4"/>
      <c r="EJ604" s="4"/>
      <c r="EK604" s="4"/>
      <c r="EL604" s="4"/>
      <c r="EM604" s="4"/>
      <c r="EN604" s="4"/>
      <c r="EO604" s="4"/>
      <c r="EP604" s="4"/>
      <c r="EQ604" s="4"/>
      <c r="ER604" s="4"/>
      <c r="ES604" s="4"/>
      <c r="ET604" s="4"/>
      <c r="EU604" s="4"/>
      <c r="EV604" s="4"/>
      <c r="EW604" s="4"/>
      <c r="EX604" s="4"/>
      <c r="EY604" s="4"/>
      <c r="EZ604" s="4"/>
      <c r="FA604" s="4"/>
      <c r="FB604" s="4"/>
      <c r="FC604" s="4"/>
      <c r="FD604" s="4"/>
      <c r="FE604" s="4"/>
      <c r="FF604" s="4"/>
      <c r="FG604" s="4"/>
      <c r="FH604" s="4"/>
      <c r="FI604" s="4"/>
      <c r="FJ604" s="4"/>
      <c r="FK604" s="4"/>
      <c r="FL604" s="4"/>
      <c r="FM604" s="4"/>
      <c r="FN604" s="4"/>
      <c r="FO604" s="4"/>
      <c r="FP604" s="4"/>
      <c r="FQ604" s="4"/>
      <c r="FR604" s="4"/>
      <c r="FS604" s="4"/>
      <c r="FT604" s="4"/>
      <c r="FU604" s="4"/>
      <c r="FV604" s="4"/>
      <c r="FW604" s="4"/>
      <c r="FX604" s="4"/>
      <c r="FY604" s="4"/>
      <c r="FZ604" s="4"/>
      <c r="GA604" s="4"/>
      <c r="GB604" s="4"/>
      <c r="GC604" s="4"/>
      <c r="GD604" s="4"/>
      <c r="GE604" s="4"/>
      <c r="GF604" s="4"/>
      <c r="GG604" s="4"/>
      <c r="GH604" s="4"/>
      <c r="GI604" s="4"/>
      <c r="GJ604" s="4"/>
      <c r="GK604" s="4"/>
      <c r="GL604" s="4"/>
      <c r="GM604" s="4"/>
      <c r="GN604" s="4"/>
      <c r="GO604" s="4"/>
      <c r="GP604" s="4"/>
      <c r="GQ604" s="4"/>
      <c r="GR604" s="4"/>
      <c r="GS604" s="4"/>
      <c r="GT604" s="4"/>
      <c r="GU604" s="4"/>
      <c r="GV604" s="4"/>
      <c r="GW604" s="4"/>
      <c r="GX604" s="4"/>
      <c r="GY604" s="4"/>
      <c r="GZ604" s="4"/>
      <c r="HA604" s="4"/>
      <c r="HB604" s="4"/>
      <c r="HC604" s="4"/>
    </row>
    <row r="605" spans="1:211" s="380" customFormat="1" ht="13.9" customHeight="1">
      <c r="A605" s="828" t="str">
        <f>IF('1C TSsoustraitance'!$A322&lt;&gt;0,'1C TSsoustraitance'!$A322,"")</f>
        <v/>
      </c>
      <c r="B605" s="530"/>
      <c r="C605" s="513" t="str">
        <f>IF('1C TSsoustraitance'!$A322&lt;&gt;0,'1C TSsoustraitance'!$B322,"")</f>
        <v/>
      </c>
      <c r="D605" s="513" t="str">
        <f>IF('1C TSsoustraitance'!$A322&lt;&gt;0,'1C TSsoustraitance'!$C322,"")</f>
        <v/>
      </c>
      <c r="E605" s="684"/>
      <c r="F605" s="685"/>
      <c r="G605" s="666">
        <f>'1C TSsoustraitance'!$D322</f>
        <v>0</v>
      </c>
      <c r="H605" s="533">
        <v>0.21</v>
      </c>
      <c r="I605" s="533">
        <v>1</v>
      </c>
      <c r="J605" s="534"/>
      <c r="K605" s="667">
        <f t="shared" si="141"/>
        <v>0</v>
      </c>
      <c r="L605" s="668">
        <f>IF(OR('1C TSsoustraitance'!$D322="",'1C TSsoustraitance'!$AP322=0),0,IF(AND('1C TSsoustraitance'!$D322&lt;&gt;"",$K$2="Pôle",'1C TSsoustraitance'!$E322="OUI"),(('1C TSsoustraitance'!$F322+'1C TSsoustraitance'!$G322+'1C TSsoustraitance'!$H322+'1C TSsoustraitance'!$I322+'1C TSsoustraitance'!$M322)/'1C TSsoustraitance'!$R322),IF(AND('1C TSsoustraitance'!$D322&lt;&gt;"",$K$2="Pôle",'1C TSsoustraitance'!$E322="NON"),(('1C TSsoustraitance'!$F322+'1C TSsoustraitance'!$G322+'1C TSsoustraitance'!$H322+'1C TSsoustraitance'!$I322+'1C TSsoustraitance'!$M322)/'1C TSsoustraitance'!$AP322),IF(AND('1C TSsoustraitance'!$D322&lt;&gt;"",$K$2&lt;&gt;"Pôle",'1C TSsoustraitance'!$E322="OUI"),(('1C TSsoustraitance'!$F322+'1C TSsoustraitance'!$G322+'1C TSsoustraitance'!$H322+'1C TSsoustraitance'!$I322+'1C TSsoustraitance'!$J322+'1C TSsoustraitance'!$K322+'1C TSsoustraitance'!$L322+'1C TSsoustraitance'!$M322+'1C TSsoustraitance'!$N322+'1C TSsoustraitance'!$O322+'1C TSsoustraitance'!$P322+'1C TSsoustraitance'!$Q322)/'1C TSsoustraitance'!$R322),IF(AND('1C TSsoustraitance'!$D322&lt;&gt;"",$K$2&lt;&gt;"Pôle",'1C TSsoustraitance'!$E322="NON"),(('1C TSsoustraitance'!$F322+'1C TSsoustraitance'!$G322+'1C TSsoustraitance'!$H322+'1C TSsoustraitance'!$I322+'1C TSsoustraitance'!$J322+'1C TSsoustraitance'!$K322+'1C TSsoustraitance'!$L322+'1C TSsoustraitance'!$M322+'1C TSsoustraitance'!$N322+'1C TSsoustraitance'!$O322+'1C TSsoustraitance'!$P322+'1C TSsoustraitance'!$Q322))/'1C TSsoustraitance'!$AP322)))))</f>
        <v>0</v>
      </c>
      <c r="M605" s="668">
        <f>IF(OR('1C TSsoustraitance'!$D322="",'1C TSsoustraitance'!AP$13=0),0,IF(AND('1C TSsoustraitance'!$D322&lt;&gt;"",$K$2="Pôle",'1C TSsoustraitance'!$E322="OUI"),(('1C TSsoustraitance'!$J322+'1C TSsoustraitance'!$K322+'1C TSsoustraitance'!$L322)/'1C TSsoustraitance'!$R322),IF(AND('1C TSsoustraitance'!$D322&lt;&gt;"",$K$2="Pôle",'1C TSsoustraitance'!$E322="NON"),(('1C TSsoustraitance'!$J322+'1C TSsoustraitance'!$K322+'1C TSsoustraitance'!$L322)/'1C TSsoustraitance'!$AP322),IF(AND('1C TSsoustraitance'!$D322&lt;&gt;"",$K$2&lt;&gt;"Pôle"),0))))</f>
        <v>0</v>
      </c>
      <c r="N605" s="668">
        <f t="shared" si="144"/>
        <v>0</v>
      </c>
      <c r="O605" s="669">
        <f>IF(OR('1C TSsoustraitance'!$D322="",'1C TSsoustraitance'!$E322="OUI",'1C TSsoustraitance'!$AP322=0),0,(('1C TSsoustraitance'!$S322)/'1C TSsoustraitance'!$AP322))</f>
        <v>0</v>
      </c>
      <c r="P605" s="669">
        <f>IF(OR('1C TSsoustraitance'!$D322="",'1C TSsoustraitance'!$E322="OUI",'1C TSsoustraitance'!$AP322=0),0,(('1C TSsoustraitance'!$T322)/'1C TSsoustraitance'!$AP322))</f>
        <v>0</v>
      </c>
      <c r="Q605" s="669">
        <f>IF(OR('1C TSsoustraitance'!$D322="",'1C TSsoustraitance'!$E322="OUI",'1C TSsoustraitance'!$AP322=0),0,(('1C TSsoustraitance'!$U322)/'1C TSsoustraitance'!$AP322))</f>
        <v>0</v>
      </c>
      <c r="R605" s="669">
        <f>IF(OR('1C TSsoustraitance'!$D322="",'1C TSsoustraitance'!$E322="OUI",'1C TSsoustraitance'!$AP322=0),0,(('1C TSsoustraitance'!$V322)/'1C TSsoustraitance'!$AP322))</f>
        <v>0</v>
      </c>
      <c r="S605" s="669">
        <f>IF(OR('1C TSsoustraitance'!$D322="",'1C TSsoustraitance'!$E322="OUI",'1C TSsoustraitance'!$AP322=0),0,(('1C TSsoustraitance'!$W322)/'1C TSsoustraitance'!$AP322))</f>
        <v>0</v>
      </c>
      <c r="T605" s="669">
        <f>IF(OR('1C TSsoustraitance'!$D322="",'1C TSsoustraitance'!$E322="OUI",'1C TSsoustraitance'!$AP322=0),0,(('1C TSsoustraitance'!$X322)/'1C TSsoustraitance'!$AP322))</f>
        <v>0</v>
      </c>
      <c r="U605" s="669">
        <f>IF(OR('1C TSsoustraitance'!$D322="",'1C TSsoustraitance'!$E322="OUI",'1C TSsoustraitance'!$AP322=0),0,(('1C TSsoustraitance'!$Y322)/'1C TSsoustraitance'!$AP322))</f>
        <v>0</v>
      </c>
      <c r="V605" s="669">
        <f>IF(OR('1C TSsoustraitance'!$D322="",'1C TSsoustraitance'!$E322="OUI",'1C TSsoustraitance'!$AP322=0),0,(('1C TSsoustraitance'!$Z322)/'1C TSsoustraitance'!$AP322))</f>
        <v>0</v>
      </c>
      <c r="W605" s="669">
        <f>IF(OR('1C TSsoustraitance'!$D322="",'1C TSsoustraitance'!$E322="OUI",'1C TSsoustraitance'!$AP322=0),0,(('1C TSsoustraitance'!$AA322)/'1C TSsoustraitance'!$AP322))</f>
        <v>0</v>
      </c>
      <c r="X605" s="669">
        <f>IF(OR('1C TSsoustraitance'!$D322="",'1C TSsoustraitance'!$E322="OUI",'1C TSsoustraitance'!$AP322=0),0,(('1C TSsoustraitance'!$AB322)/'1C TSsoustraitance'!$AP322))</f>
        <v>0</v>
      </c>
      <c r="Y605" s="669">
        <f>IF(OR('1C TSsoustraitance'!$D322="",'1C TSsoustraitance'!$E322="OUI",'1C TSsoustraitance'!$AP322=0),0,(('1C TSsoustraitance'!$AC322)/'1C TSsoustraitance'!$AP322))</f>
        <v>0</v>
      </c>
      <c r="Z605" s="669">
        <f>IF(OR('1C TSsoustraitance'!$D322="",'1C TSsoustraitance'!$E322="OUI",'1C TSsoustraitance'!$AP322=0),0,(('1C TSsoustraitance'!$AD322)/'1C TSsoustraitance'!$AP322))</f>
        <v>0</v>
      </c>
      <c r="AA605" s="669">
        <f>IF(OR('1C TSsoustraitance'!$D322="",'1C TSsoustraitance'!$E322="OUI",'1C TSsoustraitance'!$AP322=0),0,(('1C TSsoustraitance'!$AE322)/'1C TSsoustraitance'!$AP322))</f>
        <v>0</v>
      </c>
      <c r="AB605" s="669">
        <f>IF(OR('1C TSsoustraitance'!$D322="",'1C TSsoustraitance'!$E322="OUI",'1C TSsoustraitance'!$AP322=0),0,(('1C TSsoustraitance'!$AF322)/'1C TSsoustraitance'!$AP322))</f>
        <v>0</v>
      </c>
      <c r="AC605" s="669">
        <f>IF(OR('1C TSsoustraitance'!$D322="",'1C TSsoustraitance'!$E322="OUI",'1C TSsoustraitance'!$AP322=0),0,(('1C TSsoustraitance'!$AG322)/'1C TSsoustraitance'!$AP322))</f>
        <v>0</v>
      </c>
      <c r="AD605" s="669">
        <f>IF(OR('1C TSsoustraitance'!$D322="",'1C TSsoustraitance'!$E322="OUI",'1C TSsoustraitance'!$AP322=0),0,(('1C TSsoustraitance'!$AH322)/'1C TSsoustraitance'!$AP322))</f>
        <v>0</v>
      </c>
      <c r="AE605" s="669">
        <f>IF(OR('1C TSsoustraitance'!$D322="",'1C TSsoustraitance'!$E322="OUI",'1C TSsoustraitance'!$AP322=0),0,(('1C TSsoustraitance'!$AI322)/'1C TSsoustraitance'!$AP322))</f>
        <v>0</v>
      </c>
      <c r="AF605" s="669">
        <f>IF(OR('1C TSsoustraitance'!$D322="",'1C TSsoustraitance'!$E322="OUI",'1C TSsoustraitance'!$AP322=0),0,(('1C TSsoustraitance'!$AJ322)/'1C TSsoustraitance'!$AP322))</f>
        <v>0</v>
      </c>
      <c r="AG605" s="669">
        <f>IF(OR('1C TSsoustraitance'!$D322="",'1C TSsoustraitance'!$E322="OUI",'1C TSsoustraitance'!$AP322=0),0,(('1C TSsoustraitance'!$AK322)/'1C TSsoustraitance'!$AP322))</f>
        <v>0</v>
      </c>
      <c r="AH605" s="669">
        <f>IF(OR('1C TSsoustraitance'!$D322="",'1C TSsoustraitance'!$E322="OUI",'1C TSsoustraitance'!$AP322=0),0,(('1C TSsoustraitance'!$AL322)/'1C TSsoustraitance'!$AP322))</f>
        <v>0</v>
      </c>
      <c r="AI605" s="669">
        <f>IF(OR('1C TSsoustraitance'!$D322="",'1C TSsoustraitance'!$E322="OUI",'1C TSsoustraitance'!$AP322=0),0,(('1C TSsoustraitance'!$AM322)/'1C TSsoustraitance'!$AP322))</f>
        <v>0</v>
      </c>
      <c r="AJ605" s="669">
        <f>IF(OR('1C TSsoustraitance'!$D322="",'1C TSsoustraitance'!$E322="OUI",'1C TSsoustraitance'!$AP322=0),0,(('1C TSsoustraitance'!$AN322)/'1C TSsoustraitance'!$AP322))</f>
        <v>0</v>
      </c>
      <c r="AK605" s="669">
        <f t="shared" si="142"/>
        <v>0</v>
      </c>
      <c r="AL605" s="668">
        <f t="shared" si="143"/>
        <v>0</v>
      </c>
      <c r="AM605" s="670">
        <f>IF(Tableau7[[#This Row],[N° pièce]]="",0,(Tableau7[[#This Row],[hors TVA]]+(Tableau7[[#This Row],[hors TVA]]*Tableau7[[#This Row],[Taux TVA]])-(Tableau7[[#This Row],[hors TVA]]*Tableau7[[#This Row],[Taux TVA]]*Tableau7[[#This Row],[Régime TVA: Récupération]]))*Tableau7[[#This Row],[Type 1]])</f>
        <v>0</v>
      </c>
      <c r="AN605" s="670">
        <f>IF(Tableau7[[#This Row],[N° pièce]]="",0,IF($K$2="pôle",((Tableau7[[#This Row],[hors TVA]]+(Tableau7[[#This Row],[hors TVA]]*Tableau7[[#This Row],[Taux TVA]])-(Tableau7[[#This Row],[hors TVA]]*Tableau7[[#This Row],[Taux TVA]]*Tableau7[[#This Row],[Régime TVA: Récupération]]))*Tableau7[[#This Row],[Type 2]]),0))</f>
        <v>0</v>
      </c>
      <c r="AO605" s="670">
        <f t="shared" si="139"/>
        <v>0</v>
      </c>
      <c r="AP605" s="255">
        <f t="shared" si="138"/>
        <v>0</v>
      </c>
      <c r="AQ605" s="506">
        <f t="shared" si="145"/>
        <v>0</v>
      </c>
      <c r="AR605" s="671"/>
      <c r="AS605" s="512"/>
      <c r="AT605" s="513" t="str">
        <f>IF(('1C TSsoustraitance'!AP322*FICHE!C$14&lt;J605),"Forfait limité à "&amp;FICHE!C$14&amp;"€/jour","")</f>
        <v/>
      </c>
      <c r="AU605" s="797"/>
      <c r="AV605" s="484"/>
      <c r="AW605" s="484"/>
      <c r="AX605" s="484"/>
      <c r="AY605" s="484"/>
      <c r="AZ605" s="484"/>
      <c r="BA605" s="4"/>
      <c r="BB605" s="4"/>
      <c r="BC605" s="4"/>
      <c r="BD605" s="4"/>
      <c r="BE605" s="4"/>
      <c r="BF605" s="4"/>
      <c r="BG605" s="4"/>
      <c r="BH605" s="4"/>
      <c r="BI605" s="4"/>
      <c r="BJ605" s="4"/>
      <c r="BK605" s="4"/>
      <c r="BL605" s="4"/>
      <c r="BM605" s="4"/>
      <c r="BN605" s="4"/>
      <c r="BO605" s="4"/>
      <c r="BP605" s="4"/>
      <c r="BQ605" s="4"/>
      <c r="BR605" s="4"/>
      <c r="BS605" s="4"/>
      <c r="BT605" s="4"/>
      <c r="BU605" s="4"/>
      <c r="BV605" s="4"/>
      <c r="BW605" s="4"/>
      <c r="BX605" s="4"/>
      <c r="BY605" s="4"/>
      <c r="BZ605" s="4"/>
      <c r="CA605" s="4"/>
      <c r="CB605" s="4"/>
      <c r="CC605" s="4"/>
      <c r="CD605" s="4"/>
      <c r="CE605" s="4"/>
      <c r="CF605" s="4"/>
      <c r="CG605" s="4"/>
      <c r="CH605" s="4"/>
      <c r="CI605" s="4"/>
      <c r="CJ605" s="4"/>
      <c r="CK605" s="4"/>
      <c r="CL605" s="4"/>
      <c r="CM605" s="4"/>
      <c r="CN605" s="4"/>
      <c r="CO605" s="4"/>
      <c r="CP605" s="4"/>
      <c r="CQ605" s="4"/>
      <c r="CR605" s="4"/>
      <c r="CS605" s="4"/>
      <c r="CT605" s="4"/>
      <c r="CU605" s="4"/>
      <c r="CV605" s="4"/>
      <c r="CW605" s="4"/>
      <c r="CX605" s="4"/>
      <c r="CY605" s="4"/>
      <c r="CZ605" s="4"/>
      <c r="DA605" s="4"/>
      <c r="DB605" s="4"/>
      <c r="DC605" s="4"/>
      <c r="DD605" s="4"/>
      <c r="DE605" s="4"/>
      <c r="DF605" s="4"/>
      <c r="DG605" s="4"/>
      <c r="DH605" s="4"/>
      <c r="DI605" s="4"/>
      <c r="DJ605" s="4"/>
      <c r="DK605" s="4"/>
      <c r="DL605" s="4"/>
      <c r="DM605" s="4"/>
      <c r="DN605" s="4"/>
      <c r="DO605" s="4"/>
      <c r="DP605" s="4"/>
      <c r="DQ605" s="4"/>
      <c r="DR605" s="4"/>
      <c r="DS605" s="4"/>
      <c r="DT605" s="4"/>
      <c r="DU605" s="4"/>
      <c r="DV605" s="4"/>
      <c r="DW605" s="4"/>
      <c r="DX605" s="4"/>
      <c r="DY605" s="4"/>
      <c r="DZ605" s="4"/>
      <c r="EA605" s="4"/>
      <c r="EB605" s="4"/>
      <c r="EC605" s="4"/>
      <c r="ED605" s="4"/>
      <c r="EE605" s="4"/>
      <c r="EF605" s="4"/>
      <c r="EG605" s="4"/>
      <c r="EH605" s="4"/>
      <c r="EI605" s="4"/>
      <c r="EJ605" s="4"/>
      <c r="EK605" s="4"/>
      <c r="EL605" s="4"/>
      <c r="EM605" s="4"/>
      <c r="EN605" s="4"/>
      <c r="EO605" s="4"/>
      <c r="EP605" s="4"/>
      <c r="EQ605" s="4"/>
      <c r="ER605" s="4"/>
      <c r="ES605" s="4"/>
      <c r="ET605" s="4"/>
      <c r="EU605" s="4"/>
      <c r="EV605" s="4"/>
      <c r="EW605" s="4"/>
      <c r="EX605" s="4"/>
      <c r="EY605" s="4"/>
      <c r="EZ605" s="4"/>
      <c r="FA605" s="4"/>
      <c r="FB605" s="4"/>
      <c r="FC605" s="4"/>
      <c r="FD605" s="4"/>
      <c r="FE605" s="4"/>
      <c r="FF605" s="4"/>
      <c r="FG605" s="4"/>
      <c r="FH605" s="4"/>
      <c r="FI605" s="4"/>
      <c r="FJ605" s="4"/>
      <c r="FK605" s="4"/>
      <c r="FL605" s="4"/>
      <c r="FM605" s="4"/>
      <c r="FN605" s="4"/>
      <c r="FO605" s="4"/>
      <c r="FP605" s="4"/>
      <c r="FQ605" s="4"/>
      <c r="FR605" s="4"/>
      <c r="FS605" s="4"/>
      <c r="FT605" s="4"/>
      <c r="FU605" s="4"/>
      <c r="FV605" s="4"/>
      <c r="FW605" s="4"/>
      <c r="FX605" s="4"/>
      <c r="FY605" s="4"/>
      <c r="FZ605" s="4"/>
      <c r="GA605" s="4"/>
      <c r="GB605" s="4"/>
      <c r="GC605" s="4"/>
      <c r="GD605" s="4"/>
      <c r="GE605" s="4"/>
      <c r="GF605" s="4"/>
      <c r="GG605" s="4"/>
      <c r="GH605" s="4"/>
      <c r="GI605" s="4"/>
      <c r="GJ605" s="4"/>
      <c r="GK605" s="4"/>
      <c r="GL605" s="4"/>
      <c r="GM605" s="4"/>
      <c r="GN605" s="4"/>
      <c r="GO605" s="4"/>
      <c r="GP605" s="4"/>
      <c r="GQ605" s="4"/>
      <c r="GR605" s="4"/>
      <c r="GS605" s="4"/>
      <c r="GT605" s="4"/>
      <c r="GU605" s="4"/>
      <c r="GV605" s="4"/>
      <c r="GW605" s="4"/>
      <c r="GX605" s="4"/>
      <c r="GY605" s="4"/>
      <c r="GZ605" s="4"/>
      <c r="HA605" s="4"/>
      <c r="HB605" s="4"/>
      <c r="HC605" s="4"/>
    </row>
    <row r="606" spans="1:211" s="380" customFormat="1" ht="13.9" customHeight="1">
      <c r="A606" s="828" t="str">
        <f>IF('1C TSsoustraitance'!$A323&lt;&gt;0,'1C TSsoustraitance'!$A323,"")</f>
        <v/>
      </c>
      <c r="B606" s="530"/>
      <c r="C606" s="513" t="str">
        <f>IF('1C TSsoustraitance'!$A323&lt;&gt;0,'1C TSsoustraitance'!$B323,"")</f>
        <v/>
      </c>
      <c r="D606" s="513" t="str">
        <f>IF('1C TSsoustraitance'!$A323&lt;&gt;0,'1C TSsoustraitance'!$C323,"")</f>
        <v/>
      </c>
      <c r="E606" s="684"/>
      <c r="F606" s="685"/>
      <c r="G606" s="666">
        <f>'1C TSsoustraitance'!$D323</f>
        <v>0</v>
      </c>
      <c r="H606" s="533">
        <v>0.21</v>
      </c>
      <c r="I606" s="533">
        <v>1</v>
      </c>
      <c r="J606" s="534"/>
      <c r="K606" s="667">
        <f t="shared" si="141"/>
        <v>0</v>
      </c>
      <c r="L606" s="668">
        <f>IF(OR('1C TSsoustraitance'!$D323="",'1C TSsoustraitance'!$AP323=0),0,IF(AND('1C TSsoustraitance'!$D323&lt;&gt;"",$K$2="Pôle",'1C TSsoustraitance'!$E323="OUI"),(('1C TSsoustraitance'!$F323+'1C TSsoustraitance'!$G323+'1C TSsoustraitance'!$H323+'1C TSsoustraitance'!$I323+'1C TSsoustraitance'!$M323)/'1C TSsoustraitance'!$R323),IF(AND('1C TSsoustraitance'!$D323&lt;&gt;"",$K$2="Pôle",'1C TSsoustraitance'!$E323="NON"),(('1C TSsoustraitance'!$F323+'1C TSsoustraitance'!$G323+'1C TSsoustraitance'!$H323+'1C TSsoustraitance'!$I323+'1C TSsoustraitance'!$M323)/'1C TSsoustraitance'!$AP323),IF(AND('1C TSsoustraitance'!$D323&lt;&gt;"",$K$2&lt;&gt;"Pôle",'1C TSsoustraitance'!$E323="OUI"),(('1C TSsoustraitance'!$F323+'1C TSsoustraitance'!$G323+'1C TSsoustraitance'!$H323+'1C TSsoustraitance'!$I323+'1C TSsoustraitance'!$J323+'1C TSsoustraitance'!$K323+'1C TSsoustraitance'!$L323+'1C TSsoustraitance'!$M323+'1C TSsoustraitance'!$N323+'1C TSsoustraitance'!$O323+'1C TSsoustraitance'!$P323+'1C TSsoustraitance'!$Q323)/'1C TSsoustraitance'!$R323),IF(AND('1C TSsoustraitance'!$D323&lt;&gt;"",$K$2&lt;&gt;"Pôle",'1C TSsoustraitance'!$E323="NON"),(('1C TSsoustraitance'!$F323+'1C TSsoustraitance'!$G323+'1C TSsoustraitance'!$H323+'1C TSsoustraitance'!$I323+'1C TSsoustraitance'!$J323+'1C TSsoustraitance'!$K323+'1C TSsoustraitance'!$L323+'1C TSsoustraitance'!$M323+'1C TSsoustraitance'!$N323+'1C TSsoustraitance'!$O323+'1C TSsoustraitance'!$P323+'1C TSsoustraitance'!$Q323))/'1C TSsoustraitance'!$AP323)))))</f>
        <v>0</v>
      </c>
      <c r="M606" s="668">
        <f>IF(OR('1C TSsoustraitance'!$D323="",'1C TSsoustraitance'!AP$13=0),0,IF(AND('1C TSsoustraitance'!$D323&lt;&gt;"",$K$2="Pôle",'1C TSsoustraitance'!$E323="OUI"),(('1C TSsoustraitance'!$J323+'1C TSsoustraitance'!$K323+'1C TSsoustraitance'!$L323)/'1C TSsoustraitance'!$R323),IF(AND('1C TSsoustraitance'!$D323&lt;&gt;"",$K$2="Pôle",'1C TSsoustraitance'!$E323="NON"),(('1C TSsoustraitance'!$J323+'1C TSsoustraitance'!$K323+'1C TSsoustraitance'!$L323)/'1C TSsoustraitance'!$AP323),IF(AND('1C TSsoustraitance'!$D323&lt;&gt;"",$K$2&lt;&gt;"Pôle"),0))))</f>
        <v>0</v>
      </c>
      <c r="N606" s="668">
        <f t="shared" si="144"/>
        <v>0</v>
      </c>
      <c r="O606" s="669">
        <f>IF(OR('1C TSsoustraitance'!$D323="",'1C TSsoustraitance'!$E323="OUI",'1C TSsoustraitance'!$AP323=0),0,(('1C TSsoustraitance'!$S323)/'1C TSsoustraitance'!$AP323))</f>
        <v>0</v>
      </c>
      <c r="P606" s="669">
        <f>IF(OR('1C TSsoustraitance'!$D323="",'1C TSsoustraitance'!$E323="OUI",'1C TSsoustraitance'!$AP323=0),0,(('1C TSsoustraitance'!$T323)/'1C TSsoustraitance'!$AP323))</f>
        <v>0</v>
      </c>
      <c r="Q606" s="669">
        <f>IF(OR('1C TSsoustraitance'!$D323="",'1C TSsoustraitance'!$E323="OUI",'1C TSsoustraitance'!$AP323=0),0,(('1C TSsoustraitance'!$U323)/'1C TSsoustraitance'!$AP323))</f>
        <v>0</v>
      </c>
      <c r="R606" s="669">
        <f>IF(OR('1C TSsoustraitance'!$D323="",'1C TSsoustraitance'!$E323="OUI",'1C TSsoustraitance'!$AP323=0),0,(('1C TSsoustraitance'!$V323)/'1C TSsoustraitance'!$AP323))</f>
        <v>0</v>
      </c>
      <c r="S606" s="669">
        <f>IF(OR('1C TSsoustraitance'!$D323="",'1C TSsoustraitance'!$E323="OUI",'1C TSsoustraitance'!$AP323=0),0,(('1C TSsoustraitance'!$W323)/'1C TSsoustraitance'!$AP323))</f>
        <v>0</v>
      </c>
      <c r="T606" s="669">
        <f>IF(OR('1C TSsoustraitance'!$D323="",'1C TSsoustraitance'!$E323="OUI",'1C TSsoustraitance'!$AP323=0),0,(('1C TSsoustraitance'!$X323)/'1C TSsoustraitance'!$AP323))</f>
        <v>0</v>
      </c>
      <c r="U606" s="669">
        <f>IF(OR('1C TSsoustraitance'!$D323="",'1C TSsoustraitance'!$E323="OUI",'1C TSsoustraitance'!$AP323=0),0,(('1C TSsoustraitance'!$Y323)/'1C TSsoustraitance'!$AP323))</f>
        <v>0</v>
      </c>
      <c r="V606" s="669">
        <f>IF(OR('1C TSsoustraitance'!$D323="",'1C TSsoustraitance'!$E323="OUI",'1C TSsoustraitance'!$AP323=0),0,(('1C TSsoustraitance'!$Z323)/'1C TSsoustraitance'!$AP323))</f>
        <v>0</v>
      </c>
      <c r="W606" s="669">
        <f>IF(OR('1C TSsoustraitance'!$D323="",'1C TSsoustraitance'!$E323="OUI",'1C TSsoustraitance'!$AP323=0),0,(('1C TSsoustraitance'!$AA323)/'1C TSsoustraitance'!$AP323))</f>
        <v>0</v>
      </c>
      <c r="X606" s="669">
        <f>IF(OR('1C TSsoustraitance'!$D323="",'1C TSsoustraitance'!$E323="OUI",'1C TSsoustraitance'!$AP323=0),0,(('1C TSsoustraitance'!$AB323)/'1C TSsoustraitance'!$AP323))</f>
        <v>0</v>
      </c>
      <c r="Y606" s="669">
        <f>IF(OR('1C TSsoustraitance'!$D323="",'1C TSsoustraitance'!$E323="OUI",'1C TSsoustraitance'!$AP323=0),0,(('1C TSsoustraitance'!$AC323)/'1C TSsoustraitance'!$AP323))</f>
        <v>0</v>
      </c>
      <c r="Z606" s="669">
        <f>IF(OR('1C TSsoustraitance'!$D323="",'1C TSsoustraitance'!$E323="OUI",'1C TSsoustraitance'!$AP323=0),0,(('1C TSsoustraitance'!$AD323)/'1C TSsoustraitance'!$AP323))</f>
        <v>0</v>
      </c>
      <c r="AA606" s="669">
        <f>IF(OR('1C TSsoustraitance'!$D323="",'1C TSsoustraitance'!$E323="OUI",'1C TSsoustraitance'!$AP323=0),0,(('1C TSsoustraitance'!$AE323)/'1C TSsoustraitance'!$AP323))</f>
        <v>0</v>
      </c>
      <c r="AB606" s="669">
        <f>IF(OR('1C TSsoustraitance'!$D323="",'1C TSsoustraitance'!$E323="OUI",'1C TSsoustraitance'!$AP323=0),0,(('1C TSsoustraitance'!$AF323)/'1C TSsoustraitance'!$AP323))</f>
        <v>0</v>
      </c>
      <c r="AC606" s="669">
        <f>IF(OR('1C TSsoustraitance'!$D323="",'1C TSsoustraitance'!$E323="OUI",'1C TSsoustraitance'!$AP323=0),0,(('1C TSsoustraitance'!$AG323)/'1C TSsoustraitance'!$AP323))</f>
        <v>0</v>
      </c>
      <c r="AD606" s="669">
        <f>IF(OR('1C TSsoustraitance'!$D323="",'1C TSsoustraitance'!$E323="OUI",'1C TSsoustraitance'!$AP323=0),0,(('1C TSsoustraitance'!$AH323)/'1C TSsoustraitance'!$AP323))</f>
        <v>0</v>
      </c>
      <c r="AE606" s="669">
        <f>IF(OR('1C TSsoustraitance'!$D323="",'1C TSsoustraitance'!$E323="OUI",'1C TSsoustraitance'!$AP323=0),0,(('1C TSsoustraitance'!$AI323)/'1C TSsoustraitance'!$AP323))</f>
        <v>0</v>
      </c>
      <c r="AF606" s="669">
        <f>IF(OR('1C TSsoustraitance'!$D323="",'1C TSsoustraitance'!$E323="OUI",'1C TSsoustraitance'!$AP323=0),0,(('1C TSsoustraitance'!$AJ323)/'1C TSsoustraitance'!$AP323))</f>
        <v>0</v>
      </c>
      <c r="AG606" s="669">
        <f>IF(OR('1C TSsoustraitance'!$D323="",'1C TSsoustraitance'!$E323="OUI",'1C TSsoustraitance'!$AP323=0),0,(('1C TSsoustraitance'!$AK323)/'1C TSsoustraitance'!$AP323))</f>
        <v>0</v>
      </c>
      <c r="AH606" s="669">
        <f>IF(OR('1C TSsoustraitance'!$D323="",'1C TSsoustraitance'!$E323="OUI",'1C TSsoustraitance'!$AP323=0),0,(('1C TSsoustraitance'!$AL323)/'1C TSsoustraitance'!$AP323))</f>
        <v>0</v>
      </c>
      <c r="AI606" s="669">
        <f>IF(OR('1C TSsoustraitance'!$D323="",'1C TSsoustraitance'!$E323="OUI",'1C TSsoustraitance'!$AP323=0),0,(('1C TSsoustraitance'!$AM323)/'1C TSsoustraitance'!$AP323))</f>
        <v>0</v>
      </c>
      <c r="AJ606" s="669">
        <f>IF(OR('1C TSsoustraitance'!$D323="",'1C TSsoustraitance'!$E323="OUI",'1C TSsoustraitance'!$AP323=0),0,(('1C TSsoustraitance'!$AN323)/'1C TSsoustraitance'!$AP323))</f>
        <v>0</v>
      </c>
      <c r="AK606" s="669">
        <f t="shared" si="142"/>
        <v>0</v>
      </c>
      <c r="AL606" s="668">
        <f t="shared" si="143"/>
        <v>0</v>
      </c>
      <c r="AM606" s="670">
        <f>IF(Tableau7[[#This Row],[N° pièce]]="",0,(Tableau7[[#This Row],[hors TVA]]+(Tableau7[[#This Row],[hors TVA]]*Tableau7[[#This Row],[Taux TVA]])-(Tableau7[[#This Row],[hors TVA]]*Tableau7[[#This Row],[Taux TVA]]*Tableau7[[#This Row],[Régime TVA: Récupération]]))*Tableau7[[#This Row],[Type 1]])</f>
        <v>0</v>
      </c>
      <c r="AN606" s="670">
        <f>IF(Tableau7[[#This Row],[N° pièce]]="",0,IF($K$2="pôle",((Tableau7[[#This Row],[hors TVA]]+(Tableau7[[#This Row],[hors TVA]]*Tableau7[[#This Row],[Taux TVA]])-(Tableau7[[#This Row],[hors TVA]]*Tableau7[[#This Row],[Taux TVA]]*Tableau7[[#This Row],[Régime TVA: Récupération]]))*Tableau7[[#This Row],[Type 2]]),0))</f>
        <v>0</v>
      </c>
      <c r="AO606" s="670">
        <f t="shared" si="139"/>
        <v>0</v>
      </c>
      <c r="AP606" s="255">
        <f t="shared" si="138"/>
        <v>0</v>
      </c>
      <c r="AQ606" s="506">
        <f t="shared" si="145"/>
        <v>0</v>
      </c>
      <c r="AR606" s="671"/>
      <c r="AS606" s="512"/>
      <c r="AT606" s="513" t="str">
        <f>IF(('1C TSsoustraitance'!AP323*FICHE!C$14&lt;J606),"Forfait limité à "&amp;FICHE!C$14&amp;"€/jour","")</f>
        <v/>
      </c>
      <c r="AU606" s="797"/>
      <c r="AV606" s="484"/>
      <c r="AW606" s="484"/>
      <c r="AX606" s="484"/>
      <c r="AY606" s="484"/>
      <c r="AZ606" s="484"/>
      <c r="BA606" s="4"/>
      <c r="BB606" s="4"/>
      <c r="BC606" s="4"/>
      <c r="BD606" s="4"/>
      <c r="BE606" s="4"/>
      <c r="BF606" s="4"/>
      <c r="BG606" s="4"/>
      <c r="BH606" s="4"/>
      <c r="BI606" s="4"/>
      <c r="BJ606" s="4"/>
      <c r="BK606" s="4"/>
      <c r="BL606" s="4"/>
      <c r="BM606" s="4"/>
      <c r="BN606" s="4"/>
      <c r="BO606" s="4"/>
      <c r="BP606" s="4"/>
      <c r="BQ606" s="4"/>
      <c r="BR606" s="4"/>
      <c r="BS606" s="4"/>
      <c r="BT606" s="4"/>
      <c r="BU606" s="4"/>
      <c r="BV606" s="4"/>
      <c r="BW606" s="4"/>
      <c r="BX606" s="4"/>
      <c r="BY606" s="4"/>
      <c r="BZ606" s="4"/>
      <c r="CA606" s="4"/>
      <c r="CB606" s="4"/>
      <c r="CC606" s="4"/>
      <c r="CD606" s="4"/>
      <c r="CE606" s="4"/>
      <c r="CF606" s="4"/>
      <c r="CG606" s="4"/>
      <c r="CH606" s="4"/>
      <c r="CI606" s="4"/>
      <c r="CJ606" s="4"/>
      <c r="CK606" s="4"/>
      <c r="CL606" s="4"/>
      <c r="CM606" s="4"/>
      <c r="CN606" s="4"/>
      <c r="CO606" s="4"/>
      <c r="CP606" s="4"/>
      <c r="CQ606" s="4"/>
      <c r="CR606" s="4"/>
      <c r="CS606" s="4"/>
      <c r="CT606" s="4"/>
      <c r="CU606" s="4"/>
      <c r="CV606" s="4"/>
      <c r="CW606" s="4"/>
      <c r="CX606" s="4"/>
      <c r="CY606" s="4"/>
      <c r="CZ606" s="4"/>
      <c r="DA606" s="4"/>
      <c r="DB606" s="4"/>
      <c r="DC606" s="4"/>
      <c r="DD606" s="4"/>
      <c r="DE606" s="4"/>
      <c r="DF606" s="4"/>
      <c r="DG606" s="4"/>
      <c r="DH606" s="4"/>
      <c r="DI606" s="4"/>
      <c r="DJ606" s="4"/>
      <c r="DK606" s="4"/>
      <c r="DL606" s="4"/>
      <c r="DM606" s="4"/>
      <c r="DN606" s="4"/>
      <c r="DO606" s="4"/>
      <c r="DP606" s="4"/>
      <c r="DQ606" s="4"/>
      <c r="DR606" s="4"/>
      <c r="DS606" s="4"/>
      <c r="DT606" s="4"/>
      <c r="DU606" s="4"/>
      <c r="DV606" s="4"/>
      <c r="DW606" s="4"/>
      <c r="DX606" s="4"/>
      <c r="DY606" s="4"/>
      <c r="DZ606" s="4"/>
      <c r="EA606" s="4"/>
      <c r="EB606" s="4"/>
      <c r="EC606" s="4"/>
      <c r="ED606" s="4"/>
      <c r="EE606" s="4"/>
      <c r="EF606" s="4"/>
      <c r="EG606" s="4"/>
      <c r="EH606" s="4"/>
      <c r="EI606" s="4"/>
      <c r="EJ606" s="4"/>
      <c r="EK606" s="4"/>
      <c r="EL606" s="4"/>
      <c r="EM606" s="4"/>
      <c r="EN606" s="4"/>
      <c r="EO606" s="4"/>
      <c r="EP606" s="4"/>
      <c r="EQ606" s="4"/>
      <c r="ER606" s="4"/>
      <c r="ES606" s="4"/>
      <c r="ET606" s="4"/>
      <c r="EU606" s="4"/>
      <c r="EV606" s="4"/>
      <c r="EW606" s="4"/>
      <c r="EX606" s="4"/>
      <c r="EY606" s="4"/>
      <c r="EZ606" s="4"/>
      <c r="FA606" s="4"/>
      <c r="FB606" s="4"/>
      <c r="FC606" s="4"/>
      <c r="FD606" s="4"/>
      <c r="FE606" s="4"/>
      <c r="FF606" s="4"/>
      <c r="FG606" s="4"/>
      <c r="FH606" s="4"/>
      <c r="FI606" s="4"/>
      <c r="FJ606" s="4"/>
      <c r="FK606" s="4"/>
      <c r="FL606" s="4"/>
      <c r="FM606" s="4"/>
      <c r="FN606" s="4"/>
      <c r="FO606" s="4"/>
      <c r="FP606" s="4"/>
      <c r="FQ606" s="4"/>
      <c r="FR606" s="4"/>
      <c r="FS606" s="4"/>
      <c r="FT606" s="4"/>
      <c r="FU606" s="4"/>
      <c r="FV606" s="4"/>
      <c r="FW606" s="4"/>
      <c r="FX606" s="4"/>
      <c r="FY606" s="4"/>
      <c r="FZ606" s="4"/>
      <c r="GA606" s="4"/>
      <c r="GB606" s="4"/>
      <c r="GC606" s="4"/>
      <c r="GD606" s="4"/>
      <c r="GE606" s="4"/>
      <c r="GF606" s="4"/>
      <c r="GG606" s="4"/>
      <c r="GH606" s="4"/>
      <c r="GI606" s="4"/>
      <c r="GJ606" s="4"/>
      <c r="GK606" s="4"/>
      <c r="GL606" s="4"/>
      <c r="GM606" s="4"/>
      <c r="GN606" s="4"/>
      <c r="GO606" s="4"/>
      <c r="GP606" s="4"/>
      <c r="GQ606" s="4"/>
      <c r="GR606" s="4"/>
      <c r="GS606" s="4"/>
      <c r="GT606" s="4"/>
      <c r="GU606" s="4"/>
      <c r="GV606" s="4"/>
      <c r="GW606" s="4"/>
      <c r="GX606" s="4"/>
      <c r="GY606" s="4"/>
      <c r="GZ606" s="4"/>
      <c r="HA606" s="4"/>
      <c r="HB606" s="4"/>
      <c r="HC606" s="4"/>
    </row>
    <row r="607" spans="1:211" s="381" customFormat="1" ht="13.9" customHeight="1">
      <c r="A607" s="828" t="str">
        <f>IF('1C TSsoustraitance'!$A324&lt;&gt;0,'1C TSsoustraitance'!$A324,"")</f>
        <v/>
      </c>
      <c r="B607" s="530"/>
      <c r="C607" s="513" t="str">
        <f>IF('1C TSsoustraitance'!$A324&lt;&gt;0,'1C TSsoustraitance'!$B324,"")</f>
        <v/>
      </c>
      <c r="D607" s="513" t="str">
        <f>IF('1C TSsoustraitance'!$A324&lt;&gt;0,'1C TSsoustraitance'!$C324,"")</f>
        <v/>
      </c>
      <c r="E607" s="684"/>
      <c r="F607" s="685"/>
      <c r="G607" s="666">
        <f>'1C TSsoustraitance'!$D324</f>
        <v>0</v>
      </c>
      <c r="H607" s="533">
        <v>0.21</v>
      </c>
      <c r="I607" s="533">
        <v>1</v>
      </c>
      <c r="J607" s="534"/>
      <c r="K607" s="667">
        <f t="shared" ref="K607:K670" si="146">J607+(J607*H607)</f>
        <v>0</v>
      </c>
      <c r="L607" s="668">
        <f>IF(OR('1C TSsoustraitance'!$D324="",'1C TSsoustraitance'!$AP324=0),0,IF(AND('1C TSsoustraitance'!$D324&lt;&gt;"",$K$2="Pôle",'1C TSsoustraitance'!$E324="OUI"),(('1C TSsoustraitance'!$F324+'1C TSsoustraitance'!$G324+'1C TSsoustraitance'!$H324+'1C TSsoustraitance'!$I324+'1C TSsoustraitance'!$M324)/'1C TSsoustraitance'!$R324),IF(AND('1C TSsoustraitance'!$D324&lt;&gt;"",$K$2="Pôle",'1C TSsoustraitance'!$E324="NON"),(('1C TSsoustraitance'!$F324+'1C TSsoustraitance'!$G324+'1C TSsoustraitance'!$H324+'1C TSsoustraitance'!$I324+'1C TSsoustraitance'!$M324)/'1C TSsoustraitance'!$AP324),IF(AND('1C TSsoustraitance'!$D324&lt;&gt;"",$K$2&lt;&gt;"Pôle",'1C TSsoustraitance'!$E324="OUI"),(('1C TSsoustraitance'!$F324+'1C TSsoustraitance'!$G324+'1C TSsoustraitance'!$H324+'1C TSsoustraitance'!$I324+'1C TSsoustraitance'!$J324+'1C TSsoustraitance'!$K324+'1C TSsoustraitance'!$L324+'1C TSsoustraitance'!$M324+'1C TSsoustraitance'!$N324+'1C TSsoustraitance'!$O324+'1C TSsoustraitance'!$P324+'1C TSsoustraitance'!$Q324)/'1C TSsoustraitance'!$R324),IF(AND('1C TSsoustraitance'!$D324&lt;&gt;"",$K$2&lt;&gt;"Pôle",'1C TSsoustraitance'!$E324="NON"),(('1C TSsoustraitance'!$F324+'1C TSsoustraitance'!$G324+'1C TSsoustraitance'!$H324+'1C TSsoustraitance'!$I324+'1C TSsoustraitance'!$J324+'1C TSsoustraitance'!$K324+'1C TSsoustraitance'!$L324+'1C TSsoustraitance'!$M324+'1C TSsoustraitance'!$N324+'1C TSsoustraitance'!$O324+'1C TSsoustraitance'!$P324+'1C TSsoustraitance'!$Q324))/'1C TSsoustraitance'!$AP324)))))</f>
        <v>0</v>
      </c>
      <c r="M607" s="668">
        <f>IF(OR('1C TSsoustraitance'!$D324="",'1C TSsoustraitance'!AP$13=0),0,IF(AND('1C TSsoustraitance'!$D324&lt;&gt;"",$K$2="Pôle",'1C TSsoustraitance'!$E324="OUI"),(('1C TSsoustraitance'!$J324+'1C TSsoustraitance'!$K324+'1C TSsoustraitance'!$L324)/'1C TSsoustraitance'!$R324),IF(AND('1C TSsoustraitance'!$D324&lt;&gt;"",$K$2="Pôle",'1C TSsoustraitance'!$E324="NON"),(('1C TSsoustraitance'!$J324+'1C TSsoustraitance'!$K324+'1C TSsoustraitance'!$L324)/'1C TSsoustraitance'!$AP324),IF(AND('1C TSsoustraitance'!$D324&lt;&gt;"",$K$2&lt;&gt;"Pôle"),0))))</f>
        <v>0</v>
      </c>
      <c r="N607" s="668">
        <f t="shared" si="144"/>
        <v>0</v>
      </c>
      <c r="O607" s="669">
        <f>IF(OR('1C TSsoustraitance'!$D324="",'1C TSsoustraitance'!$E324="OUI",'1C TSsoustraitance'!$AP324=0),0,(('1C TSsoustraitance'!$S324)/'1C TSsoustraitance'!$AP324))</f>
        <v>0</v>
      </c>
      <c r="P607" s="669">
        <f>IF(OR('1C TSsoustraitance'!$D324="",'1C TSsoustraitance'!$E324="OUI",'1C TSsoustraitance'!$AP324=0),0,(('1C TSsoustraitance'!$T324)/'1C TSsoustraitance'!$AP324))</f>
        <v>0</v>
      </c>
      <c r="Q607" s="669">
        <f>IF(OR('1C TSsoustraitance'!$D324="",'1C TSsoustraitance'!$E324="OUI",'1C TSsoustraitance'!$AP324=0),0,(('1C TSsoustraitance'!$U324)/'1C TSsoustraitance'!$AP324))</f>
        <v>0</v>
      </c>
      <c r="R607" s="669">
        <f>IF(OR('1C TSsoustraitance'!$D324="",'1C TSsoustraitance'!$E324="OUI",'1C TSsoustraitance'!$AP324=0),0,(('1C TSsoustraitance'!$V324)/'1C TSsoustraitance'!$AP324))</f>
        <v>0</v>
      </c>
      <c r="S607" s="669">
        <f>IF(OR('1C TSsoustraitance'!$D324="",'1C TSsoustraitance'!$E324="OUI",'1C TSsoustraitance'!$AP324=0),0,(('1C TSsoustraitance'!$W324)/'1C TSsoustraitance'!$AP324))</f>
        <v>0</v>
      </c>
      <c r="T607" s="669">
        <f>IF(OR('1C TSsoustraitance'!$D324="",'1C TSsoustraitance'!$E324="OUI",'1C TSsoustraitance'!$AP324=0),0,(('1C TSsoustraitance'!$X324)/'1C TSsoustraitance'!$AP324))</f>
        <v>0</v>
      </c>
      <c r="U607" s="669">
        <f>IF(OR('1C TSsoustraitance'!$D324="",'1C TSsoustraitance'!$E324="OUI",'1C TSsoustraitance'!$AP324=0),0,(('1C TSsoustraitance'!$Y324)/'1C TSsoustraitance'!$AP324))</f>
        <v>0</v>
      </c>
      <c r="V607" s="669">
        <f>IF(OR('1C TSsoustraitance'!$D324="",'1C TSsoustraitance'!$E324="OUI",'1C TSsoustraitance'!$AP324=0),0,(('1C TSsoustraitance'!$Z324)/'1C TSsoustraitance'!$AP324))</f>
        <v>0</v>
      </c>
      <c r="W607" s="669">
        <f>IF(OR('1C TSsoustraitance'!$D324="",'1C TSsoustraitance'!$E324="OUI",'1C TSsoustraitance'!$AP324=0),0,(('1C TSsoustraitance'!$AA324)/'1C TSsoustraitance'!$AP324))</f>
        <v>0</v>
      </c>
      <c r="X607" s="669">
        <f>IF(OR('1C TSsoustraitance'!$D324="",'1C TSsoustraitance'!$E324="OUI",'1C TSsoustraitance'!$AP324=0),0,(('1C TSsoustraitance'!$AB324)/'1C TSsoustraitance'!$AP324))</f>
        <v>0</v>
      </c>
      <c r="Y607" s="669">
        <f>IF(OR('1C TSsoustraitance'!$D324="",'1C TSsoustraitance'!$E324="OUI",'1C TSsoustraitance'!$AP324=0),0,(('1C TSsoustraitance'!$AC324)/'1C TSsoustraitance'!$AP324))</f>
        <v>0</v>
      </c>
      <c r="Z607" s="669">
        <f>IF(OR('1C TSsoustraitance'!$D324="",'1C TSsoustraitance'!$E324="OUI",'1C TSsoustraitance'!$AP324=0),0,(('1C TSsoustraitance'!$AD324)/'1C TSsoustraitance'!$AP324))</f>
        <v>0</v>
      </c>
      <c r="AA607" s="669">
        <f>IF(OR('1C TSsoustraitance'!$D324="",'1C TSsoustraitance'!$E324="OUI",'1C TSsoustraitance'!$AP324=0),0,(('1C TSsoustraitance'!$AE324)/'1C TSsoustraitance'!$AP324))</f>
        <v>0</v>
      </c>
      <c r="AB607" s="669">
        <f>IF(OR('1C TSsoustraitance'!$D324="",'1C TSsoustraitance'!$E324="OUI",'1C TSsoustraitance'!$AP324=0),0,(('1C TSsoustraitance'!$AF324)/'1C TSsoustraitance'!$AP324))</f>
        <v>0</v>
      </c>
      <c r="AC607" s="669">
        <f>IF(OR('1C TSsoustraitance'!$D324="",'1C TSsoustraitance'!$E324="OUI",'1C TSsoustraitance'!$AP324=0),0,(('1C TSsoustraitance'!$AG324)/'1C TSsoustraitance'!$AP324))</f>
        <v>0</v>
      </c>
      <c r="AD607" s="669">
        <f>IF(OR('1C TSsoustraitance'!$D324="",'1C TSsoustraitance'!$E324="OUI",'1C TSsoustraitance'!$AP324=0),0,(('1C TSsoustraitance'!$AH324)/'1C TSsoustraitance'!$AP324))</f>
        <v>0</v>
      </c>
      <c r="AE607" s="669">
        <f>IF(OR('1C TSsoustraitance'!$D324="",'1C TSsoustraitance'!$E324="OUI",'1C TSsoustraitance'!$AP324=0),0,(('1C TSsoustraitance'!$AI324)/'1C TSsoustraitance'!$AP324))</f>
        <v>0</v>
      </c>
      <c r="AF607" s="669">
        <f>IF(OR('1C TSsoustraitance'!$D324="",'1C TSsoustraitance'!$E324="OUI",'1C TSsoustraitance'!$AP324=0),0,(('1C TSsoustraitance'!$AJ324)/'1C TSsoustraitance'!$AP324))</f>
        <v>0</v>
      </c>
      <c r="AG607" s="669">
        <f>IF(OR('1C TSsoustraitance'!$D324="",'1C TSsoustraitance'!$E324="OUI",'1C TSsoustraitance'!$AP324=0),0,(('1C TSsoustraitance'!$AK324)/'1C TSsoustraitance'!$AP324))</f>
        <v>0</v>
      </c>
      <c r="AH607" s="669">
        <f>IF(OR('1C TSsoustraitance'!$D324="",'1C TSsoustraitance'!$E324="OUI",'1C TSsoustraitance'!$AP324=0),0,(('1C TSsoustraitance'!$AL324)/'1C TSsoustraitance'!$AP324))</f>
        <v>0</v>
      </c>
      <c r="AI607" s="669">
        <f>IF(OR('1C TSsoustraitance'!$D324="",'1C TSsoustraitance'!$E324="OUI",'1C TSsoustraitance'!$AP324=0),0,(('1C TSsoustraitance'!$AM324)/'1C TSsoustraitance'!$AP324))</f>
        <v>0</v>
      </c>
      <c r="AJ607" s="669">
        <f>IF(OR('1C TSsoustraitance'!$D324="",'1C TSsoustraitance'!$E324="OUI",'1C TSsoustraitance'!$AP324=0),0,(('1C TSsoustraitance'!$AN324)/'1C TSsoustraitance'!$AP324))</f>
        <v>0</v>
      </c>
      <c r="AK607" s="669">
        <f t="shared" ref="AK607:AK670" si="147">SUM(O607:AJ607)</f>
        <v>0</v>
      </c>
      <c r="AL607" s="668">
        <f t="shared" ref="AL607:AL670" si="148">N607+AK607</f>
        <v>0</v>
      </c>
      <c r="AM607" s="670">
        <f>IF(Tableau7[[#This Row],[N° pièce]]="",0,(Tableau7[[#This Row],[hors TVA]]+(Tableau7[[#This Row],[hors TVA]]*Tableau7[[#This Row],[Taux TVA]])-(Tableau7[[#This Row],[hors TVA]]*Tableau7[[#This Row],[Taux TVA]]*Tableau7[[#This Row],[Régime TVA: Récupération]]))*Tableau7[[#This Row],[Type 1]])</f>
        <v>0</v>
      </c>
      <c r="AN607" s="670">
        <f>IF(Tableau7[[#This Row],[N° pièce]]="",0,IF($K$2="pôle",((Tableau7[[#This Row],[hors TVA]]+(Tableau7[[#This Row],[hors TVA]]*Tableau7[[#This Row],[Taux TVA]])-(Tableau7[[#This Row],[hors TVA]]*Tableau7[[#This Row],[Taux TVA]]*Tableau7[[#This Row],[Régime TVA: Récupération]]))*Tableau7[[#This Row],[Type 2]]),0))</f>
        <v>0</v>
      </c>
      <c r="AO607" s="670">
        <f t="shared" si="139"/>
        <v>0</v>
      </c>
      <c r="AP607" s="255">
        <f t="shared" si="138"/>
        <v>0</v>
      </c>
      <c r="AQ607" s="506">
        <f t="shared" si="145"/>
        <v>0</v>
      </c>
      <c r="AR607" s="671"/>
      <c r="AS607" s="512"/>
      <c r="AT607" s="513" t="str">
        <f>IF(('1C TSsoustraitance'!AP324*FICHE!C$14&lt;J607),"Forfait limité à "&amp;FICHE!C$14&amp;"€/jour","")</f>
        <v/>
      </c>
      <c r="AU607" s="797"/>
      <c r="AV607" s="484"/>
      <c r="AW607" s="484"/>
      <c r="AX607" s="484"/>
      <c r="AY607" s="484"/>
      <c r="AZ607" s="484"/>
      <c r="BA607" s="4"/>
      <c r="BB607" s="4"/>
      <c r="BC607" s="4"/>
      <c r="BD607" s="4"/>
      <c r="BE607" s="4"/>
      <c r="BF607" s="4"/>
      <c r="BG607" s="4"/>
      <c r="BH607" s="4"/>
      <c r="BI607" s="4"/>
      <c r="BJ607" s="4"/>
      <c r="BK607" s="4"/>
      <c r="BL607" s="4"/>
      <c r="BM607" s="4"/>
      <c r="BN607" s="4"/>
      <c r="BO607" s="4"/>
      <c r="BP607" s="4"/>
      <c r="BQ607" s="4"/>
      <c r="BR607" s="4"/>
      <c r="BS607" s="4"/>
      <c r="BT607" s="4"/>
      <c r="BU607" s="4"/>
      <c r="BV607" s="4"/>
      <c r="BW607" s="4"/>
      <c r="BX607" s="4"/>
      <c r="BY607" s="4"/>
      <c r="BZ607" s="4"/>
      <c r="CA607" s="4"/>
      <c r="CB607" s="4"/>
      <c r="CC607" s="4"/>
      <c r="CD607" s="4"/>
      <c r="CE607" s="4"/>
      <c r="CF607" s="4"/>
      <c r="CG607" s="4"/>
      <c r="CH607" s="4"/>
      <c r="CI607" s="4"/>
      <c r="CJ607" s="4"/>
      <c r="CK607" s="4"/>
      <c r="CL607" s="4"/>
      <c r="CM607" s="4"/>
      <c r="CN607" s="4"/>
      <c r="CO607" s="4"/>
      <c r="CP607" s="4"/>
      <c r="CQ607" s="4"/>
      <c r="CR607" s="4"/>
      <c r="CS607" s="4"/>
      <c r="CT607" s="4"/>
      <c r="CU607" s="4"/>
      <c r="CV607" s="4"/>
      <c r="CW607" s="4"/>
      <c r="CX607" s="4"/>
      <c r="CY607" s="4"/>
      <c r="CZ607" s="4"/>
      <c r="DA607" s="4"/>
      <c r="DB607" s="4"/>
      <c r="DC607" s="4"/>
      <c r="DD607" s="4"/>
      <c r="DE607" s="4"/>
      <c r="DF607" s="4"/>
      <c r="DG607" s="4"/>
      <c r="DH607" s="4"/>
      <c r="DI607" s="4"/>
      <c r="DJ607" s="4"/>
      <c r="DK607" s="4"/>
      <c r="DL607" s="4"/>
      <c r="DM607" s="4"/>
      <c r="DN607" s="4"/>
      <c r="DO607" s="4"/>
      <c r="DP607" s="4"/>
      <c r="DQ607" s="4"/>
      <c r="DR607" s="4"/>
      <c r="DS607" s="4"/>
      <c r="DT607" s="4"/>
      <c r="DU607" s="4"/>
      <c r="DV607" s="4"/>
      <c r="DW607" s="4"/>
      <c r="DX607" s="4"/>
      <c r="DY607" s="4"/>
      <c r="DZ607" s="4"/>
      <c r="EA607" s="4"/>
      <c r="EB607" s="4"/>
      <c r="EC607" s="4"/>
      <c r="ED607" s="4"/>
      <c r="EE607" s="4"/>
      <c r="EF607" s="4"/>
      <c r="EG607" s="4"/>
      <c r="EH607" s="4"/>
      <c r="EI607" s="4"/>
      <c r="EJ607" s="4"/>
      <c r="EK607" s="4"/>
      <c r="EL607" s="4"/>
      <c r="EM607" s="4"/>
      <c r="EN607" s="4"/>
      <c r="EO607" s="4"/>
      <c r="EP607" s="4"/>
      <c r="EQ607" s="4"/>
      <c r="ER607" s="4"/>
      <c r="ES607" s="4"/>
      <c r="ET607" s="4"/>
      <c r="EU607" s="4"/>
      <c r="EV607" s="4"/>
      <c r="EW607" s="4"/>
      <c r="EX607" s="4"/>
      <c r="EY607" s="4"/>
      <c r="EZ607" s="4"/>
      <c r="FA607" s="4"/>
      <c r="FB607" s="4"/>
      <c r="FC607" s="4"/>
      <c r="FD607" s="4"/>
      <c r="FE607" s="4"/>
      <c r="FF607" s="4"/>
      <c r="FG607" s="4"/>
      <c r="FH607" s="4"/>
      <c r="FI607" s="4"/>
      <c r="FJ607" s="4"/>
      <c r="FK607" s="4"/>
      <c r="FL607" s="4"/>
      <c r="FM607" s="4"/>
      <c r="FN607" s="4"/>
      <c r="FO607" s="4"/>
      <c r="FP607" s="4"/>
      <c r="FQ607" s="4"/>
      <c r="FR607" s="4"/>
      <c r="FS607" s="4"/>
      <c r="FT607" s="4"/>
      <c r="FU607" s="4"/>
      <c r="FV607" s="4"/>
      <c r="FW607" s="4"/>
      <c r="FX607" s="4"/>
      <c r="FY607" s="4"/>
      <c r="FZ607" s="4"/>
      <c r="GA607" s="4"/>
      <c r="GB607" s="4"/>
      <c r="GC607" s="4"/>
      <c r="GD607" s="4"/>
      <c r="GE607" s="4"/>
      <c r="GF607" s="4"/>
      <c r="GG607" s="4"/>
      <c r="GH607" s="4"/>
      <c r="GI607" s="4"/>
      <c r="GJ607" s="4"/>
      <c r="GK607" s="4"/>
      <c r="GL607" s="4"/>
      <c r="GM607" s="4"/>
      <c r="GN607" s="4"/>
      <c r="GO607" s="4"/>
      <c r="GP607" s="4"/>
      <c r="GQ607" s="4"/>
      <c r="GR607" s="4"/>
      <c r="GS607" s="4"/>
      <c r="GT607" s="4"/>
      <c r="GU607" s="4"/>
      <c r="GV607" s="4"/>
      <c r="GW607" s="4"/>
      <c r="GX607" s="4"/>
      <c r="GY607" s="4"/>
      <c r="GZ607" s="4"/>
      <c r="HA607" s="4"/>
      <c r="HB607" s="4"/>
      <c r="HC607" s="4"/>
    </row>
    <row r="608" spans="1:211" s="379" customFormat="1" ht="13.9" customHeight="1">
      <c r="A608" s="828" t="str">
        <f>IF('1C TSsoustraitance'!$A325&lt;&gt;0,'1C TSsoustraitance'!$A325,"")</f>
        <v/>
      </c>
      <c r="B608" s="530"/>
      <c r="C608" s="513" t="str">
        <f>IF('1C TSsoustraitance'!$A325&lt;&gt;0,'1C TSsoustraitance'!$B325,"")</f>
        <v/>
      </c>
      <c r="D608" s="513" t="str">
        <f>IF('1C TSsoustraitance'!$A325&lt;&gt;0,'1C TSsoustraitance'!$C325,"")</f>
        <v/>
      </c>
      <c r="E608" s="684"/>
      <c r="F608" s="685"/>
      <c r="G608" s="666">
        <f>'1C TSsoustraitance'!$D325</f>
        <v>0</v>
      </c>
      <c r="H608" s="533">
        <v>0.21</v>
      </c>
      <c r="I608" s="533">
        <v>1</v>
      </c>
      <c r="J608" s="534"/>
      <c r="K608" s="667">
        <f t="shared" si="146"/>
        <v>0</v>
      </c>
      <c r="L608" s="668">
        <f>IF(OR('1C TSsoustraitance'!$D325="",'1C TSsoustraitance'!$AP325=0),0,IF(AND('1C TSsoustraitance'!$D325&lt;&gt;"",$K$2="Pôle",'1C TSsoustraitance'!$E325="OUI"),(('1C TSsoustraitance'!$F325+'1C TSsoustraitance'!$G325+'1C TSsoustraitance'!$H325+'1C TSsoustraitance'!$I325+'1C TSsoustraitance'!$M325)/'1C TSsoustraitance'!$R325),IF(AND('1C TSsoustraitance'!$D325&lt;&gt;"",$K$2="Pôle",'1C TSsoustraitance'!$E325="NON"),(('1C TSsoustraitance'!$F325+'1C TSsoustraitance'!$G325+'1C TSsoustraitance'!$H325+'1C TSsoustraitance'!$I325+'1C TSsoustraitance'!$M325)/'1C TSsoustraitance'!$AP325),IF(AND('1C TSsoustraitance'!$D325&lt;&gt;"",$K$2&lt;&gt;"Pôle",'1C TSsoustraitance'!$E325="OUI"),(('1C TSsoustraitance'!$F325+'1C TSsoustraitance'!$G325+'1C TSsoustraitance'!$H325+'1C TSsoustraitance'!$I325+'1C TSsoustraitance'!$J325+'1C TSsoustraitance'!$K325+'1C TSsoustraitance'!$L325+'1C TSsoustraitance'!$M325+'1C TSsoustraitance'!$N325+'1C TSsoustraitance'!$O325+'1C TSsoustraitance'!$P325+'1C TSsoustraitance'!$Q325)/'1C TSsoustraitance'!$R325),IF(AND('1C TSsoustraitance'!$D325&lt;&gt;"",$K$2&lt;&gt;"Pôle",'1C TSsoustraitance'!$E325="NON"),(('1C TSsoustraitance'!$F325+'1C TSsoustraitance'!$G325+'1C TSsoustraitance'!$H325+'1C TSsoustraitance'!$I325+'1C TSsoustraitance'!$J325+'1C TSsoustraitance'!$K325+'1C TSsoustraitance'!$L325+'1C TSsoustraitance'!$M325+'1C TSsoustraitance'!$N325+'1C TSsoustraitance'!$O325+'1C TSsoustraitance'!$P325+'1C TSsoustraitance'!$Q325))/'1C TSsoustraitance'!$AP325)))))</f>
        <v>0</v>
      </c>
      <c r="M608" s="668">
        <f>IF(OR('1C TSsoustraitance'!$D325="",'1C TSsoustraitance'!AP$13=0),0,IF(AND('1C TSsoustraitance'!$D325&lt;&gt;"",$K$2="Pôle",'1C TSsoustraitance'!$E325="OUI"),(('1C TSsoustraitance'!$J325+'1C TSsoustraitance'!$K325+'1C TSsoustraitance'!$L325)/'1C TSsoustraitance'!$R325),IF(AND('1C TSsoustraitance'!$D325&lt;&gt;"",$K$2="Pôle",'1C TSsoustraitance'!$E325="NON"),(('1C TSsoustraitance'!$J325+'1C TSsoustraitance'!$K325+'1C TSsoustraitance'!$L325)/'1C TSsoustraitance'!$AP325),IF(AND('1C TSsoustraitance'!$D325&lt;&gt;"",$K$2&lt;&gt;"Pôle"),0))))</f>
        <v>0</v>
      </c>
      <c r="N608" s="668">
        <f t="shared" si="144"/>
        <v>0</v>
      </c>
      <c r="O608" s="669">
        <f>IF(OR('1C TSsoustraitance'!$D325="",'1C TSsoustraitance'!$E325="OUI",'1C TSsoustraitance'!$AP325=0),0,(('1C TSsoustraitance'!$S325)/'1C TSsoustraitance'!$AP325))</f>
        <v>0</v>
      </c>
      <c r="P608" s="669">
        <f>IF(OR('1C TSsoustraitance'!$D325="",'1C TSsoustraitance'!$E325="OUI",'1C TSsoustraitance'!$AP325=0),0,(('1C TSsoustraitance'!$T325)/'1C TSsoustraitance'!$AP325))</f>
        <v>0</v>
      </c>
      <c r="Q608" s="669">
        <f>IF(OR('1C TSsoustraitance'!$D325="",'1C TSsoustraitance'!$E325="OUI",'1C TSsoustraitance'!$AP325=0),0,(('1C TSsoustraitance'!$U325)/'1C TSsoustraitance'!$AP325))</f>
        <v>0</v>
      </c>
      <c r="R608" s="669">
        <f>IF(OR('1C TSsoustraitance'!$D325="",'1C TSsoustraitance'!$E325="OUI",'1C TSsoustraitance'!$AP325=0),0,(('1C TSsoustraitance'!$V325)/'1C TSsoustraitance'!$AP325))</f>
        <v>0</v>
      </c>
      <c r="S608" s="669">
        <f>IF(OR('1C TSsoustraitance'!$D325="",'1C TSsoustraitance'!$E325="OUI",'1C TSsoustraitance'!$AP325=0),0,(('1C TSsoustraitance'!$W325)/'1C TSsoustraitance'!$AP325))</f>
        <v>0</v>
      </c>
      <c r="T608" s="669">
        <f>IF(OR('1C TSsoustraitance'!$D325="",'1C TSsoustraitance'!$E325="OUI",'1C TSsoustraitance'!$AP325=0),0,(('1C TSsoustraitance'!$X325)/'1C TSsoustraitance'!$AP325))</f>
        <v>0</v>
      </c>
      <c r="U608" s="669">
        <f>IF(OR('1C TSsoustraitance'!$D325="",'1C TSsoustraitance'!$E325="OUI",'1C TSsoustraitance'!$AP325=0),0,(('1C TSsoustraitance'!$Y325)/'1C TSsoustraitance'!$AP325))</f>
        <v>0</v>
      </c>
      <c r="V608" s="669">
        <f>IF(OR('1C TSsoustraitance'!$D325="",'1C TSsoustraitance'!$E325="OUI",'1C TSsoustraitance'!$AP325=0),0,(('1C TSsoustraitance'!$Z325)/'1C TSsoustraitance'!$AP325))</f>
        <v>0</v>
      </c>
      <c r="W608" s="669">
        <f>IF(OR('1C TSsoustraitance'!$D325="",'1C TSsoustraitance'!$E325="OUI",'1C TSsoustraitance'!$AP325=0),0,(('1C TSsoustraitance'!$AA325)/'1C TSsoustraitance'!$AP325))</f>
        <v>0</v>
      </c>
      <c r="X608" s="669">
        <f>IF(OR('1C TSsoustraitance'!$D325="",'1C TSsoustraitance'!$E325="OUI",'1C TSsoustraitance'!$AP325=0),0,(('1C TSsoustraitance'!$AB325)/'1C TSsoustraitance'!$AP325))</f>
        <v>0</v>
      </c>
      <c r="Y608" s="669">
        <f>IF(OR('1C TSsoustraitance'!$D325="",'1C TSsoustraitance'!$E325="OUI",'1C TSsoustraitance'!$AP325=0),0,(('1C TSsoustraitance'!$AC325)/'1C TSsoustraitance'!$AP325))</f>
        <v>0</v>
      </c>
      <c r="Z608" s="669">
        <f>IF(OR('1C TSsoustraitance'!$D325="",'1C TSsoustraitance'!$E325="OUI",'1C TSsoustraitance'!$AP325=0),0,(('1C TSsoustraitance'!$AD325)/'1C TSsoustraitance'!$AP325))</f>
        <v>0</v>
      </c>
      <c r="AA608" s="669">
        <f>IF(OR('1C TSsoustraitance'!$D325="",'1C TSsoustraitance'!$E325="OUI",'1C TSsoustraitance'!$AP325=0),0,(('1C TSsoustraitance'!$AE325)/'1C TSsoustraitance'!$AP325))</f>
        <v>0</v>
      </c>
      <c r="AB608" s="669">
        <f>IF(OR('1C TSsoustraitance'!$D325="",'1C TSsoustraitance'!$E325="OUI",'1C TSsoustraitance'!$AP325=0),0,(('1C TSsoustraitance'!$AF325)/'1C TSsoustraitance'!$AP325))</f>
        <v>0</v>
      </c>
      <c r="AC608" s="669">
        <f>IF(OR('1C TSsoustraitance'!$D325="",'1C TSsoustraitance'!$E325="OUI",'1C TSsoustraitance'!$AP325=0),0,(('1C TSsoustraitance'!$AG325)/'1C TSsoustraitance'!$AP325))</f>
        <v>0</v>
      </c>
      <c r="AD608" s="669">
        <f>IF(OR('1C TSsoustraitance'!$D325="",'1C TSsoustraitance'!$E325="OUI",'1C TSsoustraitance'!$AP325=0),0,(('1C TSsoustraitance'!$AH325)/'1C TSsoustraitance'!$AP325))</f>
        <v>0</v>
      </c>
      <c r="AE608" s="669">
        <f>IF(OR('1C TSsoustraitance'!$D325="",'1C TSsoustraitance'!$E325="OUI",'1C TSsoustraitance'!$AP325=0),0,(('1C TSsoustraitance'!$AI325)/'1C TSsoustraitance'!$AP325))</f>
        <v>0</v>
      </c>
      <c r="AF608" s="669">
        <f>IF(OR('1C TSsoustraitance'!$D325="",'1C TSsoustraitance'!$E325="OUI",'1C TSsoustraitance'!$AP325=0),0,(('1C TSsoustraitance'!$AJ325)/'1C TSsoustraitance'!$AP325))</f>
        <v>0</v>
      </c>
      <c r="AG608" s="669">
        <f>IF(OR('1C TSsoustraitance'!$D325="",'1C TSsoustraitance'!$E325="OUI",'1C TSsoustraitance'!$AP325=0),0,(('1C TSsoustraitance'!$AK325)/'1C TSsoustraitance'!$AP325))</f>
        <v>0</v>
      </c>
      <c r="AH608" s="669">
        <f>IF(OR('1C TSsoustraitance'!$D325="",'1C TSsoustraitance'!$E325="OUI",'1C TSsoustraitance'!$AP325=0),0,(('1C TSsoustraitance'!$AL325)/'1C TSsoustraitance'!$AP325))</f>
        <v>0</v>
      </c>
      <c r="AI608" s="669">
        <f>IF(OR('1C TSsoustraitance'!$D325="",'1C TSsoustraitance'!$E325="OUI",'1C TSsoustraitance'!$AP325=0),0,(('1C TSsoustraitance'!$AM325)/'1C TSsoustraitance'!$AP325))</f>
        <v>0</v>
      </c>
      <c r="AJ608" s="669">
        <f>IF(OR('1C TSsoustraitance'!$D325="",'1C TSsoustraitance'!$E325="OUI",'1C TSsoustraitance'!$AP325=0),0,(('1C TSsoustraitance'!$AN325)/'1C TSsoustraitance'!$AP325))</f>
        <v>0</v>
      </c>
      <c r="AK608" s="669">
        <f t="shared" si="147"/>
        <v>0</v>
      </c>
      <c r="AL608" s="668">
        <f t="shared" si="148"/>
        <v>0</v>
      </c>
      <c r="AM608" s="670">
        <f>IF(Tableau7[[#This Row],[N° pièce]]="",0,(Tableau7[[#This Row],[hors TVA]]+(Tableau7[[#This Row],[hors TVA]]*Tableau7[[#This Row],[Taux TVA]])-(Tableau7[[#This Row],[hors TVA]]*Tableau7[[#This Row],[Taux TVA]]*Tableau7[[#This Row],[Régime TVA: Récupération]]))*Tableau7[[#This Row],[Type 1]])</f>
        <v>0</v>
      </c>
      <c r="AN608" s="670">
        <f>IF(Tableau7[[#This Row],[N° pièce]]="",0,IF($K$2="pôle",((Tableau7[[#This Row],[hors TVA]]+(Tableau7[[#This Row],[hors TVA]]*Tableau7[[#This Row],[Taux TVA]])-(Tableau7[[#This Row],[hors TVA]]*Tableau7[[#This Row],[Taux TVA]]*Tableau7[[#This Row],[Régime TVA: Récupération]]))*Tableau7[[#This Row],[Type 2]]),0))</f>
        <v>0</v>
      </c>
      <c r="AO608" s="670">
        <f t="shared" si="139"/>
        <v>0</v>
      </c>
      <c r="AP608" s="255">
        <f t="shared" ref="AP608:AP671" si="149">AM608-AR608</f>
        <v>0</v>
      </c>
      <c r="AQ608" s="506">
        <f>IF(M608=0,0,AN608-AS608)</f>
        <v>0</v>
      </c>
      <c r="AR608" s="671"/>
      <c r="AS608" s="512"/>
      <c r="AT608" s="513" t="str">
        <f>IF(('1C TSsoustraitance'!AP325*FICHE!C$14&lt;J608),"Forfait limité à "&amp;FICHE!C$14&amp;"€/jour","")</f>
        <v/>
      </c>
      <c r="AU608" s="797"/>
      <c r="AV608" s="484"/>
      <c r="AW608" s="484"/>
      <c r="AX608" s="484"/>
      <c r="AY608" s="484"/>
      <c r="AZ608" s="484"/>
      <c r="BA608" s="4"/>
      <c r="BB608" s="4"/>
      <c r="BC608" s="4"/>
      <c r="BD608" s="4"/>
      <c r="BE608" s="4"/>
      <c r="BF608" s="4"/>
      <c r="BG608" s="4"/>
      <c r="BH608" s="4"/>
      <c r="BI608" s="4"/>
      <c r="BJ608" s="4"/>
      <c r="BK608" s="4"/>
      <c r="BL608" s="4"/>
      <c r="BM608" s="4"/>
      <c r="BN608" s="4"/>
      <c r="BO608" s="4"/>
      <c r="BP608" s="4"/>
      <c r="BQ608" s="4"/>
      <c r="BR608" s="4"/>
      <c r="BS608" s="4"/>
      <c r="BT608" s="4"/>
      <c r="BU608" s="4"/>
      <c r="BV608" s="4"/>
      <c r="BW608" s="4"/>
      <c r="BX608" s="4"/>
      <c r="BY608" s="4"/>
      <c r="BZ608" s="4"/>
      <c r="CA608" s="4"/>
      <c r="CB608" s="4"/>
      <c r="CC608" s="4"/>
      <c r="CD608" s="4"/>
      <c r="CE608" s="4"/>
      <c r="CF608" s="4"/>
      <c r="CG608" s="4"/>
      <c r="CH608" s="4"/>
      <c r="CI608" s="4"/>
      <c r="CJ608" s="4"/>
      <c r="CK608" s="4"/>
      <c r="CL608" s="4"/>
      <c r="CM608" s="4"/>
      <c r="CN608" s="4"/>
      <c r="CO608" s="4"/>
      <c r="CP608" s="4"/>
      <c r="CQ608" s="4"/>
      <c r="CR608" s="4"/>
      <c r="CS608" s="4"/>
      <c r="CT608" s="4"/>
      <c r="CU608" s="4"/>
      <c r="CV608" s="4"/>
      <c r="CW608" s="4"/>
      <c r="CX608" s="4"/>
      <c r="CY608" s="4"/>
      <c r="CZ608" s="4"/>
      <c r="DA608" s="4"/>
      <c r="DB608" s="4"/>
      <c r="DC608" s="4"/>
      <c r="DD608" s="4"/>
      <c r="DE608" s="4"/>
      <c r="DF608" s="4"/>
      <c r="DG608" s="4"/>
      <c r="DH608" s="4"/>
      <c r="DI608" s="4"/>
      <c r="DJ608" s="4"/>
      <c r="DK608" s="4"/>
      <c r="DL608" s="4"/>
      <c r="DM608" s="4"/>
      <c r="DN608" s="4"/>
      <c r="DO608" s="4"/>
      <c r="DP608" s="4"/>
      <c r="DQ608" s="4"/>
      <c r="DR608" s="4"/>
      <c r="DS608" s="4"/>
      <c r="DT608" s="4"/>
      <c r="DU608" s="4"/>
      <c r="DV608" s="4"/>
      <c r="DW608" s="4"/>
      <c r="DX608" s="4"/>
      <c r="DY608" s="4"/>
      <c r="DZ608" s="4"/>
      <c r="EA608" s="4"/>
      <c r="EB608" s="4"/>
      <c r="EC608" s="4"/>
      <c r="ED608" s="4"/>
      <c r="EE608" s="4"/>
      <c r="EF608" s="4"/>
      <c r="EG608" s="4"/>
      <c r="EH608" s="4"/>
      <c r="EI608" s="4"/>
      <c r="EJ608" s="4"/>
      <c r="EK608" s="4"/>
      <c r="EL608" s="4"/>
      <c r="EM608" s="4"/>
      <c r="EN608" s="4"/>
      <c r="EO608" s="4"/>
      <c r="EP608" s="4"/>
      <c r="EQ608" s="4"/>
      <c r="ER608" s="4"/>
      <c r="ES608" s="4"/>
      <c r="ET608" s="4"/>
      <c r="EU608" s="4"/>
      <c r="EV608" s="4"/>
      <c r="EW608" s="4"/>
      <c r="EX608" s="4"/>
      <c r="EY608" s="4"/>
      <c r="EZ608" s="4"/>
      <c r="FA608" s="4"/>
      <c r="FB608" s="4"/>
      <c r="FC608" s="4"/>
      <c r="FD608" s="4"/>
      <c r="FE608" s="4"/>
      <c r="FF608" s="4"/>
      <c r="FG608" s="4"/>
      <c r="FH608" s="4"/>
      <c r="FI608" s="4"/>
      <c r="FJ608" s="4"/>
      <c r="FK608" s="4"/>
      <c r="FL608" s="4"/>
      <c r="FM608" s="4"/>
      <c r="FN608" s="4"/>
      <c r="FO608" s="4"/>
      <c r="FP608" s="4"/>
      <c r="FQ608" s="4"/>
      <c r="FR608" s="4"/>
      <c r="FS608" s="4"/>
      <c r="FT608" s="4"/>
      <c r="FU608" s="4"/>
      <c r="FV608" s="4"/>
      <c r="FW608" s="4"/>
      <c r="FX608" s="4"/>
      <c r="FY608" s="4"/>
      <c r="FZ608" s="4"/>
      <c r="GA608" s="4"/>
      <c r="GB608" s="4"/>
      <c r="GC608" s="4"/>
      <c r="GD608" s="4"/>
      <c r="GE608" s="4"/>
      <c r="GF608" s="4"/>
      <c r="GG608" s="4"/>
      <c r="GH608" s="4"/>
      <c r="GI608" s="4"/>
      <c r="GJ608" s="4"/>
      <c r="GK608" s="4"/>
      <c r="GL608" s="4"/>
      <c r="GM608" s="4"/>
      <c r="GN608" s="4"/>
      <c r="GO608" s="4"/>
      <c r="GP608" s="4"/>
      <c r="GQ608" s="4"/>
      <c r="GR608" s="4"/>
      <c r="GS608" s="4"/>
      <c r="GT608" s="4"/>
      <c r="GU608" s="4"/>
      <c r="GV608" s="4"/>
      <c r="GW608" s="4"/>
      <c r="GX608" s="4"/>
      <c r="GY608" s="4"/>
      <c r="GZ608" s="4"/>
      <c r="HA608" s="4"/>
      <c r="HB608" s="4"/>
      <c r="HC608" s="4"/>
    </row>
    <row r="609" spans="1:211" s="380" customFormat="1" ht="13.9" customHeight="1">
      <c r="A609" s="828" t="str">
        <f>IF('1C TSsoustraitance'!$A326&lt;&gt;0,'1C TSsoustraitance'!$A326,"")</f>
        <v/>
      </c>
      <c r="B609" s="530"/>
      <c r="C609" s="513" t="str">
        <f>IF('1C TSsoustraitance'!$A326&lt;&gt;0,'1C TSsoustraitance'!$B326,"")</f>
        <v/>
      </c>
      <c r="D609" s="513" t="str">
        <f>IF('1C TSsoustraitance'!$A326&lt;&gt;0,'1C TSsoustraitance'!$C326,"")</f>
        <v/>
      </c>
      <c r="E609" s="684"/>
      <c r="F609" s="685"/>
      <c r="G609" s="666">
        <f>'1C TSsoustraitance'!$D326</f>
        <v>0</v>
      </c>
      <c r="H609" s="533">
        <v>0.21</v>
      </c>
      <c r="I609" s="533">
        <v>1</v>
      </c>
      <c r="J609" s="534"/>
      <c r="K609" s="667">
        <f t="shared" si="146"/>
        <v>0</v>
      </c>
      <c r="L609" s="668">
        <f>IF(OR('1C TSsoustraitance'!$D326="",'1C TSsoustraitance'!$AP326=0),0,IF(AND('1C TSsoustraitance'!$D326&lt;&gt;"",$K$2="Pôle",'1C TSsoustraitance'!$E326="OUI"),(('1C TSsoustraitance'!$F326+'1C TSsoustraitance'!$G326+'1C TSsoustraitance'!$H326+'1C TSsoustraitance'!$I326+'1C TSsoustraitance'!$M326)/'1C TSsoustraitance'!$R326),IF(AND('1C TSsoustraitance'!$D326&lt;&gt;"",$K$2="Pôle",'1C TSsoustraitance'!$E326="NON"),(('1C TSsoustraitance'!$F326+'1C TSsoustraitance'!$G326+'1C TSsoustraitance'!$H326+'1C TSsoustraitance'!$I326+'1C TSsoustraitance'!$M326)/'1C TSsoustraitance'!$AP326),IF(AND('1C TSsoustraitance'!$D326&lt;&gt;"",$K$2&lt;&gt;"Pôle",'1C TSsoustraitance'!$E326="OUI"),(('1C TSsoustraitance'!$F326+'1C TSsoustraitance'!$G326+'1C TSsoustraitance'!$H326+'1C TSsoustraitance'!$I326+'1C TSsoustraitance'!$J326+'1C TSsoustraitance'!$K326+'1C TSsoustraitance'!$L326+'1C TSsoustraitance'!$M326+'1C TSsoustraitance'!$N326+'1C TSsoustraitance'!$O326+'1C TSsoustraitance'!$P326+'1C TSsoustraitance'!$Q326)/'1C TSsoustraitance'!$R326),IF(AND('1C TSsoustraitance'!$D326&lt;&gt;"",$K$2&lt;&gt;"Pôle",'1C TSsoustraitance'!$E326="NON"),(('1C TSsoustraitance'!$F326+'1C TSsoustraitance'!$G326+'1C TSsoustraitance'!$H326+'1C TSsoustraitance'!$I326+'1C TSsoustraitance'!$J326+'1C TSsoustraitance'!$K326+'1C TSsoustraitance'!$L326+'1C TSsoustraitance'!$M326+'1C TSsoustraitance'!$N326+'1C TSsoustraitance'!$O326+'1C TSsoustraitance'!$P326+'1C TSsoustraitance'!$Q326))/'1C TSsoustraitance'!$AP326)))))</f>
        <v>0</v>
      </c>
      <c r="M609" s="668">
        <f>IF(OR('1C TSsoustraitance'!$D326="",'1C TSsoustraitance'!AP$13=0),0,IF(AND('1C TSsoustraitance'!$D326&lt;&gt;"",$K$2="Pôle",'1C TSsoustraitance'!$E326="OUI"),(('1C TSsoustraitance'!$J326+'1C TSsoustraitance'!$K326+'1C TSsoustraitance'!$L326)/'1C TSsoustraitance'!$R326),IF(AND('1C TSsoustraitance'!$D326&lt;&gt;"",$K$2="Pôle",'1C TSsoustraitance'!$E326="NON"),(('1C TSsoustraitance'!$J326+'1C TSsoustraitance'!$K326+'1C TSsoustraitance'!$L326)/'1C TSsoustraitance'!$AP326),IF(AND('1C TSsoustraitance'!$D326&lt;&gt;"",$K$2&lt;&gt;"Pôle"),0))))</f>
        <v>0</v>
      </c>
      <c r="N609" s="668">
        <f t="shared" si="144"/>
        <v>0</v>
      </c>
      <c r="O609" s="669">
        <f>IF(OR('1C TSsoustraitance'!$D326="",'1C TSsoustraitance'!$E326="OUI",'1C TSsoustraitance'!$AP326=0),0,(('1C TSsoustraitance'!$S326)/'1C TSsoustraitance'!$AP326))</f>
        <v>0</v>
      </c>
      <c r="P609" s="669">
        <f>IF(OR('1C TSsoustraitance'!$D326="",'1C TSsoustraitance'!$E326="OUI",'1C TSsoustraitance'!$AP326=0),0,(('1C TSsoustraitance'!$T326)/'1C TSsoustraitance'!$AP326))</f>
        <v>0</v>
      </c>
      <c r="Q609" s="669">
        <f>IF(OR('1C TSsoustraitance'!$D326="",'1C TSsoustraitance'!$E326="OUI",'1C TSsoustraitance'!$AP326=0),0,(('1C TSsoustraitance'!$U326)/'1C TSsoustraitance'!$AP326))</f>
        <v>0</v>
      </c>
      <c r="R609" s="669">
        <f>IF(OR('1C TSsoustraitance'!$D326="",'1C TSsoustraitance'!$E326="OUI",'1C TSsoustraitance'!$AP326=0),0,(('1C TSsoustraitance'!$V326)/'1C TSsoustraitance'!$AP326))</f>
        <v>0</v>
      </c>
      <c r="S609" s="669">
        <f>IF(OR('1C TSsoustraitance'!$D326="",'1C TSsoustraitance'!$E326="OUI",'1C TSsoustraitance'!$AP326=0),0,(('1C TSsoustraitance'!$W326)/'1C TSsoustraitance'!$AP326))</f>
        <v>0</v>
      </c>
      <c r="T609" s="669">
        <f>IF(OR('1C TSsoustraitance'!$D326="",'1C TSsoustraitance'!$E326="OUI",'1C TSsoustraitance'!$AP326=0),0,(('1C TSsoustraitance'!$X326)/'1C TSsoustraitance'!$AP326))</f>
        <v>0</v>
      </c>
      <c r="U609" s="669">
        <f>IF(OR('1C TSsoustraitance'!$D326="",'1C TSsoustraitance'!$E326="OUI",'1C TSsoustraitance'!$AP326=0),0,(('1C TSsoustraitance'!$Y326)/'1C TSsoustraitance'!$AP326))</f>
        <v>0</v>
      </c>
      <c r="V609" s="669">
        <f>IF(OR('1C TSsoustraitance'!$D326="",'1C TSsoustraitance'!$E326="OUI",'1C TSsoustraitance'!$AP326=0),0,(('1C TSsoustraitance'!$Z326)/'1C TSsoustraitance'!$AP326))</f>
        <v>0</v>
      </c>
      <c r="W609" s="669">
        <f>IF(OR('1C TSsoustraitance'!$D326="",'1C TSsoustraitance'!$E326="OUI",'1C TSsoustraitance'!$AP326=0),0,(('1C TSsoustraitance'!$AA326)/'1C TSsoustraitance'!$AP326))</f>
        <v>0</v>
      </c>
      <c r="X609" s="669">
        <f>IF(OR('1C TSsoustraitance'!$D326="",'1C TSsoustraitance'!$E326="OUI",'1C TSsoustraitance'!$AP326=0),0,(('1C TSsoustraitance'!$AB326)/'1C TSsoustraitance'!$AP326))</f>
        <v>0</v>
      </c>
      <c r="Y609" s="669">
        <f>IF(OR('1C TSsoustraitance'!$D326="",'1C TSsoustraitance'!$E326="OUI",'1C TSsoustraitance'!$AP326=0),0,(('1C TSsoustraitance'!$AC326)/'1C TSsoustraitance'!$AP326))</f>
        <v>0</v>
      </c>
      <c r="Z609" s="669">
        <f>IF(OR('1C TSsoustraitance'!$D326="",'1C TSsoustraitance'!$E326="OUI",'1C TSsoustraitance'!$AP326=0),0,(('1C TSsoustraitance'!$AD326)/'1C TSsoustraitance'!$AP326))</f>
        <v>0</v>
      </c>
      <c r="AA609" s="669">
        <f>IF(OR('1C TSsoustraitance'!$D326="",'1C TSsoustraitance'!$E326="OUI",'1C TSsoustraitance'!$AP326=0),0,(('1C TSsoustraitance'!$AE326)/'1C TSsoustraitance'!$AP326))</f>
        <v>0</v>
      </c>
      <c r="AB609" s="669">
        <f>IF(OR('1C TSsoustraitance'!$D326="",'1C TSsoustraitance'!$E326="OUI",'1C TSsoustraitance'!$AP326=0),0,(('1C TSsoustraitance'!$AF326)/'1C TSsoustraitance'!$AP326))</f>
        <v>0</v>
      </c>
      <c r="AC609" s="669">
        <f>IF(OR('1C TSsoustraitance'!$D326="",'1C TSsoustraitance'!$E326="OUI",'1C TSsoustraitance'!$AP326=0),0,(('1C TSsoustraitance'!$AG326)/'1C TSsoustraitance'!$AP326))</f>
        <v>0</v>
      </c>
      <c r="AD609" s="669">
        <f>IF(OR('1C TSsoustraitance'!$D326="",'1C TSsoustraitance'!$E326="OUI",'1C TSsoustraitance'!$AP326=0),0,(('1C TSsoustraitance'!$AH326)/'1C TSsoustraitance'!$AP326))</f>
        <v>0</v>
      </c>
      <c r="AE609" s="669">
        <f>IF(OR('1C TSsoustraitance'!$D326="",'1C TSsoustraitance'!$E326="OUI",'1C TSsoustraitance'!$AP326=0),0,(('1C TSsoustraitance'!$AI326)/'1C TSsoustraitance'!$AP326))</f>
        <v>0</v>
      </c>
      <c r="AF609" s="669">
        <f>IF(OR('1C TSsoustraitance'!$D326="",'1C TSsoustraitance'!$E326="OUI",'1C TSsoustraitance'!$AP326=0),0,(('1C TSsoustraitance'!$AJ326)/'1C TSsoustraitance'!$AP326))</f>
        <v>0</v>
      </c>
      <c r="AG609" s="669">
        <f>IF(OR('1C TSsoustraitance'!$D326="",'1C TSsoustraitance'!$E326="OUI",'1C TSsoustraitance'!$AP326=0),0,(('1C TSsoustraitance'!$AK326)/'1C TSsoustraitance'!$AP326))</f>
        <v>0</v>
      </c>
      <c r="AH609" s="669">
        <f>IF(OR('1C TSsoustraitance'!$D326="",'1C TSsoustraitance'!$E326="OUI",'1C TSsoustraitance'!$AP326=0),0,(('1C TSsoustraitance'!$AL326)/'1C TSsoustraitance'!$AP326))</f>
        <v>0</v>
      </c>
      <c r="AI609" s="669">
        <f>IF(OR('1C TSsoustraitance'!$D326="",'1C TSsoustraitance'!$E326="OUI",'1C TSsoustraitance'!$AP326=0),0,(('1C TSsoustraitance'!$AM326)/'1C TSsoustraitance'!$AP326))</f>
        <v>0</v>
      </c>
      <c r="AJ609" s="669">
        <f>IF(OR('1C TSsoustraitance'!$D326="",'1C TSsoustraitance'!$E326="OUI",'1C TSsoustraitance'!$AP326=0),0,(('1C TSsoustraitance'!$AN326)/'1C TSsoustraitance'!$AP326))</f>
        <v>0</v>
      </c>
      <c r="AK609" s="669">
        <f t="shared" si="147"/>
        <v>0</v>
      </c>
      <c r="AL609" s="668">
        <f t="shared" si="148"/>
        <v>0</v>
      </c>
      <c r="AM609" s="670">
        <f>IF(Tableau7[[#This Row],[N° pièce]]="",0,(Tableau7[[#This Row],[hors TVA]]+(Tableau7[[#This Row],[hors TVA]]*Tableau7[[#This Row],[Taux TVA]])-(Tableau7[[#This Row],[hors TVA]]*Tableau7[[#This Row],[Taux TVA]]*Tableau7[[#This Row],[Régime TVA: Récupération]]))*Tableau7[[#This Row],[Type 1]])</f>
        <v>0</v>
      </c>
      <c r="AN609" s="670">
        <f>IF(Tableau7[[#This Row],[N° pièce]]="",0,IF($K$2="pôle",((Tableau7[[#This Row],[hors TVA]]+(Tableau7[[#This Row],[hors TVA]]*Tableau7[[#This Row],[Taux TVA]])-(Tableau7[[#This Row],[hors TVA]]*Tableau7[[#This Row],[Taux TVA]]*Tableau7[[#This Row],[Régime TVA: Récupération]]))*Tableau7[[#This Row],[Type 2]]),0))</f>
        <v>0</v>
      </c>
      <c r="AO609" s="670">
        <f t="shared" si="139"/>
        <v>0</v>
      </c>
      <c r="AP609" s="255">
        <f t="shared" si="149"/>
        <v>0</v>
      </c>
      <c r="AQ609" s="506">
        <f t="shared" ref="AQ609:AQ631" si="150">IF(M609=0,0,AN609-AS609)</f>
        <v>0</v>
      </c>
      <c r="AR609" s="671"/>
      <c r="AS609" s="512"/>
      <c r="AT609" s="513" t="str">
        <f>IF(('1C TSsoustraitance'!AP326*FICHE!C$14&lt;J609),"Forfait limité à "&amp;FICHE!C$14&amp;"€/jour","")</f>
        <v/>
      </c>
      <c r="AU609" s="797"/>
      <c r="AV609" s="484"/>
      <c r="AW609" s="484"/>
      <c r="AX609" s="484"/>
      <c r="AY609" s="484"/>
      <c r="AZ609" s="484"/>
      <c r="BA609" s="4"/>
      <c r="BB609" s="4"/>
      <c r="BC609" s="4"/>
      <c r="BD609" s="4"/>
      <c r="BE609" s="4"/>
      <c r="BF609" s="4"/>
      <c r="BG609" s="4"/>
      <c r="BH609" s="4"/>
      <c r="BI609" s="4"/>
      <c r="BJ609" s="4"/>
      <c r="BK609" s="4"/>
      <c r="BL609" s="4"/>
      <c r="BM609" s="4"/>
      <c r="BN609" s="4"/>
      <c r="BO609" s="4"/>
      <c r="BP609" s="4"/>
      <c r="BQ609" s="4"/>
      <c r="BR609" s="4"/>
      <c r="BS609" s="4"/>
      <c r="BT609" s="4"/>
      <c r="BU609" s="4"/>
      <c r="BV609" s="4"/>
      <c r="BW609" s="4"/>
      <c r="BX609" s="4"/>
      <c r="BY609" s="4"/>
      <c r="BZ609" s="4"/>
      <c r="CA609" s="4"/>
      <c r="CB609" s="4"/>
      <c r="CC609" s="4"/>
      <c r="CD609" s="4"/>
      <c r="CE609" s="4"/>
      <c r="CF609" s="4"/>
      <c r="CG609" s="4"/>
      <c r="CH609" s="4"/>
      <c r="CI609" s="4"/>
      <c r="CJ609" s="4"/>
      <c r="CK609" s="4"/>
      <c r="CL609" s="4"/>
      <c r="CM609" s="4"/>
      <c r="CN609" s="4"/>
      <c r="CO609" s="4"/>
      <c r="CP609" s="4"/>
      <c r="CQ609" s="4"/>
      <c r="CR609" s="4"/>
      <c r="CS609" s="4"/>
      <c r="CT609" s="4"/>
      <c r="CU609" s="4"/>
      <c r="CV609" s="4"/>
      <c r="CW609" s="4"/>
      <c r="CX609" s="4"/>
      <c r="CY609" s="4"/>
      <c r="CZ609" s="4"/>
      <c r="DA609" s="4"/>
      <c r="DB609" s="4"/>
      <c r="DC609" s="4"/>
      <c r="DD609" s="4"/>
      <c r="DE609" s="4"/>
      <c r="DF609" s="4"/>
      <c r="DG609" s="4"/>
      <c r="DH609" s="4"/>
      <c r="DI609" s="4"/>
      <c r="DJ609" s="4"/>
      <c r="DK609" s="4"/>
      <c r="DL609" s="4"/>
      <c r="DM609" s="4"/>
      <c r="DN609" s="4"/>
      <c r="DO609" s="4"/>
      <c r="DP609" s="4"/>
      <c r="DQ609" s="4"/>
      <c r="DR609" s="4"/>
      <c r="DS609" s="4"/>
      <c r="DT609" s="4"/>
      <c r="DU609" s="4"/>
      <c r="DV609" s="4"/>
      <c r="DW609" s="4"/>
      <c r="DX609" s="4"/>
      <c r="DY609" s="4"/>
      <c r="DZ609" s="4"/>
      <c r="EA609" s="4"/>
      <c r="EB609" s="4"/>
      <c r="EC609" s="4"/>
      <c r="ED609" s="4"/>
      <c r="EE609" s="4"/>
      <c r="EF609" s="4"/>
      <c r="EG609" s="4"/>
      <c r="EH609" s="4"/>
      <c r="EI609" s="4"/>
      <c r="EJ609" s="4"/>
      <c r="EK609" s="4"/>
      <c r="EL609" s="4"/>
      <c r="EM609" s="4"/>
      <c r="EN609" s="4"/>
      <c r="EO609" s="4"/>
      <c r="EP609" s="4"/>
      <c r="EQ609" s="4"/>
      <c r="ER609" s="4"/>
      <c r="ES609" s="4"/>
      <c r="ET609" s="4"/>
      <c r="EU609" s="4"/>
      <c r="EV609" s="4"/>
      <c r="EW609" s="4"/>
      <c r="EX609" s="4"/>
      <c r="EY609" s="4"/>
      <c r="EZ609" s="4"/>
      <c r="FA609" s="4"/>
      <c r="FB609" s="4"/>
      <c r="FC609" s="4"/>
      <c r="FD609" s="4"/>
      <c r="FE609" s="4"/>
      <c r="FF609" s="4"/>
      <c r="FG609" s="4"/>
      <c r="FH609" s="4"/>
      <c r="FI609" s="4"/>
      <c r="FJ609" s="4"/>
      <c r="FK609" s="4"/>
      <c r="FL609" s="4"/>
      <c r="FM609" s="4"/>
      <c r="FN609" s="4"/>
      <c r="FO609" s="4"/>
      <c r="FP609" s="4"/>
      <c r="FQ609" s="4"/>
      <c r="FR609" s="4"/>
      <c r="FS609" s="4"/>
      <c r="FT609" s="4"/>
      <c r="FU609" s="4"/>
      <c r="FV609" s="4"/>
      <c r="FW609" s="4"/>
      <c r="FX609" s="4"/>
      <c r="FY609" s="4"/>
      <c r="FZ609" s="4"/>
      <c r="GA609" s="4"/>
      <c r="GB609" s="4"/>
      <c r="GC609" s="4"/>
      <c r="GD609" s="4"/>
      <c r="GE609" s="4"/>
      <c r="GF609" s="4"/>
      <c r="GG609" s="4"/>
      <c r="GH609" s="4"/>
      <c r="GI609" s="4"/>
      <c r="GJ609" s="4"/>
      <c r="GK609" s="4"/>
      <c r="GL609" s="4"/>
      <c r="GM609" s="4"/>
      <c r="GN609" s="4"/>
      <c r="GO609" s="4"/>
      <c r="GP609" s="4"/>
      <c r="GQ609" s="4"/>
      <c r="GR609" s="4"/>
      <c r="GS609" s="4"/>
      <c r="GT609" s="4"/>
      <c r="GU609" s="4"/>
      <c r="GV609" s="4"/>
      <c r="GW609" s="4"/>
      <c r="GX609" s="4"/>
      <c r="GY609" s="4"/>
      <c r="GZ609" s="4"/>
      <c r="HA609" s="4"/>
      <c r="HB609" s="4"/>
      <c r="HC609" s="4"/>
    </row>
    <row r="610" spans="1:211" s="380" customFormat="1" ht="13.9" customHeight="1">
      <c r="A610" s="828" t="str">
        <f>IF('1C TSsoustraitance'!$A327&lt;&gt;0,'1C TSsoustraitance'!$A327,"")</f>
        <v/>
      </c>
      <c r="B610" s="530"/>
      <c r="C610" s="513" t="str">
        <f>IF('1C TSsoustraitance'!$A327&lt;&gt;0,'1C TSsoustraitance'!$B327,"")</f>
        <v/>
      </c>
      <c r="D610" s="513" t="str">
        <f>IF('1C TSsoustraitance'!$A327&lt;&gt;0,'1C TSsoustraitance'!$C327,"")</f>
        <v/>
      </c>
      <c r="E610" s="684"/>
      <c r="F610" s="685"/>
      <c r="G610" s="666">
        <f>'1C TSsoustraitance'!$D327</f>
        <v>0</v>
      </c>
      <c r="H610" s="533">
        <v>0.21</v>
      </c>
      <c r="I610" s="533">
        <v>1</v>
      </c>
      <c r="J610" s="534"/>
      <c r="K610" s="667">
        <f t="shared" si="146"/>
        <v>0</v>
      </c>
      <c r="L610" s="668">
        <f>IF(OR('1C TSsoustraitance'!$D327="",'1C TSsoustraitance'!$AP327=0),0,IF(AND('1C TSsoustraitance'!$D327&lt;&gt;"",$K$2="Pôle",'1C TSsoustraitance'!$E327="OUI"),(('1C TSsoustraitance'!$F327+'1C TSsoustraitance'!$G327+'1C TSsoustraitance'!$H327+'1C TSsoustraitance'!$I327+'1C TSsoustraitance'!$M327)/'1C TSsoustraitance'!$R327),IF(AND('1C TSsoustraitance'!$D327&lt;&gt;"",$K$2="Pôle",'1C TSsoustraitance'!$E327="NON"),(('1C TSsoustraitance'!$F327+'1C TSsoustraitance'!$G327+'1C TSsoustraitance'!$H327+'1C TSsoustraitance'!$I327+'1C TSsoustraitance'!$M327)/'1C TSsoustraitance'!$AP327),IF(AND('1C TSsoustraitance'!$D327&lt;&gt;"",$K$2&lt;&gt;"Pôle",'1C TSsoustraitance'!$E327="OUI"),(('1C TSsoustraitance'!$F327+'1C TSsoustraitance'!$G327+'1C TSsoustraitance'!$H327+'1C TSsoustraitance'!$I327+'1C TSsoustraitance'!$J327+'1C TSsoustraitance'!$K327+'1C TSsoustraitance'!$L327+'1C TSsoustraitance'!$M327+'1C TSsoustraitance'!$N327+'1C TSsoustraitance'!$O327+'1C TSsoustraitance'!$P327+'1C TSsoustraitance'!$Q327)/'1C TSsoustraitance'!$R327),IF(AND('1C TSsoustraitance'!$D327&lt;&gt;"",$K$2&lt;&gt;"Pôle",'1C TSsoustraitance'!$E327="NON"),(('1C TSsoustraitance'!$F327+'1C TSsoustraitance'!$G327+'1C TSsoustraitance'!$H327+'1C TSsoustraitance'!$I327+'1C TSsoustraitance'!$J327+'1C TSsoustraitance'!$K327+'1C TSsoustraitance'!$L327+'1C TSsoustraitance'!$M327+'1C TSsoustraitance'!$N327+'1C TSsoustraitance'!$O327+'1C TSsoustraitance'!$P327+'1C TSsoustraitance'!$Q327))/'1C TSsoustraitance'!$AP327)))))</f>
        <v>0</v>
      </c>
      <c r="M610" s="668">
        <f>IF(OR('1C TSsoustraitance'!$D327="",'1C TSsoustraitance'!AP$13=0),0,IF(AND('1C TSsoustraitance'!$D327&lt;&gt;"",$K$2="Pôle",'1C TSsoustraitance'!$E327="OUI"),(('1C TSsoustraitance'!$J327+'1C TSsoustraitance'!$K327+'1C TSsoustraitance'!$L327)/'1C TSsoustraitance'!$R327),IF(AND('1C TSsoustraitance'!$D327&lt;&gt;"",$K$2="Pôle",'1C TSsoustraitance'!$E327="NON"),(('1C TSsoustraitance'!$J327+'1C TSsoustraitance'!$K327+'1C TSsoustraitance'!$L327)/'1C TSsoustraitance'!$AP327),IF(AND('1C TSsoustraitance'!$D327&lt;&gt;"",$K$2&lt;&gt;"Pôle"),0))))</f>
        <v>0</v>
      </c>
      <c r="N610" s="668">
        <f t="shared" si="144"/>
        <v>0</v>
      </c>
      <c r="O610" s="669">
        <f>IF(OR('1C TSsoustraitance'!$D327="",'1C TSsoustraitance'!$E327="OUI",'1C TSsoustraitance'!$AP327=0),0,(('1C TSsoustraitance'!$S327)/'1C TSsoustraitance'!$AP327))</f>
        <v>0</v>
      </c>
      <c r="P610" s="669">
        <f>IF(OR('1C TSsoustraitance'!$D327="",'1C TSsoustraitance'!$E327="OUI",'1C TSsoustraitance'!$AP327=0),0,(('1C TSsoustraitance'!$T327)/'1C TSsoustraitance'!$AP327))</f>
        <v>0</v>
      </c>
      <c r="Q610" s="669">
        <f>IF(OR('1C TSsoustraitance'!$D327="",'1C TSsoustraitance'!$E327="OUI",'1C TSsoustraitance'!$AP327=0),0,(('1C TSsoustraitance'!$U327)/'1C TSsoustraitance'!$AP327))</f>
        <v>0</v>
      </c>
      <c r="R610" s="669">
        <f>IF(OR('1C TSsoustraitance'!$D327="",'1C TSsoustraitance'!$E327="OUI",'1C TSsoustraitance'!$AP327=0),0,(('1C TSsoustraitance'!$V327)/'1C TSsoustraitance'!$AP327))</f>
        <v>0</v>
      </c>
      <c r="S610" s="669">
        <f>IF(OR('1C TSsoustraitance'!$D327="",'1C TSsoustraitance'!$E327="OUI",'1C TSsoustraitance'!$AP327=0),0,(('1C TSsoustraitance'!$W327)/'1C TSsoustraitance'!$AP327))</f>
        <v>0</v>
      </c>
      <c r="T610" s="669">
        <f>IF(OR('1C TSsoustraitance'!$D327="",'1C TSsoustraitance'!$E327="OUI",'1C TSsoustraitance'!$AP327=0),0,(('1C TSsoustraitance'!$X327)/'1C TSsoustraitance'!$AP327))</f>
        <v>0</v>
      </c>
      <c r="U610" s="669">
        <f>IF(OR('1C TSsoustraitance'!$D327="",'1C TSsoustraitance'!$E327="OUI",'1C TSsoustraitance'!$AP327=0),0,(('1C TSsoustraitance'!$Y327)/'1C TSsoustraitance'!$AP327))</f>
        <v>0</v>
      </c>
      <c r="V610" s="669">
        <f>IF(OR('1C TSsoustraitance'!$D327="",'1C TSsoustraitance'!$E327="OUI",'1C TSsoustraitance'!$AP327=0),0,(('1C TSsoustraitance'!$Z327)/'1C TSsoustraitance'!$AP327))</f>
        <v>0</v>
      </c>
      <c r="W610" s="669">
        <f>IF(OR('1C TSsoustraitance'!$D327="",'1C TSsoustraitance'!$E327="OUI",'1C TSsoustraitance'!$AP327=0),0,(('1C TSsoustraitance'!$AA327)/'1C TSsoustraitance'!$AP327))</f>
        <v>0</v>
      </c>
      <c r="X610" s="669">
        <f>IF(OR('1C TSsoustraitance'!$D327="",'1C TSsoustraitance'!$E327="OUI",'1C TSsoustraitance'!$AP327=0),0,(('1C TSsoustraitance'!$AB327)/'1C TSsoustraitance'!$AP327))</f>
        <v>0</v>
      </c>
      <c r="Y610" s="669">
        <f>IF(OR('1C TSsoustraitance'!$D327="",'1C TSsoustraitance'!$E327="OUI",'1C TSsoustraitance'!$AP327=0),0,(('1C TSsoustraitance'!$AC327)/'1C TSsoustraitance'!$AP327))</f>
        <v>0</v>
      </c>
      <c r="Z610" s="669">
        <f>IF(OR('1C TSsoustraitance'!$D327="",'1C TSsoustraitance'!$E327="OUI",'1C TSsoustraitance'!$AP327=0),0,(('1C TSsoustraitance'!$AD327)/'1C TSsoustraitance'!$AP327))</f>
        <v>0</v>
      </c>
      <c r="AA610" s="669">
        <f>IF(OR('1C TSsoustraitance'!$D327="",'1C TSsoustraitance'!$E327="OUI",'1C TSsoustraitance'!$AP327=0),0,(('1C TSsoustraitance'!$AE327)/'1C TSsoustraitance'!$AP327))</f>
        <v>0</v>
      </c>
      <c r="AB610" s="669">
        <f>IF(OR('1C TSsoustraitance'!$D327="",'1C TSsoustraitance'!$E327="OUI",'1C TSsoustraitance'!$AP327=0),0,(('1C TSsoustraitance'!$AF327)/'1C TSsoustraitance'!$AP327))</f>
        <v>0</v>
      </c>
      <c r="AC610" s="669">
        <f>IF(OR('1C TSsoustraitance'!$D327="",'1C TSsoustraitance'!$E327="OUI",'1C TSsoustraitance'!$AP327=0),0,(('1C TSsoustraitance'!$AG327)/'1C TSsoustraitance'!$AP327))</f>
        <v>0</v>
      </c>
      <c r="AD610" s="669">
        <f>IF(OR('1C TSsoustraitance'!$D327="",'1C TSsoustraitance'!$E327="OUI",'1C TSsoustraitance'!$AP327=0),0,(('1C TSsoustraitance'!$AH327)/'1C TSsoustraitance'!$AP327))</f>
        <v>0</v>
      </c>
      <c r="AE610" s="669">
        <f>IF(OR('1C TSsoustraitance'!$D327="",'1C TSsoustraitance'!$E327="OUI",'1C TSsoustraitance'!$AP327=0),0,(('1C TSsoustraitance'!$AI327)/'1C TSsoustraitance'!$AP327))</f>
        <v>0</v>
      </c>
      <c r="AF610" s="669">
        <f>IF(OR('1C TSsoustraitance'!$D327="",'1C TSsoustraitance'!$E327="OUI",'1C TSsoustraitance'!$AP327=0),0,(('1C TSsoustraitance'!$AJ327)/'1C TSsoustraitance'!$AP327))</f>
        <v>0</v>
      </c>
      <c r="AG610" s="669">
        <f>IF(OR('1C TSsoustraitance'!$D327="",'1C TSsoustraitance'!$E327="OUI",'1C TSsoustraitance'!$AP327=0),0,(('1C TSsoustraitance'!$AK327)/'1C TSsoustraitance'!$AP327))</f>
        <v>0</v>
      </c>
      <c r="AH610" s="669">
        <f>IF(OR('1C TSsoustraitance'!$D327="",'1C TSsoustraitance'!$E327="OUI",'1C TSsoustraitance'!$AP327=0),0,(('1C TSsoustraitance'!$AL327)/'1C TSsoustraitance'!$AP327))</f>
        <v>0</v>
      </c>
      <c r="AI610" s="669">
        <f>IF(OR('1C TSsoustraitance'!$D327="",'1C TSsoustraitance'!$E327="OUI",'1C TSsoustraitance'!$AP327=0),0,(('1C TSsoustraitance'!$AM327)/'1C TSsoustraitance'!$AP327))</f>
        <v>0</v>
      </c>
      <c r="AJ610" s="669">
        <f>IF(OR('1C TSsoustraitance'!$D327="",'1C TSsoustraitance'!$E327="OUI",'1C TSsoustraitance'!$AP327=0),0,(('1C TSsoustraitance'!$AN327)/'1C TSsoustraitance'!$AP327))</f>
        <v>0</v>
      </c>
      <c r="AK610" s="669">
        <f t="shared" si="147"/>
        <v>0</v>
      </c>
      <c r="AL610" s="668">
        <f t="shared" si="148"/>
        <v>0</v>
      </c>
      <c r="AM610" s="670">
        <f>IF(Tableau7[[#This Row],[N° pièce]]="",0,(Tableau7[[#This Row],[hors TVA]]+(Tableau7[[#This Row],[hors TVA]]*Tableau7[[#This Row],[Taux TVA]])-(Tableau7[[#This Row],[hors TVA]]*Tableau7[[#This Row],[Taux TVA]]*Tableau7[[#This Row],[Régime TVA: Récupération]]))*Tableau7[[#This Row],[Type 1]])</f>
        <v>0</v>
      </c>
      <c r="AN610" s="670">
        <f>IF(Tableau7[[#This Row],[N° pièce]]="",0,IF($K$2="pôle",((Tableau7[[#This Row],[hors TVA]]+(Tableau7[[#This Row],[hors TVA]]*Tableau7[[#This Row],[Taux TVA]])-(Tableau7[[#This Row],[hors TVA]]*Tableau7[[#This Row],[Taux TVA]]*Tableau7[[#This Row],[Régime TVA: Récupération]]))*Tableau7[[#This Row],[Type 2]]),0))</f>
        <v>0</v>
      </c>
      <c r="AO610" s="670">
        <f t="shared" si="139"/>
        <v>0</v>
      </c>
      <c r="AP610" s="255">
        <f t="shared" si="149"/>
        <v>0</v>
      </c>
      <c r="AQ610" s="506">
        <f t="shared" si="150"/>
        <v>0</v>
      </c>
      <c r="AR610" s="671"/>
      <c r="AS610" s="512"/>
      <c r="AT610" s="513" t="str">
        <f>IF(('1C TSsoustraitance'!AP327*FICHE!C$14&lt;J610),"Forfait limité à "&amp;FICHE!C$14&amp;"€/jour","")</f>
        <v/>
      </c>
      <c r="AU610" s="797"/>
      <c r="AV610" s="484"/>
      <c r="AW610" s="484"/>
      <c r="AX610" s="484"/>
      <c r="AY610" s="484"/>
      <c r="AZ610" s="484"/>
      <c r="BA610" s="4"/>
      <c r="BB610" s="4"/>
      <c r="BC610" s="4"/>
      <c r="BD610" s="4"/>
      <c r="BE610" s="4"/>
      <c r="BF610" s="4"/>
      <c r="BG610" s="4"/>
      <c r="BH610" s="4"/>
      <c r="BI610" s="4"/>
      <c r="BJ610" s="4"/>
      <c r="BK610" s="4"/>
      <c r="BL610" s="4"/>
      <c r="BM610" s="4"/>
      <c r="BN610" s="4"/>
      <c r="BO610" s="4"/>
      <c r="BP610" s="4"/>
      <c r="BQ610" s="4"/>
      <c r="BR610" s="4"/>
      <c r="BS610" s="4"/>
      <c r="BT610" s="4"/>
      <c r="BU610" s="4"/>
      <c r="BV610" s="4"/>
      <c r="BW610" s="4"/>
      <c r="BX610" s="4"/>
      <c r="BY610" s="4"/>
      <c r="BZ610" s="4"/>
      <c r="CA610" s="4"/>
      <c r="CB610" s="4"/>
      <c r="CC610" s="4"/>
      <c r="CD610" s="4"/>
      <c r="CE610" s="4"/>
      <c r="CF610" s="4"/>
      <c r="CG610" s="4"/>
      <c r="CH610" s="4"/>
      <c r="CI610" s="4"/>
      <c r="CJ610" s="4"/>
      <c r="CK610" s="4"/>
      <c r="CL610" s="4"/>
      <c r="CM610" s="4"/>
      <c r="CN610" s="4"/>
      <c r="CO610" s="4"/>
      <c r="CP610" s="4"/>
      <c r="CQ610" s="4"/>
      <c r="CR610" s="4"/>
      <c r="CS610" s="4"/>
      <c r="CT610" s="4"/>
      <c r="CU610" s="4"/>
      <c r="CV610" s="4"/>
      <c r="CW610" s="4"/>
      <c r="CX610" s="4"/>
      <c r="CY610" s="4"/>
      <c r="CZ610" s="4"/>
      <c r="DA610" s="4"/>
      <c r="DB610" s="4"/>
      <c r="DC610" s="4"/>
      <c r="DD610" s="4"/>
      <c r="DE610" s="4"/>
      <c r="DF610" s="4"/>
      <c r="DG610" s="4"/>
      <c r="DH610" s="4"/>
      <c r="DI610" s="4"/>
      <c r="DJ610" s="4"/>
      <c r="DK610" s="4"/>
      <c r="DL610" s="4"/>
      <c r="DM610" s="4"/>
      <c r="DN610" s="4"/>
      <c r="DO610" s="4"/>
      <c r="DP610" s="4"/>
      <c r="DQ610" s="4"/>
      <c r="DR610" s="4"/>
      <c r="DS610" s="4"/>
      <c r="DT610" s="4"/>
      <c r="DU610" s="4"/>
      <c r="DV610" s="4"/>
      <c r="DW610" s="4"/>
      <c r="DX610" s="4"/>
      <c r="DY610" s="4"/>
      <c r="DZ610" s="4"/>
      <c r="EA610" s="4"/>
      <c r="EB610" s="4"/>
      <c r="EC610" s="4"/>
      <c r="ED610" s="4"/>
      <c r="EE610" s="4"/>
      <c r="EF610" s="4"/>
      <c r="EG610" s="4"/>
      <c r="EH610" s="4"/>
      <c r="EI610" s="4"/>
      <c r="EJ610" s="4"/>
      <c r="EK610" s="4"/>
      <c r="EL610" s="4"/>
      <c r="EM610" s="4"/>
      <c r="EN610" s="4"/>
      <c r="EO610" s="4"/>
      <c r="EP610" s="4"/>
      <c r="EQ610" s="4"/>
      <c r="ER610" s="4"/>
      <c r="ES610" s="4"/>
      <c r="ET610" s="4"/>
      <c r="EU610" s="4"/>
      <c r="EV610" s="4"/>
      <c r="EW610" s="4"/>
      <c r="EX610" s="4"/>
      <c r="EY610" s="4"/>
      <c r="EZ610" s="4"/>
      <c r="FA610" s="4"/>
      <c r="FB610" s="4"/>
      <c r="FC610" s="4"/>
      <c r="FD610" s="4"/>
      <c r="FE610" s="4"/>
      <c r="FF610" s="4"/>
      <c r="FG610" s="4"/>
      <c r="FH610" s="4"/>
      <c r="FI610" s="4"/>
      <c r="FJ610" s="4"/>
      <c r="FK610" s="4"/>
      <c r="FL610" s="4"/>
      <c r="FM610" s="4"/>
      <c r="FN610" s="4"/>
      <c r="FO610" s="4"/>
      <c r="FP610" s="4"/>
      <c r="FQ610" s="4"/>
      <c r="FR610" s="4"/>
      <c r="FS610" s="4"/>
      <c r="FT610" s="4"/>
      <c r="FU610" s="4"/>
      <c r="FV610" s="4"/>
      <c r="FW610" s="4"/>
      <c r="FX610" s="4"/>
      <c r="FY610" s="4"/>
      <c r="FZ610" s="4"/>
      <c r="GA610" s="4"/>
      <c r="GB610" s="4"/>
      <c r="GC610" s="4"/>
      <c r="GD610" s="4"/>
      <c r="GE610" s="4"/>
      <c r="GF610" s="4"/>
      <c r="GG610" s="4"/>
      <c r="GH610" s="4"/>
      <c r="GI610" s="4"/>
      <c r="GJ610" s="4"/>
      <c r="GK610" s="4"/>
      <c r="GL610" s="4"/>
      <c r="GM610" s="4"/>
      <c r="GN610" s="4"/>
      <c r="GO610" s="4"/>
      <c r="GP610" s="4"/>
      <c r="GQ610" s="4"/>
      <c r="GR610" s="4"/>
      <c r="GS610" s="4"/>
      <c r="GT610" s="4"/>
      <c r="GU610" s="4"/>
      <c r="GV610" s="4"/>
      <c r="GW610" s="4"/>
      <c r="GX610" s="4"/>
      <c r="GY610" s="4"/>
      <c r="GZ610" s="4"/>
      <c r="HA610" s="4"/>
      <c r="HB610" s="4"/>
      <c r="HC610" s="4"/>
    </row>
    <row r="611" spans="1:211" s="380" customFormat="1" ht="13.9" customHeight="1">
      <c r="A611" s="828" t="str">
        <f>IF('1C TSsoustraitance'!$A328&lt;&gt;0,'1C TSsoustraitance'!$A328,"")</f>
        <v/>
      </c>
      <c r="B611" s="530"/>
      <c r="C611" s="513" t="str">
        <f>IF('1C TSsoustraitance'!$A328&lt;&gt;0,'1C TSsoustraitance'!$B328,"")</f>
        <v/>
      </c>
      <c r="D611" s="513" t="str">
        <f>IF('1C TSsoustraitance'!$A328&lt;&gt;0,'1C TSsoustraitance'!$C328,"")</f>
        <v/>
      </c>
      <c r="E611" s="684"/>
      <c r="F611" s="685"/>
      <c r="G611" s="666">
        <f>'1C TSsoustraitance'!$D328</f>
        <v>0</v>
      </c>
      <c r="H611" s="533">
        <v>0.21</v>
      </c>
      <c r="I611" s="533">
        <v>1</v>
      </c>
      <c r="J611" s="534"/>
      <c r="K611" s="667">
        <f t="shared" si="146"/>
        <v>0</v>
      </c>
      <c r="L611" s="668">
        <f>IF(OR('1C TSsoustraitance'!$D328="",'1C TSsoustraitance'!$AP328=0),0,IF(AND('1C TSsoustraitance'!$D328&lt;&gt;"",$K$2="Pôle",'1C TSsoustraitance'!$E328="OUI"),(('1C TSsoustraitance'!$F328+'1C TSsoustraitance'!$G328+'1C TSsoustraitance'!$H328+'1C TSsoustraitance'!$I328+'1C TSsoustraitance'!$M328)/'1C TSsoustraitance'!$R328),IF(AND('1C TSsoustraitance'!$D328&lt;&gt;"",$K$2="Pôle",'1C TSsoustraitance'!$E328="NON"),(('1C TSsoustraitance'!$F328+'1C TSsoustraitance'!$G328+'1C TSsoustraitance'!$H328+'1C TSsoustraitance'!$I328+'1C TSsoustraitance'!$M328)/'1C TSsoustraitance'!$AP328),IF(AND('1C TSsoustraitance'!$D328&lt;&gt;"",$K$2&lt;&gt;"Pôle",'1C TSsoustraitance'!$E328="OUI"),(('1C TSsoustraitance'!$F328+'1C TSsoustraitance'!$G328+'1C TSsoustraitance'!$H328+'1C TSsoustraitance'!$I328+'1C TSsoustraitance'!$J328+'1C TSsoustraitance'!$K328+'1C TSsoustraitance'!$L328+'1C TSsoustraitance'!$M328+'1C TSsoustraitance'!$N328+'1C TSsoustraitance'!$O328+'1C TSsoustraitance'!$P328+'1C TSsoustraitance'!$Q328)/'1C TSsoustraitance'!$R328),IF(AND('1C TSsoustraitance'!$D328&lt;&gt;"",$K$2&lt;&gt;"Pôle",'1C TSsoustraitance'!$E328="NON"),(('1C TSsoustraitance'!$F328+'1C TSsoustraitance'!$G328+'1C TSsoustraitance'!$H328+'1C TSsoustraitance'!$I328+'1C TSsoustraitance'!$J328+'1C TSsoustraitance'!$K328+'1C TSsoustraitance'!$L328+'1C TSsoustraitance'!$M328+'1C TSsoustraitance'!$N328+'1C TSsoustraitance'!$O328+'1C TSsoustraitance'!$P328+'1C TSsoustraitance'!$Q328))/'1C TSsoustraitance'!$AP328)))))</f>
        <v>0</v>
      </c>
      <c r="M611" s="668">
        <f>IF(OR('1C TSsoustraitance'!$D328="",'1C TSsoustraitance'!AP$13=0),0,IF(AND('1C TSsoustraitance'!$D328&lt;&gt;"",$K$2="Pôle",'1C TSsoustraitance'!$E328="OUI"),(('1C TSsoustraitance'!$J328+'1C TSsoustraitance'!$K328+'1C TSsoustraitance'!$L328)/'1C TSsoustraitance'!$R328),IF(AND('1C TSsoustraitance'!$D328&lt;&gt;"",$K$2="Pôle",'1C TSsoustraitance'!$E328="NON"),(('1C TSsoustraitance'!$J328+'1C TSsoustraitance'!$K328+'1C TSsoustraitance'!$L328)/'1C TSsoustraitance'!$AP328),IF(AND('1C TSsoustraitance'!$D328&lt;&gt;"",$K$2&lt;&gt;"Pôle"),0))))</f>
        <v>0</v>
      </c>
      <c r="N611" s="668">
        <f t="shared" si="144"/>
        <v>0</v>
      </c>
      <c r="O611" s="669">
        <f>IF(OR('1C TSsoustraitance'!$D328="",'1C TSsoustraitance'!$E328="OUI",'1C TSsoustraitance'!$AP328=0),0,(('1C TSsoustraitance'!$S328)/'1C TSsoustraitance'!$AP328))</f>
        <v>0</v>
      </c>
      <c r="P611" s="669">
        <f>IF(OR('1C TSsoustraitance'!$D328="",'1C TSsoustraitance'!$E328="OUI",'1C TSsoustraitance'!$AP328=0),0,(('1C TSsoustraitance'!$T328)/'1C TSsoustraitance'!$AP328))</f>
        <v>0</v>
      </c>
      <c r="Q611" s="669">
        <f>IF(OR('1C TSsoustraitance'!$D328="",'1C TSsoustraitance'!$E328="OUI",'1C TSsoustraitance'!$AP328=0),0,(('1C TSsoustraitance'!$U328)/'1C TSsoustraitance'!$AP328))</f>
        <v>0</v>
      </c>
      <c r="R611" s="669">
        <f>IF(OR('1C TSsoustraitance'!$D328="",'1C TSsoustraitance'!$E328="OUI",'1C TSsoustraitance'!$AP328=0),0,(('1C TSsoustraitance'!$V328)/'1C TSsoustraitance'!$AP328))</f>
        <v>0</v>
      </c>
      <c r="S611" s="669">
        <f>IF(OR('1C TSsoustraitance'!$D328="",'1C TSsoustraitance'!$E328="OUI",'1C TSsoustraitance'!$AP328=0),0,(('1C TSsoustraitance'!$W328)/'1C TSsoustraitance'!$AP328))</f>
        <v>0</v>
      </c>
      <c r="T611" s="669">
        <f>IF(OR('1C TSsoustraitance'!$D328="",'1C TSsoustraitance'!$E328="OUI",'1C TSsoustraitance'!$AP328=0),0,(('1C TSsoustraitance'!$X328)/'1C TSsoustraitance'!$AP328))</f>
        <v>0</v>
      </c>
      <c r="U611" s="669">
        <f>IF(OR('1C TSsoustraitance'!$D328="",'1C TSsoustraitance'!$E328="OUI",'1C TSsoustraitance'!$AP328=0),0,(('1C TSsoustraitance'!$Y328)/'1C TSsoustraitance'!$AP328))</f>
        <v>0</v>
      </c>
      <c r="V611" s="669">
        <f>IF(OR('1C TSsoustraitance'!$D328="",'1C TSsoustraitance'!$E328="OUI",'1C TSsoustraitance'!$AP328=0),0,(('1C TSsoustraitance'!$Z328)/'1C TSsoustraitance'!$AP328))</f>
        <v>0</v>
      </c>
      <c r="W611" s="669">
        <f>IF(OR('1C TSsoustraitance'!$D328="",'1C TSsoustraitance'!$E328="OUI",'1C TSsoustraitance'!$AP328=0),0,(('1C TSsoustraitance'!$AA328)/'1C TSsoustraitance'!$AP328))</f>
        <v>0</v>
      </c>
      <c r="X611" s="669">
        <f>IF(OR('1C TSsoustraitance'!$D328="",'1C TSsoustraitance'!$E328="OUI",'1C TSsoustraitance'!$AP328=0),0,(('1C TSsoustraitance'!$AB328)/'1C TSsoustraitance'!$AP328))</f>
        <v>0</v>
      </c>
      <c r="Y611" s="669">
        <f>IF(OR('1C TSsoustraitance'!$D328="",'1C TSsoustraitance'!$E328="OUI",'1C TSsoustraitance'!$AP328=0),0,(('1C TSsoustraitance'!$AC328)/'1C TSsoustraitance'!$AP328))</f>
        <v>0</v>
      </c>
      <c r="Z611" s="669">
        <f>IF(OR('1C TSsoustraitance'!$D328="",'1C TSsoustraitance'!$E328="OUI",'1C TSsoustraitance'!$AP328=0),0,(('1C TSsoustraitance'!$AD328)/'1C TSsoustraitance'!$AP328))</f>
        <v>0</v>
      </c>
      <c r="AA611" s="669">
        <f>IF(OR('1C TSsoustraitance'!$D328="",'1C TSsoustraitance'!$E328="OUI",'1C TSsoustraitance'!$AP328=0),0,(('1C TSsoustraitance'!$AE328)/'1C TSsoustraitance'!$AP328))</f>
        <v>0</v>
      </c>
      <c r="AB611" s="669">
        <f>IF(OR('1C TSsoustraitance'!$D328="",'1C TSsoustraitance'!$E328="OUI",'1C TSsoustraitance'!$AP328=0),0,(('1C TSsoustraitance'!$AF328)/'1C TSsoustraitance'!$AP328))</f>
        <v>0</v>
      </c>
      <c r="AC611" s="669">
        <f>IF(OR('1C TSsoustraitance'!$D328="",'1C TSsoustraitance'!$E328="OUI",'1C TSsoustraitance'!$AP328=0),0,(('1C TSsoustraitance'!$AG328)/'1C TSsoustraitance'!$AP328))</f>
        <v>0</v>
      </c>
      <c r="AD611" s="669">
        <f>IF(OR('1C TSsoustraitance'!$D328="",'1C TSsoustraitance'!$E328="OUI",'1C TSsoustraitance'!$AP328=0),0,(('1C TSsoustraitance'!$AH328)/'1C TSsoustraitance'!$AP328))</f>
        <v>0</v>
      </c>
      <c r="AE611" s="669">
        <f>IF(OR('1C TSsoustraitance'!$D328="",'1C TSsoustraitance'!$E328="OUI",'1C TSsoustraitance'!$AP328=0),0,(('1C TSsoustraitance'!$AI328)/'1C TSsoustraitance'!$AP328))</f>
        <v>0</v>
      </c>
      <c r="AF611" s="669">
        <f>IF(OR('1C TSsoustraitance'!$D328="",'1C TSsoustraitance'!$E328="OUI",'1C TSsoustraitance'!$AP328=0),0,(('1C TSsoustraitance'!$AJ328)/'1C TSsoustraitance'!$AP328))</f>
        <v>0</v>
      </c>
      <c r="AG611" s="669">
        <f>IF(OR('1C TSsoustraitance'!$D328="",'1C TSsoustraitance'!$E328="OUI",'1C TSsoustraitance'!$AP328=0),0,(('1C TSsoustraitance'!$AK328)/'1C TSsoustraitance'!$AP328))</f>
        <v>0</v>
      </c>
      <c r="AH611" s="669">
        <f>IF(OR('1C TSsoustraitance'!$D328="",'1C TSsoustraitance'!$E328="OUI",'1C TSsoustraitance'!$AP328=0),0,(('1C TSsoustraitance'!$AL328)/'1C TSsoustraitance'!$AP328))</f>
        <v>0</v>
      </c>
      <c r="AI611" s="669">
        <f>IF(OR('1C TSsoustraitance'!$D328="",'1C TSsoustraitance'!$E328="OUI",'1C TSsoustraitance'!$AP328=0),0,(('1C TSsoustraitance'!$AM328)/'1C TSsoustraitance'!$AP328))</f>
        <v>0</v>
      </c>
      <c r="AJ611" s="669">
        <f>IF(OR('1C TSsoustraitance'!$D328="",'1C TSsoustraitance'!$E328="OUI",'1C TSsoustraitance'!$AP328=0),0,(('1C TSsoustraitance'!$AN328)/'1C TSsoustraitance'!$AP328))</f>
        <v>0</v>
      </c>
      <c r="AK611" s="669">
        <f t="shared" si="147"/>
        <v>0</v>
      </c>
      <c r="AL611" s="668">
        <f t="shared" si="148"/>
        <v>0</v>
      </c>
      <c r="AM611" s="670">
        <f>IF(Tableau7[[#This Row],[N° pièce]]="",0,(Tableau7[[#This Row],[hors TVA]]+(Tableau7[[#This Row],[hors TVA]]*Tableau7[[#This Row],[Taux TVA]])-(Tableau7[[#This Row],[hors TVA]]*Tableau7[[#This Row],[Taux TVA]]*Tableau7[[#This Row],[Régime TVA: Récupération]]))*Tableau7[[#This Row],[Type 1]])</f>
        <v>0</v>
      </c>
      <c r="AN611" s="670">
        <f>IF(Tableau7[[#This Row],[N° pièce]]="",0,IF($K$2="pôle",((Tableau7[[#This Row],[hors TVA]]+(Tableau7[[#This Row],[hors TVA]]*Tableau7[[#This Row],[Taux TVA]])-(Tableau7[[#This Row],[hors TVA]]*Tableau7[[#This Row],[Taux TVA]]*Tableau7[[#This Row],[Régime TVA: Récupération]]))*Tableau7[[#This Row],[Type 2]]),0))</f>
        <v>0</v>
      </c>
      <c r="AO611" s="670">
        <f t="shared" si="139"/>
        <v>0</v>
      </c>
      <c r="AP611" s="255">
        <f t="shared" si="149"/>
        <v>0</v>
      </c>
      <c r="AQ611" s="506">
        <f t="shared" si="150"/>
        <v>0</v>
      </c>
      <c r="AR611" s="671"/>
      <c r="AS611" s="512"/>
      <c r="AT611" s="513" t="str">
        <f>IF(('1C TSsoustraitance'!AP328*FICHE!C$14&lt;J611),"Forfait limité à "&amp;FICHE!C$14&amp;"€/jour","")</f>
        <v/>
      </c>
      <c r="AU611" s="797"/>
      <c r="AV611" s="484"/>
      <c r="AW611" s="484"/>
      <c r="AX611" s="484"/>
      <c r="AY611" s="484"/>
      <c r="AZ611" s="484"/>
      <c r="BA611" s="4"/>
      <c r="BB611" s="4"/>
      <c r="BC611" s="4"/>
      <c r="BD611" s="4"/>
      <c r="BE611" s="4"/>
      <c r="BF611" s="4"/>
      <c r="BG611" s="4"/>
      <c r="BH611" s="4"/>
      <c r="BI611" s="4"/>
      <c r="BJ611" s="4"/>
      <c r="BK611" s="4"/>
      <c r="BL611" s="4"/>
      <c r="BM611" s="4"/>
      <c r="BN611" s="4"/>
      <c r="BO611" s="4"/>
      <c r="BP611" s="4"/>
      <c r="BQ611" s="4"/>
      <c r="BR611" s="4"/>
      <c r="BS611" s="4"/>
      <c r="BT611" s="4"/>
      <c r="BU611" s="4"/>
      <c r="BV611" s="4"/>
      <c r="BW611" s="4"/>
      <c r="BX611" s="4"/>
      <c r="BY611" s="4"/>
      <c r="BZ611" s="4"/>
      <c r="CA611" s="4"/>
      <c r="CB611" s="4"/>
      <c r="CC611" s="4"/>
      <c r="CD611" s="4"/>
      <c r="CE611" s="4"/>
      <c r="CF611" s="4"/>
      <c r="CG611" s="4"/>
      <c r="CH611" s="4"/>
      <c r="CI611" s="4"/>
      <c r="CJ611" s="4"/>
      <c r="CK611" s="4"/>
      <c r="CL611" s="4"/>
      <c r="CM611" s="4"/>
      <c r="CN611" s="4"/>
      <c r="CO611" s="4"/>
      <c r="CP611" s="4"/>
      <c r="CQ611" s="4"/>
      <c r="CR611" s="4"/>
      <c r="CS611" s="4"/>
      <c r="CT611" s="4"/>
      <c r="CU611" s="4"/>
      <c r="CV611" s="4"/>
      <c r="CW611" s="4"/>
      <c r="CX611" s="4"/>
      <c r="CY611" s="4"/>
      <c r="CZ611" s="4"/>
      <c r="DA611" s="4"/>
      <c r="DB611" s="4"/>
      <c r="DC611" s="4"/>
      <c r="DD611" s="4"/>
      <c r="DE611" s="4"/>
      <c r="DF611" s="4"/>
      <c r="DG611" s="4"/>
      <c r="DH611" s="4"/>
      <c r="DI611" s="4"/>
      <c r="DJ611" s="4"/>
      <c r="DK611" s="4"/>
      <c r="DL611" s="4"/>
      <c r="DM611" s="4"/>
      <c r="DN611" s="4"/>
      <c r="DO611" s="4"/>
      <c r="DP611" s="4"/>
      <c r="DQ611" s="4"/>
      <c r="DR611" s="4"/>
      <c r="DS611" s="4"/>
      <c r="DT611" s="4"/>
      <c r="DU611" s="4"/>
      <c r="DV611" s="4"/>
      <c r="DW611" s="4"/>
      <c r="DX611" s="4"/>
      <c r="DY611" s="4"/>
      <c r="DZ611" s="4"/>
      <c r="EA611" s="4"/>
      <c r="EB611" s="4"/>
      <c r="EC611" s="4"/>
      <c r="ED611" s="4"/>
      <c r="EE611" s="4"/>
      <c r="EF611" s="4"/>
      <c r="EG611" s="4"/>
      <c r="EH611" s="4"/>
      <c r="EI611" s="4"/>
      <c r="EJ611" s="4"/>
      <c r="EK611" s="4"/>
      <c r="EL611" s="4"/>
      <c r="EM611" s="4"/>
      <c r="EN611" s="4"/>
      <c r="EO611" s="4"/>
      <c r="EP611" s="4"/>
      <c r="EQ611" s="4"/>
      <c r="ER611" s="4"/>
      <c r="ES611" s="4"/>
      <c r="ET611" s="4"/>
      <c r="EU611" s="4"/>
      <c r="EV611" s="4"/>
      <c r="EW611" s="4"/>
      <c r="EX611" s="4"/>
      <c r="EY611" s="4"/>
      <c r="EZ611" s="4"/>
      <c r="FA611" s="4"/>
      <c r="FB611" s="4"/>
      <c r="FC611" s="4"/>
      <c r="FD611" s="4"/>
      <c r="FE611" s="4"/>
      <c r="FF611" s="4"/>
      <c r="FG611" s="4"/>
      <c r="FH611" s="4"/>
      <c r="FI611" s="4"/>
      <c r="FJ611" s="4"/>
      <c r="FK611" s="4"/>
      <c r="FL611" s="4"/>
      <c r="FM611" s="4"/>
      <c r="FN611" s="4"/>
      <c r="FO611" s="4"/>
      <c r="FP611" s="4"/>
      <c r="FQ611" s="4"/>
      <c r="FR611" s="4"/>
      <c r="FS611" s="4"/>
      <c r="FT611" s="4"/>
      <c r="FU611" s="4"/>
      <c r="FV611" s="4"/>
      <c r="FW611" s="4"/>
      <c r="FX611" s="4"/>
      <c r="FY611" s="4"/>
      <c r="FZ611" s="4"/>
      <c r="GA611" s="4"/>
      <c r="GB611" s="4"/>
      <c r="GC611" s="4"/>
      <c r="GD611" s="4"/>
      <c r="GE611" s="4"/>
      <c r="GF611" s="4"/>
      <c r="GG611" s="4"/>
      <c r="GH611" s="4"/>
      <c r="GI611" s="4"/>
      <c r="GJ611" s="4"/>
      <c r="GK611" s="4"/>
      <c r="GL611" s="4"/>
      <c r="GM611" s="4"/>
      <c r="GN611" s="4"/>
      <c r="GO611" s="4"/>
      <c r="GP611" s="4"/>
      <c r="GQ611" s="4"/>
      <c r="GR611" s="4"/>
      <c r="GS611" s="4"/>
      <c r="GT611" s="4"/>
      <c r="GU611" s="4"/>
      <c r="GV611" s="4"/>
      <c r="GW611" s="4"/>
      <c r="GX611" s="4"/>
      <c r="GY611" s="4"/>
      <c r="GZ611" s="4"/>
      <c r="HA611" s="4"/>
      <c r="HB611" s="4"/>
      <c r="HC611" s="4"/>
    </row>
    <row r="612" spans="1:211" s="380" customFormat="1" ht="13.9" customHeight="1">
      <c r="A612" s="828" t="str">
        <f>IF('1C TSsoustraitance'!$A329&lt;&gt;0,'1C TSsoustraitance'!$A329,"")</f>
        <v/>
      </c>
      <c r="B612" s="530"/>
      <c r="C612" s="513" t="str">
        <f>IF('1C TSsoustraitance'!$A329&lt;&gt;0,'1C TSsoustraitance'!$B329,"")</f>
        <v/>
      </c>
      <c r="D612" s="513" t="str">
        <f>IF('1C TSsoustraitance'!$A329&lt;&gt;0,'1C TSsoustraitance'!$C329,"")</f>
        <v/>
      </c>
      <c r="E612" s="684"/>
      <c r="F612" s="685"/>
      <c r="G612" s="666">
        <f>'1C TSsoustraitance'!$D329</f>
        <v>0</v>
      </c>
      <c r="H612" s="533">
        <v>0.21</v>
      </c>
      <c r="I612" s="533">
        <v>1</v>
      </c>
      <c r="J612" s="534"/>
      <c r="K612" s="667">
        <f t="shared" si="146"/>
        <v>0</v>
      </c>
      <c r="L612" s="668">
        <f>IF(OR('1C TSsoustraitance'!$D329="",'1C TSsoustraitance'!$AP329=0),0,IF(AND('1C TSsoustraitance'!$D329&lt;&gt;"",$K$2="Pôle",'1C TSsoustraitance'!$E329="OUI"),(('1C TSsoustraitance'!$F329+'1C TSsoustraitance'!$G329+'1C TSsoustraitance'!$H329+'1C TSsoustraitance'!$I329+'1C TSsoustraitance'!$M329)/'1C TSsoustraitance'!$R329),IF(AND('1C TSsoustraitance'!$D329&lt;&gt;"",$K$2="Pôle",'1C TSsoustraitance'!$E329="NON"),(('1C TSsoustraitance'!$F329+'1C TSsoustraitance'!$G329+'1C TSsoustraitance'!$H329+'1C TSsoustraitance'!$I329+'1C TSsoustraitance'!$M329)/'1C TSsoustraitance'!$AP329),IF(AND('1C TSsoustraitance'!$D329&lt;&gt;"",$K$2&lt;&gt;"Pôle",'1C TSsoustraitance'!$E329="OUI"),(('1C TSsoustraitance'!$F329+'1C TSsoustraitance'!$G329+'1C TSsoustraitance'!$H329+'1C TSsoustraitance'!$I329+'1C TSsoustraitance'!$J329+'1C TSsoustraitance'!$K329+'1C TSsoustraitance'!$L329+'1C TSsoustraitance'!$M329+'1C TSsoustraitance'!$N329+'1C TSsoustraitance'!$O329+'1C TSsoustraitance'!$P329+'1C TSsoustraitance'!$Q329)/'1C TSsoustraitance'!$R329),IF(AND('1C TSsoustraitance'!$D329&lt;&gt;"",$K$2&lt;&gt;"Pôle",'1C TSsoustraitance'!$E329="NON"),(('1C TSsoustraitance'!$F329+'1C TSsoustraitance'!$G329+'1C TSsoustraitance'!$H329+'1C TSsoustraitance'!$I329+'1C TSsoustraitance'!$J329+'1C TSsoustraitance'!$K329+'1C TSsoustraitance'!$L329+'1C TSsoustraitance'!$M329+'1C TSsoustraitance'!$N329+'1C TSsoustraitance'!$O329+'1C TSsoustraitance'!$P329+'1C TSsoustraitance'!$Q329))/'1C TSsoustraitance'!$AP329)))))</f>
        <v>0</v>
      </c>
      <c r="M612" s="668">
        <f>IF(OR('1C TSsoustraitance'!$D329="",'1C TSsoustraitance'!AP$13=0),0,IF(AND('1C TSsoustraitance'!$D329&lt;&gt;"",$K$2="Pôle",'1C TSsoustraitance'!$E329="OUI"),(('1C TSsoustraitance'!$J329+'1C TSsoustraitance'!$K329+'1C TSsoustraitance'!$L329)/'1C TSsoustraitance'!$R329),IF(AND('1C TSsoustraitance'!$D329&lt;&gt;"",$K$2="Pôle",'1C TSsoustraitance'!$E329="NON"),(('1C TSsoustraitance'!$J329+'1C TSsoustraitance'!$K329+'1C TSsoustraitance'!$L329)/'1C TSsoustraitance'!$AP329),IF(AND('1C TSsoustraitance'!$D329&lt;&gt;"",$K$2&lt;&gt;"Pôle"),0))))</f>
        <v>0</v>
      </c>
      <c r="N612" s="668">
        <f t="shared" si="144"/>
        <v>0</v>
      </c>
      <c r="O612" s="669">
        <f>IF(OR('1C TSsoustraitance'!$D329="",'1C TSsoustraitance'!$E329="OUI",'1C TSsoustraitance'!$AP329=0),0,(('1C TSsoustraitance'!$S329)/'1C TSsoustraitance'!$AP329))</f>
        <v>0</v>
      </c>
      <c r="P612" s="669">
        <f>IF(OR('1C TSsoustraitance'!$D329="",'1C TSsoustraitance'!$E329="OUI",'1C TSsoustraitance'!$AP329=0),0,(('1C TSsoustraitance'!$T329)/'1C TSsoustraitance'!$AP329))</f>
        <v>0</v>
      </c>
      <c r="Q612" s="669">
        <f>IF(OR('1C TSsoustraitance'!$D329="",'1C TSsoustraitance'!$E329="OUI",'1C TSsoustraitance'!$AP329=0),0,(('1C TSsoustraitance'!$U329)/'1C TSsoustraitance'!$AP329))</f>
        <v>0</v>
      </c>
      <c r="R612" s="669">
        <f>IF(OR('1C TSsoustraitance'!$D329="",'1C TSsoustraitance'!$E329="OUI",'1C TSsoustraitance'!$AP329=0),0,(('1C TSsoustraitance'!$V329)/'1C TSsoustraitance'!$AP329))</f>
        <v>0</v>
      </c>
      <c r="S612" s="669">
        <f>IF(OR('1C TSsoustraitance'!$D329="",'1C TSsoustraitance'!$E329="OUI",'1C TSsoustraitance'!$AP329=0),0,(('1C TSsoustraitance'!$W329)/'1C TSsoustraitance'!$AP329))</f>
        <v>0</v>
      </c>
      <c r="T612" s="669">
        <f>IF(OR('1C TSsoustraitance'!$D329="",'1C TSsoustraitance'!$E329="OUI",'1C TSsoustraitance'!$AP329=0),0,(('1C TSsoustraitance'!$X329)/'1C TSsoustraitance'!$AP329))</f>
        <v>0</v>
      </c>
      <c r="U612" s="669">
        <f>IF(OR('1C TSsoustraitance'!$D329="",'1C TSsoustraitance'!$E329="OUI",'1C TSsoustraitance'!$AP329=0),0,(('1C TSsoustraitance'!$Y329)/'1C TSsoustraitance'!$AP329))</f>
        <v>0</v>
      </c>
      <c r="V612" s="669">
        <f>IF(OR('1C TSsoustraitance'!$D329="",'1C TSsoustraitance'!$E329="OUI",'1C TSsoustraitance'!$AP329=0),0,(('1C TSsoustraitance'!$Z329)/'1C TSsoustraitance'!$AP329))</f>
        <v>0</v>
      </c>
      <c r="W612" s="669">
        <f>IF(OR('1C TSsoustraitance'!$D329="",'1C TSsoustraitance'!$E329="OUI",'1C TSsoustraitance'!$AP329=0),0,(('1C TSsoustraitance'!$AA329)/'1C TSsoustraitance'!$AP329))</f>
        <v>0</v>
      </c>
      <c r="X612" s="669">
        <f>IF(OR('1C TSsoustraitance'!$D329="",'1C TSsoustraitance'!$E329="OUI",'1C TSsoustraitance'!$AP329=0),0,(('1C TSsoustraitance'!$AB329)/'1C TSsoustraitance'!$AP329))</f>
        <v>0</v>
      </c>
      <c r="Y612" s="669">
        <f>IF(OR('1C TSsoustraitance'!$D329="",'1C TSsoustraitance'!$E329="OUI",'1C TSsoustraitance'!$AP329=0),0,(('1C TSsoustraitance'!$AC329)/'1C TSsoustraitance'!$AP329))</f>
        <v>0</v>
      </c>
      <c r="Z612" s="669">
        <f>IF(OR('1C TSsoustraitance'!$D329="",'1C TSsoustraitance'!$E329="OUI",'1C TSsoustraitance'!$AP329=0),0,(('1C TSsoustraitance'!$AD329)/'1C TSsoustraitance'!$AP329))</f>
        <v>0</v>
      </c>
      <c r="AA612" s="669">
        <f>IF(OR('1C TSsoustraitance'!$D329="",'1C TSsoustraitance'!$E329="OUI",'1C TSsoustraitance'!$AP329=0),0,(('1C TSsoustraitance'!$AE329)/'1C TSsoustraitance'!$AP329))</f>
        <v>0</v>
      </c>
      <c r="AB612" s="669">
        <f>IF(OR('1C TSsoustraitance'!$D329="",'1C TSsoustraitance'!$E329="OUI",'1C TSsoustraitance'!$AP329=0),0,(('1C TSsoustraitance'!$AF329)/'1C TSsoustraitance'!$AP329))</f>
        <v>0</v>
      </c>
      <c r="AC612" s="669">
        <f>IF(OR('1C TSsoustraitance'!$D329="",'1C TSsoustraitance'!$E329="OUI",'1C TSsoustraitance'!$AP329=0),0,(('1C TSsoustraitance'!$AG329)/'1C TSsoustraitance'!$AP329))</f>
        <v>0</v>
      </c>
      <c r="AD612" s="669">
        <f>IF(OR('1C TSsoustraitance'!$D329="",'1C TSsoustraitance'!$E329="OUI",'1C TSsoustraitance'!$AP329=0),0,(('1C TSsoustraitance'!$AH329)/'1C TSsoustraitance'!$AP329))</f>
        <v>0</v>
      </c>
      <c r="AE612" s="669">
        <f>IF(OR('1C TSsoustraitance'!$D329="",'1C TSsoustraitance'!$E329="OUI",'1C TSsoustraitance'!$AP329=0),0,(('1C TSsoustraitance'!$AI329)/'1C TSsoustraitance'!$AP329))</f>
        <v>0</v>
      </c>
      <c r="AF612" s="669">
        <f>IF(OR('1C TSsoustraitance'!$D329="",'1C TSsoustraitance'!$E329="OUI",'1C TSsoustraitance'!$AP329=0),0,(('1C TSsoustraitance'!$AJ329)/'1C TSsoustraitance'!$AP329))</f>
        <v>0</v>
      </c>
      <c r="AG612" s="669">
        <f>IF(OR('1C TSsoustraitance'!$D329="",'1C TSsoustraitance'!$E329="OUI",'1C TSsoustraitance'!$AP329=0),0,(('1C TSsoustraitance'!$AK329)/'1C TSsoustraitance'!$AP329))</f>
        <v>0</v>
      </c>
      <c r="AH612" s="669">
        <f>IF(OR('1C TSsoustraitance'!$D329="",'1C TSsoustraitance'!$E329="OUI",'1C TSsoustraitance'!$AP329=0),0,(('1C TSsoustraitance'!$AL329)/'1C TSsoustraitance'!$AP329))</f>
        <v>0</v>
      </c>
      <c r="AI612" s="669">
        <f>IF(OR('1C TSsoustraitance'!$D329="",'1C TSsoustraitance'!$E329="OUI",'1C TSsoustraitance'!$AP329=0),0,(('1C TSsoustraitance'!$AM329)/'1C TSsoustraitance'!$AP329))</f>
        <v>0</v>
      </c>
      <c r="AJ612" s="669">
        <f>IF(OR('1C TSsoustraitance'!$D329="",'1C TSsoustraitance'!$E329="OUI",'1C TSsoustraitance'!$AP329=0),0,(('1C TSsoustraitance'!$AN329)/'1C TSsoustraitance'!$AP329))</f>
        <v>0</v>
      </c>
      <c r="AK612" s="669">
        <f t="shared" si="147"/>
        <v>0</v>
      </c>
      <c r="AL612" s="668">
        <f t="shared" si="148"/>
        <v>0</v>
      </c>
      <c r="AM612" s="670">
        <f>IF(Tableau7[[#This Row],[N° pièce]]="",0,(Tableau7[[#This Row],[hors TVA]]+(Tableau7[[#This Row],[hors TVA]]*Tableau7[[#This Row],[Taux TVA]])-(Tableau7[[#This Row],[hors TVA]]*Tableau7[[#This Row],[Taux TVA]]*Tableau7[[#This Row],[Régime TVA: Récupération]]))*Tableau7[[#This Row],[Type 1]])</f>
        <v>0</v>
      </c>
      <c r="AN612" s="670">
        <f>IF(Tableau7[[#This Row],[N° pièce]]="",0,IF($K$2="pôle",((Tableau7[[#This Row],[hors TVA]]+(Tableau7[[#This Row],[hors TVA]]*Tableau7[[#This Row],[Taux TVA]])-(Tableau7[[#This Row],[hors TVA]]*Tableau7[[#This Row],[Taux TVA]]*Tableau7[[#This Row],[Régime TVA: Récupération]]))*Tableau7[[#This Row],[Type 2]]),0))</f>
        <v>0</v>
      </c>
      <c r="AO612" s="670">
        <f t="shared" si="139"/>
        <v>0</v>
      </c>
      <c r="AP612" s="255">
        <f t="shared" si="149"/>
        <v>0</v>
      </c>
      <c r="AQ612" s="506">
        <f t="shared" si="150"/>
        <v>0</v>
      </c>
      <c r="AR612" s="671"/>
      <c r="AS612" s="512"/>
      <c r="AT612" s="513" t="str">
        <f>IF(('1C TSsoustraitance'!AP329*FICHE!C$14&lt;J612),"Forfait limité à "&amp;FICHE!C$14&amp;"€/jour","")</f>
        <v/>
      </c>
      <c r="AU612" s="797"/>
      <c r="AV612" s="484"/>
      <c r="AW612" s="484"/>
      <c r="AX612" s="484"/>
      <c r="AY612" s="484"/>
      <c r="AZ612" s="484"/>
      <c r="BA612" s="4"/>
      <c r="BB612" s="4"/>
      <c r="BC612" s="4"/>
      <c r="BD612" s="4"/>
      <c r="BE612" s="4"/>
      <c r="BF612" s="4"/>
      <c r="BG612" s="4"/>
      <c r="BH612" s="4"/>
      <c r="BI612" s="4"/>
      <c r="BJ612" s="4"/>
      <c r="BK612" s="4"/>
      <c r="BL612" s="4"/>
      <c r="BM612" s="4"/>
      <c r="BN612" s="4"/>
      <c r="BO612" s="4"/>
      <c r="BP612" s="4"/>
      <c r="BQ612" s="4"/>
      <c r="BR612" s="4"/>
      <c r="BS612" s="4"/>
      <c r="BT612" s="4"/>
      <c r="BU612" s="4"/>
      <c r="BV612" s="4"/>
      <c r="BW612" s="4"/>
      <c r="BX612" s="4"/>
      <c r="BY612" s="4"/>
      <c r="BZ612" s="4"/>
      <c r="CA612" s="4"/>
      <c r="CB612" s="4"/>
      <c r="CC612" s="4"/>
      <c r="CD612" s="4"/>
      <c r="CE612" s="4"/>
      <c r="CF612" s="4"/>
      <c r="CG612" s="4"/>
      <c r="CH612" s="4"/>
      <c r="CI612" s="4"/>
      <c r="CJ612" s="4"/>
      <c r="CK612" s="4"/>
      <c r="CL612" s="4"/>
      <c r="CM612" s="4"/>
      <c r="CN612" s="4"/>
      <c r="CO612" s="4"/>
      <c r="CP612" s="4"/>
      <c r="CQ612" s="4"/>
      <c r="CR612" s="4"/>
      <c r="CS612" s="4"/>
      <c r="CT612" s="4"/>
      <c r="CU612" s="4"/>
      <c r="CV612" s="4"/>
      <c r="CW612" s="4"/>
      <c r="CX612" s="4"/>
      <c r="CY612" s="4"/>
      <c r="CZ612" s="4"/>
      <c r="DA612" s="4"/>
      <c r="DB612" s="4"/>
      <c r="DC612" s="4"/>
      <c r="DD612" s="4"/>
      <c r="DE612" s="4"/>
      <c r="DF612" s="4"/>
      <c r="DG612" s="4"/>
      <c r="DH612" s="4"/>
      <c r="DI612" s="4"/>
      <c r="DJ612" s="4"/>
      <c r="DK612" s="4"/>
      <c r="DL612" s="4"/>
      <c r="DM612" s="4"/>
      <c r="DN612" s="4"/>
      <c r="DO612" s="4"/>
      <c r="DP612" s="4"/>
      <c r="DQ612" s="4"/>
      <c r="DR612" s="4"/>
      <c r="DS612" s="4"/>
      <c r="DT612" s="4"/>
      <c r="DU612" s="4"/>
      <c r="DV612" s="4"/>
      <c r="DW612" s="4"/>
      <c r="DX612" s="4"/>
      <c r="DY612" s="4"/>
      <c r="DZ612" s="4"/>
      <c r="EA612" s="4"/>
      <c r="EB612" s="4"/>
      <c r="EC612" s="4"/>
      <c r="ED612" s="4"/>
      <c r="EE612" s="4"/>
      <c r="EF612" s="4"/>
      <c r="EG612" s="4"/>
      <c r="EH612" s="4"/>
      <c r="EI612" s="4"/>
      <c r="EJ612" s="4"/>
      <c r="EK612" s="4"/>
      <c r="EL612" s="4"/>
      <c r="EM612" s="4"/>
      <c r="EN612" s="4"/>
      <c r="EO612" s="4"/>
      <c r="EP612" s="4"/>
      <c r="EQ612" s="4"/>
      <c r="ER612" s="4"/>
      <c r="ES612" s="4"/>
      <c r="ET612" s="4"/>
      <c r="EU612" s="4"/>
      <c r="EV612" s="4"/>
      <c r="EW612" s="4"/>
      <c r="EX612" s="4"/>
      <c r="EY612" s="4"/>
      <c r="EZ612" s="4"/>
      <c r="FA612" s="4"/>
      <c r="FB612" s="4"/>
      <c r="FC612" s="4"/>
      <c r="FD612" s="4"/>
      <c r="FE612" s="4"/>
      <c r="FF612" s="4"/>
      <c r="FG612" s="4"/>
      <c r="FH612" s="4"/>
      <c r="FI612" s="4"/>
      <c r="FJ612" s="4"/>
      <c r="FK612" s="4"/>
      <c r="FL612" s="4"/>
      <c r="FM612" s="4"/>
      <c r="FN612" s="4"/>
      <c r="FO612" s="4"/>
      <c r="FP612" s="4"/>
      <c r="FQ612" s="4"/>
      <c r="FR612" s="4"/>
      <c r="FS612" s="4"/>
      <c r="FT612" s="4"/>
      <c r="FU612" s="4"/>
      <c r="FV612" s="4"/>
      <c r="FW612" s="4"/>
      <c r="FX612" s="4"/>
      <c r="FY612" s="4"/>
      <c r="FZ612" s="4"/>
      <c r="GA612" s="4"/>
      <c r="GB612" s="4"/>
      <c r="GC612" s="4"/>
      <c r="GD612" s="4"/>
      <c r="GE612" s="4"/>
      <c r="GF612" s="4"/>
      <c r="GG612" s="4"/>
      <c r="GH612" s="4"/>
      <c r="GI612" s="4"/>
      <c r="GJ612" s="4"/>
      <c r="GK612" s="4"/>
      <c r="GL612" s="4"/>
      <c r="GM612" s="4"/>
      <c r="GN612" s="4"/>
      <c r="GO612" s="4"/>
      <c r="GP612" s="4"/>
      <c r="GQ612" s="4"/>
      <c r="GR612" s="4"/>
      <c r="GS612" s="4"/>
      <c r="GT612" s="4"/>
      <c r="GU612" s="4"/>
      <c r="GV612" s="4"/>
      <c r="GW612" s="4"/>
      <c r="GX612" s="4"/>
      <c r="GY612" s="4"/>
      <c r="GZ612" s="4"/>
      <c r="HA612" s="4"/>
      <c r="HB612" s="4"/>
      <c r="HC612" s="4"/>
    </row>
    <row r="613" spans="1:211" s="380" customFormat="1" ht="13.9" customHeight="1">
      <c r="A613" s="828" t="str">
        <f>IF('1C TSsoustraitance'!$A330&lt;&gt;0,'1C TSsoustraitance'!$A330,"")</f>
        <v/>
      </c>
      <c r="B613" s="530"/>
      <c r="C613" s="513" t="str">
        <f>IF('1C TSsoustraitance'!$A330&lt;&gt;0,'1C TSsoustraitance'!$B330,"")</f>
        <v/>
      </c>
      <c r="D613" s="513" t="str">
        <f>IF('1C TSsoustraitance'!$A330&lt;&gt;0,'1C TSsoustraitance'!$C330,"")</f>
        <v/>
      </c>
      <c r="E613" s="684"/>
      <c r="F613" s="685"/>
      <c r="G613" s="666">
        <f>'1C TSsoustraitance'!$D330</f>
        <v>0</v>
      </c>
      <c r="H613" s="533">
        <v>0.21</v>
      </c>
      <c r="I613" s="533">
        <v>1</v>
      </c>
      <c r="J613" s="534"/>
      <c r="K613" s="667">
        <f t="shared" si="146"/>
        <v>0</v>
      </c>
      <c r="L613" s="668">
        <f>IF(OR('1C TSsoustraitance'!$D330="",'1C TSsoustraitance'!$AP330=0),0,IF(AND('1C TSsoustraitance'!$D330&lt;&gt;"",$K$2="Pôle",'1C TSsoustraitance'!$E330="OUI"),(('1C TSsoustraitance'!$F330+'1C TSsoustraitance'!$G330+'1C TSsoustraitance'!$H330+'1C TSsoustraitance'!$I330+'1C TSsoustraitance'!$M330)/'1C TSsoustraitance'!$R330),IF(AND('1C TSsoustraitance'!$D330&lt;&gt;"",$K$2="Pôle",'1C TSsoustraitance'!$E330="NON"),(('1C TSsoustraitance'!$F330+'1C TSsoustraitance'!$G330+'1C TSsoustraitance'!$H330+'1C TSsoustraitance'!$I330+'1C TSsoustraitance'!$M330)/'1C TSsoustraitance'!$AP330),IF(AND('1C TSsoustraitance'!$D330&lt;&gt;"",$K$2&lt;&gt;"Pôle",'1C TSsoustraitance'!$E330="OUI"),(('1C TSsoustraitance'!$F330+'1C TSsoustraitance'!$G330+'1C TSsoustraitance'!$H330+'1C TSsoustraitance'!$I330+'1C TSsoustraitance'!$J330+'1C TSsoustraitance'!$K330+'1C TSsoustraitance'!$L330+'1C TSsoustraitance'!$M330+'1C TSsoustraitance'!$N330+'1C TSsoustraitance'!$O330+'1C TSsoustraitance'!$P330+'1C TSsoustraitance'!$Q330)/'1C TSsoustraitance'!$R330),IF(AND('1C TSsoustraitance'!$D330&lt;&gt;"",$K$2&lt;&gt;"Pôle",'1C TSsoustraitance'!$E330="NON"),(('1C TSsoustraitance'!$F330+'1C TSsoustraitance'!$G330+'1C TSsoustraitance'!$H330+'1C TSsoustraitance'!$I330+'1C TSsoustraitance'!$J330+'1C TSsoustraitance'!$K330+'1C TSsoustraitance'!$L330+'1C TSsoustraitance'!$M330+'1C TSsoustraitance'!$N330+'1C TSsoustraitance'!$O330+'1C TSsoustraitance'!$P330+'1C TSsoustraitance'!$Q330))/'1C TSsoustraitance'!$AP330)))))</f>
        <v>0</v>
      </c>
      <c r="M613" s="668">
        <f>IF(OR('1C TSsoustraitance'!$D330="",'1C TSsoustraitance'!AP$13=0),0,IF(AND('1C TSsoustraitance'!$D330&lt;&gt;"",$K$2="Pôle",'1C TSsoustraitance'!$E330="OUI"),(('1C TSsoustraitance'!$J330+'1C TSsoustraitance'!$K330+'1C TSsoustraitance'!$L330)/'1C TSsoustraitance'!$R330),IF(AND('1C TSsoustraitance'!$D330&lt;&gt;"",$K$2="Pôle",'1C TSsoustraitance'!$E330="NON"),(('1C TSsoustraitance'!$J330+'1C TSsoustraitance'!$K330+'1C TSsoustraitance'!$L330)/'1C TSsoustraitance'!$AP330),IF(AND('1C TSsoustraitance'!$D330&lt;&gt;"",$K$2&lt;&gt;"Pôle"),0))))</f>
        <v>0</v>
      </c>
      <c r="N613" s="668">
        <f t="shared" si="144"/>
        <v>0</v>
      </c>
      <c r="O613" s="669">
        <f>IF(OR('1C TSsoustraitance'!$D330="",'1C TSsoustraitance'!$E330="OUI",'1C TSsoustraitance'!$AP330=0),0,(('1C TSsoustraitance'!$S330)/'1C TSsoustraitance'!$AP330))</f>
        <v>0</v>
      </c>
      <c r="P613" s="669">
        <f>IF(OR('1C TSsoustraitance'!$D330="",'1C TSsoustraitance'!$E330="OUI",'1C TSsoustraitance'!$AP330=0),0,(('1C TSsoustraitance'!$T330)/'1C TSsoustraitance'!$AP330))</f>
        <v>0</v>
      </c>
      <c r="Q613" s="669">
        <f>IF(OR('1C TSsoustraitance'!$D330="",'1C TSsoustraitance'!$E330="OUI",'1C TSsoustraitance'!$AP330=0),0,(('1C TSsoustraitance'!$U330)/'1C TSsoustraitance'!$AP330))</f>
        <v>0</v>
      </c>
      <c r="R613" s="669">
        <f>IF(OR('1C TSsoustraitance'!$D330="",'1C TSsoustraitance'!$E330="OUI",'1C TSsoustraitance'!$AP330=0),0,(('1C TSsoustraitance'!$V330)/'1C TSsoustraitance'!$AP330))</f>
        <v>0</v>
      </c>
      <c r="S613" s="669">
        <f>IF(OR('1C TSsoustraitance'!$D330="",'1C TSsoustraitance'!$E330="OUI",'1C TSsoustraitance'!$AP330=0),0,(('1C TSsoustraitance'!$W330)/'1C TSsoustraitance'!$AP330))</f>
        <v>0</v>
      </c>
      <c r="T613" s="669">
        <f>IF(OR('1C TSsoustraitance'!$D330="",'1C TSsoustraitance'!$E330="OUI",'1C TSsoustraitance'!$AP330=0),0,(('1C TSsoustraitance'!$X330)/'1C TSsoustraitance'!$AP330))</f>
        <v>0</v>
      </c>
      <c r="U613" s="669">
        <f>IF(OR('1C TSsoustraitance'!$D330="",'1C TSsoustraitance'!$E330="OUI",'1C TSsoustraitance'!$AP330=0),0,(('1C TSsoustraitance'!$Y330)/'1C TSsoustraitance'!$AP330))</f>
        <v>0</v>
      </c>
      <c r="V613" s="669">
        <f>IF(OR('1C TSsoustraitance'!$D330="",'1C TSsoustraitance'!$E330="OUI",'1C TSsoustraitance'!$AP330=0),0,(('1C TSsoustraitance'!$Z330)/'1C TSsoustraitance'!$AP330))</f>
        <v>0</v>
      </c>
      <c r="W613" s="669">
        <f>IF(OR('1C TSsoustraitance'!$D330="",'1C TSsoustraitance'!$E330="OUI",'1C TSsoustraitance'!$AP330=0),0,(('1C TSsoustraitance'!$AA330)/'1C TSsoustraitance'!$AP330))</f>
        <v>0</v>
      </c>
      <c r="X613" s="669">
        <f>IF(OR('1C TSsoustraitance'!$D330="",'1C TSsoustraitance'!$E330="OUI",'1C TSsoustraitance'!$AP330=0),0,(('1C TSsoustraitance'!$AB330)/'1C TSsoustraitance'!$AP330))</f>
        <v>0</v>
      </c>
      <c r="Y613" s="669">
        <f>IF(OR('1C TSsoustraitance'!$D330="",'1C TSsoustraitance'!$E330="OUI",'1C TSsoustraitance'!$AP330=0),0,(('1C TSsoustraitance'!$AC330)/'1C TSsoustraitance'!$AP330))</f>
        <v>0</v>
      </c>
      <c r="Z613" s="669">
        <f>IF(OR('1C TSsoustraitance'!$D330="",'1C TSsoustraitance'!$E330="OUI",'1C TSsoustraitance'!$AP330=0),0,(('1C TSsoustraitance'!$AD330)/'1C TSsoustraitance'!$AP330))</f>
        <v>0</v>
      </c>
      <c r="AA613" s="669">
        <f>IF(OR('1C TSsoustraitance'!$D330="",'1C TSsoustraitance'!$E330="OUI",'1C TSsoustraitance'!$AP330=0),0,(('1C TSsoustraitance'!$AE330)/'1C TSsoustraitance'!$AP330))</f>
        <v>0</v>
      </c>
      <c r="AB613" s="669">
        <f>IF(OR('1C TSsoustraitance'!$D330="",'1C TSsoustraitance'!$E330="OUI",'1C TSsoustraitance'!$AP330=0),0,(('1C TSsoustraitance'!$AF330)/'1C TSsoustraitance'!$AP330))</f>
        <v>0</v>
      </c>
      <c r="AC613" s="669">
        <f>IF(OR('1C TSsoustraitance'!$D330="",'1C TSsoustraitance'!$E330="OUI",'1C TSsoustraitance'!$AP330=0),0,(('1C TSsoustraitance'!$AG330)/'1C TSsoustraitance'!$AP330))</f>
        <v>0</v>
      </c>
      <c r="AD613" s="669">
        <f>IF(OR('1C TSsoustraitance'!$D330="",'1C TSsoustraitance'!$E330="OUI",'1C TSsoustraitance'!$AP330=0),0,(('1C TSsoustraitance'!$AH330)/'1C TSsoustraitance'!$AP330))</f>
        <v>0</v>
      </c>
      <c r="AE613" s="669">
        <f>IF(OR('1C TSsoustraitance'!$D330="",'1C TSsoustraitance'!$E330="OUI",'1C TSsoustraitance'!$AP330=0),0,(('1C TSsoustraitance'!$AI330)/'1C TSsoustraitance'!$AP330))</f>
        <v>0</v>
      </c>
      <c r="AF613" s="669">
        <f>IF(OR('1C TSsoustraitance'!$D330="",'1C TSsoustraitance'!$E330="OUI",'1C TSsoustraitance'!$AP330=0),0,(('1C TSsoustraitance'!$AJ330)/'1C TSsoustraitance'!$AP330))</f>
        <v>0</v>
      </c>
      <c r="AG613" s="669">
        <f>IF(OR('1C TSsoustraitance'!$D330="",'1C TSsoustraitance'!$E330="OUI",'1C TSsoustraitance'!$AP330=0),0,(('1C TSsoustraitance'!$AK330)/'1C TSsoustraitance'!$AP330))</f>
        <v>0</v>
      </c>
      <c r="AH613" s="669">
        <f>IF(OR('1C TSsoustraitance'!$D330="",'1C TSsoustraitance'!$E330="OUI",'1C TSsoustraitance'!$AP330=0),0,(('1C TSsoustraitance'!$AL330)/'1C TSsoustraitance'!$AP330))</f>
        <v>0</v>
      </c>
      <c r="AI613" s="669">
        <f>IF(OR('1C TSsoustraitance'!$D330="",'1C TSsoustraitance'!$E330="OUI",'1C TSsoustraitance'!$AP330=0),0,(('1C TSsoustraitance'!$AM330)/'1C TSsoustraitance'!$AP330))</f>
        <v>0</v>
      </c>
      <c r="AJ613" s="669">
        <f>IF(OR('1C TSsoustraitance'!$D330="",'1C TSsoustraitance'!$E330="OUI",'1C TSsoustraitance'!$AP330=0),0,(('1C TSsoustraitance'!$AN330)/'1C TSsoustraitance'!$AP330))</f>
        <v>0</v>
      </c>
      <c r="AK613" s="669">
        <f t="shared" si="147"/>
        <v>0</v>
      </c>
      <c r="AL613" s="668">
        <f t="shared" si="148"/>
        <v>0</v>
      </c>
      <c r="AM613" s="670">
        <f>IF(Tableau7[[#This Row],[N° pièce]]="",0,(Tableau7[[#This Row],[hors TVA]]+(Tableau7[[#This Row],[hors TVA]]*Tableau7[[#This Row],[Taux TVA]])-(Tableau7[[#This Row],[hors TVA]]*Tableau7[[#This Row],[Taux TVA]]*Tableau7[[#This Row],[Régime TVA: Récupération]]))*Tableau7[[#This Row],[Type 1]])</f>
        <v>0</v>
      </c>
      <c r="AN613" s="670">
        <f>IF(Tableau7[[#This Row],[N° pièce]]="",0,IF($K$2="pôle",((Tableau7[[#This Row],[hors TVA]]+(Tableau7[[#This Row],[hors TVA]]*Tableau7[[#This Row],[Taux TVA]])-(Tableau7[[#This Row],[hors TVA]]*Tableau7[[#This Row],[Taux TVA]]*Tableau7[[#This Row],[Régime TVA: Récupération]]))*Tableau7[[#This Row],[Type 2]]),0))</f>
        <v>0</v>
      </c>
      <c r="AO613" s="670">
        <f t="shared" si="139"/>
        <v>0</v>
      </c>
      <c r="AP613" s="255">
        <f t="shared" si="149"/>
        <v>0</v>
      </c>
      <c r="AQ613" s="506">
        <f t="shared" si="150"/>
        <v>0</v>
      </c>
      <c r="AR613" s="671"/>
      <c r="AS613" s="512"/>
      <c r="AT613" s="513" t="str">
        <f>IF(('1C TSsoustraitance'!AP330*FICHE!C$14&lt;J613),"Forfait limité à "&amp;FICHE!C$14&amp;"€/jour","")</f>
        <v/>
      </c>
      <c r="AU613" s="797"/>
      <c r="AV613" s="484"/>
      <c r="AW613" s="484"/>
      <c r="AX613" s="484"/>
      <c r="AY613" s="484"/>
      <c r="AZ613" s="484"/>
      <c r="BA613" s="4"/>
      <c r="BB613" s="4"/>
      <c r="BC613" s="4"/>
      <c r="BD613" s="4"/>
      <c r="BE613" s="4"/>
      <c r="BF613" s="4"/>
      <c r="BG613" s="4"/>
      <c r="BH613" s="4"/>
      <c r="BI613" s="4"/>
      <c r="BJ613" s="4"/>
      <c r="BK613" s="4"/>
      <c r="BL613" s="4"/>
      <c r="BM613" s="4"/>
      <c r="BN613" s="4"/>
      <c r="BO613" s="4"/>
      <c r="BP613" s="4"/>
      <c r="BQ613" s="4"/>
      <c r="BR613" s="4"/>
      <c r="BS613" s="4"/>
      <c r="BT613" s="4"/>
      <c r="BU613" s="4"/>
      <c r="BV613" s="4"/>
      <c r="BW613" s="4"/>
      <c r="BX613" s="4"/>
      <c r="BY613" s="4"/>
      <c r="BZ613" s="4"/>
      <c r="CA613" s="4"/>
      <c r="CB613" s="4"/>
      <c r="CC613" s="4"/>
      <c r="CD613" s="4"/>
      <c r="CE613" s="4"/>
      <c r="CF613" s="4"/>
      <c r="CG613" s="4"/>
      <c r="CH613" s="4"/>
      <c r="CI613" s="4"/>
      <c r="CJ613" s="4"/>
      <c r="CK613" s="4"/>
      <c r="CL613" s="4"/>
      <c r="CM613" s="4"/>
      <c r="CN613" s="4"/>
      <c r="CO613" s="4"/>
      <c r="CP613" s="4"/>
      <c r="CQ613" s="4"/>
      <c r="CR613" s="4"/>
      <c r="CS613" s="4"/>
      <c r="CT613" s="4"/>
      <c r="CU613" s="4"/>
      <c r="CV613" s="4"/>
      <c r="CW613" s="4"/>
      <c r="CX613" s="4"/>
      <c r="CY613" s="4"/>
      <c r="CZ613" s="4"/>
      <c r="DA613" s="4"/>
      <c r="DB613" s="4"/>
      <c r="DC613" s="4"/>
      <c r="DD613" s="4"/>
      <c r="DE613" s="4"/>
      <c r="DF613" s="4"/>
      <c r="DG613" s="4"/>
      <c r="DH613" s="4"/>
      <c r="DI613" s="4"/>
      <c r="DJ613" s="4"/>
      <c r="DK613" s="4"/>
      <c r="DL613" s="4"/>
      <c r="DM613" s="4"/>
      <c r="DN613" s="4"/>
      <c r="DO613" s="4"/>
      <c r="DP613" s="4"/>
      <c r="DQ613" s="4"/>
      <c r="DR613" s="4"/>
      <c r="DS613" s="4"/>
      <c r="DT613" s="4"/>
      <c r="DU613" s="4"/>
      <c r="DV613" s="4"/>
      <c r="DW613" s="4"/>
      <c r="DX613" s="4"/>
      <c r="DY613" s="4"/>
      <c r="DZ613" s="4"/>
      <c r="EA613" s="4"/>
      <c r="EB613" s="4"/>
      <c r="EC613" s="4"/>
      <c r="ED613" s="4"/>
      <c r="EE613" s="4"/>
      <c r="EF613" s="4"/>
      <c r="EG613" s="4"/>
      <c r="EH613" s="4"/>
      <c r="EI613" s="4"/>
      <c r="EJ613" s="4"/>
      <c r="EK613" s="4"/>
      <c r="EL613" s="4"/>
      <c r="EM613" s="4"/>
      <c r="EN613" s="4"/>
      <c r="EO613" s="4"/>
      <c r="EP613" s="4"/>
      <c r="EQ613" s="4"/>
      <c r="ER613" s="4"/>
      <c r="ES613" s="4"/>
      <c r="ET613" s="4"/>
      <c r="EU613" s="4"/>
      <c r="EV613" s="4"/>
      <c r="EW613" s="4"/>
      <c r="EX613" s="4"/>
      <c r="EY613" s="4"/>
      <c r="EZ613" s="4"/>
      <c r="FA613" s="4"/>
      <c r="FB613" s="4"/>
      <c r="FC613" s="4"/>
      <c r="FD613" s="4"/>
      <c r="FE613" s="4"/>
      <c r="FF613" s="4"/>
      <c r="FG613" s="4"/>
      <c r="FH613" s="4"/>
      <c r="FI613" s="4"/>
      <c r="FJ613" s="4"/>
      <c r="FK613" s="4"/>
      <c r="FL613" s="4"/>
      <c r="FM613" s="4"/>
      <c r="FN613" s="4"/>
      <c r="FO613" s="4"/>
      <c r="FP613" s="4"/>
      <c r="FQ613" s="4"/>
      <c r="FR613" s="4"/>
      <c r="FS613" s="4"/>
      <c r="FT613" s="4"/>
      <c r="FU613" s="4"/>
      <c r="FV613" s="4"/>
      <c r="FW613" s="4"/>
      <c r="FX613" s="4"/>
      <c r="FY613" s="4"/>
      <c r="FZ613" s="4"/>
      <c r="GA613" s="4"/>
      <c r="GB613" s="4"/>
      <c r="GC613" s="4"/>
      <c r="GD613" s="4"/>
      <c r="GE613" s="4"/>
      <c r="GF613" s="4"/>
      <c r="GG613" s="4"/>
      <c r="GH613" s="4"/>
      <c r="GI613" s="4"/>
      <c r="GJ613" s="4"/>
      <c r="GK613" s="4"/>
      <c r="GL613" s="4"/>
      <c r="GM613" s="4"/>
      <c r="GN613" s="4"/>
      <c r="GO613" s="4"/>
      <c r="GP613" s="4"/>
      <c r="GQ613" s="4"/>
      <c r="GR613" s="4"/>
      <c r="GS613" s="4"/>
      <c r="GT613" s="4"/>
      <c r="GU613" s="4"/>
      <c r="GV613" s="4"/>
      <c r="GW613" s="4"/>
      <c r="GX613" s="4"/>
      <c r="GY613" s="4"/>
      <c r="GZ613" s="4"/>
      <c r="HA613" s="4"/>
      <c r="HB613" s="4"/>
      <c r="HC613" s="4"/>
    </row>
    <row r="614" spans="1:211" s="380" customFormat="1" ht="13.9" customHeight="1">
      <c r="A614" s="828" t="str">
        <f>IF('1C TSsoustraitance'!$A331&lt;&gt;0,'1C TSsoustraitance'!$A331,"")</f>
        <v/>
      </c>
      <c r="B614" s="530"/>
      <c r="C614" s="513" t="str">
        <f>IF('1C TSsoustraitance'!$A331&lt;&gt;0,'1C TSsoustraitance'!$B331,"")</f>
        <v/>
      </c>
      <c r="D614" s="513" t="str">
        <f>IF('1C TSsoustraitance'!$A331&lt;&gt;0,'1C TSsoustraitance'!$C331,"")</f>
        <v/>
      </c>
      <c r="E614" s="684"/>
      <c r="F614" s="685"/>
      <c r="G614" s="666">
        <f>'1C TSsoustraitance'!$D331</f>
        <v>0</v>
      </c>
      <c r="H614" s="533">
        <v>0.21</v>
      </c>
      <c r="I614" s="533">
        <v>1</v>
      </c>
      <c r="J614" s="534"/>
      <c r="K614" s="667">
        <f t="shared" si="146"/>
        <v>0</v>
      </c>
      <c r="L614" s="668">
        <f>IF(OR('1C TSsoustraitance'!$D331="",'1C TSsoustraitance'!$AP331=0),0,IF(AND('1C TSsoustraitance'!$D331&lt;&gt;"",$K$2="Pôle",'1C TSsoustraitance'!$E331="OUI"),(('1C TSsoustraitance'!$F331+'1C TSsoustraitance'!$G331+'1C TSsoustraitance'!$H331+'1C TSsoustraitance'!$I331+'1C TSsoustraitance'!$M331)/'1C TSsoustraitance'!$R331),IF(AND('1C TSsoustraitance'!$D331&lt;&gt;"",$K$2="Pôle",'1C TSsoustraitance'!$E331="NON"),(('1C TSsoustraitance'!$F331+'1C TSsoustraitance'!$G331+'1C TSsoustraitance'!$H331+'1C TSsoustraitance'!$I331+'1C TSsoustraitance'!$M331)/'1C TSsoustraitance'!$AP331),IF(AND('1C TSsoustraitance'!$D331&lt;&gt;"",$K$2&lt;&gt;"Pôle",'1C TSsoustraitance'!$E331="OUI"),(('1C TSsoustraitance'!$F331+'1C TSsoustraitance'!$G331+'1C TSsoustraitance'!$H331+'1C TSsoustraitance'!$I331+'1C TSsoustraitance'!$J331+'1C TSsoustraitance'!$K331+'1C TSsoustraitance'!$L331+'1C TSsoustraitance'!$M331+'1C TSsoustraitance'!$N331+'1C TSsoustraitance'!$O331+'1C TSsoustraitance'!$P331+'1C TSsoustraitance'!$Q331)/'1C TSsoustraitance'!$R331),IF(AND('1C TSsoustraitance'!$D331&lt;&gt;"",$K$2&lt;&gt;"Pôle",'1C TSsoustraitance'!$E331="NON"),(('1C TSsoustraitance'!$F331+'1C TSsoustraitance'!$G331+'1C TSsoustraitance'!$H331+'1C TSsoustraitance'!$I331+'1C TSsoustraitance'!$J331+'1C TSsoustraitance'!$K331+'1C TSsoustraitance'!$L331+'1C TSsoustraitance'!$M331+'1C TSsoustraitance'!$N331+'1C TSsoustraitance'!$O331+'1C TSsoustraitance'!$P331+'1C TSsoustraitance'!$Q331))/'1C TSsoustraitance'!$AP331)))))</f>
        <v>0</v>
      </c>
      <c r="M614" s="668">
        <f>IF(OR('1C TSsoustraitance'!$D331="",'1C TSsoustraitance'!AP$13=0),0,IF(AND('1C TSsoustraitance'!$D331&lt;&gt;"",$K$2="Pôle",'1C TSsoustraitance'!$E331="OUI"),(('1C TSsoustraitance'!$J331+'1C TSsoustraitance'!$K331+'1C TSsoustraitance'!$L331)/'1C TSsoustraitance'!$R331),IF(AND('1C TSsoustraitance'!$D331&lt;&gt;"",$K$2="Pôle",'1C TSsoustraitance'!$E331="NON"),(('1C TSsoustraitance'!$J331+'1C TSsoustraitance'!$K331+'1C TSsoustraitance'!$L331)/'1C TSsoustraitance'!$AP331),IF(AND('1C TSsoustraitance'!$D331&lt;&gt;"",$K$2&lt;&gt;"Pôle"),0))))</f>
        <v>0</v>
      </c>
      <c r="N614" s="668">
        <f t="shared" si="144"/>
        <v>0</v>
      </c>
      <c r="O614" s="669">
        <f>IF(OR('1C TSsoustraitance'!$D331="",'1C TSsoustraitance'!$E331="OUI",'1C TSsoustraitance'!$AP331=0),0,(('1C TSsoustraitance'!$S331)/'1C TSsoustraitance'!$AP331))</f>
        <v>0</v>
      </c>
      <c r="P614" s="669">
        <f>IF(OR('1C TSsoustraitance'!$D331="",'1C TSsoustraitance'!$E331="OUI",'1C TSsoustraitance'!$AP331=0),0,(('1C TSsoustraitance'!$T331)/'1C TSsoustraitance'!$AP331))</f>
        <v>0</v>
      </c>
      <c r="Q614" s="669">
        <f>IF(OR('1C TSsoustraitance'!$D331="",'1C TSsoustraitance'!$E331="OUI",'1C TSsoustraitance'!$AP331=0),0,(('1C TSsoustraitance'!$U331)/'1C TSsoustraitance'!$AP331))</f>
        <v>0</v>
      </c>
      <c r="R614" s="669">
        <f>IF(OR('1C TSsoustraitance'!$D331="",'1C TSsoustraitance'!$E331="OUI",'1C TSsoustraitance'!$AP331=0),0,(('1C TSsoustraitance'!$V331)/'1C TSsoustraitance'!$AP331))</f>
        <v>0</v>
      </c>
      <c r="S614" s="669">
        <f>IF(OR('1C TSsoustraitance'!$D331="",'1C TSsoustraitance'!$E331="OUI",'1C TSsoustraitance'!$AP331=0),0,(('1C TSsoustraitance'!$W331)/'1C TSsoustraitance'!$AP331))</f>
        <v>0</v>
      </c>
      <c r="T614" s="669">
        <f>IF(OR('1C TSsoustraitance'!$D331="",'1C TSsoustraitance'!$E331="OUI",'1C TSsoustraitance'!$AP331=0),0,(('1C TSsoustraitance'!$X331)/'1C TSsoustraitance'!$AP331))</f>
        <v>0</v>
      </c>
      <c r="U614" s="669">
        <f>IF(OR('1C TSsoustraitance'!$D331="",'1C TSsoustraitance'!$E331="OUI",'1C TSsoustraitance'!$AP331=0),0,(('1C TSsoustraitance'!$Y331)/'1C TSsoustraitance'!$AP331))</f>
        <v>0</v>
      </c>
      <c r="V614" s="669">
        <f>IF(OR('1C TSsoustraitance'!$D331="",'1C TSsoustraitance'!$E331="OUI",'1C TSsoustraitance'!$AP331=0),0,(('1C TSsoustraitance'!$Z331)/'1C TSsoustraitance'!$AP331))</f>
        <v>0</v>
      </c>
      <c r="W614" s="669">
        <f>IF(OR('1C TSsoustraitance'!$D331="",'1C TSsoustraitance'!$E331="OUI",'1C TSsoustraitance'!$AP331=0),0,(('1C TSsoustraitance'!$AA331)/'1C TSsoustraitance'!$AP331))</f>
        <v>0</v>
      </c>
      <c r="X614" s="669">
        <f>IF(OR('1C TSsoustraitance'!$D331="",'1C TSsoustraitance'!$E331="OUI",'1C TSsoustraitance'!$AP331=0),0,(('1C TSsoustraitance'!$AB331)/'1C TSsoustraitance'!$AP331))</f>
        <v>0</v>
      </c>
      <c r="Y614" s="669">
        <f>IF(OR('1C TSsoustraitance'!$D331="",'1C TSsoustraitance'!$E331="OUI",'1C TSsoustraitance'!$AP331=0),0,(('1C TSsoustraitance'!$AC331)/'1C TSsoustraitance'!$AP331))</f>
        <v>0</v>
      </c>
      <c r="Z614" s="669">
        <f>IF(OR('1C TSsoustraitance'!$D331="",'1C TSsoustraitance'!$E331="OUI",'1C TSsoustraitance'!$AP331=0),0,(('1C TSsoustraitance'!$AD331)/'1C TSsoustraitance'!$AP331))</f>
        <v>0</v>
      </c>
      <c r="AA614" s="669">
        <f>IF(OR('1C TSsoustraitance'!$D331="",'1C TSsoustraitance'!$E331="OUI",'1C TSsoustraitance'!$AP331=0),0,(('1C TSsoustraitance'!$AE331)/'1C TSsoustraitance'!$AP331))</f>
        <v>0</v>
      </c>
      <c r="AB614" s="669">
        <f>IF(OR('1C TSsoustraitance'!$D331="",'1C TSsoustraitance'!$E331="OUI",'1C TSsoustraitance'!$AP331=0),0,(('1C TSsoustraitance'!$AF331)/'1C TSsoustraitance'!$AP331))</f>
        <v>0</v>
      </c>
      <c r="AC614" s="669">
        <f>IF(OR('1C TSsoustraitance'!$D331="",'1C TSsoustraitance'!$E331="OUI",'1C TSsoustraitance'!$AP331=0),0,(('1C TSsoustraitance'!$AG331)/'1C TSsoustraitance'!$AP331))</f>
        <v>0</v>
      </c>
      <c r="AD614" s="669">
        <f>IF(OR('1C TSsoustraitance'!$D331="",'1C TSsoustraitance'!$E331="OUI",'1C TSsoustraitance'!$AP331=0),0,(('1C TSsoustraitance'!$AH331)/'1C TSsoustraitance'!$AP331))</f>
        <v>0</v>
      </c>
      <c r="AE614" s="669">
        <f>IF(OR('1C TSsoustraitance'!$D331="",'1C TSsoustraitance'!$E331="OUI",'1C TSsoustraitance'!$AP331=0),0,(('1C TSsoustraitance'!$AI331)/'1C TSsoustraitance'!$AP331))</f>
        <v>0</v>
      </c>
      <c r="AF614" s="669">
        <f>IF(OR('1C TSsoustraitance'!$D331="",'1C TSsoustraitance'!$E331="OUI",'1C TSsoustraitance'!$AP331=0),0,(('1C TSsoustraitance'!$AJ331)/'1C TSsoustraitance'!$AP331))</f>
        <v>0</v>
      </c>
      <c r="AG614" s="669">
        <f>IF(OR('1C TSsoustraitance'!$D331="",'1C TSsoustraitance'!$E331="OUI",'1C TSsoustraitance'!$AP331=0),0,(('1C TSsoustraitance'!$AK331)/'1C TSsoustraitance'!$AP331))</f>
        <v>0</v>
      </c>
      <c r="AH614" s="669">
        <f>IF(OR('1C TSsoustraitance'!$D331="",'1C TSsoustraitance'!$E331="OUI",'1C TSsoustraitance'!$AP331=0),0,(('1C TSsoustraitance'!$AL331)/'1C TSsoustraitance'!$AP331))</f>
        <v>0</v>
      </c>
      <c r="AI614" s="669">
        <f>IF(OR('1C TSsoustraitance'!$D331="",'1C TSsoustraitance'!$E331="OUI",'1C TSsoustraitance'!$AP331=0),0,(('1C TSsoustraitance'!$AM331)/'1C TSsoustraitance'!$AP331))</f>
        <v>0</v>
      </c>
      <c r="AJ614" s="669">
        <f>IF(OR('1C TSsoustraitance'!$D331="",'1C TSsoustraitance'!$E331="OUI",'1C TSsoustraitance'!$AP331=0),0,(('1C TSsoustraitance'!$AN331)/'1C TSsoustraitance'!$AP331))</f>
        <v>0</v>
      </c>
      <c r="AK614" s="669">
        <f t="shared" si="147"/>
        <v>0</v>
      </c>
      <c r="AL614" s="668">
        <f t="shared" si="148"/>
        <v>0</v>
      </c>
      <c r="AM614" s="670">
        <f>IF(Tableau7[[#This Row],[N° pièce]]="",0,(Tableau7[[#This Row],[hors TVA]]+(Tableau7[[#This Row],[hors TVA]]*Tableau7[[#This Row],[Taux TVA]])-(Tableau7[[#This Row],[hors TVA]]*Tableau7[[#This Row],[Taux TVA]]*Tableau7[[#This Row],[Régime TVA: Récupération]]))*Tableau7[[#This Row],[Type 1]])</f>
        <v>0</v>
      </c>
      <c r="AN614" s="670">
        <f>IF(Tableau7[[#This Row],[N° pièce]]="",0,IF($K$2="pôle",((Tableau7[[#This Row],[hors TVA]]+(Tableau7[[#This Row],[hors TVA]]*Tableau7[[#This Row],[Taux TVA]])-(Tableau7[[#This Row],[hors TVA]]*Tableau7[[#This Row],[Taux TVA]]*Tableau7[[#This Row],[Régime TVA: Récupération]]))*Tableau7[[#This Row],[Type 2]]),0))</f>
        <v>0</v>
      </c>
      <c r="AO614" s="670">
        <f t="shared" si="139"/>
        <v>0</v>
      </c>
      <c r="AP614" s="255">
        <f t="shared" si="149"/>
        <v>0</v>
      </c>
      <c r="AQ614" s="506">
        <f t="shared" si="150"/>
        <v>0</v>
      </c>
      <c r="AR614" s="671"/>
      <c r="AS614" s="512"/>
      <c r="AT614" s="513" t="str">
        <f>IF(('1C TSsoustraitance'!AP331*FICHE!C$14&lt;J614),"Forfait limité à "&amp;FICHE!C$14&amp;"€/jour","")</f>
        <v/>
      </c>
      <c r="AU614" s="797"/>
      <c r="AV614" s="484"/>
      <c r="AW614" s="484"/>
      <c r="AX614" s="484"/>
      <c r="AY614" s="484"/>
      <c r="AZ614" s="484"/>
      <c r="BA614" s="4"/>
      <c r="BB614" s="4"/>
      <c r="BC614" s="4"/>
      <c r="BD614" s="4"/>
      <c r="BE614" s="4"/>
      <c r="BF614" s="4"/>
      <c r="BG614" s="4"/>
      <c r="BH614" s="4"/>
      <c r="BI614" s="4"/>
      <c r="BJ614" s="4"/>
      <c r="BK614" s="4"/>
      <c r="BL614" s="4"/>
      <c r="BM614" s="4"/>
      <c r="BN614" s="4"/>
      <c r="BO614" s="4"/>
      <c r="BP614" s="4"/>
      <c r="BQ614" s="4"/>
      <c r="BR614" s="4"/>
      <c r="BS614" s="4"/>
      <c r="BT614" s="4"/>
      <c r="BU614" s="4"/>
      <c r="BV614" s="4"/>
      <c r="BW614" s="4"/>
      <c r="BX614" s="4"/>
      <c r="BY614" s="4"/>
      <c r="BZ614" s="4"/>
      <c r="CA614" s="4"/>
      <c r="CB614" s="4"/>
      <c r="CC614" s="4"/>
      <c r="CD614" s="4"/>
      <c r="CE614" s="4"/>
      <c r="CF614" s="4"/>
      <c r="CG614" s="4"/>
      <c r="CH614" s="4"/>
      <c r="CI614" s="4"/>
      <c r="CJ614" s="4"/>
      <c r="CK614" s="4"/>
      <c r="CL614" s="4"/>
      <c r="CM614" s="4"/>
      <c r="CN614" s="4"/>
      <c r="CO614" s="4"/>
      <c r="CP614" s="4"/>
      <c r="CQ614" s="4"/>
      <c r="CR614" s="4"/>
      <c r="CS614" s="4"/>
      <c r="CT614" s="4"/>
      <c r="CU614" s="4"/>
      <c r="CV614" s="4"/>
      <c r="CW614" s="4"/>
      <c r="CX614" s="4"/>
      <c r="CY614" s="4"/>
      <c r="CZ614" s="4"/>
      <c r="DA614" s="4"/>
      <c r="DB614" s="4"/>
      <c r="DC614" s="4"/>
      <c r="DD614" s="4"/>
      <c r="DE614" s="4"/>
      <c r="DF614" s="4"/>
      <c r="DG614" s="4"/>
      <c r="DH614" s="4"/>
      <c r="DI614" s="4"/>
      <c r="DJ614" s="4"/>
      <c r="DK614" s="4"/>
      <c r="DL614" s="4"/>
      <c r="DM614" s="4"/>
      <c r="DN614" s="4"/>
      <c r="DO614" s="4"/>
      <c r="DP614" s="4"/>
      <c r="DQ614" s="4"/>
      <c r="DR614" s="4"/>
      <c r="DS614" s="4"/>
      <c r="DT614" s="4"/>
      <c r="DU614" s="4"/>
      <c r="DV614" s="4"/>
      <c r="DW614" s="4"/>
      <c r="DX614" s="4"/>
      <c r="DY614" s="4"/>
      <c r="DZ614" s="4"/>
      <c r="EA614" s="4"/>
      <c r="EB614" s="4"/>
      <c r="EC614" s="4"/>
      <c r="ED614" s="4"/>
      <c r="EE614" s="4"/>
      <c r="EF614" s="4"/>
      <c r="EG614" s="4"/>
      <c r="EH614" s="4"/>
      <c r="EI614" s="4"/>
      <c r="EJ614" s="4"/>
      <c r="EK614" s="4"/>
      <c r="EL614" s="4"/>
      <c r="EM614" s="4"/>
      <c r="EN614" s="4"/>
      <c r="EO614" s="4"/>
      <c r="EP614" s="4"/>
      <c r="EQ614" s="4"/>
      <c r="ER614" s="4"/>
      <c r="ES614" s="4"/>
      <c r="ET614" s="4"/>
      <c r="EU614" s="4"/>
      <c r="EV614" s="4"/>
      <c r="EW614" s="4"/>
      <c r="EX614" s="4"/>
      <c r="EY614" s="4"/>
      <c r="EZ614" s="4"/>
      <c r="FA614" s="4"/>
      <c r="FB614" s="4"/>
      <c r="FC614" s="4"/>
      <c r="FD614" s="4"/>
      <c r="FE614" s="4"/>
      <c r="FF614" s="4"/>
      <c r="FG614" s="4"/>
      <c r="FH614" s="4"/>
      <c r="FI614" s="4"/>
      <c r="FJ614" s="4"/>
      <c r="FK614" s="4"/>
      <c r="FL614" s="4"/>
      <c r="FM614" s="4"/>
      <c r="FN614" s="4"/>
      <c r="FO614" s="4"/>
      <c r="FP614" s="4"/>
      <c r="FQ614" s="4"/>
      <c r="FR614" s="4"/>
      <c r="FS614" s="4"/>
      <c r="FT614" s="4"/>
      <c r="FU614" s="4"/>
      <c r="FV614" s="4"/>
      <c r="FW614" s="4"/>
      <c r="FX614" s="4"/>
      <c r="FY614" s="4"/>
      <c r="FZ614" s="4"/>
      <c r="GA614" s="4"/>
      <c r="GB614" s="4"/>
      <c r="GC614" s="4"/>
      <c r="GD614" s="4"/>
      <c r="GE614" s="4"/>
      <c r="GF614" s="4"/>
      <c r="GG614" s="4"/>
      <c r="GH614" s="4"/>
      <c r="GI614" s="4"/>
      <c r="GJ614" s="4"/>
      <c r="GK614" s="4"/>
      <c r="GL614" s="4"/>
      <c r="GM614" s="4"/>
      <c r="GN614" s="4"/>
      <c r="GO614" s="4"/>
      <c r="GP614" s="4"/>
      <c r="GQ614" s="4"/>
      <c r="GR614" s="4"/>
      <c r="GS614" s="4"/>
      <c r="GT614" s="4"/>
      <c r="GU614" s="4"/>
      <c r="GV614" s="4"/>
      <c r="GW614" s="4"/>
      <c r="GX614" s="4"/>
      <c r="GY614" s="4"/>
      <c r="GZ614" s="4"/>
      <c r="HA614" s="4"/>
      <c r="HB614" s="4"/>
      <c r="HC614" s="4"/>
    </row>
    <row r="615" spans="1:211" s="380" customFormat="1" ht="13.9" customHeight="1">
      <c r="A615" s="828" t="str">
        <f>IF('1C TSsoustraitance'!$A332&lt;&gt;0,'1C TSsoustraitance'!$A332,"")</f>
        <v/>
      </c>
      <c r="B615" s="530"/>
      <c r="C615" s="513" t="str">
        <f>IF('1C TSsoustraitance'!$A332&lt;&gt;0,'1C TSsoustraitance'!$B332,"")</f>
        <v/>
      </c>
      <c r="D615" s="513" t="str">
        <f>IF('1C TSsoustraitance'!$A332&lt;&gt;0,'1C TSsoustraitance'!$C332,"")</f>
        <v/>
      </c>
      <c r="E615" s="684"/>
      <c r="F615" s="685"/>
      <c r="G615" s="666">
        <f>'1C TSsoustraitance'!$D332</f>
        <v>0</v>
      </c>
      <c r="H615" s="533">
        <v>0.21</v>
      </c>
      <c r="I615" s="533">
        <v>1</v>
      </c>
      <c r="J615" s="534"/>
      <c r="K615" s="667">
        <f t="shared" si="146"/>
        <v>0</v>
      </c>
      <c r="L615" s="668">
        <f>IF(OR('1C TSsoustraitance'!$D332="",'1C TSsoustraitance'!$AP332=0),0,IF(AND('1C TSsoustraitance'!$D332&lt;&gt;"",$K$2="Pôle",'1C TSsoustraitance'!$E332="OUI"),(('1C TSsoustraitance'!$F332+'1C TSsoustraitance'!$G332+'1C TSsoustraitance'!$H332+'1C TSsoustraitance'!$I332+'1C TSsoustraitance'!$M332)/'1C TSsoustraitance'!$R332),IF(AND('1C TSsoustraitance'!$D332&lt;&gt;"",$K$2="Pôle",'1C TSsoustraitance'!$E332="NON"),(('1C TSsoustraitance'!$F332+'1C TSsoustraitance'!$G332+'1C TSsoustraitance'!$H332+'1C TSsoustraitance'!$I332+'1C TSsoustraitance'!$M332)/'1C TSsoustraitance'!$AP332),IF(AND('1C TSsoustraitance'!$D332&lt;&gt;"",$K$2&lt;&gt;"Pôle",'1C TSsoustraitance'!$E332="OUI"),(('1C TSsoustraitance'!$F332+'1C TSsoustraitance'!$G332+'1C TSsoustraitance'!$H332+'1C TSsoustraitance'!$I332+'1C TSsoustraitance'!$J332+'1C TSsoustraitance'!$K332+'1C TSsoustraitance'!$L332+'1C TSsoustraitance'!$M332+'1C TSsoustraitance'!$N332+'1C TSsoustraitance'!$O332+'1C TSsoustraitance'!$P332+'1C TSsoustraitance'!$Q332)/'1C TSsoustraitance'!$R332),IF(AND('1C TSsoustraitance'!$D332&lt;&gt;"",$K$2&lt;&gt;"Pôle",'1C TSsoustraitance'!$E332="NON"),(('1C TSsoustraitance'!$F332+'1C TSsoustraitance'!$G332+'1C TSsoustraitance'!$H332+'1C TSsoustraitance'!$I332+'1C TSsoustraitance'!$J332+'1C TSsoustraitance'!$K332+'1C TSsoustraitance'!$L332+'1C TSsoustraitance'!$M332+'1C TSsoustraitance'!$N332+'1C TSsoustraitance'!$O332+'1C TSsoustraitance'!$P332+'1C TSsoustraitance'!$Q332))/'1C TSsoustraitance'!$AP332)))))</f>
        <v>0</v>
      </c>
      <c r="M615" s="668">
        <f>IF(OR('1C TSsoustraitance'!$D332="",'1C TSsoustraitance'!AP$13=0),0,IF(AND('1C TSsoustraitance'!$D332&lt;&gt;"",$K$2="Pôle",'1C TSsoustraitance'!$E332="OUI"),(('1C TSsoustraitance'!$J332+'1C TSsoustraitance'!$K332+'1C TSsoustraitance'!$L332)/'1C TSsoustraitance'!$R332),IF(AND('1C TSsoustraitance'!$D332&lt;&gt;"",$K$2="Pôle",'1C TSsoustraitance'!$E332="NON"),(('1C TSsoustraitance'!$J332+'1C TSsoustraitance'!$K332+'1C TSsoustraitance'!$L332)/'1C TSsoustraitance'!$AP332),IF(AND('1C TSsoustraitance'!$D332&lt;&gt;"",$K$2&lt;&gt;"Pôle"),0))))</f>
        <v>0</v>
      </c>
      <c r="N615" s="668">
        <f t="shared" si="144"/>
        <v>0</v>
      </c>
      <c r="O615" s="669">
        <f>IF(OR('1C TSsoustraitance'!$D332="",'1C TSsoustraitance'!$E332="OUI",'1C TSsoustraitance'!$AP332=0),0,(('1C TSsoustraitance'!$S332)/'1C TSsoustraitance'!$AP332))</f>
        <v>0</v>
      </c>
      <c r="P615" s="669">
        <f>IF(OR('1C TSsoustraitance'!$D332="",'1C TSsoustraitance'!$E332="OUI",'1C TSsoustraitance'!$AP332=0),0,(('1C TSsoustraitance'!$T332)/'1C TSsoustraitance'!$AP332))</f>
        <v>0</v>
      </c>
      <c r="Q615" s="669">
        <f>IF(OR('1C TSsoustraitance'!$D332="",'1C TSsoustraitance'!$E332="OUI",'1C TSsoustraitance'!$AP332=0),0,(('1C TSsoustraitance'!$U332)/'1C TSsoustraitance'!$AP332))</f>
        <v>0</v>
      </c>
      <c r="R615" s="669">
        <f>IF(OR('1C TSsoustraitance'!$D332="",'1C TSsoustraitance'!$E332="OUI",'1C TSsoustraitance'!$AP332=0),0,(('1C TSsoustraitance'!$V332)/'1C TSsoustraitance'!$AP332))</f>
        <v>0</v>
      </c>
      <c r="S615" s="669">
        <f>IF(OR('1C TSsoustraitance'!$D332="",'1C TSsoustraitance'!$E332="OUI",'1C TSsoustraitance'!$AP332=0),0,(('1C TSsoustraitance'!$W332)/'1C TSsoustraitance'!$AP332))</f>
        <v>0</v>
      </c>
      <c r="T615" s="669">
        <f>IF(OR('1C TSsoustraitance'!$D332="",'1C TSsoustraitance'!$E332="OUI",'1C TSsoustraitance'!$AP332=0),0,(('1C TSsoustraitance'!$X332)/'1C TSsoustraitance'!$AP332))</f>
        <v>0</v>
      </c>
      <c r="U615" s="669">
        <f>IF(OR('1C TSsoustraitance'!$D332="",'1C TSsoustraitance'!$E332="OUI",'1C TSsoustraitance'!$AP332=0),0,(('1C TSsoustraitance'!$Y332)/'1C TSsoustraitance'!$AP332))</f>
        <v>0</v>
      </c>
      <c r="V615" s="669">
        <f>IF(OR('1C TSsoustraitance'!$D332="",'1C TSsoustraitance'!$E332="OUI",'1C TSsoustraitance'!$AP332=0),0,(('1C TSsoustraitance'!$Z332)/'1C TSsoustraitance'!$AP332))</f>
        <v>0</v>
      </c>
      <c r="W615" s="669">
        <f>IF(OR('1C TSsoustraitance'!$D332="",'1C TSsoustraitance'!$E332="OUI",'1C TSsoustraitance'!$AP332=0),0,(('1C TSsoustraitance'!$AA332)/'1C TSsoustraitance'!$AP332))</f>
        <v>0</v>
      </c>
      <c r="X615" s="669">
        <f>IF(OR('1C TSsoustraitance'!$D332="",'1C TSsoustraitance'!$E332="OUI",'1C TSsoustraitance'!$AP332=0),0,(('1C TSsoustraitance'!$AB332)/'1C TSsoustraitance'!$AP332))</f>
        <v>0</v>
      </c>
      <c r="Y615" s="669">
        <f>IF(OR('1C TSsoustraitance'!$D332="",'1C TSsoustraitance'!$E332="OUI",'1C TSsoustraitance'!$AP332=0),0,(('1C TSsoustraitance'!$AC332)/'1C TSsoustraitance'!$AP332))</f>
        <v>0</v>
      </c>
      <c r="Z615" s="669">
        <f>IF(OR('1C TSsoustraitance'!$D332="",'1C TSsoustraitance'!$E332="OUI",'1C TSsoustraitance'!$AP332=0),0,(('1C TSsoustraitance'!$AD332)/'1C TSsoustraitance'!$AP332))</f>
        <v>0</v>
      </c>
      <c r="AA615" s="669">
        <f>IF(OR('1C TSsoustraitance'!$D332="",'1C TSsoustraitance'!$E332="OUI",'1C TSsoustraitance'!$AP332=0),0,(('1C TSsoustraitance'!$AE332)/'1C TSsoustraitance'!$AP332))</f>
        <v>0</v>
      </c>
      <c r="AB615" s="669">
        <f>IF(OR('1C TSsoustraitance'!$D332="",'1C TSsoustraitance'!$E332="OUI",'1C TSsoustraitance'!$AP332=0),0,(('1C TSsoustraitance'!$AF332)/'1C TSsoustraitance'!$AP332))</f>
        <v>0</v>
      </c>
      <c r="AC615" s="669">
        <f>IF(OR('1C TSsoustraitance'!$D332="",'1C TSsoustraitance'!$E332="OUI",'1C TSsoustraitance'!$AP332=0),0,(('1C TSsoustraitance'!$AG332)/'1C TSsoustraitance'!$AP332))</f>
        <v>0</v>
      </c>
      <c r="AD615" s="669">
        <f>IF(OR('1C TSsoustraitance'!$D332="",'1C TSsoustraitance'!$E332="OUI",'1C TSsoustraitance'!$AP332=0),0,(('1C TSsoustraitance'!$AH332)/'1C TSsoustraitance'!$AP332))</f>
        <v>0</v>
      </c>
      <c r="AE615" s="669">
        <f>IF(OR('1C TSsoustraitance'!$D332="",'1C TSsoustraitance'!$E332="OUI",'1C TSsoustraitance'!$AP332=0),0,(('1C TSsoustraitance'!$AI332)/'1C TSsoustraitance'!$AP332))</f>
        <v>0</v>
      </c>
      <c r="AF615" s="669">
        <f>IF(OR('1C TSsoustraitance'!$D332="",'1C TSsoustraitance'!$E332="OUI",'1C TSsoustraitance'!$AP332=0),0,(('1C TSsoustraitance'!$AJ332)/'1C TSsoustraitance'!$AP332))</f>
        <v>0</v>
      </c>
      <c r="AG615" s="669">
        <f>IF(OR('1C TSsoustraitance'!$D332="",'1C TSsoustraitance'!$E332="OUI",'1C TSsoustraitance'!$AP332=0),0,(('1C TSsoustraitance'!$AK332)/'1C TSsoustraitance'!$AP332))</f>
        <v>0</v>
      </c>
      <c r="AH615" s="669">
        <f>IF(OR('1C TSsoustraitance'!$D332="",'1C TSsoustraitance'!$E332="OUI",'1C TSsoustraitance'!$AP332=0),0,(('1C TSsoustraitance'!$AL332)/'1C TSsoustraitance'!$AP332))</f>
        <v>0</v>
      </c>
      <c r="AI615" s="669">
        <f>IF(OR('1C TSsoustraitance'!$D332="",'1C TSsoustraitance'!$E332="OUI",'1C TSsoustraitance'!$AP332=0),0,(('1C TSsoustraitance'!$AM332)/'1C TSsoustraitance'!$AP332))</f>
        <v>0</v>
      </c>
      <c r="AJ615" s="669">
        <f>IF(OR('1C TSsoustraitance'!$D332="",'1C TSsoustraitance'!$E332="OUI",'1C TSsoustraitance'!$AP332=0),0,(('1C TSsoustraitance'!$AN332)/'1C TSsoustraitance'!$AP332))</f>
        <v>0</v>
      </c>
      <c r="AK615" s="669">
        <f t="shared" si="147"/>
        <v>0</v>
      </c>
      <c r="AL615" s="668">
        <f t="shared" si="148"/>
        <v>0</v>
      </c>
      <c r="AM615" s="670">
        <f>IF(Tableau7[[#This Row],[N° pièce]]="",0,(Tableau7[[#This Row],[hors TVA]]+(Tableau7[[#This Row],[hors TVA]]*Tableau7[[#This Row],[Taux TVA]])-(Tableau7[[#This Row],[hors TVA]]*Tableau7[[#This Row],[Taux TVA]]*Tableau7[[#This Row],[Régime TVA: Récupération]]))*Tableau7[[#This Row],[Type 1]])</f>
        <v>0</v>
      </c>
      <c r="AN615" s="670">
        <f>IF(Tableau7[[#This Row],[N° pièce]]="",0,IF($K$2="pôle",((Tableau7[[#This Row],[hors TVA]]+(Tableau7[[#This Row],[hors TVA]]*Tableau7[[#This Row],[Taux TVA]])-(Tableau7[[#This Row],[hors TVA]]*Tableau7[[#This Row],[Taux TVA]]*Tableau7[[#This Row],[Régime TVA: Récupération]]))*Tableau7[[#This Row],[Type 2]]),0))</f>
        <v>0</v>
      </c>
      <c r="AO615" s="670">
        <f t="shared" si="139"/>
        <v>0</v>
      </c>
      <c r="AP615" s="255">
        <f t="shared" si="149"/>
        <v>0</v>
      </c>
      <c r="AQ615" s="506">
        <f t="shared" si="150"/>
        <v>0</v>
      </c>
      <c r="AR615" s="671"/>
      <c r="AS615" s="512"/>
      <c r="AT615" s="513" t="str">
        <f>IF(('1C TSsoustraitance'!AP332*FICHE!C$14&lt;J615),"Forfait limité à "&amp;FICHE!C$14&amp;"€/jour","")</f>
        <v/>
      </c>
      <c r="AU615" s="797"/>
      <c r="AV615" s="484"/>
      <c r="AW615" s="484"/>
      <c r="AX615" s="484"/>
      <c r="AY615" s="484"/>
      <c r="AZ615" s="484"/>
      <c r="BA615" s="4"/>
      <c r="BB615" s="4"/>
      <c r="BC615" s="4"/>
      <c r="BD615" s="4"/>
      <c r="BE615" s="4"/>
      <c r="BF615" s="4"/>
      <c r="BG615" s="4"/>
      <c r="BH615" s="4"/>
      <c r="BI615" s="4"/>
      <c r="BJ615" s="4"/>
      <c r="BK615" s="4"/>
      <c r="BL615" s="4"/>
      <c r="BM615" s="4"/>
      <c r="BN615" s="4"/>
      <c r="BO615" s="4"/>
      <c r="BP615" s="4"/>
      <c r="BQ615" s="4"/>
      <c r="BR615" s="4"/>
      <c r="BS615" s="4"/>
      <c r="BT615" s="4"/>
      <c r="BU615" s="4"/>
      <c r="BV615" s="4"/>
      <c r="BW615" s="4"/>
      <c r="BX615" s="4"/>
      <c r="BY615" s="4"/>
      <c r="BZ615" s="4"/>
      <c r="CA615" s="4"/>
      <c r="CB615" s="4"/>
      <c r="CC615" s="4"/>
      <c r="CD615" s="4"/>
      <c r="CE615" s="4"/>
      <c r="CF615" s="4"/>
      <c r="CG615" s="4"/>
      <c r="CH615" s="4"/>
      <c r="CI615" s="4"/>
      <c r="CJ615" s="4"/>
      <c r="CK615" s="4"/>
      <c r="CL615" s="4"/>
      <c r="CM615" s="4"/>
      <c r="CN615" s="4"/>
      <c r="CO615" s="4"/>
      <c r="CP615" s="4"/>
      <c r="CQ615" s="4"/>
      <c r="CR615" s="4"/>
      <c r="CS615" s="4"/>
      <c r="CT615" s="4"/>
      <c r="CU615" s="4"/>
      <c r="CV615" s="4"/>
      <c r="CW615" s="4"/>
      <c r="CX615" s="4"/>
      <c r="CY615" s="4"/>
      <c r="CZ615" s="4"/>
      <c r="DA615" s="4"/>
      <c r="DB615" s="4"/>
      <c r="DC615" s="4"/>
      <c r="DD615" s="4"/>
      <c r="DE615" s="4"/>
      <c r="DF615" s="4"/>
      <c r="DG615" s="4"/>
      <c r="DH615" s="4"/>
      <c r="DI615" s="4"/>
      <c r="DJ615" s="4"/>
      <c r="DK615" s="4"/>
      <c r="DL615" s="4"/>
      <c r="DM615" s="4"/>
      <c r="DN615" s="4"/>
      <c r="DO615" s="4"/>
      <c r="DP615" s="4"/>
      <c r="DQ615" s="4"/>
      <c r="DR615" s="4"/>
      <c r="DS615" s="4"/>
      <c r="DT615" s="4"/>
      <c r="DU615" s="4"/>
      <c r="DV615" s="4"/>
      <c r="DW615" s="4"/>
      <c r="DX615" s="4"/>
      <c r="DY615" s="4"/>
      <c r="DZ615" s="4"/>
      <c r="EA615" s="4"/>
      <c r="EB615" s="4"/>
      <c r="EC615" s="4"/>
      <c r="ED615" s="4"/>
      <c r="EE615" s="4"/>
      <c r="EF615" s="4"/>
      <c r="EG615" s="4"/>
      <c r="EH615" s="4"/>
      <c r="EI615" s="4"/>
      <c r="EJ615" s="4"/>
      <c r="EK615" s="4"/>
      <c r="EL615" s="4"/>
      <c r="EM615" s="4"/>
      <c r="EN615" s="4"/>
      <c r="EO615" s="4"/>
      <c r="EP615" s="4"/>
      <c r="EQ615" s="4"/>
      <c r="ER615" s="4"/>
      <c r="ES615" s="4"/>
      <c r="ET615" s="4"/>
      <c r="EU615" s="4"/>
      <c r="EV615" s="4"/>
      <c r="EW615" s="4"/>
      <c r="EX615" s="4"/>
      <c r="EY615" s="4"/>
      <c r="EZ615" s="4"/>
      <c r="FA615" s="4"/>
      <c r="FB615" s="4"/>
      <c r="FC615" s="4"/>
      <c r="FD615" s="4"/>
      <c r="FE615" s="4"/>
      <c r="FF615" s="4"/>
      <c r="FG615" s="4"/>
      <c r="FH615" s="4"/>
      <c r="FI615" s="4"/>
      <c r="FJ615" s="4"/>
      <c r="FK615" s="4"/>
      <c r="FL615" s="4"/>
      <c r="FM615" s="4"/>
      <c r="FN615" s="4"/>
      <c r="FO615" s="4"/>
      <c r="FP615" s="4"/>
      <c r="FQ615" s="4"/>
      <c r="FR615" s="4"/>
      <c r="FS615" s="4"/>
      <c r="FT615" s="4"/>
      <c r="FU615" s="4"/>
      <c r="FV615" s="4"/>
      <c r="FW615" s="4"/>
      <c r="FX615" s="4"/>
      <c r="FY615" s="4"/>
      <c r="FZ615" s="4"/>
      <c r="GA615" s="4"/>
      <c r="GB615" s="4"/>
      <c r="GC615" s="4"/>
      <c r="GD615" s="4"/>
      <c r="GE615" s="4"/>
      <c r="GF615" s="4"/>
      <c r="GG615" s="4"/>
      <c r="GH615" s="4"/>
      <c r="GI615" s="4"/>
      <c r="GJ615" s="4"/>
      <c r="GK615" s="4"/>
      <c r="GL615" s="4"/>
      <c r="GM615" s="4"/>
      <c r="GN615" s="4"/>
      <c r="GO615" s="4"/>
      <c r="GP615" s="4"/>
      <c r="GQ615" s="4"/>
      <c r="GR615" s="4"/>
      <c r="GS615" s="4"/>
      <c r="GT615" s="4"/>
      <c r="GU615" s="4"/>
      <c r="GV615" s="4"/>
      <c r="GW615" s="4"/>
      <c r="GX615" s="4"/>
      <c r="GY615" s="4"/>
      <c r="GZ615" s="4"/>
      <c r="HA615" s="4"/>
      <c r="HB615" s="4"/>
      <c r="HC615" s="4"/>
    </row>
    <row r="616" spans="1:211" s="380" customFormat="1" ht="13.9" customHeight="1">
      <c r="A616" s="828" t="str">
        <f>IF('1C TSsoustraitance'!$A333&lt;&gt;0,'1C TSsoustraitance'!$A333,"")</f>
        <v/>
      </c>
      <c r="B616" s="530"/>
      <c r="C616" s="513" t="str">
        <f>IF('1C TSsoustraitance'!$A333&lt;&gt;0,'1C TSsoustraitance'!$B333,"")</f>
        <v/>
      </c>
      <c r="D616" s="513" t="str">
        <f>IF('1C TSsoustraitance'!$A333&lt;&gt;0,'1C TSsoustraitance'!$C333,"")</f>
        <v/>
      </c>
      <c r="E616" s="684"/>
      <c r="F616" s="685"/>
      <c r="G616" s="666">
        <f>'1C TSsoustraitance'!$D333</f>
        <v>0</v>
      </c>
      <c r="H616" s="533">
        <v>0.21</v>
      </c>
      <c r="I616" s="533">
        <v>1</v>
      </c>
      <c r="J616" s="534"/>
      <c r="K616" s="667">
        <f t="shared" si="146"/>
        <v>0</v>
      </c>
      <c r="L616" s="668">
        <f>IF(OR('1C TSsoustraitance'!$D333="",'1C TSsoustraitance'!$AP333=0),0,IF(AND('1C TSsoustraitance'!$D333&lt;&gt;"",$K$2="Pôle",'1C TSsoustraitance'!$E333="OUI"),(('1C TSsoustraitance'!$F333+'1C TSsoustraitance'!$G333+'1C TSsoustraitance'!$H333+'1C TSsoustraitance'!$I333+'1C TSsoustraitance'!$M333)/'1C TSsoustraitance'!$R333),IF(AND('1C TSsoustraitance'!$D333&lt;&gt;"",$K$2="Pôle",'1C TSsoustraitance'!$E333="NON"),(('1C TSsoustraitance'!$F333+'1C TSsoustraitance'!$G333+'1C TSsoustraitance'!$H333+'1C TSsoustraitance'!$I333+'1C TSsoustraitance'!$M333)/'1C TSsoustraitance'!$AP333),IF(AND('1C TSsoustraitance'!$D333&lt;&gt;"",$K$2&lt;&gt;"Pôle",'1C TSsoustraitance'!$E333="OUI"),(('1C TSsoustraitance'!$F333+'1C TSsoustraitance'!$G333+'1C TSsoustraitance'!$H333+'1C TSsoustraitance'!$I333+'1C TSsoustraitance'!$J333+'1C TSsoustraitance'!$K333+'1C TSsoustraitance'!$L333+'1C TSsoustraitance'!$M333+'1C TSsoustraitance'!$N333+'1C TSsoustraitance'!$O333+'1C TSsoustraitance'!$P333+'1C TSsoustraitance'!$Q333)/'1C TSsoustraitance'!$R333),IF(AND('1C TSsoustraitance'!$D333&lt;&gt;"",$K$2&lt;&gt;"Pôle",'1C TSsoustraitance'!$E333="NON"),(('1C TSsoustraitance'!$F333+'1C TSsoustraitance'!$G333+'1C TSsoustraitance'!$H333+'1C TSsoustraitance'!$I333+'1C TSsoustraitance'!$J333+'1C TSsoustraitance'!$K333+'1C TSsoustraitance'!$L333+'1C TSsoustraitance'!$M333+'1C TSsoustraitance'!$N333+'1C TSsoustraitance'!$O333+'1C TSsoustraitance'!$P333+'1C TSsoustraitance'!$Q333))/'1C TSsoustraitance'!$AP333)))))</f>
        <v>0</v>
      </c>
      <c r="M616" s="668">
        <f>IF(OR('1C TSsoustraitance'!$D333="",'1C TSsoustraitance'!AP$13=0),0,IF(AND('1C TSsoustraitance'!$D333&lt;&gt;"",$K$2="Pôle",'1C TSsoustraitance'!$E333="OUI"),(('1C TSsoustraitance'!$J333+'1C TSsoustraitance'!$K333+'1C TSsoustraitance'!$L333)/'1C TSsoustraitance'!$R333),IF(AND('1C TSsoustraitance'!$D333&lt;&gt;"",$K$2="Pôle",'1C TSsoustraitance'!$E333="NON"),(('1C TSsoustraitance'!$J333+'1C TSsoustraitance'!$K333+'1C TSsoustraitance'!$L333)/'1C TSsoustraitance'!$AP333),IF(AND('1C TSsoustraitance'!$D333&lt;&gt;"",$K$2&lt;&gt;"Pôle"),0))))</f>
        <v>0</v>
      </c>
      <c r="N616" s="668">
        <f t="shared" si="144"/>
        <v>0</v>
      </c>
      <c r="O616" s="669">
        <f>IF(OR('1C TSsoustraitance'!$D333="",'1C TSsoustraitance'!$E333="OUI",'1C TSsoustraitance'!$AP333=0),0,(('1C TSsoustraitance'!$S333)/'1C TSsoustraitance'!$AP333))</f>
        <v>0</v>
      </c>
      <c r="P616" s="669">
        <f>IF(OR('1C TSsoustraitance'!$D333="",'1C TSsoustraitance'!$E333="OUI",'1C TSsoustraitance'!$AP333=0),0,(('1C TSsoustraitance'!$T333)/'1C TSsoustraitance'!$AP333))</f>
        <v>0</v>
      </c>
      <c r="Q616" s="669">
        <f>IF(OR('1C TSsoustraitance'!$D333="",'1C TSsoustraitance'!$E333="OUI",'1C TSsoustraitance'!$AP333=0),0,(('1C TSsoustraitance'!$U333)/'1C TSsoustraitance'!$AP333))</f>
        <v>0</v>
      </c>
      <c r="R616" s="669">
        <f>IF(OR('1C TSsoustraitance'!$D333="",'1C TSsoustraitance'!$E333="OUI",'1C TSsoustraitance'!$AP333=0),0,(('1C TSsoustraitance'!$V333)/'1C TSsoustraitance'!$AP333))</f>
        <v>0</v>
      </c>
      <c r="S616" s="669">
        <f>IF(OR('1C TSsoustraitance'!$D333="",'1C TSsoustraitance'!$E333="OUI",'1C TSsoustraitance'!$AP333=0),0,(('1C TSsoustraitance'!$W333)/'1C TSsoustraitance'!$AP333))</f>
        <v>0</v>
      </c>
      <c r="T616" s="669">
        <f>IF(OR('1C TSsoustraitance'!$D333="",'1C TSsoustraitance'!$E333="OUI",'1C TSsoustraitance'!$AP333=0),0,(('1C TSsoustraitance'!$X333)/'1C TSsoustraitance'!$AP333))</f>
        <v>0</v>
      </c>
      <c r="U616" s="669">
        <f>IF(OR('1C TSsoustraitance'!$D333="",'1C TSsoustraitance'!$E333="OUI",'1C TSsoustraitance'!$AP333=0),0,(('1C TSsoustraitance'!$Y333)/'1C TSsoustraitance'!$AP333))</f>
        <v>0</v>
      </c>
      <c r="V616" s="669">
        <f>IF(OR('1C TSsoustraitance'!$D333="",'1C TSsoustraitance'!$E333="OUI",'1C TSsoustraitance'!$AP333=0),0,(('1C TSsoustraitance'!$Z333)/'1C TSsoustraitance'!$AP333))</f>
        <v>0</v>
      </c>
      <c r="W616" s="669">
        <f>IF(OR('1C TSsoustraitance'!$D333="",'1C TSsoustraitance'!$E333="OUI",'1C TSsoustraitance'!$AP333=0),0,(('1C TSsoustraitance'!$AA333)/'1C TSsoustraitance'!$AP333))</f>
        <v>0</v>
      </c>
      <c r="X616" s="669">
        <f>IF(OR('1C TSsoustraitance'!$D333="",'1C TSsoustraitance'!$E333="OUI",'1C TSsoustraitance'!$AP333=0),0,(('1C TSsoustraitance'!$AB333)/'1C TSsoustraitance'!$AP333))</f>
        <v>0</v>
      </c>
      <c r="Y616" s="669">
        <f>IF(OR('1C TSsoustraitance'!$D333="",'1C TSsoustraitance'!$E333="OUI",'1C TSsoustraitance'!$AP333=0),0,(('1C TSsoustraitance'!$AC333)/'1C TSsoustraitance'!$AP333))</f>
        <v>0</v>
      </c>
      <c r="Z616" s="669">
        <f>IF(OR('1C TSsoustraitance'!$D333="",'1C TSsoustraitance'!$E333="OUI",'1C TSsoustraitance'!$AP333=0),0,(('1C TSsoustraitance'!$AD333)/'1C TSsoustraitance'!$AP333))</f>
        <v>0</v>
      </c>
      <c r="AA616" s="669">
        <f>IF(OR('1C TSsoustraitance'!$D333="",'1C TSsoustraitance'!$E333="OUI",'1C TSsoustraitance'!$AP333=0),0,(('1C TSsoustraitance'!$AE333)/'1C TSsoustraitance'!$AP333))</f>
        <v>0</v>
      </c>
      <c r="AB616" s="669">
        <f>IF(OR('1C TSsoustraitance'!$D333="",'1C TSsoustraitance'!$E333="OUI",'1C TSsoustraitance'!$AP333=0),0,(('1C TSsoustraitance'!$AF333)/'1C TSsoustraitance'!$AP333))</f>
        <v>0</v>
      </c>
      <c r="AC616" s="669">
        <f>IF(OR('1C TSsoustraitance'!$D333="",'1C TSsoustraitance'!$E333="OUI",'1C TSsoustraitance'!$AP333=0),0,(('1C TSsoustraitance'!$AG333)/'1C TSsoustraitance'!$AP333))</f>
        <v>0</v>
      </c>
      <c r="AD616" s="669">
        <f>IF(OR('1C TSsoustraitance'!$D333="",'1C TSsoustraitance'!$E333="OUI",'1C TSsoustraitance'!$AP333=0),0,(('1C TSsoustraitance'!$AH333)/'1C TSsoustraitance'!$AP333))</f>
        <v>0</v>
      </c>
      <c r="AE616" s="669">
        <f>IF(OR('1C TSsoustraitance'!$D333="",'1C TSsoustraitance'!$E333="OUI",'1C TSsoustraitance'!$AP333=0),0,(('1C TSsoustraitance'!$AI333)/'1C TSsoustraitance'!$AP333))</f>
        <v>0</v>
      </c>
      <c r="AF616" s="669">
        <f>IF(OR('1C TSsoustraitance'!$D333="",'1C TSsoustraitance'!$E333="OUI",'1C TSsoustraitance'!$AP333=0),0,(('1C TSsoustraitance'!$AJ333)/'1C TSsoustraitance'!$AP333))</f>
        <v>0</v>
      </c>
      <c r="AG616" s="669">
        <f>IF(OR('1C TSsoustraitance'!$D333="",'1C TSsoustraitance'!$E333="OUI",'1C TSsoustraitance'!$AP333=0),0,(('1C TSsoustraitance'!$AK333)/'1C TSsoustraitance'!$AP333))</f>
        <v>0</v>
      </c>
      <c r="AH616" s="669">
        <f>IF(OR('1C TSsoustraitance'!$D333="",'1C TSsoustraitance'!$E333="OUI",'1C TSsoustraitance'!$AP333=0),0,(('1C TSsoustraitance'!$AL333)/'1C TSsoustraitance'!$AP333))</f>
        <v>0</v>
      </c>
      <c r="AI616" s="669">
        <f>IF(OR('1C TSsoustraitance'!$D333="",'1C TSsoustraitance'!$E333="OUI",'1C TSsoustraitance'!$AP333=0),0,(('1C TSsoustraitance'!$AM333)/'1C TSsoustraitance'!$AP333))</f>
        <v>0</v>
      </c>
      <c r="AJ616" s="669">
        <f>IF(OR('1C TSsoustraitance'!$D333="",'1C TSsoustraitance'!$E333="OUI",'1C TSsoustraitance'!$AP333=0),0,(('1C TSsoustraitance'!$AN333)/'1C TSsoustraitance'!$AP333))</f>
        <v>0</v>
      </c>
      <c r="AK616" s="669">
        <f t="shared" si="147"/>
        <v>0</v>
      </c>
      <c r="AL616" s="668">
        <f t="shared" si="148"/>
        <v>0</v>
      </c>
      <c r="AM616" s="670">
        <f>IF(Tableau7[[#This Row],[N° pièce]]="",0,(Tableau7[[#This Row],[hors TVA]]+(Tableau7[[#This Row],[hors TVA]]*Tableau7[[#This Row],[Taux TVA]])-(Tableau7[[#This Row],[hors TVA]]*Tableau7[[#This Row],[Taux TVA]]*Tableau7[[#This Row],[Régime TVA: Récupération]]))*Tableau7[[#This Row],[Type 1]])</f>
        <v>0</v>
      </c>
      <c r="AN616" s="670">
        <f>IF(Tableau7[[#This Row],[N° pièce]]="",0,IF($K$2="pôle",((Tableau7[[#This Row],[hors TVA]]+(Tableau7[[#This Row],[hors TVA]]*Tableau7[[#This Row],[Taux TVA]])-(Tableau7[[#This Row],[hors TVA]]*Tableau7[[#This Row],[Taux TVA]]*Tableau7[[#This Row],[Régime TVA: Récupération]]))*Tableau7[[#This Row],[Type 2]]),0))</f>
        <v>0</v>
      </c>
      <c r="AO616" s="670">
        <f t="shared" ref="AO616:AO679" si="151">$AM616+$AN616</f>
        <v>0</v>
      </c>
      <c r="AP616" s="255">
        <f t="shared" si="149"/>
        <v>0</v>
      </c>
      <c r="AQ616" s="506">
        <f t="shared" si="150"/>
        <v>0</v>
      </c>
      <c r="AR616" s="671"/>
      <c r="AS616" s="512"/>
      <c r="AT616" s="513" t="str">
        <f>IF(('1C TSsoustraitance'!AP333*FICHE!C$14&lt;J616),"Forfait limité à "&amp;FICHE!C$14&amp;"€/jour","")</f>
        <v/>
      </c>
      <c r="AU616" s="797"/>
      <c r="AV616" s="484"/>
      <c r="AW616" s="484"/>
      <c r="AX616" s="484"/>
      <c r="AY616" s="484"/>
      <c r="AZ616" s="484"/>
      <c r="BA616" s="4"/>
      <c r="BB616" s="4"/>
      <c r="BC616" s="4"/>
      <c r="BD616" s="4"/>
      <c r="BE616" s="4"/>
      <c r="BF616" s="4"/>
      <c r="BG616" s="4"/>
      <c r="BH616" s="4"/>
      <c r="BI616" s="4"/>
      <c r="BJ616" s="4"/>
      <c r="BK616" s="4"/>
      <c r="BL616" s="4"/>
      <c r="BM616" s="4"/>
      <c r="BN616" s="4"/>
      <c r="BO616" s="4"/>
      <c r="BP616" s="4"/>
      <c r="BQ616" s="4"/>
      <c r="BR616" s="4"/>
      <c r="BS616" s="4"/>
      <c r="BT616" s="4"/>
      <c r="BU616" s="4"/>
      <c r="BV616" s="4"/>
      <c r="BW616" s="4"/>
      <c r="BX616" s="4"/>
      <c r="BY616" s="4"/>
      <c r="BZ616" s="4"/>
      <c r="CA616" s="4"/>
      <c r="CB616" s="4"/>
      <c r="CC616" s="4"/>
      <c r="CD616" s="4"/>
      <c r="CE616" s="4"/>
      <c r="CF616" s="4"/>
      <c r="CG616" s="4"/>
      <c r="CH616" s="4"/>
      <c r="CI616" s="4"/>
      <c r="CJ616" s="4"/>
      <c r="CK616" s="4"/>
      <c r="CL616" s="4"/>
      <c r="CM616" s="4"/>
      <c r="CN616" s="4"/>
      <c r="CO616" s="4"/>
      <c r="CP616" s="4"/>
      <c r="CQ616" s="4"/>
      <c r="CR616" s="4"/>
      <c r="CS616" s="4"/>
      <c r="CT616" s="4"/>
      <c r="CU616" s="4"/>
      <c r="CV616" s="4"/>
      <c r="CW616" s="4"/>
      <c r="CX616" s="4"/>
      <c r="CY616" s="4"/>
      <c r="CZ616" s="4"/>
      <c r="DA616" s="4"/>
      <c r="DB616" s="4"/>
      <c r="DC616" s="4"/>
      <c r="DD616" s="4"/>
      <c r="DE616" s="4"/>
      <c r="DF616" s="4"/>
      <c r="DG616" s="4"/>
      <c r="DH616" s="4"/>
      <c r="DI616" s="4"/>
      <c r="DJ616" s="4"/>
      <c r="DK616" s="4"/>
      <c r="DL616" s="4"/>
      <c r="DM616" s="4"/>
      <c r="DN616" s="4"/>
      <c r="DO616" s="4"/>
      <c r="DP616" s="4"/>
      <c r="DQ616" s="4"/>
      <c r="DR616" s="4"/>
      <c r="DS616" s="4"/>
      <c r="DT616" s="4"/>
      <c r="DU616" s="4"/>
      <c r="DV616" s="4"/>
      <c r="DW616" s="4"/>
      <c r="DX616" s="4"/>
      <c r="DY616" s="4"/>
      <c r="DZ616" s="4"/>
      <c r="EA616" s="4"/>
      <c r="EB616" s="4"/>
      <c r="EC616" s="4"/>
      <c r="ED616" s="4"/>
      <c r="EE616" s="4"/>
      <c r="EF616" s="4"/>
      <c r="EG616" s="4"/>
      <c r="EH616" s="4"/>
      <c r="EI616" s="4"/>
      <c r="EJ616" s="4"/>
      <c r="EK616" s="4"/>
      <c r="EL616" s="4"/>
      <c r="EM616" s="4"/>
      <c r="EN616" s="4"/>
      <c r="EO616" s="4"/>
      <c r="EP616" s="4"/>
      <c r="EQ616" s="4"/>
      <c r="ER616" s="4"/>
      <c r="ES616" s="4"/>
      <c r="ET616" s="4"/>
      <c r="EU616" s="4"/>
      <c r="EV616" s="4"/>
      <c r="EW616" s="4"/>
      <c r="EX616" s="4"/>
      <c r="EY616" s="4"/>
      <c r="EZ616" s="4"/>
      <c r="FA616" s="4"/>
      <c r="FB616" s="4"/>
      <c r="FC616" s="4"/>
      <c r="FD616" s="4"/>
      <c r="FE616" s="4"/>
      <c r="FF616" s="4"/>
      <c r="FG616" s="4"/>
      <c r="FH616" s="4"/>
      <c r="FI616" s="4"/>
      <c r="FJ616" s="4"/>
      <c r="FK616" s="4"/>
      <c r="FL616" s="4"/>
      <c r="FM616" s="4"/>
      <c r="FN616" s="4"/>
      <c r="FO616" s="4"/>
      <c r="FP616" s="4"/>
      <c r="FQ616" s="4"/>
      <c r="FR616" s="4"/>
      <c r="FS616" s="4"/>
      <c r="FT616" s="4"/>
      <c r="FU616" s="4"/>
      <c r="FV616" s="4"/>
      <c r="FW616" s="4"/>
      <c r="FX616" s="4"/>
      <c r="FY616" s="4"/>
      <c r="FZ616" s="4"/>
      <c r="GA616" s="4"/>
      <c r="GB616" s="4"/>
      <c r="GC616" s="4"/>
      <c r="GD616" s="4"/>
      <c r="GE616" s="4"/>
      <c r="GF616" s="4"/>
      <c r="GG616" s="4"/>
      <c r="GH616" s="4"/>
      <c r="GI616" s="4"/>
      <c r="GJ616" s="4"/>
      <c r="GK616" s="4"/>
      <c r="GL616" s="4"/>
      <c r="GM616" s="4"/>
      <c r="GN616" s="4"/>
      <c r="GO616" s="4"/>
      <c r="GP616" s="4"/>
      <c r="GQ616" s="4"/>
      <c r="GR616" s="4"/>
      <c r="GS616" s="4"/>
      <c r="GT616" s="4"/>
      <c r="GU616" s="4"/>
      <c r="GV616" s="4"/>
      <c r="GW616" s="4"/>
      <c r="GX616" s="4"/>
      <c r="GY616" s="4"/>
      <c r="GZ616" s="4"/>
      <c r="HA616" s="4"/>
      <c r="HB616" s="4"/>
      <c r="HC616" s="4"/>
    </row>
    <row r="617" spans="1:211" s="380" customFormat="1" ht="13.9" customHeight="1">
      <c r="A617" s="828" t="str">
        <f>IF('1C TSsoustraitance'!$A334&lt;&gt;0,'1C TSsoustraitance'!$A334,"")</f>
        <v/>
      </c>
      <c r="B617" s="530"/>
      <c r="C617" s="513" t="str">
        <f>IF('1C TSsoustraitance'!$A334&lt;&gt;0,'1C TSsoustraitance'!$B334,"")</f>
        <v/>
      </c>
      <c r="D617" s="513" t="str">
        <f>IF('1C TSsoustraitance'!$A334&lt;&gt;0,'1C TSsoustraitance'!$C334,"")</f>
        <v/>
      </c>
      <c r="E617" s="684"/>
      <c r="F617" s="685"/>
      <c r="G617" s="666">
        <f>'1C TSsoustraitance'!$D334</f>
        <v>0</v>
      </c>
      <c r="H617" s="533">
        <v>0.21</v>
      </c>
      <c r="I617" s="533">
        <v>1</v>
      </c>
      <c r="J617" s="534"/>
      <c r="K617" s="667">
        <f t="shared" si="146"/>
        <v>0</v>
      </c>
      <c r="L617" s="668">
        <f>IF(OR('1C TSsoustraitance'!$D334="",'1C TSsoustraitance'!$AP334=0),0,IF(AND('1C TSsoustraitance'!$D334&lt;&gt;"",$K$2="Pôle",'1C TSsoustraitance'!$E334="OUI"),(('1C TSsoustraitance'!$F334+'1C TSsoustraitance'!$G334+'1C TSsoustraitance'!$H334+'1C TSsoustraitance'!$I334+'1C TSsoustraitance'!$M334)/'1C TSsoustraitance'!$R334),IF(AND('1C TSsoustraitance'!$D334&lt;&gt;"",$K$2="Pôle",'1C TSsoustraitance'!$E334="NON"),(('1C TSsoustraitance'!$F334+'1C TSsoustraitance'!$G334+'1C TSsoustraitance'!$H334+'1C TSsoustraitance'!$I334+'1C TSsoustraitance'!$M334)/'1C TSsoustraitance'!$AP334),IF(AND('1C TSsoustraitance'!$D334&lt;&gt;"",$K$2&lt;&gt;"Pôle",'1C TSsoustraitance'!$E334="OUI"),(('1C TSsoustraitance'!$F334+'1C TSsoustraitance'!$G334+'1C TSsoustraitance'!$H334+'1C TSsoustraitance'!$I334+'1C TSsoustraitance'!$J334+'1C TSsoustraitance'!$K334+'1C TSsoustraitance'!$L334+'1C TSsoustraitance'!$M334+'1C TSsoustraitance'!$N334+'1C TSsoustraitance'!$O334+'1C TSsoustraitance'!$P334+'1C TSsoustraitance'!$Q334)/'1C TSsoustraitance'!$R334),IF(AND('1C TSsoustraitance'!$D334&lt;&gt;"",$K$2&lt;&gt;"Pôle",'1C TSsoustraitance'!$E334="NON"),(('1C TSsoustraitance'!$F334+'1C TSsoustraitance'!$G334+'1C TSsoustraitance'!$H334+'1C TSsoustraitance'!$I334+'1C TSsoustraitance'!$J334+'1C TSsoustraitance'!$K334+'1C TSsoustraitance'!$L334+'1C TSsoustraitance'!$M334+'1C TSsoustraitance'!$N334+'1C TSsoustraitance'!$O334+'1C TSsoustraitance'!$P334+'1C TSsoustraitance'!$Q334))/'1C TSsoustraitance'!$AP334)))))</f>
        <v>0</v>
      </c>
      <c r="M617" s="668">
        <f>IF(OR('1C TSsoustraitance'!$D334="",'1C TSsoustraitance'!AP$13=0),0,IF(AND('1C TSsoustraitance'!$D334&lt;&gt;"",$K$2="Pôle",'1C TSsoustraitance'!$E334="OUI"),(('1C TSsoustraitance'!$J334+'1C TSsoustraitance'!$K334+'1C TSsoustraitance'!$L334)/'1C TSsoustraitance'!$R334),IF(AND('1C TSsoustraitance'!$D334&lt;&gt;"",$K$2="Pôle",'1C TSsoustraitance'!$E334="NON"),(('1C TSsoustraitance'!$J334+'1C TSsoustraitance'!$K334+'1C TSsoustraitance'!$L334)/'1C TSsoustraitance'!$AP334),IF(AND('1C TSsoustraitance'!$D334&lt;&gt;"",$K$2&lt;&gt;"Pôle"),0))))</f>
        <v>0</v>
      </c>
      <c r="N617" s="668">
        <f t="shared" si="144"/>
        <v>0</v>
      </c>
      <c r="O617" s="669">
        <f>IF(OR('1C TSsoustraitance'!$D334="",'1C TSsoustraitance'!$E334="OUI",'1C TSsoustraitance'!$AP334=0),0,(('1C TSsoustraitance'!$S334)/'1C TSsoustraitance'!$AP334))</f>
        <v>0</v>
      </c>
      <c r="P617" s="669">
        <f>IF(OR('1C TSsoustraitance'!$D334="",'1C TSsoustraitance'!$E334="OUI",'1C TSsoustraitance'!$AP334=0),0,(('1C TSsoustraitance'!$T334)/'1C TSsoustraitance'!$AP334))</f>
        <v>0</v>
      </c>
      <c r="Q617" s="669">
        <f>IF(OR('1C TSsoustraitance'!$D334="",'1C TSsoustraitance'!$E334="OUI",'1C TSsoustraitance'!$AP334=0),0,(('1C TSsoustraitance'!$U334)/'1C TSsoustraitance'!$AP334))</f>
        <v>0</v>
      </c>
      <c r="R617" s="669">
        <f>IF(OR('1C TSsoustraitance'!$D334="",'1C TSsoustraitance'!$E334="OUI",'1C TSsoustraitance'!$AP334=0),0,(('1C TSsoustraitance'!$V334)/'1C TSsoustraitance'!$AP334))</f>
        <v>0</v>
      </c>
      <c r="S617" s="669">
        <f>IF(OR('1C TSsoustraitance'!$D334="",'1C TSsoustraitance'!$E334="OUI",'1C TSsoustraitance'!$AP334=0),0,(('1C TSsoustraitance'!$W334)/'1C TSsoustraitance'!$AP334))</f>
        <v>0</v>
      </c>
      <c r="T617" s="669">
        <f>IF(OR('1C TSsoustraitance'!$D334="",'1C TSsoustraitance'!$E334="OUI",'1C TSsoustraitance'!$AP334=0),0,(('1C TSsoustraitance'!$X334)/'1C TSsoustraitance'!$AP334))</f>
        <v>0</v>
      </c>
      <c r="U617" s="669">
        <f>IF(OR('1C TSsoustraitance'!$D334="",'1C TSsoustraitance'!$E334="OUI",'1C TSsoustraitance'!$AP334=0),0,(('1C TSsoustraitance'!$Y334)/'1C TSsoustraitance'!$AP334))</f>
        <v>0</v>
      </c>
      <c r="V617" s="669">
        <f>IF(OR('1C TSsoustraitance'!$D334="",'1C TSsoustraitance'!$E334="OUI",'1C TSsoustraitance'!$AP334=0),0,(('1C TSsoustraitance'!$Z334)/'1C TSsoustraitance'!$AP334))</f>
        <v>0</v>
      </c>
      <c r="W617" s="669">
        <f>IF(OR('1C TSsoustraitance'!$D334="",'1C TSsoustraitance'!$E334="OUI",'1C TSsoustraitance'!$AP334=0),0,(('1C TSsoustraitance'!$AA334)/'1C TSsoustraitance'!$AP334))</f>
        <v>0</v>
      </c>
      <c r="X617" s="669">
        <f>IF(OR('1C TSsoustraitance'!$D334="",'1C TSsoustraitance'!$E334="OUI",'1C TSsoustraitance'!$AP334=0),0,(('1C TSsoustraitance'!$AB334)/'1C TSsoustraitance'!$AP334))</f>
        <v>0</v>
      </c>
      <c r="Y617" s="669">
        <f>IF(OR('1C TSsoustraitance'!$D334="",'1C TSsoustraitance'!$E334="OUI",'1C TSsoustraitance'!$AP334=0),0,(('1C TSsoustraitance'!$AC334)/'1C TSsoustraitance'!$AP334))</f>
        <v>0</v>
      </c>
      <c r="Z617" s="669">
        <f>IF(OR('1C TSsoustraitance'!$D334="",'1C TSsoustraitance'!$E334="OUI",'1C TSsoustraitance'!$AP334=0),0,(('1C TSsoustraitance'!$AD334)/'1C TSsoustraitance'!$AP334))</f>
        <v>0</v>
      </c>
      <c r="AA617" s="669">
        <f>IF(OR('1C TSsoustraitance'!$D334="",'1C TSsoustraitance'!$E334="OUI",'1C TSsoustraitance'!$AP334=0),0,(('1C TSsoustraitance'!$AE334)/'1C TSsoustraitance'!$AP334))</f>
        <v>0</v>
      </c>
      <c r="AB617" s="669">
        <f>IF(OR('1C TSsoustraitance'!$D334="",'1C TSsoustraitance'!$E334="OUI",'1C TSsoustraitance'!$AP334=0),0,(('1C TSsoustraitance'!$AF334)/'1C TSsoustraitance'!$AP334))</f>
        <v>0</v>
      </c>
      <c r="AC617" s="669">
        <f>IF(OR('1C TSsoustraitance'!$D334="",'1C TSsoustraitance'!$E334="OUI",'1C TSsoustraitance'!$AP334=0),0,(('1C TSsoustraitance'!$AG334)/'1C TSsoustraitance'!$AP334))</f>
        <v>0</v>
      </c>
      <c r="AD617" s="669">
        <f>IF(OR('1C TSsoustraitance'!$D334="",'1C TSsoustraitance'!$E334="OUI",'1C TSsoustraitance'!$AP334=0),0,(('1C TSsoustraitance'!$AH334)/'1C TSsoustraitance'!$AP334))</f>
        <v>0</v>
      </c>
      <c r="AE617" s="669">
        <f>IF(OR('1C TSsoustraitance'!$D334="",'1C TSsoustraitance'!$E334="OUI",'1C TSsoustraitance'!$AP334=0),0,(('1C TSsoustraitance'!$AI334)/'1C TSsoustraitance'!$AP334))</f>
        <v>0</v>
      </c>
      <c r="AF617" s="669">
        <f>IF(OR('1C TSsoustraitance'!$D334="",'1C TSsoustraitance'!$E334="OUI",'1C TSsoustraitance'!$AP334=0),0,(('1C TSsoustraitance'!$AJ334)/'1C TSsoustraitance'!$AP334))</f>
        <v>0</v>
      </c>
      <c r="AG617" s="669">
        <f>IF(OR('1C TSsoustraitance'!$D334="",'1C TSsoustraitance'!$E334="OUI",'1C TSsoustraitance'!$AP334=0),0,(('1C TSsoustraitance'!$AK334)/'1C TSsoustraitance'!$AP334))</f>
        <v>0</v>
      </c>
      <c r="AH617" s="669">
        <f>IF(OR('1C TSsoustraitance'!$D334="",'1C TSsoustraitance'!$E334="OUI",'1C TSsoustraitance'!$AP334=0),0,(('1C TSsoustraitance'!$AL334)/'1C TSsoustraitance'!$AP334))</f>
        <v>0</v>
      </c>
      <c r="AI617" s="669">
        <f>IF(OR('1C TSsoustraitance'!$D334="",'1C TSsoustraitance'!$E334="OUI",'1C TSsoustraitance'!$AP334=0),0,(('1C TSsoustraitance'!$AM334)/'1C TSsoustraitance'!$AP334))</f>
        <v>0</v>
      </c>
      <c r="AJ617" s="669">
        <f>IF(OR('1C TSsoustraitance'!$D334="",'1C TSsoustraitance'!$E334="OUI",'1C TSsoustraitance'!$AP334=0),0,(('1C TSsoustraitance'!$AN334)/'1C TSsoustraitance'!$AP334))</f>
        <v>0</v>
      </c>
      <c r="AK617" s="669">
        <f t="shared" si="147"/>
        <v>0</v>
      </c>
      <c r="AL617" s="668">
        <f t="shared" si="148"/>
        <v>0</v>
      </c>
      <c r="AM617" s="670">
        <f>IF(Tableau7[[#This Row],[N° pièce]]="",0,(Tableau7[[#This Row],[hors TVA]]+(Tableau7[[#This Row],[hors TVA]]*Tableau7[[#This Row],[Taux TVA]])-(Tableau7[[#This Row],[hors TVA]]*Tableau7[[#This Row],[Taux TVA]]*Tableau7[[#This Row],[Régime TVA: Récupération]]))*Tableau7[[#This Row],[Type 1]])</f>
        <v>0</v>
      </c>
      <c r="AN617" s="670">
        <f>IF(Tableau7[[#This Row],[N° pièce]]="",0,IF($K$2="pôle",((Tableau7[[#This Row],[hors TVA]]+(Tableau7[[#This Row],[hors TVA]]*Tableau7[[#This Row],[Taux TVA]])-(Tableau7[[#This Row],[hors TVA]]*Tableau7[[#This Row],[Taux TVA]]*Tableau7[[#This Row],[Régime TVA: Récupération]]))*Tableau7[[#This Row],[Type 2]]),0))</f>
        <v>0</v>
      </c>
      <c r="AO617" s="670">
        <f t="shared" si="151"/>
        <v>0</v>
      </c>
      <c r="AP617" s="255">
        <f t="shared" si="149"/>
        <v>0</v>
      </c>
      <c r="AQ617" s="506">
        <f t="shared" si="150"/>
        <v>0</v>
      </c>
      <c r="AR617" s="671"/>
      <c r="AS617" s="512"/>
      <c r="AT617" s="513" t="str">
        <f>IF(('1C TSsoustraitance'!AP334*FICHE!C$14&lt;J617),"Forfait limité à "&amp;FICHE!C$14&amp;"€/jour","")</f>
        <v/>
      </c>
      <c r="AU617" s="797"/>
      <c r="AV617" s="484"/>
      <c r="AW617" s="484"/>
      <c r="AX617" s="484"/>
      <c r="AY617" s="484"/>
      <c r="AZ617" s="484"/>
      <c r="BA617" s="4"/>
      <c r="BB617" s="4"/>
      <c r="BC617" s="4"/>
      <c r="BD617" s="4"/>
      <c r="BE617" s="4"/>
      <c r="BF617" s="4"/>
      <c r="BG617" s="4"/>
      <c r="BH617" s="4"/>
      <c r="BI617" s="4"/>
      <c r="BJ617" s="4"/>
      <c r="BK617" s="4"/>
      <c r="BL617" s="4"/>
      <c r="BM617" s="4"/>
      <c r="BN617" s="4"/>
      <c r="BO617" s="4"/>
      <c r="BP617" s="4"/>
      <c r="BQ617" s="4"/>
      <c r="BR617" s="4"/>
      <c r="BS617" s="4"/>
      <c r="BT617" s="4"/>
      <c r="BU617" s="4"/>
      <c r="BV617" s="4"/>
      <c r="BW617" s="4"/>
      <c r="BX617" s="4"/>
      <c r="BY617" s="4"/>
      <c r="BZ617" s="4"/>
      <c r="CA617" s="4"/>
      <c r="CB617" s="4"/>
      <c r="CC617" s="4"/>
      <c r="CD617" s="4"/>
      <c r="CE617" s="4"/>
      <c r="CF617" s="4"/>
      <c r="CG617" s="4"/>
      <c r="CH617" s="4"/>
      <c r="CI617" s="4"/>
      <c r="CJ617" s="4"/>
      <c r="CK617" s="4"/>
      <c r="CL617" s="4"/>
      <c r="CM617" s="4"/>
      <c r="CN617" s="4"/>
      <c r="CO617" s="4"/>
      <c r="CP617" s="4"/>
      <c r="CQ617" s="4"/>
      <c r="CR617" s="4"/>
      <c r="CS617" s="4"/>
      <c r="CT617" s="4"/>
      <c r="CU617" s="4"/>
      <c r="CV617" s="4"/>
      <c r="CW617" s="4"/>
      <c r="CX617" s="4"/>
      <c r="CY617" s="4"/>
      <c r="CZ617" s="4"/>
      <c r="DA617" s="4"/>
      <c r="DB617" s="4"/>
      <c r="DC617" s="4"/>
      <c r="DD617" s="4"/>
      <c r="DE617" s="4"/>
      <c r="DF617" s="4"/>
      <c r="DG617" s="4"/>
      <c r="DH617" s="4"/>
      <c r="DI617" s="4"/>
      <c r="DJ617" s="4"/>
      <c r="DK617" s="4"/>
      <c r="DL617" s="4"/>
      <c r="DM617" s="4"/>
      <c r="DN617" s="4"/>
      <c r="DO617" s="4"/>
      <c r="DP617" s="4"/>
      <c r="DQ617" s="4"/>
      <c r="DR617" s="4"/>
      <c r="DS617" s="4"/>
      <c r="DT617" s="4"/>
      <c r="DU617" s="4"/>
      <c r="DV617" s="4"/>
      <c r="DW617" s="4"/>
      <c r="DX617" s="4"/>
      <c r="DY617" s="4"/>
      <c r="DZ617" s="4"/>
      <c r="EA617" s="4"/>
      <c r="EB617" s="4"/>
      <c r="EC617" s="4"/>
      <c r="ED617" s="4"/>
      <c r="EE617" s="4"/>
      <c r="EF617" s="4"/>
      <c r="EG617" s="4"/>
      <c r="EH617" s="4"/>
      <c r="EI617" s="4"/>
      <c r="EJ617" s="4"/>
      <c r="EK617" s="4"/>
      <c r="EL617" s="4"/>
      <c r="EM617" s="4"/>
      <c r="EN617" s="4"/>
      <c r="EO617" s="4"/>
      <c r="EP617" s="4"/>
      <c r="EQ617" s="4"/>
      <c r="ER617" s="4"/>
      <c r="ES617" s="4"/>
      <c r="ET617" s="4"/>
      <c r="EU617" s="4"/>
      <c r="EV617" s="4"/>
      <c r="EW617" s="4"/>
      <c r="EX617" s="4"/>
      <c r="EY617" s="4"/>
      <c r="EZ617" s="4"/>
      <c r="FA617" s="4"/>
      <c r="FB617" s="4"/>
      <c r="FC617" s="4"/>
      <c r="FD617" s="4"/>
      <c r="FE617" s="4"/>
      <c r="FF617" s="4"/>
      <c r="FG617" s="4"/>
      <c r="FH617" s="4"/>
      <c r="FI617" s="4"/>
      <c r="FJ617" s="4"/>
      <c r="FK617" s="4"/>
      <c r="FL617" s="4"/>
      <c r="FM617" s="4"/>
      <c r="FN617" s="4"/>
      <c r="FO617" s="4"/>
      <c r="FP617" s="4"/>
      <c r="FQ617" s="4"/>
      <c r="FR617" s="4"/>
      <c r="FS617" s="4"/>
      <c r="FT617" s="4"/>
      <c r="FU617" s="4"/>
      <c r="FV617" s="4"/>
      <c r="FW617" s="4"/>
      <c r="FX617" s="4"/>
      <c r="FY617" s="4"/>
      <c r="FZ617" s="4"/>
      <c r="GA617" s="4"/>
      <c r="GB617" s="4"/>
      <c r="GC617" s="4"/>
      <c r="GD617" s="4"/>
      <c r="GE617" s="4"/>
      <c r="GF617" s="4"/>
      <c r="GG617" s="4"/>
      <c r="GH617" s="4"/>
      <c r="GI617" s="4"/>
      <c r="GJ617" s="4"/>
      <c r="GK617" s="4"/>
      <c r="GL617" s="4"/>
      <c r="GM617" s="4"/>
      <c r="GN617" s="4"/>
      <c r="GO617" s="4"/>
      <c r="GP617" s="4"/>
      <c r="GQ617" s="4"/>
      <c r="GR617" s="4"/>
      <c r="GS617" s="4"/>
      <c r="GT617" s="4"/>
      <c r="GU617" s="4"/>
      <c r="GV617" s="4"/>
      <c r="GW617" s="4"/>
      <c r="GX617" s="4"/>
      <c r="GY617" s="4"/>
      <c r="GZ617" s="4"/>
      <c r="HA617" s="4"/>
      <c r="HB617" s="4"/>
      <c r="HC617" s="4"/>
    </row>
    <row r="618" spans="1:211" s="380" customFormat="1" ht="13.9" customHeight="1">
      <c r="A618" s="828" t="str">
        <f>IF('1C TSsoustraitance'!$A335&lt;&gt;0,'1C TSsoustraitance'!$A335,"")</f>
        <v/>
      </c>
      <c r="B618" s="530"/>
      <c r="C618" s="513" t="str">
        <f>IF('1C TSsoustraitance'!$A335&lt;&gt;0,'1C TSsoustraitance'!$B335,"")</f>
        <v/>
      </c>
      <c r="D618" s="513" t="str">
        <f>IF('1C TSsoustraitance'!$A335&lt;&gt;0,'1C TSsoustraitance'!$C335,"")</f>
        <v/>
      </c>
      <c r="E618" s="684"/>
      <c r="F618" s="685"/>
      <c r="G618" s="666">
        <f>'1C TSsoustraitance'!$D335</f>
        <v>0</v>
      </c>
      <c r="H618" s="533">
        <v>0.21</v>
      </c>
      <c r="I618" s="533">
        <v>1</v>
      </c>
      <c r="J618" s="534"/>
      <c r="K618" s="667">
        <f t="shared" si="146"/>
        <v>0</v>
      </c>
      <c r="L618" s="668">
        <f>IF(OR('1C TSsoustraitance'!$D335="",'1C TSsoustraitance'!$AP335=0),0,IF(AND('1C TSsoustraitance'!$D335&lt;&gt;"",$K$2="Pôle",'1C TSsoustraitance'!$E335="OUI"),(('1C TSsoustraitance'!$F335+'1C TSsoustraitance'!$G335+'1C TSsoustraitance'!$H335+'1C TSsoustraitance'!$I335+'1C TSsoustraitance'!$M335)/'1C TSsoustraitance'!$R335),IF(AND('1C TSsoustraitance'!$D335&lt;&gt;"",$K$2="Pôle",'1C TSsoustraitance'!$E335="NON"),(('1C TSsoustraitance'!$F335+'1C TSsoustraitance'!$G335+'1C TSsoustraitance'!$H335+'1C TSsoustraitance'!$I335+'1C TSsoustraitance'!$M335)/'1C TSsoustraitance'!$AP335),IF(AND('1C TSsoustraitance'!$D335&lt;&gt;"",$K$2&lt;&gt;"Pôle",'1C TSsoustraitance'!$E335="OUI"),(('1C TSsoustraitance'!$F335+'1C TSsoustraitance'!$G335+'1C TSsoustraitance'!$H335+'1C TSsoustraitance'!$I335+'1C TSsoustraitance'!$J335+'1C TSsoustraitance'!$K335+'1C TSsoustraitance'!$L335+'1C TSsoustraitance'!$M335+'1C TSsoustraitance'!$N335+'1C TSsoustraitance'!$O335+'1C TSsoustraitance'!$P335+'1C TSsoustraitance'!$Q335)/'1C TSsoustraitance'!$R335),IF(AND('1C TSsoustraitance'!$D335&lt;&gt;"",$K$2&lt;&gt;"Pôle",'1C TSsoustraitance'!$E335="NON"),(('1C TSsoustraitance'!$F335+'1C TSsoustraitance'!$G335+'1C TSsoustraitance'!$H335+'1C TSsoustraitance'!$I335+'1C TSsoustraitance'!$J335+'1C TSsoustraitance'!$K335+'1C TSsoustraitance'!$L335+'1C TSsoustraitance'!$M335+'1C TSsoustraitance'!$N335+'1C TSsoustraitance'!$O335+'1C TSsoustraitance'!$P335+'1C TSsoustraitance'!$Q335))/'1C TSsoustraitance'!$AP335)))))</f>
        <v>0</v>
      </c>
      <c r="M618" s="668">
        <f>IF(OR('1C TSsoustraitance'!$D335="",'1C TSsoustraitance'!AP$13=0),0,IF(AND('1C TSsoustraitance'!$D335&lt;&gt;"",$K$2="Pôle",'1C TSsoustraitance'!$E335="OUI"),(('1C TSsoustraitance'!$J335+'1C TSsoustraitance'!$K335+'1C TSsoustraitance'!$L335)/'1C TSsoustraitance'!$R335),IF(AND('1C TSsoustraitance'!$D335&lt;&gt;"",$K$2="Pôle",'1C TSsoustraitance'!$E335="NON"),(('1C TSsoustraitance'!$J335+'1C TSsoustraitance'!$K335+'1C TSsoustraitance'!$L335)/'1C TSsoustraitance'!$AP335),IF(AND('1C TSsoustraitance'!$D335&lt;&gt;"",$K$2&lt;&gt;"Pôle"),0))))</f>
        <v>0</v>
      </c>
      <c r="N618" s="668">
        <f t="shared" si="144"/>
        <v>0</v>
      </c>
      <c r="O618" s="669">
        <f>IF(OR('1C TSsoustraitance'!$D335="",'1C TSsoustraitance'!$E335="OUI",'1C TSsoustraitance'!$AP335=0),0,(('1C TSsoustraitance'!$S335)/'1C TSsoustraitance'!$AP335))</f>
        <v>0</v>
      </c>
      <c r="P618" s="669">
        <f>IF(OR('1C TSsoustraitance'!$D335="",'1C TSsoustraitance'!$E335="OUI",'1C TSsoustraitance'!$AP335=0),0,(('1C TSsoustraitance'!$T335)/'1C TSsoustraitance'!$AP335))</f>
        <v>0</v>
      </c>
      <c r="Q618" s="669">
        <f>IF(OR('1C TSsoustraitance'!$D335="",'1C TSsoustraitance'!$E335="OUI",'1C TSsoustraitance'!$AP335=0),0,(('1C TSsoustraitance'!$U335)/'1C TSsoustraitance'!$AP335))</f>
        <v>0</v>
      </c>
      <c r="R618" s="669">
        <f>IF(OR('1C TSsoustraitance'!$D335="",'1C TSsoustraitance'!$E335="OUI",'1C TSsoustraitance'!$AP335=0),0,(('1C TSsoustraitance'!$V335)/'1C TSsoustraitance'!$AP335))</f>
        <v>0</v>
      </c>
      <c r="S618" s="669">
        <f>IF(OR('1C TSsoustraitance'!$D335="",'1C TSsoustraitance'!$E335="OUI",'1C TSsoustraitance'!$AP335=0),0,(('1C TSsoustraitance'!$W335)/'1C TSsoustraitance'!$AP335))</f>
        <v>0</v>
      </c>
      <c r="T618" s="669">
        <f>IF(OR('1C TSsoustraitance'!$D335="",'1C TSsoustraitance'!$E335="OUI",'1C TSsoustraitance'!$AP335=0),0,(('1C TSsoustraitance'!$X335)/'1C TSsoustraitance'!$AP335))</f>
        <v>0</v>
      </c>
      <c r="U618" s="669">
        <f>IF(OR('1C TSsoustraitance'!$D335="",'1C TSsoustraitance'!$E335="OUI",'1C TSsoustraitance'!$AP335=0),0,(('1C TSsoustraitance'!$Y335)/'1C TSsoustraitance'!$AP335))</f>
        <v>0</v>
      </c>
      <c r="V618" s="669">
        <f>IF(OR('1C TSsoustraitance'!$D335="",'1C TSsoustraitance'!$E335="OUI",'1C TSsoustraitance'!$AP335=0),0,(('1C TSsoustraitance'!$Z335)/'1C TSsoustraitance'!$AP335))</f>
        <v>0</v>
      </c>
      <c r="W618" s="669">
        <f>IF(OR('1C TSsoustraitance'!$D335="",'1C TSsoustraitance'!$E335="OUI",'1C TSsoustraitance'!$AP335=0),0,(('1C TSsoustraitance'!$AA335)/'1C TSsoustraitance'!$AP335))</f>
        <v>0</v>
      </c>
      <c r="X618" s="669">
        <f>IF(OR('1C TSsoustraitance'!$D335="",'1C TSsoustraitance'!$E335="OUI",'1C TSsoustraitance'!$AP335=0),0,(('1C TSsoustraitance'!$AB335)/'1C TSsoustraitance'!$AP335))</f>
        <v>0</v>
      </c>
      <c r="Y618" s="669">
        <f>IF(OR('1C TSsoustraitance'!$D335="",'1C TSsoustraitance'!$E335="OUI",'1C TSsoustraitance'!$AP335=0),0,(('1C TSsoustraitance'!$AC335)/'1C TSsoustraitance'!$AP335))</f>
        <v>0</v>
      </c>
      <c r="Z618" s="669">
        <f>IF(OR('1C TSsoustraitance'!$D335="",'1C TSsoustraitance'!$E335="OUI",'1C TSsoustraitance'!$AP335=0),0,(('1C TSsoustraitance'!$AD335)/'1C TSsoustraitance'!$AP335))</f>
        <v>0</v>
      </c>
      <c r="AA618" s="669">
        <f>IF(OR('1C TSsoustraitance'!$D335="",'1C TSsoustraitance'!$E335="OUI",'1C TSsoustraitance'!$AP335=0),0,(('1C TSsoustraitance'!$AE335)/'1C TSsoustraitance'!$AP335))</f>
        <v>0</v>
      </c>
      <c r="AB618" s="669">
        <f>IF(OR('1C TSsoustraitance'!$D335="",'1C TSsoustraitance'!$E335="OUI",'1C TSsoustraitance'!$AP335=0),0,(('1C TSsoustraitance'!$AF335)/'1C TSsoustraitance'!$AP335))</f>
        <v>0</v>
      </c>
      <c r="AC618" s="669">
        <f>IF(OR('1C TSsoustraitance'!$D335="",'1C TSsoustraitance'!$E335="OUI",'1C TSsoustraitance'!$AP335=0),0,(('1C TSsoustraitance'!$AG335)/'1C TSsoustraitance'!$AP335))</f>
        <v>0</v>
      </c>
      <c r="AD618" s="669">
        <f>IF(OR('1C TSsoustraitance'!$D335="",'1C TSsoustraitance'!$E335="OUI",'1C TSsoustraitance'!$AP335=0),0,(('1C TSsoustraitance'!$AH335)/'1C TSsoustraitance'!$AP335))</f>
        <v>0</v>
      </c>
      <c r="AE618" s="669">
        <f>IF(OR('1C TSsoustraitance'!$D335="",'1C TSsoustraitance'!$E335="OUI",'1C TSsoustraitance'!$AP335=0),0,(('1C TSsoustraitance'!$AI335)/'1C TSsoustraitance'!$AP335))</f>
        <v>0</v>
      </c>
      <c r="AF618" s="669">
        <f>IF(OR('1C TSsoustraitance'!$D335="",'1C TSsoustraitance'!$E335="OUI",'1C TSsoustraitance'!$AP335=0),0,(('1C TSsoustraitance'!$AJ335)/'1C TSsoustraitance'!$AP335))</f>
        <v>0</v>
      </c>
      <c r="AG618" s="669">
        <f>IF(OR('1C TSsoustraitance'!$D335="",'1C TSsoustraitance'!$E335="OUI",'1C TSsoustraitance'!$AP335=0),0,(('1C TSsoustraitance'!$AK335)/'1C TSsoustraitance'!$AP335))</f>
        <v>0</v>
      </c>
      <c r="AH618" s="669">
        <f>IF(OR('1C TSsoustraitance'!$D335="",'1C TSsoustraitance'!$E335="OUI",'1C TSsoustraitance'!$AP335=0),0,(('1C TSsoustraitance'!$AL335)/'1C TSsoustraitance'!$AP335))</f>
        <v>0</v>
      </c>
      <c r="AI618" s="669">
        <f>IF(OR('1C TSsoustraitance'!$D335="",'1C TSsoustraitance'!$E335="OUI",'1C TSsoustraitance'!$AP335=0),0,(('1C TSsoustraitance'!$AM335)/'1C TSsoustraitance'!$AP335))</f>
        <v>0</v>
      </c>
      <c r="AJ618" s="669">
        <f>IF(OR('1C TSsoustraitance'!$D335="",'1C TSsoustraitance'!$E335="OUI",'1C TSsoustraitance'!$AP335=0),0,(('1C TSsoustraitance'!$AN335)/'1C TSsoustraitance'!$AP335))</f>
        <v>0</v>
      </c>
      <c r="AK618" s="669">
        <f t="shared" si="147"/>
        <v>0</v>
      </c>
      <c r="AL618" s="668">
        <f t="shared" si="148"/>
        <v>0</v>
      </c>
      <c r="AM618" s="670">
        <f>IF(Tableau7[[#This Row],[N° pièce]]="",0,(Tableau7[[#This Row],[hors TVA]]+(Tableau7[[#This Row],[hors TVA]]*Tableau7[[#This Row],[Taux TVA]])-(Tableau7[[#This Row],[hors TVA]]*Tableau7[[#This Row],[Taux TVA]]*Tableau7[[#This Row],[Régime TVA: Récupération]]))*Tableau7[[#This Row],[Type 1]])</f>
        <v>0</v>
      </c>
      <c r="AN618" s="670">
        <f>IF(Tableau7[[#This Row],[N° pièce]]="",0,IF($K$2="pôle",((Tableau7[[#This Row],[hors TVA]]+(Tableau7[[#This Row],[hors TVA]]*Tableau7[[#This Row],[Taux TVA]])-(Tableau7[[#This Row],[hors TVA]]*Tableau7[[#This Row],[Taux TVA]]*Tableau7[[#This Row],[Régime TVA: Récupération]]))*Tableau7[[#This Row],[Type 2]]),0))</f>
        <v>0</v>
      </c>
      <c r="AO618" s="670">
        <f t="shared" si="151"/>
        <v>0</v>
      </c>
      <c r="AP618" s="255">
        <f t="shared" si="149"/>
        <v>0</v>
      </c>
      <c r="AQ618" s="506">
        <f t="shared" si="150"/>
        <v>0</v>
      </c>
      <c r="AR618" s="671"/>
      <c r="AS618" s="512"/>
      <c r="AT618" s="513" t="str">
        <f>IF(('1C TSsoustraitance'!AP335*FICHE!C$14&lt;J618),"Forfait limité à "&amp;FICHE!C$14&amp;"€/jour","")</f>
        <v/>
      </c>
      <c r="AU618" s="797"/>
      <c r="AV618" s="484"/>
      <c r="AW618" s="484"/>
      <c r="AX618" s="484"/>
      <c r="AY618" s="484"/>
      <c r="AZ618" s="484"/>
      <c r="BA618" s="4"/>
      <c r="BB618" s="4"/>
      <c r="BC618" s="4"/>
      <c r="BD618" s="4"/>
      <c r="BE618" s="4"/>
      <c r="BF618" s="4"/>
      <c r="BG618" s="4"/>
      <c r="BH618" s="4"/>
      <c r="BI618" s="4"/>
      <c r="BJ618" s="4"/>
      <c r="BK618" s="4"/>
      <c r="BL618" s="4"/>
      <c r="BM618" s="4"/>
      <c r="BN618" s="4"/>
      <c r="BO618" s="4"/>
      <c r="BP618" s="4"/>
      <c r="BQ618" s="4"/>
      <c r="BR618" s="4"/>
      <c r="BS618" s="4"/>
      <c r="BT618" s="4"/>
      <c r="BU618" s="4"/>
      <c r="BV618" s="4"/>
      <c r="BW618" s="4"/>
      <c r="BX618" s="4"/>
      <c r="BY618" s="4"/>
      <c r="BZ618" s="4"/>
      <c r="CA618" s="4"/>
      <c r="CB618" s="4"/>
      <c r="CC618" s="4"/>
      <c r="CD618" s="4"/>
      <c r="CE618" s="4"/>
      <c r="CF618" s="4"/>
      <c r="CG618" s="4"/>
      <c r="CH618" s="4"/>
      <c r="CI618" s="4"/>
      <c r="CJ618" s="4"/>
      <c r="CK618" s="4"/>
      <c r="CL618" s="4"/>
      <c r="CM618" s="4"/>
      <c r="CN618" s="4"/>
      <c r="CO618" s="4"/>
      <c r="CP618" s="4"/>
      <c r="CQ618" s="4"/>
      <c r="CR618" s="4"/>
      <c r="CS618" s="4"/>
      <c r="CT618" s="4"/>
      <c r="CU618" s="4"/>
      <c r="CV618" s="4"/>
      <c r="CW618" s="4"/>
      <c r="CX618" s="4"/>
      <c r="CY618" s="4"/>
      <c r="CZ618" s="4"/>
      <c r="DA618" s="4"/>
      <c r="DB618" s="4"/>
      <c r="DC618" s="4"/>
      <c r="DD618" s="4"/>
      <c r="DE618" s="4"/>
      <c r="DF618" s="4"/>
      <c r="DG618" s="4"/>
      <c r="DH618" s="4"/>
      <c r="DI618" s="4"/>
      <c r="DJ618" s="4"/>
      <c r="DK618" s="4"/>
      <c r="DL618" s="4"/>
      <c r="DM618" s="4"/>
      <c r="DN618" s="4"/>
      <c r="DO618" s="4"/>
      <c r="DP618" s="4"/>
      <c r="DQ618" s="4"/>
      <c r="DR618" s="4"/>
      <c r="DS618" s="4"/>
      <c r="DT618" s="4"/>
      <c r="DU618" s="4"/>
      <c r="DV618" s="4"/>
      <c r="DW618" s="4"/>
      <c r="DX618" s="4"/>
      <c r="DY618" s="4"/>
      <c r="DZ618" s="4"/>
      <c r="EA618" s="4"/>
      <c r="EB618" s="4"/>
      <c r="EC618" s="4"/>
      <c r="ED618" s="4"/>
      <c r="EE618" s="4"/>
      <c r="EF618" s="4"/>
      <c r="EG618" s="4"/>
      <c r="EH618" s="4"/>
      <c r="EI618" s="4"/>
      <c r="EJ618" s="4"/>
      <c r="EK618" s="4"/>
      <c r="EL618" s="4"/>
      <c r="EM618" s="4"/>
      <c r="EN618" s="4"/>
      <c r="EO618" s="4"/>
      <c r="EP618" s="4"/>
      <c r="EQ618" s="4"/>
      <c r="ER618" s="4"/>
      <c r="ES618" s="4"/>
      <c r="ET618" s="4"/>
      <c r="EU618" s="4"/>
      <c r="EV618" s="4"/>
      <c r="EW618" s="4"/>
      <c r="EX618" s="4"/>
      <c r="EY618" s="4"/>
      <c r="EZ618" s="4"/>
      <c r="FA618" s="4"/>
      <c r="FB618" s="4"/>
      <c r="FC618" s="4"/>
      <c r="FD618" s="4"/>
      <c r="FE618" s="4"/>
      <c r="FF618" s="4"/>
      <c r="FG618" s="4"/>
      <c r="FH618" s="4"/>
      <c r="FI618" s="4"/>
      <c r="FJ618" s="4"/>
      <c r="FK618" s="4"/>
      <c r="FL618" s="4"/>
      <c r="FM618" s="4"/>
      <c r="FN618" s="4"/>
      <c r="FO618" s="4"/>
      <c r="FP618" s="4"/>
      <c r="FQ618" s="4"/>
      <c r="FR618" s="4"/>
      <c r="FS618" s="4"/>
      <c r="FT618" s="4"/>
      <c r="FU618" s="4"/>
      <c r="FV618" s="4"/>
      <c r="FW618" s="4"/>
      <c r="FX618" s="4"/>
      <c r="FY618" s="4"/>
      <c r="FZ618" s="4"/>
      <c r="GA618" s="4"/>
      <c r="GB618" s="4"/>
      <c r="GC618" s="4"/>
      <c r="GD618" s="4"/>
      <c r="GE618" s="4"/>
      <c r="GF618" s="4"/>
      <c r="GG618" s="4"/>
      <c r="GH618" s="4"/>
      <c r="GI618" s="4"/>
      <c r="GJ618" s="4"/>
      <c r="GK618" s="4"/>
      <c r="GL618" s="4"/>
      <c r="GM618" s="4"/>
      <c r="GN618" s="4"/>
      <c r="GO618" s="4"/>
      <c r="GP618" s="4"/>
      <c r="GQ618" s="4"/>
      <c r="GR618" s="4"/>
      <c r="GS618" s="4"/>
      <c r="GT618" s="4"/>
      <c r="GU618" s="4"/>
      <c r="GV618" s="4"/>
      <c r="GW618" s="4"/>
      <c r="GX618" s="4"/>
      <c r="GY618" s="4"/>
      <c r="GZ618" s="4"/>
      <c r="HA618" s="4"/>
      <c r="HB618" s="4"/>
      <c r="HC618" s="4"/>
    </row>
    <row r="619" spans="1:211" s="380" customFormat="1" ht="13.9" customHeight="1">
      <c r="A619" s="828" t="str">
        <f>IF('1C TSsoustraitance'!$A336&lt;&gt;0,'1C TSsoustraitance'!$A336,"")</f>
        <v/>
      </c>
      <c r="B619" s="530"/>
      <c r="C619" s="513" t="str">
        <f>IF('1C TSsoustraitance'!$A336&lt;&gt;0,'1C TSsoustraitance'!$B336,"")</f>
        <v/>
      </c>
      <c r="D619" s="513" t="str">
        <f>IF('1C TSsoustraitance'!$A336&lt;&gt;0,'1C TSsoustraitance'!$C336,"")</f>
        <v/>
      </c>
      <c r="E619" s="684"/>
      <c r="F619" s="685"/>
      <c r="G619" s="666">
        <f>'1C TSsoustraitance'!$D336</f>
        <v>0</v>
      </c>
      <c r="H619" s="533">
        <v>0.21</v>
      </c>
      <c r="I619" s="533">
        <v>1</v>
      </c>
      <c r="J619" s="534"/>
      <c r="K619" s="667">
        <f t="shared" si="146"/>
        <v>0</v>
      </c>
      <c r="L619" s="668">
        <f>IF(OR('1C TSsoustraitance'!$D336="",'1C TSsoustraitance'!$AP336=0),0,IF(AND('1C TSsoustraitance'!$D336&lt;&gt;"",$K$2="Pôle",'1C TSsoustraitance'!$E336="OUI"),(('1C TSsoustraitance'!$F336+'1C TSsoustraitance'!$G336+'1C TSsoustraitance'!$H336+'1C TSsoustraitance'!$I336+'1C TSsoustraitance'!$M336)/'1C TSsoustraitance'!$R336),IF(AND('1C TSsoustraitance'!$D336&lt;&gt;"",$K$2="Pôle",'1C TSsoustraitance'!$E336="NON"),(('1C TSsoustraitance'!$F336+'1C TSsoustraitance'!$G336+'1C TSsoustraitance'!$H336+'1C TSsoustraitance'!$I336+'1C TSsoustraitance'!$M336)/'1C TSsoustraitance'!$AP336),IF(AND('1C TSsoustraitance'!$D336&lt;&gt;"",$K$2&lt;&gt;"Pôle",'1C TSsoustraitance'!$E336="OUI"),(('1C TSsoustraitance'!$F336+'1C TSsoustraitance'!$G336+'1C TSsoustraitance'!$H336+'1C TSsoustraitance'!$I336+'1C TSsoustraitance'!$J336+'1C TSsoustraitance'!$K336+'1C TSsoustraitance'!$L336+'1C TSsoustraitance'!$M336+'1C TSsoustraitance'!$N336+'1C TSsoustraitance'!$O336+'1C TSsoustraitance'!$P336+'1C TSsoustraitance'!$Q336)/'1C TSsoustraitance'!$R336),IF(AND('1C TSsoustraitance'!$D336&lt;&gt;"",$K$2&lt;&gt;"Pôle",'1C TSsoustraitance'!$E336="NON"),(('1C TSsoustraitance'!$F336+'1C TSsoustraitance'!$G336+'1C TSsoustraitance'!$H336+'1C TSsoustraitance'!$I336+'1C TSsoustraitance'!$J336+'1C TSsoustraitance'!$K336+'1C TSsoustraitance'!$L336+'1C TSsoustraitance'!$M336+'1C TSsoustraitance'!$N336+'1C TSsoustraitance'!$O336+'1C TSsoustraitance'!$P336+'1C TSsoustraitance'!$Q336))/'1C TSsoustraitance'!$AP336)))))</f>
        <v>0</v>
      </c>
      <c r="M619" s="668">
        <f>IF(OR('1C TSsoustraitance'!$D336="",'1C TSsoustraitance'!AP$13=0),0,IF(AND('1C TSsoustraitance'!$D336&lt;&gt;"",$K$2="Pôle",'1C TSsoustraitance'!$E336="OUI"),(('1C TSsoustraitance'!$J336+'1C TSsoustraitance'!$K336+'1C TSsoustraitance'!$L336)/'1C TSsoustraitance'!$R336),IF(AND('1C TSsoustraitance'!$D336&lt;&gt;"",$K$2="Pôle",'1C TSsoustraitance'!$E336="NON"),(('1C TSsoustraitance'!$J336+'1C TSsoustraitance'!$K336+'1C TSsoustraitance'!$L336)/'1C TSsoustraitance'!$AP336),IF(AND('1C TSsoustraitance'!$D336&lt;&gt;"",$K$2&lt;&gt;"Pôle"),0))))</f>
        <v>0</v>
      </c>
      <c r="N619" s="668">
        <f t="shared" si="144"/>
        <v>0</v>
      </c>
      <c r="O619" s="669">
        <f>IF(OR('1C TSsoustraitance'!$D336="",'1C TSsoustraitance'!$E336="OUI",'1C TSsoustraitance'!$AP336=0),0,(('1C TSsoustraitance'!$S336)/'1C TSsoustraitance'!$AP336))</f>
        <v>0</v>
      </c>
      <c r="P619" s="669">
        <f>IF(OR('1C TSsoustraitance'!$D336="",'1C TSsoustraitance'!$E336="OUI",'1C TSsoustraitance'!$AP336=0),0,(('1C TSsoustraitance'!$T336)/'1C TSsoustraitance'!$AP336))</f>
        <v>0</v>
      </c>
      <c r="Q619" s="669">
        <f>IF(OR('1C TSsoustraitance'!$D336="",'1C TSsoustraitance'!$E336="OUI",'1C TSsoustraitance'!$AP336=0),0,(('1C TSsoustraitance'!$U336)/'1C TSsoustraitance'!$AP336))</f>
        <v>0</v>
      </c>
      <c r="R619" s="669">
        <f>IF(OR('1C TSsoustraitance'!$D336="",'1C TSsoustraitance'!$E336="OUI",'1C TSsoustraitance'!$AP336=0),0,(('1C TSsoustraitance'!$V336)/'1C TSsoustraitance'!$AP336))</f>
        <v>0</v>
      </c>
      <c r="S619" s="669">
        <f>IF(OR('1C TSsoustraitance'!$D336="",'1C TSsoustraitance'!$E336="OUI",'1C TSsoustraitance'!$AP336=0),0,(('1C TSsoustraitance'!$W336)/'1C TSsoustraitance'!$AP336))</f>
        <v>0</v>
      </c>
      <c r="T619" s="669">
        <f>IF(OR('1C TSsoustraitance'!$D336="",'1C TSsoustraitance'!$E336="OUI",'1C TSsoustraitance'!$AP336=0),0,(('1C TSsoustraitance'!$X336)/'1C TSsoustraitance'!$AP336))</f>
        <v>0</v>
      </c>
      <c r="U619" s="669">
        <f>IF(OR('1C TSsoustraitance'!$D336="",'1C TSsoustraitance'!$E336="OUI",'1C TSsoustraitance'!$AP336=0),0,(('1C TSsoustraitance'!$Y336)/'1C TSsoustraitance'!$AP336))</f>
        <v>0</v>
      </c>
      <c r="V619" s="669">
        <f>IF(OR('1C TSsoustraitance'!$D336="",'1C TSsoustraitance'!$E336="OUI",'1C TSsoustraitance'!$AP336=0),0,(('1C TSsoustraitance'!$Z336)/'1C TSsoustraitance'!$AP336))</f>
        <v>0</v>
      </c>
      <c r="W619" s="669">
        <f>IF(OR('1C TSsoustraitance'!$D336="",'1C TSsoustraitance'!$E336="OUI",'1C TSsoustraitance'!$AP336=0),0,(('1C TSsoustraitance'!$AA336)/'1C TSsoustraitance'!$AP336))</f>
        <v>0</v>
      </c>
      <c r="X619" s="669">
        <f>IF(OR('1C TSsoustraitance'!$D336="",'1C TSsoustraitance'!$E336="OUI",'1C TSsoustraitance'!$AP336=0),0,(('1C TSsoustraitance'!$AB336)/'1C TSsoustraitance'!$AP336))</f>
        <v>0</v>
      </c>
      <c r="Y619" s="669">
        <f>IF(OR('1C TSsoustraitance'!$D336="",'1C TSsoustraitance'!$E336="OUI",'1C TSsoustraitance'!$AP336=0),0,(('1C TSsoustraitance'!$AC336)/'1C TSsoustraitance'!$AP336))</f>
        <v>0</v>
      </c>
      <c r="Z619" s="669">
        <f>IF(OR('1C TSsoustraitance'!$D336="",'1C TSsoustraitance'!$E336="OUI",'1C TSsoustraitance'!$AP336=0),0,(('1C TSsoustraitance'!$AD336)/'1C TSsoustraitance'!$AP336))</f>
        <v>0</v>
      </c>
      <c r="AA619" s="669">
        <f>IF(OR('1C TSsoustraitance'!$D336="",'1C TSsoustraitance'!$E336="OUI",'1C TSsoustraitance'!$AP336=0),0,(('1C TSsoustraitance'!$AE336)/'1C TSsoustraitance'!$AP336))</f>
        <v>0</v>
      </c>
      <c r="AB619" s="669">
        <f>IF(OR('1C TSsoustraitance'!$D336="",'1C TSsoustraitance'!$E336="OUI",'1C TSsoustraitance'!$AP336=0),0,(('1C TSsoustraitance'!$AF336)/'1C TSsoustraitance'!$AP336))</f>
        <v>0</v>
      </c>
      <c r="AC619" s="669">
        <f>IF(OR('1C TSsoustraitance'!$D336="",'1C TSsoustraitance'!$E336="OUI",'1C TSsoustraitance'!$AP336=0),0,(('1C TSsoustraitance'!$AG336)/'1C TSsoustraitance'!$AP336))</f>
        <v>0</v>
      </c>
      <c r="AD619" s="669">
        <f>IF(OR('1C TSsoustraitance'!$D336="",'1C TSsoustraitance'!$E336="OUI",'1C TSsoustraitance'!$AP336=0),0,(('1C TSsoustraitance'!$AH336)/'1C TSsoustraitance'!$AP336))</f>
        <v>0</v>
      </c>
      <c r="AE619" s="669">
        <f>IF(OR('1C TSsoustraitance'!$D336="",'1C TSsoustraitance'!$E336="OUI",'1C TSsoustraitance'!$AP336=0),0,(('1C TSsoustraitance'!$AI336)/'1C TSsoustraitance'!$AP336))</f>
        <v>0</v>
      </c>
      <c r="AF619" s="669">
        <f>IF(OR('1C TSsoustraitance'!$D336="",'1C TSsoustraitance'!$E336="OUI",'1C TSsoustraitance'!$AP336=0),0,(('1C TSsoustraitance'!$AJ336)/'1C TSsoustraitance'!$AP336))</f>
        <v>0</v>
      </c>
      <c r="AG619" s="669">
        <f>IF(OR('1C TSsoustraitance'!$D336="",'1C TSsoustraitance'!$E336="OUI",'1C TSsoustraitance'!$AP336=0),0,(('1C TSsoustraitance'!$AK336)/'1C TSsoustraitance'!$AP336))</f>
        <v>0</v>
      </c>
      <c r="AH619" s="669">
        <f>IF(OR('1C TSsoustraitance'!$D336="",'1C TSsoustraitance'!$E336="OUI",'1C TSsoustraitance'!$AP336=0),0,(('1C TSsoustraitance'!$AL336)/'1C TSsoustraitance'!$AP336))</f>
        <v>0</v>
      </c>
      <c r="AI619" s="669">
        <f>IF(OR('1C TSsoustraitance'!$D336="",'1C TSsoustraitance'!$E336="OUI",'1C TSsoustraitance'!$AP336=0),0,(('1C TSsoustraitance'!$AM336)/'1C TSsoustraitance'!$AP336))</f>
        <v>0</v>
      </c>
      <c r="AJ619" s="669">
        <f>IF(OR('1C TSsoustraitance'!$D336="",'1C TSsoustraitance'!$E336="OUI",'1C TSsoustraitance'!$AP336=0),0,(('1C TSsoustraitance'!$AN336)/'1C TSsoustraitance'!$AP336))</f>
        <v>0</v>
      </c>
      <c r="AK619" s="669">
        <f t="shared" si="147"/>
        <v>0</v>
      </c>
      <c r="AL619" s="668">
        <f t="shared" si="148"/>
        <v>0</v>
      </c>
      <c r="AM619" s="670">
        <f>IF(Tableau7[[#This Row],[N° pièce]]="",0,(Tableau7[[#This Row],[hors TVA]]+(Tableau7[[#This Row],[hors TVA]]*Tableau7[[#This Row],[Taux TVA]])-(Tableau7[[#This Row],[hors TVA]]*Tableau7[[#This Row],[Taux TVA]]*Tableau7[[#This Row],[Régime TVA: Récupération]]))*Tableau7[[#This Row],[Type 1]])</f>
        <v>0</v>
      </c>
      <c r="AN619" s="670">
        <f>IF(Tableau7[[#This Row],[N° pièce]]="",0,IF($K$2="pôle",((Tableau7[[#This Row],[hors TVA]]+(Tableau7[[#This Row],[hors TVA]]*Tableau7[[#This Row],[Taux TVA]])-(Tableau7[[#This Row],[hors TVA]]*Tableau7[[#This Row],[Taux TVA]]*Tableau7[[#This Row],[Régime TVA: Récupération]]))*Tableau7[[#This Row],[Type 2]]),0))</f>
        <v>0</v>
      </c>
      <c r="AO619" s="670">
        <f t="shared" si="151"/>
        <v>0</v>
      </c>
      <c r="AP619" s="255">
        <f t="shared" si="149"/>
        <v>0</v>
      </c>
      <c r="AQ619" s="506">
        <f t="shared" si="150"/>
        <v>0</v>
      </c>
      <c r="AR619" s="671"/>
      <c r="AS619" s="512"/>
      <c r="AT619" s="513" t="str">
        <f>IF(('1C TSsoustraitance'!AP336*FICHE!C$14&lt;J619),"Forfait limité à "&amp;FICHE!C$14&amp;"€/jour","")</f>
        <v/>
      </c>
      <c r="AU619" s="797"/>
      <c r="AV619" s="484"/>
      <c r="AW619" s="484"/>
      <c r="AX619" s="484"/>
      <c r="AY619" s="484"/>
      <c r="AZ619" s="484"/>
      <c r="BA619" s="4"/>
      <c r="BB619" s="4"/>
      <c r="BC619" s="4"/>
      <c r="BD619" s="4"/>
      <c r="BE619" s="4"/>
      <c r="BF619" s="4"/>
      <c r="BG619" s="4"/>
      <c r="BH619" s="4"/>
      <c r="BI619" s="4"/>
      <c r="BJ619" s="4"/>
      <c r="BK619" s="4"/>
      <c r="BL619" s="4"/>
      <c r="BM619" s="4"/>
      <c r="BN619" s="4"/>
      <c r="BO619" s="4"/>
      <c r="BP619" s="4"/>
      <c r="BQ619" s="4"/>
      <c r="BR619" s="4"/>
      <c r="BS619" s="4"/>
      <c r="BT619" s="4"/>
      <c r="BU619" s="4"/>
      <c r="BV619" s="4"/>
      <c r="BW619" s="4"/>
      <c r="BX619" s="4"/>
      <c r="BY619" s="4"/>
      <c r="BZ619" s="4"/>
      <c r="CA619" s="4"/>
      <c r="CB619" s="4"/>
      <c r="CC619" s="4"/>
      <c r="CD619" s="4"/>
      <c r="CE619" s="4"/>
      <c r="CF619" s="4"/>
      <c r="CG619" s="4"/>
      <c r="CH619" s="4"/>
      <c r="CI619" s="4"/>
      <c r="CJ619" s="4"/>
      <c r="CK619" s="4"/>
      <c r="CL619" s="4"/>
      <c r="CM619" s="4"/>
      <c r="CN619" s="4"/>
      <c r="CO619" s="4"/>
      <c r="CP619" s="4"/>
      <c r="CQ619" s="4"/>
      <c r="CR619" s="4"/>
      <c r="CS619" s="4"/>
      <c r="CT619" s="4"/>
      <c r="CU619" s="4"/>
      <c r="CV619" s="4"/>
      <c r="CW619" s="4"/>
      <c r="CX619" s="4"/>
      <c r="CY619" s="4"/>
      <c r="CZ619" s="4"/>
      <c r="DA619" s="4"/>
      <c r="DB619" s="4"/>
      <c r="DC619" s="4"/>
      <c r="DD619" s="4"/>
      <c r="DE619" s="4"/>
      <c r="DF619" s="4"/>
      <c r="DG619" s="4"/>
      <c r="DH619" s="4"/>
      <c r="DI619" s="4"/>
      <c r="DJ619" s="4"/>
      <c r="DK619" s="4"/>
      <c r="DL619" s="4"/>
      <c r="DM619" s="4"/>
      <c r="DN619" s="4"/>
      <c r="DO619" s="4"/>
      <c r="DP619" s="4"/>
      <c r="DQ619" s="4"/>
      <c r="DR619" s="4"/>
      <c r="DS619" s="4"/>
      <c r="DT619" s="4"/>
      <c r="DU619" s="4"/>
      <c r="DV619" s="4"/>
      <c r="DW619" s="4"/>
      <c r="DX619" s="4"/>
      <c r="DY619" s="4"/>
      <c r="DZ619" s="4"/>
      <c r="EA619" s="4"/>
      <c r="EB619" s="4"/>
      <c r="EC619" s="4"/>
      <c r="ED619" s="4"/>
      <c r="EE619" s="4"/>
      <c r="EF619" s="4"/>
      <c r="EG619" s="4"/>
      <c r="EH619" s="4"/>
      <c r="EI619" s="4"/>
      <c r="EJ619" s="4"/>
      <c r="EK619" s="4"/>
      <c r="EL619" s="4"/>
      <c r="EM619" s="4"/>
      <c r="EN619" s="4"/>
      <c r="EO619" s="4"/>
      <c r="EP619" s="4"/>
      <c r="EQ619" s="4"/>
      <c r="ER619" s="4"/>
      <c r="ES619" s="4"/>
      <c r="ET619" s="4"/>
      <c r="EU619" s="4"/>
      <c r="EV619" s="4"/>
      <c r="EW619" s="4"/>
      <c r="EX619" s="4"/>
      <c r="EY619" s="4"/>
      <c r="EZ619" s="4"/>
      <c r="FA619" s="4"/>
      <c r="FB619" s="4"/>
      <c r="FC619" s="4"/>
      <c r="FD619" s="4"/>
      <c r="FE619" s="4"/>
      <c r="FF619" s="4"/>
      <c r="FG619" s="4"/>
      <c r="FH619" s="4"/>
      <c r="FI619" s="4"/>
      <c r="FJ619" s="4"/>
      <c r="FK619" s="4"/>
      <c r="FL619" s="4"/>
      <c r="FM619" s="4"/>
      <c r="FN619" s="4"/>
      <c r="FO619" s="4"/>
      <c r="FP619" s="4"/>
      <c r="FQ619" s="4"/>
      <c r="FR619" s="4"/>
      <c r="FS619" s="4"/>
      <c r="FT619" s="4"/>
      <c r="FU619" s="4"/>
      <c r="FV619" s="4"/>
      <c r="FW619" s="4"/>
      <c r="FX619" s="4"/>
      <c r="FY619" s="4"/>
      <c r="FZ619" s="4"/>
      <c r="GA619" s="4"/>
      <c r="GB619" s="4"/>
      <c r="GC619" s="4"/>
      <c r="GD619" s="4"/>
      <c r="GE619" s="4"/>
      <c r="GF619" s="4"/>
      <c r="GG619" s="4"/>
      <c r="GH619" s="4"/>
      <c r="GI619" s="4"/>
      <c r="GJ619" s="4"/>
      <c r="GK619" s="4"/>
      <c r="GL619" s="4"/>
      <c r="GM619" s="4"/>
      <c r="GN619" s="4"/>
      <c r="GO619" s="4"/>
      <c r="GP619" s="4"/>
      <c r="GQ619" s="4"/>
      <c r="GR619" s="4"/>
      <c r="GS619" s="4"/>
      <c r="GT619" s="4"/>
      <c r="GU619" s="4"/>
      <c r="GV619" s="4"/>
      <c r="GW619" s="4"/>
      <c r="GX619" s="4"/>
      <c r="GY619" s="4"/>
      <c r="GZ619" s="4"/>
      <c r="HA619" s="4"/>
      <c r="HB619" s="4"/>
      <c r="HC619" s="4"/>
    </row>
    <row r="620" spans="1:211" s="380" customFormat="1" ht="13.9" customHeight="1">
      <c r="A620" s="828" t="str">
        <f>IF('1C TSsoustraitance'!$A337&lt;&gt;0,'1C TSsoustraitance'!$A337,"")</f>
        <v/>
      </c>
      <c r="B620" s="530"/>
      <c r="C620" s="513" t="str">
        <f>IF('1C TSsoustraitance'!$A337&lt;&gt;0,'1C TSsoustraitance'!$B337,"")</f>
        <v/>
      </c>
      <c r="D620" s="513" t="str">
        <f>IF('1C TSsoustraitance'!$A337&lt;&gt;0,'1C TSsoustraitance'!$C337,"")</f>
        <v/>
      </c>
      <c r="E620" s="684"/>
      <c r="F620" s="685"/>
      <c r="G620" s="666">
        <f>'1C TSsoustraitance'!$D337</f>
        <v>0</v>
      </c>
      <c r="H620" s="533">
        <v>0.21</v>
      </c>
      <c r="I620" s="533">
        <v>1</v>
      </c>
      <c r="J620" s="534"/>
      <c r="K620" s="667">
        <f t="shared" si="146"/>
        <v>0</v>
      </c>
      <c r="L620" s="668">
        <f>IF(OR('1C TSsoustraitance'!$D337="",'1C TSsoustraitance'!$AP337=0),0,IF(AND('1C TSsoustraitance'!$D337&lt;&gt;"",$K$2="Pôle",'1C TSsoustraitance'!$E337="OUI"),(('1C TSsoustraitance'!$F337+'1C TSsoustraitance'!$G337+'1C TSsoustraitance'!$H337+'1C TSsoustraitance'!$I337+'1C TSsoustraitance'!$M337)/'1C TSsoustraitance'!$R337),IF(AND('1C TSsoustraitance'!$D337&lt;&gt;"",$K$2="Pôle",'1C TSsoustraitance'!$E337="NON"),(('1C TSsoustraitance'!$F337+'1C TSsoustraitance'!$G337+'1C TSsoustraitance'!$H337+'1C TSsoustraitance'!$I337+'1C TSsoustraitance'!$M337)/'1C TSsoustraitance'!$AP337),IF(AND('1C TSsoustraitance'!$D337&lt;&gt;"",$K$2&lt;&gt;"Pôle",'1C TSsoustraitance'!$E337="OUI"),(('1C TSsoustraitance'!$F337+'1C TSsoustraitance'!$G337+'1C TSsoustraitance'!$H337+'1C TSsoustraitance'!$I337+'1C TSsoustraitance'!$J337+'1C TSsoustraitance'!$K337+'1C TSsoustraitance'!$L337+'1C TSsoustraitance'!$M337+'1C TSsoustraitance'!$N337+'1C TSsoustraitance'!$O337+'1C TSsoustraitance'!$P337+'1C TSsoustraitance'!$Q337)/'1C TSsoustraitance'!$R337),IF(AND('1C TSsoustraitance'!$D337&lt;&gt;"",$K$2&lt;&gt;"Pôle",'1C TSsoustraitance'!$E337="NON"),(('1C TSsoustraitance'!$F337+'1C TSsoustraitance'!$G337+'1C TSsoustraitance'!$H337+'1C TSsoustraitance'!$I337+'1C TSsoustraitance'!$J337+'1C TSsoustraitance'!$K337+'1C TSsoustraitance'!$L337+'1C TSsoustraitance'!$M337+'1C TSsoustraitance'!$N337+'1C TSsoustraitance'!$O337+'1C TSsoustraitance'!$P337+'1C TSsoustraitance'!$Q337))/'1C TSsoustraitance'!$AP337)))))</f>
        <v>0</v>
      </c>
      <c r="M620" s="668">
        <f>IF(OR('1C TSsoustraitance'!$D337="",'1C TSsoustraitance'!AP$13=0),0,IF(AND('1C TSsoustraitance'!$D337&lt;&gt;"",$K$2="Pôle",'1C TSsoustraitance'!$E337="OUI"),(('1C TSsoustraitance'!$J337+'1C TSsoustraitance'!$K337+'1C TSsoustraitance'!$L337)/'1C TSsoustraitance'!$R337),IF(AND('1C TSsoustraitance'!$D337&lt;&gt;"",$K$2="Pôle",'1C TSsoustraitance'!$E337="NON"),(('1C TSsoustraitance'!$J337+'1C TSsoustraitance'!$K337+'1C TSsoustraitance'!$L337)/'1C TSsoustraitance'!$AP337),IF(AND('1C TSsoustraitance'!$D337&lt;&gt;"",$K$2&lt;&gt;"Pôle"),0))))</f>
        <v>0</v>
      </c>
      <c r="N620" s="668">
        <f t="shared" si="144"/>
        <v>0</v>
      </c>
      <c r="O620" s="669">
        <f>IF(OR('1C TSsoustraitance'!$D337="",'1C TSsoustraitance'!$E337="OUI",'1C TSsoustraitance'!$AP337=0),0,(('1C TSsoustraitance'!$S337)/'1C TSsoustraitance'!$AP337))</f>
        <v>0</v>
      </c>
      <c r="P620" s="669">
        <f>IF(OR('1C TSsoustraitance'!$D337="",'1C TSsoustraitance'!$E337="OUI",'1C TSsoustraitance'!$AP337=0),0,(('1C TSsoustraitance'!$T337)/'1C TSsoustraitance'!$AP337))</f>
        <v>0</v>
      </c>
      <c r="Q620" s="669">
        <f>IF(OR('1C TSsoustraitance'!$D337="",'1C TSsoustraitance'!$E337="OUI",'1C TSsoustraitance'!$AP337=0),0,(('1C TSsoustraitance'!$U337)/'1C TSsoustraitance'!$AP337))</f>
        <v>0</v>
      </c>
      <c r="R620" s="669">
        <f>IF(OR('1C TSsoustraitance'!$D337="",'1C TSsoustraitance'!$E337="OUI",'1C TSsoustraitance'!$AP337=0),0,(('1C TSsoustraitance'!$V337)/'1C TSsoustraitance'!$AP337))</f>
        <v>0</v>
      </c>
      <c r="S620" s="669">
        <f>IF(OR('1C TSsoustraitance'!$D337="",'1C TSsoustraitance'!$E337="OUI",'1C TSsoustraitance'!$AP337=0),0,(('1C TSsoustraitance'!$W337)/'1C TSsoustraitance'!$AP337))</f>
        <v>0</v>
      </c>
      <c r="T620" s="669">
        <f>IF(OR('1C TSsoustraitance'!$D337="",'1C TSsoustraitance'!$E337="OUI",'1C TSsoustraitance'!$AP337=0),0,(('1C TSsoustraitance'!$X337)/'1C TSsoustraitance'!$AP337))</f>
        <v>0</v>
      </c>
      <c r="U620" s="669">
        <f>IF(OR('1C TSsoustraitance'!$D337="",'1C TSsoustraitance'!$E337="OUI",'1C TSsoustraitance'!$AP337=0),0,(('1C TSsoustraitance'!$Y337)/'1C TSsoustraitance'!$AP337))</f>
        <v>0</v>
      </c>
      <c r="V620" s="669">
        <f>IF(OR('1C TSsoustraitance'!$D337="",'1C TSsoustraitance'!$E337="OUI",'1C TSsoustraitance'!$AP337=0),0,(('1C TSsoustraitance'!$Z337)/'1C TSsoustraitance'!$AP337))</f>
        <v>0</v>
      </c>
      <c r="W620" s="669">
        <f>IF(OR('1C TSsoustraitance'!$D337="",'1C TSsoustraitance'!$E337="OUI",'1C TSsoustraitance'!$AP337=0),0,(('1C TSsoustraitance'!$AA337)/'1C TSsoustraitance'!$AP337))</f>
        <v>0</v>
      </c>
      <c r="X620" s="669">
        <f>IF(OR('1C TSsoustraitance'!$D337="",'1C TSsoustraitance'!$E337="OUI",'1C TSsoustraitance'!$AP337=0),0,(('1C TSsoustraitance'!$AB337)/'1C TSsoustraitance'!$AP337))</f>
        <v>0</v>
      </c>
      <c r="Y620" s="669">
        <f>IF(OR('1C TSsoustraitance'!$D337="",'1C TSsoustraitance'!$E337="OUI",'1C TSsoustraitance'!$AP337=0),0,(('1C TSsoustraitance'!$AC337)/'1C TSsoustraitance'!$AP337))</f>
        <v>0</v>
      </c>
      <c r="Z620" s="669">
        <f>IF(OR('1C TSsoustraitance'!$D337="",'1C TSsoustraitance'!$E337="OUI",'1C TSsoustraitance'!$AP337=0),0,(('1C TSsoustraitance'!$AD337)/'1C TSsoustraitance'!$AP337))</f>
        <v>0</v>
      </c>
      <c r="AA620" s="669">
        <f>IF(OR('1C TSsoustraitance'!$D337="",'1C TSsoustraitance'!$E337="OUI",'1C TSsoustraitance'!$AP337=0),0,(('1C TSsoustraitance'!$AE337)/'1C TSsoustraitance'!$AP337))</f>
        <v>0</v>
      </c>
      <c r="AB620" s="669">
        <f>IF(OR('1C TSsoustraitance'!$D337="",'1C TSsoustraitance'!$E337="OUI",'1C TSsoustraitance'!$AP337=0),0,(('1C TSsoustraitance'!$AF337)/'1C TSsoustraitance'!$AP337))</f>
        <v>0</v>
      </c>
      <c r="AC620" s="669">
        <f>IF(OR('1C TSsoustraitance'!$D337="",'1C TSsoustraitance'!$E337="OUI",'1C TSsoustraitance'!$AP337=0),0,(('1C TSsoustraitance'!$AG337)/'1C TSsoustraitance'!$AP337))</f>
        <v>0</v>
      </c>
      <c r="AD620" s="669">
        <f>IF(OR('1C TSsoustraitance'!$D337="",'1C TSsoustraitance'!$E337="OUI",'1C TSsoustraitance'!$AP337=0),0,(('1C TSsoustraitance'!$AH337)/'1C TSsoustraitance'!$AP337))</f>
        <v>0</v>
      </c>
      <c r="AE620" s="669">
        <f>IF(OR('1C TSsoustraitance'!$D337="",'1C TSsoustraitance'!$E337="OUI",'1C TSsoustraitance'!$AP337=0),0,(('1C TSsoustraitance'!$AI337)/'1C TSsoustraitance'!$AP337))</f>
        <v>0</v>
      </c>
      <c r="AF620" s="669">
        <f>IF(OR('1C TSsoustraitance'!$D337="",'1C TSsoustraitance'!$E337="OUI",'1C TSsoustraitance'!$AP337=0),0,(('1C TSsoustraitance'!$AJ337)/'1C TSsoustraitance'!$AP337))</f>
        <v>0</v>
      </c>
      <c r="AG620" s="669">
        <f>IF(OR('1C TSsoustraitance'!$D337="",'1C TSsoustraitance'!$E337="OUI",'1C TSsoustraitance'!$AP337=0),0,(('1C TSsoustraitance'!$AK337)/'1C TSsoustraitance'!$AP337))</f>
        <v>0</v>
      </c>
      <c r="AH620" s="669">
        <f>IF(OR('1C TSsoustraitance'!$D337="",'1C TSsoustraitance'!$E337="OUI",'1C TSsoustraitance'!$AP337=0),0,(('1C TSsoustraitance'!$AL337)/'1C TSsoustraitance'!$AP337))</f>
        <v>0</v>
      </c>
      <c r="AI620" s="669">
        <f>IF(OR('1C TSsoustraitance'!$D337="",'1C TSsoustraitance'!$E337="OUI",'1C TSsoustraitance'!$AP337=0),0,(('1C TSsoustraitance'!$AM337)/'1C TSsoustraitance'!$AP337))</f>
        <v>0</v>
      </c>
      <c r="AJ620" s="669">
        <f>IF(OR('1C TSsoustraitance'!$D337="",'1C TSsoustraitance'!$E337="OUI",'1C TSsoustraitance'!$AP337=0),0,(('1C TSsoustraitance'!$AN337)/'1C TSsoustraitance'!$AP337))</f>
        <v>0</v>
      </c>
      <c r="AK620" s="669">
        <f t="shared" si="147"/>
        <v>0</v>
      </c>
      <c r="AL620" s="668">
        <f t="shared" si="148"/>
        <v>0</v>
      </c>
      <c r="AM620" s="670">
        <f>IF(Tableau7[[#This Row],[N° pièce]]="",0,(Tableau7[[#This Row],[hors TVA]]+(Tableau7[[#This Row],[hors TVA]]*Tableau7[[#This Row],[Taux TVA]])-(Tableau7[[#This Row],[hors TVA]]*Tableau7[[#This Row],[Taux TVA]]*Tableau7[[#This Row],[Régime TVA: Récupération]]))*Tableau7[[#This Row],[Type 1]])</f>
        <v>0</v>
      </c>
      <c r="AN620" s="670">
        <f>IF(Tableau7[[#This Row],[N° pièce]]="",0,IF($K$2="pôle",((Tableau7[[#This Row],[hors TVA]]+(Tableau7[[#This Row],[hors TVA]]*Tableau7[[#This Row],[Taux TVA]])-(Tableau7[[#This Row],[hors TVA]]*Tableau7[[#This Row],[Taux TVA]]*Tableau7[[#This Row],[Régime TVA: Récupération]]))*Tableau7[[#This Row],[Type 2]]),0))</f>
        <v>0</v>
      </c>
      <c r="AO620" s="670">
        <f t="shared" si="151"/>
        <v>0</v>
      </c>
      <c r="AP620" s="255">
        <f t="shared" si="149"/>
        <v>0</v>
      </c>
      <c r="AQ620" s="506">
        <f t="shared" si="150"/>
        <v>0</v>
      </c>
      <c r="AR620" s="671"/>
      <c r="AS620" s="512"/>
      <c r="AT620" s="513" t="str">
        <f>IF(('1C TSsoustraitance'!AP337*FICHE!C$14&lt;J620),"Forfait limité à "&amp;FICHE!C$14&amp;"€/jour","")</f>
        <v/>
      </c>
      <c r="AU620" s="797"/>
      <c r="AV620" s="484"/>
      <c r="AW620" s="484"/>
      <c r="AX620" s="484"/>
      <c r="AY620" s="484"/>
      <c r="AZ620" s="484"/>
      <c r="BA620" s="4"/>
      <c r="BB620" s="4"/>
      <c r="BC620" s="4"/>
      <c r="BD620" s="4"/>
      <c r="BE620" s="4"/>
      <c r="BF620" s="4"/>
      <c r="BG620" s="4"/>
      <c r="BH620" s="4"/>
      <c r="BI620" s="4"/>
      <c r="BJ620" s="4"/>
      <c r="BK620" s="4"/>
      <c r="BL620" s="4"/>
      <c r="BM620" s="4"/>
      <c r="BN620" s="4"/>
      <c r="BO620" s="4"/>
      <c r="BP620" s="4"/>
      <c r="BQ620" s="4"/>
      <c r="BR620" s="4"/>
      <c r="BS620" s="4"/>
      <c r="BT620" s="4"/>
      <c r="BU620" s="4"/>
      <c r="BV620" s="4"/>
      <c r="BW620" s="4"/>
      <c r="BX620" s="4"/>
      <c r="BY620" s="4"/>
      <c r="BZ620" s="4"/>
      <c r="CA620" s="4"/>
      <c r="CB620" s="4"/>
      <c r="CC620" s="4"/>
      <c r="CD620" s="4"/>
      <c r="CE620" s="4"/>
      <c r="CF620" s="4"/>
      <c r="CG620" s="4"/>
      <c r="CH620" s="4"/>
      <c r="CI620" s="4"/>
      <c r="CJ620" s="4"/>
      <c r="CK620" s="4"/>
      <c r="CL620" s="4"/>
      <c r="CM620" s="4"/>
      <c r="CN620" s="4"/>
      <c r="CO620" s="4"/>
      <c r="CP620" s="4"/>
      <c r="CQ620" s="4"/>
      <c r="CR620" s="4"/>
      <c r="CS620" s="4"/>
      <c r="CT620" s="4"/>
      <c r="CU620" s="4"/>
      <c r="CV620" s="4"/>
      <c r="CW620" s="4"/>
      <c r="CX620" s="4"/>
      <c r="CY620" s="4"/>
      <c r="CZ620" s="4"/>
      <c r="DA620" s="4"/>
      <c r="DB620" s="4"/>
      <c r="DC620" s="4"/>
      <c r="DD620" s="4"/>
      <c r="DE620" s="4"/>
      <c r="DF620" s="4"/>
      <c r="DG620" s="4"/>
      <c r="DH620" s="4"/>
      <c r="DI620" s="4"/>
      <c r="DJ620" s="4"/>
      <c r="DK620" s="4"/>
      <c r="DL620" s="4"/>
      <c r="DM620" s="4"/>
      <c r="DN620" s="4"/>
      <c r="DO620" s="4"/>
      <c r="DP620" s="4"/>
      <c r="DQ620" s="4"/>
      <c r="DR620" s="4"/>
      <c r="DS620" s="4"/>
      <c r="DT620" s="4"/>
      <c r="DU620" s="4"/>
      <c r="DV620" s="4"/>
      <c r="DW620" s="4"/>
      <c r="DX620" s="4"/>
      <c r="DY620" s="4"/>
      <c r="DZ620" s="4"/>
      <c r="EA620" s="4"/>
      <c r="EB620" s="4"/>
      <c r="EC620" s="4"/>
      <c r="ED620" s="4"/>
      <c r="EE620" s="4"/>
      <c r="EF620" s="4"/>
      <c r="EG620" s="4"/>
      <c r="EH620" s="4"/>
      <c r="EI620" s="4"/>
      <c r="EJ620" s="4"/>
      <c r="EK620" s="4"/>
      <c r="EL620" s="4"/>
      <c r="EM620" s="4"/>
      <c r="EN620" s="4"/>
      <c r="EO620" s="4"/>
      <c r="EP620" s="4"/>
      <c r="EQ620" s="4"/>
      <c r="ER620" s="4"/>
      <c r="ES620" s="4"/>
      <c r="ET620" s="4"/>
      <c r="EU620" s="4"/>
      <c r="EV620" s="4"/>
      <c r="EW620" s="4"/>
      <c r="EX620" s="4"/>
      <c r="EY620" s="4"/>
      <c r="EZ620" s="4"/>
      <c r="FA620" s="4"/>
      <c r="FB620" s="4"/>
      <c r="FC620" s="4"/>
      <c r="FD620" s="4"/>
      <c r="FE620" s="4"/>
      <c r="FF620" s="4"/>
      <c r="FG620" s="4"/>
      <c r="FH620" s="4"/>
      <c r="FI620" s="4"/>
      <c r="FJ620" s="4"/>
      <c r="FK620" s="4"/>
      <c r="FL620" s="4"/>
      <c r="FM620" s="4"/>
      <c r="FN620" s="4"/>
      <c r="FO620" s="4"/>
      <c r="FP620" s="4"/>
      <c r="FQ620" s="4"/>
      <c r="FR620" s="4"/>
      <c r="FS620" s="4"/>
      <c r="FT620" s="4"/>
      <c r="FU620" s="4"/>
      <c r="FV620" s="4"/>
      <c r="FW620" s="4"/>
      <c r="FX620" s="4"/>
      <c r="FY620" s="4"/>
      <c r="FZ620" s="4"/>
      <c r="GA620" s="4"/>
      <c r="GB620" s="4"/>
      <c r="GC620" s="4"/>
      <c r="GD620" s="4"/>
      <c r="GE620" s="4"/>
      <c r="GF620" s="4"/>
      <c r="GG620" s="4"/>
      <c r="GH620" s="4"/>
      <c r="GI620" s="4"/>
      <c r="GJ620" s="4"/>
      <c r="GK620" s="4"/>
      <c r="GL620" s="4"/>
      <c r="GM620" s="4"/>
      <c r="GN620" s="4"/>
      <c r="GO620" s="4"/>
      <c r="GP620" s="4"/>
      <c r="GQ620" s="4"/>
      <c r="GR620" s="4"/>
      <c r="GS620" s="4"/>
      <c r="GT620" s="4"/>
      <c r="GU620" s="4"/>
      <c r="GV620" s="4"/>
      <c r="GW620" s="4"/>
      <c r="GX620" s="4"/>
      <c r="GY620" s="4"/>
      <c r="GZ620" s="4"/>
      <c r="HA620" s="4"/>
      <c r="HB620" s="4"/>
      <c r="HC620" s="4"/>
    </row>
    <row r="621" spans="1:211" s="380" customFormat="1" ht="13.9" customHeight="1">
      <c r="A621" s="828" t="str">
        <f>IF('1C TSsoustraitance'!$A338&lt;&gt;0,'1C TSsoustraitance'!$A338,"")</f>
        <v/>
      </c>
      <c r="B621" s="530"/>
      <c r="C621" s="513" t="str">
        <f>IF('1C TSsoustraitance'!$A338&lt;&gt;0,'1C TSsoustraitance'!$B338,"")</f>
        <v/>
      </c>
      <c r="D621" s="513" t="str">
        <f>IF('1C TSsoustraitance'!$A338&lt;&gt;0,'1C TSsoustraitance'!$C338,"")</f>
        <v/>
      </c>
      <c r="E621" s="684"/>
      <c r="F621" s="685"/>
      <c r="G621" s="666">
        <f>'1C TSsoustraitance'!$D338</f>
        <v>0</v>
      </c>
      <c r="H621" s="533">
        <v>0.21</v>
      </c>
      <c r="I621" s="533">
        <v>1</v>
      </c>
      <c r="J621" s="534"/>
      <c r="K621" s="667">
        <f t="shared" si="146"/>
        <v>0</v>
      </c>
      <c r="L621" s="668">
        <f>IF(OR('1C TSsoustraitance'!$D338="",'1C TSsoustraitance'!$AP338=0),0,IF(AND('1C TSsoustraitance'!$D338&lt;&gt;"",$K$2="Pôle",'1C TSsoustraitance'!$E338="OUI"),(('1C TSsoustraitance'!$F338+'1C TSsoustraitance'!$G338+'1C TSsoustraitance'!$H338+'1C TSsoustraitance'!$I338+'1C TSsoustraitance'!$M338)/'1C TSsoustraitance'!$R338),IF(AND('1C TSsoustraitance'!$D338&lt;&gt;"",$K$2="Pôle",'1C TSsoustraitance'!$E338="NON"),(('1C TSsoustraitance'!$F338+'1C TSsoustraitance'!$G338+'1C TSsoustraitance'!$H338+'1C TSsoustraitance'!$I338+'1C TSsoustraitance'!$M338)/'1C TSsoustraitance'!$AP338),IF(AND('1C TSsoustraitance'!$D338&lt;&gt;"",$K$2&lt;&gt;"Pôle",'1C TSsoustraitance'!$E338="OUI"),(('1C TSsoustraitance'!$F338+'1C TSsoustraitance'!$G338+'1C TSsoustraitance'!$H338+'1C TSsoustraitance'!$I338+'1C TSsoustraitance'!$J338+'1C TSsoustraitance'!$K338+'1C TSsoustraitance'!$L338+'1C TSsoustraitance'!$M338+'1C TSsoustraitance'!$N338+'1C TSsoustraitance'!$O338+'1C TSsoustraitance'!$P338+'1C TSsoustraitance'!$Q338)/'1C TSsoustraitance'!$R338),IF(AND('1C TSsoustraitance'!$D338&lt;&gt;"",$K$2&lt;&gt;"Pôle",'1C TSsoustraitance'!$E338="NON"),(('1C TSsoustraitance'!$F338+'1C TSsoustraitance'!$G338+'1C TSsoustraitance'!$H338+'1C TSsoustraitance'!$I338+'1C TSsoustraitance'!$J338+'1C TSsoustraitance'!$K338+'1C TSsoustraitance'!$L338+'1C TSsoustraitance'!$M338+'1C TSsoustraitance'!$N338+'1C TSsoustraitance'!$O338+'1C TSsoustraitance'!$P338+'1C TSsoustraitance'!$Q338))/'1C TSsoustraitance'!$AP338)))))</f>
        <v>0</v>
      </c>
      <c r="M621" s="668">
        <f>IF(OR('1C TSsoustraitance'!$D338="",'1C TSsoustraitance'!AP$13=0),0,IF(AND('1C TSsoustraitance'!$D338&lt;&gt;"",$K$2="Pôle",'1C TSsoustraitance'!$E338="OUI"),(('1C TSsoustraitance'!$J338+'1C TSsoustraitance'!$K338+'1C TSsoustraitance'!$L338)/'1C TSsoustraitance'!$R338),IF(AND('1C TSsoustraitance'!$D338&lt;&gt;"",$K$2="Pôle",'1C TSsoustraitance'!$E338="NON"),(('1C TSsoustraitance'!$J338+'1C TSsoustraitance'!$K338+'1C TSsoustraitance'!$L338)/'1C TSsoustraitance'!$AP338),IF(AND('1C TSsoustraitance'!$D338&lt;&gt;"",$K$2&lt;&gt;"Pôle"),0))))</f>
        <v>0</v>
      </c>
      <c r="N621" s="668">
        <f t="shared" si="144"/>
        <v>0</v>
      </c>
      <c r="O621" s="669">
        <f>IF(OR('1C TSsoustraitance'!$D338="",'1C TSsoustraitance'!$E338="OUI",'1C TSsoustraitance'!$AP338=0),0,(('1C TSsoustraitance'!$S338)/'1C TSsoustraitance'!$AP338))</f>
        <v>0</v>
      </c>
      <c r="P621" s="669">
        <f>IF(OR('1C TSsoustraitance'!$D338="",'1C TSsoustraitance'!$E338="OUI",'1C TSsoustraitance'!$AP338=0),0,(('1C TSsoustraitance'!$T338)/'1C TSsoustraitance'!$AP338))</f>
        <v>0</v>
      </c>
      <c r="Q621" s="669">
        <f>IF(OR('1C TSsoustraitance'!$D338="",'1C TSsoustraitance'!$E338="OUI",'1C TSsoustraitance'!$AP338=0),0,(('1C TSsoustraitance'!$U338)/'1C TSsoustraitance'!$AP338))</f>
        <v>0</v>
      </c>
      <c r="R621" s="669">
        <f>IF(OR('1C TSsoustraitance'!$D338="",'1C TSsoustraitance'!$E338="OUI",'1C TSsoustraitance'!$AP338=0),0,(('1C TSsoustraitance'!$V338)/'1C TSsoustraitance'!$AP338))</f>
        <v>0</v>
      </c>
      <c r="S621" s="669">
        <f>IF(OR('1C TSsoustraitance'!$D338="",'1C TSsoustraitance'!$E338="OUI",'1C TSsoustraitance'!$AP338=0),0,(('1C TSsoustraitance'!$W338)/'1C TSsoustraitance'!$AP338))</f>
        <v>0</v>
      </c>
      <c r="T621" s="669">
        <f>IF(OR('1C TSsoustraitance'!$D338="",'1C TSsoustraitance'!$E338="OUI",'1C TSsoustraitance'!$AP338=0),0,(('1C TSsoustraitance'!$X338)/'1C TSsoustraitance'!$AP338))</f>
        <v>0</v>
      </c>
      <c r="U621" s="669">
        <f>IF(OR('1C TSsoustraitance'!$D338="",'1C TSsoustraitance'!$E338="OUI",'1C TSsoustraitance'!$AP338=0),0,(('1C TSsoustraitance'!$Y338)/'1C TSsoustraitance'!$AP338))</f>
        <v>0</v>
      </c>
      <c r="V621" s="669">
        <f>IF(OR('1C TSsoustraitance'!$D338="",'1C TSsoustraitance'!$E338="OUI",'1C TSsoustraitance'!$AP338=0),0,(('1C TSsoustraitance'!$Z338)/'1C TSsoustraitance'!$AP338))</f>
        <v>0</v>
      </c>
      <c r="W621" s="669">
        <f>IF(OR('1C TSsoustraitance'!$D338="",'1C TSsoustraitance'!$E338="OUI",'1C TSsoustraitance'!$AP338=0),0,(('1C TSsoustraitance'!$AA338)/'1C TSsoustraitance'!$AP338))</f>
        <v>0</v>
      </c>
      <c r="X621" s="669">
        <f>IF(OR('1C TSsoustraitance'!$D338="",'1C TSsoustraitance'!$E338="OUI",'1C TSsoustraitance'!$AP338=0),0,(('1C TSsoustraitance'!$AB338)/'1C TSsoustraitance'!$AP338))</f>
        <v>0</v>
      </c>
      <c r="Y621" s="669">
        <f>IF(OR('1C TSsoustraitance'!$D338="",'1C TSsoustraitance'!$E338="OUI",'1C TSsoustraitance'!$AP338=0),0,(('1C TSsoustraitance'!$AC338)/'1C TSsoustraitance'!$AP338))</f>
        <v>0</v>
      </c>
      <c r="Z621" s="669">
        <f>IF(OR('1C TSsoustraitance'!$D338="",'1C TSsoustraitance'!$E338="OUI",'1C TSsoustraitance'!$AP338=0),0,(('1C TSsoustraitance'!$AD338)/'1C TSsoustraitance'!$AP338))</f>
        <v>0</v>
      </c>
      <c r="AA621" s="669">
        <f>IF(OR('1C TSsoustraitance'!$D338="",'1C TSsoustraitance'!$E338="OUI",'1C TSsoustraitance'!$AP338=0),0,(('1C TSsoustraitance'!$AE338)/'1C TSsoustraitance'!$AP338))</f>
        <v>0</v>
      </c>
      <c r="AB621" s="669">
        <f>IF(OR('1C TSsoustraitance'!$D338="",'1C TSsoustraitance'!$E338="OUI",'1C TSsoustraitance'!$AP338=0),0,(('1C TSsoustraitance'!$AF338)/'1C TSsoustraitance'!$AP338))</f>
        <v>0</v>
      </c>
      <c r="AC621" s="669">
        <f>IF(OR('1C TSsoustraitance'!$D338="",'1C TSsoustraitance'!$E338="OUI",'1C TSsoustraitance'!$AP338=0),0,(('1C TSsoustraitance'!$AG338)/'1C TSsoustraitance'!$AP338))</f>
        <v>0</v>
      </c>
      <c r="AD621" s="669">
        <f>IF(OR('1C TSsoustraitance'!$D338="",'1C TSsoustraitance'!$E338="OUI",'1C TSsoustraitance'!$AP338=0),0,(('1C TSsoustraitance'!$AH338)/'1C TSsoustraitance'!$AP338))</f>
        <v>0</v>
      </c>
      <c r="AE621" s="669">
        <f>IF(OR('1C TSsoustraitance'!$D338="",'1C TSsoustraitance'!$E338="OUI",'1C TSsoustraitance'!$AP338=0),0,(('1C TSsoustraitance'!$AI338)/'1C TSsoustraitance'!$AP338))</f>
        <v>0</v>
      </c>
      <c r="AF621" s="669">
        <f>IF(OR('1C TSsoustraitance'!$D338="",'1C TSsoustraitance'!$E338="OUI",'1C TSsoustraitance'!$AP338=0),0,(('1C TSsoustraitance'!$AJ338)/'1C TSsoustraitance'!$AP338))</f>
        <v>0</v>
      </c>
      <c r="AG621" s="669">
        <f>IF(OR('1C TSsoustraitance'!$D338="",'1C TSsoustraitance'!$E338="OUI",'1C TSsoustraitance'!$AP338=0),0,(('1C TSsoustraitance'!$AK338)/'1C TSsoustraitance'!$AP338))</f>
        <v>0</v>
      </c>
      <c r="AH621" s="669">
        <f>IF(OR('1C TSsoustraitance'!$D338="",'1C TSsoustraitance'!$E338="OUI",'1C TSsoustraitance'!$AP338=0),0,(('1C TSsoustraitance'!$AL338)/'1C TSsoustraitance'!$AP338))</f>
        <v>0</v>
      </c>
      <c r="AI621" s="669">
        <f>IF(OR('1C TSsoustraitance'!$D338="",'1C TSsoustraitance'!$E338="OUI",'1C TSsoustraitance'!$AP338=0),0,(('1C TSsoustraitance'!$AM338)/'1C TSsoustraitance'!$AP338))</f>
        <v>0</v>
      </c>
      <c r="AJ621" s="669">
        <f>IF(OR('1C TSsoustraitance'!$D338="",'1C TSsoustraitance'!$E338="OUI",'1C TSsoustraitance'!$AP338=0),0,(('1C TSsoustraitance'!$AN338)/'1C TSsoustraitance'!$AP338))</f>
        <v>0</v>
      </c>
      <c r="AK621" s="669">
        <f t="shared" si="147"/>
        <v>0</v>
      </c>
      <c r="AL621" s="668">
        <f t="shared" si="148"/>
        <v>0</v>
      </c>
      <c r="AM621" s="670">
        <f>IF(Tableau7[[#This Row],[N° pièce]]="",0,(Tableau7[[#This Row],[hors TVA]]+(Tableau7[[#This Row],[hors TVA]]*Tableau7[[#This Row],[Taux TVA]])-(Tableau7[[#This Row],[hors TVA]]*Tableau7[[#This Row],[Taux TVA]]*Tableau7[[#This Row],[Régime TVA: Récupération]]))*Tableau7[[#This Row],[Type 1]])</f>
        <v>0</v>
      </c>
      <c r="AN621" s="670">
        <f>IF(Tableau7[[#This Row],[N° pièce]]="",0,IF($K$2="pôle",((Tableau7[[#This Row],[hors TVA]]+(Tableau7[[#This Row],[hors TVA]]*Tableau7[[#This Row],[Taux TVA]])-(Tableau7[[#This Row],[hors TVA]]*Tableau7[[#This Row],[Taux TVA]]*Tableau7[[#This Row],[Régime TVA: Récupération]]))*Tableau7[[#This Row],[Type 2]]),0))</f>
        <v>0</v>
      </c>
      <c r="AO621" s="670">
        <f t="shared" si="151"/>
        <v>0</v>
      </c>
      <c r="AP621" s="255">
        <f t="shared" si="149"/>
        <v>0</v>
      </c>
      <c r="AQ621" s="506">
        <f t="shared" si="150"/>
        <v>0</v>
      </c>
      <c r="AR621" s="671"/>
      <c r="AS621" s="512"/>
      <c r="AT621" s="513" t="str">
        <f>IF(('1C TSsoustraitance'!AP338*FICHE!C$14&lt;J621),"Forfait limité à "&amp;FICHE!C$14&amp;"€/jour","")</f>
        <v/>
      </c>
      <c r="AU621" s="797"/>
      <c r="AV621" s="484"/>
      <c r="AW621" s="484"/>
      <c r="AX621" s="484"/>
      <c r="AY621" s="484"/>
      <c r="AZ621" s="484"/>
      <c r="BA621" s="4"/>
      <c r="BB621" s="4"/>
      <c r="BC621" s="4"/>
      <c r="BD621" s="4"/>
      <c r="BE621" s="4"/>
      <c r="BF621" s="4"/>
      <c r="BG621" s="4"/>
      <c r="BH621" s="4"/>
      <c r="BI621" s="4"/>
      <c r="BJ621" s="4"/>
      <c r="BK621" s="4"/>
      <c r="BL621" s="4"/>
      <c r="BM621" s="4"/>
      <c r="BN621" s="4"/>
      <c r="BO621" s="4"/>
      <c r="BP621" s="4"/>
      <c r="BQ621" s="4"/>
      <c r="BR621" s="4"/>
      <c r="BS621" s="4"/>
      <c r="BT621" s="4"/>
      <c r="BU621" s="4"/>
      <c r="BV621" s="4"/>
      <c r="BW621" s="4"/>
      <c r="BX621" s="4"/>
      <c r="BY621" s="4"/>
      <c r="BZ621" s="4"/>
      <c r="CA621" s="4"/>
      <c r="CB621" s="4"/>
      <c r="CC621" s="4"/>
      <c r="CD621" s="4"/>
      <c r="CE621" s="4"/>
      <c r="CF621" s="4"/>
      <c r="CG621" s="4"/>
      <c r="CH621" s="4"/>
      <c r="CI621" s="4"/>
      <c r="CJ621" s="4"/>
      <c r="CK621" s="4"/>
      <c r="CL621" s="4"/>
      <c r="CM621" s="4"/>
      <c r="CN621" s="4"/>
      <c r="CO621" s="4"/>
      <c r="CP621" s="4"/>
      <c r="CQ621" s="4"/>
      <c r="CR621" s="4"/>
      <c r="CS621" s="4"/>
      <c r="CT621" s="4"/>
      <c r="CU621" s="4"/>
      <c r="CV621" s="4"/>
      <c r="CW621" s="4"/>
      <c r="CX621" s="4"/>
      <c r="CY621" s="4"/>
      <c r="CZ621" s="4"/>
      <c r="DA621" s="4"/>
      <c r="DB621" s="4"/>
      <c r="DC621" s="4"/>
      <c r="DD621" s="4"/>
      <c r="DE621" s="4"/>
      <c r="DF621" s="4"/>
      <c r="DG621" s="4"/>
      <c r="DH621" s="4"/>
      <c r="DI621" s="4"/>
      <c r="DJ621" s="4"/>
      <c r="DK621" s="4"/>
      <c r="DL621" s="4"/>
      <c r="DM621" s="4"/>
      <c r="DN621" s="4"/>
      <c r="DO621" s="4"/>
      <c r="DP621" s="4"/>
      <c r="DQ621" s="4"/>
      <c r="DR621" s="4"/>
      <c r="DS621" s="4"/>
      <c r="DT621" s="4"/>
      <c r="DU621" s="4"/>
      <c r="DV621" s="4"/>
      <c r="DW621" s="4"/>
      <c r="DX621" s="4"/>
      <c r="DY621" s="4"/>
      <c r="DZ621" s="4"/>
      <c r="EA621" s="4"/>
      <c r="EB621" s="4"/>
      <c r="EC621" s="4"/>
      <c r="ED621" s="4"/>
      <c r="EE621" s="4"/>
      <c r="EF621" s="4"/>
      <c r="EG621" s="4"/>
      <c r="EH621" s="4"/>
      <c r="EI621" s="4"/>
      <c r="EJ621" s="4"/>
      <c r="EK621" s="4"/>
      <c r="EL621" s="4"/>
      <c r="EM621" s="4"/>
      <c r="EN621" s="4"/>
      <c r="EO621" s="4"/>
      <c r="EP621" s="4"/>
      <c r="EQ621" s="4"/>
      <c r="ER621" s="4"/>
      <c r="ES621" s="4"/>
      <c r="ET621" s="4"/>
      <c r="EU621" s="4"/>
      <c r="EV621" s="4"/>
      <c r="EW621" s="4"/>
      <c r="EX621" s="4"/>
      <c r="EY621" s="4"/>
      <c r="EZ621" s="4"/>
      <c r="FA621" s="4"/>
      <c r="FB621" s="4"/>
      <c r="FC621" s="4"/>
      <c r="FD621" s="4"/>
      <c r="FE621" s="4"/>
      <c r="FF621" s="4"/>
      <c r="FG621" s="4"/>
      <c r="FH621" s="4"/>
      <c r="FI621" s="4"/>
      <c r="FJ621" s="4"/>
      <c r="FK621" s="4"/>
      <c r="FL621" s="4"/>
      <c r="FM621" s="4"/>
      <c r="FN621" s="4"/>
      <c r="FO621" s="4"/>
      <c r="FP621" s="4"/>
      <c r="FQ621" s="4"/>
      <c r="FR621" s="4"/>
      <c r="FS621" s="4"/>
      <c r="FT621" s="4"/>
      <c r="FU621" s="4"/>
      <c r="FV621" s="4"/>
      <c r="FW621" s="4"/>
      <c r="FX621" s="4"/>
      <c r="FY621" s="4"/>
      <c r="FZ621" s="4"/>
      <c r="GA621" s="4"/>
      <c r="GB621" s="4"/>
      <c r="GC621" s="4"/>
      <c r="GD621" s="4"/>
      <c r="GE621" s="4"/>
      <c r="GF621" s="4"/>
      <c r="GG621" s="4"/>
      <c r="GH621" s="4"/>
      <c r="GI621" s="4"/>
      <c r="GJ621" s="4"/>
      <c r="GK621" s="4"/>
      <c r="GL621" s="4"/>
      <c r="GM621" s="4"/>
      <c r="GN621" s="4"/>
      <c r="GO621" s="4"/>
      <c r="GP621" s="4"/>
      <c r="GQ621" s="4"/>
      <c r="GR621" s="4"/>
      <c r="GS621" s="4"/>
      <c r="GT621" s="4"/>
      <c r="GU621" s="4"/>
      <c r="GV621" s="4"/>
      <c r="GW621" s="4"/>
      <c r="GX621" s="4"/>
      <c r="GY621" s="4"/>
      <c r="GZ621" s="4"/>
      <c r="HA621" s="4"/>
      <c r="HB621" s="4"/>
      <c r="HC621" s="4"/>
    </row>
    <row r="622" spans="1:211" s="380" customFormat="1" ht="13.9" customHeight="1">
      <c r="A622" s="828" t="str">
        <f>IF('1C TSsoustraitance'!$A339&lt;&gt;0,'1C TSsoustraitance'!$A339,"")</f>
        <v/>
      </c>
      <c r="B622" s="530"/>
      <c r="C622" s="513" t="str">
        <f>IF('1C TSsoustraitance'!$A339&lt;&gt;0,'1C TSsoustraitance'!$B339,"")</f>
        <v/>
      </c>
      <c r="D622" s="513" t="str">
        <f>IF('1C TSsoustraitance'!$A339&lt;&gt;0,'1C TSsoustraitance'!$C339,"")</f>
        <v/>
      </c>
      <c r="E622" s="684"/>
      <c r="F622" s="685"/>
      <c r="G622" s="666">
        <f>'1C TSsoustraitance'!$D339</f>
        <v>0</v>
      </c>
      <c r="H622" s="533">
        <v>0.21</v>
      </c>
      <c r="I622" s="533">
        <v>1</v>
      </c>
      <c r="J622" s="534"/>
      <c r="K622" s="667">
        <f t="shared" si="146"/>
        <v>0</v>
      </c>
      <c r="L622" s="668">
        <f>IF(OR('1C TSsoustraitance'!$D339="",'1C TSsoustraitance'!$AP339=0),0,IF(AND('1C TSsoustraitance'!$D339&lt;&gt;"",$K$2="Pôle",'1C TSsoustraitance'!$E339="OUI"),(('1C TSsoustraitance'!$F339+'1C TSsoustraitance'!$G339+'1C TSsoustraitance'!$H339+'1C TSsoustraitance'!$I339+'1C TSsoustraitance'!$M339)/'1C TSsoustraitance'!$R339),IF(AND('1C TSsoustraitance'!$D339&lt;&gt;"",$K$2="Pôle",'1C TSsoustraitance'!$E339="NON"),(('1C TSsoustraitance'!$F339+'1C TSsoustraitance'!$G339+'1C TSsoustraitance'!$H339+'1C TSsoustraitance'!$I339+'1C TSsoustraitance'!$M339)/'1C TSsoustraitance'!$AP339),IF(AND('1C TSsoustraitance'!$D339&lt;&gt;"",$K$2&lt;&gt;"Pôle",'1C TSsoustraitance'!$E339="OUI"),(('1C TSsoustraitance'!$F339+'1C TSsoustraitance'!$G339+'1C TSsoustraitance'!$H339+'1C TSsoustraitance'!$I339+'1C TSsoustraitance'!$J339+'1C TSsoustraitance'!$K339+'1C TSsoustraitance'!$L339+'1C TSsoustraitance'!$M339+'1C TSsoustraitance'!$N339+'1C TSsoustraitance'!$O339+'1C TSsoustraitance'!$P339+'1C TSsoustraitance'!$Q339)/'1C TSsoustraitance'!$R339),IF(AND('1C TSsoustraitance'!$D339&lt;&gt;"",$K$2&lt;&gt;"Pôle",'1C TSsoustraitance'!$E339="NON"),(('1C TSsoustraitance'!$F339+'1C TSsoustraitance'!$G339+'1C TSsoustraitance'!$H339+'1C TSsoustraitance'!$I339+'1C TSsoustraitance'!$J339+'1C TSsoustraitance'!$K339+'1C TSsoustraitance'!$L339+'1C TSsoustraitance'!$M339+'1C TSsoustraitance'!$N339+'1C TSsoustraitance'!$O339+'1C TSsoustraitance'!$P339+'1C TSsoustraitance'!$Q339))/'1C TSsoustraitance'!$AP339)))))</f>
        <v>0</v>
      </c>
      <c r="M622" s="668">
        <f>IF(OR('1C TSsoustraitance'!$D339="",'1C TSsoustraitance'!AP$13=0),0,IF(AND('1C TSsoustraitance'!$D339&lt;&gt;"",$K$2="Pôle",'1C TSsoustraitance'!$E339="OUI"),(('1C TSsoustraitance'!$J339+'1C TSsoustraitance'!$K339+'1C TSsoustraitance'!$L339)/'1C TSsoustraitance'!$R339),IF(AND('1C TSsoustraitance'!$D339&lt;&gt;"",$K$2="Pôle",'1C TSsoustraitance'!$E339="NON"),(('1C TSsoustraitance'!$J339+'1C TSsoustraitance'!$K339+'1C TSsoustraitance'!$L339)/'1C TSsoustraitance'!$AP339),IF(AND('1C TSsoustraitance'!$D339&lt;&gt;"",$K$2&lt;&gt;"Pôle"),0))))</f>
        <v>0</v>
      </c>
      <c r="N622" s="668">
        <f t="shared" si="144"/>
        <v>0</v>
      </c>
      <c r="O622" s="669">
        <f>IF(OR('1C TSsoustraitance'!$D339="",'1C TSsoustraitance'!$E339="OUI",'1C TSsoustraitance'!$AP339=0),0,(('1C TSsoustraitance'!$S339)/'1C TSsoustraitance'!$AP339))</f>
        <v>0</v>
      </c>
      <c r="P622" s="669">
        <f>IF(OR('1C TSsoustraitance'!$D339="",'1C TSsoustraitance'!$E339="OUI",'1C TSsoustraitance'!$AP339=0),0,(('1C TSsoustraitance'!$T339)/'1C TSsoustraitance'!$AP339))</f>
        <v>0</v>
      </c>
      <c r="Q622" s="669">
        <f>IF(OR('1C TSsoustraitance'!$D339="",'1C TSsoustraitance'!$E339="OUI",'1C TSsoustraitance'!$AP339=0),0,(('1C TSsoustraitance'!$U339)/'1C TSsoustraitance'!$AP339))</f>
        <v>0</v>
      </c>
      <c r="R622" s="669">
        <f>IF(OR('1C TSsoustraitance'!$D339="",'1C TSsoustraitance'!$E339="OUI",'1C TSsoustraitance'!$AP339=0),0,(('1C TSsoustraitance'!$V339)/'1C TSsoustraitance'!$AP339))</f>
        <v>0</v>
      </c>
      <c r="S622" s="669">
        <f>IF(OR('1C TSsoustraitance'!$D339="",'1C TSsoustraitance'!$E339="OUI",'1C TSsoustraitance'!$AP339=0),0,(('1C TSsoustraitance'!$W339)/'1C TSsoustraitance'!$AP339))</f>
        <v>0</v>
      </c>
      <c r="T622" s="669">
        <f>IF(OR('1C TSsoustraitance'!$D339="",'1C TSsoustraitance'!$E339="OUI",'1C TSsoustraitance'!$AP339=0),0,(('1C TSsoustraitance'!$X339)/'1C TSsoustraitance'!$AP339))</f>
        <v>0</v>
      </c>
      <c r="U622" s="669">
        <f>IF(OR('1C TSsoustraitance'!$D339="",'1C TSsoustraitance'!$E339="OUI",'1C TSsoustraitance'!$AP339=0),0,(('1C TSsoustraitance'!$Y339)/'1C TSsoustraitance'!$AP339))</f>
        <v>0</v>
      </c>
      <c r="V622" s="669">
        <f>IF(OR('1C TSsoustraitance'!$D339="",'1C TSsoustraitance'!$E339="OUI",'1C TSsoustraitance'!$AP339=0),0,(('1C TSsoustraitance'!$Z339)/'1C TSsoustraitance'!$AP339))</f>
        <v>0</v>
      </c>
      <c r="W622" s="669">
        <f>IF(OR('1C TSsoustraitance'!$D339="",'1C TSsoustraitance'!$E339="OUI",'1C TSsoustraitance'!$AP339=0),0,(('1C TSsoustraitance'!$AA339)/'1C TSsoustraitance'!$AP339))</f>
        <v>0</v>
      </c>
      <c r="X622" s="669">
        <f>IF(OR('1C TSsoustraitance'!$D339="",'1C TSsoustraitance'!$E339="OUI",'1C TSsoustraitance'!$AP339=0),0,(('1C TSsoustraitance'!$AB339)/'1C TSsoustraitance'!$AP339))</f>
        <v>0</v>
      </c>
      <c r="Y622" s="669">
        <f>IF(OR('1C TSsoustraitance'!$D339="",'1C TSsoustraitance'!$E339="OUI",'1C TSsoustraitance'!$AP339=0),0,(('1C TSsoustraitance'!$AC339)/'1C TSsoustraitance'!$AP339))</f>
        <v>0</v>
      </c>
      <c r="Z622" s="669">
        <f>IF(OR('1C TSsoustraitance'!$D339="",'1C TSsoustraitance'!$E339="OUI",'1C TSsoustraitance'!$AP339=0),0,(('1C TSsoustraitance'!$AD339)/'1C TSsoustraitance'!$AP339))</f>
        <v>0</v>
      </c>
      <c r="AA622" s="669">
        <f>IF(OR('1C TSsoustraitance'!$D339="",'1C TSsoustraitance'!$E339="OUI",'1C TSsoustraitance'!$AP339=0),0,(('1C TSsoustraitance'!$AE339)/'1C TSsoustraitance'!$AP339))</f>
        <v>0</v>
      </c>
      <c r="AB622" s="669">
        <f>IF(OR('1C TSsoustraitance'!$D339="",'1C TSsoustraitance'!$E339="OUI",'1C TSsoustraitance'!$AP339=0),0,(('1C TSsoustraitance'!$AF339)/'1C TSsoustraitance'!$AP339))</f>
        <v>0</v>
      </c>
      <c r="AC622" s="669">
        <f>IF(OR('1C TSsoustraitance'!$D339="",'1C TSsoustraitance'!$E339="OUI",'1C TSsoustraitance'!$AP339=0),0,(('1C TSsoustraitance'!$AG339)/'1C TSsoustraitance'!$AP339))</f>
        <v>0</v>
      </c>
      <c r="AD622" s="669">
        <f>IF(OR('1C TSsoustraitance'!$D339="",'1C TSsoustraitance'!$E339="OUI",'1C TSsoustraitance'!$AP339=0),0,(('1C TSsoustraitance'!$AH339)/'1C TSsoustraitance'!$AP339))</f>
        <v>0</v>
      </c>
      <c r="AE622" s="669">
        <f>IF(OR('1C TSsoustraitance'!$D339="",'1C TSsoustraitance'!$E339="OUI",'1C TSsoustraitance'!$AP339=0),0,(('1C TSsoustraitance'!$AI339)/'1C TSsoustraitance'!$AP339))</f>
        <v>0</v>
      </c>
      <c r="AF622" s="669">
        <f>IF(OR('1C TSsoustraitance'!$D339="",'1C TSsoustraitance'!$E339="OUI",'1C TSsoustraitance'!$AP339=0),0,(('1C TSsoustraitance'!$AJ339)/'1C TSsoustraitance'!$AP339))</f>
        <v>0</v>
      </c>
      <c r="AG622" s="669">
        <f>IF(OR('1C TSsoustraitance'!$D339="",'1C TSsoustraitance'!$E339="OUI",'1C TSsoustraitance'!$AP339=0),0,(('1C TSsoustraitance'!$AK339)/'1C TSsoustraitance'!$AP339))</f>
        <v>0</v>
      </c>
      <c r="AH622" s="669">
        <f>IF(OR('1C TSsoustraitance'!$D339="",'1C TSsoustraitance'!$E339="OUI",'1C TSsoustraitance'!$AP339=0),0,(('1C TSsoustraitance'!$AL339)/'1C TSsoustraitance'!$AP339))</f>
        <v>0</v>
      </c>
      <c r="AI622" s="669">
        <f>IF(OR('1C TSsoustraitance'!$D339="",'1C TSsoustraitance'!$E339="OUI",'1C TSsoustraitance'!$AP339=0),0,(('1C TSsoustraitance'!$AM339)/'1C TSsoustraitance'!$AP339))</f>
        <v>0</v>
      </c>
      <c r="AJ622" s="669">
        <f>IF(OR('1C TSsoustraitance'!$D339="",'1C TSsoustraitance'!$E339="OUI",'1C TSsoustraitance'!$AP339=0),0,(('1C TSsoustraitance'!$AN339)/'1C TSsoustraitance'!$AP339))</f>
        <v>0</v>
      </c>
      <c r="AK622" s="669">
        <f t="shared" si="147"/>
        <v>0</v>
      </c>
      <c r="AL622" s="668">
        <f t="shared" si="148"/>
        <v>0</v>
      </c>
      <c r="AM622" s="670">
        <f>IF(Tableau7[[#This Row],[N° pièce]]="",0,(Tableau7[[#This Row],[hors TVA]]+(Tableau7[[#This Row],[hors TVA]]*Tableau7[[#This Row],[Taux TVA]])-(Tableau7[[#This Row],[hors TVA]]*Tableau7[[#This Row],[Taux TVA]]*Tableau7[[#This Row],[Régime TVA: Récupération]]))*Tableau7[[#This Row],[Type 1]])</f>
        <v>0</v>
      </c>
      <c r="AN622" s="670">
        <f>IF(Tableau7[[#This Row],[N° pièce]]="",0,IF($K$2="pôle",((Tableau7[[#This Row],[hors TVA]]+(Tableau7[[#This Row],[hors TVA]]*Tableau7[[#This Row],[Taux TVA]])-(Tableau7[[#This Row],[hors TVA]]*Tableau7[[#This Row],[Taux TVA]]*Tableau7[[#This Row],[Régime TVA: Récupération]]))*Tableau7[[#This Row],[Type 2]]),0))</f>
        <v>0</v>
      </c>
      <c r="AO622" s="670">
        <f t="shared" si="151"/>
        <v>0</v>
      </c>
      <c r="AP622" s="255">
        <f t="shared" si="149"/>
        <v>0</v>
      </c>
      <c r="AQ622" s="506">
        <f t="shared" si="150"/>
        <v>0</v>
      </c>
      <c r="AR622" s="671"/>
      <c r="AS622" s="512"/>
      <c r="AT622" s="513" t="str">
        <f>IF(('1C TSsoustraitance'!AP339*FICHE!C$14&lt;J622),"Forfait limité à "&amp;FICHE!C$14&amp;"€/jour","")</f>
        <v/>
      </c>
      <c r="AU622" s="797"/>
      <c r="AV622" s="484"/>
      <c r="AW622" s="484"/>
      <c r="AX622" s="484"/>
      <c r="AY622" s="484"/>
      <c r="AZ622" s="484"/>
      <c r="BA622" s="4"/>
      <c r="BB622" s="4"/>
      <c r="BC622" s="4"/>
      <c r="BD622" s="4"/>
      <c r="BE622" s="4"/>
      <c r="BF622" s="4"/>
      <c r="BG622" s="4"/>
      <c r="BH622" s="4"/>
      <c r="BI622" s="4"/>
      <c r="BJ622" s="4"/>
      <c r="BK622" s="4"/>
      <c r="BL622" s="4"/>
      <c r="BM622" s="4"/>
      <c r="BN622" s="4"/>
      <c r="BO622" s="4"/>
      <c r="BP622" s="4"/>
      <c r="BQ622" s="4"/>
      <c r="BR622" s="4"/>
      <c r="BS622" s="4"/>
      <c r="BT622" s="4"/>
      <c r="BU622" s="4"/>
      <c r="BV622" s="4"/>
      <c r="BW622" s="4"/>
      <c r="BX622" s="4"/>
      <c r="BY622" s="4"/>
      <c r="BZ622" s="4"/>
      <c r="CA622" s="4"/>
      <c r="CB622" s="4"/>
      <c r="CC622" s="4"/>
      <c r="CD622" s="4"/>
      <c r="CE622" s="4"/>
      <c r="CF622" s="4"/>
      <c r="CG622" s="4"/>
      <c r="CH622" s="4"/>
      <c r="CI622" s="4"/>
      <c r="CJ622" s="4"/>
      <c r="CK622" s="4"/>
      <c r="CL622" s="4"/>
      <c r="CM622" s="4"/>
      <c r="CN622" s="4"/>
      <c r="CO622" s="4"/>
      <c r="CP622" s="4"/>
      <c r="CQ622" s="4"/>
      <c r="CR622" s="4"/>
      <c r="CS622" s="4"/>
      <c r="CT622" s="4"/>
      <c r="CU622" s="4"/>
      <c r="CV622" s="4"/>
      <c r="CW622" s="4"/>
      <c r="CX622" s="4"/>
      <c r="CY622" s="4"/>
      <c r="CZ622" s="4"/>
      <c r="DA622" s="4"/>
      <c r="DB622" s="4"/>
      <c r="DC622" s="4"/>
      <c r="DD622" s="4"/>
      <c r="DE622" s="4"/>
      <c r="DF622" s="4"/>
      <c r="DG622" s="4"/>
      <c r="DH622" s="4"/>
      <c r="DI622" s="4"/>
      <c r="DJ622" s="4"/>
      <c r="DK622" s="4"/>
      <c r="DL622" s="4"/>
      <c r="DM622" s="4"/>
      <c r="DN622" s="4"/>
      <c r="DO622" s="4"/>
      <c r="DP622" s="4"/>
      <c r="DQ622" s="4"/>
      <c r="DR622" s="4"/>
      <c r="DS622" s="4"/>
      <c r="DT622" s="4"/>
      <c r="DU622" s="4"/>
      <c r="DV622" s="4"/>
      <c r="DW622" s="4"/>
      <c r="DX622" s="4"/>
      <c r="DY622" s="4"/>
      <c r="DZ622" s="4"/>
      <c r="EA622" s="4"/>
      <c r="EB622" s="4"/>
      <c r="EC622" s="4"/>
      <c r="ED622" s="4"/>
      <c r="EE622" s="4"/>
      <c r="EF622" s="4"/>
      <c r="EG622" s="4"/>
      <c r="EH622" s="4"/>
      <c r="EI622" s="4"/>
      <c r="EJ622" s="4"/>
      <c r="EK622" s="4"/>
      <c r="EL622" s="4"/>
      <c r="EM622" s="4"/>
      <c r="EN622" s="4"/>
      <c r="EO622" s="4"/>
      <c r="EP622" s="4"/>
      <c r="EQ622" s="4"/>
      <c r="ER622" s="4"/>
      <c r="ES622" s="4"/>
      <c r="ET622" s="4"/>
      <c r="EU622" s="4"/>
      <c r="EV622" s="4"/>
      <c r="EW622" s="4"/>
      <c r="EX622" s="4"/>
      <c r="EY622" s="4"/>
      <c r="EZ622" s="4"/>
      <c r="FA622" s="4"/>
      <c r="FB622" s="4"/>
      <c r="FC622" s="4"/>
      <c r="FD622" s="4"/>
      <c r="FE622" s="4"/>
      <c r="FF622" s="4"/>
      <c r="FG622" s="4"/>
      <c r="FH622" s="4"/>
      <c r="FI622" s="4"/>
      <c r="FJ622" s="4"/>
      <c r="FK622" s="4"/>
      <c r="FL622" s="4"/>
      <c r="FM622" s="4"/>
      <c r="FN622" s="4"/>
      <c r="FO622" s="4"/>
      <c r="FP622" s="4"/>
      <c r="FQ622" s="4"/>
      <c r="FR622" s="4"/>
      <c r="FS622" s="4"/>
      <c r="FT622" s="4"/>
      <c r="FU622" s="4"/>
      <c r="FV622" s="4"/>
      <c r="FW622" s="4"/>
      <c r="FX622" s="4"/>
      <c r="FY622" s="4"/>
      <c r="FZ622" s="4"/>
      <c r="GA622" s="4"/>
      <c r="GB622" s="4"/>
      <c r="GC622" s="4"/>
      <c r="GD622" s="4"/>
      <c r="GE622" s="4"/>
      <c r="GF622" s="4"/>
      <c r="GG622" s="4"/>
      <c r="GH622" s="4"/>
      <c r="GI622" s="4"/>
      <c r="GJ622" s="4"/>
      <c r="GK622" s="4"/>
      <c r="GL622" s="4"/>
      <c r="GM622" s="4"/>
      <c r="GN622" s="4"/>
      <c r="GO622" s="4"/>
      <c r="GP622" s="4"/>
      <c r="GQ622" s="4"/>
      <c r="GR622" s="4"/>
      <c r="GS622" s="4"/>
      <c r="GT622" s="4"/>
      <c r="GU622" s="4"/>
      <c r="GV622" s="4"/>
      <c r="GW622" s="4"/>
      <c r="GX622" s="4"/>
      <c r="GY622" s="4"/>
      <c r="GZ622" s="4"/>
      <c r="HA622" s="4"/>
      <c r="HB622" s="4"/>
      <c r="HC622" s="4"/>
    </row>
    <row r="623" spans="1:211" s="380" customFormat="1" ht="13.9" customHeight="1">
      <c r="A623" s="828" t="str">
        <f>IF('1C TSsoustraitance'!$A340&lt;&gt;0,'1C TSsoustraitance'!$A340,"")</f>
        <v/>
      </c>
      <c r="B623" s="530"/>
      <c r="C623" s="513" t="str">
        <f>IF('1C TSsoustraitance'!$A340&lt;&gt;0,'1C TSsoustraitance'!$B340,"")</f>
        <v/>
      </c>
      <c r="D623" s="513" t="str">
        <f>IF('1C TSsoustraitance'!$A340&lt;&gt;0,'1C TSsoustraitance'!$C340,"")</f>
        <v/>
      </c>
      <c r="E623" s="684"/>
      <c r="F623" s="685"/>
      <c r="G623" s="666">
        <f>'1C TSsoustraitance'!$D340</f>
        <v>0</v>
      </c>
      <c r="H623" s="533">
        <v>0.21</v>
      </c>
      <c r="I623" s="533">
        <v>1</v>
      </c>
      <c r="J623" s="534"/>
      <c r="K623" s="667">
        <f t="shared" si="146"/>
        <v>0</v>
      </c>
      <c r="L623" s="668">
        <f>IF(OR('1C TSsoustraitance'!$D340="",'1C TSsoustraitance'!$AP340=0),0,IF(AND('1C TSsoustraitance'!$D340&lt;&gt;"",$K$2="Pôle",'1C TSsoustraitance'!$E340="OUI"),(('1C TSsoustraitance'!$F340+'1C TSsoustraitance'!$G340+'1C TSsoustraitance'!$H340+'1C TSsoustraitance'!$I340+'1C TSsoustraitance'!$M340)/'1C TSsoustraitance'!$R340),IF(AND('1C TSsoustraitance'!$D340&lt;&gt;"",$K$2="Pôle",'1C TSsoustraitance'!$E340="NON"),(('1C TSsoustraitance'!$F340+'1C TSsoustraitance'!$G340+'1C TSsoustraitance'!$H340+'1C TSsoustraitance'!$I340+'1C TSsoustraitance'!$M340)/'1C TSsoustraitance'!$AP340),IF(AND('1C TSsoustraitance'!$D340&lt;&gt;"",$K$2&lt;&gt;"Pôle",'1C TSsoustraitance'!$E340="OUI"),(('1C TSsoustraitance'!$F340+'1C TSsoustraitance'!$G340+'1C TSsoustraitance'!$H340+'1C TSsoustraitance'!$I340+'1C TSsoustraitance'!$J340+'1C TSsoustraitance'!$K340+'1C TSsoustraitance'!$L340+'1C TSsoustraitance'!$M340+'1C TSsoustraitance'!$N340+'1C TSsoustraitance'!$O340+'1C TSsoustraitance'!$P340+'1C TSsoustraitance'!$Q340)/'1C TSsoustraitance'!$R340),IF(AND('1C TSsoustraitance'!$D340&lt;&gt;"",$K$2&lt;&gt;"Pôle",'1C TSsoustraitance'!$E340="NON"),(('1C TSsoustraitance'!$F340+'1C TSsoustraitance'!$G340+'1C TSsoustraitance'!$H340+'1C TSsoustraitance'!$I340+'1C TSsoustraitance'!$J340+'1C TSsoustraitance'!$K340+'1C TSsoustraitance'!$L340+'1C TSsoustraitance'!$M340+'1C TSsoustraitance'!$N340+'1C TSsoustraitance'!$O340+'1C TSsoustraitance'!$P340+'1C TSsoustraitance'!$Q340))/'1C TSsoustraitance'!$AP340)))))</f>
        <v>0</v>
      </c>
      <c r="M623" s="668">
        <f>IF(OR('1C TSsoustraitance'!$D340="",'1C TSsoustraitance'!AP$13=0),0,IF(AND('1C TSsoustraitance'!$D340&lt;&gt;"",$K$2="Pôle",'1C TSsoustraitance'!$E340="OUI"),(('1C TSsoustraitance'!$J340+'1C TSsoustraitance'!$K340+'1C TSsoustraitance'!$L340)/'1C TSsoustraitance'!$R340),IF(AND('1C TSsoustraitance'!$D340&lt;&gt;"",$K$2="Pôle",'1C TSsoustraitance'!$E340="NON"),(('1C TSsoustraitance'!$J340+'1C TSsoustraitance'!$K340+'1C TSsoustraitance'!$L340)/'1C TSsoustraitance'!$AP340),IF(AND('1C TSsoustraitance'!$D340&lt;&gt;"",$K$2&lt;&gt;"Pôle"),0))))</f>
        <v>0</v>
      </c>
      <c r="N623" s="668">
        <f t="shared" si="144"/>
        <v>0</v>
      </c>
      <c r="O623" s="669">
        <f>IF(OR('1C TSsoustraitance'!$D340="",'1C TSsoustraitance'!$E340="OUI",'1C TSsoustraitance'!$AP340=0),0,(('1C TSsoustraitance'!$S340)/'1C TSsoustraitance'!$AP340))</f>
        <v>0</v>
      </c>
      <c r="P623" s="669">
        <f>IF(OR('1C TSsoustraitance'!$D340="",'1C TSsoustraitance'!$E340="OUI",'1C TSsoustraitance'!$AP340=0),0,(('1C TSsoustraitance'!$T340)/'1C TSsoustraitance'!$AP340))</f>
        <v>0</v>
      </c>
      <c r="Q623" s="669">
        <f>IF(OR('1C TSsoustraitance'!$D340="",'1C TSsoustraitance'!$E340="OUI",'1C TSsoustraitance'!$AP340=0),0,(('1C TSsoustraitance'!$U340)/'1C TSsoustraitance'!$AP340))</f>
        <v>0</v>
      </c>
      <c r="R623" s="669">
        <f>IF(OR('1C TSsoustraitance'!$D340="",'1C TSsoustraitance'!$E340="OUI",'1C TSsoustraitance'!$AP340=0),0,(('1C TSsoustraitance'!$V340)/'1C TSsoustraitance'!$AP340))</f>
        <v>0</v>
      </c>
      <c r="S623" s="669">
        <f>IF(OR('1C TSsoustraitance'!$D340="",'1C TSsoustraitance'!$E340="OUI",'1C TSsoustraitance'!$AP340=0),0,(('1C TSsoustraitance'!$W340)/'1C TSsoustraitance'!$AP340))</f>
        <v>0</v>
      </c>
      <c r="T623" s="669">
        <f>IF(OR('1C TSsoustraitance'!$D340="",'1C TSsoustraitance'!$E340="OUI",'1C TSsoustraitance'!$AP340=0),0,(('1C TSsoustraitance'!$X340)/'1C TSsoustraitance'!$AP340))</f>
        <v>0</v>
      </c>
      <c r="U623" s="669">
        <f>IF(OR('1C TSsoustraitance'!$D340="",'1C TSsoustraitance'!$E340="OUI",'1C TSsoustraitance'!$AP340=0),0,(('1C TSsoustraitance'!$Y340)/'1C TSsoustraitance'!$AP340))</f>
        <v>0</v>
      </c>
      <c r="V623" s="669">
        <f>IF(OR('1C TSsoustraitance'!$D340="",'1C TSsoustraitance'!$E340="OUI",'1C TSsoustraitance'!$AP340=0),0,(('1C TSsoustraitance'!$Z340)/'1C TSsoustraitance'!$AP340))</f>
        <v>0</v>
      </c>
      <c r="W623" s="669">
        <f>IF(OR('1C TSsoustraitance'!$D340="",'1C TSsoustraitance'!$E340="OUI",'1C TSsoustraitance'!$AP340=0),0,(('1C TSsoustraitance'!$AA340)/'1C TSsoustraitance'!$AP340))</f>
        <v>0</v>
      </c>
      <c r="X623" s="669">
        <f>IF(OR('1C TSsoustraitance'!$D340="",'1C TSsoustraitance'!$E340="OUI",'1C TSsoustraitance'!$AP340=0),0,(('1C TSsoustraitance'!$AB340)/'1C TSsoustraitance'!$AP340))</f>
        <v>0</v>
      </c>
      <c r="Y623" s="669">
        <f>IF(OR('1C TSsoustraitance'!$D340="",'1C TSsoustraitance'!$E340="OUI",'1C TSsoustraitance'!$AP340=0),0,(('1C TSsoustraitance'!$AC340)/'1C TSsoustraitance'!$AP340))</f>
        <v>0</v>
      </c>
      <c r="Z623" s="669">
        <f>IF(OR('1C TSsoustraitance'!$D340="",'1C TSsoustraitance'!$E340="OUI",'1C TSsoustraitance'!$AP340=0),0,(('1C TSsoustraitance'!$AD340)/'1C TSsoustraitance'!$AP340))</f>
        <v>0</v>
      </c>
      <c r="AA623" s="669">
        <f>IF(OR('1C TSsoustraitance'!$D340="",'1C TSsoustraitance'!$E340="OUI",'1C TSsoustraitance'!$AP340=0),0,(('1C TSsoustraitance'!$AE340)/'1C TSsoustraitance'!$AP340))</f>
        <v>0</v>
      </c>
      <c r="AB623" s="669">
        <f>IF(OR('1C TSsoustraitance'!$D340="",'1C TSsoustraitance'!$E340="OUI",'1C TSsoustraitance'!$AP340=0),0,(('1C TSsoustraitance'!$AF340)/'1C TSsoustraitance'!$AP340))</f>
        <v>0</v>
      </c>
      <c r="AC623" s="669">
        <f>IF(OR('1C TSsoustraitance'!$D340="",'1C TSsoustraitance'!$E340="OUI",'1C TSsoustraitance'!$AP340=0),0,(('1C TSsoustraitance'!$AG340)/'1C TSsoustraitance'!$AP340))</f>
        <v>0</v>
      </c>
      <c r="AD623" s="669">
        <f>IF(OR('1C TSsoustraitance'!$D340="",'1C TSsoustraitance'!$E340="OUI",'1C TSsoustraitance'!$AP340=0),0,(('1C TSsoustraitance'!$AH340)/'1C TSsoustraitance'!$AP340))</f>
        <v>0</v>
      </c>
      <c r="AE623" s="669">
        <f>IF(OR('1C TSsoustraitance'!$D340="",'1C TSsoustraitance'!$E340="OUI",'1C TSsoustraitance'!$AP340=0),0,(('1C TSsoustraitance'!$AI340)/'1C TSsoustraitance'!$AP340))</f>
        <v>0</v>
      </c>
      <c r="AF623" s="669">
        <f>IF(OR('1C TSsoustraitance'!$D340="",'1C TSsoustraitance'!$E340="OUI",'1C TSsoustraitance'!$AP340=0),0,(('1C TSsoustraitance'!$AJ340)/'1C TSsoustraitance'!$AP340))</f>
        <v>0</v>
      </c>
      <c r="AG623" s="669">
        <f>IF(OR('1C TSsoustraitance'!$D340="",'1C TSsoustraitance'!$E340="OUI",'1C TSsoustraitance'!$AP340=0),0,(('1C TSsoustraitance'!$AK340)/'1C TSsoustraitance'!$AP340))</f>
        <v>0</v>
      </c>
      <c r="AH623" s="669">
        <f>IF(OR('1C TSsoustraitance'!$D340="",'1C TSsoustraitance'!$E340="OUI",'1C TSsoustraitance'!$AP340=0),0,(('1C TSsoustraitance'!$AL340)/'1C TSsoustraitance'!$AP340))</f>
        <v>0</v>
      </c>
      <c r="AI623" s="669">
        <f>IF(OR('1C TSsoustraitance'!$D340="",'1C TSsoustraitance'!$E340="OUI",'1C TSsoustraitance'!$AP340=0),0,(('1C TSsoustraitance'!$AM340)/'1C TSsoustraitance'!$AP340))</f>
        <v>0</v>
      </c>
      <c r="AJ623" s="669">
        <f>IF(OR('1C TSsoustraitance'!$D340="",'1C TSsoustraitance'!$E340="OUI",'1C TSsoustraitance'!$AP340=0),0,(('1C TSsoustraitance'!$AN340)/'1C TSsoustraitance'!$AP340))</f>
        <v>0</v>
      </c>
      <c r="AK623" s="669">
        <f t="shared" si="147"/>
        <v>0</v>
      </c>
      <c r="AL623" s="668">
        <f t="shared" si="148"/>
        <v>0</v>
      </c>
      <c r="AM623" s="670">
        <f>IF(Tableau7[[#This Row],[N° pièce]]="",0,(Tableau7[[#This Row],[hors TVA]]+(Tableau7[[#This Row],[hors TVA]]*Tableau7[[#This Row],[Taux TVA]])-(Tableau7[[#This Row],[hors TVA]]*Tableau7[[#This Row],[Taux TVA]]*Tableau7[[#This Row],[Régime TVA: Récupération]]))*Tableau7[[#This Row],[Type 1]])</f>
        <v>0</v>
      </c>
      <c r="AN623" s="670">
        <f>IF(Tableau7[[#This Row],[N° pièce]]="",0,IF($K$2="pôle",((Tableau7[[#This Row],[hors TVA]]+(Tableau7[[#This Row],[hors TVA]]*Tableau7[[#This Row],[Taux TVA]])-(Tableau7[[#This Row],[hors TVA]]*Tableau7[[#This Row],[Taux TVA]]*Tableau7[[#This Row],[Régime TVA: Récupération]]))*Tableau7[[#This Row],[Type 2]]),0))</f>
        <v>0</v>
      </c>
      <c r="AO623" s="670">
        <f t="shared" si="151"/>
        <v>0</v>
      </c>
      <c r="AP623" s="255">
        <f t="shared" si="149"/>
        <v>0</v>
      </c>
      <c r="AQ623" s="506">
        <f t="shared" si="150"/>
        <v>0</v>
      </c>
      <c r="AR623" s="671"/>
      <c r="AS623" s="512"/>
      <c r="AT623" s="513" t="str">
        <f>IF(('1C TSsoustraitance'!AP340*FICHE!C$14&lt;J623),"Forfait limité à "&amp;FICHE!C$14&amp;"€/jour","")</f>
        <v/>
      </c>
      <c r="AU623" s="797"/>
      <c r="AV623" s="484"/>
      <c r="AW623" s="484"/>
      <c r="AX623" s="484"/>
      <c r="AY623" s="484"/>
      <c r="AZ623" s="484"/>
      <c r="BA623" s="4"/>
      <c r="BB623" s="4"/>
      <c r="BC623" s="4"/>
      <c r="BD623" s="4"/>
      <c r="BE623" s="4"/>
      <c r="BF623" s="4"/>
      <c r="BG623" s="4"/>
      <c r="BH623" s="4"/>
      <c r="BI623" s="4"/>
      <c r="BJ623" s="4"/>
      <c r="BK623" s="4"/>
      <c r="BL623" s="4"/>
      <c r="BM623" s="4"/>
      <c r="BN623" s="4"/>
      <c r="BO623" s="4"/>
      <c r="BP623" s="4"/>
      <c r="BQ623" s="4"/>
      <c r="BR623" s="4"/>
      <c r="BS623" s="4"/>
      <c r="BT623" s="4"/>
      <c r="BU623" s="4"/>
      <c r="BV623" s="4"/>
      <c r="BW623" s="4"/>
      <c r="BX623" s="4"/>
      <c r="BY623" s="4"/>
      <c r="BZ623" s="4"/>
      <c r="CA623" s="4"/>
      <c r="CB623" s="4"/>
      <c r="CC623" s="4"/>
      <c r="CD623" s="4"/>
      <c r="CE623" s="4"/>
      <c r="CF623" s="4"/>
      <c r="CG623" s="4"/>
      <c r="CH623" s="4"/>
      <c r="CI623" s="4"/>
      <c r="CJ623" s="4"/>
      <c r="CK623" s="4"/>
      <c r="CL623" s="4"/>
      <c r="CM623" s="4"/>
      <c r="CN623" s="4"/>
      <c r="CO623" s="4"/>
      <c r="CP623" s="4"/>
      <c r="CQ623" s="4"/>
      <c r="CR623" s="4"/>
      <c r="CS623" s="4"/>
      <c r="CT623" s="4"/>
      <c r="CU623" s="4"/>
      <c r="CV623" s="4"/>
      <c r="CW623" s="4"/>
      <c r="CX623" s="4"/>
      <c r="CY623" s="4"/>
      <c r="CZ623" s="4"/>
      <c r="DA623" s="4"/>
      <c r="DB623" s="4"/>
      <c r="DC623" s="4"/>
      <c r="DD623" s="4"/>
      <c r="DE623" s="4"/>
      <c r="DF623" s="4"/>
      <c r="DG623" s="4"/>
      <c r="DH623" s="4"/>
      <c r="DI623" s="4"/>
      <c r="DJ623" s="4"/>
      <c r="DK623" s="4"/>
      <c r="DL623" s="4"/>
      <c r="DM623" s="4"/>
      <c r="DN623" s="4"/>
      <c r="DO623" s="4"/>
      <c r="DP623" s="4"/>
      <c r="DQ623" s="4"/>
      <c r="DR623" s="4"/>
      <c r="DS623" s="4"/>
      <c r="DT623" s="4"/>
      <c r="DU623" s="4"/>
      <c r="DV623" s="4"/>
      <c r="DW623" s="4"/>
      <c r="DX623" s="4"/>
      <c r="DY623" s="4"/>
      <c r="DZ623" s="4"/>
      <c r="EA623" s="4"/>
      <c r="EB623" s="4"/>
      <c r="EC623" s="4"/>
      <c r="ED623" s="4"/>
      <c r="EE623" s="4"/>
      <c r="EF623" s="4"/>
      <c r="EG623" s="4"/>
      <c r="EH623" s="4"/>
      <c r="EI623" s="4"/>
      <c r="EJ623" s="4"/>
      <c r="EK623" s="4"/>
      <c r="EL623" s="4"/>
      <c r="EM623" s="4"/>
      <c r="EN623" s="4"/>
      <c r="EO623" s="4"/>
      <c r="EP623" s="4"/>
      <c r="EQ623" s="4"/>
      <c r="ER623" s="4"/>
      <c r="ES623" s="4"/>
      <c r="ET623" s="4"/>
      <c r="EU623" s="4"/>
      <c r="EV623" s="4"/>
      <c r="EW623" s="4"/>
      <c r="EX623" s="4"/>
      <c r="EY623" s="4"/>
      <c r="EZ623" s="4"/>
      <c r="FA623" s="4"/>
      <c r="FB623" s="4"/>
      <c r="FC623" s="4"/>
      <c r="FD623" s="4"/>
      <c r="FE623" s="4"/>
      <c r="FF623" s="4"/>
      <c r="FG623" s="4"/>
      <c r="FH623" s="4"/>
      <c r="FI623" s="4"/>
      <c r="FJ623" s="4"/>
      <c r="FK623" s="4"/>
      <c r="FL623" s="4"/>
      <c r="FM623" s="4"/>
      <c r="FN623" s="4"/>
      <c r="FO623" s="4"/>
      <c r="FP623" s="4"/>
      <c r="FQ623" s="4"/>
      <c r="FR623" s="4"/>
      <c r="FS623" s="4"/>
      <c r="FT623" s="4"/>
      <c r="FU623" s="4"/>
      <c r="FV623" s="4"/>
      <c r="FW623" s="4"/>
      <c r="FX623" s="4"/>
      <c r="FY623" s="4"/>
      <c r="FZ623" s="4"/>
      <c r="GA623" s="4"/>
      <c r="GB623" s="4"/>
      <c r="GC623" s="4"/>
      <c r="GD623" s="4"/>
      <c r="GE623" s="4"/>
      <c r="GF623" s="4"/>
      <c r="GG623" s="4"/>
      <c r="GH623" s="4"/>
      <c r="GI623" s="4"/>
      <c r="GJ623" s="4"/>
      <c r="GK623" s="4"/>
      <c r="GL623" s="4"/>
      <c r="GM623" s="4"/>
      <c r="GN623" s="4"/>
      <c r="GO623" s="4"/>
      <c r="GP623" s="4"/>
      <c r="GQ623" s="4"/>
      <c r="GR623" s="4"/>
      <c r="GS623" s="4"/>
      <c r="GT623" s="4"/>
      <c r="GU623" s="4"/>
      <c r="GV623" s="4"/>
      <c r="GW623" s="4"/>
      <c r="GX623" s="4"/>
      <c r="GY623" s="4"/>
      <c r="GZ623" s="4"/>
      <c r="HA623" s="4"/>
      <c r="HB623" s="4"/>
      <c r="HC623" s="4"/>
    </row>
    <row r="624" spans="1:211" s="380" customFormat="1" ht="13.9" customHeight="1">
      <c r="A624" s="828" t="str">
        <f>IF('1C TSsoustraitance'!$A341&lt;&gt;0,'1C TSsoustraitance'!$A341,"")</f>
        <v/>
      </c>
      <c r="B624" s="530"/>
      <c r="C624" s="513" t="str">
        <f>IF('1C TSsoustraitance'!$A341&lt;&gt;0,'1C TSsoustraitance'!$B341,"")</f>
        <v/>
      </c>
      <c r="D624" s="513" t="str">
        <f>IF('1C TSsoustraitance'!$A341&lt;&gt;0,'1C TSsoustraitance'!$C341,"")</f>
        <v/>
      </c>
      <c r="E624" s="684"/>
      <c r="F624" s="685"/>
      <c r="G624" s="666">
        <f>'1C TSsoustraitance'!$D341</f>
        <v>0</v>
      </c>
      <c r="H624" s="533">
        <v>0.21</v>
      </c>
      <c r="I624" s="533">
        <v>1</v>
      </c>
      <c r="J624" s="534"/>
      <c r="K624" s="667">
        <f t="shared" si="146"/>
        <v>0</v>
      </c>
      <c r="L624" s="668">
        <f>IF(OR('1C TSsoustraitance'!$D341="",'1C TSsoustraitance'!$AP341=0),0,IF(AND('1C TSsoustraitance'!$D341&lt;&gt;"",$K$2="Pôle",'1C TSsoustraitance'!$E341="OUI"),(('1C TSsoustraitance'!$F341+'1C TSsoustraitance'!$G341+'1C TSsoustraitance'!$H341+'1C TSsoustraitance'!$I341+'1C TSsoustraitance'!$M341)/'1C TSsoustraitance'!$R341),IF(AND('1C TSsoustraitance'!$D341&lt;&gt;"",$K$2="Pôle",'1C TSsoustraitance'!$E341="NON"),(('1C TSsoustraitance'!$F341+'1C TSsoustraitance'!$G341+'1C TSsoustraitance'!$H341+'1C TSsoustraitance'!$I341+'1C TSsoustraitance'!$M341)/'1C TSsoustraitance'!$AP341),IF(AND('1C TSsoustraitance'!$D341&lt;&gt;"",$K$2&lt;&gt;"Pôle",'1C TSsoustraitance'!$E341="OUI"),(('1C TSsoustraitance'!$F341+'1C TSsoustraitance'!$G341+'1C TSsoustraitance'!$H341+'1C TSsoustraitance'!$I341+'1C TSsoustraitance'!$J341+'1C TSsoustraitance'!$K341+'1C TSsoustraitance'!$L341+'1C TSsoustraitance'!$M341+'1C TSsoustraitance'!$N341+'1C TSsoustraitance'!$O341+'1C TSsoustraitance'!$P341+'1C TSsoustraitance'!$Q341)/'1C TSsoustraitance'!$R341),IF(AND('1C TSsoustraitance'!$D341&lt;&gt;"",$K$2&lt;&gt;"Pôle",'1C TSsoustraitance'!$E341="NON"),(('1C TSsoustraitance'!$F341+'1C TSsoustraitance'!$G341+'1C TSsoustraitance'!$H341+'1C TSsoustraitance'!$I341+'1C TSsoustraitance'!$J341+'1C TSsoustraitance'!$K341+'1C TSsoustraitance'!$L341+'1C TSsoustraitance'!$M341+'1C TSsoustraitance'!$N341+'1C TSsoustraitance'!$O341+'1C TSsoustraitance'!$P341+'1C TSsoustraitance'!$Q341))/'1C TSsoustraitance'!$AP341)))))</f>
        <v>0</v>
      </c>
      <c r="M624" s="668">
        <f>IF(OR('1C TSsoustraitance'!$D341="",'1C TSsoustraitance'!AP$13=0),0,IF(AND('1C TSsoustraitance'!$D341&lt;&gt;"",$K$2="Pôle",'1C TSsoustraitance'!$E341="OUI"),(('1C TSsoustraitance'!$J341+'1C TSsoustraitance'!$K341+'1C TSsoustraitance'!$L341)/'1C TSsoustraitance'!$R341),IF(AND('1C TSsoustraitance'!$D341&lt;&gt;"",$K$2="Pôle",'1C TSsoustraitance'!$E341="NON"),(('1C TSsoustraitance'!$J341+'1C TSsoustraitance'!$K341+'1C TSsoustraitance'!$L341)/'1C TSsoustraitance'!$AP341),IF(AND('1C TSsoustraitance'!$D341&lt;&gt;"",$K$2&lt;&gt;"Pôle"),0))))</f>
        <v>0</v>
      </c>
      <c r="N624" s="668">
        <f t="shared" si="144"/>
        <v>0</v>
      </c>
      <c r="O624" s="669">
        <f>IF(OR('1C TSsoustraitance'!$D341="",'1C TSsoustraitance'!$E341="OUI",'1C TSsoustraitance'!$AP341=0),0,(('1C TSsoustraitance'!$S341)/'1C TSsoustraitance'!$AP341))</f>
        <v>0</v>
      </c>
      <c r="P624" s="669">
        <f>IF(OR('1C TSsoustraitance'!$D341="",'1C TSsoustraitance'!$E341="OUI",'1C TSsoustraitance'!$AP341=0),0,(('1C TSsoustraitance'!$T341)/'1C TSsoustraitance'!$AP341))</f>
        <v>0</v>
      </c>
      <c r="Q624" s="669">
        <f>IF(OR('1C TSsoustraitance'!$D341="",'1C TSsoustraitance'!$E341="OUI",'1C TSsoustraitance'!$AP341=0),0,(('1C TSsoustraitance'!$U341)/'1C TSsoustraitance'!$AP341))</f>
        <v>0</v>
      </c>
      <c r="R624" s="669">
        <f>IF(OR('1C TSsoustraitance'!$D341="",'1C TSsoustraitance'!$E341="OUI",'1C TSsoustraitance'!$AP341=0),0,(('1C TSsoustraitance'!$V341)/'1C TSsoustraitance'!$AP341))</f>
        <v>0</v>
      </c>
      <c r="S624" s="669">
        <f>IF(OR('1C TSsoustraitance'!$D341="",'1C TSsoustraitance'!$E341="OUI",'1C TSsoustraitance'!$AP341=0),0,(('1C TSsoustraitance'!$W341)/'1C TSsoustraitance'!$AP341))</f>
        <v>0</v>
      </c>
      <c r="T624" s="669">
        <f>IF(OR('1C TSsoustraitance'!$D341="",'1C TSsoustraitance'!$E341="OUI",'1C TSsoustraitance'!$AP341=0),0,(('1C TSsoustraitance'!$X341)/'1C TSsoustraitance'!$AP341))</f>
        <v>0</v>
      </c>
      <c r="U624" s="669">
        <f>IF(OR('1C TSsoustraitance'!$D341="",'1C TSsoustraitance'!$E341="OUI",'1C TSsoustraitance'!$AP341=0),0,(('1C TSsoustraitance'!$Y341)/'1C TSsoustraitance'!$AP341))</f>
        <v>0</v>
      </c>
      <c r="V624" s="669">
        <f>IF(OR('1C TSsoustraitance'!$D341="",'1C TSsoustraitance'!$E341="OUI",'1C TSsoustraitance'!$AP341=0),0,(('1C TSsoustraitance'!$Z341)/'1C TSsoustraitance'!$AP341))</f>
        <v>0</v>
      </c>
      <c r="W624" s="669">
        <f>IF(OR('1C TSsoustraitance'!$D341="",'1C TSsoustraitance'!$E341="OUI",'1C TSsoustraitance'!$AP341=0),0,(('1C TSsoustraitance'!$AA341)/'1C TSsoustraitance'!$AP341))</f>
        <v>0</v>
      </c>
      <c r="X624" s="669">
        <f>IF(OR('1C TSsoustraitance'!$D341="",'1C TSsoustraitance'!$E341="OUI",'1C TSsoustraitance'!$AP341=0),0,(('1C TSsoustraitance'!$AB341)/'1C TSsoustraitance'!$AP341))</f>
        <v>0</v>
      </c>
      <c r="Y624" s="669">
        <f>IF(OR('1C TSsoustraitance'!$D341="",'1C TSsoustraitance'!$E341="OUI",'1C TSsoustraitance'!$AP341=0),0,(('1C TSsoustraitance'!$AC341)/'1C TSsoustraitance'!$AP341))</f>
        <v>0</v>
      </c>
      <c r="Z624" s="669">
        <f>IF(OR('1C TSsoustraitance'!$D341="",'1C TSsoustraitance'!$E341="OUI",'1C TSsoustraitance'!$AP341=0),0,(('1C TSsoustraitance'!$AD341)/'1C TSsoustraitance'!$AP341))</f>
        <v>0</v>
      </c>
      <c r="AA624" s="669">
        <f>IF(OR('1C TSsoustraitance'!$D341="",'1C TSsoustraitance'!$E341="OUI",'1C TSsoustraitance'!$AP341=0),0,(('1C TSsoustraitance'!$AE341)/'1C TSsoustraitance'!$AP341))</f>
        <v>0</v>
      </c>
      <c r="AB624" s="669">
        <f>IF(OR('1C TSsoustraitance'!$D341="",'1C TSsoustraitance'!$E341="OUI",'1C TSsoustraitance'!$AP341=0),0,(('1C TSsoustraitance'!$AF341)/'1C TSsoustraitance'!$AP341))</f>
        <v>0</v>
      </c>
      <c r="AC624" s="669">
        <f>IF(OR('1C TSsoustraitance'!$D341="",'1C TSsoustraitance'!$E341="OUI",'1C TSsoustraitance'!$AP341=0),0,(('1C TSsoustraitance'!$AG341)/'1C TSsoustraitance'!$AP341))</f>
        <v>0</v>
      </c>
      <c r="AD624" s="669">
        <f>IF(OR('1C TSsoustraitance'!$D341="",'1C TSsoustraitance'!$E341="OUI",'1C TSsoustraitance'!$AP341=0),0,(('1C TSsoustraitance'!$AH341)/'1C TSsoustraitance'!$AP341))</f>
        <v>0</v>
      </c>
      <c r="AE624" s="669">
        <f>IF(OR('1C TSsoustraitance'!$D341="",'1C TSsoustraitance'!$E341="OUI",'1C TSsoustraitance'!$AP341=0),0,(('1C TSsoustraitance'!$AI341)/'1C TSsoustraitance'!$AP341))</f>
        <v>0</v>
      </c>
      <c r="AF624" s="669">
        <f>IF(OR('1C TSsoustraitance'!$D341="",'1C TSsoustraitance'!$E341="OUI",'1C TSsoustraitance'!$AP341=0),0,(('1C TSsoustraitance'!$AJ341)/'1C TSsoustraitance'!$AP341))</f>
        <v>0</v>
      </c>
      <c r="AG624" s="669">
        <f>IF(OR('1C TSsoustraitance'!$D341="",'1C TSsoustraitance'!$E341="OUI",'1C TSsoustraitance'!$AP341=0),0,(('1C TSsoustraitance'!$AK341)/'1C TSsoustraitance'!$AP341))</f>
        <v>0</v>
      </c>
      <c r="AH624" s="669">
        <f>IF(OR('1C TSsoustraitance'!$D341="",'1C TSsoustraitance'!$E341="OUI",'1C TSsoustraitance'!$AP341=0),0,(('1C TSsoustraitance'!$AL341)/'1C TSsoustraitance'!$AP341))</f>
        <v>0</v>
      </c>
      <c r="AI624" s="669">
        <f>IF(OR('1C TSsoustraitance'!$D341="",'1C TSsoustraitance'!$E341="OUI",'1C TSsoustraitance'!$AP341=0),0,(('1C TSsoustraitance'!$AM341)/'1C TSsoustraitance'!$AP341))</f>
        <v>0</v>
      </c>
      <c r="AJ624" s="669">
        <f>IF(OR('1C TSsoustraitance'!$D341="",'1C TSsoustraitance'!$E341="OUI",'1C TSsoustraitance'!$AP341=0),0,(('1C TSsoustraitance'!$AN341)/'1C TSsoustraitance'!$AP341))</f>
        <v>0</v>
      </c>
      <c r="AK624" s="669">
        <f t="shared" si="147"/>
        <v>0</v>
      </c>
      <c r="AL624" s="668">
        <f t="shared" si="148"/>
        <v>0</v>
      </c>
      <c r="AM624" s="670">
        <f>IF(Tableau7[[#This Row],[N° pièce]]="",0,(Tableau7[[#This Row],[hors TVA]]+(Tableau7[[#This Row],[hors TVA]]*Tableau7[[#This Row],[Taux TVA]])-(Tableau7[[#This Row],[hors TVA]]*Tableau7[[#This Row],[Taux TVA]]*Tableau7[[#This Row],[Régime TVA: Récupération]]))*Tableau7[[#This Row],[Type 1]])</f>
        <v>0</v>
      </c>
      <c r="AN624" s="670">
        <f>IF(Tableau7[[#This Row],[N° pièce]]="",0,IF($K$2="pôle",((Tableau7[[#This Row],[hors TVA]]+(Tableau7[[#This Row],[hors TVA]]*Tableau7[[#This Row],[Taux TVA]])-(Tableau7[[#This Row],[hors TVA]]*Tableau7[[#This Row],[Taux TVA]]*Tableau7[[#This Row],[Régime TVA: Récupération]]))*Tableau7[[#This Row],[Type 2]]),0))</f>
        <v>0</v>
      </c>
      <c r="AO624" s="670">
        <f t="shared" si="151"/>
        <v>0</v>
      </c>
      <c r="AP624" s="255">
        <f t="shared" si="149"/>
        <v>0</v>
      </c>
      <c r="AQ624" s="506">
        <f t="shared" si="150"/>
        <v>0</v>
      </c>
      <c r="AR624" s="671"/>
      <c r="AS624" s="512"/>
      <c r="AT624" s="513" t="str">
        <f>IF(('1C TSsoustraitance'!AP341*FICHE!C$14&lt;J624),"Forfait limité à "&amp;FICHE!C$14&amp;"€/jour","")</f>
        <v/>
      </c>
      <c r="AU624" s="797"/>
      <c r="AV624" s="484"/>
      <c r="AW624" s="484"/>
      <c r="AX624" s="484"/>
      <c r="AY624" s="484"/>
      <c r="AZ624" s="484"/>
      <c r="BA624" s="4"/>
      <c r="BB624" s="4"/>
      <c r="BC624" s="4"/>
      <c r="BD624" s="4"/>
      <c r="BE624" s="4"/>
      <c r="BF624" s="4"/>
      <c r="BG624" s="4"/>
      <c r="BH624" s="4"/>
      <c r="BI624" s="4"/>
      <c r="BJ624" s="4"/>
      <c r="BK624" s="4"/>
      <c r="BL624" s="4"/>
      <c r="BM624" s="4"/>
      <c r="BN624" s="4"/>
      <c r="BO624" s="4"/>
      <c r="BP624" s="4"/>
      <c r="BQ624" s="4"/>
      <c r="BR624" s="4"/>
      <c r="BS624" s="4"/>
      <c r="BT624" s="4"/>
      <c r="BU624" s="4"/>
      <c r="BV624" s="4"/>
      <c r="BW624" s="4"/>
      <c r="BX624" s="4"/>
      <c r="BY624" s="4"/>
      <c r="BZ624" s="4"/>
      <c r="CA624" s="4"/>
      <c r="CB624" s="4"/>
      <c r="CC624" s="4"/>
      <c r="CD624" s="4"/>
      <c r="CE624" s="4"/>
      <c r="CF624" s="4"/>
      <c r="CG624" s="4"/>
      <c r="CH624" s="4"/>
      <c r="CI624" s="4"/>
      <c r="CJ624" s="4"/>
      <c r="CK624" s="4"/>
      <c r="CL624" s="4"/>
      <c r="CM624" s="4"/>
      <c r="CN624" s="4"/>
      <c r="CO624" s="4"/>
      <c r="CP624" s="4"/>
      <c r="CQ624" s="4"/>
      <c r="CR624" s="4"/>
      <c r="CS624" s="4"/>
      <c r="CT624" s="4"/>
      <c r="CU624" s="4"/>
      <c r="CV624" s="4"/>
      <c r="CW624" s="4"/>
      <c r="CX624" s="4"/>
      <c r="CY624" s="4"/>
      <c r="CZ624" s="4"/>
      <c r="DA624" s="4"/>
      <c r="DB624" s="4"/>
      <c r="DC624" s="4"/>
      <c r="DD624" s="4"/>
      <c r="DE624" s="4"/>
      <c r="DF624" s="4"/>
      <c r="DG624" s="4"/>
      <c r="DH624" s="4"/>
      <c r="DI624" s="4"/>
      <c r="DJ624" s="4"/>
      <c r="DK624" s="4"/>
      <c r="DL624" s="4"/>
      <c r="DM624" s="4"/>
      <c r="DN624" s="4"/>
      <c r="DO624" s="4"/>
      <c r="DP624" s="4"/>
      <c r="DQ624" s="4"/>
      <c r="DR624" s="4"/>
      <c r="DS624" s="4"/>
      <c r="DT624" s="4"/>
      <c r="DU624" s="4"/>
      <c r="DV624" s="4"/>
      <c r="DW624" s="4"/>
      <c r="DX624" s="4"/>
      <c r="DY624" s="4"/>
      <c r="DZ624" s="4"/>
      <c r="EA624" s="4"/>
      <c r="EB624" s="4"/>
      <c r="EC624" s="4"/>
      <c r="ED624" s="4"/>
      <c r="EE624" s="4"/>
      <c r="EF624" s="4"/>
      <c r="EG624" s="4"/>
      <c r="EH624" s="4"/>
      <c r="EI624" s="4"/>
      <c r="EJ624" s="4"/>
      <c r="EK624" s="4"/>
      <c r="EL624" s="4"/>
      <c r="EM624" s="4"/>
      <c r="EN624" s="4"/>
      <c r="EO624" s="4"/>
      <c r="EP624" s="4"/>
      <c r="EQ624" s="4"/>
      <c r="ER624" s="4"/>
      <c r="ES624" s="4"/>
      <c r="ET624" s="4"/>
      <c r="EU624" s="4"/>
      <c r="EV624" s="4"/>
      <c r="EW624" s="4"/>
      <c r="EX624" s="4"/>
      <c r="EY624" s="4"/>
      <c r="EZ624" s="4"/>
      <c r="FA624" s="4"/>
      <c r="FB624" s="4"/>
      <c r="FC624" s="4"/>
      <c r="FD624" s="4"/>
      <c r="FE624" s="4"/>
      <c r="FF624" s="4"/>
      <c r="FG624" s="4"/>
      <c r="FH624" s="4"/>
      <c r="FI624" s="4"/>
      <c r="FJ624" s="4"/>
      <c r="FK624" s="4"/>
      <c r="FL624" s="4"/>
      <c r="FM624" s="4"/>
      <c r="FN624" s="4"/>
      <c r="FO624" s="4"/>
      <c r="FP624" s="4"/>
      <c r="FQ624" s="4"/>
      <c r="FR624" s="4"/>
      <c r="FS624" s="4"/>
      <c r="FT624" s="4"/>
      <c r="FU624" s="4"/>
      <c r="FV624" s="4"/>
      <c r="FW624" s="4"/>
      <c r="FX624" s="4"/>
      <c r="FY624" s="4"/>
      <c r="FZ624" s="4"/>
      <c r="GA624" s="4"/>
      <c r="GB624" s="4"/>
      <c r="GC624" s="4"/>
      <c r="GD624" s="4"/>
      <c r="GE624" s="4"/>
      <c r="GF624" s="4"/>
      <c r="GG624" s="4"/>
      <c r="GH624" s="4"/>
      <c r="GI624" s="4"/>
      <c r="GJ624" s="4"/>
      <c r="GK624" s="4"/>
      <c r="GL624" s="4"/>
      <c r="GM624" s="4"/>
      <c r="GN624" s="4"/>
      <c r="GO624" s="4"/>
      <c r="GP624" s="4"/>
      <c r="GQ624" s="4"/>
      <c r="GR624" s="4"/>
      <c r="GS624" s="4"/>
      <c r="GT624" s="4"/>
      <c r="GU624" s="4"/>
      <c r="GV624" s="4"/>
      <c r="GW624" s="4"/>
      <c r="GX624" s="4"/>
      <c r="GY624" s="4"/>
      <c r="GZ624" s="4"/>
      <c r="HA624" s="4"/>
      <c r="HB624" s="4"/>
      <c r="HC624" s="4"/>
    </row>
    <row r="625" spans="1:211" s="380" customFormat="1" ht="13.9" customHeight="1">
      <c r="A625" s="828" t="str">
        <f>IF('1C TSsoustraitance'!$A342&lt;&gt;0,'1C TSsoustraitance'!$A342,"")</f>
        <v/>
      </c>
      <c r="B625" s="530"/>
      <c r="C625" s="513" t="str">
        <f>IF('1C TSsoustraitance'!$A342&lt;&gt;0,'1C TSsoustraitance'!$B342,"")</f>
        <v/>
      </c>
      <c r="D625" s="513" t="str">
        <f>IF('1C TSsoustraitance'!$A342&lt;&gt;0,'1C TSsoustraitance'!$C342,"")</f>
        <v/>
      </c>
      <c r="E625" s="684"/>
      <c r="F625" s="685"/>
      <c r="G625" s="666">
        <f>'1C TSsoustraitance'!$D342</f>
        <v>0</v>
      </c>
      <c r="H625" s="533">
        <v>0.21</v>
      </c>
      <c r="I625" s="533">
        <v>1</v>
      </c>
      <c r="J625" s="534"/>
      <c r="K625" s="667">
        <f t="shared" si="146"/>
        <v>0</v>
      </c>
      <c r="L625" s="668">
        <f>IF(OR('1C TSsoustraitance'!$D342="",'1C TSsoustraitance'!$AP342=0),0,IF(AND('1C TSsoustraitance'!$D342&lt;&gt;"",$K$2="Pôle",'1C TSsoustraitance'!$E342="OUI"),(('1C TSsoustraitance'!$F342+'1C TSsoustraitance'!$G342+'1C TSsoustraitance'!$H342+'1C TSsoustraitance'!$I342+'1C TSsoustraitance'!$M342)/'1C TSsoustraitance'!$R342),IF(AND('1C TSsoustraitance'!$D342&lt;&gt;"",$K$2="Pôle",'1C TSsoustraitance'!$E342="NON"),(('1C TSsoustraitance'!$F342+'1C TSsoustraitance'!$G342+'1C TSsoustraitance'!$H342+'1C TSsoustraitance'!$I342+'1C TSsoustraitance'!$M342)/'1C TSsoustraitance'!$AP342),IF(AND('1C TSsoustraitance'!$D342&lt;&gt;"",$K$2&lt;&gt;"Pôle",'1C TSsoustraitance'!$E342="OUI"),(('1C TSsoustraitance'!$F342+'1C TSsoustraitance'!$G342+'1C TSsoustraitance'!$H342+'1C TSsoustraitance'!$I342+'1C TSsoustraitance'!$J342+'1C TSsoustraitance'!$K342+'1C TSsoustraitance'!$L342+'1C TSsoustraitance'!$M342+'1C TSsoustraitance'!$N342+'1C TSsoustraitance'!$O342+'1C TSsoustraitance'!$P342+'1C TSsoustraitance'!$Q342)/'1C TSsoustraitance'!$R342),IF(AND('1C TSsoustraitance'!$D342&lt;&gt;"",$K$2&lt;&gt;"Pôle",'1C TSsoustraitance'!$E342="NON"),(('1C TSsoustraitance'!$F342+'1C TSsoustraitance'!$G342+'1C TSsoustraitance'!$H342+'1C TSsoustraitance'!$I342+'1C TSsoustraitance'!$J342+'1C TSsoustraitance'!$K342+'1C TSsoustraitance'!$L342+'1C TSsoustraitance'!$M342+'1C TSsoustraitance'!$N342+'1C TSsoustraitance'!$O342+'1C TSsoustraitance'!$P342+'1C TSsoustraitance'!$Q342))/'1C TSsoustraitance'!$AP342)))))</f>
        <v>0</v>
      </c>
      <c r="M625" s="668">
        <f>IF(OR('1C TSsoustraitance'!$D342="",'1C TSsoustraitance'!AP$13=0),0,IF(AND('1C TSsoustraitance'!$D342&lt;&gt;"",$K$2="Pôle",'1C TSsoustraitance'!$E342="OUI"),(('1C TSsoustraitance'!$J342+'1C TSsoustraitance'!$K342+'1C TSsoustraitance'!$L342)/'1C TSsoustraitance'!$R342),IF(AND('1C TSsoustraitance'!$D342&lt;&gt;"",$K$2="Pôle",'1C TSsoustraitance'!$E342="NON"),(('1C TSsoustraitance'!$J342+'1C TSsoustraitance'!$K342+'1C TSsoustraitance'!$L342)/'1C TSsoustraitance'!$AP342),IF(AND('1C TSsoustraitance'!$D342&lt;&gt;"",$K$2&lt;&gt;"Pôle"),0))))</f>
        <v>0</v>
      </c>
      <c r="N625" s="668">
        <f t="shared" si="144"/>
        <v>0</v>
      </c>
      <c r="O625" s="669">
        <f>IF(OR('1C TSsoustraitance'!$D342="",'1C TSsoustraitance'!$E342="OUI",'1C TSsoustraitance'!$AP342=0),0,(('1C TSsoustraitance'!$S342)/'1C TSsoustraitance'!$AP342))</f>
        <v>0</v>
      </c>
      <c r="P625" s="669">
        <f>IF(OR('1C TSsoustraitance'!$D342="",'1C TSsoustraitance'!$E342="OUI",'1C TSsoustraitance'!$AP342=0),0,(('1C TSsoustraitance'!$T342)/'1C TSsoustraitance'!$AP342))</f>
        <v>0</v>
      </c>
      <c r="Q625" s="669">
        <f>IF(OR('1C TSsoustraitance'!$D342="",'1C TSsoustraitance'!$E342="OUI",'1C TSsoustraitance'!$AP342=0),0,(('1C TSsoustraitance'!$U342)/'1C TSsoustraitance'!$AP342))</f>
        <v>0</v>
      </c>
      <c r="R625" s="669">
        <f>IF(OR('1C TSsoustraitance'!$D342="",'1C TSsoustraitance'!$E342="OUI",'1C TSsoustraitance'!$AP342=0),0,(('1C TSsoustraitance'!$V342)/'1C TSsoustraitance'!$AP342))</f>
        <v>0</v>
      </c>
      <c r="S625" s="669">
        <f>IF(OR('1C TSsoustraitance'!$D342="",'1C TSsoustraitance'!$E342="OUI",'1C TSsoustraitance'!$AP342=0),0,(('1C TSsoustraitance'!$W342)/'1C TSsoustraitance'!$AP342))</f>
        <v>0</v>
      </c>
      <c r="T625" s="669">
        <f>IF(OR('1C TSsoustraitance'!$D342="",'1C TSsoustraitance'!$E342="OUI",'1C TSsoustraitance'!$AP342=0),0,(('1C TSsoustraitance'!$X342)/'1C TSsoustraitance'!$AP342))</f>
        <v>0</v>
      </c>
      <c r="U625" s="669">
        <f>IF(OR('1C TSsoustraitance'!$D342="",'1C TSsoustraitance'!$E342="OUI",'1C TSsoustraitance'!$AP342=0),0,(('1C TSsoustraitance'!$Y342)/'1C TSsoustraitance'!$AP342))</f>
        <v>0</v>
      </c>
      <c r="V625" s="669">
        <f>IF(OR('1C TSsoustraitance'!$D342="",'1C TSsoustraitance'!$E342="OUI",'1C TSsoustraitance'!$AP342=0),0,(('1C TSsoustraitance'!$Z342)/'1C TSsoustraitance'!$AP342))</f>
        <v>0</v>
      </c>
      <c r="W625" s="669">
        <f>IF(OR('1C TSsoustraitance'!$D342="",'1C TSsoustraitance'!$E342="OUI",'1C TSsoustraitance'!$AP342=0),0,(('1C TSsoustraitance'!$AA342)/'1C TSsoustraitance'!$AP342))</f>
        <v>0</v>
      </c>
      <c r="X625" s="669">
        <f>IF(OR('1C TSsoustraitance'!$D342="",'1C TSsoustraitance'!$E342="OUI",'1C TSsoustraitance'!$AP342=0),0,(('1C TSsoustraitance'!$AB342)/'1C TSsoustraitance'!$AP342))</f>
        <v>0</v>
      </c>
      <c r="Y625" s="669">
        <f>IF(OR('1C TSsoustraitance'!$D342="",'1C TSsoustraitance'!$E342="OUI",'1C TSsoustraitance'!$AP342=0),0,(('1C TSsoustraitance'!$AC342)/'1C TSsoustraitance'!$AP342))</f>
        <v>0</v>
      </c>
      <c r="Z625" s="669">
        <f>IF(OR('1C TSsoustraitance'!$D342="",'1C TSsoustraitance'!$E342="OUI",'1C TSsoustraitance'!$AP342=0),0,(('1C TSsoustraitance'!$AD342)/'1C TSsoustraitance'!$AP342))</f>
        <v>0</v>
      </c>
      <c r="AA625" s="669">
        <f>IF(OR('1C TSsoustraitance'!$D342="",'1C TSsoustraitance'!$E342="OUI",'1C TSsoustraitance'!$AP342=0),0,(('1C TSsoustraitance'!$AE342)/'1C TSsoustraitance'!$AP342))</f>
        <v>0</v>
      </c>
      <c r="AB625" s="669">
        <f>IF(OR('1C TSsoustraitance'!$D342="",'1C TSsoustraitance'!$E342="OUI",'1C TSsoustraitance'!$AP342=0),0,(('1C TSsoustraitance'!$AF342)/'1C TSsoustraitance'!$AP342))</f>
        <v>0</v>
      </c>
      <c r="AC625" s="669">
        <f>IF(OR('1C TSsoustraitance'!$D342="",'1C TSsoustraitance'!$E342="OUI",'1C TSsoustraitance'!$AP342=0),0,(('1C TSsoustraitance'!$AG342)/'1C TSsoustraitance'!$AP342))</f>
        <v>0</v>
      </c>
      <c r="AD625" s="669">
        <f>IF(OR('1C TSsoustraitance'!$D342="",'1C TSsoustraitance'!$E342="OUI",'1C TSsoustraitance'!$AP342=0),0,(('1C TSsoustraitance'!$AH342)/'1C TSsoustraitance'!$AP342))</f>
        <v>0</v>
      </c>
      <c r="AE625" s="669">
        <f>IF(OR('1C TSsoustraitance'!$D342="",'1C TSsoustraitance'!$E342="OUI",'1C TSsoustraitance'!$AP342=0),0,(('1C TSsoustraitance'!$AI342)/'1C TSsoustraitance'!$AP342))</f>
        <v>0</v>
      </c>
      <c r="AF625" s="669">
        <f>IF(OR('1C TSsoustraitance'!$D342="",'1C TSsoustraitance'!$E342="OUI",'1C TSsoustraitance'!$AP342=0),0,(('1C TSsoustraitance'!$AJ342)/'1C TSsoustraitance'!$AP342))</f>
        <v>0</v>
      </c>
      <c r="AG625" s="669">
        <f>IF(OR('1C TSsoustraitance'!$D342="",'1C TSsoustraitance'!$E342="OUI",'1C TSsoustraitance'!$AP342=0),0,(('1C TSsoustraitance'!$AK342)/'1C TSsoustraitance'!$AP342))</f>
        <v>0</v>
      </c>
      <c r="AH625" s="669">
        <f>IF(OR('1C TSsoustraitance'!$D342="",'1C TSsoustraitance'!$E342="OUI",'1C TSsoustraitance'!$AP342=0),0,(('1C TSsoustraitance'!$AL342)/'1C TSsoustraitance'!$AP342))</f>
        <v>0</v>
      </c>
      <c r="AI625" s="669">
        <f>IF(OR('1C TSsoustraitance'!$D342="",'1C TSsoustraitance'!$E342="OUI",'1C TSsoustraitance'!$AP342=0),0,(('1C TSsoustraitance'!$AM342)/'1C TSsoustraitance'!$AP342))</f>
        <v>0</v>
      </c>
      <c r="AJ625" s="669">
        <f>IF(OR('1C TSsoustraitance'!$D342="",'1C TSsoustraitance'!$E342="OUI",'1C TSsoustraitance'!$AP342=0),0,(('1C TSsoustraitance'!$AN342)/'1C TSsoustraitance'!$AP342))</f>
        <v>0</v>
      </c>
      <c r="AK625" s="669">
        <f t="shared" si="147"/>
        <v>0</v>
      </c>
      <c r="AL625" s="668">
        <f t="shared" si="148"/>
        <v>0</v>
      </c>
      <c r="AM625" s="670">
        <f>IF(Tableau7[[#This Row],[N° pièce]]="",0,(Tableau7[[#This Row],[hors TVA]]+(Tableau7[[#This Row],[hors TVA]]*Tableau7[[#This Row],[Taux TVA]])-(Tableau7[[#This Row],[hors TVA]]*Tableau7[[#This Row],[Taux TVA]]*Tableau7[[#This Row],[Régime TVA: Récupération]]))*Tableau7[[#This Row],[Type 1]])</f>
        <v>0</v>
      </c>
      <c r="AN625" s="670">
        <f>IF(Tableau7[[#This Row],[N° pièce]]="",0,IF($K$2="pôle",((Tableau7[[#This Row],[hors TVA]]+(Tableau7[[#This Row],[hors TVA]]*Tableau7[[#This Row],[Taux TVA]])-(Tableau7[[#This Row],[hors TVA]]*Tableau7[[#This Row],[Taux TVA]]*Tableau7[[#This Row],[Régime TVA: Récupération]]))*Tableau7[[#This Row],[Type 2]]),0))</f>
        <v>0</v>
      </c>
      <c r="AO625" s="670">
        <f t="shared" si="151"/>
        <v>0</v>
      </c>
      <c r="AP625" s="255">
        <f t="shared" si="149"/>
        <v>0</v>
      </c>
      <c r="AQ625" s="506">
        <f t="shared" si="150"/>
        <v>0</v>
      </c>
      <c r="AR625" s="671"/>
      <c r="AS625" s="512"/>
      <c r="AT625" s="513" t="str">
        <f>IF(('1C TSsoustraitance'!AP342*FICHE!C$14&lt;J625),"Forfait limité à "&amp;FICHE!C$14&amp;"€/jour","")</f>
        <v/>
      </c>
      <c r="AU625" s="797"/>
      <c r="AV625" s="484"/>
      <c r="AW625" s="484"/>
      <c r="AX625" s="484"/>
      <c r="AY625" s="484"/>
      <c r="AZ625" s="484"/>
      <c r="BA625" s="4"/>
      <c r="BB625" s="4"/>
      <c r="BC625" s="4"/>
      <c r="BD625" s="4"/>
      <c r="BE625" s="4"/>
      <c r="BF625" s="4"/>
      <c r="BG625" s="4"/>
      <c r="BH625" s="4"/>
      <c r="BI625" s="4"/>
      <c r="BJ625" s="4"/>
      <c r="BK625" s="4"/>
      <c r="BL625" s="4"/>
      <c r="BM625" s="4"/>
      <c r="BN625" s="4"/>
      <c r="BO625" s="4"/>
      <c r="BP625" s="4"/>
      <c r="BQ625" s="4"/>
      <c r="BR625" s="4"/>
      <c r="BS625" s="4"/>
      <c r="BT625" s="4"/>
      <c r="BU625" s="4"/>
      <c r="BV625" s="4"/>
      <c r="BW625" s="4"/>
      <c r="BX625" s="4"/>
      <c r="BY625" s="4"/>
      <c r="BZ625" s="4"/>
      <c r="CA625" s="4"/>
      <c r="CB625" s="4"/>
      <c r="CC625" s="4"/>
      <c r="CD625" s="4"/>
      <c r="CE625" s="4"/>
      <c r="CF625" s="4"/>
      <c r="CG625" s="4"/>
      <c r="CH625" s="4"/>
      <c r="CI625" s="4"/>
      <c r="CJ625" s="4"/>
      <c r="CK625" s="4"/>
      <c r="CL625" s="4"/>
      <c r="CM625" s="4"/>
      <c r="CN625" s="4"/>
      <c r="CO625" s="4"/>
      <c r="CP625" s="4"/>
      <c r="CQ625" s="4"/>
      <c r="CR625" s="4"/>
      <c r="CS625" s="4"/>
      <c r="CT625" s="4"/>
      <c r="CU625" s="4"/>
      <c r="CV625" s="4"/>
      <c r="CW625" s="4"/>
      <c r="CX625" s="4"/>
      <c r="CY625" s="4"/>
      <c r="CZ625" s="4"/>
      <c r="DA625" s="4"/>
      <c r="DB625" s="4"/>
      <c r="DC625" s="4"/>
      <c r="DD625" s="4"/>
      <c r="DE625" s="4"/>
      <c r="DF625" s="4"/>
      <c r="DG625" s="4"/>
      <c r="DH625" s="4"/>
      <c r="DI625" s="4"/>
      <c r="DJ625" s="4"/>
      <c r="DK625" s="4"/>
      <c r="DL625" s="4"/>
      <c r="DM625" s="4"/>
      <c r="DN625" s="4"/>
      <c r="DO625" s="4"/>
      <c r="DP625" s="4"/>
      <c r="DQ625" s="4"/>
      <c r="DR625" s="4"/>
      <c r="DS625" s="4"/>
      <c r="DT625" s="4"/>
      <c r="DU625" s="4"/>
      <c r="DV625" s="4"/>
      <c r="DW625" s="4"/>
      <c r="DX625" s="4"/>
      <c r="DY625" s="4"/>
      <c r="DZ625" s="4"/>
      <c r="EA625" s="4"/>
      <c r="EB625" s="4"/>
      <c r="EC625" s="4"/>
      <c r="ED625" s="4"/>
      <c r="EE625" s="4"/>
      <c r="EF625" s="4"/>
      <c r="EG625" s="4"/>
      <c r="EH625" s="4"/>
      <c r="EI625" s="4"/>
      <c r="EJ625" s="4"/>
      <c r="EK625" s="4"/>
      <c r="EL625" s="4"/>
      <c r="EM625" s="4"/>
      <c r="EN625" s="4"/>
      <c r="EO625" s="4"/>
      <c r="EP625" s="4"/>
      <c r="EQ625" s="4"/>
      <c r="ER625" s="4"/>
      <c r="ES625" s="4"/>
      <c r="ET625" s="4"/>
      <c r="EU625" s="4"/>
      <c r="EV625" s="4"/>
      <c r="EW625" s="4"/>
      <c r="EX625" s="4"/>
      <c r="EY625" s="4"/>
      <c r="EZ625" s="4"/>
      <c r="FA625" s="4"/>
      <c r="FB625" s="4"/>
      <c r="FC625" s="4"/>
      <c r="FD625" s="4"/>
      <c r="FE625" s="4"/>
      <c r="FF625" s="4"/>
      <c r="FG625" s="4"/>
      <c r="FH625" s="4"/>
      <c r="FI625" s="4"/>
      <c r="FJ625" s="4"/>
      <c r="FK625" s="4"/>
      <c r="FL625" s="4"/>
      <c r="FM625" s="4"/>
      <c r="FN625" s="4"/>
      <c r="FO625" s="4"/>
      <c r="FP625" s="4"/>
      <c r="FQ625" s="4"/>
      <c r="FR625" s="4"/>
      <c r="FS625" s="4"/>
      <c r="FT625" s="4"/>
      <c r="FU625" s="4"/>
      <c r="FV625" s="4"/>
      <c r="FW625" s="4"/>
      <c r="FX625" s="4"/>
      <c r="FY625" s="4"/>
      <c r="FZ625" s="4"/>
      <c r="GA625" s="4"/>
      <c r="GB625" s="4"/>
      <c r="GC625" s="4"/>
      <c r="GD625" s="4"/>
      <c r="GE625" s="4"/>
      <c r="GF625" s="4"/>
      <c r="GG625" s="4"/>
      <c r="GH625" s="4"/>
      <c r="GI625" s="4"/>
      <c r="GJ625" s="4"/>
      <c r="GK625" s="4"/>
      <c r="GL625" s="4"/>
      <c r="GM625" s="4"/>
      <c r="GN625" s="4"/>
      <c r="GO625" s="4"/>
      <c r="GP625" s="4"/>
      <c r="GQ625" s="4"/>
      <c r="GR625" s="4"/>
      <c r="GS625" s="4"/>
      <c r="GT625" s="4"/>
      <c r="GU625" s="4"/>
      <c r="GV625" s="4"/>
      <c r="GW625" s="4"/>
      <c r="GX625" s="4"/>
      <c r="GY625" s="4"/>
      <c r="GZ625" s="4"/>
      <c r="HA625" s="4"/>
      <c r="HB625" s="4"/>
      <c r="HC625" s="4"/>
    </row>
    <row r="626" spans="1:211" s="380" customFormat="1" ht="13.9" customHeight="1">
      <c r="A626" s="828" t="str">
        <f>IF('1C TSsoustraitance'!$A343&lt;&gt;0,'1C TSsoustraitance'!$A343,"")</f>
        <v/>
      </c>
      <c r="B626" s="530"/>
      <c r="C626" s="513" t="str">
        <f>IF('1C TSsoustraitance'!$A343&lt;&gt;0,'1C TSsoustraitance'!$B343,"")</f>
        <v/>
      </c>
      <c r="D626" s="513" t="str">
        <f>IF('1C TSsoustraitance'!$A343&lt;&gt;0,'1C TSsoustraitance'!$C343,"")</f>
        <v/>
      </c>
      <c r="E626" s="684"/>
      <c r="F626" s="685"/>
      <c r="G626" s="666">
        <f>'1C TSsoustraitance'!$D343</f>
        <v>0</v>
      </c>
      <c r="H626" s="533">
        <v>0.21</v>
      </c>
      <c r="I626" s="533">
        <v>1</v>
      </c>
      <c r="J626" s="534"/>
      <c r="K626" s="667">
        <f t="shared" si="146"/>
        <v>0</v>
      </c>
      <c r="L626" s="668">
        <f>IF(OR('1C TSsoustraitance'!$D343="",'1C TSsoustraitance'!$AP343=0),0,IF(AND('1C TSsoustraitance'!$D343&lt;&gt;"",$K$2="Pôle",'1C TSsoustraitance'!$E343="OUI"),(('1C TSsoustraitance'!$F343+'1C TSsoustraitance'!$G343+'1C TSsoustraitance'!$H343+'1C TSsoustraitance'!$I343+'1C TSsoustraitance'!$M343)/'1C TSsoustraitance'!$R343),IF(AND('1C TSsoustraitance'!$D343&lt;&gt;"",$K$2="Pôle",'1C TSsoustraitance'!$E343="NON"),(('1C TSsoustraitance'!$F343+'1C TSsoustraitance'!$G343+'1C TSsoustraitance'!$H343+'1C TSsoustraitance'!$I343+'1C TSsoustraitance'!$M343)/'1C TSsoustraitance'!$AP343),IF(AND('1C TSsoustraitance'!$D343&lt;&gt;"",$K$2&lt;&gt;"Pôle",'1C TSsoustraitance'!$E343="OUI"),(('1C TSsoustraitance'!$F343+'1C TSsoustraitance'!$G343+'1C TSsoustraitance'!$H343+'1C TSsoustraitance'!$I343+'1C TSsoustraitance'!$J343+'1C TSsoustraitance'!$K343+'1C TSsoustraitance'!$L343+'1C TSsoustraitance'!$M343+'1C TSsoustraitance'!$N343+'1C TSsoustraitance'!$O343+'1C TSsoustraitance'!$P343+'1C TSsoustraitance'!$Q343)/'1C TSsoustraitance'!$R343),IF(AND('1C TSsoustraitance'!$D343&lt;&gt;"",$K$2&lt;&gt;"Pôle",'1C TSsoustraitance'!$E343="NON"),(('1C TSsoustraitance'!$F343+'1C TSsoustraitance'!$G343+'1C TSsoustraitance'!$H343+'1C TSsoustraitance'!$I343+'1C TSsoustraitance'!$J343+'1C TSsoustraitance'!$K343+'1C TSsoustraitance'!$L343+'1C TSsoustraitance'!$M343+'1C TSsoustraitance'!$N343+'1C TSsoustraitance'!$O343+'1C TSsoustraitance'!$P343+'1C TSsoustraitance'!$Q343))/'1C TSsoustraitance'!$AP343)))))</f>
        <v>0</v>
      </c>
      <c r="M626" s="668">
        <f>IF(OR('1C TSsoustraitance'!$D343="",'1C TSsoustraitance'!AP$13=0),0,IF(AND('1C TSsoustraitance'!$D343&lt;&gt;"",$K$2="Pôle",'1C TSsoustraitance'!$E343="OUI"),(('1C TSsoustraitance'!$J343+'1C TSsoustraitance'!$K343+'1C TSsoustraitance'!$L343)/'1C TSsoustraitance'!$R343),IF(AND('1C TSsoustraitance'!$D343&lt;&gt;"",$K$2="Pôle",'1C TSsoustraitance'!$E343="NON"),(('1C TSsoustraitance'!$J343+'1C TSsoustraitance'!$K343+'1C TSsoustraitance'!$L343)/'1C TSsoustraitance'!$AP343),IF(AND('1C TSsoustraitance'!$D343&lt;&gt;"",$K$2&lt;&gt;"Pôle"),0))))</f>
        <v>0</v>
      </c>
      <c r="N626" s="668">
        <f t="shared" si="144"/>
        <v>0</v>
      </c>
      <c r="O626" s="669">
        <f>IF(OR('1C TSsoustraitance'!$D343="",'1C TSsoustraitance'!$E343="OUI",'1C TSsoustraitance'!$AP343=0),0,(('1C TSsoustraitance'!$S343)/'1C TSsoustraitance'!$AP343))</f>
        <v>0</v>
      </c>
      <c r="P626" s="669">
        <f>IF(OR('1C TSsoustraitance'!$D343="",'1C TSsoustraitance'!$E343="OUI",'1C TSsoustraitance'!$AP343=0),0,(('1C TSsoustraitance'!$T343)/'1C TSsoustraitance'!$AP343))</f>
        <v>0</v>
      </c>
      <c r="Q626" s="669">
        <f>IF(OR('1C TSsoustraitance'!$D343="",'1C TSsoustraitance'!$E343="OUI",'1C TSsoustraitance'!$AP343=0),0,(('1C TSsoustraitance'!$U343)/'1C TSsoustraitance'!$AP343))</f>
        <v>0</v>
      </c>
      <c r="R626" s="669">
        <f>IF(OR('1C TSsoustraitance'!$D343="",'1C TSsoustraitance'!$E343="OUI",'1C TSsoustraitance'!$AP343=0),0,(('1C TSsoustraitance'!$V343)/'1C TSsoustraitance'!$AP343))</f>
        <v>0</v>
      </c>
      <c r="S626" s="669">
        <f>IF(OR('1C TSsoustraitance'!$D343="",'1C TSsoustraitance'!$E343="OUI",'1C TSsoustraitance'!$AP343=0),0,(('1C TSsoustraitance'!$W343)/'1C TSsoustraitance'!$AP343))</f>
        <v>0</v>
      </c>
      <c r="T626" s="669">
        <f>IF(OR('1C TSsoustraitance'!$D343="",'1C TSsoustraitance'!$E343="OUI",'1C TSsoustraitance'!$AP343=0),0,(('1C TSsoustraitance'!$X343)/'1C TSsoustraitance'!$AP343))</f>
        <v>0</v>
      </c>
      <c r="U626" s="669">
        <f>IF(OR('1C TSsoustraitance'!$D343="",'1C TSsoustraitance'!$E343="OUI",'1C TSsoustraitance'!$AP343=0),0,(('1C TSsoustraitance'!$Y343)/'1C TSsoustraitance'!$AP343))</f>
        <v>0</v>
      </c>
      <c r="V626" s="669">
        <f>IF(OR('1C TSsoustraitance'!$D343="",'1C TSsoustraitance'!$E343="OUI",'1C TSsoustraitance'!$AP343=0),0,(('1C TSsoustraitance'!$Z343)/'1C TSsoustraitance'!$AP343))</f>
        <v>0</v>
      </c>
      <c r="W626" s="669">
        <f>IF(OR('1C TSsoustraitance'!$D343="",'1C TSsoustraitance'!$E343="OUI",'1C TSsoustraitance'!$AP343=0),0,(('1C TSsoustraitance'!$AA343)/'1C TSsoustraitance'!$AP343))</f>
        <v>0</v>
      </c>
      <c r="X626" s="669">
        <f>IF(OR('1C TSsoustraitance'!$D343="",'1C TSsoustraitance'!$E343="OUI",'1C TSsoustraitance'!$AP343=0),0,(('1C TSsoustraitance'!$AB343)/'1C TSsoustraitance'!$AP343))</f>
        <v>0</v>
      </c>
      <c r="Y626" s="669">
        <f>IF(OR('1C TSsoustraitance'!$D343="",'1C TSsoustraitance'!$E343="OUI",'1C TSsoustraitance'!$AP343=0),0,(('1C TSsoustraitance'!$AC343)/'1C TSsoustraitance'!$AP343))</f>
        <v>0</v>
      </c>
      <c r="Z626" s="669">
        <f>IF(OR('1C TSsoustraitance'!$D343="",'1C TSsoustraitance'!$E343="OUI",'1C TSsoustraitance'!$AP343=0),0,(('1C TSsoustraitance'!$AD343)/'1C TSsoustraitance'!$AP343))</f>
        <v>0</v>
      </c>
      <c r="AA626" s="669">
        <f>IF(OR('1C TSsoustraitance'!$D343="",'1C TSsoustraitance'!$E343="OUI",'1C TSsoustraitance'!$AP343=0),0,(('1C TSsoustraitance'!$AE343)/'1C TSsoustraitance'!$AP343))</f>
        <v>0</v>
      </c>
      <c r="AB626" s="669">
        <f>IF(OR('1C TSsoustraitance'!$D343="",'1C TSsoustraitance'!$E343="OUI",'1C TSsoustraitance'!$AP343=0),0,(('1C TSsoustraitance'!$AF343)/'1C TSsoustraitance'!$AP343))</f>
        <v>0</v>
      </c>
      <c r="AC626" s="669">
        <f>IF(OR('1C TSsoustraitance'!$D343="",'1C TSsoustraitance'!$E343="OUI",'1C TSsoustraitance'!$AP343=0),0,(('1C TSsoustraitance'!$AG343)/'1C TSsoustraitance'!$AP343))</f>
        <v>0</v>
      </c>
      <c r="AD626" s="669">
        <f>IF(OR('1C TSsoustraitance'!$D343="",'1C TSsoustraitance'!$E343="OUI",'1C TSsoustraitance'!$AP343=0),0,(('1C TSsoustraitance'!$AH343)/'1C TSsoustraitance'!$AP343))</f>
        <v>0</v>
      </c>
      <c r="AE626" s="669">
        <f>IF(OR('1C TSsoustraitance'!$D343="",'1C TSsoustraitance'!$E343="OUI",'1C TSsoustraitance'!$AP343=0),0,(('1C TSsoustraitance'!$AI343)/'1C TSsoustraitance'!$AP343))</f>
        <v>0</v>
      </c>
      <c r="AF626" s="669">
        <f>IF(OR('1C TSsoustraitance'!$D343="",'1C TSsoustraitance'!$E343="OUI",'1C TSsoustraitance'!$AP343=0),0,(('1C TSsoustraitance'!$AJ343)/'1C TSsoustraitance'!$AP343))</f>
        <v>0</v>
      </c>
      <c r="AG626" s="669">
        <f>IF(OR('1C TSsoustraitance'!$D343="",'1C TSsoustraitance'!$E343="OUI",'1C TSsoustraitance'!$AP343=0),0,(('1C TSsoustraitance'!$AK343)/'1C TSsoustraitance'!$AP343))</f>
        <v>0</v>
      </c>
      <c r="AH626" s="669">
        <f>IF(OR('1C TSsoustraitance'!$D343="",'1C TSsoustraitance'!$E343="OUI",'1C TSsoustraitance'!$AP343=0),0,(('1C TSsoustraitance'!$AL343)/'1C TSsoustraitance'!$AP343))</f>
        <v>0</v>
      </c>
      <c r="AI626" s="669">
        <f>IF(OR('1C TSsoustraitance'!$D343="",'1C TSsoustraitance'!$E343="OUI",'1C TSsoustraitance'!$AP343=0),0,(('1C TSsoustraitance'!$AM343)/'1C TSsoustraitance'!$AP343))</f>
        <v>0</v>
      </c>
      <c r="AJ626" s="669">
        <f>IF(OR('1C TSsoustraitance'!$D343="",'1C TSsoustraitance'!$E343="OUI",'1C TSsoustraitance'!$AP343=0),0,(('1C TSsoustraitance'!$AN343)/'1C TSsoustraitance'!$AP343))</f>
        <v>0</v>
      </c>
      <c r="AK626" s="669">
        <f t="shared" si="147"/>
        <v>0</v>
      </c>
      <c r="AL626" s="668">
        <f t="shared" si="148"/>
        <v>0</v>
      </c>
      <c r="AM626" s="670">
        <f>IF(Tableau7[[#This Row],[N° pièce]]="",0,(Tableau7[[#This Row],[hors TVA]]+(Tableau7[[#This Row],[hors TVA]]*Tableau7[[#This Row],[Taux TVA]])-(Tableau7[[#This Row],[hors TVA]]*Tableau7[[#This Row],[Taux TVA]]*Tableau7[[#This Row],[Régime TVA: Récupération]]))*Tableau7[[#This Row],[Type 1]])</f>
        <v>0</v>
      </c>
      <c r="AN626" s="670">
        <f>IF(Tableau7[[#This Row],[N° pièce]]="",0,IF($K$2="pôle",((Tableau7[[#This Row],[hors TVA]]+(Tableau7[[#This Row],[hors TVA]]*Tableau7[[#This Row],[Taux TVA]])-(Tableau7[[#This Row],[hors TVA]]*Tableau7[[#This Row],[Taux TVA]]*Tableau7[[#This Row],[Régime TVA: Récupération]]))*Tableau7[[#This Row],[Type 2]]),0))</f>
        <v>0</v>
      </c>
      <c r="AO626" s="670">
        <f t="shared" si="151"/>
        <v>0</v>
      </c>
      <c r="AP626" s="255">
        <f t="shared" si="149"/>
        <v>0</v>
      </c>
      <c r="AQ626" s="506">
        <f t="shared" si="150"/>
        <v>0</v>
      </c>
      <c r="AR626" s="671"/>
      <c r="AS626" s="512"/>
      <c r="AT626" s="513" t="str">
        <f>IF(('1C TSsoustraitance'!AP343*FICHE!C$14&lt;J626),"Forfait limité à "&amp;FICHE!C$14&amp;"€/jour","")</f>
        <v/>
      </c>
      <c r="AU626" s="797"/>
      <c r="AV626" s="484"/>
      <c r="AW626" s="484"/>
      <c r="AX626" s="484"/>
      <c r="AY626" s="484"/>
      <c r="AZ626" s="484"/>
      <c r="BA626" s="4"/>
      <c r="BB626" s="4"/>
      <c r="BC626" s="4"/>
      <c r="BD626" s="4"/>
      <c r="BE626" s="4"/>
      <c r="BF626" s="4"/>
      <c r="BG626" s="4"/>
      <c r="BH626" s="4"/>
      <c r="BI626" s="4"/>
      <c r="BJ626" s="4"/>
      <c r="BK626" s="4"/>
      <c r="BL626" s="4"/>
      <c r="BM626" s="4"/>
      <c r="BN626" s="4"/>
      <c r="BO626" s="4"/>
      <c r="BP626" s="4"/>
      <c r="BQ626" s="4"/>
      <c r="BR626" s="4"/>
      <c r="BS626" s="4"/>
      <c r="BT626" s="4"/>
      <c r="BU626" s="4"/>
      <c r="BV626" s="4"/>
      <c r="BW626" s="4"/>
      <c r="BX626" s="4"/>
      <c r="BY626" s="4"/>
      <c r="BZ626" s="4"/>
      <c r="CA626" s="4"/>
      <c r="CB626" s="4"/>
      <c r="CC626" s="4"/>
      <c r="CD626" s="4"/>
      <c r="CE626" s="4"/>
      <c r="CF626" s="4"/>
      <c r="CG626" s="4"/>
      <c r="CH626" s="4"/>
      <c r="CI626" s="4"/>
      <c r="CJ626" s="4"/>
      <c r="CK626" s="4"/>
      <c r="CL626" s="4"/>
      <c r="CM626" s="4"/>
      <c r="CN626" s="4"/>
      <c r="CO626" s="4"/>
      <c r="CP626" s="4"/>
      <c r="CQ626" s="4"/>
      <c r="CR626" s="4"/>
      <c r="CS626" s="4"/>
      <c r="CT626" s="4"/>
      <c r="CU626" s="4"/>
      <c r="CV626" s="4"/>
      <c r="CW626" s="4"/>
      <c r="CX626" s="4"/>
      <c r="CY626" s="4"/>
      <c r="CZ626" s="4"/>
      <c r="DA626" s="4"/>
      <c r="DB626" s="4"/>
      <c r="DC626" s="4"/>
      <c r="DD626" s="4"/>
      <c r="DE626" s="4"/>
      <c r="DF626" s="4"/>
      <c r="DG626" s="4"/>
      <c r="DH626" s="4"/>
      <c r="DI626" s="4"/>
      <c r="DJ626" s="4"/>
      <c r="DK626" s="4"/>
      <c r="DL626" s="4"/>
      <c r="DM626" s="4"/>
      <c r="DN626" s="4"/>
      <c r="DO626" s="4"/>
      <c r="DP626" s="4"/>
      <c r="DQ626" s="4"/>
      <c r="DR626" s="4"/>
      <c r="DS626" s="4"/>
      <c r="DT626" s="4"/>
      <c r="DU626" s="4"/>
      <c r="DV626" s="4"/>
      <c r="DW626" s="4"/>
      <c r="DX626" s="4"/>
      <c r="DY626" s="4"/>
      <c r="DZ626" s="4"/>
      <c r="EA626" s="4"/>
      <c r="EB626" s="4"/>
      <c r="EC626" s="4"/>
      <c r="ED626" s="4"/>
      <c r="EE626" s="4"/>
      <c r="EF626" s="4"/>
      <c r="EG626" s="4"/>
      <c r="EH626" s="4"/>
      <c r="EI626" s="4"/>
      <c r="EJ626" s="4"/>
      <c r="EK626" s="4"/>
      <c r="EL626" s="4"/>
      <c r="EM626" s="4"/>
      <c r="EN626" s="4"/>
      <c r="EO626" s="4"/>
      <c r="EP626" s="4"/>
      <c r="EQ626" s="4"/>
      <c r="ER626" s="4"/>
      <c r="ES626" s="4"/>
      <c r="ET626" s="4"/>
      <c r="EU626" s="4"/>
      <c r="EV626" s="4"/>
      <c r="EW626" s="4"/>
      <c r="EX626" s="4"/>
      <c r="EY626" s="4"/>
      <c r="EZ626" s="4"/>
      <c r="FA626" s="4"/>
      <c r="FB626" s="4"/>
      <c r="FC626" s="4"/>
      <c r="FD626" s="4"/>
      <c r="FE626" s="4"/>
      <c r="FF626" s="4"/>
      <c r="FG626" s="4"/>
      <c r="FH626" s="4"/>
      <c r="FI626" s="4"/>
      <c r="FJ626" s="4"/>
      <c r="FK626" s="4"/>
      <c r="FL626" s="4"/>
      <c r="FM626" s="4"/>
      <c r="FN626" s="4"/>
      <c r="FO626" s="4"/>
      <c r="FP626" s="4"/>
      <c r="FQ626" s="4"/>
      <c r="FR626" s="4"/>
      <c r="FS626" s="4"/>
      <c r="FT626" s="4"/>
      <c r="FU626" s="4"/>
      <c r="FV626" s="4"/>
      <c r="FW626" s="4"/>
      <c r="FX626" s="4"/>
      <c r="FY626" s="4"/>
      <c r="FZ626" s="4"/>
      <c r="GA626" s="4"/>
      <c r="GB626" s="4"/>
      <c r="GC626" s="4"/>
      <c r="GD626" s="4"/>
      <c r="GE626" s="4"/>
      <c r="GF626" s="4"/>
      <c r="GG626" s="4"/>
      <c r="GH626" s="4"/>
      <c r="GI626" s="4"/>
      <c r="GJ626" s="4"/>
      <c r="GK626" s="4"/>
      <c r="GL626" s="4"/>
      <c r="GM626" s="4"/>
      <c r="GN626" s="4"/>
      <c r="GO626" s="4"/>
      <c r="GP626" s="4"/>
      <c r="GQ626" s="4"/>
      <c r="GR626" s="4"/>
      <c r="GS626" s="4"/>
      <c r="GT626" s="4"/>
      <c r="GU626" s="4"/>
      <c r="GV626" s="4"/>
      <c r="GW626" s="4"/>
      <c r="GX626" s="4"/>
      <c r="GY626" s="4"/>
      <c r="GZ626" s="4"/>
      <c r="HA626" s="4"/>
      <c r="HB626" s="4"/>
      <c r="HC626" s="4"/>
    </row>
    <row r="627" spans="1:211" s="380" customFormat="1" ht="13.9" customHeight="1">
      <c r="A627" s="828" t="str">
        <f>IF('1C TSsoustraitance'!$A344&lt;&gt;0,'1C TSsoustraitance'!$A344,"")</f>
        <v/>
      </c>
      <c r="B627" s="530"/>
      <c r="C627" s="513" t="str">
        <f>IF('1C TSsoustraitance'!$A344&lt;&gt;0,'1C TSsoustraitance'!$B344,"")</f>
        <v/>
      </c>
      <c r="D627" s="513" t="str">
        <f>IF('1C TSsoustraitance'!$A344&lt;&gt;0,'1C TSsoustraitance'!$C344,"")</f>
        <v/>
      </c>
      <c r="E627" s="684"/>
      <c r="F627" s="685"/>
      <c r="G627" s="666">
        <f>'1C TSsoustraitance'!$D344</f>
        <v>0</v>
      </c>
      <c r="H627" s="533">
        <v>0.21</v>
      </c>
      <c r="I627" s="533">
        <v>1</v>
      </c>
      <c r="J627" s="534"/>
      <c r="K627" s="667">
        <f t="shared" si="146"/>
        <v>0</v>
      </c>
      <c r="L627" s="668">
        <f>IF(OR('1C TSsoustraitance'!$D344="",'1C TSsoustraitance'!$AP344=0),0,IF(AND('1C TSsoustraitance'!$D344&lt;&gt;"",$K$2="Pôle",'1C TSsoustraitance'!$E344="OUI"),(('1C TSsoustraitance'!$F344+'1C TSsoustraitance'!$G344+'1C TSsoustraitance'!$H344+'1C TSsoustraitance'!$I344+'1C TSsoustraitance'!$M344)/'1C TSsoustraitance'!$R344),IF(AND('1C TSsoustraitance'!$D344&lt;&gt;"",$K$2="Pôle",'1C TSsoustraitance'!$E344="NON"),(('1C TSsoustraitance'!$F344+'1C TSsoustraitance'!$G344+'1C TSsoustraitance'!$H344+'1C TSsoustraitance'!$I344+'1C TSsoustraitance'!$M344)/'1C TSsoustraitance'!$AP344),IF(AND('1C TSsoustraitance'!$D344&lt;&gt;"",$K$2&lt;&gt;"Pôle",'1C TSsoustraitance'!$E344="OUI"),(('1C TSsoustraitance'!$F344+'1C TSsoustraitance'!$G344+'1C TSsoustraitance'!$H344+'1C TSsoustraitance'!$I344+'1C TSsoustraitance'!$J344+'1C TSsoustraitance'!$K344+'1C TSsoustraitance'!$L344+'1C TSsoustraitance'!$M344+'1C TSsoustraitance'!$N344+'1C TSsoustraitance'!$O344+'1C TSsoustraitance'!$P344+'1C TSsoustraitance'!$Q344)/'1C TSsoustraitance'!$R344),IF(AND('1C TSsoustraitance'!$D344&lt;&gt;"",$K$2&lt;&gt;"Pôle",'1C TSsoustraitance'!$E344="NON"),(('1C TSsoustraitance'!$F344+'1C TSsoustraitance'!$G344+'1C TSsoustraitance'!$H344+'1C TSsoustraitance'!$I344+'1C TSsoustraitance'!$J344+'1C TSsoustraitance'!$K344+'1C TSsoustraitance'!$L344+'1C TSsoustraitance'!$M344+'1C TSsoustraitance'!$N344+'1C TSsoustraitance'!$O344+'1C TSsoustraitance'!$P344+'1C TSsoustraitance'!$Q344))/'1C TSsoustraitance'!$AP344)))))</f>
        <v>0</v>
      </c>
      <c r="M627" s="668">
        <f>IF(OR('1C TSsoustraitance'!$D344="",'1C TSsoustraitance'!AP$13=0),0,IF(AND('1C TSsoustraitance'!$D344&lt;&gt;"",$K$2="Pôle",'1C TSsoustraitance'!$E344="OUI"),(('1C TSsoustraitance'!$J344+'1C TSsoustraitance'!$K344+'1C TSsoustraitance'!$L344)/'1C TSsoustraitance'!$R344),IF(AND('1C TSsoustraitance'!$D344&lt;&gt;"",$K$2="Pôle",'1C TSsoustraitance'!$E344="NON"),(('1C TSsoustraitance'!$J344+'1C TSsoustraitance'!$K344+'1C TSsoustraitance'!$L344)/'1C TSsoustraitance'!$AP344),IF(AND('1C TSsoustraitance'!$D344&lt;&gt;"",$K$2&lt;&gt;"Pôle"),0))))</f>
        <v>0</v>
      </c>
      <c r="N627" s="668">
        <f t="shared" si="144"/>
        <v>0</v>
      </c>
      <c r="O627" s="669">
        <f>IF(OR('1C TSsoustraitance'!$D344="",'1C TSsoustraitance'!$E344="OUI",'1C TSsoustraitance'!$AP344=0),0,(('1C TSsoustraitance'!$S344)/'1C TSsoustraitance'!$AP344))</f>
        <v>0</v>
      </c>
      <c r="P627" s="669">
        <f>IF(OR('1C TSsoustraitance'!$D344="",'1C TSsoustraitance'!$E344="OUI",'1C TSsoustraitance'!$AP344=0),0,(('1C TSsoustraitance'!$T344)/'1C TSsoustraitance'!$AP344))</f>
        <v>0</v>
      </c>
      <c r="Q627" s="669">
        <f>IF(OR('1C TSsoustraitance'!$D344="",'1C TSsoustraitance'!$E344="OUI",'1C TSsoustraitance'!$AP344=0),0,(('1C TSsoustraitance'!$U344)/'1C TSsoustraitance'!$AP344))</f>
        <v>0</v>
      </c>
      <c r="R627" s="669">
        <f>IF(OR('1C TSsoustraitance'!$D344="",'1C TSsoustraitance'!$E344="OUI",'1C TSsoustraitance'!$AP344=0),0,(('1C TSsoustraitance'!$V344)/'1C TSsoustraitance'!$AP344))</f>
        <v>0</v>
      </c>
      <c r="S627" s="669">
        <f>IF(OR('1C TSsoustraitance'!$D344="",'1C TSsoustraitance'!$E344="OUI",'1C TSsoustraitance'!$AP344=0),0,(('1C TSsoustraitance'!$W344)/'1C TSsoustraitance'!$AP344))</f>
        <v>0</v>
      </c>
      <c r="T627" s="669">
        <f>IF(OR('1C TSsoustraitance'!$D344="",'1C TSsoustraitance'!$E344="OUI",'1C TSsoustraitance'!$AP344=0),0,(('1C TSsoustraitance'!$X344)/'1C TSsoustraitance'!$AP344))</f>
        <v>0</v>
      </c>
      <c r="U627" s="669">
        <f>IF(OR('1C TSsoustraitance'!$D344="",'1C TSsoustraitance'!$E344="OUI",'1C TSsoustraitance'!$AP344=0),0,(('1C TSsoustraitance'!$Y344)/'1C TSsoustraitance'!$AP344))</f>
        <v>0</v>
      </c>
      <c r="V627" s="669">
        <f>IF(OR('1C TSsoustraitance'!$D344="",'1C TSsoustraitance'!$E344="OUI",'1C TSsoustraitance'!$AP344=0),0,(('1C TSsoustraitance'!$Z344)/'1C TSsoustraitance'!$AP344))</f>
        <v>0</v>
      </c>
      <c r="W627" s="669">
        <f>IF(OR('1C TSsoustraitance'!$D344="",'1C TSsoustraitance'!$E344="OUI",'1C TSsoustraitance'!$AP344=0),0,(('1C TSsoustraitance'!$AA344)/'1C TSsoustraitance'!$AP344))</f>
        <v>0</v>
      </c>
      <c r="X627" s="669">
        <f>IF(OR('1C TSsoustraitance'!$D344="",'1C TSsoustraitance'!$E344="OUI",'1C TSsoustraitance'!$AP344=0),0,(('1C TSsoustraitance'!$AB344)/'1C TSsoustraitance'!$AP344))</f>
        <v>0</v>
      </c>
      <c r="Y627" s="669">
        <f>IF(OR('1C TSsoustraitance'!$D344="",'1C TSsoustraitance'!$E344="OUI",'1C TSsoustraitance'!$AP344=0),0,(('1C TSsoustraitance'!$AC344)/'1C TSsoustraitance'!$AP344))</f>
        <v>0</v>
      </c>
      <c r="Z627" s="669">
        <f>IF(OR('1C TSsoustraitance'!$D344="",'1C TSsoustraitance'!$E344="OUI",'1C TSsoustraitance'!$AP344=0),0,(('1C TSsoustraitance'!$AD344)/'1C TSsoustraitance'!$AP344))</f>
        <v>0</v>
      </c>
      <c r="AA627" s="669">
        <f>IF(OR('1C TSsoustraitance'!$D344="",'1C TSsoustraitance'!$E344="OUI",'1C TSsoustraitance'!$AP344=0),0,(('1C TSsoustraitance'!$AE344)/'1C TSsoustraitance'!$AP344))</f>
        <v>0</v>
      </c>
      <c r="AB627" s="669">
        <f>IF(OR('1C TSsoustraitance'!$D344="",'1C TSsoustraitance'!$E344="OUI",'1C TSsoustraitance'!$AP344=0),0,(('1C TSsoustraitance'!$AF344)/'1C TSsoustraitance'!$AP344))</f>
        <v>0</v>
      </c>
      <c r="AC627" s="669">
        <f>IF(OR('1C TSsoustraitance'!$D344="",'1C TSsoustraitance'!$E344="OUI",'1C TSsoustraitance'!$AP344=0),0,(('1C TSsoustraitance'!$AG344)/'1C TSsoustraitance'!$AP344))</f>
        <v>0</v>
      </c>
      <c r="AD627" s="669">
        <f>IF(OR('1C TSsoustraitance'!$D344="",'1C TSsoustraitance'!$E344="OUI",'1C TSsoustraitance'!$AP344=0),0,(('1C TSsoustraitance'!$AH344)/'1C TSsoustraitance'!$AP344))</f>
        <v>0</v>
      </c>
      <c r="AE627" s="669">
        <f>IF(OR('1C TSsoustraitance'!$D344="",'1C TSsoustraitance'!$E344="OUI",'1C TSsoustraitance'!$AP344=0),0,(('1C TSsoustraitance'!$AI344)/'1C TSsoustraitance'!$AP344))</f>
        <v>0</v>
      </c>
      <c r="AF627" s="669">
        <f>IF(OR('1C TSsoustraitance'!$D344="",'1C TSsoustraitance'!$E344="OUI",'1C TSsoustraitance'!$AP344=0),0,(('1C TSsoustraitance'!$AJ344)/'1C TSsoustraitance'!$AP344))</f>
        <v>0</v>
      </c>
      <c r="AG627" s="669">
        <f>IF(OR('1C TSsoustraitance'!$D344="",'1C TSsoustraitance'!$E344="OUI",'1C TSsoustraitance'!$AP344=0),0,(('1C TSsoustraitance'!$AK344)/'1C TSsoustraitance'!$AP344))</f>
        <v>0</v>
      </c>
      <c r="AH627" s="669">
        <f>IF(OR('1C TSsoustraitance'!$D344="",'1C TSsoustraitance'!$E344="OUI",'1C TSsoustraitance'!$AP344=0),0,(('1C TSsoustraitance'!$AL344)/'1C TSsoustraitance'!$AP344))</f>
        <v>0</v>
      </c>
      <c r="AI627" s="669">
        <f>IF(OR('1C TSsoustraitance'!$D344="",'1C TSsoustraitance'!$E344="OUI",'1C TSsoustraitance'!$AP344=0),0,(('1C TSsoustraitance'!$AM344)/'1C TSsoustraitance'!$AP344))</f>
        <v>0</v>
      </c>
      <c r="AJ627" s="669">
        <f>IF(OR('1C TSsoustraitance'!$D344="",'1C TSsoustraitance'!$E344="OUI",'1C TSsoustraitance'!$AP344=0),0,(('1C TSsoustraitance'!$AN344)/'1C TSsoustraitance'!$AP344))</f>
        <v>0</v>
      </c>
      <c r="AK627" s="669">
        <f t="shared" si="147"/>
        <v>0</v>
      </c>
      <c r="AL627" s="668">
        <f t="shared" si="148"/>
        <v>0</v>
      </c>
      <c r="AM627" s="670">
        <f>IF(Tableau7[[#This Row],[N° pièce]]="",0,(Tableau7[[#This Row],[hors TVA]]+(Tableau7[[#This Row],[hors TVA]]*Tableau7[[#This Row],[Taux TVA]])-(Tableau7[[#This Row],[hors TVA]]*Tableau7[[#This Row],[Taux TVA]]*Tableau7[[#This Row],[Régime TVA: Récupération]]))*Tableau7[[#This Row],[Type 1]])</f>
        <v>0</v>
      </c>
      <c r="AN627" s="670">
        <f>IF(Tableau7[[#This Row],[N° pièce]]="",0,IF($K$2="pôle",((Tableau7[[#This Row],[hors TVA]]+(Tableau7[[#This Row],[hors TVA]]*Tableau7[[#This Row],[Taux TVA]])-(Tableau7[[#This Row],[hors TVA]]*Tableau7[[#This Row],[Taux TVA]]*Tableau7[[#This Row],[Régime TVA: Récupération]]))*Tableau7[[#This Row],[Type 2]]),0))</f>
        <v>0</v>
      </c>
      <c r="AO627" s="670">
        <f t="shared" si="151"/>
        <v>0</v>
      </c>
      <c r="AP627" s="255">
        <f t="shared" si="149"/>
        <v>0</v>
      </c>
      <c r="AQ627" s="506">
        <f t="shared" si="150"/>
        <v>0</v>
      </c>
      <c r="AR627" s="671"/>
      <c r="AS627" s="512"/>
      <c r="AT627" s="513" t="str">
        <f>IF(('1C TSsoustraitance'!AP344*FICHE!C$14&lt;J627),"Forfait limité à "&amp;FICHE!C$14&amp;"€/jour","")</f>
        <v/>
      </c>
      <c r="AU627" s="797"/>
      <c r="AV627" s="484"/>
      <c r="AW627" s="484"/>
      <c r="AX627" s="484"/>
      <c r="AY627" s="484"/>
      <c r="AZ627" s="484"/>
      <c r="BA627" s="4"/>
      <c r="BB627" s="4"/>
      <c r="BC627" s="4"/>
      <c r="BD627" s="4"/>
      <c r="BE627" s="4"/>
      <c r="BF627" s="4"/>
      <c r="BG627" s="4"/>
      <c r="BH627" s="4"/>
      <c r="BI627" s="4"/>
      <c r="BJ627" s="4"/>
      <c r="BK627" s="4"/>
      <c r="BL627" s="4"/>
      <c r="BM627" s="4"/>
      <c r="BN627" s="4"/>
      <c r="BO627" s="4"/>
      <c r="BP627" s="4"/>
      <c r="BQ627" s="4"/>
      <c r="BR627" s="4"/>
      <c r="BS627" s="4"/>
      <c r="BT627" s="4"/>
      <c r="BU627" s="4"/>
      <c r="BV627" s="4"/>
      <c r="BW627" s="4"/>
      <c r="BX627" s="4"/>
      <c r="BY627" s="4"/>
      <c r="BZ627" s="4"/>
      <c r="CA627" s="4"/>
      <c r="CB627" s="4"/>
      <c r="CC627" s="4"/>
      <c r="CD627" s="4"/>
      <c r="CE627" s="4"/>
      <c r="CF627" s="4"/>
      <c r="CG627" s="4"/>
      <c r="CH627" s="4"/>
      <c r="CI627" s="4"/>
      <c r="CJ627" s="4"/>
      <c r="CK627" s="4"/>
      <c r="CL627" s="4"/>
      <c r="CM627" s="4"/>
      <c r="CN627" s="4"/>
      <c r="CO627" s="4"/>
      <c r="CP627" s="4"/>
      <c r="CQ627" s="4"/>
      <c r="CR627" s="4"/>
      <c r="CS627" s="4"/>
      <c r="CT627" s="4"/>
      <c r="CU627" s="4"/>
      <c r="CV627" s="4"/>
      <c r="CW627" s="4"/>
      <c r="CX627" s="4"/>
      <c r="CY627" s="4"/>
      <c r="CZ627" s="4"/>
      <c r="DA627" s="4"/>
      <c r="DB627" s="4"/>
      <c r="DC627" s="4"/>
      <c r="DD627" s="4"/>
      <c r="DE627" s="4"/>
      <c r="DF627" s="4"/>
      <c r="DG627" s="4"/>
      <c r="DH627" s="4"/>
      <c r="DI627" s="4"/>
      <c r="DJ627" s="4"/>
      <c r="DK627" s="4"/>
      <c r="DL627" s="4"/>
      <c r="DM627" s="4"/>
      <c r="DN627" s="4"/>
      <c r="DO627" s="4"/>
      <c r="DP627" s="4"/>
      <c r="DQ627" s="4"/>
      <c r="DR627" s="4"/>
      <c r="DS627" s="4"/>
      <c r="DT627" s="4"/>
      <c r="DU627" s="4"/>
      <c r="DV627" s="4"/>
      <c r="DW627" s="4"/>
      <c r="DX627" s="4"/>
      <c r="DY627" s="4"/>
      <c r="DZ627" s="4"/>
      <c r="EA627" s="4"/>
      <c r="EB627" s="4"/>
      <c r="EC627" s="4"/>
      <c r="ED627" s="4"/>
      <c r="EE627" s="4"/>
      <c r="EF627" s="4"/>
      <c r="EG627" s="4"/>
      <c r="EH627" s="4"/>
      <c r="EI627" s="4"/>
      <c r="EJ627" s="4"/>
      <c r="EK627" s="4"/>
      <c r="EL627" s="4"/>
      <c r="EM627" s="4"/>
      <c r="EN627" s="4"/>
      <c r="EO627" s="4"/>
      <c r="EP627" s="4"/>
      <c r="EQ627" s="4"/>
      <c r="ER627" s="4"/>
      <c r="ES627" s="4"/>
      <c r="ET627" s="4"/>
      <c r="EU627" s="4"/>
      <c r="EV627" s="4"/>
      <c r="EW627" s="4"/>
      <c r="EX627" s="4"/>
      <c r="EY627" s="4"/>
      <c r="EZ627" s="4"/>
      <c r="FA627" s="4"/>
      <c r="FB627" s="4"/>
      <c r="FC627" s="4"/>
      <c r="FD627" s="4"/>
      <c r="FE627" s="4"/>
      <c r="FF627" s="4"/>
      <c r="FG627" s="4"/>
      <c r="FH627" s="4"/>
      <c r="FI627" s="4"/>
      <c r="FJ627" s="4"/>
      <c r="FK627" s="4"/>
      <c r="FL627" s="4"/>
      <c r="FM627" s="4"/>
      <c r="FN627" s="4"/>
      <c r="FO627" s="4"/>
      <c r="FP627" s="4"/>
      <c r="FQ627" s="4"/>
      <c r="FR627" s="4"/>
      <c r="FS627" s="4"/>
      <c r="FT627" s="4"/>
      <c r="FU627" s="4"/>
      <c r="FV627" s="4"/>
      <c r="FW627" s="4"/>
      <c r="FX627" s="4"/>
      <c r="FY627" s="4"/>
      <c r="FZ627" s="4"/>
      <c r="GA627" s="4"/>
      <c r="GB627" s="4"/>
      <c r="GC627" s="4"/>
      <c r="GD627" s="4"/>
      <c r="GE627" s="4"/>
      <c r="GF627" s="4"/>
      <c r="GG627" s="4"/>
      <c r="GH627" s="4"/>
      <c r="GI627" s="4"/>
      <c r="GJ627" s="4"/>
      <c r="GK627" s="4"/>
      <c r="GL627" s="4"/>
      <c r="GM627" s="4"/>
      <c r="GN627" s="4"/>
      <c r="GO627" s="4"/>
      <c r="GP627" s="4"/>
      <c r="GQ627" s="4"/>
      <c r="GR627" s="4"/>
      <c r="GS627" s="4"/>
      <c r="GT627" s="4"/>
      <c r="GU627" s="4"/>
      <c r="GV627" s="4"/>
      <c r="GW627" s="4"/>
      <c r="GX627" s="4"/>
      <c r="GY627" s="4"/>
      <c r="GZ627" s="4"/>
      <c r="HA627" s="4"/>
      <c r="HB627" s="4"/>
      <c r="HC627" s="4"/>
    </row>
    <row r="628" spans="1:211" s="380" customFormat="1" ht="13.9" customHeight="1">
      <c r="A628" s="828" t="str">
        <f>IF('1C TSsoustraitance'!$A345&lt;&gt;0,'1C TSsoustraitance'!$A345,"")</f>
        <v/>
      </c>
      <c r="B628" s="530"/>
      <c r="C628" s="513" t="str">
        <f>IF('1C TSsoustraitance'!$A345&lt;&gt;0,'1C TSsoustraitance'!$B345,"")</f>
        <v/>
      </c>
      <c r="D628" s="513" t="str">
        <f>IF('1C TSsoustraitance'!$A345&lt;&gt;0,'1C TSsoustraitance'!$C345,"")</f>
        <v/>
      </c>
      <c r="E628" s="684"/>
      <c r="F628" s="685"/>
      <c r="G628" s="666">
        <f>'1C TSsoustraitance'!$D345</f>
        <v>0</v>
      </c>
      <c r="H628" s="533">
        <v>0.21</v>
      </c>
      <c r="I628" s="533">
        <v>1</v>
      </c>
      <c r="J628" s="534"/>
      <c r="K628" s="667">
        <f t="shared" si="146"/>
        <v>0</v>
      </c>
      <c r="L628" s="668">
        <f>IF(OR('1C TSsoustraitance'!$D345="",'1C TSsoustraitance'!$AP345=0),0,IF(AND('1C TSsoustraitance'!$D345&lt;&gt;"",$K$2="Pôle",'1C TSsoustraitance'!$E345="OUI"),(('1C TSsoustraitance'!$F345+'1C TSsoustraitance'!$G345+'1C TSsoustraitance'!$H345+'1C TSsoustraitance'!$I345+'1C TSsoustraitance'!$M345)/'1C TSsoustraitance'!$R345),IF(AND('1C TSsoustraitance'!$D345&lt;&gt;"",$K$2="Pôle",'1C TSsoustraitance'!$E345="NON"),(('1C TSsoustraitance'!$F345+'1C TSsoustraitance'!$G345+'1C TSsoustraitance'!$H345+'1C TSsoustraitance'!$I345+'1C TSsoustraitance'!$M345)/'1C TSsoustraitance'!$AP345),IF(AND('1C TSsoustraitance'!$D345&lt;&gt;"",$K$2&lt;&gt;"Pôle",'1C TSsoustraitance'!$E345="OUI"),(('1C TSsoustraitance'!$F345+'1C TSsoustraitance'!$G345+'1C TSsoustraitance'!$H345+'1C TSsoustraitance'!$I345+'1C TSsoustraitance'!$J345+'1C TSsoustraitance'!$K345+'1C TSsoustraitance'!$L345+'1C TSsoustraitance'!$M345+'1C TSsoustraitance'!$N345+'1C TSsoustraitance'!$O345+'1C TSsoustraitance'!$P345+'1C TSsoustraitance'!$Q345)/'1C TSsoustraitance'!$R345),IF(AND('1C TSsoustraitance'!$D345&lt;&gt;"",$K$2&lt;&gt;"Pôle",'1C TSsoustraitance'!$E345="NON"),(('1C TSsoustraitance'!$F345+'1C TSsoustraitance'!$G345+'1C TSsoustraitance'!$H345+'1C TSsoustraitance'!$I345+'1C TSsoustraitance'!$J345+'1C TSsoustraitance'!$K345+'1C TSsoustraitance'!$L345+'1C TSsoustraitance'!$M345+'1C TSsoustraitance'!$N345+'1C TSsoustraitance'!$O345+'1C TSsoustraitance'!$P345+'1C TSsoustraitance'!$Q345))/'1C TSsoustraitance'!$AP345)))))</f>
        <v>0</v>
      </c>
      <c r="M628" s="668">
        <f>IF(OR('1C TSsoustraitance'!$D345="",'1C TSsoustraitance'!AP$13=0),0,IF(AND('1C TSsoustraitance'!$D345&lt;&gt;"",$K$2="Pôle",'1C TSsoustraitance'!$E345="OUI"),(('1C TSsoustraitance'!$J345+'1C TSsoustraitance'!$K345+'1C TSsoustraitance'!$L345)/'1C TSsoustraitance'!$R345),IF(AND('1C TSsoustraitance'!$D345&lt;&gt;"",$K$2="Pôle",'1C TSsoustraitance'!$E345="NON"),(('1C TSsoustraitance'!$J345+'1C TSsoustraitance'!$K345+'1C TSsoustraitance'!$L345)/'1C TSsoustraitance'!$AP345),IF(AND('1C TSsoustraitance'!$D345&lt;&gt;"",$K$2&lt;&gt;"Pôle"),0))))</f>
        <v>0</v>
      </c>
      <c r="N628" s="668">
        <f t="shared" si="144"/>
        <v>0</v>
      </c>
      <c r="O628" s="669">
        <f>IF(OR('1C TSsoustraitance'!$D345="",'1C TSsoustraitance'!$E345="OUI",'1C TSsoustraitance'!$AP345=0),0,(('1C TSsoustraitance'!$S345)/'1C TSsoustraitance'!$AP345))</f>
        <v>0</v>
      </c>
      <c r="P628" s="669">
        <f>IF(OR('1C TSsoustraitance'!$D345="",'1C TSsoustraitance'!$E345="OUI",'1C TSsoustraitance'!$AP345=0),0,(('1C TSsoustraitance'!$T345)/'1C TSsoustraitance'!$AP345))</f>
        <v>0</v>
      </c>
      <c r="Q628" s="669">
        <f>IF(OR('1C TSsoustraitance'!$D345="",'1C TSsoustraitance'!$E345="OUI",'1C TSsoustraitance'!$AP345=0),0,(('1C TSsoustraitance'!$U345)/'1C TSsoustraitance'!$AP345))</f>
        <v>0</v>
      </c>
      <c r="R628" s="669">
        <f>IF(OR('1C TSsoustraitance'!$D345="",'1C TSsoustraitance'!$E345="OUI",'1C TSsoustraitance'!$AP345=0),0,(('1C TSsoustraitance'!$V345)/'1C TSsoustraitance'!$AP345))</f>
        <v>0</v>
      </c>
      <c r="S628" s="669">
        <f>IF(OR('1C TSsoustraitance'!$D345="",'1C TSsoustraitance'!$E345="OUI",'1C TSsoustraitance'!$AP345=0),0,(('1C TSsoustraitance'!$W345)/'1C TSsoustraitance'!$AP345))</f>
        <v>0</v>
      </c>
      <c r="T628" s="669">
        <f>IF(OR('1C TSsoustraitance'!$D345="",'1C TSsoustraitance'!$E345="OUI",'1C TSsoustraitance'!$AP345=0),0,(('1C TSsoustraitance'!$X345)/'1C TSsoustraitance'!$AP345))</f>
        <v>0</v>
      </c>
      <c r="U628" s="669">
        <f>IF(OR('1C TSsoustraitance'!$D345="",'1C TSsoustraitance'!$E345="OUI",'1C TSsoustraitance'!$AP345=0),0,(('1C TSsoustraitance'!$Y345)/'1C TSsoustraitance'!$AP345))</f>
        <v>0</v>
      </c>
      <c r="V628" s="669">
        <f>IF(OR('1C TSsoustraitance'!$D345="",'1C TSsoustraitance'!$E345="OUI",'1C TSsoustraitance'!$AP345=0),0,(('1C TSsoustraitance'!$Z345)/'1C TSsoustraitance'!$AP345))</f>
        <v>0</v>
      </c>
      <c r="W628" s="669">
        <f>IF(OR('1C TSsoustraitance'!$D345="",'1C TSsoustraitance'!$E345="OUI",'1C TSsoustraitance'!$AP345=0),0,(('1C TSsoustraitance'!$AA345)/'1C TSsoustraitance'!$AP345))</f>
        <v>0</v>
      </c>
      <c r="X628" s="669">
        <f>IF(OR('1C TSsoustraitance'!$D345="",'1C TSsoustraitance'!$E345="OUI",'1C TSsoustraitance'!$AP345=0),0,(('1C TSsoustraitance'!$AB345)/'1C TSsoustraitance'!$AP345))</f>
        <v>0</v>
      </c>
      <c r="Y628" s="669">
        <f>IF(OR('1C TSsoustraitance'!$D345="",'1C TSsoustraitance'!$E345="OUI",'1C TSsoustraitance'!$AP345=0),0,(('1C TSsoustraitance'!$AC345)/'1C TSsoustraitance'!$AP345))</f>
        <v>0</v>
      </c>
      <c r="Z628" s="669">
        <f>IF(OR('1C TSsoustraitance'!$D345="",'1C TSsoustraitance'!$E345="OUI",'1C TSsoustraitance'!$AP345=0),0,(('1C TSsoustraitance'!$AD345)/'1C TSsoustraitance'!$AP345))</f>
        <v>0</v>
      </c>
      <c r="AA628" s="669">
        <f>IF(OR('1C TSsoustraitance'!$D345="",'1C TSsoustraitance'!$E345="OUI",'1C TSsoustraitance'!$AP345=0),0,(('1C TSsoustraitance'!$AE345)/'1C TSsoustraitance'!$AP345))</f>
        <v>0</v>
      </c>
      <c r="AB628" s="669">
        <f>IF(OR('1C TSsoustraitance'!$D345="",'1C TSsoustraitance'!$E345="OUI",'1C TSsoustraitance'!$AP345=0),0,(('1C TSsoustraitance'!$AF345)/'1C TSsoustraitance'!$AP345))</f>
        <v>0</v>
      </c>
      <c r="AC628" s="669">
        <f>IF(OR('1C TSsoustraitance'!$D345="",'1C TSsoustraitance'!$E345="OUI",'1C TSsoustraitance'!$AP345=0),0,(('1C TSsoustraitance'!$AG345)/'1C TSsoustraitance'!$AP345))</f>
        <v>0</v>
      </c>
      <c r="AD628" s="669">
        <f>IF(OR('1C TSsoustraitance'!$D345="",'1C TSsoustraitance'!$E345="OUI",'1C TSsoustraitance'!$AP345=0),0,(('1C TSsoustraitance'!$AH345)/'1C TSsoustraitance'!$AP345))</f>
        <v>0</v>
      </c>
      <c r="AE628" s="669">
        <f>IF(OR('1C TSsoustraitance'!$D345="",'1C TSsoustraitance'!$E345="OUI",'1C TSsoustraitance'!$AP345=0),0,(('1C TSsoustraitance'!$AI345)/'1C TSsoustraitance'!$AP345))</f>
        <v>0</v>
      </c>
      <c r="AF628" s="669">
        <f>IF(OR('1C TSsoustraitance'!$D345="",'1C TSsoustraitance'!$E345="OUI",'1C TSsoustraitance'!$AP345=0),0,(('1C TSsoustraitance'!$AJ345)/'1C TSsoustraitance'!$AP345))</f>
        <v>0</v>
      </c>
      <c r="AG628" s="669">
        <f>IF(OR('1C TSsoustraitance'!$D345="",'1C TSsoustraitance'!$E345="OUI",'1C TSsoustraitance'!$AP345=0),0,(('1C TSsoustraitance'!$AK345)/'1C TSsoustraitance'!$AP345))</f>
        <v>0</v>
      </c>
      <c r="AH628" s="669">
        <f>IF(OR('1C TSsoustraitance'!$D345="",'1C TSsoustraitance'!$E345="OUI",'1C TSsoustraitance'!$AP345=0),0,(('1C TSsoustraitance'!$AL345)/'1C TSsoustraitance'!$AP345))</f>
        <v>0</v>
      </c>
      <c r="AI628" s="669">
        <f>IF(OR('1C TSsoustraitance'!$D345="",'1C TSsoustraitance'!$E345="OUI",'1C TSsoustraitance'!$AP345=0),0,(('1C TSsoustraitance'!$AM345)/'1C TSsoustraitance'!$AP345))</f>
        <v>0</v>
      </c>
      <c r="AJ628" s="669">
        <f>IF(OR('1C TSsoustraitance'!$D345="",'1C TSsoustraitance'!$E345="OUI",'1C TSsoustraitance'!$AP345=0),0,(('1C TSsoustraitance'!$AN345)/'1C TSsoustraitance'!$AP345))</f>
        <v>0</v>
      </c>
      <c r="AK628" s="669">
        <f t="shared" si="147"/>
        <v>0</v>
      </c>
      <c r="AL628" s="668">
        <f t="shared" si="148"/>
        <v>0</v>
      </c>
      <c r="AM628" s="670">
        <f>IF(Tableau7[[#This Row],[N° pièce]]="",0,(Tableau7[[#This Row],[hors TVA]]+(Tableau7[[#This Row],[hors TVA]]*Tableau7[[#This Row],[Taux TVA]])-(Tableau7[[#This Row],[hors TVA]]*Tableau7[[#This Row],[Taux TVA]]*Tableau7[[#This Row],[Régime TVA: Récupération]]))*Tableau7[[#This Row],[Type 1]])</f>
        <v>0</v>
      </c>
      <c r="AN628" s="670">
        <f>IF(Tableau7[[#This Row],[N° pièce]]="",0,IF($K$2="pôle",((Tableau7[[#This Row],[hors TVA]]+(Tableau7[[#This Row],[hors TVA]]*Tableau7[[#This Row],[Taux TVA]])-(Tableau7[[#This Row],[hors TVA]]*Tableau7[[#This Row],[Taux TVA]]*Tableau7[[#This Row],[Régime TVA: Récupération]]))*Tableau7[[#This Row],[Type 2]]),0))</f>
        <v>0</v>
      </c>
      <c r="AO628" s="670">
        <f t="shared" si="151"/>
        <v>0</v>
      </c>
      <c r="AP628" s="255">
        <f t="shared" si="149"/>
        <v>0</v>
      </c>
      <c r="AQ628" s="506">
        <f t="shared" si="150"/>
        <v>0</v>
      </c>
      <c r="AR628" s="671"/>
      <c r="AS628" s="512"/>
      <c r="AT628" s="513" t="str">
        <f>IF(('1C TSsoustraitance'!AP345*FICHE!C$14&lt;J628),"Forfait limité à "&amp;FICHE!C$14&amp;"€/jour","")</f>
        <v/>
      </c>
      <c r="AU628" s="797"/>
      <c r="AV628" s="484"/>
      <c r="AW628" s="484"/>
      <c r="AX628" s="484"/>
      <c r="AY628" s="484"/>
      <c r="AZ628" s="484"/>
      <c r="BA628" s="4"/>
      <c r="BB628" s="4"/>
      <c r="BC628" s="4"/>
      <c r="BD628" s="4"/>
      <c r="BE628" s="4"/>
      <c r="BF628" s="4"/>
      <c r="BG628" s="4"/>
      <c r="BH628" s="4"/>
      <c r="BI628" s="4"/>
      <c r="BJ628" s="4"/>
      <c r="BK628" s="4"/>
      <c r="BL628" s="4"/>
      <c r="BM628" s="4"/>
      <c r="BN628" s="4"/>
      <c r="BO628" s="4"/>
      <c r="BP628" s="4"/>
      <c r="BQ628" s="4"/>
      <c r="BR628" s="4"/>
      <c r="BS628" s="4"/>
      <c r="BT628" s="4"/>
      <c r="BU628" s="4"/>
      <c r="BV628" s="4"/>
      <c r="BW628" s="4"/>
      <c r="BX628" s="4"/>
      <c r="BY628" s="4"/>
      <c r="BZ628" s="4"/>
      <c r="CA628" s="4"/>
      <c r="CB628" s="4"/>
      <c r="CC628" s="4"/>
      <c r="CD628" s="4"/>
      <c r="CE628" s="4"/>
      <c r="CF628" s="4"/>
      <c r="CG628" s="4"/>
      <c r="CH628" s="4"/>
      <c r="CI628" s="4"/>
      <c r="CJ628" s="4"/>
      <c r="CK628" s="4"/>
      <c r="CL628" s="4"/>
      <c r="CM628" s="4"/>
      <c r="CN628" s="4"/>
      <c r="CO628" s="4"/>
      <c r="CP628" s="4"/>
      <c r="CQ628" s="4"/>
      <c r="CR628" s="4"/>
      <c r="CS628" s="4"/>
      <c r="CT628" s="4"/>
      <c r="CU628" s="4"/>
      <c r="CV628" s="4"/>
      <c r="CW628" s="4"/>
      <c r="CX628" s="4"/>
      <c r="CY628" s="4"/>
      <c r="CZ628" s="4"/>
      <c r="DA628" s="4"/>
      <c r="DB628" s="4"/>
      <c r="DC628" s="4"/>
      <c r="DD628" s="4"/>
      <c r="DE628" s="4"/>
      <c r="DF628" s="4"/>
      <c r="DG628" s="4"/>
      <c r="DH628" s="4"/>
      <c r="DI628" s="4"/>
      <c r="DJ628" s="4"/>
      <c r="DK628" s="4"/>
      <c r="DL628" s="4"/>
      <c r="DM628" s="4"/>
      <c r="DN628" s="4"/>
      <c r="DO628" s="4"/>
      <c r="DP628" s="4"/>
      <c r="DQ628" s="4"/>
      <c r="DR628" s="4"/>
      <c r="DS628" s="4"/>
      <c r="DT628" s="4"/>
      <c r="DU628" s="4"/>
      <c r="DV628" s="4"/>
      <c r="DW628" s="4"/>
      <c r="DX628" s="4"/>
      <c r="DY628" s="4"/>
      <c r="DZ628" s="4"/>
      <c r="EA628" s="4"/>
      <c r="EB628" s="4"/>
      <c r="EC628" s="4"/>
      <c r="ED628" s="4"/>
      <c r="EE628" s="4"/>
      <c r="EF628" s="4"/>
      <c r="EG628" s="4"/>
      <c r="EH628" s="4"/>
      <c r="EI628" s="4"/>
      <c r="EJ628" s="4"/>
      <c r="EK628" s="4"/>
      <c r="EL628" s="4"/>
      <c r="EM628" s="4"/>
      <c r="EN628" s="4"/>
      <c r="EO628" s="4"/>
      <c r="EP628" s="4"/>
      <c r="EQ628" s="4"/>
      <c r="ER628" s="4"/>
      <c r="ES628" s="4"/>
      <c r="ET628" s="4"/>
      <c r="EU628" s="4"/>
      <c r="EV628" s="4"/>
      <c r="EW628" s="4"/>
      <c r="EX628" s="4"/>
      <c r="EY628" s="4"/>
      <c r="EZ628" s="4"/>
      <c r="FA628" s="4"/>
      <c r="FB628" s="4"/>
      <c r="FC628" s="4"/>
      <c r="FD628" s="4"/>
      <c r="FE628" s="4"/>
      <c r="FF628" s="4"/>
      <c r="FG628" s="4"/>
      <c r="FH628" s="4"/>
      <c r="FI628" s="4"/>
      <c r="FJ628" s="4"/>
      <c r="FK628" s="4"/>
      <c r="FL628" s="4"/>
      <c r="FM628" s="4"/>
      <c r="FN628" s="4"/>
      <c r="FO628" s="4"/>
      <c r="FP628" s="4"/>
      <c r="FQ628" s="4"/>
      <c r="FR628" s="4"/>
      <c r="FS628" s="4"/>
      <c r="FT628" s="4"/>
      <c r="FU628" s="4"/>
      <c r="FV628" s="4"/>
      <c r="FW628" s="4"/>
      <c r="FX628" s="4"/>
      <c r="FY628" s="4"/>
      <c r="FZ628" s="4"/>
      <c r="GA628" s="4"/>
      <c r="GB628" s="4"/>
      <c r="GC628" s="4"/>
      <c r="GD628" s="4"/>
      <c r="GE628" s="4"/>
      <c r="GF628" s="4"/>
      <c r="GG628" s="4"/>
      <c r="GH628" s="4"/>
      <c r="GI628" s="4"/>
      <c r="GJ628" s="4"/>
      <c r="GK628" s="4"/>
      <c r="GL628" s="4"/>
      <c r="GM628" s="4"/>
      <c r="GN628" s="4"/>
      <c r="GO628" s="4"/>
      <c r="GP628" s="4"/>
      <c r="GQ628" s="4"/>
      <c r="GR628" s="4"/>
      <c r="GS628" s="4"/>
      <c r="GT628" s="4"/>
      <c r="GU628" s="4"/>
      <c r="GV628" s="4"/>
      <c r="GW628" s="4"/>
      <c r="GX628" s="4"/>
      <c r="GY628" s="4"/>
      <c r="GZ628" s="4"/>
      <c r="HA628" s="4"/>
      <c r="HB628" s="4"/>
      <c r="HC628" s="4"/>
    </row>
    <row r="629" spans="1:211" s="380" customFormat="1" ht="13.9" customHeight="1">
      <c r="A629" s="828" t="str">
        <f>IF('1C TSsoustraitance'!$A346&lt;&gt;0,'1C TSsoustraitance'!$A346,"")</f>
        <v/>
      </c>
      <c r="B629" s="530"/>
      <c r="C629" s="513" t="str">
        <f>IF('1C TSsoustraitance'!$A346&lt;&gt;0,'1C TSsoustraitance'!$B346,"")</f>
        <v/>
      </c>
      <c r="D629" s="513" t="str">
        <f>IF('1C TSsoustraitance'!$A346&lt;&gt;0,'1C TSsoustraitance'!$C346,"")</f>
        <v/>
      </c>
      <c r="E629" s="684"/>
      <c r="F629" s="685"/>
      <c r="G629" s="666">
        <f>'1C TSsoustraitance'!$D346</f>
        <v>0</v>
      </c>
      <c r="H629" s="533">
        <v>0.21</v>
      </c>
      <c r="I629" s="533">
        <v>1</v>
      </c>
      <c r="J629" s="534"/>
      <c r="K629" s="667">
        <f t="shared" si="146"/>
        <v>0</v>
      </c>
      <c r="L629" s="668">
        <f>IF(OR('1C TSsoustraitance'!$D346="",'1C TSsoustraitance'!$AP346=0),0,IF(AND('1C TSsoustraitance'!$D346&lt;&gt;"",$K$2="Pôle",'1C TSsoustraitance'!$E346="OUI"),(('1C TSsoustraitance'!$F346+'1C TSsoustraitance'!$G346+'1C TSsoustraitance'!$H346+'1C TSsoustraitance'!$I346+'1C TSsoustraitance'!$M346)/'1C TSsoustraitance'!$R346),IF(AND('1C TSsoustraitance'!$D346&lt;&gt;"",$K$2="Pôle",'1C TSsoustraitance'!$E346="NON"),(('1C TSsoustraitance'!$F346+'1C TSsoustraitance'!$G346+'1C TSsoustraitance'!$H346+'1C TSsoustraitance'!$I346+'1C TSsoustraitance'!$M346)/'1C TSsoustraitance'!$AP346),IF(AND('1C TSsoustraitance'!$D346&lt;&gt;"",$K$2&lt;&gt;"Pôle",'1C TSsoustraitance'!$E346="OUI"),(('1C TSsoustraitance'!$F346+'1C TSsoustraitance'!$G346+'1C TSsoustraitance'!$H346+'1C TSsoustraitance'!$I346+'1C TSsoustraitance'!$J346+'1C TSsoustraitance'!$K346+'1C TSsoustraitance'!$L346+'1C TSsoustraitance'!$M346+'1C TSsoustraitance'!$N346+'1C TSsoustraitance'!$O346+'1C TSsoustraitance'!$P346+'1C TSsoustraitance'!$Q346)/'1C TSsoustraitance'!$R346),IF(AND('1C TSsoustraitance'!$D346&lt;&gt;"",$K$2&lt;&gt;"Pôle",'1C TSsoustraitance'!$E346="NON"),(('1C TSsoustraitance'!$F346+'1C TSsoustraitance'!$G346+'1C TSsoustraitance'!$H346+'1C TSsoustraitance'!$I346+'1C TSsoustraitance'!$J346+'1C TSsoustraitance'!$K346+'1C TSsoustraitance'!$L346+'1C TSsoustraitance'!$M346+'1C TSsoustraitance'!$N346+'1C TSsoustraitance'!$O346+'1C TSsoustraitance'!$P346+'1C TSsoustraitance'!$Q346))/'1C TSsoustraitance'!$AP346)))))</f>
        <v>0</v>
      </c>
      <c r="M629" s="668">
        <f>IF(OR('1C TSsoustraitance'!$D346="",'1C TSsoustraitance'!AP$13=0),0,IF(AND('1C TSsoustraitance'!$D346&lt;&gt;"",$K$2="Pôle",'1C TSsoustraitance'!$E346="OUI"),(('1C TSsoustraitance'!$J346+'1C TSsoustraitance'!$K346+'1C TSsoustraitance'!$L346)/'1C TSsoustraitance'!$R346),IF(AND('1C TSsoustraitance'!$D346&lt;&gt;"",$K$2="Pôle",'1C TSsoustraitance'!$E346="NON"),(('1C TSsoustraitance'!$J346+'1C TSsoustraitance'!$K346+'1C TSsoustraitance'!$L346)/'1C TSsoustraitance'!$AP346),IF(AND('1C TSsoustraitance'!$D346&lt;&gt;"",$K$2&lt;&gt;"Pôle"),0))))</f>
        <v>0</v>
      </c>
      <c r="N629" s="668">
        <f t="shared" si="144"/>
        <v>0</v>
      </c>
      <c r="O629" s="669">
        <f>IF(OR('1C TSsoustraitance'!$D346="",'1C TSsoustraitance'!$E346="OUI",'1C TSsoustraitance'!$AP346=0),0,(('1C TSsoustraitance'!$S346)/'1C TSsoustraitance'!$AP346))</f>
        <v>0</v>
      </c>
      <c r="P629" s="669">
        <f>IF(OR('1C TSsoustraitance'!$D346="",'1C TSsoustraitance'!$E346="OUI",'1C TSsoustraitance'!$AP346=0),0,(('1C TSsoustraitance'!$T346)/'1C TSsoustraitance'!$AP346))</f>
        <v>0</v>
      </c>
      <c r="Q629" s="669">
        <f>IF(OR('1C TSsoustraitance'!$D346="",'1C TSsoustraitance'!$E346="OUI",'1C TSsoustraitance'!$AP346=0),0,(('1C TSsoustraitance'!$U346)/'1C TSsoustraitance'!$AP346))</f>
        <v>0</v>
      </c>
      <c r="R629" s="669">
        <f>IF(OR('1C TSsoustraitance'!$D346="",'1C TSsoustraitance'!$E346="OUI",'1C TSsoustraitance'!$AP346=0),0,(('1C TSsoustraitance'!$V346)/'1C TSsoustraitance'!$AP346))</f>
        <v>0</v>
      </c>
      <c r="S629" s="669">
        <f>IF(OR('1C TSsoustraitance'!$D346="",'1C TSsoustraitance'!$E346="OUI",'1C TSsoustraitance'!$AP346=0),0,(('1C TSsoustraitance'!$W346)/'1C TSsoustraitance'!$AP346))</f>
        <v>0</v>
      </c>
      <c r="T629" s="669">
        <f>IF(OR('1C TSsoustraitance'!$D346="",'1C TSsoustraitance'!$E346="OUI",'1C TSsoustraitance'!$AP346=0),0,(('1C TSsoustraitance'!$X346)/'1C TSsoustraitance'!$AP346))</f>
        <v>0</v>
      </c>
      <c r="U629" s="669">
        <f>IF(OR('1C TSsoustraitance'!$D346="",'1C TSsoustraitance'!$E346="OUI",'1C TSsoustraitance'!$AP346=0),0,(('1C TSsoustraitance'!$Y346)/'1C TSsoustraitance'!$AP346))</f>
        <v>0</v>
      </c>
      <c r="V629" s="669">
        <f>IF(OR('1C TSsoustraitance'!$D346="",'1C TSsoustraitance'!$E346="OUI",'1C TSsoustraitance'!$AP346=0),0,(('1C TSsoustraitance'!$Z346)/'1C TSsoustraitance'!$AP346))</f>
        <v>0</v>
      </c>
      <c r="W629" s="669">
        <f>IF(OR('1C TSsoustraitance'!$D346="",'1C TSsoustraitance'!$E346="OUI",'1C TSsoustraitance'!$AP346=0),0,(('1C TSsoustraitance'!$AA346)/'1C TSsoustraitance'!$AP346))</f>
        <v>0</v>
      </c>
      <c r="X629" s="669">
        <f>IF(OR('1C TSsoustraitance'!$D346="",'1C TSsoustraitance'!$E346="OUI",'1C TSsoustraitance'!$AP346=0),0,(('1C TSsoustraitance'!$AB346)/'1C TSsoustraitance'!$AP346))</f>
        <v>0</v>
      </c>
      <c r="Y629" s="669">
        <f>IF(OR('1C TSsoustraitance'!$D346="",'1C TSsoustraitance'!$E346="OUI",'1C TSsoustraitance'!$AP346=0),0,(('1C TSsoustraitance'!$AC346)/'1C TSsoustraitance'!$AP346))</f>
        <v>0</v>
      </c>
      <c r="Z629" s="669">
        <f>IF(OR('1C TSsoustraitance'!$D346="",'1C TSsoustraitance'!$E346="OUI",'1C TSsoustraitance'!$AP346=0),0,(('1C TSsoustraitance'!$AD346)/'1C TSsoustraitance'!$AP346))</f>
        <v>0</v>
      </c>
      <c r="AA629" s="669">
        <f>IF(OR('1C TSsoustraitance'!$D346="",'1C TSsoustraitance'!$E346="OUI",'1C TSsoustraitance'!$AP346=0),0,(('1C TSsoustraitance'!$AE346)/'1C TSsoustraitance'!$AP346))</f>
        <v>0</v>
      </c>
      <c r="AB629" s="669">
        <f>IF(OR('1C TSsoustraitance'!$D346="",'1C TSsoustraitance'!$E346="OUI",'1C TSsoustraitance'!$AP346=0),0,(('1C TSsoustraitance'!$AF346)/'1C TSsoustraitance'!$AP346))</f>
        <v>0</v>
      </c>
      <c r="AC629" s="669">
        <f>IF(OR('1C TSsoustraitance'!$D346="",'1C TSsoustraitance'!$E346="OUI",'1C TSsoustraitance'!$AP346=0),0,(('1C TSsoustraitance'!$AG346)/'1C TSsoustraitance'!$AP346))</f>
        <v>0</v>
      </c>
      <c r="AD629" s="669">
        <f>IF(OR('1C TSsoustraitance'!$D346="",'1C TSsoustraitance'!$E346="OUI",'1C TSsoustraitance'!$AP346=0),0,(('1C TSsoustraitance'!$AH346)/'1C TSsoustraitance'!$AP346))</f>
        <v>0</v>
      </c>
      <c r="AE629" s="669">
        <f>IF(OR('1C TSsoustraitance'!$D346="",'1C TSsoustraitance'!$E346="OUI",'1C TSsoustraitance'!$AP346=0),0,(('1C TSsoustraitance'!$AI346)/'1C TSsoustraitance'!$AP346))</f>
        <v>0</v>
      </c>
      <c r="AF629" s="669">
        <f>IF(OR('1C TSsoustraitance'!$D346="",'1C TSsoustraitance'!$E346="OUI",'1C TSsoustraitance'!$AP346=0),0,(('1C TSsoustraitance'!$AJ346)/'1C TSsoustraitance'!$AP346))</f>
        <v>0</v>
      </c>
      <c r="AG629" s="669">
        <f>IF(OR('1C TSsoustraitance'!$D346="",'1C TSsoustraitance'!$E346="OUI",'1C TSsoustraitance'!$AP346=0),0,(('1C TSsoustraitance'!$AK346)/'1C TSsoustraitance'!$AP346))</f>
        <v>0</v>
      </c>
      <c r="AH629" s="669">
        <f>IF(OR('1C TSsoustraitance'!$D346="",'1C TSsoustraitance'!$E346="OUI",'1C TSsoustraitance'!$AP346=0),0,(('1C TSsoustraitance'!$AL346)/'1C TSsoustraitance'!$AP346))</f>
        <v>0</v>
      </c>
      <c r="AI629" s="669">
        <f>IF(OR('1C TSsoustraitance'!$D346="",'1C TSsoustraitance'!$E346="OUI",'1C TSsoustraitance'!$AP346=0),0,(('1C TSsoustraitance'!$AM346)/'1C TSsoustraitance'!$AP346))</f>
        <v>0</v>
      </c>
      <c r="AJ629" s="669">
        <f>IF(OR('1C TSsoustraitance'!$D346="",'1C TSsoustraitance'!$E346="OUI",'1C TSsoustraitance'!$AP346=0),0,(('1C TSsoustraitance'!$AN346)/'1C TSsoustraitance'!$AP346))</f>
        <v>0</v>
      </c>
      <c r="AK629" s="669">
        <f t="shared" si="147"/>
        <v>0</v>
      </c>
      <c r="AL629" s="668">
        <f t="shared" si="148"/>
        <v>0</v>
      </c>
      <c r="AM629" s="670">
        <f>IF(Tableau7[[#This Row],[N° pièce]]="",0,(Tableau7[[#This Row],[hors TVA]]+(Tableau7[[#This Row],[hors TVA]]*Tableau7[[#This Row],[Taux TVA]])-(Tableau7[[#This Row],[hors TVA]]*Tableau7[[#This Row],[Taux TVA]]*Tableau7[[#This Row],[Régime TVA: Récupération]]))*Tableau7[[#This Row],[Type 1]])</f>
        <v>0</v>
      </c>
      <c r="AN629" s="670">
        <f>IF(Tableau7[[#This Row],[N° pièce]]="",0,IF($K$2="pôle",((Tableau7[[#This Row],[hors TVA]]+(Tableau7[[#This Row],[hors TVA]]*Tableau7[[#This Row],[Taux TVA]])-(Tableau7[[#This Row],[hors TVA]]*Tableau7[[#This Row],[Taux TVA]]*Tableau7[[#This Row],[Régime TVA: Récupération]]))*Tableau7[[#This Row],[Type 2]]),0))</f>
        <v>0</v>
      </c>
      <c r="AO629" s="670">
        <f t="shared" si="151"/>
        <v>0</v>
      </c>
      <c r="AP629" s="255">
        <f t="shared" si="149"/>
        <v>0</v>
      </c>
      <c r="AQ629" s="506">
        <f t="shared" si="150"/>
        <v>0</v>
      </c>
      <c r="AR629" s="671"/>
      <c r="AS629" s="512"/>
      <c r="AT629" s="513" t="str">
        <f>IF(('1C TSsoustraitance'!AP346*FICHE!C$14&lt;J629),"Forfait limité à "&amp;FICHE!C$14&amp;"€/jour","")</f>
        <v/>
      </c>
      <c r="AU629" s="797"/>
      <c r="AV629" s="484"/>
      <c r="AW629" s="484"/>
      <c r="AX629" s="484"/>
      <c r="AY629" s="484"/>
      <c r="AZ629" s="484"/>
      <c r="BA629" s="4"/>
      <c r="BB629" s="4"/>
      <c r="BC629" s="4"/>
      <c r="BD629" s="4"/>
      <c r="BE629" s="4"/>
      <c r="BF629" s="4"/>
      <c r="BG629" s="4"/>
      <c r="BH629" s="4"/>
      <c r="BI629" s="4"/>
      <c r="BJ629" s="4"/>
      <c r="BK629" s="4"/>
      <c r="BL629" s="4"/>
      <c r="BM629" s="4"/>
      <c r="BN629" s="4"/>
      <c r="BO629" s="4"/>
      <c r="BP629" s="4"/>
      <c r="BQ629" s="4"/>
      <c r="BR629" s="4"/>
      <c r="BS629" s="4"/>
      <c r="BT629" s="4"/>
      <c r="BU629" s="4"/>
      <c r="BV629" s="4"/>
      <c r="BW629" s="4"/>
      <c r="BX629" s="4"/>
      <c r="BY629" s="4"/>
      <c r="BZ629" s="4"/>
      <c r="CA629" s="4"/>
      <c r="CB629" s="4"/>
      <c r="CC629" s="4"/>
      <c r="CD629" s="4"/>
      <c r="CE629" s="4"/>
      <c r="CF629" s="4"/>
      <c r="CG629" s="4"/>
      <c r="CH629" s="4"/>
      <c r="CI629" s="4"/>
      <c r="CJ629" s="4"/>
      <c r="CK629" s="4"/>
      <c r="CL629" s="4"/>
      <c r="CM629" s="4"/>
      <c r="CN629" s="4"/>
      <c r="CO629" s="4"/>
      <c r="CP629" s="4"/>
      <c r="CQ629" s="4"/>
      <c r="CR629" s="4"/>
      <c r="CS629" s="4"/>
      <c r="CT629" s="4"/>
      <c r="CU629" s="4"/>
      <c r="CV629" s="4"/>
      <c r="CW629" s="4"/>
      <c r="CX629" s="4"/>
      <c r="CY629" s="4"/>
      <c r="CZ629" s="4"/>
      <c r="DA629" s="4"/>
      <c r="DB629" s="4"/>
      <c r="DC629" s="4"/>
      <c r="DD629" s="4"/>
      <c r="DE629" s="4"/>
      <c r="DF629" s="4"/>
      <c r="DG629" s="4"/>
      <c r="DH629" s="4"/>
      <c r="DI629" s="4"/>
      <c r="DJ629" s="4"/>
      <c r="DK629" s="4"/>
      <c r="DL629" s="4"/>
      <c r="DM629" s="4"/>
      <c r="DN629" s="4"/>
      <c r="DO629" s="4"/>
      <c r="DP629" s="4"/>
      <c r="DQ629" s="4"/>
      <c r="DR629" s="4"/>
      <c r="DS629" s="4"/>
      <c r="DT629" s="4"/>
      <c r="DU629" s="4"/>
      <c r="DV629" s="4"/>
      <c r="DW629" s="4"/>
      <c r="DX629" s="4"/>
      <c r="DY629" s="4"/>
      <c r="DZ629" s="4"/>
      <c r="EA629" s="4"/>
      <c r="EB629" s="4"/>
      <c r="EC629" s="4"/>
      <c r="ED629" s="4"/>
      <c r="EE629" s="4"/>
      <c r="EF629" s="4"/>
      <c r="EG629" s="4"/>
      <c r="EH629" s="4"/>
      <c r="EI629" s="4"/>
      <c r="EJ629" s="4"/>
      <c r="EK629" s="4"/>
      <c r="EL629" s="4"/>
      <c r="EM629" s="4"/>
      <c r="EN629" s="4"/>
      <c r="EO629" s="4"/>
      <c r="EP629" s="4"/>
      <c r="EQ629" s="4"/>
      <c r="ER629" s="4"/>
      <c r="ES629" s="4"/>
      <c r="ET629" s="4"/>
      <c r="EU629" s="4"/>
      <c r="EV629" s="4"/>
      <c r="EW629" s="4"/>
      <c r="EX629" s="4"/>
      <c r="EY629" s="4"/>
      <c r="EZ629" s="4"/>
      <c r="FA629" s="4"/>
      <c r="FB629" s="4"/>
      <c r="FC629" s="4"/>
      <c r="FD629" s="4"/>
      <c r="FE629" s="4"/>
      <c r="FF629" s="4"/>
      <c r="FG629" s="4"/>
      <c r="FH629" s="4"/>
      <c r="FI629" s="4"/>
      <c r="FJ629" s="4"/>
      <c r="FK629" s="4"/>
      <c r="FL629" s="4"/>
      <c r="FM629" s="4"/>
      <c r="FN629" s="4"/>
      <c r="FO629" s="4"/>
      <c r="FP629" s="4"/>
      <c r="FQ629" s="4"/>
      <c r="FR629" s="4"/>
      <c r="FS629" s="4"/>
      <c r="FT629" s="4"/>
      <c r="FU629" s="4"/>
      <c r="FV629" s="4"/>
      <c r="FW629" s="4"/>
      <c r="FX629" s="4"/>
      <c r="FY629" s="4"/>
      <c r="FZ629" s="4"/>
      <c r="GA629" s="4"/>
      <c r="GB629" s="4"/>
      <c r="GC629" s="4"/>
      <c r="GD629" s="4"/>
      <c r="GE629" s="4"/>
      <c r="GF629" s="4"/>
      <c r="GG629" s="4"/>
      <c r="GH629" s="4"/>
      <c r="GI629" s="4"/>
      <c r="GJ629" s="4"/>
      <c r="GK629" s="4"/>
      <c r="GL629" s="4"/>
      <c r="GM629" s="4"/>
      <c r="GN629" s="4"/>
      <c r="GO629" s="4"/>
      <c r="GP629" s="4"/>
      <c r="GQ629" s="4"/>
      <c r="GR629" s="4"/>
      <c r="GS629" s="4"/>
      <c r="GT629" s="4"/>
      <c r="GU629" s="4"/>
      <c r="GV629" s="4"/>
      <c r="GW629" s="4"/>
      <c r="GX629" s="4"/>
      <c r="GY629" s="4"/>
      <c r="GZ629" s="4"/>
      <c r="HA629" s="4"/>
      <c r="HB629" s="4"/>
      <c r="HC629" s="4"/>
    </row>
    <row r="630" spans="1:211" s="380" customFormat="1" ht="13.9" customHeight="1">
      <c r="A630" s="828" t="str">
        <f>IF('1C TSsoustraitance'!$A347&lt;&gt;0,'1C TSsoustraitance'!$A347,"")</f>
        <v/>
      </c>
      <c r="B630" s="530"/>
      <c r="C630" s="513" t="str">
        <f>IF('1C TSsoustraitance'!$A347&lt;&gt;0,'1C TSsoustraitance'!$B347,"")</f>
        <v/>
      </c>
      <c r="D630" s="513" t="str">
        <f>IF('1C TSsoustraitance'!$A347&lt;&gt;0,'1C TSsoustraitance'!$C347,"")</f>
        <v/>
      </c>
      <c r="E630" s="684"/>
      <c r="F630" s="685"/>
      <c r="G630" s="666">
        <f>'1C TSsoustraitance'!$D347</f>
        <v>0</v>
      </c>
      <c r="H630" s="533">
        <v>0.21</v>
      </c>
      <c r="I630" s="533">
        <v>1</v>
      </c>
      <c r="J630" s="534"/>
      <c r="K630" s="667">
        <f t="shared" si="146"/>
        <v>0</v>
      </c>
      <c r="L630" s="668">
        <f>IF(OR('1C TSsoustraitance'!$D347="",'1C TSsoustraitance'!$AP347=0),0,IF(AND('1C TSsoustraitance'!$D347&lt;&gt;"",$K$2="Pôle",'1C TSsoustraitance'!$E347="OUI"),(('1C TSsoustraitance'!$F347+'1C TSsoustraitance'!$G347+'1C TSsoustraitance'!$H347+'1C TSsoustraitance'!$I347+'1C TSsoustraitance'!$M347)/'1C TSsoustraitance'!$R347),IF(AND('1C TSsoustraitance'!$D347&lt;&gt;"",$K$2="Pôle",'1C TSsoustraitance'!$E347="NON"),(('1C TSsoustraitance'!$F347+'1C TSsoustraitance'!$G347+'1C TSsoustraitance'!$H347+'1C TSsoustraitance'!$I347+'1C TSsoustraitance'!$M347)/'1C TSsoustraitance'!$AP347),IF(AND('1C TSsoustraitance'!$D347&lt;&gt;"",$K$2&lt;&gt;"Pôle",'1C TSsoustraitance'!$E347="OUI"),(('1C TSsoustraitance'!$F347+'1C TSsoustraitance'!$G347+'1C TSsoustraitance'!$H347+'1C TSsoustraitance'!$I347+'1C TSsoustraitance'!$J347+'1C TSsoustraitance'!$K347+'1C TSsoustraitance'!$L347+'1C TSsoustraitance'!$M347+'1C TSsoustraitance'!$N347+'1C TSsoustraitance'!$O347+'1C TSsoustraitance'!$P347+'1C TSsoustraitance'!$Q347)/'1C TSsoustraitance'!$R347),IF(AND('1C TSsoustraitance'!$D347&lt;&gt;"",$K$2&lt;&gt;"Pôle",'1C TSsoustraitance'!$E347="NON"),(('1C TSsoustraitance'!$F347+'1C TSsoustraitance'!$G347+'1C TSsoustraitance'!$H347+'1C TSsoustraitance'!$I347+'1C TSsoustraitance'!$J347+'1C TSsoustraitance'!$K347+'1C TSsoustraitance'!$L347+'1C TSsoustraitance'!$M347+'1C TSsoustraitance'!$N347+'1C TSsoustraitance'!$O347+'1C TSsoustraitance'!$P347+'1C TSsoustraitance'!$Q347))/'1C TSsoustraitance'!$AP347)))))</f>
        <v>0</v>
      </c>
      <c r="M630" s="668">
        <f>IF(OR('1C TSsoustraitance'!$D347="",'1C TSsoustraitance'!AP$13=0),0,IF(AND('1C TSsoustraitance'!$D347&lt;&gt;"",$K$2="Pôle",'1C TSsoustraitance'!$E347="OUI"),(('1C TSsoustraitance'!$J347+'1C TSsoustraitance'!$K347+'1C TSsoustraitance'!$L347)/'1C TSsoustraitance'!$R347),IF(AND('1C TSsoustraitance'!$D347&lt;&gt;"",$K$2="Pôle",'1C TSsoustraitance'!$E347="NON"),(('1C TSsoustraitance'!$J347+'1C TSsoustraitance'!$K347+'1C TSsoustraitance'!$L347)/'1C TSsoustraitance'!$AP347),IF(AND('1C TSsoustraitance'!$D347&lt;&gt;"",$K$2&lt;&gt;"Pôle"),0))))</f>
        <v>0</v>
      </c>
      <c r="N630" s="668">
        <f t="shared" si="144"/>
        <v>0</v>
      </c>
      <c r="O630" s="669">
        <f>IF(OR('1C TSsoustraitance'!$D347="",'1C TSsoustraitance'!$E347="OUI",'1C TSsoustraitance'!$AP347=0),0,(('1C TSsoustraitance'!$S347)/'1C TSsoustraitance'!$AP347))</f>
        <v>0</v>
      </c>
      <c r="P630" s="669">
        <f>IF(OR('1C TSsoustraitance'!$D347="",'1C TSsoustraitance'!$E347="OUI",'1C TSsoustraitance'!$AP347=0),0,(('1C TSsoustraitance'!$T347)/'1C TSsoustraitance'!$AP347))</f>
        <v>0</v>
      </c>
      <c r="Q630" s="669">
        <f>IF(OR('1C TSsoustraitance'!$D347="",'1C TSsoustraitance'!$E347="OUI",'1C TSsoustraitance'!$AP347=0),0,(('1C TSsoustraitance'!$U347)/'1C TSsoustraitance'!$AP347))</f>
        <v>0</v>
      </c>
      <c r="R630" s="669">
        <f>IF(OR('1C TSsoustraitance'!$D347="",'1C TSsoustraitance'!$E347="OUI",'1C TSsoustraitance'!$AP347=0),0,(('1C TSsoustraitance'!$V347)/'1C TSsoustraitance'!$AP347))</f>
        <v>0</v>
      </c>
      <c r="S630" s="669">
        <f>IF(OR('1C TSsoustraitance'!$D347="",'1C TSsoustraitance'!$E347="OUI",'1C TSsoustraitance'!$AP347=0),0,(('1C TSsoustraitance'!$W347)/'1C TSsoustraitance'!$AP347))</f>
        <v>0</v>
      </c>
      <c r="T630" s="669">
        <f>IF(OR('1C TSsoustraitance'!$D347="",'1C TSsoustraitance'!$E347="OUI",'1C TSsoustraitance'!$AP347=0),0,(('1C TSsoustraitance'!$X347)/'1C TSsoustraitance'!$AP347))</f>
        <v>0</v>
      </c>
      <c r="U630" s="669">
        <f>IF(OR('1C TSsoustraitance'!$D347="",'1C TSsoustraitance'!$E347="OUI",'1C TSsoustraitance'!$AP347=0),0,(('1C TSsoustraitance'!$Y347)/'1C TSsoustraitance'!$AP347))</f>
        <v>0</v>
      </c>
      <c r="V630" s="669">
        <f>IF(OR('1C TSsoustraitance'!$D347="",'1C TSsoustraitance'!$E347="OUI",'1C TSsoustraitance'!$AP347=0),0,(('1C TSsoustraitance'!$Z347)/'1C TSsoustraitance'!$AP347))</f>
        <v>0</v>
      </c>
      <c r="W630" s="669">
        <f>IF(OR('1C TSsoustraitance'!$D347="",'1C TSsoustraitance'!$E347="OUI",'1C TSsoustraitance'!$AP347=0),0,(('1C TSsoustraitance'!$AA347)/'1C TSsoustraitance'!$AP347))</f>
        <v>0</v>
      </c>
      <c r="X630" s="669">
        <f>IF(OR('1C TSsoustraitance'!$D347="",'1C TSsoustraitance'!$E347="OUI",'1C TSsoustraitance'!$AP347=0),0,(('1C TSsoustraitance'!$AB347)/'1C TSsoustraitance'!$AP347))</f>
        <v>0</v>
      </c>
      <c r="Y630" s="669">
        <f>IF(OR('1C TSsoustraitance'!$D347="",'1C TSsoustraitance'!$E347="OUI",'1C TSsoustraitance'!$AP347=0),0,(('1C TSsoustraitance'!$AC347)/'1C TSsoustraitance'!$AP347))</f>
        <v>0</v>
      </c>
      <c r="Z630" s="669">
        <f>IF(OR('1C TSsoustraitance'!$D347="",'1C TSsoustraitance'!$E347="OUI",'1C TSsoustraitance'!$AP347=0),0,(('1C TSsoustraitance'!$AD347)/'1C TSsoustraitance'!$AP347))</f>
        <v>0</v>
      </c>
      <c r="AA630" s="669">
        <f>IF(OR('1C TSsoustraitance'!$D347="",'1C TSsoustraitance'!$E347="OUI",'1C TSsoustraitance'!$AP347=0),0,(('1C TSsoustraitance'!$AE347)/'1C TSsoustraitance'!$AP347))</f>
        <v>0</v>
      </c>
      <c r="AB630" s="669">
        <f>IF(OR('1C TSsoustraitance'!$D347="",'1C TSsoustraitance'!$E347="OUI",'1C TSsoustraitance'!$AP347=0),0,(('1C TSsoustraitance'!$AF347)/'1C TSsoustraitance'!$AP347))</f>
        <v>0</v>
      </c>
      <c r="AC630" s="669">
        <f>IF(OR('1C TSsoustraitance'!$D347="",'1C TSsoustraitance'!$E347="OUI",'1C TSsoustraitance'!$AP347=0),0,(('1C TSsoustraitance'!$AG347)/'1C TSsoustraitance'!$AP347))</f>
        <v>0</v>
      </c>
      <c r="AD630" s="669">
        <f>IF(OR('1C TSsoustraitance'!$D347="",'1C TSsoustraitance'!$E347="OUI",'1C TSsoustraitance'!$AP347=0),0,(('1C TSsoustraitance'!$AH347)/'1C TSsoustraitance'!$AP347))</f>
        <v>0</v>
      </c>
      <c r="AE630" s="669">
        <f>IF(OR('1C TSsoustraitance'!$D347="",'1C TSsoustraitance'!$E347="OUI",'1C TSsoustraitance'!$AP347=0),0,(('1C TSsoustraitance'!$AI347)/'1C TSsoustraitance'!$AP347))</f>
        <v>0</v>
      </c>
      <c r="AF630" s="669">
        <f>IF(OR('1C TSsoustraitance'!$D347="",'1C TSsoustraitance'!$E347="OUI",'1C TSsoustraitance'!$AP347=0),0,(('1C TSsoustraitance'!$AJ347)/'1C TSsoustraitance'!$AP347))</f>
        <v>0</v>
      </c>
      <c r="AG630" s="669">
        <f>IF(OR('1C TSsoustraitance'!$D347="",'1C TSsoustraitance'!$E347="OUI",'1C TSsoustraitance'!$AP347=0),0,(('1C TSsoustraitance'!$AK347)/'1C TSsoustraitance'!$AP347))</f>
        <v>0</v>
      </c>
      <c r="AH630" s="669">
        <f>IF(OR('1C TSsoustraitance'!$D347="",'1C TSsoustraitance'!$E347="OUI",'1C TSsoustraitance'!$AP347=0),0,(('1C TSsoustraitance'!$AL347)/'1C TSsoustraitance'!$AP347))</f>
        <v>0</v>
      </c>
      <c r="AI630" s="669">
        <f>IF(OR('1C TSsoustraitance'!$D347="",'1C TSsoustraitance'!$E347="OUI",'1C TSsoustraitance'!$AP347=0),0,(('1C TSsoustraitance'!$AM347)/'1C TSsoustraitance'!$AP347))</f>
        <v>0</v>
      </c>
      <c r="AJ630" s="669">
        <f>IF(OR('1C TSsoustraitance'!$D347="",'1C TSsoustraitance'!$E347="OUI",'1C TSsoustraitance'!$AP347=0),0,(('1C TSsoustraitance'!$AN347)/'1C TSsoustraitance'!$AP347))</f>
        <v>0</v>
      </c>
      <c r="AK630" s="669">
        <f t="shared" si="147"/>
        <v>0</v>
      </c>
      <c r="AL630" s="668">
        <f t="shared" si="148"/>
        <v>0</v>
      </c>
      <c r="AM630" s="670">
        <f>IF(Tableau7[[#This Row],[N° pièce]]="",0,(Tableau7[[#This Row],[hors TVA]]+(Tableau7[[#This Row],[hors TVA]]*Tableau7[[#This Row],[Taux TVA]])-(Tableau7[[#This Row],[hors TVA]]*Tableau7[[#This Row],[Taux TVA]]*Tableau7[[#This Row],[Régime TVA: Récupération]]))*Tableau7[[#This Row],[Type 1]])</f>
        <v>0</v>
      </c>
      <c r="AN630" s="670">
        <f>IF(Tableau7[[#This Row],[N° pièce]]="",0,IF($K$2="pôle",((Tableau7[[#This Row],[hors TVA]]+(Tableau7[[#This Row],[hors TVA]]*Tableau7[[#This Row],[Taux TVA]])-(Tableau7[[#This Row],[hors TVA]]*Tableau7[[#This Row],[Taux TVA]]*Tableau7[[#This Row],[Régime TVA: Récupération]]))*Tableau7[[#This Row],[Type 2]]),0))</f>
        <v>0</v>
      </c>
      <c r="AO630" s="670">
        <f t="shared" si="151"/>
        <v>0</v>
      </c>
      <c r="AP630" s="255">
        <f t="shared" si="149"/>
        <v>0</v>
      </c>
      <c r="AQ630" s="506">
        <f t="shared" si="150"/>
        <v>0</v>
      </c>
      <c r="AR630" s="671"/>
      <c r="AS630" s="512"/>
      <c r="AT630" s="513" t="str">
        <f>IF(('1C TSsoustraitance'!AP347*FICHE!C$14&lt;J630),"Forfait limité à "&amp;FICHE!C$14&amp;"€/jour","")</f>
        <v/>
      </c>
      <c r="AU630" s="797"/>
      <c r="AV630" s="484"/>
      <c r="AW630" s="484"/>
      <c r="AX630" s="484"/>
      <c r="AY630" s="484"/>
      <c r="AZ630" s="484"/>
      <c r="BA630" s="4"/>
      <c r="BB630" s="4"/>
      <c r="BC630" s="4"/>
      <c r="BD630" s="4"/>
      <c r="BE630" s="4"/>
      <c r="BF630" s="4"/>
      <c r="BG630" s="4"/>
      <c r="BH630" s="4"/>
      <c r="BI630" s="4"/>
      <c r="BJ630" s="4"/>
      <c r="BK630" s="4"/>
      <c r="BL630" s="4"/>
      <c r="BM630" s="4"/>
      <c r="BN630" s="4"/>
      <c r="BO630" s="4"/>
      <c r="BP630" s="4"/>
      <c r="BQ630" s="4"/>
      <c r="BR630" s="4"/>
      <c r="BS630" s="4"/>
      <c r="BT630" s="4"/>
      <c r="BU630" s="4"/>
      <c r="BV630" s="4"/>
      <c r="BW630" s="4"/>
      <c r="BX630" s="4"/>
      <c r="BY630" s="4"/>
      <c r="BZ630" s="4"/>
      <c r="CA630" s="4"/>
      <c r="CB630" s="4"/>
      <c r="CC630" s="4"/>
      <c r="CD630" s="4"/>
      <c r="CE630" s="4"/>
      <c r="CF630" s="4"/>
      <c r="CG630" s="4"/>
      <c r="CH630" s="4"/>
      <c r="CI630" s="4"/>
      <c r="CJ630" s="4"/>
      <c r="CK630" s="4"/>
      <c r="CL630" s="4"/>
      <c r="CM630" s="4"/>
      <c r="CN630" s="4"/>
      <c r="CO630" s="4"/>
      <c r="CP630" s="4"/>
      <c r="CQ630" s="4"/>
      <c r="CR630" s="4"/>
      <c r="CS630" s="4"/>
      <c r="CT630" s="4"/>
      <c r="CU630" s="4"/>
      <c r="CV630" s="4"/>
      <c r="CW630" s="4"/>
      <c r="CX630" s="4"/>
      <c r="CY630" s="4"/>
      <c r="CZ630" s="4"/>
      <c r="DA630" s="4"/>
      <c r="DB630" s="4"/>
      <c r="DC630" s="4"/>
      <c r="DD630" s="4"/>
      <c r="DE630" s="4"/>
      <c r="DF630" s="4"/>
      <c r="DG630" s="4"/>
      <c r="DH630" s="4"/>
      <c r="DI630" s="4"/>
      <c r="DJ630" s="4"/>
      <c r="DK630" s="4"/>
      <c r="DL630" s="4"/>
      <c r="DM630" s="4"/>
      <c r="DN630" s="4"/>
      <c r="DO630" s="4"/>
      <c r="DP630" s="4"/>
      <c r="DQ630" s="4"/>
      <c r="DR630" s="4"/>
      <c r="DS630" s="4"/>
      <c r="DT630" s="4"/>
      <c r="DU630" s="4"/>
      <c r="DV630" s="4"/>
      <c r="DW630" s="4"/>
      <c r="DX630" s="4"/>
      <c r="DY630" s="4"/>
      <c r="DZ630" s="4"/>
      <c r="EA630" s="4"/>
      <c r="EB630" s="4"/>
      <c r="EC630" s="4"/>
      <c r="ED630" s="4"/>
      <c r="EE630" s="4"/>
      <c r="EF630" s="4"/>
      <c r="EG630" s="4"/>
      <c r="EH630" s="4"/>
      <c r="EI630" s="4"/>
      <c r="EJ630" s="4"/>
      <c r="EK630" s="4"/>
      <c r="EL630" s="4"/>
      <c r="EM630" s="4"/>
      <c r="EN630" s="4"/>
      <c r="EO630" s="4"/>
      <c r="EP630" s="4"/>
      <c r="EQ630" s="4"/>
      <c r="ER630" s="4"/>
      <c r="ES630" s="4"/>
      <c r="ET630" s="4"/>
      <c r="EU630" s="4"/>
      <c r="EV630" s="4"/>
      <c r="EW630" s="4"/>
      <c r="EX630" s="4"/>
      <c r="EY630" s="4"/>
      <c r="EZ630" s="4"/>
      <c r="FA630" s="4"/>
      <c r="FB630" s="4"/>
      <c r="FC630" s="4"/>
      <c r="FD630" s="4"/>
      <c r="FE630" s="4"/>
      <c r="FF630" s="4"/>
      <c r="FG630" s="4"/>
      <c r="FH630" s="4"/>
      <c r="FI630" s="4"/>
      <c r="FJ630" s="4"/>
      <c r="FK630" s="4"/>
      <c r="FL630" s="4"/>
      <c r="FM630" s="4"/>
      <c r="FN630" s="4"/>
      <c r="FO630" s="4"/>
      <c r="FP630" s="4"/>
      <c r="FQ630" s="4"/>
      <c r="FR630" s="4"/>
      <c r="FS630" s="4"/>
      <c r="FT630" s="4"/>
      <c r="FU630" s="4"/>
      <c r="FV630" s="4"/>
      <c r="FW630" s="4"/>
      <c r="FX630" s="4"/>
      <c r="FY630" s="4"/>
      <c r="FZ630" s="4"/>
      <c r="GA630" s="4"/>
      <c r="GB630" s="4"/>
      <c r="GC630" s="4"/>
      <c r="GD630" s="4"/>
      <c r="GE630" s="4"/>
      <c r="GF630" s="4"/>
      <c r="GG630" s="4"/>
      <c r="GH630" s="4"/>
      <c r="GI630" s="4"/>
      <c r="GJ630" s="4"/>
      <c r="GK630" s="4"/>
      <c r="GL630" s="4"/>
      <c r="GM630" s="4"/>
      <c r="GN630" s="4"/>
      <c r="GO630" s="4"/>
      <c r="GP630" s="4"/>
      <c r="GQ630" s="4"/>
      <c r="GR630" s="4"/>
      <c r="GS630" s="4"/>
      <c r="GT630" s="4"/>
      <c r="GU630" s="4"/>
      <c r="GV630" s="4"/>
      <c r="GW630" s="4"/>
      <c r="GX630" s="4"/>
      <c r="GY630" s="4"/>
      <c r="GZ630" s="4"/>
      <c r="HA630" s="4"/>
      <c r="HB630" s="4"/>
      <c r="HC630" s="4"/>
    </row>
    <row r="631" spans="1:211" s="381" customFormat="1" ht="13.9" customHeight="1">
      <c r="A631" s="828" t="str">
        <f>IF('1C TSsoustraitance'!$A348&lt;&gt;0,'1C TSsoustraitance'!$A348,"")</f>
        <v/>
      </c>
      <c r="B631" s="530"/>
      <c r="C631" s="513" t="str">
        <f>IF('1C TSsoustraitance'!$A348&lt;&gt;0,'1C TSsoustraitance'!$B348,"")</f>
        <v/>
      </c>
      <c r="D631" s="513" t="str">
        <f>IF('1C TSsoustraitance'!$A348&lt;&gt;0,'1C TSsoustraitance'!$C348,"")</f>
        <v/>
      </c>
      <c r="E631" s="684"/>
      <c r="F631" s="685"/>
      <c r="G631" s="666">
        <f>'1C TSsoustraitance'!$D348</f>
        <v>0</v>
      </c>
      <c r="H631" s="533">
        <v>0.21</v>
      </c>
      <c r="I631" s="533">
        <v>1</v>
      </c>
      <c r="J631" s="534"/>
      <c r="K631" s="667">
        <f t="shared" si="146"/>
        <v>0</v>
      </c>
      <c r="L631" s="668">
        <f>IF(OR('1C TSsoustraitance'!$D348="",'1C TSsoustraitance'!$AP348=0),0,IF(AND('1C TSsoustraitance'!$D348&lt;&gt;"",$K$2="Pôle",'1C TSsoustraitance'!$E348="OUI"),(('1C TSsoustraitance'!$F348+'1C TSsoustraitance'!$G348+'1C TSsoustraitance'!$H348+'1C TSsoustraitance'!$I348+'1C TSsoustraitance'!$M348)/'1C TSsoustraitance'!$R348),IF(AND('1C TSsoustraitance'!$D348&lt;&gt;"",$K$2="Pôle",'1C TSsoustraitance'!$E348="NON"),(('1C TSsoustraitance'!$F348+'1C TSsoustraitance'!$G348+'1C TSsoustraitance'!$H348+'1C TSsoustraitance'!$I348+'1C TSsoustraitance'!$M348)/'1C TSsoustraitance'!$AP348),IF(AND('1C TSsoustraitance'!$D348&lt;&gt;"",$K$2&lt;&gt;"Pôle",'1C TSsoustraitance'!$E348="OUI"),(('1C TSsoustraitance'!$F348+'1C TSsoustraitance'!$G348+'1C TSsoustraitance'!$H348+'1C TSsoustraitance'!$I348+'1C TSsoustraitance'!$J348+'1C TSsoustraitance'!$K348+'1C TSsoustraitance'!$L348+'1C TSsoustraitance'!$M348+'1C TSsoustraitance'!$N348+'1C TSsoustraitance'!$O348+'1C TSsoustraitance'!$P348+'1C TSsoustraitance'!$Q348)/'1C TSsoustraitance'!$R348),IF(AND('1C TSsoustraitance'!$D348&lt;&gt;"",$K$2&lt;&gt;"Pôle",'1C TSsoustraitance'!$E348="NON"),(('1C TSsoustraitance'!$F348+'1C TSsoustraitance'!$G348+'1C TSsoustraitance'!$H348+'1C TSsoustraitance'!$I348+'1C TSsoustraitance'!$J348+'1C TSsoustraitance'!$K348+'1C TSsoustraitance'!$L348+'1C TSsoustraitance'!$M348+'1C TSsoustraitance'!$N348+'1C TSsoustraitance'!$O348+'1C TSsoustraitance'!$P348+'1C TSsoustraitance'!$Q348))/'1C TSsoustraitance'!$AP348)))))</f>
        <v>0</v>
      </c>
      <c r="M631" s="668">
        <f>IF(OR('1C TSsoustraitance'!$D348="",'1C TSsoustraitance'!AP$13=0),0,IF(AND('1C TSsoustraitance'!$D348&lt;&gt;"",$K$2="Pôle",'1C TSsoustraitance'!$E348="OUI"),(('1C TSsoustraitance'!$J348+'1C TSsoustraitance'!$K348+'1C TSsoustraitance'!$L348)/'1C TSsoustraitance'!$R348),IF(AND('1C TSsoustraitance'!$D348&lt;&gt;"",$K$2="Pôle",'1C TSsoustraitance'!$E348="NON"),(('1C TSsoustraitance'!$J348+'1C TSsoustraitance'!$K348+'1C TSsoustraitance'!$L348)/'1C TSsoustraitance'!$AP348),IF(AND('1C TSsoustraitance'!$D348&lt;&gt;"",$K$2&lt;&gt;"Pôle"),0))))</f>
        <v>0</v>
      </c>
      <c r="N631" s="668">
        <f t="shared" si="144"/>
        <v>0</v>
      </c>
      <c r="O631" s="669">
        <f>IF(OR('1C TSsoustraitance'!$D348="",'1C TSsoustraitance'!$E348="OUI",'1C TSsoustraitance'!$AP348=0),0,(('1C TSsoustraitance'!$S348)/'1C TSsoustraitance'!$AP348))</f>
        <v>0</v>
      </c>
      <c r="P631" s="669">
        <f>IF(OR('1C TSsoustraitance'!$D348="",'1C TSsoustraitance'!$E348="OUI",'1C TSsoustraitance'!$AP348=0),0,(('1C TSsoustraitance'!$T348)/'1C TSsoustraitance'!$AP348))</f>
        <v>0</v>
      </c>
      <c r="Q631" s="669">
        <f>IF(OR('1C TSsoustraitance'!$D348="",'1C TSsoustraitance'!$E348="OUI",'1C TSsoustraitance'!$AP348=0),0,(('1C TSsoustraitance'!$U348)/'1C TSsoustraitance'!$AP348))</f>
        <v>0</v>
      </c>
      <c r="R631" s="669">
        <f>IF(OR('1C TSsoustraitance'!$D348="",'1C TSsoustraitance'!$E348="OUI",'1C TSsoustraitance'!$AP348=0),0,(('1C TSsoustraitance'!$V348)/'1C TSsoustraitance'!$AP348))</f>
        <v>0</v>
      </c>
      <c r="S631" s="669">
        <f>IF(OR('1C TSsoustraitance'!$D348="",'1C TSsoustraitance'!$E348="OUI",'1C TSsoustraitance'!$AP348=0),0,(('1C TSsoustraitance'!$W348)/'1C TSsoustraitance'!$AP348))</f>
        <v>0</v>
      </c>
      <c r="T631" s="669">
        <f>IF(OR('1C TSsoustraitance'!$D348="",'1C TSsoustraitance'!$E348="OUI",'1C TSsoustraitance'!$AP348=0),0,(('1C TSsoustraitance'!$X348)/'1C TSsoustraitance'!$AP348))</f>
        <v>0</v>
      </c>
      <c r="U631" s="669">
        <f>IF(OR('1C TSsoustraitance'!$D348="",'1C TSsoustraitance'!$E348="OUI",'1C TSsoustraitance'!$AP348=0),0,(('1C TSsoustraitance'!$Y348)/'1C TSsoustraitance'!$AP348))</f>
        <v>0</v>
      </c>
      <c r="V631" s="669">
        <f>IF(OR('1C TSsoustraitance'!$D348="",'1C TSsoustraitance'!$E348="OUI",'1C TSsoustraitance'!$AP348=0),0,(('1C TSsoustraitance'!$Z348)/'1C TSsoustraitance'!$AP348))</f>
        <v>0</v>
      </c>
      <c r="W631" s="669">
        <f>IF(OR('1C TSsoustraitance'!$D348="",'1C TSsoustraitance'!$E348="OUI",'1C TSsoustraitance'!$AP348=0),0,(('1C TSsoustraitance'!$AA348)/'1C TSsoustraitance'!$AP348))</f>
        <v>0</v>
      </c>
      <c r="X631" s="669">
        <f>IF(OR('1C TSsoustraitance'!$D348="",'1C TSsoustraitance'!$E348="OUI",'1C TSsoustraitance'!$AP348=0),0,(('1C TSsoustraitance'!$AB348)/'1C TSsoustraitance'!$AP348))</f>
        <v>0</v>
      </c>
      <c r="Y631" s="669">
        <f>IF(OR('1C TSsoustraitance'!$D348="",'1C TSsoustraitance'!$E348="OUI",'1C TSsoustraitance'!$AP348=0),0,(('1C TSsoustraitance'!$AC348)/'1C TSsoustraitance'!$AP348))</f>
        <v>0</v>
      </c>
      <c r="Z631" s="669">
        <f>IF(OR('1C TSsoustraitance'!$D348="",'1C TSsoustraitance'!$E348="OUI",'1C TSsoustraitance'!$AP348=0),0,(('1C TSsoustraitance'!$AD348)/'1C TSsoustraitance'!$AP348))</f>
        <v>0</v>
      </c>
      <c r="AA631" s="669">
        <f>IF(OR('1C TSsoustraitance'!$D348="",'1C TSsoustraitance'!$E348="OUI",'1C TSsoustraitance'!$AP348=0),0,(('1C TSsoustraitance'!$AE348)/'1C TSsoustraitance'!$AP348))</f>
        <v>0</v>
      </c>
      <c r="AB631" s="669">
        <f>IF(OR('1C TSsoustraitance'!$D348="",'1C TSsoustraitance'!$E348="OUI",'1C TSsoustraitance'!$AP348=0),0,(('1C TSsoustraitance'!$AF348)/'1C TSsoustraitance'!$AP348))</f>
        <v>0</v>
      </c>
      <c r="AC631" s="669">
        <f>IF(OR('1C TSsoustraitance'!$D348="",'1C TSsoustraitance'!$E348="OUI",'1C TSsoustraitance'!$AP348=0),0,(('1C TSsoustraitance'!$AG348)/'1C TSsoustraitance'!$AP348))</f>
        <v>0</v>
      </c>
      <c r="AD631" s="669">
        <f>IF(OR('1C TSsoustraitance'!$D348="",'1C TSsoustraitance'!$E348="OUI",'1C TSsoustraitance'!$AP348=0),0,(('1C TSsoustraitance'!$AH348)/'1C TSsoustraitance'!$AP348))</f>
        <v>0</v>
      </c>
      <c r="AE631" s="669">
        <f>IF(OR('1C TSsoustraitance'!$D348="",'1C TSsoustraitance'!$E348="OUI",'1C TSsoustraitance'!$AP348=0),0,(('1C TSsoustraitance'!$AI348)/'1C TSsoustraitance'!$AP348))</f>
        <v>0</v>
      </c>
      <c r="AF631" s="669">
        <f>IF(OR('1C TSsoustraitance'!$D348="",'1C TSsoustraitance'!$E348="OUI",'1C TSsoustraitance'!$AP348=0),0,(('1C TSsoustraitance'!$AJ348)/'1C TSsoustraitance'!$AP348))</f>
        <v>0</v>
      </c>
      <c r="AG631" s="669">
        <f>IF(OR('1C TSsoustraitance'!$D348="",'1C TSsoustraitance'!$E348="OUI",'1C TSsoustraitance'!$AP348=0),0,(('1C TSsoustraitance'!$AK348)/'1C TSsoustraitance'!$AP348))</f>
        <v>0</v>
      </c>
      <c r="AH631" s="669">
        <f>IF(OR('1C TSsoustraitance'!$D348="",'1C TSsoustraitance'!$E348="OUI",'1C TSsoustraitance'!$AP348=0),0,(('1C TSsoustraitance'!$AL348)/'1C TSsoustraitance'!$AP348))</f>
        <v>0</v>
      </c>
      <c r="AI631" s="669">
        <f>IF(OR('1C TSsoustraitance'!$D348="",'1C TSsoustraitance'!$E348="OUI",'1C TSsoustraitance'!$AP348=0),0,(('1C TSsoustraitance'!$AM348)/'1C TSsoustraitance'!$AP348))</f>
        <v>0</v>
      </c>
      <c r="AJ631" s="669">
        <f>IF(OR('1C TSsoustraitance'!$D348="",'1C TSsoustraitance'!$E348="OUI",'1C TSsoustraitance'!$AP348=0),0,(('1C TSsoustraitance'!$AN348)/'1C TSsoustraitance'!$AP348))</f>
        <v>0</v>
      </c>
      <c r="AK631" s="669">
        <f t="shared" si="147"/>
        <v>0</v>
      </c>
      <c r="AL631" s="668">
        <f t="shared" si="148"/>
        <v>0</v>
      </c>
      <c r="AM631" s="670">
        <f>IF(Tableau7[[#This Row],[N° pièce]]="",0,(Tableau7[[#This Row],[hors TVA]]+(Tableau7[[#This Row],[hors TVA]]*Tableau7[[#This Row],[Taux TVA]])-(Tableau7[[#This Row],[hors TVA]]*Tableau7[[#This Row],[Taux TVA]]*Tableau7[[#This Row],[Régime TVA: Récupération]]))*Tableau7[[#This Row],[Type 1]])</f>
        <v>0</v>
      </c>
      <c r="AN631" s="670">
        <f>IF(Tableau7[[#This Row],[N° pièce]]="",0,IF($K$2="pôle",((Tableau7[[#This Row],[hors TVA]]+(Tableau7[[#This Row],[hors TVA]]*Tableau7[[#This Row],[Taux TVA]])-(Tableau7[[#This Row],[hors TVA]]*Tableau7[[#This Row],[Taux TVA]]*Tableau7[[#This Row],[Régime TVA: Récupération]]))*Tableau7[[#This Row],[Type 2]]),0))</f>
        <v>0</v>
      </c>
      <c r="AO631" s="670">
        <f t="shared" si="151"/>
        <v>0</v>
      </c>
      <c r="AP631" s="255">
        <f t="shared" si="149"/>
        <v>0</v>
      </c>
      <c r="AQ631" s="506">
        <f t="shared" si="150"/>
        <v>0</v>
      </c>
      <c r="AR631" s="671"/>
      <c r="AS631" s="512"/>
      <c r="AT631" s="513" t="str">
        <f>IF(('1C TSsoustraitance'!AP348*FICHE!C$14&lt;J631),"Forfait limité à "&amp;FICHE!C$14&amp;"€/jour","")</f>
        <v/>
      </c>
      <c r="AU631" s="797"/>
      <c r="AV631" s="484"/>
      <c r="AW631" s="484"/>
      <c r="AX631" s="484"/>
      <c r="AY631" s="484"/>
      <c r="AZ631" s="484"/>
      <c r="BA631" s="4"/>
      <c r="BB631" s="4"/>
      <c r="BC631" s="4"/>
      <c r="BD631" s="4"/>
      <c r="BE631" s="4"/>
      <c r="BF631" s="4"/>
      <c r="BG631" s="4"/>
      <c r="BH631" s="4"/>
      <c r="BI631" s="4"/>
      <c r="BJ631" s="4"/>
      <c r="BK631" s="4"/>
      <c r="BL631" s="4"/>
      <c r="BM631" s="4"/>
      <c r="BN631" s="4"/>
      <c r="BO631" s="4"/>
      <c r="BP631" s="4"/>
      <c r="BQ631" s="4"/>
      <c r="BR631" s="4"/>
      <c r="BS631" s="4"/>
      <c r="BT631" s="4"/>
      <c r="BU631" s="4"/>
      <c r="BV631" s="4"/>
      <c r="BW631" s="4"/>
      <c r="BX631" s="4"/>
      <c r="BY631" s="4"/>
      <c r="BZ631" s="4"/>
      <c r="CA631" s="4"/>
      <c r="CB631" s="4"/>
      <c r="CC631" s="4"/>
      <c r="CD631" s="4"/>
      <c r="CE631" s="4"/>
      <c r="CF631" s="4"/>
      <c r="CG631" s="4"/>
      <c r="CH631" s="4"/>
      <c r="CI631" s="4"/>
      <c r="CJ631" s="4"/>
      <c r="CK631" s="4"/>
      <c r="CL631" s="4"/>
      <c r="CM631" s="4"/>
      <c r="CN631" s="4"/>
      <c r="CO631" s="4"/>
      <c r="CP631" s="4"/>
      <c r="CQ631" s="4"/>
      <c r="CR631" s="4"/>
      <c r="CS631" s="4"/>
      <c r="CT631" s="4"/>
      <c r="CU631" s="4"/>
      <c r="CV631" s="4"/>
      <c r="CW631" s="4"/>
      <c r="CX631" s="4"/>
      <c r="CY631" s="4"/>
      <c r="CZ631" s="4"/>
      <c r="DA631" s="4"/>
      <c r="DB631" s="4"/>
      <c r="DC631" s="4"/>
      <c r="DD631" s="4"/>
      <c r="DE631" s="4"/>
      <c r="DF631" s="4"/>
      <c r="DG631" s="4"/>
      <c r="DH631" s="4"/>
      <c r="DI631" s="4"/>
      <c r="DJ631" s="4"/>
      <c r="DK631" s="4"/>
      <c r="DL631" s="4"/>
      <c r="DM631" s="4"/>
      <c r="DN631" s="4"/>
      <c r="DO631" s="4"/>
      <c r="DP631" s="4"/>
      <c r="DQ631" s="4"/>
      <c r="DR631" s="4"/>
      <c r="DS631" s="4"/>
      <c r="DT631" s="4"/>
      <c r="DU631" s="4"/>
      <c r="DV631" s="4"/>
      <c r="DW631" s="4"/>
      <c r="DX631" s="4"/>
      <c r="DY631" s="4"/>
      <c r="DZ631" s="4"/>
      <c r="EA631" s="4"/>
      <c r="EB631" s="4"/>
      <c r="EC631" s="4"/>
      <c r="ED631" s="4"/>
      <c r="EE631" s="4"/>
      <c r="EF631" s="4"/>
      <c r="EG631" s="4"/>
      <c r="EH631" s="4"/>
      <c r="EI631" s="4"/>
      <c r="EJ631" s="4"/>
      <c r="EK631" s="4"/>
      <c r="EL631" s="4"/>
      <c r="EM631" s="4"/>
      <c r="EN631" s="4"/>
      <c r="EO631" s="4"/>
      <c r="EP631" s="4"/>
      <c r="EQ631" s="4"/>
      <c r="ER631" s="4"/>
      <c r="ES631" s="4"/>
      <c r="ET631" s="4"/>
      <c r="EU631" s="4"/>
      <c r="EV631" s="4"/>
      <c r="EW631" s="4"/>
      <c r="EX631" s="4"/>
      <c r="EY631" s="4"/>
      <c r="EZ631" s="4"/>
      <c r="FA631" s="4"/>
      <c r="FB631" s="4"/>
      <c r="FC631" s="4"/>
      <c r="FD631" s="4"/>
      <c r="FE631" s="4"/>
      <c r="FF631" s="4"/>
      <c r="FG631" s="4"/>
      <c r="FH631" s="4"/>
      <c r="FI631" s="4"/>
      <c r="FJ631" s="4"/>
      <c r="FK631" s="4"/>
      <c r="FL631" s="4"/>
      <c r="FM631" s="4"/>
      <c r="FN631" s="4"/>
      <c r="FO631" s="4"/>
      <c r="FP631" s="4"/>
      <c r="FQ631" s="4"/>
      <c r="FR631" s="4"/>
      <c r="FS631" s="4"/>
      <c r="FT631" s="4"/>
      <c r="FU631" s="4"/>
      <c r="FV631" s="4"/>
      <c r="FW631" s="4"/>
      <c r="FX631" s="4"/>
      <c r="FY631" s="4"/>
      <c r="FZ631" s="4"/>
      <c r="GA631" s="4"/>
      <c r="GB631" s="4"/>
      <c r="GC631" s="4"/>
      <c r="GD631" s="4"/>
      <c r="GE631" s="4"/>
      <c r="GF631" s="4"/>
      <c r="GG631" s="4"/>
      <c r="GH631" s="4"/>
      <c r="GI631" s="4"/>
      <c r="GJ631" s="4"/>
      <c r="GK631" s="4"/>
      <c r="GL631" s="4"/>
      <c r="GM631" s="4"/>
      <c r="GN631" s="4"/>
      <c r="GO631" s="4"/>
      <c r="GP631" s="4"/>
      <c r="GQ631" s="4"/>
      <c r="GR631" s="4"/>
      <c r="GS631" s="4"/>
      <c r="GT631" s="4"/>
      <c r="GU631" s="4"/>
      <c r="GV631" s="4"/>
      <c r="GW631" s="4"/>
      <c r="GX631" s="4"/>
      <c r="GY631" s="4"/>
      <c r="GZ631" s="4"/>
      <c r="HA631" s="4"/>
      <c r="HB631" s="4"/>
      <c r="HC631" s="4"/>
    </row>
    <row r="632" spans="1:211" s="379" customFormat="1" ht="13.9" customHeight="1">
      <c r="A632" s="828" t="str">
        <f>IF('1C TSsoustraitance'!$A349&lt;&gt;0,'1C TSsoustraitance'!$A349,"")</f>
        <v/>
      </c>
      <c r="B632" s="530"/>
      <c r="C632" s="513" t="str">
        <f>IF('1C TSsoustraitance'!$A349&lt;&gt;0,'1C TSsoustraitance'!$B349,"")</f>
        <v/>
      </c>
      <c r="D632" s="513" t="str">
        <f>IF('1C TSsoustraitance'!$A349&lt;&gt;0,'1C TSsoustraitance'!$C349,"")</f>
        <v/>
      </c>
      <c r="E632" s="684"/>
      <c r="F632" s="685"/>
      <c r="G632" s="666">
        <f>'1C TSsoustraitance'!$D349</f>
        <v>0</v>
      </c>
      <c r="H632" s="533">
        <v>0.21</v>
      </c>
      <c r="I632" s="533">
        <v>1</v>
      </c>
      <c r="J632" s="534"/>
      <c r="K632" s="667">
        <f t="shared" si="146"/>
        <v>0</v>
      </c>
      <c r="L632" s="668">
        <f>IF(OR('1C TSsoustraitance'!$D349="",'1C TSsoustraitance'!$AP349=0),0,IF(AND('1C TSsoustraitance'!$D349&lt;&gt;"",$K$2="Pôle",'1C TSsoustraitance'!$E349="OUI"),(('1C TSsoustraitance'!$F349+'1C TSsoustraitance'!$G349+'1C TSsoustraitance'!$H349+'1C TSsoustraitance'!$I349+'1C TSsoustraitance'!$M349)/'1C TSsoustraitance'!$R349),IF(AND('1C TSsoustraitance'!$D349&lt;&gt;"",$K$2="Pôle",'1C TSsoustraitance'!$E349="NON"),(('1C TSsoustraitance'!$F349+'1C TSsoustraitance'!$G349+'1C TSsoustraitance'!$H349+'1C TSsoustraitance'!$I349+'1C TSsoustraitance'!$M349)/'1C TSsoustraitance'!$AP349),IF(AND('1C TSsoustraitance'!$D349&lt;&gt;"",$K$2&lt;&gt;"Pôle",'1C TSsoustraitance'!$E349="OUI"),(('1C TSsoustraitance'!$F349+'1C TSsoustraitance'!$G349+'1C TSsoustraitance'!$H349+'1C TSsoustraitance'!$I349+'1C TSsoustraitance'!$J349+'1C TSsoustraitance'!$K349+'1C TSsoustraitance'!$L349+'1C TSsoustraitance'!$M349+'1C TSsoustraitance'!$N349+'1C TSsoustraitance'!$O349+'1C TSsoustraitance'!$P349+'1C TSsoustraitance'!$Q349)/'1C TSsoustraitance'!$R349),IF(AND('1C TSsoustraitance'!$D349&lt;&gt;"",$K$2&lt;&gt;"Pôle",'1C TSsoustraitance'!$E349="NON"),(('1C TSsoustraitance'!$F349+'1C TSsoustraitance'!$G349+'1C TSsoustraitance'!$H349+'1C TSsoustraitance'!$I349+'1C TSsoustraitance'!$J349+'1C TSsoustraitance'!$K349+'1C TSsoustraitance'!$L349+'1C TSsoustraitance'!$M349+'1C TSsoustraitance'!$N349+'1C TSsoustraitance'!$O349+'1C TSsoustraitance'!$P349+'1C TSsoustraitance'!$Q349))/'1C TSsoustraitance'!$AP349)))))</f>
        <v>0</v>
      </c>
      <c r="M632" s="668">
        <f>IF(OR('1C TSsoustraitance'!$D349="",'1C TSsoustraitance'!AP$13=0),0,IF(AND('1C TSsoustraitance'!$D349&lt;&gt;"",$K$2="Pôle",'1C TSsoustraitance'!$E349="OUI"),(('1C TSsoustraitance'!$J349+'1C TSsoustraitance'!$K349+'1C TSsoustraitance'!$L349)/'1C TSsoustraitance'!$R349),IF(AND('1C TSsoustraitance'!$D349&lt;&gt;"",$K$2="Pôle",'1C TSsoustraitance'!$E349="NON"),(('1C TSsoustraitance'!$J349+'1C TSsoustraitance'!$K349+'1C TSsoustraitance'!$L349)/'1C TSsoustraitance'!$AP349),IF(AND('1C TSsoustraitance'!$D349&lt;&gt;"",$K$2&lt;&gt;"Pôle"),0))))</f>
        <v>0</v>
      </c>
      <c r="N632" s="668">
        <f t="shared" si="144"/>
        <v>0</v>
      </c>
      <c r="O632" s="669">
        <f>IF(OR('1C TSsoustraitance'!$D349="",'1C TSsoustraitance'!$E349="OUI",'1C TSsoustraitance'!$AP349=0),0,(('1C TSsoustraitance'!$S349)/'1C TSsoustraitance'!$AP349))</f>
        <v>0</v>
      </c>
      <c r="P632" s="669">
        <f>IF(OR('1C TSsoustraitance'!$D349="",'1C TSsoustraitance'!$E349="OUI",'1C TSsoustraitance'!$AP349=0),0,(('1C TSsoustraitance'!$T349)/'1C TSsoustraitance'!$AP349))</f>
        <v>0</v>
      </c>
      <c r="Q632" s="669">
        <f>IF(OR('1C TSsoustraitance'!$D349="",'1C TSsoustraitance'!$E349="OUI",'1C TSsoustraitance'!$AP349=0),0,(('1C TSsoustraitance'!$U349)/'1C TSsoustraitance'!$AP349))</f>
        <v>0</v>
      </c>
      <c r="R632" s="669">
        <f>IF(OR('1C TSsoustraitance'!$D349="",'1C TSsoustraitance'!$E349="OUI",'1C TSsoustraitance'!$AP349=0),0,(('1C TSsoustraitance'!$V349)/'1C TSsoustraitance'!$AP349))</f>
        <v>0</v>
      </c>
      <c r="S632" s="669">
        <f>IF(OR('1C TSsoustraitance'!$D349="",'1C TSsoustraitance'!$E349="OUI",'1C TSsoustraitance'!$AP349=0),0,(('1C TSsoustraitance'!$W349)/'1C TSsoustraitance'!$AP349))</f>
        <v>0</v>
      </c>
      <c r="T632" s="669">
        <f>IF(OR('1C TSsoustraitance'!$D349="",'1C TSsoustraitance'!$E349="OUI",'1C TSsoustraitance'!$AP349=0),0,(('1C TSsoustraitance'!$X349)/'1C TSsoustraitance'!$AP349))</f>
        <v>0</v>
      </c>
      <c r="U632" s="669">
        <f>IF(OR('1C TSsoustraitance'!$D349="",'1C TSsoustraitance'!$E349="OUI",'1C TSsoustraitance'!$AP349=0),0,(('1C TSsoustraitance'!$Y349)/'1C TSsoustraitance'!$AP349))</f>
        <v>0</v>
      </c>
      <c r="V632" s="669">
        <f>IF(OR('1C TSsoustraitance'!$D349="",'1C TSsoustraitance'!$E349="OUI",'1C TSsoustraitance'!$AP349=0),0,(('1C TSsoustraitance'!$Z349)/'1C TSsoustraitance'!$AP349))</f>
        <v>0</v>
      </c>
      <c r="W632" s="669">
        <f>IF(OR('1C TSsoustraitance'!$D349="",'1C TSsoustraitance'!$E349="OUI",'1C TSsoustraitance'!$AP349=0),0,(('1C TSsoustraitance'!$AA349)/'1C TSsoustraitance'!$AP349))</f>
        <v>0</v>
      </c>
      <c r="X632" s="669">
        <f>IF(OR('1C TSsoustraitance'!$D349="",'1C TSsoustraitance'!$E349="OUI",'1C TSsoustraitance'!$AP349=0),0,(('1C TSsoustraitance'!$AB349)/'1C TSsoustraitance'!$AP349))</f>
        <v>0</v>
      </c>
      <c r="Y632" s="669">
        <f>IF(OR('1C TSsoustraitance'!$D349="",'1C TSsoustraitance'!$E349="OUI",'1C TSsoustraitance'!$AP349=0),0,(('1C TSsoustraitance'!$AC349)/'1C TSsoustraitance'!$AP349))</f>
        <v>0</v>
      </c>
      <c r="Z632" s="669">
        <f>IF(OR('1C TSsoustraitance'!$D349="",'1C TSsoustraitance'!$E349="OUI",'1C TSsoustraitance'!$AP349=0),0,(('1C TSsoustraitance'!$AD349)/'1C TSsoustraitance'!$AP349))</f>
        <v>0</v>
      </c>
      <c r="AA632" s="669">
        <f>IF(OR('1C TSsoustraitance'!$D349="",'1C TSsoustraitance'!$E349="OUI",'1C TSsoustraitance'!$AP349=0),0,(('1C TSsoustraitance'!$AE349)/'1C TSsoustraitance'!$AP349))</f>
        <v>0</v>
      </c>
      <c r="AB632" s="669">
        <f>IF(OR('1C TSsoustraitance'!$D349="",'1C TSsoustraitance'!$E349="OUI",'1C TSsoustraitance'!$AP349=0),0,(('1C TSsoustraitance'!$AF349)/'1C TSsoustraitance'!$AP349))</f>
        <v>0</v>
      </c>
      <c r="AC632" s="669">
        <f>IF(OR('1C TSsoustraitance'!$D349="",'1C TSsoustraitance'!$E349="OUI",'1C TSsoustraitance'!$AP349=0),0,(('1C TSsoustraitance'!$AG349)/'1C TSsoustraitance'!$AP349))</f>
        <v>0</v>
      </c>
      <c r="AD632" s="669">
        <f>IF(OR('1C TSsoustraitance'!$D349="",'1C TSsoustraitance'!$E349="OUI",'1C TSsoustraitance'!$AP349=0),0,(('1C TSsoustraitance'!$AH349)/'1C TSsoustraitance'!$AP349))</f>
        <v>0</v>
      </c>
      <c r="AE632" s="669">
        <f>IF(OR('1C TSsoustraitance'!$D349="",'1C TSsoustraitance'!$E349="OUI",'1C TSsoustraitance'!$AP349=0),0,(('1C TSsoustraitance'!$AI349)/'1C TSsoustraitance'!$AP349))</f>
        <v>0</v>
      </c>
      <c r="AF632" s="669">
        <f>IF(OR('1C TSsoustraitance'!$D349="",'1C TSsoustraitance'!$E349="OUI",'1C TSsoustraitance'!$AP349=0),0,(('1C TSsoustraitance'!$AJ349)/'1C TSsoustraitance'!$AP349))</f>
        <v>0</v>
      </c>
      <c r="AG632" s="669">
        <f>IF(OR('1C TSsoustraitance'!$D349="",'1C TSsoustraitance'!$E349="OUI",'1C TSsoustraitance'!$AP349=0),0,(('1C TSsoustraitance'!$AK349)/'1C TSsoustraitance'!$AP349))</f>
        <v>0</v>
      </c>
      <c r="AH632" s="669">
        <f>IF(OR('1C TSsoustraitance'!$D349="",'1C TSsoustraitance'!$E349="OUI",'1C TSsoustraitance'!$AP349=0),0,(('1C TSsoustraitance'!$AL349)/'1C TSsoustraitance'!$AP349))</f>
        <v>0</v>
      </c>
      <c r="AI632" s="669">
        <f>IF(OR('1C TSsoustraitance'!$D349="",'1C TSsoustraitance'!$E349="OUI",'1C TSsoustraitance'!$AP349=0),0,(('1C TSsoustraitance'!$AM349)/'1C TSsoustraitance'!$AP349))</f>
        <v>0</v>
      </c>
      <c r="AJ632" s="669">
        <f>IF(OR('1C TSsoustraitance'!$D349="",'1C TSsoustraitance'!$E349="OUI",'1C TSsoustraitance'!$AP349=0),0,(('1C TSsoustraitance'!$AN349)/'1C TSsoustraitance'!$AP349))</f>
        <v>0</v>
      </c>
      <c r="AK632" s="669">
        <f t="shared" si="147"/>
        <v>0</v>
      </c>
      <c r="AL632" s="668">
        <f t="shared" si="148"/>
        <v>0</v>
      </c>
      <c r="AM632" s="670">
        <f>IF(Tableau7[[#This Row],[N° pièce]]="",0,(Tableau7[[#This Row],[hors TVA]]+(Tableau7[[#This Row],[hors TVA]]*Tableau7[[#This Row],[Taux TVA]])-(Tableau7[[#This Row],[hors TVA]]*Tableau7[[#This Row],[Taux TVA]]*Tableau7[[#This Row],[Régime TVA: Récupération]]))*Tableau7[[#This Row],[Type 1]])</f>
        <v>0</v>
      </c>
      <c r="AN632" s="670">
        <f>IF(Tableau7[[#This Row],[N° pièce]]="",0,IF($K$2="pôle",((Tableau7[[#This Row],[hors TVA]]+(Tableau7[[#This Row],[hors TVA]]*Tableau7[[#This Row],[Taux TVA]])-(Tableau7[[#This Row],[hors TVA]]*Tableau7[[#This Row],[Taux TVA]]*Tableau7[[#This Row],[Régime TVA: Récupération]]))*Tableau7[[#This Row],[Type 2]]),0))</f>
        <v>0</v>
      </c>
      <c r="AO632" s="670">
        <f t="shared" si="151"/>
        <v>0</v>
      </c>
      <c r="AP632" s="255">
        <f t="shared" si="149"/>
        <v>0</v>
      </c>
      <c r="AQ632" s="506">
        <f>IF(M632=0,0,AN632-AS632)</f>
        <v>0</v>
      </c>
      <c r="AR632" s="671"/>
      <c r="AS632" s="512"/>
      <c r="AT632" s="513" t="str">
        <f>IF(('1C TSsoustraitance'!AP349*FICHE!C$14&lt;J632),"Forfait limité à "&amp;FICHE!C$14&amp;"€/jour","")</f>
        <v/>
      </c>
      <c r="AU632" s="797"/>
      <c r="AV632" s="484"/>
      <c r="AW632" s="484"/>
      <c r="AX632" s="484"/>
      <c r="AY632" s="484"/>
      <c r="AZ632" s="484"/>
      <c r="BA632" s="4"/>
      <c r="BB632" s="4"/>
      <c r="BC632" s="4"/>
      <c r="BD632" s="4"/>
      <c r="BE632" s="4"/>
      <c r="BF632" s="4"/>
      <c r="BG632" s="4"/>
      <c r="BH632" s="4"/>
      <c r="BI632" s="4"/>
      <c r="BJ632" s="4"/>
      <c r="BK632" s="4"/>
      <c r="BL632" s="4"/>
      <c r="BM632" s="4"/>
      <c r="BN632" s="4"/>
      <c r="BO632" s="4"/>
      <c r="BP632" s="4"/>
      <c r="BQ632" s="4"/>
      <c r="BR632" s="4"/>
      <c r="BS632" s="4"/>
      <c r="BT632" s="4"/>
      <c r="BU632" s="4"/>
      <c r="BV632" s="4"/>
      <c r="BW632" s="4"/>
      <c r="BX632" s="4"/>
      <c r="BY632" s="4"/>
      <c r="BZ632" s="4"/>
      <c r="CA632" s="4"/>
      <c r="CB632" s="4"/>
      <c r="CC632" s="4"/>
      <c r="CD632" s="4"/>
      <c r="CE632" s="4"/>
      <c r="CF632" s="4"/>
      <c r="CG632" s="4"/>
      <c r="CH632" s="4"/>
      <c r="CI632" s="4"/>
      <c r="CJ632" s="4"/>
      <c r="CK632" s="4"/>
      <c r="CL632" s="4"/>
      <c r="CM632" s="4"/>
      <c r="CN632" s="4"/>
      <c r="CO632" s="4"/>
      <c r="CP632" s="4"/>
      <c r="CQ632" s="4"/>
      <c r="CR632" s="4"/>
      <c r="CS632" s="4"/>
      <c r="CT632" s="4"/>
      <c r="CU632" s="4"/>
      <c r="CV632" s="4"/>
      <c r="CW632" s="4"/>
      <c r="CX632" s="4"/>
      <c r="CY632" s="4"/>
      <c r="CZ632" s="4"/>
      <c r="DA632" s="4"/>
      <c r="DB632" s="4"/>
      <c r="DC632" s="4"/>
      <c r="DD632" s="4"/>
      <c r="DE632" s="4"/>
      <c r="DF632" s="4"/>
      <c r="DG632" s="4"/>
      <c r="DH632" s="4"/>
      <c r="DI632" s="4"/>
      <c r="DJ632" s="4"/>
      <c r="DK632" s="4"/>
      <c r="DL632" s="4"/>
      <c r="DM632" s="4"/>
      <c r="DN632" s="4"/>
      <c r="DO632" s="4"/>
      <c r="DP632" s="4"/>
      <c r="DQ632" s="4"/>
      <c r="DR632" s="4"/>
      <c r="DS632" s="4"/>
      <c r="DT632" s="4"/>
      <c r="DU632" s="4"/>
      <c r="DV632" s="4"/>
      <c r="DW632" s="4"/>
      <c r="DX632" s="4"/>
      <c r="DY632" s="4"/>
      <c r="DZ632" s="4"/>
      <c r="EA632" s="4"/>
      <c r="EB632" s="4"/>
      <c r="EC632" s="4"/>
      <c r="ED632" s="4"/>
      <c r="EE632" s="4"/>
      <c r="EF632" s="4"/>
      <c r="EG632" s="4"/>
      <c r="EH632" s="4"/>
      <c r="EI632" s="4"/>
      <c r="EJ632" s="4"/>
      <c r="EK632" s="4"/>
      <c r="EL632" s="4"/>
      <c r="EM632" s="4"/>
      <c r="EN632" s="4"/>
      <c r="EO632" s="4"/>
      <c r="EP632" s="4"/>
      <c r="EQ632" s="4"/>
      <c r="ER632" s="4"/>
      <c r="ES632" s="4"/>
      <c r="ET632" s="4"/>
      <c r="EU632" s="4"/>
      <c r="EV632" s="4"/>
      <c r="EW632" s="4"/>
      <c r="EX632" s="4"/>
      <c r="EY632" s="4"/>
      <c r="EZ632" s="4"/>
      <c r="FA632" s="4"/>
      <c r="FB632" s="4"/>
      <c r="FC632" s="4"/>
      <c r="FD632" s="4"/>
      <c r="FE632" s="4"/>
      <c r="FF632" s="4"/>
      <c r="FG632" s="4"/>
      <c r="FH632" s="4"/>
      <c r="FI632" s="4"/>
      <c r="FJ632" s="4"/>
      <c r="FK632" s="4"/>
      <c r="FL632" s="4"/>
      <c r="FM632" s="4"/>
      <c r="FN632" s="4"/>
      <c r="FO632" s="4"/>
      <c r="FP632" s="4"/>
      <c r="FQ632" s="4"/>
      <c r="FR632" s="4"/>
      <c r="FS632" s="4"/>
      <c r="FT632" s="4"/>
      <c r="FU632" s="4"/>
      <c r="FV632" s="4"/>
      <c r="FW632" s="4"/>
      <c r="FX632" s="4"/>
      <c r="FY632" s="4"/>
      <c r="FZ632" s="4"/>
      <c r="GA632" s="4"/>
      <c r="GB632" s="4"/>
      <c r="GC632" s="4"/>
      <c r="GD632" s="4"/>
      <c r="GE632" s="4"/>
      <c r="GF632" s="4"/>
      <c r="GG632" s="4"/>
      <c r="GH632" s="4"/>
      <c r="GI632" s="4"/>
      <c r="GJ632" s="4"/>
      <c r="GK632" s="4"/>
      <c r="GL632" s="4"/>
      <c r="GM632" s="4"/>
      <c r="GN632" s="4"/>
      <c r="GO632" s="4"/>
      <c r="GP632" s="4"/>
      <c r="GQ632" s="4"/>
      <c r="GR632" s="4"/>
      <c r="GS632" s="4"/>
      <c r="GT632" s="4"/>
      <c r="GU632" s="4"/>
      <c r="GV632" s="4"/>
      <c r="GW632" s="4"/>
      <c r="GX632" s="4"/>
      <c r="GY632" s="4"/>
      <c r="GZ632" s="4"/>
      <c r="HA632" s="4"/>
      <c r="HB632" s="4"/>
      <c r="HC632" s="4"/>
    </row>
    <row r="633" spans="1:211" s="380" customFormat="1" ht="13.9" customHeight="1">
      <c r="A633" s="828" t="str">
        <f>IF('1C TSsoustraitance'!$A350&lt;&gt;0,'1C TSsoustraitance'!$A350,"")</f>
        <v/>
      </c>
      <c r="B633" s="530"/>
      <c r="C633" s="513" t="str">
        <f>IF('1C TSsoustraitance'!$A350&lt;&gt;0,'1C TSsoustraitance'!$B350,"")</f>
        <v/>
      </c>
      <c r="D633" s="513" t="str">
        <f>IF('1C TSsoustraitance'!$A350&lt;&gt;0,'1C TSsoustraitance'!$C350,"")</f>
        <v/>
      </c>
      <c r="E633" s="684"/>
      <c r="F633" s="685"/>
      <c r="G633" s="666">
        <f>'1C TSsoustraitance'!$D350</f>
        <v>0</v>
      </c>
      <c r="H633" s="533">
        <v>0.21</v>
      </c>
      <c r="I633" s="533">
        <v>1</v>
      </c>
      <c r="J633" s="534"/>
      <c r="K633" s="667">
        <f t="shared" si="146"/>
        <v>0</v>
      </c>
      <c r="L633" s="668">
        <f>IF(OR('1C TSsoustraitance'!$D350="",'1C TSsoustraitance'!$AP350=0),0,IF(AND('1C TSsoustraitance'!$D350&lt;&gt;"",$K$2="Pôle",'1C TSsoustraitance'!$E350="OUI"),(('1C TSsoustraitance'!$F350+'1C TSsoustraitance'!$G350+'1C TSsoustraitance'!$H350+'1C TSsoustraitance'!$I350+'1C TSsoustraitance'!$M350)/'1C TSsoustraitance'!$R350),IF(AND('1C TSsoustraitance'!$D350&lt;&gt;"",$K$2="Pôle",'1C TSsoustraitance'!$E350="NON"),(('1C TSsoustraitance'!$F350+'1C TSsoustraitance'!$G350+'1C TSsoustraitance'!$H350+'1C TSsoustraitance'!$I350+'1C TSsoustraitance'!$M350)/'1C TSsoustraitance'!$AP350),IF(AND('1C TSsoustraitance'!$D350&lt;&gt;"",$K$2&lt;&gt;"Pôle",'1C TSsoustraitance'!$E350="OUI"),(('1C TSsoustraitance'!$F350+'1C TSsoustraitance'!$G350+'1C TSsoustraitance'!$H350+'1C TSsoustraitance'!$I350+'1C TSsoustraitance'!$J350+'1C TSsoustraitance'!$K350+'1C TSsoustraitance'!$L350+'1C TSsoustraitance'!$M350+'1C TSsoustraitance'!$N350+'1C TSsoustraitance'!$O350+'1C TSsoustraitance'!$P350+'1C TSsoustraitance'!$Q350)/'1C TSsoustraitance'!$R350),IF(AND('1C TSsoustraitance'!$D350&lt;&gt;"",$K$2&lt;&gt;"Pôle",'1C TSsoustraitance'!$E350="NON"),(('1C TSsoustraitance'!$F350+'1C TSsoustraitance'!$G350+'1C TSsoustraitance'!$H350+'1C TSsoustraitance'!$I350+'1C TSsoustraitance'!$J350+'1C TSsoustraitance'!$K350+'1C TSsoustraitance'!$L350+'1C TSsoustraitance'!$M350+'1C TSsoustraitance'!$N350+'1C TSsoustraitance'!$O350+'1C TSsoustraitance'!$P350+'1C TSsoustraitance'!$Q350))/'1C TSsoustraitance'!$AP350)))))</f>
        <v>0</v>
      </c>
      <c r="M633" s="668">
        <f>IF(OR('1C TSsoustraitance'!$D350="",'1C TSsoustraitance'!AP$13=0),0,IF(AND('1C TSsoustraitance'!$D350&lt;&gt;"",$K$2="Pôle",'1C TSsoustraitance'!$E350="OUI"),(('1C TSsoustraitance'!$J350+'1C TSsoustraitance'!$K350+'1C TSsoustraitance'!$L350)/'1C TSsoustraitance'!$R350),IF(AND('1C TSsoustraitance'!$D350&lt;&gt;"",$K$2="Pôle",'1C TSsoustraitance'!$E350="NON"),(('1C TSsoustraitance'!$J350+'1C TSsoustraitance'!$K350+'1C TSsoustraitance'!$L350)/'1C TSsoustraitance'!$AP350),IF(AND('1C TSsoustraitance'!$D350&lt;&gt;"",$K$2&lt;&gt;"Pôle"),0))))</f>
        <v>0</v>
      </c>
      <c r="N633" s="668">
        <f t="shared" si="144"/>
        <v>0</v>
      </c>
      <c r="O633" s="669">
        <f>IF(OR('1C TSsoustraitance'!$D350="",'1C TSsoustraitance'!$E350="OUI",'1C TSsoustraitance'!$AP350=0),0,(('1C TSsoustraitance'!$S350)/'1C TSsoustraitance'!$AP350))</f>
        <v>0</v>
      </c>
      <c r="P633" s="669">
        <f>IF(OR('1C TSsoustraitance'!$D350="",'1C TSsoustraitance'!$E350="OUI",'1C TSsoustraitance'!$AP350=0),0,(('1C TSsoustraitance'!$T350)/'1C TSsoustraitance'!$AP350))</f>
        <v>0</v>
      </c>
      <c r="Q633" s="669">
        <f>IF(OR('1C TSsoustraitance'!$D350="",'1C TSsoustraitance'!$E350="OUI",'1C TSsoustraitance'!$AP350=0),0,(('1C TSsoustraitance'!$U350)/'1C TSsoustraitance'!$AP350))</f>
        <v>0</v>
      </c>
      <c r="R633" s="669">
        <f>IF(OR('1C TSsoustraitance'!$D350="",'1C TSsoustraitance'!$E350="OUI",'1C TSsoustraitance'!$AP350=0),0,(('1C TSsoustraitance'!$V350)/'1C TSsoustraitance'!$AP350))</f>
        <v>0</v>
      </c>
      <c r="S633" s="669">
        <f>IF(OR('1C TSsoustraitance'!$D350="",'1C TSsoustraitance'!$E350="OUI",'1C TSsoustraitance'!$AP350=0),0,(('1C TSsoustraitance'!$W350)/'1C TSsoustraitance'!$AP350))</f>
        <v>0</v>
      </c>
      <c r="T633" s="669">
        <f>IF(OR('1C TSsoustraitance'!$D350="",'1C TSsoustraitance'!$E350="OUI",'1C TSsoustraitance'!$AP350=0),0,(('1C TSsoustraitance'!$X350)/'1C TSsoustraitance'!$AP350))</f>
        <v>0</v>
      </c>
      <c r="U633" s="669">
        <f>IF(OR('1C TSsoustraitance'!$D350="",'1C TSsoustraitance'!$E350="OUI",'1C TSsoustraitance'!$AP350=0),0,(('1C TSsoustraitance'!$Y350)/'1C TSsoustraitance'!$AP350))</f>
        <v>0</v>
      </c>
      <c r="V633" s="669">
        <f>IF(OR('1C TSsoustraitance'!$D350="",'1C TSsoustraitance'!$E350="OUI",'1C TSsoustraitance'!$AP350=0),0,(('1C TSsoustraitance'!$Z350)/'1C TSsoustraitance'!$AP350))</f>
        <v>0</v>
      </c>
      <c r="W633" s="669">
        <f>IF(OR('1C TSsoustraitance'!$D350="",'1C TSsoustraitance'!$E350="OUI",'1C TSsoustraitance'!$AP350=0),0,(('1C TSsoustraitance'!$AA350)/'1C TSsoustraitance'!$AP350))</f>
        <v>0</v>
      </c>
      <c r="X633" s="669">
        <f>IF(OR('1C TSsoustraitance'!$D350="",'1C TSsoustraitance'!$E350="OUI",'1C TSsoustraitance'!$AP350=0),0,(('1C TSsoustraitance'!$AB350)/'1C TSsoustraitance'!$AP350))</f>
        <v>0</v>
      </c>
      <c r="Y633" s="669">
        <f>IF(OR('1C TSsoustraitance'!$D350="",'1C TSsoustraitance'!$E350="OUI",'1C TSsoustraitance'!$AP350=0),0,(('1C TSsoustraitance'!$AC350)/'1C TSsoustraitance'!$AP350))</f>
        <v>0</v>
      </c>
      <c r="Z633" s="669">
        <f>IF(OR('1C TSsoustraitance'!$D350="",'1C TSsoustraitance'!$E350="OUI",'1C TSsoustraitance'!$AP350=0),0,(('1C TSsoustraitance'!$AD350)/'1C TSsoustraitance'!$AP350))</f>
        <v>0</v>
      </c>
      <c r="AA633" s="669">
        <f>IF(OR('1C TSsoustraitance'!$D350="",'1C TSsoustraitance'!$E350="OUI",'1C TSsoustraitance'!$AP350=0),0,(('1C TSsoustraitance'!$AE350)/'1C TSsoustraitance'!$AP350))</f>
        <v>0</v>
      </c>
      <c r="AB633" s="669">
        <f>IF(OR('1C TSsoustraitance'!$D350="",'1C TSsoustraitance'!$E350="OUI",'1C TSsoustraitance'!$AP350=0),0,(('1C TSsoustraitance'!$AF350)/'1C TSsoustraitance'!$AP350))</f>
        <v>0</v>
      </c>
      <c r="AC633" s="669">
        <f>IF(OR('1C TSsoustraitance'!$D350="",'1C TSsoustraitance'!$E350="OUI",'1C TSsoustraitance'!$AP350=0),0,(('1C TSsoustraitance'!$AG350)/'1C TSsoustraitance'!$AP350))</f>
        <v>0</v>
      </c>
      <c r="AD633" s="669">
        <f>IF(OR('1C TSsoustraitance'!$D350="",'1C TSsoustraitance'!$E350="OUI",'1C TSsoustraitance'!$AP350=0),0,(('1C TSsoustraitance'!$AH350)/'1C TSsoustraitance'!$AP350))</f>
        <v>0</v>
      </c>
      <c r="AE633" s="669">
        <f>IF(OR('1C TSsoustraitance'!$D350="",'1C TSsoustraitance'!$E350="OUI",'1C TSsoustraitance'!$AP350=0),0,(('1C TSsoustraitance'!$AI350)/'1C TSsoustraitance'!$AP350))</f>
        <v>0</v>
      </c>
      <c r="AF633" s="669">
        <f>IF(OR('1C TSsoustraitance'!$D350="",'1C TSsoustraitance'!$E350="OUI",'1C TSsoustraitance'!$AP350=0),0,(('1C TSsoustraitance'!$AJ350)/'1C TSsoustraitance'!$AP350))</f>
        <v>0</v>
      </c>
      <c r="AG633" s="669">
        <f>IF(OR('1C TSsoustraitance'!$D350="",'1C TSsoustraitance'!$E350="OUI",'1C TSsoustraitance'!$AP350=0),0,(('1C TSsoustraitance'!$AK350)/'1C TSsoustraitance'!$AP350))</f>
        <v>0</v>
      </c>
      <c r="AH633" s="669">
        <f>IF(OR('1C TSsoustraitance'!$D350="",'1C TSsoustraitance'!$E350="OUI",'1C TSsoustraitance'!$AP350=0),0,(('1C TSsoustraitance'!$AL350)/'1C TSsoustraitance'!$AP350))</f>
        <v>0</v>
      </c>
      <c r="AI633" s="669">
        <f>IF(OR('1C TSsoustraitance'!$D350="",'1C TSsoustraitance'!$E350="OUI",'1C TSsoustraitance'!$AP350=0),0,(('1C TSsoustraitance'!$AM350)/'1C TSsoustraitance'!$AP350))</f>
        <v>0</v>
      </c>
      <c r="AJ633" s="669">
        <f>IF(OR('1C TSsoustraitance'!$D350="",'1C TSsoustraitance'!$E350="OUI",'1C TSsoustraitance'!$AP350=0),0,(('1C TSsoustraitance'!$AN350)/'1C TSsoustraitance'!$AP350))</f>
        <v>0</v>
      </c>
      <c r="AK633" s="669">
        <f t="shared" si="147"/>
        <v>0</v>
      </c>
      <c r="AL633" s="668">
        <f t="shared" si="148"/>
        <v>0</v>
      </c>
      <c r="AM633" s="670">
        <f>IF(Tableau7[[#This Row],[N° pièce]]="",0,(Tableau7[[#This Row],[hors TVA]]+(Tableau7[[#This Row],[hors TVA]]*Tableau7[[#This Row],[Taux TVA]])-(Tableau7[[#This Row],[hors TVA]]*Tableau7[[#This Row],[Taux TVA]]*Tableau7[[#This Row],[Régime TVA: Récupération]]))*Tableau7[[#This Row],[Type 1]])</f>
        <v>0</v>
      </c>
      <c r="AN633" s="670">
        <f>IF(Tableau7[[#This Row],[N° pièce]]="",0,IF($K$2="pôle",((Tableau7[[#This Row],[hors TVA]]+(Tableau7[[#This Row],[hors TVA]]*Tableau7[[#This Row],[Taux TVA]])-(Tableau7[[#This Row],[hors TVA]]*Tableau7[[#This Row],[Taux TVA]]*Tableau7[[#This Row],[Régime TVA: Récupération]]))*Tableau7[[#This Row],[Type 2]]),0))</f>
        <v>0</v>
      </c>
      <c r="AO633" s="670">
        <f t="shared" si="151"/>
        <v>0</v>
      </c>
      <c r="AP633" s="255">
        <f t="shared" si="149"/>
        <v>0</v>
      </c>
      <c r="AQ633" s="506">
        <f t="shared" ref="AQ633:AQ655" si="152">IF(M633=0,0,AN633-AS633)</f>
        <v>0</v>
      </c>
      <c r="AR633" s="671"/>
      <c r="AS633" s="512"/>
      <c r="AT633" s="513" t="str">
        <f>IF(('1C TSsoustraitance'!AP350*FICHE!C$14&lt;J633),"Forfait limité à "&amp;FICHE!C$14&amp;"€/jour","")</f>
        <v/>
      </c>
      <c r="AU633" s="797"/>
      <c r="AV633" s="484"/>
      <c r="AW633" s="484"/>
      <c r="AX633" s="484"/>
      <c r="AY633" s="484"/>
      <c r="AZ633" s="484"/>
      <c r="BA633" s="4"/>
      <c r="BB633" s="4"/>
      <c r="BC633" s="4"/>
      <c r="BD633" s="4"/>
      <c r="BE633" s="4"/>
      <c r="BF633" s="4"/>
      <c r="BG633" s="4"/>
      <c r="BH633" s="4"/>
      <c r="BI633" s="4"/>
      <c r="BJ633" s="4"/>
      <c r="BK633" s="4"/>
      <c r="BL633" s="4"/>
      <c r="BM633" s="4"/>
      <c r="BN633" s="4"/>
      <c r="BO633" s="4"/>
      <c r="BP633" s="4"/>
      <c r="BQ633" s="4"/>
      <c r="BR633" s="4"/>
      <c r="BS633" s="4"/>
      <c r="BT633" s="4"/>
      <c r="BU633" s="4"/>
      <c r="BV633" s="4"/>
      <c r="BW633" s="4"/>
      <c r="BX633" s="4"/>
      <c r="BY633" s="4"/>
      <c r="BZ633" s="4"/>
      <c r="CA633" s="4"/>
      <c r="CB633" s="4"/>
      <c r="CC633" s="4"/>
      <c r="CD633" s="4"/>
      <c r="CE633" s="4"/>
      <c r="CF633" s="4"/>
      <c r="CG633" s="4"/>
      <c r="CH633" s="4"/>
      <c r="CI633" s="4"/>
      <c r="CJ633" s="4"/>
      <c r="CK633" s="4"/>
      <c r="CL633" s="4"/>
      <c r="CM633" s="4"/>
      <c r="CN633" s="4"/>
      <c r="CO633" s="4"/>
      <c r="CP633" s="4"/>
      <c r="CQ633" s="4"/>
      <c r="CR633" s="4"/>
      <c r="CS633" s="4"/>
      <c r="CT633" s="4"/>
      <c r="CU633" s="4"/>
      <c r="CV633" s="4"/>
      <c r="CW633" s="4"/>
      <c r="CX633" s="4"/>
      <c r="CY633" s="4"/>
      <c r="CZ633" s="4"/>
      <c r="DA633" s="4"/>
      <c r="DB633" s="4"/>
      <c r="DC633" s="4"/>
      <c r="DD633" s="4"/>
      <c r="DE633" s="4"/>
      <c r="DF633" s="4"/>
      <c r="DG633" s="4"/>
      <c r="DH633" s="4"/>
      <c r="DI633" s="4"/>
      <c r="DJ633" s="4"/>
      <c r="DK633" s="4"/>
      <c r="DL633" s="4"/>
      <c r="DM633" s="4"/>
      <c r="DN633" s="4"/>
      <c r="DO633" s="4"/>
      <c r="DP633" s="4"/>
      <c r="DQ633" s="4"/>
      <c r="DR633" s="4"/>
      <c r="DS633" s="4"/>
      <c r="DT633" s="4"/>
      <c r="DU633" s="4"/>
      <c r="DV633" s="4"/>
      <c r="DW633" s="4"/>
      <c r="DX633" s="4"/>
      <c r="DY633" s="4"/>
      <c r="DZ633" s="4"/>
      <c r="EA633" s="4"/>
      <c r="EB633" s="4"/>
      <c r="EC633" s="4"/>
      <c r="ED633" s="4"/>
      <c r="EE633" s="4"/>
      <c r="EF633" s="4"/>
      <c r="EG633" s="4"/>
      <c r="EH633" s="4"/>
      <c r="EI633" s="4"/>
      <c r="EJ633" s="4"/>
      <c r="EK633" s="4"/>
      <c r="EL633" s="4"/>
      <c r="EM633" s="4"/>
      <c r="EN633" s="4"/>
      <c r="EO633" s="4"/>
      <c r="EP633" s="4"/>
      <c r="EQ633" s="4"/>
      <c r="ER633" s="4"/>
      <c r="ES633" s="4"/>
      <c r="ET633" s="4"/>
      <c r="EU633" s="4"/>
      <c r="EV633" s="4"/>
      <c r="EW633" s="4"/>
      <c r="EX633" s="4"/>
      <c r="EY633" s="4"/>
      <c r="EZ633" s="4"/>
      <c r="FA633" s="4"/>
      <c r="FB633" s="4"/>
      <c r="FC633" s="4"/>
      <c r="FD633" s="4"/>
      <c r="FE633" s="4"/>
      <c r="FF633" s="4"/>
      <c r="FG633" s="4"/>
      <c r="FH633" s="4"/>
      <c r="FI633" s="4"/>
      <c r="FJ633" s="4"/>
      <c r="FK633" s="4"/>
      <c r="FL633" s="4"/>
      <c r="FM633" s="4"/>
      <c r="FN633" s="4"/>
      <c r="FO633" s="4"/>
      <c r="FP633" s="4"/>
      <c r="FQ633" s="4"/>
      <c r="FR633" s="4"/>
      <c r="FS633" s="4"/>
      <c r="FT633" s="4"/>
      <c r="FU633" s="4"/>
      <c r="FV633" s="4"/>
      <c r="FW633" s="4"/>
      <c r="FX633" s="4"/>
      <c r="FY633" s="4"/>
      <c r="FZ633" s="4"/>
      <c r="GA633" s="4"/>
      <c r="GB633" s="4"/>
      <c r="GC633" s="4"/>
      <c r="GD633" s="4"/>
      <c r="GE633" s="4"/>
      <c r="GF633" s="4"/>
      <c r="GG633" s="4"/>
      <c r="GH633" s="4"/>
      <c r="GI633" s="4"/>
      <c r="GJ633" s="4"/>
      <c r="GK633" s="4"/>
      <c r="GL633" s="4"/>
      <c r="GM633" s="4"/>
      <c r="GN633" s="4"/>
      <c r="GO633" s="4"/>
      <c r="GP633" s="4"/>
      <c r="GQ633" s="4"/>
      <c r="GR633" s="4"/>
      <c r="GS633" s="4"/>
      <c r="GT633" s="4"/>
      <c r="GU633" s="4"/>
      <c r="GV633" s="4"/>
      <c r="GW633" s="4"/>
      <c r="GX633" s="4"/>
      <c r="GY633" s="4"/>
      <c r="GZ633" s="4"/>
      <c r="HA633" s="4"/>
      <c r="HB633" s="4"/>
      <c r="HC633" s="4"/>
    </row>
    <row r="634" spans="1:211" s="380" customFormat="1" ht="13.9" customHeight="1">
      <c r="A634" s="828" t="str">
        <f>IF('1C TSsoustraitance'!$A351&lt;&gt;0,'1C TSsoustraitance'!$A351,"")</f>
        <v/>
      </c>
      <c r="B634" s="530"/>
      <c r="C634" s="513" t="str">
        <f>IF('1C TSsoustraitance'!$A351&lt;&gt;0,'1C TSsoustraitance'!$B351,"")</f>
        <v/>
      </c>
      <c r="D634" s="513" t="str">
        <f>IF('1C TSsoustraitance'!$A351&lt;&gt;0,'1C TSsoustraitance'!$C351,"")</f>
        <v/>
      </c>
      <c r="E634" s="684"/>
      <c r="F634" s="685"/>
      <c r="G634" s="666">
        <f>'1C TSsoustraitance'!$D351</f>
        <v>0</v>
      </c>
      <c r="H634" s="533">
        <v>0.21</v>
      </c>
      <c r="I634" s="533">
        <v>1</v>
      </c>
      <c r="J634" s="534"/>
      <c r="K634" s="667">
        <f t="shared" si="146"/>
        <v>0</v>
      </c>
      <c r="L634" s="668">
        <f>IF(OR('1C TSsoustraitance'!$D351="",'1C TSsoustraitance'!$AP351=0),0,IF(AND('1C TSsoustraitance'!$D351&lt;&gt;"",$K$2="Pôle",'1C TSsoustraitance'!$E351="OUI"),(('1C TSsoustraitance'!$F351+'1C TSsoustraitance'!$G351+'1C TSsoustraitance'!$H351+'1C TSsoustraitance'!$I351+'1C TSsoustraitance'!$M351)/'1C TSsoustraitance'!$R351),IF(AND('1C TSsoustraitance'!$D351&lt;&gt;"",$K$2="Pôle",'1C TSsoustraitance'!$E351="NON"),(('1C TSsoustraitance'!$F351+'1C TSsoustraitance'!$G351+'1C TSsoustraitance'!$H351+'1C TSsoustraitance'!$I351+'1C TSsoustraitance'!$M351)/'1C TSsoustraitance'!$AP351),IF(AND('1C TSsoustraitance'!$D351&lt;&gt;"",$K$2&lt;&gt;"Pôle",'1C TSsoustraitance'!$E351="OUI"),(('1C TSsoustraitance'!$F351+'1C TSsoustraitance'!$G351+'1C TSsoustraitance'!$H351+'1C TSsoustraitance'!$I351+'1C TSsoustraitance'!$J351+'1C TSsoustraitance'!$K351+'1C TSsoustraitance'!$L351+'1C TSsoustraitance'!$M351+'1C TSsoustraitance'!$N351+'1C TSsoustraitance'!$O351+'1C TSsoustraitance'!$P351+'1C TSsoustraitance'!$Q351)/'1C TSsoustraitance'!$R351),IF(AND('1C TSsoustraitance'!$D351&lt;&gt;"",$K$2&lt;&gt;"Pôle",'1C TSsoustraitance'!$E351="NON"),(('1C TSsoustraitance'!$F351+'1C TSsoustraitance'!$G351+'1C TSsoustraitance'!$H351+'1C TSsoustraitance'!$I351+'1C TSsoustraitance'!$J351+'1C TSsoustraitance'!$K351+'1C TSsoustraitance'!$L351+'1C TSsoustraitance'!$M351+'1C TSsoustraitance'!$N351+'1C TSsoustraitance'!$O351+'1C TSsoustraitance'!$P351+'1C TSsoustraitance'!$Q351))/'1C TSsoustraitance'!$AP351)))))</f>
        <v>0</v>
      </c>
      <c r="M634" s="668">
        <f>IF(OR('1C TSsoustraitance'!$D351="",'1C TSsoustraitance'!AP$13=0),0,IF(AND('1C TSsoustraitance'!$D351&lt;&gt;"",$K$2="Pôle",'1C TSsoustraitance'!$E351="OUI"),(('1C TSsoustraitance'!$J351+'1C TSsoustraitance'!$K351+'1C TSsoustraitance'!$L351)/'1C TSsoustraitance'!$R351),IF(AND('1C TSsoustraitance'!$D351&lt;&gt;"",$K$2="Pôle",'1C TSsoustraitance'!$E351="NON"),(('1C TSsoustraitance'!$J351+'1C TSsoustraitance'!$K351+'1C TSsoustraitance'!$L351)/'1C TSsoustraitance'!$AP351),IF(AND('1C TSsoustraitance'!$D351&lt;&gt;"",$K$2&lt;&gt;"Pôle"),0))))</f>
        <v>0</v>
      </c>
      <c r="N634" s="668">
        <f t="shared" si="144"/>
        <v>0</v>
      </c>
      <c r="O634" s="669">
        <f>IF(OR('1C TSsoustraitance'!$D351="",'1C TSsoustraitance'!$E351="OUI",'1C TSsoustraitance'!$AP351=0),0,(('1C TSsoustraitance'!$S351)/'1C TSsoustraitance'!$AP351))</f>
        <v>0</v>
      </c>
      <c r="P634" s="669">
        <f>IF(OR('1C TSsoustraitance'!$D351="",'1C TSsoustraitance'!$E351="OUI",'1C TSsoustraitance'!$AP351=0),0,(('1C TSsoustraitance'!$T351)/'1C TSsoustraitance'!$AP351))</f>
        <v>0</v>
      </c>
      <c r="Q634" s="669">
        <f>IF(OR('1C TSsoustraitance'!$D351="",'1C TSsoustraitance'!$E351="OUI",'1C TSsoustraitance'!$AP351=0),0,(('1C TSsoustraitance'!$U351)/'1C TSsoustraitance'!$AP351))</f>
        <v>0</v>
      </c>
      <c r="R634" s="669">
        <f>IF(OR('1C TSsoustraitance'!$D351="",'1C TSsoustraitance'!$E351="OUI",'1C TSsoustraitance'!$AP351=0),0,(('1C TSsoustraitance'!$V351)/'1C TSsoustraitance'!$AP351))</f>
        <v>0</v>
      </c>
      <c r="S634" s="669">
        <f>IF(OR('1C TSsoustraitance'!$D351="",'1C TSsoustraitance'!$E351="OUI",'1C TSsoustraitance'!$AP351=0),0,(('1C TSsoustraitance'!$W351)/'1C TSsoustraitance'!$AP351))</f>
        <v>0</v>
      </c>
      <c r="T634" s="669">
        <f>IF(OR('1C TSsoustraitance'!$D351="",'1C TSsoustraitance'!$E351="OUI",'1C TSsoustraitance'!$AP351=0),0,(('1C TSsoustraitance'!$X351)/'1C TSsoustraitance'!$AP351))</f>
        <v>0</v>
      </c>
      <c r="U634" s="669">
        <f>IF(OR('1C TSsoustraitance'!$D351="",'1C TSsoustraitance'!$E351="OUI",'1C TSsoustraitance'!$AP351=0),0,(('1C TSsoustraitance'!$Y351)/'1C TSsoustraitance'!$AP351))</f>
        <v>0</v>
      </c>
      <c r="V634" s="669">
        <f>IF(OR('1C TSsoustraitance'!$D351="",'1C TSsoustraitance'!$E351="OUI",'1C TSsoustraitance'!$AP351=0),0,(('1C TSsoustraitance'!$Z351)/'1C TSsoustraitance'!$AP351))</f>
        <v>0</v>
      </c>
      <c r="W634" s="669">
        <f>IF(OR('1C TSsoustraitance'!$D351="",'1C TSsoustraitance'!$E351="OUI",'1C TSsoustraitance'!$AP351=0),0,(('1C TSsoustraitance'!$AA351)/'1C TSsoustraitance'!$AP351))</f>
        <v>0</v>
      </c>
      <c r="X634" s="669">
        <f>IF(OR('1C TSsoustraitance'!$D351="",'1C TSsoustraitance'!$E351="OUI",'1C TSsoustraitance'!$AP351=0),0,(('1C TSsoustraitance'!$AB351)/'1C TSsoustraitance'!$AP351))</f>
        <v>0</v>
      </c>
      <c r="Y634" s="669">
        <f>IF(OR('1C TSsoustraitance'!$D351="",'1C TSsoustraitance'!$E351="OUI",'1C TSsoustraitance'!$AP351=0),0,(('1C TSsoustraitance'!$AC351)/'1C TSsoustraitance'!$AP351))</f>
        <v>0</v>
      </c>
      <c r="Z634" s="669">
        <f>IF(OR('1C TSsoustraitance'!$D351="",'1C TSsoustraitance'!$E351="OUI",'1C TSsoustraitance'!$AP351=0),0,(('1C TSsoustraitance'!$AD351)/'1C TSsoustraitance'!$AP351))</f>
        <v>0</v>
      </c>
      <c r="AA634" s="669">
        <f>IF(OR('1C TSsoustraitance'!$D351="",'1C TSsoustraitance'!$E351="OUI",'1C TSsoustraitance'!$AP351=0),0,(('1C TSsoustraitance'!$AE351)/'1C TSsoustraitance'!$AP351))</f>
        <v>0</v>
      </c>
      <c r="AB634" s="669">
        <f>IF(OR('1C TSsoustraitance'!$D351="",'1C TSsoustraitance'!$E351="OUI",'1C TSsoustraitance'!$AP351=0),0,(('1C TSsoustraitance'!$AF351)/'1C TSsoustraitance'!$AP351))</f>
        <v>0</v>
      </c>
      <c r="AC634" s="669">
        <f>IF(OR('1C TSsoustraitance'!$D351="",'1C TSsoustraitance'!$E351="OUI",'1C TSsoustraitance'!$AP351=0),0,(('1C TSsoustraitance'!$AG351)/'1C TSsoustraitance'!$AP351))</f>
        <v>0</v>
      </c>
      <c r="AD634" s="669">
        <f>IF(OR('1C TSsoustraitance'!$D351="",'1C TSsoustraitance'!$E351="OUI",'1C TSsoustraitance'!$AP351=0),0,(('1C TSsoustraitance'!$AH351)/'1C TSsoustraitance'!$AP351))</f>
        <v>0</v>
      </c>
      <c r="AE634" s="669">
        <f>IF(OR('1C TSsoustraitance'!$D351="",'1C TSsoustraitance'!$E351="OUI",'1C TSsoustraitance'!$AP351=0),0,(('1C TSsoustraitance'!$AI351)/'1C TSsoustraitance'!$AP351))</f>
        <v>0</v>
      </c>
      <c r="AF634" s="669">
        <f>IF(OR('1C TSsoustraitance'!$D351="",'1C TSsoustraitance'!$E351="OUI",'1C TSsoustraitance'!$AP351=0),0,(('1C TSsoustraitance'!$AJ351)/'1C TSsoustraitance'!$AP351))</f>
        <v>0</v>
      </c>
      <c r="AG634" s="669">
        <f>IF(OR('1C TSsoustraitance'!$D351="",'1C TSsoustraitance'!$E351="OUI",'1C TSsoustraitance'!$AP351=0),0,(('1C TSsoustraitance'!$AK351)/'1C TSsoustraitance'!$AP351))</f>
        <v>0</v>
      </c>
      <c r="AH634" s="669">
        <f>IF(OR('1C TSsoustraitance'!$D351="",'1C TSsoustraitance'!$E351="OUI",'1C TSsoustraitance'!$AP351=0),0,(('1C TSsoustraitance'!$AL351)/'1C TSsoustraitance'!$AP351))</f>
        <v>0</v>
      </c>
      <c r="AI634" s="669">
        <f>IF(OR('1C TSsoustraitance'!$D351="",'1C TSsoustraitance'!$E351="OUI",'1C TSsoustraitance'!$AP351=0),0,(('1C TSsoustraitance'!$AM351)/'1C TSsoustraitance'!$AP351))</f>
        <v>0</v>
      </c>
      <c r="AJ634" s="669">
        <f>IF(OR('1C TSsoustraitance'!$D351="",'1C TSsoustraitance'!$E351="OUI",'1C TSsoustraitance'!$AP351=0),0,(('1C TSsoustraitance'!$AN351)/'1C TSsoustraitance'!$AP351))</f>
        <v>0</v>
      </c>
      <c r="AK634" s="669">
        <f t="shared" si="147"/>
        <v>0</v>
      </c>
      <c r="AL634" s="668">
        <f t="shared" si="148"/>
        <v>0</v>
      </c>
      <c r="AM634" s="670">
        <f>IF(Tableau7[[#This Row],[N° pièce]]="",0,(Tableau7[[#This Row],[hors TVA]]+(Tableau7[[#This Row],[hors TVA]]*Tableau7[[#This Row],[Taux TVA]])-(Tableau7[[#This Row],[hors TVA]]*Tableau7[[#This Row],[Taux TVA]]*Tableau7[[#This Row],[Régime TVA: Récupération]]))*Tableau7[[#This Row],[Type 1]])</f>
        <v>0</v>
      </c>
      <c r="AN634" s="670">
        <f>IF(Tableau7[[#This Row],[N° pièce]]="",0,IF($K$2="pôle",((Tableau7[[#This Row],[hors TVA]]+(Tableau7[[#This Row],[hors TVA]]*Tableau7[[#This Row],[Taux TVA]])-(Tableau7[[#This Row],[hors TVA]]*Tableau7[[#This Row],[Taux TVA]]*Tableau7[[#This Row],[Régime TVA: Récupération]]))*Tableau7[[#This Row],[Type 2]]),0))</f>
        <v>0</v>
      </c>
      <c r="AO634" s="670">
        <f t="shared" si="151"/>
        <v>0</v>
      </c>
      <c r="AP634" s="255">
        <f t="shared" si="149"/>
        <v>0</v>
      </c>
      <c r="AQ634" s="506">
        <f t="shared" si="152"/>
        <v>0</v>
      </c>
      <c r="AR634" s="671"/>
      <c r="AS634" s="512"/>
      <c r="AT634" s="513" t="str">
        <f>IF(('1C TSsoustraitance'!AP351*FICHE!C$14&lt;J634),"Forfait limité à "&amp;FICHE!C$14&amp;"€/jour","")</f>
        <v/>
      </c>
      <c r="AU634" s="797"/>
      <c r="AV634" s="484"/>
      <c r="AW634" s="484"/>
      <c r="AX634" s="484"/>
      <c r="AY634" s="484"/>
      <c r="AZ634" s="484"/>
      <c r="BA634" s="4"/>
      <c r="BB634" s="4"/>
      <c r="BC634" s="4"/>
      <c r="BD634" s="4"/>
      <c r="BE634" s="4"/>
      <c r="BF634" s="4"/>
      <c r="BG634" s="4"/>
      <c r="BH634" s="4"/>
      <c r="BI634" s="4"/>
      <c r="BJ634" s="4"/>
      <c r="BK634" s="4"/>
      <c r="BL634" s="4"/>
      <c r="BM634" s="4"/>
      <c r="BN634" s="4"/>
      <c r="BO634" s="4"/>
      <c r="BP634" s="4"/>
      <c r="BQ634" s="4"/>
      <c r="BR634" s="4"/>
      <c r="BS634" s="4"/>
      <c r="BT634" s="4"/>
      <c r="BU634" s="4"/>
      <c r="BV634" s="4"/>
      <c r="BW634" s="4"/>
      <c r="BX634" s="4"/>
      <c r="BY634" s="4"/>
      <c r="BZ634" s="4"/>
      <c r="CA634" s="4"/>
      <c r="CB634" s="4"/>
      <c r="CC634" s="4"/>
      <c r="CD634" s="4"/>
      <c r="CE634" s="4"/>
      <c r="CF634" s="4"/>
      <c r="CG634" s="4"/>
      <c r="CH634" s="4"/>
      <c r="CI634" s="4"/>
      <c r="CJ634" s="4"/>
      <c r="CK634" s="4"/>
      <c r="CL634" s="4"/>
      <c r="CM634" s="4"/>
      <c r="CN634" s="4"/>
      <c r="CO634" s="4"/>
      <c r="CP634" s="4"/>
      <c r="CQ634" s="4"/>
      <c r="CR634" s="4"/>
      <c r="CS634" s="4"/>
      <c r="CT634" s="4"/>
      <c r="CU634" s="4"/>
      <c r="CV634" s="4"/>
      <c r="CW634" s="4"/>
      <c r="CX634" s="4"/>
      <c r="CY634" s="4"/>
      <c r="CZ634" s="4"/>
      <c r="DA634" s="4"/>
      <c r="DB634" s="4"/>
      <c r="DC634" s="4"/>
      <c r="DD634" s="4"/>
      <c r="DE634" s="4"/>
      <c r="DF634" s="4"/>
      <c r="DG634" s="4"/>
      <c r="DH634" s="4"/>
      <c r="DI634" s="4"/>
      <c r="DJ634" s="4"/>
      <c r="DK634" s="4"/>
      <c r="DL634" s="4"/>
      <c r="DM634" s="4"/>
      <c r="DN634" s="4"/>
      <c r="DO634" s="4"/>
      <c r="DP634" s="4"/>
      <c r="DQ634" s="4"/>
      <c r="DR634" s="4"/>
      <c r="DS634" s="4"/>
      <c r="DT634" s="4"/>
      <c r="DU634" s="4"/>
      <c r="DV634" s="4"/>
      <c r="DW634" s="4"/>
      <c r="DX634" s="4"/>
      <c r="DY634" s="4"/>
      <c r="DZ634" s="4"/>
      <c r="EA634" s="4"/>
      <c r="EB634" s="4"/>
      <c r="EC634" s="4"/>
      <c r="ED634" s="4"/>
      <c r="EE634" s="4"/>
      <c r="EF634" s="4"/>
      <c r="EG634" s="4"/>
      <c r="EH634" s="4"/>
      <c r="EI634" s="4"/>
      <c r="EJ634" s="4"/>
      <c r="EK634" s="4"/>
      <c r="EL634" s="4"/>
      <c r="EM634" s="4"/>
      <c r="EN634" s="4"/>
      <c r="EO634" s="4"/>
      <c r="EP634" s="4"/>
      <c r="EQ634" s="4"/>
      <c r="ER634" s="4"/>
      <c r="ES634" s="4"/>
      <c r="ET634" s="4"/>
      <c r="EU634" s="4"/>
      <c r="EV634" s="4"/>
      <c r="EW634" s="4"/>
      <c r="EX634" s="4"/>
      <c r="EY634" s="4"/>
      <c r="EZ634" s="4"/>
      <c r="FA634" s="4"/>
      <c r="FB634" s="4"/>
      <c r="FC634" s="4"/>
      <c r="FD634" s="4"/>
      <c r="FE634" s="4"/>
      <c r="FF634" s="4"/>
      <c r="FG634" s="4"/>
      <c r="FH634" s="4"/>
      <c r="FI634" s="4"/>
      <c r="FJ634" s="4"/>
      <c r="FK634" s="4"/>
      <c r="FL634" s="4"/>
      <c r="FM634" s="4"/>
      <c r="FN634" s="4"/>
      <c r="FO634" s="4"/>
      <c r="FP634" s="4"/>
      <c r="FQ634" s="4"/>
      <c r="FR634" s="4"/>
      <c r="FS634" s="4"/>
      <c r="FT634" s="4"/>
      <c r="FU634" s="4"/>
      <c r="FV634" s="4"/>
      <c r="FW634" s="4"/>
      <c r="FX634" s="4"/>
      <c r="FY634" s="4"/>
      <c r="FZ634" s="4"/>
      <c r="GA634" s="4"/>
      <c r="GB634" s="4"/>
      <c r="GC634" s="4"/>
      <c r="GD634" s="4"/>
      <c r="GE634" s="4"/>
      <c r="GF634" s="4"/>
      <c r="GG634" s="4"/>
      <c r="GH634" s="4"/>
      <c r="GI634" s="4"/>
      <c r="GJ634" s="4"/>
      <c r="GK634" s="4"/>
      <c r="GL634" s="4"/>
      <c r="GM634" s="4"/>
      <c r="GN634" s="4"/>
      <c r="GO634" s="4"/>
      <c r="GP634" s="4"/>
      <c r="GQ634" s="4"/>
      <c r="GR634" s="4"/>
      <c r="GS634" s="4"/>
      <c r="GT634" s="4"/>
      <c r="GU634" s="4"/>
      <c r="GV634" s="4"/>
      <c r="GW634" s="4"/>
      <c r="GX634" s="4"/>
      <c r="GY634" s="4"/>
      <c r="GZ634" s="4"/>
      <c r="HA634" s="4"/>
      <c r="HB634" s="4"/>
      <c r="HC634" s="4"/>
    </row>
    <row r="635" spans="1:211" s="380" customFormat="1" ht="13.9" customHeight="1">
      <c r="A635" s="828" t="str">
        <f>IF('1C TSsoustraitance'!$A352&lt;&gt;0,'1C TSsoustraitance'!$A352,"")</f>
        <v/>
      </c>
      <c r="B635" s="530"/>
      <c r="C635" s="513" t="str">
        <f>IF('1C TSsoustraitance'!$A352&lt;&gt;0,'1C TSsoustraitance'!$B352,"")</f>
        <v/>
      </c>
      <c r="D635" s="513" t="str">
        <f>IF('1C TSsoustraitance'!$A352&lt;&gt;0,'1C TSsoustraitance'!$C352,"")</f>
        <v/>
      </c>
      <c r="E635" s="684"/>
      <c r="F635" s="685"/>
      <c r="G635" s="666">
        <f>'1C TSsoustraitance'!$D352</f>
        <v>0</v>
      </c>
      <c r="H635" s="533">
        <v>0.21</v>
      </c>
      <c r="I635" s="533">
        <v>1</v>
      </c>
      <c r="J635" s="534"/>
      <c r="K635" s="667">
        <f t="shared" si="146"/>
        <v>0</v>
      </c>
      <c r="L635" s="668">
        <f>IF(OR('1C TSsoustraitance'!$D352="",'1C TSsoustraitance'!$AP352=0),0,IF(AND('1C TSsoustraitance'!$D352&lt;&gt;"",$K$2="Pôle",'1C TSsoustraitance'!$E352="OUI"),(('1C TSsoustraitance'!$F352+'1C TSsoustraitance'!$G352+'1C TSsoustraitance'!$H352+'1C TSsoustraitance'!$I352+'1C TSsoustraitance'!$M352)/'1C TSsoustraitance'!$R352),IF(AND('1C TSsoustraitance'!$D352&lt;&gt;"",$K$2="Pôle",'1C TSsoustraitance'!$E352="NON"),(('1C TSsoustraitance'!$F352+'1C TSsoustraitance'!$G352+'1C TSsoustraitance'!$H352+'1C TSsoustraitance'!$I352+'1C TSsoustraitance'!$M352)/'1C TSsoustraitance'!$AP352),IF(AND('1C TSsoustraitance'!$D352&lt;&gt;"",$K$2&lt;&gt;"Pôle",'1C TSsoustraitance'!$E352="OUI"),(('1C TSsoustraitance'!$F352+'1C TSsoustraitance'!$G352+'1C TSsoustraitance'!$H352+'1C TSsoustraitance'!$I352+'1C TSsoustraitance'!$J352+'1C TSsoustraitance'!$K352+'1C TSsoustraitance'!$L352+'1C TSsoustraitance'!$M352+'1C TSsoustraitance'!$N352+'1C TSsoustraitance'!$O352+'1C TSsoustraitance'!$P352+'1C TSsoustraitance'!$Q352)/'1C TSsoustraitance'!$R352),IF(AND('1C TSsoustraitance'!$D352&lt;&gt;"",$K$2&lt;&gt;"Pôle",'1C TSsoustraitance'!$E352="NON"),(('1C TSsoustraitance'!$F352+'1C TSsoustraitance'!$G352+'1C TSsoustraitance'!$H352+'1C TSsoustraitance'!$I352+'1C TSsoustraitance'!$J352+'1C TSsoustraitance'!$K352+'1C TSsoustraitance'!$L352+'1C TSsoustraitance'!$M352+'1C TSsoustraitance'!$N352+'1C TSsoustraitance'!$O352+'1C TSsoustraitance'!$P352+'1C TSsoustraitance'!$Q352))/'1C TSsoustraitance'!$AP352)))))</f>
        <v>0</v>
      </c>
      <c r="M635" s="668">
        <f>IF(OR('1C TSsoustraitance'!$D352="",'1C TSsoustraitance'!AP$13=0),0,IF(AND('1C TSsoustraitance'!$D352&lt;&gt;"",$K$2="Pôle",'1C TSsoustraitance'!$E352="OUI"),(('1C TSsoustraitance'!$J352+'1C TSsoustraitance'!$K352+'1C TSsoustraitance'!$L352)/'1C TSsoustraitance'!$R352),IF(AND('1C TSsoustraitance'!$D352&lt;&gt;"",$K$2="Pôle",'1C TSsoustraitance'!$E352="NON"),(('1C TSsoustraitance'!$J352+'1C TSsoustraitance'!$K352+'1C TSsoustraitance'!$L352)/'1C TSsoustraitance'!$AP352),IF(AND('1C TSsoustraitance'!$D352&lt;&gt;"",$K$2&lt;&gt;"Pôle"),0))))</f>
        <v>0</v>
      </c>
      <c r="N635" s="668">
        <f t="shared" si="144"/>
        <v>0</v>
      </c>
      <c r="O635" s="669">
        <f>IF(OR('1C TSsoustraitance'!$D352="",'1C TSsoustraitance'!$E352="OUI",'1C TSsoustraitance'!$AP352=0),0,(('1C TSsoustraitance'!$S352)/'1C TSsoustraitance'!$AP352))</f>
        <v>0</v>
      </c>
      <c r="P635" s="669">
        <f>IF(OR('1C TSsoustraitance'!$D352="",'1C TSsoustraitance'!$E352="OUI",'1C TSsoustraitance'!$AP352=0),0,(('1C TSsoustraitance'!$T352)/'1C TSsoustraitance'!$AP352))</f>
        <v>0</v>
      </c>
      <c r="Q635" s="669">
        <f>IF(OR('1C TSsoustraitance'!$D352="",'1C TSsoustraitance'!$E352="OUI",'1C TSsoustraitance'!$AP352=0),0,(('1C TSsoustraitance'!$U352)/'1C TSsoustraitance'!$AP352))</f>
        <v>0</v>
      </c>
      <c r="R635" s="669">
        <f>IF(OR('1C TSsoustraitance'!$D352="",'1C TSsoustraitance'!$E352="OUI",'1C TSsoustraitance'!$AP352=0),0,(('1C TSsoustraitance'!$V352)/'1C TSsoustraitance'!$AP352))</f>
        <v>0</v>
      </c>
      <c r="S635" s="669">
        <f>IF(OR('1C TSsoustraitance'!$D352="",'1C TSsoustraitance'!$E352="OUI",'1C TSsoustraitance'!$AP352=0),0,(('1C TSsoustraitance'!$W352)/'1C TSsoustraitance'!$AP352))</f>
        <v>0</v>
      </c>
      <c r="T635" s="669">
        <f>IF(OR('1C TSsoustraitance'!$D352="",'1C TSsoustraitance'!$E352="OUI",'1C TSsoustraitance'!$AP352=0),0,(('1C TSsoustraitance'!$X352)/'1C TSsoustraitance'!$AP352))</f>
        <v>0</v>
      </c>
      <c r="U635" s="669">
        <f>IF(OR('1C TSsoustraitance'!$D352="",'1C TSsoustraitance'!$E352="OUI",'1C TSsoustraitance'!$AP352=0),0,(('1C TSsoustraitance'!$Y352)/'1C TSsoustraitance'!$AP352))</f>
        <v>0</v>
      </c>
      <c r="V635" s="669">
        <f>IF(OR('1C TSsoustraitance'!$D352="",'1C TSsoustraitance'!$E352="OUI",'1C TSsoustraitance'!$AP352=0),0,(('1C TSsoustraitance'!$Z352)/'1C TSsoustraitance'!$AP352))</f>
        <v>0</v>
      </c>
      <c r="W635" s="669">
        <f>IF(OR('1C TSsoustraitance'!$D352="",'1C TSsoustraitance'!$E352="OUI",'1C TSsoustraitance'!$AP352=0),0,(('1C TSsoustraitance'!$AA352)/'1C TSsoustraitance'!$AP352))</f>
        <v>0</v>
      </c>
      <c r="X635" s="669">
        <f>IF(OR('1C TSsoustraitance'!$D352="",'1C TSsoustraitance'!$E352="OUI",'1C TSsoustraitance'!$AP352=0),0,(('1C TSsoustraitance'!$AB352)/'1C TSsoustraitance'!$AP352))</f>
        <v>0</v>
      </c>
      <c r="Y635" s="669">
        <f>IF(OR('1C TSsoustraitance'!$D352="",'1C TSsoustraitance'!$E352="OUI",'1C TSsoustraitance'!$AP352=0),0,(('1C TSsoustraitance'!$AC352)/'1C TSsoustraitance'!$AP352))</f>
        <v>0</v>
      </c>
      <c r="Z635" s="669">
        <f>IF(OR('1C TSsoustraitance'!$D352="",'1C TSsoustraitance'!$E352="OUI",'1C TSsoustraitance'!$AP352=0),0,(('1C TSsoustraitance'!$AD352)/'1C TSsoustraitance'!$AP352))</f>
        <v>0</v>
      </c>
      <c r="AA635" s="669">
        <f>IF(OR('1C TSsoustraitance'!$D352="",'1C TSsoustraitance'!$E352="OUI",'1C TSsoustraitance'!$AP352=0),0,(('1C TSsoustraitance'!$AE352)/'1C TSsoustraitance'!$AP352))</f>
        <v>0</v>
      </c>
      <c r="AB635" s="669">
        <f>IF(OR('1C TSsoustraitance'!$D352="",'1C TSsoustraitance'!$E352="OUI",'1C TSsoustraitance'!$AP352=0),0,(('1C TSsoustraitance'!$AF352)/'1C TSsoustraitance'!$AP352))</f>
        <v>0</v>
      </c>
      <c r="AC635" s="669">
        <f>IF(OR('1C TSsoustraitance'!$D352="",'1C TSsoustraitance'!$E352="OUI",'1C TSsoustraitance'!$AP352=0),0,(('1C TSsoustraitance'!$AG352)/'1C TSsoustraitance'!$AP352))</f>
        <v>0</v>
      </c>
      <c r="AD635" s="669">
        <f>IF(OR('1C TSsoustraitance'!$D352="",'1C TSsoustraitance'!$E352="OUI",'1C TSsoustraitance'!$AP352=0),0,(('1C TSsoustraitance'!$AH352)/'1C TSsoustraitance'!$AP352))</f>
        <v>0</v>
      </c>
      <c r="AE635" s="669">
        <f>IF(OR('1C TSsoustraitance'!$D352="",'1C TSsoustraitance'!$E352="OUI",'1C TSsoustraitance'!$AP352=0),0,(('1C TSsoustraitance'!$AI352)/'1C TSsoustraitance'!$AP352))</f>
        <v>0</v>
      </c>
      <c r="AF635" s="669">
        <f>IF(OR('1C TSsoustraitance'!$D352="",'1C TSsoustraitance'!$E352="OUI",'1C TSsoustraitance'!$AP352=0),0,(('1C TSsoustraitance'!$AJ352)/'1C TSsoustraitance'!$AP352))</f>
        <v>0</v>
      </c>
      <c r="AG635" s="669">
        <f>IF(OR('1C TSsoustraitance'!$D352="",'1C TSsoustraitance'!$E352="OUI",'1C TSsoustraitance'!$AP352=0),0,(('1C TSsoustraitance'!$AK352)/'1C TSsoustraitance'!$AP352))</f>
        <v>0</v>
      </c>
      <c r="AH635" s="669">
        <f>IF(OR('1C TSsoustraitance'!$D352="",'1C TSsoustraitance'!$E352="OUI",'1C TSsoustraitance'!$AP352=0),0,(('1C TSsoustraitance'!$AL352)/'1C TSsoustraitance'!$AP352))</f>
        <v>0</v>
      </c>
      <c r="AI635" s="669">
        <f>IF(OR('1C TSsoustraitance'!$D352="",'1C TSsoustraitance'!$E352="OUI",'1C TSsoustraitance'!$AP352=0),0,(('1C TSsoustraitance'!$AM352)/'1C TSsoustraitance'!$AP352))</f>
        <v>0</v>
      </c>
      <c r="AJ635" s="669">
        <f>IF(OR('1C TSsoustraitance'!$D352="",'1C TSsoustraitance'!$E352="OUI",'1C TSsoustraitance'!$AP352=0),0,(('1C TSsoustraitance'!$AN352)/'1C TSsoustraitance'!$AP352))</f>
        <v>0</v>
      </c>
      <c r="AK635" s="669">
        <f t="shared" si="147"/>
        <v>0</v>
      </c>
      <c r="AL635" s="668">
        <f t="shared" si="148"/>
        <v>0</v>
      </c>
      <c r="AM635" s="670">
        <f>IF(Tableau7[[#This Row],[N° pièce]]="",0,(Tableau7[[#This Row],[hors TVA]]+(Tableau7[[#This Row],[hors TVA]]*Tableau7[[#This Row],[Taux TVA]])-(Tableau7[[#This Row],[hors TVA]]*Tableau7[[#This Row],[Taux TVA]]*Tableau7[[#This Row],[Régime TVA: Récupération]]))*Tableau7[[#This Row],[Type 1]])</f>
        <v>0</v>
      </c>
      <c r="AN635" s="670">
        <f>IF(Tableau7[[#This Row],[N° pièce]]="",0,IF($K$2="pôle",((Tableau7[[#This Row],[hors TVA]]+(Tableau7[[#This Row],[hors TVA]]*Tableau7[[#This Row],[Taux TVA]])-(Tableau7[[#This Row],[hors TVA]]*Tableau7[[#This Row],[Taux TVA]]*Tableau7[[#This Row],[Régime TVA: Récupération]]))*Tableau7[[#This Row],[Type 2]]),0))</f>
        <v>0</v>
      </c>
      <c r="AO635" s="670">
        <f t="shared" si="151"/>
        <v>0</v>
      </c>
      <c r="AP635" s="255">
        <f t="shared" si="149"/>
        <v>0</v>
      </c>
      <c r="AQ635" s="506">
        <f t="shared" si="152"/>
        <v>0</v>
      </c>
      <c r="AR635" s="671"/>
      <c r="AS635" s="512"/>
      <c r="AT635" s="513" t="str">
        <f>IF(('1C TSsoustraitance'!AP352*FICHE!C$14&lt;J635),"Forfait limité à "&amp;FICHE!C$14&amp;"€/jour","")</f>
        <v/>
      </c>
      <c r="AU635" s="797"/>
      <c r="AV635" s="484"/>
      <c r="AW635" s="484"/>
      <c r="AX635" s="484"/>
      <c r="AY635" s="484"/>
      <c r="AZ635" s="484"/>
      <c r="BA635" s="4"/>
      <c r="BB635" s="4"/>
      <c r="BC635" s="4"/>
      <c r="BD635" s="4"/>
      <c r="BE635" s="4"/>
      <c r="BF635" s="4"/>
      <c r="BG635" s="4"/>
      <c r="BH635" s="4"/>
      <c r="BI635" s="4"/>
      <c r="BJ635" s="4"/>
      <c r="BK635" s="4"/>
      <c r="BL635" s="4"/>
      <c r="BM635" s="4"/>
      <c r="BN635" s="4"/>
      <c r="BO635" s="4"/>
      <c r="BP635" s="4"/>
      <c r="BQ635" s="4"/>
      <c r="BR635" s="4"/>
      <c r="BS635" s="4"/>
      <c r="BT635" s="4"/>
      <c r="BU635" s="4"/>
      <c r="BV635" s="4"/>
      <c r="BW635" s="4"/>
      <c r="BX635" s="4"/>
      <c r="BY635" s="4"/>
      <c r="BZ635" s="4"/>
      <c r="CA635" s="4"/>
      <c r="CB635" s="4"/>
      <c r="CC635" s="4"/>
      <c r="CD635" s="4"/>
      <c r="CE635" s="4"/>
      <c r="CF635" s="4"/>
      <c r="CG635" s="4"/>
      <c r="CH635" s="4"/>
      <c r="CI635" s="4"/>
      <c r="CJ635" s="4"/>
      <c r="CK635" s="4"/>
      <c r="CL635" s="4"/>
      <c r="CM635" s="4"/>
      <c r="CN635" s="4"/>
      <c r="CO635" s="4"/>
      <c r="CP635" s="4"/>
      <c r="CQ635" s="4"/>
      <c r="CR635" s="4"/>
      <c r="CS635" s="4"/>
      <c r="CT635" s="4"/>
      <c r="CU635" s="4"/>
      <c r="CV635" s="4"/>
      <c r="CW635" s="4"/>
      <c r="CX635" s="4"/>
      <c r="CY635" s="4"/>
      <c r="CZ635" s="4"/>
      <c r="DA635" s="4"/>
      <c r="DB635" s="4"/>
      <c r="DC635" s="4"/>
      <c r="DD635" s="4"/>
      <c r="DE635" s="4"/>
      <c r="DF635" s="4"/>
      <c r="DG635" s="4"/>
      <c r="DH635" s="4"/>
      <c r="DI635" s="4"/>
      <c r="DJ635" s="4"/>
      <c r="DK635" s="4"/>
      <c r="DL635" s="4"/>
      <c r="DM635" s="4"/>
      <c r="DN635" s="4"/>
      <c r="DO635" s="4"/>
      <c r="DP635" s="4"/>
      <c r="DQ635" s="4"/>
      <c r="DR635" s="4"/>
      <c r="DS635" s="4"/>
      <c r="DT635" s="4"/>
      <c r="DU635" s="4"/>
      <c r="DV635" s="4"/>
      <c r="DW635" s="4"/>
      <c r="DX635" s="4"/>
      <c r="DY635" s="4"/>
      <c r="DZ635" s="4"/>
      <c r="EA635" s="4"/>
      <c r="EB635" s="4"/>
      <c r="EC635" s="4"/>
      <c r="ED635" s="4"/>
      <c r="EE635" s="4"/>
      <c r="EF635" s="4"/>
      <c r="EG635" s="4"/>
      <c r="EH635" s="4"/>
      <c r="EI635" s="4"/>
      <c r="EJ635" s="4"/>
      <c r="EK635" s="4"/>
      <c r="EL635" s="4"/>
      <c r="EM635" s="4"/>
      <c r="EN635" s="4"/>
      <c r="EO635" s="4"/>
      <c r="EP635" s="4"/>
      <c r="EQ635" s="4"/>
      <c r="ER635" s="4"/>
      <c r="ES635" s="4"/>
      <c r="ET635" s="4"/>
      <c r="EU635" s="4"/>
      <c r="EV635" s="4"/>
      <c r="EW635" s="4"/>
      <c r="EX635" s="4"/>
      <c r="EY635" s="4"/>
      <c r="EZ635" s="4"/>
      <c r="FA635" s="4"/>
      <c r="FB635" s="4"/>
      <c r="FC635" s="4"/>
      <c r="FD635" s="4"/>
      <c r="FE635" s="4"/>
      <c r="FF635" s="4"/>
      <c r="FG635" s="4"/>
      <c r="FH635" s="4"/>
      <c r="FI635" s="4"/>
      <c r="FJ635" s="4"/>
      <c r="FK635" s="4"/>
      <c r="FL635" s="4"/>
      <c r="FM635" s="4"/>
      <c r="FN635" s="4"/>
      <c r="FO635" s="4"/>
      <c r="FP635" s="4"/>
      <c r="FQ635" s="4"/>
      <c r="FR635" s="4"/>
      <c r="FS635" s="4"/>
      <c r="FT635" s="4"/>
      <c r="FU635" s="4"/>
      <c r="FV635" s="4"/>
      <c r="FW635" s="4"/>
      <c r="FX635" s="4"/>
      <c r="FY635" s="4"/>
      <c r="FZ635" s="4"/>
      <c r="GA635" s="4"/>
      <c r="GB635" s="4"/>
      <c r="GC635" s="4"/>
      <c r="GD635" s="4"/>
      <c r="GE635" s="4"/>
      <c r="GF635" s="4"/>
      <c r="GG635" s="4"/>
      <c r="GH635" s="4"/>
      <c r="GI635" s="4"/>
      <c r="GJ635" s="4"/>
      <c r="GK635" s="4"/>
      <c r="GL635" s="4"/>
      <c r="GM635" s="4"/>
      <c r="GN635" s="4"/>
      <c r="GO635" s="4"/>
      <c r="GP635" s="4"/>
      <c r="GQ635" s="4"/>
      <c r="GR635" s="4"/>
      <c r="GS635" s="4"/>
      <c r="GT635" s="4"/>
      <c r="GU635" s="4"/>
      <c r="GV635" s="4"/>
      <c r="GW635" s="4"/>
      <c r="GX635" s="4"/>
      <c r="GY635" s="4"/>
      <c r="GZ635" s="4"/>
      <c r="HA635" s="4"/>
      <c r="HB635" s="4"/>
      <c r="HC635" s="4"/>
    </row>
    <row r="636" spans="1:211" s="380" customFormat="1" ht="13.9" customHeight="1">
      <c r="A636" s="828" t="str">
        <f>IF('1C TSsoustraitance'!$A353&lt;&gt;0,'1C TSsoustraitance'!$A353,"")</f>
        <v/>
      </c>
      <c r="B636" s="530"/>
      <c r="C636" s="513" t="str">
        <f>IF('1C TSsoustraitance'!$A353&lt;&gt;0,'1C TSsoustraitance'!$B353,"")</f>
        <v/>
      </c>
      <c r="D636" s="513" t="str">
        <f>IF('1C TSsoustraitance'!$A353&lt;&gt;0,'1C TSsoustraitance'!$C353,"")</f>
        <v/>
      </c>
      <c r="E636" s="684"/>
      <c r="F636" s="685"/>
      <c r="G636" s="666">
        <f>'1C TSsoustraitance'!$D353</f>
        <v>0</v>
      </c>
      <c r="H636" s="533">
        <v>0.21</v>
      </c>
      <c r="I636" s="533">
        <v>1</v>
      </c>
      <c r="J636" s="534"/>
      <c r="K636" s="667">
        <f t="shared" si="146"/>
        <v>0</v>
      </c>
      <c r="L636" s="668">
        <f>IF(OR('1C TSsoustraitance'!$D353="",'1C TSsoustraitance'!$AP353=0),0,IF(AND('1C TSsoustraitance'!$D353&lt;&gt;"",$K$2="Pôle",'1C TSsoustraitance'!$E353="OUI"),(('1C TSsoustraitance'!$F353+'1C TSsoustraitance'!$G353+'1C TSsoustraitance'!$H353+'1C TSsoustraitance'!$I353+'1C TSsoustraitance'!$M353)/'1C TSsoustraitance'!$R353),IF(AND('1C TSsoustraitance'!$D353&lt;&gt;"",$K$2="Pôle",'1C TSsoustraitance'!$E353="NON"),(('1C TSsoustraitance'!$F353+'1C TSsoustraitance'!$G353+'1C TSsoustraitance'!$H353+'1C TSsoustraitance'!$I353+'1C TSsoustraitance'!$M353)/'1C TSsoustraitance'!$AP353),IF(AND('1C TSsoustraitance'!$D353&lt;&gt;"",$K$2&lt;&gt;"Pôle",'1C TSsoustraitance'!$E353="OUI"),(('1C TSsoustraitance'!$F353+'1C TSsoustraitance'!$G353+'1C TSsoustraitance'!$H353+'1C TSsoustraitance'!$I353+'1C TSsoustraitance'!$J353+'1C TSsoustraitance'!$K353+'1C TSsoustraitance'!$L353+'1C TSsoustraitance'!$M353+'1C TSsoustraitance'!$N353+'1C TSsoustraitance'!$O353+'1C TSsoustraitance'!$P353+'1C TSsoustraitance'!$Q353)/'1C TSsoustraitance'!$R353),IF(AND('1C TSsoustraitance'!$D353&lt;&gt;"",$K$2&lt;&gt;"Pôle",'1C TSsoustraitance'!$E353="NON"),(('1C TSsoustraitance'!$F353+'1C TSsoustraitance'!$G353+'1C TSsoustraitance'!$H353+'1C TSsoustraitance'!$I353+'1C TSsoustraitance'!$J353+'1C TSsoustraitance'!$K353+'1C TSsoustraitance'!$L353+'1C TSsoustraitance'!$M353+'1C TSsoustraitance'!$N353+'1C TSsoustraitance'!$O353+'1C TSsoustraitance'!$P353+'1C TSsoustraitance'!$Q353))/'1C TSsoustraitance'!$AP353)))))</f>
        <v>0</v>
      </c>
      <c r="M636" s="668">
        <f>IF(OR('1C TSsoustraitance'!$D353="",'1C TSsoustraitance'!AP$13=0),0,IF(AND('1C TSsoustraitance'!$D353&lt;&gt;"",$K$2="Pôle",'1C TSsoustraitance'!$E353="OUI"),(('1C TSsoustraitance'!$J353+'1C TSsoustraitance'!$K353+'1C TSsoustraitance'!$L353)/'1C TSsoustraitance'!$R353),IF(AND('1C TSsoustraitance'!$D353&lt;&gt;"",$K$2="Pôle",'1C TSsoustraitance'!$E353="NON"),(('1C TSsoustraitance'!$J353+'1C TSsoustraitance'!$K353+'1C TSsoustraitance'!$L353)/'1C TSsoustraitance'!$AP353),IF(AND('1C TSsoustraitance'!$D353&lt;&gt;"",$K$2&lt;&gt;"Pôle"),0))))</f>
        <v>0</v>
      </c>
      <c r="N636" s="668">
        <f t="shared" si="144"/>
        <v>0</v>
      </c>
      <c r="O636" s="669">
        <f>IF(OR('1C TSsoustraitance'!$D353="",'1C TSsoustraitance'!$E353="OUI",'1C TSsoustraitance'!$AP353=0),0,(('1C TSsoustraitance'!$S353)/'1C TSsoustraitance'!$AP353))</f>
        <v>0</v>
      </c>
      <c r="P636" s="669">
        <f>IF(OR('1C TSsoustraitance'!$D353="",'1C TSsoustraitance'!$E353="OUI",'1C TSsoustraitance'!$AP353=0),0,(('1C TSsoustraitance'!$T353)/'1C TSsoustraitance'!$AP353))</f>
        <v>0</v>
      </c>
      <c r="Q636" s="669">
        <f>IF(OR('1C TSsoustraitance'!$D353="",'1C TSsoustraitance'!$E353="OUI",'1C TSsoustraitance'!$AP353=0),0,(('1C TSsoustraitance'!$U353)/'1C TSsoustraitance'!$AP353))</f>
        <v>0</v>
      </c>
      <c r="R636" s="669">
        <f>IF(OR('1C TSsoustraitance'!$D353="",'1C TSsoustraitance'!$E353="OUI",'1C TSsoustraitance'!$AP353=0),0,(('1C TSsoustraitance'!$V353)/'1C TSsoustraitance'!$AP353))</f>
        <v>0</v>
      </c>
      <c r="S636" s="669">
        <f>IF(OR('1C TSsoustraitance'!$D353="",'1C TSsoustraitance'!$E353="OUI",'1C TSsoustraitance'!$AP353=0),0,(('1C TSsoustraitance'!$W353)/'1C TSsoustraitance'!$AP353))</f>
        <v>0</v>
      </c>
      <c r="T636" s="669">
        <f>IF(OR('1C TSsoustraitance'!$D353="",'1C TSsoustraitance'!$E353="OUI",'1C TSsoustraitance'!$AP353=0),0,(('1C TSsoustraitance'!$X353)/'1C TSsoustraitance'!$AP353))</f>
        <v>0</v>
      </c>
      <c r="U636" s="669">
        <f>IF(OR('1C TSsoustraitance'!$D353="",'1C TSsoustraitance'!$E353="OUI",'1C TSsoustraitance'!$AP353=0),0,(('1C TSsoustraitance'!$Y353)/'1C TSsoustraitance'!$AP353))</f>
        <v>0</v>
      </c>
      <c r="V636" s="669">
        <f>IF(OR('1C TSsoustraitance'!$D353="",'1C TSsoustraitance'!$E353="OUI",'1C TSsoustraitance'!$AP353=0),0,(('1C TSsoustraitance'!$Z353)/'1C TSsoustraitance'!$AP353))</f>
        <v>0</v>
      </c>
      <c r="W636" s="669">
        <f>IF(OR('1C TSsoustraitance'!$D353="",'1C TSsoustraitance'!$E353="OUI",'1C TSsoustraitance'!$AP353=0),0,(('1C TSsoustraitance'!$AA353)/'1C TSsoustraitance'!$AP353))</f>
        <v>0</v>
      </c>
      <c r="X636" s="669">
        <f>IF(OR('1C TSsoustraitance'!$D353="",'1C TSsoustraitance'!$E353="OUI",'1C TSsoustraitance'!$AP353=0),0,(('1C TSsoustraitance'!$AB353)/'1C TSsoustraitance'!$AP353))</f>
        <v>0</v>
      </c>
      <c r="Y636" s="669">
        <f>IF(OR('1C TSsoustraitance'!$D353="",'1C TSsoustraitance'!$E353="OUI",'1C TSsoustraitance'!$AP353=0),0,(('1C TSsoustraitance'!$AC353)/'1C TSsoustraitance'!$AP353))</f>
        <v>0</v>
      </c>
      <c r="Z636" s="669">
        <f>IF(OR('1C TSsoustraitance'!$D353="",'1C TSsoustraitance'!$E353="OUI",'1C TSsoustraitance'!$AP353=0),0,(('1C TSsoustraitance'!$AD353)/'1C TSsoustraitance'!$AP353))</f>
        <v>0</v>
      </c>
      <c r="AA636" s="669">
        <f>IF(OR('1C TSsoustraitance'!$D353="",'1C TSsoustraitance'!$E353="OUI",'1C TSsoustraitance'!$AP353=0),0,(('1C TSsoustraitance'!$AE353)/'1C TSsoustraitance'!$AP353))</f>
        <v>0</v>
      </c>
      <c r="AB636" s="669">
        <f>IF(OR('1C TSsoustraitance'!$D353="",'1C TSsoustraitance'!$E353="OUI",'1C TSsoustraitance'!$AP353=0),0,(('1C TSsoustraitance'!$AF353)/'1C TSsoustraitance'!$AP353))</f>
        <v>0</v>
      </c>
      <c r="AC636" s="669">
        <f>IF(OR('1C TSsoustraitance'!$D353="",'1C TSsoustraitance'!$E353="OUI",'1C TSsoustraitance'!$AP353=0),0,(('1C TSsoustraitance'!$AG353)/'1C TSsoustraitance'!$AP353))</f>
        <v>0</v>
      </c>
      <c r="AD636" s="669">
        <f>IF(OR('1C TSsoustraitance'!$D353="",'1C TSsoustraitance'!$E353="OUI",'1C TSsoustraitance'!$AP353=0),0,(('1C TSsoustraitance'!$AH353)/'1C TSsoustraitance'!$AP353))</f>
        <v>0</v>
      </c>
      <c r="AE636" s="669">
        <f>IF(OR('1C TSsoustraitance'!$D353="",'1C TSsoustraitance'!$E353="OUI",'1C TSsoustraitance'!$AP353=0),0,(('1C TSsoustraitance'!$AI353)/'1C TSsoustraitance'!$AP353))</f>
        <v>0</v>
      </c>
      <c r="AF636" s="669">
        <f>IF(OR('1C TSsoustraitance'!$D353="",'1C TSsoustraitance'!$E353="OUI",'1C TSsoustraitance'!$AP353=0),0,(('1C TSsoustraitance'!$AJ353)/'1C TSsoustraitance'!$AP353))</f>
        <v>0</v>
      </c>
      <c r="AG636" s="669">
        <f>IF(OR('1C TSsoustraitance'!$D353="",'1C TSsoustraitance'!$E353="OUI",'1C TSsoustraitance'!$AP353=0),0,(('1C TSsoustraitance'!$AK353)/'1C TSsoustraitance'!$AP353))</f>
        <v>0</v>
      </c>
      <c r="AH636" s="669">
        <f>IF(OR('1C TSsoustraitance'!$D353="",'1C TSsoustraitance'!$E353="OUI",'1C TSsoustraitance'!$AP353=0),0,(('1C TSsoustraitance'!$AL353)/'1C TSsoustraitance'!$AP353))</f>
        <v>0</v>
      </c>
      <c r="AI636" s="669">
        <f>IF(OR('1C TSsoustraitance'!$D353="",'1C TSsoustraitance'!$E353="OUI",'1C TSsoustraitance'!$AP353=0),0,(('1C TSsoustraitance'!$AM353)/'1C TSsoustraitance'!$AP353))</f>
        <v>0</v>
      </c>
      <c r="AJ636" s="669">
        <f>IF(OR('1C TSsoustraitance'!$D353="",'1C TSsoustraitance'!$E353="OUI",'1C TSsoustraitance'!$AP353=0),0,(('1C TSsoustraitance'!$AN353)/'1C TSsoustraitance'!$AP353))</f>
        <v>0</v>
      </c>
      <c r="AK636" s="669">
        <f t="shared" si="147"/>
        <v>0</v>
      </c>
      <c r="AL636" s="668">
        <f t="shared" si="148"/>
        <v>0</v>
      </c>
      <c r="AM636" s="670">
        <f>IF(Tableau7[[#This Row],[N° pièce]]="",0,(Tableau7[[#This Row],[hors TVA]]+(Tableau7[[#This Row],[hors TVA]]*Tableau7[[#This Row],[Taux TVA]])-(Tableau7[[#This Row],[hors TVA]]*Tableau7[[#This Row],[Taux TVA]]*Tableau7[[#This Row],[Régime TVA: Récupération]]))*Tableau7[[#This Row],[Type 1]])</f>
        <v>0</v>
      </c>
      <c r="AN636" s="670">
        <f>IF(Tableau7[[#This Row],[N° pièce]]="",0,IF($K$2="pôle",((Tableau7[[#This Row],[hors TVA]]+(Tableau7[[#This Row],[hors TVA]]*Tableau7[[#This Row],[Taux TVA]])-(Tableau7[[#This Row],[hors TVA]]*Tableau7[[#This Row],[Taux TVA]]*Tableau7[[#This Row],[Régime TVA: Récupération]]))*Tableau7[[#This Row],[Type 2]]),0))</f>
        <v>0</v>
      </c>
      <c r="AO636" s="670">
        <f t="shared" si="151"/>
        <v>0</v>
      </c>
      <c r="AP636" s="255">
        <f t="shared" si="149"/>
        <v>0</v>
      </c>
      <c r="AQ636" s="506">
        <f t="shared" si="152"/>
        <v>0</v>
      </c>
      <c r="AR636" s="671"/>
      <c r="AS636" s="512"/>
      <c r="AT636" s="513" t="str">
        <f>IF(('1C TSsoustraitance'!AP353*FICHE!C$14&lt;J636),"Forfait limité à "&amp;FICHE!C$14&amp;"€/jour","")</f>
        <v/>
      </c>
      <c r="AU636" s="797"/>
      <c r="AV636" s="484"/>
      <c r="AW636" s="484"/>
      <c r="AX636" s="484"/>
      <c r="AY636" s="484"/>
      <c r="AZ636" s="484"/>
      <c r="BA636" s="4"/>
      <c r="BB636" s="4"/>
      <c r="BC636" s="4"/>
      <c r="BD636" s="4"/>
      <c r="BE636" s="4"/>
      <c r="BF636" s="4"/>
      <c r="BG636" s="4"/>
      <c r="BH636" s="4"/>
      <c r="BI636" s="4"/>
      <c r="BJ636" s="4"/>
      <c r="BK636" s="4"/>
      <c r="BL636" s="4"/>
      <c r="BM636" s="4"/>
      <c r="BN636" s="4"/>
      <c r="BO636" s="4"/>
      <c r="BP636" s="4"/>
      <c r="BQ636" s="4"/>
      <c r="BR636" s="4"/>
      <c r="BS636" s="4"/>
      <c r="BT636" s="4"/>
      <c r="BU636" s="4"/>
      <c r="BV636" s="4"/>
      <c r="BW636" s="4"/>
      <c r="BX636" s="4"/>
      <c r="BY636" s="4"/>
      <c r="BZ636" s="4"/>
      <c r="CA636" s="4"/>
      <c r="CB636" s="4"/>
      <c r="CC636" s="4"/>
      <c r="CD636" s="4"/>
      <c r="CE636" s="4"/>
      <c r="CF636" s="4"/>
      <c r="CG636" s="4"/>
      <c r="CH636" s="4"/>
      <c r="CI636" s="4"/>
      <c r="CJ636" s="4"/>
      <c r="CK636" s="4"/>
      <c r="CL636" s="4"/>
      <c r="CM636" s="4"/>
      <c r="CN636" s="4"/>
      <c r="CO636" s="4"/>
      <c r="CP636" s="4"/>
      <c r="CQ636" s="4"/>
      <c r="CR636" s="4"/>
      <c r="CS636" s="4"/>
      <c r="CT636" s="4"/>
      <c r="CU636" s="4"/>
      <c r="CV636" s="4"/>
      <c r="CW636" s="4"/>
      <c r="CX636" s="4"/>
      <c r="CY636" s="4"/>
      <c r="CZ636" s="4"/>
      <c r="DA636" s="4"/>
      <c r="DB636" s="4"/>
      <c r="DC636" s="4"/>
      <c r="DD636" s="4"/>
      <c r="DE636" s="4"/>
      <c r="DF636" s="4"/>
      <c r="DG636" s="4"/>
      <c r="DH636" s="4"/>
      <c r="DI636" s="4"/>
      <c r="DJ636" s="4"/>
      <c r="DK636" s="4"/>
      <c r="DL636" s="4"/>
      <c r="DM636" s="4"/>
      <c r="DN636" s="4"/>
      <c r="DO636" s="4"/>
      <c r="DP636" s="4"/>
      <c r="DQ636" s="4"/>
      <c r="DR636" s="4"/>
      <c r="DS636" s="4"/>
      <c r="DT636" s="4"/>
      <c r="DU636" s="4"/>
      <c r="DV636" s="4"/>
      <c r="DW636" s="4"/>
      <c r="DX636" s="4"/>
      <c r="DY636" s="4"/>
      <c r="DZ636" s="4"/>
      <c r="EA636" s="4"/>
      <c r="EB636" s="4"/>
      <c r="EC636" s="4"/>
      <c r="ED636" s="4"/>
      <c r="EE636" s="4"/>
      <c r="EF636" s="4"/>
      <c r="EG636" s="4"/>
      <c r="EH636" s="4"/>
      <c r="EI636" s="4"/>
      <c r="EJ636" s="4"/>
      <c r="EK636" s="4"/>
      <c r="EL636" s="4"/>
      <c r="EM636" s="4"/>
      <c r="EN636" s="4"/>
      <c r="EO636" s="4"/>
      <c r="EP636" s="4"/>
      <c r="EQ636" s="4"/>
      <c r="ER636" s="4"/>
      <c r="ES636" s="4"/>
      <c r="ET636" s="4"/>
      <c r="EU636" s="4"/>
      <c r="EV636" s="4"/>
      <c r="EW636" s="4"/>
      <c r="EX636" s="4"/>
      <c r="EY636" s="4"/>
      <c r="EZ636" s="4"/>
      <c r="FA636" s="4"/>
      <c r="FB636" s="4"/>
      <c r="FC636" s="4"/>
      <c r="FD636" s="4"/>
      <c r="FE636" s="4"/>
      <c r="FF636" s="4"/>
      <c r="FG636" s="4"/>
      <c r="FH636" s="4"/>
      <c r="FI636" s="4"/>
      <c r="FJ636" s="4"/>
      <c r="FK636" s="4"/>
      <c r="FL636" s="4"/>
      <c r="FM636" s="4"/>
      <c r="FN636" s="4"/>
      <c r="FO636" s="4"/>
      <c r="FP636" s="4"/>
      <c r="FQ636" s="4"/>
      <c r="FR636" s="4"/>
      <c r="FS636" s="4"/>
      <c r="FT636" s="4"/>
      <c r="FU636" s="4"/>
      <c r="FV636" s="4"/>
      <c r="FW636" s="4"/>
      <c r="FX636" s="4"/>
      <c r="FY636" s="4"/>
      <c r="FZ636" s="4"/>
      <c r="GA636" s="4"/>
      <c r="GB636" s="4"/>
      <c r="GC636" s="4"/>
      <c r="GD636" s="4"/>
      <c r="GE636" s="4"/>
      <c r="GF636" s="4"/>
      <c r="GG636" s="4"/>
      <c r="GH636" s="4"/>
      <c r="GI636" s="4"/>
      <c r="GJ636" s="4"/>
      <c r="GK636" s="4"/>
      <c r="GL636" s="4"/>
      <c r="GM636" s="4"/>
      <c r="GN636" s="4"/>
      <c r="GO636" s="4"/>
      <c r="GP636" s="4"/>
      <c r="GQ636" s="4"/>
      <c r="GR636" s="4"/>
      <c r="GS636" s="4"/>
      <c r="GT636" s="4"/>
      <c r="GU636" s="4"/>
      <c r="GV636" s="4"/>
      <c r="GW636" s="4"/>
      <c r="GX636" s="4"/>
      <c r="GY636" s="4"/>
      <c r="GZ636" s="4"/>
      <c r="HA636" s="4"/>
      <c r="HB636" s="4"/>
      <c r="HC636" s="4"/>
    </row>
    <row r="637" spans="1:211" s="380" customFormat="1" ht="13.9" customHeight="1">
      <c r="A637" s="828" t="str">
        <f>IF('1C TSsoustraitance'!$A354&lt;&gt;0,'1C TSsoustraitance'!$A354,"")</f>
        <v/>
      </c>
      <c r="B637" s="530"/>
      <c r="C637" s="513" t="str">
        <f>IF('1C TSsoustraitance'!$A354&lt;&gt;0,'1C TSsoustraitance'!$B354,"")</f>
        <v/>
      </c>
      <c r="D637" s="513" t="str">
        <f>IF('1C TSsoustraitance'!$A354&lt;&gt;0,'1C TSsoustraitance'!$C354,"")</f>
        <v/>
      </c>
      <c r="E637" s="684"/>
      <c r="F637" s="685"/>
      <c r="G637" s="666">
        <f>'1C TSsoustraitance'!$D354</f>
        <v>0</v>
      </c>
      <c r="H637" s="533">
        <v>0.21</v>
      </c>
      <c r="I637" s="533">
        <v>1</v>
      </c>
      <c r="J637" s="534"/>
      <c r="K637" s="667">
        <f t="shared" si="146"/>
        <v>0</v>
      </c>
      <c r="L637" s="668">
        <f>IF(OR('1C TSsoustraitance'!$D354="",'1C TSsoustraitance'!$AP354=0),0,IF(AND('1C TSsoustraitance'!$D354&lt;&gt;"",$K$2="Pôle",'1C TSsoustraitance'!$E354="OUI"),(('1C TSsoustraitance'!$F354+'1C TSsoustraitance'!$G354+'1C TSsoustraitance'!$H354+'1C TSsoustraitance'!$I354+'1C TSsoustraitance'!$M354)/'1C TSsoustraitance'!$R354),IF(AND('1C TSsoustraitance'!$D354&lt;&gt;"",$K$2="Pôle",'1C TSsoustraitance'!$E354="NON"),(('1C TSsoustraitance'!$F354+'1C TSsoustraitance'!$G354+'1C TSsoustraitance'!$H354+'1C TSsoustraitance'!$I354+'1C TSsoustraitance'!$M354)/'1C TSsoustraitance'!$AP354),IF(AND('1C TSsoustraitance'!$D354&lt;&gt;"",$K$2&lt;&gt;"Pôle",'1C TSsoustraitance'!$E354="OUI"),(('1C TSsoustraitance'!$F354+'1C TSsoustraitance'!$G354+'1C TSsoustraitance'!$H354+'1C TSsoustraitance'!$I354+'1C TSsoustraitance'!$J354+'1C TSsoustraitance'!$K354+'1C TSsoustraitance'!$L354+'1C TSsoustraitance'!$M354+'1C TSsoustraitance'!$N354+'1C TSsoustraitance'!$O354+'1C TSsoustraitance'!$P354+'1C TSsoustraitance'!$Q354)/'1C TSsoustraitance'!$R354),IF(AND('1C TSsoustraitance'!$D354&lt;&gt;"",$K$2&lt;&gt;"Pôle",'1C TSsoustraitance'!$E354="NON"),(('1C TSsoustraitance'!$F354+'1C TSsoustraitance'!$G354+'1C TSsoustraitance'!$H354+'1C TSsoustraitance'!$I354+'1C TSsoustraitance'!$J354+'1C TSsoustraitance'!$K354+'1C TSsoustraitance'!$L354+'1C TSsoustraitance'!$M354+'1C TSsoustraitance'!$N354+'1C TSsoustraitance'!$O354+'1C TSsoustraitance'!$P354+'1C TSsoustraitance'!$Q354))/'1C TSsoustraitance'!$AP354)))))</f>
        <v>0</v>
      </c>
      <c r="M637" s="668">
        <f>IF(OR('1C TSsoustraitance'!$D354="",'1C TSsoustraitance'!AP$13=0),0,IF(AND('1C TSsoustraitance'!$D354&lt;&gt;"",$K$2="Pôle",'1C TSsoustraitance'!$E354="OUI"),(('1C TSsoustraitance'!$J354+'1C TSsoustraitance'!$K354+'1C TSsoustraitance'!$L354)/'1C TSsoustraitance'!$R354),IF(AND('1C TSsoustraitance'!$D354&lt;&gt;"",$K$2="Pôle",'1C TSsoustraitance'!$E354="NON"),(('1C TSsoustraitance'!$J354+'1C TSsoustraitance'!$K354+'1C TSsoustraitance'!$L354)/'1C TSsoustraitance'!$AP354),IF(AND('1C TSsoustraitance'!$D354&lt;&gt;"",$K$2&lt;&gt;"Pôle"),0))))</f>
        <v>0</v>
      </c>
      <c r="N637" s="668">
        <f t="shared" si="144"/>
        <v>0</v>
      </c>
      <c r="O637" s="669">
        <f>IF(OR('1C TSsoustraitance'!$D354="",'1C TSsoustraitance'!$E354="OUI",'1C TSsoustraitance'!$AP354=0),0,(('1C TSsoustraitance'!$S354)/'1C TSsoustraitance'!$AP354))</f>
        <v>0</v>
      </c>
      <c r="P637" s="669">
        <f>IF(OR('1C TSsoustraitance'!$D354="",'1C TSsoustraitance'!$E354="OUI",'1C TSsoustraitance'!$AP354=0),0,(('1C TSsoustraitance'!$T354)/'1C TSsoustraitance'!$AP354))</f>
        <v>0</v>
      </c>
      <c r="Q637" s="669">
        <f>IF(OR('1C TSsoustraitance'!$D354="",'1C TSsoustraitance'!$E354="OUI",'1C TSsoustraitance'!$AP354=0),0,(('1C TSsoustraitance'!$U354)/'1C TSsoustraitance'!$AP354))</f>
        <v>0</v>
      </c>
      <c r="R637" s="669">
        <f>IF(OR('1C TSsoustraitance'!$D354="",'1C TSsoustraitance'!$E354="OUI",'1C TSsoustraitance'!$AP354=0),0,(('1C TSsoustraitance'!$V354)/'1C TSsoustraitance'!$AP354))</f>
        <v>0</v>
      </c>
      <c r="S637" s="669">
        <f>IF(OR('1C TSsoustraitance'!$D354="",'1C TSsoustraitance'!$E354="OUI",'1C TSsoustraitance'!$AP354=0),0,(('1C TSsoustraitance'!$W354)/'1C TSsoustraitance'!$AP354))</f>
        <v>0</v>
      </c>
      <c r="T637" s="669">
        <f>IF(OR('1C TSsoustraitance'!$D354="",'1C TSsoustraitance'!$E354="OUI",'1C TSsoustraitance'!$AP354=0),0,(('1C TSsoustraitance'!$X354)/'1C TSsoustraitance'!$AP354))</f>
        <v>0</v>
      </c>
      <c r="U637" s="669">
        <f>IF(OR('1C TSsoustraitance'!$D354="",'1C TSsoustraitance'!$E354="OUI",'1C TSsoustraitance'!$AP354=0),0,(('1C TSsoustraitance'!$Y354)/'1C TSsoustraitance'!$AP354))</f>
        <v>0</v>
      </c>
      <c r="V637" s="669">
        <f>IF(OR('1C TSsoustraitance'!$D354="",'1C TSsoustraitance'!$E354="OUI",'1C TSsoustraitance'!$AP354=0),0,(('1C TSsoustraitance'!$Z354)/'1C TSsoustraitance'!$AP354))</f>
        <v>0</v>
      </c>
      <c r="W637" s="669">
        <f>IF(OR('1C TSsoustraitance'!$D354="",'1C TSsoustraitance'!$E354="OUI",'1C TSsoustraitance'!$AP354=0),0,(('1C TSsoustraitance'!$AA354)/'1C TSsoustraitance'!$AP354))</f>
        <v>0</v>
      </c>
      <c r="X637" s="669">
        <f>IF(OR('1C TSsoustraitance'!$D354="",'1C TSsoustraitance'!$E354="OUI",'1C TSsoustraitance'!$AP354=0),0,(('1C TSsoustraitance'!$AB354)/'1C TSsoustraitance'!$AP354))</f>
        <v>0</v>
      </c>
      <c r="Y637" s="669">
        <f>IF(OR('1C TSsoustraitance'!$D354="",'1C TSsoustraitance'!$E354="OUI",'1C TSsoustraitance'!$AP354=0),0,(('1C TSsoustraitance'!$AC354)/'1C TSsoustraitance'!$AP354))</f>
        <v>0</v>
      </c>
      <c r="Z637" s="669">
        <f>IF(OR('1C TSsoustraitance'!$D354="",'1C TSsoustraitance'!$E354="OUI",'1C TSsoustraitance'!$AP354=0),0,(('1C TSsoustraitance'!$AD354)/'1C TSsoustraitance'!$AP354))</f>
        <v>0</v>
      </c>
      <c r="AA637" s="669">
        <f>IF(OR('1C TSsoustraitance'!$D354="",'1C TSsoustraitance'!$E354="OUI",'1C TSsoustraitance'!$AP354=0),0,(('1C TSsoustraitance'!$AE354)/'1C TSsoustraitance'!$AP354))</f>
        <v>0</v>
      </c>
      <c r="AB637" s="669">
        <f>IF(OR('1C TSsoustraitance'!$D354="",'1C TSsoustraitance'!$E354="OUI",'1C TSsoustraitance'!$AP354=0),0,(('1C TSsoustraitance'!$AF354)/'1C TSsoustraitance'!$AP354))</f>
        <v>0</v>
      </c>
      <c r="AC637" s="669">
        <f>IF(OR('1C TSsoustraitance'!$D354="",'1C TSsoustraitance'!$E354="OUI",'1C TSsoustraitance'!$AP354=0),0,(('1C TSsoustraitance'!$AG354)/'1C TSsoustraitance'!$AP354))</f>
        <v>0</v>
      </c>
      <c r="AD637" s="669">
        <f>IF(OR('1C TSsoustraitance'!$D354="",'1C TSsoustraitance'!$E354="OUI",'1C TSsoustraitance'!$AP354=0),0,(('1C TSsoustraitance'!$AH354)/'1C TSsoustraitance'!$AP354))</f>
        <v>0</v>
      </c>
      <c r="AE637" s="669">
        <f>IF(OR('1C TSsoustraitance'!$D354="",'1C TSsoustraitance'!$E354="OUI",'1C TSsoustraitance'!$AP354=0),0,(('1C TSsoustraitance'!$AI354)/'1C TSsoustraitance'!$AP354))</f>
        <v>0</v>
      </c>
      <c r="AF637" s="669">
        <f>IF(OR('1C TSsoustraitance'!$D354="",'1C TSsoustraitance'!$E354="OUI",'1C TSsoustraitance'!$AP354=0),0,(('1C TSsoustraitance'!$AJ354)/'1C TSsoustraitance'!$AP354))</f>
        <v>0</v>
      </c>
      <c r="AG637" s="669">
        <f>IF(OR('1C TSsoustraitance'!$D354="",'1C TSsoustraitance'!$E354="OUI",'1C TSsoustraitance'!$AP354=0),0,(('1C TSsoustraitance'!$AK354)/'1C TSsoustraitance'!$AP354))</f>
        <v>0</v>
      </c>
      <c r="AH637" s="669">
        <f>IF(OR('1C TSsoustraitance'!$D354="",'1C TSsoustraitance'!$E354="OUI",'1C TSsoustraitance'!$AP354=0),0,(('1C TSsoustraitance'!$AL354)/'1C TSsoustraitance'!$AP354))</f>
        <v>0</v>
      </c>
      <c r="AI637" s="669">
        <f>IF(OR('1C TSsoustraitance'!$D354="",'1C TSsoustraitance'!$E354="OUI",'1C TSsoustraitance'!$AP354=0),0,(('1C TSsoustraitance'!$AM354)/'1C TSsoustraitance'!$AP354))</f>
        <v>0</v>
      </c>
      <c r="AJ637" s="669">
        <f>IF(OR('1C TSsoustraitance'!$D354="",'1C TSsoustraitance'!$E354="OUI",'1C TSsoustraitance'!$AP354=0),0,(('1C TSsoustraitance'!$AN354)/'1C TSsoustraitance'!$AP354))</f>
        <v>0</v>
      </c>
      <c r="AK637" s="669">
        <f t="shared" si="147"/>
        <v>0</v>
      </c>
      <c r="AL637" s="668">
        <f t="shared" si="148"/>
        <v>0</v>
      </c>
      <c r="AM637" s="670">
        <f>IF(Tableau7[[#This Row],[N° pièce]]="",0,(Tableau7[[#This Row],[hors TVA]]+(Tableau7[[#This Row],[hors TVA]]*Tableau7[[#This Row],[Taux TVA]])-(Tableau7[[#This Row],[hors TVA]]*Tableau7[[#This Row],[Taux TVA]]*Tableau7[[#This Row],[Régime TVA: Récupération]]))*Tableau7[[#This Row],[Type 1]])</f>
        <v>0</v>
      </c>
      <c r="AN637" s="670">
        <f>IF(Tableau7[[#This Row],[N° pièce]]="",0,IF($K$2="pôle",((Tableau7[[#This Row],[hors TVA]]+(Tableau7[[#This Row],[hors TVA]]*Tableau7[[#This Row],[Taux TVA]])-(Tableau7[[#This Row],[hors TVA]]*Tableau7[[#This Row],[Taux TVA]]*Tableau7[[#This Row],[Régime TVA: Récupération]]))*Tableau7[[#This Row],[Type 2]]),0))</f>
        <v>0</v>
      </c>
      <c r="AO637" s="670">
        <f t="shared" si="151"/>
        <v>0</v>
      </c>
      <c r="AP637" s="255">
        <f t="shared" si="149"/>
        <v>0</v>
      </c>
      <c r="AQ637" s="506">
        <f t="shared" si="152"/>
        <v>0</v>
      </c>
      <c r="AR637" s="671"/>
      <c r="AS637" s="512"/>
      <c r="AT637" s="513" t="str">
        <f>IF(('1C TSsoustraitance'!AP354*FICHE!C$14&lt;J637),"Forfait limité à "&amp;FICHE!C$14&amp;"€/jour","")</f>
        <v/>
      </c>
      <c r="AU637" s="797"/>
      <c r="AV637" s="484"/>
      <c r="AW637" s="484"/>
      <c r="AX637" s="484"/>
      <c r="AY637" s="484"/>
      <c r="AZ637" s="484"/>
      <c r="BA637" s="4"/>
      <c r="BB637" s="4"/>
      <c r="BC637" s="4"/>
      <c r="BD637" s="4"/>
      <c r="BE637" s="4"/>
      <c r="BF637" s="4"/>
      <c r="BG637" s="4"/>
      <c r="BH637" s="4"/>
      <c r="BI637" s="4"/>
      <c r="BJ637" s="4"/>
      <c r="BK637" s="4"/>
      <c r="BL637" s="4"/>
      <c r="BM637" s="4"/>
      <c r="BN637" s="4"/>
      <c r="BO637" s="4"/>
      <c r="BP637" s="4"/>
      <c r="BQ637" s="4"/>
      <c r="BR637" s="4"/>
      <c r="BS637" s="4"/>
      <c r="BT637" s="4"/>
      <c r="BU637" s="4"/>
      <c r="BV637" s="4"/>
      <c r="BW637" s="4"/>
      <c r="BX637" s="4"/>
      <c r="BY637" s="4"/>
      <c r="BZ637" s="4"/>
      <c r="CA637" s="4"/>
      <c r="CB637" s="4"/>
      <c r="CC637" s="4"/>
      <c r="CD637" s="4"/>
      <c r="CE637" s="4"/>
      <c r="CF637" s="4"/>
      <c r="CG637" s="4"/>
      <c r="CH637" s="4"/>
      <c r="CI637" s="4"/>
      <c r="CJ637" s="4"/>
      <c r="CK637" s="4"/>
      <c r="CL637" s="4"/>
      <c r="CM637" s="4"/>
      <c r="CN637" s="4"/>
      <c r="CO637" s="4"/>
      <c r="CP637" s="4"/>
      <c r="CQ637" s="4"/>
      <c r="CR637" s="4"/>
      <c r="CS637" s="4"/>
      <c r="CT637" s="4"/>
      <c r="CU637" s="4"/>
      <c r="CV637" s="4"/>
      <c r="CW637" s="4"/>
      <c r="CX637" s="4"/>
      <c r="CY637" s="4"/>
      <c r="CZ637" s="4"/>
      <c r="DA637" s="4"/>
      <c r="DB637" s="4"/>
      <c r="DC637" s="4"/>
      <c r="DD637" s="4"/>
      <c r="DE637" s="4"/>
      <c r="DF637" s="4"/>
      <c r="DG637" s="4"/>
      <c r="DH637" s="4"/>
      <c r="DI637" s="4"/>
      <c r="DJ637" s="4"/>
      <c r="DK637" s="4"/>
      <c r="DL637" s="4"/>
      <c r="DM637" s="4"/>
      <c r="DN637" s="4"/>
      <c r="DO637" s="4"/>
      <c r="DP637" s="4"/>
      <c r="DQ637" s="4"/>
      <c r="DR637" s="4"/>
      <c r="DS637" s="4"/>
      <c r="DT637" s="4"/>
      <c r="DU637" s="4"/>
      <c r="DV637" s="4"/>
      <c r="DW637" s="4"/>
      <c r="DX637" s="4"/>
      <c r="DY637" s="4"/>
      <c r="DZ637" s="4"/>
      <c r="EA637" s="4"/>
      <c r="EB637" s="4"/>
      <c r="EC637" s="4"/>
      <c r="ED637" s="4"/>
      <c r="EE637" s="4"/>
      <c r="EF637" s="4"/>
      <c r="EG637" s="4"/>
      <c r="EH637" s="4"/>
      <c r="EI637" s="4"/>
      <c r="EJ637" s="4"/>
      <c r="EK637" s="4"/>
      <c r="EL637" s="4"/>
      <c r="EM637" s="4"/>
      <c r="EN637" s="4"/>
      <c r="EO637" s="4"/>
      <c r="EP637" s="4"/>
      <c r="EQ637" s="4"/>
      <c r="ER637" s="4"/>
      <c r="ES637" s="4"/>
      <c r="ET637" s="4"/>
      <c r="EU637" s="4"/>
      <c r="EV637" s="4"/>
      <c r="EW637" s="4"/>
      <c r="EX637" s="4"/>
      <c r="EY637" s="4"/>
      <c r="EZ637" s="4"/>
      <c r="FA637" s="4"/>
      <c r="FB637" s="4"/>
      <c r="FC637" s="4"/>
      <c r="FD637" s="4"/>
      <c r="FE637" s="4"/>
      <c r="FF637" s="4"/>
      <c r="FG637" s="4"/>
      <c r="FH637" s="4"/>
      <c r="FI637" s="4"/>
      <c r="FJ637" s="4"/>
      <c r="FK637" s="4"/>
      <c r="FL637" s="4"/>
      <c r="FM637" s="4"/>
      <c r="FN637" s="4"/>
      <c r="FO637" s="4"/>
      <c r="FP637" s="4"/>
      <c r="FQ637" s="4"/>
      <c r="FR637" s="4"/>
      <c r="FS637" s="4"/>
      <c r="FT637" s="4"/>
      <c r="FU637" s="4"/>
      <c r="FV637" s="4"/>
      <c r="FW637" s="4"/>
      <c r="FX637" s="4"/>
      <c r="FY637" s="4"/>
      <c r="FZ637" s="4"/>
      <c r="GA637" s="4"/>
      <c r="GB637" s="4"/>
      <c r="GC637" s="4"/>
      <c r="GD637" s="4"/>
      <c r="GE637" s="4"/>
      <c r="GF637" s="4"/>
      <c r="GG637" s="4"/>
      <c r="GH637" s="4"/>
      <c r="GI637" s="4"/>
      <c r="GJ637" s="4"/>
      <c r="GK637" s="4"/>
      <c r="GL637" s="4"/>
      <c r="GM637" s="4"/>
      <c r="GN637" s="4"/>
      <c r="GO637" s="4"/>
      <c r="GP637" s="4"/>
      <c r="GQ637" s="4"/>
      <c r="GR637" s="4"/>
      <c r="GS637" s="4"/>
      <c r="GT637" s="4"/>
      <c r="GU637" s="4"/>
      <c r="GV637" s="4"/>
      <c r="GW637" s="4"/>
      <c r="GX637" s="4"/>
      <c r="GY637" s="4"/>
      <c r="GZ637" s="4"/>
      <c r="HA637" s="4"/>
      <c r="HB637" s="4"/>
      <c r="HC637" s="4"/>
    </row>
    <row r="638" spans="1:211" s="380" customFormat="1" ht="13.9" customHeight="1">
      <c r="A638" s="828" t="str">
        <f>IF('1C TSsoustraitance'!$A355&lt;&gt;0,'1C TSsoustraitance'!$A355,"")</f>
        <v/>
      </c>
      <c r="B638" s="530"/>
      <c r="C638" s="513" t="str">
        <f>IF('1C TSsoustraitance'!$A355&lt;&gt;0,'1C TSsoustraitance'!$B355,"")</f>
        <v/>
      </c>
      <c r="D638" s="513" t="str">
        <f>IF('1C TSsoustraitance'!$A355&lt;&gt;0,'1C TSsoustraitance'!$C355,"")</f>
        <v/>
      </c>
      <c r="E638" s="684"/>
      <c r="F638" s="685"/>
      <c r="G638" s="666">
        <f>'1C TSsoustraitance'!$D355</f>
        <v>0</v>
      </c>
      <c r="H638" s="533">
        <v>0.21</v>
      </c>
      <c r="I638" s="533">
        <v>1</v>
      </c>
      <c r="J638" s="534"/>
      <c r="K638" s="667">
        <f t="shared" si="146"/>
        <v>0</v>
      </c>
      <c r="L638" s="668">
        <f>IF(OR('1C TSsoustraitance'!$D355="",'1C TSsoustraitance'!$AP355=0),0,IF(AND('1C TSsoustraitance'!$D355&lt;&gt;"",$K$2="Pôle",'1C TSsoustraitance'!$E355="OUI"),(('1C TSsoustraitance'!$F355+'1C TSsoustraitance'!$G355+'1C TSsoustraitance'!$H355+'1C TSsoustraitance'!$I355+'1C TSsoustraitance'!$M355)/'1C TSsoustraitance'!$R355),IF(AND('1C TSsoustraitance'!$D355&lt;&gt;"",$K$2="Pôle",'1C TSsoustraitance'!$E355="NON"),(('1C TSsoustraitance'!$F355+'1C TSsoustraitance'!$G355+'1C TSsoustraitance'!$H355+'1C TSsoustraitance'!$I355+'1C TSsoustraitance'!$M355)/'1C TSsoustraitance'!$AP355),IF(AND('1C TSsoustraitance'!$D355&lt;&gt;"",$K$2&lt;&gt;"Pôle",'1C TSsoustraitance'!$E355="OUI"),(('1C TSsoustraitance'!$F355+'1C TSsoustraitance'!$G355+'1C TSsoustraitance'!$H355+'1C TSsoustraitance'!$I355+'1C TSsoustraitance'!$J355+'1C TSsoustraitance'!$K355+'1C TSsoustraitance'!$L355+'1C TSsoustraitance'!$M355+'1C TSsoustraitance'!$N355+'1C TSsoustraitance'!$O355+'1C TSsoustraitance'!$P355+'1C TSsoustraitance'!$Q355)/'1C TSsoustraitance'!$R355),IF(AND('1C TSsoustraitance'!$D355&lt;&gt;"",$K$2&lt;&gt;"Pôle",'1C TSsoustraitance'!$E355="NON"),(('1C TSsoustraitance'!$F355+'1C TSsoustraitance'!$G355+'1C TSsoustraitance'!$H355+'1C TSsoustraitance'!$I355+'1C TSsoustraitance'!$J355+'1C TSsoustraitance'!$K355+'1C TSsoustraitance'!$L355+'1C TSsoustraitance'!$M355+'1C TSsoustraitance'!$N355+'1C TSsoustraitance'!$O355+'1C TSsoustraitance'!$P355+'1C TSsoustraitance'!$Q355))/'1C TSsoustraitance'!$AP355)))))</f>
        <v>0</v>
      </c>
      <c r="M638" s="668">
        <f>IF(OR('1C TSsoustraitance'!$D355="",'1C TSsoustraitance'!AP$13=0),0,IF(AND('1C TSsoustraitance'!$D355&lt;&gt;"",$K$2="Pôle",'1C TSsoustraitance'!$E355="OUI"),(('1C TSsoustraitance'!$J355+'1C TSsoustraitance'!$K355+'1C TSsoustraitance'!$L355)/'1C TSsoustraitance'!$R355),IF(AND('1C TSsoustraitance'!$D355&lt;&gt;"",$K$2="Pôle",'1C TSsoustraitance'!$E355="NON"),(('1C TSsoustraitance'!$J355+'1C TSsoustraitance'!$K355+'1C TSsoustraitance'!$L355)/'1C TSsoustraitance'!$AP355),IF(AND('1C TSsoustraitance'!$D355&lt;&gt;"",$K$2&lt;&gt;"Pôle"),0))))</f>
        <v>0</v>
      </c>
      <c r="N638" s="668">
        <f t="shared" si="144"/>
        <v>0</v>
      </c>
      <c r="O638" s="669">
        <f>IF(OR('1C TSsoustraitance'!$D355="",'1C TSsoustraitance'!$E355="OUI",'1C TSsoustraitance'!$AP355=0),0,(('1C TSsoustraitance'!$S355)/'1C TSsoustraitance'!$AP355))</f>
        <v>0</v>
      </c>
      <c r="P638" s="669">
        <f>IF(OR('1C TSsoustraitance'!$D355="",'1C TSsoustraitance'!$E355="OUI",'1C TSsoustraitance'!$AP355=0),0,(('1C TSsoustraitance'!$T355)/'1C TSsoustraitance'!$AP355))</f>
        <v>0</v>
      </c>
      <c r="Q638" s="669">
        <f>IF(OR('1C TSsoustraitance'!$D355="",'1C TSsoustraitance'!$E355="OUI",'1C TSsoustraitance'!$AP355=0),0,(('1C TSsoustraitance'!$U355)/'1C TSsoustraitance'!$AP355))</f>
        <v>0</v>
      </c>
      <c r="R638" s="669">
        <f>IF(OR('1C TSsoustraitance'!$D355="",'1C TSsoustraitance'!$E355="OUI",'1C TSsoustraitance'!$AP355=0),0,(('1C TSsoustraitance'!$V355)/'1C TSsoustraitance'!$AP355))</f>
        <v>0</v>
      </c>
      <c r="S638" s="669">
        <f>IF(OR('1C TSsoustraitance'!$D355="",'1C TSsoustraitance'!$E355="OUI",'1C TSsoustraitance'!$AP355=0),0,(('1C TSsoustraitance'!$W355)/'1C TSsoustraitance'!$AP355))</f>
        <v>0</v>
      </c>
      <c r="T638" s="669">
        <f>IF(OR('1C TSsoustraitance'!$D355="",'1C TSsoustraitance'!$E355="OUI",'1C TSsoustraitance'!$AP355=0),0,(('1C TSsoustraitance'!$X355)/'1C TSsoustraitance'!$AP355))</f>
        <v>0</v>
      </c>
      <c r="U638" s="669">
        <f>IF(OR('1C TSsoustraitance'!$D355="",'1C TSsoustraitance'!$E355="OUI",'1C TSsoustraitance'!$AP355=0),0,(('1C TSsoustraitance'!$Y355)/'1C TSsoustraitance'!$AP355))</f>
        <v>0</v>
      </c>
      <c r="V638" s="669">
        <f>IF(OR('1C TSsoustraitance'!$D355="",'1C TSsoustraitance'!$E355="OUI",'1C TSsoustraitance'!$AP355=0),0,(('1C TSsoustraitance'!$Z355)/'1C TSsoustraitance'!$AP355))</f>
        <v>0</v>
      </c>
      <c r="W638" s="669">
        <f>IF(OR('1C TSsoustraitance'!$D355="",'1C TSsoustraitance'!$E355="OUI",'1C TSsoustraitance'!$AP355=0),0,(('1C TSsoustraitance'!$AA355)/'1C TSsoustraitance'!$AP355))</f>
        <v>0</v>
      </c>
      <c r="X638" s="669">
        <f>IF(OR('1C TSsoustraitance'!$D355="",'1C TSsoustraitance'!$E355="OUI",'1C TSsoustraitance'!$AP355=0),0,(('1C TSsoustraitance'!$AB355)/'1C TSsoustraitance'!$AP355))</f>
        <v>0</v>
      </c>
      <c r="Y638" s="669">
        <f>IF(OR('1C TSsoustraitance'!$D355="",'1C TSsoustraitance'!$E355="OUI",'1C TSsoustraitance'!$AP355=0),0,(('1C TSsoustraitance'!$AC355)/'1C TSsoustraitance'!$AP355))</f>
        <v>0</v>
      </c>
      <c r="Z638" s="669">
        <f>IF(OR('1C TSsoustraitance'!$D355="",'1C TSsoustraitance'!$E355="OUI",'1C TSsoustraitance'!$AP355=0),0,(('1C TSsoustraitance'!$AD355)/'1C TSsoustraitance'!$AP355))</f>
        <v>0</v>
      </c>
      <c r="AA638" s="669">
        <f>IF(OR('1C TSsoustraitance'!$D355="",'1C TSsoustraitance'!$E355="OUI",'1C TSsoustraitance'!$AP355=0),0,(('1C TSsoustraitance'!$AE355)/'1C TSsoustraitance'!$AP355))</f>
        <v>0</v>
      </c>
      <c r="AB638" s="669">
        <f>IF(OR('1C TSsoustraitance'!$D355="",'1C TSsoustraitance'!$E355="OUI",'1C TSsoustraitance'!$AP355=0),0,(('1C TSsoustraitance'!$AF355)/'1C TSsoustraitance'!$AP355))</f>
        <v>0</v>
      </c>
      <c r="AC638" s="669">
        <f>IF(OR('1C TSsoustraitance'!$D355="",'1C TSsoustraitance'!$E355="OUI",'1C TSsoustraitance'!$AP355=0),0,(('1C TSsoustraitance'!$AG355)/'1C TSsoustraitance'!$AP355))</f>
        <v>0</v>
      </c>
      <c r="AD638" s="669">
        <f>IF(OR('1C TSsoustraitance'!$D355="",'1C TSsoustraitance'!$E355="OUI",'1C TSsoustraitance'!$AP355=0),0,(('1C TSsoustraitance'!$AH355)/'1C TSsoustraitance'!$AP355))</f>
        <v>0</v>
      </c>
      <c r="AE638" s="669">
        <f>IF(OR('1C TSsoustraitance'!$D355="",'1C TSsoustraitance'!$E355="OUI",'1C TSsoustraitance'!$AP355=0),0,(('1C TSsoustraitance'!$AI355)/'1C TSsoustraitance'!$AP355))</f>
        <v>0</v>
      </c>
      <c r="AF638" s="669">
        <f>IF(OR('1C TSsoustraitance'!$D355="",'1C TSsoustraitance'!$E355="OUI",'1C TSsoustraitance'!$AP355=0),0,(('1C TSsoustraitance'!$AJ355)/'1C TSsoustraitance'!$AP355))</f>
        <v>0</v>
      </c>
      <c r="AG638" s="669">
        <f>IF(OR('1C TSsoustraitance'!$D355="",'1C TSsoustraitance'!$E355="OUI",'1C TSsoustraitance'!$AP355=0),0,(('1C TSsoustraitance'!$AK355)/'1C TSsoustraitance'!$AP355))</f>
        <v>0</v>
      </c>
      <c r="AH638" s="669">
        <f>IF(OR('1C TSsoustraitance'!$D355="",'1C TSsoustraitance'!$E355="OUI",'1C TSsoustraitance'!$AP355=0),0,(('1C TSsoustraitance'!$AL355)/'1C TSsoustraitance'!$AP355))</f>
        <v>0</v>
      </c>
      <c r="AI638" s="669">
        <f>IF(OR('1C TSsoustraitance'!$D355="",'1C TSsoustraitance'!$E355="OUI",'1C TSsoustraitance'!$AP355=0),0,(('1C TSsoustraitance'!$AM355)/'1C TSsoustraitance'!$AP355))</f>
        <v>0</v>
      </c>
      <c r="AJ638" s="669">
        <f>IF(OR('1C TSsoustraitance'!$D355="",'1C TSsoustraitance'!$E355="OUI",'1C TSsoustraitance'!$AP355=0),0,(('1C TSsoustraitance'!$AN355)/'1C TSsoustraitance'!$AP355))</f>
        <v>0</v>
      </c>
      <c r="AK638" s="669">
        <f t="shared" si="147"/>
        <v>0</v>
      </c>
      <c r="AL638" s="668">
        <f t="shared" si="148"/>
        <v>0</v>
      </c>
      <c r="AM638" s="670">
        <f>IF(Tableau7[[#This Row],[N° pièce]]="",0,(Tableau7[[#This Row],[hors TVA]]+(Tableau7[[#This Row],[hors TVA]]*Tableau7[[#This Row],[Taux TVA]])-(Tableau7[[#This Row],[hors TVA]]*Tableau7[[#This Row],[Taux TVA]]*Tableau7[[#This Row],[Régime TVA: Récupération]]))*Tableau7[[#This Row],[Type 1]])</f>
        <v>0</v>
      </c>
      <c r="AN638" s="670">
        <f>IF(Tableau7[[#This Row],[N° pièce]]="",0,IF($K$2="pôle",((Tableau7[[#This Row],[hors TVA]]+(Tableau7[[#This Row],[hors TVA]]*Tableau7[[#This Row],[Taux TVA]])-(Tableau7[[#This Row],[hors TVA]]*Tableau7[[#This Row],[Taux TVA]]*Tableau7[[#This Row],[Régime TVA: Récupération]]))*Tableau7[[#This Row],[Type 2]]),0))</f>
        <v>0</v>
      </c>
      <c r="AO638" s="670">
        <f t="shared" si="151"/>
        <v>0</v>
      </c>
      <c r="AP638" s="255">
        <f t="shared" si="149"/>
        <v>0</v>
      </c>
      <c r="AQ638" s="506">
        <f t="shared" si="152"/>
        <v>0</v>
      </c>
      <c r="AR638" s="671"/>
      <c r="AS638" s="512"/>
      <c r="AT638" s="513" t="str">
        <f>IF(('1C TSsoustraitance'!AP355*FICHE!C$14&lt;J638),"Forfait limité à "&amp;FICHE!C$14&amp;"€/jour","")</f>
        <v/>
      </c>
      <c r="AU638" s="797"/>
      <c r="AV638" s="484"/>
      <c r="AW638" s="484"/>
      <c r="AX638" s="484"/>
      <c r="AY638" s="484"/>
      <c r="AZ638" s="484"/>
      <c r="BA638" s="4"/>
      <c r="BB638" s="4"/>
      <c r="BC638" s="4"/>
      <c r="BD638" s="4"/>
      <c r="BE638" s="4"/>
      <c r="BF638" s="4"/>
      <c r="BG638" s="4"/>
      <c r="BH638" s="4"/>
      <c r="BI638" s="4"/>
      <c r="BJ638" s="4"/>
      <c r="BK638" s="4"/>
      <c r="BL638" s="4"/>
      <c r="BM638" s="4"/>
      <c r="BN638" s="4"/>
      <c r="BO638" s="4"/>
      <c r="BP638" s="4"/>
      <c r="BQ638" s="4"/>
      <c r="BR638" s="4"/>
      <c r="BS638" s="4"/>
      <c r="BT638" s="4"/>
      <c r="BU638" s="4"/>
      <c r="BV638" s="4"/>
      <c r="BW638" s="4"/>
      <c r="BX638" s="4"/>
      <c r="BY638" s="4"/>
      <c r="BZ638" s="4"/>
      <c r="CA638" s="4"/>
      <c r="CB638" s="4"/>
      <c r="CC638" s="4"/>
      <c r="CD638" s="4"/>
      <c r="CE638" s="4"/>
      <c r="CF638" s="4"/>
      <c r="CG638" s="4"/>
      <c r="CH638" s="4"/>
      <c r="CI638" s="4"/>
      <c r="CJ638" s="4"/>
      <c r="CK638" s="4"/>
      <c r="CL638" s="4"/>
      <c r="CM638" s="4"/>
      <c r="CN638" s="4"/>
      <c r="CO638" s="4"/>
      <c r="CP638" s="4"/>
      <c r="CQ638" s="4"/>
      <c r="CR638" s="4"/>
      <c r="CS638" s="4"/>
      <c r="CT638" s="4"/>
      <c r="CU638" s="4"/>
      <c r="CV638" s="4"/>
      <c r="CW638" s="4"/>
      <c r="CX638" s="4"/>
      <c r="CY638" s="4"/>
      <c r="CZ638" s="4"/>
      <c r="DA638" s="4"/>
      <c r="DB638" s="4"/>
      <c r="DC638" s="4"/>
      <c r="DD638" s="4"/>
      <c r="DE638" s="4"/>
      <c r="DF638" s="4"/>
      <c r="DG638" s="4"/>
      <c r="DH638" s="4"/>
      <c r="DI638" s="4"/>
      <c r="DJ638" s="4"/>
      <c r="DK638" s="4"/>
      <c r="DL638" s="4"/>
      <c r="DM638" s="4"/>
      <c r="DN638" s="4"/>
      <c r="DO638" s="4"/>
      <c r="DP638" s="4"/>
      <c r="DQ638" s="4"/>
      <c r="DR638" s="4"/>
      <c r="DS638" s="4"/>
      <c r="DT638" s="4"/>
      <c r="DU638" s="4"/>
      <c r="DV638" s="4"/>
      <c r="DW638" s="4"/>
      <c r="DX638" s="4"/>
      <c r="DY638" s="4"/>
      <c r="DZ638" s="4"/>
      <c r="EA638" s="4"/>
      <c r="EB638" s="4"/>
      <c r="EC638" s="4"/>
      <c r="ED638" s="4"/>
      <c r="EE638" s="4"/>
      <c r="EF638" s="4"/>
      <c r="EG638" s="4"/>
      <c r="EH638" s="4"/>
      <c r="EI638" s="4"/>
      <c r="EJ638" s="4"/>
      <c r="EK638" s="4"/>
      <c r="EL638" s="4"/>
      <c r="EM638" s="4"/>
      <c r="EN638" s="4"/>
      <c r="EO638" s="4"/>
      <c r="EP638" s="4"/>
      <c r="EQ638" s="4"/>
      <c r="ER638" s="4"/>
      <c r="ES638" s="4"/>
      <c r="ET638" s="4"/>
      <c r="EU638" s="4"/>
      <c r="EV638" s="4"/>
      <c r="EW638" s="4"/>
      <c r="EX638" s="4"/>
      <c r="EY638" s="4"/>
      <c r="EZ638" s="4"/>
      <c r="FA638" s="4"/>
      <c r="FB638" s="4"/>
      <c r="FC638" s="4"/>
      <c r="FD638" s="4"/>
      <c r="FE638" s="4"/>
      <c r="FF638" s="4"/>
      <c r="FG638" s="4"/>
      <c r="FH638" s="4"/>
      <c r="FI638" s="4"/>
      <c r="FJ638" s="4"/>
      <c r="FK638" s="4"/>
      <c r="FL638" s="4"/>
      <c r="FM638" s="4"/>
      <c r="FN638" s="4"/>
      <c r="FO638" s="4"/>
      <c r="FP638" s="4"/>
      <c r="FQ638" s="4"/>
      <c r="FR638" s="4"/>
      <c r="FS638" s="4"/>
      <c r="FT638" s="4"/>
      <c r="FU638" s="4"/>
      <c r="FV638" s="4"/>
      <c r="FW638" s="4"/>
      <c r="FX638" s="4"/>
      <c r="FY638" s="4"/>
      <c r="FZ638" s="4"/>
      <c r="GA638" s="4"/>
      <c r="GB638" s="4"/>
      <c r="GC638" s="4"/>
      <c r="GD638" s="4"/>
      <c r="GE638" s="4"/>
      <c r="GF638" s="4"/>
      <c r="GG638" s="4"/>
      <c r="GH638" s="4"/>
      <c r="GI638" s="4"/>
      <c r="GJ638" s="4"/>
      <c r="GK638" s="4"/>
      <c r="GL638" s="4"/>
      <c r="GM638" s="4"/>
      <c r="GN638" s="4"/>
      <c r="GO638" s="4"/>
      <c r="GP638" s="4"/>
      <c r="GQ638" s="4"/>
      <c r="GR638" s="4"/>
      <c r="GS638" s="4"/>
      <c r="GT638" s="4"/>
      <c r="GU638" s="4"/>
      <c r="GV638" s="4"/>
      <c r="GW638" s="4"/>
      <c r="GX638" s="4"/>
      <c r="GY638" s="4"/>
      <c r="GZ638" s="4"/>
      <c r="HA638" s="4"/>
      <c r="HB638" s="4"/>
      <c r="HC638" s="4"/>
    </row>
    <row r="639" spans="1:211" s="380" customFormat="1" ht="13.9" customHeight="1">
      <c r="A639" s="828" t="str">
        <f>IF('1C TSsoustraitance'!$A356&lt;&gt;0,'1C TSsoustraitance'!$A356,"")</f>
        <v/>
      </c>
      <c r="B639" s="530"/>
      <c r="C639" s="513" t="str">
        <f>IF('1C TSsoustraitance'!$A356&lt;&gt;0,'1C TSsoustraitance'!$B356,"")</f>
        <v/>
      </c>
      <c r="D639" s="513" t="str">
        <f>IF('1C TSsoustraitance'!$A356&lt;&gt;0,'1C TSsoustraitance'!$C356,"")</f>
        <v/>
      </c>
      <c r="E639" s="684"/>
      <c r="F639" s="685"/>
      <c r="G639" s="666">
        <f>'1C TSsoustraitance'!$D356</f>
        <v>0</v>
      </c>
      <c r="H639" s="533">
        <v>0.21</v>
      </c>
      <c r="I639" s="533">
        <v>1</v>
      </c>
      <c r="J639" s="534"/>
      <c r="K639" s="667">
        <f t="shared" si="146"/>
        <v>0</v>
      </c>
      <c r="L639" s="668">
        <f>IF(OR('1C TSsoustraitance'!$D356="",'1C TSsoustraitance'!$AP356=0),0,IF(AND('1C TSsoustraitance'!$D356&lt;&gt;"",$K$2="Pôle",'1C TSsoustraitance'!$E356="OUI"),(('1C TSsoustraitance'!$F356+'1C TSsoustraitance'!$G356+'1C TSsoustraitance'!$H356+'1C TSsoustraitance'!$I356+'1C TSsoustraitance'!$M356)/'1C TSsoustraitance'!$R356),IF(AND('1C TSsoustraitance'!$D356&lt;&gt;"",$K$2="Pôle",'1C TSsoustraitance'!$E356="NON"),(('1C TSsoustraitance'!$F356+'1C TSsoustraitance'!$G356+'1C TSsoustraitance'!$H356+'1C TSsoustraitance'!$I356+'1C TSsoustraitance'!$M356)/'1C TSsoustraitance'!$AP356),IF(AND('1C TSsoustraitance'!$D356&lt;&gt;"",$K$2&lt;&gt;"Pôle",'1C TSsoustraitance'!$E356="OUI"),(('1C TSsoustraitance'!$F356+'1C TSsoustraitance'!$G356+'1C TSsoustraitance'!$H356+'1C TSsoustraitance'!$I356+'1C TSsoustraitance'!$J356+'1C TSsoustraitance'!$K356+'1C TSsoustraitance'!$L356+'1C TSsoustraitance'!$M356+'1C TSsoustraitance'!$N356+'1C TSsoustraitance'!$O356+'1C TSsoustraitance'!$P356+'1C TSsoustraitance'!$Q356)/'1C TSsoustraitance'!$R356),IF(AND('1C TSsoustraitance'!$D356&lt;&gt;"",$K$2&lt;&gt;"Pôle",'1C TSsoustraitance'!$E356="NON"),(('1C TSsoustraitance'!$F356+'1C TSsoustraitance'!$G356+'1C TSsoustraitance'!$H356+'1C TSsoustraitance'!$I356+'1C TSsoustraitance'!$J356+'1C TSsoustraitance'!$K356+'1C TSsoustraitance'!$L356+'1C TSsoustraitance'!$M356+'1C TSsoustraitance'!$N356+'1C TSsoustraitance'!$O356+'1C TSsoustraitance'!$P356+'1C TSsoustraitance'!$Q356))/'1C TSsoustraitance'!$AP356)))))</f>
        <v>0</v>
      </c>
      <c r="M639" s="668">
        <f>IF(OR('1C TSsoustraitance'!$D356="",'1C TSsoustraitance'!AP$13=0),0,IF(AND('1C TSsoustraitance'!$D356&lt;&gt;"",$K$2="Pôle",'1C TSsoustraitance'!$E356="OUI"),(('1C TSsoustraitance'!$J356+'1C TSsoustraitance'!$K356+'1C TSsoustraitance'!$L356)/'1C TSsoustraitance'!$R356),IF(AND('1C TSsoustraitance'!$D356&lt;&gt;"",$K$2="Pôle",'1C TSsoustraitance'!$E356="NON"),(('1C TSsoustraitance'!$J356+'1C TSsoustraitance'!$K356+'1C TSsoustraitance'!$L356)/'1C TSsoustraitance'!$AP356),IF(AND('1C TSsoustraitance'!$D356&lt;&gt;"",$K$2&lt;&gt;"Pôle"),0))))</f>
        <v>0</v>
      </c>
      <c r="N639" s="668">
        <f t="shared" si="144"/>
        <v>0</v>
      </c>
      <c r="O639" s="669">
        <f>IF(OR('1C TSsoustraitance'!$D356="",'1C TSsoustraitance'!$E356="OUI",'1C TSsoustraitance'!$AP356=0),0,(('1C TSsoustraitance'!$S356)/'1C TSsoustraitance'!$AP356))</f>
        <v>0</v>
      </c>
      <c r="P639" s="669">
        <f>IF(OR('1C TSsoustraitance'!$D356="",'1C TSsoustraitance'!$E356="OUI",'1C TSsoustraitance'!$AP356=0),0,(('1C TSsoustraitance'!$T356)/'1C TSsoustraitance'!$AP356))</f>
        <v>0</v>
      </c>
      <c r="Q639" s="669">
        <f>IF(OR('1C TSsoustraitance'!$D356="",'1C TSsoustraitance'!$E356="OUI",'1C TSsoustraitance'!$AP356=0),0,(('1C TSsoustraitance'!$U356)/'1C TSsoustraitance'!$AP356))</f>
        <v>0</v>
      </c>
      <c r="R639" s="669">
        <f>IF(OR('1C TSsoustraitance'!$D356="",'1C TSsoustraitance'!$E356="OUI",'1C TSsoustraitance'!$AP356=0),0,(('1C TSsoustraitance'!$V356)/'1C TSsoustraitance'!$AP356))</f>
        <v>0</v>
      </c>
      <c r="S639" s="669">
        <f>IF(OR('1C TSsoustraitance'!$D356="",'1C TSsoustraitance'!$E356="OUI",'1C TSsoustraitance'!$AP356=0),0,(('1C TSsoustraitance'!$W356)/'1C TSsoustraitance'!$AP356))</f>
        <v>0</v>
      </c>
      <c r="T639" s="669">
        <f>IF(OR('1C TSsoustraitance'!$D356="",'1C TSsoustraitance'!$E356="OUI",'1C TSsoustraitance'!$AP356=0),0,(('1C TSsoustraitance'!$X356)/'1C TSsoustraitance'!$AP356))</f>
        <v>0</v>
      </c>
      <c r="U639" s="669">
        <f>IF(OR('1C TSsoustraitance'!$D356="",'1C TSsoustraitance'!$E356="OUI",'1C TSsoustraitance'!$AP356=0),0,(('1C TSsoustraitance'!$Y356)/'1C TSsoustraitance'!$AP356))</f>
        <v>0</v>
      </c>
      <c r="V639" s="669">
        <f>IF(OR('1C TSsoustraitance'!$D356="",'1C TSsoustraitance'!$E356="OUI",'1C TSsoustraitance'!$AP356=0),0,(('1C TSsoustraitance'!$Z356)/'1C TSsoustraitance'!$AP356))</f>
        <v>0</v>
      </c>
      <c r="W639" s="669">
        <f>IF(OR('1C TSsoustraitance'!$D356="",'1C TSsoustraitance'!$E356="OUI",'1C TSsoustraitance'!$AP356=0),0,(('1C TSsoustraitance'!$AA356)/'1C TSsoustraitance'!$AP356))</f>
        <v>0</v>
      </c>
      <c r="X639" s="669">
        <f>IF(OR('1C TSsoustraitance'!$D356="",'1C TSsoustraitance'!$E356="OUI",'1C TSsoustraitance'!$AP356=0),0,(('1C TSsoustraitance'!$AB356)/'1C TSsoustraitance'!$AP356))</f>
        <v>0</v>
      </c>
      <c r="Y639" s="669">
        <f>IF(OR('1C TSsoustraitance'!$D356="",'1C TSsoustraitance'!$E356="OUI",'1C TSsoustraitance'!$AP356=0),0,(('1C TSsoustraitance'!$AC356)/'1C TSsoustraitance'!$AP356))</f>
        <v>0</v>
      </c>
      <c r="Z639" s="669">
        <f>IF(OR('1C TSsoustraitance'!$D356="",'1C TSsoustraitance'!$E356="OUI",'1C TSsoustraitance'!$AP356=0),0,(('1C TSsoustraitance'!$AD356)/'1C TSsoustraitance'!$AP356))</f>
        <v>0</v>
      </c>
      <c r="AA639" s="669">
        <f>IF(OR('1C TSsoustraitance'!$D356="",'1C TSsoustraitance'!$E356="OUI",'1C TSsoustraitance'!$AP356=0),0,(('1C TSsoustraitance'!$AE356)/'1C TSsoustraitance'!$AP356))</f>
        <v>0</v>
      </c>
      <c r="AB639" s="669">
        <f>IF(OR('1C TSsoustraitance'!$D356="",'1C TSsoustraitance'!$E356="OUI",'1C TSsoustraitance'!$AP356=0),0,(('1C TSsoustraitance'!$AF356)/'1C TSsoustraitance'!$AP356))</f>
        <v>0</v>
      </c>
      <c r="AC639" s="669">
        <f>IF(OR('1C TSsoustraitance'!$D356="",'1C TSsoustraitance'!$E356="OUI",'1C TSsoustraitance'!$AP356=0),0,(('1C TSsoustraitance'!$AG356)/'1C TSsoustraitance'!$AP356))</f>
        <v>0</v>
      </c>
      <c r="AD639" s="669">
        <f>IF(OR('1C TSsoustraitance'!$D356="",'1C TSsoustraitance'!$E356="OUI",'1C TSsoustraitance'!$AP356=0),0,(('1C TSsoustraitance'!$AH356)/'1C TSsoustraitance'!$AP356))</f>
        <v>0</v>
      </c>
      <c r="AE639" s="669">
        <f>IF(OR('1C TSsoustraitance'!$D356="",'1C TSsoustraitance'!$E356="OUI",'1C TSsoustraitance'!$AP356=0),0,(('1C TSsoustraitance'!$AI356)/'1C TSsoustraitance'!$AP356))</f>
        <v>0</v>
      </c>
      <c r="AF639" s="669">
        <f>IF(OR('1C TSsoustraitance'!$D356="",'1C TSsoustraitance'!$E356="OUI",'1C TSsoustraitance'!$AP356=0),0,(('1C TSsoustraitance'!$AJ356)/'1C TSsoustraitance'!$AP356))</f>
        <v>0</v>
      </c>
      <c r="AG639" s="669">
        <f>IF(OR('1C TSsoustraitance'!$D356="",'1C TSsoustraitance'!$E356="OUI",'1C TSsoustraitance'!$AP356=0),0,(('1C TSsoustraitance'!$AK356)/'1C TSsoustraitance'!$AP356))</f>
        <v>0</v>
      </c>
      <c r="AH639" s="669">
        <f>IF(OR('1C TSsoustraitance'!$D356="",'1C TSsoustraitance'!$E356="OUI",'1C TSsoustraitance'!$AP356=0),0,(('1C TSsoustraitance'!$AL356)/'1C TSsoustraitance'!$AP356))</f>
        <v>0</v>
      </c>
      <c r="AI639" s="669">
        <f>IF(OR('1C TSsoustraitance'!$D356="",'1C TSsoustraitance'!$E356="OUI",'1C TSsoustraitance'!$AP356=0),0,(('1C TSsoustraitance'!$AM356)/'1C TSsoustraitance'!$AP356))</f>
        <v>0</v>
      </c>
      <c r="AJ639" s="669">
        <f>IF(OR('1C TSsoustraitance'!$D356="",'1C TSsoustraitance'!$E356="OUI",'1C TSsoustraitance'!$AP356=0),0,(('1C TSsoustraitance'!$AN356)/'1C TSsoustraitance'!$AP356))</f>
        <v>0</v>
      </c>
      <c r="AK639" s="669">
        <f t="shared" si="147"/>
        <v>0</v>
      </c>
      <c r="AL639" s="668">
        <f t="shared" si="148"/>
        <v>0</v>
      </c>
      <c r="AM639" s="670">
        <f>IF(Tableau7[[#This Row],[N° pièce]]="",0,(Tableau7[[#This Row],[hors TVA]]+(Tableau7[[#This Row],[hors TVA]]*Tableau7[[#This Row],[Taux TVA]])-(Tableau7[[#This Row],[hors TVA]]*Tableau7[[#This Row],[Taux TVA]]*Tableau7[[#This Row],[Régime TVA: Récupération]]))*Tableau7[[#This Row],[Type 1]])</f>
        <v>0</v>
      </c>
      <c r="AN639" s="670">
        <f>IF(Tableau7[[#This Row],[N° pièce]]="",0,IF($K$2="pôle",((Tableau7[[#This Row],[hors TVA]]+(Tableau7[[#This Row],[hors TVA]]*Tableau7[[#This Row],[Taux TVA]])-(Tableau7[[#This Row],[hors TVA]]*Tableau7[[#This Row],[Taux TVA]]*Tableau7[[#This Row],[Régime TVA: Récupération]]))*Tableau7[[#This Row],[Type 2]]),0))</f>
        <v>0</v>
      </c>
      <c r="AO639" s="670">
        <f t="shared" si="151"/>
        <v>0</v>
      </c>
      <c r="AP639" s="255">
        <f t="shared" si="149"/>
        <v>0</v>
      </c>
      <c r="AQ639" s="506">
        <f t="shared" si="152"/>
        <v>0</v>
      </c>
      <c r="AR639" s="671"/>
      <c r="AS639" s="512"/>
      <c r="AT639" s="513" t="str">
        <f>IF(('1C TSsoustraitance'!AP356*FICHE!C$14&lt;J639),"Forfait limité à "&amp;FICHE!C$14&amp;"€/jour","")</f>
        <v/>
      </c>
      <c r="AU639" s="797"/>
      <c r="AV639" s="484"/>
      <c r="AW639" s="484"/>
      <c r="AX639" s="484"/>
      <c r="AY639" s="484"/>
      <c r="AZ639" s="484"/>
      <c r="BA639" s="4"/>
      <c r="BB639" s="4"/>
      <c r="BC639" s="4"/>
      <c r="BD639" s="4"/>
      <c r="BE639" s="4"/>
      <c r="BF639" s="4"/>
      <c r="BG639" s="4"/>
      <c r="BH639" s="4"/>
      <c r="BI639" s="4"/>
      <c r="BJ639" s="4"/>
      <c r="BK639" s="4"/>
      <c r="BL639" s="4"/>
      <c r="BM639" s="4"/>
      <c r="BN639" s="4"/>
      <c r="BO639" s="4"/>
      <c r="BP639" s="4"/>
      <c r="BQ639" s="4"/>
      <c r="BR639" s="4"/>
      <c r="BS639" s="4"/>
      <c r="BT639" s="4"/>
      <c r="BU639" s="4"/>
      <c r="BV639" s="4"/>
      <c r="BW639" s="4"/>
      <c r="BX639" s="4"/>
      <c r="BY639" s="4"/>
      <c r="BZ639" s="4"/>
      <c r="CA639" s="4"/>
      <c r="CB639" s="4"/>
      <c r="CC639" s="4"/>
      <c r="CD639" s="4"/>
      <c r="CE639" s="4"/>
      <c r="CF639" s="4"/>
      <c r="CG639" s="4"/>
      <c r="CH639" s="4"/>
      <c r="CI639" s="4"/>
      <c r="CJ639" s="4"/>
      <c r="CK639" s="4"/>
      <c r="CL639" s="4"/>
      <c r="CM639" s="4"/>
      <c r="CN639" s="4"/>
      <c r="CO639" s="4"/>
      <c r="CP639" s="4"/>
      <c r="CQ639" s="4"/>
      <c r="CR639" s="4"/>
      <c r="CS639" s="4"/>
      <c r="CT639" s="4"/>
      <c r="CU639" s="4"/>
      <c r="CV639" s="4"/>
      <c r="CW639" s="4"/>
      <c r="CX639" s="4"/>
      <c r="CY639" s="4"/>
      <c r="CZ639" s="4"/>
      <c r="DA639" s="4"/>
      <c r="DB639" s="4"/>
      <c r="DC639" s="4"/>
      <c r="DD639" s="4"/>
      <c r="DE639" s="4"/>
      <c r="DF639" s="4"/>
      <c r="DG639" s="4"/>
      <c r="DH639" s="4"/>
      <c r="DI639" s="4"/>
      <c r="DJ639" s="4"/>
      <c r="DK639" s="4"/>
      <c r="DL639" s="4"/>
      <c r="DM639" s="4"/>
      <c r="DN639" s="4"/>
      <c r="DO639" s="4"/>
      <c r="DP639" s="4"/>
      <c r="DQ639" s="4"/>
      <c r="DR639" s="4"/>
      <c r="DS639" s="4"/>
      <c r="DT639" s="4"/>
      <c r="DU639" s="4"/>
      <c r="DV639" s="4"/>
      <c r="DW639" s="4"/>
      <c r="DX639" s="4"/>
      <c r="DY639" s="4"/>
      <c r="DZ639" s="4"/>
      <c r="EA639" s="4"/>
      <c r="EB639" s="4"/>
      <c r="EC639" s="4"/>
      <c r="ED639" s="4"/>
      <c r="EE639" s="4"/>
      <c r="EF639" s="4"/>
      <c r="EG639" s="4"/>
      <c r="EH639" s="4"/>
      <c r="EI639" s="4"/>
      <c r="EJ639" s="4"/>
      <c r="EK639" s="4"/>
      <c r="EL639" s="4"/>
      <c r="EM639" s="4"/>
      <c r="EN639" s="4"/>
      <c r="EO639" s="4"/>
      <c r="EP639" s="4"/>
      <c r="EQ639" s="4"/>
      <c r="ER639" s="4"/>
      <c r="ES639" s="4"/>
      <c r="ET639" s="4"/>
      <c r="EU639" s="4"/>
      <c r="EV639" s="4"/>
      <c r="EW639" s="4"/>
      <c r="EX639" s="4"/>
      <c r="EY639" s="4"/>
      <c r="EZ639" s="4"/>
      <c r="FA639" s="4"/>
      <c r="FB639" s="4"/>
      <c r="FC639" s="4"/>
      <c r="FD639" s="4"/>
      <c r="FE639" s="4"/>
      <c r="FF639" s="4"/>
      <c r="FG639" s="4"/>
      <c r="FH639" s="4"/>
      <c r="FI639" s="4"/>
      <c r="FJ639" s="4"/>
      <c r="FK639" s="4"/>
      <c r="FL639" s="4"/>
      <c r="FM639" s="4"/>
      <c r="FN639" s="4"/>
      <c r="FO639" s="4"/>
      <c r="FP639" s="4"/>
      <c r="FQ639" s="4"/>
      <c r="FR639" s="4"/>
      <c r="FS639" s="4"/>
      <c r="FT639" s="4"/>
      <c r="FU639" s="4"/>
      <c r="FV639" s="4"/>
      <c r="FW639" s="4"/>
      <c r="FX639" s="4"/>
      <c r="FY639" s="4"/>
      <c r="FZ639" s="4"/>
      <c r="GA639" s="4"/>
      <c r="GB639" s="4"/>
      <c r="GC639" s="4"/>
      <c r="GD639" s="4"/>
      <c r="GE639" s="4"/>
      <c r="GF639" s="4"/>
      <c r="GG639" s="4"/>
      <c r="GH639" s="4"/>
      <c r="GI639" s="4"/>
      <c r="GJ639" s="4"/>
      <c r="GK639" s="4"/>
      <c r="GL639" s="4"/>
      <c r="GM639" s="4"/>
      <c r="GN639" s="4"/>
      <c r="GO639" s="4"/>
      <c r="GP639" s="4"/>
      <c r="GQ639" s="4"/>
      <c r="GR639" s="4"/>
      <c r="GS639" s="4"/>
      <c r="GT639" s="4"/>
      <c r="GU639" s="4"/>
      <c r="GV639" s="4"/>
      <c r="GW639" s="4"/>
      <c r="GX639" s="4"/>
      <c r="GY639" s="4"/>
      <c r="GZ639" s="4"/>
      <c r="HA639" s="4"/>
      <c r="HB639" s="4"/>
      <c r="HC639" s="4"/>
    </row>
    <row r="640" spans="1:211" s="380" customFormat="1" ht="13.9" customHeight="1">
      <c r="A640" s="828" t="str">
        <f>IF('1C TSsoustraitance'!$A357&lt;&gt;0,'1C TSsoustraitance'!$A357,"")</f>
        <v/>
      </c>
      <c r="B640" s="530"/>
      <c r="C640" s="513" t="str">
        <f>IF('1C TSsoustraitance'!$A357&lt;&gt;0,'1C TSsoustraitance'!$B357,"")</f>
        <v/>
      </c>
      <c r="D640" s="513" t="str">
        <f>IF('1C TSsoustraitance'!$A357&lt;&gt;0,'1C TSsoustraitance'!$C357,"")</f>
        <v/>
      </c>
      <c r="E640" s="684"/>
      <c r="F640" s="685"/>
      <c r="G640" s="666">
        <f>'1C TSsoustraitance'!$D357</f>
        <v>0</v>
      </c>
      <c r="H640" s="533">
        <v>0.21</v>
      </c>
      <c r="I640" s="533">
        <v>1</v>
      </c>
      <c r="J640" s="534"/>
      <c r="K640" s="667">
        <f t="shared" si="146"/>
        <v>0</v>
      </c>
      <c r="L640" s="668">
        <f>IF(OR('1C TSsoustraitance'!$D357="",'1C TSsoustraitance'!$AP357=0),0,IF(AND('1C TSsoustraitance'!$D357&lt;&gt;"",$K$2="Pôle",'1C TSsoustraitance'!$E357="OUI"),(('1C TSsoustraitance'!$F357+'1C TSsoustraitance'!$G357+'1C TSsoustraitance'!$H357+'1C TSsoustraitance'!$I357+'1C TSsoustraitance'!$M357)/'1C TSsoustraitance'!$R357),IF(AND('1C TSsoustraitance'!$D357&lt;&gt;"",$K$2="Pôle",'1C TSsoustraitance'!$E357="NON"),(('1C TSsoustraitance'!$F357+'1C TSsoustraitance'!$G357+'1C TSsoustraitance'!$H357+'1C TSsoustraitance'!$I357+'1C TSsoustraitance'!$M357)/'1C TSsoustraitance'!$AP357),IF(AND('1C TSsoustraitance'!$D357&lt;&gt;"",$K$2&lt;&gt;"Pôle",'1C TSsoustraitance'!$E357="OUI"),(('1C TSsoustraitance'!$F357+'1C TSsoustraitance'!$G357+'1C TSsoustraitance'!$H357+'1C TSsoustraitance'!$I357+'1C TSsoustraitance'!$J357+'1C TSsoustraitance'!$K357+'1C TSsoustraitance'!$L357+'1C TSsoustraitance'!$M357+'1C TSsoustraitance'!$N357+'1C TSsoustraitance'!$O357+'1C TSsoustraitance'!$P357+'1C TSsoustraitance'!$Q357)/'1C TSsoustraitance'!$R357),IF(AND('1C TSsoustraitance'!$D357&lt;&gt;"",$K$2&lt;&gt;"Pôle",'1C TSsoustraitance'!$E357="NON"),(('1C TSsoustraitance'!$F357+'1C TSsoustraitance'!$G357+'1C TSsoustraitance'!$H357+'1C TSsoustraitance'!$I357+'1C TSsoustraitance'!$J357+'1C TSsoustraitance'!$K357+'1C TSsoustraitance'!$L357+'1C TSsoustraitance'!$M357+'1C TSsoustraitance'!$N357+'1C TSsoustraitance'!$O357+'1C TSsoustraitance'!$P357+'1C TSsoustraitance'!$Q357))/'1C TSsoustraitance'!$AP357)))))</f>
        <v>0</v>
      </c>
      <c r="M640" s="668">
        <f>IF(OR('1C TSsoustraitance'!$D357="",'1C TSsoustraitance'!AP$13=0),0,IF(AND('1C TSsoustraitance'!$D357&lt;&gt;"",$K$2="Pôle",'1C TSsoustraitance'!$E357="OUI"),(('1C TSsoustraitance'!$J357+'1C TSsoustraitance'!$K357+'1C TSsoustraitance'!$L357)/'1C TSsoustraitance'!$R357),IF(AND('1C TSsoustraitance'!$D357&lt;&gt;"",$K$2="Pôle",'1C TSsoustraitance'!$E357="NON"),(('1C TSsoustraitance'!$J357+'1C TSsoustraitance'!$K357+'1C TSsoustraitance'!$L357)/'1C TSsoustraitance'!$AP357),IF(AND('1C TSsoustraitance'!$D357&lt;&gt;"",$K$2&lt;&gt;"Pôle"),0))))</f>
        <v>0</v>
      </c>
      <c r="N640" s="668">
        <f t="shared" si="144"/>
        <v>0</v>
      </c>
      <c r="O640" s="669">
        <f>IF(OR('1C TSsoustraitance'!$D357="",'1C TSsoustraitance'!$E357="OUI",'1C TSsoustraitance'!$AP357=0),0,(('1C TSsoustraitance'!$S357)/'1C TSsoustraitance'!$AP357))</f>
        <v>0</v>
      </c>
      <c r="P640" s="669">
        <f>IF(OR('1C TSsoustraitance'!$D357="",'1C TSsoustraitance'!$E357="OUI",'1C TSsoustraitance'!$AP357=0),0,(('1C TSsoustraitance'!$T357)/'1C TSsoustraitance'!$AP357))</f>
        <v>0</v>
      </c>
      <c r="Q640" s="669">
        <f>IF(OR('1C TSsoustraitance'!$D357="",'1C TSsoustraitance'!$E357="OUI",'1C TSsoustraitance'!$AP357=0),0,(('1C TSsoustraitance'!$U357)/'1C TSsoustraitance'!$AP357))</f>
        <v>0</v>
      </c>
      <c r="R640" s="669">
        <f>IF(OR('1C TSsoustraitance'!$D357="",'1C TSsoustraitance'!$E357="OUI",'1C TSsoustraitance'!$AP357=0),0,(('1C TSsoustraitance'!$V357)/'1C TSsoustraitance'!$AP357))</f>
        <v>0</v>
      </c>
      <c r="S640" s="669">
        <f>IF(OR('1C TSsoustraitance'!$D357="",'1C TSsoustraitance'!$E357="OUI",'1C TSsoustraitance'!$AP357=0),0,(('1C TSsoustraitance'!$W357)/'1C TSsoustraitance'!$AP357))</f>
        <v>0</v>
      </c>
      <c r="T640" s="669">
        <f>IF(OR('1C TSsoustraitance'!$D357="",'1C TSsoustraitance'!$E357="OUI",'1C TSsoustraitance'!$AP357=0),0,(('1C TSsoustraitance'!$X357)/'1C TSsoustraitance'!$AP357))</f>
        <v>0</v>
      </c>
      <c r="U640" s="669">
        <f>IF(OR('1C TSsoustraitance'!$D357="",'1C TSsoustraitance'!$E357="OUI",'1C TSsoustraitance'!$AP357=0),0,(('1C TSsoustraitance'!$Y357)/'1C TSsoustraitance'!$AP357))</f>
        <v>0</v>
      </c>
      <c r="V640" s="669">
        <f>IF(OR('1C TSsoustraitance'!$D357="",'1C TSsoustraitance'!$E357="OUI",'1C TSsoustraitance'!$AP357=0),0,(('1C TSsoustraitance'!$Z357)/'1C TSsoustraitance'!$AP357))</f>
        <v>0</v>
      </c>
      <c r="W640" s="669">
        <f>IF(OR('1C TSsoustraitance'!$D357="",'1C TSsoustraitance'!$E357="OUI",'1C TSsoustraitance'!$AP357=0),0,(('1C TSsoustraitance'!$AA357)/'1C TSsoustraitance'!$AP357))</f>
        <v>0</v>
      </c>
      <c r="X640" s="669">
        <f>IF(OR('1C TSsoustraitance'!$D357="",'1C TSsoustraitance'!$E357="OUI",'1C TSsoustraitance'!$AP357=0),0,(('1C TSsoustraitance'!$AB357)/'1C TSsoustraitance'!$AP357))</f>
        <v>0</v>
      </c>
      <c r="Y640" s="669">
        <f>IF(OR('1C TSsoustraitance'!$D357="",'1C TSsoustraitance'!$E357="OUI",'1C TSsoustraitance'!$AP357=0),0,(('1C TSsoustraitance'!$AC357)/'1C TSsoustraitance'!$AP357))</f>
        <v>0</v>
      </c>
      <c r="Z640" s="669">
        <f>IF(OR('1C TSsoustraitance'!$D357="",'1C TSsoustraitance'!$E357="OUI",'1C TSsoustraitance'!$AP357=0),0,(('1C TSsoustraitance'!$AD357)/'1C TSsoustraitance'!$AP357))</f>
        <v>0</v>
      </c>
      <c r="AA640" s="669">
        <f>IF(OR('1C TSsoustraitance'!$D357="",'1C TSsoustraitance'!$E357="OUI",'1C TSsoustraitance'!$AP357=0),0,(('1C TSsoustraitance'!$AE357)/'1C TSsoustraitance'!$AP357))</f>
        <v>0</v>
      </c>
      <c r="AB640" s="669">
        <f>IF(OR('1C TSsoustraitance'!$D357="",'1C TSsoustraitance'!$E357="OUI",'1C TSsoustraitance'!$AP357=0),0,(('1C TSsoustraitance'!$AF357)/'1C TSsoustraitance'!$AP357))</f>
        <v>0</v>
      </c>
      <c r="AC640" s="669">
        <f>IF(OR('1C TSsoustraitance'!$D357="",'1C TSsoustraitance'!$E357="OUI",'1C TSsoustraitance'!$AP357=0),0,(('1C TSsoustraitance'!$AG357)/'1C TSsoustraitance'!$AP357))</f>
        <v>0</v>
      </c>
      <c r="AD640" s="669">
        <f>IF(OR('1C TSsoustraitance'!$D357="",'1C TSsoustraitance'!$E357="OUI",'1C TSsoustraitance'!$AP357=0),0,(('1C TSsoustraitance'!$AH357)/'1C TSsoustraitance'!$AP357))</f>
        <v>0</v>
      </c>
      <c r="AE640" s="669">
        <f>IF(OR('1C TSsoustraitance'!$D357="",'1C TSsoustraitance'!$E357="OUI",'1C TSsoustraitance'!$AP357=0),0,(('1C TSsoustraitance'!$AI357)/'1C TSsoustraitance'!$AP357))</f>
        <v>0</v>
      </c>
      <c r="AF640" s="669">
        <f>IF(OR('1C TSsoustraitance'!$D357="",'1C TSsoustraitance'!$E357="OUI",'1C TSsoustraitance'!$AP357=0),0,(('1C TSsoustraitance'!$AJ357)/'1C TSsoustraitance'!$AP357))</f>
        <v>0</v>
      </c>
      <c r="AG640" s="669">
        <f>IF(OR('1C TSsoustraitance'!$D357="",'1C TSsoustraitance'!$E357="OUI",'1C TSsoustraitance'!$AP357=0),0,(('1C TSsoustraitance'!$AK357)/'1C TSsoustraitance'!$AP357))</f>
        <v>0</v>
      </c>
      <c r="AH640" s="669">
        <f>IF(OR('1C TSsoustraitance'!$D357="",'1C TSsoustraitance'!$E357="OUI",'1C TSsoustraitance'!$AP357=0),0,(('1C TSsoustraitance'!$AL357)/'1C TSsoustraitance'!$AP357))</f>
        <v>0</v>
      </c>
      <c r="AI640" s="669">
        <f>IF(OR('1C TSsoustraitance'!$D357="",'1C TSsoustraitance'!$E357="OUI",'1C TSsoustraitance'!$AP357=0),0,(('1C TSsoustraitance'!$AM357)/'1C TSsoustraitance'!$AP357))</f>
        <v>0</v>
      </c>
      <c r="AJ640" s="669">
        <f>IF(OR('1C TSsoustraitance'!$D357="",'1C TSsoustraitance'!$E357="OUI",'1C TSsoustraitance'!$AP357=0),0,(('1C TSsoustraitance'!$AN357)/'1C TSsoustraitance'!$AP357))</f>
        <v>0</v>
      </c>
      <c r="AK640" s="669">
        <f t="shared" si="147"/>
        <v>0</v>
      </c>
      <c r="AL640" s="668">
        <f t="shared" si="148"/>
        <v>0</v>
      </c>
      <c r="AM640" s="670">
        <f>IF(Tableau7[[#This Row],[N° pièce]]="",0,(Tableau7[[#This Row],[hors TVA]]+(Tableau7[[#This Row],[hors TVA]]*Tableau7[[#This Row],[Taux TVA]])-(Tableau7[[#This Row],[hors TVA]]*Tableau7[[#This Row],[Taux TVA]]*Tableau7[[#This Row],[Régime TVA: Récupération]]))*Tableau7[[#This Row],[Type 1]])</f>
        <v>0</v>
      </c>
      <c r="AN640" s="670">
        <f>IF(Tableau7[[#This Row],[N° pièce]]="",0,IF($K$2="pôle",((Tableau7[[#This Row],[hors TVA]]+(Tableau7[[#This Row],[hors TVA]]*Tableau7[[#This Row],[Taux TVA]])-(Tableau7[[#This Row],[hors TVA]]*Tableau7[[#This Row],[Taux TVA]]*Tableau7[[#This Row],[Régime TVA: Récupération]]))*Tableau7[[#This Row],[Type 2]]),0))</f>
        <v>0</v>
      </c>
      <c r="AO640" s="670">
        <f t="shared" si="151"/>
        <v>0</v>
      </c>
      <c r="AP640" s="255">
        <f t="shared" si="149"/>
        <v>0</v>
      </c>
      <c r="AQ640" s="506">
        <f t="shared" si="152"/>
        <v>0</v>
      </c>
      <c r="AR640" s="671"/>
      <c r="AS640" s="512"/>
      <c r="AT640" s="513" t="str">
        <f>IF(('1C TSsoustraitance'!AP357*FICHE!C$14&lt;J640),"Forfait limité à "&amp;FICHE!C$14&amp;"€/jour","")</f>
        <v/>
      </c>
      <c r="AU640" s="797"/>
      <c r="AV640" s="484"/>
      <c r="AW640" s="484"/>
      <c r="AX640" s="484"/>
      <c r="AY640" s="484"/>
      <c r="AZ640" s="484"/>
      <c r="BA640" s="4"/>
      <c r="BB640" s="4"/>
      <c r="BC640" s="4"/>
      <c r="BD640" s="4"/>
      <c r="BE640" s="4"/>
      <c r="BF640" s="4"/>
      <c r="BG640" s="4"/>
      <c r="BH640" s="4"/>
      <c r="BI640" s="4"/>
      <c r="BJ640" s="4"/>
      <c r="BK640" s="4"/>
      <c r="BL640" s="4"/>
      <c r="BM640" s="4"/>
      <c r="BN640" s="4"/>
      <c r="BO640" s="4"/>
      <c r="BP640" s="4"/>
      <c r="BQ640" s="4"/>
      <c r="BR640" s="4"/>
      <c r="BS640" s="4"/>
      <c r="BT640" s="4"/>
      <c r="BU640" s="4"/>
      <c r="BV640" s="4"/>
      <c r="BW640" s="4"/>
      <c r="BX640" s="4"/>
      <c r="BY640" s="4"/>
      <c r="BZ640" s="4"/>
      <c r="CA640" s="4"/>
      <c r="CB640" s="4"/>
      <c r="CC640" s="4"/>
      <c r="CD640" s="4"/>
      <c r="CE640" s="4"/>
      <c r="CF640" s="4"/>
      <c r="CG640" s="4"/>
      <c r="CH640" s="4"/>
      <c r="CI640" s="4"/>
      <c r="CJ640" s="4"/>
      <c r="CK640" s="4"/>
      <c r="CL640" s="4"/>
      <c r="CM640" s="4"/>
      <c r="CN640" s="4"/>
      <c r="CO640" s="4"/>
      <c r="CP640" s="4"/>
      <c r="CQ640" s="4"/>
      <c r="CR640" s="4"/>
      <c r="CS640" s="4"/>
      <c r="CT640" s="4"/>
      <c r="CU640" s="4"/>
      <c r="CV640" s="4"/>
      <c r="CW640" s="4"/>
      <c r="CX640" s="4"/>
      <c r="CY640" s="4"/>
      <c r="CZ640" s="4"/>
      <c r="DA640" s="4"/>
      <c r="DB640" s="4"/>
      <c r="DC640" s="4"/>
      <c r="DD640" s="4"/>
      <c r="DE640" s="4"/>
      <c r="DF640" s="4"/>
      <c r="DG640" s="4"/>
      <c r="DH640" s="4"/>
      <c r="DI640" s="4"/>
      <c r="DJ640" s="4"/>
      <c r="DK640" s="4"/>
      <c r="DL640" s="4"/>
      <c r="DM640" s="4"/>
      <c r="DN640" s="4"/>
      <c r="DO640" s="4"/>
      <c r="DP640" s="4"/>
      <c r="DQ640" s="4"/>
      <c r="DR640" s="4"/>
      <c r="DS640" s="4"/>
      <c r="DT640" s="4"/>
      <c r="DU640" s="4"/>
      <c r="DV640" s="4"/>
      <c r="DW640" s="4"/>
      <c r="DX640" s="4"/>
      <c r="DY640" s="4"/>
      <c r="DZ640" s="4"/>
      <c r="EA640" s="4"/>
      <c r="EB640" s="4"/>
      <c r="EC640" s="4"/>
      <c r="ED640" s="4"/>
      <c r="EE640" s="4"/>
      <c r="EF640" s="4"/>
      <c r="EG640" s="4"/>
      <c r="EH640" s="4"/>
      <c r="EI640" s="4"/>
      <c r="EJ640" s="4"/>
      <c r="EK640" s="4"/>
      <c r="EL640" s="4"/>
      <c r="EM640" s="4"/>
      <c r="EN640" s="4"/>
      <c r="EO640" s="4"/>
      <c r="EP640" s="4"/>
      <c r="EQ640" s="4"/>
      <c r="ER640" s="4"/>
      <c r="ES640" s="4"/>
      <c r="ET640" s="4"/>
      <c r="EU640" s="4"/>
      <c r="EV640" s="4"/>
      <c r="EW640" s="4"/>
      <c r="EX640" s="4"/>
      <c r="EY640" s="4"/>
      <c r="EZ640" s="4"/>
      <c r="FA640" s="4"/>
      <c r="FB640" s="4"/>
      <c r="FC640" s="4"/>
      <c r="FD640" s="4"/>
      <c r="FE640" s="4"/>
      <c r="FF640" s="4"/>
      <c r="FG640" s="4"/>
      <c r="FH640" s="4"/>
      <c r="FI640" s="4"/>
      <c r="FJ640" s="4"/>
      <c r="FK640" s="4"/>
      <c r="FL640" s="4"/>
      <c r="FM640" s="4"/>
      <c r="FN640" s="4"/>
      <c r="FO640" s="4"/>
      <c r="FP640" s="4"/>
      <c r="FQ640" s="4"/>
      <c r="FR640" s="4"/>
      <c r="FS640" s="4"/>
      <c r="FT640" s="4"/>
      <c r="FU640" s="4"/>
      <c r="FV640" s="4"/>
      <c r="FW640" s="4"/>
      <c r="FX640" s="4"/>
      <c r="FY640" s="4"/>
      <c r="FZ640" s="4"/>
      <c r="GA640" s="4"/>
      <c r="GB640" s="4"/>
      <c r="GC640" s="4"/>
      <c r="GD640" s="4"/>
      <c r="GE640" s="4"/>
      <c r="GF640" s="4"/>
      <c r="GG640" s="4"/>
      <c r="GH640" s="4"/>
      <c r="GI640" s="4"/>
      <c r="GJ640" s="4"/>
      <c r="GK640" s="4"/>
      <c r="GL640" s="4"/>
      <c r="GM640" s="4"/>
      <c r="GN640" s="4"/>
      <c r="GO640" s="4"/>
      <c r="GP640" s="4"/>
      <c r="GQ640" s="4"/>
      <c r="GR640" s="4"/>
      <c r="GS640" s="4"/>
      <c r="GT640" s="4"/>
      <c r="GU640" s="4"/>
      <c r="GV640" s="4"/>
      <c r="GW640" s="4"/>
      <c r="GX640" s="4"/>
      <c r="GY640" s="4"/>
      <c r="GZ640" s="4"/>
      <c r="HA640" s="4"/>
      <c r="HB640" s="4"/>
      <c r="HC640" s="4"/>
    </row>
    <row r="641" spans="1:211" s="380" customFormat="1" ht="13.9" customHeight="1">
      <c r="A641" s="828" t="str">
        <f>IF('1C TSsoustraitance'!$A358&lt;&gt;0,'1C TSsoustraitance'!$A358,"")</f>
        <v/>
      </c>
      <c r="B641" s="530"/>
      <c r="C641" s="513" t="str">
        <f>IF('1C TSsoustraitance'!$A358&lt;&gt;0,'1C TSsoustraitance'!$B358,"")</f>
        <v/>
      </c>
      <c r="D641" s="513" t="str">
        <f>IF('1C TSsoustraitance'!$A358&lt;&gt;0,'1C TSsoustraitance'!$C358,"")</f>
        <v/>
      </c>
      <c r="E641" s="684"/>
      <c r="F641" s="685"/>
      <c r="G641" s="666">
        <f>'1C TSsoustraitance'!$D358</f>
        <v>0</v>
      </c>
      <c r="H641" s="533">
        <v>0.21</v>
      </c>
      <c r="I641" s="533">
        <v>1</v>
      </c>
      <c r="J641" s="534"/>
      <c r="K641" s="667">
        <f t="shared" si="146"/>
        <v>0</v>
      </c>
      <c r="L641" s="668">
        <f>IF(OR('1C TSsoustraitance'!$D358="",'1C TSsoustraitance'!$AP358=0),0,IF(AND('1C TSsoustraitance'!$D358&lt;&gt;"",$K$2="Pôle",'1C TSsoustraitance'!$E358="OUI"),(('1C TSsoustraitance'!$F358+'1C TSsoustraitance'!$G358+'1C TSsoustraitance'!$H358+'1C TSsoustraitance'!$I358+'1C TSsoustraitance'!$M358)/'1C TSsoustraitance'!$R358),IF(AND('1C TSsoustraitance'!$D358&lt;&gt;"",$K$2="Pôle",'1C TSsoustraitance'!$E358="NON"),(('1C TSsoustraitance'!$F358+'1C TSsoustraitance'!$G358+'1C TSsoustraitance'!$H358+'1C TSsoustraitance'!$I358+'1C TSsoustraitance'!$M358)/'1C TSsoustraitance'!$AP358),IF(AND('1C TSsoustraitance'!$D358&lt;&gt;"",$K$2&lt;&gt;"Pôle",'1C TSsoustraitance'!$E358="OUI"),(('1C TSsoustraitance'!$F358+'1C TSsoustraitance'!$G358+'1C TSsoustraitance'!$H358+'1C TSsoustraitance'!$I358+'1C TSsoustraitance'!$J358+'1C TSsoustraitance'!$K358+'1C TSsoustraitance'!$L358+'1C TSsoustraitance'!$M358+'1C TSsoustraitance'!$N358+'1C TSsoustraitance'!$O358+'1C TSsoustraitance'!$P358+'1C TSsoustraitance'!$Q358)/'1C TSsoustraitance'!$R358),IF(AND('1C TSsoustraitance'!$D358&lt;&gt;"",$K$2&lt;&gt;"Pôle",'1C TSsoustraitance'!$E358="NON"),(('1C TSsoustraitance'!$F358+'1C TSsoustraitance'!$G358+'1C TSsoustraitance'!$H358+'1C TSsoustraitance'!$I358+'1C TSsoustraitance'!$J358+'1C TSsoustraitance'!$K358+'1C TSsoustraitance'!$L358+'1C TSsoustraitance'!$M358+'1C TSsoustraitance'!$N358+'1C TSsoustraitance'!$O358+'1C TSsoustraitance'!$P358+'1C TSsoustraitance'!$Q358))/'1C TSsoustraitance'!$AP358)))))</f>
        <v>0</v>
      </c>
      <c r="M641" s="668">
        <f>IF(OR('1C TSsoustraitance'!$D358="",'1C TSsoustraitance'!AP$13=0),0,IF(AND('1C TSsoustraitance'!$D358&lt;&gt;"",$K$2="Pôle",'1C TSsoustraitance'!$E358="OUI"),(('1C TSsoustraitance'!$J358+'1C TSsoustraitance'!$K358+'1C TSsoustraitance'!$L358)/'1C TSsoustraitance'!$R358),IF(AND('1C TSsoustraitance'!$D358&lt;&gt;"",$K$2="Pôle",'1C TSsoustraitance'!$E358="NON"),(('1C TSsoustraitance'!$J358+'1C TSsoustraitance'!$K358+'1C TSsoustraitance'!$L358)/'1C TSsoustraitance'!$AP358),IF(AND('1C TSsoustraitance'!$D358&lt;&gt;"",$K$2&lt;&gt;"Pôle"),0))))</f>
        <v>0</v>
      </c>
      <c r="N641" s="668">
        <f t="shared" si="144"/>
        <v>0</v>
      </c>
      <c r="O641" s="669">
        <f>IF(OR('1C TSsoustraitance'!$D358="",'1C TSsoustraitance'!$E358="OUI",'1C TSsoustraitance'!$AP358=0),0,(('1C TSsoustraitance'!$S358)/'1C TSsoustraitance'!$AP358))</f>
        <v>0</v>
      </c>
      <c r="P641" s="669">
        <f>IF(OR('1C TSsoustraitance'!$D358="",'1C TSsoustraitance'!$E358="OUI",'1C TSsoustraitance'!$AP358=0),0,(('1C TSsoustraitance'!$T358)/'1C TSsoustraitance'!$AP358))</f>
        <v>0</v>
      </c>
      <c r="Q641" s="669">
        <f>IF(OR('1C TSsoustraitance'!$D358="",'1C TSsoustraitance'!$E358="OUI",'1C TSsoustraitance'!$AP358=0),0,(('1C TSsoustraitance'!$U358)/'1C TSsoustraitance'!$AP358))</f>
        <v>0</v>
      </c>
      <c r="R641" s="669">
        <f>IF(OR('1C TSsoustraitance'!$D358="",'1C TSsoustraitance'!$E358="OUI",'1C TSsoustraitance'!$AP358=0),0,(('1C TSsoustraitance'!$V358)/'1C TSsoustraitance'!$AP358))</f>
        <v>0</v>
      </c>
      <c r="S641" s="669">
        <f>IF(OR('1C TSsoustraitance'!$D358="",'1C TSsoustraitance'!$E358="OUI",'1C TSsoustraitance'!$AP358=0),0,(('1C TSsoustraitance'!$W358)/'1C TSsoustraitance'!$AP358))</f>
        <v>0</v>
      </c>
      <c r="T641" s="669">
        <f>IF(OR('1C TSsoustraitance'!$D358="",'1C TSsoustraitance'!$E358="OUI",'1C TSsoustraitance'!$AP358=0),0,(('1C TSsoustraitance'!$X358)/'1C TSsoustraitance'!$AP358))</f>
        <v>0</v>
      </c>
      <c r="U641" s="669">
        <f>IF(OR('1C TSsoustraitance'!$D358="",'1C TSsoustraitance'!$E358="OUI",'1C TSsoustraitance'!$AP358=0),0,(('1C TSsoustraitance'!$Y358)/'1C TSsoustraitance'!$AP358))</f>
        <v>0</v>
      </c>
      <c r="V641" s="669">
        <f>IF(OR('1C TSsoustraitance'!$D358="",'1C TSsoustraitance'!$E358="OUI",'1C TSsoustraitance'!$AP358=0),0,(('1C TSsoustraitance'!$Z358)/'1C TSsoustraitance'!$AP358))</f>
        <v>0</v>
      </c>
      <c r="W641" s="669">
        <f>IF(OR('1C TSsoustraitance'!$D358="",'1C TSsoustraitance'!$E358="OUI",'1C TSsoustraitance'!$AP358=0),0,(('1C TSsoustraitance'!$AA358)/'1C TSsoustraitance'!$AP358))</f>
        <v>0</v>
      </c>
      <c r="X641" s="669">
        <f>IF(OR('1C TSsoustraitance'!$D358="",'1C TSsoustraitance'!$E358="OUI",'1C TSsoustraitance'!$AP358=0),0,(('1C TSsoustraitance'!$AB358)/'1C TSsoustraitance'!$AP358))</f>
        <v>0</v>
      </c>
      <c r="Y641" s="669">
        <f>IF(OR('1C TSsoustraitance'!$D358="",'1C TSsoustraitance'!$E358="OUI",'1C TSsoustraitance'!$AP358=0),0,(('1C TSsoustraitance'!$AC358)/'1C TSsoustraitance'!$AP358))</f>
        <v>0</v>
      </c>
      <c r="Z641" s="669">
        <f>IF(OR('1C TSsoustraitance'!$D358="",'1C TSsoustraitance'!$E358="OUI",'1C TSsoustraitance'!$AP358=0),0,(('1C TSsoustraitance'!$AD358)/'1C TSsoustraitance'!$AP358))</f>
        <v>0</v>
      </c>
      <c r="AA641" s="669">
        <f>IF(OR('1C TSsoustraitance'!$D358="",'1C TSsoustraitance'!$E358="OUI",'1C TSsoustraitance'!$AP358=0),0,(('1C TSsoustraitance'!$AE358)/'1C TSsoustraitance'!$AP358))</f>
        <v>0</v>
      </c>
      <c r="AB641" s="669">
        <f>IF(OR('1C TSsoustraitance'!$D358="",'1C TSsoustraitance'!$E358="OUI",'1C TSsoustraitance'!$AP358=0),0,(('1C TSsoustraitance'!$AF358)/'1C TSsoustraitance'!$AP358))</f>
        <v>0</v>
      </c>
      <c r="AC641" s="669">
        <f>IF(OR('1C TSsoustraitance'!$D358="",'1C TSsoustraitance'!$E358="OUI",'1C TSsoustraitance'!$AP358=0),0,(('1C TSsoustraitance'!$AG358)/'1C TSsoustraitance'!$AP358))</f>
        <v>0</v>
      </c>
      <c r="AD641" s="669">
        <f>IF(OR('1C TSsoustraitance'!$D358="",'1C TSsoustraitance'!$E358="OUI",'1C TSsoustraitance'!$AP358=0),0,(('1C TSsoustraitance'!$AH358)/'1C TSsoustraitance'!$AP358))</f>
        <v>0</v>
      </c>
      <c r="AE641" s="669">
        <f>IF(OR('1C TSsoustraitance'!$D358="",'1C TSsoustraitance'!$E358="OUI",'1C TSsoustraitance'!$AP358=0),0,(('1C TSsoustraitance'!$AI358)/'1C TSsoustraitance'!$AP358))</f>
        <v>0</v>
      </c>
      <c r="AF641" s="669">
        <f>IF(OR('1C TSsoustraitance'!$D358="",'1C TSsoustraitance'!$E358="OUI",'1C TSsoustraitance'!$AP358=0),0,(('1C TSsoustraitance'!$AJ358)/'1C TSsoustraitance'!$AP358))</f>
        <v>0</v>
      </c>
      <c r="AG641" s="669">
        <f>IF(OR('1C TSsoustraitance'!$D358="",'1C TSsoustraitance'!$E358="OUI",'1C TSsoustraitance'!$AP358=0),0,(('1C TSsoustraitance'!$AK358)/'1C TSsoustraitance'!$AP358))</f>
        <v>0</v>
      </c>
      <c r="AH641" s="669">
        <f>IF(OR('1C TSsoustraitance'!$D358="",'1C TSsoustraitance'!$E358="OUI",'1C TSsoustraitance'!$AP358=0),0,(('1C TSsoustraitance'!$AL358)/'1C TSsoustraitance'!$AP358))</f>
        <v>0</v>
      </c>
      <c r="AI641" s="669">
        <f>IF(OR('1C TSsoustraitance'!$D358="",'1C TSsoustraitance'!$E358="OUI",'1C TSsoustraitance'!$AP358=0),0,(('1C TSsoustraitance'!$AM358)/'1C TSsoustraitance'!$AP358))</f>
        <v>0</v>
      </c>
      <c r="AJ641" s="669">
        <f>IF(OR('1C TSsoustraitance'!$D358="",'1C TSsoustraitance'!$E358="OUI",'1C TSsoustraitance'!$AP358=0),0,(('1C TSsoustraitance'!$AN358)/'1C TSsoustraitance'!$AP358))</f>
        <v>0</v>
      </c>
      <c r="AK641" s="669">
        <f t="shared" si="147"/>
        <v>0</v>
      </c>
      <c r="AL641" s="668">
        <f t="shared" si="148"/>
        <v>0</v>
      </c>
      <c r="AM641" s="670">
        <f>IF(Tableau7[[#This Row],[N° pièce]]="",0,(Tableau7[[#This Row],[hors TVA]]+(Tableau7[[#This Row],[hors TVA]]*Tableau7[[#This Row],[Taux TVA]])-(Tableau7[[#This Row],[hors TVA]]*Tableau7[[#This Row],[Taux TVA]]*Tableau7[[#This Row],[Régime TVA: Récupération]]))*Tableau7[[#This Row],[Type 1]])</f>
        <v>0</v>
      </c>
      <c r="AN641" s="670">
        <f>IF(Tableau7[[#This Row],[N° pièce]]="",0,IF($K$2="pôle",((Tableau7[[#This Row],[hors TVA]]+(Tableau7[[#This Row],[hors TVA]]*Tableau7[[#This Row],[Taux TVA]])-(Tableau7[[#This Row],[hors TVA]]*Tableau7[[#This Row],[Taux TVA]]*Tableau7[[#This Row],[Régime TVA: Récupération]]))*Tableau7[[#This Row],[Type 2]]),0))</f>
        <v>0</v>
      </c>
      <c r="AO641" s="670">
        <f t="shared" si="151"/>
        <v>0</v>
      </c>
      <c r="AP641" s="255">
        <f t="shared" si="149"/>
        <v>0</v>
      </c>
      <c r="AQ641" s="506">
        <f t="shared" si="152"/>
        <v>0</v>
      </c>
      <c r="AR641" s="671"/>
      <c r="AS641" s="512"/>
      <c r="AT641" s="513" t="str">
        <f>IF(('1C TSsoustraitance'!AP358*FICHE!C$14&lt;J641),"Forfait limité à "&amp;FICHE!C$14&amp;"€/jour","")</f>
        <v/>
      </c>
      <c r="AU641" s="797"/>
      <c r="AV641" s="484"/>
      <c r="AW641" s="484"/>
      <c r="AX641" s="484"/>
      <c r="AY641" s="484"/>
      <c r="AZ641" s="484"/>
      <c r="BA641" s="4"/>
      <c r="BB641" s="4"/>
      <c r="BC641" s="4"/>
      <c r="BD641" s="4"/>
      <c r="BE641" s="4"/>
      <c r="BF641" s="4"/>
      <c r="BG641" s="4"/>
      <c r="BH641" s="4"/>
      <c r="BI641" s="4"/>
      <c r="BJ641" s="4"/>
      <c r="BK641" s="4"/>
      <c r="BL641" s="4"/>
      <c r="BM641" s="4"/>
      <c r="BN641" s="4"/>
      <c r="BO641" s="4"/>
      <c r="BP641" s="4"/>
      <c r="BQ641" s="4"/>
      <c r="BR641" s="4"/>
      <c r="BS641" s="4"/>
      <c r="BT641" s="4"/>
      <c r="BU641" s="4"/>
      <c r="BV641" s="4"/>
      <c r="BW641" s="4"/>
      <c r="BX641" s="4"/>
      <c r="BY641" s="4"/>
      <c r="BZ641" s="4"/>
      <c r="CA641" s="4"/>
      <c r="CB641" s="4"/>
      <c r="CC641" s="4"/>
      <c r="CD641" s="4"/>
      <c r="CE641" s="4"/>
      <c r="CF641" s="4"/>
      <c r="CG641" s="4"/>
      <c r="CH641" s="4"/>
      <c r="CI641" s="4"/>
      <c r="CJ641" s="4"/>
      <c r="CK641" s="4"/>
      <c r="CL641" s="4"/>
      <c r="CM641" s="4"/>
      <c r="CN641" s="4"/>
      <c r="CO641" s="4"/>
      <c r="CP641" s="4"/>
      <c r="CQ641" s="4"/>
      <c r="CR641" s="4"/>
      <c r="CS641" s="4"/>
      <c r="CT641" s="4"/>
      <c r="CU641" s="4"/>
      <c r="CV641" s="4"/>
      <c r="CW641" s="4"/>
      <c r="CX641" s="4"/>
      <c r="CY641" s="4"/>
      <c r="CZ641" s="4"/>
      <c r="DA641" s="4"/>
      <c r="DB641" s="4"/>
      <c r="DC641" s="4"/>
      <c r="DD641" s="4"/>
      <c r="DE641" s="4"/>
      <c r="DF641" s="4"/>
      <c r="DG641" s="4"/>
      <c r="DH641" s="4"/>
      <c r="DI641" s="4"/>
      <c r="DJ641" s="4"/>
      <c r="DK641" s="4"/>
      <c r="DL641" s="4"/>
      <c r="DM641" s="4"/>
      <c r="DN641" s="4"/>
      <c r="DO641" s="4"/>
      <c r="DP641" s="4"/>
      <c r="DQ641" s="4"/>
      <c r="DR641" s="4"/>
      <c r="DS641" s="4"/>
      <c r="DT641" s="4"/>
      <c r="DU641" s="4"/>
      <c r="DV641" s="4"/>
      <c r="DW641" s="4"/>
      <c r="DX641" s="4"/>
      <c r="DY641" s="4"/>
      <c r="DZ641" s="4"/>
      <c r="EA641" s="4"/>
      <c r="EB641" s="4"/>
      <c r="EC641" s="4"/>
      <c r="ED641" s="4"/>
      <c r="EE641" s="4"/>
      <c r="EF641" s="4"/>
      <c r="EG641" s="4"/>
      <c r="EH641" s="4"/>
      <c r="EI641" s="4"/>
      <c r="EJ641" s="4"/>
      <c r="EK641" s="4"/>
      <c r="EL641" s="4"/>
      <c r="EM641" s="4"/>
      <c r="EN641" s="4"/>
      <c r="EO641" s="4"/>
      <c r="EP641" s="4"/>
      <c r="EQ641" s="4"/>
      <c r="ER641" s="4"/>
      <c r="ES641" s="4"/>
      <c r="ET641" s="4"/>
      <c r="EU641" s="4"/>
      <c r="EV641" s="4"/>
      <c r="EW641" s="4"/>
      <c r="EX641" s="4"/>
      <c r="EY641" s="4"/>
      <c r="EZ641" s="4"/>
      <c r="FA641" s="4"/>
      <c r="FB641" s="4"/>
      <c r="FC641" s="4"/>
      <c r="FD641" s="4"/>
      <c r="FE641" s="4"/>
      <c r="FF641" s="4"/>
      <c r="FG641" s="4"/>
      <c r="FH641" s="4"/>
      <c r="FI641" s="4"/>
      <c r="FJ641" s="4"/>
      <c r="FK641" s="4"/>
      <c r="FL641" s="4"/>
      <c r="FM641" s="4"/>
      <c r="FN641" s="4"/>
      <c r="FO641" s="4"/>
      <c r="FP641" s="4"/>
      <c r="FQ641" s="4"/>
      <c r="FR641" s="4"/>
      <c r="FS641" s="4"/>
      <c r="FT641" s="4"/>
      <c r="FU641" s="4"/>
      <c r="FV641" s="4"/>
      <c r="FW641" s="4"/>
      <c r="FX641" s="4"/>
      <c r="FY641" s="4"/>
      <c r="FZ641" s="4"/>
      <c r="GA641" s="4"/>
      <c r="GB641" s="4"/>
      <c r="GC641" s="4"/>
      <c r="GD641" s="4"/>
      <c r="GE641" s="4"/>
      <c r="GF641" s="4"/>
      <c r="GG641" s="4"/>
      <c r="GH641" s="4"/>
      <c r="GI641" s="4"/>
      <c r="GJ641" s="4"/>
      <c r="GK641" s="4"/>
      <c r="GL641" s="4"/>
      <c r="GM641" s="4"/>
      <c r="GN641" s="4"/>
      <c r="GO641" s="4"/>
      <c r="GP641" s="4"/>
      <c r="GQ641" s="4"/>
      <c r="GR641" s="4"/>
      <c r="GS641" s="4"/>
      <c r="GT641" s="4"/>
      <c r="GU641" s="4"/>
      <c r="GV641" s="4"/>
      <c r="GW641" s="4"/>
      <c r="GX641" s="4"/>
      <c r="GY641" s="4"/>
      <c r="GZ641" s="4"/>
      <c r="HA641" s="4"/>
      <c r="HB641" s="4"/>
      <c r="HC641" s="4"/>
    </row>
    <row r="642" spans="1:211" s="380" customFormat="1" ht="13.9" customHeight="1">
      <c r="A642" s="828" t="str">
        <f>IF('1C TSsoustraitance'!$A359&lt;&gt;0,'1C TSsoustraitance'!$A359,"")</f>
        <v/>
      </c>
      <c r="B642" s="530"/>
      <c r="C642" s="513" t="str">
        <f>IF('1C TSsoustraitance'!$A359&lt;&gt;0,'1C TSsoustraitance'!$B359,"")</f>
        <v/>
      </c>
      <c r="D642" s="513" t="str">
        <f>IF('1C TSsoustraitance'!$A359&lt;&gt;0,'1C TSsoustraitance'!$C359,"")</f>
        <v/>
      </c>
      <c r="E642" s="684"/>
      <c r="F642" s="685"/>
      <c r="G642" s="666">
        <f>'1C TSsoustraitance'!$D359</f>
        <v>0</v>
      </c>
      <c r="H642" s="533">
        <v>0.21</v>
      </c>
      <c r="I642" s="533">
        <v>1</v>
      </c>
      <c r="J642" s="534"/>
      <c r="K642" s="667">
        <f t="shared" si="146"/>
        <v>0</v>
      </c>
      <c r="L642" s="668">
        <f>IF(OR('1C TSsoustraitance'!$D359="",'1C TSsoustraitance'!$AP359=0),0,IF(AND('1C TSsoustraitance'!$D359&lt;&gt;"",$K$2="Pôle",'1C TSsoustraitance'!$E359="OUI"),(('1C TSsoustraitance'!$F359+'1C TSsoustraitance'!$G359+'1C TSsoustraitance'!$H359+'1C TSsoustraitance'!$I359+'1C TSsoustraitance'!$M359)/'1C TSsoustraitance'!$R359),IF(AND('1C TSsoustraitance'!$D359&lt;&gt;"",$K$2="Pôle",'1C TSsoustraitance'!$E359="NON"),(('1C TSsoustraitance'!$F359+'1C TSsoustraitance'!$G359+'1C TSsoustraitance'!$H359+'1C TSsoustraitance'!$I359+'1C TSsoustraitance'!$M359)/'1C TSsoustraitance'!$AP359),IF(AND('1C TSsoustraitance'!$D359&lt;&gt;"",$K$2&lt;&gt;"Pôle",'1C TSsoustraitance'!$E359="OUI"),(('1C TSsoustraitance'!$F359+'1C TSsoustraitance'!$G359+'1C TSsoustraitance'!$H359+'1C TSsoustraitance'!$I359+'1C TSsoustraitance'!$J359+'1C TSsoustraitance'!$K359+'1C TSsoustraitance'!$L359+'1C TSsoustraitance'!$M359+'1C TSsoustraitance'!$N359+'1C TSsoustraitance'!$O359+'1C TSsoustraitance'!$P359+'1C TSsoustraitance'!$Q359)/'1C TSsoustraitance'!$R359),IF(AND('1C TSsoustraitance'!$D359&lt;&gt;"",$K$2&lt;&gt;"Pôle",'1C TSsoustraitance'!$E359="NON"),(('1C TSsoustraitance'!$F359+'1C TSsoustraitance'!$G359+'1C TSsoustraitance'!$H359+'1C TSsoustraitance'!$I359+'1C TSsoustraitance'!$J359+'1C TSsoustraitance'!$K359+'1C TSsoustraitance'!$L359+'1C TSsoustraitance'!$M359+'1C TSsoustraitance'!$N359+'1C TSsoustraitance'!$O359+'1C TSsoustraitance'!$P359+'1C TSsoustraitance'!$Q359))/'1C TSsoustraitance'!$AP359)))))</f>
        <v>0</v>
      </c>
      <c r="M642" s="668">
        <f>IF(OR('1C TSsoustraitance'!$D359="",'1C TSsoustraitance'!AP$13=0),0,IF(AND('1C TSsoustraitance'!$D359&lt;&gt;"",$K$2="Pôle",'1C TSsoustraitance'!$E359="OUI"),(('1C TSsoustraitance'!$J359+'1C TSsoustraitance'!$K359+'1C TSsoustraitance'!$L359)/'1C TSsoustraitance'!$R359),IF(AND('1C TSsoustraitance'!$D359&lt;&gt;"",$K$2="Pôle",'1C TSsoustraitance'!$E359="NON"),(('1C TSsoustraitance'!$J359+'1C TSsoustraitance'!$K359+'1C TSsoustraitance'!$L359)/'1C TSsoustraitance'!$AP359),IF(AND('1C TSsoustraitance'!$D359&lt;&gt;"",$K$2&lt;&gt;"Pôle"),0))))</f>
        <v>0</v>
      </c>
      <c r="N642" s="668">
        <f t="shared" si="144"/>
        <v>0</v>
      </c>
      <c r="O642" s="669">
        <f>IF(OR('1C TSsoustraitance'!$D359="",'1C TSsoustraitance'!$E359="OUI",'1C TSsoustraitance'!$AP359=0),0,(('1C TSsoustraitance'!$S359)/'1C TSsoustraitance'!$AP359))</f>
        <v>0</v>
      </c>
      <c r="P642" s="669">
        <f>IF(OR('1C TSsoustraitance'!$D359="",'1C TSsoustraitance'!$E359="OUI",'1C TSsoustraitance'!$AP359=0),0,(('1C TSsoustraitance'!$T359)/'1C TSsoustraitance'!$AP359))</f>
        <v>0</v>
      </c>
      <c r="Q642" s="669">
        <f>IF(OR('1C TSsoustraitance'!$D359="",'1C TSsoustraitance'!$E359="OUI",'1C TSsoustraitance'!$AP359=0),0,(('1C TSsoustraitance'!$U359)/'1C TSsoustraitance'!$AP359))</f>
        <v>0</v>
      </c>
      <c r="R642" s="669">
        <f>IF(OR('1C TSsoustraitance'!$D359="",'1C TSsoustraitance'!$E359="OUI",'1C TSsoustraitance'!$AP359=0),0,(('1C TSsoustraitance'!$V359)/'1C TSsoustraitance'!$AP359))</f>
        <v>0</v>
      </c>
      <c r="S642" s="669">
        <f>IF(OR('1C TSsoustraitance'!$D359="",'1C TSsoustraitance'!$E359="OUI",'1C TSsoustraitance'!$AP359=0),0,(('1C TSsoustraitance'!$W359)/'1C TSsoustraitance'!$AP359))</f>
        <v>0</v>
      </c>
      <c r="T642" s="669">
        <f>IF(OR('1C TSsoustraitance'!$D359="",'1C TSsoustraitance'!$E359="OUI",'1C TSsoustraitance'!$AP359=0),0,(('1C TSsoustraitance'!$X359)/'1C TSsoustraitance'!$AP359))</f>
        <v>0</v>
      </c>
      <c r="U642" s="669">
        <f>IF(OR('1C TSsoustraitance'!$D359="",'1C TSsoustraitance'!$E359="OUI",'1C TSsoustraitance'!$AP359=0),0,(('1C TSsoustraitance'!$Y359)/'1C TSsoustraitance'!$AP359))</f>
        <v>0</v>
      </c>
      <c r="V642" s="669">
        <f>IF(OR('1C TSsoustraitance'!$D359="",'1C TSsoustraitance'!$E359="OUI",'1C TSsoustraitance'!$AP359=0),0,(('1C TSsoustraitance'!$Z359)/'1C TSsoustraitance'!$AP359))</f>
        <v>0</v>
      </c>
      <c r="W642" s="669">
        <f>IF(OR('1C TSsoustraitance'!$D359="",'1C TSsoustraitance'!$E359="OUI",'1C TSsoustraitance'!$AP359=0),0,(('1C TSsoustraitance'!$AA359)/'1C TSsoustraitance'!$AP359))</f>
        <v>0</v>
      </c>
      <c r="X642" s="669">
        <f>IF(OR('1C TSsoustraitance'!$D359="",'1C TSsoustraitance'!$E359="OUI",'1C TSsoustraitance'!$AP359=0),0,(('1C TSsoustraitance'!$AB359)/'1C TSsoustraitance'!$AP359))</f>
        <v>0</v>
      </c>
      <c r="Y642" s="669">
        <f>IF(OR('1C TSsoustraitance'!$D359="",'1C TSsoustraitance'!$E359="OUI",'1C TSsoustraitance'!$AP359=0),0,(('1C TSsoustraitance'!$AC359)/'1C TSsoustraitance'!$AP359))</f>
        <v>0</v>
      </c>
      <c r="Z642" s="669">
        <f>IF(OR('1C TSsoustraitance'!$D359="",'1C TSsoustraitance'!$E359="OUI",'1C TSsoustraitance'!$AP359=0),0,(('1C TSsoustraitance'!$AD359)/'1C TSsoustraitance'!$AP359))</f>
        <v>0</v>
      </c>
      <c r="AA642" s="669">
        <f>IF(OR('1C TSsoustraitance'!$D359="",'1C TSsoustraitance'!$E359="OUI",'1C TSsoustraitance'!$AP359=0),0,(('1C TSsoustraitance'!$AE359)/'1C TSsoustraitance'!$AP359))</f>
        <v>0</v>
      </c>
      <c r="AB642" s="669">
        <f>IF(OR('1C TSsoustraitance'!$D359="",'1C TSsoustraitance'!$E359="OUI",'1C TSsoustraitance'!$AP359=0),0,(('1C TSsoustraitance'!$AF359)/'1C TSsoustraitance'!$AP359))</f>
        <v>0</v>
      </c>
      <c r="AC642" s="669">
        <f>IF(OR('1C TSsoustraitance'!$D359="",'1C TSsoustraitance'!$E359="OUI",'1C TSsoustraitance'!$AP359=0),0,(('1C TSsoustraitance'!$AG359)/'1C TSsoustraitance'!$AP359))</f>
        <v>0</v>
      </c>
      <c r="AD642" s="669">
        <f>IF(OR('1C TSsoustraitance'!$D359="",'1C TSsoustraitance'!$E359="OUI",'1C TSsoustraitance'!$AP359=0),0,(('1C TSsoustraitance'!$AH359)/'1C TSsoustraitance'!$AP359))</f>
        <v>0</v>
      </c>
      <c r="AE642" s="669">
        <f>IF(OR('1C TSsoustraitance'!$D359="",'1C TSsoustraitance'!$E359="OUI",'1C TSsoustraitance'!$AP359=0),0,(('1C TSsoustraitance'!$AI359)/'1C TSsoustraitance'!$AP359))</f>
        <v>0</v>
      </c>
      <c r="AF642" s="669">
        <f>IF(OR('1C TSsoustraitance'!$D359="",'1C TSsoustraitance'!$E359="OUI",'1C TSsoustraitance'!$AP359=0),0,(('1C TSsoustraitance'!$AJ359)/'1C TSsoustraitance'!$AP359))</f>
        <v>0</v>
      </c>
      <c r="AG642" s="669">
        <f>IF(OR('1C TSsoustraitance'!$D359="",'1C TSsoustraitance'!$E359="OUI",'1C TSsoustraitance'!$AP359=0),0,(('1C TSsoustraitance'!$AK359)/'1C TSsoustraitance'!$AP359))</f>
        <v>0</v>
      </c>
      <c r="AH642" s="669">
        <f>IF(OR('1C TSsoustraitance'!$D359="",'1C TSsoustraitance'!$E359="OUI",'1C TSsoustraitance'!$AP359=0),0,(('1C TSsoustraitance'!$AL359)/'1C TSsoustraitance'!$AP359))</f>
        <v>0</v>
      </c>
      <c r="AI642" s="669">
        <f>IF(OR('1C TSsoustraitance'!$D359="",'1C TSsoustraitance'!$E359="OUI",'1C TSsoustraitance'!$AP359=0),0,(('1C TSsoustraitance'!$AM359)/'1C TSsoustraitance'!$AP359))</f>
        <v>0</v>
      </c>
      <c r="AJ642" s="669">
        <f>IF(OR('1C TSsoustraitance'!$D359="",'1C TSsoustraitance'!$E359="OUI",'1C TSsoustraitance'!$AP359=0),0,(('1C TSsoustraitance'!$AN359)/'1C TSsoustraitance'!$AP359))</f>
        <v>0</v>
      </c>
      <c r="AK642" s="669">
        <f t="shared" si="147"/>
        <v>0</v>
      </c>
      <c r="AL642" s="668">
        <f t="shared" si="148"/>
        <v>0</v>
      </c>
      <c r="AM642" s="670">
        <f>IF(Tableau7[[#This Row],[N° pièce]]="",0,(Tableau7[[#This Row],[hors TVA]]+(Tableau7[[#This Row],[hors TVA]]*Tableau7[[#This Row],[Taux TVA]])-(Tableau7[[#This Row],[hors TVA]]*Tableau7[[#This Row],[Taux TVA]]*Tableau7[[#This Row],[Régime TVA: Récupération]]))*Tableau7[[#This Row],[Type 1]])</f>
        <v>0</v>
      </c>
      <c r="AN642" s="670">
        <f>IF(Tableau7[[#This Row],[N° pièce]]="",0,IF($K$2="pôle",((Tableau7[[#This Row],[hors TVA]]+(Tableau7[[#This Row],[hors TVA]]*Tableau7[[#This Row],[Taux TVA]])-(Tableau7[[#This Row],[hors TVA]]*Tableau7[[#This Row],[Taux TVA]]*Tableau7[[#This Row],[Régime TVA: Récupération]]))*Tableau7[[#This Row],[Type 2]]),0))</f>
        <v>0</v>
      </c>
      <c r="AO642" s="670">
        <f t="shared" si="151"/>
        <v>0</v>
      </c>
      <c r="AP642" s="255">
        <f t="shared" si="149"/>
        <v>0</v>
      </c>
      <c r="AQ642" s="506">
        <f t="shared" si="152"/>
        <v>0</v>
      </c>
      <c r="AR642" s="671"/>
      <c r="AS642" s="512"/>
      <c r="AT642" s="513" t="str">
        <f>IF(('1C TSsoustraitance'!AP359*FICHE!C$14&lt;J642),"Forfait limité à "&amp;FICHE!C$14&amp;"€/jour","")</f>
        <v/>
      </c>
      <c r="AU642" s="797"/>
      <c r="AV642" s="484"/>
      <c r="AW642" s="484"/>
      <c r="AX642" s="484"/>
      <c r="AY642" s="484"/>
      <c r="AZ642" s="484"/>
      <c r="BA642" s="4"/>
      <c r="BB642" s="4"/>
      <c r="BC642" s="4"/>
      <c r="BD642" s="4"/>
      <c r="BE642" s="4"/>
      <c r="BF642" s="4"/>
      <c r="BG642" s="4"/>
      <c r="BH642" s="4"/>
      <c r="BI642" s="4"/>
      <c r="BJ642" s="4"/>
      <c r="BK642" s="4"/>
      <c r="BL642" s="4"/>
      <c r="BM642" s="4"/>
      <c r="BN642" s="4"/>
      <c r="BO642" s="4"/>
      <c r="BP642" s="4"/>
      <c r="BQ642" s="4"/>
      <c r="BR642" s="4"/>
      <c r="BS642" s="4"/>
      <c r="BT642" s="4"/>
      <c r="BU642" s="4"/>
      <c r="BV642" s="4"/>
      <c r="BW642" s="4"/>
      <c r="BX642" s="4"/>
      <c r="BY642" s="4"/>
      <c r="BZ642" s="4"/>
      <c r="CA642" s="4"/>
      <c r="CB642" s="4"/>
      <c r="CC642" s="4"/>
      <c r="CD642" s="4"/>
      <c r="CE642" s="4"/>
      <c r="CF642" s="4"/>
      <c r="CG642" s="4"/>
      <c r="CH642" s="4"/>
      <c r="CI642" s="4"/>
      <c r="CJ642" s="4"/>
      <c r="CK642" s="4"/>
      <c r="CL642" s="4"/>
      <c r="CM642" s="4"/>
      <c r="CN642" s="4"/>
      <c r="CO642" s="4"/>
      <c r="CP642" s="4"/>
      <c r="CQ642" s="4"/>
      <c r="CR642" s="4"/>
      <c r="CS642" s="4"/>
      <c r="CT642" s="4"/>
      <c r="CU642" s="4"/>
      <c r="CV642" s="4"/>
      <c r="CW642" s="4"/>
      <c r="CX642" s="4"/>
      <c r="CY642" s="4"/>
      <c r="CZ642" s="4"/>
      <c r="DA642" s="4"/>
      <c r="DB642" s="4"/>
      <c r="DC642" s="4"/>
      <c r="DD642" s="4"/>
      <c r="DE642" s="4"/>
      <c r="DF642" s="4"/>
      <c r="DG642" s="4"/>
      <c r="DH642" s="4"/>
      <c r="DI642" s="4"/>
      <c r="DJ642" s="4"/>
      <c r="DK642" s="4"/>
      <c r="DL642" s="4"/>
      <c r="DM642" s="4"/>
      <c r="DN642" s="4"/>
      <c r="DO642" s="4"/>
      <c r="DP642" s="4"/>
      <c r="DQ642" s="4"/>
      <c r="DR642" s="4"/>
      <c r="DS642" s="4"/>
      <c r="DT642" s="4"/>
      <c r="DU642" s="4"/>
      <c r="DV642" s="4"/>
      <c r="DW642" s="4"/>
      <c r="DX642" s="4"/>
      <c r="DY642" s="4"/>
      <c r="DZ642" s="4"/>
      <c r="EA642" s="4"/>
      <c r="EB642" s="4"/>
      <c r="EC642" s="4"/>
      <c r="ED642" s="4"/>
      <c r="EE642" s="4"/>
      <c r="EF642" s="4"/>
      <c r="EG642" s="4"/>
      <c r="EH642" s="4"/>
      <c r="EI642" s="4"/>
      <c r="EJ642" s="4"/>
      <c r="EK642" s="4"/>
      <c r="EL642" s="4"/>
      <c r="EM642" s="4"/>
      <c r="EN642" s="4"/>
      <c r="EO642" s="4"/>
      <c r="EP642" s="4"/>
      <c r="EQ642" s="4"/>
      <c r="ER642" s="4"/>
      <c r="ES642" s="4"/>
      <c r="ET642" s="4"/>
      <c r="EU642" s="4"/>
      <c r="EV642" s="4"/>
      <c r="EW642" s="4"/>
      <c r="EX642" s="4"/>
      <c r="EY642" s="4"/>
      <c r="EZ642" s="4"/>
      <c r="FA642" s="4"/>
      <c r="FB642" s="4"/>
      <c r="FC642" s="4"/>
      <c r="FD642" s="4"/>
      <c r="FE642" s="4"/>
      <c r="FF642" s="4"/>
      <c r="FG642" s="4"/>
      <c r="FH642" s="4"/>
      <c r="FI642" s="4"/>
      <c r="FJ642" s="4"/>
      <c r="FK642" s="4"/>
      <c r="FL642" s="4"/>
      <c r="FM642" s="4"/>
      <c r="FN642" s="4"/>
      <c r="FO642" s="4"/>
      <c r="FP642" s="4"/>
      <c r="FQ642" s="4"/>
      <c r="FR642" s="4"/>
      <c r="FS642" s="4"/>
      <c r="FT642" s="4"/>
      <c r="FU642" s="4"/>
      <c r="FV642" s="4"/>
      <c r="FW642" s="4"/>
      <c r="FX642" s="4"/>
      <c r="FY642" s="4"/>
      <c r="FZ642" s="4"/>
      <c r="GA642" s="4"/>
      <c r="GB642" s="4"/>
      <c r="GC642" s="4"/>
      <c r="GD642" s="4"/>
      <c r="GE642" s="4"/>
      <c r="GF642" s="4"/>
      <c r="GG642" s="4"/>
      <c r="GH642" s="4"/>
      <c r="GI642" s="4"/>
      <c r="GJ642" s="4"/>
      <c r="GK642" s="4"/>
      <c r="GL642" s="4"/>
      <c r="GM642" s="4"/>
      <c r="GN642" s="4"/>
      <c r="GO642" s="4"/>
      <c r="GP642" s="4"/>
      <c r="GQ642" s="4"/>
      <c r="GR642" s="4"/>
      <c r="GS642" s="4"/>
      <c r="GT642" s="4"/>
      <c r="GU642" s="4"/>
      <c r="GV642" s="4"/>
      <c r="GW642" s="4"/>
      <c r="GX642" s="4"/>
      <c r="GY642" s="4"/>
      <c r="GZ642" s="4"/>
      <c r="HA642" s="4"/>
      <c r="HB642" s="4"/>
      <c r="HC642" s="4"/>
    </row>
    <row r="643" spans="1:211" s="380" customFormat="1" ht="13.9" customHeight="1">
      <c r="A643" s="828" t="str">
        <f>IF('1C TSsoustraitance'!$A360&lt;&gt;0,'1C TSsoustraitance'!$A360,"")</f>
        <v/>
      </c>
      <c r="B643" s="530"/>
      <c r="C643" s="513" t="str">
        <f>IF('1C TSsoustraitance'!$A360&lt;&gt;0,'1C TSsoustraitance'!$B360,"")</f>
        <v/>
      </c>
      <c r="D643" s="513" t="str">
        <f>IF('1C TSsoustraitance'!$A360&lt;&gt;0,'1C TSsoustraitance'!$C360,"")</f>
        <v/>
      </c>
      <c r="E643" s="684"/>
      <c r="F643" s="685"/>
      <c r="G643" s="666">
        <f>'1C TSsoustraitance'!$D360</f>
        <v>0</v>
      </c>
      <c r="H643" s="533">
        <v>0.21</v>
      </c>
      <c r="I643" s="533">
        <v>1</v>
      </c>
      <c r="J643" s="534"/>
      <c r="K643" s="667">
        <f t="shared" si="146"/>
        <v>0</v>
      </c>
      <c r="L643" s="668">
        <f>IF(OR('1C TSsoustraitance'!$D360="",'1C TSsoustraitance'!$AP360=0),0,IF(AND('1C TSsoustraitance'!$D360&lt;&gt;"",$K$2="Pôle",'1C TSsoustraitance'!$E360="OUI"),(('1C TSsoustraitance'!$F360+'1C TSsoustraitance'!$G360+'1C TSsoustraitance'!$H360+'1C TSsoustraitance'!$I360+'1C TSsoustraitance'!$M360)/'1C TSsoustraitance'!$R360),IF(AND('1C TSsoustraitance'!$D360&lt;&gt;"",$K$2="Pôle",'1C TSsoustraitance'!$E360="NON"),(('1C TSsoustraitance'!$F360+'1C TSsoustraitance'!$G360+'1C TSsoustraitance'!$H360+'1C TSsoustraitance'!$I360+'1C TSsoustraitance'!$M360)/'1C TSsoustraitance'!$AP360),IF(AND('1C TSsoustraitance'!$D360&lt;&gt;"",$K$2&lt;&gt;"Pôle",'1C TSsoustraitance'!$E360="OUI"),(('1C TSsoustraitance'!$F360+'1C TSsoustraitance'!$G360+'1C TSsoustraitance'!$H360+'1C TSsoustraitance'!$I360+'1C TSsoustraitance'!$J360+'1C TSsoustraitance'!$K360+'1C TSsoustraitance'!$L360+'1C TSsoustraitance'!$M360+'1C TSsoustraitance'!$N360+'1C TSsoustraitance'!$O360+'1C TSsoustraitance'!$P360+'1C TSsoustraitance'!$Q360)/'1C TSsoustraitance'!$R360),IF(AND('1C TSsoustraitance'!$D360&lt;&gt;"",$K$2&lt;&gt;"Pôle",'1C TSsoustraitance'!$E360="NON"),(('1C TSsoustraitance'!$F360+'1C TSsoustraitance'!$G360+'1C TSsoustraitance'!$H360+'1C TSsoustraitance'!$I360+'1C TSsoustraitance'!$J360+'1C TSsoustraitance'!$K360+'1C TSsoustraitance'!$L360+'1C TSsoustraitance'!$M360+'1C TSsoustraitance'!$N360+'1C TSsoustraitance'!$O360+'1C TSsoustraitance'!$P360+'1C TSsoustraitance'!$Q360))/'1C TSsoustraitance'!$AP360)))))</f>
        <v>0</v>
      </c>
      <c r="M643" s="668">
        <f>IF(OR('1C TSsoustraitance'!$D360="",'1C TSsoustraitance'!AP$13=0),0,IF(AND('1C TSsoustraitance'!$D360&lt;&gt;"",$K$2="Pôle",'1C TSsoustraitance'!$E360="OUI"),(('1C TSsoustraitance'!$J360+'1C TSsoustraitance'!$K360+'1C TSsoustraitance'!$L360)/'1C TSsoustraitance'!$R360),IF(AND('1C TSsoustraitance'!$D360&lt;&gt;"",$K$2="Pôle",'1C TSsoustraitance'!$E360="NON"),(('1C TSsoustraitance'!$J360+'1C TSsoustraitance'!$K360+'1C TSsoustraitance'!$L360)/'1C TSsoustraitance'!$AP360),IF(AND('1C TSsoustraitance'!$D360&lt;&gt;"",$K$2&lt;&gt;"Pôle"),0))))</f>
        <v>0</v>
      </c>
      <c r="N643" s="668">
        <f t="shared" si="144"/>
        <v>0</v>
      </c>
      <c r="O643" s="669">
        <f>IF(OR('1C TSsoustraitance'!$D360="",'1C TSsoustraitance'!$E360="OUI",'1C TSsoustraitance'!$AP360=0),0,(('1C TSsoustraitance'!$S360)/'1C TSsoustraitance'!$AP360))</f>
        <v>0</v>
      </c>
      <c r="P643" s="669">
        <f>IF(OR('1C TSsoustraitance'!$D360="",'1C TSsoustraitance'!$E360="OUI",'1C TSsoustraitance'!$AP360=0),0,(('1C TSsoustraitance'!$T360)/'1C TSsoustraitance'!$AP360))</f>
        <v>0</v>
      </c>
      <c r="Q643" s="669">
        <f>IF(OR('1C TSsoustraitance'!$D360="",'1C TSsoustraitance'!$E360="OUI",'1C TSsoustraitance'!$AP360=0),0,(('1C TSsoustraitance'!$U360)/'1C TSsoustraitance'!$AP360))</f>
        <v>0</v>
      </c>
      <c r="R643" s="669">
        <f>IF(OR('1C TSsoustraitance'!$D360="",'1C TSsoustraitance'!$E360="OUI",'1C TSsoustraitance'!$AP360=0),0,(('1C TSsoustraitance'!$V360)/'1C TSsoustraitance'!$AP360))</f>
        <v>0</v>
      </c>
      <c r="S643" s="669">
        <f>IF(OR('1C TSsoustraitance'!$D360="",'1C TSsoustraitance'!$E360="OUI",'1C TSsoustraitance'!$AP360=0),0,(('1C TSsoustraitance'!$W360)/'1C TSsoustraitance'!$AP360))</f>
        <v>0</v>
      </c>
      <c r="T643" s="669">
        <f>IF(OR('1C TSsoustraitance'!$D360="",'1C TSsoustraitance'!$E360="OUI",'1C TSsoustraitance'!$AP360=0),0,(('1C TSsoustraitance'!$X360)/'1C TSsoustraitance'!$AP360))</f>
        <v>0</v>
      </c>
      <c r="U643" s="669">
        <f>IF(OR('1C TSsoustraitance'!$D360="",'1C TSsoustraitance'!$E360="OUI",'1C TSsoustraitance'!$AP360=0),0,(('1C TSsoustraitance'!$Y360)/'1C TSsoustraitance'!$AP360))</f>
        <v>0</v>
      </c>
      <c r="V643" s="669">
        <f>IF(OR('1C TSsoustraitance'!$D360="",'1C TSsoustraitance'!$E360="OUI",'1C TSsoustraitance'!$AP360=0),0,(('1C TSsoustraitance'!$Z360)/'1C TSsoustraitance'!$AP360))</f>
        <v>0</v>
      </c>
      <c r="W643" s="669">
        <f>IF(OR('1C TSsoustraitance'!$D360="",'1C TSsoustraitance'!$E360="OUI",'1C TSsoustraitance'!$AP360=0),0,(('1C TSsoustraitance'!$AA360)/'1C TSsoustraitance'!$AP360))</f>
        <v>0</v>
      </c>
      <c r="X643" s="669">
        <f>IF(OR('1C TSsoustraitance'!$D360="",'1C TSsoustraitance'!$E360="OUI",'1C TSsoustraitance'!$AP360=0),0,(('1C TSsoustraitance'!$AB360)/'1C TSsoustraitance'!$AP360))</f>
        <v>0</v>
      </c>
      <c r="Y643" s="669">
        <f>IF(OR('1C TSsoustraitance'!$D360="",'1C TSsoustraitance'!$E360="OUI",'1C TSsoustraitance'!$AP360=0),0,(('1C TSsoustraitance'!$AC360)/'1C TSsoustraitance'!$AP360))</f>
        <v>0</v>
      </c>
      <c r="Z643" s="669">
        <f>IF(OR('1C TSsoustraitance'!$D360="",'1C TSsoustraitance'!$E360="OUI",'1C TSsoustraitance'!$AP360=0),0,(('1C TSsoustraitance'!$AD360)/'1C TSsoustraitance'!$AP360))</f>
        <v>0</v>
      </c>
      <c r="AA643" s="669">
        <f>IF(OR('1C TSsoustraitance'!$D360="",'1C TSsoustraitance'!$E360="OUI",'1C TSsoustraitance'!$AP360=0),0,(('1C TSsoustraitance'!$AE360)/'1C TSsoustraitance'!$AP360))</f>
        <v>0</v>
      </c>
      <c r="AB643" s="669">
        <f>IF(OR('1C TSsoustraitance'!$D360="",'1C TSsoustraitance'!$E360="OUI",'1C TSsoustraitance'!$AP360=0),0,(('1C TSsoustraitance'!$AF360)/'1C TSsoustraitance'!$AP360))</f>
        <v>0</v>
      </c>
      <c r="AC643" s="669">
        <f>IF(OR('1C TSsoustraitance'!$D360="",'1C TSsoustraitance'!$E360="OUI",'1C TSsoustraitance'!$AP360=0),0,(('1C TSsoustraitance'!$AG360)/'1C TSsoustraitance'!$AP360))</f>
        <v>0</v>
      </c>
      <c r="AD643" s="669">
        <f>IF(OR('1C TSsoustraitance'!$D360="",'1C TSsoustraitance'!$E360="OUI",'1C TSsoustraitance'!$AP360=0),0,(('1C TSsoustraitance'!$AH360)/'1C TSsoustraitance'!$AP360))</f>
        <v>0</v>
      </c>
      <c r="AE643" s="669">
        <f>IF(OR('1C TSsoustraitance'!$D360="",'1C TSsoustraitance'!$E360="OUI",'1C TSsoustraitance'!$AP360=0),0,(('1C TSsoustraitance'!$AI360)/'1C TSsoustraitance'!$AP360))</f>
        <v>0</v>
      </c>
      <c r="AF643" s="669">
        <f>IF(OR('1C TSsoustraitance'!$D360="",'1C TSsoustraitance'!$E360="OUI",'1C TSsoustraitance'!$AP360=0),0,(('1C TSsoustraitance'!$AJ360)/'1C TSsoustraitance'!$AP360))</f>
        <v>0</v>
      </c>
      <c r="AG643" s="669">
        <f>IF(OR('1C TSsoustraitance'!$D360="",'1C TSsoustraitance'!$E360="OUI",'1C TSsoustraitance'!$AP360=0),0,(('1C TSsoustraitance'!$AK360)/'1C TSsoustraitance'!$AP360))</f>
        <v>0</v>
      </c>
      <c r="AH643" s="669">
        <f>IF(OR('1C TSsoustraitance'!$D360="",'1C TSsoustraitance'!$E360="OUI",'1C TSsoustraitance'!$AP360=0),0,(('1C TSsoustraitance'!$AL360)/'1C TSsoustraitance'!$AP360))</f>
        <v>0</v>
      </c>
      <c r="AI643" s="669">
        <f>IF(OR('1C TSsoustraitance'!$D360="",'1C TSsoustraitance'!$E360="OUI",'1C TSsoustraitance'!$AP360=0),0,(('1C TSsoustraitance'!$AM360)/'1C TSsoustraitance'!$AP360))</f>
        <v>0</v>
      </c>
      <c r="AJ643" s="669">
        <f>IF(OR('1C TSsoustraitance'!$D360="",'1C TSsoustraitance'!$E360="OUI",'1C TSsoustraitance'!$AP360=0),0,(('1C TSsoustraitance'!$AN360)/'1C TSsoustraitance'!$AP360))</f>
        <v>0</v>
      </c>
      <c r="AK643" s="669">
        <f t="shared" si="147"/>
        <v>0</v>
      </c>
      <c r="AL643" s="668">
        <f t="shared" si="148"/>
        <v>0</v>
      </c>
      <c r="AM643" s="670">
        <f>IF(Tableau7[[#This Row],[N° pièce]]="",0,(Tableau7[[#This Row],[hors TVA]]+(Tableau7[[#This Row],[hors TVA]]*Tableau7[[#This Row],[Taux TVA]])-(Tableau7[[#This Row],[hors TVA]]*Tableau7[[#This Row],[Taux TVA]]*Tableau7[[#This Row],[Régime TVA: Récupération]]))*Tableau7[[#This Row],[Type 1]])</f>
        <v>0</v>
      </c>
      <c r="AN643" s="670">
        <f>IF(Tableau7[[#This Row],[N° pièce]]="",0,IF($K$2="pôle",((Tableau7[[#This Row],[hors TVA]]+(Tableau7[[#This Row],[hors TVA]]*Tableau7[[#This Row],[Taux TVA]])-(Tableau7[[#This Row],[hors TVA]]*Tableau7[[#This Row],[Taux TVA]]*Tableau7[[#This Row],[Régime TVA: Récupération]]))*Tableau7[[#This Row],[Type 2]]),0))</f>
        <v>0</v>
      </c>
      <c r="AO643" s="670">
        <f t="shared" si="151"/>
        <v>0</v>
      </c>
      <c r="AP643" s="255">
        <f t="shared" si="149"/>
        <v>0</v>
      </c>
      <c r="AQ643" s="506">
        <f t="shared" si="152"/>
        <v>0</v>
      </c>
      <c r="AR643" s="671"/>
      <c r="AS643" s="512"/>
      <c r="AT643" s="513" t="str">
        <f>IF(('1C TSsoustraitance'!AP360*FICHE!C$14&lt;J643),"Forfait limité à "&amp;FICHE!C$14&amp;"€/jour","")</f>
        <v/>
      </c>
      <c r="AU643" s="797"/>
      <c r="AV643" s="484"/>
      <c r="AW643" s="484"/>
      <c r="AX643" s="484"/>
      <c r="AY643" s="484"/>
      <c r="AZ643" s="484"/>
      <c r="BA643" s="4"/>
      <c r="BB643" s="4"/>
      <c r="BC643" s="4"/>
      <c r="BD643" s="4"/>
      <c r="BE643" s="4"/>
      <c r="BF643" s="4"/>
      <c r="BG643" s="4"/>
      <c r="BH643" s="4"/>
      <c r="BI643" s="4"/>
      <c r="BJ643" s="4"/>
      <c r="BK643" s="4"/>
      <c r="BL643" s="4"/>
      <c r="BM643" s="4"/>
      <c r="BN643" s="4"/>
      <c r="BO643" s="4"/>
      <c r="BP643" s="4"/>
      <c r="BQ643" s="4"/>
      <c r="BR643" s="4"/>
      <c r="BS643" s="4"/>
      <c r="BT643" s="4"/>
      <c r="BU643" s="4"/>
      <c r="BV643" s="4"/>
      <c r="BW643" s="4"/>
      <c r="BX643" s="4"/>
      <c r="BY643" s="4"/>
      <c r="BZ643" s="4"/>
      <c r="CA643" s="4"/>
      <c r="CB643" s="4"/>
      <c r="CC643" s="4"/>
      <c r="CD643" s="4"/>
      <c r="CE643" s="4"/>
      <c r="CF643" s="4"/>
      <c r="CG643" s="4"/>
      <c r="CH643" s="4"/>
      <c r="CI643" s="4"/>
      <c r="CJ643" s="4"/>
      <c r="CK643" s="4"/>
      <c r="CL643" s="4"/>
      <c r="CM643" s="4"/>
      <c r="CN643" s="4"/>
      <c r="CO643" s="4"/>
      <c r="CP643" s="4"/>
      <c r="CQ643" s="4"/>
      <c r="CR643" s="4"/>
      <c r="CS643" s="4"/>
      <c r="CT643" s="4"/>
      <c r="CU643" s="4"/>
      <c r="CV643" s="4"/>
      <c r="CW643" s="4"/>
      <c r="CX643" s="4"/>
      <c r="CY643" s="4"/>
      <c r="CZ643" s="4"/>
      <c r="DA643" s="4"/>
      <c r="DB643" s="4"/>
      <c r="DC643" s="4"/>
      <c r="DD643" s="4"/>
      <c r="DE643" s="4"/>
      <c r="DF643" s="4"/>
      <c r="DG643" s="4"/>
      <c r="DH643" s="4"/>
      <c r="DI643" s="4"/>
      <c r="DJ643" s="4"/>
      <c r="DK643" s="4"/>
      <c r="DL643" s="4"/>
      <c r="DM643" s="4"/>
      <c r="DN643" s="4"/>
      <c r="DO643" s="4"/>
      <c r="DP643" s="4"/>
      <c r="DQ643" s="4"/>
      <c r="DR643" s="4"/>
      <c r="DS643" s="4"/>
      <c r="DT643" s="4"/>
      <c r="DU643" s="4"/>
      <c r="DV643" s="4"/>
      <c r="DW643" s="4"/>
      <c r="DX643" s="4"/>
      <c r="DY643" s="4"/>
      <c r="DZ643" s="4"/>
      <c r="EA643" s="4"/>
      <c r="EB643" s="4"/>
      <c r="EC643" s="4"/>
      <c r="ED643" s="4"/>
      <c r="EE643" s="4"/>
      <c r="EF643" s="4"/>
      <c r="EG643" s="4"/>
      <c r="EH643" s="4"/>
      <c r="EI643" s="4"/>
      <c r="EJ643" s="4"/>
      <c r="EK643" s="4"/>
      <c r="EL643" s="4"/>
      <c r="EM643" s="4"/>
      <c r="EN643" s="4"/>
      <c r="EO643" s="4"/>
      <c r="EP643" s="4"/>
      <c r="EQ643" s="4"/>
      <c r="ER643" s="4"/>
      <c r="ES643" s="4"/>
      <c r="ET643" s="4"/>
      <c r="EU643" s="4"/>
      <c r="EV643" s="4"/>
      <c r="EW643" s="4"/>
      <c r="EX643" s="4"/>
      <c r="EY643" s="4"/>
      <c r="EZ643" s="4"/>
      <c r="FA643" s="4"/>
      <c r="FB643" s="4"/>
      <c r="FC643" s="4"/>
      <c r="FD643" s="4"/>
      <c r="FE643" s="4"/>
      <c r="FF643" s="4"/>
      <c r="FG643" s="4"/>
      <c r="FH643" s="4"/>
      <c r="FI643" s="4"/>
      <c r="FJ643" s="4"/>
      <c r="FK643" s="4"/>
      <c r="FL643" s="4"/>
      <c r="FM643" s="4"/>
      <c r="FN643" s="4"/>
      <c r="FO643" s="4"/>
      <c r="FP643" s="4"/>
      <c r="FQ643" s="4"/>
      <c r="FR643" s="4"/>
      <c r="FS643" s="4"/>
      <c r="FT643" s="4"/>
      <c r="FU643" s="4"/>
      <c r="FV643" s="4"/>
      <c r="FW643" s="4"/>
      <c r="FX643" s="4"/>
      <c r="FY643" s="4"/>
      <c r="FZ643" s="4"/>
      <c r="GA643" s="4"/>
      <c r="GB643" s="4"/>
      <c r="GC643" s="4"/>
      <c r="GD643" s="4"/>
      <c r="GE643" s="4"/>
      <c r="GF643" s="4"/>
      <c r="GG643" s="4"/>
      <c r="GH643" s="4"/>
      <c r="GI643" s="4"/>
      <c r="GJ643" s="4"/>
      <c r="GK643" s="4"/>
      <c r="GL643" s="4"/>
      <c r="GM643" s="4"/>
      <c r="GN643" s="4"/>
      <c r="GO643" s="4"/>
      <c r="GP643" s="4"/>
      <c r="GQ643" s="4"/>
      <c r="GR643" s="4"/>
      <c r="GS643" s="4"/>
      <c r="GT643" s="4"/>
      <c r="GU643" s="4"/>
      <c r="GV643" s="4"/>
      <c r="GW643" s="4"/>
      <c r="GX643" s="4"/>
      <c r="GY643" s="4"/>
      <c r="GZ643" s="4"/>
      <c r="HA643" s="4"/>
      <c r="HB643" s="4"/>
      <c r="HC643" s="4"/>
    </row>
    <row r="644" spans="1:211" s="380" customFormat="1" ht="13.9" customHeight="1">
      <c r="A644" s="828" t="str">
        <f>IF('1C TSsoustraitance'!$A361&lt;&gt;0,'1C TSsoustraitance'!$A361,"")</f>
        <v/>
      </c>
      <c r="B644" s="530"/>
      <c r="C644" s="513" t="str">
        <f>IF('1C TSsoustraitance'!$A361&lt;&gt;0,'1C TSsoustraitance'!$B361,"")</f>
        <v/>
      </c>
      <c r="D644" s="513" t="str">
        <f>IF('1C TSsoustraitance'!$A361&lt;&gt;0,'1C TSsoustraitance'!$C361,"")</f>
        <v/>
      </c>
      <c r="E644" s="684"/>
      <c r="F644" s="685"/>
      <c r="G644" s="666">
        <f>'1C TSsoustraitance'!$D361</f>
        <v>0</v>
      </c>
      <c r="H644" s="533">
        <v>0.21</v>
      </c>
      <c r="I644" s="533">
        <v>1</v>
      </c>
      <c r="J644" s="534"/>
      <c r="K644" s="667">
        <f t="shared" si="146"/>
        <v>0</v>
      </c>
      <c r="L644" s="668">
        <f>IF(OR('1C TSsoustraitance'!$D361="",'1C TSsoustraitance'!$AP361=0),0,IF(AND('1C TSsoustraitance'!$D361&lt;&gt;"",$K$2="Pôle",'1C TSsoustraitance'!$E361="OUI"),(('1C TSsoustraitance'!$F361+'1C TSsoustraitance'!$G361+'1C TSsoustraitance'!$H361+'1C TSsoustraitance'!$I361+'1C TSsoustraitance'!$M361)/'1C TSsoustraitance'!$R361),IF(AND('1C TSsoustraitance'!$D361&lt;&gt;"",$K$2="Pôle",'1C TSsoustraitance'!$E361="NON"),(('1C TSsoustraitance'!$F361+'1C TSsoustraitance'!$G361+'1C TSsoustraitance'!$H361+'1C TSsoustraitance'!$I361+'1C TSsoustraitance'!$M361)/'1C TSsoustraitance'!$AP361),IF(AND('1C TSsoustraitance'!$D361&lt;&gt;"",$K$2&lt;&gt;"Pôle",'1C TSsoustraitance'!$E361="OUI"),(('1C TSsoustraitance'!$F361+'1C TSsoustraitance'!$G361+'1C TSsoustraitance'!$H361+'1C TSsoustraitance'!$I361+'1C TSsoustraitance'!$J361+'1C TSsoustraitance'!$K361+'1C TSsoustraitance'!$L361+'1C TSsoustraitance'!$M361+'1C TSsoustraitance'!$N361+'1C TSsoustraitance'!$O361+'1C TSsoustraitance'!$P361+'1C TSsoustraitance'!$Q361)/'1C TSsoustraitance'!$R361),IF(AND('1C TSsoustraitance'!$D361&lt;&gt;"",$K$2&lt;&gt;"Pôle",'1C TSsoustraitance'!$E361="NON"),(('1C TSsoustraitance'!$F361+'1C TSsoustraitance'!$G361+'1C TSsoustraitance'!$H361+'1C TSsoustraitance'!$I361+'1C TSsoustraitance'!$J361+'1C TSsoustraitance'!$K361+'1C TSsoustraitance'!$L361+'1C TSsoustraitance'!$M361+'1C TSsoustraitance'!$N361+'1C TSsoustraitance'!$O361+'1C TSsoustraitance'!$P361+'1C TSsoustraitance'!$Q361))/'1C TSsoustraitance'!$AP361)))))</f>
        <v>0</v>
      </c>
      <c r="M644" s="668">
        <f>IF(OR('1C TSsoustraitance'!$D361="",'1C TSsoustraitance'!AP$13=0),0,IF(AND('1C TSsoustraitance'!$D361&lt;&gt;"",$K$2="Pôle",'1C TSsoustraitance'!$E361="OUI"),(('1C TSsoustraitance'!$J361+'1C TSsoustraitance'!$K361+'1C TSsoustraitance'!$L361)/'1C TSsoustraitance'!$R361),IF(AND('1C TSsoustraitance'!$D361&lt;&gt;"",$K$2="Pôle",'1C TSsoustraitance'!$E361="NON"),(('1C TSsoustraitance'!$J361+'1C TSsoustraitance'!$K361+'1C TSsoustraitance'!$L361)/'1C TSsoustraitance'!$AP361),IF(AND('1C TSsoustraitance'!$D361&lt;&gt;"",$K$2&lt;&gt;"Pôle"),0))))</f>
        <v>0</v>
      </c>
      <c r="N644" s="668">
        <f t="shared" ref="N644:N707" si="153">L644+M644</f>
        <v>0</v>
      </c>
      <c r="O644" s="669">
        <f>IF(OR('1C TSsoustraitance'!$D361="",'1C TSsoustraitance'!$E361="OUI",'1C TSsoustraitance'!$AP361=0),0,(('1C TSsoustraitance'!$S361)/'1C TSsoustraitance'!$AP361))</f>
        <v>0</v>
      </c>
      <c r="P644" s="669">
        <f>IF(OR('1C TSsoustraitance'!$D361="",'1C TSsoustraitance'!$E361="OUI",'1C TSsoustraitance'!$AP361=0),0,(('1C TSsoustraitance'!$T361)/'1C TSsoustraitance'!$AP361))</f>
        <v>0</v>
      </c>
      <c r="Q644" s="669">
        <f>IF(OR('1C TSsoustraitance'!$D361="",'1C TSsoustraitance'!$E361="OUI",'1C TSsoustraitance'!$AP361=0),0,(('1C TSsoustraitance'!$U361)/'1C TSsoustraitance'!$AP361))</f>
        <v>0</v>
      </c>
      <c r="R644" s="669">
        <f>IF(OR('1C TSsoustraitance'!$D361="",'1C TSsoustraitance'!$E361="OUI",'1C TSsoustraitance'!$AP361=0),0,(('1C TSsoustraitance'!$V361)/'1C TSsoustraitance'!$AP361))</f>
        <v>0</v>
      </c>
      <c r="S644" s="669">
        <f>IF(OR('1C TSsoustraitance'!$D361="",'1C TSsoustraitance'!$E361="OUI",'1C TSsoustraitance'!$AP361=0),0,(('1C TSsoustraitance'!$W361)/'1C TSsoustraitance'!$AP361))</f>
        <v>0</v>
      </c>
      <c r="T644" s="669">
        <f>IF(OR('1C TSsoustraitance'!$D361="",'1C TSsoustraitance'!$E361="OUI",'1C TSsoustraitance'!$AP361=0),0,(('1C TSsoustraitance'!$X361)/'1C TSsoustraitance'!$AP361))</f>
        <v>0</v>
      </c>
      <c r="U644" s="669">
        <f>IF(OR('1C TSsoustraitance'!$D361="",'1C TSsoustraitance'!$E361="OUI",'1C TSsoustraitance'!$AP361=0),0,(('1C TSsoustraitance'!$Y361)/'1C TSsoustraitance'!$AP361))</f>
        <v>0</v>
      </c>
      <c r="V644" s="669">
        <f>IF(OR('1C TSsoustraitance'!$D361="",'1C TSsoustraitance'!$E361="OUI",'1C TSsoustraitance'!$AP361=0),0,(('1C TSsoustraitance'!$Z361)/'1C TSsoustraitance'!$AP361))</f>
        <v>0</v>
      </c>
      <c r="W644" s="669">
        <f>IF(OR('1C TSsoustraitance'!$D361="",'1C TSsoustraitance'!$E361="OUI",'1C TSsoustraitance'!$AP361=0),0,(('1C TSsoustraitance'!$AA361)/'1C TSsoustraitance'!$AP361))</f>
        <v>0</v>
      </c>
      <c r="X644" s="669">
        <f>IF(OR('1C TSsoustraitance'!$D361="",'1C TSsoustraitance'!$E361="OUI",'1C TSsoustraitance'!$AP361=0),0,(('1C TSsoustraitance'!$AB361)/'1C TSsoustraitance'!$AP361))</f>
        <v>0</v>
      </c>
      <c r="Y644" s="669">
        <f>IF(OR('1C TSsoustraitance'!$D361="",'1C TSsoustraitance'!$E361="OUI",'1C TSsoustraitance'!$AP361=0),0,(('1C TSsoustraitance'!$AC361)/'1C TSsoustraitance'!$AP361))</f>
        <v>0</v>
      </c>
      <c r="Z644" s="669">
        <f>IF(OR('1C TSsoustraitance'!$D361="",'1C TSsoustraitance'!$E361="OUI",'1C TSsoustraitance'!$AP361=0),0,(('1C TSsoustraitance'!$AD361)/'1C TSsoustraitance'!$AP361))</f>
        <v>0</v>
      </c>
      <c r="AA644" s="669">
        <f>IF(OR('1C TSsoustraitance'!$D361="",'1C TSsoustraitance'!$E361="OUI",'1C TSsoustraitance'!$AP361=0),0,(('1C TSsoustraitance'!$AE361)/'1C TSsoustraitance'!$AP361))</f>
        <v>0</v>
      </c>
      <c r="AB644" s="669">
        <f>IF(OR('1C TSsoustraitance'!$D361="",'1C TSsoustraitance'!$E361="OUI",'1C TSsoustraitance'!$AP361=0),0,(('1C TSsoustraitance'!$AF361)/'1C TSsoustraitance'!$AP361))</f>
        <v>0</v>
      </c>
      <c r="AC644" s="669">
        <f>IF(OR('1C TSsoustraitance'!$D361="",'1C TSsoustraitance'!$E361="OUI",'1C TSsoustraitance'!$AP361=0),0,(('1C TSsoustraitance'!$AG361)/'1C TSsoustraitance'!$AP361))</f>
        <v>0</v>
      </c>
      <c r="AD644" s="669">
        <f>IF(OR('1C TSsoustraitance'!$D361="",'1C TSsoustraitance'!$E361="OUI",'1C TSsoustraitance'!$AP361=0),0,(('1C TSsoustraitance'!$AH361)/'1C TSsoustraitance'!$AP361))</f>
        <v>0</v>
      </c>
      <c r="AE644" s="669">
        <f>IF(OR('1C TSsoustraitance'!$D361="",'1C TSsoustraitance'!$E361="OUI",'1C TSsoustraitance'!$AP361=0),0,(('1C TSsoustraitance'!$AI361)/'1C TSsoustraitance'!$AP361))</f>
        <v>0</v>
      </c>
      <c r="AF644" s="669">
        <f>IF(OR('1C TSsoustraitance'!$D361="",'1C TSsoustraitance'!$E361="OUI",'1C TSsoustraitance'!$AP361=0),0,(('1C TSsoustraitance'!$AJ361)/'1C TSsoustraitance'!$AP361))</f>
        <v>0</v>
      </c>
      <c r="AG644" s="669">
        <f>IF(OR('1C TSsoustraitance'!$D361="",'1C TSsoustraitance'!$E361="OUI",'1C TSsoustraitance'!$AP361=0),0,(('1C TSsoustraitance'!$AK361)/'1C TSsoustraitance'!$AP361))</f>
        <v>0</v>
      </c>
      <c r="AH644" s="669">
        <f>IF(OR('1C TSsoustraitance'!$D361="",'1C TSsoustraitance'!$E361="OUI",'1C TSsoustraitance'!$AP361=0),0,(('1C TSsoustraitance'!$AL361)/'1C TSsoustraitance'!$AP361))</f>
        <v>0</v>
      </c>
      <c r="AI644" s="669">
        <f>IF(OR('1C TSsoustraitance'!$D361="",'1C TSsoustraitance'!$E361="OUI",'1C TSsoustraitance'!$AP361=0),0,(('1C TSsoustraitance'!$AM361)/'1C TSsoustraitance'!$AP361))</f>
        <v>0</v>
      </c>
      <c r="AJ644" s="669">
        <f>IF(OR('1C TSsoustraitance'!$D361="",'1C TSsoustraitance'!$E361="OUI",'1C TSsoustraitance'!$AP361=0),0,(('1C TSsoustraitance'!$AN361)/'1C TSsoustraitance'!$AP361))</f>
        <v>0</v>
      </c>
      <c r="AK644" s="669">
        <f t="shared" si="147"/>
        <v>0</v>
      </c>
      <c r="AL644" s="668">
        <f t="shared" si="148"/>
        <v>0</v>
      </c>
      <c r="AM644" s="670">
        <f>IF(Tableau7[[#This Row],[N° pièce]]="",0,(Tableau7[[#This Row],[hors TVA]]+(Tableau7[[#This Row],[hors TVA]]*Tableau7[[#This Row],[Taux TVA]])-(Tableau7[[#This Row],[hors TVA]]*Tableau7[[#This Row],[Taux TVA]]*Tableau7[[#This Row],[Régime TVA: Récupération]]))*Tableau7[[#This Row],[Type 1]])</f>
        <v>0</v>
      </c>
      <c r="AN644" s="670">
        <f>IF(Tableau7[[#This Row],[N° pièce]]="",0,IF($K$2="pôle",((Tableau7[[#This Row],[hors TVA]]+(Tableau7[[#This Row],[hors TVA]]*Tableau7[[#This Row],[Taux TVA]])-(Tableau7[[#This Row],[hors TVA]]*Tableau7[[#This Row],[Taux TVA]]*Tableau7[[#This Row],[Régime TVA: Récupération]]))*Tableau7[[#This Row],[Type 2]]),0))</f>
        <v>0</v>
      </c>
      <c r="AO644" s="670">
        <f t="shared" si="151"/>
        <v>0</v>
      </c>
      <c r="AP644" s="255">
        <f t="shared" si="149"/>
        <v>0</v>
      </c>
      <c r="AQ644" s="506">
        <f t="shared" si="152"/>
        <v>0</v>
      </c>
      <c r="AR644" s="671"/>
      <c r="AS644" s="512"/>
      <c r="AT644" s="513" t="str">
        <f>IF(('1C TSsoustraitance'!AP361*FICHE!C$14&lt;J644),"Forfait limité à "&amp;FICHE!C$14&amp;"€/jour","")</f>
        <v/>
      </c>
      <c r="AU644" s="797"/>
      <c r="AV644" s="484"/>
      <c r="AW644" s="484"/>
      <c r="AX644" s="484"/>
      <c r="AY644" s="484"/>
      <c r="AZ644" s="484"/>
      <c r="BA644" s="4"/>
      <c r="BB644" s="4"/>
      <c r="BC644" s="4"/>
      <c r="BD644" s="4"/>
      <c r="BE644" s="4"/>
      <c r="BF644" s="4"/>
      <c r="BG644" s="4"/>
      <c r="BH644" s="4"/>
      <c r="BI644" s="4"/>
      <c r="BJ644" s="4"/>
      <c r="BK644" s="4"/>
      <c r="BL644" s="4"/>
      <c r="BM644" s="4"/>
      <c r="BN644" s="4"/>
      <c r="BO644" s="4"/>
      <c r="BP644" s="4"/>
      <c r="BQ644" s="4"/>
      <c r="BR644" s="4"/>
      <c r="BS644" s="4"/>
      <c r="BT644" s="4"/>
      <c r="BU644" s="4"/>
      <c r="BV644" s="4"/>
      <c r="BW644" s="4"/>
      <c r="BX644" s="4"/>
      <c r="BY644" s="4"/>
      <c r="BZ644" s="4"/>
      <c r="CA644" s="4"/>
      <c r="CB644" s="4"/>
      <c r="CC644" s="4"/>
      <c r="CD644" s="4"/>
      <c r="CE644" s="4"/>
      <c r="CF644" s="4"/>
      <c r="CG644" s="4"/>
      <c r="CH644" s="4"/>
      <c r="CI644" s="4"/>
      <c r="CJ644" s="4"/>
      <c r="CK644" s="4"/>
      <c r="CL644" s="4"/>
      <c r="CM644" s="4"/>
      <c r="CN644" s="4"/>
      <c r="CO644" s="4"/>
      <c r="CP644" s="4"/>
      <c r="CQ644" s="4"/>
      <c r="CR644" s="4"/>
      <c r="CS644" s="4"/>
      <c r="CT644" s="4"/>
      <c r="CU644" s="4"/>
      <c r="CV644" s="4"/>
      <c r="CW644" s="4"/>
      <c r="CX644" s="4"/>
      <c r="CY644" s="4"/>
      <c r="CZ644" s="4"/>
      <c r="DA644" s="4"/>
      <c r="DB644" s="4"/>
      <c r="DC644" s="4"/>
      <c r="DD644" s="4"/>
      <c r="DE644" s="4"/>
      <c r="DF644" s="4"/>
      <c r="DG644" s="4"/>
      <c r="DH644" s="4"/>
      <c r="DI644" s="4"/>
      <c r="DJ644" s="4"/>
      <c r="DK644" s="4"/>
      <c r="DL644" s="4"/>
      <c r="DM644" s="4"/>
      <c r="DN644" s="4"/>
      <c r="DO644" s="4"/>
      <c r="DP644" s="4"/>
      <c r="DQ644" s="4"/>
      <c r="DR644" s="4"/>
      <c r="DS644" s="4"/>
      <c r="DT644" s="4"/>
      <c r="DU644" s="4"/>
      <c r="DV644" s="4"/>
      <c r="DW644" s="4"/>
      <c r="DX644" s="4"/>
      <c r="DY644" s="4"/>
      <c r="DZ644" s="4"/>
      <c r="EA644" s="4"/>
      <c r="EB644" s="4"/>
      <c r="EC644" s="4"/>
      <c r="ED644" s="4"/>
      <c r="EE644" s="4"/>
      <c r="EF644" s="4"/>
      <c r="EG644" s="4"/>
      <c r="EH644" s="4"/>
      <c r="EI644" s="4"/>
      <c r="EJ644" s="4"/>
      <c r="EK644" s="4"/>
      <c r="EL644" s="4"/>
      <c r="EM644" s="4"/>
      <c r="EN644" s="4"/>
      <c r="EO644" s="4"/>
      <c r="EP644" s="4"/>
      <c r="EQ644" s="4"/>
      <c r="ER644" s="4"/>
      <c r="ES644" s="4"/>
      <c r="ET644" s="4"/>
      <c r="EU644" s="4"/>
      <c r="EV644" s="4"/>
      <c r="EW644" s="4"/>
      <c r="EX644" s="4"/>
      <c r="EY644" s="4"/>
      <c r="EZ644" s="4"/>
      <c r="FA644" s="4"/>
      <c r="FB644" s="4"/>
      <c r="FC644" s="4"/>
      <c r="FD644" s="4"/>
      <c r="FE644" s="4"/>
      <c r="FF644" s="4"/>
      <c r="FG644" s="4"/>
      <c r="FH644" s="4"/>
      <c r="FI644" s="4"/>
      <c r="FJ644" s="4"/>
      <c r="FK644" s="4"/>
      <c r="FL644" s="4"/>
      <c r="FM644" s="4"/>
      <c r="FN644" s="4"/>
      <c r="FO644" s="4"/>
      <c r="FP644" s="4"/>
      <c r="FQ644" s="4"/>
      <c r="FR644" s="4"/>
      <c r="FS644" s="4"/>
      <c r="FT644" s="4"/>
      <c r="FU644" s="4"/>
      <c r="FV644" s="4"/>
      <c r="FW644" s="4"/>
      <c r="FX644" s="4"/>
      <c r="FY644" s="4"/>
      <c r="FZ644" s="4"/>
      <c r="GA644" s="4"/>
      <c r="GB644" s="4"/>
      <c r="GC644" s="4"/>
      <c r="GD644" s="4"/>
      <c r="GE644" s="4"/>
      <c r="GF644" s="4"/>
      <c r="GG644" s="4"/>
      <c r="GH644" s="4"/>
      <c r="GI644" s="4"/>
      <c r="GJ644" s="4"/>
      <c r="GK644" s="4"/>
      <c r="GL644" s="4"/>
      <c r="GM644" s="4"/>
      <c r="GN644" s="4"/>
      <c r="GO644" s="4"/>
      <c r="GP644" s="4"/>
      <c r="GQ644" s="4"/>
      <c r="GR644" s="4"/>
      <c r="GS644" s="4"/>
      <c r="GT644" s="4"/>
      <c r="GU644" s="4"/>
      <c r="GV644" s="4"/>
      <c r="GW644" s="4"/>
      <c r="GX644" s="4"/>
      <c r="GY644" s="4"/>
      <c r="GZ644" s="4"/>
      <c r="HA644" s="4"/>
      <c r="HB644" s="4"/>
      <c r="HC644" s="4"/>
    </row>
    <row r="645" spans="1:211" s="380" customFormat="1" ht="13.9" customHeight="1">
      <c r="A645" s="828" t="str">
        <f>IF('1C TSsoustraitance'!$A362&lt;&gt;0,'1C TSsoustraitance'!$A362,"")</f>
        <v/>
      </c>
      <c r="B645" s="530"/>
      <c r="C645" s="513" t="str">
        <f>IF('1C TSsoustraitance'!$A362&lt;&gt;0,'1C TSsoustraitance'!$B362,"")</f>
        <v/>
      </c>
      <c r="D645" s="513" t="str">
        <f>IF('1C TSsoustraitance'!$A362&lt;&gt;0,'1C TSsoustraitance'!$C362,"")</f>
        <v/>
      </c>
      <c r="E645" s="684"/>
      <c r="F645" s="685"/>
      <c r="G645" s="666">
        <f>'1C TSsoustraitance'!$D362</f>
        <v>0</v>
      </c>
      <c r="H645" s="533">
        <v>0.21</v>
      </c>
      <c r="I645" s="533">
        <v>1</v>
      </c>
      <c r="J645" s="534"/>
      <c r="K645" s="667">
        <f t="shared" si="146"/>
        <v>0</v>
      </c>
      <c r="L645" s="668">
        <f>IF(OR('1C TSsoustraitance'!$D362="",'1C TSsoustraitance'!$AP362=0),0,IF(AND('1C TSsoustraitance'!$D362&lt;&gt;"",$K$2="Pôle",'1C TSsoustraitance'!$E362="OUI"),(('1C TSsoustraitance'!$F362+'1C TSsoustraitance'!$G362+'1C TSsoustraitance'!$H362+'1C TSsoustraitance'!$I362+'1C TSsoustraitance'!$M362)/'1C TSsoustraitance'!$R362),IF(AND('1C TSsoustraitance'!$D362&lt;&gt;"",$K$2="Pôle",'1C TSsoustraitance'!$E362="NON"),(('1C TSsoustraitance'!$F362+'1C TSsoustraitance'!$G362+'1C TSsoustraitance'!$H362+'1C TSsoustraitance'!$I362+'1C TSsoustraitance'!$M362)/'1C TSsoustraitance'!$AP362),IF(AND('1C TSsoustraitance'!$D362&lt;&gt;"",$K$2&lt;&gt;"Pôle",'1C TSsoustraitance'!$E362="OUI"),(('1C TSsoustraitance'!$F362+'1C TSsoustraitance'!$G362+'1C TSsoustraitance'!$H362+'1C TSsoustraitance'!$I362+'1C TSsoustraitance'!$J362+'1C TSsoustraitance'!$K362+'1C TSsoustraitance'!$L362+'1C TSsoustraitance'!$M362+'1C TSsoustraitance'!$N362+'1C TSsoustraitance'!$O362+'1C TSsoustraitance'!$P362+'1C TSsoustraitance'!$Q362)/'1C TSsoustraitance'!$R362),IF(AND('1C TSsoustraitance'!$D362&lt;&gt;"",$K$2&lt;&gt;"Pôle",'1C TSsoustraitance'!$E362="NON"),(('1C TSsoustraitance'!$F362+'1C TSsoustraitance'!$G362+'1C TSsoustraitance'!$H362+'1C TSsoustraitance'!$I362+'1C TSsoustraitance'!$J362+'1C TSsoustraitance'!$K362+'1C TSsoustraitance'!$L362+'1C TSsoustraitance'!$M362+'1C TSsoustraitance'!$N362+'1C TSsoustraitance'!$O362+'1C TSsoustraitance'!$P362+'1C TSsoustraitance'!$Q362))/'1C TSsoustraitance'!$AP362)))))</f>
        <v>0</v>
      </c>
      <c r="M645" s="668">
        <f>IF(OR('1C TSsoustraitance'!$D362="",'1C TSsoustraitance'!AP$13=0),0,IF(AND('1C TSsoustraitance'!$D362&lt;&gt;"",$K$2="Pôle",'1C TSsoustraitance'!$E362="OUI"),(('1C TSsoustraitance'!$J362+'1C TSsoustraitance'!$K362+'1C TSsoustraitance'!$L362)/'1C TSsoustraitance'!$R362),IF(AND('1C TSsoustraitance'!$D362&lt;&gt;"",$K$2="Pôle",'1C TSsoustraitance'!$E362="NON"),(('1C TSsoustraitance'!$J362+'1C TSsoustraitance'!$K362+'1C TSsoustraitance'!$L362)/'1C TSsoustraitance'!$AP362),IF(AND('1C TSsoustraitance'!$D362&lt;&gt;"",$K$2&lt;&gt;"Pôle"),0))))</f>
        <v>0</v>
      </c>
      <c r="N645" s="668">
        <f t="shared" si="153"/>
        <v>0</v>
      </c>
      <c r="O645" s="669">
        <f>IF(OR('1C TSsoustraitance'!$D362="",'1C TSsoustraitance'!$E362="OUI",'1C TSsoustraitance'!$AP362=0),0,(('1C TSsoustraitance'!$S362)/'1C TSsoustraitance'!$AP362))</f>
        <v>0</v>
      </c>
      <c r="P645" s="669">
        <f>IF(OR('1C TSsoustraitance'!$D362="",'1C TSsoustraitance'!$E362="OUI",'1C TSsoustraitance'!$AP362=0),0,(('1C TSsoustraitance'!$T362)/'1C TSsoustraitance'!$AP362))</f>
        <v>0</v>
      </c>
      <c r="Q645" s="669">
        <f>IF(OR('1C TSsoustraitance'!$D362="",'1C TSsoustraitance'!$E362="OUI",'1C TSsoustraitance'!$AP362=0),0,(('1C TSsoustraitance'!$U362)/'1C TSsoustraitance'!$AP362))</f>
        <v>0</v>
      </c>
      <c r="R645" s="669">
        <f>IF(OR('1C TSsoustraitance'!$D362="",'1C TSsoustraitance'!$E362="OUI",'1C TSsoustraitance'!$AP362=0),0,(('1C TSsoustraitance'!$V362)/'1C TSsoustraitance'!$AP362))</f>
        <v>0</v>
      </c>
      <c r="S645" s="669">
        <f>IF(OR('1C TSsoustraitance'!$D362="",'1C TSsoustraitance'!$E362="OUI",'1C TSsoustraitance'!$AP362=0),0,(('1C TSsoustraitance'!$W362)/'1C TSsoustraitance'!$AP362))</f>
        <v>0</v>
      </c>
      <c r="T645" s="669">
        <f>IF(OR('1C TSsoustraitance'!$D362="",'1C TSsoustraitance'!$E362="OUI",'1C TSsoustraitance'!$AP362=0),0,(('1C TSsoustraitance'!$X362)/'1C TSsoustraitance'!$AP362))</f>
        <v>0</v>
      </c>
      <c r="U645" s="669">
        <f>IF(OR('1C TSsoustraitance'!$D362="",'1C TSsoustraitance'!$E362="OUI",'1C TSsoustraitance'!$AP362=0),0,(('1C TSsoustraitance'!$Y362)/'1C TSsoustraitance'!$AP362))</f>
        <v>0</v>
      </c>
      <c r="V645" s="669">
        <f>IF(OR('1C TSsoustraitance'!$D362="",'1C TSsoustraitance'!$E362="OUI",'1C TSsoustraitance'!$AP362=0),0,(('1C TSsoustraitance'!$Z362)/'1C TSsoustraitance'!$AP362))</f>
        <v>0</v>
      </c>
      <c r="W645" s="669">
        <f>IF(OR('1C TSsoustraitance'!$D362="",'1C TSsoustraitance'!$E362="OUI",'1C TSsoustraitance'!$AP362=0),0,(('1C TSsoustraitance'!$AA362)/'1C TSsoustraitance'!$AP362))</f>
        <v>0</v>
      </c>
      <c r="X645" s="669">
        <f>IF(OR('1C TSsoustraitance'!$D362="",'1C TSsoustraitance'!$E362="OUI",'1C TSsoustraitance'!$AP362=0),0,(('1C TSsoustraitance'!$AB362)/'1C TSsoustraitance'!$AP362))</f>
        <v>0</v>
      </c>
      <c r="Y645" s="669">
        <f>IF(OR('1C TSsoustraitance'!$D362="",'1C TSsoustraitance'!$E362="OUI",'1C TSsoustraitance'!$AP362=0),0,(('1C TSsoustraitance'!$AC362)/'1C TSsoustraitance'!$AP362))</f>
        <v>0</v>
      </c>
      <c r="Z645" s="669">
        <f>IF(OR('1C TSsoustraitance'!$D362="",'1C TSsoustraitance'!$E362="OUI",'1C TSsoustraitance'!$AP362=0),0,(('1C TSsoustraitance'!$AD362)/'1C TSsoustraitance'!$AP362))</f>
        <v>0</v>
      </c>
      <c r="AA645" s="669">
        <f>IF(OR('1C TSsoustraitance'!$D362="",'1C TSsoustraitance'!$E362="OUI",'1C TSsoustraitance'!$AP362=0),0,(('1C TSsoustraitance'!$AE362)/'1C TSsoustraitance'!$AP362))</f>
        <v>0</v>
      </c>
      <c r="AB645" s="669">
        <f>IF(OR('1C TSsoustraitance'!$D362="",'1C TSsoustraitance'!$E362="OUI",'1C TSsoustraitance'!$AP362=0),0,(('1C TSsoustraitance'!$AF362)/'1C TSsoustraitance'!$AP362))</f>
        <v>0</v>
      </c>
      <c r="AC645" s="669">
        <f>IF(OR('1C TSsoustraitance'!$D362="",'1C TSsoustraitance'!$E362="OUI",'1C TSsoustraitance'!$AP362=0),0,(('1C TSsoustraitance'!$AG362)/'1C TSsoustraitance'!$AP362))</f>
        <v>0</v>
      </c>
      <c r="AD645" s="669">
        <f>IF(OR('1C TSsoustraitance'!$D362="",'1C TSsoustraitance'!$E362="OUI",'1C TSsoustraitance'!$AP362=0),0,(('1C TSsoustraitance'!$AH362)/'1C TSsoustraitance'!$AP362))</f>
        <v>0</v>
      </c>
      <c r="AE645" s="669">
        <f>IF(OR('1C TSsoustraitance'!$D362="",'1C TSsoustraitance'!$E362="OUI",'1C TSsoustraitance'!$AP362=0),0,(('1C TSsoustraitance'!$AI362)/'1C TSsoustraitance'!$AP362))</f>
        <v>0</v>
      </c>
      <c r="AF645" s="669">
        <f>IF(OR('1C TSsoustraitance'!$D362="",'1C TSsoustraitance'!$E362="OUI",'1C TSsoustraitance'!$AP362=0),0,(('1C TSsoustraitance'!$AJ362)/'1C TSsoustraitance'!$AP362))</f>
        <v>0</v>
      </c>
      <c r="AG645" s="669">
        <f>IF(OR('1C TSsoustraitance'!$D362="",'1C TSsoustraitance'!$E362="OUI",'1C TSsoustraitance'!$AP362=0),0,(('1C TSsoustraitance'!$AK362)/'1C TSsoustraitance'!$AP362))</f>
        <v>0</v>
      </c>
      <c r="AH645" s="669">
        <f>IF(OR('1C TSsoustraitance'!$D362="",'1C TSsoustraitance'!$E362="OUI",'1C TSsoustraitance'!$AP362=0),0,(('1C TSsoustraitance'!$AL362)/'1C TSsoustraitance'!$AP362))</f>
        <v>0</v>
      </c>
      <c r="AI645" s="669">
        <f>IF(OR('1C TSsoustraitance'!$D362="",'1C TSsoustraitance'!$E362="OUI",'1C TSsoustraitance'!$AP362=0),0,(('1C TSsoustraitance'!$AM362)/'1C TSsoustraitance'!$AP362))</f>
        <v>0</v>
      </c>
      <c r="AJ645" s="669">
        <f>IF(OR('1C TSsoustraitance'!$D362="",'1C TSsoustraitance'!$E362="OUI",'1C TSsoustraitance'!$AP362=0),0,(('1C TSsoustraitance'!$AN362)/'1C TSsoustraitance'!$AP362))</f>
        <v>0</v>
      </c>
      <c r="AK645" s="669">
        <f t="shared" si="147"/>
        <v>0</v>
      </c>
      <c r="AL645" s="668">
        <f t="shared" si="148"/>
        <v>0</v>
      </c>
      <c r="AM645" s="670">
        <f>IF(Tableau7[[#This Row],[N° pièce]]="",0,(Tableau7[[#This Row],[hors TVA]]+(Tableau7[[#This Row],[hors TVA]]*Tableau7[[#This Row],[Taux TVA]])-(Tableau7[[#This Row],[hors TVA]]*Tableau7[[#This Row],[Taux TVA]]*Tableau7[[#This Row],[Régime TVA: Récupération]]))*Tableau7[[#This Row],[Type 1]])</f>
        <v>0</v>
      </c>
      <c r="AN645" s="670">
        <f>IF(Tableau7[[#This Row],[N° pièce]]="",0,IF($K$2="pôle",((Tableau7[[#This Row],[hors TVA]]+(Tableau7[[#This Row],[hors TVA]]*Tableau7[[#This Row],[Taux TVA]])-(Tableau7[[#This Row],[hors TVA]]*Tableau7[[#This Row],[Taux TVA]]*Tableau7[[#This Row],[Régime TVA: Récupération]]))*Tableau7[[#This Row],[Type 2]]),0))</f>
        <v>0</v>
      </c>
      <c r="AO645" s="670">
        <f t="shared" si="151"/>
        <v>0</v>
      </c>
      <c r="AP645" s="255">
        <f t="shared" si="149"/>
        <v>0</v>
      </c>
      <c r="AQ645" s="506">
        <f t="shared" si="152"/>
        <v>0</v>
      </c>
      <c r="AR645" s="671"/>
      <c r="AS645" s="512"/>
      <c r="AT645" s="513" t="str">
        <f>IF(('1C TSsoustraitance'!AP362*FICHE!C$14&lt;J645),"Forfait limité à "&amp;FICHE!C$14&amp;"€/jour","")</f>
        <v/>
      </c>
      <c r="AU645" s="797"/>
      <c r="AV645" s="484"/>
      <c r="AW645" s="484"/>
      <c r="AX645" s="484"/>
      <c r="AY645" s="484"/>
      <c r="AZ645" s="484"/>
      <c r="BA645" s="4"/>
      <c r="BB645" s="4"/>
      <c r="BC645" s="4"/>
      <c r="BD645" s="4"/>
      <c r="BE645" s="4"/>
      <c r="BF645" s="4"/>
      <c r="BG645" s="4"/>
      <c r="BH645" s="4"/>
      <c r="BI645" s="4"/>
      <c r="BJ645" s="4"/>
      <c r="BK645" s="4"/>
      <c r="BL645" s="4"/>
      <c r="BM645" s="4"/>
      <c r="BN645" s="4"/>
      <c r="BO645" s="4"/>
      <c r="BP645" s="4"/>
      <c r="BQ645" s="4"/>
      <c r="BR645" s="4"/>
      <c r="BS645" s="4"/>
      <c r="BT645" s="4"/>
      <c r="BU645" s="4"/>
      <c r="BV645" s="4"/>
      <c r="BW645" s="4"/>
      <c r="BX645" s="4"/>
      <c r="BY645" s="4"/>
      <c r="BZ645" s="4"/>
      <c r="CA645" s="4"/>
      <c r="CB645" s="4"/>
      <c r="CC645" s="4"/>
      <c r="CD645" s="4"/>
      <c r="CE645" s="4"/>
      <c r="CF645" s="4"/>
      <c r="CG645" s="4"/>
      <c r="CH645" s="4"/>
      <c r="CI645" s="4"/>
      <c r="CJ645" s="4"/>
      <c r="CK645" s="4"/>
      <c r="CL645" s="4"/>
      <c r="CM645" s="4"/>
      <c r="CN645" s="4"/>
      <c r="CO645" s="4"/>
      <c r="CP645" s="4"/>
      <c r="CQ645" s="4"/>
      <c r="CR645" s="4"/>
      <c r="CS645" s="4"/>
      <c r="CT645" s="4"/>
      <c r="CU645" s="4"/>
      <c r="CV645" s="4"/>
      <c r="CW645" s="4"/>
      <c r="CX645" s="4"/>
      <c r="CY645" s="4"/>
      <c r="CZ645" s="4"/>
      <c r="DA645" s="4"/>
      <c r="DB645" s="4"/>
      <c r="DC645" s="4"/>
      <c r="DD645" s="4"/>
      <c r="DE645" s="4"/>
      <c r="DF645" s="4"/>
      <c r="DG645" s="4"/>
      <c r="DH645" s="4"/>
      <c r="DI645" s="4"/>
      <c r="DJ645" s="4"/>
      <c r="DK645" s="4"/>
      <c r="DL645" s="4"/>
      <c r="DM645" s="4"/>
      <c r="DN645" s="4"/>
      <c r="DO645" s="4"/>
      <c r="DP645" s="4"/>
      <c r="DQ645" s="4"/>
      <c r="DR645" s="4"/>
      <c r="DS645" s="4"/>
      <c r="DT645" s="4"/>
      <c r="DU645" s="4"/>
      <c r="DV645" s="4"/>
      <c r="DW645" s="4"/>
      <c r="DX645" s="4"/>
      <c r="DY645" s="4"/>
      <c r="DZ645" s="4"/>
      <c r="EA645" s="4"/>
      <c r="EB645" s="4"/>
      <c r="EC645" s="4"/>
      <c r="ED645" s="4"/>
      <c r="EE645" s="4"/>
      <c r="EF645" s="4"/>
      <c r="EG645" s="4"/>
      <c r="EH645" s="4"/>
      <c r="EI645" s="4"/>
      <c r="EJ645" s="4"/>
      <c r="EK645" s="4"/>
      <c r="EL645" s="4"/>
      <c r="EM645" s="4"/>
      <c r="EN645" s="4"/>
      <c r="EO645" s="4"/>
      <c r="EP645" s="4"/>
      <c r="EQ645" s="4"/>
      <c r="ER645" s="4"/>
      <c r="ES645" s="4"/>
      <c r="ET645" s="4"/>
      <c r="EU645" s="4"/>
      <c r="EV645" s="4"/>
      <c r="EW645" s="4"/>
      <c r="EX645" s="4"/>
      <c r="EY645" s="4"/>
      <c r="EZ645" s="4"/>
      <c r="FA645" s="4"/>
      <c r="FB645" s="4"/>
      <c r="FC645" s="4"/>
      <c r="FD645" s="4"/>
      <c r="FE645" s="4"/>
      <c r="FF645" s="4"/>
      <c r="FG645" s="4"/>
      <c r="FH645" s="4"/>
      <c r="FI645" s="4"/>
      <c r="FJ645" s="4"/>
      <c r="FK645" s="4"/>
      <c r="FL645" s="4"/>
      <c r="FM645" s="4"/>
      <c r="FN645" s="4"/>
      <c r="FO645" s="4"/>
      <c r="FP645" s="4"/>
      <c r="FQ645" s="4"/>
      <c r="FR645" s="4"/>
      <c r="FS645" s="4"/>
      <c r="FT645" s="4"/>
      <c r="FU645" s="4"/>
      <c r="FV645" s="4"/>
      <c r="FW645" s="4"/>
      <c r="FX645" s="4"/>
      <c r="FY645" s="4"/>
      <c r="FZ645" s="4"/>
      <c r="GA645" s="4"/>
      <c r="GB645" s="4"/>
      <c r="GC645" s="4"/>
      <c r="GD645" s="4"/>
      <c r="GE645" s="4"/>
      <c r="GF645" s="4"/>
      <c r="GG645" s="4"/>
      <c r="GH645" s="4"/>
      <c r="GI645" s="4"/>
      <c r="GJ645" s="4"/>
      <c r="GK645" s="4"/>
      <c r="GL645" s="4"/>
      <c r="GM645" s="4"/>
      <c r="GN645" s="4"/>
      <c r="GO645" s="4"/>
      <c r="GP645" s="4"/>
      <c r="GQ645" s="4"/>
      <c r="GR645" s="4"/>
      <c r="GS645" s="4"/>
      <c r="GT645" s="4"/>
      <c r="GU645" s="4"/>
      <c r="GV645" s="4"/>
      <c r="GW645" s="4"/>
      <c r="GX645" s="4"/>
      <c r="GY645" s="4"/>
      <c r="GZ645" s="4"/>
      <c r="HA645" s="4"/>
      <c r="HB645" s="4"/>
      <c r="HC645" s="4"/>
    </row>
    <row r="646" spans="1:211" s="380" customFormat="1" ht="13.9" customHeight="1">
      <c r="A646" s="828" t="str">
        <f>IF('1C TSsoustraitance'!$A363&lt;&gt;0,'1C TSsoustraitance'!$A363,"")</f>
        <v/>
      </c>
      <c r="B646" s="530"/>
      <c r="C646" s="513" t="str">
        <f>IF('1C TSsoustraitance'!$A363&lt;&gt;0,'1C TSsoustraitance'!$B363,"")</f>
        <v/>
      </c>
      <c r="D646" s="513" t="str">
        <f>IF('1C TSsoustraitance'!$A363&lt;&gt;0,'1C TSsoustraitance'!$C363,"")</f>
        <v/>
      </c>
      <c r="E646" s="684"/>
      <c r="F646" s="685"/>
      <c r="G646" s="666">
        <f>'1C TSsoustraitance'!$D363</f>
        <v>0</v>
      </c>
      <c r="H646" s="533">
        <v>0.21</v>
      </c>
      <c r="I646" s="533">
        <v>1</v>
      </c>
      <c r="J646" s="534"/>
      <c r="K646" s="667">
        <f t="shared" si="146"/>
        <v>0</v>
      </c>
      <c r="L646" s="668">
        <f>IF(OR('1C TSsoustraitance'!$D363="",'1C TSsoustraitance'!$AP363=0),0,IF(AND('1C TSsoustraitance'!$D363&lt;&gt;"",$K$2="Pôle",'1C TSsoustraitance'!$E363="OUI"),(('1C TSsoustraitance'!$F363+'1C TSsoustraitance'!$G363+'1C TSsoustraitance'!$H363+'1C TSsoustraitance'!$I363+'1C TSsoustraitance'!$M363)/'1C TSsoustraitance'!$R363),IF(AND('1C TSsoustraitance'!$D363&lt;&gt;"",$K$2="Pôle",'1C TSsoustraitance'!$E363="NON"),(('1C TSsoustraitance'!$F363+'1C TSsoustraitance'!$G363+'1C TSsoustraitance'!$H363+'1C TSsoustraitance'!$I363+'1C TSsoustraitance'!$M363)/'1C TSsoustraitance'!$AP363),IF(AND('1C TSsoustraitance'!$D363&lt;&gt;"",$K$2&lt;&gt;"Pôle",'1C TSsoustraitance'!$E363="OUI"),(('1C TSsoustraitance'!$F363+'1C TSsoustraitance'!$G363+'1C TSsoustraitance'!$H363+'1C TSsoustraitance'!$I363+'1C TSsoustraitance'!$J363+'1C TSsoustraitance'!$K363+'1C TSsoustraitance'!$L363+'1C TSsoustraitance'!$M363+'1C TSsoustraitance'!$N363+'1C TSsoustraitance'!$O363+'1C TSsoustraitance'!$P363+'1C TSsoustraitance'!$Q363)/'1C TSsoustraitance'!$R363),IF(AND('1C TSsoustraitance'!$D363&lt;&gt;"",$K$2&lt;&gt;"Pôle",'1C TSsoustraitance'!$E363="NON"),(('1C TSsoustraitance'!$F363+'1C TSsoustraitance'!$G363+'1C TSsoustraitance'!$H363+'1C TSsoustraitance'!$I363+'1C TSsoustraitance'!$J363+'1C TSsoustraitance'!$K363+'1C TSsoustraitance'!$L363+'1C TSsoustraitance'!$M363+'1C TSsoustraitance'!$N363+'1C TSsoustraitance'!$O363+'1C TSsoustraitance'!$P363+'1C TSsoustraitance'!$Q363))/'1C TSsoustraitance'!$AP363)))))</f>
        <v>0</v>
      </c>
      <c r="M646" s="668">
        <f>IF(OR('1C TSsoustraitance'!$D363="",'1C TSsoustraitance'!AP$13=0),0,IF(AND('1C TSsoustraitance'!$D363&lt;&gt;"",$K$2="Pôle",'1C TSsoustraitance'!$E363="OUI"),(('1C TSsoustraitance'!$J363+'1C TSsoustraitance'!$K363+'1C TSsoustraitance'!$L363)/'1C TSsoustraitance'!$R363),IF(AND('1C TSsoustraitance'!$D363&lt;&gt;"",$K$2="Pôle",'1C TSsoustraitance'!$E363="NON"),(('1C TSsoustraitance'!$J363+'1C TSsoustraitance'!$K363+'1C TSsoustraitance'!$L363)/'1C TSsoustraitance'!$AP363),IF(AND('1C TSsoustraitance'!$D363&lt;&gt;"",$K$2&lt;&gt;"Pôle"),0))))</f>
        <v>0</v>
      </c>
      <c r="N646" s="668">
        <f t="shared" si="153"/>
        <v>0</v>
      </c>
      <c r="O646" s="669">
        <f>IF(OR('1C TSsoustraitance'!$D363="",'1C TSsoustraitance'!$E363="OUI",'1C TSsoustraitance'!$AP363=0),0,(('1C TSsoustraitance'!$S363)/'1C TSsoustraitance'!$AP363))</f>
        <v>0</v>
      </c>
      <c r="P646" s="669">
        <f>IF(OR('1C TSsoustraitance'!$D363="",'1C TSsoustraitance'!$E363="OUI",'1C TSsoustraitance'!$AP363=0),0,(('1C TSsoustraitance'!$T363)/'1C TSsoustraitance'!$AP363))</f>
        <v>0</v>
      </c>
      <c r="Q646" s="669">
        <f>IF(OR('1C TSsoustraitance'!$D363="",'1C TSsoustraitance'!$E363="OUI",'1C TSsoustraitance'!$AP363=0),0,(('1C TSsoustraitance'!$U363)/'1C TSsoustraitance'!$AP363))</f>
        <v>0</v>
      </c>
      <c r="R646" s="669">
        <f>IF(OR('1C TSsoustraitance'!$D363="",'1C TSsoustraitance'!$E363="OUI",'1C TSsoustraitance'!$AP363=0),0,(('1C TSsoustraitance'!$V363)/'1C TSsoustraitance'!$AP363))</f>
        <v>0</v>
      </c>
      <c r="S646" s="669">
        <f>IF(OR('1C TSsoustraitance'!$D363="",'1C TSsoustraitance'!$E363="OUI",'1C TSsoustraitance'!$AP363=0),0,(('1C TSsoustraitance'!$W363)/'1C TSsoustraitance'!$AP363))</f>
        <v>0</v>
      </c>
      <c r="T646" s="669">
        <f>IF(OR('1C TSsoustraitance'!$D363="",'1C TSsoustraitance'!$E363="OUI",'1C TSsoustraitance'!$AP363=0),0,(('1C TSsoustraitance'!$X363)/'1C TSsoustraitance'!$AP363))</f>
        <v>0</v>
      </c>
      <c r="U646" s="669">
        <f>IF(OR('1C TSsoustraitance'!$D363="",'1C TSsoustraitance'!$E363="OUI",'1C TSsoustraitance'!$AP363=0),0,(('1C TSsoustraitance'!$Y363)/'1C TSsoustraitance'!$AP363))</f>
        <v>0</v>
      </c>
      <c r="V646" s="669">
        <f>IF(OR('1C TSsoustraitance'!$D363="",'1C TSsoustraitance'!$E363="OUI",'1C TSsoustraitance'!$AP363=0),0,(('1C TSsoustraitance'!$Z363)/'1C TSsoustraitance'!$AP363))</f>
        <v>0</v>
      </c>
      <c r="W646" s="669">
        <f>IF(OR('1C TSsoustraitance'!$D363="",'1C TSsoustraitance'!$E363="OUI",'1C TSsoustraitance'!$AP363=0),0,(('1C TSsoustraitance'!$AA363)/'1C TSsoustraitance'!$AP363))</f>
        <v>0</v>
      </c>
      <c r="X646" s="669">
        <f>IF(OR('1C TSsoustraitance'!$D363="",'1C TSsoustraitance'!$E363="OUI",'1C TSsoustraitance'!$AP363=0),0,(('1C TSsoustraitance'!$AB363)/'1C TSsoustraitance'!$AP363))</f>
        <v>0</v>
      </c>
      <c r="Y646" s="669">
        <f>IF(OR('1C TSsoustraitance'!$D363="",'1C TSsoustraitance'!$E363="OUI",'1C TSsoustraitance'!$AP363=0),0,(('1C TSsoustraitance'!$AC363)/'1C TSsoustraitance'!$AP363))</f>
        <v>0</v>
      </c>
      <c r="Z646" s="669">
        <f>IF(OR('1C TSsoustraitance'!$D363="",'1C TSsoustraitance'!$E363="OUI",'1C TSsoustraitance'!$AP363=0),0,(('1C TSsoustraitance'!$AD363)/'1C TSsoustraitance'!$AP363))</f>
        <v>0</v>
      </c>
      <c r="AA646" s="669">
        <f>IF(OR('1C TSsoustraitance'!$D363="",'1C TSsoustraitance'!$E363="OUI",'1C TSsoustraitance'!$AP363=0),0,(('1C TSsoustraitance'!$AE363)/'1C TSsoustraitance'!$AP363))</f>
        <v>0</v>
      </c>
      <c r="AB646" s="669">
        <f>IF(OR('1C TSsoustraitance'!$D363="",'1C TSsoustraitance'!$E363="OUI",'1C TSsoustraitance'!$AP363=0),0,(('1C TSsoustraitance'!$AF363)/'1C TSsoustraitance'!$AP363))</f>
        <v>0</v>
      </c>
      <c r="AC646" s="669">
        <f>IF(OR('1C TSsoustraitance'!$D363="",'1C TSsoustraitance'!$E363="OUI",'1C TSsoustraitance'!$AP363=0),0,(('1C TSsoustraitance'!$AG363)/'1C TSsoustraitance'!$AP363))</f>
        <v>0</v>
      </c>
      <c r="AD646" s="669">
        <f>IF(OR('1C TSsoustraitance'!$D363="",'1C TSsoustraitance'!$E363="OUI",'1C TSsoustraitance'!$AP363=0),0,(('1C TSsoustraitance'!$AH363)/'1C TSsoustraitance'!$AP363))</f>
        <v>0</v>
      </c>
      <c r="AE646" s="669">
        <f>IF(OR('1C TSsoustraitance'!$D363="",'1C TSsoustraitance'!$E363="OUI",'1C TSsoustraitance'!$AP363=0),0,(('1C TSsoustraitance'!$AI363)/'1C TSsoustraitance'!$AP363))</f>
        <v>0</v>
      </c>
      <c r="AF646" s="669">
        <f>IF(OR('1C TSsoustraitance'!$D363="",'1C TSsoustraitance'!$E363="OUI",'1C TSsoustraitance'!$AP363=0),0,(('1C TSsoustraitance'!$AJ363)/'1C TSsoustraitance'!$AP363))</f>
        <v>0</v>
      </c>
      <c r="AG646" s="669">
        <f>IF(OR('1C TSsoustraitance'!$D363="",'1C TSsoustraitance'!$E363="OUI",'1C TSsoustraitance'!$AP363=0),0,(('1C TSsoustraitance'!$AK363)/'1C TSsoustraitance'!$AP363))</f>
        <v>0</v>
      </c>
      <c r="AH646" s="669">
        <f>IF(OR('1C TSsoustraitance'!$D363="",'1C TSsoustraitance'!$E363="OUI",'1C TSsoustraitance'!$AP363=0),0,(('1C TSsoustraitance'!$AL363)/'1C TSsoustraitance'!$AP363))</f>
        <v>0</v>
      </c>
      <c r="AI646" s="669">
        <f>IF(OR('1C TSsoustraitance'!$D363="",'1C TSsoustraitance'!$E363="OUI",'1C TSsoustraitance'!$AP363=0),0,(('1C TSsoustraitance'!$AM363)/'1C TSsoustraitance'!$AP363))</f>
        <v>0</v>
      </c>
      <c r="AJ646" s="669">
        <f>IF(OR('1C TSsoustraitance'!$D363="",'1C TSsoustraitance'!$E363="OUI",'1C TSsoustraitance'!$AP363=0),0,(('1C TSsoustraitance'!$AN363)/'1C TSsoustraitance'!$AP363))</f>
        <v>0</v>
      </c>
      <c r="AK646" s="669">
        <f t="shared" si="147"/>
        <v>0</v>
      </c>
      <c r="AL646" s="668">
        <f t="shared" si="148"/>
        <v>0</v>
      </c>
      <c r="AM646" s="670">
        <f>IF(Tableau7[[#This Row],[N° pièce]]="",0,(Tableau7[[#This Row],[hors TVA]]+(Tableau7[[#This Row],[hors TVA]]*Tableau7[[#This Row],[Taux TVA]])-(Tableau7[[#This Row],[hors TVA]]*Tableau7[[#This Row],[Taux TVA]]*Tableau7[[#This Row],[Régime TVA: Récupération]]))*Tableau7[[#This Row],[Type 1]])</f>
        <v>0</v>
      </c>
      <c r="AN646" s="670">
        <f>IF(Tableau7[[#This Row],[N° pièce]]="",0,IF($K$2="pôle",((Tableau7[[#This Row],[hors TVA]]+(Tableau7[[#This Row],[hors TVA]]*Tableau7[[#This Row],[Taux TVA]])-(Tableau7[[#This Row],[hors TVA]]*Tableau7[[#This Row],[Taux TVA]]*Tableau7[[#This Row],[Régime TVA: Récupération]]))*Tableau7[[#This Row],[Type 2]]),0))</f>
        <v>0</v>
      </c>
      <c r="AO646" s="670">
        <f t="shared" si="151"/>
        <v>0</v>
      </c>
      <c r="AP646" s="255">
        <f t="shared" si="149"/>
        <v>0</v>
      </c>
      <c r="AQ646" s="506">
        <f t="shared" si="152"/>
        <v>0</v>
      </c>
      <c r="AR646" s="671"/>
      <c r="AS646" s="512"/>
      <c r="AT646" s="513" t="str">
        <f>IF(('1C TSsoustraitance'!AP363*FICHE!C$14&lt;J646),"Forfait limité à "&amp;FICHE!C$14&amp;"€/jour","")</f>
        <v/>
      </c>
      <c r="AU646" s="797"/>
      <c r="AV646" s="484"/>
      <c r="AW646" s="484"/>
      <c r="AX646" s="484"/>
      <c r="AY646" s="484"/>
      <c r="AZ646" s="484"/>
      <c r="BA646" s="4"/>
      <c r="BB646" s="4"/>
      <c r="BC646" s="4"/>
      <c r="BD646" s="4"/>
      <c r="BE646" s="4"/>
      <c r="BF646" s="4"/>
      <c r="BG646" s="4"/>
      <c r="BH646" s="4"/>
      <c r="BI646" s="4"/>
      <c r="BJ646" s="4"/>
      <c r="BK646" s="4"/>
      <c r="BL646" s="4"/>
      <c r="BM646" s="4"/>
      <c r="BN646" s="4"/>
      <c r="BO646" s="4"/>
      <c r="BP646" s="4"/>
      <c r="BQ646" s="4"/>
      <c r="BR646" s="4"/>
      <c r="BS646" s="4"/>
      <c r="BT646" s="4"/>
      <c r="BU646" s="4"/>
      <c r="BV646" s="4"/>
      <c r="BW646" s="4"/>
      <c r="BX646" s="4"/>
      <c r="BY646" s="4"/>
      <c r="BZ646" s="4"/>
      <c r="CA646" s="4"/>
      <c r="CB646" s="4"/>
      <c r="CC646" s="4"/>
      <c r="CD646" s="4"/>
      <c r="CE646" s="4"/>
      <c r="CF646" s="4"/>
      <c r="CG646" s="4"/>
      <c r="CH646" s="4"/>
      <c r="CI646" s="4"/>
      <c r="CJ646" s="4"/>
      <c r="CK646" s="4"/>
      <c r="CL646" s="4"/>
      <c r="CM646" s="4"/>
      <c r="CN646" s="4"/>
      <c r="CO646" s="4"/>
      <c r="CP646" s="4"/>
      <c r="CQ646" s="4"/>
      <c r="CR646" s="4"/>
      <c r="CS646" s="4"/>
      <c r="CT646" s="4"/>
      <c r="CU646" s="4"/>
      <c r="CV646" s="4"/>
      <c r="CW646" s="4"/>
      <c r="CX646" s="4"/>
      <c r="CY646" s="4"/>
      <c r="CZ646" s="4"/>
      <c r="DA646" s="4"/>
      <c r="DB646" s="4"/>
      <c r="DC646" s="4"/>
      <c r="DD646" s="4"/>
      <c r="DE646" s="4"/>
      <c r="DF646" s="4"/>
      <c r="DG646" s="4"/>
      <c r="DH646" s="4"/>
      <c r="DI646" s="4"/>
      <c r="DJ646" s="4"/>
      <c r="DK646" s="4"/>
      <c r="DL646" s="4"/>
      <c r="DM646" s="4"/>
      <c r="DN646" s="4"/>
      <c r="DO646" s="4"/>
      <c r="DP646" s="4"/>
      <c r="DQ646" s="4"/>
      <c r="DR646" s="4"/>
      <c r="DS646" s="4"/>
      <c r="DT646" s="4"/>
      <c r="DU646" s="4"/>
      <c r="DV646" s="4"/>
      <c r="DW646" s="4"/>
      <c r="DX646" s="4"/>
      <c r="DY646" s="4"/>
      <c r="DZ646" s="4"/>
      <c r="EA646" s="4"/>
      <c r="EB646" s="4"/>
      <c r="EC646" s="4"/>
      <c r="ED646" s="4"/>
      <c r="EE646" s="4"/>
      <c r="EF646" s="4"/>
      <c r="EG646" s="4"/>
      <c r="EH646" s="4"/>
      <c r="EI646" s="4"/>
      <c r="EJ646" s="4"/>
      <c r="EK646" s="4"/>
      <c r="EL646" s="4"/>
      <c r="EM646" s="4"/>
      <c r="EN646" s="4"/>
      <c r="EO646" s="4"/>
      <c r="EP646" s="4"/>
      <c r="EQ646" s="4"/>
      <c r="ER646" s="4"/>
      <c r="ES646" s="4"/>
      <c r="ET646" s="4"/>
      <c r="EU646" s="4"/>
      <c r="EV646" s="4"/>
      <c r="EW646" s="4"/>
      <c r="EX646" s="4"/>
      <c r="EY646" s="4"/>
      <c r="EZ646" s="4"/>
      <c r="FA646" s="4"/>
      <c r="FB646" s="4"/>
      <c r="FC646" s="4"/>
      <c r="FD646" s="4"/>
      <c r="FE646" s="4"/>
      <c r="FF646" s="4"/>
      <c r="FG646" s="4"/>
      <c r="FH646" s="4"/>
      <c r="FI646" s="4"/>
      <c r="FJ646" s="4"/>
      <c r="FK646" s="4"/>
      <c r="FL646" s="4"/>
      <c r="FM646" s="4"/>
      <c r="FN646" s="4"/>
      <c r="FO646" s="4"/>
      <c r="FP646" s="4"/>
      <c r="FQ646" s="4"/>
      <c r="FR646" s="4"/>
      <c r="FS646" s="4"/>
      <c r="FT646" s="4"/>
      <c r="FU646" s="4"/>
      <c r="FV646" s="4"/>
      <c r="FW646" s="4"/>
      <c r="FX646" s="4"/>
      <c r="FY646" s="4"/>
      <c r="FZ646" s="4"/>
      <c r="GA646" s="4"/>
      <c r="GB646" s="4"/>
      <c r="GC646" s="4"/>
      <c r="GD646" s="4"/>
      <c r="GE646" s="4"/>
      <c r="GF646" s="4"/>
      <c r="GG646" s="4"/>
      <c r="GH646" s="4"/>
      <c r="GI646" s="4"/>
      <c r="GJ646" s="4"/>
      <c r="GK646" s="4"/>
      <c r="GL646" s="4"/>
      <c r="GM646" s="4"/>
      <c r="GN646" s="4"/>
      <c r="GO646" s="4"/>
      <c r="GP646" s="4"/>
      <c r="GQ646" s="4"/>
      <c r="GR646" s="4"/>
      <c r="GS646" s="4"/>
      <c r="GT646" s="4"/>
      <c r="GU646" s="4"/>
      <c r="GV646" s="4"/>
      <c r="GW646" s="4"/>
      <c r="GX646" s="4"/>
      <c r="GY646" s="4"/>
      <c r="GZ646" s="4"/>
      <c r="HA646" s="4"/>
      <c r="HB646" s="4"/>
      <c r="HC646" s="4"/>
    </row>
    <row r="647" spans="1:211" s="380" customFormat="1" ht="13.9" customHeight="1">
      <c r="A647" s="828" t="str">
        <f>IF('1C TSsoustraitance'!$A364&lt;&gt;0,'1C TSsoustraitance'!$A364,"")</f>
        <v/>
      </c>
      <c r="B647" s="530"/>
      <c r="C647" s="513" t="str">
        <f>IF('1C TSsoustraitance'!$A364&lt;&gt;0,'1C TSsoustraitance'!$B364,"")</f>
        <v/>
      </c>
      <c r="D647" s="513" t="str">
        <f>IF('1C TSsoustraitance'!$A364&lt;&gt;0,'1C TSsoustraitance'!$C364,"")</f>
        <v/>
      </c>
      <c r="E647" s="684"/>
      <c r="F647" s="685"/>
      <c r="G647" s="666">
        <f>'1C TSsoustraitance'!$D364</f>
        <v>0</v>
      </c>
      <c r="H647" s="533">
        <v>0.21</v>
      </c>
      <c r="I647" s="533">
        <v>1</v>
      </c>
      <c r="J647" s="534"/>
      <c r="K647" s="667">
        <f t="shared" si="146"/>
        <v>0</v>
      </c>
      <c r="L647" s="668">
        <f>IF(OR('1C TSsoustraitance'!$D364="",'1C TSsoustraitance'!$AP364=0),0,IF(AND('1C TSsoustraitance'!$D364&lt;&gt;"",$K$2="Pôle",'1C TSsoustraitance'!$E364="OUI"),(('1C TSsoustraitance'!$F364+'1C TSsoustraitance'!$G364+'1C TSsoustraitance'!$H364+'1C TSsoustraitance'!$I364+'1C TSsoustraitance'!$M364)/'1C TSsoustraitance'!$R364),IF(AND('1C TSsoustraitance'!$D364&lt;&gt;"",$K$2="Pôle",'1C TSsoustraitance'!$E364="NON"),(('1C TSsoustraitance'!$F364+'1C TSsoustraitance'!$G364+'1C TSsoustraitance'!$H364+'1C TSsoustraitance'!$I364+'1C TSsoustraitance'!$M364)/'1C TSsoustraitance'!$AP364),IF(AND('1C TSsoustraitance'!$D364&lt;&gt;"",$K$2&lt;&gt;"Pôle",'1C TSsoustraitance'!$E364="OUI"),(('1C TSsoustraitance'!$F364+'1C TSsoustraitance'!$G364+'1C TSsoustraitance'!$H364+'1C TSsoustraitance'!$I364+'1C TSsoustraitance'!$J364+'1C TSsoustraitance'!$K364+'1C TSsoustraitance'!$L364+'1C TSsoustraitance'!$M364+'1C TSsoustraitance'!$N364+'1C TSsoustraitance'!$O364+'1C TSsoustraitance'!$P364+'1C TSsoustraitance'!$Q364)/'1C TSsoustraitance'!$R364),IF(AND('1C TSsoustraitance'!$D364&lt;&gt;"",$K$2&lt;&gt;"Pôle",'1C TSsoustraitance'!$E364="NON"),(('1C TSsoustraitance'!$F364+'1C TSsoustraitance'!$G364+'1C TSsoustraitance'!$H364+'1C TSsoustraitance'!$I364+'1C TSsoustraitance'!$J364+'1C TSsoustraitance'!$K364+'1C TSsoustraitance'!$L364+'1C TSsoustraitance'!$M364+'1C TSsoustraitance'!$N364+'1C TSsoustraitance'!$O364+'1C TSsoustraitance'!$P364+'1C TSsoustraitance'!$Q364))/'1C TSsoustraitance'!$AP364)))))</f>
        <v>0</v>
      </c>
      <c r="M647" s="668">
        <f>IF(OR('1C TSsoustraitance'!$D364="",'1C TSsoustraitance'!AP$13=0),0,IF(AND('1C TSsoustraitance'!$D364&lt;&gt;"",$K$2="Pôle",'1C TSsoustraitance'!$E364="OUI"),(('1C TSsoustraitance'!$J364+'1C TSsoustraitance'!$K364+'1C TSsoustraitance'!$L364)/'1C TSsoustraitance'!$R364),IF(AND('1C TSsoustraitance'!$D364&lt;&gt;"",$K$2="Pôle",'1C TSsoustraitance'!$E364="NON"),(('1C TSsoustraitance'!$J364+'1C TSsoustraitance'!$K364+'1C TSsoustraitance'!$L364)/'1C TSsoustraitance'!$AP364),IF(AND('1C TSsoustraitance'!$D364&lt;&gt;"",$K$2&lt;&gt;"Pôle"),0))))</f>
        <v>0</v>
      </c>
      <c r="N647" s="668">
        <f t="shared" si="153"/>
        <v>0</v>
      </c>
      <c r="O647" s="669">
        <f>IF(OR('1C TSsoustraitance'!$D364="",'1C TSsoustraitance'!$E364="OUI",'1C TSsoustraitance'!$AP364=0),0,(('1C TSsoustraitance'!$S364)/'1C TSsoustraitance'!$AP364))</f>
        <v>0</v>
      </c>
      <c r="P647" s="669">
        <f>IF(OR('1C TSsoustraitance'!$D364="",'1C TSsoustraitance'!$E364="OUI",'1C TSsoustraitance'!$AP364=0),0,(('1C TSsoustraitance'!$T364)/'1C TSsoustraitance'!$AP364))</f>
        <v>0</v>
      </c>
      <c r="Q647" s="669">
        <f>IF(OR('1C TSsoustraitance'!$D364="",'1C TSsoustraitance'!$E364="OUI",'1C TSsoustraitance'!$AP364=0),0,(('1C TSsoustraitance'!$U364)/'1C TSsoustraitance'!$AP364))</f>
        <v>0</v>
      </c>
      <c r="R647" s="669">
        <f>IF(OR('1C TSsoustraitance'!$D364="",'1C TSsoustraitance'!$E364="OUI",'1C TSsoustraitance'!$AP364=0),0,(('1C TSsoustraitance'!$V364)/'1C TSsoustraitance'!$AP364))</f>
        <v>0</v>
      </c>
      <c r="S647" s="669">
        <f>IF(OR('1C TSsoustraitance'!$D364="",'1C TSsoustraitance'!$E364="OUI",'1C TSsoustraitance'!$AP364=0),0,(('1C TSsoustraitance'!$W364)/'1C TSsoustraitance'!$AP364))</f>
        <v>0</v>
      </c>
      <c r="T647" s="669">
        <f>IF(OR('1C TSsoustraitance'!$D364="",'1C TSsoustraitance'!$E364="OUI",'1C TSsoustraitance'!$AP364=0),0,(('1C TSsoustraitance'!$X364)/'1C TSsoustraitance'!$AP364))</f>
        <v>0</v>
      </c>
      <c r="U647" s="669">
        <f>IF(OR('1C TSsoustraitance'!$D364="",'1C TSsoustraitance'!$E364="OUI",'1C TSsoustraitance'!$AP364=0),0,(('1C TSsoustraitance'!$Y364)/'1C TSsoustraitance'!$AP364))</f>
        <v>0</v>
      </c>
      <c r="V647" s="669">
        <f>IF(OR('1C TSsoustraitance'!$D364="",'1C TSsoustraitance'!$E364="OUI",'1C TSsoustraitance'!$AP364=0),0,(('1C TSsoustraitance'!$Z364)/'1C TSsoustraitance'!$AP364))</f>
        <v>0</v>
      </c>
      <c r="W647" s="669">
        <f>IF(OR('1C TSsoustraitance'!$D364="",'1C TSsoustraitance'!$E364="OUI",'1C TSsoustraitance'!$AP364=0),0,(('1C TSsoustraitance'!$AA364)/'1C TSsoustraitance'!$AP364))</f>
        <v>0</v>
      </c>
      <c r="X647" s="669">
        <f>IF(OR('1C TSsoustraitance'!$D364="",'1C TSsoustraitance'!$E364="OUI",'1C TSsoustraitance'!$AP364=0),0,(('1C TSsoustraitance'!$AB364)/'1C TSsoustraitance'!$AP364))</f>
        <v>0</v>
      </c>
      <c r="Y647" s="669">
        <f>IF(OR('1C TSsoustraitance'!$D364="",'1C TSsoustraitance'!$E364="OUI",'1C TSsoustraitance'!$AP364=0),0,(('1C TSsoustraitance'!$AC364)/'1C TSsoustraitance'!$AP364))</f>
        <v>0</v>
      </c>
      <c r="Z647" s="669">
        <f>IF(OR('1C TSsoustraitance'!$D364="",'1C TSsoustraitance'!$E364="OUI",'1C TSsoustraitance'!$AP364=0),0,(('1C TSsoustraitance'!$AD364)/'1C TSsoustraitance'!$AP364))</f>
        <v>0</v>
      </c>
      <c r="AA647" s="669">
        <f>IF(OR('1C TSsoustraitance'!$D364="",'1C TSsoustraitance'!$E364="OUI",'1C TSsoustraitance'!$AP364=0),0,(('1C TSsoustraitance'!$AE364)/'1C TSsoustraitance'!$AP364))</f>
        <v>0</v>
      </c>
      <c r="AB647" s="669">
        <f>IF(OR('1C TSsoustraitance'!$D364="",'1C TSsoustraitance'!$E364="OUI",'1C TSsoustraitance'!$AP364=0),0,(('1C TSsoustraitance'!$AF364)/'1C TSsoustraitance'!$AP364))</f>
        <v>0</v>
      </c>
      <c r="AC647" s="669">
        <f>IF(OR('1C TSsoustraitance'!$D364="",'1C TSsoustraitance'!$E364="OUI",'1C TSsoustraitance'!$AP364=0),0,(('1C TSsoustraitance'!$AG364)/'1C TSsoustraitance'!$AP364))</f>
        <v>0</v>
      </c>
      <c r="AD647" s="669">
        <f>IF(OR('1C TSsoustraitance'!$D364="",'1C TSsoustraitance'!$E364="OUI",'1C TSsoustraitance'!$AP364=0),0,(('1C TSsoustraitance'!$AH364)/'1C TSsoustraitance'!$AP364))</f>
        <v>0</v>
      </c>
      <c r="AE647" s="669">
        <f>IF(OR('1C TSsoustraitance'!$D364="",'1C TSsoustraitance'!$E364="OUI",'1C TSsoustraitance'!$AP364=0),0,(('1C TSsoustraitance'!$AI364)/'1C TSsoustraitance'!$AP364))</f>
        <v>0</v>
      </c>
      <c r="AF647" s="669">
        <f>IF(OR('1C TSsoustraitance'!$D364="",'1C TSsoustraitance'!$E364="OUI",'1C TSsoustraitance'!$AP364=0),0,(('1C TSsoustraitance'!$AJ364)/'1C TSsoustraitance'!$AP364))</f>
        <v>0</v>
      </c>
      <c r="AG647" s="669">
        <f>IF(OR('1C TSsoustraitance'!$D364="",'1C TSsoustraitance'!$E364="OUI",'1C TSsoustraitance'!$AP364=0),0,(('1C TSsoustraitance'!$AK364)/'1C TSsoustraitance'!$AP364))</f>
        <v>0</v>
      </c>
      <c r="AH647" s="669">
        <f>IF(OR('1C TSsoustraitance'!$D364="",'1C TSsoustraitance'!$E364="OUI",'1C TSsoustraitance'!$AP364=0),0,(('1C TSsoustraitance'!$AL364)/'1C TSsoustraitance'!$AP364))</f>
        <v>0</v>
      </c>
      <c r="AI647" s="669">
        <f>IF(OR('1C TSsoustraitance'!$D364="",'1C TSsoustraitance'!$E364="OUI",'1C TSsoustraitance'!$AP364=0),0,(('1C TSsoustraitance'!$AM364)/'1C TSsoustraitance'!$AP364))</f>
        <v>0</v>
      </c>
      <c r="AJ647" s="669">
        <f>IF(OR('1C TSsoustraitance'!$D364="",'1C TSsoustraitance'!$E364="OUI",'1C TSsoustraitance'!$AP364=0),0,(('1C TSsoustraitance'!$AN364)/'1C TSsoustraitance'!$AP364))</f>
        <v>0</v>
      </c>
      <c r="AK647" s="669">
        <f t="shared" si="147"/>
        <v>0</v>
      </c>
      <c r="AL647" s="668">
        <f t="shared" si="148"/>
        <v>0</v>
      </c>
      <c r="AM647" s="670">
        <f>IF(Tableau7[[#This Row],[N° pièce]]="",0,(Tableau7[[#This Row],[hors TVA]]+(Tableau7[[#This Row],[hors TVA]]*Tableau7[[#This Row],[Taux TVA]])-(Tableau7[[#This Row],[hors TVA]]*Tableau7[[#This Row],[Taux TVA]]*Tableau7[[#This Row],[Régime TVA: Récupération]]))*Tableau7[[#This Row],[Type 1]])</f>
        <v>0</v>
      </c>
      <c r="AN647" s="670">
        <f>IF(Tableau7[[#This Row],[N° pièce]]="",0,IF($K$2="pôle",((Tableau7[[#This Row],[hors TVA]]+(Tableau7[[#This Row],[hors TVA]]*Tableau7[[#This Row],[Taux TVA]])-(Tableau7[[#This Row],[hors TVA]]*Tableau7[[#This Row],[Taux TVA]]*Tableau7[[#This Row],[Régime TVA: Récupération]]))*Tableau7[[#This Row],[Type 2]]),0))</f>
        <v>0</v>
      </c>
      <c r="AO647" s="670">
        <f t="shared" si="151"/>
        <v>0</v>
      </c>
      <c r="AP647" s="255">
        <f t="shared" si="149"/>
        <v>0</v>
      </c>
      <c r="AQ647" s="506">
        <f t="shared" si="152"/>
        <v>0</v>
      </c>
      <c r="AR647" s="671"/>
      <c r="AS647" s="512"/>
      <c r="AT647" s="513" t="str">
        <f>IF(('1C TSsoustraitance'!AP364*FICHE!C$14&lt;J647),"Forfait limité à "&amp;FICHE!C$14&amp;"€/jour","")</f>
        <v/>
      </c>
      <c r="AU647" s="797"/>
      <c r="AV647" s="484"/>
      <c r="AW647" s="484"/>
      <c r="AX647" s="484"/>
      <c r="AY647" s="484"/>
      <c r="AZ647" s="484"/>
      <c r="BA647" s="4"/>
      <c r="BB647" s="4"/>
      <c r="BC647" s="4"/>
      <c r="BD647" s="4"/>
      <c r="BE647" s="4"/>
      <c r="BF647" s="4"/>
      <c r="BG647" s="4"/>
      <c r="BH647" s="4"/>
      <c r="BI647" s="4"/>
      <c r="BJ647" s="4"/>
      <c r="BK647" s="4"/>
      <c r="BL647" s="4"/>
      <c r="BM647" s="4"/>
      <c r="BN647" s="4"/>
      <c r="BO647" s="4"/>
      <c r="BP647" s="4"/>
      <c r="BQ647" s="4"/>
      <c r="BR647" s="4"/>
      <c r="BS647" s="4"/>
      <c r="BT647" s="4"/>
      <c r="BU647" s="4"/>
      <c r="BV647" s="4"/>
      <c r="BW647" s="4"/>
      <c r="BX647" s="4"/>
      <c r="BY647" s="4"/>
      <c r="BZ647" s="4"/>
      <c r="CA647" s="4"/>
      <c r="CB647" s="4"/>
      <c r="CC647" s="4"/>
      <c r="CD647" s="4"/>
      <c r="CE647" s="4"/>
      <c r="CF647" s="4"/>
      <c r="CG647" s="4"/>
      <c r="CH647" s="4"/>
      <c r="CI647" s="4"/>
      <c r="CJ647" s="4"/>
      <c r="CK647" s="4"/>
      <c r="CL647" s="4"/>
      <c r="CM647" s="4"/>
      <c r="CN647" s="4"/>
      <c r="CO647" s="4"/>
      <c r="CP647" s="4"/>
      <c r="CQ647" s="4"/>
      <c r="CR647" s="4"/>
      <c r="CS647" s="4"/>
      <c r="CT647" s="4"/>
      <c r="CU647" s="4"/>
      <c r="CV647" s="4"/>
      <c r="CW647" s="4"/>
      <c r="CX647" s="4"/>
      <c r="CY647" s="4"/>
      <c r="CZ647" s="4"/>
      <c r="DA647" s="4"/>
      <c r="DB647" s="4"/>
      <c r="DC647" s="4"/>
      <c r="DD647" s="4"/>
      <c r="DE647" s="4"/>
      <c r="DF647" s="4"/>
      <c r="DG647" s="4"/>
      <c r="DH647" s="4"/>
      <c r="DI647" s="4"/>
      <c r="DJ647" s="4"/>
      <c r="DK647" s="4"/>
      <c r="DL647" s="4"/>
      <c r="DM647" s="4"/>
      <c r="DN647" s="4"/>
      <c r="DO647" s="4"/>
      <c r="DP647" s="4"/>
      <c r="DQ647" s="4"/>
      <c r="DR647" s="4"/>
      <c r="DS647" s="4"/>
      <c r="DT647" s="4"/>
      <c r="DU647" s="4"/>
      <c r="DV647" s="4"/>
      <c r="DW647" s="4"/>
      <c r="DX647" s="4"/>
      <c r="DY647" s="4"/>
      <c r="DZ647" s="4"/>
      <c r="EA647" s="4"/>
      <c r="EB647" s="4"/>
      <c r="EC647" s="4"/>
      <c r="ED647" s="4"/>
      <c r="EE647" s="4"/>
      <c r="EF647" s="4"/>
      <c r="EG647" s="4"/>
      <c r="EH647" s="4"/>
      <c r="EI647" s="4"/>
      <c r="EJ647" s="4"/>
      <c r="EK647" s="4"/>
      <c r="EL647" s="4"/>
      <c r="EM647" s="4"/>
      <c r="EN647" s="4"/>
      <c r="EO647" s="4"/>
      <c r="EP647" s="4"/>
      <c r="EQ647" s="4"/>
      <c r="ER647" s="4"/>
      <c r="ES647" s="4"/>
      <c r="ET647" s="4"/>
      <c r="EU647" s="4"/>
      <c r="EV647" s="4"/>
      <c r="EW647" s="4"/>
      <c r="EX647" s="4"/>
      <c r="EY647" s="4"/>
      <c r="EZ647" s="4"/>
      <c r="FA647" s="4"/>
      <c r="FB647" s="4"/>
      <c r="FC647" s="4"/>
      <c r="FD647" s="4"/>
      <c r="FE647" s="4"/>
      <c r="FF647" s="4"/>
      <c r="FG647" s="4"/>
      <c r="FH647" s="4"/>
      <c r="FI647" s="4"/>
      <c r="FJ647" s="4"/>
      <c r="FK647" s="4"/>
      <c r="FL647" s="4"/>
      <c r="FM647" s="4"/>
      <c r="FN647" s="4"/>
      <c r="FO647" s="4"/>
      <c r="FP647" s="4"/>
      <c r="FQ647" s="4"/>
      <c r="FR647" s="4"/>
      <c r="FS647" s="4"/>
      <c r="FT647" s="4"/>
      <c r="FU647" s="4"/>
      <c r="FV647" s="4"/>
      <c r="FW647" s="4"/>
      <c r="FX647" s="4"/>
      <c r="FY647" s="4"/>
      <c r="FZ647" s="4"/>
      <c r="GA647" s="4"/>
      <c r="GB647" s="4"/>
      <c r="GC647" s="4"/>
      <c r="GD647" s="4"/>
      <c r="GE647" s="4"/>
      <c r="GF647" s="4"/>
      <c r="GG647" s="4"/>
      <c r="GH647" s="4"/>
      <c r="GI647" s="4"/>
      <c r="GJ647" s="4"/>
      <c r="GK647" s="4"/>
      <c r="GL647" s="4"/>
      <c r="GM647" s="4"/>
      <c r="GN647" s="4"/>
      <c r="GO647" s="4"/>
      <c r="GP647" s="4"/>
      <c r="GQ647" s="4"/>
      <c r="GR647" s="4"/>
      <c r="GS647" s="4"/>
      <c r="GT647" s="4"/>
      <c r="GU647" s="4"/>
      <c r="GV647" s="4"/>
      <c r="GW647" s="4"/>
      <c r="GX647" s="4"/>
      <c r="GY647" s="4"/>
      <c r="GZ647" s="4"/>
      <c r="HA647" s="4"/>
      <c r="HB647" s="4"/>
      <c r="HC647" s="4"/>
    </row>
    <row r="648" spans="1:211" s="380" customFormat="1" ht="13.9" customHeight="1">
      <c r="A648" s="828" t="str">
        <f>IF('1C TSsoustraitance'!$A365&lt;&gt;0,'1C TSsoustraitance'!$A365,"")</f>
        <v/>
      </c>
      <c r="B648" s="530"/>
      <c r="C648" s="513" t="str">
        <f>IF('1C TSsoustraitance'!$A365&lt;&gt;0,'1C TSsoustraitance'!$B365,"")</f>
        <v/>
      </c>
      <c r="D648" s="513" t="str">
        <f>IF('1C TSsoustraitance'!$A365&lt;&gt;0,'1C TSsoustraitance'!$C365,"")</f>
        <v/>
      </c>
      <c r="E648" s="684"/>
      <c r="F648" s="685"/>
      <c r="G648" s="666">
        <f>'1C TSsoustraitance'!$D365</f>
        <v>0</v>
      </c>
      <c r="H648" s="533">
        <v>0.21</v>
      </c>
      <c r="I648" s="533">
        <v>1</v>
      </c>
      <c r="J648" s="534"/>
      <c r="K648" s="667">
        <f t="shared" si="146"/>
        <v>0</v>
      </c>
      <c r="L648" s="668">
        <f>IF(OR('1C TSsoustraitance'!$D365="",'1C TSsoustraitance'!$AP365=0),0,IF(AND('1C TSsoustraitance'!$D365&lt;&gt;"",$K$2="Pôle",'1C TSsoustraitance'!$E365="OUI"),(('1C TSsoustraitance'!$F365+'1C TSsoustraitance'!$G365+'1C TSsoustraitance'!$H365+'1C TSsoustraitance'!$I365+'1C TSsoustraitance'!$M365)/'1C TSsoustraitance'!$R365),IF(AND('1C TSsoustraitance'!$D365&lt;&gt;"",$K$2="Pôle",'1C TSsoustraitance'!$E365="NON"),(('1C TSsoustraitance'!$F365+'1C TSsoustraitance'!$G365+'1C TSsoustraitance'!$H365+'1C TSsoustraitance'!$I365+'1C TSsoustraitance'!$M365)/'1C TSsoustraitance'!$AP365),IF(AND('1C TSsoustraitance'!$D365&lt;&gt;"",$K$2&lt;&gt;"Pôle",'1C TSsoustraitance'!$E365="OUI"),(('1C TSsoustraitance'!$F365+'1C TSsoustraitance'!$G365+'1C TSsoustraitance'!$H365+'1C TSsoustraitance'!$I365+'1C TSsoustraitance'!$J365+'1C TSsoustraitance'!$K365+'1C TSsoustraitance'!$L365+'1C TSsoustraitance'!$M365+'1C TSsoustraitance'!$N365+'1C TSsoustraitance'!$O365+'1C TSsoustraitance'!$P365+'1C TSsoustraitance'!$Q365)/'1C TSsoustraitance'!$R365),IF(AND('1C TSsoustraitance'!$D365&lt;&gt;"",$K$2&lt;&gt;"Pôle",'1C TSsoustraitance'!$E365="NON"),(('1C TSsoustraitance'!$F365+'1C TSsoustraitance'!$G365+'1C TSsoustraitance'!$H365+'1C TSsoustraitance'!$I365+'1C TSsoustraitance'!$J365+'1C TSsoustraitance'!$K365+'1C TSsoustraitance'!$L365+'1C TSsoustraitance'!$M365+'1C TSsoustraitance'!$N365+'1C TSsoustraitance'!$O365+'1C TSsoustraitance'!$P365+'1C TSsoustraitance'!$Q365))/'1C TSsoustraitance'!$AP365)))))</f>
        <v>0</v>
      </c>
      <c r="M648" s="668">
        <f>IF(OR('1C TSsoustraitance'!$D365="",'1C TSsoustraitance'!AP$13=0),0,IF(AND('1C TSsoustraitance'!$D365&lt;&gt;"",$K$2="Pôle",'1C TSsoustraitance'!$E365="OUI"),(('1C TSsoustraitance'!$J365+'1C TSsoustraitance'!$K365+'1C TSsoustraitance'!$L365)/'1C TSsoustraitance'!$R365),IF(AND('1C TSsoustraitance'!$D365&lt;&gt;"",$K$2="Pôle",'1C TSsoustraitance'!$E365="NON"),(('1C TSsoustraitance'!$J365+'1C TSsoustraitance'!$K365+'1C TSsoustraitance'!$L365)/'1C TSsoustraitance'!$AP365),IF(AND('1C TSsoustraitance'!$D365&lt;&gt;"",$K$2&lt;&gt;"Pôle"),0))))</f>
        <v>0</v>
      </c>
      <c r="N648" s="668">
        <f t="shared" si="153"/>
        <v>0</v>
      </c>
      <c r="O648" s="669">
        <f>IF(OR('1C TSsoustraitance'!$D365="",'1C TSsoustraitance'!$E365="OUI",'1C TSsoustraitance'!$AP365=0),0,(('1C TSsoustraitance'!$S365)/'1C TSsoustraitance'!$AP365))</f>
        <v>0</v>
      </c>
      <c r="P648" s="669">
        <f>IF(OR('1C TSsoustraitance'!$D365="",'1C TSsoustraitance'!$E365="OUI",'1C TSsoustraitance'!$AP365=0),0,(('1C TSsoustraitance'!$T365)/'1C TSsoustraitance'!$AP365))</f>
        <v>0</v>
      </c>
      <c r="Q648" s="669">
        <f>IF(OR('1C TSsoustraitance'!$D365="",'1C TSsoustraitance'!$E365="OUI",'1C TSsoustraitance'!$AP365=0),0,(('1C TSsoustraitance'!$U365)/'1C TSsoustraitance'!$AP365))</f>
        <v>0</v>
      </c>
      <c r="R648" s="669">
        <f>IF(OR('1C TSsoustraitance'!$D365="",'1C TSsoustraitance'!$E365="OUI",'1C TSsoustraitance'!$AP365=0),0,(('1C TSsoustraitance'!$V365)/'1C TSsoustraitance'!$AP365))</f>
        <v>0</v>
      </c>
      <c r="S648" s="669">
        <f>IF(OR('1C TSsoustraitance'!$D365="",'1C TSsoustraitance'!$E365="OUI",'1C TSsoustraitance'!$AP365=0),0,(('1C TSsoustraitance'!$W365)/'1C TSsoustraitance'!$AP365))</f>
        <v>0</v>
      </c>
      <c r="T648" s="669">
        <f>IF(OR('1C TSsoustraitance'!$D365="",'1C TSsoustraitance'!$E365="OUI",'1C TSsoustraitance'!$AP365=0),0,(('1C TSsoustraitance'!$X365)/'1C TSsoustraitance'!$AP365))</f>
        <v>0</v>
      </c>
      <c r="U648" s="669">
        <f>IF(OR('1C TSsoustraitance'!$D365="",'1C TSsoustraitance'!$E365="OUI",'1C TSsoustraitance'!$AP365=0),0,(('1C TSsoustraitance'!$Y365)/'1C TSsoustraitance'!$AP365))</f>
        <v>0</v>
      </c>
      <c r="V648" s="669">
        <f>IF(OR('1C TSsoustraitance'!$D365="",'1C TSsoustraitance'!$E365="OUI",'1C TSsoustraitance'!$AP365=0),0,(('1C TSsoustraitance'!$Z365)/'1C TSsoustraitance'!$AP365))</f>
        <v>0</v>
      </c>
      <c r="W648" s="669">
        <f>IF(OR('1C TSsoustraitance'!$D365="",'1C TSsoustraitance'!$E365="OUI",'1C TSsoustraitance'!$AP365=0),0,(('1C TSsoustraitance'!$AA365)/'1C TSsoustraitance'!$AP365))</f>
        <v>0</v>
      </c>
      <c r="X648" s="669">
        <f>IF(OR('1C TSsoustraitance'!$D365="",'1C TSsoustraitance'!$E365="OUI",'1C TSsoustraitance'!$AP365=0),0,(('1C TSsoustraitance'!$AB365)/'1C TSsoustraitance'!$AP365))</f>
        <v>0</v>
      </c>
      <c r="Y648" s="669">
        <f>IF(OR('1C TSsoustraitance'!$D365="",'1C TSsoustraitance'!$E365="OUI",'1C TSsoustraitance'!$AP365=0),0,(('1C TSsoustraitance'!$AC365)/'1C TSsoustraitance'!$AP365))</f>
        <v>0</v>
      </c>
      <c r="Z648" s="669">
        <f>IF(OR('1C TSsoustraitance'!$D365="",'1C TSsoustraitance'!$E365="OUI",'1C TSsoustraitance'!$AP365=0),0,(('1C TSsoustraitance'!$AD365)/'1C TSsoustraitance'!$AP365))</f>
        <v>0</v>
      </c>
      <c r="AA648" s="669">
        <f>IF(OR('1C TSsoustraitance'!$D365="",'1C TSsoustraitance'!$E365="OUI",'1C TSsoustraitance'!$AP365=0),0,(('1C TSsoustraitance'!$AE365)/'1C TSsoustraitance'!$AP365))</f>
        <v>0</v>
      </c>
      <c r="AB648" s="669">
        <f>IF(OR('1C TSsoustraitance'!$D365="",'1C TSsoustraitance'!$E365="OUI",'1C TSsoustraitance'!$AP365=0),0,(('1C TSsoustraitance'!$AF365)/'1C TSsoustraitance'!$AP365))</f>
        <v>0</v>
      </c>
      <c r="AC648" s="669">
        <f>IF(OR('1C TSsoustraitance'!$D365="",'1C TSsoustraitance'!$E365="OUI",'1C TSsoustraitance'!$AP365=0),0,(('1C TSsoustraitance'!$AG365)/'1C TSsoustraitance'!$AP365))</f>
        <v>0</v>
      </c>
      <c r="AD648" s="669">
        <f>IF(OR('1C TSsoustraitance'!$D365="",'1C TSsoustraitance'!$E365="OUI",'1C TSsoustraitance'!$AP365=0),0,(('1C TSsoustraitance'!$AH365)/'1C TSsoustraitance'!$AP365))</f>
        <v>0</v>
      </c>
      <c r="AE648" s="669">
        <f>IF(OR('1C TSsoustraitance'!$D365="",'1C TSsoustraitance'!$E365="OUI",'1C TSsoustraitance'!$AP365=0),0,(('1C TSsoustraitance'!$AI365)/'1C TSsoustraitance'!$AP365))</f>
        <v>0</v>
      </c>
      <c r="AF648" s="669">
        <f>IF(OR('1C TSsoustraitance'!$D365="",'1C TSsoustraitance'!$E365="OUI",'1C TSsoustraitance'!$AP365=0),0,(('1C TSsoustraitance'!$AJ365)/'1C TSsoustraitance'!$AP365))</f>
        <v>0</v>
      </c>
      <c r="AG648" s="669">
        <f>IF(OR('1C TSsoustraitance'!$D365="",'1C TSsoustraitance'!$E365="OUI",'1C TSsoustraitance'!$AP365=0),0,(('1C TSsoustraitance'!$AK365)/'1C TSsoustraitance'!$AP365))</f>
        <v>0</v>
      </c>
      <c r="AH648" s="669">
        <f>IF(OR('1C TSsoustraitance'!$D365="",'1C TSsoustraitance'!$E365="OUI",'1C TSsoustraitance'!$AP365=0),0,(('1C TSsoustraitance'!$AL365)/'1C TSsoustraitance'!$AP365))</f>
        <v>0</v>
      </c>
      <c r="AI648" s="669">
        <f>IF(OR('1C TSsoustraitance'!$D365="",'1C TSsoustraitance'!$E365="OUI",'1C TSsoustraitance'!$AP365=0),0,(('1C TSsoustraitance'!$AM365)/'1C TSsoustraitance'!$AP365))</f>
        <v>0</v>
      </c>
      <c r="AJ648" s="669">
        <f>IF(OR('1C TSsoustraitance'!$D365="",'1C TSsoustraitance'!$E365="OUI",'1C TSsoustraitance'!$AP365=0),0,(('1C TSsoustraitance'!$AN365)/'1C TSsoustraitance'!$AP365))</f>
        <v>0</v>
      </c>
      <c r="AK648" s="669">
        <f t="shared" si="147"/>
        <v>0</v>
      </c>
      <c r="AL648" s="668">
        <f t="shared" si="148"/>
        <v>0</v>
      </c>
      <c r="AM648" s="670">
        <f>IF(Tableau7[[#This Row],[N° pièce]]="",0,(Tableau7[[#This Row],[hors TVA]]+(Tableau7[[#This Row],[hors TVA]]*Tableau7[[#This Row],[Taux TVA]])-(Tableau7[[#This Row],[hors TVA]]*Tableau7[[#This Row],[Taux TVA]]*Tableau7[[#This Row],[Régime TVA: Récupération]]))*Tableau7[[#This Row],[Type 1]])</f>
        <v>0</v>
      </c>
      <c r="AN648" s="670">
        <f>IF(Tableau7[[#This Row],[N° pièce]]="",0,IF($K$2="pôle",((Tableau7[[#This Row],[hors TVA]]+(Tableau7[[#This Row],[hors TVA]]*Tableau7[[#This Row],[Taux TVA]])-(Tableau7[[#This Row],[hors TVA]]*Tableau7[[#This Row],[Taux TVA]]*Tableau7[[#This Row],[Régime TVA: Récupération]]))*Tableau7[[#This Row],[Type 2]]),0))</f>
        <v>0</v>
      </c>
      <c r="AO648" s="670">
        <f t="shared" si="151"/>
        <v>0</v>
      </c>
      <c r="AP648" s="255">
        <f t="shared" si="149"/>
        <v>0</v>
      </c>
      <c r="AQ648" s="506">
        <f t="shared" si="152"/>
        <v>0</v>
      </c>
      <c r="AR648" s="671"/>
      <c r="AS648" s="512"/>
      <c r="AT648" s="513" t="str">
        <f>IF(('1C TSsoustraitance'!AP365*FICHE!C$14&lt;J648),"Forfait limité à "&amp;FICHE!C$14&amp;"€/jour","")</f>
        <v/>
      </c>
      <c r="AU648" s="797"/>
      <c r="AV648" s="484"/>
      <c r="AW648" s="484"/>
      <c r="AX648" s="484"/>
      <c r="AY648" s="484"/>
      <c r="AZ648" s="484"/>
      <c r="BA648" s="4"/>
      <c r="BB648" s="4"/>
      <c r="BC648" s="4"/>
      <c r="BD648" s="4"/>
      <c r="BE648" s="4"/>
      <c r="BF648" s="4"/>
      <c r="BG648" s="4"/>
      <c r="BH648" s="4"/>
      <c r="BI648" s="4"/>
      <c r="BJ648" s="4"/>
      <c r="BK648" s="4"/>
      <c r="BL648" s="4"/>
      <c r="BM648" s="4"/>
      <c r="BN648" s="4"/>
      <c r="BO648" s="4"/>
      <c r="BP648" s="4"/>
      <c r="BQ648" s="4"/>
      <c r="BR648" s="4"/>
      <c r="BS648" s="4"/>
      <c r="BT648" s="4"/>
      <c r="BU648" s="4"/>
      <c r="BV648" s="4"/>
      <c r="BW648" s="4"/>
      <c r="BX648" s="4"/>
      <c r="BY648" s="4"/>
      <c r="BZ648" s="4"/>
      <c r="CA648" s="4"/>
      <c r="CB648" s="4"/>
      <c r="CC648" s="4"/>
      <c r="CD648" s="4"/>
      <c r="CE648" s="4"/>
      <c r="CF648" s="4"/>
      <c r="CG648" s="4"/>
      <c r="CH648" s="4"/>
      <c r="CI648" s="4"/>
      <c r="CJ648" s="4"/>
      <c r="CK648" s="4"/>
      <c r="CL648" s="4"/>
      <c r="CM648" s="4"/>
      <c r="CN648" s="4"/>
      <c r="CO648" s="4"/>
      <c r="CP648" s="4"/>
      <c r="CQ648" s="4"/>
      <c r="CR648" s="4"/>
      <c r="CS648" s="4"/>
      <c r="CT648" s="4"/>
      <c r="CU648" s="4"/>
      <c r="CV648" s="4"/>
      <c r="CW648" s="4"/>
      <c r="CX648" s="4"/>
      <c r="CY648" s="4"/>
      <c r="CZ648" s="4"/>
      <c r="DA648" s="4"/>
      <c r="DB648" s="4"/>
      <c r="DC648" s="4"/>
      <c r="DD648" s="4"/>
      <c r="DE648" s="4"/>
      <c r="DF648" s="4"/>
      <c r="DG648" s="4"/>
      <c r="DH648" s="4"/>
      <c r="DI648" s="4"/>
      <c r="DJ648" s="4"/>
      <c r="DK648" s="4"/>
      <c r="DL648" s="4"/>
      <c r="DM648" s="4"/>
      <c r="DN648" s="4"/>
      <c r="DO648" s="4"/>
      <c r="DP648" s="4"/>
      <c r="DQ648" s="4"/>
      <c r="DR648" s="4"/>
      <c r="DS648" s="4"/>
      <c r="DT648" s="4"/>
      <c r="DU648" s="4"/>
      <c r="DV648" s="4"/>
      <c r="DW648" s="4"/>
      <c r="DX648" s="4"/>
      <c r="DY648" s="4"/>
      <c r="DZ648" s="4"/>
      <c r="EA648" s="4"/>
      <c r="EB648" s="4"/>
      <c r="EC648" s="4"/>
      <c r="ED648" s="4"/>
      <c r="EE648" s="4"/>
      <c r="EF648" s="4"/>
      <c r="EG648" s="4"/>
      <c r="EH648" s="4"/>
      <c r="EI648" s="4"/>
      <c r="EJ648" s="4"/>
      <c r="EK648" s="4"/>
      <c r="EL648" s="4"/>
      <c r="EM648" s="4"/>
      <c r="EN648" s="4"/>
      <c r="EO648" s="4"/>
      <c r="EP648" s="4"/>
      <c r="EQ648" s="4"/>
      <c r="ER648" s="4"/>
      <c r="ES648" s="4"/>
      <c r="ET648" s="4"/>
      <c r="EU648" s="4"/>
      <c r="EV648" s="4"/>
      <c r="EW648" s="4"/>
      <c r="EX648" s="4"/>
      <c r="EY648" s="4"/>
      <c r="EZ648" s="4"/>
      <c r="FA648" s="4"/>
      <c r="FB648" s="4"/>
      <c r="FC648" s="4"/>
      <c r="FD648" s="4"/>
      <c r="FE648" s="4"/>
      <c r="FF648" s="4"/>
      <c r="FG648" s="4"/>
      <c r="FH648" s="4"/>
      <c r="FI648" s="4"/>
      <c r="FJ648" s="4"/>
      <c r="FK648" s="4"/>
      <c r="FL648" s="4"/>
      <c r="FM648" s="4"/>
      <c r="FN648" s="4"/>
      <c r="FO648" s="4"/>
      <c r="FP648" s="4"/>
      <c r="FQ648" s="4"/>
      <c r="FR648" s="4"/>
      <c r="FS648" s="4"/>
      <c r="FT648" s="4"/>
      <c r="FU648" s="4"/>
      <c r="FV648" s="4"/>
      <c r="FW648" s="4"/>
      <c r="FX648" s="4"/>
      <c r="FY648" s="4"/>
      <c r="FZ648" s="4"/>
      <c r="GA648" s="4"/>
      <c r="GB648" s="4"/>
      <c r="GC648" s="4"/>
      <c r="GD648" s="4"/>
      <c r="GE648" s="4"/>
      <c r="GF648" s="4"/>
      <c r="GG648" s="4"/>
      <c r="GH648" s="4"/>
      <c r="GI648" s="4"/>
      <c r="GJ648" s="4"/>
      <c r="GK648" s="4"/>
      <c r="GL648" s="4"/>
      <c r="GM648" s="4"/>
      <c r="GN648" s="4"/>
      <c r="GO648" s="4"/>
      <c r="GP648" s="4"/>
      <c r="GQ648" s="4"/>
      <c r="GR648" s="4"/>
      <c r="GS648" s="4"/>
      <c r="GT648" s="4"/>
      <c r="GU648" s="4"/>
      <c r="GV648" s="4"/>
      <c r="GW648" s="4"/>
      <c r="GX648" s="4"/>
      <c r="GY648" s="4"/>
      <c r="GZ648" s="4"/>
      <c r="HA648" s="4"/>
      <c r="HB648" s="4"/>
      <c r="HC648" s="4"/>
    </row>
    <row r="649" spans="1:211" s="380" customFormat="1" ht="13.9" customHeight="1">
      <c r="A649" s="828" t="str">
        <f>IF('1C TSsoustraitance'!$A366&lt;&gt;0,'1C TSsoustraitance'!$A366,"")</f>
        <v/>
      </c>
      <c r="B649" s="530"/>
      <c r="C649" s="513" t="str">
        <f>IF('1C TSsoustraitance'!$A366&lt;&gt;0,'1C TSsoustraitance'!$B366,"")</f>
        <v/>
      </c>
      <c r="D649" s="513" t="str">
        <f>IF('1C TSsoustraitance'!$A366&lt;&gt;0,'1C TSsoustraitance'!$C366,"")</f>
        <v/>
      </c>
      <c r="E649" s="684"/>
      <c r="F649" s="685"/>
      <c r="G649" s="666">
        <f>'1C TSsoustraitance'!$D366</f>
        <v>0</v>
      </c>
      <c r="H649" s="533">
        <v>0.21</v>
      </c>
      <c r="I649" s="533">
        <v>1</v>
      </c>
      <c r="J649" s="534"/>
      <c r="K649" s="667">
        <f t="shared" si="146"/>
        <v>0</v>
      </c>
      <c r="L649" s="668">
        <f>IF(OR('1C TSsoustraitance'!$D366="",'1C TSsoustraitance'!$AP366=0),0,IF(AND('1C TSsoustraitance'!$D366&lt;&gt;"",$K$2="Pôle",'1C TSsoustraitance'!$E366="OUI"),(('1C TSsoustraitance'!$F366+'1C TSsoustraitance'!$G366+'1C TSsoustraitance'!$H366+'1C TSsoustraitance'!$I366+'1C TSsoustraitance'!$M366)/'1C TSsoustraitance'!$R366),IF(AND('1C TSsoustraitance'!$D366&lt;&gt;"",$K$2="Pôle",'1C TSsoustraitance'!$E366="NON"),(('1C TSsoustraitance'!$F366+'1C TSsoustraitance'!$G366+'1C TSsoustraitance'!$H366+'1C TSsoustraitance'!$I366+'1C TSsoustraitance'!$M366)/'1C TSsoustraitance'!$AP366),IF(AND('1C TSsoustraitance'!$D366&lt;&gt;"",$K$2&lt;&gt;"Pôle",'1C TSsoustraitance'!$E366="OUI"),(('1C TSsoustraitance'!$F366+'1C TSsoustraitance'!$G366+'1C TSsoustraitance'!$H366+'1C TSsoustraitance'!$I366+'1C TSsoustraitance'!$J366+'1C TSsoustraitance'!$K366+'1C TSsoustraitance'!$L366+'1C TSsoustraitance'!$M366+'1C TSsoustraitance'!$N366+'1C TSsoustraitance'!$O366+'1C TSsoustraitance'!$P366+'1C TSsoustraitance'!$Q366)/'1C TSsoustraitance'!$R366),IF(AND('1C TSsoustraitance'!$D366&lt;&gt;"",$K$2&lt;&gt;"Pôle",'1C TSsoustraitance'!$E366="NON"),(('1C TSsoustraitance'!$F366+'1C TSsoustraitance'!$G366+'1C TSsoustraitance'!$H366+'1C TSsoustraitance'!$I366+'1C TSsoustraitance'!$J366+'1C TSsoustraitance'!$K366+'1C TSsoustraitance'!$L366+'1C TSsoustraitance'!$M366+'1C TSsoustraitance'!$N366+'1C TSsoustraitance'!$O366+'1C TSsoustraitance'!$P366+'1C TSsoustraitance'!$Q366))/'1C TSsoustraitance'!$AP366)))))</f>
        <v>0</v>
      </c>
      <c r="M649" s="668">
        <f>IF(OR('1C TSsoustraitance'!$D366="",'1C TSsoustraitance'!AP$13=0),0,IF(AND('1C TSsoustraitance'!$D366&lt;&gt;"",$K$2="Pôle",'1C TSsoustraitance'!$E366="OUI"),(('1C TSsoustraitance'!$J366+'1C TSsoustraitance'!$K366+'1C TSsoustraitance'!$L366)/'1C TSsoustraitance'!$R366),IF(AND('1C TSsoustraitance'!$D366&lt;&gt;"",$K$2="Pôle",'1C TSsoustraitance'!$E366="NON"),(('1C TSsoustraitance'!$J366+'1C TSsoustraitance'!$K366+'1C TSsoustraitance'!$L366)/'1C TSsoustraitance'!$AP366),IF(AND('1C TSsoustraitance'!$D366&lt;&gt;"",$K$2&lt;&gt;"Pôle"),0))))</f>
        <v>0</v>
      </c>
      <c r="N649" s="668">
        <f t="shared" si="153"/>
        <v>0</v>
      </c>
      <c r="O649" s="669">
        <f>IF(OR('1C TSsoustraitance'!$D366="",'1C TSsoustraitance'!$E366="OUI",'1C TSsoustraitance'!$AP366=0),0,(('1C TSsoustraitance'!$S366)/'1C TSsoustraitance'!$AP366))</f>
        <v>0</v>
      </c>
      <c r="P649" s="669">
        <f>IF(OR('1C TSsoustraitance'!$D366="",'1C TSsoustraitance'!$E366="OUI",'1C TSsoustraitance'!$AP366=0),0,(('1C TSsoustraitance'!$T366)/'1C TSsoustraitance'!$AP366))</f>
        <v>0</v>
      </c>
      <c r="Q649" s="669">
        <f>IF(OR('1C TSsoustraitance'!$D366="",'1C TSsoustraitance'!$E366="OUI",'1C TSsoustraitance'!$AP366=0),0,(('1C TSsoustraitance'!$U366)/'1C TSsoustraitance'!$AP366))</f>
        <v>0</v>
      </c>
      <c r="R649" s="669">
        <f>IF(OR('1C TSsoustraitance'!$D366="",'1C TSsoustraitance'!$E366="OUI",'1C TSsoustraitance'!$AP366=0),0,(('1C TSsoustraitance'!$V366)/'1C TSsoustraitance'!$AP366))</f>
        <v>0</v>
      </c>
      <c r="S649" s="669">
        <f>IF(OR('1C TSsoustraitance'!$D366="",'1C TSsoustraitance'!$E366="OUI",'1C TSsoustraitance'!$AP366=0),0,(('1C TSsoustraitance'!$W366)/'1C TSsoustraitance'!$AP366))</f>
        <v>0</v>
      </c>
      <c r="T649" s="669">
        <f>IF(OR('1C TSsoustraitance'!$D366="",'1C TSsoustraitance'!$E366="OUI",'1C TSsoustraitance'!$AP366=0),0,(('1C TSsoustraitance'!$X366)/'1C TSsoustraitance'!$AP366))</f>
        <v>0</v>
      </c>
      <c r="U649" s="669">
        <f>IF(OR('1C TSsoustraitance'!$D366="",'1C TSsoustraitance'!$E366="OUI",'1C TSsoustraitance'!$AP366=0),0,(('1C TSsoustraitance'!$Y366)/'1C TSsoustraitance'!$AP366))</f>
        <v>0</v>
      </c>
      <c r="V649" s="669">
        <f>IF(OR('1C TSsoustraitance'!$D366="",'1C TSsoustraitance'!$E366="OUI",'1C TSsoustraitance'!$AP366=0),0,(('1C TSsoustraitance'!$Z366)/'1C TSsoustraitance'!$AP366))</f>
        <v>0</v>
      </c>
      <c r="W649" s="669">
        <f>IF(OR('1C TSsoustraitance'!$D366="",'1C TSsoustraitance'!$E366="OUI",'1C TSsoustraitance'!$AP366=0),0,(('1C TSsoustraitance'!$AA366)/'1C TSsoustraitance'!$AP366))</f>
        <v>0</v>
      </c>
      <c r="X649" s="669">
        <f>IF(OR('1C TSsoustraitance'!$D366="",'1C TSsoustraitance'!$E366="OUI",'1C TSsoustraitance'!$AP366=0),0,(('1C TSsoustraitance'!$AB366)/'1C TSsoustraitance'!$AP366))</f>
        <v>0</v>
      </c>
      <c r="Y649" s="669">
        <f>IF(OR('1C TSsoustraitance'!$D366="",'1C TSsoustraitance'!$E366="OUI",'1C TSsoustraitance'!$AP366=0),0,(('1C TSsoustraitance'!$AC366)/'1C TSsoustraitance'!$AP366))</f>
        <v>0</v>
      </c>
      <c r="Z649" s="669">
        <f>IF(OR('1C TSsoustraitance'!$D366="",'1C TSsoustraitance'!$E366="OUI",'1C TSsoustraitance'!$AP366=0),0,(('1C TSsoustraitance'!$AD366)/'1C TSsoustraitance'!$AP366))</f>
        <v>0</v>
      </c>
      <c r="AA649" s="669">
        <f>IF(OR('1C TSsoustraitance'!$D366="",'1C TSsoustraitance'!$E366="OUI",'1C TSsoustraitance'!$AP366=0),0,(('1C TSsoustraitance'!$AE366)/'1C TSsoustraitance'!$AP366))</f>
        <v>0</v>
      </c>
      <c r="AB649" s="669">
        <f>IF(OR('1C TSsoustraitance'!$D366="",'1C TSsoustraitance'!$E366="OUI",'1C TSsoustraitance'!$AP366=0),0,(('1C TSsoustraitance'!$AF366)/'1C TSsoustraitance'!$AP366))</f>
        <v>0</v>
      </c>
      <c r="AC649" s="669">
        <f>IF(OR('1C TSsoustraitance'!$D366="",'1C TSsoustraitance'!$E366="OUI",'1C TSsoustraitance'!$AP366=0),0,(('1C TSsoustraitance'!$AG366)/'1C TSsoustraitance'!$AP366))</f>
        <v>0</v>
      </c>
      <c r="AD649" s="669">
        <f>IF(OR('1C TSsoustraitance'!$D366="",'1C TSsoustraitance'!$E366="OUI",'1C TSsoustraitance'!$AP366=0),0,(('1C TSsoustraitance'!$AH366)/'1C TSsoustraitance'!$AP366))</f>
        <v>0</v>
      </c>
      <c r="AE649" s="669">
        <f>IF(OR('1C TSsoustraitance'!$D366="",'1C TSsoustraitance'!$E366="OUI",'1C TSsoustraitance'!$AP366=0),0,(('1C TSsoustraitance'!$AI366)/'1C TSsoustraitance'!$AP366))</f>
        <v>0</v>
      </c>
      <c r="AF649" s="669">
        <f>IF(OR('1C TSsoustraitance'!$D366="",'1C TSsoustraitance'!$E366="OUI",'1C TSsoustraitance'!$AP366=0),0,(('1C TSsoustraitance'!$AJ366)/'1C TSsoustraitance'!$AP366))</f>
        <v>0</v>
      </c>
      <c r="AG649" s="669">
        <f>IF(OR('1C TSsoustraitance'!$D366="",'1C TSsoustraitance'!$E366="OUI",'1C TSsoustraitance'!$AP366=0),0,(('1C TSsoustraitance'!$AK366)/'1C TSsoustraitance'!$AP366))</f>
        <v>0</v>
      </c>
      <c r="AH649" s="669">
        <f>IF(OR('1C TSsoustraitance'!$D366="",'1C TSsoustraitance'!$E366="OUI",'1C TSsoustraitance'!$AP366=0),0,(('1C TSsoustraitance'!$AL366)/'1C TSsoustraitance'!$AP366))</f>
        <v>0</v>
      </c>
      <c r="AI649" s="669">
        <f>IF(OR('1C TSsoustraitance'!$D366="",'1C TSsoustraitance'!$E366="OUI",'1C TSsoustraitance'!$AP366=0),0,(('1C TSsoustraitance'!$AM366)/'1C TSsoustraitance'!$AP366))</f>
        <v>0</v>
      </c>
      <c r="AJ649" s="669">
        <f>IF(OR('1C TSsoustraitance'!$D366="",'1C TSsoustraitance'!$E366="OUI",'1C TSsoustraitance'!$AP366=0),0,(('1C TSsoustraitance'!$AN366)/'1C TSsoustraitance'!$AP366))</f>
        <v>0</v>
      </c>
      <c r="AK649" s="669">
        <f t="shared" si="147"/>
        <v>0</v>
      </c>
      <c r="AL649" s="668">
        <f t="shared" si="148"/>
        <v>0</v>
      </c>
      <c r="AM649" s="670">
        <f>IF(Tableau7[[#This Row],[N° pièce]]="",0,(Tableau7[[#This Row],[hors TVA]]+(Tableau7[[#This Row],[hors TVA]]*Tableau7[[#This Row],[Taux TVA]])-(Tableau7[[#This Row],[hors TVA]]*Tableau7[[#This Row],[Taux TVA]]*Tableau7[[#This Row],[Régime TVA: Récupération]]))*Tableau7[[#This Row],[Type 1]])</f>
        <v>0</v>
      </c>
      <c r="AN649" s="670">
        <f>IF(Tableau7[[#This Row],[N° pièce]]="",0,IF($K$2="pôle",((Tableau7[[#This Row],[hors TVA]]+(Tableau7[[#This Row],[hors TVA]]*Tableau7[[#This Row],[Taux TVA]])-(Tableau7[[#This Row],[hors TVA]]*Tableau7[[#This Row],[Taux TVA]]*Tableau7[[#This Row],[Régime TVA: Récupération]]))*Tableau7[[#This Row],[Type 2]]),0))</f>
        <v>0</v>
      </c>
      <c r="AO649" s="670">
        <f t="shared" si="151"/>
        <v>0</v>
      </c>
      <c r="AP649" s="255">
        <f t="shared" si="149"/>
        <v>0</v>
      </c>
      <c r="AQ649" s="506">
        <f t="shared" si="152"/>
        <v>0</v>
      </c>
      <c r="AR649" s="671"/>
      <c r="AS649" s="512"/>
      <c r="AT649" s="513" t="str">
        <f>IF(('1C TSsoustraitance'!AP366*FICHE!C$14&lt;J649),"Forfait limité à "&amp;FICHE!C$14&amp;"€/jour","")</f>
        <v/>
      </c>
      <c r="AU649" s="797"/>
      <c r="AV649" s="484"/>
      <c r="AW649" s="484"/>
      <c r="AX649" s="484"/>
      <c r="AY649" s="484"/>
      <c r="AZ649" s="484"/>
      <c r="BA649" s="4"/>
      <c r="BB649" s="4"/>
      <c r="BC649" s="4"/>
      <c r="BD649" s="4"/>
      <c r="BE649" s="4"/>
      <c r="BF649" s="4"/>
      <c r="BG649" s="4"/>
      <c r="BH649" s="4"/>
      <c r="BI649" s="4"/>
      <c r="BJ649" s="4"/>
      <c r="BK649" s="4"/>
      <c r="BL649" s="4"/>
      <c r="BM649" s="4"/>
      <c r="BN649" s="4"/>
      <c r="BO649" s="4"/>
      <c r="BP649" s="4"/>
      <c r="BQ649" s="4"/>
      <c r="BR649" s="4"/>
      <c r="BS649" s="4"/>
      <c r="BT649" s="4"/>
      <c r="BU649" s="4"/>
      <c r="BV649" s="4"/>
      <c r="BW649" s="4"/>
      <c r="BX649" s="4"/>
      <c r="BY649" s="4"/>
      <c r="BZ649" s="4"/>
      <c r="CA649" s="4"/>
      <c r="CB649" s="4"/>
      <c r="CC649" s="4"/>
      <c r="CD649" s="4"/>
      <c r="CE649" s="4"/>
      <c r="CF649" s="4"/>
      <c r="CG649" s="4"/>
      <c r="CH649" s="4"/>
      <c r="CI649" s="4"/>
      <c r="CJ649" s="4"/>
      <c r="CK649" s="4"/>
      <c r="CL649" s="4"/>
      <c r="CM649" s="4"/>
      <c r="CN649" s="4"/>
      <c r="CO649" s="4"/>
      <c r="CP649" s="4"/>
      <c r="CQ649" s="4"/>
      <c r="CR649" s="4"/>
      <c r="CS649" s="4"/>
      <c r="CT649" s="4"/>
      <c r="CU649" s="4"/>
      <c r="CV649" s="4"/>
      <c r="CW649" s="4"/>
      <c r="CX649" s="4"/>
      <c r="CY649" s="4"/>
      <c r="CZ649" s="4"/>
      <c r="DA649" s="4"/>
      <c r="DB649" s="4"/>
      <c r="DC649" s="4"/>
      <c r="DD649" s="4"/>
      <c r="DE649" s="4"/>
      <c r="DF649" s="4"/>
      <c r="DG649" s="4"/>
      <c r="DH649" s="4"/>
      <c r="DI649" s="4"/>
      <c r="DJ649" s="4"/>
      <c r="DK649" s="4"/>
      <c r="DL649" s="4"/>
      <c r="DM649" s="4"/>
      <c r="DN649" s="4"/>
      <c r="DO649" s="4"/>
      <c r="DP649" s="4"/>
      <c r="DQ649" s="4"/>
      <c r="DR649" s="4"/>
      <c r="DS649" s="4"/>
      <c r="DT649" s="4"/>
      <c r="DU649" s="4"/>
      <c r="DV649" s="4"/>
      <c r="DW649" s="4"/>
      <c r="DX649" s="4"/>
      <c r="DY649" s="4"/>
      <c r="DZ649" s="4"/>
      <c r="EA649" s="4"/>
      <c r="EB649" s="4"/>
      <c r="EC649" s="4"/>
      <c r="ED649" s="4"/>
      <c r="EE649" s="4"/>
      <c r="EF649" s="4"/>
      <c r="EG649" s="4"/>
      <c r="EH649" s="4"/>
      <c r="EI649" s="4"/>
      <c r="EJ649" s="4"/>
      <c r="EK649" s="4"/>
      <c r="EL649" s="4"/>
      <c r="EM649" s="4"/>
      <c r="EN649" s="4"/>
      <c r="EO649" s="4"/>
      <c r="EP649" s="4"/>
      <c r="EQ649" s="4"/>
      <c r="ER649" s="4"/>
      <c r="ES649" s="4"/>
      <c r="ET649" s="4"/>
      <c r="EU649" s="4"/>
      <c r="EV649" s="4"/>
      <c r="EW649" s="4"/>
      <c r="EX649" s="4"/>
      <c r="EY649" s="4"/>
      <c r="EZ649" s="4"/>
      <c r="FA649" s="4"/>
      <c r="FB649" s="4"/>
      <c r="FC649" s="4"/>
      <c r="FD649" s="4"/>
      <c r="FE649" s="4"/>
      <c r="FF649" s="4"/>
      <c r="FG649" s="4"/>
      <c r="FH649" s="4"/>
      <c r="FI649" s="4"/>
      <c r="FJ649" s="4"/>
      <c r="FK649" s="4"/>
      <c r="FL649" s="4"/>
      <c r="FM649" s="4"/>
      <c r="FN649" s="4"/>
      <c r="FO649" s="4"/>
      <c r="FP649" s="4"/>
      <c r="FQ649" s="4"/>
      <c r="FR649" s="4"/>
      <c r="FS649" s="4"/>
      <c r="FT649" s="4"/>
      <c r="FU649" s="4"/>
      <c r="FV649" s="4"/>
      <c r="FW649" s="4"/>
      <c r="FX649" s="4"/>
      <c r="FY649" s="4"/>
      <c r="FZ649" s="4"/>
      <c r="GA649" s="4"/>
      <c r="GB649" s="4"/>
      <c r="GC649" s="4"/>
      <c r="GD649" s="4"/>
      <c r="GE649" s="4"/>
      <c r="GF649" s="4"/>
      <c r="GG649" s="4"/>
      <c r="GH649" s="4"/>
      <c r="GI649" s="4"/>
      <c r="GJ649" s="4"/>
      <c r="GK649" s="4"/>
      <c r="GL649" s="4"/>
      <c r="GM649" s="4"/>
      <c r="GN649" s="4"/>
      <c r="GO649" s="4"/>
      <c r="GP649" s="4"/>
      <c r="GQ649" s="4"/>
      <c r="GR649" s="4"/>
      <c r="GS649" s="4"/>
      <c r="GT649" s="4"/>
      <c r="GU649" s="4"/>
      <c r="GV649" s="4"/>
      <c r="GW649" s="4"/>
      <c r="GX649" s="4"/>
      <c r="GY649" s="4"/>
      <c r="GZ649" s="4"/>
      <c r="HA649" s="4"/>
      <c r="HB649" s="4"/>
      <c r="HC649" s="4"/>
    </row>
    <row r="650" spans="1:211" s="380" customFormat="1" ht="13.9" customHeight="1">
      <c r="A650" s="828" t="str">
        <f>IF('1C TSsoustraitance'!$A367&lt;&gt;0,'1C TSsoustraitance'!$A367,"")</f>
        <v/>
      </c>
      <c r="B650" s="530"/>
      <c r="C650" s="513" t="str">
        <f>IF('1C TSsoustraitance'!$A367&lt;&gt;0,'1C TSsoustraitance'!$B367,"")</f>
        <v/>
      </c>
      <c r="D650" s="513" t="str">
        <f>IF('1C TSsoustraitance'!$A367&lt;&gt;0,'1C TSsoustraitance'!$C367,"")</f>
        <v/>
      </c>
      <c r="E650" s="684"/>
      <c r="F650" s="685"/>
      <c r="G650" s="666">
        <f>'1C TSsoustraitance'!$D367</f>
        <v>0</v>
      </c>
      <c r="H650" s="533">
        <v>0.21</v>
      </c>
      <c r="I650" s="533">
        <v>1</v>
      </c>
      <c r="J650" s="534"/>
      <c r="K650" s="667">
        <f t="shared" si="146"/>
        <v>0</v>
      </c>
      <c r="L650" s="668">
        <f>IF(OR('1C TSsoustraitance'!$D367="",'1C TSsoustraitance'!$AP367=0),0,IF(AND('1C TSsoustraitance'!$D367&lt;&gt;"",$K$2="Pôle",'1C TSsoustraitance'!$E367="OUI"),(('1C TSsoustraitance'!$F367+'1C TSsoustraitance'!$G367+'1C TSsoustraitance'!$H367+'1C TSsoustraitance'!$I367+'1C TSsoustraitance'!$M367)/'1C TSsoustraitance'!$R367),IF(AND('1C TSsoustraitance'!$D367&lt;&gt;"",$K$2="Pôle",'1C TSsoustraitance'!$E367="NON"),(('1C TSsoustraitance'!$F367+'1C TSsoustraitance'!$G367+'1C TSsoustraitance'!$H367+'1C TSsoustraitance'!$I367+'1C TSsoustraitance'!$M367)/'1C TSsoustraitance'!$AP367),IF(AND('1C TSsoustraitance'!$D367&lt;&gt;"",$K$2&lt;&gt;"Pôle",'1C TSsoustraitance'!$E367="OUI"),(('1C TSsoustraitance'!$F367+'1C TSsoustraitance'!$G367+'1C TSsoustraitance'!$H367+'1C TSsoustraitance'!$I367+'1C TSsoustraitance'!$J367+'1C TSsoustraitance'!$K367+'1C TSsoustraitance'!$L367+'1C TSsoustraitance'!$M367+'1C TSsoustraitance'!$N367+'1C TSsoustraitance'!$O367+'1C TSsoustraitance'!$P367+'1C TSsoustraitance'!$Q367)/'1C TSsoustraitance'!$R367),IF(AND('1C TSsoustraitance'!$D367&lt;&gt;"",$K$2&lt;&gt;"Pôle",'1C TSsoustraitance'!$E367="NON"),(('1C TSsoustraitance'!$F367+'1C TSsoustraitance'!$G367+'1C TSsoustraitance'!$H367+'1C TSsoustraitance'!$I367+'1C TSsoustraitance'!$J367+'1C TSsoustraitance'!$K367+'1C TSsoustraitance'!$L367+'1C TSsoustraitance'!$M367+'1C TSsoustraitance'!$N367+'1C TSsoustraitance'!$O367+'1C TSsoustraitance'!$P367+'1C TSsoustraitance'!$Q367))/'1C TSsoustraitance'!$AP367)))))</f>
        <v>0</v>
      </c>
      <c r="M650" s="668">
        <f>IF(OR('1C TSsoustraitance'!$D367="",'1C TSsoustraitance'!AP$13=0),0,IF(AND('1C TSsoustraitance'!$D367&lt;&gt;"",$K$2="Pôle",'1C TSsoustraitance'!$E367="OUI"),(('1C TSsoustraitance'!$J367+'1C TSsoustraitance'!$K367+'1C TSsoustraitance'!$L367)/'1C TSsoustraitance'!$R367),IF(AND('1C TSsoustraitance'!$D367&lt;&gt;"",$K$2="Pôle",'1C TSsoustraitance'!$E367="NON"),(('1C TSsoustraitance'!$J367+'1C TSsoustraitance'!$K367+'1C TSsoustraitance'!$L367)/'1C TSsoustraitance'!$AP367),IF(AND('1C TSsoustraitance'!$D367&lt;&gt;"",$K$2&lt;&gt;"Pôle"),0))))</f>
        <v>0</v>
      </c>
      <c r="N650" s="668">
        <f t="shared" si="153"/>
        <v>0</v>
      </c>
      <c r="O650" s="669">
        <f>IF(OR('1C TSsoustraitance'!$D367="",'1C TSsoustraitance'!$E367="OUI",'1C TSsoustraitance'!$AP367=0),0,(('1C TSsoustraitance'!$S367)/'1C TSsoustraitance'!$AP367))</f>
        <v>0</v>
      </c>
      <c r="P650" s="669">
        <f>IF(OR('1C TSsoustraitance'!$D367="",'1C TSsoustraitance'!$E367="OUI",'1C TSsoustraitance'!$AP367=0),0,(('1C TSsoustraitance'!$T367)/'1C TSsoustraitance'!$AP367))</f>
        <v>0</v>
      </c>
      <c r="Q650" s="669">
        <f>IF(OR('1C TSsoustraitance'!$D367="",'1C TSsoustraitance'!$E367="OUI",'1C TSsoustraitance'!$AP367=0),0,(('1C TSsoustraitance'!$U367)/'1C TSsoustraitance'!$AP367))</f>
        <v>0</v>
      </c>
      <c r="R650" s="669">
        <f>IF(OR('1C TSsoustraitance'!$D367="",'1C TSsoustraitance'!$E367="OUI",'1C TSsoustraitance'!$AP367=0),0,(('1C TSsoustraitance'!$V367)/'1C TSsoustraitance'!$AP367))</f>
        <v>0</v>
      </c>
      <c r="S650" s="669">
        <f>IF(OR('1C TSsoustraitance'!$D367="",'1C TSsoustraitance'!$E367="OUI",'1C TSsoustraitance'!$AP367=0),0,(('1C TSsoustraitance'!$W367)/'1C TSsoustraitance'!$AP367))</f>
        <v>0</v>
      </c>
      <c r="T650" s="669">
        <f>IF(OR('1C TSsoustraitance'!$D367="",'1C TSsoustraitance'!$E367="OUI",'1C TSsoustraitance'!$AP367=0),0,(('1C TSsoustraitance'!$X367)/'1C TSsoustraitance'!$AP367))</f>
        <v>0</v>
      </c>
      <c r="U650" s="669">
        <f>IF(OR('1C TSsoustraitance'!$D367="",'1C TSsoustraitance'!$E367="OUI",'1C TSsoustraitance'!$AP367=0),0,(('1C TSsoustraitance'!$Y367)/'1C TSsoustraitance'!$AP367))</f>
        <v>0</v>
      </c>
      <c r="V650" s="669">
        <f>IF(OR('1C TSsoustraitance'!$D367="",'1C TSsoustraitance'!$E367="OUI",'1C TSsoustraitance'!$AP367=0),0,(('1C TSsoustraitance'!$Z367)/'1C TSsoustraitance'!$AP367))</f>
        <v>0</v>
      </c>
      <c r="W650" s="669">
        <f>IF(OR('1C TSsoustraitance'!$D367="",'1C TSsoustraitance'!$E367="OUI",'1C TSsoustraitance'!$AP367=0),0,(('1C TSsoustraitance'!$AA367)/'1C TSsoustraitance'!$AP367))</f>
        <v>0</v>
      </c>
      <c r="X650" s="669">
        <f>IF(OR('1C TSsoustraitance'!$D367="",'1C TSsoustraitance'!$E367="OUI",'1C TSsoustraitance'!$AP367=0),0,(('1C TSsoustraitance'!$AB367)/'1C TSsoustraitance'!$AP367))</f>
        <v>0</v>
      </c>
      <c r="Y650" s="669">
        <f>IF(OR('1C TSsoustraitance'!$D367="",'1C TSsoustraitance'!$E367="OUI",'1C TSsoustraitance'!$AP367=0),0,(('1C TSsoustraitance'!$AC367)/'1C TSsoustraitance'!$AP367))</f>
        <v>0</v>
      </c>
      <c r="Z650" s="669">
        <f>IF(OR('1C TSsoustraitance'!$D367="",'1C TSsoustraitance'!$E367="OUI",'1C TSsoustraitance'!$AP367=0),0,(('1C TSsoustraitance'!$AD367)/'1C TSsoustraitance'!$AP367))</f>
        <v>0</v>
      </c>
      <c r="AA650" s="669">
        <f>IF(OR('1C TSsoustraitance'!$D367="",'1C TSsoustraitance'!$E367="OUI",'1C TSsoustraitance'!$AP367=0),0,(('1C TSsoustraitance'!$AE367)/'1C TSsoustraitance'!$AP367))</f>
        <v>0</v>
      </c>
      <c r="AB650" s="669">
        <f>IF(OR('1C TSsoustraitance'!$D367="",'1C TSsoustraitance'!$E367="OUI",'1C TSsoustraitance'!$AP367=0),0,(('1C TSsoustraitance'!$AF367)/'1C TSsoustraitance'!$AP367))</f>
        <v>0</v>
      </c>
      <c r="AC650" s="669">
        <f>IF(OR('1C TSsoustraitance'!$D367="",'1C TSsoustraitance'!$E367="OUI",'1C TSsoustraitance'!$AP367=0),0,(('1C TSsoustraitance'!$AG367)/'1C TSsoustraitance'!$AP367))</f>
        <v>0</v>
      </c>
      <c r="AD650" s="669">
        <f>IF(OR('1C TSsoustraitance'!$D367="",'1C TSsoustraitance'!$E367="OUI",'1C TSsoustraitance'!$AP367=0),0,(('1C TSsoustraitance'!$AH367)/'1C TSsoustraitance'!$AP367))</f>
        <v>0</v>
      </c>
      <c r="AE650" s="669">
        <f>IF(OR('1C TSsoustraitance'!$D367="",'1C TSsoustraitance'!$E367="OUI",'1C TSsoustraitance'!$AP367=0),0,(('1C TSsoustraitance'!$AI367)/'1C TSsoustraitance'!$AP367))</f>
        <v>0</v>
      </c>
      <c r="AF650" s="669">
        <f>IF(OR('1C TSsoustraitance'!$D367="",'1C TSsoustraitance'!$E367="OUI",'1C TSsoustraitance'!$AP367=0),0,(('1C TSsoustraitance'!$AJ367)/'1C TSsoustraitance'!$AP367))</f>
        <v>0</v>
      </c>
      <c r="AG650" s="669">
        <f>IF(OR('1C TSsoustraitance'!$D367="",'1C TSsoustraitance'!$E367="OUI",'1C TSsoustraitance'!$AP367=0),0,(('1C TSsoustraitance'!$AK367)/'1C TSsoustraitance'!$AP367))</f>
        <v>0</v>
      </c>
      <c r="AH650" s="669">
        <f>IF(OR('1C TSsoustraitance'!$D367="",'1C TSsoustraitance'!$E367="OUI",'1C TSsoustraitance'!$AP367=0),0,(('1C TSsoustraitance'!$AL367)/'1C TSsoustraitance'!$AP367))</f>
        <v>0</v>
      </c>
      <c r="AI650" s="669">
        <f>IF(OR('1C TSsoustraitance'!$D367="",'1C TSsoustraitance'!$E367="OUI",'1C TSsoustraitance'!$AP367=0),0,(('1C TSsoustraitance'!$AM367)/'1C TSsoustraitance'!$AP367))</f>
        <v>0</v>
      </c>
      <c r="AJ650" s="669">
        <f>IF(OR('1C TSsoustraitance'!$D367="",'1C TSsoustraitance'!$E367="OUI",'1C TSsoustraitance'!$AP367=0),0,(('1C TSsoustraitance'!$AN367)/'1C TSsoustraitance'!$AP367))</f>
        <v>0</v>
      </c>
      <c r="AK650" s="669">
        <f t="shared" si="147"/>
        <v>0</v>
      </c>
      <c r="AL650" s="668">
        <f t="shared" si="148"/>
        <v>0</v>
      </c>
      <c r="AM650" s="670">
        <f>IF(Tableau7[[#This Row],[N° pièce]]="",0,(Tableau7[[#This Row],[hors TVA]]+(Tableau7[[#This Row],[hors TVA]]*Tableau7[[#This Row],[Taux TVA]])-(Tableau7[[#This Row],[hors TVA]]*Tableau7[[#This Row],[Taux TVA]]*Tableau7[[#This Row],[Régime TVA: Récupération]]))*Tableau7[[#This Row],[Type 1]])</f>
        <v>0</v>
      </c>
      <c r="AN650" s="670">
        <f>IF(Tableau7[[#This Row],[N° pièce]]="",0,IF($K$2="pôle",((Tableau7[[#This Row],[hors TVA]]+(Tableau7[[#This Row],[hors TVA]]*Tableau7[[#This Row],[Taux TVA]])-(Tableau7[[#This Row],[hors TVA]]*Tableau7[[#This Row],[Taux TVA]]*Tableau7[[#This Row],[Régime TVA: Récupération]]))*Tableau7[[#This Row],[Type 2]]),0))</f>
        <v>0</v>
      </c>
      <c r="AO650" s="670">
        <f t="shared" si="151"/>
        <v>0</v>
      </c>
      <c r="AP650" s="255">
        <f t="shared" si="149"/>
        <v>0</v>
      </c>
      <c r="AQ650" s="506">
        <f t="shared" si="152"/>
        <v>0</v>
      </c>
      <c r="AR650" s="671"/>
      <c r="AS650" s="512"/>
      <c r="AT650" s="513" t="str">
        <f>IF(('1C TSsoustraitance'!AP367*FICHE!C$14&lt;J650),"Forfait limité à "&amp;FICHE!C$14&amp;"€/jour","")</f>
        <v/>
      </c>
      <c r="AU650" s="797"/>
      <c r="AV650" s="484"/>
      <c r="AW650" s="484"/>
      <c r="AX650" s="484"/>
      <c r="AY650" s="484"/>
      <c r="AZ650" s="484"/>
      <c r="BA650" s="4"/>
      <c r="BB650" s="4"/>
      <c r="BC650" s="4"/>
      <c r="BD650" s="4"/>
      <c r="BE650" s="4"/>
      <c r="BF650" s="4"/>
      <c r="BG650" s="4"/>
      <c r="BH650" s="4"/>
      <c r="BI650" s="4"/>
      <c r="BJ650" s="4"/>
      <c r="BK650" s="4"/>
      <c r="BL650" s="4"/>
      <c r="BM650" s="4"/>
      <c r="BN650" s="4"/>
      <c r="BO650" s="4"/>
      <c r="BP650" s="4"/>
      <c r="BQ650" s="4"/>
      <c r="BR650" s="4"/>
      <c r="BS650" s="4"/>
      <c r="BT650" s="4"/>
      <c r="BU650" s="4"/>
      <c r="BV650" s="4"/>
      <c r="BW650" s="4"/>
      <c r="BX650" s="4"/>
      <c r="BY650" s="4"/>
      <c r="BZ650" s="4"/>
      <c r="CA650" s="4"/>
      <c r="CB650" s="4"/>
      <c r="CC650" s="4"/>
      <c r="CD650" s="4"/>
      <c r="CE650" s="4"/>
      <c r="CF650" s="4"/>
      <c r="CG650" s="4"/>
      <c r="CH650" s="4"/>
      <c r="CI650" s="4"/>
      <c r="CJ650" s="4"/>
      <c r="CK650" s="4"/>
      <c r="CL650" s="4"/>
      <c r="CM650" s="4"/>
      <c r="CN650" s="4"/>
      <c r="CO650" s="4"/>
      <c r="CP650" s="4"/>
      <c r="CQ650" s="4"/>
      <c r="CR650" s="4"/>
      <c r="CS650" s="4"/>
      <c r="CT650" s="4"/>
      <c r="CU650" s="4"/>
      <c r="CV650" s="4"/>
      <c r="CW650" s="4"/>
      <c r="CX650" s="4"/>
      <c r="CY650" s="4"/>
      <c r="CZ650" s="4"/>
      <c r="DA650" s="4"/>
      <c r="DB650" s="4"/>
      <c r="DC650" s="4"/>
      <c r="DD650" s="4"/>
      <c r="DE650" s="4"/>
      <c r="DF650" s="4"/>
      <c r="DG650" s="4"/>
      <c r="DH650" s="4"/>
      <c r="DI650" s="4"/>
      <c r="DJ650" s="4"/>
      <c r="DK650" s="4"/>
      <c r="DL650" s="4"/>
      <c r="DM650" s="4"/>
      <c r="DN650" s="4"/>
      <c r="DO650" s="4"/>
      <c r="DP650" s="4"/>
      <c r="DQ650" s="4"/>
      <c r="DR650" s="4"/>
      <c r="DS650" s="4"/>
      <c r="DT650" s="4"/>
      <c r="DU650" s="4"/>
      <c r="DV650" s="4"/>
      <c r="DW650" s="4"/>
      <c r="DX650" s="4"/>
      <c r="DY650" s="4"/>
      <c r="DZ650" s="4"/>
      <c r="EA650" s="4"/>
      <c r="EB650" s="4"/>
      <c r="EC650" s="4"/>
      <c r="ED650" s="4"/>
      <c r="EE650" s="4"/>
      <c r="EF650" s="4"/>
      <c r="EG650" s="4"/>
      <c r="EH650" s="4"/>
      <c r="EI650" s="4"/>
      <c r="EJ650" s="4"/>
      <c r="EK650" s="4"/>
      <c r="EL650" s="4"/>
      <c r="EM650" s="4"/>
      <c r="EN650" s="4"/>
      <c r="EO650" s="4"/>
      <c r="EP650" s="4"/>
      <c r="EQ650" s="4"/>
      <c r="ER650" s="4"/>
      <c r="ES650" s="4"/>
      <c r="ET650" s="4"/>
      <c r="EU650" s="4"/>
      <c r="EV650" s="4"/>
      <c r="EW650" s="4"/>
      <c r="EX650" s="4"/>
      <c r="EY650" s="4"/>
      <c r="EZ650" s="4"/>
      <c r="FA650" s="4"/>
      <c r="FB650" s="4"/>
      <c r="FC650" s="4"/>
      <c r="FD650" s="4"/>
      <c r="FE650" s="4"/>
      <c r="FF650" s="4"/>
      <c r="FG650" s="4"/>
      <c r="FH650" s="4"/>
      <c r="FI650" s="4"/>
      <c r="FJ650" s="4"/>
      <c r="FK650" s="4"/>
      <c r="FL650" s="4"/>
      <c r="FM650" s="4"/>
      <c r="FN650" s="4"/>
      <c r="FO650" s="4"/>
      <c r="FP650" s="4"/>
      <c r="FQ650" s="4"/>
      <c r="FR650" s="4"/>
      <c r="FS650" s="4"/>
      <c r="FT650" s="4"/>
      <c r="FU650" s="4"/>
      <c r="FV650" s="4"/>
      <c r="FW650" s="4"/>
      <c r="FX650" s="4"/>
      <c r="FY650" s="4"/>
      <c r="FZ650" s="4"/>
      <c r="GA650" s="4"/>
      <c r="GB650" s="4"/>
      <c r="GC650" s="4"/>
      <c r="GD650" s="4"/>
      <c r="GE650" s="4"/>
      <c r="GF650" s="4"/>
      <c r="GG650" s="4"/>
      <c r="GH650" s="4"/>
      <c r="GI650" s="4"/>
      <c r="GJ650" s="4"/>
      <c r="GK650" s="4"/>
      <c r="GL650" s="4"/>
      <c r="GM650" s="4"/>
      <c r="GN650" s="4"/>
      <c r="GO650" s="4"/>
      <c r="GP650" s="4"/>
      <c r="GQ650" s="4"/>
      <c r="GR650" s="4"/>
      <c r="GS650" s="4"/>
      <c r="GT650" s="4"/>
      <c r="GU650" s="4"/>
      <c r="GV650" s="4"/>
      <c r="GW650" s="4"/>
      <c r="GX650" s="4"/>
      <c r="GY650" s="4"/>
      <c r="GZ650" s="4"/>
      <c r="HA650" s="4"/>
      <c r="HB650" s="4"/>
      <c r="HC650" s="4"/>
    </row>
    <row r="651" spans="1:211" s="380" customFormat="1" ht="13.9" customHeight="1">
      <c r="A651" s="828" t="str">
        <f>IF('1C TSsoustraitance'!$A368&lt;&gt;0,'1C TSsoustraitance'!$A368,"")</f>
        <v/>
      </c>
      <c r="B651" s="530"/>
      <c r="C651" s="513" t="str">
        <f>IF('1C TSsoustraitance'!$A368&lt;&gt;0,'1C TSsoustraitance'!$B368,"")</f>
        <v/>
      </c>
      <c r="D651" s="513" t="str">
        <f>IF('1C TSsoustraitance'!$A368&lt;&gt;0,'1C TSsoustraitance'!$C368,"")</f>
        <v/>
      </c>
      <c r="E651" s="684"/>
      <c r="F651" s="685"/>
      <c r="G651" s="666">
        <f>'1C TSsoustraitance'!$D368</f>
        <v>0</v>
      </c>
      <c r="H651" s="533">
        <v>0.21</v>
      </c>
      <c r="I651" s="533">
        <v>1</v>
      </c>
      <c r="J651" s="534"/>
      <c r="K651" s="667">
        <f t="shared" si="146"/>
        <v>0</v>
      </c>
      <c r="L651" s="668">
        <f>IF(OR('1C TSsoustraitance'!$D368="",'1C TSsoustraitance'!$AP368=0),0,IF(AND('1C TSsoustraitance'!$D368&lt;&gt;"",$K$2="Pôle",'1C TSsoustraitance'!$E368="OUI"),(('1C TSsoustraitance'!$F368+'1C TSsoustraitance'!$G368+'1C TSsoustraitance'!$H368+'1C TSsoustraitance'!$I368+'1C TSsoustraitance'!$M368)/'1C TSsoustraitance'!$R368),IF(AND('1C TSsoustraitance'!$D368&lt;&gt;"",$K$2="Pôle",'1C TSsoustraitance'!$E368="NON"),(('1C TSsoustraitance'!$F368+'1C TSsoustraitance'!$G368+'1C TSsoustraitance'!$H368+'1C TSsoustraitance'!$I368+'1C TSsoustraitance'!$M368)/'1C TSsoustraitance'!$AP368),IF(AND('1C TSsoustraitance'!$D368&lt;&gt;"",$K$2&lt;&gt;"Pôle",'1C TSsoustraitance'!$E368="OUI"),(('1C TSsoustraitance'!$F368+'1C TSsoustraitance'!$G368+'1C TSsoustraitance'!$H368+'1C TSsoustraitance'!$I368+'1C TSsoustraitance'!$J368+'1C TSsoustraitance'!$K368+'1C TSsoustraitance'!$L368+'1C TSsoustraitance'!$M368+'1C TSsoustraitance'!$N368+'1C TSsoustraitance'!$O368+'1C TSsoustraitance'!$P368+'1C TSsoustraitance'!$Q368)/'1C TSsoustraitance'!$R368),IF(AND('1C TSsoustraitance'!$D368&lt;&gt;"",$K$2&lt;&gt;"Pôle",'1C TSsoustraitance'!$E368="NON"),(('1C TSsoustraitance'!$F368+'1C TSsoustraitance'!$G368+'1C TSsoustraitance'!$H368+'1C TSsoustraitance'!$I368+'1C TSsoustraitance'!$J368+'1C TSsoustraitance'!$K368+'1C TSsoustraitance'!$L368+'1C TSsoustraitance'!$M368+'1C TSsoustraitance'!$N368+'1C TSsoustraitance'!$O368+'1C TSsoustraitance'!$P368+'1C TSsoustraitance'!$Q368))/'1C TSsoustraitance'!$AP368)))))</f>
        <v>0</v>
      </c>
      <c r="M651" s="668">
        <f>IF(OR('1C TSsoustraitance'!$D368="",'1C TSsoustraitance'!AP$13=0),0,IF(AND('1C TSsoustraitance'!$D368&lt;&gt;"",$K$2="Pôle",'1C TSsoustraitance'!$E368="OUI"),(('1C TSsoustraitance'!$J368+'1C TSsoustraitance'!$K368+'1C TSsoustraitance'!$L368)/'1C TSsoustraitance'!$R368),IF(AND('1C TSsoustraitance'!$D368&lt;&gt;"",$K$2="Pôle",'1C TSsoustraitance'!$E368="NON"),(('1C TSsoustraitance'!$J368+'1C TSsoustraitance'!$K368+'1C TSsoustraitance'!$L368)/'1C TSsoustraitance'!$AP368),IF(AND('1C TSsoustraitance'!$D368&lt;&gt;"",$K$2&lt;&gt;"Pôle"),0))))</f>
        <v>0</v>
      </c>
      <c r="N651" s="668">
        <f t="shared" si="153"/>
        <v>0</v>
      </c>
      <c r="O651" s="669">
        <f>IF(OR('1C TSsoustraitance'!$D368="",'1C TSsoustraitance'!$E368="OUI",'1C TSsoustraitance'!$AP368=0),0,(('1C TSsoustraitance'!$S368)/'1C TSsoustraitance'!$AP368))</f>
        <v>0</v>
      </c>
      <c r="P651" s="669">
        <f>IF(OR('1C TSsoustraitance'!$D368="",'1C TSsoustraitance'!$E368="OUI",'1C TSsoustraitance'!$AP368=0),0,(('1C TSsoustraitance'!$T368)/'1C TSsoustraitance'!$AP368))</f>
        <v>0</v>
      </c>
      <c r="Q651" s="669">
        <f>IF(OR('1C TSsoustraitance'!$D368="",'1C TSsoustraitance'!$E368="OUI",'1C TSsoustraitance'!$AP368=0),0,(('1C TSsoustraitance'!$U368)/'1C TSsoustraitance'!$AP368))</f>
        <v>0</v>
      </c>
      <c r="R651" s="669">
        <f>IF(OR('1C TSsoustraitance'!$D368="",'1C TSsoustraitance'!$E368="OUI",'1C TSsoustraitance'!$AP368=0),0,(('1C TSsoustraitance'!$V368)/'1C TSsoustraitance'!$AP368))</f>
        <v>0</v>
      </c>
      <c r="S651" s="669">
        <f>IF(OR('1C TSsoustraitance'!$D368="",'1C TSsoustraitance'!$E368="OUI",'1C TSsoustraitance'!$AP368=0),0,(('1C TSsoustraitance'!$W368)/'1C TSsoustraitance'!$AP368))</f>
        <v>0</v>
      </c>
      <c r="T651" s="669">
        <f>IF(OR('1C TSsoustraitance'!$D368="",'1C TSsoustraitance'!$E368="OUI",'1C TSsoustraitance'!$AP368=0),0,(('1C TSsoustraitance'!$X368)/'1C TSsoustraitance'!$AP368))</f>
        <v>0</v>
      </c>
      <c r="U651" s="669">
        <f>IF(OR('1C TSsoustraitance'!$D368="",'1C TSsoustraitance'!$E368="OUI",'1C TSsoustraitance'!$AP368=0),0,(('1C TSsoustraitance'!$Y368)/'1C TSsoustraitance'!$AP368))</f>
        <v>0</v>
      </c>
      <c r="V651" s="669">
        <f>IF(OR('1C TSsoustraitance'!$D368="",'1C TSsoustraitance'!$E368="OUI",'1C TSsoustraitance'!$AP368=0),0,(('1C TSsoustraitance'!$Z368)/'1C TSsoustraitance'!$AP368))</f>
        <v>0</v>
      </c>
      <c r="W651" s="669">
        <f>IF(OR('1C TSsoustraitance'!$D368="",'1C TSsoustraitance'!$E368="OUI",'1C TSsoustraitance'!$AP368=0),0,(('1C TSsoustraitance'!$AA368)/'1C TSsoustraitance'!$AP368))</f>
        <v>0</v>
      </c>
      <c r="X651" s="669">
        <f>IF(OR('1C TSsoustraitance'!$D368="",'1C TSsoustraitance'!$E368="OUI",'1C TSsoustraitance'!$AP368=0),0,(('1C TSsoustraitance'!$AB368)/'1C TSsoustraitance'!$AP368))</f>
        <v>0</v>
      </c>
      <c r="Y651" s="669">
        <f>IF(OR('1C TSsoustraitance'!$D368="",'1C TSsoustraitance'!$E368="OUI",'1C TSsoustraitance'!$AP368=0),0,(('1C TSsoustraitance'!$AC368)/'1C TSsoustraitance'!$AP368))</f>
        <v>0</v>
      </c>
      <c r="Z651" s="669">
        <f>IF(OR('1C TSsoustraitance'!$D368="",'1C TSsoustraitance'!$E368="OUI",'1C TSsoustraitance'!$AP368=0),0,(('1C TSsoustraitance'!$AD368)/'1C TSsoustraitance'!$AP368))</f>
        <v>0</v>
      </c>
      <c r="AA651" s="669">
        <f>IF(OR('1C TSsoustraitance'!$D368="",'1C TSsoustraitance'!$E368="OUI",'1C TSsoustraitance'!$AP368=0),0,(('1C TSsoustraitance'!$AE368)/'1C TSsoustraitance'!$AP368))</f>
        <v>0</v>
      </c>
      <c r="AB651" s="669">
        <f>IF(OR('1C TSsoustraitance'!$D368="",'1C TSsoustraitance'!$E368="OUI",'1C TSsoustraitance'!$AP368=0),0,(('1C TSsoustraitance'!$AF368)/'1C TSsoustraitance'!$AP368))</f>
        <v>0</v>
      </c>
      <c r="AC651" s="669">
        <f>IF(OR('1C TSsoustraitance'!$D368="",'1C TSsoustraitance'!$E368="OUI",'1C TSsoustraitance'!$AP368=0),0,(('1C TSsoustraitance'!$AG368)/'1C TSsoustraitance'!$AP368))</f>
        <v>0</v>
      </c>
      <c r="AD651" s="669">
        <f>IF(OR('1C TSsoustraitance'!$D368="",'1C TSsoustraitance'!$E368="OUI",'1C TSsoustraitance'!$AP368=0),0,(('1C TSsoustraitance'!$AH368)/'1C TSsoustraitance'!$AP368))</f>
        <v>0</v>
      </c>
      <c r="AE651" s="669">
        <f>IF(OR('1C TSsoustraitance'!$D368="",'1C TSsoustraitance'!$E368="OUI",'1C TSsoustraitance'!$AP368=0),0,(('1C TSsoustraitance'!$AI368)/'1C TSsoustraitance'!$AP368))</f>
        <v>0</v>
      </c>
      <c r="AF651" s="669">
        <f>IF(OR('1C TSsoustraitance'!$D368="",'1C TSsoustraitance'!$E368="OUI",'1C TSsoustraitance'!$AP368=0),0,(('1C TSsoustraitance'!$AJ368)/'1C TSsoustraitance'!$AP368))</f>
        <v>0</v>
      </c>
      <c r="AG651" s="669">
        <f>IF(OR('1C TSsoustraitance'!$D368="",'1C TSsoustraitance'!$E368="OUI",'1C TSsoustraitance'!$AP368=0),0,(('1C TSsoustraitance'!$AK368)/'1C TSsoustraitance'!$AP368))</f>
        <v>0</v>
      </c>
      <c r="AH651" s="669">
        <f>IF(OR('1C TSsoustraitance'!$D368="",'1C TSsoustraitance'!$E368="OUI",'1C TSsoustraitance'!$AP368=0),0,(('1C TSsoustraitance'!$AL368)/'1C TSsoustraitance'!$AP368))</f>
        <v>0</v>
      </c>
      <c r="AI651" s="669">
        <f>IF(OR('1C TSsoustraitance'!$D368="",'1C TSsoustraitance'!$E368="OUI",'1C TSsoustraitance'!$AP368=0),0,(('1C TSsoustraitance'!$AM368)/'1C TSsoustraitance'!$AP368))</f>
        <v>0</v>
      </c>
      <c r="AJ651" s="669">
        <f>IF(OR('1C TSsoustraitance'!$D368="",'1C TSsoustraitance'!$E368="OUI",'1C TSsoustraitance'!$AP368=0),0,(('1C TSsoustraitance'!$AN368)/'1C TSsoustraitance'!$AP368))</f>
        <v>0</v>
      </c>
      <c r="AK651" s="669">
        <f t="shared" si="147"/>
        <v>0</v>
      </c>
      <c r="AL651" s="668">
        <f t="shared" si="148"/>
        <v>0</v>
      </c>
      <c r="AM651" s="670">
        <f>IF(Tableau7[[#This Row],[N° pièce]]="",0,(Tableau7[[#This Row],[hors TVA]]+(Tableau7[[#This Row],[hors TVA]]*Tableau7[[#This Row],[Taux TVA]])-(Tableau7[[#This Row],[hors TVA]]*Tableau7[[#This Row],[Taux TVA]]*Tableau7[[#This Row],[Régime TVA: Récupération]]))*Tableau7[[#This Row],[Type 1]])</f>
        <v>0</v>
      </c>
      <c r="AN651" s="670">
        <f>IF(Tableau7[[#This Row],[N° pièce]]="",0,IF($K$2="pôle",((Tableau7[[#This Row],[hors TVA]]+(Tableau7[[#This Row],[hors TVA]]*Tableau7[[#This Row],[Taux TVA]])-(Tableau7[[#This Row],[hors TVA]]*Tableau7[[#This Row],[Taux TVA]]*Tableau7[[#This Row],[Régime TVA: Récupération]]))*Tableau7[[#This Row],[Type 2]]),0))</f>
        <v>0</v>
      </c>
      <c r="AO651" s="670">
        <f t="shared" si="151"/>
        <v>0</v>
      </c>
      <c r="AP651" s="255">
        <f t="shared" si="149"/>
        <v>0</v>
      </c>
      <c r="AQ651" s="506">
        <f t="shared" si="152"/>
        <v>0</v>
      </c>
      <c r="AR651" s="671"/>
      <c r="AS651" s="512"/>
      <c r="AT651" s="513" t="str">
        <f>IF(('1C TSsoustraitance'!AP368*FICHE!C$14&lt;J651),"Forfait limité à "&amp;FICHE!C$14&amp;"€/jour","")</f>
        <v/>
      </c>
      <c r="AU651" s="797"/>
      <c r="AV651" s="484"/>
      <c r="AW651" s="484"/>
      <c r="AX651" s="484"/>
      <c r="AY651" s="484"/>
      <c r="AZ651" s="484"/>
      <c r="BA651" s="4"/>
      <c r="BB651" s="4"/>
      <c r="BC651" s="4"/>
      <c r="BD651" s="4"/>
      <c r="BE651" s="4"/>
      <c r="BF651" s="4"/>
      <c r="BG651" s="4"/>
      <c r="BH651" s="4"/>
      <c r="BI651" s="4"/>
      <c r="BJ651" s="4"/>
      <c r="BK651" s="4"/>
      <c r="BL651" s="4"/>
      <c r="BM651" s="4"/>
      <c r="BN651" s="4"/>
      <c r="BO651" s="4"/>
      <c r="BP651" s="4"/>
      <c r="BQ651" s="4"/>
      <c r="BR651" s="4"/>
      <c r="BS651" s="4"/>
      <c r="BT651" s="4"/>
      <c r="BU651" s="4"/>
      <c r="BV651" s="4"/>
      <c r="BW651" s="4"/>
      <c r="BX651" s="4"/>
      <c r="BY651" s="4"/>
      <c r="BZ651" s="4"/>
      <c r="CA651" s="4"/>
      <c r="CB651" s="4"/>
      <c r="CC651" s="4"/>
      <c r="CD651" s="4"/>
      <c r="CE651" s="4"/>
      <c r="CF651" s="4"/>
      <c r="CG651" s="4"/>
      <c r="CH651" s="4"/>
      <c r="CI651" s="4"/>
      <c r="CJ651" s="4"/>
      <c r="CK651" s="4"/>
      <c r="CL651" s="4"/>
      <c r="CM651" s="4"/>
      <c r="CN651" s="4"/>
      <c r="CO651" s="4"/>
      <c r="CP651" s="4"/>
      <c r="CQ651" s="4"/>
      <c r="CR651" s="4"/>
      <c r="CS651" s="4"/>
      <c r="CT651" s="4"/>
      <c r="CU651" s="4"/>
      <c r="CV651" s="4"/>
      <c r="CW651" s="4"/>
      <c r="CX651" s="4"/>
      <c r="CY651" s="4"/>
      <c r="CZ651" s="4"/>
      <c r="DA651" s="4"/>
      <c r="DB651" s="4"/>
      <c r="DC651" s="4"/>
      <c r="DD651" s="4"/>
      <c r="DE651" s="4"/>
      <c r="DF651" s="4"/>
      <c r="DG651" s="4"/>
      <c r="DH651" s="4"/>
      <c r="DI651" s="4"/>
      <c r="DJ651" s="4"/>
      <c r="DK651" s="4"/>
      <c r="DL651" s="4"/>
      <c r="DM651" s="4"/>
      <c r="DN651" s="4"/>
      <c r="DO651" s="4"/>
      <c r="DP651" s="4"/>
      <c r="DQ651" s="4"/>
      <c r="DR651" s="4"/>
      <c r="DS651" s="4"/>
      <c r="DT651" s="4"/>
      <c r="DU651" s="4"/>
      <c r="DV651" s="4"/>
      <c r="DW651" s="4"/>
      <c r="DX651" s="4"/>
      <c r="DY651" s="4"/>
      <c r="DZ651" s="4"/>
      <c r="EA651" s="4"/>
      <c r="EB651" s="4"/>
      <c r="EC651" s="4"/>
      <c r="ED651" s="4"/>
      <c r="EE651" s="4"/>
      <c r="EF651" s="4"/>
      <c r="EG651" s="4"/>
      <c r="EH651" s="4"/>
      <c r="EI651" s="4"/>
      <c r="EJ651" s="4"/>
      <c r="EK651" s="4"/>
      <c r="EL651" s="4"/>
      <c r="EM651" s="4"/>
      <c r="EN651" s="4"/>
      <c r="EO651" s="4"/>
      <c r="EP651" s="4"/>
      <c r="EQ651" s="4"/>
      <c r="ER651" s="4"/>
      <c r="ES651" s="4"/>
      <c r="ET651" s="4"/>
      <c r="EU651" s="4"/>
      <c r="EV651" s="4"/>
      <c r="EW651" s="4"/>
      <c r="EX651" s="4"/>
      <c r="EY651" s="4"/>
      <c r="EZ651" s="4"/>
      <c r="FA651" s="4"/>
      <c r="FB651" s="4"/>
      <c r="FC651" s="4"/>
      <c r="FD651" s="4"/>
      <c r="FE651" s="4"/>
      <c r="FF651" s="4"/>
      <c r="FG651" s="4"/>
      <c r="FH651" s="4"/>
      <c r="FI651" s="4"/>
      <c r="FJ651" s="4"/>
      <c r="FK651" s="4"/>
      <c r="FL651" s="4"/>
      <c r="FM651" s="4"/>
      <c r="FN651" s="4"/>
      <c r="FO651" s="4"/>
      <c r="FP651" s="4"/>
      <c r="FQ651" s="4"/>
      <c r="FR651" s="4"/>
      <c r="FS651" s="4"/>
      <c r="FT651" s="4"/>
      <c r="FU651" s="4"/>
      <c r="FV651" s="4"/>
      <c r="FW651" s="4"/>
      <c r="FX651" s="4"/>
      <c r="FY651" s="4"/>
      <c r="FZ651" s="4"/>
      <c r="GA651" s="4"/>
      <c r="GB651" s="4"/>
      <c r="GC651" s="4"/>
      <c r="GD651" s="4"/>
      <c r="GE651" s="4"/>
      <c r="GF651" s="4"/>
      <c r="GG651" s="4"/>
      <c r="GH651" s="4"/>
      <c r="GI651" s="4"/>
      <c r="GJ651" s="4"/>
      <c r="GK651" s="4"/>
      <c r="GL651" s="4"/>
      <c r="GM651" s="4"/>
      <c r="GN651" s="4"/>
      <c r="GO651" s="4"/>
      <c r="GP651" s="4"/>
      <c r="GQ651" s="4"/>
      <c r="GR651" s="4"/>
      <c r="GS651" s="4"/>
      <c r="GT651" s="4"/>
      <c r="GU651" s="4"/>
      <c r="GV651" s="4"/>
      <c r="GW651" s="4"/>
      <c r="GX651" s="4"/>
      <c r="GY651" s="4"/>
      <c r="GZ651" s="4"/>
      <c r="HA651" s="4"/>
      <c r="HB651" s="4"/>
      <c r="HC651" s="4"/>
    </row>
    <row r="652" spans="1:211" s="380" customFormat="1" ht="13.9" customHeight="1">
      <c r="A652" s="828" t="str">
        <f>IF('1C TSsoustraitance'!$A369&lt;&gt;0,'1C TSsoustraitance'!$A369,"")</f>
        <v/>
      </c>
      <c r="B652" s="530"/>
      <c r="C652" s="513" t="str">
        <f>IF('1C TSsoustraitance'!$A369&lt;&gt;0,'1C TSsoustraitance'!$B369,"")</f>
        <v/>
      </c>
      <c r="D652" s="513" t="str">
        <f>IF('1C TSsoustraitance'!$A369&lt;&gt;0,'1C TSsoustraitance'!$C369,"")</f>
        <v/>
      </c>
      <c r="E652" s="684"/>
      <c r="F652" s="685"/>
      <c r="G652" s="666">
        <f>'1C TSsoustraitance'!$D369</f>
        <v>0</v>
      </c>
      <c r="H652" s="533">
        <v>0.21</v>
      </c>
      <c r="I652" s="533">
        <v>1</v>
      </c>
      <c r="J652" s="534"/>
      <c r="K652" s="667">
        <f t="shared" si="146"/>
        <v>0</v>
      </c>
      <c r="L652" s="668">
        <f>IF(OR('1C TSsoustraitance'!$D369="",'1C TSsoustraitance'!$AP369=0),0,IF(AND('1C TSsoustraitance'!$D369&lt;&gt;"",$K$2="Pôle",'1C TSsoustraitance'!$E369="OUI"),(('1C TSsoustraitance'!$F369+'1C TSsoustraitance'!$G369+'1C TSsoustraitance'!$H369+'1C TSsoustraitance'!$I369+'1C TSsoustraitance'!$M369)/'1C TSsoustraitance'!$R369),IF(AND('1C TSsoustraitance'!$D369&lt;&gt;"",$K$2="Pôle",'1C TSsoustraitance'!$E369="NON"),(('1C TSsoustraitance'!$F369+'1C TSsoustraitance'!$G369+'1C TSsoustraitance'!$H369+'1C TSsoustraitance'!$I369+'1C TSsoustraitance'!$M369)/'1C TSsoustraitance'!$AP369),IF(AND('1C TSsoustraitance'!$D369&lt;&gt;"",$K$2&lt;&gt;"Pôle",'1C TSsoustraitance'!$E369="OUI"),(('1C TSsoustraitance'!$F369+'1C TSsoustraitance'!$G369+'1C TSsoustraitance'!$H369+'1C TSsoustraitance'!$I369+'1C TSsoustraitance'!$J369+'1C TSsoustraitance'!$K369+'1C TSsoustraitance'!$L369+'1C TSsoustraitance'!$M369+'1C TSsoustraitance'!$N369+'1C TSsoustraitance'!$O369+'1C TSsoustraitance'!$P369+'1C TSsoustraitance'!$Q369)/'1C TSsoustraitance'!$R369),IF(AND('1C TSsoustraitance'!$D369&lt;&gt;"",$K$2&lt;&gt;"Pôle",'1C TSsoustraitance'!$E369="NON"),(('1C TSsoustraitance'!$F369+'1C TSsoustraitance'!$G369+'1C TSsoustraitance'!$H369+'1C TSsoustraitance'!$I369+'1C TSsoustraitance'!$J369+'1C TSsoustraitance'!$K369+'1C TSsoustraitance'!$L369+'1C TSsoustraitance'!$M369+'1C TSsoustraitance'!$N369+'1C TSsoustraitance'!$O369+'1C TSsoustraitance'!$P369+'1C TSsoustraitance'!$Q369))/'1C TSsoustraitance'!$AP369)))))</f>
        <v>0</v>
      </c>
      <c r="M652" s="668">
        <f>IF(OR('1C TSsoustraitance'!$D369="",'1C TSsoustraitance'!AP$13=0),0,IF(AND('1C TSsoustraitance'!$D369&lt;&gt;"",$K$2="Pôle",'1C TSsoustraitance'!$E369="OUI"),(('1C TSsoustraitance'!$J369+'1C TSsoustraitance'!$K369+'1C TSsoustraitance'!$L369)/'1C TSsoustraitance'!$R369),IF(AND('1C TSsoustraitance'!$D369&lt;&gt;"",$K$2="Pôle",'1C TSsoustraitance'!$E369="NON"),(('1C TSsoustraitance'!$J369+'1C TSsoustraitance'!$K369+'1C TSsoustraitance'!$L369)/'1C TSsoustraitance'!$AP369),IF(AND('1C TSsoustraitance'!$D369&lt;&gt;"",$K$2&lt;&gt;"Pôle"),0))))</f>
        <v>0</v>
      </c>
      <c r="N652" s="668">
        <f t="shared" si="153"/>
        <v>0</v>
      </c>
      <c r="O652" s="669">
        <f>IF(OR('1C TSsoustraitance'!$D369="",'1C TSsoustraitance'!$E369="OUI",'1C TSsoustraitance'!$AP369=0),0,(('1C TSsoustraitance'!$S369)/'1C TSsoustraitance'!$AP369))</f>
        <v>0</v>
      </c>
      <c r="P652" s="669">
        <f>IF(OR('1C TSsoustraitance'!$D369="",'1C TSsoustraitance'!$E369="OUI",'1C TSsoustraitance'!$AP369=0),0,(('1C TSsoustraitance'!$T369)/'1C TSsoustraitance'!$AP369))</f>
        <v>0</v>
      </c>
      <c r="Q652" s="669">
        <f>IF(OR('1C TSsoustraitance'!$D369="",'1C TSsoustraitance'!$E369="OUI",'1C TSsoustraitance'!$AP369=0),0,(('1C TSsoustraitance'!$U369)/'1C TSsoustraitance'!$AP369))</f>
        <v>0</v>
      </c>
      <c r="R652" s="669">
        <f>IF(OR('1C TSsoustraitance'!$D369="",'1C TSsoustraitance'!$E369="OUI",'1C TSsoustraitance'!$AP369=0),0,(('1C TSsoustraitance'!$V369)/'1C TSsoustraitance'!$AP369))</f>
        <v>0</v>
      </c>
      <c r="S652" s="669">
        <f>IF(OR('1C TSsoustraitance'!$D369="",'1C TSsoustraitance'!$E369="OUI",'1C TSsoustraitance'!$AP369=0),0,(('1C TSsoustraitance'!$W369)/'1C TSsoustraitance'!$AP369))</f>
        <v>0</v>
      </c>
      <c r="T652" s="669">
        <f>IF(OR('1C TSsoustraitance'!$D369="",'1C TSsoustraitance'!$E369="OUI",'1C TSsoustraitance'!$AP369=0),0,(('1C TSsoustraitance'!$X369)/'1C TSsoustraitance'!$AP369))</f>
        <v>0</v>
      </c>
      <c r="U652" s="669">
        <f>IF(OR('1C TSsoustraitance'!$D369="",'1C TSsoustraitance'!$E369="OUI",'1C TSsoustraitance'!$AP369=0),0,(('1C TSsoustraitance'!$Y369)/'1C TSsoustraitance'!$AP369))</f>
        <v>0</v>
      </c>
      <c r="V652" s="669">
        <f>IF(OR('1C TSsoustraitance'!$D369="",'1C TSsoustraitance'!$E369="OUI",'1C TSsoustraitance'!$AP369=0),0,(('1C TSsoustraitance'!$Z369)/'1C TSsoustraitance'!$AP369))</f>
        <v>0</v>
      </c>
      <c r="W652" s="669">
        <f>IF(OR('1C TSsoustraitance'!$D369="",'1C TSsoustraitance'!$E369="OUI",'1C TSsoustraitance'!$AP369=0),0,(('1C TSsoustraitance'!$AA369)/'1C TSsoustraitance'!$AP369))</f>
        <v>0</v>
      </c>
      <c r="X652" s="669">
        <f>IF(OR('1C TSsoustraitance'!$D369="",'1C TSsoustraitance'!$E369="OUI",'1C TSsoustraitance'!$AP369=0),0,(('1C TSsoustraitance'!$AB369)/'1C TSsoustraitance'!$AP369))</f>
        <v>0</v>
      </c>
      <c r="Y652" s="669">
        <f>IF(OR('1C TSsoustraitance'!$D369="",'1C TSsoustraitance'!$E369="OUI",'1C TSsoustraitance'!$AP369=0),0,(('1C TSsoustraitance'!$AC369)/'1C TSsoustraitance'!$AP369))</f>
        <v>0</v>
      </c>
      <c r="Z652" s="669">
        <f>IF(OR('1C TSsoustraitance'!$D369="",'1C TSsoustraitance'!$E369="OUI",'1C TSsoustraitance'!$AP369=0),0,(('1C TSsoustraitance'!$AD369)/'1C TSsoustraitance'!$AP369))</f>
        <v>0</v>
      </c>
      <c r="AA652" s="669">
        <f>IF(OR('1C TSsoustraitance'!$D369="",'1C TSsoustraitance'!$E369="OUI",'1C TSsoustraitance'!$AP369=0),0,(('1C TSsoustraitance'!$AE369)/'1C TSsoustraitance'!$AP369))</f>
        <v>0</v>
      </c>
      <c r="AB652" s="669">
        <f>IF(OR('1C TSsoustraitance'!$D369="",'1C TSsoustraitance'!$E369="OUI",'1C TSsoustraitance'!$AP369=0),0,(('1C TSsoustraitance'!$AF369)/'1C TSsoustraitance'!$AP369))</f>
        <v>0</v>
      </c>
      <c r="AC652" s="669">
        <f>IF(OR('1C TSsoustraitance'!$D369="",'1C TSsoustraitance'!$E369="OUI",'1C TSsoustraitance'!$AP369=0),0,(('1C TSsoustraitance'!$AG369)/'1C TSsoustraitance'!$AP369))</f>
        <v>0</v>
      </c>
      <c r="AD652" s="669">
        <f>IF(OR('1C TSsoustraitance'!$D369="",'1C TSsoustraitance'!$E369="OUI",'1C TSsoustraitance'!$AP369=0),0,(('1C TSsoustraitance'!$AH369)/'1C TSsoustraitance'!$AP369))</f>
        <v>0</v>
      </c>
      <c r="AE652" s="669">
        <f>IF(OR('1C TSsoustraitance'!$D369="",'1C TSsoustraitance'!$E369="OUI",'1C TSsoustraitance'!$AP369=0),0,(('1C TSsoustraitance'!$AI369)/'1C TSsoustraitance'!$AP369))</f>
        <v>0</v>
      </c>
      <c r="AF652" s="669">
        <f>IF(OR('1C TSsoustraitance'!$D369="",'1C TSsoustraitance'!$E369="OUI",'1C TSsoustraitance'!$AP369=0),0,(('1C TSsoustraitance'!$AJ369)/'1C TSsoustraitance'!$AP369))</f>
        <v>0</v>
      </c>
      <c r="AG652" s="669">
        <f>IF(OR('1C TSsoustraitance'!$D369="",'1C TSsoustraitance'!$E369="OUI",'1C TSsoustraitance'!$AP369=0),0,(('1C TSsoustraitance'!$AK369)/'1C TSsoustraitance'!$AP369))</f>
        <v>0</v>
      </c>
      <c r="AH652" s="669">
        <f>IF(OR('1C TSsoustraitance'!$D369="",'1C TSsoustraitance'!$E369="OUI",'1C TSsoustraitance'!$AP369=0),0,(('1C TSsoustraitance'!$AL369)/'1C TSsoustraitance'!$AP369))</f>
        <v>0</v>
      </c>
      <c r="AI652" s="669">
        <f>IF(OR('1C TSsoustraitance'!$D369="",'1C TSsoustraitance'!$E369="OUI",'1C TSsoustraitance'!$AP369=0),0,(('1C TSsoustraitance'!$AM369)/'1C TSsoustraitance'!$AP369))</f>
        <v>0</v>
      </c>
      <c r="AJ652" s="669">
        <f>IF(OR('1C TSsoustraitance'!$D369="",'1C TSsoustraitance'!$E369="OUI",'1C TSsoustraitance'!$AP369=0),0,(('1C TSsoustraitance'!$AN369)/'1C TSsoustraitance'!$AP369))</f>
        <v>0</v>
      </c>
      <c r="AK652" s="669">
        <f t="shared" si="147"/>
        <v>0</v>
      </c>
      <c r="AL652" s="668">
        <f t="shared" si="148"/>
        <v>0</v>
      </c>
      <c r="AM652" s="670">
        <f>IF(Tableau7[[#This Row],[N° pièce]]="",0,(Tableau7[[#This Row],[hors TVA]]+(Tableau7[[#This Row],[hors TVA]]*Tableau7[[#This Row],[Taux TVA]])-(Tableau7[[#This Row],[hors TVA]]*Tableau7[[#This Row],[Taux TVA]]*Tableau7[[#This Row],[Régime TVA: Récupération]]))*Tableau7[[#This Row],[Type 1]])</f>
        <v>0</v>
      </c>
      <c r="AN652" s="670">
        <f>IF(Tableau7[[#This Row],[N° pièce]]="",0,IF($K$2="pôle",((Tableau7[[#This Row],[hors TVA]]+(Tableau7[[#This Row],[hors TVA]]*Tableau7[[#This Row],[Taux TVA]])-(Tableau7[[#This Row],[hors TVA]]*Tableau7[[#This Row],[Taux TVA]]*Tableau7[[#This Row],[Régime TVA: Récupération]]))*Tableau7[[#This Row],[Type 2]]),0))</f>
        <v>0</v>
      </c>
      <c r="AO652" s="670">
        <f t="shared" si="151"/>
        <v>0</v>
      </c>
      <c r="AP652" s="255">
        <f t="shared" si="149"/>
        <v>0</v>
      </c>
      <c r="AQ652" s="506">
        <f t="shared" si="152"/>
        <v>0</v>
      </c>
      <c r="AR652" s="671"/>
      <c r="AS652" s="512"/>
      <c r="AT652" s="513" t="str">
        <f>IF(('1C TSsoustraitance'!AP369*FICHE!C$14&lt;J652),"Forfait limité à "&amp;FICHE!C$14&amp;"€/jour","")</f>
        <v/>
      </c>
      <c r="AU652" s="797"/>
      <c r="AV652" s="484"/>
      <c r="AW652" s="484"/>
      <c r="AX652" s="484"/>
      <c r="AY652" s="484"/>
      <c r="AZ652" s="484"/>
      <c r="BA652" s="4"/>
      <c r="BB652" s="4"/>
      <c r="BC652" s="4"/>
      <c r="BD652" s="4"/>
      <c r="BE652" s="4"/>
      <c r="BF652" s="4"/>
      <c r="BG652" s="4"/>
      <c r="BH652" s="4"/>
      <c r="BI652" s="4"/>
      <c r="BJ652" s="4"/>
      <c r="BK652" s="4"/>
      <c r="BL652" s="4"/>
      <c r="BM652" s="4"/>
      <c r="BN652" s="4"/>
      <c r="BO652" s="4"/>
      <c r="BP652" s="4"/>
      <c r="BQ652" s="4"/>
      <c r="BR652" s="4"/>
      <c r="BS652" s="4"/>
      <c r="BT652" s="4"/>
      <c r="BU652" s="4"/>
      <c r="BV652" s="4"/>
      <c r="BW652" s="4"/>
      <c r="BX652" s="4"/>
      <c r="BY652" s="4"/>
      <c r="BZ652" s="4"/>
      <c r="CA652" s="4"/>
      <c r="CB652" s="4"/>
      <c r="CC652" s="4"/>
      <c r="CD652" s="4"/>
      <c r="CE652" s="4"/>
      <c r="CF652" s="4"/>
      <c r="CG652" s="4"/>
      <c r="CH652" s="4"/>
      <c r="CI652" s="4"/>
      <c r="CJ652" s="4"/>
      <c r="CK652" s="4"/>
      <c r="CL652" s="4"/>
      <c r="CM652" s="4"/>
      <c r="CN652" s="4"/>
      <c r="CO652" s="4"/>
      <c r="CP652" s="4"/>
      <c r="CQ652" s="4"/>
      <c r="CR652" s="4"/>
      <c r="CS652" s="4"/>
      <c r="CT652" s="4"/>
      <c r="CU652" s="4"/>
      <c r="CV652" s="4"/>
      <c r="CW652" s="4"/>
      <c r="CX652" s="4"/>
      <c r="CY652" s="4"/>
      <c r="CZ652" s="4"/>
      <c r="DA652" s="4"/>
      <c r="DB652" s="4"/>
      <c r="DC652" s="4"/>
      <c r="DD652" s="4"/>
      <c r="DE652" s="4"/>
      <c r="DF652" s="4"/>
      <c r="DG652" s="4"/>
      <c r="DH652" s="4"/>
      <c r="DI652" s="4"/>
      <c r="DJ652" s="4"/>
      <c r="DK652" s="4"/>
      <c r="DL652" s="4"/>
      <c r="DM652" s="4"/>
      <c r="DN652" s="4"/>
      <c r="DO652" s="4"/>
      <c r="DP652" s="4"/>
      <c r="DQ652" s="4"/>
      <c r="DR652" s="4"/>
      <c r="DS652" s="4"/>
      <c r="DT652" s="4"/>
      <c r="DU652" s="4"/>
      <c r="DV652" s="4"/>
      <c r="DW652" s="4"/>
      <c r="DX652" s="4"/>
      <c r="DY652" s="4"/>
      <c r="DZ652" s="4"/>
      <c r="EA652" s="4"/>
      <c r="EB652" s="4"/>
      <c r="EC652" s="4"/>
      <c r="ED652" s="4"/>
      <c r="EE652" s="4"/>
      <c r="EF652" s="4"/>
      <c r="EG652" s="4"/>
      <c r="EH652" s="4"/>
      <c r="EI652" s="4"/>
      <c r="EJ652" s="4"/>
      <c r="EK652" s="4"/>
      <c r="EL652" s="4"/>
      <c r="EM652" s="4"/>
      <c r="EN652" s="4"/>
      <c r="EO652" s="4"/>
      <c r="EP652" s="4"/>
      <c r="EQ652" s="4"/>
      <c r="ER652" s="4"/>
      <c r="ES652" s="4"/>
      <c r="ET652" s="4"/>
      <c r="EU652" s="4"/>
      <c r="EV652" s="4"/>
      <c r="EW652" s="4"/>
      <c r="EX652" s="4"/>
      <c r="EY652" s="4"/>
      <c r="EZ652" s="4"/>
      <c r="FA652" s="4"/>
      <c r="FB652" s="4"/>
      <c r="FC652" s="4"/>
      <c r="FD652" s="4"/>
      <c r="FE652" s="4"/>
      <c r="FF652" s="4"/>
      <c r="FG652" s="4"/>
      <c r="FH652" s="4"/>
      <c r="FI652" s="4"/>
      <c r="FJ652" s="4"/>
      <c r="FK652" s="4"/>
      <c r="FL652" s="4"/>
      <c r="FM652" s="4"/>
      <c r="FN652" s="4"/>
      <c r="FO652" s="4"/>
      <c r="FP652" s="4"/>
      <c r="FQ652" s="4"/>
      <c r="FR652" s="4"/>
      <c r="FS652" s="4"/>
      <c r="FT652" s="4"/>
      <c r="FU652" s="4"/>
      <c r="FV652" s="4"/>
      <c r="FW652" s="4"/>
      <c r="FX652" s="4"/>
      <c r="FY652" s="4"/>
      <c r="FZ652" s="4"/>
      <c r="GA652" s="4"/>
      <c r="GB652" s="4"/>
      <c r="GC652" s="4"/>
      <c r="GD652" s="4"/>
      <c r="GE652" s="4"/>
      <c r="GF652" s="4"/>
      <c r="GG652" s="4"/>
      <c r="GH652" s="4"/>
      <c r="GI652" s="4"/>
      <c r="GJ652" s="4"/>
      <c r="GK652" s="4"/>
      <c r="GL652" s="4"/>
      <c r="GM652" s="4"/>
      <c r="GN652" s="4"/>
      <c r="GO652" s="4"/>
      <c r="GP652" s="4"/>
      <c r="GQ652" s="4"/>
      <c r="GR652" s="4"/>
      <c r="GS652" s="4"/>
      <c r="GT652" s="4"/>
      <c r="GU652" s="4"/>
      <c r="GV652" s="4"/>
      <c r="GW652" s="4"/>
      <c r="GX652" s="4"/>
      <c r="GY652" s="4"/>
      <c r="GZ652" s="4"/>
      <c r="HA652" s="4"/>
      <c r="HB652" s="4"/>
      <c r="HC652" s="4"/>
    </row>
    <row r="653" spans="1:211" s="380" customFormat="1" ht="13.9" customHeight="1">
      <c r="A653" s="828" t="str">
        <f>IF('1C TSsoustraitance'!$A370&lt;&gt;0,'1C TSsoustraitance'!$A370,"")</f>
        <v/>
      </c>
      <c r="B653" s="530"/>
      <c r="C653" s="513" t="str">
        <f>IF('1C TSsoustraitance'!$A370&lt;&gt;0,'1C TSsoustraitance'!$B370,"")</f>
        <v/>
      </c>
      <c r="D653" s="513" t="str">
        <f>IF('1C TSsoustraitance'!$A370&lt;&gt;0,'1C TSsoustraitance'!$C370,"")</f>
        <v/>
      </c>
      <c r="E653" s="684"/>
      <c r="F653" s="685"/>
      <c r="G653" s="666">
        <f>'1C TSsoustraitance'!$D370</f>
        <v>0</v>
      </c>
      <c r="H653" s="533">
        <v>0.21</v>
      </c>
      <c r="I653" s="533">
        <v>1</v>
      </c>
      <c r="J653" s="534"/>
      <c r="K653" s="667">
        <f t="shared" si="146"/>
        <v>0</v>
      </c>
      <c r="L653" s="668">
        <f>IF(OR('1C TSsoustraitance'!$D370="",'1C TSsoustraitance'!$AP370=0),0,IF(AND('1C TSsoustraitance'!$D370&lt;&gt;"",$K$2="Pôle",'1C TSsoustraitance'!$E370="OUI"),(('1C TSsoustraitance'!$F370+'1C TSsoustraitance'!$G370+'1C TSsoustraitance'!$H370+'1C TSsoustraitance'!$I370+'1C TSsoustraitance'!$M370)/'1C TSsoustraitance'!$R370),IF(AND('1C TSsoustraitance'!$D370&lt;&gt;"",$K$2="Pôle",'1C TSsoustraitance'!$E370="NON"),(('1C TSsoustraitance'!$F370+'1C TSsoustraitance'!$G370+'1C TSsoustraitance'!$H370+'1C TSsoustraitance'!$I370+'1C TSsoustraitance'!$M370)/'1C TSsoustraitance'!$AP370),IF(AND('1C TSsoustraitance'!$D370&lt;&gt;"",$K$2&lt;&gt;"Pôle",'1C TSsoustraitance'!$E370="OUI"),(('1C TSsoustraitance'!$F370+'1C TSsoustraitance'!$G370+'1C TSsoustraitance'!$H370+'1C TSsoustraitance'!$I370+'1C TSsoustraitance'!$J370+'1C TSsoustraitance'!$K370+'1C TSsoustraitance'!$L370+'1C TSsoustraitance'!$M370+'1C TSsoustraitance'!$N370+'1C TSsoustraitance'!$O370+'1C TSsoustraitance'!$P370+'1C TSsoustraitance'!$Q370)/'1C TSsoustraitance'!$R370),IF(AND('1C TSsoustraitance'!$D370&lt;&gt;"",$K$2&lt;&gt;"Pôle",'1C TSsoustraitance'!$E370="NON"),(('1C TSsoustraitance'!$F370+'1C TSsoustraitance'!$G370+'1C TSsoustraitance'!$H370+'1C TSsoustraitance'!$I370+'1C TSsoustraitance'!$J370+'1C TSsoustraitance'!$K370+'1C TSsoustraitance'!$L370+'1C TSsoustraitance'!$M370+'1C TSsoustraitance'!$N370+'1C TSsoustraitance'!$O370+'1C TSsoustraitance'!$P370+'1C TSsoustraitance'!$Q370))/'1C TSsoustraitance'!$AP370)))))</f>
        <v>0</v>
      </c>
      <c r="M653" s="668">
        <f>IF(OR('1C TSsoustraitance'!$D370="",'1C TSsoustraitance'!AP$13=0),0,IF(AND('1C TSsoustraitance'!$D370&lt;&gt;"",$K$2="Pôle",'1C TSsoustraitance'!$E370="OUI"),(('1C TSsoustraitance'!$J370+'1C TSsoustraitance'!$K370+'1C TSsoustraitance'!$L370)/'1C TSsoustraitance'!$R370),IF(AND('1C TSsoustraitance'!$D370&lt;&gt;"",$K$2="Pôle",'1C TSsoustraitance'!$E370="NON"),(('1C TSsoustraitance'!$J370+'1C TSsoustraitance'!$K370+'1C TSsoustraitance'!$L370)/'1C TSsoustraitance'!$AP370),IF(AND('1C TSsoustraitance'!$D370&lt;&gt;"",$K$2&lt;&gt;"Pôle"),0))))</f>
        <v>0</v>
      </c>
      <c r="N653" s="668">
        <f t="shared" si="153"/>
        <v>0</v>
      </c>
      <c r="O653" s="669">
        <f>IF(OR('1C TSsoustraitance'!$D370="",'1C TSsoustraitance'!$E370="OUI",'1C TSsoustraitance'!$AP370=0),0,(('1C TSsoustraitance'!$S370)/'1C TSsoustraitance'!$AP370))</f>
        <v>0</v>
      </c>
      <c r="P653" s="669">
        <f>IF(OR('1C TSsoustraitance'!$D370="",'1C TSsoustraitance'!$E370="OUI",'1C TSsoustraitance'!$AP370=0),0,(('1C TSsoustraitance'!$T370)/'1C TSsoustraitance'!$AP370))</f>
        <v>0</v>
      </c>
      <c r="Q653" s="669">
        <f>IF(OR('1C TSsoustraitance'!$D370="",'1C TSsoustraitance'!$E370="OUI",'1C TSsoustraitance'!$AP370=0),0,(('1C TSsoustraitance'!$U370)/'1C TSsoustraitance'!$AP370))</f>
        <v>0</v>
      </c>
      <c r="R653" s="669">
        <f>IF(OR('1C TSsoustraitance'!$D370="",'1C TSsoustraitance'!$E370="OUI",'1C TSsoustraitance'!$AP370=0),0,(('1C TSsoustraitance'!$V370)/'1C TSsoustraitance'!$AP370))</f>
        <v>0</v>
      </c>
      <c r="S653" s="669">
        <f>IF(OR('1C TSsoustraitance'!$D370="",'1C TSsoustraitance'!$E370="OUI",'1C TSsoustraitance'!$AP370=0),0,(('1C TSsoustraitance'!$W370)/'1C TSsoustraitance'!$AP370))</f>
        <v>0</v>
      </c>
      <c r="T653" s="669">
        <f>IF(OR('1C TSsoustraitance'!$D370="",'1C TSsoustraitance'!$E370="OUI",'1C TSsoustraitance'!$AP370=0),0,(('1C TSsoustraitance'!$X370)/'1C TSsoustraitance'!$AP370))</f>
        <v>0</v>
      </c>
      <c r="U653" s="669">
        <f>IF(OR('1C TSsoustraitance'!$D370="",'1C TSsoustraitance'!$E370="OUI",'1C TSsoustraitance'!$AP370=0),0,(('1C TSsoustraitance'!$Y370)/'1C TSsoustraitance'!$AP370))</f>
        <v>0</v>
      </c>
      <c r="V653" s="669">
        <f>IF(OR('1C TSsoustraitance'!$D370="",'1C TSsoustraitance'!$E370="OUI",'1C TSsoustraitance'!$AP370=0),0,(('1C TSsoustraitance'!$Z370)/'1C TSsoustraitance'!$AP370))</f>
        <v>0</v>
      </c>
      <c r="W653" s="669">
        <f>IF(OR('1C TSsoustraitance'!$D370="",'1C TSsoustraitance'!$E370="OUI",'1C TSsoustraitance'!$AP370=0),0,(('1C TSsoustraitance'!$AA370)/'1C TSsoustraitance'!$AP370))</f>
        <v>0</v>
      </c>
      <c r="X653" s="669">
        <f>IF(OR('1C TSsoustraitance'!$D370="",'1C TSsoustraitance'!$E370="OUI",'1C TSsoustraitance'!$AP370=0),0,(('1C TSsoustraitance'!$AB370)/'1C TSsoustraitance'!$AP370))</f>
        <v>0</v>
      </c>
      <c r="Y653" s="669">
        <f>IF(OR('1C TSsoustraitance'!$D370="",'1C TSsoustraitance'!$E370="OUI",'1C TSsoustraitance'!$AP370=0),0,(('1C TSsoustraitance'!$AC370)/'1C TSsoustraitance'!$AP370))</f>
        <v>0</v>
      </c>
      <c r="Z653" s="669">
        <f>IF(OR('1C TSsoustraitance'!$D370="",'1C TSsoustraitance'!$E370="OUI",'1C TSsoustraitance'!$AP370=0),0,(('1C TSsoustraitance'!$AD370)/'1C TSsoustraitance'!$AP370))</f>
        <v>0</v>
      </c>
      <c r="AA653" s="669">
        <f>IF(OR('1C TSsoustraitance'!$D370="",'1C TSsoustraitance'!$E370="OUI",'1C TSsoustraitance'!$AP370=0),0,(('1C TSsoustraitance'!$AE370)/'1C TSsoustraitance'!$AP370))</f>
        <v>0</v>
      </c>
      <c r="AB653" s="669">
        <f>IF(OR('1C TSsoustraitance'!$D370="",'1C TSsoustraitance'!$E370="OUI",'1C TSsoustraitance'!$AP370=0),0,(('1C TSsoustraitance'!$AF370)/'1C TSsoustraitance'!$AP370))</f>
        <v>0</v>
      </c>
      <c r="AC653" s="669">
        <f>IF(OR('1C TSsoustraitance'!$D370="",'1C TSsoustraitance'!$E370="OUI",'1C TSsoustraitance'!$AP370=0),0,(('1C TSsoustraitance'!$AG370)/'1C TSsoustraitance'!$AP370))</f>
        <v>0</v>
      </c>
      <c r="AD653" s="669">
        <f>IF(OR('1C TSsoustraitance'!$D370="",'1C TSsoustraitance'!$E370="OUI",'1C TSsoustraitance'!$AP370=0),0,(('1C TSsoustraitance'!$AH370)/'1C TSsoustraitance'!$AP370))</f>
        <v>0</v>
      </c>
      <c r="AE653" s="669">
        <f>IF(OR('1C TSsoustraitance'!$D370="",'1C TSsoustraitance'!$E370="OUI",'1C TSsoustraitance'!$AP370=0),0,(('1C TSsoustraitance'!$AI370)/'1C TSsoustraitance'!$AP370))</f>
        <v>0</v>
      </c>
      <c r="AF653" s="669">
        <f>IF(OR('1C TSsoustraitance'!$D370="",'1C TSsoustraitance'!$E370="OUI",'1C TSsoustraitance'!$AP370=0),0,(('1C TSsoustraitance'!$AJ370)/'1C TSsoustraitance'!$AP370))</f>
        <v>0</v>
      </c>
      <c r="AG653" s="669">
        <f>IF(OR('1C TSsoustraitance'!$D370="",'1C TSsoustraitance'!$E370="OUI",'1C TSsoustraitance'!$AP370=0),0,(('1C TSsoustraitance'!$AK370)/'1C TSsoustraitance'!$AP370))</f>
        <v>0</v>
      </c>
      <c r="AH653" s="669">
        <f>IF(OR('1C TSsoustraitance'!$D370="",'1C TSsoustraitance'!$E370="OUI",'1C TSsoustraitance'!$AP370=0),0,(('1C TSsoustraitance'!$AL370)/'1C TSsoustraitance'!$AP370))</f>
        <v>0</v>
      </c>
      <c r="AI653" s="669">
        <f>IF(OR('1C TSsoustraitance'!$D370="",'1C TSsoustraitance'!$E370="OUI",'1C TSsoustraitance'!$AP370=0),0,(('1C TSsoustraitance'!$AM370)/'1C TSsoustraitance'!$AP370))</f>
        <v>0</v>
      </c>
      <c r="AJ653" s="669">
        <f>IF(OR('1C TSsoustraitance'!$D370="",'1C TSsoustraitance'!$E370="OUI",'1C TSsoustraitance'!$AP370=0),0,(('1C TSsoustraitance'!$AN370)/'1C TSsoustraitance'!$AP370))</f>
        <v>0</v>
      </c>
      <c r="AK653" s="669">
        <f t="shared" si="147"/>
        <v>0</v>
      </c>
      <c r="AL653" s="668">
        <f t="shared" si="148"/>
        <v>0</v>
      </c>
      <c r="AM653" s="670">
        <f>IF(Tableau7[[#This Row],[N° pièce]]="",0,(Tableau7[[#This Row],[hors TVA]]+(Tableau7[[#This Row],[hors TVA]]*Tableau7[[#This Row],[Taux TVA]])-(Tableau7[[#This Row],[hors TVA]]*Tableau7[[#This Row],[Taux TVA]]*Tableau7[[#This Row],[Régime TVA: Récupération]]))*Tableau7[[#This Row],[Type 1]])</f>
        <v>0</v>
      </c>
      <c r="AN653" s="670">
        <f>IF(Tableau7[[#This Row],[N° pièce]]="",0,IF($K$2="pôle",((Tableau7[[#This Row],[hors TVA]]+(Tableau7[[#This Row],[hors TVA]]*Tableau7[[#This Row],[Taux TVA]])-(Tableau7[[#This Row],[hors TVA]]*Tableau7[[#This Row],[Taux TVA]]*Tableau7[[#This Row],[Régime TVA: Récupération]]))*Tableau7[[#This Row],[Type 2]]),0))</f>
        <v>0</v>
      </c>
      <c r="AO653" s="670">
        <f t="shared" si="151"/>
        <v>0</v>
      </c>
      <c r="AP653" s="255">
        <f t="shared" si="149"/>
        <v>0</v>
      </c>
      <c r="AQ653" s="506">
        <f t="shared" si="152"/>
        <v>0</v>
      </c>
      <c r="AR653" s="671"/>
      <c r="AS653" s="512"/>
      <c r="AT653" s="513" t="str">
        <f>IF(('1C TSsoustraitance'!AP370*FICHE!C$14&lt;J653),"Forfait limité à "&amp;FICHE!C$14&amp;"€/jour","")</f>
        <v/>
      </c>
      <c r="AU653" s="797"/>
      <c r="AV653" s="484"/>
      <c r="AW653" s="484"/>
      <c r="AX653" s="484"/>
      <c r="AY653" s="484"/>
      <c r="AZ653" s="484"/>
      <c r="BA653" s="4"/>
      <c r="BB653" s="4"/>
      <c r="BC653" s="4"/>
      <c r="BD653" s="4"/>
      <c r="BE653" s="4"/>
      <c r="BF653" s="4"/>
      <c r="BG653" s="4"/>
      <c r="BH653" s="4"/>
      <c r="BI653" s="4"/>
      <c r="BJ653" s="4"/>
      <c r="BK653" s="4"/>
      <c r="BL653" s="4"/>
      <c r="BM653" s="4"/>
      <c r="BN653" s="4"/>
      <c r="BO653" s="4"/>
      <c r="BP653" s="4"/>
      <c r="BQ653" s="4"/>
      <c r="BR653" s="4"/>
      <c r="BS653" s="4"/>
      <c r="BT653" s="4"/>
      <c r="BU653" s="4"/>
      <c r="BV653" s="4"/>
      <c r="BW653" s="4"/>
      <c r="BX653" s="4"/>
      <c r="BY653" s="4"/>
      <c r="BZ653" s="4"/>
      <c r="CA653" s="4"/>
      <c r="CB653" s="4"/>
      <c r="CC653" s="4"/>
      <c r="CD653" s="4"/>
      <c r="CE653" s="4"/>
      <c r="CF653" s="4"/>
      <c r="CG653" s="4"/>
      <c r="CH653" s="4"/>
      <c r="CI653" s="4"/>
      <c r="CJ653" s="4"/>
      <c r="CK653" s="4"/>
      <c r="CL653" s="4"/>
      <c r="CM653" s="4"/>
      <c r="CN653" s="4"/>
      <c r="CO653" s="4"/>
      <c r="CP653" s="4"/>
      <c r="CQ653" s="4"/>
      <c r="CR653" s="4"/>
      <c r="CS653" s="4"/>
      <c r="CT653" s="4"/>
      <c r="CU653" s="4"/>
      <c r="CV653" s="4"/>
      <c r="CW653" s="4"/>
      <c r="CX653" s="4"/>
      <c r="CY653" s="4"/>
      <c r="CZ653" s="4"/>
      <c r="DA653" s="4"/>
      <c r="DB653" s="4"/>
      <c r="DC653" s="4"/>
      <c r="DD653" s="4"/>
      <c r="DE653" s="4"/>
      <c r="DF653" s="4"/>
      <c r="DG653" s="4"/>
      <c r="DH653" s="4"/>
      <c r="DI653" s="4"/>
      <c r="DJ653" s="4"/>
      <c r="DK653" s="4"/>
      <c r="DL653" s="4"/>
      <c r="DM653" s="4"/>
      <c r="DN653" s="4"/>
      <c r="DO653" s="4"/>
      <c r="DP653" s="4"/>
      <c r="DQ653" s="4"/>
      <c r="DR653" s="4"/>
      <c r="DS653" s="4"/>
      <c r="DT653" s="4"/>
      <c r="DU653" s="4"/>
      <c r="DV653" s="4"/>
      <c r="DW653" s="4"/>
      <c r="DX653" s="4"/>
      <c r="DY653" s="4"/>
      <c r="DZ653" s="4"/>
      <c r="EA653" s="4"/>
      <c r="EB653" s="4"/>
      <c r="EC653" s="4"/>
      <c r="ED653" s="4"/>
      <c r="EE653" s="4"/>
      <c r="EF653" s="4"/>
      <c r="EG653" s="4"/>
      <c r="EH653" s="4"/>
      <c r="EI653" s="4"/>
      <c r="EJ653" s="4"/>
      <c r="EK653" s="4"/>
      <c r="EL653" s="4"/>
      <c r="EM653" s="4"/>
      <c r="EN653" s="4"/>
      <c r="EO653" s="4"/>
      <c r="EP653" s="4"/>
      <c r="EQ653" s="4"/>
      <c r="ER653" s="4"/>
      <c r="ES653" s="4"/>
      <c r="ET653" s="4"/>
      <c r="EU653" s="4"/>
      <c r="EV653" s="4"/>
      <c r="EW653" s="4"/>
      <c r="EX653" s="4"/>
      <c r="EY653" s="4"/>
      <c r="EZ653" s="4"/>
      <c r="FA653" s="4"/>
      <c r="FB653" s="4"/>
      <c r="FC653" s="4"/>
      <c r="FD653" s="4"/>
      <c r="FE653" s="4"/>
      <c r="FF653" s="4"/>
      <c r="FG653" s="4"/>
      <c r="FH653" s="4"/>
      <c r="FI653" s="4"/>
      <c r="FJ653" s="4"/>
      <c r="FK653" s="4"/>
      <c r="FL653" s="4"/>
      <c r="FM653" s="4"/>
      <c r="FN653" s="4"/>
      <c r="FO653" s="4"/>
      <c r="FP653" s="4"/>
      <c r="FQ653" s="4"/>
      <c r="FR653" s="4"/>
      <c r="FS653" s="4"/>
      <c r="FT653" s="4"/>
      <c r="FU653" s="4"/>
      <c r="FV653" s="4"/>
      <c r="FW653" s="4"/>
      <c r="FX653" s="4"/>
      <c r="FY653" s="4"/>
      <c r="FZ653" s="4"/>
      <c r="GA653" s="4"/>
      <c r="GB653" s="4"/>
      <c r="GC653" s="4"/>
      <c r="GD653" s="4"/>
      <c r="GE653" s="4"/>
      <c r="GF653" s="4"/>
      <c r="GG653" s="4"/>
      <c r="GH653" s="4"/>
      <c r="GI653" s="4"/>
      <c r="GJ653" s="4"/>
      <c r="GK653" s="4"/>
      <c r="GL653" s="4"/>
      <c r="GM653" s="4"/>
      <c r="GN653" s="4"/>
      <c r="GO653" s="4"/>
      <c r="GP653" s="4"/>
      <c r="GQ653" s="4"/>
      <c r="GR653" s="4"/>
      <c r="GS653" s="4"/>
      <c r="GT653" s="4"/>
      <c r="GU653" s="4"/>
      <c r="GV653" s="4"/>
      <c r="GW653" s="4"/>
      <c r="GX653" s="4"/>
      <c r="GY653" s="4"/>
      <c r="GZ653" s="4"/>
      <c r="HA653" s="4"/>
      <c r="HB653" s="4"/>
      <c r="HC653" s="4"/>
    </row>
    <row r="654" spans="1:211" s="380" customFormat="1" ht="13.9" customHeight="1">
      <c r="A654" s="828" t="str">
        <f>IF('1C TSsoustraitance'!$A371&lt;&gt;0,'1C TSsoustraitance'!$A371,"")</f>
        <v/>
      </c>
      <c r="B654" s="530"/>
      <c r="C654" s="513" t="str">
        <f>IF('1C TSsoustraitance'!$A371&lt;&gt;0,'1C TSsoustraitance'!$B371,"")</f>
        <v/>
      </c>
      <c r="D654" s="513" t="str">
        <f>IF('1C TSsoustraitance'!$A371&lt;&gt;0,'1C TSsoustraitance'!$C371,"")</f>
        <v/>
      </c>
      <c r="E654" s="684"/>
      <c r="F654" s="685"/>
      <c r="G654" s="666">
        <f>'1C TSsoustraitance'!$D371</f>
        <v>0</v>
      </c>
      <c r="H654" s="533">
        <v>0.21</v>
      </c>
      <c r="I654" s="533">
        <v>1</v>
      </c>
      <c r="J654" s="534"/>
      <c r="K654" s="667">
        <f t="shared" si="146"/>
        <v>0</v>
      </c>
      <c r="L654" s="668">
        <f>IF(OR('1C TSsoustraitance'!$D371="",'1C TSsoustraitance'!$AP371=0),0,IF(AND('1C TSsoustraitance'!$D371&lt;&gt;"",$K$2="Pôle",'1C TSsoustraitance'!$E371="OUI"),(('1C TSsoustraitance'!$F371+'1C TSsoustraitance'!$G371+'1C TSsoustraitance'!$H371+'1C TSsoustraitance'!$I371+'1C TSsoustraitance'!$M371)/'1C TSsoustraitance'!$R371),IF(AND('1C TSsoustraitance'!$D371&lt;&gt;"",$K$2="Pôle",'1C TSsoustraitance'!$E371="NON"),(('1C TSsoustraitance'!$F371+'1C TSsoustraitance'!$G371+'1C TSsoustraitance'!$H371+'1C TSsoustraitance'!$I371+'1C TSsoustraitance'!$M371)/'1C TSsoustraitance'!$AP371),IF(AND('1C TSsoustraitance'!$D371&lt;&gt;"",$K$2&lt;&gt;"Pôle",'1C TSsoustraitance'!$E371="OUI"),(('1C TSsoustraitance'!$F371+'1C TSsoustraitance'!$G371+'1C TSsoustraitance'!$H371+'1C TSsoustraitance'!$I371+'1C TSsoustraitance'!$J371+'1C TSsoustraitance'!$K371+'1C TSsoustraitance'!$L371+'1C TSsoustraitance'!$M371+'1C TSsoustraitance'!$N371+'1C TSsoustraitance'!$O371+'1C TSsoustraitance'!$P371+'1C TSsoustraitance'!$Q371)/'1C TSsoustraitance'!$R371),IF(AND('1C TSsoustraitance'!$D371&lt;&gt;"",$K$2&lt;&gt;"Pôle",'1C TSsoustraitance'!$E371="NON"),(('1C TSsoustraitance'!$F371+'1C TSsoustraitance'!$G371+'1C TSsoustraitance'!$H371+'1C TSsoustraitance'!$I371+'1C TSsoustraitance'!$J371+'1C TSsoustraitance'!$K371+'1C TSsoustraitance'!$L371+'1C TSsoustraitance'!$M371+'1C TSsoustraitance'!$N371+'1C TSsoustraitance'!$O371+'1C TSsoustraitance'!$P371+'1C TSsoustraitance'!$Q371))/'1C TSsoustraitance'!$AP371)))))</f>
        <v>0</v>
      </c>
      <c r="M654" s="668">
        <f>IF(OR('1C TSsoustraitance'!$D371="",'1C TSsoustraitance'!AP$13=0),0,IF(AND('1C TSsoustraitance'!$D371&lt;&gt;"",$K$2="Pôle",'1C TSsoustraitance'!$E371="OUI"),(('1C TSsoustraitance'!$J371+'1C TSsoustraitance'!$K371+'1C TSsoustraitance'!$L371)/'1C TSsoustraitance'!$R371),IF(AND('1C TSsoustraitance'!$D371&lt;&gt;"",$K$2="Pôle",'1C TSsoustraitance'!$E371="NON"),(('1C TSsoustraitance'!$J371+'1C TSsoustraitance'!$K371+'1C TSsoustraitance'!$L371)/'1C TSsoustraitance'!$AP371),IF(AND('1C TSsoustraitance'!$D371&lt;&gt;"",$K$2&lt;&gt;"Pôle"),0))))</f>
        <v>0</v>
      </c>
      <c r="N654" s="668">
        <f t="shared" si="153"/>
        <v>0</v>
      </c>
      <c r="O654" s="669">
        <f>IF(OR('1C TSsoustraitance'!$D371="",'1C TSsoustraitance'!$E371="OUI",'1C TSsoustraitance'!$AP371=0),0,(('1C TSsoustraitance'!$S371)/'1C TSsoustraitance'!$AP371))</f>
        <v>0</v>
      </c>
      <c r="P654" s="669">
        <f>IF(OR('1C TSsoustraitance'!$D371="",'1C TSsoustraitance'!$E371="OUI",'1C TSsoustraitance'!$AP371=0),0,(('1C TSsoustraitance'!$T371)/'1C TSsoustraitance'!$AP371))</f>
        <v>0</v>
      </c>
      <c r="Q654" s="669">
        <f>IF(OR('1C TSsoustraitance'!$D371="",'1C TSsoustraitance'!$E371="OUI",'1C TSsoustraitance'!$AP371=0),0,(('1C TSsoustraitance'!$U371)/'1C TSsoustraitance'!$AP371))</f>
        <v>0</v>
      </c>
      <c r="R654" s="669">
        <f>IF(OR('1C TSsoustraitance'!$D371="",'1C TSsoustraitance'!$E371="OUI",'1C TSsoustraitance'!$AP371=0),0,(('1C TSsoustraitance'!$V371)/'1C TSsoustraitance'!$AP371))</f>
        <v>0</v>
      </c>
      <c r="S654" s="669">
        <f>IF(OR('1C TSsoustraitance'!$D371="",'1C TSsoustraitance'!$E371="OUI",'1C TSsoustraitance'!$AP371=0),0,(('1C TSsoustraitance'!$W371)/'1C TSsoustraitance'!$AP371))</f>
        <v>0</v>
      </c>
      <c r="T654" s="669">
        <f>IF(OR('1C TSsoustraitance'!$D371="",'1C TSsoustraitance'!$E371="OUI",'1C TSsoustraitance'!$AP371=0),0,(('1C TSsoustraitance'!$X371)/'1C TSsoustraitance'!$AP371))</f>
        <v>0</v>
      </c>
      <c r="U654" s="669">
        <f>IF(OR('1C TSsoustraitance'!$D371="",'1C TSsoustraitance'!$E371="OUI",'1C TSsoustraitance'!$AP371=0),0,(('1C TSsoustraitance'!$Y371)/'1C TSsoustraitance'!$AP371))</f>
        <v>0</v>
      </c>
      <c r="V654" s="669">
        <f>IF(OR('1C TSsoustraitance'!$D371="",'1C TSsoustraitance'!$E371="OUI",'1C TSsoustraitance'!$AP371=0),0,(('1C TSsoustraitance'!$Z371)/'1C TSsoustraitance'!$AP371))</f>
        <v>0</v>
      </c>
      <c r="W654" s="669">
        <f>IF(OR('1C TSsoustraitance'!$D371="",'1C TSsoustraitance'!$E371="OUI",'1C TSsoustraitance'!$AP371=0),0,(('1C TSsoustraitance'!$AA371)/'1C TSsoustraitance'!$AP371))</f>
        <v>0</v>
      </c>
      <c r="X654" s="669">
        <f>IF(OR('1C TSsoustraitance'!$D371="",'1C TSsoustraitance'!$E371="OUI",'1C TSsoustraitance'!$AP371=0),0,(('1C TSsoustraitance'!$AB371)/'1C TSsoustraitance'!$AP371))</f>
        <v>0</v>
      </c>
      <c r="Y654" s="669">
        <f>IF(OR('1C TSsoustraitance'!$D371="",'1C TSsoustraitance'!$E371="OUI",'1C TSsoustraitance'!$AP371=0),0,(('1C TSsoustraitance'!$AC371)/'1C TSsoustraitance'!$AP371))</f>
        <v>0</v>
      </c>
      <c r="Z654" s="669">
        <f>IF(OR('1C TSsoustraitance'!$D371="",'1C TSsoustraitance'!$E371="OUI",'1C TSsoustraitance'!$AP371=0),0,(('1C TSsoustraitance'!$AD371)/'1C TSsoustraitance'!$AP371))</f>
        <v>0</v>
      </c>
      <c r="AA654" s="669">
        <f>IF(OR('1C TSsoustraitance'!$D371="",'1C TSsoustraitance'!$E371="OUI",'1C TSsoustraitance'!$AP371=0),0,(('1C TSsoustraitance'!$AE371)/'1C TSsoustraitance'!$AP371))</f>
        <v>0</v>
      </c>
      <c r="AB654" s="669">
        <f>IF(OR('1C TSsoustraitance'!$D371="",'1C TSsoustraitance'!$E371="OUI",'1C TSsoustraitance'!$AP371=0),0,(('1C TSsoustraitance'!$AF371)/'1C TSsoustraitance'!$AP371))</f>
        <v>0</v>
      </c>
      <c r="AC654" s="669">
        <f>IF(OR('1C TSsoustraitance'!$D371="",'1C TSsoustraitance'!$E371="OUI",'1C TSsoustraitance'!$AP371=0),0,(('1C TSsoustraitance'!$AG371)/'1C TSsoustraitance'!$AP371))</f>
        <v>0</v>
      </c>
      <c r="AD654" s="669">
        <f>IF(OR('1C TSsoustraitance'!$D371="",'1C TSsoustraitance'!$E371="OUI",'1C TSsoustraitance'!$AP371=0),0,(('1C TSsoustraitance'!$AH371)/'1C TSsoustraitance'!$AP371))</f>
        <v>0</v>
      </c>
      <c r="AE654" s="669">
        <f>IF(OR('1C TSsoustraitance'!$D371="",'1C TSsoustraitance'!$E371="OUI",'1C TSsoustraitance'!$AP371=0),0,(('1C TSsoustraitance'!$AI371)/'1C TSsoustraitance'!$AP371))</f>
        <v>0</v>
      </c>
      <c r="AF654" s="669">
        <f>IF(OR('1C TSsoustraitance'!$D371="",'1C TSsoustraitance'!$E371="OUI",'1C TSsoustraitance'!$AP371=0),0,(('1C TSsoustraitance'!$AJ371)/'1C TSsoustraitance'!$AP371))</f>
        <v>0</v>
      </c>
      <c r="AG654" s="669">
        <f>IF(OR('1C TSsoustraitance'!$D371="",'1C TSsoustraitance'!$E371="OUI",'1C TSsoustraitance'!$AP371=0),0,(('1C TSsoustraitance'!$AK371)/'1C TSsoustraitance'!$AP371))</f>
        <v>0</v>
      </c>
      <c r="AH654" s="669">
        <f>IF(OR('1C TSsoustraitance'!$D371="",'1C TSsoustraitance'!$E371="OUI",'1C TSsoustraitance'!$AP371=0),0,(('1C TSsoustraitance'!$AL371)/'1C TSsoustraitance'!$AP371))</f>
        <v>0</v>
      </c>
      <c r="AI654" s="669">
        <f>IF(OR('1C TSsoustraitance'!$D371="",'1C TSsoustraitance'!$E371="OUI",'1C TSsoustraitance'!$AP371=0),0,(('1C TSsoustraitance'!$AM371)/'1C TSsoustraitance'!$AP371))</f>
        <v>0</v>
      </c>
      <c r="AJ654" s="669">
        <f>IF(OR('1C TSsoustraitance'!$D371="",'1C TSsoustraitance'!$E371="OUI",'1C TSsoustraitance'!$AP371=0),0,(('1C TSsoustraitance'!$AN371)/'1C TSsoustraitance'!$AP371))</f>
        <v>0</v>
      </c>
      <c r="AK654" s="669">
        <f t="shared" si="147"/>
        <v>0</v>
      </c>
      <c r="AL654" s="668">
        <f t="shared" si="148"/>
        <v>0</v>
      </c>
      <c r="AM654" s="670">
        <f>IF(Tableau7[[#This Row],[N° pièce]]="",0,(Tableau7[[#This Row],[hors TVA]]+(Tableau7[[#This Row],[hors TVA]]*Tableau7[[#This Row],[Taux TVA]])-(Tableau7[[#This Row],[hors TVA]]*Tableau7[[#This Row],[Taux TVA]]*Tableau7[[#This Row],[Régime TVA: Récupération]]))*Tableau7[[#This Row],[Type 1]])</f>
        <v>0</v>
      </c>
      <c r="AN654" s="670">
        <f>IF(Tableau7[[#This Row],[N° pièce]]="",0,IF($K$2="pôle",((Tableau7[[#This Row],[hors TVA]]+(Tableau7[[#This Row],[hors TVA]]*Tableau7[[#This Row],[Taux TVA]])-(Tableau7[[#This Row],[hors TVA]]*Tableau7[[#This Row],[Taux TVA]]*Tableau7[[#This Row],[Régime TVA: Récupération]]))*Tableau7[[#This Row],[Type 2]]),0))</f>
        <v>0</v>
      </c>
      <c r="AO654" s="670">
        <f t="shared" si="151"/>
        <v>0</v>
      </c>
      <c r="AP654" s="255">
        <f t="shared" si="149"/>
        <v>0</v>
      </c>
      <c r="AQ654" s="506">
        <f t="shared" si="152"/>
        <v>0</v>
      </c>
      <c r="AR654" s="671"/>
      <c r="AS654" s="512"/>
      <c r="AT654" s="513" t="str">
        <f>IF(('1C TSsoustraitance'!AP371*FICHE!C$14&lt;J654),"Forfait limité à "&amp;FICHE!C$14&amp;"€/jour","")</f>
        <v/>
      </c>
      <c r="AU654" s="797"/>
      <c r="AV654" s="484"/>
      <c r="AW654" s="484"/>
      <c r="AX654" s="484"/>
      <c r="AY654" s="484"/>
      <c r="AZ654" s="484"/>
      <c r="BA654" s="4"/>
      <c r="BB654" s="4"/>
      <c r="BC654" s="4"/>
      <c r="BD654" s="4"/>
      <c r="BE654" s="4"/>
      <c r="BF654" s="4"/>
      <c r="BG654" s="4"/>
      <c r="BH654" s="4"/>
      <c r="BI654" s="4"/>
      <c r="BJ654" s="4"/>
      <c r="BK654" s="4"/>
      <c r="BL654" s="4"/>
      <c r="BM654" s="4"/>
      <c r="BN654" s="4"/>
      <c r="BO654" s="4"/>
      <c r="BP654" s="4"/>
      <c r="BQ654" s="4"/>
      <c r="BR654" s="4"/>
      <c r="BS654" s="4"/>
      <c r="BT654" s="4"/>
      <c r="BU654" s="4"/>
      <c r="BV654" s="4"/>
      <c r="BW654" s="4"/>
      <c r="BX654" s="4"/>
      <c r="BY654" s="4"/>
      <c r="BZ654" s="4"/>
      <c r="CA654" s="4"/>
      <c r="CB654" s="4"/>
      <c r="CC654" s="4"/>
      <c r="CD654" s="4"/>
      <c r="CE654" s="4"/>
      <c r="CF654" s="4"/>
      <c r="CG654" s="4"/>
      <c r="CH654" s="4"/>
      <c r="CI654" s="4"/>
      <c r="CJ654" s="4"/>
      <c r="CK654" s="4"/>
      <c r="CL654" s="4"/>
      <c r="CM654" s="4"/>
      <c r="CN654" s="4"/>
      <c r="CO654" s="4"/>
      <c r="CP654" s="4"/>
      <c r="CQ654" s="4"/>
      <c r="CR654" s="4"/>
      <c r="CS654" s="4"/>
      <c r="CT654" s="4"/>
      <c r="CU654" s="4"/>
      <c r="CV654" s="4"/>
      <c r="CW654" s="4"/>
      <c r="CX654" s="4"/>
      <c r="CY654" s="4"/>
      <c r="CZ654" s="4"/>
      <c r="DA654" s="4"/>
      <c r="DB654" s="4"/>
      <c r="DC654" s="4"/>
      <c r="DD654" s="4"/>
      <c r="DE654" s="4"/>
      <c r="DF654" s="4"/>
      <c r="DG654" s="4"/>
      <c r="DH654" s="4"/>
      <c r="DI654" s="4"/>
      <c r="DJ654" s="4"/>
      <c r="DK654" s="4"/>
      <c r="DL654" s="4"/>
      <c r="DM654" s="4"/>
      <c r="DN654" s="4"/>
      <c r="DO654" s="4"/>
      <c r="DP654" s="4"/>
      <c r="DQ654" s="4"/>
      <c r="DR654" s="4"/>
      <c r="DS654" s="4"/>
      <c r="DT654" s="4"/>
      <c r="DU654" s="4"/>
      <c r="DV654" s="4"/>
      <c r="DW654" s="4"/>
      <c r="DX654" s="4"/>
      <c r="DY654" s="4"/>
      <c r="DZ654" s="4"/>
      <c r="EA654" s="4"/>
      <c r="EB654" s="4"/>
      <c r="EC654" s="4"/>
      <c r="ED654" s="4"/>
      <c r="EE654" s="4"/>
      <c r="EF654" s="4"/>
      <c r="EG654" s="4"/>
      <c r="EH654" s="4"/>
      <c r="EI654" s="4"/>
      <c r="EJ654" s="4"/>
      <c r="EK654" s="4"/>
      <c r="EL654" s="4"/>
      <c r="EM654" s="4"/>
      <c r="EN654" s="4"/>
      <c r="EO654" s="4"/>
      <c r="EP654" s="4"/>
      <c r="EQ654" s="4"/>
      <c r="ER654" s="4"/>
      <c r="ES654" s="4"/>
      <c r="ET654" s="4"/>
      <c r="EU654" s="4"/>
      <c r="EV654" s="4"/>
      <c r="EW654" s="4"/>
      <c r="EX654" s="4"/>
      <c r="EY654" s="4"/>
      <c r="EZ654" s="4"/>
      <c r="FA654" s="4"/>
      <c r="FB654" s="4"/>
      <c r="FC654" s="4"/>
      <c r="FD654" s="4"/>
      <c r="FE654" s="4"/>
      <c r="FF654" s="4"/>
      <c r="FG654" s="4"/>
      <c r="FH654" s="4"/>
      <c r="FI654" s="4"/>
      <c r="FJ654" s="4"/>
      <c r="FK654" s="4"/>
      <c r="FL654" s="4"/>
      <c r="FM654" s="4"/>
      <c r="FN654" s="4"/>
      <c r="FO654" s="4"/>
      <c r="FP654" s="4"/>
      <c r="FQ654" s="4"/>
      <c r="FR654" s="4"/>
      <c r="FS654" s="4"/>
      <c r="FT654" s="4"/>
      <c r="FU654" s="4"/>
      <c r="FV654" s="4"/>
      <c r="FW654" s="4"/>
      <c r="FX654" s="4"/>
      <c r="FY654" s="4"/>
      <c r="FZ654" s="4"/>
      <c r="GA654" s="4"/>
      <c r="GB654" s="4"/>
      <c r="GC654" s="4"/>
      <c r="GD654" s="4"/>
      <c r="GE654" s="4"/>
      <c r="GF654" s="4"/>
      <c r="GG654" s="4"/>
      <c r="GH654" s="4"/>
      <c r="GI654" s="4"/>
      <c r="GJ654" s="4"/>
      <c r="GK654" s="4"/>
      <c r="GL654" s="4"/>
      <c r="GM654" s="4"/>
      <c r="GN654" s="4"/>
      <c r="GO654" s="4"/>
      <c r="GP654" s="4"/>
      <c r="GQ654" s="4"/>
      <c r="GR654" s="4"/>
      <c r="GS654" s="4"/>
      <c r="GT654" s="4"/>
      <c r="GU654" s="4"/>
      <c r="GV654" s="4"/>
      <c r="GW654" s="4"/>
      <c r="GX654" s="4"/>
      <c r="GY654" s="4"/>
      <c r="GZ654" s="4"/>
      <c r="HA654" s="4"/>
      <c r="HB654" s="4"/>
      <c r="HC654" s="4"/>
    </row>
    <row r="655" spans="1:211" s="381" customFormat="1" ht="13.9" customHeight="1">
      <c r="A655" s="828" t="str">
        <f>IF('1C TSsoustraitance'!$A372&lt;&gt;0,'1C TSsoustraitance'!$A372,"")</f>
        <v/>
      </c>
      <c r="B655" s="530"/>
      <c r="C655" s="513" t="str">
        <f>IF('1C TSsoustraitance'!$A372&lt;&gt;0,'1C TSsoustraitance'!$B372,"")</f>
        <v/>
      </c>
      <c r="D655" s="513" t="str">
        <f>IF('1C TSsoustraitance'!$A372&lt;&gt;0,'1C TSsoustraitance'!$C372,"")</f>
        <v/>
      </c>
      <c r="E655" s="684"/>
      <c r="F655" s="685"/>
      <c r="G655" s="666">
        <f>'1C TSsoustraitance'!$D372</f>
        <v>0</v>
      </c>
      <c r="H655" s="533">
        <v>0.21</v>
      </c>
      <c r="I655" s="533">
        <v>1</v>
      </c>
      <c r="J655" s="534"/>
      <c r="K655" s="667">
        <f t="shared" si="146"/>
        <v>0</v>
      </c>
      <c r="L655" s="668">
        <f>IF(OR('1C TSsoustraitance'!$D372="",'1C TSsoustraitance'!$AP372=0),0,IF(AND('1C TSsoustraitance'!$D372&lt;&gt;"",$K$2="Pôle",'1C TSsoustraitance'!$E372="OUI"),(('1C TSsoustraitance'!$F372+'1C TSsoustraitance'!$G372+'1C TSsoustraitance'!$H372+'1C TSsoustraitance'!$I372+'1C TSsoustraitance'!$M372)/'1C TSsoustraitance'!$R372),IF(AND('1C TSsoustraitance'!$D372&lt;&gt;"",$K$2="Pôle",'1C TSsoustraitance'!$E372="NON"),(('1C TSsoustraitance'!$F372+'1C TSsoustraitance'!$G372+'1C TSsoustraitance'!$H372+'1C TSsoustraitance'!$I372+'1C TSsoustraitance'!$M372)/'1C TSsoustraitance'!$AP372),IF(AND('1C TSsoustraitance'!$D372&lt;&gt;"",$K$2&lt;&gt;"Pôle",'1C TSsoustraitance'!$E372="OUI"),(('1C TSsoustraitance'!$F372+'1C TSsoustraitance'!$G372+'1C TSsoustraitance'!$H372+'1C TSsoustraitance'!$I372+'1C TSsoustraitance'!$J372+'1C TSsoustraitance'!$K372+'1C TSsoustraitance'!$L372+'1C TSsoustraitance'!$M372+'1C TSsoustraitance'!$N372+'1C TSsoustraitance'!$O372+'1C TSsoustraitance'!$P372+'1C TSsoustraitance'!$Q372)/'1C TSsoustraitance'!$R372),IF(AND('1C TSsoustraitance'!$D372&lt;&gt;"",$K$2&lt;&gt;"Pôle",'1C TSsoustraitance'!$E372="NON"),(('1C TSsoustraitance'!$F372+'1C TSsoustraitance'!$G372+'1C TSsoustraitance'!$H372+'1C TSsoustraitance'!$I372+'1C TSsoustraitance'!$J372+'1C TSsoustraitance'!$K372+'1C TSsoustraitance'!$L372+'1C TSsoustraitance'!$M372+'1C TSsoustraitance'!$N372+'1C TSsoustraitance'!$O372+'1C TSsoustraitance'!$P372+'1C TSsoustraitance'!$Q372))/'1C TSsoustraitance'!$AP372)))))</f>
        <v>0</v>
      </c>
      <c r="M655" s="668">
        <f>IF(OR('1C TSsoustraitance'!$D372="",'1C TSsoustraitance'!AP$13=0),0,IF(AND('1C TSsoustraitance'!$D372&lt;&gt;"",$K$2="Pôle",'1C TSsoustraitance'!$E372="OUI"),(('1C TSsoustraitance'!$J372+'1C TSsoustraitance'!$K372+'1C TSsoustraitance'!$L372)/'1C TSsoustraitance'!$R372),IF(AND('1C TSsoustraitance'!$D372&lt;&gt;"",$K$2="Pôle",'1C TSsoustraitance'!$E372="NON"),(('1C TSsoustraitance'!$J372+'1C TSsoustraitance'!$K372+'1C TSsoustraitance'!$L372)/'1C TSsoustraitance'!$AP372),IF(AND('1C TSsoustraitance'!$D372&lt;&gt;"",$K$2&lt;&gt;"Pôle"),0))))</f>
        <v>0</v>
      </c>
      <c r="N655" s="668">
        <f t="shared" si="153"/>
        <v>0</v>
      </c>
      <c r="O655" s="669">
        <f>IF(OR('1C TSsoustraitance'!$D372="",'1C TSsoustraitance'!$E372="OUI",'1C TSsoustraitance'!$AP372=0),0,(('1C TSsoustraitance'!$S372)/'1C TSsoustraitance'!$AP372))</f>
        <v>0</v>
      </c>
      <c r="P655" s="669">
        <f>IF(OR('1C TSsoustraitance'!$D372="",'1C TSsoustraitance'!$E372="OUI",'1C TSsoustraitance'!$AP372=0),0,(('1C TSsoustraitance'!$T372)/'1C TSsoustraitance'!$AP372))</f>
        <v>0</v>
      </c>
      <c r="Q655" s="669">
        <f>IF(OR('1C TSsoustraitance'!$D372="",'1C TSsoustraitance'!$E372="OUI",'1C TSsoustraitance'!$AP372=0),0,(('1C TSsoustraitance'!$U372)/'1C TSsoustraitance'!$AP372))</f>
        <v>0</v>
      </c>
      <c r="R655" s="669">
        <f>IF(OR('1C TSsoustraitance'!$D372="",'1C TSsoustraitance'!$E372="OUI",'1C TSsoustraitance'!$AP372=0),0,(('1C TSsoustraitance'!$V372)/'1C TSsoustraitance'!$AP372))</f>
        <v>0</v>
      </c>
      <c r="S655" s="669">
        <f>IF(OR('1C TSsoustraitance'!$D372="",'1C TSsoustraitance'!$E372="OUI",'1C TSsoustraitance'!$AP372=0),0,(('1C TSsoustraitance'!$W372)/'1C TSsoustraitance'!$AP372))</f>
        <v>0</v>
      </c>
      <c r="T655" s="669">
        <f>IF(OR('1C TSsoustraitance'!$D372="",'1C TSsoustraitance'!$E372="OUI",'1C TSsoustraitance'!$AP372=0),0,(('1C TSsoustraitance'!$X372)/'1C TSsoustraitance'!$AP372))</f>
        <v>0</v>
      </c>
      <c r="U655" s="669">
        <f>IF(OR('1C TSsoustraitance'!$D372="",'1C TSsoustraitance'!$E372="OUI",'1C TSsoustraitance'!$AP372=0),0,(('1C TSsoustraitance'!$Y372)/'1C TSsoustraitance'!$AP372))</f>
        <v>0</v>
      </c>
      <c r="V655" s="669">
        <f>IF(OR('1C TSsoustraitance'!$D372="",'1C TSsoustraitance'!$E372="OUI",'1C TSsoustraitance'!$AP372=0),0,(('1C TSsoustraitance'!$Z372)/'1C TSsoustraitance'!$AP372))</f>
        <v>0</v>
      </c>
      <c r="W655" s="669">
        <f>IF(OR('1C TSsoustraitance'!$D372="",'1C TSsoustraitance'!$E372="OUI",'1C TSsoustraitance'!$AP372=0),0,(('1C TSsoustraitance'!$AA372)/'1C TSsoustraitance'!$AP372))</f>
        <v>0</v>
      </c>
      <c r="X655" s="669">
        <f>IF(OR('1C TSsoustraitance'!$D372="",'1C TSsoustraitance'!$E372="OUI",'1C TSsoustraitance'!$AP372=0),0,(('1C TSsoustraitance'!$AB372)/'1C TSsoustraitance'!$AP372))</f>
        <v>0</v>
      </c>
      <c r="Y655" s="669">
        <f>IF(OR('1C TSsoustraitance'!$D372="",'1C TSsoustraitance'!$E372="OUI",'1C TSsoustraitance'!$AP372=0),0,(('1C TSsoustraitance'!$AC372)/'1C TSsoustraitance'!$AP372))</f>
        <v>0</v>
      </c>
      <c r="Z655" s="669">
        <f>IF(OR('1C TSsoustraitance'!$D372="",'1C TSsoustraitance'!$E372="OUI",'1C TSsoustraitance'!$AP372=0),0,(('1C TSsoustraitance'!$AD372)/'1C TSsoustraitance'!$AP372))</f>
        <v>0</v>
      </c>
      <c r="AA655" s="669">
        <f>IF(OR('1C TSsoustraitance'!$D372="",'1C TSsoustraitance'!$E372="OUI",'1C TSsoustraitance'!$AP372=0),0,(('1C TSsoustraitance'!$AE372)/'1C TSsoustraitance'!$AP372))</f>
        <v>0</v>
      </c>
      <c r="AB655" s="669">
        <f>IF(OR('1C TSsoustraitance'!$D372="",'1C TSsoustraitance'!$E372="OUI",'1C TSsoustraitance'!$AP372=0),0,(('1C TSsoustraitance'!$AF372)/'1C TSsoustraitance'!$AP372))</f>
        <v>0</v>
      </c>
      <c r="AC655" s="669">
        <f>IF(OR('1C TSsoustraitance'!$D372="",'1C TSsoustraitance'!$E372="OUI",'1C TSsoustraitance'!$AP372=0),0,(('1C TSsoustraitance'!$AG372)/'1C TSsoustraitance'!$AP372))</f>
        <v>0</v>
      </c>
      <c r="AD655" s="669">
        <f>IF(OR('1C TSsoustraitance'!$D372="",'1C TSsoustraitance'!$E372="OUI",'1C TSsoustraitance'!$AP372=0),0,(('1C TSsoustraitance'!$AH372)/'1C TSsoustraitance'!$AP372))</f>
        <v>0</v>
      </c>
      <c r="AE655" s="669">
        <f>IF(OR('1C TSsoustraitance'!$D372="",'1C TSsoustraitance'!$E372="OUI",'1C TSsoustraitance'!$AP372=0),0,(('1C TSsoustraitance'!$AI372)/'1C TSsoustraitance'!$AP372))</f>
        <v>0</v>
      </c>
      <c r="AF655" s="669">
        <f>IF(OR('1C TSsoustraitance'!$D372="",'1C TSsoustraitance'!$E372="OUI",'1C TSsoustraitance'!$AP372=0),0,(('1C TSsoustraitance'!$AJ372)/'1C TSsoustraitance'!$AP372))</f>
        <v>0</v>
      </c>
      <c r="AG655" s="669">
        <f>IF(OR('1C TSsoustraitance'!$D372="",'1C TSsoustraitance'!$E372="OUI",'1C TSsoustraitance'!$AP372=0),0,(('1C TSsoustraitance'!$AK372)/'1C TSsoustraitance'!$AP372))</f>
        <v>0</v>
      </c>
      <c r="AH655" s="669">
        <f>IF(OR('1C TSsoustraitance'!$D372="",'1C TSsoustraitance'!$E372="OUI",'1C TSsoustraitance'!$AP372=0),0,(('1C TSsoustraitance'!$AL372)/'1C TSsoustraitance'!$AP372))</f>
        <v>0</v>
      </c>
      <c r="AI655" s="669">
        <f>IF(OR('1C TSsoustraitance'!$D372="",'1C TSsoustraitance'!$E372="OUI",'1C TSsoustraitance'!$AP372=0),0,(('1C TSsoustraitance'!$AM372)/'1C TSsoustraitance'!$AP372))</f>
        <v>0</v>
      </c>
      <c r="AJ655" s="669">
        <f>IF(OR('1C TSsoustraitance'!$D372="",'1C TSsoustraitance'!$E372="OUI",'1C TSsoustraitance'!$AP372=0),0,(('1C TSsoustraitance'!$AN372)/'1C TSsoustraitance'!$AP372))</f>
        <v>0</v>
      </c>
      <c r="AK655" s="669">
        <f t="shared" si="147"/>
        <v>0</v>
      </c>
      <c r="AL655" s="668">
        <f t="shared" si="148"/>
        <v>0</v>
      </c>
      <c r="AM655" s="670">
        <f>IF(Tableau7[[#This Row],[N° pièce]]="",0,(Tableau7[[#This Row],[hors TVA]]+(Tableau7[[#This Row],[hors TVA]]*Tableau7[[#This Row],[Taux TVA]])-(Tableau7[[#This Row],[hors TVA]]*Tableau7[[#This Row],[Taux TVA]]*Tableau7[[#This Row],[Régime TVA: Récupération]]))*Tableau7[[#This Row],[Type 1]])</f>
        <v>0</v>
      </c>
      <c r="AN655" s="670">
        <f>IF(Tableau7[[#This Row],[N° pièce]]="",0,IF($K$2="pôle",((Tableau7[[#This Row],[hors TVA]]+(Tableau7[[#This Row],[hors TVA]]*Tableau7[[#This Row],[Taux TVA]])-(Tableau7[[#This Row],[hors TVA]]*Tableau7[[#This Row],[Taux TVA]]*Tableau7[[#This Row],[Régime TVA: Récupération]]))*Tableau7[[#This Row],[Type 2]]),0))</f>
        <v>0</v>
      </c>
      <c r="AO655" s="670">
        <f t="shared" si="151"/>
        <v>0</v>
      </c>
      <c r="AP655" s="255">
        <f t="shared" si="149"/>
        <v>0</v>
      </c>
      <c r="AQ655" s="506">
        <f t="shared" si="152"/>
        <v>0</v>
      </c>
      <c r="AR655" s="671"/>
      <c r="AS655" s="512"/>
      <c r="AT655" s="513" t="str">
        <f>IF(('1C TSsoustraitance'!AP372*FICHE!C$14&lt;J655),"Forfait limité à "&amp;FICHE!C$14&amp;"€/jour","")</f>
        <v/>
      </c>
      <c r="AU655" s="797"/>
      <c r="AV655" s="484"/>
      <c r="AW655" s="484"/>
      <c r="AX655" s="484"/>
      <c r="AY655" s="484"/>
      <c r="AZ655" s="484"/>
      <c r="BA655" s="4"/>
      <c r="BB655" s="4"/>
      <c r="BC655" s="4"/>
      <c r="BD655" s="4"/>
      <c r="BE655" s="4"/>
      <c r="BF655" s="4"/>
      <c r="BG655" s="4"/>
      <c r="BH655" s="4"/>
      <c r="BI655" s="4"/>
      <c r="BJ655" s="4"/>
      <c r="BK655" s="4"/>
      <c r="BL655" s="4"/>
      <c r="BM655" s="4"/>
      <c r="BN655" s="4"/>
      <c r="BO655" s="4"/>
      <c r="BP655" s="4"/>
      <c r="BQ655" s="4"/>
      <c r="BR655" s="4"/>
      <c r="BS655" s="4"/>
      <c r="BT655" s="4"/>
      <c r="BU655" s="4"/>
      <c r="BV655" s="4"/>
      <c r="BW655" s="4"/>
      <c r="BX655" s="4"/>
      <c r="BY655" s="4"/>
      <c r="BZ655" s="4"/>
      <c r="CA655" s="4"/>
      <c r="CB655" s="4"/>
      <c r="CC655" s="4"/>
      <c r="CD655" s="4"/>
      <c r="CE655" s="4"/>
      <c r="CF655" s="4"/>
      <c r="CG655" s="4"/>
      <c r="CH655" s="4"/>
      <c r="CI655" s="4"/>
      <c r="CJ655" s="4"/>
      <c r="CK655" s="4"/>
      <c r="CL655" s="4"/>
      <c r="CM655" s="4"/>
      <c r="CN655" s="4"/>
      <c r="CO655" s="4"/>
      <c r="CP655" s="4"/>
      <c r="CQ655" s="4"/>
      <c r="CR655" s="4"/>
      <c r="CS655" s="4"/>
      <c r="CT655" s="4"/>
      <c r="CU655" s="4"/>
      <c r="CV655" s="4"/>
      <c r="CW655" s="4"/>
      <c r="CX655" s="4"/>
      <c r="CY655" s="4"/>
      <c r="CZ655" s="4"/>
      <c r="DA655" s="4"/>
      <c r="DB655" s="4"/>
      <c r="DC655" s="4"/>
      <c r="DD655" s="4"/>
      <c r="DE655" s="4"/>
      <c r="DF655" s="4"/>
      <c r="DG655" s="4"/>
      <c r="DH655" s="4"/>
      <c r="DI655" s="4"/>
      <c r="DJ655" s="4"/>
      <c r="DK655" s="4"/>
      <c r="DL655" s="4"/>
      <c r="DM655" s="4"/>
      <c r="DN655" s="4"/>
      <c r="DO655" s="4"/>
      <c r="DP655" s="4"/>
      <c r="DQ655" s="4"/>
      <c r="DR655" s="4"/>
      <c r="DS655" s="4"/>
      <c r="DT655" s="4"/>
      <c r="DU655" s="4"/>
      <c r="DV655" s="4"/>
      <c r="DW655" s="4"/>
      <c r="DX655" s="4"/>
      <c r="DY655" s="4"/>
      <c r="DZ655" s="4"/>
      <c r="EA655" s="4"/>
      <c r="EB655" s="4"/>
      <c r="EC655" s="4"/>
      <c r="ED655" s="4"/>
      <c r="EE655" s="4"/>
      <c r="EF655" s="4"/>
      <c r="EG655" s="4"/>
      <c r="EH655" s="4"/>
      <c r="EI655" s="4"/>
      <c r="EJ655" s="4"/>
      <c r="EK655" s="4"/>
      <c r="EL655" s="4"/>
      <c r="EM655" s="4"/>
      <c r="EN655" s="4"/>
      <c r="EO655" s="4"/>
      <c r="EP655" s="4"/>
      <c r="EQ655" s="4"/>
      <c r="ER655" s="4"/>
      <c r="ES655" s="4"/>
      <c r="ET655" s="4"/>
      <c r="EU655" s="4"/>
      <c r="EV655" s="4"/>
      <c r="EW655" s="4"/>
      <c r="EX655" s="4"/>
      <c r="EY655" s="4"/>
      <c r="EZ655" s="4"/>
      <c r="FA655" s="4"/>
      <c r="FB655" s="4"/>
      <c r="FC655" s="4"/>
      <c r="FD655" s="4"/>
      <c r="FE655" s="4"/>
      <c r="FF655" s="4"/>
      <c r="FG655" s="4"/>
      <c r="FH655" s="4"/>
      <c r="FI655" s="4"/>
      <c r="FJ655" s="4"/>
      <c r="FK655" s="4"/>
      <c r="FL655" s="4"/>
      <c r="FM655" s="4"/>
      <c r="FN655" s="4"/>
      <c r="FO655" s="4"/>
      <c r="FP655" s="4"/>
      <c r="FQ655" s="4"/>
      <c r="FR655" s="4"/>
      <c r="FS655" s="4"/>
      <c r="FT655" s="4"/>
      <c r="FU655" s="4"/>
      <c r="FV655" s="4"/>
      <c r="FW655" s="4"/>
      <c r="FX655" s="4"/>
      <c r="FY655" s="4"/>
      <c r="FZ655" s="4"/>
      <c r="GA655" s="4"/>
      <c r="GB655" s="4"/>
      <c r="GC655" s="4"/>
      <c r="GD655" s="4"/>
      <c r="GE655" s="4"/>
      <c r="GF655" s="4"/>
      <c r="GG655" s="4"/>
      <c r="GH655" s="4"/>
      <c r="GI655" s="4"/>
      <c r="GJ655" s="4"/>
      <c r="GK655" s="4"/>
      <c r="GL655" s="4"/>
      <c r="GM655" s="4"/>
      <c r="GN655" s="4"/>
      <c r="GO655" s="4"/>
      <c r="GP655" s="4"/>
      <c r="GQ655" s="4"/>
      <c r="GR655" s="4"/>
      <c r="GS655" s="4"/>
      <c r="GT655" s="4"/>
      <c r="GU655" s="4"/>
      <c r="GV655" s="4"/>
      <c r="GW655" s="4"/>
      <c r="GX655" s="4"/>
      <c r="GY655" s="4"/>
      <c r="GZ655" s="4"/>
      <c r="HA655" s="4"/>
      <c r="HB655" s="4"/>
      <c r="HC655" s="4"/>
    </row>
    <row r="656" spans="1:211" s="379" customFormat="1" ht="13.9" customHeight="1">
      <c r="A656" s="828" t="str">
        <f>IF('1C TSsoustraitance'!$A373&lt;&gt;0,'1C TSsoustraitance'!$A373,"")</f>
        <v/>
      </c>
      <c r="B656" s="530"/>
      <c r="C656" s="513" t="str">
        <f>IF('1C TSsoustraitance'!$A373&lt;&gt;0,'1C TSsoustraitance'!$B373,"")</f>
        <v/>
      </c>
      <c r="D656" s="513" t="str">
        <f>IF('1C TSsoustraitance'!$A373&lt;&gt;0,'1C TSsoustraitance'!$C373,"")</f>
        <v/>
      </c>
      <c r="E656" s="684"/>
      <c r="F656" s="685"/>
      <c r="G656" s="666">
        <f>'1C TSsoustraitance'!$D373</f>
        <v>0</v>
      </c>
      <c r="H656" s="533">
        <v>0.21</v>
      </c>
      <c r="I656" s="533">
        <v>1</v>
      </c>
      <c r="J656" s="534"/>
      <c r="K656" s="667">
        <f t="shared" si="146"/>
        <v>0</v>
      </c>
      <c r="L656" s="668">
        <f>IF(OR('1C TSsoustraitance'!$D373="",'1C TSsoustraitance'!$AP373=0),0,IF(AND('1C TSsoustraitance'!$D373&lt;&gt;"",$K$2="Pôle",'1C TSsoustraitance'!$E373="OUI"),(('1C TSsoustraitance'!$F373+'1C TSsoustraitance'!$G373+'1C TSsoustraitance'!$H373+'1C TSsoustraitance'!$I373+'1C TSsoustraitance'!$M373)/'1C TSsoustraitance'!$R373),IF(AND('1C TSsoustraitance'!$D373&lt;&gt;"",$K$2="Pôle",'1C TSsoustraitance'!$E373="NON"),(('1C TSsoustraitance'!$F373+'1C TSsoustraitance'!$G373+'1C TSsoustraitance'!$H373+'1C TSsoustraitance'!$I373+'1C TSsoustraitance'!$M373)/'1C TSsoustraitance'!$AP373),IF(AND('1C TSsoustraitance'!$D373&lt;&gt;"",$K$2&lt;&gt;"Pôle",'1C TSsoustraitance'!$E373="OUI"),(('1C TSsoustraitance'!$F373+'1C TSsoustraitance'!$G373+'1C TSsoustraitance'!$H373+'1C TSsoustraitance'!$I373+'1C TSsoustraitance'!$J373+'1C TSsoustraitance'!$K373+'1C TSsoustraitance'!$L373+'1C TSsoustraitance'!$M373+'1C TSsoustraitance'!$N373+'1C TSsoustraitance'!$O373+'1C TSsoustraitance'!$P373+'1C TSsoustraitance'!$Q373)/'1C TSsoustraitance'!$R373),IF(AND('1C TSsoustraitance'!$D373&lt;&gt;"",$K$2&lt;&gt;"Pôle",'1C TSsoustraitance'!$E373="NON"),(('1C TSsoustraitance'!$F373+'1C TSsoustraitance'!$G373+'1C TSsoustraitance'!$H373+'1C TSsoustraitance'!$I373+'1C TSsoustraitance'!$J373+'1C TSsoustraitance'!$K373+'1C TSsoustraitance'!$L373+'1C TSsoustraitance'!$M373+'1C TSsoustraitance'!$N373+'1C TSsoustraitance'!$O373+'1C TSsoustraitance'!$P373+'1C TSsoustraitance'!$Q373))/'1C TSsoustraitance'!$AP373)))))</f>
        <v>0</v>
      </c>
      <c r="M656" s="668">
        <f>IF(OR('1C TSsoustraitance'!$D373="",'1C TSsoustraitance'!AP$13=0),0,IF(AND('1C TSsoustraitance'!$D373&lt;&gt;"",$K$2="Pôle",'1C TSsoustraitance'!$E373="OUI"),(('1C TSsoustraitance'!$J373+'1C TSsoustraitance'!$K373+'1C TSsoustraitance'!$L373)/'1C TSsoustraitance'!$R373),IF(AND('1C TSsoustraitance'!$D373&lt;&gt;"",$K$2="Pôle",'1C TSsoustraitance'!$E373="NON"),(('1C TSsoustraitance'!$J373+'1C TSsoustraitance'!$K373+'1C TSsoustraitance'!$L373)/'1C TSsoustraitance'!$AP373),IF(AND('1C TSsoustraitance'!$D373&lt;&gt;"",$K$2&lt;&gt;"Pôle"),0))))</f>
        <v>0</v>
      </c>
      <c r="N656" s="668">
        <f t="shared" si="153"/>
        <v>0</v>
      </c>
      <c r="O656" s="669">
        <f>IF(OR('1C TSsoustraitance'!$D373="",'1C TSsoustraitance'!$E373="OUI",'1C TSsoustraitance'!$AP373=0),0,(('1C TSsoustraitance'!$S373)/'1C TSsoustraitance'!$AP373))</f>
        <v>0</v>
      </c>
      <c r="P656" s="669">
        <f>IF(OR('1C TSsoustraitance'!$D373="",'1C TSsoustraitance'!$E373="OUI",'1C TSsoustraitance'!$AP373=0),0,(('1C TSsoustraitance'!$T373)/'1C TSsoustraitance'!$AP373))</f>
        <v>0</v>
      </c>
      <c r="Q656" s="669">
        <f>IF(OR('1C TSsoustraitance'!$D373="",'1C TSsoustraitance'!$E373="OUI",'1C TSsoustraitance'!$AP373=0),0,(('1C TSsoustraitance'!$U373)/'1C TSsoustraitance'!$AP373))</f>
        <v>0</v>
      </c>
      <c r="R656" s="669">
        <f>IF(OR('1C TSsoustraitance'!$D373="",'1C TSsoustraitance'!$E373="OUI",'1C TSsoustraitance'!$AP373=0),0,(('1C TSsoustraitance'!$V373)/'1C TSsoustraitance'!$AP373))</f>
        <v>0</v>
      </c>
      <c r="S656" s="669">
        <f>IF(OR('1C TSsoustraitance'!$D373="",'1C TSsoustraitance'!$E373="OUI",'1C TSsoustraitance'!$AP373=0),0,(('1C TSsoustraitance'!$W373)/'1C TSsoustraitance'!$AP373))</f>
        <v>0</v>
      </c>
      <c r="T656" s="669">
        <f>IF(OR('1C TSsoustraitance'!$D373="",'1C TSsoustraitance'!$E373="OUI",'1C TSsoustraitance'!$AP373=0),0,(('1C TSsoustraitance'!$X373)/'1C TSsoustraitance'!$AP373))</f>
        <v>0</v>
      </c>
      <c r="U656" s="669">
        <f>IF(OR('1C TSsoustraitance'!$D373="",'1C TSsoustraitance'!$E373="OUI",'1C TSsoustraitance'!$AP373=0),0,(('1C TSsoustraitance'!$Y373)/'1C TSsoustraitance'!$AP373))</f>
        <v>0</v>
      </c>
      <c r="V656" s="669">
        <f>IF(OR('1C TSsoustraitance'!$D373="",'1C TSsoustraitance'!$E373="OUI",'1C TSsoustraitance'!$AP373=0),0,(('1C TSsoustraitance'!$Z373)/'1C TSsoustraitance'!$AP373))</f>
        <v>0</v>
      </c>
      <c r="W656" s="669">
        <f>IF(OR('1C TSsoustraitance'!$D373="",'1C TSsoustraitance'!$E373="OUI",'1C TSsoustraitance'!$AP373=0),0,(('1C TSsoustraitance'!$AA373)/'1C TSsoustraitance'!$AP373))</f>
        <v>0</v>
      </c>
      <c r="X656" s="669">
        <f>IF(OR('1C TSsoustraitance'!$D373="",'1C TSsoustraitance'!$E373="OUI",'1C TSsoustraitance'!$AP373=0),0,(('1C TSsoustraitance'!$AB373)/'1C TSsoustraitance'!$AP373))</f>
        <v>0</v>
      </c>
      <c r="Y656" s="669">
        <f>IF(OR('1C TSsoustraitance'!$D373="",'1C TSsoustraitance'!$E373="OUI",'1C TSsoustraitance'!$AP373=0),0,(('1C TSsoustraitance'!$AC373)/'1C TSsoustraitance'!$AP373))</f>
        <v>0</v>
      </c>
      <c r="Z656" s="669">
        <f>IF(OR('1C TSsoustraitance'!$D373="",'1C TSsoustraitance'!$E373="OUI",'1C TSsoustraitance'!$AP373=0),0,(('1C TSsoustraitance'!$AD373)/'1C TSsoustraitance'!$AP373))</f>
        <v>0</v>
      </c>
      <c r="AA656" s="669">
        <f>IF(OR('1C TSsoustraitance'!$D373="",'1C TSsoustraitance'!$E373="OUI",'1C TSsoustraitance'!$AP373=0),0,(('1C TSsoustraitance'!$AE373)/'1C TSsoustraitance'!$AP373))</f>
        <v>0</v>
      </c>
      <c r="AB656" s="669">
        <f>IF(OR('1C TSsoustraitance'!$D373="",'1C TSsoustraitance'!$E373="OUI",'1C TSsoustraitance'!$AP373=0),0,(('1C TSsoustraitance'!$AF373)/'1C TSsoustraitance'!$AP373))</f>
        <v>0</v>
      </c>
      <c r="AC656" s="669">
        <f>IF(OR('1C TSsoustraitance'!$D373="",'1C TSsoustraitance'!$E373="OUI",'1C TSsoustraitance'!$AP373=0),0,(('1C TSsoustraitance'!$AG373)/'1C TSsoustraitance'!$AP373))</f>
        <v>0</v>
      </c>
      <c r="AD656" s="669">
        <f>IF(OR('1C TSsoustraitance'!$D373="",'1C TSsoustraitance'!$E373="OUI",'1C TSsoustraitance'!$AP373=0),0,(('1C TSsoustraitance'!$AH373)/'1C TSsoustraitance'!$AP373))</f>
        <v>0</v>
      </c>
      <c r="AE656" s="669">
        <f>IF(OR('1C TSsoustraitance'!$D373="",'1C TSsoustraitance'!$E373="OUI",'1C TSsoustraitance'!$AP373=0),0,(('1C TSsoustraitance'!$AI373)/'1C TSsoustraitance'!$AP373))</f>
        <v>0</v>
      </c>
      <c r="AF656" s="669">
        <f>IF(OR('1C TSsoustraitance'!$D373="",'1C TSsoustraitance'!$E373="OUI",'1C TSsoustraitance'!$AP373=0),0,(('1C TSsoustraitance'!$AJ373)/'1C TSsoustraitance'!$AP373))</f>
        <v>0</v>
      </c>
      <c r="AG656" s="669">
        <f>IF(OR('1C TSsoustraitance'!$D373="",'1C TSsoustraitance'!$E373="OUI",'1C TSsoustraitance'!$AP373=0),0,(('1C TSsoustraitance'!$AK373)/'1C TSsoustraitance'!$AP373))</f>
        <v>0</v>
      </c>
      <c r="AH656" s="669">
        <f>IF(OR('1C TSsoustraitance'!$D373="",'1C TSsoustraitance'!$E373="OUI",'1C TSsoustraitance'!$AP373=0),0,(('1C TSsoustraitance'!$AL373)/'1C TSsoustraitance'!$AP373))</f>
        <v>0</v>
      </c>
      <c r="AI656" s="669">
        <f>IF(OR('1C TSsoustraitance'!$D373="",'1C TSsoustraitance'!$E373="OUI",'1C TSsoustraitance'!$AP373=0),0,(('1C TSsoustraitance'!$AM373)/'1C TSsoustraitance'!$AP373))</f>
        <v>0</v>
      </c>
      <c r="AJ656" s="669">
        <f>IF(OR('1C TSsoustraitance'!$D373="",'1C TSsoustraitance'!$E373="OUI",'1C TSsoustraitance'!$AP373=0),0,(('1C TSsoustraitance'!$AN373)/'1C TSsoustraitance'!$AP373))</f>
        <v>0</v>
      </c>
      <c r="AK656" s="669">
        <f t="shared" si="147"/>
        <v>0</v>
      </c>
      <c r="AL656" s="668">
        <f t="shared" si="148"/>
        <v>0</v>
      </c>
      <c r="AM656" s="670">
        <f>IF(Tableau7[[#This Row],[N° pièce]]="",0,(Tableau7[[#This Row],[hors TVA]]+(Tableau7[[#This Row],[hors TVA]]*Tableau7[[#This Row],[Taux TVA]])-(Tableau7[[#This Row],[hors TVA]]*Tableau7[[#This Row],[Taux TVA]]*Tableau7[[#This Row],[Régime TVA: Récupération]]))*Tableau7[[#This Row],[Type 1]])</f>
        <v>0</v>
      </c>
      <c r="AN656" s="670">
        <f>IF(Tableau7[[#This Row],[N° pièce]]="",0,IF($K$2="pôle",((Tableau7[[#This Row],[hors TVA]]+(Tableau7[[#This Row],[hors TVA]]*Tableau7[[#This Row],[Taux TVA]])-(Tableau7[[#This Row],[hors TVA]]*Tableau7[[#This Row],[Taux TVA]]*Tableau7[[#This Row],[Régime TVA: Récupération]]))*Tableau7[[#This Row],[Type 2]]),0))</f>
        <v>0</v>
      </c>
      <c r="AO656" s="670">
        <f t="shared" si="151"/>
        <v>0</v>
      </c>
      <c r="AP656" s="255">
        <f t="shared" si="149"/>
        <v>0</v>
      </c>
      <c r="AQ656" s="506">
        <f>IF(M656=0,0,AN656-AS656)</f>
        <v>0</v>
      </c>
      <c r="AR656" s="671"/>
      <c r="AS656" s="512"/>
      <c r="AT656" s="513" t="str">
        <f>IF(('1C TSsoustraitance'!AP373*FICHE!C$14&lt;J656),"Forfait limité à "&amp;FICHE!C$14&amp;"€/jour","")</f>
        <v/>
      </c>
      <c r="AU656" s="797"/>
      <c r="AV656" s="484"/>
      <c r="AW656" s="484"/>
      <c r="AX656" s="484"/>
      <c r="AY656" s="484"/>
      <c r="AZ656" s="484"/>
      <c r="BA656" s="4"/>
      <c r="BB656" s="4"/>
      <c r="BC656" s="4"/>
      <c r="BD656" s="4"/>
      <c r="BE656" s="4"/>
      <c r="BF656" s="4"/>
      <c r="BG656" s="4"/>
      <c r="BH656" s="4"/>
      <c r="BI656" s="4"/>
      <c r="BJ656" s="4"/>
      <c r="BK656" s="4"/>
      <c r="BL656" s="4"/>
      <c r="BM656" s="4"/>
      <c r="BN656" s="4"/>
      <c r="BO656" s="4"/>
      <c r="BP656" s="4"/>
      <c r="BQ656" s="4"/>
      <c r="BR656" s="4"/>
      <c r="BS656" s="4"/>
      <c r="BT656" s="4"/>
      <c r="BU656" s="4"/>
      <c r="BV656" s="4"/>
      <c r="BW656" s="4"/>
      <c r="BX656" s="4"/>
      <c r="BY656" s="4"/>
      <c r="BZ656" s="4"/>
      <c r="CA656" s="4"/>
      <c r="CB656" s="4"/>
      <c r="CC656" s="4"/>
      <c r="CD656" s="4"/>
      <c r="CE656" s="4"/>
      <c r="CF656" s="4"/>
      <c r="CG656" s="4"/>
      <c r="CH656" s="4"/>
      <c r="CI656" s="4"/>
      <c r="CJ656" s="4"/>
      <c r="CK656" s="4"/>
      <c r="CL656" s="4"/>
      <c r="CM656" s="4"/>
      <c r="CN656" s="4"/>
      <c r="CO656" s="4"/>
      <c r="CP656" s="4"/>
      <c r="CQ656" s="4"/>
      <c r="CR656" s="4"/>
      <c r="CS656" s="4"/>
      <c r="CT656" s="4"/>
      <c r="CU656" s="4"/>
      <c r="CV656" s="4"/>
      <c r="CW656" s="4"/>
      <c r="CX656" s="4"/>
      <c r="CY656" s="4"/>
      <c r="CZ656" s="4"/>
      <c r="DA656" s="4"/>
      <c r="DB656" s="4"/>
      <c r="DC656" s="4"/>
      <c r="DD656" s="4"/>
      <c r="DE656" s="4"/>
      <c r="DF656" s="4"/>
      <c r="DG656" s="4"/>
      <c r="DH656" s="4"/>
      <c r="DI656" s="4"/>
      <c r="DJ656" s="4"/>
      <c r="DK656" s="4"/>
      <c r="DL656" s="4"/>
      <c r="DM656" s="4"/>
      <c r="DN656" s="4"/>
      <c r="DO656" s="4"/>
      <c r="DP656" s="4"/>
      <c r="DQ656" s="4"/>
      <c r="DR656" s="4"/>
      <c r="DS656" s="4"/>
      <c r="DT656" s="4"/>
      <c r="DU656" s="4"/>
      <c r="DV656" s="4"/>
      <c r="DW656" s="4"/>
      <c r="DX656" s="4"/>
      <c r="DY656" s="4"/>
      <c r="DZ656" s="4"/>
      <c r="EA656" s="4"/>
      <c r="EB656" s="4"/>
      <c r="EC656" s="4"/>
      <c r="ED656" s="4"/>
      <c r="EE656" s="4"/>
      <c r="EF656" s="4"/>
      <c r="EG656" s="4"/>
      <c r="EH656" s="4"/>
      <c r="EI656" s="4"/>
      <c r="EJ656" s="4"/>
      <c r="EK656" s="4"/>
      <c r="EL656" s="4"/>
      <c r="EM656" s="4"/>
      <c r="EN656" s="4"/>
      <c r="EO656" s="4"/>
      <c r="EP656" s="4"/>
      <c r="EQ656" s="4"/>
      <c r="ER656" s="4"/>
      <c r="ES656" s="4"/>
      <c r="ET656" s="4"/>
      <c r="EU656" s="4"/>
      <c r="EV656" s="4"/>
      <c r="EW656" s="4"/>
      <c r="EX656" s="4"/>
      <c r="EY656" s="4"/>
      <c r="EZ656" s="4"/>
      <c r="FA656" s="4"/>
      <c r="FB656" s="4"/>
      <c r="FC656" s="4"/>
      <c r="FD656" s="4"/>
      <c r="FE656" s="4"/>
      <c r="FF656" s="4"/>
      <c r="FG656" s="4"/>
      <c r="FH656" s="4"/>
      <c r="FI656" s="4"/>
      <c r="FJ656" s="4"/>
      <c r="FK656" s="4"/>
      <c r="FL656" s="4"/>
      <c r="FM656" s="4"/>
      <c r="FN656" s="4"/>
      <c r="FO656" s="4"/>
      <c r="FP656" s="4"/>
      <c r="FQ656" s="4"/>
      <c r="FR656" s="4"/>
      <c r="FS656" s="4"/>
      <c r="FT656" s="4"/>
      <c r="FU656" s="4"/>
      <c r="FV656" s="4"/>
      <c r="FW656" s="4"/>
      <c r="FX656" s="4"/>
      <c r="FY656" s="4"/>
      <c r="FZ656" s="4"/>
      <c r="GA656" s="4"/>
      <c r="GB656" s="4"/>
      <c r="GC656" s="4"/>
      <c r="GD656" s="4"/>
      <c r="GE656" s="4"/>
      <c r="GF656" s="4"/>
      <c r="GG656" s="4"/>
      <c r="GH656" s="4"/>
      <c r="GI656" s="4"/>
      <c r="GJ656" s="4"/>
      <c r="GK656" s="4"/>
      <c r="GL656" s="4"/>
      <c r="GM656" s="4"/>
      <c r="GN656" s="4"/>
      <c r="GO656" s="4"/>
      <c r="GP656" s="4"/>
      <c r="GQ656" s="4"/>
      <c r="GR656" s="4"/>
      <c r="GS656" s="4"/>
      <c r="GT656" s="4"/>
      <c r="GU656" s="4"/>
      <c r="GV656" s="4"/>
      <c r="GW656" s="4"/>
      <c r="GX656" s="4"/>
      <c r="GY656" s="4"/>
      <c r="GZ656" s="4"/>
      <c r="HA656" s="4"/>
      <c r="HB656" s="4"/>
      <c r="HC656" s="4"/>
    </row>
    <row r="657" spans="1:211" s="380" customFormat="1" ht="13.9" customHeight="1">
      <c r="A657" s="828" t="str">
        <f>IF('1C TSsoustraitance'!$A374&lt;&gt;0,'1C TSsoustraitance'!$A374,"")</f>
        <v/>
      </c>
      <c r="B657" s="530"/>
      <c r="C657" s="513" t="str">
        <f>IF('1C TSsoustraitance'!$A374&lt;&gt;0,'1C TSsoustraitance'!$B374,"")</f>
        <v/>
      </c>
      <c r="D657" s="513" t="str">
        <f>IF('1C TSsoustraitance'!$A374&lt;&gt;0,'1C TSsoustraitance'!$C374,"")</f>
        <v/>
      </c>
      <c r="E657" s="684"/>
      <c r="F657" s="685"/>
      <c r="G657" s="666">
        <f>'1C TSsoustraitance'!$D374</f>
        <v>0</v>
      </c>
      <c r="H657" s="533">
        <v>0.21</v>
      </c>
      <c r="I657" s="533">
        <v>1</v>
      </c>
      <c r="J657" s="534"/>
      <c r="K657" s="667">
        <f t="shared" si="146"/>
        <v>0</v>
      </c>
      <c r="L657" s="668">
        <f>IF(OR('1C TSsoustraitance'!$D374="",'1C TSsoustraitance'!$AP374=0),0,IF(AND('1C TSsoustraitance'!$D374&lt;&gt;"",$K$2="Pôle",'1C TSsoustraitance'!$E374="OUI"),(('1C TSsoustraitance'!$F374+'1C TSsoustraitance'!$G374+'1C TSsoustraitance'!$H374+'1C TSsoustraitance'!$I374+'1C TSsoustraitance'!$M374)/'1C TSsoustraitance'!$R374),IF(AND('1C TSsoustraitance'!$D374&lt;&gt;"",$K$2="Pôle",'1C TSsoustraitance'!$E374="NON"),(('1C TSsoustraitance'!$F374+'1C TSsoustraitance'!$G374+'1C TSsoustraitance'!$H374+'1C TSsoustraitance'!$I374+'1C TSsoustraitance'!$M374)/'1C TSsoustraitance'!$AP374),IF(AND('1C TSsoustraitance'!$D374&lt;&gt;"",$K$2&lt;&gt;"Pôle",'1C TSsoustraitance'!$E374="OUI"),(('1C TSsoustraitance'!$F374+'1C TSsoustraitance'!$G374+'1C TSsoustraitance'!$H374+'1C TSsoustraitance'!$I374+'1C TSsoustraitance'!$J374+'1C TSsoustraitance'!$K374+'1C TSsoustraitance'!$L374+'1C TSsoustraitance'!$M374+'1C TSsoustraitance'!$N374+'1C TSsoustraitance'!$O374+'1C TSsoustraitance'!$P374+'1C TSsoustraitance'!$Q374)/'1C TSsoustraitance'!$R374),IF(AND('1C TSsoustraitance'!$D374&lt;&gt;"",$K$2&lt;&gt;"Pôle",'1C TSsoustraitance'!$E374="NON"),(('1C TSsoustraitance'!$F374+'1C TSsoustraitance'!$G374+'1C TSsoustraitance'!$H374+'1C TSsoustraitance'!$I374+'1C TSsoustraitance'!$J374+'1C TSsoustraitance'!$K374+'1C TSsoustraitance'!$L374+'1C TSsoustraitance'!$M374+'1C TSsoustraitance'!$N374+'1C TSsoustraitance'!$O374+'1C TSsoustraitance'!$P374+'1C TSsoustraitance'!$Q374))/'1C TSsoustraitance'!$AP374)))))</f>
        <v>0</v>
      </c>
      <c r="M657" s="668">
        <f>IF(OR('1C TSsoustraitance'!$D374="",'1C TSsoustraitance'!AP$13=0),0,IF(AND('1C TSsoustraitance'!$D374&lt;&gt;"",$K$2="Pôle",'1C TSsoustraitance'!$E374="OUI"),(('1C TSsoustraitance'!$J374+'1C TSsoustraitance'!$K374+'1C TSsoustraitance'!$L374)/'1C TSsoustraitance'!$R374),IF(AND('1C TSsoustraitance'!$D374&lt;&gt;"",$K$2="Pôle",'1C TSsoustraitance'!$E374="NON"),(('1C TSsoustraitance'!$J374+'1C TSsoustraitance'!$K374+'1C TSsoustraitance'!$L374)/'1C TSsoustraitance'!$AP374),IF(AND('1C TSsoustraitance'!$D374&lt;&gt;"",$K$2&lt;&gt;"Pôle"),0))))</f>
        <v>0</v>
      </c>
      <c r="N657" s="668">
        <f t="shared" si="153"/>
        <v>0</v>
      </c>
      <c r="O657" s="669">
        <f>IF(OR('1C TSsoustraitance'!$D374="",'1C TSsoustraitance'!$E374="OUI",'1C TSsoustraitance'!$AP374=0),0,(('1C TSsoustraitance'!$S374)/'1C TSsoustraitance'!$AP374))</f>
        <v>0</v>
      </c>
      <c r="P657" s="669">
        <f>IF(OR('1C TSsoustraitance'!$D374="",'1C TSsoustraitance'!$E374="OUI",'1C TSsoustraitance'!$AP374=0),0,(('1C TSsoustraitance'!$T374)/'1C TSsoustraitance'!$AP374))</f>
        <v>0</v>
      </c>
      <c r="Q657" s="669">
        <f>IF(OR('1C TSsoustraitance'!$D374="",'1C TSsoustraitance'!$E374="OUI",'1C TSsoustraitance'!$AP374=0),0,(('1C TSsoustraitance'!$U374)/'1C TSsoustraitance'!$AP374))</f>
        <v>0</v>
      </c>
      <c r="R657" s="669">
        <f>IF(OR('1C TSsoustraitance'!$D374="",'1C TSsoustraitance'!$E374="OUI",'1C TSsoustraitance'!$AP374=0),0,(('1C TSsoustraitance'!$V374)/'1C TSsoustraitance'!$AP374))</f>
        <v>0</v>
      </c>
      <c r="S657" s="669">
        <f>IF(OR('1C TSsoustraitance'!$D374="",'1C TSsoustraitance'!$E374="OUI",'1C TSsoustraitance'!$AP374=0),0,(('1C TSsoustraitance'!$W374)/'1C TSsoustraitance'!$AP374))</f>
        <v>0</v>
      </c>
      <c r="T657" s="669">
        <f>IF(OR('1C TSsoustraitance'!$D374="",'1C TSsoustraitance'!$E374="OUI",'1C TSsoustraitance'!$AP374=0),0,(('1C TSsoustraitance'!$X374)/'1C TSsoustraitance'!$AP374))</f>
        <v>0</v>
      </c>
      <c r="U657" s="669">
        <f>IF(OR('1C TSsoustraitance'!$D374="",'1C TSsoustraitance'!$E374="OUI",'1C TSsoustraitance'!$AP374=0),0,(('1C TSsoustraitance'!$Y374)/'1C TSsoustraitance'!$AP374))</f>
        <v>0</v>
      </c>
      <c r="V657" s="669">
        <f>IF(OR('1C TSsoustraitance'!$D374="",'1C TSsoustraitance'!$E374="OUI",'1C TSsoustraitance'!$AP374=0),0,(('1C TSsoustraitance'!$Z374)/'1C TSsoustraitance'!$AP374))</f>
        <v>0</v>
      </c>
      <c r="W657" s="669">
        <f>IF(OR('1C TSsoustraitance'!$D374="",'1C TSsoustraitance'!$E374="OUI",'1C TSsoustraitance'!$AP374=0),0,(('1C TSsoustraitance'!$AA374)/'1C TSsoustraitance'!$AP374))</f>
        <v>0</v>
      </c>
      <c r="X657" s="669">
        <f>IF(OR('1C TSsoustraitance'!$D374="",'1C TSsoustraitance'!$E374="OUI",'1C TSsoustraitance'!$AP374=0),0,(('1C TSsoustraitance'!$AB374)/'1C TSsoustraitance'!$AP374))</f>
        <v>0</v>
      </c>
      <c r="Y657" s="669">
        <f>IF(OR('1C TSsoustraitance'!$D374="",'1C TSsoustraitance'!$E374="OUI",'1C TSsoustraitance'!$AP374=0),0,(('1C TSsoustraitance'!$AC374)/'1C TSsoustraitance'!$AP374))</f>
        <v>0</v>
      </c>
      <c r="Z657" s="669">
        <f>IF(OR('1C TSsoustraitance'!$D374="",'1C TSsoustraitance'!$E374="OUI",'1C TSsoustraitance'!$AP374=0),0,(('1C TSsoustraitance'!$AD374)/'1C TSsoustraitance'!$AP374))</f>
        <v>0</v>
      </c>
      <c r="AA657" s="669">
        <f>IF(OR('1C TSsoustraitance'!$D374="",'1C TSsoustraitance'!$E374="OUI",'1C TSsoustraitance'!$AP374=0),0,(('1C TSsoustraitance'!$AE374)/'1C TSsoustraitance'!$AP374))</f>
        <v>0</v>
      </c>
      <c r="AB657" s="669">
        <f>IF(OR('1C TSsoustraitance'!$D374="",'1C TSsoustraitance'!$E374="OUI",'1C TSsoustraitance'!$AP374=0),0,(('1C TSsoustraitance'!$AF374)/'1C TSsoustraitance'!$AP374))</f>
        <v>0</v>
      </c>
      <c r="AC657" s="669">
        <f>IF(OR('1C TSsoustraitance'!$D374="",'1C TSsoustraitance'!$E374="OUI",'1C TSsoustraitance'!$AP374=0),0,(('1C TSsoustraitance'!$AG374)/'1C TSsoustraitance'!$AP374))</f>
        <v>0</v>
      </c>
      <c r="AD657" s="669">
        <f>IF(OR('1C TSsoustraitance'!$D374="",'1C TSsoustraitance'!$E374="OUI",'1C TSsoustraitance'!$AP374=0),0,(('1C TSsoustraitance'!$AH374)/'1C TSsoustraitance'!$AP374))</f>
        <v>0</v>
      </c>
      <c r="AE657" s="669">
        <f>IF(OR('1C TSsoustraitance'!$D374="",'1C TSsoustraitance'!$E374="OUI",'1C TSsoustraitance'!$AP374=0),0,(('1C TSsoustraitance'!$AI374)/'1C TSsoustraitance'!$AP374))</f>
        <v>0</v>
      </c>
      <c r="AF657" s="669">
        <f>IF(OR('1C TSsoustraitance'!$D374="",'1C TSsoustraitance'!$E374="OUI",'1C TSsoustraitance'!$AP374=0),0,(('1C TSsoustraitance'!$AJ374)/'1C TSsoustraitance'!$AP374))</f>
        <v>0</v>
      </c>
      <c r="AG657" s="669">
        <f>IF(OR('1C TSsoustraitance'!$D374="",'1C TSsoustraitance'!$E374="OUI",'1C TSsoustraitance'!$AP374=0),0,(('1C TSsoustraitance'!$AK374)/'1C TSsoustraitance'!$AP374))</f>
        <v>0</v>
      </c>
      <c r="AH657" s="669">
        <f>IF(OR('1C TSsoustraitance'!$D374="",'1C TSsoustraitance'!$E374="OUI",'1C TSsoustraitance'!$AP374=0),0,(('1C TSsoustraitance'!$AL374)/'1C TSsoustraitance'!$AP374))</f>
        <v>0</v>
      </c>
      <c r="AI657" s="669">
        <f>IF(OR('1C TSsoustraitance'!$D374="",'1C TSsoustraitance'!$E374="OUI",'1C TSsoustraitance'!$AP374=0),0,(('1C TSsoustraitance'!$AM374)/'1C TSsoustraitance'!$AP374))</f>
        <v>0</v>
      </c>
      <c r="AJ657" s="669">
        <f>IF(OR('1C TSsoustraitance'!$D374="",'1C TSsoustraitance'!$E374="OUI",'1C TSsoustraitance'!$AP374=0),0,(('1C TSsoustraitance'!$AN374)/'1C TSsoustraitance'!$AP374))</f>
        <v>0</v>
      </c>
      <c r="AK657" s="669">
        <f t="shared" si="147"/>
        <v>0</v>
      </c>
      <c r="AL657" s="668">
        <f t="shared" si="148"/>
        <v>0</v>
      </c>
      <c r="AM657" s="670">
        <f>IF(Tableau7[[#This Row],[N° pièce]]="",0,(Tableau7[[#This Row],[hors TVA]]+(Tableau7[[#This Row],[hors TVA]]*Tableau7[[#This Row],[Taux TVA]])-(Tableau7[[#This Row],[hors TVA]]*Tableau7[[#This Row],[Taux TVA]]*Tableau7[[#This Row],[Régime TVA: Récupération]]))*Tableau7[[#This Row],[Type 1]])</f>
        <v>0</v>
      </c>
      <c r="AN657" s="670">
        <f>IF(Tableau7[[#This Row],[N° pièce]]="",0,IF($K$2="pôle",((Tableau7[[#This Row],[hors TVA]]+(Tableau7[[#This Row],[hors TVA]]*Tableau7[[#This Row],[Taux TVA]])-(Tableau7[[#This Row],[hors TVA]]*Tableau7[[#This Row],[Taux TVA]]*Tableau7[[#This Row],[Régime TVA: Récupération]]))*Tableau7[[#This Row],[Type 2]]),0))</f>
        <v>0</v>
      </c>
      <c r="AO657" s="670">
        <f t="shared" si="151"/>
        <v>0</v>
      </c>
      <c r="AP657" s="255">
        <f t="shared" si="149"/>
        <v>0</v>
      </c>
      <c r="AQ657" s="506">
        <f t="shared" ref="AQ657:AQ679" si="154">IF(M657=0,0,AN657-AS657)</f>
        <v>0</v>
      </c>
      <c r="AR657" s="671"/>
      <c r="AS657" s="512"/>
      <c r="AT657" s="513" t="str">
        <f>IF(('1C TSsoustraitance'!AP374*FICHE!C$14&lt;J657),"Forfait limité à "&amp;FICHE!C$14&amp;"€/jour","")</f>
        <v/>
      </c>
      <c r="AU657" s="797"/>
      <c r="AV657" s="484"/>
      <c r="AW657" s="484"/>
      <c r="AX657" s="484"/>
      <c r="AY657" s="484"/>
      <c r="AZ657" s="484"/>
      <c r="BA657" s="4"/>
      <c r="BB657" s="4"/>
      <c r="BC657" s="4"/>
      <c r="BD657" s="4"/>
      <c r="BE657" s="4"/>
      <c r="BF657" s="4"/>
      <c r="BG657" s="4"/>
      <c r="BH657" s="4"/>
      <c r="BI657" s="4"/>
      <c r="BJ657" s="4"/>
      <c r="BK657" s="4"/>
      <c r="BL657" s="4"/>
      <c r="BM657" s="4"/>
      <c r="BN657" s="4"/>
      <c r="BO657" s="4"/>
      <c r="BP657" s="4"/>
      <c r="BQ657" s="4"/>
      <c r="BR657" s="4"/>
      <c r="BS657" s="4"/>
      <c r="BT657" s="4"/>
      <c r="BU657" s="4"/>
      <c r="BV657" s="4"/>
      <c r="BW657" s="4"/>
      <c r="BX657" s="4"/>
      <c r="BY657" s="4"/>
      <c r="BZ657" s="4"/>
      <c r="CA657" s="4"/>
      <c r="CB657" s="4"/>
      <c r="CC657" s="4"/>
      <c r="CD657" s="4"/>
      <c r="CE657" s="4"/>
      <c r="CF657" s="4"/>
      <c r="CG657" s="4"/>
      <c r="CH657" s="4"/>
      <c r="CI657" s="4"/>
      <c r="CJ657" s="4"/>
      <c r="CK657" s="4"/>
      <c r="CL657" s="4"/>
      <c r="CM657" s="4"/>
      <c r="CN657" s="4"/>
      <c r="CO657" s="4"/>
      <c r="CP657" s="4"/>
      <c r="CQ657" s="4"/>
      <c r="CR657" s="4"/>
      <c r="CS657" s="4"/>
      <c r="CT657" s="4"/>
      <c r="CU657" s="4"/>
      <c r="CV657" s="4"/>
      <c r="CW657" s="4"/>
      <c r="CX657" s="4"/>
      <c r="CY657" s="4"/>
      <c r="CZ657" s="4"/>
      <c r="DA657" s="4"/>
      <c r="DB657" s="4"/>
      <c r="DC657" s="4"/>
      <c r="DD657" s="4"/>
      <c r="DE657" s="4"/>
      <c r="DF657" s="4"/>
      <c r="DG657" s="4"/>
      <c r="DH657" s="4"/>
      <c r="DI657" s="4"/>
      <c r="DJ657" s="4"/>
      <c r="DK657" s="4"/>
      <c r="DL657" s="4"/>
      <c r="DM657" s="4"/>
      <c r="DN657" s="4"/>
      <c r="DO657" s="4"/>
      <c r="DP657" s="4"/>
      <c r="DQ657" s="4"/>
      <c r="DR657" s="4"/>
      <c r="DS657" s="4"/>
      <c r="DT657" s="4"/>
      <c r="DU657" s="4"/>
      <c r="DV657" s="4"/>
      <c r="DW657" s="4"/>
      <c r="DX657" s="4"/>
      <c r="DY657" s="4"/>
      <c r="DZ657" s="4"/>
      <c r="EA657" s="4"/>
      <c r="EB657" s="4"/>
      <c r="EC657" s="4"/>
      <c r="ED657" s="4"/>
      <c r="EE657" s="4"/>
      <c r="EF657" s="4"/>
      <c r="EG657" s="4"/>
      <c r="EH657" s="4"/>
      <c r="EI657" s="4"/>
      <c r="EJ657" s="4"/>
      <c r="EK657" s="4"/>
      <c r="EL657" s="4"/>
      <c r="EM657" s="4"/>
      <c r="EN657" s="4"/>
      <c r="EO657" s="4"/>
      <c r="EP657" s="4"/>
      <c r="EQ657" s="4"/>
      <c r="ER657" s="4"/>
      <c r="ES657" s="4"/>
      <c r="ET657" s="4"/>
      <c r="EU657" s="4"/>
      <c r="EV657" s="4"/>
      <c r="EW657" s="4"/>
      <c r="EX657" s="4"/>
      <c r="EY657" s="4"/>
      <c r="EZ657" s="4"/>
      <c r="FA657" s="4"/>
      <c r="FB657" s="4"/>
      <c r="FC657" s="4"/>
      <c r="FD657" s="4"/>
      <c r="FE657" s="4"/>
      <c r="FF657" s="4"/>
      <c r="FG657" s="4"/>
      <c r="FH657" s="4"/>
      <c r="FI657" s="4"/>
      <c r="FJ657" s="4"/>
      <c r="FK657" s="4"/>
      <c r="FL657" s="4"/>
      <c r="FM657" s="4"/>
      <c r="FN657" s="4"/>
      <c r="FO657" s="4"/>
      <c r="FP657" s="4"/>
      <c r="FQ657" s="4"/>
      <c r="FR657" s="4"/>
      <c r="FS657" s="4"/>
      <c r="FT657" s="4"/>
      <c r="FU657" s="4"/>
      <c r="FV657" s="4"/>
      <c r="FW657" s="4"/>
      <c r="FX657" s="4"/>
      <c r="FY657" s="4"/>
      <c r="FZ657" s="4"/>
      <c r="GA657" s="4"/>
      <c r="GB657" s="4"/>
      <c r="GC657" s="4"/>
      <c r="GD657" s="4"/>
      <c r="GE657" s="4"/>
      <c r="GF657" s="4"/>
      <c r="GG657" s="4"/>
      <c r="GH657" s="4"/>
      <c r="GI657" s="4"/>
      <c r="GJ657" s="4"/>
      <c r="GK657" s="4"/>
      <c r="GL657" s="4"/>
      <c r="GM657" s="4"/>
      <c r="GN657" s="4"/>
      <c r="GO657" s="4"/>
      <c r="GP657" s="4"/>
      <c r="GQ657" s="4"/>
      <c r="GR657" s="4"/>
      <c r="GS657" s="4"/>
      <c r="GT657" s="4"/>
      <c r="GU657" s="4"/>
      <c r="GV657" s="4"/>
      <c r="GW657" s="4"/>
      <c r="GX657" s="4"/>
      <c r="GY657" s="4"/>
      <c r="GZ657" s="4"/>
      <c r="HA657" s="4"/>
      <c r="HB657" s="4"/>
      <c r="HC657" s="4"/>
    </row>
    <row r="658" spans="1:211" s="380" customFormat="1" ht="13.9" customHeight="1">
      <c r="A658" s="828" t="str">
        <f>IF('1C TSsoustraitance'!$A375&lt;&gt;0,'1C TSsoustraitance'!$A375,"")</f>
        <v/>
      </c>
      <c r="B658" s="530"/>
      <c r="C658" s="513" t="str">
        <f>IF('1C TSsoustraitance'!$A375&lt;&gt;0,'1C TSsoustraitance'!$B375,"")</f>
        <v/>
      </c>
      <c r="D658" s="513" t="str">
        <f>IF('1C TSsoustraitance'!$A375&lt;&gt;0,'1C TSsoustraitance'!$C375,"")</f>
        <v/>
      </c>
      <c r="E658" s="684"/>
      <c r="F658" s="685"/>
      <c r="G658" s="666">
        <f>'1C TSsoustraitance'!$D375</f>
        <v>0</v>
      </c>
      <c r="H658" s="533">
        <v>0.21</v>
      </c>
      <c r="I658" s="533">
        <v>1</v>
      </c>
      <c r="J658" s="534"/>
      <c r="K658" s="667">
        <f t="shared" si="146"/>
        <v>0</v>
      </c>
      <c r="L658" s="668">
        <f>IF(OR('1C TSsoustraitance'!$D375="",'1C TSsoustraitance'!$AP375=0),0,IF(AND('1C TSsoustraitance'!$D375&lt;&gt;"",$K$2="Pôle",'1C TSsoustraitance'!$E375="OUI"),(('1C TSsoustraitance'!$F375+'1C TSsoustraitance'!$G375+'1C TSsoustraitance'!$H375+'1C TSsoustraitance'!$I375+'1C TSsoustraitance'!$M375)/'1C TSsoustraitance'!$R375),IF(AND('1C TSsoustraitance'!$D375&lt;&gt;"",$K$2="Pôle",'1C TSsoustraitance'!$E375="NON"),(('1C TSsoustraitance'!$F375+'1C TSsoustraitance'!$G375+'1C TSsoustraitance'!$H375+'1C TSsoustraitance'!$I375+'1C TSsoustraitance'!$M375)/'1C TSsoustraitance'!$AP375),IF(AND('1C TSsoustraitance'!$D375&lt;&gt;"",$K$2&lt;&gt;"Pôle",'1C TSsoustraitance'!$E375="OUI"),(('1C TSsoustraitance'!$F375+'1C TSsoustraitance'!$G375+'1C TSsoustraitance'!$H375+'1C TSsoustraitance'!$I375+'1C TSsoustraitance'!$J375+'1C TSsoustraitance'!$K375+'1C TSsoustraitance'!$L375+'1C TSsoustraitance'!$M375+'1C TSsoustraitance'!$N375+'1C TSsoustraitance'!$O375+'1C TSsoustraitance'!$P375+'1C TSsoustraitance'!$Q375)/'1C TSsoustraitance'!$R375),IF(AND('1C TSsoustraitance'!$D375&lt;&gt;"",$K$2&lt;&gt;"Pôle",'1C TSsoustraitance'!$E375="NON"),(('1C TSsoustraitance'!$F375+'1C TSsoustraitance'!$G375+'1C TSsoustraitance'!$H375+'1C TSsoustraitance'!$I375+'1C TSsoustraitance'!$J375+'1C TSsoustraitance'!$K375+'1C TSsoustraitance'!$L375+'1C TSsoustraitance'!$M375+'1C TSsoustraitance'!$N375+'1C TSsoustraitance'!$O375+'1C TSsoustraitance'!$P375+'1C TSsoustraitance'!$Q375))/'1C TSsoustraitance'!$AP375)))))</f>
        <v>0</v>
      </c>
      <c r="M658" s="668">
        <f>IF(OR('1C TSsoustraitance'!$D375="",'1C TSsoustraitance'!AP$13=0),0,IF(AND('1C TSsoustraitance'!$D375&lt;&gt;"",$K$2="Pôle",'1C TSsoustraitance'!$E375="OUI"),(('1C TSsoustraitance'!$J375+'1C TSsoustraitance'!$K375+'1C TSsoustraitance'!$L375)/'1C TSsoustraitance'!$R375),IF(AND('1C TSsoustraitance'!$D375&lt;&gt;"",$K$2="Pôle",'1C TSsoustraitance'!$E375="NON"),(('1C TSsoustraitance'!$J375+'1C TSsoustraitance'!$K375+'1C TSsoustraitance'!$L375)/'1C TSsoustraitance'!$AP375),IF(AND('1C TSsoustraitance'!$D375&lt;&gt;"",$K$2&lt;&gt;"Pôle"),0))))</f>
        <v>0</v>
      </c>
      <c r="N658" s="668">
        <f t="shared" si="153"/>
        <v>0</v>
      </c>
      <c r="O658" s="669">
        <f>IF(OR('1C TSsoustraitance'!$D375="",'1C TSsoustraitance'!$E375="OUI",'1C TSsoustraitance'!$AP375=0),0,(('1C TSsoustraitance'!$S375)/'1C TSsoustraitance'!$AP375))</f>
        <v>0</v>
      </c>
      <c r="P658" s="669">
        <f>IF(OR('1C TSsoustraitance'!$D375="",'1C TSsoustraitance'!$E375="OUI",'1C TSsoustraitance'!$AP375=0),0,(('1C TSsoustraitance'!$T375)/'1C TSsoustraitance'!$AP375))</f>
        <v>0</v>
      </c>
      <c r="Q658" s="669">
        <f>IF(OR('1C TSsoustraitance'!$D375="",'1C TSsoustraitance'!$E375="OUI",'1C TSsoustraitance'!$AP375=0),0,(('1C TSsoustraitance'!$U375)/'1C TSsoustraitance'!$AP375))</f>
        <v>0</v>
      </c>
      <c r="R658" s="669">
        <f>IF(OR('1C TSsoustraitance'!$D375="",'1C TSsoustraitance'!$E375="OUI",'1C TSsoustraitance'!$AP375=0),0,(('1C TSsoustraitance'!$V375)/'1C TSsoustraitance'!$AP375))</f>
        <v>0</v>
      </c>
      <c r="S658" s="669">
        <f>IF(OR('1C TSsoustraitance'!$D375="",'1C TSsoustraitance'!$E375="OUI",'1C TSsoustraitance'!$AP375=0),0,(('1C TSsoustraitance'!$W375)/'1C TSsoustraitance'!$AP375))</f>
        <v>0</v>
      </c>
      <c r="T658" s="669">
        <f>IF(OR('1C TSsoustraitance'!$D375="",'1C TSsoustraitance'!$E375="OUI",'1C TSsoustraitance'!$AP375=0),0,(('1C TSsoustraitance'!$X375)/'1C TSsoustraitance'!$AP375))</f>
        <v>0</v>
      </c>
      <c r="U658" s="669">
        <f>IF(OR('1C TSsoustraitance'!$D375="",'1C TSsoustraitance'!$E375="OUI",'1C TSsoustraitance'!$AP375=0),0,(('1C TSsoustraitance'!$Y375)/'1C TSsoustraitance'!$AP375))</f>
        <v>0</v>
      </c>
      <c r="V658" s="669">
        <f>IF(OR('1C TSsoustraitance'!$D375="",'1C TSsoustraitance'!$E375="OUI",'1C TSsoustraitance'!$AP375=0),0,(('1C TSsoustraitance'!$Z375)/'1C TSsoustraitance'!$AP375))</f>
        <v>0</v>
      </c>
      <c r="W658" s="669">
        <f>IF(OR('1C TSsoustraitance'!$D375="",'1C TSsoustraitance'!$E375="OUI",'1C TSsoustraitance'!$AP375=0),0,(('1C TSsoustraitance'!$AA375)/'1C TSsoustraitance'!$AP375))</f>
        <v>0</v>
      </c>
      <c r="X658" s="669">
        <f>IF(OR('1C TSsoustraitance'!$D375="",'1C TSsoustraitance'!$E375="OUI",'1C TSsoustraitance'!$AP375=0),0,(('1C TSsoustraitance'!$AB375)/'1C TSsoustraitance'!$AP375))</f>
        <v>0</v>
      </c>
      <c r="Y658" s="669">
        <f>IF(OR('1C TSsoustraitance'!$D375="",'1C TSsoustraitance'!$E375="OUI",'1C TSsoustraitance'!$AP375=0),0,(('1C TSsoustraitance'!$AC375)/'1C TSsoustraitance'!$AP375))</f>
        <v>0</v>
      </c>
      <c r="Z658" s="669">
        <f>IF(OR('1C TSsoustraitance'!$D375="",'1C TSsoustraitance'!$E375="OUI",'1C TSsoustraitance'!$AP375=0),0,(('1C TSsoustraitance'!$AD375)/'1C TSsoustraitance'!$AP375))</f>
        <v>0</v>
      </c>
      <c r="AA658" s="669">
        <f>IF(OR('1C TSsoustraitance'!$D375="",'1C TSsoustraitance'!$E375="OUI",'1C TSsoustraitance'!$AP375=0),0,(('1C TSsoustraitance'!$AE375)/'1C TSsoustraitance'!$AP375))</f>
        <v>0</v>
      </c>
      <c r="AB658" s="669">
        <f>IF(OR('1C TSsoustraitance'!$D375="",'1C TSsoustraitance'!$E375="OUI",'1C TSsoustraitance'!$AP375=0),0,(('1C TSsoustraitance'!$AF375)/'1C TSsoustraitance'!$AP375))</f>
        <v>0</v>
      </c>
      <c r="AC658" s="669">
        <f>IF(OR('1C TSsoustraitance'!$D375="",'1C TSsoustraitance'!$E375="OUI",'1C TSsoustraitance'!$AP375=0),0,(('1C TSsoustraitance'!$AG375)/'1C TSsoustraitance'!$AP375))</f>
        <v>0</v>
      </c>
      <c r="AD658" s="669">
        <f>IF(OR('1C TSsoustraitance'!$D375="",'1C TSsoustraitance'!$E375="OUI",'1C TSsoustraitance'!$AP375=0),0,(('1C TSsoustraitance'!$AH375)/'1C TSsoustraitance'!$AP375))</f>
        <v>0</v>
      </c>
      <c r="AE658" s="669">
        <f>IF(OR('1C TSsoustraitance'!$D375="",'1C TSsoustraitance'!$E375="OUI",'1C TSsoustraitance'!$AP375=0),0,(('1C TSsoustraitance'!$AI375)/'1C TSsoustraitance'!$AP375))</f>
        <v>0</v>
      </c>
      <c r="AF658" s="669">
        <f>IF(OR('1C TSsoustraitance'!$D375="",'1C TSsoustraitance'!$E375="OUI",'1C TSsoustraitance'!$AP375=0),0,(('1C TSsoustraitance'!$AJ375)/'1C TSsoustraitance'!$AP375))</f>
        <v>0</v>
      </c>
      <c r="AG658" s="669">
        <f>IF(OR('1C TSsoustraitance'!$D375="",'1C TSsoustraitance'!$E375="OUI",'1C TSsoustraitance'!$AP375=0),0,(('1C TSsoustraitance'!$AK375)/'1C TSsoustraitance'!$AP375))</f>
        <v>0</v>
      </c>
      <c r="AH658" s="669">
        <f>IF(OR('1C TSsoustraitance'!$D375="",'1C TSsoustraitance'!$E375="OUI",'1C TSsoustraitance'!$AP375=0),0,(('1C TSsoustraitance'!$AL375)/'1C TSsoustraitance'!$AP375))</f>
        <v>0</v>
      </c>
      <c r="AI658" s="669">
        <f>IF(OR('1C TSsoustraitance'!$D375="",'1C TSsoustraitance'!$E375="OUI",'1C TSsoustraitance'!$AP375=0),0,(('1C TSsoustraitance'!$AM375)/'1C TSsoustraitance'!$AP375))</f>
        <v>0</v>
      </c>
      <c r="AJ658" s="669">
        <f>IF(OR('1C TSsoustraitance'!$D375="",'1C TSsoustraitance'!$E375="OUI",'1C TSsoustraitance'!$AP375=0),0,(('1C TSsoustraitance'!$AN375)/'1C TSsoustraitance'!$AP375))</f>
        <v>0</v>
      </c>
      <c r="AK658" s="669">
        <f t="shared" si="147"/>
        <v>0</v>
      </c>
      <c r="AL658" s="668">
        <f t="shared" si="148"/>
        <v>0</v>
      </c>
      <c r="AM658" s="670">
        <f>IF(Tableau7[[#This Row],[N° pièce]]="",0,(Tableau7[[#This Row],[hors TVA]]+(Tableau7[[#This Row],[hors TVA]]*Tableau7[[#This Row],[Taux TVA]])-(Tableau7[[#This Row],[hors TVA]]*Tableau7[[#This Row],[Taux TVA]]*Tableau7[[#This Row],[Régime TVA: Récupération]]))*Tableau7[[#This Row],[Type 1]])</f>
        <v>0</v>
      </c>
      <c r="AN658" s="670">
        <f>IF(Tableau7[[#This Row],[N° pièce]]="",0,IF($K$2="pôle",((Tableau7[[#This Row],[hors TVA]]+(Tableau7[[#This Row],[hors TVA]]*Tableau7[[#This Row],[Taux TVA]])-(Tableau7[[#This Row],[hors TVA]]*Tableau7[[#This Row],[Taux TVA]]*Tableau7[[#This Row],[Régime TVA: Récupération]]))*Tableau7[[#This Row],[Type 2]]),0))</f>
        <v>0</v>
      </c>
      <c r="AO658" s="670">
        <f t="shared" si="151"/>
        <v>0</v>
      </c>
      <c r="AP658" s="255">
        <f t="shared" si="149"/>
        <v>0</v>
      </c>
      <c r="AQ658" s="506">
        <f t="shared" si="154"/>
        <v>0</v>
      </c>
      <c r="AR658" s="671"/>
      <c r="AS658" s="512"/>
      <c r="AT658" s="513" t="str">
        <f>IF(('1C TSsoustraitance'!AP375*FICHE!C$14&lt;J658),"Forfait limité à "&amp;FICHE!C$14&amp;"€/jour","")</f>
        <v/>
      </c>
      <c r="AU658" s="797"/>
      <c r="AV658" s="484"/>
      <c r="AW658" s="484"/>
      <c r="AX658" s="484"/>
      <c r="AY658" s="484"/>
      <c r="AZ658" s="484"/>
      <c r="BA658" s="4"/>
      <c r="BB658" s="4"/>
      <c r="BC658" s="4"/>
      <c r="BD658" s="4"/>
      <c r="BE658" s="4"/>
      <c r="BF658" s="4"/>
      <c r="BG658" s="4"/>
      <c r="BH658" s="4"/>
      <c r="BI658" s="4"/>
      <c r="BJ658" s="4"/>
      <c r="BK658" s="4"/>
      <c r="BL658" s="4"/>
      <c r="BM658" s="4"/>
      <c r="BN658" s="4"/>
      <c r="BO658" s="4"/>
      <c r="BP658" s="4"/>
      <c r="BQ658" s="4"/>
      <c r="BR658" s="4"/>
      <c r="BS658" s="4"/>
      <c r="BT658" s="4"/>
      <c r="BU658" s="4"/>
      <c r="BV658" s="4"/>
      <c r="BW658" s="4"/>
      <c r="BX658" s="4"/>
      <c r="BY658" s="4"/>
      <c r="BZ658" s="4"/>
      <c r="CA658" s="4"/>
      <c r="CB658" s="4"/>
      <c r="CC658" s="4"/>
      <c r="CD658" s="4"/>
      <c r="CE658" s="4"/>
      <c r="CF658" s="4"/>
      <c r="CG658" s="4"/>
      <c r="CH658" s="4"/>
      <c r="CI658" s="4"/>
      <c r="CJ658" s="4"/>
      <c r="CK658" s="4"/>
      <c r="CL658" s="4"/>
      <c r="CM658" s="4"/>
      <c r="CN658" s="4"/>
      <c r="CO658" s="4"/>
      <c r="CP658" s="4"/>
      <c r="CQ658" s="4"/>
      <c r="CR658" s="4"/>
      <c r="CS658" s="4"/>
      <c r="CT658" s="4"/>
      <c r="CU658" s="4"/>
      <c r="CV658" s="4"/>
      <c r="CW658" s="4"/>
      <c r="CX658" s="4"/>
      <c r="CY658" s="4"/>
      <c r="CZ658" s="4"/>
      <c r="DA658" s="4"/>
      <c r="DB658" s="4"/>
      <c r="DC658" s="4"/>
      <c r="DD658" s="4"/>
      <c r="DE658" s="4"/>
      <c r="DF658" s="4"/>
      <c r="DG658" s="4"/>
      <c r="DH658" s="4"/>
      <c r="DI658" s="4"/>
      <c r="DJ658" s="4"/>
      <c r="DK658" s="4"/>
      <c r="DL658" s="4"/>
      <c r="DM658" s="4"/>
      <c r="DN658" s="4"/>
      <c r="DO658" s="4"/>
      <c r="DP658" s="4"/>
      <c r="DQ658" s="4"/>
      <c r="DR658" s="4"/>
      <c r="DS658" s="4"/>
      <c r="DT658" s="4"/>
      <c r="DU658" s="4"/>
      <c r="DV658" s="4"/>
      <c r="DW658" s="4"/>
      <c r="DX658" s="4"/>
      <c r="DY658" s="4"/>
      <c r="DZ658" s="4"/>
      <c r="EA658" s="4"/>
      <c r="EB658" s="4"/>
      <c r="EC658" s="4"/>
      <c r="ED658" s="4"/>
      <c r="EE658" s="4"/>
      <c r="EF658" s="4"/>
      <c r="EG658" s="4"/>
      <c r="EH658" s="4"/>
      <c r="EI658" s="4"/>
      <c r="EJ658" s="4"/>
      <c r="EK658" s="4"/>
      <c r="EL658" s="4"/>
      <c r="EM658" s="4"/>
      <c r="EN658" s="4"/>
      <c r="EO658" s="4"/>
      <c r="EP658" s="4"/>
      <c r="EQ658" s="4"/>
      <c r="ER658" s="4"/>
      <c r="ES658" s="4"/>
      <c r="ET658" s="4"/>
      <c r="EU658" s="4"/>
      <c r="EV658" s="4"/>
      <c r="EW658" s="4"/>
      <c r="EX658" s="4"/>
      <c r="EY658" s="4"/>
      <c r="EZ658" s="4"/>
      <c r="FA658" s="4"/>
      <c r="FB658" s="4"/>
      <c r="FC658" s="4"/>
      <c r="FD658" s="4"/>
      <c r="FE658" s="4"/>
      <c r="FF658" s="4"/>
      <c r="FG658" s="4"/>
      <c r="FH658" s="4"/>
      <c r="FI658" s="4"/>
      <c r="FJ658" s="4"/>
      <c r="FK658" s="4"/>
      <c r="FL658" s="4"/>
      <c r="FM658" s="4"/>
      <c r="FN658" s="4"/>
      <c r="FO658" s="4"/>
      <c r="FP658" s="4"/>
      <c r="FQ658" s="4"/>
      <c r="FR658" s="4"/>
      <c r="FS658" s="4"/>
      <c r="FT658" s="4"/>
      <c r="FU658" s="4"/>
      <c r="FV658" s="4"/>
      <c r="FW658" s="4"/>
      <c r="FX658" s="4"/>
      <c r="FY658" s="4"/>
      <c r="FZ658" s="4"/>
      <c r="GA658" s="4"/>
      <c r="GB658" s="4"/>
      <c r="GC658" s="4"/>
      <c r="GD658" s="4"/>
      <c r="GE658" s="4"/>
      <c r="GF658" s="4"/>
      <c r="GG658" s="4"/>
      <c r="GH658" s="4"/>
      <c r="GI658" s="4"/>
      <c r="GJ658" s="4"/>
      <c r="GK658" s="4"/>
      <c r="GL658" s="4"/>
      <c r="GM658" s="4"/>
      <c r="GN658" s="4"/>
      <c r="GO658" s="4"/>
      <c r="GP658" s="4"/>
      <c r="GQ658" s="4"/>
      <c r="GR658" s="4"/>
      <c r="GS658" s="4"/>
      <c r="GT658" s="4"/>
      <c r="GU658" s="4"/>
      <c r="GV658" s="4"/>
      <c r="GW658" s="4"/>
      <c r="GX658" s="4"/>
      <c r="GY658" s="4"/>
      <c r="GZ658" s="4"/>
      <c r="HA658" s="4"/>
      <c r="HB658" s="4"/>
      <c r="HC658" s="4"/>
    </row>
    <row r="659" spans="1:211" s="380" customFormat="1" ht="13.9" customHeight="1">
      <c r="A659" s="828" t="str">
        <f>IF('1C TSsoustraitance'!$A376&lt;&gt;0,'1C TSsoustraitance'!$A376,"")</f>
        <v/>
      </c>
      <c r="B659" s="530"/>
      <c r="C659" s="513" t="str">
        <f>IF('1C TSsoustraitance'!$A376&lt;&gt;0,'1C TSsoustraitance'!$B376,"")</f>
        <v/>
      </c>
      <c r="D659" s="513" t="str">
        <f>IF('1C TSsoustraitance'!$A376&lt;&gt;0,'1C TSsoustraitance'!$C376,"")</f>
        <v/>
      </c>
      <c r="E659" s="684"/>
      <c r="F659" s="685"/>
      <c r="G659" s="666">
        <f>'1C TSsoustraitance'!$D376</f>
        <v>0</v>
      </c>
      <c r="H659" s="533">
        <v>0.21</v>
      </c>
      <c r="I659" s="533">
        <v>1</v>
      </c>
      <c r="J659" s="534"/>
      <c r="K659" s="667">
        <f t="shared" si="146"/>
        <v>0</v>
      </c>
      <c r="L659" s="668">
        <f>IF(OR('1C TSsoustraitance'!$D376="",'1C TSsoustraitance'!$AP376=0),0,IF(AND('1C TSsoustraitance'!$D376&lt;&gt;"",$K$2="Pôle",'1C TSsoustraitance'!$E376="OUI"),(('1C TSsoustraitance'!$F376+'1C TSsoustraitance'!$G376+'1C TSsoustraitance'!$H376+'1C TSsoustraitance'!$I376+'1C TSsoustraitance'!$M376)/'1C TSsoustraitance'!$R376),IF(AND('1C TSsoustraitance'!$D376&lt;&gt;"",$K$2="Pôle",'1C TSsoustraitance'!$E376="NON"),(('1C TSsoustraitance'!$F376+'1C TSsoustraitance'!$G376+'1C TSsoustraitance'!$H376+'1C TSsoustraitance'!$I376+'1C TSsoustraitance'!$M376)/'1C TSsoustraitance'!$AP376),IF(AND('1C TSsoustraitance'!$D376&lt;&gt;"",$K$2&lt;&gt;"Pôle",'1C TSsoustraitance'!$E376="OUI"),(('1C TSsoustraitance'!$F376+'1C TSsoustraitance'!$G376+'1C TSsoustraitance'!$H376+'1C TSsoustraitance'!$I376+'1C TSsoustraitance'!$J376+'1C TSsoustraitance'!$K376+'1C TSsoustraitance'!$L376+'1C TSsoustraitance'!$M376+'1C TSsoustraitance'!$N376+'1C TSsoustraitance'!$O376+'1C TSsoustraitance'!$P376+'1C TSsoustraitance'!$Q376)/'1C TSsoustraitance'!$R376),IF(AND('1C TSsoustraitance'!$D376&lt;&gt;"",$K$2&lt;&gt;"Pôle",'1C TSsoustraitance'!$E376="NON"),(('1C TSsoustraitance'!$F376+'1C TSsoustraitance'!$G376+'1C TSsoustraitance'!$H376+'1C TSsoustraitance'!$I376+'1C TSsoustraitance'!$J376+'1C TSsoustraitance'!$K376+'1C TSsoustraitance'!$L376+'1C TSsoustraitance'!$M376+'1C TSsoustraitance'!$N376+'1C TSsoustraitance'!$O376+'1C TSsoustraitance'!$P376+'1C TSsoustraitance'!$Q376))/'1C TSsoustraitance'!$AP376)))))</f>
        <v>0</v>
      </c>
      <c r="M659" s="668">
        <f>IF(OR('1C TSsoustraitance'!$D376="",'1C TSsoustraitance'!AP$13=0),0,IF(AND('1C TSsoustraitance'!$D376&lt;&gt;"",$K$2="Pôle",'1C TSsoustraitance'!$E376="OUI"),(('1C TSsoustraitance'!$J376+'1C TSsoustraitance'!$K376+'1C TSsoustraitance'!$L376)/'1C TSsoustraitance'!$R376),IF(AND('1C TSsoustraitance'!$D376&lt;&gt;"",$K$2="Pôle",'1C TSsoustraitance'!$E376="NON"),(('1C TSsoustraitance'!$J376+'1C TSsoustraitance'!$K376+'1C TSsoustraitance'!$L376)/'1C TSsoustraitance'!$AP376),IF(AND('1C TSsoustraitance'!$D376&lt;&gt;"",$K$2&lt;&gt;"Pôle"),0))))</f>
        <v>0</v>
      </c>
      <c r="N659" s="668">
        <f t="shared" si="153"/>
        <v>0</v>
      </c>
      <c r="O659" s="669">
        <f>IF(OR('1C TSsoustraitance'!$D376="",'1C TSsoustraitance'!$E376="OUI",'1C TSsoustraitance'!$AP376=0),0,(('1C TSsoustraitance'!$S376)/'1C TSsoustraitance'!$AP376))</f>
        <v>0</v>
      </c>
      <c r="P659" s="669">
        <f>IF(OR('1C TSsoustraitance'!$D376="",'1C TSsoustraitance'!$E376="OUI",'1C TSsoustraitance'!$AP376=0),0,(('1C TSsoustraitance'!$T376)/'1C TSsoustraitance'!$AP376))</f>
        <v>0</v>
      </c>
      <c r="Q659" s="669">
        <f>IF(OR('1C TSsoustraitance'!$D376="",'1C TSsoustraitance'!$E376="OUI",'1C TSsoustraitance'!$AP376=0),0,(('1C TSsoustraitance'!$U376)/'1C TSsoustraitance'!$AP376))</f>
        <v>0</v>
      </c>
      <c r="R659" s="669">
        <f>IF(OR('1C TSsoustraitance'!$D376="",'1C TSsoustraitance'!$E376="OUI",'1C TSsoustraitance'!$AP376=0),0,(('1C TSsoustraitance'!$V376)/'1C TSsoustraitance'!$AP376))</f>
        <v>0</v>
      </c>
      <c r="S659" s="669">
        <f>IF(OR('1C TSsoustraitance'!$D376="",'1C TSsoustraitance'!$E376="OUI",'1C TSsoustraitance'!$AP376=0),0,(('1C TSsoustraitance'!$W376)/'1C TSsoustraitance'!$AP376))</f>
        <v>0</v>
      </c>
      <c r="T659" s="669">
        <f>IF(OR('1C TSsoustraitance'!$D376="",'1C TSsoustraitance'!$E376="OUI",'1C TSsoustraitance'!$AP376=0),0,(('1C TSsoustraitance'!$X376)/'1C TSsoustraitance'!$AP376))</f>
        <v>0</v>
      </c>
      <c r="U659" s="669">
        <f>IF(OR('1C TSsoustraitance'!$D376="",'1C TSsoustraitance'!$E376="OUI",'1C TSsoustraitance'!$AP376=0),0,(('1C TSsoustraitance'!$Y376)/'1C TSsoustraitance'!$AP376))</f>
        <v>0</v>
      </c>
      <c r="V659" s="669">
        <f>IF(OR('1C TSsoustraitance'!$D376="",'1C TSsoustraitance'!$E376="OUI",'1C TSsoustraitance'!$AP376=0),0,(('1C TSsoustraitance'!$Z376)/'1C TSsoustraitance'!$AP376))</f>
        <v>0</v>
      </c>
      <c r="W659" s="669">
        <f>IF(OR('1C TSsoustraitance'!$D376="",'1C TSsoustraitance'!$E376="OUI",'1C TSsoustraitance'!$AP376=0),0,(('1C TSsoustraitance'!$AA376)/'1C TSsoustraitance'!$AP376))</f>
        <v>0</v>
      </c>
      <c r="X659" s="669">
        <f>IF(OR('1C TSsoustraitance'!$D376="",'1C TSsoustraitance'!$E376="OUI",'1C TSsoustraitance'!$AP376=0),0,(('1C TSsoustraitance'!$AB376)/'1C TSsoustraitance'!$AP376))</f>
        <v>0</v>
      </c>
      <c r="Y659" s="669">
        <f>IF(OR('1C TSsoustraitance'!$D376="",'1C TSsoustraitance'!$E376="OUI",'1C TSsoustraitance'!$AP376=0),0,(('1C TSsoustraitance'!$AC376)/'1C TSsoustraitance'!$AP376))</f>
        <v>0</v>
      </c>
      <c r="Z659" s="669">
        <f>IF(OR('1C TSsoustraitance'!$D376="",'1C TSsoustraitance'!$E376="OUI",'1C TSsoustraitance'!$AP376=0),0,(('1C TSsoustraitance'!$AD376)/'1C TSsoustraitance'!$AP376))</f>
        <v>0</v>
      </c>
      <c r="AA659" s="669">
        <f>IF(OR('1C TSsoustraitance'!$D376="",'1C TSsoustraitance'!$E376="OUI",'1C TSsoustraitance'!$AP376=0),0,(('1C TSsoustraitance'!$AE376)/'1C TSsoustraitance'!$AP376))</f>
        <v>0</v>
      </c>
      <c r="AB659" s="669">
        <f>IF(OR('1C TSsoustraitance'!$D376="",'1C TSsoustraitance'!$E376="OUI",'1C TSsoustraitance'!$AP376=0),0,(('1C TSsoustraitance'!$AF376)/'1C TSsoustraitance'!$AP376))</f>
        <v>0</v>
      </c>
      <c r="AC659" s="669">
        <f>IF(OR('1C TSsoustraitance'!$D376="",'1C TSsoustraitance'!$E376="OUI",'1C TSsoustraitance'!$AP376=0),0,(('1C TSsoustraitance'!$AG376)/'1C TSsoustraitance'!$AP376))</f>
        <v>0</v>
      </c>
      <c r="AD659" s="669">
        <f>IF(OR('1C TSsoustraitance'!$D376="",'1C TSsoustraitance'!$E376="OUI",'1C TSsoustraitance'!$AP376=0),0,(('1C TSsoustraitance'!$AH376)/'1C TSsoustraitance'!$AP376))</f>
        <v>0</v>
      </c>
      <c r="AE659" s="669">
        <f>IF(OR('1C TSsoustraitance'!$D376="",'1C TSsoustraitance'!$E376="OUI",'1C TSsoustraitance'!$AP376=0),0,(('1C TSsoustraitance'!$AI376)/'1C TSsoustraitance'!$AP376))</f>
        <v>0</v>
      </c>
      <c r="AF659" s="669">
        <f>IF(OR('1C TSsoustraitance'!$D376="",'1C TSsoustraitance'!$E376="OUI",'1C TSsoustraitance'!$AP376=0),0,(('1C TSsoustraitance'!$AJ376)/'1C TSsoustraitance'!$AP376))</f>
        <v>0</v>
      </c>
      <c r="AG659" s="669">
        <f>IF(OR('1C TSsoustraitance'!$D376="",'1C TSsoustraitance'!$E376="OUI",'1C TSsoustraitance'!$AP376=0),0,(('1C TSsoustraitance'!$AK376)/'1C TSsoustraitance'!$AP376))</f>
        <v>0</v>
      </c>
      <c r="AH659" s="669">
        <f>IF(OR('1C TSsoustraitance'!$D376="",'1C TSsoustraitance'!$E376="OUI",'1C TSsoustraitance'!$AP376=0),0,(('1C TSsoustraitance'!$AL376)/'1C TSsoustraitance'!$AP376))</f>
        <v>0</v>
      </c>
      <c r="AI659" s="669">
        <f>IF(OR('1C TSsoustraitance'!$D376="",'1C TSsoustraitance'!$E376="OUI",'1C TSsoustraitance'!$AP376=0),0,(('1C TSsoustraitance'!$AM376)/'1C TSsoustraitance'!$AP376))</f>
        <v>0</v>
      </c>
      <c r="AJ659" s="669">
        <f>IF(OR('1C TSsoustraitance'!$D376="",'1C TSsoustraitance'!$E376="OUI",'1C TSsoustraitance'!$AP376=0),0,(('1C TSsoustraitance'!$AN376)/'1C TSsoustraitance'!$AP376))</f>
        <v>0</v>
      </c>
      <c r="AK659" s="669">
        <f t="shared" si="147"/>
        <v>0</v>
      </c>
      <c r="AL659" s="668">
        <f t="shared" si="148"/>
        <v>0</v>
      </c>
      <c r="AM659" s="670">
        <f>IF(Tableau7[[#This Row],[N° pièce]]="",0,(Tableau7[[#This Row],[hors TVA]]+(Tableau7[[#This Row],[hors TVA]]*Tableau7[[#This Row],[Taux TVA]])-(Tableau7[[#This Row],[hors TVA]]*Tableau7[[#This Row],[Taux TVA]]*Tableau7[[#This Row],[Régime TVA: Récupération]]))*Tableau7[[#This Row],[Type 1]])</f>
        <v>0</v>
      </c>
      <c r="AN659" s="670">
        <f>IF(Tableau7[[#This Row],[N° pièce]]="",0,IF($K$2="pôle",((Tableau7[[#This Row],[hors TVA]]+(Tableau7[[#This Row],[hors TVA]]*Tableau7[[#This Row],[Taux TVA]])-(Tableau7[[#This Row],[hors TVA]]*Tableau7[[#This Row],[Taux TVA]]*Tableau7[[#This Row],[Régime TVA: Récupération]]))*Tableau7[[#This Row],[Type 2]]),0))</f>
        <v>0</v>
      </c>
      <c r="AO659" s="670">
        <f t="shared" si="151"/>
        <v>0</v>
      </c>
      <c r="AP659" s="255">
        <f t="shared" si="149"/>
        <v>0</v>
      </c>
      <c r="AQ659" s="506">
        <f t="shared" si="154"/>
        <v>0</v>
      </c>
      <c r="AR659" s="671"/>
      <c r="AS659" s="512"/>
      <c r="AT659" s="513" t="str">
        <f>IF(('1C TSsoustraitance'!AP376*FICHE!C$14&lt;J659),"Forfait limité à "&amp;FICHE!C$14&amp;"€/jour","")</f>
        <v/>
      </c>
      <c r="AU659" s="797"/>
      <c r="AV659" s="484"/>
      <c r="AW659" s="484"/>
      <c r="AX659" s="484"/>
      <c r="AY659" s="484"/>
      <c r="AZ659" s="484"/>
      <c r="BA659" s="4"/>
      <c r="BB659" s="4"/>
      <c r="BC659" s="4"/>
      <c r="BD659" s="4"/>
      <c r="BE659" s="4"/>
      <c r="BF659" s="4"/>
      <c r="BG659" s="4"/>
      <c r="BH659" s="4"/>
      <c r="BI659" s="4"/>
      <c r="BJ659" s="4"/>
      <c r="BK659" s="4"/>
      <c r="BL659" s="4"/>
      <c r="BM659" s="4"/>
      <c r="BN659" s="4"/>
      <c r="BO659" s="4"/>
      <c r="BP659" s="4"/>
      <c r="BQ659" s="4"/>
      <c r="BR659" s="4"/>
      <c r="BS659" s="4"/>
      <c r="BT659" s="4"/>
      <c r="BU659" s="4"/>
      <c r="BV659" s="4"/>
      <c r="BW659" s="4"/>
      <c r="BX659" s="4"/>
      <c r="BY659" s="4"/>
      <c r="BZ659" s="4"/>
      <c r="CA659" s="4"/>
      <c r="CB659" s="4"/>
      <c r="CC659" s="4"/>
      <c r="CD659" s="4"/>
      <c r="CE659" s="4"/>
      <c r="CF659" s="4"/>
      <c r="CG659" s="4"/>
      <c r="CH659" s="4"/>
      <c r="CI659" s="4"/>
      <c r="CJ659" s="4"/>
      <c r="CK659" s="4"/>
      <c r="CL659" s="4"/>
      <c r="CM659" s="4"/>
      <c r="CN659" s="4"/>
      <c r="CO659" s="4"/>
      <c r="CP659" s="4"/>
      <c r="CQ659" s="4"/>
      <c r="CR659" s="4"/>
      <c r="CS659" s="4"/>
      <c r="CT659" s="4"/>
      <c r="CU659" s="4"/>
      <c r="CV659" s="4"/>
      <c r="CW659" s="4"/>
      <c r="CX659" s="4"/>
      <c r="CY659" s="4"/>
      <c r="CZ659" s="4"/>
      <c r="DA659" s="4"/>
      <c r="DB659" s="4"/>
      <c r="DC659" s="4"/>
      <c r="DD659" s="4"/>
      <c r="DE659" s="4"/>
      <c r="DF659" s="4"/>
      <c r="DG659" s="4"/>
      <c r="DH659" s="4"/>
      <c r="DI659" s="4"/>
      <c r="DJ659" s="4"/>
      <c r="DK659" s="4"/>
      <c r="DL659" s="4"/>
      <c r="DM659" s="4"/>
      <c r="DN659" s="4"/>
      <c r="DO659" s="4"/>
      <c r="DP659" s="4"/>
      <c r="DQ659" s="4"/>
      <c r="DR659" s="4"/>
      <c r="DS659" s="4"/>
      <c r="DT659" s="4"/>
      <c r="DU659" s="4"/>
      <c r="DV659" s="4"/>
      <c r="DW659" s="4"/>
      <c r="DX659" s="4"/>
      <c r="DY659" s="4"/>
      <c r="DZ659" s="4"/>
      <c r="EA659" s="4"/>
      <c r="EB659" s="4"/>
      <c r="EC659" s="4"/>
      <c r="ED659" s="4"/>
      <c r="EE659" s="4"/>
      <c r="EF659" s="4"/>
      <c r="EG659" s="4"/>
      <c r="EH659" s="4"/>
      <c r="EI659" s="4"/>
      <c r="EJ659" s="4"/>
      <c r="EK659" s="4"/>
      <c r="EL659" s="4"/>
      <c r="EM659" s="4"/>
      <c r="EN659" s="4"/>
      <c r="EO659" s="4"/>
      <c r="EP659" s="4"/>
      <c r="EQ659" s="4"/>
      <c r="ER659" s="4"/>
      <c r="ES659" s="4"/>
      <c r="ET659" s="4"/>
      <c r="EU659" s="4"/>
      <c r="EV659" s="4"/>
      <c r="EW659" s="4"/>
      <c r="EX659" s="4"/>
      <c r="EY659" s="4"/>
      <c r="EZ659" s="4"/>
      <c r="FA659" s="4"/>
      <c r="FB659" s="4"/>
      <c r="FC659" s="4"/>
      <c r="FD659" s="4"/>
      <c r="FE659" s="4"/>
      <c r="FF659" s="4"/>
      <c r="FG659" s="4"/>
      <c r="FH659" s="4"/>
      <c r="FI659" s="4"/>
      <c r="FJ659" s="4"/>
      <c r="FK659" s="4"/>
      <c r="FL659" s="4"/>
      <c r="FM659" s="4"/>
      <c r="FN659" s="4"/>
      <c r="FO659" s="4"/>
      <c r="FP659" s="4"/>
      <c r="FQ659" s="4"/>
      <c r="FR659" s="4"/>
      <c r="FS659" s="4"/>
      <c r="FT659" s="4"/>
      <c r="FU659" s="4"/>
      <c r="FV659" s="4"/>
      <c r="FW659" s="4"/>
      <c r="FX659" s="4"/>
      <c r="FY659" s="4"/>
      <c r="FZ659" s="4"/>
      <c r="GA659" s="4"/>
      <c r="GB659" s="4"/>
      <c r="GC659" s="4"/>
      <c r="GD659" s="4"/>
      <c r="GE659" s="4"/>
      <c r="GF659" s="4"/>
      <c r="GG659" s="4"/>
      <c r="GH659" s="4"/>
      <c r="GI659" s="4"/>
      <c r="GJ659" s="4"/>
      <c r="GK659" s="4"/>
      <c r="GL659" s="4"/>
      <c r="GM659" s="4"/>
      <c r="GN659" s="4"/>
      <c r="GO659" s="4"/>
      <c r="GP659" s="4"/>
      <c r="GQ659" s="4"/>
      <c r="GR659" s="4"/>
      <c r="GS659" s="4"/>
      <c r="GT659" s="4"/>
      <c r="GU659" s="4"/>
      <c r="GV659" s="4"/>
      <c r="GW659" s="4"/>
      <c r="GX659" s="4"/>
      <c r="GY659" s="4"/>
      <c r="GZ659" s="4"/>
      <c r="HA659" s="4"/>
      <c r="HB659" s="4"/>
      <c r="HC659" s="4"/>
    </row>
    <row r="660" spans="1:211" s="380" customFormat="1" ht="13.9" customHeight="1">
      <c r="A660" s="828" t="str">
        <f>IF('1C TSsoustraitance'!$A377&lt;&gt;0,'1C TSsoustraitance'!$A377,"")</f>
        <v/>
      </c>
      <c r="B660" s="530"/>
      <c r="C660" s="513" t="str">
        <f>IF('1C TSsoustraitance'!$A377&lt;&gt;0,'1C TSsoustraitance'!$B377,"")</f>
        <v/>
      </c>
      <c r="D660" s="513" t="str">
        <f>IF('1C TSsoustraitance'!$A377&lt;&gt;0,'1C TSsoustraitance'!$C377,"")</f>
        <v/>
      </c>
      <c r="E660" s="684"/>
      <c r="F660" s="685"/>
      <c r="G660" s="666">
        <f>'1C TSsoustraitance'!$D377</f>
        <v>0</v>
      </c>
      <c r="H660" s="533">
        <v>0.21</v>
      </c>
      <c r="I660" s="533">
        <v>1</v>
      </c>
      <c r="J660" s="534"/>
      <c r="K660" s="667">
        <f t="shared" si="146"/>
        <v>0</v>
      </c>
      <c r="L660" s="668">
        <f>IF(OR('1C TSsoustraitance'!$D377="",'1C TSsoustraitance'!$AP377=0),0,IF(AND('1C TSsoustraitance'!$D377&lt;&gt;"",$K$2="Pôle",'1C TSsoustraitance'!$E377="OUI"),(('1C TSsoustraitance'!$F377+'1C TSsoustraitance'!$G377+'1C TSsoustraitance'!$H377+'1C TSsoustraitance'!$I377+'1C TSsoustraitance'!$M377)/'1C TSsoustraitance'!$R377),IF(AND('1C TSsoustraitance'!$D377&lt;&gt;"",$K$2="Pôle",'1C TSsoustraitance'!$E377="NON"),(('1C TSsoustraitance'!$F377+'1C TSsoustraitance'!$G377+'1C TSsoustraitance'!$H377+'1C TSsoustraitance'!$I377+'1C TSsoustraitance'!$M377)/'1C TSsoustraitance'!$AP377),IF(AND('1C TSsoustraitance'!$D377&lt;&gt;"",$K$2&lt;&gt;"Pôle",'1C TSsoustraitance'!$E377="OUI"),(('1C TSsoustraitance'!$F377+'1C TSsoustraitance'!$G377+'1C TSsoustraitance'!$H377+'1C TSsoustraitance'!$I377+'1C TSsoustraitance'!$J377+'1C TSsoustraitance'!$K377+'1C TSsoustraitance'!$L377+'1C TSsoustraitance'!$M377+'1C TSsoustraitance'!$N377+'1C TSsoustraitance'!$O377+'1C TSsoustraitance'!$P377+'1C TSsoustraitance'!$Q377)/'1C TSsoustraitance'!$R377),IF(AND('1C TSsoustraitance'!$D377&lt;&gt;"",$K$2&lt;&gt;"Pôle",'1C TSsoustraitance'!$E377="NON"),(('1C TSsoustraitance'!$F377+'1C TSsoustraitance'!$G377+'1C TSsoustraitance'!$H377+'1C TSsoustraitance'!$I377+'1C TSsoustraitance'!$J377+'1C TSsoustraitance'!$K377+'1C TSsoustraitance'!$L377+'1C TSsoustraitance'!$M377+'1C TSsoustraitance'!$N377+'1C TSsoustraitance'!$O377+'1C TSsoustraitance'!$P377+'1C TSsoustraitance'!$Q377))/'1C TSsoustraitance'!$AP377)))))</f>
        <v>0</v>
      </c>
      <c r="M660" s="668">
        <f>IF(OR('1C TSsoustraitance'!$D377="",'1C TSsoustraitance'!AP$13=0),0,IF(AND('1C TSsoustraitance'!$D377&lt;&gt;"",$K$2="Pôle",'1C TSsoustraitance'!$E377="OUI"),(('1C TSsoustraitance'!$J377+'1C TSsoustraitance'!$K377+'1C TSsoustraitance'!$L377)/'1C TSsoustraitance'!$R377),IF(AND('1C TSsoustraitance'!$D377&lt;&gt;"",$K$2="Pôle",'1C TSsoustraitance'!$E377="NON"),(('1C TSsoustraitance'!$J377+'1C TSsoustraitance'!$K377+'1C TSsoustraitance'!$L377)/'1C TSsoustraitance'!$AP377),IF(AND('1C TSsoustraitance'!$D377&lt;&gt;"",$K$2&lt;&gt;"Pôle"),0))))</f>
        <v>0</v>
      </c>
      <c r="N660" s="668">
        <f t="shared" si="153"/>
        <v>0</v>
      </c>
      <c r="O660" s="669">
        <f>IF(OR('1C TSsoustraitance'!$D377="",'1C TSsoustraitance'!$E377="OUI",'1C TSsoustraitance'!$AP377=0),0,(('1C TSsoustraitance'!$S377)/'1C TSsoustraitance'!$AP377))</f>
        <v>0</v>
      </c>
      <c r="P660" s="669">
        <f>IF(OR('1C TSsoustraitance'!$D377="",'1C TSsoustraitance'!$E377="OUI",'1C TSsoustraitance'!$AP377=0),0,(('1C TSsoustraitance'!$T377)/'1C TSsoustraitance'!$AP377))</f>
        <v>0</v>
      </c>
      <c r="Q660" s="669">
        <f>IF(OR('1C TSsoustraitance'!$D377="",'1C TSsoustraitance'!$E377="OUI",'1C TSsoustraitance'!$AP377=0),0,(('1C TSsoustraitance'!$U377)/'1C TSsoustraitance'!$AP377))</f>
        <v>0</v>
      </c>
      <c r="R660" s="669">
        <f>IF(OR('1C TSsoustraitance'!$D377="",'1C TSsoustraitance'!$E377="OUI",'1C TSsoustraitance'!$AP377=0),0,(('1C TSsoustraitance'!$V377)/'1C TSsoustraitance'!$AP377))</f>
        <v>0</v>
      </c>
      <c r="S660" s="669">
        <f>IF(OR('1C TSsoustraitance'!$D377="",'1C TSsoustraitance'!$E377="OUI",'1C TSsoustraitance'!$AP377=0),0,(('1C TSsoustraitance'!$W377)/'1C TSsoustraitance'!$AP377))</f>
        <v>0</v>
      </c>
      <c r="T660" s="669">
        <f>IF(OR('1C TSsoustraitance'!$D377="",'1C TSsoustraitance'!$E377="OUI",'1C TSsoustraitance'!$AP377=0),0,(('1C TSsoustraitance'!$X377)/'1C TSsoustraitance'!$AP377))</f>
        <v>0</v>
      </c>
      <c r="U660" s="669">
        <f>IF(OR('1C TSsoustraitance'!$D377="",'1C TSsoustraitance'!$E377="OUI",'1C TSsoustraitance'!$AP377=0),0,(('1C TSsoustraitance'!$Y377)/'1C TSsoustraitance'!$AP377))</f>
        <v>0</v>
      </c>
      <c r="V660" s="669">
        <f>IF(OR('1C TSsoustraitance'!$D377="",'1C TSsoustraitance'!$E377="OUI",'1C TSsoustraitance'!$AP377=0),0,(('1C TSsoustraitance'!$Z377)/'1C TSsoustraitance'!$AP377))</f>
        <v>0</v>
      </c>
      <c r="W660" s="669">
        <f>IF(OR('1C TSsoustraitance'!$D377="",'1C TSsoustraitance'!$E377="OUI",'1C TSsoustraitance'!$AP377=0),0,(('1C TSsoustraitance'!$AA377)/'1C TSsoustraitance'!$AP377))</f>
        <v>0</v>
      </c>
      <c r="X660" s="669">
        <f>IF(OR('1C TSsoustraitance'!$D377="",'1C TSsoustraitance'!$E377="OUI",'1C TSsoustraitance'!$AP377=0),0,(('1C TSsoustraitance'!$AB377)/'1C TSsoustraitance'!$AP377))</f>
        <v>0</v>
      </c>
      <c r="Y660" s="669">
        <f>IF(OR('1C TSsoustraitance'!$D377="",'1C TSsoustraitance'!$E377="OUI",'1C TSsoustraitance'!$AP377=0),0,(('1C TSsoustraitance'!$AC377)/'1C TSsoustraitance'!$AP377))</f>
        <v>0</v>
      </c>
      <c r="Z660" s="669">
        <f>IF(OR('1C TSsoustraitance'!$D377="",'1C TSsoustraitance'!$E377="OUI",'1C TSsoustraitance'!$AP377=0),0,(('1C TSsoustraitance'!$AD377)/'1C TSsoustraitance'!$AP377))</f>
        <v>0</v>
      </c>
      <c r="AA660" s="669">
        <f>IF(OR('1C TSsoustraitance'!$D377="",'1C TSsoustraitance'!$E377="OUI",'1C TSsoustraitance'!$AP377=0),0,(('1C TSsoustraitance'!$AE377)/'1C TSsoustraitance'!$AP377))</f>
        <v>0</v>
      </c>
      <c r="AB660" s="669">
        <f>IF(OR('1C TSsoustraitance'!$D377="",'1C TSsoustraitance'!$E377="OUI",'1C TSsoustraitance'!$AP377=0),0,(('1C TSsoustraitance'!$AF377)/'1C TSsoustraitance'!$AP377))</f>
        <v>0</v>
      </c>
      <c r="AC660" s="669">
        <f>IF(OR('1C TSsoustraitance'!$D377="",'1C TSsoustraitance'!$E377="OUI",'1C TSsoustraitance'!$AP377=0),0,(('1C TSsoustraitance'!$AG377)/'1C TSsoustraitance'!$AP377))</f>
        <v>0</v>
      </c>
      <c r="AD660" s="669">
        <f>IF(OR('1C TSsoustraitance'!$D377="",'1C TSsoustraitance'!$E377="OUI",'1C TSsoustraitance'!$AP377=0),0,(('1C TSsoustraitance'!$AH377)/'1C TSsoustraitance'!$AP377))</f>
        <v>0</v>
      </c>
      <c r="AE660" s="669">
        <f>IF(OR('1C TSsoustraitance'!$D377="",'1C TSsoustraitance'!$E377="OUI",'1C TSsoustraitance'!$AP377=0),0,(('1C TSsoustraitance'!$AI377)/'1C TSsoustraitance'!$AP377))</f>
        <v>0</v>
      </c>
      <c r="AF660" s="669">
        <f>IF(OR('1C TSsoustraitance'!$D377="",'1C TSsoustraitance'!$E377="OUI",'1C TSsoustraitance'!$AP377=0),0,(('1C TSsoustraitance'!$AJ377)/'1C TSsoustraitance'!$AP377))</f>
        <v>0</v>
      </c>
      <c r="AG660" s="669">
        <f>IF(OR('1C TSsoustraitance'!$D377="",'1C TSsoustraitance'!$E377="OUI",'1C TSsoustraitance'!$AP377=0),0,(('1C TSsoustraitance'!$AK377)/'1C TSsoustraitance'!$AP377))</f>
        <v>0</v>
      </c>
      <c r="AH660" s="669">
        <f>IF(OR('1C TSsoustraitance'!$D377="",'1C TSsoustraitance'!$E377="OUI",'1C TSsoustraitance'!$AP377=0),0,(('1C TSsoustraitance'!$AL377)/'1C TSsoustraitance'!$AP377))</f>
        <v>0</v>
      </c>
      <c r="AI660" s="669">
        <f>IF(OR('1C TSsoustraitance'!$D377="",'1C TSsoustraitance'!$E377="OUI",'1C TSsoustraitance'!$AP377=0),0,(('1C TSsoustraitance'!$AM377)/'1C TSsoustraitance'!$AP377))</f>
        <v>0</v>
      </c>
      <c r="AJ660" s="669">
        <f>IF(OR('1C TSsoustraitance'!$D377="",'1C TSsoustraitance'!$E377="OUI",'1C TSsoustraitance'!$AP377=0),0,(('1C TSsoustraitance'!$AN377)/'1C TSsoustraitance'!$AP377))</f>
        <v>0</v>
      </c>
      <c r="AK660" s="669">
        <f t="shared" si="147"/>
        <v>0</v>
      </c>
      <c r="AL660" s="668">
        <f t="shared" si="148"/>
        <v>0</v>
      </c>
      <c r="AM660" s="670">
        <f>IF(Tableau7[[#This Row],[N° pièce]]="",0,(Tableau7[[#This Row],[hors TVA]]+(Tableau7[[#This Row],[hors TVA]]*Tableau7[[#This Row],[Taux TVA]])-(Tableau7[[#This Row],[hors TVA]]*Tableau7[[#This Row],[Taux TVA]]*Tableau7[[#This Row],[Régime TVA: Récupération]]))*Tableau7[[#This Row],[Type 1]])</f>
        <v>0</v>
      </c>
      <c r="AN660" s="670">
        <f>IF(Tableau7[[#This Row],[N° pièce]]="",0,IF($K$2="pôle",((Tableau7[[#This Row],[hors TVA]]+(Tableau7[[#This Row],[hors TVA]]*Tableau7[[#This Row],[Taux TVA]])-(Tableau7[[#This Row],[hors TVA]]*Tableau7[[#This Row],[Taux TVA]]*Tableau7[[#This Row],[Régime TVA: Récupération]]))*Tableau7[[#This Row],[Type 2]]),0))</f>
        <v>0</v>
      </c>
      <c r="AO660" s="670">
        <f t="shared" si="151"/>
        <v>0</v>
      </c>
      <c r="AP660" s="255">
        <f t="shared" si="149"/>
        <v>0</v>
      </c>
      <c r="AQ660" s="506">
        <f t="shared" si="154"/>
        <v>0</v>
      </c>
      <c r="AR660" s="671"/>
      <c r="AS660" s="512"/>
      <c r="AT660" s="513" t="str">
        <f>IF(('1C TSsoustraitance'!AP377*FICHE!C$14&lt;J660),"Forfait limité à "&amp;FICHE!C$14&amp;"€/jour","")</f>
        <v/>
      </c>
      <c r="AU660" s="797"/>
      <c r="AV660" s="484"/>
      <c r="AW660" s="484"/>
      <c r="AX660" s="484"/>
      <c r="AY660" s="484"/>
      <c r="AZ660" s="484"/>
      <c r="BA660" s="4"/>
      <c r="BB660" s="4"/>
      <c r="BC660" s="4"/>
      <c r="BD660" s="4"/>
      <c r="BE660" s="4"/>
      <c r="BF660" s="4"/>
      <c r="BG660" s="4"/>
      <c r="BH660" s="4"/>
      <c r="BI660" s="4"/>
      <c r="BJ660" s="4"/>
      <c r="BK660" s="4"/>
      <c r="BL660" s="4"/>
      <c r="BM660" s="4"/>
      <c r="BN660" s="4"/>
      <c r="BO660" s="4"/>
      <c r="BP660" s="4"/>
      <c r="BQ660" s="4"/>
      <c r="BR660" s="4"/>
      <c r="BS660" s="4"/>
      <c r="BT660" s="4"/>
      <c r="BU660" s="4"/>
      <c r="BV660" s="4"/>
      <c r="BW660" s="4"/>
      <c r="BX660" s="4"/>
      <c r="BY660" s="4"/>
      <c r="BZ660" s="4"/>
      <c r="CA660" s="4"/>
      <c r="CB660" s="4"/>
      <c r="CC660" s="4"/>
      <c r="CD660" s="4"/>
      <c r="CE660" s="4"/>
      <c r="CF660" s="4"/>
      <c r="CG660" s="4"/>
      <c r="CH660" s="4"/>
      <c r="CI660" s="4"/>
      <c r="CJ660" s="4"/>
      <c r="CK660" s="4"/>
      <c r="CL660" s="4"/>
      <c r="CM660" s="4"/>
      <c r="CN660" s="4"/>
      <c r="CO660" s="4"/>
      <c r="CP660" s="4"/>
      <c r="CQ660" s="4"/>
      <c r="CR660" s="4"/>
      <c r="CS660" s="4"/>
      <c r="CT660" s="4"/>
      <c r="CU660" s="4"/>
      <c r="CV660" s="4"/>
      <c r="CW660" s="4"/>
      <c r="CX660" s="4"/>
      <c r="CY660" s="4"/>
      <c r="CZ660" s="4"/>
      <c r="DA660" s="4"/>
      <c r="DB660" s="4"/>
      <c r="DC660" s="4"/>
      <c r="DD660" s="4"/>
      <c r="DE660" s="4"/>
      <c r="DF660" s="4"/>
      <c r="DG660" s="4"/>
      <c r="DH660" s="4"/>
      <c r="DI660" s="4"/>
      <c r="DJ660" s="4"/>
      <c r="DK660" s="4"/>
      <c r="DL660" s="4"/>
      <c r="DM660" s="4"/>
      <c r="DN660" s="4"/>
      <c r="DO660" s="4"/>
      <c r="DP660" s="4"/>
      <c r="DQ660" s="4"/>
      <c r="DR660" s="4"/>
      <c r="DS660" s="4"/>
      <c r="DT660" s="4"/>
      <c r="DU660" s="4"/>
      <c r="DV660" s="4"/>
      <c r="DW660" s="4"/>
      <c r="DX660" s="4"/>
      <c r="DY660" s="4"/>
      <c r="DZ660" s="4"/>
      <c r="EA660" s="4"/>
      <c r="EB660" s="4"/>
      <c r="EC660" s="4"/>
      <c r="ED660" s="4"/>
      <c r="EE660" s="4"/>
      <c r="EF660" s="4"/>
      <c r="EG660" s="4"/>
      <c r="EH660" s="4"/>
      <c r="EI660" s="4"/>
      <c r="EJ660" s="4"/>
      <c r="EK660" s="4"/>
      <c r="EL660" s="4"/>
      <c r="EM660" s="4"/>
      <c r="EN660" s="4"/>
      <c r="EO660" s="4"/>
      <c r="EP660" s="4"/>
      <c r="EQ660" s="4"/>
      <c r="ER660" s="4"/>
      <c r="ES660" s="4"/>
      <c r="ET660" s="4"/>
      <c r="EU660" s="4"/>
      <c r="EV660" s="4"/>
      <c r="EW660" s="4"/>
      <c r="EX660" s="4"/>
      <c r="EY660" s="4"/>
      <c r="EZ660" s="4"/>
      <c r="FA660" s="4"/>
      <c r="FB660" s="4"/>
      <c r="FC660" s="4"/>
      <c r="FD660" s="4"/>
      <c r="FE660" s="4"/>
      <c r="FF660" s="4"/>
      <c r="FG660" s="4"/>
      <c r="FH660" s="4"/>
      <c r="FI660" s="4"/>
      <c r="FJ660" s="4"/>
      <c r="FK660" s="4"/>
      <c r="FL660" s="4"/>
      <c r="FM660" s="4"/>
      <c r="FN660" s="4"/>
      <c r="FO660" s="4"/>
      <c r="FP660" s="4"/>
      <c r="FQ660" s="4"/>
      <c r="FR660" s="4"/>
      <c r="FS660" s="4"/>
      <c r="FT660" s="4"/>
      <c r="FU660" s="4"/>
      <c r="FV660" s="4"/>
      <c r="FW660" s="4"/>
      <c r="FX660" s="4"/>
      <c r="FY660" s="4"/>
      <c r="FZ660" s="4"/>
      <c r="GA660" s="4"/>
      <c r="GB660" s="4"/>
      <c r="GC660" s="4"/>
      <c r="GD660" s="4"/>
      <c r="GE660" s="4"/>
      <c r="GF660" s="4"/>
      <c r="GG660" s="4"/>
      <c r="GH660" s="4"/>
      <c r="GI660" s="4"/>
      <c r="GJ660" s="4"/>
      <c r="GK660" s="4"/>
      <c r="GL660" s="4"/>
      <c r="GM660" s="4"/>
      <c r="GN660" s="4"/>
      <c r="GO660" s="4"/>
      <c r="GP660" s="4"/>
      <c r="GQ660" s="4"/>
      <c r="GR660" s="4"/>
      <c r="GS660" s="4"/>
      <c r="GT660" s="4"/>
      <c r="GU660" s="4"/>
      <c r="GV660" s="4"/>
      <c r="GW660" s="4"/>
      <c r="GX660" s="4"/>
      <c r="GY660" s="4"/>
      <c r="GZ660" s="4"/>
      <c r="HA660" s="4"/>
      <c r="HB660" s="4"/>
      <c r="HC660" s="4"/>
    </row>
    <row r="661" spans="1:211" s="380" customFormat="1" ht="13.9" customHeight="1">
      <c r="A661" s="828" t="str">
        <f>IF('1C TSsoustraitance'!$A378&lt;&gt;0,'1C TSsoustraitance'!$A378,"")</f>
        <v/>
      </c>
      <c r="B661" s="530"/>
      <c r="C661" s="513" t="str">
        <f>IF('1C TSsoustraitance'!$A378&lt;&gt;0,'1C TSsoustraitance'!$B378,"")</f>
        <v/>
      </c>
      <c r="D661" s="513" t="str">
        <f>IF('1C TSsoustraitance'!$A378&lt;&gt;0,'1C TSsoustraitance'!$C378,"")</f>
        <v/>
      </c>
      <c r="E661" s="684"/>
      <c r="F661" s="685"/>
      <c r="G661" s="666">
        <f>'1C TSsoustraitance'!$D378</f>
        <v>0</v>
      </c>
      <c r="H661" s="533">
        <v>0.21</v>
      </c>
      <c r="I661" s="533">
        <v>1</v>
      </c>
      <c r="J661" s="534"/>
      <c r="K661" s="667">
        <f t="shared" si="146"/>
        <v>0</v>
      </c>
      <c r="L661" s="668">
        <f>IF(OR('1C TSsoustraitance'!$D378="",'1C TSsoustraitance'!$AP378=0),0,IF(AND('1C TSsoustraitance'!$D378&lt;&gt;"",$K$2="Pôle",'1C TSsoustraitance'!$E378="OUI"),(('1C TSsoustraitance'!$F378+'1C TSsoustraitance'!$G378+'1C TSsoustraitance'!$H378+'1C TSsoustraitance'!$I378+'1C TSsoustraitance'!$M378)/'1C TSsoustraitance'!$R378),IF(AND('1C TSsoustraitance'!$D378&lt;&gt;"",$K$2="Pôle",'1C TSsoustraitance'!$E378="NON"),(('1C TSsoustraitance'!$F378+'1C TSsoustraitance'!$G378+'1C TSsoustraitance'!$H378+'1C TSsoustraitance'!$I378+'1C TSsoustraitance'!$M378)/'1C TSsoustraitance'!$AP378),IF(AND('1C TSsoustraitance'!$D378&lt;&gt;"",$K$2&lt;&gt;"Pôle",'1C TSsoustraitance'!$E378="OUI"),(('1C TSsoustraitance'!$F378+'1C TSsoustraitance'!$G378+'1C TSsoustraitance'!$H378+'1C TSsoustraitance'!$I378+'1C TSsoustraitance'!$J378+'1C TSsoustraitance'!$K378+'1C TSsoustraitance'!$L378+'1C TSsoustraitance'!$M378+'1C TSsoustraitance'!$N378+'1C TSsoustraitance'!$O378+'1C TSsoustraitance'!$P378+'1C TSsoustraitance'!$Q378)/'1C TSsoustraitance'!$R378),IF(AND('1C TSsoustraitance'!$D378&lt;&gt;"",$K$2&lt;&gt;"Pôle",'1C TSsoustraitance'!$E378="NON"),(('1C TSsoustraitance'!$F378+'1C TSsoustraitance'!$G378+'1C TSsoustraitance'!$H378+'1C TSsoustraitance'!$I378+'1C TSsoustraitance'!$J378+'1C TSsoustraitance'!$K378+'1C TSsoustraitance'!$L378+'1C TSsoustraitance'!$M378+'1C TSsoustraitance'!$N378+'1C TSsoustraitance'!$O378+'1C TSsoustraitance'!$P378+'1C TSsoustraitance'!$Q378))/'1C TSsoustraitance'!$AP378)))))</f>
        <v>0</v>
      </c>
      <c r="M661" s="668">
        <f>IF(OR('1C TSsoustraitance'!$D378="",'1C TSsoustraitance'!AP$13=0),0,IF(AND('1C TSsoustraitance'!$D378&lt;&gt;"",$K$2="Pôle",'1C TSsoustraitance'!$E378="OUI"),(('1C TSsoustraitance'!$J378+'1C TSsoustraitance'!$K378+'1C TSsoustraitance'!$L378)/'1C TSsoustraitance'!$R378),IF(AND('1C TSsoustraitance'!$D378&lt;&gt;"",$K$2="Pôle",'1C TSsoustraitance'!$E378="NON"),(('1C TSsoustraitance'!$J378+'1C TSsoustraitance'!$K378+'1C TSsoustraitance'!$L378)/'1C TSsoustraitance'!$AP378),IF(AND('1C TSsoustraitance'!$D378&lt;&gt;"",$K$2&lt;&gt;"Pôle"),0))))</f>
        <v>0</v>
      </c>
      <c r="N661" s="668">
        <f t="shared" si="153"/>
        <v>0</v>
      </c>
      <c r="O661" s="669">
        <f>IF(OR('1C TSsoustraitance'!$D378="",'1C TSsoustraitance'!$E378="OUI",'1C TSsoustraitance'!$AP378=0),0,(('1C TSsoustraitance'!$S378)/'1C TSsoustraitance'!$AP378))</f>
        <v>0</v>
      </c>
      <c r="P661" s="669">
        <f>IF(OR('1C TSsoustraitance'!$D378="",'1C TSsoustraitance'!$E378="OUI",'1C TSsoustraitance'!$AP378=0),0,(('1C TSsoustraitance'!$T378)/'1C TSsoustraitance'!$AP378))</f>
        <v>0</v>
      </c>
      <c r="Q661" s="669">
        <f>IF(OR('1C TSsoustraitance'!$D378="",'1C TSsoustraitance'!$E378="OUI",'1C TSsoustraitance'!$AP378=0),0,(('1C TSsoustraitance'!$U378)/'1C TSsoustraitance'!$AP378))</f>
        <v>0</v>
      </c>
      <c r="R661" s="669">
        <f>IF(OR('1C TSsoustraitance'!$D378="",'1C TSsoustraitance'!$E378="OUI",'1C TSsoustraitance'!$AP378=0),0,(('1C TSsoustraitance'!$V378)/'1C TSsoustraitance'!$AP378))</f>
        <v>0</v>
      </c>
      <c r="S661" s="669">
        <f>IF(OR('1C TSsoustraitance'!$D378="",'1C TSsoustraitance'!$E378="OUI",'1C TSsoustraitance'!$AP378=0),0,(('1C TSsoustraitance'!$W378)/'1C TSsoustraitance'!$AP378))</f>
        <v>0</v>
      </c>
      <c r="T661" s="669">
        <f>IF(OR('1C TSsoustraitance'!$D378="",'1C TSsoustraitance'!$E378="OUI",'1C TSsoustraitance'!$AP378=0),0,(('1C TSsoustraitance'!$X378)/'1C TSsoustraitance'!$AP378))</f>
        <v>0</v>
      </c>
      <c r="U661" s="669">
        <f>IF(OR('1C TSsoustraitance'!$D378="",'1C TSsoustraitance'!$E378="OUI",'1C TSsoustraitance'!$AP378=0),0,(('1C TSsoustraitance'!$Y378)/'1C TSsoustraitance'!$AP378))</f>
        <v>0</v>
      </c>
      <c r="V661" s="669">
        <f>IF(OR('1C TSsoustraitance'!$D378="",'1C TSsoustraitance'!$E378="OUI",'1C TSsoustraitance'!$AP378=0),0,(('1C TSsoustraitance'!$Z378)/'1C TSsoustraitance'!$AP378))</f>
        <v>0</v>
      </c>
      <c r="W661" s="669">
        <f>IF(OR('1C TSsoustraitance'!$D378="",'1C TSsoustraitance'!$E378="OUI",'1C TSsoustraitance'!$AP378=0),0,(('1C TSsoustraitance'!$AA378)/'1C TSsoustraitance'!$AP378))</f>
        <v>0</v>
      </c>
      <c r="X661" s="669">
        <f>IF(OR('1C TSsoustraitance'!$D378="",'1C TSsoustraitance'!$E378="OUI",'1C TSsoustraitance'!$AP378=0),0,(('1C TSsoustraitance'!$AB378)/'1C TSsoustraitance'!$AP378))</f>
        <v>0</v>
      </c>
      <c r="Y661" s="669">
        <f>IF(OR('1C TSsoustraitance'!$D378="",'1C TSsoustraitance'!$E378="OUI",'1C TSsoustraitance'!$AP378=0),0,(('1C TSsoustraitance'!$AC378)/'1C TSsoustraitance'!$AP378))</f>
        <v>0</v>
      </c>
      <c r="Z661" s="669">
        <f>IF(OR('1C TSsoustraitance'!$D378="",'1C TSsoustraitance'!$E378="OUI",'1C TSsoustraitance'!$AP378=0),0,(('1C TSsoustraitance'!$AD378)/'1C TSsoustraitance'!$AP378))</f>
        <v>0</v>
      </c>
      <c r="AA661" s="669">
        <f>IF(OR('1C TSsoustraitance'!$D378="",'1C TSsoustraitance'!$E378="OUI",'1C TSsoustraitance'!$AP378=0),0,(('1C TSsoustraitance'!$AE378)/'1C TSsoustraitance'!$AP378))</f>
        <v>0</v>
      </c>
      <c r="AB661" s="669">
        <f>IF(OR('1C TSsoustraitance'!$D378="",'1C TSsoustraitance'!$E378="OUI",'1C TSsoustraitance'!$AP378=0),0,(('1C TSsoustraitance'!$AF378)/'1C TSsoustraitance'!$AP378))</f>
        <v>0</v>
      </c>
      <c r="AC661" s="669">
        <f>IF(OR('1C TSsoustraitance'!$D378="",'1C TSsoustraitance'!$E378="OUI",'1C TSsoustraitance'!$AP378=0),0,(('1C TSsoustraitance'!$AG378)/'1C TSsoustraitance'!$AP378))</f>
        <v>0</v>
      </c>
      <c r="AD661" s="669">
        <f>IF(OR('1C TSsoustraitance'!$D378="",'1C TSsoustraitance'!$E378="OUI",'1C TSsoustraitance'!$AP378=0),0,(('1C TSsoustraitance'!$AH378)/'1C TSsoustraitance'!$AP378))</f>
        <v>0</v>
      </c>
      <c r="AE661" s="669">
        <f>IF(OR('1C TSsoustraitance'!$D378="",'1C TSsoustraitance'!$E378="OUI",'1C TSsoustraitance'!$AP378=0),0,(('1C TSsoustraitance'!$AI378)/'1C TSsoustraitance'!$AP378))</f>
        <v>0</v>
      </c>
      <c r="AF661" s="669">
        <f>IF(OR('1C TSsoustraitance'!$D378="",'1C TSsoustraitance'!$E378="OUI",'1C TSsoustraitance'!$AP378=0),0,(('1C TSsoustraitance'!$AJ378)/'1C TSsoustraitance'!$AP378))</f>
        <v>0</v>
      </c>
      <c r="AG661" s="669">
        <f>IF(OR('1C TSsoustraitance'!$D378="",'1C TSsoustraitance'!$E378="OUI",'1C TSsoustraitance'!$AP378=0),0,(('1C TSsoustraitance'!$AK378)/'1C TSsoustraitance'!$AP378))</f>
        <v>0</v>
      </c>
      <c r="AH661" s="669">
        <f>IF(OR('1C TSsoustraitance'!$D378="",'1C TSsoustraitance'!$E378="OUI",'1C TSsoustraitance'!$AP378=0),0,(('1C TSsoustraitance'!$AL378)/'1C TSsoustraitance'!$AP378))</f>
        <v>0</v>
      </c>
      <c r="AI661" s="669">
        <f>IF(OR('1C TSsoustraitance'!$D378="",'1C TSsoustraitance'!$E378="OUI",'1C TSsoustraitance'!$AP378=0),0,(('1C TSsoustraitance'!$AM378)/'1C TSsoustraitance'!$AP378))</f>
        <v>0</v>
      </c>
      <c r="AJ661" s="669">
        <f>IF(OR('1C TSsoustraitance'!$D378="",'1C TSsoustraitance'!$E378="OUI",'1C TSsoustraitance'!$AP378=0),0,(('1C TSsoustraitance'!$AN378)/'1C TSsoustraitance'!$AP378))</f>
        <v>0</v>
      </c>
      <c r="AK661" s="669">
        <f t="shared" si="147"/>
        <v>0</v>
      </c>
      <c r="AL661" s="668">
        <f t="shared" si="148"/>
        <v>0</v>
      </c>
      <c r="AM661" s="670">
        <f>IF(Tableau7[[#This Row],[N° pièce]]="",0,(Tableau7[[#This Row],[hors TVA]]+(Tableau7[[#This Row],[hors TVA]]*Tableau7[[#This Row],[Taux TVA]])-(Tableau7[[#This Row],[hors TVA]]*Tableau7[[#This Row],[Taux TVA]]*Tableau7[[#This Row],[Régime TVA: Récupération]]))*Tableau7[[#This Row],[Type 1]])</f>
        <v>0</v>
      </c>
      <c r="AN661" s="670">
        <f>IF(Tableau7[[#This Row],[N° pièce]]="",0,IF($K$2="pôle",((Tableau7[[#This Row],[hors TVA]]+(Tableau7[[#This Row],[hors TVA]]*Tableau7[[#This Row],[Taux TVA]])-(Tableau7[[#This Row],[hors TVA]]*Tableau7[[#This Row],[Taux TVA]]*Tableau7[[#This Row],[Régime TVA: Récupération]]))*Tableau7[[#This Row],[Type 2]]),0))</f>
        <v>0</v>
      </c>
      <c r="AO661" s="670">
        <f t="shared" si="151"/>
        <v>0</v>
      </c>
      <c r="AP661" s="255">
        <f t="shared" si="149"/>
        <v>0</v>
      </c>
      <c r="AQ661" s="506">
        <f t="shared" si="154"/>
        <v>0</v>
      </c>
      <c r="AR661" s="671"/>
      <c r="AS661" s="512"/>
      <c r="AT661" s="513" t="str">
        <f>IF(('1C TSsoustraitance'!AP378*FICHE!C$14&lt;J661),"Forfait limité à "&amp;FICHE!C$14&amp;"€/jour","")</f>
        <v/>
      </c>
      <c r="AU661" s="797"/>
      <c r="AV661" s="484"/>
      <c r="AW661" s="484"/>
      <c r="AX661" s="484"/>
      <c r="AY661" s="484"/>
      <c r="AZ661" s="484"/>
      <c r="BA661" s="4"/>
      <c r="BB661" s="4"/>
      <c r="BC661" s="4"/>
      <c r="BD661" s="4"/>
      <c r="BE661" s="4"/>
      <c r="BF661" s="4"/>
      <c r="BG661" s="4"/>
      <c r="BH661" s="4"/>
      <c r="BI661" s="4"/>
      <c r="BJ661" s="4"/>
      <c r="BK661" s="4"/>
      <c r="BL661" s="4"/>
      <c r="BM661" s="4"/>
      <c r="BN661" s="4"/>
      <c r="BO661" s="4"/>
      <c r="BP661" s="4"/>
      <c r="BQ661" s="4"/>
      <c r="BR661" s="4"/>
      <c r="BS661" s="4"/>
      <c r="BT661" s="4"/>
      <c r="BU661" s="4"/>
      <c r="BV661" s="4"/>
      <c r="BW661" s="4"/>
      <c r="BX661" s="4"/>
      <c r="BY661" s="4"/>
      <c r="BZ661" s="4"/>
      <c r="CA661" s="4"/>
      <c r="CB661" s="4"/>
      <c r="CC661" s="4"/>
      <c r="CD661" s="4"/>
      <c r="CE661" s="4"/>
      <c r="CF661" s="4"/>
      <c r="CG661" s="4"/>
      <c r="CH661" s="4"/>
      <c r="CI661" s="4"/>
      <c r="CJ661" s="4"/>
      <c r="CK661" s="4"/>
      <c r="CL661" s="4"/>
      <c r="CM661" s="4"/>
      <c r="CN661" s="4"/>
      <c r="CO661" s="4"/>
      <c r="CP661" s="4"/>
      <c r="CQ661" s="4"/>
      <c r="CR661" s="4"/>
      <c r="CS661" s="4"/>
      <c r="CT661" s="4"/>
      <c r="CU661" s="4"/>
      <c r="CV661" s="4"/>
      <c r="CW661" s="4"/>
      <c r="CX661" s="4"/>
      <c r="CY661" s="4"/>
      <c r="CZ661" s="4"/>
      <c r="DA661" s="4"/>
      <c r="DB661" s="4"/>
      <c r="DC661" s="4"/>
      <c r="DD661" s="4"/>
      <c r="DE661" s="4"/>
      <c r="DF661" s="4"/>
      <c r="DG661" s="4"/>
      <c r="DH661" s="4"/>
      <c r="DI661" s="4"/>
      <c r="DJ661" s="4"/>
      <c r="DK661" s="4"/>
      <c r="DL661" s="4"/>
      <c r="DM661" s="4"/>
      <c r="DN661" s="4"/>
      <c r="DO661" s="4"/>
      <c r="DP661" s="4"/>
      <c r="DQ661" s="4"/>
      <c r="DR661" s="4"/>
      <c r="DS661" s="4"/>
      <c r="DT661" s="4"/>
      <c r="DU661" s="4"/>
      <c r="DV661" s="4"/>
      <c r="DW661" s="4"/>
      <c r="DX661" s="4"/>
      <c r="DY661" s="4"/>
      <c r="DZ661" s="4"/>
      <c r="EA661" s="4"/>
      <c r="EB661" s="4"/>
      <c r="EC661" s="4"/>
      <c r="ED661" s="4"/>
      <c r="EE661" s="4"/>
      <c r="EF661" s="4"/>
      <c r="EG661" s="4"/>
      <c r="EH661" s="4"/>
      <c r="EI661" s="4"/>
      <c r="EJ661" s="4"/>
      <c r="EK661" s="4"/>
      <c r="EL661" s="4"/>
      <c r="EM661" s="4"/>
      <c r="EN661" s="4"/>
      <c r="EO661" s="4"/>
      <c r="EP661" s="4"/>
      <c r="EQ661" s="4"/>
      <c r="ER661" s="4"/>
      <c r="ES661" s="4"/>
      <c r="ET661" s="4"/>
      <c r="EU661" s="4"/>
      <c r="EV661" s="4"/>
      <c r="EW661" s="4"/>
      <c r="EX661" s="4"/>
      <c r="EY661" s="4"/>
      <c r="EZ661" s="4"/>
      <c r="FA661" s="4"/>
      <c r="FB661" s="4"/>
      <c r="FC661" s="4"/>
      <c r="FD661" s="4"/>
      <c r="FE661" s="4"/>
      <c r="FF661" s="4"/>
      <c r="FG661" s="4"/>
      <c r="FH661" s="4"/>
      <c r="FI661" s="4"/>
      <c r="FJ661" s="4"/>
      <c r="FK661" s="4"/>
      <c r="FL661" s="4"/>
      <c r="FM661" s="4"/>
      <c r="FN661" s="4"/>
      <c r="FO661" s="4"/>
      <c r="FP661" s="4"/>
      <c r="FQ661" s="4"/>
      <c r="FR661" s="4"/>
      <c r="FS661" s="4"/>
      <c r="FT661" s="4"/>
      <c r="FU661" s="4"/>
      <c r="FV661" s="4"/>
      <c r="FW661" s="4"/>
      <c r="FX661" s="4"/>
      <c r="FY661" s="4"/>
      <c r="FZ661" s="4"/>
      <c r="GA661" s="4"/>
      <c r="GB661" s="4"/>
      <c r="GC661" s="4"/>
      <c r="GD661" s="4"/>
      <c r="GE661" s="4"/>
      <c r="GF661" s="4"/>
      <c r="GG661" s="4"/>
      <c r="GH661" s="4"/>
      <c r="GI661" s="4"/>
      <c r="GJ661" s="4"/>
      <c r="GK661" s="4"/>
      <c r="GL661" s="4"/>
      <c r="GM661" s="4"/>
      <c r="GN661" s="4"/>
      <c r="GO661" s="4"/>
      <c r="GP661" s="4"/>
      <c r="GQ661" s="4"/>
      <c r="GR661" s="4"/>
      <c r="GS661" s="4"/>
      <c r="GT661" s="4"/>
      <c r="GU661" s="4"/>
      <c r="GV661" s="4"/>
      <c r="GW661" s="4"/>
      <c r="GX661" s="4"/>
      <c r="GY661" s="4"/>
      <c r="GZ661" s="4"/>
      <c r="HA661" s="4"/>
      <c r="HB661" s="4"/>
      <c r="HC661" s="4"/>
    </row>
    <row r="662" spans="1:211" s="380" customFormat="1" ht="13.9" customHeight="1">
      <c r="A662" s="828" t="str">
        <f>IF('1C TSsoustraitance'!$A379&lt;&gt;0,'1C TSsoustraitance'!$A379,"")</f>
        <v/>
      </c>
      <c r="B662" s="530"/>
      <c r="C662" s="513" t="str">
        <f>IF('1C TSsoustraitance'!$A379&lt;&gt;0,'1C TSsoustraitance'!$B379,"")</f>
        <v/>
      </c>
      <c r="D662" s="513" t="str">
        <f>IF('1C TSsoustraitance'!$A379&lt;&gt;0,'1C TSsoustraitance'!$C379,"")</f>
        <v/>
      </c>
      <c r="E662" s="684"/>
      <c r="F662" s="685"/>
      <c r="G662" s="666">
        <f>'1C TSsoustraitance'!$D379</f>
        <v>0</v>
      </c>
      <c r="H662" s="533">
        <v>0.21</v>
      </c>
      <c r="I662" s="533">
        <v>1</v>
      </c>
      <c r="J662" s="534"/>
      <c r="K662" s="667">
        <f t="shared" si="146"/>
        <v>0</v>
      </c>
      <c r="L662" s="668">
        <f>IF(OR('1C TSsoustraitance'!$D379="",'1C TSsoustraitance'!$AP379=0),0,IF(AND('1C TSsoustraitance'!$D379&lt;&gt;"",$K$2="Pôle",'1C TSsoustraitance'!$E379="OUI"),(('1C TSsoustraitance'!$F379+'1C TSsoustraitance'!$G379+'1C TSsoustraitance'!$H379+'1C TSsoustraitance'!$I379+'1C TSsoustraitance'!$M379)/'1C TSsoustraitance'!$R379),IF(AND('1C TSsoustraitance'!$D379&lt;&gt;"",$K$2="Pôle",'1C TSsoustraitance'!$E379="NON"),(('1C TSsoustraitance'!$F379+'1C TSsoustraitance'!$G379+'1C TSsoustraitance'!$H379+'1C TSsoustraitance'!$I379+'1C TSsoustraitance'!$M379)/'1C TSsoustraitance'!$AP379),IF(AND('1C TSsoustraitance'!$D379&lt;&gt;"",$K$2&lt;&gt;"Pôle",'1C TSsoustraitance'!$E379="OUI"),(('1C TSsoustraitance'!$F379+'1C TSsoustraitance'!$G379+'1C TSsoustraitance'!$H379+'1C TSsoustraitance'!$I379+'1C TSsoustraitance'!$J379+'1C TSsoustraitance'!$K379+'1C TSsoustraitance'!$L379+'1C TSsoustraitance'!$M379+'1C TSsoustraitance'!$N379+'1C TSsoustraitance'!$O379+'1C TSsoustraitance'!$P379+'1C TSsoustraitance'!$Q379)/'1C TSsoustraitance'!$R379),IF(AND('1C TSsoustraitance'!$D379&lt;&gt;"",$K$2&lt;&gt;"Pôle",'1C TSsoustraitance'!$E379="NON"),(('1C TSsoustraitance'!$F379+'1C TSsoustraitance'!$G379+'1C TSsoustraitance'!$H379+'1C TSsoustraitance'!$I379+'1C TSsoustraitance'!$J379+'1C TSsoustraitance'!$K379+'1C TSsoustraitance'!$L379+'1C TSsoustraitance'!$M379+'1C TSsoustraitance'!$N379+'1C TSsoustraitance'!$O379+'1C TSsoustraitance'!$P379+'1C TSsoustraitance'!$Q379))/'1C TSsoustraitance'!$AP379)))))</f>
        <v>0</v>
      </c>
      <c r="M662" s="668">
        <f>IF(OR('1C TSsoustraitance'!$D379="",'1C TSsoustraitance'!AP$13=0),0,IF(AND('1C TSsoustraitance'!$D379&lt;&gt;"",$K$2="Pôle",'1C TSsoustraitance'!$E379="OUI"),(('1C TSsoustraitance'!$J379+'1C TSsoustraitance'!$K379+'1C TSsoustraitance'!$L379)/'1C TSsoustraitance'!$R379),IF(AND('1C TSsoustraitance'!$D379&lt;&gt;"",$K$2="Pôle",'1C TSsoustraitance'!$E379="NON"),(('1C TSsoustraitance'!$J379+'1C TSsoustraitance'!$K379+'1C TSsoustraitance'!$L379)/'1C TSsoustraitance'!$AP379),IF(AND('1C TSsoustraitance'!$D379&lt;&gt;"",$K$2&lt;&gt;"Pôle"),0))))</f>
        <v>0</v>
      </c>
      <c r="N662" s="668">
        <f t="shared" si="153"/>
        <v>0</v>
      </c>
      <c r="O662" s="669">
        <f>IF(OR('1C TSsoustraitance'!$D379="",'1C TSsoustraitance'!$E379="OUI",'1C TSsoustraitance'!$AP379=0),0,(('1C TSsoustraitance'!$S379)/'1C TSsoustraitance'!$AP379))</f>
        <v>0</v>
      </c>
      <c r="P662" s="669">
        <f>IF(OR('1C TSsoustraitance'!$D379="",'1C TSsoustraitance'!$E379="OUI",'1C TSsoustraitance'!$AP379=0),0,(('1C TSsoustraitance'!$T379)/'1C TSsoustraitance'!$AP379))</f>
        <v>0</v>
      </c>
      <c r="Q662" s="669">
        <f>IF(OR('1C TSsoustraitance'!$D379="",'1C TSsoustraitance'!$E379="OUI",'1C TSsoustraitance'!$AP379=0),0,(('1C TSsoustraitance'!$U379)/'1C TSsoustraitance'!$AP379))</f>
        <v>0</v>
      </c>
      <c r="R662" s="669">
        <f>IF(OR('1C TSsoustraitance'!$D379="",'1C TSsoustraitance'!$E379="OUI",'1C TSsoustraitance'!$AP379=0),0,(('1C TSsoustraitance'!$V379)/'1C TSsoustraitance'!$AP379))</f>
        <v>0</v>
      </c>
      <c r="S662" s="669">
        <f>IF(OR('1C TSsoustraitance'!$D379="",'1C TSsoustraitance'!$E379="OUI",'1C TSsoustraitance'!$AP379=0),0,(('1C TSsoustraitance'!$W379)/'1C TSsoustraitance'!$AP379))</f>
        <v>0</v>
      </c>
      <c r="T662" s="669">
        <f>IF(OR('1C TSsoustraitance'!$D379="",'1C TSsoustraitance'!$E379="OUI",'1C TSsoustraitance'!$AP379=0),0,(('1C TSsoustraitance'!$X379)/'1C TSsoustraitance'!$AP379))</f>
        <v>0</v>
      </c>
      <c r="U662" s="669">
        <f>IF(OR('1C TSsoustraitance'!$D379="",'1C TSsoustraitance'!$E379="OUI",'1C TSsoustraitance'!$AP379=0),0,(('1C TSsoustraitance'!$Y379)/'1C TSsoustraitance'!$AP379))</f>
        <v>0</v>
      </c>
      <c r="V662" s="669">
        <f>IF(OR('1C TSsoustraitance'!$D379="",'1C TSsoustraitance'!$E379="OUI",'1C TSsoustraitance'!$AP379=0),0,(('1C TSsoustraitance'!$Z379)/'1C TSsoustraitance'!$AP379))</f>
        <v>0</v>
      </c>
      <c r="W662" s="669">
        <f>IF(OR('1C TSsoustraitance'!$D379="",'1C TSsoustraitance'!$E379="OUI",'1C TSsoustraitance'!$AP379=0),0,(('1C TSsoustraitance'!$AA379)/'1C TSsoustraitance'!$AP379))</f>
        <v>0</v>
      </c>
      <c r="X662" s="669">
        <f>IF(OR('1C TSsoustraitance'!$D379="",'1C TSsoustraitance'!$E379="OUI",'1C TSsoustraitance'!$AP379=0),0,(('1C TSsoustraitance'!$AB379)/'1C TSsoustraitance'!$AP379))</f>
        <v>0</v>
      </c>
      <c r="Y662" s="669">
        <f>IF(OR('1C TSsoustraitance'!$D379="",'1C TSsoustraitance'!$E379="OUI",'1C TSsoustraitance'!$AP379=0),0,(('1C TSsoustraitance'!$AC379)/'1C TSsoustraitance'!$AP379))</f>
        <v>0</v>
      </c>
      <c r="Z662" s="669">
        <f>IF(OR('1C TSsoustraitance'!$D379="",'1C TSsoustraitance'!$E379="OUI",'1C TSsoustraitance'!$AP379=0),0,(('1C TSsoustraitance'!$AD379)/'1C TSsoustraitance'!$AP379))</f>
        <v>0</v>
      </c>
      <c r="AA662" s="669">
        <f>IF(OR('1C TSsoustraitance'!$D379="",'1C TSsoustraitance'!$E379="OUI",'1C TSsoustraitance'!$AP379=0),0,(('1C TSsoustraitance'!$AE379)/'1C TSsoustraitance'!$AP379))</f>
        <v>0</v>
      </c>
      <c r="AB662" s="669">
        <f>IF(OR('1C TSsoustraitance'!$D379="",'1C TSsoustraitance'!$E379="OUI",'1C TSsoustraitance'!$AP379=0),0,(('1C TSsoustraitance'!$AF379)/'1C TSsoustraitance'!$AP379))</f>
        <v>0</v>
      </c>
      <c r="AC662" s="669">
        <f>IF(OR('1C TSsoustraitance'!$D379="",'1C TSsoustraitance'!$E379="OUI",'1C TSsoustraitance'!$AP379=0),0,(('1C TSsoustraitance'!$AG379)/'1C TSsoustraitance'!$AP379))</f>
        <v>0</v>
      </c>
      <c r="AD662" s="669">
        <f>IF(OR('1C TSsoustraitance'!$D379="",'1C TSsoustraitance'!$E379="OUI",'1C TSsoustraitance'!$AP379=0),0,(('1C TSsoustraitance'!$AH379)/'1C TSsoustraitance'!$AP379))</f>
        <v>0</v>
      </c>
      <c r="AE662" s="669">
        <f>IF(OR('1C TSsoustraitance'!$D379="",'1C TSsoustraitance'!$E379="OUI",'1C TSsoustraitance'!$AP379=0),0,(('1C TSsoustraitance'!$AI379)/'1C TSsoustraitance'!$AP379))</f>
        <v>0</v>
      </c>
      <c r="AF662" s="669">
        <f>IF(OR('1C TSsoustraitance'!$D379="",'1C TSsoustraitance'!$E379="OUI",'1C TSsoustraitance'!$AP379=0),0,(('1C TSsoustraitance'!$AJ379)/'1C TSsoustraitance'!$AP379))</f>
        <v>0</v>
      </c>
      <c r="AG662" s="669">
        <f>IF(OR('1C TSsoustraitance'!$D379="",'1C TSsoustraitance'!$E379="OUI",'1C TSsoustraitance'!$AP379=0),0,(('1C TSsoustraitance'!$AK379)/'1C TSsoustraitance'!$AP379))</f>
        <v>0</v>
      </c>
      <c r="AH662" s="669">
        <f>IF(OR('1C TSsoustraitance'!$D379="",'1C TSsoustraitance'!$E379="OUI",'1C TSsoustraitance'!$AP379=0),0,(('1C TSsoustraitance'!$AL379)/'1C TSsoustraitance'!$AP379))</f>
        <v>0</v>
      </c>
      <c r="AI662" s="669">
        <f>IF(OR('1C TSsoustraitance'!$D379="",'1C TSsoustraitance'!$E379="OUI",'1C TSsoustraitance'!$AP379=0),0,(('1C TSsoustraitance'!$AM379)/'1C TSsoustraitance'!$AP379))</f>
        <v>0</v>
      </c>
      <c r="AJ662" s="669">
        <f>IF(OR('1C TSsoustraitance'!$D379="",'1C TSsoustraitance'!$E379="OUI",'1C TSsoustraitance'!$AP379=0),0,(('1C TSsoustraitance'!$AN379)/'1C TSsoustraitance'!$AP379))</f>
        <v>0</v>
      </c>
      <c r="AK662" s="669">
        <f t="shared" si="147"/>
        <v>0</v>
      </c>
      <c r="AL662" s="668">
        <f t="shared" si="148"/>
        <v>0</v>
      </c>
      <c r="AM662" s="670">
        <f>IF(Tableau7[[#This Row],[N° pièce]]="",0,(Tableau7[[#This Row],[hors TVA]]+(Tableau7[[#This Row],[hors TVA]]*Tableau7[[#This Row],[Taux TVA]])-(Tableau7[[#This Row],[hors TVA]]*Tableau7[[#This Row],[Taux TVA]]*Tableau7[[#This Row],[Régime TVA: Récupération]]))*Tableau7[[#This Row],[Type 1]])</f>
        <v>0</v>
      </c>
      <c r="AN662" s="670">
        <f>IF(Tableau7[[#This Row],[N° pièce]]="",0,IF($K$2="pôle",((Tableau7[[#This Row],[hors TVA]]+(Tableau7[[#This Row],[hors TVA]]*Tableau7[[#This Row],[Taux TVA]])-(Tableau7[[#This Row],[hors TVA]]*Tableau7[[#This Row],[Taux TVA]]*Tableau7[[#This Row],[Régime TVA: Récupération]]))*Tableau7[[#This Row],[Type 2]]),0))</f>
        <v>0</v>
      </c>
      <c r="AO662" s="670">
        <f t="shared" si="151"/>
        <v>0</v>
      </c>
      <c r="AP662" s="255">
        <f t="shared" si="149"/>
        <v>0</v>
      </c>
      <c r="AQ662" s="506">
        <f t="shared" si="154"/>
        <v>0</v>
      </c>
      <c r="AR662" s="671"/>
      <c r="AS662" s="512"/>
      <c r="AT662" s="513" t="str">
        <f>IF(('1C TSsoustraitance'!AP379*FICHE!C$14&lt;J662),"Forfait limité à "&amp;FICHE!C$14&amp;"€/jour","")</f>
        <v/>
      </c>
      <c r="AU662" s="797"/>
      <c r="AV662" s="484"/>
      <c r="AW662" s="484"/>
      <c r="AX662" s="484"/>
      <c r="AY662" s="484"/>
      <c r="AZ662" s="484"/>
      <c r="BA662" s="4"/>
      <c r="BB662" s="4"/>
      <c r="BC662" s="4"/>
      <c r="BD662" s="4"/>
      <c r="BE662" s="4"/>
      <c r="BF662" s="4"/>
      <c r="BG662" s="4"/>
      <c r="BH662" s="4"/>
      <c r="BI662" s="4"/>
      <c r="BJ662" s="4"/>
      <c r="BK662" s="4"/>
      <c r="BL662" s="4"/>
      <c r="BM662" s="4"/>
      <c r="BN662" s="4"/>
      <c r="BO662" s="4"/>
      <c r="BP662" s="4"/>
      <c r="BQ662" s="4"/>
      <c r="BR662" s="4"/>
      <c r="BS662" s="4"/>
      <c r="BT662" s="4"/>
      <c r="BU662" s="4"/>
      <c r="BV662" s="4"/>
      <c r="BW662" s="4"/>
      <c r="BX662" s="4"/>
      <c r="BY662" s="4"/>
      <c r="BZ662" s="4"/>
      <c r="CA662" s="4"/>
      <c r="CB662" s="4"/>
      <c r="CC662" s="4"/>
      <c r="CD662" s="4"/>
      <c r="CE662" s="4"/>
      <c r="CF662" s="4"/>
      <c r="CG662" s="4"/>
      <c r="CH662" s="4"/>
      <c r="CI662" s="4"/>
      <c r="CJ662" s="4"/>
      <c r="CK662" s="4"/>
      <c r="CL662" s="4"/>
      <c r="CM662" s="4"/>
      <c r="CN662" s="4"/>
      <c r="CO662" s="4"/>
      <c r="CP662" s="4"/>
      <c r="CQ662" s="4"/>
      <c r="CR662" s="4"/>
      <c r="CS662" s="4"/>
      <c r="CT662" s="4"/>
      <c r="CU662" s="4"/>
      <c r="CV662" s="4"/>
      <c r="CW662" s="4"/>
      <c r="CX662" s="4"/>
      <c r="CY662" s="4"/>
      <c r="CZ662" s="4"/>
      <c r="DA662" s="4"/>
      <c r="DB662" s="4"/>
      <c r="DC662" s="4"/>
      <c r="DD662" s="4"/>
      <c r="DE662" s="4"/>
      <c r="DF662" s="4"/>
      <c r="DG662" s="4"/>
      <c r="DH662" s="4"/>
      <c r="DI662" s="4"/>
      <c r="DJ662" s="4"/>
      <c r="DK662" s="4"/>
      <c r="DL662" s="4"/>
      <c r="DM662" s="4"/>
      <c r="DN662" s="4"/>
      <c r="DO662" s="4"/>
      <c r="DP662" s="4"/>
      <c r="DQ662" s="4"/>
      <c r="DR662" s="4"/>
      <c r="DS662" s="4"/>
      <c r="DT662" s="4"/>
      <c r="DU662" s="4"/>
      <c r="DV662" s="4"/>
      <c r="DW662" s="4"/>
      <c r="DX662" s="4"/>
      <c r="DY662" s="4"/>
      <c r="DZ662" s="4"/>
      <c r="EA662" s="4"/>
      <c r="EB662" s="4"/>
      <c r="EC662" s="4"/>
      <c r="ED662" s="4"/>
      <c r="EE662" s="4"/>
      <c r="EF662" s="4"/>
      <c r="EG662" s="4"/>
      <c r="EH662" s="4"/>
      <c r="EI662" s="4"/>
      <c r="EJ662" s="4"/>
      <c r="EK662" s="4"/>
      <c r="EL662" s="4"/>
      <c r="EM662" s="4"/>
      <c r="EN662" s="4"/>
      <c r="EO662" s="4"/>
      <c r="EP662" s="4"/>
      <c r="EQ662" s="4"/>
      <c r="ER662" s="4"/>
      <c r="ES662" s="4"/>
      <c r="ET662" s="4"/>
      <c r="EU662" s="4"/>
      <c r="EV662" s="4"/>
      <c r="EW662" s="4"/>
      <c r="EX662" s="4"/>
      <c r="EY662" s="4"/>
      <c r="EZ662" s="4"/>
      <c r="FA662" s="4"/>
      <c r="FB662" s="4"/>
      <c r="FC662" s="4"/>
      <c r="FD662" s="4"/>
      <c r="FE662" s="4"/>
      <c r="FF662" s="4"/>
      <c r="FG662" s="4"/>
      <c r="FH662" s="4"/>
      <c r="FI662" s="4"/>
      <c r="FJ662" s="4"/>
      <c r="FK662" s="4"/>
      <c r="FL662" s="4"/>
      <c r="FM662" s="4"/>
      <c r="FN662" s="4"/>
      <c r="FO662" s="4"/>
      <c r="FP662" s="4"/>
      <c r="FQ662" s="4"/>
      <c r="FR662" s="4"/>
      <c r="FS662" s="4"/>
      <c r="FT662" s="4"/>
      <c r="FU662" s="4"/>
      <c r="FV662" s="4"/>
      <c r="FW662" s="4"/>
      <c r="FX662" s="4"/>
      <c r="FY662" s="4"/>
      <c r="FZ662" s="4"/>
      <c r="GA662" s="4"/>
      <c r="GB662" s="4"/>
      <c r="GC662" s="4"/>
      <c r="GD662" s="4"/>
      <c r="GE662" s="4"/>
      <c r="GF662" s="4"/>
      <c r="GG662" s="4"/>
      <c r="GH662" s="4"/>
      <c r="GI662" s="4"/>
      <c r="GJ662" s="4"/>
      <c r="GK662" s="4"/>
      <c r="GL662" s="4"/>
      <c r="GM662" s="4"/>
      <c r="GN662" s="4"/>
      <c r="GO662" s="4"/>
      <c r="GP662" s="4"/>
      <c r="GQ662" s="4"/>
      <c r="GR662" s="4"/>
      <c r="GS662" s="4"/>
      <c r="GT662" s="4"/>
      <c r="GU662" s="4"/>
      <c r="GV662" s="4"/>
      <c r="GW662" s="4"/>
      <c r="GX662" s="4"/>
      <c r="GY662" s="4"/>
      <c r="GZ662" s="4"/>
      <c r="HA662" s="4"/>
      <c r="HB662" s="4"/>
      <c r="HC662" s="4"/>
    </row>
    <row r="663" spans="1:211" s="380" customFormat="1" ht="13.9" customHeight="1">
      <c r="A663" s="828" t="str">
        <f>IF('1C TSsoustraitance'!$A380&lt;&gt;0,'1C TSsoustraitance'!$A380,"")</f>
        <v/>
      </c>
      <c r="B663" s="530"/>
      <c r="C663" s="513" t="str">
        <f>IF('1C TSsoustraitance'!$A380&lt;&gt;0,'1C TSsoustraitance'!$B380,"")</f>
        <v/>
      </c>
      <c r="D663" s="513" t="str">
        <f>IF('1C TSsoustraitance'!$A380&lt;&gt;0,'1C TSsoustraitance'!$C380,"")</f>
        <v/>
      </c>
      <c r="E663" s="684"/>
      <c r="F663" s="685"/>
      <c r="G663" s="666">
        <f>'1C TSsoustraitance'!$D380</f>
        <v>0</v>
      </c>
      <c r="H663" s="533">
        <v>0.21</v>
      </c>
      <c r="I663" s="533">
        <v>1</v>
      </c>
      <c r="J663" s="534"/>
      <c r="K663" s="667">
        <f t="shared" si="146"/>
        <v>0</v>
      </c>
      <c r="L663" s="668">
        <f>IF(OR('1C TSsoustraitance'!$D380="",'1C TSsoustraitance'!$AP380=0),0,IF(AND('1C TSsoustraitance'!$D380&lt;&gt;"",$K$2="Pôle",'1C TSsoustraitance'!$E380="OUI"),(('1C TSsoustraitance'!$F380+'1C TSsoustraitance'!$G380+'1C TSsoustraitance'!$H380+'1C TSsoustraitance'!$I380+'1C TSsoustraitance'!$M380)/'1C TSsoustraitance'!$R380),IF(AND('1C TSsoustraitance'!$D380&lt;&gt;"",$K$2="Pôle",'1C TSsoustraitance'!$E380="NON"),(('1C TSsoustraitance'!$F380+'1C TSsoustraitance'!$G380+'1C TSsoustraitance'!$H380+'1C TSsoustraitance'!$I380+'1C TSsoustraitance'!$M380)/'1C TSsoustraitance'!$AP380),IF(AND('1C TSsoustraitance'!$D380&lt;&gt;"",$K$2&lt;&gt;"Pôle",'1C TSsoustraitance'!$E380="OUI"),(('1C TSsoustraitance'!$F380+'1C TSsoustraitance'!$G380+'1C TSsoustraitance'!$H380+'1C TSsoustraitance'!$I380+'1C TSsoustraitance'!$J380+'1C TSsoustraitance'!$K380+'1C TSsoustraitance'!$L380+'1C TSsoustraitance'!$M380+'1C TSsoustraitance'!$N380+'1C TSsoustraitance'!$O380+'1C TSsoustraitance'!$P380+'1C TSsoustraitance'!$Q380)/'1C TSsoustraitance'!$R380),IF(AND('1C TSsoustraitance'!$D380&lt;&gt;"",$K$2&lt;&gt;"Pôle",'1C TSsoustraitance'!$E380="NON"),(('1C TSsoustraitance'!$F380+'1C TSsoustraitance'!$G380+'1C TSsoustraitance'!$H380+'1C TSsoustraitance'!$I380+'1C TSsoustraitance'!$J380+'1C TSsoustraitance'!$K380+'1C TSsoustraitance'!$L380+'1C TSsoustraitance'!$M380+'1C TSsoustraitance'!$N380+'1C TSsoustraitance'!$O380+'1C TSsoustraitance'!$P380+'1C TSsoustraitance'!$Q380))/'1C TSsoustraitance'!$AP380)))))</f>
        <v>0</v>
      </c>
      <c r="M663" s="668">
        <f>IF(OR('1C TSsoustraitance'!$D380="",'1C TSsoustraitance'!AP$13=0),0,IF(AND('1C TSsoustraitance'!$D380&lt;&gt;"",$K$2="Pôle",'1C TSsoustraitance'!$E380="OUI"),(('1C TSsoustraitance'!$J380+'1C TSsoustraitance'!$K380+'1C TSsoustraitance'!$L380)/'1C TSsoustraitance'!$R380),IF(AND('1C TSsoustraitance'!$D380&lt;&gt;"",$K$2="Pôle",'1C TSsoustraitance'!$E380="NON"),(('1C TSsoustraitance'!$J380+'1C TSsoustraitance'!$K380+'1C TSsoustraitance'!$L380)/'1C TSsoustraitance'!$AP380),IF(AND('1C TSsoustraitance'!$D380&lt;&gt;"",$K$2&lt;&gt;"Pôle"),0))))</f>
        <v>0</v>
      </c>
      <c r="N663" s="668">
        <f t="shared" si="153"/>
        <v>0</v>
      </c>
      <c r="O663" s="669">
        <f>IF(OR('1C TSsoustraitance'!$D380="",'1C TSsoustraitance'!$E380="OUI",'1C TSsoustraitance'!$AP380=0),0,(('1C TSsoustraitance'!$S380)/'1C TSsoustraitance'!$AP380))</f>
        <v>0</v>
      </c>
      <c r="P663" s="669">
        <f>IF(OR('1C TSsoustraitance'!$D380="",'1C TSsoustraitance'!$E380="OUI",'1C TSsoustraitance'!$AP380=0),0,(('1C TSsoustraitance'!$T380)/'1C TSsoustraitance'!$AP380))</f>
        <v>0</v>
      </c>
      <c r="Q663" s="669">
        <f>IF(OR('1C TSsoustraitance'!$D380="",'1C TSsoustraitance'!$E380="OUI",'1C TSsoustraitance'!$AP380=0),0,(('1C TSsoustraitance'!$U380)/'1C TSsoustraitance'!$AP380))</f>
        <v>0</v>
      </c>
      <c r="R663" s="669">
        <f>IF(OR('1C TSsoustraitance'!$D380="",'1C TSsoustraitance'!$E380="OUI",'1C TSsoustraitance'!$AP380=0),0,(('1C TSsoustraitance'!$V380)/'1C TSsoustraitance'!$AP380))</f>
        <v>0</v>
      </c>
      <c r="S663" s="669">
        <f>IF(OR('1C TSsoustraitance'!$D380="",'1C TSsoustraitance'!$E380="OUI",'1C TSsoustraitance'!$AP380=0),0,(('1C TSsoustraitance'!$W380)/'1C TSsoustraitance'!$AP380))</f>
        <v>0</v>
      </c>
      <c r="T663" s="669">
        <f>IF(OR('1C TSsoustraitance'!$D380="",'1C TSsoustraitance'!$E380="OUI",'1C TSsoustraitance'!$AP380=0),0,(('1C TSsoustraitance'!$X380)/'1C TSsoustraitance'!$AP380))</f>
        <v>0</v>
      </c>
      <c r="U663" s="669">
        <f>IF(OR('1C TSsoustraitance'!$D380="",'1C TSsoustraitance'!$E380="OUI",'1C TSsoustraitance'!$AP380=0),0,(('1C TSsoustraitance'!$Y380)/'1C TSsoustraitance'!$AP380))</f>
        <v>0</v>
      </c>
      <c r="V663" s="669">
        <f>IF(OR('1C TSsoustraitance'!$D380="",'1C TSsoustraitance'!$E380="OUI",'1C TSsoustraitance'!$AP380=0),0,(('1C TSsoustraitance'!$Z380)/'1C TSsoustraitance'!$AP380))</f>
        <v>0</v>
      </c>
      <c r="W663" s="669">
        <f>IF(OR('1C TSsoustraitance'!$D380="",'1C TSsoustraitance'!$E380="OUI",'1C TSsoustraitance'!$AP380=0),0,(('1C TSsoustraitance'!$AA380)/'1C TSsoustraitance'!$AP380))</f>
        <v>0</v>
      </c>
      <c r="X663" s="669">
        <f>IF(OR('1C TSsoustraitance'!$D380="",'1C TSsoustraitance'!$E380="OUI",'1C TSsoustraitance'!$AP380=0),0,(('1C TSsoustraitance'!$AB380)/'1C TSsoustraitance'!$AP380))</f>
        <v>0</v>
      </c>
      <c r="Y663" s="669">
        <f>IF(OR('1C TSsoustraitance'!$D380="",'1C TSsoustraitance'!$E380="OUI",'1C TSsoustraitance'!$AP380=0),0,(('1C TSsoustraitance'!$AC380)/'1C TSsoustraitance'!$AP380))</f>
        <v>0</v>
      </c>
      <c r="Z663" s="669">
        <f>IF(OR('1C TSsoustraitance'!$D380="",'1C TSsoustraitance'!$E380="OUI",'1C TSsoustraitance'!$AP380=0),0,(('1C TSsoustraitance'!$AD380)/'1C TSsoustraitance'!$AP380))</f>
        <v>0</v>
      </c>
      <c r="AA663" s="669">
        <f>IF(OR('1C TSsoustraitance'!$D380="",'1C TSsoustraitance'!$E380="OUI",'1C TSsoustraitance'!$AP380=0),0,(('1C TSsoustraitance'!$AE380)/'1C TSsoustraitance'!$AP380))</f>
        <v>0</v>
      </c>
      <c r="AB663" s="669">
        <f>IF(OR('1C TSsoustraitance'!$D380="",'1C TSsoustraitance'!$E380="OUI",'1C TSsoustraitance'!$AP380=0),0,(('1C TSsoustraitance'!$AF380)/'1C TSsoustraitance'!$AP380))</f>
        <v>0</v>
      </c>
      <c r="AC663" s="669">
        <f>IF(OR('1C TSsoustraitance'!$D380="",'1C TSsoustraitance'!$E380="OUI",'1C TSsoustraitance'!$AP380=0),0,(('1C TSsoustraitance'!$AG380)/'1C TSsoustraitance'!$AP380))</f>
        <v>0</v>
      </c>
      <c r="AD663" s="669">
        <f>IF(OR('1C TSsoustraitance'!$D380="",'1C TSsoustraitance'!$E380="OUI",'1C TSsoustraitance'!$AP380=0),0,(('1C TSsoustraitance'!$AH380)/'1C TSsoustraitance'!$AP380))</f>
        <v>0</v>
      </c>
      <c r="AE663" s="669">
        <f>IF(OR('1C TSsoustraitance'!$D380="",'1C TSsoustraitance'!$E380="OUI",'1C TSsoustraitance'!$AP380=0),0,(('1C TSsoustraitance'!$AI380)/'1C TSsoustraitance'!$AP380))</f>
        <v>0</v>
      </c>
      <c r="AF663" s="669">
        <f>IF(OR('1C TSsoustraitance'!$D380="",'1C TSsoustraitance'!$E380="OUI",'1C TSsoustraitance'!$AP380=0),0,(('1C TSsoustraitance'!$AJ380)/'1C TSsoustraitance'!$AP380))</f>
        <v>0</v>
      </c>
      <c r="AG663" s="669">
        <f>IF(OR('1C TSsoustraitance'!$D380="",'1C TSsoustraitance'!$E380="OUI",'1C TSsoustraitance'!$AP380=0),0,(('1C TSsoustraitance'!$AK380)/'1C TSsoustraitance'!$AP380))</f>
        <v>0</v>
      </c>
      <c r="AH663" s="669">
        <f>IF(OR('1C TSsoustraitance'!$D380="",'1C TSsoustraitance'!$E380="OUI",'1C TSsoustraitance'!$AP380=0),0,(('1C TSsoustraitance'!$AL380)/'1C TSsoustraitance'!$AP380))</f>
        <v>0</v>
      </c>
      <c r="AI663" s="669">
        <f>IF(OR('1C TSsoustraitance'!$D380="",'1C TSsoustraitance'!$E380="OUI",'1C TSsoustraitance'!$AP380=0),0,(('1C TSsoustraitance'!$AM380)/'1C TSsoustraitance'!$AP380))</f>
        <v>0</v>
      </c>
      <c r="AJ663" s="669">
        <f>IF(OR('1C TSsoustraitance'!$D380="",'1C TSsoustraitance'!$E380="OUI",'1C TSsoustraitance'!$AP380=0),0,(('1C TSsoustraitance'!$AN380)/'1C TSsoustraitance'!$AP380))</f>
        <v>0</v>
      </c>
      <c r="AK663" s="669">
        <f t="shared" si="147"/>
        <v>0</v>
      </c>
      <c r="AL663" s="668">
        <f t="shared" si="148"/>
        <v>0</v>
      </c>
      <c r="AM663" s="670">
        <f>IF(Tableau7[[#This Row],[N° pièce]]="",0,(Tableau7[[#This Row],[hors TVA]]+(Tableau7[[#This Row],[hors TVA]]*Tableau7[[#This Row],[Taux TVA]])-(Tableau7[[#This Row],[hors TVA]]*Tableau7[[#This Row],[Taux TVA]]*Tableau7[[#This Row],[Régime TVA: Récupération]]))*Tableau7[[#This Row],[Type 1]])</f>
        <v>0</v>
      </c>
      <c r="AN663" s="670">
        <f>IF(Tableau7[[#This Row],[N° pièce]]="",0,IF($K$2="pôle",((Tableau7[[#This Row],[hors TVA]]+(Tableau7[[#This Row],[hors TVA]]*Tableau7[[#This Row],[Taux TVA]])-(Tableau7[[#This Row],[hors TVA]]*Tableau7[[#This Row],[Taux TVA]]*Tableau7[[#This Row],[Régime TVA: Récupération]]))*Tableau7[[#This Row],[Type 2]]),0))</f>
        <v>0</v>
      </c>
      <c r="AO663" s="670">
        <f t="shared" si="151"/>
        <v>0</v>
      </c>
      <c r="AP663" s="255">
        <f t="shared" si="149"/>
        <v>0</v>
      </c>
      <c r="AQ663" s="506">
        <f t="shared" si="154"/>
        <v>0</v>
      </c>
      <c r="AR663" s="671"/>
      <c r="AS663" s="512"/>
      <c r="AT663" s="513" t="str">
        <f>IF(('1C TSsoustraitance'!AP380*FICHE!C$14&lt;J663),"Forfait limité à "&amp;FICHE!C$14&amp;"€/jour","")</f>
        <v/>
      </c>
      <c r="AU663" s="797"/>
      <c r="AV663" s="484"/>
      <c r="AW663" s="484"/>
      <c r="AX663" s="484"/>
      <c r="AY663" s="484"/>
      <c r="AZ663" s="484"/>
      <c r="BA663" s="4"/>
      <c r="BB663" s="4"/>
      <c r="BC663" s="4"/>
      <c r="BD663" s="4"/>
      <c r="BE663" s="4"/>
      <c r="BF663" s="4"/>
      <c r="BG663" s="4"/>
      <c r="BH663" s="4"/>
      <c r="BI663" s="4"/>
      <c r="BJ663" s="4"/>
      <c r="BK663" s="4"/>
      <c r="BL663" s="4"/>
      <c r="BM663" s="4"/>
      <c r="BN663" s="4"/>
      <c r="BO663" s="4"/>
      <c r="BP663" s="4"/>
      <c r="BQ663" s="4"/>
      <c r="BR663" s="4"/>
      <c r="BS663" s="4"/>
      <c r="BT663" s="4"/>
      <c r="BU663" s="4"/>
      <c r="BV663" s="4"/>
      <c r="BW663" s="4"/>
      <c r="BX663" s="4"/>
      <c r="BY663" s="4"/>
      <c r="BZ663" s="4"/>
      <c r="CA663" s="4"/>
      <c r="CB663" s="4"/>
      <c r="CC663" s="4"/>
      <c r="CD663" s="4"/>
      <c r="CE663" s="4"/>
      <c r="CF663" s="4"/>
      <c r="CG663" s="4"/>
      <c r="CH663" s="4"/>
      <c r="CI663" s="4"/>
      <c r="CJ663" s="4"/>
      <c r="CK663" s="4"/>
      <c r="CL663" s="4"/>
      <c r="CM663" s="4"/>
      <c r="CN663" s="4"/>
      <c r="CO663" s="4"/>
      <c r="CP663" s="4"/>
      <c r="CQ663" s="4"/>
      <c r="CR663" s="4"/>
      <c r="CS663" s="4"/>
      <c r="CT663" s="4"/>
      <c r="CU663" s="4"/>
      <c r="CV663" s="4"/>
      <c r="CW663" s="4"/>
      <c r="CX663" s="4"/>
      <c r="CY663" s="4"/>
      <c r="CZ663" s="4"/>
      <c r="DA663" s="4"/>
      <c r="DB663" s="4"/>
      <c r="DC663" s="4"/>
      <c r="DD663" s="4"/>
      <c r="DE663" s="4"/>
      <c r="DF663" s="4"/>
      <c r="DG663" s="4"/>
      <c r="DH663" s="4"/>
      <c r="DI663" s="4"/>
      <c r="DJ663" s="4"/>
      <c r="DK663" s="4"/>
      <c r="DL663" s="4"/>
      <c r="DM663" s="4"/>
      <c r="DN663" s="4"/>
      <c r="DO663" s="4"/>
      <c r="DP663" s="4"/>
      <c r="DQ663" s="4"/>
      <c r="DR663" s="4"/>
      <c r="DS663" s="4"/>
      <c r="DT663" s="4"/>
      <c r="DU663" s="4"/>
      <c r="DV663" s="4"/>
      <c r="DW663" s="4"/>
      <c r="DX663" s="4"/>
      <c r="DY663" s="4"/>
      <c r="DZ663" s="4"/>
      <c r="EA663" s="4"/>
      <c r="EB663" s="4"/>
      <c r="EC663" s="4"/>
      <c r="ED663" s="4"/>
      <c r="EE663" s="4"/>
      <c r="EF663" s="4"/>
      <c r="EG663" s="4"/>
      <c r="EH663" s="4"/>
      <c r="EI663" s="4"/>
      <c r="EJ663" s="4"/>
      <c r="EK663" s="4"/>
      <c r="EL663" s="4"/>
      <c r="EM663" s="4"/>
      <c r="EN663" s="4"/>
      <c r="EO663" s="4"/>
      <c r="EP663" s="4"/>
      <c r="EQ663" s="4"/>
      <c r="ER663" s="4"/>
      <c r="ES663" s="4"/>
      <c r="ET663" s="4"/>
      <c r="EU663" s="4"/>
      <c r="EV663" s="4"/>
      <c r="EW663" s="4"/>
      <c r="EX663" s="4"/>
      <c r="EY663" s="4"/>
      <c r="EZ663" s="4"/>
      <c r="FA663" s="4"/>
      <c r="FB663" s="4"/>
      <c r="FC663" s="4"/>
      <c r="FD663" s="4"/>
      <c r="FE663" s="4"/>
      <c r="FF663" s="4"/>
      <c r="FG663" s="4"/>
      <c r="FH663" s="4"/>
      <c r="FI663" s="4"/>
      <c r="FJ663" s="4"/>
      <c r="FK663" s="4"/>
      <c r="FL663" s="4"/>
      <c r="FM663" s="4"/>
      <c r="FN663" s="4"/>
      <c r="FO663" s="4"/>
      <c r="FP663" s="4"/>
      <c r="FQ663" s="4"/>
      <c r="FR663" s="4"/>
      <c r="FS663" s="4"/>
      <c r="FT663" s="4"/>
      <c r="FU663" s="4"/>
      <c r="FV663" s="4"/>
      <c r="FW663" s="4"/>
      <c r="FX663" s="4"/>
      <c r="FY663" s="4"/>
      <c r="FZ663" s="4"/>
      <c r="GA663" s="4"/>
      <c r="GB663" s="4"/>
      <c r="GC663" s="4"/>
      <c r="GD663" s="4"/>
      <c r="GE663" s="4"/>
      <c r="GF663" s="4"/>
      <c r="GG663" s="4"/>
      <c r="GH663" s="4"/>
      <c r="GI663" s="4"/>
      <c r="GJ663" s="4"/>
      <c r="GK663" s="4"/>
      <c r="GL663" s="4"/>
      <c r="GM663" s="4"/>
      <c r="GN663" s="4"/>
      <c r="GO663" s="4"/>
      <c r="GP663" s="4"/>
      <c r="GQ663" s="4"/>
      <c r="GR663" s="4"/>
      <c r="GS663" s="4"/>
      <c r="GT663" s="4"/>
      <c r="GU663" s="4"/>
      <c r="GV663" s="4"/>
      <c r="GW663" s="4"/>
      <c r="GX663" s="4"/>
      <c r="GY663" s="4"/>
      <c r="GZ663" s="4"/>
      <c r="HA663" s="4"/>
      <c r="HB663" s="4"/>
      <c r="HC663" s="4"/>
    </row>
    <row r="664" spans="1:211" s="380" customFormat="1" ht="13.9" customHeight="1">
      <c r="A664" s="828" t="str">
        <f>IF('1C TSsoustraitance'!$A381&lt;&gt;0,'1C TSsoustraitance'!$A381,"")</f>
        <v/>
      </c>
      <c r="B664" s="530"/>
      <c r="C664" s="513" t="str">
        <f>IF('1C TSsoustraitance'!$A381&lt;&gt;0,'1C TSsoustraitance'!$B381,"")</f>
        <v/>
      </c>
      <c r="D664" s="513" t="str">
        <f>IF('1C TSsoustraitance'!$A381&lt;&gt;0,'1C TSsoustraitance'!$C381,"")</f>
        <v/>
      </c>
      <c r="E664" s="684"/>
      <c r="F664" s="685"/>
      <c r="G664" s="666">
        <f>'1C TSsoustraitance'!$D381</f>
        <v>0</v>
      </c>
      <c r="H664" s="533">
        <v>0.21</v>
      </c>
      <c r="I664" s="533">
        <v>1</v>
      </c>
      <c r="J664" s="534"/>
      <c r="K664" s="667">
        <f t="shared" si="146"/>
        <v>0</v>
      </c>
      <c r="L664" s="668">
        <f>IF(OR('1C TSsoustraitance'!$D381="",'1C TSsoustraitance'!$AP381=0),0,IF(AND('1C TSsoustraitance'!$D381&lt;&gt;"",$K$2="Pôle",'1C TSsoustraitance'!$E381="OUI"),(('1C TSsoustraitance'!$F381+'1C TSsoustraitance'!$G381+'1C TSsoustraitance'!$H381+'1C TSsoustraitance'!$I381+'1C TSsoustraitance'!$M381)/'1C TSsoustraitance'!$R381),IF(AND('1C TSsoustraitance'!$D381&lt;&gt;"",$K$2="Pôle",'1C TSsoustraitance'!$E381="NON"),(('1C TSsoustraitance'!$F381+'1C TSsoustraitance'!$G381+'1C TSsoustraitance'!$H381+'1C TSsoustraitance'!$I381+'1C TSsoustraitance'!$M381)/'1C TSsoustraitance'!$AP381),IF(AND('1C TSsoustraitance'!$D381&lt;&gt;"",$K$2&lt;&gt;"Pôle",'1C TSsoustraitance'!$E381="OUI"),(('1C TSsoustraitance'!$F381+'1C TSsoustraitance'!$G381+'1C TSsoustraitance'!$H381+'1C TSsoustraitance'!$I381+'1C TSsoustraitance'!$J381+'1C TSsoustraitance'!$K381+'1C TSsoustraitance'!$L381+'1C TSsoustraitance'!$M381+'1C TSsoustraitance'!$N381+'1C TSsoustraitance'!$O381+'1C TSsoustraitance'!$P381+'1C TSsoustraitance'!$Q381)/'1C TSsoustraitance'!$R381),IF(AND('1C TSsoustraitance'!$D381&lt;&gt;"",$K$2&lt;&gt;"Pôle",'1C TSsoustraitance'!$E381="NON"),(('1C TSsoustraitance'!$F381+'1C TSsoustraitance'!$G381+'1C TSsoustraitance'!$H381+'1C TSsoustraitance'!$I381+'1C TSsoustraitance'!$J381+'1C TSsoustraitance'!$K381+'1C TSsoustraitance'!$L381+'1C TSsoustraitance'!$M381+'1C TSsoustraitance'!$N381+'1C TSsoustraitance'!$O381+'1C TSsoustraitance'!$P381+'1C TSsoustraitance'!$Q381))/'1C TSsoustraitance'!$AP381)))))</f>
        <v>0</v>
      </c>
      <c r="M664" s="668">
        <f>IF(OR('1C TSsoustraitance'!$D381="",'1C TSsoustraitance'!AP$13=0),0,IF(AND('1C TSsoustraitance'!$D381&lt;&gt;"",$K$2="Pôle",'1C TSsoustraitance'!$E381="OUI"),(('1C TSsoustraitance'!$J381+'1C TSsoustraitance'!$K381+'1C TSsoustraitance'!$L381)/'1C TSsoustraitance'!$R381),IF(AND('1C TSsoustraitance'!$D381&lt;&gt;"",$K$2="Pôle",'1C TSsoustraitance'!$E381="NON"),(('1C TSsoustraitance'!$J381+'1C TSsoustraitance'!$K381+'1C TSsoustraitance'!$L381)/'1C TSsoustraitance'!$AP381),IF(AND('1C TSsoustraitance'!$D381&lt;&gt;"",$K$2&lt;&gt;"Pôle"),0))))</f>
        <v>0</v>
      </c>
      <c r="N664" s="668">
        <f t="shared" si="153"/>
        <v>0</v>
      </c>
      <c r="O664" s="669">
        <f>IF(OR('1C TSsoustraitance'!$D381="",'1C TSsoustraitance'!$E381="OUI",'1C TSsoustraitance'!$AP381=0),0,(('1C TSsoustraitance'!$S381)/'1C TSsoustraitance'!$AP381))</f>
        <v>0</v>
      </c>
      <c r="P664" s="669">
        <f>IF(OR('1C TSsoustraitance'!$D381="",'1C TSsoustraitance'!$E381="OUI",'1C TSsoustraitance'!$AP381=0),0,(('1C TSsoustraitance'!$T381)/'1C TSsoustraitance'!$AP381))</f>
        <v>0</v>
      </c>
      <c r="Q664" s="669">
        <f>IF(OR('1C TSsoustraitance'!$D381="",'1C TSsoustraitance'!$E381="OUI",'1C TSsoustraitance'!$AP381=0),0,(('1C TSsoustraitance'!$U381)/'1C TSsoustraitance'!$AP381))</f>
        <v>0</v>
      </c>
      <c r="R664" s="669">
        <f>IF(OR('1C TSsoustraitance'!$D381="",'1C TSsoustraitance'!$E381="OUI",'1C TSsoustraitance'!$AP381=0),0,(('1C TSsoustraitance'!$V381)/'1C TSsoustraitance'!$AP381))</f>
        <v>0</v>
      </c>
      <c r="S664" s="669">
        <f>IF(OR('1C TSsoustraitance'!$D381="",'1C TSsoustraitance'!$E381="OUI",'1C TSsoustraitance'!$AP381=0),0,(('1C TSsoustraitance'!$W381)/'1C TSsoustraitance'!$AP381))</f>
        <v>0</v>
      </c>
      <c r="T664" s="669">
        <f>IF(OR('1C TSsoustraitance'!$D381="",'1C TSsoustraitance'!$E381="OUI",'1C TSsoustraitance'!$AP381=0),0,(('1C TSsoustraitance'!$X381)/'1C TSsoustraitance'!$AP381))</f>
        <v>0</v>
      </c>
      <c r="U664" s="669">
        <f>IF(OR('1C TSsoustraitance'!$D381="",'1C TSsoustraitance'!$E381="OUI",'1C TSsoustraitance'!$AP381=0),0,(('1C TSsoustraitance'!$Y381)/'1C TSsoustraitance'!$AP381))</f>
        <v>0</v>
      </c>
      <c r="V664" s="669">
        <f>IF(OR('1C TSsoustraitance'!$D381="",'1C TSsoustraitance'!$E381="OUI",'1C TSsoustraitance'!$AP381=0),0,(('1C TSsoustraitance'!$Z381)/'1C TSsoustraitance'!$AP381))</f>
        <v>0</v>
      </c>
      <c r="W664" s="669">
        <f>IF(OR('1C TSsoustraitance'!$D381="",'1C TSsoustraitance'!$E381="OUI",'1C TSsoustraitance'!$AP381=0),0,(('1C TSsoustraitance'!$AA381)/'1C TSsoustraitance'!$AP381))</f>
        <v>0</v>
      </c>
      <c r="X664" s="669">
        <f>IF(OR('1C TSsoustraitance'!$D381="",'1C TSsoustraitance'!$E381="OUI",'1C TSsoustraitance'!$AP381=0),0,(('1C TSsoustraitance'!$AB381)/'1C TSsoustraitance'!$AP381))</f>
        <v>0</v>
      </c>
      <c r="Y664" s="669">
        <f>IF(OR('1C TSsoustraitance'!$D381="",'1C TSsoustraitance'!$E381="OUI",'1C TSsoustraitance'!$AP381=0),0,(('1C TSsoustraitance'!$AC381)/'1C TSsoustraitance'!$AP381))</f>
        <v>0</v>
      </c>
      <c r="Z664" s="669">
        <f>IF(OR('1C TSsoustraitance'!$D381="",'1C TSsoustraitance'!$E381="OUI",'1C TSsoustraitance'!$AP381=0),0,(('1C TSsoustraitance'!$AD381)/'1C TSsoustraitance'!$AP381))</f>
        <v>0</v>
      </c>
      <c r="AA664" s="669">
        <f>IF(OR('1C TSsoustraitance'!$D381="",'1C TSsoustraitance'!$E381="OUI",'1C TSsoustraitance'!$AP381=0),0,(('1C TSsoustraitance'!$AE381)/'1C TSsoustraitance'!$AP381))</f>
        <v>0</v>
      </c>
      <c r="AB664" s="669">
        <f>IF(OR('1C TSsoustraitance'!$D381="",'1C TSsoustraitance'!$E381="OUI",'1C TSsoustraitance'!$AP381=0),0,(('1C TSsoustraitance'!$AF381)/'1C TSsoustraitance'!$AP381))</f>
        <v>0</v>
      </c>
      <c r="AC664" s="669">
        <f>IF(OR('1C TSsoustraitance'!$D381="",'1C TSsoustraitance'!$E381="OUI",'1C TSsoustraitance'!$AP381=0),0,(('1C TSsoustraitance'!$AG381)/'1C TSsoustraitance'!$AP381))</f>
        <v>0</v>
      </c>
      <c r="AD664" s="669">
        <f>IF(OR('1C TSsoustraitance'!$D381="",'1C TSsoustraitance'!$E381="OUI",'1C TSsoustraitance'!$AP381=0),0,(('1C TSsoustraitance'!$AH381)/'1C TSsoustraitance'!$AP381))</f>
        <v>0</v>
      </c>
      <c r="AE664" s="669">
        <f>IF(OR('1C TSsoustraitance'!$D381="",'1C TSsoustraitance'!$E381="OUI",'1C TSsoustraitance'!$AP381=0),0,(('1C TSsoustraitance'!$AI381)/'1C TSsoustraitance'!$AP381))</f>
        <v>0</v>
      </c>
      <c r="AF664" s="669">
        <f>IF(OR('1C TSsoustraitance'!$D381="",'1C TSsoustraitance'!$E381="OUI",'1C TSsoustraitance'!$AP381=0),0,(('1C TSsoustraitance'!$AJ381)/'1C TSsoustraitance'!$AP381))</f>
        <v>0</v>
      </c>
      <c r="AG664" s="669">
        <f>IF(OR('1C TSsoustraitance'!$D381="",'1C TSsoustraitance'!$E381="OUI",'1C TSsoustraitance'!$AP381=0),0,(('1C TSsoustraitance'!$AK381)/'1C TSsoustraitance'!$AP381))</f>
        <v>0</v>
      </c>
      <c r="AH664" s="669">
        <f>IF(OR('1C TSsoustraitance'!$D381="",'1C TSsoustraitance'!$E381="OUI",'1C TSsoustraitance'!$AP381=0),0,(('1C TSsoustraitance'!$AL381)/'1C TSsoustraitance'!$AP381))</f>
        <v>0</v>
      </c>
      <c r="AI664" s="669">
        <f>IF(OR('1C TSsoustraitance'!$D381="",'1C TSsoustraitance'!$E381="OUI",'1C TSsoustraitance'!$AP381=0),0,(('1C TSsoustraitance'!$AM381)/'1C TSsoustraitance'!$AP381))</f>
        <v>0</v>
      </c>
      <c r="AJ664" s="669">
        <f>IF(OR('1C TSsoustraitance'!$D381="",'1C TSsoustraitance'!$E381="OUI",'1C TSsoustraitance'!$AP381=0),0,(('1C TSsoustraitance'!$AN381)/'1C TSsoustraitance'!$AP381))</f>
        <v>0</v>
      </c>
      <c r="AK664" s="669">
        <f t="shared" si="147"/>
        <v>0</v>
      </c>
      <c r="AL664" s="668">
        <f t="shared" si="148"/>
        <v>0</v>
      </c>
      <c r="AM664" s="670">
        <f>IF(Tableau7[[#This Row],[N° pièce]]="",0,(Tableau7[[#This Row],[hors TVA]]+(Tableau7[[#This Row],[hors TVA]]*Tableau7[[#This Row],[Taux TVA]])-(Tableau7[[#This Row],[hors TVA]]*Tableau7[[#This Row],[Taux TVA]]*Tableau7[[#This Row],[Régime TVA: Récupération]]))*Tableau7[[#This Row],[Type 1]])</f>
        <v>0</v>
      </c>
      <c r="AN664" s="670">
        <f>IF(Tableau7[[#This Row],[N° pièce]]="",0,IF($K$2="pôle",((Tableau7[[#This Row],[hors TVA]]+(Tableau7[[#This Row],[hors TVA]]*Tableau7[[#This Row],[Taux TVA]])-(Tableau7[[#This Row],[hors TVA]]*Tableau7[[#This Row],[Taux TVA]]*Tableau7[[#This Row],[Régime TVA: Récupération]]))*Tableau7[[#This Row],[Type 2]]),0))</f>
        <v>0</v>
      </c>
      <c r="AO664" s="670">
        <f t="shared" si="151"/>
        <v>0</v>
      </c>
      <c r="AP664" s="255">
        <f t="shared" si="149"/>
        <v>0</v>
      </c>
      <c r="AQ664" s="506">
        <f t="shared" si="154"/>
        <v>0</v>
      </c>
      <c r="AR664" s="671"/>
      <c r="AS664" s="512"/>
      <c r="AT664" s="513" t="str">
        <f>IF(('1C TSsoustraitance'!AP381*FICHE!C$14&lt;J664),"Forfait limité à "&amp;FICHE!C$14&amp;"€/jour","")</f>
        <v/>
      </c>
      <c r="AU664" s="797"/>
      <c r="AV664" s="484"/>
      <c r="AW664" s="484"/>
      <c r="AX664" s="484"/>
      <c r="AY664" s="484"/>
      <c r="AZ664" s="484"/>
      <c r="BA664" s="4"/>
      <c r="BB664" s="4"/>
      <c r="BC664" s="4"/>
      <c r="BD664" s="4"/>
      <c r="BE664" s="4"/>
      <c r="BF664" s="4"/>
      <c r="BG664" s="4"/>
      <c r="BH664" s="4"/>
      <c r="BI664" s="4"/>
      <c r="BJ664" s="4"/>
      <c r="BK664" s="4"/>
      <c r="BL664" s="4"/>
      <c r="BM664" s="4"/>
      <c r="BN664" s="4"/>
      <c r="BO664" s="4"/>
      <c r="BP664" s="4"/>
      <c r="BQ664" s="4"/>
      <c r="BR664" s="4"/>
      <c r="BS664" s="4"/>
      <c r="BT664" s="4"/>
      <c r="BU664" s="4"/>
      <c r="BV664" s="4"/>
      <c r="BW664" s="4"/>
      <c r="BX664" s="4"/>
      <c r="BY664" s="4"/>
      <c r="BZ664" s="4"/>
      <c r="CA664" s="4"/>
      <c r="CB664" s="4"/>
      <c r="CC664" s="4"/>
      <c r="CD664" s="4"/>
      <c r="CE664" s="4"/>
      <c r="CF664" s="4"/>
      <c r="CG664" s="4"/>
      <c r="CH664" s="4"/>
      <c r="CI664" s="4"/>
      <c r="CJ664" s="4"/>
      <c r="CK664" s="4"/>
      <c r="CL664" s="4"/>
      <c r="CM664" s="4"/>
      <c r="CN664" s="4"/>
      <c r="CO664" s="4"/>
      <c r="CP664" s="4"/>
      <c r="CQ664" s="4"/>
      <c r="CR664" s="4"/>
      <c r="CS664" s="4"/>
      <c r="CT664" s="4"/>
      <c r="CU664" s="4"/>
      <c r="CV664" s="4"/>
      <c r="CW664" s="4"/>
      <c r="CX664" s="4"/>
      <c r="CY664" s="4"/>
      <c r="CZ664" s="4"/>
      <c r="DA664" s="4"/>
      <c r="DB664" s="4"/>
      <c r="DC664" s="4"/>
      <c r="DD664" s="4"/>
      <c r="DE664" s="4"/>
      <c r="DF664" s="4"/>
      <c r="DG664" s="4"/>
      <c r="DH664" s="4"/>
      <c r="DI664" s="4"/>
      <c r="DJ664" s="4"/>
      <c r="DK664" s="4"/>
      <c r="DL664" s="4"/>
      <c r="DM664" s="4"/>
      <c r="DN664" s="4"/>
      <c r="DO664" s="4"/>
      <c r="DP664" s="4"/>
      <c r="DQ664" s="4"/>
      <c r="DR664" s="4"/>
      <c r="DS664" s="4"/>
      <c r="DT664" s="4"/>
      <c r="DU664" s="4"/>
      <c r="DV664" s="4"/>
      <c r="DW664" s="4"/>
      <c r="DX664" s="4"/>
      <c r="DY664" s="4"/>
      <c r="DZ664" s="4"/>
      <c r="EA664" s="4"/>
      <c r="EB664" s="4"/>
      <c r="EC664" s="4"/>
      <c r="ED664" s="4"/>
      <c r="EE664" s="4"/>
      <c r="EF664" s="4"/>
      <c r="EG664" s="4"/>
      <c r="EH664" s="4"/>
      <c r="EI664" s="4"/>
      <c r="EJ664" s="4"/>
      <c r="EK664" s="4"/>
      <c r="EL664" s="4"/>
      <c r="EM664" s="4"/>
      <c r="EN664" s="4"/>
      <c r="EO664" s="4"/>
      <c r="EP664" s="4"/>
      <c r="EQ664" s="4"/>
      <c r="ER664" s="4"/>
      <c r="ES664" s="4"/>
      <c r="ET664" s="4"/>
      <c r="EU664" s="4"/>
      <c r="EV664" s="4"/>
      <c r="EW664" s="4"/>
      <c r="EX664" s="4"/>
      <c r="EY664" s="4"/>
      <c r="EZ664" s="4"/>
      <c r="FA664" s="4"/>
      <c r="FB664" s="4"/>
      <c r="FC664" s="4"/>
      <c r="FD664" s="4"/>
      <c r="FE664" s="4"/>
      <c r="FF664" s="4"/>
      <c r="FG664" s="4"/>
      <c r="FH664" s="4"/>
      <c r="FI664" s="4"/>
      <c r="FJ664" s="4"/>
      <c r="FK664" s="4"/>
      <c r="FL664" s="4"/>
      <c r="FM664" s="4"/>
      <c r="FN664" s="4"/>
      <c r="FO664" s="4"/>
      <c r="FP664" s="4"/>
      <c r="FQ664" s="4"/>
      <c r="FR664" s="4"/>
      <c r="FS664" s="4"/>
      <c r="FT664" s="4"/>
      <c r="FU664" s="4"/>
      <c r="FV664" s="4"/>
      <c r="FW664" s="4"/>
      <c r="FX664" s="4"/>
      <c r="FY664" s="4"/>
      <c r="FZ664" s="4"/>
      <c r="GA664" s="4"/>
      <c r="GB664" s="4"/>
      <c r="GC664" s="4"/>
      <c r="GD664" s="4"/>
      <c r="GE664" s="4"/>
      <c r="GF664" s="4"/>
      <c r="GG664" s="4"/>
      <c r="GH664" s="4"/>
      <c r="GI664" s="4"/>
      <c r="GJ664" s="4"/>
      <c r="GK664" s="4"/>
      <c r="GL664" s="4"/>
      <c r="GM664" s="4"/>
      <c r="GN664" s="4"/>
      <c r="GO664" s="4"/>
      <c r="GP664" s="4"/>
      <c r="GQ664" s="4"/>
      <c r="GR664" s="4"/>
      <c r="GS664" s="4"/>
      <c r="GT664" s="4"/>
      <c r="GU664" s="4"/>
      <c r="GV664" s="4"/>
      <c r="GW664" s="4"/>
      <c r="GX664" s="4"/>
      <c r="GY664" s="4"/>
      <c r="GZ664" s="4"/>
      <c r="HA664" s="4"/>
      <c r="HB664" s="4"/>
      <c r="HC664" s="4"/>
    </row>
    <row r="665" spans="1:211" s="380" customFormat="1" ht="13.9" customHeight="1">
      <c r="A665" s="828" t="str">
        <f>IF('1C TSsoustraitance'!$A382&lt;&gt;0,'1C TSsoustraitance'!$A382,"")</f>
        <v/>
      </c>
      <c r="B665" s="530"/>
      <c r="C665" s="513" t="str">
        <f>IF('1C TSsoustraitance'!$A382&lt;&gt;0,'1C TSsoustraitance'!$B382,"")</f>
        <v/>
      </c>
      <c r="D665" s="513" t="str">
        <f>IF('1C TSsoustraitance'!$A382&lt;&gt;0,'1C TSsoustraitance'!$C382,"")</f>
        <v/>
      </c>
      <c r="E665" s="684"/>
      <c r="F665" s="685"/>
      <c r="G665" s="666">
        <f>'1C TSsoustraitance'!$D382</f>
        <v>0</v>
      </c>
      <c r="H665" s="533">
        <v>0.21</v>
      </c>
      <c r="I665" s="533">
        <v>1</v>
      </c>
      <c r="J665" s="534"/>
      <c r="K665" s="667">
        <f t="shared" si="146"/>
        <v>0</v>
      </c>
      <c r="L665" s="668">
        <f>IF(OR('1C TSsoustraitance'!$D382="",'1C TSsoustraitance'!$AP382=0),0,IF(AND('1C TSsoustraitance'!$D382&lt;&gt;"",$K$2="Pôle",'1C TSsoustraitance'!$E382="OUI"),(('1C TSsoustraitance'!$F382+'1C TSsoustraitance'!$G382+'1C TSsoustraitance'!$H382+'1C TSsoustraitance'!$I382+'1C TSsoustraitance'!$M382)/'1C TSsoustraitance'!$R382),IF(AND('1C TSsoustraitance'!$D382&lt;&gt;"",$K$2="Pôle",'1C TSsoustraitance'!$E382="NON"),(('1C TSsoustraitance'!$F382+'1C TSsoustraitance'!$G382+'1C TSsoustraitance'!$H382+'1C TSsoustraitance'!$I382+'1C TSsoustraitance'!$M382)/'1C TSsoustraitance'!$AP382),IF(AND('1C TSsoustraitance'!$D382&lt;&gt;"",$K$2&lt;&gt;"Pôle",'1C TSsoustraitance'!$E382="OUI"),(('1C TSsoustraitance'!$F382+'1C TSsoustraitance'!$G382+'1C TSsoustraitance'!$H382+'1C TSsoustraitance'!$I382+'1C TSsoustraitance'!$J382+'1C TSsoustraitance'!$K382+'1C TSsoustraitance'!$L382+'1C TSsoustraitance'!$M382+'1C TSsoustraitance'!$N382+'1C TSsoustraitance'!$O382+'1C TSsoustraitance'!$P382+'1C TSsoustraitance'!$Q382)/'1C TSsoustraitance'!$R382),IF(AND('1C TSsoustraitance'!$D382&lt;&gt;"",$K$2&lt;&gt;"Pôle",'1C TSsoustraitance'!$E382="NON"),(('1C TSsoustraitance'!$F382+'1C TSsoustraitance'!$G382+'1C TSsoustraitance'!$H382+'1C TSsoustraitance'!$I382+'1C TSsoustraitance'!$J382+'1C TSsoustraitance'!$K382+'1C TSsoustraitance'!$L382+'1C TSsoustraitance'!$M382+'1C TSsoustraitance'!$N382+'1C TSsoustraitance'!$O382+'1C TSsoustraitance'!$P382+'1C TSsoustraitance'!$Q382))/'1C TSsoustraitance'!$AP382)))))</f>
        <v>0</v>
      </c>
      <c r="M665" s="668">
        <f>IF(OR('1C TSsoustraitance'!$D382="",'1C TSsoustraitance'!AP$13=0),0,IF(AND('1C TSsoustraitance'!$D382&lt;&gt;"",$K$2="Pôle",'1C TSsoustraitance'!$E382="OUI"),(('1C TSsoustraitance'!$J382+'1C TSsoustraitance'!$K382+'1C TSsoustraitance'!$L382)/'1C TSsoustraitance'!$R382),IF(AND('1C TSsoustraitance'!$D382&lt;&gt;"",$K$2="Pôle",'1C TSsoustraitance'!$E382="NON"),(('1C TSsoustraitance'!$J382+'1C TSsoustraitance'!$K382+'1C TSsoustraitance'!$L382)/'1C TSsoustraitance'!$AP382),IF(AND('1C TSsoustraitance'!$D382&lt;&gt;"",$K$2&lt;&gt;"Pôle"),0))))</f>
        <v>0</v>
      </c>
      <c r="N665" s="668">
        <f t="shared" si="153"/>
        <v>0</v>
      </c>
      <c r="O665" s="669">
        <f>IF(OR('1C TSsoustraitance'!$D382="",'1C TSsoustraitance'!$E382="OUI",'1C TSsoustraitance'!$AP382=0),0,(('1C TSsoustraitance'!$S382)/'1C TSsoustraitance'!$AP382))</f>
        <v>0</v>
      </c>
      <c r="P665" s="669">
        <f>IF(OR('1C TSsoustraitance'!$D382="",'1C TSsoustraitance'!$E382="OUI",'1C TSsoustraitance'!$AP382=0),0,(('1C TSsoustraitance'!$T382)/'1C TSsoustraitance'!$AP382))</f>
        <v>0</v>
      </c>
      <c r="Q665" s="669">
        <f>IF(OR('1C TSsoustraitance'!$D382="",'1C TSsoustraitance'!$E382="OUI",'1C TSsoustraitance'!$AP382=0),0,(('1C TSsoustraitance'!$U382)/'1C TSsoustraitance'!$AP382))</f>
        <v>0</v>
      </c>
      <c r="R665" s="669">
        <f>IF(OR('1C TSsoustraitance'!$D382="",'1C TSsoustraitance'!$E382="OUI",'1C TSsoustraitance'!$AP382=0),0,(('1C TSsoustraitance'!$V382)/'1C TSsoustraitance'!$AP382))</f>
        <v>0</v>
      </c>
      <c r="S665" s="669">
        <f>IF(OR('1C TSsoustraitance'!$D382="",'1C TSsoustraitance'!$E382="OUI",'1C TSsoustraitance'!$AP382=0),0,(('1C TSsoustraitance'!$W382)/'1C TSsoustraitance'!$AP382))</f>
        <v>0</v>
      </c>
      <c r="T665" s="669">
        <f>IF(OR('1C TSsoustraitance'!$D382="",'1C TSsoustraitance'!$E382="OUI",'1C TSsoustraitance'!$AP382=0),0,(('1C TSsoustraitance'!$X382)/'1C TSsoustraitance'!$AP382))</f>
        <v>0</v>
      </c>
      <c r="U665" s="669">
        <f>IF(OR('1C TSsoustraitance'!$D382="",'1C TSsoustraitance'!$E382="OUI",'1C TSsoustraitance'!$AP382=0),0,(('1C TSsoustraitance'!$Y382)/'1C TSsoustraitance'!$AP382))</f>
        <v>0</v>
      </c>
      <c r="V665" s="669">
        <f>IF(OR('1C TSsoustraitance'!$D382="",'1C TSsoustraitance'!$E382="OUI",'1C TSsoustraitance'!$AP382=0),0,(('1C TSsoustraitance'!$Z382)/'1C TSsoustraitance'!$AP382))</f>
        <v>0</v>
      </c>
      <c r="W665" s="669">
        <f>IF(OR('1C TSsoustraitance'!$D382="",'1C TSsoustraitance'!$E382="OUI",'1C TSsoustraitance'!$AP382=0),0,(('1C TSsoustraitance'!$AA382)/'1C TSsoustraitance'!$AP382))</f>
        <v>0</v>
      </c>
      <c r="X665" s="669">
        <f>IF(OR('1C TSsoustraitance'!$D382="",'1C TSsoustraitance'!$E382="OUI",'1C TSsoustraitance'!$AP382=0),0,(('1C TSsoustraitance'!$AB382)/'1C TSsoustraitance'!$AP382))</f>
        <v>0</v>
      </c>
      <c r="Y665" s="669">
        <f>IF(OR('1C TSsoustraitance'!$D382="",'1C TSsoustraitance'!$E382="OUI",'1C TSsoustraitance'!$AP382=0),0,(('1C TSsoustraitance'!$AC382)/'1C TSsoustraitance'!$AP382))</f>
        <v>0</v>
      </c>
      <c r="Z665" s="669">
        <f>IF(OR('1C TSsoustraitance'!$D382="",'1C TSsoustraitance'!$E382="OUI",'1C TSsoustraitance'!$AP382=0),0,(('1C TSsoustraitance'!$AD382)/'1C TSsoustraitance'!$AP382))</f>
        <v>0</v>
      </c>
      <c r="AA665" s="669">
        <f>IF(OR('1C TSsoustraitance'!$D382="",'1C TSsoustraitance'!$E382="OUI",'1C TSsoustraitance'!$AP382=0),0,(('1C TSsoustraitance'!$AE382)/'1C TSsoustraitance'!$AP382))</f>
        <v>0</v>
      </c>
      <c r="AB665" s="669">
        <f>IF(OR('1C TSsoustraitance'!$D382="",'1C TSsoustraitance'!$E382="OUI",'1C TSsoustraitance'!$AP382=0),0,(('1C TSsoustraitance'!$AF382)/'1C TSsoustraitance'!$AP382))</f>
        <v>0</v>
      </c>
      <c r="AC665" s="669">
        <f>IF(OR('1C TSsoustraitance'!$D382="",'1C TSsoustraitance'!$E382="OUI",'1C TSsoustraitance'!$AP382=0),0,(('1C TSsoustraitance'!$AG382)/'1C TSsoustraitance'!$AP382))</f>
        <v>0</v>
      </c>
      <c r="AD665" s="669">
        <f>IF(OR('1C TSsoustraitance'!$D382="",'1C TSsoustraitance'!$E382="OUI",'1C TSsoustraitance'!$AP382=0),0,(('1C TSsoustraitance'!$AH382)/'1C TSsoustraitance'!$AP382))</f>
        <v>0</v>
      </c>
      <c r="AE665" s="669">
        <f>IF(OR('1C TSsoustraitance'!$D382="",'1C TSsoustraitance'!$E382="OUI",'1C TSsoustraitance'!$AP382=0),0,(('1C TSsoustraitance'!$AI382)/'1C TSsoustraitance'!$AP382))</f>
        <v>0</v>
      </c>
      <c r="AF665" s="669">
        <f>IF(OR('1C TSsoustraitance'!$D382="",'1C TSsoustraitance'!$E382="OUI",'1C TSsoustraitance'!$AP382=0),0,(('1C TSsoustraitance'!$AJ382)/'1C TSsoustraitance'!$AP382))</f>
        <v>0</v>
      </c>
      <c r="AG665" s="669">
        <f>IF(OR('1C TSsoustraitance'!$D382="",'1C TSsoustraitance'!$E382="OUI",'1C TSsoustraitance'!$AP382=0),0,(('1C TSsoustraitance'!$AK382)/'1C TSsoustraitance'!$AP382))</f>
        <v>0</v>
      </c>
      <c r="AH665" s="669">
        <f>IF(OR('1C TSsoustraitance'!$D382="",'1C TSsoustraitance'!$E382="OUI",'1C TSsoustraitance'!$AP382=0),0,(('1C TSsoustraitance'!$AL382)/'1C TSsoustraitance'!$AP382))</f>
        <v>0</v>
      </c>
      <c r="AI665" s="669">
        <f>IF(OR('1C TSsoustraitance'!$D382="",'1C TSsoustraitance'!$E382="OUI",'1C TSsoustraitance'!$AP382=0),0,(('1C TSsoustraitance'!$AM382)/'1C TSsoustraitance'!$AP382))</f>
        <v>0</v>
      </c>
      <c r="AJ665" s="669">
        <f>IF(OR('1C TSsoustraitance'!$D382="",'1C TSsoustraitance'!$E382="OUI",'1C TSsoustraitance'!$AP382=0),0,(('1C TSsoustraitance'!$AN382)/'1C TSsoustraitance'!$AP382))</f>
        <v>0</v>
      </c>
      <c r="AK665" s="669">
        <f t="shared" si="147"/>
        <v>0</v>
      </c>
      <c r="AL665" s="668">
        <f t="shared" si="148"/>
        <v>0</v>
      </c>
      <c r="AM665" s="670">
        <f>IF(Tableau7[[#This Row],[N° pièce]]="",0,(Tableau7[[#This Row],[hors TVA]]+(Tableau7[[#This Row],[hors TVA]]*Tableau7[[#This Row],[Taux TVA]])-(Tableau7[[#This Row],[hors TVA]]*Tableau7[[#This Row],[Taux TVA]]*Tableau7[[#This Row],[Régime TVA: Récupération]]))*Tableau7[[#This Row],[Type 1]])</f>
        <v>0</v>
      </c>
      <c r="AN665" s="670">
        <f>IF(Tableau7[[#This Row],[N° pièce]]="",0,IF($K$2="pôle",((Tableau7[[#This Row],[hors TVA]]+(Tableau7[[#This Row],[hors TVA]]*Tableau7[[#This Row],[Taux TVA]])-(Tableau7[[#This Row],[hors TVA]]*Tableau7[[#This Row],[Taux TVA]]*Tableau7[[#This Row],[Régime TVA: Récupération]]))*Tableau7[[#This Row],[Type 2]]),0))</f>
        <v>0</v>
      </c>
      <c r="AO665" s="670">
        <f t="shared" si="151"/>
        <v>0</v>
      </c>
      <c r="AP665" s="255">
        <f t="shared" si="149"/>
        <v>0</v>
      </c>
      <c r="AQ665" s="506">
        <f t="shared" si="154"/>
        <v>0</v>
      </c>
      <c r="AR665" s="671"/>
      <c r="AS665" s="512"/>
      <c r="AT665" s="513" t="str">
        <f>IF(('1C TSsoustraitance'!AP382*FICHE!C$14&lt;J665),"Forfait limité à "&amp;FICHE!C$14&amp;"€/jour","")</f>
        <v/>
      </c>
      <c r="AU665" s="797"/>
      <c r="AV665" s="484"/>
      <c r="AW665" s="484"/>
      <c r="AX665" s="484"/>
      <c r="AY665" s="484"/>
      <c r="AZ665" s="484"/>
      <c r="BA665" s="4"/>
      <c r="BB665" s="4"/>
      <c r="BC665" s="4"/>
      <c r="BD665" s="4"/>
      <c r="BE665" s="4"/>
      <c r="BF665" s="4"/>
      <c r="BG665" s="4"/>
      <c r="BH665" s="4"/>
      <c r="BI665" s="4"/>
      <c r="BJ665" s="4"/>
      <c r="BK665" s="4"/>
      <c r="BL665" s="4"/>
      <c r="BM665" s="4"/>
      <c r="BN665" s="4"/>
      <c r="BO665" s="4"/>
      <c r="BP665" s="4"/>
      <c r="BQ665" s="4"/>
      <c r="BR665" s="4"/>
      <c r="BS665" s="4"/>
      <c r="BT665" s="4"/>
      <c r="BU665" s="4"/>
      <c r="BV665" s="4"/>
      <c r="BW665" s="4"/>
      <c r="BX665" s="4"/>
      <c r="BY665" s="4"/>
      <c r="BZ665" s="4"/>
      <c r="CA665" s="4"/>
      <c r="CB665" s="4"/>
      <c r="CC665" s="4"/>
      <c r="CD665" s="4"/>
      <c r="CE665" s="4"/>
      <c r="CF665" s="4"/>
      <c r="CG665" s="4"/>
      <c r="CH665" s="4"/>
      <c r="CI665" s="4"/>
      <c r="CJ665" s="4"/>
      <c r="CK665" s="4"/>
      <c r="CL665" s="4"/>
      <c r="CM665" s="4"/>
      <c r="CN665" s="4"/>
      <c r="CO665" s="4"/>
      <c r="CP665" s="4"/>
      <c r="CQ665" s="4"/>
      <c r="CR665" s="4"/>
      <c r="CS665" s="4"/>
      <c r="CT665" s="4"/>
      <c r="CU665" s="4"/>
      <c r="CV665" s="4"/>
      <c r="CW665" s="4"/>
      <c r="CX665" s="4"/>
      <c r="CY665" s="4"/>
      <c r="CZ665" s="4"/>
      <c r="DA665" s="4"/>
      <c r="DB665" s="4"/>
      <c r="DC665" s="4"/>
      <c r="DD665" s="4"/>
      <c r="DE665" s="4"/>
      <c r="DF665" s="4"/>
      <c r="DG665" s="4"/>
      <c r="DH665" s="4"/>
      <c r="DI665" s="4"/>
      <c r="DJ665" s="4"/>
      <c r="DK665" s="4"/>
      <c r="DL665" s="4"/>
      <c r="DM665" s="4"/>
      <c r="DN665" s="4"/>
      <c r="DO665" s="4"/>
      <c r="DP665" s="4"/>
      <c r="DQ665" s="4"/>
      <c r="DR665" s="4"/>
      <c r="DS665" s="4"/>
      <c r="DT665" s="4"/>
      <c r="DU665" s="4"/>
      <c r="DV665" s="4"/>
      <c r="DW665" s="4"/>
      <c r="DX665" s="4"/>
      <c r="DY665" s="4"/>
      <c r="DZ665" s="4"/>
      <c r="EA665" s="4"/>
      <c r="EB665" s="4"/>
      <c r="EC665" s="4"/>
      <c r="ED665" s="4"/>
      <c r="EE665" s="4"/>
      <c r="EF665" s="4"/>
      <c r="EG665" s="4"/>
      <c r="EH665" s="4"/>
      <c r="EI665" s="4"/>
      <c r="EJ665" s="4"/>
      <c r="EK665" s="4"/>
      <c r="EL665" s="4"/>
      <c r="EM665" s="4"/>
      <c r="EN665" s="4"/>
      <c r="EO665" s="4"/>
      <c r="EP665" s="4"/>
      <c r="EQ665" s="4"/>
      <c r="ER665" s="4"/>
      <c r="ES665" s="4"/>
      <c r="ET665" s="4"/>
      <c r="EU665" s="4"/>
      <c r="EV665" s="4"/>
      <c r="EW665" s="4"/>
      <c r="EX665" s="4"/>
      <c r="EY665" s="4"/>
      <c r="EZ665" s="4"/>
      <c r="FA665" s="4"/>
      <c r="FB665" s="4"/>
      <c r="FC665" s="4"/>
      <c r="FD665" s="4"/>
      <c r="FE665" s="4"/>
      <c r="FF665" s="4"/>
      <c r="FG665" s="4"/>
      <c r="FH665" s="4"/>
      <c r="FI665" s="4"/>
      <c r="FJ665" s="4"/>
      <c r="FK665" s="4"/>
      <c r="FL665" s="4"/>
      <c r="FM665" s="4"/>
      <c r="FN665" s="4"/>
      <c r="FO665" s="4"/>
      <c r="FP665" s="4"/>
      <c r="FQ665" s="4"/>
      <c r="FR665" s="4"/>
      <c r="FS665" s="4"/>
      <c r="FT665" s="4"/>
      <c r="FU665" s="4"/>
      <c r="FV665" s="4"/>
      <c r="FW665" s="4"/>
      <c r="FX665" s="4"/>
      <c r="FY665" s="4"/>
      <c r="FZ665" s="4"/>
      <c r="GA665" s="4"/>
      <c r="GB665" s="4"/>
      <c r="GC665" s="4"/>
      <c r="GD665" s="4"/>
      <c r="GE665" s="4"/>
      <c r="GF665" s="4"/>
      <c r="GG665" s="4"/>
      <c r="GH665" s="4"/>
      <c r="GI665" s="4"/>
      <c r="GJ665" s="4"/>
      <c r="GK665" s="4"/>
      <c r="GL665" s="4"/>
      <c r="GM665" s="4"/>
      <c r="GN665" s="4"/>
      <c r="GO665" s="4"/>
      <c r="GP665" s="4"/>
      <c r="GQ665" s="4"/>
      <c r="GR665" s="4"/>
      <c r="GS665" s="4"/>
      <c r="GT665" s="4"/>
      <c r="GU665" s="4"/>
      <c r="GV665" s="4"/>
      <c r="GW665" s="4"/>
      <c r="GX665" s="4"/>
      <c r="GY665" s="4"/>
      <c r="GZ665" s="4"/>
      <c r="HA665" s="4"/>
      <c r="HB665" s="4"/>
      <c r="HC665" s="4"/>
    </row>
    <row r="666" spans="1:211" s="380" customFormat="1" ht="13.9" customHeight="1">
      <c r="A666" s="828" t="str">
        <f>IF('1C TSsoustraitance'!$A383&lt;&gt;0,'1C TSsoustraitance'!$A383,"")</f>
        <v/>
      </c>
      <c r="B666" s="530"/>
      <c r="C666" s="513" t="str">
        <f>IF('1C TSsoustraitance'!$A383&lt;&gt;0,'1C TSsoustraitance'!$B383,"")</f>
        <v/>
      </c>
      <c r="D666" s="513" t="str">
        <f>IF('1C TSsoustraitance'!$A383&lt;&gt;0,'1C TSsoustraitance'!$C383,"")</f>
        <v/>
      </c>
      <c r="E666" s="684"/>
      <c r="F666" s="685"/>
      <c r="G666" s="666">
        <f>'1C TSsoustraitance'!$D383</f>
        <v>0</v>
      </c>
      <c r="H666" s="533">
        <v>0.21</v>
      </c>
      <c r="I666" s="533">
        <v>1</v>
      </c>
      <c r="J666" s="534"/>
      <c r="K666" s="667">
        <f t="shared" si="146"/>
        <v>0</v>
      </c>
      <c r="L666" s="668">
        <f>IF(OR('1C TSsoustraitance'!$D383="",'1C TSsoustraitance'!$AP383=0),0,IF(AND('1C TSsoustraitance'!$D383&lt;&gt;"",$K$2="Pôle",'1C TSsoustraitance'!$E383="OUI"),(('1C TSsoustraitance'!$F383+'1C TSsoustraitance'!$G383+'1C TSsoustraitance'!$H383+'1C TSsoustraitance'!$I383+'1C TSsoustraitance'!$M383)/'1C TSsoustraitance'!$R383),IF(AND('1C TSsoustraitance'!$D383&lt;&gt;"",$K$2="Pôle",'1C TSsoustraitance'!$E383="NON"),(('1C TSsoustraitance'!$F383+'1C TSsoustraitance'!$G383+'1C TSsoustraitance'!$H383+'1C TSsoustraitance'!$I383+'1C TSsoustraitance'!$M383)/'1C TSsoustraitance'!$AP383),IF(AND('1C TSsoustraitance'!$D383&lt;&gt;"",$K$2&lt;&gt;"Pôle",'1C TSsoustraitance'!$E383="OUI"),(('1C TSsoustraitance'!$F383+'1C TSsoustraitance'!$G383+'1C TSsoustraitance'!$H383+'1C TSsoustraitance'!$I383+'1C TSsoustraitance'!$J383+'1C TSsoustraitance'!$K383+'1C TSsoustraitance'!$L383+'1C TSsoustraitance'!$M383+'1C TSsoustraitance'!$N383+'1C TSsoustraitance'!$O383+'1C TSsoustraitance'!$P383+'1C TSsoustraitance'!$Q383)/'1C TSsoustraitance'!$R383),IF(AND('1C TSsoustraitance'!$D383&lt;&gt;"",$K$2&lt;&gt;"Pôle",'1C TSsoustraitance'!$E383="NON"),(('1C TSsoustraitance'!$F383+'1C TSsoustraitance'!$G383+'1C TSsoustraitance'!$H383+'1C TSsoustraitance'!$I383+'1C TSsoustraitance'!$J383+'1C TSsoustraitance'!$K383+'1C TSsoustraitance'!$L383+'1C TSsoustraitance'!$M383+'1C TSsoustraitance'!$N383+'1C TSsoustraitance'!$O383+'1C TSsoustraitance'!$P383+'1C TSsoustraitance'!$Q383))/'1C TSsoustraitance'!$AP383)))))</f>
        <v>0</v>
      </c>
      <c r="M666" s="668">
        <f>IF(OR('1C TSsoustraitance'!$D383="",'1C TSsoustraitance'!AP$13=0),0,IF(AND('1C TSsoustraitance'!$D383&lt;&gt;"",$K$2="Pôle",'1C TSsoustraitance'!$E383="OUI"),(('1C TSsoustraitance'!$J383+'1C TSsoustraitance'!$K383+'1C TSsoustraitance'!$L383)/'1C TSsoustraitance'!$R383),IF(AND('1C TSsoustraitance'!$D383&lt;&gt;"",$K$2="Pôle",'1C TSsoustraitance'!$E383="NON"),(('1C TSsoustraitance'!$J383+'1C TSsoustraitance'!$K383+'1C TSsoustraitance'!$L383)/'1C TSsoustraitance'!$AP383),IF(AND('1C TSsoustraitance'!$D383&lt;&gt;"",$K$2&lt;&gt;"Pôle"),0))))</f>
        <v>0</v>
      </c>
      <c r="N666" s="668">
        <f t="shared" si="153"/>
        <v>0</v>
      </c>
      <c r="O666" s="669">
        <f>IF(OR('1C TSsoustraitance'!$D383="",'1C TSsoustraitance'!$E383="OUI",'1C TSsoustraitance'!$AP383=0),0,(('1C TSsoustraitance'!$S383)/'1C TSsoustraitance'!$AP383))</f>
        <v>0</v>
      </c>
      <c r="P666" s="669">
        <f>IF(OR('1C TSsoustraitance'!$D383="",'1C TSsoustraitance'!$E383="OUI",'1C TSsoustraitance'!$AP383=0),0,(('1C TSsoustraitance'!$T383)/'1C TSsoustraitance'!$AP383))</f>
        <v>0</v>
      </c>
      <c r="Q666" s="669">
        <f>IF(OR('1C TSsoustraitance'!$D383="",'1C TSsoustraitance'!$E383="OUI",'1C TSsoustraitance'!$AP383=0),0,(('1C TSsoustraitance'!$U383)/'1C TSsoustraitance'!$AP383))</f>
        <v>0</v>
      </c>
      <c r="R666" s="669">
        <f>IF(OR('1C TSsoustraitance'!$D383="",'1C TSsoustraitance'!$E383="OUI",'1C TSsoustraitance'!$AP383=0),0,(('1C TSsoustraitance'!$V383)/'1C TSsoustraitance'!$AP383))</f>
        <v>0</v>
      </c>
      <c r="S666" s="669">
        <f>IF(OR('1C TSsoustraitance'!$D383="",'1C TSsoustraitance'!$E383="OUI",'1C TSsoustraitance'!$AP383=0),0,(('1C TSsoustraitance'!$W383)/'1C TSsoustraitance'!$AP383))</f>
        <v>0</v>
      </c>
      <c r="T666" s="669">
        <f>IF(OR('1C TSsoustraitance'!$D383="",'1C TSsoustraitance'!$E383="OUI",'1C TSsoustraitance'!$AP383=0),0,(('1C TSsoustraitance'!$X383)/'1C TSsoustraitance'!$AP383))</f>
        <v>0</v>
      </c>
      <c r="U666" s="669">
        <f>IF(OR('1C TSsoustraitance'!$D383="",'1C TSsoustraitance'!$E383="OUI",'1C TSsoustraitance'!$AP383=0),0,(('1C TSsoustraitance'!$Y383)/'1C TSsoustraitance'!$AP383))</f>
        <v>0</v>
      </c>
      <c r="V666" s="669">
        <f>IF(OR('1C TSsoustraitance'!$D383="",'1C TSsoustraitance'!$E383="OUI",'1C TSsoustraitance'!$AP383=0),0,(('1C TSsoustraitance'!$Z383)/'1C TSsoustraitance'!$AP383))</f>
        <v>0</v>
      </c>
      <c r="W666" s="669">
        <f>IF(OR('1C TSsoustraitance'!$D383="",'1C TSsoustraitance'!$E383="OUI",'1C TSsoustraitance'!$AP383=0),0,(('1C TSsoustraitance'!$AA383)/'1C TSsoustraitance'!$AP383))</f>
        <v>0</v>
      </c>
      <c r="X666" s="669">
        <f>IF(OR('1C TSsoustraitance'!$D383="",'1C TSsoustraitance'!$E383="OUI",'1C TSsoustraitance'!$AP383=0),0,(('1C TSsoustraitance'!$AB383)/'1C TSsoustraitance'!$AP383))</f>
        <v>0</v>
      </c>
      <c r="Y666" s="669">
        <f>IF(OR('1C TSsoustraitance'!$D383="",'1C TSsoustraitance'!$E383="OUI",'1C TSsoustraitance'!$AP383=0),0,(('1C TSsoustraitance'!$AC383)/'1C TSsoustraitance'!$AP383))</f>
        <v>0</v>
      </c>
      <c r="Z666" s="669">
        <f>IF(OR('1C TSsoustraitance'!$D383="",'1C TSsoustraitance'!$E383="OUI",'1C TSsoustraitance'!$AP383=0),0,(('1C TSsoustraitance'!$AD383)/'1C TSsoustraitance'!$AP383))</f>
        <v>0</v>
      </c>
      <c r="AA666" s="669">
        <f>IF(OR('1C TSsoustraitance'!$D383="",'1C TSsoustraitance'!$E383="OUI",'1C TSsoustraitance'!$AP383=0),0,(('1C TSsoustraitance'!$AE383)/'1C TSsoustraitance'!$AP383))</f>
        <v>0</v>
      </c>
      <c r="AB666" s="669">
        <f>IF(OR('1C TSsoustraitance'!$D383="",'1C TSsoustraitance'!$E383="OUI",'1C TSsoustraitance'!$AP383=0),0,(('1C TSsoustraitance'!$AF383)/'1C TSsoustraitance'!$AP383))</f>
        <v>0</v>
      </c>
      <c r="AC666" s="669">
        <f>IF(OR('1C TSsoustraitance'!$D383="",'1C TSsoustraitance'!$E383="OUI",'1C TSsoustraitance'!$AP383=0),0,(('1C TSsoustraitance'!$AG383)/'1C TSsoustraitance'!$AP383))</f>
        <v>0</v>
      </c>
      <c r="AD666" s="669">
        <f>IF(OR('1C TSsoustraitance'!$D383="",'1C TSsoustraitance'!$E383="OUI",'1C TSsoustraitance'!$AP383=0),0,(('1C TSsoustraitance'!$AH383)/'1C TSsoustraitance'!$AP383))</f>
        <v>0</v>
      </c>
      <c r="AE666" s="669">
        <f>IF(OR('1C TSsoustraitance'!$D383="",'1C TSsoustraitance'!$E383="OUI",'1C TSsoustraitance'!$AP383=0),0,(('1C TSsoustraitance'!$AI383)/'1C TSsoustraitance'!$AP383))</f>
        <v>0</v>
      </c>
      <c r="AF666" s="669">
        <f>IF(OR('1C TSsoustraitance'!$D383="",'1C TSsoustraitance'!$E383="OUI",'1C TSsoustraitance'!$AP383=0),0,(('1C TSsoustraitance'!$AJ383)/'1C TSsoustraitance'!$AP383))</f>
        <v>0</v>
      </c>
      <c r="AG666" s="669">
        <f>IF(OR('1C TSsoustraitance'!$D383="",'1C TSsoustraitance'!$E383="OUI",'1C TSsoustraitance'!$AP383=0),0,(('1C TSsoustraitance'!$AK383)/'1C TSsoustraitance'!$AP383))</f>
        <v>0</v>
      </c>
      <c r="AH666" s="669">
        <f>IF(OR('1C TSsoustraitance'!$D383="",'1C TSsoustraitance'!$E383="OUI",'1C TSsoustraitance'!$AP383=0),0,(('1C TSsoustraitance'!$AL383)/'1C TSsoustraitance'!$AP383))</f>
        <v>0</v>
      </c>
      <c r="AI666" s="669">
        <f>IF(OR('1C TSsoustraitance'!$D383="",'1C TSsoustraitance'!$E383="OUI",'1C TSsoustraitance'!$AP383=0),0,(('1C TSsoustraitance'!$AM383)/'1C TSsoustraitance'!$AP383))</f>
        <v>0</v>
      </c>
      <c r="AJ666" s="669">
        <f>IF(OR('1C TSsoustraitance'!$D383="",'1C TSsoustraitance'!$E383="OUI",'1C TSsoustraitance'!$AP383=0),0,(('1C TSsoustraitance'!$AN383)/'1C TSsoustraitance'!$AP383))</f>
        <v>0</v>
      </c>
      <c r="AK666" s="669">
        <f t="shared" si="147"/>
        <v>0</v>
      </c>
      <c r="AL666" s="668">
        <f t="shared" si="148"/>
        <v>0</v>
      </c>
      <c r="AM666" s="670">
        <f>IF(Tableau7[[#This Row],[N° pièce]]="",0,(Tableau7[[#This Row],[hors TVA]]+(Tableau7[[#This Row],[hors TVA]]*Tableau7[[#This Row],[Taux TVA]])-(Tableau7[[#This Row],[hors TVA]]*Tableau7[[#This Row],[Taux TVA]]*Tableau7[[#This Row],[Régime TVA: Récupération]]))*Tableau7[[#This Row],[Type 1]])</f>
        <v>0</v>
      </c>
      <c r="AN666" s="670">
        <f>IF(Tableau7[[#This Row],[N° pièce]]="",0,IF($K$2="pôle",((Tableau7[[#This Row],[hors TVA]]+(Tableau7[[#This Row],[hors TVA]]*Tableau7[[#This Row],[Taux TVA]])-(Tableau7[[#This Row],[hors TVA]]*Tableau7[[#This Row],[Taux TVA]]*Tableau7[[#This Row],[Régime TVA: Récupération]]))*Tableau7[[#This Row],[Type 2]]),0))</f>
        <v>0</v>
      </c>
      <c r="AO666" s="670">
        <f t="shared" si="151"/>
        <v>0</v>
      </c>
      <c r="AP666" s="255">
        <f t="shared" si="149"/>
        <v>0</v>
      </c>
      <c r="AQ666" s="506">
        <f t="shared" si="154"/>
        <v>0</v>
      </c>
      <c r="AR666" s="671"/>
      <c r="AS666" s="512"/>
      <c r="AT666" s="513" t="str">
        <f>IF(('1C TSsoustraitance'!AP383*FICHE!C$14&lt;J666),"Forfait limité à "&amp;FICHE!C$14&amp;"€/jour","")</f>
        <v/>
      </c>
      <c r="AU666" s="797"/>
      <c r="AV666" s="484"/>
      <c r="AW666" s="484"/>
      <c r="AX666" s="484"/>
      <c r="AY666" s="484"/>
      <c r="AZ666" s="484"/>
      <c r="BA666" s="4"/>
      <c r="BB666" s="4"/>
      <c r="BC666" s="4"/>
      <c r="BD666" s="4"/>
      <c r="BE666" s="4"/>
      <c r="BF666" s="4"/>
      <c r="BG666" s="4"/>
      <c r="BH666" s="4"/>
      <c r="BI666" s="4"/>
      <c r="BJ666" s="4"/>
      <c r="BK666" s="4"/>
      <c r="BL666" s="4"/>
      <c r="BM666" s="4"/>
      <c r="BN666" s="4"/>
      <c r="BO666" s="4"/>
      <c r="BP666" s="4"/>
      <c r="BQ666" s="4"/>
      <c r="BR666" s="4"/>
      <c r="BS666" s="4"/>
      <c r="BT666" s="4"/>
      <c r="BU666" s="4"/>
      <c r="BV666" s="4"/>
      <c r="BW666" s="4"/>
      <c r="BX666" s="4"/>
      <c r="BY666" s="4"/>
      <c r="BZ666" s="4"/>
      <c r="CA666" s="4"/>
      <c r="CB666" s="4"/>
      <c r="CC666" s="4"/>
      <c r="CD666" s="4"/>
      <c r="CE666" s="4"/>
      <c r="CF666" s="4"/>
      <c r="CG666" s="4"/>
      <c r="CH666" s="4"/>
      <c r="CI666" s="4"/>
      <c r="CJ666" s="4"/>
      <c r="CK666" s="4"/>
      <c r="CL666" s="4"/>
      <c r="CM666" s="4"/>
      <c r="CN666" s="4"/>
      <c r="CO666" s="4"/>
      <c r="CP666" s="4"/>
      <c r="CQ666" s="4"/>
      <c r="CR666" s="4"/>
      <c r="CS666" s="4"/>
      <c r="CT666" s="4"/>
      <c r="CU666" s="4"/>
      <c r="CV666" s="4"/>
      <c r="CW666" s="4"/>
      <c r="CX666" s="4"/>
      <c r="CY666" s="4"/>
      <c r="CZ666" s="4"/>
      <c r="DA666" s="4"/>
      <c r="DB666" s="4"/>
      <c r="DC666" s="4"/>
      <c r="DD666" s="4"/>
      <c r="DE666" s="4"/>
      <c r="DF666" s="4"/>
      <c r="DG666" s="4"/>
      <c r="DH666" s="4"/>
      <c r="DI666" s="4"/>
      <c r="DJ666" s="4"/>
      <c r="DK666" s="4"/>
      <c r="DL666" s="4"/>
      <c r="DM666" s="4"/>
      <c r="DN666" s="4"/>
      <c r="DO666" s="4"/>
      <c r="DP666" s="4"/>
      <c r="DQ666" s="4"/>
      <c r="DR666" s="4"/>
      <c r="DS666" s="4"/>
      <c r="DT666" s="4"/>
      <c r="DU666" s="4"/>
      <c r="DV666" s="4"/>
      <c r="DW666" s="4"/>
      <c r="DX666" s="4"/>
      <c r="DY666" s="4"/>
      <c r="DZ666" s="4"/>
      <c r="EA666" s="4"/>
      <c r="EB666" s="4"/>
      <c r="EC666" s="4"/>
      <c r="ED666" s="4"/>
      <c r="EE666" s="4"/>
      <c r="EF666" s="4"/>
      <c r="EG666" s="4"/>
      <c r="EH666" s="4"/>
      <c r="EI666" s="4"/>
      <c r="EJ666" s="4"/>
      <c r="EK666" s="4"/>
      <c r="EL666" s="4"/>
      <c r="EM666" s="4"/>
      <c r="EN666" s="4"/>
      <c r="EO666" s="4"/>
      <c r="EP666" s="4"/>
      <c r="EQ666" s="4"/>
      <c r="ER666" s="4"/>
      <c r="ES666" s="4"/>
      <c r="ET666" s="4"/>
      <c r="EU666" s="4"/>
      <c r="EV666" s="4"/>
      <c r="EW666" s="4"/>
      <c r="EX666" s="4"/>
      <c r="EY666" s="4"/>
      <c r="EZ666" s="4"/>
      <c r="FA666" s="4"/>
      <c r="FB666" s="4"/>
      <c r="FC666" s="4"/>
      <c r="FD666" s="4"/>
      <c r="FE666" s="4"/>
      <c r="FF666" s="4"/>
      <c r="FG666" s="4"/>
      <c r="FH666" s="4"/>
      <c r="FI666" s="4"/>
      <c r="FJ666" s="4"/>
      <c r="FK666" s="4"/>
      <c r="FL666" s="4"/>
      <c r="FM666" s="4"/>
      <c r="FN666" s="4"/>
      <c r="FO666" s="4"/>
      <c r="FP666" s="4"/>
      <c r="FQ666" s="4"/>
      <c r="FR666" s="4"/>
      <c r="FS666" s="4"/>
      <c r="FT666" s="4"/>
      <c r="FU666" s="4"/>
      <c r="FV666" s="4"/>
      <c r="FW666" s="4"/>
      <c r="FX666" s="4"/>
      <c r="FY666" s="4"/>
      <c r="FZ666" s="4"/>
      <c r="GA666" s="4"/>
      <c r="GB666" s="4"/>
      <c r="GC666" s="4"/>
      <c r="GD666" s="4"/>
      <c r="GE666" s="4"/>
      <c r="GF666" s="4"/>
      <c r="GG666" s="4"/>
      <c r="GH666" s="4"/>
      <c r="GI666" s="4"/>
      <c r="GJ666" s="4"/>
      <c r="GK666" s="4"/>
      <c r="GL666" s="4"/>
      <c r="GM666" s="4"/>
      <c r="GN666" s="4"/>
      <c r="GO666" s="4"/>
      <c r="GP666" s="4"/>
      <c r="GQ666" s="4"/>
      <c r="GR666" s="4"/>
      <c r="GS666" s="4"/>
      <c r="GT666" s="4"/>
      <c r="GU666" s="4"/>
      <c r="GV666" s="4"/>
      <c r="GW666" s="4"/>
      <c r="GX666" s="4"/>
      <c r="GY666" s="4"/>
      <c r="GZ666" s="4"/>
      <c r="HA666" s="4"/>
      <c r="HB666" s="4"/>
      <c r="HC666" s="4"/>
    </row>
    <row r="667" spans="1:211" s="380" customFormat="1" ht="13.9" customHeight="1">
      <c r="A667" s="828" t="str">
        <f>IF('1C TSsoustraitance'!$A384&lt;&gt;0,'1C TSsoustraitance'!$A384,"")</f>
        <v/>
      </c>
      <c r="B667" s="530"/>
      <c r="C667" s="513" t="str">
        <f>IF('1C TSsoustraitance'!$A384&lt;&gt;0,'1C TSsoustraitance'!$B384,"")</f>
        <v/>
      </c>
      <c r="D667" s="513" t="str">
        <f>IF('1C TSsoustraitance'!$A384&lt;&gt;0,'1C TSsoustraitance'!$C384,"")</f>
        <v/>
      </c>
      <c r="E667" s="684"/>
      <c r="F667" s="685"/>
      <c r="G667" s="666">
        <f>'1C TSsoustraitance'!$D384</f>
        <v>0</v>
      </c>
      <c r="H667" s="533">
        <v>0.21</v>
      </c>
      <c r="I667" s="533">
        <v>1</v>
      </c>
      <c r="J667" s="534"/>
      <c r="K667" s="667">
        <f t="shared" si="146"/>
        <v>0</v>
      </c>
      <c r="L667" s="668">
        <f>IF(OR('1C TSsoustraitance'!$D384="",'1C TSsoustraitance'!$AP384=0),0,IF(AND('1C TSsoustraitance'!$D384&lt;&gt;"",$K$2="Pôle",'1C TSsoustraitance'!$E384="OUI"),(('1C TSsoustraitance'!$F384+'1C TSsoustraitance'!$G384+'1C TSsoustraitance'!$H384+'1C TSsoustraitance'!$I384+'1C TSsoustraitance'!$M384)/'1C TSsoustraitance'!$R384),IF(AND('1C TSsoustraitance'!$D384&lt;&gt;"",$K$2="Pôle",'1C TSsoustraitance'!$E384="NON"),(('1C TSsoustraitance'!$F384+'1C TSsoustraitance'!$G384+'1C TSsoustraitance'!$H384+'1C TSsoustraitance'!$I384+'1C TSsoustraitance'!$M384)/'1C TSsoustraitance'!$AP384),IF(AND('1C TSsoustraitance'!$D384&lt;&gt;"",$K$2&lt;&gt;"Pôle",'1C TSsoustraitance'!$E384="OUI"),(('1C TSsoustraitance'!$F384+'1C TSsoustraitance'!$G384+'1C TSsoustraitance'!$H384+'1C TSsoustraitance'!$I384+'1C TSsoustraitance'!$J384+'1C TSsoustraitance'!$K384+'1C TSsoustraitance'!$L384+'1C TSsoustraitance'!$M384+'1C TSsoustraitance'!$N384+'1C TSsoustraitance'!$O384+'1C TSsoustraitance'!$P384+'1C TSsoustraitance'!$Q384)/'1C TSsoustraitance'!$R384),IF(AND('1C TSsoustraitance'!$D384&lt;&gt;"",$K$2&lt;&gt;"Pôle",'1C TSsoustraitance'!$E384="NON"),(('1C TSsoustraitance'!$F384+'1C TSsoustraitance'!$G384+'1C TSsoustraitance'!$H384+'1C TSsoustraitance'!$I384+'1C TSsoustraitance'!$J384+'1C TSsoustraitance'!$K384+'1C TSsoustraitance'!$L384+'1C TSsoustraitance'!$M384+'1C TSsoustraitance'!$N384+'1C TSsoustraitance'!$O384+'1C TSsoustraitance'!$P384+'1C TSsoustraitance'!$Q384))/'1C TSsoustraitance'!$AP384)))))</f>
        <v>0</v>
      </c>
      <c r="M667" s="668">
        <f>IF(OR('1C TSsoustraitance'!$D384="",'1C TSsoustraitance'!AP$13=0),0,IF(AND('1C TSsoustraitance'!$D384&lt;&gt;"",$K$2="Pôle",'1C TSsoustraitance'!$E384="OUI"),(('1C TSsoustraitance'!$J384+'1C TSsoustraitance'!$K384+'1C TSsoustraitance'!$L384)/'1C TSsoustraitance'!$R384),IF(AND('1C TSsoustraitance'!$D384&lt;&gt;"",$K$2="Pôle",'1C TSsoustraitance'!$E384="NON"),(('1C TSsoustraitance'!$J384+'1C TSsoustraitance'!$K384+'1C TSsoustraitance'!$L384)/'1C TSsoustraitance'!$AP384),IF(AND('1C TSsoustraitance'!$D384&lt;&gt;"",$K$2&lt;&gt;"Pôle"),0))))</f>
        <v>0</v>
      </c>
      <c r="N667" s="668">
        <f t="shared" si="153"/>
        <v>0</v>
      </c>
      <c r="O667" s="669">
        <f>IF(OR('1C TSsoustraitance'!$D384="",'1C TSsoustraitance'!$E384="OUI",'1C TSsoustraitance'!$AP384=0),0,(('1C TSsoustraitance'!$S384)/'1C TSsoustraitance'!$AP384))</f>
        <v>0</v>
      </c>
      <c r="P667" s="669">
        <f>IF(OR('1C TSsoustraitance'!$D384="",'1C TSsoustraitance'!$E384="OUI",'1C TSsoustraitance'!$AP384=0),0,(('1C TSsoustraitance'!$T384)/'1C TSsoustraitance'!$AP384))</f>
        <v>0</v>
      </c>
      <c r="Q667" s="669">
        <f>IF(OR('1C TSsoustraitance'!$D384="",'1C TSsoustraitance'!$E384="OUI",'1C TSsoustraitance'!$AP384=0),0,(('1C TSsoustraitance'!$U384)/'1C TSsoustraitance'!$AP384))</f>
        <v>0</v>
      </c>
      <c r="R667" s="669">
        <f>IF(OR('1C TSsoustraitance'!$D384="",'1C TSsoustraitance'!$E384="OUI",'1C TSsoustraitance'!$AP384=0),0,(('1C TSsoustraitance'!$V384)/'1C TSsoustraitance'!$AP384))</f>
        <v>0</v>
      </c>
      <c r="S667" s="669">
        <f>IF(OR('1C TSsoustraitance'!$D384="",'1C TSsoustraitance'!$E384="OUI",'1C TSsoustraitance'!$AP384=0),0,(('1C TSsoustraitance'!$W384)/'1C TSsoustraitance'!$AP384))</f>
        <v>0</v>
      </c>
      <c r="T667" s="669">
        <f>IF(OR('1C TSsoustraitance'!$D384="",'1C TSsoustraitance'!$E384="OUI",'1C TSsoustraitance'!$AP384=0),0,(('1C TSsoustraitance'!$X384)/'1C TSsoustraitance'!$AP384))</f>
        <v>0</v>
      </c>
      <c r="U667" s="669">
        <f>IF(OR('1C TSsoustraitance'!$D384="",'1C TSsoustraitance'!$E384="OUI",'1C TSsoustraitance'!$AP384=0),0,(('1C TSsoustraitance'!$Y384)/'1C TSsoustraitance'!$AP384))</f>
        <v>0</v>
      </c>
      <c r="V667" s="669">
        <f>IF(OR('1C TSsoustraitance'!$D384="",'1C TSsoustraitance'!$E384="OUI",'1C TSsoustraitance'!$AP384=0),0,(('1C TSsoustraitance'!$Z384)/'1C TSsoustraitance'!$AP384))</f>
        <v>0</v>
      </c>
      <c r="W667" s="669">
        <f>IF(OR('1C TSsoustraitance'!$D384="",'1C TSsoustraitance'!$E384="OUI",'1C TSsoustraitance'!$AP384=0),0,(('1C TSsoustraitance'!$AA384)/'1C TSsoustraitance'!$AP384))</f>
        <v>0</v>
      </c>
      <c r="X667" s="669">
        <f>IF(OR('1C TSsoustraitance'!$D384="",'1C TSsoustraitance'!$E384="OUI",'1C TSsoustraitance'!$AP384=0),0,(('1C TSsoustraitance'!$AB384)/'1C TSsoustraitance'!$AP384))</f>
        <v>0</v>
      </c>
      <c r="Y667" s="669">
        <f>IF(OR('1C TSsoustraitance'!$D384="",'1C TSsoustraitance'!$E384="OUI",'1C TSsoustraitance'!$AP384=0),0,(('1C TSsoustraitance'!$AC384)/'1C TSsoustraitance'!$AP384))</f>
        <v>0</v>
      </c>
      <c r="Z667" s="669">
        <f>IF(OR('1C TSsoustraitance'!$D384="",'1C TSsoustraitance'!$E384="OUI",'1C TSsoustraitance'!$AP384=0),0,(('1C TSsoustraitance'!$AD384)/'1C TSsoustraitance'!$AP384))</f>
        <v>0</v>
      </c>
      <c r="AA667" s="669">
        <f>IF(OR('1C TSsoustraitance'!$D384="",'1C TSsoustraitance'!$E384="OUI",'1C TSsoustraitance'!$AP384=0),0,(('1C TSsoustraitance'!$AE384)/'1C TSsoustraitance'!$AP384))</f>
        <v>0</v>
      </c>
      <c r="AB667" s="669">
        <f>IF(OR('1C TSsoustraitance'!$D384="",'1C TSsoustraitance'!$E384="OUI",'1C TSsoustraitance'!$AP384=0),0,(('1C TSsoustraitance'!$AF384)/'1C TSsoustraitance'!$AP384))</f>
        <v>0</v>
      </c>
      <c r="AC667" s="669">
        <f>IF(OR('1C TSsoustraitance'!$D384="",'1C TSsoustraitance'!$E384="OUI",'1C TSsoustraitance'!$AP384=0),0,(('1C TSsoustraitance'!$AG384)/'1C TSsoustraitance'!$AP384))</f>
        <v>0</v>
      </c>
      <c r="AD667" s="669">
        <f>IF(OR('1C TSsoustraitance'!$D384="",'1C TSsoustraitance'!$E384="OUI",'1C TSsoustraitance'!$AP384=0),0,(('1C TSsoustraitance'!$AH384)/'1C TSsoustraitance'!$AP384))</f>
        <v>0</v>
      </c>
      <c r="AE667" s="669">
        <f>IF(OR('1C TSsoustraitance'!$D384="",'1C TSsoustraitance'!$E384="OUI",'1C TSsoustraitance'!$AP384=0),0,(('1C TSsoustraitance'!$AI384)/'1C TSsoustraitance'!$AP384))</f>
        <v>0</v>
      </c>
      <c r="AF667" s="669">
        <f>IF(OR('1C TSsoustraitance'!$D384="",'1C TSsoustraitance'!$E384="OUI",'1C TSsoustraitance'!$AP384=0),0,(('1C TSsoustraitance'!$AJ384)/'1C TSsoustraitance'!$AP384))</f>
        <v>0</v>
      </c>
      <c r="AG667" s="669">
        <f>IF(OR('1C TSsoustraitance'!$D384="",'1C TSsoustraitance'!$E384="OUI",'1C TSsoustraitance'!$AP384=0),0,(('1C TSsoustraitance'!$AK384)/'1C TSsoustraitance'!$AP384))</f>
        <v>0</v>
      </c>
      <c r="AH667" s="669">
        <f>IF(OR('1C TSsoustraitance'!$D384="",'1C TSsoustraitance'!$E384="OUI",'1C TSsoustraitance'!$AP384=0),0,(('1C TSsoustraitance'!$AL384)/'1C TSsoustraitance'!$AP384))</f>
        <v>0</v>
      </c>
      <c r="AI667" s="669">
        <f>IF(OR('1C TSsoustraitance'!$D384="",'1C TSsoustraitance'!$E384="OUI",'1C TSsoustraitance'!$AP384=0),0,(('1C TSsoustraitance'!$AM384)/'1C TSsoustraitance'!$AP384))</f>
        <v>0</v>
      </c>
      <c r="AJ667" s="669">
        <f>IF(OR('1C TSsoustraitance'!$D384="",'1C TSsoustraitance'!$E384="OUI",'1C TSsoustraitance'!$AP384=0),0,(('1C TSsoustraitance'!$AN384)/'1C TSsoustraitance'!$AP384))</f>
        <v>0</v>
      </c>
      <c r="AK667" s="669">
        <f t="shared" si="147"/>
        <v>0</v>
      </c>
      <c r="AL667" s="668">
        <f t="shared" si="148"/>
        <v>0</v>
      </c>
      <c r="AM667" s="670">
        <f>IF(Tableau7[[#This Row],[N° pièce]]="",0,(Tableau7[[#This Row],[hors TVA]]+(Tableau7[[#This Row],[hors TVA]]*Tableau7[[#This Row],[Taux TVA]])-(Tableau7[[#This Row],[hors TVA]]*Tableau7[[#This Row],[Taux TVA]]*Tableau7[[#This Row],[Régime TVA: Récupération]]))*Tableau7[[#This Row],[Type 1]])</f>
        <v>0</v>
      </c>
      <c r="AN667" s="670">
        <f>IF(Tableau7[[#This Row],[N° pièce]]="",0,IF($K$2="pôle",((Tableau7[[#This Row],[hors TVA]]+(Tableau7[[#This Row],[hors TVA]]*Tableau7[[#This Row],[Taux TVA]])-(Tableau7[[#This Row],[hors TVA]]*Tableau7[[#This Row],[Taux TVA]]*Tableau7[[#This Row],[Régime TVA: Récupération]]))*Tableau7[[#This Row],[Type 2]]),0))</f>
        <v>0</v>
      </c>
      <c r="AO667" s="670">
        <f t="shared" si="151"/>
        <v>0</v>
      </c>
      <c r="AP667" s="255">
        <f t="shared" si="149"/>
        <v>0</v>
      </c>
      <c r="AQ667" s="506">
        <f t="shared" si="154"/>
        <v>0</v>
      </c>
      <c r="AR667" s="671"/>
      <c r="AS667" s="512"/>
      <c r="AT667" s="513" t="str">
        <f>IF(('1C TSsoustraitance'!AP384*FICHE!C$14&lt;J667),"Forfait limité à "&amp;FICHE!C$14&amp;"€/jour","")</f>
        <v/>
      </c>
      <c r="AU667" s="797"/>
      <c r="AV667" s="484"/>
      <c r="AW667" s="484"/>
      <c r="AX667" s="484"/>
      <c r="AY667" s="484"/>
      <c r="AZ667" s="484"/>
      <c r="BA667" s="4"/>
      <c r="BB667" s="4"/>
      <c r="BC667" s="4"/>
      <c r="BD667" s="4"/>
      <c r="BE667" s="4"/>
      <c r="BF667" s="4"/>
      <c r="BG667" s="4"/>
      <c r="BH667" s="4"/>
      <c r="BI667" s="4"/>
      <c r="BJ667" s="4"/>
      <c r="BK667" s="4"/>
      <c r="BL667" s="4"/>
      <c r="BM667" s="4"/>
      <c r="BN667" s="4"/>
      <c r="BO667" s="4"/>
      <c r="BP667" s="4"/>
      <c r="BQ667" s="4"/>
      <c r="BR667" s="4"/>
      <c r="BS667" s="4"/>
      <c r="BT667" s="4"/>
      <c r="BU667" s="4"/>
      <c r="BV667" s="4"/>
      <c r="BW667" s="4"/>
      <c r="BX667" s="4"/>
      <c r="BY667" s="4"/>
      <c r="BZ667" s="4"/>
      <c r="CA667" s="4"/>
      <c r="CB667" s="4"/>
      <c r="CC667" s="4"/>
      <c r="CD667" s="4"/>
      <c r="CE667" s="4"/>
      <c r="CF667" s="4"/>
      <c r="CG667" s="4"/>
      <c r="CH667" s="4"/>
      <c r="CI667" s="4"/>
      <c r="CJ667" s="4"/>
      <c r="CK667" s="4"/>
      <c r="CL667" s="4"/>
      <c r="CM667" s="4"/>
      <c r="CN667" s="4"/>
      <c r="CO667" s="4"/>
      <c r="CP667" s="4"/>
      <c r="CQ667" s="4"/>
      <c r="CR667" s="4"/>
      <c r="CS667" s="4"/>
      <c r="CT667" s="4"/>
      <c r="CU667" s="4"/>
      <c r="CV667" s="4"/>
      <c r="CW667" s="4"/>
      <c r="CX667" s="4"/>
      <c r="CY667" s="4"/>
      <c r="CZ667" s="4"/>
      <c r="DA667" s="4"/>
      <c r="DB667" s="4"/>
      <c r="DC667" s="4"/>
      <c r="DD667" s="4"/>
      <c r="DE667" s="4"/>
      <c r="DF667" s="4"/>
      <c r="DG667" s="4"/>
      <c r="DH667" s="4"/>
      <c r="DI667" s="4"/>
      <c r="DJ667" s="4"/>
      <c r="DK667" s="4"/>
      <c r="DL667" s="4"/>
      <c r="DM667" s="4"/>
      <c r="DN667" s="4"/>
      <c r="DO667" s="4"/>
      <c r="DP667" s="4"/>
      <c r="DQ667" s="4"/>
      <c r="DR667" s="4"/>
      <c r="DS667" s="4"/>
      <c r="DT667" s="4"/>
      <c r="DU667" s="4"/>
      <c r="DV667" s="4"/>
      <c r="DW667" s="4"/>
      <c r="DX667" s="4"/>
      <c r="DY667" s="4"/>
      <c r="DZ667" s="4"/>
      <c r="EA667" s="4"/>
      <c r="EB667" s="4"/>
      <c r="EC667" s="4"/>
      <c r="ED667" s="4"/>
      <c r="EE667" s="4"/>
      <c r="EF667" s="4"/>
      <c r="EG667" s="4"/>
      <c r="EH667" s="4"/>
      <c r="EI667" s="4"/>
      <c r="EJ667" s="4"/>
      <c r="EK667" s="4"/>
      <c r="EL667" s="4"/>
      <c r="EM667" s="4"/>
      <c r="EN667" s="4"/>
      <c r="EO667" s="4"/>
      <c r="EP667" s="4"/>
      <c r="EQ667" s="4"/>
      <c r="ER667" s="4"/>
      <c r="ES667" s="4"/>
      <c r="ET667" s="4"/>
      <c r="EU667" s="4"/>
      <c r="EV667" s="4"/>
      <c r="EW667" s="4"/>
      <c r="EX667" s="4"/>
      <c r="EY667" s="4"/>
      <c r="EZ667" s="4"/>
      <c r="FA667" s="4"/>
      <c r="FB667" s="4"/>
      <c r="FC667" s="4"/>
      <c r="FD667" s="4"/>
      <c r="FE667" s="4"/>
      <c r="FF667" s="4"/>
      <c r="FG667" s="4"/>
      <c r="FH667" s="4"/>
      <c r="FI667" s="4"/>
      <c r="FJ667" s="4"/>
      <c r="FK667" s="4"/>
      <c r="FL667" s="4"/>
      <c r="FM667" s="4"/>
      <c r="FN667" s="4"/>
      <c r="FO667" s="4"/>
      <c r="FP667" s="4"/>
      <c r="FQ667" s="4"/>
      <c r="FR667" s="4"/>
      <c r="FS667" s="4"/>
      <c r="FT667" s="4"/>
      <c r="FU667" s="4"/>
      <c r="FV667" s="4"/>
      <c r="FW667" s="4"/>
      <c r="FX667" s="4"/>
      <c r="FY667" s="4"/>
      <c r="FZ667" s="4"/>
      <c r="GA667" s="4"/>
      <c r="GB667" s="4"/>
      <c r="GC667" s="4"/>
      <c r="GD667" s="4"/>
      <c r="GE667" s="4"/>
      <c r="GF667" s="4"/>
      <c r="GG667" s="4"/>
      <c r="GH667" s="4"/>
      <c r="GI667" s="4"/>
      <c r="GJ667" s="4"/>
      <c r="GK667" s="4"/>
      <c r="GL667" s="4"/>
      <c r="GM667" s="4"/>
      <c r="GN667" s="4"/>
      <c r="GO667" s="4"/>
      <c r="GP667" s="4"/>
      <c r="GQ667" s="4"/>
      <c r="GR667" s="4"/>
      <c r="GS667" s="4"/>
      <c r="GT667" s="4"/>
      <c r="GU667" s="4"/>
      <c r="GV667" s="4"/>
      <c r="GW667" s="4"/>
      <c r="GX667" s="4"/>
      <c r="GY667" s="4"/>
      <c r="GZ667" s="4"/>
      <c r="HA667" s="4"/>
      <c r="HB667" s="4"/>
      <c r="HC667" s="4"/>
    </row>
    <row r="668" spans="1:211" s="380" customFormat="1" ht="13.9" customHeight="1">
      <c r="A668" s="828" t="str">
        <f>IF('1C TSsoustraitance'!$A385&lt;&gt;0,'1C TSsoustraitance'!$A385,"")</f>
        <v/>
      </c>
      <c r="B668" s="530"/>
      <c r="C668" s="513" t="str">
        <f>IF('1C TSsoustraitance'!$A385&lt;&gt;0,'1C TSsoustraitance'!$B385,"")</f>
        <v/>
      </c>
      <c r="D668" s="513" t="str">
        <f>IF('1C TSsoustraitance'!$A385&lt;&gt;0,'1C TSsoustraitance'!$C385,"")</f>
        <v/>
      </c>
      <c r="E668" s="684"/>
      <c r="F668" s="685"/>
      <c r="G668" s="666">
        <f>'1C TSsoustraitance'!$D385</f>
        <v>0</v>
      </c>
      <c r="H668" s="533">
        <v>0.21</v>
      </c>
      <c r="I668" s="533">
        <v>1</v>
      </c>
      <c r="J668" s="534"/>
      <c r="K668" s="667">
        <f t="shared" si="146"/>
        <v>0</v>
      </c>
      <c r="L668" s="668">
        <f>IF(OR('1C TSsoustraitance'!$D385="",'1C TSsoustraitance'!$AP385=0),0,IF(AND('1C TSsoustraitance'!$D385&lt;&gt;"",$K$2="Pôle",'1C TSsoustraitance'!$E385="OUI"),(('1C TSsoustraitance'!$F385+'1C TSsoustraitance'!$G385+'1C TSsoustraitance'!$H385+'1C TSsoustraitance'!$I385+'1C TSsoustraitance'!$M385)/'1C TSsoustraitance'!$R385),IF(AND('1C TSsoustraitance'!$D385&lt;&gt;"",$K$2="Pôle",'1C TSsoustraitance'!$E385="NON"),(('1C TSsoustraitance'!$F385+'1C TSsoustraitance'!$G385+'1C TSsoustraitance'!$H385+'1C TSsoustraitance'!$I385+'1C TSsoustraitance'!$M385)/'1C TSsoustraitance'!$AP385),IF(AND('1C TSsoustraitance'!$D385&lt;&gt;"",$K$2&lt;&gt;"Pôle",'1C TSsoustraitance'!$E385="OUI"),(('1C TSsoustraitance'!$F385+'1C TSsoustraitance'!$G385+'1C TSsoustraitance'!$H385+'1C TSsoustraitance'!$I385+'1C TSsoustraitance'!$J385+'1C TSsoustraitance'!$K385+'1C TSsoustraitance'!$L385+'1C TSsoustraitance'!$M385+'1C TSsoustraitance'!$N385+'1C TSsoustraitance'!$O385+'1C TSsoustraitance'!$P385+'1C TSsoustraitance'!$Q385)/'1C TSsoustraitance'!$R385),IF(AND('1C TSsoustraitance'!$D385&lt;&gt;"",$K$2&lt;&gt;"Pôle",'1C TSsoustraitance'!$E385="NON"),(('1C TSsoustraitance'!$F385+'1C TSsoustraitance'!$G385+'1C TSsoustraitance'!$H385+'1C TSsoustraitance'!$I385+'1C TSsoustraitance'!$J385+'1C TSsoustraitance'!$K385+'1C TSsoustraitance'!$L385+'1C TSsoustraitance'!$M385+'1C TSsoustraitance'!$N385+'1C TSsoustraitance'!$O385+'1C TSsoustraitance'!$P385+'1C TSsoustraitance'!$Q385))/'1C TSsoustraitance'!$AP385)))))</f>
        <v>0</v>
      </c>
      <c r="M668" s="668">
        <f>IF(OR('1C TSsoustraitance'!$D385="",'1C TSsoustraitance'!AP$13=0),0,IF(AND('1C TSsoustraitance'!$D385&lt;&gt;"",$K$2="Pôle",'1C TSsoustraitance'!$E385="OUI"),(('1C TSsoustraitance'!$J385+'1C TSsoustraitance'!$K385+'1C TSsoustraitance'!$L385)/'1C TSsoustraitance'!$R385),IF(AND('1C TSsoustraitance'!$D385&lt;&gt;"",$K$2="Pôle",'1C TSsoustraitance'!$E385="NON"),(('1C TSsoustraitance'!$J385+'1C TSsoustraitance'!$K385+'1C TSsoustraitance'!$L385)/'1C TSsoustraitance'!$AP385),IF(AND('1C TSsoustraitance'!$D385&lt;&gt;"",$K$2&lt;&gt;"Pôle"),0))))</f>
        <v>0</v>
      </c>
      <c r="N668" s="668">
        <f t="shared" si="153"/>
        <v>0</v>
      </c>
      <c r="O668" s="669">
        <f>IF(OR('1C TSsoustraitance'!$D385="",'1C TSsoustraitance'!$E385="OUI",'1C TSsoustraitance'!$AP385=0),0,(('1C TSsoustraitance'!$S385)/'1C TSsoustraitance'!$AP385))</f>
        <v>0</v>
      </c>
      <c r="P668" s="669">
        <f>IF(OR('1C TSsoustraitance'!$D385="",'1C TSsoustraitance'!$E385="OUI",'1C TSsoustraitance'!$AP385=0),0,(('1C TSsoustraitance'!$T385)/'1C TSsoustraitance'!$AP385))</f>
        <v>0</v>
      </c>
      <c r="Q668" s="669">
        <f>IF(OR('1C TSsoustraitance'!$D385="",'1C TSsoustraitance'!$E385="OUI",'1C TSsoustraitance'!$AP385=0),0,(('1C TSsoustraitance'!$U385)/'1C TSsoustraitance'!$AP385))</f>
        <v>0</v>
      </c>
      <c r="R668" s="669">
        <f>IF(OR('1C TSsoustraitance'!$D385="",'1C TSsoustraitance'!$E385="OUI",'1C TSsoustraitance'!$AP385=0),0,(('1C TSsoustraitance'!$V385)/'1C TSsoustraitance'!$AP385))</f>
        <v>0</v>
      </c>
      <c r="S668" s="669">
        <f>IF(OR('1C TSsoustraitance'!$D385="",'1C TSsoustraitance'!$E385="OUI",'1C TSsoustraitance'!$AP385=0),0,(('1C TSsoustraitance'!$W385)/'1C TSsoustraitance'!$AP385))</f>
        <v>0</v>
      </c>
      <c r="T668" s="669">
        <f>IF(OR('1C TSsoustraitance'!$D385="",'1C TSsoustraitance'!$E385="OUI",'1C TSsoustraitance'!$AP385=0),0,(('1C TSsoustraitance'!$X385)/'1C TSsoustraitance'!$AP385))</f>
        <v>0</v>
      </c>
      <c r="U668" s="669">
        <f>IF(OR('1C TSsoustraitance'!$D385="",'1C TSsoustraitance'!$E385="OUI",'1C TSsoustraitance'!$AP385=0),0,(('1C TSsoustraitance'!$Y385)/'1C TSsoustraitance'!$AP385))</f>
        <v>0</v>
      </c>
      <c r="V668" s="669">
        <f>IF(OR('1C TSsoustraitance'!$D385="",'1C TSsoustraitance'!$E385="OUI",'1C TSsoustraitance'!$AP385=0),0,(('1C TSsoustraitance'!$Z385)/'1C TSsoustraitance'!$AP385))</f>
        <v>0</v>
      </c>
      <c r="W668" s="669">
        <f>IF(OR('1C TSsoustraitance'!$D385="",'1C TSsoustraitance'!$E385="OUI",'1C TSsoustraitance'!$AP385=0),0,(('1C TSsoustraitance'!$AA385)/'1C TSsoustraitance'!$AP385))</f>
        <v>0</v>
      </c>
      <c r="X668" s="669">
        <f>IF(OR('1C TSsoustraitance'!$D385="",'1C TSsoustraitance'!$E385="OUI",'1C TSsoustraitance'!$AP385=0),0,(('1C TSsoustraitance'!$AB385)/'1C TSsoustraitance'!$AP385))</f>
        <v>0</v>
      </c>
      <c r="Y668" s="669">
        <f>IF(OR('1C TSsoustraitance'!$D385="",'1C TSsoustraitance'!$E385="OUI",'1C TSsoustraitance'!$AP385=0),0,(('1C TSsoustraitance'!$AC385)/'1C TSsoustraitance'!$AP385))</f>
        <v>0</v>
      </c>
      <c r="Z668" s="669">
        <f>IF(OR('1C TSsoustraitance'!$D385="",'1C TSsoustraitance'!$E385="OUI",'1C TSsoustraitance'!$AP385=0),0,(('1C TSsoustraitance'!$AD385)/'1C TSsoustraitance'!$AP385))</f>
        <v>0</v>
      </c>
      <c r="AA668" s="669">
        <f>IF(OR('1C TSsoustraitance'!$D385="",'1C TSsoustraitance'!$E385="OUI",'1C TSsoustraitance'!$AP385=0),0,(('1C TSsoustraitance'!$AE385)/'1C TSsoustraitance'!$AP385))</f>
        <v>0</v>
      </c>
      <c r="AB668" s="669">
        <f>IF(OR('1C TSsoustraitance'!$D385="",'1C TSsoustraitance'!$E385="OUI",'1C TSsoustraitance'!$AP385=0),0,(('1C TSsoustraitance'!$AF385)/'1C TSsoustraitance'!$AP385))</f>
        <v>0</v>
      </c>
      <c r="AC668" s="669">
        <f>IF(OR('1C TSsoustraitance'!$D385="",'1C TSsoustraitance'!$E385="OUI",'1C TSsoustraitance'!$AP385=0),0,(('1C TSsoustraitance'!$AG385)/'1C TSsoustraitance'!$AP385))</f>
        <v>0</v>
      </c>
      <c r="AD668" s="669">
        <f>IF(OR('1C TSsoustraitance'!$D385="",'1C TSsoustraitance'!$E385="OUI",'1C TSsoustraitance'!$AP385=0),0,(('1C TSsoustraitance'!$AH385)/'1C TSsoustraitance'!$AP385))</f>
        <v>0</v>
      </c>
      <c r="AE668" s="669">
        <f>IF(OR('1C TSsoustraitance'!$D385="",'1C TSsoustraitance'!$E385="OUI",'1C TSsoustraitance'!$AP385=0),0,(('1C TSsoustraitance'!$AI385)/'1C TSsoustraitance'!$AP385))</f>
        <v>0</v>
      </c>
      <c r="AF668" s="669">
        <f>IF(OR('1C TSsoustraitance'!$D385="",'1C TSsoustraitance'!$E385="OUI",'1C TSsoustraitance'!$AP385=0),0,(('1C TSsoustraitance'!$AJ385)/'1C TSsoustraitance'!$AP385))</f>
        <v>0</v>
      </c>
      <c r="AG668" s="669">
        <f>IF(OR('1C TSsoustraitance'!$D385="",'1C TSsoustraitance'!$E385="OUI",'1C TSsoustraitance'!$AP385=0),0,(('1C TSsoustraitance'!$AK385)/'1C TSsoustraitance'!$AP385))</f>
        <v>0</v>
      </c>
      <c r="AH668" s="669">
        <f>IF(OR('1C TSsoustraitance'!$D385="",'1C TSsoustraitance'!$E385="OUI",'1C TSsoustraitance'!$AP385=0),0,(('1C TSsoustraitance'!$AL385)/'1C TSsoustraitance'!$AP385))</f>
        <v>0</v>
      </c>
      <c r="AI668" s="669">
        <f>IF(OR('1C TSsoustraitance'!$D385="",'1C TSsoustraitance'!$E385="OUI",'1C TSsoustraitance'!$AP385=0),0,(('1C TSsoustraitance'!$AM385)/'1C TSsoustraitance'!$AP385))</f>
        <v>0</v>
      </c>
      <c r="AJ668" s="669">
        <f>IF(OR('1C TSsoustraitance'!$D385="",'1C TSsoustraitance'!$E385="OUI",'1C TSsoustraitance'!$AP385=0),0,(('1C TSsoustraitance'!$AN385)/'1C TSsoustraitance'!$AP385))</f>
        <v>0</v>
      </c>
      <c r="AK668" s="669">
        <f t="shared" si="147"/>
        <v>0</v>
      </c>
      <c r="AL668" s="668">
        <f t="shared" si="148"/>
        <v>0</v>
      </c>
      <c r="AM668" s="670">
        <f>IF(Tableau7[[#This Row],[N° pièce]]="",0,(Tableau7[[#This Row],[hors TVA]]+(Tableau7[[#This Row],[hors TVA]]*Tableau7[[#This Row],[Taux TVA]])-(Tableau7[[#This Row],[hors TVA]]*Tableau7[[#This Row],[Taux TVA]]*Tableau7[[#This Row],[Régime TVA: Récupération]]))*Tableau7[[#This Row],[Type 1]])</f>
        <v>0</v>
      </c>
      <c r="AN668" s="670">
        <f>IF(Tableau7[[#This Row],[N° pièce]]="",0,IF($K$2="pôle",((Tableau7[[#This Row],[hors TVA]]+(Tableau7[[#This Row],[hors TVA]]*Tableau7[[#This Row],[Taux TVA]])-(Tableau7[[#This Row],[hors TVA]]*Tableau7[[#This Row],[Taux TVA]]*Tableau7[[#This Row],[Régime TVA: Récupération]]))*Tableau7[[#This Row],[Type 2]]),0))</f>
        <v>0</v>
      </c>
      <c r="AO668" s="670">
        <f t="shared" si="151"/>
        <v>0</v>
      </c>
      <c r="AP668" s="255">
        <f t="shared" si="149"/>
        <v>0</v>
      </c>
      <c r="AQ668" s="506">
        <f t="shared" si="154"/>
        <v>0</v>
      </c>
      <c r="AR668" s="671"/>
      <c r="AS668" s="512"/>
      <c r="AT668" s="513" t="str">
        <f>IF(('1C TSsoustraitance'!AP385*FICHE!C$14&lt;J668),"Forfait limité à "&amp;FICHE!C$14&amp;"€/jour","")</f>
        <v/>
      </c>
      <c r="AU668" s="797"/>
      <c r="AV668" s="484"/>
      <c r="AW668" s="484"/>
      <c r="AX668" s="484"/>
      <c r="AY668" s="484"/>
      <c r="AZ668" s="484"/>
      <c r="BA668" s="4"/>
      <c r="BB668" s="4"/>
      <c r="BC668" s="4"/>
      <c r="BD668" s="4"/>
      <c r="BE668" s="4"/>
      <c r="BF668" s="4"/>
      <c r="BG668" s="4"/>
      <c r="BH668" s="4"/>
      <c r="BI668" s="4"/>
      <c r="BJ668" s="4"/>
      <c r="BK668" s="4"/>
      <c r="BL668" s="4"/>
      <c r="BM668" s="4"/>
      <c r="BN668" s="4"/>
      <c r="BO668" s="4"/>
      <c r="BP668" s="4"/>
      <c r="BQ668" s="4"/>
      <c r="BR668" s="4"/>
      <c r="BS668" s="4"/>
      <c r="BT668" s="4"/>
      <c r="BU668" s="4"/>
      <c r="BV668" s="4"/>
      <c r="BW668" s="4"/>
      <c r="BX668" s="4"/>
      <c r="BY668" s="4"/>
      <c r="BZ668" s="4"/>
      <c r="CA668" s="4"/>
      <c r="CB668" s="4"/>
      <c r="CC668" s="4"/>
      <c r="CD668" s="4"/>
      <c r="CE668" s="4"/>
      <c r="CF668" s="4"/>
      <c r="CG668" s="4"/>
      <c r="CH668" s="4"/>
      <c r="CI668" s="4"/>
      <c r="CJ668" s="4"/>
      <c r="CK668" s="4"/>
      <c r="CL668" s="4"/>
      <c r="CM668" s="4"/>
      <c r="CN668" s="4"/>
      <c r="CO668" s="4"/>
      <c r="CP668" s="4"/>
      <c r="CQ668" s="4"/>
      <c r="CR668" s="4"/>
      <c r="CS668" s="4"/>
      <c r="CT668" s="4"/>
      <c r="CU668" s="4"/>
      <c r="CV668" s="4"/>
      <c r="CW668" s="4"/>
      <c r="CX668" s="4"/>
      <c r="CY668" s="4"/>
      <c r="CZ668" s="4"/>
      <c r="DA668" s="4"/>
      <c r="DB668" s="4"/>
      <c r="DC668" s="4"/>
      <c r="DD668" s="4"/>
      <c r="DE668" s="4"/>
      <c r="DF668" s="4"/>
      <c r="DG668" s="4"/>
      <c r="DH668" s="4"/>
      <c r="DI668" s="4"/>
      <c r="DJ668" s="4"/>
      <c r="DK668" s="4"/>
      <c r="DL668" s="4"/>
      <c r="DM668" s="4"/>
      <c r="DN668" s="4"/>
      <c r="DO668" s="4"/>
      <c r="DP668" s="4"/>
      <c r="DQ668" s="4"/>
      <c r="DR668" s="4"/>
      <c r="DS668" s="4"/>
      <c r="DT668" s="4"/>
      <c r="DU668" s="4"/>
      <c r="DV668" s="4"/>
      <c r="DW668" s="4"/>
      <c r="DX668" s="4"/>
      <c r="DY668" s="4"/>
      <c r="DZ668" s="4"/>
      <c r="EA668" s="4"/>
      <c r="EB668" s="4"/>
      <c r="EC668" s="4"/>
      <c r="ED668" s="4"/>
      <c r="EE668" s="4"/>
      <c r="EF668" s="4"/>
      <c r="EG668" s="4"/>
      <c r="EH668" s="4"/>
      <c r="EI668" s="4"/>
      <c r="EJ668" s="4"/>
      <c r="EK668" s="4"/>
      <c r="EL668" s="4"/>
      <c r="EM668" s="4"/>
      <c r="EN668" s="4"/>
      <c r="EO668" s="4"/>
      <c r="EP668" s="4"/>
      <c r="EQ668" s="4"/>
      <c r="ER668" s="4"/>
      <c r="ES668" s="4"/>
      <c r="ET668" s="4"/>
      <c r="EU668" s="4"/>
      <c r="EV668" s="4"/>
      <c r="EW668" s="4"/>
      <c r="EX668" s="4"/>
      <c r="EY668" s="4"/>
      <c r="EZ668" s="4"/>
      <c r="FA668" s="4"/>
      <c r="FB668" s="4"/>
      <c r="FC668" s="4"/>
      <c r="FD668" s="4"/>
      <c r="FE668" s="4"/>
      <c r="FF668" s="4"/>
      <c r="FG668" s="4"/>
      <c r="FH668" s="4"/>
      <c r="FI668" s="4"/>
      <c r="FJ668" s="4"/>
      <c r="FK668" s="4"/>
      <c r="FL668" s="4"/>
      <c r="FM668" s="4"/>
      <c r="FN668" s="4"/>
      <c r="FO668" s="4"/>
      <c r="FP668" s="4"/>
      <c r="FQ668" s="4"/>
      <c r="FR668" s="4"/>
      <c r="FS668" s="4"/>
      <c r="FT668" s="4"/>
      <c r="FU668" s="4"/>
      <c r="FV668" s="4"/>
      <c r="FW668" s="4"/>
      <c r="FX668" s="4"/>
      <c r="FY668" s="4"/>
      <c r="FZ668" s="4"/>
      <c r="GA668" s="4"/>
      <c r="GB668" s="4"/>
      <c r="GC668" s="4"/>
      <c r="GD668" s="4"/>
      <c r="GE668" s="4"/>
      <c r="GF668" s="4"/>
      <c r="GG668" s="4"/>
      <c r="GH668" s="4"/>
      <c r="GI668" s="4"/>
      <c r="GJ668" s="4"/>
      <c r="GK668" s="4"/>
      <c r="GL668" s="4"/>
      <c r="GM668" s="4"/>
      <c r="GN668" s="4"/>
      <c r="GO668" s="4"/>
      <c r="GP668" s="4"/>
      <c r="GQ668" s="4"/>
      <c r="GR668" s="4"/>
      <c r="GS668" s="4"/>
      <c r="GT668" s="4"/>
      <c r="GU668" s="4"/>
      <c r="GV668" s="4"/>
      <c r="GW668" s="4"/>
      <c r="GX668" s="4"/>
      <c r="GY668" s="4"/>
      <c r="GZ668" s="4"/>
      <c r="HA668" s="4"/>
      <c r="HB668" s="4"/>
      <c r="HC668" s="4"/>
    </row>
    <row r="669" spans="1:211" s="380" customFormat="1" ht="13.9" customHeight="1">
      <c r="A669" s="828" t="str">
        <f>IF('1C TSsoustraitance'!$A386&lt;&gt;0,'1C TSsoustraitance'!$A386,"")</f>
        <v/>
      </c>
      <c r="B669" s="530"/>
      <c r="C669" s="513" t="str">
        <f>IF('1C TSsoustraitance'!$A386&lt;&gt;0,'1C TSsoustraitance'!$B386,"")</f>
        <v/>
      </c>
      <c r="D669" s="513" t="str">
        <f>IF('1C TSsoustraitance'!$A386&lt;&gt;0,'1C TSsoustraitance'!$C386,"")</f>
        <v/>
      </c>
      <c r="E669" s="684"/>
      <c r="F669" s="685"/>
      <c r="G669" s="666">
        <f>'1C TSsoustraitance'!$D386</f>
        <v>0</v>
      </c>
      <c r="H669" s="533">
        <v>0.21</v>
      </c>
      <c r="I669" s="533">
        <v>1</v>
      </c>
      <c r="J669" s="534"/>
      <c r="K669" s="667">
        <f t="shared" si="146"/>
        <v>0</v>
      </c>
      <c r="L669" s="668">
        <f>IF(OR('1C TSsoustraitance'!$D386="",'1C TSsoustraitance'!$AP386=0),0,IF(AND('1C TSsoustraitance'!$D386&lt;&gt;"",$K$2="Pôle",'1C TSsoustraitance'!$E386="OUI"),(('1C TSsoustraitance'!$F386+'1C TSsoustraitance'!$G386+'1C TSsoustraitance'!$H386+'1C TSsoustraitance'!$I386+'1C TSsoustraitance'!$M386)/'1C TSsoustraitance'!$R386),IF(AND('1C TSsoustraitance'!$D386&lt;&gt;"",$K$2="Pôle",'1C TSsoustraitance'!$E386="NON"),(('1C TSsoustraitance'!$F386+'1C TSsoustraitance'!$G386+'1C TSsoustraitance'!$H386+'1C TSsoustraitance'!$I386+'1C TSsoustraitance'!$M386)/'1C TSsoustraitance'!$AP386),IF(AND('1C TSsoustraitance'!$D386&lt;&gt;"",$K$2&lt;&gt;"Pôle",'1C TSsoustraitance'!$E386="OUI"),(('1C TSsoustraitance'!$F386+'1C TSsoustraitance'!$G386+'1C TSsoustraitance'!$H386+'1C TSsoustraitance'!$I386+'1C TSsoustraitance'!$J386+'1C TSsoustraitance'!$K386+'1C TSsoustraitance'!$L386+'1C TSsoustraitance'!$M386+'1C TSsoustraitance'!$N386+'1C TSsoustraitance'!$O386+'1C TSsoustraitance'!$P386+'1C TSsoustraitance'!$Q386)/'1C TSsoustraitance'!$R386),IF(AND('1C TSsoustraitance'!$D386&lt;&gt;"",$K$2&lt;&gt;"Pôle",'1C TSsoustraitance'!$E386="NON"),(('1C TSsoustraitance'!$F386+'1C TSsoustraitance'!$G386+'1C TSsoustraitance'!$H386+'1C TSsoustraitance'!$I386+'1C TSsoustraitance'!$J386+'1C TSsoustraitance'!$K386+'1C TSsoustraitance'!$L386+'1C TSsoustraitance'!$M386+'1C TSsoustraitance'!$N386+'1C TSsoustraitance'!$O386+'1C TSsoustraitance'!$P386+'1C TSsoustraitance'!$Q386))/'1C TSsoustraitance'!$AP386)))))</f>
        <v>0</v>
      </c>
      <c r="M669" s="668">
        <f>IF(OR('1C TSsoustraitance'!$D386="",'1C TSsoustraitance'!AP$13=0),0,IF(AND('1C TSsoustraitance'!$D386&lt;&gt;"",$K$2="Pôle",'1C TSsoustraitance'!$E386="OUI"),(('1C TSsoustraitance'!$J386+'1C TSsoustraitance'!$K386+'1C TSsoustraitance'!$L386)/'1C TSsoustraitance'!$R386),IF(AND('1C TSsoustraitance'!$D386&lt;&gt;"",$K$2="Pôle",'1C TSsoustraitance'!$E386="NON"),(('1C TSsoustraitance'!$J386+'1C TSsoustraitance'!$K386+'1C TSsoustraitance'!$L386)/'1C TSsoustraitance'!$AP386),IF(AND('1C TSsoustraitance'!$D386&lt;&gt;"",$K$2&lt;&gt;"Pôle"),0))))</f>
        <v>0</v>
      </c>
      <c r="N669" s="668">
        <f t="shared" si="153"/>
        <v>0</v>
      </c>
      <c r="O669" s="669">
        <f>IF(OR('1C TSsoustraitance'!$D386="",'1C TSsoustraitance'!$E386="OUI",'1C TSsoustraitance'!$AP386=0),0,(('1C TSsoustraitance'!$S386)/'1C TSsoustraitance'!$AP386))</f>
        <v>0</v>
      </c>
      <c r="P669" s="669">
        <f>IF(OR('1C TSsoustraitance'!$D386="",'1C TSsoustraitance'!$E386="OUI",'1C TSsoustraitance'!$AP386=0),0,(('1C TSsoustraitance'!$T386)/'1C TSsoustraitance'!$AP386))</f>
        <v>0</v>
      </c>
      <c r="Q669" s="669">
        <f>IF(OR('1C TSsoustraitance'!$D386="",'1C TSsoustraitance'!$E386="OUI",'1C TSsoustraitance'!$AP386=0),0,(('1C TSsoustraitance'!$U386)/'1C TSsoustraitance'!$AP386))</f>
        <v>0</v>
      </c>
      <c r="R669" s="669">
        <f>IF(OR('1C TSsoustraitance'!$D386="",'1C TSsoustraitance'!$E386="OUI",'1C TSsoustraitance'!$AP386=0),0,(('1C TSsoustraitance'!$V386)/'1C TSsoustraitance'!$AP386))</f>
        <v>0</v>
      </c>
      <c r="S669" s="669">
        <f>IF(OR('1C TSsoustraitance'!$D386="",'1C TSsoustraitance'!$E386="OUI",'1C TSsoustraitance'!$AP386=0),0,(('1C TSsoustraitance'!$W386)/'1C TSsoustraitance'!$AP386))</f>
        <v>0</v>
      </c>
      <c r="T669" s="669">
        <f>IF(OR('1C TSsoustraitance'!$D386="",'1C TSsoustraitance'!$E386="OUI",'1C TSsoustraitance'!$AP386=0),0,(('1C TSsoustraitance'!$X386)/'1C TSsoustraitance'!$AP386))</f>
        <v>0</v>
      </c>
      <c r="U669" s="669">
        <f>IF(OR('1C TSsoustraitance'!$D386="",'1C TSsoustraitance'!$E386="OUI",'1C TSsoustraitance'!$AP386=0),0,(('1C TSsoustraitance'!$Y386)/'1C TSsoustraitance'!$AP386))</f>
        <v>0</v>
      </c>
      <c r="V669" s="669">
        <f>IF(OR('1C TSsoustraitance'!$D386="",'1C TSsoustraitance'!$E386="OUI",'1C TSsoustraitance'!$AP386=0),0,(('1C TSsoustraitance'!$Z386)/'1C TSsoustraitance'!$AP386))</f>
        <v>0</v>
      </c>
      <c r="W669" s="669">
        <f>IF(OR('1C TSsoustraitance'!$D386="",'1C TSsoustraitance'!$E386="OUI",'1C TSsoustraitance'!$AP386=0),0,(('1C TSsoustraitance'!$AA386)/'1C TSsoustraitance'!$AP386))</f>
        <v>0</v>
      </c>
      <c r="X669" s="669">
        <f>IF(OR('1C TSsoustraitance'!$D386="",'1C TSsoustraitance'!$E386="OUI",'1C TSsoustraitance'!$AP386=0),0,(('1C TSsoustraitance'!$AB386)/'1C TSsoustraitance'!$AP386))</f>
        <v>0</v>
      </c>
      <c r="Y669" s="669">
        <f>IF(OR('1C TSsoustraitance'!$D386="",'1C TSsoustraitance'!$E386="OUI",'1C TSsoustraitance'!$AP386=0),0,(('1C TSsoustraitance'!$AC386)/'1C TSsoustraitance'!$AP386))</f>
        <v>0</v>
      </c>
      <c r="Z669" s="669">
        <f>IF(OR('1C TSsoustraitance'!$D386="",'1C TSsoustraitance'!$E386="OUI",'1C TSsoustraitance'!$AP386=0),0,(('1C TSsoustraitance'!$AD386)/'1C TSsoustraitance'!$AP386))</f>
        <v>0</v>
      </c>
      <c r="AA669" s="669">
        <f>IF(OR('1C TSsoustraitance'!$D386="",'1C TSsoustraitance'!$E386="OUI",'1C TSsoustraitance'!$AP386=0),0,(('1C TSsoustraitance'!$AE386)/'1C TSsoustraitance'!$AP386))</f>
        <v>0</v>
      </c>
      <c r="AB669" s="669">
        <f>IF(OR('1C TSsoustraitance'!$D386="",'1C TSsoustraitance'!$E386="OUI",'1C TSsoustraitance'!$AP386=0),0,(('1C TSsoustraitance'!$AF386)/'1C TSsoustraitance'!$AP386))</f>
        <v>0</v>
      </c>
      <c r="AC669" s="669">
        <f>IF(OR('1C TSsoustraitance'!$D386="",'1C TSsoustraitance'!$E386="OUI",'1C TSsoustraitance'!$AP386=0),0,(('1C TSsoustraitance'!$AG386)/'1C TSsoustraitance'!$AP386))</f>
        <v>0</v>
      </c>
      <c r="AD669" s="669">
        <f>IF(OR('1C TSsoustraitance'!$D386="",'1C TSsoustraitance'!$E386="OUI",'1C TSsoustraitance'!$AP386=0),0,(('1C TSsoustraitance'!$AH386)/'1C TSsoustraitance'!$AP386))</f>
        <v>0</v>
      </c>
      <c r="AE669" s="669">
        <f>IF(OR('1C TSsoustraitance'!$D386="",'1C TSsoustraitance'!$E386="OUI",'1C TSsoustraitance'!$AP386=0),0,(('1C TSsoustraitance'!$AI386)/'1C TSsoustraitance'!$AP386))</f>
        <v>0</v>
      </c>
      <c r="AF669" s="669">
        <f>IF(OR('1C TSsoustraitance'!$D386="",'1C TSsoustraitance'!$E386="OUI",'1C TSsoustraitance'!$AP386=0),0,(('1C TSsoustraitance'!$AJ386)/'1C TSsoustraitance'!$AP386))</f>
        <v>0</v>
      </c>
      <c r="AG669" s="669">
        <f>IF(OR('1C TSsoustraitance'!$D386="",'1C TSsoustraitance'!$E386="OUI",'1C TSsoustraitance'!$AP386=0),0,(('1C TSsoustraitance'!$AK386)/'1C TSsoustraitance'!$AP386))</f>
        <v>0</v>
      </c>
      <c r="AH669" s="669">
        <f>IF(OR('1C TSsoustraitance'!$D386="",'1C TSsoustraitance'!$E386="OUI",'1C TSsoustraitance'!$AP386=0),0,(('1C TSsoustraitance'!$AL386)/'1C TSsoustraitance'!$AP386))</f>
        <v>0</v>
      </c>
      <c r="AI669" s="669">
        <f>IF(OR('1C TSsoustraitance'!$D386="",'1C TSsoustraitance'!$E386="OUI",'1C TSsoustraitance'!$AP386=0),0,(('1C TSsoustraitance'!$AM386)/'1C TSsoustraitance'!$AP386))</f>
        <v>0</v>
      </c>
      <c r="AJ669" s="669">
        <f>IF(OR('1C TSsoustraitance'!$D386="",'1C TSsoustraitance'!$E386="OUI",'1C TSsoustraitance'!$AP386=0),0,(('1C TSsoustraitance'!$AN386)/'1C TSsoustraitance'!$AP386))</f>
        <v>0</v>
      </c>
      <c r="AK669" s="669">
        <f t="shared" si="147"/>
        <v>0</v>
      </c>
      <c r="AL669" s="668">
        <f t="shared" si="148"/>
        <v>0</v>
      </c>
      <c r="AM669" s="670">
        <f>IF(Tableau7[[#This Row],[N° pièce]]="",0,(Tableau7[[#This Row],[hors TVA]]+(Tableau7[[#This Row],[hors TVA]]*Tableau7[[#This Row],[Taux TVA]])-(Tableau7[[#This Row],[hors TVA]]*Tableau7[[#This Row],[Taux TVA]]*Tableau7[[#This Row],[Régime TVA: Récupération]]))*Tableau7[[#This Row],[Type 1]])</f>
        <v>0</v>
      </c>
      <c r="AN669" s="670">
        <f>IF(Tableau7[[#This Row],[N° pièce]]="",0,IF($K$2="pôle",((Tableau7[[#This Row],[hors TVA]]+(Tableau7[[#This Row],[hors TVA]]*Tableau7[[#This Row],[Taux TVA]])-(Tableau7[[#This Row],[hors TVA]]*Tableau7[[#This Row],[Taux TVA]]*Tableau7[[#This Row],[Régime TVA: Récupération]]))*Tableau7[[#This Row],[Type 2]]),0))</f>
        <v>0</v>
      </c>
      <c r="AO669" s="670">
        <f t="shared" si="151"/>
        <v>0</v>
      </c>
      <c r="AP669" s="255">
        <f t="shared" si="149"/>
        <v>0</v>
      </c>
      <c r="AQ669" s="506">
        <f t="shared" si="154"/>
        <v>0</v>
      </c>
      <c r="AR669" s="671"/>
      <c r="AS669" s="512"/>
      <c r="AT669" s="513" t="str">
        <f>IF(('1C TSsoustraitance'!AP386*FICHE!C$14&lt;J669),"Forfait limité à "&amp;FICHE!C$14&amp;"€/jour","")</f>
        <v/>
      </c>
      <c r="AU669" s="797"/>
      <c r="AV669" s="484"/>
      <c r="AW669" s="484"/>
      <c r="AX669" s="484"/>
      <c r="AY669" s="484"/>
      <c r="AZ669" s="484"/>
      <c r="BA669" s="4"/>
      <c r="BB669" s="4"/>
      <c r="BC669" s="4"/>
      <c r="BD669" s="4"/>
      <c r="BE669" s="4"/>
      <c r="BF669" s="4"/>
      <c r="BG669" s="4"/>
      <c r="BH669" s="4"/>
      <c r="BI669" s="4"/>
      <c r="BJ669" s="4"/>
      <c r="BK669" s="4"/>
      <c r="BL669" s="4"/>
      <c r="BM669" s="4"/>
      <c r="BN669" s="4"/>
      <c r="BO669" s="4"/>
      <c r="BP669" s="4"/>
      <c r="BQ669" s="4"/>
      <c r="BR669" s="4"/>
      <c r="BS669" s="4"/>
      <c r="BT669" s="4"/>
      <c r="BU669" s="4"/>
      <c r="BV669" s="4"/>
      <c r="BW669" s="4"/>
      <c r="BX669" s="4"/>
      <c r="BY669" s="4"/>
      <c r="BZ669" s="4"/>
      <c r="CA669" s="4"/>
      <c r="CB669" s="4"/>
      <c r="CC669" s="4"/>
      <c r="CD669" s="4"/>
      <c r="CE669" s="4"/>
      <c r="CF669" s="4"/>
      <c r="CG669" s="4"/>
      <c r="CH669" s="4"/>
      <c r="CI669" s="4"/>
      <c r="CJ669" s="4"/>
      <c r="CK669" s="4"/>
      <c r="CL669" s="4"/>
      <c r="CM669" s="4"/>
      <c r="CN669" s="4"/>
      <c r="CO669" s="4"/>
      <c r="CP669" s="4"/>
      <c r="CQ669" s="4"/>
      <c r="CR669" s="4"/>
      <c r="CS669" s="4"/>
      <c r="CT669" s="4"/>
      <c r="CU669" s="4"/>
      <c r="CV669" s="4"/>
      <c r="CW669" s="4"/>
      <c r="CX669" s="4"/>
      <c r="CY669" s="4"/>
      <c r="CZ669" s="4"/>
      <c r="DA669" s="4"/>
      <c r="DB669" s="4"/>
      <c r="DC669" s="4"/>
      <c r="DD669" s="4"/>
      <c r="DE669" s="4"/>
      <c r="DF669" s="4"/>
      <c r="DG669" s="4"/>
      <c r="DH669" s="4"/>
      <c r="DI669" s="4"/>
      <c r="DJ669" s="4"/>
      <c r="DK669" s="4"/>
      <c r="DL669" s="4"/>
      <c r="DM669" s="4"/>
      <c r="DN669" s="4"/>
      <c r="DO669" s="4"/>
      <c r="DP669" s="4"/>
      <c r="DQ669" s="4"/>
      <c r="DR669" s="4"/>
      <c r="DS669" s="4"/>
      <c r="DT669" s="4"/>
      <c r="DU669" s="4"/>
      <c r="DV669" s="4"/>
      <c r="DW669" s="4"/>
      <c r="DX669" s="4"/>
      <c r="DY669" s="4"/>
      <c r="DZ669" s="4"/>
      <c r="EA669" s="4"/>
      <c r="EB669" s="4"/>
      <c r="EC669" s="4"/>
      <c r="ED669" s="4"/>
      <c r="EE669" s="4"/>
      <c r="EF669" s="4"/>
      <c r="EG669" s="4"/>
      <c r="EH669" s="4"/>
      <c r="EI669" s="4"/>
      <c r="EJ669" s="4"/>
      <c r="EK669" s="4"/>
      <c r="EL669" s="4"/>
      <c r="EM669" s="4"/>
      <c r="EN669" s="4"/>
      <c r="EO669" s="4"/>
      <c r="EP669" s="4"/>
      <c r="EQ669" s="4"/>
      <c r="ER669" s="4"/>
      <c r="ES669" s="4"/>
      <c r="ET669" s="4"/>
      <c r="EU669" s="4"/>
      <c r="EV669" s="4"/>
      <c r="EW669" s="4"/>
      <c r="EX669" s="4"/>
      <c r="EY669" s="4"/>
      <c r="EZ669" s="4"/>
      <c r="FA669" s="4"/>
      <c r="FB669" s="4"/>
      <c r="FC669" s="4"/>
      <c r="FD669" s="4"/>
      <c r="FE669" s="4"/>
      <c r="FF669" s="4"/>
      <c r="FG669" s="4"/>
      <c r="FH669" s="4"/>
      <c r="FI669" s="4"/>
      <c r="FJ669" s="4"/>
      <c r="FK669" s="4"/>
      <c r="FL669" s="4"/>
      <c r="FM669" s="4"/>
      <c r="FN669" s="4"/>
      <c r="FO669" s="4"/>
      <c r="FP669" s="4"/>
      <c r="FQ669" s="4"/>
      <c r="FR669" s="4"/>
      <c r="FS669" s="4"/>
      <c r="FT669" s="4"/>
      <c r="FU669" s="4"/>
      <c r="FV669" s="4"/>
      <c r="FW669" s="4"/>
      <c r="FX669" s="4"/>
      <c r="FY669" s="4"/>
      <c r="FZ669" s="4"/>
      <c r="GA669" s="4"/>
      <c r="GB669" s="4"/>
      <c r="GC669" s="4"/>
      <c r="GD669" s="4"/>
      <c r="GE669" s="4"/>
      <c r="GF669" s="4"/>
      <c r="GG669" s="4"/>
      <c r="GH669" s="4"/>
      <c r="GI669" s="4"/>
      <c r="GJ669" s="4"/>
      <c r="GK669" s="4"/>
      <c r="GL669" s="4"/>
      <c r="GM669" s="4"/>
      <c r="GN669" s="4"/>
      <c r="GO669" s="4"/>
      <c r="GP669" s="4"/>
      <c r="GQ669" s="4"/>
      <c r="GR669" s="4"/>
      <c r="GS669" s="4"/>
      <c r="GT669" s="4"/>
      <c r="GU669" s="4"/>
      <c r="GV669" s="4"/>
      <c r="GW669" s="4"/>
      <c r="GX669" s="4"/>
      <c r="GY669" s="4"/>
      <c r="GZ669" s="4"/>
      <c r="HA669" s="4"/>
      <c r="HB669" s="4"/>
      <c r="HC669" s="4"/>
    </row>
    <row r="670" spans="1:211" s="380" customFormat="1" ht="13.9" customHeight="1">
      <c r="A670" s="828" t="str">
        <f>IF('1C TSsoustraitance'!$A387&lt;&gt;0,'1C TSsoustraitance'!$A387,"")</f>
        <v/>
      </c>
      <c r="B670" s="530"/>
      <c r="C670" s="513" t="str">
        <f>IF('1C TSsoustraitance'!$A387&lt;&gt;0,'1C TSsoustraitance'!$B387,"")</f>
        <v/>
      </c>
      <c r="D670" s="513" t="str">
        <f>IF('1C TSsoustraitance'!$A387&lt;&gt;0,'1C TSsoustraitance'!$C387,"")</f>
        <v/>
      </c>
      <c r="E670" s="684"/>
      <c r="F670" s="685"/>
      <c r="G670" s="666">
        <f>'1C TSsoustraitance'!$D387</f>
        <v>0</v>
      </c>
      <c r="H670" s="533">
        <v>0.21</v>
      </c>
      <c r="I670" s="533">
        <v>1</v>
      </c>
      <c r="J670" s="534"/>
      <c r="K670" s="667">
        <f t="shared" si="146"/>
        <v>0</v>
      </c>
      <c r="L670" s="668">
        <f>IF(OR('1C TSsoustraitance'!$D387="",'1C TSsoustraitance'!$AP387=0),0,IF(AND('1C TSsoustraitance'!$D387&lt;&gt;"",$K$2="Pôle",'1C TSsoustraitance'!$E387="OUI"),(('1C TSsoustraitance'!$F387+'1C TSsoustraitance'!$G387+'1C TSsoustraitance'!$H387+'1C TSsoustraitance'!$I387+'1C TSsoustraitance'!$M387)/'1C TSsoustraitance'!$R387),IF(AND('1C TSsoustraitance'!$D387&lt;&gt;"",$K$2="Pôle",'1C TSsoustraitance'!$E387="NON"),(('1C TSsoustraitance'!$F387+'1C TSsoustraitance'!$G387+'1C TSsoustraitance'!$H387+'1C TSsoustraitance'!$I387+'1C TSsoustraitance'!$M387)/'1C TSsoustraitance'!$AP387),IF(AND('1C TSsoustraitance'!$D387&lt;&gt;"",$K$2&lt;&gt;"Pôle",'1C TSsoustraitance'!$E387="OUI"),(('1C TSsoustraitance'!$F387+'1C TSsoustraitance'!$G387+'1C TSsoustraitance'!$H387+'1C TSsoustraitance'!$I387+'1C TSsoustraitance'!$J387+'1C TSsoustraitance'!$K387+'1C TSsoustraitance'!$L387+'1C TSsoustraitance'!$M387+'1C TSsoustraitance'!$N387+'1C TSsoustraitance'!$O387+'1C TSsoustraitance'!$P387+'1C TSsoustraitance'!$Q387)/'1C TSsoustraitance'!$R387),IF(AND('1C TSsoustraitance'!$D387&lt;&gt;"",$K$2&lt;&gt;"Pôle",'1C TSsoustraitance'!$E387="NON"),(('1C TSsoustraitance'!$F387+'1C TSsoustraitance'!$G387+'1C TSsoustraitance'!$H387+'1C TSsoustraitance'!$I387+'1C TSsoustraitance'!$J387+'1C TSsoustraitance'!$K387+'1C TSsoustraitance'!$L387+'1C TSsoustraitance'!$M387+'1C TSsoustraitance'!$N387+'1C TSsoustraitance'!$O387+'1C TSsoustraitance'!$P387+'1C TSsoustraitance'!$Q387))/'1C TSsoustraitance'!$AP387)))))</f>
        <v>0</v>
      </c>
      <c r="M670" s="668">
        <f>IF(OR('1C TSsoustraitance'!$D387="",'1C TSsoustraitance'!AP$13=0),0,IF(AND('1C TSsoustraitance'!$D387&lt;&gt;"",$K$2="Pôle",'1C TSsoustraitance'!$E387="OUI"),(('1C TSsoustraitance'!$J387+'1C TSsoustraitance'!$K387+'1C TSsoustraitance'!$L387)/'1C TSsoustraitance'!$R387),IF(AND('1C TSsoustraitance'!$D387&lt;&gt;"",$K$2="Pôle",'1C TSsoustraitance'!$E387="NON"),(('1C TSsoustraitance'!$J387+'1C TSsoustraitance'!$K387+'1C TSsoustraitance'!$L387)/'1C TSsoustraitance'!$AP387),IF(AND('1C TSsoustraitance'!$D387&lt;&gt;"",$K$2&lt;&gt;"Pôle"),0))))</f>
        <v>0</v>
      </c>
      <c r="N670" s="668">
        <f t="shared" si="153"/>
        <v>0</v>
      </c>
      <c r="O670" s="669">
        <f>IF(OR('1C TSsoustraitance'!$D387="",'1C TSsoustraitance'!$E387="OUI",'1C TSsoustraitance'!$AP387=0),0,(('1C TSsoustraitance'!$S387)/'1C TSsoustraitance'!$AP387))</f>
        <v>0</v>
      </c>
      <c r="P670" s="669">
        <f>IF(OR('1C TSsoustraitance'!$D387="",'1C TSsoustraitance'!$E387="OUI",'1C TSsoustraitance'!$AP387=0),0,(('1C TSsoustraitance'!$T387)/'1C TSsoustraitance'!$AP387))</f>
        <v>0</v>
      </c>
      <c r="Q670" s="669">
        <f>IF(OR('1C TSsoustraitance'!$D387="",'1C TSsoustraitance'!$E387="OUI",'1C TSsoustraitance'!$AP387=0),0,(('1C TSsoustraitance'!$U387)/'1C TSsoustraitance'!$AP387))</f>
        <v>0</v>
      </c>
      <c r="R670" s="669">
        <f>IF(OR('1C TSsoustraitance'!$D387="",'1C TSsoustraitance'!$E387="OUI",'1C TSsoustraitance'!$AP387=0),0,(('1C TSsoustraitance'!$V387)/'1C TSsoustraitance'!$AP387))</f>
        <v>0</v>
      </c>
      <c r="S670" s="669">
        <f>IF(OR('1C TSsoustraitance'!$D387="",'1C TSsoustraitance'!$E387="OUI",'1C TSsoustraitance'!$AP387=0),0,(('1C TSsoustraitance'!$W387)/'1C TSsoustraitance'!$AP387))</f>
        <v>0</v>
      </c>
      <c r="T670" s="669">
        <f>IF(OR('1C TSsoustraitance'!$D387="",'1C TSsoustraitance'!$E387="OUI",'1C TSsoustraitance'!$AP387=0),0,(('1C TSsoustraitance'!$X387)/'1C TSsoustraitance'!$AP387))</f>
        <v>0</v>
      </c>
      <c r="U670" s="669">
        <f>IF(OR('1C TSsoustraitance'!$D387="",'1C TSsoustraitance'!$E387="OUI",'1C TSsoustraitance'!$AP387=0),0,(('1C TSsoustraitance'!$Y387)/'1C TSsoustraitance'!$AP387))</f>
        <v>0</v>
      </c>
      <c r="V670" s="669">
        <f>IF(OR('1C TSsoustraitance'!$D387="",'1C TSsoustraitance'!$E387="OUI",'1C TSsoustraitance'!$AP387=0),0,(('1C TSsoustraitance'!$Z387)/'1C TSsoustraitance'!$AP387))</f>
        <v>0</v>
      </c>
      <c r="W670" s="669">
        <f>IF(OR('1C TSsoustraitance'!$D387="",'1C TSsoustraitance'!$E387="OUI",'1C TSsoustraitance'!$AP387=0),0,(('1C TSsoustraitance'!$AA387)/'1C TSsoustraitance'!$AP387))</f>
        <v>0</v>
      </c>
      <c r="X670" s="669">
        <f>IF(OR('1C TSsoustraitance'!$D387="",'1C TSsoustraitance'!$E387="OUI",'1C TSsoustraitance'!$AP387=0),0,(('1C TSsoustraitance'!$AB387)/'1C TSsoustraitance'!$AP387))</f>
        <v>0</v>
      </c>
      <c r="Y670" s="669">
        <f>IF(OR('1C TSsoustraitance'!$D387="",'1C TSsoustraitance'!$E387="OUI",'1C TSsoustraitance'!$AP387=0),0,(('1C TSsoustraitance'!$AC387)/'1C TSsoustraitance'!$AP387))</f>
        <v>0</v>
      </c>
      <c r="Z670" s="669">
        <f>IF(OR('1C TSsoustraitance'!$D387="",'1C TSsoustraitance'!$E387="OUI",'1C TSsoustraitance'!$AP387=0),0,(('1C TSsoustraitance'!$AD387)/'1C TSsoustraitance'!$AP387))</f>
        <v>0</v>
      </c>
      <c r="AA670" s="669">
        <f>IF(OR('1C TSsoustraitance'!$D387="",'1C TSsoustraitance'!$E387="OUI",'1C TSsoustraitance'!$AP387=0),0,(('1C TSsoustraitance'!$AE387)/'1C TSsoustraitance'!$AP387))</f>
        <v>0</v>
      </c>
      <c r="AB670" s="669">
        <f>IF(OR('1C TSsoustraitance'!$D387="",'1C TSsoustraitance'!$E387="OUI",'1C TSsoustraitance'!$AP387=0),0,(('1C TSsoustraitance'!$AF387)/'1C TSsoustraitance'!$AP387))</f>
        <v>0</v>
      </c>
      <c r="AC670" s="669">
        <f>IF(OR('1C TSsoustraitance'!$D387="",'1C TSsoustraitance'!$E387="OUI",'1C TSsoustraitance'!$AP387=0),0,(('1C TSsoustraitance'!$AG387)/'1C TSsoustraitance'!$AP387))</f>
        <v>0</v>
      </c>
      <c r="AD670" s="669">
        <f>IF(OR('1C TSsoustraitance'!$D387="",'1C TSsoustraitance'!$E387="OUI",'1C TSsoustraitance'!$AP387=0),0,(('1C TSsoustraitance'!$AH387)/'1C TSsoustraitance'!$AP387))</f>
        <v>0</v>
      </c>
      <c r="AE670" s="669">
        <f>IF(OR('1C TSsoustraitance'!$D387="",'1C TSsoustraitance'!$E387="OUI",'1C TSsoustraitance'!$AP387=0),0,(('1C TSsoustraitance'!$AI387)/'1C TSsoustraitance'!$AP387))</f>
        <v>0</v>
      </c>
      <c r="AF670" s="669">
        <f>IF(OR('1C TSsoustraitance'!$D387="",'1C TSsoustraitance'!$E387="OUI",'1C TSsoustraitance'!$AP387=0),0,(('1C TSsoustraitance'!$AJ387)/'1C TSsoustraitance'!$AP387))</f>
        <v>0</v>
      </c>
      <c r="AG670" s="669">
        <f>IF(OR('1C TSsoustraitance'!$D387="",'1C TSsoustraitance'!$E387="OUI",'1C TSsoustraitance'!$AP387=0),0,(('1C TSsoustraitance'!$AK387)/'1C TSsoustraitance'!$AP387))</f>
        <v>0</v>
      </c>
      <c r="AH670" s="669">
        <f>IF(OR('1C TSsoustraitance'!$D387="",'1C TSsoustraitance'!$E387="OUI",'1C TSsoustraitance'!$AP387=0),0,(('1C TSsoustraitance'!$AL387)/'1C TSsoustraitance'!$AP387))</f>
        <v>0</v>
      </c>
      <c r="AI670" s="669">
        <f>IF(OR('1C TSsoustraitance'!$D387="",'1C TSsoustraitance'!$E387="OUI",'1C TSsoustraitance'!$AP387=0),0,(('1C TSsoustraitance'!$AM387)/'1C TSsoustraitance'!$AP387))</f>
        <v>0</v>
      </c>
      <c r="AJ670" s="669">
        <f>IF(OR('1C TSsoustraitance'!$D387="",'1C TSsoustraitance'!$E387="OUI",'1C TSsoustraitance'!$AP387=0),0,(('1C TSsoustraitance'!$AN387)/'1C TSsoustraitance'!$AP387))</f>
        <v>0</v>
      </c>
      <c r="AK670" s="669">
        <f t="shared" si="147"/>
        <v>0</v>
      </c>
      <c r="AL670" s="668">
        <f t="shared" si="148"/>
        <v>0</v>
      </c>
      <c r="AM670" s="670">
        <f>IF(Tableau7[[#This Row],[N° pièce]]="",0,(Tableau7[[#This Row],[hors TVA]]+(Tableau7[[#This Row],[hors TVA]]*Tableau7[[#This Row],[Taux TVA]])-(Tableau7[[#This Row],[hors TVA]]*Tableau7[[#This Row],[Taux TVA]]*Tableau7[[#This Row],[Régime TVA: Récupération]]))*Tableau7[[#This Row],[Type 1]])</f>
        <v>0</v>
      </c>
      <c r="AN670" s="670">
        <f>IF(Tableau7[[#This Row],[N° pièce]]="",0,IF($K$2="pôle",((Tableau7[[#This Row],[hors TVA]]+(Tableau7[[#This Row],[hors TVA]]*Tableau7[[#This Row],[Taux TVA]])-(Tableau7[[#This Row],[hors TVA]]*Tableau7[[#This Row],[Taux TVA]]*Tableau7[[#This Row],[Régime TVA: Récupération]]))*Tableau7[[#This Row],[Type 2]]),0))</f>
        <v>0</v>
      </c>
      <c r="AO670" s="670">
        <f t="shared" si="151"/>
        <v>0</v>
      </c>
      <c r="AP670" s="255">
        <f t="shared" si="149"/>
        <v>0</v>
      </c>
      <c r="AQ670" s="506">
        <f t="shared" si="154"/>
        <v>0</v>
      </c>
      <c r="AR670" s="671"/>
      <c r="AS670" s="512"/>
      <c r="AT670" s="513" t="str">
        <f>IF(('1C TSsoustraitance'!AP387*FICHE!C$14&lt;J670),"Forfait limité à "&amp;FICHE!C$14&amp;"€/jour","")</f>
        <v/>
      </c>
      <c r="AU670" s="797"/>
      <c r="AV670" s="484"/>
      <c r="AW670" s="484"/>
      <c r="AX670" s="484"/>
      <c r="AY670" s="484"/>
      <c r="AZ670" s="484"/>
      <c r="BA670" s="4"/>
      <c r="BB670" s="4"/>
      <c r="BC670" s="4"/>
      <c r="BD670" s="4"/>
      <c r="BE670" s="4"/>
      <c r="BF670" s="4"/>
      <c r="BG670" s="4"/>
      <c r="BH670" s="4"/>
      <c r="BI670" s="4"/>
      <c r="BJ670" s="4"/>
      <c r="BK670" s="4"/>
      <c r="BL670" s="4"/>
      <c r="BM670" s="4"/>
      <c r="BN670" s="4"/>
      <c r="BO670" s="4"/>
      <c r="BP670" s="4"/>
      <c r="BQ670" s="4"/>
      <c r="BR670" s="4"/>
      <c r="BS670" s="4"/>
      <c r="BT670" s="4"/>
      <c r="BU670" s="4"/>
      <c r="BV670" s="4"/>
      <c r="BW670" s="4"/>
      <c r="BX670" s="4"/>
      <c r="BY670" s="4"/>
      <c r="BZ670" s="4"/>
      <c r="CA670" s="4"/>
      <c r="CB670" s="4"/>
      <c r="CC670" s="4"/>
      <c r="CD670" s="4"/>
      <c r="CE670" s="4"/>
      <c r="CF670" s="4"/>
      <c r="CG670" s="4"/>
      <c r="CH670" s="4"/>
      <c r="CI670" s="4"/>
      <c r="CJ670" s="4"/>
      <c r="CK670" s="4"/>
      <c r="CL670" s="4"/>
      <c r="CM670" s="4"/>
      <c r="CN670" s="4"/>
      <c r="CO670" s="4"/>
      <c r="CP670" s="4"/>
      <c r="CQ670" s="4"/>
      <c r="CR670" s="4"/>
      <c r="CS670" s="4"/>
      <c r="CT670" s="4"/>
      <c r="CU670" s="4"/>
      <c r="CV670" s="4"/>
      <c r="CW670" s="4"/>
      <c r="CX670" s="4"/>
      <c r="CY670" s="4"/>
      <c r="CZ670" s="4"/>
      <c r="DA670" s="4"/>
      <c r="DB670" s="4"/>
      <c r="DC670" s="4"/>
      <c r="DD670" s="4"/>
      <c r="DE670" s="4"/>
      <c r="DF670" s="4"/>
      <c r="DG670" s="4"/>
      <c r="DH670" s="4"/>
      <c r="DI670" s="4"/>
      <c r="DJ670" s="4"/>
      <c r="DK670" s="4"/>
      <c r="DL670" s="4"/>
      <c r="DM670" s="4"/>
      <c r="DN670" s="4"/>
      <c r="DO670" s="4"/>
      <c r="DP670" s="4"/>
      <c r="DQ670" s="4"/>
      <c r="DR670" s="4"/>
      <c r="DS670" s="4"/>
      <c r="DT670" s="4"/>
      <c r="DU670" s="4"/>
      <c r="DV670" s="4"/>
      <c r="DW670" s="4"/>
      <c r="DX670" s="4"/>
      <c r="DY670" s="4"/>
      <c r="DZ670" s="4"/>
      <c r="EA670" s="4"/>
      <c r="EB670" s="4"/>
      <c r="EC670" s="4"/>
      <c r="ED670" s="4"/>
      <c r="EE670" s="4"/>
      <c r="EF670" s="4"/>
      <c r="EG670" s="4"/>
      <c r="EH670" s="4"/>
      <c r="EI670" s="4"/>
      <c r="EJ670" s="4"/>
      <c r="EK670" s="4"/>
      <c r="EL670" s="4"/>
      <c r="EM670" s="4"/>
      <c r="EN670" s="4"/>
      <c r="EO670" s="4"/>
      <c r="EP670" s="4"/>
      <c r="EQ670" s="4"/>
      <c r="ER670" s="4"/>
      <c r="ES670" s="4"/>
      <c r="ET670" s="4"/>
      <c r="EU670" s="4"/>
      <c r="EV670" s="4"/>
      <c r="EW670" s="4"/>
      <c r="EX670" s="4"/>
      <c r="EY670" s="4"/>
      <c r="EZ670" s="4"/>
      <c r="FA670" s="4"/>
      <c r="FB670" s="4"/>
      <c r="FC670" s="4"/>
      <c r="FD670" s="4"/>
      <c r="FE670" s="4"/>
      <c r="FF670" s="4"/>
      <c r="FG670" s="4"/>
      <c r="FH670" s="4"/>
      <c r="FI670" s="4"/>
      <c r="FJ670" s="4"/>
      <c r="FK670" s="4"/>
      <c r="FL670" s="4"/>
      <c r="FM670" s="4"/>
      <c r="FN670" s="4"/>
      <c r="FO670" s="4"/>
      <c r="FP670" s="4"/>
      <c r="FQ670" s="4"/>
      <c r="FR670" s="4"/>
      <c r="FS670" s="4"/>
      <c r="FT670" s="4"/>
      <c r="FU670" s="4"/>
      <c r="FV670" s="4"/>
      <c r="FW670" s="4"/>
      <c r="FX670" s="4"/>
      <c r="FY670" s="4"/>
      <c r="FZ670" s="4"/>
      <c r="GA670" s="4"/>
      <c r="GB670" s="4"/>
      <c r="GC670" s="4"/>
      <c r="GD670" s="4"/>
      <c r="GE670" s="4"/>
      <c r="GF670" s="4"/>
      <c r="GG670" s="4"/>
      <c r="GH670" s="4"/>
      <c r="GI670" s="4"/>
      <c r="GJ670" s="4"/>
      <c r="GK670" s="4"/>
      <c r="GL670" s="4"/>
      <c r="GM670" s="4"/>
      <c r="GN670" s="4"/>
      <c r="GO670" s="4"/>
      <c r="GP670" s="4"/>
      <c r="GQ670" s="4"/>
      <c r="GR670" s="4"/>
      <c r="GS670" s="4"/>
      <c r="GT670" s="4"/>
      <c r="GU670" s="4"/>
      <c r="GV670" s="4"/>
      <c r="GW670" s="4"/>
      <c r="GX670" s="4"/>
      <c r="GY670" s="4"/>
      <c r="GZ670" s="4"/>
      <c r="HA670" s="4"/>
      <c r="HB670" s="4"/>
      <c r="HC670" s="4"/>
    </row>
    <row r="671" spans="1:211" s="380" customFormat="1" ht="13.9" customHeight="1">
      <c r="A671" s="828" t="str">
        <f>IF('1C TSsoustraitance'!$A388&lt;&gt;0,'1C TSsoustraitance'!$A388,"")</f>
        <v/>
      </c>
      <c r="B671" s="530"/>
      <c r="C671" s="513" t="str">
        <f>IF('1C TSsoustraitance'!$A388&lt;&gt;0,'1C TSsoustraitance'!$B388,"")</f>
        <v/>
      </c>
      <c r="D671" s="513" t="str">
        <f>IF('1C TSsoustraitance'!$A388&lt;&gt;0,'1C TSsoustraitance'!$C388,"")</f>
        <v/>
      </c>
      <c r="E671" s="684"/>
      <c r="F671" s="685"/>
      <c r="G671" s="666">
        <f>'1C TSsoustraitance'!$D388</f>
        <v>0</v>
      </c>
      <c r="H671" s="533">
        <v>0.21</v>
      </c>
      <c r="I671" s="533">
        <v>1</v>
      </c>
      <c r="J671" s="534"/>
      <c r="K671" s="667">
        <f t="shared" ref="K671:K734" si="155">J671+(J671*H671)</f>
        <v>0</v>
      </c>
      <c r="L671" s="668">
        <f>IF(OR('1C TSsoustraitance'!$D388="",'1C TSsoustraitance'!$AP388=0),0,IF(AND('1C TSsoustraitance'!$D388&lt;&gt;"",$K$2="Pôle",'1C TSsoustraitance'!$E388="OUI"),(('1C TSsoustraitance'!$F388+'1C TSsoustraitance'!$G388+'1C TSsoustraitance'!$H388+'1C TSsoustraitance'!$I388+'1C TSsoustraitance'!$M388)/'1C TSsoustraitance'!$R388),IF(AND('1C TSsoustraitance'!$D388&lt;&gt;"",$K$2="Pôle",'1C TSsoustraitance'!$E388="NON"),(('1C TSsoustraitance'!$F388+'1C TSsoustraitance'!$G388+'1C TSsoustraitance'!$H388+'1C TSsoustraitance'!$I388+'1C TSsoustraitance'!$M388)/'1C TSsoustraitance'!$AP388),IF(AND('1C TSsoustraitance'!$D388&lt;&gt;"",$K$2&lt;&gt;"Pôle",'1C TSsoustraitance'!$E388="OUI"),(('1C TSsoustraitance'!$F388+'1C TSsoustraitance'!$G388+'1C TSsoustraitance'!$H388+'1C TSsoustraitance'!$I388+'1C TSsoustraitance'!$J388+'1C TSsoustraitance'!$K388+'1C TSsoustraitance'!$L388+'1C TSsoustraitance'!$M388+'1C TSsoustraitance'!$N388+'1C TSsoustraitance'!$O388+'1C TSsoustraitance'!$P388+'1C TSsoustraitance'!$Q388)/'1C TSsoustraitance'!$R388),IF(AND('1C TSsoustraitance'!$D388&lt;&gt;"",$K$2&lt;&gt;"Pôle",'1C TSsoustraitance'!$E388="NON"),(('1C TSsoustraitance'!$F388+'1C TSsoustraitance'!$G388+'1C TSsoustraitance'!$H388+'1C TSsoustraitance'!$I388+'1C TSsoustraitance'!$J388+'1C TSsoustraitance'!$K388+'1C TSsoustraitance'!$L388+'1C TSsoustraitance'!$M388+'1C TSsoustraitance'!$N388+'1C TSsoustraitance'!$O388+'1C TSsoustraitance'!$P388+'1C TSsoustraitance'!$Q388))/'1C TSsoustraitance'!$AP388)))))</f>
        <v>0</v>
      </c>
      <c r="M671" s="668">
        <f>IF(OR('1C TSsoustraitance'!$D388="",'1C TSsoustraitance'!AP$13=0),0,IF(AND('1C TSsoustraitance'!$D388&lt;&gt;"",$K$2="Pôle",'1C TSsoustraitance'!$E388="OUI"),(('1C TSsoustraitance'!$J388+'1C TSsoustraitance'!$K388+'1C TSsoustraitance'!$L388)/'1C TSsoustraitance'!$R388),IF(AND('1C TSsoustraitance'!$D388&lt;&gt;"",$K$2="Pôle",'1C TSsoustraitance'!$E388="NON"),(('1C TSsoustraitance'!$J388+'1C TSsoustraitance'!$K388+'1C TSsoustraitance'!$L388)/'1C TSsoustraitance'!$AP388),IF(AND('1C TSsoustraitance'!$D388&lt;&gt;"",$K$2&lt;&gt;"Pôle"),0))))</f>
        <v>0</v>
      </c>
      <c r="N671" s="668">
        <f t="shared" si="153"/>
        <v>0</v>
      </c>
      <c r="O671" s="669">
        <f>IF(OR('1C TSsoustraitance'!$D388="",'1C TSsoustraitance'!$E388="OUI",'1C TSsoustraitance'!$AP388=0),0,(('1C TSsoustraitance'!$S388)/'1C TSsoustraitance'!$AP388))</f>
        <v>0</v>
      </c>
      <c r="P671" s="669">
        <f>IF(OR('1C TSsoustraitance'!$D388="",'1C TSsoustraitance'!$E388="OUI",'1C TSsoustraitance'!$AP388=0),0,(('1C TSsoustraitance'!$T388)/'1C TSsoustraitance'!$AP388))</f>
        <v>0</v>
      </c>
      <c r="Q671" s="669">
        <f>IF(OR('1C TSsoustraitance'!$D388="",'1C TSsoustraitance'!$E388="OUI",'1C TSsoustraitance'!$AP388=0),0,(('1C TSsoustraitance'!$U388)/'1C TSsoustraitance'!$AP388))</f>
        <v>0</v>
      </c>
      <c r="R671" s="669">
        <f>IF(OR('1C TSsoustraitance'!$D388="",'1C TSsoustraitance'!$E388="OUI",'1C TSsoustraitance'!$AP388=0),0,(('1C TSsoustraitance'!$V388)/'1C TSsoustraitance'!$AP388))</f>
        <v>0</v>
      </c>
      <c r="S671" s="669">
        <f>IF(OR('1C TSsoustraitance'!$D388="",'1C TSsoustraitance'!$E388="OUI",'1C TSsoustraitance'!$AP388=0),0,(('1C TSsoustraitance'!$W388)/'1C TSsoustraitance'!$AP388))</f>
        <v>0</v>
      </c>
      <c r="T671" s="669">
        <f>IF(OR('1C TSsoustraitance'!$D388="",'1C TSsoustraitance'!$E388="OUI",'1C TSsoustraitance'!$AP388=0),0,(('1C TSsoustraitance'!$X388)/'1C TSsoustraitance'!$AP388))</f>
        <v>0</v>
      </c>
      <c r="U671" s="669">
        <f>IF(OR('1C TSsoustraitance'!$D388="",'1C TSsoustraitance'!$E388="OUI",'1C TSsoustraitance'!$AP388=0),0,(('1C TSsoustraitance'!$Y388)/'1C TSsoustraitance'!$AP388))</f>
        <v>0</v>
      </c>
      <c r="V671" s="669">
        <f>IF(OR('1C TSsoustraitance'!$D388="",'1C TSsoustraitance'!$E388="OUI",'1C TSsoustraitance'!$AP388=0),0,(('1C TSsoustraitance'!$Z388)/'1C TSsoustraitance'!$AP388))</f>
        <v>0</v>
      </c>
      <c r="W671" s="669">
        <f>IF(OR('1C TSsoustraitance'!$D388="",'1C TSsoustraitance'!$E388="OUI",'1C TSsoustraitance'!$AP388=0),0,(('1C TSsoustraitance'!$AA388)/'1C TSsoustraitance'!$AP388))</f>
        <v>0</v>
      </c>
      <c r="X671" s="669">
        <f>IF(OR('1C TSsoustraitance'!$D388="",'1C TSsoustraitance'!$E388="OUI",'1C TSsoustraitance'!$AP388=0),0,(('1C TSsoustraitance'!$AB388)/'1C TSsoustraitance'!$AP388))</f>
        <v>0</v>
      </c>
      <c r="Y671" s="669">
        <f>IF(OR('1C TSsoustraitance'!$D388="",'1C TSsoustraitance'!$E388="OUI",'1C TSsoustraitance'!$AP388=0),0,(('1C TSsoustraitance'!$AC388)/'1C TSsoustraitance'!$AP388))</f>
        <v>0</v>
      </c>
      <c r="Z671" s="669">
        <f>IF(OR('1C TSsoustraitance'!$D388="",'1C TSsoustraitance'!$E388="OUI",'1C TSsoustraitance'!$AP388=0),0,(('1C TSsoustraitance'!$AD388)/'1C TSsoustraitance'!$AP388))</f>
        <v>0</v>
      </c>
      <c r="AA671" s="669">
        <f>IF(OR('1C TSsoustraitance'!$D388="",'1C TSsoustraitance'!$E388="OUI",'1C TSsoustraitance'!$AP388=0),0,(('1C TSsoustraitance'!$AE388)/'1C TSsoustraitance'!$AP388))</f>
        <v>0</v>
      </c>
      <c r="AB671" s="669">
        <f>IF(OR('1C TSsoustraitance'!$D388="",'1C TSsoustraitance'!$E388="OUI",'1C TSsoustraitance'!$AP388=0),0,(('1C TSsoustraitance'!$AF388)/'1C TSsoustraitance'!$AP388))</f>
        <v>0</v>
      </c>
      <c r="AC671" s="669">
        <f>IF(OR('1C TSsoustraitance'!$D388="",'1C TSsoustraitance'!$E388="OUI",'1C TSsoustraitance'!$AP388=0),0,(('1C TSsoustraitance'!$AG388)/'1C TSsoustraitance'!$AP388))</f>
        <v>0</v>
      </c>
      <c r="AD671" s="669">
        <f>IF(OR('1C TSsoustraitance'!$D388="",'1C TSsoustraitance'!$E388="OUI",'1C TSsoustraitance'!$AP388=0),0,(('1C TSsoustraitance'!$AH388)/'1C TSsoustraitance'!$AP388))</f>
        <v>0</v>
      </c>
      <c r="AE671" s="669">
        <f>IF(OR('1C TSsoustraitance'!$D388="",'1C TSsoustraitance'!$E388="OUI",'1C TSsoustraitance'!$AP388=0),0,(('1C TSsoustraitance'!$AI388)/'1C TSsoustraitance'!$AP388))</f>
        <v>0</v>
      </c>
      <c r="AF671" s="669">
        <f>IF(OR('1C TSsoustraitance'!$D388="",'1C TSsoustraitance'!$E388="OUI",'1C TSsoustraitance'!$AP388=0),0,(('1C TSsoustraitance'!$AJ388)/'1C TSsoustraitance'!$AP388))</f>
        <v>0</v>
      </c>
      <c r="AG671" s="669">
        <f>IF(OR('1C TSsoustraitance'!$D388="",'1C TSsoustraitance'!$E388="OUI",'1C TSsoustraitance'!$AP388=0),0,(('1C TSsoustraitance'!$AK388)/'1C TSsoustraitance'!$AP388))</f>
        <v>0</v>
      </c>
      <c r="AH671" s="669">
        <f>IF(OR('1C TSsoustraitance'!$D388="",'1C TSsoustraitance'!$E388="OUI",'1C TSsoustraitance'!$AP388=0),0,(('1C TSsoustraitance'!$AL388)/'1C TSsoustraitance'!$AP388))</f>
        <v>0</v>
      </c>
      <c r="AI671" s="669">
        <f>IF(OR('1C TSsoustraitance'!$D388="",'1C TSsoustraitance'!$E388="OUI",'1C TSsoustraitance'!$AP388=0),0,(('1C TSsoustraitance'!$AM388)/'1C TSsoustraitance'!$AP388))</f>
        <v>0</v>
      </c>
      <c r="AJ671" s="669">
        <f>IF(OR('1C TSsoustraitance'!$D388="",'1C TSsoustraitance'!$E388="OUI",'1C TSsoustraitance'!$AP388=0),0,(('1C TSsoustraitance'!$AN388)/'1C TSsoustraitance'!$AP388))</f>
        <v>0</v>
      </c>
      <c r="AK671" s="669">
        <f t="shared" ref="AK671:AK734" si="156">SUM(O671:AJ671)</f>
        <v>0</v>
      </c>
      <c r="AL671" s="668">
        <f t="shared" ref="AL671:AL734" si="157">N671+AK671</f>
        <v>0</v>
      </c>
      <c r="AM671" s="670">
        <f>IF(Tableau7[[#This Row],[N° pièce]]="",0,(Tableau7[[#This Row],[hors TVA]]+(Tableau7[[#This Row],[hors TVA]]*Tableau7[[#This Row],[Taux TVA]])-(Tableau7[[#This Row],[hors TVA]]*Tableau7[[#This Row],[Taux TVA]]*Tableau7[[#This Row],[Régime TVA: Récupération]]))*Tableau7[[#This Row],[Type 1]])</f>
        <v>0</v>
      </c>
      <c r="AN671" s="670">
        <f>IF(Tableau7[[#This Row],[N° pièce]]="",0,IF($K$2="pôle",((Tableau7[[#This Row],[hors TVA]]+(Tableau7[[#This Row],[hors TVA]]*Tableau7[[#This Row],[Taux TVA]])-(Tableau7[[#This Row],[hors TVA]]*Tableau7[[#This Row],[Taux TVA]]*Tableau7[[#This Row],[Régime TVA: Récupération]]))*Tableau7[[#This Row],[Type 2]]),0))</f>
        <v>0</v>
      </c>
      <c r="AO671" s="670">
        <f t="shared" si="151"/>
        <v>0</v>
      </c>
      <c r="AP671" s="255">
        <f t="shared" si="149"/>
        <v>0</v>
      </c>
      <c r="AQ671" s="506">
        <f t="shared" si="154"/>
        <v>0</v>
      </c>
      <c r="AR671" s="671"/>
      <c r="AS671" s="512"/>
      <c r="AT671" s="513" t="str">
        <f>IF(('1C TSsoustraitance'!AP388*FICHE!C$14&lt;J671),"Forfait limité à "&amp;FICHE!C$14&amp;"€/jour","")</f>
        <v/>
      </c>
      <c r="AU671" s="797"/>
      <c r="AV671" s="484"/>
      <c r="AW671" s="484"/>
      <c r="AX671" s="484"/>
      <c r="AY671" s="484"/>
      <c r="AZ671" s="484"/>
      <c r="BA671" s="4"/>
      <c r="BB671" s="4"/>
      <c r="BC671" s="4"/>
      <c r="BD671" s="4"/>
      <c r="BE671" s="4"/>
      <c r="BF671" s="4"/>
      <c r="BG671" s="4"/>
      <c r="BH671" s="4"/>
      <c r="BI671" s="4"/>
      <c r="BJ671" s="4"/>
      <c r="BK671" s="4"/>
      <c r="BL671" s="4"/>
      <c r="BM671" s="4"/>
      <c r="BN671" s="4"/>
      <c r="BO671" s="4"/>
      <c r="BP671" s="4"/>
      <c r="BQ671" s="4"/>
      <c r="BR671" s="4"/>
      <c r="BS671" s="4"/>
      <c r="BT671" s="4"/>
      <c r="BU671" s="4"/>
      <c r="BV671" s="4"/>
      <c r="BW671" s="4"/>
      <c r="BX671" s="4"/>
      <c r="BY671" s="4"/>
      <c r="BZ671" s="4"/>
      <c r="CA671" s="4"/>
      <c r="CB671" s="4"/>
      <c r="CC671" s="4"/>
      <c r="CD671" s="4"/>
      <c r="CE671" s="4"/>
      <c r="CF671" s="4"/>
      <c r="CG671" s="4"/>
      <c r="CH671" s="4"/>
      <c r="CI671" s="4"/>
      <c r="CJ671" s="4"/>
      <c r="CK671" s="4"/>
      <c r="CL671" s="4"/>
      <c r="CM671" s="4"/>
      <c r="CN671" s="4"/>
      <c r="CO671" s="4"/>
      <c r="CP671" s="4"/>
      <c r="CQ671" s="4"/>
      <c r="CR671" s="4"/>
      <c r="CS671" s="4"/>
      <c r="CT671" s="4"/>
      <c r="CU671" s="4"/>
      <c r="CV671" s="4"/>
      <c r="CW671" s="4"/>
      <c r="CX671" s="4"/>
      <c r="CY671" s="4"/>
      <c r="CZ671" s="4"/>
      <c r="DA671" s="4"/>
      <c r="DB671" s="4"/>
      <c r="DC671" s="4"/>
      <c r="DD671" s="4"/>
      <c r="DE671" s="4"/>
      <c r="DF671" s="4"/>
      <c r="DG671" s="4"/>
      <c r="DH671" s="4"/>
      <c r="DI671" s="4"/>
      <c r="DJ671" s="4"/>
      <c r="DK671" s="4"/>
      <c r="DL671" s="4"/>
      <c r="DM671" s="4"/>
      <c r="DN671" s="4"/>
      <c r="DO671" s="4"/>
      <c r="DP671" s="4"/>
      <c r="DQ671" s="4"/>
      <c r="DR671" s="4"/>
      <c r="DS671" s="4"/>
      <c r="DT671" s="4"/>
      <c r="DU671" s="4"/>
      <c r="DV671" s="4"/>
      <c r="DW671" s="4"/>
      <c r="DX671" s="4"/>
      <c r="DY671" s="4"/>
      <c r="DZ671" s="4"/>
      <c r="EA671" s="4"/>
      <c r="EB671" s="4"/>
      <c r="EC671" s="4"/>
      <c r="ED671" s="4"/>
      <c r="EE671" s="4"/>
      <c r="EF671" s="4"/>
      <c r="EG671" s="4"/>
      <c r="EH671" s="4"/>
      <c r="EI671" s="4"/>
      <c r="EJ671" s="4"/>
      <c r="EK671" s="4"/>
      <c r="EL671" s="4"/>
      <c r="EM671" s="4"/>
      <c r="EN671" s="4"/>
      <c r="EO671" s="4"/>
      <c r="EP671" s="4"/>
      <c r="EQ671" s="4"/>
      <c r="ER671" s="4"/>
      <c r="ES671" s="4"/>
      <c r="ET671" s="4"/>
      <c r="EU671" s="4"/>
      <c r="EV671" s="4"/>
      <c r="EW671" s="4"/>
      <c r="EX671" s="4"/>
      <c r="EY671" s="4"/>
      <c r="EZ671" s="4"/>
      <c r="FA671" s="4"/>
      <c r="FB671" s="4"/>
      <c r="FC671" s="4"/>
      <c r="FD671" s="4"/>
      <c r="FE671" s="4"/>
      <c r="FF671" s="4"/>
      <c r="FG671" s="4"/>
      <c r="FH671" s="4"/>
      <c r="FI671" s="4"/>
      <c r="FJ671" s="4"/>
      <c r="FK671" s="4"/>
      <c r="FL671" s="4"/>
      <c r="FM671" s="4"/>
      <c r="FN671" s="4"/>
      <c r="FO671" s="4"/>
      <c r="FP671" s="4"/>
      <c r="FQ671" s="4"/>
      <c r="FR671" s="4"/>
      <c r="FS671" s="4"/>
      <c r="FT671" s="4"/>
      <c r="FU671" s="4"/>
      <c r="FV671" s="4"/>
      <c r="FW671" s="4"/>
      <c r="FX671" s="4"/>
      <c r="FY671" s="4"/>
      <c r="FZ671" s="4"/>
      <c r="GA671" s="4"/>
      <c r="GB671" s="4"/>
      <c r="GC671" s="4"/>
      <c r="GD671" s="4"/>
      <c r="GE671" s="4"/>
      <c r="GF671" s="4"/>
      <c r="GG671" s="4"/>
      <c r="GH671" s="4"/>
      <c r="GI671" s="4"/>
      <c r="GJ671" s="4"/>
      <c r="GK671" s="4"/>
      <c r="GL671" s="4"/>
      <c r="GM671" s="4"/>
      <c r="GN671" s="4"/>
      <c r="GO671" s="4"/>
      <c r="GP671" s="4"/>
      <c r="GQ671" s="4"/>
      <c r="GR671" s="4"/>
      <c r="GS671" s="4"/>
      <c r="GT671" s="4"/>
      <c r="GU671" s="4"/>
      <c r="GV671" s="4"/>
      <c r="GW671" s="4"/>
      <c r="GX671" s="4"/>
      <c r="GY671" s="4"/>
      <c r="GZ671" s="4"/>
      <c r="HA671" s="4"/>
      <c r="HB671" s="4"/>
      <c r="HC671" s="4"/>
    </row>
    <row r="672" spans="1:211" s="380" customFormat="1" ht="13.9" customHeight="1">
      <c r="A672" s="828" t="str">
        <f>IF('1C TSsoustraitance'!$A389&lt;&gt;0,'1C TSsoustraitance'!$A389,"")</f>
        <v/>
      </c>
      <c r="B672" s="530"/>
      <c r="C672" s="513" t="str">
        <f>IF('1C TSsoustraitance'!$A389&lt;&gt;0,'1C TSsoustraitance'!$B389,"")</f>
        <v/>
      </c>
      <c r="D672" s="513" t="str">
        <f>IF('1C TSsoustraitance'!$A389&lt;&gt;0,'1C TSsoustraitance'!$C389,"")</f>
        <v/>
      </c>
      <c r="E672" s="684"/>
      <c r="F672" s="685"/>
      <c r="G672" s="666">
        <f>'1C TSsoustraitance'!$D389</f>
        <v>0</v>
      </c>
      <c r="H672" s="533">
        <v>0.21</v>
      </c>
      <c r="I672" s="533">
        <v>1</v>
      </c>
      <c r="J672" s="534"/>
      <c r="K672" s="667">
        <f t="shared" si="155"/>
        <v>0</v>
      </c>
      <c r="L672" s="668">
        <f>IF(OR('1C TSsoustraitance'!$D389="",'1C TSsoustraitance'!$AP389=0),0,IF(AND('1C TSsoustraitance'!$D389&lt;&gt;"",$K$2="Pôle",'1C TSsoustraitance'!$E389="OUI"),(('1C TSsoustraitance'!$F389+'1C TSsoustraitance'!$G389+'1C TSsoustraitance'!$H389+'1C TSsoustraitance'!$I389+'1C TSsoustraitance'!$M389)/'1C TSsoustraitance'!$R389),IF(AND('1C TSsoustraitance'!$D389&lt;&gt;"",$K$2="Pôle",'1C TSsoustraitance'!$E389="NON"),(('1C TSsoustraitance'!$F389+'1C TSsoustraitance'!$G389+'1C TSsoustraitance'!$H389+'1C TSsoustraitance'!$I389+'1C TSsoustraitance'!$M389)/'1C TSsoustraitance'!$AP389),IF(AND('1C TSsoustraitance'!$D389&lt;&gt;"",$K$2&lt;&gt;"Pôle",'1C TSsoustraitance'!$E389="OUI"),(('1C TSsoustraitance'!$F389+'1C TSsoustraitance'!$G389+'1C TSsoustraitance'!$H389+'1C TSsoustraitance'!$I389+'1C TSsoustraitance'!$J389+'1C TSsoustraitance'!$K389+'1C TSsoustraitance'!$L389+'1C TSsoustraitance'!$M389+'1C TSsoustraitance'!$N389+'1C TSsoustraitance'!$O389+'1C TSsoustraitance'!$P389+'1C TSsoustraitance'!$Q389)/'1C TSsoustraitance'!$R389),IF(AND('1C TSsoustraitance'!$D389&lt;&gt;"",$K$2&lt;&gt;"Pôle",'1C TSsoustraitance'!$E389="NON"),(('1C TSsoustraitance'!$F389+'1C TSsoustraitance'!$G389+'1C TSsoustraitance'!$H389+'1C TSsoustraitance'!$I389+'1C TSsoustraitance'!$J389+'1C TSsoustraitance'!$K389+'1C TSsoustraitance'!$L389+'1C TSsoustraitance'!$M389+'1C TSsoustraitance'!$N389+'1C TSsoustraitance'!$O389+'1C TSsoustraitance'!$P389+'1C TSsoustraitance'!$Q389))/'1C TSsoustraitance'!$AP389)))))</f>
        <v>0</v>
      </c>
      <c r="M672" s="668">
        <f>IF(OR('1C TSsoustraitance'!$D389="",'1C TSsoustraitance'!AP$13=0),0,IF(AND('1C TSsoustraitance'!$D389&lt;&gt;"",$K$2="Pôle",'1C TSsoustraitance'!$E389="OUI"),(('1C TSsoustraitance'!$J389+'1C TSsoustraitance'!$K389+'1C TSsoustraitance'!$L389)/'1C TSsoustraitance'!$R389),IF(AND('1C TSsoustraitance'!$D389&lt;&gt;"",$K$2="Pôle",'1C TSsoustraitance'!$E389="NON"),(('1C TSsoustraitance'!$J389+'1C TSsoustraitance'!$K389+'1C TSsoustraitance'!$L389)/'1C TSsoustraitance'!$AP389),IF(AND('1C TSsoustraitance'!$D389&lt;&gt;"",$K$2&lt;&gt;"Pôle"),0))))</f>
        <v>0</v>
      </c>
      <c r="N672" s="668">
        <f t="shared" si="153"/>
        <v>0</v>
      </c>
      <c r="O672" s="669">
        <f>IF(OR('1C TSsoustraitance'!$D389="",'1C TSsoustraitance'!$E389="OUI",'1C TSsoustraitance'!$AP389=0),0,(('1C TSsoustraitance'!$S389)/'1C TSsoustraitance'!$AP389))</f>
        <v>0</v>
      </c>
      <c r="P672" s="669">
        <f>IF(OR('1C TSsoustraitance'!$D389="",'1C TSsoustraitance'!$E389="OUI",'1C TSsoustraitance'!$AP389=0),0,(('1C TSsoustraitance'!$T389)/'1C TSsoustraitance'!$AP389))</f>
        <v>0</v>
      </c>
      <c r="Q672" s="669">
        <f>IF(OR('1C TSsoustraitance'!$D389="",'1C TSsoustraitance'!$E389="OUI",'1C TSsoustraitance'!$AP389=0),0,(('1C TSsoustraitance'!$U389)/'1C TSsoustraitance'!$AP389))</f>
        <v>0</v>
      </c>
      <c r="R672" s="669">
        <f>IF(OR('1C TSsoustraitance'!$D389="",'1C TSsoustraitance'!$E389="OUI",'1C TSsoustraitance'!$AP389=0),0,(('1C TSsoustraitance'!$V389)/'1C TSsoustraitance'!$AP389))</f>
        <v>0</v>
      </c>
      <c r="S672" s="669">
        <f>IF(OR('1C TSsoustraitance'!$D389="",'1C TSsoustraitance'!$E389="OUI",'1C TSsoustraitance'!$AP389=0),0,(('1C TSsoustraitance'!$W389)/'1C TSsoustraitance'!$AP389))</f>
        <v>0</v>
      </c>
      <c r="T672" s="669">
        <f>IF(OR('1C TSsoustraitance'!$D389="",'1C TSsoustraitance'!$E389="OUI",'1C TSsoustraitance'!$AP389=0),0,(('1C TSsoustraitance'!$X389)/'1C TSsoustraitance'!$AP389))</f>
        <v>0</v>
      </c>
      <c r="U672" s="669">
        <f>IF(OR('1C TSsoustraitance'!$D389="",'1C TSsoustraitance'!$E389="OUI",'1C TSsoustraitance'!$AP389=0),0,(('1C TSsoustraitance'!$Y389)/'1C TSsoustraitance'!$AP389))</f>
        <v>0</v>
      </c>
      <c r="V672" s="669">
        <f>IF(OR('1C TSsoustraitance'!$D389="",'1C TSsoustraitance'!$E389="OUI",'1C TSsoustraitance'!$AP389=0),0,(('1C TSsoustraitance'!$Z389)/'1C TSsoustraitance'!$AP389))</f>
        <v>0</v>
      </c>
      <c r="W672" s="669">
        <f>IF(OR('1C TSsoustraitance'!$D389="",'1C TSsoustraitance'!$E389="OUI",'1C TSsoustraitance'!$AP389=0),0,(('1C TSsoustraitance'!$AA389)/'1C TSsoustraitance'!$AP389))</f>
        <v>0</v>
      </c>
      <c r="X672" s="669">
        <f>IF(OR('1C TSsoustraitance'!$D389="",'1C TSsoustraitance'!$E389="OUI",'1C TSsoustraitance'!$AP389=0),0,(('1C TSsoustraitance'!$AB389)/'1C TSsoustraitance'!$AP389))</f>
        <v>0</v>
      </c>
      <c r="Y672" s="669">
        <f>IF(OR('1C TSsoustraitance'!$D389="",'1C TSsoustraitance'!$E389="OUI",'1C TSsoustraitance'!$AP389=0),0,(('1C TSsoustraitance'!$AC389)/'1C TSsoustraitance'!$AP389))</f>
        <v>0</v>
      </c>
      <c r="Z672" s="669">
        <f>IF(OR('1C TSsoustraitance'!$D389="",'1C TSsoustraitance'!$E389="OUI",'1C TSsoustraitance'!$AP389=0),0,(('1C TSsoustraitance'!$AD389)/'1C TSsoustraitance'!$AP389))</f>
        <v>0</v>
      </c>
      <c r="AA672" s="669">
        <f>IF(OR('1C TSsoustraitance'!$D389="",'1C TSsoustraitance'!$E389="OUI",'1C TSsoustraitance'!$AP389=0),0,(('1C TSsoustraitance'!$AE389)/'1C TSsoustraitance'!$AP389))</f>
        <v>0</v>
      </c>
      <c r="AB672" s="669">
        <f>IF(OR('1C TSsoustraitance'!$D389="",'1C TSsoustraitance'!$E389="OUI",'1C TSsoustraitance'!$AP389=0),0,(('1C TSsoustraitance'!$AF389)/'1C TSsoustraitance'!$AP389))</f>
        <v>0</v>
      </c>
      <c r="AC672" s="669">
        <f>IF(OR('1C TSsoustraitance'!$D389="",'1C TSsoustraitance'!$E389="OUI",'1C TSsoustraitance'!$AP389=0),0,(('1C TSsoustraitance'!$AG389)/'1C TSsoustraitance'!$AP389))</f>
        <v>0</v>
      </c>
      <c r="AD672" s="669">
        <f>IF(OR('1C TSsoustraitance'!$D389="",'1C TSsoustraitance'!$E389="OUI",'1C TSsoustraitance'!$AP389=0),0,(('1C TSsoustraitance'!$AH389)/'1C TSsoustraitance'!$AP389))</f>
        <v>0</v>
      </c>
      <c r="AE672" s="669">
        <f>IF(OR('1C TSsoustraitance'!$D389="",'1C TSsoustraitance'!$E389="OUI",'1C TSsoustraitance'!$AP389=0),0,(('1C TSsoustraitance'!$AI389)/'1C TSsoustraitance'!$AP389))</f>
        <v>0</v>
      </c>
      <c r="AF672" s="669">
        <f>IF(OR('1C TSsoustraitance'!$D389="",'1C TSsoustraitance'!$E389="OUI",'1C TSsoustraitance'!$AP389=0),0,(('1C TSsoustraitance'!$AJ389)/'1C TSsoustraitance'!$AP389))</f>
        <v>0</v>
      </c>
      <c r="AG672" s="669">
        <f>IF(OR('1C TSsoustraitance'!$D389="",'1C TSsoustraitance'!$E389="OUI",'1C TSsoustraitance'!$AP389=0),0,(('1C TSsoustraitance'!$AK389)/'1C TSsoustraitance'!$AP389))</f>
        <v>0</v>
      </c>
      <c r="AH672" s="669">
        <f>IF(OR('1C TSsoustraitance'!$D389="",'1C TSsoustraitance'!$E389="OUI",'1C TSsoustraitance'!$AP389=0),0,(('1C TSsoustraitance'!$AL389)/'1C TSsoustraitance'!$AP389))</f>
        <v>0</v>
      </c>
      <c r="AI672" s="669">
        <f>IF(OR('1C TSsoustraitance'!$D389="",'1C TSsoustraitance'!$E389="OUI",'1C TSsoustraitance'!$AP389=0),0,(('1C TSsoustraitance'!$AM389)/'1C TSsoustraitance'!$AP389))</f>
        <v>0</v>
      </c>
      <c r="AJ672" s="669">
        <f>IF(OR('1C TSsoustraitance'!$D389="",'1C TSsoustraitance'!$E389="OUI",'1C TSsoustraitance'!$AP389=0),0,(('1C TSsoustraitance'!$AN389)/'1C TSsoustraitance'!$AP389))</f>
        <v>0</v>
      </c>
      <c r="AK672" s="669">
        <f t="shared" si="156"/>
        <v>0</v>
      </c>
      <c r="AL672" s="668">
        <f t="shared" si="157"/>
        <v>0</v>
      </c>
      <c r="AM672" s="670">
        <f>IF(Tableau7[[#This Row],[N° pièce]]="",0,(Tableau7[[#This Row],[hors TVA]]+(Tableau7[[#This Row],[hors TVA]]*Tableau7[[#This Row],[Taux TVA]])-(Tableau7[[#This Row],[hors TVA]]*Tableau7[[#This Row],[Taux TVA]]*Tableau7[[#This Row],[Régime TVA: Récupération]]))*Tableau7[[#This Row],[Type 1]])</f>
        <v>0</v>
      </c>
      <c r="AN672" s="670">
        <f>IF(Tableau7[[#This Row],[N° pièce]]="",0,IF($K$2="pôle",((Tableau7[[#This Row],[hors TVA]]+(Tableau7[[#This Row],[hors TVA]]*Tableau7[[#This Row],[Taux TVA]])-(Tableau7[[#This Row],[hors TVA]]*Tableau7[[#This Row],[Taux TVA]]*Tableau7[[#This Row],[Régime TVA: Récupération]]))*Tableau7[[#This Row],[Type 2]]),0))</f>
        <v>0</v>
      </c>
      <c r="AO672" s="670">
        <f t="shared" si="151"/>
        <v>0</v>
      </c>
      <c r="AP672" s="255">
        <f t="shared" ref="AP672:AP735" si="158">AM672-AR672</f>
        <v>0</v>
      </c>
      <c r="AQ672" s="506">
        <f t="shared" si="154"/>
        <v>0</v>
      </c>
      <c r="AR672" s="671"/>
      <c r="AS672" s="512"/>
      <c r="AT672" s="513" t="str">
        <f>IF(('1C TSsoustraitance'!AP389*FICHE!C$14&lt;J672),"Forfait limité à "&amp;FICHE!C$14&amp;"€/jour","")</f>
        <v/>
      </c>
      <c r="AU672" s="797"/>
      <c r="AV672" s="484"/>
      <c r="AW672" s="484"/>
      <c r="AX672" s="484"/>
      <c r="AY672" s="484"/>
      <c r="AZ672" s="484"/>
      <c r="BA672" s="4"/>
      <c r="BB672" s="4"/>
      <c r="BC672" s="4"/>
      <c r="BD672" s="4"/>
      <c r="BE672" s="4"/>
      <c r="BF672" s="4"/>
      <c r="BG672" s="4"/>
      <c r="BH672" s="4"/>
      <c r="BI672" s="4"/>
      <c r="BJ672" s="4"/>
      <c r="BK672" s="4"/>
      <c r="BL672" s="4"/>
      <c r="BM672" s="4"/>
      <c r="BN672" s="4"/>
      <c r="BO672" s="4"/>
      <c r="BP672" s="4"/>
      <c r="BQ672" s="4"/>
      <c r="BR672" s="4"/>
      <c r="BS672" s="4"/>
      <c r="BT672" s="4"/>
      <c r="BU672" s="4"/>
      <c r="BV672" s="4"/>
      <c r="BW672" s="4"/>
      <c r="BX672" s="4"/>
      <c r="BY672" s="4"/>
      <c r="BZ672" s="4"/>
      <c r="CA672" s="4"/>
      <c r="CB672" s="4"/>
      <c r="CC672" s="4"/>
      <c r="CD672" s="4"/>
      <c r="CE672" s="4"/>
      <c r="CF672" s="4"/>
      <c r="CG672" s="4"/>
      <c r="CH672" s="4"/>
      <c r="CI672" s="4"/>
      <c r="CJ672" s="4"/>
      <c r="CK672" s="4"/>
      <c r="CL672" s="4"/>
      <c r="CM672" s="4"/>
      <c r="CN672" s="4"/>
      <c r="CO672" s="4"/>
      <c r="CP672" s="4"/>
      <c r="CQ672" s="4"/>
      <c r="CR672" s="4"/>
      <c r="CS672" s="4"/>
      <c r="CT672" s="4"/>
      <c r="CU672" s="4"/>
      <c r="CV672" s="4"/>
      <c r="CW672" s="4"/>
      <c r="CX672" s="4"/>
      <c r="CY672" s="4"/>
      <c r="CZ672" s="4"/>
      <c r="DA672" s="4"/>
      <c r="DB672" s="4"/>
      <c r="DC672" s="4"/>
      <c r="DD672" s="4"/>
      <c r="DE672" s="4"/>
      <c r="DF672" s="4"/>
      <c r="DG672" s="4"/>
      <c r="DH672" s="4"/>
      <c r="DI672" s="4"/>
      <c r="DJ672" s="4"/>
      <c r="DK672" s="4"/>
      <c r="DL672" s="4"/>
      <c r="DM672" s="4"/>
      <c r="DN672" s="4"/>
      <c r="DO672" s="4"/>
      <c r="DP672" s="4"/>
      <c r="DQ672" s="4"/>
      <c r="DR672" s="4"/>
      <c r="DS672" s="4"/>
      <c r="DT672" s="4"/>
      <c r="DU672" s="4"/>
      <c r="DV672" s="4"/>
      <c r="DW672" s="4"/>
      <c r="DX672" s="4"/>
      <c r="DY672" s="4"/>
      <c r="DZ672" s="4"/>
      <c r="EA672" s="4"/>
      <c r="EB672" s="4"/>
      <c r="EC672" s="4"/>
      <c r="ED672" s="4"/>
      <c r="EE672" s="4"/>
      <c r="EF672" s="4"/>
      <c r="EG672" s="4"/>
      <c r="EH672" s="4"/>
      <c r="EI672" s="4"/>
      <c r="EJ672" s="4"/>
      <c r="EK672" s="4"/>
      <c r="EL672" s="4"/>
      <c r="EM672" s="4"/>
      <c r="EN672" s="4"/>
      <c r="EO672" s="4"/>
      <c r="EP672" s="4"/>
      <c r="EQ672" s="4"/>
      <c r="ER672" s="4"/>
      <c r="ES672" s="4"/>
      <c r="ET672" s="4"/>
      <c r="EU672" s="4"/>
      <c r="EV672" s="4"/>
      <c r="EW672" s="4"/>
      <c r="EX672" s="4"/>
      <c r="EY672" s="4"/>
      <c r="EZ672" s="4"/>
      <c r="FA672" s="4"/>
      <c r="FB672" s="4"/>
      <c r="FC672" s="4"/>
      <c r="FD672" s="4"/>
      <c r="FE672" s="4"/>
      <c r="FF672" s="4"/>
      <c r="FG672" s="4"/>
      <c r="FH672" s="4"/>
      <c r="FI672" s="4"/>
      <c r="FJ672" s="4"/>
      <c r="FK672" s="4"/>
      <c r="FL672" s="4"/>
      <c r="FM672" s="4"/>
      <c r="FN672" s="4"/>
      <c r="FO672" s="4"/>
      <c r="FP672" s="4"/>
      <c r="FQ672" s="4"/>
      <c r="FR672" s="4"/>
      <c r="FS672" s="4"/>
      <c r="FT672" s="4"/>
      <c r="FU672" s="4"/>
      <c r="FV672" s="4"/>
      <c r="FW672" s="4"/>
      <c r="FX672" s="4"/>
      <c r="FY672" s="4"/>
      <c r="FZ672" s="4"/>
      <c r="GA672" s="4"/>
      <c r="GB672" s="4"/>
      <c r="GC672" s="4"/>
      <c r="GD672" s="4"/>
      <c r="GE672" s="4"/>
      <c r="GF672" s="4"/>
      <c r="GG672" s="4"/>
      <c r="GH672" s="4"/>
      <c r="GI672" s="4"/>
      <c r="GJ672" s="4"/>
      <c r="GK672" s="4"/>
      <c r="GL672" s="4"/>
      <c r="GM672" s="4"/>
      <c r="GN672" s="4"/>
      <c r="GO672" s="4"/>
      <c r="GP672" s="4"/>
      <c r="GQ672" s="4"/>
      <c r="GR672" s="4"/>
      <c r="GS672" s="4"/>
      <c r="GT672" s="4"/>
      <c r="GU672" s="4"/>
      <c r="GV672" s="4"/>
      <c r="GW672" s="4"/>
      <c r="GX672" s="4"/>
      <c r="GY672" s="4"/>
      <c r="GZ672" s="4"/>
      <c r="HA672" s="4"/>
      <c r="HB672" s="4"/>
      <c r="HC672" s="4"/>
    </row>
    <row r="673" spans="1:211" s="380" customFormat="1" ht="13.9" customHeight="1">
      <c r="A673" s="828" t="str">
        <f>IF('1C TSsoustraitance'!$A390&lt;&gt;0,'1C TSsoustraitance'!$A390,"")</f>
        <v/>
      </c>
      <c r="B673" s="530"/>
      <c r="C673" s="513" t="str">
        <f>IF('1C TSsoustraitance'!$A390&lt;&gt;0,'1C TSsoustraitance'!$B390,"")</f>
        <v/>
      </c>
      <c r="D673" s="513" t="str">
        <f>IF('1C TSsoustraitance'!$A390&lt;&gt;0,'1C TSsoustraitance'!$C390,"")</f>
        <v/>
      </c>
      <c r="E673" s="684"/>
      <c r="F673" s="685"/>
      <c r="G673" s="666">
        <f>'1C TSsoustraitance'!$D390</f>
        <v>0</v>
      </c>
      <c r="H673" s="533">
        <v>0.21</v>
      </c>
      <c r="I673" s="533">
        <v>1</v>
      </c>
      <c r="J673" s="534"/>
      <c r="K673" s="667">
        <f t="shared" si="155"/>
        <v>0</v>
      </c>
      <c r="L673" s="668">
        <f>IF(OR('1C TSsoustraitance'!$D390="",'1C TSsoustraitance'!$AP390=0),0,IF(AND('1C TSsoustraitance'!$D390&lt;&gt;"",$K$2="Pôle",'1C TSsoustraitance'!$E390="OUI"),(('1C TSsoustraitance'!$F390+'1C TSsoustraitance'!$G390+'1C TSsoustraitance'!$H390+'1C TSsoustraitance'!$I390+'1C TSsoustraitance'!$M390)/'1C TSsoustraitance'!$R390),IF(AND('1C TSsoustraitance'!$D390&lt;&gt;"",$K$2="Pôle",'1C TSsoustraitance'!$E390="NON"),(('1C TSsoustraitance'!$F390+'1C TSsoustraitance'!$G390+'1C TSsoustraitance'!$H390+'1C TSsoustraitance'!$I390+'1C TSsoustraitance'!$M390)/'1C TSsoustraitance'!$AP390),IF(AND('1C TSsoustraitance'!$D390&lt;&gt;"",$K$2&lt;&gt;"Pôle",'1C TSsoustraitance'!$E390="OUI"),(('1C TSsoustraitance'!$F390+'1C TSsoustraitance'!$G390+'1C TSsoustraitance'!$H390+'1C TSsoustraitance'!$I390+'1C TSsoustraitance'!$J390+'1C TSsoustraitance'!$K390+'1C TSsoustraitance'!$L390+'1C TSsoustraitance'!$M390+'1C TSsoustraitance'!$N390+'1C TSsoustraitance'!$O390+'1C TSsoustraitance'!$P390+'1C TSsoustraitance'!$Q390)/'1C TSsoustraitance'!$R390),IF(AND('1C TSsoustraitance'!$D390&lt;&gt;"",$K$2&lt;&gt;"Pôle",'1C TSsoustraitance'!$E390="NON"),(('1C TSsoustraitance'!$F390+'1C TSsoustraitance'!$G390+'1C TSsoustraitance'!$H390+'1C TSsoustraitance'!$I390+'1C TSsoustraitance'!$J390+'1C TSsoustraitance'!$K390+'1C TSsoustraitance'!$L390+'1C TSsoustraitance'!$M390+'1C TSsoustraitance'!$N390+'1C TSsoustraitance'!$O390+'1C TSsoustraitance'!$P390+'1C TSsoustraitance'!$Q390))/'1C TSsoustraitance'!$AP390)))))</f>
        <v>0</v>
      </c>
      <c r="M673" s="668">
        <f>IF(OR('1C TSsoustraitance'!$D390="",'1C TSsoustraitance'!AP$13=0),0,IF(AND('1C TSsoustraitance'!$D390&lt;&gt;"",$K$2="Pôle",'1C TSsoustraitance'!$E390="OUI"),(('1C TSsoustraitance'!$J390+'1C TSsoustraitance'!$K390+'1C TSsoustraitance'!$L390)/'1C TSsoustraitance'!$R390),IF(AND('1C TSsoustraitance'!$D390&lt;&gt;"",$K$2="Pôle",'1C TSsoustraitance'!$E390="NON"),(('1C TSsoustraitance'!$J390+'1C TSsoustraitance'!$K390+'1C TSsoustraitance'!$L390)/'1C TSsoustraitance'!$AP390),IF(AND('1C TSsoustraitance'!$D390&lt;&gt;"",$K$2&lt;&gt;"Pôle"),0))))</f>
        <v>0</v>
      </c>
      <c r="N673" s="668">
        <f t="shared" si="153"/>
        <v>0</v>
      </c>
      <c r="O673" s="669">
        <f>IF(OR('1C TSsoustraitance'!$D390="",'1C TSsoustraitance'!$E390="OUI",'1C TSsoustraitance'!$AP390=0),0,(('1C TSsoustraitance'!$S390)/'1C TSsoustraitance'!$AP390))</f>
        <v>0</v>
      </c>
      <c r="P673" s="669">
        <f>IF(OR('1C TSsoustraitance'!$D390="",'1C TSsoustraitance'!$E390="OUI",'1C TSsoustraitance'!$AP390=0),0,(('1C TSsoustraitance'!$T390)/'1C TSsoustraitance'!$AP390))</f>
        <v>0</v>
      </c>
      <c r="Q673" s="669">
        <f>IF(OR('1C TSsoustraitance'!$D390="",'1C TSsoustraitance'!$E390="OUI",'1C TSsoustraitance'!$AP390=0),0,(('1C TSsoustraitance'!$U390)/'1C TSsoustraitance'!$AP390))</f>
        <v>0</v>
      </c>
      <c r="R673" s="669">
        <f>IF(OR('1C TSsoustraitance'!$D390="",'1C TSsoustraitance'!$E390="OUI",'1C TSsoustraitance'!$AP390=0),0,(('1C TSsoustraitance'!$V390)/'1C TSsoustraitance'!$AP390))</f>
        <v>0</v>
      </c>
      <c r="S673" s="669">
        <f>IF(OR('1C TSsoustraitance'!$D390="",'1C TSsoustraitance'!$E390="OUI",'1C TSsoustraitance'!$AP390=0),0,(('1C TSsoustraitance'!$W390)/'1C TSsoustraitance'!$AP390))</f>
        <v>0</v>
      </c>
      <c r="T673" s="669">
        <f>IF(OR('1C TSsoustraitance'!$D390="",'1C TSsoustraitance'!$E390="OUI",'1C TSsoustraitance'!$AP390=0),0,(('1C TSsoustraitance'!$X390)/'1C TSsoustraitance'!$AP390))</f>
        <v>0</v>
      </c>
      <c r="U673" s="669">
        <f>IF(OR('1C TSsoustraitance'!$D390="",'1C TSsoustraitance'!$E390="OUI",'1C TSsoustraitance'!$AP390=0),0,(('1C TSsoustraitance'!$Y390)/'1C TSsoustraitance'!$AP390))</f>
        <v>0</v>
      </c>
      <c r="V673" s="669">
        <f>IF(OR('1C TSsoustraitance'!$D390="",'1C TSsoustraitance'!$E390="OUI",'1C TSsoustraitance'!$AP390=0),0,(('1C TSsoustraitance'!$Z390)/'1C TSsoustraitance'!$AP390))</f>
        <v>0</v>
      </c>
      <c r="W673" s="669">
        <f>IF(OR('1C TSsoustraitance'!$D390="",'1C TSsoustraitance'!$E390="OUI",'1C TSsoustraitance'!$AP390=0),0,(('1C TSsoustraitance'!$AA390)/'1C TSsoustraitance'!$AP390))</f>
        <v>0</v>
      </c>
      <c r="X673" s="669">
        <f>IF(OR('1C TSsoustraitance'!$D390="",'1C TSsoustraitance'!$E390="OUI",'1C TSsoustraitance'!$AP390=0),0,(('1C TSsoustraitance'!$AB390)/'1C TSsoustraitance'!$AP390))</f>
        <v>0</v>
      </c>
      <c r="Y673" s="669">
        <f>IF(OR('1C TSsoustraitance'!$D390="",'1C TSsoustraitance'!$E390="OUI",'1C TSsoustraitance'!$AP390=0),0,(('1C TSsoustraitance'!$AC390)/'1C TSsoustraitance'!$AP390))</f>
        <v>0</v>
      </c>
      <c r="Z673" s="669">
        <f>IF(OR('1C TSsoustraitance'!$D390="",'1C TSsoustraitance'!$E390="OUI",'1C TSsoustraitance'!$AP390=0),0,(('1C TSsoustraitance'!$AD390)/'1C TSsoustraitance'!$AP390))</f>
        <v>0</v>
      </c>
      <c r="AA673" s="669">
        <f>IF(OR('1C TSsoustraitance'!$D390="",'1C TSsoustraitance'!$E390="OUI",'1C TSsoustraitance'!$AP390=0),0,(('1C TSsoustraitance'!$AE390)/'1C TSsoustraitance'!$AP390))</f>
        <v>0</v>
      </c>
      <c r="AB673" s="669">
        <f>IF(OR('1C TSsoustraitance'!$D390="",'1C TSsoustraitance'!$E390="OUI",'1C TSsoustraitance'!$AP390=0),0,(('1C TSsoustraitance'!$AF390)/'1C TSsoustraitance'!$AP390))</f>
        <v>0</v>
      </c>
      <c r="AC673" s="669">
        <f>IF(OR('1C TSsoustraitance'!$D390="",'1C TSsoustraitance'!$E390="OUI",'1C TSsoustraitance'!$AP390=0),0,(('1C TSsoustraitance'!$AG390)/'1C TSsoustraitance'!$AP390))</f>
        <v>0</v>
      </c>
      <c r="AD673" s="669">
        <f>IF(OR('1C TSsoustraitance'!$D390="",'1C TSsoustraitance'!$E390="OUI",'1C TSsoustraitance'!$AP390=0),0,(('1C TSsoustraitance'!$AH390)/'1C TSsoustraitance'!$AP390))</f>
        <v>0</v>
      </c>
      <c r="AE673" s="669">
        <f>IF(OR('1C TSsoustraitance'!$D390="",'1C TSsoustraitance'!$E390="OUI",'1C TSsoustraitance'!$AP390=0),0,(('1C TSsoustraitance'!$AI390)/'1C TSsoustraitance'!$AP390))</f>
        <v>0</v>
      </c>
      <c r="AF673" s="669">
        <f>IF(OR('1C TSsoustraitance'!$D390="",'1C TSsoustraitance'!$E390="OUI",'1C TSsoustraitance'!$AP390=0),0,(('1C TSsoustraitance'!$AJ390)/'1C TSsoustraitance'!$AP390))</f>
        <v>0</v>
      </c>
      <c r="AG673" s="669">
        <f>IF(OR('1C TSsoustraitance'!$D390="",'1C TSsoustraitance'!$E390="OUI",'1C TSsoustraitance'!$AP390=0),0,(('1C TSsoustraitance'!$AK390)/'1C TSsoustraitance'!$AP390))</f>
        <v>0</v>
      </c>
      <c r="AH673" s="669">
        <f>IF(OR('1C TSsoustraitance'!$D390="",'1C TSsoustraitance'!$E390="OUI",'1C TSsoustraitance'!$AP390=0),0,(('1C TSsoustraitance'!$AL390)/'1C TSsoustraitance'!$AP390))</f>
        <v>0</v>
      </c>
      <c r="AI673" s="669">
        <f>IF(OR('1C TSsoustraitance'!$D390="",'1C TSsoustraitance'!$E390="OUI",'1C TSsoustraitance'!$AP390=0),0,(('1C TSsoustraitance'!$AM390)/'1C TSsoustraitance'!$AP390))</f>
        <v>0</v>
      </c>
      <c r="AJ673" s="669">
        <f>IF(OR('1C TSsoustraitance'!$D390="",'1C TSsoustraitance'!$E390="OUI",'1C TSsoustraitance'!$AP390=0),0,(('1C TSsoustraitance'!$AN390)/'1C TSsoustraitance'!$AP390))</f>
        <v>0</v>
      </c>
      <c r="AK673" s="669">
        <f t="shared" si="156"/>
        <v>0</v>
      </c>
      <c r="AL673" s="668">
        <f t="shared" si="157"/>
        <v>0</v>
      </c>
      <c r="AM673" s="670">
        <f>IF(Tableau7[[#This Row],[N° pièce]]="",0,(Tableau7[[#This Row],[hors TVA]]+(Tableau7[[#This Row],[hors TVA]]*Tableau7[[#This Row],[Taux TVA]])-(Tableau7[[#This Row],[hors TVA]]*Tableau7[[#This Row],[Taux TVA]]*Tableau7[[#This Row],[Régime TVA: Récupération]]))*Tableau7[[#This Row],[Type 1]])</f>
        <v>0</v>
      </c>
      <c r="AN673" s="670">
        <f>IF(Tableau7[[#This Row],[N° pièce]]="",0,IF($K$2="pôle",((Tableau7[[#This Row],[hors TVA]]+(Tableau7[[#This Row],[hors TVA]]*Tableau7[[#This Row],[Taux TVA]])-(Tableau7[[#This Row],[hors TVA]]*Tableau7[[#This Row],[Taux TVA]]*Tableau7[[#This Row],[Régime TVA: Récupération]]))*Tableau7[[#This Row],[Type 2]]),0))</f>
        <v>0</v>
      </c>
      <c r="AO673" s="670">
        <f t="shared" si="151"/>
        <v>0</v>
      </c>
      <c r="AP673" s="255">
        <f t="shared" si="158"/>
        <v>0</v>
      </c>
      <c r="AQ673" s="506">
        <f t="shared" si="154"/>
        <v>0</v>
      </c>
      <c r="AR673" s="671"/>
      <c r="AS673" s="512"/>
      <c r="AT673" s="513" t="str">
        <f>IF(('1C TSsoustraitance'!AP390*FICHE!C$14&lt;J673),"Forfait limité à "&amp;FICHE!C$14&amp;"€/jour","")</f>
        <v/>
      </c>
      <c r="AU673" s="797"/>
      <c r="AV673" s="484"/>
      <c r="AW673" s="484"/>
      <c r="AX673" s="484"/>
      <c r="AY673" s="484"/>
      <c r="AZ673" s="484"/>
      <c r="BA673" s="4"/>
      <c r="BB673" s="4"/>
      <c r="BC673" s="4"/>
      <c r="BD673" s="4"/>
      <c r="BE673" s="4"/>
      <c r="BF673" s="4"/>
      <c r="BG673" s="4"/>
      <c r="BH673" s="4"/>
      <c r="BI673" s="4"/>
      <c r="BJ673" s="4"/>
      <c r="BK673" s="4"/>
      <c r="BL673" s="4"/>
      <c r="BM673" s="4"/>
      <c r="BN673" s="4"/>
      <c r="BO673" s="4"/>
      <c r="BP673" s="4"/>
      <c r="BQ673" s="4"/>
      <c r="BR673" s="4"/>
      <c r="BS673" s="4"/>
      <c r="BT673" s="4"/>
      <c r="BU673" s="4"/>
      <c r="BV673" s="4"/>
      <c r="BW673" s="4"/>
      <c r="BX673" s="4"/>
      <c r="BY673" s="4"/>
      <c r="BZ673" s="4"/>
      <c r="CA673" s="4"/>
      <c r="CB673" s="4"/>
      <c r="CC673" s="4"/>
      <c r="CD673" s="4"/>
      <c r="CE673" s="4"/>
      <c r="CF673" s="4"/>
      <c r="CG673" s="4"/>
      <c r="CH673" s="4"/>
      <c r="CI673" s="4"/>
      <c r="CJ673" s="4"/>
      <c r="CK673" s="4"/>
      <c r="CL673" s="4"/>
      <c r="CM673" s="4"/>
      <c r="CN673" s="4"/>
      <c r="CO673" s="4"/>
      <c r="CP673" s="4"/>
      <c r="CQ673" s="4"/>
      <c r="CR673" s="4"/>
      <c r="CS673" s="4"/>
      <c r="CT673" s="4"/>
      <c r="CU673" s="4"/>
      <c r="CV673" s="4"/>
      <c r="CW673" s="4"/>
      <c r="CX673" s="4"/>
      <c r="CY673" s="4"/>
      <c r="CZ673" s="4"/>
      <c r="DA673" s="4"/>
      <c r="DB673" s="4"/>
      <c r="DC673" s="4"/>
      <c r="DD673" s="4"/>
      <c r="DE673" s="4"/>
      <c r="DF673" s="4"/>
      <c r="DG673" s="4"/>
      <c r="DH673" s="4"/>
      <c r="DI673" s="4"/>
      <c r="DJ673" s="4"/>
      <c r="DK673" s="4"/>
      <c r="DL673" s="4"/>
      <c r="DM673" s="4"/>
      <c r="DN673" s="4"/>
      <c r="DO673" s="4"/>
      <c r="DP673" s="4"/>
      <c r="DQ673" s="4"/>
      <c r="DR673" s="4"/>
      <c r="DS673" s="4"/>
      <c r="DT673" s="4"/>
      <c r="DU673" s="4"/>
      <c r="DV673" s="4"/>
      <c r="DW673" s="4"/>
      <c r="DX673" s="4"/>
      <c r="DY673" s="4"/>
      <c r="DZ673" s="4"/>
      <c r="EA673" s="4"/>
      <c r="EB673" s="4"/>
      <c r="EC673" s="4"/>
      <c r="ED673" s="4"/>
      <c r="EE673" s="4"/>
      <c r="EF673" s="4"/>
      <c r="EG673" s="4"/>
      <c r="EH673" s="4"/>
      <c r="EI673" s="4"/>
      <c r="EJ673" s="4"/>
      <c r="EK673" s="4"/>
      <c r="EL673" s="4"/>
      <c r="EM673" s="4"/>
      <c r="EN673" s="4"/>
      <c r="EO673" s="4"/>
      <c r="EP673" s="4"/>
      <c r="EQ673" s="4"/>
      <c r="ER673" s="4"/>
      <c r="ES673" s="4"/>
      <c r="ET673" s="4"/>
      <c r="EU673" s="4"/>
      <c r="EV673" s="4"/>
      <c r="EW673" s="4"/>
      <c r="EX673" s="4"/>
      <c r="EY673" s="4"/>
      <c r="EZ673" s="4"/>
      <c r="FA673" s="4"/>
      <c r="FB673" s="4"/>
      <c r="FC673" s="4"/>
      <c r="FD673" s="4"/>
      <c r="FE673" s="4"/>
      <c r="FF673" s="4"/>
      <c r="FG673" s="4"/>
      <c r="FH673" s="4"/>
      <c r="FI673" s="4"/>
      <c r="FJ673" s="4"/>
      <c r="FK673" s="4"/>
      <c r="FL673" s="4"/>
      <c r="FM673" s="4"/>
      <c r="FN673" s="4"/>
      <c r="FO673" s="4"/>
      <c r="FP673" s="4"/>
      <c r="FQ673" s="4"/>
      <c r="FR673" s="4"/>
      <c r="FS673" s="4"/>
      <c r="FT673" s="4"/>
      <c r="FU673" s="4"/>
      <c r="FV673" s="4"/>
      <c r="FW673" s="4"/>
      <c r="FX673" s="4"/>
      <c r="FY673" s="4"/>
      <c r="FZ673" s="4"/>
      <c r="GA673" s="4"/>
      <c r="GB673" s="4"/>
      <c r="GC673" s="4"/>
      <c r="GD673" s="4"/>
      <c r="GE673" s="4"/>
      <c r="GF673" s="4"/>
      <c r="GG673" s="4"/>
      <c r="GH673" s="4"/>
      <c r="GI673" s="4"/>
      <c r="GJ673" s="4"/>
      <c r="GK673" s="4"/>
      <c r="GL673" s="4"/>
      <c r="GM673" s="4"/>
      <c r="GN673" s="4"/>
      <c r="GO673" s="4"/>
      <c r="GP673" s="4"/>
      <c r="GQ673" s="4"/>
      <c r="GR673" s="4"/>
      <c r="GS673" s="4"/>
      <c r="GT673" s="4"/>
      <c r="GU673" s="4"/>
      <c r="GV673" s="4"/>
      <c r="GW673" s="4"/>
      <c r="GX673" s="4"/>
      <c r="GY673" s="4"/>
      <c r="GZ673" s="4"/>
      <c r="HA673" s="4"/>
      <c r="HB673" s="4"/>
      <c r="HC673" s="4"/>
    </row>
    <row r="674" spans="1:211" s="380" customFormat="1" ht="13.9" customHeight="1">
      <c r="A674" s="828" t="str">
        <f>IF('1C TSsoustraitance'!$A391&lt;&gt;0,'1C TSsoustraitance'!$A391,"")</f>
        <v/>
      </c>
      <c r="B674" s="530"/>
      <c r="C674" s="513" t="str">
        <f>IF('1C TSsoustraitance'!$A391&lt;&gt;0,'1C TSsoustraitance'!$B391,"")</f>
        <v/>
      </c>
      <c r="D674" s="513" t="str">
        <f>IF('1C TSsoustraitance'!$A391&lt;&gt;0,'1C TSsoustraitance'!$C391,"")</f>
        <v/>
      </c>
      <c r="E674" s="684"/>
      <c r="F674" s="685"/>
      <c r="G674" s="666">
        <f>'1C TSsoustraitance'!$D391</f>
        <v>0</v>
      </c>
      <c r="H674" s="533">
        <v>0.21</v>
      </c>
      <c r="I674" s="533">
        <v>1</v>
      </c>
      <c r="J674" s="534"/>
      <c r="K674" s="667">
        <f t="shared" si="155"/>
        <v>0</v>
      </c>
      <c r="L674" s="668">
        <f>IF(OR('1C TSsoustraitance'!$D391="",'1C TSsoustraitance'!$AP391=0),0,IF(AND('1C TSsoustraitance'!$D391&lt;&gt;"",$K$2="Pôle",'1C TSsoustraitance'!$E391="OUI"),(('1C TSsoustraitance'!$F391+'1C TSsoustraitance'!$G391+'1C TSsoustraitance'!$H391+'1C TSsoustraitance'!$I391+'1C TSsoustraitance'!$M391)/'1C TSsoustraitance'!$R391),IF(AND('1C TSsoustraitance'!$D391&lt;&gt;"",$K$2="Pôle",'1C TSsoustraitance'!$E391="NON"),(('1C TSsoustraitance'!$F391+'1C TSsoustraitance'!$G391+'1C TSsoustraitance'!$H391+'1C TSsoustraitance'!$I391+'1C TSsoustraitance'!$M391)/'1C TSsoustraitance'!$AP391),IF(AND('1C TSsoustraitance'!$D391&lt;&gt;"",$K$2&lt;&gt;"Pôle",'1C TSsoustraitance'!$E391="OUI"),(('1C TSsoustraitance'!$F391+'1C TSsoustraitance'!$G391+'1C TSsoustraitance'!$H391+'1C TSsoustraitance'!$I391+'1C TSsoustraitance'!$J391+'1C TSsoustraitance'!$K391+'1C TSsoustraitance'!$L391+'1C TSsoustraitance'!$M391+'1C TSsoustraitance'!$N391+'1C TSsoustraitance'!$O391+'1C TSsoustraitance'!$P391+'1C TSsoustraitance'!$Q391)/'1C TSsoustraitance'!$R391),IF(AND('1C TSsoustraitance'!$D391&lt;&gt;"",$K$2&lt;&gt;"Pôle",'1C TSsoustraitance'!$E391="NON"),(('1C TSsoustraitance'!$F391+'1C TSsoustraitance'!$G391+'1C TSsoustraitance'!$H391+'1C TSsoustraitance'!$I391+'1C TSsoustraitance'!$J391+'1C TSsoustraitance'!$K391+'1C TSsoustraitance'!$L391+'1C TSsoustraitance'!$M391+'1C TSsoustraitance'!$N391+'1C TSsoustraitance'!$O391+'1C TSsoustraitance'!$P391+'1C TSsoustraitance'!$Q391))/'1C TSsoustraitance'!$AP391)))))</f>
        <v>0</v>
      </c>
      <c r="M674" s="668">
        <f>IF(OR('1C TSsoustraitance'!$D391="",'1C TSsoustraitance'!AP$13=0),0,IF(AND('1C TSsoustraitance'!$D391&lt;&gt;"",$K$2="Pôle",'1C TSsoustraitance'!$E391="OUI"),(('1C TSsoustraitance'!$J391+'1C TSsoustraitance'!$K391+'1C TSsoustraitance'!$L391)/'1C TSsoustraitance'!$R391),IF(AND('1C TSsoustraitance'!$D391&lt;&gt;"",$K$2="Pôle",'1C TSsoustraitance'!$E391="NON"),(('1C TSsoustraitance'!$J391+'1C TSsoustraitance'!$K391+'1C TSsoustraitance'!$L391)/'1C TSsoustraitance'!$AP391),IF(AND('1C TSsoustraitance'!$D391&lt;&gt;"",$K$2&lt;&gt;"Pôle"),0))))</f>
        <v>0</v>
      </c>
      <c r="N674" s="668">
        <f t="shared" si="153"/>
        <v>0</v>
      </c>
      <c r="O674" s="669">
        <f>IF(OR('1C TSsoustraitance'!$D391="",'1C TSsoustraitance'!$E391="OUI",'1C TSsoustraitance'!$AP391=0),0,(('1C TSsoustraitance'!$S391)/'1C TSsoustraitance'!$AP391))</f>
        <v>0</v>
      </c>
      <c r="P674" s="669">
        <f>IF(OR('1C TSsoustraitance'!$D391="",'1C TSsoustraitance'!$E391="OUI",'1C TSsoustraitance'!$AP391=0),0,(('1C TSsoustraitance'!$T391)/'1C TSsoustraitance'!$AP391))</f>
        <v>0</v>
      </c>
      <c r="Q674" s="669">
        <f>IF(OR('1C TSsoustraitance'!$D391="",'1C TSsoustraitance'!$E391="OUI",'1C TSsoustraitance'!$AP391=0),0,(('1C TSsoustraitance'!$U391)/'1C TSsoustraitance'!$AP391))</f>
        <v>0</v>
      </c>
      <c r="R674" s="669">
        <f>IF(OR('1C TSsoustraitance'!$D391="",'1C TSsoustraitance'!$E391="OUI",'1C TSsoustraitance'!$AP391=0),0,(('1C TSsoustraitance'!$V391)/'1C TSsoustraitance'!$AP391))</f>
        <v>0</v>
      </c>
      <c r="S674" s="669">
        <f>IF(OR('1C TSsoustraitance'!$D391="",'1C TSsoustraitance'!$E391="OUI",'1C TSsoustraitance'!$AP391=0),0,(('1C TSsoustraitance'!$W391)/'1C TSsoustraitance'!$AP391))</f>
        <v>0</v>
      </c>
      <c r="T674" s="669">
        <f>IF(OR('1C TSsoustraitance'!$D391="",'1C TSsoustraitance'!$E391="OUI",'1C TSsoustraitance'!$AP391=0),0,(('1C TSsoustraitance'!$X391)/'1C TSsoustraitance'!$AP391))</f>
        <v>0</v>
      </c>
      <c r="U674" s="669">
        <f>IF(OR('1C TSsoustraitance'!$D391="",'1C TSsoustraitance'!$E391="OUI",'1C TSsoustraitance'!$AP391=0),0,(('1C TSsoustraitance'!$Y391)/'1C TSsoustraitance'!$AP391))</f>
        <v>0</v>
      </c>
      <c r="V674" s="669">
        <f>IF(OR('1C TSsoustraitance'!$D391="",'1C TSsoustraitance'!$E391="OUI",'1C TSsoustraitance'!$AP391=0),0,(('1C TSsoustraitance'!$Z391)/'1C TSsoustraitance'!$AP391))</f>
        <v>0</v>
      </c>
      <c r="W674" s="669">
        <f>IF(OR('1C TSsoustraitance'!$D391="",'1C TSsoustraitance'!$E391="OUI",'1C TSsoustraitance'!$AP391=0),0,(('1C TSsoustraitance'!$AA391)/'1C TSsoustraitance'!$AP391))</f>
        <v>0</v>
      </c>
      <c r="X674" s="669">
        <f>IF(OR('1C TSsoustraitance'!$D391="",'1C TSsoustraitance'!$E391="OUI",'1C TSsoustraitance'!$AP391=0),0,(('1C TSsoustraitance'!$AB391)/'1C TSsoustraitance'!$AP391))</f>
        <v>0</v>
      </c>
      <c r="Y674" s="669">
        <f>IF(OR('1C TSsoustraitance'!$D391="",'1C TSsoustraitance'!$E391="OUI",'1C TSsoustraitance'!$AP391=0),0,(('1C TSsoustraitance'!$AC391)/'1C TSsoustraitance'!$AP391))</f>
        <v>0</v>
      </c>
      <c r="Z674" s="669">
        <f>IF(OR('1C TSsoustraitance'!$D391="",'1C TSsoustraitance'!$E391="OUI",'1C TSsoustraitance'!$AP391=0),0,(('1C TSsoustraitance'!$AD391)/'1C TSsoustraitance'!$AP391))</f>
        <v>0</v>
      </c>
      <c r="AA674" s="669">
        <f>IF(OR('1C TSsoustraitance'!$D391="",'1C TSsoustraitance'!$E391="OUI",'1C TSsoustraitance'!$AP391=0),0,(('1C TSsoustraitance'!$AE391)/'1C TSsoustraitance'!$AP391))</f>
        <v>0</v>
      </c>
      <c r="AB674" s="669">
        <f>IF(OR('1C TSsoustraitance'!$D391="",'1C TSsoustraitance'!$E391="OUI",'1C TSsoustraitance'!$AP391=0),0,(('1C TSsoustraitance'!$AF391)/'1C TSsoustraitance'!$AP391))</f>
        <v>0</v>
      </c>
      <c r="AC674" s="669">
        <f>IF(OR('1C TSsoustraitance'!$D391="",'1C TSsoustraitance'!$E391="OUI",'1C TSsoustraitance'!$AP391=0),0,(('1C TSsoustraitance'!$AG391)/'1C TSsoustraitance'!$AP391))</f>
        <v>0</v>
      </c>
      <c r="AD674" s="669">
        <f>IF(OR('1C TSsoustraitance'!$D391="",'1C TSsoustraitance'!$E391="OUI",'1C TSsoustraitance'!$AP391=0),0,(('1C TSsoustraitance'!$AH391)/'1C TSsoustraitance'!$AP391))</f>
        <v>0</v>
      </c>
      <c r="AE674" s="669">
        <f>IF(OR('1C TSsoustraitance'!$D391="",'1C TSsoustraitance'!$E391="OUI",'1C TSsoustraitance'!$AP391=0),0,(('1C TSsoustraitance'!$AI391)/'1C TSsoustraitance'!$AP391))</f>
        <v>0</v>
      </c>
      <c r="AF674" s="669">
        <f>IF(OR('1C TSsoustraitance'!$D391="",'1C TSsoustraitance'!$E391="OUI",'1C TSsoustraitance'!$AP391=0),0,(('1C TSsoustraitance'!$AJ391)/'1C TSsoustraitance'!$AP391))</f>
        <v>0</v>
      </c>
      <c r="AG674" s="669">
        <f>IF(OR('1C TSsoustraitance'!$D391="",'1C TSsoustraitance'!$E391="OUI",'1C TSsoustraitance'!$AP391=0),0,(('1C TSsoustraitance'!$AK391)/'1C TSsoustraitance'!$AP391))</f>
        <v>0</v>
      </c>
      <c r="AH674" s="669">
        <f>IF(OR('1C TSsoustraitance'!$D391="",'1C TSsoustraitance'!$E391="OUI",'1C TSsoustraitance'!$AP391=0),0,(('1C TSsoustraitance'!$AL391)/'1C TSsoustraitance'!$AP391))</f>
        <v>0</v>
      </c>
      <c r="AI674" s="669">
        <f>IF(OR('1C TSsoustraitance'!$D391="",'1C TSsoustraitance'!$E391="OUI",'1C TSsoustraitance'!$AP391=0),0,(('1C TSsoustraitance'!$AM391)/'1C TSsoustraitance'!$AP391))</f>
        <v>0</v>
      </c>
      <c r="AJ674" s="669">
        <f>IF(OR('1C TSsoustraitance'!$D391="",'1C TSsoustraitance'!$E391="OUI",'1C TSsoustraitance'!$AP391=0),0,(('1C TSsoustraitance'!$AN391)/'1C TSsoustraitance'!$AP391))</f>
        <v>0</v>
      </c>
      <c r="AK674" s="669">
        <f t="shared" si="156"/>
        <v>0</v>
      </c>
      <c r="AL674" s="668">
        <f t="shared" si="157"/>
        <v>0</v>
      </c>
      <c r="AM674" s="670">
        <f>IF(Tableau7[[#This Row],[N° pièce]]="",0,(Tableau7[[#This Row],[hors TVA]]+(Tableau7[[#This Row],[hors TVA]]*Tableau7[[#This Row],[Taux TVA]])-(Tableau7[[#This Row],[hors TVA]]*Tableau7[[#This Row],[Taux TVA]]*Tableau7[[#This Row],[Régime TVA: Récupération]]))*Tableau7[[#This Row],[Type 1]])</f>
        <v>0</v>
      </c>
      <c r="AN674" s="670">
        <f>IF(Tableau7[[#This Row],[N° pièce]]="",0,IF($K$2="pôle",((Tableau7[[#This Row],[hors TVA]]+(Tableau7[[#This Row],[hors TVA]]*Tableau7[[#This Row],[Taux TVA]])-(Tableau7[[#This Row],[hors TVA]]*Tableau7[[#This Row],[Taux TVA]]*Tableau7[[#This Row],[Régime TVA: Récupération]]))*Tableau7[[#This Row],[Type 2]]),0))</f>
        <v>0</v>
      </c>
      <c r="AO674" s="670">
        <f t="shared" si="151"/>
        <v>0</v>
      </c>
      <c r="AP674" s="255">
        <f t="shared" si="158"/>
        <v>0</v>
      </c>
      <c r="AQ674" s="506">
        <f t="shared" si="154"/>
        <v>0</v>
      </c>
      <c r="AR674" s="671"/>
      <c r="AS674" s="512"/>
      <c r="AT674" s="513" t="str">
        <f>IF(('1C TSsoustraitance'!AP391*FICHE!C$14&lt;J674),"Forfait limité à "&amp;FICHE!C$14&amp;"€/jour","")</f>
        <v/>
      </c>
      <c r="AU674" s="797"/>
      <c r="AV674" s="484"/>
      <c r="AW674" s="484"/>
      <c r="AX674" s="484"/>
      <c r="AY674" s="484"/>
      <c r="AZ674" s="484"/>
      <c r="BA674" s="4"/>
      <c r="BB674" s="4"/>
      <c r="BC674" s="4"/>
      <c r="BD674" s="4"/>
      <c r="BE674" s="4"/>
      <c r="BF674" s="4"/>
      <c r="BG674" s="4"/>
      <c r="BH674" s="4"/>
      <c r="BI674" s="4"/>
      <c r="BJ674" s="4"/>
      <c r="BK674" s="4"/>
      <c r="BL674" s="4"/>
      <c r="BM674" s="4"/>
      <c r="BN674" s="4"/>
      <c r="BO674" s="4"/>
      <c r="BP674" s="4"/>
      <c r="BQ674" s="4"/>
      <c r="BR674" s="4"/>
      <c r="BS674" s="4"/>
      <c r="BT674" s="4"/>
      <c r="BU674" s="4"/>
      <c r="BV674" s="4"/>
      <c r="BW674" s="4"/>
      <c r="BX674" s="4"/>
      <c r="BY674" s="4"/>
      <c r="BZ674" s="4"/>
      <c r="CA674" s="4"/>
      <c r="CB674" s="4"/>
      <c r="CC674" s="4"/>
      <c r="CD674" s="4"/>
      <c r="CE674" s="4"/>
      <c r="CF674" s="4"/>
      <c r="CG674" s="4"/>
      <c r="CH674" s="4"/>
      <c r="CI674" s="4"/>
      <c r="CJ674" s="4"/>
      <c r="CK674" s="4"/>
      <c r="CL674" s="4"/>
      <c r="CM674" s="4"/>
      <c r="CN674" s="4"/>
      <c r="CO674" s="4"/>
      <c r="CP674" s="4"/>
      <c r="CQ674" s="4"/>
      <c r="CR674" s="4"/>
      <c r="CS674" s="4"/>
      <c r="CT674" s="4"/>
      <c r="CU674" s="4"/>
      <c r="CV674" s="4"/>
      <c r="CW674" s="4"/>
      <c r="CX674" s="4"/>
      <c r="CY674" s="4"/>
      <c r="CZ674" s="4"/>
      <c r="DA674" s="4"/>
      <c r="DB674" s="4"/>
      <c r="DC674" s="4"/>
      <c r="DD674" s="4"/>
      <c r="DE674" s="4"/>
      <c r="DF674" s="4"/>
      <c r="DG674" s="4"/>
      <c r="DH674" s="4"/>
      <c r="DI674" s="4"/>
      <c r="DJ674" s="4"/>
      <c r="DK674" s="4"/>
      <c r="DL674" s="4"/>
      <c r="DM674" s="4"/>
      <c r="DN674" s="4"/>
      <c r="DO674" s="4"/>
      <c r="DP674" s="4"/>
      <c r="DQ674" s="4"/>
      <c r="DR674" s="4"/>
      <c r="DS674" s="4"/>
      <c r="DT674" s="4"/>
      <c r="DU674" s="4"/>
      <c r="DV674" s="4"/>
      <c r="DW674" s="4"/>
      <c r="DX674" s="4"/>
      <c r="DY674" s="4"/>
      <c r="DZ674" s="4"/>
      <c r="EA674" s="4"/>
      <c r="EB674" s="4"/>
      <c r="EC674" s="4"/>
      <c r="ED674" s="4"/>
      <c r="EE674" s="4"/>
      <c r="EF674" s="4"/>
      <c r="EG674" s="4"/>
      <c r="EH674" s="4"/>
      <c r="EI674" s="4"/>
      <c r="EJ674" s="4"/>
      <c r="EK674" s="4"/>
      <c r="EL674" s="4"/>
      <c r="EM674" s="4"/>
      <c r="EN674" s="4"/>
      <c r="EO674" s="4"/>
      <c r="EP674" s="4"/>
      <c r="EQ674" s="4"/>
      <c r="ER674" s="4"/>
      <c r="ES674" s="4"/>
      <c r="ET674" s="4"/>
      <c r="EU674" s="4"/>
      <c r="EV674" s="4"/>
      <c r="EW674" s="4"/>
      <c r="EX674" s="4"/>
      <c r="EY674" s="4"/>
      <c r="EZ674" s="4"/>
      <c r="FA674" s="4"/>
      <c r="FB674" s="4"/>
      <c r="FC674" s="4"/>
      <c r="FD674" s="4"/>
      <c r="FE674" s="4"/>
      <c r="FF674" s="4"/>
      <c r="FG674" s="4"/>
      <c r="FH674" s="4"/>
      <c r="FI674" s="4"/>
      <c r="FJ674" s="4"/>
      <c r="FK674" s="4"/>
      <c r="FL674" s="4"/>
      <c r="FM674" s="4"/>
      <c r="FN674" s="4"/>
      <c r="FO674" s="4"/>
      <c r="FP674" s="4"/>
      <c r="FQ674" s="4"/>
      <c r="FR674" s="4"/>
      <c r="FS674" s="4"/>
      <c r="FT674" s="4"/>
      <c r="FU674" s="4"/>
      <c r="FV674" s="4"/>
      <c r="FW674" s="4"/>
      <c r="FX674" s="4"/>
      <c r="FY674" s="4"/>
      <c r="FZ674" s="4"/>
      <c r="GA674" s="4"/>
      <c r="GB674" s="4"/>
      <c r="GC674" s="4"/>
      <c r="GD674" s="4"/>
      <c r="GE674" s="4"/>
      <c r="GF674" s="4"/>
      <c r="GG674" s="4"/>
      <c r="GH674" s="4"/>
      <c r="GI674" s="4"/>
      <c r="GJ674" s="4"/>
      <c r="GK674" s="4"/>
      <c r="GL674" s="4"/>
      <c r="GM674" s="4"/>
      <c r="GN674" s="4"/>
      <c r="GO674" s="4"/>
      <c r="GP674" s="4"/>
      <c r="GQ674" s="4"/>
      <c r="GR674" s="4"/>
      <c r="GS674" s="4"/>
      <c r="GT674" s="4"/>
      <c r="GU674" s="4"/>
      <c r="GV674" s="4"/>
      <c r="GW674" s="4"/>
      <c r="GX674" s="4"/>
      <c r="GY674" s="4"/>
      <c r="GZ674" s="4"/>
      <c r="HA674" s="4"/>
      <c r="HB674" s="4"/>
      <c r="HC674" s="4"/>
    </row>
    <row r="675" spans="1:211" s="380" customFormat="1" ht="13.9" customHeight="1">
      <c r="A675" s="828" t="str">
        <f>IF('1C TSsoustraitance'!$A392&lt;&gt;0,'1C TSsoustraitance'!$A392,"")</f>
        <v/>
      </c>
      <c r="B675" s="530"/>
      <c r="C675" s="513" t="str">
        <f>IF('1C TSsoustraitance'!$A392&lt;&gt;0,'1C TSsoustraitance'!$B392,"")</f>
        <v/>
      </c>
      <c r="D675" s="513" t="str">
        <f>IF('1C TSsoustraitance'!$A392&lt;&gt;0,'1C TSsoustraitance'!$C392,"")</f>
        <v/>
      </c>
      <c r="E675" s="684"/>
      <c r="F675" s="685"/>
      <c r="G675" s="666">
        <f>'1C TSsoustraitance'!$D392</f>
        <v>0</v>
      </c>
      <c r="H675" s="533">
        <v>0.21</v>
      </c>
      <c r="I675" s="533">
        <v>1</v>
      </c>
      <c r="J675" s="534"/>
      <c r="K675" s="667">
        <f t="shared" si="155"/>
        <v>0</v>
      </c>
      <c r="L675" s="668">
        <f>IF(OR('1C TSsoustraitance'!$D392="",'1C TSsoustraitance'!$AP392=0),0,IF(AND('1C TSsoustraitance'!$D392&lt;&gt;"",$K$2="Pôle",'1C TSsoustraitance'!$E392="OUI"),(('1C TSsoustraitance'!$F392+'1C TSsoustraitance'!$G392+'1C TSsoustraitance'!$H392+'1C TSsoustraitance'!$I392+'1C TSsoustraitance'!$M392)/'1C TSsoustraitance'!$R392),IF(AND('1C TSsoustraitance'!$D392&lt;&gt;"",$K$2="Pôle",'1C TSsoustraitance'!$E392="NON"),(('1C TSsoustraitance'!$F392+'1C TSsoustraitance'!$G392+'1C TSsoustraitance'!$H392+'1C TSsoustraitance'!$I392+'1C TSsoustraitance'!$M392)/'1C TSsoustraitance'!$AP392),IF(AND('1C TSsoustraitance'!$D392&lt;&gt;"",$K$2&lt;&gt;"Pôle",'1C TSsoustraitance'!$E392="OUI"),(('1C TSsoustraitance'!$F392+'1C TSsoustraitance'!$G392+'1C TSsoustraitance'!$H392+'1C TSsoustraitance'!$I392+'1C TSsoustraitance'!$J392+'1C TSsoustraitance'!$K392+'1C TSsoustraitance'!$L392+'1C TSsoustraitance'!$M392+'1C TSsoustraitance'!$N392+'1C TSsoustraitance'!$O392+'1C TSsoustraitance'!$P392+'1C TSsoustraitance'!$Q392)/'1C TSsoustraitance'!$R392),IF(AND('1C TSsoustraitance'!$D392&lt;&gt;"",$K$2&lt;&gt;"Pôle",'1C TSsoustraitance'!$E392="NON"),(('1C TSsoustraitance'!$F392+'1C TSsoustraitance'!$G392+'1C TSsoustraitance'!$H392+'1C TSsoustraitance'!$I392+'1C TSsoustraitance'!$J392+'1C TSsoustraitance'!$K392+'1C TSsoustraitance'!$L392+'1C TSsoustraitance'!$M392+'1C TSsoustraitance'!$N392+'1C TSsoustraitance'!$O392+'1C TSsoustraitance'!$P392+'1C TSsoustraitance'!$Q392))/'1C TSsoustraitance'!$AP392)))))</f>
        <v>0</v>
      </c>
      <c r="M675" s="668">
        <f>IF(OR('1C TSsoustraitance'!$D392="",'1C TSsoustraitance'!AP$13=0),0,IF(AND('1C TSsoustraitance'!$D392&lt;&gt;"",$K$2="Pôle",'1C TSsoustraitance'!$E392="OUI"),(('1C TSsoustraitance'!$J392+'1C TSsoustraitance'!$K392+'1C TSsoustraitance'!$L392)/'1C TSsoustraitance'!$R392),IF(AND('1C TSsoustraitance'!$D392&lt;&gt;"",$K$2="Pôle",'1C TSsoustraitance'!$E392="NON"),(('1C TSsoustraitance'!$J392+'1C TSsoustraitance'!$K392+'1C TSsoustraitance'!$L392)/'1C TSsoustraitance'!$AP392),IF(AND('1C TSsoustraitance'!$D392&lt;&gt;"",$K$2&lt;&gt;"Pôle"),0))))</f>
        <v>0</v>
      </c>
      <c r="N675" s="668">
        <f t="shared" si="153"/>
        <v>0</v>
      </c>
      <c r="O675" s="669">
        <f>IF(OR('1C TSsoustraitance'!$D392="",'1C TSsoustraitance'!$E392="OUI",'1C TSsoustraitance'!$AP392=0),0,(('1C TSsoustraitance'!$S392)/'1C TSsoustraitance'!$AP392))</f>
        <v>0</v>
      </c>
      <c r="P675" s="669">
        <f>IF(OR('1C TSsoustraitance'!$D392="",'1C TSsoustraitance'!$E392="OUI",'1C TSsoustraitance'!$AP392=0),0,(('1C TSsoustraitance'!$T392)/'1C TSsoustraitance'!$AP392))</f>
        <v>0</v>
      </c>
      <c r="Q675" s="669">
        <f>IF(OR('1C TSsoustraitance'!$D392="",'1C TSsoustraitance'!$E392="OUI",'1C TSsoustraitance'!$AP392=0),0,(('1C TSsoustraitance'!$U392)/'1C TSsoustraitance'!$AP392))</f>
        <v>0</v>
      </c>
      <c r="R675" s="669">
        <f>IF(OR('1C TSsoustraitance'!$D392="",'1C TSsoustraitance'!$E392="OUI",'1C TSsoustraitance'!$AP392=0),0,(('1C TSsoustraitance'!$V392)/'1C TSsoustraitance'!$AP392))</f>
        <v>0</v>
      </c>
      <c r="S675" s="669">
        <f>IF(OR('1C TSsoustraitance'!$D392="",'1C TSsoustraitance'!$E392="OUI",'1C TSsoustraitance'!$AP392=0),0,(('1C TSsoustraitance'!$W392)/'1C TSsoustraitance'!$AP392))</f>
        <v>0</v>
      </c>
      <c r="T675" s="669">
        <f>IF(OR('1C TSsoustraitance'!$D392="",'1C TSsoustraitance'!$E392="OUI",'1C TSsoustraitance'!$AP392=0),0,(('1C TSsoustraitance'!$X392)/'1C TSsoustraitance'!$AP392))</f>
        <v>0</v>
      </c>
      <c r="U675" s="669">
        <f>IF(OR('1C TSsoustraitance'!$D392="",'1C TSsoustraitance'!$E392="OUI",'1C TSsoustraitance'!$AP392=0),0,(('1C TSsoustraitance'!$Y392)/'1C TSsoustraitance'!$AP392))</f>
        <v>0</v>
      </c>
      <c r="V675" s="669">
        <f>IF(OR('1C TSsoustraitance'!$D392="",'1C TSsoustraitance'!$E392="OUI",'1C TSsoustraitance'!$AP392=0),0,(('1C TSsoustraitance'!$Z392)/'1C TSsoustraitance'!$AP392))</f>
        <v>0</v>
      </c>
      <c r="W675" s="669">
        <f>IF(OR('1C TSsoustraitance'!$D392="",'1C TSsoustraitance'!$E392="OUI",'1C TSsoustraitance'!$AP392=0),0,(('1C TSsoustraitance'!$AA392)/'1C TSsoustraitance'!$AP392))</f>
        <v>0</v>
      </c>
      <c r="X675" s="669">
        <f>IF(OR('1C TSsoustraitance'!$D392="",'1C TSsoustraitance'!$E392="OUI",'1C TSsoustraitance'!$AP392=0),0,(('1C TSsoustraitance'!$AB392)/'1C TSsoustraitance'!$AP392))</f>
        <v>0</v>
      </c>
      <c r="Y675" s="669">
        <f>IF(OR('1C TSsoustraitance'!$D392="",'1C TSsoustraitance'!$E392="OUI",'1C TSsoustraitance'!$AP392=0),0,(('1C TSsoustraitance'!$AC392)/'1C TSsoustraitance'!$AP392))</f>
        <v>0</v>
      </c>
      <c r="Z675" s="669">
        <f>IF(OR('1C TSsoustraitance'!$D392="",'1C TSsoustraitance'!$E392="OUI",'1C TSsoustraitance'!$AP392=0),0,(('1C TSsoustraitance'!$AD392)/'1C TSsoustraitance'!$AP392))</f>
        <v>0</v>
      </c>
      <c r="AA675" s="669">
        <f>IF(OR('1C TSsoustraitance'!$D392="",'1C TSsoustraitance'!$E392="OUI",'1C TSsoustraitance'!$AP392=0),0,(('1C TSsoustraitance'!$AE392)/'1C TSsoustraitance'!$AP392))</f>
        <v>0</v>
      </c>
      <c r="AB675" s="669">
        <f>IF(OR('1C TSsoustraitance'!$D392="",'1C TSsoustraitance'!$E392="OUI",'1C TSsoustraitance'!$AP392=0),0,(('1C TSsoustraitance'!$AF392)/'1C TSsoustraitance'!$AP392))</f>
        <v>0</v>
      </c>
      <c r="AC675" s="669">
        <f>IF(OR('1C TSsoustraitance'!$D392="",'1C TSsoustraitance'!$E392="OUI",'1C TSsoustraitance'!$AP392=0),0,(('1C TSsoustraitance'!$AG392)/'1C TSsoustraitance'!$AP392))</f>
        <v>0</v>
      </c>
      <c r="AD675" s="669">
        <f>IF(OR('1C TSsoustraitance'!$D392="",'1C TSsoustraitance'!$E392="OUI",'1C TSsoustraitance'!$AP392=0),0,(('1C TSsoustraitance'!$AH392)/'1C TSsoustraitance'!$AP392))</f>
        <v>0</v>
      </c>
      <c r="AE675" s="669">
        <f>IF(OR('1C TSsoustraitance'!$D392="",'1C TSsoustraitance'!$E392="OUI",'1C TSsoustraitance'!$AP392=0),0,(('1C TSsoustraitance'!$AI392)/'1C TSsoustraitance'!$AP392))</f>
        <v>0</v>
      </c>
      <c r="AF675" s="669">
        <f>IF(OR('1C TSsoustraitance'!$D392="",'1C TSsoustraitance'!$E392="OUI",'1C TSsoustraitance'!$AP392=0),0,(('1C TSsoustraitance'!$AJ392)/'1C TSsoustraitance'!$AP392))</f>
        <v>0</v>
      </c>
      <c r="AG675" s="669">
        <f>IF(OR('1C TSsoustraitance'!$D392="",'1C TSsoustraitance'!$E392="OUI",'1C TSsoustraitance'!$AP392=0),0,(('1C TSsoustraitance'!$AK392)/'1C TSsoustraitance'!$AP392))</f>
        <v>0</v>
      </c>
      <c r="AH675" s="669">
        <f>IF(OR('1C TSsoustraitance'!$D392="",'1C TSsoustraitance'!$E392="OUI",'1C TSsoustraitance'!$AP392=0),0,(('1C TSsoustraitance'!$AL392)/'1C TSsoustraitance'!$AP392))</f>
        <v>0</v>
      </c>
      <c r="AI675" s="669">
        <f>IF(OR('1C TSsoustraitance'!$D392="",'1C TSsoustraitance'!$E392="OUI",'1C TSsoustraitance'!$AP392=0),0,(('1C TSsoustraitance'!$AM392)/'1C TSsoustraitance'!$AP392))</f>
        <v>0</v>
      </c>
      <c r="AJ675" s="669">
        <f>IF(OR('1C TSsoustraitance'!$D392="",'1C TSsoustraitance'!$E392="OUI",'1C TSsoustraitance'!$AP392=0),0,(('1C TSsoustraitance'!$AN392)/'1C TSsoustraitance'!$AP392))</f>
        <v>0</v>
      </c>
      <c r="AK675" s="669">
        <f t="shared" si="156"/>
        <v>0</v>
      </c>
      <c r="AL675" s="668">
        <f t="shared" si="157"/>
        <v>0</v>
      </c>
      <c r="AM675" s="670">
        <f>IF(Tableau7[[#This Row],[N° pièce]]="",0,(Tableau7[[#This Row],[hors TVA]]+(Tableau7[[#This Row],[hors TVA]]*Tableau7[[#This Row],[Taux TVA]])-(Tableau7[[#This Row],[hors TVA]]*Tableau7[[#This Row],[Taux TVA]]*Tableau7[[#This Row],[Régime TVA: Récupération]]))*Tableau7[[#This Row],[Type 1]])</f>
        <v>0</v>
      </c>
      <c r="AN675" s="670">
        <f>IF(Tableau7[[#This Row],[N° pièce]]="",0,IF($K$2="pôle",((Tableau7[[#This Row],[hors TVA]]+(Tableau7[[#This Row],[hors TVA]]*Tableau7[[#This Row],[Taux TVA]])-(Tableau7[[#This Row],[hors TVA]]*Tableau7[[#This Row],[Taux TVA]]*Tableau7[[#This Row],[Régime TVA: Récupération]]))*Tableau7[[#This Row],[Type 2]]),0))</f>
        <v>0</v>
      </c>
      <c r="AO675" s="670">
        <f t="shared" si="151"/>
        <v>0</v>
      </c>
      <c r="AP675" s="255">
        <f t="shared" si="158"/>
        <v>0</v>
      </c>
      <c r="AQ675" s="506">
        <f t="shared" si="154"/>
        <v>0</v>
      </c>
      <c r="AR675" s="671"/>
      <c r="AS675" s="512"/>
      <c r="AT675" s="513" t="str">
        <f>IF(('1C TSsoustraitance'!AP392*FICHE!C$14&lt;J675),"Forfait limité à "&amp;FICHE!C$14&amp;"€/jour","")</f>
        <v/>
      </c>
      <c r="AU675" s="797"/>
      <c r="AV675" s="484"/>
      <c r="AW675" s="484"/>
      <c r="AX675" s="484"/>
      <c r="AY675" s="484"/>
      <c r="AZ675" s="484"/>
      <c r="BA675" s="4"/>
      <c r="BB675" s="4"/>
      <c r="BC675" s="4"/>
      <c r="BD675" s="4"/>
      <c r="BE675" s="4"/>
      <c r="BF675" s="4"/>
      <c r="BG675" s="4"/>
      <c r="BH675" s="4"/>
      <c r="BI675" s="4"/>
      <c r="BJ675" s="4"/>
      <c r="BK675" s="4"/>
      <c r="BL675" s="4"/>
      <c r="BM675" s="4"/>
      <c r="BN675" s="4"/>
      <c r="BO675" s="4"/>
      <c r="BP675" s="4"/>
      <c r="BQ675" s="4"/>
      <c r="BR675" s="4"/>
      <c r="BS675" s="4"/>
      <c r="BT675" s="4"/>
      <c r="BU675" s="4"/>
      <c r="BV675" s="4"/>
      <c r="BW675" s="4"/>
      <c r="BX675" s="4"/>
      <c r="BY675" s="4"/>
      <c r="BZ675" s="4"/>
      <c r="CA675" s="4"/>
      <c r="CB675" s="4"/>
      <c r="CC675" s="4"/>
      <c r="CD675" s="4"/>
      <c r="CE675" s="4"/>
      <c r="CF675" s="4"/>
      <c r="CG675" s="4"/>
      <c r="CH675" s="4"/>
      <c r="CI675" s="4"/>
      <c r="CJ675" s="4"/>
      <c r="CK675" s="4"/>
      <c r="CL675" s="4"/>
      <c r="CM675" s="4"/>
      <c r="CN675" s="4"/>
      <c r="CO675" s="4"/>
      <c r="CP675" s="4"/>
      <c r="CQ675" s="4"/>
      <c r="CR675" s="4"/>
      <c r="CS675" s="4"/>
      <c r="CT675" s="4"/>
      <c r="CU675" s="4"/>
      <c r="CV675" s="4"/>
      <c r="CW675" s="4"/>
      <c r="CX675" s="4"/>
      <c r="CY675" s="4"/>
      <c r="CZ675" s="4"/>
      <c r="DA675" s="4"/>
      <c r="DB675" s="4"/>
      <c r="DC675" s="4"/>
      <c r="DD675" s="4"/>
      <c r="DE675" s="4"/>
      <c r="DF675" s="4"/>
      <c r="DG675" s="4"/>
      <c r="DH675" s="4"/>
      <c r="DI675" s="4"/>
      <c r="DJ675" s="4"/>
      <c r="DK675" s="4"/>
      <c r="DL675" s="4"/>
      <c r="DM675" s="4"/>
      <c r="DN675" s="4"/>
      <c r="DO675" s="4"/>
      <c r="DP675" s="4"/>
      <c r="DQ675" s="4"/>
      <c r="DR675" s="4"/>
      <c r="DS675" s="4"/>
      <c r="DT675" s="4"/>
      <c r="DU675" s="4"/>
      <c r="DV675" s="4"/>
      <c r="DW675" s="4"/>
      <c r="DX675" s="4"/>
      <c r="DY675" s="4"/>
      <c r="DZ675" s="4"/>
      <c r="EA675" s="4"/>
      <c r="EB675" s="4"/>
      <c r="EC675" s="4"/>
      <c r="ED675" s="4"/>
      <c r="EE675" s="4"/>
      <c r="EF675" s="4"/>
      <c r="EG675" s="4"/>
      <c r="EH675" s="4"/>
      <c r="EI675" s="4"/>
      <c r="EJ675" s="4"/>
      <c r="EK675" s="4"/>
      <c r="EL675" s="4"/>
      <c r="EM675" s="4"/>
      <c r="EN675" s="4"/>
      <c r="EO675" s="4"/>
      <c r="EP675" s="4"/>
      <c r="EQ675" s="4"/>
      <c r="ER675" s="4"/>
      <c r="ES675" s="4"/>
      <c r="ET675" s="4"/>
      <c r="EU675" s="4"/>
      <c r="EV675" s="4"/>
      <c r="EW675" s="4"/>
      <c r="EX675" s="4"/>
      <c r="EY675" s="4"/>
      <c r="EZ675" s="4"/>
      <c r="FA675" s="4"/>
      <c r="FB675" s="4"/>
      <c r="FC675" s="4"/>
      <c r="FD675" s="4"/>
      <c r="FE675" s="4"/>
      <c r="FF675" s="4"/>
      <c r="FG675" s="4"/>
      <c r="FH675" s="4"/>
      <c r="FI675" s="4"/>
      <c r="FJ675" s="4"/>
      <c r="FK675" s="4"/>
      <c r="FL675" s="4"/>
      <c r="FM675" s="4"/>
      <c r="FN675" s="4"/>
      <c r="FO675" s="4"/>
      <c r="FP675" s="4"/>
      <c r="FQ675" s="4"/>
      <c r="FR675" s="4"/>
      <c r="FS675" s="4"/>
      <c r="FT675" s="4"/>
      <c r="FU675" s="4"/>
      <c r="FV675" s="4"/>
      <c r="FW675" s="4"/>
      <c r="FX675" s="4"/>
      <c r="FY675" s="4"/>
      <c r="FZ675" s="4"/>
      <c r="GA675" s="4"/>
      <c r="GB675" s="4"/>
      <c r="GC675" s="4"/>
      <c r="GD675" s="4"/>
      <c r="GE675" s="4"/>
      <c r="GF675" s="4"/>
      <c r="GG675" s="4"/>
      <c r="GH675" s="4"/>
      <c r="GI675" s="4"/>
      <c r="GJ675" s="4"/>
      <c r="GK675" s="4"/>
      <c r="GL675" s="4"/>
      <c r="GM675" s="4"/>
      <c r="GN675" s="4"/>
      <c r="GO675" s="4"/>
      <c r="GP675" s="4"/>
      <c r="GQ675" s="4"/>
      <c r="GR675" s="4"/>
      <c r="GS675" s="4"/>
      <c r="GT675" s="4"/>
      <c r="GU675" s="4"/>
      <c r="GV675" s="4"/>
      <c r="GW675" s="4"/>
      <c r="GX675" s="4"/>
      <c r="GY675" s="4"/>
      <c r="GZ675" s="4"/>
      <c r="HA675" s="4"/>
      <c r="HB675" s="4"/>
      <c r="HC675" s="4"/>
    </row>
    <row r="676" spans="1:211" s="380" customFormat="1" ht="13.9" customHeight="1">
      <c r="A676" s="828" t="str">
        <f>IF('1C TSsoustraitance'!$A393&lt;&gt;0,'1C TSsoustraitance'!$A393,"")</f>
        <v/>
      </c>
      <c r="B676" s="530"/>
      <c r="C676" s="513" t="str">
        <f>IF('1C TSsoustraitance'!$A393&lt;&gt;0,'1C TSsoustraitance'!$B393,"")</f>
        <v/>
      </c>
      <c r="D676" s="513" t="str">
        <f>IF('1C TSsoustraitance'!$A393&lt;&gt;0,'1C TSsoustraitance'!$C393,"")</f>
        <v/>
      </c>
      <c r="E676" s="684"/>
      <c r="F676" s="685"/>
      <c r="G676" s="666">
        <f>'1C TSsoustraitance'!$D393</f>
        <v>0</v>
      </c>
      <c r="H676" s="533">
        <v>0.21</v>
      </c>
      <c r="I676" s="533">
        <v>1</v>
      </c>
      <c r="J676" s="534"/>
      <c r="K676" s="667">
        <f t="shared" si="155"/>
        <v>0</v>
      </c>
      <c r="L676" s="668">
        <f>IF(OR('1C TSsoustraitance'!$D393="",'1C TSsoustraitance'!$AP393=0),0,IF(AND('1C TSsoustraitance'!$D393&lt;&gt;"",$K$2="Pôle",'1C TSsoustraitance'!$E393="OUI"),(('1C TSsoustraitance'!$F393+'1C TSsoustraitance'!$G393+'1C TSsoustraitance'!$H393+'1C TSsoustraitance'!$I393+'1C TSsoustraitance'!$M393)/'1C TSsoustraitance'!$R393),IF(AND('1C TSsoustraitance'!$D393&lt;&gt;"",$K$2="Pôle",'1C TSsoustraitance'!$E393="NON"),(('1C TSsoustraitance'!$F393+'1C TSsoustraitance'!$G393+'1C TSsoustraitance'!$H393+'1C TSsoustraitance'!$I393+'1C TSsoustraitance'!$M393)/'1C TSsoustraitance'!$AP393),IF(AND('1C TSsoustraitance'!$D393&lt;&gt;"",$K$2&lt;&gt;"Pôle",'1C TSsoustraitance'!$E393="OUI"),(('1C TSsoustraitance'!$F393+'1C TSsoustraitance'!$G393+'1C TSsoustraitance'!$H393+'1C TSsoustraitance'!$I393+'1C TSsoustraitance'!$J393+'1C TSsoustraitance'!$K393+'1C TSsoustraitance'!$L393+'1C TSsoustraitance'!$M393+'1C TSsoustraitance'!$N393+'1C TSsoustraitance'!$O393+'1C TSsoustraitance'!$P393+'1C TSsoustraitance'!$Q393)/'1C TSsoustraitance'!$R393),IF(AND('1C TSsoustraitance'!$D393&lt;&gt;"",$K$2&lt;&gt;"Pôle",'1C TSsoustraitance'!$E393="NON"),(('1C TSsoustraitance'!$F393+'1C TSsoustraitance'!$G393+'1C TSsoustraitance'!$H393+'1C TSsoustraitance'!$I393+'1C TSsoustraitance'!$J393+'1C TSsoustraitance'!$K393+'1C TSsoustraitance'!$L393+'1C TSsoustraitance'!$M393+'1C TSsoustraitance'!$N393+'1C TSsoustraitance'!$O393+'1C TSsoustraitance'!$P393+'1C TSsoustraitance'!$Q393))/'1C TSsoustraitance'!$AP393)))))</f>
        <v>0</v>
      </c>
      <c r="M676" s="668">
        <f>IF(OR('1C TSsoustraitance'!$D393="",'1C TSsoustraitance'!AP$13=0),0,IF(AND('1C TSsoustraitance'!$D393&lt;&gt;"",$K$2="Pôle",'1C TSsoustraitance'!$E393="OUI"),(('1C TSsoustraitance'!$J393+'1C TSsoustraitance'!$K393+'1C TSsoustraitance'!$L393)/'1C TSsoustraitance'!$R393),IF(AND('1C TSsoustraitance'!$D393&lt;&gt;"",$K$2="Pôle",'1C TSsoustraitance'!$E393="NON"),(('1C TSsoustraitance'!$J393+'1C TSsoustraitance'!$K393+'1C TSsoustraitance'!$L393)/'1C TSsoustraitance'!$AP393),IF(AND('1C TSsoustraitance'!$D393&lt;&gt;"",$K$2&lt;&gt;"Pôle"),0))))</f>
        <v>0</v>
      </c>
      <c r="N676" s="668">
        <f t="shared" si="153"/>
        <v>0</v>
      </c>
      <c r="O676" s="669">
        <f>IF(OR('1C TSsoustraitance'!$D393="",'1C TSsoustraitance'!$E393="OUI",'1C TSsoustraitance'!$AP393=0),0,(('1C TSsoustraitance'!$S393)/'1C TSsoustraitance'!$AP393))</f>
        <v>0</v>
      </c>
      <c r="P676" s="669">
        <f>IF(OR('1C TSsoustraitance'!$D393="",'1C TSsoustraitance'!$E393="OUI",'1C TSsoustraitance'!$AP393=0),0,(('1C TSsoustraitance'!$T393)/'1C TSsoustraitance'!$AP393))</f>
        <v>0</v>
      </c>
      <c r="Q676" s="669">
        <f>IF(OR('1C TSsoustraitance'!$D393="",'1C TSsoustraitance'!$E393="OUI",'1C TSsoustraitance'!$AP393=0),0,(('1C TSsoustraitance'!$U393)/'1C TSsoustraitance'!$AP393))</f>
        <v>0</v>
      </c>
      <c r="R676" s="669">
        <f>IF(OR('1C TSsoustraitance'!$D393="",'1C TSsoustraitance'!$E393="OUI",'1C TSsoustraitance'!$AP393=0),0,(('1C TSsoustraitance'!$V393)/'1C TSsoustraitance'!$AP393))</f>
        <v>0</v>
      </c>
      <c r="S676" s="669">
        <f>IF(OR('1C TSsoustraitance'!$D393="",'1C TSsoustraitance'!$E393="OUI",'1C TSsoustraitance'!$AP393=0),0,(('1C TSsoustraitance'!$W393)/'1C TSsoustraitance'!$AP393))</f>
        <v>0</v>
      </c>
      <c r="T676" s="669">
        <f>IF(OR('1C TSsoustraitance'!$D393="",'1C TSsoustraitance'!$E393="OUI",'1C TSsoustraitance'!$AP393=0),0,(('1C TSsoustraitance'!$X393)/'1C TSsoustraitance'!$AP393))</f>
        <v>0</v>
      </c>
      <c r="U676" s="669">
        <f>IF(OR('1C TSsoustraitance'!$D393="",'1C TSsoustraitance'!$E393="OUI",'1C TSsoustraitance'!$AP393=0),0,(('1C TSsoustraitance'!$Y393)/'1C TSsoustraitance'!$AP393))</f>
        <v>0</v>
      </c>
      <c r="V676" s="669">
        <f>IF(OR('1C TSsoustraitance'!$D393="",'1C TSsoustraitance'!$E393="OUI",'1C TSsoustraitance'!$AP393=0),0,(('1C TSsoustraitance'!$Z393)/'1C TSsoustraitance'!$AP393))</f>
        <v>0</v>
      </c>
      <c r="W676" s="669">
        <f>IF(OR('1C TSsoustraitance'!$D393="",'1C TSsoustraitance'!$E393="OUI",'1C TSsoustraitance'!$AP393=0),0,(('1C TSsoustraitance'!$AA393)/'1C TSsoustraitance'!$AP393))</f>
        <v>0</v>
      </c>
      <c r="X676" s="669">
        <f>IF(OR('1C TSsoustraitance'!$D393="",'1C TSsoustraitance'!$E393="OUI",'1C TSsoustraitance'!$AP393=0),0,(('1C TSsoustraitance'!$AB393)/'1C TSsoustraitance'!$AP393))</f>
        <v>0</v>
      </c>
      <c r="Y676" s="669">
        <f>IF(OR('1C TSsoustraitance'!$D393="",'1C TSsoustraitance'!$E393="OUI",'1C TSsoustraitance'!$AP393=0),0,(('1C TSsoustraitance'!$AC393)/'1C TSsoustraitance'!$AP393))</f>
        <v>0</v>
      </c>
      <c r="Z676" s="669">
        <f>IF(OR('1C TSsoustraitance'!$D393="",'1C TSsoustraitance'!$E393="OUI",'1C TSsoustraitance'!$AP393=0),0,(('1C TSsoustraitance'!$AD393)/'1C TSsoustraitance'!$AP393))</f>
        <v>0</v>
      </c>
      <c r="AA676" s="669">
        <f>IF(OR('1C TSsoustraitance'!$D393="",'1C TSsoustraitance'!$E393="OUI",'1C TSsoustraitance'!$AP393=0),0,(('1C TSsoustraitance'!$AE393)/'1C TSsoustraitance'!$AP393))</f>
        <v>0</v>
      </c>
      <c r="AB676" s="669">
        <f>IF(OR('1C TSsoustraitance'!$D393="",'1C TSsoustraitance'!$E393="OUI",'1C TSsoustraitance'!$AP393=0),0,(('1C TSsoustraitance'!$AF393)/'1C TSsoustraitance'!$AP393))</f>
        <v>0</v>
      </c>
      <c r="AC676" s="669">
        <f>IF(OR('1C TSsoustraitance'!$D393="",'1C TSsoustraitance'!$E393="OUI",'1C TSsoustraitance'!$AP393=0),0,(('1C TSsoustraitance'!$AG393)/'1C TSsoustraitance'!$AP393))</f>
        <v>0</v>
      </c>
      <c r="AD676" s="669">
        <f>IF(OR('1C TSsoustraitance'!$D393="",'1C TSsoustraitance'!$E393="OUI",'1C TSsoustraitance'!$AP393=0),0,(('1C TSsoustraitance'!$AH393)/'1C TSsoustraitance'!$AP393))</f>
        <v>0</v>
      </c>
      <c r="AE676" s="669">
        <f>IF(OR('1C TSsoustraitance'!$D393="",'1C TSsoustraitance'!$E393="OUI",'1C TSsoustraitance'!$AP393=0),0,(('1C TSsoustraitance'!$AI393)/'1C TSsoustraitance'!$AP393))</f>
        <v>0</v>
      </c>
      <c r="AF676" s="669">
        <f>IF(OR('1C TSsoustraitance'!$D393="",'1C TSsoustraitance'!$E393="OUI",'1C TSsoustraitance'!$AP393=0),0,(('1C TSsoustraitance'!$AJ393)/'1C TSsoustraitance'!$AP393))</f>
        <v>0</v>
      </c>
      <c r="AG676" s="669">
        <f>IF(OR('1C TSsoustraitance'!$D393="",'1C TSsoustraitance'!$E393="OUI",'1C TSsoustraitance'!$AP393=0),0,(('1C TSsoustraitance'!$AK393)/'1C TSsoustraitance'!$AP393))</f>
        <v>0</v>
      </c>
      <c r="AH676" s="669">
        <f>IF(OR('1C TSsoustraitance'!$D393="",'1C TSsoustraitance'!$E393="OUI",'1C TSsoustraitance'!$AP393=0),0,(('1C TSsoustraitance'!$AL393)/'1C TSsoustraitance'!$AP393))</f>
        <v>0</v>
      </c>
      <c r="AI676" s="669">
        <f>IF(OR('1C TSsoustraitance'!$D393="",'1C TSsoustraitance'!$E393="OUI",'1C TSsoustraitance'!$AP393=0),0,(('1C TSsoustraitance'!$AM393)/'1C TSsoustraitance'!$AP393))</f>
        <v>0</v>
      </c>
      <c r="AJ676" s="669">
        <f>IF(OR('1C TSsoustraitance'!$D393="",'1C TSsoustraitance'!$E393="OUI",'1C TSsoustraitance'!$AP393=0),0,(('1C TSsoustraitance'!$AN393)/'1C TSsoustraitance'!$AP393))</f>
        <v>0</v>
      </c>
      <c r="AK676" s="669">
        <f t="shared" si="156"/>
        <v>0</v>
      </c>
      <c r="AL676" s="668">
        <f t="shared" si="157"/>
        <v>0</v>
      </c>
      <c r="AM676" s="670">
        <f>IF(Tableau7[[#This Row],[N° pièce]]="",0,(Tableau7[[#This Row],[hors TVA]]+(Tableau7[[#This Row],[hors TVA]]*Tableau7[[#This Row],[Taux TVA]])-(Tableau7[[#This Row],[hors TVA]]*Tableau7[[#This Row],[Taux TVA]]*Tableau7[[#This Row],[Régime TVA: Récupération]]))*Tableau7[[#This Row],[Type 1]])</f>
        <v>0</v>
      </c>
      <c r="AN676" s="670">
        <f>IF(Tableau7[[#This Row],[N° pièce]]="",0,IF($K$2="pôle",((Tableau7[[#This Row],[hors TVA]]+(Tableau7[[#This Row],[hors TVA]]*Tableau7[[#This Row],[Taux TVA]])-(Tableau7[[#This Row],[hors TVA]]*Tableau7[[#This Row],[Taux TVA]]*Tableau7[[#This Row],[Régime TVA: Récupération]]))*Tableau7[[#This Row],[Type 2]]),0))</f>
        <v>0</v>
      </c>
      <c r="AO676" s="670">
        <f t="shared" si="151"/>
        <v>0</v>
      </c>
      <c r="AP676" s="255">
        <f t="shared" si="158"/>
        <v>0</v>
      </c>
      <c r="AQ676" s="506">
        <f t="shared" si="154"/>
        <v>0</v>
      </c>
      <c r="AR676" s="671"/>
      <c r="AS676" s="512"/>
      <c r="AT676" s="513" t="str">
        <f>IF(('1C TSsoustraitance'!AP393*FICHE!C$14&lt;J676),"Forfait limité à "&amp;FICHE!C$14&amp;"€/jour","")</f>
        <v/>
      </c>
      <c r="AU676" s="797"/>
      <c r="AV676" s="484"/>
      <c r="AW676" s="484"/>
      <c r="AX676" s="484"/>
      <c r="AY676" s="484"/>
      <c r="AZ676" s="484"/>
      <c r="BA676" s="4"/>
      <c r="BB676" s="4"/>
      <c r="BC676" s="4"/>
      <c r="BD676" s="4"/>
      <c r="BE676" s="4"/>
      <c r="BF676" s="4"/>
      <c r="BG676" s="4"/>
      <c r="BH676" s="4"/>
      <c r="BI676" s="4"/>
      <c r="BJ676" s="4"/>
      <c r="BK676" s="4"/>
      <c r="BL676" s="4"/>
      <c r="BM676" s="4"/>
      <c r="BN676" s="4"/>
      <c r="BO676" s="4"/>
      <c r="BP676" s="4"/>
      <c r="BQ676" s="4"/>
      <c r="BR676" s="4"/>
      <c r="BS676" s="4"/>
      <c r="BT676" s="4"/>
      <c r="BU676" s="4"/>
      <c r="BV676" s="4"/>
      <c r="BW676" s="4"/>
      <c r="BX676" s="4"/>
      <c r="BY676" s="4"/>
      <c r="BZ676" s="4"/>
      <c r="CA676" s="4"/>
      <c r="CB676" s="4"/>
      <c r="CC676" s="4"/>
      <c r="CD676" s="4"/>
      <c r="CE676" s="4"/>
      <c r="CF676" s="4"/>
      <c r="CG676" s="4"/>
      <c r="CH676" s="4"/>
      <c r="CI676" s="4"/>
      <c r="CJ676" s="4"/>
      <c r="CK676" s="4"/>
      <c r="CL676" s="4"/>
      <c r="CM676" s="4"/>
      <c r="CN676" s="4"/>
      <c r="CO676" s="4"/>
      <c r="CP676" s="4"/>
      <c r="CQ676" s="4"/>
      <c r="CR676" s="4"/>
      <c r="CS676" s="4"/>
      <c r="CT676" s="4"/>
      <c r="CU676" s="4"/>
      <c r="CV676" s="4"/>
      <c r="CW676" s="4"/>
      <c r="CX676" s="4"/>
      <c r="CY676" s="4"/>
      <c r="CZ676" s="4"/>
      <c r="DA676" s="4"/>
      <c r="DB676" s="4"/>
      <c r="DC676" s="4"/>
      <c r="DD676" s="4"/>
      <c r="DE676" s="4"/>
      <c r="DF676" s="4"/>
      <c r="DG676" s="4"/>
      <c r="DH676" s="4"/>
      <c r="DI676" s="4"/>
      <c r="DJ676" s="4"/>
      <c r="DK676" s="4"/>
      <c r="DL676" s="4"/>
      <c r="DM676" s="4"/>
      <c r="DN676" s="4"/>
      <c r="DO676" s="4"/>
      <c r="DP676" s="4"/>
      <c r="DQ676" s="4"/>
      <c r="DR676" s="4"/>
      <c r="DS676" s="4"/>
      <c r="DT676" s="4"/>
      <c r="DU676" s="4"/>
      <c r="DV676" s="4"/>
      <c r="DW676" s="4"/>
      <c r="DX676" s="4"/>
      <c r="DY676" s="4"/>
      <c r="DZ676" s="4"/>
      <c r="EA676" s="4"/>
      <c r="EB676" s="4"/>
      <c r="EC676" s="4"/>
      <c r="ED676" s="4"/>
      <c r="EE676" s="4"/>
      <c r="EF676" s="4"/>
      <c r="EG676" s="4"/>
      <c r="EH676" s="4"/>
      <c r="EI676" s="4"/>
      <c r="EJ676" s="4"/>
      <c r="EK676" s="4"/>
      <c r="EL676" s="4"/>
      <c r="EM676" s="4"/>
      <c r="EN676" s="4"/>
      <c r="EO676" s="4"/>
      <c r="EP676" s="4"/>
      <c r="EQ676" s="4"/>
      <c r="ER676" s="4"/>
      <c r="ES676" s="4"/>
      <c r="ET676" s="4"/>
      <c r="EU676" s="4"/>
      <c r="EV676" s="4"/>
      <c r="EW676" s="4"/>
      <c r="EX676" s="4"/>
      <c r="EY676" s="4"/>
      <c r="EZ676" s="4"/>
      <c r="FA676" s="4"/>
      <c r="FB676" s="4"/>
      <c r="FC676" s="4"/>
      <c r="FD676" s="4"/>
      <c r="FE676" s="4"/>
      <c r="FF676" s="4"/>
      <c r="FG676" s="4"/>
      <c r="FH676" s="4"/>
      <c r="FI676" s="4"/>
      <c r="FJ676" s="4"/>
      <c r="FK676" s="4"/>
      <c r="FL676" s="4"/>
      <c r="FM676" s="4"/>
      <c r="FN676" s="4"/>
      <c r="FO676" s="4"/>
      <c r="FP676" s="4"/>
      <c r="FQ676" s="4"/>
      <c r="FR676" s="4"/>
      <c r="FS676" s="4"/>
      <c r="FT676" s="4"/>
      <c r="FU676" s="4"/>
      <c r="FV676" s="4"/>
      <c r="FW676" s="4"/>
      <c r="FX676" s="4"/>
      <c r="FY676" s="4"/>
      <c r="FZ676" s="4"/>
      <c r="GA676" s="4"/>
      <c r="GB676" s="4"/>
      <c r="GC676" s="4"/>
      <c r="GD676" s="4"/>
      <c r="GE676" s="4"/>
      <c r="GF676" s="4"/>
      <c r="GG676" s="4"/>
      <c r="GH676" s="4"/>
      <c r="GI676" s="4"/>
      <c r="GJ676" s="4"/>
      <c r="GK676" s="4"/>
      <c r="GL676" s="4"/>
      <c r="GM676" s="4"/>
      <c r="GN676" s="4"/>
      <c r="GO676" s="4"/>
      <c r="GP676" s="4"/>
      <c r="GQ676" s="4"/>
      <c r="GR676" s="4"/>
      <c r="GS676" s="4"/>
      <c r="GT676" s="4"/>
      <c r="GU676" s="4"/>
      <c r="GV676" s="4"/>
      <c r="GW676" s="4"/>
      <c r="GX676" s="4"/>
      <c r="GY676" s="4"/>
      <c r="GZ676" s="4"/>
      <c r="HA676" s="4"/>
      <c r="HB676" s="4"/>
      <c r="HC676" s="4"/>
    </row>
    <row r="677" spans="1:211" s="380" customFormat="1" ht="13.9" customHeight="1">
      <c r="A677" s="828" t="str">
        <f>IF('1C TSsoustraitance'!$A394&lt;&gt;0,'1C TSsoustraitance'!$A394,"")</f>
        <v/>
      </c>
      <c r="B677" s="530"/>
      <c r="C677" s="513" t="str">
        <f>IF('1C TSsoustraitance'!$A394&lt;&gt;0,'1C TSsoustraitance'!$B394,"")</f>
        <v/>
      </c>
      <c r="D677" s="513" t="str">
        <f>IF('1C TSsoustraitance'!$A394&lt;&gt;0,'1C TSsoustraitance'!$C394,"")</f>
        <v/>
      </c>
      <c r="E677" s="684"/>
      <c r="F677" s="685"/>
      <c r="G677" s="666">
        <f>'1C TSsoustraitance'!$D394</f>
        <v>0</v>
      </c>
      <c r="H677" s="533">
        <v>0.21</v>
      </c>
      <c r="I677" s="533">
        <v>1</v>
      </c>
      <c r="J677" s="534"/>
      <c r="K677" s="667">
        <f t="shared" si="155"/>
        <v>0</v>
      </c>
      <c r="L677" s="668">
        <f>IF(OR('1C TSsoustraitance'!$D394="",'1C TSsoustraitance'!$AP394=0),0,IF(AND('1C TSsoustraitance'!$D394&lt;&gt;"",$K$2="Pôle",'1C TSsoustraitance'!$E394="OUI"),(('1C TSsoustraitance'!$F394+'1C TSsoustraitance'!$G394+'1C TSsoustraitance'!$H394+'1C TSsoustraitance'!$I394+'1C TSsoustraitance'!$M394)/'1C TSsoustraitance'!$R394),IF(AND('1C TSsoustraitance'!$D394&lt;&gt;"",$K$2="Pôle",'1C TSsoustraitance'!$E394="NON"),(('1C TSsoustraitance'!$F394+'1C TSsoustraitance'!$G394+'1C TSsoustraitance'!$H394+'1C TSsoustraitance'!$I394+'1C TSsoustraitance'!$M394)/'1C TSsoustraitance'!$AP394),IF(AND('1C TSsoustraitance'!$D394&lt;&gt;"",$K$2&lt;&gt;"Pôle",'1C TSsoustraitance'!$E394="OUI"),(('1C TSsoustraitance'!$F394+'1C TSsoustraitance'!$G394+'1C TSsoustraitance'!$H394+'1C TSsoustraitance'!$I394+'1C TSsoustraitance'!$J394+'1C TSsoustraitance'!$K394+'1C TSsoustraitance'!$L394+'1C TSsoustraitance'!$M394+'1C TSsoustraitance'!$N394+'1C TSsoustraitance'!$O394+'1C TSsoustraitance'!$P394+'1C TSsoustraitance'!$Q394)/'1C TSsoustraitance'!$R394),IF(AND('1C TSsoustraitance'!$D394&lt;&gt;"",$K$2&lt;&gt;"Pôle",'1C TSsoustraitance'!$E394="NON"),(('1C TSsoustraitance'!$F394+'1C TSsoustraitance'!$G394+'1C TSsoustraitance'!$H394+'1C TSsoustraitance'!$I394+'1C TSsoustraitance'!$J394+'1C TSsoustraitance'!$K394+'1C TSsoustraitance'!$L394+'1C TSsoustraitance'!$M394+'1C TSsoustraitance'!$N394+'1C TSsoustraitance'!$O394+'1C TSsoustraitance'!$P394+'1C TSsoustraitance'!$Q394))/'1C TSsoustraitance'!$AP394)))))</f>
        <v>0</v>
      </c>
      <c r="M677" s="668">
        <f>IF(OR('1C TSsoustraitance'!$D394="",'1C TSsoustraitance'!AP$13=0),0,IF(AND('1C TSsoustraitance'!$D394&lt;&gt;"",$K$2="Pôle",'1C TSsoustraitance'!$E394="OUI"),(('1C TSsoustraitance'!$J394+'1C TSsoustraitance'!$K394+'1C TSsoustraitance'!$L394)/'1C TSsoustraitance'!$R394),IF(AND('1C TSsoustraitance'!$D394&lt;&gt;"",$K$2="Pôle",'1C TSsoustraitance'!$E394="NON"),(('1C TSsoustraitance'!$J394+'1C TSsoustraitance'!$K394+'1C TSsoustraitance'!$L394)/'1C TSsoustraitance'!$AP394),IF(AND('1C TSsoustraitance'!$D394&lt;&gt;"",$K$2&lt;&gt;"Pôle"),0))))</f>
        <v>0</v>
      </c>
      <c r="N677" s="668">
        <f t="shared" si="153"/>
        <v>0</v>
      </c>
      <c r="O677" s="669">
        <f>IF(OR('1C TSsoustraitance'!$D394="",'1C TSsoustraitance'!$E394="OUI",'1C TSsoustraitance'!$AP394=0),0,(('1C TSsoustraitance'!$S394)/'1C TSsoustraitance'!$AP394))</f>
        <v>0</v>
      </c>
      <c r="P677" s="669">
        <f>IF(OR('1C TSsoustraitance'!$D394="",'1C TSsoustraitance'!$E394="OUI",'1C TSsoustraitance'!$AP394=0),0,(('1C TSsoustraitance'!$T394)/'1C TSsoustraitance'!$AP394))</f>
        <v>0</v>
      </c>
      <c r="Q677" s="669">
        <f>IF(OR('1C TSsoustraitance'!$D394="",'1C TSsoustraitance'!$E394="OUI",'1C TSsoustraitance'!$AP394=0),0,(('1C TSsoustraitance'!$U394)/'1C TSsoustraitance'!$AP394))</f>
        <v>0</v>
      </c>
      <c r="R677" s="669">
        <f>IF(OR('1C TSsoustraitance'!$D394="",'1C TSsoustraitance'!$E394="OUI",'1C TSsoustraitance'!$AP394=0),0,(('1C TSsoustraitance'!$V394)/'1C TSsoustraitance'!$AP394))</f>
        <v>0</v>
      </c>
      <c r="S677" s="669">
        <f>IF(OR('1C TSsoustraitance'!$D394="",'1C TSsoustraitance'!$E394="OUI",'1C TSsoustraitance'!$AP394=0),0,(('1C TSsoustraitance'!$W394)/'1C TSsoustraitance'!$AP394))</f>
        <v>0</v>
      </c>
      <c r="T677" s="669">
        <f>IF(OR('1C TSsoustraitance'!$D394="",'1C TSsoustraitance'!$E394="OUI",'1C TSsoustraitance'!$AP394=0),0,(('1C TSsoustraitance'!$X394)/'1C TSsoustraitance'!$AP394))</f>
        <v>0</v>
      </c>
      <c r="U677" s="669">
        <f>IF(OR('1C TSsoustraitance'!$D394="",'1C TSsoustraitance'!$E394="OUI",'1C TSsoustraitance'!$AP394=0),0,(('1C TSsoustraitance'!$Y394)/'1C TSsoustraitance'!$AP394))</f>
        <v>0</v>
      </c>
      <c r="V677" s="669">
        <f>IF(OR('1C TSsoustraitance'!$D394="",'1C TSsoustraitance'!$E394="OUI",'1C TSsoustraitance'!$AP394=0),0,(('1C TSsoustraitance'!$Z394)/'1C TSsoustraitance'!$AP394))</f>
        <v>0</v>
      </c>
      <c r="W677" s="669">
        <f>IF(OR('1C TSsoustraitance'!$D394="",'1C TSsoustraitance'!$E394="OUI",'1C TSsoustraitance'!$AP394=0),0,(('1C TSsoustraitance'!$AA394)/'1C TSsoustraitance'!$AP394))</f>
        <v>0</v>
      </c>
      <c r="X677" s="669">
        <f>IF(OR('1C TSsoustraitance'!$D394="",'1C TSsoustraitance'!$E394="OUI",'1C TSsoustraitance'!$AP394=0),0,(('1C TSsoustraitance'!$AB394)/'1C TSsoustraitance'!$AP394))</f>
        <v>0</v>
      </c>
      <c r="Y677" s="669">
        <f>IF(OR('1C TSsoustraitance'!$D394="",'1C TSsoustraitance'!$E394="OUI",'1C TSsoustraitance'!$AP394=0),0,(('1C TSsoustraitance'!$AC394)/'1C TSsoustraitance'!$AP394))</f>
        <v>0</v>
      </c>
      <c r="Z677" s="669">
        <f>IF(OR('1C TSsoustraitance'!$D394="",'1C TSsoustraitance'!$E394="OUI",'1C TSsoustraitance'!$AP394=0),0,(('1C TSsoustraitance'!$AD394)/'1C TSsoustraitance'!$AP394))</f>
        <v>0</v>
      </c>
      <c r="AA677" s="669">
        <f>IF(OR('1C TSsoustraitance'!$D394="",'1C TSsoustraitance'!$E394="OUI",'1C TSsoustraitance'!$AP394=0),0,(('1C TSsoustraitance'!$AE394)/'1C TSsoustraitance'!$AP394))</f>
        <v>0</v>
      </c>
      <c r="AB677" s="669">
        <f>IF(OR('1C TSsoustraitance'!$D394="",'1C TSsoustraitance'!$E394="OUI",'1C TSsoustraitance'!$AP394=0),0,(('1C TSsoustraitance'!$AF394)/'1C TSsoustraitance'!$AP394))</f>
        <v>0</v>
      </c>
      <c r="AC677" s="669">
        <f>IF(OR('1C TSsoustraitance'!$D394="",'1C TSsoustraitance'!$E394="OUI",'1C TSsoustraitance'!$AP394=0),0,(('1C TSsoustraitance'!$AG394)/'1C TSsoustraitance'!$AP394))</f>
        <v>0</v>
      </c>
      <c r="AD677" s="669">
        <f>IF(OR('1C TSsoustraitance'!$D394="",'1C TSsoustraitance'!$E394="OUI",'1C TSsoustraitance'!$AP394=0),0,(('1C TSsoustraitance'!$AH394)/'1C TSsoustraitance'!$AP394))</f>
        <v>0</v>
      </c>
      <c r="AE677" s="669">
        <f>IF(OR('1C TSsoustraitance'!$D394="",'1C TSsoustraitance'!$E394="OUI",'1C TSsoustraitance'!$AP394=0),0,(('1C TSsoustraitance'!$AI394)/'1C TSsoustraitance'!$AP394))</f>
        <v>0</v>
      </c>
      <c r="AF677" s="669">
        <f>IF(OR('1C TSsoustraitance'!$D394="",'1C TSsoustraitance'!$E394="OUI",'1C TSsoustraitance'!$AP394=0),0,(('1C TSsoustraitance'!$AJ394)/'1C TSsoustraitance'!$AP394))</f>
        <v>0</v>
      </c>
      <c r="AG677" s="669">
        <f>IF(OR('1C TSsoustraitance'!$D394="",'1C TSsoustraitance'!$E394="OUI",'1C TSsoustraitance'!$AP394=0),0,(('1C TSsoustraitance'!$AK394)/'1C TSsoustraitance'!$AP394))</f>
        <v>0</v>
      </c>
      <c r="AH677" s="669">
        <f>IF(OR('1C TSsoustraitance'!$D394="",'1C TSsoustraitance'!$E394="OUI",'1C TSsoustraitance'!$AP394=0),0,(('1C TSsoustraitance'!$AL394)/'1C TSsoustraitance'!$AP394))</f>
        <v>0</v>
      </c>
      <c r="AI677" s="669">
        <f>IF(OR('1C TSsoustraitance'!$D394="",'1C TSsoustraitance'!$E394="OUI",'1C TSsoustraitance'!$AP394=0),0,(('1C TSsoustraitance'!$AM394)/'1C TSsoustraitance'!$AP394))</f>
        <v>0</v>
      </c>
      <c r="AJ677" s="669">
        <f>IF(OR('1C TSsoustraitance'!$D394="",'1C TSsoustraitance'!$E394="OUI",'1C TSsoustraitance'!$AP394=0),0,(('1C TSsoustraitance'!$AN394)/'1C TSsoustraitance'!$AP394))</f>
        <v>0</v>
      </c>
      <c r="AK677" s="669">
        <f t="shared" si="156"/>
        <v>0</v>
      </c>
      <c r="AL677" s="668">
        <f t="shared" si="157"/>
        <v>0</v>
      </c>
      <c r="AM677" s="670">
        <f>IF(Tableau7[[#This Row],[N° pièce]]="",0,(Tableau7[[#This Row],[hors TVA]]+(Tableau7[[#This Row],[hors TVA]]*Tableau7[[#This Row],[Taux TVA]])-(Tableau7[[#This Row],[hors TVA]]*Tableau7[[#This Row],[Taux TVA]]*Tableau7[[#This Row],[Régime TVA: Récupération]]))*Tableau7[[#This Row],[Type 1]])</f>
        <v>0</v>
      </c>
      <c r="AN677" s="670">
        <f>IF(Tableau7[[#This Row],[N° pièce]]="",0,IF($K$2="pôle",((Tableau7[[#This Row],[hors TVA]]+(Tableau7[[#This Row],[hors TVA]]*Tableau7[[#This Row],[Taux TVA]])-(Tableau7[[#This Row],[hors TVA]]*Tableau7[[#This Row],[Taux TVA]]*Tableau7[[#This Row],[Régime TVA: Récupération]]))*Tableau7[[#This Row],[Type 2]]),0))</f>
        <v>0</v>
      </c>
      <c r="AO677" s="670">
        <f t="shared" si="151"/>
        <v>0</v>
      </c>
      <c r="AP677" s="255">
        <f t="shared" si="158"/>
        <v>0</v>
      </c>
      <c r="AQ677" s="506">
        <f t="shared" si="154"/>
        <v>0</v>
      </c>
      <c r="AR677" s="671"/>
      <c r="AS677" s="512"/>
      <c r="AT677" s="513" t="str">
        <f>IF(('1C TSsoustraitance'!AP394*FICHE!C$14&lt;J677),"Forfait limité à "&amp;FICHE!C$14&amp;"€/jour","")</f>
        <v/>
      </c>
      <c r="AU677" s="797"/>
      <c r="AV677" s="484"/>
      <c r="AW677" s="484"/>
      <c r="AX677" s="484"/>
      <c r="AY677" s="484"/>
      <c r="AZ677" s="484"/>
      <c r="BA677" s="4"/>
      <c r="BB677" s="4"/>
      <c r="BC677" s="4"/>
      <c r="BD677" s="4"/>
      <c r="BE677" s="4"/>
      <c r="BF677" s="4"/>
      <c r="BG677" s="4"/>
      <c r="BH677" s="4"/>
      <c r="BI677" s="4"/>
      <c r="BJ677" s="4"/>
      <c r="BK677" s="4"/>
      <c r="BL677" s="4"/>
      <c r="BM677" s="4"/>
      <c r="BN677" s="4"/>
      <c r="BO677" s="4"/>
      <c r="BP677" s="4"/>
      <c r="BQ677" s="4"/>
      <c r="BR677" s="4"/>
      <c r="BS677" s="4"/>
      <c r="BT677" s="4"/>
      <c r="BU677" s="4"/>
      <c r="BV677" s="4"/>
      <c r="BW677" s="4"/>
      <c r="BX677" s="4"/>
      <c r="BY677" s="4"/>
      <c r="BZ677" s="4"/>
      <c r="CA677" s="4"/>
      <c r="CB677" s="4"/>
      <c r="CC677" s="4"/>
      <c r="CD677" s="4"/>
      <c r="CE677" s="4"/>
      <c r="CF677" s="4"/>
      <c r="CG677" s="4"/>
      <c r="CH677" s="4"/>
      <c r="CI677" s="4"/>
      <c r="CJ677" s="4"/>
      <c r="CK677" s="4"/>
      <c r="CL677" s="4"/>
      <c r="CM677" s="4"/>
      <c r="CN677" s="4"/>
      <c r="CO677" s="4"/>
      <c r="CP677" s="4"/>
      <c r="CQ677" s="4"/>
      <c r="CR677" s="4"/>
      <c r="CS677" s="4"/>
      <c r="CT677" s="4"/>
      <c r="CU677" s="4"/>
      <c r="CV677" s="4"/>
      <c r="CW677" s="4"/>
      <c r="CX677" s="4"/>
      <c r="CY677" s="4"/>
      <c r="CZ677" s="4"/>
      <c r="DA677" s="4"/>
      <c r="DB677" s="4"/>
      <c r="DC677" s="4"/>
      <c r="DD677" s="4"/>
      <c r="DE677" s="4"/>
      <c r="DF677" s="4"/>
      <c r="DG677" s="4"/>
      <c r="DH677" s="4"/>
      <c r="DI677" s="4"/>
      <c r="DJ677" s="4"/>
      <c r="DK677" s="4"/>
      <c r="DL677" s="4"/>
      <c r="DM677" s="4"/>
      <c r="DN677" s="4"/>
      <c r="DO677" s="4"/>
      <c r="DP677" s="4"/>
      <c r="DQ677" s="4"/>
      <c r="DR677" s="4"/>
      <c r="DS677" s="4"/>
      <c r="DT677" s="4"/>
      <c r="DU677" s="4"/>
      <c r="DV677" s="4"/>
      <c r="DW677" s="4"/>
      <c r="DX677" s="4"/>
      <c r="DY677" s="4"/>
      <c r="DZ677" s="4"/>
      <c r="EA677" s="4"/>
      <c r="EB677" s="4"/>
      <c r="EC677" s="4"/>
      <c r="ED677" s="4"/>
      <c r="EE677" s="4"/>
      <c r="EF677" s="4"/>
      <c r="EG677" s="4"/>
      <c r="EH677" s="4"/>
      <c r="EI677" s="4"/>
      <c r="EJ677" s="4"/>
      <c r="EK677" s="4"/>
      <c r="EL677" s="4"/>
      <c r="EM677" s="4"/>
      <c r="EN677" s="4"/>
      <c r="EO677" s="4"/>
      <c r="EP677" s="4"/>
      <c r="EQ677" s="4"/>
      <c r="ER677" s="4"/>
      <c r="ES677" s="4"/>
      <c r="ET677" s="4"/>
      <c r="EU677" s="4"/>
      <c r="EV677" s="4"/>
      <c r="EW677" s="4"/>
      <c r="EX677" s="4"/>
      <c r="EY677" s="4"/>
      <c r="EZ677" s="4"/>
      <c r="FA677" s="4"/>
      <c r="FB677" s="4"/>
      <c r="FC677" s="4"/>
      <c r="FD677" s="4"/>
      <c r="FE677" s="4"/>
      <c r="FF677" s="4"/>
      <c r="FG677" s="4"/>
      <c r="FH677" s="4"/>
      <c r="FI677" s="4"/>
      <c r="FJ677" s="4"/>
      <c r="FK677" s="4"/>
      <c r="FL677" s="4"/>
      <c r="FM677" s="4"/>
      <c r="FN677" s="4"/>
      <c r="FO677" s="4"/>
      <c r="FP677" s="4"/>
      <c r="FQ677" s="4"/>
      <c r="FR677" s="4"/>
      <c r="FS677" s="4"/>
      <c r="FT677" s="4"/>
      <c r="FU677" s="4"/>
      <c r="FV677" s="4"/>
      <c r="FW677" s="4"/>
      <c r="FX677" s="4"/>
      <c r="FY677" s="4"/>
      <c r="FZ677" s="4"/>
      <c r="GA677" s="4"/>
      <c r="GB677" s="4"/>
      <c r="GC677" s="4"/>
      <c r="GD677" s="4"/>
      <c r="GE677" s="4"/>
      <c r="GF677" s="4"/>
      <c r="GG677" s="4"/>
      <c r="GH677" s="4"/>
      <c r="GI677" s="4"/>
      <c r="GJ677" s="4"/>
      <c r="GK677" s="4"/>
      <c r="GL677" s="4"/>
      <c r="GM677" s="4"/>
      <c r="GN677" s="4"/>
      <c r="GO677" s="4"/>
      <c r="GP677" s="4"/>
      <c r="GQ677" s="4"/>
      <c r="GR677" s="4"/>
      <c r="GS677" s="4"/>
      <c r="GT677" s="4"/>
      <c r="GU677" s="4"/>
      <c r="GV677" s="4"/>
      <c r="GW677" s="4"/>
      <c r="GX677" s="4"/>
      <c r="GY677" s="4"/>
      <c r="GZ677" s="4"/>
      <c r="HA677" s="4"/>
      <c r="HB677" s="4"/>
      <c r="HC677" s="4"/>
    </row>
    <row r="678" spans="1:211" s="380" customFormat="1" ht="13.9" customHeight="1">
      <c r="A678" s="828" t="str">
        <f>IF('1C TSsoustraitance'!$A395&lt;&gt;0,'1C TSsoustraitance'!$A395,"")</f>
        <v/>
      </c>
      <c r="B678" s="530"/>
      <c r="C678" s="513" t="str">
        <f>IF('1C TSsoustraitance'!$A395&lt;&gt;0,'1C TSsoustraitance'!$B395,"")</f>
        <v/>
      </c>
      <c r="D678" s="513" t="str">
        <f>IF('1C TSsoustraitance'!$A395&lt;&gt;0,'1C TSsoustraitance'!$C395,"")</f>
        <v/>
      </c>
      <c r="E678" s="684"/>
      <c r="F678" s="685"/>
      <c r="G678" s="666">
        <f>'1C TSsoustraitance'!$D395</f>
        <v>0</v>
      </c>
      <c r="H678" s="533">
        <v>0.21</v>
      </c>
      <c r="I678" s="533">
        <v>1</v>
      </c>
      <c r="J678" s="534"/>
      <c r="K678" s="667">
        <f t="shared" si="155"/>
        <v>0</v>
      </c>
      <c r="L678" s="668">
        <f>IF(OR('1C TSsoustraitance'!$D395="",'1C TSsoustraitance'!$AP395=0),0,IF(AND('1C TSsoustraitance'!$D395&lt;&gt;"",$K$2="Pôle",'1C TSsoustraitance'!$E395="OUI"),(('1C TSsoustraitance'!$F395+'1C TSsoustraitance'!$G395+'1C TSsoustraitance'!$H395+'1C TSsoustraitance'!$I395+'1C TSsoustraitance'!$M395)/'1C TSsoustraitance'!$R395),IF(AND('1C TSsoustraitance'!$D395&lt;&gt;"",$K$2="Pôle",'1C TSsoustraitance'!$E395="NON"),(('1C TSsoustraitance'!$F395+'1C TSsoustraitance'!$G395+'1C TSsoustraitance'!$H395+'1C TSsoustraitance'!$I395+'1C TSsoustraitance'!$M395)/'1C TSsoustraitance'!$AP395),IF(AND('1C TSsoustraitance'!$D395&lt;&gt;"",$K$2&lt;&gt;"Pôle",'1C TSsoustraitance'!$E395="OUI"),(('1C TSsoustraitance'!$F395+'1C TSsoustraitance'!$G395+'1C TSsoustraitance'!$H395+'1C TSsoustraitance'!$I395+'1C TSsoustraitance'!$J395+'1C TSsoustraitance'!$K395+'1C TSsoustraitance'!$L395+'1C TSsoustraitance'!$M395+'1C TSsoustraitance'!$N395+'1C TSsoustraitance'!$O395+'1C TSsoustraitance'!$P395+'1C TSsoustraitance'!$Q395)/'1C TSsoustraitance'!$R395),IF(AND('1C TSsoustraitance'!$D395&lt;&gt;"",$K$2&lt;&gt;"Pôle",'1C TSsoustraitance'!$E395="NON"),(('1C TSsoustraitance'!$F395+'1C TSsoustraitance'!$G395+'1C TSsoustraitance'!$H395+'1C TSsoustraitance'!$I395+'1C TSsoustraitance'!$J395+'1C TSsoustraitance'!$K395+'1C TSsoustraitance'!$L395+'1C TSsoustraitance'!$M395+'1C TSsoustraitance'!$N395+'1C TSsoustraitance'!$O395+'1C TSsoustraitance'!$P395+'1C TSsoustraitance'!$Q395))/'1C TSsoustraitance'!$AP395)))))</f>
        <v>0</v>
      </c>
      <c r="M678" s="668">
        <f>IF(OR('1C TSsoustraitance'!$D395="",'1C TSsoustraitance'!AP$13=0),0,IF(AND('1C TSsoustraitance'!$D395&lt;&gt;"",$K$2="Pôle",'1C TSsoustraitance'!$E395="OUI"),(('1C TSsoustraitance'!$J395+'1C TSsoustraitance'!$K395+'1C TSsoustraitance'!$L395)/'1C TSsoustraitance'!$R395),IF(AND('1C TSsoustraitance'!$D395&lt;&gt;"",$K$2="Pôle",'1C TSsoustraitance'!$E395="NON"),(('1C TSsoustraitance'!$J395+'1C TSsoustraitance'!$K395+'1C TSsoustraitance'!$L395)/'1C TSsoustraitance'!$AP395),IF(AND('1C TSsoustraitance'!$D395&lt;&gt;"",$K$2&lt;&gt;"Pôle"),0))))</f>
        <v>0</v>
      </c>
      <c r="N678" s="668">
        <f t="shared" si="153"/>
        <v>0</v>
      </c>
      <c r="O678" s="669">
        <f>IF(OR('1C TSsoustraitance'!$D395="",'1C TSsoustraitance'!$E395="OUI",'1C TSsoustraitance'!$AP395=0),0,(('1C TSsoustraitance'!$S395)/'1C TSsoustraitance'!$AP395))</f>
        <v>0</v>
      </c>
      <c r="P678" s="669">
        <f>IF(OR('1C TSsoustraitance'!$D395="",'1C TSsoustraitance'!$E395="OUI",'1C TSsoustraitance'!$AP395=0),0,(('1C TSsoustraitance'!$T395)/'1C TSsoustraitance'!$AP395))</f>
        <v>0</v>
      </c>
      <c r="Q678" s="669">
        <f>IF(OR('1C TSsoustraitance'!$D395="",'1C TSsoustraitance'!$E395="OUI",'1C TSsoustraitance'!$AP395=0),0,(('1C TSsoustraitance'!$U395)/'1C TSsoustraitance'!$AP395))</f>
        <v>0</v>
      </c>
      <c r="R678" s="669">
        <f>IF(OR('1C TSsoustraitance'!$D395="",'1C TSsoustraitance'!$E395="OUI",'1C TSsoustraitance'!$AP395=0),0,(('1C TSsoustraitance'!$V395)/'1C TSsoustraitance'!$AP395))</f>
        <v>0</v>
      </c>
      <c r="S678" s="669">
        <f>IF(OR('1C TSsoustraitance'!$D395="",'1C TSsoustraitance'!$E395="OUI",'1C TSsoustraitance'!$AP395=0),0,(('1C TSsoustraitance'!$W395)/'1C TSsoustraitance'!$AP395))</f>
        <v>0</v>
      </c>
      <c r="T678" s="669">
        <f>IF(OR('1C TSsoustraitance'!$D395="",'1C TSsoustraitance'!$E395="OUI",'1C TSsoustraitance'!$AP395=0),0,(('1C TSsoustraitance'!$X395)/'1C TSsoustraitance'!$AP395))</f>
        <v>0</v>
      </c>
      <c r="U678" s="669">
        <f>IF(OR('1C TSsoustraitance'!$D395="",'1C TSsoustraitance'!$E395="OUI",'1C TSsoustraitance'!$AP395=0),0,(('1C TSsoustraitance'!$Y395)/'1C TSsoustraitance'!$AP395))</f>
        <v>0</v>
      </c>
      <c r="V678" s="669">
        <f>IF(OR('1C TSsoustraitance'!$D395="",'1C TSsoustraitance'!$E395="OUI",'1C TSsoustraitance'!$AP395=0),0,(('1C TSsoustraitance'!$Z395)/'1C TSsoustraitance'!$AP395))</f>
        <v>0</v>
      </c>
      <c r="W678" s="669">
        <f>IF(OR('1C TSsoustraitance'!$D395="",'1C TSsoustraitance'!$E395="OUI",'1C TSsoustraitance'!$AP395=0),0,(('1C TSsoustraitance'!$AA395)/'1C TSsoustraitance'!$AP395))</f>
        <v>0</v>
      </c>
      <c r="X678" s="669">
        <f>IF(OR('1C TSsoustraitance'!$D395="",'1C TSsoustraitance'!$E395="OUI",'1C TSsoustraitance'!$AP395=0),0,(('1C TSsoustraitance'!$AB395)/'1C TSsoustraitance'!$AP395))</f>
        <v>0</v>
      </c>
      <c r="Y678" s="669">
        <f>IF(OR('1C TSsoustraitance'!$D395="",'1C TSsoustraitance'!$E395="OUI",'1C TSsoustraitance'!$AP395=0),0,(('1C TSsoustraitance'!$AC395)/'1C TSsoustraitance'!$AP395))</f>
        <v>0</v>
      </c>
      <c r="Z678" s="669">
        <f>IF(OR('1C TSsoustraitance'!$D395="",'1C TSsoustraitance'!$E395="OUI",'1C TSsoustraitance'!$AP395=0),0,(('1C TSsoustraitance'!$AD395)/'1C TSsoustraitance'!$AP395))</f>
        <v>0</v>
      </c>
      <c r="AA678" s="669">
        <f>IF(OR('1C TSsoustraitance'!$D395="",'1C TSsoustraitance'!$E395="OUI",'1C TSsoustraitance'!$AP395=0),0,(('1C TSsoustraitance'!$AE395)/'1C TSsoustraitance'!$AP395))</f>
        <v>0</v>
      </c>
      <c r="AB678" s="669">
        <f>IF(OR('1C TSsoustraitance'!$D395="",'1C TSsoustraitance'!$E395="OUI",'1C TSsoustraitance'!$AP395=0),0,(('1C TSsoustraitance'!$AF395)/'1C TSsoustraitance'!$AP395))</f>
        <v>0</v>
      </c>
      <c r="AC678" s="669">
        <f>IF(OR('1C TSsoustraitance'!$D395="",'1C TSsoustraitance'!$E395="OUI",'1C TSsoustraitance'!$AP395=0),0,(('1C TSsoustraitance'!$AG395)/'1C TSsoustraitance'!$AP395))</f>
        <v>0</v>
      </c>
      <c r="AD678" s="669">
        <f>IF(OR('1C TSsoustraitance'!$D395="",'1C TSsoustraitance'!$E395="OUI",'1C TSsoustraitance'!$AP395=0),0,(('1C TSsoustraitance'!$AH395)/'1C TSsoustraitance'!$AP395))</f>
        <v>0</v>
      </c>
      <c r="AE678" s="669">
        <f>IF(OR('1C TSsoustraitance'!$D395="",'1C TSsoustraitance'!$E395="OUI",'1C TSsoustraitance'!$AP395=0),0,(('1C TSsoustraitance'!$AI395)/'1C TSsoustraitance'!$AP395))</f>
        <v>0</v>
      </c>
      <c r="AF678" s="669">
        <f>IF(OR('1C TSsoustraitance'!$D395="",'1C TSsoustraitance'!$E395="OUI",'1C TSsoustraitance'!$AP395=0),0,(('1C TSsoustraitance'!$AJ395)/'1C TSsoustraitance'!$AP395))</f>
        <v>0</v>
      </c>
      <c r="AG678" s="669">
        <f>IF(OR('1C TSsoustraitance'!$D395="",'1C TSsoustraitance'!$E395="OUI",'1C TSsoustraitance'!$AP395=0),0,(('1C TSsoustraitance'!$AK395)/'1C TSsoustraitance'!$AP395))</f>
        <v>0</v>
      </c>
      <c r="AH678" s="669">
        <f>IF(OR('1C TSsoustraitance'!$D395="",'1C TSsoustraitance'!$E395="OUI",'1C TSsoustraitance'!$AP395=0),0,(('1C TSsoustraitance'!$AL395)/'1C TSsoustraitance'!$AP395))</f>
        <v>0</v>
      </c>
      <c r="AI678" s="669">
        <f>IF(OR('1C TSsoustraitance'!$D395="",'1C TSsoustraitance'!$E395="OUI",'1C TSsoustraitance'!$AP395=0),0,(('1C TSsoustraitance'!$AM395)/'1C TSsoustraitance'!$AP395))</f>
        <v>0</v>
      </c>
      <c r="AJ678" s="669">
        <f>IF(OR('1C TSsoustraitance'!$D395="",'1C TSsoustraitance'!$E395="OUI",'1C TSsoustraitance'!$AP395=0),0,(('1C TSsoustraitance'!$AN395)/'1C TSsoustraitance'!$AP395))</f>
        <v>0</v>
      </c>
      <c r="AK678" s="669">
        <f t="shared" si="156"/>
        <v>0</v>
      </c>
      <c r="AL678" s="668">
        <f t="shared" si="157"/>
        <v>0</v>
      </c>
      <c r="AM678" s="670">
        <f>IF(Tableau7[[#This Row],[N° pièce]]="",0,(Tableau7[[#This Row],[hors TVA]]+(Tableau7[[#This Row],[hors TVA]]*Tableau7[[#This Row],[Taux TVA]])-(Tableau7[[#This Row],[hors TVA]]*Tableau7[[#This Row],[Taux TVA]]*Tableau7[[#This Row],[Régime TVA: Récupération]]))*Tableau7[[#This Row],[Type 1]])</f>
        <v>0</v>
      </c>
      <c r="AN678" s="670">
        <f>IF(Tableau7[[#This Row],[N° pièce]]="",0,IF($K$2="pôle",((Tableau7[[#This Row],[hors TVA]]+(Tableau7[[#This Row],[hors TVA]]*Tableau7[[#This Row],[Taux TVA]])-(Tableau7[[#This Row],[hors TVA]]*Tableau7[[#This Row],[Taux TVA]]*Tableau7[[#This Row],[Régime TVA: Récupération]]))*Tableau7[[#This Row],[Type 2]]),0))</f>
        <v>0</v>
      </c>
      <c r="AO678" s="670">
        <f t="shared" si="151"/>
        <v>0</v>
      </c>
      <c r="AP678" s="255">
        <f t="shared" si="158"/>
        <v>0</v>
      </c>
      <c r="AQ678" s="506">
        <f t="shared" si="154"/>
        <v>0</v>
      </c>
      <c r="AR678" s="671"/>
      <c r="AS678" s="512"/>
      <c r="AT678" s="513" t="str">
        <f>IF(('1C TSsoustraitance'!AP395*FICHE!C$14&lt;J678),"Forfait limité à "&amp;FICHE!C$14&amp;"€/jour","")</f>
        <v/>
      </c>
      <c r="AU678" s="797"/>
      <c r="AV678" s="484"/>
      <c r="AW678" s="484"/>
      <c r="AX678" s="484"/>
      <c r="AY678" s="484"/>
      <c r="AZ678" s="484"/>
      <c r="BA678" s="4"/>
      <c r="BB678" s="4"/>
      <c r="BC678" s="4"/>
      <c r="BD678" s="4"/>
      <c r="BE678" s="4"/>
      <c r="BF678" s="4"/>
      <c r="BG678" s="4"/>
      <c r="BH678" s="4"/>
      <c r="BI678" s="4"/>
      <c r="BJ678" s="4"/>
      <c r="BK678" s="4"/>
      <c r="BL678" s="4"/>
      <c r="BM678" s="4"/>
      <c r="BN678" s="4"/>
      <c r="BO678" s="4"/>
      <c r="BP678" s="4"/>
      <c r="BQ678" s="4"/>
      <c r="BR678" s="4"/>
      <c r="BS678" s="4"/>
      <c r="BT678" s="4"/>
      <c r="BU678" s="4"/>
      <c r="BV678" s="4"/>
      <c r="BW678" s="4"/>
      <c r="BX678" s="4"/>
      <c r="BY678" s="4"/>
      <c r="BZ678" s="4"/>
      <c r="CA678" s="4"/>
      <c r="CB678" s="4"/>
      <c r="CC678" s="4"/>
      <c r="CD678" s="4"/>
      <c r="CE678" s="4"/>
      <c r="CF678" s="4"/>
      <c r="CG678" s="4"/>
      <c r="CH678" s="4"/>
      <c r="CI678" s="4"/>
      <c r="CJ678" s="4"/>
      <c r="CK678" s="4"/>
      <c r="CL678" s="4"/>
      <c r="CM678" s="4"/>
      <c r="CN678" s="4"/>
      <c r="CO678" s="4"/>
      <c r="CP678" s="4"/>
      <c r="CQ678" s="4"/>
      <c r="CR678" s="4"/>
      <c r="CS678" s="4"/>
      <c r="CT678" s="4"/>
      <c r="CU678" s="4"/>
      <c r="CV678" s="4"/>
      <c r="CW678" s="4"/>
      <c r="CX678" s="4"/>
      <c r="CY678" s="4"/>
      <c r="CZ678" s="4"/>
      <c r="DA678" s="4"/>
      <c r="DB678" s="4"/>
      <c r="DC678" s="4"/>
      <c r="DD678" s="4"/>
      <c r="DE678" s="4"/>
      <c r="DF678" s="4"/>
      <c r="DG678" s="4"/>
      <c r="DH678" s="4"/>
      <c r="DI678" s="4"/>
      <c r="DJ678" s="4"/>
      <c r="DK678" s="4"/>
      <c r="DL678" s="4"/>
      <c r="DM678" s="4"/>
      <c r="DN678" s="4"/>
      <c r="DO678" s="4"/>
      <c r="DP678" s="4"/>
      <c r="DQ678" s="4"/>
      <c r="DR678" s="4"/>
      <c r="DS678" s="4"/>
      <c r="DT678" s="4"/>
      <c r="DU678" s="4"/>
      <c r="DV678" s="4"/>
      <c r="DW678" s="4"/>
      <c r="DX678" s="4"/>
      <c r="DY678" s="4"/>
      <c r="DZ678" s="4"/>
      <c r="EA678" s="4"/>
      <c r="EB678" s="4"/>
      <c r="EC678" s="4"/>
      <c r="ED678" s="4"/>
      <c r="EE678" s="4"/>
      <c r="EF678" s="4"/>
      <c r="EG678" s="4"/>
      <c r="EH678" s="4"/>
      <c r="EI678" s="4"/>
      <c r="EJ678" s="4"/>
      <c r="EK678" s="4"/>
      <c r="EL678" s="4"/>
      <c r="EM678" s="4"/>
      <c r="EN678" s="4"/>
      <c r="EO678" s="4"/>
      <c r="EP678" s="4"/>
      <c r="EQ678" s="4"/>
      <c r="ER678" s="4"/>
      <c r="ES678" s="4"/>
      <c r="ET678" s="4"/>
      <c r="EU678" s="4"/>
      <c r="EV678" s="4"/>
      <c r="EW678" s="4"/>
      <c r="EX678" s="4"/>
      <c r="EY678" s="4"/>
      <c r="EZ678" s="4"/>
      <c r="FA678" s="4"/>
      <c r="FB678" s="4"/>
      <c r="FC678" s="4"/>
      <c r="FD678" s="4"/>
      <c r="FE678" s="4"/>
      <c r="FF678" s="4"/>
      <c r="FG678" s="4"/>
      <c r="FH678" s="4"/>
      <c r="FI678" s="4"/>
      <c r="FJ678" s="4"/>
      <c r="FK678" s="4"/>
      <c r="FL678" s="4"/>
      <c r="FM678" s="4"/>
      <c r="FN678" s="4"/>
      <c r="FO678" s="4"/>
      <c r="FP678" s="4"/>
      <c r="FQ678" s="4"/>
      <c r="FR678" s="4"/>
      <c r="FS678" s="4"/>
      <c r="FT678" s="4"/>
      <c r="FU678" s="4"/>
      <c r="FV678" s="4"/>
      <c r="FW678" s="4"/>
      <c r="FX678" s="4"/>
      <c r="FY678" s="4"/>
      <c r="FZ678" s="4"/>
      <c r="GA678" s="4"/>
      <c r="GB678" s="4"/>
      <c r="GC678" s="4"/>
      <c r="GD678" s="4"/>
      <c r="GE678" s="4"/>
      <c r="GF678" s="4"/>
      <c r="GG678" s="4"/>
      <c r="GH678" s="4"/>
      <c r="GI678" s="4"/>
      <c r="GJ678" s="4"/>
      <c r="GK678" s="4"/>
      <c r="GL678" s="4"/>
      <c r="GM678" s="4"/>
      <c r="GN678" s="4"/>
      <c r="GO678" s="4"/>
      <c r="GP678" s="4"/>
      <c r="GQ678" s="4"/>
      <c r="GR678" s="4"/>
      <c r="GS678" s="4"/>
      <c r="GT678" s="4"/>
      <c r="GU678" s="4"/>
      <c r="GV678" s="4"/>
      <c r="GW678" s="4"/>
      <c r="GX678" s="4"/>
      <c r="GY678" s="4"/>
      <c r="GZ678" s="4"/>
      <c r="HA678" s="4"/>
      <c r="HB678" s="4"/>
      <c r="HC678" s="4"/>
    </row>
    <row r="679" spans="1:211" s="381" customFormat="1" ht="13.9" customHeight="1">
      <c r="A679" s="828" t="str">
        <f>IF('1C TSsoustraitance'!$A396&lt;&gt;0,'1C TSsoustraitance'!$A396,"")</f>
        <v/>
      </c>
      <c r="B679" s="530"/>
      <c r="C679" s="513" t="str">
        <f>IF('1C TSsoustraitance'!$A396&lt;&gt;0,'1C TSsoustraitance'!$B396,"")</f>
        <v/>
      </c>
      <c r="D679" s="513" t="str">
        <f>IF('1C TSsoustraitance'!$A396&lt;&gt;0,'1C TSsoustraitance'!$C396,"")</f>
        <v/>
      </c>
      <c r="E679" s="684"/>
      <c r="F679" s="685"/>
      <c r="G679" s="666">
        <f>'1C TSsoustraitance'!$D396</f>
        <v>0</v>
      </c>
      <c r="H679" s="533">
        <v>0.21</v>
      </c>
      <c r="I679" s="533">
        <v>1</v>
      </c>
      <c r="J679" s="534"/>
      <c r="K679" s="667">
        <f t="shared" si="155"/>
        <v>0</v>
      </c>
      <c r="L679" s="668">
        <f>IF(OR('1C TSsoustraitance'!$D396="",'1C TSsoustraitance'!$AP396=0),0,IF(AND('1C TSsoustraitance'!$D396&lt;&gt;"",$K$2="Pôle",'1C TSsoustraitance'!$E396="OUI"),(('1C TSsoustraitance'!$F396+'1C TSsoustraitance'!$G396+'1C TSsoustraitance'!$H396+'1C TSsoustraitance'!$I396+'1C TSsoustraitance'!$M396)/'1C TSsoustraitance'!$R396),IF(AND('1C TSsoustraitance'!$D396&lt;&gt;"",$K$2="Pôle",'1C TSsoustraitance'!$E396="NON"),(('1C TSsoustraitance'!$F396+'1C TSsoustraitance'!$G396+'1C TSsoustraitance'!$H396+'1C TSsoustraitance'!$I396+'1C TSsoustraitance'!$M396)/'1C TSsoustraitance'!$AP396),IF(AND('1C TSsoustraitance'!$D396&lt;&gt;"",$K$2&lt;&gt;"Pôle",'1C TSsoustraitance'!$E396="OUI"),(('1C TSsoustraitance'!$F396+'1C TSsoustraitance'!$G396+'1C TSsoustraitance'!$H396+'1C TSsoustraitance'!$I396+'1C TSsoustraitance'!$J396+'1C TSsoustraitance'!$K396+'1C TSsoustraitance'!$L396+'1C TSsoustraitance'!$M396+'1C TSsoustraitance'!$N396+'1C TSsoustraitance'!$O396+'1C TSsoustraitance'!$P396+'1C TSsoustraitance'!$Q396)/'1C TSsoustraitance'!$R396),IF(AND('1C TSsoustraitance'!$D396&lt;&gt;"",$K$2&lt;&gt;"Pôle",'1C TSsoustraitance'!$E396="NON"),(('1C TSsoustraitance'!$F396+'1C TSsoustraitance'!$G396+'1C TSsoustraitance'!$H396+'1C TSsoustraitance'!$I396+'1C TSsoustraitance'!$J396+'1C TSsoustraitance'!$K396+'1C TSsoustraitance'!$L396+'1C TSsoustraitance'!$M396+'1C TSsoustraitance'!$N396+'1C TSsoustraitance'!$O396+'1C TSsoustraitance'!$P396+'1C TSsoustraitance'!$Q396))/'1C TSsoustraitance'!$AP396)))))</f>
        <v>0</v>
      </c>
      <c r="M679" s="668">
        <f>IF(OR('1C TSsoustraitance'!$D396="",'1C TSsoustraitance'!AP$13=0),0,IF(AND('1C TSsoustraitance'!$D396&lt;&gt;"",$K$2="Pôle",'1C TSsoustraitance'!$E396="OUI"),(('1C TSsoustraitance'!$J396+'1C TSsoustraitance'!$K396+'1C TSsoustraitance'!$L396)/'1C TSsoustraitance'!$R396),IF(AND('1C TSsoustraitance'!$D396&lt;&gt;"",$K$2="Pôle",'1C TSsoustraitance'!$E396="NON"),(('1C TSsoustraitance'!$J396+'1C TSsoustraitance'!$K396+'1C TSsoustraitance'!$L396)/'1C TSsoustraitance'!$AP396),IF(AND('1C TSsoustraitance'!$D396&lt;&gt;"",$K$2&lt;&gt;"Pôle"),0))))</f>
        <v>0</v>
      </c>
      <c r="N679" s="668">
        <f t="shared" si="153"/>
        <v>0</v>
      </c>
      <c r="O679" s="669">
        <f>IF(OR('1C TSsoustraitance'!$D396="",'1C TSsoustraitance'!$E396="OUI",'1C TSsoustraitance'!$AP396=0),0,(('1C TSsoustraitance'!$S396)/'1C TSsoustraitance'!$AP396))</f>
        <v>0</v>
      </c>
      <c r="P679" s="669">
        <f>IF(OR('1C TSsoustraitance'!$D396="",'1C TSsoustraitance'!$E396="OUI",'1C TSsoustraitance'!$AP396=0),0,(('1C TSsoustraitance'!$T396)/'1C TSsoustraitance'!$AP396))</f>
        <v>0</v>
      </c>
      <c r="Q679" s="669">
        <f>IF(OR('1C TSsoustraitance'!$D396="",'1C TSsoustraitance'!$E396="OUI",'1C TSsoustraitance'!$AP396=0),0,(('1C TSsoustraitance'!$U396)/'1C TSsoustraitance'!$AP396))</f>
        <v>0</v>
      </c>
      <c r="R679" s="669">
        <f>IF(OR('1C TSsoustraitance'!$D396="",'1C TSsoustraitance'!$E396="OUI",'1C TSsoustraitance'!$AP396=0),0,(('1C TSsoustraitance'!$V396)/'1C TSsoustraitance'!$AP396))</f>
        <v>0</v>
      </c>
      <c r="S679" s="669">
        <f>IF(OR('1C TSsoustraitance'!$D396="",'1C TSsoustraitance'!$E396="OUI",'1C TSsoustraitance'!$AP396=0),0,(('1C TSsoustraitance'!$W396)/'1C TSsoustraitance'!$AP396))</f>
        <v>0</v>
      </c>
      <c r="T679" s="669">
        <f>IF(OR('1C TSsoustraitance'!$D396="",'1C TSsoustraitance'!$E396="OUI",'1C TSsoustraitance'!$AP396=0),0,(('1C TSsoustraitance'!$X396)/'1C TSsoustraitance'!$AP396))</f>
        <v>0</v>
      </c>
      <c r="U679" s="669">
        <f>IF(OR('1C TSsoustraitance'!$D396="",'1C TSsoustraitance'!$E396="OUI",'1C TSsoustraitance'!$AP396=0),0,(('1C TSsoustraitance'!$Y396)/'1C TSsoustraitance'!$AP396))</f>
        <v>0</v>
      </c>
      <c r="V679" s="669">
        <f>IF(OR('1C TSsoustraitance'!$D396="",'1C TSsoustraitance'!$E396="OUI",'1C TSsoustraitance'!$AP396=0),0,(('1C TSsoustraitance'!$Z396)/'1C TSsoustraitance'!$AP396))</f>
        <v>0</v>
      </c>
      <c r="W679" s="669">
        <f>IF(OR('1C TSsoustraitance'!$D396="",'1C TSsoustraitance'!$E396="OUI",'1C TSsoustraitance'!$AP396=0),0,(('1C TSsoustraitance'!$AA396)/'1C TSsoustraitance'!$AP396))</f>
        <v>0</v>
      </c>
      <c r="X679" s="669">
        <f>IF(OR('1C TSsoustraitance'!$D396="",'1C TSsoustraitance'!$E396="OUI",'1C TSsoustraitance'!$AP396=0),0,(('1C TSsoustraitance'!$AB396)/'1C TSsoustraitance'!$AP396))</f>
        <v>0</v>
      </c>
      <c r="Y679" s="669">
        <f>IF(OR('1C TSsoustraitance'!$D396="",'1C TSsoustraitance'!$E396="OUI",'1C TSsoustraitance'!$AP396=0),0,(('1C TSsoustraitance'!$AC396)/'1C TSsoustraitance'!$AP396))</f>
        <v>0</v>
      </c>
      <c r="Z679" s="669">
        <f>IF(OR('1C TSsoustraitance'!$D396="",'1C TSsoustraitance'!$E396="OUI",'1C TSsoustraitance'!$AP396=0),0,(('1C TSsoustraitance'!$AD396)/'1C TSsoustraitance'!$AP396))</f>
        <v>0</v>
      </c>
      <c r="AA679" s="669">
        <f>IF(OR('1C TSsoustraitance'!$D396="",'1C TSsoustraitance'!$E396="OUI",'1C TSsoustraitance'!$AP396=0),0,(('1C TSsoustraitance'!$AE396)/'1C TSsoustraitance'!$AP396))</f>
        <v>0</v>
      </c>
      <c r="AB679" s="669">
        <f>IF(OR('1C TSsoustraitance'!$D396="",'1C TSsoustraitance'!$E396="OUI",'1C TSsoustraitance'!$AP396=0),0,(('1C TSsoustraitance'!$AF396)/'1C TSsoustraitance'!$AP396))</f>
        <v>0</v>
      </c>
      <c r="AC679" s="669">
        <f>IF(OR('1C TSsoustraitance'!$D396="",'1C TSsoustraitance'!$E396="OUI",'1C TSsoustraitance'!$AP396=0),0,(('1C TSsoustraitance'!$AG396)/'1C TSsoustraitance'!$AP396))</f>
        <v>0</v>
      </c>
      <c r="AD679" s="669">
        <f>IF(OR('1C TSsoustraitance'!$D396="",'1C TSsoustraitance'!$E396="OUI",'1C TSsoustraitance'!$AP396=0),0,(('1C TSsoustraitance'!$AH396)/'1C TSsoustraitance'!$AP396))</f>
        <v>0</v>
      </c>
      <c r="AE679" s="669">
        <f>IF(OR('1C TSsoustraitance'!$D396="",'1C TSsoustraitance'!$E396="OUI",'1C TSsoustraitance'!$AP396=0),0,(('1C TSsoustraitance'!$AI396)/'1C TSsoustraitance'!$AP396))</f>
        <v>0</v>
      </c>
      <c r="AF679" s="669">
        <f>IF(OR('1C TSsoustraitance'!$D396="",'1C TSsoustraitance'!$E396="OUI",'1C TSsoustraitance'!$AP396=0),0,(('1C TSsoustraitance'!$AJ396)/'1C TSsoustraitance'!$AP396))</f>
        <v>0</v>
      </c>
      <c r="AG679" s="669">
        <f>IF(OR('1C TSsoustraitance'!$D396="",'1C TSsoustraitance'!$E396="OUI",'1C TSsoustraitance'!$AP396=0),0,(('1C TSsoustraitance'!$AK396)/'1C TSsoustraitance'!$AP396))</f>
        <v>0</v>
      </c>
      <c r="AH679" s="669">
        <f>IF(OR('1C TSsoustraitance'!$D396="",'1C TSsoustraitance'!$E396="OUI",'1C TSsoustraitance'!$AP396=0),0,(('1C TSsoustraitance'!$AL396)/'1C TSsoustraitance'!$AP396))</f>
        <v>0</v>
      </c>
      <c r="AI679" s="669">
        <f>IF(OR('1C TSsoustraitance'!$D396="",'1C TSsoustraitance'!$E396="OUI",'1C TSsoustraitance'!$AP396=0),0,(('1C TSsoustraitance'!$AM396)/'1C TSsoustraitance'!$AP396))</f>
        <v>0</v>
      </c>
      <c r="AJ679" s="669">
        <f>IF(OR('1C TSsoustraitance'!$D396="",'1C TSsoustraitance'!$E396="OUI",'1C TSsoustraitance'!$AP396=0),0,(('1C TSsoustraitance'!$AN396)/'1C TSsoustraitance'!$AP396))</f>
        <v>0</v>
      </c>
      <c r="AK679" s="669">
        <f t="shared" si="156"/>
        <v>0</v>
      </c>
      <c r="AL679" s="668">
        <f t="shared" si="157"/>
        <v>0</v>
      </c>
      <c r="AM679" s="670">
        <f>IF(Tableau7[[#This Row],[N° pièce]]="",0,(Tableau7[[#This Row],[hors TVA]]+(Tableau7[[#This Row],[hors TVA]]*Tableau7[[#This Row],[Taux TVA]])-(Tableau7[[#This Row],[hors TVA]]*Tableau7[[#This Row],[Taux TVA]]*Tableau7[[#This Row],[Régime TVA: Récupération]]))*Tableau7[[#This Row],[Type 1]])</f>
        <v>0</v>
      </c>
      <c r="AN679" s="670">
        <f>IF(Tableau7[[#This Row],[N° pièce]]="",0,IF($K$2="pôle",((Tableau7[[#This Row],[hors TVA]]+(Tableau7[[#This Row],[hors TVA]]*Tableau7[[#This Row],[Taux TVA]])-(Tableau7[[#This Row],[hors TVA]]*Tableau7[[#This Row],[Taux TVA]]*Tableau7[[#This Row],[Régime TVA: Récupération]]))*Tableau7[[#This Row],[Type 2]]),0))</f>
        <v>0</v>
      </c>
      <c r="AO679" s="670">
        <f t="shared" si="151"/>
        <v>0</v>
      </c>
      <c r="AP679" s="255">
        <f t="shared" si="158"/>
        <v>0</v>
      </c>
      <c r="AQ679" s="506">
        <f t="shared" si="154"/>
        <v>0</v>
      </c>
      <c r="AR679" s="671"/>
      <c r="AS679" s="512"/>
      <c r="AT679" s="513" t="str">
        <f>IF(('1C TSsoustraitance'!AP396*FICHE!C$14&lt;J679),"Forfait limité à "&amp;FICHE!C$14&amp;"€/jour","")</f>
        <v/>
      </c>
      <c r="AU679" s="797"/>
      <c r="AV679" s="484"/>
      <c r="AW679" s="484"/>
      <c r="AX679" s="484"/>
      <c r="AY679" s="484"/>
      <c r="AZ679" s="484"/>
      <c r="BA679" s="4"/>
      <c r="BB679" s="4"/>
      <c r="BC679" s="4"/>
      <c r="BD679" s="4"/>
      <c r="BE679" s="4"/>
      <c r="BF679" s="4"/>
      <c r="BG679" s="4"/>
      <c r="BH679" s="4"/>
      <c r="BI679" s="4"/>
      <c r="BJ679" s="4"/>
      <c r="BK679" s="4"/>
      <c r="BL679" s="4"/>
      <c r="BM679" s="4"/>
      <c r="BN679" s="4"/>
      <c r="BO679" s="4"/>
      <c r="BP679" s="4"/>
      <c r="BQ679" s="4"/>
      <c r="BR679" s="4"/>
      <c r="BS679" s="4"/>
      <c r="BT679" s="4"/>
      <c r="BU679" s="4"/>
      <c r="BV679" s="4"/>
      <c r="BW679" s="4"/>
      <c r="BX679" s="4"/>
      <c r="BY679" s="4"/>
      <c r="BZ679" s="4"/>
      <c r="CA679" s="4"/>
      <c r="CB679" s="4"/>
      <c r="CC679" s="4"/>
      <c r="CD679" s="4"/>
      <c r="CE679" s="4"/>
      <c r="CF679" s="4"/>
      <c r="CG679" s="4"/>
      <c r="CH679" s="4"/>
      <c r="CI679" s="4"/>
      <c r="CJ679" s="4"/>
      <c r="CK679" s="4"/>
      <c r="CL679" s="4"/>
      <c r="CM679" s="4"/>
      <c r="CN679" s="4"/>
      <c r="CO679" s="4"/>
      <c r="CP679" s="4"/>
      <c r="CQ679" s="4"/>
      <c r="CR679" s="4"/>
      <c r="CS679" s="4"/>
      <c r="CT679" s="4"/>
      <c r="CU679" s="4"/>
      <c r="CV679" s="4"/>
      <c r="CW679" s="4"/>
      <c r="CX679" s="4"/>
      <c r="CY679" s="4"/>
      <c r="CZ679" s="4"/>
      <c r="DA679" s="4"/>
      <c r="DB679" s="4"/>
      <c r="DC679" s="4"/>
      <c r="DD679" s="4"/>
      <c r="DE679" s="4"/>
      <c r="DF679" s="4"/>
      <c r="DG679" s="4"/>
      <c r="DH679" s="4"/>
      <c r="DI679" s="4"/>
      <c r="DJ679" s="4"/>
      <c r="DK679" s="4"/>
      <c r="DL679" s="4"/>
      <c r="DM679" s="4"/>
      <c r="DN679" s="4"/>
      <c r="DO679" s="4"/>
      <c r="DP679" s="4"/>
      <c r="DQ679" s="4"/>
      <c r="DR679" s="4"/>
      <c r="DS679" s="4"/>
      <c r="DT679" s="4"/>
      <c r="DU679" s="4"/>
      <c r="DV679" s="4"/>
      <c r="DW679" s="4"/>
      <c r="DX679" s="4"/>
      <c r="DY679" s="4"/>
      <c r="DZ679" s="4"/>
      <c r="EA679" s="4"/>
      <c r="EB679" s="4"/>
      <c r="EC679" s="4"/>
      <c r="ED679" s="4"/>
      <c r="EE679" s="4"/>
      <c r="EF679" s="4"/>
      <c r="EG679" s="4"/>
      <c r="EH679" s="4"/>
      <c r="EI679" s="4"/>
      <c r="EJ679" s="4"/>
      <c r="EK679" s="4"/>
      <c r="EL679" s="4"/>
      <c r="EM679" s="4"/>
      <c r="EN679" s="4"/>
      <c r="EO679" s="4"/>
      <c r="EP679" s="4"/>
      <c r="EQ679" s="4"/>
      <c r="ER679" s="4"/>
      <c r="ES679" s="4"/>
      <c r="ET679" s="4"/>
      <c r="EU679" s="4"/>
      <c r="EV679" s="4"/>
      <c r="EW679" s="4"/>
      <c r="EX679" s="4"/>
      <c r="EY679" s="4"/>
      <c r="EZ679" s="4"/>
      <c r="FA679" s="4"/>
      <c r="FB679" s="4"/>
      <c r="FC679" s="4"/>
      <c r="FD679" s="4"/>
      <c r="FE679" s="4"/>
      <c r="FF679" s="4"/>
      <c r="FG679" s="4"/>
      <c r="FH679" s="4"/>
      <c r="FI679" s="4"/>
      <c r="FJ679" s="4"/>
      <c r="FK679" s="4"/>
      <c r="FL679" s="4"/>
      <c r="FM679" s="4"/>
      <c r="FN679" s="4"/>
      <c r="FO679" s="4"/>
      <c r="FP679" s="4"/>
      <c r="FQ679" s="4"/>
      <c r="FR679" s="4"/>
      <c r="FS679" s="4"/>
      <c r="FT679" s="4"/>
      <c r="FU679" s="4"/>
      <c r="FV679" s="4"/>
      <c r="FW679" s="4"/>
      <c r="FX679" s="4"/>
      <c r="FY679" s="4"/>
      <c r="FZ679" s="4"/>
      <c r="GA679" s="4"/>
      <c r="GB679" s="4"/>
      <c r="GC679" s="4"/>
      <c r="GD679" s="4"/>
      <c r="GE679" s="4"/>
      <c r="GF679" s="4"/>
      <c r="GG679" s="4"/>
      <c r="GH679" s="4"/>
      <c r="GI679" s="4"/>
      <c r="GJ679" s="4"/>
      <c r="GK679" s="4"/>
      <c r="GL679" s="4"/>
      <c r="GM679" s="4"/>
      <c r="GN679" s="4"/>
      <c r="GO679" s="4"/>
      <c r="GP679" s="4"/>
      <c r="GQ679" s="4"/>
      <c r="GR679" s="4"/>
      <c r="GS679" s="4"/>
      <c r="GT679" s="4"/>
      <c r="GU679" s="4"/>
      <c r="GV679" s="4"/>
      <c r="GW679" s="4"/>
      <c r="GX679" s="4"/>
      <c r="GY679" s="4"/>
      <c r="GZ679" s="4"/>
      <c r="HA679" s="4"/>
      <c r="HB679" s="4"/>
      <c r="HC679" s="4"/>
    </row>
    <row r="680" spans="1:211" s="379" customFormat="1" ht="13.9" customHeight="1">
      <c r="A680" s="828" t="str">
        <f>IF('1C TSsoustraitance'!$A397&lt;&gt;0,'1C TSsoustraitance'!$A397,"")</f>
        <v/>
      </c>
      <c r="B680" s="530"/>
      <c r="C680" s="513" t="str">
        <f>IF('1C TSsoustraitance'!$A397&lt;&gt;0,'1C TSsoustraitance'!$B397,"")</f>
        <v/>
      </c>
      <c r="D680" s="513" t="str">
        <f>IF('1C TSsoustraitance'!$A397&lt;&gt;0,'1C TSsoustraitance'!$C397,"")</f>
        <v/>
      </c>
      <c r="E680" s="684"/>
      <c r="F680" s="685"/>
      <c r="G680" s="666">
        <f>'1C TSsoustraitance'!$D397</f>
        <v>0</v>
      </c>
      <c r="H680" s="533">
        <v>0.21</v>
      </c>
      <c r="I680" s="533">
        <v>1</v>
      </c>
      <c r="J680" s="534"/>
      <c r="K680" s="667">
        <f t="shared" si="155"/>
        <v>0</v>
      </c>
      <c r="L680" s="668">
        <f>IF(OR('1C TSsoustraitance'!$D397="",'1C TSsoustraitance'!$AP397=0),0,IF(AND('1C TSsoustraitance'!$D397&lt;&gt;"",$K$2="Pôle",'1C TSsoustraitance'!$E397="OUI"),(('1C TSsoustraitance'!$F397+'1C TSsoustraitance'!$G397+'1C TSsoustraitance'!$H397+'1C TSsoustraitance'!$I397+'1C TSsoustraitance'!$M397)/'1C TSsoustraitance'!$R397),IF(AND('1C TSsoustraitance'!$D397&lt;&gt;"",$K$2="Pôle",'1C TSsoustraitance'!$E397="NON"),(('1C TSsoustraitance'!$F397+'1C TSsoustraitance'!$G397+'1C TSsoustraitance'!$H397+'1C TSsoustraitance'!$I397+'1C TSsoustraitance'!$M397)/'1C TSsoustraitance'!$AP397),IF(AND('1C TSsoustraitance'!$D397&lt;&gt;"",$K$2&lt;&gt;"Pôle",'1C TSsoustraitance'!$E397="OUI"),(('1C TSsoustraitance'!$F397+'1C TSsoustraitance'!$G397+'1C TSsoustraitance'!$H397+'1C TSsoustraitance'!$I397+'1C TSsoustraitance'!$J397+'1C TSsoustraitance'!$K397+'1C TSsoustraitance'!$L397+'1C TSsoustraitance'!$M397+'1C TSsoustraitance'!$N397+'1C TSsoustraitance'!$O397+'1C TSsoustraitance'!$P397+'1C TSsoustraitance'!$Q397)/'1C TSsoustraitance'!$R397),IF(AND('1C TSsoustraitance'!$D397&lt;&gt;"",$K$2&lt;&gt;"Pôle",'1C TSsoustraitance'!$E397="NON"),(('1C TSsoustraitance'!$F397+'1C TSsoustraitance'!$G397+'1C TSsoustraitance'!$H397+'1C TSsoustraitance'!$I397+'1C TSsoustraitance'!$J397+'1C TSsoustraitance'!$K397+'1C TSsoustraitance'!$L397+'1C TSsoustraitance'!$M397+'1C TSsoustraitance'!$N397+'1C TSsoustraitance'!$O397+'1C TSsoustraitance'!$P397+'1C TSsoustraitance'!$Q397))/'1C TSsoustraitance'!$AP397)))))</f>
        <v>0</v>
      </c>
      <c r="M680" s="668">
        <f>IF(OR('1C TSsoustraitance'!$D397="",'1C TSsoustraitance'!AP$13=0),0,IF(AND('1C TSsoustraitance'!$D397&lt;&gt;"",$K$2="Pôle",'1C TSsoustraitance'!$E397="OUI"),(('1C TSsoustraitance'!$J397+'1C TSsoustraitance'!$K397+'1C TSsoustraitance'!$L397)/'1C TSsoustraitance'!$R397),IF(AND('1C TSsoustraitance'!$D397&lt;&gt;"",$K$2="Pôle",'1C TSsoustraitance'!$E397="NON"),(('1C TSsoustraitance'!$J397+'1C TSsoustraitance'!$K397+'1C TSsoustraitance'!$L397)/'1C TSsoustraitance'!$AP397),IF(AND('1C TSsoustraitance'!$D397&lt;&gt;"",$K$2&lt;&gt;"Pôle"),0))))</f>
        <v>0</v>
      </c>
      <c r="N680" s="668">
        <f t="shared" si="153"/>
        <v>0</v>
      </c>
      <c r="O680" s="669">
        <f>IF(OR('1C TSsoustraitance'!$D397="",'1C TSsoustraitance'!$E397="OUI",'1C TSsoustraitance'!$AP397=0),0,(('1C TSsoustraitance'!$S397)/'1C TSsoustraitance'!$AP397))</f>
        <v>0</v>
      </c>
      <c r="P680" s="669">
        <f>IF(OR('1C TSsoustraitance'!$D397="",'1C TSsoustraitance'!$E397="OUI",'1C TSsoustraitance'!$AP397=0),0,(('1C TSsoustraitance'!$T397)/'1C TSsoustraitance'!$AP397))</f>
        <v>0</v>
      </c>
      <c r="Q680" s="669">
        <f>IF(OR('1C TSsoustraitance'!$D397="",'1C TSsoustraitance'!$E397="OUI",'1C TSsoustraitance'!$AP397=0),0,(('1C TSsoustraitance'!$U397)/'1C TSsoustraitance'!$AP397))</f>
        <v>0</v>
      </c>
      <c r="R680" s="669">
        <f>IF(OR('1C TSsoustraitance'!$D397="",'1C TSsoustraitance'!$E397="OUI",'1C TSsoustraitance'!$AP397=0),0,(('1C TSsoustraitance'!$V397)/'1C TSsoustraitance'!$AP397))</f>
        <v>0</v>
      </c>
      <c r="S680" s="669">
        <f>IF(OR('1C TSsoustraitance'!$D397="",'1C TSsoustraitance'!$E397="OUI",'1C TSsoustraitance'!$AP397=0),0,(('1C TSsoustraitance'!$W397)/'1C TSsoustraitance'!$AP397))</f>
        <v>0</v>
      </c>
      <c r="T680" s="669">
        <f>IF(OR('1C TSsoustraitance'!$D397="",'1C TSsoustraitance'!$E397="OUI",'1C TSsoustraitance'!$AP397=0),0,(('1C TSsoustraitance'!$X397)/'1C TSsoustraitance'!$AP397))</f>
        <v>0</v>
      </c>
      <c r="U680" s="669">
        <f>IF(OR('1C TSsoustraitance'!$D397="",'1C TSsoustraitance'!$E397="OUI",'1C TSsoustraitance'!$AP397=0),0,(('1C TSsoustraitance'!$Y397)/'1C TSsoustraitance'!$AP397))</f>
        <v>0</v>
      </c>
      <c r="V680" s="669">
        <f>IF(OR('1C TSsoustraitance'!$D397="",'1C TSsoustraitance'!$E397="OUI",'1C TSsoustraitance'!$AP397=0),0,(('1C TSsoustraitance'!$Z397)/'1C TSsoustraitance'!$AP397))</f>
        <v>0</v>
      </c>
      <c r="W680" s="669">
        <f>IF(OR('1C TSsoustraitance'!$D397="",'1C TSsoustraitance'!$E397="OUI",'1C TSsoustraitance'!$AP397=0),0,(('1C TSsoustraitance'!$AA397)/'1C TSsoustraitance'!$AP397))</f>
        <v>0</v>
      </c>
      <c r="X680" s="669">
        <f>IF(OR('1C TSsoustraitance'!$D397="",'1C TSsoustraitance'!$E397="OUI",'1C TSsoustraitance'!$AP397=0),0,(('1C TSsoustraitance'!$AB397)/'1C TSsoustraitance'!$AP397))</f>
        <v>0</v>
      </c>
      <c r="Y680" s="669">
        <f>IF(OR('1C TSsoustraitance'!$D397="",'1C TSsoustraitance'!$E397="OUI",'1C TSsoustraitance'!$AP397=0),0,(('1C TSsoustraitance'!$AC397)/'1C TSsoustraitance'!$AP397))</f>
        <v>0</v>
      </c>
      <c r="Z680" s="669">
        <f>IF(OR('1C TSsoustraitance'!$D397="",'1C TSsoustraitance'!$E397="OUI",'1C TSsoustraitance'!$AP397=0),0,(('1C TSsoustraitance'!$AD397)/'1C TSsoustraitance'!$AP397))</f>
        <v>0</v>
      </c>
      <c r="AA680" s="669">
        <f>IF(OR('1C TSsoustraitance'!$D397="",'1C TSsoustraitance'!$E397="OUI",'1C TSsoustraitance'!$AP397=0),0,(('1C TSsoustraitance'!$AE397)/'1C TSsoustraitance'!$AP397))</f>
        <v>0</v>
      </c>
      <c r="AB680" s="669">
        <f>IF(OR('1C TSsoustraitance'!$D397="",'1C TSsoustraitance'!$E397="OUI",'1C TSsoustraitance'!$AP397=0),0,(('1C TSsoustraitance'!$AF397)/'1C TSsoustraitance'!$AP397))</f>
        <v>0</v>
      </c>
      <c r="AC680" s="669">
        <f>IF(OR('1C TSsoustraitance'!$D397="",'1C TSsoustraitance'!$E397="OUI",'1C TSsoustraitance'!$AP397=0),0,(('1C TSsoustraitance'!$AG397)/'1C TSsoustraitance'!$AP397))</f>
        <v>0</v>
      </c>
      <c r="AD680" s="669">
        <f>IF(OR('1C TSsoustraitance'!$D397="",'1C TSsoustraitance'!$E397="OUI",'1C TSsoustraitance'!$AP397=0),0,(('1C TSsoustraitance'!$AH397)/'1C TSsoustraitance'!$AP397))</f>
        <v>0</v>
      </c>
      <c r="AE680" s="669">
        <f>IF(OR('1C TSsoustraitance'!$D397="",'1C TSsoustraitance'!$E397="OUI",'1C TSsoustraitance'!$AP397=0),0,(('1C TSsoustraitance'!$AI397)/'1C TSsoustraitance'!$AP397))</f>
        <v>0</v>
      </c>
      <c r="AF680" s="669">
        <f>IF(OR('1C TSsoustraitance'!$D397="",'1C TSsoustraitance'!$E397="OUI",'1C TSsoustraitance'!$AP397=0),0,(('1C TSsoustraitance'!$AJ397)/'1C TSsoustraitance'!$AP397))</f>
        <v>0</v>
      </c>
      <c r="AG680" s="669">
        <f>IF(OR('1C TSsoustraitance'!$D397="",'1C TSsoustraitance'!$E397="OUI",'1C TSsoustraitance'!$AP397=0),0,(('1C TSsoustraitance'!$AK397)/'1C TSsoustraitance'!$AP397))</f>
        <v>0</v>
      </c>
      <c r="AH680" s="669">
        <f>IF(OR('1C TSsoustraitance'!$D397="",'1C TSsoustraitance'!$E397="OUI",'1C TSsoustraitance'!$AP397=0),0,(('1C TSsoustraitance'!$AL397)/'1C TSsoustraitance'!$AP397))</f>
        <v>0</v>
      </c>
      <c r="AI680" s="669">
        <f>IF(OR('1C TSsoustraitance'!$D397="",'1C TSsoustraitance'!$E397="OUI",'1C TSsoustraitance'!$AP397=0),0,(('1C TSsoustraitance'!$AM397)/'1C TSsoustraitance'!$AP397))</f>
        <v>0</v>
      </c>
      <c r="AJ680" s="669">
        <f>IF(OR('1C TSsoustraitance'!$D397="",'1C TSsoustraitance'!$E397="OUI",'1C TSsoustraitance'!$AP397=0),0,(('1C TSsoustraitance'!$AN397)/'1C TSsoustraitance'!$AP397))</f>
        <v>0</v>
      </c>
      <c r="AK680" s="669">
        <f t="shared" si="156"/>
        <v>0</v>
      </c>
      <c r="AL680" s="668">
        <f t="shared" si="157"/>
        <v>0</v>
      </c>
      <c r="AM680" s="670">
        <f>IF(Tableau7[[#This Row],[N° pièce]]="",0,(Tableau7[[#This Row],[hors TVA]]+(Tableau7[[#This Row],[hors TVA]]*Tableau7[[#This Row],[Taux TVA]])-(Tableau7[[#This Row],[hors TVA]]*Tableau7[[#This Row],[Taux TVA]]*Tableau7[[#This Row],[Régime TVA: Récupération]]))*Tableau7[[#This Row],[Type 1]])</f>
        <v>0</v>
      </c>
      <c r="AN680" s="670">
        <f>IF(Tableau7[[#This Row],[N° pièce]]="",0,IF($K$2="pôle",((Tableau7[[#This Row],[hors TVA]]+(Tableau7[[#This Row],[hors TVA]]*Tableau7[[#This Row],[Taux TVA]])-(Tableau7[[#This Row],[hors TVA]]*Tableau7[[#This Row],[Taux TVA]]*Tableau7[[#This Row],[Régime TVA: Récupération]]))*Tableau7[[#This Row],[Type 2]]),0))</f>
        <v>0</v>
      </c>
      <c r="AO680" s="670">
        <f t="shared" ref="AO680:AO743" si="159">$AM680+$AN680</f>
        <v>0</v>
      </c>
      <c r="AP680" s="255">
        <f t="shared" si="158"/>
        <v>0</v>
      </c>
      <c r="AQ680" s="506">
        <f>IF(M680=0,0,AN680-AS680)</f>
        <v>0</v>
      </c>
      <c r="AR680" s="671"/>
      <c r="AS680" s="512"/>
      <c r="AT680" s="513" t="str">
        <f>IF(('1C TSsoustraitance'!AP397*FICHE!C$14&lt;J680),"Forfait limité à "&amp;FICHE!C$14&amp;"€/jour","")</f>
        <v/>
      </c>
      <c r="AU680" s="797"/>
      <c r="AV680" s="484"/>
      <c r="AW680" s="484"/>
      <c r="AX680" s="484"/>
      <c r="AY680" s="484"/>
      <c r="AZ680" s="484"/>
      <c r="BA680" s="4"/>
      <c r="BB680" s="4"/>
      <c r="BC680" s="4"/>
      <c r="BD680" s="4"/>
      <c r="BE680" s="4"/>
      <c r="BF680" s="4"/>
      <c r="BG680" s="4"/>
      <c r="BH680" s="4"/>
      <c r="BI680" s="4"/>
      <c r="BJ680" s="4"/>
      <c r="BK680" s="4"/>
      <c r="BL680" s="4"/>
      <c r="BM680" s="4"/>
      <c r="BN680" s="4"/>
      <c r="BO680" s="4"/>
      <c r="BP680" s="4"/>
      <c r="BQ680" s="4"/>
      <c r="BR680" s="4"/>
      <c r="BS680" s="4"/>
      <c r="BT680" s="4"/>
      <c r="BU680" s="4"/>
      <c r="BV680" s="4"/>
      <c r="BW680" s="4"/>
      <c r="BX680" s="4"/>
      <c r="BY680" s="4"/>
      <c r="BZ680" s="4"/>
      <c r="CA680" s="4"/>
      <c r="CB680" s="4"/>
      <c r="CC680" s="4"/>
      <c r="CD680" s="4"/>
      <c r="CE680" s="4"/>
      <c r="CF680" s="4"/>
      <c r="CG680" s="4"/>
      <c r="CH680" s="4"/>
      <c r="CI680" s="4"/>
      <c r="CJ680" s="4"/>
      <c r="CK680" s="4"/>
      <c r="CL680" s="4"/>
      <c r="CM680" s="4"/>
      <c r="CN680" s="4"/>
      <c r="CO680" s="4"/>
      <c r="CP680" s="4"/>
      <c r="CQ680" s="4"/>
      <c r="CR680" s="4"/>
      <c r="CS680" s="4"/>
      <c r="CT680" s="4"/>
      <c r="CU680" s="4"/>
      <c r="CV680" s="4"/>
      <c r="CW680" s="4"/>
      <c r="CX680" s="4"/>
      <c r="CY680" s="4"/>
      <c r="CZ680" s="4"/>
      <c r="DA680" s="4"/>
      <c r="DB680" s="4"/>
      <c r="DC680" s="4"/>
      <c r="DD680" s="4"/>
      <c r="DE680" s="4"/>
      <c r="DF680" s="4"/>
      <c r="DG680" s="4"/>
      <c r="DH680" s="4"/>
      <c r="DI680" s="4"/>
      <c r="DJ680" s="4"/>
      <c r="DK680" s="4"/>
      <c r="DL680" s="4"/>
      <c r="DM680" s="4"/>
      <c r="DN680" s="4"/>
      <c r="DO680" s="4"/>
      <c r="DP680" s="4"/>
      <c r="DQ680" s="4"/>
      <c r="DR680" s="4"/>
      <c r="DS680" s="4"/>
      <c r="DT680" s="4"/>
      <c r="DU680" s="4"/>
      <c r="DV680" s="4"/>
      <c r="DW680" s="4"/>
      <c r="DX680" s="4"/>
      <c r="DY680" s="4"/>
      <c r="DZ680" s="4"/>
      <c r="EA680" s="4"/>
      <c r="EB680" s="4"/>
      <c r="EC680" s="4"/>
      <c r="ED680" s="4"/>
      <c r="EE680" s="4"/>
      <c r="EF680" s="4"/>
      <c r="EG680" s="4"/>
      <c r="EH680" s="4"/>
      <c r="EI680" s="4"/>
      <c r="EJ680" s="4"/>
      <c r="EK680" s="4"/>
      <c r="EL680" s="4"/>
      <c r="EM680" s="4"/>
      <c r="EN680" s="4"/>
      <c r="EO680" s="4"/>
      <c r="EP680" s="4"/>
      <c r="EQ680" s="4"/>
      <c r="ER680" s="4"/>
      <c r="ES680" s="4"/>
      <c r="ET680" s="4"/>
      <c r="EU680" s="4"/>
      <c r="EV680" s="4"/>
      <c r="EW680" s="4"/>
      <c r="EX680" s="4"/>
      <c r="EY680" s="4"/>
      <c r="EZ680" s="4"/>
      <c r="FA680" s="4"/>
      <c r="FB680" s="4"/>
      <c r="FC680" s="4"/>
      <c r="FD680" s="4"/>
      <c r="FE680" s="4"/>
      <c r="FF680" s="4"/>
      <c r="FG680" s="4"/>
      <c r="FH680" s="4"/>
      <c r="FI680" s="4"/>
      <c r="FJ680" s="4"/>
      <c r="FK680" s="4"/>
      <c r="FL680" s="4"/>
      <c r="FM680" s="4"/>
      <c r="FN680" s="4"/>
      <c r="FO680" s="4"/>
      <c r="FP680" s="4"/>
      <c r="FQ680" s="4"/>
      <c r="FR680" s="4"/>
      <c r="FS680" s="4"/>
      <c r="FT680" s="4"/>
      <c r="FU680" s="4"/>
      <c r="FV680" s="4"/>
      <c r="FW680" s="4"/>
      <c r="FX680" s="4"/>
      <c r="FY680" s="4"/>
      <c r="FZ680" s="4"/>
      <c r="GA680" s="4"/>
      <c r="GB680" s="4"/>
      <c r="GC680" s="4"/>
      <c r="GD680" s="4"/>
      <c r="GE680" s="4"/>
      <c r="GF680" s="4"/>
      <c r="GG680" s="4"/>
      <c r="GH680" s="4"/>
      <c r="GI680" s="4"/>
      <c r="GJ680" s="4"/>
      <c r="GK680" s="4"/>
      <c r="GL680" s="4"/>
      <c r="GM680" s="4"/>
      <c r="GN680" s="4"/>
      <c r="GO680" s="4"/>
      <c r="GP680" s="4"/>
      <c r="GQ680" s="4"/>
      <c r="GR680" s="4"/>
      <c r="GS680" s="4"/>
      <c r="GT680" s="4"/>
      <c r="GU680" s="4"/>
      <c r="GV680" s="4"/>
      <c r="GW680" s="4"/>
      <c r="GX680" s="4"/>
      <c r="GY680" s="4"/>
      <c r="GZ680" s="4"/>
      <c r="HA680" s="4"/>
      <c r="HB680" s="4"/>
      <c r="HC680" s="4"/>
    </row>
    <row r="681" spans="1:211" s="380" customFormat="1" ht="13.9" customHeight="1">
      <c r="A681" s="828" t="str">
        <f>IF('1C TSsoustraitance'!$A398&lt;&gt;0,'1C TSsoustraitance'!$A398,"")</f>
        <v/>
      </c>
      <c r="B681" s="530"/>
      <c r="C681" s="513" t="str">
        <f>IF('1C TSsoustraitance'!$A398&lt;&gt;0,'1C TSsoustraitance'!$B398,"")</f>
        <v/>
      </c>
      <c r="D681" s="513" t="str">
        <f>IF('1C TSsoustraitance'!$A398&lt;&gt;0,'1C TSsoustraitance'!$C398,"")</f>
        <v/>
      </c>
      <c r="E681" s="684"/>
      <c r="F681" s="685"/>
      <c r="G681" s="666">
        <f>'1C TSsoustraitance'!$D398</f>
        <v>0</v>
      </c>
      <c r="H681" s="533">
        <v>0.21</v>
      </c>
      <c r="I681" s="533">
        <v>1</v>
      </c>
      <c r="J681" s="534"/>
      <c r="K681" s="667">
        <f t="shared" si="155"/>
        <v>0</v>
      </c>
      <c r="L681" s="668">
        <f>IF(OR('1C TSsoustraitance'!$D398="",'1C TSsoustraitance'!$AP398=0),0,IF(AND('1C TSsoustraitance'!$D398&lt;&gt;"",$K$2="Pôle",'1C TSsoustraitance'!$E398="OUI"),(('1C TSsoustraitance'!$F398+'1C TSsoustraitance'!$G398+'1C TSsoustraitance'!$H398+'1C TSsoustraitance'!$I398+'1C TSsoustraitance'!$M398)/'1C TSsoustraitance'!$R398),IF(AND('1C TSsoustraitance'!$D398&lt;&gt;"",$K$2="Pôle",'1C TSsoustraitance'!$E398="NON"),(('1C TSsoustraitance'!$F398+'1C TSsoustraitance'!$G398+'1C TSsoustraitance'!$H398+'1C TSsoustraitance'!$I398+'1C TSsoustraitance'!$M398)/'1C TSsoustraitance'!$AP398),IF(AND('1C TSsoustraitance'!$D398&lt;&gt;"",$K$2&lt;&gt;"Pôle",'1C TSsoustraitance'!$E398="OUI"),(('1C TSsoustraitance'!$F398+'1C TSsoustraitance'!$G398+'1C TSsoustraitance'!$H398+'1C TSsoustraitance'!$I398+'1C TSsoustraitance'!$J398+'1C TSsoustraitance'!$K398+'1C TSsoustraitance'!$L398+'1C TSsoustraitance'!$M398+'1C TSsoustraitance'!$N398+'1C TSsoustraitance'!$O398+'1C TSsoustraitance'!$P398+'1C TSsoustraitance'!$Q398)/'1C TSsoustraitance'!$R398),IF(AND('1C TSsoustraitance'!$D398&lt;&gt;"",$K$2&lt;&gt;"Pôle",'1C TSsoustraitance'!$E398="NON"),(('1C TSsoustraitance'!$F398+'1C TSsoustraitance'!$G398+'1C TSsoustraitance'!$H398+'1C TSsoustraitance'!$I398+'1C TSsoustraitance'!$J398+'1C TSsoustraitance'!$K398+'1C TSsoustraitance'!$L398+'1C TSsoustraitance'!$M398+'1C TSsoustraitance'!$N398+'1C TSsoustraitance'!$O398+'1C TSsoustraitance'!$P398+'1C TSsoustraitance'!$Q398))/'1C TSsoustraitance'!$AP398)))))</f>
        <v>0</v>
      </c>
      <c r="M681" s="668">
        <f>IF(OR('1C TSsoustraitance'!$D398="",'1C TSsoustraitance'!AP$13=0),0,IF(AND('1C TSsoustraitance'!$D398&lt;&gt;"",$K$2="Pôle",'1C TSsoustraitance'!$E398="OUI"),(('1C TSsoustraitance'!$J398+'1C TSsoustraitance'!$K398+'1C TSsoustraitance'!$L398)/'1C TSsoustraitance'!$R398),IF(AND('1C TSsoustraitance'!$D398&lt;&gt;"",$K$2="Pôle",'1C TSsoustraitance'!$E398="NON"),(('1C TSsoustraitance'!$J398+'1C TSsoustraitance'!$K398+'1C TSsoustraitance'!$L398)/'1C TSsoustraitance'!$AP398),IF(AND('1C TSsoustraitance'!$D398&lt;&gt;"",$K$2&lt;&gt;"Pôle"),0))))</f>
        <v>0</v>
      </c>
      <c r="N681" s="668">
        <f t="shared" si="153"/>
        <v>0</v>
      </c>
      <c r="O681" s="669">
        <f>IF(OR('1C TSsoustraitance'!$D398="",'1C TSsoustraitance'!$E398="OUI",'1C TSsoustraitance'!$AP398=0),0,(('1C TSsoustraitance'!$S398)/'1C TSsoustraitance'!$AP398))</f>
        <v>0</v>
      </c>
      <c r="P681" s="669">
        <f>IF(OR('1C TSsoustraitance'!$D398="",'1C TSsoustraitance'!$E398="OUI",'1C TSsoustraitance'!$AP398=0),0,(('1C TSsoustraitance'!$T398)/'1C TSsoustraitance'!$AP398))</f>
        <v>0</v>
      </c>
      <c r="Q681" s="669">
        <f>IF(OR('1C TSsoustraitance'!$D398="",'1C TSsoustraitance'!$E398="OUI",'1C TSsoustraitance'!$AP398=0),0,(('1C TSsoustraitance'!$U398)/'1C TSsoustraitance'!$AP398))</f>
        <v>0</v>
      </c>
      <c r="R681" s="669">
        <f>IF(OR('1C TSsoustraitance'!$D398="",'1C TSsoustraitance'!$E398="OUI",'1C TSsoustraitance'!$AP398=0),0,(('1C TSsoustraitance'!$V398)/'1C TSsoustraitance'!$AP398))</f>
        <v>0</v>
      </c>
      <c r="S681" s="669">
        <f>IF(OR('1C TSsoustraitance'!$D398="",'1C TSsoustraitance'!$E398="OUI",'1C TSsoustraitance'!$AP398=0),0,(('1C TSsoustraitance'!$W398)/'1C TSsoustraitance'!$AP398))</f>
        <v>0</v>
      </c>
      <c r="T681" s="669">
        <f>IF(OR('1C TSsoustraitance'!$D398="",'1C TSsoustraitance'!$E398="OUI",'1C TSsoustraitance'!$AP398=0),0,(('1C TSsoustraitance'!$X398)/'1C TSsoustraitance'!$AP398))</f>
        <v>0</v>
      </c>
      <c r="U681" s="669">
        <f>IF(OR('1C TSsoustraitance'!$D398="",'1C TSsoustraitance'!$E398="OUI",'1C TSsoustraitance'!$AP398=0),0,(('1C TSsoustraitance'!$Y398)/'1C TSsoustraitance'!$AP398))</f>
        <v>0</v>
      </c>
      <c r="V681" s="669">
        <f>IF(OR('1C TSsoustraitance'!$D398="",'1C TSsoustraitance'!$E398="OUI",'1C TSsoustraitance'!$AP398=0),0,(('1C TSsoustraitance'!$Z398)/'1C TSsoustraitance'!$AP398))</f>
        <v>0</v>
      </c>
      <c r="W681" s="669">
        <f>IF(OR('1C TSsoustraitance'!$D398="",'1C TSsoustraitance'!$E398="OUI",'1C TSsoustraitance'!$AP398=0),0,(('1C TSsoustraitance'!$AA398)/'1C TSsoustraitance'!$AP398))</f>
        <v>0</v>
      </c>
      <c r="X681" s="669">
        <f>IF(OR('1C TSsoustraitance'!$D398="",'1C TSsoustraitance'!$E398="OUI",'1C TSsoustraitance'!$AP398=0),0,(('1C TSsoustraitance'!$AB398)/'1C TSsoustraitance'!$AP398))</f>
        <v>0</v>
      </c>
      <c r="Y681" s="669">
        <f>IF(OR('1C TSsoustraitance'!$D398="",'1C TSsoustraitance'!$E398="OUI",'1C TSsoustraitance'!$AP398=0),0,(('1C TSsoustraitance'!$AC398)/'1C TSsoustraitance'!$AP398))</f>
        <v>0</v>
      </c>
      <c r="Z681" s="669">
        <f>IF(OR('1C TSsoustraitance'!$D398="",'1C TSsoustraitance'!$E398="OUI",'1C TSsoustraitance'!$AP398=0),0,(('1C TSsoustraitance'!$AD398)/'1C TSsoustraitance'!$AP398))</f>
        <v>0</v>
      </c>
      <c r="AA681" s="669">
        <f>IF(OR('1C TSsoustraitance'!$D398="",'1C TSsoustraitance'!$E398="OUI",'1C TSsoustraitance'!$AP398=0),0,(('1C TSsoustraitance'!$AE398)/'1C TSsoustraitance'!$AP398))</f>
        <v>0</v>
      </c>
      <c r="AB681" s="669">
        <f>IF(OR('1C TSsoustraitance'!$D398="",'1C TSsoustraitance'!$E398="OUI",'1C TSsoustraitance'!$AP398=0),0,(('1C TSsoustraitance'!$AF398)/'1C TSsoustraitance'!$AP398))</f>
        <v>0</v>
      </c>
      <c r="AC681" s="669">
        <f>IF(OR('1C TSsoustraitance'!$D398="",'1C TSsoustraitance'!$E398="OUI",'1C TSsoustraitance'!$AP398=0),0,(('1C TSsoustraitance'!$AG398)/'1C TSsoustraitance'!$AP398))</f>
        <v>0</v>
      </c>
      <c r="AD681" s="669">
        <f>IF(OR('1C TSsoustraitance'!$D398="",'1C TSsoustraitance'!$E398="OUI",'1C TSsoustraitance'!$AP398=0),0,(('1C TSsoustraitance'!$AH398)/'1C TSsoustraitance'!$AP398))</f>
        <v>0</v>
      </c>
      <c r="AE681" s="669">
        <f>IF(OR('1C TSsoustraitance'!$D398="",'1C TSsoustraitance'!$E398="OUI",'1C TSsoustraitance'!$AP398=0),0,(('1C TSsoustraitance'!$AI398)/'1C TSsoustraitance'!$AP398))</f>
        <v>0</v>
      </c>
      <c r="AF681" s="669">
        <f>IF(OR('1C TSsoustraitance'!$D398="",'1C TSsoustraitance'!$E398="OUI",'1C TSsoustraitance'!$AP398=0),0,(('1C TSsoustraitance'!$AJ398)/'1C TSsoustraitance'!$AP398))</f>
        <v>0</v>
      </c>
      <c r="AG681" s="669">
        <f>IF(OR('1C TSsoustraitance'!$D398="",'1C TSsoustraitance'!$E398="OUI",'1C TSsoustraitance'!$AP398=0),0,(('1C TSsoustraitance'!$AK398)/'1C TSsoustraitance'!$AP398))</f>
        <v>0</v>
      </c>
      <c r="AH681" s="669">
        <f>IF(OR('1C TSsoustraitance'!$D398="",'1C TSsoustraitance'!$E398="OUI",'1C TSsoustraitance'!$AP398=0),0,(('1C TSsoustraitance'!$AL398)/'1C TSsoustraitance'!$AP398))</f>
        <v>0</v>
      </c>
      <c r="AI681" s="669">
        <f>IF(OR('1C TSsoustraitance'!$D398="",'1C TSsoustraitance'!$E398="OUI",'1C TSsoustraitance'!$AP398=0),0,(('1C TSsoustraitance'!$AM398)/'1C TSsoustraitance'!$AP398))</f>
        <v>0</v>
      </c>
      <c r="AJ681" s="669">
        <f>IF(OR('1C TSsoustraitance'!$D398="",'1C TSsoustraitance'!$E398="OUI",'1C TSsoustraitance'!$AP398=0),0,(('1C TSsoustraitance'!$AN398)/'1C TSsoustraitance'!$AP398))</f>
        <v>0</v>
      </c>
      <c r="AK681" s="669">
        <f t="shared" si="156"/>
        <v>0</v>
      </c>
      <c r="AL681" s="668">
        <f t="shared" si="157"/>
        <v>0</v>
      </c>
      <c r="AM681" s="670">
        <f>IF(Tableau7[[#This Row],[N° pièce]]="",0,(Tableau7[[#This Row],[hors TVA]]+(Tableau7[[#This Row],[hors TVA]]*Tableau7[[#This Row],[Taux TVA]])-(Tableau7[[#This Row],[hors TVA]]*Tableau7[[#This Row],[Taux TVA]]*Tableau7[[#This Row],[Régime TVA: Récupération]]))*Tableau7[[#This Row],[Type 1]])</f>
        <v>0</v>
      </c>
      <c r="AN681" s="670">
        <f>IF(Tableau7[[#This Row],[N° pièce]]="",0,IF($K$2="pôle",((Tableau7[[#This Row],[hors TVA]]+(Tableau7[[#This Row],[hors TVA]]*Tableau7[[#This Row],[Taux TVA]])-(Tableau7[[#This Row],[hors TVA]]*Tableau7[[#This Row],[Taux TVA]]*Tableau7[[#This Row],[Régime TVA: Récupération]]))*Tableau7[[#This Row],[Type 2]]),0))</f>
        <v>0</v>
      </c>
      <c r="AO681" s="670">
        <f t="shared" si="159"/>
        <v>0</v>
      </c>
      <c r="AP681" s="255">
        <f t="shared" si="158"/>
        <v>0</v>
      </c>
      <c r="AQ681" s="506">
        <f t="shared" ref="AQ681:AQ703" si="160">IF(M681=0,0,AN681-AS681)</f>
        <v>0</v>
      </c>
      <c r="AR681" s="671"/>
      <c r="AS681" s="512"/>
      <c r="AT681" s="513" t="str">
        <f>IF(('1C TSsoustraitance'!AP398*FICHE!C$14&lt;J681),"Forfait limité à "&amp;FICHE!C$14&amp;"€/jour","")</f>
        <v/>
      </c>
      <c r="AU681" s="797"/>
      <c r="AV681" s="484"/>
      <c r="AW681" s="484"/>
      <c r="AX681" s="484"/>
      <c r="AY681" s="484"/>
      <c r="AZ681" s="484"/>
      <c r="BA681" s="4"/>
      <c r="BB681" s="4"/>
      <c r="BC681" s="4"/>
      <c r="BD681" s="4"/>
      <c r="BE681" s="4"/>
      <c r="BF681" s="4"/>
      <c r="BG681" s="4"/>
      <c r="BH681" s="4"/>
      <c r="BI681" s="4"/>
      <c r="BJ681" s="4"/>
      <c r="BK681" s="4"/>
      <c r="BL681" s="4"/>
      <c r="BM681" s="4"/>
      <c r="BN681" s="4"/>
      <c r="BO681" s="4"/>
      <c r="BP681" s="4"/>
      <c r="BQ681" s="4"/>
      <c r="BR681" s="4"/>
      <c r="BS681" s="4"/>
      <c r="BT681" s="4"/>
      <c r="BU681" s="4"/>
      <c r="BV681" s="4"/>
      <c r="BW681" s="4"/>
      <c r="BX681" s="4"/>
      <c r="BY681" s="4"/>
      <c r="BZ681" s="4"/>
      <c r="CA681" s="4"/>
      <c r="CB681" s="4"/>
      <c r="CC681" s="4"/>
      <c r="CD681" s="4"/>
      <c r="CE681" s="4"/>
      <c r="CF681" s="4"/>
      <c r="CG681" s="4"/>
      <c r="CH681" s="4"/>
      <c r="CI681" s="4"/>
      <c r="CJ681" s="4"/>
      <c r="CK681" s="4"/>
      <c r="CL681" s="4"/>
      <c r="CM681" s="4"/>
      <c r="CN681" s="4"/>
      <c r="CO681" s="4"/>
      <c r="CP681" s="4"/>
      <c r="CQ681" s="4"/>
      <c r="CR681" s="4"/>
      <c r="CS681" s="4"/>
      <c r="CT681" s="4"/>
      <c r="CU681" s="4"/>
      <c r="CV681" s="4"/>
      <c r="CW681" s="4"/>
      <c r="CX681" s="4"/>
      <c r="CY681" s="4"/>
      <c r="CZ681" s="4"/>
      <c r="DA681" s="4"/>
      <c r="DB681" s="4"/>
      <c r="DC681" s="4"/>
      <c r="DD681" s="4"/>
      <c r="DE681" s="4"/>
      <c r="DF681" s="4"/>
      <c r="DG681" s="4"/>
      <c r="DH681" s="4"/>
      <c r="DI681" s="4"/>
      <c r="DJ681" s="4"/>
      <c r="DK681" s="4"/>
      <c r="DL681" s="4"/>
      <c r="DM681" s="4"/>
      <c r="DN681" s="4"/>
      <c r="DO681" s="4"/>
      <c r="DP681" s="4"/>
      <c r="DQ681" s="4"/>
      <c r="DR681" s="4"/>
      <c r="DS681" s="4"/>
      <c r="DT681" s="4"/>
      <c r="DU681" s="4"/>
      <c r="DV681" s="4"/>
      <c r="DW681" s="4"/>
      <c r="DX681" s="4"/>
      <c r="DY681" s="4"/>
      <c r="DZ681" s="4"/>
      <c r="EA681" s="4"/>
      <c r="EB681" s="4"/>
      <c r="EC681" s="4"/>
      <c r="ED681" s="4"/>
      <c r="EE681" s="4"/>
      <c r="EF681" s="4"/>
      <c r="EG681" s="4"/>
      <c r="EH681" s="4"/>
      <c r="EI681" s="4"/>
      <c r="EJ681" s="4"/>
      <c r="EK681" s="4"/>
      <c r="EL681" s="4"/>
      <c r="EM681" s="4"/>
      <c r="EN681" s="4"/>
      <c r="EO681" s="4"/>
      <c r="EP681" s="4"/>
      <c r="EQ681" s="4"/>
      <c r="ER681" s="4"/>
      <c r="ES681" s="4"/>
      <c r="ET681" s="4"/>
      <c r="EU681" s="4"/>
      <c r="EV681" s="4"/>
      <c r="EW681" s="4"/>
      <c r="EX681" s="4"/>
      <c r="EY681" s="4"/>
      <c r="EZ681" s="4"/>
      <c r="FA681" s="4"/>
      <c r="FB681" s="4"/>
      <c r="FC681" s="4"/>
      <c r="FD681" s="4"/>
      <c r="FE681" s="4"/>
      <c r="FF681" s="4"/>
      <c r="FG681" s="4"/>
      <c r="FH681" s="4"/>
      <c r="FI681" s="4"/>
      <c r="FJ681" s="4"/>
      <c r="FK681" s="4"/>
      <c r="FL681" s="4"/>
      <c r="FM681" s="4"/>
      <c r="FN681" s="4"/>
      <c r="FO681" s="4"/>
      <c r="FP681" s="4"/>
      <c r="FQ681" s="4"/>
      <c r="FR681" s="4"/>
      <c r="FS681" s="4"/>
      <c r="FT681" s="4"/>
      <c r="FU681" s="4"/>
      <c r="FV681" s="4"/>
      <c r="FW681" s="4"/>
      <c r="FX681" s="4"/>
      <c r="FY681" s="4"/>
      <c r="FZ681" s="4"/>
      <c r="GA681" s="4"/>
      <c r="GB681" s="4"/>
      <c r="GC681" s="4"/>
      <c r="GD681" s="4"/>
      <c r="GE681" s="4"/>
      <c r="GF681" s="4"/>
      <c r="GG681" s="4"/>
      <c r="GH681" s="4"/>
      <c r="GI681" s="4"/>
      <c r="GJ681" s="4"/>
      <c r="GK681" s="4"/>
      <c r="GL681" s="4"/>
      <c r="GM681" s="4"/>
      <c r="GN681" s="4"/>
      <c r="GO681" s="4"/>
      <c r="GP681" s="4"/>
      <c r="GQ681" s="4"/>
      <c r="GR681" s="4"/>
      <c r="GS681" s="4"/>
      <c r="GT681" s="4"/>
      <c r="GU681" s="4"/>
      <c r="GV681" s="4"/>
      <c r="GW681" s="4"/>
      <c r="GX681" s="4"/>
      <c r="GY681" s="4"/>
      <c r="GZ681" s="4"/>
      <c r="HA681" s="4"/>
      <c r="HB681" s="4"/>
      <c r="HC681" s="4"/>
    </row>
    <row r="682" spans="1:211" s="380" customFormat="1" ht="13.9" customHeight="1">
      <c r="A682" s="828" t="str">
        <f>IF('1C TSsoustraitance'!$A399&lt;&gt;0,'1C TSsoustraitance'!$A399,"")</f>
        <v/>
      </c>
      <c r="B682" s="530"/>
      <c r="C682" s="513" t="str">
        <f>IF('1C TSsoustraitance'!$A399&lt;&gt;0,'1C TSsoustraitance'!$B399,"")</f>
        <v/>
      </c>
      <c r="D682" s="513" t="str">
        <f>IF('1C TSsoustraitance'!$A399&lt;&gt;0,'1C TSsoustraitance'!$C399,"")</f>
        <v/>
      </c>
      <c r="E682" s="684"/>
      <c r="F682" s="685"/>
      <c r="G682" s="666">
        <f>'1C TSsoustraitance'!$D399</f>
        <v>0</v>
      </c>
      <c r="H682" s="533">
        <v>0.21</v>
      </c>
      <c r="I682" s="533">
        <v>1</v>
      </c>
      <c r="J682" s="534"/>
      <c r="K682" s="667">
        <f t="shared" si="155"/>
        <v>0</v>
      </c>
      <c r="L682" s="668">
        <f>IF(OR('1C TSsoustraitance'!$D399="",'1C TSsoustraitance'!$AP399=0),0,IF(AND('1C TSsoustraitance'!$D399&lt;&gt;"",$K$2="Pôle",'1C TSsoustraitance'!$E399="OUI"),(('1C TSsoustraitance'!$F399+'1C TSsoustraitance'!$G399+'1C TSsoustraitance'!$H399+'1C TSsoustraitance'!$I399+'1C TSsoustraitance'!$M399)/'1C TSsoustraitance'!$R399),IF(AND('1C TSsoustraitance'!$D399&lt;&gt;"",$K$2="Pôle",'1C TSsoustraitance'!$E399="NON"),(('1C TSsoustraitance'!$F399+'1C TSsoustraitance'!$G399+'1C TSsoustraitance'!$H399+'1C TSsoustraitance'!$I399+'1C TSsoustraitance'!$M399)/'1C TSsoustraitance'!$AP399),IF(AND('1C TSsoustraitance'!$D399&lt;&gt;"",$K$2&lt;&gt;"Pôle",'1C TSsoustraitance'!$E399="OUI"),(('1C TSsoustraitance'!$F399+'1C TSsoustraitance'!$G399+'1C TSsoustraitance'!$H399+'1C TSsoustraitance'!$I399+'1C TSsoustraitance'!$J399+'1C TSsoustraitance'!$K399+'1C TSsoustraitance'!$L399+'1C TSsoustraitance'!$M399+'1C TSsoustraitance'!$N399+'1C TSsoustraitance'!$O399+'1C TSsoustraitance'!$P399+'1C TSsoustraitance'!$Q399)/'1C TSsoustraitance'!$R399),IF(AND('1C TSsoustraitance'!$D399&lt;&gt;"",$K$2&lt;&gt;"Pôle",'1C TSsoustraitance'!$E399="NON"),(('1C TSsoustraitance'!$F399+'1C TSsoustraitance'!$G399+'1C TSsoustraitance'!$H399+'1C TSsoustraitance'!$I399+'1C TSsoustraitance'!$J399+'1C TSsoustraitance'!$K399+'1C TSsoustraitance'!$L399+'1C TSsoustraitance'!$M399+'1C TSsoustraitance'!$N399+'1C TSsoustraitance'!$O399+'1C TSsoustraitance'!$P399+'1C TSsoustraitance'!$Q399))/'1C TSsoustraitance'!$AP399)))))</f>
        <v>0</v>
      </c>
      <c r="M682" s="668">
        <f>IF(OR('1C TSsoustraitance'!$D399="",'1C TSsoustraitance'!AP$13=0),0,IF(AND('1C TSsoustraitance'!$D399&lt;&gt;"",$K$2="Pôle",'1C TSsoustraitance'!$E399="OUI"),(('1C TSsoustraitance'!$J399+'1C TSsoustraitance'!$K399+'1C TSsoustraitance'!$L399)/'1C TSsoustraitance'!$R399),IF(AND('1C TSsoustraitance'!$D399&lt;&gt;"",$K$2="Pôle",'1C TSsoustraitance'!$E399="NON"),(('1C TSsoustraitance'!$J399+'1C TSsoustraitance'!$K399+'1C TSsoustraitance'!$L399)/'1C TSsoustraitance'!$AP399),IF(AND('1C TSsoustraitance'!$D399&lt;&gt;"",$K$2&lt;&gt;"Pôle"),0))))</f>
        <v>0</v>
      </c>
      <c r="N682" s="668">
        <f t="shared" si="153"/>
        <v>0</v>
      </c>
      <c r="O682" s="669">
        <f>IF(OR('1C TSsoustraitance'!$D399="",'1C TSsoustraitance'!$E399="OUI",'1C TSsoustraitance'!$AP399=0),0,(('1C TSsoustraitance'!$S399)/'1C TSsoustraitance'!$AP399))</f>
        <v>0</v>
      </c>
      <c r="P682" s="669">
        <f>IF(OR('1C TSsoustraitance'!$D399="",'1C TSsoustraitance'!$E399="OUI",'1C TSsoustraitance'!$AP399=0),0,(('1C TSsoustraitance'!$T399)/'1C TSsoustraitance'!$AP399))</f>
        <v>0</v>
      </c>
      <c r="Q682" s="669">
        <f>IF(OR('1C TSsoustraitance'!$D399="",'1C TSsoustraitance'!$E399="OUI",'1C TSsoustraitance'!$AP399=0),0,(('1C TSsoustraitance'!$U399)/'1C TSsoustraitance'!$AP399))</f>
        <v>0</v>
      </c>
      <c r="R682" s="669">
        <f>IF(OR('1C TSsoustraitance'!$D399="",'1C TSsoustraitance'!$E399="OUI",'1C TSsoustraitance'!$AP399=0),0,(('1C TSsoustraitance'!$V399)/'1C TSsoustraitance'!$AP399))</f>
        <v>0</v>
      </c>
      <c r="S682" s="669">
        <f>IF(OR('1C TSsoustraitance'!$D399="",'1C TSsoustraitance'!$E399="OUI",'1C TSsoustraitance'!$AP399=0),0,(('1C TSsoustraitance'!$W399)/'1C TSsoustraitance'!$AP399))</f>
        <v>0</v>
      </c>
      <c r="T682" s="669">
        <f>IF(OR('1C TSsoustraitance'!$D399="",'1C TSsoustraitance'!$E399="OUI",'1C TSsoustraitance'!$AP399=0),0,(('1C TSsoustraitance'!$X399)/'1C TSsoustraitance'!$AP399))</f>
        <v>0</v>
      </c>
      <c r="U682" s="669">
        <f>IF(OR('1C TSsoustraitance'!$D399="",'1C TSsoustraitance'!$E399="OUI",'1C TSsoustraitance'!$AP399=0),0,(('1C TSsoustraitance'!$Y399)/'1C TSsoustraitance'!$AP399))</f>
        <v>0</v>
      </c>
      <c r="V682" s="669">
        <f>IF(OR('1C TSsoustraitance'!$D399="",'1C TSsoustraitance'!$E399="OUI",'1C TSsoustraitance'!$AP399=0),0,(('1C TSsoustraitance'!$Z399)/'1C TSsoustraitance'!$AP399))</f>
        <v>0</v>
      </c>
      <c r="W682" s="669">
        <f>IF(OR('1C TSsoustraitance'!$D399="",'1C TSsoustraitance'!$E399="OUI",'1C TSsoustraitance'!$AP399=0),0,(('1C TSsoustraitance'!$AA399)/'1C TSsoustraitance'!$AP399))</f>
        <v>0</v>
      </c>
      <c r="X682" s="669">
        <f>IF(OR('1C TSsoustraitance'!$D399="",'1C TSsoustraitance'!$E399="OUI",'1C TSsoustraitance'!$AP399=0),0,(('1C TSsoustraitance'!$AB399)/'1C TSsoustraitance'!$AP399))</f>
        <v>0</v>
      </c>
      <c r="Y682" s="669">
        <f>IF(OR('1C TSsoustraitance'!$D399="",'1C TSsoustraitance'!$E399="OUI",'1C TSsoustraitance'!$AP399=0),0,(('1C TSsoustraitance'!$AC399)/'1C TSsoustraitance'!$AP399))</f>
        <v>0</v>
      </c>
      <c r="Z682" s="669">
        <f>IF(OR('1C TSsoustraitance'!$D399="",'1C TSsoustraitance'!$E399="OUI",'1C TSsoustraitance'!$AP399=0),0,(('1C TSsoustraitance'!$AD399)/'1C TSsoustraitance'!$AP399))</f>
        <v>0</v>
      </c>
      <c r="AA682" s="669">
        <f>IF(OR('1C TSsoustraitance'!$D399="",'1C TSsoustraitance'!$E399="OUI",'1C TSsoustraitance'!$AP399=0),0,(('1C TSsoustraitance'!$AE399)/'1C TSsoustraitance'!$AP399))</f>
        <v>0</v>
      </c>
      <c r="AB682" s="669">
        <f>IF(OR('1C TSsoustraitance'!$D399="",'1C TSsoustraitance'!$E399="OUI",'1C TSsoustraitance'!$AP399=0),0,(('1C TSsoustraitance'!$AF399)/'1C TSsoustraitance'!$AP399))</f>
        <v>0</v>
      </c>
      <c r="AC682" s="669">
        <f>IF(OR('1C TSsoustraitance'!$D399="",'1C TSsoustraitance'!$E399="OUI",'1C TSsoustraitance'!$AP399=0),0,(('1C TSsoustraitance'!$AG399)/'1C TSsoustraitance'!$AP399))</f>
        <v>0</v>
      </c>
      <c r="AD682" s="669">
        <f>IF(OR('1C TSsoustraitance'!$D399="",'1C TSsoustraitance'!$E399="OUI",'1C TSsoustraitance'!$AP399=0),0,(('1C TSsoustraitance'!$AH399)/'1C TSsoustraitance'!$AP399))</f>
        <v>0</v>
      </c>
      <c r="AE682" s="669">
        <f>IF(OR('1C TSsoustraitance'!$D399="",'1C TSsoustraitance'!$E399="OUI",'1C TSsoustraitance'!$AP399=0),0,(('1C TSsoustraitance'!$AI399)/'1C TSsoustraitance'!$AP399))</f>
        <v>0</v>
      </c>
      <c r="AF682" s="669">
        <f>IF(OR('1C TSsoustraitance'!$D399="",'1C TSsoustraitance'!$E399="OUI",'1C TSsoustraitance'!$AP399=0),0,(('1C TSsoustraitance'!$AJ399)/'1C TSsoustraitance'!$AP399))</f>
        <v>0</v>
      </c>
      <c r="AG682" s="669">
        <f>IF(OR('1C TSsoustraitance'!$D399="",'1C TSsoustraitance'!$E399="OUI",'1C TSsoustraitance'!$AP399=0),0,(('1C TSsoustraitance'!$AK399)/'1C TSsoustraitance'!$AP399))</f>
        <v>0</v>
      </c>
      <c r="AH682" s="669">
        <f>IF(OR('1C TSsoustraitance'!$D399="",'1C TSsoustraitance'!$E399="OUI",'1C TSsoustraitance'!$AP399=0),0,(('1C TSsoustraitance'!$AL399)/'1C TSsoustraitance'!$AP399))</f>
        <v>0</v>
      </c>
      <c r="AI682" s="669">
        <f>IF(OR('1C TSsoustraitance'!$D399="",'1C TSsoustraitance'!$E399="OUI",'1C TSsoustraitance'!$AP399=0),0,(('1C TSsoustraitance'!$AM399)/'1C TSsoustraitance'!$AP399))</f>
        <v>0</v>
      </c>
      <c r="AJ682" s="669">
        <f>IF(OR('1C TSsoustraitance'!$D399="",'1C TSsoustraitance'!$E399="OUI",'1C TSsoustraitance'!$AP399=0),0,(('1C TSsoustraitance'!$AN399)/'1C TSsoustraitance'!$AP399))</f>
        <v>0</v>
      </c>
      <c r="AK682" s="669">
        <f t="shared" si="156"/>
        <v>0</v>
      </c>
      <c r="AL682" s="668">
        <f t="shared" si="157"/>
        <v>0</v>
      </c>
      <c r="AM682" s="670">
        <f>IF(Tableau7[[#This Row],[N° pièce]]="",0,(Tableau7[[#This Row],[hors TVA]]+(Tableau7[[#This Row],[hors TVA]]*Tableau7[[#This Row],[Taux TVA]])-(Tableau7[[#This Row],[hors TVA]]*Tableau7[[#This Row],[Taux TVA]]*Tableau7[[#This Row],[Régime TVA: Récupération]]))*Tableau7[[#This Row],[Type 1]])</f>
        <v>0</v>
      </c>
      <c r="AN682" s="670">
        <f>IF(Tableau7[[#This Row],[N° pièce]]="",0,IF($K$2="pôle",((Tableau7[[#This Row],[hors TVA]]+(Tableau7[[#This Row],[hors TVA]]*Tableau7[[#This Row],[Taux TVA]])-(Tableau7[[#This Row],[hors TVA]]*Tableau7[[#This Row],[Taux TVA]]*Tableau7[[#This Row],[Régime TVA: Récupération]]))*Tableau7[[#This Row],[Type 2]]),0))</f>
        <v>0</v>
      </c>
      <c r="AO682" s="670">
        <f t="shared" si="159"/>
        <v>0</v>
      </c>
      <c r="AP682" s="255">
        <f t="shared" si="158"/>
        <v>0</v>
      </c>
      <c r="AQ682" s="506">
        <f t="shared" si="160"/>
        <v>0</v>
      </c>
      <c r="AR682" s="671"/>
      <c r="AS682" s="512"/>
      <c r="AT682" s="513" t="str">
        <f>IF(('1C TSsoustraitance'!AP399*FICHE!C$14&lt;J682),"Forfait limité à "&amp;FICHE!C$14&amp;"€/jour","")</f>
        <v/>
      </c>
      <c r="AU682" s="797"/>
      <c r="AV682" s="484"/>
      <c r="AW682" s="484"/>
      <c r="AX682" s="484"/>
      <c r="AY682" s="484"/>
      <c r="AZ682" s="484"/>
      <c r="BA682" s="4"/>
      <c r="BB682" s="4"/>
      <c r="BC682" s="4"/>
      <c r="BD682" s="4"/>
      <c r="BE682" s="4"/>
      <c r="BF682" s="4"/>
      <c r="BG682" s="4"/>
      <c r="BH682" s="4"/>
      <c r="BI682" s="4"/>
      <c r="BJ682" s="4"/>
      <c r="BK682" s="4"/>
      <c r="BL682" s="4"/>
      <c r="BM682" s="4"/>
      <c r="BN682" s="4"/>
      <c r="BO682" s="4"/>
      <c r="BP682" s="4"/>
      <c r="BQ682" s="4"/>
      <c r="BR682" s="4"/>
      <c r="BS682" s="4"/>
      <c r="BT682" s="4"/>
      <c r="BU682" s="4"/>
      <c r="BV682" s="4"/>
      <c r="BW682" s="4"/>
      <c r="BX682" s="4"/>
      <c r="BY682" s="4"/>
      <c r="BZ682" s="4"/>
      <c r="CA682" s="4"/>
      <c r="CB682" s="4"/>
      <c r="CC682" s="4"/>
      <c r="CD682" s="4"/>
      <c r="CE682" s="4"/>
      <c r="CF682" s="4"/>
      <c r="CG682" s="4"/>
      <c r="CH682" s="4"/>
      <c r="CI682" s="4"/>
      <c r="CJ682" s="4"/>
      <c r="CK682" s="4"/>
      <c r="CL682" s="4"/>
      <c r="CM682" s="4"/>
      <c r="CN682" s="4"/>
      <c r="CO682" s="4"/>
      <c r="CP682" s="4"/>
      <c r="CQ682" s="4"/>
      <c r="CR682" s="4"/>
      <c r="CS682" s="4"/>
      <c r="CT682" s="4"/>
      <c r="CU682" s="4"/>
      <c r="CV682" s="4"/>
      <c r="CW682" s="4"/>
      <c r="CX682" s="4"/>
      <c r="CY682" s="4"/>
      <c r="CZ682" s="4"/>
      <c r="DA682" s="4"/>
      <c r="DB682" s="4"/>
      <c r="DC682" s="4"/>
      <c r="DD682" s="4"/>
      <c r="DE682" s="4"/>
      <c r="DF682" s="4"/>
      <c r="DG682" s="4"/>
      <c r="DH682" s="4"/>
      <c r="DI682" s="4"/>
      <c r="DJ682" s="4"/>
      <c r="DK682" s="4"/>
      <c r="DL682" s="4"/>
      <c r="DM682" s="4"/>
      <c r="DN682" s="4"/>
      <c r="DO682" s="4"/>
      <c r="DP682" s="4"/>
      <c r="DQ682" s="4"/>
      <c r="DR682" s="4"/>
      <c r="DS682" s="4"/>
      <c r="DT682" s="4"/>
      <c r="DU682" s="4"/>
      <c r="DV682" s="4"/>
      <c r="DW682" s="4"/>
      <c r="DX682" s="4"/>
      <c r="DY682" s="4"/>
      <c r="DZ682" s="4"/>
      <c r="EA682" s="4"/>
      <c r="EB682" s="4"/>
      <c r="EC682" s="4"/>
      <c r="ED682" s="4"/>
      <c r="EE682" s="4"/>
      <c r="EF682" s="4"/>
      <c r="EG682" s="4"/>
      <c r="EH682" s="4"/>
      <c r="EI682" s="4"/>
      <c r="EJ682" s="4"/>
      <c r="EK682" s="4"/>
      <c r="EL682" s="4"/>
      <c r="EM682" s="4"/>
      <c r="EN682" s="4"/>
      <c r="EO682" s="4"/>
      <c r="EP682" s="4"/>
      <c r="EQ682" s="4"/>
      <c r="ER682" s="4"/>
      <c r="ES682" s="4"/>
      <c r="ET682" s="4"/>
      <c r="EU682" s="4"/>
      <c r="EV682" s="4"/>
      <c r="EW682" s="4"/>
      <c r="EX682" s="4"/>
      <c r="EY682" s="4"/>
      <c r="EZ682" s="4"/>
      <c r="FA682" s="4"/>
      <c r="FB682" s="4"/>
      <c r="FC682" s="4"/>
      <c r="FD682" s="4"/>
      <c r="FE682" s="4"/>
      <c r="FF682" s="4"/>
      <c r="FG682" s="4"/>
      <c r="FH682" s="4"/>
      <c r="FI682" s="4"/>
      <c r="FJ682" s="4"/>
      <c r="FK682" s="4"/>
      <c r="FL682" s="4"/>
      <c r="FM682" s="4"/>
      <c r="FN682" s="4"/>
      <c r="FO682" s="4"/>
      <c r="FP682" s="4"/>
      <c r="FQ682" s="4"/>
      <c r="FR682" s="4"/>
      <c r="FS682" s="4"/>
      <c r="FT682" s="4"/>
      <c r="FU682" s="4"/>
      <c r="FV682" s="4"/>
      <c r="FW682" s="4"/>
      <c r="FX682" s="4"/>
      <c r="FY682" s="4"/>
      <c r="FZ682" s="4"/>
      <c r="GA682" s="4"/>
      <c r="GB682" s="4"/>
      <c r="GC682" s="4"/>
      <c r="GD682" s="4"/>
      <c r="GE682" s="4"/>
      <c r="GF682" s="4"/>
      <c r="GG682" s="4"/>
      <c r="GH682" s="4"/>
      <c r="GI682" s="4"/>
      <c r="GJ682" s="4"/>
      <c r="GK682" s="4"/>
      <c r="GL682" s="4"/>
      <c r="GM682" s="4"/>
      <c r="GN682" s="4"/>
      <c r="GO682" s="4"/>
      <c r="GP682" s="4"/>
      <c r="GQ682" s="4"/>
      <c r="GR682" s="4"/>
      <c r="GS682" s="4"/>
      <c r="GT682" s="4"/>
      <c r="GU682" s="4"/>
      <c r="GV682" s="4"/>
      <c r="GW682" s="4"/>
      <c r="GX682" s="4"/>
      <c r="GY682" s="4"/>
      <c r="GZ682" s="4"/>
      <c r="HA682" s="4"/>
      <c r="HB682" s="4"/>
      <c r="HC682" s="4"/>
    </row>
    <row r="683" spans="1:211" s="380" customFormat="1" ht="13.9" customHeight="1">
      <c r="A683" s="828" t="str">
        <f>IF('1C TSsoustraitance'!$A400&lt;&gt;0,'1C TSsoustraitance'!$A400,"")</f>
        <v/>
      </c>
      <c r="B683" s="530"/>
      <c r="C683" s="513" t="str">
        <f>IF('1C TSsoustraitance'!$A400&lt;&gt;0,'1C TSsoustraitance'!$B400,"")</f>
        <v/>
      </c>
      <c r="D683" s="513" t="str">
        <f>IF('1C TSsoustraitance'!$A400&lt;&gt;0,'1C TSsoustraitance'!$C400,"")</f>
        <v/>
      </c>
      <c r="E683" s="684"/>
      <c r="F683" s="685"/>
      <c r="G683" s="666">
        <f>'1C TSsoustraitance'!$D400</f>
        <v>0</v>
      </c>
      <c r="H683" s="533">
        <v>0.21</v>
      </c>
      <c r="I683" s="533">
        <v>1</v>
      </c>
      <c r="J683" s="534"/>
      <c r="K683" s="667">
        <f t="shared" si="155"/>
        <v>0</v>
      </c>
      <c r="L683" s="668">
        <f>IF(OR('1C TSsoustraitance'!$D400="",'1C TSsoustraitance'!$AP400=0),0,IF(AND('1C TSsoustraitance'!$D400&lt;&gt;"",$K$2="Pôle",'1C TSsoustraitance'!$E400="OUI"),(('1C TSsoustraitance'!$F400+'1C TSsoustraitance'!$G400+'1C TSsoustraitance'!$H400+'1C TSsoustraitance'!$I400+'1C TSsoustraitance'!$M400)/'1C TSsoustraitance'!$R400),IF(AND('1C TSsoustraitance'!$D400&lt;&gt;"",$K$2="Pôle",'1C TSsoustraitance'!$E400="NON"),(('1C TSsoustraitance'!$F400+'1C TSsoustraitance'!$G400+'1C TSsoustraitance'!$H400+'1C TSsoustraitance'!$I400+'1C TSsoustraitance'!$M400)/'1C TSsoustraitance'!$AP400),IF(AND('1C TSsoustraitance'!$D400&lt;&gt;"",$K$2&lt;&gt;"Pôle",'1C TSsoustraitance'!$E400="OUI"),(('1C TSsoustraitance'!$F400+'1C TSsoustraitance'!$G400+'1C TSsoustraitance'!$H400+'1C TSsoustraitance'!$I400+'1C TSsoustraitance'!$J400+'1C TSsoustraitance'!$K400+'1C TSsoustraitance'!$L400+'1C TSsoustraitance'!$M400+'1C TSsoustraitance'!$N400+'1C TSsoustraitance'!$O400+'1C TSsoustraitance'!$P400+'1C TSsoustraitance'!$Q400)/'1C TSsoustraitance'!$R400),IF(AND('1C TSsoustraitance'!$D400&lt;&gt;"",$K$2&lt;&gt;"Pôle",'1C TSsoustraitance'!$E400="NON"),(('1C TSsoustraitance'!$F400+'1C TSsoustraitance'!$G400+'1C TSsoustraitance'!$H400+'1C TSsoustraitance'!$I400+'1C TSsoustraitance'!$J400+'1C TSsoustraitance'!$K400+'1C TSsoustraitance'!$L400+'1C TSsoustraitance'!$M400+'1C TSsoustraitance'!$N400+'1C TSsoustraitance'!$O400+'1C TSsoustraitance'!$P400+'1C TSsoustraitance'!$Q400))/'1C TSsoustraitance'!$AP400)))))</f>
        <v>0</v>
      </c>
      <c r="M683" s="668">
        <f>IF(OR('1C TSsoustraitance'!$D400="",'1C TSsoustraitance'!AP$13=0),0,IF(AND('1C TSsoustraitance'!$D400&lt;&gt;"",$K$2="Pôle",'1C TSsoustraitance'!$E400="OUI"),(('1C TSsoustraitance'!$J400+'1C TSsoustraitance'!$K400+'1C TSsoustraitance'!$L400)/'1C TSsoustraitance'!$R400),IF(AND('1C TSsoustraitance'!$D400&lt;&gt;"",$K$2="Pôle",'1C TSsoustraitance'!$E400="NON"),(('1C TSsoustraitance'!$J400+'1C TSsoustraitance'!$K400+'1C TSsoustraitance'!$L400)/'1C TSsoustraitance'!$AP400),IF(AND('1C TSsoustraitance'!$D400&lt;&gt;"",$K$2&lt;&gt;"Pôle"),0))))</f>
        <v>0</v>
      </c>
      <c r="N683" s="668">
        <f t="shared" si="153"/>
        <v>0</v>
      </c>
      <c r="O683" s="669">
        <f>IF(OR('1C TSsoustraitance'!$D400="",'1C TSsoustraitance'!$E400="OUI",'1C TSsoustraitance'!$AP400=0),0,(('1C TSsoustraitance'!$S400)/'1C TSsoustraitance'!$AP400))</f>
        <v>0</v>
      </c>
      <c r="P683" s="669">
        <f>IF(OR('1C TSsoustraitance'!$D400="",'1C TSsoustraitance'!$E400="OUI",'1C TSsoustraitance'!$AP400=0),0,(('1C TSsoustraitance'!$T400)/'1C TSsoustraitance'!$AP400))</f>
        <v>0</v>
      </c>
      <c r="Q683" s="669">
        <f>IF(OR('1C TSsoustraitance'!$D400="",'1C TSsoustraitance'!$E400="OUI",'1C TSsoustraitance'!$AP400=0),0,(('1C TSsoustraitance'!$U400)/'1C TSsoustraitance'!$AP400))</f>
        <v>0</v>
      </c>
      <c r="R683" s="669">
        <f>IF(OR('1C TSsoustraitance'!$D400="",'1C TSsoustraitance'!$E400="OUI",'1C TSsoustraitance'!$AP400=0),0,(('1C TSsoustraitance'!$V400)/'1C TSsoustraitance'!$AP400))</f>
        <v>0</v>
      </c>
      <c r="S683" s="669">
        <f>IF(OR('1C TSsoustraitance'!$D400="",'1C TSsoustraitance'!$E400="OUI",'1C TSsoustraitance'!$AP400=0),0,(('1C TSsoustraitance'!$W400)/'1C TSsoustraitance'!$AP400))</f>
        <v>0</v>
      </c>
      <c r="T683" s="669">
        <f>IF(OR('1C TSsoustraitance'!$D400="",'1C TSsoustraitance'!$E400="OUI",'1C TSsoustraitance'!$AP400=0),0,(('1C TSsoustraitance'!$X400)/'1C TSsoustraitance'!$AP400))</f>
        <v>0</v>
      </c>
      <c r="U683" s="669">
        <f>IF(OR('1C TSsoustraitance'!$D400="",'1C TSsoustraitance'!$E400="OUI",'1C TSsoustraitance'!$AP400=0),0,(('1C TSsoustraitance'!$Y400)/'1C TSsoustraitance'!$AP400))</f>
        <v>0</v>
      </c>
      <c r="V683" s="669">
        <f>IF(OR('1C TSsoustraitance'!$D400="",'1C TSsoustraitance'!$E400="OUI",'1C TSsoustraitance'!$AP400=0),0,(('1C TSsoustraitance'!$Z400)/'1C TSsoustraitance'!$AP400))</f>
        <v>0</v>
      </c>
      <c r="W683" s="669">
        <f>IF(OR('1C TSsoustraitance'!$D400="",'1C TSsoustraitance'!$E400="OUI",'1C TSsoustraitance'!$AP400=0),0,(('1C TSsoustraitance'!$AA400)/'1C TSsoustraitance'!$AP400))</f>
        <v>0</v>
      </c>
      <c r="X683" s="669">
        <f>IF(OR('1C TSsoustraitance'!$D400="",'1C TSsoustraitance'!$E400="OUI",'1C TSsoustraitance'!$AP400=0),0,(('1C TSsoustraitance'!$AB400)/'1C TSsoustraitance'!$AP400))</f>
        <v>0</v>
      </c>
      <c r="Y683" s="669">
        <f>IF(OR('1C TSsoustraitance'!$D400="",'1C TSsoustraitance'!$E400="OUI",'1C TSsoustraitance'!$AP400=0),0,(('1C TSsoustraitance'!$AC400)/'1C TSsoustraitance'!$AP400))</f>
        <v>0</v>
      </c>
      <c r="Z683" s="669">
        <f>IF(OR('1C TSsoustraitance'!$D400="",'1C TSsoustraitance'!$E400="OUI",'1C TSsoustraitance'!$AP400=0),0,(('1C TSsoustraitance'!$AD400)/'1C TSsoustraitance'!$AP400))</f>
        <v>0</v>
      </c>
      <c r="AA683" s="669">
        <f>IF(OR('1C TSsoustraitance'!$D400="",'1C TSsoustraitance'!$E400="OUI",'1C TSsoustraitance'!$AP400=0),0,(('1C TSsoustraitance'!$AE400)/'1C TSsoustraitance'!$AP400))</f>
        <v>0</v>
      </c>
      <c r="AB683" s="669">
        <f>IF(OR('1C TSsoustraitance'!$D400="",'1C TSsoustraitance'!$E400="OUI",'1C TSsoustraitance'!$AP400=0),0,(('1C TSsoustraitance'!$AF400)/'1C TSsoustraitance'!$AP400))</f>
        <v>0</v>
      </c>
      <c r="AC683" s="669">
        <f>IF(OR('1C TSsoustraitance'!$D400="",'1C TSsoustraitance'!$E400="OUI",'1C TSsoustraitance'!$AP400=0),0,(('1C TSsoustraitance'!$AG400)/'1C TSsoustraitance'!$AP400))</f>
        <v>0</v>
      </c>
      <c r="AD683" s="669">
        <f>IF(OR('1C TSsoustraitance'!$D400="",'1C TSsoustraitance'!$E400="OUI",'1C TSsoustraitance'!$AP400=0),0,(('1C TSsoustraitance'!$AH400)/'1C TSsoustraitance'!$AP400))</f>
        <v>0</v>
      </c>
      <c r="AE683" s="669">
        <f>IF(OR('1C TSsoustraitance'!$D400="",'1C TSsoustraitance'!$E400="OUI",'1C TSsoustraitance'!$AP400=0),0,(('1C TSsoustraitance'!$AI400)/'1C TSsoustraitance'!$AP400))</f>
        <v>0</v>
      </c>
      <c r="AF683" s="669">
        <f>IF(OR('1C TSsoustraitance'!$D400="",'1C TSsoustraitance'!$E400="OUI",'1C TSsoustraitance'!$AP400=0),0,(('1C TSsoustraitance'!$AJ400)/'1C TSsoustraitance'!$AP400))</f>
        <v>0</v>
      </c>
      <c r="AG683" s="669">
        <f>IF(OR('1C TSsoustraitance'!$D400="",'1C TSsoustraitance'!$E400="OUI",'1C TSsoustraitance'!$AP400=0),0,(('1C TSsoustraitance'!$AK400)/'1C TSsoustraitance'!$AP400))</f>
        <v>0</v>
      </c>
      <c r="AH683" s="669">
        <f>IF(OR('1C TSsoustraitance'!$D400="",'1C TSsoustraitance'!$E400="OUI",'1C TSsoustraitance'!$AP400=0),0,(('1C TSsoustraitance'!$AL400)/'1C TSsoustraitance'!$AP400))</f>
        <v>0</v>
      </c>
      <c r="AI683" s="669">
        <f>IF(OR('1C TSsoustraitance'!$D400="",'1C TSsoustraitance'!$E400="OUI",'1C TSsoustraitance'!$AP400=0),0,(('1C TSsoustraitance'!$AM400)/'1C TSsoustraitance'!$AP400))</f>
        <v>0</v>
      </c>
      <c r="AJ683" s="669">
        <f>IF(OR('1C TSsoustraitance'!$D400="",'1C TSsoustraitance'!$E400="OUI",'1C TSsoustraitance'!$AP400=0),0,(('1C TSsoustraitance'!$AN400)/'1C TSsoustraitance'!$AP400))</f>
        <v>0</v>
      </c>
      <c r="AK683" s="669">
        <f t="shared" si="156"/>
        <v>0</v>
      </c>
      <c r="AL683" s="668">
        <f t="shared" si="157"/>
        <v>0</v>
      </c>
      <c r="AM683" s="670">
        <f>IF(Tableau7[[#This Row],[N° pièce]]="",0,(Tableau7[[#This Row],[hors TVA]]+(Tableau7[[#This Row],[hors TVA]]*Tableau7[[#This Row],[Taux TVA]])-(Tableau7[[#This Row],[hors TVA]]*Tableau7[[#This Row],[Taux TVA]]*Tableau7[[#This Row],[Régime TVA: Récupération]]))*Tableau7[[#This Row],[Type 1]])</f>
        <v>0</v>
      </c>
      <c r="AN683" s="670">
        <f>IF(Tableau7[[#This Row],[N° pièce]]="",0,IF($K$2="pôle",((Tableau7[[#This Row],[hors TVA]]+(Tableau7[[#This Row],[hors TVA]]*Tableau7[[#This Row],[Taux TVA]])-(Tableau7[[#This Row],[hors TVA]]*Tableau7[[#This Row],[Taux TVA]]*Tableau7[[#This Row],[Régime TVA: Récupération]]))*Tableau7[[#This Row],[Type 2]]),0))</f>
        <v>0</v>
      </c>
      <c r="AO683" s="670">
        <f t="shared" si="159"/>
        <v>0</v>
      </c>
      <c r="AP683" s="255">
        <f t="shared" si="158"/>
        <v>0</v>
      </c>
      <c r="AQ683" s="506">
        <f t="shared" si="160"/>
        <v>0</v>
      </c>
      <c r="AR683" s="671"/>
      <c r="AS683" s="512"/>
      <c r="AT683" s="513" t="str">
        <f>IF(('1C TSsoustraitance'!AP400*FICHE!C$14&lt;J683),"Forfait limité à "&amp;FICHE!C$14&amp;"€/jour","")</f>
        <v/>
      </c>
      <c r="AU683" s="797"/>
      <c r="AV683" s="484"/>
      <c r="AW683" s="484"/>
      <c r="AX683" s="484"/>
      <c r="AY683" s="484"/>
      <c r="AZ683" s="484"/>
      <c r="BA683" s="4"/>
      <c r="BB683" s="4"/>
      <c r="BC683" s="4"/>
      <c r="BD683" s="4"/>
      <c r="BE683" s="4"/>
      <c r="BF683" s="4"/>
      <c r="BG683" s="4"/>
      <c r="BH683" s="4"/>
      <c r="BI683" s="4"/>
      <c r="BJ683" s="4"/>
      <c r="BK683" s="4"/>
      <c r="BL683" s="4"/>
      <c r="BM683" s="4"/>
      <c r="BN683" s="4"/>
      <c r="BO683" s="4"/>
      <c r="BP683" s="4"/>
      <c r="BQ683" s="4"/>
      <c r="BR683" s="4"/>
      <c r="BS683" s="4"/>
      <c r="BT683" s="4"/>
      <c r="BU683" s="4"/>
      <c r="BV683" s="4"/>
      <c r="BW683" s="4"/>
      <c r="BX683" s="4"/>
      <c r="BY683" s="4"/>
      <c r="BZ683" s="4"/>
      <c r="CA683" s="4"/>
      <c r="CB683" s="4"/>
      <c r="CC683" s="4"/>
      <c r="CD683" s="4"/>
      <c r="CE683" s="4"/>
      <c r="CF683" s="4"/>
      <c r="CG683" s="4"/>
      <c r="CH683" s="4"/>
      <c r="CI683" s="4"/>
      <c r="CJ683" s="4"/>
      <c r="CK683" s="4"/>
      <c r="CL683" s="4"/>
      <c r="CM683" s="4"/>
      <c r="CN683" s="4"/>
      <c r="CO683" s="4"/>
      <c r="CP683" s="4"/>
      <c r="CQ683" s="4"/>
      <c r="CR683" s="4"/>
      <c r="CS683" s="4"/>
      <c r="CT683" s="4"/>
      <c r="CU683" s="4"/>
      <c r="CV683" s="4"/>
      <c r="CW683" s="4"/>
      <c r="CX683" s="4"/>
      <c r="CY683" s="4"/>
      <c r="CZ683" s="4"/>
      <c r="DA683" s="4"/>
      <c r="DB683" s="4"/>
      <c r="DC683" s="4"/>
      <c r="DD683" s="4"/>
      <c r="DE683" s="4"/>
      <c r="DF683" s="4"/>
      <c r="DG683" s="4"/>
      <c r="DH683" s="4"/>
      <c r="DI683" s="4"/>
      <c r="DJ683" s="4"/>
      <c r="DK683" s="4"/>
      <c r="DL683" s="4"/>
      <c r="DM683" s="4"/>
      <c r="DN683" s="4"/>
      <c r="DO683" s="4"/>
      <c r="DP683" s="4"/>
      <c r="DQ683" s="4"/>
      <c r="DR683" s="4"/>
      <c r="DS683" s="4"/>
      <c r="DT683" s="4"/>
      <c r="DU683" s="4"/>
      <c r="DV683" s="4"/>
      <c r="DW683" s="4"/>
      <c r="DX683" s="4"/>
      <c r="DY683" s="4"/>
      <c r="DZ683" s="4"/>
      <c r="EA683" s="4"/>
      <c r="EB683" s="4"/>
      <c r="EC683" s="4"/>
      <c r="ED683" s="4"/>
      <c r="EE683" s="4"/>
      <c r="EF683" s="4"/>
      <c r="EG683" s="4"/>
      <c r="EH683" s="4"/>
      <c r="EI683" s="4"/>
      <c r="EJ683" s="4"/>
      <c r="EK683" s="4"/>
      <c r="EL683" s="4"/>
      <c r="EM683" s="4"/>
      <c r="EN683" s="4"/>
      <c r="EO683" s="4"/>
      <c r="EP683" s="4"/>
      <c r="EQ683" s="4"/>
      <c r="ER683" s="4"/>
      <c r="ES683" s="4"/>
      <c r="ET683" s="4"/>
      <c r="EU683" s="4"/>
      <c r="EV683" s="4"/>
      <c r="EW683" s="4"/>
      <c r="EX683" s="4"/>
      <c r="EY683" s="4"/>
      <c r="EZ683" s="4"/>
      <c r="FA683" s="4"/>
      <c r="FB683" s="4"/>
      <c r="FC683" s="4"/>
      <c r="FD683" s="4"/>
      <c r="FE683" s="4"/>
      <c r="FF683" s="4"/>
      <c r="FG683" s="4"/>
      <c r="FH683" s="4"/>
      <c r="FI683" s="4"/>
      <c r="FJ683" s="4"/>
      <c r="FK683" s="4"/>
      <c r="FL683" s="4"/>
      <c r="FM683" s="4"/>
      <c r="FN683" s="4"/>
      <c r="FO683" s="4"/>
      <c r="FP683" s="4"/>
      <c r="FQ683" s="4"/>
      <c r="FR683" s="4"/>
      <c r="FS683" s="4"/>
      <c r="FT683" s="4"/>
      <c r="FU683" s="4"/>
      <c r="FV683" s="4"/>
      <c r="FW683" s="4"/>
      <c r="FX683" s="4"/>
      <c r="FY683" s="4"/>
      <c r="FZ683" s="4"/>
      <c r="GA683" s="4"/>
      <c r="GB683" s="4"/>
      <c r="GC683" s="4"/>
      <c r="GD683" s="4"/>
      <c r="GE683" s="4"/>
      <c r="GF683" s="4"/>
      <c r="GG683" s="4"/>
      <c r="GH683" s="4"/>
      <c r="GI683" s="4"/>
      <c r="GJ683" s="4"/>
      <c r="GK683" s="4"/>
      <c r="GL683" s="4"/>
      <c r="GM683" s="4"/>
      <c r="GN683" s="4"/>
      <c r="GO683" s="4"/>
      <c r="GP683" s="4"/>
      <c r="GQ683" s="4"/>
      <c r="GR683" s="4"/>
      <c r="GS683" s="4"/>
      <c r="GT683" s="4"/>
      <c r="GU683" s="4"/>
      <c r="GV683" s="4"/>
      <c r="GW683" s="4"/>
      <c r="GX683" s="4"/>
      <c r="GY683" s="4"/>
      <c r="GZ683" s="4"/>
      <c r="HA683" s="4"/>
      <c r="HB683" s="4"/>
      <c r="HC683" s="4"/>
    </row>
    <row r="684" spans="1:211" s="380" customFormat="1" ht="13.9" customHeight="1">
      <c r="A684" s="828" t="str">
        <f>IF('1C TSsoustraitance'!$A401&lt;&gt;0,'1C TSsoustraitance'!$A401,"")</f>
        <v/>
      </c>
      <c r="B684" s="530"/>
      <c r="C684" s="513" t="str">
        <f>IF('1C TSsoustraitance'!$A401&lt;&gt;0,'1C TSsoustraitance'!$B401,"")</f>
        <v/>
      </c>
      <c r="D684" s="513" t="str">
        <f>IF('1C TSsoustraitance'!$A401&lt;&gt;0,'1C TSsoustraitance'!$C401,"")</f>
        <v/>
      </c>
      <c r="E684" s="684"/>
      <c r="F684" s="685"/>
      <c r="G684" s="666">
        <f>'1C TSsoustraitance'!$D401</f>
        <v>0</v>
      </c>
      <c r="H684" s="533">
        <v>0.21</v>
      </c>
      <c r="I684" s="533">
        <v>1</v>
      </c>
      <c r="J684" s="534"/>
      <c r="K684" s="667">
        <f t="shared" si="155"/>
        <v>0</v>
      </c>
      <c r="L684" s="668">
        <f>IF(OR('1C TSsoustraitance'!$D401="",'1C TSsoustraitance'!$AP401=0),0,IF(AND('1C TSsoustraitance'!$D401&lt;&gt;"",$K$2="Pôle",'1C TSsoustraitance'!$E401="OUI"),(('1C TSsoustraitance'!$F401+'1C TSsoustraitance'!$G401+'1C TSsoustraitance'!$H401+'1C TSsoustraitance'!$I401+'1C TSsoustraitance'!$M401)/'1C TSsoustraitance'!$R401),IF(AND('1C TSsoustraitance'!$D401&lt;&gt;"",$K$2="Pôle",'1C TSsoustraitance'!$E401="NON"),(('1C TSsoustraitance'!$F401+'1C TSsoustraitance'!$G401+'1C TSsoustraitance'!$H401+'1C TSsoustraitance'!$I401+'1C TSsoustraitance'!$M401)/'1C TSsoustraitance'!$AP401),IF(AND('1C TSsoustraitance'!$D401&lt;&gt;"",$K$2&lt;&gt;"Pôle",'1C TSsoustraitance'!$E401="OUI"),(('1C TSsoustraitance'!$F401+'1C TSsoustraitance'!$G401+'1C TSsoustraitance'!$H401+'1C TSsoustraitance'!$I401+'1C TSsoustraitance'!$J401+'1C TSsoustraitance'!$K401+'1C TSsoustraitance'!$L401+'1C TSsoustraitance'!$M401+'1C TSsoustraitance'!$N401+'1C TSsoustraitance'!$O401+'1C TSsoustraitance'!$P401+'1C TSsoustraitance'!$Q401)/'1C TSsoustraitance'!$R401),IF(AND('1C TSsoustraitance'!$D401&lt;&gt;"",$K$2&lt;&gt;"Pôle",'1C TSsoustraitance'!$E401="NON"),(('1C TSsoustraitance'!$F401+'1C TSsoustraitance'!$G401+'1C TSsoustraitance'!$H401+'1C TSsoustraitance'!$I401+'1C TSsoustraitance'!$J401+'1C TSsoustraitance'!$K401+'1C TSsoustraitance'!$L401+'1C TSsoustraitance'!$M401+'1C TSsoustraitance'!$N401+'1C TSsoustraitance'!$O401+'1C TSsoustraitance'!$P401+'1C TSsoustraitance'!$Q401))/'1C TSsoustraitance'!$AP401)))))</f>
        <v>0</v>
      </c>
      <c r="M684" s="668">
        <f>IF(OR('1C TSsoustraitance'!$D401="",'1C TSsoustraitance'!AP$13=0),0,IF(AND('1C TSsoustraitance'!$D401&lt;&gt;"",$K$2="Pôle",'1C TSsoustraitance'!$E401="OUI"),(('1C TSsoustraitance'!$J401+'1C TSsoustraitance'!$K401+'1C TSsoustraitance'!$L401)/'1C TSsoustraitance'!$R401),IF(AND('1C TSsoustraitance'!$D401&lt;&gt;"",$K$2="Pôle",'1C TSsoustraitance'!$E401="NON"),(('1C TSsoustraitance'!$J401+'1C TSsoustraitance'!$K401+'1C TSsoustraitance'!$L401)/'1C TSsoustraitance'!$AP401),IF(AND('1C TSsoustraitance'!$D401&lt;&gt;"",$K$2&lt;&gt;"Pôle"),0))))</f>
        <v>0</v>
      </c>
      <c r="N684" s="668">
        <f t="shared" si="153"/>
        <v>0</v>
      </c>
      <c r="O684" s="669">
        <f>IF(OR('1C TSsoustraitance'!$D401="",'1C TSsoustraitance'!$E401="OUI",'1C TSsoustraitance'!$AP401=0),0,(('1C TSsoustraitance'!$S401)/'1C TSsoustraitance'!$AP401))</f>
        <v>0</v>
      </c>
      <c r="P684" s="669">
        <f>IF(OR('1C TSsoustraitance'!$D401="",'1C TSsoustraitance'!$E401="OUI",'1C TSsoustraitance'!$AP401=0),0,(('1C TSsoustraitance'!$T401)/'1C TSsoustraitance'!$AP401))</f>
        <v>0</v>
      </c>
      <c r="Q684" s="669">
        <f>IF(OR('1C TSsoustraitance'!$D401="",'1C TSsoustraitance'!$E401="OUI",'1C TSsoustraitance'!$AP401=0),0,(('1C TSsoustraitance'!$U401)/'1C TSsoustraitance'!$AP401))</f>
        <v>0</v>
      </c>
      <c r="R684" s="669">
        <f>IF(OR('1C TSsoustraitance'!$D401="",'1C TSsoustraitance'!$E401="OUI",'1C TSsoustraitance'!$AP401=0),0,(('1C TSsoustraitance'!$V401)/'1C TSsoustraitance'!$AP401))</f>
        <v>0</v>
      </c>
      <c r="S684" s="669">
        <f>IF(OR('1C TSsoustraitance'!$D401="",'1C TSsoustraitance'!$E401="OUI",'1C TSsoustraitance'!$AP401=0),0,(('1C TSsoustraitance'!$W401)/'1C TSsoustraitance'!$AP401))</f>
        <v>0</v>
      </c>
      <c r="T684" s="669">
        <f>IF(OR('1C TSsoustraitance'!$D401="",'1C TSsoustraitance'!$E401="OUI",'1C TSsoustraitance'!$AP401=0),0,(('1C TSsoustraitance'!$X401)/'1C TSsoustraitance'!$AP401))</f>
        <v>0</v>
      </c>
      <c r="U684" s="669">
        <f>IF(OR('1C TSsoustraitance'!$D401="",'1C TSsoustraitance'!$E401="OUI",'1C TSsoustraitance'!$AP401=0),0,(('1C TSsoustraitance'!$Y401)/'1C TSsoustraitance'!$AP401))</f>
        <v>0</v>
      </c>
      <c r="V684" s="669">
        <f>IF(OR('1C TSsoustraitance'!$D401="",'1C TSsoustraitance'!$E401="OUI",'1C TSsoustraitance'!$AP401=0),0,(('1C TSsoustraitance'!$Z401)/'1C TSsoustraitance'!$AP401))</f>
        <v>0</v>
      </c>
      <c r="W684" s="669">
        <f>IF(OR('1C TSsoustraitance'!$D401="",'1C TSsoustraitance'!$E401="OUI",'1C TSsoustraitance'!$AP401=0),0,(('1C TSsoustraitance'!$AA401)/'1C TSsoustraitance'!$AP401))</f>
        <v>0</v>
      </c>
      <c r="X684" s="669">
        <f>IF(OR('1C TSsoustraitance'!$D401="",'1C TSsoustraitance'!$E401="OUI",'1C TSsoustraitance'!$AP401=0),0,(('1C TSsoustraitance'!$AB401)/'1C TSsoustraitance'!$AP401))</f>
        <v>0</v>
      </c>
      <c r="Y684" s="669">
        <f>IF(OR('1C TSsoustraitance'!$D401="",'1C TSsoustraitance'!$E401="OUI",'1C TSsoustraitance'!$AP401=0),0,(('1C TSsoustraitance'!$AC401)/'1C TSsoustraitance'!$AP401))</f>
        <v>0</v>
      </c>
      <c r="Z684" s="669">
        <f>IF(OR('1C TSsoustraitance'!$D401="",'1C TSsoustraitance'!$E401="OUI",'1C TSsoustraitance'!$AP401=0),0,(('1C TSsoustraitance'!$AD401)/'1C TSsoustraitance'!$AP401))</f>
        <v>0</v>
      </c>
      <c r="AA684" s="669">
        <f>IF(OR('1C TSsoustraitance'!$D401="",'1C TSsoustraitance'!$E401="OUI",'1C TSsoustraitance'!$AP401=0),0,(('1C TSsoustraitance'!$AE401)/'1C TSsoustraitance'!$AP401))</f>
        <v>0</v>
      </c>
      <c r="AB684" s="669">
        <f>IF(OR('1C TSsoustraitance'!$D401="",'1C TSsoustraitance'!$E401="OUI",'1C TSsoustraitance'!$AP401=0),0,(('1C TSsoustraitance'!$AF401)/'1C TSsoustraitance'!$AP401))</f>
        <v>0</v>
      </c>
      <c r="AC684" s="669">
        <f>IF(OR('1C TSsoustraitance'!$D401="",'1C TSsoustraitance'!$E401="OUI",'1C TSsoustraitance'!$AP401=0),0,(('1C TSsoustraitance'!$AG401)/'1C TSsoustraitance'!$AP401))</f>
        <v>0</v>
      </c>
      <c r="AD684" s="669">
        <f>IF(OR('1C TSsoustraitance'!$D401="",'1C TSsoustraitance'!$E401="OUI",'1C TSsoustraitance'!$AP401=0),0,(('1C TSsoustraitance'!$AH401)/'1C TSsoustraitance'!$AP401))</f>
        <v>0</v>
      </c>
      <c r="AE684" s="669">
        <f>IF(OR('1C TSsoustraitance'!$D401="",'1C TSsoustraitance'!$E401="OUI",'1C TSsoustraitance'!$AP401=0),0,(('1C TSsoustraitance'!$AI401)/'1C TSsoustraitance'!$AP401))</f>
        <v>0</v>
      </c>
      <c r="AF684" s="669">
        <f>IF(OR('1C TSsoustraitance'!$D401="",'1C TSsoustraitance'!$E401="OUI",'1C TSsoustraitance'!$AP401=0),0,(('1C TSsoustraitance'!$AJ401)/'1C TSsoustraitance'!$AP401))</f>
        <v>0</v>
      </c>
      <c r="AG684" s="669">
        <f>IF(OR('1C TSsoustraitance'!$D401="",'1C TSsoustraitance'!$E401="OUI",'1C TSsoustraitance'!$AP401=0),0,(('1C TSsoustraitance'!$AK401)/'1C TSsoustraitance'!$AP401))</f>
        <v>0</v>
      </c>
      <c r="AH684" s="669">
        <f>IF(OR('1C TSsoustraitance'!$D401="",'1C TSsoustraitance'!$E401="OUI",'1C TSsoustraitance'!$AP401=0),0,(('1C TSsoustraitance'!$AL401)/'1C TSsoustraitance'!$AP401))</f>
        <v>0</v>
      </c>
      <c r="AI684" s="669">
        <f>IF(OR('1C TSsoustraitance'!$D401="",'1C TSsoustraitance'!$E401="OUI",'1C TSsoustraitance'!$AP401=0),0,(('1C TSsoustraitance'!$AM401)/'1C TSsoustraitance'!$AP401))</f>
        <v>0</v>
      </c>
      <c r="AJ684" s="669">
        <f>IF(OR('1C TSsoustraitance'!$D401="",'1C TSsoustraitance'!$E401="OUI",'1C TSsoustraitance'!$AP401=0),0,(('1C TSsoustraitance'!$AN401)/'1C TSsoustraitance'!$AP401))</f>
        <v>0</v>
      </c>
      <c r="AK684" s="669">
        <f t="shared" si="156"/>
        <v>0</v>
      </c>
      <c r="AL684" s="668">
        <f t="shared" si="157"/>
        <v>0</v>
      </c>
      <c r="AM684" s="670">
        <f>IF(Tableau7[[#This Row],[N° pièce]]="",0,(Tableau7[[#This Row],[hors TVA]]+(Tableau7[[#This Row],[hors TVA]]*Tableau7[[#This Row],[Taux TVA]])-(Tableau7[[#This Row],[hors TVA]]*Tableau7[[#This Row],[Taux TVA]]*Tableau7[[#This Row],[Régime TVA: Récupération]]))*Tableau7[[#This Row],[Type 1]])</f>
        <v>0</v>
      </c>
      <c r="AN684" s="670">
        <f>IF(Tableau7[[#This Row],[N° pièce]]="",0,IF($K$2="pôle",((Tableau7[[#This Row],[hors TVA]]+(Tableau7[[#This Row],[hors TVA]]*Tableau7[[#This Row],[Taux TVA]])-(Tableau7[[#This Row],[hors TVA]]*Tableau7[[#This Row],[Taux TVA]]*Tableau7[[#This Row],[Régime TVA: Récupération]]))*Tableau7[[#This Row],[Type 2]]),0))</f>
        <v>0</v>
      </c>
      <c r="AO684" s="670">
        <f t="shared" si="159"/>
        <v>0</v>
      </c>
      <c r="AP684" s="255">
        <f t="shared" si="158"/>
        <v>0</v>
      </c>
      <c r="AQ684" s="506">
        <f t="shared" si="160"/>
        <v>0</v>
      </c>
      <c r="AR684" s="671"/>
      <c r="AS684" s="512"/>
      <c r="AT684" s="513" t="str">
        <f>IF(('1C TSsoustraitance'!AP401*FICHE!C$14&lt;J684),"Forfait limité à "&amp;FICHE!C$14&amp;"€/jour","")</f>
        <v/>
      </c>
      <c r="AU684" s="797"/>
      <c r="AV684" s="484"/>
      <c r="AW684" s="484"/>
      <c r="AX684" s="484"/>
      <c r="AY684" s="484"/>
      <c r="AZ684" s="484"/>
      <c r="BA684" s="4"/>
      <c r="BB684" s="4"/>
      <c r="BC684" s="4"/>
      <c r="BD684" s="4"/>
      <c r="BE684" s="4"/>
      <c r="BF684" s="4"/>
      <c r="BG684" s="4"/>
      <c r="BH684" s="4"/>
      <c r="BI684" s="4"/>
      <c r="BJ684" s="4"/>
      <c r="BK684" s="4"/>
      <c r="BL684" s="4"/>
      <c r="BM684" s="4"/>
      <c r="BN684" s="4"/>
      <c r="BO684" s="4"/>
      <c r="BP684" s="4"/>
      <c r="BQ684" s="4"/>
      <c r="BR684" s="4"/>
      <c r="BS684" s="4"/>
      <c r="BT684" s="4"/>
      <c r="BU684" s="4"/>
      <c r="BV684" s="4"/>
      <c r="BW684" s="4"/>
      <c r="BX684" s="4"/>
      <c r="BY684" s="4"/>
      <c r="BZ684" s="4"/>
      <c r="CA684" s="4"/>
      <c r="CB684" s="4"/>
      <c r="CC684" s="4"/>
      <c r="CD684" s="4"/>
      <c r="CE684" s="4"/>
      <c r="CF684" s="4"/>
      <c r="CG684" s="4"/>
      <c r="CH684" s="4"/>
      <c r="CI684" s="4"/>
      <c r="CJ684" s="4"/>
      <c r="CK684" s="4"/>
      <c r="CL684" s="4"/>
      <c r="CM684" s="4"/>
      <c r="CN684" s="4"/>
      <c r="CO684" s="4"/>
      <c r="CP684" s="4"/>
      <c r="CQ684" s="4"/>
      <c r="CR684" s="4"/>
      <c r="CS684" s="4"/>
      <c r="CT684" s="4"/>
      <c r="CU684" s="4"/>
      <c r="CV684" s="4"/>
      <c r="CW684" s="4"/>
      <c r="CX684" s="4"/>
      <c r="CY684" s="4"/>
      <c r="CZ684" s="4"/>
      <c r="DA684" s="4"/>
      <c r="DB684" s="4"/>
      <c r="DC684" s="4"/>
      <c r="DD684" s="4"/>
      <c r="DE684" s="4"/>
      <c r="DF684" s="4"/>
      <c r="DG684" s="4"/>
      <c r="DH684" s="4"/>
      <c r="DI684" s="4"/>
      <c r="DJ684" s="4"/>
      <c r="DK684" s="4"/>
      <c r="DL684" s="4"/>
      <c r="DM684" s="4"/>
      <c r="DN684" s="4"/>
      <c r="DO684" s="4"/>
      <c r="DP684" s="4"/>
      <c r="DQ684" s="4"/>
      <c r="DR684" s="4"/>
      <c r="DS684" s="4"/>
      <c r="DT684" s="4"/>
      <c r="DU684" s="4"/>
      <c r="DV684" s="4"/>
      <c r="DW684" s="4"/>
      <c r="DX684" s="4"/>
      <c r="DY684" s="4"/>
      <c r="DZ684" s="4"/>
      <c r="EA684" s="4"/>
      <c r="EB684" s="4"/>
      <c r="EC684" s="4"/>
      <c r="ED684" s="4"/>
      <c r="EE684" s="4"/>
      <c r="EF684" s="4"/>
      <c r="EG684" s="4"/>
      <c r="EH684" s="4"/>
      <c r="EI684" s="4"/>
      <c r="EJ684" s="4"/>
      <c r="EK684" s="4"/>
      <c r="EL684" s="4"/>
      <c r="EM684" s="4"/>
      <c r="EN684" s="4"/>
      <c r="EO684" s="4"/>
      <c r="EP684" s="4"/>
      <c r="EQ684" s="4"/>
      <c r="ER684" s="4"/>
      <c r="ES684" s="4"/>
      <c r="ET684" s="4"/>
      <c r="EU684" s="4"/>
      <c r="EV684" s="4"/>
      <c r="EW684" s="4"/>
      <c r="EX684" s="4"/>
      <c r="EY684" s="4"/>
      <c r="EZ684" s="4"/>
      <c r="FA684" s="4"/>
      <c r="FB684" s="4"/>
      <c r="FC684" s="4"/>
      <c r="FD684" s="4"/>
      <c r="FE684" s="4"/>
      <c r="FF684" s="4"/>
      <c r="FG684" s="4"/>
      <c r="FH684" s="4"/>
      <c r="FI684" s="4"/>
      <c r="FJ684" s="4"/>
      <c r="FK684" s="4"/>
      <c r="FL684" s="4"/>
      <c r="FM684" s="4"/>
      <c r="FN684" s="4"/>
      <c r="FO684" s="4"/>
      <c r="FP684" s="4"/>
      <c r="FQ684" s="4"/>
      <c r="FR684" s="4"/>
      <c r="FS684" s="4"/>
      <c r="FT684" s="4"/>
      <c r="FU684" s="4"/>
      <c r="FV684" s="4"/>
      <c r="FW684" s="4"/>
      <c r="FX684" s="4"/>
      <c r="FY684" s="4"/>
      <c r="FZ684" s="4"/>
      <c r="GA684" s="4"/>
      <c r="GB684" s="4"/>
      <c r="GC684" s="4"/>
      <c r="GD684" s="4"/>
      <c r="GE684" s="4"/>
      <c r="GF684" s="4"/>
      <c r="GG684" s="4"/>
      <c r="GH684" s="4"/>
      <c r="GI684" s="4"/>
      <c r="GJ684" s="4"/>
      <c r="GK684" s="4"/>
      <c r="GL684" s="4"/>
      <c r="GM684" s="4"/>
      <c r="GN684" s="4"/>
      <c r="GO684" s="4"/>
      <c r="GP684" s="4"/>
      <c r="GQ684" s="4"/>
      <c r="GR684" s="4"/>
      <c r="GS684" s="4"/>
      <c r="GT684" s="4"/>
      <c r="GU684" s="4"/>
      <c r="GV684" s="4"/>
      <c r="GW684" s="4"/>
      <c r="GX684" s="4"/>
      <c r="GY684" s="4"/>
      <c r="GZ684" s="4"/>
      <c r="HA684" s="4"/>
      <c r="HB684" s="4"/>
      <c r="HC684" s="4"/>
    </row>
    <row r="685" spans="1:211" s="380" customFormat="1" ht="13.9" customHeight="1">
      <c r="A685" s="828" t="str">
        <f>IF('1C TSsoustraitance'!$A402&lt;&gt;0,'1C TSsoustraitance'!$A402,"")</f>
        <v/>
      </c>
      <c r="B685" s="530"/>
      <c r="C685" s="513" t="str">
        <f>IF('1C TSsoustraitance'!$A402&lt;&gt;0,'1C TSsoustraitance'!$B402,"")</f>
        <v/>
      </c>
      <c r="D685" s="513" t="str">
        <f>IF('1C TSsoustraitance'!$A402&lt;&gt;0,'1C TSsoustraitance'!$C402,"")</f>
        <v/>
      </c>
      <c r="E685" s="684"/>
      <c r="F685" s="685"/>
      <c r="G685" s="666">
        <f>'1C TSsoustraitance'!$D402</f>
        <v>0</v>
      </c>
      <c r="H685" s="533">
        <v>0.21</v>
      </c>
      <c r="I685" s="533">
        <v>1</v>
      </c>
      <c r="J685" s="534"/>
      <c r="K685" s="667">
        <f t="shared" si="155"/>
        <v>0</v>
      </c>
      <c r="L685" s="668">
        <f>IF(OR('1C TSsoustraitance'!$D402="",'1C TSsoustraitance'!$AP402=0),0,IF(AND('1C TSsoustraitance'!$D402&lt;&gt;"",$K$2="Pôle",'1C TSsoustraitance'!$E402="OUI"),(('1C TSsoustraitance'!$F402+'1C TSsoustraitance'!$G402+'1C TSsoustraitance'!$H402+'1C TSsoustraitance'!$I402+'1C TSsoustraitance'!$M402)/'1C TSsoustraitance'!$R402),IF(AND('1C TSsoustraitance'!$D402&lt;&gt;"",$K$2="Pôle",'1C TSsoustraitance'!$E402="NON"),(('1C TSsoustraitance'!$F402+'1C TSsoustraitance'!$G402+'1C TSsoustraitance'!$H402+'1C TSsoustraitance'!$I402+'1C TSsoustraitance'!$M402)/'1C TSsoustraitance'!$AP402),IF(AND('1C TSsoustraitance'!$D402&lt;&gt;"",$K$2&lt;&gt;"Pôle",'1C TSsoustraitance'!$E402="OUI"),(('1C TSsoustraitance'!$F402+'1C TSsoustraitance'!$G402+'1C TSsoustraitance'!$H402+'1C TSsoustraitance'!$I402+'1C TSsoustraitance'!$J402+'1C TSsoustraitance'!$K402+'1C TSsoustraitance'!$L402+'1C TSsoustraitance'!$M402+'1C TSsoustraitance'!$N402+'1C TSsoustraitance'!$O402+'1C TSsoustraitance'!$P402+'1C TSsoustraitance'!$Q402)/'1C TSsoustraitance'!$R402),IF(AND('1C TSsoustraitance'!$D402&lt;&gt;"",$K$2&lt;&gt;"Pôle",'1C TSsoustraitance'!$E402="NON"),(('1C TSsoustraitance'!$F402+'1C TSsoustraitance'!$G402+'1C TSsoustraitance'!$H402+'1C TSsoustraitance'!$I402+'1C TSsoustraitance'!$J402+'1C TSsoustraitance'!$K402+'1C TSsoustraitance'!$L402+'1C TSsoustraitance'!$M402+'1C TSsoustraitance'!$N402+'1C TSsoustraitance'!$O402+'1C TSsoustraitance'!$P402+'1C TSsoustraitance'!$Q402))/'1C TSsoustraitance'!$AP402)))))</f>
        <v>0</v>
      </c>
      <c r="M685" s="668">
        <f>IF(OR('1C TSsoustraitance'!$D402="",'1C TSsoustraitance'!AP$13=0),0,IF(AND('1C TSsoustraitance'!$D402&lt;&gt;"",$K$2="Pôle",'1C TSsoustraitance'!$E402="OUI"),(('1C TSsoustraitance'!$J402+'1C TSsoustraitance'!$K402+'1C TSsoustraitance'!$L402)/'1C TSsoustraitance'!$R402),IF(AND('1C TSsoustraitance'!$D402&lt;&gt;"",$K$2="Pôle",'1C TSsoustraitance'!$E402="NON"),(('1C TSsoustraitance'!$J402+'1C TSsoustraitance'!$K402+'1C TSsoustraitance'!$L402)/'1C TSsoustraitance'!$AP402),IF(AND('1C TSsoustraitance'!$D402&lt;&gt;"",$K$2&lt;&gt;"Pôle"),0))))</f>
        <v>0</v>
      </c>
      <c r="N685" s="668">
        <f t="shared" si="153"/>
        <v>0</v>
      </c>
      <c r="O685" s="669">
        <f>IF(OR('1C TSsoustraitance'!$D402="",'1C TSsoustraitance'!$E402="OUI",'1C TSsoustraitance'!$AP402=0),0,(('1C TSsoustraitance'!$S402)/'1C TSsoustraitance'!$AP402))</f>
        <v>0</v>
      </c>
      <c r="P685" s="669">
        <f>IF(OR('1C TSsoustraitance'!$D402="",'1C TSsoustraitance'!$E402="OUI",'1C TSsoustraitance'!$AP402=0),0,(('1C TSsoustraitance'!$T402)/'1C TSsoustraitance'!$AP402))</f>
        <v>0</v>
      </c>
      <c r="Q685" s="669">
        <f>IF(OR('1C TSsoustraitance'!$D402="",'1C TSsoustraitance'!$E402="OUI",'1C TSsoustraitance'!$AP402=0),0,(('1C TSsoustraitance'!$U402)/'1C TSsoustraitance'!$AP402))</f>
        <v>0</v>
      </c>
      <c r="R685" s="669">
        <f>IF(OR('1C TSsoustraitance'!$D402="",'1C TSsoustraitance'!$E402="OUI",'1C TSsoustraitance'!$AP402=0),0,(('1C TSsoustraitance'!$V402)/'1C TSsoustraitance'!$AP402))</f>
        <v>0</v>
      </c>
      <c r="S685" s="669">
        <f>IF(OR('1C TSsoustraitance'!$D402="",'1C TSsoustraitance'!$E402="OUI",'1C TSsoustraitance'!$AP402=0),0,(('1C TSsoustraitance'!$W402)/'1C TSsoustraitance'!$AP402))</f>
        <v>0</v>
      </c>
      <c r="T685" s="669">
        <f>IF(OR('1C TSsoustraitance'!$D402="",'1C TSsoustraitance'!$E402="OUI",'1C TSsoustraitance'!$AP402=0),0,(('1C TSsoustraitance'!$X402)/'1C TSsoustraitance'!$AP402))</f>
        <v>0</v>
      </c>
      <c r="U685" s="669">
        <f>IF(OR('1C TSsoustraitance'!$D402="",'1C TSsoustraitance'!$E402="OUI",'1C TSsoustraitance'!$AP402=0),0,(('1C TSsoustraitance'!$Y402)/'1C TSsoustraitance'!$AP402))</f>
        <v>0</v>
      </c>
      <c r="V685" s="669">
        <f>IF(OR('1C TSsoustraitance'!$D402="",'1C TSsoustraitance'!$E402="OUI",'1C TSsoustraitance'!$AP402=0),0,(('1C TSsoustraitance'!$Z402)/'1C TSsoustraitance'!$AP402))</f>
        <v>0</v>
      </c>
      <c r="W685" s="669">
        <f>IF(OR('1C TSsoustraitance'!$D402="",'1C TSsoustraitance'!$E402="OUI",'1C TSsoustraitance'!$AP402=0),0,(('1C TSsoustraitance'!$AA402)/'1C TSsoustraitance'!$AP402))</f>
        <v>0</v>
      </c>
      <c r="X685" s="669">
        <f>IF(OR('1C TSsoustraitance'!$D402="",'1C TSsoustraitance'!$E402="OUI",'1C TSsoustraitance'!$AP402=0),0,(('1C TSsoustraitance'!$AB402)/'1C TSsoustraitance'!$AP402))</f>
        <v>0</v>
      </c>
      <c r="Y685" s="669">
        <f>IF(OR('1C TSsoustraitance'!$D402="",'1C TSsoustraitance'!$E402="OUI",'1C TSsoustraitance'!$AP402=0),0,(('1C TSsoustraitance'!$AC402)/'1C TSsoustraitance'!$AP402))</f>
        <v>0</v>
      </c>
      <c r="Z685" s="669">
        <f>IF(OR('1C TSsoustraitance'!$D402="",'1C TSsoustraitance'!$E402="OUI",'1C TSsoustraitance'!$AP402=0),0,(('1C TSsoustraitance'!$AD402)/'1C TSsoustraitance'!$AP402))</f>
        <v>0</v>
      </c>
      <c r="AA685" s="669">
        <f>IF(OR('1C TSsoustraitance'!$D402="",'1C TSsoustraitance'!$E402="OUI",'1C TSsoustraitance'!$AP402=0),0,(('1C TSsoustraitance'!$AE402)/'1C TSsoustraitance'!$AP402))</f>
        <v>0</v>
      </c>
      <c r="AB685" s="669">
        <f>IF(OR('1C TSsoustraitance'!$D402="",'1C TSsoustraitance'!$E402="OUI",'1C TSsoustraitance'!$AP402=0),0,(('1C TSsoustraitance'!$AF402)/'1C TSsoustraitance'!$AP402))</f>
        <v>0</v>
      </c>
      <c r="AC685" s="669">
        <f>IF(OR('1C TSsoustraitance'!$D402="",'1C TSsoustraitance'!$E402="OUI",'1C TSsoustraitance'!$AP402=0),0,(('1C TSsoustraitance'!$AG402)/'1C TSsoustraitance'!$AP402))</f>
        <v>0</v>
      </c>
      <c r="AD685" s="669">
        <f>IF(OR('1C TSsoustraitance'!$D402="",'1C TSsoustraitance'!$E402="OUI",'1C TSsoustraitance'!$AP402=0),0,(('1C TSsoustraitance'!$AH402)/'1C TSsoustraitance'!$AP402))</f>
        <v>0</v>
      </c>
      <c r="AE685" s="669">
        <f>IF(OR('1C TSsoustraitance'!$D402="",'1C TSsoustraitance'!$E402="OUI",'1C TSsoustraitance'!$AP402=0),0,(('1C TSsoustraitance'!$AI402)/'1C TSsoustraitance'!$AP402))</f>
        <v>0</v>
      </c>
      <c r="AF685" s="669">
        <f>IF(OR('1C TSsoustraitance'!$D402="",'1C TSsoustraitance'!$E402="OUI",'1C TSsoustraitance'!$AP402=0),0,(('1C TSsoustraitance'!$AJ402)/'1C TSsoustraitance'!$AP402))</f>
        <v>0</v>
      </c>
      <c r="AG685" s="669">
        <f>IF(OR('1C TSsoustraitance'!$D402="",'1C TSsoustraitance'!$E402="OUI",'1C TSsoustraitance'!$AP402=0),0,(('1C TSsoustraitance'!$AK402)/'1C TSsoustraitance'!$AP402))</f>
        <v>0</v>
      </c>
      <c r="AH685" s="669">
        <f>IF(OR('1C TSsoustraitance'!$D402="",'1C TSsoustraitance'!$E402="OUI",'1C TSsoustraitance'!$AP402=0),0,(('1C TSsoustraitance'!$AL402)/'1C TSsoustraitance'!$AP402))</f>
        <v>0</v>
      </c>
      <c r="AI685" s="669">
        <f>IF(OR('1C TSsoustraitance'!$D402="",'1C TSsoustraitance'!$E402="OUI",'1C TSsoustraitance'!$AP402=0),0,(('1C TSsoustraitance'!$AM402)/'1C TSsoustraitance'!$AP402))</f>
        <v>0</v>
      </c>
      <c r="AJ685" s="669">
        <f>IF(OR('1C TSsoustraitance'!$D402="",'1C TSsoustraitance'!$E402="OUI",'1C TSsoustraitance'!$AP402=0),0,(('1C TSsoustraitance'!$AN402)/'1C TSsoustraitance'!$AP402))</f>
        <v>0</v>
      </c>
      <c r="AK685" s="669">
        <f t="shared" si="156"/>
        <v>0</v>
      </c>
      <c r="AL685" s="668">
        <f t="shared" si="157"/>
        <v>0</v>
      </c>
      <c r="AM685" s="670">
        <f>IF(Tableau7[[#This Row],[N° pièce]]="",0,(Tableau7[[#This Row],[hors TVA]]+(Tableau7[[#This Row],[hors TVA]]*Tableau7[[#This Row],[Taux TVA]])-(Tableau7[[#This Row],[hors TVA]]*Tableau7[[#This Row],[Taux TVA]]*Tableau7[[#This Row],[Régime TVA: Récupération]]))*Tableau7[[#This Row],[Type 1]])</f>
        <v>0</v>
      </c>
      <c r="AN685" s="670">
        <f>IF(Tableau7[[#This Row],[N° pièce]]="",0,IF($K$2="pôle",((Tableau7[[#This Row],[hors TVA]]+(Tableau7[[#This Row],[hors TVA]]*Tableau7[[#This Row],[Taux TVA]])-(Tableau7[[#This Row],[hors TVA]]*Tableau7[[#This Row],[Taux TVA]]*Tableau7[[#This Row],[Régime TVA: Récupération]]))*Tableau7[[#This Row],[Type 2]]),0))</f>
        <v>0</v>
      </c>
      <c r="AO685" s="670">
        <f t="shared" si="159"/>
        <v>0</v>
      </c>
      <c r="AP685" s="255">
        <f t="shared" si="158"/>
        <v>0</v>
      </c>
      <c r="AQ685" s="506">
        <f t="shared" si="160"/>
        <v>0</v>
      </c>
      <c r="AR685" s="671"/>
      <c r="AS685" s="512"/>
      <c r="AT685" s="513" t="str">
        <f>IF(('1C TSsoustraitance'!AP402*FICHE!C$14&lt;J685),"Forfait limité à "&amp;FICHE!C$14&amp;"€/jour","")</f>
        <v/>
      </c>
      <c r="AU685" s="797"/>
      <c r="AV685" s="484"/>
      <c r="AW685" s="484"/>
      <c r="AX685" s="484"/>
      <c r="AY685" s="484"/>
      <c r="AZ685" s="484"/>
      <c r="BA685" s="4"/>
      <c r="BB685" s="4"/>
      <c r="BC685" s="4"/>
      <c r="BD685" s="4"/>
      <c r="BE685" s="4"/>
      <c r="BF685" s="4"/>
      <c r="BG685" s="4"/>
      <c r="BH685" s="4"/>
      <c r="BI685" s="4"/>
      <c r="BJ685" s="4"/>
      <c r="BK685" s="4"/>
      <c r="BL685" s="4"/>
      <c r="BM685" s="4"/>
      <c r="BN685" s="4"/>
      <c r="BO685" s="4"/>
      <c r="BP685" s="4"/>
      <c r="BQ685" s="4"/>
      <c r="BR685" s="4"/>
      <c r="BS685" s="4"/>
      <c r="BT685" s="4"/>
      <c r="BU685" s="4"/>
      <c r="BV685" s="4"/>
      <c r="BW685" s="4"/>
      <c r="BX685" s="4"/>
      <c r="BY685" s="4"/>
      <c r="BZ685" s="4"/>
      <c r="CA685" s="4"/>
      <c r="CB685" s="4"/>
      <c r="CC685" s="4"/>
      <c r="CD685" s="4"/>
      <c r="CE685" s="4"/>
      <c r="CF685" s="4"/>
      <c r="CG685" s="4"/>
      <c r="CH685" s="4"/>
      <c r="CI685" s="4"/>
      <c r="CJ685" s="4"/>
      <c r="CK685" s="4"/>
      <c r="CL685" s="4"/>
      <c r="CM685" s="4"/>
      <c r="CN685" s="4"/>
      <c r="CO685" s="4"/>
      <c r="CP685" s="4"/>
      <c r="CQ685" s="4"/>
      <c r="CR685" s="4"/>
      <c r="CS685" s="4"/>
      <c r="CT685" s="4"/>
      <c r="CU685" s="4"/>
      <c r="CV685" s="4"/>
      <c r="CW685" s="4"/>
      <c r="CX685" s="4"/>
      <c r="CY685" s="4"/>
      <c r="CZ685" s="4"/>
      <c r="DA685" s="4"/>
      <c r="DB685" s="4"/>
      <c r="DC685" s="4"/>
      <c r="DD685" s="4"/>
      <c r="DE685" s="4"/>
      <c r="DF685" s="4"/>
      <c r="DG685" s="4"/>
      <c r="DH685" s="4"/>
      <c r="DI685" s="4"/>
      <c r="DJ685" s="4"/>
      <c r="DK685" s="4"/>
      <c r="DL685" s="4"/>
      <c r="DM685" s="4"/>
      <c r="DN685" s="4"/>
      <c r="DO685" s="4"/>
      <c r="DP685" s="4"/>
      <c r="DQ685" s="4"/>
      <c r="DR685" s="4"/>
      <c r="DS685" s="4"/>
      <c r="DT685" s="4"/>
      <c r="DU685" s="4"/>
      <c r="DV685" s="4"/>
      <c r="DW685" s="4"/>
      <c r="DX685" s="4"/>
      <c r="DY685" s="4"/>
      <c r="DZ685" s="4"/>
      <c r="EA685" s="4"/>
      <c r="EB685" s="4"/>
      <c r="EC685" s="4"/>
      <c r="ED685" s="4"/>
      <c r="EE685" s="4"/>
      <c r="EF685" s="4"/>
      <c r="EG685" s="4"/>
      <c r="EH685" s="4"/>
      <c r="EI685" s="4"/>
      <c r="EJ685" s="4"/>
      <c r="EK685" s="4"/>
      <c r="EL685" s="4"/>
      <c r="EM685" s="4"/>
      <c r="EN685" s="4"/>
      <c r="EO685" s="4"/>
      <c r="EP685" s="4"/>
      <c r="EQ685" s="4"/>
      <c r="ER685" s="4"/>
      <c r="ES685" s="4"/>
      <c r="ET685" s="4"/>
      <c r="EU685" s="4"/>
      <c r="EV685" s="4"/>
      <c r="EW685" s="4"/>
      <c r="EX685" s="4"/>
      <c r="EY685" s="4"/>
      <c r="EZ685" s="4"/>
      <c r="FA685" s="4"/>
      <c r="FB685" s="4"/>
      <c r="FC685" s="4"/>
      <c r="FD685" s="4"/>
      <c r="FE685" s="4"/>
      <c r="FF685" s="4"/>
      <c r="FG685" s="4"/>
      <c r="FH685" s="4"/>
      <c r="FI685" s="4"/>
      <c r="FJ685" s="4"/>
      <c r="FK685" s="4"/>
      <c r="FL685" s="4"/>
      <c r="FM685" s="4"/>
      <c r="FN685" s="4"/>
      <c r="FO685" s="4"/>
      <c r="FP685" s="4"/>
      <c r="FQ685" s="4"/>
      <c r="FR685" s="4"/>
      <c r="FS685" s="4"/>
      <c r="FT685" s="4"/>
      <c r="FU685" s="4"/>
      <c r="FV685" s="4"/>
      <c r="FW685" s="4"/>
      <c r="FX685" s="4"/>
      <c r="FY685" s="4"/>
      <c r="FZ685" s="4"/>
      <c r="GA685" s="4"/>
      <c r="GB685" s="4"/>
      <c r="GC685" s="4"/>
      <c r="GD685" s="4"/>
      <c r="GE685" s="4"/>
      <c r="GF685" s="4"/>
      <c r="GG685" s="4"/>
      <c r="GH685" s="4"/>
      <c r="GI685" s="4"/>
      <c r="GJ685" s="4"/>
      <c r="GK685" s="4"/>
      <c r="GL685" s="4"/>
      <c r="GM685" s="4"/>
      <c r="GN685" s="4"/>
      <c r="GO685" s="4"/>
      <c r="GP685" s="4"/>
      <c r="GQ685" s="4"/>
      <c r="GR685" s="4"/>
      <c r="GS685" s="4"/>
      <c r="GT685" s="4"/>
      <c r="GU685" s="4"/>
      <c r="GV685" s="4"/>
      <c r="GW685" s="4"/>
      <c r="GX685" s="4"/>
      <c r="GY685" s="4"/>
      <c r="GZ685" s="4"/>
      <c r="HA685" s="4"/>
      <c r="HB685" s="4"/>
      <c r="HC685" s="4"/>
    </row>
    <row r="686" spans="1:211" s="380" customFormat="1" ht="13.9" customHeight="1">
      <c r="A686" s="828" t="str">
        <f>IF('1C TSsoustraitance'!$A403&lt;&gt;0,'1C TSsoustraitance'!$A403,"")</f>
        <v/>
      </c>
      <c r="B686" s="530"/>
      <c r="C686" s="513" t="str">
        <f>IF('1C TSsoustraitance'!$A403&lt;&gt;0,'1C TSsoustraitance'!$B403,"")</f>
        <v/>
      </c>
      <c r="D686" s="513" t="str">
        <f>IF('1C TSsoustraitance'!$A403&lt;&gt;0,'1C TSsoustraitance'!$C403,"")</f>
        <v/>
      </c>
      <c r="E686" s="684"/>
      <c r="F686" s="685"/>
      <c r="G686" s="666">
        <f>'1C TSsoustraitance'!$D403</f>
        <v>0</v>
      </c>
      <c r="H686" s="533">
        <v>0.21</v>
      </c>
      <c r="I686" s="533">
        <v>1</v>
      </c>
      <c r="J686" s="534"/>
      <c r="K686" s="667">
        <f t="shared" si="155"/>
        <v>0</v>
      </c>
      <c r="L686" s="668">
        <f>IF(OR('1C TSsoustraitance'!$D403="",'1C TSsoustraitance'!$AP403=0),0,IF(AND('1C TSsoustraitance'!$D403&lt;&gt;"",$K$2="Pôle",'1C TSsoustraitance'!$E403="OUI"),(('1C TSsoustraitance'!$F403+'1C TSsoustraitance'!$G403+'1C TSsoustraitance'!$H403+'1C TSsoustraitance'!$I403+'1C TSsoustraitance'!$M403)/'1C TSsoustraitance'!$R403),IF(AND('1C TSsoustraitance'!$D403&lt;&gt;"",$K$2="Pôle",'1C TSsoustraitance'!$E403="NON"),(('1C TSsoustraitance'!$F403+'1C TSsoustraitance'!$G403+'1C TSsoustraitance'!$H403+'1C TSsoustraitance'!$I403+'1C TSsoustraitance'!$M403)/'1C TSsoustraitance'!$AP403),IF(AND('1C TSsoustraitance'!$D403&lt;&gt;"",$K$2&lt;&gt;"Pôle",'1C TSsoustraitance'!$E403="OUI"),(('1C TSsoustraitance'!$F403+'1C TSsoustraitance'!$G403+'1C TSsoustraitance'!$H403+'1C TSsoustraitance'!$I403+'1C TSsoustraitance'!$J403+'1C TSsoustraitance'!$K403+'1C TSsoustraitance'!$L403+'1C TSsoustraitance'!$M403+'1C TSsoustraitance'!$N403+'1C TSsoustraitance'!$O403+'1C TSsoustraitance'!$P403+'1C TSsoustraitance'!$Q403)/'1C TSsoustraitance'!$R403),IF(AND('1C TSsoustraitance'!$D403&lt;&gt;"",$K$2&lt;&gt;"Pôle",'1C TSsoustraitance'!$E403="NON"),(('1C TSsoustraitance'!$F403+'1C TSsoustraitance'!$G403+'1C TSsoustraitance'!$H403+'1C TSsoustraitance'!$I403+'1C TSsoustraitance'!$J403+'1C TSsoustraitance'!$K403+'1C TSsoustraitance'!$L403+'1C TSsoustraitance'!$M403+'1C TSsoustraitance'!$N403+'1C TSsoustraitance'!$O403+'1C TSsoustraitance'!$P403+'1C TSsoustraitance'!$Q403))/'1C TSsoustraitance'!$AP403)))))</f>
        <v>0</v>
      </c>
      <c r="M686" s="668">
        <f>IF(OR('1C TSsoustraitance'!$D403="",'1C TSsoustraitance'!AP$13=0),0,IF(AND('1C TSsoustraitance'!$D403&lt;&gt;"",$K$2="Pôle",'1C TSsoustraitance'!$E403="OUI"),(('1C TSsoustraitance'!$J403+'1C TSsoustraitance'!$K403+'1C TSsoustraitance'!$L403)/'1C TSsoustraitance'!$R403),IF(AND('1C TSsoustraitance'!$D403&lt;&gt;"",$K$2="Pôle",'1C TSsoustraitance'!$E403="NON"),(('1C TSsoustraitance'!$J403+'1C TSsoustraitance'!$K403+'1C TSsoustraitance'!$L403)/'1C TSsoustraitance'!$AP403),IF(AND('1C TSsoustraitance'!$D403&lt;&gt;"",$K$2&lt;&gt;"Pôle"),0))))</f>
        <v>0</v>
      </c>
      <c r="N686" s="668">
        <f t="shared" si="153"/>
        <v>0</v>
      </c>
      <c r="O686" s="669">
        <f>IF(OR('1C TSsoustraitance'!$D403="",'1C TSsoustraitance'!$E403="OUI",'1C TSsoustraitance'!$AP403=0),0,(('1C TSsoustraitance'!$S403)/'1C TSsoustraitance'!$AP403))</f>
        <v>0</v>
      </c>
      <c r="P686" s="669">
        <f>IF(OR('1C TSsoustraitance'!$D403="",'1C TSsoustraitance'!$E403="OUI",'1C TSsoustraitance'!$AP403=0),0,(('1C TSsoustraitance'!$T403)/'1C TSsoustraitance'!$AP403))</f>
        <v>0</v>
      </c>
      <c r="Q686" s="669">
        <f>IF(OR('1C TSsoustraitance'!$D403="",'1C TSsoustraitance'!$E403="OUI",'1C TSsoustraitance'!$AP403=0),0,(('1C TSsoustraitance'!$U403)/'1C TSsoustraitance'!$AP403))</f>
        <v>0</v>
      </c>
      <c r="R686" s="669">
        <f>IF(OR('1C TSsoustraitance'!$D403="",'1C TSsoustraitance'!$E403="OUI",'1C TSsoustraitance'!$AP403=0),0,(('1C TSsoustraitance'!$V403)/'1C TSsoustraitance'!$AP403))</f>
        <v>0</v>
      </c>
      <c r="S686" s="669">
        <f>IF(OR('1C TSsoustraitance'!$D403="",'1C TSsoustraitance'!$E403="OUI",'1C TSsoustraitance'!$AP403=0),0,(('1C TSsoustraitance'!$W403)/'1C TSsoustraitance'!$AP403))</f>
        <v>0</v>
      </c>
      <c r="T686" s="669">
        <f>IF(OR('1C TSsoustraitance'!$D403="",'1C TSsoustraitance'!$E403="OUI",'1C TSsoustraitance'!$AP403=0),0,(('1C TSsoustraitance'!$X403)/'1C TSsoustraitance'!$AP403))</f>
        <v>0</v>
      </c>
      <c r="U686" s="669">
        <f>IF(OR('1C TSsoustraitance'!$D403="",'1C TSsoustraitance'!$E403="OUI",'1C TSsoustraitance'!$AP403=0),0,(('1C TSsoustraitance'!$Y403)/'1C TSsoustraitance'!$AP403))</f>
        <v>0</v>
      </c>
      <c r="V686" s="669">
        <f>IF(OR('1C TSsoustraitance'!$D403="",'1C TSsoustraitance'!$E403="OUI",'1C TSsoustraitance'!$AP403=0),0,(('1C TSsoustraitance'!$Z403)/'1C TSsoustraitance'!$AP403))</f>
        <v>0</v>
      </c>
      <c r="W686" s="669">
        <f>IF(OR('1C TSsoustraitance'!$D403="",'1C TSsoustraitance'!$E403="OUI",'1C TSsoustraitance'!$AP403=0),0,(('1C TSsoustraitance'!$AA403)/'1C TSsoustraitance'!$AP403))</f>
        <v>0</v>
      </c>
      <c r="X686" s="669">
        <f>IF(OR('1C TSsoustraitance'!$D403="",'1C TSsoustraitance'!$E403="OUI",'1C TSsoustraitance'!$AP403=0),0,(('1C TSsoustraitance'!$AB403)/'1C TSsoustraitance'!$AP403))</f>
        <v>0</v>
      </c>
      <c r="Y686" s="669">
        <f>IF(OR('1C TSsoustraitance'!$D403="",'1C TSsoustraitance'!$E403="OUI",'1C TSsoustraitance'!$AP403=0),0,(('1C TSsoustraitance'!$AC403)/'1C TSsoustraitance'!$AP403))</f>
        <v>0</v>
      </c>
      <c r="Z686" s="669">
        <f>IF(OR('1C TSsoustraitance'!$D403="",'1C TSsoustraitance'!$E403="OUI",'1C TSsoustraitance'!$AP403=0),0,(('1C TSsoustraitance'!$AD403)/'1C TSsoustraitance'!$AP403))</f>
        <v>0</v>
      </c>
      <c r="AA686" s="669">
        <f>IF(OR('1C TSsoustraitance'!$D403="",'1C TSsoustraitance'!$E403="OUI",'1C TSsoustraitance'!$AP403=0),0,(('1C TSsoustraitance'!$AE403)/'1C TSsoustraitance'!$AP403))</f>
        <v>0</v>
      </c>
      <c r="AB686" s="669">
        <f>IF(OR('1C TSsoustraitance'!$D403="",'1C TSsoustraitance'!$E403="OUI",'1C TSsoustraitance'!$AP403=0),0,(('1C TSsoustraitance'!$AF403)/'1C TSsoustraitance'!$AP403))</f>
        <v>0</v>
      </c>
      <c r="AC686" s="669">
        <f>IF(OR('1C TSsoustraitance'!$D403="",'1C TSsoustraitance'!$E403="OUI",'1C TSsoustraitance'!$AP403=0),0,(('1C TSsoustraitance'!$AG403)/'1C TSsoustraitance'!$AP403))</f>
        <v>0</v>
      </c>
      <c r="AD686" s="669">
        <f>IF(OR('1C TSsoustraitance'!$D403="",'1C TSsoustraitance'!$E403="OUI",'1C TSsoustraitance'!$AP403=0),0,(('1C TSsoustraitance'!$AH403)/'1C TSsoustraitance'!$AP403))</f>
        <v>0</v>
      </c>
      <c r="AE686" s="669">
        <f>IF(OR('1C TSsoustraitance'!$D403="",'1C TSsoustraitance'!$E403="OUI",'1C TSsoustraitance'!$AP403=0),0,(('1C TSsoustraitance'!$AI403)/'1C TSsoustraitance'!$AP403))</f>
        <v>0</v>
      </c>
      <c r="AF686" s="669">
        <f>IF(OR('1C TSsoustraitance'!$D403="",'1C TSsoustraitance'!$E403="OUI",'1C TSsoustraitance'!$AP403=0),0,(('1C TSsoustraitance'!$AJ403)/'1C TSsoustraitance'!$AP403))</f>
        <v>0</v>
      </c>
      <c r="AG686" s="669">
        <f>IF(OR('1C TSsoustraitance'!$D403="",'1C TSsoustraitance'!$E403="OUI",'1C TSsoustraitance'!$AP403=0),0,(('1C TSsoustraitance'!$AK403)/'1C TSsoustraitance'!$AP403))</f>
        <v>0</v>
      </c>
      <c r="AH686" s="669">
        <f>IF(OR('1C TSsoustraitance'!$D403="",'1C TSsoustraitance'!$E403="OUI",'1C TSsoustraitance'!$AP403=0),0,(('1C TSsoustraitance'!$AL403)/'1C TSsoustraitance'!$AP403))</f>
        <v>0</v>
      </c>
      <c r="AI686" s="669">
        <f>IF(OR('1C TSsoustraitance'!$D403="",'1C TSsoustraitance'!$E403="OUI",'1C TSsoustraitance'!$AP403=0),0,(('1C TSsoustraitance'!$AM403)/'1C TSsoustraitance'!$AP403))</f>
        <v>0</v>
      </c>
      <c r="AJ686" s="669">
        <f>IF(OR('1C TSsoustraitance'!$D403="",'1C TSsoustraitance'!$E403="OUI",'1C TSsoustraitance'!$AP403=0),0,(('1C TSsoustraitance'!$AN403)/'1C TSsoustraitance'!$AP403))</f>
        <v>0</v>
      </c>
      <c r="AK686" s="669">
        <f t="shared" si="156"/>
        <v>0</v>
      </c>
      <c r="AL686" s="668">
        <f t="shared" si="157"/>
        <v>0</v>
      </c>
      <c r="AM686" s="670">
        <f>IF(Tableau7[[#This Row],[N° pièce]]="",0,(Tableau7[[#This Row],[hors TVA]]+(Tableau7[[#This Row],[hors TVA]]*Tableau7[[#This Row],[Taux TVA]])-(Tableau7[[#This Row],[hors TVA]]*Tableau7[[#This Row],[Taux TVA]]*Tableau7[[#This Row],[Régime TVA: Récupération]]))*Tableau7[[#This Row],[Type 1]])</f>
        <v>0</v>
      </c>
      <c r="AN686" s="670">
        <f>IF(Tableau7[[#This Row],[N° pièce]]="",0,IF($K$2="pôle",((Tableau7[[#This Row],[hors TVA]]+(Tableau7[[#This Row],[hors TVA]]*Tableau7[[#This Row],[Taux TVA]])-(Tableau7[[#This Row],[hors TVA]]*Tableau7[[#This Row],[Taux TVA]]*Tableau7[[#This Row],[Régime TVA: Récupération]]))*Tableau7[[#This Row],[Type 2]]),0))</f>
        <v>0</v>
      </c>
      <c r="AO686" s="670">
        <f t="shared" si="159"/>
        <v>0</v>
      </c>
      <c r="AP686" s="255">
        <f t="shared" si="158"/>
        <v>0</v>
      </c>
      <c r="AQ686" s="506">
        <f t="shared" si="160"/>
        <v>0</v>
      </c>
      <c r="AR686" s="671"/>
      <c r="AS686" s="512"/>
      <c r="AT686" s="513" t="str">
        <f>IF(('1C TSsoustraitance'!AP403*FICHE!C$14&lt;J686),"Forfait limité à "&amp;FICHE!C$14&amp;"€/jour","")</f>
        <v/>
      </c>
      <c r="AU686" s="797"/>
      <c r="AV686" s="484"/>
      <c r="AW686" s="484"/>
      <c r="AX686" s="484"/>
      <c r="AY686" s="484"/>
      <c r="AZ686" s="484"/>
      <c r="BA686" s="4"/>
      <c r="BB686" s="4"/>
      <c r="BC686" s="4"/>
      <c r="BD686" s="4"/>
      <c r="BE686" s="4"/>
      <c r="BF686" s="4"/>
      <c r="BG686" s="4"/>
      <c r="BH686" s="4"/>
      <c r="BI686" s="4"/>
      <c r="BJ686" s="4"/>
      <c r="BK686" s="4"/>
      <c r="BL686" s="4"/>
      <c r="BM686" s="4"/>
      <c r="BN686" s="4"/>
      <c r="BO686" s="4"/>
      <c r="BP686" s="4"/>
      <c r="BQ686" s="4"/>
      <c r="BR686" s="4"/>
      <c r="BS686" s="4"/>
      <c r="BT686" s="4"/>
      <c r="BU686" s="4"/>
      <c r="BV686" s="4"/>
      <c r="BW686" s="4"/>
      <c r="BX686" s="4"/>
      <c r="BY686" s="4"/>
      <c r="BZ686" s="4"/>
      <c r="CA686" s="4"/>
      <c r="CB686" s="4"/>
      <c r="CC686" s="4"/>
      <c r="CD686" s="4"/>
      <c r="CE686" s="4"/>
      <c r="CF686" s="4"/>
      <c r="CG686" s="4"/>
      <c r="CH686" s="4"/>
      <c r="CI686" s="4"/>
      <c r="CJ686" s="4"/>
      <c r="CK686" s="4"/>
      <c r="CL686" s="4"/>
      <c r="CM686" s="4"/>
      <c r="CN686" s="4"/>
      <c r="CO686" s="4"/>
      <c r="CP686" s="4"/>
      <c r="CQ686" s="4"/>
      <c r="CR686" s="4"/>
      <c r="CS686" s="4"/>
      <c r="CT686" s="4"/>
      <c r="CU686" s="4"/>
      <c r="CV686" s="4"/>
      <c r="CW686" s="4"/>
      <c r="CX686" s="4"/>
      <c r="CY686" s="4"/>
      <c r="CZ686" s="4"/>
      <c r="DA686" s="4"/>
      <c r="DB686" s="4"/>
      <c r="DC686" s="4"/>
      <c r="DD686" s="4"/>
      <c r="DE686" s="4"/>
      <c r="DF686" s="4"/>
      <c r="DG686" s="4"/>
      <c r="DH686" s="4"/>
      <c r="DI686" s="4"/>
      <c r="DJ686" s="4"/>
      <c r="DK686" s="4"/>
      <c r="DL686" s="4"/>
      <c r="DM686" s="4"/>
      <c r="DN686" s="4"/>
      <c r="DO686" s="4"/>
      <c r="DP686" s="4"/>
      <c r="DQ686" s="4"/>
      <c r="DR686" s="4"/>
      <c r="DS686" s="4"/>
      <c r="DT686" s="4"/>
      <c r="DU686" s="4"/>
      <c r="DV686" s="4"/>
      <c r="DW686" s="4"/>
      <c r="DX686" s="4"/>
      <c r="DY686" s="4"/>
      <c r="DZ686" s="4"/>
      <c r="EA686" s="4"/>
      <c r="EB686" s="4"/>
      <c r="EC686" s="4"/>
      <c r="ED686" s="4"/>
      <c r="EE686" s="4"/>
      <c r="EF686" s="4"/>
      <c r="EG686" s="4"/>
      <c r="EH686" s="4"/>
      <c r="EI686" s="4"/>
      <c r="EJ686" s="4"/>
      <c r="EK686" s="4"/>
      <c r="EL686" s="4"/>
      <c r="EM686" s="4"/>
      <c r="EN686" s="4"/>
      <c r="EO686" s="4"/>
      <c r="EP686" s="4"/>
      <c r="EQ686" s="4"/>
      <c r="ER686" s="4"/>
      <c r="ES686" s="4"/>
      <c r="ET686" s="4"/>
      <c r="EU686" s="4"/>
      <c r="EV686" s="4"/>
      <c r="EW686" s="4"/>
      <c r="EX686" s="4"/>
      <c r="EY686" s="4"/>
      <c r="EZ686" s="4"/>
      <c r="FA686" s="4"/>
      <c r="FB686" s="4"/>
      <c r="FC686" s="4"/>
      <c r="FD686" s="4"/>
      <c r="FE686" s="4"/>
      <c r="FF686" s="4"/>
      <c r="FG686" s="4"/>
      <c r="FH686" s="4"/>
      <c r="FI686" s="4"/>
      <c r="FJ686" s="4"/>
      <c r="FK686" s="4"/>
      <c r="FL686" s="4"/>
      <c r="FM686" s="4"/>
      <c r="FN686" s="4"/>
      <c r="FO686" s="4"/>
      <c r="FP686" s="4"/>
      <c r="FQ686" s="4"/>
      <c r="FR686" s="4"/>
      <c r="FS686" s="4"/>
      <c r="FT686" s="4"/>
      <c r="FU686" s="4"/>
      <c r="FV686" s="4"/>
      <c r="FW686" s="4"/>
      <c r="FX686" s="4"/>
      <c r="FY686" s="4"/>
      <c r="FZ686" s="4"/>
      <c r="GA686" s="4"/>
      <c r="GB686" s="4"/>
      <c r="GC686" s="4"/>
      <c r="GD686" s="4"/>
      <c r="GE686" s="4"/>
      <c r="GF686" s="4"/>
      <c r="GG686" s="4"/>
      <c r="GH686" s="4"/>
      <c r="GI686" s="4"/>
      <c r="GJ686" s="4"/>
      <c r="GK686" s="4"/>
      <c r="GL686" s="4"/>
      <c r="GM686" s="4"/>
      <c r="GN686" s="4"/>
      <c r="GO686" s="4"/>
      <c r="GP686" s="4"/>
      <c r="GQ686" s="4"/>
      <c r="GR686" s="4"/>
      <c r="GS686" s="4"/>
      <c r="GT686" s="4"/>
      <c r="GU686" s="4"/>
      <c r="GV686" s="4"/>
      <c r="GW686" s="4"/>
      <c r="GX686" s="4"/>
      <c r="GY686" s="4"/>
      <c r="GZ686" s="4"/>
      <c r="HA686" s="4"/>
      <c r="HB686" s="4"/>
      <c r="HC686" s="4"/>
    </row>
    <row r="687" spans="1:211" s="380" customFormat="1" ht="13.9" customHeight="1">
      <c r="A687" s="828" t="str">
        <f>IF('1C TSsoustraitance'!$A404&lt;&gt;0,'1C TSsoustraitance'!$A404,"")</f>
        <v/>
      </c>
      <c r="B687" s="530"/>
      <c r="C687" s="513" t="str">
        <f>IF('1C TSsoustraitance'!$A404&lt;&gt;0,'1C TSsoustraitance'!$B404,"")</f>
        <v/>
      </c>
      <c r="D687" s="513" t="str">
        <f>IF('1C TSsoustraitance'!$A404&lt;&gt;0,'1C TSsoustraitance'!$C404,"")</f>
        <v/>
      </c>
      <c r="E687" s="684"/>
      <c r="F687" s="685"/>
      <c r="G687" s="666">
        <f>'1C TSsoustraitance'!$D404</f>
        <v>0</v>
      </c>
      <c r="H687" s="533">
        <v>0.21</v>
      </c>
      <c r="I687" s="533">
        <v>1</v>
      </c>
      <c r="J687" s="534"/>
      <c r="K687" s="667">
        <f t="shared" si="155"/>
        <v>0</v>
      </c>
      <c r="L687" s="668">
        <f>IF(OR('1C TSsoustraitance'!$D404="",'1C TSsoustraitance'!$AP404=0),0,IF(AND('1C TSsoustraitance'!$D404&lt;&gt;"",$K$2="Pôle",'1C TSsoustraitance'!$E404="OUI"),(('1C TSsoustraitance'!$F404+'1C TSsoustraitance'!$G404+'1C TSsoustraitance'!$H404+'1C TSsoustraitance'!$I404+'1C TSsoustraitance'!$M404)/'1C TSsoustraitance'!$R404),IF(AND('1C TSsoustraitance'!$D404&lt;&gt;"",$K$2="Pôle",'1C TSsoustraitance'!$E404="NON"),(('1C TSsoustraitance'!$F404+'1C TSsoustraitance'!$G404+'1C TSsoustraitance'!$H404+'1C TSsoustraitance'!$I404+'1C TSsoustraitance'!$M404)/'1C TSsoustraitance'!$AP404),IF(AND('1C TSsoustraitance'!$D404&lt;&gt;"",$K$2&lt;&gt;"Pôle",'1C TSsoustraitance'!$E404="OUI"),(('1C TSsoustraitance'!$F404+'1C TSsoustraitance'!$G404+'1C TSsoustraitance'!$H404+'1C TSsoustraitance'!$I404+'1C TSsoustraitance'!$J404+'1C TSsoustraitance'!$K404+'1C TSsoustraitance'!$L404+'1C TSsoustraitance'!$M404+'1C TSsoustraitance'!$N404+'1C TSsoustraitance'!$O404+'1C TSsoustraitance'!$P404+'1C TSsoustraitance'!$Q404)/'1C TSsoustraitance'!$R404),IF(AND('1C TSsoustraitance'!$D404&lt;&gt;"",$K$2&lt;&gt;"Pôle",'1C TSsoustraitance'!$E404="NON"),(('1C TSsoustraitance'!$F404+'1C TSsoustraitance'!$G404+'1C TSsoustraitance'!$H404+'1C TSsoustraitance'!$I404+'1C TSsoustraitance'!$J404+'1C TSsoustraitance'!$K404+'1C TSsoustraitance'!$L404+'1C TSsoustraitance'!$M404+'1C TSsoustraitance'!$N404+'1C TSsoustraitance'!$O404+'1C TSsoustraitance'!$P404+'1C TSsoustraitance'!$Q404))/'1C TSsoustraitance'!$AP404)))))</f>
        <v>0</v>
      </c>
      <c r="M687" s="668">
        <f>IF(OR('1C TSsoustraitance'!$D404="",'1C TSsoustraitance'!AP$13=0),0,IF(AND('1C TSsoustraitance'!$D404&lt;&gt;"",$K$2="Pôle",'1C TSsoustraitance'!$E404="OUI"),(('1C TSsoustraitance'!$J404+'1C TSsoustraitance'!$K404+'1C TSsoustraitance'!$L404)/'1C TSsoustraitance'!$R404),IF(AND('1C TSsoustraitance'!$D404&lt;&gt;"",$K$2="Pôle",'1C TSsoustraitance'!$E404="NON"),(('1C TSsoustraitance'!$J404+'1C TSsoustraitance'!$K404+'1C TSsoustraitance'!$L404)/'1C TSsoustraitance'!$AP404),IF(AND('1C TSsoustraitance'!$D404&lt;&gt;"",$K$2&lt;&gt;"Pôle"),0))))</f>
        <v>0</v>
      </c>
      <c r="N687" s="668">
        <f t="shared" si="153"/>
        <v>0</v>
      </c>
      <c r="O687" s="669">
        <f>IF(OR('1C TSsoustraitance'!$D404="",'1C TSsoustraitance'!$E404="OUI",'1C TSsoustraitance'!$AP404=0),0,(('1C TSsoustraitance'!$S404)/'1C TSsoustraitance'!$AP404))</f>
        <v>0</v>
      </c>
      <c r="P687" s="669">
        <f>IF(OR('1C TSsoustraitance'!$D404="",'1C TSsoustraitance'!$E404="OUI",'1C TSsoustraitance'!$AP404=0),0,(('1C TSsoustraitance'!$T404)/'1C TSsoustraitance'!$AP404))</f>
        <v>0</v>
      </c>
      <c r="Q687" s="669">
        <f>IF(OR('1C TSsoustraitance'!$D404="",'1C TSsoustraitance'!$E404="OUI",'1C TSsoustraitance'!$AP404=0),0,(('1C TSsoustraitance'!$U404)/'1C TSsoustraitance'!$AP404))</f>
        <v>0</v>
      </c>
      <c r="R687" s="669">
        <f>IF(OR('1C TSsoustraitance'!$D404="",'1C TSsoustraitance'!$E404="OUI",'1C TSsoustraitance'!$AP404=0),0,(('1C TSsoustraitance'!$V404)/'1C TSsoustraitance'!$AP404))</f>
        <v>0</v>
      </c>
      <c r="S687" s="669">
        <f>IF(OR('1C TSsoustraitance'!$D404="",'1C TSsoustraitance'!$E404="OUI",'1C TSsoustraitance'!$AP404=0),0,(('1C TSsoustraitance'!$W404)/'1C TSsoustraitance'!$AP404))</f>
        <v>0</v>
      </c>
      <c r="T687" s="669">
        <f>IF(OR('1C TSsoustraitance'!$D404="",'1C TSsoustraitance'!$E404="OUI",'1C TSsoustraitance'!$AP404=0),0,(('1C TSsoustraitance'!$X404)/'1C TSsoustraitance'!$AP404))</f>
        <v>0</v>
      </c>
      <c r="U687" s="669">
        <f>IF(OR('1C TSsoustraitance'!$D404="",'1C TSsoustraitance'!$E404="OUI",'1C TSsoustraitance'!$AP404=0),0,(('1C TSsoustraitance'!$Y404)/'1C TSsoustraitance'!$AP404))</f>
        <v>0</v>
      </c>
      <c r="V687" s="669">
        <f>IF(OR('1C TSsoustraitance'!$D404="",'1C TSsoustraitance'!$E404="OUI",'1C TSsoustraitance'!$AP404=0),0,(('1C TSsoustraitance'!$Z404)/'1C TSsoustraitance'!$AP404))</f>
        <v>0</v>
      </c>
      <c r="W687" s="669">
        <f>IF(OR('1C TSsoustraitance'!$D404="",'1C TSsoustraitance'!$E404="OUI",'1C TSsoustraitance'!$AP404=0),0,(('1C TSsoustraitance'!$AA404)/'1C TSsoustraitance'!$AP404))</f>
        <v>0</v>
      </c>
      <c r="X687" s="669">
        <f>IF(OR('1C TSsoustraitance'!$D404="",'1C TSsoustraitance'!$E404="OUI",'1C TSsoustraitance'!$AP404=0),0,(('1C TSsoustraitance'!$AB404)/'1C TSsoustraitance'!$AP404))</f>
        <v>0</v>
      </c>
      <c r="Y687" s="669">
        <f>IF(OR('1C TSsoustraitance'!$D404="",'1C TSsoustraitance'!$E404="OUI",'1C TSsoustraitance'!$AP404=0),0,(('1C TSsoustraitance'!$AC404)/'1C TSsoustraitance'!$AP404))</f>
        <v>0</v>
      </c>
      <c r="Z687" s="669">
        <f>IF(OR('1C TSsoustraitance'!$D404="",'1C TSsoustraitance'!$E404="OUI",'1C TSsoustraitance'!$AP404=0),0,(('1C TSsoustraitance'!$AD404)/'1C TSsoustraitance'!$AP404))</f>
        <v>0</v>
      </c>
      <c r="AA687" s="669">
        <f>IF(OR('1C TSsoustraitance'!$D404="",'1C TSsoustraitance'!$E404="OUI",'1C TSsoustraitance'!$AP404=0),0,(('1C TSsoustraitance'!$AE404)/'1C TSsoustraitance'!$AP404))</f>
        <v>0</v>
      </c>
      <c r="AB687" s="669">
        <f>IF(OR('1C TSsoustraitance'!$D404="",'1C TSsoustraitance'!$E404="OUI",'1C TSsoustraitance'!$AP404=0),0,(('1C TSsoustraitance'!$AF404)/'1C TSsoustraitance'!$AP404))</f>
        <v>0</v>
      </c>
      <c r="AC687" s="669">
        <f>IF(OR('1C TSsoustraitance'!$D404="",'1C TSsoustraitance'!$E404="OUI",'1C TSsoustraitance'!$AP404=0),0,(('1C TSsoustraitance'!$AG404)/'1C TSsoustraitance'!$AP404))</f>
        <v>0</v>
      </c>
      <c r="AD687" s="669">
        <f>IF(OR('1C TSsoustraitance'!$D404="",'1C TSsoustraitance'!$E404="OUI",'1C TSsoustraitance'!$AP404=0),0,(('1C TSsoustraitance'!$AH404)/'1C TSsoustraitance'!$AP404))</f>
        <v>0</v>
      </c>
      <c r="AE687" s="669">
        <f>IF(OR('1C TSsoustraitance'!$D404="",'1C TSsoustraitance'!$E404="OUI",'1C TSsoustraitance'!$AP404=0),0,(('1C TSsoustraitance'!$AI404)/'1C TSsoustraitance'!$AP404))</f>
        <v>0</v>
      </c>
      <c r="AF687" s="669">
        <f>IF(OR('1C TSsoustraitance'!$D404="",'1C TSsoustraitance'!$E404="OUI",'1C TSsoustraitance'!$AP404=0),0,(('1C TSsoustraitance'!$AJ404)/'1C TSsoustraitance'!$AP404))</f>
        <v>0</v>
      </c>
      <c r="AG687" s="669">
        <f>IF(OR('1C TSsoustraitance'!$D404="",'1C TSsoustraitance'!$E404="OUI",'1C TSsoustraitance'!$AP404=0),0,(('1C TSsoustraitance'!$AK404)/'1C TSsoustraitance'!$AP404))</f>
        <v>0</v>
      </c>
      <c r="AH687" s="669">
        <f>IF(OR('1C TSsoustraitance'!$D404="",'1C TSsoustraitance'!$E404="OUI",'1C TSsoustraitance'!$AP404=0),0,(('1C TSsoustraitance'!$AL404)/'1C TSsoustraitance'!$AP404))</f>
        <v>0</v>
      </c>
      <c r="AI687" s="669">
        <f>IF(OR('1C TSsoustraitance'!$D404="",'1C TSsoustraitance'!$E404="OUI",'1C TSsoustraitance'!$AP404=0),0,(('1C TSsoustraitance'!$AM404)/'1C TSsoustraitance'!$AP404))</f>
        <v>0</v>
      </c>
      <c r="AJ687" s="669">
        <f>IF(OR('1C TSsoustraitance'!$D404="",'1C TSsoustraitance'!$E404="OUI",'1C TSsoustraitance'!$AP404=0),0,(('1C TSsoustraitance'!$AN404)/'1C TSsoustraitance'!$AP404))</f>
        <v>0</v>
      </c>
      <c r="AK687" s="669">
        <f t="shared" si="156"/>
        <v>0</v>
      </c>
      <c r="AL687" s="668">
        <f t="shared" si="157"/>
        <v>0</v>
      </c>
      <c r="AM687" s="670">
        <f>IF(Tableau7[[#This Row],[N° pièce]]="",0,(Tableau7[[#This Row],[hors TVA]]+(Tableau7[[#This Row],[hors TVA]]*Tableau7[[#This Row],[Taux TVA]])-(Tableau7[[#This Row],[hors TVA]]*Tableau7[[#This Row],[Taux TVA]]*Tableau7[[#This Row],[Régime TVA: Récupération]]))*Tableau7[[#This Row],[Type 1]])</f>
        <v>0</v>
      </c>
      <c r="AN687" s="670">
        <f>IF(Tableau7[[#This Row],[N° pièce]]="",0,IF($K$2="pôle",((Tableau7[[#This Row],[hors TVA]]+(Tableau7[[#This Row],[hors TVA]]*Tableau7[[#This Row],[Taux TVA]])-(Tableau7[[#This Row],[hors TVA]]*Tableau7[[#This Row],[Taux TVA]]*Tableau7[[#This Row],[Régime TVA: Récupération]]))*Tableau7[[#This Row],[Type 2]]),0))</f>
        <v>0</v>
      </c>
      <c r="AO687" s="670">
        <f t="shared" si="159"/>
        <v>0</v>
      </c>
      <c r="AP687" s="255">
        <f t="shared" si="158"/>
        <v>0</v>
      </c>
      <c r="AQ687" s="506">
        <f t="shared" si="160"/>
        <v>0</v>
      </c>
      <c r="AR687" s="671"/>
      <c r="AS687" s="512"/>
      <c r="AT687" s="513" t="str">
        <f>IF(('1C TSsoustraitance'!AP404*FICHE!C$14&lt;J687),"Forfait limité à "&amp;FICHE!C$14&amp;"€/jour","")</f>
        <v/>
      </c>
      <c r="AU687" s="797"/>
      <c r="AV687" s="484"/>
      <c r="AW687" s="484"/>
      <c r="AX687" s="484"/>
      <c r="AY687" s="484"/>
      <c r="AZ687" s="484"/>
      <c r="BA687" s="4"/>
      <c r="BB687" s="4"/>
      <c r="BC687" s="4"/>
      <c r="BD687" s="4"/>
      <c r="BE687" s="4"/>
      <c r="BF687" s="4"/>
      <c r="BG687" s="4"/>
      <c r="BH687" s="4"/>
      <c r="BI687" s="4"/>
      <c r="BJ687" s="4"/>
      <c r="BK687" s="4"/>
      <c r="BL687" s="4"/>
      <c r="BM687" s="4"/>
      <c r="BN687" s="4"/>
      <c r="BO687" s="4"/>
      <c r="BP687" s="4"/>
      <c r="BQ687" s="4"/>
      <c r="BR687" s="4"/>
      <c r="BS687" s="4"/>
      <c r="BT687" s="4"/>
      <c r="BU687" s="4"/>
      <c r="BV687" s="4"/>
      <c r="BW687" s="4"/>
      <c r="BX687" s="4"/>
      <c r="BY687" s="4"/>
      <c r="BZ687" s="4"/>
      <c r="CA687" s="4"/>
      <c r="CB687" s="4"/>
      <c r="CC687" s="4"/>
      <c r="CD687" s="4"/>
      <c r="CE687" s="4"/>
      <c r="CF687" s="4"/>
      <c r="CG687" s="4"/>
      <c r="CH687" s="4"/>
      <c r="CI687" s="4"/>
      <c r="CJ687" s="4"/>
      <c r="CK687" s="4"/>
      <c r="CL687" s="4"/>
      <c r="CM687" s="4"/>
      <c r="CN687" s="4"/>
      <c r="CO687" s="4"/>
      <c r="CP687" s="4"/>
      <c r="CQ687" s="4"/>
      <c r="CR687" s="4"/>
      <c r="CS687" s="4"/>
      <c r="CT687" s="4"/>
      <c r="CU687" s="4"/>
      <c r="CV687" s="4"/>
      <c r="CW687" s="4"/>
      <c r="CX687" s="4"/>
      <c r="CY687" s="4"/>
      <c r="CZ687" s="4"/>
      <c r="DA687" s="4"/>
      <c r="DB687" s="4"/>
      <c r="DC687" s="4"/>
      <c r="DD687" s="4"/>
      <c r="DE687" s="4"/>
      <c r="DF687" s="4"/>
      <c r="DG687" s="4"/>
      <c r="DH687" s="4"/>
      <c r="DI687" s="4"/>
      <c r="DJ687" s="4"/>
      <c r="DK687" s="4"/>
      <c r="DL687" s="4"/>
      <c r="DM687" s="4"/>
      <c r="DN687" s="4"/>
      <c r="DO687" s="4"/>
      <c r="DP687" s="4"/>
      <c r="DQ687" s="4"/>
      <c r="DR687" s="4"/>
      <c r="DS687" s="4"/>
      <c r="DT687" s="4"/>
      <c r="DU687" s="4"/>
      <c r="DV687" s="4"/>
      <c r="DW687" s="4"/>
      <c r="DX687" s="4"/>
      <c r="DY687" s="4"/>
      <c r="DZ687" s="4"/>
      <c r="EA687" s="4"/>
      <c r="EB687" s="4"/>
      <c r="EC687" s="4"/>
      <c r="ED687" s="4"/>
      <c r="EE687" s="4"/>
      <c r="EF687" s="4"/>
      <c r="EG687" s="4"/>
      <c r="EH687" s="4"/>
      <c r="EI687" s="4"/>
      <c r="EJ687" s="4"/>
      <c r="EK687" s="4"/>
      <c r="EL687" s="4"/>
      <c r="EM687" s="4"/>
      <c r="EN687" s="4"/>
      <c r="EO687" s="4"/>
      <c r="EP687" s="4"/>
      <c r="EQ687" s="4"/>
      <c r="ER687" s="4"/>
      <c r="ES687" s="4"/>
      <c r="ET687" s="4"/>
      <c r="EU687" s="4"/>
      <c r="EV687" s="4"/>
      <c r="EW687" s="4"/>
      <c r="EX687" s="4"/>
      <c r="EY687" s="4"/>
      <c r="EZ687" s="4"/>
      <c r="FA687" s="4"/>
      <c r="FB687" s="4"/>
      <c r="FC687" s="4"/>
      <c r="FD687" s="4"/>
      <c r="FE687" s="4"/>
      <c r="FF687" s="4"/>
      <c r="FG687" s="4"/>
      <c r="FH687" s="4"/>
      <c r="FI687" s="4"/>
      <c r="FJ687" s="4"/>
      <c r="FK687" s="4"/>
      <c r="FL687" s="4"/>
      <c r="FM687" s="4"/>
      <c r="FN687" s="4"/>
      <c r="FO687" s="4"/>
      <c r="FP687" s="4"/>
      <c r="FQ687" s="4"/>
      <c r="FR687" s="4"/>
      <c r="FS687" s="4"/>
      <c r="FT687" s="4"/>
      <c r="FU687" s="4"/>
      <c r="FV687" s="4"/>
      <c r="FW687" s="4"/>
      <c r="FX687" s="4"/>
      <c r="FY687" s="4"/>
      <c r="FZ687" s="4"/>
      <c r="GA687" s="4"/>
      <c r="GB687" s="4"/>
      <c r="GC687" s="4"/>
      <c r="GD687" s="4"/>
      <c r="GE687" s="4"/>
      <c r="GF687" s="4"/>
      <c r="GG687" s="4"/>
      <c r="GH687" s="4"/>
      <c r="GI687" s="4"/>
      <c r="GJ687" s="4"/>
      <c r="GK687" s="4"/>
      <c r="GL687" s="4"/>
      <c r="GM687" s="4"/>
      <c r="GN687" s="4"/>
      <c r="GO687" s="4"/>
      <c r="GP687" s="4"/>
      <c r="GQ687" s="4"/>
      <c r="GR687" s="4"/>
      <c r="GS687" s="4"/>
      <c r="GT687" s="4"/>
      <c r="GU687" s="4"/>
      <c r="GV687" s="4"/>
      <c r="GW687" s="4"/>
      <c r="GX687" s="4"/>
      <c r="GY687" s="4"/>
      <c r="GZ687" s="4"/>
      <c r="HA687" s="4"/>
      <c r="HB687" s="4"/>
      <c r="HC687" s="4"/>
    </row>
    <row r="688" spans="1:211" s="380" customFormat="1" ht="13.9" customHeight="1">
      <c r="A688" s="828" t="str">
        <f>IF('1C TSsoustraitance'!$A405&lt;&gt;0,'1C TSsoustraitance'!$A405,"")</f>
        <v/>
      </c>
      <c r="B688" s="530"/>
      <c r="C688" s="513" t="str">
        <f>IF('1C TSsoustraitance'!$A405&lt;&gt;0,'1C TSsoustraitance'!$B405,"")</f>
        <v/>
      </c>
      <c r="D688" s="513" t="str">
        <f>IF('1C TSsoustraitance'!$A405&lt;&gt;0,'1C TSsoustraitance'!$C405,"")</f>
        <v/>
      </c>
      <c r="E688" s="684"/>
      <c r="F688" s="685"/>
      <c r="G688" s="666">
        <f>'1C TSsoustraitance'!$D405</f>
        <v>0</v>
      </c>
      <c r="H688" s="533">
        <v>0.21</v>
      </c>
      <c r="I688" s="533">
        <v>1</v>
      </c>
      <c r="J688" s="534"/>
      <c r="K688" s="667">
        <f t="shared" si="155"/>
        <v>0</v>
      </c>
      <c r="L688" s="668">
        <f>IF(OR('1C TSsoustraitance'!$D405="",'1C TSsoustraitance'!$AP405=0),0,IF(AND('1C TSsoustraitance'!$D405&lt;&gt;"",$K$2="Pôle",'1C TSsoustraitance'!$E405="OUI"),(('1C TSsoustraitance'!$F405+'1C TSsoustraitance'!$G405+'1C TSsoustraitance'!$H405+'1C TSsoustraitance'!$I405+'1C TSsoustraitance'!$M405)/'1C TSsoustraitance'!$R405),IF(AND('1C TSsoustraitance'!$D405&lt;&gt;"",$K$2="Pôle",'1C TSsoustraitance'!$E405="NON"),(('1C TSsoustraitance'!$F405+'1C TSsoustraitance'!$G405+'1C TSsoustraitance'!$H405+'1C TSsoustraitance'!$I405+'1C TSsoustraitance'!$M405)/'1C TSsoustraitance'!$AP405),IF(AND('1C TSsoustraitance'!$D405&lt;&gt;"",$K$2&lt;&gt;"Pôle",'1C TSsoustraitance'!$E405="OUI"),(('1C TSsoustraitance'!$F405+'1C TSsoustraitance'!$G405+'1C TSsoustraitance'!$H405+'1C TSsoustraitance'!$I405+'1C TSsoustraitance'!$J405+'1C TSsoustraitance'!$K405+'1C TSsoustraitance'!$L405+'1C TSsoustraitance'!$M405+'1C TSsoustraitance'!$N405+'1C TSsoustraitance'!$O405+'1C TSsoustraitance'!$P405+'1C TSsoustraitance'!$Q405)/'1C TSsoustraitance'!$R405),IF(AND('1C TSsoustraitance'!$D405&lt;&gt;"",$K$2&lt;&gt;"Pôle",'1C TSsoustraitance'!$E405="NON"),(('1C TSsoustraitance'!$F405+'1C TSsoustraitance'!$G405+'1C TSsoustraitance'!$H405+'1C TSsoustraitance'!$I405+'1C TSsoustraitance'!$J405+'1C TSsoustraitance'!$K405+'1C TSsoustraitance'!$L405+'1C TSsoustraitance'!$M405+'1C TSsoustraitance'!$N405+'1C TSsoustraitance'!$O405+'1C TSsoustraitance'!$P405+'1C TSsoustraitance'!$Q405))/'1C TSsoustraitance'!$AP405)))))</f>
        <v>0</v>
      </c>
      <c r="M688" s="668">
        <f>IF(OR('1C TSsoustraitance'!$D405="",'1C TSsoustraitance'!AP$13=0),0,IF(AND('1C TSsoustraitance'!$D405&lt;&gt;"",$K$2="Pôle",'1C TSsoustraitance'!$E405="OUI"),(('1C TSsoustraitance'!$J405+'1C TSsoustraitance'!$K405+'1C TSsoustraitance'!$L405)/'1C TSsoustraitance'!$R405),IF(AND('1C TSsoustraitance'!$D405&lt;&gt;"",$K$2="Pôle",'1C TSsoustraitance'!$E405="NON"),(('1C TSsoustraitance'!$J405+'1C TSsoustraitance'!$K405+'1C TSsoustraitance'!$L405)/'1C TSsoustraitance'!$AP405),IF(AND('1C TSsoustraitance'!$D405&lt;&gt;"",$K$2&lt;&gt;"Pôle"),0))))</f>
        <v>0</v>
      </c>
      <c r="N688" s="668">
        <f t="shared" si="153"/>
        <v>0</v>
      </c>
      <c r="O688" s="669">
        <f>IF(OR('1C TSsoustraitance'!$D405="",'1C TSsoustraitance'!$E405="OUI",'1C TSsoustraitance'!$AP405=0),0,(('1C TSsoustraitance'!$S405)/'1C TSsoustraitance'!$AP405))</f>
        <v>0</v>
      </c>
      <c r="P688" s="669">
        <f>IF(OR('1C TSsoustraitance'!$D405="",'1C TSsoustraitance'!$E405="OUI",'1C TSsoustraitance'!$AP405=0),0,(('1C TSsoustraitance'!$T405)/'1C TSsoustraitance'!$AP405))</f>
        <v>0</v>
      </c>
      <c r="Q688" s="669">
        <f>IF(OR('1C TSsoustraitance'!$D405="",'1C TSsoustraitance'!$E405="OUI",'1C TSsoustraitance'!$AP405=0),0,(('1C TSsoustraitance'!$U405)/'1C TSsoustraitance'!$AP405))</f>
        <v>0</v>
      </c>
      <c r="R688" s="669">
        <f>IF(OR('1C TSsoustraitance'!$D405="",'1C TSsoustraitance'!$E405="OUI",'1C TSsoustraitance'!$AP405=0),0,(('1C TSsoustraitance'!$V405)/'1C TSsoustraitance'!$AP405))</f>
        <v>0</v>
      </c>
      <c r="S688" s="669">
        <f>IF(OR('1C TSsoustraitance'!$D405="",'1C TSsoustraitance'!$E405="OUI",'1C TSsoustraitance'!$AP405=0),0,(('1C TSsoustraitance'!$W405)/'1C TSsoustraitance'!$AP405))</f>
        <v>0</v>
      </c>
      <c r="T688" s="669">
        <f>IF(OR('1C TSsoustraitance'!$D405="",'1C TSsoustraitance'!$E405="OUI",'1C TSsoustraitance'!$AP405=0),0,(('1C TSsoustraitance'!$X405)/'1C TSsoustraitance'!$AP405))</f>
        <v>0</v>
      </c>
      <c r="U688" s="669">
        <f>IF(OR('1C TSsoustraitance'!$D405="",'1C TSsoustraitance'!$E405="OUI",'1C TSsoustraitance'!$AP405=0),0,(('1C TSsoustraitance'!$Y405)/'1C TSsoustraitance'!$AP405))</f>
        <v>0</v>
      </c>
      <c r="V688" s="669">
        <f>IF(OR('1C TSsoustraitance'!$D405="",'1C TSsoustraitance'!$E405="OUI",'1C TSsoustraitance'!$AP405=0),0,(('1C TSsoustraitance'!$Z405)/'1C TSsoustraitance'!$AP405))</f>
        <v>0</v>
      </c>
      <c r="W688" s="669">
        <f>IF(OR('1C TSsoustraitance'!$D405="",'1C TSsoustraitance'!$E405="OUI",'1C TSsoustraitance'!$AP405=0),0,(('1C TSsoustraitance'!$AA405)/'1C TSsoustraitance'!$AP405))</f>
        <v>0</v>
      </c>
      <c r="X688" s="669">
        <f>IF(OR('1C TSsoustraitance'!$D405="",'1C TSsoustraitance'!$E405="OUI",'1C TSsoustraitance'!$AP405=0),0,(('1C TSsoustraitance'!$AB405)/'1C TSsoustraitance'!$AP405))</f>
        <v>0</v>
      </c>
      <c r="Y688" s="669">
        <f>IF(OR('1C TSsoustraitance'!$D405="",'1C TSsoustraitance'!$E405="OUI",'1C TSsoustraitance'!$AP405=0),0,(('1C TSsoustraitance'!$AC405)/'1C TSsoustraitance'!$AP405))</f>
        <v>0</v>
      </c>
      <c r="Z688" s="669">
        <f>IF(OR('1C TSsoustraitance'!$D405="",'1C TSsoustraitance'!$E405="OUI",'1C TSsoustraitance'!$AP405=0),0,(('1C TSsoustraitance'!$AD405)/'1C TSsoustraitance'!$AP405))</f>
        <v>0</v>
      </c>
      <c r="AA688" s="669">
        <f>IF(OR('1C TSsoustraitance'!$D405="",'1C TSsoustraitance'!$E405="OUI",'1C TSsoustraitance'!$AP405=0),0,(('1C TSsoustraitance'!$AE405)/'1C TSsoustraitance'!$AP405))</f>
        <v>0</v>
      </c>
      <c r="AB688" s="669">
        <f>IF(OR('1C TSsoustraitance'!$D405="",'1C TSsoustraitance'!$E405="OUI",'1C TSsoustraitance'!$AP405=0),0,(('1C TSsoustraitance'!$AF405)/'1C TSsoustraitance'!$AP405))</f>
        <v>0</v>
      </c>
      <c r="AC688" s="669">
        <f>IF(OR('1C TSsoustraitance'!$D405="",'1C TSsoustraitance'!$E405="OUI",'1C TSsoustraitance'!$AP405=0),0,(('1C TSsoustraitance'!$AG405)/'1C TSsoustraitance'!$AP405))</f>
        <v>0</v>
      </c>
      <c r="AD688" s="669">
        <f>IF(OR('1C TSsoustraitance'!$D405="",'1C TSsoustraitance'!$E405="OUI",'1C TSsoustraitance'!$AP405=0),0,(('1C TSsoustraitance'!$AH405)/'1C TSsoustraitance'!$AP405))</f>
        <v>0</v>
      </c>
      <c r="AE688" s="669">
        <f>IF(OR('1C TSsoustraitance'!$D405="",'1C TSsoustraitance'!$E405="OUI",'1C TSsoustraitance'!$AP405=0),0,(('1C TSsoustraitance'!$AI405)/'1C TSsoustraitance'!$AP405))</f>
        <v>0</v>
      </c>
      <c r="AF688" s="669">
        <f>IF(OR('1C TSsoustraitance'!$D405="",'1C TSsoustraitance'!$E405="OUI",'1C TSsoustraitance'!$AP405=0),0,(('1C TSsoustraitance'!$AJ405)/'1C TSsoustraitance'!$AP405))</f>
        <v>0</v>
      </c>
      <c r="AG688" s="669">
        <f>IF(OR('1C TSsoustraitance'!$D405="",'1C TSsoustraitance'!$E405="OUI",'1C TSsoustraitance'!$AP405=0),0,(('1C TSsoustraitance'!$AK405)/'1C TSsoustraitance'!$AP405))</f>
        <v>0</v>
      </c>
      <c r="AH688" s="669">
        <f>IF(OR('1C TSsoustraitance'!$D405="",'1C TSsoustraitance'!$E405="OUI",'1C TSsoustraitance'!$AP405=0),0,(('1C TSsoustraitance'!$AL405)/'1C TSsoustraitance'!$AP405))</f>
        <v>0</v>
      </c>
      <c r="AI688" s="669">
        <f>IF(OR('1C TSsoustraitance'!$D405="",'1C TSsoustraitance'!$E405="OUI",'1C TSsoustraitance'!$AP405=0),0,(('1C TSsoustraitance'!$AM405)/'1C TSsoustraitance'!$AP405))</f>
        <v>0</v>
      </c>
      <c r="AJ688" s="669">
        <f>IF(OR('1C TSsoustraitance'!$D405="",'1C TSsoustraitance'!$E405="OUI",'1C TSsoustraitance'!$AP405=0),0,(('1C TSsoustraitance'!$AN405)/'1C TSsoustraitance'!$AP405))</f>
        <v>0</v>
      </c>
      <c r="AK688" s="669">
        <f t="shared" si="156"/>
        <v>0</v>
      </c>
      <c r="AL688" s="668">
        <f t="shared" si="157"/>
        <v>0</v>
      </c>
      <c r="AM688" s="670">
        <f>IF(Tableau7[[#This Row],[N° pièce]]="",0,(Tableau7[[#This Row],[hors TVA]]+(Tableau7[[#This Row],[hors TVA]]*Tableau7[[#This Row],[Taux TVA]])-(Tableau7[[#This Row],[hors TVA]]*Tableau7[[#This Row],[Taux TVA]]*Tableau7[[#This Row],[Régime TVA: Récupération]]))*Tableau7[[#This Row],[Type 1]])</f>
        <v>0</v>
      </c>
      <c r="AN688" s="670">
        <f>IF(Tableau7[[#This Row],[N° pièce]]="",0,IF($K$2="pôle",((Tableau7[[#This Row],[hors TVA]]+(Tableau7[[#This Row],[hors TVA]]*Tableau7[[#This Row],[Taux TVA]])-(Tableau7[[#This Row],[hors TVA]]*Tableau7[[#This Row],[Taux TVA]]*Tableau7[[#This Row],[Régime TVA: Récupération]]))*Tableau7[[#This Row],[Type 2]]),0))</f>
        <v>0</v>
      </c>
      <c r="AO688" s="670">
        <f t="shared" si="159"/>
        <v>0</v>
      </c>
      <c r="AP688" s="255">
        <f t="shared" si="158"/>
        <v>0</v>
      </c>
      <c r="AQ688" s="506">
        <f t="shared" si="160"/>
        <v>0</v>
      </c>
      <c r="AR688" s="671"/>
      <c r="AS688" s="512"/>
      <c r="AT688" s="513" t="str">
        <f>IF(('1C TSsoustraitance'!AP405*FICHE!C$14&lt;J688),"Forfait limité à "&amp;FICHE!C$14&amp;"€/jour","")</f>
        <v/>
      </c>
      <c r="AU688" s="797"/>
      <c r="AV688" s="484"/>
      <c r="AW688" s="484"/>
      <c r="AX688" s="484"/>
      <c r="AY688" s="484"/>
      <c r="AZ688" s="484"/>
      <c r="BA688" s="4"/>
      <c r="BB688" s="4"/>
      <c r="BC688" s="4"/>
      <c r="BD688" s="4"/>
      <c r="BE688" s="4"/>
      <c r="BF688" s="4"/>
      <c r="BG688" s="4"/>
      <c r="BH688" s="4"/>
      <c r="BI688" s="4"/>
      <c r="BJ688" s="4"/>
      <c r="BK688" s="4"/>
      <c r="BL688" s="4"/>
      <c r="BM688" s="4"/>
      <c r="BN688" s="4"/>
      <c r="BO688" s="4"/>
      <c r="BP688" s="4"/>
      <c r="BQ688" s="4"/>
      <c r="BR688" s="4"/>
      <c r="BS688" s="4"/>
      <c r="BT688" s="4"/>
      <c r="BU688" s="4"/>
      <c r="BV688" s="4"/>
      <c r="BW688" s="4"/>
      <c r="BX688" s="4"/>
      <c r="BY688" s="4"/>
      <c r="BZ688" s="4"/>
      <c r="CA688" s="4"/>
      <c r="CB688" s="4"/>
      <c r="CC688" s="4"/>
      <c r="CD688" s="4"/>
      <c r="CE688" s="4"/>
      <c r="CF688" s="4"/>
      <c r="CG688" s="4"/>
      <c r="CH688" s="4"/>
      <c r="CI688" s="4"/>
      <c r="CJ688" s="4"/>
      <c r="CK688" s="4"/>
      <c r="CL688" s="4"/>
      <c r="CM688" s="4"/>
      <c r="CN688" s="4"/>
      <c r="CO688" s="4"/>
      <c r="CP688" s="4"/>
      <c r="CQ688" s="4"/>
      <c r="CR688" s="4"/>
      <c r="CS688" s="4"/>
      <c r="CT688" s="4"/>
      <c r="CU688" s="4"/>
      <c r="CV688" s="4"/>
      <c r="CW688" s="4"/>
      <c r="CX688" s="4"/>
      <c r="CY688" s="4"/>
      <c r="CZ688" s="4"/>
      <c r="DA688" s="4"/>
      <c r="DB688" s="4"/>
      <c r="DC688" s="4"/>
      <c r="DD688" s="4"/>
      <c r="DE688" s="4"/>
      <c r="DF688" s="4"/>
      <c r="DG688" s="4"/>
      <c r="DH688" s="4"/>
      <c r="DI688" s="4"/>
      <c r="DJ688" s="4"/>
      <c r="DK688" s="4"/>
      <c r="DL688" s="4"/>
      <c r="DM688" s="4"/>
      <c r="DN688" s="4"/>
      <c r="DO688" s="4"/>
      <c r="DP688" s="4"/>
      <c r="DQ688" s="4"/>
      <c r="DR688" s="4"/>
      <c r="DS688" s="4"/>
      <c r="DT688" s="4"/>
      <c r="DU688" s="4"/>
      <c r="DV688" s="4"/>
      <c r="DW688" s="4"/>
      <c r="DX688" s="4"/>
      <c r="DY688" s="4"/>
      <c r="DZ688" s="4"/>
      <c r="EA688" s="4"/>
      <c r="EB688" s="4"/>
      <c r="EC688" s="4"/>
      <c r="ED688" s="4"/>
      <c r="EE688" s="4"/>
      <c r="EF688" s="4"/>
      <c r="EG688" s="4"/>
      <c r="EH688" s="4"/>
      <c r="EI688" s="4"/>
      <c r="EJ688" s="4"/>
      <c r="EK688" s="4"/>
      <c r="EL688" s="4"/>
      <c r="EM688" s="4"/>
      <c r="EN688" s="4"/>
      <c r="EO688" s="4"/>
      <c r="EP688" s="4"/>
      <c r="EQ688" s="4"/>
      <c r="ER688" s="4"/>
      <c r="ES688" s="4"/>
      <c r="ET688" s="4"/>
      <c r="EU688" s="4"/>
      <c r="EV688" s="4"/>
      <c r="EW688" s="4"/>
      <c r="EX688" s="4"/>
      <c r="EY688" s="4"/>
      <c r="EZ688" s="4"/>
      <c r="FA688" s="4"/>
      <c r="FB688" s="4"/>
      <c r="FC688" s="4"/>
      <c r="FD688" s="4"/>
      <c r="FE688" s="4"/>
      <c r="FF688" s="4"/>
      <c r="FG688" s="4"/>
      <c r="FH688" s="4"/>
      <c r="FI688" s="4"/>
      <c r="FJ688" s="4"/>
      <c r="FK688" s="4"/>
      <c r="FL688" s="4"/>
      <c r="FM688" s="4"/>
      <c r="FN688" s="4"/>
      <c r="FO688" s="4"/>
      <c r="FP688" s="4"/>
      <c r="FQ688" s="4"/>
      <c r="FR688" s="4"/>
      <c r="FS688" s="4"/>
      <c r="FT688" s="4"/>
      <c r="FU688" s="4"/>
      <c r="FV688" s="4"/>
      <c r="FW688" s="4"/>
      <c r="FX688" s="4"/>
      <c r="FY688" s="4"/>
      <c r="FZ688" s="4"/>
      <c r="GA688" s="4"/>
      <c r="GB688" s="4"/>
      <c r="GC688" s="4"/>
      <c r="GD688" s="4"/>
      <c r="GE688" s="4"/>
      <c r="GF688" s="4"/>
      <c r="GG688" s="4"/>
      <c r="GH688" s="4"/>
      <c r="GI688" s="4"/>
      <c r="GJ688" s="4"/>
      <c r="GK688" s="4"/>
      <c r="GL688" s="4"/>
      <c r="GM688" s="4"/>
      <c r="GN688" s="4"/>
      <c r="GO688" s="4"/>
      <c r="GP688" s="4"/>
      <c r="GQ688" s="4"/>
      <c r="GR688" s="4"/>
      <c r="GS688" s="4"/>
      <c r="GT688" s="4"/>
      <c r="GU688" s="4"/>
      <c r="GV688" s="4"/>
      <c r="GW688" s="4"/>
      <c r="GX688" s="4"/>
      <c r="GY688" s="4"/>
      <c r="GZ688" s="4"/>
      <c r="HA688" s="4"/>
      <c r="HB688" s="4"/>
      <c r="HC688" s="4"/>
    </row>
    <row r="689" spans="1:211" s="380" customFormat="1" ht="13.9" customHeight="1">
      <c r="A689" s="828" t="str">
        <f>IF('1C TSsoustraitance'!$A406&lt;&gt;0,'1C TSsoustraitance'!$A406,"")</f>
        <v/>
      </c>
      <c r="B689" s="530"/>
      <c r="C689" s="513" t="str">
        <f>IF('1C TSsoustraitance'!$A406&lt;&gt;0,'1C TSsoustraitance'!$B406,"")</f>
        <v/>
      </c>
      <c r="D689" s="513" t="str">
        <f>IF('1C TSsoustraitance'!$A406&lt;&gt;0,'1C TSsoustraitance'!$C406,"")</f>
        <v/>
      </c>
      <c r="E689" s="684"/>
      <c r="F689" s="685"/>
      <c r="G689" s="666">
        <f>'1C TSsoustraitance'!$D406</f>
        <v>0</v>
      </c>
      <c r="H689" s="533">
        <v>0.21</v>
      </c>
      <c r="I689" s="533">
        <v>1</v>
      </c>
      <c r="J689" s="534"/>
      <c r="K689" s="667">
        <f t="shared" si="155"/>
        <v>0</v>
      </c>
      <c r="L689" s="668">
        <f>IF(OR('1C TSsoustraitance'!$D406="",'1C TSsoustraitance'!$AP406=0),0,IF(AND('1C TSsoustraitance'!$D406&lt;&gt;"",$K$2="Pôle",'1C TSsoustraitance'!$E406="OUI"),(('1C TSsoustraitance'!$F406+'1C TSsoustraitance'!$G406+'1C TSsoustraitance'!$H406+'1C TSsoustraitance'!$I406+'1C TSsoustraitance'!$M406)/'1C TSsoustraitance'!$R406),IF(AND('1C TSsoustraitance'!$D406&lt;&gt;"",$K$2="Pôle",'1C TSsoustraitance'!$E406="NON"),(('1C TSsoustraitance'!$F406+'1C TSsoustraitance'!$G406+'1C TSsoustraitance'!$H406+'1C TSsoustraitance'!$I406+'1C TSsoustraitance'!$M406)/'1C TSsoustraitance'!$AP406),IF(AND('1C TSsoustraitance'!$D406&lt;&gt;"",$K$2&lt;&gt;"Pôle",'1C TSsoustraitance'!$E406="OUI"),(('1C TSsoustraitance'!$F406+'1C TSsoustraitance'!$G406+'1C TSsoustraitance'!$H406+'1C TSsoustraitance'!$I406+'1C TSsoustraitance'!$J406+'1C TSsoustraitance'!$K406+'1C TSsoustraitance'!$L406+'1C TSsoustraitance'!$M406+'1C TSsoustraitance'!$N406+'1C TSsoustraitance'!$O406+'1C TSsoustraitance'!$P406+'1C TSsoustraitance'!$Q406)/'1C TSsoustraitance'!$R406),IF(AND('1C TSsoustraitance'!$D406&lt;&gt;"",$K$2&lt;&gt;"Pôle",'1C TSsoustraitance'!$E406="NON"),(('1C TSsoustraitance'!$F406+'1C TSsoustraitance'!$G406+'1C TSsoustraitance'!$H406+'1C TSsoustraitance'!$I406+'1C TSsoustraitance'!$J406+'1C TSsoustraitance'!$K406+'1C TSsoustraitance'!$L406+'1C TSsoustraitance'!$M406+'1C TSsoustraitance'!$N406+'1C TSsoustraitance'!$O406+'1C TSsoustraitance'!$P406+'1C TSsoustraitance'!$Q406))/'1C TSsoustraitance'!$AP406)))))</f>
        <v>0</v>
      </c>
      <c r="M689" s="668">
        <f>IF(OR('1C TSsoustraitance'!$D406="",'1C TSsoustraitance'!AP$13=0),0,IF(AND('1C TSsoustraitance'!$D406&lt;&gt;"",$K$2="Pôle",'1C TSsoustraitance'!$E406="OUI"),(('1C TSsoustraitance'!$J406+'1C TSsoustraitance'!$K406+'1C TSsoustraitance'!$L406)/'1C TSsoustraitance'!$R406),IF(AND('1C TSsoustraitance'!$D406&lt;&gt;"",$K$2="Pôle",'1C TSsoustraitance'!$E406="NON"),(('1C TSsoustraitance'!$J406+'1C TSsoustraitance'!$K406+'1C TSsoustraitance'!$L406)/'1C TSsoustraitance'!$AP406),IF(AND('1C TSsoustraitance'!$D406&lt;&gt;"",$K$2&lt;&gt;"Pôle"),0))))</f>
        <v>0</v>
      </c>
      <c r="N689" s="668">
        <f t="shared" si="153"/>
        <v>0</v>
      </c>
      <c r="O689" s="669">
        <f>IF(OR('1C TSsoustraitance'!$D406="",'1C TSsoustraitance'!$E406="OUI",'1C TSsoustraitance'!$AP406=0),0,(('1C TSsoustraitance'!$S406)/'1C TSsoustraitance'!$AP406))</f>
        <v>0</v>
      </c>
      <c r="P689" s="669">
        <f>IF(OR('1C TSsoustraitance'!$D406="",'1C TSsoustraitance'!$E406="OUI",'1C TSsoustraitance'!$AP406=0),0,(('1C TSsoustraitance'!$T406)/'1C TSsoustraitance'!$AP406))</f>
        <v>0</v>
      </c>
      <c r="Q689" s="669">
        <f>IF(OR('1C TSsoustraitance'!$D406="",'1C TSsoustraitance'!$E406="OUI",'1C TSsoustraitance'!$AP406=0),0,(('1C TSsoustraitance'!$U406)/'1C TSsoustraitance'!$AP406))</f>
        <v>0</v>
      </c>
      <c r="R689" s="669">
        <f>IF(OR('1C TSsoustraitance'!$D406="",'1C TSsoustraitance'!$E406="OUI",'1C TSsoustraitance'!$AP406=0),0,(('1C TSsoustraitance'!$V406)/'1C TSsoustraitance'!$AP406))</f>
        <v>0</v>
      </c>
      <c r="S689" s="669">
        <f>IF(OR('1C TSsoustraitance'!$D406="",'1C TSsoustraitance'!$E406="OUI",'1C TSsoustraitance'!$AP406=0),0,(('1C TSsoustraitance'!$W406)/'1C TSsoustraitance'!$AP406))</f>
        <v>0</v>
      </c>
      <c r="T689" s="669">
        <f>IF(OR('1C TSsoustraitance'!$D406="",'1C TSsoustraitance'!$E406="OUI",'1C TSsoustraitance'!$AP406=0),0,(('1C TSsoustraitance'!$X406)/'1C TSsoustraitance'!$AP406))</f>
        <v>0</v>
      </c>
      <c r="U689" s="669">
        <f>IF(OR('1C TSsoustraitance'!$D406="",'1C TSsoustraitance'!$E406="OUI",'1C TSsoustraitance'!$AP406=0),0,(('1C TSsoustraitance'!$Y406)/'1C TSsoustraitance'!$AP406))</f>
        <v>0</v>
      </c>
      <c r="V689" s="669">
        <f>IF(OR('1C TSsoustraitance'!$D406="",'1C TSsoustraitance'!$E406="OUI",'1C TSsoustraitance'!$AP406=0),0,(('1C TSsoustraitance'!$Z406)/'1C TSsoustraitance'!$AP406))</f>
        <v>0</v>
      </c>
      <c r="W689" s="669">
        <f>IF(OR('1C TSsoustraitance'!$D406="",'1C TSsoustraitance'!$E406="OUI",'1C TSsoustraitance'!$AP406=0),0,(('1C TSsoustraitance'!$AA406)/'1C TSsoustraitance'!$AP406))</f>
        <v>0</v>
      </c>
      <c r="X689" s="669">
        <f>IF(OR('1C TSsoustraitance'!$D406="",'1C TSsoustraitance'!$E406="OUI",'1C TSsoustraitance'!$AP406=0),0,(('1C TSsoustraitance'!$AB406)/'1C TSsoustraitance'!$AP406))</f>
        <v>0</v>
      </c>
      <c r="Y689" s="669">
        <f>IF(OR('1C TSsoustraitance'!$D406="",'1C TSsoustraitance'!$E406="OUI",'1C TSsoustraitance'!$AP406=0),0,(('1C TSsoustraitance'!$AC406)/'1C TSsoustraitance'!$AP406))</f>
        <v>0</v>
      </c>
      <c r="Z689" s="669">
        <f>IF(OR('1C TSsoustraitance'!$D406="",'1C TSsoustraitance'!$E406="OUI",'1C TSsoustraitance'!$AP406=0),0,(('1C TSsoustraitance'!$AD406)/'1C TSsoustraitance'!$AP406))</f>
        <v>0</v>
      </c>
      <c r="AA689" s="669">
        <f>IF(OR('1C TSsoustraitance'!$D406="",'1C TSsoustraitance'!$E406="OUI",'1C TSsoustraitance'!$AP406=0),0,(('1C TSsoustraitance'!$AE406)/'1C TSsoustraitance'!$AP406))</f>
        <v>0</v>
      </c>
      <c r="AB689" s="669">
        <f>IF(OR('1C TSsoustraitance'!$D406="",'1C TSsoustraitance'!$E406="OUI",'1C TSsoustraitance'!$AP406=0),0,(('1C TSsoustraitance'!$AF406)/'1C TSsoustraitance'!$AP406))</f>
        <v>0</v>
      </c>
      <c r="AC689" s="669">
        <f>IF(OR('1C TSsoustraitance'!$D406="",'1C TSsoustraitance'!$E406="OUI",'1C TSsoustraitance'!$AP406=0),0,(('1C TSsoustraitance'!$AG406)/'1C TSsoustraitance'!$AP406))</f>
        <v>0</v>
      </c>
      <c r="AD689" s="669">
        <f>IF(OR('1C TSsoustraitance'!$D406="",'1C TSsoustraitance'!$E406="OUI",'1C TSsoustraitance'!$AP406=0),0,(('1C TSsoustraitance'!$AH406)/'1C TSsoustraitance'!$AP406))</f>
        <v>0</v>
      </c>
      <c r="AE689" s="669">
        <f>IF(OR('1C TSsoustraitance'!$D406="",'1C TSsoustraitance'!$E406="OUI",'1C TSsoustraitance'!$AP406=0),0,(('1C TSsoustraitance'!$AI406)/'1C TSsoustraitance'!$AP406))</f>
        <v>0</v>
      </c>
      <c r="AF689" s="669">
        <f>IF(OR('1C TSsoustraitance'!$D406="",'1C TSsoustraitance'!$E406="OUI",'1C TSsoustraitance'!$AP406=0),0,(('1C TSsoustraitance'!$AJ406)/'1C TSsoustraitance'!$AP406))</f>
        <v>0</v>
      </c>
      <c r="AG689" s="669">
        <f>IF(OR('1C TSsoustraitance'!$D406="",'1C TSsoustraitance'!$E406="OUI",'1C TSsoustraitance'!$AP406=0),0,(('1C TSsoustraitance'!$AK406)/'1C TSsoustraitance'!$AP406))</f>
        <v>0</v>
      </c>
      <c r="AH689" s="669">
        <f>IF(OR('1C TSsoustraitance'!$D406="",'1C TSsoustraitance'!$E406="OUI",'1C TSsoustraitance'!$AP406=0),0,(('1C TSsoustraitance'!$AL406)/'1C TSsoustraitance'!$AP406))</f>
        <v>0</v>
      </c>
      <c r="AI689" s="669">
        <f>IF(OR('1C TSsoustraitance'!$D406="",'1C TSsoustraitance'!$E406="OUI",'1C TSsoustraitance'!$AP406=0),0,(('1C TSsoustraitance'!$AM406)/'1C TSsoustraitance'!$AP406))</f>
        <v>0</v>
      </c>
      <c r="AJ689" s="669">
        <f>IF(OR('1C TSsoustraitance'!$D406="",'1C TSsoustraitance'!$E406="OUI",'1C TSsoustraitance'!$AP406=0),0,(('1C TSsoustraitance'!$AN406)/'1C TSsoustraitance'!$AP406))</f>
        <v>0</v>
      </c>
      <c r="AK689" s="669">
        <f t="shared" si="156"/>
        <v>0</v>
      </c>
      <c r="AL689" s="668">
        <f t="shared" si="157"/>
        <v>0</v>
      </c>
      <c r="AM689" s="670">
        <f>IF(Tableau7[[#This Row],[N° pièce]]="",0,(Tableau7[[#This Row],[hors TVA]]+(Tableau7[[#This Row],[hors TVA]]*Tableau7[[#This Row],[Taux TVA]])-(Tableau7[[#This Row],[hors TVA]]*Tableau7[[#This Row],[Taux TVA]]*Tableau7[[#This Row],[Régime TVA: Récupération]]))*Tableau7[[#This Row],[Type 1]])</f>
        <v>0</v>
      </c>
      <c r="AN689" s="670">
        <f>IF(Tableau7[[#This Row],[N° pièce]]="",0,IF($K$2="pôle",((Tableau7[[#This Row],[hors TVA]]+(Tableau7[[#This Row],[hors TVA]]*Tableau7[[#This Row],[Taux TVA]])-(Tableau7[[#This Row],[hors TVA]]*Tableau7[[#This Row],[Taux TVA]]*Tableau7[[#This Row],[Régime TVA: Récupération]]))*Tableau7[[#This Row],[Type 2]]),0))</f>
        <v>0</v>
      </c>
      <c r="AO689" s="670">
        <f t="shared" si="159"/>
        <v>0</v>
      </c>
      <c r="AP689" s="255">
        <f t="shared" si="158"/>
        <v>0</v>
      </c>
      <c r="AQ689" s="506">
        <f t="shared" si="160"/>
        <v>0</v>
      </c>
      <c r="AR689" s="671"/>
      <c r="AS689" s="512"/>
      <c r="AT689" s="513" t="str">
        <f>IF(('1C TSsoustraitance'!AP406*FICHE!C$14&lt;J689),"Forfait limité à "&amp;FICHE!C$14&amp;"€/jour","")</f>
        <v/>
      </c>
      <c r="AU689" s="797"/>
      <c r="AV689" s="484"/>
      <c r="AW689" s="484"/>
      <c r="AX689" s="484"/>
      <c r="AY689" s="484"/>
      <c r="AZ689" s="484"/>
      <c r="BA689" s="4"/>
      <c r="BB689" s="4"/>
      <c r="BC689" s="4"/>
      <c r="BD689" s="4"/>
      <c r="BE689" s="4"/>
      <c r="BF689" s="4"/>
      <c r="BG689" s="4"/>
      <c r="BH689" s="4"/>
      <c r="BI689" s="4"/>
      <c r="BJ689" s="4"/>
      <c r="BK689" s="4"/>
      <c r="BL689" s="4"/>
      <c r="BM689" s="4"/>
      <c r="BN689" s="4"/>
      <c r="BO689" s="4"/>
      <c r="BP689" s="4"/>
      <c r="BQ689" s="4"/>
      <c r="BR689" s="4"/>
      <c r="BS689" s="4"/>
      <c r="BT689" s="4"/>
      <c r="BU689" s="4"/>
      <c r="BV689" s="4"/>
      <c r="BW689" s="4"/>
      <c r="BX689" s="4"/>
      <c r="BY689" s="4"/>
      <c r="BZ689" s="4"/>
      <c r="CA689" s="4"/>
      <c r="CB689" s="4"/>
      <c r="CC689" s="4"/>
      <c r="CD689" s="4"/>
      <c r="CE689" s="4"/>
      <c r="CF689" s="4"/>
      <c r="CG689" s="4"/>
      <c r="CH689" s="4"/>
      <c r="CI689" s="4"/>
      <c r="CJ689" s="4"/>
      <c r="CK689" s="4"/>
      <c r="CL689" s="4"/>
      <c r="CM689" s="4"/>
      <c r="CN689" s="4"/>
      <c r="CO689" s="4"/>
      <c r="CP689" s="4"/>
      <c r="CQ689" s="4"/>
      <c r="CR689" s="4"/>
      <c r="CS689" s="4"/>
      <c r="CT689" s="4"/>
      <c r="CU689" s="4"/>
      <c r="CV689" s="4"/>
      <c r="CW689" s="4"/>
      <c r="CX689" s="4"/>
      <c r="CY689" s="4"/>
      <c r="CZ689" s="4"/>
      <c r="DA689" s="4"/>
      <c r="DB689" s="4"/>
      <c r="DC689" s="4"/>
      <c r="DD689" s="4"/>
      <c r="DE689" s="4"/>
      <c r="DF689" s="4"/>
      <c r="DG689" s="4"/>
      <c r="DH689" s="4"/>
      <c r="DI689" s="4"/>
      <c r="DJ689" s="4"/>
      <c r="DK689" s="4"/>
      <c r="DL689" s="4"/>
      <c r="DM689" s="4"/>
      <c r="DN689" s="4"/>
      <c r="DO689" s="4"/>
      <c r="DP689" s="4"/>
      <c r="DQ689" s="4"/>
      <c r="DR689" s="4"/>
      <c r="DS689" s="4"/>
      <c r="DT689" s="4"/>
      <c r="DU689" s="4"/>
      <c r="DV689" s="4"/>
      <c r="DW689" s="4"/>
      <c r="DX689" s="4"/>
      <c r="DY689" s="4"/>
      <c r="DZ689" s="4"/>
      <c r="EA689" s="4"/>
      <c r="EB689" s="4"/>
      <c r="EC689" s="4"/>
      <c r="ED689" s="4"/>
      <c r="EE689" s="4"/>
      <c r="EF689" s="4"/>
      <c r="EG689" s="4"/>
      <c r="EH689" s="4"/>
      <c r="EI689" s="4"/>
      <c r="EJ689" s="4"/>
      <c r="EK689" s="4"/>
      <c r="EL689" s="4"/>
      <c r="EM689" s="4"/>
      <c r="EN689" s="4"/>
      <c r="EO689" s="4"/>
      <c r="EP689" s="4"/>
      <c r="EQ689" s="4"/>
      <c r="ER689" s="4"/>
      <c r="ES689" s="4"/>
      <c r="ET689" s="4"/>
      <c r="EU689" s="4"/>
      <c r="EV689" s="4"/>
      <c r="EW689" s="4"/>
      <c r="EX689" s="4"/>
      <c r="EY689" s="4"/>
      <c r="EZ689" s="4"/>
      <c r="FA689" s="4"/>
      <c r="FB689" s="4"/>
      <c r="FC689" s="4"/>
      <c r="FD689" s="4"/>
      <c r="FE689" s="4"/>
      <c r="FF689" s="4"/>
      <c r="FG689" s="4"/>
      <c r="FH689" s="4"/>
      <c r="FI689" s="4"/>
      <c r="FJ689" s="4"/>
      <c r="FK689" s="4"/>
      <c r="FL689" s="4"/>
      <c r="FM689" s="4"/>
      <c r="FN689" s="4"/>
      <c r="FO689" s="4"/>
      <c r="FP689" s="4"/>
      <c r="FQ689" s="4"/>
      <c r="FR689" s="4"/>
      <c r="FS689" s="4"/>
      <c r="FT689" s="4"/>
      <c r="FU689" s="4"/>
      <c r="FV689" s="4"/>
      <c r="FW689" s="4"/>
      <c r="FX689" s="4"/>
      <c r="FY689" s="4"/>
      <c r="FZ689" s="4"/>
      <c r="GA689" s="4"/>
      <c r="GB689" s="4"/>
      <c r="GC689" s="4"/>
      <c r="GD689" s="4"/>
      <c r="GE689" s="4"/>
      <c r="GF689" s="4"/>
      <c r="GG689" s="4"/>
      <c r="GH689" s="4"/>
      <c r="GI689" s="4"/>
      <c r="GJ689" s="4"/>
      <c r="GK689" s="4"/>
      <c r="GL689" s="4"/>
      <c r="GM689" s="4"/>
      <c r="GN689" s="4"/>
      <c r="GO689" s="4"/>
      <c r="GP689" s="4"/>
      <c r="GQ689" s="4"/>
      <c r="GR689" s="4"/>
      <c r="GS689" s="4"/>
      <c r="GT689" s="4"/>
      <c r="GU689" s="4"/>
      <c r="GV689" s="4"/>
      <c r="GW689" s="4"/>
      <c r="GX689" s="4"/>
      <c r="GY689" s="4"/>
      <c r="GZ689" s="4"/>
      <c r="HA689" s="4"/>
      <c r="HB689" s="4"/>
      <c r="HC689" s="4"/>
    </row>
    <row r="690" spans="1:211" s="380" customFormat="1" ht="13.9" customHeight="1">
      <c r="A690" s="828" t="str">
        <f>IF('1C TSsoustraitance'!$A407&lt;&gt;0,'1C TSsoustraitance'!$A407,"")</f>
        <v/>
      </c>
      <c r="B690" s="530"/>
      <c r="C690" s="513" t="str">
        <f>IF('1C TSsoustraitance'!$A407&lt;&gt;0,'1C TSsoustraitance'!$B407,"")</f>
        <v/>
      </c>
      <c r="D690" s="513" t="str">
        <f>IF('1C TSsoustraitance'!$A407&lt;&gt;0,'1C TSsoustraitance'!$C407,"")</f>
        <v/>
      </c>
      <c r="E690" s="684"/>
      <c r="F690" s="685"/>
      <c r="G690" s="666">
        <f>'1C TSsoustraitance'!$D407</f>
        <v>0</v>
      </c>
      <c r="H690" s="533">
        <v>0.21</v>
      </c>
      <c r="I690" s="533">
        <v>1</v>
      </c>
      <c r="J690" s="534"/>
      <c r="K690" s="667">
        <f t="shared" si="155"/>
        <v>0</v>
      </c>
      <c r="L690" s="668">
        <f>IF(OR('1C TSsoustraitance'!$D407="",'1C TSsoustraitance'!$AP407=0),0,IF(AND('1C TSsoustraitance'!$D407&lt;&gt;"",$K$2="Pôle",'1C TSsoustraitance'!$E407="OUI"),(('1C TSsoustraitance'!$F407+'1C TSsoustraitance'!$G407+'1C TSsoustraitance'!$H407+'1C TSsoustraitance'!$I407+'1C TSsoustraitance'!$M407)/'1C TSsoustraitance'!$R407),IF(AND('1C TSsoustraitance'!$D407&lt;&gt;"",$K$2="Pôle",'1C TSsoustraitance'!$E407="NON"),(('1C TSsoustraitance'!$F407+'1C TSsoustraitance'!$G407+'1C TSsoustraitance'!$H407+'1C TSsoustraitance'!$I407+'1C TSsoustraitance'!$M407)/'1C TSsoustraitance'!$AP407),IF(AND('1C TSsoustraitance'!$D407&lt;&gt;"",$K$2&lt;&gt;"Pôle",'1C TSsoustraitance'!$E407="OUI"),(('1C TSsoustraitance'!$F407+'1C TSsoustraitance'!$G407+'1C TSsoustraitance'!$H407+'1C TSsoustraitance'!$I407+'1C TSsoustraitance'!$J407+'1C TSsoustraitance'!$K407+'1C TSsoustraitance'!$L407+'1C TSsoustraitance'!$M407+'1C TSsoustraitance'!$N407+'1C TSsoustraitance'!$O407+'1C TSsoustraitance'!$P407+'1C TSsoustraitance'!$Q407)/'1C TSsoustraitance'!$R407),IF(AND('1C TSsoustraitance'!$D407&lt;&gt;"",$K$2&lt;&gt;"Pôle",'1C TSsoustraitance'!$E407="NON"),(('1C TSsoustraitance'!$F407+'1C TSsoustraitance'!$G407+'1C TSsoustraitance'!$H407+'1C TSsoustraitance'!$I407+'1C TSsoustraitance'!$J407+'1C TSsoustraitance'!$K407+'1C TSsoustraitance'!$L407+'1C TSsoustraitance'!$M407+'1C TSsoustraitance'!$N407+'1C TSsoustraitance'!$O407+'1C TSsoustraitance'!$P407+'1C TSsoustraitance'!$Q407))/'1C TSsoustraitance'!$AP407)))))</f>
        <v>0</v>
      </c>
      <c r="M690" s="668">
        <f>IF(OR('1C TSsoustraitance'!$D407="",'1C TSsoustraitance'!AP$13=0),0,IF(AND('1C TSsoustraitance'!$D407&lt;&gt;"",$K$2="Pôle",'1C TSsoustraitance'!$E407="OUI"),(('1C TSsoustraitance'!$J407+'1C TSsoustraitance'!$K407+'1C TSsoustraitance'!$L407)/'1C TSsoustraitance'!$R407),IF(AND('1C TSsoustraitance'!$D407&lt;&gt;"",$K$2="Pôle",'1C TSsoustraitance'!$E407="NON"),(('1C TSsoustraitance'!$J407+'1C TSsoustraitance'!$K407+'1C TSsoustraitance'!$L407)/'1C TSsoustraitance'!$AP407),IF(AND('1C TSsoustraitance'!$D407&lt;&gt;"",$K$2&lt;&gt;"Pôle"),0))))</f>
        <v>0</v>
      </c>
      <c r="N690" s="668">
        <f t="shared" si="153"/>
        <v>0</v>
      </c>
      <c r="O690" s="669">
        <f>IF(OR('1C TSsoustraitance'!$D407="",'1C TSsoustraitance'!$E407="OUI",'1C TSsoustraitance'!$AP407=0),0,(('1C TSsoustraitance'!$S407)/'1C TSsoustraitance'!$AP407))</f>
        <v>0</v>
      </c>
      <c r="P690" s="669">
        <f>IF(OR('1C TSsoustraitance'!$D407="",'1C TSsoustraitance'!$E407="OUI",'1C TSsoustraitance'!$AP407=0),0,(('1C TSsoustraitance'!$T407)/'1C TSsoustraitance'!$AP407))</f>
        <v>0</v>
      </c>
      <c r="Q690" s="669">
        <f>IF(OR('1C TSsoustraitance'!$D407="",'1C TSsoustraitance'!$E407="OUI",'1C TSsoustraitance'!$AP407=0),0,(('1C TSsoustraitance'!$U407)/'1C TSsoustraitance'!$AP407))</f>
        <v>0</v>
      </c>
      <c r="R690" s="669">
        <f>IF(OR('1C TSsoustraitance'!$D407="",'1C TSsoustraitance'!$E407="OUI",'1C TSsoustraitance'!$AP407=0),0,(('1C TSsoustraitance'!$V407)/'1C TSsoustraitance'!$AP407))</f>
        <v>0</v>
      </c>
      <c r="S690" s="669">
        <f>IF(OR('1C TSsoustraitance'!$D407="",'1C TSsoustraitance'!$E407="OUI",'1C TSsoustraitance'!$AP407=0),0,(('1C TSsoustraitance'!$W407)/'1C TSsoustraitance'!$AP407))</f>
        <v>0</v>
      </c>
      <c r="T690" s="669">
        <f>IF(OR('1C TSsoustraitance'!$D407="",'1C TSsoustraitance'!$E407="OUI",'1C TSsoustraitance'!$AP407=0),0,(('1C TSsoustraitance'!$X407)/'1C TSsoustraitance'!$AP407))</f>
        <v>0</v>
      </c>
      <c r="U690" s="669">
        <f>IF(OR('1C TSsoustraitance'!$D407="",'1C TSsoustraitance'!$E407="OUI",'1C TSsoustraitance'!$AP407=0),0,(('1C TSsoustraitance'!$Y407)/'1C TSsoustraitance'!$AP407))</f>
        <v>0</v>
      </c>
      <c r="V690" s="669">
        <f>IF(OR('1C TSsoustraitance'!$D407="",'1C TSsoustraitance'!$E407="OUI",'1C TSsoustraitance'!$AP407=0),0,(('1C TSsoustraitance'!$Z407)/'1C TSsoustraitance'!$AP407))</f>
        <v>0</v>
      </c>
      <c r="W690" s="669">
        <f>IF(OR('1C TSsoustraitance'!$D407="",'1C TSsoustraitance'!$E407="OUI",'1C TSsoustraitance'!$AP407=0),0,(('1C TSsoustraitance'!$AA407)/'1C TSsoustraitance'!$AP407))</f>
        <v>0</v>
      </c>
      <c r="X690" s="669">
        <f>IF(OR('1C TSsoustraitance'!$D407="",'1C TSsoustraitance'!$E407="OUI",'1C TSsoustraitance'!$AP407=0),0,(('1C TSsoustraitance'!$AB407)/'1C TSsoustraitance'!$AP407))</f>
        <v>0</v>
      </c>
      <c r="Y690" s="669">
        <f>IF(OR('1C TSsoustraitance'!$D407="",'1C TSsoustraitance'!$E407="OUI",'1C TSsoustraitance'!$AP407=0),0,(('1C TSsoustraitance'!$AC407)/'1C TSsoustraitance'!$AP407))</f>
        <v>0</v>
      </c>
      <c r="Z690" s="669">
        <f>IF(OR('1C TSsoustraitance'!$D407="",'1C TSsoustraitance'!$E407="OUI",'1C TSsoustraitance'!$AP407=0),0,(('1C TSsoustraitance'!$AD407)/'1C TSsoustraitance'!$AP407))</f>
        <v>0</v>
      </c>
      <c r="AA690" s="669">
        <f>IF(OR('1C TSsoustraitance'!$D407="",'1C TSsoustraitance'!$E407="OUI",'1C TSsoustraitance'!$AP407=0),0,(('1C TSsoustraitance'!$AE407)/'1C TSsoustraitance'!$AP407))</f>
        <v>0</v>
      </c>
      <c r="AB690" s="669">
        <f>IF(OR('1C TSsoustraitance'!$D407="",'1C TSsoustraitance'!$E407="OUI",'1C TSsoustraitance'!$AP407=0),0,(('1C TSsoustraitance'!$AF407)/'1C TSsoustraitance'!$AP407))</f>
        <v>0</v>
      </c>
      <c r="AC690" s="669">
        <f>IF(OR('1C TSsoustraitance'!$D407="",'1C TSsoustraitance'!$E407="OUI",'1C TSsoustraitance'!$AP407=0),0,(('1C TSsoustraitance'!$AG407)/'1C TSsoustraitance'!$AP407))</f>
        <v>0</v>
      </c>
      <c r="AD690" s="669">
        <f>IF(OR('1C TSsoustraitance'!$D407="",'1C TSsoustraitance'!$E407="OUI",'1C TSsoustraitance'!$AP407=0),0,(('1C TSsoustraitance'!$AH407)/'1C TSsoustraitance'!$AP407))</f>
        <v>0</v>
      </c>
      <c r="AE690" s="669">
        <f>IF(OR('1C TSsoustraitance'!$D407="",'1C TSsoustraitance'!$E407="OUI",'1C TSsoustraitance'!$AP407=0),0,(('1C TSsoustraitance'!$AI407)/'1C TSsoustraitance'!$AP407))</f>
        <v>0</v>
      </c>
      <c r="AF690" s="669">
        <f>IF(OR('1C TSsoustraitance'!$D407="",'1C TSsoustraitance'!$E407="OUI",'1C TSsoustraitance'!$AP407=0),0,(('1C TSsoustraitance'!$AJ407)/'1C TSsoustraitance'!$AP407))</f>
        <v>0</v>
      </c>
      <c r="AG690" s="669">
        <f>IF(OR('1C TSsoustraitance'!$D407="",'1C TSsoustraitance'!$E407="OUI",'1C TSsoustraitance'!$AP407=0),0,(('1C TSsoustraitance'!$AK407)/'1C TSsoustraitance'!$AP407))</f>
        <v>0</v>
      </c>
      <c r="AH690" s="669">
        <f>IF(OR('1C TSsoustraitance'!$D407="",'1C TSsoustraitance'!$E407="OUI",'1C TSsoustraitance'!$AP407=0),0,(('1C TSsoustraitance'!$AL407)/'1C TSsoustraitance'!$AP407))</f>
        <v>0</v>
      </c>
      <c r="AI690" s="669">
        <f>IF(OR('1C TSsoustraitance'!$D407="",'1C TSsoustraitance'!$E407="OUI",'1C TSsoustraitance'!$AP407=0),0,(('1C TSsoustraitance'!$AM407)/'1C TSsoustraitance'!$AP407))</f>
        <v>0</v>
      </c>
      <c r="AJ690" s="669">
        <f>IF(OR('1C TSsoustraitance'!$D407="",'1C TSsoustraitance'!$E407="OUI",'1C TSsoustraitance'!$AP407=0),0,(('1C TSsoustraitance'!$AN407)/'1C TSsoustraitance'!$AP407))</f>
        <v>0</v>
      </c>
      <c r="AK690" s="669">
        <f t="shared" si="156"/>
        <v>0</v>
      </c>
      <c r="AL690" s="668">
        <f t="shared" si="157"/>
        <v>0</v>
      </c>
      <c r="AM690" s="670">
        <f>IF(Tableau7[[#This Row],[N° pièce]]="",0,(Tableau7[[#This Row],[hors TVA]]+(Tableau7[[#This Row],[hors TVA]]*Tableau7[[#This Row],[Taux TVA]])-(Tableau7[[#This Row],[hors TVA]]*Tableau7[[#This Row],[Taux TVA]]*Tableau7[[#This Row],[Régime TVA: Récupération]]))*Tableau7[[#This Row],[Type 1]])</f>
        <v>0</v>
      </c>
      <c r="AN690" s="670">
        <f>IF(Tableau7[[#This Row],[N° pièce]]="",0,IF($K$2="pôle",((Tableau7[[#This Row],[hors TVA]]+(Tableau7[[#This Row],[hors TVA]]*Tableau7[[#This Row],[Taux TVA]])-(Tableau7[[#This Row],[hors TVA]]*Tableau7[[#This Row],[Taux TVA]]*Tableau7[[#This Row],[Régime TVA: Récupération]]))*Tableau7[[#This Row],[Type 2]]),0))</f>
        <v>0</v>
      </c>
      <c r="AO690" s="670">
        <f t="shared" si="159"/>
        <v>0</v>
      </c>
      <c r="AP690" s="255">
        <f t="shared" si="158"/>
        <v>0</v>
      </c>
      <c r="AQ690" s="506">
        <f t="shared" si="160"/>
        <v>0</v>
      </c>
      <c r="AR690" s="671"/>
      <c r="AS690" s="512"/>
      <c r="AT690" s="513" t="str">
        <f>IF(('1C TSsoustraitance'!AP407*FICHE!C$14&lt;J690),"Forfait limité à "&amp;FICHE!C$14&amp;"€/jour","")</f>
        <v/>
      </c>
      <c r="AU690" s="797"/>
      <c r="AV690" s="484"/>
      <c r="AW690" s="484"/>
      <c r="AX690" s="484"/>
      <c r="AY690" s="484"/>
      <c r="AZ690" s="484"/>
      <c r="BA690" s="4"/>
      <c r="BB690" s="4"/>
      <c r="BC690" s="4"/>
      <c r="BD690" s="4"/>
      <c r="BE690" s="4"/>
      <c r="BF690" s="4"/>
      <c r="BG690" s="4"/>
      <c r="BH690" s="4"/>
      <c r="BI690" s="4"/>
      <c r="BJ690" s="4"/>
      <c r="BK690" s="4"/>
      <c r="BL690" s="4"/>
      <c r="BM690" s="4"/>
      <c r="BN690" s="4"/>
      <c r="BO690" s="4"/>
      <c r="BP690" s="4"/>
      <c r="BQ690" s="4"/>
      <c r="BR690" s="4"/>
      <c r="BS690" s="4"/>
      <c r="BT690" s="4"/>
      <c r="BU690" s="4"/>
      <c r="BV690" s="4"/>
      <c r="BW690" s="4"/>
      <c r="BX690" s="4"/>
      <c r="BY690" s="4"/>
      <c r="BZ690" s="4"/>
      <c r="CA690" s="4"/>
      <c r="CB690" s="4"/>
      <c r="CC690" s="4"/>
      <c r="CD690" s="4"/>
      <c r="CE690" s="4"/>
      <c r="CF690" s="4"/>
      <c r="CG690" s="4"/>
      <c r="CH690" s="4"/>
      <c r="CI690" s="4"/>
      <c r="CJ690" s="4"/>
      <c r="CK690" s="4"/>
      <c r="CL690" s="4"/>
      <c r="CM690" s="4"/>
      <c r="CN690" s="4"/>
      <c r="CO690" s="4"/>
      <c r="CP690" s="4"/>
      <c r="CQ690" s="4"/>
      <c r="CR690" s="4"/>
      <c r="CS690" s="4"/>
      <c r="CT690" s="4"/>
      <c r="CU690" s="4"/>
      <c r="CV690" s="4"/>
      <c r="CW690" s="4"/>
      <c r="CX690" s="4"/>
      <c r="CY690" s="4"/>
      <c r="CZ690" s="4"/>
      <c r="DA690" s="4"/>
      <c r="DB690" s="4"/>
      <c r="DC690" s="4"/>
      <c r="DD690" s="4"/>
      <c r="DE690" s="4"/>
      <c r="DF690" s="4"/>
      <c r="DG690" s="4"/>
      <c r="DH690" s="4"/>
      <c r="DI690" s="4"/>
      <c r="DJ690" s="4"/>
      <c r="DK690" s="4"/>
      <c r="DL690" s="4"/>
      <c r="DM690" s="4"/>
      <c r="DN690" s="4"/>
      <c r="DO690" s="4"/>
      <c r="DP690" s="4"/>
      <c r="DQ690" s="4"/>
      <c r="DR690" s="4"/>
      <c r="DS690" s="4"/>
      <c r="DT690" s="4"/>
      <c r="DU690" s="4"/>
      <c r="DV690" s="4"/>
      <c r="DW690" s="4"/>
      <c r="DX690" s="4"/>
      <c r="DY690" s="4"/>
      <c r="DZ690" s="4"/>
      <c r="EA690" s="4"/>
      <c r="EB690" s="4"/>
      <c r="EC690" s="4"/>
      <c r="ED690" s="4"/>
      <c r="EE690" s="4"/>
      <c r="EF690" s="4"/>
      <c r="EG690" s="4"/>
      <c r="EH690" s="4"/>
      <c r="EI690" s="4"/>
      <c r="EJ690" s="4"/>
      <c r="EK690" s="4"/>
      <c r="EL690" s="4"/>
      <c r="EM690" s="4"/>
      <c r="EN690" s="4"/>
      <c r="EO690" s="4"/>
      <c r="EP690" s="4"/>
      <c r="EQ690" s="4"/>
      <c r="ER690" s="4"/>
      <c r="ES690" s="4"/>
      <c r="ET690" s="4"/>
      <c r="EU690" s="4"/>
      <c r="EV690" s="4"/>
      <c r="EW690" s="4"/>
      <c r="EX690" s="4"/>
      <c r="EY690" s="4"/>
      <c r="EZ690" s="4"/>
      <c r="FA690" s="4"/>
      <c r="FB690" s="4"/>
      <c r="FC690" s="4"/>
      <c r="FD690" s="4"/>
      <c r="FE690" s="4"/>
      <c r="FF690" s="4"/>
      <c r="FG690" s="4"/>
      <c r="FH690" s="4"/>
      <c r="FI690" s="4"/>
      <c r="FJ690" s="4"/>
      <c r="FK690" s="4"/>
      <c r="FL690" s="4"/>
      <c r="FM690" s="4"/>
      <c r="FN690" s="4"/>
      <c r="FO690" s="4"/>
      <c r="FP690" s="4"/>
      <c r="FQ690" s="4"/>
      <c r="FR690" s="4"/>
      <c r="FS690" s="4"/>
      <c r="FT690" s="4"/>
      <c r="FU690" s="4"/>
      <c r="FV690" s="4"/>
      <c r="FW690" s="4"/>
      <c r="FX690" s="4"/>
      <c r="FY690" s="4"/>
      <c r="FZ690" s="4"/>
      <c r="GA690" s="4"/>
      <c r="GB690" s="4"/>
      <c r="GC690" s="4"/>
      <c r="GD690" s="4"/>
      <c r="GE690" s="4"/>
      <c r="GF690" s="4"/>
      <c r="GG690" s="4"/>
      <c r="GH690" s="4"/>
      <c r="GI690" s="4"/>
      <c r="GJ690" s="4"/>
      <c r="GK690" s="4"/>
      <c r="GL690" s="4"/>
      <c r="GM690" s="4"/>
      <c r="GN690" s="4"/>
      <c r="GO690" s="4"/>
      <c r="GP690" s="4"/>
      <c r="GQ690" s="4"/>
      <c r="GR690" s="4"/>
      <c r="GS690" s="4"/>
      <c r="GT690" s="4"/>
      <c r="GU690" s="4"/>
      <c r="GV690" s="4"/>
      <c r="GW690" s="4"/>
      <c r="GX690" s="4"/>
      <c r="GY690" s="4"/>
      <c r="GZ690" s="4"/>
      <c r="HA690" s="4"/>
      <c r="HB690" s="4"/>
      <c r="HC690" s="4"/>
    </row>
    <row r="691" spans="1:211" s="380" customFormat="1" ht="13.9" customHeight="1">
      <c r="A691" s="828" t="str">
        <f>IF('1C TSsoustraitance'!$A408&lt;&gt;0,'1C TSsoustraitance'!$A408,"")</f>
        <v/>
      </c>
      <c r="B691" s="530"/>
      <c r="C691" s="513" t="str">
        <f>IF('1C TSsoustraitance'!$A408&lt;&gt;0,'1C TSsoustraitance'!$B408,"")</f>
        <v/>
      </c>
      <c r="D691" s="513" t="str">
        <f>IF('1C TSsoustraitance'!$A408&lt;&gt;0,'1C TSsoustraitance'!$C408,"")</f>
        <v/>
      </c>
      <c r="E691" s="684"/>
      <c r="F691" s="685"/>
      <c r="G691" s="666">
        <f>'1C TSsoustraitance'!$D408</f>
        <v>0</v>
      </c>
      <c r="H691" s="533">
        <v>0.21</v>
      </c>
      <c r="I691" s="533">
        <v>1</v>
      </c>
      <c r="J691" s="534"/>
      <c r="K691" s="667">
        <f t="shared" si="155"/>
        <v>0</v>
      </c>
      <c r="L691" s="668">
        <f>IF(OR('1C TSsoustraitance'!$D408="",'1C TSsoustraitance'!$AP408=0),0,IF(AND('1C TSsoustraitance'!$D408&lt;&gt;"",$K$2="Pôle",'1C TSsoustraitance'!$E408="OUI"),(('1C TSsoustraitance'!$F408+'1C TSsoustraitance'!$G408+'1C TSsoustraitance'!$H408+'1C TSsoustraitance'!$I408+'1C TSsoustraitance'!$M408)/'1C TSsoustraitance'!$R408),IF(AND('1C TSsoustraitance'!$D408&lt;&gt;"",$K$2="Pôle",'1C TSsoustraitance'!$E408="NON"),(('1C TSsoustraitance'!$F408+'1C TSsoustraitance'!$G408+'1C TSsoustraitance'!$H408+'1C TSsoustraitance'!$I408+'1C TSsoustraitance'!$M408)/'1C TSsoustraitance'!$AP408),IF(AND('1C TSsoustraitance'!$D408&lt;&gt;"",$K$2&lt;&gt;"Pôle",'1C TSsoustraitance'!$E408="OUI"),(('1C TSsoustraitance'!$F408+'1C TSsoustraitance'!$G408+'1C TSsoustraitance'!$H408+'1C TSsoustraitance'!$I408+'1C TSsoustraitance'!$J408+'1C TSsoustraitance'!$K408+'1C TSsoustraitance'!$L408+'1C TSsoustraitance'!$M408+'1C TSsoustraitance'!$N408+'1C TSsoustraitance'!$O408+'1C TSsoustraitance'!$P408+'1C TSsoustraitance'!$Q408)/'1C TSsoustraitance'!$R408),IF(AND('1C TSsoustraitance'!$D408&lt;&gt;"",$K$2&lt;&gt;"Pôle",'1C TSsoustraitance'!$E408="NON"),(('1C TSsoustraitance'!$F408+'1C TSsoustraitance'!$G408+'1C TSsoustraitance'!$H408+'1C TSsoustraitance'!$I408+'1C TSsoustraitance'!$J408+'1C TSsoustraitance'!$K408+'1C TSsoustraitance'!$L408+'1C TSsoustraitance'!$M408+'1C TSsoustraitance'!$N408+'1C TSsoustraitance'!$O408+'1C TSsoustraitance'!$P408+'1C TSsoustraitance'!$Q408))/'1C TSsoustraitance'!$AP408)))))</f>
        <v>0</v>
      </c>
      <c r="M691" s="668">
        <f>IF(OR('1C TSsoustraitance'!$D408="",'1C TSsoustraitance'!AP$13=0),0,IF(AND('1C TSsoustraitance'!$D408&lt;&gt;"",$K$2="Pôle",'1C TSsoustraitance'!$E408="OUI"),(('1C TSsoustraitance'!$J408+'1C TSsoustraitance'!$K408+'1C TSsoustraitance'!$L408)/'1C TSsoustraitance'!$R408),IF(AND('1C TSsoustraitance'!$D408&lt;&gt;"",$K$2="Pôle",'1C TSsoustraitance'!$E408="NON"),(('1C TSsoustraitance'!$J408+'1C TSsoustraitance'!$K408+'1C TSsoustraitance'!$L408)/'1C TSsoustraitance'!$AP408),IF(AND('1C TSsoustraitance'!$D408&lt;&gt;"",$K$2&lt;&gt;"Pôle"),0))))</f>
        <v>0</v>
      </c>
      <c r="N691" s="668">
        <f t="shared" si="153"/>
        <v>0</v>
      </c>
      <c r="O691" s="669">
        <f>IF(OR('1C TSsoustraitance'!$D408="",'1C TSsoustraitance'!$E408="OUI",'1C TSsoustraitance'!$AP408=0),0,(('1C TSsoustraitance'!$S408)/'1C TSsoustraitance'!$AP408))</f>
        <v>0</v>
      </c>
      <c r="P691" s="669">
        <f>IF(OR('1C TSsoustraitance'!$D408="",'1C TSsoustraitance'!$E408="OUI",'1C TSsoustraitance'!$AP408=0),0,(('1C TSsoustraitance'!$T408)/'1C TSsoustraitance'!$AP408))</f>
        <v>0</v>
      </c>
      <c r="Q691" s="669">
        <f>IF(OR('1C TSsoustraitance'!$D408="",'1C TSsoustraitance'!$E408="OUI",'1C TSsoustraitance'!$AP408=0),0,(('1C TSsoustraitance'!$U408)/'1C TSsoustraitance'!$AP408))</f>
        <v>0</v>
      </c>
      <c r="R691" s="669">
        <f>IF(OR('1C TSsoustraitance'!$D408="",'1C TSsoustraitance'!$E408="OUI",'1C TSsoustraitance'!$AP408=0),0,(('1C TSsoustraitance'!$V408)/'1C TSsoustraitance'!$AP408))</f>
        <v>0</v>
      </c>
      <c r="S691" s="669">
        <f>IF(OR('1C TSsoustraitance'!$D408="",'1C TSsoustraitance'!$E408="OUI",'1C TSsoustraitance'!$AP408=0),0,(('1C TSsoustraitance'!$W408)/'1C TSsoustraitance'!$AP408))</f>
        <v>0</v>
      </c>
      <c r="T691" s="669">
        <f>IF(OR('1C TSsoustraitance'!$D408="",'1C TSsoustraitance'!$E408="OUI",'1C TSsoustraitance'!$AP408=0),0,(('1C TSsoustraitance'!$X408)/'1C TSsoustraitance'!$AP408))</f>
        <v>0</v>
      </c>
      <c r="U691" s="669">
        <f>IF(OR('1C TSsoustraitance'!$D408="",'1C TSsoustraitance'!$E408="OUI",'1C TSsoustraitance'!$AP408=0),0,(('1C TSsoustraitance'!$Y408)/'1C TSsoustraitance'!$AP408))</f>
        <v>0</v>
      </c>
      <c r="V691" s="669">
        <f>IF(OR('1C TSsoustraitance'!$D408="",'1C TSsoustraitance'!$E408="OUI",'1C TSsoustraitance'!$AP408=0),0,(('1C TSsoustraitance'!$Z408)/'1C TSsoustraitance'!$AP408))</f>
        <v>0</v>
      </c>
      <c r="W691" s="669">
        <f>IF(OR('1C TSsoustraitance'!$D408="",'1C TSsoustraitance'!$E408="OUI",'1C TSsoustraitance'!$AP408=0),0,(('1C TSsoustraitance'!$AA408)/'1C TSsoustraitance'!$AP408))</f>
        <v>0</v>
      </c>
      <c r="X691" s="669">
        <f>IF(OR('1C TSsoustraitance'!$D408="",'1C TSsoustraitance'!$E408="OUI",'1C TSsoustraitance'!$AP408=0),0,(('1C TSsoustraitance'!$AB408)/'1C TSsoustraitance'!$AP408))</f>
        <v>0</v>
      </c>
      <c r="Y691" s="669">
        <f>IF(OR('1C TSsoustraitance'!$D408="",'1C TSsoustraitance'!$E408="OUI",'1C TSsoustraitance'!$AP408=0),0,(('1C TSsoustraitance'!$AC408)/'1C TSsoustraitance'!$AP408))</f>
        <v>0</v>
      </c>
      <c r="Z691" s="669">
        <f>IF(OR('1C TSsoustraitance'!$D408="",'1C TSsoustraitance'!$E408="OUI",'1C TSsoustraitance'!$AP408=0),0,(('1C TSsoustraitance'!$AD408)/'1C TSsoustraitance'!$AP408))</f>
        <v>0</v>
      </c>
      <c r="AA691" s="669">
        <f>IF(OR('1C TSsoustraitance'!$D408="",'1C TSsoustraitance'!$E408="OUI",'1C TSsoustraitance'!$AP408=0),0,(('1C TSsoustraitance'!$AE408)/'1C TSsoustraitance'!$AP408))</f>
        <v>0</v>
      </c>
      <c r="AB691" s="669">
        <f>IF(OR('1C TSsoustraitance'!$D408="",'1C TSsoustraitance'!$E408="OUI",'1C TSsoustraitance'!$AP408=0),0,(('1C TSsoustraitance'!$AF408)/'1C TSsoustraitance'!$AP408))</f>
        <v>0</v>
      </c>
      <c r="AC691" s="669">
        <f>IF(OR('1C TSsoustraitance'!$D408="",'1C TSsoustraitance'!$E408="OUI",'1C TSsoustraitance'!$AP408=0),0,(('1C TSsoustraitance'!$AG408)/'1C TSsoustraitance'!$AP408))</f>
        <v>0</v>
      </c>
      <c r="AD691" s="669">
        <f>IF(OR('1C TSsoustraitance'!$D408="",'1C TSsoustraitance'!$E408="OUI",'1C TSsoustraitance'!$AP408=0),0,(('1C TSsoustraitance'!$AH408)/'1C TSsoustraitance'!$AP408))</f>
        <v>0</v>
      </c>
      <c r="AE691" s="669">
        <f>IF(OR('1C TSsoustraitance'!$D408="",'1C TSsoustraitance'!$E408="OUI",'1C TSsoustraitance'!$AP408=0),0,(('1C TSsoustraitance'!$AI408)/'1C TSsoustraitance'!$AP408))</f>
        <v>0</v>
      </c>
      <c r="AF691" s="669">
        <f>IF(OR('1C TSsoustraitance'!$D408="",'1C TSsoustraitance'!$E408="OUI",'1C TSsoustraitance'!$AP408=0),0,(('1C TSsoustraitance'!$AJ408)/'1C TSsoustraitance'!$AP408))</f>
        <v>0</v>
      </c>
      <c r="AG691" s="669">
        <f>IF(OR('1C TSsoustraitance'!$D408="",'1C TSsoustraitance'!$E408="OUI",'1C TSsoustraitance'!$AP408=0),0,(('1C TSsoustraitance'!$AK408)/'1C TSsoustraitance'!$AP408))</f>
        <v>0</v>
      </c>
      <c r="AH691" s="669">
        <f>IF(OR('1C TSsoustraitance'!$D408="",'1C TSsoustraitance'!$E408="OUI",'1C TSsoustraitance'!$AP408=0),0,(('1C TSsoustraitance'!$AL408)/'1C TSsoustraitance'!$AP408))</f>
        <v>0</v>
      </c>
      <c r="AI691" s="669">
        <f>IF(OR('1C TSsoustraitance'!$D408="",'1C TSsoustraitance'!$E408="OUI",'1C TSsoustraitance'!$AP408=0),0,(('1C TSsoustraitance'!$AM408)/'1C TSsoustraitance'!$AP408))</f>
        <v>0</v>
      </c>
      <c r="AJ691" s="669">
        <f>IF(OR('1C TSsoustraitance'!$D408="",'1C TSsoustraitance'!$E408="OUI",'1C TSsoustraitance'!$AP408=0),0,(('1C TSsoustraitance'!$AN408)/'1C TSsoustraitance'!$AP408))</f>
        <v>0</v>
      </c>
      <c r="AK691" s="669">
        <f t="shared" si="156"/>
        <v>0</v>
      </c>
      <c r="AL691" s="668">
        <f t="shared" si="157"/>
        <v>0</v>
      </c>
      <c r="AM691" s="670">
        <f>IF(Tableau7[[#This Row],[N° pièce]]="",0,(Tableau7[[#This Row],[hors TVA]]+(Tableau7[[#This Row],[hors TVA]]*Tableau7[[#This Row],[Taux TVA]])-(Tableau7[[#This Row],[hors TVA]]*Tableau7[[#This Row],[Taux TVA]]*Tableau7[[#This Row],[Régime TVA: Récupération]]))*Tableau7[[#This Row],[Type 1]])</f>
        <v>0</v>
      </c>
      <c r="AN691" s="670">
        <f>IF(Tableau7[[#This Row],[N° pièce]]="",0,IF($K$2="pôle",((Tableau7[[#This Row],[hors TVA]]+(Tableau7[[#This Row],[hors TVA]]*Tableau7[[#This Row],[Taux TVA]])-(Tableau7[[#This Row],[hors TVA]]*Tableau7[[#This Row],[Taux TVA]]*Tableau7[[#This Row],[Régime TVA: Récupération]]))*Tableau7[[#This Row],[Type 2]]),0))</f>
        <v>0</v>
      </c>
      <c r="AO691" s="670">
        <f t="shared" si="159"/>
        <v>0</v>
      </c>
      <c r="AP691" s="255">
        <f t="shared" si="158"/>
        <v>0</v>
      </c>
      <c r="AQ691" s="506">
        <f t="shared" si="160"/>
        <v>0</v>
      </c>
      <c r="AR691" s="671"/>
      <c r="AS691" s="512"/>
      <c r="AT691" s="513" t="str">
        <f>IF(('1C TSsoustraitance'!AP408*FICHE!C$14&lt;J691),"Forfait limité à "&amp;FICHE!C$14&amp;"€/jour","")</f>
        <v/>
      </c>
      <c r="AU691" s="797"/>
      <c r="AV691" s="484"/>
      <c r="AW691" s="484"/>
      <c r="AX691" s="484"/>
      <c r="AY691" s="484"/>
      <c r="AZ691" s="484"/>
      <c r="BA691" s="4"/>
      <c r="BB691" s="4"/>
      <c r="BC691" s="4"/>
      <c r="BD691" s="4"/>
      <c r="BE691" s="4"/>
      <c r="BF691" s="4"/>
      <c r="BG691" s="4"/>
      <c r="BH691" s="4"/>
      <c r="BI691" s="4"/>
      <c r="BJ691" s="4"/>
      <c r="BK691" s="4"/>
      <c r="BL691" s="4"/>
      <c r="BM691" s="4"/>
      <c r="BN691" s="4"/>
      <c r="BO691" s="4"/>
      <c r="BP691" s="4"/>
      <c r="BQ691" s="4"/>
      <c r="BR691" s="4"/>
      <c r="BS691" s="4"/>
      <c r="BT691" s="4"/>
      <c r="BU691" s="4"/>
      <c r="BV691" s="4"/>
      <c r="BW691" s="4"/>
      <c r="BX691" s="4"/>
      <c r="BY691" s="4"/>
      <c r="BZ691" s="4"/>
      <c r="CA691" s="4"/>
      <c r="CB691" s="4"/>
      <c r="CC691" s="4"/>
      <c r="CD691" s="4"/>
      <c r="CE691" s="4"/>
      <c r="CF691" s="4"/>
      <c r="CG691" s="4"/>
      <c r="CH691" s="4"/>
      <c r="CI691" s="4"/>
      <c r="CJ691" s="4"/>
      <c r="CK691" s="4"/>
      <c r="CL691" s="4"/>
      <c r="CM691" s="4"/>
      <c r="CN691" s="4"/>
      <c r="CO691" s="4"/>
      <c r="CP691" s="4"/>
      <c r="CQ691" s="4"/>
      <c r="CR691" s="4"/>
      <c r="CS691" s="4"/>
      <c r="CT691" s="4"/>
      <c r="CU691" s="4"/>
      <c r="CV691" s="4"/>
      <c r="CW691" s="4"/>
      <c r="CX691" s="4"/>
      <c r="CY691" s="4"/>
      <c r="CZ691" s="4"/>
      <c r="DA691" s="4"/>
      <c r="DB691" s="4"/>
      <c r="DC691" s="4"/>
      <c r="DD691" s="4"/>
      <c r="DE691" s="4"/>
      <c r="DF691" s="4"/>
      <c r="DG691" s="4"/>
      <c r="DH691" s="4"/>
      <c r="DI691" s="4"/>
      <c r="DJ691" s="4"/>
      <c r="DK691" s="4"/>
      <c r="DL691" s="4"/>
      <c r="DM691" s="4"/>
      <c r="DN691" s="4"/>
      <c r="DO691" s="4"/>
      <c r="DP691" s="4"/>
      <c r="DQ691" s="4"/>
      <c r="DR691" s="4"/>
      <c r="DS691" s="4"/>
      <c r="DT691" s="4"/>
      <c r="DU691" s="4"/>
      <c r="DV691" s="4"/>
      <c r="DW691" s="4"/>
      <c r="DX691" s="4"/>
      <c r="DY691" s="4"/>
      <c r="DZ691" s="4"/>
      <c r="EA691" s="4"/>
      <c r="EB691" s="4"/>
      <c r="EC691" s="4"/>
      <c r="ED691" s="4"/>
      <c r="EE691" s="4"/>
      <c r="EF691" s="4"/>
      <c r="EG691" s="4"/>
      <c r="EH691" s="4"/>
      <c r="EI691" s="4"/>
      <c r="EJ691" s="4"/>
      <c r="EK691" s="4"/>
      <c r="EL691" s="4"/>
      <c r="EM691" s="4"/>
      <c r="EN691" s="4"/>
      <c r="EO691" s="4"/>
      <c r="EP691" s="4"/>
      <c r="EQ691" s="4"/>
      <c r="ER691" s="4"/>
      <c r="ES691" s="4"/>
      <c r="ET691" s="4"/>
      <c r="EU691" s="4"/>
      <c r="EV691" s="4"/>
      <c r="EW691" s="4"/>
      <c r="EX691" s="4"/>
      <c r="EY691" s="4"/>
      <c r="EZ691" s="4"/>
      <c r="FA691" s="4"/>
      <c r="FB691" s="4"/>
      <c r="FC691" s="4"/>
      <c r="FD691" s="4"/>
      <c r="FE691" s="4"/>
      <c r="FF691" s="4"/>
      <c r="FG691" s="4"/>
      <c r="FH691" s="4"/>
      <c r="FI691" s="4"/>
      <c r="FJ691" s="4"/>
      <c r="FK691" s="4"/>
      <c r="FL691" s="4"/>
      <c r="FM691" s="4"/>
      <c r="FN691" s="4"/>
      <c r="FO691" s="4"/>
      <c r="FP691" s="4"/>
      <c r="FQ691" s="4"/>
      <c r="FR691" s="4"/>
      <c r="FS691" s="4"/>
      <c r="FT691" s="4"/>
      <c r="FU691" s="4"/>
      <c r="FV691" s="4"/>
      <c r="FW691" s="4"/>
      <c r="FX691" s="4"/>
      <c r="FY691" s="4"/>
      <c r="FZ691" s="4"/>
      <c r="GA691" s="4"/>
      <c r="GB691" s="4"/>
      <c r="GC691" s="4"/>
      <c r="GD691" s="4"/>
      <c r="GE691" s="4"/>
      <c r="GF691" s="4"/>
      <c r="GG691" s="4"/>
      <c r="GH691" s="4"/>
      <c r="GI691" s="4"/>
      <c r="GJ691" s="4"/>
      <c r="GK691" s="4"/>
      <c r="GL691" s="4"/>
      <c r="GM691" s="4"/>
      <c r="GN691" s="4"/>
      <c r="GO691" s="4"/>
      <c r="GP691" s="4"/>
      <c r="GQ691" s="4"/>
      <c r="GR691" s="4"/>
      <c r="GS691" s="4"/>
      <c r="GT691" s="4"/>
      <c r="GU691" s="4"/>
      <c r="GV691" s="4"/>
      <c r="GW691" s="4"/>
      <c r="GX691" s="4"/>
      <c r="GY691" s="4"/>
      <c r="GZ691" s="4"/>
      <c r="HA691" s="4"/>
      <c r="HB691" s="4"/>
      <c r="HC691" s="4"/>
    </row>
    <row r="692" spans="1:211" s="380" customFormat="1" ht="13.9" customHeight="1">
      <c r="A692" s="828" t="str">
        <f>IF('1C TSsoustraitance'!$A409&lt;&gt;0,'1C TSsoustraitance'!$A409,"")</f>
        <v/>
      </c>
      <c r="B692" s="530"/>
      <c r="C692" s="513" t="str">
        <f>IF('1C TSsoustraitance'!$A409&lt;&gt;0,'1C TSsoustraitance'!$B409,"")</f>
        <v/>
      </c>
      <c r="D692" s="513" t="str">
        <f>IF('1C TSsoustraitance'!$A409&lt;&gt;0,'1C TSsoustraitance'!$C409,"")</f>
        <v/>
      </c>
      <c r="E692" s="684"/>
      <c r="F692" s="685"/>
      <c r="G692" s="666">
        <f>'1C TSsoustraitance'!$D409</f>
        <v>0</v>
      </c>
      <c r="H692" s="533">
        <v>0.21</v>
      </c>
      <c r="I692" s="533">
        <v>1</v>
      </c>
      <c r="J692" s="534"/>
      <c r="K692" s="667">
        <f t="shared" si="155"/>
        <v>0</v>
      </c>
      <c r="L692" s="668">
        <f>IF(OR('1C TSsoustraitance'!$D409="",'1C TSsoustraitance'!$AP409=0),0,IF(AND('1C TSsoustraitance'!$D409&lt;&gt;"",$K$2="Pôle",'1C TSsoustraitance'!$E409="OUI"),(('1C TSsoustraitance'!$F409+'1C TSsoustraitance'!$G409+'1C TSsoustraitance'!$H409+'1C TSsoustraitance'!$I409+'1C TSsoustraitance'!$M409)/'1C TSsoustraitance'!$R409),IF(AND('1C TSsoustraitance'!$D409&lt;&gt;"",$K$2="Pôle",'1C TSsoustraitance'!$E409="NON"),(('1C TSsoustraitance'!$F409+'1C TSsoustraitance'!$G409+'1C TSsoustraitance'!$H409+'1C TSsoustraitance'!$I409+'1C TSsoustraitance'!$M409)/'1C TSsoustraitance'!$AP409),IF(AND('1C TSsoustraitance'!$D409&lt;&gt;"",$K$2&lt;&gt;"Pôle",'1C TSsoustraitance'!$E409="OUI"),(('1C TSsoustraitance'!$F409+'1C TSsoustraitance'!$G409+'1C TSsoustraitance'!$H409+'1C TSsoustraitance'!$I409+'1C TSsoustraitance'!$J409+'1C TSsoustraitance'!$K409+'1C TSsoustraitance'!$L409+'1C TSsoustraitance'!$M409+'1C TSsoustraitance'!$N409+'1C TSsoustraitance'!$O409+'1C TSsoustraitance'!$P409+'1C TSsoustraitance'!$Q409)/'1C TSsoustraitance'!$R409),IF(AND('1C TSsoustraitance'!$D409&lt;&gt;"",$K$2&lt;&gt;"Pôle",'1C TSsoustraitance'!$E409="NON"),(('1C TSsoustraitance'!$F409+'1C TSsoustraitance'!$G409+'1C TSsoustraitance'!$H409+'1C TSsoustraitance'!$I409+'1C TSsoustraitance'!$J409+'1C TSsoustraitance'!$K409+'1C TSsoustraitance'!$L409+'1C TSsoustraitance'!$M409+'1C TSsoustraitance'!$N409+'1C TSsoustraitance'!$O409+'1C TSsoustraitance'!$P409+'1C TSsoustraitance'!$Q409))/'1C TSsoustraitance'!$AP409)))))</f>
        <v>0</v>
      </c>
      <c r="M692" s="668">
        <f>IF(OR('1C TSsoustraitance'!$D409="",'1C TSsoustraitance'!AP$13=0),0,IF(AND('1C TSsoustraitance'!$D409&lt;&gt;"",$K$2="Pôle",'1C TSsoustraitance'!$E409="OUI"),(('1C TSsoustraitance'!$J409+'1C TSsoustraitance'!$K409+'1C TSsoustraitance'!$L409)/'1C TSsoustraitance'!$R409),IF(AND('1C TSsoustraitance'!$D409&lt;&gt;"",$K$2="Pôle",'1C TSsoustraitance'!$E409="NON"),(('1C TSsoustraitance'!$J409+'1C TSsoustraitance'!$K409+'1C TSsoustraitance'!$L409)/'1C TSsoustraitance'!$AP409),IF(AND('1C TSsoustraitance'!$D409&lt;&gt;"",$K$2&lt;&gt;"Pôle"),0))))</f>
        <v>0</v>
      </c>
      <c r="N692" s="668">
        <f t="shared" si="153"/>
        <v>0</v>
      </c>
      <c r="O692" s="669">
        <f>IF(OR('1C TSsoustraitance'!$D409="",'1C TSsoustraitance'!$E409="OUI",'1C TSsoustraitance'!$AP409=0),0,(('1C TSsoustraitance'!$S409)/'1C TSsoustraitance'!$AP409))</f>
        <v>0</v>
      </c>
      <c r="P692" s="669">
        <f>IF(OR('1C TSsoustraitance'!$D409="",'1C TSsoustraitance'!$E409="OUI",'1C TSsoustraitance'!$AP409=0),0,(('1C TSsoustraitance'!$T409)/'1C TSsoustraitance'!$AP409))</f>
        <v>0</v>
      </c>
      <c r="Q692" s="669">
        <f>IF(OR('1C TSsoustraitance'!$D409="",'1C TSsoustraitance'!$E409="OUI",'1C TSsoustraitance'!$AP409=0),0,(('1C TSsoustraitance'!$U409)/'1C TSsoustraitance'!$AP409))</f>
        <v>0</v>
      </c>
      <c r="R692" s="669">
        <f>IF(OR('1C TSsoustraitance'!$D409="",'1C TSsoustraitance'!$E409="OUI",'1C TSsoustraitance'!$AP409=0),0,(('1C TSsoustraitance'!$V409)/'1C TSsoustraitance'!$AP409))</f>
        <v>0</v>
      </c>
      <c r="S692" s="669">
        <f>IF(OR('1C TSsoustraitance'!$D409="",'1C TSsoustraitance'!$E409="OUI",'1C TSsoustraitance'!$AP409=0),0,(('1C TSsoustraitance'!$W409)/'1C TSsoustraitance'!$AP409))</f>
        <v>0</v>
      </c>
      <c r="T692" s="669">
        <f>IF(OR('1C TSsoustraitance'!$D409="",'1C TSsoustraitance'!$E409="OUI",'1C TSsoustraitance'!$AP409=0),0,(('1C TSsoustraitance'!$X409)/'1C TSsoustraitance'!$AP409))</f>
        <v>0</v>
      </c>
      <c r="U692" s="669">
        <f>IF(OR('1C TSsoustraitance'!$D409="",'1C TSsoustraitance'!$E409="OUI",'1C TSsoustraitance'!$AP409=0),0,(('1C TSsoustraitance'!$Y409)/'1C TSsoustraitance'!$AP409))</f>
        <v>0</v>
      </c>
      <c r="V692" s="669">
        <f>IF(OR('1C TSsoustraitance'!$D409="",'1C TSsoustraitance'!$E409="OUI",'1C TSsoustraitance'!$AP409=0),0,(('1C TSsoustraitance'!$Z409)/'1C TSsoustraitance'!$AP409))</f>
        <v>0</v>
      </c>
      <c r="W692" s="669">
        <f>IF(OR('1C TSsoustraitance'!$D409="",'1C TSsoustraitance'!$E409="OUI",'1C TSsoustraitance'!$AP409=0),0,(('1C TSsoustraitance'!$AA409)/'1C TSsoustraitance'!$AP409))</f>
        <v>0</v>
      </c>
      <c r="X692" s="669">
        <f>IF(OR('1C TSsoustraitance'!$D409="",'1C TSsoustraitance'!$E409="OUI",'1C TSsoustraitance'!$AP409=0),0,(('1C TSsoustraitance'!$AB409)/'1C TSsoustraitance'!$AP409))</f>
        <v>0</v>
      </c>
      <c r="Y692" s="669">
        <f>IF(OR('1C TSsoustraitance'!$D409="",'1C TSsoustraitance'!$E409="OUI",'1C TSsoustraitance'!$AP409=0),0,(('1C TSsoustraitance'!$AC409)/'1C TSsoustraitance'!$AP409))</f>
        <v>0</v>
      </c>
      <c r="Z692" s="669">
        <f>IF(OR('1C TSsoustraitance'!$D409="",'1C TSsoustraitance'!$E409="OUI",'1C TSsoustraitance'!$AP409=0),0,(('1C TSsoustraitance'!$AD409)/'1C TSsoustraitance'!$AP409))</f>
        <v>0</v>
      </c>
      <c r="AA692" s="669">
        <f>IF(OR('1C TSsoustraitance'!$D409="",'1C TSsoustraitance'!$E409="OUI",'1C TSsoustraitance'!$AP409=0),0,(('1C TSsoustraitance'!$AE409)/'1C TSsoustraitance'!$AP409))</f>
        <v>0</v>
      </c>
      <c r="AB692" s="669">
        <f>IF(OR('1C TSsoustraitance'!$D409="",'1C TSsoustraitance'!$E409="OUI",'1C TSsoustraitance'!$AP409=0),0,(('1C TSsoustraitance'!$AF409)/'1C TSsoustraitance'!$AP409))</f>
        <v>0</v>
      </c>
      <c r="AC692" s="669">
        <f>IF(OR('1C TSsoustraitance'!$D409="",'1C TSsoustraitance'!$E409="OUI",'1C TSsoustraitance'!$AP409=0),0,(('1C TSsoustraitance'!$AG409)/'1C TSsoustraitance'!$AP409))</f>
        <v>0</v>
      </c>
      <c r="AD692" s="669">
        <f>IF(OR('1C TSsoustraitance'!$D409="",'1C TSsoustraitance'!$E409="OUI",'1C TSsoustraitance'!$AP409=0),0,(('1C TSsoustraitance'!$AH409)/'1C TSsoustraitance'!$AP409))</f>
        <v>0</v>
      </c>
      <c r="AE692" s="669">
        <f>IF(OR('1C TSsoustraitance'!$D409="",'1C TSsoustraitance'!$E409="OUI",'1C TSsoustraitance'!$AP409=0),0,(('1C TSsoustraitance'!$AI409)/'1C TSsoustraitance'!$AP409))</f>
        <v>0</v>
      </c>
      <c r="AF692" s="669">
        <f>IF(OR('1C TSsoustraitance'!$D409="",'1C TSsoustraitance'!$E409="OUI",'1C TSsoustraitance'!$AP409=0),0,(('1C TSsoustraitance'!$AJ409)/'1C TSsoustraitance'!$AP409))</f>
        <v>0</v>
      </c>
      <c r="AG692" s="669">
        <f>IF(OR('1C TSsoustraitance'!$D409="",'1C TSsoustraitance'!$E409="OUI",'1C TSsoustraitance'!$AP409=0),0,(('1C TSsoustraitance'!$AK409)/'1C TSsoustraitance'!$AP409))</f>
        <v>0</v>
      </c>
      <c r="AH692" s="669">
        <f>IF(OR('1C TSsoustraitance'!$D409="",'1C TSsoustraitance'!$E409="OUI",'1C TSsoustraitance'!$AP409=0),0,(('1C TSsoustraitance'!$AL409)/'1C TSsoustraitance'!$AP409))</f>
        <v>0</v>
      </c>
      <c r="AI692" s="669">
        <f>IF(OR('1C TSsoustraitance'!$D409="",'1C TSsoustraitance'!$E409="OUI",'1C TSsoustraitance'!$AP409=0),0,(('1C TSsoustraitance'!$AM409)/'1C TSsoustraitance'!$AP409))</f>
        <v>0</v>
      </c>
      <c r="AJ692" s="669">
        <f>IF(OR('1C TSsoustraitance'!$D409="",'1C TSsoustraitance'!$E409="OUI",'1C TSsoustraitance'!$AP409=0),0,(('1C TSsoustraitance'!$AN409)/'1C TSsoustraitance'!$AP409))</f>
        <v>0</v>
      </c>
      <c r="AK692" s="669">
        <f t="shared" si="156"/>
        <v>0</v>
      </c>
      <c r="AL692" s="668">
        <f t="shared" si="157"/>
        <v>0</v>
      </c>
      <c r="AM692" s="670">
        <f>IF(Tableau7[[#This Row],[N° pièce]]="",0,(Tableau7[[#This Row],[hors TVA]]+(Tableau7[[#This Row],[hors TVA]]*Tableau7[[#This Row],[Taux TVA]])-(Tableau7[[#This Row],[hors TVA]]*Tableau7[[#This Row],[Taux TVA]]*Tableau7[[#This Row],[Régime TVA: Récupération]]))*Tableau7[[#This Row],[Type 1]])</f>
        <v>0</v>
      </c>
      <c r="AN692" s="670">
        <f>IF(Tableau7[[#This Row],[N° pièce]]="",0,IF($K$2="pôle",((Tableau7[[#This Row],[hors TVA]]+(Tableau7[[#This Row],[hors TVA]]*Tableau7[[#This Row],[Taux TVA]])-(Tableau7[[#This Row],[hors TVA]]*Tableau7[[#This Row],[Taux TVA]]*Tableau7[[#This Row],[Régime TVA: Récupération]]))*Tableau7[[#This Row],[Type 2]]),0))</f>
        <v>0</v>
      </c>
      <c r="AO692" s="670">
        <f t="shared" si="159"/>
        <v>0</v>
      </c>
      <c r="AP692" s="255">
        <f t="shared" si="158"/>
        <v>0</v>
      </c>
      <c r="AQ692" s="506">
        <f t="shared" si="160"/>
        <v>0</v>
      </c>
      <c r="AR692" s="671"/>
      <c r="AS692" s="512"/>
      <c r="AT692" s="513" t="str">
        <f>IF(('1C TSsoustraitance'!AP409*FICHE!C$14&lt;J692),"Forfait limité à "&amp;FICHE!C$14&amp;"€/jour","")</f>
        <v/>
      </c>
      <c r="AU692" s="797"/>
      <c r="AV692" s="484"/>
      <c r="AW692" s="484"/>
      <c r="AX692" s="484"/>
      <c r="AY692" s="484"/>
      <c r="AZ692" s="484"/>
      <c r="BA692" s="4"/>
      <c r="BB692" s="4"/>
      <c r="BC692" s="4"/>
      <c r="BD692" s="4"/>
      <c r="BE692" s="4"/>
      <c r="BF692" s="4"/>
      <c r="BG692" s="4"/>
      <c r="BH692" s="4"/>
      <c r="BI692" s="4"/>
      <c r="BJ692" s="4"/>
      <c r="BK692" s="4"/>
      <c r="BL692" s="4"/>
      <c r="BM692" s="4"/>
      <c r="BN692" s="4"/>
      <c r="BO692" s="4"/>
      <c r="BP692" s="4"/>
      <c r="BQ692" s="4"/>
      <c r="BR692" s="4"/>
      <c r="BS692" s="4"/>
      <c r="BT692" s="4"/>
      <c r="BU692" s="4"/>
      <c r="BV692" s="4"/>
      <c r="BW692" s="4"/>
      <c r="BX692" s="4"/>
      <c r="BY692" s="4"/>
      <c r="BZ692" s="4"/>
      <c r="CA692" s="4"/>
      <c r="CB692" s="4"/>
      <c r="CC692" s="4"/>
      <c r="CD692" s="4"/>
      <c r="CE692" s="4"/>
      <c r="CF692" s="4"/>
      <c r="CG692" s="4"/>
      <c r="CH692" s="4"/>
      <c r="CI692" s="4"/>
      <c r="CJ692" s="4"/>
      <c r="CK692" s="4"/>
      <c r="CL692" s="4"/>
      <c r="CM692" s="4"/>
      <c r="CN692" s="4"/>
      <c r="CO692" s="4"/>
      <c r="CP692" s="4"/>
      <c r="CQ692" s="4"/>
      <c r="CR692" s="4"/>
      <c r="CS692" s="4"/>
      <c r="CT692" s="4"/>
      <c r="CU692" s="4"/>
      <c r="CV692" s="4"/>
      <c r="CW692" s="4"/>
      <c r="CX692" s="4"/>
      <c r="CY692" s="4"/>
      <c r="CZ692" s="4"/>
      <c r="DA692" s="4"/>
      <c r="DB692" s="4"/>
      <c r="DC692" s="4"/>
      <c r="DD692" s="4"/>
      <c r="DE692" s="4"/>
      <c r="DF692" s="4"/>
      <c r="DG692" s="4"/>
      <c r="DH692" s="4"/>
      <c r="DI692" s="4"/>
      <c r="DJ692" s="4"/>
      <c r="DK692" s="4"/>
      <c r="DL692" s="4"/>
      <c r="DM692" s="4"/>
      <c r="DN692" s="4"/>
      <c r="DO692" s="4"/>
      <c r="DP692" s="4"/>
      <c r="DQ692" s="4"/>
      <c r="DR692" s="4"/>
      <c r="DS692" s="4"/>
      <c r="DT692" s="4"/>
      <c r="DU692" s="4"/>
      <c r="DV692" s="4"/>
      <c r="DW692" s="4"/>
      <c r="DX692" s="4"/>
      <c r="DY692" s="4"/>
      <c r="DZ692" s="4"/>
      <c r="EA692" s="4"/>
      <c r="EB692" s="4"/>
      <c r="EC692" s="4"/>
      <c r="ED692" s="4"/>
      <c r="EE692" s="4"/>
      <c r="EF692" s="4"/>
      <c r="EG692" s="4"/>
      <c r="EH692" s="4"/>
      <c r="EI692" s="4"/>
      <c r="EJ692" s="4"/>
      <c r="EK692" s="4"/>
      <c r="EL692" s="4"/>
      <c r="EM692" s="4"/>
      <c r="EN692" s="4"/>
      <c r="EO692" s="4"/>
      <c r="EP692" s="4"/>
      <c r="EQ692" s="4"/>
      <c r="ER692" s="4"/>
      <c r="ES692" s="4"/>
      <c r="ET692" s="4"/>
      <c r="EU692" s="4"/>
      <c r="EV692" s="4"/>
      <c r="EW692" s="4"/>
      <c r="EX692" s="4"/>
      <c r="EY692" s="4"/>
      <c r="EZ692" s="4"/>
      <c r="FA692" s="4"/>
      <c r="FB692" s="4"/>
      <c r="FC692" s="4"/>
      <c r="FD692" s="4"/>
      <c r="FE692" s="4"/>
      <c r="FF692" s="4"/>
      <c r="FG692" s="4"/>
      <c r="FH692" s="4"/>
      <c r="FI692" s="4"/>
      <c r="FJ692" s="4"/>
      <c r="FK692" s="4"/>
      <c r="FL692" s="4"/>
      <c r="FM692" s="4"/>
      <c r="FN692" s="4"/>
      <c r="FO692" s="4"/>
      <c r="FP692" s="4"/>
      <c r="FQ692" s="4"/>
      <c r="FR692" s="4"/>
      <c r="FS692" s="4"/>
      <c r="FT692" s="4"/>
      <c r="FU692" s="4"/>
      <c r="FV692" s="4"/>
      <c r="FW692" s="4"/>
      <c r="FX692" s="4"/>
      <c r="FY692" s="4"/>
      <c r="FZ692" s="4"/>
      <c r="GA692" s="4"/>
      <c r="GB692" s="4"/>
      <c r="GC692" s="4"/>
      <c r="GD692" s="4"/>
      <c r="GE692" s="4"/>
      <c r="GF692" s="4"/>
      <c r="GG692" s="4"/>
      <c r="GH692" s="4"/>
      <c r="GI692" s="4"/>
      <c r="GJ692" s="4"/>
      <c r="GK692" s="4"/>
      <c r="GL692" s="4"/>
      <c r="GM692" s="4"/>
      <c r="GN692" s="4"/>
      <c r="GO692" s="4"/>
      <c r="GP692" s="4"/>
      <c r="GQ692" s="4"/>
      <c r="GR692" s="4"/>
      <c r="GS692" s="4"/>
      <c r="GT692" s="4"/>
      <c r="GU692" s="4"/>
      <c r="GV692" s="4"/>
      <c r="GW692" s="4"/>
      <c r="GX692" s="4"/>
      <c r="GY692" s="4"/>
      <c r="GZ692" s="4"/>
      <c r="HA692" s="4"/>
      <c r="HB692" s="4"/>
      <c r="HC692" s="4"/>
    </row>
    <row r="693" spans="1:211" s="380" customFormat="1" ht="13.9" customHeight="1">
      <c r="A693" s="828" t="str">
        <f>IF('1C TSsoustraitance'!$A410&lt;&gt;0,'1C TSsoustraitance'!$A410,"")</f>
        <v/>
      </c>
      <c r="B693" s="530"/>
      <c r="C693" s="513" t="str">
        <f>IF('1C TSsoustraitance'!$A410&lt;&gt;0,'1C TSsoustraitance'!$B410,"")</f>
        <v/>
      </c>
      <c r="D693" s="513" t="str">
        <f>IF('1C TSsoustraitance'!$A410&lt;&gt;0,'1C TSsoustraitance'!$C410,"")</f>
        <v/>
      </c>
      <c r="E693" s="684"/>
      <c r="F693" s="685"/>
      <c r="G693" s="666">
        <f>'1C TSsoustraitance'!$D410</f>
        <v>0</v>
      </c>
      <c r="H693" s="533">
        <v>0.21</v>
      </c>
      <c r="I693" s="533">
        <v>1</v>
      </c>
      <c r="J693" s="534"/>
      <c r="K693" s="667">
        <f t="shared" si="155"/>
        <v>0</v>
      </c>
      <c r="L693" s="668">
        <f>IF(OR('1C TSsoustraitance'!$D410="",'1C TSsoustraitance'!$AP410=0),0,IF(AND('1C TSsoustraitance'!$D410&lt;&gt;"",$K$2="Pôle",'1C TSsoustraitance'!$E410="OUI"),(('1C TSsoustraitance'!$F410+'1C TSsoustraitance'!$G410+'1C TSsoustraitance'!$H410+'1C TSsoustraitance'!$I410+'1C TSsoustraitance'!$M410)/'1C TSsoustraitance'!$R410),IF(AND('1C TSsoustraitance'!$D410&lt;&gt;"",$K$2="Pôle",'1C TSsoustraitance'!$E410="NON"),(('1C TSsoustraitance'!$F410+'1C TSsoustraitance'!$G410+'1C TSsoustraitance'!$H410+'1C TSsoustraitance'!$I410+'1C TSsoustraitance'!$M410)/'1C TSsoustraitance'!$AP410),IF(AND('1C TSsoustraitance'!$D410&lt;&gt;"",$K$2&lt;&gt;"Pôle",'1C TSsoustraitance'!$E410="OUI"),(('1C TSsoustraitance'!$F410+'1C TSsoustraitance'!$G410+'1C TSsoustraitance'!$H410+'1C TSsoustraitance'!$I410+'1C TSsoustraitance'!$J410+'1C TSsoustraitance'!$K410+'1C TSsoustraitance'!$L410+'1C TSsoustraitance'!$M410+'1C TSsoustraitance'!$N410+'1C TSsoustraitance'!$O410+'1C TSsoustraitance'!$P410+'1C TSsoustraitance'!$Q410)/'1C TSsoustraitance'!$R410),IF(AND('1C TSsoustraitance'!$D410&lt;&gt;"",$K$2&lt;&gt;"Pôle",'1C TSsoustraitance'!$E410="NON"),(('1C TSsoustraitance'!$F410+'1C TSsoustraitance'!$G410+'1C TSsoustraitance'!$H410+'1C TSsoustraitance'!$I410+'1C TSsoustraitance'!$J410+'1C TSsoustraitance'!$K410+'1C TSsoustraitance'!$L410+'1C TSsoustraitance'!$M410+'1C TSsoustraitance'!$N410+'1C TSsoustraitance'!$O410+'1C TSsoustraitance'!$P410+'1C TSsoustraitance'!$Q410))/'1C TSsoustraitance'!$AP410)))))</f>
        <v>0</v>
      </c>
      <c r="M693" s="668">
        <f>IF(OR('1C TSsoustraitance'!$D410="",'1C TSsoustraitance'!AP$13=0),0,IF(AND('1C TSsoustraitance'!$D410&lt;&gt;"",$K$2="Pôle",'1C TSsoustraitance'!$E410="OUI"),(('1C TSsoustraitance'!$J410+'1C TSsoustraitance'!$K410+'1C TSsoustraitance'!$L410)/'1C TSsoustraitance'!$R410),IF(AND('1C TSsoustraitance'!$D410&lt;&gt;"",$K$2="Pôle",'1C TSsoustraitance'!$E410="NON"),(('1C TSsoustraitance'!$J410+'1C TSsoustraitance'!$K410+'1C TSsoustraitance'!$L410)/'1C TSsoustraitance'!$AP410),IF(AND('1C TSsoustraitance'!$D410&lt;&gt;"",$K$2&lt;&gt;"Pôle"),0))))</f>
        <v>0</v>
      </c>
      <c r="N693" s="668">
        <f t="shared" si="153"/>
        <v>0</v>
      </c>
      <c r="O693" s="669">
        <f>IF(OR('1C TSsoustraitance'!$D410="",'1C TSsoustraitance'!$E410="OUI",'1C TSsoustraitance'!$AP410=0),0,(('1C TSsoustraitance'!$S410)/'1C TSsoustraitance'!$AP410))</f>
        <v>0</v>
      </c>
      <c r="P693" s="669">
        <f>IF(OR('1C TSsoustraitance'!$D410="",'1C TSsoustraitance'!$E410="OUI",'1C TSsoustraitance'!$AP410=0),0,(('1C TSsoustraitance'!$T410)/'1C TSsoustraitance'!$AP410))</f>
        <v>0</v>
      </c>
      <c r="Q693" s="669">
        <f>IF(OR('1C TSsoustraitance'!$D410="",'1C TSsoustraitance'!$E410="OUI",'1C TSsoustraitance'!$AP410=0),0,(('1C TSsoustraitance'!$U410)/'1C TSsoustraitance'!$AP410))</f>
        <v>0</v>
      </c>
      <c r="R693" s="669">
        <f>IF(OR('1C TSsoustraitance'!$D410="",'1C TSsoustraitance'!$E410="OUI",'1C TSsoustraitance'!$AP410=0),0,(('1C TSsoustraitance'!$V410)/'1C TSsoustraitance'!$AP410))</f>
        <v>0</v>
      </c>
      <c r="S693" s="669">
        <f>IF(OR('1C TSsoustraitance'!$D410="",'1C TSsoustraitance'!$E410="OUI",'1C TSsoustraitance'!$AP410=0),0,(('1C TSsoustraitance'!$W410)/'1C TSsoustraitance'!$AP410))</f>
        <v>0</v>
      </c>
      <c r="T693" s="669">
        <f>IF(OR('1C TSsoustraitance'!$D410="",'1C TSsoustraitance'!$E410="OUI",'1C TSsoustraitance'!$AP410=0),0,(('1C TSsoustraitance'!$X410)/'1C TSsoustraitance'!$AP410))</f>
        <v>0</v>
      </c>
      <c r="U693" s="669">
        <f>IF(OR('1C TSsoustraitance'!$D410="",'1C TSsoustraitance'!$E410="OUI",'1C TSsoustraitance'!$AP410=0),0,(('1C TSsoustraitance'!$Y410)/'1C TSsoustraitance'!$AP410))</f>
        <v>0</v>
      </c>
      <c r="V693" s="669">
        <f>IF(OR('1C TSsoustraitance'!$D410="",'1C TSsoustraitance'!$E410="OUI",'1C TSsoustraitance'!$AP410=0),0,(('1C TSsoustraitance'!$Z410)/'1C TSsoustraitance'!$AP410))</f>
        <v>0</v>
      </c>
      <c r="W693" s="669">
        <f>IF(OR('1C TSsoustraitance'!$D410="",'1C TSsoustraitance'!$E410="OUI",'1C TSsoustraitance'!$AP410=0),0,(('1C TSsoustraitance'!$AA410)/'1C TSsoustraitance'!$AP410))</f>
        <v>0</v>
      </c>
      <c r="X693" s="669">
        <f>IF(OR('1C TSsoustraitance'!$D410="",'1C TSsoustraitance'!$E410="OUI",'1C TSsoustraitance'!$AP410=0),0,(('1C TSsoustraitance'!$AB410)/'1C TSsoustraitance'!$AP410))</f>
        <v>0</v>
      </c>
      <c r="Y693" s="669">
        <f>IF(OR('1C TSsoustraitance'!$D410="",'1C TSsoustraitance'!$E410="OUI",'1C TSsoustraitance'!$AP410=0),0,(('1C TSsoustraitance'!$AC410)/'1C TSsoustraitance'!$AP410))</f>
        <v>0</v>
      </c>
      <c r="Z693" s="669">
        <f>IF(OR('1C TSsoustraitance'!$D410="",'1C TSsoustraitance'!$E410="OUI",'1C TSsoustraitance'!$AP410=0),0,(('1C TSsoustraitance'!$AD410)/'1C TSsoustraitance'!$AP410))</f>
        <v>0</v>
      </c>
      <c r="AA693" s="669">
        <f>IF(OR('1C TSsoustraitance'!$D410="",'1C TSsoustraitance'!$E410="OUI",'1C TSsoustraitance'!$AP410=0),0,(('1C TSsoustraitance'!$AE410)/'1C TSsoustraitance'!$AP410))</f>
        <v>0</v>
      </c>
      <c r="AB693" s="669">
        <f>IF(OR('1C TSsoustraitance'!$D410="",'1C TSsoustraitance'!$E410="OUI",'1C TSsoustraitance'!$AP410=0),0,(('1C TSsoustraitance'!$AF410)/'1C TSsoustraitance'!$AP410))</f>
        <v>0</v>
      </c>
      <c r="AC693" s="669">
        <f>IF(OR('1C TSsoustraitance'!$D410="",'1C TSsoustraitance'!$E410="OUI",'1C TSsoustraitance'!$AP410=0),0,(('1C TSsoustraitance'!$AG410)/'1C TSsoustraitance'!$AP410))</f>
        <v>0</v>
      </c>
      <c r="AD693" s="669">
        <f>IF(OR('1C TSsoustraitance'!$D410="",'1C TSsoustraitance'!$E410="OUI",'1C TSsoustraitance'!$AP410=0),0,(('1C TSsoustraitance'!$AH410)/'1C TSsoustraitance'!$AP410))</f>
        <v>0</v>
      </c>
      <c r="AE693" s="669">
        <f>IF(OR('1C TSsoustraitance'!$D410="",'1C TSsoustraitance'!$E410="OUI",'1C TSsoustraitance'!$AP410=0),0,(('1C TSsoustraitance'!$AI410)/'1C TSsoustraitance'!$AP410))</f>
        <v>0</v>
      </c>
      <c r="AF693" s="669">
        <f>IF(OR('1C TSsoustraitance'!$D410="",'1C TSsoustraitance'!$E410="OUI",'1C TSsoustraitance'!$AP410=0),0,(('1C TSsoustraitance'!$AJ410)/'1C TSsoustraitance'!$AP410))</f>
        <v>0</v>
      </c>
      <c r="AG693" s="669">
        <f>IF(OR('1C TSsoustraitance'!$D410="",'1C TSsoustraitance'!$E410="OUI",'1C TSsoustraitance'!$AP410=0),0,(('1C TSsoustraitance'!$AK410)/'1C TSsoustraitance'!$AP410))</f>
        <v>0</v>
      </c>
      <c r="AH693" s="669">
        <f>IF(OR('1C TSsoustraitance'!$D410="",'1C TSsoustraitance'!$E410="OUI",'1C TSsoustraitance'!$AP410=0),0,(('1C TSsoustraitance'!$AL410)/'1C TSsoustraitance'!$AP410))</f>
        <v>0</v>
      </c>
      <c r="AI693" s="669">
        <f>IF(OR('1C TSsoustraitance'!$D410="",'1C TSsoustraitance'!$E410="OUI",'1C TSsoustraitance'!$AP410=0),0,(('1C TSsoustraitance'!$AM410)/'1C TSsoustraitance'!$AP410))</f>
        <v>0</v>
      </c>
      <c r="AJ693" s="669">
        <f>IF(OR('1C TSsoustraitance'!$D410="",'1C TSsoustraitance'!$E410="OUI",'1C TSsoustraitance'!$AP410=0),0,(('1C TSsoustraitance'!$AN410)/'1C TSsoustraitance'!$AP410))</f>
        <v>0</v>
      </c>
      <c r="AK693" s="669">
        <f t="shared" si="156"/>
        <v>0</v>
      </c>
      <c r="AL693" s="668">
        <f t="shared" si="157"/>
        <v>0</v>
      </c>
      <c r="AM693" s="670">
        <f>IF(Tableau7[[#This Row],[N° pièce]]="",0,(Tableau7[[#This Row],[hors TVA]]+(Tableau7[[#This Row],[hors TVA]]*Tableau7[[#This Row],[Taux TVA]])-(Tableau7[[#This Row],[hors TVA]]*Tableau7[[#This Row],[Taux TVA]]*Tableau7[[#This Row],[Régime TVA: Récupération]]))*Tableau7[[#This Row],[Type 1]])</f>
        <v>0</v>
      </c>
      <c r="AN693" s="670">
        <f>IF(Tableau7[[#This Row],[N° pièce]]="",0,IF($K$2="pôle",((Tableau7[[#This Row],[hors TVA]]+(Tableau7[[#This Row],[hors TVA]]*Tableau7[[#This Row],[Taux TVA]])-(Tableau7[[#This Row],[hors TVA]]*Tableau7[[#This Row],[Taux TVA]]*Tableau7[[#This Row],[Régime TVA: Récupération]]))*Tableau7[[#This Row],[Type 2]]),0))</f>
        <v>0</v>
      </c>
      <c r="AO693" s="670">
        <f t="shared" si="159"/>
        <v>0</v>
      </c>
      <c r="AP693" s="255">
        <f t="shared" si="158"/>
        <v>0</v>
      </c>
      <c r="AQ693" s="506">
        <f t="shared" si="160"/>
        <v>0</v>
      </c>
      <c r="AR693" s="671"/>
      <c r="AS693" s="512"/>
      <c r="AT693" s="513" t="str">
        <f>IF(('1C TSsoustraitance'!AP410*FICHE!C$14&lt;J693),"Forfait limité à "&amp;FICHE!C$14&amp;"€/jour","")</f>
        <v/>
      </c>
      <c r="AU693" s="797"/>
      <c r="AV693" s="484"/>
      <c r="AW693" s="484"/>
      <c r="AX693" s="484"/>
      <c r="AY693" s="484"/>
      <c r="AZ693" s="484"/>
      <c r="BA693" s="4"/>
      <c r="BB693" s="4"/>
      <c r="BC693" s="4"/>
      <c r="BD693" s="4"/>
      <c r="BE693" s="4"/>
      <c r="BF693" s="4"/>
      <c r="BG693" s="4"/>
      <c r="BH693" s="4"/>
      <c r="BI693" s="4"/>
      <c r="BJ693" s="4"/>
      <c r="BK693" s="4"/>
      <c r="BL693" s="4"/>
      <c r="BM693" s="4"/>
      <c r="BN693" s="4"/>
      <c r="BO693" s="4"/>
      <c r="BP693" s="4"/>
      <c r="BQ693" s="4"/>
      <c r="BR693" s="4"/>
      <c r="BS693" s="4"/>
      <c r="BT693" s="4"/>
      <c r="BU693" s="4"/>
      <c r="BV693" s="4"/>
      <c r="BW693" s="4"/>
      <c r="BX693" s="4"/>
      <c r="BY693" s="4"/>
      <c r="BZ693" s="4"/>
      <c r="CA693" s="4"/>
      <c r="CB693" s="4"/>
      <c r="CC693" s="4"/>
      <c r="CD693" s="4"/>
      <c r="CE693" s="4"/>
      <c r="CF693" s="4"/>
      <c r="CG693" s="4"/>
      <c r="CH693" s="4"/>
      <c r="CI693" s="4"/>
      <c r="CJ693" s="4"/>
      <c r="CK693" s="4"/>
      <c r="CL693" s="4"/>
      <c r="CM693" s="4"/>
      <c r="CN693" s="4"/>
      <c r="CO693" s="4"/>
      <c r="CP693" s="4"/>
      <c r="CQ693" s="4"/>
      <c r="CR693" s="4"/>
      <c r="CS693" s="4"/>
      <c r="CT693" s="4"/>
      <c r="CU693" s="4"/>
      <c r="CV693" s="4"/>
      <c r="CW693" s="4"/>
      <c r="CX693" s="4"/>
      <c r="CY693" s="4"/>
      <c r="CZ693" s="4"/>
      <c r="DA693" s="4"/>
      <c r="DB693" s="4"/>
      <c r="DC693" s="4"/>
      <c r="DD693" s="4"/>
      <c r="DE693" s="4"/>
      <c r="DF693" s="4"/>
      <c r="DG693" s="4"/>
      <c r="DH693" s="4"/>
      <c r="DI693" s="4"/>
      <c r="DJ693" s="4"/>
      <c r="DK693" s="4"/>
      <c r="DL693" s="4"/>
      <c r="DM693" s="4"/>
      <c r="DN693" s="4"/>
      <c r="DO693" s="4"/>
      <c r="DP693" s="4"/>
      <c r="DQ693" s="4"/>
      <c r="DR693" s="4"/>
      <c r="DS693" s="4"/>
      <c r="DT693" s="4"/>
      <c r="DU693" s="4"/>
      <c r="DV693" s="4"/>
      <c r="DW693" s="4"/>
      <c r="DX693" s="4"/>
      <c r="DY693" s="4"/>
      <c r="DZ693" s="4"/>
      <c r="EA693" s="4"/>
      <c r="EB693" s="4"/>
      <c r="EC693" s="4"/>
      <c r="ED693" s="4"/>
      <c r="EE693" s="4"/>
      <c r="EF693" s="4"/>
      <c r="EG693" s="4"/>
      <c r="EH693" s="4"/>
      <c r="EI693" s="4"/>
      <c r="EJ693" s="4"/>
      <c r="EK693" s="4"/>
      <c r="EL693" s="4"/>
      <c r="EM693" s="4"/>
      <c r="EN693" s="4"/>
      <c r="EO693" s="4"/>
      <c r="EP693" s="4"/>
      <c r="EQ693" s="4"/>
      <c r="ER693" s="4"/>
      <c r="ES693" s="4"/>
      <c r="ET693" s="4"/>
      <c r="EU693" s="4"/>
      <c r="EV693" s="4"/>
      <c r="EW693" s="4"/>
      <c r="EX693" s="4"/>
      <c r="EY693" s="4"/>
      <c r="EZ693" s="4"/>
      <c r="FA693" s="4"/>
      <c r="FB693" s="4"/>
      <c r="FC693" s="4"/>
      <c r="FD693" s="4"/>
      <c r="FE693" s="4"/>
      <c r="FF693" s="4"/>
      <c r="FG693" s="4"/>
      <c r="FH693" s="4"/>
      <c r="FI693" s="4"/>
      <c r="FJ693" s="4"/>
      <c r="FK693" s="4"/>
      <c r="FL693" s="4"/>
      <c r="FM693" s="4"/>
      <c r="FN693" s="4"/>
      <c r="FO693" s="4"/>
      <c r="FP693" s="4"/>
      <c r="FQ693" s="4"/>
      <c r="FR693" s="4"/>
      <c r="FS693" s="4"/>
      <c r="FT693" s="4"/>
      <c r="FU693" s="4"/>
      <c r="FV693" s="4"/>
      <c r="FW693" s="4"/>
      <c r="FX693" s="4"/>
      <c r="FY693" s="4"/>
      <c r="FZ693" s="4"/>
      <c r="GA693" s="4"/>
      <c r="GB693" s="4"/>
      <c r="GC693" s="4"/>
      <c r="GD693" s="4"/>
      <c r="GE693" s="4"/>
      <c r="GF693" s="4"/>
      <c r="GG693" s="4"/>
      <c r="GH693" s="4"/>
      <c r="GI693" s="4"/>
      <c r="GJ693" s="4"/>
      <c r="GK693" s="4"/>
      <c r="GL693" s="4"/>
      <c r="GM693" s="4"/>
      <c r="GN693" s="4"/>
      <c r="GO693" s="4"/>
      <c r="GP693" s="4"/>
      <c r="GQ693" s="4"/>
      <c r="GR693" s="4"/>
      <c r="GS693" s="4"/>
      <c r="GT693" s="4"/>
      <c r="GU693" s="4"/>
      <c r="GV693" s="4"/>
      <c r="GW693" s="4"/>
      <c r="GX693" s="4"/>
      <c r="GY693" s="4"/>
      <c r="GZ693" s="4"/>
      <c r="HA693" s="4"/>
      <c r="HB693" s="4"/>
      <c r="HC693" s="4"/>
    </row>
    <row r="694" spans="1:211" s="380" customFormat="1" ht="13.9" customHeight="1">
      <c r="A694" s="828" t="str">
        <f>IF('1C TSsoustraitance'!$A411&lt;&gt;0,'1C TSsoustraitance'!$A411,"")</f>
        <v/>
      </c>
      <c r="B694" s="530"/>
      <c r="C694" s="513" t="str">
        <f>IF('1C TSsoustraitance'!$A411&lt;&gt;0,'1C TSsoustraitance'!$B411,"")</f>
        <v/>
      </c>
      <c r="D694" s="513" t="str">
        <f>IF('1C TSsoustraitance'!$A411&lt;&gt;0,'1C TSsoustraitance'!$C411,"")</f>
        <v/>
      </c>
      <c r="E694" s="684"/>
      <c r="F694" s="685"/>
      <c r="G694" s="666">
        <f>'1C TSsoustraitance'!$D411</f>
        <v>0</v>
      </c>
      <c r="H694" s="533">
        <v>0.21</v>
      </c>
      <c r="I694" s="533">
        <v>1</v>
      </c>
      <c r="J694" s="534"/>
      <c r="K694" s="667">
        <f t="shared" si="155"/>
        <v>0</v>
      </c>
      <c r="L694" s="668">
        <f>IF(OR('1C TSsoustraitance'!$D411="",'1C TSsoustraitance'!$AP411=0),0,IF(AND('1C TSsoustraitance'!$D411&lt;&gt;"",$K$2="Pôle",'1C TSsoustraitance'!$E411="OUI"),(('1C TSsoustraitance'!$F411+'1C TSsoustraitance'!$G411+'1C TSsoustraitance'!$H411+'1C TSsoustraitance'!$I411+'1C TSsoustraitance'!$M411)/'1C TSsoustraitance'!$R411),IF(AND('1C TSsoustraitance'!$D411&lt;&gt;"",$K$2="Pôle",'1C TSsoustraitance'!$E411="NON"),(('1C TSsoustraitance'!$F411+'1C TSsoustraitance'!$G411+'1C TSsoustraitance'!$H411+'1C TSsoustraitance'!$I411+'1C TSsoustraitance'!$M411)/'1C TSsoustraitance'!$AP411),IF(AND('1C TSsoustraitance'!$D411&lt;&gt;"",$K$2&lt;&gt;"Pôle",'1C TSsoustraitance'!$E411="OUI"),(('1C TSsoustraitance'!$F411+'1C TSsoustraitance'!$G411+'1C TSsoustraitance'!$H411+'1C TSsoustraitance'!$I411+'1C TSsoustraitance'!$J411+'1C TSsoustraitance'!$K411+'1C TSsoustraitance'!$L411+'1C TSsoustraitance'!$M411+'1C TSsoustraitance'!$N411+'1C TSsoustraitance'!$O411+'1C TSsoustraitance'!$P411+'1C TSsoustraitance'!$Q411)/'1C TSsoustraitance'!$R411),IF(AND('1C TSsoustraitance'!$D411&lt;&gt;"",$K$2&lt;&gt;"Pôle",'1C TSsoustraitance'!$E411="NON"),(('1C TSsoustraitance'!$F411+'1C TSsoustraitance'!$G411+'1C TSsoustraitance'!$H411+'1C TSsoustraitance'!$I411+'1C TSsoustraitance'!$J411+'1C TSsoustraitance'!$K411+'1C TSsoustraitance'!$L411+'1C TSsoustraitance'!$M411+'1C TSsoustraitance'!$N411+'1C TSsoustraitance'!$O411+'1C TSsoustraitance'!$P411+'1C TSsoustraitance'!$Q411))/'1C TSsoustraitance'!$AP411)))))</f>
        <v>0</v>
      </c>
      <c r="M694" s="668">
        <f>IF(OR('1C TSsoustraitance'!$D411="",'1C TSsoustraitance'!AP$13=0),0,IF(AND('1C TSsoustraitance'!$D411&lt;&gt;"",$K$2="Pôle",'1C TSsoustraitance'!$E411="OUI"),(('1C TSsoustraitance'!$J411+'1C TSsoustraitance'!$K411+'1C TSsoustraitance'!$L411)/'1C TSsoustraitance'!$R411),IF(AND('1C TSsoustraitance'!$D411&lt;&gt;"",$K$2="Pôle",'1C TSsoustraitance'!$E411="NON"),(('1C TSsoustraitance'!$J411+'1C TSsoustraitance'!$K411+'1C TSsoustraitance'!$L411)/'1C TSsoustraitance'!$AP411),IF(AND('1C TSsoustraitance'!$D411&lt;&gt;"",$K$2&lt;&gt;"Pôle"),0))))</f>
        <v>0</v>
      </c>
      <c r="N694" s="668">
        <f t="shared" si="153"/>
        <v>0</v>
      </c>
      <c r="O694" s="669">
        <f>IF(OR('1C TSsoustraitance'!$D411="",'1C TSsoustraitance'!$E411="OUI",'1C TSsoustraitance'!$AP411=0),0,(('1C TSsoustraitance'!$S411)/'1C TSsoustraitance'!$AP411))</f>
        <v>0</v>
      </c>
      <c r="P694" s="669">
        <f>IF(OR('1C TSsoustraitance'!$D411="",'1C TSsoustraitance'!$E411="OUI",'1C TSsoustraitance'!$AP411=0),0,(('1C TSsoustraitance'!$T411)/'1C TSsoustraitance'!$AP411))</f>
        <v>0</v>
      </c>
      <c r="Q694" s="669">
        <f>IF(OR('1C TSsoustraitance'!$D411="",'1C TSsoustraitance'!$E411="OUI",'1C TSsoustraitance'!$AP411=0),0,(('1C TSsoustraitance'!$U411)/'1C TSsoustraitance'!$AP411))</f>
        <v>0</v>
      </c>
      <c r="R694" s="669">
        <f>IF(OR('1C TSsoustraitance'!$D411="",'1C TSsoustraitance'!$E411="OUI",'1C TSsoustraitance'!$AP411=0),0,(('1C TSsoustraitance'!$V411)/'1C TSsoustraitance'!$AP411))</f>
        <v>0</v>
      </c>
      <c r="S694" s="669">
        <f>IF(OR('1C TSsoustraitance'!$D411="",'1C TSsoustraitance'!$E411="OUI",'1C TSsoustraitance'!$AP411=0),0,(('1C TSsoustraitance'!$W411)/'1C TSsoustraitance'!$AP411))</f>
        <v>0</v>
      </c>
      <c r="T694" s="669">
        <f>IF(OR('1C TSsoustraitance'!$D411="",'1C TSsoustraitance'!$E411="OUI",'1C TSsoustraitance'!$AP411=0),0,(('1C TSsoustraitance'!$X411)/'1C TSsoustraitance'!$AP411))</f>
        <v>0</v>
      </c>
      <c r="U694" s="669">
        <f>IF(OR('1C TSsoustraitance'!$D411="",'1C TSsoustraitance'!$E411="OUI",'1C TSsoustraitance'!$AP411=0),0,(('1C TSsoustraitance'!$Y411)/'1C TSsoustraitance'!$AP411))</f>
        <v>0</v>
      </c>
      <c r="V694" s="669">
        <f>IF(OR('1C TSsoustraitance'!$D411="",'1C TSsoustraitance'!$E411="OUI",'1C TSsoustraitance'!$AP411=0),0,(('1C TSsoustraitance'!$Z411)/'1C TSsoustraitance'!$AP411))</f>
        <v>0</v>
      </c>
      <c r="W694" s="669">
        <f>IF(OR('1C TSsoustraitance'!$D411="",'1C TSsoustraitance'!$E411="OUI",'1C TSsoustraitance'!$AP411=0),0,(('1C TSsoustraitance'!$AA411)/'1C TSsoustraitance'!$AP411))</f>
        <v>0</v>
      </c>
      <c r="X694" s="669">
        <f>IF(OR('1C TSsoustraitance'!$D411="",'1C TSsoustraitance'!$E411="OUI",'1C TSsoustraitance'!$AP411=0),0,(('1C TSsoustraitance'!$AB411)/'1C TSsoustraitance'!$AP411))</f>
        <v>0</v>
      </c>
      <c r="Y694" s="669">
        <f>IF(OR('1C TSsoustraitance'!$D411="",'1C TSsoustraitance'!$E411="OUI",'1C TSsoustraitance'!$AP411=0),0,(('1C TSsoustraitance'!$AC411)/'1C TSsoustraitance'!$AP411))</f>
        <v>0</v>
      </c>
      <c r="Z694" s="669">
        <f>IF(OR('1C TSsoustraitance'!$D411="",'1C TSsoustraitance'!$E411="OUI",'1C TSsoustraitance'!$AP411=0),0,(('1C TSsoustraitance'!$AD411)/'1C TSsoustraitance'!$AP411))</f>
        <v>0</v>
      </c>
      <c r="AA694" s="669">
        <f>IF(OR('1C TSsoustraitance'!$D411="",'1C TSsoustraitance'!$E411="OUI",'1C TSsoustraitance'!$AP411=0),0,(('1C TSsoustraitance'!$AE411)/'1C TSsoustraitance'!$AP411))</f>
        <v>0</v>
      </c>
      <c r="AB694" s="669">
        <f>IF(OR('1C TSsoustraitance'!$D411="",'1C TSsoustraitance'!$E411="OUI",'1C TSsoustraitance'!$AP411=0),0,(('1C TSsoustraitance'!$AF411)/'1C TSsoustraitance'!$AP411))</f>
        <v>0</v>
      </c>
      <c r="AC694" s="669">
        <f>IF(OR('1C TSsoustraitance'!$D411="",'1C TSsoustraitance'!$E411="OUI",'1C TSsoustraitance'!$AP411=0),0,(('1C TSsoustraitance'!$AG411)/'1C TSsoustraitance'!$AP411))</f>
        <v>0</v>
      </c>
      <c r="AD694" s="669">
        <f>IF(OR('1C TSsoustraitance'!$D411="",'1C TSsoustraitance'!$E411="OUI",'1C TSsoustraitance'!$AP411=0),0,(('1C TSsoustraitance'!$AH411)/'1C TSsoustraitance'!$AP411))</f>
        <v>0</v>
      </c>
      <c r="AE694" s="669">
        <f>IF(OR('1C TSsoustraitance'!$D411="",'1C TSsoustraitance'!$E411="OUI",'1C TSsoustraitance'!$AP411=0),0,(('1C TSsoustraitance'!$AI411)/'1C TSsoustraitance'!$AP411))</f>
        <v>0</v>
      </c>
      <c r="AF694" s="669">
        <f>IF(OR('1C TSsoustraitance'!$D411="",'1C TSsoustraitance'!$E411="OUI",'1C TSsoustraitance'!$AP411=0),0,(('1C TSsoustraitance'!$AJ411)/'1C TSsoustraitance'!$AP411))</f>
        <v>0</v>
      </c>
      <c r="AG694" s="669">
        <f>IF(OR('1C TSsoustraitance'!$D411="",'1C TSsoustraitance'!$E411="OUI",'1C TSsoustraitance'!$AP411=0),0,(('1C TSsoustraitance'!$AK411)/'1C TSsoustraitance'!$AP411))</f>
        <v>0</v>
      </c>
      <c r="AH694" s="669">
        <f>IF(OR('1C TSsoustraitance'!$D411="",'1C TSsoustraitance'!$E411="OUI",'1C TSsoustraitance'!$AP411=0),0,(('1C TSsoustraitance'!$AL411)/'1C TSsoustraitance'!$AP411))</f>
        <v>0</v>
      </c>
      <c r="AI694" s="669">
        <f>IF(OR('1C TSsoustraitance'!$D411="",'1C TSsoustraitance'!$E411="OUI",'1C TSsoustraitance'!$AP411=0),0,(('1C TSsoustraitance'!$AM411)/'1C TSsoustraitance'!$AP411))</f>
        <v>0</v>
      </c>
      <c r="AJ694" s="669">
        <f>IF(OR('1C TSsoustraitance'!$D411="",'1C TSsoustraitance'!$E411="OUI",'1C TSsoustraitance'!$AP411=0),0,(('1C TSsoustraitance'!$AN411)/'1C TSsoustraitance'!$AP411))</f>
        <v>0</v>
      </c>
      <c r="AK694" s="669">
        <f t="shared" si="156"/>
        <v>0</v>
      </c>
      <c r="AL694" s="668">
        <f t="shared" si="157"/>
        <v>0</v>
      </c>
      <c r="AM694" s="670">
        <f>IF(Tableau7[[#This Row],[N° pièce]]="",0,(Tableau7[[#This Row],[hors TVA]]+(Tableau7[[#This Row],[hors TVA]]*Tableau7[[#This Row],[Taux TVA]])-(Tableau7[[#This Row],[hors TVA]]*Tableau7[[#This Row],[Taux TVA]]*Tableau7[[#This Row],[Régime TVA: Récupération]]))*Tableau7[[#This Row],[Type 1]])</f>
        <v>0</v>
      </c>
      <c r="AN694" s="670">
        <f>IF(Tableau7[[#This Row],[N° pièce]]="",0,IF($K$2="pôle",((Tableau7[[#This Row],[hors TVA]]+(Tableau7[[#This Row],[hors TVA]]*Tableau7[[#This Row],[Taux TVA]])-(Tableau7[[#This Row],[hors TVA]]*Tableau7[[#This Row],[Taux TVA]]*Tableau7[[#This Row],[Régime TVA: Récupération]]))*Tableau7[[#This Row],[Type 2]]),0))</f>
        <v>0</v>
      </c>
      <c r="AO694" s="670">
        <f t="shared" si="159"/>
        <v>0</v>
      </c>
      <c r="AP694" s="255">
        <f t="shared" si="158"/>
        <v>0</v>
      </c>
      <c r="AQ694" s="506">
        <f t="shared" si="160"/>
        <v>0</v>
      </c>
      <c r="AR694" s="671"/>
      <c r="AS694" s="512"/>
      <c r="AT694" s="513" t="str">
        <f>IF(('1C TSsoustraitance'!AP411*FICHE!C$14&lt;J694),"Forfait limité à "&amp;FICHE!C$14&amp;"€/jour","")</f>
        <v/>
      </c>
      <c r="AU694" s="797"/>
      <c r="AV694" s="484"/>
      <c r="AW694" s="484"/>
      <c r="AX694" s="484"/>
      <c r="AY694" s="484"/>
      <c r="AZ694" s="484"/>
      <c r="BA694" s="4"/>
      <c r="BB694" s="4"/>
      <c r="BC694" s="4"/>
      <c r="BD694" s="4"/>
      <c r="BE694" s="4"/>
      <c r="BF694" s="4"/>
      <c r="BG694" s="4"/>
      <c r="BH694" s="4"/>
      <c r="BI694" s="4"/>
      <c r="BJ694" s="4"/>
      <c r="BK694" s="4"/>
      <c r="BL694" s="4"/>
      <c r="BM694" s="4"/>
      <c r="BN694" s="4"/>
      <c r="BO694" s="4"/>
      <c r="BP694" s="4"/>
      <c r="BQ694" s="4"/>
      <c r="BR694" s="4"/>
      <c r="BS694" s="4"/>
      <c r="BT694" s="4"/>
      <c r="BU694" s="4"/>
      <c r="BV694" s="4"/>
      <c r="BW694" s="4"/>
      <c r="BX694" s="4"/>
      <c r="BY694" s="4"/>
      <c r="BZ694" s="4"/>
      <c r="CA694" s="4"/>
      <c r="CB694" s="4"/>
      <c r="CC694" s="4"/>
      <c r="CD694" s="4"/>
      <c r="CE694" s="4"/>
      <c r="CF694" s="4"/>
      <c r="CG694" s="4"/>
      <c r="CH694" s="4"/>
      <c r="CI694" s="4"/>
      <c r="CJ694" s="4"/>
      <c r="CK694" s="4"/>
      <c r="CL694" s="4"/>
      <c r="CM694" s="4"/>
      <c r="CN694" s="4"/>
      <c r="CO694" s="4"/>
      <c r="CP694" s="4"/>
      <c r="CQ694" s="4"/>
      <c r="CR694" s="4"/>
      <c r="CS694" s="4"/>
      <c r="CT694" s="4"/>
      <c r="CU694" s="4"/>
      <c r="CV694" s="4"/>
      <c r="CW694" s="4"/>
      <c r="CX694" s="4"/>
      <c r="CY694" s="4"/>
      <c r="CZ694" s="4"/>
      <c r="DA694" s="4"/>
      <c r="DB694" s="4"/>
      <c r="DC694" s="4"/>
      <c r="DD694" s="4"/>
      <c r="DE694" s="4"/>
      <c r="DF694" s="4"/>
      <c r="DG694" s="4"/>
      <c r="DH694" s="4"/>
      <c r="DI694" s="4"/>
      <c r="DJ694" s="4"/>
      <c r="DK694" s="4"/>
      <c r="DL694" s="4"/>
      <c r="DM694" s="4"/>
      <c r="DN694" s="4"/>
      <c r="DO694" s="4"/>
      <c r="DP694" s="4"/>
      <c r="DQ694" s="4"/>
      <c r="DR694" s="4"/>
      <c r="DS694" s="4"/>
      <c r="DT694" s="4"/>
      <c r="DU694" s="4"/>
      <c r="DV694" s="4"/>
      <c r="DW694" s="4"/>
      <c r="DX694" s="4"/>
      <c r="DY694" s="4"/>
      <c r="DZ694" s="4"/>
      <c r="EA694" s="4"/>
      <c r="EB694" s="4"/>
      <c r="EC694" s="4"/>
      <c r="ED694" s="4"/>
      <c r="EE694" s="4"/>
      <c r="EF694" s="4"/>
      <c r="EG694" s="4"/>
      <c r="EH694" s="4"/>
      <c r="EI694" s="4"/>
      <c r="EJ694" s="4"/>
      <c r="EK694" s="4"/>
      <c r="EL694" s="4"/>
      <c r="EM694" s="4"/>
      <c r="EN694" s="4"/>
      <c r="EO694" s="4"/>
      <c r="EP694" s="4"/>
      <c r="EQ694" s="4"/>
      <c r="ER694" s="4"/>
      <c r="ES694" s="4"/>
      <c r="ET694" s="4"/>
      <c r="EU694" s="4"/>
      <c r="EV694" s="4"/>
      <c r="EW694" s="4"/>
      <c r="EX694" s="4"/>
      <c r="EY694" s="4"/>
      <c r="EZ694" s="4"/>
      <c r="FA694" s="4"/>
      <c r="FB694" s="4"/>
      <c r="FC694" s="4"/>
      <c r="FD694" s="4"/>
      <c r="FE694" s="4"/>
      <c r="FF694" s="4"/>
      <c r="FG694" s="4"/>
      <c r="FH694" s="4"/>
      <c r="FI694" s="4"/>
      <c r="FJ694" s="4"/>
      <c r="FK694" s="4"/>
      <c r="FL694" s="4"/>
      <c r="FM694" s="4"/>
      <c r="FN694" s="4"/>
      <c r="FO694" s="4"/>
      <c r="FP694" s="4"/>
      <c r="FQ694" s="4"/>
      <c r="FR694" s="4"/>
      <c r="FS694" s="4"/>
      <c r="FT694" s="4"/>
      <c r="FU694" s="4"/>
      <c r="FV694" s="4"/>
      <c r="FW694" s="4"/>
      <c r="FX694" s="4"/>
      <c r="FY694" s="4"/>
      <c r="FZ694" s="4"/>
      <c r="GA694" s="4"/>
      <c r="GB694" s="4"/>
      <c r="GC694" s="4"/>
      <c r="GD694" s="4"/>
      <c r="GE694" s="4"/>
      <c r="GF694" s="4"/>
      <c r="GG694" s="4"/>
      <c r="GH694" s="4"/>
      <c r="GI694" s="4"/>
      <c r="GJ694" s="4"/>
      <c r="GK694" s="4"/>
      <c r="GL694" s="4"/>
      <c r="GM694" s="4"/>
      <c r="GN694" s="4"/>
      <c r="GO694" s="4"/>
      <c r="GP694" s="4"/>
      <c r="GQ694" s="4"/>
      <c r="GR694" s="4"/>
      <c r="GS694" s="4"/>
      <c r="GT694" s="4"/>
      <c r="GU694" s="4"/>
      <c r="GV694" s="4"/>
      <c r="GW694" s="4"/>
      <c r="GX694" s="4"/>
      <c r="GY694" s="4"/>
      <c r="GZ694" s="4"/>
      <c r="HA694" s="4"/>
      <c r="HB694" s="4"/>
      <c r="HC694" s="4"/>
    </row>
    <row r="695" spans="1:211" s="380" customFormat="1" ht="13.9" customHeight="1">
      <c r="A695" s="828" t="str">
        <f>IF('1C TSsoustraitance'!$A412&lt;&gt;0,'1C TSsoustraitance'!$A412,"")</f>
        <v/>
      </c>
      <c r="B695" s="530"/>
      <c r="C695" s="513" t="str">
        <f>IF('1C TSsoustraitance'!$A412&lt;&gt;0,'1C TSsoustraitance'!$B412,"")</f>
        <v/>
      </c>
      <c r="D695" s="513" t="str">
        <f>IF('1C TSsoustraitance'!$A412&lt;&gt;0,'1C TSsoustraitance'!$C412,"")</f>
        <v/>
      </c>
      <c r="E695" s="684"/>
      <c r="F695" s="685"/>
      <c r="G695" s="666">
        <f>'1C TSsoustraitance'!$D412</f>
        <v>0</v>
      </c>
      <c r="H695" s="533">
        <v>0.21</v>
      </c>
      <c r="I695" s="533">
        <v>1</v>
      </c>
      <c r="J695" s="534"/>
      <c r="K695" s="667">
        <f t="shared" si="155"/>
        <v>0</v>
      </c>
      <c r="L695" s="668">
        <f>IF(OR('1C TSsoustraitance'!$D412="",'1C TSsoustraitance'!$AP412=0),0,IF(AND('1C TSsoustraitance'!$D412&lt;&gt;"",$K$2="Pôle",'1C TSsoustraitance'!$E412="OUI"),(('1C TSsoustraitance'!$F412+'1C TSsoustraitance'!$G412+'1C TSsoustraitance'!$H412+'1C TSsoustraitance'!$I412+'1C TSsoustraitance'!$M412)/'1C TSsoustraitance'!$R412),IF(AND('1C TSsoustraitance'!$D412&lt;&gt;"",$K$2="Pôle",'1C TSsoustraitance'!$E412="NON"),(('1C TSsoustraitance'!$F412+'1C TSsoustraitance'!$G412+'1C TSsoustraitance'!$H412+'1C TSsoustraitance'!$I412+'1C TSsoustraitance'!$M412)/'1C TSsoustraitance'!$AP412),IF(AND('1C TSsoustraitance'!$D412&lt;&gt;"",$K$2&lt;&gt;"Pôle",'1C TSsoustraitance'!$E412="OUI"),(('1C TSsoustraitance'!$F412+'1C TSsoustraitance'!$G412+'1C TSsoustraitance'!$H412+'1C TSsoustraitance'!$I412+'1C TSsoustraitance'!$J412+'1C TSsoustraitance'!$K412+'1C TSsoustraitance'!$L412+'1C TSsoustraitance'!$M412+'1C TSsoustraitance'!$N412+'1C TSsoustraitance'!$O412+'1C TSsoustraitance'!$P412+'1C TSsoustraitance'!$Q412)/'1C TSsoustraitance'!$R412),IF(AND('1C TSsoustraitance'!$D412&lt;&gt;"",$K$2&lt;&gt;"Pôle",'1C TSsoustraitance'!$E412="NON"),(('1C TSsoustraitance'!$F412+'1C TSsoustraitance'!$G412+'1C TSsoustraitance'!$H412+'1C TSsoustraitance'!$I412+'1C TSsoustraitance'!$J412+'1C TSsoustraitance'!$K412+'1C TSsoustraitance'!$L412+'1C TSsoustraitance'!$M412+'1C TSsoustraitance'!$N412+'1C TSsoustraitance'!$O412+'1C TSsoustraitance'!$P412+'1C TSsoustraitance'!$Q412))/'1C TSsoustraitance'!$AP412)))))</f>
        <v>0</v>
      </c>
      <c r="M695" s="668">
        <f>IF(OR('1C TSsoustraitance'!$D412="",'1C TSsoustraitance'!AP$13=0),0,IF(AND('1C TSsoustraitance'!$D412&lt;&gt;"",$K$2="Pôle",'1C TSsoustraitance'!$E412="OUI"),(('1C TSsoustraitance'!$J412+'1C TSsoustraitance'!$K412+'1C TSsoustraitance'!$L412)/'1C TSsoustraitance'!$R412),IF(AND('1C TSsoustraitance'!$D412&lt;&gt;"",$K$2="Pôle",'1C TSsoustraitance'!$E412="NON"),(('1C TSsoustraitance'!$J412+'1C TSsoustraitance'!$K412+'1C TSsoustraitance'!$L412)/'1C TSsoustraitance'!$AP412),IF(AND('1C TSsoustraitance'!$D412&lt;&gt;"",$K$2&lt;&gt;"Pôle"),0))))</f>
        <v>0</v>
      </c>
      <c r="N695" s="668">
        <f t="shared" si="153"/>
        <v>0</v>
      </c>
      <c r="O695" s="669">
        <f>IF(OR('1C TSsoustraitance'!$D412="",'1C TSsoustraitance'!$E412="OUI",'1C TSsoustraitance'!$AP412=0),0,(('1C TSsoustraitance'!$S412)/'1C TSsoustraitance'!$AP412))</f>
        <v>0</v>
      </c>
      <c r="P695" s="669">
        <f>IF(OR('1C TSsoustraitance'!$D412="",'1C TSsoustraitance'!$E412="OUI",'1C TSsoustraitance'!$AP412=0),0,(('1C TSsoustraitance'!$T412)/'1C TSsoustraitance'!$AP412))</f>
        <v>0</v>
      </c>
      <c r="Q695" s="669">
        <f>IF(OR('1C TSsoustraitance'!$D412="",'1C TSsoustraitance'!$E412="OUI",'1C TSsoustraitance'!$AP412=0),0,(('1C TSsoustraitance'!$U412)/'1C TSsoustraitance'!$AP412))</f>
        <v>0</v>
      </c>
      <c r="R695" s="669">
        <f>IF(OR('1C TSsoustraitance'!$D412="",'1C TSsoustraitance'!$E412="OUI",'1C TSsoustraitance'!$AP412=0),0,(('1C TSsoustraitance'!$V412)/'1C TSsoustraitance'!$AP412))</f>
        <v>0</v>
      </c>
      <c r="S695" s="669">
        <f>IF(OR('1C TSsoustraitance'!$D412="",'1C TSsoustraitance'!$E412="OUI",'1C TSsoustraitance'!$AP412=0),0,(('1C TSsoustraitance'!$W412)/'1C TSsoustraitance'!$AP412))</f>
        <v>0</v>
      </c>
      <c r="T695" s="669">
        <f>IF(OR('1C TSsoustraitance'!$D412="",'1C TSsoustraitance'!$E412="OUI",'1C TSsoustraitance'!$AP412=0),0,(('1C TSsoustraitance'!$X412)/'1C TSsoustraitance'!$AP412))</f>
        <v>0</v>
      </c>
      <c r="U695" s="669">
        <f>IF(OR('1C TSsoustraitance'!$D412="",'1C TSsoustraitance'!$E412="OUI",'1C TSsoustraitance'!$AP412=0),0,(('1C TSsoustraitance'!$Y412)/'1C TSsoustraitance'!$AP412))</f>
        <v>0</v>
      </c>
      <c r="V695" s="669">
        <f>IF(OR('1C TSsoustraitance'!$D412="",'1C TSsoustraitance'!$E412="OUI",'1C TSsoustraitance'!$AP412=0),0,(('1C TSsoustraitance'!$Z412)/'1C TSsoustraitance'!$AP412))</f>
        <v>0</v>
      </c>
      <c r="W695" s="669">
        <f>IF(OR('1C TSsoustraitance'!$D412="",'1C TSsoustraitance'!$E412="OUI",'1C TSsoustraitance'!$AP412=0),0,(('1C TSsoustraitance'!$AA412)/'1C TSsoustraitance'!$AP412))</f>
        <v>0</v>
      </c>
      <c r="X695" s="669">
        <f>IF(OR('1C TSsoustraitance'!$D412="",'1C TSsoustraitance'!$E412="OUI",'1C TSsoustraitance'!$AP412=0),0,(('1C TSsoustraitance'!$AB412)/'1C TSsoustraitance'!$AP412))</f>
        <v>0</v>
      </c>
      <c r="Y695" s="669">
        <f>IF(OR('1C TSsoustraitance'!$D412="",'1C TSsoustraitance'!$E412="OUI",'1C TSsoustraitance'!$AP412=0),0,(('1C TSsoustraitance'!$AC412)/'1C TSsoustraitance'!$AP412))</f>
        <v>0</v>
      </c>
      <c r="Z695" s="669">
        <f>IF(OR('1C TSsoustraitance'!$D412="",'1C TSsoustraitance'!$E412="OUI",'1C TSsoustraitance'!$AP412=0),0,(('1C TSsoustraitance'!$AD412)/'1C TSsoustraitance'!$AP412))</f>
        <v>0</v>
      </c>
      <c r="AA695" s="669">
        <f>IF(OR('1C TSsoustraitance'!$D412="",'1C TSsoustraitance'!$E412="OUI",'1C TSsoustraitance'!$AP412=0),0,(('1C TSsoustraitance'!$AE412)/'1C TSsoustraitance'!$AP412))</f>
        <v>0</v>
      </c>
      <c r="AB695" s="669">
        <f>IF(OR('1C TSsoustraitance'!$D412="",'1C TSsoustraitance'!$E412="OUI",'1C TSsoustraitance'!$AP412=0),0,(('1C TSsoustraitance'!$AF412)/'1C TSsoustraitance'!$AP412))</f>
        <v>0</v>
      </c>
      <c r="AC695" s="669">
        <f>IF(OR('1C TSsoustraitance'!$D412="",'1C TSsoustraitance'!$E412="OUI",'1C TSsoustraitance'!$AP412=0),0,(('1C TSsoustraitance'!$AG412)/'1C TSsoustraitance'!$AP412))</f>
        <v>0</v>
      </c>
      <c r="AD695" s="669">
        <f>IF(OR('1C TSsoustraitance'!$D412="",'1C TSsoustraitance'!$E412="OUI",'1C TSsoustraitance'!$AP412=0),0,(('1C TSsoustraitance'!$AH412)/'1C TSsoustraitance'!$AP412))</f>
        <v>0</v>
      </c>
      <c r="AE695" s="669">
        <f>IF(OR('1C TSsoustraitance'!$D412="",'1C TSsoustraitance'!$E412="OUI",'1C TSsoustraitance'!$AP412=0),0,(('1C TSsoustraitance'!$AI412)/'1C TSsoustraitance'!$AP412))</f>
        <v>0</v>
      </c>
      <c r="AF695" s="669">
        <f>IF(OR('1C TSsoustraitance'!$D412="",'1C TSsoustraitance'!$E412="OUI",'1C TSsoustraitance'!$AP412=0),0,(('1C TSsoustraitance'!$AJ412)/'1C TSsoustraitance'!$AP412))</f>
        <v>0</v>
      </c>
      <c r="AG695" s="669">
        <f>IF(OR('1C TSsoustraitance'!$D412="",'1C TSsoustraitance'!$E412="OUI",'1C TSsoustraitance'!$AP412=0),0,(('1C TSsoustraitance'!$AK412)/'1C TSsoustraitance'!$AP412))</f>
        <v>0</v>
      </c>
      <c r="AH695" s="669">
        <f>IF(OR('1C TSsoustraitance'!$D412="",'1C TSsoustraitance'!$E412="OUI",'1C TSsoustraitance'!$AP412=0),0,(('1C TSsoustraitance'!$AL412)/'1C TSsoustraitance'!$AP412))</f>
        <v>0</v>
      </c>
      <c r="AI695" s="669">
        <f>IF(OR('1C TSsoustraitance'!$D412="",'1C TSsoustraitance'!$E412="OUI",'1C TSsoustraitance'!$AP412=0),0,(('1C TSsoustraitance'!$AM412)/'1C TSsoustraitance'!$AP412))</f>
        <v>0</v>
      </c>
      <c r="AJ695" s="669">
        <f>IF(OR('1C TSsoustraitance'!$D412="",'1C TSsoustraitance'!$E412="OUI",'1C TSsoustraitance'!$AP412=0),0,(('1C TSsoustraitance'!$AN412)/'1C TSsoustraitance'!$AP412))</f>
        <v>0</v>
      </c>
      <c r="AK695" s="669">
        <f t="shared" si="156"/>
        <v>0</v>
      </c>
      <c r="AL695" s="668">
        <f t="shared" si="157"/>
        <v>0</v>
      </c>
      <c r="AM695" s="670">
        <f>IF(Tableau7[[#This Row],[N° pièce]]="",0,(Tableau7[[#This Row],[hors TVA]]+(Tableau7[[#This Row],[hors TVA]]*Tableau7[[#This Row],[Taux TVA]])-(Tableau7[[#This Row],[hors TVA]]*Tableau7[[#This Row],[Taux TVA]]*Tableau7[[#This Row],[Régime TVA: Récupération]]))*Tableau7[[#This Row],[Type 1]])</f>
        <v>0</v>
      </c>
      <c r="AN695" s="670">
        <f>IF(Tableau7[[#This Row],[N° pièce]]="",0,IF($K$2="pôle",((Tableau7[[#This Row],[hors TVA]]+(Tableau7[[#This Row],[hors TVA]]*Tableau7[[#This Row],[Taux TVA]])-(Tableau7[[#This Row],[hors TVA]]*Tableau7[[#This Row],[Taux TVA]]*Tableau7[[#This Row],[Régime TVA: Récupération]]))*Tableau7[[#This Row],[Type 2]]),0))</f>
        <v>0</v>
      </c>
      <c r="AO695" s="670">
        <f t="shared" si="159"/>
        <v>0</v>
      </c>
      <c r="AP695" s="255">
        <f t="shared" si="158"/>
        <v>0</v>
      </c>
      <c r="AQ695" s="506">
        <f t="shared" si="160"/>
        <v>0</v>
      </c>
      <c r="AR695" s="671"/>
      <c r="AS695" s="512"/>
      <c r="AT695" s="513" t="str">
        <f>IF(('1C TSsoustraitance'!AP412*FICHE!C$14&lt;J695),"Forfait limité à "&amp;FICHE!C$14&amp;"€/jour","")</f>
        <v/>
      </c>
      <c r="AU695" s="797"/>
      <c r="AV695" s="484"/>
      <c r="AW695" s="484"/>
      <c r="AX695" s="484"/>
      <c r="AY695" s="484"/>
      <c r="AZ695" s="484"/>
      <c r="BA695" s="4"/>
      <c r="BB695" s="4"/>
      <c r="BC695" s="4"/>
      <c r="BD695" s="4"/>
      <c r="BE695" s="4"/>
      <c r="BF695" s="4"/>
      <c r="BG695" s="4"/>
      <c r="BH695" s="4"/>
      <c r="BI695" s="4"/>
      <c r="BJ695" s="4"/>
      <c r="BK695" s="4"/>
      <c r="BL695" s="4"/>
      <c r="BM695" s="4"/>
      <c r="BN695" s="4"/>
      <c r="BO695" s="4"/>
      <c r="BP695" s="4"/>
      <c r="BQ695" s="4"/>
      <c r="BR695" s="4"/>
      <c r="BS695" s="4"/>
      <c r="BT695" s="4"/>
      <c r="BU695" s="4"/>
      <c r="BV695" s="4"/>
      <c r="BW695" s="4"/>
      <c r="BX695" s="4"/>
      <c r="BY695" s="4"/>
      <c r="BZ695" s="4"/>
      <c r="CA695" s="4"/>
      <c r="CB695" s="4"/>
      <c r="CC695" s="4"/>
      <c r="CD695" s="4"/>
      <c r="CE695" s="4"/>
      <c r="CF695" s="4"/>
      <c r="CG695" s="4"/>
      <c r="CH695" s="4"/>
      <c r="CI695" s="4"/>
      <c r="CJ695" s="4"/>
      <c r="CK695" s="4"/>
      <c r="CL695" s="4"/>
      <c r="CM695" s="4"/>
      <c r="CN695" s="4"/>
      <c r="CO695" s="4"/>
      <c r="CP695" s="4"/>
      <c r="CQ695" s="4"/>
      <c r="CR695" s="4"/>
      <c r="CS695" s="4"/>
      <c r="CT695" s="4"/>
      <c r="CU695" s="4"/>
      <c r="CV695" s="4"/>
      <c r="CW695" s="4"/>
      <c r="CX695" s="4"/>
      <c r="CY695" s="4"/>
      <c r="CZ695" s="4"/>
      <c r="DA695" s="4"/>
      <c r="DB695" s="4"/>
      <c r="DC695" s="4"/>
      <c r="DD695" s="4"/>
      <c r="DE695" s="4"/>
      <c r="DF695" s="4"/>
      <c r="DG695" s="4"/>
      <c r="DH695" s="4"/>
      <c r="DI695" s="4"/>
      <c r="DJ695" s="4"/>
      <c r="DK695" s="4"/>
      <c r="DL695" s="4"/>
      <c r="DM695" s="4"/>
      <c r="DN695" s="4"/>
      <c r="DO695" s="4"/>
      <c r="DP695" s="4"/>
      <c r="DQ695" s="4"/>
      <c r="DR695" s="4"/>
      <c r="DS695" s="4"/>
      <c r="DT695" s="4"/>
      <c r="DU695" s="4"/>
      <c r="DV695" s="4"/>
      <c r="DW695" s="4"/>
      <c r="DX695" s="4"/>
      <c r="DY695" s="4"/>
      <c r="DZ695" s="4"/>
      <c r="EA695" s="4"/>
      <c r="EB695" s="4"/>
      <c r="EC695" s="4"/>
      <c r="ED695" s="4"/>
      <c r="EE695" s="4"/>
      <c r="EF695" s="4"/>
      <c r="EG695" s="4"/>
      <c r="EH695" s="4"/>
      <c r="EI695" s="4"/>
      <c r="EJ695" s="4"/>
      <c r="EK695" s="4"/>
      <c r="EL695" s="4"/>
      <c r="EM695" s="4"/>
      <c r="EN695" s="4"/>
      <c r="EO695" s="4"/>
      <c r="EP695" s="4"/>
      <c r="EQ695" s="4"/>
      <c r="ER695" s="4"/>
      <c r="ES695" s="4"/>
      <c r="ET695" s="4"/>
      <c r="EU695" s="4"/>
      <c r="EV695" s="4"/>
      <c r="EW695" s="4"/>
      <c r="EX695" s="4"/>
      <c r="EY695" s="4"/>
      <c r="EZ695" s="4"/>
      <c r="FA695" s="4"/>
      <c r="FB695" s="4"/>
      <c r="FC695" s="4"/>
      <c r="FD695" s="4"/>
      <c r="FE695" s="4"/>
      <c r="FF695" s="4"/>
      <c r="FG695" s="4"/>
      <c r="FH695" s="4"/>
      <c r="FI695" s="4"/>
      <c r="FJ695" s="4"/>
      <c r="FK695" s="4"/>
      <c r="FL695" s="4"/>
      <c r="FM695" s="4"/>
      <c r="FN695" s="4"/>
      <c r="FO695" s="4"/>
      <c r="FP695" s="4"/>
      <c r="FQ695" s="4"/>
      <c r="FR695" s="4"/>
      <c r="FS695" s="4"/>
      <c r="FT695" s="4"/>
      <c r="FU695" s="4"/>
      <c r="FV695" s="4"/>
      <c r="FW695" s="4"/>
      <c r="FX695" s="4"/>
      <c r="FY695" s="4"/>
      <c r="FZ695" s="4"/>
      <c r="GA695" s="4"/>
      <c r="GB695" s="4"/>
      <c r="GC695" s="4"/>
      <c r="GD695" s="4"/>
      <c r="GE695" s="4"/>
      <c r="GF695" s="4"/>
      <c r="GG695" s="4"/>
      <c r="GH695" s="4"/>
      <c r="GI695" s="4"/>
      <c r="GJ695" s="4"/>
      <c r="GK695" s="4"/>
      <c r="GL695" s="4"/>
      <c r="GM695" s="4"/>
      <c r="GN695" s="4"/>
      <c r="GO695" s="4"/>
      <c r="GP695" s="4"/>
      <c r="GQ695" s="4"/>
      <c r="GR695" s="4"/>
      <c r="GS695" s="4"/>
      <c r="GT695" s="4"/>
      <c r="GU695" s="4"/>
      <c r="GV695" s="4"/>
      <c r="GW695" s="4"/>
      <c r="GX695" s="4"/>
      <c r="GY695" s="4"/>
      <c r="GZ695" s="4"/>
      <c r="HA695" s="4"/>
      <c r="HB695" s="4"/>
      <c r="HC695" s="4"/>
    </row>
    <row r="696" spans="1:211" s="380" customFormat="1" ht="13.9" customHeight="1">
      <c r="A696" s="828" t="str">
        <f>IF('1C TSsoustraitance'!$A413&lt;&gt;0,'1C TSsoustraitance'!$A413,"")</f>
        <v/>
      </c>
      <c r="B696" s="530"/>
      <c r="C696" s="513" t="str">
        <f>IF('1C TSsoustraitance'!$A413&lt;&gt;0,'1C TSsoustraitance'!$B413,"")</f>
        <v/>
      </c>
      <c r="D696" s="513" t="str">
        <f>IF('1C TSsoustraitance'!$A413&lt;&gt;0,'1C TSsoustraitance'!$C413,"")</f>
        <v/>
      </c>
      <c r="E696" s="684"/>
      <c r="F696" s="685"/>
      <c r="G696" s="666">
        <f>'1C TSsoustraitance'!$D413</f>
        <v>0</v>
      </c>
      <c r="H696" s="533">
        <v>0.21</v>
      </c>
      <c r="I696" s="533">
        <v>1</v>
      </c>
      <c r="J696" s="534"/>
      <c r="K696" s="667">
        <f t="shared" si="155"/>
        <v>0</v>
      </c>
      <c r="L696" s="668">
        <f>IF(OR('1C TSsoustraitance'!$D413="",'1C TSsoustraitance'!$AP413=0),0,IF(AND('1C TSsoustraitance'!$D413&lt;&gt;"",$K$2="Pôle",'1C TSsoustraitance'!$E413="OUI"),(('1C TSsoustraitance'!$F413+'1C TSsoustraitance'!$G413+'1C TSsoustraitance'!$H413+'1C TSsoustraitance'!$I413+'1C TSsoustraitance'!$M413)/'1C TSsoustraitance'!$R413),IF(AND('1C TSsoustraitance'!$D413&lt;&gt;"",$K$2="Pôle",'1C TSsoustraitance'!$E413="NON"),(('1C TSsoustraitance'!$F413+'1C TSsoustraitance'!$G413+'1C TSsoustraitance'!$H413+'1C TSsoustraitance'!$I413+'1C TSsoustraitance'!$M413)/'1C TSsoustraitance'!$AP413),IF(AND('1C TSsoustraitance'!$D413&lt;&gt;"",$K$2&lt;&gt;"Pôle",'1C TSsoustraitance'!$E413="OUI"),(('1C TSsoustraitance'!$F413+'1C TSsoustraitance'!$G413+'1C TSsoustraitance'!$H413+'1C TSsoustraitance'!$I413+'1C TSsoustraitance'!$J413+'1C TSsoustraitance'!$K413+'1C TSsoustraitance'!$L413+'1C TSsoustraitance'!$M413+'1C TSsoustraitance'!$N413+'1C TSsoustraitance'!$O413+'1C TSsoustraitance'!$P413+'1C TSsoustraitance'!$Q413)/'1C TSsoustraitance'!$R413),IF(AND('1C TSsoustraitance'!$D413&lt;&gt;"",$K$2&lt;&gt;"Pôle",'1C TSsoustraitance'!$E413="NON"),(('1C TSsoustraitance'!$F413+'1C TSsoustraitance'!$G413+'1C TSsoustraitance'!$H413+'1C TSsoustraitance'!$I413+'1C TSsoustraitance'!$J413+'1C TSsoustraitance'!$K413+'1C TSsoustraitance'!$L413+'1C TSsoustraitance'!$M413+'1C TSsoustraitance'!$N413+'1C TSsoustraitance'!$O413+'1C TSsoustraitance'!$P413+'1C TSsoustraitance'!$Q413))/'1C TSsoustraitance'!$AP413)))))</f>
        <v>0</v>
      </c>
      <c r="M696" s="668">
        <f>IF(OR('1C TSsoustraitance'!$D413="",'1C TSsoustraitance'!AP$13=0),0,IF(AND('1C TSsoustraitance'!$D413&lt;&gt;"",$K$2="Pôle",'1C TSsoustraitance'!$E413="OUI"),(('1C TSsoustraitance'!$J413+'1C TSsoustraitance'!$K413+'1C TSsoustraitance'!$L413)/'1C TSsoustraitance'!$R413),IF(AND('1C TSsoustraitance'!$D413&lt;&gt;"",$K$2="Pôle",'1C TSsoustraitance'!$E413="NON"),(('1C TSsoustraitance'!$J413+'1C TSsoustraitance'!$K413+'1C TSsoustraitance'!$L413)/'1C TSsoustraitance'!$AP413),IF(AND('1C TSsoustraitance'!$D413&lt;&gt;"",$K$2&lt;&gt;"Pôle"),0))))</f>
        <v>0</v>
      </c>
      <c r="N696" s="668">
        <f t="shared" si="153"/>
        <v>0</v>
      </c>
      <c r="O696" s="669">
        <f>IF(OR('1C TSsoustraitance'!$D413="",'1C TSsoustraitance'!$E413="OUI",'1C TSsoustraitance'!$AP413=0),0,(('1C TSsoustraitance'!$S413)/'1C TSsoustraitance'!$AP413))</f>
        <v>0</v>
      </c>
      <c r="P696" s="669">
        <f>IF(OR('1C TSsoustraitance'!$D413="",'1C TSsoustraitance'!$E413="OUI",'1C TSsoustraitance'!$AP413=0),0,(('1C TSsoustraitance'!$T413)/'1C TSsoustraitance'!$AP413))</f>
        <v>0</v>
      </c>
      <c r="Q696" s="669">
        <f>IF(OR('1C TSsoustraitance'!$D413="",'1C TSsoustraitance'!$E413="OUI",'1C TSsoustraitance'!$AP413=0),0,(('1C TSsoustraitance'!$U413)/'1C TSsoustraitance'!$AP413))</f>
        <v>0</v>
      </c>
      <c r="R696" s="669">
        <f>IF(OR('1C TSsoustraitance'!$D413="",'1C TSsoustraitance'!$E413="OUI",'1C TSsoustraitance'!$AP413=0),0,(('1C TSsoustraitance'!$V413)/'1C TSsoustraitance'!$AP413))</f>
        <v>0</v>
      </c>
      <c r="S696" s="669">
        <f>IF(OR('1C TSsoustraitance'!$D413="",'1C TSsoustraitance'!$E413="OUI",'1C TSsoustraitance'!$AP413=0),0,(('1C TSsoustraitance'!$W413)/'1C TSsoustraitance'!$AP413))</f>
        <v>0</v>
      </c>
      <c r="T696" s="669">
        <f>IF(OR('1C TSsoustraitance'!$D413="",'1C TSsoustraitance'!$E413="OUI",'1C TSsoustraitance'!$AP413=0),0,(('1C TSsoustraitance'!$X413)/'1C TSsoustraitance'!$AP413))</f>
        <v>0</v>
      </c>
      <c r="U696" s="669">
        <f>IF(OR('1C TSsoustraitance'!$D413="",'1C TSsoustraitance'!$E413="OUI",'1C TSsoustraitance'!$AP413=0),0,(('1C TSsoustraitance'!$Y413)/'1C TSsoustraitance'!$AP413))</f>
        <v>0</v>
      </c>
      <c r="V696" s="669">
        <f>IF(OR('1C TSsoustraitance'!$D413="",'1C TSsoustraitance'!$E413="OUI",'1C TSsoustraitance'!$AP413=0),0,(('1C TSsoustraitance'!$Z413)/'1C TSsoustraitance'!$AP413))</f>
        <v>0</v>
      </c>
      <c r="W696" s="669">
        <f>IF(OR('1C TSsoustraitance'!$D413="",'1C TSsoustraitance'!$E413="OUI",'1C TSsoustraitance'!$AP413=0),0,(('1C TSsoustraitance'!$AA413)/'1C TSsoustraitance'!$AP413))</f>
        <v>0</v>
      </c>
      <c r="X696" s="669">
        <f>IF(OR('1C TSsoustraitance'!$D413="",'1C TSsoustraitance'!$E413="OUI",'1C TSsoustraitance'!$AP413=0),0,(('1C TSsoustraitance'!$AB413)/'1C TSsoustraitance'!$AP413))</f>
        <v>0</v>
      </c>
      <c r="Y696" s="669">
        <f>IF(OR('1C TSsoustraitance'!$D413="",'1C TSsoustraitance'!$E413="OUI",'1C TSsoustraitance'!$AP413=0),0,(('1C TSsoustraitance'!$AC413)/'1C TSsoustraitance'!$AP413))</f>
        <v>0</v>
      </c>
      <c r="Z696" s="669">
        <f>IF(OR('1C TSsoustraitance'!$D413="",'1C TSsoustraitance'!$E413="OUI",'1C TSsoustraitance'!$AP413=0),0,(('1C TSsoustraitance'!$AD413)/'1C TSsoustraitance'!$AP413))</f>
        <v>0</v>
      </c>
      <c r="AA696" s="669">
        <f>IF(OR('1C TSsoustraitance'!$D413="",'1C TSsoustraitance'!$E413="OUI",'1C TSsoustraitance'!$AP413=0),0,(('1C TSsoustraitance'!$AE413)/'1C TSsoustraitance'!$AP413))</f>
        <v>0</v>
      </c>
      <c r="AB696" s="669">
        <f>IF(OR('1C TSsoustraitance'!$D413="",'1C TSsoustraitance'!$E413="OUI",'1C TSsoustraitance'!$AP413=0),0,(('1C TSsoustraitance'!$AF413)/'1C TSsoustraitance'!$AP413))</f>
        <v>0</v>
      </c>
      <c r="AC696" s="669">
        <f>IF(OR('1C TSsoustraitance'!$D413="",'1C TSsoustraitance'!$E413="OUI",'1C TSsoustraitance'!$AP413=0),0,(('1C TSsoustraitance'!$AG413)/'1C TSsoustraitance'!$AP413))</f>
        <v>0</v>
      </c>
      <c r="AD696" s="669">
        <f>IF(OR('1C TSsoustraitance'!$D413="",'1C TSsoustraitance'!$E413="OUI",'1C TSsoustraitance'!$AP413=0),0,(('1C TSsoustraitance'!$AH413)/'1C TSsoustraitance'!$AP413))</f>
        <v>0</v>
      </c>
      <c r="AE696" s="669">
        <f>IF(OR('1C TSsoustraitance'!$D413="",'1C TSsoustraitance'!$E413="OUI",'1C TSsoustraitance'!$AP413=0),0,(('1C TSsoustraitance'!$AI413)/'1C TSsoustraitance'!$AP413))</f>
        <v>0</v>
      </c>
      <c r="AF696" s="669">
        <f>IF(OR('1C TSsoustraitance'!$D413="",'1C TSsoustraitance'!$E413="OUI",'1C TSsoustraitance'!$AP413=0),0,(('1C TSsoustraitance'!$AJ413)/'1C TSsoustraitance'!$AP413))</f>
        <v>0</v>
      </c>
      <c r="AG696" s="669">
        <f>IF(OR('1C TSsoustraitance'!$D413="",'1C TSsoustraitance'!$E413="OUI",'1C TSsoustraitance'!$AP413=0),0,(('1C TSsoustraitance'!$AK413)/'1C TSsoustraitance'!$AP413))</f>
        <v>0</v>
      </c>
      <c r="AH696" s="669">
        <f>IF(OR('1C TSsoustraitance'!$D413="",'1C TSsoustraitance'!$E413="OUI",'1C TSsoustraitance'!$AP413=0),0,(('1C TSsoustraitance'!$AL413)/'1C TSsoustraitance'!$AP413))</f>
        <v>0</v>
      </c>
      <c r="AI696" s="669">
        <f>IF(OR('1C TSsoustraitance'!$D413="",'1C TSsoustraitance'!$E413="OUI",'1C TSsoustraitance'!$AP413=0),0,(('1C TSsoustraitance'!$AM413)/'1C TSsoustraitance'!$AP413))</f>
        <v>0</v>
      </c>
      <c r="AJ696" s="669">
        <f>IF(OR('1C TSsoustraitance'!$D413="",'1C TSsoustraitance'!$E413="OUI",'1C TSsoustraitance'!$AP413=0),0,(('1C TSsoustraitance'!$AN413)/'1C TSsoustraitance'!$AP413))</f>
        <v>0</v>
      </c>
      <c r="AK696" s="669">
        <f t="shared" si="156"/>
        <v>0</v>
      </c>
      <c r="AL696" s="668">
        <f t="shared" si="157"/>
        <v>0</v>
      </c>
      <c r="AM696" s="670">
        <f>IF(Tableau7[[#This Row],[N° pièce]]="",0,(Tableau7[[#This Row],[hors TVA]]+(Tableau7[[#This Row],[hors TVA]]*Tableau7[[#This Row],[Taux TVA]])-(Tableau7[[#This Row],[hors TVA]]*Tableau7[[#This Row],[Taux TVA]]*Tableau7[[#This Row],[Régime TVA: Récupération]]))*Tableau7[[#This Row],[Type 1]])</f>
        <v>0</v>
      </c>
      <c r="AN696" s="670">
        <f>IF(Tableau7[[#This Row],[N° pièce]]="",0,IF($K$2="pôle",((Tableau7[[#This Row],[hors TVA]]+(Tableau7[[#This Row],[hors TVA]]*Tableau7[[#This Row],[Taux TVA]])-(Tableau7[[#This Row],[hors TVA]]*Tableau7[[#This Row],[Taux TVA]]*Tableau7[[#This Row],[Régime TVA: Récupération]]))*Tableau7[[#This Row],[Type 2]]),0))</f>
        <v>0</v>
      </c>
      <c r="AO696" s="670">
        <f t="shared" si="159"/>
        <v>0</v>
      </c>
      <c r="AP696" s="255">
        <f t="shared" si="158"/>
        <v>0</v>
      </c>
      <c r="AQ696" s="506">
        <f t="shared" si="160"/>
        <v>0</v>
      </c>
      <c r="AR696" s="671"/>
      <c r="AS696" s="512"/>
      <c r="AT696" s="513" t="str">
        <f>IF(('1C TSsoustraitance'!AP413*FICHE!C$14&lt;J696),"Forfait limité à "&amp;FICHE!C$14&amp;"€/jour","")</f>
        <v/>
      </c>
      <c r="AU696" s="797"/>
      <c r="AV696" s="484"/>
      <c r="AW696" s="484"/>
      <c r="AX696" s="484"/>
      <c r="AY696" s="484"/>
      <c r="AZ696" s="484"/>
      <c r="BA696" s="4"/>
      <c r="BB696" s="4"/>
      <c r="BC696" s="4"/>
      <c r="BD696" s="4"/>
      <c r="BE696" s="4"/>
      <c r="BF696" s="4"/>
      <c r="BG696" s="4"/>
      <c r="BH696" s="4"/>
      <c r="BI696" s="4"/>
      <c r="BJ696" s="4"/>
      <c r="BK696" s="4"/>
      <c r="BL696" s="4"/>
      <c r="BM696" s="4"/>
      <c r="BN696" s="4"/>
      <c r="BO696" s="4"/>
      <c r="BP696" s="4"/>
      <c r="BQ696" s="4"/>
      <c r="BR696" s="4"/>
      <c r="BS696" s="4"/>
      <c r="BT696" s="4"/>
      <c r="BU696" s="4"/>
      <c r="BV696" s="4"/>
      <c r="BW696" s="4"/>
      <c r="BX696" s="4"/>
      <c r="BY696" s="4"/>
      <c r="BZ696" s="4"/>
      <c r="CA696" s="4"/>
      <c r="CB696" s="4"/>
      <c r="CC696" s="4"/>
      <c r="CD696" s="4"/>
      <c r="CE696" s="4"/>
      <c r="CF696" s="4"/>
      <c r="CG696" s="4"/>
      <c r="CH696" s="4"/>
      <c r="CI696" s="4"/>
      <c r="CJ696" s="4"/>
      <c r="CK696" s="4"/>
      <c r="CL696" s="4"/>
      <c r="CM696" s="4"/>
      <c r="CN696" s="4"/>
      <c r="CO696" s="4"/>
      <c r="CP696" s="4"/>
      <c r="CQ696" s="4"/>
      <c r="CR696" s="4"/>
      <c r="CS696" s="4"/>
      <c r="CT696" s="4"/>
      <c r="CU696" s="4"/>
      <c r="CV696" s="4"/>
      <c r="CW696" s="4"/>
      <c r="CX696" s="4"/>
      <c r="CY696" s="4"/>
      <c r="CZ696" s="4"/>
      <c r="DA696" s="4"/>
      <c r="DB696" s="4"/>
      <c r="DC696" s="4"/>
      <c r="DD696" s="4"/>
      <c r="DE696" s="4"/>
      <c r="DF696" s="4"/>
      <c r="DG696" s="4"/>
      <c r="DH696" s="4"/>
      <c r="DI696" s="4"/>
      <c r="DJ696" s="4"/>
      <c r="DK696" s="4"/>
      <c r="DL696" s="4"/>
      <c r="DM696" s="4"/>
      <c r="DN696" s="4"/>
      <c r="DO696" s="4"/>
      <c r="DP696" s="4"/>
      <c r="DQ696" s="4"/>
      <c r="DR696" s="4"/>
      <c r="DS696" s="4"/>
      <c r="DT696" s="4"/>
      <c r="DU696" s="4"/>
      <c r="DV696" s="4"/>
      <c r="DW696" s="4"/>
      <c r="DX696" s="4"/>
      <c r="DY696" s="4"/>
      <c r="DZ696" s="4"/>
      <c r="EA696" s="4"/>
      <c r="EB696" s="4"/>
      <c r="EC696" s="4"/>
      <c r="ED696" s="4"/>
      <c r="EE696" s="4"/>
      <c r="EF696" s="4"/>
      <c r="EG696" s="4"/>
      <c r="EH696" s="4"/>
      <c r="EI696" s="4"/>
      <c r="EJ696" s="4"/>
      <c r="EK696" s="4"/>
      <c r="EL696" s="4"/>
      <c r="EM696" s="4"/>
      <c r="EN696" s="4"/>
      <c r="EO696" s="4"/>
      <c r="EP696" s="4"/>
      <c r="EQ696" s="4"/>
      <c r="ER696" s="4"/>
      <c r="ES696" s="4"/>
      <c r="ET696" s="4"/>
      <c r="EU696" s="4"/>
      <c r="EV696" s="4"/>
      <c r="EW696" s="4"/>
      <c r="EX696" s="4"/>
      <c r="EY696" s="4"/>
      <c r="EZ696" s="4"/>
      <c r="FA696" s="4"/>
      <c r="FB696" s="4"/>
      <c r="FC696" s="4"/>
      <c r="FD696" s="4"/>
      <c r="FE696" s="4"/>
      <c r="FF696" s="4"/>
      <c r="FG696" s="4"/>
      <c r="FH696" s="4"/>
      <c r="FI696" s="4"/>
      <c r="FJ696" s="4"/>
      <c r="FK696" s="4"/>
      <c r="FL696" s="4"/>
      <c r="FM696" s="4"/>
      <c r="FN696" s="4"/>
      <c r="FO696" s="4"/>
      <c r="FP696" s="4"/>
      <c r="FQ696" s="4"/>
      <c r="FR696" s="4"/>
      <c r="FS696" s="4"/>
      <c r="FT696" s="4"/>
      <c r="FU696" s="4"/>
      <c r="FV696" s="4"/>
      <c r="FW696" s="4"/>
      <c r="FX696" s="4"/>
      <c r="FY696" s="4"/>
      <c r="FZ696" s="4"/>
      <c r="GA696" s="4"/>
      <c r="GB696" s="4"/>
      <c r="GC696" s="4"/>
      <c r="GD696" s="4"/>
      <c r="GE696" s="4"/>
      <c r="GF696" s="4"/>
      <c r="GG696" s="4"/>
      <c r="GH696" s="4"/>
      <c r="GI696" s="4"/>
      <c r="GJ696" s="4"/>
      <c r="GK696" s="4"/>
      <c r="GL696" s="4"/>
      <c r="GM696" s="4"/>
      <c r="GN696" s="4"/>
      <c r="GO696" s="4"/>
      <c r="GP696" s="4"/>
      <c r="GQ696" s="4"/>
      <c r="GR696" s="4"/>
      <c r="GS696" s="4"/>
      <c r="GT696" s="4"/>
      <c r="GU696" s="4"/>
      <c r="GV696" s="4"/>
      <c r="GW696" s="4"/>
      <c r="GX696" s="4"/>
      <c r="GY696" s="4"/>
      <c r="GZ696" s="4"/>
      <c r="HA696" s="4"/>
      <c r="HB696" s="4"/>
      <c r="HC696" s="4"/>
    </row>
    <row r="697" spans="1:211" s="380" customFormat="1" ht="13.9" customHeight="1">
      <c r="A697" s="828" t="str">
        <f>IF('1C TSsoustraitance'!$A414&lt;&gt;0,'1C TSsoustraitance'!$A414,"")</f>
        <v/>
      </c>
      <c r="B697" s="530"/>
      <c r="C697" s="513" t="str">
        <f>IF('1C TSsoustraitance'!$A414&lt;&gt;0,'1C TSsoustraitance'!$B414,"")</f>
        <v/>
      </c>
      <c r="D697" s="513" t="str">
        <f>IF('1C TSsoustraitance'!$A414&lt;&gt;0,'1C TSsoustraitance'!$C414,"")</f>
        <v/>
      </c>
      <c r="E697" s="684"/>
      <c r="F697" s="685"/>
      <c r="G697" s="666">
        <f>'1C TSsoustraitance'!$D414</f>
        <v>0</v>
      </c>
      <c r="H697" s="533">
        <v>0.21</v>
      </c>
      <c r="I697" s="533">
        <v>1</v>
      </c>
      <c r="J697" s="534"/>
      <c r="K697" s="667">
        <f t="shared" si="155"/>
        <v>0</v>
      </c>
      <c r="L697" s="668">
        <f>IF(OR('1C TSsoustraitance'!$D414="",'1C TSsoustraitance'!$AP414=0),0,IF(AND('1C TSsoustraitance'!$D414&lt;&gt;"",$K$2="Pôle",'1C TSsoustraitance'!$E414="OUI"),(('1C TSsoustraitance'!$F414+'1C TSsoustraitance'!$G414+'1C TSsoustraitance'!$H414+'1C TSsoustraitance'!$I414+'1C TSsoustraitance'!$M414)/'1C TSsoustraitance'!$R414),IF(AND('1C TSsoustraitance'!$D414&lt;&gt;"",$K$2="Pôle",'1C TSsoustraitance'!$E414="NON"),(('1C TSsoustraitance'!$F414+'1C TSsoustraitance'!$G414+'1C TSsoustraitance'!$H414+'1C TSsoustraitance'!$I414+'1C TSsoustraitance'!$M414)/'1C TSsoustraitance'!$AP414),IF(AND('1C TSsoustraitance'!$D414&lt;&gt;"",$K$2&lt;&gt;"Pôle",'1C TSsoustraitance'!$E414="OUI"),(('1C TSsoustraitance'!$F414+'1C TSsoustraitance'!$G414+'1C TSsoustraitance'!$H414+'1C TSsoustraitance'!$I414+'1C TSsoustraitance'!$J414+'1C TSsoustraitance'!$K414+'1C TSsoustraitance'!$L414+'1C TSsoustraitance'!$M414+'1C TSsoustraitance'!$N414+'1C TSsoustraitance'!$O414+'1C TSsoustraitance'!$P414+'1C TSsoustraitance'!$Q414)/'1C TSsoustraitance'!$R414),IF(AND('1C TSsoustraitance'!$D414&lt;&gt;"",$K$2&lt;&gt;"Pôle",'1C TSsoustraitance'!$E414="NON"),(('1C TSsoustraitance'!$F414+'1C TSsoustraitance'!$G414+'1C TSsoustraitance'!$H414+'1C TSsoustraitance'!$I414+'1C TSsoustraitance'!$J414+'1C TSsoustraitance'!$K414+'1C TSsoustraitance'!$L414+'1C TSsoustraitance'!$M414+'1C TSsoustraitance'!$N414+'1C TSsoustraitance'!$O414+'1C TSsoustraitance'!$P414+'1C TSsoustraitance'!$Q414))/'1C TSsoustraitance'!$AP414)))))</f>
        <v>0</v>
      </c>
      <c r="M697" s="668">
        <f>IF(OR('1C TSsoustraitance'!$D414="",'1C TSsoustraitance'!AP$13=0),0,IF(AND('1C TSsoustraitance'!$D414&lt;&gt;"",$K$2="Pôle",'1C TSsoustraitance'!$E414="OUI"),(('1C TSsoustraitance'!$J414+'1C TSsoustraitance'!$K414+'1C TSsoustraitance'!$L414)/'1C TSsoustraitance'!$R414),IF(AND('1C TSsoustraitance'!$D414&lt;&gt;"",$K$2="Pôle",'1C TSsoustraitance'!$E414="NON"),(('1C TSsoustraitance'!$J414+'1C TSsoustraitance'!$K414+'1C TSsoustraitance'!$L414)/'1C TSsoustraitance'!$AP414),IF(AND('1C TSsoustraitance'!$D414&lt;&gt;"",$K$2&lt;&gt;"Pôle"),0))))</f>
        <v>0</v>
      </c>
      <c r="N697" s="668">
        <f t="shared" si="153"/>
        <v>0</v>
      </c>
      <c r="O697" s="669">
        <f>IF(OR('1C TSsoustraitance'!$D414="",'1C TSsoustraitance'!$E414="OUI",'1C TSsoustraitance'!$AP414=0),0,(('1C TSsoustraitance'!$S414)/'1C TSsoustraitance'!$AP414))</f>
        <v>0</v>
      </c>
      <c r="P697" s="669">
        <f>IF(OR('1C TSsoustraitance'!$D414="",'1C TSsoustraitance'!$E414="OUI",'1C TSsoustraitance'!$AP414=0),0,(('1C TSsoustraitance'!$T414)/'1C TSsoustraitance'!$AP414))</f>
        <v>0</v>
      </c>
      <c r="Q697" s="669">
        <f>IF(OR('1C TSsoustraitance'!$D414="",'1C TSsoustraitance'!$E414="OUI",'1C TSsoustraitance'!$AP414=0),0,(('1C TSsoustraitance'!$U414)/'1C TSsoustraitance'!$AP414))</f>
        <v>0</v>
      </c>
      <c r="R697" s="669">
        <f>IF(OR('1C TSsoustraitance'!$D414="",'1C TSsoustraitance'!$E414="OUI",'1C TSsoustraitance'!$AP414=0),0,(('1C TSsoustraitance'!$V414)/'1C TSsoustraitance'!$AP414))</f>
        <v>0</v>
      </c>
      <c r="S697" s="669">
        <f>IF(OR('1C TSsoustraitance'!$D414="",'1C TSsoustraitance'!$E414="OUI",'1C TSsoustraitance'!$AP414=0),0,(('1C TSsoustraitance'!$W414)/'1C TSsoustraitance'!$AP414))</f>
        <v>0</v>
      </c>
      <c r="T697" s="669">
        <f>IF(OR('1C TSsoustraitance'!$D414="",'1C TSsoustraitance'!$E414="OUI",'1C TSsoustraitance'!$AP414=0),0,(('1C TSsoustraitance'!$X414)/'1C TSsoustraitance'!$AP414))</f>
        <v>0</v>
      </c>
      <c r="U697" s="669">
        <f>IF(OR('1C TSsoustraitance'!$D414="",'1C TSsoustraitance'!$E414="OUI",'1C TSsoustraitance'!$AP414=0),0,(('1C TSsoustraitance'!$Y414)/'1C TSsoustraitance'!$AP414))</f>
        <v>0</v>
      </c>
      <c r="V697" s="669">
        <f>IF(OR('1C TSsoustraitance'!$D414="",'1C TSsoustraitance'!$E414="OUI",'1C TSsoustraitance'!$AP414=0),0,(('1C TSsoustraitance'!$Z414)/'1C TSsoustraitance'!$AP414))</f>
        <v>0</v>
      </c>
      <c r="W697" s="669">
        <f>IF(OR('1C TSsoustraitance'!$D414="",'1C TSsoustraitance'!$E414="OUI",'1C TSsoustraitance'!$AP414=0),0,(('1C TSsoustraitance'!$AA414)/'1C TSsoustraitance'!$AP414))</f>
        <v>0</v>
      </c>
      <c r="X697" s="669">
        <f>IF(OR('1C TSsoustraitance'!$D414="",'1C TSsoustraitance'!$E414="OUI",'1C TSsoustraitance'!$AP414=0),0,(('1C TSsoustraitance'!$AB414)/'1C TSsoustraitance'!$AP414))</f>
        <v>0</v>
      </c>
      <c r="Y697" s="669">
        <f>IF(OR('1C TSsoustraitance'!$D414="",'1C TSsoustraitance'!$E414="OUI",'1C TSsoustraitance'!$AP414=0),0,(('1C TSsoustraitance'!$AC414)/'1C TSsoustraitance'!$AP414))</f>
        <v>0</v>
      </c>
      <c r="Z697" s="669">
        <f>IF(OR('1C TSsoustraitance'!$D414="",'1C TSsoustraitance'!$E414="OUI",'1C TSsoustraitance'!$AP414=0),0,(('1C TSsoustraitance'!$AD414)/'1C TSsoustraitance'!$AP414))</f>
        <v>0</v>
      </c>
      <c r="AA697" s="669">
        <f>IF(OR('1C TSsoustraitance'!$D414="",'1C TSsoustraitance'!$E414="OUI",'1C TSsoustraitance'!$AP414=0),0,(('1C TSsoustraitance'!$AE414)/'1C TSsoustraitance'!$AP414))</f>
        <v>0</v>
      </c>
      <c r="AB697" s="669">
        <f>IF(OR('1C TSsoustraitance'!$D414="",'1C TSsoustraitance'!$E414="OUI",'1C TSsoustraitance'!$AP414=0),0,(('1C TSsoustraitance'!$AF414)/'1C TSsoustraitance'!$AP414))</f>
        <v>0</v>
      </c>
      <c r="AC697" s="669">
        <f>IF(OR('1C TSsoustraitance'!$D414="",'1C TSsoustraitance'!$E414="OUI",'1C TSsoustraitance'!$AP414=0),0,(('1C TSsoustraitance'!$AG414)/'1C TSsoustraitance'!$AP414))</f>
        <v>0</v>
      </c>
      <c r="AD697" s="669">
        <f>IF(OR('1C TSsoustraitance'!$D414="",'1C TSsoustraitance'!$E414="OUI",'1C TSsoustraitance'!$AP414=0),0,(('1C TSsoustraitance'!$AH414)/'1C TSsoustraitance'!$AP414))</f>
        <v>0</v>
      </c>
      <c r="AE697" s="669">
        <f>IF(OR('1C TSsoustraitance'!$D414="",'1C TSsoustraitance'!$E414="OUI",'1C TSsoustraitance'!$AP414=0),0,(('1C TSsoustraitance'!$AI414)/'1C TSsoustraitance'!$AP414))</f>
        <v>0</v>
      </c>
      <c r="AF697" s="669">
        <f>IF(OR('1C TSsoustraitance'!$D414="",'1C TSsoustraitance'!$E414="OUI",'1C TSsoustraitance'!$AP414=0),0,(('1C TSsoustraitance'!$AJ414)/'1C TSsoustraitance'!$AP414))</f>
        <v>0</v>
      </c>
      <c r="AG697" s="669">
        <f>IF(OR('1C TSsoustraitance'!$D414="",'1C TSsoustraitance'!$E414="OUI",'1C TSsoustraitance'!$AP414=0),0,(('1C TSsoustraitance'!$AK414)/'1C TSsoustraitance'!$AP414))</f>
        <v>0</v>
      </c>
      <c r="AH697" s="669">
        <f>IF(OR('1C TSsoustraitance'!$D414="",'1C TSsoustraitance'!$E414="OUI",'1C TSsoustraitance'!$AP414=0),0,(('1C TSsoustraitance'!$AL414)/'1C TSsoustraitance'!$AP414))</f>
        <v>0</v>
      </c>
      <c r="AI697" s="669">
        <f>IF(OR('1C TSsoustraitance'!$D414="",'1C TSsoustraitance'!$E414="OUI",'1C TSsoustraitance'!$AP414=0),0,(('1C TSsoustraitance'!$AM414)/'1C TSsoustraitance'!$AP414))</f>
        <v>0</v>
      </c>
      <c r="AJ697" s="669">
        <f>IF(OR('1C TSsoustraitance'!$D414="",'1C TSsoustraitance'!$E414="OUI",'1C TSsoustraitance'!$AP414=0),0,(('1C TSsoustraitance'!$AN414)/'1C TSsoustraitance'!$AP414))</f>
        <v>0</v>
      </c>
      <c r="AK697" s="669">
        <f t="shared" si="156"/>
        <v>0</v>
      </c>
      <c r="AL697" s="668">
        <f t="shared" si="157"/>
        <v>0</v>
      </c>
      <c r="AM697" s="670">
        <f>IF(Tableau7[[#This Row],[N° pièce]]="",0,(Tableau7[[#This Row],[hors TVA]]+(Tableau7[[#This Row],[hors TVA]]*Tableau7[[#This Row],[Taux TVA]])-(Tableau7[[#This Row],[hors TVA]]*Tableau7[[#This Row],[Taux TVA]]*Tableau7[[#This Row],[Régime TVA: Récupération]]))*Tableau7[[#This Row],[Type 1]])</f>
        <v>0</v>
      </c>
      <c r="AN697" s="670">
        <f>IF(Tableau7[[#This Row],[N° pièce]]="",0,IF($K$2="pôle",((Tableau7[[#This Row],[hors TVA]]+(Tableau7[[#This Row],[hors TVA]]*Tableau7[[#This Row],[Taux TVA]])-(Tableau7[[#This Row],[hors TVA]]*Tableau7[[#This Row],[Taux TVA]]*Tableau7[[#This Row],[Régime TVA: Récupération]]))*Tableau7[[#This Row],[Type 2]]),0))</f>
        <v>0</v>
      </c>
      <c r="AO697" s="670">
        <f t="shared" si="159"/>
        <v>0</v>
      </c>
      <c r="AP697" s="255">
        <f t="shared" si="158"/>
        <v>0</v>
      </c>
      <c r="AQ697" s="506">
        <f t="shared" si="160"/>
        <v>0</v>
      </c>
      <c r="AR697" s="671"/>
      <c r="AS697" s="512"/>
      <c r="AT697" s="513" t="str">
        <f>IF(('1C TSsoustraitance'!AP414*FICHE!C$14&lt;J697),"Forfait limité à "&amp;FICHE!C$14&amp;"€/jour","")</f>
        <v/>
      </c>
      <c r="AU697" s="797"/>
      <c r="AV697" s="484"/>
      <c r="AW697" s="484"/>
      <c r="AX697" s="484"/>
      <c r="AY697" s="484"/>
      <c r="AZ697" s="484"/>
      <c r="BA697" s="4"/>
      <c r="BB697" s="4"/>
      <c r="BC697" s="4"/>
      <c r="BD697" s="4"/>
      <c r="BE697" s="4"/>
      <c r="BF697" s="4"/>
      <c r="BG697" s="4"/>
      <c r="BH697" s="4"/>
      <c r="BI697" s="4"/>
      <c r="BJ697" s="4"/>
      <c r="BK697" s="4"/>
      <c r="BL697" s="4"/>
      <c r="BM697" s="4"/>
      <c r="BN697" s="4"/>
      <c r="BO697" s="4"/>
      <c r="BP697" s="4"/>
      <c r="BQ697" s="4"/>
      <c r="BR697" s="4"/>
      <c r="BS697" s="4"/>
      <c r="BT697" s="4"/>
      <c r="BU697" s="4"/>
      <c r="BV697" s="4"/>
      <c r="BW697" s="4"/>
      <c r="BX697" s="4"/>
      <c r="BY697" s="4"/>
      <c r="BZ697" s="4"/>
      <c r="CA697" s="4"/>
      <c r="CB697" s="4"/>
      <c r="CC697" s="4"/>
      <c r="CD697" s="4"/>
      <c r="CE697" s="4"/>
      <c r="CF697" s="4"/>
      <c r="CG697" s="4"/>
      <c r="CH697" s="4"/>
      <c r="CI697" s="4"/>
      <c r="CJ697" s="4"/>
      <c r="CK697" s="4"/>
      <c r="CL697" s="4"/>
      <c r="CM697" s="4"/>
      <c r="CN697" s="4"/>
      <c r="CO697" s="4"/>
      <c r="CP697" s="4"/>
      <c r="CQ697" s="4"/>
      <c r="CR697" s="4"/>
      <c r="CS697" s="4"/>
      <c r="CT697" s="4"/>
      <c r="CU697" s="4"/>
      <c r="CV697" s="4"/>
      <c r="CW697" s="4"/>
      <c r="CX697" s="4"/>
      <c r="CY697" s="4"/>
      <c r="CZ697" s="4"/>
      <c r="DA697" s="4"/>
      <c r="DB697" s="4"/>
      <c r="DC697" s="4"/>
      <c r="DD697" s="4"/>
      <c r="DE697" s="4"/>
      <c r="DF697" s="4"/>
      <c r="DG697" s="4"/>
      <c r="DH697" s="4"/>
      <c r="DI697" s="4"/>
      <c r="DJ697" s="4"/>
      <c r="DK697" s="4"/>
      <c r="DL697" s="4"/>
      <c r="DM697" s="4"/>
      <c r="DN697" s="4"/>
      <c r="DO697" s="4"/>
      <c r="DP697" s="4"/>
      <c r="DQ697" s="4"/>
      <c r="DR697" s="4"/>
      <c r="DS697" s="4"/>
      <c r="DT697" s="4"/>
      <c r="DU697" s="4"/>
      <c r="DV697" s="4"/>
      <c r="DW697" s="4"/>
      <c r="DX697" s="4"/>
      <c r="DY697" s="4"/>
      <c r="DZ697" s="4"/>
      <c r="EA697" s="4"/>
      <c r="EB697" s="4"/>
      <c r="EC697" s="4"/>
      <c r="ED697" s="4"/>
      <c r="EE697" s="4"/>
      <c r="EF697" s="4"/>
      <c r="EG697" s="4"/>
      <c r="EH697" s="4"/>
      <c r="EI697" s="4"/>
      <c r="EJ697" s="4"/>
      <c r="EK697" s="4"/>
      <c r="EL697" s="4"/>
      <c r="EM697" s="4"/>
      <c r="EN697" s="4"/>
      <c r="EO697" s="4"/>
      <c r="EP697" s="4"/>
      <c r="EQ697" s="4"/>
      <c r="ER697" s="4"/>
      <c r="ES697" s="4"/>
      <c r="ET697" s="4"/>
      <c r="EU697" s="4"/>
      <c r="EV697" s="4"/>
      <c r="EW697" s="4"/>
      <c r="EX697" s="4"/>
      <c r="EY697" s="4"/>
      <c r="EZ697" s="4"/>
      <c r="FA697" s="4"/>
      <c r="FB697" s="4"/>
      <c r="FC697" s="4"/>
      <c r="FD697" s="4"/>
      <c r="FE697" s="4"/>
      <c r="FF697" s="4"/>
      <c r="FG697" s="4"/>
      <c r="FH697" s="4"/>
      <c r="FI697" s="4"/>
      <c r="FJ697" s="4"/>
      <c r="FK697" s="4"/>
      <c r="FL697" s="4"/>
      <c r="FM697" s="4"/>
      <c r="FN697" s="4"/>
      <c r="FO697" s="4"/>
      <c r="FP697" s="4"/>
      <c r="FQ697" s="4"/>
      <c r="FR697" s="4"/>
      <c r="FS697" s="4"/>
      <c r="FT697" s="4"/>
      <c r="FU697" s="4"/>
      <c r="FV697" s="4"/>
      <c r="FW697" s="4"/>
      <c r="FX697" s="4"/>
      <c r="FY697" s="4"/>
      <c r="FZ697" s="4"/>
      <c r="GA697" s="4"/>
      <c r="GB697" s="4"/>
      <c r="GC697" s="4"/>
      <c r="GD697" s="4"/>
      <c r="GE697" s="4"/>
      <c r="GF697" s="4"/>
      <c r="GG697" s="4"/>
      <c r="GH697" s="4"/>
      <c r="GI697" s="4"/>
      <c r="GJ697" s="4"/>
      <c r="GK697" s="4"/>
      <c r="GL697" s="4"/>
      <c r="GM697" s="4"/>
      <c r="GN697" s="4"/>
      <c r="GO697" s="4"/>
      <c r="GP697" s="4"/>
      <c r="GQ697" s="4"/>
      <c r="GR697" s="4"/>
      <c r="GS697" s="4"/>
      <c r="GT697" s="4"/>
      <c r="GU697" s="4"/>
      <c r="GV697" s="4"/>
      <c r="GW697" s="4"/>
      <c r="GX697" s="4"/>
      <c r="GY697" s="4"/>
      <c r="GZ697" s="4"/>
      <c r="HA697" s="4"/>
      <c r="HB697" s="4"/>
      <c r="HC697" s="4"/>
    </row>
    <row r="698" spans="1:211" s="380" customFormat="1" ht="13.9" customHeight="1">
      <c r="A698" s="828" t="str">
        <f>IF('1C TSsoustraitance'!$A415&lt;&gt;0,'1C TSsoustraitance'!$A415,"")</f>
        <v/>
      </c>
      <c r="B698" s="530"/>
      <c r="C698" s="513" t="str">
        <f>IF('1C TSsoustraitance'!$A415&lt;&gt;0,'1C TSsoustraitance'!$B415,"")</f>
        <v/>
      </c>
      <c r="D698" s="513" t="str">
        <f>IF('1C TSsoustraitance'!$A415&lt;&gt;0,'1C TSsoustraitance'!$C415,"")</f>
        <v/>
      </c>
      <c r="E698" s="684"/>
      <c r="F698" s="685"/>
      <c r="G698" s="666">
        <f>'1C TSsoustraitance'!$D415</f>
        <v>0</v>
      </c>
      <c r="H698" s="533">
        <v>0.21</v>
      </c>
      <c r="I698" s="533">
        <v>1</v>
      </c>
      <c r="J698" s="534"/>
      <c r="K698" s="667">
        <f t="shared" si="155"/>
        <v>0</v>
      </c>
      <c r="L698" s="668">
        <f>IF(OR('1C TSsoustraitance'!$D415="",'1C TSsoustraitance'!$AP415=0),0,IF(AND('1C TSsoustraitance'!$D415&lt;&gt;"",$K$2="Pôle",'1C TSsoustraitance'!$E415="OUI"),(('1C TSsoustraitance'!$F415+'1C TSsoustraitance'!$G415+'1C TSsoustraitance'!$H415+'1C TSsoustraitance'!$I415+'1C TSsoustraitance'!$M415)/'1C TSsoustraitance'!$R415),IF(AND('1C TSsoustraitance'!$D415&lt;&gt;"",$K$2="Pôle",'1C TSsoustraitance'!$E415="NON"),(('1C TSsoustraitance'!$F415+'1C TSsoustraitance'!$G415+'1C TSsoustraitance'!$H415+'1C TSsoustraitance'!$I415+'1C TSsoustraitance'!$M415)/'1C TSsoustraitance'!$AP415),IF(AND('1C TSsoustraitance'!$D415&lt;&gt;"",$K$2&lt;&gt;"Pôle",'1C TSsoustraitance'!$E415="OUI"),(('1C TSsoustraitance'!$F415+'1C TSsoustraitance'!$G415+'1C TSsoustraitance'!$H415+'1C TSsoustraitance'!$I415+'1C TSsoustraitance'!$J415+'1C TSsoustraitance'!$K415+'1C TSsoustraitance'!$L415+'1C TSsoustraitance'!$M415+'1C TSsoustraitance'!$N415+'1C TSsoustraitance'!$O415+'1C TSsoustraitance'!$P415+'1C TSsoustraitance'!$Q415)/'1C TSsoustraitance'!$R415),IF(AND('1C TSsoustraitance'!$D415&lt;&gt;"",$K$2&lt;&gt;"Pôle",'1C TSsoustraitance'!$E415="NON"),(('1C TSsoustraitance'!$F415+'1C TSsoustraitance'!$G415+'1C TSsoustraitance'!$H415+'1C TSsoustraitance'!$I415+'1C TSsoustraitance'!$J415+'1C TSsoustraitance'!$K415+'1C TSsoustraitance'!$L415+'1C TSsoustraitance'!$M415+'1C TSsoustraitance'!$N415+'1C TSsoustraitance'!$O415+'1C TSsoustraitance'!$P415+'1C TSsoustraitance'!$Q415))/'1C TSsoustraitance'!$AP415)))))</f>
        <v>0</v>
      </c>
      <c r="M698" s="668">
        <f>IF(OR('1C TSsoustraitance'!$D415="",'1C TSsoustraitance'!AP$13=0),0,IF(AND('1C TSsoustraitance'!$D415&lt;&gt;"",$K$2="Pôle",'1C TSsoustraitance'!$E415="OUI"),(('1C TSsoustraitance'!$J415+'1C TSsoustraitance'!$K415+'1C TSsoustraitance'!$L415)/'1C TSsoustraitance'!$R415),IF(AND('1C TSsoustraitance'!$D415&lt;&gt;"",$K$2="Pôle",'1C TSsoustraitance'!$E415="NON"),(('1C TSsoustraitance'!$J415+'1C TSsoustraitance'!$K415+'1C TSsoustraitance'!$L415)/'1C TSsoustraitance'!$AP415),IF(AND('1C TSsoustraitance'!$D415&lt;&gt;"",$K$2&lt;&gt;"Pôle"),0))))</f>
        <v>0</v>
      </c>
      <c r="N698" s="668">
        <f t="shared" si="153"/>
        <v>0</v>
      </c>
      <c r="O698" s="669">
        <f>IF(OR('1C TSsoustraitance'!$D415="",'1C TSsoustraitance'!$E415="OUI",'1C TSsoustraitance'!$AP415=0),0,(('1C TSsoustraitance'!$S415)/'1C TSsoustraitance'!$AP415))</f>
        <v>0</v>
      </c>
      <c r="P698" s="669">
        <f>IF(OR('1C TSsoustraitance'!$D415="",'1C TSsoustraitance'!$E415="OUI",'1C TSsoustraitance'!$AP415=0),0,(('1C TSsoustraitance'!$T415)/'1C TSsoustraitance'!$AP415))</f>
        <v>0</v>
      </c>
      <c r="Q698" s="669">
        <f>IF(OR('1C TSsoustraitance'!$D415="",'1C TSsoustraitance'!$E415="OUI",'1C TSsoustraitance'!$AP415=0),0,(('1C TSsoustraitance'!$U415)/'1C TSsoustraitance'!$AP415))</f>
        <v>0</v>
      </c>
      <c r="R698" s="669">
        <f>IF(OR('1C TSsoustraitance'!$D415="",'1C TSsoustraitance'!$E415="OUI",'1C TSsoustraitance'!$AP415=0),0,(('1C TSsoustraitance'!$V415)/'1C TSsoustraitance'!$AP415))</f>
        <v>0</v>
      </c>
      <c r="S698" s="669">
        <f>IF(OR('1C TSsoustraitance'!$D415="",'1C TSsoustraitance'!$E415="OUI",'1C TSsoustraitance'!$AP415=0),0,(('1C TSsoustraitance'!$W415)/'1C TSsoustraitance'!$AP415))</f>
        <v>0</v>
      </c>
      <c r="T698" s="669">
        <f>IF(OR('1C TSsoustraitance'!$D415="",'1C TSsoustraitance'!$E415="OUI",'1C TSsoustraitance'!$AP415=0),0,(('1C TSsoustraitance'!$X415)/'1C TSsoustraitance'!$AP415))</f>
        <v>0</v>
      </c>
      <c r="U698" s="669">
        <f>IF(OR('1C TSsoustraitance'!$D415="",'1C TSsoustraitance'!$E415="OUI",'1C TSsoustraitance'!$AP415=0),0,(('1C TSsoustraitance'!$Y415)/'1C TSsoustraitance'!$AP415))</f>
        <v>0</v>
      </c>
      <c r="V698" s="669">
        <f>IF(OR('1C TSsoustraitance'!$D415="",'1C TSsoustraitance'!$E415="OUI",'1C TSsoustraitance'!$AP415=0),0,(('1C TSsoustraitance'!$Z415)/'1C TSsoustraitance'!$AP415))</f>
        <v>0</v>
      </c>
      <c r="W698" s="669">
        <f>IF(OR('1C TSsoustraitance'!$D415="",'1C TSsoustraitance'!$E415="OUI",'1C TSsoustraitance'!$AP415=0),0,(('1C TSsoustraitance'!$AA415)/'1C TSsoustraitance'!$AP415))</f>
        <v>0</v>
      </c>
      <c r="X698" s="669">
        <f>IF(OR('1C TSsoustraitance'!$D415="",'1C TSsoustraitance'!$E415="OUI",'1C TSsoustraitance'!$AP415=0),0,(('1C TSsoustraitance'!$AB415)/'1C TSsoustraitance'!$AP415))</f>
        <v>0</v>
      </c>
      <c r="Y698" s="669">
        <f>IF(OR('1C TSsoustraitance'!$D415="",'1C TSsoustraitance'!$E415="OUI",'1C TSsoustraitance'!$AP415=0),0,(('1C TSsoustraitance'!$AC415)/'1C TSsoustraitance'!$AP415))</f>
        <v>0</v>
      </c>
      <c r="Z698" s="669">
        <f>IF(OR('1C TSsoustraitance'!$D415="",'1C TSsoustraitance'!$E415="OUI",'1C TSsoustraitance'!$AP415=0),0,(('1C TSsoustraitance'!$AD415)/'1C TSsoustraitance'!$AP415))</f>
        <v>0</v>
      </c>
      <c r="AA698" s="669">
        <f>IF(OR('1C TSsoustraitance'!$D415="",'1C TSsoustraitance'!$E415="OUI",'1C TSsoustraitance'!$AP415=0),0,(('1C TSsoustraitance'!$AE415)/'1C TSsoustraitance'!$AP415))</f>
        <v>0</v>
      </c>
      <c r="AB698" s="669">
        <f>IF(OR('1C TSsoustraitance'!$D415="",'1C TSsoustraitance'!$E415="OUI",'1C TSsoustraitance'!$AP415=0),0,(('1C TSsoustraitance'!$AF415)/'1C TSsoustraitance'!$AP415))</f>
        <v>0</v>
      </c>
      <c r="AC698" s="669">
        <f>IF(OR('1C TSsoustraitance'!$D415="",'1C TSsoustraitance'!$E415="OUI",'1C TSsoustraitance'!$AP415=0),0,(('1C TSsoustraitance'!$AG415)/'1C TSsoustraitance'!$AP415))</f>
        <v>0</v>
      </c>
      <c r="AD698" s="669">
        <f>IF(OR('1C TSsoustraitance'!$D415="",'1C TSsoustraitance'!$E415="OUI",'1C TSsoustraitance'!$AP415=0),0,(('1C TSsoustraitance'!$AH415)/'1C TSsoustraitance'!$AP415))</f>
        <v>0</v>
      </c>
      <c r="AE698" s="669">
        <f>IF(OR('1C TSsoustraitance'!$D415="",'1C TSsoustraitance'!$E415="OUI",'1C TSsoustraitance'!$AP415=0),0,(('1C TSsoustraitance'!$AI415)/'1C TSsoustraitance'!$AP415))</f>
        <v>0</v>
      </c>
      <c r="AF698" s="669">
        <f>IF(OR('1C TSsoustraitance'!$D415="",'1C TSsoustraitance'!$E415="OUI",'1C TSsoustraitance'!$AP415=0),0,(('1C TSsoustraitance'!$AJ415)/'1C TSsoustraitance'!$AP415))</f>
        <v>0</v>
      </c>
      <c r="AG698" s="669">
        <f>IF(OR('1C TSsoustraitance'!$D415="",'1C TSsoustraitance'!$E415="OUI",'1C TSsoustraitance'!$AP415=0),0,(('1C TSsoustraitance'!$AK415)/'1C TSsoustraitance'!$AP415))</f>
        <v>0</v>
      </c>
      <c r="AH698" s="669">
        <f>IF(OR('1C TSsoustraitance'!$D415="",'1C TSsoustraitance'!$E415="OUI",'1C TSsoustraitance'!$AP415=0),0,(('1C TSsoustraitance'!$AL415)/'1C TSsoustraitance'!$AP415))</f>
        <v>0</v>
      </c>
      <c r="AI698" s="669">
        <f>IF(OR('1C TSsoustraitance'!$D415="",'1C TSsoustraitance'!$E415="OUI",'1C TSsoustraitance'!$AP415=0),0,(('1C TSsoustraitance'!$AM415)/'1C TSsoustraitance'!$AP415))</f>
        <v>0</v>
      </c>
      <c r="AJ698" s="669">
        <f>IF(OR('1C TSsoustraitance'!$D415="",'1C TSsoustraitance'!$E415="OUI",'1C TSsoustraitance'!$AP415=0),0,(('1C TSsoustraitance'!$AN415)/'1C TSsoustraitance'!$AP415))</f>
        <v>0</v>
      </c>
      <c r="AK698" s="669">
        <f t="shared" si="156"/>
        <v>0</v>
      </c>
      <c r="AL698" s="668">
        <f t="shared" si="157"/>
        <v>0</v>
      </c>
      <c r="AM698" s="670">
        <f>IF(Tableau7[[#This Row],[N° pièce]]="",0,(Tableau7[[#This Row],[hors TVA]]+(Tableau7[[#This Row],[hors TVA]]*Tableau7[[#This Row],[Taux TVA]])-(Tableau7[[#This Row],[hors TVA]]*Tableau7[[#This Row],[Taux TVA]]*Tableau7[[#This Row],[Régime TVA: Récupération]]))*Tableau7[[#This Row],[Type 1]])</f>
        <v>0</v>
      </c>
      <c r="AN698" s="670">
        <f>IF(Tableau7[[#This Row],[N° pièce]]="",0,IF($K$2="pôle",((Tableau7[[#This Row],[hors TVA]]+(Tableau7[[#This Row],[hors TVA]]*Tableau7[[#This Row],[Taux TVA]])-(Tableau7[[#This Row],[hors TVA]]*Tableau7[[#This Row],[Taux TVA]]*Tableau7[[#This Row],[Régime TVA: Récupération]]))*Tableau7[[#This Row],[Type 2]]),0))</f>
        <v>0</v>
      </c>
      <c r="AO698" s="670">
        <f t="shared" si="159"/>
        <v>0</v>
      </c>
      <c r="AP698" s="255">
        <f t="shared" si="158"/>
        <v>0</v>
      </c>
      <c r="AQ698" s="506">
        <f t="shared" si="160"/>
        <v>0</v>
      </c>
      <c r="AR698" s="671"/>
      <c r="AS698" s="512"/>
      <c r="AT698" s="513" t="str">
        <f>IF(('1C TSsoustraitance'!AP415*FICHE!C$14&lt;J698),"Forfait limité à "&amp;FICHE!C$14&amp;"€/jour","")</f>
        <v/>
      </c>
      <c r="AU698" s="797"/>
      <c r="AV698" s="484"/>
      <c r="AW698" s="484"/>
      <c r="AX698" s="484"/>
      <c r="AY698" s="484"/>
      <c r="AZ698" s="484"/>
      <c r="BA698" s="4"/>
      <c r="BB698" s="4"/>
      <c r="BC698" s="4"/>
      <c r="BD698" s="4"/>
      <c r="BE698" s="4"/>
      <c r="BF698" s="4"/>
      <c r="BG698" s="4"/>
      <c r="BH698" s="4"/>
      <c r="BI698" s="4"/>
      <c r="BJ698" s="4"/>
      <c r="BK698" s="4"/>
      <c r="BL698" s="4"/>
      <c r="BM698" s="4"/>
      <c r="BN698" s="4"/>
      <c r="BO698" s="4"/>
      <c r="BP698" s="4"/>
      <c r="BQ698" s="4"/>
      <c r="BR698" s="4"/>
      <c r="BS698" s="4"/>
      <c r="BT698" s="4"/>
      <c r="BU698" s="4"/>
      <c r="BV698" s="4"/>
      <c r="BW698" s="4"/>
      <c r="BX698" s="4"/>
      <c r="BY698" s="4"/>
      <c r="BZ698" s="4"/>
      <c r="CA698" s="4"/>
      <c r="CB698" s="4"/>
      <c r="CC698" s="4"/>
      <c r="CD698" s="4"/>
      <c r="CE698" s="4"/>
      <c r="CF698" s="4"/>
      <c r="CG698" s="4"/>
      <c r="CH698" s="4"/>
      <c r="CI698" s="4"/>
      <c r="CJ698" s="4"/>
      <c r="CK698" s="4"/>
      <c r="CL698" s="4"/>
      <c r="CM698" s="4"/>
      <c r="CN698" s="4"/>
      <c r="CO698" s="4"/>
      <c r="CP698" s="4"/>
      <c r="CQ698" s="4"/>
      <c r="CR698" s="4"/>
      <c r="CS698" s="4"/>
      <c r="CT698" s="4"/>
      <c r="CU698" s="4"/>
      <c r="CV698" s="4"/>
      <c r="CW698" s="4"/>
      <c r="CX698" s="4"/>
      <c r="CY698" s="4"/>
      <c r="CZ698" s="4"/>
      <c r="DA698" s="4"/>
      <c r="DB698" s="4"/>
      <c r="DC698" s="4"/>
      <c r="DD698" s="4"/>
      <c r="DE698" s="4"/>
      <c r="DF698" s="4"/>
      <c r="DG698" s="4"/>
      <c r="DH698" s="4"/>
      <c r="DI698" s="4"/>
      <c r="DJ698" s="4"/>
      <c r="DK698" s="4"/>
      <c r="DL698" s="4"/>
      <c r="DM698" s="4"/>
      <c r="DN698" s="4"/>
      <c r="DO698" s="4"/>
      <c r="DP698" s="4"/>
      <c r="DQ698" s="4"/>
      <c r="DR698" s="4"/>
      <c r="DS698" s="4"/>
      <c r="DT698" s="4"/>
      <c r="DU698" s="4"/>
      <c r="DV698" s="4"/>
      <c r="DW698" s="4"/>
      <c r="DX698" s="4"/>
      <c r="DY698" s="4"/>
      <c r="DZ698" s="4"/>
      <c r="EA698" s="4"/>
      <c r="EB698" s="4"/>
      <c r="EC698" s="4"/>
      <c r="ED698" s="4"/>
      <c r="EE698" s="4"/>
      <c r="EF698" s="4"/>
      <c r="EG698" s="4"/>
      <c r="EH698" s="4"/>
      <c r="EI698" s="4"/>
      <c r="EJ698" s="4"/>
      <c r="EK698" s="4"/>
      <c r="EL698" s="4"/>
      <c r="EM698" s="4"/>
      <c r="EN698" s="4"/>
      <c r="EO698" s="4"/>
      <c r="EP698" s="4"/>
      <c r="EQ698" s="4"/>
      <c r="ER698" s="4"/>
      <c r="ES698" s="4"/>
      <c r="ET698" s="4"/>
      <c r="EU698" s="4"/>
      <c r="EV698" s="4"/>
      <c r="EW698" s="4"/>
      <c r="EX698" s="4"/>
      <c r="EY698" s="4"/>
      <c r="EZ698" s="4"/>
      <c r="FA698" s="4"/>
      <c r="FB698" s="4"/>
      <c r="FC698" s="4"/>
      <c r="FD698" s="4"/>
      <c r="FE698" s="4"/>
      <c r="FF698" s="4"/>
      <c r="FG698" s="4"/>
      <c r="FH698" s="4"/>
      <c r="FI698" s="4"/>
      <c r="FJ698" s="4"/>
      <c r="FK698" s="4"/>
      <c r="FL698" s="4"/>
      <c r="FM698" s="4"/>
      <c r="FN698" s="4"/>
      <c r="FO698" s="4"/>
      <c r="FP698" s="4"/>
      <c r="FQ698" s="4"/>
      <c r="FR698" s="4"/>
      <c r="FS698" s="4"/>
      <c r="FT698" s="4"/>
      <c r="FU698" s="4"/>
      <c r="FV698" s="4"/>
      <c r="FW698" s="4"/>
      <c r="FX698" s="4"/>
      <c r="FY698" s="4"/>
      <c r="FZ698" s="4"/>
      <c r="GA698" s="4"/>
      <c r="GB698" s="4"/>
      <c r="GC698" s="4"/>
      <c r="GD698" s="4"/>
      <c r="GE698" s="4"/>
      <c r="GF698" s="4"/>
      <c r="GG698" s="4"/>
      <c r="GH698" s="4"/>
      <c r="GI698" s="4"/>
      <c r="GJ698" s="4"/>
      <c r="GK698" s="4"/>
      <c r="GL698" s="4"/>
      <c r="GM698" s="4"/>
      <c r="GN698" s="4"/>
      <c r="GO698" s="4"/>
      <c r="GP698" s="4"/>
      <c r="GQ698" s="4"/>
      <c r="GR698" s="4"/>
      <c r="GS698" s="4"/>
      <c r="GT698" s="4"/>
      <c r="GU698" s="4"/>
      <c r="GV698" s="4"/>
      <c r="GW698" s="4"/>
      <c r="GX698" s="4"/>
      <c r="GY698" s="4"/>
      <c r="GZ698" s="4"/>
      <c r="HA698" s="4"/>
      <c r="HB698" s="4"/>
      <c r="HC698" s="4"/>
    </row>
    <row r="699" spans="1:211" s="380" customFormat="1" ht="13.9" customHeight="1">
      <c r="A699" s="828" t="str">
        <f>IF('1C TSsoustraitance'!$A416&lt;&gt;0,'1C TSsoustraitance'!$A416,"")</f>
        <v/>
      </c>
      <c r="B699" s="530"/>
      <c r="C699" s="513" t="str">
        <f>IF('1C TSsoustraitance'!$A416&lt;&gt;0,'1C TSsoustraitance'!$B416,"")</f>
        <v/>
      </c>
      <c r="D699" s="513" t="str">
        <f>IF('1C TSsoustraitance'!$A416&lt;&gt;0,'1C TSsoustraitance'!$C416,"")</f>
        <v/>
      </c>
      <c r="E699" s="684"/>
      <c r="F699" s="685"/>
      <c r="G699" s="666">
        <f>'1C TSsoustraitance'!$D416</f>
        <v>0</v>
      </c>
      <c r="H699" s="533">
        <v>0.21</v>
      </c>
      <c r="I699" s="533">
        <v>1</v>
      </c>
      <c r="J699" s="534"/>
      <c r="K699" s="667">
        <f t="shared" si="155"/>
        <v>0</v>
      </c>
      <c r="L699" s="668">
        <f>IF(OR('1C TSsoustraitance'!$D416="",'1C TSsoustraitance'!$AP416=0),0,IF(AND('1C TSsoustraitance'!$D416&lt;&gt;"",$K$2="Pôle",'1C TSsoustraitance'!$E416="OUI"),(('1C TSsoustraitance'!$F416+'1C TSsoustraitance'!$G416+'1C TSsoustraitance'!$H416+'1C TSsoustraitance'!$I416+'1C TSsoustraitance'!$M416)/'1C TSsoustraitance'!$R416),IF(AND('1C TSsoustraitance'!$D416&lt;&gt;"",$K$2="Pôle",'1C TSsoustraitance'!$E416="NON"),(('1C TSsoustraitance'!$F416+'1C TSsoustraitance'!$G416+'1C TSsoustraitance'!$H416+'1C TSsoustraitance'!$I416+'1C TSsoustraitance'!$M416)/'1C TSsoustraitance'!$AP416),IF(AND('1C TSsoustraitance'!$D416&lt;&gt;"",$K$2&lt;&gt;"Pôle",'1C TSsoustraitance'!$E416="OUI"),(('1C TSsoustraitance'!$F416+'1C TSsoustraitance'!$G416+'1C TSsoustraitance'!$H416+'1C TSsoustraitance'!$I416+'1C TSsoustraitance'!$J416+'1C TSsoustraitance'!$K416+'1C TSsoustraitance'!$L416+'1C TSsoustraitance'!$M416+'1C TSsoustraitance'!$N416+'1C TSsoustraitance'!$O416+'1C TSsoustraitance'!$P416+'1C TSsoustraitance'!$Q416)/'1C TSsoustraitance'!$R416),IF(AND('1C TSsoustraitance'!$D416&lt;&gt;"",$K$2&lt;&gt;"Pôle",'1C TSsoustraitance'!$E416="NON"),(('1C TSsoustraitance'!$F416+'1C TSsoustraitance'!$G416+'1C TSsoustraitance'!$H416+'1C TSsoustraitance'!$I416+'1C TSsoustraitance'!$J416+'1C TSsoustraitance'!$K416+'1C TSsoustraitance'!$L416+'1C TSsoustraitance'!$M416+'1C TSsoustraitance'!$N416+'1C TSsoustraitance'!$O416+'1C TSsoustraitance'!$P416+'1C TSsoustraitance'!$Q416))/'1C TSsoustraitance'!$AP416)))))</f>
        <v>0</v>
      </c>
      <c r="M699" s="668">
        <f>IF(OR('1C TSsoustraitance'!$D416="",'1C TSsoustraitance'!AP$13=0),0,IF(AND('1C TSsoustraitance'!$D416&lt;&gt;"",$K$2="Pôle",'1C TSsoustraitance'!$E416="OUI"),(('1C TSsoustraitance'!$J416+'1C TSsoustraitance'!$K416+'1C TSsoustraitance'!$L416)/'1C TSsoustraitance'!$R416),IF(AND('1C TSsoustraitance'!$D416&lt;&gt;"",$K$2="Pôle",'1C TSsoustraitance'!$E416="NON"),(('1C TSsoustraitance'!$J416+'1C TSsoustraitance'!$K416+'1C TSsoustraitance'!$L416)/'1C TSsoustraitance'!$AP416),IF(AND('1C TSsoustraitance'!$D416&lt;&gt;"",$K$2&lt;&gt;"Pôle"),0))))</f>
        <v>0</v>
      </c>
      <c r="N699" s="668">
        <f t="shared" si="153"/>
        <v>0</v>
      </c>
      <c r="O699" s="669">
        <f>IF(OR('1C TSsoustraitance'!$D416="",'1C TSsoustraitance'!$E416="OUI",'1C TSsoustraitance'!$AP416=0),0,(('1C TSsoustraitance'!$S416)/'1C TSsoustraitance'!$AP416))</f>
        <v>0</v>
      </c>
      <c r="P699" s="669">
        <f>IF(OR('1C TSsoustraitance'!$D416="",'1C TSsoustraitance'!$E416="OUI",'1C TSsoustraitance'!$AP416=0),0,(('1C TSsoustraitance'!$T416)/'1C TSsoustraitance'!$AP416))</f>
        <v>0</v>
      </c>
      <c r="Q699" s="669">
        <f>IF(OR('1C TSsoustraitance'!$D416="",'1C TSsoustraitance'!$E416="OUI",'1C TSsoustraitance'!$AP416=0),0,(('1C TSsoustraitance'!$U416)/'1C TSsoustraitance'!$AP416))</f>
        <v>0</v>
      </c>
      <c r="R699" s="669">
        <f>IF(OR('1C TSsoustraitance'!$D416="",'1C TSsoustraitance'!$E416="OUI",'1C TSsoustraitance'!$AP416=0),0,(('1C TSsoustraitance'!$V416)/'1C TSsoustraitance'!$AP416))</f>
        <v>0</v>
      </c>
      <c r="S699" s="669">
        <f>IF(OR('1C TSsoustraitance'!$D416="",'1C TSsoustraitance'!$E416="OUI",'1C TSsoustraitance'!$AP416=0),0,(('1C TSsoustraitance'!$W416)/'1C TSsoustraitance'!$AP416))</f>
        <v>0</v>
      </c>
      <c r="T699" s="669">
        <f>IF(OR('1C TSsoustraitance'!$D416="",'1C TSsoustraitance'!$E416="OUI",'1C TSsoustraitance'!$AP416=0),0,(('1C TSsoustraitance'!$X416)/'1C TSsoustraitance'!$AP416))</f>
        <v>0</v>
      </c>
      <c r="U699" s="669">
        <f>IF(OR('1C TSsoustraitance'!$D416="",'1C TSsoustraitance'!$E416="OUI",'1C TSsoustraitance'!$AP416=0),0,(('1C TSsoustraitance'!$Y416)/'1C TSsoustraitance'!$AP416))</f>
        <v>0</v>
      </c>
      <c r="V699" s="669">
        <f>IF(OR('1C TSsoustraitance'!$D416="",'1C TSsoustraitance'!$E416="OUI",'1C TSsoustraitance'!$AP416=0),0,(('1C TSsoustraitance'!$Z416)/'1C TSsoustraitance'!$AP416))</f>
        <v>0</v>
      </c>
      <c r="W699" s="669">
        <f>IF(OR('1C TSsoustraitance'!$D416="",'1C TSsoustraitance'!$E416="OUI",'1C TSsoustraitance'!$AP416=0),0,(('1C TSsoustraitance'!$AA416)/'1C TSsoustraitance'!$AP416))</f>
        <v>0</v>
      </c>
      <c r="X699" s="669">
        <f>IF(OR('1C TSsoustraitance'!$D416="",'1C TSsoustraitance'!$E416="OUI",'1C TSsoustraitance'!$AP416=0),0,(('1C TSsoustraitance'!$AB416)/'1C TSsoustraitance'!$AP416))</f>
        <v>0</v>
      </c>
      <c r="Y699" s="669">
        <f>IF(OR('1C TSsoustraitance'!$D416="",'1C TSsoustraitance'!$E416="OUI",'1C TSsoustraitance'!$AP416=0),0,(('1C TSsoustraitance'!$AC416)/'1C TSsoustraitance'!$AP416))</f>
        <v>0</v>
      </c>
      <c r="Z699" s="669">
        <f>IF(OR('1C TSsoustraitance'!$D416="",'1C TSsoustraitance'!$E416="OUI",'1C TSsoustraitance'!$AP416=0),0,(('1C TSsoustraitance'!$AD416)/'1C TSsoustraitance'!$AP416))</f>
        <v>0</v>
      </c>
      <c r="AA699" s="669">
        <f>IF(OR('1C TSsoustraitance'!$D416="",'1C TSsoustraitance'!$E416="OUI",'1C TSsoustraitance'!$AP416=0),0,(('1C TSsoustraitance'!$AE416)/'1C TSsoustraitance'!$AP416))</f>
        <v>0</v>
      </c>
      <c r="AB699" s="669">
        <f>IF(OR('1C TSsoustraitance'!$D416="",'1C TSsoustraitance'!$E416="OUI",'1C TSsoustraitance'!$AP416=0),0,(('1C TSsoustraitance'!$AF416)/'1C TSsoustraitance'!$AP416))</f>
        <v>0</v>
      </c>
      <c r="AC699" s="669">
        <f>IF(OR('1C TSsoustraitance'!$D416="",'1C TSsoustraitance'!$E416="OUI",'1C TSsoustraitance'!$AP416=0),0,(('1C TSsoustraitance'!$AG416)/'1C TSsoustraitance'!$AP416))</f>
        <v>0</v>
      </c>
      <c r="AD699" s="669">
        <f>IF(OR('1C TSsoustraitance'!$D416="",'1C TSsoustraitance'!$E416="OUI",'1C TSsoustraitance'!$AP416=0),0,(('1C TSsoustraitance'!$AH416)/'1C TSsoustraitance'!$AP416))</f>
        <v>0</v>
      </c>
      <c r="AE699" s="669">
        <f>IF(OR('1C TSsoustraitance'!$D416="",'1C TSsoustraitance'!$E416="OUI",'1C TSsoustraitance'!$AP416=0),0,(('1C TSsoustraitance'!$AI416)/'1C TSsoustraitance'!$AP416))</f>
        <v>0</v>
      </c>
      <c r="AF699" s="669">
        <f>IF(OR('1C TSsoustraitance'!$D416="",'1C TSsoustraitance'!$E416="OUI",'1C TSsoustraitance'!$AP416=0),0,(('1C TSsoustraitance'!$AJ416)/'1C TSsoustraitance'!$AP416))</f>
        <v>0</v>
      </c>
      <c r="AG699" s="669">
        <f>IF(OR('1C TSsoustraitance'!$D416="",'1C TSsoustraitance'!$E416="OUI",'1C TSsoustraitance'!$AP416=0),0,(('1C TSsoustraitance'!$AK416)/'1C TSsoustraitance'!$AP416))</f>
        <v>0</v>
      </c>
      <c r="AH699" s="669">
        <f>IF(OR('1C TSsoustraitance'!$D416="",'1C TSsoustraitance'!$E416="OUI",'1C TSsoustraitance'!$AP416=0),0,(('1C TSsoustraitance'!$AL416)/'1C TSsoustraitance'!$AP416))</f>
        <v>0</v>
      </c>
      <c r="AI699" s="669">
        <f>IF(OR('1C TSsoustraitance'!$D416="",'1C TSsoustraitance'!$E416="OUI",'1C TSsoustraitance'!$AP416=0),0,(('1C TSsoustraitance'!$AM416)/'1C TSsoustraitance'!$AP416))</f>
        <v>0</v>
      </c>
      <c r="AJ699" s="669">
        <f>IF(OR('1C TSsoustraitance'!$D416="",'1C TSsoustraitance'!$E416="OUI",'1C TSsoustraitance'!$AP416=0),0,(('1C TSsoustraitance'!$AN416)/'1C TSsoustraitance'!$AP416))</f>
        <v>0</v>
      </c>
      <c r="AK699" s="669">
        <f t="shared" si="156"/>
        <v>0</v>
      </c>
      <c r="AL699" s="668">
        <f t="shared" si="157"/>
        <v>0</v>
      </c>
      <c r="AM699" s="670">
        <f>IF(Tableau7[[#This Row],[N° pièce]]="",0,(Tableau7[[#This Row],[hors TVA]]+(Tableau7[[#This Row],[hors TVA]]*Tableau7[[#This Row],[Taux TVA]])-(Tableau7[[#This Row],[hors TVA]]*Tableau7[[#This Row],[Taux TVA]]*Tableau7[[#This Row],[Régime TVA: Récupération]]))*Tableau7[[#This Row],[Type 1]])</f>
        <v>0</v>
      </c>
      <c r="AN699" s="670">
        <f>IF(Tableau7[[#This Row],[N° pièce]]="",0,IF($K$2="pôle",((Tableau7[[#This Row],[hors TVA]]+(Tableau7[[#This Row],[hors TVA]]*Tableau7[[#This Row],[Taux TVA]])-(Tableau7[[#This Row],[hors TVA]]*Tableau7[[#This Row],[Taux TVA]]*Tableau7[[#This Row],[Régime TVA: Récupération]]))*Tableau7[[#This Row],[Type 2]]),0))</f>
        <v>0</v>
      </c>
      <c r="AO699" s="670">
        <f t="shared" si="159"/>
        <v>0</v>
      </c>
      <c r="AP699" s="255">
        <f t="shared" si="158"/>
        <v>0</v>
      </c>
      <c r="AQ699" s="506">
        <f t="shared" si="160"/>
        <v>0</v>
      </c>
      <c r="AR699" s="671"/>
      <c r="AS699" s="512"/>
      <c r="AT699" s="513" t="str">
        <f>IF(('1C TSsoustraitance'!AP416*FICHE!C$14&lt;J699),"Forfait limité à "&amp;FICHE!C$14&amp;"€/jour","")</f>
        <v/>
      </c>
      <c r="AU699" s="797"/>
      <c r="AV699" s="484"/>
      <c r="AW699" s="484"/>
      <c r="AX699" s="484"/>
      <c r="AY699" s="484"/>
      <c r="AZ699" s="484"/>
      <c r="BA699" s="4"/>
      <c r="BB699" s="4"/>
      <c r="BC699" s="4"/>
      <c r="BD699" s="4"/>
      <c r="BE699" s="4"/>
      <c r="BF699" s="4"/>
      <c r="BG699" s="4"/>
      <c r="BH699" s="4"/>
      <c r="BI699" s="4"/>
      <c r="BJ699" s="4"/>
      <c r="BK699" s="4"/>
      <c r="BL699" s="4"/>
      <c r="BM699" s="4"/>
      <c r="BN699" s="4"/>
      <c r="BO699" s="4"/>
      <c r="BP699" s="4"/>
      <c r="BQ699" s="4"/>
      <c r="BR699" s="4"/>
      <c r="BS699" s="4"/>
      <c r="BT699" s="4"/>
      <c r="BU699" s="4"/>
      <c r="BV699" s="4"/>
      <c r="BW699" s="4"/>
      <c r="BX699" s="4"/>
      <c r="BY699" s="4"/>
      <c r="BZ699" s="4"/>
      <c r="CA699" s="4"/>
      <c r="CB699" s="4"/>
      <c r="CC699" s="4"/>
      <c r="CD699" s="4"/>
      <c r="CE699" s="4"/>
      <c r="CF699" s="4"/>
      <c r="CG699" s="4"/>
      <c r="CH699" s="4"/>
      <c r="CI699" s="4"/>
      <c r="CJ699" s="4"/>
      <c r="CK699" s="4"/>
      <c r="CL699" s="4"/>
      <c r="CM699" s="4"/>
      <c r="CN699" s="4"/>
      <c r="CO699" s="4"/>
      <c r="CP699" s="4"/>
      <c r="CQ699" s="4"/>
      <c r="CR699" s="4"/>
      <c r="CS699" s="4"/>
      <c r="CT699" s="4"/>
      <c r="CU699" s="4"/>
      <c r="CV699" s="4"/>
      <c r="CW699" s="4"/>
      <c r="CX699" s="4"/>
      <c r="CY699" s="4"/>
      <c r="CZ699" s="4"/>
      <c r="DA699" s="4"/>
      <c r="DB699" s="4"/>
      <c r="DC699" s="4"/>
      <c r="DD699" s="4"/>
      <c r="DE699" s="4"/>
      <c r="DF699" s="4"/>
      <c r="DG699" s="4"/>
      <c r="DH699" s="4"/>
      <c r="DI699" s="4"/>
      <c r="DJ699" s="4"/>
      <c r="DK699" s="4"/>
      <c r="DL699" s="4"/>
      <c r="DM699" s="4"/>
      <c r="DN699" s="4"/>
      <c r="DO699" s="4"/>
      <c r="DP699" s="4"/>
      <c r="DQ699" s="4"/>
      <c r="DR699" s="4"/>
      <c r="DS699" s="4"/>
      <c r="DT699" s="4"/>
      <c r="DU699" s="4"/>
      <c r="DV699" s="4"/>
      <c r="DW699" s="4"/>
      <c r="DX699" s="4"/>
      <c r="DY699" s="4"/>
      <c r="DZ699" s="4"/>
      <c r="EA699" s="4"/>
      <c r="EB699" s="4"/>
      <c r="EC699" s="4"/>
      <c r="ED699" s="4"/>
      <c r="EE699" s="4"/>
      <c r="EF699" s="4"/>
      <c r="EG699" s="4"/>
      <c r="EH699" s="4"/>
      <c r="EI699" s="4"/>
      <c r="EJ699" s="4"/>
      <c r="EK699" s="4"/>
      <c r="EL699" s="4"/>
      <c r="EM699" s="4"/>
      <c r="EN699" s="4"/>
      <c r="EO699" s="4"/>
      <c r="EP699" s="4"/>
      <c r="EQ699" s="4"/>
      <c r="ER699" s="4"/>
      <c r="ES699" s="4"/>
      <c r="ET699" s="4"/>
      <c r="EU699" s="4"/>
      <c r="EV699" s="4"/>
      <c r="EW699" s="4"/>
      <c r="EX699" s="4"/>
      <c r="EY699" s="4"/>
      <c r="EZ699" s="4"/>
      <c r="FA699" s="4"/>
      <c r="FB699" s="4"/>
      <c r="FC699" s="4"/>
      <c r="FD699" s="4"/>
      <c r="FE699" s="4"/>
      <c r="FF699" s="4"/>
      <c r="FG699" s="4"/>
      <c r="FH699" s="4"/>
      <c r="FI699" s="4"/>
      <c r="FJ699" s="4"/>
      <c r="FK699" s="4"/>
      <c r="FL699" s="4"/>
      <c r="FM699" s="4"/>
      <c r="FN699" s="4"/>
      <c r="FO699" s="4"/>
      <c r="FP699" s="4"/>
      <c r="FQ699" s="4"/>
      <c r="FR699" s="4"/>
      <c r="FS699" s="4"/>
      <c r="FT699" s="4"/>
      <c r="FU699" s="4"/>
      <c r="FV699" s="4"/>
      <c r="FW699" s="4"/>
      <c r="FX699" s="4"/>
      <c r="FY699" s="4"/>
      <c r="FZ699" s="4"/>
      <c r="GA699" s="4"/>
      <c r="GB699" s="4"/>
      <c r="GC699" s="4"/>
      <c r="GD699" s="4"/>
      <c r="GE699" s="4"/>
      <c r="GF699" s="4"/>
      <c r="GG699" s="4"/>
      <c r="GH699" s="4"/>
      <c r="GI699" s="4"/>
      <c r="GJ699" s="4"/>
      <c r="GK699" s="4"/>
      <c r="GL699" s="4"/>
      <c r="GM699" s="4"/>
      <c r="GN699" s="4"/>
      <c r="GO699" s="4"/>
      <c r="GP699" s="4"/>
      <c r="GQ699" s="4"/>
      <c r="GR699" s="4"/>
      <c r="GS699" s="4"/>
      <c r="GT699" s="4"/>
      <c r="GU699" s="4"/>
      <c r="GV699" s="4"/>
      <c r="GW699" s="4"/>
      <c r="GX699" s="4"/>
      <c r="GY699" s="4"/>
      <c r="GZ699" s="4"/>
      <c r="HA699" s="4"/>
      <c r="HB699" s="4"/>
      <c r="HC699" s="4"/>
    </row>
    <row r="700" spans="1:211" s="380" customFormat="1" ht="13.9" customHeight="1">
      <c r="A700" s="828" t="str">
        <f>IF('1C TSsoustraitance'!$A417&lt;&gt;0,'1C TSsoustraitance'!$A417,"")</f>
        <v/>
      </c>
      <c r="B700" s="530"/>
      <c r="C700" s="513" t="str">
        <f>IF('1C TSsoustraitance'!$A417&lt;&gt;0,'1C TSsoustraitance'!$B417,"")</f>
        <v/>
      </c>
      <c r="D700" s="513" t="str">
        <f>IF('1C TSsoustraitance'!$A417&lt;&gt;0,'1C TSsoustraitance'!$C417,"")</f>
        <v/>
      </c>
      <c r="E700" s="684"/>
      <c r="F700" s="685"/>
      <c r="G700" s="666">
        <f>'1C TSsoustraitance'!$D417</f>
        <v>0</v>
      </c>
      <c r="H700" s="533">
        <v>0.21</v>
      </c>
      <c r="I700" s="533">
        <v>1</v>
      </c>
      <c r="J700" s="534"/>
      <c r="K700" s="667">
        <f t="shared" si="155"/>
        <v>0</v>
      </c>
      <c r="L700" s="668">
        <f>IF(OR('1C TSsoustraitance'!$D417="",'1C TSsoustraitance'!$AP417=0),0,IF(AND('1C TSsoustraitance'!$D417&lt;&gt;"",$K$2="Pôle",'1C TSsoustraitance'!$E417="OUI"),(('1C TSsoustraitance'!$F417+'1C TSsoustraitance'!$G417+'1C TSsoustraitance'!$H417+'1C TSsoustraitance'!$I417+'1C TSsoustraitance'!$M417)/'1C TSsoustraitance'!$R417),IF(AND('1C TSsoustraitance'!$D417&lt;&gt;"",$K$2="Pôle",'1C TSsoustraitance'!$E417="NON"),(('1C TSsoustraitance'!$F417+'1C TSsoustraitance'!$G417+'1C TSsoustraitance'!$H417+'1C TSsoustraitance'!$I417+'1C TSsoustraitance'!$M417)/'1C TSsoustraitance'!$AP417),IF(AND('1C TSsoustraitance'!$D417&lt;&gt;"",$K$2&lt;&gt;"Pôle",'1C TSsoustraitance'!$E417="OUI"),(('1C TSsoustraitance'!$F417+'1C TSsoustraitance'!$G417+'1C TSsoustraitance'!$H417+'1C TSsoustraitance'!$I417+'1C TSsoustraitance'!$J417+'1C TSsoustraitance'!$K417+'1C TSsoustraitance'!$L417+'1C TSsoustraitance'!$M417+'1C TSsoustraitance'!$N417+'1C TSsoustraitance'!$O417+'1C TSsoustraitance'!$P417+'1C TSsoustraitance'!$Q417)/'1C TSsoustraitance'!$R417),IF(AND('1C TSsoustraitance'!$D417&lt;&gt;"",$K$2&lt;&gt;"Pôle",'1C TSsoustraitance'!$E417="NON"),(('1C TSsoustraitance'!$F417+'1C TSsoustraitance'!$G417+'1C TSsoustraitance'!$H417+'1C TSsoustraitance'!$I417+'1C TSsoustraitance'!$J417+'1C TSsoustraitance'!$K417+'1C TSsoustraitance'!$L417+'1C TSsoustraitance'!$M417+'1C TSsoustraitance'!$N417+'1C TSsoustraitance'!$O417+'1C TSsoustraitance'!$P417+'1C TSsoustraitance'!$Q417))/'1C TSsoustraitance'!$AP417)))))</f>
        <v>0</v>
      </c>
      <c r="M700" s="668">
        <f>IF(OR('1C TSsoustraitance'!$D417="",'1C TSsoustraitance'!AP$13=0),0,IF(AND('1C TSsoustraitance'!$D417&lt;&gt;"",$K$2="Pôle",'1C TSsoustraitance'!$E417="OUI"),(('1C TSsoustraitance'!$J417+'1C TSsoustraitance'!$K417+'1C TSsoustraitance'!$L417)/'1C TSsoustraitance'!$R417),IF(AND('1C TSsoustraitance'!$D417&lt;&gt;"",$K$2="Pôle",'1C TSsoustraitance'!$E417="NON"),(('1C TSsoustraitance'!$J417+'1C TSsoustraitance'!$K417+'1C TSsoustraitance'!$L417)/'1C TSsoustraitance'!$AP417),IF(AND('1C TSsoustraitance'!$D417&lt;&gt;"",$K$2&lt;&gt;"Pôle"),0))))</f>
        <v>0</v>
      </c>
      <c r="N700" s="668">
        <f t="shared" si="153"/>
        <v>0</v>
      </c>
      <c r="O700" s="669">
        <f>IF(OR('1C TSsoustraitance'!$D417="",'1C TSsoustraitance'!$E417="OUI",'1C TSsoustraitance'!$AP417=0),0,(('1C TSsoustraitance'!$S417)/'1C TSsoustraitance'!$AP417))</f>
        <v>0</v>
      </c>
      <c r="P700" s="669">
        <f>IF(OR('1C TSsoustraitance'!$D417="",'1C TSsoustraitance'!$E417="OUI",'1C TSsoustraitance'!$AP417=0),0,(('1C TSsoustraitance'!$T417)/'1C TSsoustraitance'!$AP417))</f>
        <v>0</v>
      </c>
      <c r="Q700" s="669">
        <f>IF(OR('1C TSsoustraitance'!$D417="",'1C TSsoustraitance'!$E417="OUI",'1C TSsoustraitance'!$AP417=0),0,(('1C TSsoustraitance'!$U417)/'1C TSsoustraitance'!$AP417))</f>
        <v>0</v>
      </c>
      <c r="R700" s="669">
        <f>IF(OR('1C TSsoustraitance'!$D417="",'1C TSsoustraitance'!$E417="OUI",'1C TSsoustraitance'!$AP417=0),0,(('1C TSsoustraitance'!$V417)/'1C TSsoustraitance'!$AP417))</f>
        <v>0</v>
      </c>
      <c r="S700" s="669">
        <f>IF(OR('1C TSsoustraitance'!$D417="",'1C TSsoustraitance'!$E417="OUI",'1C TSsoustraitance'!$AP417=0),0,(('1C TSsoustraitance'!$W417)/'1C TSsoustraitance'!$AP417))</f>
        <v>0</v>
      </c>
      <c r="T700" s="669">
        <f>IF(OR('1C TSsoustraitance'!$D417="",'1C TSsoustraitance'!$E417="OUI",'1C TSsoustraitance'!$AP417=0),0,(('1C TSsoustraitance'!$X417)/'1C TSsoustraitance'!$AP417))</f>
        <v>0</v>
      </c>
      <c r="U700" s="669">
        <f>IF(OR('1C TSsoustraitance'!$D417="",'1C TSsoustraitance'!$E417="OUI",'1C TSsoustraitance'!$AP417=0),0,(('1C TSsoustraitance'!$Y417)/'1C TSsoustraitance'!$AP417))</f>
        <v>0</v>
      </c>
      <c r="V700" s="669">
        <f>IF(OR('1C TSsoustraitance'!$D417="",'1C TSsoustraitance'!$E417="OUI",'1C TSsoustraitance'!$AP417=0),0,(('1C TSsoustraitance'!$Z417)/'1C TSsoustraitance'!$AP417))</f>
        <v>0</v>
      </c>
      <c r="W700" s="669">
        <f>IF(OR('1C TSsoustraitance'!$D417="",'1C TSsoustraitance'!$E417="OUI",'1C TSsoustraitance'!$AP417=0),0,(('1C TSsoustraitance'!$AA417)/'1C TSsoustraitance'!$AP417))</f>
        <v>0</v>
      </c>
      <c r="X700" s="669">
        <f>IF(OR('1C TSsoustraitance'!$D417="",'1C TSsoustraitance'!$E417="OUI",'1C TSsoustraitance'!$AP417=0),0,(('1C TSsoustraitance'!$AB417)/'1C TSsoustraitance'!$AP417))</f>
        <v>0</v>
      </c>
      <c r="Y700" s="669">
        <f>IF(OR('1C TSsoustraitance'!$D417="",'1C TSsoustraitance'!$E417="OUI",'1C TSsoustraitance'!$AP417=0),0,(('1C TSsoustraitance'!$AC417)/'1C TSsoustraitance'!$AP417))</f>
        <v>0</v>
      </c>
      <c r="Z700" s="669">
        <f>IF(OR('1C TSsoustraitance'!$D417="",'1C TSsoustraitance'!$E417="OUI",'1C TSsoustraitance'!$AP417=0),0,(('1C TSsoustraitance'!$AD417)/'1C TSsoustraitance'!$AP417))</f>
        <v>0</v>
      </c>
      <c r="AA700" s="669">
        <f>IF(OR('1C TSsoustraitance'!$D417="",'1C TSsoustraitance'!$E417="OUI",'1C TSsoustraitance'!$AP417=0),0,(('1C TSsoustraitance'!$AE417)/'1C TSsoustraitance'!$AP417))</f>
        <v>0</v>
      </c>
      <c r="AB700" s="669">
        <f>IF(OR('1C TSsoustraitance'!$D417="",'1C TSsoustraitance'!$E417="OUI",'1C TSsoustraitance'!$AP417=0),0,(('1C TSsoustraitance'!$AF417)/'1C TSsoustraitance'!$AP417))</f>
        <v>0</v>
      </c>
      <c r="AC700" s="669">
        <f>IF(OR('1C TSsoustraitance'!$D417="",'1C TSsoustraitance'!$E417="OUI",'1C TSsoustraitance'!$AP417=0),0,(('1C TSsoustraitance'!$AG417)/'1C TSsoustraitance'!$AP417))</f>
        <v>0</v>
      </c>
      <c r="AD700" s="669">
        <f>IF(OR('1C TSsoustraitance'!$D417="",'1C TSsoustraitance'!$E417="OUI",'1C TSsoustraitance'!$AP417=0),0,(('1C TSsoustraitance'!$AH417)/'1C TSsoustraitance'!$AP417))</f>
        <v>0</v>
      </c>
      <c r="AE700" s="669">
        <f>IF(OR('1C TSsoustraitance'!$D417="",'1C TSsoustraitance'!$E417="OUI",'1C TSsoustraitance'!$AP417=0),0,(('1C TSsoustraitance'!$AI417)/'1C TSsoustraitance'!$AP417))</f>
        <v>0</v>
      </c>
      <c r="AF700" s="669">
        <f>IF(OR('1C TSsoustraitance'!$D417="",'1C TSsoustraitance'!$E417="OUI",'1C TSsoustraitance'!$AP417=0),0,(('1C TSsoustraitance'!$AJ417)/'1C TSsoustraitance'!$AP417))</f>
        <v>0</v>
      </c>
      <c r="AG700" s="669">
        <f>IF(OR('1C TSsoustraitance'!$D417="",'1C TSsoustraitance'!$E417="OUI",'1C TSsoustraitance'!$AP417=0),0,(('1C TSsoustraitance'!$AK417)/'1C TSsoustraitance'!$AP417))</f>
        <v>0</v>
      </c>
      <c r="AH700" s="669">
        <f>IF(OR('1C TSsoustraitance'!$D417="",'1C TSsoustraitance'!$E417="OUI",'1C TSsoustraitance'!$AP417=0),0,(('1C TSsoustraitance'!$AL417)/'1C TSsoustraitance'!$AP417))</f>
        <v>0</v>
      </c>
      <c r="AI700" s="669">
        <f>IF(OR('1C TSsoustraitance'!$D417="",'1C TSsoustraitance'!$E417="OUI",'1C TSsoustraitance'!$AP417=0),0,(('1C TSsoustraitance'!$AM417)/'1C TSsoustraitance'!$AP417))</f>
        <v>0</v>
      </c>
      <c r="AJ700" s="669">
        <f>IF(OR('1C TSsoustraitance'!$D417="",'1C TSsoustraitance'!$E417="OUI",'1C TSsoustraitance'!$AP417=0),0,(('1C TSsoustraitance'!$AN417)/'1C TSsoustraitance'!$AP417))</f>
        <v>0</v>
      </c>
      <c r="AK700" s="669">
        <f t="shared" si="156"/>
        <v>0</v>
      </c>
      <c r="AL700" s="668">
        <f t="shared" si="157"/>
        <v>0</v>
      </c>
      <c r="AM700" s="670">
        <f>IF(Tableau7[[#This Row],[N° pièce]]="",0,(Tableau7[[#This Row],[hors TVA]]+(Tableau7[[#This Row],[hors TVA]]*Tableau7[[#This Row],[Taux TVA]])-(Tableau7[[#This Row],[hors TVA]]*Tableau7[[#This Row],[Taux TVA]]*Tableau7[[#This Row],[Régime TVA: Récupération]]))*Tableau7[[#This Row],[Type 1]])</f>
        <v>0</v>
      </c>
      <c r="AN700" s="670">
        <f>IF(Tableau7[[#This Row],[N° pièce]]="",0,IF($K$2="pôle",((Tableau7[[#This Row],[hors TVA]]+(Tableau7[[#This Row],[hors TVA]]*Tableau7[[#This Row],[Taux TVA]])-(Tableau7[[#This Row],[hors TVA]]*Tableau7[[#This Row],[Taux TVA]]*Tableau7[[#This Row],[Régime TVA: Récupération]]))*Tableau7[[#This Row],[Type 2]]),0))</f>
        <v>0</v>
      </c>
      <c r="AO700" s="670">
        <f t="shared" si="159"/>
        <v>0</v>
      </c>
      <c r="AP700" s="255">
        <f t="shared" si="158"/>
        <v>0</v>
      </c>
      <c r="AQ700" s="506">
        <f t="shared" si="160"/>
        <v>0</v>
      </c>
      <c r="AR700" s="671"/>
      <c r="AS700" s="512"/>
      <c r="AT700" s="513" t="str">
        <f>IF(('1C TSsoustraitance'!AP417*FICHE!C$14&lt;J700),"Forfait limité à "&amp;FICHE!C$14&amp;"€/jour","")</f>
        <v/>
      </c>
      <c r="AU700" s="797"/>
      <c r="AV700" s="484"/>
      <c r="AW700" s="484"/>
      <c r="AX700" s="484"/>
      <c r="AY700" s="484"/>
      <c r="AZ700" s="484"/>
      <c r="BA700" s="4"/>
      <c r="BB700" s="4"/>
      <c r="BC700" s="4"/>
      <c r="BD700" s="4"/>
      <c r="BE700" s="4"/>
      <c r="BF700" s="4"/>
      <c r="BG700" s="4"/>
      <c r="BH700" s="4"/>
      <c r="BI700" s="4"/>
      <c r="BJ700" s="4"/>
      <c r="BK700" s="4"/>
      <c r="BL700" s="4"/>
      <c r="BM700" s="4"/>
      <c r="BN700" s="4"/>
      <c r="BO700" s="4"/>
      <c r="BP700" s="4"/>
      <c r="BQ700" s="4"/>
      <c r="BR700" s="4"/>
      <c r="BS700" s="4"/>
      <c r="BT700" s="4"/>
      <c r="BU700" s="4"/>
      <c r="BV700" s="4"/>
      <c r="BW700" s="4"/>
      <c r="BX700" s="4"/>
      <c r="BY700" s="4"/>
      <c r="BZ700" s="4"/>
      <c r="CA700" s="4"/>
      <c r="CB700" s="4"/>
      <c r="CC700" s="4"/>
      <c r="CD700" s="4"/>
      <c r="CE700" s="4"/>
      <c r="CF700" s="4"/>
      <c r="CG700" s="4"/>
      <c r="CH700" s="4"/>
      <c r="CI700" s="4"/>
      <c r="CJ700" s="4"/>
      <c r="CK700" s="4"/>
      <c r="CL700" s="4"/>
      <c r="CM700" s="4"/>
      <c r="CN700" s="4"/>
      <c r="CO700" s="4"/>
      <c r="CP700" s="4"/>
      <c r="CQ700" s="4"/>
      <c r="CR700" s="4"/>
      <c r="CS700" s="4"/>
      <c r="CT700" s="4"/>
      <c r="CU700" s="4"/>
      <c r="CV700" s="4"/>
      <c r="CW700" s="4"/>
      <c r="CX700" s="4"/>
      <c r="CY700" s="4"/>
      <c r="CZ700" s="4"/>
      <c r="DA700" s="4"/>
      <c r="DB700" s="4"/>
      <c r="DC700" s="4"/>
      <c r="DD700" s="4"/>
      <c r="DE700" s="4"/>
      <c r="DF700" s="4"/>
      <c r="DG700" s="4"/>
      <c r="DH700" s="4"/>
      <c r="DI700" s="4"/>
      <c r="DJ700" s="4"/>
      <c r="DK700" s="4"/>
      <c r="DL700" s="4"/>
      <c r="DM700" s="4"/>
      <c r="DN700" s="4"/>
      <c r="DO700" s="4"/>
      <c r="DP700" s="4"/>
      <c r="DQ700" s="4"/>
      <c r="DR700" s="4"/>
      <c r="DS700" s="4"/>
      <c r="DT700" s="4"/>
      <c r="DU700" s="4"/>
      <c r="DV700" s="4"/>
      <c r="DW700" s="4"/>
      <c r="DX700" s="4"/>
      <c r="DY700" s="4"/>
      <c r="DZ700" s="4"/>
      <c r="EA700" s="4"/>
      <c r="EB700" s="4"/>
      <c r="EC700" s="4"/>
      <c r="ED700" s="4"/>
      <c r="EE700" s="4"/>
      <c r="EF700" s="4"/>
      <c r="EG700" s="4"/>
      <c r="EH700" s="4"/>
      <c r="EI700" s="4"/>
      <c r="EJ700" s="4"/>
      <c r="EK700" s="4"/>
      <c r="EL700" s="4"/>
      <c r="EM700" s="4"/>
      <c r="EN700" s="4"/>
      <c r="EO700" s="4"/>
      <c r="EP700" s="4"/>
      <c r="EQ700" s="4"/>
      <c r="ER700" s="4"/>
      <c r="ES700" s="4"/>
      <c r="ET700" s="4"/>
      <c r="EU700" s="4"/>
      <c r="EV700" s="4"/>
      <c r="EW700" s="4"/>
      <c r="EX700" s="4"/>
      <c r="EY700" s="4"/>
      <c r="EZ700" s="4"/>
      <c r="FA700" s="4"/>
      <c r="FB700" s="4"/>
      <c r="FC700" s="4"/>
      <c r="FD700" s="4"/>
      <c r="FE700" s="4"/>
      <c r="FF700" s="4"/>
      <c r="FG700" s="4"/>
      <c r="FH700" s="4"/>
      <c r="FI700" s="4"/>
      <c r="FJ700" s="4"/>
      <c r="FK700" s="4"/>
      <c r="FL700" s="4"/>
      <c r="FM700" s="4"/>
      <c r="FN700" s="4"/>
      <c r="FO700" s="4"/>
      <c r="FP700" s="4"/>
      <c r="FQ700" s="4"/>
      <c r="FR700" s="4"/>
      <c r="FS700" s="4"/>
      <c r="FT700" s="4"/>
      <c r="FU700" s="4"/>
      <c r="FV700" s="4"/>
      <c r="FW700" s="4"/>
      <c r="FX700" s="4"/>
      <c r="FY700" s="4"/>
      <c r="FZ700" s="4"/>
      <c r="GA700" s="4"/>
      <c r="GB700" s="4"/>
      <c r="GC700" s="4"/>
      <c r="GD700" s="4"/>
      <c r="GE700" s="4"/>
      <c r="GF700" s="4"/>
      <c r="GG700" s="4"/>
      <c r="GH700" s="4"/>
      <c r="GI700" s="4"/>
      <c r="GJ700" s="4"/>
      <c r="GK700" s="4"/>
      <c r="GL700" s="4"/>
      <c r="GM700" s="4"/>
      <c r="GN700" s="4"/>
      <c r="GO700" s="4"/>
      <c r="GP700" s="4"/>
      <c r="GQ700" s="4"/>
      <c r="GR700" s="4"/>
      <c r="GS700" s="4"/>
      <c r="GT700" s="4"/>
      <c r="GU700" s="4"/>
      <c r="GV700" s="4"/>
      <c r="GW700" s="4"/>
      <c r="GX700" s="4"/>
      <c r="GY700" s="4"/>
      <c r="GZ700" s="4"/>
      <c r="HA700" s="4"/>
      <c r="HB700" s="4"/>
      <c r="HC700" s="4"/>
    </row>
    <row r="701" spans="1:211" s="380" customFormat="1" ht="13.9" customHeight="1">
      <c r="A701" s="828" t="str">
        <f>IF('1C TSsoustraitance'!$A418&lt;&gt;0,'1C TSsoustraitance'!$A418,"")</f>
        <v/>
      </c>
      <c r="B701" s="530"/>
      <c r="C701" s="513" t="str">
        <f>IF('1C TSsoustraitance'!$A418&lt;&gt;0,'1C TSsoustraitance'!$B418,"")</f>
        <v/>
      </c>
      <c r="D701" s="513" t="str">
        <f>IF('1C TSsoustraitance'!$A418&lt;&gt;0,'1C TSsoustraitance'!$C418,"")</f>
        <v/>
      </c>
      <c r="E701" s="684"/>
      <c r="F701" s="685"/>
      <c r="G701" s="666">
        <f>'1C TSsoustraitance'!$D418</f>
        <v>0</v>
      </c>
      <c r="H701" s="533">
        <v>0.21</v>
      </c>
      <c r="I701" s="533">
        <v>1</v>
      </c>
      <c r="J701" s="534"/>
      <c r="K701" s="667">
        <f t="shared" si="155"/>
        <v>0</v>
      </c>
      <c r="L701" s="668">
        <f>IF(OR('1C TSsoustraitance'!$D418="",'1C TSsoustraitance'!$AP418=0),0,IF(AND('1C TSsoustraitance'!$D418&lt;&gt;"",$K$2="Pôle",'1C TSsoustraitance'!$E418="OUI"),(('1C TSsoustraitance'!$F418+'1C TSsoustraitance'!$G418+'1C TSsoustraitance'!$H418+'1C TSsoustraitance'!$I418+'1C TSsoustraitance'!$M418)/'1C TSsoustraitance'!$R418),IF(AND('1C TSsoustraitance'!$D418&lt;&gt;"",$K$2="Pôle",'1C TSsoustraitance'!$E418="NON"),(('1C TSsoustraitance'!$F418+'1C TSsoustraitance'!$G418+'1C TSsoustraitance'!$H418+'1C TSsoustraitance'!$I418+'1C TSsoustraitance'!$M418)/'1C TSsoustraitance'!$AP418),IF(AND('1C TSsoustraitance'!$D418&lt;&gt;"",$K$2&lt;&gt;"Pôle",'1C TSsoustraitance'!$E418="OUI"),(('1C TSsoustraitance'!$F418+'1C TSsoustraitance'!$G418+'1C TSsoustraitance'!$H418+'1C TSsoustraitance'!$I418+'1C TSsoustraitance'!$J418+'1C TSsoustraitance'!$K418+'1C TSsoustraitance'!$L418+'1C TSsoustraitance'!$M418+'1C TSsoustraitance'!$N418+'1C TSsoustraitance'!$O418+'1C TSsoustraitance'!$P418+'1C TSsoustraitance'!$Q418)/'1C TSsoustraitance'!$R418),IF(AND('1C TSsoustraitance'!$D418&lt;&gt;"",$K$2&lt;&gt;"Pôle",'1C TSsoustraitance'!$E418="NON"),(('1C TSsoustraitance'!$F418+'1C TSsoustraitance'!$G418+'1C TSsoustraitance'!$H418+'1C TSsoustraitance'!$I418+'1C TSsoustraitance'!$J418+'1C TSsoustraitance'!$K418+'1C TSsoustraitance'!$L418+'1C TSsoustraitance'!$M418+'1C TSsoustraitance'!$N418+'1C TSsoustraitance'!$O418+'1C TSsoustraitance'!$P418+'1C TSsoustraitance'!$Q418))/'1C TSsoustraitance'!$AP418)))))</f>
        <v>0</v>
      </c>
      <c r="M701" s="668">
        <f>IF(OR('1C TSsoustraitance'!$D418="",'1C TSsoustraitance'!AP$13=0),0,IF(AND('1C TSsoustraitance'!$D418&lt;&gt;"",$K$2="Pôle",'1C TSsoustraitance'!$E418="OUI"),(('1C TSsoustraitance'!$J418+'1C TSsoustraitance'!$K418+'1C TSsoustraitance'!$L418)/'1C TSsoustraitance'!$R418),IF(AND('1C TSsoustraitance'!$D418&lt;&gt;"",$K$2="Pôle",'1C TSsoustraitance'!$E418="NON"),(('1C TSsoustraitance'!$J418+'1C TSsoustraitance'!$K418+'1C TSsoustraitance'!$L418)/'1C TSsoustraitance'!$AP418),IF(AND('1C TSsoustraitance'!$D418&lt;&gt;"",$K$2&lt;&gt;"Pôle"),0))))</f>
        <v>0</v>
      </c>
      <c r="N701" s="668">
        <f t="shared" si="153"/>
        <v>0</v>
      </c>
      <c r="O701" s="669">
        <f>IF(OR('1C TSsoustraitance'!$D418="",'1C TSsoustraitance'!$E418="OUI",'1C TSsoustraitance'!$AP418=0),0,(('1C TSsoustraitance'!$S418)/'1C TSsoustraitance'!$AP418))</f>
        <v>0</v>
      </c>
      <c r="P701" s="669">
        <f>IF(OR('1C TSsoustraitance'!$D418="",'1C TSsoustraitance'!$E418="OUI",'1C TSsoustraitance'!$AP418=0),0,(('1C TSsoustraitance'!$T418)/'1C TSsoustraitance'!$AP418))</f>
        <v>0</v>
      </c>
      <c r="Q701" s="669">
        <f>IF(OR('1C TSsoustraitance'!$D418="",'1C TSsoustraitance'!$E418="OUI",'1C TSsoustraitance'!$AP418=0),0,(('1C TSsoustraitance'!$U418)/'1C TSsoustraitance'!$AP418))</f>
        <v>0</v>
      </c>
      <c r="R701" s="669">
        <f>IF(OR('1C TSsoustraitance'!$D418="",'1C TSsoustraitance'!$E418="OUI",'1C TSsoustraitance'!$AP418=0),0,(('1C TSsoustraitance'!$V418)/'1C TSsoustraitance'!$AP418))</f>
        <v>0</v>
      </c>
      <c r="S701" s="669">
        <f>IF(OR('1C TSsoustraitance'!$D418="",'1C TSsoustraitance'!$E418="OUI",'1C TSsoustraitance'!$AP418=0),0,(('1C TSsoustraitance'!$W418)/'1C TSsoustraitance'!$AP418))</f>
        <v>0</v>
      </c>
      <c r="T701" s="669">
        <f>IF(OR('1C TSsoustraitance'!$D418="",'1C TSsoustraitance'!$E418="OUI",'1C TSsoustraitance'!$AP418=0),0,(('1C TSsoustraitance'!$X418)/'1C TSsoustraitance'!$AP418))</f>
        <v>0</v>
      </c>
      <c r="U701" s="669">
        <f>IF(OR('1C TSsoustraitance'!$D418="",'1C TSsoustraitance'!$E418="OUI",'1C TSsoustraitance'!$AP418=0),0,(('1C TSsoustraitance'!$Y418)/'1C TSsoustraitance'!$AP418))</f>
        <v>0</v>
      </c>
      <c r="V701" s="669">
        <f>IF(OR('1C TSsoustraitance'!$D418="",'1C TSsoustraitance'!$E418="OUI",'1C TSsoustraitance'!$AP418=0),0,(('1C TSsoustraitance'!$Z418)/'1C TSsoustraitance'!$AP418))</f>
        <v>0</v>
      </c>
      <c r="W701" s="669">
        <f>IF(OR('1C TSsoustraitance'!$D418="",'1C TSsoustraitance'!$E418="OUI",'1C TSsoustraitance'!$AP418=0),0,(('1C TSsoustraitance'!$AA418)/'1C TSsoustraitance'!$AP418))</f>
        <v>0</v>
      </c>
      <c r="X701" s="669">
        <f>IF(OR('1C TSsoustraitance'!$D418="",'1C TSsoustraitance'!$E418="OUI",'1C TSsoustraitance'!$AP418=0),0,(('1C TSsoustraitance'!$AB418)/'1C TSsoustraitance'!$AP418))</f>
        <v>0</v>
      </c>
      <c r="Y701" s="669">
        <f>IF(OR('1C TSsoustraitance'!$D418="",'1C TSsoustraitance'!$E418="OUI",'1C TSsoustraitance'!$AP418=0),0,(('1C TSsoustraitance'!$AC418)/'1C TSsoustraitance'!$AP418))</f>
        <v>0</v>
      </c>
      <c r="Z701" s="669">
        <f>IF(OR('1C TSsoustraitance'!$D418="",'1C TSsoustraitance'!$E418="OUI",'1C TSsoustraitance'!$AP418=0),0,(('1C TSsoustraitance'!$AD418)/'1C TSsoustraitance'!$AP418))</f>
        <v>0</v>
      </c>
      <c r="AA701" s="669">
        <f>IF(OR('1C TSsoustraitance'!$D418="",'1C TSsoustraitance'!$E418="OUI",'1C TSsoustraitance'!$AP418=0),0,(('1C TSsoustraitance'!$AE418)/'1C TSsoustraitance'!$AP418))</f>
        <v>0</v>
      </c>
      <c r="AB701" s="669">
        <f>IF(OR('1C TSsoustraitance'!$D418="",'1C TSsoustraitance'!$E418="OUI",'1C TSsoustraitance'!$AP418=0),0,(('1C TSsoustraitance'!$AF418)/'1C TSsoustraitance'!$AP418))</f>
        <v>0</v>
      </c>
      <c r="AC701" s="669">
        <f>IF(OR('1C TSsoustraitance'!$D418="",'1C TSsoustraitance'!$E418="OUI",'1C TSsoustraitance'!$AP418=0),0,(('1C TSsoustraitance'!$AG418)/'1C TSsoustraitance'!$AP418))</f>
        <v>0</v>
      </c>
      <c r="AD701" s="669">
        <f>IF(OR('1C TSsoustraitance'!$D418="",'1C TSsoustraitance'!$E418="OUI",'1C TSsoustraitance'!$AP418=0),0,(('1C TSsoustraitance'!$AH418)/'1C TSsoustraitance'!$AP418))</f>
        <v>0</v>
      </c>
      <c r="AE701" s="669">
        <f>IF(OR('1C TSsoustraitance'!$D418="",'1C TSsoustraitance'!$E418="OUI",'1C TSsoustraitance'!$AP418=0),0,(('1C TSsoustraitance'!$AI418)/'1C TSsoustraitance'!$AP418))</f>
        <v>0</v>
      </c>
      <c r="AF701" s="669">
        <f>IF(OR('1C TSsoustraitance'!$D418="",'1C TSsoustraitance'!$E418="OUI",'1C TSsoustraitance'!$AP418=0),0,(('1C TSsoustraitance'!$AJ418)/'1C TSsoustraitance'!$AP418))</f>
        <v>0</v>
      </c>
      <c r="AG701" s="669">
        <f>IF(OR('1C TSsoustraitance'!$D418="",'1C TSsoustraitance'!$E418="OUI",'1C TSsoustraitance'!$AP418=0),0,(('1C TSsoustraitance'!$AK418)/'1C TSsoustraitance'!$AP418))</f>
        <v>0</v>
      </c>
      <c r="AH701" s="669">
        <f>IF(OR('1C TSsoustraitance'!$D418="",'1C TSsoustraitance'!$E418="OUI",'1C TSsoustraitance'!$AP418=0),0,(('1C TSsoustraitance'!$AL418)/'1C TSsoustraitance'!$AP418))</f>
        <v>0</v>
      </c>
      <c r="AI701" s="669">
        <f>IF(OR('1C TSsoustraitance'!$D418="",'1C TSsoustraitance'!$E418="OUI",'1C TSsoustraitance'!$AP418=0),0,(('1C TSsoustraitance'!$AM418)/'1C TSsoustraitance'!$AP418))</f>
        <v>0</v>
      </c>
      <c r="AJ701" s="669">
        <f>IF(OR('1C TSsoustraitance'!$D418="",'1C TSsoustraitance'!$E418="OUI",'1C TSsoustraitance'!$AP418=0),0,(('1C TSsoustraitance'!$AN418)/'1C TSsoustraitance'!$AP418))</f>
        <v>0</v>
      </c>
      <c r="AK701" s="669">
        <f t="shared" si="156"/>
        <v>0</v>
      </c>
      <c r="AL701" s="668">
        <f t="shared" si="157"/>
        <v>0</v>
      </c>
      <c r="AM701" s="670">
        <f>IF(Tableau7[[#This Row],[N° pièce]]="",0,(Tableau7[[#This Row],[hors TVA]]+(Tableau7[[#This Row],[hors TVA]]*Tableau7[[#This Row],[Taux TVA]])-(Tableau7[[#This Row],[hors TVA]]*Tableau7[[#This Row],[Taux TVA]]*Tableau7[[#This Row],[Régime TVA: Récupération]]))*Tableau7[[#This Row],[Type 1]])</f>
        <v>0</v>
      </c>
      <c r="AN701" s="670">
        <f>IF(Tableau7[[#This Row],[N° pièce]]="",0,IF($K$2="pôle",((Tableau7[[#This Row],[hors TVA]]+(Tableau7[[#This Row],[hors TVA]]*Tableau7[[#This Row],[Taux TVA]])-(Tableau7[[#This Row],[hors TVA]]*Tableau7[[#This Row],[Taux TVA]]*Tableau7[[#This Row],[Régime TVA: Récupération]]))*Tableau7[[#This Row],[Type 2]]),0))</f>
        <v>0</v>
      </c>
      <c r="AO701" s="670">
        <f t="shared" si="159"/>
        <v>0</v>
      </c>
      <c r="AP701" s="255">
        <f t="shared" si="158"/>
        <v>0</v>
      </c>
      <c r="AQ701" s="506">
        <f t="shared" si="160"/>
        <v>0</v>
      </c>
      <c r="AR701" s="671"/>
      <c r="AS701" s="512"/>
      <c r="AT701" s="513" t="str">
        <f>IF(('1C TSsoustraitance'!AP418*FICHE!C$14&lt;J701),"Forfait limité à "&amp;FICHE!C$14&amp;"€/jour","")</f>
        <v/>
      </c>
      <c r="AU701" s="797"/>
      <c r="AV701" s="484"/>
      <c r="AW701" s="484"/>
      <c r="AX701" s="484"/>
      <c r="AY701" s="484"/>
      <c r="AZ701" s="484"/>
      <c r="BA701" s="4"/>
      <c r="BB701" s="4"/>
      <c r="BC701" s="4"/>
      <c r="BD701" s="4"/>
      <c r="BE701" s="4"/>
      <c r="BF701" s="4"/>
      <c r="BG701" s="4"/>
      <c r="BH701" s="4"/>
      <c r="BI701" s="4"/>
      <c r="BJ701" s="4"/>
      <c r="BK701" s="4"/>
      <c r="BL701" s="4"/>
      <c r="BM701" s="4"/>
      <c r="BN701" s="4"/>
      <c r="BO701" s="4"/>
      <c r="BP701" s="4"/>
      <c r="BQ701" s="4"/>
      <c r="BR701" s="4"/>
      <c r="BS701" s="4"/>
      <c r="BT701" s="4"/>
      <c r="BU701" s="4"/>
      <c r="BV701" s="4"/>
      <c r="BW701" s="4"/>
      <c r="BX701" s="4"/>
      <c r="BY701" s="4"/>
      <c r="BZ701" s="4"/>
      <c r="CA701" s="4"/>
      <c r="CB701" s="4"/>
      <c r="CC701" s="4"/>
      <c r="CD701" s="4"/>
      <c r="CE701" s="4"/>
      <c r="CF701" s="4"/>
      <c r="CG701" s="4"/>
      <c r="CH701" s="4"/>
      <c r="CI701" s="4"/>
      <c r="CJ701" s="4"/>
      <c r="CK701" s="4"/>
      <c r="CL701" s="4"/>
      <c r="CM701" s="4"/>
      <c r="CN701" s="4"/>
      <c r="CO701" s="4"/>
      <c r="CP701" s="4"/>
      <c r="CQ701" s="4"/>
      <c r="CR701" s="4"/>
      <c r="CS701" s="4"/>
      <c r="CT701" s="4"/>
      <c r="CU701" s="4"/>
      <c r="CV701" s="4"/>
      <c r="CW701" s="4"/>
      <c r="CX701" s="4"/>
      <c r="CY701" s="4"/>
      <c r="CZ701" s="4"/>
      <c r="DA701" s="4"/>
      <c r="DB701" s="4"/>
      <c r="DC701" s="4"/>
      <c r="DD701" s="4"/>
      <c r="DE701" s="4"/>
      <c r="DF701" s="4"/>
      <c r="DG701" s="4"/>
      <c r="DH701" s="4"/>
      <c r="DI701" s="4"/>
      <c r="DJ701" s="4"/>
      <c r="DK701" s="4"/>
      <c r="DL701" s="4"/>
      <c r="DM701" s="4"/>
      <c r="DN701" s="4"/>
      <c r="DO701" s="4"/>
      <c r="DP701" s="4"/>
      <c r="DQ701" s="4"/>
      <c r="DR701" s="4"/>
      <c r="DS701" s="4"/>
      <c r="DT701" s="4"/>
      <c r="DU701" s="4"/>
      <c r="DV701" s="4"/>
      <c r="DW701" s="4"/>
      <c r="DX701" s="4"/>
      <c r="DY701" s="4"/>
      <c r="DZ701" s="4"/>
      <c r="EA701" s="4"/>
      <c r="EB701" s="4"/>
      <c r="EC701" s="4"/>
      <c r="ED701" s="4"/>
      <c r="EE701" s="4"/>
      <c r="EF701" s="4"/>
      <c r="EG701" s="4"/>
      <c r="EH701" s="4"/>
      <c r="EI701" s="4"/>
      <c r="EJ701" s="4"/>
      <c r="EK701" s="4"/>
      <c r="EL701" s="4"/>
      <c r="EM701" s="4"/>
      <c r="EN701" s="4"/>
      <c r="EO701" s="4"/>
      <c r="EP701" s="4"/>
      <c r="EQ701" s="4"/>
      <c r="ER701" s="4"/>
      <c r="ES701" s="4"/>
      <c r="ET701" s="4"/>
      <c r="EU701" s="4"/>
      <c r="EV701" s="4"/>
      <c r="EW701" s="4"/>
      <c r="EX701" s="4"/>
      <c r="EY701" s="4"/>
      <c r="EZ701" s="4"/>
      <c r="FA701" s="4"/>
      <c r="FB701" s="4"/>
      <c r="FC701" s="4"/>
      <c r="FD701" s="4"/>
      <c r="FE701" s="4"/>
      <c r="FF701" s="4"/>
      <c r="FG701" s="4"/>
      <c r="FH701" s="4"/>
      <c r="FI701" s="4"/>
      <c r="FJ701" s="4"/>
      <c r="FK701" s="4"/>
      <c r="FL701" s="4"/>
      <c r="FM701" s="4"/>
      <c r="FN701" s="4"/>
      <c r="FO701" s="4"/>
      <c r="FP701" s="4"/>
      <c r="FQ701" s="4"/>
      <c r="FR701" s="4"/>
      <c r="FS701" s="4"/>
      <c r="FT701" s="4"/>
      <c r="FU701" s="4"/>
      <c r="FV701" s="4"/>
      <c r="FW701" s="4"/>
      <c r="FX701" s="4"/>
      <c r="FY701" s="4"/>
      <c r="FZ701" s="4"/>
      <c r="GA701" s="4"/>
      <c r="GB701" s="4"/>
      <c r="GC701" s="4"/>
      <c r="GD701" s="4"/>
      <c r="GE701" s="4"/>
      <c r="GF701" s="4"/>
      <c r="GG701" s="4"/>
      <c r="GH701" s="4"/>
      <c r="GI701" s="4"/>
      <c r="GJ701" s="4"/>
      <c r="GK701" s="4"/>
      <c r="GL701" s="4"/>
      <c r="GM701" s="4"/>
      <c r="GN701" s="4"/>
      <c r="GO701" s="4"/>
      <c r="GP701" s="4"/>
      <c r="GQ701" s="4"/>
      <c r="GR701" s="4"/>
      <c r="GS701" s="4"/>
      <c r="GT701" s="4"/>
      <c r="GU701" s="4"/>
      <c r="GV701" s="4"/>
      <c r="GW701" s="4"/>
      <c r="GX701" s="4"/>
      <c r="GY701" s="4"/>
      <c r="GZ701" s="4"/>
      <c r="HA701" s="4"/>
      <c r="HB701" s="4"/>
      <c r="HC701" s="4"/>
    </row>
    <row r="702" spans="1:211" s="380" customFormat="1" ht="13.9" customHeight="1">
      <c r="A702" s="828" t="str">
        <f>IF('1C TSsoustraitance'!$A419&lt;&gt;0,'1C TSsoustraitance'!$A419,"")</f>
        <v/>
      </c>
      <c r="B702" s="530"/>
      <c r="C702" s="513" t="str">
        <f>IF('1C TSsoustraitance'!$A419&lt;&gt;0,'1C TSsoustraitance'!$B419,"")</f>
        <v/>
      </c>
      <c r="D702" s="513" t="str">
        <f>IF('1C TSsoustraitance'!$A419&lt;&gt;0,'1C TSsoustraitance'!$C419,"")</f>
        <v/>
      </c>
      <c r="E702" s="684"/>
      <c r="F702" s="685"/>
      <c r="G702" s="666">
        <f>'1C TSsoustraitance'!$D419</f>
        <v>0</v>
      </c>
      <c r="H702" s="533">
        <v>0.21</v>
      </c>
      <c r="I702" s="533">
        <v>1</v>
      </c>
      <c r="J702" s="534"/>
      <c r="K702" s="667">
        <f t="shared" si="155"/>
        <v>0</v>
      </c>
      <c r="L702" s="668">
        <f>IF(OR('1C TSsoustraitance'!$D419="",'1C TSsoustraitance'!$AP419=0),0,IF(AND('1C TSsoustraitance'!$D419&lt;&gt;"",$K$2="Pôle",'1C TSsoustraitance'!$E419="OUI"),(('1C TSsoustraitance'!$F419+'1C TSsoustraitance'!$G419+'1C TSsoustraitance'!$H419+'1C TSsoustraitance'!$I419+'1C TSsoustraitance'!$M419)/'1C TSsoustraitance'!$R419),IF(AND('1C TSsoustraitance'!$D419&lt;&gt;"",$K$2="Pôle",'1C TSsoustraitance'!$E419="NON"),(('1C TSsoustraitance'!$F419+'1C TSsoustraitance'!$G419+'1C TSsoustraitance'!$H419+'1C TSsoustraitance'!$I419+'1C TSsoustraitance'!$M419)/'1C TSsoustraitance'!$AP419),IF(AND('1C TSsoustraitance'!$D419&lt;&gt;"",$K$2&lt;&gt;"Pôle",'1C TSsoustraitance'!$E419="OUI"),(('1C TSsoustraitance'!$F419+'1C TSsoustraitance'!$G419+'1C TSsoustraitance'!$H419+'1C TSsoustraitance'!$I419+'1C TSsoustraitance'!$J419+'1C TSsoustraitance'!$K419+'1C TSsoustraitance'!$L419+'1C TSsoustraitance'!$M419+'1C TSsoustraitance'!$N419+'1C TSsoustraitance'!$O419+'1C TSsoustraitance'!$P419+'1C TSsoustraitance'!$Q419)/'1C TSsoustraitance'!$R419),IF(AND('1C TSsoustraitance'!$D419&lt;&gt;"",$K$2&lt;&gt;"Pôle",'1C TSsoustraitance'!$E419="NON"),(('1C TSsoustraitance'!$F419+'1C TSsoustraitance'!$G419+'1C TSsoustraitance'!$H419+'1C TSsoustraitance'!$I419+'1C TSsoustraitance'!$J419+'1C TSsoustraitance'!$K419+'1C TSsoustraitance'!$L419+'1C TSsoustraitance'!$M419+'1C TSsoustraitance'!$N419+'1C TSsoustraitance'!$O419+'1C TSsoustraitance'!$P419+'1C TSsoustraitance'!$Q419))/'1C TSsoustraitance'!$AP419)))))</f>
        <v>0</v>
      </c>
      <c r="M702" s="668">
        <f>IF(OR('1C TSsoustraitance'!$D419="",'1C TSsoustraitance'!AP$13=0),0,IF(AND('1C TSsoustraitance'!$D419&lt;&gt;"",$K$2="Pôle",'1C TSsoustraitance'!$E419="OUI"),(('1C TSsoustraitance'!$J419+'1C TSsoustraitance'!$K419+'1C TSsoustraitance'!$L419)/'1C TSsoustraitance'!$R419),IF(AND('1C TSsoustraitance'!$D419&lt;&gt;"",$K$2="Pôle",'1C TSsoustraitance'!$E419="NON"),(('1C TSsoustraitance'!$J419+'1C TSsoustraitance'!$K419+'1C TSsoustraitance'!$L419)/'1C TSsoustraitance'!$AP419),IF(AND('1C TSsoustraitance'!$D419&lt;&gt;"",$K$2&lt;&gt;"Pôle"),0))))</f>
        <v>0</v>
      </c>
      <c r="N702" s="668">
        <f t="shared" si="153"/>
        <v>0</v>
      </c>
      <c r="O702" s="669">
        <f>IF(OR('1C TSsoustraitance'!$D419="",'1C TSsoustraitance'!$E419="OUI",'1C TSsoustraitance'!$AP419=0),0,(('1C TSsoustraitance'!$S419)/'1C TSsoustraitance'!$AP419))</f>
        <v>0</v>
      </c>
      <c r="P702" s="669">
        <f>IF(OR('1C TSsoustraitance'!$D419="",'1C TSsoustraitance'!$E419="OUI",'1C TSsoustraitance'!$AP419=0),0,(('1C TSsoustraitance'!$T419)/'1C TSsoustraitance'!$AP419))</f>
        <v>0</v>
      </c>
      <c r="Q702" s="669">
        <f>IF(OR('1C TSsoustraitance'!$D419="",'1C TSsoustraitance'!$E419="OUI",'1C TSsoustraitance'!$AP419=0),0,(('1C TSsoustraitance'!$U419)/'1C TSsoustraitance'!$AP419))</f>
        <v>0</v>
      </c>
      <c r="R702" s="669">
        <f>IF(OR('1C TSsoustraitance'!$D419="",'1C TSsoustraitance'!$E419="OUI",'1C TSsoustraitance'!$AP419=0),0,(('1C TSsoustraitance'!$V419)/'1C TSsoustraitance'!$AP419))</f>
        <v>0</v>
      </c>
      <c r="S702" s="669">
        <f>IF(OR('1C TSsoustraitance'!$D419="",'1C TSsoustraitance'!$E419="OUI",'1C TSsoustraitance'!$AP419=0),0,(('1C TSsoustraitance'!$W419)/'1C TSsoustraitance'!$AP419))</f>
        <v>0</v>
      </c>
      <c r="T702" s="669">
        <f>IF(OR('1C TSsoustraitance'!$D419="",'1C TSsoustraitance'!$E419="OUI",'1C TSsoustraitance'!$AP419=0),0,(('1C TSsoustraitance'!$X419)/'1C TSsoustraitance'!$AP419))</f>
        <v>0</v>
      </c>
      <c r="U702" s="669">
        <f>IF(OR('1C TSsoustraitance'!$D419="",'1C TSsoustraitance'!$E419="OUI",'1C TSsoustraitance'!$AP419=0),0,(('1C TSsoustraitance'!$Y419)/'1C TSsoustraitance'!$AP419))</f>
        <v>0</v>
      </c>
      <c r="V702" s="669">
        <f>IF(OR('1C TSsoustraitance'!$D419="",'1C TSsoustraitance'!$E419="OUI",'1C TSsoustraitance'!$AP419=0),0,(('1C TSsoustraitance'!$Z419)/'1C TSsoustraitance'!$AP419))</f>
        <v>0</v>
      </c>
      <c r="W702" s="669">
        <f>IF(OR('1C TSsoustraitance'!$D419="",'1C TSsoustraitance'!$E419="OUI",'1C TSsoustraitance'!$AP419=0),0,(('1C TSsoustraitance'!$AA419)/'1C TSsoustraitance'!$AP419))</f>
        <v>0</v>
      </c>
      <c r="X702" s="669">
        <f>IF(OR('1C TSsoustraitance'!$D419="",'1C TSsoustraitance'!$E419="OUI",'1C TSsoustraitance'!$AP419=0),0,(('1C TSsoustraitance'!$AB419)/'1C TSsoustraitance'!$AP419))</f>
        <v>0</v>
      </c>
      <c r="Y702" s="669">
        <f>IF(OR('1C TSsoustraitance'!$D419="",'1C TSsoustraitance'!$E419="OUI",'1C TSsoustraitance'!$AP419=0),0,(('1C TSsoustraitance'!$AC419)/'1C TSsoustraitance'!$AP419))</f>
        <v>0</v>
      </c>
      <c r="Z702" s="669">
        <f>IF(OR('1C TSsoustraitance'!$D419="",'1C TSsoustraitance'!$E419="OUI",'1C TSsoustraitance'!$AP419=0),0,(('1C TSsoustraitance'!$AD419)/'1C TSsoustraitance'!$AP419))</f>
        <v>0</v>
      </c>
      <c r="AA702" s="669">
        <f>IF(OR('1C TSsoustraitance'!$D419="",'1C TSsoustraitance'!$E419="OUI",'1C TSsoustraitance'!$AP419=0),0,(('1C TSsoustraitance'!$AE419)/'1C TSsoustraitance'!$AP419))</f>
        <v>0</v>
      </c>
      <c r="AB702" s="669">
        <f>IF(OR('1C TSsoustraitance'!$D419="",'1C TSsoustraitance'!$E419="OUI",'1C TSsoustraitance'!$AP419=0),0,(('1C TSsoustraitance'!$AF419)/'1C TSsoustraitance'!$AP419))</f>
        <v>0</v>
      </c>
      <c r="AC702" s="669">
        <f>IF(OR('1C TSsoustraitance'!$D419="",'1C TSsoustraitance'!$E419="OUI",'1C TSsoustraitance'!$AP419=0),0,(('1C TSsoustraitance'!$AG419)/'1C TSsoustraitance'!$AP419))</f>
        <v>0</v>
      </c>
      <c r="AD702" s="669">
        <f>IF(OR('1C TSsoustraitance'!$D419="",'1C TSsoustraitance'!$E419="OUI",'1C TSsoustraitance'!$AP419=0),0,(('1C TSsoustraitance'!$AH419)/'1C TSsoustraitance'!$AP419))</f>
        <v>0</v>
      </c>
      <c r="AE702" s="669">
        <f>IF(OR('1C TSsoustraitance'!$D419="",'1C TSsoustraitance'!$E419="OUI",'1C TSsoustraitance'!$AP419=0),0,(('1C TSsoustraitance'!$AI419)/'1C TSsoustraitance'!$AP419))</f>
        <v>0</v>
      </c>
      <c r="AF702" s="669">
        <f>IF(OR('1C TSsoustraitance'!$D419="",'1C TSsoustraitance'!$E419="OUI",'1C TSsoustraitance'!$AP419=0),0,(('1C TSsoustraitance'!$AJ419)/'1C TSsoustraitance'!$AP419))</f>
        <v>0</v>
      </c>
      <c r="AG702" s="669">
        <f>IF(OR('1C TSsoustraitance'!$D419="",'1C TSsoustraitance'!$E419="OUI",'1C TSsoustraitance'!$AP419=0),0,(('1C TSsoustraitance'!$AK419)/'1C TSsoustraitance'!$AP419))</f>
        <v>0</v>
      </c>
      <c r="AH702" s="669">
        <f>IF(OR('1C TSsoustraitance'!$D419="",'1C TSsoustraitance'!$E419="OUI",'1C TSsoustraitance'!$AP419=0),0,(('1C TSsoustraitance'!$AL419)/'1C TSsoustraitance'!$AP419))</f>
        <v>0</v>
      </c>
      <c r="AI702" s="669">
        <f>IF(OR('1C TSsoustraitance'!$D419="",'1C TSsoustraitance'!$E419="OUI",'1C TSsoustraitance'!$AP419=0),0,(('1C TSsoustraitance'!$AM419)/'1C TSsoustraitance'!$AP419))</f>
        <v>0</v>
      </c>
      <c r="AJ702" s="669">
        <f>IF(OR('1C TSsoustraitance'!$D419="",'1C TSsoustraitance'!$E419="OUI",'1C TSsoustraitance'!$AP419=0),0,(('1C TSsoustraitance'!$AN419)/'1C TSsoustraitance'!$AP419))</f>
        <v>0</v>
      </c>
      <c r="AK702" s="669">
        <f t="shared" si="156"/>
        <v>0</v>
      </c>
      <c r="AL702" s="668">
        <f t="shared" si="157"/>
        <v>0</v>
      </c>
      <c r="AM702" s="670">
        <f>IF(Tableau7[[#This Row],[N° pièce]]="",0,(Tableau7[[#This Row],[hors TVA]]+(Tableau7[[#This Row],[hors TVA]]*Tableau7[[#This Row],[Taux TVA]])-(Tableau7[[#This Row],[hors TVA]]*Tableau7[[#This Row],[Taux TVA]]*Tableau7[[#This Row],[Régime TVA: Récupération]]))*Tableau7[[#This Row],[Type 1]])</f>
        <v>0</v>
      </c>
      <c r="AN702" s="670">
        <f>IF(Tableau7[[#This Row],[N° pièce]]="",0,IF($K$2="pôle",((Tableau7[[#This Row],[hors TVA]]+(Tableau7[[#This Row],[hors TVA]]*Tableau7[[#This Row],[Taux TVA]])-(Tableau7[[#This Row],[hors TVA]]*Tableau7[[#This Row],[Taux TVA]]*Tableau7[[#This Row],[Régime TVA: Récupération]]))*Tableau7[[#This Row],[Type 2]]),0))</f>
        <v>0</v>
      </c>
      <c r="AO702" s="670">
        <f t="shared" si="159"/>
        <v>0</v>
      </c>
      <c r="AP702" s="255">
        <f t="shared" si="158"/>
        <v>0</v>
      </c>
      <c r="AQ702" s="506">
        <f t="shared" si="160"/>
        <v>0</v>
      </c>
      <c r="AR702" s="671"/>
      <c r="AS702" s="512"/>
      <c r="AT702" s="513" t="str">
        <f>IF(('1C TSsoustraitance'!AP419*FICHE!C$14&lt;J702),"Forfait limité à "&amp;FICHE!C$14&amp;"€/jour","")</f>
        <v/>
      </c>
      <c r="AU702" s="797"/>
      <c r="AV702" s="484"/>
      <c r="AW702" s="484"/>
      <c r="AX702" s="484"/>
      <c r="AY702" s="484"/>
      <c r="AZ702" s="484"/>
      <c r="BA702" s="4"/>
      <c r="BB702" s="4"/>
      <c r="BC702" s="4"/>
      <c r="BD702" s="4"/>
      <c r="BE702" s="4"/>
      <c r="BF702" s="4"/>
      <c r="BG702" s="4"/>
      <c r="BH702" s="4"/>
      <c r="BI702" s="4"/>
      <c r="BJ702" s="4"/>
      <c r="BK702" s="4"/>
      <c r="BL702" s="4"/>
      <c r="BM702" s="4"/>
      <c r="BN702" s="4"/>
      <c r="BO702" s="4"/>
      <c r="BP702" s="4"/>
      <c r="BQ702" s="4"/>
      <c r="BR702" s="4"/>
      <c r="BS702" s="4"/>
      <c r="BT702" s="4"/>
      <c r="BU702" s="4"/>
      <c r="BV702" s="4"/>
      <c r="BW702" s="4"/>
      <c r="BX702" s="4"/>
      <c r="BY702" s="4"/>
      <c r="BZ702" s="4"/>
      <c r="CA702" s="4"/>
      <c r="CB702" s="4"/>
      <c r="CC702" s="4"/>
      <c r="CD702" s="4"/>
      <c r="CE702" s="4"/>
      <c r="CF702" s="4"/>
      <c r="CG702" s="4"/>
      <c r="CH702" s="4"/>
      <c r="CI702" s="4"/>
      <c r="CJ702" s="4"/>
      <c r="CK702" s="4"/>
      <c r="CL702" s="4"/>
      <c r="CM702" s="4"/>
      <c r="CN702" s="4"/>
      <c r="CO702" s="4"/>
      <c r="CP702" s="4"/>
      <c r="CQ702" s="4"/>
      <c r="CR702" s="4"/>
      <c r="CS702" s="4"/>
      <c r="CT702" s="4"/>
      <c r="CU702" s="4"/>
      <c r="CV702" s="4"/>
      <c r="CW702" s="4"/>
      <c r="CX702" s="4"/>
      <c r="CY702" s="4"/>
      <c r="CZ702" s="4"/>
      <c r="DA702" s="4"/>
      <c r="DB702" s="4"/>
      <c r="DC702" s="4"/>
      <c r="DD702" s="4"/>
      <c r="DE702" s="4"/>
      <c r="DF702" s="4"/>
      <c r="DG702" s="4"/>
      <c r="DH702" s="4"/>
      <c r="DI702" s="4"/>
      <c r="DJ702" s="4"/>
      <c r="DK702" s="4"/>
      <c r="DL702" s="4"/>
      <c r="DM702" s="4"/>
      <c r="DN702" s="4"/>
      <c r="DO702" s="4"/>
      <c r="DP702" s="4"/>
      <c r="DQ702" s="4"/>
      <c r="DR702" s="4"/>
      <c r="DS702" s="4"/>
      <c r="DT702" s="4"/>
      <c r="DU702" s="4"/>
      <c r="DV702" s="4"/>
      <c r="DW702" s="4"/>
      <c r="DX702" s="4"/>
      <c r="DY702" s="4"/>
      <c r="DZ702" s="4"/>
      <c r="EA702" s="4"/>
      <c r="EB702" s="4"/>
      <c r="EC702" s="4"/>
      <c r="ED702" s="4"/>
      <c r="EE702" s="4"/>
      <c r="EF702" s="4"/>
      <c r="EG702" s="4"/>
      <c r="EH702" s="4"/>
      <c r="EI702" s="4"/>
      <c r="EJ702" s="4"/>
      <c r="EK702" s="4"/>
      <c r="EL702" s="4"/>
      <c r="EM702" s="4"/>
      <c r="EN702" s="4"/>
      <c r="EO702" s="4"/>
      <c r="EP702" s="4"/>
      <c r="EQ702" s="4"/>
      <c r="ER702" s="4"/>
      <c r="ES702" s="4"/>
      <c r="ET702" s="4"/>
      <c r="EU702" s="4"/>
      <c r="EV702" s="4"/>
      <c r="EW702" s="4"/>
      <c r="EX702" s="4"/>
      <c r="EY702" s="4"/>
      <c r="EZ702" s="4"/>
      <c r="FA702" s="4"/>
      <c r="FB702" s="4"/>
      <c r="FC702" s="4"/>
      <c r="FD702" s="4"/>
      <c r="FE702" s="4"/>
      <c r="FF702" s="4"/>
      <c r="FG702" s="4"/>
      <c r="FH702" s="4"/>
      <c r="FI702" s="4"/>
      <c r="FJ702" s="4"/>
      <c r="FK702" s="4"/>
      <c r="FL702" s="4"/>
      <c r="FM702" s="4"/>
      <c r="FN702" s="4"/>
      <c r="FO702" s="4"/>
      <c r="FP702" s="4"/>
      <c r="FQ702" s="4"/>
      <c r="FR702" s="4"/>
      <c r="FS702" s="4"/>
      <c r="FT702" s="4"/>
      <c r="FU702" s="4"/>
      <c r="FV702" s="4"/>
      <c r="FW702" s="4"/>
      <c r="FX702" s="4"/>
      <c r="FY702" s="4"/>
      <c r="FZ702" s="4"/>
      <c r="GA702" s="4"/>
      <c r="GB702" s="4"/>
      <c r="GC702" s="4"/>
      <c r="GD702" s="4"/>
      <c r="GE702" s="4"/>
      <c r="GF702" s="4"/>
      <c r="GG702" s="4"/>
      <c r="GH702" s="4"/>
      <c r="GI702" s="4"/>
      <c r="GJ702" s="4"/>
      <c r="GK702" s="4"/>
      <c r="GL702" s="4"/>
      <c r="GM702" s="4"/>
      <c r="GN702" s="4"/>
      <c r="GO702" s="4"/>
      <c r="GP702" s="4"/>
      <c r="GQ702" s="4"/>
      <c r="GR702" s="4"/>
      <c r="GS702" s="4"/>
      <c r="GT702" s="4"/>
      <c r="GU702" s="4"/>
      <c r="GV702" s="4"/>
      <c r="GW702" s="4"/>
      <c r="GX702" s="4"/>
      <c r="GY702" s="4"/>
      <c r="GZ702" s="4"/>
      <c r="HA702" s="4"/>
      <c r="HB702" s="4"/>
      <c r="HC702" s="4"/>
    </row>
    <row r="703" spans="1:211" s="381" customFormat="1" ht="13.9" customHeight="1">
      <c r="A703" s="828" t="str">
        <f>IF('1C TSsoustraitance'!$A420&lt;&gt;0,'1C TSsoustraitance'!$A420,"")</f>
        <v/>
      </c>
      <c r="B703" s="530"/>
      <c r="C703" s="513" t="str">
        <f>IF('1C TSsoustraitance'!$A420&lt;&gt;0,'1C TSsoustraitance'!$B420,"")</f>
        <v/>
      </c>
      <c r="D703" s="513" t="str">
        <f>IF('1C TSsoustraitance'!$A420&lt;&gt;0,'1C TSsoustraitance'!$C420,"")</f>
        <v/>
      </c>
      <c r="E703" s="684"/>
      <c r="F703" s="685"/>
      <c r="G703" s="666">
        <f>'1C TSsoustraitance'!$D420</f>
        <v>0</v>
      </c>
      <c r="H703" s="533">
        <v>0.21</v>
      </c>
      <c r="I703" s="533">
        <v>1</v>
      </c>
      <c r="J703" s="534"/>
      <c r="K703" s="667">
        <f t="shared" si="155"/>
        <v>0</v>
      </c>
      <c r="L703" s="668">
        <f>IF(OR('1C TSsoustraitance'!$D420="",'1C TSsoustraitance'!$AP420=0),0,IF(AND('1C TSsoustraitance'!$D420&lt;&gt;"",$K$2="Pôle",'1C TSsoustraitance'!$E420="OUI"),(('1C TSsoustraitance'!$F420+'1C TSsoustraitance'!$G420+'1C TSsoustraitance'!$H420+'1C TSsoustraitance'!$I420+'1C TSsoustraitance'!$M420)/'1C TSsoustraitance'!$R420),IF(AND('1C TSsoustraitance'!$D420&lt;&gt;"",$K$2="Pôle",'1C TSsoustraitance'!$E420="NON"),(('1C TSsoustraitance'!$F420+'1C TSsoustraitance'!$G420+'1C TSsoustraitance'!$H420+'1C TSsoustraitance'!$I420+'1C TSsoustraitance'!$M420)/'1C TSsoustraitance'!$AP420),IF(AND('1C TSsoustraitance'!$D420&lt;&gt;"",$K$2&lt;&gt;"Pôle",'1C TSsoustraitance'!$E420="OUI"),(('1C TSsoustraitance'!$F420+'1C TSsoustraitance'!$G420+'1C TSsoustraitance'!$H420+'1C TSsoustraitance'!$I420+'1C TSsoustraitance'!$J420+'1C TSsoustraitance'!$K420+'1C TSsoustraitance'!$L420+'1C TSsoustraitance'!$M420+'1C TSsoustraitance'!$N420+'1C TSsoustraitance'!$O420+'1C TSsoustraitance'!$P420+'1C TSsoustraitance'!$Q420)/'1C TSsoustraitance'!$R420),IF(AND('1C TSsoustraitance'!$D420&lt;&gt;"",$K$2&lt;&gt;"Pôle",'1C TSsoustraitance'!$E420="NON"),(('1C TSsoustraitance'!$F420+'1C TSsoustraitance'!$G420+'1C TSsoustraitance'!$H420+'1C TSsoustraitance'!$I420+'1C TSsoustraitance'!$J420+'1C TSsoustraitance'!$K420+'1C TSsoustraitance'!$L420+'1C TSsoustraitance'!$M420+'1C TSsoustraitance'!$N420+'1C TSsoustraitance'!$O420+'1C TSsoustraitance'!$P420+'1C TSsoustraitance'!$Q420))/'1C TSsoustraitance'!$AP420)))))</f>
        <v>0</v>
      </c>
      <c r="M703" s="668">
        <f>IF(OR('1C TSsoustraitance'!$D420="",'1C TSsoustraitance'!AP$13=0),0,IF(AND('1C TSsoustraitance'!$D420&lt;&gt;"",$K$2="Pôle",'1C TSsoustraitance'!$E420="OUI"),(('1C TSsoustraitance'!$J420+'1C TSsoustraitance'!$K420+'1C TSsoustraitance'!$L420)/'1C TSsoustraitance'!$R420),IF(AND('1C TSsoustraitance'!$D420&lt;&gt;"",$K$2="Pôle",'1C TSsoustraitance'!$E420="NON"),(('1C TSsoustraitance'!$J420+'1C TSsoustraitance'!$K420+'1C TSsoustraitance'!$L420)/'1C TSsoustraitance'!$AP420),IF(AND('1C TSsoustraitance'!$D420&lt;&gt;"",$K$2&lt;&gt;"Pôle"),0))))</f>
        <v>0</v>
      </c>
      <c r="N703" s="668">
        <f t="shared" si="153"/>
        <v>0</v>
      </c>
      <c r="O703" s="669">
        <f>IF(OR('1C TSsoustraitance'!$D420="",'1C TSsoustraitance'!$E420="OUI",'1C TSsoustraitance'!$AP420=0),0,(('1C TSsoustraitance'!$S420)/'1C TSsoustraitance'!$AP420))</f>
        <v>0</v>
      </c>
      <c r="P703" s="669">
        <f>IF(OR('1C TSsoustraitance'!$D420="",'1C TSsoustraitance'!$E420="OUI",'1C TSsoustraitance'!$AP420=0),0,(('1C TSsoustraitance'!$T420)/'1C TSsoustraitance'!$AP420))</f>
        <v>0</v>
      </c>
      <c r="Q703" s="669">
        <f>IF(OR('1C TSsoustraitance'!$D420="",'1C TSsoustraitance'!$E420="OUI",'1C TSsoustraitance'!$AP420=0),0,(('1C TSsoustraitance'!$U420)/'1C TSsoustraitance'!$AP420))</f>
        <v>0</v>
      </c>
      <c r="R703" s="669">
        <f>IF(OR('1C TSsoustraitance'!$D420="",'1C TSsoustraitance'!$E420="OUI",'1C TSsoustraitance'!$AP420=0),0,(('1C TSsoustraitance'!$V420)/'1C TSsoustraitance'!$AP420))</f>
        <v>0</v>
      </c>
      <c r="S703" s="669">
        <f>IF(OR('1C TSsoustraitance'!$D420="",'1C TSsoustraitance'!$E420="OUI",'1C TSsoustraitance'!$AP420=0),0,(('1C TSsoustraitance'!$W420)/'1C TSsoustraitance'!$AP420))</f>
        <v>0</v>
      </c>
      <c r="T703" s="669">
        <f>IF(OR('1C TSsoustraitance'!$D420="",'1C TSsoustraitance'!$E420="OUI",'1C TSsoustraitance'!$AP420=0),0,(('1C TSsoustraitance'!$X420)/'1C TSsoustraitance'!$AP420))</f>
        <v>0</v>
      </c>
      <c r="U703" s="669">
        <f>IF(OR('1C TSsoustraitance'!$D420="",'1C TSsoustraitance'!$E420="OUI",'1C TSsoustraitance'!$AP420=0),0,(('1C TSsoustraitance'!$Y420)/'1C TSsoustraitance'!$AP420))</f>
        <v>0</v>
      </c>
      <c r="V703" s="669">
        <f>IF(OR('1C TSsoustraitance'!$D420="",'1C TSsoustraitance'!$E420="OUI",'1C TSsoustraitance'!$AP420=0),0,(('1C TSsoustraitance'!$Z420)/'1C TSsoustraitance'!$AP420))</f>
        <v>0</v>
      </c>
      <c r="W703" s="669">
        <f>IF(OR('1C TSsoustraitance'!$D420="",'1C TSsoustraitance'!$E420="OUI",'1C TSsoustraitance'!$AP420=0),0,(('1C TSsoustraitance'!$AA420)/'1C TSsoustraitance'!$AP420))</f>
        <v>0</v>
      </c>
      <c r="X703" s="669">
        <f>IF(OR('1C TSsoustraitance'!$D420="",'1C TSsoustraitance'!$E420="OUI",'1C TSsoustraitance'!$AP420=0),0,(('1C TSsoustraitance'!$AB420)/'1C TSsoustraitance'!$AP420))</f>
        <v>0</v>
      </c>
      <c r="Y703" s="669">
        <f>IF(OR('1C TSsoustraitance'!$D420="",'1C TSsoustraitance'!$E420="OUI",'1C TSsoustraitance'!$AP420=0),0,(('1C TSsoustraitance'!$AC420)/'1C TSsoustraitance'!$AP420))</f>
        <v>0</v>
      </c>
      <c r="Z703" s="669">
        <f>IF(OR('1C TSsoustraitance'!$D420="",'1C TSsoustraitance'!$E420="OUI",'1C TSsoustraitance'!$AP420=0),0,(('1C TSsoustraitance'!$AD420)/'1C TSsoustraitance'!$AP420))</f>
        <v>0</v>
      </c>
      <c r="AA703" s="669">
        <f>IF(OR('1C TSsoustraitance'!$D420="",'1C TSsoustraitance'!$E420="OUI",'1C TSsoustraitance'!$AP420=0),0,(('1C TSsoustraitance'!$AE420)/'1C TSsoustraitance'!$AP420))</f>
        <v>0</v>
      </c>
      <c r="AB703" s="669">
        <f>IF(OR('1C TSsoustraitance'!$D420="",'1C TSsoustraitance'!$E420="OUI",'1C TSsoustraitance'!$AP420=0),0,(('1C TSsoustraitance'!$AF420)/'1C TSsoustraitance'!$AP420))</f>
        <v>0</v>
      </c>
      <c r="AC703" s="669">
        <f>IF(OR('1C TSsoustraitance'!$D420="",'1C TSsoustraitance'!$E420="OUI",'1C TSsoustraitance'!$AP420=0),0,(('1C TSsoustraitance'!$AG420)/'1C TSsoustraitance'!$AP420))</f>
        <v>0</v>
      </c>
      <c r="AD703" s="669">
        <f>IF(OR('1C TSsoustraitance'!$D420="",'1C TSsoustraitance'!$E420="OUI",'1C TSsoustraitance'!$AP420=0),0,(('1C TSsoustraitance'!$AH420)/'1C TSsoustraitance'!$AP420))</f>
        <v>0</v>
      </c>
      <c r="AE703" s="669">
        <f>IF(OR('1C TSsoustraitance'!$D420="",'1C TSsoustraitance'!$E420="OUI",'1C TSsoustraitance'!$AP420=0),0,(('1C TSsoustraitance'!$AI420)/'1C TSsoustraitance'!$AP420))</f>
        <v>0</v>
      </c>
      <c r="AF703" s="669">
        <f>IF(OR('1C TSsoustraitance'!$D420="",'1C TSsoustraitance'!$E420="OUI",'1C TSsoustraitance'!$AP420=0),0,(('1C TSsoustraitance'!$AJ420)/'1C TSsoustraitance'!$AP420))</f>
        <v>0</v>
      </c>
      <c r="AG703" s="669">
        <f>IF(OR('1C TSsoustraitance'!$D420="",'1C TSsoustraitance'!$E420="OUI",'1C TSsoustraitance'!$AP420=0),0,(('1C TSsoustraitance'!$AK420)/'1C TSsoustraitance'!$AP420))</f>
        <v>0</v>
      </c>
      <c r="AH703" s="669">
        <f>IF(OR('1C TSsoustraitance'!$D420="",'1C TSsoustraitance'!$E420="OUI",'1C TSsoustraitance'!$AP420=0),0,(('1C TSsoustraitance'!$AL420)/'1C TSsoustraitance'!$AP420))</f>
        <v>0</v>
      </c>
      <c r="AI703" s="669">
        <f>IF(OR('1C TSsoustraitance'!$D420="",'1C TSsoustraitance'!$E420="OUI",'1C TSsoustraitance'!$AP420=0),0,(('1C TSsoustraitance'!$AM420)/'1C TSsoustraitance'!$AP420))</f>
        <v>0</v>
      </c>
      <c r="AJ703" s="669">
        <f>IF(OR('1C TSsoustraitance'!$D420="",'1C TSsoustraitance'!$E420="OUI",'1C TSsoustraitance'!$AP420=0),0,(('1C TSsoustraitance'!$AN420)/'1C TSsoustraitance'!$AP420))</f>
        <v>0</v>
      </c>
      <c r="AK703" s="669">
        <f t="shared" si="156"/>
        <v>0</v>
      </c>
      <c r="AL703" s="668">
        <f t="shared" si="157"/>
        <v>0</v>
      </c>
      <c r="AM703" s="670">
        <f>IF(Tableau7[[#This Row],[N° pièce]]="",0,(Tableau7[[#This Row],[hors TVA]]+(Tableau7[[#This Row],[hors TVA]]*Tableau7[[#This Row],[Taux TVA]])-(Tableau7[[#This Row],[hors TVA]]*Tableau7[[#This Row],[Taux TVA]]*Tableau7[[#This Row],[Régime TVA: Récupération]]))*Tableau7[[#This Row],[Type 1]])</f>
        <v>0</v>
      </c>
      <c r="AN703" s="670">
        <f>IF(Tableau7[[#This Row],[N° pièce]]="",0,IF($K$2="pôle",((Tableau7[[#This Row],[hors TVA]]+(Tableau7[[#This Row],[hors TVA]]*Tableau7[[#This Row],[Taux TVA]])-(Tableau7[[#This Row],[hors TVA]]*Tableau7[[#This Row],[Taux TVA]]*Tableau7[[#This Row],[Régime TVA: Récupération]]))*Tableau7[[#This Row],[Type 2]]),0))</f>
        <v>0</v>
      </c>
      <c r="AO703" s="670">
        <f t="shared" si="159"/>
        <v>0</v>
      </c>
      <c r="AP703" s="255">
        <f t="shared" si="158"/>
        <v>0</v>
      </c>
      <c r="AQ703" s="506">
        <f t="shared" si="160"/>
        <v>0</v>
      </c>
      <c r="AR703" s="671"/>
      <c r="AS703" s="512"/>
      <c r="AT703" s="513" t="str">
        <f>IF(('1C TSsoustraitance'!AP420*FICHE!C$14&lt;J703),"Forfait limité à "&amp;FICHE!C$14&amp;"€/jour","")</f>
        <v/>
      </c>
      <c r="AU703" s="797"/>
      <c r="AV703" s="484"/>
      <c r="AW703" s="484"/>
      <c r="AX703" s="484"/>
      <c r="AY703" s="484"/>
      <c r="AZ703" s="484"/>
      <c r="BA703" s="4"/>
      <c r="BB703" s="4"/>
      <c r="BC703" s="4"/>
      <c r="BD703" s="4"/>
      <c r="BE703" s="4"/>
      <c r="BF703" s="4"/>
      <c r="BG703" s="4"/>
      <c r="BH703" s="4"/>
      <c r="BI703" s="4"/>
      <c r="BJ703" s="4"/>
      <c r="BK703" s="4"/>
      <c r="BL703" s="4"/>
      <c r="BM703" s="4"/>
      <c r="BN703" s="4"/>
      <c r="BO703" s="4"/>
      <c r="BP703" s="4"/>
      <c r="BQ703" s="4"/>
      <c r="BR703" s="4"/>
      <c r="BS703" s="4"/>
      <c r="BT703" s="4"/>
      <c r="BU703" s="4"/>
      <c r="BV703" s="4"/>
      <c r="BW703" s="4"/>
      <c r="BX703" s="4"/>
      <c r="BY703" s="4"/>
      <c r="BZ703" s="4"/>
      <c r="CA703" s="4"/>
      <c r="CB703" s="4"/>
      <c r="CC703" s="4"/>
      <c r="CD703" s="4"/>
      <c r="CE703" s="4"/>
      <c r="CF703" s="4"/>
      <c r="CG703" s="4"/>
      <c r="CH703" s="4"/>
      <c r="CI703" s="4"/>
      <c r="CJ703" s="4"/>
      <c r="CK703" s="4"/>
      <c r="CL703" s="4"/>
      <c r="CM703" s="4"/>
      <c r="CN703" s="4"/>
      <c r="CO703" s="4"/>
      <c r="CP703" s="4"/>
      <c r="CQ703" s="4"/>
      <c r="CR703" s="4"/>
      <c r="CS703" s="4"/>
      <c r="CT703" s="4"/>
      <c r="CU703" s="4"/>
      <c r="CV703" s="4"/>
      <c r="CW703" s="4"/>
      <c r="CX703" s="4"/>
      <c r="CY703" s="4"/>
      <c r="CZ703" s="4"/>
      <c r="DA703" s="4"/>
      <c r="DB703" s="4"/>
      <c r="DC703" s="4"/>
      <c r="DD703" s="4"/>
      <c r="DE703" s="4"/>
      <c r="DF703" s="4"/>
      <c r="DG703" s="4"/>
      <c r="DH703" s="4"/>
      <c r="DI703" s="4"/>
      <c r="DJ703" s="4"/>
      <c r="DK703" s="4"/>
      <c r="DL703" s="4"/>
      <c r="DM703" s="4"/>
      <c r="DN703" s="4"/>
      <c r="DO703" s="4"/>
      <c r="DP703" s="4"/>
      <c r="DQ703" s="4"/>
      <c r="DR703" s="4"/>
      <c r="DS703" s="4"/>
      <c r="DT703" s="4"/>
      <c r="DU703" s="4"/>
      <c r="DV703" s="4"/>
      <c r="DW703" s="4"/>
      <c r="DX703" s="4"/>
      <c r="DY703" s="4"/>
      <c r="DZ703" s="4"/>
      <c r="EA703" s="4"/>
      <c r="EB703" s="4"/>
      <c r="EC703" s="4"/>
      <c r="ED703" s="4"/>
      <c r="EE703" s="4"/>
      <c r="EF703" s="4"/>
      <c r="EG703" s="4"/>
      <c r="EH703" s="4"/>
      <c r="EI703" s="4"/>
      <c r="EJ703" s="4"/>
      <c r="EK703" s="4"/>
      <c r="EL703" s="4"/>
      <c r="EM703" s="4"/>
      <c r="EN703" s="4"/>
      <c r="EO703" s="4"/>
      <c r="EP703" s="4"/>
      <c r="EQ703" s="4"/>
      <c r="ER703" s="4"/>
      <c r="ES703" s="4"/>
      <c r="ET703" s="4"/>
      <c r="EU703" s="4"/>
      <c r="EV703" s="4"/>
      <c r="EW703" s="4"/>
      <c r="EX703" s="4"/>
      <c r="EY703" s="4"/>
      <c r="EZ703" s="4"/>
      <c r="FA703" s="4"/>
      <c r="FB703" s="4"/>
      <c r="FC703" s="4"/>
      <c r="FD703" s="4"/>
      <c r="FE703" s="4"/>
      <c r="FF703" s="4"/>
      <c r="FG703" s="4"/>
      <c r="FH703" s="4"/>
      <c r="FI703" s="4"/>
      <c r="FJ703" s="4"/>
      <c r="FK703" s="4"/>
      <c r="FL703" s="4"/>
      <c r="FM703" s="4"/>
      <c r="FN703" s="4"/>
      <c r="FO703" s="4"/>
      <c r="FP703" s="4"/>
      <c r="FQ703" s="4"/>
      <c r="FR703" s="4"/>
      <c r="FS703" s="4"/>
      <c r="FT703" s="4"/>
      <c r="FU703" s="4"/>
      <c r="FV703" s="4"/>
      <c r="FW703" s="4"/>
      <c r="FX703" s="4"/>
      <c r="FY703" s="4"/>
      <c r="FZ703" s="4"/>
      <c r="GA703" s="4"/>
      <c r="GB703" s="4"/>
      <c r="GC703" s="4"/>
      <c r="GD703" s="4"/>
      <c r="GE703" s="4"/>
      <c r="GF703" s="4"/>
      <c r="GG703" s="4"/>
      <c r="GH703" s="4"/>
      <c r="GI703" s="4"/>
      <c r="GJ703" s="4"/>
      <c r="GK703" s="4"/>
      <c r="GL703" s="4"/>
      <c r="GM703" s="4"/>
      <c r="GN703" s="4"/>
      <c r="GO703" s="4"/>
      <c r="GP703" s="4"/>
      <c r="GQ703" s="4"/>
      <c r="GR703" s="4"/>
      <c r="GS703" s="4"/>
      <c r="GT703" s="4"/>
      <c r="GU703" s="4"/>
      <c r="GV703" s="4"/>
      <c r="GW703" s="4"/>
      <c r="GX703" s="4"/>
      <c r="GY703" s="4"/>
      <c r="GZ703" s="4"/>
      <c r="HA703" s="4"/>
      <c r="HB703" s="4"/>
      <c r="HC703" s="4"/>
    </row>
    <row r="704" spans="1:211" s="379" customFormat="1" ht="13.9" customHeight="1">
      <c r="A704" s="828" t="str">
        <f>IF('1C TSsoustraitance'!$A421&lt;&gt;0,'1C TSsoustraitance'!$A421,"")</f>
        <v/>
      </c>
      <c r="B704" s="530"/>
      <c r="C704" s="513" t="str">
        <f>IF('1C TSsoustraitance'!$A421&lt;&gt;0,'1C TSsoustraitance'!$B421,"")</f>
        <v/>
      </c>
      <c r="D704" s="513" t="str">
        <f>IF('1C TSsoustraitance'!$A421&lt;&gt;0,'1C TSsoustraitance'!$C421,"")</f>
        <v/>
      </c>
      <c r="E704" s="684"/>
      <c r="F704" s="685"/>
      <c r="G704" s="666">
        <f>'1C TSsoustraitance'!$D421</f>
        <v>0</v>
      </c>
      <c r="H704" s="533">
        <v>0.21</v>
      </c>
      <c r="I704" s="533">
        <v>1</v>
      </c>
      <c r="J704" s="534"/>
      <c r="K704" s="667">
        <f t="shared" si="155"/>
        <v>0</v>
      </c>
      <c r="L704" s="668">
        <f>IF(OR('1C TSsoustraitance'!$D421="",'1C TSsoustraitance'!$AP421=0),0,IF(AND('1C TSsoustraitance'!$D421&lt;&gt;"",$K$2="Pôle",'1C TSsoustraitance'!$E421="OUI"),(('1C TSsoustraitance'!$F421+'1C TSsoustraitance'!$G421+'1C TSsoustraitance'!$H421+'1C TSsoustraitance'!$I421+'1C TSsoustraitance'!$M421)/'1C TSsoustraitance'!$R421),IF(AND('1C TSsoustraitance'!$D421&lt;&gt;"",$K$2="Pôle",'1C TSsoustraitance'!$E421="NON"),(('1C TSsoustraitance'!$F421+'1C TSsoustraitance'!$G421+'1C TSsoustraitance'!$H421+'1C TSsoustraitance'!$I421+'1C TSsoustraitance'!$M421)/'1C TSsoustraitance'!$AP421),IF(AND('1C TSsoustraitance'!$D421&lt;&gt;"",$K$2&lt;&gt;"Pôle",'1C TSsoustraitance'!$E421="OUI"),(('1C TSsoustraitance'!$F421+'1C TSsoustraitance'!$G421+'1C TSsoustraitance'!$H421+'1C TSsoustraitance'!$I421+'1C TSsoustraitance'!$J421+'1C TSsoustraitance'!$K421+'1C TSsoustraitance'!$L421+'1C TSsoustraitance'!$M421+'1C TSsoustraitance'!$N421+'1C TSsoustraitance'!$O421+'1C TSsoustraitance'!$P421+'1C TSsoustraitance'!$Q421)/'1C TSsoustraitance'!$R421),IF(AND('1C TSsoustraitance'!$D421&lt;&gt;"",$K$2&lt;&gt;"Pôle",'1C TSsoustraitance'!$E421="NON"),(('1C TSsoustraitance'!$F421+'1C TSsoustraitance'!$G421+'1C TSsoustraitance'!$H421+'1C TSsoustraitance'!$I421+'1C TSsoustraitance'!$J421+'1C TSsoustraitance'!$K421+'1C TSsoustraitance'!$L421+'1C TSsoustraitance'!$M421+'1C TSsoustraitance'!$N421+'1C TSsoustraitance'!$O421+'1C TSsoustraitance'!$P421+'1C TSsoustraitance'!$Q421))/'1C TSsoustraitance'!$AP421)))))</f>
        <v>0</v>
      </c>
      <c r="M704" s="668">
        <f>IF(OR('1C TSsoustraitance'!$D421="",'1C TSsoustraitance'!AP$13=0),0,IF(AND('1C TSsoustraitance'!$D421&lt;&gt;"",$K$2="Pôle",'1C TSsoustraitance'!$E421="OUI"),(('1C TSsoustraitance'!$J421+'1C TSsoustraitance'!$K421+'1C TSsoustraitance'!$L421)/'1C TSsoustraitance'!$R421),IF(AND('1C TSsoustraitance'!$D421&lt;&gt;"",$K$2="Pôle",'1C TSsoustraitance'!$E421="NON"),(('1C TSsoustraitance'!$J421+'1C TSsoustraitance'!$K421+'1C TSsoustraitance'!$L421)/'1C TSsoustraitance'!$AP421),IF(AND('1C TSsoustraitance'!$D421&lt;&gt;"",$K$2&lt;&gt;"Pôle"),0))))</f>
        <v>0</v>
      </c>
      <c r="N704" s="668">
        <f t="shared" si="153"/>
        <v>0</v>
      </c>
      <c r="O704" s="669">
        <f>IF(OR('1C TSsoustraitance'!$D421="",'1C TSsoustraitance'!$E421="OUI",'1C TSsoustraitance'!$AP421=0),0,(('1C TSsoustraitance'!$S421)/'1C TSsoustraitance'!$AP421))</f>
        <v>0</v>
      </c>
      <c r="P704" s="669">
        <f>IF(OR('1C TSsoustraitance'!$D421="",'1C TSsoustraitance'!$E421="OUI",'1C TSsoustraitance'!$AP421=0),0,(('1C TSsoustraitance'!$T421)/'1C TSsoustraitance'!$AP421))</f>
        <v>0</v>
      </c>
      <c r="Q704" s="669">
        <f>IF(OR('1C TSsoustraitance'!$D421="",'1C TSsoustraitance'!$E421="OUI",'1C TSsoustraitance'!$AP421=0),0,(('1C TSsoustraitance'!$U421)/'1C TSsoustraitance'!$AP421))</f>
        <v>0</v>
      </c>
      <c r="R704" s="669">
        <f>IF(OR('1C TSsoustraitance'!$D421="",'1C TSsoustraitance'!$E421="OUI",'1C TSsoustraitance'!$AP421=0),0,(('1C TSsoustraitance'!$V421)/'1C TSsoustraitance'!$AP421))</f>
        <v>0</v>
      </c>
      <c r="S704" s="669">
        <f>IF(OR('1C TSsoustraitance'!$D421="",'1C TSsoustraitance'!$E421="OUI",'1C TSsoustraitance'!$AP421=0),0,(('1C TSsoustraitance'!$W421)/'1C TSsoustraitance'!$AP421))</f>
        <v>0</v>
      </c>
      <c r="T704" s="669">
        <f>IF(OR('1C TSsoustraitance'!$D421="",'1C TSsoustraitance'!$E421="OUI",'1C TSsoustraitance'!$AP421=0),0,(('1C TSsoustraitance'!$X421)/'1C TSsoustraitance'!$AP421))</f>
        <v>0</v>
      </c>
      <c r="U704" s="669">
        <f>IF(OR('1C TSsoustraitance'!$D421="",'1C TSsoustraitance'!$E421="OUI",'1C TSsoustraitance'!$AP421=0),0,(('1C TSsoustraitance'!$Y421)/'1C TSsoustraitance'!$AP421))</f>
        <v>0</v>
      </c>
      <c r="V704" s="669">
        <f>IF(OR('1C TSsoustraitance'!$D421="",'1C TSsoustraitance'!$E421="OUI",'1C TSsoustraitance'!$AP421=0),0,(('1C TSsoustraitance'!$Z421)/'1C TSsoustraitance'!$AP421))</f>
        <v>0</v>
      </c>
      <c r="W704" s="669">
        <f>IF(OR('1C TSsoustraitance'!$D421="",'1C TSsoustraitance'!$E421="OUI",'1C TSsoustraitance'!$AP421=0),0,(('1C TSsoustraitance'!$AA421)/'1C TSsoustraitance'!$AP421))</f>
        <v>0</v>
      </c>
      <c r="X704" s="669">
        <f>IF(OR('1C TSsoustraitance'!$D421="",'1C TSsoustraitance'!$E421="OUI",'1C TSsoustraitance'!$AP421=0),0,(('1C TSsoustraitance'!$AB421)/'1C TSsoustraitance'!$AP421))</f>
        <v>0</v>
      </c>
      <c r="Y704" s="669">
        <f>IF(OR('1C TSsoustraitance'!$D421="",'1C TSsoustraitance'!$E421="OUI",'1C TSsoustraitance'!$AP421=0),0,(('1C TSsoustraitance'!$AC421)/'1C TSsoustraitance'!$AP421))</f>
        <v>0</v>
      </c>
      <c r="Z704" s="669">
        <f>IF(OR('1C TSsoustraitance'!$D421="",'1C TSsoustraitance'!$E421="OUI",'1C TSsoustraitance'!$AP421=0),0,(('1C TSsoustraitance'!$AD421)/'1C TSsoustraitance'!$AP421))</f>
        <v>0</v>
      </c>
      <c r="AA704" s="669">
        <f>IF(OR('1C TSsoustraitance'!$D421="",'1C TSsoustraitance'!$E421="OUI",'1C TSsoustraitance'!$AP421=0),0,(('1C TSsoustraitance'!$AE421)/'1C TSsoustraitance'!$AP421))</f>
        <v>0</v>
      </c>
      <c r="AB704" s="669">
        <f>IF(OR('1C TSsoustraitance'!$D421="",'1C TSsoustraitance'!$E421="OUI",'1C TSsoustraitance'!$AP421=0),0,(('1C TSsoustraitance'!$AF421)/'1C TSsoustraitance'!$AP421))</f>
        <v>0</v>
      </c>
      <c r="AC704" s="669">
        <f>IF(OR('1C TSsoustraitance'!$D421="",'1C TSsoustraitance'!$E421="OUI",'1C TSsoustraitance'!$AP421=0),0,(('1C TSsoustraitance'!$AG421)/'1C TSsoustraitance'!$AP421))</f>
        <v>0</v>
      </c>
      <c r="AD704" s="669">
        <f>IF(OR('1C TSsoustraitance'!$D421="",'1C TSsoustraitance'!$E421="OUI",'1C TSsoustraitance'!$AP421=0),0,(('1C TSsoustraitance'!$AH421)/'1C TSsoustraitance'!$AP421))</f>
        <v>0</v>
      </c>
      <c r="AE704" s="669">
        <f>IF(OR('1C TSsoustraitance'!$D421="",'1C TSsoustraitance'!$E421="OUI",'1C TSsoustraitance'!$AP421=0),0,(('1C TSsoustraitance'!$AI421)/'1C TSsoustraitance'!$AP421))</f>
        <v>0</v>
      </c>
      <c r="AF704" s="669">
        <f>IF(OR('1C TSsoustraitance'!$D421="",'1C TSsoustraitance'!$E421="OUI",'1C TSsoustraitance'!$AP421=0),0,(('1C TSsoustraitance'!$AJ421)/'1C TSsoustraitance'!$AP421))</f>
        <v>0</v>
      </c>
      <c r="AG704" s="669">
        <f>IF(OR('1C TSsoustraitance'!$D421="",'1C TSsoustraitance'!$E421="OUI",'1C TSsoustraitance'!$AP421=0),0,(('1C TSsoustraitance'!$AK421)/'1C TSsoustraitance'!$AP421))</f>
        <v>0</v>
      </c>
      <c r="AH704" s="669">
        <f>IF(OR('1C TSsoustraitance'!$D421="",'1C TSsoustraitance'!$E421="OUI",'1C TSsoustraitance'!$AP421=0),0,(('1C TSsoustraitance'!$AL421)/'1C TSsoustraitance'!$AP421))</f>
        <v>0</v>
      </c>
      <c r="AI704" s="669">
        <f>IF(OR('1C TSsoustraitance'!$D421="",'1C TSsoustraitance'!$E421="OUI",'1C TSsoustraitance'!$AP421=0),0,(('1C TSsoustraitance'!$AM421)/'1C TSsoustraitance'!$AP421))</f>
        <v>0</v>
      </c>
      <c r="AJ704" s="669">
        <f>IF(OR('1C TSsoustraitance'!$D421="",'1C TSsoustraitance'!$E421="OUI",'1C TSsoustraitance'!$AP421=0),0,(('1C TSsoustraitance'!$AN421)/'1C TSsoustraitance'!$AP421))</f>
        <v>0</v>
      </c>
      <c r="AK704" s="669">
        <f t="shared" si="156"/>
        <v>0</v>
      </c>
      <c r="AL704" s="668">
        <f t="shared" si="157"/>
        <v>0</v>
      </c>
      <c r="AM704" s="670">
        <f>IF(Tableau7[[#This Row],[N° pièce]]="",0,(Tableau7[[#This Row],[hors TVA]]+(Tableau7[[#This Row],[hors TVA]]*Tableau7[[#This Row],[Taux TVA]])-(Tableau7[[#This Row],[hors TVA]]*Tableau7[[#This Row],[Taux TVA]]*Tableau7[[#This Row],[Régime TVA: Récupération]]))*Tableau7[[#This Row],[Type 1]])</f>
        <v>0</v>
      </c>
      <c r="AN704" s="670">
        <f>IF(Tableau7[[#This Row],[N° pièce]]="",0,IF($K$2="pôle",((Tableau7[[#This Row],[hors TVA]]+(Tableau7[[#This Row],[hors TVA]]*Tableau7[[#This Row],[Taux TVA]])-(Tableau7[[#This Row],[hors TVA]]*Tableau7[[#This Row],[Taux TVA]]*Tableau7[[#This Row],[Régime TVA: Récupération]]))*Tableau7[[#This Row],[Type 2]]),0))</f>
        <v>0</v>
      </c>
      <c r="AO704" s="670">
        <f t="shared" si="159"/>
        <v>0</v>
      </c>
      <c r="AP704" s="255">
        <f t="shared" si="158"/>
        <v>0</v>
      </c>
      <c r="AQ704" s="506">
        <f>IF(M704=0,0,AN704-AS704)</f>
        <v>0</v>
      </c>
      <c r="AR704" s="671"/>
      <c r="AS704" s="512"/>
      <c r="AT704" s="513" t="str">
        <f>IF(('1C TSsoustraitance'!AP421*FICHE!C$14&lt;J704),"Forfait limité à "&amp;FICHE!C$14&amp;"€/jour","")</f>
        <v/>
      </c>
      <c r="AU704" s="797"/>
      <c r="AV704" s="484"/>
      <c r="AW704" s="484"/>
      <c r="AX704" s="484"/>
      <c r="AY704" s="484"/>
      <c r="AZ704" s="484"/>
      <c r="BA704" s="4"/>
      <c r="BB704" s="4"/>
      <c r="BC704" s="4"/>
      <c r="BD704" s="4"/>
      <c r="BE704" s="4"/>
      <c r="BF704" s="4"/>
      <c r="BG704" s="4"/>
      <c r="BH704" s="4"/>
      <c r="BI704" s="4"/>
      <c r="BJ704" s="4"/>
      <c r="BK704" s="4"/>
      <c r="BL704" s="4"/>
      <c r="BM704" s="4"/>
      <c r="BN704" s="4"/>
      <c r="BO704" s="4"/>
      <c r="BP704" s="4"/>
      <c r="BQ704" s="4"/>
      <c r="BR704" s="4"/>
      <c r="BS704" s="4"/>
      <c r="BT704" s="4"/>
      <c r="BU704" s="4"/>
      <c r="BV704" s="4"/>
      <c r="BW704" s="4"/>
      <c r="BX704" s="4"/>
      <c r="BY704" s="4"/>
      <c r="BZ704" s="4"/>
      <c r="CA704" s="4"/>
      <c r="CB704" s="4"/>
      <c r="CC704" s="4"/>
      <c r="CD704" s="4"/>
      <c r="CE704" s="4"/>
      <c r="CF704" s="4"/>
      <c r="CG704" s="4"/>
      <c r="CH704" s="4"/>
      <c r="CI704" s="4"/>
      <c r="CJ704" s="4"/>
      <c r="CK704" s="4"/>
      <c r="CL704" s="4"/>
      <c r="CM704" s="4"/>
      <c r="CN704" s="4"/>
      <c r="CO704" s="4"/>
      <c r="CP704" s="4"/>
      <c r="CQ704" s="4"/>
      <c r="CR704" s="4"/>
      <c r="CS704" s="4"/>
      <c r="CT704" s="4"/>
      <c r="CU704" s="4"/>
      <c r="CV704" s="4"/>
      <c r="CW704" s="4"/>
      <c r="CX704" s="4"/>
      <c r="CY704" s="4"/>
      <c r="CZ704" s="4"/>
      <c r="DA704" s="4"/>
      <c r="DB704" s="4"/>
      <c r="DC704" s="4"/>
      <c r="DD704" s="4"/>
      <c r="DE704" s="4"/>
      <c r="DF704" s="4"/>
      <c r="DG704" s="4"/>
      <c r="DH704" s="4"/>
      <c r="DI704" s="4"/>
      <c r="DJ704" s="4"/>
      <c r="DK704" s="4"/>
      <c r="DL704" s="4"/>
      <c r="DM704" s="4"/>
      <c r="DN704" s="4"/>
      <c r="DO704" s="4"/>
      <c r="DP704" s="4"/>
      <c r="DQ704" s="4"/>
      <c r="DR704" s="4"/>
      <c r="DS704" s="4"/>
      <c r="DT704" s="4"/>
      <c r="DU704" s="4"/>
      <c r="DV704" s="4"/>
      <c r="DW704" s="4"/>
      <c r="DX704" s="4"/>
      <c r="DY704" s="4"/>
      <c r="DZ704" s="4"/>
      <c r="EA704" s="4"/>
      <c r="EB704" s="4"/>
      <c r="EC704" s="4"/>
      <c r="ED704" s="4"/>
      <c r="EE704" s="4"/>
      <c r="EF704" s="4"/>
      <c r="EG704" s="4"/>
      <c r="EH704" s="4"/>
      <c r="EI704" s="4"/>
      <c r="EJ704" s="4"/>
      <c r="EK704" s="4"/>
      <c r="EL704" s="4"/>
      <c r="EM704" s="4"/>
      <c r="EN704" s="4"/>
      <c r="EO704" s="4"/>
      <c r="EP704" s="4"/>
      <c r="EQ704" s="4"/>
      <c r="ER704" s="4"/>
      <c r="ES704" s="4"/>
      <c r="ET704" s="4"/>
      <c r="EU704" s="4"/>
      <c r="EV704" s="4"/>
      <c r="EW704" s="4"/>
      <c r="EX704" s="4"/>
      <c r="EY704" s="4"/>
      <c r="EZ704" s="4"/>
      <c r="FA704" s="4"/>
      <c r="FB704" s="4"/>
      <c r="FC704" s="4"/>
      <c r="FD704" s="4"/>
      <c r="FE704" s="4"/>
      <c r="FF704" s="4"/>
      <c r="FG704" s="4"/>
      <c r="FH704" s="4"/>
      <c r="FI704" s="4"/>
      <c r="FJ704" s="4"/>
      <c r="FK704" s="4"/>
      <c r="FL704" s="4"/>
      <c r="FM704" s="4"/>
      <c r="FN704" s="4"/>
      <c r="FO704" s="4"/>
      <c r="FP704" s="4"/>
      <c r="FQ704" s="4"/>
      <c r="FR704" s="4"/>
      <c r="FS704" s="4"/>
      <c r="FT704" s="4"/>
      <c r="FU704" s="4"/>
      <c r="FV704" s="4"/>
      <c r="FW704" s="4"/>
      <c r="FX704" s="4"/>
      <c r="FY704" s="4"/>
      <c r="FZ704" s="4"/>
      <c r="GA704" s="4"/>
      <c r="GB704" s="4"/>
      <c r="GC704" s="4"/>
      <c r="GD704" s="4"/>
      <c r="GE704" s="4"/>
      <c r="GF704" s="4"/>
      <c r="GG704" s="4"/>
      <c r="GH704" s="4"/>
      <c r="GI704" s="4"/>
      <c r="GJ704" s="4"/>
      <c r="GK704" s="4"/>
      <c r="GL704" s="4"/>
      <c r="GM704" s="4"/>
      <c r="GN704" s="4"/>
      <c r="GO704" s="4"/>
      <c r="GP704" s="4"/>
      <c r="GQ704" s="4"/>
      <c r="GR704" s="4"/>
      <c r="GS704" s="4"/>
      <c r="GT704" s="4"/>
      <c r="GU704" s="4"/>
      <c r="GV704" s="4"/>
      <c r="GW704" s="4"/>
      <c r="GX704" s="4"/>
      <c r="GY704" s="4"/>
      <c r="GZ704" s="4"/>
      <c r="HA704" s="4"/>
      <c r="HB704" s="4"/>
      <c r="HC704" s="4"/>
    </row>
    <row r="705" spans="1:211" s="380" customFormat="1" ht="13.9" customHeight="1">
      <c r="A705" s="828" t="str">
        <f>IF('1C TSsoustraitance'!$A422&lt;&gt;0,'1C TSsoustraitance'!$A422,"")</f>
        <v/>
      </c>
      <c r="B705" s="530"/>
      <c r="C705" s="513" t="str">
        <f>IF('1C TSsoustraitance'!$A422&lt;&gt;0,'1C TSsoustraitance'!$B422,"")</f>
        <v/>
      </c>
      <c r="D705" s="513" t="str">
        <f>IF('1C TSsoustraitance'!$A422&lt;&gt;0,'1C TSsoustraitance'!$C422,"")</f>
        <v/>
      </c>
      <c r="E705" s="684"/>
      <c r="F705" s="685"/>
      <c r="G705" s="666">
        <f>'1C TSsoustraitance'!$D422</f>
        <v>0</v>
      </c>
      <c r="H705" s="533">
        <v>0.21</v>
      </c>
      <c r="I705" s="533">
        <v>1</v>
      </c>
      <c r="J705" s="534"/>
      <c r="K705" s="667">
        <f t="shared" si="155"/>
        <v>0</v>
      </c>
      <c r="L705" s="668">
        <f>IF(OR('1C TSsoustraitance'!$D422="",'1C TSsoustraitance'!$AP422=0),0,IF(AND('1C TSsoustraitance'!$D422&lt;&gt;"",$K$2="Pôle",'1C TSsoustraitance'!$E422="OUI"),(('1C TSsoustraitance'!$F422+'1C TSsoustraitance'!$G422+'1C TSsoustraitance'!$H422+'1C TSsoustraitance'!$I422+'1C TSsoustraitance'!$M422)/'1C TSsoustraitance'!$R422),IF(AND('1C TSsoustraitance'!$D422&lt;&gt;"",$K$2="Pôle",'1C TSsoustraitance'!$E422="NON"),(('1C TSsoustraitance'!$F422+'1C TSsoustraitance'!$G422+'1C TSsoustraitance'!$H422+'1C TSsoustraitance'!$I422+'1C TSsoustraitance'!$M422)/'1C TSsoustraitance'!$AP422),IF(AND('1C TSsoustraitance'!$D422&lt;&gt;"",$K$2&lt;&gt;"Pôle",'1C TSsoustraitance'!$E422="OUI"),(('1C TSsoustraitance'!$F422+'1C TSsoustraitance'!$G422+'1C TSsoustraitance'!$H422+'1C TSsoustraitance'!$I422+'1C TSsoustraitance'!$J422+'1C TSsoustraitance'!$K422+'1C TSsoustraitance'!$L422+'1C TSsoustraitance'!$M422+'1C TSsoustraitance'!$N422+'1C TSsoustraitance'!$O422+'1C TSsoustraitance'!$P422+'1C TSsoustraitance'!$Q422)/'1C TSsoustraitance'!$R422),IF(AND('1C TSsoustraitance'!$D422&lt;&gt;"",$K$2&lt;&gt;"Pôle",'1C TSsoustraitance'!$E422="NON"),(('1C TSsoustraitance'!$F422+'1C TSsoustraitance'!$G422+'1C TSsoustraitance'!$H422+'1C TSsoustraitance'!$I422+'1C TSsoustraitance'!$J422+'1C TSsoustraitance'!$K422+'1C TSsoustraitance'!$L422+'1C TSsoustraitance'!$M422+'1C TSsoustraitance'!$N422+'1C TSsoustraitance'!$O422+'1C TSsoustraitance'!$P422+'1C TSsoustraitance'!$Q422))/'1C TSsoustraitance'!$AP422)))))</f>
        <v>0</v>
      </c>
      <c r="M705" s="668">
        <f>IF(OR('1C TSsoustraitance'!$D422="",'1C TSsoustraitance'!AP$13=0),0,IF(AND('1C TSsoustraitance'!$D422&lt;&gt;"",$K$2="Pôle",'1C TSsoustraitance'!$E422="OUI"),(('1C TSsoustraitance'!$J422+'1C TSsoustraitance'!$K422+'1C TSsoustraitance'!$L422)/'1C TSsoustraitance'!$R422),IF(AND('1C TSsoustraitance'!$D422&lt;&gt;"",$K$2="Pôle",'1C TSsoustraitance'!$E422="NON"),(('1C TSsoustraitance'!$J422+'1C TSsoustraitance'!$K422+'1C TSsoustraitance'!$L422)/'1C TSsoustraitance'!$AP422),IF(AND('1C TSsoustraitance'!$D422&lt;&gt;"",$K$2&lt;&gt;"Pôle"),0))))</f>
        <v>0</v>
      </c>
      <c r="N705" s="668">
        <f t="shared" si="153"/>
        <v>0</v>
      </c>
      <c r="O705" s="669">
        <f>IF(OR('1C TSsoustraitance'!$D422="",'1C TSsoustraitance'!$E422="OUI",'1C TSsoustraitance'!$AP422=0),0,(('1C TSsoustraitance'!$S422)/'1C TSsoustraitance'!$AP422))</f>
        <v>0</v>
      </c>
      <c r="P705" s="669">
        <f>IF(OR('1C TSsoustraitance'!$D422="",'1C TSsoustraitance'!$E422="OUI",'1C TSsoustraitance'!$AP422=0),0,(('1C TSsoustraitance'!$T422)/'1C TSsoustraitance'!$AP422))</f>
        <v>0</v>
      </c>
      <c r="Q705" s="669">
        <f>IF(OR('1C TSsoustraitance'!$D422="",'1C TSsoustraitance'!$E422="OUI",'1C TSsoustraitance'!$AP422=0),0,(('1C TSsoustraitance'!$U422)/'1C TSsoustraitance'!$AP422))</f>
        <v>0</v>
      </c>
      <c r="R705" s="669">
        <f>IF(OR('1C TSsoustraitance'!$D422="",'1C TSsoustraitance'!$E422="OUI",'1C TSsoustraitance'!$AP422=0),0,(('1C TSsoustraitance'!$V422)/'1C TSsoustraitance'!$AP422))</f>
        <v>0</v>
      </c>
      <c r="S705" s="669">
        <f>IF(OR('1C TSsoustraitance'!$D422="",'1C TSsoustraitance'!$E422="OUI",'1C TSsoustraitance'!$AP422=0),0,(('1C TSsoustraitance'!$W422)/'1C TSsoustraitance'!$AP422))</f>
        <v>0</v>
      </c>
      <c r="T705" s="669">
        <f>IF(OR('1C TSsoustraitance'!$D422="",'1C TSsoustraitance'!$E422="OUI",'1C TSsoustraitance'!$AP422=0),0,(('1C TSsoustraitance'!$X422)/'1C TSsoustraitance'!$AP422))</f>
        <v>0</v>
      </c>
      <c r="U705" s="669">
        <f>IF(OR('1C TSsoustraitance'!$D422="",'1C TSsoustraitance'!$E422="OUI",'1C TSsoustraitance'!$AP422=0),0,(('1C TSsoustraitance'!$Y422)/'1C TSsoustraitance'!$AP422))</f>
        <v>0</v>
      </c>
      <c r="V705" s="669">
        <f>IF(OR('1C TSsoustraitance'!$D422="",'1C TSsoustraitance'!$E422="OUI",'1C TSsoustraitance'!$AP422=0),0,(('1C TSsoustraitance'!$Z422)/'1C TSsoustraitance'!$AP422))</f>
        <v>0</v>
      </c>
      <c r="W705" s="669">
        <f>IF(OR('1C TSsoustraitance'!$D422="",'1C TSsoustraitance'!$E422="OUI",'1C TSsoustraitance'!$AP422=0),0,(('1C TSsoustraitance'!$AA422)/'1C TSsoustraitance'!$AP422))</f>
        <v>0</v>
      </c>
      <c r="X705" s="669">
        <f>IF(OR('1C TSsoustraitance'!$D422="",'1C TSsoustraitance'!$E422="OUI",'1C TSsoustraitance'!$AP422=0),0,(('1C TSsoustraitance'!$AB422)/'1C TSsoustraitance'!$AP422))</f>
        <v>0</v>
      </c>
      <c r="Y705" s="669">
        <f>IF(OR('1C TSsoustraitance'!$D422="",'1C TSsoustraitance'!$E422="OUI",'1C TSsoustraitance'!$AP422=0),0,(('1C TSsoustraitance'!$AC422)/'1C TSsoustraitance'!$AP422))</f>
        <v>0</v>
      </c>
      <c r="Z705" s="669">
        <f>IF(OR('1C TSsoustraitance'!$D422="",'1C TSsoustraitance'!$E422="OUI",'1C TSsoustraitance'!$AP422=0),0,(('1C TSsoustraitance'!$AD422)/'1C TSsoustraitance'!$AP422))</f>
        <v>0</v>
      </c>
      <c r="AA705" s="669">
        <f>IF(OR('1C TSsoustraitance'!$D422="",'1C TSsoustraitance'!$E422="OUI",'1C TSsoustraitance'!$AP422=0),0,(('1C TSsoustraitance'!$AE422)/'1C TSsoustraitance'!$AP422))</f>
        <v>0</v>
      </c>
      <c r="AB705" s="669">
        <f>IF(OR('1C TSsoustraitance'!$D422="",'1C TSsoustraitance'!$E422="OUI",'1C TSsoustraitance'!$AP422=0),0,(('1C TSsoustraitance'!$AF422)/'1C TSsoustraitance'!$AP422))</f>
        <v>0</v>
      </c>
      <c r="AC705" s="669">
        <f>IF(OR('1C TSsoustraitance'!$D422="",'1C TSsoustraitance'!$E422="OUI",'1C TSsoustraitance'!$AP422=0),0,(('1C TSsoustraitance'!$AG422)/'1C TSsoustraitance'!$AP422))</f>
        <v>0</v>
      </c>
      <c r="AD705" s="669">
        <f>IF(OR('1C TSsoustraitance'!$D422="",'1C TSsoustraitance'!$E422="OUI",'1C TSsoustraitance'!$AP422=0),0,(('1C TSsoustraitance'!$AH422)/'1C TSsoustraitance'!$AP422))</f>
        <v>0</v>
      </c>
      <c r="AE705" s="669">
        <f>IF(OR('1C TSsoustraitance'!$D422="",'1C TSsoustraitance'!$E422="OUI",'1C TSsoustraitance'!$AP422=0),0,(('1C TSsoustraitance'!$AI422)/'1C TSsoustraitance'!$AP422))</f>
        <v>0</v>
      </c>
      <c r="AF705" s="669">
        <f>IF(OR('1C TSsoustraitance'!$D422="",'1C TSsoustraitance'!$E422="OUI",'1C TSsoustraitance'!$AP422=0),0,(('1C TSsoustraitance'!$AJ422)/'1C TSsoustraitance'!$AP422))</f>
        <v>0</v>
      </c>
      <c r="AG705" s="669">
        <f>IF(OR('1C TSsoustraitance'!$D422="",'1C TSsoustraitance'!$E422="OUI",'1C TSsoustraitance'!$AP422=0),0,(('1C TSsoustraitance'!$AK422)/'1C TSsoustraitance'!$AP422))</f>
        <v>0</v>
      </c>
      <c r="AH705" s="669">
        <f>IF(OR('1C TSsoustraitance'!$D422="",'1C TSsoustraitance'!$E422="OUI",'1C TSsoustraitance'!$AP422=0),0,(('1C TSsoustraitance'!$AL422)/'1C TSsoustraitance'!$AP422))</f>
        <v>0</v>
      </c>
      <c r="AI705" s="669">
        <f>IF(OR('1C TSsoustraitance'!$D422="",'1C TSsoustraitance'!$E422="OUI",'1C TSsoustraitance'!$AP422=0),0,(('1C TSsoustraitance'!$AM422)/'1C TSsoustraitance'!$AP422))</f>
        <v>0</v>
      </c>
      <c r="AJ705" s="669">
        <f>IF(OR('1C TSsoustraitance'!$D422="",'1C TSsoustraitance'!$E422="OUI",'1C TSsoustraitance'!$AP422=0),0,(('1C TSsoustraitance'!$AN422)/'1C TSsoustraitance'!$AP422))</f>
        <v>0</v>
      </c>
      <c r="AK705" s="669">
        <f t="shared" si="156"/>
        <v>0</v>
      </c>
      <c r="AL705" s="668">
        <f t="shared" si="157"/>
        <v>0</v>
      </c>
      <c r="AM705" s="670">
        <f>IF(Tableau7[[#This Row],[N° pièce]]="",0,(Tableau7[[#This Row],[hors TVA]]+(Tableau7[[#This Row],[hors TVA]]*Tableau7[[#This Row],[Taux TVA]])-(Tableau7[[#This Row],[hors TVA]]*Tableau7[[#This Row],[Taux TVA]]*Tableau7[[#This Row],[Régime TVA: Récupération]]))*Tableau7[[#This Row],[Type 1]])</f>
        <v>0</v>
      </c>
      <c r="AN705" s="670">
        <f>IF(Tableau7[[#This Row],[N° pièce]]="",0,IF($K$2="pôle",((Tableau7[[#This Row],[hors TVA]]+(Tableau7[[#This Row],[hors TVA]]*Tableau7[[#This Row],[Taux TVA]])-(Tableau7[[#This Row],[hors TVA]]*Tableau7[[#This Row],[Taux TVA]]*Tableau7[[#This Row],[Régime TVA: Récupération]]))*Tableau7[[#This Row],[Type 2]]),0))</f>
        <v>0</v>
      </c>
      <c r="AO705" s="670">
        <f t="shared" si="159"/>
        <v>0</v>
      </c>
      <c r="AP705" s="255">
        <f t="shared" si="158"/>
        <v>0</v>
      </c>
      <c r="AQ705" s="506">
        <f t="shared" ref="AQ705:AQ727" si="161">IF(M705=0,0,AN705-AS705)</f>
        <v>0</v>
      </c>
      <c r="AR705" s="671"/>
      <c r="AS705" s="512"/>
      <c r="AT705" s="513" t="str">
        <f>IF(('1C TSsoustraitance'!AP422*FICHE!C$14&lt;J705),"Forfait limité à "&amp;FICHE!C$14&amp;"€/jour","")</f>
        <v/>
      </c>
      <c r="AU705" s="797"/>
      <c r="AV705" s="484"/>
      <c r="AW705" s="484"/>
      <c r="AX705" s="484"/>
      <c r="AY705" s="484"/>
      <c r="AZ705" s="484"/>
      <c r="BA705" s="4"/>
      <c r="BB705" s="4"/>
      <c r="BC705" s="4"/>
      <c r="BD705" s="4"/>
      <c r="BE705" s="4"/>
      <c r="BF705" s="4"/>
      <c r="BG705" s="4"/>
      <c r="BH705" s="4"/>
      <c r="BI705" s="4"/>
      <c r="BJ705" s="4"/>
      <c r="BK705" s="4"/>
      <c r="BL705" s="4"/>
      <c r="BM705" s="4"/>
      <c r="BN705" s="4"/>
      <c r="BO705" s="4"/>
      <c r="BP705" s="4"/>
      <c r="BQ705" s="4"/>
      <c r="BR705" s="4"/>
      <c r="BS705" s="4"/>
      <c r="BT705" s="4"/>
      <c r="BU705" s="4"/>
      <c r="BV705" s="4"/>
      <c r="BW705" s="4"/>
      <c r="BX705" s="4"/>
      <c r="BY705" s="4"/>
      <c r="BZ705" s="4"/>
      <c r="CA705" s="4"/>
      <c r="CB705" s="4"/>
      <c r="CC705" s="4"/>
      <c r="CD705" s="4"/>
      <c r="CE705" s="4"/>
      <c r="CF705" s="4"/>
      <c r="CG705" s="4"/>
      <c r="CH705" s="4"/>
      <c r="CI705" s="4"/>
      <c r="CJ705" s="4"/>
      <c r="CK705" s="4"/>
      <c r="CL705" s="4"/>
      <c r="CM705" s="4"/>
      <c r="CN705" s="4"/>
      <c r="CO705" s="4"/>
      <c r="CP705" s="4"/>
      <c r="CQ705" s="4"/>
      <c r="CR705" s="4"/>
      <c r="CS705" s="4"/>
      <c r="CT705" s="4"/>
      <c r="CU705" s="4"/>
      <c r="CV705" s="4"/>
      <c r="CW705" s="4"/>
      <c r="CX705" s="4"/>
      <c r="CY705" s="4"/>
      <c r="CZ705" s="4"/>
      <c r="DA705" s="4"/>
      <c r="DB705" s="4"/>
      <c r="DC705" s="4"/>
      <c r="DD705" s="4"/>
      <c r="DE705" s="4"/>
      <c r="DF705" s="4"/>
      <c r="DG705" s="4"/>
      <c r="DH705" s="4"/>
      <c r="DI705" s="4"/>
      <c r="DJ705" s="4"/>
      <c r="DK705" s="4"/>
      <c r="DL705" s="4"/>
      <c r="DM705" s="4"/>
      <c r="DN705" s="4"/>
      <c r="DO705" s="4"/>
      <c r="DP705" s="4"/>
      <c r="DQ705" s="4"/>
      <c r="DR705" s="4"/>
      <c r="DS705" s="4"/>
      <c r="DT705" s="4"/>
      <c r="DU705" s="4"/>
      <c r="DV705" s="4"/>
      <c r="DW705" s="4"/>
      <c r="DX705" s="4"/>
      <c r="DY705" s="4"/>
      <c r="DZ705" s="4"/>
      <c r="EA705" s="4"/>
      <c r="EB705" s="4"/>
      <c r="EC705" s="4"/>
      <c r="ED705" s="4"/>
      <c r="EE705" s="4"/>
      <c r="EF705" s="4"/>
      <c r="EG705" s="4"/>
      <c r="EH705" s="4"/>
      <c r="EI705" s="4"/>
      <c r="EJ705" s="4"/>
      <c r="EK705" s="4"/>
      <c r="EL705" s="4"/>
      <c r="EM705" s="4"/>
      <c r="EN705" s="4"/>
      <c r="EO705" s="4"/>
      <c r="EP705" s="4"/>
      <c r="EQ705" s="4"/>
      <c r="ER705" s="4"/>
      <c r="ES705" s="4"/>
      <c r="ET705" s="4"/>
      <c r="EU705" s="4"/>
      <c r="EV705" s="4"/>
      <c r="EW705" s="4"/>
      <c r="EX705" s="4"/>
      <c r="EY705" s="4"/>
      <c r="EZ705" s="4"/>
      <c r="FA705" s="4"/>
      <c r="FB705" s="4"/>
      <c r="FC705" s="4"/>
      <c r="FD705" s="4"/>
      <c r="FE705" s="4"/>
      <c r="FF705" s="4"/>
      <c r="FG705" s="4"/>
      <c r="FH705" s="4"/>
      <c r="FI705" s="4"/>
      <c r="FJ705" s="4"/>
      <c r="FK705" s="4"/>
      <c r="FL705" s="4"/>
      <c r="FM705" s="4"/>
      <c r="FN705" s="4"/>
      <c r="FO705" s="4"/>
      <c r="FP705" s="4"/>
      <c r="FQ705" s="4"/>
      <c r="FR705" s="4"/>
      <c r="FS705" s="4"/>
      <c r="FT705" s="4"/>
      <c r="FU705" s="4"/>
      <c r="FV705" s="4"/>
      <c r="FW705" s="4"/>
      <c r="FX705" s="4"/>
      <c r="FY705" s="4"/>
      <c r="FZ705" s="4"/>
      <c r="GA705" s="4"/>
      <c r="GB705" s="4"/>
      <c r="GC705" s="4"/>
      <c r="GD705" s="4"/>
      <c r="GE705" s="4"/>
      <c r="GF705" s="4"/>
      <c r="GG705" s="4"/>
      <c r="GH705" s="4"/>
      <c r="GI705" s="4"/>
      <c r="GJ705" s="4"/>
      <c r="GK705" s="4"/>
      <c r="GL705" s="4"/>
      <c r="GM705" s="4"/>
      <c r="GN705" s="4"/>
      <c r="GO705" s="4"/>
      <c r="GP705" s="4"/>
      <c r="GQ705" s="4"/>
      <c r="GR705" s="4"/>
      <c r="GS705" s="4"/>
      <c r="GT705" s="4"/>
      <c r="GU705" s="4"/>
      <c r="GV705" s="4"/>
      <c r="GW705" s="4"/>
      <c r="GX705" s="4"/>
      <c r="GY705" s="4"/>
      <c r="GZ705" s="4"/>
      <c r="HA705" s="4"/>
      <c r="HB705" s="4"/>
      <c r="HC705" s="4"/>
    </row>
    <row r="706" spans="1:211" s="380" customFormat="1" ht="13.9" customHeight="1">
      <c r="A706" s="828" t="str">
        <f>IF('1C TSsoustraitance'!$A423&lt;&gt;0,'1C TSsoustraitance'!$A423,"")</f>
        <v/>
      </c>
      <c r="B706" s="530"/>
      <c r="C706" s="513" t="str">
        <f>IF('1C TSsoustraitance'!$A423&lt;&gt;0,'1C TSsoustraitance'!$B423,"")</f>
        <v/>
      </c>
      <c r="D706" s="513" t="str">
        <f>IF('1C TSsoustraitance'!$A423&lt;&gt;0,'1C TSsoustraitance'!$C423,"")</f>
        <v/>
      </c>
      <c r="E706" s="684"/>
      <c r="F706" s="685"/>
      <c r="G706" s="666">
        <f>'1C TSsoustraitance'!$D423</f>
        <v>0</v>
      </c>
      <c r="H706" s="533">
        <v>0.21</v>
      </c>
      <c r="I706" s="533">
        <v>1</v>
      </c>
      <c r="J706" s="534"/>
      <c r="K706" s="667">
        <f t="shared" si="155"/>
        <v>0</v>
      </c>
      <c r="L706" s="668">
        <f>IF(OR('1C TSsoustraitance'!$D423="",'1C TSsoustraitance'!$AP423=0),0,IF(AND('1C TSsoustraitance'!$D423&lt;&gt;"",$K$2="Pôle",'1C TSsoustraitance'!$E423="OUI"),(('1C TSsoustraitance'!$F423+'1C TSsoustraitance'!$G423+'1C TSsoustraitance'!$H423+'1C TSsoustraitance'!$I423+'1C TSsoustraitance'!$M423)/'1C TSsoustraitance'!$R423),IF(AND('1C TSsoustraitance'!$D423&lt;&gt;"",$K$2="Pôle",'1C TSsoustraitance'!$E423="NON"),(('1C TSsoustraitance'!$F423+'1C TSsoustraitance'!$G423+'1C TSsoustraitance'!$H423+'1C TSsoustraitance'!$I423+'1C TSsoustraitance'!$M423)/'1C TSsoustraitance'!$AP423),IF(AND('1C TSsoustraitance'!$D423&lt;&gt;"",$K$2&lt;&gt;"Pôle",'1C TSsoustraitance'!$E423="OUI"),(('1C TSsoustraitance'!$F423+'1C TSsoustraitance'!$G423+'1C TSsoustraitance'!$H423+'1C TSsoustraitance'!$I423+'1C TSsoustraitance'!$J423+'1C TSsoustraitance'!$K423+'1C TSsoustraitance'!$L423+'1C TSsoustraitance'!$M423+'1C TSsoustraitance'!$N423+'1C TSsoustraitance'!$O423+'1C TSsoustraitance'!$P423+'1C TSsoustraitance'!$Q423)/'1C TSsoustraitance'!$R423),IF(AND('1C TSsoustraitance'!$D423&lt;&gt;"",$K$2&lt;&gt;"Pôle",'1C TSsoustraitance'!$E423="NON"),(('1C TSsoustraitance'!$F423+'1C TSsoustraitance'!$G423+'1C TSsoustraitance'!$H423+'1C TSsoustraitance'!$I423+'1C TSsoustraitance'!$J423+'1C TSsoustraitance'!$K423+'1C TSsoustraitance'!$L423+'1C TSsoustraitance'!$M423+'1C TSsoustraitance'!$N423+'1C TSsoustraitance'!$O423+'1C TSsoustraitance'!$P423+'1C TSsoustraitance'!$Q423))/'1C TSsoustraitance'!$AP423)))))</f>
        <v>0</v>
      </c>
      <c r="M706" s="668">
        <f>IF(OR('1C TSsoustraitance'!$D423="",'1C TSsoustraitance'!AP$13=0),0,IF(AND('1C TSsoustraitance'!$D423&lt;&gt;"",$K$2="Pôle",'1C TSsoustraitance'!$E423="OUI"),(('1C TSsoustraitance'!$J423+'1C TSsoustraitance'!$K423+'1C TSsoustraitance'!$L423)/'1C TSsoustraitance'!$R423),IF(AND('1C TSsoustraitance'!$D423&lt;&gt;"",$K$2="Pôle",'1C TSsoustraitance'!$E423="NON"),(('1C TSsoustraitance'!$J423+'1C TSsoustraitance'!$K423+'1C TSsoustraitance'!$L423)/'1C TSsoustraitance'!$AP423),IF(AND('1C TSsoustraitance'!$D423&lt;&gt;"",$K$2&lt;&gt;"Pôle"),0))))</f>
        <v>0</v>
      </c>
      <c r="N706" s="668">
        <f t="shared" si="153"/>
        <v>0</v>
      </c>
      <c r="O706" s="669">
        <f>IF(OR('1C TSsoustraitance'!$D423="",'1C TSsoustraitance'!$E423="OUI",'1C TSsoustraitance'!$AP423=0),0,(('1C TSsoustraitance'!$S423)/'1C TSsoustraitance'!$AP423))</f>
        <v>0</v>
      </c>
      <c r="P706" s="669">
        <f>IF(OR('1C TSsoustraitance'!$D423="",'1C TSsoustraitance'!$E423="OUI",'1C TSsoustraitance'!$AP423=0),0,(('1C TSsoustraitance'!$T423)/'1C TSsoustraitance'!$AP423))</f>
        <v>0</v>
      </c>
      <c r="Q706" s="669">
        <f>IF(OR('1C TSsoustraitance'!$D423="",'1C TSsoustraitance'!$E423="OUI",'1C TSsoustraitance'!$AP423=0),0,(('1C TSsoustraitance'!$U423)/'1C TSsoustraitance'!$AP423))</f>
        <v>0</v>
      </c>
      <c r="R706" s="669">
        <f>IF(OR('1C TSsoustraitance'!$D423="",'1C TSsoustraitance'!$E423="OUI",'1C TSsoustraitance'!$AP423=0),0,(('1C TSsoustraitance'!$V423)/'1C TSsoustraitance'!$AP423))</f>
        <v>0</v>
      </c>
      <c r="S706" s="669">
        <f>IF(OR('1C TSsoustraitance'!$D423="",'1C TSsoustraitance'!$E423="OUI",'1C TSsoustraitance'!$AP423=0),0,(('1C TSsoustraitance'!$W423)/'1C TSsoustraitance'!$AP423))</f>
        <v>0</v>
      </c>
      <c r="T706" s="669">
        <f>IF(OR('1C TSsoustraitance'!$D423="",'1C TSsoustraitance'!$E423="OUI",'1C TSsoustraitance'!$AP423=0),0,(('1C TSsoustraitance'!$X423)/'1C TSsoustraitance'!$AP423))</f>
        <v>0</v>
      </c>
      <c r="U706" s="669">
        <f>IF(OR('1C TSsoustraitance'!$D423="",'1C TSsoustraitance'!$E423="OUI",'1C TSsoustraitance'!$AP423=0),0,(('1C TSsoustraitance'!$Y423)/'1C TSsoustraitance'!$AP423))</f>
        <v>0</v>
      </c>
      <c r="V706" s="669">
        <f>IF(OR('1C TSsoustraitance'!$D423="",'1C TSsoustraitance'!$E423="OUI",'1C TSsoustraitance'!$AP423=0),0,(('1C TSsoustraitance'!$Z423)/'1C TSsoustraitance'!$AP423))</f>
        <v>0</v>
      </c>
      <c r="W706" s="669">
        <f>IF(OR('1C TSsoustraitance'!$D423="",'1C TSsoustraitance'!$E423="OUI",'1C TSsoustraitance'!$AP423=0),0,(('1C TSsoustraitance'!$AA423)/'1C TSsoustraitance'!$AP423))</f>
        <v>0</v>
      </c>
      <c r="X706" s="669">
        <f>IF(OR('1C TSsoustraitance'!$D423="",'1C TSsoustraitance'!$E423="OUI",'1C TSsoustraitance'!$AP423=0),0,(('1C TSsoustraitance'!$AB423)/'1C TSsoustraitance'!$AP423))</f>
        <v>0</v>
      </c>
      <c r="Y706" s="669">
        <f>IF(OR('1C TSsoustraitance'!$D423="",'1C TSsoustraitance'!$E423="OUI",'1C TSsoustraitance'!$AP423=0),0,(('1C TSsoustraitance'!$AC423)/'1C TSsoustraitance'!$AP423))</f>
        <v>0</v>
      </c>
      <c r="Z706" s="669">
        <f>IF(OR('1C TSsoustraitance'!$D423="",'1C TSsoustraitance'!$E423="OUI",'1C TSsoustraitance'!$AP423=0),0,(('1C TSsoustraitance'!$AD423)/'1C TSsoustraitance'!$AP423))</f>
        <v>0</v>
      </c>
      <c r="AA706" s="669">
        <f>IF(OR('1C TSsoustraitance'!$D423="",'1C TSsoustraitance'!$E423="OUI",'1C TSsoustraitance'!$AP423=0),0,(('1C TSsoustraitance'!$AE423)/'1C TSsoustraitance'!$AP423))</f>
        <v>0</v>
      </c>
      <c r="AB706" s="669">
        <f>IF(OR('1C TSsoustraitance'!$D423="",'1C TSsoustraitance'!$E423="OUI",'1C TSsoustraitance'!$AP423=0),0,(('1C TSsoustraitance'!$AF423)/'1C TSsoustraitance'!$AP423))</f>
        <v>0</v>
      </c>
      <c r="AC706" s="669">
        <f>IF(OR('1C TSsoustraitance'!$D423="",'1C TSsoustraitance'!$E423="OUI",'1C TSsoustraitance'!$AP423=0),0,(('1C TSsoustraitance'!$AG423)/'1C TSsoustraitance'!$AP423))</f>
        <v>0</v>
      </c>
      <c r="AD706" s="669">
        <f>IF(OR('1C TSsoustraitance'!$D423="",'1C TSsoustraitance'!$E423="OUI",'1C TSsoustraitance'!$AP423=0),0,(('1C TSsoustraitance'!$AH423)/'1C TSsoustraitance'!$AP423))</f>
        <v>0</v>
      </c>
      <c r="AE706" s="669">
        <f>IF(OR('1C TSsoustraitance'!$D423="",'1C TSsoustraitance'!$E423="OUI",'1C TSsoustraitance'!$AP423=0),0,(('1C TSsoustraitance'!$AI423)/'1C TSsoustraitance'!$AP423))</f>
        <v>0</v>
      </c>
      <c r="AF706" s="669">
        <f>IF(OR('1C TSsoustraitance'!$D423="",'1C TSsoustraitance'!$E423="OUI",'1C TSsoustraitance'!$AP423=0),0,(('1C TSsoustraitance'!$AJ423)/'1C TSsoustraitance'!$AP423))</f>
        <v>0</v>
      </c>
      <c r="AG706" s="669">
        <f>IF(OR('1C TSsoustraitance'!$D423="",'1C TSsoustraitance'!$E423="OUI",'1C TSsoustraitance'!$AP423=0),0,(('1C TSsoustraitance'!$AK423)/'1C TSsoustraitance'!$AP423))</f>
        <v>0</v>
      </c>
      <c r="AH706" s="669">
        <f>IF(OR('1C TSsoustraitance'!$D423="",'1C TSsoustraitance'!$E423="OUI",'1C TSsoustraitance'!$AP423=0),0,(('1C TSsoustraitance'!$AL423)/'1C TSsoustraitance'!$AP423))</f>
        <v>0</v>
      </c>
      <c r="AI706" s="669">
        <f>IF(OR('1C TSsoustraitance'!$D423="",'1C TSsoustraitance'!$E423="OUI",'1C TSsoustraitance'!$AP423=0),0,(('1C TSsoustraitance'!$AM423)/'1C TSsoustraitance'!$AP423))</f>
        <v>0</v>
      </c>
      <c r="AJ706" s="669">
        <f>IF(OR('1C TSsoustraitance'!$D423="",'1C TSsoustraitance'!$E423="OUI",'1C TSsoustraitance'!$AP423=0),0,(('1C TSsoustraitance'!$AN423)/'1C TSsoustraitance'!$AP423))</f>
        <v>0</v>
      </c>
      <c r="AK706" s="669">
        <f t="shared" si="156"/>
        <v>0</v>
      </c>
      <c r="AL706" s="668">
        <f t="shared" si="157"/>
        <v>0</v>
      </c>
      <c r="AM706" s="670">
        <f>IF(Tableau7[[#This Row],[N° pièce]]="",0,(Tableau7[[#This Row],[hors TVA]]+(Tableau7[[#This Row],[hors TVA]]*Tableau7[[#This Row],[Taux TVA]])-(Tableau7[[#This Row],[hors TVA]]*Tableau7[[#This Row],[Taux TVA]]*Tableau7[[#This Row],[Régime TVA: Récupération]]))*Tableau7[[#This Row],[Type 1]])</f>
        <v>0</v>
      </c>
      <c r="AN706" s="670">
        <f>IF(Tableau7[[#This Row],[N° pièce]]="",0,IF($K$2="pôle",((Tableau7[[#This Row],[hors TVA]]+(Tableau7[[#This Row],[hors TVA]]*Tableau7[[#This Row],[Taux TVA]])-(Tableau7[[#This Row],[hors TVA]]*Tableau7[[#This Row],[Taux TVA]]*Tableau7[[#This Row],[Régime TVA: Récupération]]))*Tableau7[[#This Row],[Type 2]]),0))</f>
        <v>0</v>
      </c>
      <c r="AO706" s="670">
        <f t="shared" si="159"/>
        <v>0</v>
      </c>
      <c r="AP706" s="255">
        <f t="shared" si="158"/>
        <v>0</v>
      </c>
      <c r="AQ706" s="506">
        <f t="shared" si="161"/>
        <v>0</v>
      </c>
      <c r="AR706" s="671"/>
      <c r="AS706" s="512"/>
      <c r="AT706" s="513" t="str">
        <f>IF(('1C TSsoustraitance'!AP423*FICHE!C$14&lt;J706),"Forfait limité à "&amp;FICHE!C$14&amp;"€/jour","")</f>
        <v/>
      </c>
      <c r="AU706" s="797"/>
      <c r="AV706" s="484"/>
      <c r="AW706" s="484"/>
      <c r="AX706" s="484"/>
      <c r="AY706" s="484"/>
      <c r="AZ706" s="484"/>
      <c r="BA706" s="4"/>
      <c r="BB706" s="4"/>
      <c r="BC706" s="4"/>
      <c r="BD706" s="4"/>
      <c r="BE706" s="4"/>
      <c r="BF706" s="4"/>
      <c r="BG706" s="4"/>
      <c r="BH706" s="4"/>
      <c r="BI706" s="4"/>
      <c r="BJ706" s="4"/>
      <c r="BK706" s="4"/>
      <c r="BL706" s="4"/>
      <c r="BM706" s="4"/>
      <c r="BN706" s="4"/>
      <c r="BO706" s="4"/>
      <c r="BP706" s="4"/>
      <c r="BQ706" s="4"/>
      <c r="BR706" s="4"/>
      <c r="BS706" s="4"/>
      <c r="BT706" s="4"/>
      <c r="BU706" s="4"/>
      <c r="BV706" s="4"/>
      <c r="BW706" s="4"/>
      <c r="BX706" s="4"/>
      <c r="BY706" s="4"/>
      <c r="BZ706" s="4"/>
      <c r="CA706" s="4"/>
      <c r="CB706" s="4"/>
      <c r="CC706" s="4"/>
      <c r="CD706" s="4"/>
      <c r="CE706" s="4"/>
      <c r="CF706" s="4"/>
      <c r="CG706" s="4"/>
      <c r="CH706" s="4"/>
      <c r="CI706" s="4"/>
      <c r="CJ706" s="4"/>
      <c r="CK706" s="4"/>
      <c r="CL706" s="4"/>
      <c r="CM706" s="4"/>
      <c r="CN706" s="4"/>
      <c r="CO706" s="4"/>
      <c r="CP706" s="4"/>
      <c r="CQ706" s="4"/>
      <c r="CR706" s="4"/>
      <c r="CS706" s="4"/>
      <c r="CT706" s="4"/>
      <c r="CU706" s="4"/>
      <c r="CV706" s="4"/>
      <c r="CW706" s="4"/>
      <c r="CX706" s="4"/>
      <c r="CY706" s="4"/>
      <c r="CZ706" s="4"/>
      <c r="DA706" s="4"/>
      <c r="DB706" s="4"/>
      <c r="DC706" s="4"/>
      <c r="DD706" s="4"/>
      <c r="DE706" s="4"/>
      <c r="DF706" s="4"/>
      <c r="DG706" s="4"/>
      <c r="DH706" s="4"/>
      <c r="DI706" s="4"/>
      <c r="DJ706" s="4"/>
      <c r="DK706" s="4"/>
      <c r="DL706" s="4"/>
      <c r="DM706" s="4"/>
      <c r="DN706" s="4"/>
      <c r="DO706" s="4"/>
      <c r="DP706" s="4"/>
      <c r="DQ706" s="4"/>
      <c r="DR706" s="4"/>
      <c r="DS706" s="4"/>
      <c r="DT706" s="4"/>
      <c r="DU706" s="4"/>
      <c r="DV706" s="4"/>
      <c r="DW706" s="4"/>
      <c r="DX706" s="4"/>
      <c r="DY706" s="4"/>
      <c r="DZ706" s="4"/>
      <c r="EA706" s="4"/>
      <c r="EB706" s="4"/>
      <c r="EC706" s="4"/>
      <c r="ED706" s="4"/>
      <c r="EE706" s="4"/>
      <c r="EF706" s="4"/>
      <c r="EG706" s="4"/>
      <c r="EH706" s="4"/>
      <c r="EI706" s="4"/>
      <c r="EJ706" s="4"/>
      <c r="EK706" s="4"/>
      <c r="EL706" s="4"/>
      <c r="EM706" s="4"/>
      <c r="EN706" s="4"/>
      <c r="EO706" s="4"/>
      <c r="EP706" s="4"/>
      <c r="EQ706" s="4"/>
      <c r="ER706" s="4"/>
      <c r="ES706" s="4"/>
      <c r="ET706" s="4"/>
      <c r="EU706" s="4"/>
      <c r="EV706" s="4"/>
      <c r="EW706" s="4"/>
      <c r="EX706" s="4"/>
      <c r="EY706" s="4"/>
      <c r="EZ706" s="4"/>
      <c r="FA706" s="4"/>
      <c r="FB706" s="4"/>
      <c r="FC706" s="4"/>
      <c r="FD706" s="4"/>
      <c r="FE706" s="4"/>
      <c r="FF706" s="4"/>
      <c r="FG706" s="4"/>
      <c r="FH706" s="4"/>
      <c r="FI706" s="4"/>
      <c r="FJ706" s="4"/>
      <c r="FK706" s="4"/>
      <c r="FL706" s="4"/>
      <c r="FM706" s="4"/>
      <c r="FN706" s="4"/>
      <c r="FO706" s="4"/>
      <c r="FP706" s="4"/>
      <c r="FQ706" s="4"/>
      <c r="FR706" s="4"/>
      <c r="FS706" s="4"/>
      <c r="FT706" s="4"/>
      <c r="FU706" s="4"/>
      <c r="FV706" s="4"/>
      <c r="FW706" s="4"/>
      <c r="FX706" s="4"/>
      <c r="FY706" s="4"/>
      <c r="FZ706" s="4"/>
      <c r="GA706" s="4"/>
      <c r="GB706" s="4"/>
      <c r="GC706" s="4"/>
      <c r="GD706" s="4"/>
      <c r="GE706" s="4"/>
      <c r="GF706" s="4"/>
      <c r="GG706" s="4"/>
      <c r="GH706" s="4"/>
      <c r="GI706" s="4"/>
      <c r="GJ706" s="4"/>
      <c r="GK706" s="4"/>
      <c r="GL706" s="4"/>
      <c r="GM706" s="4"/>
      <c r="GN706" s="4"/>
      <c r="GO706" s="4"/>
      <c r="GP706" s="4"/>
      <c r="GQ706" s="4"/>
      <c r="GR706" s="4"/>
      <c r="GS706" s="4"/>
      <c r="GT706" s="4"/>
      <c r="GU706" s="4"/>
      <c r="GV706" s="4"/>
      <c r="GW706" s="4"/>
      <c r="GX706" s="4"/>
      <c r="GY706" s="4"/>
      <c r="GZ706" s="4"/>
      <c r="HA706" s="4"/>
      <c r="HB706" s="4"/>
      <c r="HC706" s="4"/>
    </row>
    <row r="707" spans="1:211" s="380" customFormat="1" ht="13.9" customHeight="1">
      <c r="A707" s="828" t="str">
        <f>IF('1C TSsoustraitance'!$A424&lt;&gt;0,'1C TSsoustraitance'!$A424,"")</f>
        <v/>
      </c>
      <c r="B707" s="530"/>
      <c r="C707" s="513" t="str">
        <f>IF('1C TSsoustraitance'!$A424&lt;&gt;0,'1C TSsoustraitance'!$B424,"")</f>
        <v/>
      </c>
      <c r="D707" s="513" t="str">
        <f>IF('1C TSsoustraitance'!$A424&lt;&gt;0,'1C TSsoustraitance'!$C424,"")</f>
        <v/>
      </c>
      <c r="E707" s="684"/>
      <c r="F707" s="685"/>
      <c r="G707" s="666">
        <f>'1C TSsoustraitance'!$D424</f>
        <v>0</v>
      </c>
      <c r="H707" s="533">
        <v>0.21</v>
      </c>
      <c r="I707" s="533">
        <v>1</v>
      </c>
      <c r="J707" s="534"/>
      <c r="K707" s="667">
        <f t="shared" si="155"/>
        <v>0</v>
      </c>
      <c r="L707" s="668">
        <f>IF(OR('1C TSsoustraitance'!$D424="",'1C TSsoustraitance'!$AP424=0),0,IF(AND('1C TSsoustraitance'!$D424&lt;&gt;"",$K$2="Pôle",'1C TSsoustraitance'!$E424="OUI"),(('1C TSsoustraitance'!$F424+'1C TSsoustraitance'!$G424+'1C TSsoustraitance'!$H424+'1C TSsoustraitance'!$I424+'1C TSsoustraitance'!$M424)/'1C TSsoustraitance'!$R424),IF(AND('1C TSsoustraitance'!$D424&lt;&gt;"",$K$2="Pôle",'1C TSsoustraitance'!$E424="NON"),(('1C TSsoustraitance'!$F424+'1C TSsoustraitance'!$G424+'1C TSsoustraitance'!$H424+'1C TSsoustraitance'!$I424+'1C TSsoustraitance'!$M424)/'1C TSsoustraitance'!$AP424),IF(AND('1C TSsoustraitance'!$D424&lt;&gt;"",$K$2&lt;&gt;"Pôle",'1C TSsoustraitance'!$E424="OUI"),(('1C TSsoustraitance'!$F424+'1C TSsoustraitance'!$G424+'1C TSsoustraitance'!$H424+'1C TSsoustraitance'!$I424+'1C TSsoustraitance'!$J424+'1C TSsoustraitance'!$K424+'1C TSsoustraitance'!$L424+'1C TSsoustraitance'!$M424+'1C TSsoustraitance'!$N424+'1C TSsoustraitance'!$O424+'1C TSsoustraitance'!$P424+'1C TSsoustraitance'!$Q424)/'1C TSsoustraitance'!$R424),IF(AND('1C TSsoustraitance'!$D424&lt;&gt;"",$K$2&lt;&gt;"Pôle",'1C TSsoustraitance'!$E424="NON"),(('1C TSsoustraitance'!$F424+'1C TSsoustraitance'!$G424+'1C TSsoustraitance'!$H424+'1C TSsoustraitance'!$I424+'1C TSsoustraitance'!$J424+'1C TSsoustraitance'!$K424+'1C TSsoustraitance'!$L424+'1C TSsoustraitance'!$M424+'1C TSsoustraitance'!$N424+'1C TSsoustraitance'!$O424+'1C TSsoustraitance'!$P424+'1C TSsoustraitance'!$Q424))/'1C TSsoustraitance'!$AP424)))))</f>
        <v>0</v>
      </c>
      <c r="M707" s="668">
        <f>IF(OR('1C TSsoustraitance'!$D424="",'1C TSsoustraitance'!AP$13=0),0,IF(AND('1C TSsoustraitance'!$D424&lt;&gt;"",$K$2="Pôle",'1C TSsoustraitance'!$E424="OUI"),(('1C TSsoustraitance'!$J424+'1C TSsoustraitance'!$K424+'1C TSsoustraitance'!$L424)/'1C TSsoustraitance'!$R424),IF(AND('1C TSsoustraitance'!$D424&lt;&gt;"",$K$2="Pôle",'1C TSsoustraitance'!$E424="NON"),(('1C TSsoustraitance'!$J424+'1C TSsoustraitance'!$K424+'1C TSsoustraitance'!$L424)/'1C TSsoustraitance'!$AP424),IF(AND('1C TSsoustraitance'!$D424&lt;&gt;"",$K$2&lt;&gt;"Pôle"),0))))</f>
        <v>0</v>
      </c>
      <c r="N707" s="668">
        <f t="shared" si="153"/>
        <v>0</v>
      </c>
      <c r="O707" s="669">
        <f>IF(OR('1C TSsoustraitance'!$D424="",'1C TSsoustraitance'!$E424="OUI",'1C TSsoustraitance'!$AP424=0),0,(('1C TSsoustraitance'!$S424)/'1C TSsoustraitance'!$AP424))</f>
        <v>0</v>
      </c>
      <c r="P707" s="669">
        <f>IF(OR('1C TSsoustraitance'!$D424="",'1C TSsoustraitance'!$E424="OUI",'1C TSsoustraitance'!$AP424=0),0,(('1C TSsoustraitance'!$T424)/'1C TSsoustraitance'!$AP424))</f>
        <v>0</v>
      </c>
      <c r="Q707" s="669">
        <f>IF(OR('1C TSsoustraitance'!$D424="",'1C TSsoustraitance'!$E424="OUI",'1C TSsoustraitance'!$AP424=0),0,(('1C TSsoustraitance'!$U424)/'1C TSsoustraitance'!$AP424))</f>
        <v>0</v>
      </c>
      <c r="R707" s="669">
        <f>IF(OR('1C TSsoustraitance'!$D424="",'1C TSsoustraitance'!$E424="OUI",'1C TSsoustraitance'!$AP424=0),0,(('1C TSsoustraitance'!$V424)/'1C TSsoustraitance'!$AP424))</f>
        <v>0</v>
      </c>
      <c r="S707" s="669">
        <f>IF(OR('1C TSsoustraitance'!$D424="",'1C TSsoustraitance'!$E424="OUI",'1C TSsoustraitance'!$AP424=0),0,(('1C TSsoustraitance'!$W424)/'1C TSsoustraitance'!$AP424))</f>
        <v>0</v>
      </c>
      <c r="T707" s="669">
        <f>IF(OR('1C TSsoustraitance'!$D424="",'1C TSsoustraitance'!$E424="OUI",'1C TSsoustraitance'!$AP424=0),0,(('1C TSsoustraitance'!$X424)/'1C TSsoustraitance'!$AP424))</f>
        <v>0</v>
      </c>
      <c r="U707" s="669">
        <f>IF(OR('1C TSsoustraitance'!$D424="",'1C TSsoustraitance'!$E424="OUI",'1C TSsoustraitance'!$AP424=0),0,(('1C TSsoustraitance'!$Y424)/'1C TSsoustraitance'!$AP424))</f>
        <v>0</v>
      </c>
      <c r="V707" s="669">
        <f>IF(OR('1C TSsoustraitance'!$D424="",'1C TSsoustraitance'!$E424="OUI",'1C TSsoustraitance'!$AP424=0),0,(('1C TSsoustraitance'!$Z424)/'1C TSsoustraitance'!$AP424))</f>
        <v>0</v>
      </c>
      <c r="W707" s="669">
        <f>IF(OR('1C TSsoustraitance'!$D424="",'1C TSsoustraitance'!$E424="OUI",'1C TSsoustraitance'!$AP424=0),0,(('1C TSsoustraitance'!$AA424)/'1C TSsoustraitance'!$AP424))</f>
        <v>0</v>
      </c>
      <c r="X707" s="669">
        <f>IF(OR('1C TSsoustraitance'!$D424="",'1C TSsoustraitance'!$E424="OUI",'1C TSsoustraitance'!$AP424=0),0,(('1C TSsoustraitance'!$AB424)/'1C TSsoustraitance'!$AP424))</f>
        <v>0</v>
      </c>
      <c r="Y707" s="669">
        <f>IF(OR('1C TSsoustraitance'!$D424="",'1C TSsoustraitance'!$E424="OUI",'1C TSsoustraitance'!$AP424=0),0,(('1C TSsoustraitance'!$AC424)/'1C TSsoustraitance'!$AP424))</f>
        <v>0</v>
      </c>
      <c r="Z707" s="669">
        <f>IF(OR('1C TSsoustraitance'!$D424="",'1C TSsoustraitance'!$E424="OUI",'1C TSsoustraitance'!$AP424=0),0,(('1C TSsoustraitance'!$AD424)/'1C TSsoustraitance'!$AP424))</f>
        <v>0</v>
      </c>
      <c r="AA707" s="669">
        <f>IF(OR('1C TSsoustraitance'!$D424="",'1C TSsoustraitance'!$E424="OUI",'1C TSsoustraitance'!$AP424=0),0,(('1C TSsoustraitance'!$AE424)/'1C TSsoustraitance'!$AP424))</f>
        <v>0</v>
      </c>
      <c r="AB707" s="669">
        <f>IF(OR('1C TSsoustraitance'!$D424="",'1C TSsoustraitance'!$E424="OUI",'1C TSsoustraitance'!$AP424=0),0,(('1C TSsoustraitance'!$AF424)/'1C TSsoustraitance'!$AP424))</f>
        <v>0</v>
      </c>
      <c r="AC707" s="669">
        <f>IF(OR('1C TSsoustraitance'!$D424="",'1C TSsoustraitance'!$E424="OUI",'1C TSsoustraitance'!$AP424=0),0,(('1C TSsoustraitance'!$AG424)/'1C TSsoustraitance'!$AP424))</f>
        <v>0</v>
      </c>
      <c r="AD707" s="669">
        <f>IF(OR('1C TSsoustraitance'!$D424="",'1C TSsoustraitance'!$E424="OUI",'1C TSsoustraitance'!$AP424=0),0,(('1C TSsoustraitance'!$AH424)/'1C TSsoustraitance'!$AP424))</f>
        <v>0</v>
      </c>
      <c r="AE707" s="669">
        <f>IF(OR('1C TSsoustraitance'!$D424="",'1C TSsoustraitance'!$E424="OUI",'1C TSsoustraitance'!$AP424=0),0,(('1C TSsoustraitance'!$AI424)/'1C TSsoustraitance'!$AP424))</f>
        <v>0</v>
      </c>
      <c r="AF707" s="669">
        <f>IF(OR('1C TSsoustraitance'!$D424="",'1C TSsoustraitance'!$E424="OUI",'1C TSsoustraitance'!$AP424=0),0,(('1C TSsoustraitance'!$AJ424)/'1C TSsoustraitance'!$AP424))</f>
        <v>0</v>
      </c>
      <c r="AG707" s="669">
        <f>IF(OR('1C TSsoustraitance'!$D424="",'1C TSsoustraitance'!$E424="OUI",'1C TSsoustraitance'!$AP424=0),0,(('1C TSsoustraitance'!$AK424)/'1C TSsoustraitance'!$AP424))</f>
        <v>0</v>
      </c>
      <c r="AH707" s="669">
        <f>IF(OR('1C TSsoustraitance'!$D424="",'1C TSsoustraitance'!$E424="OUI",'1C TSsoustraitance'!$AP424=0),0,(('1C TSsoustraitance'!$AL424)/'1C TSsoustraitance'!$AP424))</f>
        <v>0</v>
      </c>
      <c r="AI707" s="669">
        <f>IF(OR('1C TSsoustraitance'!$D424="",'1C TSsoustraitance'!$E424="OUI",'1C TSsoustraitance'!$AP424=0),0,(('1C TSsoustraitance'!$AM424)/'1C TSsoustraitance'!$AP424))</f>
        <v>0</v>
      </c>
      <c r="AJ707" s="669">
        <f>IF(OR('1C TSsoustraitance'!$D424="",'1C TSsoustraitance'!$E424="OUI",'1C TSsoustraitance'!$AP424=0),0,(('1C TSsoustraitance'!$AN424)/'1C TSsoustraitance'!$AP424))</f>
        <v>0</v>
      </c>
      <c r="AK707" s="669">
        <f t="shared" si="156"/>
        <v>0</v>
      </c>
      <c r="AL707" s="668">
        <f t="shared" si="157"/>
        <v>0</v>
      </c>
      <c r="AM707" s="670">
        <f>IF(Tableau7[[#This Row],[N° pièce]]="",0,(Tableau7[[#This Row],[hors TVA]]+(Tableau7[[#This Row],[hors TVA]]*Tableau7[[#This Row],[Taux TVA]])-(Tableau7[[#This Row],[hors TVA]]*Tableau7[[#This Row],[Taux TVA]]*Tableau7[[#This Row],[Régime TVA: Récupération]]))*Tableau7[[#This Row],[Type 1]])</f>
        <v>0</v>
      </c>
      <c r="AN707" s="670">
        <f>IF(Tableau7[[#This Row],[N° pièce]]="",0,IF($K$2="pôle",((Tableau7[[#This Row],[hors TVA]]+(Tableau7[[#This Row],[hors TVA]]*Tableau7[[#This Row],[Taux TVA]])-(Tableau7[[#This Row],[hors TVA]]*Tableau7[[#This Row],[Taux TVA]]*Tableau7[[#This Row],[Régime TVA: Récupération]]))*Tableau7[[#This Row],[Type 2]]),0))</f>
        <v>0</v>
      </c>
      <c r="AO707" s="670">
        <f t="shared" si="159"/>
        <v>0</v>
      </c>
      <c r="AP707" s="255">
        <f t="shared" si="158"/>
        <v>0</v>
      </c>
      <c r="AQ707" s="506">
        <f t="shared" si="161"/>
        <v>0</v>
      </c>
      <c r="AR707" s="671"/>
      <c r="AS707" s="512"/>
      <c r="AT707" s="513" t="str">
        <f>IF(('1C TSsoustraitance'!AP424*FICHE!C$14&lt;J707),"Forfait limité à "&amp;FICHE!C$14&amp;"€/jour","")</f>
        <v/>
      </c>
      <c r="AU707" s="797"/>
      <c r="AV707" s="484"/>
      <c r="AW707" s="484"/>
      <c r="AX707" s="484"/>
      <c r="AY707" s="484"/>
      <c r="AZ707" s="484"/>
      <c r="BA707" s="4"/>
      <c r="BB707" s="4"/>
      <c r="BC707" s="4"/>
      <c r="BD707" s="4"/>
      <c r="BE707" s="4"/>
      <c r="BF707" s="4"/>
      <c r="BG707" s="4"/>
      <c r="BH707" s="4"/>
      <c r="BI707" s="4"/>
      <c r="BJ707" s="4"/>
      <c r="BK707" s="4"/>
      <c r="BL707" s="4"/>
      <c r="BM707" s="4"/>
      <c r="BN707" s="4"/>
      <c r="BO707" s="4"/>
      <c r="BP707" s="4"/>
      <c r="BQ707" s="4"/>
      <c r="BR707" s="4"/>
      <c r="BS707" s="4"/>
      <c r="BT707" s="4"/>
      <c r="BU707" s="4"/>
      <c r="BV707" s="4"/>
      <c r="BW707" s="4"/>
      <c r="BX707" s="4"/>
      <c r="BY707" s="4"/>
      <c r="BZ707" s="4"/>
      <c r="CA707" s="4"/>
      <c r="CB707" s="4"/>
      <c r="CC707" s="4"/>
      <c r="CD707" s="4"/>
      <c r="CE707" s="4"/>
      <c r="CF707" s="4"/>
      <c r="CG707" s="4"/>
      <c r="CH707" s="4"/>
      <c r="CI707" s="4"/>
      <c r="CJ707" s="4"/>
      <c r="CK707" s="4"/>
      <c r="CL707" s="4"/>
      <c r="CM707" s="4"/>
      <c r="CN707" s="4"/>
      <c r="CO707" s="4"/>
      <c r="CP707" s="4"/>
      <c r="CQ707" s="4"/>
      <c r="CR707" s="4"/>
      <c r="CS707" s="4"/>
      <c r="CT707" s="4"/>
      <c r="CU707" s="4"/>
      <c r="CV707" s="4"/>
      <c r="CW707" s="4"/>
      <c r="CX707" s="4"/>
      <c r="CY707" s="4"/>
      <c r="CZ707" s="4"/>
      <c r="DA707" s="4"/>
      <c r="DB707" s="4"/>
      <c r="DC707" s="4"/>
      <c r="DD707" s="4"/>
      <c r="DE707" s="4"/>
      <c r="DF707" s="4"/>
      <c r="DG707" s="4"/>
      <c r="DH707" s="4"/>
      <c r="DI707" s="4"/>
      <c r="DJ707" s="4"/>
      <c r="DK707" s="4"/>
      <c r="DL707" s="4"/>
      <c r="DM707" s="4"/>
      <c r="DN707" s="4"/>
      <c r="DO707" s="4"/>
      <c r="DP707" s="4"/>
      <c r="DQ707" s="4"/>
      <c r="DR707" s="4"/>
      <c r="DS707" s="4"/>
      <c r="DT707" s="4"/>
      <c r="DU707" s="4"/>
      <c r="DV707" s="4"/>
      <c r="DW707" s="4"/>
      <c r="DX707" s="4"/>
      <c r="DY707" s="4"/>
      <c r="DZ707" s="4"/>
      <c r="EA707" s="4"/>
      <c r="EB707" s="4"/>
      <c r="EC707" s="4"/>
      <c r="ED707" s="4"/>
      <c r="EE707" s="4"/>
      <c r="EF707" s="4"/>
      <c r="EG707" s="4"/>
      <c r="EH707" s="4"/>
      <c r="EI707" s="4"/>
      <c r="EJ707" s="4"/>
      <c r="EK707" s="4"/>
      <c r="EL707" s="4"/>
      <c r="EM707" s="4"/>
      <c r="EN707" s="4"/>
      <c r="EO707" s="4"/>
      <c r="EP707" s="4"/>
      <c r="EQ707" s="4"/>
      <c r="ER707" s="4"/>
      <c r="ES707" s="4"/>
      <c r="ET707" s="4"/>
      <c r="EU707" s="4"/>
      <c r="EV707" s="4"/>
      <c r="EW707" s="4"/>
      <c r="EX707" s="4"/>
      <c r="EY707" s="4"/>
      <c r="EZ707" s="4"/>
      <c r="FA707" s="4"/>
      <c r="FB707" s="4"/>
      <c r="FC707" s="4"/>
      <c r="FD707" s="4"/>
      <c r="FE707" s="4"/>
      <c r="FF707" s="4"/>
      <c r="FG707" s="4"/>
      <c r="FH707" s="4"/>
      <c r="FI707" s="4"/>
      <c r="FJ707" s="4"/>
      <c r="FK707" s="4"/>
      <c r="FL707" s="4"/>
      <c r="FM707" s="4"/>
      <c r="FN707" s="4"/>
      <c r="FO707" s="4"/>
      <c r="FP707" s="4"/>
      <c r="FQ707" s="4"/>
      <c r="FR707" s="4"/>
      <c r="FS707" s="4"/>
      <c r="FT707" s="4"/>
      <c r="FU707" s="4"/>
      <c r="FV707" s="4"/>
      <c r="FW707" s="4"/>
      <c r="FX707" s="4"/>
      <c r="FY707" s="4"/>
      <c r="FZ707" s="4"/>
      <c r="GA707" s="4"/>
      <c r="GB707" s="4"/>
      <c r="GC707" s="4"/>
      <c r="GD707" s="4"/>
      <c r="GE707" s="4"/>
      <c r="GF707" s="4"/>
      <c r="GG707" s="4"/>
      <c r="GH707" s="4"/>
      <c r="GI707" s="4"/>
      <c r="GJ707" s="4"/>
      <c r="GK707" s="4"/>
      <c r="GL707" s="4"/>
      <c r="GM707" s="4"/>
      <c r="GN707" s="4"/>
      <c r="GO707" s="4"/>
      <c r="GP707" s="4"/>
      <c r="GQ707" s="4"/>
      <c r="GR707" s="4"/>
      <c r="GS707" s="4"/>
      <c r="GT707" s="4"/>
      <c r="GU707" s="4"/>
      <c r="GV707" s="4"/>
      <c r="GW707" s="4"/>
      <c r="GX707" s="4"/>
      <c r="GY707" s="4"/>
      <c r="GZ707" s="4"/>
      <c r="HA707" s="4"/>
      <c r="HB707" s="4"/>
      <c r="HC707" s="4"/>
    </row>
    <row r="708" spans="1:211" s="380" customFormat="1" ht="13.9" customHeight="1">
      <c r="A708" s="828" t="str">
        <f>IF('1C TSsoustraitance'!$A425&lt;&gt;0,'1C TSsoustraitance'!$A425,"")</f>
        <v/>
      </c>
      <c r="B708" s="530"/>
      <c r="C708" s="513" t="str">
        <f>IF('1C TSsoustraitance'!$A425&lt;&gt;0,'1C TSsoustraitance'!$B425,"")</f>
        <v/>
      </c>
      <c r="D708" s="513" t="str">
        <f>IF('1C TSsoustraitance'!$A425&lt;&gt;0,'1C TSsoustraitance'!$C425,"")</f>
        <v/>
      </c>
      <c r="E708" s="684"/>
      <c r="F708" s="685"/>
      <c r="G708" s="666">
        <f>'1C TSsoustraitance'!$D425</f>
        <v>0</v>
      </c>
      <c r="H708" s="533">
        <v>0.21</v>
      </c>
      <c r="I708" s="533">
        <v>1</v>
      </c>
      <c r="J708" s="534"/>
      <c r="K708" s="667">
        <f t="shared" si="155"/>
        <v>0</v>
      </c>
      <c r="L708" s="668">
        <f>IF(OR('1C TSsoustraitance'!$D425="",'1C TSsoustraitance'!$AP425=0),0,IF(AND('1C TSsoustraitance'!$D425&lt;&gt;"",$K$2="Pôle",'1C TSsoustraitance'!$E425="OUI"),(('1C TSsoustraitance'!$F425+'1C TSsoustraitance'!$G425+'1C TSsoustraitance'!$H425+'1C TSsoustraitance'!$I425+'1C TSsoustraitance'!$M425)/'1C TSsoustraitance'!$R425),IF(AND('1C TSsoustraitance'!$D425&lt;&gt;"",$K$2="Pôle",'1C TSsoustraitance'!$E425="NON"),(('1C TSsoustraitance'!$F425+'1C TSsoustraitance'!$G425+'1C TSsoustraitance'!$H425+'1C TSsoustraitance'!$I425+'1C TSsoustraitance'!$M425)/'1C TSsoustraitance'!$AP425),IF(AND('1C TSsoustraitance'!$D425&lt;&gt;"",$K$2&lt;&gt;"Pôle",'1C TSsoustraitance'!$E425="OUI"),(('1C TSsoustraitance'!$F425+'1C TSsoustraitance'!$G425+'1C TSsoustraitance'!$H425+'1C TSsoustraitance'!$I425+'1C TSsoustraitance'!$J425+'1C TSsoustraitance'!$K425+'1C TSsoustraitance'!$L425+'1C TSsoustraitance'!$M425+'1C TSsoustraitance'!$N425+'1C TSsoustraitance'!$O425+'1C TSsoustraitance'!$P425+'1C TSsoustraitance'!$Q425)/'1C TSsoustraitance'!$R425),IF(AND('1C TSsoustraitance'!$D425&lt;&gt;"",$K$2&lt;&gt;"Pôle",'1C TSsoustraitance'!$E425="NON"),(('1C TSsoustraitance'!$F425+'1C TSsoustraitance'!$G425+'1C TSsoustraitance'!$H425+'1C TSsoustraitance'!$I425+'1C TSsoustraitance'!$J425+'1C TSsoustraitance'!$K425+'1C TSsoustraitance'!$L425+'1C TSsoustraitance'!$M425+'1C TSsoustraitance'!$N425+'1C TSsoustraitance'!$O425+'1C TSsoustraitance'!$P425+'1C TSsoustraitance'!$Q425))/'1C TSsoustraitance'!$AP425)))))</f>
        <v>0</v>
      </c>
      <c r="M708" s="668">
        <f>IF(OR('1C TSsoustraitance'!$D425="",'1C TSsoustraitance'!AP$13=0),0,IF(AND('1C TSsoustraitance'!$D425&lt;&gt;"",$K$2="Pôle",'1C TSsoustraitance'!$E425="OUI"),(('1C TSsoustraitance'!$J425+'1C TSsoustraitance'!$K425+'1C TSsoustraitance'!$L425)/'1C TSsoustraitance'!$R425),IF(AND('1C TSsoustraitance'!$D425&lt;&gt;"",$K$2="Pôle",'1C TSsoustraitance'!$E425="NON"),(('1C TSsoustraitance'!$J425+'1C TSsoustraitance'!$K425+'1C TSsoustraitance'!$L425)/'1C TSsoustraitance'!$AP425),IF(AND('1C TSsoustraitance'!$D425&lt;&gt;"",$K$2&lt;&gt;"Pôle"),0))))</f>
        <v>0</v>
      </c>
      <c r="N708" s="668">
        <f t="shared" ref="N708:N771" si="162">L708+M708</f>
        <v>0</v>
      </c>
      <c r="O708" s="669">
        <f>IF(OR('1C TSsoustraitance'!$D425="",'1C TSsoustraitance'!$E425="OUI",'1C TSsoustraitance'!$AP425=0),0,(('1C TSsoustraitance'!$S425)/'1C TSsoustraitance'!$AP425))</f>
        <v>0</v>
      </c>
      <c r="P708" s="669">
        <f>IF(OR('1C TSsoustraitance'!$D425="",'1C TSsoustraitance'!$E425="OUI",'1C TSsoustraitance'!$AP425=0),0,(('1C TSsoustraitance'!$T425)/'1C TSsoustraitance'!$AP425))</f>
        <v>0</v>
      </c>
      <c r="Q708" s="669">
        <f>IF(OR('1C TSsoustraitance'!$D425="",'1C TSsoustraitance'!$E425="OUI",'1C TSsoustraitance'!$AP425=0),0,(('1C TSsoustraitance'!$U425)/'1C TSsoustraitance'!$AP425))</f>
        <v>0</v>
      </c>
      <c r="R708" s="669">
        <f>IF(OR('1C TSsoustraitance'!$D425="",'1C TSsoustraitance'!$E425="OUI",'1C TSsoustraitance'!$AP425=0),0,(('1C TSsoustraitance'!$V425)/'1C TSsoustraitance'!$AP425))</f>
        <v>0</v>
      </c>
      <c r="S708" s="669">
        <f>IF(OR('1C TSsoustraitance'!$D425="",'1C TSsoustraitance'!$E425="OUI",'1C TSsoustraitance'!$AP425=0),0,(('1C TSsoustraitance'!$W425)/'1C TSsoustraitance'!$AP425))</f>
        <v>0</v>
      </c>
      <c r="T708" s="669">
        <f>IF(OR('1C TSsoustraitance'!$D425="",'1C TSsoustraitance'!$E425="OUI",'1C TSsoustraitance'!$AP425=0),0,(('1C TSsoustraitance'!$X425)/'1C TSsoustraitance'!$AP425))</f>
        <v>0</v>
      </c>
      <c r="U708" s="669">
        <f>IF(OR('1C TSsoustraitance'!$D425="",'1C TSsoustraitance'!$E425="OUI",'1C TSsoustraitance'!$AP425=0),0,(('1C TSsoustraitance'!$Y425)/'1C TSsoustraitance'!$AP425))</f>
        <v>0</v>
      </c>
      <c r="V708" s="669">
        <f>IF(OR('1C TSsoustraitance'!$D425="",'1C TSsoustraitance'!$E425="OUI",'1C TSsoustraitance'!$AP425=0),0,(('1C TSsoustraitance'!$Z425)/'1C TSsoustraitance'!$AP425))</f>
        <v>0</v>
      </c>
      <c r="W708" s="669">
        <f>IF(OR('1C TSsoustraitance'!$D425="",'1C TSsoustraitance'!$E425="OUI",'1C TSsoustraitance'!$AP425=0),0,(('1C TSsoustraitance'!$AA425)/'1C TSsoustraitance'!$AP425))</f>
        <v>0</v>
      </c>
      <c r="X708" s="669">
        <f>IF(OR('1C TSsoustraitance'!$D425="",'1C TSsoustraitance'!$E425="OUI",'1C TSsoustraitance'!$AP425=0),0,(('1C TSsoustraitance'!$AB425)/'1C TSsoustraitance'!$AP425))</f>
        <v>0</v>
      </c>
      <c r="Y708" s="669">
        <f>IF(OR('1C TSsoustraitance'!$D425="",'1C TSsoustraitance'!$E425="OUI",'1C TSsoustraitance'!$AP425=0),0,(('1C TSsoustraitance'!$AC425)/'1C TSsoustraitance'!$AP425))</f>
        <v>0</v>
      </c>
      <c r="Z708" s="669">
        <f>IF(OR('1C TSsoustraitance'!$D425="",'1C TSsoustraitance'!$E425="OUI",'1C TSsoustraitance'!$AP425=0),0,(('1C TSsoustraitance'!$AD425)/'1C TSsoustraitance'!$AP425))</f>
        <v>0</v>
      </c>
      <c r="AA708" s="669">
        <f>IF(OR('1C TSsoustraitance'!$D425="",'1C TSsoustraitance'!$E425="OUI",'1C TSsoustraitance'!$AP425=0),0,(('1C TSsoustraitance'!$AE425)/'1C TSsoustraitance'!$AP425))</f>
        <v>0</v>
      </c>
      <c r="AB708" s="669">
        <f>IF(OR('1C TSsoustraitance'!$D425="",'1C TSsoustraitance'!$E425="OUI",'1C TSsoustraitance'!$AP425=0),0,(('1C TSsoustraitance'!$AF425)/'1C TSsoustraitance'!$AP425))</f>
        <v>0</v>
      </c>
      <c r="AC708" s="669">
        <f>IF(OR('1C TSsoustraitance'!$D425="",'1C TSsoustraitance'!$E425="OUI",'1C TSsoustraitance'!$AP425=0),0,(('1C TSsoustraitance'!$AG425)/'1C TSsoustraitance'!$AP425))</f>
        <v>0</v>
      </c>
      <c r="AD708" s="669">
        <f>IF(OR('1C TSsoustraitance'!$D425="",'1C TSsoustraitance'!$E425="OUI",'1C TSsoustraitance'!$AP425=0),0,(('1C TSsoustraitance'!$AH425)/'1C TSsoustraitance'!$AP425))</f>
        <v>0</v>
      </c>
      <c r="AE708" s="669">
        <f>IF(OR('1C TSsoustraitance'!$D425="",'1C TSsoustraitance'!$E425="OUI",'1C TSsoustraitance'!$AP425=0),0,(('1C TSsoustraitance'!$AI425)/'1C TSsoustraitance'!$AP425))</f>
        <v>0</v>
      </c>
      <c r="AF708" s="669">
        <f>IF(OR('1C TSsoustraitance'!$D425="",'1C TSsoustraitance'!$E425="OUI",'1C TSsoustraitance'!$AP425=0),0,(('1C TSsoustraitance'!$AJ425)/'1C TSsoustraitance'!$AP425))</f>
        <v>0</v>
      </c>
      <c r="AG708" s="669">
        <f>IF(OR('1C TSsoustraitance'!$D425="",'1C TSsoustraitance'!$E425="OUI",'1C TSsoustraitance'!$AP425=0),0,(('1C TSsoustraitance'!$AK425)/'1C TSsoustraitance'!$AP425))</f>
        <v>0</v>
      </c>
      <c r="AH708" s="669">
        <f>IF(OR('1C TSsoustraitance'!$D425="",'1C TSsoustraitance'!$E425="OUI",'1C TSsoustraitance'!$AP425=0),0,(('1C TSsoustraitance'!$AL425)/'1C TSsoustraitance'!$AP425))</f>
        <v>0</v>
      </c>
      <c r="AI708" s="669">
        <f>IF(OR('1C TSsoustraitance'!$D425="",'1C TSsoustraitance'!$E425="OUI",'1C TSsoustraitance'!$AP425=0),0,(('1C TSsoustraitance'!$AM425)/'1C TSsoustraitance'!$AP425))</f>
        <v>0</v>
      </c>
      <c r="AJ708" s="669">
        <f>IF(OR('1C TSsoustraitance'!$D425="",'1C TSsoustraitance'!$E425="OUI",'1C TSsoustraitance'!$AP425=0),0,(('1C TSsoustraitance'!$AN425)/'1C TSsoustraitance'!$AP425))</f>
        <v>0</v>
      </c>
      <c r="AK708" s="669">
        <f t="shared" si="156"/>
        <v>0</v>
      </c>
      <c r="AL708" s="668">
        <f t="shared" si="157"/>
        <v>0</v>
      </c>
      <c r="AM708" s="670">
        <f>IF(Tableau7[[#This Row],[N° pièce]]="",0,(Tableau7[[#This Row],[hors TVA]]+(Tableau7[[#This Row],[hors TVA]]*Tableau7[[#This Row],[Taux TVA]])-(Tableau7[[#This Row],[hors TVA]]*Tableau7[[#This Row],[Taux TVA]]*Tableau7[[#This Row],[Régime TVA: Récupération]]))*Tableau7[[#This Row],[Type 1]])</f>
        <v>0</v>
      </c>
      <c r="AN708" s="670">
        <f>IF(Tableau7[[#This Row],[N° pièce]]="",0,IF($K$2="pôle",((Tableau7[[#This Row],[hors TVA]]+(Tableau7[[#This Row],[hors TVA]]*Tableau7[[#This Row],[Taux TVA]])-(Tableau7[[#This Row],[hors TVA]]*Tableau7[[#This Row],[Taux TVA]]*Tableau7[[#This Row],[Régime TVA: Récupération]]))*Tableau7[[#This Row],[Type 2]]),0))</f>
        <v>0</v>
      </c>
      <c r="AO708" s="670">
        <f t="shared" si="159"/>
        <v>0</v>
      </c>
      <c r="AP708" s="255">
        <f t="shared" si="158"/>
        <v>0</v>
      </c>
      <c r="AQ708" s="506">
        <f t="shared" si="161"/>
        <v>0</v>
      </c>
      <c r="AR708" s="671"/>
      <c r="AS708" s="512"/>
      <c r="AT708" s="513" t="str">
        <f>IF(('1C TSsoustraitance'!AP425*FICHE!C$14&lt;J708),"Forfait limité à "&amp;FICHE!C$14&amp;"€/jour","")</f>
        <v/>
      </c>
      <c r="AU708" s="797"/>
      <c r="AV708" s="484"/>
      <c r="AW708" s="484"/>
      <c r="AX708" s="484"/>
      <c r="AY708" s="484"/>
      <c r="AZ708" s="484"/>
      <c r="BA708" s="4"/>
      <c r="BB708" s="4"/>
      <c r="BC708" s="4"/>
      <c r="BD708" s="4"/>
      <c r="BE708" s="4"/>
      <c r="BF708" s="4"/>
      <c r="BG708" s="4"/>
      <c r="BH708" s="4"/>
      <c r="BI708" s="4"/>
      <c r="BJ708" s="4"/>
      <c r="BK708" s="4"/>
      <c r="BL708" s="4"/>
      <c r="BM708" s="4"/>
      <c r="BN708" s="4"/>
      <c r="BO708" s="4"/>
      <c r="BP708" s="4"/>
      <c r="BQ708" s="4"/>
      <c r="BR708" s="4"/>
      <c r="BS708" s="4"/>
      <c r="BT708" s="4"/>
      <c r="BU708" s="4"/>
      <c r="BV708" s="4"/>
      <c r="BW708" s="4"/>
      <c r="BX708" s="4"/>
      <c r="BY708" s="4"/>
      <c r="BZ708" s="4"/>
      <c r="CA708" s="4"/>
      <c r="CB708" s="4"/>
      <c r="CC708" s="4"/>
      <c r="CD708" s="4"/>
      <c r="CE708" s="4"/>
      <c r="CF708" s="4"/>
      <c r="CG708" s="4"/>
      <c r="CH708" s="4"/>
      <c r="CI708" s="4"/>
      <c r="CJ708" s="4"/>
      <c r="CK708" s="4"/>
      <c r="CL708" s="4"/>
      <c r="CM708" s="4"/>
      <c r="CN708" s="4"/>
      <c r="CO708" s="4"/>
      <c r="CP708" s="4"/>
      <c r="CQ708" s="4"/>
      <c r="CR708" s="4"/>
      <c r="CS708" s="4"/>
      <c r="CT708" s="4"/>
      <c r="CU708" s="4"/>
      <c r="CV708" s="4"/>
      <c r="CW708" s="4"/>
      <c r="CX708" s="4"/>
      <c r="CY708" s="4"/>
      <c r="CZ708" s="4"/>
      <c r="DA708" s="4"/>
      <c r="DB708" s="4"/>
      <c r="DC708" s="4"/>
      <c r="DD708" s="4"/>
      <c r="DE708" s="4"/>
      <c r="DF708" s="4"/>
      <c r="DG708" s="4"/>
      <c r="DH708" s="4"/>
      <c r="DI708" s="4"/>
      <c r="DJ708" s="4"/>
      <c r="DK708" s="4"/>
      <c r="DL708" s="4"/>
      <c r="DM708" s="4"/>
      <c r="DN708" s="4"/>
      <c r="DO708" s="4"/>
      <c r="DP708" s="4"/>
      <c r="DQ708" s="4"/>
      <c r="DR708" s="4"/>
      <c r="DS708" s="4"/>
      <c r="DT708" s="4"/>
      <c r="DU708" s="4"/>
      <c r="DV708" s="4"/>
      <c r="DW708" s="4"/>
      <c r="DX708" s="4"/>
      <c r="DY708" s="4"/>
      <c r="DZ708" s="4"/>
      <c r="EA708" s="4"/>
      <c r="EB708" s="4"/>
      <c r="EC708" s="4"/>
      <c r="ED708" s="4"/>
      <c r="EE708" s="4"/>
      <c r="EF708" s="4"/>
      <c r="EG708" s="4"/>
      <c r="EH708" s="4"/>
      <c r="EI708" s="4"/>
      <c r="EJ708" s="4"/>
      <c r="EK708" s="4"/>
      <c r="EL708" s="4"/>
      <c r="EM708" s="4"/>
      <c r="EN708" s="4"/>
      <c r="EO708" s="4"/>
      <c r="EP708" s="4"/>
      <c r="EQ708" s="4"/>
      <c r="ER708" s="4"/>
      <c r="ES708" s="4"/>
      <c r="ET708" s="4"/>
      <c r="EU708" s="4"/>
      <c r="EV708" s="4"/>
      <c r="EW708" s="4"/>
      <c r="EX708" s="4"/>
      <c r="EY708" s="4"/>
      <c r="EZ708" s="4"/>
      <c r="FA708" s="4"/>
      <c r="FB708" s="4"/>
      <c r="FC708" s="4"/>
      <c r="FD708" s="4"/>
      <c r="FE708" s="4"/>
      <c r="FF708" s="4"/>
      <c r="FG708" s="4"/>
      <c r="FH708" s="4"/>
      <c r="FI708" s="4"/>
      <c r="FJ708" s="4"/>
      <c r="FK708" s="4"/>
      <c r="FL708" s="4"/>
      <c r="FM708" s="4"/>
      <c r="FN708" s="4"/>
      <c r="FO708" s="4"/>
      <c r="FP708" s="4"/>
      <c r="FQ708" s="4"/>
      <c r="FR708" s="4"/>
      <c r="FS708" s="4"/>
      <c r="FT708" s="4"/>
      <c r="FU708" s="4"/>
      <c r="FV708" s="4"/>
      <c r="FW708" s="4"/>
      <c r="FX708" s="4"/>
      <c r="FY708" s="4"/>
      <c r="FZ708" s="4"/>
      <c r="GA708" s="4"/>
      <c r="GB708" s="4"/>
      <c r="GC708" s="4"/>
      <c r="GD708" s="4"/>
      <c r="GE708" s="4"/>
      <c r="GF708" s="4"/>
      <c r="GG708" s="4"/>
      <c r="GH708" s="4"/>
      <c r="GI708" s="4"/>
      <c r="GJ708" s="4"/>
      <c r="GK708" s="4"/>
      <c r="GL708" s="4"/>
      <c r="GM708" s="4"/>
      <c r="GN708" s="4"/>
      <c r="GO708" s="4"/>
      <c r="GP708" s="4"/>
      <c r="GQ708" s="4"/>
      <c r="GR708" s="4"/>
      <c r="GS708" s="4"/>
      <c r="GT708" s="4"/>
      <c r="GU708" s="4"/>
      <c r="GV708" s="4"/>
      <c r="GW708" s="4"/>
      <c r="GX708" s="4"/>
      <c r="GY708" s="4"/>
      <c r="GZ708" s="4"/>
      <c r="HA708" s="4"/>
      <c r="HB708" s="4"/>
      <c r="HC708" s="4"/>
    </row>
    <row r="709" spans="1:211" s="380" customFormat="1" ht="13.9" customHeight="1">
      <c r="A709" s="828" t="str">
        <f>IF('1C TSsoustraitance'!$A426&lt;&gt;0,'1C TSsoustraitance'!$A426,"")</f>
        <v/>
      </c>
      <c r="B709" s="530"/>
      <c r="C709" s="513" t="str">
        <f>IF('1C TSsoustraitance'!$A426&lt;&gt;0,'1C TSsoustraitance'!$B426,"")</f>
        <v/>
      </c>
      <c r="D709" s="513" t="str">
        <f>IF('1C TSsoustraitance'!$A426&lt;&gt;0,'1C TSsoustraitance'!$C426,"")</f>
        <v/>
      </c>
      <c r="E709" s="684"/>
      <c r="F709" s="685"/>
      <c r="G709" s="666">
        <f>'1C TSsoustraitance'!$D426</f>
        <v>0</v>
      </c>
      <c r="H709" s="533">
        <v>0.21</v>
      </c>
      <c r="I709" s="533">
        <v>1</v>
      </c>
      <c r="J709" s="534"/>
      <c r="K709" s="667">
        <f t="shared" si="155"/>
        <v>0</v>
      </c>
      <c r="L709" s="668">
        <f>IF(OR('1C TSsoustraitance'!$D426="",'1C TSsoustraitance'!$AP426=0),0,IF(AND('1C TSsoustraitance'!$D426&lt;&gt;"",$K$2="Pôle",'1C TSsoustraitance'!$E426="OUI"),(('1C TSsoustraitance'!$F426+'1C TSsoustraitance'!$G426+'1C TSsoustraitance'!$H426+'1C TSsoustraitance'!$I426+'1C TSsoustraitance'!$M426)/'1C TSsoustraitance'!$R426),IF(AND('1C TSsoustraitance'!$D426&lt;&gt;"",$K$2="Pôle",'1C TSsoustraitance'!$E426="NON"),(('1C TSsoustraitance'!$F426+'1C TSsoustraitance'!$G426+'1C TSsoustraitance'!$H426+'1C TSsoustraitance'!$I426+'1C TSsoustraitance'!$M426)/'1C TSsoustraitance'!$AP426),IF(AND('1C TSsoustraitance'!$D426&lt;&gt;"",$K$2&lt;&gt;"Pôle",'1C TSsoustraitance'!$E426="OUI"),(('1C TSsoustraitance'!$F426+'1C TSsoustraitance'!$G426+'1C TSsoustraitance'!$H426+'1C TSsoustraitance'!$I426+'1C TSsoustraitance'!$J426+'1C TSsoustraitance'!$K426+'1C TSsoustraitance'!$L426+'1C TSsoustraitance'!$M426+'1C TSsoustraitance'!$N426+'1C TSsoustraitance'!$O426+'1C TSsoustraitance'!$P426+'1C TSsoustraitance'!$Q426)/'1C TSsoustraitance'!$R426),IF(AND('1C TSsoustraitance'!$D426&lt;&gt;"",$K$2&lt;&gt;"Pôle",'1C TSsoustraitance'!$E426="NON"),(('1C TSsoustraitance'!$F426+'1C TSsoustraitance'!$G426+'1C TSsoustraitance'!$H426+'1C TSsoustraitance'!$I426+'1C TSsoustraitance'!$J426+'1C TSsoustraitance'!$K426+'1C TSsoustraitance'!$L426+'1C TSsoustraitance'!$M426+'1C TSsoustraitance'!$N426+'1C TSsoustraitance'!$O426+'1C TSsoustraitance'!$P426+'1C TSsoustraitance'!$Q426))/'1C TSsoustraitance'!$AP426)))))</f>
        <v>0</v>
      </c>
      <c r="M709" s="668">
        <f>IF(OR('1C TSsoustraitance'!$D426="",'1C TSsoustraitance'!AP$13=0),0,IF(AND('1C TSsoustraitance'!$D426&lt;&gt;"",$K$2="Pôle",'1C TSsoustraitance'!$E426="OUI"),(('1C TSsoustraitance'!$J426+'1C TSsoustraitance'!$K426+'1C TSsoustraitance'!$L426)/'1C TSsoustraitance'!$R426),IF(AND('1C TSsoustraitance'!$D426&lt;&gt;"",$K$2="Pôle",'1C TSsoustraitance'!$E426="NON"),(('1C TSsoustraitance'!$J426+'1C TSsoustraitance'!$K426+'1C TSsoustraitance'!$L426)/'1C TSsoustraitance'!$AP426),IF(AND('1C TSsoustraitance'!$D426&lt;&gt;"",$K$2&lt;&gt;"Pôle"),0))))</f>
        <v>0</v>
      </c>
      <c r="N709" s="668">
        <f t="shared" si="162"/>
        <v>0</v>
      </c>
      <c r="O709" s="669">
        <f>IF(OR('1C TSsoustraitance'!$D426="",'1C TSsoustraitance'!$E426="OUI",'1C TSsoustraitance'!$AP426=0),0,(('1C TSsoustraitance'!$S426)/'1C TSsoustraitance'!$AP426))</f>
        <v>0</v>
      </c>
      <c r="P709" s="669">
        <f>IF(OR('1C TSsoustraitance'!$D426="",'1C TSsoustraitance'!$E426="OUI",'1C TSsoustraitance'!$AP426=0),0,(('1C TSsoustraitance'!$T426)/'1C TSsoustraitance'!$AP426))</f>
        <v>0</v>
      </c>
      <c r="Q709" s="669">
        <f>IF(OR('1C TSsoustraitance'!$D426="",'1C TSsoustraitance'!$E426="OUI",'1C TSsoustraitance'!$AP426=0),0,(('1C TSsoustraitance'!$U426)/'1C TSsoustraitance'!$AP426))</f>
        <v>0</v>
      </c>
      <c r="R709" s="669">
        <f>IF(OR('1C TSsoustraitance'!$D426="",'1C TSsoustraitance'!$E426="OUI",'1C TSsoustraitance'!$AP426=0),0,(('1C TSsoustraitance'!$V426)/'1C TSsoustraitance'!$AP426))</f>
        <v>0</v>
      </c>
      <c r="S709" s="669">
        <f>IF(OR('1C TSsoustraitance'!$D426="",'1C TSsoustraitance'!$E426="OUI",'1C TSsoustraitance'!$AP426=0),0,(('1C TSsoustraitance'!$W426)/'1C TSsoustraitance'!$AP426))</f>
        <v>0</v>
      </c>
      <c r="T709" s="669">
        <f>IF(OR('1C TSsoustraitance'!$D426="",'1C TSsoustraitance'!$E426="OUI",'1C TSsoustraitance'!$AP426=0),0,(('1C TSsoustraitance'!$X426)/'1C TSsoustraitance'!$AP426))</f>
        <v>0</v>
      </c>
      <c r="U709" s="669">
        <f>IF(OR('1C TSsoustraitance'!$D426="",'1C TSsoustraitance'!$E426="OUI",'1C TSsoustraitance'!$AP426=0),0,(('1C TSsoustraitance'!$Y426)/'1C TSsoustraitance'!$AP426))</f>
        <v>0</v>
      </c>
      <c r="V709" s="669">
        <f>IF(OR('1C TSsoustraitance'!$D426="",'1C TSsoustraitance'!$E426="OUI",'1C TSsoustraitance'!$AP426=0),0,(('1C TSsoustraitance'!$Z426)/'1C TSsoustraitance'!$AP426))</f>
        <v>0</v>
      </c>
      <c r="W709" s="669">
        <f>IF(OR('1C TSsoustraitance'!$D426="",'1C TSsoustraitance'!$E426="OUI",'1C TSsoustraitance'!$AP426=0),0,(('1C TSsoustraitance'!$AA426)/'1C TSsoustraitance'!$AP426))</f>
        <v>0</v>
      </c>
      <c r="X709" s="669">
        <f>IF(OR('1C TSsoustraitance'!$D426="",'1C TSsoustraitance'!$E426="OUI",'1C TSsoustraitance'!$AP426=0),0,(('1C TSsoustraitance'!$AB426)/'1C TSsoustraitance'!$AP426))</f>
        <v>0</v>
      </c>
      <c r="Y709" s="669">
        <f>IF(OR('1C TSsoustraitance'!$D426="",'1C TSsoustraitance'!$E426="OUI",'1C TSsoustraitance'!$AP426=0),0,(('1C TSsoustraitance'!$AC426)/'1C TSsoustraitance'!$AP426))</f>
        <v>0</v>
      </c>
      <c r="Z709" s="669">
        <f>IF(OR('1C TSsoustraitance'!$D426="",'1C TSsoustraitance'!$E426="OUI",'1C TSsoustraitance'!$AP426=0),0,(('1C TSsoustraitance'!$AD426)/'1C TSsoustraitance'!$AP426))</f>
        <v>0</v>
      </c>
      <c r="AA709" s="669">
        <f>IF(OR('1C TSsoustraitance'!$D426="",'1C TSsoustraitance'!$E426="OUI",'1C TSsoustraitance'!$AP426=0),0,(('1C TSsoustraitance'!$AE426)/'1C TSsoustraitance'!$AP426))</f>
        <v>0</v>
      </c>
      <c r="AB709" s="669">
        <f>IF(OR('1C TSsoustraitance'!$D426="",'1C TSsoustraitance'!$E426="OUI",'1C TSsoustraitance'!$AP426=0),0,(('1C TSsoustraitance'!$AF426)/'1C TSsoustraitance'!$AP426))</f>
        <v>0</v>
      </c>
      <c r="AC709" s="669">
        <f>IF(OR('1C TSsoustraitance'!$D426="",'1C TSsoustraitance'!$E426="OUI",'1C TSsoustraitance'!$AP426=0),0,(('1C TSsoustraitance'!$AG426)/'1C TSsoustraitance'!$AP426))</f>
        <v>0</v>
      </c>
      <c r="AD709" s="669">
        <f>IF(OR('1C TSsoustraitance'!$D426="",'1C TSsoustraitance'!$E426="OUI",'1C TSsoustraitance'!$AP426=0),0,(('1C TSsoustraitance'!$AH426)/'1C TSsoustraitance'!$AP426))</f>
        <v>0</v>
      </c>
      <c r="AE709" s="669">
        <f>IF(OR('1C TSsoustraitance'!$D426="",'1C TSsoustraitance'!$E426="OUI",'1C TSsoustraitance'!$AP426=0),0,(('1C TSsoustraitance'!$AI426)/'1C TSsoustraitance'!$AP426))</f>
        <v>0</v>
      </c>
      <c r="AF709" s="669">
        <f>IF(OR('1C TSsoustraitance'!$D426="",'1C TSsoustraitance'!$E426="OUI",'1C TSsoustraitance'!$AP426=0),0,(('1C TSsoustraitance'!$AJ426)/'1C TSsoustraitance'!$AP426))</f>
        <v>0</v>
      </c>
      <c r="AG709" s="669">
        <f>IF(OR('1C TSsoustraitance'!$D426="",'1C TSsoustraitance'!$E426="OUI",'1C TSsoustraitance'!$AP426=0),0,(('1C TSsoustraitance'!$AK426)/'1C TSsoustraitance'!$AP426))</f>
        <v>0</v>
      </c>
      <c r="AH709" s="669">
        <f>IF(OR('1C TSsoustraitance'!$D426="",'1C TSsoustraitance'!$E426="OUI",'1C TSsoustraitance'!$AP426=0),0,(('1C TSsoustraitance'!$AL426)/'1C TSsoustraitance'!$AP426))</f>
        <v>0</v>
      </c>
      <c r="AI709" s="669">
        <f>IF(OR('1C TSsoustraitance'!$D426="",'1C TSsoustraitance'!$E426="OUI",'1C TSsoustraitance'!$AP426=0),0,(('1C TSsoustraitance'!$AM426)/'1C TSsoustraitance'!$AP426))</f>
        <v>0</v>
      </c>
      <c r="AJ709" s="669">
        <f>IF(OR('1C TSsoustraitance'!$D426="",'1C TSsoustraitance'!$E426="OUI",'1C TSsoustraitance'!$AP426=0),0,(('1C TSsoustraitance'!$AN426)/'1C TSsoustraitance'!$AP426))</f>
        <v>0</v>
      </c>
      <c r="AK709" s="669">
        <f t="shared" si="156"/>
        <v>0</v>
      </c>
      <c r="AL709" s="668">
        <f t="shared" si="157"/>
        <v>0</v>
      </c>
      <c r="AM709" s="670">
        <f>IF(Tableau7[[#This Row],[N° pièce]]="",0,(Tableau7[[#This Row],[hors TVA]]+(Tableau7[[#This Row],[hors TVA]]*Tableau7[[#This Row],[Taux TVA]])-(Tableau7[[#This Row],[hors TVA]]*Tableau7[[#This Row],[Taux TVA]]*Tableau7[[#This Row],[Régime TVA: Récupération]]))*Tableau7[[#This Row],[Type 1]])</f>
        <v>0</v>
      </c>
      <c r="AN709" s="670">
        <f>IF(Tableau7[[#This Row],[N° pièce]]="",0,IF($K$2="pôle",((Tableau7[[#This Row],[hors TVA]]+(Tableau7[[#This Row],[hors TVA]]*Tableau7[[#This Row],[Taux TVA]])-(Tableau7[[#This Row],[hors TVA]]*Tableau7[[#This Row],[Taux TVA]]*Tableau7[[#This Row],[Régime TVA: Récupération]]))*Tableau7[[#This Row],[Type 2]]),0))</f>
        <v>0</v>
      </c>
      <c r="AO709" s="670">
        <f t="shared" si="159"/>
        <v>0</v>
      </c>
      <c r="AP709" s="255">
        <f t="shared" si="158"/>
        <v>0</v>
      </c>
      <c r="AQ709" s="506">
        <f t="shared" si="161"/>
        <v>0</v>
      </c>
      <c r="AR709" s="671"/>
      <c r="AS709" s="512"/>
      <c r="AT709" s="513" t="str">
        <f>IF(('1C TSsoustraitance'!AP426*FICHE!C$14&lt;J709),"Forfait limité à "&amp;FICHE!C$14&amp;"€/jour","")</f>
        <v/>
      </c>
      <c r="AU709" s="797"/>
      <c r="AV709" s="484"/>
      <c r="AW709" s="484"/>
      <c r="AX709" s="484"/>
      <c r="AY709" s="484"/>
      <c r="AZ709" s="484"/>
      <c r="BA709" s="4"/>
      <c r="BB709" s="4"/>
      <c r="BC709" s="4"/>
      <c r="BD709" s="4"/>
      <c r="BE709" s="4"/>
      <c r="BF709" s="4"/>
      <c r="BG709" s="4"/>
      <c r="BH709" s="4"/>
      <c r="BI709" s="4"/>
      <c r="BJ709" s="4"/>
      <c r="BK709" s="4"/>
      <c r="BL709" s="4"/>
      <c r="BM709" s="4"/>
      <c r="BN709" s="4"/>
      <c r="BO709" s="4"/>
      <c r="BP709" s="4"/>
      <c r="BQ709" s="4"/>
      <c r="BR709" s="4"/>
      <c r="BS709" s="4"/>
      <c r="BT709" s="4"/>
      <c r="BU709" s="4"/>
      <c r="BV709" s="4"/>
      <c r="BW709" s="4"/>
      <c r="BX709" s="4"/>
      <c r="BY709" s="4"/>
      <c r="BZ709" s="4"/>
      <c r="CA709" s="4"/>
      <c r="CB709" s="4"/>
      <c r="CC709" s="4"/>
      <c r="CD709" s="4"/>
      <c r="CE709" s="4"/>
      <c r="CF709" s="4"/>
      <c r="CG709" s="4"/>
      <c r="CH709" s="4"/>
      <c r="CI709" s="4"/>
      <c r="CJ709" s="4"/>
      <c r="CK709" s="4"/>
      <c r="CL709" s="4"/>
      <c r="CM709" s="4"/>
      <c r="CN709" s="4"/>
      <c r="CO709" s="4"/>
      <c r="CP709" s="4"/>
      <c r="CQ709" s="4"/>
      <c r="CR709" s="4"/>
      <c r="CS709" s="4"/>
      <c r="CT709" s="4"/>
      <c r="CU709" s="4"/>
      <c r="CV709" s="4"/>
      <c r="CW709" s="4"/>
      <c r="CX709" s="4"/>
      <c r="CY709" s="4"/>
      <c r="CZ709" s="4"/>
      <c r="DA709" s="4"/>
      <c r="DB709" s="4"/>
      <c r="DC709" s="4"/>
      <c r="DD709" s="4"/>
      <c r="DE709" s="4"/>
      <c r="DF709" s="4"/>
      <c r="DG709" s="4"/>
      <c r="DH709" s="4"/>
      <c r="DI709" s="4"/>
      <c r="DJ709" s="4"/>
      <c r="DK709" s="4"/>
      <c r="DL709" s="4"/>
      <c r="DM709" s="4"/>
      <c r="DN709" s="4"/>
      <c r="DO709" s="4"/>
      <c r="DP709" s="4"/>
      <c r="DQ709" s="4"/>
      <c r="DR709" s="4"/>
      <c r="DS709" s="4"/>
      <c r="DT709" s="4"/>
      <c r="DU709" s="4"/>
      <c r="DV709" s="4"/>
      <c r="DW709" s="4"/>
      <c r="DX709" s="4"/>
      <c r="DY709" s="4"/>
      <c r="DZ709" s="4"/>
      <c r="EA709" s="4"/>
      <c r="EB709" s="4"/>
      <c r="EC709" s="4"/>
      <c r="ED709" s="4"/>
      <c r="EE709" s="4"/>
      <c r="EF709" s="4"/>
      <c r="EG709" s="4"/>
      <c r="EH709" s="4"/>
      <c r="EI709" s="4"/>
      <c r="EJ709" s="4"/>
      <c r="EK709" s="4"/>
      <c r="EL709" s="4"/>
      <c r="EM709" s="4"/>
      <c r="EN709" s="4"/>
      <c r="EO709" s="4"/>
      <c r="EP709" s="4"/>
      <c r="EQ709" s="4"/>
      <c r="ER709" s="4"/>
      <c r="ES709" s="4"/>
      <c r="ET709" s="4"/>
      <c r="EU709" s="4"/>
      <c r="EV709" s="4"/>
      <c r="EW709" s="4"/>
      <c r="EX709" s="4"/>
      <c r="EY709" s="4"/>
      <c r="EZ709" s="4"/>
      <c r="FA709" s="4"/>
      <c r="FB709" s="4"/>
      <c r="FC709" s="4"/>
      <c r="FD709" s="4"/>
      <c r="FE709" s="4"/>
      <c r="FF709" s="4"/>
      <c r="FG709" s="4"/>
      <c r="FH709" s="4"/>
      <c r="FI709" s="4"/>
      <c r="FJ709" s="4"/>
      <c r="FK709" s="4"/>
      <c r="FL709" s="4"/>
      <c r="FM709" s="4"/>
      <c r="FN709" s="4"/>
      <c r="FO709" s="4"/>
      <c r="FP709" s="4"/>
      <c r="FQ709" s="4"/>
      <c r="FR709" s="4"/>
      <c r="FS709" s="4"/>
      <c r="FT709" s="4"/>
      <c r="FU709" s="4"/>
      <c r="FV709" s="4"/>
      <c r="FW709" s="4"/>
      <c r="FX709" s="4"/>
      <c r="FY709" s="4"/>
      <c r="FZ709" s="4"/>
      <c r="GA709" s="4"/>
      <c r="GB709" s="4"/>
      <c r="GC709" s="4"/>
      <c r="GD709" s="4"/>
      <c r="GE709" s="4"/>
      <c r="GF709" s="4"/>
      <c r="GG709" s="4"/>
      <c r="GH709" s="4"/>
      <c r="GI709" s="4"/>
      <c r="GJ709" s="4"/>
      <c r="GK709" s="4"/>
      <c r="GL709" s="4"/>
      <c r="GM709" s="4"/>
      <c r="GN709" s="4"/>
      <c r="GO709" s="4"/>
      <c r="GP709" s="4"/>
      <c r="GQ709" s="4"/>
      <c r="GR709" s="4"/>
      <c r="GS709" s="4"/>
      <c r="GT709" s="4"/>
      <c r="GU709" s="4"/>
      <c r="GV709" s="4"/>
      <c r="GW709" s="4"/>
      <c r="GX709" s="4"/>
      <c r="GY709" s="4"/>
      <c r="GZ709" s="4"/>
      <c r="HA709" s="4"/>
      <c r="HB709" s="4"/>
      <c r="HC709" s="4"/>
    </row>
    <row r="710" spans="1:211" s="380" customFormat="1" ht="13.9" customHeight="1">
      <c r="A710" s="828" t="str">
        <f>IF('1C TSsoustraitance'!$A427&lt;&gt;0,'1C TSsoustraitance'!$A427,"")</f>
        <v/>
      </c>
      <c r="B710" s="530"/>
      <c r="C710" s="513" t="str">
        <f>IF('1C TSsoustraitance'!$A427&lt;&gt;0,'1C TSsoustraitance'!$B427,"")</f>
        <v/>
      </c>
      <c r="D710" s="513" t="str">
        <f>IF('1C TSsoustraitance'!$A427&lt;&gt;0,'1C TSsoustraitance'!$C427,"")</f>
        <v/>
      </c>
      <c r="E710" s="684"/>
      <c r="F710" s="685"/>
      <c r="G710" s="666">
        <f>'1C TSsoustraitance'!$D427</f>
        <v>0</v>
      </c>
      <c r="H710" s="533">
        <v>0.21</v>
      </c>
      <c r="I710" s="533">
        <v>1</v>
      </c>
      <c r="J710" s="534"/>
      <c r="K710" s="667">
        <f t="shared" si="155"/>
        <v>0</v>
      </c>
      <c r="L710" s="668">
        <f>IF(OR('1C TSsoustraitance'!$D427="",'1C TSsoustraitance'!$AP427=0),0,IF(AND('1C TSsoustraitance'!$D427&lt;&gt;"",$K$2="Pôle",'1C TSsoustraitance'!$E427="OUI"),(('1C TSsoustraitance'!$F427+'1C TSsoustraitance'!$G427+'1C TSsoustraitance'!$H427+'1C TSsoustraitance'!$I427+'1C TSsoustraitance'!$M427)/'1C TSsoustraitance'!$R427),IF(AND('1C TSsoustraitance'!$D427&lt;&gt;"",$K$2="Pôle",'1C TSsoustraitance'!$E427="NON"),(('1C TSsoustraitance'!$F427+'1C TSsoustraitance'!$G427+'1C TSsoustraitance'!$H427+'1C TSsoustraitance'!$I427+'1C TSsoustraitance'!$M427)/'1C TSsoustraitance'!$AP427),IF(AND('1C TSsoustraitance'!$D427&lt;&gt;"",$K$2&lt;&gt;"Pôle",'1C TSsoustraitance'!$E427="OUI"),(('1C TSsoustraitance'!$F427+'1C TSsoustraitance'!$G427+'1C TSsoustraitance'!$H427+'1C TSsoustraitance'!$I427+'1C TSsoustraitance'!$J427+'1C TSsoustraitance'!$K427+'1C TSsoustraitance'!$L427+'1C TSsoustraitance'!$M427+'1C TSsoustraitance'!$N427+'1C TSsoustraitance'!$O427+'1C TSsoustraitance'!$P427+'1C TSsoustraitance'!$Q427)/'1C TSsoustraitance'!$R427),IF(AND('1C TSsoustraitance'!$D427&lt;&gt;"",$K$2&lt;&gt;"Pôle",'1C TSsoustraitance'!$E427="NON"),(('1C TSsoustraitance'!$F427+'1C TSsoustraitance'!$G427+'1C TSsoustraitance'!$H427+'1C TSsoustraitance'!$I427+'1C TSsoustraitance'!$J427+'1C TSsoustraitance'!$K427+'1C TSsoustraitance'!$L427+'1C TSsoustraitance'!$M427+'1C TSsoustraitance'!$N427+'1C TSsoustraitance'!$O427+'1C TSsoustraitance'!$P427+'1C TSsoustraitance'!$Q427))/'1C TSsoustraitance'!$AP427)))))</f>
        <v>0</v>
      </c>
      <c r="M710" s="668">
        <f>IF(OR('1C TSsoustraitance'!$D427="",'1C TSsoustraitance'!AP$13=0),0,IF(AND('1C TSsoustraitance'!$D427&lt;&gt;"",$K$2="Pôle",'1C TSsoustraitance'!$E427="OUI"),(('1C TSsoustraitance'!$J427+'1C TSsoustraitance'!$K427+'1C TSsoustraitance'!$L427)/'1C TSsoustraitance'!$R427),IF(AND('1C TSsoustraitance'!$D427&lt;&gt;"",$K$2="Pôle",'1C TSsoustraitance'!$E427="NON"),(('1C TSsoustraitance'!$J427+'1C TSsoustraitance'!$K427+'1C TSsoustraitance'!$L427)/'1C TSsoustraitance'!$AP427),IF(AND('1C TSsoustraitance'!$D427&lt;&gt;"",$K$2&lt;&gt;"Pôle"),0))))</f>
        <v>0</v>
      </c>
      <c r="N710" s="668">
        <f t="shared" si="162"/>
        <v>0</v>
      </c>
      <c r="O710" s="669">
        <f>IF(OR('1C TSsoustraitance'!$D427="",'1C TSsoustraitance'!$E427="OUI",'1C TSsoustraitance'!$AP427=0),0,(('1C TSsoustraitance'!$S427)/'1C TSsoustraitance'!$AP427))</f>
        <v>0</v>
      </c>
      <c r="P710" s="669">
        <f>IF(OR('1C TSsoustraitance'!$D427="",'1C TSsoustraitance'!$E427="OUI",'1C TSsoustraitance'!$AP427=0),0,(('1C TSsoustraitance'!$T427)/'1C TSsoustraitance'!$AP427))</f>
        <v>0</v>
      </c>
      <c r="Q710" s="669">
        <f>IF(OR('1C TSsoustraitance'!$D427="",'1C TSsoustraitance'!$E427="OUI",'1C TSsoustraitance'!$AP427=0),0,(('1C TSsoustraitance'!$U427)/'1C TSsoustraitance'!$AP427))</f>
        <v>0</v>
      </c>
      <c r="R710" s="669">
        <f>IF(OR('1C TSsoustraitance'!$D427="",'1C TSsoustraitance'!$E427="OUI",'1C TSsoustraitance'!$AP427=0),0,(('1C TSsoustraitance'!$V427)/'1C TSsoustraitance'!$AP427))</f>
        <v>0</v>
      </c>
      <c r="S710" s="669">
        <f>IF(OR('1C TSsoustraitance'!$D427="",'1C TSsoustraitance'!$E427="OUI",'1C TSsoustraitance'!$AP427=0),0,(('1C TSsoustraitance'!$W427)/'1C TSsoustraitance'!$AP427))</f>
        <v>0</v>
      </c>
      <c r="T710" s="669">
        <f>IF(OR('1C TSsoustraitance'!$D427="",'1C TSsoustraitance'!$E427="OUI",'1C TSsoustraitance'!$AP427=0),0,(('1C TSsoustraitance'!$X427)/'1C TSsoustraitance'!$AP427))</f>
        <v>0</v>
      </c>
      <c r="U710" s="669">
        <f>IF(OR('1C TSsoustraitance'!$D427="",'1C TSsoustraitance'!$E427="OUI",'1C TSsoustraitance'!$AP427=0),0,(('1C TSsoustraitance'!$Y427)/'1C TSsoustraitance'!$AP427))</f>
        <v>0</v>
      </c>
      <c r="V710" s="669">
        <f>IF(OR('1C TSsoustraitance'!$D427="",'1C TSsoustraitance'!$E427="OUI",'1C TSsoustraitance'!$AP427=0),0,(('1C TSsoustraitance'!$Z427)/'1C TSsoustraitance'!$AP427))</f>
        <v>0</v>
      </c>
      <c r="W710" s="669">
        <f>IF(OR('1C TSsoustraitance'!$D427="",'1C TSsoustraitance'!$E427="OUI",'1C TSsoustraitance'!$AP427=0),0,(('1C TSsoustraitance'!$AA427)/'1C TSsoustraitance'!$AP427))</f>
        <v>0</v>
      </c>
      <c r="X710" s="669">
        <f>IF(OR('1C TSsoustraitance'!$D427="",'1C TSsoustraitance'!$E427="OUI",'1C TSsoustraitance'!$AP427=0),0,(('1C TSsoustraitance'!$AB427)/'1C TSsoustraitance'!$AP427))</f>
        <v>0</v>
      </c>
      <c r="Y710" s="669">
        <f>IF(OR('1C TSsoustraitance'!$D427="",'1C TSsoustraitance'!$E427="OUI",'1C TSsoustraitance'!$AP427=0),0,(('1C TSsoustraitance'!$AC427)/'1C TSsoustraitance'!$AP427))</f>
        <v>0</v>
      </c>
      <c r="Z710" s="669">
        <f>IF(OR('1C TSsoustraitance'!$D427="",'1C TSsoustraitance'!$E427="OUI",'1C TSsoustraitance'!$AP427=0),0,(('1C TSsoustraitance'!$AD427)/'1C TSsoustraitance'!$AP427))</f>
        <v>0</v>
      </c>
      <c r="AA710" s="669">
        <f>IF(OR('1C TSsoustraitance'!$D427="",'1C TSsoustraitance'!$E427="OUI",'1C TSsoustraitance'!$AP427=0),0,(('1C TSsoustraitance'!$AE427)/'1C TSsoustraitance'!$AP427))</f>
        <v>0</v>
      </c>
      <c r="AB710" s="669">
        <f>IF(OR('1C TSsoustraitance'!$D427="",'1C TSsoustraitance'!$E427="OUI",'1C TSsoustraitance'!$AP427=0),0,(('1C TSsoustraitance'!$AF427)/'1C TSsoustraitance'!$AP427))</f>
        <v>0</v>
      </c>
      <c r="AC710" s="669">
        <f>IF(OR('1C TSsoustraitance'!$D427="",'1C TSsoustraitance'!$E427="OUI",'1C TSsoustraitance'!$AP427=0),0,(('1C TSsoustraitance'!$AG427)/'1C TSsoustraitance'!$AP427))</f>
        <v>0</v>
      </c>
      <c r="AD710" s="669">
        <f>IF(OR('1C TSsoustraitance'!$D427="",'1C TSsoustraitance'!$E427="OUI",'1C TSsoustraitance'!$AP427=0),0,(('1C TSsoustraitance'!$AH427)/'1C TSsoustraitance'!$AP427))</f>
        <v>0</v>
      </c>
      <c r="AE710" s="669">
        <f>IF(OR('1C TSsoustraitance'!$D427="",'1C TSsoustraitance'!$E427="OUI",'1C TSsoustraitance'!$AP427=0),0,(('1C TSsoustraitance'!$AI427)/'1C TSsoustraitance'!$AP427))</f>
        <v>0</v>
      </c>
      <c r="AF710" s="669">
        <f>IF(OR('1C TSsoustraitance'!$D427="",'1C TSsoustraitance'!$E427="OUI",'1C TSsoustraitance'!$AP427=0),0,(('1C TSsoustraitance'!$AJ427)/'1C TSsoustraitance'!$AP427))</f>
        <v>0</v>
      </c>
      <c r="AG710" s="669">
        <f>IF(OR('1C TSsoustraitance'!$D427="",'1C TSsoustraitance'!$E427="OUI",'1C TSsoustraitance'!$AP427=0),0,(('1C TSsoustraitance'!$AK427)/'1C TSsoustraitance'!$AP427))</f>
        <v>0</v>
      </c>
      <c r="AH710" s="669">
        <f>IF(OR('1C TSsoustraitance'!$D427="",'1C TSsoustraitance'!$E427="OUI",'1C TSsoustraitance'!$AP427=0),0,(('1C TSsoustraitance'!$AL427)/'1C TSsoustraitance'!$AP427))</f>
        <v>0</v>
      </c>
      <c r="AI710" s="669">
        <f>IF(OR('1C TSsoustraitance'!$D427="",'1C TSsoustraitance'!$E427="OUI",'1C TSsoustraitance'!$AP427=0),0,(('1C TSsoustraitance'!$AM427)/'1C TSsoustraitance'!$AP427))</f>
        <v>0</v>
      </c>
      <c r="AJ710" s="669">
        <f>IF(OR('1C TSsoustraitance'!$D427="",'1C TSsoustraitance'!$E427="OUI",'1C TSsoustraitance'!$AP427=0),0,(('1C TSsoustraitance'!$AN427)/'1C TSsoustraitance'!$AP427))</f>
        <v>0</v>
      </c>
      <c r="AK710" s="669">
        <f t="shared" si="156"/>
        <v>0</v>
      </c>
      <c r="AL710" s="668">
        <f t="shared" si="157"/>
        <v>0</v>
      </c>
      <c r="AM710" s="670">
        <f>IF(Tableau7[[#This Row],[N° pièce]]="",0,(Tableau7[[#This Row],[hors TVA]]+(Tableau7[[#This Row],[hors TVA]]*Tableau7[[#This Row],[Taux TVA]])-(Tableau7[[#This Row],[hors TVA]]*Tableau7[[#This Row],[Taux TVA]]*Tableau7[[#This Row],[Régime TVA: Récupération]]))*Tableau7[[#This Row],[Type 1]])</f>
        <v>0</v>
      </c>
      <c r="AN710" s="670">
        <f>IF(Tableau7[[#This Row],[N° pièce]]="",0,IF($K$2="pôle",((Tableau7[[#This Row],[hors TVA]]+(Tableau7[[#This Row],[hors TVA]]*Tableau7[[#This Row],[Taux TVA]])-(Tableau7[[#This Row],[hors TVA]]*Tableau7[[#This Row],[Taux TVA]]*Tableau7[[#This Row],[Régime TVA: Récupération]]))*Tableau7[[#This Row],[Type 2]]),0))</f>
        <v>0</v>
      </c>
      <c r="AO710" s="670">
        <f t="shared" si="159"/>
        <v>0</v>
      </c>
      <c r="AP710" s="255">
        <f t="shared" si="158"/>
        <v>0</v>
      </c>
      <c r="AQ710" s="506">
        <f t="shared" si="161"/>
        <v>0</v>
      </c>
      <c r="AR710" s="671"/>
      <c r="AS710" s="512"/>
      <c r="AT710" s="513" t="str">
        <f>IF(('1C TSsoustraitance'!AP427*FICHE!C$14&lt;J710),"Forfait limité à "&amp;FICHE!C$14&amp;"€/jour","")</f>
        <v/>
      </c>
      <c r="AU710" s="797"/>
      <c r="AV710" s="484"/>
      <c r="AW710" s="484"/>
      <c r="AX710" s="484"/>
      <c r="AY710" s="484"/>
      <c r="AZ710" s="484"/>
      <c r="BA710" s="4"/>
      <c r="BB710" s="4"/>
      <c r="BC710" s="4"/>
      <c r="BD710" s="4"/>
      <c r="BE710" s="4"/>
      <c r="BF710" s="4"/>
      <c r="BG710" s="4"/>
      <c r="BH710" s="4"/>
      <c r="BI710" s="4"/>
      <c r="BJ710" s="4"/>
      <c r="BK710" s="4"/>
      <c r="BL710" s="4"/>
      <c r="BM710" s="4"/>
      <c r="BN710" s="4"/>
      <c r="BO710" s="4"/>
      <c r="BP710" s="4"/>
      <c r="BQ710" s="4"/>
      <c r="BR710" s="4"/>
      <c r="BS710" s="4"/>
      <c r="BT710" s="4"/>
      <c r="BU710" s="4"/>
      <c r="BV710" s="4"/>
      <c r="BW710" s="4"/>
      <c r="BX710" s="4"/>
      <c r="BY710" s="4"/>
      <c r="BZ710" s="4"/>
      <c r="CA710" s="4"/>
      <c r="CB710" s="4"/>
      <c r="CC710" s="4"/>
      <c r="CD710" s="4"/>
      <c r="CE710" s="4"/>
      <c r="CF710" s="4"/>
      <c r="CG710" s="4"/>
      <c r="CH710" s="4"/>
      <c r="CI710" s="4"/>
      <c r="CJ710" s="4"/>
      <c r="CK710" s="4"/>
      <c r="CL710" s="4"/>
      <c r="CM710" s="4"/>
      <c r="CN710" s="4"/>
      <c r="CO710" s="4"/>
      <c r="CP710" s="4"/>
      <c r="CQ710" s="4"/>
      <c r="CR710" s="4"/>
      <c r="CS710" s="4"/>
      <c r="CT710" s="4"/>
      <c r="CU710" s="4"/>
      <c r="CV710" s="4"/>
      <c r="CW710" s="4"/>
      <c r="CX710" s="4"/>
      <c r="CY710" s="4"/>
      <c r="CZ710" s="4"/>
      <c r="DA710" s="4"/>
      <c r="DB710" s="4"/>
      <c r="DC710" s="4"/>
      <c r="DD710" s="4"/>
      <c r="DE710" s="4"/>
      <c r="DF710" s="4"/>
      <c r="DG710" s="4"/>
      <c r="DH710" s="4"/>
      <c r="DI710" s="4"/>
      <c r="DJ710" s="4"/>
      <c r="DK710" s="4"/>
      <c r="DL710" s="4"/>
      <c r="DM710" s="4"/>
      <c r="DN710" s="4"/>
      <c r="DO710" s="4"/>
      <c r="DP710" s="4"/>
      <c r="DQ710" s="4"/>
      <c r="DR710" s="4"/>
      <c r="DS710" s="4"/>
      <c r="DT710" s="4"/>
      <c r="DU710" s="4"/>
      <c r="DV710" s="4"/>
      <c r="DW710" s="4"/>
      <c r="DX710" s="4"/>
      <c r="DY710" s="4"/>
      <c r="DZ710" s="4"/>
      <c r="EA710" s="4"/>
      <c r="EB710" s="4"/>
      <c r="EC710" s="4"/>
      <c r="ED710" s="4"/>
      <c r="EE710" s="4"/>
      <c r="EF710" s="4"/>
      <c r="EG710" s="4"/>
      <c r="EH710" s="4"/>
      <c r="EI710" s="4"/>
      <c r="EJ710" s="4"/>
      <c r="EK710" s="4"/>
      <c r="EL710" s="4"/>
      <c r="EM710" s="4"/>
      <c r="EN710" s="4"/>
      <c r="EO710" s="4"/>
      <c r="EP710" s="4"/>
      <c r="EQ710" s="4"/>
      <c r="ER710" s="4"/>
      <c r="ES710" s="4"/>
      <c r="ET710" s="4"/>
      <c r="EU710" s="4"/>
      <c r="EV710" s="4"/>
      <c r="EW710" s="4"/>
      <c r="EX710" s="4"/>
      <c r="EY710" s="4"/>
      <c r="EZ710" s="4"/>
      <c r="FA710" s="4"/>
      <c r="FB710" s="4"/>
      <c r="FC710" s="4"/>
      <c r="FD710" s="4"/>
      <c r="FE710" s="4"/>
      <c r="FF710" s="4"/>
      <c r="FG710" s="4"/>
      <c r="FH710" s="4"/>
      <c r="FI710" s="4"/>
      <c r="FJ710" s="4"/>
      <c r="FK710" s="4"/>
      <c r="FL710" s="4"/>
      <c r="FM710" s="4"/>
      <c r="FN710" s="4"/>
      <c r="FO710" s="4"/>
      <c r="FP710" s="4"/>
      <c r="FQ710" s="4"/>
      <c r="FR710" s="4"/>
      <c r="FS710" s="4"/>
      <c r="FT710" s="4"/>
      <c r="FU710" s="4"/>
      <c r="FV710" s="4"/>
      <c r="FW710" s="4"/>
      <c r="FX710" s="4"/>
      <c r="FY710" s="4"/>
      <c r="FZ710" s="4"/>
      <c r="GA710" s="4"/>
      <c r="GB710" s="4"/>
      <c r="GC710" s="4"/>
      <c r="GD710" s="4"/>
      <c r="GE710" s="4"/>
      <c r="GF710" s="4"/>
      <c r="GG710" s="4"/>
      <c r="GH710" s="4"/>
      <c r="GI710" s="4"/>
      <c r="GJ710" s="4"/>
      <c r="GK710" s="4"/>
      <c r="GL710" s="4"/>
      <c r="GM710" s="4"/>
      <c r="GN710" s="4"/>
      <c r="GO710" s="4"/>
      <c r="GP710" s="4"/>
      <c r="GQ710" s="4"/>
      <c r="GR710" s="4"/>
      <c r="GS710" s="4"/>
      <c r="GT710" s="4"/>
      <c r="GU710" s="4"/>
      <c r="GV710" s="4"/>
      <c r="GW710" s="4"/>
      <c r="GX710" s="4"/>
      <c r="GY710" s="4"/>
      <c r="GZ710" s="4"/>
      <c r="HA710" s="4"/>
      <c r="HB710" s="4"/>
      <c r="HC710" s="4"/>
    </row>
    <row r="711" spans="1:211" s="380" customFormat="1" ht="13.9" customHeight="1">
      <c r="A711" s="828" t="str">
        <f>IF('1C TSsoustraitance'!$A428&lt;&gt;0,'1C TSsoustraitance'!$A428,"")</f>
        <v/>
      </c>
      <c r="B711" s="530"/>
      <c r="C711" s="513" t="str">
        <f>IF('1C TSsoustraitance'!$A428&lt;&gt;0,'1C TSsoustraitance'!$B428,"")</f>
        <v/>
      </c>
      <c r="D711" s="513" t="str">
        <f>IF('1C TSsoustraitance'!$A428&lt;&gt;0,'1C TSsoustraitance'!$C428,"")</f>
        <v/>
      </c>
      <c r="E711" s="684"/>
      <c r="F711" s="685"/>
      <c r="G711" s="666">
        <f>'1C TSsoustraitance'!$D428</f>
        <v>0</v>
      </c>
      <c r="H711" s="533">
        <v>0.21</v>
      </c>
      <c r="I711" s="533">
        <v>1</v>
      </c>
      <c r="J711" s="534"/>
      <c r="K711" s="667">
        <f t="shared" si="155"/>
        <v>0</v>
      </c>
      <c r="L711" s="668">
        <f>IF(OR('1C TSsoustraitance'!$D428="",'1C TSsoustraitance'!$AP428=0),0,IF(AND('1C TSsoustraitance'!$D428&lt;&gt;"",$K$2="Pôle",'1C TSsoustraitance'!$E428="OUI"),(('1C TSsoustraitance'!$F428+'1C TSsoustraitance'!$G428+'1C TSsoustraitance'!$H428+'1C TSsoustraitance'!$I428+'1C TSsoustraitance'!$M428)/'1C TSsoustraitance'!$R428),IF(AND('1C TSsoustraitance'!$D428&lt;&gt;"",$K$2="Pôle",'1C TSsoustraitance'!$E428="NON"),(('1C TSsoustraitance'!$F428+'1C TSsoustraitance'!$G428+'1C TSsoustraitance'!$H428+'1C TSsoustraitance'!$I428+'1C TSsoustraitance'!$M428)/'1C TSsoustraitance'!$AP428),IF(AND('1C TSsoustraitance'!$D428&lt;&gt;"",$K$2&lt;&gt;"Pôle",'1C TSsoustraitance'!$E428="OUI"),(('1C TSsoustraitance'!$F428+'1C TSsoustraitance'!$G428+'1C TSsoustraitance'!$H428+'1C TSsoustraitance'!$I428+'1C TSsoustraitance'!$J428+'1C TSsoustraitance'!$K428+'1C TSsoustraitance'!$L428+'1C TSsoustraitance'!$M428+'1C TSsoustraitance'!$N428+'1C TSsoustraitance'!$O428+'1C TSsoustraitance'!$P428+'1C TSsoustraitance'!$Q428)/'1C TSsoustraitance'!$R428),IF(AND('1C TSsoustraitance'!$D428&lt;&gt;"",$K$2&lt;&gt;"Pôle",'1C TSsoustraitance'!$E428="NON"),(('1C TSsoustraitance'!$F428+'1C TSsoustraitance'!$G428+'1C TSsoustraitance'!$H428+'1C TSsoustraitance'!$I428+'1C TSsoustraitance'!$J428+'1C TSsoustraitance'!$K428+'1C TSsoustraitance'!$L428+'1C TSsoustraitance'!$M428+'1C TSsoustraitance'!$N428+'1C TSsoustraitance'!$O428+'1C TSsoustraitance'!$P428+'1C TSsoustraitance'!$Q428))/'1C TSsoustraitance'!$AP428)))))</f>
        <v>0</v>
      </c>
      <c r="M711" s="668">
        <f>IF(OR('1C TSsoustraitance'!$D428="",'1C TSsoustraitance'!AP$13=0),0,IF(AND('1C TSsoustraitance'!$D428&lt;&gt;"",$K$2="Pôle",'1C TSsoustraitance'!$E428="OUI"),(('1C TSsoustraitance'!$J428+'1C TSsoustraitance'!$K428+'1C TSsoustraitance'!$L428)/'1C TSsoustraitance'!$R428),IF(AND('1C TSsoustraitance'!$D428&lt;&gt;"",$K$2="Pôle",'1C TSsoustraitance'!$E428="NON"),(('1C TSsoustraitance'!$J428+'1C TSsoustraitance'!$K428+'1C TSsoustraitance'!$L428)/'1C TSsoustraitance'!$AP428),IF(AND('1C TSsoustraitance'!$D428&lt;&gt;"",$K$2&lt;&gt;"Pôle"),0))))</f>
        <v>0</v>
      </c>
      <c r="N711" s="668">
        <f t="shared" si="162"/>
        <v>0</v>
      </c>
      <c r="O711" s="669">
        <f>IF(OR('1C TSsoustraitance'!$D428="",'1C TSsoustraitance'!$E428="OUI",'1C TSsoustraitance'!$AP428=0),0,(('1C TSsoustraitance'!$S428)/'1C TSsoustraitance'!$AP428))</f>
        <v>0</v>
      </c>
      <c r="P711" s="669">
        <f>IF(OR('1C TSsoustraitance'!$D428="",'1C TSsoustraitance'!$E428="OUI",'1C TSsoustraitance'!$AP428=0),0,(('1C TSsoustraitance'!$T428)/'1C TSsoustraitance'!$AP428))</f>
        <v>0</v>
      </c>
      <c r="Q711" s="669">
        <f>IF(OR('1C TSsoustraitance'!$D428="",'1C TSsoustraitance'!$E428="OUI",'1C TSsoustraitance'!$AP428=0),0,(('1C TSsoustraitance'!$U428)/'1C TSsoustraitance'!$AP428))</f>
        <v>0</v>
      </c>
      <c r="R711" s="669">
        <f>IF(OR('1C TSsoustraitance'!$D428="",'1C TSsoustraitance'!$E428="OUI",'1C TSsoustraitance'!$AP428=0),0,(('1C TSsoustraitance'!$V428)/'1C TSsoustraitance'!$AP428))</f>
        <v>0</v>
      </c>
      <c r="S711" s="669">
        <f>IF(OR('1C TSsoustraitance'!$D428="",'1C TSsoustraitance'!$E428="OUI",'1C TSsoustraitance'!$AP428=0),0,(('1C TSsoustraitance'!$W428)/'1C TSsoustraitance'!$AP428))</f>
        <v>0</v>
      </c>
      <c r="T711" s="669">
        <f>IF(OR('1C TSsoustraitance'!$D428="",'1C TSsoustraitance'!$E428="OUI",'1C TSsoustraitance'!$AP428=0),0,(('1C TSsoustraitance'!$X428)/'1C TSsoustraitance'!$AP428))</f>
        <v>0</v>
      </c>
      <c r="U711" s="669">
        <f>IF(OR('1C TSsoustraitance'!$D428="",'1C TSsoustraitance'!$E428="OUI",'1C TSsoustraitance'!$AP428=0),0,(('1C TSsoustraitance'!$Y428)/'1C TSsoustraitance'!$AP428))</f>
        <v>0</v>
      </c>
      <c r="V711" s="669">
        <f>IF(OR('1C TSsoustraitance'!$D428="",'1C TSsoustraitance'!$E428="OUI",'1C TSsoustraitance'!$AP428=0),0,(('1C TSsoustraitance'!$Z428)/'1C TSsoustraitance'!$AP428))</f>
        <v>0</v>
      </c>
      <c r="W711" s="669">
        <f>IF(OR('1C TSsoustraitance'!$D428="",'1C TSsoustraitance'!$E428="OUI",'1C TSsoustraitance'!$AP428=0),0,(('1C TSsoustraitance'!$AA428)/'1C TSsoustraitance'!$AP428))</f>
        <v>0</v>
      </c>
      <c r="X711" s="669">
        <f>IF(OR('1C TSsoustraitance'!$D428="",'1C TSsoustraitance'!$E428="OUI",'1C TSsoustraitance'!$AP428=0),0,(('1C TSsoustraitance'!$AB428)/'1C TSsoustraitance'!$AP428))</f>
        <v>0</v>
      </c>
      <c r="Y711" s="669">
        <f>IF(OR('1C TSsoustraitance'!$D428="",'1C TSsoustraitance'!$E428="OUI",'1C TSsoustraitance'!$AP428=0),0,(('1C TSsoustraitance'!$AC428)/'1C TSsoustraitance'!$AP428))</f>
        <v>0</v>
      </c>
      <c r="Z711" s="669">
        <f>IF(OR('1C TSsoustraitance'!$D428="",'1C TSsoustraitance'!$E428="OUI",'1C TSsoustraitance'!$AP428=0),0,(('1C TSsoustraitance'!$AD428)/'1C TSsoustraitance'!$AP428))</f>
        <v>0</v>
      </c>
      <c r="AA711" s="669">
        <f>IF(OR('1C TSsoustraitance'!$D428="",'1C TSsoustraitance'!$E428="OUI",'1C TSsoustraitance'!$AP428=0),0,(('1C TSsoustraitance'!$AE428)/'1C TSsoustraitance'!$AP428))</f>
        <v>0</v>
      </c>
      <c r="AB711" s="669">
        <f>IF(OR('1C TSsoustraitance'!$D428="",'1C TSsoustraitance'!$E428="OUI",'1C TSsoustraitance'!$AP428=0),0,(('1C TSsoustraitance'!$AF428)/'1C TSsoustraitance'!$AP428))</f>
        <v>0</v>
      </c>
      <c r="AC711" s="669">
        <f>IF(OR('1C TSsoustraitance'!$D428="",'1C TSsoustraitance'!$E428="OUI",'1C TSsoustraitance'!$AP428=0),0,(('1C TSsoustraitance'!$AG428)/'1C TSsoustraitance'!$AP428))</f>
        <v>0</v>
      </c>
      <c r="AD711" s="669">
        <f>IF(OR('1C TSsoustraitance'!$D428="",'1C TSsoustraitance'!$E428="OUI",'1C TSsoustraitance'!$AP428=0),0,(('1C TSsoustraitance'!$AH428)/'1C TSsoustraitance'!$AP428))</f>
        <v>0</v>
      </c>
      <c r="AE711" s="669">
        <f>IF(OR('1C TSsoustraitance'!$D428="",'1C TSsoustraitance'!$E428="OUI",'1C TSsoustraitance'!$AP428=0),0,(('1C TSsoustraitance'!$AI428)/'1C TSsoustraitance'!$AP428))</f>
        <v>0</v>
      </c>
      <c r="AF711" s="669">
        <f>IF(OR('1C TSsoustraitance'!$D428="",'1C TSsoustraitance'!$E428="OUI",'1C TSsoustraitance'!$AP428=0),0,(('1C TSsoustraitance'!$AJ428)/'1C TSsoustraitance'!$AP428))</f>
        <v>0</v>
      </c>
      <c r="AG711" s="669">
        <f>IF(OR('1C TSsoustraitance'!$D428="",'1C TSsoustraitance'!$E428="OUI",'1C TSsoustraitance'!$AP428=0),0,(('1C TSsoustraitance'!$AK428)/'1C TSsoustraitance'!$AP428))</f>
        <v>0</v>
      </c>
      <c r="AH711" s="669">
        <f>IF(OR('1C TSsoustraitance'!$D428="",'1C TSsoustraitance'!$E428="OUI",'1C TSsoustraitance'!$AP428=0),0,(('1C TSsoustraitance'!$AL428)/'1C TSsoustraitance'!$AP428))</f>
        <v>0</v>
      </c>
      <c r="AI711" s="669">
        <f>IF(OR('1C TSsoustraitance'!$D428="",'1C TSsoustraitance'!$E428="OUI",'1C TSsoustraitance'!$AP428=0),0,(('1C TSsoustraitance'!$AM428)/'1C TSsoustraitance'!$AP428))</f>
        <v>0</v>
      </c>
      <c r="AJ711" s="669">
        <f>IF(OR('1C TSsoustraitance'!$D428="",'1C TSsoustraitance'!$E428="OUI",'1C TSsoustraitance'!$AP428=0),0,(('1C TSsoustraitance'!$AN428)/'1C TSsoustraitance'!$AP428))</f>
        <v>0</v>
      </c>
      <c r="AK711" s="669">
        <f t="shared" si="156"/>
        <v>0</v>
      </c>
      <c r="AL711" s="668">
        <f t="shared" si="157"/>
        <v>0</v>
      </c>
      <c r="AM711" s="670">
        <f>IF(Tableau7[[#This Row],[N° pièce]]="",0,(Tableau7[[#This Row],[hors TVA]]+(Tableau7[[#This Row],[hors TVA]]*Tableau7[[#This Row],[Taux TVA]])-(Tableau7[[#This Row],[hors TVA]]*Tableau7[[#This Row],[Taux TVA]]*Tableau7[[#This Row],[Régime TVA: Récupération]]))*Tableau7[[#This Row],[Type 1]])</f>
        <v>0</v>
      </c>
      <c r="AN711" s="670">
        <f>IF(Tableau7[[#This Row],[N° pièce]]="",0,IF($K$2="pôle",((Tableau7[[#This Row],[hors TVA]]+(Tableau7[[#This Row],[hors TVA]]*Tableau7[[#This Row],[Taux TVA]])-(Tableau7[[#This Row],[hors TVA]]*Tableau7[[#This Row],[Taux TVA]]*Tableau7[[#This Row],[Régime TVA: Récupération]]))*Tableau7[[#This Row],[Type 2]]),0))</f>
        <v>0</v>
      </c>
      <c r="AO711" s="670">
        <f t="shared" si="159"/>
        <v>0</v>
      </c>
      <c r="AP711" s="255">
        <f t="shared" si="158"/>
        <v>0</v>
      </c>
      <c r="AQ711" s="506">
        <f t="shared" si="161"/>
        <v>0</v>
      </c>
      <c r="AR711" s="671"/>
      <c r="AS711" s="512"/>
      <c r="AT711" s="513" t="str">
        <f>IF(('1C TSsoustraitance'!AP428*FICHE!C$14&lt;J711),"Forfait limité à "&amp;FICHE!C$14&amp;"€/jour","")</f>
        <v/>
      </c>
      <c r="AU711" s="797"/>
      <c r="AV711" s="484"/>
      <c r="AW711" s="484"/>
      <c r="AX711" s="484"/>
      <c r="AY711" s="484"/>
      <c r="AZ711" s="484"/>
      <c r="BA711" s="4"/>
      <c r="BB711" s="4"/>
      <c r="BC711" s="4"/>
      <c r="BD711" s="4"/>
      <c r="BE711" s="4"/>
      <c r="BF711" s="4"/>
      <c r="BG711" s="4"/>
      <c r="BH711" s="4"/>
      <c r="BI711" s="4"/>
      <c r="BJ711" s="4"/>
      <c r="BK711" s="4"/>
      <c r="BL711" s="4"/>
      <c r="BM711" s="4"/>
      <c r="BN711" s="4"/>
      <c r="BO711" s="4"/>
      <c r="BP711" s="4"/>
      <c r="BQ711" s="4"/>
      <c r="BR711" s="4"/>
      <c r="BS711" s="4"/>
      <c r="BT711" s="4"/>
      <c r="BU711" s="4"/>
      <c r="BV711" s="4"/>
      <c r="BW711" s="4"/>
      <c r="BX711" s="4"/>
      <c r="BY711" s="4"/>
      <c r="BZ711" s="4"/>
      <c r="CA711" s="4"/>
      <c r="CB711" s="4"/>
      <c r="CC711" s="4"/>
      <c r="CD711" s="4"/>
      <c r="CE711" s="4"/>
      <c r="CF711" s="4"/>
      <c r="CG711" s="4"/>
      <c r="CH711" s="4"/>
      <c r="CI711" s="4"/>
      <c r="CJ711" s="4"/>
      <c r="CK711" s="4"/>
      <c r="CL711" s="4"/>
      <c r="CM711" s="4"/>
      <c r="CN711" s="4"/>
      <c r="CO711" s="4"/>
      <c r="CP711" s="4"/>
      <c r="CQ711" s="4"/>
      <c r="CR711" s="4"/>
      <c r="CS711" s="4"/>
      <c r="CT711" s="4"/>
      <c r="CU711" s="4"/>
      <c r="CV711" s="4"/>
      <c r="CW711" s="4"/>
      <c r="CX711" s="4"/>
      <c r="CY711" s="4"/>
      <c r="CZ711" s="4"/>
      <c r="DA711" s="4"/>
      <c r="DB711" s="4"/>
      <c r="DC711" s="4"/>
      <c r="DD711" s="4"/>
      <c r="DE711" s="4"/>
      <c r="DF711" s="4"/>
      <c r="DG711" s="4"/>
      <c r="DH711" s="4"/>
      <c r="DI711" s="4"/>
      <c r="DJ711" s="4"/>
      <c r="DK711" s="4"/>
      <c r="DL711" s="4"/>
      <c r="DM711" s="4"/>
      <c r="DN711" s="4"/>
      <c r="DO711" s="4"/>
      <c r="DP711" s="4"/>
      <c r="DQ711" s="4"/>
      <c r="DR711" s="4"/>
      <c r="DS711" s="4"/>
      <c r="DT711" s="4"/>
      <c r="DU711" s="4"/>
      <c r="DV711" s="4"/>
      <c r="DW711" s="4"/>
      <c r="DX711" s="4"/>
      <c r="DY711" s="4"/>
      <c r="DZ711" s="4"/>
      <c r="EA711" s="4"/>
      <c r="EB711" s="4"/>
      <c r="EC711" s="4"/>
      <c r="ED711" s="4"/>
      <c r="EE711" s="4"/>
      <c r="EF711" s="4"/>
      <c r="EG711" s="4"/>
      <c r="EH711" s="4"/>
      <c r="EI711" s="4"/>
      <c r="EJ711" s="4"/>
      <c r="EK711" s="4"/>
      <c r="EL711" s="4"/>
      <c r="EM711" s="4"/>
      <c r="EN711" s="4"/>
      <c r="EO711" s="4"/>
      <c r="EP711" s="4"/>
      <c r="EQ711" s="4"/>
      <c r="ER711" s="4"/>
      <c r="ES711" s="4"/>
      <c r="ET711" s="4"/>
      <c r="EU711" s="4"/>
      <c r="EV711" s="4"/>
      <c r="EW711" s="4"/>
      <c r="EX711" s="4"/>
      <c r="EY711" s="4"/>
      <c r="EZ711" s="4"/>
      <c r="FA711" s="4"/>
      <c r="FB711" s="4"/>
      <c r="FC711" s="4"/>
      <c r="FD711" s="4"/>
      <c r="FE711" s="4"/>
      <c r="FF711" s="4"/>
      <c r="FG711" s="4"/>
      <c r="FH711" s="4"/>
      <c r="FI711" s="4"/>
      <c r="FJ711" s="4"/>
      <c r="FK711" s="4"/>
      <c r="FL711" s="4"/>
      <c r="FM711" s="4"/>
      <c r="FN711" s="4"/>
      <c r="FO711" s="4"/>
      <c r="FP711" s="4"/>
      <c r="FQ711" s="4"/>
      <c r="FR711" s="4"/>
      <c r="FS711" s="4"/>
      <c r="FT711" s="4"/>
      <c r="FU711" s="4"/>
      <c r="FV711" s="4"/>
      <c r="FW711" s="4"/>
      <c r="FX711" s="4"/>
      <c r="FY711" s="4"/>
      <c r="FZ711" s="4"/>
      <c r="GA711" s="4"/>
      <c r="GB711" s="4"/>
      <c r="GC711" s="4"/>
      <c r="GD711" s="4"/>
      <c r="GE711" s="4"/>
      <c r="GF711" s="4"/>
      <c r="GG711" s="4"/>
      <c r="GH711" s="4"/>
      <c r="GI711" s="4"/>
      <c r="GJ711" s="4"/>
      <c r="GK711" s="4"/>
      <c r="GL711" s="4"/>
      <c r="GM711" s="4"/>
      <c r="GN711" s="4"/>
      <c r="GO711" s="4"/>
      <c r="GP711" s="4"/>
      <c r="GQ711" s="4"/>
      <c r="GR711" s="4"/>
      <c r="GS711" s="4"/>
      <c r="GT711" s="4"/>
      <c r="GU711" s="4"/>
      <c r="GV711" s="4"/>
      <c r="GW711" s="4"/>
      <c r="GX711" s="4"/>
      <c r="GY711" s="4"/>
      <c r="GZ711" s="4"/>
      <c r="HA711" s="4"/>
      <c r="HB711" s="4"/>
      <c r="HC711" s="4"/>
    </row>
    <row r="712" spans="1:211" s="380" customFormat="1" ht="13.9" customHeight="1">
      <c r="A712" s="828" t="str">
        <f>IF('1C TSsoustraitance'!$A429&lt;&gt;0,'1C TSsoustraitance'!$A429,"")</f>
        <v/>
      </c>
      <c r="B712" s="530"/>
      <c r="C712" s="513" t="str">
        <f>IF('1C TSsoustraitance'!$A429&lt;&gt;0,'1C TSsoustraitance'!$B429,"")</f>
        <v/>
      </c>
      <c r="D712" s="513" t="str">
        <f>IF('1C TSsoustraitance'!$A429&lt;&gt;0,'1C TSsoustraitance'!$C429,"")</f>
        <v/>
      </c>
      <c r="E712" s="684"/>
      <c r="F712" s="685"/>
      <c r="G712" s="666">
        <f>'1C TSsoustraitance'!$D429</f>
        <v>0</v>
      </c>
      <c r="H712" s="533">
        <v>0.21</v>
      </c>
      <c r="I712" s="533">
        <v>1</v>
      </c>
      <c r="J712" s="534"/>
      <c r="K712" s="667">
        <f t="shared" si="155"/>
        <v>0</v>
      </c>
      <c r="L712" s="668">
        <f>IF(OR('1C TSsoustraitance'!$D429="",'1C TSsoustraitance'!$AP429=0),0,IF(AND('1C TSsoustraitance'!$D429&lt;&gt;"",$K$2="Pôle",'1C TSsoustraitance'!$E429="OUI"),(('1C TSsoustraitance'!$F429+'1C TSsoustraitance'!$G429+'1C TSsoustraitance'!$H429+'1C TSsoustraitance'!$I429+'1C TSsoustraitance'!$M429)/'1C TSsoustraitance'!$R429),IF(AND('1C TSsoustraitance'!$D429&lt;&gt;"",$K$2="Pôle",'1C TSsoustraitance'!$E429="NON"),(('1C TSsoustraitance'!$F429+'1C TSsoustraitance'!$G429+'1C TSsoustraitance'!$H429+'1C TSsoustraitance'!$I429+'1C TSsoustraitance'!$M429)/'1C TSsoustraitance'!$AP429),IF(AND('1C TSsoustraitance'!$D429&lt;&gt;"",$K$2&lt;&gt;"Pôle",'1C TSsoustraitance'!$E429="OUI"),(('1C TSsoustraitance'!$F429+'1C TSsoustraitance'!$G429+'1C TSsoustraitance'!$H429+'1C TSsoustraitance'!$I429+'1C TSsoustraitance'!$J429+'1C TSsoustraitance'!$K429+'1C TSsoustraitance'!$L429+'1C TSsoustraitance'!$M429+'1C TSsoustraitance'!$N429+'1C TSsoustraitance'!$O429+'1C TSsoustraitance'!$P429+'1C TSsoustraitance'!$Q429)/'1C TSsoustraitance'!$R429),IF(AND('1C TSsoustraitance'!$D429&lt;&gt;"",$K$2&lt;&gt;"Pôle",'1C TSsoustraitance'!$E429="NON"),(('1C TSsoustraitance'!$F429+'1C TSsoustraitance'!$G429+'1C TSsoustraitance'!$H429+'1C TSsoustraitance'!$I429+'1C TSsoustraitance'!$J429+'1C TSsoustraitance'!$K429+'1C TSsoustraitance'!$L429+'1C TSsoustraitance'!$M429+'1C TSsoustraitance'!$N429+'1C TSsoustraitance'!$O429+'1C TSsoustraitance'!$P429+'1C TSsoustraitance'!$Q429))/'1C TSsoustraitance'!$AP429)))))</f>
        <v>0</v>
      </c>
      <c r="M712" s="668">
        <f>IF(OR('1C TSsoustraitance'!$D429="",'1C TSsoustraitance'!AP$13=0),0,IF(AND('1C TSsoustraitance'!$D429&lt;&gt;"",$K$2="Pôle",'1C TSsoustraitance'!$E429="OUI"),(('1C TSsoustraitance'!$J429+'1C TSsoustraitance'!$K429+'1C TSsoustraitance'!$L429)/'1C TSsoustraitance'!$R429),IF(AND('1C TSsoustraitance'!$D429&lt;&gt;"",$K$2="Pôle",'1C TSsoustraitance'!$E429="NON"),(('1C TSsoustraitance'!$J429+'1C TSsoustraitance'!$K429+'1C TSsoustraitance'!$L429)/'1C TSsoustraitance'!$AP429),IF(AND('1C TSsoustraitance'!$D429&lt;&gt;"",$K$2&lt;&gt;"Pôle"),0))))</f>
        <v>0</v>
      </c>
      <c r="N712" s="668">
        <f t="shared" si="162"/>
        <v>0</v>
      </c>
      <c r="O712" s="669">
        <f>IF(OR('1C TSsoustraitance'!$D429="",'1C TSsoustraitance'!$E429="OUI",'1C TSsoustraitance'!$AP429=0),0,(('1C TSsoustraitance'!$S429)/'1C TSsoustraitance'!$AP429))</f>
        <v>0</v>
      </c>
      <c r="P712" s="669">
        <f>IF(OR('1C TSsoustraitance'!$D429="",'1C TSsoustraitance'!$E429="OUI",'1C TSsoustraitance'!$AP429=0),0,(('1C TSsoustraitance'!$T429)/'1C TSsoustraitance'!$AP429))</f>
        <v>0</v>
      </c>
      <c r="Q712" s="669">
        <f>IF(OR('1C TSsoustraitance'!$D429="",'1C TSsoustraitance'!$E429="OUI",'1C TSsoustraitance'!$AP429=0),0,(('1C TSsoustraitance'!$U429)/'1C TSsoustraitance'!$AP429))</f>
        <v>0</v>
      </c>
      <c r="R712" s="669">
        <f>IF(OR('1C TSsoustraitance'!$D429="",'1C TSsoustraitance'!$E429="OUI",'1C TSsoustraitance'!$AP429=0),0,(('1C TSsoustraitance'!$V429)/'1C TSsoustraitance'!$AP429))</f>
        <v>0</v>
      </c>
      <c r="S712" s="669">
        <f>IF(OR('1C TSsoustraitance'!$D429="",'1C TSsoustraitance'!$E429="OUI",'1C TSsoustraitance'!$AP429=0),0,(('1C TSsoustraitance'!$W429)/'1C TSsoustraitance'!$AP429))</f>
        <v>0</v>
      </c>
      <c r="T712" s="669">
        <f>IF(OR('1C TSsoustraitance'!$D429="",'1C TSsoustraitance'!$E429="OUI",'1C TSsoustraitance'!$AP429=0),0,(('1C TSsoustraitance'!$X429)/'1C TSsoustraitance'!$AP429))</f>
        <v>0</v>
      </c>
      <c r="U712" s="669">
        <f>IF(OR('1C TSsoustraitance'!$D429="",'1C TSsoustraitance'!$E429="OUI",'1C TSsoustraitance'!$AP429=0),0,(('1C TSsoustraitance'!$Y429)/'1C TSsoustraitance'!$AP429))</f>
        <v>0</v>
      </c>
      <c r="V712" s="669">
        <f>IF(OR('1C TSsoustraitance'!$D429="",'1C TSsoustraitance'!$E429="OUI",'1C TSsoustraitance'!$AP429=0),0,(('1C TSsoustraitance'!$Z429)/'1C TSsoustraitance'!$AP429))</f>
        <v>0</v>
      </c>
      <c r="W712" s="669">
        <f>IF(OR('1C TSsoustraitance'!$D429="",'1C TSsoustraitance'!$E429="OUI",'1C TSsoustraitance'!$AP429=0),0,(('1C TSsoustraitance'!$AA429)/'1C TSsoustraitance'!$AP429))</f>
        <v>0</v>
      </c>
      <c r="X712" s="669">
        <f>IF(OR('1C TSsoustraitance'!$D429="",'1C TSsoustraitance'!$E429="OUI",'1C TSsoustraitance'!$AP429=0),0,(('1C TSsoustraitance'!$AB429)/'1C TSsoustraitance'!$AP429))</f>
        <v>0</v>
      </c>
      <c r="Y712" s="669">
        <f>IF(OR('1C TSsoustraitance'!$D429="",'1C TSsoustraitance'!$E429="OUI",'1C TSsoustraitance'!$AP429=0),0,(('1C TSsoustraitance'!$AC429)/'1C TSsoustraitance'!$AP429))</f>
        <v>0</v>
      </c>
      <c r="Z712" s="669">
        <f>IF(OR('1C TSsoustraitance'!$D429="",'1C TSsoustraitance'!$E429="OUI",'1C TSsoustraitance'!$AP429=0),0,(('1C TSsoustraitance'!$AD429)/'1C TSsoustraitance'!$AP429))</f>
        <v>0</v>
      </c>
      <c r="AA712" s="669">
        <f>IF(OR('1C TSsoustraitance'!$D429="",'1C TSsoustraitance'!$E429="OUI",'1C TSsoustraitance'!$AP429=0),0,(('1C TSsoustraitance'!$AE429)/'1C TSsoustraitance'!$AP429))</f>
        <v>0</v>
      </c>
      <c r="AB712" s="669">
        <f>IF(OR('1C TSsoustraitance'!$D429="",'1C TSsoustraitance'!$E429="OUI",'1C TSsoustraitance'!$AP429=0),0,(('1C TSsoustraitance'!$AF429)/'1C TSsoustraitance'!$AP429))</f>
        <v>0</v>
      </c>
      <c r="AC712" s="669">
        <f>IF(OR('1C TSsoustraitance'!$D429="",'1C TSsoustraitance'!$E429="OUI",'1C TSsoustraitance'!$AP429=0),0,(('1C TSsoustraitance'!$AG429)/'1C TSsoustraitance'!$AP429))</f>
        <v>0</v>
      </c>
      <c r="AD712" s="669">
        <f>IF(OR('1C TSsoustraitance'!$D429="",'1C TSsoustraitance'!$E429="OUI",'1C TSsoustraitance'!$AP429=0),0,(('1C TSsoustraitance'!$AH429)/'1C TSsoustraitance'!$AP429))</f>
        <v>0</v>
      </c>
      <c r="AE712" s="669">
        <f>IF(OR('1C TSsoustraitance'!$D429="",'1C TSsoustraitance'!$E429="OUI",'1C TSsoustraitance'!$AP429=0),0,(('1C TSsoustraitance'!$AI429)/'1C TSsoustraitance'!$AP429))</f>
        <v>0</v>
      </c>
      <c r="AF712" s="669">
        <f>IF(OR('1C TSsoustraitance'!$D429="",'1C TSsoustraitance'!$E429="OUI",'1C TSsoustraitance'!$AP429=0),0,(('1C TSsoustraitance'!$AJ429)/'1C TSsoustraitance'!$AP429))</f>
        <v>0</v>
      </c>
      <c r="AG712" s="669">
        <f>IF(OR('1C TSsoustraitance'!$D429="",'1C TSsoustraitance'!$E429="OUI",'1C TSsoustraitance'!$AP429=0),0,(('1C TSsoustraitance'!$AK429)/'1C TSsoustraitance'!$AP429))</f>
        <v>0</v>
      </c>
      <c r="AH712" s="669">
        <f>IF(OR('1C TSsoustraitance'!$D429="",'1C TSsoustraitance'!$E429="OUI",'1C TSsoustraitance'!$AP429=0),0,(('1C TSsoustraitance'!$AL429)/'1C TSsoustraitance'!$AP429))</f>
        <v>0</v>
      </c>
      <c r="AI712" s="669">
        <f>IF(OR('1C TSsoustraitance'!$D429="",'1C TSsoustraitance'!$E429="OUI",'1C TSsoustraitance'!$AP429=0),0,(('1C TSsoustraitance'!$AM429)/'1C TSsoustraitance'!$AP429))</f>
        <v>0</v>
      </c>
      <c r="AJ712" s="669">
        <f>IF(OR('1C TSsoustraitance'!$D429="",'1C TSsoustraitance'!$E429="OUI",'1C TSsoustraitance'!$AP429=0),0,(('1C TSsoustraitance'!$AN429)/'1C TSsoustraitance'!$AP429))</f>
        <v>0</v>
      </c>
      <c r="AK712" s="669">
        <f t="shared" si="156"/>
        <v>0</v>
      </c>
      <c r="AL712" s="668">
        <f t="shared" si="157"/>
        <v>0</v>
      </c>
      <c r="AM712" s="670">
        <f>IF(Tableau7[[#This Row],[N° pièce]]="",0,(Tableau7[[#This Row],[hors TVA]]+(Tableau7[[#This Row],[hors TVA]]*Tableau7[[#This Row],[Taux TVA]])-(Tableau7[[#This Row],[hors TVA]]*Tableau7[[#This Row],[Taux TVA]]*Tableau7[[#This Row],[Régime TVA: Récupération]]))*Tableau7[[#This Row],[Type 1]])</f>
        <v>0</v>
      </c>
      <c r="AN712" s="670">
        <f>IF(Tableau7[[#This Row],[N° pièce]]="",0,IF($K$2="pôle",((Tableau7[[#This Row],[hors TVA]]+(Tableau7[[#This Row],[hors TVA]]*Tableau7[[#This Row],[Taux TVA]])-(Tableau7[[#This Row],[hors TVA]]*Tableau7[[#This Row],[Taux TVA]]*Tableau7[[#This Row],[Régime TVA: Récupération]]))*Tableau7[[#This Row],[Type 2]]),0))</f>
        <v>0</v>
      </c>
      <c r="AO712" s="670">
        <f t="shared" si="159"/>
        <v>0</v>
      </c>
      <c r="AP712" s="255">
        <f t="shared" si="158"/>
        <v>0</v>
      </c>
      <c r="AQ712" s="506">
        <f t="shared" si="161"/>
        <v>0</v>
      </c>
      <c r="AR712" s="671"/>
      <c r="AS712" s="512"/>
      <c r="AT712" s="513" t="str">
        <f>IF(('1C TSsoustraitance'!AP429*FICHE!C$14&lt;J712),"Forfait limité à "&amp;FICHE!C$14&amp;"€/jour","")</f>
        <v/>
      </c>
      <c r="AU712" s="797"/>
      <c r="AV712" s="484"/>
      <c r="AW712" s="484"/>
      <c r="AX712" s="484"/>
      <c r="AY712" s="484"/>
      <c r="AZ712" s="484"/>
      <c r="BA712" s="4"/>
      <c r="BB712" s="4"/>
      <c r="BC712" s="4"/>
      <c r="BD712" s="4"/>
      <c r="BE712" s="4"/>
      <c r="BF712" s="4"/>
      <c r="BG712" s="4"/>
      <c r="BH712" s="4"/>
      <c r="BI712" s="4"/>
      <c r="BJ712" s="4"/>
      <c r="BK712" s="4"/>
      <c r="BL712" s="4"/>
      <c r="BM712" s="4"/>
      <c r="BN712" s="4"/>
      <c r="BO712" s="4"/>
      <c r="BP712" s="4"/>
      <c r="BQ712" s="4"/>
      <c r="BR712" s="4"/>
      <c r="BS712" s="4"/>
      <c r="BT712" s="4"/>
      <c r="BU712" s="4"/>
      <c r="BV712" s="4"/>
      <c r="BW712" s="4"/>
      <c r="BX712" s="4"/>
      <c r="BY712" s="4"/>
      <c r="BZ712" s="4"/>
      <c r="CA712" s="4"/>
      <c r="CB712" s="4"/>
      <c r="CC712" s="4"/>
      <c r="CD712" s="4"/>
      <c r="CE712" s="4"/>
      <c r="CF712" s="4"/>
      <c r="CG712" s="4"/>
      <c r="CH712" s="4"/>
      <c r="CI712" s="4"/>
      <c r="CJ712" s="4"/>
      <c r="CK712" s="4"/>
      <c r="CL712" s="4"/>
      <c r="CM712" s="4"/>
      <c r="CN712" s="4"/>
      <c r="CO712" s="4"/>
      <c r="CP712" s="4"/>
      <c r="CQ712" s="4"/>
      <c r="CR712" s="4"/>
      <c r="CS712" s="4"/>
      <c r="CT712" s="4"/>
      <c r="CU712" s="4"/>
      <c r="CV712" s="4"/>
      <c r="CW712" s="4"/>
      <c r="CX712" s="4"/>
      <c r="CY712" s="4"/>
      <c r="CZ712" s="4"/>
      <c r="DA712" s="4"/>
      <c r="DB712" s="4"/>
      <c r="DC712" s="4"/>
      <c r="DD712" s="4"/>
      <c r="DE712" s="4"/>
      <c r="DF712" s="4"/>
      <c r="DG712" s="4"/>
      <c r="DH712" s="4"/>
      <c r="DI712" s="4"/>
      <c r="DJ712" s="4"/>
      <c r="DK712" s="4"/>
      <c r="DL712" s="4"/>
      <c r="DM712" s="4"/>
      <c r="DN712" s="4"/>
      <c r="DO712" s="4"/>
      <c r="DP712" s="4"/>
      <c r="DQ712" s="4"/>
      <c r="DR712" s="4"/>
      <c r="DS712" s="4"/>
      <c r="DT712" s="4"/>
      <c r="DU712" s="4"/>
      <c r="DV712" s="4"/>
      <c r="DW712" s="4"/>
      <c r="DX712" s="4"/>
      <c r="DY712" s="4"/>
      <c r="DZ712" s="4"/>
      <c r="EA712" s="4"/>
      <c r="EB712" s="4"/>
      <c r="EC712" s="4"/>
      <c r="ED712" s="4"/>
      <c r="EE712" s="4"/>
      <c r="EF712" s="4"/>
      <c r="EG712" s="4"/>
      <c r="EH712" s="4"/>
      <c r="EI712" s="4"/>
      <c r="EJ712" s="4"/>
      <c r="EK712" s="4"/>
      <c r="EL712" s="4"/>
      <c r="EM712" s="4"/>
      <c r="EN712" s="4"/>
      <c r="EO712" s="4"/>
      <c r="EP712" s="4"/>
      <c r="EQ712" s="4"/>
      <c r="ER712" s="4"/>
      <c r="ES712" s="4"/>
      <c r="ET712" s="4"/>
      <c r="EU712" s="4"/>
      <c r="EV712" s="4"/>
      <c r="EW712" s="4"/>
      <c r="EX712" s="4"/>
      <c r="EY712" s="4"/>
      <c r="EZ712" s="4"/>
      <c r="FA712" s="4"/>
      <c r="FB712" s="4"/>
      <c r="FC712" s="4"/>
      <c r="FD712" s="4"/>
      <c r="FE712" s="4"/>
      <c r="FF712" s="4"/>
      <c r="FG712" s="4"/>
      <c r="FH712" s="4"/>
      <c r="FI712" s="4"/>
      <c r="FJ712" s="4"/>
      <c r="FK712" s="4"/>
      <c r="FL712" s="4"/>
      <c r="FM712" s="4"/>
      <c r="FN712" s="4"/>
      <c r="FO712" s="4"/>
      <c r="FP712" s="4"/>
      <c r="FQ712" s="4"/>
      <c r="FR712" s="4"/>
      <c r="FS712" s="4"/>
      <c r="FT712" s="4"/>
      <c r="FU712" s="4"/>
      <c r="FV712" s="4"/>
      <c r="FW712" s="4"/>
      <c r="FX712" s="4"/>
      <c r="FY712" s="4"/>
      <c r="FZ712" s="4"/>
      <c r="GA712" s="4"/>
      <c r="GB712" s="4"/>
      <c r="GC712" s="4"/>
      <c r="GD712" s="4"/>
      <c r="GE712" s="4"/>
      <c r="GF712" s="4"/>
      <c r="GG712" s="4"/>
      <c r="GH712" s="4"/>
      <c r="GI712" s="4"/>
      <c r="GJ712" s="4"/>
      <c r="GK712" s="4"/>
      <c r="GL712" s="4"/>
      <c r="GM712" s="4"/>
      <c r="GN712" s="4"/>
      <c r="GO712" s="4"/>
      <c r="GP712" s="4"/>
      <c r="GQ712" s="4"/>
      <c r="GR712" s="4"/>
      <c r="GS712" s="4"/>
      <c r="GT712" s="4"/>
      <c r="GU712" s="4"/>
      <c r="GV712" s="4"/>
      <c r="GW712" s="4"/>
      <c r="GX712" s="4"/>
      <c r="GY712" s="4"/>
      <c r="GZ712" s="4"/>
      <c r="HA712" s="4"/>
      <c r="HB712" s="4"/>
      <c r="HC712" s="4"/>
    </row>
    <row r="713" spans="1:211" s="380" customFormat="1" ht="13.9" customHeight="1">
      <c r="A713" s="828" t="str">
        <f>IF('1C TSsoustraitance'!$A430&lt;&gt;0,'1C TSsoustraitance'!$A430,"")</f>
        <v/>
      </c>
      <c r="B713" s="530"/>
      <c r="C713" s="513" t="str">
        <f>IF('1C TSsoustraitance'!$A430&lt;&gt;0,'1C TSsoustraitance'!$B430,"")</f>
        <v/>
      </c>
      <c r="D713" s="513" t="str">
        <f>IF('1C TSsoustraitance'!$A430&lt;&gt;0,'1C TSsoustraitance'!$C430,"")</f>
        <v/>
      </c>
      <c r="E713" s="684"/>
      <c r="F713" s="685"/>
      <c r="G713" s="666">
        <f>'1C TSsoustraitance'!$D430</f>
        <v>0</v>
      </c>
      <c r="H713" s="533">
        <v>0.21</v>
      </c>
      <c r="I713" s="533">
        <v>1</v>
      </c>
      <c r="J713" s="534"/>
      <c r="K713" s="667">
        <f t="shared" si="155"/>
        <v>0</v>
      </c>
      <c r="L713" s="668">
        <f>IF(OR('1C TSsoustraitance'!$D430="",'1C TSsoustraitance'!$AP430=0),0,IF(AND('1C TSsoustraitance'!$D430&lt;&gt;"",$K$2="Pôle",'1C TSsoustraitance'!$E430="OUI"),(('1C TSsoustraitance'!$F430+'1C TSsoustraitance'!$G430+'1C TSsoustraitance'!$H430+'1C TSsoustraitance'!$I430+'1C TSsoustraitance'!$M430)/'1C TSsoustraitance'!$R430),IF(AND('1C TSsoustraitance'!$D430&lt;&gt;"",$K$2="Pôle",'1C TSsoustraitance'!$E430="NON"),(('1C TSsoustraitance'!$F430+'1C TSsoustraitance'!$G430+'1C TSsoustraitance'!$H430+'1C TSsoustraitance'!$I430+'1C TSsoustraitance'!$M430)/'1C TSsoustraitance'!$AP430),IF(AND('1C TSsoustraitance'!$D430&lt;&gt;"",$K$2&lt;&gt;"Pôle",'1C TSsoustraitance'!$E430="OUI"),(('1C TSsoustraitance'!$F430+'1C TSsoustraitance'!$G430+'1C TSsoustraitance'!$H430+'1C TSsoustraitance'!$I430+'1C TSsoustraitance'!$J430+'1C TSsoustraitance'!$K430+'1C TSsoustraitance'!$L430+'1C TSsoustraitance'!$M430+'1C TSsoustraitance'!$N430+'1C TSsoustraitance'!$O430+'1C TSsoustraitance'!$P430+'1C TSsoustraitance'!$Q430)/'1C TSsoustraitance'!$R430),IF(AND('1C TSsoustraitance'!$D430&lt;&gt;"",$K$2&lt;&gt;"Pôle",'1C TSsoustraitance'!$E430="NON"),(('1C TSsoustraitance'!$F430+'1C TSsoustraitance'!$G430+'1C TSsoustraitance'!$H430+'1C TSsoustraitance'!$I430+'1C TSsoustraitance'!$J430+'1C TSsoustraitance'!$K430+'1C TSsoustraitance'!$L430+'1C TSsoustraitance'!$M430+'1C TSsoustraitance'!$N430+'1C TSsoustraitance'!$O430+'1C TSsoustraitance'!$P430+'1C TSsoustraitance'!$Q430))/'1C TSsoustraitance'!$AP430)))))</f>
        <v>0</v>
      </c>
      <c r="M713" s="668">
        <f>IF(OR('1C TSsoustraitance'!$D430="",'1C TSsoustraitance'!AP$13=0),0,IF(AND('1C TSsoustraitance'!$D430&lt;&gt;"",$K$2="Pôle",'1C TSsoustraitance'!$E430="OUI"),(('1C TSsoustraitance'!$J430+'1C TSsoustraitance'!$K430+'1C TSsoustraitance'!$L430)/'1C TSsoustraitance'!$R430),IF(AND('1C TSsoustraitance'!$D430&lt;&gt;"",$K$2="Pôle",'1C TSsoustraitance'!$E430="NON"),(('1C TSsoustraitance'!$J430+'1C TSsoustraitance'!$K430+'1C TSsoustraitance'!$L430)/'1C TSsoustraitance'!$AP430),IF(AND('1C TSsoustraitance'!$D430&lt;&gt;"",$K$2&lt;&gt;"Pôle"),0))))</f>
        <v>0</v>
      </c>
      <c r="N713" s="668">
        <f t="shared" si="162"/>
        <v>0</v>
      </c>
      <c r="O713" s="669">
        <f>IF(OR('1C TSsoustraitance'!$D430="",'1C TSsoustraitance'!$E430="OUI",'1C TSsoustraitance'!$AP430=0),0,(('1C TSsoustraitance'!$S430)/'1C TSsoustraitance'!$AP430))</f>
        <v>0</v>
      </c>
      <c r="P713" s="669">
        <f>IF(OR('1C TSsoustraitance'!$D430="",'1C TSsoustraitance'!$E430="OUI",'1C TSsoustraitance'!$AP430=0),0,(('1C TSsoustraitance'!$T430)/'1C TSsoustraitance'!$AP430))</f>
        <v>0</v>
      </c>
      <c r="Q713" s="669">
        <f>IF(OR('1C TSsoustraitance'!$D430="",'1C TSsoustraitance'!$E430="OUI",'1C TSsoustraitance'!$AP430=0),0,(('1C TSsoustraitance'!$U430)/'1C TSsoustraitance'!$AP430))</f>
        <v>0</v>
      </c>
      <c r="R713" s="669">
        <f>IF(OR('1C TSsoustraitance'!$D430="",'1C TSsoustraitance'!$E430="OUI",'1C TSsoustraitance'!$AP430=0),0,(('1C TSsoustraitance'!$V430)/'1C TSsoustraitance'!$AP430))</f>
        <v>0</v>
      </c>
      <c r="S713" s="669">
        <f>IF(OR('1C TSsoustraitance'!$D430="",'1C TSsoustraitance'!$E430="OUI",'1C TSsoustraitance'!$AP430=0),0,(('1C TSsoustraitance'!$W430)/'1C TSsoustraitance'!$AP430))</f>
        <v>0</v>
      </c>
      <c r="T713" s="669">
        <f>IF(OR('1C TSsoustraitance'!$D430="",'1C TSsoustraitance'!$E430="OUI",'1C TSsoustraitance'!$AP430=0),0,(('1C TSsoustraitance'!$X430)/'1C TSsoustraitance'!$AP430))</f>
        <v>0</v>
      </c>
      <c r="U713" s="669">
        <f>IF(OR('1C TSsoustraitance'!$D430="",'1C TSsoustraitance'!$E430="OUI",'1C TSsoustraitance'!$AP430=0),0,(('1C TSsoustraitance'!$Y430)/'1C TSsoustraitance'!$AP430))</f>
        <v>0</v>
      </c>
      <c r="V713" s="669">
        <f>IF(OR('1C TSsoustraitance'!$D430="",'1C TSsoustraitance'!$E430="OUI",'1C TSsoustraitance'!$AP430=0),0,(('1C TSsoustraitance'!$Z430)/'1C TSsoustraitance'!$AP430))</f>
        <v>0</v>
      </c>
      <c r="W713" s="669">
        <f>IF(OR('1C TSsoustraitance'!$D430="",'1C TSsoustraitance'!$E430="OUI",'1C TSsoustraitance'!$AP430=0),0,(('1C TSsoustraitance'!$AA430)/'1C TSsoustraitance'!$AP430))</f>
        <v>0</v>
      </c>
      <c r="X713" s="669">
        <f>IF(OR('1C TSsoustraitance'!$D430="",'1C TSsoustraitance'!$E430="OUI",'1C TSsoustraitance'!$AP430=0),0,(('1C TSsoustraitance'!$AB430)/'1C TSsoustraitance'!$AP430))</f>
        <v>0</v>
      </c>
      <c r="Y713" s="669">
        <f>IF(OR('1C TSsoustraitance'!$D430="",'1C TSsoustraitance'!$E430="OUI",'1C TSsoustraitance'!$AP430=0),0,(('1C TSsoustraitance'!$AC430)/'1C TSsoustraitance'!$AP430))</f>
        <v>0</v>
      </c>
      <c r="Z713" s="669">
        <f>IF(OR('1C TSsoustraitance'!$D430="",'1C TSsoustraitance'!$E430="OUI",'1C TSsoustraitance'!$AP430=0),0,(('1C TSsoustraitance'!$AD430)/'1C TSsoustraitance'!$AP430))</f>
        <v>0</v>
      </c>
      <c r="AA713" s="669">
        <f>IF(OR('1C TSsoustraitance'!$D430="",'1C TSsoustraitance'!$E430="OUI",'1C TSsoustraitance'!$AP430=0),0,(('1C TSsoustraitance'!$AE430)/'1C TSsoustraitance'!$AP430))</f>
        <v>0</v>
      </c>
      <c r="AB713" s="669">
        <f>IF(OR('1C TSsoustraitance'!$D430="",'1C TSsoustraitance'!$E430="OUI",'1C TSsoustraitance'!$AP430=0),0,(('1C TSsoustraitance'!$AF430)/'1C TSsoustraitance'!$AP430))</f>
        <v>0</v>
      </c>
      <c r="AC713" s="669">
        <f>IF(OR('1C TSsoustraitance'!$D430="",'1C TSsoustraitance'!$E430="OUI",'1C TSsoustraitance'!$AP430=0),0,(('1C TSsoustraitance'!$AG430)/'1C TSsoustraitance'!$AP430))</f>
        <v>0</v>
      </c>
      <c r="AD713" s="669">
        <f>IF(OR('1C TSsoustraitance'!$D430="",'1C TSsoustraitance'!$E430="OUI",'1C TSsoustraitance'!$AP430=0),0,(('1C TSsoustraitance'!$AH430)/'1C TSsoustraitance'!$AP430))</f>
        <v>0</v>
      </c>
      <c r="AE713" s="669">
        <f>IF(OR('1C TSsoustraitance'!$D430="",'1C TSsoustraitance'!$E430="OUI",'1C TSsoustraitance'!$AP430=0),0,(('1C TSsoustraitance'!$AI430)/'1C TSsoustraitance'!$AP430))</f>
        <v>0</v>
      </c>
      <c r="AF713" s="669">
        <f>IF(OR('1C TSsoustraitance'!$D430="",'1C TSsoustraitance'!$E430="OUI",'1C TSsoustraitance'!$AP430=0),0,(('1C TSsoustraitance'!$AJ430)/'1C TSsoustraitance'!$AP430))</f>
        <v>0</v>
      </c>
      <c r="AG713" s="669">
        <f>IF(OR('1C TSsoustraitance'!$D430="",'1C TSsoustraitance'!$E430="OUI",'1C TSsoustraitance'!$AP430=0),0,(('1C TSsoustraitance'!$AK430)/'1C TSsoustraitance'!$AP430))</f>
        <v>0</v>
      </c>
      <c r="AH713" s="669">
        <f>IF(OR('1C TSsoustraitance'!$D430="",'1C TSsoustraitance'!$E430="OUI",'1C TSsoustraitance'!$AP430=0),0,(('1C TSsoustraitance'!$AL430)/'1C TSsoustraitance'!$AP430))</f>
        <v>0</v>
      </c>
      <c r="AI713" s="669">
        <f>IF(OR('1C TSsoustraitance'!$D430="",'1C TSsoustraitance'!$E430="OUI",'1C TSsoustraitance'!$AP430=0),0,(('1C TSsoustraitance'!$AM430)/'1C TSsoustraitance'!$AP430))</f>
        <v>0</v>
      </c>
      <c r="AJ713" s="669">
        <f>IF(OR('1C TSsoustraitance'!$D430="",'1C TSsoustraitance'!$E430="OUI",'1C TSsoustraitance'!$AP430=0),0,(('1C TSsoustraitance'!$AN430)/'1C TSsoustraitance'!$AP430))</f>
        <v>0</v>
      </c>
      <c r="AK713" s="669">
        <f t="shared" si="156"/>
        <v>0</v>
      </c>
      <c r="AL713" s="668">
        <f t="shared" si="157"/>
        <v>0</v>
      </c>
      <c r="AM713" s="670">
        <f>IF(Tableau7[[#This Row],[N° pièce]]="",0,(Tableau7[[#This Row],[hors TVA]]+(Tableau7[[#This Row],[hors TVA]]*Tableau7[[#This Row],[Taux TVA]])-(Tableau7[[#This Row],[hors TVA]]*Tableau7[[#This Row],[Taux TVA]]*Tableau7[[#This Row],[Régime TVA: Récupération]]))*Tableau7[[#This Row],[Type 1]])</f>
        <v>0</v>
      </c>
      <c r="AN713" s="670">
        <f>IF(Tableau7[[#This Row],[N° pièce]]="",0,IF($K$2="pôle",((Tableau7[[#This Row],[hors TVA]]+(Tableau7[[#This Row],[hors TVA]]*Tableau7[[#This Row],[Taux TVA]])-(Tableau7[[#This Row],[hors TVA]]*Tableau7[[#This Row],[Taux TVA]]*Tableau7[[#This Row],[Régime TVA: Récupération]]))*Tableau7[[#This Row],[Type 2]]),0))</f>
        <v>0</v>
      </c>
      <c r="AO713" s="670">
        <f t="shared" si="159"/>
        <v>0</v>
      </c>
      <c r="AP713" s="255">
        <f t="shared" si="158"/>
        <v>0</v>
      </c>
      <c r="AQ713" s="506">
        <f t="shared" si="161"/>
        <v>0</v>
      </c>
      <c r="AR713" s="671"/>
      <c r="AS713" s="512"/>
      <c r="AT713" s="513" t="str">
        <f>IF(('1C TSsoustraitance'!AP430*FICHE!C$14&lt;J713),"Forfait limité à "&amp;FICHE!C$14&amp;"€/jour","")</f>
        <v/>
      </c>
      <c r="AU713" s="797"/>
      <c r="AV713" s="484"/>
      <c r="AW713" s="484"/>
      <c r="AX713" s="484"/>
      <c r="AY713" s="484"/>
      <c r="AZ713" s="484"/>
      <c r="BA713" s="4"/>
      <c r="BB713" s="4"/>
      <c r="BC713" s="4"/>
      <c r="BD713" s="4"/>
      <c r="BE713" s="4"/>
      <c r="BF713" s="4"/>
      <c r="BG713" s="4"/>
      <c r="BH713" s="4"/>
      <c r="BI713" s="4"/>
      <c r="BJ713" s="4"/>
      <c r="BK713" s="4"/>
      <c r="BL713" s="4"/>
      <c r="BM713" s="4"/>
      <c r="BN713" s="4"/>
      <c r="BO713" s="4"/>
      <c r="BP713" s="4"/>
      <c r="BQ713" s="4"/>
      <c r="BR713" s="4"/>
      <c r="BS713" s="4"/>
      <c r="BT713" s="4"/>
      <c r="BU713" s="4"/>
      <c r="BV713" s="4"/>
      <c r="BW713" s="4"/>
      <c r="BX713" s="4"/>
      <c r="BY713" s="4"/>
      <c r="BZ713" s="4"/>
      <c r="CA713" s="4"/>
      <c r="CB713" s="4"/>
      <c r="CC713" s="4"/>
      <c r="CD713" s="4"/>
      <c r="CE713" s="4"/>
      <c r="CF713" s="4"/>
      <c r="CG713" s="4"/>
      <c r="CH713" s="4"/>
      <c r="CI713" s="4"/>
      <c r="CJ713" s="4"/>
      <c r="CK713" s="4"/>
      <c r="CL713" s="4"/>
      <c r="CM713" s="4"/>
      <c r="CN713" s="4"/>
      <c r="CO713" s="4"/>
      <c r="CP713" s="4"/>
      <c r="CQ713" s="4"/>
      <c r="CR713" s="4"/>
      <c r="CS713" s="4"/>
      <c r="CT713" s="4"/>
      <c r="CU713" s="4"/>
      <c r="CV713" s="4"/>
      <c r="CW713" s="4"/>
      <c r="CX713" s="4"/>
      <c r="CY713" s="4"/>
      <c r="CZ713" s="4"/>
      <c r="DA713" s="4"/>
      <c r="DB713" s="4"/>
      <c r="DC713" s="4"/>
      <c r="DD713" s="4"/>
      <c r="DE713" s="4"/>
      <c r="DF713" s="4"/>
      <c r="DG713" s="4"/>
      <c r="DH713" s="4"/>
      <c r="DI713" s="4"/>
      <c r="DJ713" s="4"/>
      <c r="DK713" s="4"/>
      <c r="DL713" s="4"/>
      <c r="DM713" s="4"/>
      <c r="DN713" s="4"/>
      <c r="DO713" s="4"/>
      <c r="DP713" s="4"/>
      <c r="DQ713" s="4"/>
      <c r="DR713" s="4"/>
      <c r="DS713" s="4"/>
      <c r="DT713" s="4"/>
      <c r="DU713" s="4"/>
      <c r="DV713" s="4"/>
      <c r="DW713" s="4"/>
      <c r="DX713" s="4"/>
      <c r="DY713" s="4"/>
      <c r="DZ713" s="4"/>
      <c r="EA713" s="4"/>
      <c r="EB713" s="4"/>
      <c r="EC713" s="4"/>
      <c r="ED713" s="4"/>
      <c r="EE713" s="4"/>
      <c r="EF713" s="4"/>
      <c r="EG713" s="4"/>
      <c r="EH713" s="4"/>
      <c r="EI713" s="4"/>
      <c r="EJ713" s="4"/>
      <c r="EK713" s="4"/>
      <c r="EL713" s="4"/>
      <c r="EM713" s="4"/>
      <c r="EN713" s="4"/>
      <c r="EO713" s="4"/>
      <c r="EP713" s="4"/>
      <c r="EQ713" s="4"/>
      <c r="ER713" s="4"/>
      <c r="ES713" s="4"/>
      <c r="ET713" s="4"/>
      <c r="EU713" s="4"/>
      <c r="EV713" s="4"/>
      <c r="EW713" s="4"/>
      <c r="EX713" s="4"/>
      <c r="EY713" s="4"/>
      <c r="EZ713" s="4"/>
      <c r="FA713" s="4"/>
      <c r="FB713" s="4"/>
      <c r="FC713" s="4"/>
      <c r="FD713" s="4"/>
      <c r="FE713" s="4"/>
      <c r="FF713" s="4"/>
      <c r="FG713" s="4"/>
      <c r="FH713" s="4"/>
      <c r="FI713" s="4"/>
      <c r="FJ713" s="4"/>
      <c r="FK713" s="4"/>
      <c r="FL713" s="4"/>
      <c r="FM713" s="4"/>
      <c r="FN713" s="4"/>
      <c r="FO713" s="4"/>
      <c r="FP713" s="4"/>
      <c r="FQ713" s="4"/>
      <c r="FR713" s="4"/>
      <c r="FS713" s="4"/>
      <c r="FT713" s="4"/>
      <c r="FU713" s="4"/>
      <c r="FV713" s="4"/>
      <c r="FW713" s="4"/>
      <c r="FX713" s="4"/>
      <c r="FY713" s="4"/>
      <c r="FZ713" s="4"/>
      <c r="GA713" s="4"/>
      <c r="GB713" s="4"/>
      <c r="GC713" s="4"/>
      <c r="GD713" s="4"/>
      <c r="GE713" s="4"/>
      <c r="GF713" s="4"/>
      <c r="GG713" s="4"/>
      <c r="GH713" s="4"/>
      <c r="GI713" s="4"/>
      <c r="GJ713" s="4"/>
      <c r="GK713" s="4"/>
      <c r="GL713" s="4"/>
      <c r="GM713" s="4"/>
      <c r="GN713" s="4"/>
      <c r="GO713" s="4"/>
      <c r="GP713" s="4"/>
      <c r="GQ713" s="4"/>
      <c r="GR713" s="4"/>
      <c r="GS713" s="4"/>
      <c r="GT713" s="4"/>
      <c r="GU713" s="4"/>
      <c r="GV713" s="4"/>
      <c r="GW713" s="4"/>
      <c r="GX713" s="4"/>
      <c r="GY713" s="4"/>
      <c r="GZ713" s="4"/>
      <c r="HA713" s="4"/>
      <c r="HB713" s="4"/>
      <c r="HC713" s="4"/>
    </row>
    <row r="714" spans="1:211" s="380" customFormat="1" ht="13.9" customHeight="1">
      <c r="A714" s="828" t="str">
        <f>IF('1C TSsoustraitance'!$A431&lt;&gt;0,'1C TSsoustraitance'!$A431,"")</f>
        <v/>
      </c>
      <c r="B714" s="530"/>
      <c r="C714" s="513" t="str">
        <f>IF('1C TSsoustraitance'!$A431&lt;&gt;0,'1C TSsoustraitance'!$B431,"")</f>
        <v/>
      </c>
      <c r="D714" s="513" t="str">
        <f>IF('1C TSsoustraitance'!$A431&lt;&gt;0,'1C TSsoustraitance'!$C431,"")</f>
        <v/>
      </c>
      <c r="E714" s="684"/>
      <c r="F714" s="685"/>
      <c r="G714" s="666">
        <f>'1C TSsoustraitance'!$D431</f>
        <v>0</v>
      </c>
      <c r="H714" s="533">
        <v>0.21</v>
      </c>
      <c r="I714" s="533">
        <v>1</v>
      </c>
      <c r="J714" s="534"/>
      <c r="K714" s="667">
        <f t="shared" si="155"/>
        <v>0</v>
      </c>
      <c r="L714" s="668">
        <f>IF(OR('1C TSsoustraitance'!$D431="",'1C TSsoustraitance'!$AP431=0),0,IF(AND('1C TSsoustraitance'!$D431&lt;&gt;"",$K$2="Pôle",'1C TSsoustraitance'!$E431="OUI"),(('1C TSsoustraitance'!$F431+'1C TSsoustraitance'!$G431+'1C TSsoustraitance'!$H431+'1C TSsoustraitance'!$I431+'1C TSsoustraitance'!$M431)/'1C TSsoustraitance'!$R431),IF(AND('1C TSsoustraitance'!$D431&lt;&gt;"",$K$2="Pôle",'1C TSsoustraitance'!$E431="NON"),(('1C TSsoustraitance'!$F431+'1C TSsoustraitance'!$G431+'1C TSsoustraitance'!$H431+'1C TSsoustraitance'!$I431+'1C TSsoustraitance'!$M431)/'1C TSsoustraitance'!$AP431),IF(AND('1C TSsoustraitance'!$D431&lt;&gt;"",$K$2&lt;&gt;"Pôle",'1C TSsoustraitance'!$E431="OUI"),(('1C TSsoustraitance'!$F431+'1C TSsoustraitance'!$G431+'1C TSsoustraitance'!$H431+'1C TSsoustraitance'!$I431+'1C TSsoustraitance'!$J431+'1C TSsoustraitance'!$K431+'1C TSsoustraitance'!$L431+'1C TSsoustraitance'!$M431+'1C TSsoustraitance'!$N431+'1C TSsoustraitance'!$O431+'1C TSsoustraitance'!$P431+'1C TSsoustraitance'!$Q431)/'1C TSsoustraitance'!$R431),IF(AND('1C TSsoustraitance'!$D431&lt;&gt;"",$K$2&lt;&gt;"Pôle",'1C TSsoustraitance'!$E431="NON"),(('1C TSsoustraitance'!$F431+'1C TSsoustraitance'!$G431+'1C TSsoustraitance'!$H431+'1C TSsoustraitance'!$I431+'1C TSsoustraitance'!$J431+'1C TSsoustraitance'!$K431+'1C TSsoustraitance'!$L431+'1C TSsoustraitance'!$M431+'1C TSsoustraitance'!$N431+'1C TSsoustraitance'!$O431+'1C TSsoustraitance'!$P431+'1C TSsoustraitance'!$Q431))/'1C TSsoustraitance'!$AP431)))))</f>
        <v>0</v>
      </c>
      <c r="M714" s="668">
        <f>IF(OR('1C TSsoustraitance'!$D431="",'1C TSsoustraitance'!AP$13=0),0,IF(AND('1C TSsoustraitance'!$D431&lt;&gt;"",$K$2="Pôle",'1C TSsoustraitance'!$E431="OUI"),(('1C TSsoustraitance'!$J431+'1C TSsoustraitance'!$K431+'1C TSsoustraitance'!$L431)/'1C TSsoustraitance'!$R431),IF(AND('1C TSsoustraitance'!$D431&lt;&gt;"",$K$2="Pôle",'1C TSsoustraitance'!$E431="NON"),(('1C TSsoustraitance'!$J431+'1C TSsoustraitance'!$K431+'1C TSsoustraitance'!$L431)/'1C TSsoustraitance'!$AP431),IF(AND('1C TSsoustraitance'!$D431&lt;&gt;"",$K$2&lt;&gt;"Pôle"),0))))</f>
        <v>0</v>
      </c>
      <c r="N714" s="668">
        <f t="shared" si="162"/>
        <v>0</v>
      </c>
      <c r="O714" s="669">
        <f>IF(OR('1C TSsoustraitance'!$D431="",'1C TSsoustraitance'!$E431="OUI",'1C TSsoustraitance'!$AP431=0),0,(('1C TSsoustraitance'!$S431)/'1C TSsoustraitance'!$AP431))</f>
        <v>0</v>
      </c>
      <c r="P714" s="669">
        <f>IF(OR('1C TSsoustraitance'!$D431="",'1C TSsoustraitance'!$E431="OUI",'1C TSsoustraitance'!$AP431=0),0,(('1C TSsoustraitance'!$T431)/'1C TSsoustraitance'!$AP431))</f>
        <v>0</v>
      </c>
      <c r="Q714" s="669">
        <f>IF(OR('1C TSsoustraitance'!$D431="",'1C TSsoustraitance'!$E431="OUI",'1C TSsoustraitance'!$AP431=0),0,(('1C TSsoustraitance'!$U431)/'1C TSsoustraitance'!$AP431))</f>
        <v>0</v>
      </c>
      <c r="R714" s="669">
        <f>IF(OR('1C TSsoustraitance'!$D431="",'1C TSsoustraitance'!$E431="OUI",'1C TSsoustraitance'!$AP431=0),0,(('1C TSsoustraitance'!$V431)/'1C TSsoustraitance'!$AP431))</f>
        <v>0</v>
      </c>
      <c r="S714" s="669">
        <f>IF(OR('1C TSsoustraitance'!$D431="",'1C TSsoustraitance'!$E431="OUI",'1C TSsoustraitance'!$AP431=0),0,(('1C TSsoustraitance'!$W431)/'1C TSsoustraitance'!$AP431))</f>
        <v>0</v>
      </c>
      <c r="T714" s="669">
        <f>IF(OR('1C TSsoustraitance'!$D431="",'1C TSsoustraitance'!$E431="OUI",'1C TSsoustraitance'!$AP431=0),0,(('1C TSsoustraitance'!$X431)/'1C TSsoustraitance'!$AP431))</f>
        <v>0</v>
      </c>
      <c r="U714" s="669">
        <f>IF(OR('1C TSsoustraitance'!$D431="",'1C TSsoustraitance'!$E431="OUI",'1C TSsoustraitance'!$AP431=0),0,(('1C TSsoustraitance'!$Y431)/'1C TSsoustraitance'!$AP431))</f>
        <v>0</v>
      </c>
      <c r="V714" s="669">
        <f>IF(OR('1C TSsoustraitance'!$D431="",'1C TSsoustraitance'!$E431="OUI",'1C TSsoustraitance'!$AP431=0),0,(('1C TSsoustraitance'!$Z431)/'1C TSsoustraitance'!$AP431))</f>
        <v>0</v>
      </c>
      <c r="W714" s="669">
        <f>IF(OR('1C TSsoustraitance'!$D431="",'1C TSsoustraitance'!$E431="OUI",'1C TSsoustraitance'!$AP431=0),0,(('1C TSsoustraitance'!$AA431)/'1C TSsoustraitance'!$AP431))</f>
        <v>0</v>
      </c>
      <c r="X714" s="669">
        <f>IF(OR('1C TSsoustraitance'!$D431="",'1C TSsoustraitance'!$E431="OUI",'1C TSsoustraitance'!$AP431=0),0,(('1C TSsoustraitance'!$AB431)/'1C TSsoustraitance'!$AP431))</f>
        <v>0</v>
      </c>
      <c r="Y714" s="669">
        <f>IF(OR('1C TSsoustraitance'!$D431="",'1C TSsoustraitance'!$E431="OUI",'1C TSsoustraitance'!$AP431=0),0,(('1C TSsoustraitance'!$AC431)/'1C TSsoustraitance'!$AP431))</f>
        <v>0</v>
      </c>
      <c r="Z714" s="669">
        <f>IF(OR('1C TSsoustraitance'!$D431="",'1C TSsoustraitance'!$E431="OUI",'1C TSsoustraitance'!$AP431=0),0,(('1C TSsoustraitance'!$AD431)/'1C TSsoustraitance'!$AP431))</f>
        <v>0</v>
      </c>
      <c r="AA714" s="669">
        <f>IF(OR('1C TSsoustraitance'!$D431="",'1C TSsoustraitance'!$E431="OUI",'1C TSsoustraitance'!$AP431=0),0,(('1C TSsoustraitance'!$AE431)/'1C TSsoustraitance'!$AP431))</f>
        <v>0</v>
      </c>
      <c r="AB714" s="669">
        <f>IF(OR('1C TSsoustraitance'!$D431="",'1C TSsoustraitance'!$E431="OUI",'1C TSsoustraitance'!$AP431=0),0,(('1C TSsoustraitance'!$AF431)/'1C TSsoustraitance'!$AP431))</f>
        <v>0</v>
      </c>
      <c r="AC714" s="669">
        <f>IF(OR('1C TSsoustraitance'!$D431="",'1C TSsoustraitance'!$E431="OUI",'1C TSsoustraitance'!$AP431=0),0,(('1C TSsoustraitance'!$AG431)/'1C TSsoustraitance'!$AP431))</f>
        <v>0</v>
      </c>
      <c r="AD714" s="669">
        <f>IF(OR('1C TSsoustraitance'!$D431="",'1C TSsoustraitance'!$E431="OUI",'1C TSsoustraitance'!$AP431=0),0,(('1C TSsoustraitance'!$AH431)/'1C TSsoustraitance'!$AP431))</f>
        <v>0</v>
      </c>
      <c r="AE714" s="669">
        <f>IF(OR('1C TSsoustraitance'!$D431="",'1C TSsoustraitance'!$E431="OUI",'1C TSsoustraitance'!$AP431=0),0,(('1C TSsoustraitance'!$AI431)/'1C TSsoustraitance'!$AP431))</f>
        <v>0</v>
      </c>
      <c r="AF714" s="669">
        <f>IF(OR('1C TSsoustraitance'!$D431="",'1C TSsoustraitance'!$E431="OUI",'1C TSsoustraitance'!$AP431=0),0,(('1C TSsoustraitance'!$AJ431)/'1C TSsoustraitance'!$AP431))</f>
        <v>0</v>
      </c>
      <c r="AG714" s="669">
        <f>IF(OR('1C TSsoustraitance'!$D431="",'1C TSsoustraitance'!$E431="OUI",'1C TSsoustraitance'!$AP431=0),0,(('1C TSsoustraitance'!$AK431)/'1C TSsoustraitance'!$AP431))</f>
        <v>0</v>
      </c>
      <c r="AH714" s="669">
        <f>IF(OR('1C TSsoustraitance'!$D431="",'1C TSsoustraitance'!$E431="OUI",'1C TSsoustraitance'!$AP431=0),0,(('1C TSsoustraitance'!$AL431)/'1C TSsoustraitance'!$AP431))</f>
        <v>0</v>
      </c>
      <c r="AI714" s="669">
        <f>IF(OR('1C TSsoustraitance'!$D431="",'1C TSsoustraitance'!$E431="OUI",'1C TSsoustraitance'!$AP431=0),0,(('1C TSsoustraitance'!$AM431)/'1C TSsoustraitance'!$AP431))</f>
        <v>0</v>
      </c>
      <c r="AJ714" s="669">
        <f>IF(OR('1C TSsoustraitance'!$D431="",'1C TSsoustraitance'!$E431="OUI",'1C TSsoustraitance'!$AP431=0),0,(('1C TSsoustraitance'!$AN431)/'1C TSsoustraitance'!$AP431))</f>
        <v>0</v>
      </c>
      <c r="AK714" s="669">
        <f t="shared" si="156"/>
        <v>0</v>
      </c>
      <c r="AL714" s="668">
        <f t="shared" si="157"/>
        <v>0</v>
      </c>
      <c r="AM714" s="670">
        <f>IF(Tableau7[[#This Row],[N° pièce]]="",0,(Tableau7[[#This Row],[hors TVA]]+(Tableau7[[#This Row],[hors TVA]]*Tableau7[[#This Row],[Taux TVA]])-(Tableau7[[#This Row],[hors TVA]]*Tableau7[[#This Row],[Taux TVA]]*Tableau7[[#This Row],[Régime TVA: Récupération]]))*Tableau7[[#This Row],[Type 1]])</f>
        <v>0</v>
      </c>
      <c r="AN714" s="670">
        <f>IF(Tableau7[[#This Row],[N° pièce]]="",0,IF($K$2="pôle",((Tableau7[[#This Row],[hors TVA]]+(Tableau7[[#This Row],[hors TVA]]*Tableau7[[#This Row],[Taux TVA]])-(Tableau7[[#This Row],[hors TVA]]*Tableau7[[#This Row],[Taux TVA]]*Tableau7[[#This Row],[Régime TVA: Récupération]]))*Tableau7[[#This Row],[Type 2]]),0))</f>
        <v>0</v>
      </c>
      <c r="AO714" s="670">
        <f t="shared" si="159"/>
        <v>0</v>
      </c>
      <c r="AP714" s="255">
        <f t="shared" si="158"/>
        <v>0</v>
      </c>
      <c r="AQ714" s="506">
        <f t="shared" si="161"/>
        <v>0</v>
      </c>
      <c r="AR714" s="671"/>
      <c r="AS714" s="512"/>
      <c r="AT714" s="513" t="str">
        <f>IF(('1C TSsoustraitance'!AP431*FICHE!C$14&lt;J714),"Forfait limité à "&amp;FICHE!C$14&amp;"€/jour","")</f>
        <v/>
      </c>
      <c r="AU714" s="797"/>
      <c r="AV714" s="484"/>
      <c r="AW714" s="484"/>
      <c r="AX714" s="484"/>
      <c r="AY714" s="484"/>
      <c r="AZ714" s="484"/>
      <c r="BA714" s="4"/>
      <c r="BB714" s="4"/>
      <c r="BC714" s="4"/>
      <c r="BD714" s="4"/>
      <c r="BE714" s="4"/>
      <c r="BF714" s="4"/>
      <c r="BG714" s="4"/>
      <c r="BH714" s="4"/>
      <c r="BI714" s="4"/>
      <c r="BJ714" s="4"/>
      <c r="BK714" s="4"/>
      <c r="BL714" s="4"/>
      <c r="BM714" s="4"/>
      <c r="BN714" s="4"/>
      <c r="BO714" s="4"/>
      <c r="BP714" s="4"/>
      <c r="BQ714" s="4"/>
      <c r="BR714" s="4"/>
      <c r="BS714" s="4"/>
      <c r="BT714" s="4"/>
      <c r="BU714" s="4"/>
      <c r="BV714" s="4"/>
      <c r="BW714" s="4"/>
      <c r="BX714" s="4"/>
      <c r="BY714" s="4"/>
      <c r="BZ714" s="4"/>
      <c r="CA714" s="4"/>
      <c r="CB714" s="4"/>
      <c r="CC714" s="4"/>
      <c r="CD714" s="4"/>
      <c r="CE714" s="4"/>
      <c r="CF714" s="4"/>
      <c r="CG714" s="4"/>
      <c r="CH714" s="4"/>
      <c r="CI714" s="4"/>
      <c r="CJ714" s="4"/>
      <c r="CK714" s="4"/>
      <c r="CL714" s="4"/>
      <c r="CM714" s="4"/>
      <c r="CN714" s="4"/>
      <c r="CO714" s="4"/>
      <c r="CP714" s="4"/>
      <c r="CQ714" s="4"/>
      <c r="CR714" s="4"/>
      <c r="CS714" s="4"/>
      <c r="CT714" s="4"/>
      <c r="CU714" s="4"/>
      <c r="CV714" s="4"/>
      <c r="CW714" s="4"/>
      <c r="CX714" s="4"/>
      <c r="CY714" s="4"/>
      <c r="CZ714" s="4"/>
      <c r="DA714" s="4"/>
      <c r="DB714" s="4"/>
      <c r="DC714" s="4"/>
      <c r="DD714" s="4"/>
      <c r="DE714" s="4"/>
      <c r="DF714" s="4"/>
      <c r="DG714" s="4"/>
      <c r="DH714" s="4"/>
      <c r="DI714" s="4"/>
      <c r="DJ714" s="4"/>
      <c r="DK714" s="4"/>
      <c r="DL714" s="4"/>
      <c r="DM714" s="4"/>
      <c r="DN714" s="4"/>
      <c r="DO714" s="4"/>
      <c r="DP714" s="4"/>
      <c r="DQ714" s="4"/>
      <c r="DR714" s="4"/>
      <c r="DS714" s="4"/>
      <c r="DT714" s="4"/>
      <c r="DU714" s="4"/>
      <c r="DV714" s="4"/>
      <c r="DW714" s="4"/>
      <c r="DX714" s="4"/>
      <c r="DY714" s="4"/>
      <c r="DZ714" s="4"/>
      <c r="EA714" s="4"/>
      <c r="EB714" s="4"/>
      <c r="EC714" s="4"/>
      <c r="ED714" s="4"/>
      <c r="EE714" s="4"/>
      <c r="EF714" s="4"/>
      <c r="EG714" s="4"/>
      <c r="EH714" s="4"/>
      <c r="EI714" s="4"/>
      <c r="EJ714" s="4"/>
      <c r="EK714" s="4"/>
      <c r="EL714" s="4"/>
      <c r="EM714" s="4"/>
      <c r="EN714" s="4"/>
      <c r="EO714" s="4"/>
      <c r="EP714" s="4"/>
      <c r="EQ714" s="4"/>
      <c r="ER714" s="4"/>
      <c r="ES714" s="4"/>
      <c r="ET714" s="4"/>
      <c r="EU714" s="4"/>
      <c r="EV714" s="4"/>
      <c r="EW714" s="4"/>
      <c r="EX714" s="4"/>
      <c r="EY714" s="4"/>
      <c r="EZ714" s="4"/>
      <c r="FA714" s="4"/>
      <c r="FB714" s="4"/>
      <c r="FC714" s="4"/>
      <c r="FD714" s="4"/>
      <c r="FE714" s="4"/>
      <c r="FF714" s="4"/>
      <c r="FG714" s="4"/>
      <c r="FH714" s="4"/>
      <c r="FI714" s="4"/>
      <c r="FJ714" s="4"/>
      <c r="FK714" s="4"/>
      <c r="FL714" s="4"/>
      <c r="FM714" s="4"/>
      <c r="FN714" s="4"/>
      <c r="FO714" s="4"/>
      <c r="FP714" s="4"/>
      <c r="FQ714" s="4"/>
      <c r="FR714" s="4"/>
      <c r="FS714" s="4"/>
      <c r="FT714" s="4"/>
      <c r="FU714" s="4"/>
      <c r="FV714" s="4"/>
      <c r="FW714" s="4"/>
      <c r="FX714" s="4"/>
      <c r="FY714" s="4"/>
      <c r="FZ714" s="4"/>
      <c r="GA714" s="4"/>
      <c r="GB714" s="4"/>
      <c r="GC714" s="4"/>
      <c r="GD714" s="4"/>
      <c r="GE714" s="4"/>
      <c r="GF714" s="4"/>
      <c r="GG714" s="4"/>
      <c r="GH714" s="4"/>
      <c r="GI714" s="4"/>
      <c r="GJ714" s="4"/>
      <c r="GK714" s="4"/>
      <c r="GL714" s="4"/>
      <c r="GM714" s="4"/>
      <c r="GN714" s="4"/>
      <c r="GO714" s="4"/>
      <c r="GP714" s="4"/>
      <c r="GQ714" s="4"/>
      <c r="GR714" s="4"/>
      <c r="GS714" s="4"/>
      <c r="GT714" s="4"/>
      <c r="GU714" s="4"/>
      <c r="GV714" s="4"/>
      <c r="GW714" s="4"/>
      <c r="GX714" s="4"/>
      <c r="GY714" s="4"/>
      <c r="GZ714" s="4"/>
      <c r="HA714" s="4"/>
      <c r="HB714" s="4"/>
      <c r="HC714" s="4"/>
    </row>
    <row r="715" spans="1:211" s="380" customFormat="1" ht="13.9" customHeight="1">
      <c r="A715" s="828" t="str">
        <f>IF('1C TSsoustraitance'!$A432&lt;&gt;0,'1C TSsoustraitance'!$A432,"")</f>
        <v/>
      </c>
      <c r="B715" s="530"/>
      <c r="C715" s="513" t="str">
        <f>IF('1C TSsoustraitance'!$A432&lt;&gt;0,'1C TSsoustraitance'!$B432,"")</f>
        <v/>
      </c>
      <c r="D715" s="513" t="str">
        <f>IF('1C TSsoustraitance'!$A432&lt;&gt;0,'1C TSsoustraitance'!$C432,"")</f>
        <v/>
      </c>
      <c r="E715" s="684"/>
      <c r="F715" s="685"/>
      <c r="G715" s="666">
        <f>'1C TSsoustraitance'!$D432</f>
        <v>0</v>
      </c>
      <c r="H715" s="533">
        <v>0.21</v>
      </c>
      <c r="I715" s="533">
        <v>1</v>
      </c>
      <c r="J715" s="534"/>
      <c r="K715" s="667">
        <f t="shared" si="155"/>
        <v>0</v>
      </c>
      <c r="L715" s="668">
        <f>IF(OR('1C TSsoustraitance'!$D432="",'1C TSsoustraitance'!$AP432=0),0,IF(AND('1C TSsoustraitance'!$D432&lt;&gt;"",$K$2="Pôle",'1C TSsoustraitance'!$E432="OUI"),(('1C TSsoustraitance'!$F432+'1C TSsoustraitance'!$G432+'1C TSsoustraitance'!$H432+'1C TSsoustraitance'!$I432+'1C TSsoustraitance'!$M432)/'1C TSsoustraitance'!$R432),IF(AND('1C TSsoustraitance'!$D432&lt;&gt;"",$K$2="Pôle",'1C TSsoustraitance'!$E432="NON"),(('1C TSsoustraitance'!$F432+'1C TSsoustraitance'!$G432+'1C TSsoustraitance'!$H432+'1C TSsoustraitance'!$I432+'1C TSsoustraitance'!$M432)/'1C TSsoustraitance'!$AP432),IF(AND('1C TSsoustraitance'!$D432&lt;&gt;"",$K$2&lt;&gt;"Pôle",'1C TSsoustraitance'!$E432="OUI"),(('1C TSsoustraitance'!$F432+'1C TSsoustraitance'!$G432+'1C TSsoustraitance'!$H432+'1C TSsoustraitance'!$I432+'1C TSsoustraitance'!$J432+'1C TSsoustraitance'!$K432+'1C TSsoustraitance'!$L432+'1C TSsoustraitance'!$M432+'1C TSsoustraitance'!$N432+'1C TSsoustraitance'!$O432+'1C TSsoustraitance'!$P432+'1C TSsoustraitance'!$Q432)/'1C TSsoustraitance'!$R432),IF(AND('1C TSsoustraitance'!$D432&lt;&gt;"",$K$2&lt;&gt;"Pôle",'1C TSsoustraitance'!$E432="NON"),(('1C TSsoustraitance'!$F432+'1C TSsoustraitance'!$G432+'1C TSsoustraitance'!$H432+'1C TSsoustraitance'!$I432+'1C TSsoustraitance'!$J432+'1C TSsoustraitance'!$K432+'1C TSsoustraitance'!$L432+'1C TSsoustraitance'!$M432+'1C TSsoustraitance'!$N432+'1C TSsoustraitance'!$O432+'1C TSsoustraitance'!$P432+'1C TSsoustraitance'!$Q432))/'1C TSsoustraitance'!$AP432)))))</f>
        <v>0</v>
      </c>
      <c r="M715" s="668">
        <f>IF(OR('1C TSsoustraitance'!$D432="",'1C TSsoustraitance'!AP$13=0),0,IF(AND('1C TSsoustraitance'!$D432&lt;&gt;"",$K$2="Pôle",'1C TSsoustraitance'!$E432="OUI"),(('1C TSsoustraitance'!$J432+'1C TSsoustraitance'!$K432+'1C TSsoustraitance'!$L432)/'1C TSsoustraitance'!$R432),IF(AND('1C TSsoustraitance'!$D432&lt;&gt;"",$K$2="Pôle",'1C TSsoustraitance'!$E432="NON"),(('1C TSsoustraitance'!$J432+'1C TSsoustraitance'!$K432+'1C TSsoustraitance'!$L432)/'1C TSsoustraitance'!$AP432),IF(AND('1C TSsoustraitance'!$D432&lt;&gt;"",$K$2&lt;&gt;"Pôle"),0))))</f>
        <v>0</v>
      </c>
      <c r="N715" s="668">
        <f t="shared" si="162"/>
        <v>0</v>
      </c>
      <c r="O715" s="669">
        <f>IF(OR('1C TSsoustraitance'!$D432="",'1C TSsoustraitance'!$E432="OUI",'1C TSsoustraitance'!$AP432=0),0,(('1C TSsoustraitance'!$S432)/'1C TSsoustraitance'!$AP432))</f>
        <v>0</v>
      </c>
      <c r="P715" s="669">
        <f>IF(OR('1C TSsoustraitance'!$D432="",'1C TSsoustraitance'!$E432="OUI",'1C TSsoustraitance'!$AP432=0),0,(('1C TSsoustraitance'!$T432)/'1C TSsoustraitance'!$AP432))</f>
        <v>0</v>
      </c>
      <c r="Q715" s="669">
        <f>IF(OR('1C TSsoustraitance'!$D432="",'1C TSsoustraitance'!$E432="OUI",'1C TSsoustraitance'!$AP432=0),0,(('1C TSsoustraitance'!$U432)/'1C TSsoustraitance'!$AP432))</f>
        <v>0</v>
      </c>
      <c r="R715" s="669">
        <f>IF(OR('1C TSsoustraitance'!$D432="",'1C TSsoustraitance'!$E432="OUI",'1C TSsoustraitance'!$AP432=0),0,(('1C TSsoustraitance'!$V432)/'1C TSsoustraitance'!$AP432))</f>
        <v>0</v>
      </c>
      <c r="S715" s="669">
        <f>IF(OR('1C TSsoustraitance'!$D432="",'1C TSsoustraitance'!$E432="OUI",'1C TSsoustraitance'!$AP432=0),0,(('1C TSsoustraitance'!$W432)/'1C TSsoustraitance'!$AP432))</f>
        <v>0</v>
      </c>
      <c r="T715" s="669">
        <f>IF(OR('1C TSsoustraitance'!$D432="",'1C TSsoustraitance'!$E432="OUI",'1C TSsoustraitance'!$AP432=0),0,(('1C TSsoustraitance'!$X432)/'1C TSsoustraitance'!$AP432))</f>
        <v>0</v>
      </c>
      <c r="U715" s="669">
        <f>IF(OR('1C TSsoustraitance'!$D432="",'1C TSsoustraitance'!$E432="OUI",'1C TSsoustraitance'!$AP432=0),0,(('1C TSsoustraitance'!$Y432)/'1C TSsoustraitance'!$AP432))</f>
        <v>0</v>
      </c>
      <c r="V715" s="669">
        <f>IF(OR('1C TSsoustraitance'!$D432="",'1C TSsoustraitance'!$E432="OUI",'1C TSsoustraitance'!$AP432=0),0,(('1C TSsoustraitance'!$Z432)/'1C TSsoustraitance'!$AP432))</f>
        <v>0</v>
      </c>
      <c r="W715" s="669">
        <f>IF(OR('1C TSsoustraitance'!$D432="",'1C TSsoustraitance'!$E432="OUI",'1C TSsoustraitance'!$AP432=0),0,(('1C TSsoustraitance'!$AA432)/'1C TSsoustraitance'!$AP432))</f>
        <v>0</v>
      </c>
      <c r="X715" s="669">
        <f>IF(OR('1C TSsoustraitance'!$D432="",'1C TSsoustraitance'!$E432="OUI",'1C TSsoustraitance'!$AP432=0),0,(('1C TSsoustraitance'!$AB432)/'1C TSsoustraitance'!$AP432))</f>
        <v>0</v>
      </c>
      <c r="Y715" s="669">
        <f>IF(OR('1C TSsoustraitance'!$D432="",'1C TSsoustraitance'!$E432="OUI",'1C TSsoustraitance'!$AP432=0),0,(('1C TSsoustraitance'!$AC432)/'1C TSsoustraitance'!$AP432))</f>
        <v>0</v>
      </c>
      <c r="Z715" s="669">
        <f>IF(OR('1C TSsoustraitance'!$D432="",'1C TSsoustraitance'!$E432="OUI",'1C TSsoustraitance'!$AP432=0),0,(('1C TSsoustraitance'!$AD432)/'1C TSsoustraitance'!$AP432))</f>
        <v>0</v>
      </c>
      <c r="AA715" s="669">
        <f>IF(OR('1C TSsoustraitance'!$D432="",'1C TSsoustraitance'!$E432="OUI",'1C TSsoustraitance'!$AP432=0),0,(('1C TSsoustraitance'!$AE432)/'1C TSsoustraitance'!$AP432))</f>
        <v>0</v>
      </c>
      <c r="AB715" s="669">
        <f>IF(OR('1C TSsoustraitance'!$D432="",'1C TSsoustraitance'!$E432="OUI",'1C TSsoustraitance'!$AP432=0),0,(('1C TSsoustraitance'!$AF432)/'1C TSsoustraitance'!$AP432))</f>
        <v>0</v>
      </c>
      <c r="AC715" s="669">
        <f>IF(OR('1C TSsoustraitance'!$D432="",'1C TSsoustraitance'!$E432="OUI",'1C TSsoustraitance'!$AP432=0),0,(('1C TSsoustraitance'!$AG432)/'1C TSsoustraitance'!$AP432))</f>
        <v>0</v>
      </c>
      <c r="AD715" s="669">
        <f>IF(OR('1C TSsoustraitance'!$D432="",'1C TSsoustraitance'!$E432="OUI",'1C TSsoustraitance'!$AP432=0),0,(('1C TSsoustraitance'!$AH432)/'1C TSsoustraitance'!$AP432))</f>
        <v>0</v>
      </c>
      <c r="AE715" s="669">
        <f>IF(OR('1C TSsoustraitance'!$D432="",'1C TSsoustraitance'!$E432="OUI",'1C TSsoustraitance'!$AP432=0),0,(('1C TSsoustraitance'!$AI432)/'1C TSsoustraitance'!$AP432))</f>
        <v>0</v>
      </c>
      <c r="AF715" s="669">
        <f>IF(OR('1C TSsoustraitance'!$D432="",'1C TSsoustraitance'!$E432="OUI",'1C TSsoustraitance'!$AP432=0),0,(('1C TSsoustraitance'!$AJ432)/'1C TSsoustraitance'!$AP432))</f>
        <v>0</v>
      </c>
      <c r="AG715" s="669">
        <f>IF(OR('1C TSsoustraitance'!$D432="",'1C TSsoustraitance'!$E432="OUI",'1C TSsoustraitance'!$AP432=0),0,(('1C TSsoustraitance'!$AK432)/'1C TSsoustraitance'!$AP432))</f>
        <v>0</v>
      </c>
      <c r="AH715" s="669">
        <f>IF(OR('1C TSsoustraitance'!$D432="",'1C TSsoustraitance'!$E432="OUI",'1C TSsoustraitance'!$AP432=0),0,(('1C TSsoustraitance'!$AL432)/'1C TSsoustraitance'!$AP432))</f>
        <v>0</v>
      </c>
      <c r="AI715" s="669">
        <f>IF(OR('1C TSsoustraitance'!$D432="",'1C TSsoustraitance'!$E432="OUI",'1C TSsoustraitance'!$AP432=0),0,(('1C TSsoustraitance'!$AM432)/'1C TSsoustraitance'!$AP432))</f>
        <v>0</v>
      </c>
      <c r="AJ715" s="669">
        <f>IF(OR('1C TSsoustraitance'!$D432="",'1C TSsoustraitance'!$E432="OUI",'1C TSsoustraitance'!$AP432=0),0,(('1C TSsoustraitance'!$AN432)/'1C TSsoustraitance'!$AP432))</f>
        <v>0</v>
      </c>
      <c r="AK715" s="669">
        <f t="shared" si="156"/>
        <v>0</v>
      </c>
      <c r="AL715" s="668">
        <f t="shared" si="157"/>
        <v>0</v>
      </c>
      <c r="AM715" s="670">
        <f>IF(Tableau7[[#This Row],[N° pièce]]="",0,(Tableau7[[#This Row],[hors TVA]]+(Tableau7[[#This Row],[hors TVA]]*Tableau7[[#This Row],[Taux TVA]])-(Tableau7[[#This Row],[hors TVA]]*Tableau7[[#This Row],[Taux TVA]]*Tableau7[[#This Row],[Régime TVA: Récupération]]))*Tableau7[[#This Row],[Type 1]])</f>
        <v>0</v>
      </c>
      <c r="AN715" s="670">
        <f>IF(Tableau7[[#This Row],[N° pièce]]="",0,IF($K$2="pôle",((Tableau7[[#This Row],[hors TVA]]+(Tableau7[[#This Row],[hors TVA]]*Tableau7[[#This Row],[Taux TVA]])-(Tableau7[[#This Row],[hors TVA]]*Tableau7[[#This Row],[Taux TVA]]*Tableau7[[#This Row],[Régime TVA: Récupération]]))*Tableau7[[#This Row],[Type 2]]),0))</f>
        <v>0</v>
      </c>
      <c r="AO715" s="670">
        <f t="shared" si="159"/>
        <v>0</v>
      </c>
      <c r="AP715" s="255">
        <f t="shared" si="158"/>
        <v>0</v>
      </c>
      <c r="AQ715" s="506">
        <f t="shared" si="161"/>
        <v>0</v>
      </c>
      <c r="AR715" s="671"/>
      <c r="AS715" s="512"/>
      <c r="AT715" s="513" t="str">
        <f>IF(('1C TSsoustraitance'!AP432*FICHE!C$14&lt;J715),"Forfait limité à "&amp;FICHE!C$14&amp;"€/jour","")</f>
        <v/>
      </c>
      <c r="AU715" s="797"/>
      <c r="AV715" s="484"/>
      <c r="AW715" s="484"/>
      <c r="AX715" s="484"/>
      <c r="AY715" s="484"/>
      <c r="AZ715" s="484"/>
      <c r="BA715" s="4"/>
      <c r="BB715" s="4"/>
      <c r="BC715" s="4"/>
      <c r="BD715" s="4"/>
      <c r="BE715" s="4"/>
      <c r="BF715" s="4"/>
      <c r="BG715" s="4"/>
      <c r="BH715" s="4"/>
      <c r="BI715" s="4"/>
      <c r="BJ715" s="4"/>
      <c r="BK715" s="4"/>
      <c r="BL715" s="4"/>
      <c r="BM715" s="4"/>
      <c r="BN715" s="4"/>
      <c r="BO715" s="4"/>
      <c r="BP715" s="4"/>
      <c r="BQ715" s="4"/>
      <c r="BR715" s="4"/>
      <c r="BS715" s="4"/>
      <c r="BT715" s="4"/>
      <c r="BU715" s="4"/>
      <c r="BV715" s="4"/>
      <c r="BW715" s="4"/>
      <c r="BX715" s="4"/>
      <c r="BY715" s="4"/>
      <c r="BZ715" s="4"/>
      <c r="CA715" s="4"/>
      <c r="CB715" s="4"/>
      <c r="CC715" s="4"/>
      <c r="CD715" s="4"/>
      <c r="CE715" s="4"/>
      <c r="CF715" s="4"/>
      <c r="CG715" s="4"/>
      <c r="CH715" s="4"/>
      <c r="CI715" s="4"/>
      <c r="CJ715" s="4"/>
      <c r="CK715" s="4"/>
      <c r="CL715" s="4"/>
      <c r="CM715" s="4"/>
      <c r="CN715" s="4"/>
      <c r="CO715" s="4"/>
      <c r="CP715" s="4"/>
      <c r="CQ715" s="4"/>
      <c r="CR715" s="4"/>
      <c r="CS715" s="4"/>
      <c r="CT715" s="4"/>
      <c r="CU715" s="4"/>
      <c r="CV715" s="4"/>
      <c r="CW715" s="4"/>
      <c r="CX715" s="4"/>
      <c r="CY715" s="4"/>
      <c r="CZ715" s="4"/>
      <c r="DA715" s="4"/>
      <c r="DB715" s="4"/>
      <c r="DC715" s="4"/>
      <c r="DD715" s="4"/>
      <c r="DE715" s="4"/>
      <c r="DF715" s="4"/>
      <c r="DG715" s="4"/>
      <c r="DH715" s="4"/>
      <c r="DI715" s="4"/>
      <c r="DJ715" s="4"/>
      <c r="DK715" s="4"/>
      <c r="DL715" s="4"/>
      <c r="DM715" s="4"/>
      <c r="DN715" s="4"/>
      <c r="DO715" s="4"/>
      <c r="DP715" s="4"/>
      <c r="DQ715" s="4"/>
      <c r="DR715" s="4"/>
      <c r="DS715" s="4"/>
      <c r="DT715" s="4"/>
      <c r="DU715" s="4"/>
      <c r="DV715" s="4"/>
      <c r="DW715" s="4"/>
      <c r="DX715" s="4"/>
      <c r="DY715" s="4"/>
      <c r="DZ715" s="4"/>
      <c r="EA715" s="4"/>
      <c r="EB715" s="4"/>
      <c r="EC715" s="4"/>
      <c r="ED715" s="4"/>
      <c r="EE715" s="4"/>
      <c r="EF715" s="4"/>
      <c r="EG715" s="4"/>
      <c r="EH715" s="4"/>
      <c r="EI715" s="4"/>
      <c r="EJ715" s="4"/>
      <c r="EK715" s="4"/>
      <c r="EL715" s="4"/>
      <c r="EM715" s="4"/>
      <c r="EN715" s="4"/>
      <c r="EO715" s="4"/>
      <c r="EP715" s="4"/>
      <c r="EQ715" s="4"/>
      <c r="ER715" s="4"/>
      <c r="ES715" s="4"/>
      <c r="ET715" s="4"/>
      <c r="EU715" s="4"/>
      <c r="EV715" s="4"/>
      <c r="EW715" s="4"/>
      <c r="EX715" s="4"/>
      <c r="EY715" s="4"/>
      <c r="EZ715" s="4"/>
      <c r="FA715" s="4"/>
      <c r="FB715" s="4"/>
      <c r="FC715" s="4"/>
      <c r="FD715" s="4"/>
      <c r="FE715" s="4"/>
      <c r="FF715" s="4"/>
      <c r="FG715" s="4"/>
      <c r="FH715" s="4"/>
      <c r="FI715" s="4"/>
      <c r="FJ715" s="4"/>
      <c r="FK715" s="4"/>
      <c r="FL715" s="4"/>
      <c r="FM715" s="4"/>
      <c r="FN715" s="4"/>
      <c r="FO715" s="4"/>
      <c r="FP715" s="4"/>
      <c r="FQ715" s="4"/>
      <c r="FR715" s="4"/>
      <c r="FS715" s="4"/>
      <c r="FT715" s="4"/>
      <c r="FU715" s="4"/>
      <c r="FV715" s="4"/>
      <c r="FW715" s="4"/>
      <c r="FX715" s="4"/>
      <c r="FY715" s="4"/>
      <c r="FZ715" s="4"/>
      <c r="GA715" s="4"/>
      <c r="GB715" s="4"/>
      <c r="GC715" s="4"/>
      <c r="GD715" s="4"/>
      <c r="GE715" s="4"/>
      <c r="GF715" s="4"/>
      <c r="GG715" s="4"/>
      <c r="GH715" s="4"/>
      <c r="GI715" s="4"/>
      <c r="GJ715" s="4"/>
      <c r="GK715" s="4"/>
      <c r="GL715" s="4"/>
      <c r="GM715" s="4"/>
      <c r="GN715" s="4"/>
      <c r="GO715" s="4"/>
      <c r="GP715" s="4"/>
      <c r="GQ715" s="4"/>
      <c r="GR715" s="4"/>
      <c r="GS715" s="4"/>
      <c r="GT715" s="4"/>
      <c r="GU715" s="4"/>
      <c r="GV715" s="4"/>
      <c r="GW715" s="4"/>
      <c r="GX715" s="4"/>
      <c r="GY715" s="4"/>
      <c r="GZ715" s="4"/>
      <c r="HA715" s="4"/>
      <c r="HB715" s="4"/>
      <c r="HC715" s="4"/>
    </row>
    <row r="716" spans="1:211" s="380" customFormat="1" ht="13.9" customHeight="1">
      <c r="A716" s="828" t="str">
        <f>IF('1C TSsoustraitance'!$A433&lt;&gt;0,'1C TSsoustraitance'!$A433,"")</f>
        <v/>
      </c>
      <c r="B716" s="530"/>
      <c r="C716" s="513" t="str">
        <f>IF('1C TSsoustraitance'!$A433&lt;&gt;0,'1C TSsoustraitance'!$B433,"")</f>
        <v/>
      </c>
      <c r="D716" s="513" t="str">
        <f>IF('1C TSsoustraitance'!$A433&lt;&gt;0,'1C TSsoustraitance'!$C433,"")</f>
        <v/>
      </c>
      <c r="E716" s="684"/>
      <c r="F716" s="685"/>
      <c r="G716" s="666">
        <f>'1C TSsoustraitance'!$D433</f>
        <v>0</v>
      </c>
      <c r="H716" s="533">
        <v>0.21</v>
      </c>
      <c r="I716" s="533">
        <v>1</v>
      </c>
      <c r="J716" s="534"/>
      <c r="K716" s="667">
        <f t="shared" si="155"/>
        <v>0</v>
      </c>
      <c r="L716" s="668">
        <f>IF(OR('1C TSsoustraitance'!$D433="",'1C TSsoustraitance'!$AP433=0),0,IF(AND('1C TSsoustraitance'!$D433&lt;&gt;"",$K$2="Pôle",'1C TSsoustraitance'!$E433="OUI"),(('1C TSsoustraitance'!$F433+'1C TSsoustraitance'!$G433+'1C TSsoustraitance'!$H433+'1C TSsoustraitance'!$I433+'1C TSsoustraitance'!$M433)/'1C TSsoustraitance'!$R433),IF(AND('1C TSsoustraitance'!$D433&lt;&gt;"",$K$2="Pôle",'1C TSsoustraitance'!$E433="NON"),(('1C TSsoustraitance'!$F433+'1C TSsoustraitance'!$G433+'1C TSsoustraitance'!$H433+'1C TSsoustraitance'!$I433+'1C TSsoustraitance'!$M433)/'1C TSsoustraitance'!$AP433),IF(AND('1C TSsoustraitance'!$D433&lt;&gt;"",$K$2&lt;&gt;"Pôle",'1C TSsoustraitance'!$E433="OUI"),(('1C TSsoustraitance'!$F433+'1C TSsoustraitance'!$G433+'1C TSsoustraitance'!$H433+'1C TSsoustraitance'!$I433+'1C TSsoustraitance'!$J433+'1C TSsoustraitance'!$K433+'1C TSsoustraitance'!$L433+'1C TSsoustraitance'!$M433+'1C TSsoustraitance'!$N433+'1C TSsoustraitance'!$O433+'1C TSsoustraitance'!$P433+'1C TSsoustraitance'!$Q433)/'1C TSsoustraitance'!$R433),IF(AND('1C TSsoustraitance'!$D433&lt;&gt;"",$K$2&lt;&gt;"Pôle",'1C TSsoustraitance'!$E433="NON"),(('1C TSsoustraitance'!$F433+'1C TSsoustraitance'!$G433+'1C TSsoustraitance'!$H433+'1C TSsoustraitance'!$I433+'1C TSsoustraitance'!$J433+'1C TSsoustraitance'!$K433+'1C TSsoustraitance'!$L433+'1C TSsoustraitance'!$M433+'1C TSsoustraitance'!$N433+'1C TSsoustraitance'!$O433+'1C TSsoustraitance'!$P433+'1C TSsoustraitance'!$Q433))/'1C TSsoustraitance'!$AP433)))))</f>
        <v>0</v>
      </c>
      <c r="M716" s="668">
        <f>IF(OR('1C TSsoustraitance'!$D433="",'1C TSsoustraitance'!AP$13=0),0,IF(AND('1C TSsoustraitance'!$D433&lt;&gt;"",$K$2="Pôle",'1C TSsoustraitance'!$E433="OUI"),(('1C TSsoustraitance'!$J433+'1C TSsoustraitance'!$K433+'1C TSsoustraitance'!$L433)/'1C TSsoustraitance'!$R433),IF(AND('1C TSsoustraitance'!$D433&lt;&gt;"",$K$2="Pôle",'1C TSsoustraitance'!$E433="NON"),(('1C TSsoustraitance'!$J433+'1C TSsoustraitance'!$K433+'1C TSsoustraitance'!$L433)/'1C TSsoustraitance'!$AP433),IF(AND('1C TSsoustraitance'!$D433&lt;&gt;"",$K$2&lt;&gt;"Pôle"),0))))</f>
        <v>0</v>
      </c>
      <c r="N716" s="668">
        <f t="shared" si="162"/>
        <v>0</v>
      </c>
      <c r="O716" s="669">
        <f>IF(OR('1C TSsoustraitance'!$D433="",'1C TSsoustraitance'!$E433="OUI",'1C TSsoustraitance'!$AP433=0),0,(('1C TSsoustraitance'!$S433)/'1C TSsoustraitance'!$AP433))</f>
        <v>0</v>
      </c>
      <c r="P716" s="669">
        <f>IF(OR('1C TSsoustraitance'!$D433="",'1C TSsoustraitance'!$E433="OUI",'1C TSsoustraitance'!$AP433=0),0,(('1C TSsoustraitance'!$T433)/'1C TSsoustraitance'!$AP433))</f>
        <v>0</v>
      </c>
      <c r="Q716" s="669">
        <f>IF(OR('1C TSsoustraitance'!$D433="",'1C TSsoustraitance'!$E433="OUI",'1C TSsoustraitance'!$AP433=0),0,(('1C TSsoustraitance'!$U433)/'1C TSsoustraitance'!$AP433))</f>
        <v>0</v>
      </c>
      <c r="R716" s="669">
        <f>IF(OR('1C TSsoustraitance'!$D433="",'1C TSsoustraitance'!$E433="OUI",'1C TSsoustraitance'!$AP433=0),0,(('1C TSsoustraitance'!$V433)/'1C TSsoustraitance'!$AP433))</f>
        <v>0</v>
      </c>
      <c r="S716" s="669">
        <f>IF(OR('1C TSsoustraitance'!$D433="",'1C TSsoustraitance'!$E433="OUI",'1C TSsoustraitance'!$AP433=0),0,(('1C TSsoustraitance'!$W433)/'1C TSsoustraitance'!$AP433))</f>
        <v>0</v>
      </c>
      <c r="T716" s="669">
        <f>IF(OR('1C TSsoustraitance'!$D433="",'1C TSsoustraitance'!$E433="OUI",'1C TSsoustraitance'!$AP433=0),0,(('1C TSsoustraitance'!$X433)/'1C TSsoustraitance'!$AP433))</f>
        <v>0</v>
      </c>
      <c r="U716" s="669">
        <f>IF(OR('1C TSsoustraitance'!$D433="",'1C TSsoustraitance'!$E433="OUI",'1C TSsoustraitance'!$AP433=0),0,(('1C TSsoustraitance'!$Y433)/'1C TSsoustraitance'!$AP433))</f>
        <v>0</v>
      </c>
      <c r="V716" s="669">
        <f>IF(OR('1C TSsoustraitance'!$D433="",'1C TSsoustraitance'!$E433="OUI",'1C TSsoustraitance'!$AP433=0),0,(('1C TSsoustraitance'!$Z433)/'1C TSsoustraitance'!$AP433))</f>
        <v>0</v>
      </c>
      <c r="W716" s="669">
        <f>IF(OR('1C TSsoustraitance'!$D433="",'1C TSsoustraitance'!$E433="OUI",'1C TSsoustraitance'!$AP433=0),0,(('1C TSsoustraitance'!$AA433)/'1C TSsoustraitance'!$AP433))</f>
        <v>0</v>
      </c>
      <c r="X716" s="669">
        <f>IF(OR('1C TSsoustraitance'!$D433="",'1C TSsoustraitance'!$E433="OUI",'1C TSsoustraitance'!$AP433=0),0,(('1C TSsoustraitance'!$AB433)/'1C TSsoustraitance'!$AP433))</f>
        <v>0</v>
      </c>
      <c r="Y716" s="669">
        <f>IF(OR('1C TSsoustraitance'!$D433="",'1C TSsoustraitance'!$E433="OUI",'1C TSsoustraitance'!$AP433=0),0,(('1C TSsoustraitance'!$AC433)/'1C TSsoustraitance'!$AP433))</f>
        <v>0</v>
      </c>
      <c r="Z716" s="669">
        <f>IF(OR('1C TSsoustraitance'!$D433="",'1C TSsoustraitance'!$E433="OUI",'1C TSsoustraitance'!$AP433=0),0,(('1C TSsoustraitance'!$AD433)/'1C TSsoustraitance'!$AP433))</f>
        <v>0</v>
      </c>
      <c r="AA716" s="669">
        <f>IF(OR('1C TSsoustraitance'!$D433="",'1C TSsoustraitance'!$E433="OUI",'1C TSsoustraitance'!$AP433=0),0,(('1C TSsoustraitance'!$AE433)/'1C TSsoustraitance'!$AP433))</f>
        <v>0</v>
      </c>
      <c r="AB716" s="669">
        <f>IF(OR('1C TSsoustraitance'!$D433="",'1C TSsoustraitance'!$E433="OUI",'1C TSsoustraitance'!$AP433=0),0,(('1C TSsoustraitance'!$AF433)/'1C TSsoustraitance'!$AP433))</f>
        <v>0</v>
      </c>
      <c r="AC716" s="669">
        <f>IF(OR('1C TSsoustraitance'!$D433="",'1C TSsoustraitance'!$E433="OUI",'1C TSsoustraitance'!$AP433=0),0,(('1C TSsoustraitance'!$AG433)/'1C TSsoustraitance'!$AP433))</f>
        <v>0</v>
      </c>
      <c r="AD716" s="669">
        <f>IF(OR('1C TSsoustraitance'!$D433="",'1C TSsoustraitance'!$E433="OUI",'1C TSsoustraitance'!$AP433=0),0,(('1C TSsoustraitance'!$AH433)/'1C TSsoustraitance'!$AP433))</f>
        <v>0</v>
      </c>
      <c r="AE716" s="669">
        <f>IF(OR('1C TSsoustraitance'!$D433="",'1C TSsoustraitance'!$E433="OUI",'1C TSsoustraitance'!$AP433=0),0,(('1C TSsoustraitance'!$AI433)/'1C TSsoustraitance'!$AP433))</f>
        <v>0</v>
      </c>
      <c r="AF716" s="669">
        <f>IF(OR('1C TSsoustraitance'!$D433="",'1C TSsoustraitance'!$E433="OUI",'1C TSsoustraitance'!$AP433=0),0,(('1C TSsoustraitance'!$AJ433)/'1C TSsoustraitance'!$AP433))</f>
        <v>0</v>
      </c>
      <c r="AG716" s="669">
        <f>IF(OR('1C TSsoustraitance'!$D433="",'1C TSsoustraitance'!$E433="OUI",'1C TSsoustraitance'!$AP433=0),0,(('1C TSsoustraitance'!$AK433)/'1C TSsoustraitance'!$AP433))</f>
        <v>0</v>
      </c>
      <c r="AH716" s="669">
        <f>IF(OR('1C TSsoustraitance'!$D433="",'1C TSsoustraitance'!$E433="OUI",'1C TSsoustraitance'!$AP433=0),0,(('1C TSsoustraitance'!$AL433)/'1C TSsoustraitance'!$AP433))</f>
        <v>0</v>
      </c>
      <c r="AI716" s="669">
        <f>IF(OR('1C TSsoustraitance'!$D433="",'1C TSsoustraitance'!$E433="OUI",'1C TSsoustraitance'!$AP433=0),0,(('1C TSsoustraitance'!$AM433)/'1C TSsoustraitance'!$AP433))</f>
        <v>0</v>
      </c>
      <c r="AJ716" s="669">
        <f>IF(OR('1C TSsoustraitance'!$D433="",'1C TSsoustraitance'!$E433="OUI",'1C TSsoustraitance'!$AP433=0),0,(('1C TSsoustraitance'!$AN433)/'1C TSsoustraitance'!$AP433))</f>
        <v>0</v>
      </c>
      <c r="AK716" s="669">
        <f t="shared" si="156"/>
        <v>0</v>
      </c>
      <c r="AL716" s="668">
        <f t="shared" si="157"/>
        <v>0</v>
      </c>
      <c r="AM716" s="670">
        <f>IF(Tableau7[[#This Row],[N° pièce]]="",0,(Tableau7[[#This Row],[hors TVA]]+(Tableau7[[#This Row],[hors TVA]]*Tableau7[[#This Row],[Taux TVA]])-(Tableau7[[#This Row],[hors TVA]]*Tableau7[[#This Row],[Taux TVA]]*Tableau7[[#This Row],[Régime TVA: Récupération]]))*Tableau7[[#This Row],[Type 1]])</f>
        <v>0</v>
      </c>
      <c r="AN716" s="670">
        <f>IF(Tableau7[[#This Row],[N° pièce]]="",0,IF($K$2="pôle",((Tableau7[[#This Row],[hors TVA]]+(Tableau7[[#This Row],[hors TVA]]*Tableau7[[#This Row],[Taux TVA]])-(Tableau7[[#This Row],[hors TVA]]*Tableau7[[#This Row],[Taux TVA]]*Tableau7[[#This Row],[Régime TVA: Récupération]]))*Tableau7[[#This Row],[Type 2]]),0))</f>
        <v>0</v>
      </c>
      <c r="AO716" s="670">
        <f t="shared" si="159"/>
        <v>0</v>
      </c>
      <c r="AP716" s="255">
        <f t="shared" si="158"/>
        <v>0</v>
      </c>
      <c r="AQ716" s="506">
        <f t="shared" si="161"/>
        <v>0</v>
      </c>
      <c r="AR716" s="671"/>
      <c r="AS716" s="512"/>
      <c r="AT716" s="513" t="str">
        <f>IF(('1C TSsoustraitance'!AP433*FICHE!C$14&lt;J716),"Forfait limité à "&amp;FICHE!C$14&amp;"€/jour","")</f>
        <v/>
      </c>
      <c r="AU716" s="797"/>
      <c r="AV716" s="484"/>
      <c r="AW716" s="484"/>
      <c r="AX716" s="484"/>
      <c r="AY716" s="484"/>
      <c r="AZ716" s="484"/>
      <c r="BA716" s="4"/>
      <c r="BB716" s="4"/>
      <c r="BC716" s="4"/>
      <c r="BD716" s="4"/>
      <c r="BE716" s="4"/>
      <c r="BF716" s="4"/>
      <c r="BG716" s="4"/>
      <c r="BH716" s="4"/>
      <c r="BI716" s="4"/>
      <c r="BJ716" s="4"/>
      <c r="BK716" s="4"/>
      <c r="BL716" s="4"/>
      <c r="BM716" s="4"/>
      <c r="BN716" s="4"/>
      <c r="BO716" s="4"/>
      <c r="BP716" s="4"/>
      <c r="BQ716" s="4"/>
      <c r="BR716" s="4"/>
      <c r="BS716" s="4"/>
      <c r="BT716" s="4"/>
      <c r="BU716" s="4"/>
      <c r="BV716" s="4"/>
      <c r="BW716" s="4"/>
      <c r="BX716" s="4"/>
      <c r="BY716" s="4"/>
      <c r="BZ716" s="4"/>
      <c r="CA716" s="4"/>
      <c r="CB716" s="4"/>
      <c r="CC716" s="4"/>
      <c r="CD716" s="4"/>
      <c r="CE716" s="4"/>
      <c r="CF716" s="4"/>
      <c r="CG716" s="4"/>
      <c r="CH716" s="4"/>
      <c r="CI716" s="4"/>
      <c r="CJ716" s="4"/>
      <c r="CK716" s="4"/>
      <c r="CL716" s="4"/>
      <c r="CM716" s="4"/>
      <c r="CN716" s="4"/>
      <c r="CO716" s="4"/>
      <c r="CP716" s="4"/>
      <c r="CQ716" s="4"/>
      <c r="CR716" s="4"/>
      <c r="CS716" s="4"/>
      <c r="CT716" s="4"/>
      <c r="CU716" s="4"/>
      <c r="CV716" s="4"/>
      <c r="CW716" s="4"/>
      <c r="CX716" s="4"/>
      <c r="CY716" s="4"/>
      <c r="CZ716" s="4"/>
      <c r="DA716" s="4"/>
      <c r="DB716" s="4"/>
      <c r="DC716" s="4"/>
      <c r="DD716" s="4"/>
      <c r="DE716" s="4"/>
      <c r="DF716" s="4"/>
      <c r="DG716" s="4"/>
      <c r="DH716" s="4"/>
      <c r="DI716" s="4"/>
      <c r="DJ716" s="4"/>
      <c r="DK716" s="4"/>
      <c r="DL716" s="4"/>
      <c r="DM716" s="4"/>
      <c r="DN716" s="4"/>
      <c r="DO716" s="4"/>
      <c r="DP716" s="4"/>
      <c r="DQ716" s="4"/>
      <c r="DR716" s="4"/>
      <c r="DS716" s="4"/>
      <c r="DT716" s="4"/>
      <c r="DU716" s="4"/>
      <c r="DV716" s="4"/>
      <c r="DW716" s="4"/>
      <c r="DX716" s="4"/>
      <c r="DY716" s="4"/>
      <c r="DZ716" s="4"/>
      <c r="EA716" s="4"/>
      <c r="EB716" s="4"/>
      <c r="EC716" s="4"/>
      <c r="ED716" s="4"/>
      <c r="EE716" s="4"/>
      <c r="EF716" s="4"/>
      <c r="EG716" s="4"/>
      <c r="EH716" s="4"/>
      <c r="EI716" s="4"/>
      <c r="EJ716" s="4"/>
      <c r="EK716" s="4"/>
      <c r="EL716" s="4"/>
      <c r="EM716" s="4"/>
      <c r="EN716" s="4"/>
      <c r="EO716" s="4"/>
      <c r="EP716" s="4"/>
      <c r="EQ716" s="4"/>
      <c r="ER716" s="4"/>
      <c r="ES716" s="4"/>
      <c r="ET716" s="4"/>
      <c r="EU716" s="4"/>
      <c r="EV716" s="4"/>
      <c r="EW716" s="4"/>
      <c r="EX716" s="4"/>
      <c r="EY716" s="4"/>
      <c r="EZ716" s="4"/>
      <c r="FA716" s="4"/>
      <c r="FB716" s="4"/>
      <c r="FC716" s="4"/>
      <c r="FD716" s="4"/>
      <c r="FE716" s="4"/>
      <c r="FF716" s="4"/>
      <c r="FG716" s="4"/>
      <c r="FH716" s="4"/>
      <c r="FI716" s="4"/>
      <c r="FJ716" s="4"/>
      <c r="FK716" s="4"/>
      <c r="FL716" s="4"/>
      <c r="FM716" s="4"/>
      <c r="FN716" s="4"/>
      <c r="FO716" s="4"/>
      <c r="FP716" s="4"/>
      <c r="FQ716" s="4"/>
      <c r="FR716" s="4"/>
      <c r="FS716" s="4"/>
      <c r="FT716" s="4"/>
      <c r="FU716" s="4"/>
      <c r="FV716" s="4"/>
      <c r="FW716" s="4"/>
      <c r="FX716" s="4"/>
      <c r="FY716" s="4"/>
      <c r="FZ716" s="4"/>
      <c r="GA716" s="4"/>
      <c r="GB716" s="4"/>
      <c r="GC716" s="4"/>
      <c r="GD716" s="4"/>
      <c r="GE716" s="4"/>
      <c r="GF716" s="4"/>
      <c r="GG716" s="4"/>
      <c r="GH716" s="4"/>
      <c r="GI716" s="4"/>
      <c r="GJ716" s="4"/>
      <c r="GK716" s="4"/>
      <c r="GL716" s="4"/>
      <c r="GM716" s="4"/>
      <c r="GN716" s="4"/>
      <c r="GO716" s="4"/>
      <c r="GP716" s="4"/>
      <c r="GQ716" s="4"/>
      <c r="GR716" s="4"/>
      <c r="GS716" s="4"/>
      <c r="GT716" s="4"/>
      <c r="GU716" s="4"/>
      <c r="GV716" s="4"/>
      <c r="GW716" s="4"/>
      <c r="GX716" s="4"/>
      <c r="GY716" s="4"/>
      <c r="GZ716" s="4"/>
      <c r="HA716" s="4"/>
      <c r="HB716" s="4"/>
      <c r="HC716" s="4"/>
    </row>
    <row r="717" spans="1:211" s="380" customFormat="1" ht="13.9" customHeight="1">
      <c r="A717" s="828" t="str">
        <f>IF('1C TSsoustraitance'!$A434&lt;&gt;0,'1C TSsoustraitance'!$A434,"")</f>
        <v/>
      </c>
      <c r="B717" s="530"/>
      <c r="C717" s="513" t="str">
        <f>IF('1C TSsoustraitance'!$A434&lt;&gt;0,'1C TSsoustraitance'!$B434,"")</f>
        <v/>
      </c>
      <c r="D717" s="513" t="str">
        <f>IF('1C TSsoustraitance'!$A434&lt;&gt;0,'1C TSsoustraitance'!$C434,"")</f>
        <v/>
      </c>
      <c r="E717" s="684"/>
      <c r="F717" s="685"/>
      <c r="G717" s="666">
        <f>'1C TSsoustraitance'!$D434</f>
        <v>0</v>
      </c>
      <c r="H717" s="533">
        <v>0.21</v>
      </c>
      <c r="I717" s="533">
        <v>1</v>
      </c>
      <c r="J717" s="534"/>
      <c r="K717" s="667">
        <f t="shared" si="155"/>
        <v>0</v>
      </c>
      <c r="L717" s="668">
        <f>IF(OR('1C TSsoustraitance'!$D434="",'1C TSsoustraitance'!$AP434=0),0,IF(AND('1C TSsoustraitance'!$D434&lt;&gt;"",$K$2="Pôle",'1C TSsoustraitance'!$E434="OUI"),(('1C TSsoustraitance'!$F434+'1C TSsoustraitance'!$G434+'1C TSsoustraitance'!$H434+'1C TSsoustraitance'!$I434+'1C TSsoustraitance'!$M434)/'1C TSsoustraitance'!$R434),IF(AND('1C TSsoustraitance'!$D434&lt;&gt;"",$K$2="Pôle",'1C TSsoustraitance'!$E434="NON"),(('1C TSsoustraitance'!$F434+'1C TSsoustraitance'!$G434+'1C TSsoustraitance'!$H434+'1C TSsoustraitance'!$I434+'1C TSsoustraitance'!$M434)/'1C TSsoustraitance'!$AP434),IF(AND('1C TSsoustraitance'!$D434&lt;&gt;"",$K$2&lt;&gt;"Pôle",'1C TSsoustraitance'!$E434="OUI"),(('1C TSsoustraitance'!$F434+'1C TSsoustraitance'!$G434+'1C TSsoustraitance'!$H434+'1C TSsoustraitance'!$I434+'1C TSsoustraitance'!$J434+'1C TSsoustraitance'!$K434+'1C TSsoustraitance'!$L434+'1C TSsoustraitance'!$M434+'1C TSsoustraitance'!$N434+'1C TSsoustraitance'!$O434+'1C TSsoustraitance'!$P434+'1C TSsoustraitance'!$Q434)/'1C TSsoustraitance'!$R434),IF(AND('1C TSsoustraitance'!$D434&lt;&gt;"",$K$2&lt;&gt;"Pôle",'1C TSsoustraitance'!$E434="NON"),(('1C TSsoustraitance'!$F434+'1C TSsoustraitance'!$G434+'1C TSsoustraitance'!$H434+'1C TSsoustraitance'!$I434+'1C TSsoustraitance'!$J434+'1C TSsoustraitance'!$K434+'1C TSsoustraitance'!$L434+'1C TSsoustraitance'!$M434+'1C TSsoustraitance'!$N434+'1C TSsoustraitance'!$O434+'1C TSsoustraitance'!$P434+'1C TSsoustraitance'!$Q434))/'1C TSsoustraitance'!$AP434)))))</f>
        <v>0</v>
      </c>
      <c r="M717" s="668">
        <f>IF(OR('1C TSsoustraitance'!$D434="",'1C TSsoustraitance'!AP$13=0),0,IF(AND('1C TSsoustraitance'!$D434&lt;&gt;"",$K$2="Pôle",'1C TSsoustraitance'!$E434="OUI"),(('1C TSsoustraitance'!$J434+'1C TSsoustraitance'!$K434+'1C TSsoustraitance'!$L434)/'1C TSsoustraitance'!$R434),IF(AND('1C TSsoustraitance'!$D434&lt;&gt;"",$K$2="Pôle",'1C TSsoustraitance'!$E434="NON"),(('1C TSsoustraitance'!$J434+'1C TSsoustraitance'!$K434+'1C TSsoustraitance'!$L434)/'1C TSsoustraitance'!$AP434),IF(AND('1C TSsoustraitance'!$D434&lt;&gt;"",$K$2&lt;&gt;"Pôle"),0))))</f>
        <v>0</v>
      </c>
      <c r="N717" s="668">
        <f t="shared" si="162"/>
        <v>0</v>
      </c>
      <c r="O717" s="669">
        <f>IF(OR('1C TSsoustraitance'!$D434="",'1C TSsoustraitance'!$E434="OUI",'1C TSsoustraitance'!$AP434=0),0,(('1C TSsoustraitance'!$S434)/'1C TSsoustraitance'!$AP434))</f>
        <v>0</v>
      </c>
      <c r="P717" s="669">
        <f>IF(OR('1C TSsoustraitance'!$D434="",'1C TSsoustraitance'!$E434="OUI",'1C TSsoustraitance'!$AP434=0),0,(('1C TSsoustraitance'!$T434)/'1C TSsoustraitance'!$AP434))</f>
        <v>0</v>
      </c>
      <c r="Q717" s="669">
        <f>IF(OR('1C TSsoustraitance'!$D434="",'1C TSsoustraitance'!$E434="OUI",'1C TSsoustraitance'!$AP434=0),0,(('1C TSsoustraitance'!$U434)/'1C TSsoustraitance'!$AP434))</f>
        <v>0</v>
      </c>
      <c r="R717" s="669">
        <f>IF(OR('1C TSsoustraitance'!$D434="",'1C TSsoustraitance'!$E434="OUI",'1C TSsoustraitance'!$AP434=0),0,(('1C TSsoustraitance'!$V434)/'1C TSsoustraitance'!$AP434))</f>
        <v>0</v>
      </c>
      <c r="S717" s="669">
        <f>IF(OR('1C TSsoustraitance'!$D434="",'1C TSsoustraitance'!$E434="OUI",'1C TSsoustraitance'!$AP434=0),0,(('1C TSsoustraitance'!$W434)/'1C TSsoustraitance'!$AP434))</f>
        <v>0</v>
      </c>
      <c r="T717" s="669">
        <f>IF(OR('1C TSsoustraitance'!$D434="",'1C TSsoustraitance'!$E434="OUI",'1C TSsoustraitance'!$AP434=0),0,(('1C TSsoustraitance'!$X434)/'1C TSsoustraitance'!$AP434))</f>
        <v>0</v>
      </c>
      <c r="U717" s="669">
        <f>IF(OR('1C TSsoustraitance'!$D434="",'1C TSsoustraitance'!$E434="OUI",'1C TSsoustraitance'!$AP434=0),0,(('1C TSsoustraitance'!$Y434)/'1C TSsoustraitance'!$AP434))</f>
        <v>0</v>
      </c>
      <c r="V717" s="669">
        <f>IF(OR('1C TSsoustraitance'!$D434="",'1C TSsoustraitance'!$E434="OUI",'1C TSsoustraitance'!$AP434=0),0,(('1C TSsoustraitance'!$Z434)/'1C TSsoustraitance'!$AP434))</f>
        <v>0</v>
      </c>
      <c r="W717" s="669">
        <f>IF(OR('1C TSsoustraitance'!$D434="",'1C TSsoustraitance'!$E434="OUI",'1C TSsoustraitance'!$AP434=0),0,(('1C TSsoustraitance'!$AA434)/'1C TSsoustraitance'!$AP434))</f>
        <v>0</v>
      </c>
      <c r="X717" s="669">
        <f>IF(OR('1C TSsoustraitance'!$D434="",'1C TSsoustraitance'!$E434="OUI",'1C TSsoustraitance'!$AP434=0),0,(('1C TSsoustraitance'!$AB434)/'1C TSsoustraitance'!$AP434))</f>
        <v>0</v>
      </c>
      <c r="Y717" s="669">
        <f>IF(OR('1C TSsoustraitance'!$D434="",'1C TSsoustraitance'!$E434="OUI",'1C TSsoustraitance'!$AP434=0),0,(('1C TSsoustraitance'!$AC434)/'1C TSsoustraitance'!$AP434))</f>
        <v>0</v>
      </c>
      <c r="Z717" s="669">
        <f>IF(OR('1C TSsoustraitance'!$D434="",'1C TSsoustraitance'!$E434="OUI",'1C TSsoustraitance'!$AP434=0),0,(('1C TSsoustraitance'!$AD434)/'1C TSsoustraitance'!$AP434))</f>
        <v>0</v>
      </c>
      <c r="AA717" s="669">
        <f>IF(OR('1C TSsoustraitance'!$D434="",'1C TSsoustraitance'!$E434="OUI",'1C TSsoustraitance'!$AP434=0),0,(('1C TSsoustraitance'!$AE434)/'1C TSsoustraitance'!$AP434))</f>
        <v>0</v>
      </c>
      <c r="AB717" s="669">
        <f>IF(OR('1C TSsoustraitance'!$D434="",'1C TSsoustraitance'!$E434="OUI",'1C TSsoustraitance'!$AP434=0),0,(('1C TSsoustraitance'!$AF434)/'1C TSsoustraitance'!$AP434))</f>
        <v>0</v>
      </c>
      <c r="AC717" s="669">
        <f>IF(OR('1C TSsoustraitance'!$D434="",'1C TSsoustraitance'!$E434="OUI",'1C TSsoustraitance'!$AP434=0),0,(('1C TSsoustraitance'!$AG434)/'1C TSsoustraitance'!$AP434))</f>
        <v>0</v>
      </c>
      <c r="AD717" s="669">
        <f>IF(OR('1C TSsoustraitance'!$D434="",'1C TSsoustraitance'!$E434="OUI",'1C TSsoustraitance'!$AP434=0),0,(('1C TSsoustraitance'!$AH434)/'1C TSsoustraitance'!$AP434))</f>
        <v>0</v>
      </c>
      <c r="AE717" s="669">
        <f>IF(OR('1C TSsoustraitance'!$D434="",'1C TSsoustraitance'!$E434="OUI",'1C TSsoustraitance'!$AP434=0),0,(('1C TSsoustraitance'!$AI434)/'1C TSsoustraitance'!$AP434))</f>
        <v>0</v>
      </c>
      <c r="AF717" s="669">
        <f>IF(OR('1C TSsoustraitance'!$D434="",'1C TSsoustraitance'!$E434="OUI",'1C TSsoustraitance'!$AP434=0),0,(('1C TSsoustraitance'!$AJ434)/'1C TSsoustraitance'!$AP434))</f>
        <v>0</v>
      </c>
      <c r="AG717" s="669">
        <f>IF(OR('1C TSsoustraitance'!$D434="",'1C TSsoustraitance'!$E434="OUI",'1C TSsoustraitance'!$AP434=0),0,(('1C TSsoustraitance'!$AK434)/'1C TSsoustraitance'!$AP434))</f>
        <v>0</v>
      </c>
      <c r="AH717" s="669">
        <f>IF(OR('1C TSsoustraitance'!$D434="",'1C TSsoustraitance'!$E434="OUI",'1C TSsoustraitance'!$AP434=0),0,(('1C TSsoustraitance'!$AL434)/'1C TSsoustraitance'!$AP434))</f>
        <v>0</v>
      </c>
      <c r="AI717" s="669">
        <f>IF(OR('1C TSsoustraitance'!$D434="",'1C TSsoustraitance'!$E434="OUI",'1C TSsoustraitance'!$AP434=0),0,(('1C TSsoustraitance'!$AM434)/'1C TSsoustraitance'!$AP434))</f>
        <v>0</v>
      </c>
      <c r="AJ717" s="669">
        <f>IF(OR('1C TSsoustraitance'!$D434="",'1C TSsoustraitance'!$E434="OUI",'1C TSsoustraitance'!$AP434=0),0,(('1C TSsoustraitance'!$AN434)/'1C TSsoustraitance'!$AP434))</f>
        <v>0</v>
      </c>
      <c r="AK717" s="669">
        <f t="shared" si="156"/>
        <v>0</v>
      </c>
      <c r="AL717" s="668">
        <f t="shared" si="157"/>
        <v>0</v>
      </c>
      <c r="AM717" s="670">
        <f>IF(Tableau7[[#This Row],[N° pièce]]="",0,(Tableau7[[#This Row],[hors TVA]]+(Tableau7[[#This Row],[hors TVA]]*Tableau7[[#This Row],[Taux TVA]])-(Tableau7[[#This Row],[hors TVA]]*Tableau7[[#This Row],[Taux TVA]]*Tableau7[[#This Row],[Régime TVA: Récupération]]))*Tableau7[[#This Row],[Type 1]])</f>
        <v>0</v>
      </c>
      <c r="AN717" s="670">
        <f>IF(Tableau7[[#This Row],[N° pièce]]="",0,IF($K$2="pôle",((Tableau7[[#This Row],[hors TVA]]+(Tableau7[[#This Row],[hors TVA]]*Tableau7[[#This Row],[Taux TVA]])-(Tableau7[[#This Row],[hors TVA]]*Tableau7[[#This Row],[Taux TVA]]*Tableau7[[#This Row],[Régime TVA: Récupération]]))*Tableau7[[#This Row],[Type 2]]),0))</f>
        <v>0</v>
      </c>
      <c r="AO717" s="670">
        <f t="shared" si="159"/>
        <v>0</v>
      </c>
      <c r="AP717" s="255">
        <f t="shared" si="158"/>
        <v>0</v>
      </c>
      <c r="AQ717" s="506">
        <f t="shared" si="161"/>
        <v>0</v>
      </c>
      <c r="AR717" s="671"/>
      <c r="AS717" s="512"/>
      <c r="AT717" s="513" t="str">
        <f>IF(('1C TSsoustraitance'!AP434*FICHE!C$14&lt;J717),"Forfait limité à "&amp;FICHE!C$14&amp;"€/jour","")</f>
        <v/>
      </c>
      <c r="AU717" s="797"/>
      <c r="AV717" s="484"/>
      <c r="AW717" s="484"/>
      <c r="AX717" s="484"/>
      <c r="AY717" s="484"/>
      <c r="AZ717" s="484"/>
      <c r="BA717" s="4"/>
      <c r="BB717" s="4"/>
      <c r="BC717" s="4"/>
      <c r="BD717" s="4"/>
      <c r="BE717" s="4"/>
      <c r="BF717" s="4"/>
      <c r="BG717" s="4"/>
      <c r="BH717" s="4"/>
      <c r="BI717" s="4"/>
      <c r="BJ717" s="4"/>
      <c r="BK717" s="4"/>
      <c r="BL717" s="4"/>
      <c r="BM717" s="4"/>
      <c r="BN717" s="4"/>
      <c r="BO717" s="4"/>
      <c r="BP717" s="4"/>
      <c r="BQ717" s="4"/>
      <c r="BR717" s="4"/>
      <c r="BS717" s="4"/>
      <c r="BT717" s="4"/>
      <c r="BU717" s="4"/>
      <c r="BV717" s="4"/>
      <c r="BW717" s="4"/>
      <c r="BX717" s="4"/>
      <c r="BY717" s="4"/>
      <c r="BZ717" s="4"/>
      <c r="CA717" s="4"/>
      <c r="CB717" s="4"/>
      <c r="CC717" s="4"/>
      <c r="CD717" s="4"/>
      <c r="CE717" s="4"/>
      <c r="CF717" s="4"/>
      <c r="CG717" s="4"/>
      <c r="CH717" s="4"/>
      <c r="CI717" s="4"/>
      <c r="CJ717" s="4"/>
      <c r="CK717" s="4"/>
      <c r="CL717" s="4"/>
      <c r="CM717" s="4"/>
      <c r="CN717" s="4"/>
      <c r="CO717" s="4"/>
      <c r="CP717" s="4"/>
      <c r="CQ717" s="4"/>
      <c r="CR717" s="4"/>
      <c r="CS717" s="4"/>
      <c r="CT717" s="4"/>
      <c r="CU717" s="4"/>
      <c r="CV717" s="4"/>
      <c r="CW717" s="4"/>
      <c r="CX717" s="4"/>
      <c r="CY717" s="4"/>
      <c r="CZ717" s="4"/>
      <c r="DA717" s="4"/>
      <c r="DB717" s="4"/>
      <c r="DC717" s="4"/>
      <c r="DD717" s="4"/>
      <c r="DE717" s="4"/>
      <c r="DF717" s="4"/>
      <c r="DG717" s="4"/>
      <c r="DH717" s="4"/>
      <c r="DI717" s="4"/>
      <c r="DJ717" s="4"/>
      <c r="DK717" s="4"/>
      <c r="DL717" s="4"/>
      <c r="DM717" s="4"/>
      <c r="DN717" s="4"/>
      <c r="DO717" s="4"/>
      <c r="DP717" s="4"/>
      <c r="DQ717" s="4"/>
      <c r="DR717" s="4"/>
      <c r="DS717" s="4"/>
      <c r="DT717" s="4"/>
      <c r="DU717" s="4"/>
      <c r="DV717" s="4"/>
      <c r="DW717" s="4"/>
      <c r="DX717" s="4"/>
      <c r="DY717" s="4"/>
      <c r="DZ717" s="4"/>
      <c r="EA717" s="4"/>
      <c r="EB717" s="4"/>
      <c r="EC717" s="4"/>
      <c r="ED717" s="4"/>
      <c r="EE717" s="4"/>
      <c r="EF717" s="4"/>
      <c r="EG717" s="4"/>
      <c r="EH717" s="4"/>
      <c r="EI717" s="4"/>
      <c r="EJ717" s="4"/>
      <c r="EK717" s="4"/>
      <c r="EL717" s="4"/>
      <c r="EM717" s="4"/>
      <c r="EN717" s="4"/>
      <c r="EO717" s="4"/>
      <c r="EP717" s="4"/>
      <c r="EQ717" s="4"/>
      <c r="ER717" s="4"/>
      <c r="ES717" s="4"/>
      <c r="ET717" s="4"/>
      <c r="EU717" s="4"/>
      <c r="EV717" s="4"/>
      <c r="EW717" s="4"/>
      <c r="EX717" s="4"/>
      <c r="EY717" s="4"/>
      <c r="EZ717" s="4"/>
      <c r="FA717" s="4"/>
      <c r="FB717" s="4"/>
      <c r="FC717" s="4"/>
      <c r="FD717" s="4"/>
      <c r="FE717" s="4"/>
      <c r="FF717" s="4"/>
      <c r="FG717" s="4"/>
      <c r="FH717" s="4"/>
      <c r="FI717" s="4"/>
      <c r="FJ717" s="4"/>
      <c r="FK717" s="4"/>
      <c r="FL717" s="4"/>
      <c r="FM717" s="4"/>
      <c r="FN717" s="4"/>
      <c r="FO717" s="4"/>
      <c r="FP717" s="4"/>
      <c r="FQ717" s="4"/>
      <c r="FR717" s="4"/>
      <c r="FS717" s="4"/>
      <c r="FT717" s="4"/>
      <c r="FU717" s="4"/>
      <c r="FV717" s="4"/>
      <c r="FW717" s="4"/>
      <c r="FX717" s="4"/>
      <c r="FY717" s="4"/>
      <c r="FZ717" s="4"/>
      <c r="GA717" s="4"/>
      <c r="GB717" s="4"/>
      <c r="GC717" s="4"/>
      <c r="GD717" s="4"/>
      <c r="GE717" s="4"/>
      <c r="GF717" s="4"/>
      <c r="GG717" s="4"/>
      <c r="GH717" s="4"/>
      <c r="GI717" s="4"/>
      <c r="GJ717" s="4"/>
      <c r="GK717" s="4"/>
      <c r="GL717" s="4"/>
      <c r="GM717" s="4"/>
      <c r="GN717" s="4"/>
      <c r="GO717" s="4"/>
      <c r="GP717" s="4"/>
      <c r="GQ717" s="4"/>
      <c r="GR717" s="4"/>
      <c r="GS717" s="4"/>
      <c r="GT717" s="4"/>
      <c r="GU717" s="4"/>
      <c r="GV717" s="4"/>
      <c r="GW717" s="4"/>
      <c r="GX717" s="4"/>
      <c r="GY717" s="4"/>
      <c r="GZ717" s="4"/>
      <c r="HA717" s="4"/>
      <c r="HB717" s="4"/>
      <c r="HC717" s="4"/>
    </row>
    <row r="718" spans="1:211" s="380" customFormat="1" ht="13.9" customHeight="1">
      <c r="A718" s="828" t="str">
        <f>IF('1C TSsoustraitance'!$A435&lt;&gt;0,'1C TSsoustraitance'!$A435,"")</f>
        <v/>
      </c>
      <c r="B718" s="530"/>
      <c r="C718" s="513" t="str">
        <f>IF('1C TSsoustraitance'!$A435&lt;&gt;0,'1C TSsoustraitance'!$B435,"")</f>
        <v/>
      </c>
      <c r="D718" s="513" t="str">
        <f>IF('1C TSsoustraitance'!$A435&lt;&gt;0,'1C TSsoustraitance'!$C435,"")</f>
        <v/>
      </c>
      <c r="E718" s="684"/>
      <c r="F718" s="685"/>
      <c r="G718" s="666">
        <f>'1C TSsoustraitance'!$D435</f>
        <v>0</v>
      </c>
      <c r="H718" s="533">
        <v>0.21</v>
      </c>
      <c r="I718" s="533">
        <v>1</v>
      </c>
      <c r="J718" s="534"/>
      <c r="K718" s="667">
        <f t="shared" si="155"/>
        <v>0</v>
      </c>
      <c r="L718" s="668">
        <f>IF(OR('1C TSsoustraitance'!$D435="",'1C TSsoustraitance'!$AP435=0),0,IF(AND('1C TSsoustraitance'!$D435&lt;&gt;"",$K$2="Pôle",'1C TSsoustraitance'!$E435="OUI"),(('1C TSsoustraitance'!$F435+'1C TSsoustraitance'!$G435+'1C TSsoustraitance'!$H435+'1C TSsoustraitance'!$I435+'1C TSsoustraitance'!$M435)/'1C TSsoustraitance'!$R435),IF(AND('1C TSsoustraitance'!$D435&lt;&gt;"",$K$2="Pôle",'1C TSsoustraitance'!$E435="NON"),(('1C TSsoustraitance'!$F435+'1C TSsoustraitance'!$G435+'1C TSsoustraitance'!$H435+'1C TSsoustraitance'!$I435+'1C TSsoustraitance'!$M435)/'1C TSsoustraitance'!$AP435),IF(AND('1C TSsoustraitance'!$D435&lt;&gt;"",$K$2&lt;&gt;"Pôle",'1C TSsoustraitance'!$E435="OUI"),(('1C TSsoustraitance'!$F435+'1C TSsoustraitance'!$G435+'1C TSsoustraitance'!$H435+'1C TSsoustraitance'!$I435+'1C TSsoustraitance'!$J435+'1C TSsoustraitance'!$K435+'1C TSsoustraitance'!$L435+'1C TSsoustraitance'!$M435+'1C TSsoustraitance'!$N435+'1C TSsoustraitance'!$O435+'1C TSsoustraitance'!$P435+'1C TSsoustraitance'!$Q435)/'1C TSsoustraitance'!$R435),IF(AND('1C TSsoustraitance'!$D435&lt;&gt;"",$K$2&lt;&gt;"Pôle",'1C TSsoustraitance'!$E435="NON"),(('1C TSsoustraitance'!$F435+'1C TSsoustraitance'!$G435+'1C TSsoustraitance'!$H435+'1C TSsoustraitance'!$I435+'1C TSsoustraitance'!$J435+'1C TSsoustraitance'!$K435+'1C TSsoustraitance'!$L435+'1C TSsoustraitance'!$M435+'1C TSsoustraitance'!$N435+'1C TSsoustraitance'!$O435+'1C TSsoustraitance'!$P435+'1C TSsoustraitance'!$Q435))/'1C TSsoustraitance'!$AP435)))))</f>
        <v>0</v>
      </c>
      <c r="M718" s="668">
        <f>IF(OR('1C TSsoustraitance'!$D435="",'1C TSsoustraitance'!AP$13=0),0,IF(AND('1C TSsoustraitance'!$D435&lt;&gt;"",$K$2="Pôle",'1C TSsoustraitance'!$E435="OUI"),(('1C TSsoustraitance'!$J435+'1C TSsoustraitance'!$K435+'1C TSsoustraitance'!$L435)/'1C TSsoustraitance'!$R435),IF(AND('1C TSsoustraitance'!$D435&lt;&gt;"",$K$2="Pôle",'1C TSsoustraitance'!$E435="NON"),(('1C TSsoustraitance'!$J435+'1C TSsoustraitance'!$K435+'1C TSsoustraitance'!$L435)/'1C TSsoustraitance'!$AP435),IF(AND('1C TSsoustraitance'!$D435&lt;&gt;"",$K$2&lt;&gt;"Pôle"),0))))</f>
        <v>0</v>
      </c>
      <c r="N718" s="668">
        <f t="shared" si="162"/>
        <v>0</v>
      </c>
      <c r="O718" s="669">
        <f>IF(OR('1C TSsoustraitance'!$D435="",'1C TSsoustraitance'!$E435="OUI",'1C TSsoustraitance'!$AP435=0),0,(('1C TSsoustraitance'!$S435)/'1C TSsoustraitance'!$AP435))</f>
        <v>0</v>
      </c>
      <c r="P718" s="669">
        <f>IF(OR('1C TSsoustraitance'!$D435="",'1C TSsoustraitance'!$E435="OUI",'1C TSsoustraitance'!$AP435=0),0,(('1C TSsoustraitance'!$T435)/'1C TSsoustraitance'!$AP435))</f>
        <v>0</v>
      </c>
      <c r="Q718" s="669">
        <f>IF(OR('1C TSsoustraitance'!$D435="",'1C TSsoustraitance'!$E435="OUI",'1C TSsoustraitance'!$AP435=0),0,(('1C TSsoustraitance'!$U435)/'1C TSsoustraitance'!$AP435))</f>
        <v>0</v>
      </c>
      <c r="R718" s="669">
        <f>IF(OR('1C TSsoustraitance'!$D435="",'1C TSsoustraitance'!$E435="OUI",'1C TSsoustraitance'!$AP435=0),0,(('1C TSsoustraitance'!$V435)/'1C TSsoustraitance'!$AP435))</f>
        <v>0</v>
      </c>
      <c r="S718" s="669">
        <f>IF(OR('1C TSsoustraitance'!$D435="",'1C TSsoustraitance'!$E435="OUI",'1C TSsoustraitance'!$AP435=0),0,(('1C TSsoustraitance'!$W435)/'1C TSsoustraitance'!$AP435))</f>
        <v>0</v>
      </c>
      <c r="T718" s="669">
        <f>IF(OR('1C TSsoustraitance'!$D435="",'1C TSsoustraitance'!$E435="OUI",'1C TSsoustraitance'!$AP435=0),0,(('1C TSsoustraitance'!$X435)/'1C TSsoustraitance'!$AP435))</f>
        <v>0</v>
      </c>
      <c r="U718" s="669">
        <f>IF(OR('1C TSsoustraitance'!$D435="",'1C TSsoustraitance'!$E435="OUI",'1C TSsoustraitance'!$AP435=0),0,(('1C TSsoustraitance'!$Y435)/'1C TSsoustraitance'!$AP435))</f>
        <v>0</v>
      </c>
      <c r="V718" s="669">
        <f>IF(OR('1C TSsoustraitance'!$D435="",'1C TSsoustraitance'!$E435="OUI",'1C TSsoustraitance'!$AP435=0),0,(('1C TSsoustraitance'!$Z435)/'1C TSsoustraitance'!$AP435))</f>
        <v>0</v>
      </c>
      <c r="W718" s="669">
        <f>IF(OR('1C TSsoustraitance'!$D435="",'1C TSsoustraitance'!$E435="OUI",'1C TSsoustraitance'!$AP435=0),0,(('1C TSsoustraitance'!$AA435)/'1C TSsoustraitance'!$AP435))</f>
        <v>0</v>
      </c>
      <c r="X718" s="669">
        <f>IF(OR('1C TSsoustraitance'!$D435="",'1C TSsoustraitance'!$E435="OUI",'1C TSsoustraitance'!$AP435=0),0,(('1C TSsoustraitance'!$AB435)/'1C TSsoustraitance'!$AP435))</f>
        <v>0</v>
      </c>
      <c r="Y718" s="669">
        <f>IF(OR('1C TSsoustraitance'!$D435="",'1C TSsoustraitance'!$E435="OUI",'1C TSsoustraitance'!$AP435=0),0,(('1C TSsoustraitance'!$AC435)/'1C TSsoustraitance'!$AP435))</f>
        <v>0</v>
      </c>
      <c r="Z718" s="669">
        <f>IF(OR('1C TSsoustraitance'!$D435="",'1C TSsoustraitance'!$E435="OUI",'1C TSsoustraitance'!$AP435=0),0,(('1C TSsoustraitance'!$AD435)/'1C TSsoustraitance'!$AP435))</f>
        <v>0</v>
      </c>
      <c r="AA718" s="669">
        <f>IF(OR('1C TSsoustraitance'!$D435="",'1C TSsoustraitance'!$E435="OUI",'1C TSsoustraitance'!$AP435=0),0,(('1C TSsoustraitance'!$AE435)/'1C TSsoustraitance'!$AP435))</f>
        <v>0</v>
      </c>
      <c r="AB718" s="669">
        <f>IF(OR('1C TSsoustraitance'!$D435="",'1C TSsoustraitance'!$E435="OUI",'1C TSsoustraitance'!$AP435=0),0,(('1C TSsoustraitance'!$AF435)/'1C TSsoustraitance'!$AP435))</f>
        <v>0</v>
      </c>
      <c r="AC718" s="669">
        <f>IF(OR('1C TSsoustraitance'!$D435="",'1C TSsoustraitance'!$E435="OUI",'1C TSsoustraitance'!$AP435=0),0,(('1C TSsoustraitance'!$AG435)/'1C TSsoustraitance'!$AP435))</f>
        <v>0</v>
      </c>
      <c r="AD718" s="669">
        <f>IF(OR('1C TSsoustraitance'!$D435="",'1C TSsoustraitance'!$E435="OUI",'1C TSsoustraitance'!$AP435=0),0,(('1C TSsoustraitance'!$AH435)/'1C TSsoustraitance'!$AP435))</f>
        <v>0</v>
      </c>
      <c r="AE718" s="669">
        <f>IF(OR('1C TSsoustraitance'!$D435="",'1C TSsoustraitance'!$E435="OUI",'1C TSsoustraitance'!$AP435=0),0,(('1C TSsoustraitance'!$AI435)/'1C TSsoustraitance'!$AP435))</f>
        <v>0</v>
      </c>
      <c r="AF718" s="669">
        <f>IF(OR('1C TSsoustraitance'!$D435="",'1C TSsoustraitance'!$E435="OUI",'1C TSsoustraitance'!$AP435=0),0,(('1C TSsoustraitance'!$AJ435)/'1C TSsoustraitance'!$AP435))</f>
        <v>0</v>
      </c>
      <c r="AG718" s="669">
        <f>IF(OR('1C TSsoustraitance'!$D435="",'1C TSsoustraitance'!$E435="OUI",'1C TSsoustraitance'!$AP435=0),0,(('1C TSsoustraitance'!$AK435)/'1C TSsoustraitance'!$AP435))</f>
        <v>0</v>
      </c>
      <c r="AH718" s="669">
        <f>IF(OR('1C TSsoustraitance'!$D435="",'1C TSsoustraitance'!$E435="OUI",'1C TSsoustraitance'!$AP435=0),0,(('1C TSsoustraitance'!$AL435)/'1C TSsoustraitance'!$AP435))</f>
        <v>0</v>
      </c>
      <c r="AI718" s="669">
        <f>IF(OR('1C TSsoustraitance'!$D435="",'1C TSsoustraitance'!$E435="OUI",'1C TSsoustraitance'!$AP435=0),0,(('1C TSsoustraitance'!$AM435)/'1C TSsoustraitance'!$AP435))</f>
        <v>0</v>
      </c>
      <c r="AJ718" s="669">
        <f>IF(OR('1C TSsoustraitance'!$D435="",'1C TSsoustraitance'!$E435="OUI",'1C TSsoustraitance'!$AP435=0),0,(('1C TSsoustraitance'!$AN435)/'1C TSsoustraitance'!$AP435))</f>
        <v>0</v>
      </c>
      <c r="AK718" s="669">
        <f t="shared" si="156"/>
        <v>0</v>
      </c>
      <c r="AL718" s="668">
        <f t="shared" si="157"/>
        <v>0</v>
      </c>
      <c r="AM718" s="670">
        <f>IF(Tableau7[[#This Row],[N° pièce]]="",0,(Tableau7[[#This Row],[hors TVA]]+(Tableau7[[#This Row],[hors TVA]]*Tableau7[[#This Row],[Taux TVA]])-(Tableau7[[#This Row],[hors TVA]]*Tableau7[[#This Row],[Taux TVA]]*Tableau7[[#This Row],[Régime TVA: Récupération]]))*Tableau7[[#This Row],[Type 1]])</f>
        <v>0</v>
      </c>
      <c r="AN718" s="670">
        <f>IF(Tableau7[[#This Row],[N° pièce]]="",0,IF($K$2="pôle",((Tableau7[[#This Row],[hors TVA]]+(Tableau7[[#This Row],[hors TVA]]*Tableau7[[#This Row],[Taux TVA]])-(Tableau7[[#This Row],[hors TVA]]*Tableau7[[#This Row],[Taux TVA]]*Tableau7[[#This Row],[Régime TVA: Récupération]]))*Tableau7[[#This Row],[Type 2]]),0))</f>
        <v>0</v>
      </c>
      <c r="AO718" s="670">
        <f t="shared" si="159"/>
        <v>0</v>
      </c>
      <c r="AP718" s="255">
        <f t="shared" si="158"/>
        <v>0</v>
      </c>
      <c r="AQ718" s="506">
        <f t="shared" si="161"/>
        <v>0</v>
      </c>
      <c r="AR718" s="671"/>
      <c r="AS718" s="512"/>
      <c r="AT718" s="513" t="str">
        <f>IF(('1C TSsoustraitance'!AP435*FICHE!C$14&lt;J718),"Forfait limité à "&amp;FICHE!C$14&amp;"€/jour","")</f>
        <v/>
      </c>
      <c r="AU718" s="797"/>
      <c r="AV718" s="484"/>
      <c r="AW718" s="484"/>
      <c r="AX718" s="484"/>
      <c r="AY718" s="484"/>
      <c r="AZ718" s="484"/>
      <c r="BA718" s="4"/>
      <c r="BB718" s="4"/>
      <c r="BC718" s="4"/>
      <c r="BD718" s="4"/>
      <c r="BE718" s="4"/>
      <c r="BF718" s="4"/>
      <c r="BG718" s="4"/>
      <c r="BH718" s="4"/>
      <c r="BI718" s="4"/>
      <c r="BJ718" s="4"/>
      <c r="BK718" s="4"/>
      <c r="BL718" s="4"/>
      <c r="BM718" s="4"/>
      <c r="BN718" s="4"/>
      <c r="BO718" s="4"/>
      <c r="BP718" s="4"/>
      <c r="BQ718" s="4"/>
      <c r="BR718" s="4"/>
      <c r="BS718" s="4"/>
      <c r="BT718" s="4"/>
      <c r="BU718" s="4"/>
      <c r="BV718" s="4"/>
      <c r="BW718" s="4"/>
      <c r="BX718" s="4"/>
      <c r="BY718" s="4"/>
      <c r="BZ718" s="4"/>
      <c r="CA718" s="4"/>
      <c r="CB718" s="4"/>
      <c r="CC718" s="4"/>
      <c r="CD718" s="4"/>
      <c r="CE718" s="4"/>
      <c r="CF718" s="4"/>
      <c r="CG718" s="4"/>
      <c r="CH718" s="4"/>
      <c r="CI718" s="4"/>
      <c r="CJ718" s="4"/>
      <c r="CK718" s="4"/>
      <c r="CL718" s="4"/>
      <c r="CM718" s="4"/>
      <c r="CN718" s="4"/>
      <c r="CO718" s="4"/>
      <c r="CP718" s="4"/>
      <c r="CQ718" s="4"/>
      <c r="CR718" s="4"/>
      <c r="CS718" s="4"/>
      <c r="CT718" s="4"/>
      <c r="CU718" s="4"/>
      <c r="CV718" s="4"/>
      <c r="CW718" s="4"/>
      <c r="CX718" s="4"/>
      <c r="CY718" s="4"/>
      <c r="CZ718" s="4"/>
      <c r="DA718" s="4"/>
      <c r="DB718" s="4"/>
      <c r="DC718" s="4"/>
      <c r="DD718" s="4"/>
      <c r="DE718" s="4"/>
      <c r="DF718" s="4"/>
      <c r="DG718" s="4"/>
      <c r="DH718" s="4"/>
      <c r="DI718" s="4"/>
      <c r="DJ718" s="4"/>
      <c r="DK718" s="4"/>
      <c r="DL718" s="4"/>
      <c r="DM718" s="4"/>
      <c r="DN718" s="4"/>
      <c r="DO718" s="4"/>
      <c r="DP718" s="4"/>
      <c r="DQ718" s="4"/>
      <c r="DR718" s="4"/>
      <c r="DS718" s="4"/>
      <c r="DT718" s="4"/>
      <c r="DU718" s="4"/>
      <c r="DV718" s="4"/>
      <c r="DW718" s="4"/>
      <c r="DX718" s="4"/>
      <c r="DY718" s="4"/>
      <c r="DZ718" s="4"/>
      <c r="EA718" s="4"/>
      <c r="EB718" s="4"/>
      <c r="EC718" s="4"/>
      <c r="ED718" s="4"/>
      <c r="EE718" s="4"/>
      <c r="EF718" s="4"/>
      <c r="EG718" s="4"/>
      <c r="EH718" s="4"/>
      <c r="EI718" s="4"/>
      <c r="EJ718" s="4"/>
      <c r="EK718" s="4"/>
      <c r="EL718" s="4"/>
      <c r="EM718" s="4"/>
      <c r="EN718" s="4"/>
      <c r="EO718" s="4"/>
      <c r="EP718" s="4"/>
      <c r="EQ718" s="4"/>
      <c r="ER718" s="4"/>
      <c r="ES718" s="4"/>
      <c r="ET718" s="4"/>
      <c r="EU718" s="4"/>
      <c r="EV718" s="4"/>
      <c r="EW718" s="4"/>
      <c r="EX718" s="4"/>
      <c r="EY718" s="4"/>
      <c r="EZ718" s="4"/>
      <c r="FA718" s="4"/>
      <c r="FB718" s="4"/>
      <c r="FC718" s="4"/>
      <c r="FD718" s="4"/>
      <c r="FE718" s="4"/>
      <c r="FF718" s="4"/>
      <c r="FG718" s="4"/>
      <c r="FH718" s="4"/>
      <c r="FI718" s="4"/>
      <c r="FJ718" s="4"/>
      <c r="FK718" s="4"/>
      <c r="FL718" s="4"/>
      <c r="FM718" s="4"/>
      <c r="FN718" s="4"/>
      <c r="FO718" s="4"/>
      <c r="FP718" s="4"/>
      <c r="FQ718" s="4"/>
      <c r="FR718" s="4"/>
      <c r="FS718" s="4"/>
      <c r="FT718" s="4"/>
      <c r="FU718" s="4"/>
      <c r="FV718" s="4"/>
      <c r="FW718" s="4"/>
      <c r="FX718" s="4"/>
      <c r="FY718" s="4"/>
      <c r="FZ718" s="4"/>
      <c r="GA718" s="4"/>
      <c r="GB718" s="4"/>
      <c r="GC718" s="4"/>
      <c r="GD718" s="4"/>
      <c r="GE718" s="4"/>
      <c r="GF718" s="4"/>
      <c r="GG718" s="4"/>
      <c r="GH718" s="4"/>
      <c r="GI718" s="4"/>
      <c r="GJ718" s="4"/>
      <c r="GK718" s="4"/>
      <c r="GL718" s="4"/>
      <c r="GM718" s="4"/>
      <c r="GN718" s="4"/>
      <c r="GO718" s="4"/>
      <c r="GP718" s="4"/>
      <c r="GQ718" s="4"/>
      <c r="GR718" s="4"/>
      <c r="GS718" s="4"/>
      <c r="GT718" s="4"/>
      <c r="GU718" s="4"/>
      <c r="GV718" s="4"/>
      <c r="GW718" s="4"/>
      <c r="GX718" s="4"/>
      <c r="GY718" s="4"/>
      <c r="GZ718" s="4"/>
      <c r="HA718" s="4"/>
      <c r="HB718" s="4"/>
      <c r="HC718" s="4"/>
    </row>
    <row r="719" spans="1:211" s="380" customFormat="1" ht="13.9" customHeight="1">
      <c r="A719" s="828" t="str">
        <f>IF('1C TSsoustraitance'!$A436&lt;&gt;0,'1C TSsoustraitance'!$A436,"")</f>
        <v/>
      </c>
      <c r="B719" s="530"/>
      <c r="C719" s="513" t="str">
        <f>IF('1C TSsoustraitance'!$A436&lt;&gt;0,'1C TSsoustraitance'!$B436,"")</f>
        <v/>
      </c>
      <c r="D719" s="513" t="str">
        <f>IF('1C TSsoustraitance'!$A436&lt;&gt;0,'1C TSsoustraitance'!$C436,"")</f>
        <v/>
      </c>
      <c r="E719" s="684"/>
      <c r="F719" s="685"/>
      <c r="G719" s="666">
        <f>'1C TSsoustraitance'!$D436</f>
        <v>0</v>
      </c>
      <c r="H719" s="533">
        <v>0.21</v>
      </c>
      <c r="I719" s="533">
        <v>1</v>
      </c>
      <c r="J719" s="534"/>
      <c r="K719" s="667">
        <f t="shared" si="155"/>
        <v>0</v>
      </c>
      <c r="L719" s="668">
        <f>IF(OR('1C TSsoustraitance'!$D436="",'1C TSsoustraitance'!$AP436=0),0,IF(AND('1C TSsoustraitance'!$D436&lt;&gt;"",$K$2="Pôle",'1C TSsoustraitance'!$E436="OUI"),(('1C TSsoustraitance'!$F436+'1C TSsoustraitance'!$G436+'1C TSsoustraitance'!$H436+'1C TSsoustraitance'!$I436+'1C TSsoustraitance'!$M436)/'1C TSsoustraitance'!$R436),IF(AND('1C TSsoustraitance'!$D436&lt;&gt;"",$K$2="Pôle",'1C TSsoustraitance'!$E436="NON"),(('1C TSsoustraitance'!$F436+'1C TSsoustraitance'!$G436+'1C TSsoustraitance'!$H436+'1C TSsoustraitance'!$I436+'1C TSsoustraitance'!$M436)/'1C TSsoustraitance'!$AP436),IF(AND('1C TSsoustraitance'!$D436&lt;&gt;"",$K$2&lt;&gt;"Pôle",'1C TSsoustraitance'!$E436="OUI"),(('1C TSsoustraitance'!$F436+'1C TSsoustraitance'!$G436+'1C TSsoustraitance'!$H436+'1C TSsoustraitance'!$I436+'1C TSsoustraitance'!$J436+'1C TSsoustraitance'!$K436+'1C TSsoustraitance'!$L436+'1C TSsoustraitance'!$M436+'1C TSsoustraitance'!$N436+'1C TSsoustraitance'!$O436+'1C TSsoustraitance'!$P436+'1C TSsoustraitance'!$Q436)/'1C TSsoustraitance'!$R436),IF(AND('1C TSsoustraitance'!$D436&lt;&gt;"",$K$2&lt;&gt;"Pôle",'1C TSsoustraitance'!$E436="NON"),(('1C TSsoustraitance'!$F436+'1C TSsoustraitance'!$G436+'1C TSsoustraitance'!$H436+'1C TSsoustraitance'!$I436+'1C TSsoustraitance'!$J436+'1C TSsoustraitance'!$K436+'1C TSsoustraitance'!$L436+'1C TSsoustraitance'!$M436+'1C TSsoustraitance'!$N436+'1C TSsoustraitance'!$O436+'1C TSsoustraitance'!$P436+'1C TSsoustraitance'!$Q436))/'1C TSsoustraitance'!$AP436)))))</f>
        <v>0</v>
      </c>
      <c r="M719" s="668">
        <f>IF(OR('1C TSsoustraitance'!$D436="",'1C TSsoustraitance'!AP$13=0),0,IF(AND('1C TSsoustraitance'!$D436&lt;&gt;"",$K$2="Pôle",'1C TSsoustraitance'!$E436="OUI"),(('1C TSsoustraitance'!$J436+'1C TSsoustraitance'!$K436+'1C TSsoustraitance'!$L436)/'1C TSsoustraitance'!$R436),IF(AND('1C TSsoustraitance'!$D436&lt;&gt;"",$K$2="Pôle",'1C TSsoustraitance'!$E436="NON"),(('1C TSsoustraitance'!$J436+'1C TSsoustraitance'!$K436+'1C TSsoustraitance'!$L436)/'1C TSsoustraitance'!$AP436),IF(AND('1C TSsoustraitance'!$D436&lt;&gt;"",$K$2&lt;&gt;"Pôle"),0))))</f>
        <v>0</v>
      </c>
      <c r="N719" s="668">
        <f t="shared" si="162"/>
        <v>0</v>
      </c>
      <c r="O719" s="669">
        <f>IF(OR('1C TSsoustraitance'!$D436="",'1C TSsoustraitance'!$E436="OUI",'1C TSsoustraitance'!$AP436=0),0,(('1C TSsoustraitance'!$S436)/'1C TSsoustraitance'!$AP436))</f>
        <v>0</v>
      </c>
      <c r="P719" s="669">
        <f>IF(OR('1C TSsoustraitance'!$D436="",'1C TSsoustraitance'!$E436="OUI",'1C TSsoustraitance'!$AP436=0),0,(('1C TSsoustraitance'!$T436)/'1C TSsoustraitance'!$AP436))</f>
        <v>0</v>
      </c>
      <c r="Q719" s="669">
        <f>IF(OR('1C TSsoustraitance'!$D436="",'1C TSsoustraitance'!$E436="OUI",'1C TSsoustraitance'!$AP436=0),0,(('1C TSsoustraitance'!$U436)/'1C TSsoustraitance'!$AP436))</f>
        <v>0</v>
      </c>
      <c r="R719" s="669">
        <f>IF(OR('1C TSsoustraitance'!$D436="",'1C TSsoustraitance'!$E436="OUI",'1C TSsoustraitance'!$AP436=0),0,(('1C TSsoustraitance'!$V436)/'1C TSsoustraitance'!$AP436))</f>
        <v>0</v>
      </c>
      <c r="S719" s="669">
        <f>IF(OR('1C TSsoustraitance'!$D436="",'1C TSsoustraitance'!$E436="OUI",'1C TSsoustraitance'!$AP436=0),0,(('1C TSsoustraitance'!$W436)/'1C TSsoustraitance'!$AP436))</f>
        <v>0</v>
      </c>
      <c r="T719" s="669">
        <f>IF(OR('1C TSsoustraitance'!$D436="",'1C TSsoustraitance'!$E436="OUI",'1C TSsoustraitance'!$AP436=0),0,(('1C TSsoustraitance'!$X436)/'1C TSsoustraitance'!$AP436))</f>
        <v>0</v>
      </c>
      <c r="U719" s="669">
        <f>IF(OR('1C TSsoustraitance'!$D436="",'1C TSsoustraitance'!$E436="OUI",'1C TSsoustraitance'!$AP436=0),0,(('1C TSsoustraitance'!$Y436)/'1C TSsoustraitance'!$AP436))</f>
        <v>0</v>
      </c>
      <c r="V719" s="669">
        <f>IF(OR('1C TSsoustraitance'!$D436="",'1C TSsoustraitance'!$E436="OUI",'1C TSsoustraitance'!$AP436=0),0,(('1C TSsoustraitance'!$Z436)/'1C TSsoustraitance'!$AP436))</f>
        <v>0</v>
      </c>
      <c r="W719" s="669">
        <f>IF(OR('1C TSsoustraitance'!$D436="",'1C TSsoustraitance'!$E436="OUI",'1C TSsoustraitance'!$AP436=0),0,(('1C TSsoustraitance'!$AA436)/'1C TSsoustraitance'!$AP436))</f>
        <v>0</v>
      </c>
      <c r="X719" s="669">
        <f>IF(OR('1C TSsoustraitance'!$D436="",'1C TSsoustraitance'!$E436="OUI",'1C TSsoustraitance'!$AP436=0),0,(('1C TSsoustraitance'!$AB436)/'1C TSsoustraitance'!$AP436))</f>
        <v>0</v>
      </c>
      <c r="Y719" s="669">
        <f>IF(OR('1C TSsoustraitance'!$D436="",'1C TSsoustraitance'!$E436="OUI",'1C TSsoustraitance'!$AP436=0),0,(('1C TSsoustraitance'!$AC436)/'1C TSsoustraitance'!$AP436))</f>
        <v>0</v>
      </c>
      <c r="Z719" s="669">
        <f>IF(OR('1C TSsoustraitance'!$D436="",'1C TSsoustraitance'!$E436="OUI",'1C TSsoustraitance'!$AP436=0),0,(('1C TSsoustraitance'!$AD436)/'1C TSsoustraitance'!$AP436))</f>
        <v>0</v>
      </c>
      <c r="AA719" s="669">
        <f>IF(OR('1C TSsoustraitance'!$D436="",'1C TSsoustraitance'!$E436="OUI",'1C TSsoustraitance'!$AP436=0),0,(('1C TSsoustraitance'!$AE436)/'1C TSsoustraitance'!$AP436))</f>
        <v>0</v>
      </c>
      <c r="AB719" s="669">
        <f>IF(OR('1C TSsoustraitance'!$D436="",'1C TSsoustraitance'!$E436="OUI",'1C TSsoustraitance'!$AP436=0),0,(('1C TSsoustraitance'!$AF436)/'1C TSsoustraitance'!$AP436))</f>
        <v>0</v>
      </c>
      <c r="AC719" s="669">
        <f>IF(OR('1C TSsoustraitance'!$D436="",'1C TSsoustraitance'!$E436="OUI",'1C TSsoustraitance'!$AP436=0),0,(('1C TSsoustraitance'!$AG436)/'1C TSsoustraitance'!$AP436))</f>
        <v>0</v>
      </c>
      <c r="AD719" s="669">
        <f>IF(OR('1C TSsoustraitance'!$D436="",'1C TSsoustraitance'!$E436="OUI",'1C TSsoustraitance'!$AP436=0),0,(('1C TSsoustraitance'!$AH436)/'1C TSsoustraitance'!$AP436))</f>
        <v>0</v>
      </c>
      <c r="AE719" s="669">
        <f>IF(OR('1C TSsoustraitance'!$D436="",'1C TSsoustraitance'!$E436="OUI",'1C TSsoustraitance'!$AP436=0),0,(('1C TSsoustraitance'!$AI436)/'1C TSsoustraitance'!$AP436))</f>
        <v>0</v>
      </c>
      <c r="AF719" s="669">
        <f>IF(OR('1C TSsoustraitance'!$D436="",'1C TSsoustraitance'!$E436="OUI",'1C TSsoustraitance'!$AP436=0),0,(('1C TSsoustraitance'!$AJ436)/'1C TSsoustraitance'!$AP436))</f>
        <v>0</v>
      </c>
      <c r="AG719" s="669">
        <f>IF(OR('1C TSsoustraitance'!$D436="",'1C TSsoustraitance'!$E436="OUI",'1C TSsoustraitance'!$AP436=0),0,(('1C TSsoustraitance'!$AK436)/'1C TSsoustraitance'!$AP436))</f>
        <v>0</v>
      </c>
      <c r="AH719" s="669">
        <f>IF(OR('1C TSsoustraitance'!$D436="",'1C TSsoustraitance'!$E436="OUI",'1C TSsoustraitance'!$AP436=0),0,(('1C TSsoustraitance'!$AL436)/'1C TSsoustraitance'!$AP436))</f>
        <v>0</v>
      </c>
      <c r="AI719" s="669">
        <f>IF(OR('1C TSsoustraitance'!$D436="",'1C TSsoustraitance'!$E436="OUI",'1C TSsoustraitance'!$AP436=0),0,(('1C TSsoustraitance'!$AM436)/'1C TSsoustraitance'!$AP436))</f>
        <v>0</v>
      </c>
      <c r="AJ719" s="669">
        <f>IF(OR('1C TSsoustraitance'!$D436="",'1C TSsoustraitance'!$E436="OUI",'1C TSsoustraitance'!$AP436=0),0,(('1C TSsoustraitance'!$AN436)/'1C TSsoustraitance'!$AP436))</f>
        <v>0</v>
      </c>
      <c r="AK719" s="669">
        <f t="shared" si="156"/>
        <v>0</v>
      </c>
      <c r="AL719" s="668">
        <f t="shared" si="157"/>
        <v>0</v>
      </c>
      <c r="AM719" s="670">
        <f>IF(Tableau7[[#This Row],[N° pièce]]="",0,(Tableau7[[#This Row],[hors TVA]]+(Tableau7[[#This Row],[hors TVA]]*Tableau7[[#This Row],[Taux TVA]])-(Tableau7[[#This Row],[hors TVA]]*Tableau7[[#This Row],[Taux TVA]]*Tableau7[[#This Row],[Régime TVA: Récupération]]))*Tableau7[[#This Row],[Type 1]])</f>
        <v>0</v>
      </c>
      <c r="AN719" s="670">
        <f>IF(Tableau7[[#This Row],[N° pièce]]="",0,IF($K$2="pôle",((Tableau7[[#This Row],[hors TVA]]+(Tableau7[[#This Row],[hors TVA]]*Tableau7[[#This Row],[Taux TVA]])-(Tableau7[[#This Row],[hors TVA]]*Tableau7[[#This Row],[Taux TVA]]*Tableau7[[#This Row],[Régime TVA: Récupération]]))*Tableau7[[#This Row],[Type 2]]),0))</f>
        <v>0</v>
      </c>
      <c r="AO719" s="670">
        <f t="shared" si="159"/>
        <v>0</v>
      </c>
      <c r="AP719" s="255">
        <f t="shared" si="158"/>
        <v>0</v>
      </c>
      <c r="AQ719" s="506">
        <f t="shared" si="161"/>
        <v>0</v>
      </c>
      <c r="AR719" s="671"/>
      <c r="AS719" s="512"/>
      <c r="AT719" s="513" t="str">
        <f>IF(('1C TSsoustraitance'!AP436*FICHE!C$14&lt;J719),"Forfait limité à "&amp;FICHE!C$14&amp;"€/jour","")</f>
        <v/>
      </c>
      <c r="AU719" s="797"/>
      <c r="AV719" s="484"/>
      <c r="AW719" s="484"/>
      <c r="AX719" s="484"/>
      <c r="AY719" s="484"/>
      <c r="AZ719" s="484"/>
      <c r="BA719" s="4"/>
      <c r="BB719" s="4"/>
      <c r="BC719" s="4"/>
      <c r="BD719" s="4"/>
      <c r="BE719" s="4"/>
      <c r="BF719" s="4"/>
      <c r="BG719" s="4"/>
      <c r="BH719" s="4"/>
      <c r="BI719" s="4"/>
      <c r="BJ719" s="4"/>
      <c r="BK719" s="4"/>
      <c r="BL719" s="4"/>
      <c r="BM719" s="4"/>
      <c r="BN719" s="4"/>
      <c r="BO719" s="4"/>
      <c r="BP719" s="4"/>
      <c r="BQ719" s="4"/>
      <c r="BR719" s="4"/>
      <c r="BS719" s="4"/>
      <c r="BT719" s="4"/>
      <c r="BU719" s="4"/>
      <c r="BV719" s="4"/>
      <c r="BW719" s="4"/>
      <c r="BX719" s="4"/>
      <c r="BY719" s="4"/>
      <c r="BZ719" s="4"/>
      <c r="CA719" s="4"/>
      <c r="CB719" s="4"/>
      <c r="CC719" s="4"/>
      <c r="CD719" s="4"/>
      <c r="CE719" s="4"/>
      <c r="CF719" s="4"/>
      <c r="CG719" s="4"/>
      <c r="CH719" s="4"/>
      <c r="CI719" s="4"/>
      <c r="CJ719" s="4"/>
      <c r="CK719" s="4"/>
      <c r="CL719" s="4"/>
      <c r="CM719" s="4"/>
      <c r="CN719" s="4"/>
      <c r="CO719" s="4"/>
      <c r="CP719" s="4"/>
      <c r="CQ719" s="4"/>
      <c r="CR719" s="4"/>
      <c r="CS719" s="4"/>
      <c r="CT719" s="4"/>
      <c r="CU719" s="4"/>
      <c r="CV719" s="4"/>
      <c r="CW719" s="4"/>
      <c r="CX719" s="4"/>
      <c r="CY719" s="4"/>
      <c r="CZ719" s="4"/>
      <c r="DA719" s="4"/>
      <c r="DB719" s="4"/>
      <c r="DC719" s="4"/>
      <c r="DD719" s="4"/>
      <c r="DE719" s="4"/>
      <c r="DF719" s="4"/>
      <c r="DG719" s="4"/>
      <c r="DH719" s="4"/>
      <c r="DI719" s="4"/>
      <c r="DJ719" s="4"/>
      <c r="DK719" s="4"/>
      <c r="DL719" s="4"/>
      <c r="DM719" s="4"/>
      <c r="DN719" s="4"/>
      <c r="DO719" s="4"/>
      <c r="DP719" s="4"/>
      <c r="DQ719" s="4"/>
      <c r="DR719" s="4"/>
      <c r="DS719" s="4"/>
      <c r="DT719" s="4"/>
      <c r="DU719" s="4"/>
      <c r="DV719" s="4"/>
      <c r="DW719" s="4"/>
      <c r="DX719" s="4"/>
      <c r="DY719" s="4"/>
      <c r="DZ719" s="4"/>
      <c r="EA719" s="4"/>
      <c r="EB719" s="4"/>
      <c r="EC719" s="4"/>
      <c r="ED719" s="4"/>
      <c r="EE719" s="4"/>
      <c r="EF719" s="4"/>
      <c r="EG719" s="4"/>
      <c r="EH719" s="4"/>
      <c r="EI719" s="4"/>
      <c r="EJ719" s="4"/>
      <c r="EK719" s="4"/>
      <c r="EL719" s="4"/>
      <c r="EM719" s="4"/>
      <c r="EN719" s="4"/>
      <c r="EO719" s="4"/>
      <c r="EP719" s="4"/>
      <c r="EQ719" s="4"/>
      <c r="ER719" s="4"/>
      <c r="ES719" s="4"/>
      <c r="ET719" s="4"/>
      <c r="EU719" s="4"/>
      <c r="EV719" s="4"/>
      <c r="EW719" s="4"/>
      <c r="EX719" s="4"/>
      <c r="EY719" s="4"/>
      <c r="EZ719" s="4"/>
      <c r="FA719" s="4"/>
      <c r="FB719" s="4"/>
      <c r="FC719" s="4"/>
      <c r="FD719" s="4"/>
      <c r="FE719" s="4"/>
      <c r="FF719" s="4"/>
      <c r="FG719" s="4"/>
      <c r="FH719" s="4"/>
      <c r="FI719" s="4"/>
      <c r="FJ719" s="4"/>
      <c r="FK719" s="4"/>
      <c r="FL719" s="4"/>
      <c r="FM719" s="4"/>
      <c r="FN719" s="4"/>
      <c r="FO719" s="4"/>
      <c r="FP719" s="4"/>
      <c r="FQ719" s="4"/>
      <c r="FR719" s="4"/>
      <c r="FS719" s="4"/>
      <c r="FT719" s="4"/>
      <c r="FU719" s="4"/>
      <c r="FV719" s="4"/>
      <c r="FW719" s="4"/>
      <c r="FX719" s="4"/>
      <c r="FY719" s="4"/>
      <c r="FZ719" s="4"/>
      <c r="GA719" s="4"/>
      <c r="GB719" s="4"/>
      <c r="GC719" s="4"/>
      <c r="GD719" s="4"/>
      <c r="GE719" s="4"/>
      <c r="GF719" s="4"/>
      <c r="GG719" s="4"/>
      <c r="GH719" s="4"/>
      <c r="GI719" s="4"/>
      <c r="GJ719" s="4"/>
      <c r="GK719" s="4"/>
      <c r="GL719" s="4"/>
      <c r="GM719" s="4"/>
      <c r="GN719" s="4"/>
      <c r="GO719" s="4"/>
      <c r="GP719" s="4"/>
      <c r="GQ719" s="4"/>
      <c r="GR719" s="4"/>
      <c r="GS719" s="4"/>
      <c r="GT719" s="4"/>
      <c r="GU719" s="4"/>
      <c r="GV719" s="4"/>
      <c r="GW719" s="4"/>
      <c r="GX719" s="4"/>
      <c r="GY719" s="4"/>
      <c r="GZ719" s="4"/>
      <c r="HA719" s="4"/>
      <c r="HB719" s="4"/>
      <c r="HC719" s="4"/>
    </row>
    <row r="720" spans="1:211" s="380" customFormat="1" ht="13.9" customHeight="1">
      <c r="A720" s="828" t="str">
        <f>IF('1C TSsoustraitance'!$A437&lt;&gt;0,'1C TSsoustraitance'!$A437,"")</f>
        <v/>
      </c>
      <c r="B720" s="530"/>
      <c r="C720" s="513" t="str">
        <f>IF('1C TSsoustraitance'!$A437&lt;&gt;0,'1C TSsoustraitance'!$B437,"")</f>
        <v/>
      </c>
      <c r="D720" s="513" t="str">
        <f>IF('1C TSsoustraitance'!$A437&lt;&gt;0,'1C TSsoustraitance'!$C437,"")</f>
        <v/>
      </c>
      <c r="E720" s="684"/>
      <c r="F720" s="685"/>
      <c r="G720" s="666">
        <f>'1C TSsoustraitance'!$D437</f>
        <v>0</v>
      </c>
      <c r="H720" s="533">
        <v>0.21</v>
      </c>
      <c r="I720" s="533">
        <v>1</v>
      </c>
      <c r="J720" s="534"/>
      <c r="K720" s="667">
        <f t="shared" si="155"/>
        <v>0</v>
      </c>
      <c r="L720" s="668">
        <f>IF(OR('1C TSsoustraitance'!$D437="",'1C TSsoustraitance'!$AP437=0),0,IF(AND('1C TSsoustraitance'!$D437&lt;&gt;"",$K$2="Pôle",'1C TSsoustraitance'!$E437="OUI"),(('1C TSsoustraitance'!$F437+'1C TSsoustraitance'!$G437+'1C TSsoustraitance'!$H437+'1C TSsoustraitance'!$I437+'1C TSsoustraitance'!$M437)/'1C TSsoustraitance'!$R437),IF(AND('1C TSsoustraitance'!$D437&lt;&gt;"",$K$2="Pôle",'1C TSsoustraitance'!$E437="NON"),(('1C TSsoustraitance'!$F437+'1C TSsoustraitance'!$G437+'1C TSsoustraitance'!$H437+'1C TSsoustraitance'!$I437+'1C TSsoustraitance'!$M437)/'1C TSsoustraitance'!$AP437),IF(AND('1C TSsoustraitance'!$D437&lt;&gt;"",$K$2&lt;&gt;"Pôle",'1C TSsoustraitance'!$E437="OUI"),(('1C TSsoustraitance'!$F437+'1C TSsoustraitance'!$G437+'1C TSsoustraitance'!$H437+'1C TSsoustraitance'!$I437+'1C TSsoustraitance'!$J437+'1C TSsoustraitance'!$K437+'1C TSsoustraitance'!$L437+'1C TSsoustraitance'!$M437+'1C TSsoustraitance'!$N437+'1C TSsoustraitance'!$O437+'1C TSsoustraitance'!$P437+'1C TSsoustraitance'!$Q437)/'1C TSsoustraitance'!$R437),IF(AND('1C TSsoustraitance'!$D437&lt;&gt;"",$K$2&lt;&gt;"Pôle",'1C TSsoustraitance'!$E437="NON"),(('1C TSsoustraitance'!$F437+'1C TSsoustraitance'!$G437+'1C TSsoustraitance'!$H437+'1C TSsoustraitance'!$I437+'1C TSsoustraitance'!$J437+'1C TSsoustraitance'!$K437+'1C TSsoustraitance'!$L437+'1C TSsoustraitance'!$M437+'1C TSsoustraitance'!$N437+'1C TSsoustraitance'!$O437+'1C TSsoustraitance'!$P437+'1C TSsoustraitance'!$Q437))/'1C TSsoustraitance'!$AP437)))))</f>
        <v>0</v>
      </c>
      <c r="M720" s="668">
        <f>IF(OR('1C TSsoustraitance'!$D437="",'1C TSsoustraitance'!AP$13=0),0,IF(AND('1C TSsoustraitance'!$D437&lt;&gt;"",$K$2="Pôle",'1C TSsoustraitance'!$E437="OUI"),(('1C TSsoustraitance'!$J437+'1C TSsoustraitance'!$K437+'1C TSsoustraitance'!$L437)/'1C TSsoustraitance'!$R437),IF(AND('1C TSsoustraitance'!$D437&lt;&gt;"",$K$2="Pôle",'1C TSsoustraitance'!$E437="NON"),(('1C TSsoustraitance'!$J437+'1C TSsoustraitance'!$K437+'1C TSsoustraitance'!$L437)/'1C TSsoustraitance'!$AP437),IF(AND('1C TSsoustraitance'!$D437&lt;&gt;"",$K$2&lt;&gt;"Pôle"),0))))</f>
        <v>0</v>
      </c>
      <c r="N720" s="668">
        <f t="shared" si="162"/>
        <v>0</v>
      </c>
      <c r="O720" s="669">
        <f>IF(OR('1C TSsoustraitance'!$D437="",'1C TSsoustraitance'!$E437="OUI",'1C TSsoustraitance'!$AP437=0),0,(('1C TSsoustraitance'!$S437)/'1C TSsoustraitance'!$AP437))</f>
        <v>0</v>
      </c>
      <c r="P720" s="669">
        <f>IF(OR('1C TSsoustraitance'!$D437="",'1C TSsoustraitance'!$E437="OUI",'1C TSsoustraitance'!$AP437=0),0,(('1C TSsoustraitance'!$T437)/'1C TSsoustraitance'!$AP437))</f>
        <v>0</v>
      </c>
      <c r="Q720" s="669">
        <f>IF(OR('1C TSsoustraitance'!$D437="",'1C TSsoustraitance'!$E437="OUI",'1C TSsoustraitance'!$AP437=0),0,(('1C TSsoustraitance'!$U437)/'1C TSsoustraitance'!$AP437))</f>
        <v>0</v>
      </c>
      <c r="R720" s="669">
        <f>IF(OR('1C TSsoustraitance'!$D437="",'1C TSsoustraitance'!$E437="OUI",'1C TSsoustraitance'!$AP437=0),0,(('1C TSsoustraitance'!$V437)/'1C TSsoustraitance'!$AP437))</f>
        <v>0</v>
      </c>
      <c r="S720" s="669">
        <f>IF(OR('1C TSsoustraitance'!$D437="",'1C TSsoustraitance'!$E437="OUI",'1C TSsoustraitance'!$AP437=0),0,(('1C TSsoustraitance'!$W437)/'1C TSsoustraitance'!$AP437))</f>
        <v>0</v>
      </c>
      <c r="T720" s="669">
        <f>IF(OR('1C TSsoustraitance'!$D437="",'1C TSsoustraitance'!$E437="OUI",'1C TSsoustraitance'!$AP437=0),0,(('1C TSsoustraitance'!$X437)/'1C TSsoustraitance'!$AP437))</f>
        <v>0</v>
      </c>
      <c r="U720" s="669">
        <f>IF(OR('1C TSsoustraitance'!$D437="",'1C TSsoustraitance'!$E437="OUI",'1C TSsoustraitance'!$AP437=0),0,(('1C TSsoustraitance'!$Y437)/'1C TSsoustraitance'!$AP437))</f>
        <v>0</v>
      </c>
      <c r="V720" s="669">
        <f>IF(OR('1C TSsoustraitance'!$D437="",'1C TSsoustraitance'!$E437="OUI",'1C TSsoustraitance'!$AP437=0),0,(('1C TSsoustraitance'!$Z437)/'1C TSsoustraitance'!$AP437))</f>
        <v>0</v>
      </c>
      <c r="W720" s="669">
        <f>IF(OR('1C TSsoustraitance'!$D437="",'1C TSsoustraitance'!$E437="OUI",'1C TSsoustraitance'!$AP437=0),0,(('1C TSsoustraitance'!$AA437)/'1C TSsoustraitance'!$AP437))</f>
        <v>0</v>
      </c>
      <c r="X720" s="669">
        <f>IF(OR('1C TSsoustraitance'!$D437="",'1C TSsoustraitance'!$E437="OUI",'1C TSsoustraitance'!$AP437=0),0,(('1C TSsoustraitance'!$AB437)/'1C TSsoustraitance'!$AP437))</f>
        <v>0</v>
      </c>
      <c r="Y720" s="669">
        <f>IF(OR('1C TSsoustraitance'!$D437="",'1C TSsoustraitance'!$E437="OUI",'1C TSsoustraitance'!$AP437=0),0,(('1C TSsoustraitance'!$AC437)/'1C TSsoustraitance'!$AP437))</f>
        <v>0</v>
      </c>
      <c r="Z720" s="669">
        <f>IF(OR('1C TSsoustraitance'!$D437="",'1C TSsoustraitance'!$E437="OUI",'1C TSsoustraitance'!$AP437=0),0,(('1C TSsoustraitance'!$AD437)/'1C TSsoustraitance'!$AP437))</f>
        <v>0</v>
      </c>
      <c r="AA720" s="669">
        <f>IF(OR('1C TSsoustraitance'!$D437="",'1C TSsoustraitance'!$E437="OUI",'1C TSsoustraitance'!$AP437=0),0,(('1C TSsoustraitance'!$AE437)/'1C TSsoustraitance'!$AP437))</f>
        <v>0</v>
      </c>
      <c r="AB720" s="669">
        <f>IF(OR('1C TSsoustraitance'!$D437="",'1C TSsoustraitance'!$E437="OUI",'1C TSsoustraitance'!$AP437=0),0,(('1C TSsoustraitance'!$AF437)/'1C TSsoustraitance'!$AP437))</f>
        <v>0</v>
      </c>
      <c r="AC720" s="669">
        <f>IF(OR('1C TSsoustraitance'!$D437="",'1C TSsoustraitance'!$E437="OUI",'1C TSsoustraitance'!$AP437=0),0,(('1C TSsoustraitance'!$AG437)/'1C TSsoustraitance'!$AP437))</f>
        <v>0</v>
      </c>
      <c r="AD720" s="669">
        <f>IF(OR('1C TSsoustraitance'!$D437="",'1C TSsoustraitance'!$E437="OUI",'1C TSsoustraitance'!$AP437=0),0,(('1C TSsoustraitance'!$AH437)/'1C TSsoustraitance'!$AP437))</f>
        <v>0</v>
      </c>
      <c r="AE720" s="669">
        <f>IF(OR('1C TSsoustraitance'!$D437="",'1C TSsoustraitance'!$E437="OUI",'1C TSsoustraitance'!$AP437=0),0,(('1C TSsoustraitance'!$AI437)/'1C TSsoustraitance'!$AP437))</f>
        <v>0</v>
      </c>
      <c r="AF720" s="669">
        <f>IF(OR('1C TSsoustraitance'!$D437="",'1C TSsoustraitance'!$E437="OUI",'1C TSsoustraitance'!$AP437=0),0,(('1C TSsoustraitance'!$AJ437)/'1C TSsoustraitance'!$AP437))</f>
        <v>0</v>
      </c>
      <c r="AG720" s="669">
        <f>IF(OR('1C TSsoustraitance'!$D437="",'1C TSsoustraitance'!$E437="OUI",'1C TSsoustraitance'!$AP437=0),0,(('1C TSsoustraitance'!$AK437)/'1C TSsoustraitance'!$AP437))</f>
        <v>0</v>
      </c>
      <c r="AH720" s="669">
        <f>IF(OR('1C TSsoustraitance'!$D437="",'1C TSsoustraitance'!$E437="OUI",'1C TSsoustraitance'!$AP437=0),0,(('1C TSsoustraitance'!$AL437)/'1C TSsoustraitance'!$AP437))</f>
        <v>0</v>
      </c>
      <c r="AI720" s="669">
        <f>IF(OR('1C TSsoustraitance'!$D437="",'1C TSsoustraitance'!$E437="OUI",'1C TSsoustraitance'!$AP437=0),0,(('1C TSsoustraitance'!$AM437)/'1C TSsoustraitance'!$AP437))</f>
        <v>0</v>
      </c>
      <c r="AJ720" s="669">
        <f>IF(OR('1C TSsoustraitance'!$D437="",'1C TSsoustraitance'!$E437="OUI",'1C TSsoustraitance'!$AP437=0),0,(('1C TSsoustraitance'!$AN437)/'1C TSsoustraitance'!$AP437))</f>
        <v>0</v>
      </c>
      <c r="AK720" s="669">
        <f t="shared" si="156"/>
        <v>0</v>
      </c>
      <c r="AL720" s="668">
        <f t="shared" si="157"/>
        <v>0</v>
      </c>
      <c r="AM720" s="670">
        <f>IF(Tableau7[[#This Row],[N° pièce]]="",0,(Tableau7[[#This Row],[hors TVA]]+(Tableau7[[#This Row],[hors TVA]]*Tableau7[[#This Row],[Taux TVA]])-(Tableau7[[#This Row],[hors TVA]]*Tableau7[[#This Row],[Taux TVA]]*Tableau7[[#This Row],[Régime TVA: Récupération]]))*Tableau7[[#This Row],[Type 1]])</f>
        <v>0</v>
      </c>
      <c r="AN720" s="670">
        <f>IF(Tableau7[[#This Row],[N° pièce]]="",0,IF($K$2="pôle",((Tableau7[[#This Row],[hors TVA]]+(Tableau7[[#This Row],[hors TVA]]*Tableau7[[#This Row],[Taux TVA]])-(Tableau7[[#This Row],[hors TVA]]*Tableau7[[#This Row],[Taux TVA]]*Tableau7[[#This Row],[Régime TVA: Récupération]]))*Tableau7[[#This Row],[Type 2]]),0))</f>
        <v>0</v>
      </c>
      <c r="AO720" s="670">
        <f t="shared" si="159"/>
        <v>0</v>
      </c>
      <c r="AP720" s="255">
        <f t="shared" si="158"/>
        <v>0</v>
      </c>
      <c r="AQ720" s="506">
        <f t="shared" si="161"/>
        <v>0</v>
      </c>
      <c r="AR720" s="671"/>
      <c r="AS720" s="512"/>
      <c r="AT720" s="513" t="str">
        <f>IF(('1C TSsoustraitance'!AP437*FICHE!C$14&lt;J720),"Forfait limité à "&amp;FICHE!C$14&amp;"€/jour","")</f>
        <v/>
      </c>
      <c r="AU720" s="797"/>
      <c r="AV720" s="484"/>
      <c r="AW720" s="484"/>
      <c r="AX720" s="484"/>
      <c r="AY720" s="484"/>
      <c r="AZ720" s="484"/>
      <c r="BA720" s="4"/>
      <c r="BB720" s="4"/>
      <c r="BC720" s="4"/>
      <c r="BD720" s="4"/>
      <c r="BE720" s="4"/>
      <c r="BF720" s="4"/>
      <c r="BG720" s="4"/>
      <c r="BH720" s="4"/>
      <c r="BI720" s="4"/>
      <c r="BJ720" s="4"/>
      <c r="BK720" s="4"/>
      <c r="BL720" s="4"/>
      <c r="BM720" s="4"/>
      <c r="BN720" s="4"/>
      <c r="BO720" s="4"/>
      <c r="BP720" s="4"/>
      <c r="BQ720" s="4"/>
      <c r="BR720" s="4"/>
      <c r="BS720" s="4"/>
      <c r="BT720" s="4"/>
      <c r="BU720" s="4"/>
      <c r="BV720" s="4"/>
      <c r="BW720" s="4"/>
      <c r="BX720" s="4"/>
      <c r="BY720" s="4"/>
      <c r="BZ720" s="4"/>
      <c r="CA720" s="4"/>
      <c r="CB720" s="4"/>
      <c r="CC720" s="4"/>
      <c r="CD720" s="4"/>
      <c r="CE720" s="4"/>
      <c r="CF720" s="4"/>
      <c r="CG720" s="4"/>
      <c r="CH720" s="4"/>
      <c r="CI720" s="4"/>
      <c r="CJ720" s="4"/>
      <c r="CK720" s="4"/>
      <c r="CL720" s="4"/>
      <c r="CM720" s="4"/>
      <c r="CN720" s="4"/>
      <c r="CO720" s="4"/>
      <c r="CP720" s="4"/>
      <c r="CQ720" s="4"/>
      <c r="CR720" s="4"/>
      <c r="CS720" s="4"/>
      <c r="CT720" s="4"/>
      <c r="CU720" s="4"/>
      <c r="CV720" s="4"/>
      <c r="CW720" s="4"/>
      <c r="CX720" s="4"/>
      <c r="CY720" s="4"/>
      <c r="CZ720" s="4"/>
      <c r="DA720" s="4"/>
      <c r="DB720" s="4"/>
      <c r="DC720" s="4"/>
      <c r="DD720" s="4"/>
      <c r="DE720" s="4"/>
      <c r="DF720" s="4"/>
      <c r="DG720" s="4"/>
      <c r="DH720" s="4"/>
      <c r="DI720" s="4"/>
      <c r="DJ720" s="4"/>
      <c r="DK720" s="4"/>
      <c r="DL720" s="4"/>
      <c r="DM720" s="4"/>
      <c r="DN720" s="4"/>
      <c r="DO720" s="4"/>
      <c r="DP720" s="4"/>
      <c r="DQ720" s="4"/>
      <c r="DR720" s="4"/>
      <c r="DS720" s="4"/>
      <c r="DT720" s="4"/>
      <c r="DU720" s="4"/>
      <c r="DV720" s="4"/>
      <c r="DW720" s="4"/>
      <c r="DX720" s="4"/>
      <c r="DY720" s="4"/>
      <c r="DZ720" s="4"/>
      <c r="EA720" s="4"/>
      <c r="EB720" s="4"/>
      <c r="EC720" s="4"/>
      <c r="ED720" s="4"/>
      <c r="EE720" s="4"/>
      <c r="EF720" s="4"/>
      <c r="EG720" s="4"/>
      <c r="EH720" s="4"/>
      <c r="EI720" s="4"/>
      <c r="EJ720" s="4"/>
      <c r="EK720" s="4"/>
      <c r="EL720" s="4"/>
      <c r="EM720" s="4"/>
      <c r="EN720" s="4"/>
      <c r="EO720" s="4"/>
      <c r="EP720" s="4"/>
      <c r="EQ720" s="4"/>
      <c r="ER720" s="4"/>
      <c r="ES720" s="4"/>
      <c r="ET720" s="4"/>
      <c r="EU720" s="4"/>
      <c r="EV720" s="4"/>
      <c r="EW720" s="4"/>
      <c r="EX720" s="4"/>
      <c r="EY720" s="4"/>
      <c r="EZ720" s="4"/>
      <c r="FA720" s="4"/>
      <c r="FB720" s="4"/>
      <c r="FC720" s="4"/>
      <c r="FD720" s="4"/>
      <c r="FE720" s="4"/>
      <c r="FF720" s="4"/>
      <c r="FG720" s="4"/>
      <c r="FH720" s="4"/>
      <c r="FI720" s="4"/>
      <c r="FJ720" s="4"/>
      <c r="FK720" s="4"/>
      <c r="FL720" s="4"/>
      <c r="FM720" s="4"/>
      <c r="FN720" s="4"/>
      <c r="FO720" s="4"/>
      <c r="FP720" s="4"/>
      <c r="FQ720" s="4"/>
      <c r="FR720" s="4"/>
      <c r="FS720" s="4"/>
      <c r="FT720" s="4"/>
      <c r="FU720" s="4"/>
      <c r="FV720" s="4"/>
      <c r="FW720" s="4"/>
      <c r="FX720" s="4"/>
      <c r="FY720" s="4"/>
      <c r="FZ720" s="4"/>
      <c r="GA720" s="4"/>
      <c r="GB720" s="4"/>
      <c r="GC720" s="4"/>
      <c r="GD720" s="4"/>
      <c r="GE720" s="4"/>
      <c r="GF720" s="4"/>
      <c r="GG720" s="4"/>
      <c r="GH720" s="4"/>
      <c r="GI720" s="4"/>
      <c r="GJ720" s="4"/>
      <c r="GK720" s="4"/>
      <c r="GL720" s="4"/>
      <c r="GM720" s="4"/>
      <c r="GN720" s="4"/>
      <c r="GO720" s="4"/>
      <c r="GP720" s="4"/>
      <c r="GQ720" s="4"/>
      <c r="GR720" s="4"/>
      <c r="GS720" s="4"/>
      <c r="GT720" s="4"/>
      <c r="GU720" s="4"/>
      <c r="GV720" s="4"/>
      <c r="GW720" s="4"/>
      <c r="GX720" s="4"/>
      <c r="GY720" s="4"/>
      <c r="GZ720" s="4"/>
      <c r="HA720" s="4"/>
      <c r="HB720" s="4"/>
      <c r="HC720" s="4"/>
    </row>
    <row r="721" spans="1:211" s="380" customFormat="1" ht="13.9" customHeight="1">
      <c r="A721" s="828" t="str">
        <f>IF('1C TSsoustraitance'!$A438&lt;&gt;0,'1C TSsoustraitance'!$A438,"")</f>
        <v/>
      </c>
      <c r="B721" s="530"/>
      <c r="C721" s="513" t="str">
        <f>IF('1C TSsoustraitance'!$A438&lt;&gt;0,'1C TSsoustraitance'!$B438,"")</f>
        <v/>
      </c>
      <c r="D721" s="513" t="str">
        <f>IF('1C TSsoustraitance'!$A438&lt;&gt;0,'1C TSsoustraitance'!$C438,"")</f>
        <v/>
      </c>
      <c r="E721" s="684"/>
      <c r="F721" s="685"/>
      <c r="G721" s="666">
        <f>'1C TSsoustraitance'!$D438</f>
        <v>0</v>
      </c>
      <c r="H721" s="533">
        <v>0.21</v>
      </c>
      <c r="I721" s="533">
        <v>1</v>
      </c>
      <c r="J721" s="534"/>
      <c r="K721" s="667">
        <f t="shared" si="155"/>
        <v>0</v>
      </c>
      <c r="L721" s="668">
        <f>IF(OR('1C TSsoustraitance'!$D438="",'1C TSsoustraitance'!$AP438=0),0,IF(AND('1C TSsoustraitance'!$D438&lt;&gt;"",$K$2="Pôle",'1C TSsoustraitance'!$E438="OUI"),(('1C TSsoustraitance'!$F438+'1C TSsoustraitance'!$G438+'1C TSsoustraitance'!$H438+'1C TSsoustraitance'!$I438+'1C TSsoustraitance'!$M438)/'1C TSsoustraitance'!$R438),IF(AND('1C TSsoustraitance'!$D438&lt;&gt;"",$K$2="Pôle",'1C TSsoustraitance'!$E438="NON"),(('1C TSsoustraitance'!$F438+'1C TSsoustraitance'!$G438+'1C TSsoustraitance'!$H438+'1C TSsoustraitance'!$I438+'1C TSsoustraitance'!$M438)/'1C TSsoustraitance'!$AP438),IF(AND('1C TSsoustraitance'!$D438&lt;&gt;"",$K$2&lt;&gt;"Pôle",'1C TSsoustraitance'!$E438="OUI"),(('1C TSsoustraitance'!$F438+'1C TSsoustraitance'!$G438+'1C TSsoustraitance'!$H438+'1C TSsoustraitance'!$I438+'1C TSsoustraitance'!$J438+'1C TSsoustraitance'!$K438+'1C TSsoustraitance'!$L438+'1C TSsoustraitance'!$M438+'1C TSsoustraitance'!$N438+'1C TSsoustraitance'!$O438+'1C TSsoustraitance'!$P438+'1C TSsoustraitance'!$Q438)/'1C TSsoustraitance'!$R438),IF(AND('1C TSsoustraitance'!$D438&lt;&gt;"",$K$2&lt;&gt;"Pôle",'1C TSsoustraitance'!$E438="NON"),(('1C TSsoustraitance'!$F438+'1C TSsoustraitance'!$G438+'1C TSsoustraitance'!$H438+'1C TSsoustraitance'!$I438+'1C TSsoustraitance'!$J438+'1C TSsoustraitance'!$K438+'1C TSsoustraitance'!$L438+'1C TSsoustraitance'!$M438+'1C TSsoustraitance'!$N438+'1C TSsoustraitance'!$O438+'1C TSsoustraitance'!$P438+'1C TSsoustraitance'!$Q438))/'1C TSsoustraitance'!$AP438)))))</f>
        <v>0</v>
      </c>
      <c r="M721" s="668">
        <f>IF(OR('1C TSsoustraitance'!$D438="",'1C TSsoustraitance'!AP$13=0),0,IF(AND('1C TSsoustraitance'!$D438&lt;&gt;"",$K$2="Pôle",'1C TSsoustraitance'!$E438="OUI"),(('1C TSsoustraitance'!$J438+'1C TSsoustraitance'!$K438+'1C TSsoustraitance'!$L438)/'1C TSsoustraitance'!$R438),IF(AND('1C TSsoustraitance'!$D438&lt;&gt;"",$K$2="Pôle",'1C TSsoustraitance'!$E438="NON"),(('1C TSsoustraitance'!$J438+'1C TSsoustraitance'!$K438+'1C TSsoustraitance'!$L438)/'1C TSsoustraitance'!$AP438),IF(AND('1C TSsoustraitance'!$D438&lt;&gt;"",$K$2&lt;&gt;"Pôle"),0))))</f>
        <v>0</v>
      </c>
      <c r="N721" s="668">
        <f t="shared" si="162"/>
        <v>0</v>
      </c>
      <c r="O721" s="669">
        <f>IF(OR('1C TSsoustraitance'!$D438="",'1C TSsoustraitance'!$E438="OUI",'1C TSsoustraitance'!$AP438=0),0,(('1C TSsoustraitance'!$S438)/'1C TSsoustraitance'!$AP438))</f>
        <v>0</v>
      </c>
      <c r="P721" s="669">
        <f>IF(OR('1C TSsoustraitance'!$D438="",'1C TSsoustraitance'!$E438="OUI",'1C TSsoustraitance'!$AP438=0),0,(('1C TSsoustraitance'!$T438)/'1C TSsoustraitance'!$AP438))</f>
        <v>0</v>
      </c>
      <c r="Q721" s="669">
        <f>IF(OR('1C TSsoustraitance'!$D438="",'1C TSsoustraitance'!$E438="OUI",'1C TSsoustraitance'!$AP438=0),0,(('1C TSsoustraitance'!$U438)/'1C TSsoustraitance'!$AP438))</f>
        <v>0</v>
      </c>
      <c r="R721" s="669">
        <f>IF(OR('1C TSsoustraitance'!$D438="",'1C TSsoustraitance'!$E438="OUI",'1C TSsoustraitance'!$AP438=0),0,(('1C TSsoustraitance'!$V438)/'1C TSsoustraitance'!$AP438))</f>
        <v>0</v>
      </c>
      <c r="S721" s="669">
        <f>IF(OR('1C TSsoustraitance'!$D438="",'1C TSsoustraitance'!$E438="OUI",'1C TSsoustraitance'!$AP438=0),0,(('1C TSsoustraitance'!$W438)/'1C TSsoustraitance'!$AP438))</f>
        <v>0</v>
      </c>
      <c r="T721" s="669">
        <f>IF(OR('1C TSsoustraitance'!$D438="",'1C TSsoustraitance'!$E438="OUI",'1C TSsoustraitance'!$AP438=0),0,(('1C TSsoustraitance'!$X438)/'1C TSsoustraitance'!$AP438))</f>
        <v>0</v>
      </c>
      <c r="U721" s="669">
        <f>IF(OR('1C TSsoustraitance'!$D438="",'1C TSsoustraitance'!$E438="OUI",'1C TSsoustraitance'!$AP438=0),0,(('1C TSsoustraitance'!$Y438)/'1C TSsoustraitance'!$AP438))</f>
        <v>0</v>
      </c>
      <c r="V721" s="669">
        <f>IF(OR('1C TSsoustraitance'!$D438="",'1C TSsoustraitance'!$E438="OUI",'1C TSsoustraitance'!$AP438=0),0,(('1C TSsoustraitance'!$Z438)/'1C TSsoustraitance'!$AP438))</f>
        <v>0</v>
      </c>
      <c r="W721" s="669">
        <f>IF(OR('1C TSsoustraitance'!$D438="",'1C TSsoustraitance'!$E438="OUI",'1C TSsoustraitance'!$AP438=0),0,(('1C TSsoustraitance'!$AA438)/'1C TSsoustraitance'!$AP438))</f>
        <v>0</v>
      </c>
      <c r="X721" s="669">
        <f>IF(OR('1C TSsoustraitance'!$D438="",'1C TSsoustraitance'!$E438="OUI",'1C TSsoustraitance'!$AP438=0),0,(('1C TSsoustraitance'!$AB438)/'1C TSsoustraitance'!$AP438))</f>
        <v>0</v>
      </c>
      <c r="Y721" s="669">
        <f>IF(OR('1C TSsoustraitance'!$D438="",'1C TSsoustraitance'!$E438="OUI",'1C TSsoustraitance'!$AP438=0),0,(('1C TSsoustraitance'!$AC438)/'1C TSsoustraitance'!$AP438))</f>
        <v>0</v>
      </c>
      <c r="Z721" s="669">
        <f>IF(OR('1C TSsoustraitance'!$D438="",'1C TSsoustraitance'!$E438="OUI",'1C TSsoustraitance'!$AP438=0),0,(('1C TSsoustraitance'!$AD438)/'1C TSsoustraitance'!$AP438))</f>
        <v>0</v>
      </c>
      <c r="AA721" s="669">
        <f>IF(OR('1C TSsoustraitance'!$D438="",'1C TSsoustraitance'!$E438="OUI",'1C TSsoustraitance'!$AP438=0),0,(('1C TSsoustraitance'!$AE438)/'1C TSsoustraitance'!$AP438))</f>
        <v>0</v>
      </c>
      <c r="AB721" s="669">
        <f>IF(OR('1C TSsoustraitance'!$D438="",'1C TSsoustraitance'!$E438="OUI",'1C TSsoustraitance'!$AP438=0),0,(('1C TSsoustraitance'!$AF438)/'1C TSsoustraitance'!$AP438))</f>
        <v>0</v>
      </c>
      <c r="AC721" s="669">
        <f>IF(OR('1C TSsoustraitance'!$D438="",'1C TSsoustraitance'!$E438="OUI",'1C TSsoustraitance'!$AP438=0),0,(('1C TSsoustraitance'!$AG438)/'1C TSsoustraitance'!$AP438))</f>
        <v>0</v>
      </c>
      <c r="AD721" s="669">
        <f>IF(OR('1C TSsoustraitance'!$D438="",'1C TSsoustraitance'!$E438="OUI",'1C TSsoustraitance'!$AP438=0),0,(('1C TSsoustraitance'!$AH438)/'1C TSsoustraitance'!$AP438))</f>
        <v>0</v>
      </c>
      <c r="AE721" s="669">
        <f>IF(OR('1C TSsoustraitance'!$D438="",'1C TSsoustraitance'!$E438="OUI",'1C TSsoustraitance'!$AP438=0),0,(('1C TSsoustraitance'!$AI438)/'1C TSsoustraitance'!$AP438))</f>
        <v>0</v>
      </c>
      <c r="AF721" s="669">
        <f>IF(OR('1C TSsoustraitance'!$D438="",'1C TSsoustraitance'!$E438="OUI",'1C TSsoustraitance'!$AP438=0),0,(('1C TSsoustraitance'!$AJ438)/'1C TSsoustraitance'!$AP438))</f>
        <v>0</v>
      </c>
      <c r="AG721" s="669">
        <f>IF(OR('1C TSsoustraitance'!$D438="",'1C TSsoustraitance'!$E438="OUI",'1C TSsoustraitance'!$AP438=0),0,(('1C TSsoustraitance'!$AK438)/'1C TSsoustraitance'!$AP438))</f>
        <v>0</v>
      </c>
      <c r="AH721" s="669">
        <f>IF(OR('1C TSsoustraitance'!$D438="",'1C TSsoustraitance'!$E438="OUI",'1C TSsoustraitance'!$AP438=0),0,(('1C TSsoustraitance'!$AL438)/'1C TSsoustraitance'!$AP438))</f>
        <v>0</v>
      </c>
      <c r="AI721" s="669">
        <f>IF(OR('1C TSsoustraitance'!$D438="",'1C TSsoustraitance'!$E438="OUI",'1C TSsoustraitance'!$AP438=0),0,(('1C TSsoustraitance'!$AM438)/'1C TSsoustraitance'!$AP438))</f>
        <v>0</v>
      </c>
      <c r="AJ721" s="669">
        <f>IF(OR('1C TSsoustraitance'!$D438="",'1C TSsoustraitance'!$E438="OUI",'1C TSsoustraitance'!$AP438=0),0,(('1C TSsoustraitance'!$AN438)/'1C TSsoustraitance'!$AP438))</f>
        <v>0</v>
      </c>
      <c r="AK721" s="669">
        <f t="shared" si="156"/>
        <v>0</v>
      </c>
      <c r="AL721" s="668">
        <f t="shared" si="157"/>
        <v>0</v>
      </c>
      <c r="AM721" s="670">
        <f>IF(Tableau7[[#This Row],[N° pièce]]="",0,(Tableau7[[#This Row],[hors TVA]]+(Tableau7[[#This Row],[hors TVA]]*Tableau7[[#This Row],[Taux TVA]])-(Tableau7[[#This Row],[hors TVA]]*Tableau7[[#This Row],[Taux TVA]]*Tableau7[[#This Row],[Régime TVA: Récupération]]))*Tableau7[[#This Row],[Type 1]])</f>
        <v>0</v>
      </c>
      <c r="AN721" s="670">
        <f>IF(Tableau7[[#This Row],[N° pièce]]="",0,IF($K$2="pôle",((Tableau7[[#This Row],[hors TVA]]+(Tableau7[[#This Row],[hors TVA]]*Tableau7[[#This Row],[Taux TVA]])-(Tableau7[[#This Row],[hors TVA]]*Tableau7[[#This Row],[Taux TVA]]*Tableau7[[#This Row],[Régime TVA: Récupération]]))*Tableau7[[#This Row],[Type 2]]),0))</f>
        <v>0</v>
      </c>
      <c r="AO721" s="670">
        <f t="shared" si="159"/>
        <v>0</v>
      </c>
      <c r="AP721" s="255">
        <f t="shared" si="158"/>
        <v>0</v>
      </c>
      <c r="AQ721" s="506">
        <f t="shared" si="161"/>
        <v>0</v>
      </c>
      <c r="AR721" s="671"/>
      <c r="AS721" s="512"/>
      <c r="AT721" s="513" t="str">
        <f>IF(('1C TSsoustraitance'!AP438*FICHE!C$14&lt;J721),"Forfait limité à "&amp;FICHE!C$14&amp;"€/jour","")</f>
        <v/>
      </c>
      <c r="AU721" s="797"/>
      <c r="AV721" s="484"/>
      <c r="AW721" s="484"/>
      <c r="AX721" s="484"/>
      <c r="AY721" s="484"/>
      <c r="AZ721" s="484"/>
      <c r="BA721" s="4"/>
      <c r="BB721" s="4"/>
      <c r="BC721" s="4"/>
      <c r="BD721" s="4"/>
      <c r="BE721" s="4"/>
      <c r="BF721" s="4"/>
      <c r="BG721" s="4"/>
      <c r="BH721" s="4"/>
      <c r="BI721" s="4"/>
      <c r="BJ721" s="4"/>
      <c r="BK721" s="4"/>
      <c r="BL721" s="4"/>
      <c r="BM721" s="4"/>
      <c r="BN721" s="4"/>
      <c r="BO721" s="4"/>
      <c r="BP721" s="4"/>
      <c r="BQ721" s="4"/>
      <c r="BR721" s="4"/>
      <c r="BS721" s="4"/>
      <c r="BT721" s="4"/>
      <c r="BU721" s="4"/>
      <c r="BV721" s="4"/>
      <c r="BW721" s="4"/>
      <c r="BX721" s="4"/>
      <c r="BY721" s="4"/>
      <c r="BZ721" s="4"/>
      <c r="CA721" s="4"/>
      <c r="CB721" s="4"/>
      <c r="CC721" s="4"/>
      <c r="CD721" s="4"/>
      <c r="CE721" s="4"/>
      <c r="CF721" s="4"/>
      <c r="CG721" s="4"/>
      <c r="CH721" s="4"/>
      <c r="CI721" s="4"/>
      <c r="CJ721" s="4"/>
      <c r="CK721" s="4"/>
      <c r="CL721" s="4"/>
      <c r="CM721" s="4"/>
      <c r="CN721" s="4"/>
      <c r="CO721" s="4"/>
      <c r="CP721" s="4"/>
      <c r="CQ721" s="4"/>
      <c r="CR721" s="4"/>
      <c r="CS721" s="4"/>
      <c r="CT721" s="4"/>
      <c r="CU721" s="4"/>
      <c r="CV721" s="4"/>
      <c r="CW721" s="4"/>
      <c r="CX721" s="4"/>
      <c r="CY721" s="4"/>
      <c r="CZ721" s="4"/>
      <c r="DA721" s="4"/>
      <c r="DB721" s="4"/>
      <c r="DC721" s="4"/>
      <c r="DD721" s="4"/>
      <c r="DE721" s="4"/>
      <c r="DF721" s="4"/>
      <c r="DG721" s="4"/>
      <c r="DH721" s="4"/>
      <c r="DI721" s="4"/>
      <c r="DJ721" s="4"/>
      <c r="DK721" s="4"/>
      <c r="DL721" s="4"/>
      <c r="DM721" s="4"/>
      <c r="DN721" s="4"/>
      <c r="DO721" s="4"/>
      <c r="DP721" s="4"/>
      <c r="DQ721" s="4"/>
      <c r="DR721" s="4"/>
      <c r="DS721" s="4"/>
      <c r="DT721" s="4"/>
      <c r="DU721" s="4"/>
      <c r="DV721" s="4"/>
      <c r="DW721" s="4"/>
      <c r="DX721" s="4"/>
      <c r="DY721" s="4"/>
      <c r="DZ721" s="4"/>
      <c r="EA721" s="4"/>
      <c r="EB721" s="4"/>
      <c r="EC721" s="4"/>
      <c r="ED721" s="4"/>
      <c r="EE721" s="4"/>
      <c r="EF721" s="4"/>
      <c r="EG721" s="4"/>
      <c r="EH721" s="4"/>
      <c r="EI721" s="4"/>
      <c r="EJ721" s="4"/>
      <c r="EK721" s="4"/>
      <c r="EL721" s="4"/>
      <c r="EM721" s="4"/>
      <c r="EN721" s="4"/>
      <c r="EO721" s="4"/>
      <c r="EP721" s="4"/>
      <c r="EQ721" s="4"/>
      <c r="ER721" s="4"/>
      <c r="ES721" s="4"/>
      <c r="ET721" s="4"/>
      <c r="EU721" s="4"/>
      <c r="EV721" s="4"/>
      <c r="EW721" s="4"/>
      <c r="EX721" s="4"/>
      <c r="EY721" s="4"/>
      <c r="EZ721" s="4"/>
      <c r="FA721" s="4"/>
      <c r="FB721" s="4"/>
      <c r="FC721" s="4"/>
      <c r="FD721" s="4"/>
      <c r="FE721" s="4"/>
      <c r="FF721" s="4"/>
      <c r="FG721" s="4"/>
      <c r="FH721" s="4"/>
      <c r="FI721" s="4"/>
      <c r="FJ721" s="4"/>
      <c r="FK721" s="4"/>
      <c r="FL721" s="4"/>
      <c r="FM721" s="4"/>
      <c r="FN721" s="4"/>
      <c r="FO721" s="4"/>
      <c r="FP721" s="4"/>
      <c r="FQ721" s="4"/>
      <c r="FR721" s="4"/>
      <c r="FS721" s="4"/>
      <c r="FT721" s="4"/>
      <c r="FU721" s="4"/>
      <c r="FV721" s="4"/>
      <c r="FW721" s="4"/>
      <c r="FX721" s="4"/>
      <c r="FY721" s="4"/>
      <c r="FZ721" s="4"/>
      <c r="GA721" s="4"/>
      <c r="GB721" s="4"/>
      <c r="GC721" s="4"/>
      <c r="GD721" s="4"/>
      <c r="GE721" s="4"/>
      <c r="GF721" s="4"/>
      <c r="GG721" s="4"/>
      <c r="GH721" s="4"/>
      <c r="GI721" s="4"/>
      <c r="GJ721" s="4"/>
      <c r="GK721" s="4"/>
      <c r="GL721" s="4"/>
      <c r="GM721" s="4"/>
      <c r="GN721" s="4"/>
      <c r="GO721" s="4"/>
      <c r="GP721" s="4"/>
      <c r="GQ721" s="4"/>
      <c r="GR721" s="4"/>
      <c r="GS721" s="4"/>
      <c r="GT721" s="4"/>
      <c r="GU721" s="4"/>
      <c r="GV721" s="4"/>
      <c r="GW721" s="4"/>
      <c r="GX721" s="4"/>
      <c r="GY721" s="4"/>
      <c r="GZ721" s="4"/>
      <c r="HA721" s="4"/>
      <c r="HB721" s="4"/>
      <c r="HC721" s="4"/>
    </row>
    <row r="722" spans="1:211" s="380" customFormat="1" ht="13.9" customHeight="1">
      <c r="A722" s="828" t="str">
        <f>IF('1C TSsoustraitance'!$A439&lt;&gt;0,'1C TSsoustraitance'!$A439,"")</f>
        <v/>
      </c>
      <c r="B722" s="530"/>
      <c r="C722" s="513" t="str">
        <f>IF('1C TSsoustraitance'!$A439&lt;&gt;0,'1C TSsoustraitance'!$B439,"")</f>
        <v/>
      </c>
      <c r="D722" s="513" t="str">
        <f>IF('1C TSsoustraitance'!$A439&lt;&gt;0,'1C TSsoustraitance'!$C439,"")</f>
        <v/>
      </c>
      <c r="E722" s="684"/>
      <c r="F722" s="685"/>
      <c r="G722" s="666">
        <f>'1C TSsoustraitance'!$D439</f>
        <v>0</v>
      </c>
      <c r="H722" s="533">
        <v>0.21</v>
      </c>
      <c r="I722" s="533">
        <v>1</v>
      </c>
      <c r="J722" s="534"/>
      <c r="K722" s="667">
        <f t="shared" si="155"/>
        <v>0</v>
      </c>
      <c r="L722" s="668">
        <f>IF(OR('1C TSsoustraitance'!$D439="",'1C TSsoustraitance'!$AP439=0),0,IF(AND('1C TSsoustraitance'!$D439&lt;&gt;"",$K$2="Pôle",'1C TSsoustraitance'!$E439="OUI"),(('1C TSsoustraitance'!$F439+'1C TSsoustraitance'!$G439+'1C TSsoustraitance'!$H439+'1C TSsoustraitance'!$I439+'1C TSsoustraitance'!$M439)/'1C TSsoustraitance'!$R439),IF(AND('1C TSsoustraitance'!$D439&lt;&gt;"",$K$2="Pôle",'1C TSsoustraitance'!$E439="NON"),(('1C TSsoustraitance'!$F439+'1C TSsoustraitance'!$G439+'1C TSsoustraitance'!$H439+'1C TSsoustraitance'!$I439+'1C TSsoustraitance'!$M439)/'1C TSsoustraitance'!$AP439),IF(AND('1C TSsoustraitance'!$D439&lt;&gt;"",$K$2&lt;&gt;"Pôle",'1C TSsoustraitance'!$E439="OUI"),(('1C TSsoustraitance'!$F439+'1C TSsoustraitance'!$G439+'1C TSsoustraitance'!$H439+'1C TSsoustraitance'!$I439+'1C TSsoustraitance'!$J439+'1C TSsoustraitance'!$K439+'1C TSsoustraitance'!$L439+'1C TSsoustraitance'!$M439+'1C TSsoustraitance'!$N439+'1C TSsoustraitance'!$O439+'1C TSsoustraitance'!$P439+'1C TSsoustraitance'!$Q439)/'1C TSsoustraitance'!$R439),IF(AND('1C TSsoustraitance'!$D439&lt;&gt;"",$K$2&lt;&gt;"Pôle",'1C TSsoustraitance'!$E439="NON"),(('1C TSsoustraitance'!$F439+'1C TSsoustraitance'!$G439+'1C TSsoustraitance'!$H439+'1C TSsoustraitance'!$I439+'1C TSsoustraitance'!$J439+'1C TSsoustraitance'!$K439+'1C TSsoustraitance'!$L439+'1C TSsoustraitance'!$M439+'1C TSsoustraitance'!$N439+'1C TSsoustraitance'!$O439+'1C TSsoustraitance'!$P439+'1C TSsoustraitance'!$Q439))/'1C TSsoustraitance'!$AP439)))))</f>
        <v>0</v>
      </c>
      <c r="M722" s="668">
        <f>IF(OR('1C TSsoustraitance'!$D439="",'1C TSsoustraitance'!AP$13=0),0,IF(AND('1C TSsoustraitance'!$D439&lt;&gt;"",$K$2="Pôle",'1C TSsoustraitance'!$E439="OUI"),(('1C TSsoustraitance'!$J439+'1C TSsoustraitance'!$K439+'1C TSsoustraitance'!$L439)/'1C TSsoustraitance'!$R439),IF(AND('1C TSsoustraitance'!$D439&lt;&gt;"",$K$2="Pôle",'1C TSsoustraitance'!$E439="NON"),(('1C TSsoustraitance'!$J439+'1C TSsoustraitance'!$K439+'1C TSsoustraitance'!$L439)/'1C TSsoustraitance'!$AP439),IF(AND('1C TSsoustraitance'!$D439&lt;&gt;"",$K$2&lt;&gt;"Pôle"),0))))</f>
        <v>0</v>
      </c>
      <c r="N722" s="668">
        <f t="shared" si="162"/>
        <v>0</v>
      </c>
      <c r="O722" s="669">
        <f>IF(OR('1C TSsoustraitance'!$D439="",'1C TSsoustraitance'!$E439="OUI",'1C TSsoustraitance'!$AP439=0),0,(('1C TSsoustraitance'!$S439)/'1C TSsoustraitance'!$AP439))</f>
        <v>0</v>
      </c>
      <c r="P722" s="669">
        <f>IF(OR('1C TSsoustraitance'!$D439="",'1C TSsoustraitance'!$E439="OUI",'1C TSsoustraitance'!$AP439=0),0,(('1C TSsoustraitance'!$T439)/'1C TSsoustraitance'!$AP439))</f>
        <v>0</v>
      </c>
      <c r="Q722" s="669">
        <f>IF(OR('1C TSsoustraitance'!$D439="",'1C TSsoustraitance'!$E439="OUI",'1C TSsoustraitance'!$AP439=0),0,(('1C TSsoustraitance'!$U439)/'1C TSsoustraitance'!$AP439))</f>
        <v>0</v>
      </c>
      <c r="R722" s="669">
        <f>IF(OR('1C TSsoustraitance'!$D439="",'1C TSsoustraitance'!$E439="OUI",'1C TSsoustraitance'!$AP439=0),0,(('1C TSsoustraitance'!$V439)/'1C TSsoustraitance'!$AP439))</f>
        <v>0</v>
      </c>
      <c r="S722" s="669">
        <f>IF(OR('1C TSsoustraitance'!$D439="",'1C TSsoustraitance'!$E439="OUI",'1C TSsoustraitance'!$AP439=0),0,(('1C TSsoustraitance'!$W439)/'1C TSsoustraitance'!$AP439))</f>
        <v>0</v>
      </c>
      <c r="T722" s="669">
        <f>IF(OR('1C TSsoustraitance'!$D439="",'1C TSsoustraitance'!$E439="OUI",'1C TSsoustraitance'!$AP439=0),0,(('1C TSsoustraitance'!$X439)/'1C TSsoustraitance'!$AP439))</f>
        <v>0</v>
      </c>
      <c r="U722" s="669">
        <f>IF(OR('1C TSsoustraitance'!$D439="",'1C TSsoustraitance'!$E439="OUI",'1C TSsoustraitance'!$AP439=0),0,(('1C TSsoustraitance'!$Y439)/'1C TSsoustraitance'!$AP439))</f>
        <v>0</v>
      </c>
      <c r="V722" s="669">
        <f>IF(OR('1C TSsoustraitance'!$D439="",'1C TSsoustraitance'!$E439="OUI",'1C TSsoustraitance'!$AP439=0),0,(('1C TSsoustraitance'!$Z439)/'1C TSsoustraitance'!$AP439))</f>
        <v>0</v>
      </c>
      <c r="W722" s="669">
        <f>IF(OR('1C TSsoustraitance'!$D439="",'1C TSsoustraitance'!$E439="OUI",'1C TSsoustraitance'!$AP439=0),0,(('1C TSsoustraitance'!$AA439)/'1C TSsoustraitance'!$AP439))</f>
        <v>0</v>
      </c>
      <c r="X722" s="669">
        <f>IF(OR('1C TSsoustraitance'!$D439="",'1C TSsoustraitance'!$E439="OUI",'1C TSsoustraitance'!$AP439=0),0,(('1C TSsoustraitance'!$AB439)/'1C TSsoustraitance'!$AP439))</f>
        <v>0</v>
      </c>
      <c r="Y722" s="669">
        <f>IF(OR('1C TSsoustraitance'!$D439="",'1C TSsoustraitance'!$E439="OUI",'1C TSsoustraitance'!$AP439=0),0,(('1C TSsoustraitance'!$AC439)/'1C TSsoustraitance'!$AP439))</f>
        <v>0</v>
      </c>
      <c r="Z722" s="669">
        <f>IF(OR('1C TSsoustraitance'!$D439="",'1C TSsoustraitance'!$E439="OUI",'1C TSsoustraitance'!$AP439=0),0,(('1C TSsoustraitance'!$AD439)/'1C TSsoustraitance'!$AP439))</f>
        <v>0</v>
      </c>
      <c r="AA722" s="669">
        <f>IF(OR('1C TSsoustraitance'!$D439="",'1C TSsoustraitance'!$E439="OUI",'1C TSsoustraitance'!$AP439=0),0,(('1C TSsoustraitance'!$AE439)/'1C TSsoustraitance'!$AP439))</f>
        <v>0</v>
      </c>
      <c r="AB722" s="669">
        <f>IF(OR('1C TSsoustraitance'!$D439="",'1C TSsoustraitance'!$E439="OUI",'1C TSsoustraitance'!$AP439=0),0,(('1C TSsoustraitance'!$AF439)/'1C TSsoustraitance'!$AP439))</f>
        <v>0</v>
      </c>
      <c r="AC722" s="669">
        <f>IF(OR('1C TSsoustraitance'!$D439="",'1C TSsoustraitance'!$E439="OUI",'1C TSsoustraitance'!$AP439=0),0,(('1C TSsoustraitance'!$AG439)/'1C TSsoustraitance'!$AP439))</f>
        <v>0</v>
      </c>
      <c r="AD722" s="669">
        <f>IF(OR('1C TSsoustraitance'!$D439="",'1C TSsoustraitance'!$E439="OUI",'1C TSsoustraitance'!$AP439=0),0,(('1C TSsoustraitance'!$AH439)/'1C TSsoustraitance'!$AP439))</f>
        <v>0</v>
      </c>
      <c r="AE722" s="669">
        <f>IF(OR('1C TSsoustraitance'!$D439="",'1C TSsoustraitance'!$E439="OUI",'1C TSsoustraitance'!$AP439=0),0,(('1C TSsoustraitance'!$AI439)/'1C TSsoustraitance'!$AP439))</f>
        <v>0</v>
      </c>
      <c r="AF722" s="669">
        <f>IF(OR('1C TSsoustraitance'!$D439="",'1C TSsoustraitance'!$E439="OUI",'1C TSsoustraitance'!$AP439=0),0,(('1C TSsoustraitance'!$AJ439)/'1C TSsoustraitance'!$AP439))</f>
        <v>0</v>
      </c>
      <c r="AG722" s="669">
        <f>IF(OR('1C TSsoustraitance'!$D439="",'1C TSsoustraitance'!$E439="OUI",'1C TSsoustraitance'!$AP439=0),0,(('1C TSsoustraitance'!$AK439)/'1C TSsoustraitance'!$AP439))</f>
        <v>0</v>
      </c>
      <c r="AH722" s="669">
        <f>IF(OR('1C TSsoustraitance'!$D439="",'1C TSsoustraitance'!$E439="OUI",'1C TSsoustraitance'!$AP439=0),0,(('1C TSsoustraitance'!$AL439)/'1C TSsoustraitance'!$AP439))</f>
        <v>0</v>
      </c>
      <c r="AI722" s="669">
        <f>IF(OR('1C TSsoustraitance'!$D439="",'1C TSsoustraitance'!$E439="OUI",'1C TSsoustraitance'!$AP439=0),0,(('1C TSsoustraitance'!$AM439)/'1C TSsoustraitance'!$AP439))</f>
        <v>0</v>
      </c>
      <c r="AJ722" s="669">
        <f>IF(OR('1C TSsoustraitance'!$D439="",'1C TSsoustraitance'!$E439="OUI",'1C TSsoustraitance'!$AP439=0),0,(('1C TSsoustraitance'!$AN439)/'1C TSsoustraitance'!$AP439))</f>
        <v>0</v>
      </c>
      <c r="AK722" s="669">
        <f t="shared" si="156"/>
        <v>0</v>
      </c>
      <c r="AL722" s="668">
        <f t="shared" si="157"/>
        <v>0</v>
      </c>
      <c r="AM722" s="670">
        <f>IF(Tableau7[[#This Row],[N° pièce]]="",0,(Tableau7[[#This Row],[hors TVA]]+(Tableau7[[#This Row],[hors TVA]]*Tableau7[[#This Row],[Taux TVA]])-(Tableau7[[#This Row],[hors TVA]]*Tableau7[[#This Row],[Taux TVA]]*Tableau7[[#This Row],[Régime TVA: Récupération]]))*Tableau7[[#This Row],[Type 1]])</f>
        <v>0</v>
      </c>
      <c r="AN722" s="670">
        <f>IF(Tableau7[[#This Row],[N° pièce]]="",0,IF($K$2="pôle",((Tableau7[[#This Row],[hors TVA]]+(Tableau7[[#This Row],[hors TVA]]*Tableau7[[#This Row],[Taux TVA]])-(Tableau7[[#This Row],[hors TVA]]*Tableau7[[#This Row],[Taux TVA]]*Tableau7[[#This Row],[Régime TVA: Récupération]]))*Tableau7[[#This Row],[Type 2]]),0))</f>
        <v>0</v>
      </c>
      <c r="AO722" s="670">
        <f t="shared" si="159"/>
        <v>0</v>
      </c>
      <c r="AP722" s="255">
        <f t="shared" si="158"/>
        <v>0</v>
      </c>
      <c r="AQ722" s="506">
        <f t="shared" si="161"/>
        <v>0</v>
      </c>
      <c r="AR722" s="671"/>
      <c r="AS722" s="512"/>
      <c r="AT722" s="513" t="str">
        <f>IF(('1C TSsoustraitance'!AP439*FICHE!C$14&lt;J722),"Forfait limité à "&amp;FICHE!C$14&amp;"€/jour","")</f>
        <v/>
      </c>
      <c r="AU722" s="797"/>
      <c r="AV722" s="484"/>
      <c r="AW722" s="484"/>
      <c r="AX722" s="484"/>
      <c r="AY722" s="484"/>
      <c r="AZ722" s="484"/>
      <c r="BA722" s="4"/>
      <c r="BB722" s="4"/>
      <c r="BC722" s="4"/>
      <c r="BD722" s="4"/>
      <c r="BE722" s="4"/>
      <c r="BF722" s="4"/>
      <c r="BG722" s="4"/>
      <c r="BH722" s="4"/>
      <c r="BI722" s="4"/>
      <c r="BJ722" s="4"/>
      <c r="BK722" s="4"/>
      <c r="BL722" s="4"/>
      <c r="BM722" s="4"/>
      <c r="BN722" s="4"/>
      <c r="BO722" s="4"/>
      <c r="BP722" s="4"/>
      <c r="BQ722" s="4"/>
      <c r="BR722" s="4"/>
      <c r="BS722" s="4"/>
      <c r="BT722" s="4"/>
      <c r="BU722" s="4"/>
      <c r="BV722" s="4"/>
      <c r="BW722" s="4"/>
      <c r="BX722" s="4"/>
      <c r="BY722" s="4"/>
      <c r="BZ722" s="4"/>
      <c r="CA722" s="4"/>
      <c r="CB722" s="4"/>
      <c r="CC722" s="4"/>
      <c r="CD722" s="4"/>
      <c r="CE722" s="4"/>
      <c r="CF722" s="4"/>
      <c r="CG722" s="4"/>
      <c r="CH722" s="4"/>
      <c r="CI722" s="4"/>
      <c r="CJ722" s="4"/>
      <c r="CK722" s="4"/>
      <c r="CL722" s="4"/>
      <c r="CM722" s="4"/>
      <c r="CN722" s="4"/>
      <c r="CO722" s="4"/>
      <c r="CP722" s="4"/>
      <c r="CQ722" s="4"/>
      <c r="CR722" s="4"/>
      <c r="CS722" s="4"/>
      <c r="CT722" s="4"/>
      <c r="CU722" s="4"/>
      <c r="CV722" s="4"/>
      <c r="CW722" s="4"/>
      <c r="CX722" s="4"/>
      <c r="CY722" s="4"/>
      <c r="CZ722" s="4"/>
      <c r="DA722" s="4"/>
      <c r="DB722" s="4"/>
      <c r="DC722" s="4"/>
      <c r="DD722" s="4"/>
      <c r="DE722" s="4"/>
      <c r="DF722" s="4"/>
      <c r="DG722" s="4"/>
      <c r="DH722" s="4"/>
      <c r="DI722" s="4"/>
      <c r="DJ722" s="4"/>
      <c r="DK722" s="4"/>
      <c r="DL722" s="4"/>
      <c r="DM722" s="4"/>
      <c r="DN722" s="4"/>
      <c r="DO722" s="4"/>
      <c r="DP722" s="4"/>
      <c r="DQ722" s="4"/>
      <c r="DR722" s="4"/>
      <c r="DS722" s="4"/>
      <c r="DT722" s="4"/>
      <c r="DU722" s="4"/>
      <c r="DV722" s="4"/>
      <c r="DW722" s="4"/>
      <c r="DX722" s="4"/>
      <c r="DY722" s="4"/>
      <c r="DZ722" s="4"/>
      <c r="EA722" s="4"/>
      <c r="EB722" s="4"/>
      <c r="EC722" s="4"/>
      <c r="ED722" s="4"/>
      <c r="EE722" s="4"/>
      <c r="EF722" s="4"/>
      <c r="EG722" s="4"/>
      <c r="EH722" s="4"/>
      <c r="EI722" s="4"/>
      <c r="EJ722" s="4"/>
      <c r="EK722" s="4"/>
      <c r="EL722" s="4"/>
      <c r="EM722" s="4"/>
      <c r="EN722" s="4"/>
      <c r="EO722" s="4"/>
      <c r="EP722" s="4"/>
      <c r="EQ722" s="4"/>
      <c r="ER722" s="4"/>
      <c r="ES722" s="4"/>
      <c r="ET722" s="4"/>
      <c r="EU722" s="4"/>
      <c r="EV722" s="4"/>
      <c r="EW722" s="4"/>
      <c r="EX722" s="4"/>
      <c r="EY722" s="4"/>
      <c r="EZ722" s="4"/>
      <c r="FA722" s="4"/>
      <c r="FB722" s="4"/>
      <c r="FC722" s="4"/>
      <c r="FD722" s="4"/>
      <c r="FE722" s="4"/>
      <c r="FF722" s="4"/>
      <c r="FG722" s="4"/>
      <c r="FH722" s="4"/>
      <c r="FI722" s="4"/>
      <c r="FJ722" s="4"/>
      <c r="FK722" s="4"/>
      <c r="FL722" s="4"/>
      <c r="FM722" s="4"/>
      <c r="FN722" s="4"/>
      <c r="FO722" s="4"/>
      <c r="FP722" s="4"/>
      <c r="FQ722" s="4"/>
      <c r="FR722" s="4"/>
      <c r="FS722" s="4"/>
      <c r="FT722" s="4"/>
      <c r="FU722" s="4"/>
      <c r="FV722" s="4"/>
      <c r="FW722" s="4"/>
      <c r="FX722" s="4"/>
      <c r="FY722" s="4"/>
      <c r="FZ722" s="4"/>
      <c r="GA722" s="4"/>
      <c r="GB722" s="4"/>
      <c r="GC722" s="4"/>
      <c r="GD722" s="4"/>
      <c r="GE722" s="4"/>
      <c r="GF722" s="4"/>
      <c r="GG722" s="4"/>
      <c r="GH722" s="4"/>
      <c r="GI722" s="4"/>
      <c r="GJ722" s="4"/>
      <c r="GK722" s="4"/>
      <c r="GL722" s="4"/>
      <c r="GM722" s="4"/>
      <c r="GN722" s="4"/>
      <c r="GO722" s="4"/>
      <c r="GP722" s="4"/>
      <c r="GQ722" s="4"/>
      <c r="GR722" s="4"/>
      <c r="GS722" s="4"/>
      <c r="GT722" s="4"/>
      <c r="GU722" s="4"/>
      <c r="GV722" s="4"/>
      <c r="GW722" s="4"/>
      <c r="GX722" s="4"/>
      <c r="GY722" s="4"/>
      <c r="GZ722" s="4"/>
      <c r="HA722" s="4"/>
      <c r="HB722" s="4"/>
      <c r="HC722" s="4"/>
    </row>
    <row r="723" spans="1:211" s="380" customFormat="1" ht="13.9" customHeight="1">
      <c r="A723" s="828" t="str">
        <f>IF('1C TSsoustraitance'!$A440&lt;&gt;0,'1C TSsoustraitance'!$A440,"")</f>
        <v/>
      </c>
      <c r="B723" s="530"/>
      <c r="C723" s="513" t="str">
        <f>IF('1C TSsoustraitance'!$A440&lt;&gt;0,'1C TSsoustraitance'!$B440,"")</f>
        <v/>
      </c>
      <c r="D723" s="513" t="str">
        <f>IF('1C TSsoustraitance'!$A440&lt;&gt;0,'1C TSsoustraitance'!$C440,"")</f>
        <v/>
      </c>
      <c r="E723" s="684"/>
      <c r="F723" s="685"/>
      <c r="G723" s="666">
        <f>'1C TSsoustraitance'!$D440</f>
        <v>0</v>
      </c>
      <c r="H723" s="533">
        <v>0.21</v>
      </c>
      <c r="I723" s="533">
        <v>1</v>
      </c>
      <c r="J723" s="534"/>
      <c r="K723" s="667">
        <f t="shared" si="155"/>
        <v>0</v>
      </c>
      <c r="L723" s="668">
        <f>IF(OR('1C TSsoustraitance'!$D440="",'1C TSsoustraitance'!$AP440=0),0,IF(AND('1C TSsoustraitance'!$D440&lt;&gt;"",$K$2="Pôle",'1C TSsoustraitance'!$E440="OUI"),(('1C TSsoustraitance'!$F440+'1C TSsoustraitance'!$G440+'1C TSsoustraitance'!$H440+'1C TSsoustraitance'!$I440+'1C TSsoustraitance'!$M440)/'1C TSsoustraitance'!$R440),IF(AND('1C TSsoustraitance'!$D440&lt;&gt;"",$K$2="Pôle",'1C TSsoustraitance'!$E440="NON"),(('1C TSsoustraitance'!$F440+'1C TSsoustraitance'!$G440+'1C TSsoustraitance'!$H440+'1C TSsoustraitance'!$I440+'1C TSsoustraitance'!$M440)/'1C TSsoustraitance'!$AP440),IF(AND('1C TSsoustraitance'!$D440&lt;&gt;"",$K$2&lt;&gt;"Pôle",'1C TSsoustraitance'!$E440="OUI"),(('1C TSsoustraitance'!$F440+'1C TSsoustraitance'!$G440+'1C TSsoustraitance'!$H440+'1C TSsoustraitance'!$I440+'1C TSsoustraitance'!$J440+'1C TSsoustraitance'!$K440+'1C TSsoustraitance'!$L440+'1C TSsoustraitance'!$M440+'1C TSsoustraitance'!$N440+'1C TSsoustraitance'!$O440+'1C TSsoustraitance'!$P440+'1C TSsoustraitance'!$Q440)/'1C TSsoustraitance'!$R440),IF(AND('1C TSsoustraitance'!$D440&lt;&gt;"",$K$2&lt;&gt;"Pôle",'1C TSsoustraitance'!$E440="NON"),(('1C TSsoustraitance'!$F440+'1C TSsoustraitance'!$G440+'1C TSsoustraitance'!$H440+'1C TSsoustraitance'!$I440+'1C TSsoustraitance'!$J440+'1C TSsoustraitance'!$K440+'1C TSsoustraitance'!$L440+'1C TSsoustraitance'!$M440+'1C TSsoustraitance'!$N440+'1C TSsoustraitance'!$O440+'1C TSsoustraitance'!$P440+'1C TSsoustraitance'!$Q440))/'1C TSsoustraitance'!$AP440)))))</f>
        <v>0</v>
      </c>
      <c r="M723" s="668">
        <f>IF(OR('1C TSsoustraitance'!$D440="",'1C TSsoustraitance'!AP$13=0),0,IF(AND('1C TSsoustraitance'!$D440&lt;&gt;"",$K$2="Pôle",'1C TSsoustraitance'!$E440="OUI"),(('1C TSsoustraitance'!$J440+'1C TSsoustraitance'!$K440+'1C TSsoustraitance'!$L440)/'1C TSsoustraitance'!$R440),IF(AND('1C TSsoustraitance'!$D440&lt;&gt;"",$K$2="Pôle",'1C TSsoustraitance'!$E440="NON"),(('1C TSsoustraitance'!$J440+'1C TSsoustraitance'!$K440+'1C TSsoustraitance'!$L440)/'1C TSsoustraitance'!$AP440),IF(AND('1C TSsoustraitance'!$D440&lt;&gt;"",$K$2&lt;&gt;"Pôle"),0))))</f>
        <v>0</v>
      </c>
      <c r="N723" s="668">
        <f t="shared" si="162"/>
        <v>0</v>
      </c>
      <c r="O723" s="669">
        <f>IF(OR('1C TSsoustraitance'!$D440="",'1C TSsoustraitance'!$E440="OUI",'1C TSsoustraitance'!$AP440=0),0,(('1C TSsoustraitance'!$S440)/'1C TSsoustraitance'!$AP440))</f>
        <v>0</v>
      </c>
      <c r="P723" s="669">
        <f>IF(OR('1C TSsoustraitance'!$D440="",'1C TSsoustraitance'!$E440="OUI",'1C TSsoustraitance'!$AP440=0),0,(('1C TSsoustraitance'!$T440)/'1C TSsoustraitance'!$AP440))</f>
        <v>0</v>
      </c>
      <c r="Q723" s="669">
        <f>IF(OR('1C TSsoustraitance'!$D440="",'1C TSsoustraitance'!$E440="OUI",'1C TSsoustraitance'!$AP440=0),0,(('1C TSsoustraitance'!$U440)/'1C TSsoustraitance'!$AP440))</f>
        <v>0</v>
      </c>
      <c r="R723" s="669">
        <f>IF(OR('1C TSsoustraitance'!$D440="",'1C TSsoustraitance'!$E440="OUI",'1C TSsoustraitance'!$AP440=0),0,(('1C TSsoustraitance'!$V440)/'1C TSsoustraitance'!$AP440))</f>
        <v>0</v>
      </c>
      <c r="S723" s="669">
        <f>IF(OR('1C TSsoustraitance'!$D440="",'1C TSsoustraitance'!$E440="OUI",'1C TSsoustraitance'!$AP440=0),0,(('1C TSsoustraitance'!$W440)/'1C TSsoustraitance'!$AP440))</f>
        <v>0</v>
      </c>
      <c r="T723" s="669">
        <f>IF(OR('1C TSsoustraitance'!$D440="",'1C TSsoustraitance'!$E440="OUI",'1C TSsoustraitance'!$AP440=0),0,(('1C TSsoustraitance'!$X440)/'1C TSsoustraitance'!$AP440))</f>
        <v>0</v>
      </c>
      <c r="U723" s="669">
        <f>IF(OR('1C TSsoustraitance'!$D440="",'1C TSsoustraitance'!$E440="OUI",'1C TSsoustraitance'!$AP440=0),0,(('1C TSsoustraitance'!$Y440)/'1C TSsoustraitance'!$AP440))</f>
        <v>0</v>
      </c>
      <c r="V723" s="669">
        <f>IF(OR('1C TSsoustraitance'!$D440="",'1C TSsoustraitance'!$E440="OUI",'1C TSsoustraitance'!$AP440=0),0,(('1C TSsoustraitance'!$Z440)/'1C TSsoustraitance'!$AP440))</f>
        <v>0</v>
      </c>
      <c r="W723" s="669">
        <f>IF(OR('1C TSsoustraitance'!$D440="",'1C TSsoustraitance'!$E440="OUI",'1C TSsoustraitance'!$AP440=0),0,(('1C TSsoustraitance'!$AA440)/'1C TSsoustraitance'!$AP440))</f>
        <v>0</v>
      </c>
      <c r="X723" s="669">
        <f>IF(OR('1C TSsoustraitance'!$D440="",'1C TSsoustraitance'!$E440="OUI",'1C TSsoustraitance'!$AP440=0),0,(('1C TSsoustraitance'!$AB440)/'1C TSsoustraitance'!$AP440))</f>
        <v>0</v>
      </c>
      <c r="Y723" s="669">
        <f>IF(OR('1C TSsoustraitance'!$D440="",'1C TSsoustraitance'!$E440="OUI",'1C TSsoustraitance'!$AP440=0),0,(('1C TSsoustraitance'!$AC440)/'1C TSsoustraitance'!$AP440))</f>
        <v>0</v>
      </c>
      <c r="Z723" s="669">
        <f>IF(OR('1C TSsoustraitance'!$D440="",'1C TSsoustraitance'!$E440="OUI",'1C TSsoustraitance'!$AP440=0),0,(('1C TSsoustraitance'!$AD440)/'1C TSsoustraitance'!$AP440))</f>
        <v>0</v>
      </c>
      <c r="AA723" s="669">
        <f>IF(OR('1C TSsoustraitance'!$D440="",'1C TSsoustraitance'!$E440="OUI",'1C TSsoustraitance'!$AP440=0),0,(('1C TSsoustraitance'!$AE440)/'1C TSsoustraitance'!$AP440))</f>
        <v>0</v>
      </c>
      <c r="AB723" s="669">
        <f>IF(OR('1C TSsoustraitance'!$D440="",'1C TSsoustraitance'!$E440="OUI",'1C TSsoustraitance'!$AP440=0),0,(('1C TSsoustraitance'!$AF440)/'1C TSsoustraitance'!$AP440))</f>
        <v>0</v>
      </c>
      <c r="AC723" s="669">
        <f>IF(OR('1C TSsoustraitance'!$D440="",'1C TSsoustraitance'!$E440="OUI",'1C TSsoustraitance'!$AP440=0),0,(('1C TSsoustraitance'!$AG440)/'1C TSsoustraitance'!$AP440))</f>
        <v>0</v>
      </c>
      <c r="AD723" s="669">
        <f>IF(OR('1C TSsoustraitance'!$D440="",'1C TSsoustraitance'!$E440="OUI",'1C TSsoustraitance'!$AP440=0),0,(('1C TSsoustraitance'!$AH440)/'1C TSsoustraitance'!$AP440))</f>
        <v>0</v>
      </c>
      <c r="AE723" s="669">
        <f>IF(OR('1C TSsoustraitance'!$D440="",'1C TSsoustraitance'!$E440="OUI",'1C TSsoustraitance'!$AP440=0),0,(('1C TSsoustraitance'!$AI440)/'1C TSsoustraitance'!$AP440))</f>
        <v>0</v>
      </c>
      <c r="AF723" s="669">
        <f>IF(OR('1C TSsoustraitance'!$D440="",'1C TSsoustraitance'!$E440="OUI",'1C TSsoustraitance'!$AP440=0),0,(('1C TSsoustraitance'!$AJ440)/'1C TSsoustraitance'!$AP440))</f>
        <v>0</v>
      </c>
      <c r="AG723" s="669">
        <f>IF(OR('1C TSsoustraitance'!$D440="",'1C TSsoustraitance'!$E440="OUI",'1C TSsoustraitance'!$AP440=0),0,(('1C TSsoustraitance'!$AK440)/'1C TSsoustraitance'!$AP440))</f>
        <v>0</v>
      </c>
      <c r="AH723" s="669">
        <f>IF(OR('1C TSsoustraitance'!$D440="",'1C TSsoustraitance'!$E440="OUI",'1C TSsoustraitance'!$AP440=0),0,(('1C TSsoustraitance'!$AL440)/'1C TSsoustraitance'!$AP440))</f>
        <v>0</v>
      </c>
      <c r="AI723" s="669">
        <f>IF(OR('1C TSsoustraitance'!$D440="",'1C TSsoustraitance'!$E440="OUI",'1C TSsoustraitance'!$AP440=0),0,(('1C TSsoustraitance'!$AM440)/'1C TSsoustraitance'!$AP440))</f>
        <v>0</v>
      </c>
      <c r="AJ723" s="669">
        <f>IF(OR('1C TSsoustraitance'!$D440="",'1C TSsoustraitance'!$E440="OUI",'1C TSsoustraitance'!$AP440=0),0,(('1C TSsoustraitance'!$AN440)/'1C TSsoustraitance'!$AP440))</f>
        <v>0</v>
      </c>
      <c r="AK723" s="669">
        <f t="shared" si="156"/>
        <v>0</v>
      </c>
      <c r="AL723" s="668">
        <f t="shared" si="157"/>
        <v>0</v>
      </c>
      <c r="AM723" s="670">
        <f>IF(Tableau7[[#This Row],[N° pièce]]="",0,(Tableau7[[#This Row],[hors TVA]]+(Tableau7[[#This Row],[hors TVA]]*Tableau7[[#This Row],[Taux TVA]])-(Tableau7[[#This Row],[hors TVA]]*Tableau7[[#This Row],[Taux TVA]]*Tableau7[[#This Row],[Régime TVA: Récupération]]))*Tableau7[[#This Row],[Type 1]])</f>
        <v>0</v>
      </c>
      <c r="AN723" s="670">
        <f>IF(Tableau7[[#This Row],[N° pièce]]="",0,IF($K$2="pôle",((Tableau7[[#This Row],[hors TVA]]+(Tableau7[[#This Row],[hors TVA]]*Tableau7[[#This Row],[Taux TVA]])-(Tableau7[[#This Row],[hors TVA]]*Tableau7[[#This Row],[Taux TVA]]*Tableau7[[#This Row],[Régime TVA: Récupération]]))*Tableau7[[#This Row],[Type 2]]),0))</f>
        <v>0</v>
      </c>
      <c r="AO723" s="670">
        <f t="shared" si="159"/>
        <v>0</v>
      </c>
      <c r="AP723" s="255">
        <f t="shared" si="158"/>
        <v>0</v>
      </c>
      <c r="AQ723" s="506">
        <f t="shared" si="161"/>
        <v>0</v>
      </c>
      <c r="AR723" s="671"/>
      <c r="AS723" s="512"/>
      <c r="AT723" s="513" t="str">
        <f>IF(('1C TSsoustraitance'!AP440*FICHE!C$14&lt;J723),"Forfait limité à "&amp;FICHE!C$14&amp;"€/jour","")</f>
        <v/>
      </c>
      <c r="AU723" s="797"/>
      <c r="AV723" s="484"/>
      <c r="AW723" s="484"/>
      <c r="AX723" s="484"/>
      <c r="AY723" s="484"/>
      <c r="AZ723" s="484"/>
      <c r="BA723" s="4"/>
      <c r="BB723" s="4"/>
      <c r="BC723" s="4"/>
      <c r="BD723" s="4"/>
      <c r="BE723" s="4"/>
      <c r="BF723" s="4"/>
      <c r="BG723" s="4"/>
      <c r="BH723" s="4"/>
      <c r="BI723" s="4"/>
      <c r="BJ723" s="4"/>
      <c r="BK723" s="4"/>
      <c r="BL723" s="4"/>
      <c r="BM723" s="4"/>
      <c r="BN723" s="4"/>
      <c r="BO723" s="4"/>
      <c r="BP723" s="4"/>
      <c r="BQ723" s="4"/>
      <c r="BR723" s="4"/>
      <c r="BS723" s="4"/>
      <c r="BT723" s="4"/>
      <c r="BU723" s="4"/>
      <c r="BV723" s="4"/>
      <c r="BW723" s="4"/>
      <c r="BX723" s="4"/>
      <c r="BY723" s="4"/>
      <c r="BZ723" s="4"/>
      <c r="CA723" s="4"/>
      <c r="CB723" s="4"/>
      <c r="CC723" s="4"/>
      <c r="CD723" s="4"/>
      <c r="CE723" s="4"/>
      <c r="CF723" s="4"/>
      <c r="CG723" s="4"/>
      <c r="CH723" s="4"/>
      <c r="CI723" s="4"/>
      <c r="CJ723" s="4"/>
      <c r="CK723" s="4"/>
      <c r="CL723" s="4"/>
      <c r="CM723" s="4"/>
      <c r="CN723" s="4"/>
      <c r="CO723" s="4"/>
      <c r="CP723" s="4"/>
      <c r="CQ723" s="4"/>
      <c r="CR723" s="4"/>
      <c r="CS723" s="4"/>
      <c r="CT723" s="4"/>
      <c r="CU723" s="4"/>
      <c r="CV723" s="4"/>
      <c r="CW723" s="4"/>
      <c r="CX723" s="4"/>
      <c r="CY723" s="4"/>
      <c r="CZ723" s="4"/>
      <c r="DA723" s="4"/>
      <c r="DB723" s="4"/>
      <c r="DC723" s="4"/>
      <c r="DD723" s="4"/>
      <c r="DE723" s="4"/>
      <c r="DF723" s="4"/>
      <c r="DG723" s="4"/>
      <c r="DH723" s="4"/>
      <c r="DI723" s="4"/>
      <c r="DJ723" s="4"/>
      <c r="DK723" s="4"/>
      <c r="DL723" s="4"/>
      <c r="DM723" s="4"/>
      <c r="DN723" s="4"/>
      <c r="DO723" s="4"/>
      <c r="DP723" s="4"/>
      <c r="DQ723" s="4"/>
      <c r="DR723" s="4"/>
      <c r="DS723" s="4"/>
      <c r="DT723" s="4"/>
      <c r="DU723" s="4"/>
      <c r="DV723" s="4"/>
      <c r="DW723" s="4"/>
      <c r="DX723" s="4"/>
      <c r="DY723" s="4"/>
      <c r="DZ723" s="4"/>
      <c r="EA723" s="4"/>
      <c r="EB723" s="4"/>
      <c r="EC723" s="4"/>
      <c r="ED723" s="4"/>
      <c r="EE723" s="4"/>
      <c r="EF723" s="4"/>
      <c r="EG723" s="4"/>
      <c r="EH723" s="4"/>
      <c r="EI723" s="4"/>
      <c r="EJ723" s="4"/>
      <c r="EK723" s="4"/>
      <c r="EL723" s="4"/>
      <c r="EM723" s="4"/>
      <c r="EN723" s="4"/>
      <c r="EO723" s="4"/>
      <c r="EP723" s="4"/>
      <c r="EQ723" s="4"/>
      <c r="ER723" s="4"/>
      <c r="ES723" s="4"/>
      <c r="ET723" s="4"/>
      <c r="EU723" s="4"/>
      <c r="EV723" s="4"/>
      <c r="EW723" s="4"/>
      <c r="EX723" s="4"/>
      <c r="EY723" s="4"/>
      <c r="EZ723" s="4"/>
      <c r="FA723" s="4"/>
      <c r="FB723" s="4"/>
      <c r="FC723" s="4"/>
      <c r="FD723" s="4"/>
      <c r="FE723" s="4"/>
      <c r="FF723" s="4"/>
      <c r="FG723" s="4"/>
      <c r="FH723" s="4"/>
      <c r="FI723" s="4"/>
      <c r="FJ723" s="4"/>
      <c r="FK723" s="4"/>
      <c r="FL723" s="4"/>
      <c r="FM723" s="4"/>
      <c r="FN723" s="4"/>
      <c r="FO723" s="4"/>
      <c r="FP723" s="4"/>
      <c r="FQ723" s="4"/>
      <c r="FR723" s="4"/>
      <c r="FS723" s="4"/>
      <c r="FT723" s="4"/>
      <c r="FU723" s="4"/>
      <c r="FV723" s="4"/>
      <c r="FW723" s="4"/>
      <c r="FX723" s="4"/>
      <c r="FY723" s="4"/>
      <c r="FZ723" s="4"/>
      <c r="GA723" s="4"/>
      <c r="GB723" s="4"/>
      <c r="GC723" s="4"/>
      <c r="GD723" s="4"/>
      <c r="GE723" s="4"/>
      <c r="GF723" s="4"/>
      <c r="GG723" s="4"/>
      <c r="GH723" s="4"/>
      <c r="GI723" s="4"/>
      <c r="GJ723" s="4"/>
      <c r="GK723" s="4"/>
      <c r="GL723" s="4"/>
      <c r="GM723" s="4"/>
      <c r="GN723" s="4"/>
      <c r="GO723" s="4"/>
      <c r="GP723" s="4"/>
      <c r="GQ723" s="4"/>
      <c r="GR723" s="4"/>
      <c r="GS723" s="4"/>
      <c r="GT723" s="4"/>
      <c r="GU723" s="4"/>
      <c r="GV723" s="4"/>
      <c r="GW723" s="4"/>
      <c r="GX723" s="4"/>
      <c r="GY723" s="4"/>
      <c r="GZ723" s="4"/>
      <c r="HA723" s="4"/>
      <c r="HB723" s="4"/>
      <c r="HC723" s="4"/>
    </row>
    <row r="724" spans="1:211" s="380" customFormat="1" ht="13.9" customHeight="1">
      <c r="A724" s="828" t="str">
        <f>IF('1C TSsoustraitance'!$A441&lt;&gt;0,'1C TSsoustraitance'!$A441,"")</f>
        <v/>
      </c>
      <c r="B724" s="530"/>
      <c r="C724" s="513" t="str">
        <f>IF('1C TSsoustraitance'!$A441&lt;&gt;0,'1C TSsoustraitance'!$B441,"")</f>
        <v/>
      </c>
      <c r="D724" s="513" t="str">
        <f>IF('1C TSsoustraitance'!$A441&lt;&gt;0,'1C TSsoustraitance'!$C441,"")</f>
        <v/>
      </c>
      <c r="E724" s="684"/>
      <c r="F724" s="685"/>
      <c r="G724" s="666">
        <f>'1C TSsoustraitance'!$D441</f>
        <v>0</v>
      </c>
      <c r="H724" s="533">
        <v>0.21</v>
      </c>
      <c r="I724" s="533">
        <v>1</v>
      </c>
      <c r="J724" s="534"/>
      <c r="K724" s="667">
        <f t="shared" si="155"/>
        <v>0</v>
      </c>
      <c r="L724" s="668">
        <f>IF(OR('1C TSsoustraitance'!$D441="",'1C TSsoustraitance'!$AP441=0),0,IF(AND('1C TSsoustraitance'!$D441&lt;&gt;"",$K$2="Pôle",'1C TSsoustraitance'!$E441="OUI"),(('1C TSsoustraitance'!$F441+'1C TSsoustraitance'!$G441+'1C TSsoustraitance'!$H441+'1C TSsoustraitance'!$I441+'1C TSsoustraitance'!$M441)/'1C TSsoustraitance'!$R441),IF(AND('1C TSsoustraitance'!$D441&lt;&gt;"",$K$2="Pôle",'1C TSsoustraitance'!$E441="NON"),(('1C TSsoustraitance'!$F441+'1C TSsoustraitance'!$G441+'1C TSsoustraitance'!$H441+'1C TSsoustraitance'!$I441+'1C TSsoustraitance'!$M441)/'1C TSsoustraitance'!$AP441),IF(AND('1C TSsoustraitance'!$D441&lt;&gt;"",$K$2&lt;&gt;"Pôle",'1C TSsoustraitance'!$E441="OUI"),(('1C TSsoustraitance'!$F441+'1C TSsoustraitance'!$G441+'1C TSsoustraitance'!$H441+'1C TSsoustraitance'!$I441+'1C TSsoustraitance'!$J441+'1C TSsoustraitance'!$K441+'1C TSsoustraitance'!$L441+'1C TSsoustraitance'!$M441+'1C TSsoustraitance'!$N441+'1C TSsoustraitance'!$O441+'1C TSsoustraitance'!$P441+'1C TSsoustraitance'!$Q441)/'1C TSsoustraitance'!$R441),IF(AND('1C TSsoustraitance'!$D441&lt;&gt;"",$K$2&lt;&gt;"Pôle",'1C TSsoustraitance'!$E441="NON"),(('1C TSsoustraitance'!$F441+'1C TSsoustraitance'!$G441+'1C TSsoustraitance'!$H441+'1C TSsoustraitance'!$I441+'1C TSsoustraitance'!$J441+'1C TSsoustraitance'!$K441+'1C TSsoustraitance'!$L441+'1C TSsoustraitance'!$M441+'1C TSsoustraitance'!$N441+'1C TSsoustraitance'!$O441+'1C TSsoustraitance'!$P441+'1C TSsoustraitance'!$Q441))/'1C TSsoustraitance'!$AP441)))))</f>
        <v>0</v>
      </c>
      <c r="M724" s="668">
        <f>IF(OR('1C TSsoustraitance'!$D441="",'1C TSsoustraitance'!AP$13=0),0,IF(AND('1C TSsoustraitance'!$D441&lt;&gt;"",$K$2="Pôle",'1C TSsoustraitance'!$E441="OUI"),(('1C TSsoustraitance'!$J441+'1C TSsoustraitance'!$K441+'1C TSsoustraitance'!$L441)/'1C TSsoustraitance'!$R441),IF(AND('1C TSsoustraitance'!$D441&lt;&gt;"",$K$2="Pôle",'1C TSsoustraitance'!$E441="NON"),(('1C TSsoustraitance'!$J441+'1C TSsoustraitance'!$K441+'1C TSsoustraitance'!$L441)/'1C TSsoustraitance'!$AP441),IF(AND('1C TSsoustraitance'!$D441&lt;&gt;"",$K$2&lt;&gt;"Pôle"),0))))</f>
        <v>0</v>
      </c>
      <c r="N724" s="668">
        <f t="shared" si="162"/>
        <v>0</v>
      </c>
      <c r="O724" s="669">
        <f>IF(OR('1C TSsoustraitance'!$D441="",'1C TSsoustraitance'!$E441="OUI",'1C TSsoustraitance'!$AP441=0),0,(('1C TSsoustraitance'!$S441)/'1C TSsoustraitance'!$AP441))</f>
        <v>0</v>
      </c>
      <c r="P724" s="669">
        <f>IF(OR('1C TSsoustraitance'!$D441="",'1C TSsoustraitance'!$E441="OUI",'1C TSsoustraitance'!$AP441=0),0,(('1C TSsoustraitance'!$T441)/'1C TSsoustraitance'!$AP441))</f>
        <v>0</v>
      </c>
      <c r="Q724" s="669">
        <f>IF(OR('1C TSsoustraitance'!$D441="",'1C TSsoustraitance'!$E441="OUI",'1C TSsoustraitance'!$AP441=0),0,(('1C TSsoustraitance'!$U441)/'1C TSsoustraitance'!$AP441))</f>
        <v>0</v>
      </c>
      <c r="R724" s="669">
        <f>IF(OR('1C TSsoustraitance'!$D441="",'1C TSsoustraitance'!$E441="OUI",'1C TSsoustraitance'!$AP441=0),0,(('1C TSsoustraitance'!$V441)/'1C TSsoustraitance'!$AP441))</f>
        <v>0</v>
      </c>
      <c r="S724" s="669">
        <f>IF(OR('1C TSsoustraitance'!$D441="",'1C TSsoustraitance'!$E441="OUI",'1C TSsoustraitance'!$AP441=0),0,(('1C TSsoustraitance'!$W441)/'1C TSsoustraitance'!$AP441))</f>
        <v>0</v>
      </c>
      <c r="T724" s="669">
        <f>IF(OR('1C TSsoustraitance'!$D441="",'1C TSsoustraitance'!$E441="OUI",'1C TSsoustraitance'!$AP441=0),0,(('1C TSsoustraitance'!$X441)/'1C TSsoustraitance'!$AP441))</f>
        <v>0</v>
      </c>
      <c r="U724" s="669">
        <f>IF(OR('1C TSsoustraitance'!$D441="",'1C TSsoustraitance'!$E441="OUI",'1C TSsoustraitance'!$AP441=0),0,(('1C TSsoustraitance'!$Y441)/'1C TSsoustraitance'!$AP441))</f>
        <v>0</v>
      </c>
      <c r="V724" s="669">
        <f>IF(OR('1C TSsoustraitance'!$D441="",'1C TSsoustraitance'!$E441="OUI",'1C TSsoustraitance'!$AP441=0),0,(('1C TSsoustraitance'!$Z441)/'1C TSsoustraitance'!$AP441))</f>
        <v>0</v>
      </c>
      <c r="W724" s="669">
        <f>IF(OR('1C TSsoustraitance'!$D441="",'1C TSsoustraitance'!$E441="OUI",'1C TSsoustraitance'!$AP441=0),0,(('1C TSsoustraitance'!$AA441)/'1C TSsoustraitance'!$AP441))</f>
        <v>0</v>
      </c>
      <c r="X724" s="669">
        <f>IF(OR('1C TSsoustraitance'!$D441="",'1C TSsoustraitance'!$E441="OUI",'1C TSsoustraitance'!$AP441=0),0,(('1C TSsoustraitance'!$AB441)/'1C TSsoustraitance'!$AP441))</f>
        <v>0</v>
      </c>
      <c r="Y724" s="669">
        <f>IF(OR('1C TSsoustraitance'!$D441="",'1C TSsoustraitance'!$E441="OUI",'1C TSsoustraitance'!$AP441=0),0,(('1C TSsoustraitance'!$AC441)/'1C TSsoustraitance'!$AP441))</f>
        <v>0</v>
      </c>
      <c r="Z724" s="669">
        <f>IF(OR('1C TSsoustraitance'!$D441="",'1C TSsoustraitance'!$E441="OUI",'1C TSsoustraitance'!$AP441=0),0,(('1C TSsoustraitance'!$AD441)/'1C TSsoustraitance'!$AP441))</f>
        <v>0</v>
      </c>
      <c r="AA724" s="669">
        <f>IF(OR('1C TSsoustraitance'!$D441="",'1C TSsoustraitance'!$E441="OUI",'1C TSsoustraitance'!$AP441=0),0,(('1C TSsoustraitance'!$AE441)/'1C TSsoustraitance'!$AP441))</f>
        <v>0</v>
      </c>
      <c r="AB724" s="669">
        <f>IF(OR('1C TSsoustraitance'!$D441="",'1C TSsoustraitance'!$E441="OUI",'1C TSsoustraitance'!$AP441=0),0,(('1C TSsoustraitance'!$AF441)/'1C TSsoustraitance'!$AP441))</f>
        <v>0</v>
      </c>
      <c r="AC724" s="669">
        <f>IF(OR('1C TSsoustraitance'!$D441="",'1C TSsoustraitance'!$E441="OUI",'1C TSsoustraitance'!$AP441=0),0,(('1C TSsoustraitance'!$AG441)/'1C TSsoustraitance'!$AP441))</f>
        <v>0</v>
      </c>
      <c r="AD724" s="669">
        <f>IF(OR('1C TSsoustraitance'!$D441="",'1C TSsoustraitance'!$E441="OUI",'1C TSsoustraitance'!$AP441=0),0,(('1C TSsoustraitance'!$AH441)/'1C TSsoustraitance'!$AP441))</f>
        <v>0</v>
      </c>
      <c r="AE724" s="669">
        <f>IF(OR('1C TSsoustraitance'!$D441="",'1C TSsoustraitance'!$E441="OUI",'1C TSsoustraitance'!$AP441=0),0,(('1C TSsoustraitance'!$AI441)/'1C TSsoustraitance'!$AP441))</f>
        <v>0</v>
      </c>
      <c r="AF724" s="669">
        <f>IF(OR('1C TSsoustraitance'!$D441="",'1C TSsoustraitance'!$E441="OUI",'1C TSsoustraitance'!$AP441=0),0,(('1C TSsoustraitance'!$AJ441)/'1C TSsoustraitance'!$AP441))</f>
        <v>0</v>
      </c>
      <c r="AG724" s="669">
        <f>IF(OR('1C TSsoustraitance'!$D441="",'1C TSsoustraitance'!$E441="OUI",'1C TSsoustraitance'!$AP441=0),0,(('1C TSsoustraitance'!$AK441)/'1C TSsoustraitance'!$AP441))</f>
        <v>0</v>
      </c>
      <c r="AH724" s="669">
        <f>IF(OR('1C TSsoustraitance'!$D441="",'1C TSsoustraitance'!$E441="OUI",'1C TSsoustraitance'!$AP441=0),0,(('1C TSsoustraitance'!$AL441)/'1C TSsoustraitance'!$AP441))</f>
        <v>0</v>
      </c>
      <c r="AI724" s="669">
        <f>IF(OR('1C TSsoustraitance'!$D441="",'1C TSsoustraitance'!$E441="OUI",'1C TSsoustraitance'!$AP441=0),0,(('1C TSsoustraitance'!$AM441)/'1C TSsoustraitance'!$AP441))</f>
        <v>0</v>
      </c>
      <c r="AJ724" s="669">
        <f>IF(OR('1C TSsoustraitance'!$D441="",'1C TSsoustraitance'!$E441="OUI",'1C TSsoustraitance'!$AP441=0),0,(('1C TSsoustraitance'!$AN441)/'1C TSsoustraitance'!$AP441))</f>
        <v>0</v>
      </c>
      <c r="AK724" s="669">
        <f t="shared" si="156"/>
        <v>0</v>
      </c>
      <c r="AL724" s="668">
        <f t="shared" si="157"/>
        <v>0</v>
      </c>
      <c r="AM724" s="670">
        <f>IF(Tableau7[[#This Row],[N° pièce]]="",0,(Tableau7[[#This Row],[hors TVA]]+(Tableau7[[#This Row],[hors TVA]]*Tableau7[[#This Row],[Taux TVA]])-(Tableau7[[#This Row],[hors TVA]]*Tableau7[[#This Row],[Taux TVA]]*Tableau7[[#This Row],[Régime TVA: Récupération]]))*Tableau7[[#This Row],[Type 1]])</f>
        <v>0</v>
      </c>
      <c r="AN724" s="670">
        <f>IF(Tableau7[[#This Row],[N° pièce]]="",0,IF($K$2="pôle",((Tableau7[[#This Row],[hors TVA]]+(Tableau7[[#This Row],[hors TVA]]*Tableau7[[#This Row],[Taux TVA]])-(Tableau7[[#This Row],[hors TVA]]*Tableau7[[#This Row],[Taux TVA]]*Tableau7[[#This Row],[Régime TVA: Récupération]]))*Tableau7[[#This Row],[Type 2]]),0))</f>
        <v>0</v>
      </c>
      <c r="AO724" s="670">
        <f t="shared" si="159"/>
        <v>0</v>
      </c>
      <c r="AP724" s="255">
        <f t="shared" si="158"/>
        <v>0</v>
      </c>
      <c r="AQ724" s="506">
        <f t="shared" si="161"/>
        <v>0</v>
      </c>
      <c r="AR724" s="671"/>
      <c r="AS724" s="512"/>
      <c r="AT724" s="513" t="str">
        <f>IF(('1C TSsoustraitance'!AP441*FICHE!C$14&lt;J724),"Forfait limité à "&amp;FICHE!C$14&amp;"€/jour","")</f>
        <v/>
      </c>
      <c r="AU724" s="797"/>
      <c r="AV724" s="484"/>
      <c r="AW724" s="484"/>
      <c r="AX724" s="484"/>
      <c r="AY724" s="484"/>
      <c r="AZ724" s="484"/>
      <c r="BA724" s="4"/>
      <c r="BB724" s="4"/>
      <c r="BC724" s="4"/>
      <c r="BD724" s="4"/>
      <c r="BE724" s="4"/>
      <c r="BF724" s="4"/>
      <c r="BG724" s="4"/>
      <c r="BH724" s="4"/>
      <c r="BI724" s="4"/>
      <c r="BJ724" s="4"/>
      <c r="BK724" s="4"/>
      <c r="BL724" s="4"/>
      <c r="BM724" s="4"/>
      <c r="BN724" s="4"/>
      <c r="BO724" s="4"/>
      <c r="BP724" s="4"/>
      <c r="BQ724" s="4"/>
      <c r="BR724" s="4"/>
      <c r="BS724" s="4"/>
      <c r="BT724" s="4"/>
      <c r="BU724" s="4"/>
      <c r="BV724" s="4"/>
      <c r="BW724" s="4"/>
      <c r="BX724" s="4"/>
      <c r="BY724" s="4"/>
      <c r="BZ724" s="4"/>
      <c r="CA724" s="4"/>
      <c r="CB724" s="4"/>
      <c r="CC724" s="4"/>
      <c r="CD724" s="4"/>
      <c r="CE724" s="4"/>
      <c r="CF724" s="4"/>
      <c r="CG724" s="4"/>
      <c r="CH724" s="4"/>
      <c r="CI724" s="4"/>
      <c r="CJ724" s="4"/>
      <c r="CK724" s="4"/>
      <c r="CL724" s="4"/>
      <c r="CM724" s="4"/>
      <c r="CN724" s="4"/>
      <c r="CO724" s="4"/>
      <c r="CP724" s="4"/>
      <c r="CQ724" s="4"/>
      <c r="CR724" s="4"/>
      <c r="CS724" s="4"/>
      <c r="CT724" s="4"/>
      <c r="CU724" s="4"/>
      <c r="CV724" s="4"/>
      <c r="CW724" s="4"/>
      <c r="CX724" s="4"/>
      <c r="CY724" s="4"/>
      <c r="CZ724" s="4"/>
      <c r="DA724" s="4"/>
      <c r="DB724" s="4"/>
      <c r="DC724" s="4"/>
      <c r="DD724" s="4"/>
      <c r="DE724" s="4"/>
      <c r="DF724" s="4"/>
      <c r="DG724" s="4"/>
      <c r="DH724" s="4"/>
      <c r="DI724" s="4"/>
      <c r="DJ724" s="4"/>
      <c r="DK724" s="4"/>
      <c r="DL724" s="4"/>
      <c r="DM724" s="4"/>
      <c r="DN724" s="4"/>
      <c r="DO724" s="4"/>
      <c r="DP724" s="4"/>
      <c r="DQ724" s="4"/>
      <c r="DR724" s="4"/>
      <c r="DS724" s="4"/>
      <c r="DT724" s="4"/>
      <c r="DU724" s="4"/>
      <c r="DV724" s="4"/>
      <c r="DW724" s="4"/>
      <c r="DX724" s="4"/>
      <c r="DY724" s="4"/>
      <c r="DZ724" s="4"/>
      <c r="EA724" s="4"/>
      <c r="EB724" s="4"/>
      <c r="EC724" s="4"/>
      <c r="ED724" s="4"/>
      <c r="EE724" s="4"/>
      <c r="EF724" s="4"/>
      <c r="EG724" s="4"/>
      <c r="EH724" s="4"/>
      <c r="EI724" s="4"/>
      <c r="EJ724" s="4"/>
      <c r="EK724" s="4"/>
      <c r="EL724" s="4"/>
      <c r="EM724" s="4"/>
      <c r="EN724" s="4"/>
      <c r="EO724" s="4"/>
      <c r="EP724" s="4"/>
      <c r="EQ724" s="4"/>
      <c r="ER724" s="4"/>
      <c r="ES724" s="4"/>
      <c r="ET724" s="4"/>
      <c r="EU724" s="4"/>
      <c r="EV724" s="4"/>
      <c r="EW724" s="4"/>
      <c r="EX724" s="4"/>
      <c r="EY724" s="4"/>
      <c r="EZ724" s="4"/>
      <c r="FA724" s="4"/>
      <c r="FB724" s="4"/>
      <c r="FC724" s="4"/>
      <c r="FD724" s="4"/>
      <c r="FE724" s="4"/>
      <c r="FF724" s="4"/>
      <c r="FG724" s="4"/>
      <c r="FH724" s="4"/>
      <c r="FI724" s="4"/>
      <c r="FJ724" s="4"/>
      <c r="FK724" s="4"/>
      <c r="FL724" s="4"/>
      <c r="FM724" s="4"/>
      <c r="FN724" s="4"/>
      <c r="FO724" s="4"/>
      <c r="FP724" s="4"/>
      <c r="FQ724" s="4"/>
      <c r="FR724" s="4"/>
      <c r="FS724" s="4"/>
      <c r="FT724" s="4"/>
      <c r="FU724" s="4"/>
      <c r="FV724" s="4"/>
      <c r="FW724" s="4"/>
      <c r="FX724" s="4"/>
      <c r="FY724" s="4"/>
      <c r="FZ724" s="4"/>
      <c r="GA724" s="4"/>
      <c r="GB724" s="4"/>
      <c r="GC724" s="4"/>
      <c r="GD724" s="4"/>
      <c r="GE724" s="4"/>
      <c r="GF724" s="4"/>
      <c r="GG724" s="4"/>
      <c r="GH724" s="4"/>
      <c r="GI724" s="4"/>
      <c r="GJ724" s="4"/>
      <c r="GK724" s="4"/>
      <c r="GL724" s="4"/>
      <c r="GM724" s="4"/>
      <c r="GN724" s="4"/>
      <c r="GO724" s="4"/>
      <c r="GP724" s="4"/>
      <c r="GQ724" s="4"/>
      <c r="GR724" s="4"/>
      <c r="GS724" s="4"/>
      <c r="GT724" s="4"/>
      <c r="GU724" s="4"/>
      <c r="GV724" s="4"/>
      <c r="GW724" s="4"/>
      <c r="GX724" s="4"/>
      <c r="GY724" s="4"/>
      <c r="GZ724" s="4"/>
      <c r="HA724" s="4"/>
      <c r="HB724" s="4"/>
      <c r="HC724" s="4"/>
    </row>
    <row r="725" spans="1:211" s="380" customFormat="1" ht="13.9" customHeight="1">
      <c r="A725" s="828" t="str">
        <f>IF('1C TSsoustraitance'!$A442&lt;&gt;0,'1C TSsoustraitance'!$A442,"")</f>
        <v/>
      </c>
      <c r="B725" s="530"/>
      <c r="C725" s="513" t="str">
        <f>IF('1C TSsoustraitance'!$A442&lt;&gt;0,'1C TSsoustraitance'!$B442,"")</f>
        <v/>
      </c>
      <c r="D725" s="513" t="str">
        <f>IF('1C TSsoustraitance'!$A442&lt;&gt;0,'1C TSsoustraitance'!$C442,"")</f>
        <v/>
      </c>
      <c r="E725" s="684"/>
      <c r="F725" s="685"/>
      <c r="G725" s="666">
        <f>'1C TSsoustraitance'!$D442</f>
        <v>0</v>
      </c>
      <c r="H725" s="533">
        <v>0.21</v>
      </c>
      <c r="I725" s="533">
        <v>1</v>
      </c>
      <c r="J725" s="534"/>
      <c r="K725" s="667">
        <f t="shared" si="155"/>
        <v>0</v>
      </c>
      <c r="L725" s="668">
        <f>IF(OR('1C TSsoustraitance'!$D442="",'1C TSsoustraitance'!$AP442=0),0,IF(AND('1C TSsoustraitance'!$D442&lt;&gt;"",$K$2="Pôle",'1C TSsoustraitance'!$E442="OUI"),(('1C TSsoustraitance'!$F442+'1C TSsoustraitance'!$G442+'1C TSsoustraitance'!$H442+'1C TSsoustraitance'!$I442+'1C TSsoustraitance'!$M442)/'1C TSsoustraitance'!$R442),IF(AND('1C TSsoustraitance'!$D442&lt;&gt;"",$K$2="Pôle",'1C TSsoustraitance'!$E442="NON"),(('1C TSsoustraitance'!$F442+'1C TSsoustraitance'!$G442+'1C TSsoustraitance'!$H442+'1C TSsoustraitance'!$I442+'1C TSsoustraitance'!$M442)/'1C TSsoustraitance'!$AP442),IF(AND('1C TSsoustraitance'!$D442&lt;&gt;"",$K$2&lt;&gt;"Pôle",'1C TSsoustraitance'!$E442="OUI"),(('1C TSsoustraitance'!$F442+'1C TSsoustraitance'!$G442+'1C TSsoustraitance'!$H442+'1C TSsoustraitance'!$I442+'1C TSsoustraitance'!$J442+'1C TSsoustraitance'!$K442+'1C TSsoustraitance'!$L442+'1C TSsoustraitance'!$M442+'1C TSsoustraitance'!$N442+'1C TSsoustraitance'!$O442+'1C TSsoustraitance'!$P442+'1C TSsoustraitance'!$Q442)/'1C TSsoustraitance'!$R442),IF(AND('1C TSsoustraitance'!$D442&lt;&gt;"",$K$2&lt;&gt;"Pôle",'1C TSsoustraitance'!$E442="NON"),(('1C TSsoustraitance'!$F442+'1C TSsoustraitance'!$G442+'1C TSsoustraitance'!$H442+'1C TSsoustraitance'!$I442+'1C TSsoustraitance'!$J442+'1C TSsoustraitance'!$K442+'1C TSsoustraitance'!$L442+'1C TSsoustraitance'!$M442+'1C TSsoustraitance'!$N442+'1C TSsoustraitance'!$O442+'1C TSsoustraitance'!$P442+'1C TSsoustraitance'!$Q442))/'1C TSsoustraitance'!$AP442)))))</f>
        <v>0</v>
      </c>
      <c r="M725" s="668">
        <f>IF(OR('1C TSsoustraitance'!$D442="",'1C TSsoustraitance'!AP$13=0),0,IF(AND('1C TSsoustraitance'!$D442&lt;&gt;"",$K$2="Pôle",'1C TSsoustraitance'!$E442="OUI"),(('1C TSsoustraitance'!$J442+'1C TSsoustraitance'!$K442+'1C TSsoustraitance'!$L442)/'1C TSsoustraitance'!$R442),IF(AND('1C TSsoustraitance'!$D442&lt;&gt;"",$K$2="Pôle",'1C TSsoustraitance'!$E442="NON"),(('1C TSsoustraitance'!$J442+'1C TSsoustraitance'!$K442+'1C TSsoustraitance'!$L442)/'1C TSsoustraitance'!$AP442),IF(AND('1C TSsoustraitance'!$D442&lt;&gt;"",$K$2&lt;&gt;"Pôle"),0))))</f>
        <v>0</v>
      </c>
      <c r="N725" s="668">
        <f t="shared" si="162"/>
        <v>0</v>
      </c>
      <c r="O725" s="669">
        <f>IF(OR('1C TSsoustraitance'!$D442="",'1C TSsoustraitance'!$E442="OUI",'1C TSsoustraitance'!$AP442=0),0,(('1C TSsoustraitance'!$S442)/'1C TSsoustraitance'!$AP442))</f>
        <v>0</v>
      </c>
      <c r="P725" s="669">
        <f>IF(OR('1C TSsoustraitance'!$D442="",'1C TSsoustraitance'!$E442="OUI",'1C TSsoustraitance'!$AP442=0),0,(('1C TSsoustraitance'!$T442)/'1C TSsoustraitance'!$AP442))</f>
        <v>0</v>
      </c>
      <c r="Q725" s="669">
        <f>IF(OR('1C TSsoustraitance'!$D442="",'1C TSsoustraitance'!$E442="OUI",'1C TSsoustraitance'!$AP442=0),0,(('1C TSsoustraitance'!$U442)/'1C TSsoustraitance'!$AP442))</f>
        <v>0</v>
      </c>
      <c r="R725" s="669">
        <f>IF(OR('1C TSsoustraitance'!$D442="",'1C TSsoustraitance'!$E442="OUI",'1C TSsoustraitance'!$AP442=0),0,(('1C TSsoustraitance'!$V442)/'1C TSsoustraitance'!$AP442))</f>
        <v>0</v>
      </c>
      <c r="S725" s="669">
        <f>IF(OR('1C TSsoustraitance'!$D442="",'1C TSsoustraitance'!$E442="OUI",'1C TSsoustraitance'!$AP442=0),0,(('1C TSsoustraitance'!$W442)/'1C TSsoustraitance'!$AP442))</f>
        <v>0</v>
      </c>
      <c r="T725" s="669">
        <f>IF(OR('1C TSsoustraitance'!$D442="",'1C TSsoustraitance'!$E442="OUI",'1C TSsoustraitance'!$AP442=0),0,(('1C TSsoustraitance'!$X442)/'1C TSsoustraitance'!$AP442))</f>
        <v>0</v>
      </c>
      <c r="U725" s="669">
        <f>IF(OR('1C TSsoustraitance'!$D442="",'1C TSsoustraitance'!$E442="OUI",'1C TSsoustraitance'!$AP442=0),0,(('1C TSsoustraitance'!$Y442)/'1C TSsoustraitance'!$AP442))</f>
        <v>0</v>
      </c>
      <c r="V725" s="669">
        <f>IF(OR('1C TSsoustraitance'!$D442="",'1C TSsoustraitance'!$E442="OUI",'1C TSsoustraitance'!$AP442=0),0,(('1C TSsoustraitance'!$Z442)/'1C TSsoustraitance'!$AP442))</f>
        <v>0</v>
      </c>
      <c r="W725" s="669">
        <f>IF(OR('1C TSsoustraitance'!$D442="",'1C TSsoustraitance'!$E442="OUI",'1C TSsoustraitance'!$AP442=0),0,(('1C TSsoustraitance'!$AA442)/'1C TSsoustraitance'!$AP442))</f>
        <v>0</v>
      </c>
      <c r="X725" s="669">
        <f>IF(OR('1C TSsoustraitance'!$D442="",'1C TSsoustraitance'!$E442="OUI",'1C TSsoustraitance'!$AP442=0),0,(('1C TSsoustraitance'!$AB442)/'1C TSsoustraitance'!$AP442))</f>
        <v>0</v>
      </c>
      <c r="Y725" s="669">
        <f>IF(OR('1C TSsoustraitance'!$D442="",'1C TSsoustraitance'!$E442="OUI",'1C TSsoustraitance'!$AP442=0),0,(('1C TSsoustraitance'!$AC442)/'1C TSsoustraitance'!$AP442))</f>
        <v>0</v>
      </c>
      <c r="Z725" s="669">
        <f>IF(OR('1C TSsoustraitance'!$D442="",'1C TSsoustraitance'!$E442="OUI",'1C TSsoustraitance'!$AP442=0),0,(('1C TSsoustraitance'!$AD442)/'1C TSsoustraitance'!$AP442))</f>
        <v>0</v>
      </c>
      <c r="AA725" s="669">
        <f>IF(OR('1C TSsoustraitance'!$D442="",'1C TSsoustraitance'!$E442="OUI",'1C TSsoustraitance'!$AP442=0),0,(('1C TSsoustraitance'!$AE442)/'1C TSsoustraitance'!$AP442))</f>
        <v>0</v>
      </c>
      <c r="AB725" s="669">
        <f>IF(OR('1C TSsoustraitance'!$D442="",'1C TSsoustraitance'!$E442="OUI",'1C TSsoustraitance'!$AP442=0),0,(('1C TSsoustraitance'!$AF442)/'1C TSsoustraitance'!$AP442))</f>
        <v>0</v>
      </c>
      <c r="AC725" s="669">
        <f>IF(OR('1C TSsoustraitance'!$D442="",'1C TSsoustraitance'!$E442="OUI",'1C TSsoustraitance'!$AP442=0),0,(('1C TSsoustraitance'!$AG442)/'1C TSsoustraitance'!$AP442))</f>
        <v>0</v>
      </c>
      <c r="AD725" s="669">
        <f>IF(OR('1C TSsoustraitance'!$D442="",'1C TSsoustraitance'!$E442="OUI",'1C TSsoustraitance'!$AP442=0),0,(('1C TSsoustraitance'!$AH442)/'1C TSsoustraitance'!$AP442))</f>
        <v>0</v>
      </c>
      <c r="AE725" s="669">
        <f>IF(OR('1C TSsoustraitance'!$D442="",'1C TSsoustraitance'!$E442="OUI",'1C TSsoustraitance'!$AP442=0),0,(('1C TSsoustraitance'!$AI442)/'1C TSsoustraitance'!$AP442))</f>
        <v>0</v>
      </c>
      <c r="AF725" s="669">
        <f>IF(OR('1C TSsoustraitance'!$D442="",'1C TSsoustraitance'!$E442="OUI",'1C TSsoustraitance'!$AP442=0),0,(('1C TSsoustraitance'!$AJ442)/'1C TSsoustraitance'!$AP442))</f>
        <v>0</v>
      </c>
      <c r="AG725" s="669">
        <f>IF(OR('1C TSsoustraitance'!$D442="",'1C TSsoustraitance'!$E442="OUI",'1C TSsoustraitance'!$AP442=0),0,(('1C TSsoustraitance'!$AK442)/'1C TSsoustraitance'!$AP442))</f>
        <v>0</v>
      </c>
      <c r="AH725" s="669">
        <f>IF(OR('1C TSsoustraitance'!$D442="",'1C TSsoustraitance'!$E442="OUI",'1C TSsoustraitance'!$AP442=0),0,(('1C TSsoustraitance'!$AL442)/'1C TSsoustraitance'!$AP442))</f>
        <v>0</v>
      </c>
      <c r="AI725" s="669">
        <f>IF(OR('1C TSsoustraitance'!$D442="",'1C TSsoustraitance'!$E442="OUI",'1C TSsoustraitance'!$AP442=0),0,(('1C TSsoustraitance'!$AM442)/'1C TSsoustraitance'!$AP442))</f>
        <v>0</v>
      </c>
      <c r="AJ725" s="669">
        <f>IF(OR('1C TSsoustraitance'!$D442="",'1C TSsoustraitance'!$E442="OUI",'1C TSsoustraitance'!$AP442=0),0,(('1C TSsoustraitance'!$AN442)/'1C TSsoustraitance'!$AP442))</f>
        <v>0</v>
      </c>
      <c r="AK725" s="669">
        <f t="shared" si="156"/>
        <v>0</v>
      </c>
      <c r="AL725" s="668">
        <f t="shared" si="157"/>
        <v>0</v>
      </c>
      <c r="AM725" s="670">
        <f>IF(Tableau7[[#This Row],[N° pièce]]="",0,(Tableau7[[#This Row],[hors TVA]]+(Tableau7[[#This Row],[hors TVA]]*Tableau7[[#This Row],[Taux TVA]])-(Tableau7[[#This Row],[hors TVA]]*Tableau7[[#This Row],[Taux TVA]]*Tableau7[[#This Row],[Régime TVA: Récupération]]))*Tableau7[[#This Row],[Type 1]])</f>
        <v>0</v>
      </c>
      <c r="AN725" s="670">
        <f>IF(Tableau7[[#This Row],[N° pièce]]="",0,IF($K$2="pôle",((Tableau7[[#This Row],[hors TVA]]+(Tableau7[[#This Row],[hors TVA]]*Tableau7[[#This Row],[Taux TVA]])-(Tableau7[[#This Row],[hors TVA]]*Tableau7[[#This Row],[Taux TVA]]*Tableau7[[#This Row],[Régime TVA: Récupération]]))*Tableau7[[#This Row],[Type 2]]),0))</f>
        <v>0</v>
      </c>
      <c r="AO725" s="670">
        <f t="shared" si="159"/>
        <v>0</v>
      </c>
      <c r="AP725" s="255">
        <f t="shared" si="158"/>
        <v>0</v>
      </c>
      <c r="AQ725" s="506">
        <f t="shared" si="161"/>
        <v>0</v>
      </c>
      <c r="AR725" s="671"/>
      <c r="AS725" s="512"/>
      <c r="AT725" s="513" t="str">
        <f>IF(('1C TSsoustraitance'!AP442*FICHE!C$14&lt;J725),"Forfait limité à "&amp;FICHE!C$14&amp;"€/jour","")</f>
        <v/>
      </c>
      <c r="AU725" s="797"/>
      <c r="AV725" s="484"/>
      <c r="AW725" s="484"/>
      <c r="AX725" s="484"/>
      <c r="AY725" s="484"/>
      <c r="AZ725" s="484"/>
      <c r="BA725" s="4"/>
      <c r="BB725" s="4"/>
      <c r="BC725" s="4"/>
      <c r="BD725" s="4"/>
      <c r="BE725" s="4"/>
      <c r="BF725" s="4"/>
      <c r="BG725" s="4"/>
      <c r="BH725" s="4"/>
      <c r="BI725" s="4"/>
      <c r="BJ725" s="4"/>
      <c r="BK725" s="4"/>
      <c r="BL725" s="4"/>
      <c r="BM725" s="4"/>
      <c r="BN725" s="4"/>
      <c r="BO725" s="4"/>
      <c r="BP725" s="4"/>
      <c r="BQ725" s="4"/>
      <c r="BR725" s="4"/>
      <c r="BS725" s="4"/>
      <c r="BT725" s="4"/>
      <c r="BU725" s="4"/>
      <c r="BV725" s="4"/>
      <c r="BW725" s="4"/>
      <c r="BX725" s="4"/>
      <c r="BY725" s="4"/>
      <c r="BZ725" s="4"/>
      <c r="CA725" s="4"/>
      <c r="CB725" s="4"/>
      <c r="CC725" s="4"/>
      <c r="CD725" s="4"/>
      <c r="CE725" s="4"/>
      <c r="CF725" s="4"/>
      <c r="CG725" s="4"/>
      <c r="CH725" s="4"/>
      <c r="CI725" s="4"/>
      <c r="CJ725" s="4"/>
      <c r="CK725" s="4"/>
      <c r="CL725" s="4"/>
      <c r="CM725" s="4"/>
      <c r="CN725" s="4"/>
      <c r="CO725" s="4"/>
      <c r="CP725" s="4"/>
      <c r="CQ725" s="4"/>
      <c r="CR725" s="4"/>
      <c r="CS725" s="4"/>
      <c r="CT725" s="4"/>
      <c r="CU725" s="4"/>
      <c r="CV725" s="4"/>
      <c r="CW725" s="4"/>
      <c r="CX725" s="4"/>
      <c r="CY725" s="4"/>
      <c r="CZ725" s="4"/>
      <c r="DA725" s="4"/>
      <c r="DB725" s="4"/>
      <c r="DC725" s="4"/>
      <c r="DD725" s="4"/>
      <c r="DE725" s="4"/>
      <c r="DF725" s="4"/>
      <c r="DG725" s="4"/>
      <c r="DH725" s="4"/>
      <c r="DI725" s="4"/>
      <c r="DJ725" s="4"/>
      <c r="DK725" s="4"/>
      <c r="DL725" s="4"/>
      <c r="DM725" s="4"/>
      <c r="DN725" s="4"/>
      <c r="DO725" s="4"/>
      <c r="DP725" s="4"/>
      <c r="DQ725" s="4"/>
      <c r="DR725" s="4"/>
      <c r="DS725" s="4"/>
      <c r="DT725" s="4"/>
      <c r="DU725" s="4"/>
      <c r="DV725" s="4"/>
      <c r="DW725" s="4"/>
      <c r="DX725" s="4"/>
      <c r="DY725" s="4"/>
      <c r="DZ725" s="4"/>
      <c r="EA725" s="4"/>
      <c r="EB725" s="4"/>
      <c r="EC725" s="4"/>
      <c r="ED725" s="4"/>
      <c r="EE725" s="4"/>
      <c r="EF725" s="4"/>
      <c r="EG725" s="4"/>
      <c r="EH725" s="4"/>
      <c r="EI725" s="4"/>
      <c r="EJ725" s="4"/>
      <c r="EK725" s="4"/>
      <c r="EL725" s="4"/>
      <c r="EM725" s="4"/>
      <c r="EN725" s="4"/>
      <c r="EO725" s="4"/>
      <c r="EP725" s="4"/>
      <c r="EQ725" s="4"/>
      <c r="ER725" s="4"/>
      <c r="ES725" s="4"/>
      <c r="ET725" s="4"/>
      <c r="EU725" s="4"/>
      <c r="EV725" s="4"/>
      <c r="EW725" s="4"/>
      <c r="EX725" s="4"/>
      <c r="EY725" s="4"/>
      <c r="EZ725" s="4"/>
      <c r="FA725" s="4"/>
      <c r="FB725" s="4"/>
      <c r="FC725" s="4"/>
      <c r="FD725" s="4"/>
      <c r="FE725" s="4"/>
      <c r="FF725" s="4"/>
      <c r="FG725" s="4"/>
      <c r="FH725" s="4"/>
      <c r="FI725" s="4"/>
      <c r="FJ725" s="4"/>
      <c r="FK725" s="4"/>
      <c r="FL725" s="4"/>
      <c r="FM725" s="4"/>
      <c r="FN725" s="4"/>
      <c r="FO725" s="4"/>
      <c r="FP725" s="4"/>
      <c r="FQ725" s="4"/>
      <c r="FR725" s="4"/>
      <c r="FS725" s="4"/>
      <c r="FT725" s="4"/>
      <c r="FU725" s="4"/>
      <c r="FV725" s="4"/>
      <c r="FW725" s="4"/>
      <c r="FX725" s="4"/>
      <c r="FY725" s="4"/>
      <c r="FZ725" s="4"/>
      <c r="GA725" s="4"/>
      <c r="GB725" s="4"/>
      <c r="GC725" s="4"/>
      <c r="GD725" s="4"/>
      <c r="GE725" s="4"/>
      <c r="GF725" s="4"/>
      <c r="GG725" s="4"/>
      <c r="GH725" s="4"/>
      <c r="GI725" s="4"/>
      <c r="GJ725" s="4"/>
      <c r="GK725" s="4"/>
      <c r="GL725" s="4"/>
      <c r="GM725" s="4"/>
      <c r="GN725" s="4"/>
      <c r="GO725" s="4"/>
      <c r="GP725" s="4"/>
      <c r="GQ725" s="4"/>
      <c r="GR725" s="4"/>
      <c r="GS725" s="4"/>
      <c r="GT725" s="4"/>
      <c r="GU725" s="4"/>
      <c r="GV725" s="4"/>
      <c r="GW725" s="4"/>
      <c r="GX725" s="4"/>
      <c r="GY725" s="4"/>
      <c r="GZ725" s="4"/>
      <c r="HA725" s="4"/>
      <c r="HB725" s="4"/>
      <c r="HC725" s="4"/>
    </row>
    <row r="726" spans="1:211" s="380" customFormat="1" ht="13.9" customHeight="1">
      <c r="A726" s="828" t="str">
        <f>IF('1C TSsoustraitance'!$A443&lt;&gt;0,'1C TSsoustraitance'!$A443,"")</f>
        <v/>
      </c>
      <c r="B726" s="530"/>
      <c r="C726" s="513" t="str">
        <f>IF('1C TSsoustraitance'!$A443&lt;&gt;0,'1C TSsoustraitance'!$B443,"")</f>
        <v/>
      </c>
      <c r="D726" s="513" t="str">
        <f>IF('1C TSsoustraitance'!$A443&lt;&gt;0,'1C TSsoustraitance'!$C443,"")</f>
        <v/>
      </c>
      <c r="E726" s="684"/>
      <c r="F726" s="685"/>
      <c r="G726" s="666">
        <f>'1C TSsoustraitance'!$D443</f>
        <v>0</v>
      </c>
      <c r="H726" s="533">
        <v>0.21</v>
      </c>
      <c r="I726" s="533">
        <v>1</v>
      </c>
      <c r="J726" s="534"/>
      <c r="K726" s="667">
        <f t="shared" si="155"/>
        <v>0</v>
      </c>
      <c r="L726" s="668">
        <f>IF(OR('1C TSsoustraitance'!$D443="",'1C TSsoustraitance'!$AP443=0),0,IF(AND('1C TSsoustraitance'!$D443&lt;&gt;"",$K$2="Pôle",'1C TSsoustraitance'!$E443="OUI"),(('1C TSsoustraitance'!$F443+'1C TSsoustraitance'!$G443+'1C TSsoustraitance'!$H443+'1C TSsoustraitance'!$I443+'1C TSsoustraitance'!$M443)/'1C TSsoustraitance'!$R443),IF(AND('1C TSsoustraitance'!$D443&lt;&gt;"",$K$2="Pôle",'1C TSsoustraitance'!$E443="NON"),(('1C TSsoustraitance'!$F443+'1C TSsoustraitance'!$G443+'1C TSsoustraitance'!$H443+'1C TSsoustraitance'!$I443+'1C TSsoustraitance'!$M443)/'1C TSsoustraitance'!$AP443),IF(AND('1C TSsoustraitance'!$D443&lt;&gt;"",$K$2&lt;&gt;"Pôle",'1C TSsoustraitance'!$E443="OUI"),(('1C TSsoustraitance'!$F443+'1C TSsoustraitance'!$G443+'1C TSsoustraitance'!$H443+'1C TSsoustraitance'!$I443+'1C TSsoustraitance'!$J443+'1C TSsoustraitance'!$K443+'1C TSsoustraitance'!$L443+'1C TSsoustraitance'!$M443+'1C TSsoustraitance'!$N443+'1C TSsoustraitance'!$O443+'1C TSsoustraitance'!$P443+'1C TSsoustraitance'!$Q443)/'1C TSsoustraitance'!$R443),IF(AND('1C TSsoustraitance'!$D443&lt;&gt;"",$K$2&lt;&gt;"Pôle",'1C TSsoustraitance'!$E443="NON"),(('1C TSsoustraitance'!$F443+'1C TSsoustraitance'!$G443+'1C TSsoustraitance'!$H443+'1C TSsoustraitance'!$I443+'1C TSsoustraitance'!$J443+'1C TSsoustraitance'!$K443+'1C TSsoustraitance'!$L443+'1C TSsoustraitance'!$M443+'1C TSsoustraitance'!$N443+'1C TSsoustraitance'!$O443+'1C TSsoustraitance'!$P443+'1C TSsoustraitance'!$Q443))/'1C TSsoustraitance'!$AP443)))))</f>
        <v>0</v>
      </c>
      <c r="M726" s="668">
        <f>IF(OR('1C TSsoustraitance'!$D443="",'1C TSsoustraitance'!AP$13=0),0,IF(AND('1C TSsoustraitance'!$D443&lt;&gt;"",$K$2="Pôle",'1C TSsoustraitance'!$E443="OUI"),(('1C TSsoustraitance'!$J443+'1C TSsoustraitance'!$K443+'1C TSsoustraitance'!$L443)/'1C TSsoustraitance'!$R443),IF(AND('1C TSsoustraitance'!$D443&lt;&gt;"",$K$2="Pôle",'1C TSsoustraitance'!$E443="NON"),(('1C TSsoustraitance'!$J443+'1C TSsoustraitance'!$K443+'1C TSsoustraitance'!$L443)/'1C TSsoustraitance'!$AP443),IF(AND('1C TSsoustraitance'!$D443&lt;&gt;"",$K$2&lt;&gt;"Pôle"),0))))</f>
        <v>0</v>
      </c>
      <c r="N726" s="668">
        <f t="shared" si="162"/>
        <v>0</v>
      </c>
      <c r="O726" s="669">
        <f>IF(OR('1C TSsoustraitance'!$D443="",'1C TSsoustraitance'!$E443="OUI",'1C TSsoustraitance'!$AP443=0),0,(('1C TSsoustraitance'!$S443)/'1C TSsoustraitance'!$AP443))</f>
        <v>0</v>
      </c>
      <c r="P726" s="669">
        <f>IF(OR('1C TSsoustraitance'!$D443="",'1C TSsoustraitance'!$E443="OUI",'1C TSsoustraitance'!$AP443=0),0,(('1C TSsoustraitance'!$T443)/'1C TSsoustraitance'!$AP443))</f>
        <v>0</v>
      </c>
      <c r="Q726" s="669">
        <f>IF(OR('1C TSsoustraitance'!$D443="",'1C TSsoustraitance'!$E443="OUI",'1C TSsoustraitance'!$AP443=0),0,(('1C TSsoustraitance'!$U443)/'1C TSsoustraitance'!$AP443))</f>
        <v>0</v>
      </c>
      <c r="R726" s="669">
        <f>IF(OR('1C TSsoustraitance'!$D443="",'1C TSsoustraitance'!$E443="OUI",'1C TSsoustraitance'!$AP443=0),0,(('1C TSsoustraitance'!$V443)/'1C TSsoustraitance'!$AP443))</f>
        <v>0</v>
      </c>
      <c r="S726" s="669">
        <f>IF(OR('1C TSsoustraitance'!$D443="",'1C TSsoustraitance'!$E443="OUI",'1C TSsoustraitance'!$AP443=0),0,(('1C TSsoustraitance'!$W443)/'1C TSsoustraitance'!$AP443))</f>
        <v>0</v>
      </c>
      <c r="T726" s="669">
        <f>IF(OR('1C TSsoustraitance'!$D443="",'1C TSsoustraitance'!$E443="OUI",'1C TSsoustraitance'!$AP443=0),0,(('1C TSsoustraitance'!$X443)/'1C TSsoustraitance'!$AP443))</f>
        <v>0</v>
      </c>
      <c r="U726" s="669">
        <f>IF(OR('1C TSsoustraitance'!$D443="",'1C TSsoustraitance'!$E443="OUI",'1C TSsoustraitance'!$AP443=0),0,(('1C TSsoustraitance'!$Y443)/'1C TSsoustraitance'!$AP443))</f>
        <v>0</v>
      </c>
      <c r="V726" s="669">
        <f>IF(OR('1C TSsoustraitance'!$D443="",'1C TSsoustraitance'!$E443="OUI",'1C TSsoustraitance'!$AP443=0),0,(('1C TSsoustraitance'!$Z443)/'1C TSsoustraitance'!$AP443))</f>
        <v>0</v>
      </c>
      <c r="W726" s="669">
        <f>IF(OR('1C TSsoustraitance'!$D443="",'1C TSsoustraitance'!$E443="OUI",'1C TSsoustraitance'!$AP443=0),0,(('1C TSsoustraitance'!$AA443)/'1C TSsoustraitance'!$AP443))</f>
        <v>0</v>
      </c>
      <c r="X726" s="669">
        <f>IF(OR('1C TSsoustraitance'!$D443="",'1C TSsoustraitance'!$E443="OUI",'1C TSsoustraitance'!$AP443=0),0,(('1C TSsoustraitance'!$AB443)/'1C TSsoustraitance'!$AP443))</f>
        <v>0</v>
      </c>
      <c r="Y726" s="669">
        <f>IF(OR('1C TSsoustraitance'!$D443="",'1C TSsoustraitance'!$E443="OUI",'1C TSsoustraitance'!$AP443=0),0,(('1C TSsoustraitance'!$AC443)/'1C TSsoustraitance'!$AP443))</f>
        <v>0</v>
      </c>
      <c r="Z726" s="669">
        <f>IF(OR('1C TSsoustraitance'!$D443="",'1C TSsoustraitance'!$E443="OUI",'1C TSsoustraitance'!$AP443=0),0,(('1C TSsoustraitance'!$AD443)/'1C TSsoustraitance'!$AP443))</f>
        <v>0</v>
      </c>
      <c r="AA726" s="669">
        <f>IF(OR('1C TSsoustraitance'!$D443="",'1C TSsoustraitance'!$E443="OUI",'1C TSsoustraitance'!$AP443=0),0,(('1C TSsoustraitance'!$AE443)/'1C TSsoustraitance'!$AP443))</f>
        <v>0</v>
      </c>
      <c r="AB726" s="669">
        <f>IF(OR('1C TSsoustraitance'!$D443="",'1C TSsoustraitance'!$E443="OUI",'1C TSsoustraitance'!$AP443=0),0,(('1C TSsoustraitance'!$AF443)/'1C TSsoustraitance'!$AP443))</f>
        <v>0</v>
      </c>
      <c r="AC726" s="669">
        <f>IF(OR('1C TSsoustraitance'!$D443="",'1C TSsoustraitance'!$E443="OUI",'1C TSsoustraitance'!$AP443=0),0,(('1C TSsoustraitance'!$AG443)/'1C TSsoustraitance'!$AP443))</f>
        <v>0</v>
      </c>
      <c r="AD726" s="669">
        <f>IF(OR('1C TSsoustraitance'!$D443="",'1C TSsoustraitance'!$E443="OUI",'1C TSsoustraitance'!$AP443=0),0,(('1C TSsoustraitance'!$AH443)/'1C TSsoustraitance'!$AP443))</f>
        <v>0</v>
      </c>
      <c r="AE726" s="669">
        <f>IF(OR('1C TSsoustraitance'!$D443="",'1C TSsoustraitance'!$E443="OUI",'1C TSsoustraitance'!$AP443=0),0,(('1C TSsoustraitance'!$AI443)/'1C TSsoustraitance'!$AP443))</f>
        <v>0</v>
      </c>
      <c r="AF726" s="669">
        <f>IF(OR('1C TSsoustraitance'!$D443="",'1C TSsoustraitance'!$E443="OUI",'1C TSsoustraitance'!$AP443=0),0,(('1C TSsoustraitance'!$AJ443)/'1C TSsoustraitance'!$AP443))</f>
        <v>0</v>
      </c>
      <c r="AG726" s="669">
        <f>IF(OR('1C TSsoustraitance'!$D443="",'1C TSsoustraitance'!$E443="OUI",'1C TSsoustraitance'!$AP443=0),0,(('1C TSsoustraitance'!$AK443)/'1C TSsoustraitance'!$AP443))</f>
        <v>0</v>
      </c>
      <c r="AH726" s="669">
        <f>IF(OR('1C TSsoustraitance'!$D443="",'1C TSsoustraitance'!$E443="OUI",'1C TSsoustraitance'!$AP443=0),0,(('1C TSsoustraitance'!$AL443)/'1C TSsoustraitance'!$AP443))</f>
        <v>0</v>
      </c>
      <c r="AI726" s="669">
        <f>IF(OR('1C TSsoustraitance'!$D443="",'1C TSsoustraitance'!$E443="OUI",'1C TSsoustraitance'!$AP443=0),0,(('1C TSsoustraitance'!$AM443)/'1C TSsoustraitance'!$AP443))</f>
        <v>0</v>
      </c>
      <c r="AJ726" s="669">
        <f>IF(OR('1C TSsoustraitance'!$D443="",'1C TSsoustraitance'!$E443="OUI",'1C TSsoustraitance'!$AP443=0),0,(('1C TSsoustraitance'!$AN443)/'1C TSsoustraitance'!$AP443))</f>
        <v>0</v>
      </c>
      <c r="AK726" s="669">
        <f t="shared" si="156"/>
        <v>0</v>
      </c>
      <c r="AL726" s="668">
        <f t="shared" si="157"/>
        <v>0</v>
      </c>
      <c r="AM726" s="670">
        <f>IF(Tableau7[[#This Row],[N° pièce]]="",0,(Tableau7[[#This Row],[hors TVA]]+(Tableau7[[#This Row],[hors TVA]]*Tableau7[[#This Row],[Taux TVA]])-(Tableau7[[#This Row],[hors TVA]]*Tableau7[[#This Row],[Taux TVA]]*Tableau7[[#This Row],[Régime TVA: Récupération]]))*Tableau7[[#This Row],[Type 1]])</f>
        <v>0</v>
      </c>
      <c r="AN726" s="670">
        <f>IF(Tableau7[[#This Row],[N° pièce]]="",0,IF($K$2="pôle",((Tableau7[[#This Row],[hors TVA]]+(Tableau7[[#This Row],[hors TVA]]*Tableau7[[#This Row],[Taux TVA]])-(Tableau7[[#This Row],[hors TVA]]*Tableau7[[#This Row],[Taux TVA]]*Tableau7[[#This Row],[Régime TVA: Récupération]]))*Tableau7[[#This Row],[Type 2]]),0))</f>
        <v>0</v>
      </c>
      <c r="AO726" s="670">
        <f t="shared" si="159"/>
        <v>0</v>
      </c>
      <c r="AP726" s="255">
        <f t="shared" si="158"/>
        <v>0</v>
      </c>
      <c r="AQ726" s="506">
        <f t="shared" si="161"/>
        <v>0</v>
      </c>
      <c r="AR726" s="671"/>
      <c r="AS726" s="512"/>
      <c r="AT726" s="513" t="str">
        <f>IF(('1C TSsoustraitance'!AP443*FICHE!C$14&lt;J726),"Forfait limité à "&amp;FICHE!C$14&amp;"€/jour","")</f>
        <v/>
      </c>
      <c r="AU726" s="797"/>
      <c r="AV726" s="484"/>
      <c r="AW726" s="484"/>
      <c r="AX726" s="484"/>
      <c r="AY726" s="484"/>
      <c r="AZ726" s="484"/>
      <c r="BA726" s="4"/>
      <c r="BB726" s="4"/>
      <c r="BC726" s="4"/>
      <c r="BD726" s="4"/>
      <c r="BE726" s="4"/>
      <c r="BF726" s="4"/>
      <c r="BG726" s="4"/>
      <c r="BH726" s="4"/>
      <c r="BI726" s="4"/>
      <c r="BJ726" s="4"/>
      <c r="BK726" s="4"/>
      <c r="BL726" s="4"/>
      <c r="BM726" s="4"/>
      <c r="BN726" s="4"/>
      <c r="BO726" s="4"/>
      <c r="BP726" s="4"/>
      <c r="BQ726" s="4"/>
      <c r="BR726" s="4"/>
      <c r="BS726" s="4"/>
      <c r="BT726" s="4"/>
      <c r="BU726" s="4"/>
      <c r="BV726" s="4"/>
      <c r="BW726" s="4"/>
      <c r="BX726" s="4"/>
      <c r="BY726" s="4"/>
      <c r="BZ726" s="4"/>
      <c r="CA726" s="4"/>
      <c r="CB726" s="4"/>
      <c r="CC726" s="4"/>
      <c r="CD726" s="4"/>
      <c r="CE726" s="4"/>
      <c r="CF726" s="4"/>
      <c r="CG726" s="4"/>
      <c r="CH726" s="4"/>
      <c r="CI726" s="4"/>
      <c r="CJ726" s="4"/>
      <c r="CK726" s="4"/>
      <c r="CL726" s="4"/>
      <c r="CM726" s="4"/>
      <c r="CN726" s="4"/>
      <c r="CO726" s="4"/>
      <c r="CP726" s="4"/>
      <c r="CQ726" s="4"/>
      <c r="CR726" s="4"/>
      <c r="CS726" s="4"/>
      <c r="CT726" s="4"/>
      <c r="CU726" s="4"/>
      <c r="CV726" s="4"/>
      <c r="CW726" s="4"/>
      <c r="CX726" s="4"/>
      <c r="CY726" s="4"/>
      <c r="CZ726" s="4"/>
      <c r="DA726" s="4"/>
      <c r="DB726" s="4"/>
      <c r="DC726" s="4"/>
      <c r="DD726" s="4"/>
      <c r="DE726" s="4"/>
      <c r="DF726" s="4"/>
      <c r="DG726" s="4"/>
      <c r="DH726" s="4"/>
      <c r="DI726" s="4"/>
      <c r="DJ726" s="4"/>
      <c r="DK726" s="4"/>
      <c r="DL726" s="4"/>
      <c r="DM726" s="4"/>
      <c r="DN726" s="4"/>
      <c r="DO726" s="4"/>
      <c r="DP726" s="4"/>
      <c r="DQ726" s="4"/>
      <c r="DR726" s="4"/>
      <c r="DS726" s="4"/>
      <c r="DT726" s="4"/>
      <c r="DU726" s="4"/>
      <c r="DV726" s="4"/>
      <c r="DW726" s="4"/>
      <c r="DX726" s="4"/>
      <c r="DY726" s="4"/>
      <c r="DZ726" s="4"/>
      <c r="EA726" s="4"/>
      <c r="EB726" s="4"/>
      <c r="EC726" s="4"/>
      <c r="ED726" s="4"/>
      <c r="EE726" s="4"/>
      <c r="EF726" s="4"/>
      <c r="EG726" s="4"/>
      <c r="EH726" s="4"/>
      <c r="EI726" s="4"/>
      <c r="EJ726" s="4"/>
      <c r="EK726" s="4"/>
      <c r="EL726" s="4"/>
      <c r="EM726" s="4"/>
      <c r="EN726" s="4"/>
      <c r="EO726" s="4"/>
      <c r="EP726" s="4"/>
      <c r="EQ726" s="4"/>
      <c r="ER726" s="4"/>
      <c r="ES726" s="4"/>
      <c r="ET726" s="4"/>
      <c r="EU726" s="4"/>
      <c r="EV726" s="4"/>
      <c r="EW726" s="4"/>
      <c r="EX726" s="4"/>
      <c r="EY726" s="4"/>
      <c r="EZ726" s="4"/>
      <c r="FA726" s="4"/>
      <c r="FB726" s="4"/>
      <c r="FC726" s="4"/>
      <c r="FD726" s="4"/>
      <c r="FE726" s="4"/>
      <c r="FF726" s="4"/>
      <c r="FG726" s="4"/>
      <c r="FH726" s="4"/>
      <c r="FI726" s="4"/>
      <c r="FJ726" s="4"/>
      <c r="FK726" s="4"/>
      <c r="FL726" s="4"/>
      <c r="FM726" s="4"/>
      <c r="FN726" s="4"/>
      <c r="FO726" s="4"/>
      <c r="FP726" s="4"/>
      <c r="FQ726" s="4"/>
      <c r="FR726" s="4"/>
      <c r="FS726" s="4"/>
      <c r="FT726" s="4"/>
      <c r="FU726" s="4"/>
      <c r="FV726" s="4"/>
      <c r="FW726" s="4"/>
      <c r="FX726" s="4"/>
      <c r="FY726" s="4"/>
      <c r="FZ726" s="4"/>
      <c r="GA726" s="4"/>
      <c r="GB726" s="4"/>
      <c r="GC726" s="4"/>
      <c r="GD726" s="4"/>
      <c r="GE726" s="4"/>
      <c r="GF726" s="4"/>
      <c r="GG726" s="4"/>
      <c r="GH726" s="4"/>
      <c r="GI726" s="4"/>
      <c r="GJ726" s="4"/>
      <c r="GK726" s="4"/>
      <c r="GL726" s="4"/>
      <c r="GM726" s="4"/>
      <c r="GN726" s="4"/>
      <c r="GO726" s="4"/>
      <c r="GP726" s="4"/>
      <c r="GQ726" s="4"/>
      <c r="GR726" s="4"/>
      <c r="GS726" s="4"/>
      <c r="GT726" s="4"/>
      <c r="GU726" s="4"/>
      <c r="GV726" s="4"/>
      <c r="GW726" s="4"/>
      <c r="GX726" s="4"/>
      <c r="GY726" s="4"/>
      <c r="GZ726" s="4"/>
      <c r="HA726" s="4"/>
      <c r="HB726" s="4"/>
      <c r="HC726" s="4"/>
    </row>
    <row r="727" spans="1:211" s="381" customFormat="1" ht="13.9" customHeight="1">
      <c r="A727" s="828" t="str">
        <f>IF('1C TSsoustraitance'!$A444&lt;&gt;0,'1C TSsoustraitance'!$A444,"")</f>
        <v/>
      </c>
      <c r="B727" s="530"/>
      <c r="C727" s="513" t="str">
        <f>IF('1C TSsoustraitance'!$A444&lt;&gt;0,'1C TSsoustraitance'!$B444,"")</f>
        <v/>
      </c>
      <c r="D727" s="513" t="str">
        <f>IF('1C TSsoustraitance'!$A444&lt;&gt;0,'1C TSsoustraitance'!$C444,"")</f>
        <v/>
      </c>
      <c r="E727" s="684"/>
      <c r="F727" s="685"/>
      <c r="G727" s="666">
        <f>'1C TSsoustraitance'!$D444</f>
        <v>0</v>
      </c>
      <c r="H727" s="533">
        <v>0.21</v>
      </c>
      <c r="I727" s="533">
        <v>1</v>
      </c>
      <c r="J727" s="534"/>
      <c r="K727" s="667">
        <f t="shared" si="155"/>
        <v>0</v>
      </c>
      <c r="L727" s="668">
        <f>IF(OR('1C TSsoustraitance'!$D444="",'1C TSsoustraitance'!$AP444=0),0,IF(AND('1C TSsoustraitance'!$D444&lt;&gt;"",$K$2="Pôle",'1C TSsoustraitance'!$E444="OUI"),(('1C TSsoustraitance'!$F444+'1C TSsoustraitance'!$G444+'1C TSsoustraitance'!$H444+'1C TSsoustraitance'!$I444+'1C TSsoustraitance'!$M444)/'1C TSsoustraitance'!$R444),IF(AND('1C TSsoustraitance'!$D444&lt;&gt;"",$K$2="Pôle",'1C TSsoustraitance'!$E444="NON"),(('1C TSsoustraitance'!$F444+'1C TSsoustraitance'!$G444+'1C TSsoustraitance'!$H444+'1C TSsoustraitance'!$I444+'1C TSsoustraitance'!$M444)/'1C TSsoustraitance'!$AP444),IF(AND('1C TSsoustraitance'!$D444&lt;&gt;"",$K$2&lt;&gt;"Pôle",'1C TSsoustraitance'!$E444="OUI"),(('1C TSsoustraitance'!$F444+'1C TSsoustraitance'!$G444+'1C TSsoustraitance'!$H444+'1C TSsoustraitance'!$I444+'1C TSsoustraitance'!$J444+'1C TSsoustraitance'!$K444+'1C TSsoustraitance'!$L444+'1C TSsoustraitance'!$M444+'1C TSsoustraitance'!$N444+'1C TSsoustraitance'!$O444+'1C TSsoustraitance'!$P444+'1C TSsoustraitance'!$Q444)/'1C TSsoustraitance'!$R444),IF(AND('1C TSsoustraitance'!$D444&lt;&gt;"",$K$2&lt;&gt;"Pôle",'1C TSsoustraitance'!$E444="NON"),(('1C TSsoustraitance'!$F444+'1C TSsoustraitance'!$G444+'1C TSsoustraitance'!$H444+'1C TSsoustraitance'!$I444+'1C TSsoustraitance'!$J444+'1C TSsoustraitance'!$K444+'1C TSsoustraitance'!$L444+'1C TSsoustraitance'!$M444+'1C TSsoustraitance'!$N444+'1C TSsoustraitance'!$O444+'1C TSsoustraitance'!$P444+'1C TSsoustraitance'!$Q444))/'1C TSsoustraitance'!$AP444)))))</f>
        <v>0</v>
      </c>
      <c r="M727" s="668">
        <f>IF(OR('1C TSsoustraitance'!$D444="",'1C TSsoustraitance'!AP$13=0),0,IF(AND('1C TSsoustraitance'!$D444&lt;&gt;"",$K$2="Pôle",'1C TSsoustraitance'!$E444="OUI"),(('1C TSsoustraitance'!$J444+'1C TSsoustraitance'!$K444+'1C TSsoustraitance'!$L444)/'1C TSsoustraitance'!$R444),IF(AND('1C TSsoustraitance'!$D444&lt;&gt;"",$K$2="Pôle",'1C TSsoustraitance'!$E444="NON"),(('1C TSsoustraitance'!$J444+'1C TSsoustraitance'!$K444+'1C TSsoustraitance'!$L444)/'1C TSsoustraitance'!$AP444),IF(AND('1C TSsoustraitance'!$D444&lt;&gt;"",$K$2&lt;&gt;"Pôle"),0))))</f>
        <v>0</v>
      </c>
      <c r="N727" s="668">
        <f t="shared" si="162"/>
        <v>0</v>
      </c>
      <c r="O727" s="669">
        <f>IF(OR('1C TSsoustraitance'!$D444="",'1C TSsoustraitance'!$E444="OUI",'1C TSsoustraitance'!$AP444=0),0,(('1C TSsoustraitance'!$S444)/'1C TSsoustraitance'!$AP444))</f>
        <v>0</v>
      </c>
      <c r="P727" s="669">
        <f>IF(OR('1C TSsoustraitance'!$D444="",'1C TSsoustraitance'!$E444="OUI",'1C TSsoustraitance'!$AP444=0),0,(('1C TSsoustraitance'!$T444)/'1C TSsoustraitance'!$AP444))</f>
        <v>0</v>
      </c>
      <c r="Q727" s="669">
        <f>IF(OR('1C TSsoustraitance'!$D444="",'1C TSsoustraitance'!$E444="OUI",'1C TSsoustraitance'!$AP444=0),0,(('1C TSsoustraitance'!$U444)/'1C TSsoustraitance'!$AP444))</f>
        <v>0</v>
      </c>
      <c r="R727" s="669">
        <f>IF(OR('1C TSsoustraitance'!$D444="",'1C TSsoustraitance'!$E444="OUI",'1C TSsoustraitance'!$AP444=0),0,(('1C TSsoustraitance'!$V444)/'1C TSsoustraitance'!$AP444))</f>
        <v>0</v>
      </c>
      <c r="S727" s="669">
        <f>IF(OR('1C TSsoustraitance'!$D444="",'1C TSsoustraitance'!$E444="OUI",'1C TSsoustraitance'!$AP444=0),0,(('1C TSsoustraitance'!$W444)/'1C TSsoustraitance'!$AP444))</f>
        <v>0</v>
      </c>
      <c r="T727" s="669">
        <f>IF(OR('1C TSsoustraitance'!$D444="",'1C TSsoustraitance'!$E444="OUI",'1C TSsoustraitance'!$AP444=0),0,(('1C TSsoustraitance'!$X444)/'1C TSsoustraitance'!$AP444))</f>
        <v>0</v>
      </c>
      <c r="U727" s="669">
        <f>IF(OR('1C TSsoustraitance'!$D444="",'1C TSsoustraitance'!$E444="OUI",'1C TSsoustraitance'!$AP444=0),0,(('1C TSsoustraitance'!$Y444)/'1C TSsoustraitance'!$AP444))</f>
        <v>0</v>
      </c>
      <c r="V727" s="669">
        <f>IF(OR('1C TSsoustraitance'!$D444="",'1C TSsoustraitance'!$E444="OUI",'1C TSsoustraitance'!$AP444=0),0,(('1C TSsoustraitance'!$Z444)/'1C TSsoustraitance'!$AP444))</f>
        <v>0</v>
      </c>
      <c r="W727" s="669">
        <f>IF(OR('1C TSsoustraitance'!$D444="",'1C TSsoustraitance'!$E444="OUI",'1C TSsoustraitance'!$AP444=0),0,(('1C TSsoustraitance'!$AA444)/'1C TSsoustraitance'!$AP444))</f>
        <v>0</v>
      </c>
      <c r="X727" s="669">
        <f>IF(OR('1C TSsoustraitance'!$D444="",'1C TSsoustraitance'!$E444="OUI",'1C TSsoustraitance'!$AP444=0),0,(('1C TSsoustraitance'!$AB444)/'1C TSsoustraitance'!$AP444))</f>
        <v>0</v>
      </c>
      <c r="Y727" s="669">
        <f>IF(OR('1C TSsoustraitance'!$D444="",'1C TSsoustraitance'!$E444="OUI",'1C TSsoustraitance'!$AP444=0),0,(('1C TSsoustraitance'!$AC444)/'1C TSsoustraitance'!$AP444))</f>
        <v>0</v>
      </c>
      <c r="Z727" s="669">
        <f>IF(OR('1C TSsoustraitance'!$D444="",'1C TSsoustraitance'!$E444="OUI",'1C TSsoustraitance'!$AP444=0),0,(('1C TSsoustraitance'!$AD444)/'1C TSsoustraitance'!$AP444))</f>
        <v>0</v>
      </c>
      <c r="AA727" s="669">
        <f>IF(OR('1C TSsoustraitance'!$D444="",'1C TSsoustraitance'!$E444="OUI",'1C TSsoustraitance'!$AP444=0),0,(('1C TSsoustraitance'!$AE444)/'1C TSsoustraitance'!$AP444))</f>
        <v>0</v>
      </c>
      <c r="AB727" s="669">
        <f>IF(OR('1C TSsoustraitance'!$D444="",'1C TSsoustraitance'!$E444="OUI",'1C TSsoustraitance'!$AP444=0),0,(('1C TSsoustraitance'!$AF444)/'1C TSsoustraitance'!$AP444))</f>
        <v>0</v>
      </c>
      <c r="AC727" s="669">
        <f>IF(OR('1C TSsoustraitance'!$D444="",'1C TSsoustraitance'!$E444="OUI",'1C TSsoustraitance'!$AP444=0),0,(('1C TSsoustraitance'!$AG444)/'1C TSsoustraitance'!$AP444))</f>
        <v>0</v>
      </c>
      <c r="AD727" s="669">
        <f>IF(OR('1C TSsoustraitance'!$D444="",'1C TSsoustraitance'!$E444="OUI",'1C TSsoustraitance'!$AP444=0),0,(('1C TSsoustraitance'!$AH444)/'1C TSsoustraitance'!$AP444))</f>
        <v>0</v>
      </c>
      <c r="AE727" s="669">
        <f>IF(OR('1C TSsoustraitance'!$D444="",'1C TSsoustraitance'!$E444="OUI",'1C TSsoustraitance'!$AP444=0),0,(('1C TSsoustraitance'!$AI444)/'1C TSsoustraitance'!$AP444))</f>
        <v>0</v>
      </c>
      <c r="AF727" s="669">
        <f>IF(OR('1C TSsoustraitance'!$D444="",'1C TSsoustraitance'!$E444="OUI",'1C TSsoustraitance'!$AP444=0),0,(('1C TSsoustraitance'!$AJ444)/'1C TSsoustraitance'!$AP444))</f>
        <v>0</v>
      </c>
      <c r="AG727" s="669">
        <f>IF(OR('1C TSsoustraitance'!$D444="",'1C TSsoustraitance'!$E444="OUI",'1C TSsoustraitance'!$AP444=0),0,(('1C TSsoustraitance'!$AK444)/'1C TSsoustraitance'!$AP444))</f>
        <v>0</v>
      </c>
      <c r="AH727" s="669">
        <f>IF(OR('1C TSsoustraitance'!$D444="",'1C TSsoustraitance'!$E444="OUI",'1C TSsoustraitance'!$AP444=0),0,(('1C TSsoustraitance'!$AL444)/'1C TSsoustraitance'!$AP444))</f>
        <v>0</v>
      </c>
      <c r="AI727" s="669">
        <f>IF(OR('1C TSsoustraitance'!$D444="",'1C TSsoustraitance'!$E444="OUI",'1C TSsoustraitance'!$AP444=0),0,(('1C TSsoustraitance'!$AM444)/'1C TSsoustraitance'!$AP444))</f>
        <v>0</v>
      </c>
      <c r="AJ727" s="669">
        <f>IF(OR('1C TSsoustraitance'!$D444="",'1C TSsoustraitance'!$E444="OUI",'1C TSsoustraitance'!$AP444=0),0,(('1C TSsoustraitance'!$AN444)/'1C TSsoustraitance'!$AP444))</f>
        <v>0</v>
      </c>
      <c r="AK727" s="669">
        <f t="shared" si="156"/>
        <v>0</v>
      </c>
      <c r="AL727" s="668">
        <f t="shared" si="157"/>
        <v>0</v>
      </c>
      <c r="AM727" s="670">
        <f>IF(Tableau7[[#This Row],[N° pièce]]="",0,(Tableau7[[#This Row],[hors TVA]]+(Tableau7[[#This Row],[hors TVA]]*Tableau7[[#This Row],[Taux TVA]])-(Tableau7[[#This Row],[hors TVA]]*Tableau7[[#This Row],[Taux TVA]]*Tableau7[[#This Row],[Régime TVA: Récupération]]))*Tableau7[[#This Row],[Type 1]])</f>
        <v>0</v>
      </c>
      <c r="AN727" s="670">
        <f>IF(Tableau7[[#This Row],[N° pièce]]="",0,IF($K$2="pôle",((Tableau7[[#This Row],[hors TVA]]+(Tableau7[[#This Row],[hors TVA]]*Tableau7[[#This Row],[Taux TVA]])-(Tableau7[[#This Row],[hors TVA]]*Tableau7[[#This Row],[Taux TVA]]*Tableau7[[#This Row],[Régime TVA: Récupération]]))*Tableau7[[#This Row],[Type 2]]),0))</f>
        <v>0</v>
      </c>
      <c r="AO727" s="670">
        <f t="shared" si="159"/>
        <v>0</v>
      </c>
      <c r="AP727" s="255">
        <f t="shared" si="158"/>
        <v>0</v>
      </c>
      <c r="AQ727" s="506">
        <f t="shared" si="161"/>
        <v>0</v>
      </c>
      <c r="AR727" s="671"/>
      <c r="AS727" s="512"/>
      <c r="AT727" s="513" t="str">
        <f>IF(('1C TSsoustraitance'!AP444*FICHE!C$14&lt;J727),"Forfait limité à "&amp;FICHE!C$14&amp;"€/jour","")</f>
        <v/>
      </c>
      <c r="AU727" s="797"/>
      <c r="AV727" s="484"/>
      <c r="AW727" s="484"/>
      <c r="AX727" s="484"/>
      <c r="AY727" s="484"/>
      <c r="AZ727" s="484"/>
      <c r="BA727" s="4"/>
      <c r="BB727" s="4"/>
      <c r="BC727" s="4"/>
      <c r="BD727" s="4"/>
      <c r="BE727" s="4"/>
      <c r="BF727" s="4"/>
      <c r="BG727" s="4"/>
      <c r="BH727" s="4"/>
      <c r="BI727" s="4"/>
      <c r="BJ727" s="4"/>
      <c r="BK727" s="4"/>
      <c r="BL727" s="4"/>
      <c r="BM727" s="4"/>
      <c r="BN727" s="4"/>
      <c r="BO727" s="4"/>
      <c r="BP727" s="4"/>
      <c r="BQ727" s="4"/>
      <c r="BR727" s="4"/>
      <c r="BS727" s="4"/>
      <c r="BT727" s="4"/>
      <c r="BU727" s="4"/>
      <c r="BV727" s="4"/>
      <c r="BW727" s="4"/>
      <c r="BX727" s="4"/>
      <c r="BY727" s="4"/>
      <c r="BZ727" s="4"/>
      <c r="CA727" s="4"/>
      <c r="CB727" s="4"/>
      <c r="CC727" s="4"/>
      <c r="CD727" s="4"/>
      <c r="CE727" s="4"/>
      <c r="CF727" s="4"/>
      <c r="CG727" s="4"/>
      <c r="CH727" s="4"/>
      <c r="CI727" s="4"/>
      <c r="CJ727" s="4"/>
      <c r="CK727" s="4"/>
      <c r="CL727" s="4"/>
      <c r="CM727" s="4"/>
      <c r="CN727" s="4"/>
      <c r="CO727" s="4"/>
      <c r="CP727" s="4"/>
      <c r="CQ727" s="4"/>
      <c r="CR727" s="4"/>
      <c r="CS727" s="4"/>
      <c r="CT727" s="4"/>
      <c r="CU727" s="4"/>
      <c r="CV727" s="4"/>
      <c r="CW727" s="4"/>
      <c r="CX727" s="4"/>
      <c r="CY727" s="4"/>
      <c r="CZ727" s="4"/>
      <c r="DA727" s="4"/>
      <c r="DB727" s="4"/>
      <c r="DC727" s="4"/>
      <c r="DD727" s="4"/>
      <c r="DE727" s="4"/>
      <c r="DF727" s="4"/>
      <c r="DG727" s="4"/>
      <c r="DH727" s="4"/>
      <c r="DI727" s="4"/>
      <c r="DJ727" s="4"/>
      <c r="DK727" s="4"/>
      <c r="DL727" s="4"/>
      <c r="DM727" s="4"/>
      <c r="DN727" s="4"/>
      <c r="DO727" s="4"/>
      <c r="DP727" s="4"/>
      <c r="DQ727" s="4"/>
      <c r="DR727" s="4"/>
      <c r="DS727" s="4"/>
      <c r="DT727" s="4"/>
      <c r="DU727" s="4"/>
      <c r="DV727" s="4"/>
      <c r="DW727" s="4"/>
      <c r="DX727" s="4"/>
      <c r="DY727" s="4"/>
      <c r="DZ727" s="4"/>
      <c r="EA727" s="4"/>
      <c r="EB727" s="4"/>
      <c r="EC727" s="4"/>
      <c r="ED727" s="4"/>
      <c r="EE727" s="4"/>
      <c r="EF727" s="4"/>
      <c r="EG727" s="4"/>
      <c r="EH727" s="4"/>
      <c r="EI727" s="4"/>
      <c r="EJ727" s="4"/>
      <c r="EK727" s="4"/>
      <c r="EL727" s="4"/>
      <c r="EM727" s="4"/>
      <c r="EN727" s="4"/>
      <c r="EO727" s="4"/>
      <c r="EP727" s="4"/>
      <c r="EQ727" s="4"/>
      <c r="ER727" s="4"/>
      <c r="ES727" s="4"/>
      <c r="ET727" s="4"/>
      <c r="EU727" s="4"/>
      <c r="EV727" s="4"/>
      <c r="EW727" s="4"/>
      <c r="EX727" s="4"/>
      <c r="EY727" s="4"/>
      <c r="EZ727" s="4"/>
      <c r="FA727" s="4"/>
      <c r="FB727" s="4"/>
      <c r="FC727" s="4"/>
      <c r="FD727" s="4"/>
      <c r="FE727" s="4"/>
      <c r="FF727" s="4"/>
      <c r="FG727" s="4"/>
      <c r="FH727" s="4"/>
      <c r="FI727" s="4"/>
      <c r="FJ727" s="4"/>
      <c r="FK727" s="4"/>
      <c r="FL727" s="4"/>
      <c r="FM727" s="4"/>
      <c r="FN727" s="4"/>
      <c r="FO727" s="4"/>
      <c r="FP727" s="4"/>
      <c r="FQ727" s="4"/>
      <c r="FR727" s="4"/>
      <c r="FS727" s="4"/>
      <c r="FT727" s="4"/>
      <c r="FU727" s="4"/>
      <c r="FV727" s="4"/>
      <c r="FW727" s="4"/>
      <c r="FX727" s="4"/>
      <c r="FY727" s="4"/>
      <c r="FZ727" s="4"/>
      <c r="GA727" s="4"/>
      <c r="GB727" s="4"/>
      <c r="GC727" s="4"/>
      <c r="GD727" s="4"/>
      <c r="GE727" s="4"/>
      <c r="GF727" s="4"/>
      <c r="GG727" s="4"/>
      <c r="GH727" s="4"/>
      <c r="GI727" s="4"/>
      <c r="GJ727" s="4"/>
      <c r="GK727" s="4"/>
      <c r="GL727" s="4"/>
      <c r="GM727" s="4"/>
      <c r="GN727" s="4"/>
      <c r="GO727" s="4"/>
      <c r="GP727" s="4"/>
      <c r="GQ727" s="4"/>
      <c r="GR727" s="4"/>
      <c r="GS727" s="4"/>
      <c r="GT727" s="4"/>
      <c r="GU727" s="4"/>
      <c r="GV727" s="4"/>
      <c r="GW727" s="4"/>
      <c r="GX727" s="4"/>
      <c r="GY727" s="4"/>
      <c r="GZ727" s="4"/>
      <c r="HA727" s="4"/>
      <c r="HB727" s="4"/>
      <c r="HC727" s="4"/>
    </row>
    <row r="728" spans="1:211" s="379" customFormat="1" ht="13.9" customHeight="1">
      <c r="A728" s="828" t="str">
        <f>IF('1C TSsoustraitance'!$A445&lt;&gt;0,'1C TSsoustraitance'!$A445,"")</f>
        <v/>
      </c>
      <c r="B728" s="530"/>
      <c r="C728" s="513" t="str">
        <f>IF('1C TSsoustraitance'!$A445&lt;&gt;0,'1C TSsoustraitance'!$B445,"")</f>
        <v/>
      </c>
      <c r="D728" s="513" t="str">
        <f>IF('1C TSsoustraitance'!$A445&lt;&gt;0,'1C TSsoustraitance'!$C445,"")</f>
        <v/>
      </c>
      <c r="E728" s="684"/>
      <c r="F728" s="685"/>
      <c r="G728" s="666">
        <f>'1C TSsoustraitance'!$D445</f>
        <v>0</v>
      </c>
      <c r="H728" s="533">
        <v>0.21</v>
      </c>
      <c r="I728" s="533">
        <v>1</v>
      </c>
      <c r="J728" s="534"/>
      <c r="K728" s="667">
        <f t="shared" si="155"/>
        <v>0</v>
      </c>
      <c r="L728" s="668">
        <f>IF(OR('1C TSsoustraitance'!$D445="",'1C TSsoustraitance'!$AP445=0),0,IF(AND('1C TSsoustraitance'!$D445&lt;&gt;"",$K$2="Pôle",'1C TSsoustraitance'!$E445="OUI"),(('1C TSsoustraitance'!$F445+'1C TSsoustraitance'!$G445+'1C TSsoustraitance'!$H445+'1C TSsoustraitance'!$I445+'1C TSsoustraitance'!$M445)/'1C TSsoustraitance'!$R445),IF(AND('1C TSsoustraitance'!$D445&lt;&gt;"",$K$2="Pôle",'1C TSsoustraitance'!$E445="NON"),(('1C TSsoustraitance'!$F445+'1C TSsoustraitance'!$G445+'1C TSsoustraitance'!$H445+'1C TSsoustraitance'!$I445+'1C TSsoustraitance'!$M445)/'1C TSsoustraitance'!$AP445),IF(AND('1C TSsoustraitance'!$D445&lt;&gt;"",$K$2&lt;&gt;"Pôle",'1C TSsoustraitance'!$E445="OUI"),(('1C TSsoustraitance'!$F445+'1C TSsoustraitance'!$G445+'1C TSsoustraitance'!$H445+'1C TSsoustraitance'!$I445+'1C TSsoustraitance'!$J445+'1C TSsoustraitance'!$K445+'1C TSsoustraitance'!$L445+'1C TSsoustraitance'!$M445+'1C TSsoustraitance'!$N445+'1C TSsoustraitance'!$O445+'1C TSsoustraitance'!$P445+'1C TSsoustraitance'!$Q445)/'1C TSsoustraitance'!$R445),IF(AND('1C TSsoustraitance'!$D445&lt;&gt;"",$K$2&lt;&gt;"Pôle",'1C TSsoustraitance'!$E445="NON"),(('1C TSsoustraitance'!$F445+'1C TSsoustraitance'!$G445+'1C TSsoustraitance'!$H445+'1C TSsoustraitance'!$I445+'1C TSsoustraitance'!$J445+'1C TSsoustraitance'!$K445+'1C TSsoustraitance'!$L445+'1C TSsoustraitance'!$M445+'1C TSsoustraitance'!$N445+'1C TSsoustraitance'!$O445+'1C TSsoustraitance'!$P445+'1C TSsoustraitance'!$Q445))/'1C TSsoustraitance'!$AP445)))))</f>
        <v>0</v>
      </c>
      <c r="M728" s="668">
        <f>IF(OR('1C TSsoustraitance'!$D445="",'1C TSsoustraitance'!AP$13=0),0,IF(AND('1C TSsoustraitance'!$D445&lt;&gt;"",$K$2="Pôle",'1C TSsoustraitance'!$E445="OUI"),(('1C TSsoustraitance'!$J445+'1C TSsoustraitance'!$K445+'1C TSsoustraitance'!$L445)/'1C TSsoustraitance'!$R445),IF(AND('1C TSsoustraitance'!$D445&lt;&gt;"",$K$2="Pôle",'1C TSsoustraitance'!$E445="NON"),(('1C TSsoustraitance'!$J445+'1C TSsoustraitance'!$K445+'1C TSsoustraitance'!$L445)/'1C TSsoustraitance'!$AP445),IF(AND('1C TSsoustraitance'!$D445&lt;&gt;"",$K$2&lt;&gt;"Pôle"),0))))</f>
        <v>0</v>
      </c>
      <c r="N728" s="668">
        <f t="shared" si="162"/>
        <v>0</v>
      </c>
      <c r="O728" s="669">
        <f>IF(OR('1C TSsoustraitance'!$D445="",'1C TSsoustraitance'!$E445="OUI",'1C TSsoustraitance'!$AP445=0),0,(('1C TSsoustraitance'!$S445)/'1C TSsoustraitance'!$AP445))</f>
        <v>0</v>
      </c>
      <c r="P728" s="669">
        <f>IF(OR('1C TSsoustraitance'!$D445="",'1C TSsoustraitance'!$E445="OUI",'1C TSsoustraitance'!$AP445=0),0,(('1C TSsoustraitance'!$T445)/'1C TSsoustraitance'!$AP445))</f>
        <v>0</v>
      </c>
      <c r="Q728" s="669">
        <f>IF(OR('1C TSsoustraitance'!$D445="",'1C TSsoustraitance'!$E445="OUI",'1C TSsoustraitance'!$AP445=0),0,(('1C TSsoustraitance'!$U445)/'1C TSsoustraitance'!$AP445))</f>
        <v>0</v>
      </c>
      <c r="R728" s="669">
        <f>IF(OR('1C TSsoustraitance'!$D445="",'1C TSsoustraitance'!$E445="OUI",'1C TSsoustraitance'!$AP445=0),0,(('1C TSsoustraitance'!$V445)/'1C TSsoustraitance'!$AP445))</f>
        <v>0</v>
      </c>
      <c r="S728" s="669">
        <f>IF(OR('1C TSsoustraitance'!$D445="",'1C TSsoustraitance'!$E445="OUI",'1C TSsoustraitance'!$AP445=0),0,(('1C TSsoustraitance'!$W445)/'1C TSsoustraitance'!$AP445))</f>
        <v>0</v>
      </c>
      <c r="T728" s="669">
        <f>IF(OR('1C TSsoustraitance'!$D445="",'1C TSsoustraitance'!$E445="OUI",'1C TSsoustraitance'!$AP445=0),0,(('1C TSsoustraitance'!$X445)/'1C TSsoustraitance'!$AP445))</f>
        <v>0</v>
      </c>
      <c r="U728" s="669">
        <f>IF(OR('1C TSsoustraitance'!$D445="",'1C TSsoustraitance'!$E445="OUI",'1C TSsoustraitance'!$AP445=0),0,(('1C TSsoustraitance'!$Y445)/'1C TSsoustraitance'!$AP445))</f>
        <v>0</v>
      </c>
      <c r="V728" s="669">
        <f>IF(OR('1C TSsoustraitance'!$D445="",'1C TSsoustraitance'!$E445="OUI",'1C TSsoustraitance'!$AP445=0),0,(('1C TSsoustraitance'!$Z445)/'1C TSsoustraitance'!$AP445))</f>
        <v>0</v>
      </c>
      <c r="W728" s="669">
        <f>IF(OR('1C TSsoustraitance'!$D445="",'1C TSsoustraitance'!$E445="OUI",'1C TSsoustraitance'!$AP445=0),0,(('1C TSsoustraitance'!$AA445)/'1C TSsoustraitance'!$AP445))</f>
        <v>0</v>
      </c>
      <c r="X728" s="669">
        <f>IF(OR('1C TSsoustraitance'!$D445="",'1C TSsoustraitance'!$E445="OUI",'1C TSsoustraitance'!$AP445=0),0,(('1C TSsoustraitance'!$AB445)/'1C TSsoustraitance'!$AP445))</f>
        <v>0</v>
      </c>
      <c r="Y728" s="669">
        <f>IF(OR('1C TSsoustraitance'!$D445="",'1C TSsoustraitance'!$E445="OUI",'1C TSsoustraitance'!$AP445=0),0,(('1C TSsoustraitance'!$AC445)/'1C TSsoustraitance'!$AP445))</f>
        <v>0</v>
      </c>
      <c r="Z728" s="669">
        <f>IF(OR('1C TSsoustraitance'!$D445="",'1C TSsoustraitance'!$E445="OUI",'1C TSsoustraitance'!$AP445=0),0,(('1C TSsoustraitance'!$AD445)/'1C TSsoustraitance'!$AP445))</f>
        <v>0</v>
      </c>
      <c r="AA728" s="669">
        <f>IF(OR('1C TSsoustraitance'!$D445="",'1C TSsoustraitance'!$E445="OUI",'1C TSsoustraitance'!$AP445=0),0,(('1C TSsoustraitance'!$AE445)/'1C TSsoustraitance'!$AP445))</f>
        <v>0</v>
      </c>
      <c r="AB728" s="669">
        <f>IF(OR('1C TSsoustraitance'!$D445="",'1C TSsoustraitance'!$E445="OUI",'1C TSsoustraitance'!$AP445=0),0,(('1C TSsoustraitance'!$AF445)/'1C TSsoustraitance'!$AP445))</f>
        <v>0</v>
      </c>
      <c r="AC728" s="669">
        <f>IF(OR('1C TSsoustraitance'!$D445="",'1C TSsoustraitance'!$E445="OUI",'1C TSsoustraitance'!$AP445=0),0,(('1C TSsoustraitance'!$AG445)/'1C TSsoustraitance'!$AP445))</f>
        <v>0</v>
      </c>
      <c r="AD728" s="669">
        <f>IF(OR('1C TSsoustraitance'!$D445="",'1C TSsoustraitance'!$E445="OUI",'1C TSsoustraitance'!$AP445=0),0,(('1C TSsoustraitance'!$AH445)/'1C TSsoustraitance'!$AP445))</f>
        <v>0</v>
      </c>
      <c r="AE728" s="669">
        <f>IF(OR('1C TSsoustraitance'!$D445="",'1C TSsoustraitance'!$E445="OUI",'1C TSsoustraitance'!$AP445=0),0,(('1C TSsoustraitance'!$AI445)/'1C TSsoustraitance'!$AP445))</f>
        <v>0</v>
      </c>
      <c r="AF728" s="669">
        <f>IF(OR('1C TSsoustraitance'!$D445="",'1C TSsoustraitance'!$E445="OUI",'1C TSsoustraitance'!$AP445=0),0,(('1C TSsoustraitance'!$AJ445)/'1C TSsoustraitance'!$AP445))</f>
        <v>0</v>
      </c>
      <c r="AG728" s="669">
        <f>IF(OR('1C TSsoustraitance'!$D445="",'1C TSsoustraitance'!$E445="OUI",'1C TSsoustraitance'!$AP445=0),0,(('1C TSsoustraitance'!$AK445)/'1C TSsoustraitance'!$AP445))</f>
        <v>0</v>
      </c>
      <c r="AH728" s="669">
        <f>IF(OR('1C TSsoustraitance'!$D445="",'1C TSsoustraitance'!$E445="OUI",'1C TSsoustraitance'!$AP445=0),0,(('1C TSsoustraitance'!$AL445)/'1C TSsoustraitance'!$AP445))</f>
        <v>0</v>
      </c>
      <c r="AI728" s="669">
        <f>IF(OR('1C TSsoustraitance'!$D445="",'1C TSsoustraitance'!$E445="OUI",'1C TSsoustraitance'!$AP445=0),0,(('1C TSsoustraitance'!$AM445)/'1C TSsoustraitance'!$AP445))</f>
        <v>0</v>
      </c>
      <c r="AJ728" s="669">
        <f>IF(OR('1C TSsoustraitance'!$D445="",'1C TSsoustraitance'!$E445="OUI",'1C TSsoustraitance'!$AP445=0),0,(('1C TSsoustraitance'!$AN445)/'1C TSsoustraitance'!$AP445))</f>
        <v>0</v>
      </c>
      <c r="AK728" s="669">
        <f t="shared" si="156"/>
        <v>0</v>
      </c>
      <c r="AL728" s="668">
        <f t="shared" si="157"/>
        <v>0</v>
      </c>
      <c r="AM728" s="670">
        <f>IF(Tableau7[[#This Row],[N° pièce]]="",0,(Tableau7[[#This Row],[hors TVA]]+(Tableau7[[#This Row],[hors TVA]]*Tableau7[[#This Row],[Taux TVA]])-(Tableau7[[#This Row],[hors TVA]]*Tableau7[[#This Row],[Taux TVA]]*Tableau7[[#This Row],[Régime TVA: Récupération]]))*Tableau7[[#This Row],[Type 1]])</f>
        <v>0</v>
      </c>
      <c r="AN728" s="670">
        <f>IF(Tableau7[[#This Row],[N° pièce]]="",0,IF($K$2="pôle",((Tableau7[[#This Row],[hors TVA]]+(Tableau7[[#This Row],[hors TVA]]*Tableau7[[#This Row],[Taux TVA]])-(Tableau7[[#This Row],[hors TVA]]*Tableau7[[#This Row],[Taux TVA]]*Tableau7[[#This Row],[Régime TVA: Récupération]]))*Tableau7[[#This Row],[Type 2]]),0))</f>
        <v>0</v>
      </c>
      <c r="AO728" s="670">
        <f t="shared" si="159"/>
        <v>0</v>
      </c>
      <c r="AP728" s="255">
        <f t="shared" si="158"/>
        <v>0</v>
      </c>
      <c r="AQ728" s="506">
        <f>IF(M728=0,0,AN728-AS728)</f>
        <v>0</v>
      </c>
      <c r="AR728" s="671"/>
      <c r="AS728" s="512"/>
      <c r="AT728" s="513" t="str">
        <f>IF(('1C TSsoustraitance'!AP445*FICHE!C$14&lt;J728),"Forfait limité à "&amp;FICHE!C$14&amp;"€/jour","")</f>
        <v/>
      </c>
      <c r="AU728" s="797"/>
      <c r="AV728" s="484"/>
      <c r="AW728" s="484"/>
      <c r="AX728" s="484"/>
      <c r="AY728" s="484"/>
      <c r="AZ728" s="484"/>
      <c r="BA728" s="4"/>
      <c r="BB728" s="4"/>
      <c r="BC728" s="4"/>
      <c r="BD728" s="4"/>
      <c r="BE728" s="4"/>
      <c r="BF728" s="4"/>
      <c r="BG728" s="4"/>
      <c r="BH728" s="4"/>
      <c r="BI728" s="4"/>
      <c r="BJ728" s="4"/>
      <c r="BK728" s="4"/>
      <c r="BL728" s="4"/>
      <c r="BM728" s="4"/>
      <c r="BN728" s="4"/>
      <c r="BO728" s="4"/>
      <c r="BP728" s="4"/>
      <c r="BQ728" s="4"/>
      <c r="BR728" s="4"/>
      <c r="BS728" s="4"/>
      <c r="BT728" s="4"/>
      <c r="BU728" s="4"/>
      <c r="BV728" s="4"/>
      <c r="BW728" s="4"/>
      <c r="BX728" s="4"/>
      <c r="BY728" s="4"/>
      <c r="BZ728" s="4"/>
      <c r="CA728" s="4"/>
      <c r="CB728" s="4"/>
      <c r="CC728" s="4"/>
      <c r="CD728" s="4"/>
      <c r="CE728" s="4"/>
      <c r="CF728" s="4"/>
      <c r="CG728" s="4"/>
      <c r="CH728" s="4"/>
      <c r="CI728" s="4"/>
      <c r="CJ728" s="4"/>
      <c r="CK728" s="4"/>
      <c r="CL728" s="4"/>
      <c r="CM728" s="4"/>
      <c r="CN728" s="4"/>
      <c r="CO728" s="4"/>
      <c r="CP728" s="4"/>
      <c r="CQ728" s="4"/>
      <c r="CR728" s="4"/>
      <c r="CS728" s="4"/>
      <c r="CT728" s="4"/>
      <c r="CU728" s="4"/>
      <c r="CV728" s="4"/>
      <c r="CW728" s="4"/>
      <c r="CX728" s="4"/>
      <c r="CY728" s="4"/>
      <c r="CZ728" s="4"/>
      <c r="DA728" s="4"/>
      <c r="DB728" s="4"/>
      <c r="DC728" s="4"/>
      <c r="DD728" s="4"/>
      <c r="DE728" s="4"/>
      <c r="DF728" s="4"/>
      <c r="DG728" s="4"/>
      <c r="DH728" s="4"/>
      <c r="DI728" s="4"/>
      <c r="DJ728" s="4"/>
      <c r="DK728" s="4"/>
      <c r="DL728" s="4"/>
      <c r="DM728" s="4"/>
      <c r="DN728" s="4"/>
      <c r="DO728" s="4"/>
      <c r="DP728" s="4"/>
      <c r="DQ728" s="4"/>
      <c r="DR728" s="4"/>
      <c r="DS728" s="4"/>
      <c r="DT728" s="4"/>
      <c r="DU728" s="4"/>
      <c r="DV728" s="4"/>
      <c r="DW728" s="4"/>
      <c r="DX728" s="4"/>
      <c r="DY728" s="4"/>
      <c r="DZ728" s="4"/>
      <c r="EA728" s="4"/>
      <c r="EB728" s="4"/>
      <c r="EC728" s="4"/>
      <c r="ED728" s="4"/>
      <c r="EE728" s="4"/>
      <c r="EF728" s="4"/>
      <c r="EG728" s="4"/>
      <c r="EH728" s="4"/>
      <c r="EI728" s="4"/>
      <c r="EJ728" s="4"/>
      <c r="EK728" s="4"/>
      <c r="EL728" s="4"/>
      <c r="EM728" s="4"/>
      <c r="EN728" s="4"/>
      <c r="EO728" s="4"/>
      <c r="EP728" s="4"/>
      <c r="EQ728" s="4"/>
      <c r="ER728" s="4"/>
      <c r="ES728" s="4"/>
      <c r="ET728" s="4"/>
      <c r="EU728" s="4"/>
      <c r="EV728" s="4"/>
      <c r="EW728" s="4"/>
      <c r="EX728" s="4"/>
      <c r="EY728" s="4"/>
      <c r="EZ728" s="4"/>
      <c r="FA728" s="4"/>
      <c r="FB728" s="4"/>
      <c r="FC728" s="4"/>
      <c r="FD728" s="4"/>
      <c r="FE728" s="4"/>
      <c r="FF728" s="4"/>
      <c r="FG728" s="4"/>
      <c r="FH728" s="4"/>
      <c r="FI728" s="4"/>
      <c r="FJ728" s="4"/>
      <c r="FK728" s="4"/>
      <c r="FL728" s="4"/>
      <c r="FM728" s="4"/>
      <c r="FN728" s="4"/>
      <c r="FO728" s="4"/>
      <c r="FP728" s="4"/>
      <c r="FQ728" s="4"/>
      <c r="FR728" s="4"/>
      <c r="FS728" s="4"/>
      <c r="FT728" s="4"/>
      <c r="FU728" s="4"/>
      <c r="FV728" s="4"/>
      <c r="FW728" s="4"/>
      <c r="FX728" s="4"/>
      <c r="FY728" s="4"/>
      <c r="FZ728" s="4"/>
      <c r="GA728" s="4"/>
      <c r="GB728" s="4"/>
      <c r="GC728" s="4"/>
      <c r="GD728" s="4"/>
      <c r="GE728" s="4"/>
      <c r="GF728" s="4"/>
      <c r="GG728" s="4"/>
      <c r="GH728" s="4"/>
      <c r="GI728" s="4"/>
      <c r="GJ728" s="4"/>
      <c r="GK728" s="4"/>
      <c r="GL728" s="4"/>
      <c r="GM728" s="4"/>
      <c r="GN728" s="4"/>
      <c r="GO728" s="4"/>
      <c r="GP728" s="4"/>
      <c r="GQ728" s="4"/>
      <c r="GR728" s="4"/>
      <c r="GS728" s="4"/>
      <c r="GT728" s="4"/>
      <c r="GU728" s="4"/>
      <c r="GV728" s="4"/>
      <c r="GW728" s="4"/>
      <c r="GX728" s="4"/>
      <c r="GY728" s="4"/>
      <c r="GZ728" s="4"/>
      <c r="HA728" s="4"/>
      <c r="HB728" s="4"/>
      <c r="HC728" s="4"/>
    </row>
    <row r="729" spans="1:211" s="380" customFormat="1" ht="13.9" customHeight="1">
      <c r="A729" s="828" t="str">
        <f>IF('1C TSsoustraitance'!$A446&lt;&gt;0,'1C TSsoustraitance'!$A446,"")</f>
        <v/>
      </c>
      <c r="B729" s="530"/>
      <c r="C729" s="513" t="str">
        <f>IF('1C TSsoustraitance'!$A446&lt;&gt;0,'1C TSsoustraitance'!$B446,"")</f>
        <v/>
      </c>
      <c r="D729" s="513" t="str">
        <f>IF('1C TSsoustraitance'!$A446&lt;&gt;0,'1C TSsoustraitance'!$C446,"")</f>
        <v/>
      </c>
      <c r="E729" s="684"/>
      <c r="F729" s="685"/>
      <c r="G729" s="666">
        <f>'1C TSsoustraitance'!$D446</f>
        <v>0</v>
      </c>
      <c r="H729" s="533">
        <v>0.21</v>
      </c>
      <c r="I729" s="533">
        <v>1</v>
      </c>
      <c r="J729" s="534"/>
      <c r="K729" s="667">
        <f t="shared" si="155"/>
        <v>0</v>
      </c>
      <c r="L729" s="668">
        <f>IF(OR('1C TSsoustraitance'!$D446="",'1C TSsoustraitance'!$AP446=0),0,IF(AND('1C TSsoustraitance'!$D446&lt;&gt;"",$K$2="Pôle",'1C TSsoustraitance'!$E446="OUI"),(('1C TSsoustraitance'!$F446+'1C TSsoustraitance'!$G446+'1C TSsoustraitance'!$H446+'1C TSsoustraitance'!$I446+'1C TSsoustraitance'!$M446)/'1C TSsoustraitance'!$R446),IF(AND('1C TSsoustraitance'!$D446&lt;&gt;"",$K$2="Pôle",'1C TSsoustraitance'!$E446="NON"),(('1C TSsoustraitance'!$F446+'1C TSsoustraitance'!$G446+'1C TSsoustraitance'!$H446+'1C TSsoustraitance'!$I446+'1C TSsoustraitance'!$M446)/'1C TSsoustraitance'!$AP446),IF(AND('1C TSsoustraitance'!$D446&lt;&gt;"",$K$2&lt;&gt;"Pôle",'1C TSsoustraitance'!$E446="OUI"),(('1C TSsoustraitance'!$F446+'1C TSsoustraitance'!$G446+'1C TSsoustraitance'!$H446+'1C TSsoustraitance'!$I446+'1C TSsoustraitance'!$J446+'1C TSsoustraitance'!$K446+'1C TSsoustraitance'!$L446+'1C TSsoustraitance'!$M446+'1C TSsoustraitance'!$N446+'1C TSsoustraitance'!$O446+'1C TSsoustraitance'!$P446+'1C TSsoustraitance'!$Q446)/'1C TSsoustraitance'!$R446),IF(AND('1C TSsoustraitance'!$D446&lt;&gt;"",$K$2&lt;&gt;"Pôle",'1C TSsoustraitance'!$E446="NON"),(('1C TSsoustraitance'!$F446+'1C TSsoustraitance'!$G446+'1C TSsoustraitance'!$H446+'1C TSsoustraitance'!$I446+'1C TSsoustraitance'!$J446+'1C TSsoustraitance'!$K446+'1C TSsoustraitance'!$L446+'1C TSsoustraitance'!$M446+'1C TSsoustraitance'!$N446+'1C TSsoustraitance'!$O446+'1C TSsoustraitance'!$P446+'1C TSsoustraitance'!$Q446))/'1C TSsoustraitance'!$AP446)))))</f>
        <v>0</v>
      </c>
      <c r="M729" s="668">
        <f>IF(OR('1C TSsoustraitance'!$D446="",'1C TSsoustraitance'!AP$13=0),0,IF(AND('1C TSsoustraitance'!$D446&lt;&gt;"",$K$2="Pôle",'1C TSsoustraitance'!$E446="OUI"),(('1C TSsoustraitance'!$J446+'1C TSsoustraitance'!$K446+'1C TSsoustraitance'!$L446)/'1C TSsoustraitance'!$R446),IF(AND('1C TSsoustraitance'!$D446&lt;&gt;"",$K$2="Pôle",'1C TSsoustraitance'!$E446="NON"),(('1C TSsoustraitance'!$J446+'1C TSsoustraitance'!$K446+'1C TSsoustraitance'!$L446)/'1C TSsoustraitance'!$AP446),IF(AND('1C TSsoustraitance'!$D446&lt;&gt;"",$K$2&lt;&gt;"Pôle"),0))))</f>
        <v>0</v>
      </c>
      <c r="N729" s="668">
        <f t="shared" si="162"/>
        <v>0</v>
      </c>
      <c r="O729" s="669">
        <f>IF(OR('1C TSsoustraitance'!$D446="",'1C TSsoustraitance'!$E446="OUI",'1C TSsoustraitance'!$AP446=0),0,(('1C TSsoustraitance'!$S446)/'1C TSsoustraitance'!$AP446))</f>
        <v>0</v>
      </c>
      <c r="P729" s="669">
        <f>IF(OR('1C TSsoustraitance'!$D446="",'1C TSsoustraitance'!$E446="OUI",'1C TSsoustraitance'!$AP446=0),0,(('1C TSsoustraitance'!$T446)/'1C TSsoustraitance'!$AP446))</f>
        <v>0</v>
      </c>
      <c r="Q729" s="669">
        <f>IF(OR('1C TSsoustraitance'!$D446="",'1C TSsoustraitance'!$E446="OUI",'1C TSsoustraitance'!$AP446=0),0,(('1C TSsoustraitance'!$U446)/'1C TSsoustraitance'!$AP446))</f>
        <v>0</v>
      </c>
      <c r="R729" s="669">
        <f>IF(OR('1C TSsoustraitance'!$D446="",'1C TSsoustraitance'!$E446="OUI",'1C TSsoustraitance'!$AP446=0),0,(('1C TSsoustraitance'!$V446)/'1C TSsoustraitance'!$AP446))</f>
        <v>0</v>
      </c>
      <c r="S729" s="669">
        <f>IF(OR('1C TSsoustraitance'!$D446="",'1C TSsoustraitance'!$E446="OUI",'1C TSsoustraitance'!$AP446=0),0,(('1C TSsoustraitance'!$W446)/'1C TSsoustraitance'!$AP446))</f>
        <v>0</v>
      </c>
      <c r="T729" s="669">
        <f>IF(OR('1C TSsoustraitance'!$D446="",'1C TSsoustraitance'!$E446="OUI",'1C TSsoustraitance'!$AP446=0),0,(('1C TSsoustraitance'!$X446)/'1C TSsoustraitance'!$AP446))</f>
        <v>0</v>
      </c>
      <c r="U729" s="669">
        <f>IF(OR('1C TSsoustraitance'!$D446="",'1C TSsoustraitance'!$E446="OUI",'1C TSsoustraitance'!$AP446=0),0,(('1C TSsoustraitance'!$Y446)/'1C TSsoustraitance'!$AP446))</f>
        <v>0</v>
      </c>
      <c r="V729" s="669">
        <f>IF(OR('1C TSsoustraitance'!$D446="",'1C TSsoustraitance'!$E446="OUI",'1C TSsoustraitance'!$AP446=0),0,(('1C TSsoustraitance'!$Z446)/'1C TSsoustraitance'!$AP446))</f>
        <v>0</v>
      </c>
      <c r="W729" s="669">
        <f>IF(OR('1C TSsoustraitance'!$D446="",'1C TSsoustraitance'!$E446="OUI",'1C TSsoustraitance'!$AP446=0),0,(('1C TSsoustraitance'!$AA446)/'1C TSsoustraitance'!$AP446))</f>
        <v>0</v>
      </c>
      <c r="X729" s="669">
        <f>IF(OR('1C TSsoustraitance'!$D446="",'1C TSsoustraitance'!$E446="OUI",'1C TSsoustraitance'!$AP446=0),0,(('1C TSsoustraitance'!$AB446)/'1C TSsoustraitance'!$AP446))</f>
        <v>0</v>
      </c>
      <c r="Y729" s="669">
        <f>IF(OR('1C TSsoustraitance'!$D446="",'1C TSsoustraitance'!$E446="OUI",'1C TSsoustraitance'!$AP446=0),0,(('1C TSsoustraitance'!$AC446)/'1C TSsoustraitance'!$AP446))</f>
        <v>0</v>
      </c>
      <c r="Z729" s="669">
        <f>IF(OR('1C TSsoustraitance'!$D446="",'1C TSsoustraitance'!$E446="OUI",'1C TSsoustraitance'!$AP446=0),0,(('1C TSsoustraitance'!$AD446)/'1C TSsoustraitance'!$AP446))</f>
        <v>0</v>
      </c>
      <c r="AA729" s="669">
        <f>IF(OR('1C TSsoustraitance'!$D446="",'1C TSsoustraitance'!$E446="OUI",'1C TSsoustraitance'!$AP446=0),0,(('1C TSsoustraitance'!$AE446)/'1C TSsoustraitance'!$AP446))</f>
        <v>0</v>
      </c>
      <c r="AB729" s="669">
        <f>IF(OR('1C TSsoustraitance'!$D446="",'1C TSsoustraitance'!$E446="OUI",'1C TSsoustraitance'!$AP446=0),0,(('1C TSsoustraitance'!$AF446)/'1C TSsoustraitance'!$AP446))</f>
        <v>0</v>
      </c>
      <c r="AC729" s="669">
        <f>IF(OR('1C TSsoustraitance'!$D446="",'1C TSsoustraitance'!$E446="OUI",'1C TSsoustraitance'!$AP446=0),0,(('1C TSsoustraitance'!$AG446)/'1C TSsoustraitance'!$AP446))</f>
        <v>0</v>
      </c>
      <c r="AD729" s="669">
        <f>IF(OR('1C TSsoustraitance'!$D446="",'1C TSsoustraitance'!$E446="OUI",'1C TSsoustraitance'!$AP446=0),0,(('1C TSsoustraitance'!$AH446)/'1C TSsoustraitance'!$AP446))</f>
        <v>0</v>
      </c>
      <c r="AE729" s="669">
        <f>IF(OR('1C TSsoustraitance'!$D446="",'1C TSsoustraitance'!$E446="OUI",'1C TSsoustraitance'!$AP446=0),0,(('1C TSsoustraitance'!$AI446)/'1C TSsoustraitance'!$AP446))</f>
        <v>0</v>
      </c>
      <c r="AF729" s="669">
        <f>IF(OR('1C TSsoustraitance'!$D446="",'1C TSsoustraitance'!$E446="OUI",'1C TSsoustraitance'!$AP446=0),0,(('1C TSsoustraitance'!$AJ446)/'1C TSsoustraitance'!$AP446))</f>
        <v>0</v>
      </c>
      <c r="AG729" s="669">
        <f>IF(OR('1C TSsoustraitance'!$D446="",'1C TSsoustraitance'!$E446="OUI",'1C TSsoustraitance'!$AP446=0),0,(('1C TSsoustraitance'!$AK446)/'1C TSsoustraitance'!$AP446))</f>
        <v>0</v>
      </c>
      <c r="AH729" s="669">
        <f>IF(OR('1C TSsoustraitance'!$D446="",'1C TSsoustraitance'!$E446="OUI",'1C TSsoustraitance'!$AP446=0),0,(('1C TSsoustraitance'!$AL446)/'1C TSsoustraitance'!$AP446))</f>
        <v>0</v>
      </c>
      <c r="AI729" s="669">
        <f>IF(OR('1C TSsoustraitance'!$D446="",'1C TSsoustraitance'!$E446="OUI",'1C TSsoustraitance'!$AP446=0),0,(('1C TSsoustraitance'!$AM446)/'1C TSsoustraitance'!$AP446))</f>
        <v>0</v>
      </c>
      <c r="AJ729" s="669">
        <f>IF(OR('1C TSsoustraitance'!$D446="",'1C TSsoustraitance'!$E446="OUI",'1C TSsoustraitance'!$AP446=0),0,(('1C TSsoustraitance'!$AN446)/'1C TSsoustraitance'!$AP446))</f>
        <v>0</v>
      </c>
      <c r="AK729" s="669">
        <f t="shared" si="156"/>
        <v>0</v>
      </c>
      <c r="AL729" s="668">
        <f t="shared" si="157"/>
        <v>0</v>
      </c>
      <c r="AM729" s="670">
        <f>IF(Tableau7[[#This Row],[N° pièce]]="",0,(Tableau7[[#This Row],[hors TVA]]+(Tableau7[[#This Row],[hors TVA]]*Tableau7[[#This Row],[Taux TVA]])-(Tableau7[[#This Row],[hors TVA]]*Tableau7[[#This Row],[Taux TVA]]*Tableau7[[#This Row],[Régime TVA: Récupération]]))*Tableau7[[#This Row],[Type 1]])</f>
        <v>0</v>
      </c>
      <c r="AN729" s="670">
        <f>IF(Tableau7[[#This Row],[N° pièce]]="",0,IF($K$2="pôle",((Tableau7[[#This Row],[hors TVA]]+(Tableau7[[#This Row],[hors TVA]]*Tableau7[[#This Row],[Taux TVA]])-(Tableau7[[#This Row],[hors TVA]]*Tableau7[[#This Row],[Taux TVA]]*Tableau7[[#This Row],[Régime TVA: Récupération]]))*Tableau7[[#This Row],[Type 2]]),0))</f>
        <v>0</v>
      </c>
      <c r="AO729" s="670">
        <f t="shared" si="159"/>
        <v>0</v>
      </c>
      <c r="AP729" s="255">
        <f t="shared" si="158"/>
        <v>0</v>
      </c>
      <c r="AQ729" s="506">
        <f t="shared" ref="AQ729:AQ751" si="163">IF(M729=0,0,AN729-AS729)</f>
        <v>0</v>
      </c>
      <c r="AR729" s="671"/>
      <c r="AS729" s="512"/>
      <c r="AT729" s="513" t="str">
        <f>IF(('1C TSsoustraitance'!AP446*FICHE!C$14&lt;J729),"Forfait limité à "&amp;FICHE!C$14&amp;"€/jour","")</f>
        <v/>
      </c>
      <c r="AU729" s="797"/>
      <c r="AV729" s="484"/>
      <c r="AW729" s="484"/>
      <c r="AX729" s="484"/>
      <c r="AY729" s="484"/>
      <c r="AZ729" s="484"/>
      <c r="BA729" s="4"/>
      <c r="BB729" s="4"/>
      <c r="BC729" s="4"/>
      <c r="BD729" s="4"/>
      <c r="BE729" s="4"/>
      <c r="BF729" s="4"/>
      <c r="BG729" s="4"/>
      <c r="BH729" s="4"/>
      <c r="BI729" s="4"/>
      <c r="BJ729" s="4"/>
      <c r="BK729" s="4"/>
      <c r="BL729" s="4"/>
      <c r="BM729" s="4"/>
      <c r="BN729" s="4"/>
      <c r="BO729" s="4"/>
      <c r="BP729" s="4"/>
      <c r="BQ729" s="4"/>
      <c r="BR729" s="4"/>
      <c r="BS729" s="4"/>
      <c r="BT729" s="4"/>
      <c r="BU729" s="4"/>
      <c r="BV729" s="4"/>
      <c r="BW729" s="4"/>
      <c r="BX729" s="4"/>
      <c r="BY729" s="4"/>
      <c r="BZ729" s="4"/>
      <c r="CA729" s="4"/>
      <c r="CB729" s="4"/>
      <c r="CC729" s="4"/>
      <c r="CD729" s="4"/>
      <c r="CE729" s="4"/>
      <c r="CF729" s="4"/>
      <c r="CG729" s="4"/>
      <c r="CH729" s="4"/>
      <c r="CI729" s="4"/>
      <c r="CJ729" s="4"/>
      <c r="CK729" s="4"/>
      <c r="CL729" s="4"/>
      <c r="CM729" s="4"/>
      <c r="CN729" s="4"/>
      <c r="CO729" s="4"/>
      <c r="CP729" s="4"/>
      <c r="CQ729" s="4"/>
      <c r="CR729" s="4"/>
      <c r="CS729" s="4"/>
      <c r="CT729" s="4"/>
      <c r="CU729" s="4"/>
      <c r="CV729" s="4"/>
      <c r="CW729" s="4"/>
      <c r="CX729" s="4"/>
      <c r="CY729" s="4"/>
      <c r="CZ729" s="4"/>
      <c r="DA729" s="4"/>
      <c r="DB729" s="4"/>
      <c r="DC729" s="4"/>
      <c r="DD729" s="4"/>
      <c r="DE729" s="4"/>
      <c r="DF729" s="4"/>
      <c r="DG729" s="4"/>
      <c r="DH729" s="4"/>
      <c r="DI729" s="4"/>
      <c r="DJ729" s="4"/>
      <c r="DK729" s="4"/>
      <c r="DL729" s="4"/>
      <c r="DM729" s="4"/>
      <c r="DN729" s="4"/>
      <c r="DO729" s="4"/>
      <c r="DP729" s="4"/>
      <c r="DQ729" s="4"/>
      <c r="DR729" s="4"/>
      <c r="DS729" s="4"/>
      <c r="DT729" s="4"/>
      <c r="DU729" s="4"/>
      <c r="DV729" s="4"/>
      <c r="DW729" s="4"/>
      <c r="DX729" s="4"/>
      <c r="DY729" s="4"/>
      <c r="DZ729" s="4"/>
      <c r="EA729" s="4"/>
      <c r="EB729" s="4"/>
      <c r="EC729" s="4"/>
      <c r="ED729" s="4"/>
      <c r="EE729" s="4"/>
      <c r="EF729" s="4"/>
      <c r="EG729" s="4"/>
      <c r="EH729" s="4"/>
      <c r="EI729" s="4"/>
      <c r="EJ729" s="4"/>
      <c r="EK729" s="4"/>
      <c r="EL729" s="4"/>
      <c r="EM729" s="4"/>
      <c r="EN729" s="4"/>
      <c r="EO729" s="4"/>
      <c r="EP729" s="4"/>
      <c r="EQ729" s="4"/>
      <c r="ER729" s="4"/>
      <c r="ES729" s="4"/>
      <c r="ET729" s="4"/>
      <c r="EU729" s="4"/>
      <c r="EV729" s="4"/>
      <c r="EW729" s="4"/>
      <c r="EX729" s="4"/>
      <c r="EY729" s="4"/>
      <c r="EZ729" s="4"/>
      <c r="FA729" s="4"/>
      <c r="FB729" s="4"/>
      <c r="FC729" s="4"/>
      <c r="FD729" s="4"/>
      <c r="FE729" s="4"/>
      <c r="FF729" s="4"/>
      <c r="FG729" s="4"/>
      <c r="FH729" s="4"/>
      <c r="FI729" s="4"/>
      <c r="FJ729" s="4"/>
      <c r="FK729" s="4"/>
      <c r="FL729" s="4"/>
      <c r="FM729" s="4"/>
      <c r="FN729" s="4"/>
      <c r="FO729" s="4"/>
      <c r="FP729" s="4"/>
      <c r="FQ729" s="4"/>
      <c r="FR729" s="4"/>
      <c r="FS729" s="4"/>
      <c r="FT729" s="4"/>
      <c r="FU729" s="4"/>
      <c r="FV729" s="4"/>
      <c r="FW729" s="4"/>
      <c r="FX729" s="4"/>
      <c r="FY729" s="4"/>
      <c r="FZ729" s="4"/>
      <c r="GA729" s="4"/>
      <c r="GB729" s="4"/>
      <c r="GC729" s="4"/>
      <c r="GD729" s="4"/>
      <c r="GE729" s="4"/>
      <c r="GF729" s="4"/>
      <c r="GG729" s="4"/>
      <c r="GH729" s="4"/>
      <c r="GI729" s="4"/>
      <c r="GJ729" s="4"/>
      <c r="GK729" s="4"/>
      <c r="GL729" s="4"/>
      <c r="GM729" s="4"/>
      <c r="GN729" s="4"/>
      <c r="GO729" s="4"/>
      <c r="GP729" s="4"/>
      <c r="GQ729" s="4"/>
      <c r="GR729" s="4"/>
      <c r="GS729" s="4"/>
      <c r="GT729" s="4"/>
      <c r="GU729" s="4"/>
      <c r="GV729" s="4"/>
      <c r="GW729" s="4"/>
      <c r="GX729" s="4"/>
      <c r="GY729" s="4"/>
      <c r="GZ729" s="4"/>
      <c r="HA729" s="4"/>
      <c r="HB729" s="4"/>
      <c r="HC729" s="4"/>
    </row>
    <row r="730" spans="1:211" s="380" customFormat="1" ht="13.9" customHeight="1">
      <c r="A730" s="828" t="str">
        <f>IF('1C TSsoustraitance'!$A447&lt;&gt;0,'1C TSsoustraitance'!$A447,"")</f>
        <v/>
      </c>
      <c r="B730" s="530"/>
      <c r="C730" s="513" t="str">
        <f>IF('1C TSsoustraitance'!$A447&lt;&gt;0,'1C TSsoustraitance'!$B447,"")</f>
        <v/>
      </c>
      <c r="D730" s="513" t="str">
        <f>IF('1C TSsoustraitance'!$A447&lt;&gt;0,'1C TSsoustraitance'!$C447,"")</f>
        <v/>
      </c>
      <c r="E730" s="684"/>
      <c r="F730" s="685"/>
      <c r="G730" s="666">
        <f>'1C TSsoustraitance'!$D447</f>
        <v>0</v>
      </c>
      <c r="H730" s="533">
        <v>0.21</v>
      </c>
      <c r="I730" s="533">
        <v>1</v>
      </c>
      <c r="J730" s="534"/>
      <c r="K730" s="667">
        <f t="shared" si="155"/>
        <v>0</v>
      </c>
      <c r="L730" s="668">
        <f>IF(OR('1C TSsoustraitance'!$D447="",'1C TSsoustraitance'!$AP447=0),0,IF(AND('1C TSsoustraitance'!$D447&lt;&gt;"",$K$2="Pôle",'1C TSsoustraitance'!$E447="OUI"),(('1C TSsoustraitance'!$F447+'1C TSsoustraitance'!$G447+'1C TSsoustraitance'!$H447+'1C TSsoustraitance'!$I447+'1C TSsoustraitance'!$M447)/'1C TSsoustraitance'!$R447),IF(AND('1C TSsoustraitance'!$D447&lt;&gt;"",$K$2="Pôle",'1C TSsoustraitance'!$E447="NON"),(('1C TSsoustraitance'!$F447+'1C TSsoustraitance'!$G447+'1C TSsoustraitance'!$H447+'1C TSsoustraitance'!$I447+'1C TSsoustraitance'!$M447)/'1C TSsoustraitance'!$AP447),IF(AND('1C TSsoustraitance'!$D447&lt;&gt;"",$K$2&lt;&gt;"Pôle",'1C TSsoustraitance'!$E447="OUI"),(('1C TSsoustraitance'!$F447+'1C TSsoustraitance'!$G447+'1C TSsoustraitance'!$H447+'1C TSsoustraitance'!$I447+'1C TSsoustraitance'!$J447+'1C TSsoustraitance'!$K447+'1C TSsoustraitance'!$L447+'1C TSsoustraitance'!$M447+'1C TSsoustraitance'!$N447+'1C TSsoustraitance'!$O447+'1C TSsoustraitance'!$P447+'1C TSsoustraitance'!$Q447)/'1C TSsoustraitance'!$R447),IF(AND('1C TSsoustraitance'!$D447&lt;&gt;"",$K$2&lt;&gt;"Pôle",'1C TSsoustraitance'!$E447="NON"),(('1C TSsoustraitance'!$F447+'1C TSsoustraitance'!$G447+'1C TSsoustraitance'!$H447+'1C TSsoustraitance'!$I447+'1C TSsoustraitance'!$J447+'1C TSsoustraitance'!$K447+'1C TSsoustraitance'!$L447+'1C TSsoustraitance'!$M447+'1C TSsoustraitance'!$N447+'1C TSsoustraitance'!$O447+'1C TSsoustraitance'!$P447+'1C TSsoustraitance'!$Q447))/'1C TSsoustraitance'!$AP447)))))</f>
        <v>0</v>
      </c>
      <c r="M730" s="668">
        <f>IF(OR('1C TSsoustraitance'!$D447="",'1C TSsoustraitance'!AP$13=0),0,IF(AND('1C TSsoustraitance'!$D447&lt;&gt;"",$K$2="Pôle",'1C TSsoustraitance'!$E447="OUI"),(('1C TSsoustraitance'!$J447+'1C TSsoustraitance'!$K447+'1C TSsoustraitance'!$L447)/'1C TSsoustraitance'!$R447),IF(AND('1C TSsoustraitance'!$D447&lt;&gt;"",$K$2="Pôle",'1C TSsoustraitance'!$E447="NON"),(('1C TSsoustraitance'!$J447+'1C TSsoustraitance'!$K447+'1C TSsoustraitance'!$L447)/'1C TSsoustraitance'!$AP447),IF(AND('1C TSsoustraitance'!$D447&lt;&gt;"",$K$2&lt;&gt;"Pôle"),0))))</f>
        <v>0</v>
      </c>
      <c r="N730" s="668">
        <f t="shared" si="162"/>
        <v>0</v>
      </c>
      <c r="O730" s="669">
        <f>IF(OR('1C TSsoustraitance'!$D447="",'1C TSsoustraitance'!$E447="OUI",'1C TSsoustraitance'!$AP447=0),0,(('1C TSsoustraitance'!$S447)/'1C TSsoustraitance'!$AP447))</f>
        <v>0</v>
      </c>
      <c r="P730" s="669">
        <f>IF(OR('1C TSsoustraitance'!$D447="",'1C TSsoustraitance'!$E447="OUI",'1C TSsoustraitance'!$AP447=0),0,(('1C TSsoustraitance'!$T447)/'1C TSsoustraitance'!$AP447))</f>
        <v>0</v>
      </c>
      <c r="Q730" s="669">
        <f>IF(OR('1C TSsoustraitance'!$D447="",'1C TSsoustraitance'!$E447="OUI",'1C TSsoustraitance'!$AP447=0),0,(('1C TSsoustraitance'!$U447)/'1C TSsoustraitance'!$AP447))</f>
        <v>0</v>
      </c>
      <c r="R730" s="669">
        <f>IF(OR('1C TSsoustraitance'!$D447="",'1C TSsoustraitance'!$E447="OUI",'1C TSsoustraitance'!$AP447=0),0,(('1C TSsoustraitance'!$V447)/'1C TSsoustraitance'!$AP447))</f>
        <v>0</v>
      </c>
      <c r="S730" s="669">
        <f>IF(OR('1C TSsoustraitance'!$D447="",'1C TSsoustraitance'!$E447="OUI",'1C TSsoustraitance'!$AP447=0),0,(('1C TSsoustraitance'!$W447)/'1C TSsoustraitance'!$AP447))</f>
        <v>0</v>
      </c>
      <c r="T730" s="669">
        <f>IF(OR('1C TSsoustraitance'!$D447="",'1C TSsoustraitance'!$E447="OUI",'1C TSsoustraitance'!$AP447=0),0,(('1C TSsoustraitance'!$X447)/'1C TSsoustraitance'!$AP447))</f>
        <v>0</v>
      </c>
      <c r="U730" s="669">
        <f>IF(OR('1C TSsoustraitance'!$D447="",'1C TSsoustraitance'!$E447="OUI",'1C TSsoustraitance'!$AP447=0),0,(('1C TSsoustraitance'!$Y447)/'1C TSsoustraitance'!$AP447))</f>
        <v>0</v>
      </c>
      <c r="V730" s="669">
        <f>IF(OR('1C TSsoustraitance'!$D447="",'1C TSsoustraitance'!$E447="OUI",'1C TSsoustraitance'!$AP447=0),0,(('1C TSsoustraitance'!$Z447)/'1C TSsoustraitance'!$AP447))</f>
        <v>0</v>
      </c>
      <c r="W730" s="669">
        <f>IF(OR('1C TSsoustraitance'!$D447="",'1C TSsoustraitance'!$E447="OUI",'1C TSsoustraitance'!$AP447=0),0,(('1C TSsoustraitance'!$AA447)/'1C TSsoustraitance'!$AP447))</f>
        <v>0</v>
      </c>
      <c r="X730" s="669">
        <f>IF(OR('1C TSsoustraitance'!$D447="",'1C TSsoustraitance'!$E447="OUI",'1C TSsoustraitance'!$AP447=0),0,(('1C TSsoustraitance'!$AB447)/'1C TSsoustraitance'!$AP447))</f>
        <v>0</v>
      </c>
      <c r="Y730" s="669">
        <f>IF(OR('1C TSsoustraitance'!$D447="",'1C TSsoustraitance'!$E447="OUI",'1C TSsoustraitance'!$AP447=0),0,(('1C TSsoustraitance'!$AC447)/'1C TSsoustraitance'!$AP447))</f>
        <v>0</v>
      </c>
      <c r="Z730" s="669">
        <f>IF(OR('1C TSsoustraitance'!$D447="",'1C TSsoustraitance'!$E447="OUI",'1C TSsoustraitance'!$AP447=0),0,(('1C TSsoustraitance'!$AD447)/'1C TSsoustraitance'!$AP447))</f>
        <v>0</v>
      </c>
      <c r="AA730" s="669">
        <f>IF(OR('1C TSsoustraitance'!$D447="",'1C TSsoustraitance'!$E447="OUI",'1C TSsoustraitance'!$AP447=0),0,(('1C TSsoustraitance'!$AE447)/'1C TSsoustraitance'!$AP447))</f>
        <v>0</v>
      </c>
      <c r="AB730" s="669">
        <f>IF(OR('1C TSsoustraitance'!$D447="",'1C TSsoustraitance'!$E447="OUI",'1C TSsoustraitance'!$AP447=0),0,(('1C TSsoustraitance'!$AF447)/'1C TSsoustraitance'!$AP447))</f>
        <v>0</v>
      </c>
      <c r="AC730" s="669">
        <f>IF(OR('1C TSsoustraitance'!$D447="",'1C TSsoustraitance'!$E447="OUI",'1C TSsoustraitance'!$AP447=0),0,(('1C TSsoustraitance'!$AG447)/'1C TSsoustraitance'!$AP447))</f>
        <v>0</v>
      </c>
      <c r="AD730" s="669">
        <f>IF(OR('1C TSsoustraitance'!$D447="",'1C TSsoustraitance'!$E447="OUI",'1C TSsoustraitance'!$AP447=0),0,(('1C TSsoustraitance'!$AH447)/'1C TSsoustraitance'!$AP447))</f>
        <v>0</v>
      </c>
      <c r="AE730" s="669">
        <f>IF(OR('1C TSsoustraitance'!$D447="",'1C TSsoustraitance'!$E447="OUI",'1C TSsoustraitance'!$AP447=0),0,(('1C TSsoustraitance'!$AI447)/'1C TSsoustraitance'!$AP447))</f>
        <v>0</v>
      </c>
      <c r="AF730" s="669">
        <f>IF(OR('1C TSsoustraitance'!$D447="",'1C TSsoustraitance'!$E447="OUI",'1C TSsoustraitance'!$AP447=0),0,(('1C TSsoustraitance'!$AJ447)/'1C TSsoustraitance'!$AP447))</f>
        <v>0</v>
      </c>
      <c r="AG730" s="669">
        <f>IF(OR('1C TSsoustraitance'!$D447="",'1C TSsoustraitance'!$E447="OUI",'1C TSsoustraitance'!$AP447=0),0,(('1C TSsoustraitance'!$AK447)/'1C TSsoustraitance'!$AP447))</f>
        <v>0</v>
      </c>
      <c r="AH730" s="669">
        <f>IF(OR('1C TSsoustraitance'!$D447="",'1C TSsoustraitance'!$E447="OUI",'1C TSsoustraitance'!$AP447=0),0,(('1C TSsoustraitance'!$AL447)/'1C TSsoustraitance'!$AP447))</f>
        <v>0</v>
      </c>
      <c r="AI730" s="669">
        <f>IF(OR('1C TSsoustraitance'!$D447="",'1C TSsoustraitance'!$E447="OUI",'1C TSsoustraitance'!$AP447=0),0,(('1C TSsoustraitance'!$AM447)/'1C TSsoustraitance'!$AP447))</f>
        <v>0</v>
      </c>
      <c r="AJ730" s="669">
        <f>IF(OR('1C TSsoustraitance'!$D447="",'1C TSsoustraitance'!$E447="OUI",'1C TSsoustraitance'!$AP447=0),0,(('1C TSsoustraitance'!$AN447)/'1C TSsoustraitance'!$AP447))</f>
        <v>0</v>
      </c>
      <c r="AK730" s="669">
        <f t="shared" si="156"/>
        <v>0</v>
      </c>
      <c r="AL730" s="668">
        <f t="shared" si="157"/>
        <v>0</v>
      </c>
      <c r="AM730" s="670">
        <f>IF(Tableau7[[#This Row],[N° pièce]]="",0,(Tableau7[[#This Row],[hors TVA]]+(Tableau7[[#This Row],[hors TVA]]*Tableau7[[#This Row],[Taux TVA]])-(Tableau7[[#This Row],[hors TVA]]*Tableau7[[#This Row],[Taux TVA]]*Tableau7[[#This Row],[Régime TVA: Récupération]]))*Tableau7[[#This Row],[Type 1]])</f>
        <v>0</v>
      </c>
      <c r="AN730" s="670">
        <f>IF(Tableau7[[#This Row],[N° pièce]]="",0,IF($K$2="pôle",((Tableau7[[#This Row],[hors TVA]]+(Tableau7[[#This Row],[hors TVA]]*Tableau7[[#This Row],[Taux TVA]])-(Tableau7[[#This Row],[hors TVA]]*Tableau7[[#This Row],[Taux TVA]]*Tableau7[[#This Row],[Régime TVA: Récupération]]))*Tableau7[[#This Row],[Type 2]]),0))</f>
        <v>0</v>
      </c>
      <c r="AO730" s="670">
        <f t="shared" si="159"/>
        <v>0</v>
      </c>
      <c r="AP730" s="255">
        <f t="shared" si="158"/>
        <v>0</v>
      </c>
      <c r="AQ730" s="506">
        <f t="shared" si="163"/>
        <v>0</v>
      </c>
      <c r="AR730" s="671"/>
      <c r="AS730" s="512"/>
      <c r="AT730" s="513" t="str">
        <f>IF(('1C TSsoustraitance'!AP447*FICHE!C$14&lt;J730),"Forfait limité à "&amp;FICHE!C$14&amp;"€/jour","")</f>
        <v/>
      </c>
      <c r="AU730" s="797"/>
      <c r="AV730" s="484"/>
      <c r="AW730" s="484"/>
      <c r="AX730" s="484"/>
      <c r="AY730" s="484"/>
      <c r="AZ730" s="484"/>
      <c r="BA730" s="4"/>
      <c r="BB730" s="4"/>
      <c r="BC730" s="4"/>
      <c r="BD730" s="4"/>
      <c r="BE730" s="4"/>
      <c r="BF730" s="4"/>
      <c r="BG730" s="4"/>
      <c r="BH730" s="4"/>
      <c r="BI730" s="4"/>
      <c r="BJ730" s="4"/>
      <c r="BK730" s="4"/>
      <c r="BL730" s="4"/>
      <c r="BM730" s="4"/>
      <c r="BN730" s="4"/>
      <c r="BO730" s="4"/>
      <c r="BP730" s="4"/>
      <c r="BQ730" s="4"/>
      <c r="BR730" s="4"/>
      <c r="BS730" s="4"/>
      <c r="BT730" s="4"/>
      <c r="BU730" s="4"/>
      <c r="BV730" s="4"/>
      <c r="BW730" s="4"/>
      <c r="BX730" s="4"/>
      <c r="BY730" s="4"/>
      <c r="BZ730" s="4"/>
      <c r="CA730" s="4"/>
      <c r="CB730" s="4"/>
      <c r="CC730" s="4"/>
      <c r="CD730" s="4"/>
      <c r="CE730" s="4"/>
      <c r="CF730" s="4"/>
      <c r="CG730" s="4"/>
      <c r="CH730" s="4"/>
      <c r="CI730" s="4"/>
      <c r="CJ730" s="4"/>
      <c r="CK730" s="4"/>
      <c r="CL730" s="4"/>
      <c r="CM730" s="4"/>
      <c r="CN730" s="4"/>
      <c r="CO730" s="4"/>
      <c r="CP730" s="4"/>
      <c r="CQ730" s="4"/>
      <c r="CR730" s="4"/>
      <c r="CS730" s="4"/>
      <c r="CT730" s="4"/>
      <c r="CU730" s="4"/>
      <c r="CV730" s="4"/>
      <c r="CW730" s="4"/>
      <c r="CX730" s="4"/>
      <c r="CY730" s="4"/>
      <c r="CZ730" s="4"/>
      <c r="DA730" s="4"/>
      <c r="DB730" s="4"/>
      <c r="DC730" s="4"/>
      <c r="DD730" s="4"/>
      <c r="DE730" s="4"/>
      <c r="DF730" s="4"/>
      <c r="DG730" s="4"/>
      <c r="DH730" s="4"/>
      <c r="DI730" s="4"/>
      <c r="DJ730" s="4"/>
      <c r="DK730" s="4"/>
      <c r="DL730" s="4"/>
      <c r="DM730" s="4"/>
      <c r="DN730" s="4"/>
      <c r="DO730" s="4"/>
      <c r="DP730" s="4"/>
      <c r="DQ730" s="4"/>
      <c r="DR730" s="4"/>
      <c r="DS730" s="4"/>
      <c r="DT730" s="4"/>
      <c r="DU730" s="4"/>
      <c r="DV730" s="4"/>
      <c r="DW730" s="4"/>
      <c r="DX730" s="4"/>
      <c r="DY730" s="4"/>
      <c r="DZ730" s="4"/>
      <c r="EA730" s="4"/>
      <c r="EB730" s="4"/>
      <c r="EC730" s="4"/>
      <c r="ED730" s="4"/>
      <c r="EE730" s="4"/>
      <c r="EF730" s="4"/>
      <c r="EG730" s="4"/>
      <c r="EH730" s="4"/>
      <c r="EI730" s="4"/>
      <c r="EJ730" s="4"/>
      <c r="EK730" s="4"/>
      <c r="EL730" s="4"/>
      <c r="EM730" s="4"/>
      <c r="EN730" s="4"/>
      <c r="EO730" s="4"/>
      <c r="EP730" s="4"/>
      <c r="EQ730" s="4"/>
      <c r="ER730" s="4"/>
      <c r="ES730" s="4"/>
      <c r="ET730" s="4"/>
      <c r="EU730" s="4"/>
      <c r="EV730" s="4"/>
      <c r="EW730" s="4"/>
      <c r="EX730" s="4"/>
      <c r="EY730" s="4"/>
      <c r="EZ730" s="4"/>
      <c r="FA730" s="4"/>
      <c r="FB730" s="4"/>
      <c r="FC730" s="4"/>
      <c r="FD730" s="4"/>
      <c r="FE730" s="4"/>
      <c r="FF730" s="4"/>
      <c r="FG730" s="4"/>
      <c r="FH730" s="4"/>
      <c r="FI730" s="4"/>
      <c r="FJ730" s="4"/>
      <c r="FK730" s="4"/>
      <c r="FL730" s="4"/>
      <c r="FM730" s="4"/>
      <c r="FN730" s="4"/>
      <c r="FO730" s="4"/>
      <c r="FP730" s="4"/>
      <c r="FQ730" s="4"/>
      <c r="FR730" s="4"/>
      <c r="FS730" s="4"/>
      <c r="FT730" s="4"/>
      <c r="FU730" s="4"/>
      <c r="FV730" s="4"/>
      <c r="FW730" s="4"/>
      <c r="FX730" s="4"/>
      <c r="FY730" s="4"/>
      <c r="FZ730" s="4"/>
      <c r="GA730" s="4"/>
      <c r="GB730" s="4"/>
      <c r="GC730" s="4"/>
      <c r="GD730" s="4"/>
      <c r="GE730" s="4"/>
      <c r="GF730" s="4"/>
      <c r="GG730" s="4"/>
      <c r="GH730" s="4"/>
      <c r="GI730" s="4"/>
      <c r="GJ730" s="4"/>
      <c r="GK730" s="4"/>
      <c r="GL730" s="4"/>
      <c r="GM730" s="4"/>
      <c r="GN730" s="4"/>
      <c r="GO730" s="4"/>
      <c r="GP730" s="4"/>
      <c r="GQ730" s="4"/>
      <c r="GR730" s="4"/>
      <c r="GS730" s="4"/>
      <c r="GT730" s="4"/>
      <c r="GU730" s="4"/>
      <c r="GV730" s="4"/>
      <c r="GW730" s="4"/>
      <c r="GX730" s="4"/>
      <c r="GY730" s="4"/>
      <c r="GZ730" s="4"/>
      <c r="HA730" s="4"/>
      <c r="HB730" s="4"/>
      <c r="HC730" s="4"/>
    </row>
    <row r="731" spans="1:211" s="380" customFormat="1" ht="13.9" customHeight="1">
      <c r="A731" s="828" t="str">
        <f>IF('1C TSsoustraitance'!$A448&lt;&gt;0,'1C TSsoustraitance'!$A448,"")</f>
        <v/>
      </c>
      <c r="B731" s="530"/>
      <c r="C731" s="513" t="str">
        <f>IF('1C TSsoustraitance'!$A448&lt;&gt;0,'1C TSsoustraitance'!$B448,"")</f>
        <v/>
      </c>
      <c r="D731" s="513" t="str">
        <f>IF('1C TSsoustraitance'!$A448&lt;&gt;0,'1C TSsoustraitance'!$C448,"")</f>
        <v/>
      </c>
      <c r="E731" s="684"/>
      <c r="F731" s="685"/>
      <c r="G731" s="666">
        <f>'1C TSsoustraitance'!$D448</f>
        <v>0</v>
      </c>
      <c r="H731" s="533">
        <v>0.21</v>
      </c>
      <c r="I731" s="533">
        <v>1</v>
      </c>
      <c r="J731" s="534"/>
      <c r="K731" s="667">
        <f t="shared" si="155"/>
        <v>0</v>
      </c>
      <c r="L731" s="668">
        <f>IF(OR('1C TSsoustraitance'!$D448="",'1C TSsoustraitance'!$AP448=0),0,IF(AND('1C TSsoustraitance'!$D448&lt;&gt;"",$K$2="Pôle",'1C TSsoustraitance'!$E448="OUI"),(('1C TSsoustraitance'!$F448+'1C TSsoustraitance'!$G448+'1C TSsoustraitance'!$H448+'1C TSsoustraitance'!$I448+'1C TSsoustraitance'!$M448)/'1C TSsoustraitance'!$R448),IF(AND('1C TSsoustraitance'!$D448&lt;&gt;"",$K$2="Pôle",'1C TSsoustraitance'!$E448="NON"),(('1C TSsoustraitance'!$F448+'1C TSsoustraitance'!$G448+'1C TSsoustraitance'!$H448+'1C TSsoustraitance'!$I448+'1C TSsoustraitance'!$M448)/'1C TSsoustraitance'!$AP448),IF(AND('1C TSsoustraitance'!$D448&lt;&gt;"",$K$2&lt;&gt;"Pôle",'1C TSsoustraitance'!$E448="OUI"),(('1C TSsoustraitance'!$F448+'1C TSsoustraitance'!$G448+'1C TSsoustraitance'!$H448+'1C TSsoustraitance'!$I448+'1C TSsoustraitance'!$J448+'1C TSsoustraitance'!$K448+'1C TSsoustraitance'!$L448+'1C TSsoustraitance'!$M448+'1C TSsoustraitance'!$N448+'1C TSsoustraitance'!$O448+'1C TSsoustraitance'!$P448+'1C TSsoustraitance'!$Q448)/'1C TSsoustraitance'!$R448),IF(AND('1C TSsoustraitance'!$D448&lt;&gt;"",$K$2&lt;&gt;"Pôle",'1C TSsoustraitance'!$E448="NON"),(('1C TSsoustraitance'!$F448+'1C TSsoustraitance'!$G448+'1C TSsoustraitance'!$H448+'1C TSsoustraitance'!$I448+'1C TSsoustraitance'!$J448+'1C TSsoustraitance'!$K448+'1C TSsoustraitance'!$L448+'1C TSsoustraitance'!$M448+'1C TSsoustraitance'!$N448+'1C TSsoustraitance'!$O448+'1C TSsoustraitance'!$P448+'1C TSsoustraitance'!$Q448))/'1C TSsoustraitance'!$AP448)))))</f>
        <v>0</v>
      </c>
      <c r="M731" s="668">
        <f>IF(OR('1C TSsoustraitance'!$D448="",'1C TSsoustraitance'!AP$13=0),0,IF(AND('1C TSsoustraitance'!$D448&lt;&gt;"",$K$2="Pôle",'1C TSsoustraitance'!$E448="OUI"),(('1C TSsoustraitance'!$J448+'1C TSsoustraitance'!$K448+'1C TSsoustraitance'!$L448)/'1C TSsoustraitance'!$R448),IF(AND('1C TSsoustraitance'!$D448&lt;&gt;"",$K$2="Pôle",'1C TSsoustraitance'!$E448="NON"),(('1C TSsoustraitance'!$J448+'1C TSsoustraitance'!$K448+'1C TSsoustraitance'!$L448)/'1C TSsoustraitance'!$AP448),IF(AND('1C TSsoustraitance'!$D448&lt;&gt;"",$K$2&lt;&gt;"Pôle"),0))))</f>
        <v>0</v>
      </c>
      <c r="N731" s="668">
        <f t="shared" si="162"/>
        <v>0</v>
      </c>
      <c r="O731" s="669">
        <f>IF(OR('1C TSsoustraitance'!$D448="",'1C TSsoustraitance'!$E448="OUI",'1C TSsoustraitance'!$AP448=0),0,(('1C TSsoustraitance'!$S448)/'1C TSsoustraitance'!$AP448))</f>
        <v>0</v>
      </c>
      <c r="P731" s="669">
        <f>IF(OR('1C TSsoustraitance'!$D448="",'1C TSsoustraitance'!$E448="OUI",'1C TSsoustraitance'!$AP448=0),0,(('1C TSsoustraitance'!$T448)/'1C TSsoustraitance'!$AP448))</f>
        <v>0</v>
      </c>
      <c r="Q731" s="669">
        <f>IF(OR('1C TSsoustraitance'!$D448="",'1C TSsoustraitance'!$E448="OUI",'1C TSsoustraitance'!$AP448=0),0,(('1C TSsoustraitance'!$U448)/'1C TSsoustraitance'!$AP448))</f>
        <v>0</v>
      </c>
      <c r="R731" s="669">
        <f>IF(OR('1C TSsoustraitance'!$D448="",'1C TSsoustraitance'!$E448="OUI",'1C TSsoustraitance'!$AP448=0),0,(('1C TSsoustraitance'!$V448)/'1C TSsoustraitance'!$AP448))</f>
        <v>0</v>
      </c>
      <c r="S731" s="669">
        <f>IF(OR('1C TSsoustraitance'!$D448="",'1C TSsoustraitance'!$E448="OUI",'1C TSsoustraitance'!$AP448=0),0,(('1C TSsoustraitance'!$W448)/'1C TSsoustraitance'!$AP448))</f>
        <v>0</v>
      </c>
      <c r="T731" s="669">
        <f>IF(OR('1C TSsoustraitance'!$D448="",'1C TSsoustraitance'!$E448="OUI",'1C TSsoustraitance'!$AP448=0),0,(('1C TSsoustraitance'!$X448)/'1C TSsoustraitance'!$AP448))</f>
        <v>0</v>
      </c>
      <c r="U731" s="669">
        <f>IF(OR('1C TSsoustraitance'!$D448="",'1C TSsoustraitance'!$E448="OUI",'1C TSsoustraitance'!$AP448=0),0,(('1C TSsoustraitance'!$Y448)/'1C TSsoustraitance'!$AP448))</f>
        <v>0</v>
      </c>
      <c r="V731" s="669">
        <f>IF(OR('1C TSsoustraitance'!$D448="",'1C TSsoustraitance'!$E448="OUI",'1C TSsoustraitance'!$AP448=0),0,(('1C TSsoustraitance'!$Z448)/'1C TSsoustraitance'!$AP448))</f>
        <v>0</v>
      </c>
      <c r="W731" s="669">
        <f>IF(OR('1C TSsoustraitance'!$D448="",'1C TSsoustraitance'!$E448="OUI",'1C TSsoustraitance'!$AP448=0),0,(('1C TSsoustraitance'!$AA448)/'1C TSsoustraitance'!$AP448))</f>
        <v>0</v>
      </c>
      <c r="X731" s="669">
        <f>IF(OR('1C TSsoustraitance'!$D448="",'1C TSsoustraitance'!$E448="OUI",'1C TSsoustraitance'!$AP448=0),0,(('1C TSsoustraitance'!$AB448)/'1C TSsoustraitance'!$AP448))</f>
        <v>0</v>
      </c>
      <c r="Y731" s="669">
        <f>IF(OR('1C TSsoustraitance'!$D448="",'1C TSsoustraitance'!$E448="OUI",'1C TSsoustraitance'!$AP448=0),0,(('1C TSsoustraitance'!$AC448)/'1C TSsoustraitance'!$AP448))</f>
        <v>0</v>
      </c>
      <c r="Z731" s="669">
        <f>IF(OR('1C TSsoustraitance'!$D448="",'1C TSsoustraitance'!$E448="OUI",'1C TSsoustraitance'!$AP448=0),0,(('1C TSsoustraitance'!$AD448)/'1C TSsoustraitance'!$AP448))</f>
        <v>0</v>
      </c>
      <c r="AA731" s="669">
        <f>IF(OR('1C TSsoustraitance'!$D448="",'1C TSsoustraitance'!$E448="OUI",'1C TSsoustraitance'!$AP448=0),0,(('1C TSsoustraitance'!$AE448)/'1C TSsoustraitance'!$AP448))</f>
        <v>0</v>
      </c>
      <c r="AB731" s="669">
        <f>IF(OR('1C TSsoustraitance'!$D448="",'1C TSsoustraitance'!$E448="OUI",'1C TSsoustraitance'!$AP448=0),0,(('1C TSsoustraitance'!$AF448)/'1C TSsoustraitance'!$AP448))</f>
        <v>0</v>
      </c>
      <c r="AC731" s="669">
        <f>IF(OR('1C TSsoustraitance'!$D448="",'1C TSsoustraitance'!$E448="OUI",'1C TSsoustraitance'!$AP448=0),0,(('1C TSsoustraitance'!$AG448)/'1C TSsoustraitance'!$AP448))</f>
        <v>0</v>
      </c>
      <c r="AD731" s="669">
        <f>IF(OR('1C TSsoustraitance'!$D448="",'1C TSsoustraitance'!$E448="OUI",'1C TSsoustraitance'!$AP448=0),0,(('1C TSsoustraitance'!$AH448)/'1C TSsoustraitance'!$AP448))</f>
        <v>0</v>
      </c>
      <c r="AE731" s="669">
        <f>IF(OR('1C TSsoustraitance'!$D448="",'1C TSsoustraitance'!$E448="OUI",'1C TSsoustraitance'!$AP448=0),0,(('1C TSsoustraitance'!$AI448)/'1C TSsoustraitance'!$AP448))</f>
        <v>0</v>
      </c>
      <c r="AF731" s="669">
        <f>IF(OR('1C TSsoustraitance'!$D448="",'1C TSsoustraitance'!$E448="OUI",'1C TSsoustraitance'!$AP448=0),0,(('1C TSsoustraitance'!$AJ448)/'1C TSsoustraitance'!$AP448))</f>
        <v>0</v>
      </c>
      <c r="AG731" s="669">
        <f>IF(OR('1C TSsoustraitance'!$D448="",'1C TSsoustraitance'!$E448="OUI",'1C TSsoustraitance'!$AP448=0),0,(('1C TSsoustraitance'!$AK448)/'1C TSsoustraitance'!$AP448))</f>
        <v>0</v>
      </c>
      <c r="AH731" s="669">
        <f>IF(OR('1C TSsoustraitance'!$D448="",'1C TSsoustraitance'!$E448="OUI",'1C TSsoustraitance'!$AP448=0),0,(('1C TSsoustraitance'!$AL448)/'1C TSsoustraitance'!$AP448))</f>
        <v>0</v>
      </c>
      <c r="AI731" s="669">
        <f>IF(OR('1C TSsoustraitance'!$D448="",'1C TSsoustraitance'!$E448="OUI",'1C TSsoustraitance'!$AP448=0),0,(('1C TSsoustraitance'!$AM448)/'1C TSsoustraitance'!$AP448))</f>
        <v>0</v>
      </c>
      <c r="AJ731" s="669">
        <f>IF(OR('1C TSsoustraitance'!$D448="",'1C TSsoustraitance'!$E448="OUI",'1C TSsoustraitance'!$AP448=0),0,(('1C TSsoustraitance'!$AN448)/'1C TSsoustraitance'!$AP448))</f>
        <v>0</v>
      </c>
      <c r="AK731" s="669">
        <f t="shared" si="156"/>
        <v>0</v>
      </c>
      <c r="AL731" s="668">
        <f t="shared" si="157"/>
        <v>0</v>
      </c>
      <c r="AM731" s="670">
        <f>IF(Tableau7[[#This Row],[N° pièce]]="",0,(Tableau7[[#This Row],[hors TVA]]+(Tableau7[[#This Row],[hors TVA]]*Tableau7[[#This Row],[Taux TVA]])-(Tableau7[[#This Row],[hors TVA]]*Tableau7[[#This Row],[Taux TVA]]*Tableau7[[#This Row],[Régime TVA: Récupération]]))*Tableau7[[#This Row],[Type 1]])</f>
        <v>0</v>
      </c>
      <c r="AN731" s="670">
        <f>IF(Tableau7[[#This Row],[N° pièce]]="",0,IF($K$2="pôle",((Tableau7[[#This Row],[hors TVA]]+(Tableau7[[#This Row],[hors TVA]]*Tableau7[[#This Row],[Taux TVA]])-(Tableau7[[#This Row],[hors TVA]]*Tableau7[[#This Row],[Taux TVA]]*Tableau7[[#This Row],[Régime TVA: Récupération]]))*Tableau7[[#This Row],[Type 2]]),0))</f>
        <v>0</v>
      </c>
      <c r="AO731" s="670">
        <f t="shared" si="159"/>
        <v>0</v>
      </c>
      <c r="AP731" s="255">
        <f t="shared" si="158"/>
        <v>0</v>
      </c>
      <c r="AQ731" s="506">
        <f t="shared" si="163"/>
        <v>0</v>
      </c>
      <c r="AR731" s="671"/>
      <c r="AS731" s="512"/>
      <c r="AT731" s="513" t="str">
        <f>IF(('1C TSsoustraitance'!AP448*FICHE!C$14&lt;J731),"Forfait limité à "&amp;FICHE!C$14&amp;"€/jour","")</f>
        <v/>
      </c>
      <c r="AU731" s="797"/>
      <c r="AV731" s="484"/>
      <c r="AW731" s="484"/>
      <c r="AX731" s="484"/>
      <c r="AY731" s="484"/>
      <c r="AZ731" s="484"/>
      <c r="BA731" s="4"/>
      <c r="BB731" s="4"/>
      <c r="BC731" s="4"/>
      <c r="BD731" s="4"/>
      <c r="BE731" s="4"/>
      <c r="BF731" s="4"/>
      <c r="BG731" s="4"/>
      <c r="BH731" s="4"/>
      <c r="BI731" s="4"/>
      <c r="BJ731" s="4"/>
      <c r="BK731" s="4"/>
      <c r="BL731" s="4"/>
      <c r="BM731" s="4"/>
      <c r="BN731" s="4"/>
      <c r="BO731" s="4"/>
      <c r="BP731" s="4"/>
      <c r="BQ731" s="4"/>
      <c r="BR731" s="4"/>
      <c r="BS731" s="4"/>
      <c r="BT731" s="4"/>
      <c r="BU731" s="4"/>
      <c r="BV731" s="4"/>
      <c r="BW731" s="4"/>
      <c r="BX731" s="4"/>
      <c r="BY731" s="4"/>
      <c r="BZ731" s="4"/>
      <c r="CA731" s="4"/>
      <c r="CB731" s="4"/>
      <c r="CC731" s="4"/>
      <c r="CD731" s="4"/>
      <c r="CE731" s="4"/>
      <c r="CF731" s="4"/>
      <c r="CG731" s="4"/>
      <c r="CH731" s="4"/>
      <c r="CI731" s="4"/>
      <c r="CJ731" s="4"/>
      <c r="CK731" s="4"/>
      <c r="CL731" s="4"/>
      <c r="CM731" s="4"/>
      <c r="CN731" s="4"/>
      <c r="CO731" s="4"/>
      <c r="CP731" s="4"/>
      <c r="CQ731" s="4"/>
      <c r="CR731" s="4"/>
      <c r="CS731" s="4"/>
      <c r="CT731" s="4"/>
      <c r="CU731" s="4"/>
      <c r="CV731" s="4"/>
      <c r="CW731" s="4"/>
      <c r="CX731" s="4"/>
      <c r="CY731" s="4"/>
      <c r="CZ731" s="4"/>
      <c r="DA731" s="4"/>
      <c r="DB731" s="4"/>
      <c r="DC731" s="4"/>
      <c r="DD731" s="4"/>
      <c r="DE731" s="4"/>
      <c r="DF731" s="4"/>
      <c r="DG731" s="4"/>
      <c r="DH731" s="4"/>
      <c r="DI731" s="4"/>
      <c r="DJ731" s="4"/>
      <c r="DK731" s="4"/>
      <c r="DL731" s="4"/>
      <c r="DM731" s="4"/>
      <c r="DN731" s="4"/>
      <c r="DO731" s="4"/>
      <c r="DP731" s="4"/>
      <c r="DQ731" s="4"/>
      <c r="DR731" s="4"/>
      <c r="DS731" s="4"/>
      <c r="DT731" s="4"/>
      <c r="DU731" s="4"/>
      <c r="DV731" s="4"/>
      <c r="DW731" s="4"/>
      <c r="DX731" s="4"/>
      <c r="DY731" s="4"/>
      <c r="DZ731" s="4"/>
      <c r="EA731" s="4"/>
      <c r="EB731" s="4"/>
      <c r="EC731" s="4"/>
      <c r="ED731" s="4"/>
      <c r="EE731" s="4"/>
      <c r="EF731" s="4"/>
      <c r="EG731" s="4"/>
      <c r="EH731" s="4"/>
      <c r="EI731" s="4"/>
      <c r="EJ731" s="4"/>
      <c r="EK731" s="4"/>
      <c r="EL731" s="4"/>
      <c r="EM731" s="4"/>
      <c r="EN731" s="4"/>
      <c r="EO731" s="4"/>
      <c r="EP731" s="4"/>
      <c r="EQ731" s="4"/>
      <c r="ER731" s="4"/>
      <c r="ES731" s="4"/>
      <c r="ET731" s="4"/>
      <c r="EU731" s="4"/>
      <c r="EV731" s="4"/>
      <c r="EW731" s="4"/>
      <c r="EX731" s="4"/>
      <c r="EY731" s="4"/>
      <c r="EZ731" s="4"/>
      <c r="FA731" s="4"/>
      <c r="FB731" s="4"/>
      <c r="FC731" s="4"/>
      <c r="FD731" s="4"/>
      <c r="FE731" s="4"/>
      <c r="FF731" s="4"/>
      <c r="FG731" s="4"/>
      <c r="FH731" s="4"/>
      <c r="FI731" s="4"/>
      <c r="FJ731" s="4"/>
      <c r="FK731" s="4"/>
      <c r="FL731" s="4"/>
      <c r="FM731" s="4"/>
      <c r="FN731" s="4"/>
      <c r="FO731" s="4"/>
      <c r="FP731" s="4"/>
      <c r="FQ731" s="4"/>
      <c r="FR731" s="4"/>
      <c r="FS731" s="4"/>
      <c r="FT731" s="4"/>
      <c r="FU731" s="4"/>
      <c r="FV731" s="4"/>
      <c r="FW731" s="4"/>
      <c r="FX731" s="4"/>
      <c r="FY731" s="4"/>
      <c r="FZ731" s="4"/>
      <c r="GA731" s="4"/>
      <c r="GB731" s="4"/>
      <c r="GC731" s="4"/>
      <c r="GD731" s="4"/>
      <c r="GE731" s="4"/>
      <c r="GF731" s="4"/>
      <c r="GG731" s="4"/>
      <c r="GH731" s="4"/>
      <c r="GI731" s="4"/>
      <c r="GJ731" s="4"/>
      <c r="GK731" s="4"/>
      <c r="GL731" s="4"/>
      <c r="GM731" s="4"/>
      <c r="GN731" s="4"/>
      <c r="GO731" s="4"/>
      <c r="GP731" s="4"/>
      <c r="GQ731" s="4"/>
      <c r="GR731" s="4"/>
      <c r="GS731" s="4"/>
      <c r="GT731" s="4"/>
      <c r="GU731" s="4"/>
      <c r="GV731" s="4"/>
      <c r="GW731" s="4"/>
      <c r="GX731" s="4"/>
      <c r="GY731" s="4"/>
      <c r="GZ731" s="4"/>
      <c r="HA731" s="4"/>
      <c r="HB731" s="4"/>
      <c r="HC731" s="4"/>
    </row>
    <row r="732" spans="1:211" s="380" customFormat="1" ht="13.9" customHeight="1">
      <c r="A732" s="828" t="str">
        <f>IF('1C TSsoustraitance'!$A449&lt;&gt;0,'1C TSsoustraitance'!$A449,"")</f>
        <v/>
      </c>
      <c r="B732" s="530"/>
      <c r="C732" s="513" t="str">
        <f>IF('1C TSsoustraitance'!$A449&lt;&gt;0,'1C TSsoustraitance'!$B449,"")</f>
        <v/>
      </c>
      <c r="D732" s="513" t="str">
        <f>IF('1C TSsoustraitance'!$A449&lt;&gt;0,'1C TSsoustraitance'!$C449,"")</f>
        <v/>
      </c>
      <c r="E732" s="684"/>
      <c r="F732" s="685"/>
      <c r="G732" s="666">
        <f>'1C TSsoustraitance'!$D449</f>
        <v>0</v>
      </c>
      <c r="H732" s="533">
        <v>0.21</v>
      </c>
      <c r="I732" s="533">
        <v>1</v>
      </c>
      <c r="J732" s="534"/>
      <c r="K732" s="667">
        <f t="shared" si="155"/>
        <v>0</v>
      </c>
      <c r="L732" s="668">
        <f>IF(OR('1C TSsoustraitance'!$D449="",'1C TSsoustraitance'!$AP449=0),0,IF(AND('1C TSsoustraitance'!$D449&lt;&gt;"",$K$2="Pôle",'1C TSsoustraitance'!$E449="OUI"),(('1C TSsoustraitance'!$F449+'1C TSsoustraitance'!$G449+'1C TSsoustraitance'!$H449+'1C TSsoustraitance'!$I449+'1C TSsoustraitance'!$M449)/'1C TSsoustraitance'!$R449),IF(AND('1C TSsoustraitance'!$D449&lt;&gt;"",$K$2="Pôle",'1C TSsoustraitance'!$E449="NON"),(('1C TSsoustraitance'!$F449+'1C TSsoustraitance'!$G449+'1C TSsoustraitance'!$H449+'1C TSsoustraitance'!$I449+'1C TSsoustraitance'!$M449)/'1C TSsoustraitance'!$AP449),IF(AND('1C TSsoustraitance'!$D449&lt;&gt;"",$K$2&lt;&gt;"Pôle",'1C TSsoustraitance'!$E449="OUI"),(('1C TSsoustraitance'!$F449+'1C TSsoustraitance'!$G449+'1C TSsoustraitance'!$H449+'1C TSsoustraitance'!$I449+'1C TSsoustraitance'!$J449+'1C TSsoustraitance'!$K449+'1C TSsoustraitance'!$L449+'1C TSsoustraitance'!$M449+'1C TSsoustraitance'!$N449+'1C TSsoustraitance'!$O449+'1C TSsoustraitance'!$P449+'1C TSsoustraitance'!$Q449)/'1C TSsoustraitance'!$R449),IF(AND('1C TSsoustraitance'!$D449&lt;&gt;"",$K$2&lt;&gt;"Pôle",'1C TSsoustraitance'!$E449="NON"),(('1C TSsoustraitance'!$F449+'1C TSsoustraitance'!$G449+'1C TSsoustraitance'!$H449+'1C TSsoustraitance'!$I449+'1C TSsoustraitance'!$J449+'1C TSsoustraitance'!$K449+'1C TSsoustraitance'!$L449+'1C TSsoustraitance'!$M449+'1C TSsoustraitance'!$N449+'1C TSsoustraitance'!$O449+'1C TSsoustraitance'!$P449+'1C TSsoustraitance'!$Q449))/'1C TSsoustraitance'!$AP449)))))</f>
        <v>0</v>
      </c>
      <c r="M732" s="668">
        <f>IF(OR('1C TSsoustraitance'!$D449="",'1C TSsoustraitance'!AP$13=0),0,IF(AND('1C TSsoustraitance'!$D449&lt;&gt;"",$K$2="Pôle",'1C TSsoustraitance'!$E449="OUI"),(('1C TSsoustraitance'!$J449+'1C TSsoustraitance'!$K449+'1C TSsoustraitance'!$L449)/'1C TSsoustraitance'!$R449),IF(AND('1C TSsoustraitance'!$D449&lt;&gt;"",$K$2="Pôle",'1C TSsoustraitance'!$E449="NON"),(('1C TSsoustraitance'!$J449+'1C TSsoustraitance'!$K449+'1C TSsoustraitance'!$L449)/'1C TSsoustraitance'!$AP449),IF(AND('1C TSsoustraitance'!$D449&lt;&gt;"",$K$2&lt;&gt;"Pôle"),0))))</f>
        <v>0</v>
      </c>
      <c r="N732" s="668">
        <f t="shared" si="162"/>
        <v>0</v>
      </c>
      <c r="O732" s="669">
        <f>IF(OR('1C TSsoustraitance'!$D449="",'1C TSsoustraitance'!$E449="OUI",'1C TSsoustraitance'!$AP449=0),0,(('1C TSsoustraitance'!$S449)/'1C TSsoustraitance'!$AP449))</f>
        <v>0</v>
      </c>
      <c r="P732" s="669">
        <f>IF(OR('1C TSsoustraitance'!$D449="",'1C TSsoustraitance'!$E449="OUI",'1C TSsoustraitance'!$AP449=0),0,(('1C TSsoustraitance'!$T449)/'1C TSsoustraitance'!$AP449))</f>
        <v>0</v>
      </c>
      <c r="Q732" s="669">
        <f>IF(OR('1C TSsoustraitance'!$D449="",'1C TSsoustraitance'!$E449="OUI",'1C TSsoustraitance'!$AP449=0),0,(('1C TSsoustraitance'!$U449)/'1C TSsoustraitance'!$AP449))</f>
        <v>0</v>
      </c>
      <c r="R732" s="669">
        <f>IF(OR('1C TSsoustraitance'!$D449="",'1C TSsoustraitance'!$E449="OUI",'1C TSsoustraitance'!$AP449=0),0,(('1C TSsoustraitance'!$V449)/'1C TSsoustraitance'!$AP449))</f>
        <v>0</v>
      </c>
      <c r="S732" s="669">
        <f>IF(OR('1C TSsoustraitance'!$D449="",'1C TSsoustraitance'!$E449="OUI",'1C TSsoustraitance'!$AP449=0),0,(('1C TSsoustraitance'!$W449)/'1C TSsoustraitance'!$AP449))</f>
        <v>0</v>
      </c>
      <c r="T732" s="669">
        <f>IF(OR('1C TSsoustraitance'!$D449="",'1C TSsoustraitance'!$E449="OUI",'1C TSsoustraitance'!$AP449=0),0,(('1C TSsoustraitance'!$X449)/'1C TSsoustraitance'!$AP449))</f>
        <v>0</v>
      </c>
      <c r="U732" s="669">
        <f>IF(OR('1C TSsoustraitance'!$D449="",'1C TSsoustraitance'!$E449="OUI",'1C TSsoustraitance'!$AP449=0),0,(('1C TSsoustraitance'!$Y449)/'1C TSsoustraitance'!$AP449))</f>
        <v>0</v>
      </c>
      <c r="V732" s="669">
        <f>IF(OR('1C TSsoustraitance'!$D449="",'1C TSsoustraitance'!$E449="OUI",'1C TSsoustraitance'!$AP449=0),0,(('1C TSsoustraitance'!$Z449)/'1C TSsoustraitance'!$AP449))</f>
        <v>0</v>
      </c>
      <c r="W732" s="669">
        <f>IF(OR('1C TSsoustraitance'!$D449="",'1C TSsoustraitance'!$E449="OUI",'1C TSsoustraitance'!$AP449=0),0,(('1C TSsoustraitance'!$AA449)/'1C TSsoustraitance'!$AP449))</f>
        <v>0</v>
      </c>
      <c r="X732" s="669">
        <f>IF(OR('1C TSsoustraitance'!$D449="",'1C TSsoustraitance'!$E449="OUI",'1C TSsoustraitance'!$AP449=0),0,(('1C TSsoustraitance'!$AB449)/'1C TSsoustraitance'!$AP449))</f>
        <v>0</v>
      </c>
      <c r="Y732" s="669">
        <f>IF(OR('1C TSsoustraitance'!$D449="",'1C TSsoustraitance'!$E449="OUI",'1C TSsoustraitance'!$AP449=0),0,(('1C TSsoustraitance'!$AC449)/'1C TSsoustraitance'!$AP449))</f>
        <v>0</v>
      </c>
      <c r="Z732" s="669">
        <f>IF(OR('1C TSsoustraitance'!$D449="",'1C TSsoustraitance'!$E449="OUI",'1C TSsoustraitance'!$AP449=0),0,(('1C TSsoustraitance'!$AD449)/'1C TSsoustraitance'!$AP449))</f>
        <v>0</v>
      </c>
      <c r="AA732" s="669">
        <f>IF(OR('1C TSsoustraitance'!$D449="",'1C TSsoustraitance'!$E449="OUI",'1C TSsoustraitance'!$AP449=0),0,(('1C TSsoustraitance'!$AE449)/'1C TSsoustraitance'!$AP449))</f>
        <v>0</v>
      </c>
      <c r="AB732" s="669">
        <f>IF(OR('1C TSsoustraitance'!$D449="",'1C TSsoustraitance'!$E449="OUI",'1C TSsoustraitance'!$AP449=0),0,(('1C TSsoustraitance'!$AF449)/'1C TSsoustraitance'!$AP449))</f>
        <v>0</v>
      </c>
      <c r="AC732" s="669">
        <f>IF(OR('1C TSsoustraitance'!$D449="",'1C TSsoustraitance'!$E449="OUI",'1C TSsoustraitance'!$AP449=0),0,(('1C TSsoustraitance'!$AG449)/'1C TSsoustraitance'!$AP449))</f>
        <v>0</v>
      </c>
      <c r="AD732" s="669">
        <f>IF(OR('1C TSsoustraitance'!$D449="",'1C TSsoustraitance'!$E449="OUI",'1C TSsoustraitance'!$AP449=0),0,(('1C TSsoustraitance'!$AH449)/'1C TSsoustraitance'!$AP449))</f>
        <v>0</v>
      </c>
      <c r="AE732" s="669">
        <f>IF(OR('1C TSsoustraitance'!$D449="",'1C TSsoustraitance'!$E449="OUI",'1C TSsoustraitance'!$AP449=0),0,(('1C TSsoustraitance'!$AI449)/'1C TSsoustraitance'!$AP449))</f>
        <v>0</v>
      </c>
      <c r="AF732" s="669">
        <f>IF(OR('1C TSsoustraitance'!$D449="",'1C TSsoustraitance'!$E449="OUI",'1C TSsoustraitance'!$AP449=0),0,(('1C TSsoustraitance'!$AJ449)/'1C TSsoustraitance'!$AP449))</f>
        <v>0</v>
      </c>
      <c r="AG732" s="669">
        <f>IF(OR('1C TSsoustraitance'!$D449="",'1C TSsoustraitance'!$E449="OUI",'1C TSsoustraitance'!$AP449=0),0,(('1C TSsoustraitance'!$AK449)/'1C TSsoustraitance'!$AP449))</f>
        <v>0</v>
      </c>
      <c r="AH732" s="669">
        <f>IF(OR('1C TSsoustraitance'!$D449="",'1C TSsoustraitance'!$E449="OUI",'1C TSsoustraitance'!$AP449=0),0,(('1C TSsoustraitance'!$AL449)/'1C TSsoustraitance'!$AP449))</f>
        <v>0</v>
      </c>
      <c r="AI732" s="669">
        <f>IF(OR('1C TSsoustraitance'!$D449="",'1C TSsoustraitance'!$E449="OUI",'1C TSsoustraitance'!$AP449=0),0,(('1C TSsoustraitance'!$AM449)/'1C TSsoustraitance'!$AP449))</f>
        <v>0</v>
      </c>
      <c r="AJ732" s="669">
        <f>IF(OR('1C TSsoustraitance'!$D449="",'1C TSsoustraitance'!$E449="OUI",'1C TSsoustraitance'!$AP449=0),0,(('1C TSsoustraitance'!$AN449)/'1C TSsoustraitance'!$AP449))</f>
        <v>0</v>
      </c>
      <c r="AK732" s="669">
        <f t="shared" si="156"/>
        <v>0</v>
      </c>
      <c r="AL732" s="668">
        <f t="shared" si="157"/>
        <v>0</v>
      </c>
      <c r="AM732" s="670">
        <f>IF(Tableau7[[#This Row],[N° pièce]]="",0,(Tableau7[[#This Row],[hors TVA]]+(Tableau7[[#This Row],[hors TVA]]*Tableau7[[#This Row],[Taux TVA]])-(Tableau7[[#This Row],[hors TVA]]*Tableau7[[#This Row],[Taux TVA]]*Tableau7[[#This Row],[Régime TVA: Récupération]]))*Tableau7[[#This Row],[Type 1]])</f>
        <v>0</v>
      </c>
      <c r="AN732" s="670">
        <f>IF(Tableau7[[#This Row],[N° pièce]]="",0,IF($K$2="pôle",((Tableau7[[#This Row],[hors TVA]]+(Tableau7[[#This Row],[hors TVA]]*Tableau7[[#This Row],[Taux TVA]])-(Tableau7[[#This Row],[hors TVA]]*Tableau7[[#This Row],[Taux TVA]]*Tableau7[[#This Row],[Régime TVA: Récupération]]))*Tableau7[[#This Row],[Type 2]]),0))</f>
        <v>0</v>
      </c>
      <c r="AO732" s="670">
        <f t="shared" si="159"/>
        <v>0</v>
      </c>
      <c r="AP732" s="255">
        <f t="shared" si="158"/>
        <v>0</v>
      </c>
      <c r="AQ732" s="506">
        <f t="shared" si="163"/>
        <v>0</v>
      </c>
      <c r="AR732" s="671"/>
      <c r="AS732" s="512"/>
      <c r="AT732" s="513" t="str">
        <f>IF(('1C TSsoustraitance'!AP449*FICHE!C$14&lt;J732),"Forfait limité à "&amp;FICHE!C$14&amp;"€/jour","")</f>
        <v/>
      </c>
      <c r="AU732" s="797"/>
      <c r="AV732" s="484"/>
      <c r="AW732" s="484"/>
      <c r="AX732" s="484"/>
      <c r="AY732" s="484"/>
      <c r="AZ732" s="484"/>
      <c r="BA732" s="4"/>
      <c r="BB732" s="4"/>
      <c r="BC732" s="4"/>
      <c r="BD732" s="4"/>
      <c r="BE732" s="4"/>
      <c r="BF732" s="4"/>
      <c r="BG732" s="4"/>
      <c r="BH732" s="4"/>
      <c r="BI732" s="4"/>
      <c r="BJ732" s="4"/>
      <c r="BK732" s="4"/>
      <c r="BL732" s="4"/>
      <c r="BM732" s="4"/>
      <c r="BN732" s="4"/>
      <c r="BO732" s="4"/>
      <c r="BP732" s="4"/>
      <c r="BQ732" s="4"/>
      <c r="BR732" s="4"/>
      <c r="BS732" s="4"/>
      <c r="BT732" s="4"/>
      <c r="BU732" s="4"/>
      <c r="BV732" s="4"/>
      <c r="BW732" s="4"/>
      <c r="BX732" s="4"/>
      <c r="BY732" s="4"/>
      <c r="BZ732" s="4"/>
      <c r="CA732" s="4"/>
      <c r="CB732" s="4"/>
      <c r="CC732" s="4"/>
      <c r="CD732" s="4"/>
      <c r="CE732" s="4"/>
      <c r="CF732" s="4"/>
      <c r="CG732" s="4"/>
      <c r="CH732" s="4"/>
      <c r="CI732" s="4"/>
      <c r="CJ732" s="4"/>
      <c r="CK732" s="4"/>
      <c r="CL732" s="4"/>
      <c r="CM732" s="4"/>
      <c r="CN732" s="4"/>
      <c r="CO732" s="4"/>
      <c r="CP732" s="4"/>
      <c r="CQ732" s="4"/>
      <c r="CR732" s="4"/>
      <c r="CS732" s="4"/>
      <c r="CT732" s="4"/>
      <c r="CU732" s="4"/>
      <c r="CV732" s="4"/>
      <c r="CW732" s="4"/>
      <c r="CX732" s="4"/>
      <c r="CY732" s="4"/>
      <c r="CZ732" s="4"/>
      <c r="DA732" s="4"/>
      <c r="DB732" s="4"/>
      <c r="DC732" s="4"/>
      <c r="DD732" s="4"/>
      <c r="DE732" s="4"/>
      <c r="DF732" s="4"/>
      <c r="DG732" s="4"/>
      <c r="DH732" s="4"/>
      <c r="DI732" s="4"/>
      <c r="DJ732" s="4"/>
      <c r="DK732" s="4"/>
      <c r="DL732" s="4"/>
      <c r="DM732" s="4"/>
      <c r="DN732" s="4"/>
      <c r="DO732" s="4"/>
      <c r="DP732" s="4"/>
      <c r="DQ732" s="4"/>
      <c r="DR732" s="4"/>
      <c r="DS732" s="4"/>
      <c r="DT732" s="4"/>
      <c r="DU732" s="4"/>
      <c r="DV732" s="4"/>
      <c r="DW732" s="4"/>
      <c r="DX732" s="4"/>
      <c r="DY732" s="4"/>
      <c r="DZ732" s="4"/>
      <c r="EA732" s="4"/>
      <c r="EB732" s="4"/>
      <c r="EC732" s="4"/>
      <c r="ED732" s="4"/>
      <c r="EE732" s="4"/>
      <c r="EF732" s="4"/>
      <c r="EG732" s="4"/>
      <c r="EH732" s="4"/>
      <c r="EI732" s="4"/>
      <c r="EJ732" s="4"/>
      <c r="EK732" s="4"/>
      <c r="EL732" s="4"/>
      <c r="EM732" s="4"/>
      <c r="EN732" s="4"/>
      <c r="EO732" s="4"/>
      <c r="EP732" s="4"/>
      <c r="EQ732" s="4"/>
      <c r="ER732" s="4"/>
      <c r="ES732" s="4"/>
      <c r="ET732" s="4"/>
      <c r="EU732" s="4"/>
      <c r="EV732" s="4"/>
      <c r="EW732" s="4"/>
      <c r="EX732" s="4"/>
      <c r="EY732" s="4"/>
      <c r="EZ732" s="4"/>
      <c r="FA732" s="4"/>
      <c r="FB732" s="4"/>
      <c r="FC732" s="4"/>
      <c r="FD732" s="4"/>
      <c r="FE732" s="4"/>
      <c r="FF732" s="4"/>
      <c r="FG732" s="4"/>
      <c r="FH732" s="4"/>
      <c r="FI732" s="4"/>
      <c r="FJ732" s="4"/>
      <c r="FK732" s="4"/>
      <c r="FL732" s="4"/>
      <c r="FM732" s="4"/>
      <c r="FN732" s="4"/>
      <c r="FO732" s="4"/>
      <c r="FP732" s="4"/>
      <c r="FQ732" s="4"/>
      <c r="FR732" s="4"/>
      <c r="FS732" s="4"/>
      <c r="FT732" s="4"/>
      <c r="FU732" s="4"/>
      <c r="FV732" s="4"/>
      <c r="FW732" s="4"/>
      <c r="FX732" s="4"/>
      <c r="FY732" s="4"/>
      <c r="FZ732" s="4"/>
      <c r="GA732" s="4"/>
      <c r="GB732" s="4"/>
      <c r="GC732" s="4"/>
      <c r="GD732" s="4"/>
      <c r="GE732" s="4"/>
      <c r="GF732" s="4"/>
      <c r="GG732" s="4"/>
      <c r="GH732" s="4"/>
      <c r="GI732" s="4"/>
      <c r="GJ732" s="4"/>
      <c r="GK732" s="4"/>
      <c r="GL732" s="4"/>
      <c r="GM732" s="4"/>
      <c r="GN732" s="4"/>
      <c r="GO732" s="4"/>
      <c r="GP732" s="4"/>
      <c r="GQ732" s="4"/>
      <c r="GR732" s="4"/>
      <c r="GS732" s="4"/>
      <c r="GT732" s="4"/>
      <c r="GU732" s="4"/>
      <c r="GV732" s="4"/>
      <c r="GW732" s="4"/>
      <c r="GX732" s="4"/>
      <c r="GY732" s="4"/>
      <c r="GZ732" s="4"/>
      <c r="HA732" s="4"/>
      <c r="HB732" s="4"/>
      <c r="HC732" s="4"/>
    </row>
    <row r="733" spans="1:211" s="380" customFormat="1" ht="13.9" customHeight="1">
      <c r="A733" s="828" t="str">
        <f>IF('1C TSsoustraitance'!$A450&lt;&gt;0,'1C TSsoustraitance'!$A450,"")</f>
        <v/>
      </c>
      <c r="B733" s="530"/>
      <c r="C733" s="513" t="str">
        <f>IF('1C TSsoustraitance'!$A450&lt;&gt;0,'1C TSsoustraitance'!$B450,"")</f>
        <v/>
      </c>
      <c r="D733" s="513" t="str">
        <f>IF('1C TSsoustraitance'!$A450&lt;&gt;0,'1C TSsoustraitance'!$C450,"")</f>
        <v/>
      </c>
      <c r="E733" s="684"/>
      <c r="F733" s="685"/>
      <c r="G733" s="666">
        <f>'1C TSsoustraitance'!$D450</f>
        <v>0</v>
      </c>
      <c r="H733" s="533">
        <v>0.21</v>
      </c>
      <c r="I733" s="533">
        <v>1</v>
      </c>
      <c r="J733" s="534"/>
      <c r="K733" s="667">
        <f t="shared" si="155"/>
        <v>0</v>
      </c>
      <c r="L733" s="668">
        <f>IF(OR('1C TSsoustraitance'!$D450="",'1C TSsoustraitance'!$AP450=0),0,IF(AND('1C TSsoustraitance'!$D450&lt;&gt;"",$K$2="Pôle",'1C TSsoustraitance'!$E450="OUI"),(('1C TSsoustraitance'!$F450+'1C TSsoustraitance'!$G450+'1C TSsoustraitance'!$H450+'1C TSsoustraitance'!$I450+'1C TSsoustraitance'!$M450)/'1C TSsoustraitance'!$R450),IF(AND('1C TSsoustraitance'!$D450&lt;&gt;"",$K$2="Pôle",'1C TSsoustraitance'!$E450="NON"),(('1C TSsoustraitance'!$F450+'1C TSsoustraitance'!$G450+'1C TSsoustraitance'!$H450+'1C TSsoustraitance'!$I450+'1C TSsoustraitance'!$M450)/'1C TSsoustraitance'!$AP450),IF(AND('1C TSsoustraitance'!$D450&lt;&gt;"",$K$2&lt;&gt;"Pôle",'1C TSsoustraitance'!$E450="OUI"),(('1C TSsoustraitance'!$F450+'1C TSsoustraitance'!$G450+'1C TSsoustraitance'!$H450+'1C TSsoustraitance'!$I450+'1C TSsoustraitance'!$J450+'1C TSsoustraitance'!$K450+'1C TSsoustraitance'!$L450+'1C TSsoustraitance'!$M450+'1C TSsoustraitance'!$N450+'1C TSsoustraitance'!$O450+'1C TSsoustraitance'!$P450+'1C TSsoustraitance'!$Q450)/'1C TSsoustraitance'!$R450),IF(AND('1C TSsoustraitance'!$D450&lt;&gt;"",$K$2&lt;&gt;"Pôle",'1C TSsoustraitance'!$E450="NON"),(('1C TSsoustraitance'!$F450+'1C TSsoustraitance'!$G450+'1C TSsoustraitance'!$H450+'1C TSsoustraitance'!$I450+'1C TSsoustraitance'!$J450+'1C TSsoustraitance'!$K450+'1C TSsoustraitance'!$L450+'1C TSsoustraitance'!$M450+'1C TSsoustraitance'!$N450+'1C TSsoustraitance'!$O450+'1C TSsoustraitance'!$P450+'1C TSsoustraitance'!$Q450))/'1C TSsoustraitance'!$AP450)))))</f>
        <v>0</v>
      </c>
      <c r="M733" s="668">
        <f>IF(OR('1C TSsoustraitance'!$D450="",'1C TSsoustraitance'!AP$13=0),0,IF(AND('1C TSsoustraitance'!$D450&lt;&gt;"",$K$2="Pôle",'1C TSsoustraitance'!$E450="OUI"),(('1C TSsoustraitance'!$J450+'1C TSsoustraitance'!$K450+'1C TSsoustraitance'!$L450)/'1C TSsoustraitance'!$R450),IF(AND('1C TSsoustraitance'!$D450&lt;&gt;"",$K$2="Pôle",'1C TSsoustraitance'!$E450="NON"),(('1C TSsoustraitance'!$J450+'1C TSsoustraitance'!$K450+'1C TSsoustraitance'!$L450)/'1C TSsoustraitance'!$AP450),IF(AND('1C TSsoustraitance'!$D450&lt;&gt;"",$K$2&lt;&gt;"Pôle"),0))))</f>
        <v>0</v>
      </c>
      <c r="N733" s="668">
        <f t="shared" si="162"/>
        <v>0</v>
      </c>
      <c r="O733" s="669">
        <f>IF(OR('1C TSsoustraitance'!$D450="",'1C TSsoustraitance'!$E450="OUI",'1C TSsoustraitance'!$AP450=0),0,(('1C TSsoustraitance'!$S450)/'1C TSsoustraitance'!$AP450))</f>
        <v>0</v>
      </c>
      <c r="P733" s="669">
        <f>IF(OR('1C TSsoustraitance'!$D450="",'1C TSsoustraitance'!$E450="OUI",'1C TSsoustraitance'!$AP450=0),0,(('1C TSsoustraitance'!$T450)/'1C TSsoustraitance'!$AP450))</f>
        <v>0</v>
      </c>
      <c r="Q733" s="669">
        <f>IF(OR('1C TSsoustraitance'!$D450="",'1C TSsoustraitance'!$E450="OUI",'1C TSsoustraitance'!$AP450=0),0,(('1C TSsoustraitance'!$U450)/'1C TSsoustraitance'!$AP450))</f>
        <v>0</v>
      </c>
      <c r="R733" s="669">
        <f>IF(OR('1C TSsoustraitance'!$D450="",'1C TSsoustraitance'!$E450="OUI",'1C TSsoustraitance'!$AP450=0),0,(('1C TSsoustraitance'!$V450)/'1C TSsoustraitance'!$AP450))</f>
        <v>0</v>
      </c>
      <c r="S733" s="669">
        <f>IF(OR('1C TSsoustraitance'!$D450="",'1C TSsoustraitance'!$E450="OUI",'1C TSsoustraitance'!$AP450=0),0,(('1C TSsoustraitance'!$W450)/'1C TSsoustraitance'!$AP450))</f>
        <v>0</v>
      </c>
      <c r="T733" s="669">
        <f>IF(OR('1C TSsoustraitance'!$D450="",'1C TSsoustraitance'!$E450="OUI",'1C TSsoustraitance'!$AP450=0),0,(('1C TSsoustraitance'!$X450)/'1C TSsoustraitance'!$AP450))</f>
        <v>0</v>
      </c>
      <c r="U733" s="669">
        <f>IF(OR('1C TSsoustraitance'!$D450="",'1C TSsoustraitance'!$E450="OUI",'1C TSsoustraitance'!$AP450=0),0,(('1C TSsoustraitance'!$Y450)/'1C TSsoustraitance'!$AP450))</f>
        <v>0</v>
      </c>
      <c r="V733" s="669">
        <f>IF(OR('1C TSsoustraitance'!$D450="",'1C TSsoustraitance'!$E450="OUI",'1C TSsoustraitance'!$AP450=0),0,(('1C TSsoustraitance'!$Z450)/'1C TSsoustraitance'!$AP450))</f>
        <v>0</v>
      </c>
      <c r="W733" s="669">
        <f>IF(OR('1C TSsoustraitance'!$D450="",'1C TSsoustraitance'!$E450="OUI",'1C TSsoustraitance'!$AP450=0),0,(('1C TSsoustraitance'!$AA450)/'1C TSsoustraitance'!$AP450))</f>
        <v>0</v>
      </c>
      <c r="X733" s="669">
        <f>IF(OR('1C TSsoustraitance'!$D450="",'1C TSsoustraitance'!$E450="OUI",'1C TSsoustraitance'!$AP450=0),0,(('1C TSsoustraitance'!$AB450)/'1C TSsoustraitance'!$AP450))</f>
        <v>0</v>
      </c>
      <c r="Y733" s="669">
        <f>IF(OR('1C TSsoustraitance'!$D450="",'1C TSsoustraitance'!$E450="OUI",'1C TSsoustraitance'!$AP450=0),0,(('1C TSsoustraitance'!$AC450)/'1C TSsoustraitance'!$AP450))</f>
        <v>0</v>
      </c>
      <c r="Z733" s="669">
        <f>IF(OR('1C TSsoustraitance'!$D450="",'1C TSsoustraitance'!$E450="OUI",'1C TSsoustraitance'!$AP450=0),0,(('1C TSsoustraitance'!$AD450)/'1C TSsoustraitance'!$AP450))</f>
        <v>0</v>
      </c>
      <c r="AA733" s="669">
        <f>IF(OR('1C TSsoustraitance'!$D450="",'1C TSsoustraitance'!$E450="OUI",'1C TSsoustraitance'!$AP450=0),0,(('1C TSsoustraitance'!$AE450)/'1C TSsoustraitance'!$AP450))</f>
        <v>0</v>
      </c>
      <c r="AB733" s="669">
        <f>IF(OR('1C TSsoustraitance'!$D450="",'1C TSsoustraitance'!$E450="OUI",'1C TSsoustraitance'!$AP450=0),0,(('1C TSsoustraitance'!$AF450)/'1C TSsoustraitance'!$AP450))</f>
        <v>0</v>
      </c>
      <c r="AC733" s="669">
        <f>IF(OR('1C TSsoustraitance'!$D450="",'1C TSsoustraitance'!$E450="OUI",'1C TSsoustraitance'!$AP450=0),0,(('1C TSsoustraitance'!$AG450)/'1C TSsoustraitance'!$AP450))</f>
        <v>0</v>
      </c>
      <c r="AD733" s="669">
        <f>IF(OR('1C TSsoustraitance'!$D450="",'1C TSsoustraitance'!$E450="OUI",'1C TSsoustraitance'!$AP450=0),0,(('1C TSsoustraitance'!$AH450)/'1C TSsoustraitance'!$AP450))</f>
        <v>0</v>
      </c>
      <c r="AE733" s="669">
        <f>IF(OR('1C TSsoustraitance'!$D450="",'1C TSsoustraitance'!$E450="OUI",'1C TSsoustraitance'!$AP450=0),0,(('1C TSsoustraitance'!$AI450)/'1C TSsoustraitance'!$AP450))</f>
        <v>0</v>
      </c>
      <c r="AF733" s="669">
        <f>IF(OR('1C TSsoustraitance'!$D450="",'1C TSsoustraitance'!$E450="OUI",'1C TSsoustraitance'!$AP450=0),0,(('1C TSsoustraitance'!$AJ450)/'1C TSsoustraitance'!$AP450))</f>
        <v>0</v>
      </c>
      <c r="AG733" s="669">
        <f>IF(OR('1C TSsoustraitance'!$D450="",'1C TSsoustraitance'!$E450="OUI",'1C TSsoustraitance'!$AP450=0),0,(('1C TSsoustraitance'!$AK450)/'1C TSsoustraitance'!$AP450))</f>
        <v>0</v>
      </c>
      <c r="AH733" s="669">
        <f>IF(OR('1C TSsoustraitance'!$D450="",'1C TSsoustraitance'!$E450="OUI",'1C TSsoustraitance'!$AP450=0),0,(('1C TSsoustraitance'!$AL450)/'1C TSsoustraitance'!$AP450))</f>
        <v>0</v>
      </c>
      <c r="AI733" s="669">
        <f>IF(OR('1C TSsoustraitance'!$D450="",'1C TSsoustraitance'!$E450="OUI",'1C TSsoustraitance'!$AP450=0),0,(('1C TSsoustraitance'!$AM450)/'1C TSsoustraitance'!$AP450))</f>
        <v>0</v>
      </c>
      <c r="AJ733" s="669">
        <f>IF(OR('1C TSsoustraitance'!$D450="",'1C TSsoustraitance'!$E450="OUI",'1C TSsoustraitance'!$AP450=0),0,(('1C TSsoustraitance'!$AN450)/'1C TSsoustraitance'!$AP450))</f>
        <v>0</v>
      </c>
      <c r="AK733" s="669">
        <f t="shared" si="156"/>
        <v>0</v>
      </c>
      <c r="AL733" s="668">
        <f t="shared" si="157"/>
        <v>0</v>
      </c>
      <c r="AM733" s="670">
        <f>IF(Tableau7[[#This Row],[N° pièce]]="",0,(Tableau7[[#This Row],[hors TVA]]+(Tableau7[[#This Row],[hors TVA]]*Tableau7[[#This Row],[Taux TVA]])-(Tableau7[[#This Row],[hors TVA]]*Tableau7[[#This Row],[Taux TVA]]*Tableau7[[#This Row],[Régime TVA: Récupération]]))*Tableau7[[#This Row],[Type 1]])</f>
        <v>0</v>
      </c>
      <c r="AN733" s="670">
        <f>IF(Tableau7[[#This Row],[N° pièce]]="",0,IF($K$2="pôle",((Tableau7[[#This Row],[hors TVA]]+(Tableau7[[#This Row],[hors TVA]]*Tableau7[[#This Row],[Taux TVA]])-(Tableau7[[#This Row],[hors TVA]]*Tableau7[[#This Row],[Taux TVA]]*Tableau7[[#This Row],[Régime TVA: Récupération]]))*Tableau7[[#This Row],[Type 2]]),0))</f>
        <v>0</v>
      </c>
      <c r="AO733" s="670">
        <f t="shared" si="159"/>
        <v>0</v>
      </c>
      <c r="AP733" s="255">
        <f t="shared" si="158"/>
        <v>0</v>
      </c>
      <c r="AQ733" s="506">
        <f t="shared" si="163"/>
        <v>0</v>
      </c>
      <c r="AR733" s="671"/>
      <c r="AS733" s="512"/>
      <c r="AT733" s="513" t="str">
        <f>IF(('1C TSsoustraitance'!AP450*FICHE!C$14&lt;J733),"Forfait limité à "&amp;FICHE!C$14&amp;"€/jour","")</f>
        <v/>
      </c>
      <c r="AU733" s="797"/>
      <c r="AV733" s="484"/>
      <c r="AW733" s="484"/>
      <c r="AX733" s="484"/>
      <c r="AY733" s="484"/>
      <c r="AZ733" s="484"/>
      <c r="BA733" s="4"/>
      <c r="BB733" s="4"/>
      <c r="BC733" s="4"/>
      <c r="BD733" s="4"/>
      <c r="BE733" s="4"/>
      <c r="BF733" s="4"/>
      <c r="BG733" s="4"/>
      <c r="BH733" s="4"/>
      <c r="BI733" s="4"/>
      <c r="BJ733" s="4"/>
      <c r="BK733" s="4"/>
      <c r="BL733" s="4"/>
      <c r="BM733" s="4"/>
      <c r="BN733" s="4"/>
      <c r="BO733" s="4"/>
      <c r="BP733" s="4"/>
      <c r="BQ733" s="4"/>
      <c r="BR733" s="4"/>
      <c r="BS733" s="4"/>
      <c r="BT733" s="4"/>
      <c r="BU733" s="4"/>
      <c r="BV733" s="4"/>
      <c r="BW733" s="4"/>
      <c r="BX733" s="4"/>
      <c r="BY733" s="4"/>
      <c r="BZ733" s="4"/>
      <c r="CA733" s="4"/>
      <c r="CB733" s="4"/>
      <c r="CC733" s="4"/>
      <c r="CD733" s="4"/>
      <c r="CE733" s="4"/>
      <c r="CF733" s="4"/>
      <c r="CG733" s="4"/>
      <c r="CH733" s="4"/>
      <c r="CI733" s="4"/>
      <c r="CJ733" s="4"/>
      <c r="CK733" s="4"/>
      <c r="CL733" s="4"/>
      <c r="CM733" s="4"/>
      <c r="CN733" s="4"/>
      <c r="CO733" s="4"/>
      <c r="CP733" s="4"/>
      <c r="CQ733" s="4"/>
      <c r="CR733" s="4"/>
      <c r="CS733" s="4"/>
      <c r="CT733" s="4"/>
      <c r="CU733" s="4"/>
      <c r="CV733" s="4"/>
      <c r="CW733" s="4"/>
      <c r="CX733" s="4"/>
      <c r="CY733" s="4"/>
      <c r="CZ733" s="4"/>
      <c r="DA733" s="4"/>
      <c r="DB733" s="4"/>
      <c r="DC733" s="4"/>
      <c r="DD733" s="4"/>
      <c r="DE733" s="4"/>
      <c r="DF733" s="4"/>
      <c r="DG733" s="4"/>
      <c r="DH733" s="4"/>
      <c r="DI733" s="4"/>
      <c r="DJ733" s="4"/>
      <c r="DK733" s="4"/>
      <c r="DL733" s="4"/>
      <c r="DM733" s="4"/>
      <c r="DN733" s="4"/>
      <c r="DO733" s="4"/>
      <c r="DP733" s="4"/>
      <c r="DQ733" s="4"/>
      <c r="DR733" s="4"/>
      <c r="DS733" s="4"/>
      <c r="DT733" s="4"/>
      <c r="DU733" s="4"/>
      <c r="DV733" s="4"/>
      <c r="DW733" s="4"/>
      <c r="DX733" s="4"/>
      <c r="DY733" s="4"/>
      <c r="DZ733" s="4"/>
      <c r="EA733" s="4"/>
      <c r="EB733" s="4"/>
      <c r="EC733" s="4"/>
      <c r="ED733" s="4"/>
      <c r="EE733" s="4"/>
      <c r="EF733" s="4"/>
      <c r="EG733" s="4"/>
      <c r="EH733" s="4"/>
      <c r="EI733" s="4"/>
      <c r="EJ733" s="4"/>
      <c r="EK733" s="4"/>
      <c r="EL733" s="4"/>
      <c r="EM733" s="4"/>
      <c r="EN733" s="4"/>
      <c r="EO733" s="4"/>
      <c r="EP733" s="4"/>
      <c r="EQ733" s="4"/>
      <c r="ER733" s="4"/>
      <c r="ES733" s="4"/>
      <c r="ET733" s="4"/>
      <c r="EU733" s="4"/>
      <c r="EV733" s="4"/>
      <c r="EW733" s="4"/>
      <c r="EX733" s="4"/>
      <c r="EY733" s="4"/>
      <c r="EZ733" s="4"/>
      <c r="FA733" s="4"/>
      <c r="FB733" s="4"/>
      <c r="FC733" s="4"/>
      <c r="FD733" s="4"/>
      <c r="FE733" s="4"/>
      <c r="FF733" s="4"/>
      <c r="FG733" s="4"/>
      <c r="FH733" s="4"/>
      <c r="FI733" s="4"/>
      <c r="FJ733" s="4"/>
      <c r="FK733" s="4"/>
      <c r="FL733" s="4"/>
      <c r="FM733" s="4"/>
      <c r="FN733" s="4"/>
      <c r="FO733" s="4"/>
      <c r="FP733" s="4"/>
      <c r="FQ733" s="4"/>
      <c r="FR733" s="4"/>
      <c r="FS733" s="4"/>
      <c r="FT733" s="4"/>
      <c r="FU733" s="4"/>
      <c r="FV733" s="4"/>
      <c r="FW733" s="4"/>
      <c r="FX733" s="4"/>
      <c r="FY733" s="4"/>
      <c r="FZ733" s="4"/>
      <c r="GA733" s="4"/>
      <c r="GB733" s="4"/>
      <c r="GC733" s="4"/>
      <c r="GD733" s="4"/>
      <c r="GE733" s="4"/>
      <c r="GF733" s="4"/>
      <c r="GG733" s="4"/>
      <c r="GH733" s="4"/>
      <c r="GI733" s="4"/>
      <c r="GJ733" s="4"/>
      <c r="GK733" s="4"/>
      <c r="GL733" s="4"/>
      <c r="GM733" s="4"/>
      <c r="GN733" s="4"/>
      <c r="GO733" s="4"/>
      <c r="GP733" s="4"/>
      <c r="GQ733" s="4"/>
      <c r="GR733" s="4"/>
      <c r="GS733" s="4"/>
      <c r="GT733" s="4"/>
      <c r="GU733" s="4"/>
      <c r="GV733" s="4"/>
      <c r="GW733" s="4"/>
      <c r="GX733" s="4"/>
      <c r="GY733" s="4"/>
      <c r="GZ733" s="4"/>
      <c r="HA733" s="4"/>
      <c r="HB733" s="4"/>
      <c r="HC733" s="4"/>
    </row>
    <row r="734" spans="1:211" s="380" customFormat="1" ht="13.9" customHeight="1">
      <c r="A734" s="828" t="str">
        <f>IF('1C TSsoustraitance'!$A451&lt;&gt;0,'1C TSsoustraitance'!$A451,"")</f>
        <v/>
      </c>
      <c r="B734" s="530"/>
      <c r="C734" s="513" t="str">
        <f>IF('1C TSsoustraitance'!$A451&lt;&gt;0,'1C TSsoustraitance'!$B451,"")</f>
        <v/>
      </c>
      <c r="D734" s="513" t="str">
        <f>IF('1C TSsoustraitance'!$A451&lt;&gt;0,'1C TSsoustraitance'!$C451,"")</f>
        <v/>
      </c>
      <c r="E734" s="684"/>
      <c r="F734" s="685"/>
      <c r="G734" s="666">
        <f>'1C TSsoustraitance'!$D451</f>
        <v>0</v>
      </c>
      <c r="H734" s="533">
        <v>0.21</v>
      </c>
      <c r="I734" s="533">
        <v>1</v>
      </c>
      <c r="J734" s="534"/>
      <c r="K734" s="667">
        <f t="shared" si="155"/>
        <v>0</v>
      </c>
      <c r="L734" s="668">
        <f>IF(OR('1C TSsoustraitance'!$D451="",'1C TSsoustraitance'!$AP451=0),0,IF(AND('1C TSsoustraitance'!$D451&lt;&gt;"",$K$2="Pôle",'1C TSsoustraitance'!$E451="OUI"),(('1C TSsoustraitance'!$F451+'1C TSsoustraitance'!$G451+'1C TSsoustraitance'!$H451+'1C TSsoustraitance'!$I451+'1C TSsoustraitance'!$M451)/'1C TSsoustraitance'!$R451),IF(AND('1C TSsoustraitance'!$D451&lt;&gt;"",$K$2="Pôle",'1C TSsoustraitance'!$E451="NON"),(('1C TSsoustraitance'!$F451+'1C TSsoustraitance'!$G451+'1C TSsoustraitance'!$H451+'1C TSsoustraitance'!$I451+'1C TSsoustraitance'!$M451)/'1C TSsoustraitance'!$AP451),IF(AND('1C TSsoustraitance'!$D451&lt;&gt;"",$K$2&lt;&gt;"Pôle",'1C TSsoustraitance'!$E451="OUI"),(('1C TSsoustraitance'!$F451+'1C TSsoustraitance'!$G451+'1C TSsoustraitance'!$H451+'1C TSsoustraitance'!$I451+'1C TSsoustraitance'!$J451+'1C TSsoustraitance'!$K451+'1C TSsoustraitance'!$L451+'1C TSsoustraitance'!$M451+'1C TSsoustraitance'!$N451+'1C TSsoustraitance'!$O451+'1C TSsoustraitance'!$P451+'1C TSsoustraitance'!$Q451)/'1C TSsoustraitance'!$R451),IF(AND('1C TSsoustraitance'!$D451&lt;&gt;"",$K$2&lt;&gt;"Pôle",'1C TSsoustraitance'!$E451="NON"),(('1C TSsoustraitance'!$F451+'1C TSsoustraitance'!$G451+'1C TSsoustraitance'!$H451+'1C TSsoustraitance'!$I451+'1C TSsoustraitance'!$J451+'1C TSsoustraitance'!$K451+'1C TSsoustraitance'!$L451+'1C TSsoustraitance'!$M451+'1C TSsoustraitance'!$N451+'1C TSsoustraitance'!$O451+'1C TSsoustraitance'!$P451+'1C TSsoustraitance'!$Q451))/'1C TSsoustraitance'!$AP451)))))</f>
        <v>0</v>
      </c>
      <c r="M734" s="668">
        <f>IF(OR('1C TSsoustraitance'!$D451="",'1C TSsoustraitance'!AP$13=0),0,IF(AND('1C TSsoustraitance'!$D451&lt;&gt;"",$K$2="Pôle",'1C TSsoustraitance'!$E451="OUI"),(('1C TSsoustraitance'!$J451+'1C TSsoustraitance'!$K451+'1C TSsoustraitance'!$L451)/'1C TSsoustraitance'!$R451),IF(AND('1C TSsoustraitance'!$D451&lt;&gt;"",$K$2="Pôle",'1C TSsoustraitance'!$E451="NON"),(('1C TSsoustraitance'!$J451+'1C TSsoustraitance'!$K451+'1C TSsoustraitance'!$L451)/'1C TSsoustraitance'!$AP451),IF(AND('1C TSsoustraitance'!$D451&lt;&gt;"",$K$2&lt;&gt;"Pôle"),0))))</f>
        <v>0</v>
      </c>
      <c r="N734" s="668">
        <f t="shared" si="162"/>
        <v>0</v>
      </c>
      <c r="O734" s="669">
        <f>IF(OR('1C TSsoustraitance'!$D451="",'1C TSsoustraitance'!$E451="OUI",'1C TSsoustraitance'!$AP451=0),0,(('1C TSsoustraitance'!$S451)/'1C TSsoustraitance'!$AP451))</f>
        <v>0</v>
      </c>
      <c r="P734" s="669">
        <f>IF(OR('1C TSsoustraitance'!$D451="",'1C TSsoustraitance'!$E451="OUI",'1C TSsoustraitance'!$AP451=0),0,(('1C TSsoustraitance'!$T451)/'1C TSsoustraitance'!$AP451))</f>
        <v>0</v>
      </c>
      <c r="Q734" s="669">
        <f>IF(OR('1C TSsoustraitance'!$D451="",'1C TSsoustraitance'!$E451="OUI",'1C TSsoustraitance'!$AP451=0),0,(('1C TSsoustraitance'!$U451)/'1C TSsoustraitance'!$AP451))</f>
        <v>0</v>
      </c>
      <c r="R734" s="669">
        <f>IF(OR('1C TSsoustraitance'!$D451="",'1C TSsoustraitance'!$E451="OUI",'1C TSsoustraitance'!$AP451=0),0,(('1C TSsoustraitance'!$V451)/'1C TSsoustraitance'!$AP451))</f>
        <v>0</v>
      </c>
      <c r="S734" s="669">
        <f>IF(OR('1C TSsoustraitance'!$D451="",'1C TSsoustraitance'!$E451="OUI",'1C TSsoustraitance'!$AP451=0),0,(('1C TSsoustraitance'!$W451)/'1C TSsoustraitance'!$AP451))</f>
        <v>0</v>
      </c>
      <c r="T734" s="669">
        <f>IF(OR('1C TSsoustraitance'!$D451="",'1C TSsoustraitance'!$E451="OUI",'1C TSsoustraitance'!$AP451=0),0,(('1C TSsoustraitance'!$X451)/'1C TSsoustraitance'!$AP451))</f>
        <v>0</v>
      </c>
      <c r="U734" s="669">
        <f>IF(OR('1C TSsoustraitance'!$D451="",'1C TSsoustraitance'!$E451="OUI",'1C TSsoustraitance'!$AP451=0),0,(('1C TSsoustraitance'!$Y451)/'1C TSsoustraitance'!$AP451))</f>
        <v>0</v>
      </c>
      <c r="V734" s="669">
        <f>IF(OR('1C TSsoustraitance'!$D451="",'1C TSsoustraitance'!$E451="OUI",'1C TSsoustraitance'!$AP451=0),0,(('1C TSsoustraitance'!$Z451)/'1C TSsoustraitance'!$AP451))</f>
        <v>0</v>
      </c>
      <c r="W734" s="669">
        <f>IF(OR('1C TSsoustraitance'!$D451="",'1C TSsoustraitance'!$E451="OUI",'1C TSsoustraitance'!$AP451=0),0,(('1C TSsoustraitance'!$AA451)/'1C TSsoustraitance'!$AP451))</f>
        <v>0</v>
      </c>
      <c r="X734" s="669">
        <f>IF(OR('1C TSsoustraitance'!$D451="",'1C TSsoustraitance'!$E451="OUI",'1C TSsoustraitance'!$AP451=0),0,(('1C TSsoustraitance'!$AB451)/'1C TSsoustraitance'!$AP451))</f>
        <v>0</v>
      </c>
      <c r="Y734" s="669">
        <f>IF(OR('1C TSsoustraitance'!$D451="",'1C TSsoustraitance'!$E451="OUI",'1C TSsoustraitance'!$AP451=0),0,(('1C TSsoustraitance'!$AC451)/'1C TSsoustraitance'!$AP451))</f>
        <v>0</v>
      </c>
      <c r="Z734" s="669">
        <f>IF(OR('1C TSsoustraitance'!$D451="",'1C TSsoustraitance'!$E451="OUI",'1C TSsoustraitance'!$AP451=0),0,(('1C TSsoustraitance'!$AD451)/'1C TSsoustraitance'!$AP451))</f>
        <v>0</v>
      </c>
      <c r="AA734" s="669">
        <f>IF(OR('1C TSsoustraitance'!$D451="",'1C TSsoustraitance'!$E451="OUI",'1C TSsoustraitance'!$AP451=0),0,(('1C TSsoustraitance'!$AE451)/'1C TSsoustraitance'!$AP451))</f>
        <v>0</v>
      </c>
      <c r="AB734" s="669">
        <f>IF(OR('1C TSsoustraitance'!$D451="",'1C TSsoustraitance'!$E451="OUI",'1C TSsoustraitance'!$AP451=0),0,(('1C TSsoustraitance'!$AF451)/'1C TSsoustraitance'!$AP451))</f>
        <v>0</v>
      </c>
      <c r="AC734" s="669">
        <f>IF(OR('1C TSsoustraitance'!$D451="",'1C TSsoustraitance'!$E451="OUI",'1C TSsoustraitance'!$AP451=0),0,(('1C TSsoustraitance'!$AG451)/'1C TSsoustraitance'!$AP451))</f>
        <v>0</v>
      </c>
      <c r="AD734" s="669">
        <f>IF(OR('1C TSsoustraitance'!$D451="",'1C TSsoustraitance'!$E451="OUI",'1C TSsoustraitance'!$AP451=0),0,(('1C TSsoustraitance'!$AH451)/'1C TSsoustraitance'!$AP451))</f>
        <v>0</v>
      </c>
      <c r="AE734" s="669">
        <f>IF(OR('1C TSsoustraitance'!$D451="",'1C TSsoustraitance'!$E451="OUI",'1C TSsoustraitance'!$AP451=0),0,(('1C TSsoustraitance'!$AI451)/'1C TSsoustraitance'!$AP451))</f>
        <v>0</v>
      </c>
      <c r="AF734" s="669">
        <f>IF(OR('1C TSsoustraitance'!$D451="",'1C TSsoustraitance'!$E451="OUI",'1C TSsoustraitance'!$AP451=0),0,(('1C TSsoustraitance'!$AJ451)/'1C TSsoustraitance'!$AP451))</f>
        <v>0</v>
      </c>
      <c r="AG734" s="669">
        <f>IF(OR('1C TSsoustraitance'!$D451="",'1C TSsoustraitance'!$E451="OUI",'1C TSsoustraitance'!$AP451=0),0,(('1C TSsoustraitance'!$AK451)/'1C TSsoustraitance'!$AP451))</f>
        <v>0</v>
      </c>
      <c r="AH734" s="669">
        <f>IF(OR('1C TSsoustraitance'!$D451="",'1C TSsoustraitance'!$E451="OUI",'1C TSsoustraitance'!$AP451=0),0,(('1C TSsoustraitance'!$AL451)/'1C TSsoustraitance'!$AP451))</f>
        <v>0</v>
      </c>
      <c r="AI734" s="669">
        <f>IF(OR('1C TSsoustraitance'!$D451="",'1C TSsoustraitance'!$E451="OUI",'1C TSsoustraitance'!$AP451=0),0,(('1C TSsoustraitance'!$AM451)/'1C TSsoustraitance'!$AP451))</f>
        <v>0</v>
      </c>
      <c r="AJ734" s="669">
        <f>IF(OR('1C TSsoustraitance'!$D451="",'1C TSsoustraitance'!$E451="OUI",'1C TSsoustraitance'!$AP451=0),0,(('1C TSsoustraitance'!$AN451)/'1C TSsoustraitance'!$AP451))</f>
        <v>0</v>
      </c>
      <c r="AK734" s="669">
        <f t="shared" si="156"/>
        <v>0</v>
      </c>
      <c r="AL734" s="668">
        <f t="shared" si="157"/>
        <v>0</v>
      </c>
      <c r="AM734" s="670">
        <f>IF(Tableau7[[#This Row],[N° pièce]]="",0,(Tableau7[[#This Row],[hors TVA]]+(Tableau7[[#This Row],[hors TVA]]*Tableau7[[#This Row],[Taux TVA]])-(Tableau7[[#This Row],[hors TVA]]*Tableau7[[#This Row],[Taux TVA]]*Tableau7[[#This Row],[Régime TVA: Récupération]]))*Tableau7[[#This Row],[Type 1]])</f>
        <v>0</v>
      </c>
      <c r="AN734" s="670">
        <f>IF(Tableau7[[#This Row],[N° pièce]]="",0,IF($K$2="pôle",((Tableau7[[#This Row],[hors TVA]]+(Tableau7[[#This Row],[hors TVA]]*Tableau7[[#This Row],[Taux TVA]])-(Tableau7[[#This Row],[hors TVA]]*Tableau7[[#This Row],[Taux TVA]]*Tableau7[[#This Row],[Régime TVA: Récupération]]))*Tableau7[[#This Row],[Type 2]]),0))</f>
        <v>0</v>
      </c>
      <c r="AO734" s="670">
        <f t="shared" si="159"/>
        <v>0</v>
      </c>
      <c r="AP734" s="255">
        <f t="shared" si="158"/>
        <v>0</v>
      </c>
      <c r="AQ734" s="506">
        <f t="shared" si="163"/>
        <v>0</v>
      </c>
      <c r="AR734" s="671"/>
      <c r="AS734" s="512"/>
      <c r="AT734" s="513" t="str">
        <f>IF(('1C TSsoustraitance'!AP451*FICHE!C$14&lt;J734),"Forfait limité à "&amp;FICHE!C$14&amp;"€/jour","")</f>
        <v/>
      </c>
      <c r="AU734" s="797"/>
      <c r="AV734" s="484"/>
      <c r="AW734" s="484"/>
      <c r="AX734" s="484"/>
      <c r="AY734" s="484"/>
      <c r="AZ734" s="484"/>
      <c r="BA734" s="4"/>
      <c r="BB734" s="4"/>
      <c r="BC734" s="4"/>
      <c r="BD734" s="4"/>
      <c r="BE734" s="4"/>
      <c r="BF734" s="4"/>
      <c r="BG734" s="4"/>
      <c r="BH734" s="4"/>
      <c r="BI734" s="4"/>
      <c r="BJ734" s="4"/>
      <c r="BK734" s="4"/>
      <c r="BL734" s="4"/>
      <c r="BM734" s="4"/>
      <c r="BN734" s="4"/>
      <c r="BO734" s="4"/>
      <c r="BP734" s="4"/>
      <c r="BQ734" s="4"/>
      <c r="BR734" s="4"/>
      <c r="BS734" s="4"/>
      <c r="BT734" s="4"/>
      <c r="BU734" s="4"/>
      <c r="BV734" s="4"/>
      <c r="BW734" s="4"/>
      <c r="BX734" s="4"/>
      <c r="BY734" s="4"/>
      <c r="BZ734" s="4"/>
      <c r="CA734" s="4"/>
      <c r="CB734" s="4"/>
      <c r="CC734" s="4"/>
      <c r="CD734" s="4"/>
      <c r="CE734" s="4"/>
      <c r="CF734" s="4"/>
      <c r="CG734" s="4"/>
      <c r="CH734" s="4"/>
      <c r="CI734" s="4"/>
      <c r="CJ734" s="4"/>
      <c r="CK734" s="4"/>
      <c r="CL734" s="4"/>
      <c r="CM734" s="4"/>
      <c r="CN734" s="4"/>
      <c r="CO734" s="4"/>
      <c r="CP734" s="4"/>
      <c r="CQ734" s="4"/>
      <c r="CR734" s="4"/>
      <c r="CS734" s="4"/>
      <c r="CT734" s="4"/>
      <c r="CU734" s="4"/>
      <c r="CV734" s="4"/>
      <c r="CW734" s="4"/>
      <c r="CX734" s="4"/>
      <c r="CY734" s="4"/>
      <c r="CZ734" s="4"/>
      <c r="DA734" s="4"/>
      <c r="DB734" s="4"/>
      <c r="DC734" s="4"/>
      <c r="DD734" s="4"/>
      <c r="DE734" s="4"/>
      <c r="DF734" s="4"/>
      <c r="DG734" s="4"/>
      <c r="DH734" s="4"/>
      <c r="DI734" s="4"/>
      <c r="DJ734" s="4"/>
      <c r="DK734" s="4"/>
      <c r="DL734" s="4"/>
      <c r="DM734" s="4"/>
      <c r="DN734" s="4"/>
      <c r="DO734" s="4"/>
      <c r="DP734" s="4"/>
      <c r="DQ734" s="4"/>
      <c r="DR734" s="4"/>
      <c r="DS734" s="4"/>
      <c r="DT734" s="4"/>
      <c r="DU734" s="4"/>
      <c r="DV734" s="4"/>
      <c r="DW734" s="4"/>
      <c r="DX734" s="4"/>
      <c r="DY734" s="4"/>
      <c r="DZ734" s="4"/>
      <c r="EA734" s="4"/>
      <c r="EB734" s="4"/>
      <c r="EC734" s="4"/>
      <c r="ED734" s="4"/>
      <c r="EE734" s="4"/>
      <c r="EF734" s="4"/>
      <c r="EG734" s="4"/>
      <c r="EH734" s="4"/>
      <c r="EI734" s="4"/>
      <c r="EJ734" s="4"/>
      <c r="EK734" s="4"/>
      <c r="EL734" s="4"/>
      <c r="EM734" s="4"/>
      <c r="EN734" s="4"/>
      <c r="EO734" s="4"/>
      <c r="EP734" s="4"/>
      <c r="EQ734" s="4"/>
      <c r="ER734" s="4"/>
      <c r="ES734" s="4"/>
      <c r="ET734" s="4"/>
      <c r="EU734" s="4"/>
      <c r="EV734" s="4"/>
      <c r="EW734" s="4"/>
      <c r="EX734" s="4"/>
      <c r="EY734" s="4"/>
      <c r="EZ734" s="4"/>
      <c r="FA734" s="4"/>
      <c r="FB734" s="4"/>
      <c r="FC734" s="4"/>
      <c r="FD734" s="4"/>
      <c r="FE734" s="4"/>
      <c r="FF734" s="4"/>
      <c r="FG734" s="4"/>
      <c r="FH734" s="4"/>
      <c r="FI734" s="4"/>
      <c r="FJ734" s="4"/>
      <c r="FK734" s="4"/>
      <c r="FL734" s="4"/>
      <c r="FM734" s="4"/>
      <c r="FN734" s="4"/>
      <c r="FO734" s="4"/>
      <c r="FP734" s="4"/>
      <c r="FQ734" s="4"/>
      <c r="FR734" s="4"/>
      <c r="FS734" s="4"/>
      <c r="FT734" s="4"/>
      <c r="FU734" s="4"/>
      <c r="FV734" s="4"/>
      <c r="FW734" s="4"/>
      <c r="FX734" s="4"/>
      <c r="FY734" s="4"/>
      <c r="FZ734" s="4"/>
      <c r="GA734" s="4"/>
      <c r="GB734" s="4"/>
      <c r="GC734" s="4"/>
      <c r="GD734" s="4"/>
      <c r="GE734" s="4"/>
      <c r="GF734" s="4"/>
      <c r="GG734" s="4"/>
      <c r="GH734" s="4"/>
      <c r="GI734" s="4"/>
      <c r="GJ734" s="4"/>
      <c r="GK734" s="4"/>
      <c r="GL734" s="4"/>
      <c r="GM734" s="4"/>
      <c r="GN734" s="4"/>
      <c r="GO734" s="4"/>
      <c r="GP734" s="4"/>
      <c r="GQ734" s="4"/>
      <c r="GR734" s="4"/>
      <c r="GS734" s="4"/>
      <c r="GT734" s="4"/>
      <c r="GU734" s="4"/>
      <c r="GV734" s="4"/>
      <c r="GW734" s="4"/>
      <c r="GX734" s="4"/>
      <c r="GY734" s="4"/>
      <c r="GZ734" s="4"/>
      <c r="HA734" s="4"/>
      <c r="HB734" s="4"/>
      <c r="HC734" s="4"/>
    </row>
    <row r="735" spans="1:211" s="380" customFormat="1" ht="13.9" customHeight="1">
      <c r="A735" s="828" t="str">
        <f>IF('1C TSsoustraitance'!$A452&lt;&gt;0,'1C TSsoustraitance'!$A452,"")</f>
        <v/>
      </c>
      <c r="B735" s="530"/>
      <c r="C735" s="513" t="str">
        <f>IF('1C TSsoustraitance'!$A452&lt;&gt;0,'1C TSsoustraitance'!$B452,"")</f>
        <v/>
      </c>
      <c r="D735" s="513" t="str">
        <f>IF('1C TSsoustraitance'!$A452&lt;&gt;0,'1C TSsoustraitance'!$C452,"")</f>
        <v/>
      </c>
      <c r="E735" s="684"/>
      <c r="F735" s="685"/>
      <c r="G735" s="666">
        <f>'1C TSsoustraitance'!$D452</f>
        <v>0</v>
      </c>
      <c r="H735" s="533">
        <v>0.21</v>
      </c>
      <c r="I735" s="533">
        <v>1</v>
      </c>
      <c r="J735" s="534"/>
      <c r="K735" s="667">
        <f t="shared" ref="K735:K774" si="164">J735+(J735*H735)</f>
        <v>0</v>
      </c>
      <c r="L735" s="668">
        <f>IF(OR('1C TSsoustraitance'!$D452="",'1C TSsoustraitance'!$AP452=0),0,IF(AND('1C TSsoustraitance'!$D452&lt;&gt;"",$K$2="Pôle",'1C TSsoustraitance'!$E452="OUI"),(('1C TSsoustraitance'!$F452+'1C TSsoustraitance'!$G452+'1C TSsoustraitance'!$H452+'1C TSsoustraitance'!$I452+'1C TSsoustraitance'!$M452)/'1C TSsoustraitance'!$R452),IF(AND('1C TSsoustraitance'!$D452&lt;&gt;"",$K$2="Pôle",'1C TSsoustraitance'!$E452="NON"),(('1C TSsoustraitance'!$F452+'1C TSsoustraitance'!$G452+'1C TSsoustraitance'!$H452+'1C TSsoustraitance'!$I452+'1C TSsoustraitance'!$M452)/'1C TSsoustraitance'!$AP452),IF(AND('1C TSsoustraitance'!$D452&lt;&gt;"",$K$2&lt;&gt;"Pôle",'1C TSsoustraitance'!$E452="OUI"),(('1C TSsoustraitance'!$F452+'1C TSsoustraitance'!$G452+'1C TSsoustraitance'!$H452+'1C TSsoustraitance'!$I452+'1C TSsoustraitance'!$J452+'1C TSsoustraitance'!$K452+'1C TSsoustraitance'!$L452+'1C TSsoustraitance'!$M452+'1C TSsoustraitance'!$N452+'1C TSsoustraitance'!$O452+'1C TSsoustraitance'!$P452+'1C TSsoustraitance'!$Q452)/'1C TSsoustraitance'!$R452),IF(AND('1C TSsoustraitance'!$D452&lt;&gt;"",$K$2&lt;&gt;"Pôle",'1C TSsoustraitance'!$E452="NON"),(('1C TSsoustraitance'!$F452+'1C TSsoustraitance'!$G452+'1C TSsoustraitance'!$H452+'1C TSsoustraitance'!$I452+'1C TSsoustraitance'!$J452+'1C TSsoustraitance'!$K452+'1C TSsoustraitance'!$L452+'1C TSsoustraitance'!$M452+'1C TSsoustraitance'!$N452+'1C TSsoustraitance'!$O452+'1C TSsoustraitance'!$P452+'1C TSsoustraitance'!$Q452))/'1C TSsoustraitance'!$AP452)))))</f>
        <v>0</v>
      </c>
      <c r="M735" s="668">
        <f>IF(OR('1C TSsoustraitance'!$D452="",'1C TSsoustraitance'!AP$13=0),0,IF(AND('1C TSsoustraitance'!$D452&lt;&gt;"",$K$2="Pôle",'1C TSsoustraitance'!$E452="OUI"),(('1C TSsoustraitance'!$J452+'1C TSsoustraitance'!$K452+'1C TSsoustraitance'!$L452)/'1C TSsoustraitance'!$R452),IF(AND('1C TSsoustraitance'!$D452&lt;&gt;"",$K$2="Pôle",'1C TSsoustraitance'!$E452="NON"),(('1C TSsoustraitance'!$J452+'1C TSsoustraitance'!$K452+'1C TSsoustraitance'!$L452)/'1C TSsoustraitance'!$AP452),IF(AND('1C TSsoustraitance'!$D452&lt;&gt;"",$K$2&lt;&gt;"Pôle"),0))))</f>
        <v>0</v>
      </c>
      <c r="N735" s="668">
        <f t="shared" si="162"/>
        <v>0</v>
      </c>
      <c r="O735" s="669">
        <f>IF(OR('1C TSsoustraitance'!$D452="",'1C TSsoustraitance'!$E452="OUI",'1C TSsoustraitance'!$AP452=0),0,(('1C TSsoustraitance'!$S452)/'1C TSsoustraitance'!$AP452))</f>
        <v>0</v>
      </c>
      <c r="P735" s="669">
        <f>IF(OR('1C TSsoustraitance'!$D452="",'1C TSsoustraitance'!$E452="OUI",'1C TSsoustraitance'!$AP452=0),0,(('1C TSsoustraitance'!$T452)/'1C TSsoustraitance'!$AP452))</f>
        <v>0</v>
      </c>
      <c r="Q735" s="669">
        <f>IF(OR('1C TSsoustraitance'!$D452="",'1C TSsoustraitance'!$E452="OUI",'1C TSsoustraitance'!$AP452=0),0,(('1C TSsoustraitance'!$U452)/'1C TSsoustraitance'!$AP452))</f>
        <v>0</v>
      </c>
      <c r="R735" s="669">
        <f>IF(OR('1C TSsoustraitance'!$D452="",'1C TSsoustraitance'!$E452="OUI",'1C TSsoustraitance'!$AP452=0),0,(('1C TSsoustraitance'!$V452)/'1C TSsoustraitance'!$AP452))</f>
        <v>0</v>
      </c>
      <c r="S735" s="669">
        <f>IF(OR('1C TSsoustraitance'!$D452="",'1C TSsoustraitance'!$E452="OUI",'1C TSsoustraitance'!$AP452=0),0,(('1C TSsoustraitance'!$W452)/'1C TSsoustraitance'!$AP452))</f>
        <v>0</v>
      </c>
      <c r="T735" s="669">
        <f>IF(OR('1C TSsoustraitance'!$D452="",'1C TSsoustraitance'!$E452="OUI",'1C TSsoustraitance'!$AP452=0),0,(('1C TSsoustraitance'!$X452)/'1C TSsoustraitance'!$AP452))</f>
        <v>0</v>
      </c>
      <c r="U735" s="669">
        <f>IF(OR('1C TSsoustraitance'!$D452="",'1C TSsoustraitance'!$E452="OUI",'1C TSsoustraitance'!$AP452=0),0,(('1C TSsoustraitance'!$Y452)/'1C TSsoustraitance'!$AP452))</f>
        <v>0</v>
      </c>
      <c r="V735" s="669">
        <f>IF(OR('1C TSsoustraitance'!$D452="",'1C TSsoustraitance'!$E452="OUI",'1C TSsoustraitance'!$AP452=0),0,(('1C TSsoustraitance'!$Z452)/'1C TSsoustraitance'!$AP452))</f>
        <v>0</v>
      </c>
      <c r="W735" s="669">
        <f>IF(OR('1C TSsoustraitance'!$D452="",'1C TSsoustraitance'!$E452="OUI",'1C TSsoustraitance'!$AP452=0),0,(('1C TSsoustraitance'!$AA452)/'1C TSsoustraitance'!$AP452))</f>
        <v>0</v>
      </c>
      <c r="X735" s="669">
        <f>IF(OR('1C TSsoustraitance'!$D452="",'1C TSsoustraitance'!$E452="OUI",'1C TSsoustraitance'!$AP452=0),0,(('1C TSsoustraitance'!$AB452)/'1C TSsoustraitance'!$AP452))</f>
        <v>0</v>
      </c>
      <c r="Y735" s="669">
        <f>IF(OR('1C TSsoustraitance'!$D452="",'1C TSsoustraitance'!$E452="OUI",'1C TSsoustraitance'!$AP452=0),0,(('1C TSsoustraitance'!$AC452)/'1C TSsoustraitance'!$AP452))</f>
        <v>0</v>
      </c>
      <c r="Z735" s="669">
        <f>IF(OR('1C TSsoustraitance'!$D452="",'1C TSsoustraitance'!$E452="OUI",'1C TSsoustraitance'!$AP452=0),0,(('1C TSsoustraitance'!$AD452)/'1C TSsoustraitance'!$AP452))</f>
        <v>0</v>
      </c>
      <c r="AA735" s="669">
        <f>IF(OR('1C TSsoustraitance'!$D452="",'1C TSsoustraitance'!$E452="OUI",'1C TSsoustraitance'!$AP452=0),0,(('1C TSsoustraitance'!$AE452)/'1C TSsoustraitance'!$AP452))</f>
        <v>0</v>
      </c>
      <c r="AB735" s="669">
        <f>IF(OR('1C TSsoustraitance'!$D452="",'1C TSsoustraitance'!$E452="OUI",'1C TSsoustraitance'!$AP452=0),0,(('1C TSsoustraitance'!$AF452)/'1C TSsoustraitance'!$AP452))</f>
        <v>0</v>
      </c>
      <c r="AC735" s="669">
        <f>IF(OR('1C TSsoustraitance'!$D452="",'1C TSsoustraitance'!$E452="OUI",'1C TSsoustraitance'!$AP452=0),0,(('1C TSsoustraitance'!$AG452)/'1C TSsoustraitance'!$AP452))</f>
        <v>0</v>
      </c>
      <c r="AD735" s="669">
        <f>IF(OR('1C TSsoustraitance'!$D452="",'1C TSsoustraitance'!$E452="OUI",'1C TSsoustraitance'!$AP452=0),0,(('1C TSsoustraitance'!$AH452)/'1C TSsoustraitance'!$AP452))</f>
        <v>0</v>
      </c>
      <c r="AE735" s="669">
        <f>IF(OR('1C TSsoustraitance'!$D452="",'1C TSsoustraitance'!$E452="OUI",'1C TSsoustraitance'!$AP452=0),0,(('1C TSsoustraitance'!$AI452)/'1C TSsoustraitance'!$AP452))</f>
        <v>0</v>
      </c>
      <c r="AF735" s="669">
        <f>IF(OR('1C TSsoustraitance'!$D452="",'1C TSsoustraitance'!$E452="OUI",'1C TSsoustraitance'!$AP452=0),0,(('1C TSsoustraitance'!$AJ452)/'1C TSsoustraitance'!$AP452))</f>
        <v>0</v>
      </c>
      <c r="AG735" s="669">
        <f>IF(OR('1C TSsoustraitance'!$D452="",'1C TSsoustraitance'!$E452="OUI",'1C TSsoustraitance'!$AP452=0),0,(('1C TSsoustraitance'!$AK452)/'1C TSsoustraitance'!$AP452))</f>
        <v>0</v>
      </c>
      <c r="AH735" s="669">
        <f>IF(OR('1C TSsoustraitance'!$D452="",'1C TSsoustraitance'!$E452="OUI",'1C TSsoustraitance'!$AP452=0),0,(('1C TSsoustraitance'!$AL452)/'1C TSsoustraitance'!$AP452))</f>
        <v>0</v>
      </c>
      <c r="AI735" s="669">
        <f>IF(OR('1C TSsoustraitance'!$D452="",'1C TSsoustraitance'!$E452="OUI",'1C TSsoustraitance'!$AP452=0),0,(('1C TSsoustraitance'!$AM452)/'1C TSsoustraitance'!$AP452))</f>
        <v>0</v>
      </c>
      <c r="AJ735" s="669">
        <f>IF(OR('1C TSsoustraitance'!$D452="",'1C TSsoustraitance'!$E452="OUI",'1C TSsoustraitance'!$AP452=0),0,(('1C TSsoustraitance'!$AN452)/'1C TSsoustraitance'!$AP452))</f>
        <v>0</v>
      </c>
      <c r="AK735" s="669">
        <f t="shared" ref="AK735:AK774" si="165">SUM(O735:AJ735)</f>
        <v>0</v>
      </c>
      <c r="AL735" s="668">
        <f t="shared" ref="AL735:AL774" si="166">N735+AK735</f>
        <v>0</v>
      </c>
      <c r="AM735" s="670">
        <f>IF(Tableau7[[#This Row],[N° pièce]]="",0,(Tableau7[[#This Row],[hors TVA]]+(Tableau7[[#This Row],[hors TVA]]*Tableau7[[#This Row],[Taux TVA]])-(Tableau7[[#This Row],[hors TVA]]*Tableau7[[#This Row],[Taux TVA]]*Tableau7[[#This Row],[Régime TVA: Récupération]]))*Tableau7[[#This Row],[Type 1]])</f>
        <v>0</v>
      </c>
      <c r="AN735" s="670">
        <f>IF(Tableau7[[#This Row],[N° pièce]]="",0,IF($K$2="pôle",((Tableau7[[#This Row],[hors TVA]]+(Tableau7[[#This Row],[hors TVA]]*Tableau7[[#This Row],[Taux TVA]])-(Tableau7[[#This Row],[hors TVA]]*Tableau7[[#This Row],[Taux TVA]]*Tableau7[[#This Row],[Régime TVA: Récupération]]))*Tableau7[[#This Row],[Type 2]]),0))</f>
        <v>0</v>
      </c>
      <c r="AO735" s="670">
        <f t="shared" si="159"/>
        <v>0</v>
      </c>
      <c r="AP735" s="255">
        <f t="shared" si="158"/>
        <v>0</v>
      </c>
      <c r="AQ735" s="506">
        <f t="shared" si="163"/>
        <v>0</v>
      </c>
      <c r="AR735" s="671"/>
      <c r="AS735" s="512"/>
      <c r="AT735" s="513" t="str">
        <f>IF(('1C TSsoustraitance'!AP452*FICHE!C$14&lt;J735),"Forfait limité à "&amp;FICHE!C$14&amp;"€/jour","")</f>
        <v/>
      </c>
      <c r="AU735" s="797"/>
      <c r="AV735" s="484"/>
      <c r="AW735" s="484"/>
      <c r="AX735" s="484"/>
      <c r="AY735" s="484"/>
      <c r="AZ735" s="484"/>
      <c r="BA735" s="4"/>
      <c r="BB735" s="4"/>
      <c r="BC735" s="4"/>
      <c r="BD735" s="4"/>
      <c r="BE735" s="4"/>
      <c r="BF735" s="4"/>
      <c r="BG735" s="4"/>
      <c r="BH735" s="4"/>
      <c r="BI735" s="4"/>
      <c r="BJ735" s="4"/>
      <c r="BK735" s="4"/>
      <c r="BL735" s="4"/>
      <c r="BM735" s="4"/>
      <c r="BN735" s="4"/>
      <c r="BO735" s="4"/>
      <c r="BP735" s="4"/>
      <c r="BQ735" s="4"/>
      <c r="BR735" s="4"/>
      <c r="BS735" s="4"/>
      <c r="BT735" s="4"/>
      <c r="BU735" s="4"/>
      <c r="BV735" s="4"/>
      <c r="BW735" s="4"/>
      <c r="BX735" s="4"/>
      <c r="BY735" s="4"/>
      <c r="BZ735" s="4"/>
      <c r="CA735" s="4"/>
      <c r="CB735" s="4"/>
      <c r="CC735" s="4"/>
      <c r="CD735" s="4"/>
      <c r="CE735" s="4"/>
      <c r="CF735" s="4"/>
      <c r="CG735" s="4"/>
      <c r="CH735" s="4"/>
      <c r="CI735" s="4"/>
      <c r="CJ735" s="4"/>
      <c r="CK735" s="4"/>
      <c r="CL735" s="4"/>
      <c r="CM735" s="4"/>
      <c r="CN735" s="4"/>
      <c r="CO735" s="4"/>
      <c r="CP735" s="4"/>
      <c r="CQ735" s="4"/>
      <c r="CR735" s="4"/>
      <c r="CS735" s="4"/>
      <c r="CT735" s="4"/>
      <c r="CU735" s="4"/>
      <c r="CV735" s="4"/>
      <c r="CW735" s="4"/>
      <c r="CX735" s="4"/>
      <c r="CY735" s="4"/>
      <c r="CZ735" s="4"/>
      <c r="DA735" s="4"/>
      <c r="DB735" s="4"/>
      <c r="DC735" s="4"/>
      <c r="DD735" s="4"/>
      <c r="DE735" s="4"/>
      <c r="DF735" s="4"/>
      <c r="DG735" s="4"/>
      <c r="DH735" s="4"/>
      <c r="DI735" s="4"/>
      <c r="DJ735" s="4"/>
      <c r="DK735" s="4"/>
      <c r="DL735" s="4"/>
      <c r="DM735" s="4"/>
      <c r="DN735" s="4"/>
      <c r="DO735" s="4"/>
      <c r="DP735" s="4"/>
      <c r="DQ735" s="4"/>
      <c r="DR735" s="4"/>
      <c r="DS735" s="4"/>
      <c r="DT735" s="4"/>
      <c r="DU735" s="4"/>
      <c r="DV735" s="4"/>
      <c r="DW735" s="4"/>
      <c r="DX735" s="4"/>
      <c r="DY735" s="4"/>
      <c r="DZ735" s="4"/>
      <c r="EA735" s="4"/>
      <c r="EB735" s="4"/>
      <c r="EC735" s="4"/>
      <c r="ED735" s="4"/>
      <c r="EE735" s="4"/>
      <c r="EF735" s="4"/>
      <c r="EG735" s="4"/>
      <c r="EH735" s="4"/>
      <c r="EI735" s="4"/>
      <c r="EJ735" s="4"/>
      <c r="EK735" s="4"/>
      <c r="EL735" s="4"/>
      <c r="EM735" s="4"/>
      <c r="EN735" s="4"/>
      <c r="EO735" s="4"/>
      <c r="EP735" s="4"/>
      <c r="EQ735" s="4"/>
      <c r="ER735" s="4"/>
      <c r="ES735" s="4"/>
      <c r="ET735" s="4"/>
      <c r="EU735" s="4"/>
      <c r="EV735" s="4"/>
      <c r="EW735" s="4"/>
      <c r="EX735" s="4"/>
      <c r="EY735" s="4"/>
      <c r="EZ735" s="4"/>
      <c r="FA735" s="4"/>
      <c r="FB735" s="4"/>
      <c r="FC735" s="4"/>
      <c r="FD735" s="4"/>
      <c r="FE735" s="4"/>
      <c r="FF735" s="4"/>
      <c r="FG735" s="4"/>
      <c r="FH735" s="4"/>
      <c r="FI735" s="4"/>
      <c r="FJ735" s="4"/>
      <c r="FK735" s="4"/>
      <c r="FL735" s="4"/>
      <c r="FM735" s="4"/>
      <c r="FN735" s="4"/>
      <c r="FO735" s="4"/>
      <c r="FP735" s="4"/>
      <c r="FQ735" s="4"/>
      <c r="FR735" s="4"/>
      <c r="FS735" s="4"/>
      <c r="FT735" s="4"/>
      <c r="FU735" s="4"/>
      <c r="FV735" s="4"/>
      <c r="FW735" s="4"/>
      <c r="FX735" s="4"/>
      <c r="FY735" s="4"/>
      <c r="FZ735" s="4"/>
      <c r="GA735" s="4"/>
      <c r="GB735" s="4"/>
      <c r="GC735" s="4"/>
      <c r="GD735" s="4"/>
      <c r="GE735" s="4"/>
      <c r="GF735" s="4"/>
      <c r="GG735" s="4"/>
      <c r="GH735" s="4"/>
      <c r="GI735" s="4"/>
      <c r="GJ735" s="4"/>
      <c r="GK735" s="4"/>
      <c r="GL735" s="4"/>
      <c r="GM735" s="4"/>
      <c r="GN735" s="4"/>
      <c r="GO735" s="4"/>
      <c r="GP735" s="4"/>
      <c r="GQ735" s="4"/>
      <c r="GR735" s="4"/>
      <c r="GS735" s="4"/>
      <c r="GT735" s="4"/>
      <c r="GU735" s="4"/>
      <c r="GV735" s="4"/>
      <c r="GW735" s="4"/>
      <c r="GX735" s="4"/>
      <c r="GY735" s="4"/>
      <c r="GZ735" s="4"/>
      <c r="HA735" s="4"/>
      <c r="HB735" s="4"/>
      <c r="HC735" s="4"/>
    </row>
    <row r="736" spans="1:211" s="380" customFormat="1" ht="13.9" customHeight="1">
      <c r="A736" s="828" t="str">
        <f>IF('1C TSsoustraitance'!$A453&lt;&gt;0,'1C TSsoustraitance'!$A453,"")</f>
        <v/>
      </c>
      <c r="B736" s="530"/>
      <c r="C736" s="513" t="str">
        <f>IF('1C TSsoustraitance'!$A453&lt;&gt;0,'1C TSsoustraitance'!$B453,"")</f>
        <v/>
      </c>
      <c r="D736" s="513" t="str">
        <f>IF('1C TSsoustraitance'!$A453&lt;&gt;0,'1C TSsoustraitance'!$C453,"")</f>
        <v/>
      </c>
      <c r="E736" s="684"/>
      <c r="F736" s="685"/>
      <c r="G736" s="666">
        <f>'1C TSsoustraitance'!$D453</f>
        <v>0</v>
      </c>
      <c r="H736" s="533">
        <v>0.21</v>
      </c>
      <c r="I736" s="533">
        <v>1</v>
      </c>
      <c r="J736" s="534"/>
      <c r="K736" s="667">
        <f t="shared" si="164"/>
        <v>0</v>
      </c>
      <c r="L736" s="668">
        <f>IF(OR('1C TSsoustraitance'!$D453="",'1C TSsoustraitance'!$AP453=0),0,IF(AND('1C TSsoustraitance'!$D453&lt;&gt;"",$K$2="Pôle",'1C TSsoustraitance'!$E453="OUI"),(('1C TSsoustraitance'!$F453+'1C TSsoustraitance'!$G453+'1C TSsoustraitance'!$H453+'1C TSsoustraitance'!$I453+'1C TSsoustraitance'!$M453)/'1C TSsoustraitance'!$R453),IF(AND('1C TSsoustraitance'!$D453&lt;&gt;"",$K$2="Pôle",'1C TSsoustraitance'!$E453="NON"),(('1C TSsoustraitance'!$F453+'1C TSsoustraitance'!$G453+'1C TSsoustraitance'!$H453+'1C TSsoustraitance'!$I453+'1C TSsoustraitance'!$M453)/'1C TSsoustraitance'!$AP453),IF(AND('1C TSsoustraitance'!$D453&lt;&gt;"",$K$2&lt;&gt;"Pôle",'1C TSsoustraitance'!$E453="OUI"),(('1C TSsoustraitance'!$F453+'1C TSsoustraitance'!$G453+'1C TSsoustraitance'!$H453+'1C TSsoustraitance'!$I453+'1C TSsoustraitance'!$J453+'1C TSsoustraitance'!$K453+'1C TSsoustraitance'!$L453+'1C TSsoustraitance'!$M453+'1C TSsoustraitance'!$N453+'1C TSsoustraitance'!$O453+'1C TSsoustraitance'!$P453+'1C TSsoustraitance'!$Q453)/'1C TSsoustraitance'!$R453),IF(AND('1C TSsoustraitance'!$D453&lt;&gt;"",$K$2&lt;&gt;"Pôle",'1C TSsoustraitance'!$E453="NON"),(('1C TSsoustraitance'!$F453+'1C TSsoustraitance'!$G453+'1C TSsoustraitance'!$H453+'1C TSsoustraitance'!$I453+'1C TSsoustraitance'!$J453+'1C TSsoustraitance'!$K453+'1C TSsoustraitance'!$L453+'1C TSsoustraitance'!$M453+'1C TSsoustraitance'!$N453+'1C TSsoustraitance'!$O453+'1C TSsoustraitance'!$P453+'1C TSsoustraitance'!$Q453))/'1C TSsoustraitance'!$AP453)))))</f>
        <v>0</v>
      </c>
      <c r="M736" s="668">
        <f>IF(OR('1C TSsoustraitance'!$D453="",'1C TSsoustraitance'!AP$13=0),0,IF(AND('1C TSsoustraitance'!$D453&lt;&gt;"",$K$2="Pôle",'1C TSsoustraitance'!$E453="OUI"),(('1C TSsoustraitance'!$J453+'1C TSsoustraitance'!$K453+'1C TSsoustraitance'!$L453)/'1C TSsoustraitance'!$R453),IF(AND('1C TSsoustraitance'!$D453&lt;&gt;"",$K$2="Pôle",'1C TSsoustraitance'!$E453="NON"),(('1C TSsoustraitance'!$J453+'1C TSsoustraitance'!$K453+'1C TSsoustraitance'!$L453)/'1C TSsoustraitance'!$AP453),IF(AND('1C TSsoustraitance'!$D453&lt;&gt;"",$K$2&lt;&gt;"Pôle"),0))))</f>
        <v>0</v>
      </c>
      <c r="N736" s="668">
        <f t="shared" si="162"/>
        <v>0</v>
      </c>
      <c r="O736" s="669">
        <f>IF(OR('1C TSsoustraitance'!$D453="",'1C TSsoustraitance'!$E453="OUI",'1C TSsoustraitance'!$AP453=0),0,(('1C TSsoustraitance'!$S453)/'1C TSsoustraitance'!$AP453))</f>
        <v>0</v>
      </c>
      <c r="P736" s="669">
        <f>IF(OR('1C TSsoustraitance'!$D453="",'1C TSsoustraitance'!$E453="OUI",'1C TSsoustraitance'!$AP453=0),0,(('1C TSsoustraitance'!$T453)/'1C TSsoustraitance'!$AP453))</f>
        <v>0</v>
      </c>
      <c r="Q736" s="669">
        <f>IF(OR('1C TSsoustraitance'!$D453="",'1C TSsoustraitance'!$E453="OUI",'1C TSsoustraitance'!$AP453=0),0,(('1C TSsoustraitance'!$U453)/'1C TSsoustraitance'!$AP453))</f>
        <v>0</v>
      </c>
      <c r="R736" s="669">
        <f>IF(OR('1C TSsoustraitance'!$D453="",'1C TSsoustraitance'!$E453="OUI",'1C TSsoustraitance'!$AP453=0),0,(('1C TSsoustraitance'!$V453)/'1C TSsoustraitance'!$AP453))</f>
        <v>0</v>
      </c>
      <c r="S736" s="669">
        <f>IF(OR('1C TSsoustraitance'!$D453="",'1C TSsoustraitance'!$E453="OUI",'1C TSsoustraitance'!$AP453=0),0,(('1C TSsoustraitance'!$W453)/'1C TSsoustraitance'!$AP453))</f>
        <v>0</v>
      </c>
      <c r="T736" s="669">
        <f>IF(OR('1C TSsoustraitance'!$D453="",'1C TSsoustraitance'!$E453="OUI",'1C TSsoustraitance'!$AP453=0),0,(('1C TSsoustraitance'!$X453)/'1C TSsoustraitance'!$AP453))</f>
        <v>0</v>
      </c>
      <c r="U736" s="669">
        <f>IF(OR('1C TSsoustraitance'!$D453="",'1C TSsoustraitance'!$E453="OUI",'1C TSsoustraitance'!$AP453=0),0,(('1C TSsoustraitance'!$Y453)/'1C TSsoustraitance'!$AP453))</f>
        <v>0</v>
      </c>
      <c r="V736" s="669">
        <f>IF(OR('1C TSsoustraitance'!$D453="",'1C TSsoustraitance'!$E453="OUI",'1C TSsoustraitance'!$AP453=0),0,(('1C TSsoustraitance'!$Z453)/'1C TSsoustraitance'!$AP453))</f>
        <v>0</v>
      </c>
      <c r="W736" s="669">
        <f>IF(OR('1C TSsoustraitance'!$D453="",'1C TSsoustraitance'!$E453="OUI",'1C TSsoustraitance'!$AP453=0),0,(('1C TSsoustraitance'!$AA453)/'1C TSsoustraitance'!$AP453))</f>
        <v>0</v>
      </c>
      <c r="X736" s="669">
        <f>IF(OR('1C TSsoustraitance'!$D453="",'1C TSsoustraitance'!$E453="OUI",'1C TSsoustraitance'!$AP453=0),0,(('1C TSsoustraitance'!$AB453)/'1C TSsoustraitance'!$AP453))</f>
        <v>0</v>
      </c>
      <c r="Y736" s="669">
        <f>IF(OR('1C TSsoustraitance'!$D453="",'1C TSsoustraitance'!$E453="OUI",'1C TSsoustraitance'!$AP453=0),0,(('1C TSsoustraitance'!$AC453)/'1C TSsoustraitance'!$AP453))</f>
        <v>0</v>
      </c>
      <c r="Z736" s="669">
        <f>IF(OR('1C TSsoustraitance'!$D453="",'1C TSsoustraitance'!$E453="OUI",'1C TSsoustraitance'!$AP453=0),0,(('1C TSsoustraitance'!$AD453)/'1C TSsoustraitance'!$AP453))</f>
        <v>0</v>
      </c>
      <c r="AA736" s="669">
        <f>IF(OR('1C TSsoustraitance'!$D453="",'1C TSsoustraitance'!$E453="OUI",'1C TSsoustraitance'!$AP453=0),0,(('1C TSsoustraitance'!$AE453)/'1C TSsoustraitance'!$AP453))</f>
        <v>0</v>
      </c>
      <c r="AB736" s="669">
        <f>IF(OR('1C TSsoustraitance'!$D453="",'1C TSsoustraitance'!$E453="OUI",'1C TSsoustraitance'!$AP453=0),0,(('1C TSsoustraitance'!$AF453)/'1C TSsoustraitance'!$AP453))</f>
        <v>0</v>
      </c>
      <c r="AC736" s="669">
        <f>IF(OR('1C TSsoustraitance'!$D453="",'1C TSsoustraitance'!$E453="OUI",'1C TSsoustraitance'!$AP453=0),0,(('1C TSsoustraitance'!$AG453)/'1C TSsoustraitance'!$AP453))</f>
        <v>0</v>
      </c>
      <c r="AD736" s="669">
        <f>IF(OR('1C TSsoustraitance'!$D453="",'1C TSsoustraitance'!$E453="OUI",'1C TSsoustraitance'!$AP453=0),0,(('1C TSsoustraitance'!$AH453)/'1C TSsoustraitance'!$AP453))</f>
        <v>0</v>
      </c>
      <c r="AE736" s="669">
        <f>IF(OR('1C TSsoustraitance'!$D453="",'1C TSsoustraitance'!$E453="OUI",'1C TSsoustraitance'!$AP453=0),0,(('1C TSsoustraitance'!$AI453)/'1C TSsoustraitance'!$AP453))</f>
        <v>0</v>
      </c>
      <c r="AF736" s="669">
        <f>IF(OR('1C TSsoustraitance'!$D453="",'1C TSsoustraitance'!$E453="OUI",'1C TSsoustraitance'!$AP453=0),0,(('1C TSsoustraitance'!$AJ453)/'1C TSsoustraitance'!$AP453))</f>
        <v>0</v>
      </c>
      <c r="AG736" s="669">
        <f>IF(OR('1C TSsoustraitance'!$D453="",'1C TSsoustraitance'!$E453="OUI",'1C TSsoustraitance'!$AP453=0),0,(('1C TSsoustraitance'!$AK453)/'1C TSsoustraitance'!$AP453))</f>
        <v>0</v>
      </c>
      <c r="AH736" s="669">
        <f>IF(OR('1C TSsoustraitance'!$D453="",'1C TSsoustraitance'!$E453="OUI",'1C TSsoustraitance'!$AP453=0),0,(('1C TSsoustraitance'!$AL453)/'1C TSsoustraitance'!$AP453))</f>
        <v>0</v>
      </c>
      <c r="AI736" s="669">
        <f>IF(OR('1C TSsoustraitance'!$D453="",'1C TSsoustraitance'!$E453="OUI",'1C TSsoustraitance'!$AP453=0),0,(('1C TSsoustraitance'!$AM453)/'1C TSsoustraitance'!$AP453))</f>
        <v>0</v>
      </c>
      <c r="AJ736" s="669">
        <f>IF(OR('1C TSsoustraitance'!$D453="",'1C TSsoustraitance'!$E453="OUI",'1C TSsoustraitance'!$AP453=0),0,(('1C TSsoustraitance'!$AN453)/'1C TSsoustraitance'!$AP453))</f>
        <v>0</v>
      </c>
      <c r="AK736" s="669">
        <f t="shared" si="165"/>
        <v>0</v>
      </c>
      <c r="AL736" s="668">
        <f t="shared" si="166"/>
        <v>0</v>
      </c>
      <c r="AM736" s="670">
        <f>IF(Tableau7[[#This Row],[N° pièce]]="",0,(Tableau7[[#This Row],[hors TVA]]+(Tableau7[[#This Row],[hors TVA]]*Tableau7[[#This Row],[Taux TVA]])-(Tableau7[[#This Row],[hors TVA]]*Tableau7[[#This Row],[Taux TVA]]*Tableau7[[#This Row],[Régime TVA: Récupération]]))*Tableau7[[#This Row],[Type 1]])</f>
        <v>0</v>
      </c>
      <c r="AN736" s="670">
        <f>IF(Tableau7[[#This Row],[N° pièce]]="",0,IF($K$2="pôle",((Tableau7[[#This Row],[hors TVA]]+(Tableau7[[#This Row],[hors TVA]]*Tableau7[[#This Row],[Taux TVA]])-(Tableau7[[#This Row],[hors TVA]]*Tableau7[[#This Row],[Taux TVA]]*Tableau7[[#This Row],[Régime TVA: Récupération]]))*Tableau7[[#This Row],[Type 2]]),0))</f>
        <v>0</v>
      </c>
      <c r="AO736" s="670">
        <f t="shared" si="159"/>
        <v>0</v>
      </c>
      <c r="AP736" s="255">
        <f t="shared" ref="AP736:AP799" si="167">AM736-AR736</f>
        <v>0</v>
      </c>
      <c r="AQ736" s="506">
        <f t="shared" si="163"/>
        <v>0</v>
      </c>
      <c r="AR736" s="671"/>
      <c r="AS736" s="512"/>
      <c r="AT736" s="513" t="str">
        <f>IF(('1C TSsoustraitance'!AP453*FICHE!C$14&lt;J736),"Forfait limité à "&amp;FICHE!C$14&amp;"€/jour","")</f>
        <v/>
      </c>
      <c r="AU736" s="797"/>
      <c r="AV736" s="484"/>
      <c r="AW736" s="484"/>
      <c r="AX736" s="484"/>
      <c r="AY736" s="484"/>
      <c r="AZ736" s="484"/>
      <c r="BA736" s="4"/>
      <c r="BB736" s="4"/>
      <c r="BC736" s="4"/>
      <c r="BD736" s="4"/>
      <c r="BE736" s="4"/>
      <c r="BF736" s="4"/>
      <c r="BG736" s="4"/>
      <c r="BH736" s="4"/>
      <c r="BI736" s="4"/>
      <c r="BJ736" s="4"/>
      <c r="BK736" s="4"/>
      <c r="BL736" s="4"/>
      <c r="BM736" s="4"/>
      <c r="BN736" s="4"/>
      <c r="BO736" s="4"/>
      <c r="BP736" s="4"/>
      <c r="BQ736" s="4"/>
      <c r="BR736" s="4"/>
      <c r="BS736" s="4"/>
      <c r="BT736" s="4"/>
      <c r="BU736" s="4"/>
      <c r="BV736" s="4"/>
      <c r="BW736" s="4"/>
      <c r="BX736" s="4"/>
      <c r="BY736" s="4"/>
      <c r="BZ736" s="4"/>
      <c r="CA736" s="4"/>
      <c r="CB736" s="4"/>
      <c r="CC736" s="4"/>
      <c r="CD736" s="4"/>
      <c r="CE736" s="4"/>
      <c r="CF736" s="4"/>
      <c r="CG736" s="4"/>
      <c r="CH736" s="4"/>
      <c r="CI736" s="4"/>
      <c r="CJ736" s="4"/>
      <c r="CK736" s="4"/>
      <c r="CL736" s="4"/>
      <c r="CM736" s="4"/>
      <c r="CN736" s="4"/>
      <c r="CO736" s="4"/>
      <c r="CP736" s="4"/>
      <c r="CQ736" s="4"/>
      <c r="CR736" s="4"/>
      <c r="CS736" s="4"/>
      <c r="CT736" s="4"/>
      <c r="CU736" s="4"/>
      <c r="CV736" s="4"/>
      <c r="CW736" s="4"/>
      <c r="CX736" s="4"/>
      <c r="CY736" s="4"/>
      <c r="CZ736" s="4"/>
      <c r="DA736" s="4"/>
      <c r="DB736" s="4"/>
      <c r="DC736" s="4"/>
      <c r="DD736" s="4"/>
      <c r="DE736" s="4"/>
      <c r="DF736" s="4"/>
      <c r="DG736" s="4"/>
      <c r="DH736" s="4"/>
      <c r="DI736" s="4"/>
      <c r="DJ736" s="4"/>
      <c r="DK736" s="4"/>
      <c r="DL736" s="4"/>
      <c r="DM736" s="4"/>
      <c r="DN736" s="4"/>
      <c r="DO736" s="4"/>
      <c r="DP736" s="4"/>
      <c r="DQ736" s="4"/>
      <c r="DR736" s="4"/>
      <c r="DS736" s="4"/>
      <c r="DT736" s="4"/>
      <c r="DU736" s="4"/>
      <c r="DV736" s="4"/>
      <c r="DW736" s="4"/>
      <c r="DX736" s="4"/>
      <c r="DY736" s="4"/>
      <c r="DZ736" s="4"/>
      <c r="EA736" s="4"/>
      <c r="EB736" s="4"/>
      <c r="EC736" s="4"/>
      <c r="ED736" s="4"/>
      <c r="EE736" s="4"/>
      <c r="EF736" s="4"/>
      <c r="EG736" s="4"/>
      <c r="EH736" s="4"/>
      <c r="EI736" s="4"/>
      <c r="EJ736" s="4"/>
      <c r="EK736" s="4"/>
      <c r="EL736" s="4"/>
      <c r="EM736" s="4"/>
      <c r="EN736" s="4"/>
      <c r="EO736" s="4"/>
      <c r="EP736" s="4"/>
      <c r="EQ736" s="4"/>
      <c r="ER736" s="4"/>
      <c r="ES736" s="4"/>
      <c r="ET736" s="4"/>
      <c r="EU736" s="4"/>
      <c r="EV736" s="4"/>
      <c r="EW736" s="4"/>
      <c r="EX736" s="4"/>
      <c r="EY736" s="4"/>
      <c r="EZ736" s="4"/>
      <c r="FA736" s="4"/>
      <c r="FB736" s="4"/>
      <c r="FC736" s="4"/>
      <c r="FD736" s="4"/>
      <c r="FE736" s="4"/>
      <c r="FF736" s="4"/>
      <c r="FG736" s="4"/>
      <c r="FH736" s="4"/>
      <c r="FI736" s="4"/>
      <c r="FJ736" s="4"/>
      <c r="FK736" s="4"/>
      <c r="FL736" s="4"/>
      <c r="FM736" s="4"/>
      <c r="FN736" s="4"/>
      <c r="FO736" s="4"/>
      <c r="FP736" s="4"/>
      <c r="FQ736" s="4"/>
      <c r="FR736" s="4"/>
      <c r="FS736" s="4"/>
      <c r="FT736" s="4"/>
      <c r="FU736" s="4"/>
      <c r="FV736" s="4"/>
      <c r="FW736" s="4"/>
      <c r="FX736" s="4"/>
      <c r="FY736" s="4"/>
      <c r="FZ736" s="4"/>
      <c r="GA736" s="4"/>
      <c r="GB736" s="4"/>
      <c r="GC736" s="4"/>
      <c r="GD736" s="4"/>
      <c r="GE736" s="4"/>
      <c r="GF736" s="4"/>
      <c r="GG736" s="4"/>
      <c r="GH736" s="4"/>
      <c r="GI736" s="4"/>
      <c r="GJ736" s="4"/>
      <c r="GK736" s="4"/>
      <c r="GL736" s="4"/>
      <c r="GM736" s="4"/>
      <c r="GN736" s="4"/>
      <c r="GO736" s="4"/>
      <c r="GP736" s="4"/>
      <c r="GQ736" s="4"/>
      <c r="GR736" s="4"/>
      <c r="GS736" s="4"/>
      <c r="GT736" s="4"/>
      <c r="GU736" s="4"/>
      <c r="GV736" s="4"/>
      <c r="GW736" s="4"/>
      <c r="GX736" s="4"/>
      <c r="GY736" s="4"/>
      <c r="GZ736" s="4"/>
      <c r="HA736" s="4"/>
      <c r="HB736" s="4"/>
      <c r="HC736" s="4"/>
    </row>
    <row r="737" spans="1:211" s="380" customFormat="1" ht="13.9" customHeight="1">
      <c r="A737" s="828" t="str">
        <f>IF('1C TSsoustraitance'!$A454&lt;&gt;0,'1C TSsoustraitance'!$A454,"")</f>
        <v/>
      </c>
      <c r="B737" s="530"/>
      <c r="C737" s="513" t="str">
        <f>IF('1C TSsoustraitance'!$A454&lt;&gt;0,'1C TSsoustraitance'!$B454,"")</f>
        <v/>
      </c>
      <c r="D737" s="513" t="str">
        <f>IF('1C TSsoustraitance'!$A454&lt;&gt;0,'1C TSsoustraitance'!$C454,"")</f>
        <v/>
      </c>
      <c r="E737" s="684"/>
      <c r="F737" s="685"/>
      <c r="G737" s="666">
        <f>'1C TSsoustraitance'!$D454</f>
        <v>0</v>
      </c>
      <c r="H737" s="533">
        <v>0.21</v>
      </c>
      <c r="I737" s="533">
        <v>1</v>
      </c>
      <c r="J737" s="534"/>
      <c r="K737" s="667">
        <f t="shared" si="164"/>
        <v>0</v>
      </c>
      <c r="L737" s="668">
        <f>IF(OR('1C TSsoustraitance'!$D454="",'1C TSsoustraitance'!$AP454=0),0,IF(AND('1C TSsoustraitance'!$D454&lt;&gt;"",$K$2="Pôle",'1C TSsoustraitance'!$E454="OUI"),(('1C TSsoustraitance'!$F454+'1C TSsoustraitance'!$G454+'1C TSsoustraitance'!$H454+'1C TSsoustraitance'!$I454+'1C TSsoustraitance'!$M454)/'1C TSsoustraitance'!$R454),IF(AND('1C TSsoustraitance'!$D454&lt;&gt;"",$K$2="Pôle",'1C TSsoustraitance'!$E454="NON"),(('1C TSsoustraitance'!$F454+'1C TSsoustraitance'!$G454+'1C TSsoustraitance'!$H454+'1C TSsoustraitance'!$I454+'1C TSsoustraitance'!$M454)/'1C TSsoustraitance'!$AP454),IF(AND('1C TSsoustraitance'!$D454&lt;&gt;"",$K$2&lt;&gt;"Pôle",'1C TSsoustraitance'!$E454="OUI"),(('1C TSsoustraitance'!$F454+'1C TSsoustraitance'!$G454+'1C TSsoustraitance'!$H454+'1C TSsoustraitance'!$I454+'1C TSsoustraitance'!$J454+'1C TSsoustraitance'!$K454+'1C TSsoustraitance'!$L454+'1C TSsoustraitance'!$M454+'1C TSsoustraitance'!$N454+'1C TSsoustraitance'!$O454+'1C TSsoustraitance'!$P454+'1C TSsoustraitance'!$Q454)/'1C TSsoustraitance'!$R454),IF(AND('1C TSsoustraitance'!$D454&lt;&gt;"",$K$2&lt;&gt;"Pôle",'1C TSsoustraitance'!$E454="NON"),(('1C TSsoustraitance'!$F454+'1C TSsoustraitance'!$G454+'1C TSsoustraitance'!$H454+'1C TSsoustraitance'!$I454+'1C TSsoustraitance'!$J454+'1C TSsoustraitance'!$K454+'1C TSsoustraitance'!$L454+'1C TSsoustraitance'!$M454+'1C TSsoustraitance'!$N454+'1C TSsoustraitance'!$O454+'1C TSsoustraitance'!$P454+'1C TSsoustraitance'!$Q454))/'1C TSsoustraitance'!$AP454)))))</f>
        <v>0</v>
      </c>
      <c r="M737" s="668">
        <f>IF(OR('1C TSsoustraitance'!$D454="",'1C TSsoustraitance'!AP$13=0),0,IF(AND('1C TSsoustraitance'!$D454&lt;&gt;"",$K$2="Pôle",'1C TSsoustraitance'!$E454="OUI"),(('1C TSsoustraitance'!$J454+'1C TSsoustraitance'!$K454+'1C TSsoustraitance'!$L454)/'1C TSsoustraitance'!$R454),IF(AND('1C TSsoustraitance'!$D454&lt;&gt;"",$K$2="Pôle",'1C TSsoustraitance'!$E454="NON"),(('1C TSsoustraitance'!$J454+'1C TSsoustraitance'!$K454+'1C TSsoustraitance'!$L454)/'1C TSsoustraitance'!$AP454),IF(AND('1C TSsoustraitance'!$D454&lt;&gt;"",$K$2&lt;&gt;"Pôle"),0))))</f>
        <v>0</v>
      </c>
      <c r="N737" s="668">
        <f t="shared" si="162"/>
        <v>0</v>
      </c>
      <c r="O737" s="669">
        <f>IF(OR('1C TSsoustraitance'!$D454="",'1C TSsoustraitance'!$E454="OUI",'1C TSsoustraitance'!$AP454=0),0,(('1C TSsoustraitance'!$S454)/'1C TSsoustraitance'!$AP454))</f>
        <v>0</v>
      </c>
      <c r="P737" s="669">
        <f>IF(OR('1C TSsoustraitance'!$D454="",'1C TSsoustraitance'!$E454="OUI",'1C TSsoustraitance'!$AP454=0),0,(('1C TSsoustraitance'!$T454)/'1C TSsoustraitance'!$AP454))</f>
        <v>0</v>
      </c>
      <c r="Q737" s="669">
        <f>IF(OR('1C TSsoustraitance'!$D454="",'1C TSsoustraitance'!$E454="OUI",'1C TSsoustraitance'!$AP454=0),0,(('1C TSsoustraitance'!$U454)/'1C TSsoustraitance'!$AP454))</f>
        <v>0</v>
      </c>
      <c r="R737" s="669">
        <f>IF(OR('1C TSsoustraitance'!$D454="",'1C TSsoustraitance'!$E454="OUI",'1C TSsoustraitance'!$AP454=0),0,(('1C TSsoustraitance'!$V454)/'1C TSsoustraitance'!$AP454))</f>
        <v>0</v>
      </c>
      <c r="S737" s="669">
        <f>IF(OR('1C TSsoustraitance'!$D454="",'1C TSsoustraitance'!$E454="OUI",'1C TSsoustraitance'!$AP454=0),0,(('1C TSsoustraitance'!$W454)/'1C TSsoustraitance'!$AP454))</f>
        <v>0</v>
      </c>
      <c r="T737" s="669">
        <f>IF(OR('1C TSsoustraitance'!$D454="",'1C TSsoustraitance'!$E454="OUI",'1C TSsoustraitance'!$AP454=0),0,(('1C TSsoustraitance'!$X454)/'1C TSsoustraitance'!$AP454))</f>
        <v>0</v>
      </c>
      <c r="U737" s="669">
        <f>IF(OR('1C TSsoustraitance'!$D454="",'1C TSsoustraitance'!$E454="OUI",'1C TSsoustraitance'!$AP454=0),0,(('1C TSsoustraitance'!$Y454)/'1C TSsoustraitance'!$AP454))</f>
        <v>0</v>
      </c>
      <c r="V737" s="669">
        <f>IF(OR('1C TSsoustraitance'!$D454="",'1C TSsoustraitance'!$E454="OUI",'1C TSsoustraitance'!$AP454=0),0,(('1C TSsoustraitance'!$Z454)/'1C TSsoustraitance'!$AP454))</f>
        <v>0</v>
      </c>
      <c r="W737" s="669">
        <f>IF(OR('1C TSsoustraitance'!$D454="",'1C TSsoustraitance'!$E454="OUI",'1C TSsoustraitance'!$AP454=0),0,(('1C TSsoustraitance'!$AA454)/'1C TSsoustraitance'!$AP454))</f>
        <v>0</v>
      </c>
      <c r="X737" s="669">
        <f>IF(OR('1C TSsoustraitance'!$D454="",'1C TSsoustraitance'!$E454="OUI",'1C TSsoustraitance'!$AP454=0),0,(('1C TSsoustraitance'!$AB454)/'1C TSsoustraitance'!$AP454))</f>
        <v>0</v>
      </c>
      <c r="Y737" s="669">
        <f>IF(OR('1C TSsoustraitance'!$D454="",'1C TSsoustraitance'!$E454="OUI",'1C TSsoustraitance'!$AP454=0),0,(('1C TSsoustraitance'!$AC454)/'1C TSsoustraitance'!$AP454))</f>
        <v>0</v>
      </c>
      <c r="Z737" s="669">
        <f>IF(OR('1C TSsoustraitance'!$D454="",'1C TSsoustraitance'!$E454="OUI",'1C TSsoustraitance'!$AP454=0),0,(('1C TSsoustraitance'!$AD454)/'1C TSsoustraitance'!$AP454))</f>
        <v>0</v>
      </c>
      <c r="AA737" s="669">
        <f>IF(OR('1C TSsoustraitance'!$D454="",'1C TSsoustraitance'!$E454="OUI",'1C TSsoustraitance'!$AP454=0),0,(('1C TSsoustraitance'!$AE454)/'1C TSsoustraitance'!$AP454))</f>
        <v>0</v>
      </c>
      <c r="AB737" s="669">
        <f>IF(OR('1C TSsoustraitance'!$D454="",'1C TSsoustraitance'!$E454="OUI",'1C TSsoustraitance'!$AP454=0),0,(('1C TSsoustraitance'!$AF454)/'1C TSsoustraitance'!$AP454))</f>
        <v>0</v>
      </c>
      <c r="AC737" s="669">
        <f>IF(OR('1C TSsoustraitance'!$D454="",'1C TSsoustraitance'!$E454="OUI",'1C TSsoustraitance'!$AP454=0),0,(('1C TSsoustraitance'!$AG454)/'1C TSsoustraitance'!$AP454))</f>
        <v>0</v>
      </c>
      <c r="AD737" s="669">
        <f>IF(OR('1C TSsoustraitance'!$D454="",'1C TSsoustraitance'!$E454="OUI",'1C TSsoustraitance'!$AP454=0),0,(('1C TSsoustraitance'!$AH454)/'1C TSsoustraitance'!$AP454))</f>
        <v>0</v>
      </c>
      <c r="AE737" s="669">
        <f>IF(OR('1C TSsoustraitance'!$D454="",'1C TSsoustraitance'!$E454="OUI",'1C TSsoustraitance'!$AP454=0),0,(('1C TSsoustraitance'!$AI454)/'1C TSsoustraitance'!$AP454))</f>
        <v>0</v>
      </c>
      <c r="AF737" s="669">
        <f>IF(OR('1C TSsoustraitance'!$D454="",'1C TSsoustraitance'!$E454="OUI",'1C TSsoustraitance'!$AP454=0),0,(('1C TSsoustraitance'!$AJ454)/'1C TSsoustraitance'!$AP454))</f>
        <v>0</v>
      </c>
      <c r="AG737" s="669">
        <f>IF(OR('1C TSsoustraitance'!$D454="",'1C TSsoustraitance'!$E454="OUI",'1C TSsoustraitance'!$AP454=0),0,(('1C TSsoustraitance'!$AK454)/'1C TSsoustraitance'!$AP454))</f>
        <v>0</v>
      </c>
      <c r="AH737" s="669">
        <f>IF(OR('1C TSsoustraitance'!$D454="",'1C TSsoustraitance'!$E454="OUI",'1C TSsoustraitance'!$AP454=0),0,(('1C TSsoustraitance'!$AL454)/'1C TSsoustraitance'!$AP454))</f>
        <v>0</v>
      </c>
      <c r="AI737" s="669">
        <f>IF(OR('1C TSsoustraitance'!$D454="",'1C TSsoustraitance'!$E454="OUI",'1C TSsoustraitance'!$AP454=0),0,(('1C TSsoustraitance'!$AM454)/'1C TSsoustraitance'!$AP454))</f>
        <v>0</v>
      </c>
      <c r="AJ737" s="669">
        <f>IF(OR('1C TSsoustraitance'!$D454="",'1C TSsoustraitance'!$E454="OUI",'1C TSsoustraitance'!$AP454=0),0,(('1C TSsoustraitance'!$AN454)/'1C TSsoustraitance'!$AP454))</f>
        <v>0</v>
      </c>
      <c r="AK737" s="669">
        <f t="shared" si="165"/>
        <v>0</v>
      </c>
      <c r="AL737" s="668">
        <f t="shared" si="166"/>
        <v>0</v>
      </c>
      <c r="AM737" s="670">
        <f>IF(Tableau7[[#This Row],[N° pièce]]="",0,(Tableau7[[#This Row],[hors TVA]]+(Tableau7[[#This Row],[hors TVA]]*Tableau7[[#This Row],[Taux TVA]])-(Tableau7[[#This Row],[hors TVA]]*Tableau7[[#This Row],[Taux TVA]]*Tableau7[[#This Row],[Régime TVA: Récupération]]))*Tableau7[[#This Row],[Type 1]])</f>
        <v>0</v>
      </c>
      <c r="AN737" s="670">
        <f>IF(Tableau7[[#This Row],[N° pièce]]="",0,IF($K$2="pôle",((Tableau7[[#This Row],[hors TVA]]+(Tableau7[[#This Row],[hors TVA]]*Tableau7[[#This Row],[Taux TVA]])-(Tableau7[[#This Row],[hors TVA]]*Tableau7[[#This Row],[Taux TVA]]*Tableau7[[#This Row],[Régime TVA: Récupération]]))*Tableau7[[#This Row],[Type 2]]),0))</f>
        <v>0</v>
      </c>
      <c r="AO737" s="670">
        <f t="shared" si="159"/>
        <v>0</v>
      </c>
      <c r="AP737" s="255">
        <f t="shared" si="167"/>
        <v>0</v>
      </c>
      <c r="AQ737" s="506">
        <f t="shared" si="163"/>
        <v>0</v>
      </c>
      <c r="AR737" s="671"/>
      <c r="AS737" s="512"/>
      <c r="AT737" s="513" t="str">
        <f>IF(('1C TSsoustraitance'!AP454*FICHE!C$14&lt;J737),"Forfait limité à "&amp;FICHE!C$14&amp;"€/jour","")</f>
        <v/>
      </c>
      <c r="AU737" s="797"/>
      <c r="AV737" s="484"/>
      <c r="AW737" s="484"/>
      <c r="AX737" s="484"/>
      <c r="AY737" s="484"/>
      <c r="AZ737" s="484"/>
      <c r="BA737" s="4"/>
      <c r="BB737" s="4"/>
      <c r="BC737" s="4"/>
      <c r="BD737" s="4"/>
      <c r="BE737" s="4"/>
      <c r="BF737" s="4"/>
      <c r="BG737" s="4"/>
      <c r="BH737" s="4"/>
      <c r="BI737" s="4"/>
      <c r="BJ737" s="4"/>
      <c r="BK737" s="4"/>
      <c r="BL737" s="4"/>
      <c r="BM737" s="4"/>
      <c r="BN737" s="4"/>
      <c r="BO737" s="4"/>
      <c r="BP737" s="4"/>
      <c r="BQ737" s="4"/>
      <c r="BR737" s="4"/>
      <c r="BS737" s="4"/>
      <c r="BT737" s="4"/>
      <c r="BU737" s="4"/>
      <c r="BV737" s="4"/>
      <c r="BW737" s="4"/>
      <c r="BX737" s="4"/>
      <c r="BY737" s="4"/>
      <c r="BZ737" s="4"/>
      <c r="CA737" s="4"/>
      <c r="CB737" s="4"/>
      <c r="CC737" s="4"/>
      <c r="CD737" s="4"/>
      <c r="CE737" s="4"/>
      <c r="CF737" s="4"/>
      <c r="CG737" s="4"/>
      <c r="CH737" s="4"/>
      <c r="CI737" s="4"/>
      <c r="CJ737" s="4"/>
      <c r="CK737" s="4"/>
      <c r="CL737" s="4"/>
      <c r="CM737" s="4"/>
      <c r="CN737" s="4"/>
      <c r="CO737" s="4"/>
      <c r="CP737" s="4"/>
      <c r="CQ737" s="4"/>
      <c r="CR737" s="4"/>
      <c r="CS737" s="4"/>
      <c r="CT737" s="4"/>
      <c r="CU737" s="4"/>
      <c r="CV737" s="4"/>
      <c r="CW737" s="4"/>
      <c r="CX737" s="4"/>
      <c r="CY737" s="4"/>
      <c r="CZ737" s="4"/>
      <c r="DA737" s="4"/>
      <c r="DB737" s="4"/>
      <c r="DC737" s="4"/>
      <c r="DD737" s="4"/>
      <c r="DE737" s="4"/>
      <c r="DF737" s="4"/>
      <c r="DG737" s="4"/>
      <c r="DH737" s="4"/>
      <c r="DI737" s="4"/>
      <c r="DJ737" s="4"/>
      <c r="DK737" s="4"/>
      <c r="DL737" s="4"/>
      <c r="DM737" s="4"/>
      <c r="DN737" s="4"/>
      <c r="DO737" s="4"/>
      <c r="DP737" s="4"/>
      <c r="DQ737" s="4"/>
      <c r="DR737" s="4"/>
      <c r="DS737" s="4"/>
      <c r="DT737" s="4"/>
      <c r="DU737" s="4"/>
      <c r="DV737" s="4"/>
      <c r="DW737" s="4"/>
      <c r="DX737" s="4"/>
      <c r="DY737" s="4"/>
      <c r="DZ737" s="4"/>
      <c r="EA737" s="4"/>
      <c r="EB737" s="4"/>
      <c r="EC737" s="4"/>
      <c r="ED737" s="4"/>
      <c r="EE737" s="4"/>
      <c r="EF737" s="4"/>
      <c r="EG737" s="4"/>
      <c r="EH737" s="4"/>
      <c r="EI737" s="4"/>
      <c r="EJ737" s="4"/>
      <c r="EK737" s="4"/>
      <c r="EL737" s="4"/>
      <c r="EM737" s="4"/>
      <c r="EN737" s="4"/>
      <c r="EO737" s="4"/>
      <c r="EP737" s="4"/>
      <c r="EQ737" s="4"/>
      <c r="ER737" s="4"/>
      <c r="ES737" s="4"/>
      <c r="ET737" s="4"/>
      <c r="EU737" s="4"/>
      <c r="EV737" s="4"/>
      <c r="EW737" s="4"/>
      <c r="EX737" s="4"/>
      <c r="EY737" s="4"/>
      <c r="EZ737" s="4"/>
      <c r="FA737" s="4"/>
      <c r="FB737" s="4"/>
      <c r="FC737" s="4"/>
      <c r="FD737" s="4"/>
      <c r="FE737" s="4"/>
      <c r="FF737" s="4"/>
      <c r="FG737" s="4"/>
      <c r="FH737" s="4"/>
      <c r="FI737" s="4"/>
      <c r="FJ737" s="4"/>
      <c r="FK737" s="4"/>
      <c r="FL737" s="4"/>
      <c r="FM737" s="4"/>
      <c r="FN737" s="4"/>
      <c r="FO737" s="4"/>
      <c r="FP737" s="4"/>
      <c r="FQ737" s="4"/>
      <c r="FR737" s="4"/>
      <c r="FS737" s="4"/>
      <c r="FT737" s="4"/>
      <c r="FU737" s="4"/>
      <c r="FV737" s="4"/>
      <c r="FW737" s="4"/>
      <c r="FX737" s="4"/>
      <c r="FY737" s="4"/>
      <c r="FZ737" s="4"/>
      <c r="GA737" s="4"/>
      <c r="GB737" s="4"/>
      <c r="GC737" s="4"/>
      <c r="GD737" s="4"/>
      <c r="GE737" s="4"/>
      <c r="GF737" s="4"/>
      <c r="GG737" s="4"/>
      <c r="GH737" s="4"/>
      <c r="GI737" s="4"/>
      <c r="GJ737" s="4"/>
      <c r="GK737" s="4"/>
      <c r="GL737" s="4"/>
      <c r="GM737" s="4"/>
      <c r="GN737" s="4"/>
      <c r="GO737" s="4"/>
      <c r="GP737" s="4"/>
      <c r="GQ737" s="4"/>
      <c r="GR737" s="4"/>
      <c r="GS737" s="4"/>
      <c r="GT737" s="4"/>
      <c r="GU737" s="4"/>
      <c r="GV737" s="4"/>
      <c r="GW737" s="4"/>
      <c r="GX737" s="4"/>
      <c r="GY737" s="4"/>
      <c r="GZ737" s="4"/>
      <c r="HA737" s="4"/>
      <c r="HB737" s="4"/>
      <c r="HC737" s="4"/>
    </row>
    <row r="738" spans="1:211" s="380" customFormat="1" ht="13.9" customHeight="1">
      <c r="A738" s="828" t="str">
        <f>IF('1C TSsoustraitance'!$A455&lt;&gt;0,'1C TSsoustraitance'!$A455,"")</f>
        <v/>
      </c>
      <c r="B738" s="530"/>
      <c r="C738" s="513" t="str">
        <f>IF('1C TSsoustraitance'!$A455&lt;&gt;0,'1C TSsoustraitance'!$B455,"")</f>
        <v/>
      </c>
      <c r="D738" s="513" t="str">
        <f>IF('1C TSsoustraitance'!$A455&lt;&gt;0,'1C TSsoustraitance'!$C455,"")</f>
        <v/>
      </c>
      <c r="E738" s="684"/>
      <c r="F738" s="685"/>
      <c r="G738" s="666">
        <f>'1C TSsoustraitance'!$D455</f>
        <v>0</v>
      </c>
      <c r="H738" s="533">
        <v>0.21</v>
      </c>
      <c r="I738" s="533">
        <v>1</v>
      </c>
      <c r="J738" s="534"/>
      <c r="K738" s="667">
        <f t="shared" si="164"/>
        <v>0</v>
      </c>
      <c r="L738" s="668">
        <f>IF(OR('1C TSsoustraitance'!$D455="",'1C TSsoustraitance'!$AP455=0),0,IF(AND('1C TSsoustraitance'!$D455&lt;&gt;"",$K$2="Pôle",'1C TSsoustraitance'!$E455="OUI"),(('1C TSsoustraitance'!$F455+'1C TSsoustraitance'!$G455+'1C TSsoustraitance'!$H455+'1C TSsoustraitance'!$I455+'1C TSsoustraitance'!$M455)/'1C TSsoustraitance'!$R455),IF(AND('1C TSsoustraitance'!$D455&lt;&gt;"",$K$2="Pôle",'1C TSsoustraitance'!$E455="NON"),(('1C TSsoustraitance'!$F455+'1C TSsoustraitance'!$G455+'1C TSsoustraitance'!$H455+'1C TSsoustraitance'!$I455+'1C TSsoustraitance'!$M455)/'1C TSsoustraitance'!$AP455),IF(AND('1C TSsoustraitance'!$D455&lt;&gt;"",$K$2&lt;&gt;"Pôle",'1C TSsoustraitance'!$E455="OUI"),(('1C TSsoustraitance'!$F455+'1C TSsoustraitance'!$G455+'1C TSsoustraitance'!$H455+'1C TSsoustraitance'!$I455+'1C TSsoustraitance'!$J455+'1C TSsoustraitance'!$K455+'1C TSsoustraitance'!$L455+'1C TSsoustraitance'!$M455+'1C TSsoustraitance'!$N455+'1C TSsoustraitance'!$O455+'1C TSsoustraitance'!$P455+'1C TSsoustraitance'!$Q455)/'1C TSsoustraitance'!$R455),IF(AND('1C TSsoustraitance'!$D455&lt;&gt;"",$K$2&lt;&gt;"Pôle",'1C TSsoustraitance'!$E455="NON"),(('1C TSsoustraitance'!$F455+'1C TSsoustraitance'!$G455+'1C TSsoustraitance'!$H455+'1C TSsoustraitance'!$I455+'1C TSsoustraitance'!$J455+'1C TSsoustraitance'!$K455+'1C TSsoustraitance'!$L455+'1C TSsoustraitance'!$M455+'1C TSsoustraitance'!$N455+'1C TSsoustraitance'!$O455+'1C TSsoustraitance'!$P455+'1C TSsoustraitance'!$Q455))/'1C TSsoustraitance'!$AP455)))))</f>
        <v>0</v>
      </c>
      <c r="M738" s="668">
        <f>IF(OR('1C TSsoustraitance'!$D455="",'1C TSsoustraitance'!AP$13=0),0,IF(AND('1C TSsoustraitance'!$D455&lt;&gt;"",$K$2="Pôle",'1C TSsoustraitance'!$E455="OUI"),(('1C TSsoustraitance'!$J455+'1C TSsoustraitance'!$K455+'1C TSsoustraitance'!$L455)/'1C TSsoustraitance'!$R455),IF(AND('1C TSsoustraitance'!$D455&lt;&gt;"",$K$2="Pôle",'1C TSsoustraitance'!$E455="NON"),(('1C TSsoustraitance'!$J455+'1C TSsoustraitance'!$K455+'1C TSsoustraitance'!$L455)/'1C TSsoustraitance'!$AP455),IF(AND('1C TSsoustraitance'!$D455&lt;&gt;"",$K$2&lt;&gt;"Pôle"),0))))</f>
        <v>0</v>
      </c>
      <c r="N738" s="668">
        <f t="shared" si="162"/>
        <v>0</v>
      </c>
      <c r="O738" s="669">
        <f>IF(OR('1C TSsoustraitance'!$D455="",'1C TSsoustraitance'!$E455="OUI",'1C TSsoustraitance'!$AP455=0),0,(('1C TSsoustraitance'!$S455)/'1C TSsoustraitance'!$AP455))</f>
        <v>0</v>
      </c>
      <c r="P738" s="669">
        <f>IF(OR('1C TSsoustraitance'!$D455="",'1C TSsoustraitance'!$E455="OUI",'1C TSsoustraitance'!$AP455=0),0,(('1C TSsoustraitance'!$T455)/'1C TSsoustraitance'!$AP455))</f>
        <v>0</v>
      </c>
      <c r="Q738" s="669">
        <f>IF(OR('1C TSsoustraitance'!$D455="",'1C TSsoustraitance'!$E455="OUI",'1C TSsoustraitance'!$AP455=0),0,(('1C TSsoustraitance'!$U455)/'1C TSsoustraitance'!$AP455))</f>
        <v>0</v>
      </c>
      <c r="R738" s="669">
        <f>IF(OR('1C TSsoustraitance'!$D455="",'1C TSsoustraitance'!$E455="OUI",'1C TSsoustraitance'!$AP455=0),0,(('1C TSsoustraitance'!$V455)/'1C TSsoustraitance'!$AP455))</f>
        <v>0</v>
      </c>
      <c r="S738" s="669">
        <f>IF(OR('1C TSsoustraitance'!$D455="",'1C TSsoustraitance'!$E455="OUI",'1C TSsoustraitance'!$AP455=0),0,(('1C TSsoustraitance'!$W455)/'1C TSsoustraitance'!$AP455))</f>
        <v>0</v>
      </c>
      <c r="T738" s="669">
        <f>IF(OR('1C TSsoustraitance'!$D455="",'1C TSsoustraitance'!$E455="OUI",'1C TSsoustraitance'!$AP455=0),0,(('1C TSsoustraitance'!$X455)/'1C TSsoustraitance'!$AP455))</f>
        <v>0</v>
      </c>
      <c r="U738" s="669">
        <f>IF(OR('1C TSsoustraitance'!$D455="",'1C TSsoustraitance'!$E455="OUI",'1C TSsoustraitance'!$AP455=0),0,(('1C TSsoustraitance'!$Y455)/'1C TSsoustraitance'!$AP455))</f>
        <v>0</v>
      </c>
      <c r="V738" s="669">
        <f>IF(OR('1C TSsoustraitance'!$D455="",'1C TSsoustraitance'!$E455="OUI",'1C TSsoustraitance'!$AP455=0),0,(('1C TSsoustraitance'!$Z455)/'1C TSsoustraitance'!$AP455))</f>
        <v>0</v>
      </c>
      <c r="W738" s="669">
        <f>IF(OR('1C TSsoustraitance'!$D455="",'1C TSsoustraitance'!$E455="OUI",'1C TSsoustraitance'!$AP455=0),0,(('1C TSsoustraitance'!$AA455)/'1C TSsoustraitance'!$AP455))</f>
        <v>0</v>
      </c>
      <c r="X738" s="669">
        <f>IF(OR('1C TSsoustraitance'!$D455="",'1C TSsoustraitance'!$E455="OUI",'1C TSsoustraitance'!$AP455=0),0,(('1C TSsoustraitance'!$AB455)/'1C TSsoustraitance'!$AP455))</f>
        <v>0</v>
      </c>
      <c r="Y738" s="669">
        <f>IF(OR('1C TSsoustraitance'!$D455="",'1C TSsoustraitance'!$E455="OUI",'1C TSsoustraitance'!$AP455=0),0,(('1C TSsoustraitance'!$AC455)/'1C TSsoustraitance'!$AP455))</f>
        <v>0</v>
      </c>
      <c r="Z738" s="669">
        <f>IF(OR('1C TSsoustraitance'!$D455="",'1C TSsoustraitance'!$E455="OUI",'1C TSsoustraitance'!$AP455=0),0,(('1C TSsoustraitance'!$AD455)/'1C TSsoustraitance'!$AP455))</f>
        <v>0</v>
      </c>
      <c r="AA738" s="669">
        <f>IF(OR('1C TSsoustraitance'!$D455="",'1C TSsoustraitance'!$E455="OUI",'1C TSsoustraitance'!$AP455=0),0,(('1C TSsoustraitance'!$AE455)/'1C TSsoustraitance'!$AP455))</f>
        <v>0</v>
      </c>
      <c r="AB738" s="669">
        <f>IF(OR('1C TSsoustraitance'!$D455="",'1C TSsoustraitance'!$E455="OUI",'1C TSsoustraitance'!$AP455=0),0,(('1C TSsoustraitance'!$AF455)/'1C TSsoustraitance'!$AP455))</f>
        <v>0</v>
      </c>
      <c r="AC738" s="669">
        <f>IF(OR('1C TSsoustraitance'!$D455="",'1C TSsoustraitance'!$E455="OUI",'1C TSsoustraitance'!$AP455=0),0,(('1C TSsoustraitance'!$AG455)/'1C TSsoustraitance'!$AP455))</f>
        <v>0</v>
      </c>
      <c r="AD738" s="669">
        <f>IF(OR('1C TSsoustraitance'!$D455="",'1C TSsoustraitance'!$E455="OUI",'1C TSsoustraitance'!$AP455=0),0,(('1C TSsoustraitance'!$AH455)/'1C TSsoustraitance'!$AP455))</f>
        <v>0</v>
      </c>
      <c r="AE738" s="669">
        <f>IF(OR('1C TSsoustraitance'!$D455="",'1C TSsoustraitance'!$E455="OUI",'1C TSsoustraitance'!$AP455=0),0,(('1C TSsoustraitance'!$AI455)/'1C TSsoustraitance'!$AP455))</f>
        <v>0</v>
      </c>
      <c r="AF738" s="669">
        <f>IF(OR('1C TSsoustraitance'!$D455="",'1C TSsoustraitance'!$E455="OUI",'1C TSsoustraitance'!$AP455=0),0,(('1C TSsoustraitance'!$AJ455)/'1C TSsoustraitance'!$AP455))</f>
        <v>0</v>
      </c>
      <c r="AG738" s="669">
        <f>IF(OR('1C TSsoustraitance'!$D455="",'1C TSsoustraitance'!$E455="OUI",'1C TSsoustraitance'!$AP455=0),0,(('1C TSsoustraitance'!$AK455)/'1C TSsoustraitance'!$AP455))</f>
        <v>0</v>
      </c>
      <c r="AH738" s="669">
        <f>IF(OR('1C TSsoustraitance'!$D455="",'1C TSsoustraitance'!$E455="OUI",'1C TSsoustraitance'!$AP455=0),0,(('1C TSsoustraitance'!$AL455)/'1C TSsoustraitance'!$AP455))</f>
        <v>0</v>
      </c>
      <c r="AI738" s="669">
        <f>IF(OR('1C TSsoustraitance'!$D455="",'1C TSsoustraitance'!$E455="OUI",'1C TSsoustraitance'!$AP455=0),0,(('1C TSsoustraitance'!$AM455)/'1C TSsoustraitance'!$AP455))</f>
        <v>0</v>
      </c>
      <c r="AJ738" s="669">
        <f>IF(OR('1C TSsoustraitance'!$D455="",'1C TSsoustraitance'!$E455="OUI",'1C TSsoustraitance'!$AP455=0),0,(('1C TSsoustraitance'!$AN455)/'1C TSsoustraitance'!$AP455))</f>
        <v>0</v>
      </c>
      <c r="AK738" s="669">
        <f t="shared" si="165"/>
        <v>0</v>
      </c>
      <c r="AL738" s="668">
        <f t="shared" si="166"/>
        <v>0</v>
      </c>
      <c r="AM738" s="670">
        <f>IF(Tableau7[[#This Row],[N° pièce]]="",0,(Tableau7[[#This Row],[hors TVA]]+(Tableau7[[#This Row],[hors TVA]]*Tableau7[[#This Row],[Taux TVA]])-(Tableau7[[#This Row],[hors TVA]]*Tableau7[[#This Row],[Taux TVA]]*Tableau7[[#This Row],[Régime TVA: Récupération]]))*Tableau7[[#This Row],[Type 1]])</f>
        <v>0</v>
      </c>
      <c r="AN738" s="670">
        <f>IF(Tableau7[[#This Row],[N° pièce]]="",0,IF($K$2="pôle",((Tableau7[[#This Row],[hors TVA]]+(Tableau7[[#This Row],[hors TVA]]*Tableau7[[#This Row],[Taux TVA]])-(Tableau7[[#This Row],[hors TVA]]*Tableau7[[#This Row],[Taux TVA]]*Tableau7[[#This Row],[Régime TVA: Récupération]]))*Tableau7[[#This Row],[Type 2]]),0))</f>
        <v>0</v>
      </c>
      <c r="AO738" s="670">
        <f t="shared" si="159"/>
        <v>0</v>
      </c>
      <c r="AP738" s="255">
        <f t="shared" si="167"/>
        <v>0</v>
      </c>
      <c r="AQ738" s="506">
        <f t="shared" si="163"/>
        <v>0</v>
      </c>
      <c r="AR738" s="671"/>
      <c r="AS738" s="512"/>
      <c r="AT738" s="513" t="str">
        <f>IF(('1C TSsoustraitance'!AP455*FICHE!C$14&lt;J738),"Forfait limité à "&amp;FICHE!C$14&amp;"€/jour","")</f>
        <v/>
      </c>
      <c r="AU738" s="797"/>
      <c r="AV738" s="484"/>
      <c r="AW738" s="484"/>
      <c r="AX738" s="484"/>
      <c r="AY738" s="484"/>
      <c r="AZ738" s="484"/>
      <c r="BA738" s="4"/>
      <c r="BB738" s="4"/>
      <c r="BC738" s="4"/>
      <c r="BD738" s="4"/>
      <c r="BE738" s="4"/>
      <c r="BF738" s="4"/>
      <c r="BG738" s="4"/>
      <c r="BH738" s="4"/>
      <c r="BI738" s="4"/>
      <c r="BJ738" s="4"/>
      <c r="BK738" s="4"/>
      <c r="BL738" s="4"/>
      <c r="BM738" s="4"/>
      <c r="BN738" s="4"/>
      <c r="BO738" s="4"/>
      <c r="BP738" s="4"/>
      <c r="BQ738" s="4"/>
      <c r="BR738" s="4"/>
      <c r="BS738" s="4"/>
      <c r="BT738" s="4"/>
      <c r="BU738" s="4"/>
      <c r="BV738" s="4"/>
      <c r="BW738" s="4"/>
      <c r="BX738" s="4"/>
      <c r="BY738" s="4"/>
      <c r="BZ738" s="4"/>
      <c r="CA738" s="4"/>
      <c r="CB738" s="4"/>
      <c r="CC738" s="4"/>
      <c r="CD738" s="4"/>
      <c r="CE738" s="4"/>
      <c r="CF738" s="4"/>
      <c r="CG738" s="4"/>
      <c r="CH738" s="4"/>
      <c r="CI738" s="4"/>
      <c r="CJ738" s="4"/>
      <c r="CK738" s="4"/>
      <c r="CL738" s="4"/>
      <c r="CM738" s="4"/>
      <c r="CN738" s="4"/>
      <c r="CO738" s="4"/>
      <c r="CP738" s="4"/>
      <c r="CQ738" s="4"/>
      <c r="CR738" s="4"/>
      <c r="CS738" s="4"/>
      <c r="CT738" s="4"/>
      <c r="CU738" s="4"/>
      <c r="CV738" s="4"/>
      <c r="CW738" s="4"/>
      <c r="CX738" s="4"/>
      <c r="CY738" s="4"/>
      <c r="CZ738" s="4"/>
      <c r="DA738" s="4"/>
      <c r="DB738" s="4"/>
      <c r="DC738" s="4"/>
      <c r="DD738" s="4"/>
      <c r="DE738" s="4"/>
      <c r="DF738" s="4"/>
      <c r="DG738" s="4"/>
      <c r="DH738" s="4"/>
      <c r="DI738" s="4"/>
      <c r="DJ738" s="4"/>
      <c r="DK738" s="4"/>
      <c r="DL738" s="4"/>
      <c r="DM738" s="4"/>
      <c r="DN738" s="4"/>
      <c r="DO738" s="4"/>
      <c r="DP738" s="4"/>
      <c r="DQ738" s="4"/>
      <c r="DR738" s="4"/>
      <c r="DS738" s="4"/>
      <c r="DT738" s="4"/>
      <c r="DU738" s="4"/>
      <c r="DV738" s="4"/>
      <c r="DW738" s="4"/>
      <c r="DX738" s="4"/>
      <c r="DY738" s="4"/>
      <c r="DZ738" s="4"/>
      <c r="EA738" s="4"/>
      <c r="EB738" s="4"/>
      <c r="EC738" s="4"/>
      <c r="ED738" s="4"/>
      <c r="EE738" s="4"/>
      <c r="EF738" s="4"/>
      <c r="EG738" s="4"/>
      <c r="EH738" s="4"/>
      <c r="EI738" s="4"/>
      <c r="EJ738" s="4"/>
      <c r="EK738" s="4"/>
      <c r="EL738" s="4"/>
      <c r="EM738" s="4"/>
      <c r="EN738" s="4"/>
      <c r="EO738" s="4"/>
      <c r="EP738" s="4"/>
      <c r="EQ738" s="4"/>
      <c r="ER738" s="4"/>
      <c r="ES738" s="4"/>
      <c r="ET738" s="4"/>
      <c r="EU738" s="4"/>
      <c r="EV738" s="4"/>
      <c r="EW738" s="4"/>
      <c r="EX738" s="4"/>
      <c r="EY738" s="4"/>
      <c r="EZ738" s="4"/>
      <c r="FA738" s="4"/>
      <c r="FB738" s="4"/>
      <c r="FC738" s="4"/>
      <c r="FD738" s="4"/>
      <c r="FE738" s="4"/>
      <c r="FF738" s="4"/>
      <c r="FG738" s="4"/>
      <c r="FH738" s="4"/>
      <c r="FI738" s="4"/>
      <c r="FJ738" s="4"/>
      <c r="FK738" s="4"/>
      <c r="FL738" s="4"/>
      <c r="FM738" s="4"/>
      <c r="FN738" s="4"/>
      <c r="FO738" s="4"/>
      <c r="FP738" s="4"/>
      <c r="FQ738" s="4"/>
      <c r="FR738" s="4"/>
      <c r="FS738" s="4"/>
      <c r="FT738" s="4"/>
      <c r="FU738" s="4"/>
      <c r="FV738" s="4"/>
      <c r="FW738" s="4"/>
      <c r="FX738" s="4"/>
      <c r="FY738" s="4"/>
      <c r="FZ738" s="4"/>
      <c r="GA738" s="4"/>
      <c r="GB738" s="4"/>
      <c r="GC738" s="4"/>
      <c r="GD738" s="4"/>
      <c r="GE738" s="4"/>
      <c r="GF738" s="4"/>
      <c r="GG738" s="4"/>
      <c r="GH738" s="4"/>
      <c r="GI738" s="4"/>
      <c r="GJ738" s="4"/>
      <c r="GK738" s="4"/>
      <c r="GL738" s="4"/>
      <c r="GM738" s="4"/>
      <c r="GN738" s="4"/>
      <c r="GO738" s="4"/>
      <c r="GP738" s="4"/>
      <c r="GQ738" s="4"/>
      <c r="GR738" s="4"/>
      <c r="GS738" s="4"/>
      <c r="GT738" s="4"/>
      <c r="GU738" s="4"/>
      <c r="GV738" s="4"/>
      <c r="GW738" s="4"/>
      <c r="GX738" s="4"/>
      <c r="GY738" s="4"/>
      <c r="GZ738" s="4"/>
      <c r="HA738" s="4"/>
      <c r="HB738" s="4"/>
      <c r="HC738" s="4"/>
    </row>
    <row r="739" spans="1:211" s="380" customFormat="1" ht="13.9" customHeight="1">
      <c r="A739" s="828" t="str">
        <f>IF('1C TSsoustraitance'!$A456&lt;&gt;0,'1C TSsoustraitance'!$A456,"")</f>
        <v/>
      </c>
      <c r="B739" s="530"/>
      <c r="C739" s="513" t="str">
        <f>IF('1C TSsoustraitance'!$A456&lt;&gt;0,'1C TSsoustraitance'!$B456,"")</f>
        <v/>
      </c>
      <c r="D739" s="513" t="str">
        <f>IF('1C TSsoustraitance'!$A456&lt;&gt;0,'1C TSsoustraitance'!$C456,"")</f>
        <v/>
      </c>
      <c r="E739" s="684"/>
      <c r="F739" s="685"/>
      <c r="G739" s="666">
        <f>'1C TSsoustraitance'!$D456</f>
        <v>0</v>
      </c>
      <c r="H739" s="533">
        <v>0.21</v>
      </c>
      <c r="I739" s="533">
        <v>1</v>
      </c>
      <c r="J739" s="534"/>
      <c r="K739" s="667">
        <f t="shared" si="164"/>
        <v>0</v>
      </c>
      <c r="L739" s="668">
        <f>IF(OR('1C TSsoustraitance'!$D456="",'1C TSsoustraitance'!$AP456=0),0,IF(AND('1C TSsoustraitance'!$D456&lt;&gt;"",$K$2="Pôle",'1C TSsoustraitance'!$E456="OUI"),(('1C TSsoustraitance'!$F456+'1C TSsoustraitance'!$G456+'1C TSsoustraitance'!$H456+'1C TSsoustraitance'!$I456+'1C TSsoustraitance'!$M456)/'1C TSsoustraitance'!$R456),IF(AND('1C TSsoustraitance'!$D456&lt;&gt;"",$K$2="Pôle",'1C TSsoustraitance'!$E456="NON"),(('1C TSsoustraitance'!$F456+'1C TSsoustraitance'!$G456+'1C TSsoustraitance'!$H456+'1C TSsoustraitance'!$I456+'1C TSsoustraitance'!$M456)/'1C TSsoustraitance'!$AP456),IF(AND('1C TSsoustraitance'!$D456&lt;&gt;"",$K$2&lt;&gt;"Pôle",'1C TSsoustraitance'!$E456="OUI"),(('1C TSsoustraitance'!$F456+'1C TSsoustraitance'!$G456+'1C TSsoustraitance'!$H456+'1C TSsoustraitance'!$I456+'1C TSsoustraitance'!$J456+'1C TSsoustraitance'!$K456+'1C TSsoustraitance'!$L456+'1C TSsoustraitance'!$M456+'1C TSsoustraitance'!$N456+'1C TSsoustraitance'!$O456+'1C TSsoustraitance'!$P456+'1C TSsoustraitance'!$Q456)/'1C TSsoustraitance'!$R456),IF(AND('1C TSsoustraitance'!$D456&lt;&gt;"",$K$2&lt;&gt;"Pôle",'1C TSsoustraitance'!$E456="NON"),(('1C TSsoustraitance'!$F456+'1C TSsoustraitance'!$G456+'1C TSsoustraitance'!$H456+'1C TSsoustraitance'!$I456+'1C TSsoustraitance'!$J456+'1C TSsoustraitance'!$K456+'1C TSsoustraitance'!$L456+'1C TSsoustraitance'!$M456+'1C TSsoustraitance'!$N456+'1C TSsoustraitance'!$O456+'1C TSsoustraitance'!$P456+'1C TSsoustraitance'!$Q456))/'1C TSsoustraitance'!$AP456)))))</f>
        <v>0</v>
      </c>
      <c r="M739" s="668">
        <f>IF(OR('1C TSsoustraitance'!$D456="",'1C TSsoustraitance'!AP$13=0),0,IF(AND('1C TSsoustraitance'!$D456&lt;&gt;"",$K$2="Pôle",'1C TSsoustraitance'!$E456="OUI"),(('1C TSsoustraitance'!$J456+'1C TSsoustraitance'!$K456+'1C TSsoustraitance'!$L456)/'1C TSsoustraitance'!$R456),IF(AND('1C TSsoustraitance'!$D456&lt;&gt;"",$K$2="Pôle",'1C TSsoustraitance'!$E456="NON"),(('1C TSsoustraitance'!$J456+'1C TSsoustraitance'!$K456+'1C TSsoustraitance'!$L456)/'1C TSsoustraitance'!$AP456),IF(AND('1C TSsoustraitance'!$D456&lt;&gt;"",$K$2&lt;&gt;"Pôle"),0))))</f>
        <v>0</v>
      </c>
      <c r="N739" s="668">
        <f t="shared" si="162"/>
        <v>0</v>
      </c>
      <c r="O739" s="669">
        <f>IF(OR('1C TSsoustraitance'!$D456="",'1C TSsoustraitance'!$E456="OUI",'1C TSsoustraitance'!$AP456=0),0,(('1C TSsoustraitance'!$S456)/'1C TSsoustraitance'!$AP456))</f>
        <v>0</v>
      </c>
      <c r="P739" s="669">
        <f>IF(OR('1C TSsoustraitance'!$D456="",'1C TSsoustraitance'!$E456="OUI",'1C TSsoustraitance'!$AP456=0),0,(('1C TSsoustraitance'!$T456)/'1C TSsoustraitance'!$AP456))</f>
        <v>0</v>
      </c>
      <c r="Q739" s="669">
        <f>IF(OR('1C TSsoustraitance'!$D456="",'1C TSsoustraitance'!$E456="OUI",'1C TSsoustraitance'!$AP456=0),0,(('1C TSsoustraitance'!$U456)/'1C TSsoustraitance'!$AP456))</f>
        <v>0</v>
      </c>
      <c r="R739" s="669">
        <f>IF(OR('1C TSsoustraitance'!$D456="",'1C TSsoustraitance'!$E456="OUI",'1C TSsoustraitance'!$AP456=0),0,(('1C TSsoustraitance'!$V456)/'1C TSsoustraitance'!$AP456))</f>
        <v>0</v>
      </c>
      <c r="S739" s="669">
        <f>IF(OR('1C TSsoustraitance'!$D456="",'1C TSsoustraitance'!$E456="OUI",'1C TSsoustraitance'!$AP456=0),0,(('1C TSsoustraitance'!$W456)/'1C TSsoustraitance'!$AP456))</f>
        <v>0</v>
      </c>
      <c r="T739" s="669">
        <f>IF(OR('1C TSsoustraitance'!$D456="",'1C TSsoustraitance'!$E456="OUI",'1C TSsoustraitance'!$AP456=0),0,(('1C TSsoustraitance'!$X456)/'1C TSsoustraitance'!$AP456))</f>
        <v>0</v>
      </c>
      <c r="U739" s="669">
        <f>IF(OR('1C TSsoustraitance'!$D456="",'1C TSsoustraitance'!$E456="OUI",'1C TSsoustraitance'!$AP456=0),0,(('1C TSsoustraitance'!$Y456)/'1C TSsoustraitance'!$AP456))</f>
        <v>0</v>
      </c>
      <c r="V739" s="669">
        <f>IF(OR('1C TSsoustraitance'!$D456="",'1C TSsoustraitance'!$E456="OUI",'1C TSsoustraitance'!$AP456=0),0,(('1C TSsoustraitance'!$Z456)/'1C TSsoustraitance'!$AP456))</f>
        <v>0</v>
      </c>
      <c r="W739" s="669">
        <f>IF(OR('1C TSsoustraitance'!$D456="",'1C TSsoustraitance'!$E456="OUI",'1C TSsoustraitance'!$AP456=0),0,(('1C TSsoustraitance'!$AA456)/'1C TSsoustraitance'!$AP456))</f>
        <v>0</v>
      </c>
      <c r="X739" s="669">
        <f>IF(OR('1C TSsoustraitance'!$D456="",'1C TSsoustraitance'!$E456="OUI",'1C TSsoustraitance'!$AP456=0),0,(('1C TSsoustraitance'!$AB456)/'1C TSsoustraitance'!$AP456))</f>
        <v>0</v>
      </c>
      <c r="Y739" s="669">
        <f>IF(OR('1C TSsoustraitance'!$D456="",'1C TSsoustraitance'!$E456="OUI",'1C TSsoustraitance'!$AP456=0),0,(('1C TSsoustraitance'!$AC456)/'1C TSsoustraitance'!$AP456))</f>
        <v>0</v>
      </c>
      <c r="Z739" s="669">
        <f>IF(OR('1C TSsoustraitance'!$D456="",'1C TSsoustraitance'!$E456="OUI",'1C TSsoustraitance'!$AP456=0),0,(('1C TSsoustraitance'!$AD456)/'1C TSsoustraitance'!$AP456))</f>
        <v>0</v>
      </c>
      <c r="AA739" s="669">
        <f>IF(OR('1C TSsoustraitance'!$D456="",'1C TSsoustraitance'!$E456="OUI",'1C TSsoustraitance'!$AP456=0),0,(('1C TSsoustraitance'!$AE456)/'1C TSsoustraitance'!$AP456))</f>
        <v>0</v>
      </c>
      <c r="AB739" s="669">
        <f>IF(OR('1C TSsoustraitance'!$D456="",'1C TSsoustraitance'!$E456="OUI",'1C TSsoustraitance'!$AP456=0),0,(('1C TSsoustraitance'!$AF456)/'1C TSsoustraitance'!$AP456))</f>
        <v>0</v>
      </c>
      <c r="AC739" s="669">
        <f>IF(OR('1C TSsoustraitance'!$D456="",'1C TSsoustraitance'!$E456="OUI",'1C TSsoustraitance'!$AP456=0),0,(('1C TSsoustraitance'!$AG456)/'1C TSsoustraitance'!$AP456))</f>
        <v>0</v>
      </c>
      <c r="AD739" s="669">
        <f>IF(OR('1C TSsoustraitance'!$D456="",'1C TSsoustraitance'!$E456="OUI",'1C TSsoustraitance'!$AP456=0),0,(('1C TSsoustraitance'!$AH456)/'1C TSsoustraitance'!$AP456))</f>
        <v>0</v>
      </c>
      <c r="AE739" s="669">
        <f>IF(OR('1C TSsoustraitance'!$D456="",'1C TSsoustraitance'!$E456="OUI",'1C TSsoustraitance'!$AP456=0),0,(('1C TSsoustraitance'!$AI456)/'1C TSsoustraitance'!$AP456))</f>
        <v>0</v>
      </c>
      <c r="AF739" s="669">
        <f>IF(OR('1C TSsoustraitance'!$D456="",'1C TSsoustraitance'!$E456="OUI",'1C TSsoustraitance'!$AP456=0),0,(('1C TSsoustraitance'!$AJ456)/'1C TSsoustraitance'!$AP456))</f>
        <v>0</v>
      </c>
      <c r="AG739" s="669">
        <f>IF(OR('1C TSsoustraitance'!$D456="",'1C TSsoustraitance'!$E456="OUI",'1C TSsoustraitance'!$AP456=0),0,(('1C TSsoustraitance'!$AK456)/'1C TSsoustraitance'!$AP456))</f>
        <v>0</v>
      </c>
      <c r="AH739" s="669">
        <f>IF(OR('1C TSsoustraitance'!$D456="",'1C TSsoustraitance'!$E456="OUI",'1C TSsoustraitance'!$AP456=0),0,(('1C TSsoustraitance'!$AL456)/'1C TSsoustraitance'!$AP456))</f>
        <v>0</v>
      </c>
      <c r="AI739" s="669">
        <f>IF(OR('1C TSsoustraitance'!$D456="",'1C TSsoustraitance'!$E456="OUI",'1C TSsoustraitance'!$AP456=0),0,(('1C TSsoustraitance'!$AM456)/'1C TSsoustraitance'!$AP456))</f>
        <v>0</v>
      </c>
      <c r="AJ739" s="669">
        <f>IF(OR('1C TSsoustraitance'!$D456="",'1C TSsoustraitance'!$E456="OUI",'1C TSsoustraitance'!$AP456=0),0,(('1C TSsoustraitance'!$AN456)/'1C TSsoustraitance'!$AP456))</f>
        <v>0</v>
      </c>
      <c r="AK739" s="669">
        <f t="shared" si="165"/>
        <v>0</v>
      </c>
      <c r="AL739" s="668">
        <f t="shared" si="166"/>
        <v>0</v>
      </c>
      <c r="AM739" s="670">
        <f>IF(Tableau7[[#This Row],[N° pièce]]="",0,(Tableau7[[#This Row],[hors TVA]]+(Tableau7[[#This Row],[hors TVA]]*Tableau7[[#This Row],[Taux TVA]])-(Tableau7[[#This Row],[hors TVA]]*Tableau7[[#This Row],[Taux TVA]]*Tableau7[[#This Row],[Régime TVA: Récupération]]))*Tableau7[[#This Row],[Type 1]])</f>
        <v>0</v>
      </c>
      <c r="AN739" s="670">
        <f>IF(Tableau7[[#This Row],[N° pièce]]="",0,IF($K$2="pôle",((Tableau7[[#This Row],[hors TVA]]+(Tableau7[[#This Row],[hors TVA]]*Tableau7[[#This Row],[Taux TVA]])-(Tableau7[[#This Row],[hors TVA]]*Tableau7[[#This Row],[Taux TVA]]*Tableau7[[#This Row],[Régime TVA: Récupération]]))*Tableau7[[#This Row],[Type 2]]),0))</f>
        <v>0</v>
      </c>
      <c r="AO739" s="670">
        <f t="shared" si="159"/>
        <v>0</v>
      </c>
      <c r="AP739" s="255">
        <f t="shared" si="167"/>
        <v>0</v>
      </c>
      <c r="AQ739" s="506">
        <f t="shared" si="163"/>
        <v>0</v>
      </c>
      <c r="AR739" s="671"/>
      <c r="AS739" s="512"/>
      <c r="AT739" s="513" t="str">
        <f>IF(('1C TSsoustraitance'!AP456*FICHE!C$14&lt;J739),"Forfait limité à "&amp;FICHE!C$14&amp;"€/jour","")</f>
        <v/>
      </c>
      <c r="AU739" s="797"/>
      <c r="AV739" s="484"/>
      <c r="AW739" s="484"/>
      <c r="AX739" s="484"/>
      <c r="AY739" s="484"/>
      <c r="AZ739" s="484"/>
      <c r="BA739" s="4"/>
      <c r="BB739" s="4"/>
      <c r="BC739" s="4"/>
      <c r="BD739" s="4"/>
      <c r="BE739" s="4"/>
      <c r="BF739" s="4"/>
      <c r="BG739" s="4"/>
      <c r="BH739" s="4"/>
      <c r="BI739" s="4"/>
      <c r="BJ739" s="4"/>
      <c r="BK739" s="4"/>
      <c r="BL739" s="4"/>
      <c r="BM739" s="4"/>
      <c r="BN739" s="4"/>
      <c r="BO739" s="4"/>
      <c r="BP739" s="4"/>
      <c r="BQ739" s="4"/>
      <c r="BR739" s="4"/>
      <c r="BS739" s="4"/>
      <c r="BT739" s="4"/>
      <c r="BU739" s="4"/>
      <c r="BV739" s="4"/>
      <c r="BW739" s="4"/>
      <c r="BX739" s="4"/>
      <c r="BY739" s="4"/>
      <c r="BZ739" s="4"/>
      <c r="CA739" s="4"/>
      <c r="CB739" s="4"/>
      <c r="CC739" s="4"/>
      <c r="CD739" s="4"/>
      <c r="CE739" s="4"/>
      <c r="CF739" s="4"/>
      <c r="CG739" s="4"/>
      <c r="CH739" s="4"/>
      <c r="CI739" s="4"/>
      <c r="CJ739" s="4"/>
      <c r="CK739" s="4"/>
      <c r="CL739" s="4"/>
      <c r="CM739" s="4"/>
      <c r="CN739" s="4"/>
      <c r="CO739" s="4"/>
      <c r="CP739" s="4"/>
      <c r="CQ739" s="4"/>
      <c r="CR739" s="4"/>
      <c r="CS739" s="4"/>
      <c r="CT739" s="4"/>
      <c r="CU739" s="4"/>
      <c r="CV739" s="4"/>
      <c r="CW739" s="4"/>
      <c r="CX739" s="4"/>
      <c r="CY739" s="4"/>
      <c r="CZ739" s="4"/>
      <c r="DA739" s="4"/>
      <c r="DB739" s="4"/>
      <c r="DC739" s="4"/>
      <c r="DD739" s="4"/>
      <c r="DE739" s="4"/>
      <c r="DF739" s="4"/>
      <c r="DG739" s="4"/>
      <c r="DH739" s="4"/>
      <c r="DI739" s="4"/>
      <c r="DJ739" s="4"/>
      <c r="DK739" s="4"/>
      <c r="DL739" s="4"/>
      <c r="DM739" s="4"/>
      <c r="DN739" s="4"/>
      <c r="DO739" s="4"/>
      <c r="DP739" s="4"/>
      <c r="DQ739" s="4"/>
      <c r="DR739" s="4"/>
      <c r="DS739" s="4"/>
      <c r="DT739" s="4"/>
      <c r="DU739" s="4"/>
      <c r="DV739" s="4"/>
      <c r="DW739" s="4"/>
      <c r="DX739" s="4"/>
      <c r="DY739" s="4"/>
      <c r="DZ739" s="4"/>
      <c r="EA739" s="4"/>
      <c r="EB739" s="4"/>
      <c r="EC739" s="4"/>
      <c r="ED739" s="4"/>
      <c r="EE739" s="4"/>
      <c r="EF739" s="4"/>
      <c r="EG739" s="4"/>
      <c r="EH739" s="4"/>
      <c r="EI739" s="4"/>
      <c r="EJ739" s="4"/>
      <c r="EK739" s="4"/>
      <c r="EL739" s="4"/>
      <c r="EM739" s="4"/>
      <c r="EN739" s="4"/>
      <c r="EO739" s="4"/>
      <c r="EP739" s="4"/>
      <c r="EQ739" s="4"/>
      <c r="ER739" s="4"/>
      <c r="ES739" s="4"/>
      <c r="ET739" s="4"/>
      <c r="EU739" s="4"/>
      <c r="EV739" s="4"/>
      <c r="EW739" s="4"/>
      <c r="EX739" s="4"/>
      <c r="EY739" s="4"/>
      <c r="EZ739" s="4"/>
      <c r="FA739" s="4"/>
      <c r="FB739" s="4"/>
      <c r="FC739" s="4"/>
      <c r="FD739" s="4"/>
      <c r="FE739" s="4"/>
      <c r="FF739" s="4"/>
      <c r="FG739" s="4"/>
      <c r="FH739" s="4"/>
      <c r="FI739" s="4"/>
      <c r="FJ739" s="4"/>
      <c r="FK739" s="4"/>
      <c r="FL739" s="4"/>
      <c r="FM739" s="4"/>
      <c r="FN739" s="4"/>
      <c r="FO739" s="4"/>
      <c r="FP739" s="4"/>
      <c r="FQ739" s="4"/>
      <c r="FR739" s="4"/>
      <c r="FS739" s="4"/>
      <c r="FT739" s="4"/>
      <c r="FU739" s="4"/>
      <c r="FV739" s="4"/>
      <c r="FW739" s="4"/>
      <c r="FX739" s="4"/>
      <c r="FY739" s="4"/>
      <c r="FZ739" s="4"/>
      <c r="GA739" s="4"/>
      <c r="GB739" s="4"/>
      <c r="GC739" s="4"/>
      <c r="GD739" s="4"/>
      <c r="GE739" s="4"/>
      <c r="GF739" s="4"/>
      <c r="GG739" s="4"/>
      <c r="GH739" s="4"/>
      <c r="GI739" s="4"/>
      <c r="GJ739" s="4"/>
      <c r="GK739" s="4"/>
      <c r="GL739" s="4"/>
      <c r="GM739" s="4"/>
      <c r="GN739" s="4"/>
      <c r="GO739" s="4"/>
      <c r="GP739" s="4"/>
      <c r="GQ739" s="4"/>
      <c r="GR739" s="4"/>
      <c r="GS739" s="4"/>
      <c r="GT739" s="4"/>
      <c r="GU739" s="4"/>
      <c r="GV739" s="4"/>
      <c r="GW739" s="4"/>
      <c r="GX739" s="4"/>
      <c r="GY739" s="4"/>
      <c r="GZ739" s="4"/>
      <c r="HA739" s="4"/>
      <c r="HB739" s="4"/>
      <c r="HC739" s="4"/>
    </row>
    <row r="740" spans="1:211" s="380" customFormat="1" ht="13.9" customHeight="1">
      <c r="A740" s="828" t="str">
        <f>IF('1C TSsoustraitance'!$A457&lt;&gt;0,'1C TSsoustraitance'!$A457,"")</f>
        <v/>
      </c>
      <c r="B740" s="530"/>
      <c r="C740" s="513" t="str">
        <f>IF('1C TSsoustraitance'!$A457&lt;&gt;0,'1C TSsoustraitance'!$B457,"")</f>
        <v/>
      </c>
      <c r="D740" s="513" t="str">
        <f>IF('1C TSsoustraitance'!$A457&lt;&gt;0,'1C TSsoustraitance'!$C457,"")</f>
        <v/>
      </c>
      <c r="E740" s="684"/>
      <c r="F740" s="685"/>
      <c r="G740" s="666">
        <f>'1C TSsoustraitance'!$D457</f>
        <v>0</v>
      </c>
      <c r="H740" s="533">
        <v>0.21</v>
      </c>
      <c r="I740" s="533">
        <v>1</v>
      </c>
      <c r="J740" s="534"/>
      <c r="K740" s="667">
        <f t="shared" si="164"/>
        <v>0</v>
      </c>
      <c r="L740" s="668">
        <f>IF(OR('1C TSsoustraitance'!$D457="",'1C TSsoustraitance'!$AP457=0),0,IF(AND('1C TSsoustraitance'!$D457&lt;&gt;"",$K$2="Pôle",'1C TSsoustraitance'!$E457="OUI"),(('1C TSsoustraitance'!$F457+'1C TSsoustraitance'!$G457+'1C TSsoustraitance'!$H457+'1C TSsoustraitance'!$I457+'1C TSsoustraitance'!$M457)/'1C TSsoustraitance'!$R457),IF(AND('1C TSsoustraitance'!$D457&lt;&gt;"",$K$2="Pôle",'1C TSsoustraitance'!$E457="NON"),(('1C TSsoustraitance'!$F457+'1C TSsoustraitance'!$G457+'1C TSsoustraitance'!$H457+'1C TSsoustraitance'!$I457+'1C TSsoustraitance'!$M457)/'1C TSsoustraitance'!$AP457),IF(AND('1C TSsoustraitance'!$D457&lt;&gt;"",$K$2&lt;&gt;"Pôle",'1C TSsoustraitance'!$E457="OUI"),(('1C TSsoustraitance'!$F457+'1C TSsoustraitance'!$G457+'1C TSsoustraitance'!$H457+'1C TSsoustraitance'!$I457+'1C TSsoustraitance'!$J457+'1C TSsoustraitance'!$K457+'1C TSsoustraitance'!$L457+'1C TSsoustraitance'!$M457+'1C TSsoustraitance'!$N457+'1C TSsoustraitance'!$O457+'1C TSsoustraitance'!$P457+'1C TSsoustraitance'!$Q457)/'1C TSsoustraitance'!$R457),IF(AND('1C TSsoustraitance'!$D457&lt;&gt;"",$K$2&lt;&gt;"Pôle",'1C TSsoustraitance'!$E457="NON"),(('1C TSsoustraitance'!$F457+'1C TSsoustraitance'!$G457+'1C TSsoustraitance'!$H457+'1C TSsoustraitance'!$I457+'1C TSsoustraitance'!$J457+'1C TSsoustraitance'!$K457+'1C TSsoustraitance'!$L457+'1C TSsoustraitance'!$M457+'1C TSsoustraitance'!$N457+'1C TSsoustraitance'!$O457+'1C TSsoustraitance'!$P457+'1C TSsoustraitance'!$Q457))/'1C TSsoustraitance'!$AP457)))))</f>
        <v>0</v>
      </c>
      <c r="M740" s="668">
        <f>IF(OR('1C TSsoustraitance'!$D457="",'1C TSsoustraitance'!AP$13=0),0,IF(AND('1C TSsoustraitance'!$D457&lt;&gt;"",$K$2="Pôle",'1C TSsoustraitance'!$E457="OUI"),(('1C TSsoustraitance'!$J457+'1C TSsoustraitance'!$K457+'1C TSsoustraitance'!$L457)/'1C TSsoustraitance'!$R457),IF(AND('1C TSsoustraitance'!$D457&lt;&gt;"",$K$2="Pôle",'1C TSsoustraitance'!$E457="NON"),(('1C TSsoustraitance'!$J457+'1C TSsoustraitance'!$K457+'1C TSsoustraitance'!$L457)/'1C TSsoustraitance'!$AP457),IF(AND('1C TSsoustraitance'!$D457&lt;&gt;"",$K$2&lt;&gt;"Pôle"),0))))</f>
        <v>0</v>
      </c>
      <c r="N740" s="668">
        <f t="shared" si="162"/>
        <v>0</v>
      </c>
      <c r="O740" s="669">
        <f>IF(OR('1C TSsoustraitance'!$D457="",'1C TSsoustraitance'!$E457="OUI",'1C TSsoustraitance'!$AP457=0),0,(('1C TSsoustraitance'!$S457)/'1C TSsoustraitance'!$AP457))</f>
        <v>0</v>
      </c>
      <c r="P740" s="669">
        <f>IF(OR('1C TSsoustraitance'!$D457="",'1C TSsoustraitance'!$E457="OUI",'1C TSsoustraitance'!$AP457=0),0,(('1C TSsoustraitance'!$T457)/'1C TSsoustraitance'!$AP457))</f>
        <v>0</v>
      </c>
      <c r="Q740" s="669">
        <f>IF(OR('1C TSsoustraitance'!$D457="",'1C TSsoustraitance'!$E457="OUI",'1C TSsoustraitance'!$AP457=0),0,(('1C TSsoustraitance'!$U457)/'1C TSsoustraitance'!$AP457))</f>
        <v>0</v>
      </c>
      <c r="R740" s="669">
        <f>IF(OR('1C TSsoustraitance'!$D457="",'1C TSsoustraitance'!$E457="OUI",'1C TSsoustraitance'!$AP457=0),0,(('1C TSsoustraitance'!$V457)/'1C TSsoustraitance'!$AP457))</f>
        <v>0</v>
      </c>
      <c r="S740" s="669">
        <f>IF(OR('1C TSsoustraitance'!$D457="",'1C TSsoustraitance'!$E457="OUI",'1C TSsoustraitance'!$AP457=0),0,(('1C TSsoustraitance'!$W457)/'1C TSsoustraitance'!$AP457))</f>
        <v>0</v>
      </c>
      <c r="T740" s="669">
        <f>IF(OR('1C TSsoustraitance'!$D457="",'1C TSsoustraitance'!$E457="OUI",'1C TSsoustraitance'!$AP457=0),0,(('1C TSsoustraitance'!$X457)/'1C TSsoustraitance'!$AP457))</f>
        <v>0</v>
      </c>
      <c r="U740" s="669">
        <f>IF(OR('1C TSsoustraitance'!$D457="",'1C TSsoustraitance'!$E457="OUI",'1C TSsoustraitance'!$AP457=0),0,(('1C TSsoustraitance'!$Y457)/'1C TSsoustraitance'!$AP457))</f>
        <v>0</v>
      </c>
      <c r="V740" s="669">
        <f>IF(OR('1C TSsoustraitance'!$D457="",'1C TSsoustraitance'!$E457="OUI",'1C TSsoustraitance'!$AP457=0),0,(('1C TSsoustraitance'!$Z457)/'1C TSsoustraitance'!$AP457))</f>
        <v>0</v>
      </c>
      <c r="W740" s="669">
        <f>IF(OR('1C TSsoustraitance'!$D457="",'1C TSsoustraitance'!$E457="OUI",'1C TSsoustraitance'!$AP457=0),0,(('1C TSsoustraitance'!$AA457)/'1C TSsoustraitance'!$AP457))</f>
        <v>0</v>
      </c>
      <c r="X740" s="669">
        <f>IF(OR('1C TSsoustraitance'!$D457="",'1C TSsoustraitance'!$E457="OUI",'1C TSsoustraitance'!$AP457=0),0,(('1C TSsoustraitance'!$AB457)/'1C TSsoustraitance'!$AP457))</f>
        <v>0</v>
      </c>
      <c r="Y740" s="669">
        <f>IF(OR('1C TSsoustraitance'!$D457="",'1C TSsoustraitance'!$E457="OUI",'1C TSsoustraitance'!$AP457=0),0,(('1C TSsoustraitance'!$AC457)/'1C TSsoustraitance'!$AP457))</f>
        <v>0</v>
      </c>
      <c r="Z740" s="669">
        <f>IF(OR('1C TSsoustraitance'!$D457="",'1C TSsoustraitance'!$E457="OUI",'1C TSsoustraitance'!$AP457=0),0,(('1C TSsoustraitance'!$AD457)/'1C TSsoustraitance'!$AP457))</f>
        <v>0</v>
      </c>
      <c r="AA740" s="669">
        <f>IF(OR('1C TSsoustraitance'!$D457="",'1C TSsoustraitance'!$E457="OUI",'1C TSsoustraitance'!$AP457=0),0,(('1C TSsoustraitance'!$AE457)/'1C TSsoustraitance'!$AP457))</f>
        <v>0</v>
      </c>
      <c r="AB740" s="669">
        <f>IF(OR('1C TSsoustraitance'!$D457="",'1C TSsoustraitance'!$E457="OUI",'1C TSsoustraitance'!$AP457=0),0,(('1C TSsoustraitance'!$AF457)/'1C TSsoustraitance'!$AP457))</f>
        <v>0</v>
      </c>
      <c r="AC740" s="669">
        <f>IF(OR('1C TSsoustraitance'!$D457="",'1C TSsoustraitance'!$E457="OUI",'1C TSsoustraitance'!$AP457=0),0,(('1C TSsoustraitance'!$AG457)/'1C TSsoustraitance'!$AP457))</f>
        <v>0</v>
      </c>
      <c r="AD740" s="669">
        <f>IF(OR('1C TSsoustraitance'!$D457="",'1C TSsoustraitance'!$E457="OUI",'1C TSsoustraitance'!$AP457=0),0,(('1C TSsoustraitance'!$AH457)/'1C TSsoustraitance'!$AP457))</f>
        <v>0</v>
      </c>
      <c r="AE740" s="669">
        <f>IF(OR('1C TSsoustraitance'!$D457="",'1C TSsoustraitance'!$E457="OUI",'1C TSsoustraitance'!$AP457=0),0,(('1C TSsoustraitance'!$AI457)/'1C TSsoustraitance'!$AP457))</f>
        <v>0</v>
      </c>
      <c r="AF740" s="669">
        <f>IF(OR('1C TSsoustraitance'!$D457="",'1C TSsoustraitance'!$E457="OUI",'1C TSsoustraitance'!$AP457=0),0,(('1C TSsoustraitance'!$AJ457)/'1C TSsoustraitance'!$AP457))</f>
        <v>0</v>
      </c>
      <c r="AG740" s="669">
        <f>IF(OR('1C TSsoustraitance'!$D457="",'1C TSsoustraitance'!$E457="OUI",'1C TSsoustraitance'!$AP457=0),0,(('1C TSsoustraitance'!$AK457)/'1C TSsoustraitance'!$AP457))</f>
        <v>0</v>
      </c>
      <c r="AH740" s="669">
        <f>IF(OR('1C TSsoustraitance'!$D457="",'1C TSsoustraitance'!$E457="OUI",'1C TSsoustraitance'!$AP457=0),0,(('1C TSsoustraitance'!$AL457)/'1C TSsoustraitance'!$AP457))</f>
        <v>0</v>
      </c>
      <c r="AI740" s="669">
        <f>IF(OR('1C TSsoustraitance'!$D457="",'1C TSsoustraitance'!$E457="OUI",'1C TSsoustraitance'!$AP457=0),0,(('1C TSsoustraitance'!$AM457)/'1C TSsoustraitance'!$AP457))</f>
        <v>0</v>
      </c>
      <c r="AJ740" s="669">
        <f>IF(OR('1C TSsoustraitance'!$D457="",'1C TSsoustraitance'!$E457="OUI",'1C TSsoustraitance'!$AP457=0),0,(('1C TSsoustraitance'!$AN457)/'1C TSsoustraitance'!$AP457))</f>
        <v>0</v>
      </c>
      <c r="AK740" s="669">
        <f t="shared" si="165"/>
        <v>0</v>
      </c>
      <c r="AL740" s="668">
        <f t="shared" si="166"/>
        <v>0</v>
      </c>
      <c r="AM740" s="670">
        <f>IF(Tableau7[[#This Row],[N° pièce]]="",0,(Tableau7[[#This Row],[hors TVA]]+(Tableau7[[#This Row],[hors TVA]]*Tableau7[[#This Row],[Taux TVA]])-(Tableau7[[#This Row],[hors TVA]]*Tableau7[[#This Row],[Taux TVA]]*Tableau7[[#This Row],[Régime TVA: Récupération]]))*Tableau7[[#This Row],[Type 1]])</f>
        <v>0</v>
      </c>
      <c r="AN740" s="670">
        <f>IF(Tableau7[[#This Row],[N° pièce]]="",0,IF($K$2="pôle",((Tableau7[[#This Row],[hors TVA]]+(Tableau7[[#This Row],[hors TVA]]*Tableau7[[#This Row],[Taux TVA]])-(Tableau7[[#This Row],[hors TVA]]*Tableau7[[#This Row],[Taux TVA]]*Tableau7[[#This Row],[Régime TVA: Récupération]]))*Tableau7[[#This Row],[Type 2]]),0))</f>
        <v>0</v>
      </c>
      <c r="AO740" s="670">
        <f t="shared" si="159"/>
        <v>0</v>
      </c>
      <c r="AP740" s="255">
        <f t="shared" si="167"/>
        <v>0</v>
      </c>
      <c r="AQ740" s="506">
        <f t="shared" si="163"/>
        <v>0</v>
      </c>
      <c r="AR740" s="671"/>
      <c r="AS740" s="512"/>
      <c r="AT740" s="513" t="str">
        <f>IF(('1C TSsoustraitance'!AP457*FICHE!C$14&lt;J740),"Forfait limité à "&amp;FICHE!C$14&amp;"€/jour","")</f>
        <v/>
      </c>
      <c r="AU740" s="797"/>
      <c r="AV740" s="484"/>
      <c r="AW740" s="484"/>
      <c r="AX740" s="484"/>
      <c r="AY740" s="484"/>
      <c r="AZ740" s="484"/>
      <c r="BA740" s="4"/>
      <c r="BB740" s="4"/>
      <c r="BC740" s="4"/>
      <c r="BD740" s="4"/>
      <c r="BE740" s="4"/>
      <c r="BF740" s="4"/>
      <c r="BG740" s="4"/>
      <c r="BH740" s="4"/>
      <c r="BI740" s="4"/>
      <c r="BJ740" s="4"/>
      <c r="BK740" s="4"/>
      <c r="BL740" s="4"/>
      <c r="BM740" s="4"/>
      <c r="BN740" s="4"/>
      <c r="BO740" s="4"/>
      <c r="BP740" s="4"/>
      <c r="BQ740" s="4"/>
      <c r="BR740" s="4"/>
      <c r="BS740" s="4"/>
      <c r="BT740" s="4"/>
      <c r="BU740" s="4"/>
      <c r="BV740" s="4"/>
      <c r="BW740" s="4"/>
      <c r="BX740" s="4"/>
      <c r="BY740" s="4"/>
      <c r="BZ740" s="4"/>
      <c r="CA740" s="4"/>
      <c r="CB740" s="4"/>
      <c r="CC740" s="4"/>
      <c r="CD740" s="4"/>
      <c r="CE740" s="4"/>
      <c r="CF740" s="4"/>
      <c r="CG740" s="4"/>
      <c r="CH740" s="4"/>
      <c r="CI740" s="4"/>
      <c r="CJ740" s="4"/>
      <c r="CK740" s="4"/>
      <c r="CL740" s="4"/>
      <c r="CM740" s="4"/>
      <c r="CN740" s="4"/>
      <c r="CO740" s="4"/>
      <c r="CP740" s="4"/>
      <c r="CQ740" s="4"/>
      <c r="CR740" s="4"/>
      <c r="CS740" s="4"/>
      <c r="CT740" s="4"/>
      <c r="CU740" s="4"/>
      <c r="CV740" s="4"/>
      <c r="CW740" s="4"/>
      <c r="CX740" s="4"/>
      <c r="CY740" s="4"/>
      <c r="CZ740" s="4"/>
      <c r="DA740" s="4"/>
      <c r="DB740" s="4"/>
      <c r="DC740" s="4"/>
      <c r="DD740" s="4"/>
      <c r="DE740" s="4"/>
      <c r="DF740" s="4"/>
      <c r="DG740" s="4"/>
      <c r="DH740" s="4"/>
      <c r="DI740" s="4"/>
      <c r="DJ740" s="4"/>
      <c r="DK740" s="4"/>
      <c r="DL740" s="4"/>
      <c r="DM740" s="4"/>
      <c r="DN740" s="4"/>
      <c r="DO740" s="4"/>
      <c r="DP740" s="4"/>
      <c r="DQ740" s="4"/>
      <c r="DR740" s="4"/>
      <c r="DS740" s="4"/>
      <c r="DT740" s="4"/>
      <c r="DU740" s="4"/>
      <c r="DV740" s="4"/>
      <c r="DW740" s="4"/>
      <c r="DX740" s="4"/>
      <c r="DY740" s="4"/>
      <c r="DZ740" s="4"/>
      <c r="EA740" s="4"/>
      <c r="EB740" s="4"/>
      <c r="EC740" s="4"/>
      <c r="ED740" s="4"/>
      <c r="EE740" s="4"/>
      <c r="EF740" s="4"/>
      <c r="EG740" s="4"/>
      <c r="EH740" s="4"/>
      <c r="EI740" s="4"/>
      <c r="EJ740" s="4"/>
      <c r="EK740" s="4"/>
      <c r="EL740" s="4"/>
      <c r="EM740" s="4"/>
      <c r="EN740" s="4"/>
      <c r="EO740" s="4"/>
      <c r="EP740" s="4"/>
      <c r="EQ740" s="4"/>
      <c r="ER740" s="4"/>
      <c r="ES740" s="4"/>
      <c r="ET740" s="4"/>
      <c r="EU740" s="4"/>
      <c r="EV740" s="4"/>
      <c r="EW740" s="4"/>
      <c r="EX740" s="4"/>
      <c r="EY740" s="4"/>
      <c r="EZ740" s="4"/>
      <c r="FA740" s="4"/>
      <c r="FB740" s="4"/>
      <c r="FC740" s="4"/>
      <c r="FD740" s="4"/>
      <c r="FE740" s="4"/>
      <c r="FF740" s="4"/>
      <c r="FG740" s="4"/>
      <c r="FH740" s="4"/>
      <c r="FI740" s="4"/>
      <c r="FJ740" s="4"/>
      <c r="FK740" s="4"/>
      <c r="FL740" s="4"/>
      <c r="FM740" s="4"/>
      <c r="FN740" s="4"/>
      <c r="FO740" s="4"/>
      <c r="FP740" s="4"/>
      <c r="FQ740" s="4"/>
      <c r="FR740" s="4"/>
      <c r="FS740" s="4"/>
      <c r="FT740" s="4"/>
      <c r="FU740" s="4"/>
      <c r="FV740" s="4"/>
      <c r="FW740" s="4"/>
      <c r="FX740" s="4"/>
      <c r="FY740" s="4"/>
      <c r="FZ740" s="4"/>
      <c r="GA740" s="4"/>
      <c r="GB740" s="4"/>
      <c r="GC740" s="4"/>
      <c r="GD740" s="4"/>
      <c r="GE740" s="4"/>
      <c r="GF740" s="4"/>
      <c r="GG740" s="4"/>
      <c r="GH740" s="4"/>
      <c r="GI740" s="4"/>
      <c r="GJ740" s="4"/>
      <c r="GK740" s="4"/>
      <c r="GL740" s="4"/>
      <c r="GM740" s="4"/>
      <c r="GN740" s="4"/>
      <c r="GO740" s="4"/>
      <c r="GP740" s="4"/>
      <c r="GQ740" s="4"/>
      <c r="GR740" s="4"/>
      <c r="GS740" s="4"/>
      <c r="GT740" s="4"/>
      <c r="GU740" s="4"/>
      <c r="GV740" s="4"/>
      <c r="GW740" s="4"/>
      <c r="GX740" s="4"/>
      <c r="GY740" s="4"/>
      <c r="GZ740" s="4"/>
      <c r="HA740" s="4"/>
      <c r="HB740" s="4"/>
      <c r="HC740" s="4"/>
    </row>
    <row r="741" spans="1:211" s="380" customFormat="1" ht="13.9" customHeight="1">
      <c r="A741" s="828" t="str">
        <f>IF('1C TSsoustraitance'!$A458&lt;&gt;0,'1C TSsoustraitance'!$A458,"")</f>
        <v/>
      </c>
      <c r="B741" s="530"/>
      <c r="C741" s="513" t="str">
        <f>IF('1C TSsoustraitance'!$A458&lt;&gt;0,'1C TSsoustraitance'!$B458,"")</f>
        <v/>
      </c>
      <c r="D741" s="513" t="str">
        <f>IF('1C TSsoustraitance'!$A458&lt;&gt;0,'1C TSsoustraitance'!$C458,"")</f>
        <v/>
      </c>
      <c r="E741" s="684"/>
      <c r="F741" s="685"/>
      <c r="G741" s="666">
        <f>'1C TSsoustraitance'!$D458</f>
        <v>0</v>
      </c>
      <c r="H741" s="533">
        <v>0.21</v>
      </c>
      <c r="I741" s="533">
        <v>1</v>
      </c>
      <c r="J741" s="534"/>
      <c r="K741" s="667">
        <f t="shared" si="164"/>
        <v>0</v>
      </c>
      <c r="L741" s="668">
        <f>IF(OR('1C TSsoustraitance'!$D458="",'1C TSsoustraitance'!$AP458=0),0,IF(AND('1C TSsoustraitance'!$D458&lt;&gt;"",$K$2="Pôle",'1C TSsoustraitance'!$E458="OUI"),(('1C TSsoustraitance'!$F458+'1C TSsoustraitance'!$G458+'1C TSsoustraitance'!$H458+'1C TSsoustraitance'!$I458+'1C TSsoustraitance'!$M458)/'1C TSsoustraitance'!$R458),IF(AND('1C TSsoustraitance'!$D458&lt;&gt;"",$K$2="Pôle",'1C TSsoustraitance'!$E458="NON"),(('1C TSsoustraitance'!$F458+'1C TSsoustraitance'!$G458+'1C TSsoustraitance'!$H458+'1C TSsoustraitance'!$I458+'1C TSsoustraitance'!$M458)/'1C TSsoustraitance'!$AP458),IF(AND('1C TSsoustraitance'!$D458&lt;&gt;"",$K$2&lt;&gt;"Pôle",'1C TSsoustraitance'!$E458="OUI"),(('1C TSsoustraitance'!$F458+'1C TSsoustraitance'!$G458+'1C TSsoustraitance'!$H458+'1C TSsoustraitance'!$I458+'1C TSsoustraitance'!$J458+'1C TSsoustraitance'!$K458+'1C TSsoustraitance'!$L458+'1C TSsoustraitance'!$M458+'1C TSsoustraitance'!$N458+'1C TSsoustraitance'!$O458+'1C TSsoustraitance'!$P458+'1C TSsoustraitance'!$Q458)/'1C TSsoustraitance'!$R458),IF(AND('1C TSsoustraitance'!$D458&lt;&gt;"",$K$2&lt;&gt;"Pôle",'1C TSsoustraitance'!$E458="NON"),(('1C TSsoustraitance'!$F458+'1C TSsoustraitance'!$G458+'1C TSsoustraitance'!$H458+'1C TSsoustraitance'!$I458+'1C TSsoustraitance'!$J458+'1C TSsoustraitance'!$K458+'1C TSsoustraitance'!$L458+'1C TSsoustraitance'!$M458+'1C TSsoustraitance'!$N458+'1C TSsoustraitance'!$O458+'1C TSsoustraitance'!$P458+'1C TSsoustraitance'!$Q458))/'1C TSsoustraitance'!$AP458)))))</f>
        <v>0</v>
      </c>
      <c r="M741" s="668">
        <f>IF(OR('1C TSsoustraitance'!$D458="",'1C TSsoustraitance'!AP$13=0),0,IF(AND('1C TSsoustraitance'!$D458&lt;&gt;"",$K$2="Pôle",'1C TSsoustraitance'!$E458="OUI"),(('1C TSsoustraitance'!$J458+'1C TSsoustraitance'!$K458+'1C TSsoustraitance'!$L458)/'1C TSsoustraitance'!$R458),IF(AND('1C TSsoustraitance'!$D458&lt;&gt;"",$K$2="Pôle",'1C TSsoustraitance'!$E458="NON"),(('1C TSsoustraitance'!$J458+'1C TSsoustraitance'!$K458+'1C TSsoustraitance'!$L458)/'1C TSsoustraitance'!$AP458),IF(AND('1C TSsoustraitance'!$D458&lt;&gt;"",$K$2&lt;&gt;"Pôle"),0))))</f>
        <v>0</v>
      </c>
      <c r="N741" s="668">
        <f t="shared" si="162"/>
        <v>0</v>
      </c>
      <c r="O741" s="669">
        <f>IF(OR('1C TSsoustraitance'!$D458="",'1C TSsoustraitance'!$E458="OUI",'1C TSsoustraitance'!$AP458=0),0,(('1C TSsoustraitance'!$S458)/'1C TSsoustraitance'!$AP458))</f>
        <v>0</v>
      </c>
      <c r="P741" s="669">
        <f>IF(OR('1C TSsoustraitance'!$D458="",'1C TSsoustraitance'!$E458="OUI",'1C TSsoustraitance'!$AP458=0),0,(('1C TSsoustraitance'!$T458)/'1C TSsoustraitance'!$AP458))</f>
        <v>0</v>
      </c>
      <c r="Q741" s="669">
        <f>IF(OR('1C TSsoustraitance'!$D458="",'1C TSsoustraitance'!$E458="OUI",'1C TSsoustraitance'!$AP458=0),0,(('1C TSsoustraitance'!$U458)/'1C TSsoustraitance'!$AP458))</f>
        <v>0</v>
      </c>
      <c r="R741" s="669">
        <f>IF(OR('1C TSsoustraitance'!$D458="",'1C TSsoustraitance'!$E458="OUI",'1C TSsoustraitance'!$AP458=0),0,(('1C TSsoustraitance'!$V458)/'1C TSsoustraitance'!$AP458))</f>
        <v>0</v>
      </c>
      <c r="S741" s="669">
        <f>IF(OR('1C TSsoustraitance'!$D458="",'1C TSsoustraitance'!$E458="OUI",'1C TSsoustraitance'!$AP458=0),0,(('1C TSsoustraitance'!$W458)/'1C TSsoustraitance'!$AP458))</f>
        <v>0</v>
      </c>
      <c r="T741" s="669">
        <f>IF(OR('1C TSsoustraitance'!$D458="",'1C TSsoustraitance'!$E458="OUI",'1C TSsoustraitance'!$AP458=0),0,(('1C TSsoustraitance'!$X458)/'1C TSsoustraitance'!$AP458))</f>
        <v>0</v>
      </c>
      <c r="U741" s="669">
        <f>IF(OR('1C TSsoustraitance'!$D458="",'1C TSsoustraitance'!$E458="OUI",'1C TSsoustraitance'!$AP458=0),0,(('1C TSsoustraitance'!$Y458)/'1C TSsoustraitance'!$AP458))</f>
        <v>0</v>
      </c>
      <c r="V741" s="669">
        <f>IF(OR('1C TSsoustraitance'!$D458="",'1C TSsoustraitance'!$E458="OUI",'1C TSsoustraitance'!$AP458=0),0,(('1C TSsoustraitance'!$Z458)/'1C TSsoustraitance'!$AP458))</f>
        <v>0</v>
      </c>
      <c r="W741" s="669">
        <f>IF(OR('1C TSsoustraitance'!$D458="",'1C TSsoustraitance'!$E458="OUI",'1C TSsoustraitance'!$AP458=0),0,(('1C TSsoustraitance'!$AA458)/'1C TSsoustraitance'!$AP458))</f>
        <v>0</v>
      </c>
      <c r="X741" s="669">
        <f>IF(OR('1C TSsoustraitance'!$D458="",'1C TSsoustraitance'!$E458="OUI",'1C TSsoustraitance'!$AP458=0),0,(('1C TSsoustraitance'!$AB458)/'1C TSsoustraitance'!$AP458))</f>
        <v>0</v>
      </c>
      <c r="Y741" s="669">
        <f>IF(OR('1C TSsoustraitance'!$D458="",'1C TSsoustraitance'!$E458="OUI",'1C TSsoustraitance'!$AP458=0),0,(('1C TSsoustraitance'!$AC458)/'1C TSsoustraitance'!$AP458))</f>
        <v>0</v>
      </c>
      <c r="Z741" s="669">
        <f>IF(OR('1C TSsoustraitance'!$D458="",'1C TSsoustraitance'!$E458="OUI",'1C TSsoustraitance'!$AP458=0),0,(('1C TSsoustraitance'!$AD458)/'1C TSsoustraitance'!$AP458))</f>
        <v>0</v>
      </c>
      <c r="AA741" s="669">
        <f>IF(OR('1C TSsoustraitance'!$D458="",'1C TSsoustraitance'!$E458="OUI",'1C TSsoustraitance'!$AP458=0),0,(('1C TSsoustraitance'!$AE458)/'1C TSsoustraitance'!$AP458))</f>
        <v>0</v>
      </c>
      <c r="AB741" s="669">
        <f>IF(OR('1C TSsoustraitance'!$D458="",'1C TSsoustraitance'!$E458="OUI",'1C TSsoustraitance'!$AP458=0),0,(('1C TSsoustraitance'!$AF458)/'1C TSsoustraitance'!$AP458))</f>
        <v>0</v>
      </c>
      <c r="AC741" s="669">
        <f>IF(OR('1C TSsoustraitance'!$D458="",'1C TSsoustraitance'!$E458="OUI",'1C TSsoustraitance'!$AP458=0),0,(('1C TSsoustraitance'!$AG458)/'1C TSsoustraitance'!$AP458))</f>
        <v>0</v>
      </c>
      <c r="AD741" s="669">
        <f>IF(OR('1C TSsoustraitance'!$D458="",'1C TSsoustraitance'!$E458="OUI",'1C TSsoustraitance'!$AP458=0),0,(('1C TSsoustraitance'!$AH458)/'1C TSsoustraitance'!$AP458))</f>
        <v>0</v>
      </c>
      <c r="AE741" s="669">
        <f>IF(OR('1C TSsoustraitance'!$D458="",'1C TSsoustraitance'!$E458="OUI",'1C TSsoustraitance'!$AP458=0),0,(('1C TSsoustraitance'!$AI458)/'1C TSsoustraitance'!$AP458))</f>
        <v>0</v>
      </c>
      <c r="AF741" s="669">
        <f>IF(OR('1C TSsoustraitance'!$D458="",'1C TSsoustraitance'!$E458="OUI",'1C TSsoustraitance'!$AP458=0),0,(('1C TSsoustraitance'!$AJ458)/'1C TSsoustraitance'!$AP458))</f>
        <v>0</v>
      </c>
      <c r="AG741" s="669">
        <f>IF(OR('1C TSsoustraitance'!$D458="",'1C TSsoustraitance'!$E458="OUI",'1C TSsoustraitance'!$AP458=0),0,(('1C TSsoustraitance'!$AK458)/'1C TSsoustraitance'!$AP458))</f>
        <v>0</v>
      </c>
      <c r="AH741" s="669">
        <f>IF(OR('1C TSsoustraitance'!$D458="",'1C TSsoustraitance'!$E458="OUI",'1C TSsoustraitance'!$AP458=0),0,(('1C TSsoustraitance'!$AL458)/'1C TSsoustraitance'!$AP458))</f>
        <v>0</v>
      </c>
      <c r="AI741" s="669">
        <f>IF(OR('1C TSsoustraitance'!$D458="",'1C TSsoustraitance'!$E458="OUI",'1C TSsoustraitance'!$AP458=0),0,(('1C TSsoustraitance'!$AM458)/'1C TSsoustraitance'!$AP458))</f>
        <v>0</v>
      </c>
      <c r="AJ741" s="669">
        <f>IF(OR('1C TSsoustraitance'!$D458="",'1C TSsoustraitance'!$E458="OUI",'1C TSsoustraitance'!$AP458=0),0,(('1C TSsoustraitance'!$AN458)/'1C TSsoustraitance'!$AP458))</f>
        <v>0</v>
      </c>
      <c r="AK741" s="669">
        <f t="shared" si="165"/>
        <v>0</v>
      </c>
      <c r="AL741" s="668">
        <f t="shared" si="166"/>
        <v>0</v>
      </c>
      <c r="AM741" s="670">
        <f>IF(Tableau7[[#This Row],[N° pièce]]="",0,(Tableau7[[#This Row],[hors TVA]]+(Tableau7[[#This Row],[hors TVA]]*Tableau7[[#This Row],[Taux TVA]])-(Tableau7[[#This Row],[hors TVA]]*Tableau7[[#This Row],[Taux TVA]]*Tableau7[[#This Row],[Régime TVA: Récupération]]))*Tableau7[[#This Row],[Type 1]])</f>
        <v>0</v>
      </c>
      <c r="AN741" s="670">
        <f>IF(Tableau7[[#This Row],[N° pièce]]="",0,IF($K$2="pôle",((Tableau7[[#This Row],[hors TVA]]+(Tableau7[[#This Row],[hors TVA]]*Tableau7[[#This Row],[Taux TVA]])-(Tableau7[[#This Row],[hors TVA]]*Tableau7[[#This Row],[Taux TVA]]*Tableau7[[#This Row],[Régime TVA: Récupération]]))*Tableau7[[#This Row],[Type 2]]),0))</f>
        <v>0</v>
      </c>
      <c r="AO741" s="670">
        <f t="shared" si="159"/>
        <v>0</v>
      </c>
      <c r="AP741" s="255">
        <f t="shared" si="167"/>
        <v>0</v>
      </c>
      <c r="AQ741" s="506">
        <f t="shared" si="163"/>
        <v>0</v>
      </c>
      <c r="AR741" s="671"/>
      <c r="AS741" s="512"/>
      <c r="AT741" s="513" t="str">
        <f>IF(('1C TSsoustraitance'!AP458*FICHE!C$14&lt;J741),"Forfait limité à "&amp;FICHE!C$14&amp;"€/jour","")</f>
        <v/>
      </c>
      <c r="AU741" s="797"/>
      <c r="AV741" s="484"/>
      <c r="AW741" s="484"/>
      <c r="AX741" s="484"/>
      <c r="AY741" s="484"/>
      <c r="AZ741" s="484"/>
      <c r="BA741" s="4"/>
      <c r="BB741" s="4"/>
      <c r="BC741" s="4"/>
      <c r="BD741" s="4"/>
      <c r="BE741" s="4"/>
      <c r="BF741" s="4"/>
      <c r="BG741" s="4"/>
      <c r="BH741" s="4"/>
      <c r="BI741" s="4"/>
      <c r="BJ741" s="4"/>
      <c r="BK741" s="4"/>
      <c r="BL741" s="4"/>
      <c r="BM741" s="4"/>
      <c r="BN741" s="4"/>
      <c r="BO741" s="4"/>
      <c r="BP741" s="4"/>
      <c r="BQ741" s="4"/>
      <c r="BR741" s="4"/>
      <c r="BS741" s="4"/>
      <c r="BT741" s="4"/>
      <c r="BU741" s="4"/>
      <c r="BV741" s="4"/>
      <c r="BW741" s="4"/>
      <c r="BX741" s="4"/>
      <c r="BY741" s="4"/>
      <c r="BZ741" s="4"/>
      <c r="CA741" s="4"/>
      <c r="CB741" s="4"/>
      <c r="CC741" s="4"/>
      <c r="CD741" s="4"/>
      <c r="CE741" s="4"/>
      <c r="CF741" s="4"/>
      <c r="CG741" s="4"/>
      <c r="CH741" s="4"/>
      <c r="CI741" s="4"/>
      <c r="CJ741" s="4"/>
      <c r="CK741" s="4"/>
      <c r="CL741" s="4"/>
      <c r="CM741" s="4"/>
      <c r="CN741" s="4"/>
      <c r="CO741" s="4"/>
      <c r="CP741" s="4"/>
      <c r="CQ741" s="4"/>
      <c r="CR741" s="4"/>
      <c r="CS741" s="4"/>
      <c r="CT741" s="4"/>
      <c r="CU741" s="4"/>
      <c r="CV741" s="4"/>
      <c r="CW741" s="4"/>
      <c r="CX741" s="4"/>
      <c r="CY741" s="4"/>
      <c r="CZ741" s="4"/>
      <c r="DA741" s="4"/>
      <c r="DB741" s="4"/>
      <c r="DC741" s="4"/>
      <c r="DD741" s="4"/>
      <c r="DE741" s="4"/>
      <c r="DF741" s="4"/>
      <c r="DG741" s="4"/>
      <c r="DH741" s="4"/>
      <c r="DI741" s="4"/>
      <c r="DJ741" s="4"/>
      <c r="DK741" s="4"/>
      <c r="DL741" s="4"/>
      <c r="DM741" s="4"/>
      <c r="DN741" s="4"/>
      <c r="DO741" s="4"/>
      <c r="DP741" s="4"/>
      <c r="DQ741" s="4"/>
      <c r="DR741" s="4"/>
      <c r="DS741" s="4"/>
      <c r="DT741" s="4"/>
      <c r="DU741" s="4"/>
      <c r="DV741" s="4"/>
      <c r="DW741" s="4"/>
      <c r="DX741" s="4"/>
      <c r="DY741" s="4"/>
      <c r="DZ741" s="4"/>
      <c r="EA741" s="4"/>
      <c r="EB741" s="4"/>
      <c r="EC741" s="4"/>
      <c r="ED741" s="4"/>
      <c r="EE741" s="4"/>
      <c r="EF741" s="4"/>
      <c r="EG741" s="4"/>
      <c r="EH741" s="4"/>
      <c r="EI741" s="4"/>
      <c r="EJ741" s="4"/>
      <c r="EK741" s="4"/>
      <c r="EL741" s="4"/>
      <c r="EM741" s="4"/>
      <c r="EN741" s="4"/>
      <c r="EO741" s="4"/>
      <c r="EP741" s="4"/>
      <c r="EQ741" s="4"/>
      <c r="ER741" s="4"/>
      <c r="ES741" s="4"/>
      <c r="ET741" s="4"/>
      <c r="EU741" s="4"/>
      <c r="EV741" s="4"/>
      <c r="EW741" s="4"/>
      <c r="EX741" s="4"/>
      <c r="EY741" s="4"/>
      <c r="EZ741" s="4"/>
      <c r="FA741" s="4"/>
      <c r="FB741" s="4"/>
      <c r="FC741" s="4"/>
      <c r="FD741" s="4"/>
      <c r="FE741" s="4"/>
      <c r="FF741" s="4"/>
      <c r="FG741" s="4"/>
      <c r="FH741" s="4"/>
      <c r="FI741" s="4"/>
      <c r="FJ741" s="4"/>
      <c r="FK741" s="4"/>
      <c r="FL741" s="4"/>
      <c r="FM741" s="4"/>
      <c r="FN741" s="4"/>
      <c r="FO741" s="4"/>
      <c r="FP741" s="4"/>
      <c r="FQ741" s="4"/>
      <c r="FR741" s="4"/>
      <c r="FS741" s="4"/>
      <c r="FT741" s="4"/>
      <c r="FU741" s="4"/>
      <c r="FV741" s="4"/>
      <c r="FW741" s="4"/>
      <c r="FX741" s="4"/>
      <c r="FY741" s="4"/>
      <c r="FZ741" s="4"/>
      <c r="GA741" s="4"/>
      <c r="GB741" s="4"/>
      <c r="GC741" s="4"/>
      <c r="GD741" s="4"/>
      <c r="GE741" s="4"/>
      <c r="GF741" s="4"/>
      <c r="GG741" s="4"/>
      <c r="GH741" s="4"/>
      <c r="GI741" s="4"/>
      <c r="GJ741" s="4"/>
      <c r="GK741" s="4"/>
      <c r="GL741" s="4"/>
      <c r="GM741" s="4"/>
      <c r="GN741" s="4"/>
      <c r="GO741" s="4"/>
      <c r="GP741" s="4"/>
      <c r="GQ741" s="4"/>
      <c r="GR741" s="4"/>
      <c r="GS741" s="4"/>
      <c r="GT741" s="4"/>
      <c r="GU741" s="4"/>
      <c r="GV741" s="4"/>
      <c r="GW741" s="4"/>
      <c r="GX741" s="4"/>
      <c r="GY741" s="4"/>
      <c r="GZ741" s="4"/>
      <c r="HA741" s="4"/>
      <c r="HB741" s="4"/>
      <c r="HC741" s="4"/>
    </row>
    <row r="742" spans="1:211" s="380" customFormat="1" ht="13.9" customHeight="1">
      <c r="A742" s="828" t="str">
        <f>IF('1C TSsoustraitance'!$A459&lt;&gt;0,'1C TSsoustraitance'!$A459,"")</f>
        <v/>
      </c>
      <c r="B742" s="530"/>
      <c r="C742" s="513" t="str">
        <f>IF('1C TSsoustraitance'!$A459&lt;&gt;0,'1C TSsoustraitance'!$B459,"")</f>
        <v/>
      </c>
      <c r="D742" s="513" t="str">
        <f>IF('1C TSsoustraitance'!$A459&lt;&gt;0,'1C TSsoustraitance'!$C459,"")</f>
        <v/>
      </c>
      <c r="E742" s="684"/>
      <c r="F742" s="685"/>
      <c r="G742" s="666">
        <f>'1C TSsoustraitance'!$D459</f>
        <v>0</v>
      </c>
      <c r="H742" s="533">
        <v>0.21</v>
      </c>
      <c r="I742" s="533">
        <v>1</v>
      </c>
      <c r="J742" s="534"/>
      <c r="K742" s="667">
        <f t="shared" si="164"/>
        <v>0</v>
      </c>
      <c r="L742" s="668">
        <f>IF(OR('1C TSsoustraitance'!$D459="",'1C TSsoustraitance'!$AP459=0),0,IF(AND('1C TSsoustraitance'!$D459&lt;&gt;"",$K$2="Pôle",'1C TSsoustraitance'!$E459="OUI"),(('1C TSsoustraitance'!$F459+'1C TSsoustraitance'!$G459+'1C TSsoustraitance'!$H459+'1C TSsoustraitance'!$I459+'1C TSsoustraitance'!$M459)/'1C TSsoustraitance'!$R459),IF(AND('1C TSsoustraitance'!$D459&lt;&gt;"",$K$2="Pôle",'1C TSsoustraitance'!$E459="NON"),(('1C TSsoustraitance'!$F459+'1C TSsoustraitance'!$G459+'1C TSsoustraitance'!$H459+'1C TSsoustraitance'!$I459+'1C TSsoustraitance'!$M459)/'1C TSsoustraitance'!$AP459),IF(AND('1C TSsoustraitance'!$D459&lt;&gt;"",$K$2&lt;&gt;"Pôle",'1C TSsoustraitance'!$E459="OUI"),(('1C TSsoustraitance'!$F459+'1C TSsoustraitance'!$G459+'1C TSsoustraitance'!$H459+'1C TSsoustraitance'!$I459+'1C TSsoustraitance'!$J459+'1C TSsoustraitance'!$K459+'1C TSsoustraitance'!$L459+'1C TSsoustraitance'!$M459+'1C TSsoustraitance'!$N459+'1C TSsoustraitance'!$O459+'1C TSsoustraitance'!$P459+'1C TSsoustraitance'!$Q459)/'1C TSsoustraitance'!$R459),IF(AND('1C TSsoustraitance'!$D459&lt;&gt;"",$K$2&lt;&gt;"Pôle",'1C TSsoustraitance'!$E459="NON"),(('1C TSsoustraitance'!$F459+'1C TSsoustraitance'!$G459+'1C TSsoustraitance'!$H459+'1C TSsoustraitance'!$I459+'1C TSsoustraitance'!$J459+'1C TSsoustraitance'!$K459+'1C TSsoustraitance'!$L459+'1C TSsoustraitance'!$M459+'1C TSsoustraitance'!$N459+'1C TSsoustraitance'!$O459+'1C TSsoustraitance'!$P459+'1C TSsoustraitance'!$Q459))/'1C TSsoustraitance'!$AP459)))))</f>
        <v>0</v>
      </c>
      <c r="M742" s="668">
        <f>IF(OR('1C TSsoustraitance'!$D459="",'1C TSsoustraitance'!AP$13=0),0,IF(AND('1C TSsoustraitance'!$D459&lt;&gt;"",$K$2="Pôle",'1C TSsoustraitance'!$E459="OUI"),(('1C TSsoustraitance'!$J459+'1C TSsoustraitance'!$K459+'1C TSsoustraitance'!$L459)/'1C TSsoustraitance'!$R459),IF(AND('1C TSsoustraitance'!$D459&lt;&gt;"",$K$2="Pôle",'1C TSsoustraitance'!$E459="NON"),(('1C TSsoustraitance'!$J459+'1C TSsoustraitance'!$K459+'1C TSsoustraitance'!$L459)/'1C TSsoustraitance'!$AP459),IF(AND('1C TSsoustraitance'!$D459&lt;&gt;"",$K$2&lt;&gt;"Pôle"),0))))</f>
        <v>0</v>
      </c>
      <c r="N742" s="668">
        <f t="shared" si="162"/>
        <v>0</v>
      </c>
      <c r="O742" s="669">
        <f>IF(OR('1C TSsoustraitance'!$D459="",'1C TSsoustraitance'!$E459="OUI",'1C TSsoustraitance'!$AP459=0),0,(('1C TSsoustraitance'!$S459)/'1C TSsoustraitance'!$AP459))</f>
        <v>0</v>
      </c>
      <c r="P742" s="669">
        <f>IF(OR('1C TSsoustraitance'!$D459="",'1C TSsoustraitance'!$E459="OUI",'1C TSsoustraitance'!$AP459=0),0,(('1C TSsoustraitance'!$T459)/'1C TSsoustraitance'!$AP459))</f>
        <v>0</v>
      </c>
      <c r="Q742" s="669">
        <f>IF(OR('1C TSsoustraitance'!$D459="",'1C TSsoustraitance'!$E459="OUI",'1C TSsoustraitance'!$AP459=0),0,(('1C TSsoustraitance'!$U459)/'1C TSsoustraitance'!$AP459))</f>
        <v>0</v>
      </c>
      <c r="R742" s="669">
        <f>IF(OR('1C TSsoustraitance'!$D459="",'1C TSsoustraitance'!$E459="OUI",'1C TSsoustraitance'!$AP459=0),0,(('1C TSsoustraitance'!$V459)/'1C TSsoustraitance'!$AP459))</f>
        <v>0</v>
      </c>
      <c r="S742" s="669">
        <f>IF(OR('1C TSsoustraitance'!$D459="",'1C TSsoustraitance'!$E459="OUI",'1C TSsoustraitance'!$AP459=0),0,(('1C TSsoustraitance'!$W459)/'1C TSsoustraitance'!$AP459))</f>
        <v>0</v>
      </c>
      <c r="T742" s="669">
        <f>IF(OR('1C TSsoustraitance'!$D459="",'1C TSsoustraitance'!$E459="OUI",'1C TSsoustraitance'!$AP459=0),0,(('1C TSsoustraitance'!$X459)/'1C TSsoustraitance'!$AP459))</f>
        <v>0</v>
      </c>
      <c r="U742" s="669">
        <f>IF(OR('1C TSsoustraitance'!$D459="",'1C TSsoustraitance'!$E459="OUI",'1C TSsoustraitance'!$AP459=0),0,(('1C TSsoustraitance'!$Y459)/'1C TSsoustraitance'!$AP459))</f>
        <v>0</v>
      </c>
      <c r="V742" s="669">
        <f>IF(OR('1C TSsoustraitance'!$D459="",'1C TSsoustraitance'!$E459="OUI",'1C TSsoustraitance'!$AP459=0),0,(('1C TSsoustraitance'!$Z459)/'1C TSsoustraitance'!$AP459))</f>
        <v>0</v>
      </c>
      <c r="W742" s="669">
        <f>IF(OR('1C TSsoustraitance'!$D459="",'1C TSsoustraitance'!$E459="OUI",'1C TSsoustraitance'!$AP459=0),0,(('1C TSsoustraitance'!$AA459)/'1C TSsoustraitance'!$AP459))</f>
        <v>0</v>
      </c>
      <c r="X742" s="669">
        <f>IF(OR('1C TSsoustraitance'!$D459="",'1C TSsoustraitance'!$E459="OUI",'1C TSsoustraitance'!$AP459=0),0,(('1C TSsoustraitance'!$AB459)/'1C TSsoustraitance'!$AP459))</f>
        <v>0</v>
      </c>
      <c r="Y742" s="669">
        <f>IF(OR('1C TSsoustraitance'!$D459="",'1C TSsoustraitance'!$E459="OUI",'1C TSsoustraitance'!$AP459=0),0,(('1C TSsoustraitance'!$AC459)/'1C TSsoustraitance'!$AP459))</f>
        <v>0</v>
      </c>
      <c r="Z742" s="669">
        <f>IF(OR('1C TSsoustraitance'!$D459="",'1C TSsoustraitance'!$E459="OUI",'1C TSsoustraitance'!$AP459=0),0,(('1C TSsoustraitance'!$AD459)/'1C TSsoustraitance'!$AP459))</f>
        <v>0</v>
      </c>
      <c r="AA742" s="669">
        <f>IF(OR('1C TSsoustraitance'!$D459="",'1C TSsoustraitance'!$E459="OUI",'1C TSsoustraitance'!$AP459=0),0,(('1C TSsoustraitance'!$AE459)/'1C TSsoustraitance'!$AP459))</f>
        <v>0</v>
      </c>
      <c r="AB742" s="669">
        <f>IF(OR('1C TSsoustraitance'!$D459="",'1C TSsoustraitance'!$E459="OUI",'1C TSsoustraitance'!$AP459=0),0,(('1C TSsoustraitance'!$AF459)/'1C TSsoustraitance'!$AP459))</f>
        <v>0</v>
      </c>
      <c r="AC742" s="669">
        <f>IF(OR('1C TSsoustraitance'!$D459="",'1C TSsoustraitance'!$E459="OUI",'1C TSsoustraitance'!$AP459=0),0,(('1C TSsoustraitance'!$AG459)/'1C TSsoustraitance'!$AP459))</f>
        <v>0</v>
      </c>
      <c r="AD742" s="669">
        <f>IF(OR('1C TSsoustraitance'!$D459="",'1C TSsoustraitance'!$E459="OUI",'1C TSsoustraitance'!$AP459=0),0,(('1C TSsoustraitance'!$AH459)/'1C TSsoustraitance'!$AP459))</f>
        <v>0</v>
      </c>
      <c r="AE742" s="669">
        <f>IF(OR('1C TSsoustraitance'!$D459="",'1C TSsoustraitance'!$E459="OUI",'1C TSsoustraitance'!$AP459=0),0,(('1C TSsoustraitance'!$AI459)/'1C TSsoustraitance'!$AP459))</f>
        <v>0</v>
      </c>
      <c r="AF742" s="669">
        <f>IF(OR('1C TSsoustraitance'!$D459="",'1C TSsoustraitance'!$E459="OUI",'1C TSsoustraitance'!$AP459=0),0,(('1C TSsoustraitance'!$AJ459)/'1C TSsoustraitance'!$AP459))</f>
        <v>0</v>
      </c>
      <c r="AG742" s="669">
        <f>IF(OR('1C TSsoustraitance'!$D459="",'1C TSsoustraitance'!$E459="OUI",'1C TSsoustraitance'!$AP459=0),0,(('1C TSsoustraitance'!$AK459)/'1C TSsoustraitance'!$AP459))</f>
        <v>0</v>
      </c>
      <c r="AH742" s="669">
        <f>IF(OR('1C TSsoustraitance'!$D459="",'1C TSsoustraitance'!$E459="OUI",'1C TSsoustraitance'!$AP459=0),0,(('1C TSsoustraitance'!$AL459)/'1C TSsoustraitance'!$AP459))</f>
        <v>0</v>
      </c>
      <c r="AI742" s="669">
        <f>IF(OR('1C TSsoustraitance'!$D459="",'1C TSsoustraitance'!$E459="OUI",'1C TSsoustraitance'!$AP459=0),0,(('1C TSsoustraitance'!$AM459)/'1C TSsoustraitance'!$AP459))</f>
        <v>0</v>
      </c>
      <c r="AJ742" s="669">
        <f>IF(OR('1C TSsoustraitance'!$D459="",'1C TSsoustraitance'!$E459="OUI",'1C TSsoustraitance'!$AP459=0),0,(('1C TSsoustraitance'!$AN459)/'1C TSsoustraitance'!$AP459))</f>
        <v>0</v>
      </c>
      <c r="AK742" s="669">
        <f t="shared" si="165"/>
        <v>0</v>
      </c>
      <c r="AL742" s="668">
        <f t="shared" si="166"/>
        <v>0</v>
      </c>
      <c r="AM742" s="670">
        <f>IF(Tableau7[[#This Row],[N° pièce]]="",0,(Tableau7[[#This Row],[hors TVA]]+(Tableau7[[#This Row],[hors TVA]]*Tableau7[[#This Row],[Taux TVA]])-(Tableau7[[#This Row],[hors TVA]]*Tableau7[[#This Row],[Taux TVA]]*Tableau7[[#This Row],[Régime TVA: Récupération]]))*Tableau7[[#This Row],[Type 1]])</f>
        <v>0</v>
      </c>
      <c r="AN742" s="670">
        <f>IF(Tableau7[[#This Row],[N° pièce]]="",0,IF($K$2="pôle",((Tableau7[[#This Row],[hors TVA]]+(Tableau7[[#This Row],[hors TVA]]*Tableau7[[#This Row],[Taux TVA]])-(Tableau7[[#This Row],[hors TVA]]*Tableau7[[#This Row],[Taux TVA]]*Tableau7[[#This Row],[Régime TVA: Récupération]]))*Tableau7[[#This Row],[Type 2]]),0))</f>
        <v>0</v>
      </c>
      <c r="AO742" s="670">
        <f t="shared" si="159"/>
        <v>0</v>
      </c>
      <c r="AP742" s="255">
        <f t="shared" si="167"/>
        <v>0</v>
      </c>
      <c r="AQ742" s="506">
        <f t="shared" si="163"/>
        <v>0</v>
      </c>
      <c r="AR742" s="671"/>
      <c r="AS742" s="512"/>
      <c r="AT742" s="513" t="str">
        <f>IF(('1C TSsoustraitance'!AP459*FICHE!C$14&lt;J742),"Forfait limité à "&amp;FICHE!C$14&amp;"€/jour","")</f>
        <v/>
      </c>
      <c r="AU742" s="797"/>
      <c r="AV742" s="484"/>
      <c r="AW742" s="484"/>
      <c r="AX742" s="484"/>
      <c r="AY742" s="484"/>
      <c r="AZ742" s="484"/>
      <c r="BA742" s="4"/>
      <c r="BB742" s="4"/>
      <c r="BC742" s="4"/>
      <c r="BD742" s="4"/>
      <c r="BE742" s="4"/>
      <c r="BF742" s="4"/>
      <c r="BG742" s="4"/>
      <c r="BH742" s="4"/>
      <c r="BI742" s="4"/>
      <c r="BJ742" s="4"/>
      <c r="BK742" s="4"/>
      <c r="BL742" s="4"/>
      <c r="BM742" s="4"/>
      <c r="BN742" s="4"/>
      <c r="BO742" s="4"/>
      <c r="BP742" s="4"/>
      <c r="BQ742" s="4"/>
      <c r="BR742" s="4"/>
      <c r="BS742" s="4"/>
      <c r="BT742" s="4"/>
      <c r="BU742" s="4"/>
      <c r="BV742" s="4"/>
      <c r="BW742" s="4"/>
      <c r="BX742" s="4"/>
      <c r="BY742" s="4"/>
      <c r="BZ742" s="4"/>
      <c r="CA742" s="4"/>
      <c r="CB742" s="4"/>
      <c r="CC742" s="4"/>
      <c r="CD742" s="4"/>
      <c r="CE742" s="4"/>
      <c r="CF742" s="4"/>
      <c r="CG742" s="4"/>
      <c r="CH742" s="4"/>
      <c r="CI742" s="4"/>
      <c r="CJ742" s="4"/>
      <c r="CK742" s="4"/>
      <c r="CL742" s="4"/>
      <c r="CM742" s="4"/>
      <c r="CN742" s="4"/>
      <c r="CO742" s="4"/>
      <c r="CP742" s="4"/>
      <c r="CQ742" s="4"/>
      <c r="CR742" s="4"/>
      <c r="CS742" s="4"/>
      <c r="CT742" s="4"/>
      <c r="CU742" s="4"/>
      <c r="CV742" s="4"/>
      <c r="CW742" s="4"/>
      <c r="CX742" s="4"/>
      <c r="CY742" s="4"/>
      <c r="CZ742" s="4"/>
      <c r="DA742" s="4"/>
      <c r="DB742" s="4"/>
      <c r="DC742" s="4"/>
      <c r="DD742" s="4"/>
      <c r="DE742" s="4"/>
      <c r="DF742" s="4"/>
      <c r="DG742" s="4"/>
      <c r="DH742" s="4"/>
      <c r="DI742" s="4"/>
      <c r="DJ742" s="4"/>
      <c r="DK742" s="4"/>
      <c r="DL742" s="4"/>
      <c r="DM742" s="4"/>
      <c r="DN742" s="4"/>
      <c r="DO742" s="4"/>
      <c r="DP742" s="4"/>
      <c r="DQ742" s="4"/>
      <c r="DR742" s="4"/>
      <c r="DS742" s="4"/>
      <c r="DT742" s="4"/>
      <c r="DU742" s="4"/>
      <c r="DV742" s="4"/>
      <c r="DW742" s="4"/>
      <c r="DX742" s="4"/>
      <c r="DY742" s="4"/>
      <c r="DZ742" s="4"/>
      <c r="EA742" s="4"/>
      <c r="EB742" s="4"/>
      <c r="EC742" s="4"/>
      <c r="ED742" s="4"/>
      <c r="EE742" s="4"/>
      <c r="EF742" s="4"/>
      <c r="EG742" s="4"/>
      <c r="EH742" s="4"/>
      <c r="EI742" s="4"/>
      <c r="EJ742" s="4"/>
      <c r="EK742" s="4"/>
      <c r="EL742" s="4"/>
      <c r="EM742" s="4"/>
      <c r="EN742" s="4"/>
      <c r="EO742" s="4"/>
      <c r="EP742" s="4"/>
      <c r="EQ742" s="4"/>
      <c r="ER742" s="4"/>
      <c r="ES742" s="4"/>
      <c r="ET742" s="4"/>
      <c r="EU742" s="4"/>
      <c r="EV742" s="4"/>
      <c r="EW742" s="4"/>
      <c r="EX742" s="4"/>
      <c r="EY742" s="4"/>
      <c r="EZ742" s="4"/>
      <c r="FA742" s="4"/>
      <c r="FB742" s="4"/>
      <c r="FC742" s="4"/>
      <c r="FD742" s="4"/>
      <c r="FE742" s="4"/>
      <c r="FF742" s="4"/>
      <c r="FG742" s="4"/>
      <c r="FH742" s="4"/>
      <c r="FI742" s="4"/>
      <c r="FJ742" s="4"/>
      <c r="FK742" s="4"/>
      <c r="FL742" s="4"/>
      <c r="FM742" s="4"/>
      <c r="FN742" s="4"/>
      <c r="FO742" s="4"/>
      <c r="FP742" s="4"/>
      <c r="FQ742" s="4"/>
      <c r="FR742" s="4"/>
      <c r="FS742" s="4"/>
      <c r="FT742" s="4"/>
      <c r="FU742" s="4"/>
      <c r="FV742" s="4"/>
      <c r="FW742" s="4"/>
      <c r="FX742" s="4"/>
      <c r="FY742" s="4"/>
      <c r="FZ742" s="4"/>
      <c r="GA742" s="4"/>
      <c r="GB742" s="4"/>
      <c r="GC742" s="4"/>
      <c r="GD742" s="4"/>
      <c r="GE742" s="4"/>
      <c r="GF742" s="4"/>
      <c r="GG742" s="4"/>
      <c r="GH742" s="4"/>
      <c r="GI742" s="4"/>
      <c r="GJ742" s="4"/>
      <c r="GK742" s="4"/>
      <c r="GL742" s="4"/>
      <c r="GM742" s="4"/>
      <c r="GN742" s="4"/>
      <c r="GO742" s="4"/>
      <c r="GP742" s="4"/>
      <c r="GQ742" s="4"/>
      <c r="GR742" s="4"/>
      <c r="GS742" s="4"/>
      <c r="GT742" s="4"/>
      <c r="GU742" s="4"/>
      <c r="GV742" s="4"/>
      <c r="GW742" s="4"/>
      <c r="GX742" s="4"/>
      <c r="GY742" s="4"/>
      <c r="GZ742" s="4"/>
      <c r="HA742" s="4"/>
      <c r="HB742" s="4"/>
      <c r="HC742" s="4"/>
    </row>
    <row r="743" spans="1:211" s="380" customFormat="1" ht="13.9" customHeight="1">
      <c r="A743" s="828" t="str">
        <f>IF('1C TSsoustraitance'!$A460&lt;&gt;0,'1C TSsoustraitance'!$A460,"")</f>
        <v/>
      </c>
      <c r="B743" s="530"/>
      <c r="C743" s="513" t="str">
        <f>IF('1C TSsoustraitance'!$A460&lt;&gt;0,'1C TSsoustraitance'!$B460,"")</f>
        <v/>
      </c>
      <c r="D743" s="513" t="str">
        <f>IF('1C TSsoustraitance'!$A460&lt;&gt;0,'1C TSsoustraitance'!$C460,"")</f>
        <v/>
      </c>
      <c r="E743" s="684"/>
      <c r="F743" s="685"/>
      <c r="G743" s="666">
        <f>'1C TSsoustraitance'!$D460</f>
        <v>0</v>
      </c>
      <c r="H743" s="533">
        <v>0.21</v>
      </c>
      <c r="I743" s="533">
        <v>1</v>
      </c>
      <c r="J743" s="534"/>
      <c r="K743" s="667">
        <f t="shared" si="164"/>
        <v>0</v>
      </c>
      <c r="L743" s="668">
        <f>IF(OR('1C TSsoustraitance'!$D460="",'1C TSsoustraitance'!$AP460=0),0,IF(AND('1C TSsoustraitance'!$D460&lt;&gt;"",$K$2="Pôle",'1C TSsoustraitance'!$E460="OUI"),(('1C TSsoustraitance'!$F460+'1C TSsoustraitance'!$G460+'1C TSsoustraitance'!$H460+'1C TSsoustraitance'!$I460+'1C TSsoustraitance'!$M460)/'1C TSsoustraitance'!$R460),IF(AND('1C TSsoustraitance'!$D460&lt;&gt;"",$K$2="Pôle",'1C TSsoustraitance'!$E460="NON"),(('1C TSsoustraitance'!$F460+'1C TSsoustraitance'!$G460+'1C TSsoustraitance'!$H460+'1C TSsoustraitance'!$I460+'1C TSsoustraitance'!$M460)/'1C TSsoustraitance'!$AP460),IF(AND('1C TSsoustraitance'!$D460&lt;&gt;"",$K$2&lt;&gt;"Pôle",'1C TSsoustraitance'!$E460="OUI"),(('1C TSsoustraitance'!$F460+'1C TSsoustraitance'!$G460+'1C TSsoustraitance'!$H460+'1C TSsoustraitance'!$I460+'1C TSsoustraitance'!$J460+'1C TSsoustraitance'!$K460+'1C TSsoustraitance'!$L460+'1C TSsoustraitance'!$M460+'1C TSsoustraitance'!$N460+'1C TSsoustraitance'!$O460+'1C TSsoustraitance'!$P460+'1C TSsoustraitance'!$Q460)/'1C TSsoustraitance'!$R460),IF(AND('1C TSsoustraitance'!$D460&lt;&gt;"",$K$2&lt;&gt;"Pôle",'1C TSsoustraitance'!$E460="NON"),(('1C TSsoustraitance'!$F460+'1C TSsoustraitance'!$G460+'1C TSsoustraitance'!$H460+'1C TSsoustraitance'!$I460+'1C TSsoustraitance'!$J460+'1C TSsoustraitance'!$K460+'1C TSsoustraitance'!$L460+'1C TSsoustraitance'!$M460+'1C TSsoustraitance'!$N460+'1C TSsoustraitance'!$O460+'1C TSsoustraitance'!$P460+'1C TSsoustraitance'!$Q460))/'1C TSsoustraitance'!$AP460)))))</f>
        <v>0</v>
      </c>
      <c r="M743" s="668">
        <f>IF(OR('1C TSsoustraitance'!$D460="",'1C TSsoustraitance'!AP$13=0),0,IF(AND('1C TSsoustraitance'!$D460&lt;&gt;"",$K$2="Pôle",'1C TSsoustraitance'!$E460="OUI"),(('1C TSsoustraitance'!$J460+'1C TSsoustraitance'!$K460+'1C TSsoustraitance'!$L460)/'1C TSsoustraitance'!$R460),IF(AND('1C TSsoustraitance'!$D460&lt;&gt;"",$K$2="Pôle",'1C TSsoustraitance'!$E460="NON"),(('1C TSsoustraitance'!$J460+'1C TSsoustraitance'!$K460+'1C TSsoustraitance'!$L460)/'1C TSsoustraitance'!$AP460),IF(AND('1C TSsoustraitance'!$D460&lt;&gt;"",$K$2&lt;&gt;"Pôle"),0))))</f>
        <v>0</v>
      </c>
      <c r="N743" s="668">
        <f t="shared" si="162"/>
        <v>0</v>
      </c>
      <c r="O743" s="669">
        <f>IF(OR('1C TSsoustraitance'!$D460="",'1C TSsoustraitance'!$E460="OUI",'1C TSsoustraitance'!$AP460=0),0,(('1C TSsoustraitance'!$S460)/'1C TSsoustraitance'!$AP460))</f>
        <v>0</v>
      </c>
      <c r="P743" s="669">
        <f>IF(OR('1C TSsoustraitance'!$D460="",'1C TSsoustraitance'!$E460="OUI",'1C TSsoustraitance'!$AP460=0),0,(('1C TSsoustraitance'!$T460)/'1C TSsoustraitance'!$AP460))</f>
        <v>0</v>
      </c>
      <c r="Q743" s="669">
        <f>IF(OR('1C TSsoustraitance'!$D460="",'1C TSsoustraitance'!$E460="OUI",'1C TSsoustraitance'!$AP460=0),0,(('1C TSsoustraitance'!$U460)/'1C TSsoustraitance'!$AP460))</f>
        <v>0</v>
      </c>
      <c r="R743" s="669">
        <f>IF(OR('1C TSsoustraitance'!$D460="",'1C TSsoustraitance'!$E460="OUI",'1C TSsoustraitance'!$AP460=0),0,(('1C TSsoustraitance'!$V460)/'1C TSsoustraitance'!$AP460))</f>
        <v>0</v>
      </c>
      <c r="S743" s="669">
        <f>IF(OR('1C TSsoustraitance'!$D460="",'1C TSsoustraitance'!$E460="OUI",'1C TSsoustraitance'!$AP460=0),0,(('1C TSsoustraitance'!$W460)/'1C TSsoustraitance'!$AP460))</f>
        <v>0</v>
      </c>
      <c r="T743" s="669">
        <f>IF(OR('1C TSsoustraitance'!$D460="",'1C TSsoustraitance'!$E460="OUI",'1C TSsoustraitance'!$AP460=0),0,(('1C TSsoustraitance'!$X460)/'1C TSsoustraitance'!$AP460))</f>
        <v>0</v>
      </c>
      <c r="U743" s="669">
        <f>IF(OR('1C TSsoustraitance'!$D460="",'1C TSsoustraitance'!$E460="OUI",'1C TSsoustraitance'!$AP460=0),0,(('1C TSsoustraitance'!$Y460)/'1C TSsoustraitance'!$AP460))</f>
        <v>0</v>
      </c>
      <c r="V743" s="669">
        <f>IF(OR('1C TSsoustraitance'!$D460="",'1C TSsoustraitance'!$E460="OUI",'1C TSsoustraitance'!$AP460=0),0,(('1C TSsoustraitance'!$Z460)/'1C TSsoustraitance'!$AP460))</f>
        <v>0</v>
      </c>
      <c r="W743" s="669">
        <f>IF(OR('1C TSsoustraitance'!$D460="",'1C TSsoustraitance'!$E460="OUI",'1C TSsoustraitance'!$AP460=0),0,(('1C TSsoustraitance'!$AA460)/'1C TSsoustraitance'!$AP460))</f>
        <v>0</v>
      </c>
      <c r="X743" s="669">
        <f>IF(OR('1C TSsoustraitance'!$D460="",'1C TSsoustraitance'!$E460="OUI",'1C TSsoustraitance'!$AP460=0),0,(('1C TSsoustraitance'!$AB460)/'1C TSsoustraitance'!$AP460))</f>
        <v>0</v>
      </c>
      <c r="Y743" s="669">
        <f>IF(OR('1C TSsoustraitance'!$D460="",'1C TSsoustraitance'!$E460="OUI",'1C TSsoustraitance'!$AP460=0),0,(('1C TSsoustraitance'!$AC460)/'1C TSsoustraitance'!$AP460))</f>
        <v>0</v>
      </c>
      <c r="Z743" s="669">
        <f>IF(OR('1C TSsoustraitance'!$D460="",'1C TSsoustraitance'!$E460="OUI",'1C TSsoustraitance'!$AP460=0),0,(('1C TSsoustraitance'!$AD460)/'1C TSsoustraitance'!$AP460))</f>
        <v>0</v>
      </c>
      <c r="AA743" s="669">
        <f>IF(OR('1C TSsoustraitance'!$D460="",'1C TSsoustraitance'!$E460="OUI",'1C TSsoustraitance'!$AP460=0),0,(('1C TSsoustraitance'!$AE460)/'1C TSsoustraitance'!$AP460))</f>
        <v>0</v>
      </c>
      <c r="AB743" s="669">
        <f>IF(OR('1C TSsoustraitance'!$D460="",'1C TSsoustraitance'!$E460="OUI",'1C TSsoustraitance'!$AP460=0),0,(('1C TSsoustraitance'!$AF460)/'1C TSsoustraitance'!$AP460))</f>
        <v>0</v>
      </c>
      <c r="AC743" s="669">
        <f>IF(OR('1C TSsoustraitance'!$D460="",'1C TSsoustraitance'!$E460="OUI",'1C TSsoustraitance'!$AP460=0),0,(('1C TSsoustraitance'!$AG460)/'1C TSsoustraitance'!$AP460))</f>
        <v>0</v>
      </c>
      <c r="AD743" s="669">
        <f>IF(OR('1C TSsoustraitance'!$D460="",'1C TSsoustraitance'!$E460="OUI",'1C TSsoustraitance'!$AP460=0),0,(('1C TSsoustraitance'!$AH460)/'1C TSsoustraitance'!$AP460))</f>
        <v>0</v>
      </c>
      <c r="AE743" s="669">
        <f>IF(OR('1C TSsoustraitance'!$D460="",'1C TSsoustraitance'!$E460="OUI",'1C TSsoustraitance'!$AP460=0),0,(('1C TSsoustraitance'!$AI460)/'1C TSsoustraitance'!$AP460))</f>
        <v>0</v>
      </c>
      <c r="AF743" s="669">
        <f>IF(OR('1C TSsoustraitance'!$D460="",'1C TSsoustraitance'!$E460="OUI",'1C TSsoustraitance'!$AP460=0),0,(('1C TSsoustraitance'!$AJ460)/'1C TSsoustraitance'!$AP460))</f>
        <v>0</v>
      </c>
      <c r="AG743" s="669">
        <f>IF(OR('1C TSsoustraitance'!$D460="",'1C TSsoustraitance'!$E460="OUI",'1C TSsoustraitance'!$AP460=0),0,(('1C TSsoustraitance'!$AK460)/'1C TSsoustraitance'!$AP460))</f>
        <v>0</v>
      </c>
      <c r="AH743" s="669">
        <f>IF(OR('1C TSsoustraitance'!$D460="",'1C TSsoustraitance'!$E460="OUI",'1C TSsoustraitance'!$AP460=0),0,(('1C TSsoustraitance'!$AL460)/'1C TSsoustraitance'!$AP460))</f>
        <v>0</v>
      </c>
      <c r="AI743" s="669">
        <f>IF(OR('1C TSsoustraitance'!$D460="",'1C TSsoustraitance'!$E460="OUI",'1C TSsoustraitance'!$AP460=0),0,(('1C TSsoustraitance'!$AM460)/'1C TSsoustraitance'!$AP460))</f>
        <v>0</v>
      </c>
      <c r="AJ743" s="669">
        <f>IF(OR('1C TSsoustraitance'!$D460="",'1C TSsoustraitance'!$E460="OUI",'1C TSsoustraitance'!$AP460=0),0,(('1C TSsoustraitance'!$AN460)/'1C TSsoustraitance'!$AP460))</f>
        <v>0</v>
      </c>
      <c r="AK743" s="669">
        <f t="shared" si="165"/>
        <v>0</v>
      </c>
      <c r="AL743" s="668">
        <f t="shared" si="166"/>
        <v>0</v>
      </c>
      <c r="AM743" s="670">
        <f>IF(Tableau7[[#This Row],[N° pièce]]="",0,(Tableau7[[#This Row],[hors TVA]]+(Tableau7[[#This Row],[hors TVA]]*Tableau7[[#This Row],[Taux TVA]])-(Tableau7[[#This Row],[hors TVA]]*Tableau7[[#This Row],[Taux TVA]]*Tableau7[[#This Row],[Régime TVA: Récupération]]))*Tableau7[[#This Row],[Type 1]])</f>
        <v>0</v>
      </c>
      <c r="AN743" s="670">
        <f>IF(Tableau7[[#This Row],[N° pièce]]="",0,IF($K$2="pôle",((Tableau7[[#This Row],[hors TVA]]+(Tableau7[[#This Row],[hors TVA]]*Tableau7[[#This Row],[Taux TVA]])-(Tableau7[[#This Row],[hors TVA]]*Tableau7[[#This Row],[Taux TVA]]*Tableau7[[#This Row],[Régime TVA: Récupération]]))*Tableau7[[#This Row],[Type 2]]),0))</f>
        <v>0</v>
      </c>
      <c r="AO743" s="670">
        <f t="shared" si="159"/>
        <v>0</v>
      </c>
      <c r="AP743" s="255">
        <f t="shared" si="167"/>
        <v>0</v>
      </c>
      <c r="AQ743" s="506">
        <f t="shared" si="163"/>
        <v>0</v>
      </c>
      <c r="AR743" s="671"/>
      <c r="AS743" s="512"/>
      <c r="AT743" s="513" t="str">
        <f>IF(('1C TSsoustraitance'!AP460*FICHE!C$14&lt;J743),"Forfait limité à "&amp;FICHE!C$14&amp;"€/jour","")</f>
        <v/>
      </c>
      <c r="AU743" s="797"/>
      <c r="AV743" s="484"/>
      <c r="AW743" s="484"/>
      <c r="AX743" s="484"/>
      <c r="AY743" s="484"/>
      <c r="AZ743" s="484"/>
      <c r="BA743" s="4"/>
      <c r="BB743" s="4"/>
      <c r="BC743" s="4"/>
      <c r="BD743" s="4"/>
      <c r="BE743" s="4"/>
      <c r="BF743" s="4"/>
      <c r="BG743" s="4"/>
      <c r="BH743" s="4"/>
      <c r="BI743" s="4"/>
      <c r="BJ743" s="4"/>
      <c r="BK743" s="4"/>
      <c r="BL743" s="4"/>
      <c r="BM743" s="4"/>
      <c r="BN743" s="4"/>
      <c r="BO743" s="4"/>
      <c r="BP743" s="4"/>
      <c r="BQ743" s="4"/>
      <c r="BR743" s="4"/>
      <c r="BS743" s="4"/>
      <c r="BT743" s="4"/>
      <c r="BU743" s="4"/>
      <c r="BV743" s="4"/>
      <c r="BW743" s="4"/>
      <c r="BX743" s="4"/>
      <c r="BY743" s="4"/>
      <c r="BZ743" s="4"/>
      <c r="CA743" s="4"/>
      <c r="CB743" s="4"/>
      <c r="CC743" s="4"/>
      <c r="CD743" s="4"/>
      <c r="CE743" s="4"/>
      <c r="CF743" s="4"/>
      <c r="CG743" s="4"/>
      <c r="CH743" s="4"/>
      <c r="CI743" s="4"/>
      <c r="CJ743" s="4"/>
      <c r="CK743" s="4"/>
      <c r="CL743" s="4"/>
      <c r="CM743" s="4"/>
      <c r="CN743" s="4"/>
      <c r="CO743" s="4"/>
      <c r="CP743" s="4"/>
      <c r="CQ743" s="4"/>
      <c r="CR743" s="4"/>
      <c r="CS743" s="4"/>
      <c r="CT743" s="4"/>
      <c r="CU743" s="4"/>
      <c r="CV743" s="4"/>
      <c r="CW743" s="4"/>
      <c r="CX743" s="4"/>
      <c r="CY743" s="4"/>
      <c r="CZ743" s="4"/>
      <c r="DA743" s="4"/>
      <c r="DB743" s="4"/>
      <c r="DC743" s="4"/>
      <c r="DD743" s="4"/>
      <c r="DE743" s="4"/>
      <c r="DF743" s="4"/>
      <c r="DG743" s="4"/>
      <c r="DH743" s="4"/>
      <c r="DI743" s="4"/>
      <c r="DJ743" s="4"/>
      <c r="DK743" s="4"/>
      <c r="DL743" s="4"/>
      <c r="DM743" s="4"/>
      <c r="DN743" s="4"/>
      <c r="DO743" s="4"/>
      <c r="DP743" s="4"/>
      <c r="DQ743" s="4"/>
      <c r="DR743" s="4"/>
      <c r="DS743" s="4"/>
      <c r="DT743" s="4"/>
      <c r="DU743" s="4"/>
      <c r="DV743" s="4"/>
      <c r="DW743" s="4"/>
      <c r="DX743" s="4"/>
      <c r="DY743" s="4"/>
      <c r="DZ743" s="4"/>
      <c r="EA743" s="4"/>
      <c r="EB743" s="4"/>
      <c r="EC743" s="4"/>
      <c r="ED743" s="4"/>
      <c r="EE743" s="4"/>
      <c r="EF743" s="4"/>
      <c r="EG743" s="4"/>
      <c r="EH743" s="4"/>
      <c r="EI743" s="4"/>
      <c r="EJ743" s="4"/>
      <c r="EK743" s="4"/>
      <c r="EL743" s="4"/>
      <c r="EM743" s="4"/>
      <c r="EN743" s="4"/>
      <c r="EO743" s="4"/>
      <c r="EP743" s="4"/>
      <c r="EQ743" s="4"/>
      <c r="ER743" s="4"/>
      <c r="ES743" s="4"/>
      <c r="ET743" s="4"/>
      <c r="EU743" s="4"/>
      <c r="EV743" s="4"/>
      <c r="EW743" s="4"/>
      <c r="EX743" s="4"/>
      <c r="EY743" s="4"/>
      <c r="EZ743" s="4"/>
      <c r="FA743" s="4"/>
      <c r="FB743" s="4"/>
      <c r="FC743" s="4"/>
      <c r="FD743" s="4"/>
      <c r="FE743" s="4"/>
      <c r="FF743" s="4"/>
      <c r="FG743" s="4"/>
      <c r="FH743" s="4"/>
      <c r="FI743" s="4"/>
      <c r="FJ743" s="4"/>
      <c r="FK743" s="4"/>
      <c r="FL743" s="4"/>
      <c r="FM743" s="4"/>
      <c r="FN743" s="4"/>
      <c r="FO743" s="4"/>
      <c r="FP743" s="4"/>
      <c r="FQ743" s="4"/>
      <c r="FR743" s="4"/>
      <c r="FS743" s="4"/>
      <c r="FT743" s="4"/>
      <c r="FU743" s="4"/>
      <c r="FV743" s="4"/>
      <c r="FW743" s="4"/>
      <c r="FX743" s="4"/>
      <c r="FY743" s="4"/>
      <c r="FZ743" s="4"/>
      <c r="GA743" s="4"/>
      <c r="GB743" s="4"/>
      <c r="GC743" s="4"/>
      <c r="GD743" s="4"/>
      <c r="GE743" s="4"/>
      <c r="GF743" s="4"/>
      <c r="GG743" s="4"/>
      <c r="GH743" s="4"/>
      <c r="GI743" s="4"/>
      <c r="GJ743" s="4"/>
      <c r="GK743" s="4"/>
      <c r="GL743" s="4"/>
      <c r="GM743" s="4"/>
      <c r="GN743" s="4"/>
      <c r="GO743" s="4"/>
      <c r="GP743" s="4"/>
      <c r="GQ743" s="4"/>
      <c r="GR743" s="4"/>
      <c r="GS743" s="4"/>
      <c r="GT743" s="4"/>
      <c r="GU743" s="4"/>
      <c r="GV743" s="4"/>
      <c r="GW743" s="4"/>
      <c r="GX743" s="4"/>
      <c r="GY743" s="4"/>
      <c r="GZ743" s="4"/>
      <c r="HA743" s="4"/>
      <c r="HB743" s="4"/>
      <c r="HC743" s="4"/>
    </row>
    <row r="744" spans="1:211" s="380" customFormat="1" ht="13.9" customHeight="1">
      <c r="A744" s="828" t="str">
        <f>IF('1C TSsoustraitance'!$A461&lt;&gt;0,'1C TSsoustraitance'!$A461,"")</f>
        <v/>
      </c>
      <c r="B744" s="530"/>
      <c r="C744" s="513" t="str">
        <f>IF('1C TSsoustraitance'!$A461&lt;&gt;0,'1C TSsoustraitance'!$B461,"")</f>
        <v/>
      </c>
      <c r="D744" s="513" t="str">
        <f>IF('1C TSsoustraitance'!$A461&lt;&gt;0,'1C TSsoustraitance'!$C461,"")</f>
        <v/>
      </c>
      <c r="E744" s="684"/>
      <c r="F744" s="685"/>
      <c r="G744" s="666">
        <f>'1C TSsoustraitance'!$D461</f>
        <v>0</v>
      </c>
      <c r="H744" s="533">
        <v>0.21</v>
      </c>
      <c r="I744" s="533">
        <v>1</v>
      </c>
      <c r="J744" s="534"/>
      <c r="K744" s="667">
        <f t="shared" si="164"/>
        <v>0</v>
      </c>
      <c r="L744" s="668">
        <f>IF(OR('1C TSsoustraitance'!$D461="",'1C TSsoustraitance'!$AP461=0),0,IF(AND('1C TSsoustraitance'!$D461&lt;&gt;"",$K$2="Pôle",'1C TSsoustraitance'!$E461="OUI"),(('1C TSsoustraitance'!$F461+'1C TSsoustraitance'!$G461+'1C TSsoustraitance'!$H461+'1C TSsoustraitance'!$I461+'1C TSsoustraitance'!$M461)/'1C TSsoustraitance'!$R461),IF(AND('1C TSsoustraitance'!$D461&lt;&gt;"",$K$2="Pôle",'1C TSsoustraitance'!$E461="NON"),(('1C TSsoustraitance'!$F461+'1C TSsoustraitance'!$G461+'1C TSsoustraitance'!$H461+'1C TSsoustraitance'!$I461+'1C TSsoustraitance'!$M461)/'1C TSsoustraitance'!$AP461),IF(AND('1C TSsoustraitance'!$D461&lt;&gt;"",$K$2&lt;&gt;"Pôle",'1C TSsoustraitance'!$E461="OUI"),(('1C TSsoustraitance'!$F461+'1C TSsoustraitance'!$G461+'1C TSsoustraitance'!$H461+'1C TSsoustraitance'!$I461+'1C TSsoustraitance'!$J461+'1C TSsoustraitance'!$K461+'1C TSsoustraitance'!$L461+'1C TSsoustraitance'!$M461+'1C TSsoustraitance'!$N461+'1C TSsoustraitance'!$O461+'1C TSsoustraitance'!$P461+'1C TSsoustraitance'!$Q461)/'1C TSsoustraitance'!$R461),IF(AND('1C TSsoustraitance'!$D461&lt;&gt;"",$K$2&lt;&gt;"Pôle",'1C TSsoustraitance'!$E461="NON"),(('1C TSsoustraitance'!$F461+'1C TSsoustraitance'!$G461+'1C TSsoustraitance'!$H461+'1C TSsoustraitance'!$I461+'1C TSsoustraitance'!$J461+'1C TSsoustraitance'!$K461+'1C TSsoustraitance'!$L461+'1C TSsoustraitance'!$M461+'1C TSsoustraitance'!$N461+'1C TSsoustraitance'!$O461+'1C TSsoustraitance'!$P461+'1C TSsoustraitance'!$Q461))/'1C TSsoustraitance'!$AP461)))))</f>
        <v>0</v>
      </c>
      <c r="M744" s="668">
        <f>IF(OR('1C TSsoustraitance'!$D461="",'1C TSsoustraitance'!AP$13=0),0,IF(AND('1C TSsoustraitance'!$D461&lt;&gt;"",$K$2="Pôle",'1C TSsoustraitance'!$E461="OUI"),(('1C TSsoustraitance'!$J461+'1C TSsoustraitance'!$K461+'1C TSsoustraitance'!$L461)/'1C TSsoustraitance'!$R461),IF(AND('1C TSsoustraitance'!$D461&lt;&gt;"",$K$2="Pôle",'1C TSsoustraitance'!$E461="NON"),(('1C TSsoustraitance'!$J461+'1C TSsoustraitance'!$K461+'1C TSsoustraitance'!$L461)/'1C TSsoustraitance'!$AP461),IF(AND('1C TSsoustraitance'!$D461&lt;&gt;"",$K$2&lt;&gt;"Pôle"),0))))</f>
        <v>0</v>
      </c>
      <c r="N744" s="668">
        <f t="shared" si="162"/>
        <v>0</v>
      </c>
      <c r="O744" s="669">
        <f>IF(OR('1C TSsoustraitance'!$D461="",'1C TSsoustraitance'!$E461="OUI",'1C TSsoustraitance'!$AP461=0),0,(('1C TSsoustraitance'!$S461)/'1C TSsoustraitance'!$AP461))</f>
        <v>0</v>
      </c>
      <c r="P744" s="669">
        <f>IF(OR('1C TSsoustraitance'!$D461="",'1C TSsoustraitance'!$E461="OUI",'1C TSsoustraitance'!$AP461=0),0,(('1C TSsoustraitance'!$T461)/'1C TSsoustraitance'!$AP461))</f>
        <v>0</v>
      </c>
      <c r="Q744" s="669">
        <f>IF(OR('1C TSsoustraitance'!$D461="",'1C TSsoustraitance'!$E461="OUI",'1C TSsoustraitance'!$AP461=0),0,(('1C TSsoustraitance'!$U461)/'1C TSsoustraitance'!$AP461))</f>
        <v>0</v>
      </c>
      <c r="R744" s="669">
        <f>IF(OR('1C TSsoustraitance'!$D461="",'1C TSsoustraitance'!$E461="OUI",'1C TSsoustraitance'!$AP461=0),0,(('1C TSsoustraitance'!$V461)/'1C TSsoustraitance'!$AP461))</f>
        <v>0</v>
      </c>
      <c r="S744" s="669">
        <f>IF(OR('1C TSsoustraitance'!$D461="",'1C TSsoustraitance'!$E461="OUI",'1C TSsoustraitance'!$AP461=0),0,(('1C TSsoustraitance'!$W461)/'1C TSsoustraitance'!$AP461))</f>
        <v>0</v>
      </c>
      <c r="T744" s="669">
        <f>IF(OR('1C TSsoustraitance'!$D461="",'1C TSsoustraitance'!$E461="OUI",'1C TSsoustraitance'!$AP461=0),0,(('1C TSsoustraitance'!$X461)/'1C TSsoustraitance'!$AP461))</f>
        <v>0</v>
      </c>
      <c r="U744" s="669">
        <f>IF(OR('1C TSsoustraitance'!$D461="",'1C TSsoustraitance'!$E461="OUI",'1C TSsoustraitance'!$AP461=0),0,(('1C TSsoustraitance'!$Y461)/'1C TSsoustraitance'!$AP461))</f>
        <v>0</v>
      </c>
      <c r="V744" s="669">
        <f>IF(OR('1C TSsoustraitance'!$D461="",'1C TSsoustraitance'!$E461="OUI",'1C TSsoustraitance'!$AP461=0),0,(('1C TSsoustraitance'!$Z461)/'1C TSsoustraitance'!$AP461))</f>
        <v>0</v>
      </c>
      <c r="W744" s="669">
        <f>IF(OR('1C TSsoustraitance'!$D461="",'1C TSsoustraitance'!$E461="OUI",'1C TSsoustraitance'!$AP461=0),0,(('1C TSsoustraitance'!$AA461)/'1C TSsoustraitance'!$AP461))</f>
        <v>0</v>
      </c>
      <c r="X744" s="669">
        <f>IF(OR('1C TSsoustraitance'!$D461="",'1C TSsoustraitance'!$E461="OUI",'1C TSsoustraitance'!$AP461=0),0,(('1C TSsoustraitance'!$AB461)/'1C TSsoustraitance'!$AP461))</f>
        <v>0</v>
      </c>
      <c r="Y744" s="669">
        <f>IF(OR('1C TSsoustraitance'!$D461="",'1C TSsoustraitance'!$E461="OUI",'1C TSsoustraitance'!$AP461=0),0,(('1C TSsoustraitance'!$AC461)/'1C TSsoustraitance'!$AP461))</f>
        <v>0</v>
      </c>
      <c r="Z744" s="669">
        <f>IF(OR('1C TSsoustraitance'!$D461="",'1C TSsoustraitance'!$E461="OUI",'1C TSsoustraitance'!$AP461=0),0,(('1C TSsoustraitance'!$AD461)/'1C TSsoustraitance'!$AP461))</f>
        <v>0</v>
      </c>
      <c r="AA744" s="669">
        <f>IF(OR('1C TSsoustraitance'!$D461="",'1C TSsoustraitance'!$E461="OUI",'1C TSsoustraitance'!$AP461=0),0,(('1C TSsoustraitance'!$AE461)/'1C TSsoustraitance'!$AP461))</f>
        <v>0</v>
      </c>
      <c r="AB744" s="669">
        <f>IF(OR('1C TSsoustraitance'!$D461="",'1C TSsoustraitance'!$E461="OUI",'1C TSsoustraitance'!$AP461=0),0,(('1C TSsoustraitance'!$AF461)/'1C TSsoustraitance'!$AP461))</f>
        <v>0</v>
      </c>
      <c r="AC744" s="669">
        <f>IF(OR('1C TSsoustraitance'!$D461="",'1C TSsoustraitance'!$E461="OUI",'1C TSsoustraitance'!$AP461=0),0,(('1C TSsoustraitance'!$AG461)/'1C TSsoustraitance'!$AP461))</f>
        <v>0</v>
      </c>
      <c r="AD744" s="669">
        <f>IF(OR('1C TSsoustraitance'!$D461="",'1C TSsoustraitance'!$E461="OUI",'1C TSsoustraitance'!$AP461=0),0,(('1C TSsoustraitance'!$AH461)/'1C TSsoustraitance'!$AP461))</f>
        <v>0</v>
      </c>
      <c r="AE744" s="669">
        <f>IF(OR('1C TSsoustraitance'!$D461="",'1C TSsoustraitance'!$E461="OUI",'1C TSsoustraitance'!$AP461=0),0,(('1C TSsoustraitance'!$AI461)/'1C TSsoustraitance'!$AP461))</f>
        <v>0</v>
      </c>
      <c r="AF744" s="669">
        <f>IF(OR('1C TSsoustraitance'!$D461="",'1C TSsoustraitance'!$E461="OUI",'1C TSsoustraitance'!$AP461=0),0,(('1C TSsoustraitance'!$AJ461)/'1C TSsoustraitance'!$AP461))</f>
        <v>0</v>
      </c>
      <c r="AG744" s="669">
        <f>IF(OR('1C TSsoustraitance'!$D461="",'1C TSsoustraitance'!$E461="OUI",'1C TSsoustraitance'!$AP461=0),0,(('1C TSsoustraitance'!$AK461)/'1C TSsoustraitance'!$AP461))</f>
        <v>0</v>
      </c>
      <c r="AH744" s="669">
        <f>IF(OR('1C TSsoustraitance'!$D461="",'1C TSsoustraitance'!$E461="OUI",'1C TSsoustraitance'!$AP461=0),0,(('1C TSsoustraitance'!$AL461)/'1C TSsoustraitance'!$AP461))</f>
        <v>0</v>
      </c>
      <c r="AI744" s="669">
        <f>IF(OR('1C TSsoustraitance'!$D461="",'1C TSsoustraitance'!$E461="OUI",'1C TSsoustraitance'!$AP461=0),0,(('1C TSsoustraitance'!$AM461)/'1C TSsoustraitance'!$AP461))</f>
        <v>0</v>
      </c>
      <c r="AJ744" s="669">
        <f>IF(OR('1C TSsoustraitance'!$D461="",'1C TSsoustraitance'!$E461="OUI",'1C TSsoustraitance'!$AP461=0),0,(('1C TSsoustraitance'!$AN461)/'1C TSsoustraitance'!$AP461))</f>
        <v>0</v>
      </c>
      <c r="AK744" s="669">
        <f t="shared" si="165"/>
        <v>0</v>
      </c>
      <c r="AL744" s="668">
        <f t="shared" si="166"/>
        <v>0</v>
      </c>
      <c r="AM744" s="670">
        <f>IF(Tableau7[[#This Row],[N° pièce]]="",0,(Tableau7[[#This Row],[hors TVA]]+(Tableau7[[#This Row],[hors TVA]]*Tableau7[[#This Row],[Taux TVA]])-(Tableau7[[#This Row],[hors TVA]]*Tableau7[[#This Row],[Taux TVA]]*Tableau7[[#This Row],[Régime TVA: Récupération]]))*Tableau7[[#This Row],[Type 1]])</f>
        <v>0</v>
      </c>
      <c r="AN744" s="670">
        <f>IF(Tableau7[[#This Row],[N° pièce]]="",0,IF($K$2="pôle",((Tableau7[[#This Row],[hors TVA]]+(Tableau7[[#This Row],[hors TVA]]*Tableau7[[#This Row],[Taux TVA]])-(Tableau7[[#This Row],[hors TVA]]*Tableau7[[#This Row],[Taux TVA]]*Tableau7[[#This Row],[Régime TVA: Récupération]]))*Tableau7[[#This Row],[Type 2]]),0))</f>
        <v>0</v>
      </c>
      <c r="AO744" s="670">
        <f t="shared" ref="AO744:AO807" si="168">$AM744+$AN744</f>
        <v>0</v>
      </c>
      <c r="AP744" s="255">
        <f t="shared" si="167"/>
        <v>0</v>
      </c>
      <c r="AQ744" s="506">
        <f t="shared" si="163"/>
        <v>0</v>
      </c>
      <c r="AR744" s="671"/>
      <c r="AS744" s="512"/>
      <c r="AT744" s="513" t="str">
        <f>IF(('1C TSsoustraitance'!AP461*FICHE!C$14&lt;J744),"Forfait limité à "&amp;FICHE!C$14&amp;"€/jour","")</f>
        <v/>
      </c>
      <c r="AU744" s="797"/>
      <c r="AV744" s="484"/>
      <c r="AW744" s="484"/>
      <c r="AX744" s="484"/>
      <c r="AY744" s="484"/>
      <c r="AZ744" s="484"/>
      <c r="BA744" s="4"/>
      <c r="BB744" s="4"/>
      <c r="BC744" s="4"/>
      <c r="BD744" s="4"/>
      <c r="BE744" s="4"/>
      <c r="BF744" s="4"/>
      <c r="BG744" s="4"/>
      <c r="BH744" s="4"/>
      <c r="BI744" s="4"/>
      <c r="BJ744" s="4"/>
      <c r="BK744" s="4"/>
      <c r="BL744" s="4"/>
      <c r="BM744" s="4"/>
      <c r="BN744" s="4"/>
      <c r="BO744" s="4"/>
      <c r="BP744" s="4"/>
      <c r="BQ744" s="4"/>
      <c r="BR744" s="4"/>
      <c r="BS744" s="4"/>
      <c r="BT744" s="4"/>
      <c r="BU744" s="4"/>
      <c r="BV744" s="4"/>
      <c r="BW744" s="4"/>
      <c r="BX744" s="4"/>
      <c r="BY744" s="4"/>
      <c r="BZ744" s="4"/>
      <c r="CA744" s="4"/>
      <c r="CB744" s="4"/>
      <c r="CC744" s="4"/>
      <c r="CD744" s="4"/>
      <c r="CE744" s="4"/>
      <c r="CF744" s="4"/>
      <c r="CG744" s="4"/>
      <c r="CH744" s="4"/>
      <c r="CI744" s="4"/>
      <c r="CJ744" s="4"/>
      <c r="CK744" s="4"/>
      <c r="CL744" s="4"/>
      <c r="CM744" s="4"/>
      <c r="CN744" s="4"/>
      <c r="CO744" s="4"/>
      <c r="CP744" s="4"/>
      <c r="CQ744" s="4"/>
      <c r="CR744" s="4"/>
      <c r="CS744" s="4"/>
      <c r="CT744" s="4"/>
      <c r="CU744" s="4"/>
      <c r="CV744" s="4"/>
      <c r="CW744" s="4"/>
      <c r="CX744" s="4"/>
      <c r="CY744" s="4"/>
      <c r="CZ744" s="4"/>
      <c r="DA744" s="4"/>
      <c r="DB744" s="4"/>
      <c r="DC744" s="4"/>
      <c r="DD744" s="4"/>
      <c r="DE744" s="4"/>
      <c r="DF744" s="4"/>
      <c r="DG744" s="4"/>
      <c r="DH744" s="4"/>
      <c r="DI744" s="4"/>
      <c r="DJ744" s="4"/>
      <c r="DK744" s="4"/>
      <c r="DL744" s="4"/>
      <c r="DM744" s="4"/>
      <c r="DN744" s="4"/>
      <c r="DO744" s="4"/>
      <c r="DP744" s="4"/>
      <c r="DQ744" s="4"/>
      <c r="DR744" s="4"/>
      <c r="DS744" s="4"/>
      <c r="DT744" s="4"/>
      <c r="DU744" s="4"/>
      <c r="DV744" s="4"/>
      <c r="DW744" s="4"/>
      <c r="DX744" s="4"/>
      <c r="DY744" s="4"/>
      <c r="DZ744" s="4"/>
      <c r="EA744" s="4"/>
      <c r="EB744" s="4"/>
      <c r="EC744" s="4"/>
      <c r="ED744" s="4"/>
      <c r="EE744" s="4"/>
      <c r="EF744" s="4"/>
      <c r="EG744" s="4"/>
      <c r="EH744" s="4"/>
      <c r="EI744" s="4"/>
      <c r="EJ744" s="4"/>
      <c r="EK744" s="4"/>
      <c r="EL744" s="4"/>
      <c r="EM744" s="4"/>
      <c r="EN744" s="4"/>
      <c r="EO744" s="4"/>
      <c r="EP744" s="4"/>
      <c r="EQ744" s="4"/>
      <c r="ER744" s="4"/>
      <c r="ES744" s="4"/>
      <c r="ET744" s="4"/>
      <c r="EU744" s="4"/>
      <c r="EV744" s="4"/>
      <c r="EW744" s="4"/>
      <c r="EX744" s="4"/>
      <c r="EY744" s="4"/>
      <c r="EZ744" s="4"/>
      <c r="FA744" s="4"/>
      <c r="FB744" s="4"/>
      <c r="FC744" s="4"/>
      <c r="FD744" s="4"/>
      <c r="FE744" s="4"/>
      <c r="FF744" s="4"/>
      <c r="FG744" s="4"/>
      <c r="FH744" s="4"/>
      <c r="FI744" s="4"/>
      <c r="FJ744" s="4"/>
      <c r="FK744" s="4"/>
      <c r="FL744" s="4"/>
      <c r="FM744" s="4"/>
      <c r="FN744" s="4"/>
      <c r="FO744" s="4"/>
      <c r="FP744" s="4"/>
      <c r="FQ744" s="4"/>
      <c r="FR744" s="4"/>
      <c r="FS744" s="4"/>
      <c r="FT744" s="4"/>
      <c r="FU744" s="4"/>
      <c r="FV744" s="4"/>
      <c r="FW744" s="4"/>
      <c r="FX744" s="4"/>
      <c r="FY744" s="4"/>
      <c r="FZ744" s="4"/>
      <c r="GA744" s="4"/>
      <c r="GB744" s="4"/>
      <c r="GC744" s="4"/>
      <c r="GD744" s="4"/>
      <c r="GE744" s="4"/>
      <c r="GF744" s="4"/>
      <c r="GG744" s="4"/>
      <c r="GH744" s="4"/>
      <c r="GI744" s="4"/>
      <c r="GJ744" s="4"/>
      <c r="GK744" s="4"/>
      <c r="GL744" s="4"/>
      <c r="GM744" s="4"/>
      <c r="GN744" s="4"/>
      <c r="GO744" s="4"/>
      <c r="GP744" s="4"/>
      <c r="GQ744" s="4"/>
      <c r="GR744" s="4"/>
      <c r="GS744" s="4"/>
      <c r="GT744" s="4"/>
      <c r="GU744" s="4"/>
      <c r="GV744" s="4"/>
      <c r="GW744" s="4"/>
      <c r="GX744" s="4"/>
      <c r="GY744" s="4"/>
      <c r="GZ744" s="4"/>
      <c r="HA744" s="4"/>
      <c r="HB744" s="4"/>
      <c r="HC744" s="4"/>
    </row>
    <row r="745" spans="1:211" s="380" customFormat="1" ht="13.9" customHeight="1">
      <c r="A745" s="828" t="str">
        <f>IF('1C TSsoustraitance'!$A462&lt;&gt;0,'1C TSsoustraitance'!$A462,"")</f>
        <v/>
      </c>
      <c r="B745" s="530"/>
      <c r="C745" s="513" t="str">
        <f>IF('1C TSsoustraitance'!$A462&lt;&gt;0,'1C TSsoustraitance'!$B462,"")</f>
        <v/>
      </c>
      <c r="D745" s="513" t="str">
        <f>IF('1C TSsoustraitance'!$A462&lt;&gt;0,'1C TSsoustraitance'!$C462,"")</f>
        <v/>
      </c>
      <c r="E745" s="684"/>
      <c r="F745" s="685"/>
      <c r="G745" s="666">
        <f>'1C TSsoustraitance'!$D462</f>
        <v>0</v>
      </c>
      <c r="H745" s="533">
        <v>0.21</v>
      </c>
      <c r="I745" s="533">
        <v>1</v>
      </c>
      <c r="J745" s="534"/>
      <c r="K745" s="667">
        <f t="shared" si="164"/>
        <v>0</v>
      </c>
      <c r="L745" s="668">
        <f>IF(OR('1C TSsoustraitance'!$D462="",'1C TSsoustraitance'!$AP462=0),0,IF(AND('1C TSsoustraitance'!$D462&lt;&gt;"",$K$2="Pôle",'1C TSsoustraitance'!$E462="OUI"),(('1C TSsoustraitance'!$F462+'1C TSsoustraitance'!$G462+'1C TSsoustraitance'!$H462+'1C TSsoustraitance'!$I462+'1C TSsoustraitance'!$M462)/'1C TSsoustraitance'!$R462),IF(AND('1C TSsoustraitance'!$D462&lt;&gt;"",$K$2="Pôle",'1C TSsoustraitance'!$E462="NON"),(('1C TSsoustraitance'!$F462+'1C TSsoustraitance'!$G462+'1C TSsoustraitance'!$H462+'1C TSsoustraitance'!$I462+'1C TSsoustraitance'!$M462)/'1C TSsoustraitance'!$AP462),IF(AND('1C TSsoustraitance'!$D462&lt;&gt;"",$K$2&lt;&gt;"Pôle",'1C TSsoustraitance'!$E462="OUI"),(('1C TSsoustraitance'!$F462+'1C TSsoustraitance'!$G462+'1C TSsoustraitance'!$H462+'1C TSsoustraitance'!$I462+'1C TSsoustraitance'!$J462+'1C TSsoustraitance'!$K462+'1C TSsoustraitance'!$L462+'1C TSsoustraitance'!$M462+'1C TSsoustraitance'!$N462+'1C TSsoustraitance'!$O462+'1C TSsoustraitance'!$P462+'1C TSsoustraitance'!$Q462)/'1C TSsoustraitance'!$R462),IF(AND('1C TSsoustraitance'!$D462&lt;&gt;"",$K$2&lt;&gt;"Pôle",'1C TSsoustraitance'!$E462="NON"),(('1C TSsoustraitance'!$F462+'1C TSsoustraitance'!$G462+'1C TSsoustraitance'!$H462+'1C TSsoustraitance'!$I462+'1C TSsoustraitance'!$J462+'1C TSsoustraitance'!$K462+'1C TSsoustraitance'!$L462+'1C TSsoustraitance'!$M462+'1C TSsoustraitance'!$N462+'1C TSsoustraitance'!$O462+'1C TSsoustraitance'!$P462+'1C TSsoustraitance'!$Q462))/'1C TSsoustraitance'!$AP462)))))</f>
        <v>0</v>
      </c>
      <c r="M745" s="668">
        <f>IF(OR('1C TSsoustraitance'!$D462="",'1C TSsoustraitance'!AP$13=0),0,IF(AND('1C TSsoustraitance'!$D462&lt;&gt;"",$K$2="Pôle",'1C TSsoustraitance'!$E462="OUI"),(('1C TSsoustraitance'!$J462+'1C TSsoustraitance'!$K462+'1C TSsoustraitance'!$L462)/'1C TSsoustraitance'!$R462),IF(AND('1C TSsoustraitance'!$D462&lt;&gt;"",$K$2="Pôle",'1C TSsoustraitance'!$E462="NON"),(('1C TSsoustraitance'!$J462+'1C TSsoustraitance'!$K462+'1C TSsoustraitance'!$L462)/'1C TSsoustraitance'!$AP462),IF(AND('1C TSsoustraitance'!$D462&lt;&gt;"",$K$2&lt;&gt;"Pôle"),0))))</f>
        <v>0</v>
      </c>
      <c r="N745" s="668">
        <f t="shared" si="162"/>
        <v>0</v>
      </c>
      <c r="O745" s="669">
        <f>IF(OR('1C TSsoustraitance'!$D462="",'1C TSsoustraitance'!$E462="OUI",'1C TSsoustraitance'!$AP462=0),0,(('1C TSsoustraitance'!$S462)/'1C TSsoustraitance'!$AP462))</f>
        <v>0</v>
      </c>
      <c r="P745" s="669">
        <f>IF(OR('1C TSsoustraitance'!$D462="",'1C TSsoustraitance'!$E462="OUI",'1C TSsoustraitance'!$AP462=0),0,(('1C TSsoustraitance'!$T462)/'1C TSsoustraitance'!$AP462))</f>
        <v>0</v>
      </c>
      <c r="Q745" s="669">
        <f>IF(OR('1C TSsoustraitance'!$D462="",'1C TSsoustraitance'!$E462="OUI",'1C TSsoustraitance'!$AP462=0),0,(('1C TSsoustraitance'!$U462)/'1C TSsoustraitance'!$AP462))</f>
        <v>0</v>
      </c>
      <c r="R745" s="669">
        <f>IF(OR('1C TSsoustraitance'!$D462="",'1C TSsoustraitance'!$E462="OUI",'1C TSsoustraitance'!$AP462=0),0,(('1C TSsoustraitance'!$V462)/'1C TSsoustraitance'!$AP462))</f>
        <v>0</v>
      </c>
      <c r="S745" s="669">
        <f>IF(OR('1C TSsoustraitance'!$D462="",'1C TSsoustraitance'!$E462="OUI",'1C TSsoustraitance'!$AP462=0),0,(('1C TSsoustraitance'!$W462)/'1C TSsoustraitance'!$AP462))</f>
        <v>0</v>
      </c>
      <c r="T745" s="669">
        <f>IF(OR('1C TSsoustraitance'!$D462="",'1C TSsoustraitance'!$E462="OUI",'1C TSsoustraitance'!$AP462=0),0,(('1C TSsoustraitance'!$X462)/'1C TSsoustraitance'!$AP462))</f>
        <v>0</v>
      </c>
      <c r="U745" s="669">
        <f>IF(OR('1C TSsoustraitance'!$D462="",'1C TSsoustraitance'!$E462="OUI",'1C TSsoustraitance'!$AP462=0),0,(('1C TSsoustraitance'!$Y462)/'1C TSsoustraitance'!$AP462))</f>
        <v>0</v>
      </c>
      <c r="V745" s="669">
        <f>IF(OR('1C TSsoustraitance'!$D462="",'1C TSsoustraitance'!$E462="OUI",'1C TSsoustraitance'!$AP462=0),0,(('1C TSsoustraitance'!$Z462)/'1C TSsoustraitance'!$AP462))</f>
        <v>0</v>
      </c>
      <c r="W745" s="669">
        <f>IF(OR('1C TSsoustraitance'!$D462="",'1C TSsoustraitance'!$E462="OUI",'1C TSsoustraitance'!$AP462=0),0,(('1C TSsoustraitance'!$AA462)/'1C TSsoustraitance'!$AP462))</f>
        <v>0</v>
      </c>
      <c r="X745" s="669">
        <f>IF(OR('1C TSsoustraitance'!$D462="",'1C TSsoustraitance'!$E462="OUI",'1C TSsoustraitance'!$AP462=0),0,(('1C TSsoustraitance'!$AB462)/'1C TSsoustraitance'!$AP462))</f>
        <v>0</v>
      </c>
      <c r="Y745" s="669">
        <f>IF(OR('1C TSsoustraitance'!$D462="",'1C TSsoustraitance'!$E462="OUI",'1C TSsoustraitance'!$AP462=0),0,(('1C TSsoustraitance'!$AC462)/'1C TSsoustraitance'!$AP462))</f>
        <v>0</v>
      </c>
      <c r="Z745" s="669">
        <f>IF(OR('1C TSsoustraitance'!$D462="",'1C TSsoustraitance'!$E462="OUI",'1C TSsoustraitance'!$AP462=0),0,(('1C TSsoustraitance'!$AD462)/'1C TSsoustraitance'!$AP462))</f>
        <v>0</v>
      </c>
      <c r="AA745" s="669">
        <f>IF(OR('1C TSsoustraitance'!$D462="",'1C TSsoustraitance'!$E462="OUI",'1C TSsoustraitance'!$AP462=0),0,(('1C TSsoustraitance'!$AE462)/'1C TSsoustraitance'!$AP462))</f>
        <v>0</v>
      </c>
      <c r="AB745" s="669">
        <f>IF(OR('1C TSsoustraitance'!$D462="",'1C TSsoustraitance'!$E462="OUI",'1C TSsoustraitance'!$AP462=0),0,(('1C TSsoustraitance'!$AF462)/'1C TSsoustraitance'!$AP462))</f>
        <v>0</v>
      </c>
      <c r="AC745" s="669">
        <f>IF(OR('1C TSsoustraitance'!$D462="",'1C TSsoustraitance'!$E462="OUI",'1C TSsoustraitance'!$AP462=0),0,(('1C TSsoustraitance'!$AG462)/'1C TSsoustraitance'!$AP462))</f>
        <v>0</v>
      </c>
      <c r="AD745" s="669">
        <f>IF(OR('1C TSsoustraitance'!$D462="",'1C TSsoustraitance'!$E462="OUI",'1C TSsoustraitance'!$AP462=0),0,(('1C TSsoustraitance'!$AH462)/'1C TSsoustraitance'!$AP462))</f>
        <v>0</v>
      </c>
      <c r="AE745" s="669">
        <f>IF(OR('1C TSsoustraitance'!$D462="",'1C TSsoustraitance'!$E462="OUI",'1C TSsoustraitance'!$AP462=0),0,(('1C TSsoustraitance'!$AI462)/'1C TSsoustraitance'!$AP462))</f>
        <v>0</v>
      </c>
      <c r="AF745" s="669">
        <f>IF(OR('1C TSsoustraitance'!$D462="",'1C TSsoustraitance'!$E462="OUI",'1C TSsoustraitance'!$AP462=0),0,(('1C TSsoustraitance'!$AJ462)/'1C TSsoustraitance'!$AP462))</f>
        <v>0</v>
      </c>
      <c r="AG745" s="669">
        <f>IF(OR('1C TSsoustraitance'!$D462="",'1C TSsoustraitance'!$E462="OUI",'1C TSsoustraitance'!$AP462=0),0,(('1C TSsoustraitance'!$AK462)/'1C TSsoustraitance'!$AP462))</f>
        <v>0</v>
      </c>
      <c r="AH745" s="669">
        <f>IF(OR('1C TSsoustraitance'!$D462="",'1C TSsoustraitance'!$E462="OUI",'1C TSsoustraitance'!$AP462=0),0,(('1C TSsoustraitance'!$AL462)/'1C TSsoustraitance'!$AP462))</f>
        <v>0</v>
      </c>
      <c r="AI745" s="669">
        <f>IF(OR('1C TSsoustraitance'!$D462="",'1C TSsoustraitance'!$E462="OUI",'1C TSsoustraitance'!$AP462=0),0,(('1C TSsoustraitance'!$AM462)/'1C TSsoustraitance'!$AP462))</f>
        <v>0</v>
      </c>
      <c r="AJ745" s="669">
        <f>IF(OR('1C TSsoustraitance'!$D462="",'1C TSsoustraitance'!$E462="OUI",'1C TSsoustraitance'!$AP462=0),0,(('1C TSsoustraitance'!$AN462)/'1C TSsoustraitance'!$AP462))</f>
        <v>0</v>
      </c>
      <c r="AK745" s="669">
        <f t="shared" si="165"/>
        <v>0</v>
      </c>
      <c r="AL745" s="668">
        <f t="shared" si="166"/>
        <v>0</v>
      </c>
      <c r="AM745" s="670">
        <f>IF(Tableau7[[#This Row],[N° pièce]]="",0,(Tableau7[[#This Row],[hors TVA]]+(Tableau7[[#This Row],[hors TVA]]*Tableau7[[#This Row],[Taux TVA]])-(Tableau7[[#This Row],[hors TVA]]*Tableau7[[#This Row],[Taux TVA]]*Tableau7[[#This Row],[Régime TVA: Récupération]]))*Tableau7[[#This Row],[Type 1]])</f>
        <v>0</v>
      </c>
      <c r="AN745" s="670">
        <f>IF(Tableau7[[#This Row],[N° pièce]]="",0,IF($K$2="pôle",((Tableau7[[#This Row],[hors TVA]]+(Tableau7[[#This Row],[hors TVA]]*Tableau7[[#This Row],[Taux TVA]])-(Tableau7[[#This Row],[hors TVA]]*Tableau7[[#This Row],[Taux TVA]]*Tableau7[[#This Row],[Régime TVA: Récupération]]))*Tableau7[[#This Row],[Type 2]]),0))</f>
        <v>0</v>
      </c>
      <c r="AO745" s="670">
        <f t="shared" si="168"/>
        <v>0</v>
      </c>
      <c r="AP745" s="255">
        <f t="shared" si="167"/>
        <v>0</v>
      </c>
      <c r="AQ745" s="506">
        <f t="shared" si="163"/>
        <v>0</v>
      </c>
      <c r="AR745" s="671"/>
      <c r="AS745" s="512"/>
      <c r="AT745" s="513" t="str">
        <f>IF(('1C TSsoustraitance'!AP462*FICHE!C$14&lt;J745),"Forfait limité à "&amp;FICHE!C$14&amp;"€/jour","")</f>
        <v/>
      </c>
      <c r="AU745" s="797"/>
      <c r="AV745" s="484"/>
      <c r="AW745" s="484"/>
      <c r="AX745" s="484"/>
      <c r="AY745" s="484"/>
      <c r="AZ745" s="484"/>
      <c r="BA745" s="4"/>
      <c r="BB745" s="4"/>
      <c r="BC745" s="4"/>
      <c r="BD745" s="4"/>
      <c r="BE745" s="4"/>
      <c r="BF745" s="4"/>
      <c r="BG745" s="4"/>
      <c r="BH745" s="4"/>
      <c r="BI745" s="4"/>
      <c r="BJ745" s="4"/>
      <c r="BK745" s="4"/>
      <c r="BL745" s="4"/>
      <c r="BM745" s="4"/>
      <c r="BN745" s="4"/>
      <c r="BO745" s="4"/>
      <c r="BP745" s="4"/>
      <c r="BQ745" s="4"/>
      <c r="BR745" s="4"/>
      <c r="BS745" s="4"/>
      <c r="BT745" s="4"/>
      <c r="BU745" s="4"/>
      <c r="BV745" s="4"/>
      <c r="BW745" s="4"/>
      <c r="BX745" s="4"/>
      <c r="BY745" s="4"/>
      <c r="BZ745" s="4"/>
      <c r="CA745" s="4"/>
      <c r="CB745" s="4"/>
      <c r="CC745" s="4"/>
      <c r="CD745" s="4"/>
      <c r="CE745" s="4"/>
      <c r="CF745" s="4"/>
      <c r="CG745" s="4"/>
      <c r="CH745" s="4"/>
      <c r="CI745" s="4"/>
      <c r="CJ745" s="4"/>
      <c r="CK745" s="4"/>
      <c r="CL745" s="4"/>
      <c r="CM745" s="4"/>
      <c r="CN745" s="4"/>
      <c r="CO745" s="4"/>
      <c r="CP745" s="4"/>
      <c r="CQ745" s="4"/>
      <c r="CR745" s="4"/>
      <c r="CS745" s="4"/>
      <c r="CT745" s="4"/>
      <c r="CU745" s="4"/>
      <c r="CV745" s="4"/>
      <c r="CW745" s="4"/>
      <c r="CX745" s="4"/>
      <c r="CY745" s="4"/>
      <c r="CZ745" s="4"/>
      <c r="DA745" s="4"/>
      <c r="DB745" s="4"/>
      <c r="DC745" s="4"/>
      <c r="DD745" s="4"/>
      <c r="DE745" s="4"/>
      <c r="DF745" s="4"/>
      <c r="DG745" s="4"/>
      <c r="DH745" s="4"/>
      <c r="DI745" s="4"/>
      <c r="DJ745" s="4"/>
      <c r="DK745" s="4"/>
      <c r="DL745" s="4"/>
      <c r="DM745" s="4"/>
      <c r="DN745" s="4"/>
      <c r="DO745" s="4"/>
      <c r="DP745" s="4"/>
      <c r="DQ745" s="4"/>
      <c r="DR745" s="4"/>
      <c r="DS745" s="4"/>
      <c r="DT745" s="4"/>
      <c r="DU745" s="4"/>
      <c r="DV745" s="4"/>
      <c r="DW745" s="4"/>
      <c r="DX745" s="4"/>
      <c r="DY745" s="4"/>
      <c r="DZ745" s="4"/>
      <c r="EA745" s="4"/>
      <c r="EB745" s="4"/>
      <c r="EC745" s="4"/>
      <c r="ED745" s="4"/>
      <c r="EE745" s="4"/>
      <c r="EF745" s="4"/>
      <c r="EG745" s="4"/>
      <c r="EH745" s="4"/>
      <c r="EI745" s="4"/>
      <c r="EJ745" s="4"/>
      <c r="EK745" s="4"/>
      <c r="EL745" s="4"/>
      <c r="EM745" s="4"/>
      <c r="EN745" s="4"/>
      <c r="EO745" s="4"/>
      <c r="EP745" s="4"/>
      <c r="EQ745" s="4"/>
      <c r="ER745" s="4"/>
      <c r="ES745" s="4"/>
      <c r="ET745" s="4"/>
      <c r="EU745" s="4"/>
      <c r="EV745" s="4"/>
      <c r="EW745" s="4"/>
      <c r="EX745" s="4"/>
      <c r="EY745" s="4"/>
      <c r="EZ745" s="4"/>
      <c r="FA745" s="4"/>
      <c r="FB745" s="4"/>
      <c r="FC745" s="4"/>
      <c r="FD745" s="4"/>
      <c r="FE745" s="4"/>
      <c r="FF745" s="4"/>
      <c r="FG745" s="4"/>
      <c r="FH745" s="4"/>
      <c r="FI745" s="4"/>
      <c r="FJ745" s="4"/>
      <c r="FK745" s="4"/>
      <c r="FL745" s="4"/>
      <c r="FM745" s="4"/>
      <c r="FN745" s="4"/>
      <c r="FO745" s="4"/>
      <c r="FP745" s="4"/>
      <c r="FQ745" s="4"/>
      <c r="FR745" s="4"/>
      <c r="FS745" s="4"/>
      <c r="FT745" s="4"/>
      <c r="FU745" s="4"/>
      <c r="FV745" s="4"/>
      <c r="FW745" s="4"/>
      <c r="FX745" s="4"/>
      <c r="FY745" s="4"/>
      <c r="FZ745" s="4"/>
      <c r="GA745" s="4"/>
      <c r="GB745" s="4"/>
      <c r="GC745" s="4"/>
      <c r="GD745" s="4"/>
      <c r="GE745" s="4"/>
      <c r="GF745" s="4"/>
      <c r="GG745" s="4"/>
      <c r="GH745" s="4"/>
      <c r="GI745" s="4"/>
      <c r="GJ745" s="4"/>
      <c r="GK745" s="4"/>
      <c r="GL745" s="4"/>
      <c r="GM745" s="4"/>
      <c r="GN745" s="4"/>
      <c r="GO745" s="4"/>
      <c r="GP745" s="4"/>
      <c r="GQ745" s="4"/>
      <c r="GR745" s="4"/>
      <c r="GS745" s="4"/>
      <c r="GT745" s="4"/>
      <c r="GU745" s="4"/>
      <c r="GV745" s="4"/>
      <c r="GW745" s="4"/>
      <c r="GX745" s="4"/>
      <c r="GY745" s="4"/>
      <c r="GZ745" s="4"/>
      <c r="HA745" s="4"/>
      <c r="HB745" s="4"/>
      <c r="HC745" s="4"/>
    </row>
    <row r="746" spans="1:211" s="380" customFormat="1" ht="13.9" customHeight="1">
      <c r="A746" s="828" t="str">
        <f>IF('1C TSsoustraitance'!$A463&lt;&gt;0,'1C TSsoustraitance'!$A463,"")</f>
        <v/>
      </c>
      <c r="B746" s="530"/>
      <c r="C746" s="513" t="str">
        <f>IF('1C TSsoustraitance'!$A463&lt;&gt;0,'1C TSsoustraitance'!$B463,"")</f>
        <v/>
      </c>
      <c r="D746" s="513" t="str">
        <f>IF('1C TSsoustraitance'!$A463&lt;&gt;0,'1C TSsoustraitance'!$C463,"")</f>
        <v/>
      </c>
      <c r="E746" s="684"/>
      <c r="F746" s="685"/>
      <c r="G746" s="666">
        <f>'1C TSsoustraitance'!$D463</f>
        <v>0</v>
      </c>
      <c r="H746" s="533">
        <v>0.21</v>
      </c>
      <c r="I746" s="533">
        <v>1</v>
      </c>
      <c r="J746" s="534"/>
      <c r="K746" s="667">
        <f t="shared" si="164"/>
        <v>0</v>
      </c>
      <c r="L746" s="668">
        <f>IF(OR('1C TSsoustraitance'!$D463="",'1C TSsoustraitance'!$AP463=0),0,IF(AND('1C TSsoustraitance'!$D463&lt;&gt;"",$K$2="Pôle",'1C TSsoustraitance'!$E463="OUI"),(('1C TSsoustraitance'!$F463+'1C TSsoustraitance'!$G463+'1C TSsoustraitance'!$H463+'1C TSsoustraitance'!$I463+'1C TSsoustraitance'!$M463)/'1C TSsoustraitance'!$R463),IF(AND('1C TSsoustraitance'!$D463&lt;&gt;"",$K$2="Pôle",'1C TSsoustraitance'!$E463="NON"),(('1C TSsoustraitance'!$F463+'1C TSsoustraitance'!$G463+'1C TSsoustraitance'!$H463+'1C TSsoustraitance'!$I463+'1C TSsoustraitance'!$M463)/'1C TSsoustraitance'!$AP463),IF(AND('1C TSsoustraitance'!$D463&lt;&gt;"",$K$2&lt;&gt;"Pôle",'1C TSsoustraitance'!$E463="OUI"),(('1C TSsoustraitance'!$F463+'1C TSsoustraitance'!$G463+'1C TSsoustraitance'!$H463+'1C TSsoustraitance'!$I463+'1C TSsoustraitance'!$J463+'1C TSsoustraitance'!$K463+'1C TSsoustraitance'!$L463+'1C TSsoustraitance'!$M463+'1C TSsoustraitance'!$N463+'1C TSsoustraitance'!$O463+'1C TSsoustraitance'!$P463+'1C TSsoustraitance'!$Q463)/'1C TSsoustraitance'!$R463),IF(AND('1C TSsoustraitance'!$D463&lt;&gt;"",$K$2&lt;&gt;"Pôle",'1C TSsoustraitance'!$E463="NON"),(('1C TSsoustraitance'!$F463+'1C TSsoustraitance'!$G463+'1C TSsoustraitance'!$H463+'1C TSsoustraitance'!$I463+'1C TSsoustraitance'!$J463+'1C TSsoustraitance'!$K463+'1C TSsoustraitance'!$L463+'1C TSsoustraitance'!$M463+'1C TSsoustraitance'!$N463+'1C TSsoustraitance'!$O463+'1C TSsoustraitance'!$P463+'1C TSsoustraitance'!$Q463))/'1C TSsoustraitance'!$AP463)))))</f>
        <v>0</v>
      </c>
      <c r="M746" s="668">
        <f>IF(OR('1C TSsoustraitance'!$D463="",'1C TSsoustraitance'!AP$13=0),0,IF(AND('1C TSsoustraitance'!$D463&lt;&gt;"",$K$2="Pôle",'1C TSsoustraitance'!$E463="OUI"),(('1C TSsoustraitance'!$J463+'1C TSsoustraitance'!$K463+'1C TSsoustraitance'!$L463)/'1C TSsoustraitance'!$R463),IF(AND('1C TSsoustraitance'!$D463&lt;&gt;"",$K$2="Pôle",'1C TSsoustraitance'!$E463="NON"),(('1C TSsoustraitance'!$J463+'1C TSsoustraitance'!$K463+'1C TSsoustraitance'!$L463)/'1C TSsoustraitance'!$AP463),IF(AND('1C TSsoustraitance'!$D463&lt;&gt;"",$K$2&lt;&gt;"Pôle"),0))))</f>
        <v>0</v>
      </c>
      <c r="N746" s="668">
        <f t="shared" si="162"/>
        <v>0</v>
      </c>
      <c r="O746" s="669">
        <f>IF(OR('1C TSsoustraitance'!$D463="",'1C TSsoustraitance'!$E463="OUI",'1C TSsoustraitance'!$AP463=0),0,(('1C TSsoustraitance'!$S463)/'1C TSsoustraitance'!$AP463))</f>
        <v>0</v>
      </c>
      <c r="P746" s="669">
        <f>IF(OR('1C TSsoustraitance'!$D463="",'1C TSsoustraitance'!$E463="OUI",'1C TSsoustraitance'!$AP463=0),0,(('1C TSsoustraitance'!$T463)/'1C TSsoustraitance'!$AP463))</f>
        <v>0</v>
      </c>
      <c r="Q746" s="669">
        <f>IF(OR('1C TSsoustraitance'!$D463="",'1C TSsoustraitance'!$E463="OUI",'1C TSsoustraitance'!$AP463=0),0,(('1C TSsoustraitance'!$U463)/'1C TSsoustraitance'!$AP463))</f>
        <v>0</v>
      </c>
      <c r="R746" s="669">
        <f>IF(OR('1C TSsoustraitance'!$D463="",'1C TSsoustraitance'!$E463="OUI",'1C TSsoustraitance'!$AP463=0),0,(('1C TSsoustraitance'!$V463)/'1C TSsoustraitance'!$AP463))</f>
        <v>0</v>
      </c>
      <c r="S746" s="669">
        <f>IF(OR('1C TSsoustraitance'!$D463="",'1C TSsoustraitance'!$E463="OUI",'1C TSsoustraitance'!$AP463=0),0,(('1C TSsoustraitance'!$W463)/'1C TSsoustraitance'!$AP463))</f>
        <v>0</v>
      </c>
      <c r="T746" s="669">
        <f>IF(OR('1C TSsoustraitance'!$D463="",'1C TSsoustraitance'!$E463="OUI",'1C TSsoustraitance'!$AP463=0),0,(('1C TSsoustraitance'!$X463)/'1C TSsoustraitance'!$AP463))</f>
        <v>0</v>
      </c>
      <c r="U746" s="669">
        <f>IF(OR('1C TSsoustraitance'!$D463="",'1C TSsoustraitance'!$E463="OUI",'1C TSsoustraitance'!$AP463=0),0,(('1C TSsoustraitance'!$Y463)/'1C TSsoustraitance'!$AP463))</f>
        <v>0</v>
      </c>
      <c r="V746" s="669">
        <f>IF(OR('1C TSsoustraitance'!$D463="",'1C TSsoustraitance'!$E463="OUI",'1C TSsoustraitance'!$AP463=0),0,(('1C TSsoustraitance'!$Z463)/'1C TSsoustraitance'!$AP463))</f>
        <v>0</v>
      </c>
      <c r="W746" s="669">
        <f>IF(OR('1C TSsoustraitance'!$D463="",'1C TSsoustraitance'!$E463="OUI",'1C TSsoustraitance'!$AP463=0),0,(('1C TSsoustraitance'!$AA463)/'1C TSsoustraitance'!$AP463))</f>
        <v>0</v>
      </c>
      <c r="X746" s="669">
        <f>IF(OR('1C TSsoustraitance'!$D463="",'1C TSsoustraitance'!$E463="OUI",'1C TSsoustraitance'!$AP463=0),0,(('1C TSsoustraitance'!$AB463)/'1C TSsoustraitance'!$AP463))</f>
        <v>0</v>
      </c>
      <c r="Y746" s="669">
        <f>IF(OR('1C TSsoustraitance'!$D463="",'1C TSsoustraitance'!$E463="OUI",'1C TSsoustraitance'!$AP463=0),0,(('1C TSsoustraitance'!$AC463)/'1C TSsoustraitance'!$AP463))</f>
        <v>0</v>
      </c>
      <c r="Z746" s="669">
        <f>IF(OR('1C TSsoustraitance'!$D463="",'1C TSsoustraitance'!$E463="OUI",'1C TSsoustraitance'!$AP463=0),0,(('1C TSsoustraitance'!$AD463)/'1C TSsoustraitance'!$AP463))</f>
        <v>0</v>
      </c>
      <c r="AA746" s="669">
        <f>IF(OR('1C TSsoustraitance'!$D463="",'1C TSsoustraitance'!$E463="OUI",'1C TSsoustraitance'!$AP463=0),0,(('1C TSsoustraitance'!$AE463)/'1C TSsoustraitance'!$AP463))</f>
        <v>0</v>
      </c>
      <c r="AB746" s="669">
        <f>IF(OR('1C TSsoustraitance'!$D463="",'1C TSsoustraitance'!$E463="OUI",'1C TSsoustraitance'!$AP463=0),0,(('1C TSsoustraitance'!$AF463)/'1C TSsoustraitance'!$AP463))</f>
        <v>0</v>
      </c>
      <c r="AC746" s="669">
        <f>IF(OR('1C TSsoustraitance'!$D463="",'1C TSsoustraitance'!$E463="OUI",'1C TSsoustraitance'!$AP463=0),0,(('1C TSsoustraitance'!$AG463)/'1C TSsoustraitance'!$AP463))</f>
        <v>0</v>
      </c>
      <c r="AD746" s="669">
        <f>IF(OR('1C TSsoustraitance'!$D463="",'1C TSsoustraitance'!$E463="OUI",'1C TSsoustraitance'!$AP463=0),0,(('1C TSsoustraitance'!$AH463)/'1C TSsoustraitance'!$AP463))</f>
        <v>0</v>
      </c>
      <c r="AE746" s="669">
        <f>IF(OR('1C TSsoustraitance'!$D463="",'1C TSsoustraitance'!$E463="OUI",'1C TSsoustraitance'!$AP463=0),0,(('1C TSsoustraitance'!$AI463)/'1C TSsoustraitance'!$AP463))</f>
        <v>0</v>
      </c>
      <c r="AF746" s="669">
        <f>IF(OR('1C TSsoustraitance'!$D463="",'1C TSsoustraitance'!$E463="OUI",'1C TSsoustraitance'!$AP463=0),0,(('1C TSsoustraitance'!$AJ463)/'1C TSsoustraitance'!$AP463))</f>
        <v>0</v>
      </c>
      <c r="AG746" s="669">
        <f>IF(OR('1C TSsoustraitance'!$D463="",'1C TSsoustraitance'!$E463="OUI",'1C TSsoustraitance'!$AP463=0),0,(('1C TSsoustraitance'!$AK463)/'1C TSsoustraitance'!$AP463))</f>
        <v>0</v>
      </c>
      <c r="AH746" s="669">
        <f>IF(OR('1C TSsoustraitance'!$D463="",'1C TSsoustraitance'!$E463="OUI",'1C TSsoustraitance'!$AP463=0),0,(('1C TSsoustraitance'!$AL463)/'1C TSsoustraitance'!$AP463))</f>
        <v>0</v>
      </c>
      <c r="AI746" s="669">
        <f>IF(OR('1C TSsoustraitance'!$D463="",'1C TSsoustraitance'!$E463="OUI",'1C TSsoustraitance'!$AP463=0),0,(('1C TSsoustraitance'!$AM463)/'1C TSsoustraitance'!$AP463))</f>
        <v>0</v>
      </c>
      <c r="AJ746" s="669">
        <f>IF(OR('1C TSsoustraitance'!$D463="",'1C TSsoustraitance'!$E463="OUI",'1C TSsoustraitance'!$AP463=0),0,(('1C TSsoustraitance'!$AN463)/'1C TSsoustraitance'!$AP463))</f>
        <v>0</v>
      </c>
      <c r="AK746" s="669">
        <f t="shared" si="165"/>
        <v>0</v>
      </c>
      <c r="AL746" s="668">
        <f t="shared" si="166"/>
        <v>0</v>
      </c>
      <c r="AM746" s="670">
        <f>IF(Tableau7[[#This Row],[N° pièce]]="",0,(Tableau7[[#This Row],[hors TVA]]+(Tableau7[[#This Row],[hors TVA]]*Tableau7[[#This Row],[Taux TVA]])-(Tableau7[[#This Row],[hors TVA]]*Tableau7[[#This Row],[Taux TVA]]*Tableau7[[#This Row],[Régime TVA: Récupération]]))*Tableau7[[#This Row],[Type 1]])</f>
        <v>0</v>
      </c>
      <c r="AN746" s="670">
        <f>IF(Tableau7[[#This Row],[N° pièce]]="",0,IF($K$2="pôle",((Tableau7[[#This Row],[hors TVA]]+(Tableau7[[#This Row],[hors TVA]]*Tableau7[[#This Row],[Taux TVA]])-(Tableau7[[#This Row],[hors TVA]]*Tableau7[[#This Row],[Taux TVA]]*Tableau7[[#This Row],[Régime TVA: Récupération]]))*Tableau7[[#This Row],[Type 2]]),0))</f>
        <v>0</v>
      </c>
      <c r="AO746" s="670">
        <f t="shared" si="168"/>
        <v>0</v>
      </c>
      <c r="AP746" s="255">
        <f t="shared" si="167"/>
        <v>0</v>
      </c>
      <c r="AQ746" s="506">
        <f t="shared" si="163"/>
        <v>0</v>
      </c>
      <c r="AR746" s="671"/>
      <c r="AS746" s="512"/>
      <c r="AT746" s="513" t="str">
        <f>IF(('1C TSsoustraitance'!AP463*FICHE!C$14&lt;J746),"Forfait limité à "&amp;FICHE!C$14&amp;"€/jour","")</f>
        <v/>
      </c>
      <c r="AU746" s="797"/>
      <c r="AV746" s="484"/>
      <c r="AW746" s="484"/>
      <c r="AX746" s="484"/>
      <c r="AY746" s="484"/>
      <c r="AZ746" s="484"/>
      <c r="BA746" s="4"/>
      <c r="BB746" s="4"/>
      <c r="BC746" s="4"/>
      <c r="BD746" s="4"/>
      <c r="BE746" s="4"/>
      <c r="BF746" s="4"/>
      <c r="BG746" s="4"/>
      <c r="BH746" s="4"/>
      <c r="BI746" s="4"/>
      <c r="BJ746" s="4"/>
      <c r="BK746" s="4"/>
      <c r="BL746" s="4"/>
      <c r="BM746" s="4"/>
      <c r="BN746" s="4"/>
      <c r="BO746" s="4"/>
      <c r="BP746" s="4"/>
      <c r="BQ746" s="4"/>
      <c r="BR746" s="4"/>
      <c r="BS746" s="4"/>
      <c r="BT746" s="4"/>
      <c r="BU746" s="4"/>
      <c r="BV746" s="4"/>
      <c r="BW746" s="4"/>
      <c r="BX746" s="4"/>
      <c r="BY746" s="4"/>
      <c r="BZ746" s="4"/>
      <c r="CA746" s="4"/>
      <c r="CB746" s="4"/>
      <c r="CC746" s="4"/>
      <c r="CD746" s="4"/>
      <c r="CE746" s="4"/>
      <c r="CF746" s="4"/>
      <c r="CG746" s="4"/>
      <c r="CH746" s="4"/>
      <c r="CI746" s="4"/>
      <c r="CJ746" s="4"/>
      <c r="CK746" s="4"/>
      <c r="CL746" s="4"/>
      <c r="CM746" s="4"/>
      <c r="CN746" s="4"/>
      <c r="CO746" s="4"/>
      <c r="CP746" s="4"/>
      <c r="CQ746" s="4"/>
      <c r="CR746" s="4"/>
      <c r="CS746" s="4"/>
      <c r="CT746" s="4"/>
      <c r="CU746" s="4"/>
      <c r="CV746" s="4"/>
      <c r="CW746" s="4"/>
      <c r="CX746" s="4"/>
      <c r="CY746" s="4"/>
      <c r="CZ746" s="4"/>
      <c r="DA746" s="4"/>
      <c r="DB746" s="4"/>
      <c r="DC746" s="4"/>
      <c r="DD746" s="4"/>
      <c r="DE746" s="4"/>
      <c r="DF746" s="4"/>
      <c r="DG746" s="4"/>
      <c r="DH746" s="4"/>
      <c r="DI746" s="4"/>
      <c r="DJ746" s="4"/>
      <c r="DK746" s="4"/>
      <c r="DL746" s="4"/>
      <c r="DM746" s="4"/>
      <c r="DN746" s="4"/>
      <c r="DO746" s="4"/>
      <c r="DP746" s="4"/>
      <c r="DQ746" s="4"/>
      <c r="DR746" s="4"/>
      <c r="DS746" s="4"/>
      <c r="DT746" s="4"/>
      <c r="DU746" s="4"/>
      <c r="DV746" s="4"/>
      <c r="DW746" s="4"/>
      <c r="DX746" s="4"/>
      <c r="DY746" s="4"/>
      <c r="DZ746" s="4"/>
      <c r="EA746" s="4"/>
      <c r="EB746" s="4"/>
      <c r="EC746" s="4"/>
      <c r="ED746" s="4"/>
      <c r="EE746" s="4"/>
      <c r="EF746" s="4"/>
      <c r="EG746" s="4"/>
      <c r="EH746" s="4"/>
      <c r="EI746" s="4"/>
      <c r="EJ746" s="4"/>
      <c r="EK746" s="4"/>
      <c r="EL746" s="4"/>
      <c r="EM746" s="4"/>
      <c r="EN746" s="4"/>
      <c r="EO746" s="4"/>
      <c r="EP746" s="4"/>
      <c r="EQ746" s="4"/>
      <c r="ER746" s="4"/>
      <c r="ES746" s="4"/>
      <c r="ET746" s="4"/>
      <c r="EU746" s="4"/>
      <c r="EV746" s="4"/>
      <c r="EW746" s="4"/>
      <c r="EX746" s="4"/>
      <c r="EY746" s="4"/>
      <c r="EZ746" s="4"/>
      <c r="FA746" s="4"/>
      <c r="FB746" s="4"/>
      <c r="FC746" s="4"/>
      <c r="FD746" s="4"/>
      <c r="FE746" s="4"/>
      <c r="FF746" s="4"/>
      <c r="FG746" s="4"/>
      <c r="FH746" s="4"/>
      <c r="FI746" s="4"/>
      <c r="FJ746" s="4"/>
      <c r="FK746" s="4"/>
      <c r="FL746" s="4"/>
      <c r="FM746" s="4"/>
      <c r="FN746" s="4"/>
      <c r="FO746" s="4"/>
      <c r="FP746" s="4"/>
      <c r="FQ746" s="4"/>
      <c r="FR746" s="4"/>
      <c r="FS746" s="4"/>
      <c r="FT746" s="4"/>
      <c r="FU746" s="4"/>
      <c r="FV746" s="4"/>
      <c r="FW746" s="4"/>
      <c r="FX746" s="4"/>
      <c r="FY746" s="4"/>
      <c r="FZ746" s="4"/>
      <c r="GA746" s="4"/>
      <c r="GB746" s="4"/>
      <c r="GC746" s="4"/>
      <c r="GD746" s="4"/>
      <c r="GE746" s="4"/>
      <c r="GF746" s="4"/>
      <c r="GG746" s="4"/>
      <c r="GH746" s="4"/>
      <c r="GI746" s="4"/>
      <c r="GJ746" s="4"/>
      <c r="GK746" s="4"/>
      <c r="GL746" s="4"/>
      <c r="GM746" s="4"/>
      <c r="GN746" s="4"/>
      <c r="GO746" s="4"/>
      <c r="GP746" s="4"/>
      <c r="GQ746" s="4"/>
      <c r="GR746" s="4"/>
      <c r="GS746" s="4"/>
      <c r="GT746" s="4"/>
      <c r="GU746" s="4"/>
      <c r="GV746" s="4"/>
      <c r="GW746" s="4"/>
      <c r="GX746" s="4"/>
      <c r="GY746" s="4"/>
      <c r="GZ746" s="4"/>
      <c r="HA746" s="4"/>
      <c r="HB746" s="4"/>
      <c r="HC746" s="4"/>
    </row>
    <row r="747" spans="1:211" s="380" customFormat="1" ht="13.9" customHeight="1">
      <c r="A747" s="828" t="str">
        <f>IF('1C TSsoustraitance'!$A464&lt;&gt;0,'1C TSsoustraitance'!$A464,"")</f>
        <v/>
      </c>
      <c r="B747" s="530"/>
      <c r="C747" s="513" t="str">
        <f>IF('1C TSsoustraitance'!$A464&lt;&gt;0,'1C TSsoustraitance'!$B464,"")</f>
        <v/>
      </c>
      <c r="D747" s="513" t="str">
        <f>IF('1C TSsoustraitance'!$A464&lt;&gt;0,'1C TSsoustraitance'!$C464,"")</f>
        <v/>
      </c>
      <c r="E747" s="684"/>
      <c r="F747" s="685"/>
      <c r="G747" s="666">
        <f>'1C TSsoustraitance'!$D464</f>
        <v>0</v>
      </c>
      <c r="H747" s="533">
        <v>0.21</v>
      </c>
      <c r="I747" s="533">
        <v>1</v>
      </c>
      <c r="J747" s="534"/>
      <c r="K747" s="667">
        <f t="shared" si="164"/>
        <v>0</v>
      </c>
      <c r="L747" s="668">
        <f>IF(OR('1C TSsoustraitance'!$D464="",'1C TSsoustraitance'!$AP464=0),0,IF(AND('1C TSsoustraitance'!$D464&lt;&gt;"",$K$2="Pôle",'1C TSsoustraitance'!$E464="OUI"),(('1C TSsoustraitance'!$F464+'1C TSsoustraitance'!$G464+'1C TSsoustraitance'!$H464+'1C TSsoustraitance'!$I464+'1C TSsoustraitance'!$M464)/'1C TSsoustraitance'!$R464),IF(AND('1C TSsoustraitance'!$D464&lt;&gt;"",$K$2="Pôle",'1C TSsoustraitance'!$E464="NON"),(('1C TSsoustraitance'!$F464+'1C TSsoustraitance'!$G464+'1C TSsoustraitance'!$H464+'1C TSsoustraitance'!$I464+'1C TSsoustraitance'!$M464)/'1C TSsoustraitance'!$AP464),IF(AND('1C TSsoustraitance'!$D464&lt;&gt;"",$K$2&lt;&gt;"Pôle",'1C TSsoustraitance'!$E464="OUI"),(('1C TSsoustraitance'!$F464+'1C TSsoustraitance'!$G464+'1C TSsoustraitance'!$H464+'1C TSsoustraitance'!$I464+'1C TSsoustraitance'!$J464+'1C TSsoustraitance'!$K464+'1C TSsoustraitance'!$L464+'1C TSsoustraitance'!$M464+'1C TSsoustraitance'!$N464+'1C TSsoustraitance'!$O464+'1C TSsoustraitance'!$P464+'1C TSsoustraitance'!$Q464)/'1C TSsoustraitance'!$R464),IF(AND('1C TSsoustraitance'!$D464&lt;&gt;"",$K$2&lt;&gt;"Pôle",'1C TSsoustraitance'!$E464="NON"),(('1C TSsoustraitance'!$F464+'1C TSsoustraitance'!$G464+'1C TSsoustraitance'!$H464+'1C TSsoustraitance'!$I464+'1C TSsoustraitance'!$J464+'1C TSsoustraitance'!$K464+'1C TSsoustraitance'!$L464+'1C TSsoustraitance'!$M464+'1C TSsoustraitance'!$N464+'1C TSsoustraitance'!$O464+'1C TSsoustraitance'!$P464+'1C TSsoustraitance'!$Q464))/'1C TSsoustraitance'!$AP464)))))</f>
        <v>0</v>
      </c>
      <c r="M747" s="668">
        <f>IF(OR('1C TSsoustraitance'!$D464="",'1C TSsoustraitance'!AP$13=0),0,IF(AND('1C TSsoustraitance'!$D464&lt;&gt;"",$K$2="Pôle",'1C TSsoustraitance'!$E464="OUI"),(('1C TSsoustraitance'!$J464+'1C TSsoustraitance'!$K464+'1C TSsoustraitance'!$L464)/'1C TSsoustraitance'!$R464),IF(AND('1C TSsoustraitance'!$D464&lt;&gt;"",$K$2="Pôle",'1C TSsoustraitance'!$E464="NON"),(('1C TSsoustraitance'!$J464+'1C TSsoustraitance'!$K464+'1C TSsoustraitance'!$L464)/'1C TSsoustraitance'!$AP464),IF(AND('1C TSsoustraitance'!$D464&lt;&gt;"",$K$2&lt;&gt;"Pôle"),0))))</f>
        <v>0</v>
      </c>
      <c r="N747" s="668">
        <f t="shared" si="162"/>
        <v>0</v>
      </c>
      <c r="O747" s="669">
        <f>IF(OR('1C TSsoustraitance'!$D464="",'1C TSsoustraitance'!$E464="OUI",'1C TSsoustraitance'!$AP464=0),0,(('1C TSsoustraitance'!$S464)/'1C TSsoustraitance'!$AP464))</f>
        <v>0</v>
      </c>
      <c r="P747" s="669">
        <f>IF(OR('1C TSsoustraitance'!$D464="",'1C TSsoustraitance'!$E464="OUI",'1C TSsoustraitance'!$AP464=0),0,(('1C TSsoustraitance'!$T464)/'1C TSsoustraitance'!$AP464))</f>
        <v>0</v>
      </c>
      <c r="Q747" s="669">
        <f>IF(OR('1C TSsoustraitance'!$D464="",'1C TSsoustraitance'!$E464="OUI",'1C TSsoustraitance'!$AP464=0),0,(('1C TSsoustraitance'!$U464)/'1C TSsoustraitance'!$AP464))</f>
        <v>0</v>
      </c>
      <c r="R747" s="669">
        <f>IF(OR('1C TSsoustraitance'!$D464="",'1C TSsoustraitance'!$E464="OUI",'1C TSsoustraitance'!$AP464=0),0,(('1C TSsoustraitance'!$V464)/'1C TSsoustraitance'!$AP464))</f>
        <v>0</v>
      </c>
      <c r="S747" s="669">
        <f>IF(OR('1C TSsoustraitance'!$D464="",'1C TSsoustraitance'!$E464="OUI",'1C TSsoustraitance'!$AP464=0),0,(('1C TSsoustraitance'!$W464)/'1C TSsoustraitance'!$AP464))</f>
        <v>0</v>
      </c>
      <c r="T747" s="669">
        <f>IF(OR('1C TSsoustraitance'!$D464="",'1C TSsoustraitance'!$E464="OUI",'1C TSsoustraitance'!$AP464=0),0,(('1C TSsoustraitance'!$X464)/'1C TSsoustraitance'!$AP464))</f>
        <v>0</v>
      </c>
      <c r="U747" s="669">
        <f>IF(OR('1C TSsoustraitance'!$D464="",'1C TSsoustraitance'!$E464="OUI",'1C TSsoustraitance'!$AP464=0),0,(('1C TSsoustraitance'!$Y464)/'1C TSsoustraitance'!$AP464))</f>
        <v>0</v>
      </c>
      <c r="V747" s="669">
        <f>IF(OR('1C TSsoustraitance'!$D464="",'1C TSsoustraitance'!$E464="OUI",'1C TSsoustraitance'!$AP464=0),0,(('1C TSsoustraitance'!$Z464)/'1C TSsoustraitance'!$AP464))</f>
        <v>0</v>
      </c>
      <c r="W747" s="669">
        <f>IF(OR('1C TSsoustraitance'!$D464="",'1C TSsoustraitance'!$E464="OUI",'1C TSsoustraitance'!$AP464=0),0,(('1C TSsoustraitance'!$AA464)/'1C TSsoustraitance'!$AP464))</f>
        <v>0</v>
      </c>
      <c r="X747" s="669">
        <f>IF(OR('1C TSsoustraitance'!$D464="",'1C TSsoustraitance'!$E464="OUI",'1C TSsoustraitance'!$AP464=0),0,(('1C TSsoustraitance'!$AB464)/'1C TSsoustraitance'!$AP464))</f>
        <v>0</v>
      </c>
      <c r="Y747" s="669">
        <f>IF(OR('1C TSsoustraitance'!$D464="",'1C TSsoustraitance'!$E464="OUI",'1C TSsoustraitance'!$AP464=0),0,(('1C TSsoustraitance'!$AC464)/'1C TSsoustraitance'!$AP464))</f>
        <v>0</v>
      </c>
      <c r="Z747" s="669">
        <f>IF(OR('1C TSsoustraitance'!$D464="",'1C TSsoustraitance'!$E464="OUI",'1C TSsoustraitance'!$AP464=0),0,(('1C TSsoustraitance'!$AD464)/'1C TSsoustraitance'!$AP464))</f>
        <v>0</v>
      </c>
      <c r="AA747" s="669">
        <f>IF(OR('1C TSsoustraitance'!$D464="",'1C TSsoustraitance'!$E464="OUI",'1C TSsoustraitance'!$AP464=0),0,(('1C TSsoustraitance'!$AE464)/'1C TSsoustraitance'!$AP464))</f>
        <v>0</v>
      </c>
      <c r="AB747" s="669">
        <f>IF(OR('1C TSsoustraitance'!$D464="",'1C TSsoustraitance'!$E464="OUI",'1C TSsoustraitance'!$AP464=0),0,(('1C TSsoustraitance'!$AF464)/'1C TSsoustraitance'!$AP464))</f>
        <v>0</v>
      </c>
      <c r="AC747" s="669">
        <f>IF(OR('1C TSsoustraitance'!$D464="",'1C TSsoustraitance'!$E464="OUI",'1C TSsoustraitance'!$AP464=0),0,(('1C TSsoustraitance'!$AG464)/'1C TSsoustraitance'!$AP464))</f>
        <v>0</v>
      </c>
      <c r="AD747" s="669">
        <f>IF(OR('1C TSsoustraitance'!$D464="",'1C TSsoustraitance'!$E464="OUI",'1C TSsoustraitance'!$AP464=0),0,(('1C TSsoustraitance'!$AH464)/'1C TSsoustraitance'!$AP464))</f>
        <v>0</v>
      </c>
      <c r="AE747" s="669">
        <f>IF(OR('1C TSsoustraitance'!$D464="",'1C TSsoustraitance'!$E464="OUI",'1C TSsoustraitance'!$AP464=0),0,(('1C TSsoustraitance'!$AI464)/'1C TSsoustraitance'!$AP464))</f>
        <v>0</v>
      </c>
      <c r="AF747" s="669">
        <f>IF(OR('1C TSsoustraitance'!$D464="",'1C TSsoustraitance'!$E464="OUI",'1C TSsoustraitance'!$AP464=0),0,(('1C TSsoustraitance'!$AJ464)/'1C TSsoustraitance'!$AP464))</f>
        <v>0</v>
      </c>
      <c r="AG747" s="669">
        <f>IF(OR('1C TSsoustraitance'!$D464="",'1C TSsoustraitance'!$E464="OUI",'1C TSsoustraitance'!$AP464=0),0,(('1C TSsoustraitance'!$AK464)/'1C TSsoustraitance'!$AP464))</f>
        <v>0</v>
      </c>
      <c r="AH747" s="669">
        <f>IF(OR('1C TSsoustraitance'!$D464="",'1C TSsoustraitance'!$E464="OUI",'1C TSsoustraitance'!$AP464=0),0,(('1C TSsoustraitance'!$AL464)/'1C TSsoustraitance'!$AP464))</f>
        <v>0</v>
      </c>
      <c r="AI747" s="669">
        <f>IF(OR('1C TSsoustraitance'!$D464="",'1C TSsoustraitance'!$E464="OUI",'1C TSsoustraitance'!$AP464=0),0,(('1C TSsoustraitance'!$AM464)/'1C TSsoustraitance'!$AP464))</f>
        <v>0</v>
      </c>
      <c r="AJ747" s="669">
        <f>IF(OR('1C TSsoustraitance'!$D464="",'1C TSsoustraitance'!$E464="OUI",'1C TSsoustraitance'!$AP464=0),0,(('1C TSsoustraitance'!$AN464)/'1C TSsoustraitance'!$AP464))</f>
        <v>0</v>
      </c>
      <c r="AK747" s="669">
        <f t="shared" si="165"/>
        <v>0</v>
      </c>
      <c r="AL747" s="668">
        <f t="shared" si="166"/>
        <v>0</v>
      </c>
      <c r="AM747" s="670">
        <f>IF(Tableau7[[#This Row],[N° pièce]]="",0,(Tableau7[[#This Row],[hors TVA]]+(Tableau7[[#This Row],[hors TVA]]*Tableau7[[#This Row],[Taux TVA]])-(Tableau7[[#This Row],[hors TVA]]*Tableau7[[#This Row],[Taux TVA]]*Tableau7[[#This Row],[Régime TVA: Récupération]]))*Tableau7[[#This Row],[Type 1]])</f>
        <v>0</v>
      </c>
      <c r="AN747" s="670">
        <f>IF(Tableau7[[#This Row],[N° pièce]]="",0,IF($K$2="pôle",((Tableau7[[#This Row],[hors TVA]]+(Tableau7[[#This Row],[hors TVA]]*Tableau7[[#This Row],[Taux TVA]])-(Tableau7[[#This Row],[hors TVA]]*Tableau7[[#This Row],[Taux TVA]]*Tableau7[[#This Row],[Régime TVA: Récupération]]))*Tableau7[[#This Row],[Type 2]]),0))</f>
        <v>0</v>
      </c>
      <c r="AO747" s="670">
        <f t="shared" si="168"/>
        <v>0</v>
      </c>
      <c r="AP747" s="255">
        <f t="shared" si="167"/>
        <v>0</v>
      </c>
      <c r="AQ747" s="506">
        <f t="shared" si="163"/>
        <v>0</v>
      </c>
      <c r="AR747" s="671"/>
      <c r="AS747" s="512"/>
      <c r="AT747" s="513" t="str">
        <f>IF(('1C TSsoustraitance'!AP464*FICHE!C$14&lt;J747),"Forfait limité à "&amp;FICHE!C$14&amp;"€/jour","")</f>
        <v/>
      </c>
      <c r="AU747" s="797"/>
      <c r="AV747" s="484"/>
      <c r="AW747" s="484"/>
      <c r="AX747" s="484"/>
      <c r="AY747" s="484"/>
      <c r="AZ747" s="484"/>
      <c r="BA747" s="4"/>
      <c r="BB747" s="4"/>
      <c r="BC747" s="4"/>
      <c r="BD747" s="4"/>
      <c r="BE747" s="4"/>
      <c r="BF747" s="4"/>
      <c r="BG747" s="4"/>
      <c r="BH747" s="4"/>
      <c r="BI747" s="4"/>
      <c r="BJ747" s="4"/>
      <c r="BK747" s="4"/>
      <c r="BL747" s="4"/>
      <c r="BM747" s="4"/>
      <c r="BN747" s="4"/>
      <c r="BO747" s="4"/>
      <c r="BP747" s="4"/>
      <c r="BQ747" s="4"/>
      <c r="BR747" s="4"/>
      <c r="BS747" s="4"/>
      <c r="BT747" s="4"/>
      <c r="BU747" s="4"/>
      <c r="BV747" s="4"/>
      <c r="BW747" s="4"/>
      <c r="BX747" s="4"/>
      <c r="BY747" s="4"/>
      <c r="BZ747" s="4"/>
      <c r="CA747" s="4"/>
      <c r="CB747" s="4"/>
      <c r="CC747" s="4"/>
      <c r="CD747" s="4"/>
      <c r="CE747" s="4"/>
      <c r="CF747" s="4"/>
      <c r="CG747" s="4"/>
      <c r="CH747" s="4"/>
      <c r="CI747" s="4"/>
      <c r="CJ747" s="4"/>
      <c r="CK747" s="4"/>
      <c r="CL747" s="4"/>
      <c r="CM747" s="4"/>
      <c r="CN747" s="4"/>
      <c r="CO747" s="4"/>
      <c r="CP747" s="4"/>
      <c r="CQ747" s="4"/>
      <c r="CR747" s="4"/>
      <c r="CS747" s="4"/>
      <c r="CT747" s="4"/>
      <c r="CU747" s="4"/>
      <c r="CV747" s="4"/>
      <c r="CW747" s="4"/>
      <c r="CX747" s="4"/>
      <c r="CY747" s="4"/>
      <c r="CZ747" s="4"/>
      <c r="DA747" s="4"/>
      <c r="DB747" s="4"/>
      <c r="DC747" s="4"/>
      <c r="DD747" s="4"/>
      <c r="DE747" s="4"/>
      <c r="DF747" s="4"/>
      <c r="DG747" s="4"/>
      <c r="DH747" s="4"/>
      <c r="DI747" s="4"/>
      <c r="DJ747" s="4"/>
      <c r="DK747" s="4"/>
      <c r="DL747" s="4"/>
      <c r="DM747" s="4"/>
      <c r="DN747" s="4"/>
      <c r="DO747" s="4"/>
      <c r="DP747" s="4"/>
      <c r="DQ747" s="4"/>
      <c r="DR747" s="4"/>
      <c r="DS747" s="4"/>
      <c r="DT747" s="4"/>
      <c r="DU747" s="4"/>
      <c r="DV747" s="4"/>
      <c r="DW747" s="4"/>
      <c r="DX747" s="4"/>
      <c r="DY747" s="4"/>
      <c r="DZ747" s="4"/>
      <c r="EA747" s="4"/>
      <c r="EB747" s="4"/>
      <c r="EC747" s="4"/>
      <c r="ED747" s="4"/>
      <c r="EE747" s="4"/>
      <c r="EF747" s="4"/>
      <c r="EG747" s="4"/>
      <c r="EH747" s="4"/>
      <c r="EI747" s="4"/>
      <c r="EJ747" s="4"/>
      <c r="EK747" s="4"/>
      <c r="EL747" s="4"/>
      <c r="EM747" s="4"/>
      <c r="EN747" s="4"/>
      <c r="EO747" s="4"/>
      <c r="EP747" s="4"/>
      <c r="EQ747" s="4"/>
      <c r="ER747" s="4"/>
      <c r="ES747" s="4"/>
      <c r="ET747" s="4"/>
      <c r="EU747" s="4"/>
      <c r="EV747" s="4"/>
      <c r="EW747" s="4"/>
      <c r="EX747" s="4"/>
      <c r="EY747" s="4"/>
      <c r="EZ747" s="4"/>
      <c r="FA747" s="4"/>
      <c r="FB747" s="4"/>
      <c r="FC747" s="4"/>
      <c r="FD747" s="4"/>
      <c r="FE747" s="4"/>
      <c r="FF747" s="4"/>
      <c r="FG747" s="4"/>
      <c r="FH747" s="4"/>
      <c r="FI747" s="4"/>
      <c r="FJ747" s="4"/>
      <c r="FK747" s="4"/>
      <c r="FL747" s="4"/>
      <c r="FM747" s="4"/>
      <c r="FN747" s="4"/>
      <c r="FO747" s="4"/>
      <c r="FP747" s="4"/>
      <c r="FQ747" s="4"/>
      <c r="FR747" s="4"/>
      <c r="FS747" s="4"/>
      <c r="FT747" s="4"/>
      <c r="FU747" s="4"/>
      <c r="FV747" s="4"/>
      <c r="FW747" s="4"/>
      <c r="FX747" s="4"/>
      <c r="FY747" s="4"/>
      <c r="FZ747" s="4"/>
      <c r="GA747" s="4"/>
      <c r="GB747" s="4"/>
      <c r="GC747" s="4"/>
      <c r="GD747" s="4"/>
      <c r="GE747" s="4"/>
      <c r="GF747" s="4"/>
      <c r="GG747" s="4"/>
      <c r="GH747" s="4"/>
      <c r="GI747" s="4"/>
      <c r="GJ747" s="4"/>
      <c r="GK747" s="4"/>
      <c r="GL747" s="4"/>
      <c r="GM747" s="4"/>
      <c r="GN747" s="4"/>
      <c r="GO747" s="4"/>
      <c r="GP747" s="4"/>
      <c r="GQ747" s="4"/>
      <c r="GR747" s="4"/>
      <c r="GS747" s="4"/>
      <c r="GT747" s="4"/>
      <c r="GU747" s="4"/>
      <c r="GV747" s="4"/>
      <c r="GW747" s="4"/>
      <c r="GX747" s="4"/>
      <c r="GY747" s="4"/>
      <c r="GZ747" s="4"/>
      <c r="HA747" s="4"/>
      <c r="HB747" s="4"/>
      <c r="HC747" s="4"/>
    </row>
    <row r="748" spans="1:211" s="380" customFormat="1" ht="13.9" customHeight="1">
      <c r="A748" s="828" t="str">
        <f>IF('1C TSsoustraitance'!$A465&lt;&gt;0,'1C TSsoustraitance'!$A465,"")</f>
        <v/>
      </c>
      <c r="B748" s="530"/>
      <c r="C748" s="513" t="str">
        <f>IF('1C TSsoustraitance'!$A465&lt;&gt;0,'1C TSsoustraitance'!$B465,"")</f>
        <v/>
      </c>
      <c r="D748" s="513" t="str">
        <f>IF('1C TSsoustraitance'!$A465&lt;&gt;0,'1C TSsoustraitance'!$C465,"")</f>
        <v/>
      </c>
      <c r="E748" s="684"/>
      <c r="F748" s="685"/>
      <c r="G748" s="666">
        <f>'1C TSsoustraitance'!$D465</f>
        <v>0</v>
      </c>
      <c r="H748" s="533">
        <v>0.21</v>
      </c>
      <c r="I748" s="533">
        <v>1</v>
      </c>
      <c r="J748" s="534"/>
      <c r="K748" s="667">
        <f t="shared" si="164"/>
        <v>0</v>
      </c>
      <c r="L748" s="668">
        <f>IF(OR('1C TSsoustraitance'!$D465="",'1C TSsoustraitance'!$AP465=0),0,IF(AND('1C TSsoustraitance'!$D465&lt;&gt;"",$K$2="Pôle",'1C TSsoustraitance'!$E465="OUI"),(('1C TSsoustraitance'!$F465+'1C TSsoustraitance'!$G465+'1C TSsoustraitance'!$H465+'1C TSsoustraitance'!$I465+'1C TSsoustraitance'!$M465)/'1C TSsoustraitance'!$R465),IF(AND('1C TSsoustraitance'!$D465&lt;&gt;"",$K$2="Pôle",'1C TSsoustraitance'!$E465="NON"),(('1C TSsoustraitance'!$F465+'1C TSsoustraitance'!$G465+'1C TSsoustraitance'!$H465+'1C TSsoustraitance'!$I465+'1C TSsoustraitance'!$M465)/'1C TSsoustraitance'!$AP465),IF(AND('1C TSsoustraitance'!$D465&lt;&gt;"",$K$2&lt;&gt;"Pôle",'1C TSsoustraitance'!$E465="OUI"),(('1C TSsoustraitance'!$F465+'1C TSsoustraitance'!$G465+'1C TSsoustraitance'!$H465+'1C TSsoustraitance'!$I465+'1C TSsoustraitance'!$J465+'1C TSsoustraitance'!$K465+'1C TSsoustraitance'!$L465+'1C TSsoustraitance'!$M465+'1C TSsoustraitance'!$N465+'1C TSsoustraitance'!$O465+'1C TSsoustraitance'!$P465+'1C TSsoustraitance'!$Q465)/'1C TSsoustraitance'!$R465),IF(AND('1C TSsoustraitance'!$D465&lt;&gt;"",$K$2&lt;&gt;"Pôle",'1C TSsoustraitance'!$E465="NON"),(('1C TSsoustraitance'!$F465+'1C TSsoustraitance'!$G465+'1C TSsoustraitance'!$H465+'1C TSsoustraitance'!$I465+'1C TSsoustraitance'!$J465+'1C TSsoustraitance'!$K465+'1C TSsoustraitance'!$L465+'1C TSsoustraitance'!$M465+'1C TSsoustraitance'!$N465+'1C TSsoustraitance'!$O465+'1C TSsoustraitance'!$P465+'1C TSsoustraitance'!$Q465))/'1C TSsoustraitance'!$AP465)))))</f>
        <v>0</v>
      </c>
      <c r="M748" s="668">
        <f>IF(OR('1C TSsoustraitance'!$D465="",'1C TSsoustraitance'!AP$13=0),0,IF(AND('1C TSsoustraitance'!$D465&lt;&gt;"",$K$2="Pôle",'1C TSsoustraitance'!$E465="OUI"),(('1C TSsoustraitance'!$J465+'1C TSsoustraitance'!$K465+'1C TSsoustraitance'!$L465)/'1C TSsoustraitance'!$R465),IF(AND('1C TSsoustraitance'!$D465&lt;&gt;"",$K$2="Pôle",'1C TSsoustraitance'!$E465="NON"),(('1C TSsoustraitance'!$J465+'1C TSsoustraitance'!$K465+'1C TSsoustraitance'!$L465)/'1C TSsoustraitance'!$AP465),IF(AND('1C TSsoustraitance'!$D465&lt;&gt;"",$K$2&lt;&gt;"Pôle"),0))))</f>
        <v>0</v>
      </c>
      <c r="N748" s="668">
        <f t="shared" si="162"/>
        <v>0</v>
      </c>
      <c r="O748" s="669">
        <f>IF(OR('1C TSsoustraitance'!$D465="",'1C TSsoustraitance'!$E465="OUI",'1C TSsoustraitance'!$AP465=0),0,(('1C TSsoustraitance'!$S465)/'1C TSsoustraitance'!$AP465))</f>
        <v>0</v>
      </c>
      <c r="P748" s="669">
        <f>IF(OR('1C TSsoustraitance'!$D465="",'1C TSsoustraitance'!$E465="OUI",'1C TSsoustraitance'!$AP465=0),0,(('1C TSsoustraitance'!$T465)/'1C TSsoustraitance'!$AP465))</f>
        <v>0</v>
      </c>
      <c r="Q748" s="669">
        <f>IF(OR('1C TSsoustraitance'!$D465="",'1C TSsoustraitance'!$E465="OUI",'1C TSsoustraitance'!$AP465=0),0,(('1C TSsoustraitance'!$U465)/'1C TSsoustraitance'!$AP465))</f>
        <v>0</v>
      </c>
      <c r="R748" s="669">
        <f>IF(OR('1C TSsoustraitance'!$D465="",'1C TSsoustraitance'!$E465="OUI",'1C TSsoustraitance'!$AP465=0),0,(('1C TSsoustraitance'!$V465)/'1C TSsoustraitance'!$AP465))</f>
        <v>0</v>
      </c>
      <c r="S748" s="669">
        <f>IF(OR('1C TSsoustraitance'!$D465="",'1C TSsoustraitance'!$E465="OUI",'1C TSsoustraitance'!$AP465=0),0,(('1C TSsoustraitance'!$W465)/'1C TSsoustraitance'!$AP465))</f>
        <v>0</v>
      </c>
      <c r="T748" s="669">
        <f>IF(OR('1C TSsoustraitance'!$D465="",'1C TSsoustraitance'!$E465="OUI",'1C TSsoustraitance'!$AP465=0),0,(('1C TSsoustraitance'!$X465)/'1C TSsoustraitance'!$AP465))</f>
        <v>0</v>
      </c>
      <c r="U748" s="669">
        <f>IF(OR('1C TSsoustraitance'!$D465="",'1C TSsoustraitance'!$E465="OUI",'1C TSsoustraitance'!$AP465=0),0,(('1C TSsoustraitance'!$Y465)/'1C TSsoustraitance'!$AP465))</f>
        <v>0</v>
      </c>
      <c r="V748" s="669">
        <f>IF(OR('1C TSsoustraitance'!$D465="",'1C TSsoustraitance'!$E465="OUI",'1C TSsoustraitance'!$AP465=0),0,(('1C TSsoustraitance'!$Z465)/'1C TSsoustraitance'!$AP465))</f>
        <v>0</v>
      </c>
      <c r="W748" s="669">
        <f>IF(OR('1C TSsoustraitance'!$D465="",'1C TSsoustraitance'!$E465="OUI",'1C TSsoustraitance'!$AP465=0),0,(('1C TSsoustraitance'!$AA465)/'1C TSsoustraitance'!$AP465))</f>
        <v>0</v>
      </c>
      <c r="X748" s="669">
        <f>IF(OR('1C TSsoustraitance'!$D465="",'1C TSsoustraitance'!$E465="OUI",'1C TSsoustraitance'!$AP465=0),0,(('1C TSsoustraitance'!$AB465)/'1C TSsoustraitance'!$AP465))</f>
        <v>0</v>
      </c>
      <c r="Y748" s="669">
        <f>IF(OR('1C TSsoustraitance'!$D465="",'1C TSsoustraitance'!$E465="OUI",'1C TSsoustraitance'!$AP465=0),0,(('1C TSsoustraitance'!$AC465)/'1C TSsoustraitance'!$AP465))</f>
        <v>0</v>
      </c>
      <c r="Z748" s="669">
        <f>IF(OR('1C TSsoustraitance'!$D465="",'1C TSsoustraitance'!$E465="OUI",'1C TSsoustraitance'!$AP465=0),0,(('1C TSsoustraitance'!$AD465)/'1C TSsoustraitance'!$AP465))</f>
        <v>0</v>
      </c>
      <c r="AA748" s="669">
        <f>IF(OR('1C TSsoustraitance'!$D465="",'1C TSsoustraitance'!$E465="OUI",'1C TSsoustraitance'!$AP465=0),0,(('1C TSsoustraitance'!$AE465)/'1C TSsoustraitance'!$AP465))</f>
        <v>0</v>
      </c>
      <c r="AB748" s="669">
        <f>IF(OR('1C TSsoustraitance'!$D465="",'1C TSsoustraitance'!$E465="OUI",'1C TSsoustraitance'!$AP465=0),0,(('1C TSsoustraitance'!$AF465)/'1C TSsoustraitance'!$AP465))</f>
        <v>0</v>
      </c>
      <c r="AC748" s="669">
        <f>IF(OR('1C TSsoustraitance'!$D465="",'1C TSsoustraitance'!$E465="OUI",'1C TSsoustraitance'!$AP465=0),0,(('1C TSsoustraitance'!$AG465)/'1C TSsoustraitance'!$AP465))</f>
        <v>0</v>
      </c>
      <c r="AD748" s="669">
        <f>IF(OR('1C TSsoustraitance'!$D465="",'1C TSsoustraitance'!$E465="OUI",'1C TSsoustraitance'!$AP465=0),0,(('1C TSsoustraitance'!$AH465)/'1C TSsoustraitance'!$AP465))</f>
        <v>0</v>
      </c>
      <c r="AE748" s="669">
        <f>IF(OR('1C TSsoustraitance'!$D465="",'1C TSsoustraitance'!$E465="OUI",'1C TSsoustraitance'!$AP465=0),0,(('1C TSsoustraitance'!$AI465)/'1C TSsoustraitance'!$AP465))</f>
        <v>0</v>
      </c>
      <c r="AF748" s="669">
        <f>IF(OR('1C TSsoustraitance'!$D465="",'1C TSsoustraitance'!$E465="OUI",'1C TSsoustraitance'!$AP465=0),0,(('1C TSsoustraitance'!$AJ465)/'1C TSsoustraitance'!$AP465))</f>
        <v>0</v>
      </c>
      <c r="AG748" s="669">
        <f>IF(OR('1C TSsoustraitance'!$D465="",'1C TSsoustraitance'!$E465="OUI",'1C TSsoustraitance'!$AP465=0),0,(('1C TSsoustraitance'!$AK465)/'1C TSsoustraitance'!$AP465))</f>
        <v>0</v>
      </c>
      <c r="AH748" s="669">
        <f>IF(OR('1C TSsoustraitance'!$D465="",'1C TSsoustraitance'!$E465="OUI",'1C TSsoustraitance'!$AP465=0),0,(('1C TSsoustraitance'!$AL465)/'1C TSsoustraitance'!$AP465))</f>
        <v>0</v>
      </c>
      <c r="AI748" s="669">
        <f>IF(OR('1C TSsoustraitance'!$D465="",'1C TSsoustraitance'!$E465="OUI",'1C TSsoustraitance'!$AP465=0),0,(('1C TSsoustraitance'!$AM465)/'1C TSsoustraitance'!$AP465))</f>
        <v>0</v>
      </c>
      <c r="AJ748" s="669">
        <f>IF(OR('1C TSsoustraitance'!$D465="",'1C TSsoustraitance'!$E465="OUI",'1C TSsoustraitance'!$AP465=0),0,(('1C TSsoustraitance'!$AN465)/'1C TSsoustraitance'!$AP465))</f>
        <v>0</v>
      </c>
      <c r="AK748" s="669">
        <f t="shared" si="165"/>
        <v>0</v>
      </c>
      <c r="AL748" s="668">
        <f t="shared" si="166"/>
        <v>0</v>
      </c>
      <c r="AM748" s="670">
        <f>IF(Tableau7[[#This Row],[N° pièce]]="",0,(Tableau7[[#This Row],[hors TVA]]+(Tableau7[[#This Row],[hors TVA]]*Tableau7[[#This Row],[Taux TVA]])-(Tableau7[[#This Row],[hors TVA]]*Tableau7[[#This Row],[Taux TVA]]*Tableau7[[#This Row],[Régime TVA: Récupération]]))*Tableau7[[#This Row],[Type 1]])</f>
        <v>0</v>
      </c>
      <c r="AN748" s="670">
        <f>IF(Tableau7[[#This Row],[N° pièce]]="",0,IF($K$2="pôle",((Tableau7[[#This Row],[hors TVA]]+(Tableau7[[#This Row],[hors TVA]]*Tableau7[[#This Row],[Taux TVA]])-(Tableau7[[#This Row],[hors TVA]]*Tableau7[[#This Row],[Taux TVA]]*Tableau7[[#This Row],[Régime TVA: Récupération]]))*Tableau7[[#This Row],[Type 2]]),0))</f>
        <v>0</v>
      </c>
      <c r="AO748" s="670">
        <f t="shared" si="168"/>
        <v>0</v>
      </c>
      <c r="AP748" s="255">
        <f t="shared" si="167"/>
        <v>0</v>
      </c>
      <c r="AQ748" s="506">
        <f t="shared" si="163"/>
        <v>0</v>
      </c>
      <c r="AR748" s="671"/>
      <c r="AS748" s="512"/>
      <c r="AT748" s="513" t="str">
        <f>IF(('1C TSsoustraitance'!AP465*FICHE!C$14&lt;J748),"Forfait limité à "&amp;FICHE!C$14&amp;"€/jour","")</f>
        <v/>
      </c>
      <c r="AU748" s="797"/>
      <c r="AV748" s="484"/>
      <c r="AW748" s="484"/>
      <c r="AX748" s="484"/>
      <c r="AY748" s="484"/>
      <c r="AZ748" s="484"/>
      <c r="BA748" s="4"/>
      <c r="BB748" s="4"/>
      <c r="BC748" s="4"/>
      <c r="BD748" s="4"/>
      <c r="BE748" s="4"/>
      <c r="BF748" s="4"/>
      <c r="BG748" s="4"/>
      <c r="BH748" s="4"/>
      <c r="BI748" s="4"/>
      <c r="BJ748" s="4"/>
      <c r="BK748" s="4"/>
      <c r="BL748" s="4"/>
      <c r="BM748" s="4"/>
      <c r="BN748" s="4"/>
      <c r="BO748" s="4"/>
      <c r="BP748" s="4"/>
      <c r="BQ748" s="4"/>
      <c r="BR748" s="4"/>
      <c r="BS748" s="4"/>
      <c r="BT748" s="4"/>
      <c r="BU748" s="4"/>
      <c r="BV748" s="4"/>
      <c r="BW748" s="4"/>
      <c r="BX748" s="4"/>
      <c r="BY748" s="4"/>
      <c r="BZ748" s="4"/>
      <c r="CA748" s="4"/>
      <c r="CB748" s="4"/>
      <c r="CC748" s="4"/>
      <c r="CD748" s="4"/>
      <c r="CE748" s="4"/>
      <c r="CF748" s="4"/>
      <c r="CG748" s="4"/>
      <c r="CH748" s="4"/>
      <c r="CI748" s="4"/>
      <c r="CJ748" s="4"/>
      <c r="CK748" s="4"/>
      <c r="CL748" s="4"/>
      <c r="CM748" s="4"/>
      <c r="CN748" s="4"/>
      <c r="CO748" s="4"/>
      <c r="CP748" s="4"/>
      <c r="CQ748" s="4"/>
      <c r="CR748" s="4"/>
      <c r="CS748" s="4"/>
      <c r="CT748" s="4"/>
      <c r="CU748" s="4"/>
      <c r="CV748" s="4"/>
      <c r="CW748" s="4"/>
      <c r="CX748" s="4"/>
      <c r="CY748" s="4"/>
      <c r="CZ748" s="4"/>
      <c r="DA748" s="4"/>
      <c r="DB748" s="4"/>
      <c r="DC748" s="4"/>
      <c r="DD748" s="4"/>
      <c r="DE748" s="4"/>
      <c r="DF748" s="4"/>
      <c r="DG748" s="4"/>
      <c r="DH748" s="4"/>
      <c r="DI748" s="4"/>
      <c r="DJ748" s="4"/>
      <c r="DK748" s="4"/>
      <c r="DL748" s="4"/>
      <c r="DM748" s="4"/>
      <c r="DN748" s="4"/>
      <c r="DO748" s="4"/>
      <c r="DP748" s="4"/>
      <c r="DQ748" s="4"/>
      <c r="DR748" s="4"/>
      <c r="DS748" s="4"/>
      <c r="DT748" s="4"/>
      <c r="DU748" s="4"/>
      <c r="DV748" s="4"/>
      <c r="DW748" s="4"/>
      <c r="DX748" s="4"/>
      <c r="DY748" s="4"/>
      <c r="DZ748" s="4"/>
      <c r="EA748" s="4"/>
      <c r="EB748" s="4"/>
      <c r="EC748" s="4"/>
      <c r="ED748" s="4"/>
      <c r="EE748" s="4"/>
      <c r="EF748" s="4"/>
      <c r="EG748" s="4"/>
      <c r="EH748" s="4"/>
      <c r="EI748" s="4"/>
      <c r="EJ748" s="4"/>
      <c r="EK748" s="4"/>
      <c r="EL748" s="4"/>
      <c r="EM748" s="4"/>
      <c r="EN748" s="4"/>
      <c r="EO748" s="4"/>
      <c r="EP748" s="4"/>
      <c r="EQ748" s="4"/>
      <c r="ER748" s="4"/>
      <c r="ES748" s="4"/>
      <c r="ET748" s="4"/>
      <c r="EU748" s="4"/>
      <c r="EV748" s="4"/>
      <c r="EW748" s="4"/>
      <c r="EX748" s="4"/>
      <c r="EY748" s="4"/>
      <c r="EZ748" s="4"/>
      <c r="FA748" s="4"/>
      <c r="FB748" s="4"/>
      <c r="FC748" s="4"/>
      <c r="FD748" s="4"/>
      <c r="FE748" s="4"/>
      <c r="FF748" s="4"/>
      <c r="FG748" s="4"/>
      <c r="FH748" s="4"/>
      <c r="FI748" s="4"/>
      <c r="FJ748" s="4"/>
      <c r="FK748" s="4"/>
      <c r="FL748" s="4"/>
      <c r="FM748" s="4"/>
      <c r="FN748" s="4"/>
      <c r="FO748" s="4"/>
      <c r="FP748" s="4"/>
      <c r="FQ748" s="4"/>
      <c r="FR748" s="4"/>
      <c r="FS748" s="4"/>
      <c r="FT748" s="4"/>
      <c r="FU748" s="4"/>
      <c r="FV748" s="4"/>
      <c r="FW748" s="4"/>
      <c r="FX748" s="4"/>
      <c r="FY748" s="4"/>
      <c r="FZ748" s="4"/>
      <c r="GA748" s="4"/>
      <c r="GB748" s="4"/>
      <c r="GC748" s="4"/>
      <c r="GD748" s="4"/>
      <c r="GE748" s="4"/>
      <c r="GF748" s="4"/>
      <c r="GG748" s="4"/>
      <c r="GH748" s="4"/>
      <c r="GI748" s="4"/>
      <c r="GJ748" s="4"/>
      <c r="GK748" s="4"/>
      <c r="GL748" s="4"/>
      <c r="GM748" s="4"/>
      <c r="GN748" s="4"/>
      <c r="GO748" s="4"/>
      <c r="GP748" s="4"/>
      <c r="GQ748" s="4"/>
      <c r="GR748" s="4"/>
      <c r="GS748" s="4"/>
      <c r="GT748" s="4"/>
      <c r="GU748" s="4"/>
      <c r="GV748" s="4"/>
      <c r="GW748" s="4"/>
      <c r="GX748" s="4"/>
      <c r="GY748" s="4"/>
      <c r="GZ748" s="4"/>
      <c r="HA748" s="4"/>
      <c r="HB748" s="4"/>
      <c r="HC748" s="4"/>
    </row>
    <row r="749" spans="1:211" s="380" customFormat="1" ht="13.9" customHeight="1">
      <c r="A749" s="828" t="str">
        <f>IF('1C TSsoustraitance'!$A466&lt;&gt;0,'1C TSsoustraitance'!$A466,"")</f>
        <v/>
      </c>
      <c r="B749" s="530"/>
      <c r="C749" s="513" t="str">
        <f>IF('1C TSsoustraitance'!$A466&lt;&gt;0,'1C TSsoustraitance'!$B466,"")</f>
        <v/>
      </c>
      <c r="D749" s="513" t="str">
        <f>IF('1C TSsoustraitance'!$A466&lt;&gt;0,'1C TSsoustraitance'!$C466,"")</f>
        <v/>
      </c>
      <c r="E749" s="684"/>
      <c r="F749" s="685"/>
      <c r="G749" s="666">
        <f>'1C TSsoustraitance'!$D466</f>
        <v>0</v>
      </c>
      <c r="H749" s="533">
        <v>0.21</v>
      </c>
      <c r="I749" s="533">
        <v>1</v>
      </c>
      <c r="J749" s="534"/>
      <c r="K749" s="667">
        <f t="shared" si="164"/>
        <v>0</v>
      </c>
      <c r="L749" s="668">
        <f>IF(OR('1C TSsoustraitance'!$D466="",'1C TSsoustraitance'!$AP466=0),0,IF(AND('1C TSsoustraitance'!$D466&lt;&gt;"",$K$2="Pôle",'1C TSsoustraitance'!$E466="OUI"),(('1C TSsoustraitance'!$F466+'1C TSsoustraitance'!$G466+'1C TSsoustraitance'!$H466+'1C TSsoustraitance'!$I466+'1C TSsoustraitance'!$M466)/'1C TSsoustraitance'!$R466),IF(AND('1C TSsoustraitance'!$D466&lt;&gt;"",$K$2="Pôle",'1C TSsoustraitance'!$E466="NON"),(('1C TSsoustraitance'!$F466+'1C TSsoustraitance'!$G466+'1C TSsoustraitance'!$H466+'1C TSsoustraitance'!$I466+'1C TSsoustraitance'!$M466)/'1C TSsoustraitance'!$AP466),IF(AND('1C TSsoustraitance'!$D466&lt;&gt;"",$K$2&lt;&gt;"Pôle",'1C TSsoustraitance'!$E466="OUI"),(('1C TSsoustraitance'!$F466+'1C TSsoustraitance'!$G466+'1C TSsoustraitance'!$H466+'1C TSsoustraitance'!$I466+'1C TSsoustraitance'!$J466+'1C TSsoustraitance'!$K466+'1C TSsoustraitance'!$L466+'1C TSsoustraitance'!$M466+'1C TSsoustraitance'!$N466+'1C TSsoustraitance'!$O466+'1C TSsoustraitance'!$P466+'1C TSsoustraitance'!$Q466)/'1C TSsoustraitance'!$R466),IF(AND('1C TSsoustraitance'!$D466&lt;&gt;"",$K$2&lt;&gt;"Pôle",'1C TSsoustraitance'!$E466="NON"),(('1C TSsoustraitance'!$F466+'1C TSsoustraitance'!$G466+'1C TSsoustraitance'!$H466+'1C TSsoustraitance'!$I466+'1C TSsoustraitance'!$J466+'1C TSsoustraitance'!$K466+'1C TSsoustraitance'!$L466+'1C TSsoustraitance'!$M466+'1C TSsoustraitance'!$N466+'1C TSsoustraitance'!$O466+'1C TSsoustraitance'!$P466+'1C TSsoustraitance'!$Q466))/'1C TSsoustraitance'!$AP466)))))</f>
        <v>0</v>
      </c>
      <c r="M749" s="668">
        <f>IF(OR('1C TSsoustraitance'!$D466="",'1C TSsoustraitance'!AP$13=0),0,IF(AND('1C TSsoustraitance'!$D466&lt;&gt;"",$K$2="Pôle",'1C TSsoustraitance'!$E466="OUI"),(('1C TSsoustraitance'!$J466+'1C TSsoustraitance'!$K466+'1C TSsoustraitance'!$L466)/'1C TSsoustraitance'!$R466),IF(AND('1C TSsoustraitance'!$D466&lt;&gt;"",$K$2="Pôle",'1C TSsoustraitance'!$E466="NON"),(('1C TSsoustraitance'!$J466+'1C TSsoustraitance'!$K466+'1C TSsoustraitance'!$L466)/'1C TSsoustraitance'!$AP466),IF(AND('1C TSsoustraitance'!$D466&lt;&gt;"",$K$2&lt;&gt;"Pôle"),0))))</f>
        <v>0</v>
      </c>
      <c r="N749" s="668">
        <f t="shared" si="162"/>
        <v>0</v>
      </c>
      <c r="O749" s="669">
        <f>IF(OR('1C TSsoustraitance'!$D466="",'1C TSsoustraitance'!$E466="OUI",'1C TSsoustraitance'!$AP466=0),0,(('1C TSsoustraitance'!$S466)/'1C TSsoustraitance'!$AP466))</f>
        <v>0</v>
      </c>
      <c r="P749" s="669">
        <f>IF(OR('1C TSsoustraitance'!$D466="",'1C TSsoustraitance'!$E466="OUI",'1C TSsoustraitance'!$AP466=0),0,(('1C TSsoustraitance'!$T466)/'1C TSsoustraitance'!$AP466))</f>
        <v>0</v>
      </c>
      <c r="Q749" s="669">
        <f>IF(OR('1C TSsoustraitance'!$D466="",'1C TSsoustraitance'!$E466="OUI",'1C TSsoustraitance'!$AP466=0),0,(('1C TSsoustraitance'!$U466)/'1C TSsoustraitance'!$AP466))</f>
        <v>0</v>
      </c>
      <c r="R749" s="669">
        <f>IF(OR('1C TSsoustraitance'!$D466="",'1C TSsoustraitance'!$E466="OUI",'1C TSsoustraitance'!$AP466=0),0,(('1C TSsoustraitance'!$V466)/'1C TSsoustraitance'!$AP466))</f>
        <v>0</v>
      </c>
      <c r="S749" s="669">
        <f>IF(OR('1C TSsoustraitance'!$D466="",'1C TSsoustraitance'!$E466="OUI",'1C TSsoustraitance'!$AP466=0),0,(('1C TSsoustraitance'!$W466)/'1C TSsoustraitance'!$AP466))</f>
        <v>0</v>
      </c>
      <c r="T749" s="669">
        <f>IF(OR('1C TSsoustraitance'!$D466="",'1C TSsoustraitance'!$E466="OUI",'1C TSsoustraitance'!$AP466=0),0,(('1C TSsoustraitance'!$X466)/'1C TSsoustraitance'!$AP466))</f>
        <v>0</v>
      </c>
      <c r="U749" s="669">
        <f>IF(OR('1C TSsoustraitance'!$D466="",'1C TSsoustraitance'!$E466="OUI",'1C TSsoustraitance'!$AP466=0),0,(('1C TSsoustraitance'!$Y466)/'1C TSsoustraitance'!$AP466))</f>
        <v>0</v>
      </c>
      <c r="V749" s="669">
        <f>IF(OR('1C TSsoustraitance'!$D466="",'1C TSsoustraitance'!$E466="OUI",'1C TSsoustraitance'!$AP466=0),0,(('1C TSsoustraitance'!$Z466)/'1C TSsoustraitance'!$AP466))</f>
        <v>0</v>
      </c>
      <c r="W749" s="669">
        <f>IF(OR('1C TSsoustraitance'!$D466="",'1C TSsoustraitance'!$E466="OUI",'1C TSsoustraitance'!$AP466=0),0,(('1C TSsoustraitance'!$AA466)/'1C TSsoustraitance'!$AP466))</f>
        <v>0</v>
      </c>
      <c r="X749" s="669">
        <f>IF(OR('1C TSsoustraitance'!$D466="",'1C TSsoustraitance'!$E466="OUI",'1C TSsoustraitance'!$AP466=0),0,(('1C TSsoustraitance'!$AB466)/'1C TSsoustraitance'!$AP466))</f>
        <v>0</v>
      </c>
      <c r="Y749" s="669">
        <f>IF(OR('1C TSsoustraitance'!$D466="",'1C TSsoustraitance'!$E466="OUI",'1C TSsoustraitance'!$AP466=0),0,(('1C TSsoustraitance'!$AC466)/'1C TSsoustraitance'!$AP466))</f>
        <v>0</v>
      </c>
      <c r="Z749" s="669">
        <f>IF(OR('1C TSsoustraitance'!$D466="",'1C TSsoustraitance'!$E466="OUI",'1C TSsoustraitance'!$AP466=0),0,(('1C TSsoustraitance'!$AD466)/'1C TSsoustraitance'!$AP466))</f>
        <v>0</v>
      </c>
      <c r="AA749" s="669">
        <f>IF(OR('1C TSsoustraitance'!$D466="",'1C TSsoustraitance'!$E466="OUI",'1C TSsoustraitance'!$AP466=0),0,(('1C TSsoustraitance'!$AE466)/'1C TSsoustraitance'!$AP466))</f>
        <v>0</v>
      </c>
      <c r="AB749" s="669">
        <f>IF(OR('1C TSsoustraitance'!$D466="",'1C TSsoustraitance'!$E466="OUI",'1C TSsoustraitance'!$AP466=0),0,(('1C TSsoustraitance'!$AF466)/'1C TSsoustraitance'!$AP466))</f>
        <v>0</v>
      </c>
      <c r="AC749" s="669">
        <f>IF(OR('1C TSsoustraitance'!$D466="",'1C TSsoustraitance'!$E466="OUI",'1C TSsoustraitance'!$AP466=0),0,(('1C TSsoustraitance'!$AG466)/'1C TSsoustraitance'!$AP466))</f>
        <v>0</v>
      </c>
      <c r="AD749" s="669">
        <f>IF(OR('1C TSsoustraitance'!$D466="",'1C TSsoustraitance'!$E466="OUI",'1C TSsoustraitance'!$AP466=0),0,(('1C TSsoustraitance'!$AH466)/'1C TSsoustraitance'!$AP466))</f>
        <v>0</v>
      </c>
      <c r="AE749" s="669">
        <f>IF(OR('1C TSsoustraitance'!$D466="",'1C TSsoustraitance'!$E466="OUI",'1C TSsoustraitance'!$AP466=0),0,(('1C TSsoustraitance'!$AI466)/'1C TSsoustraitance'!$AP466))</f>
        <v>0</v>
      </c>
      <c r="AF749" s="669">
        <f>IF(OR('1C TSsoustraitance'!$D466="",'1C TSsoustraitance'!$E466="OUI",'1C TSsoustraitance'!$AP466=0),0,(('1C TSsoustraitance'!$AJ466)/'1C TSsoustraitance'!$AP466))</f>
        <v>0</v>
      </c>
      <c r="AG749" s="669">
        <f>IF(OR('1C TSsoustraitance'!$D466="",'1C TSsoustraitance'!$E466="OUI",'1C TSsoustraitance'!$AP466=0),0,(('1C TSsoustraitance'!$AK466)/'1C TSsoustraitance'!$AP466))</f>
        <v>0</v>
      </c>
      <c r="AH749" s="669">
        <f>IF(OR('1C TSsoustraitance'!$D466="",'1C TSsoustraitance'!$E466="OUI",'1C TSsoustraitance'!$AP466=0),0,(('1C TSsoustraitance'!$AL466)/'1C TSsoustraitance'!$AP466))</f>
        <v>0</v>
      </c>
      <c r="AI749" s="669">
        <f>IF(OR('1C TSsoustraitance'!$D466="",'1C TSsoustraitance'!$E466="OUI",'1C TSsoustraitance'!$AP466=0),0,(('1C TSsoustraitance'!$AM466)/'1C TSsoustraitance'!$AP466))</f>
        <v>0</v>
      </c>
      <c r="AJ749" s="669">
        <f>IF(OR('1C TSsoustraitance'!$D466="",'1C TSsoustraitance'!$E466="OUI",'1C TSsoustraitance'!$AP466=0),0,(('1C TSsoustraitance'!$AN466)/'1C TSsoustraitance'!$AP466))</f>
        <v>0</v>
      </c>
      <c r="AK749" s="669">
        <f t="shared" si="165"/>
        <v>0</v>
      </c>
      <c r="AL749" s="668">
        <f t="shared" si="166"/>
        <v>0</v>
      </c>
      <c r="AM749" s="670">
        <f>IF(Tableau7[[#This Row],[N° pièce]]="",0,(Tableau7[[#This Row],[hors TVA]]+(Tableau7[[#This Row],[hors TVA]]*Tableau7[[#This Row],[Taux TVA]])-(Tableau7[[#This Row],[hors TVA]]*Tableau7[[#This Row],[Taux TVA]]*Tableau7[[#This Row],[Régime TVA: Récupération]]))*Tableau7[[#This Row],[Type 1]])</f>
        <v>0</v>
      </c>
      <c r="AN749" s="670">
        <f>IF(Tableau7[[#This Row],[N° pièce]]="",0,IF($K$2="pôle",((Tableau7[[#This Row],[hors TVA]]+(Tableau7[[#This Row],[hors TVA]]*Tableau7[[#This Row],[Taux TVA]])-(Tableau7[[#This Row],[hors TVA]]*Tableau7[[#This Row],[Taux TVA]]*Tableau7[[#This Row],[Régime TVA: Récupération]]))*Tableau7[[#This Row],[Type 2]]),0))</f>
        <v>0</v>
      </c>
      <c r="AO749" s="670">
        <f t="shared" si="168"/>
        <v>0</v>
      </c>
      <c r="AP749" s="255">
        <f t="shared" si="167"/>
        <v>0</v>
      </c>
      <c r="AQ749" s="506">
        <f t="shared" si="163"/>
        <v>0</v>
      </c>
      <c r="AR749" s="671"/>
      <c r="AS749" s="512"/>
      <c r="AT749" s="513" t="str">
        <f>IF(('1C TSsoustraitance'!AP466*FICHE!C$14&lt;J749),"Forfait limité à "&amp;FICHE!C$14&amp;"€/jour","")</f>
        <v/>
      </c>
      <c r="AU749" s="797"/>
      <c r="AV749" s="484"/>
      <c r="AW749" s="484"/>
      <c r="AX749" s="484"/>
      <c r="AY749" s="484"/>
      <c r="AZ749" s="484"/>
      <c r="BA749" s="4"/>
      <c r="BB749" s="4"/>
      <c r="BC749" s="4"/>
      <c r="BD749" s="4"/>
      <c r="BE749" s="4"/>
      <c r="BF749" s="4"/>
      <c r="BG749" s="4"/>
      <c r="BH749" s="4"/>
      <c r="BI749" s="4"/>
      <c r="BJ749" s="4"/>
      <c r="BK749" s="4"/>
      <c r="BL749" s="4"/>
      <c r="BM749" s="4"/>
      <c r="BN749" s="4"/>
      <c r="BO749" s="4"/>
      <c r="BP749" s="4"/>
      <c r="BQ749" s="4"/>
      <c r="BR749" s="4"/>
      <c r="BS749" s="4"/>
      <c r="BT749" s="4"/>
      <c r="BU749" s="4"/>
      <c r="BV749" s="4"/>
      <c r="BW749" s="4"/>
      <c r="BX749" s="4"/>
      <c r="BY749" s="4"/>
      <c r="BZ749" s="4"/>
      <c r="CA749" s="4"/>
      <c r="CB749" s="4"/>
      <c r="CC749" s="4"/>
      <c r="CD749" s="4"/>
      <c r="CE749" s="4"/>
      <c r="CF749" s="4"/>
      <c r="CG749" s="4"/>
      <c r="CH749" s="4"/>
      <c r="CI749" s="4"/>
      <c r="CJ749" s="4"/>
      <c r="CK749" s="4"/>
      <c r="CL749" s="4"/>
      <c r="CM749" s="4"/>
      <c r="CN749" s="4"/>
      <c r="CO749" s="4"/>
      <c r="CP749" s="4"/>
      <c r="CQ749" s="4"/>
      <c r="CR749" s="4"/>
      <c r="CS749" s="4"/>
      <c r="CT749" s="4"/>
      <c r="CU749" s="4"/>
      <c r="CV749" s="4"/>
      <c r="CW749" s="4"/>
      <c r="CX749" s="4"/>
      <c r="CY749" s="4"/>
      <c r="CZ749" s="4"/>
      <c r="DA749" s="4"/>
      <c r="DB749" s="4"/>
      <c r="DC749" s="4"/>
      <c r="DD749" s="4"/>
      <c r="DE749" s="4"/>
      <c r="DF749" s="4"/>
      <c r="DG749" s="4"/>
      <c r="DH749" s="4"/>
      <c r="DI749" s="4"/>
      <c r="DJ749" s="4"/>
      <c r="DK749" s="4"/>
      <c r="DL749" s="4"/>
      <c r="DM749" s="4"/>
      <c r="DN749" s="4"/>
      <c r="DO749" s="4"/>
      <c r="DP749" s="4"/>
      <c r="DQ749" s="4"/>
      <c r="DR749" s="4"/>
      <c r="DS749" s="4"/>
      <c r="DT749" s="4"/>
      <c r="DU749" s="4"/>
      <c r="DV749" s="4"/>
      <c r="DW749" s="4"/>
      <c r="DX749" s="4"/>
      <c r="DY749" s="4"/>
      <c r="DZ749" s="4"/>
      <c r="EA749" s="4"/>
      <c r="EB749" s="4"/>
      <c r="EC749" s="4"/>
      <c r="ED749" s="4"/>
      <c r="EE749" s="4"/>
      <c r="EF749" s="4"/>
      <c r="EG749" s="4"/>
      <c r="EH749" s="4"/>
      <c r="EI749" s="4"/>
      <c r="EJ749" s="4"/>
      <c r="EK749" s="4"/>
      <c r="EL749" s="4"/>
      <c r="EM749" s="4"/>
      <c r="EN749" s="4"/>
      <c r="EO749" s="4"/>
      <c r="EP749" s="4"/>
      <c r="EQ749" s="4"/>
      <c r="ER749" s="4"/>
      <c r="ES749" s="4"/>
      <c r="ET749" s="4"/>
      <c r="EU749" s="4"/>
      <c r="EV749" s="4"/>
      <c r="EW749" s="4"/>
      <c r="EX749" s="4"/>
      <c r="EY749" s="4"/>
      <c r="EZ749" s="4"/>
      <c r="FA749" s="4"/>
      <c r="FB749" s="4"/>
      <c r="FC749" s="4"/>
      <c r="FD749" s="4"/>
      <c r="FE749" s="4"/>
      <c r="FF749" s="4"/>
      <c r="FG749" s="4"/>
      <c r="FH749" s="4"/>
      <c r="FI749" s="4"/>
      <c r="FJ749" s="4"/>
      <c r="FK749" s="4"/>
      <c r="FL749" s="4"/>
      <c r="FM749" s="4"/>
      <c r="FN749" s="4"/>
      <c r="FO749" s="4"/>
      <c r="FP749" s="4"/>
      <c r="FQ749" s="4"/>
      <c r="FR749" s="4"/>
      <c r="FS749" s="4"/>
      <c r="FT749" s="4"/>
      <c r="FU749" s="4"/>
      <c r="FV749" s="4"/>
      <c r="FW749" s="4"/>
      <c r="FX749" s="4"/>
      <c r="FY749" s="4"/>
      <c r="FZ749" s="4"/>
      <c r="GA749" s="4"/>
      <c r="GB749" s="4"/>
      <c r="GC749" s="4"/>
      <c r="GD749" s="4"/>
      <c r="GE749" s="4"/>
      <c r="GF749" s="4"/>
      <c r="GG749" s="4"/>
      <c r="GH749" s="4"/>
      <c r="GI749" s="4"/>
      <c r="GJ749" s="4"/>
      <c r="GK749" s="4"/>
      <c r="GL749" s="4"/>
      <c r="GM749" s="4"/>
      <c r="GN749" s="4"/>
      <c r="GO749" s="4"/>
      <c r="GP749" s="4"/>
      <c r="GQ749" s="4"/>
      <c r="GR749" s="4"/>
      <c r="GS749" s="4"/>
      <c r="GT749" s="4"/>
      <c r="GU749" s="4"/>
      <c r="GV749" s="4"/>
      <c r="GW749" s="4"/>
      <c r="GX749" s="4"/>
      <c r="GY749" s="4"/>
      <c r="GZ749" s="4"/>
      <c r="HA749" s="4"/>
      <c r="HB749" s="4"/>
      <c r="HC749" s="4"/>
    </row>
    <row r="750" spans="1:211" s="380" customFormat="1" ht="13.9" customHeight="1">
      <c r="A750" s="828" t="str">
        <f>IF('1C TSsoustraitance'!$A467&lt;&gt;0,'1C TSsoustraitance'!$A467,"")</f>
        <v/>
      </c>
      <c r="B750" s="530"/>
      <c r="C750" s="513" t="str">
        <f>IF('1C TSsoustraitance'!$A467&lt;&gt;0,'1C TSsoustraitance'!$B467,"")</f>
        <v/>
      </c>
      <c r="D750" s="513" t="str">
        <f>IF('1C TSsoustraitance'!$A467&lt;&gt;0,'1C TSsoustraitance'!$C467,"")</f>
        <v/>
      </c>
      <c r="E750" s="684"/>
      <c r="F750" s="685"/>
      <c r="G750" s="666">
        <f>'1C TSsoustraitance'!$D467</f>
        <v>0</v>
      </c>
      <c r="H750" s="533">
        <v>0.21</v>
      </c>
      <c r="I750" s="533">
        <v>1</v>
      </c>
      <c r="J750" s="534"/>
      <c r="K750" s="667">
        <f t="shared" si="164"/>
        <v>0</v>
      </c>
      <c r="L750" s="668">
        <f>IF(OR('1C TSsoustraitance'!$D467="",'1C TSsoustraitance'!$AP467=0),0,IF(AND('1C TSsoustraitance'!$D467&lt;&gt;"",$K$2="Pôle",'1C TSsoustraitance'!$E467="OUI"),(('1C TSsoustraitance'!$F467+'1C TSsoustraitance'!$G467+'1C TSsoustraitance'!$H467+'1C TSsoustraitance'!$I467+'1C TSsoustraitance'!$M467)/'1C TSsoustraitance'!$R467),IF(AND('1C TSsoustraitance'!$D467&lt;&gt;"",$K$2="Pôle",'1C TSsoustraitance'!$E467="NON"),(('1C TSsoustraitance'!$F467+'1C TSsoustraitance'!$G467+'1C TSsoustraitance'!$H467+'1C TSsoustraitance'!$I467+'1C TSsoustraitance'!$M467)/'1C TSsoustraitance'!$AP467),IF(AND('1C TSsoustraitance'!$D467&lt;&gt;"",$K$2&lt;&gt;"Pôle",'1C TSsoustraitance'!$E467="OUI"),(('1C TSsoustraitance'!$F467+'1C TSsoustraitance'!$G467+'1C TSsoustraitance'!$H467+'1C TSsoustraitance'!$I467+'1C TSsoustraitance'!$J467+'1C TSsoustraitance'!$K467+'1C TSsoustraitance'!$L467+'1C TSsoustraitance'!$M467+'1C TSsoustraitance'!$N467+'1C TSsoustraitance'!$O467+'1C TSsoustraitance'!$P467+'1C TSsoustraitance'!$Q467)/'1C TSsoustraitance'!$R467),IF(AND('1C TSsoustraitance'!$D467&lt;&gt;"",$K$2&lt;&gt;"Pôle",'1C TSsoustraitance'!$E467="NON"),(('1C TSsoustraitance'!$F467+'1C TSsoustraitance'!$G467+'1C TSsoustraitance'!$H467+'1C TSsoustraitance'!$I467+'1C TSsoustraitance'!$J467+'1C TSsoustraitance'!$K467+'1C TSsoustraitance'!$L467+'1C TSsoustraitance'!$M467+'1C TSsoustraitance'!$N467+'1C TSsoustraitance'!$O467+'1C TSsoustraitance'!$P467+'1C TSsoustraitance'!$Q467))/'1C TSsoustraitance'!$AP467)))))</f>
        <v>0</v>
      </c>
      <c r="M750" s="668">
        <f>IF(OR('1C TSsoustraitance'!$D467="",'1C TSsoustraitance'!AP$13=0),0,IF(AND('1C TSsoustraitance'!$D467&lt;&gt;"",$K$2="Pôle",'1C TSsoustraitance'!$E467="OUI"),(('1C TSsoustraitance'!$J467+'1C TSsoustraitance'!$K467+'1C TSsoustraitance'!$L467)/'1C TSsoustraitance'!$R467),IF(AND('1C TSsoustraitance'!$D467&lt;&gt;"",$K$2="Pôle",'1C TSsoustraitance'!$E467="NON"),(('1C TSsoustraitance'!$J467+'1C TSsoustraitance'!$K467+'1C TSsoustraitance'!$L467)/'1C TSsoustraitance'!$AP467),IF(AND('1C TSsoustraitance'!$D467&lt;&gt;"",$K$2&lt;&gt;"Pôle"),0))))</f>
        <v>0</v>
      </c>
      <c r="N750" s="668">
        <f t="shared" si="162"/>
        <v>0</v>
      </c>
      <c r="O750" s="669">
        <f>IF(OR('1C TSsoustraitance'!$D467="",'1C TSsoustraitance'!$E467="OUI",'1C TSsoustraitance'!$AP467=0),0,(('1C TSsoustraitance'!$S467)/'1C TSsoustraitance'!$AP467))</f>
        <v>0</v>
      </c>
      <c r="P750" s="669">
        <f>IF(OR('1C TSsoustraitance'!$D467="",'1C TSsoustraitance'!$E467="OUI",'1C TSsoustraitance'!$AP467=0),0,(('1C TSsoustraitance'!$T467)/'1C TSsoustraitance'!$AP467))</f>
        <v>0</v>
      </c>
      <c r="Q750" s="669">
        <f>IF(OR('1C TSsoustraitance'!$D467="",'1C TSsoustraitance'!$E467="OUI",'1C TSsoustraitance'!$AP467=0),0,(('1C TSsoustraitance'!$U467)/'1C TSsoustraitance'!$AP467))</f>
        <v>0</v>
      </c>
      <c r="R750" s="669">
        <f>IF(OR('1C TSsoustraitance'!$D467="",'1C TSsoustraitance'!$E467="OUI",'1C TSsoustraitance'!$AP467=0),0,(('1C TSsoustraitance'!$V467)/'1C TSsoustraitance'!$AP467))</f>
        <v>0</v>
      </c>
      <c r="S750" s="669">
        <f>IF(OR('1C TSsoustraitance'!$D467="",'1C TSsoustraitance'!$E467="OUI",'1C TSsoustraitance'!$AP467=0),0,(('1C TSsoustraitance'!$W467)/'1C TSsoustraitance'!$AP467))</f>
        <v>0</v>
      </c>
      <c r="T750" s="669">
        <f>IF(OR('1C TSsoustraitance'!$D467="",'1C TSsoustraitance'!$E467="OUI",'1C TSsoustraitance'!$AP467=0),0,(('1C TSsoustraitance'!$X467)/'1C TSsoustraitance'!$AP467))</f>
        <v>0</v>
      </c>
      <c r="U750" s="669">
        <f>IF(OR('1C TSsoustraitance'!$D467="",'1C TSsoustraitance'!$E467="OUI",'1C TSsoustraitance'!$AP467=0),0,(('1C TSsoustraitance'!$Y467)/'1C TSsoustraitance'!$AP467))</f>
        <v>0</v>
      </c>
      <c r="V750" s="669">
        <f>IF(OR('1C TSsoustraitance'!$D467="",'1C TSsoustraitance'!$E467="OUI",'1C TSsoustraitance'!$AP467=0),0,(('1C TSsoustraitance'!$Z467)/'1C TSsoustraitance'!$AP467))</f>
        <v>0</v>
      </c>
      <c r="W750" s="669">
        <f>IF(OR('1C TSsoustraitance'!$D467="",'1C TSsoustraitance'!$E467="OUI",'1C TSsoustraitance'!$AP467=0),0,(('1C TSsoustraitance'!$AA467)/'1C TSsoustraitance'!$AP467))</f>
        <v>0</v>
      </c>
      <c r="X750" s="669">
        <f>IF(OR('1C TSsoustraitance'!$D467="",'1C TSsoustraitance'!$E467="OUI",'1C TSsoustraitance'!$AP467=0),0,(('1C TSsoustraitance'!$AB467)/'1C TSsoustraitance'!$AP467))</f>
        <v>0</v>
      </c>
      <c r="Y750" s="669">
        <f>IF(OR('1C TSsoustraitance'!$D467="",'1C TSsoustraitance'!$E467="OUI",'1C TSsoustraitance'!$AP467=0),0,(('1C TSsoustraitance'!$AC467)/'1C TSsoustraitance'!$AP467))</f>
        <v>0</v>
      </c>
      <c r="Z750" s="669">
        <f>IF(OR('1C TSsoustraitance'!$D467="",'1C TSsoustraitance'!$E467="OUI",'1C TSsoustraitance'!$AP467=0),0,(('1C TSsoustraitance'!$AD467)/'1C TSsoustraitance'!$AP467))</f>
        <v>0</v>
      </c>
      <c r="AA750" s="669">
        <f>IF(OR('1C TSsoustraitance'!$D467="",'1C TSsoustraitance'!$E467="OUI",'1C TSsoustraitance'!$AP467=0),0,(('1C TSsoustraitance'!$AE467)/'1C TSsoustraitance'!$AP467))</f>
        <v>0</v>
      </c>
      <c r="AB750" s="669">
        <f>IF(OR('1C TSsoustraitance'!$D467="",'1C TSsoustraitance'!$E467="OUI",'1C TSsoustraitance'!$AP467=0),0,(('1C TSsoustraitance'!$AF467)/'1C TSsoustraitance'!$AP467))</f>
        <v>0</v>
      </c>
      <c r="AC750" s="669">
        <f>IF(OR('1C TSsoustraitance'!$D467="",'1C TSsoustraitance'!$E467="OUI",'1C TSsoustraitance'!$AP467=0),0,(('1C TSsoustraitance'!$AG467)/'1C TSsoustraitance'!$AP467))</f>
        <v>0</v>
      </c>
      <c r="AD750" s="669">
        <f>IF(OR('1C TSsoustraitance'!$D467="",'1C TSsoustraitance'!$E467="OUI",'1C TSsoustraitance'!$AP467=0),0,(('1C TSsoustraitance'!$AH467)/'1C TSsoustraitance'!$AP467))</f>
        <v>0</v>
      </c>
      <c r="AE750" s="669">
        <f>IF(OR('1C TSsoustraitance'!$D467="",'1C TSsoustraitance'!$E467="OUI",'1C TSsoustraitance'!$AP467=0),0,(('1C TSsoustraitance'!$AI467)/'1C TSsoustraitance'!$AP467))</f>
        <v>0</v>
      </c>
      <c r="AF750" s="669">
        <f>IF(OR('1C TSsoustraitance'!$D467="",'1C TSsoustraitance'!$E467="OUI",'1C TSsoustraitance'!$AP467=0),0,(('1C TSsoustraitance'!$AJ467)/'1C TSsoustraitance'!$AP467))</f>
        <v>0</v>
      </c>
      <c r="AG750" s="669">
        <f>IF(OR('1C TSsoustraitance'!$D467="",'1C TSsoustraitance'!$E467="OUI",'1C TSsoustraitance'!$AP467=0),0,(('1C TSsoustraitance'!$AK467)/'1C TSsoustraitance'!$AP467))</f>
        <v>0</v>
      </c>
      <c r="AH750" s="669">
        <f>IF(OR('1C TSsoustraitance'!$D467="",'1C TSsoustraitance'!$E467="OUI",'1C TSsoustraitance'!$AP467=0),0,(('1C TSsoustraitance'!$AL467)/'1C TSsoustraitance'!$AP467))</f>
        <v>0</v>
      </c>
      <c r="AI750" s="669">
        <f>IF(OR('1C TSsoustraitance'!$D467="",'1C TSsoustraitance'!$E467="OUI",'1C TSsoustraitance'!$AP467=0),0,(('1C TSsoustraitance'!$AM467)/'1C TSsoustraitance'!$AP467))</f>
        <v>0</v>
      </c>
      <c r="AJ750" s="669">
        <f>IF(OR('1C TSsoustraitance'!$D467="",'1C TSsoustraitance'!$E467="OUI",'1C TSsoustraitance'!$AP467=0),0,(('1C TSsoustraitance'!$AN467)/'1C TSsoustraitance'!$AP467))</f>
        <v>0</v>
      </c>
      <c r="AK750" s="669">
        <f t="shared" si="165"/>
        <v>0</v>
      </c>
      <c r="AL750" s="668">
        <f t="shared" si="166"/>
        <v>0</v>
      </c>
      <c r="AM750" s="670">
        <f>IF(Tableau7[[#This Row],[N° pièce]]="",0,(Tableau7[[#This Row],[hors TVA]]+(Tableau7[[#This Row],[hors TVA]]*Tableau7[[#This Row],[Taux TVA]])-(Tableau7[[#This Row],[hors TVA]]*Tableau7[[#This Row],[Taux TVA]]*Tableau7[[#This Row],[Régime TVA: Récupération]]))*Tableau7[[#This Row],[Type 1]])</f>
        <v>0</v>
      </c>
      <c r="AN750" s="670">
        <f>IF(Tableau7[[#This Row],[N° pièce]]="",0,IF($K$2="pôle",((Tableau7[[#This Row],[hors TVA]]+(Tableau7[[#This Row],[hors TVA]]*Tableau7[[#This Row],[Taux TVA]])-(Tableau7[[#This Row],[hors TVA]]*Tableau7[[#This Row],[Taux TVA]]*Tableau7[[#This Row],[Régime TVA: Récupération]]))*Tableau7[[#This Row],[Type 2]]),0))</f>
        <v>0</v>
      </c>
      <c r="AO750" s="670">
        <f t="shared" si="168"/>
        <v>0</v>
      </c>
      <c r="AP750" s="255">
        <f t="shared" si="167"/>
        <v>0</v>
      </c>
      <c r="AQ750" s="506">
        <f t="shared" si="163"/>
        <v>0</v>
      </c>
      <c r="AR750" s="671"/>
      <c r="AS750" s="512"/>
      <c r="AT750" s="513" t="str">
        <f>IF(('1C TSsoustraitance'!AP467*FICHE!C$14&lt;J750),"Forfait limité à "&amp;FICHE!C$14&amp;"€/jour","")</f>
        <v/>
      </c>
      <c r="AU750" s="797"/>
      <c r="AV750" s="484"/>
      <c r="AW750" s="484"/>
      <c r="AX750" s="484"/>
      <c r="AY750" s="484"/>
      <c r="AZ750" s="484"/>
      <c r="BA750" s="4"/>
      <c r="BB750" s="4"/>
      <c r="BC750" s="4"/>
      <c r="BD750" s="4"/>
      <c r="BE750" s="4"/>
      <c r="BF750" s="4"/>
      <c r="BG750" s="4"/>
      <c r="BH750" s="4"/>
      <c r="BI750" s="4"/>
      <c r="BJ750" s="4"/>
      <c r="BK750" s="4"/>
      <c r="BL750" s="4"/>
      <c r="BM750" s="4"/>
      <c r="BN750" s="4"/>
      <c r="BO750" s="4"/>
      <c r="BP750" s="4"/>
      <c r="BQ750" s="4"/>
      <c r="BR750" s="4"/>
      <c r="BS750" s="4"/>
      <c r="BT750" s="4"/>
      <c r="BU750" s="4"/>
      <c r="BV750" s="4"/>
      <c r="BW750" s="4"/>
      <c r="BX750" s="4"/>
      <c r="BY750" s="4"/>
      <c r="BZ750" s="4"/>
      <c r="CA750" s="4"/>
      <c r="CB750" s="4"/>
      <c r="CC750" s="4"/>
      <c r="CD750" s="4"/>
      <c r="CE750" s="4"/>
      <c r="CF750" s="4"/>
      <c r="CG750" s="4"/>
      <c r="CH750" s="4"/>
      <c r="CI750" s="4"/>
      <c r="CJ750" s="4"/>
      <c r="CK750" s="4"/>
      <c r="CL750" s="4"/>
      <c r="CM750" s="4"/>
      <c r="CN750" s="4"/>
      <c r="CO750" s="4"/>
      <c r="CP750" s="4"/>
      <c r="CQ750" s="4"/>
      <c r="CR750" s="4"/>
      <c r="CS750" s="4"/>
      <c r="CT750" s="4"/>
      <c r="CU750" s="4"/>
      <c r="CV750" s="4"/>
      <c r="CW750" s="4"/>
      <c r="CX750" s="4"/>
      <c r="CY750" s="4"/>
      <c r="CZ750" s="4"/>
      <c r="DA750" s="4"/>
      <c r="DB750" s="4"/>
      <c r="DC750" s="4"/>
      <c r="DD750" s="4"/>
      <c r="DE750" s="4"/>
      <c r="DF750" s="4"/>
      <c r="DG750" s="4"/>
      <c r="DH750" s="4"/>
      <c r="DI750" s="4"/>
      <c r="DJ750" s="4"/>
      <c r="DK750" s="4"/>
      <c r="DL750" s="4"/>
      <c r="DM750" s="4"/>
      <c r="DN750" s="4"/>
      <c r="DO750" s="4"/>
      <c r="DP750" s="4"/>
      <c r="DQ750" s="4"/>
      <c r="DR750" s="4"/>
      <c r="DS750" s="4"/>
      <c r="DT750" s="4"/>
      <c r="DU750" s="4"/>
      <c r="DV750" s="4"/>
      <c r="DW750" s="4"/>
      <c r="DX750" s="4"/>
      <c r="DY750" s="4"/>
      <c r="DZ750" s="4"/>
      <c r="EA750" s="4"/>
      <c r="EB750" s="4"/>
      <c r="EC750" s="4"/>
      <c r="ED750" s="4"/>
      <c r="EE750" s="4"/>
      <c r="EF750" s="4"/>
      <c r="EG750" s="4"/>
      <c r="EH750" s="4"/>
      <c r="EI750" s="4"/>
      <c r="EJ750" s="4"/>
      <c r="EK750" s="4"/>
      <c r="EL750" s="4"/>
      <c r="EM750" s="4"/>
      <c r="EN750" s="4"/>
      <c r="EO750" s="4"/>
      <c r="EP750" s="4"/>
      <c r="EQ750" s="4"/>
      <c r="ER750" s="4"/>
      <c r="ES750" s="4"/>
      <c r="ET750" s="4"/>
      <c r="EU750" s="4"/>
      <c r="EV750" s="4"/>
      <c r="EW750" s="4"/>
      <c r="EX750" s="4"/>
      <c r="EY750" s="4"/>
      <c r="EZ750" s="4"/>
      <c r="FA750" s="4"/>
      <c r="FB750" s="4"/>
      <c r="FC750" s="4"/>
      <c r="FD750" s="4"/>
      <c r="FE750" s="4"/>
      <c r="FF750" s="4"/>
      <c r="FG750" s="4"/>
      <c r="FH750" s="4"/>
      <c r="FI750" s="4"/>
      <c r="FJ750" s="4"/>
      <c r="FK750" s="4"/>
      <c r="FL750" s="4"/>
      <c r="FM750" s="4"/>
      <c r="FN750" s="4"/>
      <c r="FO750" s="4"/>
      <c r="FP750" s="4"/>
      <c r="FQ750" s="4"/>
      <c r="FR750" s="4"/>
      <c r="FS750" s="4"/>
      <c r="FT750" s="4"/>
      <c r="FU750" s="4"/>
      <c r="FV750" s="4"/>
      <c r="FW750" s="4"/>
      <c r="FX750" s="4"/>
      <c r="FY750" s="4"/>
      <c r="FZ750" s="4"/>
      <c r="GA750" s="4"/>
      <c r="GB750" s="4"/>
      <c r="GC750" s="4"/>
      <c r="GD750" s="4"/>
      <c r="GE750" s="4"/>
      <c r="GF750" s="4"/>
      <c r="GG750" s="4"/>
      <c r="GH750" s="4"/>
      <c r="GI750" s="4"/>
      <c r="GJ750" s="4"/>
      <c r="GK750" s="4"/>
      <c r="GL750" s="4"/>
      <c r="GM750" s="4"/>
      <c r="GN750" s="4"/>
      <c r="GO750" s="4"/>
      <c r="GP750" s="4"/>
      <c r="GQ750" s="4"/>
      <c r="GR750" s="4"/>
      <c r="GS750" s="4"/>
      <c r="GT750" s="4"/>
      <c r="GU750" s="4"/>
      <c r="GV750" s="4"/>
      <c r="GW750" s="4"/>
      <c r="GX750" s="4"/>
      <c r="GY750" s="4"/>
      <c r="GZ750" s="4"/>
      <c r="HA750" s="4"/>
      <c r="HB750" s="4"/>
      <c r="HC750" s="4"/>
    </row>
    <row r="751" spans="1:211" s="381" customFormat="1" ht="13.9" customHeight="1">
      <c r="A751" s="828" t="str">
        <f>IF('1C TSsoustraitance'!$A468&lt;&gt;0,'1C TSsoustraitance'!$A468,"")</f>
        <v/>
      </c>
      <c r="B751" s="530"/>
      <c r="C751" s="513" t="str">
        <f>IF('1C TSsoustraitance'!$A468&lt;&gt;0,'1C TSsoustraitance'!$B468,"")</f>
        <v/>
      </c>
      <c r="D751" s="513" t="str">
        <f>IF('1C TSsoustraitance'!$A468&lt;&gt;0,'1C TSsoustraitance'!$C468,"")</f>
        <v/>
      </c>
      <c r="E751" s="684"/>
      <c r="F751" s="685"/>
      <c r="G751" s="666">
        <f>'1C TSsoustraitance'!$D468</f>
        <v>0</v>
      </c>
      <c r="H751" s="533">
        <v>0.21</v>
      </c>
      <c r="I751" s="533">
        <v>1</v>
      </c>
      <c r="J751" s="534"/>
      <c r="K751" s="667">
        <f t="shared" si="164"/>
        <v>0</v>
      </c>
      <c r="L751" s="668">
        <f>IF(OR('1C TSsoustraitance'!$D468="",'1C TSsoustraitance'!$AP468=0),0,IF(AND('1C TSsoustraitance'!$D468&lt;&gt;"",$K$2="Pôle",'1C TSsoustraitance'!$E468="OUI"),(('1C TSsoustraitance'!$F468+'1C TSsoustraitance'!$G468+'1C TSsoustraitance'!$H468+'1C TSsoustraitance'!$I468+'1C TSsoustraitance'!$M468)/'1C TSsoustraitance'!$R468),IF(AND('1C TSsoustraitance'!$D468&lt;&gt;"",$K$2="Pôle",'1C TSsoustraitance'!$E468="NON"),(('1C TSsoustraitance'!$F468+'1C TSsoustraitance'!$G468+'1C TSsoustraitance'!$H468+'1C TSsoustraitance'!$I468+'1C TSsoustraitance'!$M468)/'1C TSsoustraitance'!$AP468),IF(AND('1C TSsoustraitance'!$D468&lt;&gt;"",$K$2&lt;&gt;"Pôle",'1C TSsoustraitance'!$E468="OUI"),(('1C TSsoustraitance'!$F468+'1C TSsoustraitance'!$G468+'1C TSsoustraitance'!$H468+'1C TSsoustraitance'!$I468+'1C TSsoustraitance'!$J468+'1C TSsoustraitance'!$K468+'1C TSsoustraitance'!$L468+'1C TSsoustraitance'!$M468+'1C TSsoustraitance'!$N468+'1C TSsoustraitance'!$O468+'1C TSsoustraitance'!$P468+'1C TSsoustraitance'!$Q468)/'1C TSsoustraitance'!$R468),IF(AND('1C TSsoustraitance'!$D468&lt;&gt;"",$K$2&lt;&gt;"Pôle",'1C TSsoustraitance'!$E468="NON"),(('1C TSsoustraitance'!$F468+'1C TSsoustraitance'!$G468+'1C TSsoustraitance'!$H468+'1C TSsoustraitance'!$I468+'1C TSsoustraitance'!$J468+'1C TSsoustraitance'!$K468+'1C TSsoustraitance'!$L468+'1C TSsoustraitance'!$M468+'1C TSsoustraitance'!$N468+'1C TSsoustraitance'!$O468+'1C TSsoustraitance'!$P468+'1C TSsoustraitance'!$Q468))/'1C TSsoustraitance'!$AP468)))))</f>
        <v>0</v>
      </c>
      <c r="M751" s="668">
        <f>IF(OR('1C TSsoustraitance'!$D468="",'1C TSsoustraitance'!AP$13=0),0,IF(AND('1C TSsoustraitance'!$D468&lt;&gt;"",$K$2="Pôle",'1C TSsoustraitance'!$E468="OUI"),(('1C TSsoustraitance'!$J468+'1C TSsoustraitance'!$K468+'1C TSsoustraitance'!$L468)/'1C TSsoustraitance'!$R468),IF(AND('1C TSsoustraitance'!$D468&lt;&gt;"",$K$2="Pôle",'1C TSsoustraitance'!$E468="NON"),(('1C TSsoustraitance'!$J468+'1C TSsoustraitance'!$K468+'1C TSsoustraitance'!$L468)/'1C TSsoustraitance'!$AP468),IF(AND('1C TSsoustraitance'!$D468&lt;&gt;"",$K$2&lt;&gt;"Pôle"),0))))</f>
        <v>0</v>
      </c>
      <c r="N751" s="668">
        <f t="shared" si="162"/>
        <v>0</v>
      </c>
      <c r="O751" s="669">
        <f>IF(OR('1C TSsoustraitance'!$D468="",'1C TSsoustraitance'!$E468="OUI",'1C TSsoustraitance'!$AP468=0),0,(('1C TSsoustraitance'!$S468)/'1C TSsoustraitance'!$AP468))</f>
        <v>0</v>
      </c>
      <c r="P751" s="669">
        <f>IF(OR('1C TSsoustraitance'!$D468="",'1C TSsoustraitance'!$E468="OUI",'1C TSsoustraitance'!$AP468=0),0,(('1C TSsoustraitance'!$T468)/'1C TSsoustraitance'!$AP468))</f>
        <v>0</v>
      </c>
      <c r="Q751" s="669">
        <f>IF(OR('1C TSsoustraitance'!$D468="",'1C TSsoustraitance'!$E468="OUI",'1C TSsoustraitance'!$AP468=0),0,(('1C TSsoustraitance'!$U468)/'1C TSsoustraitance'!$AP468))</f>
        <v>0</v>
      </c>
      <c r="R751" s="669">
        <f>IF(OR('1C TSsoustraitance'!$D468="",'1C TSsoustraitance'!$E468="OUI",'1C TSsoustraitance'!$AP468=0),0,(('1C TSsoustraitance'!$V468)/'1C TSsoustraitance'!$AP468))</f>
        <v>0</v>
      </c>
      <c r="S751" s="669">
        <f>IF(OR('1C TSsoustraitance'!$D468="",'1C TSsoustraitance'!$E468="OUI",'1C TSsoustraitance'!$AP468=0),0,(('1C TSsoustraitance'!$W468)/'1C TSsoustraitance'!$AP468))</f>
        <v>0</v>
      </c>
      <c r="T751" s="669">
        <f>IF(OR('1C TSsoustraitance'!$D468="",'1C TSsoustraitance'!$E468="OUI",'1C TSsoustraitance'!$AP468=0),0,(('1C TSsoustraitance'!$X468)/'1C TSsoustraitance'!$AP468))</f>
        <v>0</v>
      </c>
      <c r="U751" s="669">
        <f>IF(OR('1C TSsoustraitance'!$D468="",'1C TSsoustraitance'!$E468="OUI",'1C TSsoustraitance'!$AP468=0),0,(('1C TSsoustraitance'!$Y468)/'1C TSsoustraitance'!$AP468))</f>
        <v>0</v>
      </c>
      <c r="V751" s="669">
        <f>IF(OR('1C TSsoustraitance'!$D468="",'1C TSsoustraitance'!$E468="OUI",'1C TSsoustraitance'!$AP468=0),0,(('1C TSsoustraitance'!$Z468)/'1C TSsoustraitance'!$AP468))</f>
        <v>0</v>
      </c>
      <c r="W751" s="669">
        <f>IF(OR('1C TSsoustraitance'!$D468="",'1C TSsoustraitance'!$E468="OUI",'1C TSsoustraitance'!$AP468=0),0,(('1C TSsoustraitance'!$AA468)/'1C TSsoustraitance'!$AP468))</f>
        <v>0</v>
      </c>
      <c r="X751" s="669">
        <f>IF(OR('1C TSsoustraitance'!$D468="",'1C TSsoustraitance'!$E468="OUI",'1C TSsoustraitance'!$AP468=0),0,(('1C TSsoustraitance'!$AB468)/'1C TSsoustraitance'!$AP468))</f>
        <v>0</v>
      </c>
      <c r="Y751" s="669">
        <f>IF(OR('1C TSsoustraitance'!$D468="",'1C TSsoustraitance'!$E468="OUI",'1C TSsoustraitance'!$AP468=0),0,(('1C TSsoustraitance'!$AC468)/'1C TSsoustraitance'!$AP468))</f>
        <v>0</v>
      </c>
      <c r="Z751" s="669">
        <f>IF(OR('1C TSsoustraitance'!$D468="",'1C TSsoustraitance'!$E468="OUI",'1C TSsoustraitance'!$AP468=0),0,(('1C TSsoustraitance'!$AD468)/'1C TSsoustraitance'!$AP468))</f>
        <v>0</v>
      </c>
      <c r="AA751" s="669">
        <f>IF(OR('1C TSsoustraitance'!$D468="",'1C TSsoustraitance'!$E468="OUI",'1C TSsoustraitance'!$AP468=0),0,(('1C TSsoustraitance'!$AE468)/'1C TSsoustraitance'!$AP468))</f>
        <v>0</v>
      </c>
      <c r="AB751" s="669">
        <f>IF(OR('1C TSsoustraitance'!$D468="",'1C TSsoustraitance'!$E468="OUI",'1C TSsoustraitance'!$AP468=0),0,(('1C TSsoustraitance'!$AF468)/'1C TSsoustraitance'!$AP468))</f>
        <v>0</v>
      </c>
      <c r="AC751" s="669">
        <f>IF(OR('1C TSsoustraitance'!$D468="",'1C TSsoustraitance'!$E468="OUI",'1C TSsoustraitance'!$AP468=0),0,(('1C TSsoustraitance'!$AG468)/'1C TSsoustraitance'!$AP468))</f>
        <v>0</v>
      </c>
      <c r="AD751" s="669">
        <f>IF(OR('1C TSsoustraitance'!$D468="",'1C TSsoustraitance'!$E468="OUI",'1C TSsoustraitance'!$AP468=0),0,(('1C TSsoustraitance'!$AH468)/'1C TSsoustraitance'!$AP468))</f>
        <v>0</v>
      </c>
      <c r="AE751" s="669">
        <f>IF(OR('1C TSsoustraitance'!$D468="",'1C TSsoustraitance'!$E468="OUI",'1C TSsoustraitance'!$AP468=0),0,(('1C TSsoustraitance'!$AI468)/'1C TSsoustraitance'!$AP468))</f>
        <v>0</v>
      </c>
      <c r="AF751" s="669">
        <f>IF(OR('1C TSsoustraitance'!$D468="",'1C TSsoustraitance'!$E468="OUI",'1C TSsoustraitance'!$AP468=0),0,(('1C TSsoustraitance'!$AJ468)/'1C TSsoustraitance'!$AP468))</f>
        <v>0</v>
      </c>
      <c r="AG751" s="669">
        <f>IF(OR('1C TSsoustraitance'!$D468="",'1C TSsoustraitance'!$E468="OUI",'1C TSsoustraitance'!$AP468=0),0,(('1C TSsoustraitance'!$AK468)/'1C TSsoustraitance'!$AP468))</f>
        <v>0</v>
      </c>
      <c r="AH751" s="669">
        <f>IF(OR('1C TSsoustraitance'!$D468="",'1C TSsoustraitance'!$E468="OUI",'1C TSsoustraitance'!$AP468=0),0,(('1C TSsoustraitance'!$AL468)/'1C TSsoustraitance'!$AP468))</f>
        <v>0</v>
      </c>
      <c r="AI751" s="669">
        <f>IF(OR('1C TSsoustraitance'!$D468="",'1C TSsoustraitance'!$E468="OUI",'1C TSsoustraitance'!$AP468=0),0,(('1C TSsoustraitance'!$AM468)/'1C TSsoustraitance'!$AP468))</f>
        <v>0</v>
      </c>
      <c r="AJ751" s="669">
        <f>IF(OR('1C TSsoustraitance'!$D468="",'1C TSsoustraitance'!$E468="OUI",'1C TSsoustraitance'!$AP468=0),0,(('1C TSsoustraitance'!$AN468)/'1C TSsoustraitance'!$AP468))</f>
        <v>0</v>
      </c>
      <c r="AK751" s="669">
        <f t="shared" si="165"/>
        <v>0</v>
      </c>
      <c r="AL751" s="668">
        <f t="shared" si="166"/>
        <v>0</v>
      </c>
      <c r="AM751" s="670">
        <f>IF(Tableau7[[#This Row],[N° pièce]]="",0,(Tableau7[[#This Row],[hors TVA]]+(Tableau7[[#This Row],[hors TVA]]*Tableau7[[#This Row],[Taux TVA]])-(Tableau7[[#This Row],[hors TVA]]*Tableau7[[#This Row],[Taux TVA]]*Tableau7[[#This Row],[Régime TVA: Récupération]]))*Tableau7[[#This Row],[Type 1]])</f>
        <v>0</v>
      </c>
      <c r="AN751" s="670">
        <f>IF(Tableau7[[#This Row],[N° pièce]]="",0,IF($K$2="pôle",((Tableau7[[#This Row],[hors TVA]]+(Tableau7[[#This Row],[hors TVA]]*Tableau7[[#This Row],[Taux TVA]])-(Tableau7[[#This Row],[hors TVA]]*Tableau7[[#This Row],[Taux TVA]]*Tableau7[[#This Row],[Régime TVA: Récupération]]))*Tableau7[[#This Row],[Type 2]]),0))</f>
        <v>0</v>
      </c>
      <c r="AO751" s="670">
        <f t="shared" si="168"/>
        <v>0</v>
      </c>
      <c r="AP751" s="255">
        <f t="shared" si="167"/>
        <v>0</v>
      </c>
      <c r="AQ751" s="506">
        <f t="shared" si="163"/>
        <v>0</v>
      </c>
      <c r="AR751" s="671"/>
      <c r="AS751" s="512"/>
      <c r="AT751" s="513" t="str">
        <f>IF(('1C TSsoustraitance'!AP468*FICHE!C$14&lt;J751),"Forfait limité à "&amp;FICHE!C$14&amp;"€/jour","")</f>
        <v/>
      </c>
      <c r="AU751" s="797"/>
      <c r="AV751" s="484"/>
      <c r="AW751" s="484"/>
      <c r="AX751" s="484"/>
      <c r="AY751" s="484"/>
      <c r="AZ751" s="484"/>
      <c r="BA751" s="4"/>
      <c r="BB751" s="4"/>
      <c r="BC751" s="4"/>
      <c r="BD751" s="4"/>
      <c r="BE751" s="4"/>
      <c r="BF751" s="4"/>
      <c r="BG751" s="4"/>
      <c r="BH751" s="4"/>
      <c r="BI751" s="4"/>
      <c r="BJ751" s="4"/>
      <c r="BK751" s="4"/>
      <c r="BL751" s="4"/>
      <c r="BM751" s="4"/>
      <c r="BN751" s="4"/>
      <c r="BO751" s="4"/>
      <c r="BP751" s="4"/>
      <c r="BQ751" s="4"/>
      <c r="BR751" s="4"/>
      <c r="BS751" s="4"/>
      <c r="BT751" s="4"/>
      <c r="BU751" s="4"/>
      <c r="BV751" s="4"/>
      <c r="BW751" s="4"/>
      <c r="BX751" s="4"/>
      <c r="BY751" s="4"/>
      <c r="BZ751" s="4"/>
      <c r="CA751" s="4"/>
      <c r="CB751" s="4"/>
      <c r="CC751" s="4"/>
      <c r="CD751" s="4"/>
      <c r="CE751" s="4"/>
      <c r="CF751" s="4"/>
      <c r="CG751" s="4"/>
      <c r="CH751" s="4"/>
      <c r="CI751" s="4"/>
      <c r="CJ751" s="4"/>
      <c r="CK751" s="4"/>
      <c r="CL751" s="4"/>
      <c r="CM751" s="4"/>
      <c r="CN751" s="4"/>
      <c r="CO751" s="4"/>
      <c r="CP751" s="4"/>
      <c r="CQ751" s="4"/>
      <c r="CR751" s="4"/>
      <c r="CS751" s="4"/>
      <c r="CT751" s="4"/>
      <c r="CU751" s="4"/>
      <c r="CV751" s="4"/>
      <c r="CW751" s="4"/>
      <c r="CX751" s="4"/>
      <c r="CY751" s="4"/>
      <c r="CZ751" s="4"/>
      <c r="DA751" s="4"/>
      <c r="DB751" s="4"/>
      <c r="DC751" s="4"/>
      <c r="DD751" s="4"/>
      <c r="DE751" s="4"/>
      <c r="DF751" s="4"/>
      <c r="DG751" s="4"/>
      <c r="DH751" s="4"/>
      <c r="DI751" s="4"/>
      <c r="DJ751" s="4"/>
      <c r="DK751" s="4"/>
      <c r="DL751" s="4"/>
      <c r="DM751" s="4"/>
      <c r="DN751" s="4"/>
      <c r="DO751" s="4"/>
      <c r="DP751" s="4"/>
      <c r="DQ751" s="4"/>
      <c r="DR751" s="4"/>
      <c r="DS751" s="4"/>
      <c r="DT751" s="4"/>
      <c r="DU751" s="4"/>
      <c r="DV751" s="4"/>
      <c r="DW751" s="4"/>
      <c r="DX751" s="4"/>
      <c r="DY751" s="4"/>
      <c r="DZ751" s="4"/>
      <c r="EA751" s="4"/>
      <c r="EB751" s="4"/>
      <c r="EC751" s="4"/>
      <c r="ED751" s="4"/>
      <c r="EE751" s="4"/>
      <c r="EF751" s="4"/>
      <c r="EG751" s="4"/>
      <c r="EH751" s="4"/>
      <c r="EI751" s="4"/>
      <c r="EJ751" s="4"/>
      <c r="EK751" s="4"/>
      <c r="EL751" s="4"/>
      <c r="EM751" s="4"/>
      <c r="EN751" s="4"/>
      <c r="EO751" s="4"/>
      <c r="EP751" s="4"/>
      <c r="EQ751" s="4"/>
      <c r="ER751" s="4"/>
      <c r="ES751" s="4"/>
      <c r="ET751" s="4"/>
      <c r="EU751" s="4"/>
      <c r="EV751" s="4"/>
      <c r="EW751" s="4"/>
      <c r="EX751" s="4"/>
      <c r="EY751" s="4"/>
      <c r="EZ751" s="4"/>
      <c r="FA751" s="4"/>
      <c r="FB751" s="4"/>
      <c r="FC751" s="4"/>
      <c r="FD751" s="4"/>
      <c r="FE751" s="4"/>
      <c r="FF751" s="4"/>
      <c r="FG751" s="4"/>
      <c r="FH751" s="4"/>
      <c r="FI751" s="4"/>
      <c r="FJ751" s="4"/>
      <c r="FK751" s="4"/>
      <c r="FL751" s="4"/>
      <c r="FM751" s="4"/>
      <c r="FN751" s="4"/>
      <c r="FO751" s="4"/>
      <c r="FP751" s="4"/>
      <c r="FQ751" s="4"/>
      <c r="FR751" s="4"/>
      <c r="FS751" s="4"/>
      <c r="FT751" s="4"/>
      <c r="FU751" s="4"/>
      <c r="FV751" s="4"/>
      <c r="FW751" s="4"/>
      <c r="FX751" s="4"/>
      <c r="FY751" s="4"/>
      <c r="FZ751" s="4"/>
      <c r="GA751" s="4"/>
      <c r="GB751" s="4"/>
      <c r="GC751" s="4"/>
      <c r="GD751" s="4"/>
      <c r="GE751" s="4"/>
      <c r="GF751" s="4"/>
      <c r="GG751" s="4"/>
      <c r="GH751" s="4"/>
      <c r="GI751" s="4"/>
      <c r="GJ751" s="4"/>
      <c r="GK751" s="4"/>
      <c r="GL751" s="4"/>
      <c r="GM751" s="4"/>
      <c r="GN751" s="4"/>
      <c r="GO751" s="4"/>
      <c r="GP751" s="4"/>
      <c r="GQ751" s="4"/>
      <c r="GR751" s="4"/>
      <c r="GS751" s="4"/>
      <c r="GT751" s="4"/>
      <c r="GU751" s="4"/>
      <c r="GV751" s="4"/>
      <c r="GW751" s="4"/>
      <c r="GX751" s="4"/>
      <c r="GY751" s="4"/>
      <c r="GZ751" s="4"/>
      <c r="HA751" s="4"/>
      <c r="HB751" s="4"/>
      <c r="HC751" s="4"/>
    </row>
    <row r="752" spans="1:211" s="379" customFormat="1" ht="13.9" customHeight="1">
      <c r="A752" s="828" t="str">
        <f>IF('1C TSsoustraitance'!$A469&lt;&gt;0,'1C TSsoustraitance'!$A469,"")</f>
        <v/>
      </c>
      <c r="B752" s="530"/>
      <c r="C752" s="513" t="str">
        <f>IF('1C TSsoustraitance'!$A469&lt;&gt;0,'1C TSsoustraitance'!$B469,"")</f>
        <v/>
      </c>
      <c r="D752" s="513" t="str">
        <f>IF('1C TSsoustraitance'!$A469&lt;&gt;0,'1C TSsoustraitance'!$C469,"")</f>
        <v/>
      </c>
      <c r="E752" s="684"/>
      <c r="F752" s="685"/>
      <c r="G752" s="666">
        <f>'1C TSsoustraitance'!$D469</f>
        <v>0</v>
      </c>
      <c r="H752" s="533">
        <v>0.21</v>
      </c>
      <c r="I752" s="533">
        <v>1</v>
      </c>
      <c r="J752" s="534"/>
      <c r="K752" s="667">
        <f t="shared" si="164"/>
        <v>0</v>
      </c>
      <c r="L752" s="668">
        <f>IF(OR('1C TSsoustraitance'!$D469="",'1C TSsoustraitance'!$AP469=0),0,IF(AND('1C TSsoustraitance'!$D469&lt;&gt;"",$K$2="Pôle",'1C TSsoustraitance'!$E469="OUI"),(('1C TSsoustraitance'!$F469+'1C TSsoustraitance'!$G469+'1C TSsoustraitance'!$H469+'1C TSsoustraitance'!$I469+'1C TSsoustraitance'!$M469)/'1C TSsoustraitance'!$R469),IF(AND('1C TSsoustraitance'!$D469&lt;&gt;"",$K$2="Pôle",'1C TSsoustraitance'!$E469="NON"),(('1C TSsoustraitance'!$F469+'1C TSsoustraitance'!$G469+'1C TSsoustraitance'!$H469+'1C TSsoustraitance'!$I469+'1C TSsoustraitance'!$M469)/'1C TSsoustraitance'!$AP469),IF(AND('1C TSsoustraitance'!$D469&lt;&gt;"",$K$2&lt;&gt;"Pôle",'1C TSsoustraitance'!$E469="OUI"),(('1C TSsoustraitance'!$F469+'1C TSsoustraitance'!$G469+'1C TSsoustraitance'!$H469+'1C TSsoustraitance'!$I469+'1C TSsoustraitance'!$J469+'1C TSsoustraitance'!$K469+'1C TSsoustraitance'!$L469+'1C TSsoustraitance'!$M469+'1C TSsoustraitance'!$N469+'1C TSsoustraitance'!$O469+'1C TSsoustraitance'!$P469+'1C TSsoustraitance'!$Q469)/'1C TSsoustraitance'!$R469),IF(AND('1C TSsoustraitance'!$D469&lt;&gt;"",$K$2&lt;&gt;"Pôle",'1C TSsoustraitance'!$E469="NON"),(('1C TSsoustraitance'!$F469+'1C TSsoustraitance'!$G469+'1C TSsoustraitance'!$H469+'1C TSsoustraitance'!$I469+'1C TSsoustraitance'!$J469+'1C TSsoustraitance'!$K469+'1C TSsoustraitance'!$L469+'1C TSsoustraitance'!$M469+'1C TSsoustraitance'!$N469+'1C TSsoustraitance'!$O469+'1C TSsoustraitance'!$P469+'1C TSsoustraitance'!$Q469))/'1C TSsoustraitance'!$AP469)))))</f>
        <v>0</v>
      </c>
      <c r="M752" s="668">
        <f>IF(OR('1C TSsoustraitance'!$D469="",'1C TSsoustraitance'!AP$13=0),0,IF(AND('1C TSsoustraitance'!$D469&lt;&gt;"",$K$2="Pôle",'1C TSsoustraitance'!$E469="OUI"),(('1C TSsoustraitance'!$J469+'1C TSsoustraitance'!$K469+'1C TSsoustraitance'!$L469)/'1C TSsoustraitance'!$R469),IF(AND('1C TSsoustraitance'!$D469&lt;&gt;"",$K$2="Pôle",'1C TSsoustraitance'!$E469="NON"),(('1C TSsoustraitance'!$J469+'1C TSsoustraitance'!$K469+'1C TSsoustraitance'!$L469)/'1C TSsoustraitance'!$AP469),IF(AND('1C TSsoustraitance'!$D469&lt;&gt;"",$K$2&lt;&gt;"Pôle"),0))))</f>
        <v>0</v>
      </c>
      <c r="N752" s="668">
        <f t="shared" si="162"/>
        <v>0</v>
      </c>
      <c r="O752" s="669">
        <f>IF(OR('1C TSsoustraitance'!$D469="",'1C TSsoustraitance'!$E469="OUI",'1C TSsoustraitance'!$AP469=0),0,(('1C TSsoustraitance'!$S469)/'1C TSsoustraitance'!$AP469))</f>
        <v>0</v>
      </c>
      <c r="P752" s="669">
        <f>IF(OR('1C TSsoustraitance'!$D469="",'1C TSsoustraitance'!$E469="OUI",'1C TSsoustraitance'!$AP469=0),0,(('1C TSsoustraitance'!$T469)/'1C TSsoustraitance'!$AP469))</f>
        <v>0</v>
      </c>
      <c r="Q752" s="669">
        <f>IF(OR('1C TSsoustraitance'!$D469="",'1C TSsoustraitance'!$E469="OUI",'1C TSsoustraitance'!$AP469=0),0,(('1C TSsoustraitance'!$U469)/'1C TSsoustraitance'!$AP469))</f>
        <v>0</v>
      </c>
      <c r="R752" s="669">
        <f>IF(OR('1C TSsoustraitance'!$D469="",'1C TSsoustraitance'!$E469="OUI",'1C TSsoustraitance'!$AP469=0),0,(('1C TSsoustraitance'!$V469)/'1C TSsoustraitance'!$AP469))</f>
        <v>0</v>
      </c>
      <c r="S752" s="669">
        <f>IF(OR('1C TSsoustraitance'!$D469="",'1C TSsoustraitance'!$E469="OUI",'1C TSsoustraitance'!$AP469=0),0,(('1C TSsoustraitance'!$W469)/'1C TSsoustraitance'!$AP469))</f>
        <v>0</v>
      </c>
      <c r="T752" s="669">
        <f>IF(OR('1C TSsoustraitance'!$D469="",'1C TSsoustraitance'!$E469="OUI",'1C TSsoustraitance'!$AP469=0),0,(('1C TSsoustraitance'!$X469)/'1C TSsoustraitance'!$AP469))</f>
        <v>0</v>
      </c>
      <c r="U752" s="669">
        <f>IF(OR('1C TSsoustraitance'!$D469="",'1C TSsoustraitance'!$E469="OUI",'1C TSsoustraitance'!$AP469=0),0,(('1C TSsoustraitance'!$Y469)/'1C TSsoustraitance'!$AP469))</f>
        <v>0</v>
      </c>
      <c r="V752" s="669">
        <f>IF(OR('1C TSsoustraitance'!$D469="",'1C TSsoustraitance'!$E469="OUI",'1C TSsoustraitance'!$AP469=0),0,(('1C TSsoustraitance'!$Z469)/'1C TSsoustraitance'!$AP469))</f>
        <v>0</v>
      </c>
      <c r="W752" s="669">
        <f>IF(OR('1C TSsoustraitance'!$D469="",'1C TSsoustraitance'!$E469="OUI",'1C TSsoustraitance'!$AP469=0),0,(('1C TSsoustraitance'!$AA469)/'1C TSsoustraitance'!$AP469))</f>
        <v>0</v>
      </c>
      <c r="X752" s="669">
        <f>IF(OR('1C TSsoustraitance'!$D469="",'1C TSsoustraitance'!$E469="OUI",'1C TSsoustraitance'!$AP469=0),0,(('1C TSsoustraitance'!$AB469)/'1C TSsoustraitance'!$AP469))</f>
        <v>0</v>
      </c>
      <c r="Y752" s="669">
        <f>IF(OR('1C TSsoustraitance'!$D469="",'1C TSsoustraitance'!$E469="OUI",'1C TSsoustraitance'!$AP469=0),0,(('1C TSsoustraitance'!$AC469)/'1C TSsoustraitance'!$AP469))</f>
        <v>0</v>
      </c>
      <c r="Z752" s="669">
        <f>IF(OR('1C TSsoustraitance'!$D469="",'1C TSsoustraitance'!$E469="OUI",'1C TSsoustraitance'!$AP469=0),0,(('1C TSsoustraitance'!$AD469)/'1C TSsoustraitance'!$AP469))</f>
        <v>0</v>
      </c>
      <c r="AA752" s="669">
        <f>IF(OR('1C TSsoustraitance'!$D469="",'1C TSsoustraitance'!$E469="OUI",'1C TSsoustraitance'!$AP469=0),0,(('1C TSsoustraitance'!$AE469)/'1C TSsoustraitance'!$AP469))</f>
        <v>0</v>
      </c>
      <c r="AB752" s="669">
        <f>IF(OR('1C TSsoustraitance'!$D469="",'1C TSsoustraitance'!$E469="OUI",'1C TSsoustraitance'!$AP469=0),0,(('1C TSsoustraitance'!$AF469)/'1C TSsoustraitance'!$AP469))</f>
        <v>0</v>
      </c>
      <c r="AC752" s="669">
        <f>IF(OR('1C TSsoustraitance'!$D469="",'1C TSsoustraitance'!$E469="OUI",'1C TSsoustraitance'!$AP469=0),0,(('1C TSsoustraitance'!$AG469)/'1C TSsoustraitance'!$AP469))</f>
        <v>0</v>
      </c>
      <c r="AD752" s="669">
        <f>IF(OR('1C TSsoustraitance'!$D469="",'1C TSsoustraitance'!$E469="OUI",'1C TSsoustraitance'!$AP469=0),0,(('1C TSsoustraitance'!$AH469)/'1C TSsoustraitance'!$AP469))</f>
        <v>0</v>
      </c>
      <c r="AE752" s="669">
        <f>IF(OR('1C TSsoustraitance'!$D469="",'1C TSsoustraitance'!$E469="OUI",'1C TSsoustraitance'!$AP469=0),0,(('1C TSsoustraitance'!$AI469)/'1C TSsoustraitance'!$AP469))</f>
        <v>0</v>
      </c>
      <c r="AF752" s="669">
        <f>IF(OR('1C TSsoustraitance'!$D469="",'1C TSsoustraitance'!$E469="OUI",'1C TSsoustraitance'!$AP469=0),0,(('1C TSsoustraitance'!$AJ469)/'1C TSsoustraitance'!$AP469))</f>
        <v>0</v>
      </c>
      <c r="AG752" s="669">
        <f>IF(OR('1C TSsoustraitance'!$D469="",'1C TSsoustraitance'!$E469="OUI",'1C TSsoustraitance'!$AP469=0),0,(('1C TSsoustraitance'!$AK469)/'1C TSsoustraitance'!$AP469))</f>
        <v>0</v>
      </c>
      <c r="AH752" s="669">
        <f>IF(OR('1C TSsoustraitance'!$D469="",'1C TSsoustraitance'!$E469="OUI",'1C TSsoustraitance'!$AP469=0),0,(('1C TSsoustraitance'!$AL469)/'1C TSsoustraitance'!$AP469))</f>
        <v>0</v>
      </c>
      <c r="AI752" s="669">
        <f>IF(OR('1C TSsoustraitance'!$D469="",'1C TSsoustraitance'!$E469="OUI",'1C TSsoustraitance'!$AP469=0),0,(('1C TSsoustraitance'!$AM469)/'1C TSsoustraitance'!$AP469))</f>
        <v>0</v>
      </c>
      <c r="AJ752" s="669">
        <f>IF(OR('1C TSsoustraitance'!$D469="",'1C TSsoustraitance'!$E469="OUI",'1C TSsoustraitance'!$AP469=0),0,(('1C TSsoustraitance'!$AN469)/'1C TSsoustraitance'!$AP469))</f>
        <v>0</v>
      </c>
      <c r="AK752" s="669">
        <f t="shared" si="165"/>
        <v>0</v>
      </c>
      <c r="AL752" s="668">
        <f t="shared" si="166"/>
        <v>0</v>
      </c>
      <c r="AM752" s="670">
        <f>IF(Tableau7[[#This Row],[N° pièce]]="",0,(Tableau7[[#This Row],[hors TVA]]+(Tableau7[[#This Row],[hors TVA]]*Tableau7[[#This Row],[Taux TVA]])-(Tableau7[[#This Row],[hors TVA]]*Tableau7[[#This Row],[Taux TVA]]*Tableau7[[#This Row],[Régime TVA: Récupération]]))*Tableau7[[#This Row],[Type 1]])</f>
        <v>0</v>
      </c>
      <c r="AN752" s="670">
        <f>IF(Tableau7[[#This Row],[N° pièce]]="",0,IF($K$2="pôle",((Tableau7[[#This Row],[hors TVA]]+(Tableau7[[#This Row],[hors TVA]]*Tableau7[[#This Row],[Taux TVA]])-(Tableau7[[#This Row],[hors TVA]]*Tableau7[[#This Row],[Taux TVA]]*Tableau7[[#This Row],[Régime TVA: Récupération]]))*Tableau7[[#This Row],[Type 2]]),0))</f>
        <v>0</v>
      </c>
      <c r="AO752" s="670">
        <f t="shared" si="168"/>
        <v>0</v>
      </c>
      <c r="AP752" s="255">
        <f t="shared" si="167"/>
        <v>0</v>
      </c>
      <c r="AQ752" s="506">
        <f>IF(M752=0,0,AN752-AS752)</f>
        <v>0</v>
      </c>
      <c r="AR752" s="671"/>
      <c r="AS752" s="512"/>
      <c r="AT752" s="513" t="str">
        <f>IF(('1C TSsoustraitance'!AP469*FICHE!C$14&lt;J752),"Forfait limité à "&amp;FICHE!C$14&amp;"€/jour","")</f>
        <v/>
      </c>
      <c r="AU752" s="797"/>
      <c r="AV752" s="484"/>
      <c r="AW752" s="484"/>
      <c r="AX752" s="484"/>
      <c r="AY752" s="484"/>
      <c r="AZ752" s="484"/>
      <c r="BA752" s="4"/>
      <c r="BB752" s="4"/>
      <c r="BC752" s="4"/>
      <c r="BD752" s="4"/>
      <c r="BE752" s="4"/>
      <c r="BF752" s="4"/>
      <c r="BG752" s="4"/>
      <c r="BH752" s="4"/>
      <c r="BI752" s="4"/>
      <c r="BJ752" s="4"/>
      <c r="BK752" s="4"/>
      <c r="BL752" s="4"/>
      <c r="BM752" s="4"/>
      <c r="BN752" s="4"/>
      <c r="BO752" s="4"/>
      <c r="BP752" s="4"/>
      <c r="BQ752" s="4"/>
      <c r="BR752" s="4"/>
      <c r="BS752" s="4"/>
      <c r="BT752" s="4"/>
      <c r="BU752" s="4"/>
      <c r="BV752" s="4"/>
      <c r="BW752" s="4"/>
      <c r="BX752" s="4"/>
      <c r="BY752" s="4"/>
      <c r="BZ752" s="4"/>
      <c r="CA752" s="4"/>
      <c r="CB752" s="4"/>
      <c r="CC752" s="4"/>
      <c r="CD752" s="4"/>
      <c r="CE752" s="4"/>
      <c r="CF752" s="4"/>
      <c r="CG752" s="4"/>
      <c r="CH752" s="4"/>
      <c r="CI752" s="4"/>
      <c r="CJ752" s="4"/>
      <c r="CK752" s="4"/>
      <c r="CL752" s="4"/>
      <c r="CM752" s="4"/>
      <c r="CN752" s="4"/>
      <c r="CO752" s="4"/>
      <c r="CP752" s="4"/>
      <c r="CQ752" s="4"/>
      <c r="CR752" s="4"/>
      <c r="CS752" s="4"/>
      <c r="CT752" s="4"/>
      <c r="CU752" s="4"/>
      <c r="CV752" s="4"/>
      <c r="CW752" s="4"/>
      <c r="CX752" s="4"/>
      <c r="CY752" s="4"/>
      <c r="CZ752" s="4"/>
      <c r="DA752" s="4"/>
      <c r="DB752" s="4"/>
      <c r="DC752" s="4"/>
      <c r="DD752" s="4"/>
      <c r="DE752" s="4"/>
      <c r="DF752" s="4"/>
      <c r="DG752" s="4"/>
      <c r="DH752" s="4"/>
      <c r="DI752" s="4"/>
      <c r="DJ752" s="4"/>
      <c r="DK752" s="4"/>
      <c r="DL752" s="4"/>
      <c r="DM752" s="4"/>
      <c r="DN752" s="4"/>
      <c r="DO752" s="4"/>
      <c r="DP752" s="4"/>
      <c r="DQ752" s="4"/>
      <c r="DR752" s="4"/>
      <c r="DS752" s="4"/>
      <c r="DT752" s="4"/>
      <c r="DU752" s="4"/>
      <c r="DV752" s="4"/>
      <c r="DW752" s="4"/>
      <c r="DX752" s="4"/>
      <c r="DY752" s="4"/>
      <c r="DZ752" s="4"/>
      <c r="EA752" s="4"/>
      <c r="EB752" s="4"/>
      <c r="EC752" s="4"/>
      <c r="ED752" s="4"/>
      <c r="EE752" s="4"/>
      <c r="EF752" s="4"/>
      <c r="EG752" s="4"/>
      <c r="EH752" s="4"/>
      <c r="EI752" s="4"/>
      <c r="EJ752" s="4"/>
      <c r="EK752" s="4"/>
      <c r="EL752" s="4"/>
      <c r="EM752" s="4"/>
      <c r="EN752" s="4"/>
      <c r="EO752" s="4"/>
      <c r="EP752" s="4"/>
      <c r="EQ752" s="4"/>
      <c r="ER752" s="4"/>
      <c r="ES752" s="4"/>
      <c r="ET752" s="4"/>
      <c r="EU752" s="4"/>
      <c r="EV752" s="4"/>
      <c r="EW752" s="4"/>
      <c r="EX752" s="4"/>
      <c r="EY752" s="4"/>
      <c r="EZ752" s="4"/>
      <c r="FA752" s="4"/>
      <c r="FB752" s="4"/>
      <c r="FC752" s="4"/>
      <c r="FD752" s="4"/>
      <c r="FE752" s="4"/>
      <c r="FF752" s="4"/>
      <c r="FG752" s="4"/>
      <c r="FH752" s="4"/>
      <c r="FI752" s="4"/>
      <c r="FJ752" s="4"/>
      <c r="FK752" s="4"/>
      <c r="FL752" s="4"/>
      <c r="FM752" s="4"/>
      <c r="FN752" s="4"/>
      <c r="FO752" s="4"/>
      <c r="FP752" s="4"/>
      <c r="FQ752" s="4"/>
      <c r="FR752" s="4"/>
      <c r="FS752" s="4"/>
      <c r="FT752" s="4"/>
      <c r="FU752" s="4"/>
      <c r="FV752" s="4"/>
      <c r="FW752" s="4"/>
      <c r="FX752" s="4"/>
      <c r="FY752" s="4"/>
      <c r="FZ752" s="4"/>
      <c r="GA752" s="4"/>
      <c r="GB752" s="4"/>
      <c r="GC752" s="4"/>
      <c r="GD752" s="4"/>
      <c r="GE752" s="4"/>
      <c r="GF752" s="4"/>
      <c r="GG752" s="4"/>
      <c r="GH752" s="4"/>
      <c r="GI752" s="4"/>
      <c r="GJ752" s="4"/>
      <c r="GK752" s="4"/>
      <c r="GL752" s="4"/>
      <c r="GM752" s="4"/>
      <c r="GN752" s="4"/>
      <c r="GO752" s="4"/>
      <c r="GP752" s="4"/>
      <c r="GQ752" s="4"/>
      <c r="GR752" s="4"/>
      <c r="GS752" s="4"/>
      <c r="GT752" s="4"/>
      <c r="GU752" s="4"/>
      <c r="GV752" s="4"/>
      <c r="GW752" s="4"/>
      <c r="GX752" s="4"/>
      <c r="GY752" s="4"/>
      <c r="GZ752" s="4"/>
      <c r="HA752" s="4"/>
      <c r="HB752" s="4"/>
      <c r="HC752" s="4"/>
    </row>
    <row r="753" spans="1:211" s="380" customFormat="1" ht="13.9" customHeight="1">
      <c r="A753" s="828" t="str">
        <f>IF('1C TSsoustraitance'!$A470&lt;&gt;0,'1C TSsoustraitance'!$A470,"")</f>
        <v/>
      </c>
      <c r="B753" s="530"/>
      <c r="C753" s="513" t="str">
        <f>IF('1C TSsoustraitance'!$A470&lt;&gt;0,'1C TSsoustraitance'!$B470,"")</f>
        <v/>
      </c>
      <c r="D753" s="513" t="str">
        <f>IF('1C TSsoustraitance'!$A470&lt;&gt;0,'1C TSsoustraitance'!$C470,"")</f>
        <v/>
      </c>
      <c r="E753" s="684"/>
      <c r="F753" s="685"/>
      <c r="G753" s="666">
        <f>'1C TSsoustraitance'!$D470</f>
        <v>0</v>
      </c>
      <c r="H753" s="533">
        <v>0.21</v>
      </c>
      <c r="I753" s="533">
        <v>1</v>
      </c>
      <c r="J753" s="534"/>
      <c r="K753" s="667">
        <f t="shared" si="164"/>
        <v>0</v>
      </c>
      <c r="L753" s="668">
        <f>IF(OR('1C TSsoustraitance'!$D470="",'1C TSsoustraitance'!$AP470=0),0,IF(AND('1C TSsoustraitance'!$D470&lt;&gt;"",$K$2="Pôle",'1C TSsoustraitance'!$E470="OUI"),(('1C TSsoustraitance'!$F470+'1C TSsoustraitance'!$G470+'1C TSsoustraitance'!$H470+'1C TSsoustraitance'!$I470+'1C TSsoustraitance'!$M470)/'1C TSsoustraitance'!$R470),IF(AND('1C TSsoustraitance'!$D470&lt;&gt;"",$K$2="Pôle",'1C TSsoustraitance'!$E470="NON"),(('1C TSsoustraitance'!$F470+'1C TSsoustraitance'!$G470+'1C TSsoustraitance'!$H470+'1C TSsoustraitance'!$I470+'1C TSsoustraitance'!$M470)/'1C TSsoustraitance'!$AP470),IF(AND('1C TSsoustraitance'!$D470&lt;&gt;"",$K$2&lt;&gt;"Pôle",'1C TSsoustraitance'!$E470="OUI"),(('1C TSsoustraitance'!$F470+'1C TSsoustraitance'!$G470+'1C TSsoustraitance'!$H470+'1C TSsoustraitance'!$I470+'1C TSsoustraitance'!$J470+'1C TSsoustraitance'!$K470+'1C TSsoustraitance'!$L470+'1C TSsoustraitance'!$M470+'1C TSsoustraitance'!$N470+'1C TSsoustraitance'!$O470+'1C TSsoustraitance'!$P470+'1C TSsoustraitance'!$Q470)/'1C TSsoustraitance'!$R470),IF(AND('1C TSsoustraitance'!$D470&lt;&gt;"",$K$2&lt;&gt;"Pôle",'1C TSsoustraitance'!$E470="NON"),(('1C TSsoustraitance'!$F470+'1C TSsoustraitance'!$G470+'1C TSsoustraitance'!$H470+'1C TSsoustraitance'!$I470+'1C TSsoustraitance'!$J470+'1C TSsoustraitance'!$K470+'1C TSsoustraitance'!$L470+'1C TSsoustraitance'!$M470+'1C TSsoustraitance'!$N470+'1C TSsoustraitance'!$O470+'1C TSsoustraitance'!$P470+'1C TSsoustraitance'!$Q470))/'1C TSsoustraitance'!$AP470)))))</f>
        <v>0</v>
      </c>
      <c r="M753" s="668">
        <f>IF(OR('1C TSsoustraitance'!$D470="",'1C TSsoustraitance'!AP$13=0),0,IF(AND('1C TSsoustraitance'!$D470&lt;&gt;"",$K$2="Pôle",'1C TSsoustraitance'!$E470="OUI"),(('1C TSsoustraitance'!$J470+'1C TSsoustraitance'!$K470+'1C TSsoustraitance'!$L470)/'1C TSsoustraitance'!$R470),IF(AND('1C TSsoustraitance'!$D470&lt;&gt;"",$K$2="Pôle",'1C TSsoustraitance'!$E470="NON"),(('1C TSsoustraitance'!$J470+'1C TSsoustraitance'!$K470+'1C TSsoustraitance'!$L470)/'1C TSsoustraitance'!$AP470),IF(AND('1C TSsoustraitance'!$D470&lt;&gt;"",$K$2&lt;&gt;"Pôle"),0))))</f>
        <v>0</v>
      </c>
      <c r="N753" s="668">
        <f t="shared" si="162"/>
        <v>0</v>
      </c>
      <c r="O753" s="669">
        <f>IF(OR('1C TSsoustraitance'!$D470="",'1C TSsoustraitance'!$E470="OUI",'1C TSsoustraitance'!$AP470=0),0,(('1C TSsoustraitance'!$S470)/'1C TSsoustraitance'!$AP470))</f>
        <v>0</v>
      </c>
      <c r="P753" s="669">
        <f>IF(OR('1C TSsoustraitance'!$D470="",'1C TSsoustraitance'!$E470="OUI",'1C TSsoustraitance'!$AP470=0),0,(('1C TSsoustraitance'!$T470)/'1C TSsoustraitance'!$AP470))</f>
        <v>0</v>
      </c>
      <c r="Q753" s="669">
        <f>IF(OR('1C TSsoustraitance'!$D470="",'1C TSsoustraitance'!$E470="OUI",'1C TSsoustraitance'!$AP470=0),0,(('1C TSsoustraitance'!$U470)/'1C TSsoustraitance'!$AP470))</f>
        <v>0</v>
      </c>
      <c r="R753" s="669">
        <f>IF(OR('1C TSsoustraitance'!$D470="",'1C TSsoustraitance'!$E470="OUI",'1C TSsoustraitance'!$AP470=0),0,(('1C TSsoustraitance'!$V470)/'1C TSsoustraitance'!$AP470))</f>
        <v>0</v>
      </c>
      <c r="S753" s="669">
        <f>IF(OR('1C TSsoustraitance'!$D470="",'1C TSsoustraitance'!$E470="OUI",'1C TSsoustraitance'!$AP470=0),0,(('1C TSsoustraitance'!$W470)/'1C TSsoustraitance'!$AP470))</f>
        <v>0</v>
      </c>
      <c r="T753" s="669">
        <f>IF(OR('1C TSsoustraitance'!$D470="",'1C TSsoustraitance'!$E470="OUI",'1C TSsoustraitance'!$AP470=0),0,(('1C TSsoustraitance'!$X470)/'1C TSsoustraitance'!$AP470))</f>
        <v>0</v>
      </c>
      <c r="U753" s="669">
        <f>IF(OR('1C TSsoustraitance'!$D470="",'1C TSsoustraitance'!$E470="OUI",'1C TSsoustraitance'!$AP470=0),0,(('1C TSsoustraitance'!$Y470)/'1C TSsoustraitance'!$AP470))</f>
        <v>0</v>
      </c>
      <c r="V753" s="669">
        <f>IF(OR('1C TSsoustraitance'!$D470="",'1C TSsoustraitance'!$E470="OUI",'1C TSsoustraitance'!$AP470=0),0,(('1C TSsoustraitance'!$Z470)/'1C TSsoustraitance'!$AP470))</f>
        <v>0</v>
      </c>
      <c r="W753" s="669">
        <f>IF(OR('1C TSsoustraitance'!$D470="",'1C TSsoustraitance'!$E470="OUI",'1C TSsoustraitance'!$AP470=0),0,(('1C TSsoustraitance'!$AA470)/'1C TSsoustraitance'!$AP470))</f>
        <v>0</v>
      </c>
      <c r="X753" s="669">
        <f>IF(OR('1C TSsoustraitance'!$D470="",'1C TSsoustraitance'!$E470="OUI",'1C TSsoustraitance'!$AP470=0),0,(('1C TSsoustraitance'!$AB470)/'1C TSsoustraitance'!$AP470))</f>
        <v>0</v>
      </c>
      <c r="Y753" s="669">
        <f>IF(OR('1C TSsoustraitance'!$D470="",'1C TSsoustraitance'!$E470="OUI",'1C TSsoustraitance'!$AP470=0),0,(('1C TSsoustraitance'!$AC470)/'1C TSsoustraitance'!$AP470))</f>
        <v>0</v>
      </c>
      <c r="Z753" s="669">
        <f>IF(OR('1C TSsoustraitance'!$D470="",'1C TSsoustraitance'!$E470="OUI",'1C TSsoustraitance'!$AP470=0),0,(('1C TSsoustraitance'!$AD470)/'1C TSsoustraitance'!$AP470))</f>
        <v>0</v>
      </c>
      <c r="AA753" s="669">
        <f>IF(OR('1C TSsoustraitance'!$D470="",'1C TSsoustraitance'!$E470="OUI",'1C TSsoustraitance'!$AP470=0),0,(('1C TSsoustraitance'!$AE470)/'1C TSsoustraitance'!$AP470))</f>
        <v>0</v>
      </c>
      <c r="AB753" s="669">
        <f>IF(OR('1C TSsoustraitance'!$D470="",'1C TSsoustraitance'!$E470="OUI",'1C TSsoustraitance'!$AP470=0),0,(('1C TSsoustraitance'!$AF470)/'1C TSsoustraitance'!$AP470))</f>
        <v>0</v>
      </c>
      <c r="AC753" s="669">
        <f>IF(OR('1C TSsoustraitance'!$D470="",'1C TSsoustraitance'!$E470="OUI",'1C TSsoustraitance'!$AP470=0),0,(('1C TSsoustraitance'!$AG470)/'1C TSsoustraitance'!$AP470))</f>
        <v>0</v>
      </c>
      <c r="AD753" s="669">
        <f>IF(OR('1C TSsoustraitance'!$D470="",'1C TSsoustraitance'!$E470="OUI",'1C TSsoustraitance'!$AP470=0),0,(('1C TSsoustraitance'!$AH470)/'1C TSsoustraitance'!$AP470))</f>
        <v>0</v>
      </c>
      <c r="AE753" s="669">
        <f>IF(OR('1C TSsoustraitance'!$D470="",'1C TSsoustraitance'!$E470="OUI",'1C TSsoustraitance'!$AP470=0),0,(('1C TSsoustraitance'!$AI470)/'1C TSsoustraitance'!$AP470))</f>
        <v>0</v>
      </c>
      <c r="AF753" s="669">
        <f>IF(OR('1C TSsoustraitance'!$D470="",'1C TSsoustraitance'!$E470="OUI",'1C TSsoustraitance'!$AP470=0),0,(('1C TSsoustraitance'!$AJ470)/'1C TSsoustraitance'!$AP470))</f>
        <v>0</v>
      </c>
      <c r="AG753" s="669">
        <f>IF(OR('1C TSsoustraitance'!$D470="",'1C TSsoustraitance'!$E470="OUI",'1C TSsoustraitance'!$AP470=0),0,(('1C TSsoustraitance'!$AK470)/'1C TSsoustraitance'!$AP470))</f>
        <v>0</v>
      </c>
      <c r="AH753" s="669">
        <f>IF(OR('1C TSsoustraitance'!$D470="",'1C TSsoustraitance'!$E470="OUI",'1C TSsoustraitance'!$AP470=0),0,(('1C TSsoustraitance'!$AL470)/'1C TSsoustraitance'!$AP470))</f>
        <v>0</v>
      </c>
      <c r="AI753" s="669">
        <f>IF(OR('1C TSsoustraitance'!$D470="",'1C TSsoustraitance'!$E470="OUI",'1C TSsoustraitance'!$AP470=0),0,(('1C TSsoustraitance'!$AM470)/'1C TSsoustraitance'!$AP470))</f>
        <v>0</v>
      </c>
      <c r="AJ753" s="669">
        <f>IF(OR('1C TSsoustraitance'!$D470="",'1C TSsoustraitance'!$E470="OUI",'1C TSsoustraitance'!$AP470=0),0,(('1C TSsoustraitance'!$AN470)/'1C TSsoustraitance'!$AP470))</f>
        <v>0</v>
      </c>
      <c r="AK753" s="669">
        <f t="shared" si="165"/>
        <v>0</v>
      </c>
      <c r="AL753" s="668">
        <f t="shared" si="166"/>
        <v>0</v>
      </c>
      <c r="AM753" s="670">
        <f>IF(Tableau7[[#This Row],[N° pièce]]="",0,(Tableau7[[#This Row],[hors TVA]]+(Tableau7[[#This Row],[hors TVA]]*Tableau7[[#This Row],[Taux TVA]])-(Tableau7[[#This Row],[hors TVA]]*Tableau7[[#This Row],[Taux TVA]]*Tableau7[[#This Row],[Régime TVA: Récupération]]))*Tableau7[[#This Row],[Type 1]])</f>
        <v>0</v>
      </c>
      <c r="AN753" s="670">
        <f>IF(Tableau7[[#This Row],[N° pièce]]="",0,IF($K$2="pôle",((Tableau7[[#This Row],[hors TVA]]+(Tableau7[[#This Row],[hors TVA]]*Tableau7[[#This Row],[Taux TVA]])-(Tableau7[[#This Row],[hors TVA]]*Tableau7[[#This Row],[Taux TVA]]*Tableau7[[#This Row],[Régime TVA: Récupération]]))*Tableau7[[#This Row],[Type 2]]),0))</f>
        <v>0</v>
      </c>
      <c r="AO753" s="670">
        <f t="shared" si="168"/>
        <v>0</v>
      </c>
      <c r="AP753" s="255">
        <f t="shared" si="167"/>
        <v>0</v>
      </c>
      <c r="AQ753" s="506">
        <f t="shared" ref="AQ753:AQ775" si="169">IF(M753=0,0,AN753-AS753)</f>
        <v>0</v>
      </c>
      <c r="AR753" s="671"/>
      <c r="AS753" s="512"/>
      <c r="AT753" s="513" t="str">
        <f>IF(('1C TSsoustraitance'!AP470*FICHE!C$14&lt;J753),"Forfait limité à "&amp;FICHE!C$14&amp;"€/jour","")</f>
        <v/>
      </c>
      <c r="AU753" s="797"/>
      <c r="AV753" s="484"/>
      <c r="AW753" s="484"/>
      <c r="AX753" s="484"/>
      <c r="AY753" s="484"/>
      <c r="AZ753" s="484"/>
      <c r="BA753" s="4"/>
      <c r="BB753" s="4"/>
      <c r="BC753" s="4"/>
      <c r="BD753" s="4"/>
      <c r="BE753" s="4"/>
      <c r="BF753" s="4"/>
      <c r="BG753" s="4"/>
      <c r="BH753" s="4"/>
      <c r="BI753" s="4"/>
      <c r="BJ753" s="4"/>
      <c r="BK753" s="4"/>
      <c r="BL753" s="4"/>
      <c r="BM753" s="4"/>
      <c r="BN753" s="4"/>
      <c r="BO753" s="4"/>
      <c r="BP753" s="4"/>
      <c r="BQ753" s="4"/>
      <c r="BR753" s="4"/>
      <c r="BS753" s="4"/>
      <c r="BT753" s="4"/>
      <c r="BU753" s="4"/>
      <c r="BV753" s="4"/>
      <c r="BW753" s="4"/>
      <c r="BX753" s="4"/>
      <c r="BY753" s="4"/>
      <c r="BZ753" s="4"/>
      <c r="CA753" s="4"/>
      <c r="CB753" s="4"/>
      <c r="CC753" s="4"/>
      <c r="CD753" s="4"/>
      <c r="CE753" s="4"/>
      <c r="CF753" s="4"/>
      <c r="CG753" s="4"/>
      <c r="CH753" s="4"/>
      <c r="CI753" s="4"/>
      <c r="CJ753" s="4"/>
      <c r="CK753" s="4"/>
      <c r="CL753" s="4"/>
      <c r="CM753" s="4"/>
      <c r="CN753" s="4"/>
      <c r="CO753" s="4"/>
      <c r="CP753" s="4"/>
      <c r="CQ753" s="4"/>
      <c r="CR753" s="4"/>
      <c r="CS753" s="4"/>
      <c r="CT753" s="4"/>
      <c r="CU753" s="4"/>
      <c r="CV753" s="4"/>
      <c r="CW753" s="4"/>
      <c r="CX753" s="4"/>
      <c r="CY753" s="4"/>
      <c r="CZ753" s="4"/>
      <c r="DA753" s="4"/>
      <c r="DB753" s="4"/>
      <c r="DC753" s="4"/>
      <c r="DD753" s="4"/>
      <c r="DE753" s="4"/>
      <c r="DF753" s="4"/>
      <c r="DG753" s="4"/>
      <c r="DH753" s="4"/>
      <c r="DI753" s="4"/>
      <c r="DJ753" s="4"/>
      <c r="DK753" s="4"/>
      <c r="DL753" s="4"/>
      <c r="DM753" s="4"/>
      <c r="DN753" s="4"/>
      <c r="DO753" s="4"/>
      <c r="DP753" s="4"/>
      <c r="DQ753" s="4"/>
      <c r="DR753" s="4"/>
      <c r="DS753" s="4"/>
      <c r="DT753" s="4"/>
      <c r="DU753" s="4"/>
      <c r="DV753" s="4"/>
      <c r="DW753" s="4"/>
      <c r="DX753" s="4"/>
      <c r="DY753" s="4"/>
      <c r="DZ753" s="4"/>
      <c r="EA753" s="4"/>
      <c r="EB753" s="4"/>
      <c r="EC753" s="4"/>
      <c r="ED753" s="4"/>
      <c r="EE753" s="4"/>
      <c r="EF753" s="4"/>
      <c r="EG753" s="4"/>
      <c r="EH753" s="4"/>
      <c r="EI753" s="4"/>
      <c r="EJ753" s="4"/>
      <c r="EK753" s="4"/>
      <c r="EL753" s="4"/>
      <c r="EM753" s="4"/>
      <c r="EN753" s="4"/>
      <c r="EO753" s="4"/>
      <c r="EP753" s="4"/>
      <c r="EQ753" s="4"/>
      <c r="ER753" s="4"/>
      <c r="ES753" s="4"/>
      <c r="ET753" s="4"/>
      <c r="EU753" s="4"/>
      <c r="EV753" s="4"/>
      <c r="EW753" s="4"/>
      <c r="EX753" s="4"/>
      <c r="EY753" s="4"/>
      <c r="EZ753" s="4"/>
      <c r="FA753" s="4"/>
      <c r="FB753" s="4"/>
      <c r="FC753" s="4"/>
      <c r="FD753" s="4"/>
      <c r="FE753" s="4"/>
      <c r="FF753" s="4"/>
      <c r="FG753" s="4"/>
      <c r="FH753" s="4"/>
      <c r="FI753" s="4"/>
      <c r="FJ753" s="4"/>
      <c r="FK753" s="4"/>
      <c r="FL753" s="4"/>
      <c r="FM753" s="4"/>
      <c r="FN753" s="4"/>
      <c r="FO753" s="4"/>
      <c r="FP753" s="4"/>
      <c r="FQ753" s="4"/>
      <c r="FR753" s="4"/>
      <c r="FS753" s="4"/>
      <c r="FT753" s="4"/>
      <c r="FU753" s="4"/>
      <c r="FV753" s="4"/>
      <c r="FW753" s="4"/>
      <c r="FX753" s="4"/>
      <c r="FY753" s="4"/>
      <c r="FZ753" s="4"/>
      <c r="GA753" s="4"/>
      <c r="GB753" s="4"/>
      <c r="GC753" s="4"/>
      <c r="GD753" s="4"/>
      <c r="GE753" s="4"/>
      <c r="GF753" s="4"/>
      <c r="GG753" s="4"/>
      <c r="GH753" s="4"/>
      <c r="GI753" s="4"/>
      <c r="GJ753" s="4"/>
      <c r="GK753" s="4"/>
      <c r="GL753" s="4"/>
      <c r="GM753" s="4"/>
      <c r="GN753" s="4"/>
      <c r="GO753" s="4"/>
      <c r="GP753" s="4"/>
      <c r="GQ753" s="4"/>
      <c r="GR753" s="4"/>
      <c r="GS753" s="4"/>
      <c r="GT753" s="4"/>
      <c r="GU753" s="4"/>
      <c r="GV753" s="4"/>
      <c r="GW753" s="4"/>
      <c r="GX753" s="4"/>
      <c r="GY753" s="4"/>
      <c r="GZ753" s="4"/>
      <c r="HA753" s="4"/>
      <c r="HB753" s="4"/>
      <c r="HC753" s="4"/>
    </row>
    <row r="754" spans="1:211" s="380" customFormat="1" ht="13.9" customHeight="1">
      <c r="A754" s="828" t="str">
        <f>IF('1C TSsoustraitance'!$A471&lt;&gt;0,'1C TSsoustraitance'!$A471,"")</f>
        <v/>
      </c>
      <c r="B754" s="530"/>
      <c r="C754" s="513" t="str">
        <f>IF('1C TSsoustraitance'!$A471&lt;&gt;0,'1C TSsoustraitance'!$B471,"")</f>
        <v/>
      </c>
      <c r="D754" s="513" t="str">
        <f>IF('1C TSsoustraitance'!$A471&lt;&gt;0,'1C TSsoustraitance'!$C471,"")</f>
        <v/>
      </c>
      <c r="E754" s="684"/>
      <c r="F754" s="685"/>
      <c r="G754" s="666">
        <f>'1C TSsoustraitance'!$D471</f>
        <v>0</v>
      </c>
      <c r="H754" s="533">
        <v>0.21</v>
      </c>
      <c r="I754" s="533">
        <v>1</v>
      </c>
      <c r="J754" s="534"/>
      <c r="K754" s="667">
        <f t="shared" si="164"/>
        <v>0</v>
      </c>
      <c r="L754" s="668">
        <f>IF(OR('1C TSsoustraitance'!$D471="",'1C TSsoustraitance'!$AP471=0),0,IF(AND('1C TSsoustraitance'!$D471&lt;&gt;"",$K$2="Pôle",'1C TSsoustraitance'!$E471="OUI"),(('1C TSsoustraitance'!$F471+'1C TSsoustraitance'!$G471+'1C TSsoustraitance'!$H471+'1C TSsoustraitance'!$I471+'1C TSsoustraitance'!$M471)/'1C TSsoustraitance'!$R471),IF(AND('1C TSsoustraitance'!$D471&lt;&gt;"",$K$2="Pôle",'1C TSsoustraitance'!$E471="NON"),(('1C TSsoustraitance'!$F471+'1C TSsoustraitance'!$G471+'1C TSsoustraitance'!$H471+'1C TSsoustraitance'!$I471+'1C TSsoustraitance'!$M471)/'1C TSsoustraitance'!$AP471),IF(AND('1C TSsoustraitance'!$D471&lt;&gt;"",$K$2&lt;&gt;"Pôle",'1C TSsoustraitance'!$E471="OUI"),(('1C TSsoustraitance'!$F471+'1C TSsoustraitance'!$G471+'1C TSsoustraitance'!$H471+'1C TSsoustraitance'!$I471+'1C TSsoustraitance'!$J471+'1C TSsoustraitance'!$K471+'1C TSsoustraitance'!$L471+'1C TSsoustraitance'!$M471+'1C TSsoustraitance'!$N471+'1C TSsoustraitance'!$O471+'1C TSsoustraitance'!$P471+'1C TSsoustraitance'!$Q471)/'1C TSsoustraitance'!$R471),IF(AND('1C TSsoustraitance'!$D471&lt;&gt;"",$K$2&lt;&gt;"Pôle",'1C TSsoustraitance'!$E471="NON"),(('1C TSsoustraitance'!$F471+'1C TSsoustraitance'!$G471+'1C TSsoustraitance'!$H471+'1C TSsoustraitance'!$I471+'1C TSsoustraitance'!$J471+'1C TSsoustraitance'!$K471+'1C TSsoustraitance'!$L471+'1C TSsoustraitance'!$M471+'1C TSsoustraitance'!$N471+'1C TSsoustraitance'!$O471+'1C TSsoustraitance'!$P471+'1C TSsoustraitance'!$Q471))/'1C TSsoustraitance'!$AP471)))))</f>
        <v>0</v>
      </c>
      <c r="M754" s="668">
        <f>IF(OR('1C TSsoustraitance'!$D471="",'1C TSsoustraitance'!AP$13=0),0,IF(AND('1C TSsoustraitance'!$D471&lt;&gt;"",$K$2="Pôle",'1C TSsoustraitance'!$E471="OUI"),(('1C TSsoustraitance'!$J471+'1C TSsoustraitance'!$K471+'1C TSsoustraitance'!$L471)/'1C TSsoustraitance'!$R471),IF(AND('1C TSsoustraitance'!$D471&lt;&gt;"",$K$2="Pôle",'1C TSsoustraitance'!$E471="NON"),(('1C TSsoustraitance'!$J471+'1C TSsoustraitance'!$K471+'1C TSsoustraitance'!$L471)/'1C TSsoustraitance'!$AP471),IF(AND('1C TSsoustraitance'!$D471&lt;&gt;"",$K$2&lt;&gt;"Pôle"),0))))</f>
        <v>0</v>
      </c>
      <c r="N754" s="668">
        <f t="shared" si="162"/>
        <v>0</v>
      </c>
      <c r="O754" s="669">
        <f>IF(OR('1C TSsoustraitance'!$D471="",'1C TSsoustraitance'!$E471="OUI",'1C TSsoustraitance'!$AP471=0),0,(('1C TSsoustraitance'!$S471)/'1C TSsoustraitance'!$AP471))</f>
        <v>0</v>
      </c>
      <c r="P754" s="669">
        <f>IF(OR('1C TSsoustraitance'!$D471="",'1C TSsoustraitance'!$E471="OUI",'1C TSsoustraitance'!$AP471=0),0,(('1C TSsoustraitance'!$T471)/'1C TSsoustraitance'!$AP471))</f>
        <v>0</v>
      </c>
      <c r="Q754" s="669">
        <f>IF(OR('1C TSsoustraitance'!$D471="",'1C TSsoustraitance'!$E471="OUI",'1C TSsoustraitance'!$AP471=0),0,(('1C TSsoustraitance'!$U471)/'1C TSsoustraitance'!$AP471))</f>
        <v>0</v>
      </c>
      <c r="R754" s="669">
        <f>IF(OR('1C TSsoustraitance'!$D471="",'1C TSsoustraitance'!$E471="OUI",'1C TSsoustraitance'!$AP471=0),0,(('1C TSsoustraitance'!$V471)/'1C TSsoustraitance'!$AP471))</f>
        <v>0</v>
      </c>
      <c r="S754" s="669">
        <f>IF(OR('1C TSsoustraitance'!$D471="",'1C TSsoustraitance'!$E471="OUI",'1C TSsoustraitance'!$AP471=0),0,(('1C TSsoustraitance'!$W471)/'1C TSsoustraitance'!$AP471))</f>
        <v>0</v>
      </c>
      <c r="T754" s="669">
        <f>IF(OR('1C TSsoustraitance'!$D471="",'1C TSsoustraitance'!$E471="OUI",'1C TSsoustraitance'!$AP471=0),0,(('1C TSsoustraitance'!$X471)/'1C TSsoustraitance'!$AP471))</f>
        <v>0</v>
      </c>
      <c r="U754" s="669">
        <f>IF(OR('1C TSsoustraitance'!$D471="",'1C TSsoustraitance'!$E471="OUI",'1C TSsoustraitance'!$AP471=0),0,(('1C TSsoustraitance'!$Y471)/'1C TSsoustraitance'!$AP471))</f>
        <v>0</v>
      </c>
      <c r="V754" s="669">
        <f>IF(OR('1C TSsoustraitance'!$D471="",'1C TSsoustraitance'!$E471="OUI",'1C TSsoustraitance'!$AP471=0),0,(('1C TSsoustraitance'!$Z471)/'1C TSsoustraitance'!$AP471))</f>
        <v>0</v>
      </c>
      <c r="W754" s="669">
        <f>IF(OR('1C TSsoustraitance'!$D471="",'1C TSsoustraitance'!$E471="OUI",'1C TSsoustraitance'!$AP471=0),0,(('1C TSsoustraitance'!$AA471)/'1C TSsoustraitance'!$AP471))</f>
        <v>0</v>
      </c>
      <c r="X754" s="669">
        <f>IF(OR('1C TSsoustraitance'!$D471="",'1C TSsoustraitance'!$E471="OUI",'1C TSsoustraitance'!$AP471=0),0,(('1C TSsoustraitance'!$AB471)/'1C TSsoustraitance'!$AP471))</f>
        <v>0</v>
      </c>
      <c r="Y754" s="669">
        <f>IF(OR('1C TSsoustraitance'!$D471="",'1C TSsoustraitance'!$E471="OUI",'1C TSsoustraitance'!$AP471=0),0,(('1C TSsoustraitance'!$AC471)/'1C TSsoustraitance'!$AP471))</f>
        <v>0</v>
      </c>
      <c r="Z754" s="669">
        <f>IF(OR('1C TSsoustraitance'!$D471="",'1C TSsoustraitance'!$E471="OUI",'1C TSsoustraitance'!$AP471=0),0,(('1C TSsoustraitance'!$AD471)/'1C TSsoustraitance'!$AP471))</f>
        <v>0</v>
      </c>
      <c r="AA754" s="669">
        <f>IF(OR('1C TSsoustraitance'!$D471="",'1C TSsoustraitance'!$E471="OUI",'1C TSsoustraitance'!$AP471=0),0,(('1C TSsoustraitance'!$AE471)/'1C TSsoustraitance'!$AP471))</f>
        <v>0</v>
      </c>
      <c r="AB754" s="669">
        <f>IF(OR('1C TSsoustraitance'!$D471="",'1C TSsoustraitance'!$E471="OUI",'1C TSsoustraitance'!$AP471=0),0,(('1C TSsoustraitance'!$AF471)/'1C TSsoustraitance'!$AP471))</f>
        <v>0</v>
      </c>
      <c r="AC754" s="669">
        <f>IF(OR('1C TSsoustraitance'!$D471="",'1C TSsoustraitance'!$E471="OUI",'1C TSsoustraitance'!$AP471=0),0,(('1C TSsoustraitance'!$AG471)/'1C TSsoustraitance'!$AP471))</f>
        <v>0</v>
      </c>
      <c r="AD754" s="669">
        <f>IF(OR('1C TSsoustraitance'!$D471="",'1C TSsoustraitance'!$E471="OUI",'1C TSsoustraitance'!$AP471=0),0,(('1C TSsoustraitance'!$AH471)/'1C TSsoustraitance'!$AP471))</f>
        <v>0</v>
      </c>
      <c r="AE754" s="669">
        <f>IF(OR('1C TSsoustraitance'!$D471="",'1C TSsoustraitance'!$E471="OUI",'1C TSsoustraitance'!$AP471=0),0,(('1C TSsoustraitance'!$AI471)/'1C TSsoustraitance'!$AP471))</f>
        <v>0</v>
      </c>
      <c r="AF754" s="669">
        <f>IF(OR('1C TSsoustraitance'!$D471="",'1C TSsoustraitance'!$E471="OUI",'1C TSsoustraitance'!$AP471=0),0,(('1C TSsoustraitance'!$AJ471)/'1C TSsoustraitance'!$AP471))</f>
        <v>0</v>
      </c>
      <c r="AG754" s="669">
        <f>IF(OR('1C TSsoustraitance'!$D471="",'1C TSsoustraitance'!$E471="OUI",'1C TSsoustraitance'!$AP471=0),0,(('1C TSsoustraitance'!$AK471)/'1C TSsoustraitance'!$AP471))</f>
        <v>0</v>
      </c>
      <c r="AH754" s="669">
        <f>IF(OR('1C TSsoustraitance'!$D471="",'1C TSsoustraitance'!$E471="OUI",'1C TSsoustraitance'!$AP471=0),0,(('1C TSsoustraitance'!$AL471)/'1C TSsoustraitance'!$AP471))</f>
        <v>0</v>
      </c>
      <c r="AI754" s="669">
        <f>IF(OR('1C TSsoustraitance'!$D471="",'1C TSsoustraitance'!$E471="OUI",'1C TSsoustraitance'!$AP471=0),0,(('1C TSsoustraitance'!$AM471)/'1C TSsoustraitance'!$AP471))</f>
        <v>0</v>
      </c>
      <c r="AJ754" s="669">
        <f>IF(OR('1C TSsoustraitance'!$D471="",'1C TSsoustraitance'!$E471="OUI",'1C TSsoustraitance'!$AP471=0),0,(('1C TSsoustraitance'!$AN471)/'1C TSsoustraitance'!$AP471))</f>
        <v>0</v>
      </c>
      <c r="AK754" s="669">
        <f t="shared" si="165"/>
        <v>0</v>
      </c>
      <c r="AL754" s="668">
        <f t="shared" si="166"/>
        <v>0</v>
      </c>
      <c r="AM754" s="670">
        <f>IF(Tableau7[[#This Row],[N° pièce]]="",0,(Tableau7[[#This Row],[hors TVA]]+(Tableau7[[#This Row],[hors TVA]]*Tableau7[[#This Row],[Taux TVA]])-(Tableau7[[#This Row],[hors TVA]]*Tableau7[[#This Row],[Taux TVA]]*Tableau7[[#This Row],[Régime TVA: Récupération]]))*Tableau7[[#This Row],[Type 1]])</f>
        <v>0</v>
      </c>
      <c r="AN754" s="670">
        <f>IF(Tableau7[[#This Row],[N° pièce]]="",0,IF($K$2="pôle",((Tableau7[[#This Row],[hors TVA]]+(Tableau7[[#This Row],[hors TVA]]*Tableau7[[#This Row],[Taux TVA]])-(Tableau7[[#This Row],[hors TVA]]*Tableau7[[#This Row],[Taux TVA]]*Tableau7[[#This Row],[Régime TVA: Récupération]]))*Tableau7[[#This Row],[Type 2]]),0))</f>
        <v>0</v>
      </c>
      <c r="AO754" s="670">
        <f t="shared" si="168"/>
        <v>0</v>
      </c>
      <c r="AP754" s="255">
        <f t="shared" si="167"/>
        <v>0</v>
      </c>
      <c r="AQ754" s="506">
        <f t="shared" si="169"/>
        <v>0</v>
      </c>
      <c r="AR754" s="671"/>
      <c r="AS754" s="512"/>
      <c r="AT754" s="513" t="str">
        <f>IF(('1C TSsoustraitance'!AP471*FICHE!C$14&lt;J754),"Forfait limité à "&amp;FICHE!C$14&amp;"€/jour","")</f>
        <v/>
      </c>
      <c r="AU754" s="797"/>
      <c r="AV754" s="484"/>
      <c r="AW754" s="484"/>
      <c r="AX754" s="484"/>
      <c r="AY754" s="484"/>
      <c r="AZ754" s="484"/>
      <c r="BA754" s="4"/>
      <c r="BB754" s="4"/>
      <c r="BC754" s="4"/>
      <c r="BD754" s="4"/>
      <c r="BE754" s="4"/>
      <c r="BF754" s="4"/>
      <c r="BG754" s="4"/>
      <c r="BH754" s="4"/>
      <c r="BI754" s="4"/>
      <c r="BJ754" s="4"/>
      <c r="BK754" s="4"/>
      <c r="BL754" s="4"/>
      <c r="BM754" s="4"/>
      <c r="BN754" s="4"/>
      <c r="BO754" s="4"/>
      <c r="BP754" s="4"/>
      <c r="BQ754" s="4"/>
      <c r="BR754" s="4"/>
      <c r="BS754" s="4"/>
      <c r="BT754" s="4"/>
      <c r="BU754" s="4"/>
      <c r="BV754" s="4"/>
      <c r="BW754" s="4"/>
      <c r="BX754" s="4"/>
      <c r="BY754" s="4"/>
      <c r="BZ754" s="4"/>
      <c r="CA754" s="4"/>
      <c r="CB754" s="4"/>
      <c r="CC754" s="4"/>
      <c r="CD754" s="4"/>
      <c r="CE754" s="4"/>
      <c r="CF754" s="4"/>
      <c r="CG754" s="4"/>
      <c r="CH754" s="4"/>
      <c r="CI754" s="4"/>
      <c r="CJ754" s="4"/>
      <c r="CK754" s="4"/>
      <c r="CL754" s="4"/>
      <c r="CM754" s="4"/>
      <c r="CN754" s="4"/>
      <c r="CO754" s="4"/>
      <c r="CP754" s="4"/>
      <c r="CQ754" s="4"/>
      <c r="CR754" s="4"/>
      <c r="CS754" s="4"/>
      <c r="CT754" s="4"/>
      <c r="CU754" s="4"/>
      <c r="CV754" s="4"/>
      <c r="CW754" s="4"/>
      <c r="CX754" s="4"/>
      <c r="CY754" s="4"/>
      <c r="CZ754" s="4"/>
      <c r="DA754" s="4"/>
      <c r="DB754" s="4"/>
      <c r="DC754" s="4"/>
      <c r="DD754" s="4"/>
      <c r="DE754" s="4"/>
      <c r="DF754" s="4"/>
      <c r="DG754" s="4"/>
      <c r="DH754" s="4"/>
      <c r="DI754" s="4"/>
      <c r="DJ754" s="4"/>
      <c r="DK754" s="4"/>
      <c r="DL754" s="4"/>
      <c r="DM754" s="4"/>
      <c r="DN754" s="4"/>
      <c r="DO754" s="4"/>
      <c r="DP754" s="4"/>
      <c r="DQ754" s="4"/>
      <c r="DR754" s="4"/>
      <c r="DS754" s="4"/>
      <c r="DT754" s="4"/>
      <c r="DU754" s="4"/>
      <c r="DV754" s="4"/>
      <c r="DW754" s="4"/>
      <c r="DX754" s="4"/>
      <c r="DY754" s="4"/>
      <c r="DZ754" s="4"/>
      <c r="EA754" s="4"/>
      <c r="EB754" s="4"/>
      <c r="EC754" s="4"/>
      <c r="ED754" s="4"/>
      <c r="EE754" s="4"/>
      <c r="EF754" s="4"/>
      <c r="EG754" s="4"/>
      <c r="EH754" s="4"/>
      <c r="EI754" s="4"/>
      <c r="EJ754" s="4"/>
      <c r="EK754" s="4"/>
      <c r="EL754" s="4"/>
      <c r="EM754" s="4"/>
      <c r="EN754" s="4"/>
      <c r="EO754" s="4"/>
      <c r="EP754" s="4"/>
      <c r="EQ754" s="4"/>
      <c r="ER754" s="4"/>
      <c r="ES754" s="4"/>
      <c r="ET754" s="4"/>
      <c r="EU754" s="4"/>
      <c r="EV754" s="4"/>
      <c r="EW754" s="4"/>
      <c r="EX754" s="4"/>
      <c r="EY754" s="4"/>
      <c r="EZ754" s="4"/>
      <c r="FA754" s="4"/>
      <c r="FB754" s="4"/>
      <c r="FC754" s="4"/>
      <c r="FD754" s="4"/>
      <c r="FE754" s="4"/>
      <c r="FF754" s="4"/>
      <c r="FG754" s="4"/>
      <c r="FH754" s="4"/>
      <c r="FI754" s="4"/>
      <c r="FJ754" s="4"/>
      <c r="FK754" s="4"/>
      <c r="FL754" s="4"/>
      <c r="FM754" s="4"/>
      <c r="FN754" s="4"/>
      <c r="FO754" s="4"/>
      <c r="FP754" s="4"/>
      <c r="FQ754" s="4"/>
      <c r="FR754" s="4"/>
      <c r="FS754" s="4"/>
      <c r="FT754" s="4"/>
      <c r="FU754" s="4"/>
      <c r="FV754" s="4"/>
      <c r="FW754" s="4"/>
      <c r="FX754" s="4"/>
      <c r="FY754" s="4"/>
      <c r="FZ754" s="4"/>
      <c r="GA754" s="4"/>
      <c r="GB754" s="4"/>
      <c r="GC754" s="4"/>
      <c r="GD754" s="4"/>
      <c r="GE754" s="4"/>
      <c r="GF754" s="4"/>
      <c r="GG754" s="4"/>
      <c r="GH754" s="4"/>
      <c r="GI754" s="4"/>
      <c r="GJ754" s="4"/>
      <c r="GK754" s="4"/>
      <c r="GL754" s="4"/>
      <c r="GM754" s="4"/>
      <c r="GN754" s="4"/>
      <c r="GO754" s="4"/>
      <c r="GP754" s="4"/>
      <c r="GQ754" s="4"/>
      <c r="GR754" s="4"/>
      <c r="GS754" s="4"/>
      <c r="GT754" s="4"/>
      <c r="GU754" s="4"/>
      <c r="GV754" s="4"/>
      <c r="GW754" s="4"/>
      <c r="GX754" s="4"/>
      <c r="GY754" s="4"/>
      <c r="GZ754" s="4"/>
      <c r="HA754" s="4"/>
      <c r="HB754" s="4"/>
      <c r="HC754" s="4"/>
    </row>
    <row r="755" spans="1:211" s="380" customFormat="1" ht="13.9" customHeight="1">
      <c r="A755" s="828" t="str">
        <f>IF('1C TSsoustraitance'!$A472&lt;&gt;0,'1C TSsoustraitance'!$A472,"")</f>
        <v/>
      </c>
      <c r="B755" s="530"/>
      <c r="C755" s="513" t="str">
        <f>IF('1C TSsoustraitance'!$A472&lt;&gt;0,'1C TSsoustraitance'!$B472,"")</f>
        <v/>
      </c>
      <c r="D755" s="513" t="str">
        <f>IF('1C TSsoustraitance'!$A472&lt;&gt;0,'1C TSsoustraitance'!$C472,"")</f>
        <v/>
      </c>
      <c r="E755" s="684"/>
      <c r="F755" s="685"/>
      <c r="G755" s="666">
        <f>'1C TSsoustraitance'!$D472</f>
        <v>0</v>
      </c>
      <c r="H755" s="533">
        <v>0.21</v>
      </c>
      <c r="I755" s="533">
        <v>1</v>
      </c>
      <c r="J755" s="534"/>
      <c r="K755" s="667">
        <f t="shared" si="164"/>
        <v>0</v>
      </c>
      <c r="L755" s="668">
        <f>IF(OR('1C TSsoustraitance'!$D472="",'1C TSsoustraitance'!$AP472=0),0,IF(AND('1C TSsoustraitance'!$D472&lt;&gt;"",$K$2="Pôle",'1C TSsoustraitance'!$E472="OUI"),(('1C TSsoustraitance'!$F472+'1C TSsoustraitance'!$G472+'1C TSsoustraitance'!$H472+'1C TSsoustraitance'!$I472+'1C TSsoustraitance'!$M472)/'1C TSsoustraitance'!$R472),IF(AND('1C TSsoustraitance'!$D472&lt;&gt;"",$K$2="Pôle",'1C TSsoustraitance'!$E472="NON"),(('1C TSsoustraitance'!$F472+'1C TSsoustraitance'!$G472+'1C TSsoustraitance'!$H472+'1C TSsoustraitance'!$I472+'1C TSsoustraitance'!$M472)/'1C TSsoustraitance'!$AP472),IF(AND('1C TSsoustraitance'!$D472&lt;&gt;"",$K$2&lt;&gt;"Pôle",'1C TSsoustraitance'!$E472="OUI"),(('1C TSsoustraitance'!$F472+'1C TSsoustraitance'!$G472+'1C TSsoustraitance'!$H472+'1C TSsoustraitance'!$I472+'1C TSsoustraitance'!$J472+'1C TSsoustraitance'!$K472+'1C TSsoustraitance'!$L472+'1C TSsoustraitance'!$M472+'1C TSsoustraitance'!$N472+'1C TSsoustraitance'!$O472+'1C TSsoustraitance'!$P472+'1C TSsoustraitance'!$Q472)/'1C TSsoustraitance'!$R472),IF(AND('1C TSsoustraitance'!$D472&lt;&gt;"",$K$2&lt;&gt;"Pôle",'1C TSsoustraitance'!$E472="NON"),(('1C TSsoustraitance'!$F472+'1C TSsoustraitance'!$G472+'1C TSsoustraitance'!$H472+'1C TSsoustraitance'!$I472+'1C TSsoustraitance'!$J472+'1C TSsoustraitance'!$K472+'1C TSsoustraitance'!$L472+'1C TSsoustraitance'!$M472+'1C TSsoustraitance'!$N472+'1C TSsoustraitance'!$O472+'1C TSsoustraitance'!$P472+'1C TSsoustraitance'!$Q472))/'1C TSsoustraitance'!$AP472)))))</f>
        <v>0</v>
      </c>
      <c r="M755" s="668">
        <f>IF(OR('1C TSsoustraitance'!$D472="",'1C TSsoustraitance'!AP$13=0),0,IF(AND('1C TSsoustraitance'!$D472&lt;&gt;"",$K$2="Pôle",'1C TSsoustraitance'!$E472="OUI"),(('1C TSsoustraitance'!$J472+'1C TSsoustraitance'!$K472+'1C TSsoustraitance'!$L472)/'1C TSsoustraitance'!$R472),IF(AND('1C TSsoustraitance'!$D472&lt;&gt;"",$K$2="Pôle",'1C TSsoustraitance'!$E472="NON"),(('1C TSsoustraitance'!$J472+'1C TSsoustraitance'!$K472+'1C TSsoustraitance'!$L472)/'1C TSsoustraitance'!$AP472),IF(AND('1C TSsoustraitance'!$D472&lt;&gt;"",$K$2&lt;&gt;"Pôle"),0))))</f>
        <v>0</v>
      </c>
      <c r="N755" s="668">
        <f t="shared" si="162"/>
        <v>0</v>
      </c>
      <c r="O755" s="669">
        <f>IF(OR('1C TSsoustraitance'!$D472="",'1C TSsoustraitance'!$E472="OUI",'1C TSsoustraitance'!$AP472=0),0,(('1C TSsoustraitance'!$S472)/'1C TSsoustraitance'!$AP472))</f>
        <v>0</v>
      </c>
      <c r="P755" s="669">
        <f>IF(OR('1C TSsoustraitance'!$D472="",'1C TSsoustraitance'!$E472="OUI",'1C TSsoustraitance'!$AP472=0),0,(('1C TSsoustraitance'!$T472)/'1C TSsoustraitance'!$AP472))</f>
        <v>0</v>
      </c>
      <c r="Q755" s="669">
        <f>IF(OR('1C TSsoustraitance'!$D472="",'1C TSsoustraitance'!$E472="OUI",'1C TSsoustraitance'!$AP472=0),0,(('1C TSsoustraitance'!$U472)/'1C TSsoustraitance'!$AP472))</f>
        <v>0</v>
      </c>
      <c r="R755" s="669">
        <f>IF(OR('1C TSsoustraitance'!$D472="",'1C TSsoustraitance'!$E472="OUI",'1C TSsoustraitance'!$AP472=0),0,(('1C TSsoustraitance'!$V472)/'1C TSsoustraitance'!$AP472))</f>
        <v>0</v>
      </c>
      <c r="S755" s="669">
        <f>IF(OR('1C TSsoustraitance'!$D472="",'1C TSsoustraitance'!$E472="OUI",'1C TSsoustraitance'!$AP472=0),0,(('1C TSsoustraitance'!$W472)/'1C TSsoustraitance'!$AP472))</f>
        <v>0</v>
      </c>
      <c r="T755" s="669">
        <f>IF(OR('1C TSsoustraitance'!$D472="",'1C TSsoustraitance'!$E472="OUI",'1C TSsoustraitance'!$AP472=0),0,(('1C TSsoustraitance'!$X472)/'1C TSsoustraitance'!$AP472))</f>
        <v>0</v>
      </c>
      <c r="U755" s="669">
        <f>IF(OR('1C TSsoustraitance'!$D472="",'1C TSsoustraitance'!$E472="OUI",'1C TSsoustraitance'!$AP472=0),0,(('1C TSsoustraitance'!$Y472)/'1C TSsoustraitance'!$AP472))</f>
        <v>0</v>
      </c>
      <c r="V755" s="669">
        <f>IF(OR('1C TSsoustraitance'!$D472="",'1C TSsoustraitance'!$E472="OUI",'1C TSsoustraitance'!$AP472=0),0,(('1C TSsoustraitance'!$Z472)/'1C TSsoustraitance'!$AP472))</f>
        <v>0</v>
      </c>
      <c r="W755" s="669">
        <f>IF(OR('1C TSsoustraitance'!$D472="",'1C TSsoustraitance'!$E472="OUI",'1C TSsoustraitance'!$AP472=0),0,(('1C TSsoustraitance'!$AA472)/'1C TSsoustraitance'!$AP472))</f>
        <v>0</v>
      </c>
      <c r="X755" s="669">
        <f>IF(OR('1C TSsoustraitance'!$D472="",'1C TSsoustraitance'!$E472="OUI",'1C TSsoustraitance'!$AP472=0),0,(('1C TSsoustraitance'!$AB472)/'1C TSsoustraitance'!$AP472))</f>
        <v>0</v>
      </c>
      <c r="Y755" s="669">
        <f>IF(OR('1C TSsoustraitance'!$D472="",'1C TSsoustraitance'!$E472="OUI",'1C TSsoustraitance'!$AP472=0),0,(('1C TSsoustraitance'!$AC472)/'1C TSsoustraitance'!$AP472))</f>
        <v>0</v>
      </c>
      <c r="Z755" s="669">
        <f>IF(OR('1C TSsoustraitance'!$D472="",'1C TSsoustraitance'!$E472="OUI",'1C TSsoustraitance'!$AP472=0),0,(('1C TSsoustraitance'!$AD472)/'1C TSsoustraitance'!$AP472))</f>
        <v>0</v>
      </c>
      <c r="AA755" s="669">
        <f>IF(OR('1C TSsoustraitance'!$D472="",'1C TSsoustraitance'!$E472="OUI",'1C TSsoustraitance'!$AP472=0),0,(('1C TSsoustraitance'!$AE472)/'1C TSsoustraitance'!$AP472))</f>
        <v>0</v>
      </c>
      <c r="AB755" s="669">
        <f>IF(OR('1C TSsoustraitance'!$D472="",'1C TSsoustraitance'!$E472="OUI",'1C TSsoustraitance'!$AP472=0),0,(('1C TSsoustraitance'!$AF472)/'1C TSsoustraitance'!$AP472))</f>
        <v>0</v>
      </c>
      <c r="AC755" s="669">
        <f>IF(OR('1C TSsoustraitance'!$D472="",'1C TSsoustraitance'!$E472="OUI",'1C TSsoustraitance'!$AP472=0),0,(('1C TSsoustraitance'!$AG472)/'1C TSsoustraitance'!$AP472))</f>
        <v>0</v>
      </c>
      <c r="AD755" s="669">
        <f>IF(OR('1C TSsoustraitance'!$D472="",'1C TSsoustraitance'!$E472="OUI",'1C TSsoustraitance'!$AP472=0),0,(('1C TSsoustraitance'!$AH472)/'1C TSsoustraitance'!$AP472))</f>
        <v>0</v>
      </c>
      <c r="AE755" s="669">
        <f>IF(OR('1C TSsoustraitance'!$D472="",'1C TSsoustraitance'!$E472="OUI",'1C TSsoustraitance'!$AP472=0),0,(('1C TSsoustraitance'!$AI472)/'1C TSsoustraitance'!$AP472))</f>
        <v>0</v>
      </c>
      <c r="AF755" s="669">
        <f>IF(OR('1C TSsoustraitance'!$D472="",'1C TSsoustraitance'!$E472="OUI",'1C TSsoustraitance'!$AP472=0),0,(('1C TSsoustraitance'!$AJ472)/'1C TSsoustraitance'!$AP472))</f>
        <v>0</v>
      </c>
      <c r="AG755" s="669">
        <f>IF(OR('1C TSsoustraitance'!$D472="",'1C TSsoustraitance'!$E472="OUI",'1C TSsoustraitance'!$AP472=0),0,(('1C TSsoustraitance'!$AK472)/'1C TSsoustraitance'!$AP472))</f>
        <v>0</v>
      </c>
      <c r="AH755" s="669">
        <f>IF(OR('1C TSsoustraitance'!$D472="",'1C TSsoustraitance'!$E472="OUI",'1C TSsoustraitance'!$AP472=0),0,(('1C TSsoustraitance'!$AL472)/'1C TSsoustraitance'!$AP472))</f>
        <v>0</v>
      </c>
      <c r="AI755" s="669">
        <f>IF(OR('1C TSsoustraitance'!$D472="",'1C TSsoustraitance'!$E472="OUI",'1C TSsoustraitance'!$AP472=0),0,(('1C TSsoustraitance'!$AM472)/'1C TSsoustraitance'!$AP472))</f>
        <v>0</v>
      </c>
      <c r="AJ755" s="669">
        <f>IF(OR('1C TSsoustraitance'!$D472="",'1C TSsoustraitance'!$E472="OUI",'1C TSsoustraitance'!$AP472=0),0,(('1C TSsoustraitance'!$AN472)/'1C TSsoustraitance'!$AP472))</f>
        <v>0</v>
      </c>
      <c r="AK755" s="669">
        <f t="shared" si="165"/>
        <v>0</v>
      </c>
      <c r="AL755" s="668">
        <f t="shared" si="166"/>
        <v>0</v>
      </c>
      <c r="AM755" s="670">
        <f>IF(Tableau7[[#This Row],[N° pièce]]="",0,(Tableau7[[#This Row],[hors TVA]]+(Tableau7[[#This Row],[hors TVA]]*Tableau7[[#This Row],[Taux TVA]])-(Tableau7[[#This Row],[hors TVA]]*Tableau7[[#This Row],[Taux TVA]]*Tableau7[[#This Row],[Régime TVA: Récupération]]))*Tableau7[[#This Row],[Type 1]])</f>
        <v>0</v>
      </c>
      <c r="AN755" s="670">
        <f>IF(Tableau7[[#This Row],[N° pièce]]="",0,IF($K$2="pôle",((Tableau7[[#This Row],[hors TVA]]+(Tableau7[[#This Row],[hors TVA]]*Tableau7[[#This Row],[Taux TVA]])-(Tableau7[[#This Row],[hors TVA]]*Tableau7[[#This Row],[Taux TVA]]*Tableau7[[#This Row],[Régime TVA: Récupération]]))*Tableau7[[#This Row],[Type 2]]),0))</f>
        <v>0</v>
      </c>
      <c r="AO755" s="670">
        <f t="shared" si="168"/>
        <v>0</v>
      </c>
      <c r="AP755" s="255">
        <f t="shared" si="167"/>
        <v>0</v>
      </c>
      <c r="AQ755" s="506">
        <f t="shared" si="169"/>
        <v>0</v>
      </c>
      <c r="AR755" s="671"/>
      <c r="AS755" s="512"/>
      <c r="AT755" s="513" t="str">
        <f>IF(('1C TSsoustraitance'!AP472*FICHE!C$14&lt;J755),"Forfait limité à "&amp;FICHE!C$14&amp;"€/jour","")</f>
        <v/>
      </c>
      <c r="AU755" s="797"/>
      <c r="AV755" s="484"/>
      <c r="AW755" s="484"/>
      <c r="AX755" s="484"/>
      <c r="AY755" s="484"/>
      <c r="AZ755" s="484"/>
      <c r="BA755" s="4"/>
      <c r="BB755" s="4"/>
      <c r="BC755" s="4"/>
      <c r="BD755" s="4"/>
      <c r="BE755" s="4"/>
      <c r="BF755" s="4"/>
      <c r="BG755" s="4"/>
      <c r="BH755" s="4"/>
      <c r="BI755" s="4"/>
      <c r="BJ755" s="4"/>
      <c r="BK755" s="4"/>
      <c r="BL755" s="4"/>
      <c r="BM755" s="4"/>
      <c r="BN755" s="4"/>
      <c r="BO755" s="4"/>
      <c r="BP755" s="4"/>
      <c r="BQ755" s="4"/>
      <c r="BR755" s="4"/>
      <c r="BS755" s="4"/>
      <c r="BT755" s="4"/>
      <c r="BU755" s="4"/>
      <c r="BV755" s="4"/>
      <c r="BW755" s="4"/>
      <c r="BX755" s="4"/>
      <c r="BY755" s="4"/>
      <c r="BZ755" s="4"/>
      <c r="CA755" s="4"/>
      <c r="CB755" s="4"/>
      <c r="CC755" s="4"/>
      <c r="CD755" s="4"/>
      <c r="CE755" s="4"/>
      <c r="CF755" s="4"/>
      <c r="CG755" s="4"/>
      <c r="CH755" s="4"/>
      <c r="CI755" s="4"/>
      <c r="CJ755" s="4"/>
      <c r="CK755" s="4"/>
      <c r="CL755" s="4"/>
      <c r="CM755" s="4"/>
      <c r="CN755" s="4"/>
      <c r="CO755" s="4"/>
      <c r="CP755" s="4"/>
      <c r="CQ755" s="4"/>
      <c r="CR755" s="4"/>
      <c r="CS755" s="4"/>
      <c r="CT755" s="4"/>
      <c r="CU755" s="4"/>
      <c r="CV755" s="4"/>
      <c r="CW755" s="4"/>
      <c r="CX755" s="4"/>
      <c r="CY755" s="4"/>
      <c r="CZ755" s="4"/>
      <c r="DA755" s="4"/>
      <c r="DB755" s="4"/>
      <c r="DC755" s="4"/>
      <c r="DD755" s="4"/>
      <c r="DE755" s="4"/>
      <c r="DF755" s="4"/>
      <c r="DG755" s="4"/>
      <c r="DH755" s="4"/>
      <c r="DI755" s="4"/>
      <c r="DJ755" s="4"/>
      <c r="DK755" s="4"/>
      <c r="DL755" s="4"/>
      <c r="DM755" s="4"/>
      <c r="DN755" s="4"/>
      <c r="DO755" s="4"/>
      <c r="DP755" s="4"/>
      <c r="DQ755" s="4"/>
      <c r="DR755" s="4"/>
      <c r="DS755" s="4"/>
      <c r="DT755" s="4"/>
      <c r="DU755" s="4"/>
      <c r="DV755" s="4"/>
      <c r="DW755" s="4"/>
      <c r="DX755" s="4"/>
      <c r="DY755" s="4"/>
      <c r="DZ755" s="4"/>
      <c r="EA755" s="4"/>
      <c r="EB755" s="4"/>
      <c r="EC755" s="4"/>
      <c r="ED755" s="4"/>
      <c r="EE755" s="4"/>
      <c r="EF755" s="4"/>
      <c r="EG755" s="4"/>
      <c r="EH755" s="4"/>
      <c r="EI755" s="4"/>
      <c r="EJ755" s="4"/>
      <c r="EK755" s="4"/>
      <c r="EL755" s="4"/>
      <c r="EM755" s="4"/>
      <c r="EN755" s="4"/>
      <c r="EO755" s="4"/>
      <c r="EP755" s="4"/>
      <c r="EQ755" s="4"/>
      <c r="ER755" s="4"/>
      <c r="ES755" s="4"/>
      <c r="ET755" s="4"/>
      <c r="EU755" s="4"/>
      <c r="EV755" s="4"/>
      <c r="EW755" s="4"/>
      <c r="EX755" s="4"/>
      <c r="EY755" s="4"/>
      <c r="EZ755" s="4"/>
      <c r="FA755" s="4"/>
      <c r="FB755" s="4"/>
      <c r="FC755" s="4"/>
      <c r="FD755" s="4"/>
      <c r="FE755" s="4"/>
      <c r="FF755" s="4"/>
      <c r="FG755" s="4"/>
      <c r="FH755" s="4"/>
      <c r="FI755" s="4"/>
      <c r="FJ755" s="4"/>
      <c r="FK755" s="4"/>
      <c r="FL755" s="4"/>
      <c r="FM755" s="4"/>
      <c r="FN755" s="4"/>
      <c r="FO755" s="4"/>
      <c r="FP755" s="4"/>
      <c r="FQ755" s="4"/>
      <c r="FR755" s="4"/>
      <c r="FS755" s="4"/>
      <c r="FT755" s="4"/>
      <c r="FU755" s="4"/>
      <c r="FV755" s="4"/>
      <c r="FW755" s="4"/>
      <c r="FX755" s="4"/>
      <c r="FY755" s="4"/>
      <c r="FZ755" s="4"/>
      <c r="GA755" s="4"/>
      <c r="GB755" s="4"/>
      <c r="GC755" s="4"/>
      <c r="GD755" s="4"/>
      <c r="GE755" s="4"/>
      <c r="GF755" s="4"/>
      <c r="GG755" s="4"/>
      <c r="GH755" s="4"/>
      <c r="GI755" s="4"/>
      <c r="GJ755" s="4"/>
      <c r="GK755" s="4"/>
      <c r="GL755" s="4"/>
      <c r="GM755" s="4"/>
      <c r="GN755" s="4"/>
      <c r="GO755" s="4"/>
      <c r="GP755" s="4"/>
      <c r="GQ755" s="4"/>
      <c r="GR755" s="4"/>
      <c r="GS755" s="4"/>
      <c r="GT755" s="4"/>
      <c r="GU755" s="4"/>
      <c r="GV755" s="4"/>
      <c r="GW755" s="4"/>
      <c r="GX755" s="4"/>
      <c r="GY755" s="4"/>
      <c r="GZ755" s="4"/>
      <c r="HA755" s="4"/>
      <c r="HB755" s="4"/>
      <c r="HC755" s="4"/>
    </row>
    <row r="756" spans="1:211" s="380" customFormat="1" ht="13.9" customHeight="1">
      <c r="A756" s="828" t="str">
        <f>IF('1C TSsoustraitance'!$A473&lt;&gt;0,'1C TSsoustraitance'!$A473,"")</f>
        <v/>
      </c>
      <c r="B756" s="530"/>
      <c r="C756" s="513" t="str">
        <f>IF('1C TSsoustraitance'!$A473&lt;&gt;0,'1C TSsoustraitance'!$B473,"")</f>
        <v/>
      </c>
      <c r="D756" s="513" t="str">
        <f>IF('1C TSsoustraitance'!$A473&lt;&gt;0,'1C TSsoustraitance'!$C473,"")</f>
        <v/>
      </c>
      <c r="E756" s="684"/>
      <c r="F756" s="685"/>
      <c r="G756" s="666">
        <f>'1C TSsoustraitance'!$D473</f>
        <v>0</v>
      </c>
      <c r="H756" s="533">
        <v>0.21</v>
      </c>
      <c r="I756" s="533">
        <v>1</v>
      </c>
      <c r="J756" s="534"/>
      <c r="K756" s="667">
        <f t="shared" si="164"/>
        <v>0</v>
      </c>
      <c r="L756" s="668">
        <f>IF(OR('1C TSsoustraitance'!$D473="",'1C TSsoustraitance'!$AP473=0),0,IF(AND('1C TSsoustraitance'!$D473&lt;&gt;"",$K$2="Pôle",'1C TSsoustraitance'!$E473="OUI"),(('1C TSsoustraitance'!$F473+'1C TSsoustraitance'!$G473+'1C TSsoustraitance'!$H473+'1C TSsoustraitance'!$I473+'1C TSsoustraitance'!$M473)/'1C TSsoustraitance'!$R473),IF(AND('1C TSsoustraitance'!$D473&lt;&gt;"",$K$2="Pôle",'1C TSsoustraitance'!$E473="NON"),(('1C TSsoustraitance'!$F473+'1C TSsoustraitance'!$G473+'1C TSsoustraitance'!$H473+'1C TSsoustraitance'!$I473+'1C TSsoustraitance'!$M473)/'1C TSsoustraitance'!$AP473),IF(AND('1C TSsoustraitance'!$D473&lt;&gt;"",$K$2&lt;&gt;"Pôle",'1C TSsoustraitance'!$E473="OUI"),(('1C TSsoustraitance'!$F473+'1C TSsoustraitance'!$G473+'1C TSsoustraitance'!$H473+'1C TSsoustraitance'!$I473+'1C TSsoustraitance'!$J473+'1C TSsoustraitance'!$K473+'1C TSsoustraitance'!$L473+'1C TSsoustraitance'!$M473+'1C TSsoustraitance'!$N473+'1C TSsoustraitance'!$O473+'1C TSsoustraitance'!$P473+'1C TSsoustraitance'!$Q473)/'1C TSsoustraitance'!$R473),IF(AND('1C TSsoustraitance'!$D473&lt;&gt;"",$K$2&lt;&gt;"Pôle",'1C TSsoustraitance'!$E473="NON"),(('1C TSsoustraitance'!$F473+'1C TSsoustraitance'!$G473+'1C TSsoustraitance'!$H473+'1C TSsoustraitance'!$I473+'1C TSsoustraitance'!$J473+'1C TSsoustraitance'!$K473+'1C TSsoustraitance'!$L473+'1C TSsoustraitance'!$M473+'1C TSsoustraitance'!$N473+'1C TSsoustraitance'!$O473+'1C TSsoustraitance'!$P473+'1C TSsoustraitance'!$Q473))/'1C TSsoustraitance'!$AP473)))))</f>
        <v>0</v>
      </c>
      <c r="M756" s="668">
        <f>IF(OR('1C TSsoustraitance'!$D473="",'1C TSsoustraitance'!AP$13=0),0,IF(AND('1C TSsoustraitance'!$D473&lt;&gt;"",$K$2="Pôle",'1C TSsoustraitance'!$E473="OUI"),(('1C TSsoustraitance'!$J473+'1C TSsoustraitance'!$K473+'1C TSsoustraitance'!$L473)/'1C TSsoustraitance'!$R473),IF(AND('1C TSsoustraitance'!$D473&lt;&gt;"",$K$2="Pôle",'1C TSsoustraitance'!$E473="NON"),(('1C TSsoustraitance'!$J473+'1C TSsoustraitance'!$K473+'1C TSsoustraitance'!$L473)/'1C TSsoustraitance'!$AP473),IF(AND('1C TSsoustraitance'!$D473&lt;&gt;"",$K$2&lt;&gt;"Pôle"),0))))</f>
        <v>0</v>
      </c>
      <c r="N756" s="668">
        <f t="shared" si="162"/>
        <v>0</v>
      </c>
      <c r="O756" s="669">
        <f>IF(OR('1C TSsoustraitance'!$D473="",'1C TSsoustraitance'!$E473="OUI",'1C TSsoustraitance'!$AP473=0),0,(('1C TSsoustraitance'!$S473)/'1C TSsoustraitance'!$AP473))</f>
        <v>0</v>
      </c>
      <c r="P756" s="669">
        <f>IF(OR('1C TSsoustraitance'!$D473="",'1C TSsoustraitance'!$E473="OUI",'1C TSsoustraitance'!$AP473=0),0,(('1C TSsoustraitance'!$T473)/'1C TSsoustraitance'!$AP473))</f>
        <v>0</v>
      </c>
      <c r="Q756" s="669">
        <f>IF(OR('1C TSsoustraitance'!$D473="",'1C TSsoustraitance'!$E473="OUI",'1C TSsoustraitance'!$AP473=0),0,(('1C TSsoustraitance'!$U473)/'1C TSsoustraitance'!$AP473))</f>
        <v>0</v>
      </c>
      <c r="R756" s="669">
        <f>IF(OR('1C TSsoustraitance'!$D473="",'1C TSsoustraitance'!$E473="OUI",'1C TSsoustraitance'!$AP473=0),0,(('1C TSsoustraitance'!$V473)/'1C TSsoustraitance'!$AP473))</f>
        <v>0</v>
      </c>
      <c r="S756" s="669">
        <f>IF(OR('1C TSsoustraitance'!$D473="",'1C TSsoustraitance'!$E473="OUI",'1C TSsoustraitance'!$AP473=0),0,(('1C TSsoustraitance'!$W473)/'1C TSsoustraitance'!$AP473))</f>
        <v>0</v>
      </c>
      <c r="T756" s="669">
        <f>IF(OR('1C TSsoustraitance'!$D473="",'1C TSsoustraitance'!$E473="OUI",'1C TSsoustraitance'!$AP473=0),0,(('1C TSsoustraitance'!$X473)/'1C TSsoustraitance'!$AP473))</f>
        <v>0</v>
      </c>
      <c r="U756" s="669">
        <f>IF(OR('1C TSsoustraitance'!$D473="",'1C TSsoustraitance'!$E473="OUI",'1C TSsoustraitance'!$AP473=0),0,(('1C TSsoustraitance'!$Y473)/'1C TSsoustraitance'!$AP473))</f>
        <v>0</v>
      </c>
      <c r="V756" s="669">
        <f>IF(OR('1C TSsoustraitance'!$D473="",'1C TSsoustraitance'!$E473="OUI",'1C TSsoustraitance'!$AP473=0),0,(('1C TSsoustraitance'!$Z473)/'1C TSsoustraitance'!$AP473))</f>
        <v>0</v>
      </c>
      <c r="W756" s="669">
        <f>IF(OR('1C TSsoustraitance'!$D473="",'1C TSsoustraitance'!$E473="OUI",'1C TSsoustraitance'!$AP473=0),0,(('1C TSsoustraitance'!$AA473)/'1C TSsoustraitance'!$AP473))</f>
        <v>0</v>
      </c>
      <c r="X756" s="669">
        <f>IF(OR('1C TSsoustraitance'!$D473="",'1C TSsoustraitance'!$E473="OUI",'1C TSsoustraitance'!$AP473=0),0,(('1C TSsoustraitance'!$AB473)/'1C TSsoustraitance'!$AP473))</f>
        <v>0</v>
      </c>
      <c r="Y756" s="669">
        <f>IF(OR('1C TSsoustraitance'!$D473="",'1C TSsoustraitance'!$E473="OUI",'1C TSsoustraitance'!$AP473=0),0,(('1C TSsoustraitance'!$AC473)/'1C TSsoustraitance'!$AP473))</f>
        <v>0</v>
      </c>
      <c r="Z756" s="669">
        <f>IF(OR('1C TSsoustraitance'!$D473="",'1C TSsoustraitance'!$E473="OUI",'1C TSsoustraitance'!$AP473=0),0,(('1C TSsoustraitance'!$AD473)/'1C TSsoustraitance'!$AP473))</f>
        <v>0</v>
      </c>
      <c r="AA756" s="669">
        <f>IF(OR('1C TSsoustraitance'!$D473="",'1C TSsoustraitance'!$E473="OUI",'1C TSsoustraitance'!$AP473=0),0,(('1C TSsoustraitance'!$AE473)/'1C TSsoustraitance'!$AP473))</f>
        <v>0</v>
      </c>
      <c r="AB756" s="669">
        <f>IF(OR('1C TSsoustraitance'!$D473="",'1C TSsoustraitance'!$E473="OUI",'1C TSsoustraitance'!$AP473=0),0,(('1C TSsoustraitance'!$AF473)/'1C TSsoustraitance'!$AP473))</f>
        <v>0</v>
      </c>
      <c r="AC756" s="669">
        <f>IF(OR('1C TSsoustraitance'!$D473="",'1C TSsoustraitance'!$E473="OUI",'1C TSsoustraitance'!$AP473=0),0,(('1C TSsoustraitance'!$AG473)/'1C TSsoustraitance'!$AP473))</f>
        <v>0</v>
      </c>
      <c r="AD756" s="669">
        <f>IF(OR('1C TSsoustraitance'!$D473="",'1C TSsoustraitance'!$E473="OUI",'1C TSsoustraitance'!$AP473=0),0,(('1C TSsoustraitance'!$AH473)/'1C TSsoustraitance'!$AP473))</f>
        <v>0</v>
      </c>
      <c r="AE756" s="669">
        <f>IF(OR('1C TSsoustraitance'!$D473="",'1C TSsoustraitance'!$E473="OUI",'1C TSsoustraitance'!$AP473=0),0,(('1C TSsoustraitance'!$AI473)/'1C TSsoustraitance'!$AP473))</f>
        <v>0</v>
      </c>
      <c r="AF756" s="669">
        <f>IF(OR('1C TSsoustraitance'!$D473="",'1C TSsoustraitance'!$E473="OUI",'1C TSsoustraitance'!$AP473=0),0,(('1C TSsoustraitance'!$AJ473)/'1C TSsoustraitance'!$AP473))</f>
        <v>0</v>
      </c>
      <c r="AG756" s="669">
        <f>IF(OR('1C TSsoustraitance'!$D473="",'1C TSsoustraitance'!$E473="OUI",'1C TSsoustraitance'!$AP473=0),0,(('1C TSsoustraitance'!$AK473)/'1C TSsoustraitance'!$AP473))</f>
        <v>0</v>
      </c>
      <c r="AH756" s="669">
        <f>IF(OR('1C TSsoustraitance'!$D473="",'1C TSsoustraitance'!$E473="OUI",'1C TSsoustraitance'!$AP473=0),0,(('1C TSsoustraitance'!$AL473)/'1C TSsoustraitance'!$AP473))</f>
        <v>0</v>
      </c>
      <c r="AI756" s="669">
        <f>IF(OR('1C TSsoustraitance'!$D473="",'1C TSsoustraitance'!$E473="OUI",'1C TSsoustraitance'!$AP473=0),0,(('1C TSsoustraitance'!$AM473)/'1C TSsoustraitance'!$AP473))</f>
        <v>0</v>
      </c>
      <c r="AJ756" s="669">
        <f>IF(OR('1C TSsoustraitance'!$D473="",'1C TSsoustraitance'!$E473="OUI",'1C TSsoustraitance'!$AP473=0),0,(('1C TSsoustraitance'!$AN473)/'1C TSsoustraitance'!$AP473))</f>
        <v>0</v>
      </c>
      <c r="AK756" s="669">
        <f t="shared" si="165"/>
        <v>0</v>
      </c>
      <c r="AL756" s="668">
        <f t="shared" si="166"/>
        <v>0</v>
      </c>
      <c r="AM756" s="670">
        <f>IF(Tableau7[[#This Row],[N° pièce]]="",0,(Tableau7[[#This Row],[hors TVA]]+(Tableau7[[#This Row],[hors TVA]]*Tableau7[[#This Row],[Taux TVA]])-(Tableau7[[#This Row],[hors TVA]]*Tableau7[[#This Row],[Taux TVA]]*Tableau7[[#This Row],[Régime TVA: Récupération]]))*Tableau7[[#This Row],[Type 1]])</f>
        <v>0</v>
      </c>
      <c r="AN756" s="670">
        <f>IF(Tableau7[[#This Row],[N° pièce]]="",0,IF($K$2="pôle",((Tableau7[[#This Row],[hors TVA]]+(Tableau7[[#This Row],[hors TVA]]*Tableau7[[#This Row],[Taux TVA]])-(Tableau7[[#This Row],[hors TVA]]*Tableau7[[#This Row],[Taux TVA]]*Tableau7[[#This Row],[Régime TVA: Récupération]]))*Tableau7[[#This Row],[Type 2]]),0))</f>
        <v>0</v>
      </c>
      <c r="AO756" s="670">
        <f t="shared" si="168"/>
        <v>0</v>
      </c>
      <c r="AP756" s="255">
        <f t="shared" si="167"/>
        <v>0</v>
      </c>
      <c r="AQ756" s="506">
        <f t="shared" si="169"/>
        <v>0</v>
      </c>
      <c r="AR756" s="671"/>
      <c r="AS756" s="512"/>
      <c r="AT756" s="513" t="str">
        <f>IF(('1C TSsoustraitance'!AP473*FICHE!C$14&lt;J756),"Forfait limité à "&amp;FICHE!C$14&amp;"€/jour","")</f>
        <v/>
      </c>
      <c r="AU756" s="797"/>
      <c r="AV756" s="484"/>
      <c r="AW756" s="484"/>
      <c r="AX756" s="484"/>
      <c r="AY756" s="484"/>
      <c r="AZ756" s="484"/>
      <c r="BA756" s="4"/>
      <c r="BB756" s="4"/>
      <c r="BC756" s="4"/>
      <c r="BD756" s="4"/>
      <c r="BE756" s="4"/>
      <c r="BF756" s="4"/>
      <c r="BG756" s="4"/>
      <c r="BH756" s="4"/>
      <c r="BI756" s="4"/>
      <c r="BJ756" s="4"/>
      <c r="BK756" s="4"/>
      <c r="BL756" s="4"/>
      <c r="BM756" s="4"/>
      <c r="BN756" s="4"/>
      <c r="BO756" s="4"/>
      <c r="BP756" s="4"/>
      <c r="BQ756" s="4"/>
      <c r="BR756" s="4"/>
      <c r="BS756" s="4"/>
      <c r="BT756" s="4"/>
      <c r="BU756" s="4"/>
      <c r="BV756" s="4"/>
      <c r="BW756" s="4"/>
      <c r="BX756" s="4"/>
      <c r="BY756" s="4"/>
      <c r="BZ756" s="4"/>
      <c r="CA756" s="4"/>
      <c r="CB756" s="4"/>
      <c r="CC756" s="4"/>
      <c r="CD756" s="4"/>
      <c r="CE756" s="4"/>
      <c r="CF756" s="4"/>
      <c r="CG756" s="4"/>
      <c r="CH756" s="4"/>
      <c r="CI756" s="4"/>
      <c r="CJ756" s="4"/>
      <c r="CK756" s="4"/>
      <c r="CL756" s="4"/>
      <c r="CM756" s="4"/>
      <c r="CN756" s="4"/>
      <c r="CO756" s="4"/>
      <c r="CP756" s="4"/>
      <c r="CQ756" s="4"/>
      <c r="CR756" s="4"/>
      <c r="CS756" s="4"/>
      <c r="CT756" s="4"/>
      <c r="CU756" s="4"/>
      <c r="CV756" s="4"/>
      <c r="CW756" s="4"/>
      <c r="CX756" s="4"/>
      <c r="CY756" s="4"/>
      <c r="CZ756" s="4"/>
      <c r="DA756" s="4"/>
      <c r="DB756" s="4"/>
      <c r="DC756" s="4"/>
      <c r="DD756" s="4"/>
      <c r="DE756" s="4"/>
      <c r="DF756" s="4"/>
      <c r="DG756" s="4"/>
      <c r="DH756" s="4"/>
      <c r="DI756" s="4"/>
      <c r="DJ756" s="4"/>
      <c r="DK756" s="4"/>
      <c r="DL756" s="4"/>
      <c r="DM756" s="4"/>
      <c r="DN756" s="4"/>
      <c r="DO756" s="4"/>
      <c r="DP756" s="4"/>
      <c r="DQ756" s="4"/>
      <c r="DR756" s="4"/>
      <c r="DS756" s="4"/>
      <c r="DT756" s="4"/>
      <c r="DU756" s="4"/>
      <c r="DV756" s="4"/>
      <c r="DW756" s="4"/>
      <c r="DX756" s="4"/>
      <c r="DY756" s="4"/>
      <c r="DZ756" s="4"/>
      <c r="EA756" s="4"/>
      <c r="EB756" s="4"/>
      <c r="EC756" s="4"/>
      <c r="ED756" s="4"/>
      <c r="EE756" s="4"/>
      <c r="EF756" s="4"/>
      <c r="EG756" s="4"/>
      <c r="EH756" s="4"/>
      <c r="EI756" s="4"/>
      <c r="EJ756" s="4"/>
      <c r="EK756" s="4"/>
      <c r="EL756" s="4"/>
      <c r="EM756" s="4"/>
      <c r="EN756" s="4"/>
      <c r="EO756" s="4"/>
      <c r="EP756" s="4"/>
      <c r="EQ756" s="4"/>
      <c r="ER756" s="4"/>
      <c r="ES756" s="4"/>
      <c r="ET756" s="4"/>
      <c r="EU756" s="4"/>
      <c r="EV756" s="4"/>
      <c r="EW756" s="4"/>
      <c r="EX756" s="4"/>
      <c r="EY756" s="4"/>
      <c r="EZ756" s="4"/>
      <c r="FA756" s="4"/>
      <c r="FB756" s="4"/>
      <c r="FC756" s="4"/>
      <c r="FD756" s="4"/>
      <c r="FE756" s="4"/>
      <c r="FF756" s="4"/>
      <c r="FG756" s="4"/>
      <c r="FH756" s="4"/>
      <c r="FI756" s="4"/>
      <c r="FJ756" s="4"/>
      <c r="FK756" s="4"/>
      <c r="FL756" s="4"/>
      <c r="FM756" s="4"/>
      <c r="FN756" s="4"/>
      <c r="FO756" s="4"/>
      <c r="FP756" s="4"/>
      <c r="FQ756" s="4"/>
      <c r="FR756" s="4"/>
      <c r="FS756" s="4"/>
      <c r="FT756" s="4"/>
      <c r="FU756" s="4"/>
      <c r="FV756" s="4"/>
      <c r="FW756" s="4"/>
      <c r="FX756" s="4"/>
      <c r="FY756" s="4"/>
      <c r="FZ756" s="4"/>
      <c r="GA756" s="4"/>
      <c r="GB756" s="4"/>
      <c r="GC756" s="4"/>
      <c r="GD756" s="4"/>
      <c r="GE756" s="4"/>
      <c r="GF756" s="4"/>
      <c r="GG756" s="4"/>
      <c r="GH756" s="4"/>
      <c r="GI756" s="4"/>
      <c r="GJ756" s="4"/>
      <c r="GK756" s="4"/>
      <c r="GL756" s="4"/>
      <c r="GM756" s="4"/>
      <c r="GN756" s="4"/>
      <c r="GO756" s="4"/>
      <c r="GP756" s="4"/>
      <c r="GQ756" s="4"/>
      <c r="GR756" s="4"/>
      <c r="GS756" s="4"/>
      <c r="GT756" s="4"/>
      <c r="GU756" s="4"/>
      <c r="GV756" s="4"/>
      <c r="GW756" s="4"/>
      <c r="GX756" s="4"/>
      <c r="GY756" s="4"/>
      <c r="GZ756" s="4"/>
      <c r="HA756" s="4"/>
      <c r="HB756" s="4"/>
      <c r="HC756" s="4"/>
    </row>
    <row r="757" spans="1:211" s="380" customFormat="1" ht="13.9" customHeight="1">
      <c r="A757" s="828" t="str">
        <f>IF('1C TSsoustraitance'!$A474&lt;&gt;0,'1C TSsoustraitance'!$A474,"")</f>
        <v/>
      </c>
      <c r="B757" s="530"/>
      <c r="C757" s="513" t="str">
        <f>IF('1C TSsoustraitance'!$A474&lt;&gt;0,'1C TSsoustraitance'!$B474,"")</f>
        <v/>
      </c>
      <c r="D757" s="513" t="str">
        <f>IF('1C TSsoustraitance'!$A474&lt;&gt;0,'1C TSsoustraitance'!$C474,"")</f>
        <v/>
      </c>
      <c r="E757" s="684"/>
      <c r="F757" s="685"/>
      <c r="G757" s="666">
        <f>'1C TSsoustraitance'!$D474</f>
        <v>0</v>
      </c>
      <c r="H757" s="533">
        <v>0.21</v>
      </c>
      <c r="I757" s="533">
        <v>1</v>
      </c>
      <c r="J757" s="534"/>
      <c r="K757" s="667">
        <f t="shared" si="164"/>
        <v>0</v>
      </c>
      <c r="L757" s="668">
        <f>IF(OR('1C TSsoustraitance'!$D474="",'1C TSsoustraitance'!$AP474=0),0,IF(AND('1C TSsoustraitance'!$D474&lt;&gt;"",$K$2="Pôle",'1C TSsoustraitance'!$E474="OUI"),(('1C TSsoustraitance'!$F474+'1C TSsoustraitance'!$G474+'1C TSsoustraitance'!$H474+'1C TSsoustraitance'!$I474+'1C TSsoustraitance'!$M474)/'1C TSsoustraitance'!$R474),IF(AND('1C TSsoustraitance'!$D474&lt;&gt;"",$K$2="Pôle",'1C TSsoustraitance'!$E474="NON"),(('1C TSsoustraitance'!$F474+'1C TSsoustraitance'!$G474+'1C TSsoustraitance'!$H474+'1C TSsoustraitance'!$I474+'1C TSsoustraitance'!$M474)/'1C TSsoustraitance'!$AP474),IF(AND('1C TSsoustraitance'!$D474&lt;&gt;"",$K$2&lt;&gt;"Pôle",'1C TSsoustraitance'!$E474="OUI"),(('1C TSsoustraitance'!$F474+'1C TSsoustraitance'!$G474+'1C TSsoustraitance'!$H474+'1C TSsoustraitance'!$I474+'1C TSsoustraitance'!$J474+'1C TSsoustraitance'!$K474+'1C TSsoustraitance'!$L474+'1C TSsoustraitance'!$M474+'1C TSsoustraitance'!$N474+'1C TSsoustraitance'!$O474+'1C TSsoustraitance'!$P474+'1C TSsoustraitance'!$Q474)/'1C TSsoustraitance'!$R474),IF(AND('1C TSsoustraitance'!$D474&lt;&gt;"",$K$2&lt;&gt;"Pôle",'1C TSsoustraitance'!$E474="NON"),(('1C TSsoustraitance'!$F474+'1C TSsoustraitance'!$G474+'1C TSsoustraitance'!$H474+'1C TSsoustraitance'!$I474+'1C TSsoustraitance'!$J474+'1C TSsoustraitance'!$K474+'1C TSsoustraitance'!$L474+'1C TSsoustraitance'!$M474+'1C TSsoustraitance'!$N474+'1C TSsoustraitance'!$O474+'1C TSsoustraitance'!$P474+'1C TSsoustraitance'!$Q474))/'1C TSsoustraitance'!$AP474)))))</f>
        <v>0</v>
      </c>
      <c r="M757" s="668">
        <f>IF(OR('1C TSsoustraitance'!$D474="",'1C TSsoustraitance'!AP$13=0),0,IF(AND('1C TSsoustraitance'!$D474&lt;&gt;"",$K$2="Pôle",'1C TSsoustraitance'!$E474="OUI"),(('1C TSsoustraitance'!$J474+'1C TSsoustraitance'!$K474+'1C TSsoustraitance'!$L474)/'1C TSsoustraitance'!$R474),IF(AND('1C TSsoustraitance'!$D474&lt;&gt;"",$K$2="Pôle",'1C TSsoustraitance'!$E474="NON"),(('1C TSsoustraitance'!$J474+'1C TSsoustraitance'!$K474+'1C TSsoustraitance'!$L474)/'1C TSsoustraitance'!$AP474),IF(AND('1C TSsoustraitance'!$D474&lt;&gt;"",$K$2&lt;&gt;"Pôle"),0))))</f>
        <v>0</v>
      </c>
      <c r="N757" s="668">
        <f t="shared" si="162"/>
        <v>0</v>
      </c>
      <c r="O757" s="669">
        <f>IF(OR('1C TSsoustraitance'!$D474="",'1C TSsoustraitance'!$E474="OUI",'1C TSsoustraitance'!$AP474=0),0,(('1C TSsoustraitance'!$S474)/'1C TSsoustraitance'!$AP474))</f>
        <v>0</v>
      </c>
      <c r="P757" s="669">
        <f>IF(OR('1C TSsoustraitance'!$D474="",'1C TSsoustraitance'!$E474="OUI",'1C TSsoustraitance'!$AP474=0),0,(('1C TSsoustraitance'!$T474)/'1C TSsoustraitance'!$AP474))</f>
        <v>0</v>
      </c>
      <c r="Q757" s="669">
        <f>IF(OR('1C TSsoustraitance'!$D474="",'1C TSsoustraitance'!$E474="OUI",'1C TSsoustraitance'!$AP474=0),0,(('1C TSsoustraitance'!$U474)/'1C TSsoustraitance'!$AP474))</f>
        <v>0</v>
      </c>
      <c r="R757" s="669">
        <f>IF(OR('1C TSsoustraitance'!$D474="",'1C TSsoustraitance'!$E474="OUI",'1C TSsoustraitance'!$AP474=0),0,(('1C TSsoustraitance'!$V474)/'1C TSsoustraitance'!$AP474))</f>
        <v>0</v>
      </c>
      <c r="S757" s="669">
        <f>IF(OR('1C TSsoustraitance'!$D474="",'1C TSsoustraitance'!$E474="OUI",'1C TSsoustraitance'!$AP474=0),0,(('1C TSsoustraitance'!$W474)/'1C TSsoustraitance'!$AP474))</f>
        <v>0</v>
      </c>
      <c r="T757" s="669">
        <f>IF(OR('1C TSsoustraitance'!$D474="",'1C TSsoustraitance'!$E474="OUI",'1C TSsoustraitance'!$AP474=0),0,(('1C TSsoustraitance'!$X474)/'1C TSsoustraitance'!$AP474))</f>
        <v>0</v>
      </c>
      <c r="U757" s="669">
        <f>IF(OR('1C TSsoustraitance'!$D474="",'1C TSsoustraitance'!$E474="OUI",'1C TSsoustraitance'!$AP474=0),0,(('1C TSsoustraitance'!$Y474)/'1C TSsoustraitance'!$AP474))</f>
        <v>0</v>
      </c>
      <c r="V757" s="669">
        <f>IF(OR('1C TSsoustraitance'!$D474="",'1C TSsoustraitance'!$E474="OUI",'1C TSsoustraitance'!$AP474=0),0,(('1C TSsoustraitance'!$Z474)/'1C TSsoustraitance'!$AP474))</f>
        <v>0</v>
      </c>
      <c r="W757" s="669">
        <f>IF(OR('1C TSsoustraitance'!$D474="",'1C TSsoustraitance'!$E474="OUI",'1C TSsoustraitance'!$AP474=0),0,(('1C TSsoustraitance'!$AA474)/'1C TSsoustraitance'!$AP474))</f>
        <v>0</v>
      </c>
      <c r="X757" s="669">
        <f>IF(OR('1C TSsoustraitance'!$D474="",'1C TSsoustraitance'!$E474="OUI",'1C TSsoustraitance'!$AP474=0),0,(('1C TSsoustraitance'!$AB474)/'1C TSsoustraitance'!$AP474))</f>
        <v>0</v>
      </c>
      <c r="Y757" s="669">
        <f>IF(OR('1C TSsoustraitance'!$D474="",'1C TSsoustraitance'!$E474="OUI",'1C TSsoustraitance'!$AP474=0),0,(('1C TSsoustraitance'!$AC474)/'1C TSsoustraitance'!$AP474))</f>
        <v>0</v>
      </c>
      <c r="Z757" s="669">
        <f>IF(OR('1C TSsoustraitance'!$D474="",'1C TSsoustraitance'!$E474="OUI",'1C TSsoustraitance'!$AP474=0),0,(('1C TSsoustraitance'!$AD474)/'1C TSsoustraitance'!$AP474))</f>
        <v>0</v>
      </c>
      <c r="AA757" s="669">
        <f>IF(OR('1C TSsoustraitance'!$D474="",'1C TSsoustraitance'!$E474="OUI",'1C TSsoustraitance'!$AP474=0),0,(('1C TSsoustraitance'!$AE474)/'1C TSsoustraitance'!$AP474))</f>
        <v>0</v>
      </c>
      <c r="AB757" s="669">
        <f>IF(OR('1C TSsoustraitance'!$D474="",'1C TSsoustraitance'!$E474="OUI",'1C TSsoustraitance'!$AP474=0),0,(('1C TSsoustraitance'!$AF474)/'1C TSsoustraitance'!$AP474))</f>
        <v>0</v>
      </c>
      <c r="AC757" s="669">
        <f>IF(OR('1C TSsoustraitance'!$D474="",'1C TSsoustraitance'!$E474="OUI",'1C TSsoustraitance'!$AP474=0),0,(('1C TSsoustraitance'!$AG474)/'1C TSsoustraitance'!$AP474))</f>
        <v>0</v>
      </c>
      <c r="AD757" s="669">
        <f>IF(OR('1C TSsoustraitance'!$D474="",'1C TSsoustraitance'!$E474="OUI",'1C TSsoustraitance'!$AP474=0),0,(('1C TSsoustraitance'!$AH474)/'1C TSsoustraitance'!$AP474))</f>
        <v>0</v>
      </c>
      <c r="AE757" s="669">
        <f>IF(OR('1C TSsoustraitance'!$D474="",'1C TSsoustraitance'!$E474="OUI",'1C TSsoustraitance'!$AP474=0),0,(('1C TSsoustraitance'!$AI474)/'1C TSsoustraitance'!$AP474))</f>
        <v>0</v>
      </c>
      <c r="AF757" s="669">
        <f>IF(OR('1C TSsoustraitance'!$D474="",'1C TSsoustraitance'!$E474="OUI",'1C TSsoustraitance'!$AP474=0),0,(('1C TSsoustraitance'!$AJ474)/'1C TSsoustraitance'!$AP474))</f>
        <v>0</v>
      </c>
      <c r="AG757" s="669">
        <f>IF(OR('1C TSsoustraitance'!$D474="",'1C TSsoustraitance'!$E474="OUI",'1C TSsoustraitance'!$AP474=0),0,(('1C TSsoustraitance'!$AK474)/'1C TSsoustraitance'!$AP474))</f>
        <v>0</v>
      </c>
      <c r="AH757" s="669">
        <f>IF(OR('1C TSsoustraitance'!$D474="",'1C TSsoustraitance'!$E474="OUI",'1C TSsoustraitance'!$AP474=0),0,(('1C TSsoustraitance'!$AL474)/'1C TSsoustraitance'!$AP474))</f>
        <v>0</v>
      </c>
      <c r="AI757" s="669">
        <f>IF(OR('1C TSsoustraitance'!$D474="",'1C TSsoustraitance'!$E474="OUI",'1C TSsoustraitance'!$AP474=0),0,(('1C TSsoustraitance'!$AM474)/'1C TSsoustraitance'!$AP474))</f>
        <v>0</v>
      </c>
      <c r="AJ757" s="669">
        <f>IF(OR('1C TSsoustraitance'!$D474="",'1C TSsoustraitance'!$E474="OUI",'1C TSsoustraitance'!$AP474=0),0,(('1C TSsoustraitance'!$AN474)/'1C TSsoustraitance'!$AP474))</f>
        <v>0</v>
      </c>
      <c r="AK757" s="669">
        <f t="shared" si="165"/>
        <v>0</v>
      </c>
      <c r="AL757" s="668">
        <f t="shared" si="166"/>
        <v>0</v>
      </c>
      <c r="AM757" s="670">
        <f>IF(Tableau7[[#This Row],[N° pièce]]="",0,(Tableau7[[#This Row],[hors TVA]]+(Tableau7[[#This Row],[hors TVA]]*Tableau7[[#This Row],[Taux TVA]])-(Tableau7[[#This Row],[hors TVA]]*Tableau7[[#This Row],[Taux TVA]]*Tableau7[[#This Row],[Régime TVA: Récupération]]))*Tableau7[[#This Row],[Type 1]])</f>
        <v>0</v>
      </c>
      <c r="AN757" s="670">
        <f>IF(Tableau7[[#This Row],[N° pièce]]="",0,IF($K$2="pôle",((Tableau7[[#This Row],[hors TVA]]+(Tableau7[[#This Row],[hors TVA]]*Tableau7[[#This Row],[Taux TVA]])-(Tableau7[[#This Row],[hors TVA]]*Tableau7[[#This Row],[Taux TVA]]*Tableau7[[#This Row],[Régime TVA: Récupération]]))*Tableau7[[#This Row],[Type 2]]),0))</f>
        <v>0</v>
      </c>
      <c r="AO757" s="670">
        <f t="shared" si="168"/>
        <v>0</v>
      </c>
      <c r="AP757" s="255">
        <f t="shared" si="167"/>
        <v>0</v>
      </c>
      <c r="AQ757" s="506">
        <f t="shared" si="169"/>
        <v>0</v>
      </c>
      <c r="AR757" s="671"/>
      <c r="AS757" s="512"/>
      <c r="AT757" s="513" t="str">
        <f>IF(('1C TSsoustraitance'!AP474*FICHE!C$14&lt;J757),"Forfait limité à "&amp;FICHE!C$14&amp;"€/jour","")</f>
        <v/>
      </c>
      <c r="AU757" s="797"/>
      <c r="AV757" s="484"/>
      <c r="AW757" s="484"/>
      <c r="AX757" s="484"/>
      <c r="AY757" s="484"/>
      <c r="AZ757" s="484"/>
      <c r="BA757" s="4"/>
      <c r="BB757" s="4"/>
      <c r="BC757" s="4"/>
      <c r="BD757" s="4"/>
      <c r="BE757" s="4"/>
      <c r="BF757" s="4"/>
      <c r="BG757" s="4"/>
      <c r="BH757" s="4"/>
      <c r="BI757" s="4"/>
      <c r="BJ757" s="4"/>
      <c r="BK757" s="4"/>
      <c r="BL757" s="4"/>
      <c r="BM757" s="4"/>
      <c r="BN757" s="4"/>
      <c r="BO757" s="4"/>
      <c r="BP757" s="4"/>
      <c r="BQ757" s="4"/>
      <c r="BR757" s="4"/>
      <c r="BS757" s="4"/>
      <c r="BT757" s="4"/>
      <c r="BU757" s="4"/>
      <c r="BV757" s="4"/>
      <c r="BW757" s="4"/>
      <c r="BX757" s="4"/>
      <c r="BY757" s="4"/>
      <c r="BZ757" s="4"/>
      <c r="CA757" s="4"/>
      <c r="CB757" s="4"/>
      <c r="CC757" s="4"/>
      <c r="CD757" s="4"/>
      <c r="CE757" s="4"/>
      <c r="CF757" s="4"/>
      <c r="CG757" s="4"/>
      <c r="CH757" s="4"/>
      <c r="CI757" s="4"/>
      <c r="CJ757" s="4"/>
      <c r="CK757" s="4"/>
      <c r="CL757" s="4"/>
      <c r="CM757" s="4"/>
      <c r="CN757" s="4"/>
      <c r="CO757" s="4"/>
      <c r="CP757" s="4"/>
      <c r="CQ757" s="4"/>
      <c r="CR757" s="4"/>
      <c r="CS757" s="4"/>
      <c r="CT757" s="4"/>
      <c r="CU757" s="4"/>
      <c r="CV757" s="4"/>
      <c r="CW757" s="4"/>
      <c r="CX757" s="4"/>
      <c r="CY757" s="4"/>
      <c r="CZ757" s="4"/>
      <c r="DA757" s="4"/>
      <c r="DB757" s="4"/>
      <c r="DC757" s="4"/>
      <c r="DD757" s="4"/>
      <c r="DE757" s="4"/>
      <c r="DF757" s="4"/>
      <c r="DG757" s="4"/>
      <c r="DH757" s="4"/>
      <c r="DI757" s="4"/>
      <c r="DJ757" s="4"/>
      <c r="DK757" s="4"/>
      <c r="DL757" s="4"/>
      <c r="DM757" s="4"/>
      <c r="DN757" s="4"/>
      <c r="DO757" s="4"/>
      <c r="DP757" s="4"/>
      <c r="DQ757" s="4"/>
      <c r="DR757" s="4"/>
      <c r="DS757" s="4"/>
      <c r="DT757" s="4"/>
      <c r="DU757" s="4"/>
      <c r="DV757" s="4"/>
      <c r="DW757" s="4"/>
      <c r="DX757" s="4"/>
      <c r="DY757" s="4"/>
      <c r="DZ757" s="4"/>
      <c r="EA757" s="4"/>
      <c r="EB757" s="4"/>
      <c r="EC757" s="4"/>
      <c r="ED757" s="4"/>
      <c r="EE757" s="4"/>
      <c r="EF757" s="4"/>
      <c r="EG757" s="4"/>
      <c r="EH757" s="4"/>
      <c r="EI757" s="4"/>
      <c r="EJ757" s="4"/>
      <c r="EK757" s="4"/>
      <c r="EL757" s="4"/>
      <c r="EM757" s="4"/>
      <c r="EN757" s="4"/>
      <c r="EO757" s="4"/>
      <c r="EP757" s="4"/>
      <c r="EQ757" s="4"/>
      <c r="ER757" s="4"/>
      <c r="ES757" s="4"/>
      <c r="ET757" s="4"/>
      <c r="EU757" s="4"/>
      <c r="EV757" s="4"/>
      <c r="EW757" s="4"/>
      <c r="EX757" s="4"/>
      <c r="EY757" s="4"/>
      <c r="EZ757" s="4"/>
      <c r="FA757" s="4"/>
      <c r="FB757" s="4"/>
      <c r="FC757" s="4"/>
      <c r="FD757" s="4"/>
      <c r="FE757" s="4"/>
      <c r="FF757" s="4"/>
      <c r="FG757" s="4"/>
      <c r="FH757" s="4"/>
      <c r="FI757" s="4"/>
      <c r="FJ757" s="4"/>
      <c r="FK757" s="4"/>
      <c r="FL757" s="4"/>
      <c r="FM757" s="4"/>
      <c r="FN757" s="4"/>
      <c r="FO757" s="4"/>
      <c r="FP757" s="4"/>
      <c r="FQ757" s="4"/>
      <c r="FR757" s="4"/>
      <c r="FS757" s="4"/>
      <c r="FT757" s="4"/>
      <c r="FU757" s="4"/>
      <c r="FV757" s="4"/>
      <c r="FW757" s="4"/>
      <c r="FX757" s="4"/>
      <c r="FY757" s="4"/>
      <c r="FZ757" s="4"/>
      <c r="GA757" s="4"/>
      <c r="GB757" s="4"/>
      <c r="GC757" s="4"/>
      <c r="GD757" s="4"/>
      <c r="GE757" s="4"/>
      <c r="GF757" s="4"/>
      <c r="GG757" s="4"/>
      <c r="GH757" s="4"/>
      <c r="GI757" s="4"/>
      <c r="GJ757" s="4"/>
      <c r="GK757" s="4"/>
      <c r="GL757" s="4"/>
      <c r="GM757" s="4"/>
      <c r="GN757" s="4"/>
      <c r="GO757" s="4"/>
      <c r="GP757" s="4"/>
      <c r="GQ757" s="4"/>
      <c r="GR757" s="4"/>
      <c r="GS757" s="4"/>
      <c r="GT757" s="4"/>
      <c r="GU757" s="4"/>
      <c r="GV757" s="4"/>
      <c r="GW757" s="4"/>
      <c r="GX757" s="4"/>
      <c r="GY757" s="4"/>
      <c r="GZ757" s="4"/>
      <c r="HA757" s="4"/>
      <c r="HB757" s="4"/>
      <c r="HC757" s="4"/>
    </row>
    <row r="758" spans="1:211" s="380" customFormat="1" ht="13.9" customHeight="1">
      <c r="A758" s="828" t="str">
        <f>IF('1C TSsoustraitance'!$A475&lt;&gt;0,'1C TSsoustraitance'!$A475,"")</f>
        <v/>
      </c>
      <c r="B758" s="530"/>
      <c r="C758" s="513" t="str">
        <f>IF('1C TSsoustraitance'!$A475&lt;&gt;0,'1C TSsoustraitance'!$B475,"")</f>
        <v/>
      </c>
      <c r="D758" s="513" t="str">
        <f>IF('1C TSsoustraitance'!$A475&lt;&gt;0,'1C TSsoustraitance'!$C475,"")</f>
        <v/>
      </c>
      <c r="E758" s="684"/>
      <c r="F758" s="685"/>
      <c r="G758" s="666">
        <f>'1C TSsoustraitance'!$D475</f>
        <v>0</v>
      </c>
      <c r="H758" s="533">
        <v>0.21</v>
      </c>
      <c r="I758" s="533">
        <v>1</v>
      </c>
      <c r="J758" s="534"/>
      <c r="K758" s="667">
        <f t="shared" si="164"/>
        <v>0</v>
      </c>
      <c r="L758" s="668">
        <f>IF(OR('1C TSsoustraitance'!$D475="",'1C TSsoustraitance'!$AP475=0),0,IF(AND('1C TSsoustraitance'!$D475&lt;&gt;"",$K$2="Pôle",'1C TSsoustraitance'!$E475="OUI"),(('1C TSsoustraitance'!$F475+'1C TSsoustraitance'!$G475+'1C TSsoustraitance'!$H475+'1C TSsoustraitance'!$I475+'1C TSsoustraitance'!$M475)/'1C TSsoustraitance'!$R475),IF(AND('1C TSsoustraitance'!$D475&lt;&gt;"",$K$2="Pôle",'1C TSsoustraitance'!$E475="NON"),(('1C TSsoustraitance'!$F475+'1C TSsoustraitance'!$G475+'1C TSsoustraitance'!$H475+'1C TSsoustraitance'!$I475+'1C TSsoustraitance'!$M475)/'1C TSsoustraitance'!$AP475),IF(AND('1C TSsoustraitance'!$D475&lt;&gt;"",$K$2&lt;&gt;"Pôle",'1C TSsoustraitance'!$E475="OUI"),(('1C TSsoustraitance'!$F475+'1C TSsoustraitance'!$G475+'1C TSsoustraitance'!$H475+'1C TSsoustraitance'!$I475+'1C TSsoustraitance'!$J475+'1C TSsoustraitance'!$K475+'1C TSsoustraitance'!$L475+'1C TSsoustraitance'!$M475+'1C TSsoustraitance'!$N475+'1C TSsoustraitance'!$O475+'1C TSsoustraitance'!$P475+'1C TSsoustraitance'!$Q475)/'1C TSsoustraitance'!$R475),IF(AND('1C TSsoustraitance'!$D475&lt;&gt;"",$K$2&lt;&gt;"Pôle",'1C TSsoustraitance'!$E475="NON"),(('1C TSsoustraitance'!$F475+'1C TSsoustraitance'!$G475+'1C TSsoustraitance'!$H475+'1C TSsoustraitance'!$I475+'1C TSsoustraitance'!$J475+'1C TSsoustraitance'!$K475+'1C TSsoustraitance'!$L475+'1C TSsoustraitance'!$M475+'1C TSsoustraitance'!$N475+'1C TSsoustraitance'!$O475+'1C TSsoustraitance'!$P475+'1C TSsoustraitance'!$Q475))/'1C TSsoustraitance'!$AP475)))))</f>
        <v>0</v>
      </c>
      <c r="M758" s="668">
        <f>IF(OR('1C TSsoustraitance'!$D475="",'1C TSsoustraitance'!AP$13=0),0,IF(AND('1C TSsoustraitance'!$D475&lt;&gt;"",$K$2="Pôle",'1C TSsoustraitance'!$E475="OUI"),(('1C TSsoustraitance'!$J475+'1C TSsoustraitance'!$K475+'1C TSsoustraitance'!$L475)/'1C TSsoustraitance'!$R475),IF(AND('1C TSsoustraitance'!$D475&lt;&gt;"",$K$2="Pôle",'1C TSsoustraitance'!$E475="NON"),(('1C TSsoustraitance'!$J475+'1C TSsoustraitance'!$K475+'1C TSsoustraitance'!$L475)/'1C TSsoustraitance'!$AP475),IF(AND('1C TSsoustraitance'!$D475&lt;&gt;"",$K$2&lt;&gt;"Pôle"),0))))</f>
        <v>0</v>
      </c>
      <c r="N758" s="668">
        <f t="shared" si="162"/>
        <v>0</v>
      </c>
      <c r="O758" s="669">
        <f>IF(OR('1C TSsoustraitance'!$D475="",'1C TSsoustraitance'!$E475="OUI",'1C TSsoustraitance'!$AP475=0),0,(('1C TSsoustraitance'!$S475)/'1C TSsoustraitance'!$AP475))</f>
        <v>0</v>
      </c>
      <c r="P758" s="669">
        <f>IF(OR('1C TSsoustraitance'!$D475="",'1C TSsoustraitance'!$E475="OUI",'1C TSsoustraitance'!$AP475=0),0,(('1C TSsoustraitance'!$T475)/'1C TSsoustraitance'!$AP475))</f>
        <v>0</v>
      </c>
      <c r="Q758" s="669">
        <f>IF(OR('1C TSsoustraitance'!$D475="",'1C TSsoustraitance'!$E475="OUI",'1C TSsoustraitance'!$AP475=0),0,(('1C TSsoustraitance'!$U475)/'1C TSsoustraitance'!$AP475))</f>
        <v>0</v>
      </c>
      <c r="R758" s="669">
        <f>IF(OR('1C TSsoustraitance'!$D475="",'1C TSsoustraitance'!$E475="OUI",'1C TSsoustraitance'!$AP475=0),0,(('1C TSsoustraitance'!$V475)/'1C TSsoustraitance'!$AP475))</f>
        <v>0</v>
      </c>
      <c r="S758" s="669">
        <f>IF(OR('1C TSsoustraitance'!$D475="",'1C TSsoustraitance'!$E475="OUI",'1C TSsoustraitance'!$AP475=0),0,(('1C TSsoustraitance'!$W475)/'1C TSsoustraitance'!$AP475))</f>
        <v>0</v>
      </c>
      <c r="T758" s="669">
        <f>IF(OR('1C TSsoustraitance'!$D475="",'1C TSsoustraitance'!$E475="OUI",'1C TSsoustraitance'!$AP475=0),0,(('1C TSsoustraitance'!$X475)/'1C TSsoustraitance'!$AP475))</f>
        <v>0</v>
      </c>
      <c r="U758" s="669">
        <f>IF(OR('1C TSsoustraitance'!$D475="",'1C TSsoustraitance'!$E475="OUI",'1C TSsoustraitance'!$AP475=0),0,(('1C TSsoustraitance'!$Y475)/'1C TSsoustraitance'!$AP475))</f>
        <v>0</v>
      </c>
      <c r="V758" s="669">
        <f>IF(OR('1C TSsoustraitance'!$D475="",'1C TSsoustraitance'!$E475="OUI",'1C TSsoustraitance'!$AP475=0),0,(('1C TSsoustraitance'!$Z475)/'1C TSsoustraitance'!$AP475))</f>
        <v>0</v>
      </c>
      <c r="W758" s="669">
        <f>IF(OR('1C TSsoustraitance'!$D475="",'1C TSsoustraitance'!$E475="OUI",'1C TSsoustraitance'!$AP475=0),0,(('1C TSsoustraitance'!$AA475)/'1C TSsoustraitance'!$AP475))</f>
        <v>0</v>
      </c>
      <c r="X758" s="669">
        <f>IF(OR('1C TSsoustraitance'!$D475="",'1C TSsoustraitance'!$E475="OUI",'1C TSsoustraitance'!$AP475=0),0,(('1C TSsoustraitance'!$AB475)/'1C TSsoustraitance'!$AP475))</f>
        <v>0</v>
      </c>
      <c r="Y758" s="669">
        <f>IF(OR('1C TSsoustraitance'!$D475="",'1C TSsoustraitance'!$E475="OUI",'1C TSsoustraitance'!$AP475=0),0,(('1C TSsoustraitance'!$AC475)/'1C TSsoustraitance'!$AP475))</f>
        <v>0</v>
      </c>
      <c r="Z758" s="669">
        <f>IF(OR('1C TSsoustraitance'!$D475="",'1C TSsoustraitance'!$E475="OUI",'1C TSsoustraitance'!$AP475=0),0,(('1C TSsoustraitance'!$AD475)/'1C TSsoustraitance'!$AP475))</f>
        <v>0</v>
      </c>
      <c r="AA758" s="669">
        <f>IF(OR('1C TSsoustraitance'!$D475="",'1C TSsoustraitance'!$E475="OUI",'1C TSsoustraitance'!$AP475=0),0,(('1C TSsoustraitance'!$AE475)/'1C TSsoustraitance'!$AP475))</f>
        <v>0</v>
      </c>
      <c r="AB758" s="669">
        <f>IF(OR('1C TSsoustraitance'!$D475="",'1C TSsoustraitance'!$E475="OUI",'1C TSsoustraitance'!$AP475=0),0,(('1C TSsoustraitance'!$AF475)/'1C TSsoustraitance'!$AP475))</f>
        <v>0</v>
      </c>
      <c r="AC758" s="669">
        <f>IF(OR('1C TSsoustraitance'!$D475="",'1C TSsoustraitance'!$E475="OUI",'1C TSsoustraitance'!$AP475=0),0,(('1C TSsoustraitance'!$AG475)/'1C TSsoustraitance'!$AP475))</f>
        <v>0</v>
      </c>
      <c r="AD758" s="669">
        <f>IF(OR('1C TSsoustraitance'!$D475="",'1C TSsoustraitance'!$E475="OUI",'1C TSsoustraitance'!$AP475=0),0,(('1C TSsoustraitance'!$AH475)/'1C TSsoustraitance'!$AP475))</f>
        <v>0</v>
      </c>
      <c r="AE758" s="669">
        <f>IF(OR('1C TSsoustraitance'!$D475="",'1C TSsoustraitance'!$E475="OUI",'1C TSsoustraitance'!$AP475=0),0,(('1C TSsoustraitance'!$AI475)/'1C TSsoustraitance'!$AP475))</f>
        <v>0</v>
      </c>
      <c r="AF758" s="669">
        <f>IF(OR('1C TSsoustraitance'!$D475="",'1C TSsoustraitance'!$E475="OUI",'1C TSsoustraitance'!$AP475=0),0,(('1C TSsoustraitance'!$AJ475)/'1C TSsoustraitance'!$AP475))</f>
        <v>0</v>
      </c>
      <c r="AG758" s="669">
        <f>IF(OR('1C TSsoustraitance'!$D475="",'1C TSsoustraitance'!$E475="OUI",'1C TSsoustraitance'!$AP475=0),0,(('1C TSsoustraitance'!$AK475)/'1C TSsoustraitance'!$AP475))</f>
        <v>0</v>
      </c>
      <c r="AH758" s="669">
        <f>IF(OR('1C TSsoustraitance'!$D475="",'1C TSsoustraitance'!$E475="OUI",'1C TSsoustraitance'!$AP475=0),0,(('1C TSsoustraitance'!$AL475)/'1C TSsoustraitance'!$AP475))</f>
        <v>0</v>
      </c>
      <c r="AI758" s="669">
        <f>IF(OR('1C TSsoustraitance'!$D475="",'1C TSsoustraitance'!$E475="OUI",'1C TSsoustraitance'!$AP475=0),0,(('1C TSsoustraitance'!$AM475)/'1C TSsoustraitance'!$AP475))</f>
        <v>0</v>
      </c>
      <c r="AJ758" s="669">
        <f>IF(OR('1C TSsoustraitance'!$D475="",'1C TSsoustraitance'!$E475="OUI",'1C TSsoustraitance'!$AP475=0),0,(('1C TSsoustraitance'!$AN475)/'1C TSsoustraitance'!$AP475))</f>
        <v>0</v>
      </c>
      <c r="AK758" s="669">
        <f t="shared" si="165"/>
        <v>0</v>
      </c>
      <c r="AL758" s="668">
        <f t="shared" si="166"/>
        <v>0</v>
      </c>
      <c r="AM758" s="670">
        <f>IF(Tableau7[[#This Row],[N° pièce]]="",0,(Tableau7[[#This Row],[hors TVA]]+(Tableau7[[#This Row],[hors TVA]]*Tableau7[[#This Row],[Taux TVA]])-(Tableau7[[#This Row],[hors TVA]]*Tableau7[[#This Row],[Taux TVA]]*Tableau7[[#This Row],[Régime TVA: Récupération]]))*Tableau7[[#This Row],[Type 1]])</f>
        <v>0</v>
      </c>
      <c r="AN758" s="670">
        <f>IF(Tableau7[[#This Row],[N° pièce]]="",0,IF($K$2="pôle",((Tableau7[[#This Row],[hors TVA]]+(Tableau7[[#This Row],[hors TVA]]*Tableau7[[#This Row],[Taux TVA]])-(Tableau7[[#This Row],[hors TVA]]*Tableau7[[#This Row],[Taux TVA]]*Tableau7[[#This Row],[Régime TVA: Récupération]]))*Tableau7[[#This Row],[Type 2]]),0))</f>
        <v>0</v>
      </c>
      <c r="AO758" s="670">
        <f t="shared" si="168"/>
        <v>0</v>
      </c>
      <c r="AP758" s="255">
        <f t="shared" si="167"/>
        <v>0</v>
      </c>
      <c r="AQ758" s="506">
        <f t="shared" si="169"/>
        <v>0</v>
      </c>
      <c r="AR758" s="671"/>
      <c r="AS758" s="512"/>
      <c r="AT758" s="513" t="str">
        <f>IF(('1C TSsoustraitance'!AP475*FICHE!C$14&lt;J758),"Forfait limité à "&amp;FICHE!C$14&amp;"€/jour","")</f>
        <v/>
      </c>
      <c r="AU758" s="797"/>
      <c r="AV758" s="484"/>
      <c r="AW758" s="484"/>
      <c r="AX758" s="484"/>
      <c r="AY758" s="484"/>
      <c r="AZ758" s="484"/>
      <c r="BA758" s="4"/>
      <c r="BB758" s="4"/>
      <c r="BC758" s="4"/>
      <c r="BD758" s="4"/>
      <c r="BE758" s="4"/>
      <c r="BF758" s="4"/>
      <c r="BG758" s="4"/>
      <c r="BH758" s="4"/>
      <c r="BI758" s="4"/>
      <c r="BJ758" s="4"/>
      <c r="BK758" s="4"/>
      <c r="BL758" s="4"/>
      <c r="BM758" s="4"/>
      <c r="BN758" s="4"/>
      <c r="BO758" s="4"/>
      <c r="BP758" s="4"/>
      <c r="BQ758" s="4"/>
      <c r="BR758" s="4"/>
      <c r="BS758" s="4"/>
      <c r="BT758" s="4"/>
      <c r="BU758" s="4"/>
      <c r="BV758" s="4"/>
      <c r="BW758" s="4"/>
      <c r="BX758" s="4"/>
      <c r="BY758" s="4"/>
      <c r="BZ758" s="4"/>
      <c r="CA758" s="4"/>
      <c r="CB758" s="4"/>
      <c r="CC758" s="4"/>
      <c r="CD758" s="4"/>
      <c r="CE758" s="4"/>
      <c r="CF758" s="4"/>
      <c r="CG758" s="4"/>
      <c r="CH758" s="4"/>
      <c r="CI758" s="4"/>
      <c r="CJ758" s="4"/>
      <c r="CK758" s="4"/>
      <c r="CL758" s="4"/>
      <c r="CM758" s="4"/>
      <c r="CN758" s="4"/>
      <c r="CO758" s="4"/>
      <c r="CP758" s="4"/>
      <c r="CQ758" s="4"/>
      <c r="CR758" s="4"/>
      <c r="CS758" s="4"/>
      <c r="CT758" s="4"/>
      <c r="CU758" s="4"/>
      <c r="CV758" s="4"/>
      <c r="CW758" s="4"/>
      <c r="CX758" s="4"/>
      <c r="CY758" s="4"/>
      <c r="CZ758" s="4"/>
      <c r="DA758" s="4"/>
      <c r="DB758" s="4"/>
      <c r="DC758" s="4"/>
      <c r="DD758" s="4"/>
      <c r="DE758" s="4"/>
      <c r="DF758" s="4"/>
      <c r="DG758" s="4"/>
      <c r="DH758" s="4"/>
      <c r="DI758" s="4"/>
      <c r="DJ758" s="4"/>
      <c r="DK758" s="4"/>
      <c r="DL758" s="4"/>
      <c r="DM758" s="4"/>
      <c r="DN758" s="4"/>
      <c r="DO758" s="4"/>
      <c r="DP758" s="4"/>
      <c r="DQ758" s="4"/>
      <c r="DR758" s="4"/>
      <c r="DS758" s="4"/>
      <c r="DT758" s="4"/>
      <c r="DU758" s="4"/>
      <c r="DV758" s="4"/>
      <c r="DW758" s="4"/>
      <c r="DX758" s="4"/>
      <c r="DY758" s="4"/>
      <c r="DZ758" s="4"/>
      <c r="EA758" s="4"/>
      <c r="EB758" s="4"/>
      <c r="EC758" s="4"/>
      <c r="ED758" s="4"/>
      <c r="EE758" s="4"/>
      <c r="EF758" s="4"/>
      <c r="EG758" s="4"/>
      <c r="EH758" s="4"/>
      <c r="EI758" s="4"/>
      <c r="EJ758" s="4"/>
      <c r="EK758" s="4"/>
      <c r="EL758" s="4"/>
      <c r="EM758" s="4"/>
      <c r="EN758" s="4"/>
      <c r="EO758" s="4"/>
      <c r="EP758" s="4"/>
      <c r="EQ758" s="4"/>
      <c r="ER758" s="4"/>
      <c r="ES758" s="4"/>
      <c r="ET758" s="4"/>
      <c r="EU758" s="4"/>
      <c r="EV758" s="4"/>
      <c r="EW758" s="4"/>
      <c r="EX758" s="4"/>
      <c r="EY758" s="4"/>
      <c r="EZ758" s="4"/>
      <c r="FA758" s="4"/>
      <c r="FB758" s="4"/>
      <c r="FC758" s="4"/>
      <c r="FD758" s="4"/>
      <c r="FE758" s="4"/>
      <c r="FF758" s="4"/>
      <c r="FG758" s="4"/>
      <c r="FH758" s="4"/>
      <c r="FI758" s="4"/>
      <c r="FJ758" s="4"/>
      <c r="FK758" s="4"/>
      <c r="FL758" s="4"/>
      <c r="FM758" s="4"/>
      <c r="FN758" s="4"/>
      <c r="FO758" s="4"/>
      <c r="FP758" s="4"/>
      <c r="FQ758" s="4"/>
      <c r="FR758" s="4"/>
      <c r="FS758" s="4"/>
      <c r="FT758" s="4"/>
      <c r="FU758" s="4"/>
      <c r="FV758" s="4"/>
      <c r="FW758" s="4"/>
      <c r="FX758" s="4"/>
      <c r="FY758" s="4"/>
      <c r="FZ758" s="4"/>
      <c r="GA758" s="4"/>
      <c r="GB758" s="4"/>
      <c r="GC758" s="4"/>
      <c r="GD758" s="4"/>
      <c r="GE758" s="4"/>
      <c r="GF758" s="4"/>
      <c r="GG758" s="4"/>
      <c r="GH758" s="4"/>
      <c r="GI758" s="4"/>
      <c r="GJ758" s="4"/>
      <c r="GK758" s="4"/>
      <c r="GL758" s="4"/>
      <c r="GM758" s="4"/>
      <c r="GN758" s="4"/>
      <c r="GO758" s="4"/>
      <c r="GP758" s="4"/>
      <c r="GQ758" s="4"/>
      <c r="GR758" s="4"/>
      <c r="GS758" s="4"/>
      <c r="GT758" s="4"/>
      <c r="GU758" s="4"/>
      <c r="GV758" s="4"/>
      <c r="GW758" s="4"/>
      <c r="GX758" s="4"/>
      <c r="GY758" s="4"/>
      <c r="GZ758" s="4"/>
      <c r="HA758" s="4"/>
      <c r="HB758" s="4"/>
      <c r="HC758" s="4"/>
    </row>
    <row r="759" spans="1:211" s="380" customFormat="1" ht="13.9" customHeight="1">
      <c r="A759" s="828" t="str">
        <f>IF('1C TSsoustraitance'!$A476&lt;&gt;0,'1C TSsoustraitance'!$A476,"")</f>
        <v/>
      </c>
      <c r="B759" s="530"/>
      <c r="C759" s="513" t="str">
        <f>IF('1C TSsoustraitance'!$A476&lt;&gt;0,'1C TSsoustraitance'!$B476,"")</f>
        <v/>
      </c>
      <c r="D759" s="513" t="str">
        <f>IF('1C TSsoustraitance'!$A476&lt;&gt;0,'1C TSsoustraitance'!$C476,"")</f>
        <v/>
      </c>
      <c r="E759" s="684"/>
      <c r="F759" s="685"/>
      <c r="G759" s="666">
        <f>'1C TSsoustraitance'!$D476</f>
        <v>0</v>
      </c>
      <c r="H759" s="533">
        <v>0.21</v>
      </c>
      <c r="I759" s="533">
        <v>1</v>
      </c>
      <c r="J759" s="534"/>
      <c r="K759" s="667">
        <f t="shared" si="164"/>
        <v>0</v>
      </c>
      <c r="L759" s="668">
        <f>IF(OR('1C TSsoustraitance'!$D476="",'1C TSsoustraitance'!$AP476=0),0,IF(AND('1C TSsoustraitance'!$D476&lt;&gt;"",$K$2="Pôle",'1C TSsoustraitance'!$E476="OUI"),(('1C TSsoustraitance'!$F476+'1C TSsoustraitance'!$G476+'1C TSsoustraitance'!$H476+'1C TSsoustraitance'!$I476+'1C TSsoustraitance'!$M476)/'1C TSsoustraitance'!$R476),IF(AND('1C TSsoustraitance'!$D476&lt;&gt;"",$K$2="Pôle",'1C TSsoustraitance'!$E476="NON"),(('1C TSsoustraitance'!$F476+'1C TSsoustraitance'!$G476+'1C TSsoustraitance'!$H476+'1C TSsoustraitance'!$I476+'1C TSsoustraitance'!$M476)/'1C TSsoustraitance'!$AP476),IF(AND('1C TSsoustraitance'!$D476&lt;&gt;"",$K$2&lt;&gt;"Pôle",'1C TSsoustraitance'!$E476="OUI"),(('1C TSsoustraitance'!$F476+'1C TSsoustraitance'!$G476+'1C TSsoustraitance'!$H476+'1C TSsoustraitance'!$I476+'1C TSsoustraitance'!$J476+'1C TSsoustraitance'!$K476+'1C TSsoustraitance'!$L476+'1C TSsoustraitance'!$M476+'1C TSsoustraitance'!$N476+'1C TSsoustraitance'!$O476+'1C TSsoustraitance'!$P476+'1C TSsoustraitance'!$Q476)/'1C TSsoustraitance'!$R476),IF(AND('1C TSsoustraitance'!$D476&lt;&gt;"",$K$2&lt;&gt;"Pôle",'1C TSsoustraitance'!$E476="NON"),(('1C TSsoustraitance'!$F476+'1C TSsoustraitance'!$G476+'1C TSsoustraitance'!$H476+'1C TSsoustraitance'!$I476+'1C TSsoustraitance'!$J476+'1C TSsoustraitance'!$K476+'1C TSsoustraitance'!$L476+'1C TSsoustraitance'!$M476+'1C TSsoustraitance'!$N476+'1C TSsoustraitance'!$O476+'1C TSsoustraitance'!$P476+'1C TSsoustraitance'!$Q476))/'1C TSsoustraitance'!$AP476)))))</f>
        <v>0</v>
      </c>
      <c r="M759" s="668">
        <f>IF(OR('1C TSsoustraitance'!$D476="",'1C TSsoustraitance'!AP$13=0),0,IF(AND('1C TSsoustraitance'!$D476&lt;&gt;"",$K$2="Pôle",'1C TSsoustraitance'!$E476="OUI"),(('1C TSsoustraitance'!$J476+'1C TSsoustraitance'!$K476+'1C TSsoustraitance'!$L476)/'1C TSsoustraitance'!$R476),IF(AND('1C TSsoustraitance'!$D476&lt;&gt;"",$K$2="Pôle",'1C TSsoustraitance'!$E476="NON"),(('1C TSsoustraitance'!$J476+'1C TSsoustraitance'!$K476+'1C TSsoustraitance'!$L476)/'1C TSsoustraitance'!$AP476),IF(AND('1C TSsoustraitance'!$D476&lt;&gt;"",$K$2&lt;&gt;"Pôle"),0))))</f>
        <v>0</v>
      </c>
      <c r="N759" s="668">
        <f t="shared" si="162"/>
        <v>0</v>
      </c>
      <c r="O759" s="669">
        <f>IF(OR('1C TSsoustraitance'!$D476="",'1C TSsoustraitance'!$E476="OUI",'1C TSsoustraitance'!$AP476=0),0,(('1C TSsoustraitance'!$S476)/'1C TSsoustraitance'!$AP476))</f>
        <v>0</v>
      </c>
      <c r="P759" s="669">
        <f>IF(OR('1C TSsoustraitance'!$D476="",'1C TSsoustraitance'!$E476="OUI",'1C TSsoustraitance'!$AP476=0),0,(('1C TSsoustraitance'!$T476)/'1C TSsoustraitance'!$AP476))</f>
        <v>0</v>
      </c>
      <c r="Q759" s="669">
        <f>IF(OR('1C TSsoustraitance'!$D476="",'1C TSsoustraitance'!$E476="OUI",'1C TSsoustraitance'!$AP476=0),0,(('1C TSsoustraitance'!$U476)/'1C TSsoustraitance'!$AP476))</f>
        <v>0</v>
      </c>
      <c r="R759" s="669">
        <f>IF(OR('1C TSsoustraitance'!$D476="",'1C TSsoustraitance'!$E476="OUI",'1C TSsoustraitance'!$AP476=0),0,(('1C TSsoustraitance'!$V476)/'1C TSsoustraitance'!$AP476))</f>
        <v>0</v>
      </c>
      <c r="S759" s="669">
        <f>IF(OR('1C TSsoustraitance'!$D476="",'1C TSsoustraitance'!$E476="OUI",'1C TSsoustraitance'!$AP476=0),0,(('1C TSsoustraitance'!$W476)/'1C TSsoustraitance'!$AP476))</f>
        <v>0</v>
      </c>
      <c r="T759" s="669">
        <f>IF(OR('1C TSsoustraitance'!$D476="",'1C TSsoustraitance'!$E476="OUI",'1C TSsoustraitance'!$AP476=0),0,(('1C TSsoustraitance'!$X476)/'1C TSsoustraitance'!$AP476))</f>
        <v>0</v>
      </c>
      <c r="U759" s="669">
        <f>IF(OR('1C TSsoustraitance'!$D476="",'1C TSsoustraitance'!$E476="OUI",'1C TSsoustraitance'!$AP476=0),0,(('1C TSsoustraitance'!$Y476)/'1C TSsoustraitance'!$AP476))</f>
        <v>0</v>
      </c>
      <c r="V759" s="669">
        <f>IF(OR('1C TSsoustraitance'!$D476="",'1C TSsoustraitance'!$E476="OUI",'1C TSsoustraitance'!$AP476=0),0,(('1C TSsoustraitance'!$Z476)/'1C TSsoustraitance'!$AP476))</f>
        <v>0</v>
      </c>
      <c r="W759" s="669">
        <f>IF(OR('1C TSsoustraitance'!$D476="",'1C TSsoustraitance'!$E476="OUI",'1C TSsoustraitance'!$AP476=0),0,(('1C TSsoustraitance'!$AA476)/'1C TSsoustraitance'!$AP476))</f>
        <v>0</v>
      </c>
      <c r="X759" s="669">
        <f>IF(OR('1C TSsoustraitance'!$D476="",'1C TSsoustraitance'!$E476="OUI",'1C TSsoustraitance'!$AP476=0),0,(('1C TSsoustraitance'!$AB476)/'1C TSsoustraitance'!$AP476))</f>
        <v>0</v>
      </c>
      <c r="Y759" s="669">
        <f>IF(OR('1C TSsoustraitance'!$D476="",'1C TSsoustraitance'!$E476="OUI",'1C TSsoustraitance'!$AP476=0),0,(('1C TSsoustraitance'!$AC476)/'1C TSsoustraitance'!$AP476))</f>
        <v>0</v>
      </c>
      <c r="Z759" s="669">
        <f>IF(OR('1C TSsoustraitance'!$D476="",'1C TSsoustraitance'!$E476="OUI",'1C TSsoustraitance'!$AP476=0),0,(('1C TSsoustraitance'!$AD476)/'1C TSsoustraitance'!$AP476))</f>
        <v>0</v>
      </c>
      <c r="AA759" s="669">
        <f>IF(OR('1C TSsoustraitance'!$D476="",'1C TSsoustraitance'!$E476="OUI",'1C TSsoustraitance'!$AP476=0),0,(('1C TSsoustraitance'!$AE476)/'1C TSsoustraitance'!$AP476))</f>
        <v>0</v>
      </c>
      <c r="AB759" s="669">
        <f>IF(OR('1C TSsoustraitance'!$D476="",'1C TSsoustraitance'!$E476="OUI",'1C TSsoustraitance'!$AP476=0),0,(('1C TSsoustraitance'!$AF476)/'1C TSsoustraitance'!$AP476))</f>
        <v>0</v>
      </c>
      <c r="AC759" s="669">
        <f>IF(OR('1C TSsoustraitance'!$D476="",'1C TSsoustraitance'!$E476="OUI",'1C TSsoustraitance'!$AP476=0),0,(('1C TSsoustraitance'!$AG476)/'1C TSsoustraitance'!$AP476))</f>
        <v>0</v>
      </c>
      <c r="AD759" s="669">
        <f>IF(OR('1C TSsoustraitance'!$D476="",'1C TSsoustraitance'!$E476="OUI",'1C TSsoustraitance'!$AP476=0),0,(('1C TSsoustraitance'!$AH476)/'1C TSsoustraitance'!$AP476))</f>
        <v>0</v>
      </c>
      <c r="AE759" s="669">
        <f>IF(OR('1C TSsoustraitance'!$D476="",'1C TSsoustraitance'!$E476="OUI",'1C TSsoustraitance'!$AP476=0),0,(('1C TSsoustraitance'!$AI476)/'1C TSsoustraitance'!$AP476))</f>
        <v>0</v>
      </c>
      <c r="AF759" s="669">
        <f>IF(OR('1C TSsoustraitance'!$D476="",'1C TSsoustraitance'!$E476="OUI",'1C TSsoustraitance'!$AP476=0),0,(('1C TSsoustraitance'!$AJ476)/'1C TSsoustraitance'!$AP476))</f>
        <v>0</v>
      </c>
      <c r="AG759" s="669">
        <f>IF(OR('1C TSsoustraitance'!$D476="",'1C TSsoustraitance'!$E476="OUI",'1C TSsoustraitance'!$AP476=0),0,(('1C TSsoustraitance'!$AK476)/'1C TSsoustraitance'!$AP476))</f>
        <v>0</v>
      </c>
      <c r="AH759" s="669">
        <f>IF(OR('1C TSsoustraitance'!$D476="",'1C TSsoustraitance'!$E476="OUI",'1C TSsoustraitance'!$AP476=0),0,(('1C TSsoustraitance'!$AL476)/'1C TSsoustraitance'!$AP476))</f>
        <v>0</v>
      </c>
      <c r="AI759" s="669">
        <f>IF(OR('1C TSsoustraitance'!$D476="",'1C TSsoustraitance'!$E476="OUI",'1C TSsoustraitance'!$AP476=0),0,(('1C TSsoustraitance'!$AM476)/'1C TSsoustraitance'!$AP476))</f>
        <v>0</v>
      </c>
      <c r="AJ759" s="669">
        <f>IF(OR('1C TSsoustraitance'!$D476="",'1C TSsoustraitance'!$E476="OUI",'1C TSsoustraitance'!$AP476=0),0,(('1C TSsoustraitance'!$AN476)/'1C TSsoustraitance'!$AP476))</f>
        <v>0</v>
      </c>
      <c r="AK759" s="669">
        <f t="shared" si="165"/>
        <v>0</v>
      </c>
      <c r="AL759" s="668">
        <f t="shared" si="166"/>
        <v>0</v>
      </c>
      <c r="AM759" s="670">
        <f>IF(Tableau7[[#This Row],[N° pièce]]="",0,(Tableau7[[#This Row],[hors TVA]]+(Tableau7[[#This Row],[hors TVA]]*Tableau7[[#This Row],[Taux TVA]])-(Tableau7[[#This Row],[hors TVA]]*Tableau7[[#This Row],[Taux TVA]]*Tableau7[[#This Row],[Régime TVA: Récupération]]))*Tableau7[[#This Row],[Type 1]])</f>
        <v>0</v>
      </c>
      <c r="AN759" s="670">
        <f>IF(Tableau7[[#This Row],[N° pièce]]="",0,IF($K$2="pôle",((Tableau7[[#This Row],[hors TVA]]+(Tableau7[[#This Row],[hors TVA]]*Tableau7[[#This Row],[Taux TVA]])-(Tableau7[[#This Row],[hors TVA]]*Tableau7[[#This Row],[Taux TVA]]*Tableau7[[#This Row],[Régime TVA: Récupération]]))*Tableau7[[#This Row],[Type 2]]),0))</f>
        <v>0</v>
      </c>
      <c r="AO759" s="670">
        <f t="shared" si="168"/>
        <v>0</v>
      </c>
      <c r="AP759" s="255">
        <f t="shared" si="167"/>
        <v>0</v>
      </c>
      <c r="AQ759" s="506">
        <f t="shared" si="169"/>
        <v>0</v>
      </c>
      <c r="AR759" s="671"/>
      <c r="AS759" s="512"/>
      <c r="AT759" s="513" t="str">
        <f>IF(('1C TSsoustraitance'!AP476*FICHE!C$14&lt;J759),"Forfait limité à "&amp;FICHE!C$14&amp;"€/jour","")</f>
        <v/>
      </c>
      <c r="AU759" s="797"/>
      <c r="AV759" s="484"/>
      <c r="AW759" s="484"/>
      <c r="AX759" s="484"/>
      <c r="AY759" s="484"/>
      <c r="AZ759" s="484"/>
      <c r="BA759" s="4"/>
      <c r="BB759" s="4"/>
      <c r="BC759" s="4"/>
      <c r="BD759" s="4"/>
      <c r="BE759" s="4"/>
      <c r="BF759" s="4"/>
      <c r="BG759" s="4"/>
      <c r="BH759" s="4"/>
      <c r="BI759" s="4"/>
      <c r="BJ759" s="4"/>
      <c r="BK759" s="4"/>
      <c r="BL759" s="4"/>
      <c r="BM759" s="4"/>
      <c r="BN759" s="4"/>
      <c r="BO759" s="4"/>
      <c r="BP759" s="4"/>
      <c r="BQ759" s="4"/>
      <c r="BR759" s="4"/>
      <c r="BS759" s="4"/>
      <c r="BT759" s="4"/>
      <c r="BU759" s="4"/>
      <c r="BV759" s="4"/>
      <c r="BW759" s="4"/>
      <c r="BX759" s="4"/>
      <c r="BY759" s="4"/>
      <c r="BZ759" s="4"/>
      <c r="CA759" s="4"/>
      <c r="CB759" s="4"/>
      <c r="CC759" s="4"/>
      <c r="CD759" s="4"/>
      <c r="CE759" s="4"/>
      <c r="CF759" s="4"/>
      <c r="CG759" s="4"/>
      <c r="CH759" s="4"/>
      <c r="CI759" s="4"/>
      <c r="CJ759" s="4"/>
      <c r="CK759" s="4"/>
      <c r="CL759" s="4"/>
      <c r="CM759" s="4"/>
      <c r="CN759" s="4"/>
      <c r="CO759" s="4"/>
      <c r="CP759" s="4"/>
      <c r="CQ759" s="4"/>
      <c r="CR759" s="4"/>
      <c r="CS759" s="4"/>
      <c r="CT759" s="4"/>
      <c r="CU759" s="4"/>
      <c r="CV759" s="4"/>
      <c r="CW759" s="4"/>
      <c r="CX759" s="4"/>
      <c r="CY759" s="4"/>
      <c r="CZ759" s="4"/>
      <c r="DA759" s="4"/>
      <c r="DB759" s="4"/>
      <c r="DC759" s="4"/>
      <c r="DD759" s="4"/>
      <c r="DE759" s="4"/>
      <c r="DF759" s="4"/>
      <c r="DG759" s="4"/>
      <c r="DH759" s="4"/>
      <c r="DI759" s="4"/>
      <c r="DJ759" s="4"/>
      <c r="DK759" s="4"/>
      <c r="DL759" s="4"/>
      <c r="DM759" s="4"/>
      <c r="DN759" s="4"/>
      <c r="DO759" s="4"/>
      <c r="DP759" s="4"/>
      <c r="DQ759" s="4"/>
      <c r="DR759" s="4"/>
      <c r="DS759" s="4"/>
      <c r="DT759" s="4"/>
      <c r="DU759" s="4"/>
      <c r="DV759" s="4"/>
      <c r="DW759" s="4"/>
      <c r="DX759" s="4"/>
      <c r="DY759" s="4"/>
      <c r="DZ759" s="4"/>
      <c r="EA759" s="4"/>
      <c r="EB759" s="4"/>
      <c r="EC759" s="4"/>
      <c r="ED759" s="4"/>
      <c r="EE759" s="4"/>
      <c r="EF759" s="4"/>
      <c r="EG759" s="4"/>
      <c r="EH759" s="4"/>
      <c r="EI759" s="4"/>
      <c r="EJ759" s="4"/>
      <c r="EK759" s="4"/>
      <c r="EL759" s="4"/>
      <c r="EM759" s="4"/>
      <c r="EN759" s="4"/>
      <c r="EO759" s="4"/>
      <c r="EP759" s="4"/>
      <c r="EQ759" s="4"/>
      <c r="ER759" s="4"/>
      <c r="ES759" s="4"/>
      <c r="ET759" s="4"/>
      <c r="EU759" s="4"/>
      <c r="EV759" s="4"/>
      <c r="EW759" s="4"/>
      <c r="EX759" s="4"/>
      <c r="EY759" s="4"/>
      <c r="EZ759" s="4"/>
      <c r="FA759" s="4"/>
      <c r="FB759" s="4"/>
      <c r="FC759" s="4"/>
      <c r="FD759" s="4"/>
      <c r="FE759" s="4"/>
      <c r="FF759" s="4"/>
      <c r="FG759" s="4"/>
      <c r="FH759" s="4"/>
      <c r="FI759" s="4"/>
      <c r="FJ759" s="4"/>
      <c r="FK759" s="4"/>
      <c r="FL759" s="4"/>
      <c r="FM759" s="4"/>
      <c r="FN759" s="4"/>
      <c r="FO759" s="4"/>
      <c r="FP759" s="4"/>
      <c r="FQ759" s="4"/>
      <c r="FR759" s="4"/>
      <c r="FS759" s="4"/>
      <c r="FT759" s="4"/>
      <c r="FU759" s="4"/>
      <c r="FV759" s="4"/>
      <c r="FW759" s="4"/>
      <c r="FX759" s="4"/>
      <c r="FY759" s="4"/>
      <c r="FZ759" s="4"/>
      <c r="GA759" s="4"/>
      <c r="GB759" s="4"/>
      <c r="GC759" s="4"/>
      <c r="GD759" s="4"/>
      <c r="GE759" s="4"/>
      <c r="GF759" s="4"/>
      <c r="GG759" s="4"/>
      <c r="GH759" s="4"/>
      <c r="GI759" s="4"/>
      <c r="GJ759" s="4"/>
      <c r="GK759" s="4"/>
      <c r="GL759" s="4"/>
      <c r="GM759" s="4"/>
      <c r="GN759" s="4"/>
      <c r="GO759" s="4"/>
      <c r="GP759" s="4"/>
      <c r="GQ759" s="4"/>
      <c r="GR759" s="4"/>
      <c r="GS759" s="4"/>
      <c r="GT759" s="4"/>
      <c r="GU759" s="4"/>
      <c r="GV759" s="4"/>
      <c r="GW759" s="4"/>
      <c r="GX759" s="4"/>
      <c r="GY759" s="4"/>
      <c r="GZ759" s="4"/>
      <c r="HA759" s="4"/>
      <c r="HB759" s="4"/>
      <c r="HC759" s="4"/>
    </row>
    <row r="760" spans="1:211" s="380" customFormat="1" ht="13.9" customHeight="1">
      <c r="A760" s="828" t="str">
        <f>IF('1C TSsoustraitance'!$A477&lt;&gt;0,'1C TSsoustraitance'!$A477,"")</f>
        <v/>
      </c>
      <c r="B760" s="530"/>
      <c r="C760" s="513" t="str">
        <f>IF('1C TSsoustraitance'!$A477&lt;&gt;0,'1C TSsoustraitance'!$B477,"")</f>
        <v/>
      </c>
      <c r="D760" s="513" t="str">
        <f>IF('1C TSsoustraitance'!$A477&lt;&gt;0,'1C TSsoustraitance'!$C477,"")</f>
        <v/>
      </c>
      <c r="E760" s="684"/>
      <c r="F760" s="685"/>
      <c r="G760" s="666">
        <f>'1C TSsoustraitance'!$D477</f>
        <v>0</v>
      </c>
      <c r="H760" s="533">
        <v>0.21</v>
      </c>
      <c r="I760" s="533">
        <v>1</v>
      </c>
      <c r="J760" s="534"/>
      <c r="K760" s="667">
        <f t="shared" si="164"/>
        <v>0</v>
      </c>
      <c r="L760" s="668">
        <f>IF(OR('1C TSsoustraitance'!$D477="",'1C TSsoustraitance'!$AP477=0),0,IF(AND('1C TSsoustraitance'!$D477&lt;&gt;"",$K$2="Pôle",'1C TSsoustraitance'!$E477="OUI"),(('1C TSsoustraitance'!$F477+'1C TSsoustraitance'!$G477+'1C TSsoustraitance'!$H477+'1C TSsoustraitance'!$I477+'1C TSsoustraitance'!$M477)/'1C TSsoustraitance'!$R477),IF(AND('1C TSsoustraitance'!$D477&lt;&gt;"",$K$2="Pôle",'1C TSsoustraitance'!$E477="NON"),(('1C TSsoustraitance'!$F477+'1C TSsoustraitance'!$G477+'1C TSsoustraitance'!$H477+'1C TSsoustraitance'!$I477+'1C TSsoustraitance'!$M477)/'1C TSsoustraitance'!$AP477),IF(AND('1C TSsoustraitance'!$D477&lt;&gt;"",$K$2&lt;&gt;"Pôle",'1C TSsoustraitance'!$E477="OUI"),(('1C TSsoustraitance'!$F477+'1C TSsoustraitance'!$G477+'1C TSsoustraitance'!$H477+'1C TSsoustraitance'!$I477+'1C TSsoustraitance'!$J477+'1C TSsoustraitance'!$K477+'1C TSsoustraitance'!$L477+'1C TSsoustraitance'!$M477+'1C TSsoustraitance'!$N477+'1C TSsoustraitance'!$O477+'1C TSsoustraitance'!$P477+'1C TSsoustraitance'!$Q477)/'1C TSsoustraitance'!$R477),IF(AND('1C TSsoustraitance'!$D477&lt;&gt;"",$K$2&lt;&gt;"Pôle",'1C TSsoustraitance'!$E477="NON"),(('1C TSsoustraitance'!$F477+'1C TSsoustraitance'!$G477+'1C TSsoustraitance'!$H477+'1C TSsoustraitance'!$I477+'1C TSsoustraitance'!$J477+'1C TSsoustraitance'!$K477+'1C TSsoustraitance'!$L477+'1C TSsoustraitance'!$M477+'1C TSsoustraitance'!$N477+'1C TSsoustraitance'!$O477+'1C TSsoustraitance'!$P477+'1C TSsoustraitance'!$Q477))/'1C TSsoustraitance'!$AP477)))))</f>
        <v>0</v>
      </c>
      <c r="M760" s="668">
        <f>IF(OR('1C TSsoustraitance'!$D477="",'1C TSsoustraitance'!AP$13=0),0,IF(AND('1C TSsoustraitance'!$D477&lt;&gt;"",$K$2="Pôle",'1C TSsoustraitance'!$E477="OUI"),(('1C TSsoustraitance'!$J477+'1C TSsoustraitance'!$K477+'1C TSsoustraitance'!$L477)/'1C TSsoustraitance'!$R477),IF(AND('1C TSsoustraitance'!$D477&lt;&gt;"",$K$2="Pôle",'1C TSsoustraitance'!$E477="NON"),(('1C TSsoustraitance'!$J477+'1C TSsoustraitance'!$K477+'1C TSsoustraitance'!$L477)/'1C TSsoustraitance'!$AP477),IF(AND('1C TSsoustraitance'!$D477&lt;&gt;"",$K$2&lt;&gt;"Pôle"),0))))</f>
        <v>0</v>
      </c>
      <c r="N760" s="668">
        <f t="shared" si="162"/>
        <v>0</v>
      </c>
      <c r="O760" s="669">
        <f>IF(OR('1C TSsoustraitance'!$D477="",'1C TSsoustraitance'!$E477="OUI",'1C TSsoustraitance'!$AP477=0),0,(('1C TSsoustraitance'!$S477)/'1C TSsoustraitance'!$AP477))</f>
        <v>0</v>
      </c>
      <c r="P760" s="669">
        <f>IF(OR('1C TSsoustraitance'!$D477="",'1C TSsoustraitance'!$E477="OUI",'1C TSsoustraitance'!$AP477=0),0,(('1C TSsoustraitance'!$T477)/'1C TSsoustraitance'!$AP477))</f>
        <v>0</v>
      </c>
      <c r="Q760" s="669">
        <f>IF(OR('1C TSsoustraitance'!$D477="",'1C TSsoustraitance'!$E477="OUI",'1C TSsoustraitance'!$AP477=0),0,(('1C TSsoustraitance'!$U477)/'1C TSsoustraitance'!$AP477))</f>
        <v>0</v>
      </c>
      <c r="R760" s="669">
        <f>IF(OR('1C TSsoustraitance'!$D477="",'1C TSsoustraitance'!$E477="OUI",'1C TSsoustraitance'!$AP477=0),0,(('1C TSsoustraitance'!$V477)/'1C TSsoustraitance'!$AP477))</f>
        <v>0</v>
      </c>
      <c r="S760" s="669">
        <f>IF(OR('1C TSsoustraitance'!$D477="",'1C TSsoustraitance'!$E477="OUI",'1C TSsoustraitance'!$AP477=0),0,(('1C TSsoustraitance'!$W477)/'1C TSsoustraitance'!$AP477))</f>
        <v>0</v>
      </c>
      <c r="T760" s="669">
        <f>IF(OR('1C TSsoustraitance'!$D477="",'1C TSsoustraitance'!$E477="OUI",'1C TSsoustraitance'!$AP477=0),0,(('1C TSsoustraitance'!$X477)/'1C TSsoustraitance'!$AP477))</f>
        <v>0</v>
      </c>
      <c r="U760" s="669">
        <f>IF(OR('1C TSsoustraitance'!$D477="",'1C TSsoustraitance'!$E477="OUI",'1C TSsoustraitance'!$AP477=0),0,(('1C TSsoustraitance'!$Y477)/'1C TSsoustraitance'!$AP477))</f>
        <v>0</v>
      </c>
      <c r="V760" s="669">
        <f>IF(OR('1C TSsoustraitance'!$D477="",'1C TSsoustraitance'!$E477="OUI",'1C TSsoustraitance'!$AP477=0),0,(('1C TSsoustraitance'!$Z477)/'1C TSsoustraitance'!$AP477))</f>
        <v>0</v>
      </c>
      <c r="W760" s="669">
        <f>IF(OR('1C TSsoustraitance'!$D477="",'1C TSsoustraitance'!$E477="OUI",'1C TSsoustraitance'!$AP477=0),0,(('1C TSsoustraitance'!$AA477)/'1C TSsoustraitance'!$AP477))</f>
        <v>0</v>
      </c>
      <c r="X760" s="669">
        <f>IF(OR('1C TSsoustraitance'!$D477="",'1C TSsoustraitance'!$E477="OUI",'1C TSsoustraitance'!$AP477=0),0,(('1C TSsoustraitance'!$AB477)/'1C TSsoustraitance'!$AP477))</f>
        <v>0</v>
      </c>
      <c r="Y760" s="669">
        <f>IF(OR('1C TSsoustraitance'!$D477="",'1C TSsoustraitance'!$E477="OUI",'1C TSsoustraitance'!$AP477=0),0,(('1C TSsoustraitance'!$AC477)/'1C TSsoustraitance'!$AP477))</f>
        <v>0</v>
      </c>
      <c r="Z760" s="669">
        <f>IF(OR('1C TSsoustraitance'!$D477="",'1C TSsoustraitance'!$E477="OUI",'1C TSsoustraitance'!$AP477=0),0,(('1C TSsoustraitance'!$AD477)/'1C TSsoustraitance'!$AP477))</f>
        <v>0</v>
      </c>
      <c r="AA760" s="669">
        <f>IF(OR('1C TSsoustraitance'!$D477="",'1C TSsoustraitance'!$E477="OUI",'1C TSsoustraitance'!$AP477=0),0,(('1C TSsoustraitance'!$AE477)/'1C TSsoustraitance'!$AP477))</f>
        <v>0</v>
      </c>
      <c r="AB760" s="669">
        <f>IF(OR('1C TSsoustraitance'!$D477="",'1C TSsoustraitance'!$E477="OUI",'1C TSsoustraitance'!$AP477=0),0,(('1C TSsoustraitance'!$AF477)/'1C TSsoustraitance'!$AP477))</f>
        <v>0</v>
      </c>
      <c r="AC760" s="669">
        <f>IF(OR('1C TSsoustraitance'!$D477="",'1C TSsoustraitance'!$E477="OUI",'1C TSsoustraitance'!$AP477=0),0,(('1C TSsoustraitance'!$AG477)/'1C TSsoustraitance'!$AP477))</f>
        <v>0</v>
      </c>
      <c r="AD760" s="669">
        <f>IF(OR('1C TSsoustraitance'!$D477="",'1C TSsoustraitance'!$E477="OUI",'1C TSsoustraitance'!$AP477=0),0,(('1C TSsoustraitance'!$AH477)/'1C TSsoustraitance'!$AP477))</f>
        <v>0</v>
      </c>
      <c r="AE760" s="669">
        <f>IF(OR('1C TSsoustraitance'!$D477="",'1C TSsoustraitance'!$E477="OUI",'1C TSsoustraitance'!$AP477=0),0,(('1C TSsoustraitance'!$AI477)/'1C TSsoustraitance'!$AP477))</f>
        <v>0</v>
      </c>
      <c r="AF760" s="669">
        <f>IF(OR('1C TSsoustraitance'!$D477="",'1C TSsoustraitance'!$E477="OUI",'1C TSsoustraitance'!$AP477=0),0,(('1C TSsoustraitance'!$AJ477)/'1C TSsoustraitance'!$AP477))</f>
        <v>0</v>
      </c>
      <c r="AG760" s="669">
        <f>IF(OR('1C TSsoustraitance'!$D477="",'1C TSsoustraitance'!$E477="OUI",'1C TSsoustraitance'!$AP477=0),0,(('1C TSsoustraitance'!$AK477)/'1C TSsoustraitance'!$AP477))</f>
        <v>0</v>
      </c>
      <c r="AH760" s="669">
        <f>IF(OR('1C TSsoustraitance'!$D477="",'1C TSsoustraitance'!$E477="OUI",'1C TSsoustraitance'!$AP477=0),0,(('1C TSsoustraitance'!$AL477)/'1C TSsoustraitance'!$AP477))</f>
        <v>0</v>
      </c>
      <c r="AI760" s="669">
        <f>IF(OR('1C TSsoustraitance'!$D477="",'1C TSsoustraitance'!$E477="OUI",'1C TSsoustraitance'!$AP477=0),0,(('1C TSsoustraitance'!$AM477)/'1C TSsoustraitance'!$AP477))</f>
        <v>0</v>
      </c>
      <c r="AJ760" s="669">
        <f>IF(OR('1C TSsoustraitance'!$D477="",'1C TSsoustraitance'!$E477="OUI",'1C TSsoustraitance'!$AP477=0),0,(('1C TSsoustraitance'!$AN477)/'1C TSsoustraitance'!$AP477))</f>
        <v>0</v>
      </c>
      <c r="AK760" s="669">
        <f t="shared" si="165"/>
        <v>0</v>
      </c>
      <c r="AL760" s="668">
        <f t="shared" si="166"/>
        <v>0</v>
      </c>
      <c r="AM760" s="670">
        <f>IF(Tableau7[[#This Row],[N° pièce]]="",0,(Tableau7[[#This Row],[hors TVA]]+(Tableau7[[#This Row],[hors TVA]]*Tableau7[[#This Row],[Taux TVA]])-(Tableau7[[#This Row],[hors TVA]]*Tableau7[[#This Row],[Taux TVA]]*Tableau7[[#This Row],[Régime TVA: Récupération]]))*Tableau7[[#This Row],[Type 1]])</f>
        <v>0</v>
      </c>
      <c r="AN760" s="670">
        <f>IF(Tableau7[[#This Row],[N° pièce]]="",0,IF($K$2="pôle",((Tableau7[[#This Row],[hors TVA]]+(Tableau7[[#This Row],[hors TVA]]*Tableau7[[#This Row],[Taux TVA]])-(Tableau7[[#This Row],[hors TVA]]*Tableau7[[#This Row],[Taux TVA]]*Tableau7[[#This Row],[Régime TVA: Récupération]]))*Tableau7[[#This Row],[Type 2]]),0))</f>
        <v>0</v>
      </c>
      <c r="AO760" s="670">
        <f t="shared" si="168"/>
        <v>0</v>
      </c>
      <c r="AP760" s="255">
        <f t="shared" si="167"/>
        <v>0</v>
      </c>
      <c r="AQ760" s="506">
        <f t="shared" si="169"/>
        <v>0</v>
      </c>
      <c r="AR760" s="671"/>
      <c r="AS760" s="512"/>
      <c r="AT760" s="513" t="str">
        <f>IF(('1C TSsoustraitance'!AP477*FICHE!C$14&lt;J760),"Forfait limité à "&amp;FICHE!C$14&amp;"€/jour","")</f>
        <v/>
      </c>
      <c r="AU760" s="797"/>
      <c r="AV760" s="484"/>
      <c r="AW760" s="484"/>
      <c r="AX760" s="484"/>
      <c r="AY760" s="484"/>
      <c r="AZ760" s="484"/>
      <c r="BA760" s="4"/>
      <c r="BB760" s="4"/>
      <c r="BC760" s="4"/>
      <c r="BD760" s="4"/>
      <c r="BE760" s="4"/>
      <c r="BF760" s="4"/>
      <c r="BG760" s="4"/>
      <c r="BH760" s="4"/>
      <c r="BI760" s="4"/>
      <c r="BJ760" s="4"/>
      <c r="BK760" s="4"/>
      <c r="BL760" s="4"/>
      <c r="BM760" s="4"/>
      <c r="BN760" s="4"/>
      <c r="BO760" s="4"/>
      <c r="BP760" s="4"/>
      <c r="BQ760" s="4"/>
      <c r="BR760" s="4"/>
      <c r="BS760" s="4"/>
      <c r="BT760" s="4"/>
      <c r="BU760" s="4"/>
      <c r="BV760" s="4"/>
      <c r="BW760" s="4"/>
      <c r="BX760" s="4"/>
      <c r="BY760" s="4"/>
      <c r="BZ760" s="4"/>
      <c r="CA760" s="4"/>
      <c r="CB760" s="4"/>
      <c r="CC760" s="4"/>
      <c r="CD760" s="4"/>
      <c r="CE760" s="4"/>
      <c r="CF760" s="4"/>
      <c r="CG760" s="4"/>
      <c r="CH760" s="4"/>
      <c r="CI760" s="4"/>
      <c r="CJ760" s="4"/>
      <c r="CK760" s="4"/>
      <c r="CL760" s="4"/>
      <c r="CM760" s="4"/>
      <c r="CN760" s="4"/>
      <c r="CO760" s="4"/>
      <c r="CP760" s="4"/>
      <c r="CQ760" s="4"/>
      <c r="CR760" s="4"/>
      <c r="CS760" s="4"/>
      <c r="CT760" s="4"/>
      <c r="CU760" s="4"/>
      <c r="CV760" s="4"/>
      <c r="CW760" s="4"/>
      <c r="CX760" s="4"/>
      <c r="CY760" s="4"/>
      <c r="CZ760" s="4"/>
      <c r="DA760" s="4"/>
      <c r="DB760" s="4"/>
      <c r="DC760" s="4"/>
      <c r="DD760" s="4"/>
      <c r="DE760" s="4"/>
      <c r="DF760" s="4"/>
      <c r="DG760" s="4"/>
      <c r="DH760" s="4"/>
      <c r="DI760" s="4"/>
      <c r="DJ760" s="4"/>
      <c r="DK760" s="4"/>
      <c r="DL760" s="4"/>
      <c r="DM760" s="4"/>
      <c r="DN760" s="4"/>
      <c r="DO760" s="4"/>
      <c r="DP760" s="4"/>
      <c r="DQ760" s="4"/>
      <c r="DR760" s="4"/>
      <c r="DS760" s="4"/>
      <c r="DT760" s="4"/>
      <c r="DU760" s="4"/>
      <c r="DV760" s="4"/>
      <c r="DW760" s="4"/>
      <c r="DX760" s="4"/>
      <c r="DY760" s="4"/>
      <c r="DZ760" s="4"/>
      <c r="EA760" s="4"/>
      <c r="EB760" s="4"/>
      <c r="EC760" s="4"/>
      <c r="ED760" s="4"/>
      <c r="EE760" s="4"/>
      <c r="EF760" s="4"/>
      <c r="EG760" s="4"/>
      <c r="EH760" s="4"/>
      <c r="EI760" s="4"/>
      <c r="EJ760" s="4"/>
      <c r="EK760" s="4"/>
      <c r="EL760" s="4"/>
      <c r="EM760" s="4"/>
      <c r="EN760" s="4"/>
      <c r="EO760" s="4"/>
      <c r="EP760" s="4"/>
      <c r="EQ760" s="4"/>
      <c r="ER760" s="4"/>
      <c r="ES760" s="4"/>
      <c r="ET760" s="4"/>
      <c r="EU760" s="4"/>
      <c r="EV760" s="4"/>
      <c r="EW760" s="4"/>
      <c r="EX760" s="4"/>
      <c r="EY760" s="4"/>
      <c r="EZ760" s="4"/>
      <c r="FA760" s="4"/>
      <c r="FB760" s="4"/>
      <c r="FC760" s="4"/>
      <c r="FD760" s="4"/>
      <c r="FE760" s="4"/>
      <c r="FF760" s="4"/>
      <c r="FG760" s="4"/>
      <c r="FH760" s="4"/>
      <c r="FI760" s="4"/>
      <c r="FJ760" s="4"/>
      <c r="FK760" s="4"/>
      <c r="FL760" s="4"/>
      <c r="FM760" s="4"/>
      <c r="FN760" s="4"/>
      <c r="FO760" s="4"/>
      <c r="FP760" s="4"/>
      <c r="FQ760" s="4"/>
      <c r="FR760" s="4"/>
      <c r="FS760" s="4"/>
      <c r="FT760" s="4"/>
      <c r="FU760" s="4"/>
      <c r="FV760" s="4"/>
      <c r="FW760" s="4"/>
      <c r="FX760" s="4"/>
      <c r="FY760" s="4"/>
      <c r="FZ760" s="4"/>
      <c r="GA760" s="4"/>
      <c r="GB760" s="4"/>
      <c r="GC760" s="4"/>
      <c r="GD760" s="4"/>
      <c r="GE760" s="4"/>
      <c r="GF760" s="4"/>
      <c r="GG760" s="4"/>
      <c r="GH760" s="4"/>
      <c r="GI760" s="4"/>
      <c r="GJ760" s="4"/>
      <c r="GK760" s="4"/>
      <c r="GL760" s="4"/>
      <c r="GM760" s="4"/>
      <c r="GN760" s="4"/>
      <c r="GO760" s="4"/>
      <c r="GP760" s="4"/>
      <c r="GQ760" s="4"/>
      <c r="GR760" s="4"/>
      <c r="GS760" s="4"/>
      <c r="GT760" s="4"/>
      <c r="GU760" s="4"/>
      <c r="GV760" s="4"/>
      <c r="GW760" s="4"/>
      <c r="GX760" s="4"/>
      <c r="GY760" s="4"/>
      <c r="GZ760" s="4"/>
      <c r="HA760" s="4"/>
      <c r="HB760" s="4"/>
      <c r="HC760" s="4"/>
    </row>
    <row r="761" spans="1:211" s="380" customFormat="1" ht="13.9" customHeight="1">
      <c r="A761" s="828" t="str">
        <f>IF('1C TSsoustraitance'!$A478&lt;&gt;0,'1C TSsoustraitance'!$A478,"")</f>
        <v/>
      </c>
      <c r="B761" s="530"/>
      <c r="C761" s="513" t="str">
        <f>IF('1C TSsoustraitance'!$A478&lt;&gt;0,'1C TSsoustraitance'!$B478,"")</f>
        <v/>
      </c>
      <c r="D761" s="513" t="str">
        <f>IF('1C TSsoustraitance'!$A478&lt;&gt;0,'1C TSsoustraitance'!$C478,"")</f>
        <v/>
      </c>
      <c r="E761" s="684"/>
      <c r="F761" s="685"/>
      <c r="G761" s="666">
        <f>'1C TSsoustraitance'!$D478</f>
        <v>0</v>
      </c>
      <c r="H761" s="533">
        <v>0.21</v>
      </c>
      <c r="I761" s="533">
        <v>1</v>
      </c>
      <c r="J761" s="534"/>
      <c r="K761" s="667">
        <f t="shared" si="164"/>
        <v>0</v>
      </c>
      <c r="L761" s="668">
        <f>IF(OR('1C TSsoustraitance'!$D478="",'1C TSsoustraitance'!$AP478=0),0,IF(AND('1C TSsoustraitance'!$D478&lt;&gt;"",$K$2="Pôle",'1C TSsoustraitance'!$E478="OUI"),(('1C TSsoustraitance'!$F478+'1C TSsoustraitance'!$G478+'1C TSsoustraitance'!$H478+'1C TSsoustraitance'!$I478+'1C TSsoustraitance'!$M478)/'1C TSsoustraitance'!$R478),IF(AND('1C TSsoustraitance'!$D478&lt;&gt;"",$K$2="Pôle",'1C TSsoustraitance'!$E478="NON"),(('1C TSsoustraitance'!$F478+'1C TSsoustraitance'!$G478+'1C TSsoustraitance'!$H478+'1C TSsoustraitance'!$I478+'1C TSsoustraitance'!$M478)/'1C TSsoustraitance'!$AP478),IF(AND('1C TSsoustraitance'!$D478&lt;&gt;"",$K$2&lt;&gt;"Pôle",'1C TSsoustraitance'!$E478="OUI"),(('1C TSsoustraitance'!$F478+'1C TSsoustraitance'!$G478+'1C TSsoustraitance'!$H478+'1C TSsoustraitance'!$I478+'1C TSsoustraitance'!$J478+'1C TSsoustraitance'!$K478+'1C TSsoustraitance'!$L478+'1C TSsoustraitance'!$M478+'1C TSsoustraitance'!$N478+'1C TSsoustraitance'!$O478+'1C TSsoustraitance'!$P478+'1C TSsoustraitance'!$Q478)/'1C TSsoustraitance'!$R478),IF(AND('1C TSsoustraitance'!$D478&lt;&gt;"",$K$2&lt;&gt;"Pôle",'1C TSsoustraitance'!$E478="NON"),(('1C TSsoustraitance'!$F478+'1C TSsoustraitance'!$G478+'1C TSsoustraitance'!$H478+'1C TSsoustraitance'!$I478+'1C TSsoustraitance'!$J478+'1C TSsoustraitance'!$K478+'1C TSsoustraitance'!$L478+'1C TSsoustraitance'!$M478+'1C TSsoustraitance'!$N478+'1C TSsoustraitance'!$O478+'1C TSsoustraitance'!$P478+'1C TSsoustraitance'!$Q478))/'1C TSsoustraitance'!$AP478)))))</f>
        <v>0</v>
      </c>
      <c r="M761" s="668">
        <f>IF(OR('1C TSsoustraitance'!$D478="",'1C TSsoustraitance'!AP$13=0),0,IF(AND('1C TSsoustraitance'!$D478&lt;&gt;"",$K$2="Pôle",'1C TSsoustraitance'!$E478="OUI"),(('1C TSsoustraitance'!$J478+'1C TSsoustraitance'!$K478+'1C TSsoustraitance'!$L478)/'1C TSsoustraitance'!$R478),IF(AND('1C TSsoustraitance'!$D478&lt;&gt;"",$K$2="Pôle",'1C TSsoustraitance'!$E478="NON"),(('1C TSsoustraitance'!$J478+'1C TSsoustraitance'!$K478+'1C TSsoustraitance'!$L478)/'1C TSsoustraitance'!$AP478),IF(AND('1C TSsoustraitance'!$D478&lt;&gt;"",$K$2&lt;&gt;"Pôle"),0))))</f>
        <v>0</v>
      </c>
      <c r="N761" s="668">
        <f t="shared" si="162"/>
        <v>0</v>
      </c>
      <c r="O761" s="669">
        <f>IF(OR('1C TSsoustraitance'!$D478="",'1C TSsoustraitance'!$E478="OUI",'1C TSsoustraitance'!$AP478=0),0,(('1C TSsoustraitance'!$S478)/'1C TSsoustraitance'!$AP478))</f>
        <v>0</v>
      </c>
      <c r="P761" s="669">
        <f>IF(OR('1C TSsoustraitance'!$D478="",'1C TSsoustraitance'!$E478="OUI",'1C TSsoustraitance'!$AP478=0),0,(('1C TSsoustraitance'!$T478)/'1C TSsoustraitance'!$AP478))</f>
        <v>0</v>
      </c>
      <c r="Q761" s="669">
        <f>IF(OR('1C TSsoustraitance'!$D478="",'1C TSsoustraitance'!$E478="OUI",'1C TSsoustraitance'!$AP478=0),0,(('1C TSsoustraitance'!$U478)/'1C TSsoustraitance'!$AP478))</f>
        <v>0</v>
      </c>
      <c r="R761" s="669">
        <f>IF(OR('1C TSsoustraitance'!$D478="",'1C TSsoustraitance'!$E478="OUI",'1C TSsoustraitance'!$AP478=0),0,(('1C TSsoustraitance'!$V478)/'1C TSsoustraitance'!$AP478))</f>
        <v>0</v>
      </c>
      <c r="S761" s="669">
        <f>IF(OR('1C TSsoustraitance'!$D478="",'1C TSsoustraitance'!$E478="OUI",'1C TSsoustraitance'!$AP478=0),0,(('1C TSsoustraitance'!$W478)/'1C TSsoustraitance'!$AP478))</f>
        <v>0</v>
      </c>
      <c r="T761" s="669">
        <f>IF(OR('1C TSsoustraitance'!$D478="",'1C TSsoustraitance'!$E478="OUI",'1C TSsoustraitance'!$AP478=0),0,(('1C TSsoustraitance'!$X478)/'1C TSsoustraitance'!$AP478))</f>
        <v>0</v>
      </c>
      <c r="U761" s="669">
        <f>IF(OR('1C TSsoustraitance'!$D478="",'1C TSsoustraitance'!$E478="OUI",'1C TSsoustraitance'!$AP478=0),0,(('1C TSsoustraitance'!$Y478)/'1C TSsoustraitance'!$AP478))</f>
        <v>0</v>
      </c>
      <c r="V761" s="669">
        <f>IF(OR('1C TSsoustraitance'!$D478="",'1C TSsoustraitance'!$E478="OUI",'1C TSsoustraitance'!$AP478=0),0,(('1C TSsoustraitance'!$Z478)/'1C TSsoustraitance'!$AP478))</f>
        <v>0</v>
      </c>
      <c r="W761" s="669">
        <f>IF(OR('1C TSsoustraitance'!$D478="",'1C TSsoustraitance'!$E478="OUI",'1C TSsoustraitance'!$AP478=0),0,(('1C TSsoustraitance'!$AA478)/'1C TSsoustraitance'!$AP478))</f>
        <v>0</v>
      </c>
      <c r="X761" s="669">
        <f>IF(OR('1C TSsoustraitance'!$D478="",'1C TSsoustraitance'!$E478="OUI",'1C TSsoustraitance'!$AP478=0),0,(('1C TSsoustraitance'!$AB478)/'1C TSsoustraitance'!$AP478))</f>
        <v>0</v>
      </c>
      <c r="Y761" s="669">
        <f>IF(OR('1C TSsoustraitance'!$D478="",'1C TSsoustraitance'!$E478="OUI",'1C TSsoustraitance'!$AP478=0),0,(('1C TSsoustraitance'!$AC478)/'1C TSsoustraitance'!$AP478))</f>
        <v>0</v>
      </c>
      <c r="Z761" s="669">
        <f>IF(OR('1C TSsoustraitance'!$D478="",'1C TSsoustraitance'!$E478="OUI",'1C TSsoustraitance'!$AP478=0),0,(('1C TSsoustraitance'!$AD478)/'1C TSsoustraitance'!$AP478))</f>
        <v>0</v>
      </c>
      <c r="AA761" s="669">
        <f>IF(OR('1C TSsoustraitance'!$D478="",'1C TSsoustraitance'!$E478="OUI",'1C TSsoustraitance'!$AP478=0),0,(('1C TSsoustraitance'!$AE478)/'1C TSsoustraitance'!$AP478))</f>
        <v>0</v>
      </c>
      <c r="AB761" s="669">
        <f>IF(OR('1C TSsoustraitance'!$D478="",'1C TSsoustraitance'!$E478="OUI",'1C TSsoustraitance'!$AP478=0),0,(('1C TSsoustraitance'!$AF478)/'1C TSsoustraitance'!$AP478))</f>
        <v>0</v>
      </c>
      <c r="AC761" s="669">
        <f>IF(OR('1C TSsoustraitance'!$D478="",'1C TSsoustraitance'!$E478="OUI",'1C TSsoustraitance'!$AP478=0),0,(('1C TSsoustraitance'!$AG478)/'1C TSsoustraitance'!$AP478))</f>
        <v>0</v>
      </c>
      <c r="AD761" s="669">
        <f>IF(OR('1C TSsoustraitance'!$D478="",'1C TSsoustraitance'!$E478="OUI",'1C TSsoustraitance'!$AP478=0),0,(('1C TSsoustraitance'!$AH478)/'1C TSsoustraitance'!$AP478))</f>
        <v>0</v>
      </c>
      <c r="AE761" s="669">
        <f>IF(OR('1C TSsoustraitance'!$D478="",'1C TSsoustraitance'!$E478="OUI",'1C TSsoustraitance'!$AP478=0),0,(('1C TSsoustraitance'!$AI478)/'1C TSsoustraitance'!$AP478))</f>
        <v>0</v>
      </c>
      <c r="AF761" s="669">
        <f>IF(OR('1C TSsoustraitance'!$D478="",'1C TSsoustraitance'!$E478="OUI",'1C TSsoustraitance'!$AP478=0),0,(('1C TSsoustraitance'!$AJ478)/'1C TSsoustraitance'!$AP478))</f>
        <v>0</v>
      </c>
      <c r="AG761" s="669">
        <f>IF(OR('1C TSsoustraitance'!$D478="",'1C TSsoustraitance'!$E478="OUI",'1C TSsoustraitance'!$AP478=0),0,(('1C TSsoustraitance'!$AK478)/'1C TSsoustraitance'!$AP478))</f>
        <v>0</v>
      </c>
      <c r="AH761" s="669">
        <f>IF(OR('1C TSsoustraitance'!$D478="",'1C TSsoustraitance'!$E478="OUI",'1C TSsoustraitance'!$AP478=0),0,(('1C TSsoustraitance'!$AL478)/'1C TSsoustraitance'!$AP478))</f>
        <v>0</v>
      </c>
      <c r="AI761" s="669">
        <f>IF(OR('1C TSsoustraitance'!$D478="",'1C TSsoustraitance'!$E478="OUI",'1C TSsoustraitance'!$AP478=0),0,(('1C TSsoustraitance'!$AM478)/'1C TSsoustraitance'!$AP478))</f>
        <v>0</v>
      </c>
      <c r="AJ761" s="669">
        <f>IF(OR('1C TSsoustraitance'!$D478="",'1C TSsoustraitance'!$E478="OUI",'1C TSsoustraitance'!$AP478=0),0,(('1C TSsoustraitance'!$AN478)/'1C TSsoustraitance'!$AP478))</f>
        <v>0</v>
      </c>
      <c r="AK761" s="669">
        <f t="shared" si="165"/>
        <v>0</v>
      </c>
      <c r="AL761" s="668">
        <f t="shared" si="166"/>
        <v>0</v>
      </c>
      <c r="AM761" s="670">
        <f>IF(Tableau7[[#This Row],[N° pièce]]="",0,(Tableau7[[#This Row],[hors TVA]]+(Tableau7[[#This Row],[hors TVA]]*Tableau7[[#This Row],[Taux TVA]])-(Tableau7[[#This Row],[hors TVA]]*Tableau7[[#This Row],[Taux TVA]]*Tableau7[[#This Row],[Régime TVA: Récupération]]))*Tableau7[[#This Row],[Type 1]])</f>
        <v>0</v>
      </c>
      <c r="AN761" s="670">
        <f>IF(Tableau7[[#This Row],[N° pièce]]="",0,IF($K$2="pôle",((Tableau7[[#This Row],[hors TVA]]+(Tableau7[[#This Row],[hors TVA]]*Tableau7[[#This Row],[Taux TVA]])-(Tableau7[[#This Row],[hors TVA]]*Tableau7[[#This Row],[Taux TVA]]*Tableau7[[#This Row],[Régime TVA: Récupération]]))*Tableau7[[#This Row],[Type 2]]),0))</f>
        <v>0</v>
      </c>
      <c r="AO761" s="670">
        <f t="shared" si="168"/>
        <v>0</v>
      </c>
      <c r="AP761" s="255">
        <f t="shared" si="167"/>
        <v>0</v>
      </c>
      <c r="AQ761" s="506">
        <f t="shared" si="169"/>
        <v>0</v>
      </c>
      <c r="AR761" s="671"/>
      <c r="AS761" s="512"/>
      <c r="AT761" s="513" t="str">
        <f>IF(('1C TSsoustraitance'!AP478*FICHE!C$14&lt;J761),"Forfait limité à "&amp;FICHE!C$14&amp;"€/jour","")</f>
        <v/>
      </c>
      <c r="AU761" s="797"/>
      <c r="AV761" s="484"/>
      <c r="AW761" s="484"/>
      <c r="AX761" s="484"/>
      <c r="AY761" s="484"/>
      <c r="AZ761" s="484"/>
      <c r="BA761" s="4"/>
      <c r="BB761" s="4"/>
      <c r="BC761" s="4"/>
      <c r="BD761" s="4"/>
      <c r="BE761" s="4"/>
      <c r="BF761" s="4"/>
      <c r="BG761" s="4"/>
      <c r="BH761" s="4"/>
      <c r="BI761" s="4"/>
      <c r="BJ761" s="4"/>
      <c r="BK761" s="4"/>
      <c r="BL761" s="4"/>
      <c r="BM761" s="4"/>
      <c r="BN761" s="4"/>
      <c r="BO761" s="4"/>
      <c r="BP761" s="4"/>
      <c r="BQ761" s="4"/>
      <c r="BR761" s="4"/>
      <c r="BS761" s="4"/>
      <c r="BT761" s="4"/>
      <c r="BU761" s="4"/>
      <c r="BV761" s="4"/>
      <c r="BW761" s="4"/>
      <c r="BX761" s="4"/>
      <c r="BY761" s="4"/>
      <c r="BZ761" s="4"/>
      <c r="CA761" s="4"/>
      <c r="CB761" s="4"/>
      <c r="CC761" s="4"/>
      <c r="CD761" s="4"/>
      <c r="CE761" s="4"/>
      <c r="CF761" s="4"/>
      <c r="CG761" s="4"/>
      <c r="CH761" s="4"/>
      <c r="CI761" s="4"/>
      <c r="CJ761" s="4"/>
      <c r="CK761" s="4"/>
      <c r="CL761" s="4"/>
      <c r="CM761" s="4"/>
      <c r="CN761" s="4"/>
      <c r="CO761" s="4"/>
      <c r="CP761" s="4"/>
      <c r="CQ761" s="4"/>
      <c r="CR761" s="4"/>
      <c r="CS761" s="4"/>
      <c r="CT761" s="4"/>
      <c r="CU761" s="4"/>
      <c r="CV761" s="4"/>
      <c r="CW761" s="4"/>
      <c r="CX761" s="4"/>
      <c r="CY761" s="4"/>
      <c r="CZ761" s="4"/>
      <c r="DA761" s="4"/>
      <c r="DB761" s="4"/>
      <c r="DC761" s="4"/>
      <c r="DD761" s="4"/>
      <c r="DE761" s="4"/>
      <c r="DF761" s="4"/>
      <c r="DG761" s="4"/>
      <c r="DH761" s="4"/>
      <c r="DI761" s="4"/>
      <c r="DJ761" s="4"/>
      <c r="DK761" s="4"/>
      <c r="DL761" s="4"/>
      <c r="DM761" s="4"/>
      <c r="DN761" s="4"/>
      <c r="DO761" s="4"/>
      <c r="DP761" s="4"/>
      <c r="DQ761" s="4"/>
      <c r="DR761" s="4"/>
      <c r="DS761" s="4"/>
      <c r="DT761" s="4"/>
      <c r="DU761" s="4"/>
      <c r="DV761" s="4"/>
      <c r="DW761" s="4"/>
      <c r="DX761" s="4"/>
      <c r="DY761" s="4"/>
      <c r="DZ761" s="4"/>
      <c r="EA761" s="4"/>
      <c r="EB761" s="4"/>
      <c r="EC761" s="4"/>
      <c r="ED761" s="4"/>
      <c r="EE761" s="4"/>
      <c r="EF761" s="4"/>
      <c r="EG761" s="4"/>
      <c r="EH761" s="4"/>
      <c r="EI761" s="4"/>
      <c r="EJ761" s="4"/>
      <c r="EK761" s="4"/>
      <c r="EL761" s="4"/>
      <c r="EM761" s="4"/>
      <c r="EN761" s="4"/>
      <c r="EO761" s="4"/>
      <c r="EP761" s="4"/>
      <c r="EQ761" s="4"/>
      <c r="ER761" s="4"/>
      <c r="ES761" s="4"/>
      <c r="ET761" s="4"/>
      <c r="EU761" s="4"/>
      <c r="EV761" s="4"/>
      <c r="EW761" s="4"/>
      <c r="EX761" s="4"/>
      <c r="EY761" s="4"/>
      <c r="EZ761" s="4"/>
      <c r="FA761" s="4"/>
      <c r="FB761" s="4"/>
      <c r="FC761" s="4"/>
      <c r="FD761" s="4"/>
      <c r="FE761" s="4"/>
      <c r="FF761" s="4"/>
      <c r="FG761" s="4"/>
      <c r="FH761" s="4"/>
      <c r="FI761" s="4"/>
      <c r="FJ761" s="4"/>
      <c r="FK761" s="4"/>
      <c r="FL761" s="4"/>
      <c r="FM761" s="4"/>
      <c r="FN761" s="4"/>
      <c r="FO761" s="4"/>
      <c r="FP761" s="4"/>
      <c r="FQ761" s="4"/>
      <c r="FR761" s="4"/>
      <c r="FS761" s="4"/>
      <c r="FT761" s="4"/>
      <c r="FU761" s="4"/>
      <c r="FV761" s="4"/>
      <c r="FW761" s="4"/>
      <c r="FX761" s="4"/>
      <c r="FY761" s="4"/>
      <c r="FZ761" s="4"/>
      <c r="GA761" s="4"/>
      <c r="GB761" s="4"/>
      <c r="GC761" s="4"/>
      <c r="GD761" s="4"/>
      <c r="GE761" s="4"/>
      <c r="GF761" s="4"/>
      <c r="GG761" s="4"/>
      <c r="GH761" s="4"/>
      <c r="GI761" s="4"/>
      <c r="GJ761" s="4"/>
      <c r="GK761" s="4"/>
      <c r="GL761" s="4"/>
      <c r="GM761" s="4"/>
      <c r="GN761" s="4"/>
      <c r="GO761" s="4"/>
      <c r="GP761" s="4"/>
      <c r="GQ761" s="4"/>
      <c r="GR761" s="4"/>
      <c r="GS761" s="4"/>
      <c r="GT761" s="4"/>
      <c r="GU761" s="4"/>
      <c r="GV761" s="4"/>
      <c r="GW761" s="4"/>
      <c r="GX761" s="4"/>
      <c r="GY761" s="4"/>
      <c r="GZ761" s="4"/>
      <c r="HA761" s="4"/>
      <c r="HB761" s="4"/>
      <c r="HC761" s="4"/>
    </row>
    <row r="762" spans="1:211" s="380" customFormat="1" ht="13.9" customHeight="1">
      <c r="A762" s="828" t="str">
        <f>IF('1C TSsoustraitance'!$A479&lt;&gt;0,'1C TSsoustraitance'!$A479,"")</f>
        <v/>
      </c>
      <c r="B762" s="530"/>
      <c r="C762" s="513" t="str">
        <f>IF('1C TSsoustraitance'!$A479&lt;&gt;0,'1C TSsoustraitance'!$B479,"")</f>
        <v/>
      </c>
      <c r="D762" s="513" t="str">
        <f>IF('1C TSsoustraitance'!$A479&lt;&gt;0,'1C TSsoustraitance'!$C479,"")</f>
        <v/>
      </c>
      <c r="E762" s="684"/>
      <c r="F762" s="685"/>
      <c r="G762" s="666">
        <f>'1C TSsoustraitance'!$D479</f>
        <v>0</v>
      </c>
      <c r="H762" s="533">
        <v>0.21</v>
      </c>
      <c r="I762" s="533">
        <v>1</v>
      </c>
      <c r="J762" s="534"/>
      <c r="K762" s="667">
        <f t="shared" si="164"/>
        <v>0</v>
      </c>
      <c r="L762" s="668">
        <f>IF(OR('1C TSsoustraitance'!$D479="",'1C TSsoustraitance'!$AP479=0),0,IF(AND('1C TSsoustraitance'!$D479&lt;&gt;"",$K$2="Pôle",'1C TSsoustraitance'!$E479="OUI"),(('1C TSsoustraitance'!$F479+'1C TSsoustraitance'!$G479+'1C TSsoustraitance'!$H479+'1C TSsoustraitance'!$I479+'1C TSsoustraitance'!$M479)/'1C TSsoustraitance'!$R479),IF(AND('1C TSsoustraitance'!$D479&lt;&gt;"",$K$2="Pôle",'1C TSsoustraitance'!$E479="NON"),(('1C TSsoustraitance'!$F479+'1C TSsoustraitance'!$G479+'1C TSsoustraitance'!$H479+'1C TSsoustraitance'!$I479+'1C TSsoustraitance'!$M479)/'1C TSsoustraitance'!$AP479),IF(AND('1C TSsoustraitance'!$D479&lt;&gt;"",$K$2&lt;&gt;"Pôle",'1C TSsoustraitance'!$E479="OUI"),(('1C TSsoustraitance'!$F479+'1C TSsoustraitance'!$G479+'1C TSsoustraitance'!$H479+'1C TSsoustraitance'!$I479+'1C TSsoustraitance'!$J479+'1C TSsoustraitance'!$K479+'1C TSsoustraitance'!$L479+'1C TSsoustraitance'!$M479+'1C TSsoustraitance'!$N479+'1C TSsoustraitance'!$O479+'1C TSsoustraitance'!$P479+'1C TSsoustraitance'!$Q479)/'1C TSsoustraitance'!$R479),IF(AND('1C TSsoustraitance'!$D479&lt;&gt;"",$K$2&lt;&gt;"Pôle",'1C TSsoustraitance'!$E479="NON"),(('1C TSsoustraitance'!$F479+'1C TSsoustraitance'!$G479+'1C TSsoustraitance'!$H479+'1C TSsoustraitance'!$I479+'1C TSsoustraitance'!$J479+'1C TSsoustraitance'!$K479+'1C TSsoustraitance'!$L479+'1C TSsoustraitance'!$M479+'1C TSsoustraitance'!$N479+'1C TSsoustraitance'!$O479+'1C TSsoustraitance'!$P479+'1C TSsoustraitance'!$Q479))/'1C TSsoustraitance'!$AP479)))))</f>
        <v>0</v>
      </c>
      <c r="M762" s="668">
        <f>IF(OR('1C TSsoustraitance'!$D479="",'1C TSsoustraitance'!AP$13=0),0,IF(AND('1C TSsoustraitance'!$D479&lt;&gt;"",$K$2="Pôle",'1C TSsoustraitance'!$E479="OUI"),(('1C TSsoustraitance'!$J479+'1C TSsoustraitance'!$K479+'1C TSsoustraitance'!$L479)/'1C TSsoustraitance'!$R479),IF(AND('1C TSsoustraitance'!$D479&lt;&gt;"",$K$2="Pôle",'1C TSsoustraitance'!$E479="NON"),(('1C TSsoustraitance'!$J479+'1C TSsoustraitance'!$K479+'1C TSsoustraitance'!$L479)/'1C TSsoustraitance'!$AP479),IF(AND('1C TSsoustraitance'!$D479&lt;&gt;"",$K$2&lt;&gt;"Pôle"),0))))</f>
        <v>0</v>
      </c>
      <c r="N762" s="668">
        <f t="shared" si="162"/>
        <v>0</v>
      </c>
      <c r="O762" s="669">
        <f>IF(OR('1C TSsoustraitance'!$D479="",'1C TSsoustraitance'!$E479="OUI",'1C TSsoustraitance'!$AP479=0),0,(('1C TSsoustraitance'!$S479)/'1C TSsoustraitance'!$AP479))</f>
        <v>0</v>
      </c>
      <c r="P762" s="669">
        <f>IF(OR('1C TSsoustraitance'!$D479="",'1C TSsoustraitance'!$E479="OUI",'1C TSsoustraitance'!$AP479=0),0,(('1C TSsoustraitance'!$T479)/'1C TSsoustraitance'!$AP479))</f>
        <v>0</v>
      </c>
      <c r="Q762" s="669">
        <f>IF(OR('1C TSsoustraitance'!$D479="",'1C TSsoustraitance'!$E479="OUI",'1C TSsoustraitance'!$AP479=0),0,(('1C TSsoustraitance'!$U479)/'1C TSsoustraitance'!$AP479))</f>
        <v>0</v>
      </c>
      <c r="R762" s="669">
        <f>IF(OR('1C TSsoustraitance'!$D479="",'1C TSsoustraitance'!$E479="OUI",'1C TSsoustraitance'!$AP479=0),0,(('1C TSsoustraitance'!$V479)/'1C TSsoustraitance'!$AP479))</f>
        <v>0</v>
      </c>
      <c r="S762" s="669">
        <f>IF(OR('1C TSsoustraitance'!$D479="",'1C TSsoustraitance'!$E479="OUI",'1C TSsoustraitance'!$AP479=0),0,(('1C TSsoustraitance'!$W479)/'1C TSsoustraitance'!$AP479))</f>
        <v>0</v>
      </c>
      <c r="T762" s="669">
        <f>IF(OR('1C TSsoustraitance'!$D479="",'1C TSsoustraitance'!$E479="OUI",'1C TSsoustraitance'!$AP479=0),0,(('1C TSsoustraitance'!$X479)/'1C TSsoustraitance'!$AP479))</f>
        <v>0</v>
      </c>
      <c r="U762" s="669">
        <f>IF(OR('1C TSsoustraitance'!$D479="",'1C TSsoustraitance'!$E479="OUI",'1C TSsoustraitance'!$AP479=0),0,(('1C TSsoustraitance'!$Y479)/'1C TSsoustraitance'!$AP479))</f>
        <v>0</v>
      </c>
      <c r="V762" s="669">
        <f>IF(OR('1C TSsoustraitance'!$D479="",'1C TSsoustraitance'!$E479="OUI",'1C TSsoustraitance'!$AP479=0),0,(('1C TSsoustraitance'!$Z479)/'1C TSsoustraitance'!$AP479))</f>
        <v>0</v>
      </c>
      <c r="W762" s="669">
        <f>IF(OR('1C TSsoustraitance'!$D479="",'1C TSsoustraitance'!$E479="OUI",'1C TSsoustraitance'!$AP479=0),0,(('1C TSsoustraitance'!$AA479)/'1C TSsoustraitance'!$AP479))</f>
        <v>0</v>
      </c>
      <c r="X762" s="669">
        <f>IF(OR('1C TSsoustraitance'!$D479="",'1C TSsoustraitance'!$E479="OUI",'1C TSsoustraitance'!$AP479=0),0,(('1C TSsoustraitance'!$AB479)/'1C TSsoustraitance'!$AP479))</f>
        <v>0</v>
      </c>
      <c r="Y762" s="669">
        <f>IF(OR('1C TSsoustraitance'!$D479="",'1C TSsoustraitance'!$E479="OUI",'1C TSsoustraitance'!$AP479=0),0,(('1C TSsoustraitance'!$AC479)/'1C TSsoustraitance'!$AP479))</f>
        <v>0</v>
      </c>
      <c r="Z762" s="669">
        <f>IF(OR('1C TSsoustraitance'!$D479="",'1C TSsoustraitance'!$E479="OUI",'1C TSsoustraitance'!$AP479=0),0,(('1C TSsoustraitance'!$AD479)/'1C TSsoustraitance'!$AP479))</f>
        <v>0</v>
      </c>
      <c r="AA762" s="669">
        <f>IF(OR('1C TSsoustraitance'!$D479="",'1C TSsoustraitance'!$E479="OUI",'1C TSsoustraitance'!$AP479=0),0,(('1C TSsoustraitance'!$AE479)/'1C TSsoustraitance'!$AP479))</f>
        <v>0</v>
      </c>
      <c r="AB762" s="669">
        <f>IF(OR('1C TSsoustraitance'!$D479="",'1C TSsoustraitance'!$E479="OUI",'1C TSsoustraitance'!$AP479=0),0,(('1C TSsoustraitance'!$AF479)/'1C TSsoustraitance'!$AP479))</f>
        <v>0</v>
      </c>
      <c r="AC762" s="669">
        <f>IF(OR('1C TSsoustraitance'!$D479="",'1C TSsoustraitance'!$E479="OUI",'1C TSsoustraitance'!$AP479=0),0,(('1C TSsoustraitance'!$AG479)/'1C TSsoustraitance'!$AP479))</f>
        <v>0</v>
      </c>
      <c r="AD762" s="669">
        <f>IF(OR('1C TSsoustraitance'!$D479="",'1C TSsoustraitance'!$E479="OUI",'1C TSsoustraitance'!$AP479=0),0,(('1C TSsoustraitance'!$AH479)/'1C TSsoustraitance'!$AP479))</f>
        <v>0</v>
      </c>
      <c r="AE762" s="669">
        <f>IF(OR('1C TSsoustraitance'!$D479="",'1C TSsoustraitance'!$E479="OUI",'1C TSsoustraitance'!$AP479=0),0,(('1C TSsoustraitance'!$AI479)/'1C TSsoustraitance'!$AP479))</f>
        <v>0</v>
      </c>
      <c r="AF762" s="669">
        <f>IF(OR('1C TSsoustraitance'!$D479="",'1C TSsoustraitance'!$E479="OUI",'1C TSsoustraitance'!$AP479=0),0,(('1C TSsoustraitance'!$AJ479)/'1C TSsoustraitance'!$AP479))</f>
        <v>0</v>
      </c>
      <c r="AG762" s="669">
        <f>IF(OR('1C TSsoustraitance'!$D479="",'1C TSsoustraitance'!$E479="OUI",'1C TSsoustraitance'!$AP479=0),0,(('1C TSsoustraitance'!$AK479)/'1C TSsoustraitance'!$AP479))</f>
        <v>0</v>
      </c>
      <c r="AH762" s="669">
        <f>IF(OR('1C TSsoustraitance'!$D479="",'1C TSsoustraitance'!$E479="OUI",'1C TSsoustraitance'!$AP479=0),0,(('1C TSsoustraitance'!$AL479)/'1C TSsoustraitance'!$AP479))</f>
        <v>0</v>
      </c>
      <c r="AI762" s="669">
        <f>IF(OR('1C TSsoustraitance'!$D479="",'1C TSsoustraitance'!$E479="OUI",'1C TSsoustraitance'!$AP479=0),0,(('1C TSsoustraitance'!$AM479)/'1C TSsoustraitance'!$AP479))</f>
        <v>0</v>
      </c>
      <c r="AJ762" s="669">
        <f>IF(OR('1C TSsoustraitance'!$D479="",'1C TSsoustraitance'!$E479="OUI",'1C TSsoustraitance'!$AP479=0),0,(('1C TSsoustraitance'!$AN479)/'1C TSsoustraitance'!$AP479))</f>
        <v>0</v>
      </c>
      <c r="AK762" s="669">
        <f t="shared" si="165"/>
        <v>0</v>
      </c>
      <c r="AL762" s="668">
        <f t="shared" si="166"/>
        <v>0</v>
      </c>
      <c r="AM762" s="670">
        <f>IF(Tableau7[[#This Row],[N° pièce]]="",0,(Tableau7[[#This Row],[hors TVA]]+(Tableau7[[#This Row],[hors TVA]]*Tableau7[[#This Row],[Taux TVA]])-(Tableau7[[#This Row],[hors TVA]]*Tableau7[[#This Row],[Taux TVA]]*Tableau7[[#This Row],[Régime TVA: Récupération]]))*Tableau7[[#This Row],[Type 1]])</f>
        <v>0</v>
      </c>
      <c r="AN762" s="670">
        <f>IF(Tableau7[[#This Row],[N° pièce]]="",0,IF($K$2="pôle",((Tableau7[[#This Row],[hors TVA]]+(Tableau7[[#This Row],[hors TVA]]*Tableau7[[#This Row],[Taux TVA]])-(Tableau7[[#This Row],[hors TVA]]*Tableau7[[#This Row],[Taux TVA]]*Tableau7[[#This Row],[Régime TVA: Récupération]]))*Tableau7[[#This Row],[Type 2]]),0))</f>
        <v>0</v>
      </c>
      <c r="AO762" s="670">
        <f t="shared" si="168"/>
        <v>0</v>
      </c>
      <c r="AP762" s="255">
        <f t="shared" si="167"/>
        <v>0</v>
      </c>
      <c r="AQ762" s="506">
        <f t="shared" si="169"/>
        <v>0</v>
      </c>
      <c r="AR762" s="671"/>
      <c r="AS762" s="512"/>
      <c r="AT762" s="513" t="str">
        <f>IF(('1C TSsoustraitance'!AP479*FICHE!C$14&lt;J762),"Forfait limité à "&amp;FICHE!C$14&amp;"€/jour","")</f>
        <v/>
      </c>
      <c r="AU762" s="797"/>
      <c r="AV762" s="484"/>
      <c r="AW762" s="484"/>
      <c r="AX762" s="484"/>
      <c r="AY762" s="484"/>
      <c r="AZ762" s="484"/>
      <c r="BA762" s="4"/>
      <c r="BB762" s="4"/>
      <c r="BC762" s="4"/>
      <c r="BD762" s="4"/>
      <c r="BE762" s="4"/>
      <c r="BF762" s="4"/>
      <c r="BG762" s="4"/>
      <c r="BH762" s="4"/>
      <c r="BI762" s="4"/>
      <c r="BJ762" s="4"/>
      <c r="BK762" s="4"/>
      <c r="BL762" s="4"/>
      <c r="BM762" s="4"/>
      <c r="BN762" s="4"/>
      <c r="BO762" s="4"/>
      <c r="BP762" s="4"/>
      <c r="BQ762" s="4"/>
      <c r="BR762" s="4"/>
      <c r="BS762" s="4"/>
      <c r="BT762" s="4"/>
      <c r="BU762" s="4"/>
      <c r="BV762" s="4"/>
      <c r="BW762" s="4"/>
      <c r="BX762" s="4"/>
      <c r="BY762" s="4"/>
      <c r="BZ762" s="4"/>
      <c r="CA762" s="4"/>
      <c r="CB762" s="4"/>
      <c r="CC762" s="4"/>
      <c r="CD762" s="4"/>
      <c r="CE762" s="4"/>
      <c r="CF762" s="4"/>
      <c r="CG762" s="4"/>
      <c r="CH762" s="4"/>
      <c r="CI762" s="4"/>
      <c r="CJ762" s="4"/>
      <c r="CK762" s="4"/>
      <c r="CL762" s="4"/>
      <c r="CM762" s="4"/>
      <c r="CN762" s="4"/>
      <c r="CO762" s="4"/>
      <c r="CP762" s="4"/>
      <c r="CQ762" s="4"/>
      <c r="CR762" s="4"/>
      <c r="CS762" s="4"/>
      <c r="CT762" s="4"/>
      <c r="CU762" s="4"/>
      <c r="CV762" s="4"/>
      <c r="CW762" s="4"/>
      <c r="CX762" s="4"/>
      <c r="CY762" s="4"/>
      <c r="CZ762" s="4"/>
      <c r="DA762" s="4"/>
      <c r="DB762" s="4"/>
      <c r="DC762" s="4"/>
      <c r="DD762" s="4"/>
      <c r="DE762" s="4"/>
      <c r="DF762" s="4"/>
      <c r="DG762" s="4"/>
      <c r="DH762" s="4"/>
      <c r="DI762" s="4"/>
      <c r="DJ762" s="4"/>
      <c r="DK762" s="4"/>
      <c r="DL762" s="4"/>
      <c r="DM762" s="4"/>
      <c r="DN762" s="4"/>
      <c r="DO762" s="4"/>
      <c r="DP762" s="4"/>
      <c r="DQ762" s="4"/>
      <c r="DR762" s="4"/>
      <c r="DS762" s="4"/>
      <c r="DT762" s="4"/>
      <c r="DU762" s="4"/>
      <c r="DV762" s="4"/>
      <c r="DW762" s="4"/>
      <c r="DX762" s="4"/>
      <c r="DY762" s="4"/>
      <c r="DZ762" s="4"/>
      <c r="EA762" s="4"/>
      <c r="EB762" s="4"/>
      <c r="EC762" s="4"/>
      <c r="ED762" s="4"/>
      <c r="EE762" s="4"/>
      <c r="EF762" s="4"/>
      <c r="EG762" s="4"/>
      <c r="EH762" s="4"/>
      <c r="EI762" s="4"/>
      <c r="EJ762" s="4"/>
      <c r="EK762" s="4"/>
      <c r="EL762" s="4"/>
      <c r="EM762" s="4"/>
      <c r="EN762" s="4"/>
      <c r="EO762" s="4"/>
      <c r="EP762" s="4"/>
      <c r="EQ762" s="4"/>
      <c r="ER762" s="4"/>
      <c r="ES762" s="4"/>
      <c r="ET762" s="4"/>
      <c r="EU762" s="4"/>
      <c r="EV762" s="4"/>
      <c r="EW762" s="4"/>
      <c r="EX762" s="4"/>
      <c r="EY762" s="4"/>
      <c r="EZ762" s="4"/>
      <c r="FA762" s="4"/>
      <c r="FB762" s="4"/>
      <c r="FC762" s="4"/>
      <c r="FD762" s="4"/>
      <c r="FE762" s="4"/>
      <c r="FF762" s="4"/>
      <c r="FG762" s="4"/>
      <c r="FH762" s="4"/>
      <c r="FI762" s="4"/>
      <c r="FJ762" s="4"/>
      <c r="FK762" s="4"/>
      <c r="FL762" s="4"/>
      <c r="FM762" s="4"/>
      <c r="FN762" s="4"/>
      <c r="FO762" s="4"/>
      <c r="FP762" s="4"/>
      <c r="FQ762" s="4"/>
      <c r="FR762" s="4"/>
      <c r="FS762" s="4"/>
      <c r="FT762" s="4"/>
      <c r="FU762" s="4"/>
      <c r="FV762" s="4"/>
      <c r="FW762" s="4"/>
      <c r="FX762" s="4"/>
      <c r="FY762" s="4"/>
      <c r="FZ762" s="4"/>
      <c r="GA762" s="4"/>
      <c r="GB762" s="4"/>
      <c r="GC762" s="4"/>
      <c r="GD762" s="4"/>
      <c r="GE762" s="4"/>
      <c r="GF762" s="4"/>
      <c r="GG762" s="4"/>
      <c r="GH762" s="4"/>
      <c r="GI762" s="4"/>
      <c r="GJ762" s="4"/>
      <c r="GK762" s="4"/>
      <c r="GL762" s="4"/>
      <c r="GM762" s="4"/>
      <c r="GN762" s="4"/>
      <c r="GO762" s="4"/>
      <c r="GP762" s="4"/>
      <c r="GQ762" s="4"/>
      <c r="GR762" s="4"/>
      <c r="GS762" s="4"/>
      <c r="GT762" s="4"/>
      <c r="GU762" s="4"/>
      <c r="GV762" s="4"/>
      <c r="GW762" s="4"/>
      <c r="GX762" s="4"/>
      <c r="GY762" s="4"/>
      <c r="GZ762" s="4"/>
      <c r="HA762" s="4"/>
      <c r="HB762" s="4"/>
      <c r="HC762" s="4"/>
    </row>
    <row r="763" spans="1:211" s="380" customFormat="1" ht="13.9" customHeight="1">
      <c r="A763" s="828" t="str">
        <f>IF('1C TSsoustraitance'!$A480&lt;&gt;0,'1C TSsoustraitance'!$A480,"")</f>
        <v/>
      </c>
      <c r="B763" s="530"/>
      <c r="C763" s="513" t="str">
        <f>IF('1C TSsoustraitance'!$A480&lt;&gt;0,'1C TSsoustraitance'!$B480,"")</f>
        <v/>
      </c>
      <c r="D763" s="513" t="str">
        <f>IF('1C TSsoustraitance'!$A480&lt;&gt;0,'1C TSsoustraitance'!$C480,"")</f>
        <v/>
      </c>
      <c r="E763" s="684"/>
      <c r="F763" s="685"/>
      <c r="G763" s="666">
        <f>'1C TSsoustraitance'!$D480</f>
        <v>0</v>
      </c>
      <c r="H763" s="533">
        <v>0.21</v>
      </c>
      <c r="I763" s="533">
        <v>1</v>
      </c>
      <c r="J763" s="534"/>
      <c r="K763" s="667">
        <f t="shared" si="164"/>
        <v>0</v>
      </c>
      <c r="L763" s="668">
        <f>IF(OR('1C TSsoustraitance'!$D480="",'1C TSsoustraitance'!$AP480=0),0,IF(AND('1C TSsoustraitance'!$D480&lt;&gt;"",$K$2="Pôle",'1C TSsoustraitance'!$E480="OUI"),(('1C TSsoustraitance'!$F480+'1C TSsoustraitance'!$G480+'1C TSsoustraitance'!$H480+'1C TSsoustraitance'!$I480+'1C TSsoustraitance'!$M480)/'1C TSsoustraitance'!$R480),IF(AND('1C TSsoustraitance'!$D480&lt;&gt;"",$K$2="Pôle",'1C TSsoustraitance'!$E480="NON"),(('1C TSsoustraitance'!$F480+'1C TSsoustraitance'!$G480+'1C TSsoustraitance'!$H480+'1C TSsoustraitance'!$I480+'1C TSsoustraitance'!$M480)/'1C TSsoustraitance'!$AP480),IF(AND('1C TSsoustraitance'!$D480&lt;&gt;"",$K$2&lt;&gt;"Pôle",'1C TSsoustraitance'!$E480="OUI"),(('1C TSsoustraitance'!$F480+'1C TSsoustraitance'!$G480+'1C TSsoustraitance'!$H480+'1C TSsoustraitance'!$I480+'1C TSsoustraitance'!$J480+'1C TSsoustraitance'!$K480+'1C TSsoustraitance'!$L480+'1C TSsoustraitance'!$M480+'1C TSsoustraitance'!$N480+'1C TSsoustraitance'!$O480+'1C TSsoustraitance'!$P480+'1C TSsoustraitance'!$Q480)/'1C TSsoustraitance'!$R480),IF(AND('1C TSsoustraitance'!$D480&lt;&gt;"",$K$2&lt;&gt;"Pôle",'1C TSsoustraitance'!$E480="NON"),(('1C TSsoustraitance'!$F480+'1C TSsoustraitance'!$G480+'1C TSsoustraitance'!$H480+'1C TSsoustraitance'!$I480+'1C TSsoustraitance'!$J480+'1C TSsoustraitance'!$K480+'1C TSsoustraitance'!$L480+'1C TSsoustraitance'!$M480+'1C TSsoustraitance'!$N480+'1C TSsoustraitance'!$O480+'1C TSsoustraitance'!$P480+'1C TSsoustraitance'!$Q480))/'1C TSsoustraitance'!$AP480)))))</f>
        <v>0</v>
      </c>
      <c r="M763" s="668">
        <f>IF(OR('1C TSsoustraitance'!$D480="",'1C TSsoustraitance'!AP$13=0),0,IF(AND('1C TSsoustraitance'!$D480&lt;&gt;"",$K$2="Pôle",'1C TSsoustraitance'!$E480="OUI"),(('1C TSsoustraitance'!$J480+'1C TSsoustraitance'!$K480+'1C TSsoustraitance'!$L480)/'1C TSsoustraitance'!$R480),IF(AND('1C TSsoustraitance'!$D480&lt;&gt;"",$K$2="Pôle",'1C TSsoustraitance'!$E480="NON"),(('1C TSsoustraitance'!$J480+'1C TSsoustraitance'!$K480+'1C TSsoustraitance'!$L480)/'1C TSsoustraitance'!$AP480),IF(AND('1C TSsoustraitance'!$D480&lt;&gt;"",$K$2&lt;&gt;"Pôle"),0))))</f>
        <v>0</v>
      </c>
      <c r="N763" s="668">
        <f t="shared" si="162"/>
        <v>0</v>
      </c>
      <c r="O763" s="669">
        <f>IF(OR('1C TSsoustraitance'!$D480="",'1C TSsoustraitance'!$E480="OUI",'1C TSsoustraitance'!$AP480=0),0,(('1C TSsoustraitance'!$S480)/'1C TSsoustraitance'!$AP480))</f>
        <v>0</v>
      </c>
      <c r="P763" s="669">
        <f>IF(OR('1C TSsoustraitance'!$D480="",'1C TSsoustraitance'!$E480="OUI",'1C TSsoustraitance'!$AP480=0),0,(('1C TSsoustraitance'!$T480)/'1C TSsoustraitance'!$AP480))</f>
        <v>0</v>
      </c>
      <c r="Q763" s="669">
        <f>IF(OR('1C TSsoustraitance'!$D480="",'1C TSsoustraitance'!$E480="OUI",'1C TSsoustraitance'!$AP480=0),0,(('1C TSsoustraitance'!$U480)/'1C TSsoustraitance'!$AP480))</f>
        <v>0</v>
      </c>
      <c r="R763" s="669">
        <f>IF(OR('1C TSsoustraitance'!$D480="",'1C TSsoustraitance'!$E480="OUI",'1C TSsoustraitance'!$AP480=0),0,(('1C TSsoustraitance'!$V480)/'1C TSsoustraitance'!$AP480))</f>
        <v>0</v>
      </c>
      <c r="S763" s="669">
        <f>IF(OR('1C TSsoustraitance'!$D480="",'1C TSsoustraitance'!$E480="OUI",'1C TSsoustraitance'!$AP480=0),0,(('1C TSsoustraitance'!$W480)/'1C TSsoustraitance'!$AP480))</f>
        <v>0</v>
      </c>
      <c r="T763" s="669">
        <f>IF(OR('1C TSsoustraitance'!$D480="",'1C TSsoustraitance'!$E480="OUI",'1C TSsoustraitance'!$AP480=0),0,(('1C TSsoustraitance'!$X480)/'1C TSsoustraitance'!$AP480))</f>
        <v>0</v>
      </c>
      <c r="U763" s="669">
        <f>IF(OR('1C TSsoustraitance'!$D480="",'1C TSsoustraitance'!$E480="OUI",'1C TSsoustraitance'!$AP480=0),0,(('1C TSsoustraitance'!$Y480)/'1C TSsoustraitance'!$AP480))</f>
        <v>0</v>
      </c>
      <c r="V763" s="669">
        <f>IF(OR('1C TSsoustraitance'!$D480="",'1C TSsoustraitance'!$E480="OUI",'1C TSsoustraitance'!$AP480=0),0,(('1C TSsoustraitance'!$Z480)/'1C TSsoustraitance'!$AP480))</f>
        <v>0</v>
      </c>
      <c r="W763" s="669">
        <f>IF(OR('1C TSsoustraitance'!$D480="",'1C TSsoustraitance'!$E480="OUI",'1C TSsoustraitance'!$AP480=0),0,(('1C TSsoustraitance'!$AA480)/'1C TSsoustraitance'!$AP480))</f>
        <v>0</v>
      </c>
      <c r="X763" s="669">
        <f>IF(OR('1C TSsoustraitance'!$D480="",'1C TSsoustraitance'!$E480="OUI",'1C TSsoustraitance'!$AP480=0),0,(('1C TSsoustraitance'!$AB480)/'1C TSsoustraitance'!$AP480))</f>
        <v>0</v>
      </c>
      <c r="Y763" s="669">
        <f>IF(OR('1C TSsoustraitance'!$D480="",'1C TSsoustraitance'!$E480="OUI",'1C TSsoustraitance'!$AP480=0),0,(('1C TSsoustraitance'!$AC480)/'1C TSsoustraitance'!$AP480))</f>
        <v>0</v>
      </c>
      <c r="Z763" s="669">
        <f>IF(OR('1C TSsoustraitance'!$D480="",'1C TSsoustraitance'!$E480="OUI",'1C TSsoustraitance'!$AP480=0),0,(('1C TSsoustraitance'!$AD480)/'1C TSsoustraitance'!$AP480))</f>
        <v>0</v>
      </c>
      <c r="AA763" s="669">
        <f>IF(OR('1C TSsoustraitance'!$D480="",'1C TSsoustraitance'!$E480="OUI",'1C TSsoustraitance'!$AP480=0),0,(('1C TSsoustraitance'!$AE480)/'1C TSsoustraitance'!$AP480))</f>
        <v>0</v>
      </c>
      <c r="AB763" s="669">
        <f>IF(OR('1C TSsoustraitance'!$D480="",'1C TSsoustraitance'!$E480="OUI",'1C TSsoustraitance'!$AP480=0),0,(('1C TSsoustraitance'!$AF480)/'1C TSsoustraitance'!$AP480))</f>
        <v>0</v>
      </c>
      <c r="AC763" s="669">
        <f>IF(OR('1C TSsoustraitance'!$D480="",'1C TSsoustraitance'!$E480="OUI",'1C TSsoustraitance'!$AP480=0),0,(('1C TSsoustraitance'!$AG480)/'1C TSsoustraitance'!$AP480))</f>
        <v>0</v>
      </c>
      <c r="AD763" s="669">
        <f>IF(OR('1C TSsoustraitance'!$D480="",'1C TSsoustraitance'!$E480="OUI",'1C TSsoustraitance'!$AP480=0),0,(('1C TSsoustraitance'!$AH480)/'1C TSsoustraitance'!$AP480))</f>
        <v>0</v>
      </c>
      <c r="AE763" s="669">
        <f>IF(OR('1C TSsoustraitance'!$D480="",'1C TSsoustraitance'!$E480="OUI",'1C TSsoustraitance'!$AP480=0),0,(('1C TSsoustraitance'!$AI480)/'1C TSsoustraitance'!$AP480))</f>
        <v>0</v>
      </c>
      <c r="AF763" s="669">
        <f>IF(OR('1C TSsoustraitance'!$D480="",'1C TSsoustraitance'!$E480="OUI",'1C TSsoustraitance'!$AP480=0),0,(('1C TSsoustraitance'!$AJ480)/'1C TSsoustraitance'!$AP480))</f>
        <v>0</v>
      </c>
      <c r="AG763" s="669">
        <f>IF(OR('1C TSsoustraitance'!$D480="",'1C TSsoustraitance'!$E480="OUI",'1C TSsoustraitance'!$AP480=0),0,(('1C TSsoustraitance'!$AK480)/'1C TSsoustraitance'!$AP480))</f>
        <v>0</v>
      </c>
      <c r="AH763" s="669">
        <f>IF(OR('1C TSsoustraitance'!$D480="",'1C TSsoustraitance'!$E480="OUI",'1C TSsoustraitance'!$AP480=0),0,(('1C TSsoustraitance'!$AL480)/'1C TSsoustraitance'!$AP480))</f>
        <v>0</v>
      </c>
      <c r="AI763" s="669">
        <f>IF(OR('1C TSsoustraitance'!$D480="",'1C TSsoustraitance'!$E480="OUI",'1C TSsoustraitance'!$AP480=0),0,(('1C TSsoustraitance'!$AM480)/'1C TSsoustraitance'!$AP480))</f>
        <v>0</v>
      </c>
      <c r="AJ763" s="669">
        <f>IF(OR('1C TSsoustraitance'!$D480="",'1C TSsoustraitance'!$E480="OUI",'1C TSsoustraitance'!$AP480=0),0,(('1C TSsoustraitance'!$AN480)/'1C TSsoustraitance'!$AP480))</f>
        <v>0</v>
      </c>
      <c r="AK763" s="669">
        <f t="shared" si="165"/>
        <v>0</v>
      </c>
      <c r="AL763" s="668">
        <f t="shared" si="166"/>
        <v>0</v>
      </c>
      <c r="AM763" s="670">
        <f>IF(Tableau7[[#This Row],[N° pièce]]="",0,(Tableau7[[#This Row],[hors TVA]]+(Tableau7[[#This Row],[hors TVA]]*Tableau7[[#This Row],[Taux TVA]])-(Tableau7[[#This Row],[hors TVA]]*Tableau7[[#This Row],[Taux TVA]]*Tableau7[[#This Row],[Régime TVA: Récupération]]))*Tableau7[[#This Row],[Type 1]])</f>
        <v>0</v>
      </c>
      <c r="AN763" s="670">
        <f>IF(Tableau7[[#This Row],[N° pièce]]="",0,IF($K$2="pôle",((Tableau7[[#This Row],[hors TVA]]+(Tableau7[[#This Row],[hors TVA]]*Tableau7[[#This Row],[Taux TVA]])-(Tableau7[[#This Row],[hors TVA]]*Tableau7[[#This Row],[Taux TVA]]*Tableau7[[#This Row],[Régime TVA: Récupération]]))*Tableau7[[#This Row],[Type 2]]),0))</f>
        <v>0</v>
      </c>
      <c r="AO763" s="670">
        <f t="shared" si="168"/>
        <v>0</v>
      </c>
      <c r="AP763" s="255">
        <f t="shared" si="167"/>
        <v>0</v>
      </c>
      <c r="AQ763" s="506">
        <f t="shared" si="169"/>
        <v>0</v>
      </c>
      <c r="AR763" s="671"/>
      <c r="AS763" s="512"/>
      <c r="AT763" s="513" t="str">
        <f>IF(('1C TSsoustraitance'!AP480*FICHE!C$14&lt;J763),"Forfait limité à "&amp;FICHE!C$14&amp;"€/jour","")</f>
        <v/>
      </c>
      <c r="AU763" s="797"/>
      <c r="AV763" s="484"/>
      <c r="AW763" s="484"/>
      <c r="AX763" s="484"/>
      <c r="AY763" s="484"/>
      <c r="AZ763" s="484"/>
      <c r="BA763" s="4"/>
      <c r="BB763" s="4"/>
      <c r="BC763" s="4"/>
      <c r="BD763" s="4"/>
      <c r="BE763" s="4"/>
      <c r="BF763" s="4"/>
      <c r="BG763" s="4"/>
      <c r="BH763" s="4"/>
      <c r="BI763" s="4"/>
      <c r="BJ763" s="4"/>
      <c r="BK763" s="4"/>
      <c r="BL763" s="4"/>
      <c r="BM763" s="4"/>
      <c r="BN763" s="4"/>
      <c r="BO763" s="4"/>
      <c r="BP763" s="4"/>
      <c r="BQ763" s="4"/>
      <c r="BR763" s="4"/>
      <c r="BS763" s="4"/>
      <c r="BT763" s="4"/>
      <c r="BU763" s="4"/>
      <c r="BV763" s="4"/>
      <c r="BW763" s="4"/>
      <c r="BX763" s="4"/>
      <c r="BY763" s="4"/>
      <c r="BZ763" s="4"/>
      <c r="CA763" s="4"/>
      <c r="CB763" s="4"/>
      <c r="CC763" s="4"/>
      <c r="CD763" s="4"/>
      <c r="CE763" s="4"/>
      <c r="CF763" s="4"/>
      <c r="CG763" s="4"/>
      <c r="CH763" s="4"/>
      <c r="CI763" s="4"/>
      <c r="CJ763" s="4"/>
      <c r="CK763" s="4"/>
      <c r="CL763" s="4"/>
      <c r="CM763" s="4"/>
      <c r="CN763" s="4"/>
      <c r="CO763" s="4"/>
      <c r="CP763" s="4"/>
      <c r="CQ763" s="4"/>
      <c r="CR763" s="4"/>
      <c r="CS763" s="4"/>
      <c r="CT763" s="4"/>
      <c r="CU763" s="4"/>
      <c r="CV763" s="4"/>
      <c r="CW763" s="4"/>
      <c r="CX763" s="4"/>
      <c r="CY763" s="4"/>
      <c r="CZ763" s="4"/>
      <c r="DA763" s="4"/>
      <c r="DB763" s="4"/>
      <c r="DC763" s="4"/>
      <c r="DD763" s="4"/>
      <c r="DE763" s="4"/>
      <c r="DF763" s="4"/>
      <c r="DG763" s="4"/>
      <c r="DH763" s="4"/>
      <c r="DI763" s="4"/>
      <c r="DJ763" s="4"/>
      <c r="DK763" s="4"/>
      <c r="DL763" s="4"/>
      <c r="DM763" s="4"/>
      <c r="DN763" s="4"/>
      <c r="DO763" s="4"/>
      <c r="DP763" s="4"/>
      <c r="DQ763" s="4"/>
      <c r="DR763" s="4"/>
      <c r="DS763" s="4"/>
      <c r="DT763" s="4"/>
      <c r="DU763" s="4"/>
      <c r="DV763" s="4"/>
      <c r="DW763" s="4"/>
      <c r="DX763" s="4"/>
      <c r="DY763" s="4"/>
      <c r="DZ763" s="4"/>
      <c r="EA763" s="4"/>
      <c r="EB763" s="4"/>
      <c r="EC763" s="4"/>
      <c r="ED763" s="4"/>
      <c r="EE763" s="4"/>
      <c r="EF763" s="4"/>
      <c r="EG763" s="4"/>
      <c r="EH763" s="4"/>
      <c r="EI763" s="4"/>
      <c r="EJ763" s="4"/>
      <c r="EK763" s="4"/>
      <c r="EL763" s="4"/>
      <c r="EM763" s="4"/>
      <c r="EN763" s="4"/>
      <c r="EO763" s="4"/>
      <c r="EP763" s="4"/>
      <c r="EQ763" s="4"/>
      <c r="ER763" s="4"/>
      <c r="ES763" s="4"/>
      <c r="ET763" s="4"/>
      <c r="EU763" s="4"/>
      <c r="EV763" s="4"/>
      <c r="EW763" s="4"/>
      <c r="EX763" s="4"/>
      <c r="EY763" s="4"/>
      <c r="EZ763" s="4"/>
      <c r="FA763" s="4"/>
      <c r="FB763" s="4"/>
      <c r="FC763" s="4"/>
      <c r="FD763" s="4"/>
      <c r="FE763" s="4"/>
      <c r="FF763" s="4"/>
      <c r="FG763" s="4"/>
      <c r="FH763" s="4"/>
      <c r="FI763" s="4"/>
      <c r="FJ763" s="4"/>
      <c r="FK763" s="4"/>
      <c r="FL763" s="4"/>
      <c r="FM763" s="4"/>
      <c r="FN763" s="4"/>
      <c r="FO763" s="4"/>
      <c r="FP763" s="4"/>
      <c r="FQ763" s="4"/>
      <c r="FR763" s="4"/>
      <c r="FS763" s="4"/>
      <c r="FT763" s="4"/>
      <c r="FU763" s="4"/>
      <c r="FV763" s="4"/>
      <c r="FW763" s="4"/>
      <c r="FX763" s="4"/>
      <c r="FY763" s="4"/>
      <c r="FZ763" s="4"/>
      <c r="GA763" s="4"/>
      <c r="GB763" s="4"/>
      <c r="GC763" s="4"/>
      <c r="GD763" s="4"/>
      <c r="GE763" s="4"/>
      <c r="GF763" s="4"/>
      <c r="GG763" s="4"/>
      <c r="GH763" s="4"/>
      <c r="GI763" s="4"/>
      <c r="GJ763" s="4"/>
      <c r="GK763" s="4"/>
      <c r="GL763" s="4"/>
      <c r="GM763" s="4"/>
      <c r="GN763" s="4"/>
      <c r="GO763" s="4"/>
      <c r="GP763" s="4"/>
      <c r="GQ763" s="4"/>
      <c r="GR763" s="4"/>
      <c r="GS763" s="4"/>
      <c r="GT763" s="4"/>
      <c r="GU763" s="4"/>
      <c r="GV763" s="4"/>
      <c r="GW763" s="4"/>
      <c r="GX763" s="4"/>
      <c r="GY763" s="4"/>
      <c r="GZ763" s="4"/>
      <c r="HA763" s="4"/>
      <c r="HB763" s="4"/>
      <c r="HC763" s="4"/>
    </row>
    <row r="764" spans="1:211" s="380" customFormat="1" ht="13.9" customHeight="1">
      <c r="A764" s="828" t="str">
        <f>IF('1C TSsoustraitance'!$A481&lt;&gt;0,'1C TSsoustraitance'!$A481,"")</f>
        <v/>
      </c>
      <c r="B764" s="530"/>
      <c r="C764" s="513" t="str">
        <f>IF('1C TSsoustraitance'!$A481&lt;&gt;0,'1C TSsoustraitance'!$B481,"")</f>
        <v/>
      </c>
      <c r="D764" s="513" t="str">
        <f>IF('1C TSsoustraitance'!$A481&lt;&gt;0,'1C TSsoustraitance'!$C481,"")</f>
        <v/>
      </c>
      <c r="E764" s="684"/>
      <c r="F764" s="685"/>
      <c r="G764" s="666">
        <f>'1C TSsoustraitance'!$D481</f>
        <v>0</v>
      </c>
      <c r="H764" s="533">
        <v>0.21</v>
      </c>
      <c r="I764" s="533">
        <v>1</v>
      </c>
      <c r="J764" s="534"/>
      <c r="K764" s="667">
        <f t="shared" si="164"/>
        <v>0</v>
      </c>
      <c r="L764" s="668">
        <f>IF(OR('1C TSsoustraitance'!$D481="",'1C TSsoustraitance'!$AP481=0),0,IF(AND('1C TSsoustraitance'!$D481&lt;&gt;"",$K$2="Pôle",'1C TSsoustraitance'!$E481="OUI"),(('1C TSsoustraitance'!$F481+'1C TSsoustraitance'!$G481+'1C TSsoustraitance'!$H481+'1C TSsoustraitance'!$I481+'1C TSsoustraitance'!$M481)/'1C TSsoustraitance'!$R481),IF(AND('1C TSsoustraitance'!$D481&lt;&gt;"",$K$2="Pôle",'1C TSsoustraitance'!$E481="NON"),(('1C TSsoustraitance'!$F481+'1C TSsoustraitance'!$G481+'1C TSsoustraitance'!$H481+'1C TSsoustraitance'!$I481+'1C TSsoustraitance'!$M481)/'1C TSsoustraitance'!$AP481),IF(AND('1C TSsoustraitance'!$D481&lt;&gt;"",$K$2&lt;&gt;"Pôle",'1C TSsoustraitance'!$E481="OUI"),(('1C TSsoustraitance'!$F481+'1C TSsoustraitance'!$G481+'1C TSsoustraitance'!$H481+'1C TSsoustraitance'!$I481+'1C TSsoustraitance'!$J481+'1C TSsoustraitance'!$K481+'1C TSsoustraitance'!$L481+'1C TSsoustraitance'!$M481+'1C TSsoustraitance'!$N481+'1C TSsoustraitance'!$O481+'1C TSsoustraitance'!$P481+'1C TSsoustraitance'!$Q481)/'1C TSsoustraitance'!$R481),IF(AND('1C TSsoustraitance'!$D481&lt;&gt;"",$K$2&lt;&gt;"Pôle",'1C TSsoustraitance'!$E481="NON"),(('1C TSsoustraitance'!$F481+'1C TSsoustraitance'!$G481+'1C TSsoustraitance'!$H481+'1C TSsoustraitance'!$I481+'1C TSsoustraitance'!$J481+'1C TSsoustraitance'!$K481+'1C TSsoustraitance'!$L481+'1C TSsoustraitance'!$M481+'1C TSsoustraitance'!$N481+'1C TSsoustraitance'!$O481+'1C TSsoustraitance'!$P481+'1C TSsoustraitance'!$Q481))/'1C TSsoustraitance'!$AP481)))))</f>
        <v>0</v>
      </c>
      <c r="M764" s="668">
        <f>IF(OR('1C TSsoustraitance'!$D481="",'1C TSsoustraitance'!AP$13=0),0,IF(AND('1C TSsoustraitance'!$D481&lt;&gt;"",$K$2="Pôle",'1C TSsoustraitance'!$E481="OUI"),(('1C TSsoustraitance'!$J481+'1C TSsoustraitance'!$K481+'1C TSsoustraitance'!$L481)/'1C TSsoustraitance'!$R481),IF(AND('1C TSsoustraitance'!$D481&lt;&gt;"",$K$2="Pôle",'1C TSsoustraitance'!$E481="NON"),(('1C TSsoustraitance'!$J481+'1C TSsoustraitance'!$K481+'1C TSsoustraitance'!$L481)/'1C TSsoustraitance'!$AP481),IF(AND('1C TSsoustraitance'!$D481&lt;&gt;"",$K$2&lt;&gt;"Pôle"),0))))</f>
        <v>0</v>
      </c>
      <c r="N764" s="668">
        <f t="shared" si="162"/>
        <v>0</v>
      </c>
      <c r="O764" s="669">
        <f>IF(OR('1C TSsoustraitance'!$D481="",'1C TSsoustraitance'!$E481="OUI",'1C TSsoustraitance'!$AP481=0),0,(('1C TSsoustraitance'!$S481)/'1C TSsoustraitance'!$AP481))</f>
        <v>0</v>
      </c>
      <c r="P764" s="669">
        <f>IF(OR('1C TSsoustraitance'!$D481="",'1C TSsoustraitance'!$E481="OUI",'1C TSsoustraitance'!$AP481=0),0,(('1C TSsoustraitance'!$T481)/'1C TSsoustraitance'!$AP481))</f>
        <v>0</v>
      </c>
      <c r="Q764" s="669">
        <f>IF(OR('1C TSsoustraitance'!$D481="",'1C TSsoustraitance'!$E481="OUI",'1C TSsoustraitance'!$AP481=0),0,(('1C TSsoustraitance'!$U481)/'1C TSsoustraitance'!$AP481))</f>
        <v>0</v>
      </c>
      <c r="R764" s="669">
        <f>IF(OR('1C TSsoustraitance'!$D481="",'1C TSsoustraitance'!$E481="OUI",'1C TSsoustraitance'!$AP481=0),0,(('1C TSsoustraitance'!$V481)/'1C TSsoustraitance'!$AP481))</f>
        <v>0</v>
      </c>
      <c r="S764" s="669">
        <f>IF(OR('1C TSsoustraitance'!$D481="",'1C TSsoustraitance'!$E481="OUI",'1C TSsoustraitance'!$AP481=0),0,(('1C TSsoustraitance'!$W481)/'1C TSsoustraitance'!$AP481))</f>
        <v>0</v>
      </c>
      <c r="T764" s="669">
        <f>IF(OR('1C TSsoustraitance'!$D481="",'1C TSsoustraitance'!$E481="OUI",'1C TSsoustraitance'!$AP481=0),0,(('1C TSsoustraitance'!$X481)/'1C TSsoustraitance'!$AP481))</f>
        <v>0</v>
      </c>
      <c r="U764" s="669">
        <f>IF(OR('1C TSsoustraitance'!$D481="",'1C TSsoustraitance'!$E481="OUI",'1C TSsoustraitance'!$AP481=0),0,(('1C TSsoustraitance'!$Y481)/'1C TSsoustraitance'!$AP481))</f>
        <v>0</v>
      </c>
      <c r="V764" s="669">
        <f>IF(OR('1C TSsoustraitance'!$D481="",'1C TSsoustraitance'!$E481="OUI",'1C TSsoustraitance'!$AP481=0),0,(('1C TSsoustraitance'!$Z481)/'1C TSsoustraitance'!$AP481))</f>
        <v>0</v>
      </c>
      <c r="W764" s="669">
        <f>IF(OR('1C TSsoustraitance'!$D481="",'1C TSsoustraitance'!$E481="OUI",'1C TSsoustraitance'!$AP481=0),0,(('1C TSsoustraitance'!$AA481)/'1C TSsoustraitance'!$AP481))</f>
        <v>0</v>
      </c>
      <c r="X764" s="669">
        <f>IF(OR('1C TSsoustraitance'!$D481="",'1C TSsoustraitance'!$E481="OUI",'1C TSsoustraitance'!$AP481=0),0,(('1C TSsoustraitance'!$AB481)/'1C TSsoustraitance'!$AP481))</f>
        <v>0</v>
      </c>
      <c r="Y764" s="669">
        <f>IF(OR('1C TSsoustraitance'!$D481="",'1C TSsoustraitance'!$E481="OUI",'1C TSsoustraitance'!$AP481=0),0,(('1C TSsoustraitance'!$AC481)/'1C TSsoustraitance'!$AP481))</f>
        <v>0</v>
      </c>
      <c r="Z764" s="669">
        <f>IF(OR('1C TSsoustraitance'!$D481="",'1C TSsoustraitance'!$E481="OUI",'1C TSsoustraitance'!$AP481=0),0,(('1C TSsoustraitance'!$AD481)/'1C TSsoustraitance'!$AP481))</f>
        <v>0</v>
      </c>
      <c r="AA764" s="669">
        <f>IF(OR('1C TSsoustraitance'!$D481="",'1C TSsoustraitance'!$E481="OUI",'1C TSsoustraitance'!$AP481=0),0,(('1C TSsoustraitance'!$AE481)/'1C TSsoustraitance'!$AP481))</f>
        <v>0</v>
      </c>
      <c r="AB764" s="669">
        <f>IF(OR('1C TSsoustraitance'!$D481="",'1C TSsoustraitance'!$E481="OUI",'1C TSsoustraitance'!$AP481=0),0,(('1C TSsoustraitance'!$AF481)/'1C TSsoustraitance'!$AP481))</f>
        <v>0</v>
      </c>
      <c r="AC764" s="669">
        <f>IF(OR('1C TSsoustraitance'!$D481="",'1C TSsoustraitance'!$E481="OUI",'1C TSsoustraitance'!$AP481=0),0,(('1C TSsoustraitance'!$AG481)/'1C TSsoustraitance'!$AP481))</f>
        <v>0</v>
      </c>
      <c r="AD764" s="669">
        <f>IF(OR('1C TSsoustraitance'!$D481="",'1C TSsoustraitance'!$E481="OUI",'1C TSsoustraitance'!$AP481=0),0,(('1C TSsoustraitance'!$AH481)/'1C TSsoustraitance'!$AP481))</f>
        <v>0</v>
      </c>
      <c r="AE764" s="669">
        <f>IF(OR('1C TSsoustraitance'!$D481="",'1C TSsoustraitance'!$E481="OUI",'1C TSsoustraitance'!$AP481=0),0,(('1C TSsoustraitance'!$AI481)/'1C TSsoustraitance'!$AP481))</f>
        <v>0</v>
      </c>
      <c r="AF764" s="669">
        <f>IF(OR('1C TSsoustraitance'!$D481="",'1C TSsoustraitance'!$E481="OUI",'1C TSsoustraitance'!$AP481=0),0,(('1C TSsoustraitance'!$AJ481)/'1C TSsoustraitance'!$AP481))</f>
        <v>0</v>
      </c>
      <c r="AG764" s="669">
        <f>IF(OR('1C TSsoustraitance'!$D481="",'1C TSsoustraitance'!$E481="OUI",'1C TSsoustraitance'!$AP481=0),0,(('1C TSsoustraitance'!$AK481)/'1C TSsoustraitance'!$AP481))</f>
        <v>0</v>
      </c>
      <c r="AH764" s="669">
        <f>IF(OR('1C TSsoustraitance'!$D481="",'1C TSsoustraitance'!$E481="OUI",'1C TSsoustraitance'!$AP481=0),0,(('1C TSsoustraitance'!$AL481)/'1C TSsoustraitance'!$AP481))</f>
        <v>0</v>
      </c>
      <c r="AI764" s="669">
        <f>IF(OR('1C TSsoustraitance'!$D481="",'1C TSsoustraitance'!$E481="OUI",'1C TSsoustraitance'!$AP481=0),0,(('1C TSsoustraitance'!$AM481)/'1C TSsoustraitance'!$AP481))</f>
        <v>0</v>
      </c>
      <c r="AJ764" s="669">
        <f>IF(OR('1C TSsoustraitance'!$D481="",'1C TSsoustraitance'!$E481="OUI",'1C TSsoustraitance'!$AP481=0),0,(('1C TSsoustraitance'!$AN481)/'1C TSsoustraitance'!$AP481))</f>
        <v>0</v>
      </c>
      <c r="AK764" s="669">
        <f t="shared" si="165"/>
        <v>0</v>
      </c>
      <c r="AL764" s="668">
        <f t="shared" si="166"/>
        <v>0</v>
      </c>
      <c r="AM764" s="670">
        <f>IF(Tableau7[[#This Row],[N° pièce]]="",0,(Tableau7[[#This Row],[hors TVA]]+(Tableau7[[#This Row],[hors TVA]]*Tableau7[[#This Row],[Taux TVA]])-(Tableau7[[#This Row],[hors TVA]]*Tableau7[[#This Row],[Taux TVA]]*Tableau7[[#This Row],[Régime TVA: Récupération]]))*Tableau7[[#This Row],[Type 1]])</f>
        <v>0</v>
      </c>
      <c r="AN764" s="670">
        <f>IF(Tableau7[[#This Row],[N° pièce]]="",0,IF($K$2="pôle",((Tableau7[[#This Row],[hors TVA]]+(Tableau7[[#This Row],[hors TVA]]*Tableau7[[#This Row],[Taux TVA]])-(Tableau7[[#This Row],[hors TVA]]*Tableau7[[#This Row],[Taux TVA]]*Tableau7[[#This Row],[Régime TVA: Récupération]]))*Tableau7[[#This Row],[Type 2]]),0))</f>
        <v>0</v>
      </c>
      <c r="AO764" s="670">
        <f t="shared" si="168"/>
        <v>0</v>
      </c>
      <c r="AP764" s="255">
        <f t="shared" si="167"/>
        <v>0</v>
      </c>
      <c r="AQ764" s="506">
        <f t="shared" si="169"/>
        <v>0</v>
      </c>
      <c r="AR764" s="671"/>
      <c r="AS764" s="512"/>
      <c r="AT764" s="513" t="str">
        <f>IF(('1C TSsoustraitance'!AP481*FICHE!C$14&lt;J764),"Forfait limité à "&amp;FICHE!C$14&amp;"€/jour","")</f>
        <v/>
      </c>
      <c r="AU764" s="797"/>
      <c r="AV764" s="484"/>
      <c r="AW764" s="484"/>
      <c r="AX764" s="484"/>
      <c r="AY764" s="484"/>
      <c r="AZ764" s="484"/>
      <c r="BA764" s="4"/>
      <c r="BB764" s="4"/>
      <c r="BC764" s="4"/>
      <c r="BD764" s="4"/>
      <c r="BE764" s="4"/>
      <c r="BF764" s="4"/>
      <c r="BG764" s="4"/>
      <c r="BH764" s="4"/>
      <c r="BI764" s="4"/>
      <c r="BJ764" s="4"/>
      <c r="BK764" s="4"/>
      <c r="BL764" s="4"/>
      <c r="BM764" s="4"/>
      <c r="BN764" s="4"/>
      <c r="BO764" s="4"/>
      <c r="BP764" s="4"/>
      <c r="BQ764" s="4"/>
      <c r="BR764" s="4"/>
      <c r="BS764" s="4"/>
      <c r="BT764" s="4"/>
      <c r="BU764" s="4"/>
      <c r="BV764" s="4"/>
      <c r="BW764" s="4"/>
      <c r="BX764" s="4"/>
      <c r="BY764" s="4"/>
      <c r="BZ764" s="4"/>
      <c r="CA764" s="4"/>
      <c r="CB764" s="4"/>
      <c r="CC764" s="4"/>
      <c r="CD764" s="4"/>
      <c r="CE764" s="4"/>
      <c r="CF764" s="4"/>
      <c r="CG764" s="4"/>
      <c r="CH764" s="4"/>
      <c r="CI764" s="4"/>
      <c r="CJ764" s="4"/>
      <c r="CK764" s="4"/>
      <c r="CL764" s="4"/>
      <c r="CM764" s="4"/>
      <c r="CN764" s="4"/>
      <c r="CO764" s="4"/>
      <c r="CP764" s="4"/>
      <c r="CQ764" s="4"/>
      <c r="CR764" s="4"/>
      <c r="CS764" s="4"/>
      <c r="CT764" s="4"/>
      <c r="CU764" s="4"/>
      <c r="CV764" s="4"/>
      <c r="CW764" s="4"/>
      <c r="CX764" s="4"/>
      <c r="CY764" s="4"/>
      <c r="CZ764" s="4"/>
      <c r="DA764" s="4"/>
      <c r="DB764" s="4"/>
      <c r="DC764" s="4"/>
      <c r="DD764" s="4"/>
      <c r="DE764" s="4"/>
      <c r="DF764" s="4"/>
      <c r="DG764" s="4"/>
      <c r="DH764" s="4"/>
      <c r="DI764" s="4"/>
      <c r="DJ764" s="4"/>
      <c r="DK764" s="4"/>
      <c r="DL764" s="4"/>
      <c r="DM764" s="4"/>
      <c r="DN764" s="4"/>
      <c r="DO764" s="4"/>
      <c r="DP764" s="4"/>
      <c r="DQ764" s="4"/>
      <c r="DR764" s="4"/>
      <c r="DS764" s="4"/>
      <c r="DT764" s="4"/>
      <c r="DU764" s="4"/>
      <c r="DV764" s="4"/>
      <c r="DW764" s="4"/>
      <c r="DX764" s="4"/>
      <c r="DY764" s="4"/>
      <c r="DZ764" s="4"/>
      <c r="EA764" s="4"/>
      <c r="EB764" s="4"/>
      <c r="EC764" s="4"/>
      <c r="ED764" s="4"/>
      <c r="EE764" s="4"/>
      <c r="EF764" s="4"/>
      <c r="EG764" s="4"/>
      <c r="EH764" s="4"/>
      <c r="EI764" s="4"/>
      <c r="EJ764" s="4"/>
      <c r="EK764" s="4"/>
      <c r="EL764" s="4"/>
      <c r="EM764" s="4"/>
      <c r="EN764" s="4"/>
      <c r="EO764" s="4"/>
      <c r="EP764" s="4"/>
      <c r="EQ764" s="4"/>
      <c r="ER764" s="4"/>
      <c r="ES764" s="4"/>
      <c r="ET764" s="4"/>
      <c r="EU764" s="4"/>
      <c r="EV764" s="4"/>
      <c r="EW764" s="4"/>
      <c r="EX764" s="4"/>
      <c r="EY764" s="4"/>
      <c r="EZ764" s="4"/>
      <c r="FA764" s="4"/>
      <c r="FB764" s="4"/>
      <c r="FC764" s="4"/>
      <c r="FD764" s="4"/>
      <c r="FE764" s="4"/>
      <c r="FF764" s="4"/>
      <c r="FG764" s="4"/>
      <c r="FH764" s="4"/>
      <c r="FI764" s="4"/>
      <c r="FJ764" s="4"/>
      <c r="FK764" s="4"/>
      <c r="FL764" s="4"/>
      <c r="FM764" s="4"/>
      <c r="FN764" s="4"/>
      <c r="FO764" s="4"/>
      <c r="FP764" s="4"/>
      <c r="FQ764" s="4"/>
      <c r="FR764" s="4"/>
      <c r="FS764" s="4"/>
      <c r="FT764" s="4"/>
      <c r="FU764" s="4"/>
      <c r="FV764" s="4"/>
      <c r="FW764" s="4"/>
      <c r="FX764" s="4"/>
      <c r="FY764" s="4"/>
      <c r="FZ764" s="4"/>
      <c r="GA764" s="4"/>
      <c r="GB764" s="4"/>
      <c r="GC764" s="4"/>
      <c r="GD764" s="4"/>
      <c r="GE764" s="4"/>
      <c r="GF764" s="4"/>
      <c r="GG764" s="4"/>
      <c r="GH764" s="4"/>
      <c r="GI764" s="4"/>
      <c r="GJ764" s="4"/>
      <c r="GK764" s="4"/>
      <c r="GL764" s="4"/>
      <c r="GM764" s="4"/>
      <c r="GN764" s="4"/>
      <c r="GO764" s="4"/>
      <c r="GP764" s="4"/>
      <c r="GQ764" s="4"/>
      <c r="GR764" s="4"/>
      <c r="GS764" s="4"/>
      <c r="GT764" s="4"/>
      <c r="GU764" s="4"/>
      <c r="GV764" s="4"/>
      <c r="GW764" s="4"/>
      <c r="GX764" s="4"/>
      <c r="GY764" s="4"/>
      <c r="GZ764" s="4"/>
      <c r="HA764" s="4"/>
      <c r="HB764" s="4"/>
      <c r="HC764" s="4"/>
    </row>
    <row r="765" spans="1:211" s="380" customFormat="1" ht="13.9" customHeight="1">
      <c r="A765" s="828" t="str">
        <f>IF('1C TSsoustraitance'!$A482&lt;&gt;0,'1C TSsoustraitance'!$A482,"")</f>
        <v/>
      </c>
      <c r="B765" s="530"/>
      <c r="C765" s="513" t="str">
        <f>IF('1C TSsoustraitance'!$A482&lt;&gt;0,'1C TSsoustraitance'!$B482,"")</f>
        <v/>
      </c>
      <c r="D765" s="513" t="str">
        <f>IF('1C TSsoustraitance'!$A482&lt;&gt;0,'1C TSsoustraitance'!$C482,"")</f>
        <v/>
      </c>
      <c r="E765" s="684"/>
      <c r="F765" s="685"/>
      <c r="G765" s="666">
        <f>'1C TSsoustraitance'!$D482</f>
        <v>0</v>
      </c>
      <c r="H765" s="533">
        <v>0.21</v>
      </c>
      <c r="I765" s="533">
        <v>1</v>
      </c>
      <c r="J765" s="534"/>
      <c r="K765" s="667">
        <f t="shared" si="164"/>
        <v>0</v>
      </c>
      <c r="L765" s="668">
        <f>IF(OR('1C TSsoustraitance'!$D482="",'1C TSsoustraitance'!$AP482=0),0,IF(AND('1C TSsoustraitance'!$D482&lt;&gt;"",$K$2="Pôle",'1C TSsoustraitance'!$E482="OUI"),(('1C TSsoustraitance'!$F482+'1C TSsoustraitance'!$G482+'1C TSsoustraitance'!$H482+'1C TSsoustraitance'!$I482+'1C TSsoustraitance'!$M482)/'1C TSsoustraitance'!$R482),IF(AND('1C TSsoustraitance'!$D482&lt;&gt;"",$K$2="Pôle",'1C TSsoustraitance'!$E482="NON"),(('1C TSsoustraitance'!$F482+'1C TSsoustraitance'!$G482+'1C TSsoustraitance'!$H482+'1C TSsoustraitance'!$I482+'1C TSsoustraitance'!$M482)/'1C TSsoustraitance'!$AP482),IF(AND('1C TSsoustraitance'!$D482&lt;&gt;"",$K$2&lt;&gt;"Pôle",'1C TSsoustraitance'!$E482="OUI"),(('1C TSsoustraitance'!$F482+'1C TSsoustraitance'!$G482+'1C TSsoustraitance'!$H482+'1C TSsoustraitance'!$I482+'1C TSsoustraitance'!$J482+'1C TSsoustraitance'!$K482+'1C TSsoustraitance'!$L482+'1C TSsoustraitance'!$M482+'1C TSsoustraitance'!$N482+'1C TSsoustraitance'!$O482+'1C TSsoustraitance'!$P482+'1C TSsoustraitance'!$Q482)/'1C TSsoustraitance'!$R482),IF(AND('1C TSsoustraitance'!$D482&lt;&gt;"",$K$2&lt;&gt;"Pôle",'1C TSsoustraitance'!$E482="NON"),(('1C TSsoustraitance'!$F482+'1C TSsoustraitance'!$G482+'1C TSsoustraitance'!$H482+'1C TSsoustraitance'!$I482+'1C TSsoustraitance'!$J482+'1C TSsoustraitance'!$K482+'1C TSsoustraitance'!$L482+'1C TSsoustraitance'!$M482+'1C TSsoustraitance'!$N482+'1C TSsoustraitance'!$O482+'1C TSsoustraitance'!$P482+'1C TSsoustraitance'!$Q482))/'1C TSsoustraitance'!$AP482)))))</f>
        <v>0</v>
      </c>
      <c r="M765" s="668">
        <f>IF(OR('1C TSsoustraitance'!$D482="",'1C TSsoustraitance'!AP$13=0),0,IF(AND('1C TSsoustraitance'!$D482&lt;&gt;"",$K$2="Pôle",'1C TSsoustraitance'!$E482="OUI"),(('1C TSsoustraitance'!$J482+'1C TSsoustraitance'!$K482+'1C TSsoustraitance'!$L482)/'1C TSsoustraitance'!$R482),IF(AND('1C TSsoustraitance'!$D482&lt;&gt;"",$K$2="Pôle",'1C TSsoustraitance'!$E482="NON"),(('1C TSsoustraitance'!$J482+'1C TSsoustraitance'!$K482+'1C TSsoustraitance'!$L482)/'1C TSsoustraitance'!$AP482),IF(AND('1C TSsoustraitance'!$D482&lt;&gt;"",$K$2&lt;&gt;"Pôle"),0))))</f>
        <v>0</v>
      </c>
      <c r="N765" s="668">
        <f t="shared" si="162"/>
        <v>0</v>
      </c>
      <c r="O765" s="669">
        <f>IF(OR('1C TSsoustraitance'!$D482="",'1C TSsoustraitance'!$E482="OUI",'1C TSsoustraitance'!$AP482=0),0,(('1C TSsoustraitance'!$S482)/'1C TSsoustraitance'!$AP482))</f>
        <v>0</v>
      </c>
      <c r="P765" s="669">
        <f>IF(OR('1C TSsoustraitance'!$D482="",'1C TSsoustraitance'!$E482="OUI",'1C TSsoustraitance'!$AP482=0),0,(('1C TSsoustraitance'!$T482)/'1C TSsoustraitance'!$AP482))</f>
        <v>0</v>
      </c>
      <c r="Q765" s="669">
        <f>IF(OR('1C TSsoustraitance'!$D482="",'1C TSsoustraitance'!$E482="OUI",'1C TSsoustraitance'!$AP482=0),0,(('1C TSsoustraitance'!$U482)/'1C TSsoustraitance'!$AP482))</f>
        <v>0</v>
      </c>
      <c r="R765" s="669">
        <f>IF(OR('1C TSsoustraitance'!$D482="",'1C TSsoustraitance'!$E482="OUI",'1C TSsoustraitance'!$AP482=0),0,(('1C TSsoustraitance'!$V482)/'1C TSsoustraitance'!$AP482))</f>
        <v>0</v>
      </c>
      <c r="S765" s="669">
        <f>IF(OR('1C TSsoustraitance'!$D482="",'1C TSsoustraitance'!$E482="OUI",'1C TSsoustraitance'!$AP482=0),0,(('1C TSsoustraitance'!$W482)/'1C TSsoustraitance'!$AP482))</f>
        <v>0</v>
      </c>
      <c r="T765" s="669">
        <f>IF(OR('1C TSsoustraitance'!$D482="",'1C TSsoustraitance'!$E482="OUI",'1C TSsoustraitance'!$AP482=0),0,(('1C TSsoustraitance'!$X482)/'1C TSsoustraitance'!$AP482))</f>
        <v>0</v>
      </c>
      <c r="U765" s="669">
        <f>IF(OR('1C TSsoustraitance'!$D482="",'1C TSsoustraitance'!$E482="OUI",'1C TSsoustraitance'!$AP482=0),0,(('1C TSsoustraitance'!$Y482)/'1C TSsoustraitance'!$AP482))</f>
        <v>0</v>
      </c>
      <c r="V765" s="669">
        <f>IF(OR('1C TSsoustraitance'!$D482="",'1C TSsoustraitance'!$E482="OUI",'1C TSsoustraitance'!$AP482=0),0,(('1C TSsoustraitance'!$Z482)/'1C TSsoustraitance'!$AP482))</f>
        <v>0</v>
      </c>
      <c r="W765" s="669">
        <f>IF(OR('1C TSsoustraitance'!$D482="",'1C TSsoustraitance'!$E482="OUI",'1C TSsoustraitance'!$AP482=0),0,(('1C TSsoustraitance'!$AA482)/'1C TSsoustraitance'!$AP482))</f>
        <v>0</v>
      </c>
      <c r="X765" s="669">
        <f>IF(OR('1C TSsoustraitance'!$D482="",'1C TSsoustraitance'!$E482="OUI",'1C TSsoustraitance'!$AP482=0),0,(('1C TSsoustraitance'!$AB482)/'1C TSsoustraitance'!$AP482))</f>
        <v>0</v>
      </c>
      <c r="Y765" s="669">
        <f>IF(OR('1C TSsoustraitance'!$D482="",'1C TSsoustraitance'!$E482="OUI",'1C TSsoustraitance'!$AP482=0),0,(('1C TSsoustraitance'!$AC482)/'1C TSsoustraitance'!$AP482))</f>
        <v>0</v>
      </c>
      <c r="Z765" s="669">
        <f>IF(OR('1C TSsoustraitance'!$D482="",'1C TSsoustraitance'!$E482="OUI",'1C TSsoustraitance'!$AP482=0),0,(('1C TSsoustraitance'!$AD482)/'1C TSsoustraitance'!$AP482))</f>
        <v>0</v>
      </c>
      <c r="AA765" s="669">
        <f>IF(OR('1C TSsoustraitance'!$D482="",'1C TSsoustraitance'!$E482="OUI",'1C TSsoustraitance'!$AP482=0),0,(('1C TSsoustraitance'!$AE482)/'1C TSsoustraitance'!$AP482))</f>
        <v>0</v>
      </c>
      <c r="AB765" s="669">
        <f>IF(OR('1C TSsoustraitance'!$D482="",'1C TSsoustraitance'!$E482="OUI",'1C TSsoustraitance'!$AP482=0),0,(('1C TSsoustraitance'!$AF482)/'1C TSsoustraitance'!$AP482))</f>
        <v>0</v>
      </c>
      <c r="AC765" s="669">
        <f>IF(OR('1C TSsoustraitance'!$D482="",'1C TSsoustraitance'!$E482="OUI",'1C TSsoustraitance'!$AP482=0),0,(('1C TSsoustraitance'!$AG482)/'1C TSsoustraitance'!$AP482))</f>
        <v>0</v>
      </c>
      <c r="AD765" s="669">
        <f>IF(OR('1C TSsoustraitance'!$D482="",'1C TSsoustraitance'!$E482="OUI",'1C TSsoustraitance'!$AP482=0),0,(('1C TSsoustraitance'!$AH482)/'1C TSsoustraitance'!$AP482))</f>
        <v>0</v>
      </c>
      <c r="AE765" s="669">
        <f>IF(OR('1C TSsoustraitance'!$D482="",'1C TSsoustraitance'!$E482="OUI",'1C TSsoustraitance'!$AP482=0),0,(('1C TSsoustraitance'!$AI482)/'1C TSsoustraitance'!$AP482))</f>
        <v>0</v>
      </c>
      <c r="AF765" s="669">
        <f>IF(OR('1C TSsoustraitance'!$D482="",'1C TSsoustraitance'!$E482="OUI",'1C TSsoustraitance'!$AP482=0),0,(('1C TSsoustraitance'!$AJ482)/'1C TSsoustraitance'!$AP482))</f>
        <v>0</v>
      </c>
      <c r="AG765" s="669">
        <f>IF(OR('1C TSsoustraitance'!$D482="",'1C TSsoustraitance'!$E482="OUI",'1C TSsoustraitance'!$AP482=0),0,(('1C TSsoustraitance'!$AK482)/'1C TSsoustraitance'!$AP482))</f>
        <v>0</v>
      </c>
      <c r="AH765" s="669">
        <f>IF(OR('1C TSsoustraitance'!$D482="",'1C TSsoustraitance'!$E482="OUI",'1C TSsoustraitance'!$AP482=0),0,(('1C TSsoustraitance'!$AL482)/'1C TSsoustraitance'!$AP482))</f>
        <v>0</v>
      </c>
      <c r="AI765" s="669">
        <f>IF(OR('1C TSsoustraitance'!$D482="",'1C TSsoustraitance'!$E482="OUI",'1C TSsoustraitance'!$AP482=0),0,(('1C TSsoustraitance'!$AM482)/'1C TSsoustraitance'!$AP482))</f>
        <v>0</v>
      </c>
      <c r="AJ765" s="669">
        <f>IF(OR('1C TSsoustraitance'!$D482="",'1C TSsoustraitance'!$E482="OUI",'1C TSsoustraitance'!$AP482=0),0,(('1C TSsoustraitance'!$AN482)/'1C TSsoustraitance'!$AP482))</f>
        <v>0</v>
      </c>
      <c r="AK765" s="669">
        <f t="shared" si="165"/>
        <v>0</v>
      </c>
      <c r="AL765" s="668">
        <f t="shared" si="166"/>
        <v>0</v>
      </c>
      <c r="AM765" s="670">
        <f>IF(Tableau7[[#This Row],[N° pièce]]="",0,(Tableau7[[#This Row],[hors TVA]]+(Tableau7[[#This Row],[hors TVA]]*Tableau7[[#This Row],[Taux TVA]])-(Tableau7[[#This Row],[hors TVA]]*Tableau7[[#This Row],[Taux TVA]]*Tableau7[[#This Row],[Régime TVA: Récupération]]))*Tableau7[[#This Row],[Type 1]])</f>
        <v>0</v>
      </c>
      <c r="AN765" s="670">
        <f>IF(Tableau7[[#This Row],[N° pièce]]="",0,IF($K$2="pôle",((Tableau7[[#This Row],[hors TVA]]+(Tableau7[[#This Row],[hors TVA]]*Tableau7[[#This Row],[Taux TVA]])-(Tableau7[[#This Row],[hors TVA]]*Tableau7[[#This Row],[Taux TVA]]*Tableau7[[#This Row],[Régime TVA: Récupération]]))*Tableau7[[#This Row],[Type 2]]),0))</f>
        <v>0</v>
      </c>
      <c r="AO765" s="670">
        <f t="shared" si="168"/>
        <v>0</v>
      </c>
      <c r="AP765" s="255">
        <f t="shared" si="167"/>
        <v>0</v>
      </c>
      <c r="AQ765" s="506">
        <f t="shared" si="169"/>
        <v>0</v>
      </c>
      <c r="AR765" s="671"/>
      <c r="AS765" s="512"/>
      <c r="AT765" s="513" t="str">
        <f>IF(('1C TSsoustraitance'!AP482*FICHE!C$14&lt;J765),"Forfait limité à "&amp;FICHE!C$14&amp;"€/jour","")</f>
        <v/>
      </c>
      <c r="AU765" s="797"/>
      <c r="AV765" s="484"/>
      <c r="AW765" s="484"/>
      <c r="AX765" s="484"/>
      <c r="AY765" s="484"/>
      <c r="AZ765" s="484"/>
      <c r="BA765" s="4"/>
      <c r="BB765" s="4"/>
      <c r="BC765" s="4"/>
      <c r="BD765" s="4"/>
      <c r="BE765" s="4"/>
      <c r="BF765" s="4"/>
      <c r="BG765" s="4"/>
      <c r="BH765" s="4"/>
      <c r="BI765" s="4"/>
      <c r="BJ765" s="4"/>
      <c r="BK765" s="4"/>
      <c r="BL765" s="4"/>
      <c r="BM765" s="4"/>
      <c r="BN765" s="4"/>
      <c r="BO765" s="4"/>
      <c r="BP765" s="4"/>
      <c r="BQ765" s="4"/>
      <c r="BR765" s="4"/>
      <c r="BS765" s="4"/>
      <c r="BT765" s="4"/>
      <c r="BU765" s="4"/>
      <c r="BV765" s="4"/>
      <c r="BW765" s="4"/>
      <c r="BX765" s="4"/>
      <c r="BY765" s="4"/>
      <c r="BZ765" s="4"/>
      <c r="CA765" s="4"/>
      <c r="CB765" s="4"/>
      <c r="CC765" s="4"/>
      <c r="CD765" s="4"/>
      <c r="CE765" s="4"/>
      <c r="CF765" s="4"/>
      <c r="CG765" s="4"/>
      <c r="CH765" s="4"/>
      <c r="CI765" s="4"/>
      <c r="CJ765" s="4"/>
      <c r="CK765" s="4"/>
      <c r="CL765" s="4"/>
      <c r="CM765" s="4"/>
      <c r="CN765" s="4"/>
      <c r="CO765" s="4"/>
      <c r="CP765" s="4"/>
      <c r="CQ765" s="4"/>
      <c r="CR765" s="4"/>
      <c r="CS765" s="4"/>
      <c r="CT765" s="4"/>
      <c r="CU765" s="4"/>
      <c r="CV765" s="4"/>
      <c r="CW765" s="4"/>
      <c r="CX765" s="4"/>
      <c r="CY765" s="4"/>
      <c r="CZ765" s="4"/>
      <c r="DA765" s="4"/>
      <c r="DB765" s="4"/>
      <c r="DC765" s="4"/>
      <c r="DD765" s="4"/>
      <c r="DE765" s="4"/>
      <c r="DF765" s="4"/>
      <c r="DG765" s="4"/>
      <c r="DH765" s="4"/>
      <c r="DI765" s="4"/>
      <c r="DJ765" s="4"/>
      <c r="DK765" s="4"/>
      <c r="DL765" s="4"/>
      <c r="DM765" s="4"/>
      <c r="DN765" s="4"/>
      <c r="DO765" s="4"/>
      <c r="DP765" s="4"/>
      <c r="DQ765" s="4"/>
      <c r="DR765" s="4"/>
      <c r="DS765" s="4"/>
      <c r="DT765" s="4"/>
      <c r="DU765" s="4"/>
      <c r="DV765" s="4"/>
      <c r="DW765" s="4"/>
      <c r="DX765" s="4"/>
      <c r="DY765" s="4"/>
      <c r="DZ765" s="4"/>
      <c r="EA765" s="4"/>
      <c r="EB765" s="4"/>
      <c r="EC765" s="4"/>
      <c r="ED765" s="4"/>
      <c r="EE765" s="4"/>
      <c r="EF765" s="4"/>
      <c r="EG765" s="4"/>
      <c r="EH765" s="4"/>
      <c r="EI765" s="4"/>
      <c r="EJ765" s="4"/>
      <c r="EK765" s="4"/>
      <c r="EL765" s="4"/>
      <c r="EM765" s="4"/>
      <c r="EN765" s="4"/>
      <c r="EO765" s="4"/>
      <c r="EP765" s="4"/>
      <c r="EQ765" s="4"/>
      <c r="ER765" s="4"/>
      <c r="ES765" s="4"/>
      <c r="ET765" s="4"/>
      <c r="EU765" s="4"/>
      <c r="EV765" s="4"/>
      <c r="EW765" s="4"/>
      <c r="EX765" s="4"/>
      <c r="EY765" s="4"/>
      <c r="EZ765" s="4"/>
      <c r="FA765" s="4"/>
      <c r="FB765" s="4"/>
      <c r="FC765" s="4"/>
      <c r="FD765" s="4"/>
      <c r="FE765" s="4"/>
      <c r="FF765" s="4"/>
      <c r="FG765" s="4"/>
      <c r="FH765" s="4"/>
      <c r="FI765" s="4"/>
      <c r="FJ765" s="4"/>
      <c r="FK765" s="4"/>
      <c r="FL765" s="4"/>
      <c r="FM765" s="4"/>
      <c r="FN765" s="4"/>
      <c r="FO765" s="4"/>
      <c r="FP765" s="4"/>
      <c r="FQ765" s="4"/>
      <c r="FR765" s="4"/>
      <c r="FS765" s="4"/>
      <c r="FT765" s="4"/>
      <c r="FU765" s="4"/>
      <c r="FV765" s="4"/>
      <c r="FW765" s="4"/>
      <c r="FX765" s="4"/>
      <c r="FY765" s="4"/>
      <c r="FZ765" s="4"/>
      <c r="GA765" s="4"/>
      <c r="GB765" s="4"/>
      <c r="GC765" s="4"/>
      <c r="GD765" s="4"/>
      <c r="GE765" s="4"/>
      <c r="GF765" s="4"/>
      <c r="GG765" s="4"/>
      <c r="GH765" s="4"/>
      <c r="GI765" s="4"/>
      <c r="GJ765" s="4"/>
      <c r="GK765" s="4"/>
      <c r="GL765" s="4"/>
      <c r="GM765" s="4"/>
      <c r="GN765" s="4"/>
      <c r="GO765" s="4"/>
      <c r="GP765" s="4"/>
      <c r="GQ765" s="4"/>
      <c r="GR765" s="4"/>
      <c r="GS765" s="4"/>
      <c r="GT765" s="4"/>
      <c r="GU765" s="4"/>
      <c r="GV765" s="4"/>
      <c r="GW765" s="4"/>
      <c r="GX765" s="4"/>
      <c r="GY765" s="4"/>
      <c r="GZ765" s="4"/>
      <c r="HA765" s="4"/>
      <c r="HB765" s="4"/>
      <c r="HC765" s="4"/>
    </row>
    <row r="766" spans="1:211" s="380" customFormat="1" ht="13.9" customHeight="1">
      <c r="A766" s="828" t="str">
        <f>IF('1C TSsoustraitance'!$A483&lt;&gt;0,'1C TSsoustraitance'!$A483,"")</f>
        <v/>
      </c>
      <c r="B766" s="530"/>
      <c r="C766" s="513" t="str">
        <f>IF('1C TSsoustraitance'!$A483&lt;&gt;0,'1C TSsoustraitance'!$B483,"")</f>
        <v/>
      </c>
      <c r="D766" s="513" t="str">
        <f>IF('1C TSsoustraitance'!$A483&lt;&gt;0,'1C TSsoustraitance'!$C483,"")</f>
        <v/>
      </c>
      <c r="E766" s="684"/>
      <c r="F766" s="685"/>
      <c r="G766" s="666">
        <f>'1C TSsoustraitance'!$D483</f>
        <v>0</v>
      </c>
      <c r="H766" s="533">
        <v>0.21</v>
      </c>
      <c r="I766" s="533">
        <v>1</v>
      </c>
      <c r="J766" s="534"/>
      <c r="K766" s="667">
        <f t="shared" si="164"/>
        <v>0</v>
      </c>
      <c r="L766" s="668">
        <f>IF(OR('1C TSsoustraitance'!$D483="",'1C TSsoustraitance'!$AP483=0),0,IF(AND('1C TSsoustraitance'!$D483&lt;&gt;"",$K$2="Pôle",'1C TSsoustraitance'!$E483="OUI"),(('1C TSsoustraitance'!$F483+'1C TSsoustraitance'!$G483+'1C TSsoustraitance'!$H483+'1C TSsoustraitance'!$I483+'1C TSsoustraitance'!$M483)/'1C TSsoustraitance'!$R483),IF(AND('1C TSsoustraitance'!$D483&lt;&gt;"",$K$2="Pôle",'1C TSsoustraitance'!$E483="NON"),(('1C TSsoustraitance'!$F483+'1C TSsoustraitance'!$G483+'1C TSsoustraitance'!$H483+'1C TSsoustraitance'!$I483+'1C TSsoustraitance'!$M483)/'1C TSsoustraitance'!$AP483),IF(AND('1C TSsoustraitance'!$D483&lt;&gt;"",$K$2&lt;&gt;"Pôle",'1C TSsoustraitance'!$E483="OUI"),(('1C TSsoustraitance'!$F483+'1C TSsoustraitance'!$G483+'1C TSsoustraitance'!$H483+'1C TSsoustraitance'!$I483+'1C TSsoustraitance'!$J483+'1C TSsoustraitance'!$K483+'1C TSsoustraitance'!$L483+'1C TSsoustraitance'!$M483+'1C TSsoustraitance'!$N483+'1C TSsoustraitance'!$O483+'1C TSsoustraitance'!$P483+'1C TSsoustraitance'!$Q483)/'1C TSsoustraitance'!$R483),IF(AND('1C TSsoustraitance'!$D483&lt;&gt;"",$K$2&lt;&gt;"Pôle",'1C TSsoustraitance'!$E483="NON"),(('1C TSsoustraitance'!$F483+'1C TSsoustraitance'!$G483+'1C TSsoustraitance'!$H483+'1C TSsoustraitance'!$I483+'1C TSsoustraitance'!$J483+'1C TSsoustraitance'!$K483+'1C TSsoustraitance'!$L483+'1C TSsoustraitance'!$M483+'1C TSsoustraitance'!$N483+'1C TSsoustraitance'!$O483+'1C TSsoustraitance'!$P483+'1C TSsoustraitance'!$Q483))/'1C TSsoustraitance'!$AP483)))))</f>
        <v>0</v>
      </c>
      <c r="M766" s="668">
        <f>IF(OR('1C TSsoustraitance'!$D483="",'1C TSsoustraitance'!AP$13=0),0,IF(AND('1C TSsoustraitance'!$D483&lt;&gt;"",$K$2="Pôle",'1C TSsoustraitance'!$E483="OUI"),(('1C TSsoustraitance'!$J483+'1C TSsoustraitance'!$K483+'1C TSsoustraitance'!$L483)/'1C TSsoustraitance'!$R483),IF(AND('1C TSsoustraitance'!$D483&lt;&gt;"",$K$2="Pôle",'1C TSsoustraitance'!$E483="NON"),(('1C TSsoustraitance'!$J483+'1C TSsoustraitance'!$K483+'1C TSsoustraitance'!$L483)/'1C TSsoustraitance'!$AP483),IF(AND('1C TSsoustraitance'!$D483&lt;&gt;"",$K$2&lt;&gt;"Pôle"),0))))</f>
        <v>0</v>
      </c>
      <c r="N766" s="668">
        <f t="shared" si="162"/>
        <v>0</v>
      </c>
      <c r="O766" s="669">
        <f>IF(OR('1C TSsoustraitance'!$D483="",'1C TSsoustraitance'!$E483="OUI",'1C TSsoustraitance'!$AP483=0),0,(('1C TSsoustraitance'!$S483)/'1C TSsoustraitance'!$AP483))</f>
        <v>0</v>
      </c>
      <c r="P766" s="669">
        <f>IF(OR('1C TSsoustraitance'!$D483="",'1C TSsoustraitance'!$E483="OUI",'1C TSsoustraitance'!$AP483=0),0,(('1C TSsoustraitance'!$T483)/'1C TSsoustraitance'!$AP483))</f>
        <v>0</v>
      </c>
      <c r="Q766" s="669">
        <f>IF(OR('1C TSsoustraitance'!$D483="",'1C TSsoustraitance'!$E483="OUI",'1C TSsoustraitance'!$AP483=0),0,(('1C TSsoustraitance'!$U483)/'1C TSsoustraitance'!$AP483))</f>
        <v>0</v>
      </c>
      <c r="R766" s="669">
        <f>IF(OR('1C TSsoustraitance'!$D483="",'1C TSsoustraitance'!$E483="OUI",'1C TSsoustraitance'!$AP483=0),0,(('1C TSsoustraitance'!$V483)/'1C TSsoustraitance'!$AP483))</f>
        <v>0</v>
      </c>
      <c r="S766" s="669">
        <f>IF(OR('1C TSsoustraitance'!$D483="",'1C TSsoustraitance'!$E483="OUI",'1C TSsoustraitance'!$AP483=0),0,(('1C TSsoustraitance'!$W483)/'1C TSsoustraitance'!$AP483))</f>
        <v>0</v>
      </c>
      <c r="T766" s="669">
        <f>IF(OR('1C TSsoustraitance'!$D483="",'1C TSsoustraitance'!$E483="OUI",'1C TSsoustraitance'!$AP483=0),0,(('1C TSsoustraitance'!$X483)/'1C TSsoustraitance'!$AP483))</f>
        <v>0</v>
      </c>
      <c r="U766" s="669">
        <f>IF(OR('1C TSsoustraitance'!$D483="",'1C TSsoustraitance'!$E483="OUI",'1C TSsoustraitance'!$AP483=0),0,(('1C TSsoustraitance'!$Y483)/'1C TSsoustraitance'!$AP483))</f>
        <v>0</v>
      </c>
      <c r="V766" s="669">
        <f>IF(OR('1C TSsoustraitance'!$D483="",'1C TSsoustraitance'!$E483="OUI",'1C TSsoustraitance'!$AP483=0),0,(('1C TSsoustraitance'!$Z483)/'1C TSsoustraitance'!$AP483))</f>
        <v>0</v>
      </c>
      <c r="W766" s="669">
        <f>IF(OR('1C TSsoustraitance'!$D483="",'1C TSsoustraitance'!$E483="OUI",'1C TSsoustraitance'!$AP483=0),0,(('1C TSsoustraitance'!$AA483)/'1C TSsoustraitance'!$AP483))</f>
        <v>0</v>
      </c>
      <c r="X766" s="669">
        <f>IF(OR('1C TSsoustraitance'!$D483="",'1C TSsoustraitance'!$E483="OUI",'1C TSsoustraitance'!$AP483=0),0,(('1C TSsoustraitance'!$AB483)/'1C TSsoustraitance'!$AP483))</f>
        <v>0</v>
      </c>
      <c r="Y766" s="669">
        <f>IF(OR('1C TSsoustraitance'!$D483="",'1C TSsoustraitance'!$E483="OUI",'1C TSsoustraitance'!$AP483=0),0,(('1C TSsoustraitance'!$AC483)/'1C TSsoustraitance'!$AP483))</f>
        <v>0</v>
      </c>
      <c r="Z766" s="669">
        <f>IF(OR('1C TSsoustraitance'!$D483="",'1C TSsoustraitance'!$E483="OUI",'1C TSsoustraitance'!$AP483=0),0,(('1C TSsoustraitance'!$AD483)/'1C TSsoustraitance'!$AP483))</f>
        <v>0</v>
      </c>
      <c r="AA766" s="669">
        <f>IF(OR('1C TSsoustraitance'!$D483="",'1C TSsoustraitance'!$E483="OUI",'1C TSsoustraitance'!$AP483=0),0,(('1C TSsoustraitance'!$AE483)/'1C TSsoustraitance'!$AP483))</f>
        <v>0</v>
      </c>
      <c r="AB766" s="669">
        <f>IF(OR('1C TSsoustraitance'!$D483="",'1C TSsoustraitance'!$E483="OUI",'1C TSsoustraitance'!$AP483=0),0,(('1C TSsoustraitance'!$AF483)/'1C TSsoustraitance'!$AP483))</f>
        <v>0</v>
      </c>
      <c r="AC766" s="669">
        <f>IF(OR('1C TSsoustraitance'!$D483="",'1C TSsoustraitance'!$E483="OUI",'1C TSsoustraitance'!$AP483=0),0,(('1C TSsoustraitance'!$AG483)/'1C TSsoustraitance'!$AP483))</f>
        <v>0</v>
      </c>
      <c r="AD766" s="669">
        <f>IF(OR('1C TSsoustraitance'!$D483="",'1C TSsoustraitance'!$E483="OUI",'1C TSsoustraitance'!$AP483=0),0,(('1C TSsoustraitance'!$AH483)/'1C TSsoustraitance'!$AP483))</f>
        <v>0</v>
      </c>
      <c r="AE766" s="669">
        <f>IF(OR('1C TSsoustraitance'!$D483="",'1C TSsoustraitance'!$E483="OUI",'1C TSsoustraitance'!$AP483=0),0,(('1C TSsoustraitance'!$AI483)/'1C TSsoustraitance'!$AP483))</f>
        <v>0</v>
      </c>
      <c r="AF766" s="669">
        <f>IF(OR('1C TSsoustraitance'!$D483="",'1C TSsoustraitance'!$E483="OUI",'1C TSsoustraitance'!$AP483=0),0,(('1C TSsoustraitance'!$AJ483)/'1C TSsoustraitance'!$AP483))</f>
        <v>0</v>
      </c>
      <c r="AG766" s="669">
        <f>IF(OR('1C TSsoustraitance'!$D483="",'1C TSsoustraitance'!$E483="OUI",'1C TSsoustraitance'!$AP483=0),0,(('1C TSsoustraitance'!$AK483)/'1C TSsoustraitance'!$AP483))</f>
        <v>0</v>
      </c>
      <c r="AH766" s="669">
        <f>IF(OR('1C TSsoustraitance'!$D483="",'1C TSsoustraitance'!$E483="OUI",'1C TSsoustraitance'!$AP483=0),0,(('1C TSsoustraitance'!$AL483)/'1C TSsoustraitance'!$AP483))</f>
        <v>0</v>
      </c>
      <c r="AI766" s="669">
        <f>IF(OR('1C TSsoustraitance'!$D483="",'1C TSsoustraitance'!$E483="OUI",'1C TSsoustraitance'!$AP483=0),0,(('1C TSsoustraitance'!$AM483)/'1C TSsoustraitance'!$AP483))</f>
        <v>0</v>
      </c>
      <c r="AJ766" s="669">
        <f>IF(OR('1C TSsoustraitance'!$D483="",'1C TSsoustraitance'!$E483="OUI",'1C TSsoustraitance'!$AP483=0),0,(('1C TSsoustraitance'!$AN483)/'1C TSsoustraitance'!$AP483))</f>
        <v>0</v>
      </c>
      <c r="AK766" s="669">
        <f t="shared" si="165"/>
        <v>0</v>
      </c>
      <c r="AL766" s="668">
        <f t="shared" si="166"/>
        <v>0</v>
      </c>
      <c r="AM766" s="670">
        <f>IF(Tableau7[[#This Row],[N° pièce]]="",0,(Tableau7[[#This Row],[hors TVA]]+(Tableau7[[#This Row],[hors TVA]]*Tableau7[[#This Row],[Taux TVA]])-(Tableau7[[#This Row],[hors TVA]]*Tableau7[[#This Row],[Taux TVA]]*Tableau7[[#This Row],[Régime TVA: Récupération]]))*Tableau7[[#This Row],[Type 1]])</f>
        <v>0</v>
      </c>
      <c r="AN766" s="670">
        <f>IF(Tableau7[[#This Row],[N° pièce]]="",0,IF($K$2="pôle",((Tableau7[[#This Row],[hors TVA]]+(Tableau7[[#This Row],[hors TVA]]*Tableau7[[#This Row],[Taux TVA]])-(Tableau7[[#This Row],[hors TVA]]*Tableau7[[#This Row],[Taux TVA]]*Tableau7[[#This Row],[Régime TVA: Récupération]]))*Tableau7[[#This Row],[Type 2]]),0))</f>
        <v>0</v>
      </c>
      <c r="AO766" s="670">
        <f t="shared" si="168"/>
        <v>0</v>
      </c>
      <c r="AP766" s="255">
        <f t="shared" si="167"/>
        <v>0</v>
      </c>
      <c r="AQ766" s="506">
        <f t="shared" si="169"/>
        <v>0</v>
      </c>
      <c r="AR766" s="671"/>
      <c r="AS766" s="512"/>
      <c r="AT766" s="513" t="str">
        <f>IF(('1C TSsoustraitance'!AP483*FICHE!C$14&lt;J766),"Forfait limité à "&amp;FICHE!C$14&amp;"€/jour","")</f>
        <v/>
      </c>
      <c r="AU766" s="797"/>
      <c r="AV766" s="484"/>
      <c r="AW766" s="484"/>
      <c r="AX766" s="484"/>
      <c r="AY766" s="484"/>
      <c r="AZ766" s="484"/>
      <c r="BA766" s="4"/>
      <c r="BB766" s="4"/>
      <c r="BC766" s="4"/>
      <c r="BD766" s="4"/>
      <c r="BE766" s="4"/>
      <c r="BF766" s="4"/>
      <c r="BG766" s="4"/>
      <c r="BH766" s="4"/>
      <c r="BI766" s="4"/>
      <c r="BJ766" s="4"/>
      <c r="BK766" s="4"/>
      <c r="BL766" s="4"/>
      <c r="BM766" s="4"/>
      <c r="BN766" s="4"/>
      <c r="BO766" s="4"/>
      <c r="BP766" s="4"/>
      <c r="BQ766" s="4"/>
      <c r="BR766" s="4"/>
      <c r="BS766" s="4"/>
      <c r="BT766" s="4"/>
      <c r="BU766" s="4"/>
      <c r="BV766" s="4"/>
      <c r="BW766" s="4"/>
      <c r="BX766" s="4"/>
      <c r="BY766" s="4"/>
      <c r="BZ766" s="4"/>
      <c r="CA766" s="4"/>
      <c r="CB766" s="4"/>
      <c r="CC766" s="4"/>
      <c r="CD766" s="4"/>
      <c r="CE766" s="4"/>
      <c r="CF766" s="4"/>
      <c r="CG766" s="4"/>
      <c r="CH766" s="4"/>
      <c r="CI766" s="4"/>
      <c r="CJ766" s="4"/>
      <c r="CK766" s="4"/>
      <c r="CL766" s="4"/>
      <c r="CM766" s="4"/>
      <c r="CN766" s="4"/>
      <c r="CO766" s="4"/>
      <c r="CP766" s="4"/>
      <c r="CQ766" s="4"/>
      <c r="CR766" s="4"/>
      <c r="CS766" s="4"/>
      <c r="CT766" s="4"/>
      <c r="CU766" s="4"/>
      <c r="CV766" s="4"/>
      <c r="CW766" s="4"/>
      <c r="CX766" s="4"/>
      <c r="CY766" s="4"/>
      <c r="CZ766" s="4"/>
      <c r="DA766" s="4"/>
      <c r="DB766" s="4"/>
      <c r="DC766" s="4"/>
      <c r="DD766" s="4"/>
      <c r="DE766" s="4"/>
      <c r="DF766" s="4"/>
      <c r="DG766" s="4"/>
      <c r="DH766" s="4"/>
      <c r="DI766" s="4"/>
      <c r="DJ766" s="4"/>
      <c r="DK766" s="4"/>
      <c r="DL766" s="4"/>
      <c r="DM766" s="4"/>
      <c r="DN766" s="4"/>
      <c r="DO766" s="4"/>
      <c r="DP766" s="4"/>
      <c r="DQ766" s="4"/>
      <c r="DR766" s="4"/>
      <c r="DS766" s="4"/>
      <c r="DT766" s="4"/>
      <c r="DU766" s="4"/>
      <c r="DV766" s="4"/>
      <c r="DW766" s="4"/>
      <c r="DX766" s="4"/>
      <c r="DY766" s="4"/>
      <c r="DZ766" s="4"/>
      <c r="EA766" s="4"/>
      <c r="EB766" s="4"/>
      <c r="EC766" s="4"/>
      <c r="ED766" s="4"/>
      <c r="EE766" s="4"/>
      <c r="EF766" s="4"/>
      <c r="EG766" s="4"/>
      <c r="EH766" s="4"/>
      <c r="EI766" s="4"/>
      <c r="EJ766" s="4"/>
      <c r="EK766" s="4"/>
      <c r="EL766" s="4"/>
      <c r="EM766" s="4"/>
      <c r="EN766" s="4"/>
      <c r="EO766" s="4"/>
      <c r="EP766" s="4"/>
      <c r="EQ766" s="4"/>
      <c r="ER766" s="4"/>
      <c r="ES766" s="4"/>
      <c r="ET766" s="4"/>
      <c r="EU766" s="4"/>
      <c r="EV766" s="4"/>
      <c r="EW766" s="4"/>
      <c r="EX766" s="4"/>
      <c r="EY766" s="4"/>
      <c r="EZ766" s="4"/>
      <c r="FA766" s="4"/>
      <c r="FB766" s="4"/>
      <c r="FC766" s="4"/>
      <c r="FD766" s="4"/>
      <c r="FE766" s="4"/>
      <c r="FF766" s="4"/>
      <c r="FG766" s="4"/>
      <c r="FH766" s="4"/>
      <c r="FI766" s="4"/>
      <c r="FJ766" s="4"/>
      <c r="FK766" s="4"/>
      <c r="FL766" s="4"/>
      <c r="FM766" s="4"/>
      <c r="FN766" s="4"/>
      <c r="FO766" s="4"/>
      <c r="FP766" s="4"/>
      <c r="FQ766" s="4"/>
      <c r="FR766" s="4"/>
      <c r="FS766" s="4"/>
      <c r="FT766" s="4"/>
      <c r="FU766" s="4"/>
      <c r="FV766" s="4"/>
      <c r="FW766" s="4"/>
      <c r="FX766" s="4"/>
      <c r="FY766" s="4"/>
      <c r="FZ766" s="4"/>
      <c r="GA766" s="4"/>
      <c r="GB766" s="4"/>
      <c r="GC766" s="4"/>
      <c r="GD766" s="4"/>
      <c r="GE766" s="4"/>
      <c r="GF766" s="4"/>
      <c r="GG766" s="4"/>
      <c r="GH766" s="4"/>
      <c r="GI766" s="4"/>
      <c r="GJ766" s="4"/>
      <c r="GK766" s="4"/>
      <c r="GL766" s="4"/>
      <c r="GM766" s="4"/>
      <c r="GN766" s="4"/>
      <c r="GO766" s="4"/>
      <c r="GP766" s="4"/>
      <c r="GQ766" s="4"/>
      <c r="GR766" s="4"/>
      <c r="GS766" s="4"/>
      <c r="GT766" s="4"/>
      <c r="GU766" s="4"/>
      <c r="GV766" s="4"/>
      <c r="GW766" s="4"/>
      <c r="GX766" s="4"/>
      <c r="GY766" s="4"/>
      <c r="GZ766" s="4"/>
      <c r="HA766" s="4"/>
      <c r="HB766" s="4"/>
      <c r="HC766" s="4"/>
    </row>
    <row r="767" spans="1:211" s="380" customFormat="1" ht="13.9" customHeight="1">
      <c r="A767" s="828" t="str">
        <f>IF('1C TSsoustraitance'!$A484&lt;&gt;0,'1C TSsoustraitance'!$A484,"")</f>
        <v/>
      </c>
      <c r="B767" s="530"/>
      <c r="C767" s="513" t="str">
        <f>IF('1C TSsoustraitance'!$A484&lt;&gt;0,'1C TSsoustraitance'!$B484,"")</f>
        <v/>
      </c>
      <c r="D767" s="513" t="str">
        <f>IF('1C TSsoustraitance'!$A484&lt;&gt;0,'1C TSsoustraitance'!$C484,"")</f>
        <v/>
      </c>
      <c r="E767" s="684"/>
      <c r="F767" s="685"/>
      <c r="G767" s="666">
        <f>'1C TSsoustraitance'!$D484</f>
        <v>0</v>
      </c>
      <c r="H767" s="533">
        <v>0.21</v>
      </c>
      <c r="I767" s="533">
        <v>1</v>
      </c>
      <c r="J767" s="534"/>
      <c r="K767" s="667">
        <f t="shared" si="164"/>
        <v>0</v>
      </c>
      <c r="L767" s="668">
        <f>IF(OR('1C TSsoustraitance'!$D484="",'1C TSsoustraitance'!$AP484=0),0,IF(AND('1C TSsoustraitance'!$D484&lt;&gt;"",$K$2="Pôle",'1C TSsoustraitance'!$E484="OUI"),(('1C TSsoustraitance'!$F484+'1C TSsoustraitance'!$G484+'1C TSsoustraitance'!$H484+'1C TSsoustraitance'!$I484+'1C TSsoustraitance'!$M484)/'1C TSsoustraitance'!$R484),IF(AND('1C TSsoustraitance'!$D484&lt;&gt;"",$K$2="Pôle",'1C TSsoustraitance'!$E484="NON"),(('1C TSsoustraitance'!$F484+'1C TSsoustraitance'!$G484+'1C TSsoustraitance'!$H484+'1C TSsoustraitance'!$I484+'1C TSsoustraitance'!$M484)/'1C TSsoustraitance'!$AP484),IF(AND('1C TSsoustraitance'!$D484&lt;&gt;"",$K$2&lt;&gt;"Pôle",'1C TSsoustraitance'!$E484="OUI"),(('1C TSsoustraitance'!$F484+'1C TSsoustraitance'!$G484+'1C TSsoustraitance'!$H484+'1C TSsoustraitance'!$I484+'1C TSsoustraitance'!$J484+'1C TSsoustraitance'!$K484+'1C TSsoustraitance'!$L484+'1C TSsoustraitance'!$M484+'1C TSsoustraitance'!$N484+'1C TSsoustraitance'!$O484+'1C TSsoustraitance'!$P484+'1C TSsoustraitance'!$Q484)/'1C TSsoustraitance'!$R484),IF(AND('1C TSsoustraitance'!$D484&lt;&gt;"",$K$2&lt;&gt;"Pôle",'1C TSsoustraitance'!$E484="NON"),(('1C TSsoustraitance'!$F484+'1C TSsoustraitance'!$G484+'1C TSsoustraitance'!$H484+'1C TSsoustraitance'!$I484+'1C TSsoustraitance'!$J484+'1C TSsoustraitance'!$K484+'1C TSsoustraitance'!$L484+'1C TSsoustraitance'!$M484+'1C TSsoustraitance'!$N484+'1C TSsoustraitance'!$O484+'1C TSsoustraitance'!$P484+'1C TSsoustraitance'!$Q484))/'1C TSsoustraitance'!$AP484)))))</f>
        <v>0</v>
      </c>
      <c r="M767" s="668">
        <f>IF(OR('1C TSsoustraitance'!$D484="",'1C TSsoustraitance'!AP$13=0),0,IF(AND('1C TSsoustraitance'!$D484&lt;&gt;"",$K$2="Pôle",'1C TSsoustraitance'!$E484="OUI"),(('1C TSsoustraitance'!$J484+'1C TSsoustraitance'!$K484+'1C TSsoustraitance'!$L484)/'1C TSsoustraitance'!$R484),IF(AND('1C TSsoustraitance'!$D484&lt;&gt;"",$K$2="Pôle",'1C TSsoustraitance'!$E484="NON"),(('1C TSsoustraitance'!$J484+'1C TSsoustraitance'!$K484+'1C TSsoustraitance'!$L484)/'1C TSsoustraitance'!$AP484),IF(AND('1C TSsoustraitance'!$D484&lt;&gt;"",$K$2&lt;&gt;"Pôle"),0))))</f>
        <v>0</v>
      </c>
      <c r="N767" s="668">
        <f t="shared" si="162"/>
        <v>0</v>
      </c>
      <c r="O767" s="669">
        <f>IF(OR('1C TSsoustraitance'!$D484="",'1C TSsoustraitance'!$E484="OUI",'1C TSsoustraitance'!$AP484=0),0,(('1C TSsoustraitance'!$S484)/'1C TSsoustraitance'!$AP484))</f>
        <v>0</v>
      </c>
      <c r="P767" s="669">
        <f>IF(OR('1C TSsoustraitance'!$D484="",'1C TSsoustraitance'!$E484="OUI",'1C TSsoustraitance'!$AP484=0),0,(('1C TSsoustraitance'!$T484)/'1C TSsoustraitance'!$AP484))</f>
        <v>0</v>
      </c>
      <c r="Q767" s="669">
        <f>IF(OR('1C TSsoustraitance'!$D484="",'1C TSsoustraitance'!$E484="OUI",'1C TSsoustraitance'!$AP484=0),0,(('1C TSsoustraitance'!$U484)/'1C TSsoustraitance'!$AP484))</f>
        <v>0</v>
      </c>
      <c r="R767" s="669">
        <f>IF(OR('1C TSsoustraitance'!$D484="",'1C TSsoustraitance'!$E484="OUI",'1C TSsoustraitance'!$AP484=0),0,(('1C TSsoustraitance'!$V484)/'1C TSsoustraitance'!$AP484))</f>
        <v>0</v>
      </c>
      <c r="S767" s="669">
        <f>IF(OR('1C TSsoustraitance'!$D484="",'1C TSsoustraitance'!$E484="OUI",'1C TSsoustraitance'!$AP484=0),0,(('1C TSsoustraitance'!$W484)/'1C TSsoustraitance'!$AP484))</f>
        <v>0</v>
      </c>
      <c r="T767" s="669">
        <f>IF(OR('1C TSsoustraitance'!$D484="",'1C TSsoustraitance'!$E484="OUI",'1C TSsoustraitance'!$AP484=0),0,(('1C TSsoustraitance'!$X484)/'1C TSsoustraitance'!$AP484))</f>
        <v>0</v>
      </c>
      <c r="U767" s="669">
        <f>IF(OR('1C TSsoustraitance'!$D484="",'1C TSsoustraitance'!$E484="OUI",'1C TSsoustraitance'!$AP484=0),0,(('1C TSsoustraitance'!$Y484)/'1C TSsoustraitance'!$AP484))</f>
        <v>0</v>
      </c>
      <c r="V767" s="669">
        <f>IF(OR('1C TSsoustraitance'!$D484="",'1C TSsoustraitance'!$E484="OUI",'1C TSsoustraitance'!$AP484=0),0,(('1C TSsoustraitance'!$Z484)/'1C TSsoustraitance'!$AP484))</f>
        <v>0</v>
      </c>
      <c r="W767" s="669">
        <f>IF(OR('1C TSsoustraitance'!$D484="",'1C TSsoustraitance'!$E484="OUI",'1C TSsoustraitance'!$AP484=0),0,(('1C TSsoustraitance'!$AA484)/'1C TSsoustraitance'!$AP484))</f>
        <v>0</v>
      </c>
      <c r="X767" s="669">
        <f>IF(OR('1C TSsoustraitance'!$D484="",'1C TSsoustraitance'!$E484="OUI",'1C TSsoustraitance'!$AP484=0),0,(('1C TSsoustraitance'!$AB484)/'1C TSsoustraitance'!$AP484))</f>
        <v>0</v>
      </c>
      <c r="Y767" s="669">
        <f>IF(OR('1C TSsoustraitance'!$D484="",'1C TSsoustraitance'!$E484="OUI",'1C TSsoustraitance'!$AP484=0),0,(('1C TSsoustraitance'!$AC484)/'1C TSsoustraitance'!$AP484))</f>
        <v>0</v>
      </c>
      <c r="Z767" s="669">
        <f>IF(OR('1C TSsoustraitance'!$D484="",'1C TSsoustraitance'!$E484="OUI",'1C TSsoustraitance'!$AP484=0),0,(('1C TSsoustraitance'!$AD484)/'1C TSsoustraitance'!$AP484))</f>
        <v>0</v>
      </c>
      <c r="AA767" s="669">
        <f>IF(OR('1C TSsoustraitance'!$D484="",'1C TSsoustraitance'!$E484="OUI",'1C TSsoustraitance'!$AP484=0),0,(('1C TSsoustraitance'!$AE484)/'1C TSsoustraitance'!$AP484))</f>
        <v>0</v>
      </c>
      <c r="AB767" s="669">
        <f>IF(OR('1C TSsoustraitance'!$D484="",'1C TSsoustraitance'!$E484="OUI",'1C TSsoustraitance'!$AP484=0),0,(('1C TSsoustraitance'!$AF484)/'1C TSsoustraitance'!$AP484))</f>
        <v>0</v>
      </c>
      <c r="AC767" s="669">
        <f>IF(OR('1C TSsoustraitance'!$D484="",'1C TSsoustraitance'!$E484="OUI",'1C TSsoustraitance'!$AP484=0),0,(('1C TSsoustraitance'!$AG484)/'1C TSsoustraitance'!$AP484))</f>
        <v>0</v>
      </c>
      <c r="AD767" s="669">
        <f>IF(OR('1C TSsoustraitance'!$D484="",'1C TSsoustraitance'!$E484="OUI",'1C TSsoustraitance'!$AP484=0),0,(('1C TSsoustraitance'!$AH484)/'1C TSsoustraitance'!$AP484))</f>
        <v>0</v>
      </c>
      <c r="AE767" s="669">
        <f>IF(OR('1C TSsoustraitance'!$D484="",'1C TSsoustraitance'!$E484="OUI",'1C TSsoustraitance'!$AP484=0),0,(('1C TSsoustraitance'!$AI484)/'1C TSsoustraitance'!$AP484))</f>
        <v>0</v>
      </c>
      <c r="AF767" s="669">
        <f>IF(OR('1C TSsoustraitance'!$D484="",'1C TSsoustraitance'!$E484="OUI",'1C TSsoustraitance'!$AP484=0),0,(('1C TSsoustraitance'!$AJ484)/'1C TSsoustraitance'!$AP484))</f>
        <v>0</v>
      </c>
      <c r="AG767" s="669">
        <f>IF(OR('1C TSsoustraitance'!$D484="",'1C TSsoustraitance'!$E484="OUI",'1C TSsoustraitance'!$AP484=0),0,(('1C TSsoustraitance'!$AK484)/'1C TSsoustraitance'!$AP484))</f>
        <v>0</v>
      </c>
      <c r="AH767" s="669">
        <f>IF(OR('1C TSsoustraitance'!$D484="",'1C TSsoustraitance'!$E484="OUI",'1C TSsoustraitance'!$AP484=0),0,(('1C TSsoustraitance'!$AL484)/'1C TSsoustraitance'!$AP484))</f>
        <v>0</v>
      </c>
      <c r="AI767" s="669">
        <f>IF(OR('1C TSsoustraitance'!$D484="",'1C TSsoustraitance'!$E484="OUI",'1C TSsoustraitance'!$AP484=0),0,(('1C TSsoustraitance'!$AM484)/'1C TSsoustraitance'!$AP484))</f>
        <v>0</v>
      </c>
      <c r="AJ767" s="669">
        <f>IF(OR('1C TSsoustraitance'!$D484="",'1C TSsoustraitance'!$E484="OUI",'1C TSsoustraitance'!$AP484=0),0,(('1C TSsoustraitance'!$AN484)/'1C TSsoustraitance'!$AP484))</f>
        <v>0</v>
      </c>
      <c r="AK767" s="669">
        <f t="shared" si="165"/>
        <v>0</v>
      </c>
      <c r="AL767" s="668">
        <f t="shared" si="166"/>
        <v>0</v>
      </c>
      <c r="AM767" s="670">
        <f>IF(Tableau7[[#This Row],[N° pièce]]="",0,(Tableau7[[#This Row],[hors TVA]]+(Tableau7[[#This Row],[hors TVA]]*Tableau7[[#This Row],[Taux TVA]])-(Tableau7[[#This Row],[hors TVA]]*Tableau7[[#This Row],[Taux TVA]]*Tableau7[[#This Row],[Régime TVA: Récupération]]))*Tableau7[[#This Row],[Type 1]])</f>
        <v>0</v>
      </c>
      <c r="AN767" s="670">
        <f>IF(Tableau7[[#This Row],[N° pièce]]="",0,IF($K$2="pôle",((Tableau7[[#This Row],[hors TVA]]+(Tableau7[[#This Row],[hors TVA]]*Tableau7[[#This Row],[Taux TVA]])-(Tableau7[[#This Row],[hors TVA]]*Tableau7[[#This Row],[Taux TVA]]*Tableau7[[#This Row],[Régime TVA: Récupération]]))*Tableau7[[#This Row],[Type 2]]),0))</f>
        <v>0</v>
      </c>
      <c r="AO767" s="670">
        <f t="shared" si="168"/>
        <v>0</v>
      </c>
      <c r="AP767" s="255">
        <f t="shared" si="167"/>
        <v>0</v>
      </c>
      <c r="AQ767" s="506">
        <f t="shared" si="169"/>
        <v>0</v>
      </c>
      <c r="AR767" s="671"/>
      <c r="AS767" s="512"/>
      <c r="AT767" s="513" t="str">
        <f>IF(('1C TSsoustraitance'!AP484*FICHE!C$14&lt;J767),"Forfait limité à "&amp;FICHE!C$14&amp;"€/jour","")</f>
        <v/>
      </c>
      <c r="AU767" s="797"/>
      <c r="AV767" s="484"/>
      <c r="AW767" s="484"/>
      <c r="AX767" s="484"/>
      <c r="AY767" s="484"/>
      <c r="AZ767" s="484"/>
      <c r="BA767" s="4"/>
      <c r="BB767" s="4"/>
      <c r="BC767" s="4"/>
      <c r="BD767" s="4"/>
      <c r="BE767" s="4"/>
      <c r="BF767" s="4"/>
      <c r="BG767" s="4"/>
      <c r="BH767" s="4"/>
      <c r="BI767" s="4"/>
      <c r="BJ767" s="4"/>
      <c r="BK767" s="4"/>
      <c r="BL767" s="4"/>
      <c r="BM767" s="4"/>
      <c r="BN767" s="4"/>
      <c r="BO767" s="4"/>
      <c r="BP767" s="4"/>
      <c r="BQ767" s="4"/>
      <c r="BR767" s="4"/>
      <c r="BS767" s="4"/>
      <c r="BT767" s="4"/>
      <c r="BU767" s="4"/>
      <c r="BV767" s="4"/>
      <c r="BW767" s="4"/>
      <c r="BX767" s="4"/>
      <c r="BY767" s="4"/>
      <c r="BZ767" s="4"/>
      <c r="CA767" s="4"/>
      <c r="CB767" s="4"/>
      <c r="CC767" s="4"/>
      <c r="CD767" s="4"/>
      <c r="CE767" s="4"/>
      <c r="CF767" s="4"/>
      <c r="CG767" s="4"/>
      <c r="CH767" s="4"/>
      <c r="CI767" s="4"/>
      <c r="CJ767" s="4"/>
      <c r="CK767" s="4"/>
      <c r="CL767" s="4"/>
      <c r="CM767" s="4"/>
      <c r="CN767" s="4"/>
      <c r="CO767" s="4"/>
      <c r="CP767" s="4"/>
      <c r="CQ767" s="4"/>
      <c r="CR767" s="4"/>
      <c r="CS767" s="4"/>
      <c r="CT767" s="4"/>
      <c r="CU767" s="4"/>
      <c r="CV767" s="4"/>
      <c r="CW767" s="4"/>
      <c r="CX767" s="4"/>
      <c r="CY767" s="4"/>
      <c r="CZ767" s="4"/>
      <c r="DA767" s="4"/>
      <c r="DB767" s="4"/>
      <c r="DC767" s="4"/>
      <c r="DD767" s="4"/>
      <c r="DE767" s="4"/>
      <c r="DF767" s="4"/>
      <c r="DG767" s="4"/>
      <c r="DH767" s="4"/>
      <c r="DI767" s="4"/>
      <c r="DJ767" s="4"/>
      <c r="DK767" s="4"/>
      <c r="DL767" s="4"/>
      <c r="DM767" s="4"/>
      <c r="DN767" s="4"/>
      <c r="DO767" s="4"/>
      <c r="DP767" s="4"/>
      <c r="DQ767" s="4"/>
      <c r="DR767" s="4"/>
      <c r="DS767" s="4"/>
      <c r="DT767" s="4"/>
      <c r="DU767" s="4"/>
      <c r="DV767" s="4"/>
      <c r="DW767" s="4"/>
      <c r="DX767" s="4"/>
      <c r="DY767" s="4"/>
      <c r="DZ767" s="4"/>
      <c r="EA767" s="4"/>
      <c r="EB767" s="4"/>
      <c r="EC767" s="4"/>
      <c r="ED767" s="4"/>
      <c r="EE767" s="4"/>
      <c r="EF767" s="4"/>
      <c r="EG767" s="4"/>
      <c r="EH767" s="4"/>
      <c r="EI767" s="4"/>
      <c r="EJ767" s="4"/>
      <c r="EK767" s="4"/>
      <c r="EL767" s="4"/>
      <c r="EM767" s="4"/>
      <c r="EN767" s="4"/>
      <c r="EO767" s="4"/>
      <c r="EP767" s="4"/>
      <c r="EQ767" s="4"/>
      <c r="ER767" s="4"/>
      <c r="ES767" s="4"/>
      <c r="ET767" s="4"/>
      <c r="EU767" s="4"/>
      <c r="EV767" s="4"/>
      <c r="EW767" s="4"/>
      <c r="EX767" s="4"/>
      <c r="EY767" s="4"/>
      <c r="EZ767" s="4"/>
      <c r="FA767" s="4"/>
      <c r="FB767" s="4"/>
      <c r="FC767" s="4"/>
      <c r="FD767" s="4"/>
      <c r="FE767" s="4"/>
      <c r="FF767" s="4"/>
      <c r="FG767" s="4"/>
      <c r="FH767" s="4"/>
      <c r="FI767" s="4"/>
      <c r="FJ767" s="4"/>
      <c r="FK767" s="4"/>
      <c r="FL767" s="4"/>
      <c r="FM767" s="4"/>
      <c r="FN767" s="4"/>
      <c r="FO767" s="4"/>
      <c r="FP767" s="4"/>
      <c r="FQ767" s="4"/>
      <c r="FR767" s="4"/>
      <c r="FS767" s="4"/>
      <c r="FT767" s="4"/>
      <c r="FU767" s="4"/>
      <c r="FV767" s="4"/>
      <c r="FW767" s="4"/>
      <c r="FX767" s="4"/>
      <c r="FY767" s="4"/>
      <c r="FZ767" s="4"/>
      <c r="GA767" s="4"/>
      <c r="GB767" s="4"/>
      <c r="GC767" s="4"/>
      <c r="GD767" s="4"/>
      <c r="GE767" s="4"/>
      <c r="GF767" s="4"/>
      <c r="GG767" s="4"/>
      <c r="GH767" s="4"/>
      <c r="GI767" s="4"/>
      <c r="GJ767" s="4"/>
      <c r="GK767" s="4"/>
      <c r="GL767" s="4"/>
      <c r="GM767" s="4"/>
      <c r="GN767" s="4"/>
      <c r="GO767" s="4"/>
      <c r="GP767" s="4"/>
      <c r="GQ767" s="4"/>
      <c r="GR767" s="4"/>
      <c r="GS767" s="4"/>
      <c r="GT767" s="4"/>
      <c r="GU767" s="4"/>
      <c r="GV767" s="4"/>
      <c r="GW767" s="4"/>
      <c r="GX767" s="4"/>
      <c r="GY767" s="4"/>
      <c r="GZ767" s="4"/>
      <c r="HA767" s="4"/>
      <c r="HB767" s="4"/>
      <c r="HC767" s="4"/>
    </row>
    <row r="768" spans="1:211" s="380" customFormat="1" ht="13.9" customHeight="1">
      <c r="A768" s="828" t="str">
        <f>IF('1C TSsoustraitance'!$A485&lt;&gt;0,'1C TSsoustraitance'!$A485,"")</f>
        <v/>
      </c>
      <c r="B768" s="530"/>
      <c r="C768" s="513" t="str">
        <f>IF('1C TSsoustraitance'!$A485&lt;&gt;0,'1C TSsoustraitance'!$B485,"")</f>
        <v/>
      </c>
      <c r="D768" s="513" t="str">
        <f>IF('1C TSsoustraitance'!$A485&lt;&gt;0,'1C TSsoustraitance'!$C485,"")</f>
        <v/>
      </c>
      <c r="E768" s="684"/>
      <c r="F768" s="685"/>
      <c r="G768" s="666">
        <f>'1C TSsoustraitance'!$D485</f>
        <v>0</v>
      </c>
      <c r="H768" s="533">
        <v>0.21</v>
      </c>
      <c r="I768" s="533">
        <v>1</v>
      </c>
      <c r="J768" s="534"/>
      <c r="K768" s="667">
        <f t="shared" si="164"/>
        <v>0</v>
      </c>
      <c r="L768" s="668">
        <f>IF(OR('1C TSsoustraitance'!$D485="",'1C TSsoustraitance'!$AP485=0),0,IF(AND('1C TSsoustraitance'!$D485&lt;&gt;"",$K$2="Pôle",'1C TSsoustraitance'!$E485="OUI"),(('1C TSsoustraitance'!$F485+'1C TSsoustraitance'!$G485+'1C TSsoustraitance'!$H485+'1C TSsoustraitance'!$I485+'1C TSsoustraitance'!$M485)/'1C TSsoustraitance'!$R485),IF(AND('1C TSsoustraitance'!$D485&lt;&gt;"",$K$2="Pôle",'1C TSsoustraitance'!$E485="NON"),(('1C TSsoustraitance'!$F485+'1C TSsoustraitance'!$G485+'1C TSsoustraitance'!$H485+'1C TSsoustraitance'!$I485+'1C TSsoustraitance'!$M485)/'1C TSsoustraitance'!$AP485),IF(AND('1C TSsoustraitance'!$D485&lt;&gt;"",$K$2&lt;&gt;"Pôle",'1C TSsoustraitance'!$E485="OUI"),(('1C TSsoustraitance'!$F485+'1C TSsoustraitance'!$G485+'1C TSsoustraitance'!$H485+'1C TSsoustraitance'!$I485+'1C TSsoustraitance'!$J485+'1C TSsoustraitance'!$K485+'1C TSsoustraitance'!$L485+'1C TSsoustraitance'!$M485+'1C TSsoustraitance'!$N485+'1C TSsoustraitance'!$O485+'1C TSsoustraitance'!$P485+'1C TSsoustraitance'!$Q485)/'1C TSsoustraitance'!$R485),IF(AND('1C TSsoustraitance'!$D485&lt;&gt;"",$K$2&lt;&gt;"Pôle",'1C TSsoustraitance'!$E485="NON"),(('1C TSsoustraitance'!$F485+'1C TSsoustraitance'!$G485+'1C TSsoustraitance'!$H485+'1C TSsoustraitance'!$I485+'1C TSsoustraitance'!$J485+'1C TSsoustraitance'!$K485+'1C TSsoustraitance'!$L485+'1C TSsoustraitance'!$M485+'1C TSsoustraitance'!$N485+'1C TSsoustraitance'!$O485+'1C TSsoustraitance'!$P485+'1C TSsoustraitance'!$Q485))/'1C TSsoustraitance'!$AP485)))))</f>
        <v>0</v>
      </c>
      <c r="M768" s="668">
        <f>IF(OR('1C TSsoustraitance'!$D485="",'1C TSsoustraitance'!AP$13=0),0,IF(AND('1C TSsoustraitance'!$D485&lt;&gt;"",$K$2="Pôle",'1C TSsoustraitance'!$E485="OUI"),(('1C TSsoustraitance'!$J485+'1C TSsoustraitance'!$K485+'1C TSsoustraitance'!$L485)/'1C TSsoustraitance'!$R485),IF(AND('1C TSsoustraitance'!$D485&lt;&gt;"",$K$2="Pôle",'1C TSsoustraitance'!$E485="NON"),(('1C TSsoustraitance'!$J485+'1C TSsoustraitance'!$K485+'1C TSsoustraitance'!$L485)/'1C TSsoustraitance'!$AP485),IF(AND('1C TSsoustraitance'!$D485&lt;&gt;"",$K$2&lt;&gt;"Pôle"),0))))</f>
        <v>0</v>
      </c>
      <c r="N768" s="668">
        <f t="shared" si="162"/>
        <v>0</v>
      </c>
      <c r="O768" s="669">
        <f>IF(OR('1C TSsoustraitance'!$D485="",'1C TSsoustraitance'!$E485="OUI",'1C TSsoustraitance'!$AP485=0),0,(('1C TSsoustraitance'!$S485)/'1C TSsoustraitance'!$AP485))</f>
        <v>0</v>
      </c>
      <c r="P768" s="669">
        <f>IF(OR('1C TSsoustraitance'!$D485="",'1C TSsoustraitance'!$E485="OUI",'1C TSsoustraitance'!$AP485=0),0,(('1C TSsoustraitance'!$T485)/'1C TSsoustraitance'!$AP485))</f>
        <v>0</v>
      </c>
      <c r="Q768" s="669">
        <f>IF(OR('1C TSsoustraitance'!$D485="",'1C TSsoustraitance'!$E485="OUI",'1C TSsoustraitance'!$AP485=0),0,(('1C TSsoustraitance'!$U485)/'1C TSsoustraitance'!$AP485))</f>
        <v>0</v>
      </c>
      <c r="R768" s="669">
        <f>IF(OR('1C TSsoustraitance'!$D485="",'1C TSsoustraitance'!$E485="OUI",'1C TSsoustraitance'!$AP485=0),0,(('1C TSsoustraitance'!$V485)/'1C TSsoustraitance'!$AP485))</f>
        <v>0</v>
      </c>
      <c r="S768" s="669">
        <f>IF(OR('1C TSsoustraitance'!$D485="",'1C TSsoustraitance'!$E485="OUI",'1C TSsoustraitance'!$AP485=0),0,(('1C TSsoustraitance'!$W485)/'1C TSsoustraitance'!$AP485))</f>
        <v>0</v>
      </c>
      <c r="T768" s="669">
        <f>IF(OR('1C TSsoustraitance'!$D485="",'1C TSsoustraitance'!$E485="OUI",'1C TSsoustraitance'!$AP485=0),0,(('1C TSsoustraitance'!$X485)/'1C TSsoustraitance'!$AP485))</f>
        <v>0</v>
      </c>
      <c r="U768" s="669">
        <f>IF(OR('1C TSsoustraitance'!$D485="",'1C TSsoustraitance'!$E485="OUI",'1C TSsoustraitance'!$AP485=0),0,(('1C TSsoustraitance'!$Y485)/'1C TSsoustraitance'!$AP485))</f>
        <v>0</v>
      </c>
      <c r="V768" s="669">
        <f>IF(OR('1C TSsoustraitance'!$D485="",'1C TSsoustraitance'!$E485="OUI",'1C TSsoustraitance'!$AP485=0),0,(('1C TSsoustraitance'!$Z485)/'1C TSsoustraitance'!$AP485))</f>
        <v>0</v>
      </c>
      <c r="W768" s="669">
        <f>IF(OR('1C TSsoustraitance'!$D485="",'1C TSsoustraitance'!$E485="OUI",'1C TSsoustraitance'!$AP485=0),0,(('1C TSsoustraitance'!$AA485)/'1C TSsoustraitance'!$AP485))</f>
        <v>0</v>
      </c>
      <c r="X768" s="669">
        <f>IF(OR('1C TSsoustraitance'!$D485="",'1C TSsoustraitance'!$E485="OUI",'1C TSsoustraitance'!$AP485=0),0,(('1C TSsoustraitance'!$AB485)/'1C TSsoustraitance'!$AP485))</f>
        <v>0</v>
      </c>
      <c r="Y768" s="669">
        <f>IF(OR('1C TSsoustraitance'!$D485="",'1C TSsoustraitance'!$E485="OUI",'1C TSsoustraitance'!$AP485=0),0,(('1C TSsoustraitance'!$AC485)/'1C TSsoustraitance'!$AP485))</f>
        <v>0</v>
      </c>
      <c r="Z768" s="669">
        <f>IF(OR('1C TSsoustraitance'!$D485="",'1C TSsoustraitance'!$E485="OUI",'1C TSsoustraitance'!$AP485=0),0,(('1C TSsoustraitance'!$AD485)/'1C TSsoustraitance'!$AP485))</f>
        <v>0</v>
      </c>
      <c r="AA768" s="669">
        <f>IF(OR('1C TSsoustraitance'!$D485="",'1C TSsoustraitance'!$E485="OUI",'1C TSsoustraitance'!$AP485=0),0,(('1C TSsoustraitance'!$AE485)/'1C TSsoustraitance'!$AP485))</f>
        <v>0</v>
      </c>
      <c r="AB768" s="669">
        <f>IF(OR('1C TSsoustraitance'!$D485="",'1C TSsoustraitance'!$E485="OUI",'1C TSsoustraitance'!$AP485=0),0,(('1C TSsoustraitance'!$AF485)/'1C TSsoustraitance'!$AP485))</f>
        <v>0</v>
      </c>
      <c r="AC768" s="669">
        <f>IF(OR('1C TSsoustraitance'!$D485="",'1C TSsoustraitance'!$E485="OUI",'1C TSsoustraitance'!$AP485=0),0,(('1C TSsoustraitance'!$AG485)/'1C TSsoustraitance'!$AP485))</f>
        <v>0</v>
      </c>
      <c r="AD768" s="669">
        <f>IF(OR('1C TSsoustraitance'!$D485="",'1C TSsoustraitance'!$E485="OUI",'1C TSsoustraitance'!$AP485=0),0,(('1C TSsoustraitance'!$AH485)/'1C TSsoustraitance'!$AP485))</f>
        <v>0</v>
      </c>
      <c r="AE768" s="669">
        <f>IF(OR('1C TSsoustraitance'!$D485="",'1C TSsoustraitance'!$E485="OUI",'1C TSsoustraitance'!$AP485=0),0,(('1C TSsoustraitance'!$AI485)/'1C TSsoustraitance'!$AP485))</f>
        <v>0</v>
      </c>
      <c r="AF768" s="669">
        <f>IF(OR('1C TSsoustraitance'!$D485="",'1C TSsoustraitance'!$E485="OUI",'1C TSsoustraitance'!$AP485=0),0,(('1C TSsoustraitance'!$AJ485)/'1C TSsoustraitance'!$AP485))</f>
        <v>0</v>
      </c>
      <c r="AG768" s="669">
        <f>IF(OR('1C TSsoustraitance'!$D485="",'1C TSsoustraitance'!$E485="OUI",'1C TSsoustraitance'!$AP485=0),0,(('1C TSsoustraitance'!$AK485)/'1C TSsoustraitance'!$AP485))</f>
        <v>0</v>
      </c>
      <c r="AH768" s="669">
        <f>IF(OR('1C TSsoustraitance'!$D485="",'1C TSsoustraitance'!$E485="OUI",'1C TSsoustraitance'!$AP485=0),0,(('1C TSsoustraitance'!$AL485)/'1C TSsoustraitance'!$AP485))</f>
        <v>0</v>
      </c>
      <c r="AI768" s="669">
        <f>IF(OR('1C TSsoustraitance'!$D485="",'1C TSsoustraitance'!$E485="OUI",'1C TSsoustraitance'!$AP485=0),0,(('1C TSsoustraitance'!$AM485)/'1C TSsoustraitance'!$AP485))</f>
        <v>0</v>
      </c>
      <c r="AJ768" s="669">
        <f>IF(OR('1C TSsoustraitance'!$D485="",'1C TSsoustraitance'!$E485="OUI",'1C TSsoustraitance'!$AP485=0),0,(('1C TSsoustraitance'!$AN485)/'1C TSsoustraitance'!$AP485))</f>
        <v>0</v>
      </c>
      <c r="AK768" s="669">
        <f t="shared" si="165"/>
        <v>0</v>
      </c>
      <c r="AL768" s="668">
        <f t="shared" si="166"/>
        <v>0</v>
      </c>
      <c r="AM768" s="670">
        <f>IF(Tableau7[[#This Row],[N° pièce]]="",0,(Tableau7[[#This Row],[hors TVA]]+(Tableau7[[#This Row],[hors TVA]]*Tableau7[[#This Row],[Taux TVA]])-(Tableau7[[#This Row],[hors TVA]]*Tableau7[[#This Row],[Taux TVA]]*Tableau7[[#This Row],[Régime TVA: Récupération]]))*Tableau7[[#This Row],[Type 1]])</f>
        <v>0</v>
      </c>
      <c r="AN768" s="670">
        <f>IF(Tableau7[[#This Row],[N° pièce]]="",0,IF($K$2="pôle",((Tableau7[[#This Row],[hors TVA]]+(Tableau7[[#This Row],[hors TVA]]*Tableau7[[#This Row],[Taux TVA]])-(Tableau7[[#This Row],[hors TVA]]*Tableau7[[#This Row],[Taux TVA]]*Tableau7[[#This Row],[Régime TVA: Récupération]]))*Tableau7[[#This Row],[Type 2]]),0))</f>
        <v>0</v>
      </c>
      <c r="AO768" s="670">
        <f t="shared" si="168"/>
        <v>0</v>
      </c>
      <c r="AP768" s="255">
        <f t="shared" si="167"/>
        <v>0</v>
      </c>
      <c r="AQ768" s="506">
        <f t="shared" si="169"/>
        <v>0</v>
      </c>
      <c r="AR768" s="671"/>
      <c r="AS768" s="512"/>
      <c r="AT768" s="513" t="str">
        <f>IF(('1C TSsoustraitance'!AP485*FICHE!C$14&lt;J768),"Forfait limité à "&amp;FICHE!C$14&amp;"€/jour","")</f>
        <v/>
      </c>
      <c r="AU768" s="797"/>
      <c r="AV768" s="484"/>
      <c r="AW768" s="484"/>
      <c r="AX768" s="484"/>
      <c r="AY768" s="484"/>
      <c r="AZ768" s="484"/>
      <c r="BA768" s="4"/>
      <c r="BB768" s="4"/>
      <c r="BC768" s="4"/>
      <c r="BD768" s="4"/>
      <c r="BE768" s="4"/>
      <c r="BF768" s="4"/>
      <c r="BG768" s="4"/>
      <c r="BH768" s="4"/>
      <c r="BI768" s="4"/>
      <c r="BJ768" s="4"/>
      <c r="BK768" s="4"/>
      <c r="BL768" s="4"/>
      <c r="BM768" s="4"/>
      <c r="BN768" s="4"/>
      <c r="BO768" s="4"/>
      <c r="BP768" s="4"/>
      <c r="BQ768" s="4"/>
      <c r="BR768" s="4"/>
      <c r="BS768" s="4"/>
      <c r="BT768" s="4"/>
      <c r="BU768" s="4"/>
      <c r="BV768" s="4"/>
      <c r="BW768" s="4"/>
      <c r="BX768" s="4"/>
      <c r="BY768" s="4"/>
      <c r="BZ768" s="4"/>
      <c r="CA768" s="4"/>
      <c r="CB768" s="4"/>
      <c r="CC768" s="4"/>
      <c r="CD768" s="4"/>
      <c r="CE768" s="4"/>
      <c r="CF768" s="4"/>
      <c r="CG768" s="4"/>
      <c r="CH768" s="4"/>
      <c r="CI768" s="4"/>
      <c r="CJ768" s="4"/>
      <c r="CK768" s="4"/>
      <c r="CL768" s="4"/>
      <c r="CM768" s="4"/>
      <c r="CN768" s="4"/>
      <c r="CO768" s="4"/>
      <c r="CP768" s="4"/>
      <c r="CQ768" s="4"/>
      <c r="CR768" s="4"/>
      <c r="CS768" s="4"/>
      <c r="CT768" s="4"/>
      <c r="CU768" s="4"/>
      <c r="CV768" s="4"/>
      <c r="CW768" s="4"/>
      <c r="CX768" s="4"/>
      <c r="CY768" s="4"/>
      <c r="CZ768" s="4"/>
      <c r="DA768" s="4"/>
      <c r="DB768" s="4"/>
      <c r="DC768" s="4"/>
      <c r="DD768" s="4"/>
      <c r="DE768" s="4"/>
      <c r="DF768" s="4"/>
      <c r="DG768" s="4"/>
      <c r="DH768" s="4"/>
      <c r="DI768" s="4"/>
      <c r="DJ768" s="4"/>
      <c r="DK768" s="4"/>
      <c r="DL768" s="4"/>
      <c r="DM768" s="4"/>
      <c r="DN768" s="4"/>
      <c r="DO768" s="4"/>
      <c r="DP768" s="4"/>
      <c r="DQ768" s="4"/>
      <c r="DR768" s="4"/>
      <c r="DS768" s="4"/>
      <c r="DT768" s="4"/>
      <c r="DU768" s="4"/>
      <c r="DV768" s="4"/>
      <c r="DW768" s="4"/>
      <c r="DX768" s="4"/>
      <c r="DY768" s="4"/>
      <c r="DZ768" s="4"/>
      <c r="EA768" s="4"/>
      <c r="EB768" s="4"/>
      <c r="EC768" s="4"/>
      <c r="ED768" s="4"/>
      <c r="EE768" s="4"/>
      <c r="EF768" s="4"/>
      <c r="EG768" s="4"/>
      <c r="EH768" s="4"/>
      <c r="EI768" s="4"/>
      <c r="EJ768" s="4"/>
      <c r="EK768" s="4"/>
      <c r="EL768" s="4"/>
      <c r="EM768" s="4"/>
      <c r="EN768" s="4"/>
      <c r="EO768" s="4"/>
      <c r="EP768" s="4"/>
      <c r="EQ768" s="4"/>
      <c r="ER768" s="4"/>
      <c r="ES768" s="4"/>
      <c r="ET768" s="4"/>
      <c r="EU768" s="4"/>
      <c r="EV768" s="4"/>
      <c r="EW768" s="4"/>
      <c r="EX768" s="4"/>
      <c r="EY768" s="4"/>
      <c r="EZ768" s="4"/>
      <c r="FA768" s="4"/>
      <c r="FB768" s="4"/>
      <c r="FC768" s="4"/>
      <c r="FD768" s="4"/>
      <c r="FE768" s="4"/>
      <c r="FF768" s="4"/>
      <c r="FG768" s="4"/>
      <c r="FH768" s="4"/>
      <c r="FI768" s="4"/>
      <c r="FJ768" s="4"/>
      <c r="FK768" s="4"/>
      <c r="FL768" s="4"/>
      <c r="FM768" s="4"/>
      <c r="FN768" s="4"/>
      <c r="FO768" s="4"/>
      <c r="FP768" s="4"/>
      <c r="FQ768" s="4"/>
      <c r="FR768" s="4"/>
      <c r="FS768" s="4"/>
      <c r="FT768" s="4"/>
      <c r="FU768" s="4"/>
      <c r="FV768" s="4"/>
      <c r="FW768" s="4"/>
      <c r="FX768" s="4"/>
      <c r="FY768" s="4"/>
      <c r="FZ768" s="4"/>
      <c r="GA768" s="4"/>
      <c r="GB768" s="4"/>
      <c r="GC768" s="4"/>
      <c r="GD768" s="4"/>
      <c r="GE768" s="4"/>
      <c r="GF768" s="4"/>
      <c r="GG768" s="4"/>
      <c r="GH768" s="4"/>
      <c r="GI768" s="4"/>
      <c r="GJ768" s="4"/>
      <c r="GK768" s="4"/>
      <c r="GL768" s="4"/>
      <c r="GM768" s="4"/>
      <c r="GN768" s="4"/>
      <c r="GO768" s="4"/>
      <c r="GP768" s="4"/>
      <c r="GQ768" s="4"/>
      <c r="GR768" s="4"/>
      <c r="GS768" s="4"/>
      <c r="GT768" s="4"/>
      <c r="GU768" s="4"/>
      <c r="GV768" s="4"/>
      <c r="GW768" s="4"/>
      <c r="GX768" s="4"/>
      <c r="GY768" s="4"/>
      <c r="GZ768" s="4"/>
      <c r="HA768" s="4"/>
      <c r="HB768" s="4"/>
      <c r="HC768" s="4"/>
    </row>
    <row r="769" spans="1:211" s="380" customFormat="1" ht="13.9" customHeight="1">
      <c r="A769" s="828" t="str">
        <f>IF('1C TSsoustraitance'!$A486&lt;&gt;0,'1C TSsoustraitance'!$A486,"")</f>
        <v/>
      </c>
      <c r="B769" s="530"/>
      <c r="C769" s="513" t="str">
        <f>IF('1C TSsoustraitance'!$A486&lt;&gt;0,'1C TSsoustraitance'!$B486,"")</f>
        <v/>
      </c>
      <c r="D769" s="513" t="str">
        <f>IF('1C TSsoustraitance'!$A486&lt;&gt;0,'1C TSsoustraitance'!$C486,"")</f>
        <v/>
      </c>
      <c r="E769" s="684"/>
      <c r="F769" s="685"/>
      <c r="G769" s="666">
        <f>'1C TSsoustraitance'!$D486</f>
        <v>0</v>
      </c>
      <c r="H769" s="533">
        <v>0.21</v>
      </c>
      <c r="I769" s="533">
        <v>1</v>
      </c>
      <c r="J769" s="534"/>
      <c r="K769" s="667">
        <f t="shared" si="164"/>
        <v>0</v>
      </c>
      <c r="L769" s="668">
        <f>IF(OR('1C TSsoustraitance'!$D486="",'1C TSsoustraitance'!$AP486=0),0,IF(AND('1C TSsoustraitance'!$D486&lt;&gt;"",$K$2="Pôle",'1C TSsoustraitance'!$E486="OUI"),(('1C TSsoustraitance'!$F486+'1C TSsoustraitance'!$G486+'1C TSsoustraitance'!$H486+'1C TSsoustraitance'!$I486+'1C TSsoustraitance'!$M486)/'1C TSsoustraitance'!$R486),IF(AND('1C TSsoustraitance'!$D486&lt;&gt;"",$K$2="Pôle",'1C TSsoustraitance'!$E486="NON"),(('1C TSsoustraitance'!$F486+'1C TSsoustraitance'!$G486+'1C TSsoustraitance'!$H486+'1C TSsoustraitance'!$I486+'1C TSsoustraitance'!$M486)/'1C TSsoustraitance'!$AP486),IF(AND('1C TSsoustraitance'!$D486&lt;&gt;"",$K$2&lt;&gt;"Pôle",'1C TSsoustraitance'!$E486="OUI"),(('1C TSsoustraitance'!$F486+'1C TSsoustraitance'!$G486+'1C TSsoustraitance'!$H486+'1C TSsoustraitance'!$I486+'1C TSsoustraitance'!$J486+'1C TSsoustraitance'!$K486+'1C TSsoustraitance'!$L486+'1C TSsoustraitance'!$M486+'1C TSsoustraitance'!$N486+'1C TSsoustraitance'!$O486+'1C TSsoustraitance'!$P486+'1C TSsoustraitance'!$Q486)/'1C TSsoustraitance'!$R486),IF(AND('1C TSsoustraitance'!$D486&lt;&gt;"",$K$2&lt;&gt;"Pôle",'1C TSsoustraitance'!$E486="NON"),(('1C TSsoustraitance'!$F486+'1C TSsoustraitance'!$G486+'1C TSsoustraitance'!$H486+'1C TSsoustraitance'!$I486+'1C TSsoustraitance'!$J486+'1C TSsoustraitance'!$K486+'1C TSsoustraitance'!$L486+'1C TSsoustraitance'!$M486+'1C TSsoustraitance'!$N486+'1C TSsoustraitance'!$O486+'1C TSsoustraitance'!$P486+'1C TSsoustraitance'!$Q486))/'1C TSsoustraitance'!$AP486)))))</f>
        <v>0</v>
      </c>
      <c r="M769" s="668">
        <f>IF(OR('1C TSsoustraitance'!$D486="",'1C TSsoustraitance'!AP$13=0),0,IF(AND('1C TSsoustraitance'!$D486&lt;&gt;"",$K$2="Pôle",'1C TSsoustraitance'!$E486="OUI"),(('1C TSsoustraitance'!$J486+'1C TSsoustraitance'!$K486+'1C TSsoustraitance'!$L486)/'1C TSsoustraitance'!$R486),IF(AND('1C TSsoustraitance'!$D486&lt;&gt;"",$K$2="Pôle",'1C TSsoustraitance'!$E486="NON"),(('1C TSsoustraitance'!$J486+'1C TSsoustraitance'!$K486+'1C TSsoustraitance'!$L486)/'1C TSsoustraitance'!$AP486),IF(AND('1C TSsoustraitance'!$D486&lt;&gt;"",$K$2&lt;&gt;"Pôle"),0))))</f>
        <v>0</v>
      </c>
      <c r="N769" s="668">
        <f t="shared" si="162"/>
        <v>0</v>
      </c>
      <c r="O769" s="669">
        <f>IF(OR('1C TSsoustraitance'!$D486="",'1C TSsoustraitance'!$E486="OUI",'1C TSsoustraitance'!$AP486=0),0,(('1C TSsoustraitance'!$S486)/'1C TSsoustraitance'!$AP486))</f>
        <v>0</v>
      </c>
      <c r="P769" s="669">
        <f>IF(OR('1C TSsoustraitance'!$D486="",'1C TSsoustraitance'!$E486="OUI",'1C TSsoustraitance'!$AP486=0),0,(('1C TSsoustraitance'!$T486)/'1C TSsoustraitance'!$AP486))</f>
        <v>0</v>
      </c>
      <c r="Q769" s="669">
        <f>IF(OR('1C TSsoustraitance'!$D486="",'1C TSsoustraitance'!$E486="OUI",'1C TSsoustraitance'!$AP486=0),0,(('1C TSsoustraitance'!$U486)/'1C TSsoustraitance'!$AP486))</f>
        <v>0</v>
      </c>
      <c r="R769" s="669">
        <f>IF(OR('1C TSsoustraitance'!$D486="",'1C TSsoustraitance'!$E486="OUI",'1C TSsoustraitance'!$AP486=0),0,(('1C TSsoustraitance'!$V486)/'1C TSsoustraitance'!$AP486))</f>
        <v>0</v>
      </c>
      <c r="S769" s="669">
        <f>IF(OR('1C TSsoustraitance'!$D486="",'1C TSsoustraitance'!$E486="OUI",'1C TSsoustraitance'!$AP486=0),0,(('1C TSsoustraitance'!$W486)/'1C TSsoustraitance'!$AP486))</f>
        <v>0</v>
      </c>
      <c r="T769" s="669">
        <f>IF(OR('1C TSsoustraitance'!$D486="",'1C TSsoustraitance'!$E486="OUI",'1C TSsoustraitance'!$AP486=0),0,(('1C TSsoustraitance'!$X486)/'1C TSsoustraitance'!$AP486))</f>
        <v>0</v>
      </c>
      <c r="U769" s="669">
        <f>IF(OR('1C TSsoustraitance'!$D486="",'1C TSsoustraitance'!$E486="OUI",'1C TSsoustraitance'!$AP486=0),0,(('1C TSsoustraitance'!$Y486)/'1C TSsoustraitance'!$AP486))</f>
        <v>0</v>
      </c>
      <c r="V769" s="669">
        <f>IF(OR('1C TSsoustraitance'!$D486="",'1C TSsoustraitance'!$E486="OUI",'1C TSsoustraitance'!$AP486=0),0,(('1C TSsoustraitance'!$Z486)/'1C TSsoustraitance'!$AP486))</f>
        <v>0</v>
      </c>
      <c r="W769" s="669">
        <f>IF(OR('1C TSsoustraitance'!$D486="",'1C TSsoustraitance'!$E486="OUI",'1C TSsoustraitance'!$AP486=0),0,(('1C TSsoustraitance'!$AA486)/'1C TSsoustraitance'!$AP486))</f>
        <v>0</v>
      </c>
      <c r="X769" s="669">
        <f>IF(OR('1C TSsoustraitance'!$D486="",'1C TSsoustraitance'!$E486="OUI",'1C TSsoustraitance'!$AP486=0),0,(('1C TSsoustraitance'!$AB486)/'1C TSsoustraitance'!$AP486))</f>
        <v>0</v>
      </c>
      <c r="Y769" s="669">
        <f>IF(OR('1C TSsoustraitance'!$D486="",'1C TSsoustraitance'!$E486="OUI",'1C TSsoustraitance'!$AP486=0),0,(('1C TSsoustraitance'!$AC486)/'1C TSsoustraitance'!$AP486))</f>
        <v>0</v>
      </c>
      <c r="Z769" s="669">
        <f>IF(OR('1C TSsoustraitance'!$D486="",'1C TSsoustraitance'!$E486="OUI",'1C TSsoustraitance'!$AP486=0),0,(('1C TSsoustraitance'!$AD486)/'1C TSsoustraitance'!$AP486))</f>
        <v>0</v>
      </c>
      <c r="AA769" s="669">
        <f>IF(OR('1C TSsoustraitance'!$D486="",'1C TSsoustraitance'!$E486="OUI",'1C TSsoustraitance'!$AP486=0),0,(('1C TSsoustraitance'!$AE486)/'1C TSsoustraitance'!$AP486))</f>
        <v>0</v>
      </c>
      <c r="AB769" s="669">
        <f>IF(OR('1C TSsoustraitance'!$D486="",'1C TSsoustraitance'!$E486="OUI",'1C TSsoustraitance'!$AP486=0),0,(('1C TSsoustraitance'!$AF486)/'1C TSsoustraitance'!$AP486))</f>
        <v>0</v>
      </c>
      <c r="AC769" s="669">
        <f>IF(OR('1C TSsoustraitance'!$D486="",'1C TSsoustraitance'!$E486="OUI",'1C TSsoustraitance'!$AP486=0),0,(('1C TSsoustraitance'!$AG486)/'1C TSsoustraitance'!$AP486))</f>
        <v>0</v>
      </c>
      <c r="AD769" s="669">
        <f>IF(OR('1C TSsoustraitance'!$D486="",'1C TSsoustraitance'!$E486="OUI",'1C TSsoustraitance'!$AP486=0),0,(('1C TSsoustraitance'!$AH486)/'1C TSsoustraitance'!$AP486))</f>
        <v>0</v>
      </c>
      <c r="AE769" s="669">
        <f>IF(OR('1C TSsoustraitance'!$D486="",'1C TSsoustraitance'!$E486="OUI",'1C TSsoustraitance'!$AP486=0),0,(('1C TSsoustraitance'!$AI486)/'1C TSsoustraitance'!$AP486))</f>
        <v>0</v>
      </c>
      <c r="AF769" s="669">
        <f>IF(OR('1C TSsoustraitance'!$D486="",'1C TSsoustraitance'!$E486="OUI",'1C TSsoustraitance'!$AP486=0),0,(('1C TSsoustraitance'!$AJ486)/'1C TSsoustraitance'!$AP486))</f>
        <v>0</v>
      </c>
      <c r="AG769" s="669">
        <f>IF(OR('1C TSsoustraitance'!$D486="",'1C TSsoustraitance'!$E486="OUI",'1C TSsoustraitance'!$AP486=0),0,(('1C TSsoustraitance'!$AK486)/'1C TSsoustraitance'!$AP486))</f>
        <v>0</v>
      </c>
      <c r="AH769" s="669">
        <f>IF(OR('1C TSsoustraitance'!$D486="",'1C TSsoustraitance'!$E486="OUI",'1C TSsoustraitance'!$AP486=0),0,(('1C TSsoustraitance'!$AL486)/'1C TSsoustraitance'!$AP486))</f>
        <v>0</v>
      </c>
      <c r="AI769" s="669">
        <f>IF(OR('1C TSsoustraitance'!$D486="",'1C TSsoustraitance'!$E486="OUI",'1C TSsoustraitance'!$AP486=0),0,(('1C TSsoustraitance'!$AM486)/'1C TSsoustraitance'!$AP486))</f>
        <v>0</v>
      </c>
      <c r="AJ769" s="669">
        <f>IF(OR('1C TSsoustraitance'!$D486="",'1C TSsoustraitance'!$E486="OUI",'1C TSsoustraitance'!$AP486=0),0,(('1C TSsoustraitance'!$AN486)/'1C TSsoustraitance'!$AP486))</f>
        <v>0</v>
      </c>
      <c r="AK769" s="669">
        <f t="shared" si="165"/>
        <v>0</v>
      </c>
      <c r="AL769" s="668">
        <f t="shared" si="166"/>
        <v>0</v>
      </c>
      <c r="AM769" s="670">
        <f>IF(Tableau7[[#This Row],[N° pièce]]="",0,(Tableau7[[#This Row],[hors TVA]]+(Tableau7[[#This Row],[hors TVA]]*Tableau7[[#This Row],[Taux TVA]])-(Tableau7[[#This Row],[hors TVA]]*Tableau7[[#This Row],[Taux TVA]]*Tableau7[[#This Row],[Régime TVA: Récupération]]))*Tableau7[[#This Row],[Type 1]])</f>
        <v>0</v>
      </c>
      <c r="AN769" s="670">
        <f>IF(Tableau7[[#This Row],[N° pièce]]="",0,IF($K$2="pôle",((Tableau7[[#This Row],[hors TVA]]+(Tableau7[[#This Row],[hors TVA]]*Tableau7[[#This Row],[Taux TVA]])-(Tableau7[[#This Row],[hors TVA]]*Tableau7[[#This Row],[Taux TVA]]*Tableau7[[#This Row],[Régime TVA: Récupération]]))*Tableau7[[#This Row],[Type 2]]),0))</f>
        <v>0</v>
      </c>
      <c r="AO769" s="670">
        <f t="shared" si="168"/>
        <v>0</v>
      </c>
      <c r="AP769" s="255">
        <f t="shared" si="167"/>
        <v>0</v>
      </c>
      <c r="AQ769" s="506">
        <f t="shared" si="169"/>
        <v>0</v>
      </c>
      <c r="AR769" s="671"/>
      <c r="AS769" s="512"/>
      <c r="AT769" s="513" t="str">
        <f>IF(('1C TSsoustraitance'!AP486*FICHE!C$14&lt;J769),"Forfait limité à "&amp;FICHE!C$14&amp;"€/jour","")</f>
        <v/>
      </c>
      <c r="AU769" s="797"/>
      <c r="AV769" s="484"/>
      <c r="AW769" s="484"/>
      <c r="AX769" s="484"/>
      <c r="AY769" s="484"/>
      <c r="AZ769" s="484"/>
      <c r="BA769" s="4"/>
      <c r="BB769" s="4"/>
      <c r="BC769" s="4"/>
      <c r="BD769" s="4"/>
      <c r="BE769" s="4"/>
      <c r="BF769" s="4"/>
      <c r="BG769" s="4"/>
      <c r="BH769" s="4"/>
      <c r="BI769" s="4"/>
      <c r="BJ769" s="4"/>
      <c r="BK769" s="4"/>
      <c r="BL769" s="4"/>
      <c r="BM769" s="4"/>
      <c r="BN769" s="4"/>
      <c r="BO769" s="4"/>
      <c r="BP769" s="4"/>
      <c r="BQ769" s="4"/>
      <c r="BR769" s="4"/>
      <c r="BS769" s="4"/>
      <c r="BT769" s="4"/>
      <c r="BU769" s="4"/>
      <c r="BV769" s="4"/>
      <c r="BW769" s="4"/>
      <c r="BX769" s="4"/>
      <c r="BY769" s="4"/>
      <c r="BZ769" s="4"/>
      <c r="CA769" s="4"/>
      <c r="CB769" s="4"/>
      <c r="CC769" s="4"/>
      <c r="CD769" s="4"/>
      <c r="CE769" s="4"/>
      <c r="CF769" s="4"/>
      <c r="CG769" s="4"/>
      <c r="CH769" s="4"/>
      <c r="CI769" s="4"/>
      <c r="CJ769" s="4"/>
      <c r="CK769" s="4"/>
      <c r="CL769" s="4"/>
      <c r="CM769" s="4"/>
      <c r="CN769" s="4"/>
      <c r="CO769" s="4"/>
      <c r="CP769" s="4"/>
      <c r="CQ769" s="4"/>
      <c r="CR769" s="4"/>
      <c r="CS769" s="4"/>
      <c r="CT769" s="4"/>
      <c r="CU769" s="4"/>
      <c r="CV769" s="4"/>
      <c r="CW769" s="4"/>
      <c r="CX769" s="4"/>
      <c r="CY769" s="4"/>
      <c r="CZ769" s="4"/>
      <c r="DA769" s="4"/>
      <c r="DB769" s="4"/>
      <c r="DC769" s="4"/>
      <c r="DD769" s="4"/>
      <c r="DE769" s="4"/>
      <c r="DF769" s="4"/>
      <c r="DG769" s="4"/>
      <c r="DH769" s="4"/>
      <c r="DI769" s="4"/>
      <c r="DJ769" s="4"/>
      <c r="DK769" s="4"/>
      <c r="DL769" s="4"/>
      <c r="DM769" s="4"/>
      <c r="DN769" s="4"/>
      <c r="DO769" s="4"/>
      <c r="DP769" s="4"/>
      <c r="DQ769" s="4"/>
      <c r="DR769" s="4"/>
      <c r="DS769" s="4"/>
      <c r="DT769" s="4"/>
      <c r="DU769" s="4"/>
      <c r="DV769" s="4"/>
      <c r="DW769" s="4"/>
      <c r="DX769" s="4"/>
      <c r="DY769" s="4"/>
      <c r="DZ769" s="4"/>
      <c r="EA769" s="4"/>
      <c r="EB769" s="4"/>
      <c r="EC769" s="4"/>
      <c r="ED769" s="4"/>
      <c r="EE769" s="4"/>
      <c r="EF769" s="4"/>
      <c r="EG769" s="4"/>
      <c r="EH769" s="4"/>
      <c r="EI769" s="4"/>
      <c r="EJ769" s="4"/>
      <c r="EK769" s="4"/>
      <c r="EL769" s="4"/>
      <c r="EM769" s="4"/>
      <c r="EN769" s="4"/>
      <c r="EO769" s="4"/>
      <c r="EP769" s="4"/>
      <c r="EQ769" s="4"/>
      <c r="ER769" s="4"/>
      <c r="ES769" s="4"/>
      <c r="ET769" s="4"/>
      <c r="EU769" s="4"/>
      <c r="EV769" s="4"/>
      <c r="EW769" s="4"/>
      <c r="EX769" s="4"/>
      <c r="EY769" s="4"/>
      <c r="EZ769" s="4"/>
      <c r="FA769" s="4"/>
      <c r="FB769" s="4"/>
      <c r="FC769" s="4"/>
      <c r="FD769" s="4"/>
      <c r="FE769" s="4"/>
      <c r="FF769" s="4"/>
      <c r="FG769" s="4"/>
      <c r="FH769" s="4"/>
      <c r="FI769" s="4"/>
      <c r="FJ769" s="4"/>
      <c r="FK769" s="4"/>
      <c r="FL769" s="4"/>
      <c r="FM769" s="4"/>
      <c r="FN769" s="4"/>
      <c r="FO769" s="4"/>
      <c r="FP769" s="4"/>
      <c r="FQ769" s="4"/>
      <c r="FR769" s="4"/>
      <c r="FS769" s="4"/>
      <c r="FT769" s="4"/>
      <c r="FU769" s="4"/>
      <c r="FV769" s="4"/>
      <c r="FW769" s="4"/>
      <c r="FX769" s="4"/>
      <c r="FY769" s="4"/>
      <c r="FZ769" s="4"/>
      <c r="GA769" s="4"/>
      <c r="GB769" s="4"/>
      <c r="GC769" s="4"/>
      <c r="GD769" s="4"/>
      <c r="GE769" s="4"/>
      <c r="GF769" s="4"/>
      <c r="GG769" s="4"/>
      <c r="GH769" s="4"/>
      <c r="GI769" s="4"/>
      <c r="GJ769" s="4"/>
      <c r="GK769" s="4"/>
      <c r="GL769" s="4"/>
      <c r="GM769" s="4"/>
      <c r="GN769" s="4"/>
      <c r="GO769" s="4"/>
      <c r="GP769" s="4"/>
      <c r="GQ769" s="4"/>
      <c r="GR769" s="4"/>
      <c r="GS769" s="4"/>
      <c r="GT769" s="4"/>
      <c r="GU769" s="4"/>
      <c r="GV769" s="4"/>
      <c r="GW769" s="4"/>
      <c r="GX769" s="4"/>
      <c r="GY769" s="4"/>
      <c r="GZ769" s="4"/>
      <c r="HA769" s="4"/>
      <c r="HB769" s="4"/>
      <c r="HC769" s="4"/>
    </row>
    <row r="770" spans="1:211" s="380" customFormat="1" ht="13.9" customHeight="1">
      <c r="A770" s="828" t="str">
        <f>IF('1C TSsoustraitance'!$A487&lt;&gt;0,'1C TSsoustraitance'!$A487,"")</f>
        <v/>
      </c>
      <c r="B770" s="530"/>
      <c r="C770" s="513" t="str">
        <f>IF('1C TSsoustraitance'!$A487&lt;&gt;0,'1C TSsoustraitance'!$B487,"")</f>
        <v/>
      </c>
      <c r="D770" s="513" t="str">
        <f>IF('1C TSsoustraitance'!$A487&lt;&gt;0,'1C TSsoustraitance'!$C487,"")</f>
        <v/>
      </c>
      <c r="E770" s="684"/>
      <c r="F770" s="685"/>
      <c r="G770" s="666">
        <f>'1C TSsoustraitance'!$D487</f>
        <v>0</v>
      </c>
      <c r="H770" s="533">
        <v>0.21</v>
      </c>
      <c r="I770" s="533">
        <v>1</v>
      </c>
      <c r="J770" s="534"/>
      <c r="K770" s="667">
        <f t="shared" si="164"/>
        <v>0</v>
      </c>
      <c r="L770" s="668">
        <f>IF(OR('1C TSsoustraitance'!$D487="",'1C TSsoustraitance'!$AP487=0),0,IF(AND('1C TSsoustraitance'!$D487&lt;&gt;"",$K$2="Pôle",'1C TSsoustraitance'!$E487="OUI"),(('1C TSsoustraitance'!$F487+'1C TSsoustraitance'!$G487+'1C TSsoustraitance'!$H487+'1C TSsoustraitance'!$I487+'1C TSsoustraitance'!$M487)/'1C TSsoustraitance'!$R487),IF(AND('1C TSsoustraitance'!$D487&lt;&gt;"",$K$2="Pôle",'1C TSsoustraitance'!$E487="NON"),(('1C TSsoustraitance'!$F487+'1C TSsoustraitance'!$G487+'1C TSsoustraitance'!$H487+'1C TSsoustraitance'!$I487+'1C TSsoustraitance'!$M487)/'1C TSsoustraitance'!$AP487),IF(AND('1C TSsoustraitance'!$D487&lt;&gt;"",$K$2&lt;&gt;"Pôle",'1C TSsoustraitance'!$E487="OUI"),(('1C TSsoustraitance'!$F487+'1C TSsoustraitance'!$G487+'1C TSsoustraitance'!$H487+'1C TSsoustraitance'!$I487+'1C TSsoustraitance'!$J487+'1C TSsoustraitance'!$K487+'1C TSsoustraitance'!$L487+'1C TSsoustraitance'!$M487+'1C TSsoustraitance'!$N487+'1C TSsoustraitance'!$O487+'1C TSsoustraitance'!$P487+'1C TSsoustraitance'!$Q487)/'1C TSsoustraitance'!$R487),IF(AND('1C TSsoustraitance'!$D487&lt;&gt;"",$K$2&lt;&gt;"Pôle",'1C TSsoustraitance'!$E487="NON"),(('1C TSsoustraitance'!$F487+'1C TSsoustraitance'!$G487+'1C TSsoustraitance'!$H487+'1C TSsoustraitance'!$I487+'1C TSsoustraitance'!$J487+'1C TSsoustraitance'!$K487+'1C TSsoustraitance'!$L487+'1C TSsoustraitance'!$M487+'1C TSsoustraitance'!$N487+'1C TSsoustraitance'!$O487+'1C TSsoustraitance'!$P487+'1C TSsoustraitance'!$Q487))/'1C TSsoustraitance'!$AP487)))))</f>
        <v>0</v>
      </c>
      <c r="M770" s="668">
        <f>IF(OR('1C TSsoustraitance'!$D487="",'1C TSsoustraitance'!AP$13=0),0,IF(AND('1C TSsoustraitance'!$D487&lt;&gt;"",$K$2="Pôle",'1C TSsoustraitance'!$E487="OUI"),(('1C TSsoustraitance'!$J487+'1C TSsoustraitance'!$K487+'1C TSsoustraitance'!$L487)/'1C TSsoustraitance'!$R487),IF(AND('1C TSsoustraitance'!$D487&lt;&gt;"",$K$2="Pôle",'1C TSsoustraitance'!$E487="NON"),(('1C TSsoustraitance'!$J487+'1C TSsoustraitance'!$K487+'1C TSsoustraitance'!$L487)/'1C TSsoustraitance'!$AP487),IF(AND('1C TSsoustraitance'!$D487&lt;&gt;"",$K$2&lt;&gt;"Pôle"),0))))</f>
        <v>0</v>
      </c>
      <c r="N770" s="668">
        <f t="shared" si="162"/>
        <v>0</v>
      </c>
      <c r="O770" s="669">
        <f>IF(OR('1C TSsoustraitance'!$D487="",'1C TSsoustraitance'!$E487="OUI",'1C TSsoustraitance'!$AP487=0),0,(('1C TSsoustraitance'!$S487)/'1C TSsoustraitance'!$AP487))</f>
        <v>0</v>
      </c>
      <c r="P770" s="669">
        <f>IF(OR('1C TSsoustraitance'!$D487="",'1C TSsoustraitance'!$E487="OUI",'1C TSsoustraitance'!$AP487=0),0,(('1C TSsoustraitance'!$T487)/'1C TSsoustraitance'!$AP487))</f>
        <v>0</v>
      </c>
      <c r="Q770" s="669">
        <f>IF(OR('1C TSsoustraitance'!$D487="",'1C TSsoustraitance'!$E487="OUI",'1C TSsoustraitance'!$AP487=0),0,(('1C TSsoustraitance'!$U487)/'1C TSsoustraitance'!$AP487))</f>
        <v>0</v>
      </c>
      <c r="R770" s="669">
        <f>IF(OR('1C TSsoustraitance'!$D487="",'1C TSsoustraitance'!$E487="OUI",'1C TSsoustraitance'!$AP487=0),0,(('1C TSsoustraitance'!$V487)/'1C TSsoustraitance'!$AP487))</f>
        <v>0</v>
      </c>
      <c r="S770" s="669">
        <f>IF(OR('1C TSsoustraitance'!$D487="",'1C TSsoustraitance'!$E487="OUI",'1C TSsoustraitance'!$AP487=0),0,(('1C TSsoustraitance'!$W487)/'1C TSsoustraitance'!$AP487))</f>
        <v>0</v>
      </c>
      <c r="T770" s="669">
        <f>IF(OR('1C TSsoustraitance'!$D487="",'1C TSsoustraitance'!$E487="OUI",'1C TSsoustraitance'!$AP487=0),0,(('1C TSsoustraitance'!$X487)/'1C TSsoustraitance'!$AP487))</f>
        <v>0</v>
      </c>
      <c r="U770" s="669">
        <f>IF(OR('1C TSsoustraitance'!$D487="",'1C TSsoustraitance'!$E487="OUI",'1C TSsoustraitance'!$AP487=0),0,(('1C TSsoustraitance'!$Y487)/'1C TSsoustraitance'!$AP487))</f>
        <v>0</v>
      </c>
      <c r="V770" s="669">
        <f>IF(OR('1C TSsoustraitance'!$D487="",'1C TSsoustraitance'!$E487="OUI",'1C TSsoustraitance'!$AP487=0),0,(('1C TSsoustraitance'!$Z487)/'1C TSsoustraitance'!$AP487))</f>
        <v>0</v>
      </c>
      <c r="W770" s="669">
        <f>IF(OR('1C TSsoustraitance'!$D487="",'1C TSsoustraitance'!$E487="OUI",'1C TSsoustraitance'!$AP487=0),0,(('1C TSsoustraitance'!$AA487)/'1C TSsoustraitance'!$AP487))</f>
        <v>0</v>
      </c>
      <c r="X770" s="669">
        <f>IF(OR('1C TSsoustraitance'!$D487="",'1C TSsoustraitance'!$E487="OUI",'1C TSsoustraitance'!$AP487=0),0,(('1C TSsoustraitance'!$AB487)/'1C TSsoustraitance'!$AP487))</f>
        <v>0</v>
      </c>
      <c r="Y770" s="669">
        <f>IF(OR('1C TSsoustraitance'!$D487="",'1C TSsoustraitance'!$E487="OUI",'1C TSsoustraitance'!$AP487=0),0,(('1C TSsoustraitance'!$AC487)/'1C TSsoustraitance'!$AP487))</f>
        <v>0</v>
      </c>
      <c r="Z770" s="669">
        <f>IF(OR('1C TSsoustraitance'!$D487="",'1C TSsoustraitance'!$E487="OUI",'1C TSsoustraitance'!$AP487=0),0,(('1C TSsoustraitance'!$AD487)/'1C TSsoustraitance'!$AP487))</f>
        <v>0</v>
      </c>
      <c r="AA770" s="669">
        <f>IF(OR('1C TSsoustraitance'!$D487="",'1C TSsoustraitance'!$E487="OUI",'1C TSsoustraitance'!$AP487=0),0,(('1C TSsoustraitance'!$AE487)/'1C TSsoustraitance'!$AP487))</f>
        <v>0</v>
      </c>
      <c r="AB770" s="669">
        <f>IF(OR('1C TSsoustraitance'!$D487="",'1C TSsoustraitance'!$E487="OUI",'1C TSsoustraitance'!$AP487=0),0,(('1C TSsoustraitance'!$AF487)/'1C TSsoustraitance'!$AP487))</f>
        <v>0</v>
      </c>
      <c r="AC770" s="669">
        <f>IF(OR('1C TSsoustraitance'!$D487="",'1C TSsoustraitance'!$E487="OUI",'1C TSsoustraitance'!$AP487=0),0,(('1C TSsoustraitance'!$AG487)/'1C TSsoustraitance'!$AP487))</f>
        <v>0</v>
      </c>
      <c r="AD770" s="669">
        <f>IF(OR('1C TSsoustraitance'!$D487="",'1C TSsoustraitance'!$E487="OUI",'1C TSsoustraitance'!$AP487=0),0,(('1C TSsoustraitance'!$AH487)/'1C TSsoustraitance'!$AP487))</f>
        <v>0</v>
      </c>
      <c r="AE770" s="669">
        <f>IF(OR('1C TSsoustraitance'!$D487="",'1C TSsoustraitance'!$E487="OUI",'1C TSsoustraitance'!$AP487=0),0,(('1C TSsoustraitance'!$AI487)/'1C TSsoustraitance'!$AP487))</f>
        <v>0</v>
      </c>
      <c r="AF770" s="669">
        <f>IF(OR('1C TSsoustraitance'!$D487="",'1C TSsoustraitance'!$E487="OUI",'1C TSsoustraitance'!$AP487=0),0,(('1C TSsoustraitance'!$AJ487)/'1C TSsoustraitance'!$AP487))</f>
        <v>0</v>
      </c>
      <c r="AG770" s="669">
        <f>IF(OR('1C TSsoustraitance'!$D487="",'1C TSsoustraitance'!$E487="OUI",'1C TSsoustraitance'!$AP487=0),0,(('1C TSsoustraitance'!$AK487)/'1C TSsoustraitance'!$AP487))</f>
        <v>0</v>
      </c>
      <c r="AH770" s="669">
        <f>IF(OR('1C TSsoustraitance'!$D487="",'1C TSsoustraitance'!$E487="OUI",'1C TSsoustraitance'!$AP487=0),0,(('1C TSsoustraitance'!$AL487)/'1C TSsoustraitance'!$AP487))</f>
        <v>0</v>
      </c>
      <c r="AI770" s="669">
        <f>IF(OR('1C TSsoustraitance'!$D487="",'1C TSsoustraitance'!$E487="OUI",'1C TSsoustraitance'!$AP487=0),0,(('1C TSsoustraitance'!$AM487)/'1C TSsoustraitance'!$AP487))</f>
        <v>0</v>
      </c>
      <c r="AJ770" s="669">
        <f>IF(OR('1C TSsoustraitance'!$D487="",'1C TSsoustraitance'!$E487="OUI",'1C TSsoustraitance'!$AP487=0),0,(('1C TSsoustraitance'!$AN487)/'1C TSsoustraitance'!$AP487))</f>
        <v>0</v>
      </c>
      <c r="AK770" s="669">
        <f t="shared" si="165"/>
        <v>0</v>
      </c>
      <c r="AL770" s="668">
        <f t="shared" si="166"/>
        <v>0</v>
      </c>
      <c r="AM770" s="670">
        <f>IF(Tableau7[[#This Row],[N° pièce]]="",0,(Tableau7[[#This Row],[hors TVA]]+(Tableau7[[#This Row],[hors TVA]]*Tableau7[[#This Row],[Taux TVA]])-(Tableau7[[#This Row],[hors TVA]]*Tableau7[[#This Row],[Taux TVA]]*Tableau7[[#This Row],[Régime TVA: Récupération]]))*Tableau7[[#This Row],[Type 1]])</f>
        <v>0</v>
      </c>
      <c r="AN770" s="670">
        <f>IF(Tableau7[[#This Row],[N° pièce]]="",0,IF($K$2="pôle",((Tableau7[[#This Row],[hors TVA]]+(Tableau7[[#This Row],[hors TVA]]*Tableau7[[#This Row],[Taux TVA]])-(Tableau7[[#This Row],[hors TVA]]*Tableau7[[#This Row],[Taux TVA]]*Tableau7[[#This Row],[Régime TVA: Récupération]]))*Tableau7[[#This Row],[Type 2]]),0))</f>
        <v>0</v>
      </c>
      <c r="AO770" s="670">
        <f t="shared" si="168"/>
        <v>0</v>
      </c>
      <c r="AP770" s="255">
        <f t="shared" si="167"/>
        <v>0</v>
      </c>
      <c r="AQ770" s="506">
        <f t="shared" si="169"/>
        <v>0</v>
      </c>
      <c r="AR770" s="671"/>
      <c r="AS770" s="512"/>
      <c r="AT770" s="513" t="str">
        <f>IF(('1C TSsoustraitance'!AP487*FICHE!C$14&lt;J770),"Forfait limité à "&amp;FICHE!C$14&amp;"€/jour","")</f>
        <v/>
      </c>
      <c r="AU770" s="797"/>
      <c r="AV770" s="484"/>
      <c r="AW770" s="484"/>
      <c r="AX770" s="484"/>
      <c r="AY770" s="484"/>
      <c r="AZ770" s="484"/>
      <c r="BA770" s="4"/>
      <c r="BB770" s="4"/>
      <c r="BC770" s="4"/>
      <c r="BD770" s="4"/>
      <c r="BE770" s="4"/>
      <c r="BF770" s="4"/>
      <c r="BG770" s="4"/>
      <c r="BH770" s="4"/>
      <c r="BI770" s="4"/>
      <c r="BJ770" s="4"/>
      <c r="BK770" s="4"/>
      <c r="BL770" s="4"/>
      <c r="BM770" s="4"/>
      <c r="BN770" s="4"/>
      <c r="BO770" s="4"/>
      <c r="BP770" s="4"/>
      <c r="BQ770" s="4"/>
      <c r="BR770" s="4"/>
      <c r="BS770" s="4"/>
      <c r="BT770" s="4"/>
      <c r="BU770" s="4"/>
      <c r="BV770" s="4"/>
      <c r="BW770" s="4"/>
      <c r="BX770" s="4"/>
      <c r="BY770" s="4"/>
      <c r="BZ770" s="4"/>
      <c r="CA770" s="4"/>
      <c r="CB770" s="4"/>
      <c r="CC770" s="4"/>
      <c r="CD770" s="4"/>
      <c r="CE770" s="4"/>
      <c r="CF770" s="4"/>
      <c r="CG770" s="4"/>
      <c r="CH770" s="4"/>
      <c r="CI770" s="4"/>
      <c r="CJ770" s="4"/>
      <c r="CK770" s="4"/>
      <c r="CL770" s="4"/>
      <c r="CM770" s="4"/>
      <c r="CN770" s="4"/>
      <c r="CO770" s="4"/>
      <c r="CP770" s="4"/>
      <c r="CQ770" s="4"/>
      <c r="CR770" s="4"/>
      <c r="CS770" s="4"/>
      <c r="CT770" s="4"/>
      <c r="CU770" s="4"/>
      <c r="CV770" s="4"/>
      <c r="CW770" s="4"/>
      <c r="CX770" s="4"/>
      <c r="CY770" s="4"/>
      <c r="CZ770" s="4"/>
      <c r="DA770" s="4"/>
      <c r="DB770" s="4"/>
      <c r="DC770" s="4"/>
      <c r="DD770" s="4"/>
      <c r="DE770" s="4"/>
      <c r="DF770" s="4"/>
      <c r="DG770" s="4"/>
      <c r="DH770" s="4"/>
      <c r="DI770" s="4"/>
      <c r="DJ770" s="4"/>
      <c r="DK770" s="4"/>
      <c r="DL770" s="4"/>
      <c r="DM770" s="4"/>
      <c r="DN770" s="4"/>
      <c r="DO770" s="4"/>
      <c r="DP770" s="4"/>
      <c r="DQ770" s="4"/>
      <c r="DR770" s="4"/>
      <c r="DS770" s="4"/>
      <c r="DT770" s="4"/>
      <c r="DU770" s="4"/>
      <c r="DV770" s="4"/>
      <c r="DW770" s="4"/>
      <c r="DX770" s="4"/>
      <c r="DY770" s="4"/>
      <c r="DZ770" s="4"/>
      <c r="EA770" s="4"/>
      <c r="EB770" s="4"/>
      <c r="EC770" s="4"/>
      <c r="ED770" s="4"/>
      <c r="EE770" s="4"/>
      <c r="EF770" s="4"/>
      <c r="EG770" s="4"/>
      <c r="EH770" s="4"/>
      <c r="EI770" s="4"/>
      <c r="EJ770" s="4"/>
      <c r="EK770" s="4"/>
      <c r="EL770" s="4"/>
      <c r="EM770" s="4"/>
      <c r="EN770" s="4"/>
      <c r="EO770" s="4"/>
      <c r="EP770" s="4"/>
      <c r="EQ770" s="4"/>
      <c r="ER770" s="4"/>
      <c r="ES770" s="4"/>
      <c r="ET770" s="4"/>
      <c r="EU770" s="4"/>
      <c r="EV770" s="4"/>
      <c r="EW770" s="4"/>
      <c r="EX770" s="4"/>
      <c r="EY770" s="4"/>
      <c r="EZ770" s="4"/>
      <c r="FA770" s="4"/>
      <c r="FB770" s="4"/>
      <c r="FC770" s="4"/>
      <c r="FD770" s="4"/>
      <c r="FE770" s="4"/>
      <c r="FF770" s="4"/>
      <c r="FG770" s="4"/>
      <c r="FH770" s="4"/>
      <c r="FI770" s="4"/>
      <c r="FJ770" s="4"/>
      <c r="FK770" s="4"/>
      <c r="FL770" s="4"/>
      <c r="FM770" s="4"/>
      <c r="FN770" s="4"/>
      <c r="FO770" s="4"/>
      <c r="FP770" s="4"/>
      <c r="FQ770" s="4"/>
      <c r="FR770" s="4"/>
      <c r="FS770" s="4"/>
      <c r="FT770" s="4"/>
      <c r="FU770" s="4"/>
      <c r="FV770" s="4"/>
      <c r="FW770" s="4"/>
      <c r="FX770" s="4"/>
      <c r="FY770" s="4"/>
      <c r="FZ770" s="4"/>
      <c r="GA770" s="4"/>
      <c r="GB770" s="4"/>
      <c r="GC770" s="4"/>
      <c r="GD770" s="4"/>
      <c r="GE770" s="4"/>
      <c r="GF770" s="4"/>
      <c r="GG770" s="4"/>
      <c r="GH770" s="4"/>
      <c r="GI770" s="4"/>
      <c r="GJ770" s="4"/>
      <c r="GK770" s="4"/>
      <c r="GL770" s="4"/>
      <c r="GM770" s="4"/>
      <c r="GN770" s="4"/>
      <c r="GO770" s="4"/>
      <c r="GP770" s="4"/>
      <c r="GQ770" s="4"/>
      <c r="GR770" s="4"/>
      <c r="GS770" s="4"/>
      <c r="GT770" s="4"/>
      <c r="GU770" s="4"/>
      <c r="GV770" s="4"/>
      <c r="GW770" s="4"/>
      <c r="GX770" s="4"/>
      <c r="GY770" s="4"/>
      <c r="GZ770" s="4"/>
      <c r="HA770" s="4"/>
      <c r="HB770" s="4"/>
      <c r="HC770" s="4"/>
    </row>
    <row r="771" spans="1:211" s="380" customFormat="1" ht="13.9" customHeight="1">
      <c r="A771" s="828" t="str">
        <f>IF('1C TSsoustraitance'!$A488&lt;&gt;0,'1C TSsoustraitance'!$A488,"")</f>
        <v/>
      </c>
      <c r="B771" s="530"/>
      <c r="C771" s="513" t="str">
        <f>IF('1C TSsoustraitance'!$A488&lt;&gt;0,'1C TSsoustraitance'!$B488,"")</f>
        <v/>
      </c>
      <c r="D771" s="513" t="str">
        <f>IF('1C TSsoustraitance'!$A488&lt;&gt;0,'1C TSsoustraitance'!$C488,"")</f>
        <v/>
      </c>
      <c r="E771" s="684"/>
      <c r="F771" s="685"/>
      <c r="G771" s="666">
        <f>'1C TSsoustraitance'!$D488</f>
        <v>0</v>
      </c>
      <c r="H771" s="533">
        <v>0.21</v>
      </c>
      <c r="I771" s="533">
        <v>1</v>
      </c>
      <c r="J771" s="534"/>
      <c r="K771" s="667">
        <f t="shared" si="164"/>
        <v>0</v>
      </c>
      <c r="L771" s="668">
        <f>IF(OR('1C TSsoustraitance'!$D488="",'1C TSsoustraitance'!$AP488=0),0,IF(AND('1C TSsoustraitance'!$D488&lt;&gt;"",$K$2="Pôle",'1C TSsoustraitance'!$E488="OUI"),(('1C TSsoustraitance'!$F488+'1C TSsoustraitance'!$G488+'1C TSsoustraitance'!$H488+'1C TSsoustraitance'!$I488+'1C TSsoustraitance'!$M488)/'1C TSsoustraitance'!$R488),IF(AND('1C TSsoustraitance'!$D488&lt;&gt;"",$K$2="Pôle",'1C TSsoustraitance'!$E488="NON"),(('1C TSsoustraitance'!$F488+'1C TSsoustraitance'!$G488+'1C TSsoustraitance'!$H488+'1C TSsoustraitance'!$I488+'1C TSsoustraitance'!$M488)/'1C TSsoustraitance'!$AP488),IF(AND('1C TSsoustraitance'!$D488&lt;&gt;"",$K$2&lt;&gt;"Pôle",'1C TSsoustraitance'!$E488="OUI"),(('1C TSsoustraitance'!$F488+'1C TSsoustraitance'!$G488+'1C TSsoustraitance'!$H488+'1C TSsoustraitance'!$I488+'1C TSsoustraitance'!$J488+'1C TSsoustraitance'!$K488+'1C TSsoustraitance'!$L488+'1C TSsoustraitance'!$M488+'1C TSsoustraitance'!$N488+'1C TSsoustraitance'!$O488+'1C TSsoustraitance'!$P488+'1C TSsoustraitance'!$Q488)/'1C TSsoustraitance'!$R488),IF(AND('1C TSsoustraitance'!$D488&lt;&gt;"",$K$2&lt;&gt;"Pôle",'1C TSsoustraitance'!$E488="NON"),(('1C TSsoustraitance'!$F488+'1C TSsoustraitance'!$G488+'1C TSsoustraitance'!$H488+'1C TSsoustraitance'!$I488+'1C TSsoustraitance'!$J488+'1C TSsoustraitance'!$K488+'1C TSsoustraitance'!$L488+'1C TSsoustraitance'!$M488+'1C TSsoustraitance'!$N488+'1C TSsoustraitance'!$O488+'1C TSsoustraitance'!$P488+'1C TSsoustraitance'!$Q488))/'1C TSsoustraitance'!$AP488)))))</f>
        <v>0</v>
      </c>
      <c r="M771" s="668">
        <f>IF(OR('1C TSsoustraitance'!$D488="",'1C TSsoustraitance'!AP$13=0),0,IF(AND('1C TSsoustraitance'!$D488&lt;&gt;"",$K$2="Pôle",'1C TSsoustraitance'!$E488="OUI"),(('1C TSsoustraitance'!$J488+'1C TSsoustraitance'!$K488+'1C TSsoustraitance'!$L488)/'1C TSsoustraitance'!$R488),IF(AND('1C TSsoustraitance'!$D488&lt;&gt;"",$K$2="Pôle",'1C TSsoustraitance'!$E488="NON"),(('1C TSsoustraitance'!$J488+'1C TSsoustraitance'!$K488+'1C TSsoustraitance'!$L488)/'1C TSsoustraitance'!$AP488),IF(AND('1C TSsoustraitance'!$D488&lt;&gt;"",$K$2&lt;&gt;"Pôle"),0))))</f>
        <v>0</v>
      </c>
      <c r="N771" s="668">
        <f t="shared" si="162"/>
        <v>0</v>
      </c>
      <c r="O771" s="669">
        <f>IF(OR('1C TSsoustraitance'!$D488="",'1C TSsoustraitance'!$E488="OUI",'1C TSsoustraitance'!$AP488=0),0,(('1C TSsoustraitance'!$S488)/'1C TSsoustraitance'!$AP488))</f>
        <v>0</v>
      </c>
      <c r="P771" s="669">
        <f>IF(OR('1C TSsoustraitance'!$D488="",'1C TSsoustraitance'!$E488="OUI",'1C TSsoustraitance'!$AP488=0),0,(('1C TSsoustraitance'!$T488)/'1C TSsoustraitance'!$AP488))</f>
        <v>0</v>
      </c>
      <c r="Q771" s="669">
        <f>IF(OR('1C TSsoustraitance'!$D488="",'1C TSsoustraitance'!$E488="OUI",'1C TSsoustraitance'!$AP488=0),0,(('1C TSsoustraitance'!$U488)/'1C TSsoustraitance'!$AP488))</f>
        <v>0</v>
      </c>
      <c r="R771" s="669">
        <f>IF(OR('1C TSsoustraitance'!$D488="",'1C TSsoustraitance'!$E488="OUI",'1C TSsoustraitance'!$AP488=0),0,(('1C TSsoustraitance'!$V488)/'1C TSsoustraitance'!$AP488))</f>
        <v>0</v>
      </c>
      <c r="S771" s="669">
        <f>IF(OR('1C TSsoustraitance'!$D488="",'1C TSsoustraitance'!$E488="OUI",'1C TSsoustraitance'!$AP488=0),0,(('1C TSsoustraitance'!$W488)/'1C TSsoustraitance'!$AP488))</f>
        <v>0</v>
      </c>
      <c r="T771" s="669">
        <f>IF(OR('1C TSsoustraitance'!$D488="",'1C TSsoustraitance'!$E488="OUI",'1C TSsoustraitance'!$AP488=0),0,(('1C TSsoustraitance'!$X488)/'1C TSsoustraitance'!$AP488))</f>
        <v>0</v>
      </c>
      <c r="U771" s="669">
        <f>IF(OR('1C TSsoustraitance'!$D488="",'1C TSsoustraitance'!$E488="OUI",'1C TSsoustraitance'!$AP488=0),0,(('1C TSsoustraitance'!$Y488)/'1C TSsoustraitance'!$AP488))</f>
        <v>0</v>
      </c>
      <c r="V771" s="669">
        <f>IF(OR('1C TSsoustraitance'!$D488="",'1C TSsoustraitance'!$E488="OUI",'1C TSsoustraitance'!$AP488=0),0,(('1C TSsoustraitance'!$Z488)/'1C TSsoustraitance'!$AP488))</f>
        <v>0</v>
      </c>
      <c r="W771" s="669">
        <f>IF(OR('1C TSsoustraitance'!$D488="",'1C TSsoustraitance'!$E488="OUI",'1C TSsoustraitance'!$AP488=0),0,(('1C TSsoustraitance'!$AA488)/'1C TSsoustraitance'!$AP488))</f>
        <v>0</v>
      </c>
      <c r="X771" s="669">
        <f>IF(OR('1C TSsoustraitance'!$D488="",'1C TSsoustraitance'!$E488="OUI",'1C TSsoustraitance'!$AP488=0),0,(('1C TSsoustraitance'!$AB488)/'1C TSsoustraitance'!$AP488))</f>
        <v>0</v>
      </c>
      <c r="Y771" s="669">
        <f>IF(OR('1C TSsoustraitance'!$D488="",'1C TSsoustraitance'!$E488="OUI",'1C TSsoustraitance'!$AP488=0),0,(('1C TSsoustraitance'!$AC488)/'1C TSsoustraitance'!$AP488))</f>
        <v>0</v>
      </c>
      <c r="Z771" s="669">
        <f>IF(OR('1C TSsoustraitance'!$D488="",'1C TSsoustraitance'!$E488="OUI",'1C TSsoustraitance'!$AP488=0),0,(('1C TSsoustraitance'!$AD488)/'1C TSsoustraitance'!$AP488))</f>
        <v>0</v>
      </c>
      <c r="AA771" s="669">
        <f>IF(OR('1C TSsoustraitance'!$D488="",'1C TSsoustraitance'!$E488="OUI",'1C TSsoustraitance'!$AP488=0),0,(('1C TSsoustraitance'!$AE488)/'1C TSsoustraitance'!$AP488))</f>
        <v>0</v>
      </c>
      <c r="AB771" s="669">
        <f>IF(OR('1C TSsoustraitance'!$D488="",'1C TSsoustraitance'!$E488="OUI",'1C TSsoustraitance'!$AP488=0),0,(('1C TSsoustraitance'!$AF488)/'1C TSsoustraitance'!$AP488))</f>
        <v>0</v>
      </c>
      <c r="AC771" s="669">
        <f>IF(OR('1C TSsoustraitance'!$D488="",'1C TSsoustraitance'!$E488="OUI",'1C TSsoustraitance'!$AP488=0),0,(('1C TSsoustraitance'!$AG488)/'1C TSsoustraitance'!$AP488))</f>
        <v>0</v>
      </c>
      <c r="AD771" s="669">
        <f>IF(OR('1C TSsoustraitance'!$D488="",'1C TSsoustraitance'!$E488="OUI",'1C TSsoustraitance'!$AP488=0),0,(('1C TSsoustraitance'!$AH488)/'1C TSsoustraitance'!$AP488))</f>
        <v>0</v>
      </c>
      <c r="AE771" s="669">
        <f>IF(OR('1C TSsoustraitance'!$D488="",'1C TSsoustraitance'!$E488="OUI",'1C TSsoustraitance'!$AP488=0),0,(('1C TSsoustraitance'!$AI488)/'1C TSsoustraitance'!$AP488))</f>
        <v>0</v>
      </c>
      <c r="AF771" s="669">
        <f>IF(OR('1C TSsoustraitance'!$D488="",'1C TSsoustraitance'!$E488="OUI",'1C TSsoustraitance'!$AP488=0),0,(('1C TSsoustraitance'!$AJ488)/'1C TSsoustraitance'!$AP488))</f>
        <v>0</v>
      </c>
      <c r="AG771" s="669">
        <f>IF(OR('1C TSsoustraitance'!$D488="",'1C TSsoustraitance'!$E488="OUI",'1C TSsoustraitance'!$AP488=0),0,(('1C TSsoustraitance'!$AK488)/'1C TSsoustraitance'!$AP488))</f>
        <v>0</v>
      </c>
      <c r="AH771" s="669">
        <f>IF(OR('1C TSsoustraitance'!$D488="",'1C TSsoustraitance'!$E488="OUI",'1C TSsoustraitance'!$AP488=0),0,(('1C TSsoustraitance'!$AL488)/'1C TSsoustraitance'!$AP488))</f>
        <v>0</v>
      </c>
      <c r="AI771" s="669">
        <f>IF(OR('1C TSsoustraitance'!$D488="",'1C TSsoustraitance'!$E488="OUI",'1C TSsoustraitance'!$AP488=0),0,(('1C TSsoustraitance'!$AM488)/'1C TSsoustraitance'!$AP488))</f>
        <v>0</v>
      </c>
      <c r="AJ771" s="669">
        <f>IF(OR('1C TSsoustraitance'!$D488="",'1C TSsoustraitance'!$E488="OUI",'1C TSsoustraitance'!$AP488=0),0,(('1C TSsoustraitance'!$AN488)/'1C TSsoustraitance'!$AP488))</f>
        <v>0</v>
      </c>
      <c r="AK771" s="669">
        <f t="shared" si="165"/>
        <v>0</v>
      </c>
      <c r="AL771" s="668">
        <f t="shared" si="166"/>
        <v>0</v>
      </c>
      <c r="AM771" s="670">
        <f>IF(Tableau7[[#This Row],[N° pièce]]="",0,(Tableau7[[#This Row],[hors TVA]]+(Tableau7[[#This Row],[hors TVA]]*Tableau7[[#This Row],[Taux TVA]])-(Tableau7[[#This Row],[hors TVA]]*Tableau7[[#This Row],[Taux TVA]]*Tableau7[[#This Row],[Régime TVA: Récupération]]))*Tableau7[[#This Row],[Type 1]])</f>
        <v>0</v>
      </c>
      <c r="AN771" s="670">
        <f>IF(Tableau7[[#This Row],[N° pièce]]="",0,IF($K$2="pôle",((Tableau7[[#This Row],[hors TVA]]+(Tableau7[[#This Row],[hors TVA]]*Tableau7[[#This Row],[Taux TVA]])-(Tableau7[[#This Row],[hors TVA]]*Tableau7[[#This Row],[Taux TVA]]*Tableau7[[#This Row],[Régime TVA: Récupération]]))*Tableau7[[#This Row],[Type 2]]),0))</f>
        <v>0</v>
      </c>
      <c r="AO771" s="670">
        <f t="shared" si="168"/>
        <v>0</v>
      </c>
      <c r="AP771" s="255">
        <f t="shared" si="167"/>
        <v>0</v>
      </c>
      <c r="AQ771" s="506">
        <f t="shared" si="169"/>
        <v>0</v>
      </c>
      <c r="AR771" s="671"/>
      <c r="AS771" s="512"/>
      <c r="AT771" s="513" t="str">
        <f>IF(('1C TSsoustraitance'!AP488*FICHE!C$14&lt;J771),"Forfait limité à "&amp;FICHE!C$14&amp;"€/jour","")</f>
        <v/>
      </c>
      <c r="AU771" s="797"/>
      <c r="AV771" s="484"/>
      <c r="AW771" s="484"/>
      <c r="AX771" s="484"/>
      <c r="AY771" s="484"/>
      <c r="AZ771" s="484"/>
      <c r="BA771" s="4"/>
      <c r="BB771" s="4"/>
      <c r="BC771" s="4"/>
      <c r="BD771" s="4"/>
      <c r="BE771" s="4"/>
      <c r="BF771" s="4"/>
      <c r="BG771" s="4"/>
      <c r="BH771" s="4"/>
      <c r="BI771" s="4"/>
      <c r="BJ771" s="4"/>
      <c r="BK771" s="4"/>
      <c r="BL771" s="4"/>
      <c r="BM771" s="4"/>
      <c r="BN771" s="4"/>
      <c r="BO771" s="4"/>
      <c r="BP771" s="4"/>
      <c r="BQ771" s="4"/>
      <c r="BR771" s="4"/>
      <c r="BS771" s="4"/>
      <c r="BT771" s="4"/>
      <c r="BU771" s="4"/>
      <c r="BV771" s="4"/>
      <c r="BW771" s="4"/>
      <c r="BX771" s="4"/>
      <c r="BY771" s="4"/>
      <c r="BZ771" s="4"/>
      <c r="CA771" s="4"/>
      <c r="CB771" s="4"/>
      <c r="CC771" s="4"/>
      <c r="CD771" s="4"/>
      <c r="CE771" s="4"/>
      <c r="CF771" s="4"/>
      <c r="CG771" s="4"/>
      <c r="CH771" s="4"/>
      <c r="CI771" s="4"/>
      <c r="CJ771" s="4"/>
      <c r="CK771" s="4"/>
      <c r="CL771" s="4"/>
      <c r="CM771" s="4"/>
      <c r="CN771" s="4"/>
      <c r="CO771" s="4"/>
      <c r="CP771" s="4"/>
      <c r="CQ771" s="4"/>
      <c r="CR771" s="4"/>
      <c r="CS771" s="4"/>
      <c r="CT771" s="4"/>
      <c r="CU771" s="4"/>
      <c r="CV771" s="4"/>
      <c r="CW771" s="4"/>
      <c r="CX771" s="4"/>
      <c r="CY771" s="4"/>
      <c r="CZ771" s="4"/>
      <c r="DA771" s="4"/>
      <c r="DB771" s="4"/>
      <c r="DC771" s="4"/>
      <c r="DD771" s="4"/>
      <c r="DE771" s="4"/>
      <c r="DF771" s="4"/>
      <c r="DG771" s="4"/>
      <c r="DH771" s="4"/>
      <c r="DI771" s="4"/>
      <c r="DJ771" s="4"/>
      <c r="DK771" s="4"/>
      <c r="DL771" s="4"/>
      <c r="DM771" s="4"/>
      <c r="DN771" s="4"/>
      <c r="DO771" s="4"/>
      <c r="DP771" s="4"/>
      <c r="DQ771" s="4"/>
      <c r="DR771" s="4"/>
      <c r="DS771" s="4"/>
      <c r="DT771" s="4"/>
      <c r="DU771" s="4"/>
      <c r="DV771" s="4"/>
      <c r="DW771" s="4"/>
      <c r="DX771" s="4"/>
      <c r="DY771" s="4"/>
      <c r="DZ771" s="4"/>
      <c r="EA771" s="4"/>
      <c r="EB771" s="4"/>
      <c r="EC771" s="4"/>
      <c r="ED771" s="4"/>
      <c r="EE771" s="4"/>
      <c r="EF771" s="4"/>
      <c r="EG771" s="4"/>
      <c r="EH771" s="4"/>
      <c r="EI771" s="4"/>
      <c r="EJ771" s="4"/>
      <c r="EK771" s="4"/>
      <c r="EL771" s="4"/>
      <c r="EM771" s="4"/>
      <c r="EN771" s="4"/>
      <c r="EO771" s="4"/>
      <c r="EP771" s="4"/>
      <c r="EQ771" s="4"/>
      <c r="ER771" s="4"/>
      <c r="ES771" s="4"/>
      <c r="ET771" s="4"/>
      <c r="EU771" s="4"/>
      <c r="EV771" s="4"/>
      <c r="EW771" s="4"/>
      <c r="EX771" s="4"/>
      <c r="EY771" s="4"/>
      <c r="EZ771" s="4"/>
      <c r="FA771" s="4"/>
      <c r="FB771" s="4"/>
      <c r="FC771" s="4"/>
      <c r="FD771" s="4"/>
      <c r="FE771" s="4"/>
      <c r="FF771" s="4"/>
      <c r="FG771" s="4"/>
      <c r="FH771" s="4"/>
      <c r="FI771" s="4"/>
      <c r="FJ771" s="4"/>
      <c r="FK771" s="4"/>
      <c r="FL771" s="4"/>
      <c r="FM771" s="4"/>
      <c r="FN771" s="4"/>
      <c r="FO771" s="4"/>
      <c r="FP771" s="4"/>
      <c r="FQ771" s="4"/>
      <c r="FR771" s="4"/>
      <c r="FS771" s="4"/>
      <c r="FT771" s="4"/>
      <c r="FU771" s="4"/>
      <c r="FV771" s="4"/>
      <c r="FW771" s="4"/>
      <c r="FX771" s="4"/>
      <c r="FY771" s="4"/>
      <c r="FZ771" s="4"/>
      <c r="GA771" s="4"/>
      <c r="GB771" s="4"/>
      <c r="GC771" s="4"/>
      <c r="GD771" s="4"/>
      <c r="GE771" s="4"/>
      <c r="GF771" s="4"/>
      <c r="GG771" s="4"/>
      <c r="GH771" s="4"/>
      <c r="GI771" s="4"/>
      <c r="GJ771" s="4"/>
      <c r="GK771" s="4"/>
      <c r="GL771" s="4"/>
      <c r="GM771" s="4"/>
      <c r="GN771" s="4"/>
      <c r="GO771" s="4"/>
      <c r="GP771" s="4"/>
      <c r="GQ771" s="4"/>
      <c r="GR771" s="4"/>
      <c r="GS771" s="4"/>
      <c r="GT771" s="4"/>
      <c r="GU771" s="4"/>
      <c r="GV771" s="4"/>
      <c r="GW771" s="4"/>
      <c r="GX771" s="4"/>
      <c r="GY771" s="4"/>
      <c r="GZ771" s="4"/>
      <c r="HA771" s="4"/>
      <c r="HB771" s="4"/>
      <c r="HC771" s="4"/>
    </row>
    <row r="772" spans="1:211" s="380" customFormat="1" ht="13.9" customHeight="1">
      <c r="A772" s="828" t="str">
        <f>IF('1C TSsoustraitance'!$A489&lt;&gt;0,'1C TSsoustraitance'!$A489,"")</f>
        <v/>
      </c>
      <c r="B772" s="530"/>
      <c r="C772" s="513" t="str">
        <f>IF('1C TSsoustraitance'!$A489&lt;&gt;0,'1C TSsoustraitance'!$B489,"")</f>
        <v/>
      </c>
      <c r="D772" s="513" t="str">
        <f>IF('1C TSsoustraitance'!$A489&lt;&gt;0,'1C TSsoustraitance'!$C489,"")</f>
        <v/>
      </c>
      <c r="E772" s="684"/>
      <c r="F772" s="685"/>
      <c r="G772" s="666">
        <f>'1C TSsoustraitance'!$D489</f>
        <v>0</v>
      </c>
      <c r="H772" s="533">
        <v>0.21</v>
      </c>
      <c r="I772" s="533">
        <v>1</v>
      </c>
      <c r="J772" s="534"/>
      <c r="K772" s="667">
        <f t="shared" si="164"/>
        <v>0</v>
      </c>
      <c r="L772" s="668">
        <f>IF(OR('1C TSsoustraitance'!$D489="",'1C TSsoustraitance'!$AP489=0),0,IF(AND('1C TSsoustraitance'!$D489&lt;&gt;"",$K$2="Pôle",'1C TSsoustraitance'!$E489="OUI"),(('1C TSsoustraitance'!$F489+'1C TSsoustraitance'!$G489+'1C TSsoustraitance'!$H489+'1C TSsoustraitance'!$I489+'1C TSsoustraitance'!$M489)/'1C TSsoustraitance'!$R489),IF(AND('1C TSsoustraitance'!$D489&lt;&gt;"",$K$2="Pôle",'1C TSsoustraitance'!$E489="NON"),(('1C TSsoustraitance'!$F489+'1C TSsoustraitance'!$G489+'1C TSsoustraitance'!$H489+'1C TSsoustraitance'!$I489+'1C TSsoustraitance'!$M489)/'1C TSsoustraitance'!$AP489),IF(AND('1C TSsoustraitance'!$D489&lt;&gt;"",$K$2&lt;&gt;"Pôle",'1C TSsoustraitance'!$E489="OUI"),(('1C TSsoustraitance'!$F489+'1C TSsoustraitance'!$G489+'1C TSsoustraitance'!$H489+'1C TSsoustraitance'!$I489+'1C TSsoustraitance'!$J489+'1C TSsoustraitance'!$K489+'1C TSsoustraitance'!$L489+'1C TSsoustraitance'!$M489+'1C TSsoustraitance'!$N489+'1C TSsoustraitance'!$O489+'1C TSsoustraitance'!$P489+'1C TSsoustraitance'!$Q489)/'1C TSsoustraitance'!$R489),IF(AND('1C TSsoustraitance'!$D489&lt;&gt;"",$K$2&lt;&gt;"Pôle",'1C TSsoustraitance'!$E489="NON"),(('1C TSsoustraitance'!$F489+'1C TSsoustraitance'!$G489+'1C TSsoustraitance'!$H489+'1C TSsoustraitance'!$I489+'1C TSsoustraitance'!$J489+'1C TSsoustraitance'!$K489+'1C TSsoustraitance'!$L489+'1C TSsoustraitance'!$M489+'1C TSsoustraitance'!$N489+'1C TSsoustraitance'!$O489+'1C TSsoustraitance'!$P489+'1C TSsoustraitance'!$Q489))/'1C TSsoustraitance'!$AP489)))))</f>
        <v>0</v>
      </c>
      <c r="M772" s="668">
        <f>IF(OR('1C TSsoustraitance'!$D489="",'1C TSsoustraitance'!AP$13=0),0,IF(AND('1C TSsoustraitance'!$D489&lt;&gt;"",$K$2="Pôle",'1C TSsoustraitance'!$E489="OUI"),(('1C TSsoustraitance'!$J489+'1C TSsoustraitance'!$K489+'1C TSsoustraitance'!$L489)/'1C TSsoustraitance'!$R489),IF(AND('1C TSsoustraitance'!$D489&lt;&gt;"",$K$2="Pôle",'1C TSsoustraitance'!$E489="NON"),(('1C TSsoustraitance'!$J489+'1C TSsoustraitance'!$K489+'1C TSsoustraitance'!$L489)/'1C TSsoustraitance'!$AP489),IF(AND('1C TSsoustraitance'!$D489&lt;&gt;"",$K$2&lt;&gt;"Pôle"),0))))</f>
        <v>0</v>
      </c>
      <c r="N772" s="668">
        <f t="shared" ref="N772:N835" si="170">L772+M772</f>
        <v>0</v>
      </c>
      <c r="O772" s="669">
        <f>IF(OR('1C TSsoustraitance'!$D489="",'1C TSsoustraitance'!$E489="OUI",'1C TSsoustraitance'!$AP489=0),0,(('1C TSsoustraitance'!$S489)/'1C TSsoustraitance'!$AP489))</f>
        <v>0</v>
      </c>
      <c r="P772" s="669">
        <f>IF(OR('1C TSsoustraitance'!$D489="",'1C TSsoustraitance'!$E489="OUI",'1C TSsoustraitance'!$AP489=0),0,(('1C TSsoustraitance'!$T489)/'1C TSsoustraitance'!$AP489))</f>
        <v>0</v>
      </c>
      <c r="Q772" s="669">
        <f>IF(OR('1C TSsoustraitance'!$D489="",'1C TSsoustraitance'!$E489="OUI",'1C TSsoustraitance'!$AP489=0),0,(('1C TSsoustraitance'!$U489)/'1C TSsoustraitance'!$AP489))</f>
        <v>0</v>
      </c>
      <c r="R772" s="669">
        <f>IF(OR('1C TSsoustraitance'!$D489="",'1C TSsoustraitance'!$E489="OUI",'1C TSsoustraitance'!$AP489=0),0,(('1C TSsoustraitance'!$V489)/'1C TSsoustraitance'!$AP489))</f>
        <v>0</v>
      </c>
      <c r="S772" s="669">
        <f>IF(OR('1C TSsoustraitance'!$D489="",'1C TSsoustraitance'!$E489="OUI",'1C TSsoustraitance'!$AP489=0),0,(('1C TSsoustraitance'!$W489)/'1C TSsoustraitance'!$AP489))</f>
        <v>0</v>
      </c>
      <c r="T772" s="669">
        <f>IF(OR('1C TSsoustraitance'!$D489="",'1C TSsoustraitance'!$E489="OUI",'1C TSsoustraitance'!$AP489=0),0,(('1C TSsoustraitance'!$X489)/'1C TSsoustraitance'!$AP489))</f>
        <v>0</v>
      </c>
      <c r="U772" s="669">
        <f>IF(OR('1C TSsoustraitance'!$D489="",'1C TSsoustraitance'!$E489="OUI",'1C TSsoustraitance'!$AP489=0),0,(('1C TSsoustraitance'!$Y489)/'1C TSsoustraitance'!$AP489))</f>
        <v>0</v>
      </c>
      <c r="V772" s="669">
        <f>IF(OR('1C TSsoustraitance'!$D489="",'1C TSsoustraitance'!$E489="OUI",'1C TSsoustraitance'!$AP489=0),0,(('1C TSsoustraitance'!$Z489)/'1C TSsoustraitance'!$AP489))</f>
        <v>0</v>
      </c>
      <c r="W772" s="669">
        <f>IF(OR('1C TSsoustraitance'!$D489="",'1C TSsoustraitance'!$E489="OUI",'1C TSsoustraitance'!$AP489=0),0,(('1C TSsoustraitance'!$AA489)/'1C TSsoustraitance'!$AP489))</f>
        <v>0</v>
      </c>
      <c r="X772" s="669">
        <f>IF(OR('1C TSsoustraitance'!$D489="",'1C TSsoustraitance'!$E489="OUI",'1C TSsoustraitance'!$AP489=0),0,(('1C TSsoustraitance'!$AB489)/'1C TSsoustraitance'!$AP489))</f>
        <v>0</v>
      </c>
      <c r="Y772" s="669">
        <f>IF(OR('1C TSsoustraitance'!$D489="",'1C TSsoustraitance'!$E489="OUI",'1C TSsoustraitance'!$AP489=0),0,(('1C TSsoustraitance'!$AC489)/'1C TSsoustraitance'!$AP489))</f>
        <v>0</v>
      </c>
      <c r="Z772" s="669">
        <f>IF(OR('1C TSsoustraitance'!$D489="",'1C TSsoustraitance'!$E489="OUI",'1C TSsoustraitance'!$AP489=0),0,(('1C TSsoustraitance'!$AD489)/'1C TSsoustraitance'!$AP489))</f>
        <v>0</v>
      </c>
      <c r="AA772" s="669">
        <f>IF(OR('1C TSsoustraitance'!$D489="",'1C TSsoustraitance'!$E489="OUI",'1C TSsoustraitance'!$AP489=0),0,(('1C TSsoustraitance'!$AE489)/'1C TSsoustraitance'!$AP489))</f>
        <v>0</v>
      </c>
      <c r="AB772" s="669">
        <f>IF(OR('1C TSsoustraitance'!$D489="",'1C TSsoustraitance'!$E489="OUI",'1C TSsoustraitance'!$AP489=0),0,(('1C TSsoustraitance'!$AF489)/'1C TSsoustraitance'!$AP489))</f>
        <v>0</v>
      </c>
      <c r="AC772" s="669">
        <f>IF(OR('1C TSsoustraitance'!$D489="",'1C TSsoustraitance'!$E489="OUI",'1C TSsoustraitance'!$AP489=0),0,(('1C TSsoustraitance'!$AG489)/'1C TSsoustraitance'!$AP489))</f>
        <v>0</v>
      </c>
      <c r="AD772" s="669">
        <f>IF(OR('1C TSsoustraitance'!$D489="",'1C TSsoustraitance'!$E489="OUI",'1C TSsoustraitance'!$AP489=0),0,(('1C TSsoustraitance'!$AH489)/'1C TSsoustraitance'!$AP489))</f>
        <v>0</v>
      </c>
      <c r="AE772" s="669">
        <f>IF(OR('1C TSsoustraitance'!$D489="",'1C TSsoustraitance'!$E489="OUI",'1C TSsoustraitance'!$AP489=0),0,(('1C TSsoustraitance'!$AI489)/'1C TSsoustraitance'!$AP489))</f>
        <v>0</v>
      </c>
      <c r="AF772" s="669">
        <f>IF(OR('1C TSsoustraitance'!$D489="",'1C TSsoustraitance'!$E489="OUI",'1C TSsoustraitance'!$AP489=0),0,(('1C TSsoustraitance'!$AJ489)/'1C TSsoustraitance'!$AP489))</f>
        <v>0</v>
      </c>
      <c r="AG772" s="669">
        <f>IF(OR('1C TSsoustraitance'!$D489="",'1C TSsoustraitance'!$E489="OUI",'1C TSsoustraitance'!$AP489=0),0,(('1C TSsoustraitance'!$AK489)/'1C TSsoustraitance'!$AP489))</f>
        <v>0</v>
      </c>
      <c r="AH772" s="669">
        <f>IF(OR('1C TSsoustraitance'!$D489="",'1C TSsoustraitance'!$E489="OUI",'1C TSsoustraitance'!$AP489=0),0,(('1C TSsoustraitance'!$AL489)/'1C TSsoustraitance'!$AP489))</f>
        <v>0</v>
      </c>
      <c r="AI772" s="669">
        <f>IF(OR('1C TSsoustraitance'!$D489="",'1C TSsoustraitance'!$E489="OUI",'1C TSsoustraitance'!$AP489=0),0,(('1C TSsoustraitance'!$AM489)/'1C TSsoustraitance'!$AP489))</f>
        <v>0</v>
      </c>
      <c r="AJ772" s="669">
        <f>IF(OR('1C TSsoustraitance'!$D489="",'1C TSsoustraitance'!$E489="OUI",'1C TSsoustraitance'!$AP489=0),0,(('1C TSsoustraitance'!$AN489)/'1C TSsoustraitance'!$AP489))</f>
        <v>0</v>
      </c>
      <c r="AK772" s="669">
        <f t="shared" si="165"/>
        <v>0</v>
      </c>
      <c r="AL772" s="668">
        <f t="shared" si="166"/>
        <v>0</v>
      </c>
      <c r="AM772" s="670">
        <f>IF(Tableau7[[#This Row],[N° pièce]]="",0,(Tableau7[[#This Row],[hors TVA]]+(Tableau7[[#This Row],[hors TVA]]*Tableau7[[#This Row],[Taux TVA]])-(Tableau7[[#This Row],[hors TVA]]*Tableau7[[#This Row],[Taux TVA]]*Tableau7[[#This Row],[Régime TVA: Récupération]]))*Tableau7[[#This Row],[Type 1]])</f>
        <v>0</v>
      </c>
      <c r="AN772" s="670">
        <f>IF(Tableau7[[#This Row],[N° pièce]]="",0,IF($K$2="pôle",((Tableau7[[#This Row],[hors TVA]]+(Tableau7[[#This Row],[hors TVA]]*Tableau7[[#This Row],[Taux TVA]])-(Tableau7[[#This Row],[hors TVA]]*Tableau7[[#This Row],[Taux TVA]]*Tableau7[[#This Row],[Régime TVA: Récupération]]))*Tableau7[[#This Row],[Type 2]]),0))</f>
        <v>0</v>
      </c>
      <c r="AO772" s="670">
        <f t="shared" si="168"/>
        <v>0</v>
      </c>
      <c r="AP772" s="255">
        <f t="shared" si="167"/>
        <v>0</v>
      </c>
      <c r="AQ772" s="506">
        <f t="shared" si="169"/>
        <v>0</v>
      </c>
      <c r="AR772" s="671"/>
      <c r="AS772" s="512"/>
      <c r="AT772" s="513" t="str">
        <f>IF(('1C TSsoustraitance'!AP489*FICHE!C$14&lt;J772),"Forfait limité à "&amp;FICHE!C$14&amp;"€/jour","")</f>
        <v/>
      </c>
      <c r="AU772" s="797"/>
      <c r="AV772" s="484"/>
      <c r="AW772" s="484"/>
      <c r="AX772" s="484"/>
      <c r="AY772" s="484"/>
      <c r="AZ772" s="484"/>
      <c r="BA772" s="4"/>
      <c r="BB772" s="4"/>
      <c r="BC772" s="4"/>
      <c r="BD772" s="4"/>
      <c r="BE772" s="4"/>
      <c r="BF772" s="4"/>
      <c r="BG772" s="4"/>
      <c r="BH772" s="4"/>
      <c r="BI772" s="4"/>
      <c r="BJ772" s="4"/>
      <c r="BK772" s="4"/>
      <c r="BL772" s="4"/>
      <c r="BM772" s="4"/>
      <c r="BN772" s="4"/>
      <c r="BO772" s="4"/>
      <c r="BP772" s="4"/>
      <c r="BQ772" s="4"/>
      <c r="BR772" s="4"/>
      <c r="BS772" s="4"/>
      <c r="BT772" s="4"/>
      <c r="BU772" s="4"/>
      <c r="BV772" s="4"/>
      <c r="BW772" s="4"/>
      <c r="BX772" s="4"/>
      <c r="BY772" s="4"/>
      <c r="BZ772" s="4"/>
      <c r="CA772" s="4"/>
      <c r="CB772" s="4"/>
      <c r="CC772" s="4"/>
      <c r="CD772" s="4"/>
      <c r="CE772" s="4"/>
      <c r="CF772" s="4"/>
      <c r="CG772" s="4"/>
      <c r="CH772" s="4"/>
      <c r="CI772" s="4"/>
      <c r="CJ772" s="4"/>
      <c r="CK772" s="4"/>
      <c r="CL772" s="4"/>
      <c r="CM772" s="4"/>
      <c r="CN772" s="4"/>
      <c r="CO772" s="4"/>
      <c r="CP772" s="4"/>
      <c r="CQ772" s="4"/>
      <c r="CR772" s="4"/>
      <c r="CS772" s="4"/>
      <c r="CT772" s="4"/>
      <c r="CU772" s="4"/>
      <c r="CV772" s="4"/>
      <c r="CW772" s="4"/>
      <c r="CX772" s="4"/>
      <c r="CY772" s="4"/>
      <c r="CZ772" s="4"/>
      <c r="DA772" s="4"/>
      <c r="DB772" s="4"/>
      <c r="DC772" s="4"/>
      <c r="DD772" s="4"/>
      <c r="DE772" s="4"/>
      <c r="DF772" s="4"/>
      <c r="DG772" s="4"/>
      <c r="DH772" s="4"/>
      <c r="DI772" s="4"/>
      <c r="DJ772" s="4"/>
      <c r="DK772" s="4"/>
      <c r="DL772" s="4"/>
      <c r="DM772" s="4"/>
      <c r="DN772" s="4"/>
      <c r="DO772" s="4"/>
      <c r="DP772" s="4"/>
      <c r="DQ772" s="4"/>
      <c r="DR772" s="4"/>
      <c r="DS772" s="4"/>
      <c r="DT772" s="4"/>
      <c r="DU772" s="4"/>
      <c r="DV772" s="4"/>
      <c r="DW772" s="4"/>
      <c r="DX772" s="4"/>
      <c r="DY772" s="4"/>
      <c r="DZ772" s="4"/>
      <c r="EA772" s="4"/>
      <c r="EB772" s="4"/>
      <c r="EC772" s="4"/>
      <c r="ED772" s="4"/>
      <c r="EE772" s="4"/>
      <c r="EF772" s="4"/>
      <c r="EG772" s="4"/>
      <c r="EH772" s="4"/>
      <c r="EI772" s="4"/>
      <c r="EJ772" s="4"/>
      <c r="EK772" s="4"/>
      <c r="EL772" s="4"/>
      <c r="EM772" s="4"/>
      <c r="EN772" s="4"/>
      <c r="EO772" s="4"/>
      <c r="EP772" s="4"/>
      <c r="EQ772" s="4"/>
      <c r="ER772" s="4"/>
      <c r="ES772" s="4"/>
      <c r="ET772" s="4"/>
      <c r="EU772" s="4"/>
      <c r="EV772" s="4"/>
      <c r="EW772" s="4"/>
      <c r="EX772" s="4"/>
      <c r="EY772" s="4"/>
      <c r="EZ772" s="4"/>
      <c r="FA772" s="4"/>
      <c r="FB772" s="4"/>
      <c r="FC772" s="4"/>
      <c r="FD772" s="4"/>
      <c r="FE772" s="4"/>
      <c r="FF772" s="4"/>
      <c r="FG772" s="4"/>
      <c r="FH772" s="4"/>
      <c r="FI772" s="4"/>
      <c r="FJ772" s="4"/>
      <c r="FK772" s="4"/>
      <c r="FL772" s="4"/>
      <c r="FM772" s="4"/>
      <c r="FN772" s="4"/>
      <c r="FO772" s="4"/>
      <c r="FP772" s="4"/>
      <c r="FQ772" s="4"/>
      <c r="FR772" s="4"/>
      <c r="FS772" s="4"/>
      <c r="FT772" s="4"/>
      <c r="FU772" s="4"/>
      <c r="FV772" s="4"/>
      <c r="FW772" s="4"/>
      <c r="FX772" s="4"/>
      <c r="FY772" s="4"/>
      <c r="FZ772" s="4"/>
      <c r="GA772" s="4"/>
      <c r="GB772" s="4"/>
      <c r="GC772" s="4"/>
      <c r="GD772" s="4"/>
      <c r="GE772" s="4"/>
      <c r="GF772" s="4"/>
      <c r="GG772" s="4"/>
      <c r="GH772" s="4"/>
      <c r="GI772" s="4"/>
      <c r="GJ772" s="4"/>
      <c r="GK772" s="4"/>
      <c r="GL772" s="4"/>
      <c r="GM772" s="4"/>
      <c r="GN772" s="4"/>
      <c r="GO772" s="4"/>
      <c r="GP772" s="4"/>
      <c r="GQ772" s="4"/>
      <c r="GR772" s="4"/>
      <c r="GS772" s="4"/>
      <c r="GT772" s="4"/>
      <c r="GU772" s="4"/>
      <c r="GV772" s="4"/>
      <c r="GW772" s="4"/>
      <c r="GX772" s="4"/>
      <c r="GY772" s="4"/>
      <c r="GZ772" s="4"/>
      <c r="HA772" s="4"/>
      <c r="HB772" s="4"/>
      <c r="HC772" s="4"/>
    </row>
    <row r="773" spans="1:211" s="380" customFormat="1" ht="13.9" customHeight="1">
      <c r="A773" s="828" t="str">
        <f>IF('1C TSsoustraitance'!$A490&lt;&gt;0,'1C TSsoustraitance'!$A490,"")</f>
        <v/>
      </c>
      <c r="B773" s="530"/>
      <c r="C773" s="513" t="str">
        <f>IF('1C TSsoustraitance'!$A490&lt;&gt;0,'1C TSsoustraitance'!$B490,"")</f>
        <v/>
      </c>
      <c r="D773" s="513" t="str">
        <f>IF('1C TSsoustraitance'!$A490&lt;&gt;0,'1C TSsoustraitance'!$C490,"")</f>
        <v/>
      </c>
      <c r="E773" s="684"/>
      <c r="F773" s="685"/>
      <c r="G773" s="666">
        <f>'1C TSsoustraitance'!$D490</f>
        <v>0</v>
      </c>
      <c r="H773" s="533">
        <v>0.21</v>
      </c>
      <c r="I773" s="533">
        <v>1</v>
      </c>
      <c r="J773" s="534"/>
      <c r="K773" s="667">
        <f t="shared" si="164"/>
        <v>0</v>
      </c>
      <c r="L773" s="668">
        <f>IF(OR('1C TSsoustraitance'!$D490="",'1C TSsoustraitance'!$AP490=0),0,IF(AND('1C TSsoustraitance'!$D490&lt;&gt;"",$K$2="Pôle",'1C TSsoustraitance'!$E490="OUI"),(('1C TSsoustraitance'!$F490+'1C TSsoustraitance'!$G490+'1C TSsoustraitance'!$H490+'1C TSsoustraitance'!$I490+'1C TSsoustraitance'!$M490)/'1C TSsoustraitance'!$R490),IF(AND('1C TSsoustraitance'!$D490&lt;&gt;"",$K$2="Pôle",'1C TSsoustraitance'!$E490="NON"),(('1C TSsoustraitance'!$F490+'1C TSsoustraitance'!$G490+'1C TSsoustraitance'!$H490+'1C TSsoustraitance'!$I490+'1C TSsoustraitance'!$M490)/'1C TSsoustraitance'!$AP490),IF(AND('1C TSsoustraitance'!$D490&lt;&gt;"",$K$2&lt;&gt;"Pôle",'1C TSsoustraitance'!$E490="OUI"),(('1C TSsoustraitance'!$F490+'1C TSsoustraitance'!$G490+'1C TSsoustraitance'!$H490+'1C TSsoustraitance'!$I490+'1C TSsoustraitance'!$J490+'1C TSsoustraitance'!$K490+'1C TSsoustraitance'!$L490+'1C TSsoustraitance'!$M490+'1C TSsoustraitance'!$N490+'1C TSsoustraitance'!$O490+'1C TSsoustraitance'!$P490+'1C TSsoustraitance'!$Q490)/'1C TSsoustraitance'!$R490),IF(AND('1C TSsoustraitance'!$D490&lt;&gt;"",$K$2&lt;&gt;"Pôle",'1C TSsoustraitance'!$E490="NON"),(('1C TSsoustraitance'!$F490+'1C TSsoustraitance'!$G490+'1C TSsoustraitance'!$H490+'1C TSsoustraitance'!$I490+'1C TSsoustraitance'!$J490+'1C TSsoustraitance'!$K490+'1C TSsoustraitance'!$L490+'1C TSsoustraitance'!$M490+'1C TSsoustraitance'!$N490+'1C TSsoustraitance'!$O490+'1C TSsoustraitance'!$P490+'1C TSsoustraitance'!$Q490))/'1C TSsoustraitance'!$AP490)))))</f>
        <v>0</v>
      </c>
      <c r="M773" s="668">
        <f>IF(OR('1C TSsoustraitance'!$D490="",'1C TSsoustraitance'!AP$13=0),0,IF(AND('1C TSsoustraitance'!$D490&lt;&gt;"",$K$2="Pôle",'1C TSsoustraitance'!$E490="OUI"),(('1C TSsoustraitance'!$J490+'1C TSsoustraitance'!$K490+'1C TSsoustraitance'!$L490)/'1C TSsoustraitance'!$R490),IF(AND('1C TSsoustraitance'!$D490&lt;&gt;"",$K$2="Pôle",'1C TSsoustraitance'!$E490="NON"),(('1C TSsoustraitance'!$J490+'1C TSsoustraitance'!$K490+'1C TSsoustraitance'!$L490)/'1C TSsoustraitance'!$AP490),IF(AND('1C TSsoustraitance'!$D490&lt;&gt;"",$K$2&lt;&gt;"Pôle"),0))))</f>
        <v>0</v>
      </c>
      <c r="N773" s="668">
        <f t="shared" si="170"/>
        <v>0</v>
      </c>
      <c r="O773" s="669">
        <f>IF(OR('1C TSsoustraitance'!$D490="",'1C TSsoustraitance'!$E490="OUI",'1C TSsoustraitance'!$AP490=0),0,(('1C TSsoustraitance'!$S490)/'1C TSsoustraitance'!$AP490))</f>
        <v>0</v>
      </c>
      <c r="P773" s="669">
        <f>IF(OR('1C TSsoustraitance'!$D490="",'1C TSsoustraitance'!$E490="OUI",'1C TSsoustraitance'!$AP490=0),0,(('1C TSsoustraitance'!$T490)/'1C TSsoustraitance'!$AP490))</f>
        <v>0</v>
      </c>
      <c r="Q773" s="669">
        <f>IF(OR('1C TSsoustraitance'!$D490="",'1C TSsoustraitance'!$E490="OUI",'1C TSsoustraitance'!$AP490=0),0,(('1C TSsoustraitance'!$U490)/'1C TSsoustraitance'!$AP490))</f>
        <v>0</v>
      </c>
      <c r="R773" s="669">
        <f>IF(OR('1C TSsoustraitance'!$D490="",'1C TSsoustraitance'!$E490="OUI",'1C TSsoustraitance'!$AP490=0),0,(('1C TSsoustraitance'!$V490)/'1C TSsoustraitance'!$AP490))</f>
        <v>0</v>
      </c>
      <c r="S773" s="669">
        <f>IF(OR('1C TSsoustraitance'!$D490="",'1C TSsoustraitance'!$E490="OUI",'1C TSsoustraitance'!$AP490=0),0,(('1C TSsoustraitance'!$W490)/'1C TSsoustraitance'!$AP490))</f>
        <v>0</v>
      </c>
      <c r="T773" s="669">
        <f>IF(OR('1C TSsoustraitance'!$D490="",'1C TSsoustraitance'!$E490="OUI",'1C TSsoustraitance'!$AP490=0),0,(('1C TSsoustraitance'!$X490)/'1C TSsoustraitance'!$AP490))</f>
        <v>0</v>
      </c>
      <c r="U773" s="669">
        <f>IF(OR('1C TSsoustraitance'!$D490="",'1C TSsoustraitance'!$E490="OUI",'1C TSsoustraitance'!$AP490=0),0,(('1C TSsoustraitance'!$Y490)/'1C TSsoustraitance'!$AP490))</f>
        <v>0</v>
      </c>
      <c r="V773" s="669">
        <f>IF(OR('1C TSsoustraitance'!$D490="",'1C TSsoustraitance'!$E490="OUI",'1C TSsoustraitance'!$AP490=0),0,(('1C TSsoustraitance'!$Z490)/'1C TSsoustraitance'!$AP490))</f>
        <v>0</v>
      </c>
      <c r="W773" s="669">
        <f>IF(OR('1C TSsoustraitance'!$D490="",'1C TSsoustraitance'!$E490="OUI",'1C TSsoustraitance'!$AP490=0),0,(('1C TSsoustraitance'!$AA490)/'1C TSsoustraitance'!$AP490))</f>
        <v>0</v>
      </c>
      <c r="X773" s="669">
        <f>IF(OR('1C TSsoustraitance'!$D490="",'1C TSsoustraitance'!$E490="OUI",'1C TSsoustraitance'!$AP490=0),0,(('1C TSsoustraitance'!$AB490)/'1C TSsoustraitance'!$AP490))</f>
        <v>0</v>
      </c>
      <c r="Y773" s="669">
        <f>IF(OR('1C TSsoustraitance'!$D490="",'1C TSsoustraitance'!$E490="OUI",'1C TSsoustraitance'!$AP490=0),0,(('1C TSsoustraitance'!$AC490)/'1C TSsoustraitance'!$AP490))</f>
        <v>0</v>
      </c>
      <c r="Z773" s="669">
        <f>IF(OR('1C TSsoustraitance'!$D490="",'1C TSsoustraitance'!$E490="OUI",'1C TSsoustraitance'!$AP490=0),0,(('1C TSsoustraitance'!$AD490)/'1C TSsoustraitance'!$AP490))</f>
        <v>0</v>
      </c>
      <c r="AA773" s="669">
        <f>IF(OR('1C TSsoustraitance'!$D490="",'1C TSsoustraitance'!$E490="OUI",'1C TSsoustraitance'!$AP490=0),0,(('1C TSsoustraitance'!$AE490)/'1C TSsoustraitance'!$AP490))</f>
        <v>0</v>
      </c>
      <c r="AB773" s="669">
        <f>IF(OR('1C TSsoustraitance'!$D490="",'1C TSsoustraitance'!$E490="OUI",'1C TSsoustraitance'!$AP490=0),0,(('1C TSsoustraitance'!$AF490)/'1C TSsoustraitance'!$AP490))</f>
        <v>0</v>
      </c>
      <c r="AC773" s="669">
        <f>IF(OR('1C TSsoustraitance'!$D490="",'1C TSsoustraitance'!$E490="OUI",'1C TSsoustraitance'!$AP490=0),0,(('1C TSsoustraitance'!$AG490)/'1C TSsoustraitance'!$AP490))</f>
        <v>0</v>
      </c>
      <c r="AD773" s="669">
        <f>IF(OR('1C TSsoustraitance'!$D490="",'1C TSsoustraitance'!$E490="OUI",'1C TSsoustraitance'!$AP490=0),0,(('1C TSsoustraitance'!$AH490)/'1C TSsoustraitance'!$AP490))</f>
        <v>0</v>
      </c>
      <c r="AE773" s="669">
        <f>IF(OR('1C TSsoustraitance'!$D490="",'1C TSsoustraitance'!$E490="OUI",'1C TSsoustraitance'!$AP490=0),0,(('1C TSsoustraitance'!$AI490)/'1C TSsoustraitance'!$AP490))</f>
        <v>0</v>
      </c>
      <c r="AF773" s="669">
        <f>IF(OR('1C TSsoustraitance'!$D490="",'1C TSsoustraitance'!$E490="OUI",'1C TSsoustraitance'!$AP490=0),0,(('1C TSsoustraitance'!$AJ490)/'1C TSsoustraitance'!$AP490))</f>
        <v>0</v>
      </c>
      <c r="AG773" s="669">
        <f>IF(OR('1C TSsoustraitance'!$D490="",'1C TSsoustraitance'!$E490="OUI",'1C TSsoustraitance'!$AP490=0),0,(('1C TSsoustraitance'!$AK490)/'1C TSsoustraitance'!$AP490))</f>
        <v>0</v>
      </c>
      <c r="AH773" s="669">
        <f>IF(OR('1C TSsoustraitance'!$D490="",'1C TSsoustraitance'!$E490="OUI",'1C TSsoustraitance'!$AP490=0),0,(('1C TSsoustraitance'!$AL490)/'1C TSsoustraitance'!$AP490))</f>
        <v>0</v>
      </c>
      <c r="AI773" s="669">
        <f>IF(OR('1C TSsoustraitance'!$D490="",'1C TSsoustraitance'!$E490="OUI",'1C TSsoustraitance'!$AP490=0),0,(('1C TSsoustraitance'!$AM490)/'1C TSsoustraitance'!$AP490))</f>
        <v>0</v>
      </c>
      <c r="AJ773" s="669">
        <f>IF(OR('1C TSsoustraitance'!$D490="",'1C TSsoustraitance'!$E490="OUI",'1C TSsoustraitance'!$AP490=0),0,(('1C TSsoustraitance'!$AN490)/'1C TSsoustraitance'!$AP490))</f>
        <v>0</v>
      </c>
      <c r="AK773" s="669">
        <f t="shared" si="165"/>
        <v>0</v>
      </c>
      <c r="AL773" s="668">
        <f t="shared" si="166"/>
        <v>0</v>
      </c>
      <c r="AM773" s="670">
        <f>IF(Tableau7[[#This Row],[N° pièce]]="",0,(Tableau7[[#This Row],[hors TVA]]+(Tableau7[[#This Row],[hors TVA]]*Tableau7[[#This Row],[Taux TVA]])-(Tableau7[[#This Row],[hors TVA]]*Tableau7[[#This Row],[Taux TVA]]*Tableau7[[#This Row],[Régime TVA: Récupération]]))*Tableau7[[#This Row],[Type 1]])</f>
        <v>0</v>
      </c>
      <c r="AN773" s="670">
        <f>IF(Tableau7[[#This Row],[N° pièce]]="",0,IF($K$2="pôle",((Tableau7[[#This Row],[hors TVA]]+(Tableau7[[#This Row],[hors TVA]]*Tableau7[[#This Row],[Taux TVA]])-(Tableau7[[#This Row],[hors TVA]]*Tableau7[[#This Row],[Taux TVA]]*Tableau7[[#This Row],[Régime TVA: Récupération]]))*Tableau7[[#This Row],[Type 2]]),0))</f>
        <v>0</v>
      </c>
      <c r="AO773" s="670">
        <f t="shared" si="168"/>
        <v>0</v>
      </c>
      <c r="AP773" s="255">
        <f t="shared" si="167"/>
        <v>0</v>
      </c>
      <c r="AQ773" s="506">
        <f t="shared" si="169"/>
        <v>0</v>
      </c>
      <c r="AR773" s="671"/>
      <c r="AS773" s="512"/>
      <c r="AT773" s="513" t="str">
        <f>IF(('1C TSsoustraitance'!AP490*FICHE!C$14&lt;J773),"Forfait limité à "&amp;FICHE!C$14&amp;"€/jour","")</f>
        <v/>
      </c>
      <c r="AU773" s="797"/>
      <c r="AV773" s="484"/>
      <c r="AW773" s="484"/>
      <c r="AX773" s="484"/>
      <c r="AY773" s="484"/>
      <c r="AZ773" s="484"/>
      <c r="BA773" s="4"/>
      <c r="BB773" s="4"/>
      <c r="BC773" s="4"/>
      <c r="BD773" s="4"/>
      <c r="BE773" s="4"/>
      <c r="BF773" s="4"/>
      <c r="BG773" s="4"/>
      <c r="BH773" s="4"/>
      <c r="BI773" s="4"/>
      <c r="BJ773" s="4"/>
      <c r="BK773" s="4"/>
      <c r="BL773" s="4"/>
      <c r="BM773" s="4"/>
      <c r="BN773" s="4"/>
      <c r="BO773" s="4"/>
      <c r="BP773" s="4"/>
      <c r="BQ773" s="4"/>
      <c r="BR773" s="4"/>
      <c r="BS773" s="4"/>
      <c r="BT773" s="4"/>
      <c r="BU773" s="4"/>
      <c r="BV773" s="4"/>
      <c r="BW773" s="4"/>
      <c r="BX773" s="4"/>
      <c r="BY773" s="4"/>
      <c r="BZ773" s="4"/>
      <c r="CA773" s="4"/>
      <c r="CB773" s="4"/>
      <c r="CC773" s="4"/>
      <c r="CD773" s="4"/>
      <c r="CE773" s="4"/>
      <c r="CF773" s="4"/>
      <c r="CG773" s="4"/>
      <c r="CH773" s="4"/>
      <c r="CI773" s="4"/>
      <c r="CJ773" s="4"/>
      <c r="CK773" s="4"/>
      <c r="CL773" s="4"/>
      <c r="CM773" s="4"/>
      <c r="CN773" s="4"/>
      <c r="CO773" s="4"/>
      <c r="CP773" s="4"/>
      <c r="CQ773" s="4"/>
      <c r="CR773" s="4"/>
      <c r="CS773" s="4"/>
      <c r="CT773" s="4"/>
      <c r="CU773" s="4"/>
      <c r="CV773" s="4"/>
      <c r="CW773" s="4"/>
      <c r="CX773" s="4"/>
      <c r="CY773" s="4"/>
      <c r="CZ773" s="4"/>
      <c r="DA773" s="4"/>
      <c r="DB773" s="4"/>
      <c r="DC773" s="4"/>
      <c r="DD773" s="4"/>
      <c r="DE773" s="4"/>
      <c r="DF773" s="4"/>
      <c r="DG773" s="4"/>
      <c r="DH773" s="4"/>
      <c r="DI773" s="4"/>
      <c r="DJ773" s="4"/>
      <c r="DK773" s="4"/>
      <c r="DL773" s="4"/>
      <c r="DM773" s="4"/>
      <c r="DN773" s="4"/>
      <c r="DO773" s="4"/>
      <c r="DP773" s="4"/>
      <c r="DQ773" s="4"/>
      <c r="DR773" s="4"/>
      <c r="DS773" s="4"/>
      <c r="DT773" s="4"/>
      <c r="DU773" s="4"/>
      <c r="DV773" s="4"/>
      <c r="DW773" s="4"/>
      <c r="DX773" s="4"/>
      <c r="DY773" s="4"/>
      <c r="DZ773" s="4"/>
      <c r="EA773" s="4"/>
      <c r="EB773" s="4"/>
      <c r="EC773" s="4"/>
      <c r="ED773" s="4"/>
      <c r="EE773" s="4"/>
      <c r="EF773" s="4"/>
      <c r="EG773" s="4"/>
      <c r="EH773" s="4"/>
      <c r="EI773" s="4"/>
      <c r="EJ773" s="4"/>
      <c r="EK773" s="4"/>
      <c r="EL773" s="4"/>
      <c r="EM773" s="4"/>
      <c r="EN773" s="4"/>
      <c r="EO773" s="4"/>
      <c r="EP773" s="4"/>
      <c r="EQ773" s="4"/>
      <c r="ER773" s="4"/>
      <c r="ES773" s="4"/>
      <c r="ET773" s="4"/>
      <c r="EU773" s="4"/>
      <c r="EV773" s="4"/>
      <c r="EW773" s="4"/>
      <c r="EX773" s="4"/>
      <c r="EY773" s="4"/>
      <c r="EZ773" s="4"/>
      <c r="FA773" s="4"/>
      <c r="FB773" s="4"/>
      <c r="FC773" s="4"/>
      <c r="FD773" s="4"/>
      <c r="FE773" s="4"/>
      <c r="FF773" s="4"/>
      <c r="FG773" s="4"/>
      <c r="FH773" s="4"/>
      <c r="FI773" s="4"/>
      <c r="FJ773" s="4"/>
      <c r="FK773" s="4"/>
      <c r="FL773" s="4"/>
      <c r="FM773" s="4"/>
      <c r="FN773" s="4"/>
      <c r="FO773" s="4"/>
      <c r="FP773" s="4"/>
      <c r="FQ773" s="4"/>
      <c r="FR773" s="4"/>
      <c r="FS773" s="4"/>
      <c r="FT773" s="4"/>
      <c r="FU773" s="4"/>
      <c r="FV773" s="4"/>
      <c r="FW773" s="4"/>
      <c r="FX773" s="4"/>
      <c r="FY773" s="4"/>
      <c r="FZ773" s="4"/>
      <c r="GA773" s="4"/>
      <c r="GB773" s="4"/>
      <c r="GC773" s="4"/>
      <c r="GD773" s="4"/>
      <c r="GE773" s="4"/>
      <c r="GF773" s="4"/>
      <c r="GG773" s="4"/>
      <c r="GH773" s="4"/>
      <c r="GI773" s="4"/>
      <c r="GJ773" s="4"/>
      <c r="GK773" s="4"/>
      <c r="GL773" s="4"/>
      <c r="GM773" s="4"/>
      <c r="GN773" s="4"/>
      <c r="GO773" s="4"/>
      <c r="GP773" s="4"/>
      <c r="GQ773" s="4"/>
      <c r="GR773" s="4"/>
      <c r="GS773" s="4"/>
      <c r="GT773" s="4"/>
      <c r="GU773" s="4"/>
      <c r="GV773" s="4"/>
      <c r="GW773" s="4"/>
      <c r="GX773" s="4"/>
      <c r="GY773" s="4"/>
      <c r="GZ773" s="4"/>
      <c r="HA773" s="4"/>
      <c r="HB773" s="4"/>
      <c r="HC773" s="4"/>
    </row>
    <row r="774" spans="1:211" s="380" customFormat="1" ht="13.9" customHeight="1">
      <c r="A774" s="828" t="str">
        <f>IF('1C TSsoustraitance'!$A491&lt;&gt;0,'1C TSsoustraitance'!$A491,"")</f>
        <v/>
      </c>
      <c r="B774" s="530"/>
      <c r="C774" s="513" t="str">
        <f>IF('1C TSsoustraitance'!$A491&lt;&gt;0,'1C TSsoustraitance'!$B491,"")</f>
        <v/>
      </c>
      <c r="D774" s="513" t="str">
        <f>IF('1C TSsoustraitance'!$A491&lt;&gt;0,'1C TSsoustraitance'!$C491,"")</f>
        <v/>
      </c>
      <c r="E774" s="684"/>
      <c r="F774" s="685"/>
      <c r="G774" s="666">
        <f>'1C TSsoustraitance'!$D491</f>
        <v>0</v>
      </c>
      <c r="H774" s="533">
        <v>0.21</v>
      </c>
      <c r="I774" s="533">
        <v>1</v>
      </c>
      <c r="J774" s="534"/>
      <c r="K774" s="667">
        <f t="shared" si="164"/>
        <v>0</v>
      </c>
      <c r="L774" s="668">
        <f>IF(OR('1C TSsoustraitance'!$D491="",'1C TSsoustraitance'!$AP491=0),0,IF(AND('1C TSsoustraitance'!$D491&lt;&gt;"",$K$2="Pôle",'1C TSsoustraitance'!$E491="OUI"),(('1C TSsoustraitance'!$F491+'1C TSsoustraitance'!$G491+'1C TSsoustraitance'!$H491+'1C TSsoustraitance'!$I491+'1C TSsoustraitance'!$M491)/'1C TSsoustraitance'!$R491),IF(AND('1C TSsoustraitance'!$D491&lt;&gt;"",$K$2="Pôle",'1C TSsoustraitance'!$E491="NON"),(('1C TSsoustraitance'!$F491+'1C TSsoustraitance'!$G491+'1C TSsoustraitance'!$H491+'1C TSsoustraitance'!$I491+'1C TSsoustraitance'!$M491)/'1C TSsoustraitance'!$AP491),IF(AND('1C TSsoustraitance'!$D491&lt;&gt;"",$K$2&lt;&gt;"Pôle",'1C TSsoustraitance'!$E491="OUI"),(('1C TSsoustraitance'!$F491+'1C TSsoustraitance'!$G491+'1C TSsoustraitance'!$H491+'1C TSsoustraitance'!$I491+'1C TSsoustraitance'!$J491+'1C TSsoustraitance'!$K491+'1C TSsoustraitance'!$L491+'1C TSsoustraitance'!$M491+'1C TSsoustraitance'!$N491+'1C TSsoustraitance'!$O491+'1C TSsoustraitance'!$P491+'1C TSsoustraitance'!$Q491)/'1C TSsoustraitance'!$R491),IF(AND('1C TSsoustraitance'!$D491&lt;&gt;"",$K$2&lt;&gt;"Pôle",'1C TSsoustraitance'!$E491="NON"),(('1C TSsoustraitance'!$F491+'1C TSsoustraitance'!$G491+'1C TSsoustraitance'!$H491+'1C TSsoustraitance'!$I491+'1C TSsoustraitance'!$J491+'1C TSsoustraitance'!$K491+'1C TSsoustraitance'!$L491+'1C TSsoustraitance'!$M491+'1C TSsoustraitance'!$N491+'1C TSsoustraitance'!$O491+'1C TSsoustraitance'!$P491+'1C TSsoustraitance'!$Q491))/'1C TSsoustraitance'!$AP491)))))</f>
        <v>0</v>
      </c>
      <c r="M774" s="668">
        <f>IF(OR('1C TSsoustraitance'!$D491="",'1C TSsoustraitance'!AP$13=0),0,IF(AND('1C TSsoustraitance'!$D491&lt;&gt;"",$K$2="Pôle",'1C TSsoustraitance'!$E491="OUI"),(('1C TSsoustraitance'!$J491+'1C TSsoustraitance'!$K491+'1C TSsoustraitance'!$L491)/'1C TSsoustraitance'!$R491),IF(AND('1C TSsoustraitance'!$D491&lt;&gt;"",$K$2="Pôle",'1C TSsoustraitance'!$E491="NON"),(('1C TSsoustraitance'!$J491+'1C TSsoustraitance'!$K491+'1C TSsoustraitance'!$L491)/'1C TSsoustraitance'!$AP491),IF(AND('1C TSsoustraitance'!$D491&lt;&gt;"",$K$2&lt;&gt;"Pôle"),0))))</f>
        <v>0</v>
      </c>
      <c r="N774" s="668">
        <f t="shared" si="170"/>
        <v>0</v>
      </c>
      <c r="O774" s="669">
        <f>IF(OR('1C TSsoustraitance'!$D491="",'1C TSsoustraitance'!$E491="OUI",'1C TSsoustraitance'!$AP491=0),0,(('1C TSsoustraitance'!$S491)/'1C TSsoustraitance'!$AP491))</f>
        <v>0</v>
      </c>
      <c r="P774" s="669">
        <f>IF(OR('1C TSsoustraitance'!$D491="",'1C TSsoustraitance'!$E491="OUI",'1C TSsoustraitance'!$AP491=0),0,(('1C TSsoustraitance'!$T491)/'1C TSsoustraitance'!$AP491))</f>
        <v>0</v>
      </c>
      <c r="Q774" s="669">
        <f>IF(OR('1C TSsoustraitance'!$D491="",'1C TSsoustraitance'!$E491="OUI",'1C TSsoustraitance'!$AP491=0),0,(('1C TSsoustraitance'!$U491)/'1C TSsoustraitance'!$AP491))</f>
        <v>0</v>
      </c>
      <c r="R774" s="669">
        <f>IF(OR('1C TSsoustraitance'!$D491="",'1C TSsoustraitance'!$E491="OUI",'1C TSsoustraitance'!$AP491=0),0,(('1C TSsoustraitance'!$V491)/'1C TSsoustraitance'!$AP491))</f>
        <v>0</v>
      </c>
      <c r="S774" s="669">
        <f>IF(OR('1C TSsoustraitance'!$D491="",'1C TSsoustraitance'!$E491="OUI",'1C TSsoustraitance'!$AP491=0),0,(('1C TSsoustraitance'!$W491)/'1C TSsoustraitance'!$AP491))</f>
        <v>0</v>
      </c>
      <c r="T774" s="669">
        <f>IF(OR('1C TSsoustraitance'!$D491="",'1C TSsoustraitance'!$E491="OUI",'1C TSsoustraitance'!$AP491=0),0,(('1C TSsoustraitance'!$X491)/'1C TSsoustraitance'!$AP491))</f>
        <v>0</v>
      </c>
      <c r="U774" s="669">
        <f>IF(OR('1C TSsoustraitance'!$D491="",'1C TSsoustraitance'!$E491="OUI",'1C TSsoustraitance'!$AP491=0),0,(('1C TSsoustraitance'!$Y491)/'1C TSsoustraitance'!$AP491))</f>
        <v>0</v>
      </c>
      <c r="V774" s="669">
        <f>IF(OR('1C TSsoustraitance'!$D491="",'1C TSsoustraitance'!$E491="OUI",'1C TSsoustraitance'!$AP491=0),0,(('1C TSsoustraitance'!$Z491)/'1C TSsoustraitance'!$AP491))</f>
        <v>0</v>
      </c>
      <c r="W774" s="669">
        <f>IF(OR('1C TSsoustraitance'!$D491="",'1C TSsoustraitance'!$E491="OUI",'1C TSsoustraitance'!$AP491=0),0,(('1C TSsoustraitance'!$AA491)/'1C TSsoustraitance'!$AP491))</f>
        <v>0</v>
      </c>
      <c r="X774" s="669">
        <f>IF(OR('1C TSsoustraitance'!$D491="",'1C TSsoustraitance'!$E491="OUI",'1C TSsoustraitance'!$AP491=0),0,(('1C TSsoustraitance'!$AB491)/'1C TSsoustraitance'!$AP491))</f>
        <v>0</v>
      </c>
      <c r="Y774" s="669">
        <f>IF(OR('1C TSsoustraitance'!$D491="",'1C TSsoustraitance'!$E491="OUI",'1C TSsoustraitance'!$AP491=0),0,(('1C TSsoustraitance'!$AC491)/'1C TSsoustraitance'!$AP491))</f>
        <v>0</v>
      </c>
      <c r="Z774" s="669">
        <f>IF(OR('1C TSsoustraitance'!$D491="",'1C TSsoustraitance'!$E491="OUI",'1C TSsoustraitance'!$AP491=0),0,(('1C TSsoustraitance'!$AD491)/'1C TSsoustraitance'!$AP491))</f>
        <v>0</v>
      </c>
      <c r="AA774" s="669">
        <f>IF(OR('1C TSsoustraitance'!$D491="",'1C TSsoustraitance'!$E491="OUI",'1C TSsoustraitance'!$AP491=0),0,(('1C TSsoustraitance'!$AE491)/'1C TSsoustraitance'!$AP491))</f>
        <v>0</v>
      </c>
      <c r="AB774" s="669">
        <f>IF(OR('1C TSsoustraitance'!$D491="",'1C TSsoustraitance'!$E491="OUI",'1C TSsoustraitance'!$AP491=0),0,(('1C TSsoustraitance'!$AF491)/'1C TSsoustraitance'!$AP491))</f>
        <v>0</v>
      </c>
      <c r="AC774" s="669">
        <f>IF(OR('1C TSsoustraitance'!$D491="",'1C TSsoustraitance'!$E491="OUI",'1C TSsoustraitance'!$AP491=0),0,(('1C TSsoustraitance'!$AG491)/'1C TSsoustraitance'!$AP491))</f>
        <v>0</v>
      </c>
      <c r="AD774" s="669">
        <f>IF(OR('1C TSsoustraitance'!$D491="",'1C TSsoustraitance'!$E491="OUI",'1C TSsoustraitance'!$AP491=0),0,(('1C TSsoustraitance'!$AH491)/'1C TSsoustraitance'!$AP491))</f>
        <v>0</v>
      </c>
      <c r="AE774" s="669">
        <f>IF(OR('1C TSsoustraitance'!$D491="",'1C TSsoustraitance'!$E491="OUI",'1C TSsoustraitance'!$AP491=0),0,(('1C TSsoustraitance'!$AI491)/'1C TSsoustraitance'!$AP491))</f>
        <v>0</v>
      </c>
      <c r="AF774" s="669">
        <f>IF(OR('1C TSsoustraitance'!$D491="",'1C TSsoustraitance'!$E491="OUI",'1C TSsoustraitance'!$AP491=0),0,(('1C TSsoustraitance'!$AJ491)/'1C TSsoustraitance'!$AP491))</f>
        <v>0</v>
      </c>
      <c r="AG774" s="669">
        <f>IF(OR('1C TSsoustraitance'!$D491="",'1C TSsoustraitance'!$E491="OUI",'1C TSsoustraitance'!$AP491=0),0,(('1C TSsoustraitance'!$AK491)/'1C TSsoustraitance'!$AP491))</f>
        <v>0</v>
      </c>
      <c r="AH774" s="669">
        <f>IF(OR('1C TSsoustraitance'!$D491="",'1C TSsoustraitance'!$E491="OUI",'1C TSsoustraitance'!$AP491=0),0,(('1C TSsoustraitance'!$AL491)/'1C TSsoustraitance'!$AP491))</f>
        <v>0</v>
      </c>
      <c r="AI774" s="669">
        <f>IF(OR('1C TSsoustraitance'!$D491="",'1C TSsoustraitance'!$E491="OUI",'1C TSsoustraitance'!$AP491=0),0,(('1C TSsoustraitance'!$AM491)/'1C TSsoustraitance'!$AP491))</f>
        <v>0</v>
      </c>
      <c r="AJ774" s="669">
        <f>IF(OR('1C TSsoustraitance'!$D491="",'1C TSsoustraitance'!$E491="OUI",'1C TSsoustraitance'!$AP491=0),0,(('1C TSsoustraitance'!$AN491)/'1C TSsoustraitance'!$AP491))</f>
        <v>0</v>
      </c>
      <c r="AK774" s="669">
        <f t="shared" si="165"/>
        <v>0</v>
      </c>
      <c r="AL774" s="668">
        <f t="shared" si="166"/>
        <v>0</v>
      </c>
      <c r="AM774" s="670">
        <f>IF(Tableau7[[#This Row],[N° pièce]]="",0,(Tableau7[[#This Row],[hors TVA]]+(Tableau7[[#This Row],[hors TVA]]*Tableau7[[#This Row],[Taux TVA]])-(Tableau7[[#This Row],[hors TVA]]*Tableau7[[#This Row],[Taux TVA]]*Tableau7[[#This Row],[Régime TVA: Récupération]]))*Tableau7[[#This Row],[Type 1]])</f>
        <v>0</v>
      </c>
      <c r="AN774" s="670">
        <f>IF(Tableau7[[#This Row],[N° pièce]]="",0,IF($K$2="pôle",((Tableau7[[#This Row],[hors TVA]]+(Tableau7[[#This Row],[hors TVA]]*Tableau7[[#This Row],[Taux TVA]])-(Tableau7[[#This Row],[hors TVA]]*Tableau7[[#This Row],[Taux TVA]]*Tableau7[[#This Row],[Régime TVA: Récupération]]))*Tableau7[[#This Row],[Type 2]]),0))</f>
        <v>0</v>
      </c>
      <c r="AO774" s="670">
        <f t="shared" si="168"/>
        <v>0</v>
      </c>
      <c r="AP774" s="255">
        <f t="shared" si="167"/>
        <v>0</v>
      </c>
      <c r="AQ774" s="506">
        <f t="shared" si="169"/>
        <v>0</v>
      </c>
      <c r="AR774" s="671"/>
      <c r="AS774" s="512"/>
      <c r="AT774" s="513" t="str">
        <f>IF(('1C TSsoustraitance'!AP491*FICHE!C$14&lt;J774),"Forfait limité à "&amp;FICHE!C$14&amp;"€/jour","")</f>
        <v/>
      </c>
      <c r="AU774" s="797"/>
      <c r="AV774" s="484"/>
      <c r="AW774" s="484"/>
      <c r="AX774" s="484"/>
      <c r="AY774" s="484"/>
      <c r="AZ774" s="484"/>
      <c r="BA774" s="4"/>
      <c r="BB774" s="4"/>
      <c r="BC774" s="4"/>
      <c r="BD774" s="4"/>
      <c r="BE774" s="4"/>
      <c r="BF774" s="4"/>
      <c r="BG774" s="4"/>
      <c r="BH774" s="4"/>
      <c r="BI774" s="4"/>
      <c r="BJ774" s="4"/>
      <c r="BK774" s="4"/>
      <c r="BL774" s="4"/>
      <c r="BM774" s="4"/>
      <c r="BN774" s="4"/>
      <c r="BO774" s="4"/>
      <c r="BP774" s="4"/>
      <c r="BQ774" s="4"/>
      <c r="BR774" s="4"/>
      <c r="BS774" s="4"/>
      <c r="BT774" s="4"/>
      <c r="BU774" s="4"/>
      <c r="BV774" s="4"/>
      <c r="BW774" s="4"/>
      <c r="BX774" s="4"/>
      <c r="BY774" s="4"/>
      <c r="BZ774" s="4"/>
      <c r="CA774" s="4"/>
      <c r="CB774" s="4"/>
      <c r="CC774" s="4"/>
      <c r="CD774" s="4"/>
      <c r="CE774" s="4"/>
      <c r="CF774" s="4"/>
      <c r="CG774" s="4"/>
      <c r="CH774" s="4"/>
      <c r="CI774" s="4"/>
      <c r="CJ774" s="4"/>
      <c r="CK774" s="4"/>
      <c r="CL774" s="4"/>
      <c r="CM774" s="4"/>
      <c r="CN774" s="4"/>
      <c r="CO774" s="4"/>
      <c r="CP774" s="4"/>
      <c r="CQ774" s="4"/>
      <c r="CR774" s="4"/>
      <c r="CS774" s="4"/>
      <c r="CT774" s="4"/>
      <c r="CU774" s="4"/>
      <c r="CV774" s="4"/>
      <c r="CW774" s="4"/>
      <c r="CX774" s="4"/>
      <c r="CY774" s="4"/>
      <c r="CZ774" s="4"/>
      <c r="DA774" s="4"/>
      <c r="DB774" s="4"/>
      <c r="DC774" s="4"/>
      <c r="DD774" s="4"/>
      <c r="DE774" s="4"/>
      <c r="DF774" s="4"/>
      <c r="DG774" s="4"/>
      <c r="DH774" s="4"/>
      <c r="DI774" s="4"/>
      <c r="DJ774" s="4"/>
      <c r="DK774" s="4"/>
      <c r="DL774" s="4"/>
      <c r="DM774" s="4"/>
      <c r="DN774" s="4"/>
      <c r="DO774" s="4"/>
      <c r="DP774" s="4"/>
      <c r="DQ774" s="4"/>
      <c r="DR774" s="4"/>
      <c r="DS774" s="4"/>
      <c r="DT774" s="4"/>
      <c r="DU774" s="4"/>
      <c r="DV774" s="4"/>
      <c r="DW774" s="4"/>
      <c r="DX774" s="4"/>
      <c r="DY774" s="4"/>
      <c r="DZ774" s="4"/>
      <c r="EA774" s="4"/>
      <c r="EB774" s="4"/>
      <c r="EC774" s="4"/>
      <c r="ED774" s="4"/>
      <c r="EE774" s="4"/>
      <c r="EF774" s="4"/>
      <c r="EG774" s="4"/>
      <c r="EH774" s="4"/>
      <c r="EI774" s="4"/>
      <c r="EJ774" s="4"/>
      <c r="EK774" s="4"/>
      <c r="EL774" s="4"/>
      <c r="EM774" s="4"/>
      <c r="EN774" s="4"/>
      <c r="EO774" s="4"/>
      <c r="EP774" s="4"/>
      <c r="EQ774" s="4"/>
      <c r="ER774" s="4"/>
      <c r="ES774" s="4"/>
      <c r="ET774" s="4"/>
      <c r="EU774" s="4"/>
      <c r="EV774" s="4"/>
      <c r="EW774" s="4"/>
      <c r="EX774" s="4"/>
      <c r="EY774" s="4"/>
      <c r="EZ774" s="4"/>
      <c r="FA774" s="4"/>
      <c r="FB774" s="4"/>
      <c r="FC774" s="4"/>
      <c r="FD774" s="4"/>
      <c r="FE774" s="4"/>
      <c r="FF774" s="4"/>
      <c r="FG774" s="4"/>
      <c r="FH774" s="4"/>
      <c r="FI774" s="4"/>
      <c r="FJ774" s="4"/>
      <c r="FK774" s="4"/>
      <c r="FL774" s="4"/>
      <c r="FM774" s="4"/>
      <c r="FN774" s="4"/>
      <c r="FO774" s="4"/>
      <c r="FP774" s="4"/>
      <c r="FQ774" s="4"/>
      <c r="FR774" s="4"/>
      <c r="FS774" s="4"/>
      <c r="FT774" s="4"/>
      <c r="FU774" s="4"/>
      <c r="FV774" s="4"/>
      <c r="FW774" s="4"/>
      <c r="FX774" s="4"/>
      <c r="FY774" s="4"/>
      <c r="FZ774" s="4"/>
      <c r="GA774" s="4"/>
      <c r="GB774" s="4"/>
      <c r="GC774" s="4"/>
      <c r="GD774" s="4"/>
      <c r="GE774" s="4"/>
      <c r="GF774" s="4"/>
      <c r="GG774" s="4"/>
      <c r="GH774" s="4"/>
      <c r="GI774" s="4"/>
      <c r="GJ774" s="4"/>
      <c r="GK774" s="4"/>
      <c r="GL774" s="4"/>
      <c r="GM774" s="4"/>
      <c r="GN774" s="4"/>
      <c r="GO774" s="4"/>
      <c r="GP774" s="4"/>
      <c r="GQ774" s="4"/>
      <c r="GR774" s="4"/>
      <c r="GS774" s="4"/>
      <c r="GT774" s="4"/>
      <c r="GU774" s="4"/>
      <c r="GV774" s="4"/>
      <c r="GW774" s="4"/>
      <c r="GX774" s="4"/>
      <c r="GY774" s="4"/>
      <c r="GZ774" s="4"/>
      <c r="HA774" s="4"/>
      <c r="HB774" s="4"/>
      <c r="HC774" s="4"/>
    </row>
    <row r="775" spans="1:211" s="381" customFormat="1" ht="13.9" customHeight="1">
      <c r="A775" s="828" t="str">
        <f>IF('1C TSsoustraitance'!$A492&lt;&gt;0,'1C TSsoustraitance'!$A492,"")</f>
        <v/>
      </c>
      <c r="B775" s="530"/>
      <c r="C775" s="513" t="str">
        <f>IF('1C TSsoustraitance'!$A492&lt;&gt;0,'1C TSsoustraitance'!$B492,"")</f>
        <v/>
      </c>
      <c r="D775" s="513" t="str">
        <f>IF('1C TSsoustraitance'!$A492&lt;&gt;0,'1C TSsoustraitance'!$C492,"")</f>
        <v/>
      </c>
      <c r="E775" s="684"/>
      <c r="F775" s="685"/>
      <c r="G775" s="666">
        <f>'1C TSsoustraitance'!$D492</f>
        <v>0</v>
      </c>
      <c r="H775" s="533">
        <v>0.21</v>
      </c>
      <c r="I775" s="533">
        <v>1</v>
      </c>
      <c r="J775" s="534"/>
      <c r="K775" s="667">
        <f t="shared" ref="K775:K838" si="171">J775+(J775*H775)</f>
        <v>0</v>
      </c>
      <c r="L775" s="668">
        <f>IF(OR('1C TSsoustraitance'!$D492="",'1C TSsoustraitance'!$AP492=0),0,IF(AND('1C TSsoustraitance'!$D492&lt;&gt;"",$K$2="Pôle",'1C TSsoustraitance'!$E492="OUI"),(('1C TSsoustraitance'!$F492+'1C TSsoustraitance'!$G492+'1C TSsoustraitance'!$H492+'1C TSsoustraitance'!$I492+'1C TSsoustraitance'!$M492)/'1C TSsoustraitance'!$R492),IF(AND('1C TSsoustraitance'!$D492&lt;&gt;"",$K$2="Pôle",'1C TSsoustraitance'!$E492="NON"),(('1C TSsoustraitance'!$F492+'1C TSsoustraitance'!$G492+'1C TSsoustraitance'!$H492+'1C TSsoustraitance'!$I492+'1C TSsoustraitance'!$M492)/'1C TSsoustraitance'!$AP492),IF(AND('1C TSsoustraitance'!$D492&lt;&gt;"",$K$2&lt;&gt;"Pôle",'1C TSsoustraitance'!$E492="OUI"),(('1C TSsoustraitance'!$F492+'1C TSsoustraitance'!$G492+'1C TSsoustraitance'!$H492+'1C TSsoustraitance'!$I492+'1C TSsoustraitance'!$J492+'1C TSsoustraitance'!$K492+'1C TSsoustraitance'!$L492+'1C TSsoustraitance'!$M492+'1C TSsoustraitance'!$N492+'1C TSsoustraitance'!$O492+'1C TSsoustraitance'!$P492+'1C TSsoustraitance'!$Q492)/'1C TSsoustraitance'!$R492),IF(AND('1C TSsoustraitance'!$D492&lt;&gt;"",$K$2&lt;&gt;"Pôle",'1C TSsoustraitance'!$E492="NON"),(('1C TSsoustraitance'!$F492+'1C TSsoustraitance'!$G492+'1C TSsoustraitance'!$H492+'1C TSsoustraitance'!$I492+'1C TSsoustraitance'!$J492+'1C TSsoustraitance'!$K492+'1C TSsoustraitance'!$L492+'1C TSsoustraitance'!$M492+'1C TSsoustraitance'!$N492+'1C TSsoustraitance'!$O492+'1C TSsoustraitance'!$P492+'1C TSsoustraitance'!$Q492))/'1C TSsoustraitance'!$AP492)))))</f>
        <v>0</v>
      </c>
      <c r="M775" s="668">
        <f>IF(OR('1C TSsoustraitance'!$D492="",'1C TSsoustraitance'!AP$13=0),0,IF(AND('1C TSsoustraitance'!$D492&lt;&gt;"",$K$2="Pôle",'1C TSsoustraitance'!$E492="OUI"),(('1C TSsoustraitance'!$J492+'1C TSsoustraitance'!$K492+'1C TSsoustraitance'!$L492)/'1C TSsoustraitance'!$R492),IF(AND('1C TSsoustraitance'!$D492&lt;&gt;"",$K$2="Pôle",'1C TSsoustraitance'!$E492="NON"),(('1C TSsoustraitance'!$J492+'1C TSsoustraitance'!$K492+'1C TSsoustraitance'!$L492)/'1C TSsoustraitance'!$AP492),IF(AND('1C TSsoustraitance'!$D492&lt;&gt;"",$K$2&lt;&gt;"Pôle"),0))))</f>
        <v>0</v>
      </c>
      <c r="N775" s="668">
        <f t="shared" si="170"/>
        <v>0</v>
      </c>
      <c r="O775" s="669">
        <f>IF(OR('1C TSsoustraitance'!$D492="",'1C TSsoustraitance'!$E492="OUI",'1C TSsoustraitance'!$AP492=0),0,(('1C TSsoustraitance'!$S492)/'1C TSsoustraitance'!$AP492))</f>
        <v>0</v>
      </c>
      <c r="P775" s="669">
        <f>IF(OR('1C TSsoustraitance'!$D492="",'1C TSsoustraitance'!$E492="OUI",'1C TSsoustraitance'!$AP492=0),0,(('1C TSsoustraitance'!$T492)/'1C TSsoustraitance'!$AP492))</f>
        <v>0</v>
      </c>
      <c r="Q775" s="669">
        <f>IF(OR('1C TSsoustraitance'!$D492="",'1C TSsoustraitance'!$E492="OUI",'1C TSsoustraitance'!$AP492=0),0,(('1C TSsoustraitance'!$U492)/'1C TSsoustraitance'!$AP492))</f>
        <v>0</v>
      </c>
      <c r="R775" s="669">
        <f>IF(OR('1C TSsoustraitance'!$D492="",'1C TSsoustraitance'!$E492="OUI",'1C TSsoustraitance'!$AP492=0),0,(('1C TSsoustraitance'!$V492)/'1C TSsoustraitance'!$AP492))</f>
        <v>0</v>
      </c>
      <c r="S775" s="669">
        <f>IF(OR('1C TSsoustraitance'!$D492="",'1C TSsoustraitance'!$E492="OUI",'1C TSsoustraitance'!$AP492=0),0,(('1C TSsoustraitance'!$W492)/'1C TSsoustraitance'!$AP492))</f>
        <v>0</v>
      </c>
      <c r="T775" s="669">
        <f>IF(OR('1C TSsoustraitance'!$D492="",'1C TSsoustraitance'!$E492="OUI",'1C TSsoustraitance'!$AP492=0),0,(('1C TSsoustraitance'!$X492)/'1C TSsoustraitance'!$AP492))</f>
        <v>0</v>
      </c>
      <c r="U775" s="669">
        <f>IF(OR('1C TSsoustraitance'!$D492="",'1C TSsoustraitance'!$E492="OUI",'1C TSsoustraitance'!$AP492=0),0,(('1C TSsoustraitance'!$Y492)/'1C TSsoustraitance'!$AP492))</f>
        <v>0</v>
      </c>
      <c r="V775" s="669">
        <f>IF(OR('1C TSsoustraitance'!$D492="",'1C TSsoustraitance'!$E492="OUI",'1C TSsoustraitance'!$AP492=0),0,(('1C TSsoustraitance'!$Z492)/'1C TSsoustraitance'!$AP492))</f>
        <v>0</v>
      </c>
      <c r="W775" s="669">
        <f>IF(OR('1C TSsoustraitance'!$D492="",'1C TSsoustraitance'!$E492="OUI",'1C TSsoustraitance'!$AP492=0),0,(('1C TSsoustraitance'!$AA492)/'1C TSsoustraitance'!$AP492))</f>
        <v>0</v>
      </c>
      <c r="X775" s="669">
        <f>IF(OR('1C TSsoustraitance'!$D492="",'1C TSsoustraitance'!$E492="OUI",'1C TSsoustraitance'!$AP492=0),0,(('1C TSsoustraitance'!$AB492)/'1C TSsoustraitance'!$AP492))</f>
        <v>0</v>
      </c>
      <c r="Y775" s="669">
        <f>IF(OR('1C TSsoustraitance'!$D492="",'1C TSsoustraitance'!$E492="OUI",'1C TSsoustraitance'!$AP492=0),0,(('1C TSsoustraitance'!$AC492)/'1C TSsoustraitance'!$AP492))</f>
        <v>0</v>
      </c>
      <c r="Z775" s="669">
        <f>IF(OR('1C TSsoustraitance'!$D492="",'1C TSsoustraitance'!$E492="OUI",'1C TSsoustraitance'!$AP492=0),0,(('1C TSsoustraitance'!$AD492)/'1C TSsoustraitance'!$AP492))</f>
        <v>0</v>
      </c>
      <c r="AA775" s="669">
        <f>IF(OR('1C TSsoustraitance'!$D492="",'1C TSsoustraitance'!$E492="OUI",'1C TSsoustraitance'!$AP492=0),0,(('1C TSsoustraitance'!$AE492)/'1C TSsoustraitance'!$AP492))</f>
        <v>0</v>
      </c>
      <c r="AB775" s="669">
        <f>IF(OR('1C TSsoustraitance'!$D492="",'1C TSsoustraitance'!$E492="OUI",'1C TSsoustraitance'!$AP492=0),0,(('1C TSsoustraitance'!$AF492)/'1C TSsoustraitance'!$AP492))</f>
        <v>0</v>
      </c>
      <c r="AC775" s="669">
        <f>IF(OR('1C TSsoustraitance'!$D492="",'1C TSsoustraitance'!$E492="OUI",'1C TSsoustraitance'!$AP492=0),0,(('1C TSsoustraitance'!$AG492)/'1C TSsoustraitance'!$AP492))</f>
        <v>0</v>
      </c>
      <c r="AD775" s="669">
        <f>IF(OR('1C TSsoustraitance'!$D492="",'1C TSsoustraitance'!$E492="OUI",'1C TSsoustraitance'!$AP492=0),0,(('1C TSsoustraitance'!$AH492)/'1C TSsoustraitance'!$AP492))</f>
        <v>0</v>
      </c>
      <c r="AE775" s="669">
        <f>IF(OR('1C TSsoustraitance'!$D492="",'1C TSsoustraitance'!$E492="OUI",'1C TSsoustraitance'!$AP492=0),0,(('1C TSsoustraitance'!$AI492)/'1C TSsoustraitance'!$AP492))</f>
        <v>0</v>
      </c>
      <c r="AF775" s="669">
        <f>IF(OR('1C TSsoustraitance'!$D492="",'1C TSsoustraitance'!$E492="OUI",'1C TSsoustraitance'!$AP492=0),0,(('1C TSsoustraitance'!$AJ492)/'1C TSsoustraitance'!$AP492))</f>
        <v>0</v>
      </c>
      <c r="AG775" s="669">
        <f>IF(OR('1C TSsoustraitance'!$D492="",'1C TSsoustraitance'!$E492="OUI",'1C TSsoustraitance'!$AP492=0),0,(('1C TSsoustraitance'!$AK492)/'1C TSsoustraitance'!$AP492))</f>
        <v>0</v>
      </c>
      <c r="AH775" s="669">
        <f>IF(OR('1C TSsoustraitance'!$D492="",'1C TSsoustraitance'!$E492="OUI",'1C TSsoustraitance'!$AP492=0),0,(('1C TSsoustraitance'!$AL492)/'1C TSsoustraitance'!$AP492))</f>
        <v>0</v>
      </c>
      <c r="AI775" s="669">
        <f>IF(OR('1C TSsoustraitance'!$D492="",'1C TSsoustraitance'!$E492="OUI",'1C TSsoustraitance'!$AP492=0),0,(('1C TSsoustraitance'!$AM492)/'1C TSsoustraitance'!$AP492))</f>
        <v>0</v>
      </c>
      <c r="AJ775" s="669">
        <f>IF(OR('1C TSsoustraitance'!$D492="",'1C TSsoustraitance'!$E492="OUI",'1C TSsoustraitance'!$AP492=0),0,(('1C TSsoustraitance'!$AN492)/'1C TSsoustraitance'!$AP492))</f>
        <v>0</v>
      </c>
      <c r="AK775" s="669">
        <f t="shared" ref="AK775:AK838" si="172">SUM(O775:AJ775)</f>
        <v>0</v>
      </c>
      <c r="AL775" s="668">
        <f t="shared" ref="AL775:AL838" si="173">N775+AK775</f>
        <v>0</v>
      </c>
      <c r="AM775" s="670">
        <f>IF(Tableau7[[#This Row],[N° pièce]]="",0,(Tableau7[[#This Row],[hors TVA]]+(Tableau7[[#This Row],[hors TVA]]*Tableau7[[#This Row],[Taux TVA]])-(Tableau7[[#This Row],[hors TVA]]*Tableau7[[#This Row],[Taux TVA]]*Tableau7[[#This Row],[Régime TVA: Récupération]]))*Tableau7[[#This Row],[Type 1]])</f>
        <v>0</v>
      </c>
      <c r="AN775" s="670">
        <f>IF(Tableau7[[#This Row],[N° pièce]]="",0,IF($K$2="pôle",((Tableau7[[#This Row],[hors TVA]]+(Tableau7[[#This Row],[hors TVA]]*Tableau7[[#This Row],[Taux TVA]])-(Tableau7[[#This Row],[hors TVA]]*Tableau7[[#This Row],[Taux TVA]]*Tableau7[[#This Row],[Régime TVA: Récupération]]))*Tableau7[[#This Row],[Type 2]]),0))</f>
        <v>0</v>
      </c>
      <c r="AO775" s="670">
        <f t="shared" si="168"/>
        <v>0</v>
      </c>
      <c r="AP775" s="255">
        <f t="shared" si="167"/>
        <v>0</v>
      </c>
      <c r="AQ775" s="506">
        <f t="shared" si="169"/>
        <v>0</v>
      </c>
      <c r="AR775" s="671"/>
      <c r="AS775" s="512"/>
      <c r="AT775" s="513" t="str">
        <f>IF(('1C TSsoustraitance'!AP492*FICHE!C$14&lt;J775),"Forfait limité à "&amp;FICHE!C$14&amp;"€/jour","")</f>
        <v/>
      </c>
      <c r="AU775" s="797"/>
      <c r="AV775" s="484"/>
      <c r="AW775" s="484"/>
      <c r="AX775" s="484"/>
      <c r="AY775" s="484"/>
      <c r="AZ775" s="484"/>
      <c r="BA775" s="4"/>
      <c r="BB775" s="4"/>
      <c r="BC775" s="4"/>
      <c r="BD775" s="4"/>
      <c r="BE775" s="4"/>
      <c r="BF775" s="4"/>
      <c r="BG775" s="4"/>
      <c r="BH775" s="4"/>
      <c r="BI775" s="4"/>
      <c r="BJ775" s="4"/>
      <c r="BK775" s="4"/>
      <c r="BL775" s="4"/>
      <c r="BM775" s="4"/>
      <c r="BN775" s="4"/>
      <c r="BO775" s="4"/>
      <c r="BP775" s="4"/>
      <c r="BQ775" s="4"/>
      <c r="BR775" s="4"/>
      <c r="BS775" s="4"/>
      <c r="BT775" s="4"/>
      <c r="BU775" s="4"/>
      <c r="BV775" s="4"/>
      <c r="BW775" s="4"/>
      <c r="BX775" s="4"/>
      <c r="BY775" s="4"/>
      <c r="BZ775" s="4"/>
      <c r="CA775" s="4"/>
      <c r="CB775" s="4"/>
      <c r="CC775" s="4"/>
      <c r="CD775" s="4"/>
      <c r="CE775" s="4"/>
      <c r="CF775" s="4"/>
      <c r="CG775" s="4"/>
      <c r="CH775" s="4"/>
      <c r="CI775" s="4"/>
      <c r="CJ775" s="4"/>
      <c r="CK775" s="4"/>
      <c r="CL775" s="4"/>
      <c r="CM775" s="4"/>
      <c r="CN775" s="4"/>
      <c r="CO775" s="4"/>
      <c r="CP775" s="4"/>
      <c r="CQ775" s="4"/>
      <c r="CR775" s="4"/>
      <c r="CS775" s="4"/>
      <c r="CT775" s="4"/>
      <c r="CU775" s="4"/>
      <c r="CV775" s="4"/>
      <c r="CW775" s="4"/>
      <c r="CX775" s="4"/>
      <c r="CY775" s="4"/>
      <c r="CZ775" s="4"/>
      <c r="DA775" s="4"/>
      <c r="DB775" s="4"/>
      <c r="DC775" s="4"/>
      <c r="DD775" s="4"/>
      <c r="DE775" s="4"/>
      <c r="DF775" s="4"/>
      <c r="DG775" s="4"/>
      <c r="DH775" s="4"/>
      <c r="DI775" s="4"/>
      <c r="DJ775" s="4"/>
      <c r="DK775" s="4"/>
      <c r="DL775" s="4"/>
      <c r="DM775" s="4"/>
      <c r="DN775" s="4"/>
      <c r="DO775" s="4"/>
      <c r="DP775" s="4"/>
      <c r="DQ775" s="4"/>
      <c r="DR775" s="4"/>
      <c r="DS775" s="4"/>
      <c r="DT775" s="4"/>
      <c r="DU775" s="4"/>
      <c r="DV775" s="4"/>
      <c r="DW775" s="4"/>
      <c r="DX775" s="4"/>
      <c r="DY775" s="4"/>
      <c r="DZ775" s="4"/>
      <c r="EA775" s="4"/>
      <c r="EB775" s="4"/>
      <c r="EC775" s="4"/>
      <c r="ED775" s="4"/>
      <c r="EE775" s="4"/>
      <c r="EF775" s="4"/>
      <c r="EG775" s="4"/>
      <c r="EH775" s="4"/>
      <c r="EI775" s="4"/>
      <c r="EJ775" s="4"/>
      <c r="EK775" s="4"/>
      <c r="EL775" s="4"/>
      <c r="EM775" s="4"/>
      <c r="EN775" s="4"/>
      <c r="EO775" s="4"/>
      <c r="EP775" s="4"/>
      <c r="EQ775" s="4"/>
      <c r="ER775" s="4"/>
      <c r="ES775" s="4"/>
      <c r="ET775" s="4"/>
      <c r="EU775" s="4"/>
      <c r="EV775" s="4"/>
      <c r="EW775" s="4"/>
      <c r="EX775" s="4"/>
      <c r="EY775" s="4"/>
      <c r="EZ775" s="4"/>
      <c r="FA775" s="4"/>
      <c r="FB775" s="4"/>
      <c r="FC775" s="4"/>
      <c r="FD775" s="4"/>
      <c r="FE775" s="4"/>
      <c r="FF775" s="4"/>
      <c r="FG775" s="4"/>
      <c r="FH775" s="4"/>
      <c r="FI775" s="4"/>
      <c r="FJ775" s="4"/>
      <c r="FK775" s="4"/>
      <c r="FL775" s="4"/>
      <c r="FM775" s="4"/>
      <c r="FN775" s="4"/>
      <c r="FO775" s="4"/>
      <c r="FP775" s="4"/>
      <c r="FQ775" s="4"/>
      <c r="FR775" s="4"/>
      <c r="FS775" s="4"/>
      <c r="FT775" s="4"/>
      <c r="FU775" s="4"/>
      <c r="FV775" s="4"/>
      <c r="FW775" s="4"/>
      <c r="FX775" s="4"/>
      <c r="FY775" s="4"/>
      <c r="FZ775" s="4"/>
      <c r="GA775" s="4"/>
      <c r="GB775" s="4"/>
      <c r="GC775" s="4"/>
      <c r="GD775" s="4"/>
      <c r="GE775" s="4"/>
      <c r="GF775" s="4"/>
      <c r="GG775" s="4"/>
      <c r="GH775" s="4"/>
      <c r="GI775" s="4"/>
      <c r="GJ775" s="4"/>
      <c r="GK775" s="4"/>
      <c r="GL775" s="4"/>
      <c r="GM775" s="4"/>
      <c r="GN775" s="4"/>
      <c r="GO775" s="4"/>
      <c r="GP775" s="4"/>
      <c r="GQ775" s="4"/>
      <c r="GR775" s="4"/>
      <c r="GS775" s="4"/>
      <c r="GT775" s="4"/>
      <c r="GU775" s="4"/>
      <c r="GV775" s="4"/>
      <c r="GW775" s="4"/>
      <c r="GX775" s="4"/>
      <c r="GY775" s="4"/>
      <c r="GZ775" s="4"/>
      <c r="HA775" s="4"/>
      <c r="HB775" s="4"/>
      <c r="HC775" s="4"/>
    </row>
    <row r="776" spans="1:211" s="379" customFormat="1" ht="13.9" customHeight="1">
      <c r="A776" s="828" t="str">
        <f>IF('1C TSsoustraitance'!$A493&lt;&gt;0,'1C TSsoustraitance'!$A493,"")</f>
        <v/>
      </c>
      <c r="B776" s="530"/>
      <c r="C776" s="513" t="str">
        <f>IF('1C TSsoustraitance'!$A493&lt;&gt;0,'1C TSsoustraitance'!$B493,"")</f>
        <v/>
      </c>
      <c r="D776" s="513" t="str">
        <f>IF('1C TSsoustraitance'!$A493&lt;&gt;0,'1C TSsoustraitance'!$C493,"")</f>
        <v/>
      </c>
      <c r="E776" s="684"/>
      <c r="F776" s="685"/>
      <c r="G776" s="666">
        <f>'1C TSsoustraitance'!$D493</f>
        <v>0</v>
      </c>
      <c r="H776" s="533">
        <v>0.21</v>
      </c>
      <c r="I776" s="533">
        <v>1</v>
      </c>
      <c r="J776" s="534"/>
      <c r="K776" s="667">
        <f t="shared" si="171"/>
        <v>0</v>
      </c>
      <c r="L776" s="668">
        <f>IF(OR('1C TSsoustraitance'!$D493="",'1C TSsoustraitance'!$AP493=0),0,IF(AND('1C TSsoustraitance'!$D493&lt;&gt;"",$K$2="Pôle",'1C TSsoustraitance'!$E493="OUI"),(('1C TSsoustraitance'!$F493+'1C TSsoustraitance'!$G493+'1C TSsoustraitance'!$H493+'1C TSsoustraitance'!$I493+'1C TSsoustraitance'!$M493)/'1C TSsoustraitance'!$R493),IF(AND('1C TSsoustraitance'!$D493&lt;&gt;"",$K$2="Pôle",'1C TSsoustraitance'!$E493="NON"),(('1C TSsoustraitance'!$F493+'1C TSsoustraitance'!$G493+'1C TSsoustraitance'!$H493+'1C TSsoustraitance'!$I493+'1C TSsoustraitance'!$M493)/'1C TSsoustraitance'!$AP493),IF(AND('1C TSsoustraitance'!$D493&lt;&gt;"",$K$2&lt;&gt;"Pôle",'1C TSsoustraitance'!$E493="OUI"),(('1C TSsoustraitance'!$F493+'1C TSsoustraitance'!$G493+'1C TSsoustraitance'!$H493+'1C TSsoustraitance'!$I493+'1C TSsoustraitance'!$J493+'1C TSsoustraitance'!$K493+'1C TSsoustraitance'!$L493+'1C TSsoustraitance'!$M493+'1C TSsoustraitance'!$N493+'1C TSsoustraitance'!$O493+'1C TSsoustraitance'!$P493+'1C TSsoustraitance'!$Q493)/'1C TSsoustraitance'!$R493),IF(AND('1C TSsoustraitance'!$D493&lt;&gt;"",$K$2&lt;&gt;"Pôle",'1C TSsoustraitance'!$E493="NON"),(('1C TSsoustraitance'!$F493+'1C TSsoustraitance'!$G493+'1C TSsoustraitance'!$H493+'1C TSsoustraitance'!$I493+'1C TSsoustraitance'!$J493+'1C TSsoustraitance'!$K493+'1C TSsoustraitance'!$L493+'1C TSsoustraitance'!$M493+'1C TSsoustraitance'!$N493+'1C TSsoustraitance'!$O493+'1C TSsoustraitance'!$P493+'1C TSsoustraitance'!$Q493))/'1C TSsoustraitance'!$AP493)))))</f>
        <v>0</v>
      </c>
      <c r="M776" s="668">
        <f>IF(OR('1C TSsoustraitance'!$D493="",'1C TSsoustraitance'!AP$13=0),0,IF(AND('1C TSsoustraitance'!$D493&lt;&gt;"",$K$2="Pôle",'1C TSsoustraitance'!$E493="OUI"),(('1C TSsoustraitance'!$J493+'1C TSsoustraitance'!$K493+'1C TSsoustraitance'!$L493)/'1C TSsoustraitance'!$R493),IF(AND('1C TSsoustraitance'!$D493&lt;&gt;"",$K$2="Pôle",'1C TSsoustraitance'!$E493="NON"),(('1C TSsoustraitance'!$J493+'1C TSsoustraitance'!$K493+'1C TSsoustraitance'!$L493)/'1C TSsoustraitance'!$AP493),IF(AND('1C TSsoustraitance'!$D493&lt;&gt;"",$K$2&lt;&gt;"Pôle"),0))))</f>
        <v>0</v>
      </c>
      <c r="N776" s="668">
        <f t="shared" si="170"/>
        <v>0</v>
      </c>
      <c r="O776" s="669">
        <f>IF(OR('1C TSsoustraitance'!$D493="",'1C TSsoustraitance'!$E493="OUI",'1C TSsoustraitance'!$AP493=0),0,(('1C TSsoustraitance'!$S493)/'1C TSsoustraitance'!$AP493))</f>
        <v>0</v>
      </c>
      <c r="P776" s="669">
        <f>IF(OR('1C TSsoustraitance'!$D493="",'1C TSsoustraitance'!$E493="OUI",'1C TSsoustraitance'!$AP493=0),0,(('1C TSsoustraitance'!$T493)/'1C TSsoustraitance'!$AP493))</f>
        <v>0</v>
      </c>
      <c r="Q776" s="669">
        <f>IF(OR('1C TSsoustraitance'!$D493="",'1C TSsoustraitance'!$E493="OUI",'1C TSsoustraitance'!$AP493=0),0,(('1C TSsoustraitance'!$U493)/'1C TSsoustraitance'!$AP493))</f>
        <v>0</v>
      </c>
      <c r="R776" s="669">
        <f>IF(OR('1C TSsoustraitance'!$D493="",'1C TSsoustraitance'!$E493="OUI",'1C TSsoustraitance'!$AP493=0),0,(('1C TSsoustraitance'!$V493)/'1C TSsoustraitance'!$AP493))</f>
        <v>0</v>
      </c>
      <c r="S776" s="669">
        <f>IF(OR('1C TSsoustraitance'!$D493="",'1C TSsoustraitance'!$E493="OUI",'1C TSsoustraitance'!$AP493=0),0,(('1C TSsoustraitance'!$W493)/'1C TSsoustraitance'!$AP493))</f>
        <v>0</v>
      </c>
      <c r="T776" s="669">
        <f>IF(OR('1C TSsoustraitance'!$D493="",'1C TSsoustraitance'!$E493="OUI",'1C TSsoustraitance'!$AP493=0),0,(('1C TSsoustraitance'!$X493)/'1C TSsoustraitance'!$AP493))</f>
        <v>0</v>
      </c>
      <c r="U776" s="669">
        <f>IF(OR('1C TSsoustraitance'!$D493="",'1C TSsoustraitance'!$E493="OUI",'1C TSsoustraitance'!$AP493=0),0,(('1C TSsoustraitance'!$Y493)/'1C TSsoustraitance'!$AP493))</f>
        <v>0</v>
      </c>
      <c r="V776" s="669">
        <f>IF(OR('1C TSsoustraitance'!$D493="",'1C TSsoustraitance'!$E493="OUI",'1C TSsoustraitance'!$AP493=0),0,(('1C TSsoustraitance'!$Z493)/'1C TSsoustraitance'!$AP493))</f>
        <v>0</v>
      </c>
      <c r="W776" s="669">
        <f>IF(OR('1C TSsoustraitance'!$D493="",'1C TSsoustraitance'!$E493="OUI",'1C TSsoustraitance'!$AP493=0),0,(('1C TSsoustraitance'!$AA493)/'1C TSsoustraitance'!$AP493))</f>
        <v>0</v>
      </c>
      <c r="X776" s="669">
        <f>IF(OR('1C TSsoustraitance'!$D493="",'1C TSsoustraitance'!$E493="OUI",'1C TSsoustraitance'!$AP493=0),0,(('1C TSsoustraitance'!$AB493)/'1C TSsoustraitance'!$AP493))</f>
        <v>0</v>
      </c>
      <c r="Y776" s="669">
        <f>IF(OR('1C TSsoustraitance'!$D493="",'1C TSsoustraitance'!$E493="OUI",'1C TSsoustraitance'!$AP493=0),0,(('1C TSsoustraitance'!$AC493)/'1C TSsoustraitance'!$AP493))</f>
        <v>0</v>
      </c>
      <c r="Z776" s="669">
        <f>IF(OR('1C TSsoustraitance'!$D493="",'1C TSsoustraitance'!$E493="OUI",'1C TSsoustraitance'!$AP493=0),0,(('1C TSsoustraitance'!$AD493)/'1C TSsoustraitance'!$AP493))</f>
        <v>0</v>
      </c>
      <c r="AA776" s="669">
        <f>IF(OR('1C TSsoustraitance'!$D493="",'1C TSsoustraitance'!$E493="OUI",'1C TSsoustraitance'!$AP493=0),0,(('1C TSsoustraitance'!$AE493)/'1C TSsoustraitance'!$AP493))</f>
        <v>0</v>
      </c>
      <c r="AB776" s="669">
        <f>IF(OR('1C TSsoustraitance'!$D493="",'1C TSsoustraitance'!$E493="OUI",'1C TSsoustraitance'!$AP493=0),0,(('1C TSsoustraitance'!$AF493)/'1C TSsoustraitance'!$AP493))</f>
        <v>0</v>
      </c>
      <c r="AC776" s="669">
        <f>IF(OR('1C TSsoustraitance'!$D493="",'1C TSsoustraitance'!$E493="OUI",'1C TSsoustraitance'!$AP493=0),0,(('1C TSsoustraitance'!$AG493)/'1C TSsoustraitance'!$AP493))</f>
        <v>0</v>
      </c>
      <c r="AD776" s="669">
        <f>IF(OR('1C TSsoustraitance'!$D493="",'1C TSsoustraitance'!$E493="OUI",'1C TSsoustraitance'!$AP493=0),0,(('1C TSsoustraitance'!$AH493)/'1C TSsoustraitance'!$AP493))</f>
        <v>0</v>
      </c>
      <c r="AE776" s="669">
        <f>IF(OR('1C TSsoustraitance'!$D493="",'1C TSsoustraitance'!$E493="OUI",'1C TSsoustraitance'!$AP493=0),0,(('1C TSsoustraitance'!$AI493)/'1C TSsoustraitance'!$AP493))</f>
        <v>0</v>
      </c>
      <c r="AF776" s="669">
        <f>IF(OR('1C TSsoustraitance'!$D493="",'1C TSsoustraitance'!$E493="OUI",'1C TSsoustraitance'!$AP493=0),0,(('1C TSsoustraitance'!$AJ493)/'1C TSsoustraitance'!$AP493))</f>
        <v>0</v>
      </c>
      <c r="AG776" s="669">
        <f>IF(OR('1C TSsoustraitance'!$D493="",'1C TSsoustraitance'!$E493="OUI",'1C TSsoustraitance'!$AP493=0),0,(('1C TSsoustraitance'!$AK493)/'1C TSsoustraitance'!$AP493))</f>
        <v>0</v>
      </c>
      <c r="AH776" s="669">
        <f>IF(OR('1C TSsoustraitance'!$D493="",'1C TSsoustraitance'!$E493="OUI",'1C TSsoustraitance'!$AP493=0),0,(('1C TSsoustraitance'!$AL493)/'1C TSsoustraitance'!$AP493))</f>
        <v>0</v>
      </c>
      <c r="AI776" s="669">
        <f>IF(OR('1C TSsoustraitance'!$D493="",'1C TSsoustraitance'!$E493="OUI",'1C TSsoustraitance'!$AP493=0),0,(('1C TSsoustraitance'!$AM493)/'1C TSsoustraitance'!$AP493))</f>
        <v>0</v>
      </c>
      <c r="AJ776" s="669">
        <f>IF(OR('1C TSsoustraitance'!$D493="",'1C TSsoustraitance'!$E493="OUI",'1C TSsoustraitance'!$AP493=0),0,(('1C TSsoustraitance'!$AN493)/'1C TSsoustraitance'!$AP493))</f>
        <v>0</v>
      </c>
      <c r="AK776" s="669">
        <f t="shared" si="172"/>
        <v>0</v>
      </c>
      <c r="AL776" s="668">
        <f t="shared" si="173"/>
        <v>0</v>
      </c>
      <c r="AM776" s="670">
        <f>IF(Tableau7[[#This Row],[N° pièce]]="",0,(Tableau7[[#This Row],[hors TVA]]+(Tableau7[[#This Row],[hors TVA]]*Tableau7[[#This Row],[Taux TVA]])-(Tableau7[[#This Row],[hors TVA]]*Tableau7[[#This Row],[Taux TVA]]*Tableau7[[#This Row],[Régime TVA: Récupération]]))*Tableau7[[#This Row],[Type 1]])</f>
        <v>0</v>
      </c>
      <c r="AN776" s="670">
        <f>IF(Tableau7[[#This Row],[N° pièce]]="",0,IF($K$2="pôle",((Tableau7[[#This Row],[hors TVA]]+(Tableau7[[#This Row],[hors TVA]]*Tableau7[[#This Row],[Taux TVA]])-(Tableau7[[#This Row],[hors TVA]]*Tableau7[[#This Row],[Taux TVA]]*Tableau7[[#This Row],[Régime TVA: Récupération]]))*Tableau7[[#This Row],[Type 2]]),0))</f>
        <v>0</v>
      </c>
      <c r="AO776" s="670">
        <f t="shared" si="168"/>
        <v>0</v>
      </c>
      <c r="AP776" s="255">
        <f t="shared" si="167"/>
        <v>0</v>
      </c>
      <c r="AQ776" s="506">
        <f>IF(M776=0,0,AN776-AS776)</f>
        <v>0</v>
      </c>
      <c r="AR776" s="671"/>
      <c r="AS776" s="512"/>
      <c r="AT776" s="513" t="str">
        <f>IF(('1C TSsoustraitance'!AP493*FICHE!C$14&lt;J776),"Forfait limité à "&amp;FICHE!C$14&amp;"€/jour","")</f>
        <v/>
      </c>
      <c r="AU776" s="797"/>
      <c r="AV776" s="484"/>
      <c r="AW776" s="484"/>
      <c r="AX776" s="484"/>
      <c r="AY776" s="484"/>
      <c r="AZ776" s="484"/>
      <c r="BA776" s="4"/>
      <c r="BB776" s="4"/>
      <c r="BC776" s="4"/>
      <c r="BD776" s="4"/>
      <c r="BE776" s="4"/>
      <c r="BF776" s="4"/>
      <c r="BG776" s="4"/>
      <c r="BH776" s="4"/>
      <c r="BI776" s="4"/>
      <c r="BJ776" s="4"/>
      <c r="BK776" s="4"/>
      <c r="BL776" s="4"/>
      <c r="BM776" s="4"/>
      <c r="BN776" s="4"/>
      <c r="BO776" s="4"/>
      <c r="BP776" s="4"/>
      <c r="BQ776" s="4"/>
      <c r="BR776" s="4"/>
      <c r="BS776" s="4"/>
      <c r="BT776" s="4"/>
      <c r="BU776" s="4"/>
      <c r="BV776" s="4"/>
      <c r="BW776" s="4"/>
      <c r="BX776" s="4"/>
      <c r="BY776" s="4"/>
      <c r="BZ776" s="4"/>
      <c r="CA776" s="4"/>
      <c r="CB776" s="4"/>
      <c r="CC776" s="4"/>
      <c r="CD776" s="4"/>
      <c r="CE776" s="4"/>
      <c r="CF776" s="4"/>
      <c r="CG776" s="4"/>
      <c r="CH776" s="4"/>
      <c r="CI776" s="4"/>
      <c r="CJ776" s="4"/>
      <c r="CK776" s="4"/>
      <c r="CL776" s="4"/>
      <c r="CM776" s="4"/>
      <c r="CN776" s="4"/>
      <c r="CO776" s="4"/>
      <c r="CP776" s="4"/>
      <c r="CQ776" s="4"/>
      <c r="CR776" s="4"/>
      <c r="CS776" s="4"/>
      <c r="CT776" s="4"/>
      <c r="CU776" s="4"/>
      <c r="CV776" s="4"/>
      <c r="CW776" s="4"/>
      <c r="CX776" s="4"/>
      <c r="CY776" s="4"/>
      <c r="CZ776" s="4"/>
      <c r="DA776" s="4"/>
      <c r="DB776" s="4"/>
      <c r="DC776" s="4"/>
      <c r="DD776" s="4"/>
      <c r="DE776" s="4"/>
      <c r="DF776" s="4"/>
      <c r="DG776" s="4"/>
      <c r="DH776" s="4"/>
      <c r="DI776" s="4"/>
      <c r="DJ776" s="4"/>
      <c r="DK776" s="4"/>
      <c r="DL776" s="4"/>
      <c r="DM776" s="4"/>
      <c r="DN776" s="4"/>
      <c r="DO776" s="4"/>
      <c r="DP776" s="4"/>
      <c r="DQ776" s="4"/>
      <c r="DR776" s="4"/>
      <c r="DS776" s="4"/>
      <c r="DT776" s="4"/>
      <c r="DU776" s="4"/>
      <c r="DV776" s="4"/>
      <c r="DW776" s="4"/>
      <c r="DX776" s="4"/>
      <c r="DY776" s="4"/>
      <c r="DZ776" s="4"/>
      <c r="EA776" s="4"/>
      <c r="EB776" s="4"/>
      <c r="EC776" s="4"/>
      <c r="ED776" s="4"/>
      <c r="EE776" s="4"/>
      <c r="EF776" s="4"/>
      <c r="EG776" s="4"/>
      <c r="EH776" s="4"/>
      <c r="EI776" s="4"/>
      <c r="EJ776" s="4"/>
      <c r="EK776" s="4"/>
      <c r="EL776" s="4"/>
      <c r="EM776" s="4"/>
      <c r="EN776" s="4"/>
      <c r="EO776" s="4"/>
      <c r="EP776" s="4"/>
      <c r="EQ776" s="4"/>
      <c r="ER776" s="4"/>
      <c r="ES776" s="4"/>
      <c r="ET776" s="4"/>
      <c r="EU776" s="4"/>
      <c r="EV776" s="4"/>
      <c r="EW776" s="4"/>
      <c r="EX776" s="4"/>
      <c r="EY776" s="4"/>
      <c r="EZ776" s="4"/>
      <c r="FA776" s="4"/>
      <c r="FB776" s="4"/>
      <c r="FC776" s="4"/>
      <c r="FD776" s="4"/>
      <c r="FE776" s="4"/>
      <c r="FF776" s="4"/>
      <c r="FG776" s="4"/>
      <c r="FH776" s="4"/>
      <c r="FI776" s="4"/>
      <c r="FJ776" s="4"/>
      <c r="FK776" s="4"/>
      <c r="FL776" s="4"/>
      <c r="FM776" s="4"/>
      <c r="FN776" s="4"/>
      <c r="FO776" s="4"/>
      <c r="FP776" s="4"/>
      <c r="FQ776" s="4"/>
      <c r="FR776" s="4"/>
      <c r="FS776" s="4"/>
      <c r="FT776" s="4"/>
      <c r="FU776" s="4"/>
      <c r="FV776" s="4"/>
      <c r="FW776" s="4"/>
      <c r="FX776" s="4"/>
      <c r="FY776" s="4"/>
      <c r="FZ776" s="4"/>
      <c r="GA776" s="4"/>
      <c r="GB776" s="4"/>
      <c r="GC776" s="4"/>
      <c r="GD776" s="4"/>
      <c r="GE776" s="4"/>
      <c r="GF776" s="4"/>
      <c r="GG776" s="4"/>
      <c r="GH776" s="4"/>
      <c r="GI776" s="4"/>
      <c r="GJ776" s="4"/>
      <c r="GK776" s="4"/>
      <c r="GL776" s="4"/>
      <c r="GM776" s="4"/>
      <c r="GN776" s="4"/>
      <c r="GO776" s="4"/>
      <c r="GP776" s="4"/>
      <c r="GQ776" s="4"/>
      <c r="GR776" s="4"/>
      <c r="GS776" s="4"/>
      <c r="GT776" s="4"/>
      <c r="GU776" s="4"/>
      <c r="GV776" s="4"/>
      <c r="GW776" s="4"/>
      <c r="GX776" s="4"/>
      <c r="GY776" s="4"/>
      <c r="GZ776" s="4"/>
      <c r="HA776" s="4"/>
      <c r="HB776" s="4"/>
      <c r="HC776" s="4"/>
    </row>
    <row r="777" spans="1:211" s="380" customFormat="1" ht="13.9" customHeight="1">
      <c r="A777" s="828" t="str">
        <f>IF('1C TSsoustraitance'!$A494&lt;&gt;0,'1C TSsoustraitance'!$A494,"")</f>
        <v/>
      </c>
      <c r="B777" s="530"/>
      <c r="C777" s="513" t="str">
        <f>IF('1C TSsoustraitance'!$A494&lt;&gt;0,'1C TSsoustraitance'!$B494,"")</f>
        <v/>
      </c>
      <c r="D777" s="513" t="str">
        <f>IF('1C TSsoustraitance'!$A494&lt;&gt;0,'1C TSsoustraitance'!$C494,"")</f>
        <v/>
      </c>
      <c r="E777" s="684"/>
      <c r="F777" s="685"/>
      <c r="G777" s="666">
        <f>'1C TSsoustraitance'!$D494</f>
        <v>0</v>
      </c>
      <c r="H777" s="533">
        <v>0.21</v>
      </c>
      <c r="I777" s="533">
        <v>1</v>
      </c>
      <c r="J777" s="534"/>
      <c r="K777" s="667">
        <f t="shared" si="171"/>
        <v>0</v>
      </c>
      <c r="L777" s="668">
        <f>IF(OR('1C TSsoustraitance'!$D494="",'1C TSsoustraitance'!$AP494=0),0,IF(AND('1C TSsoustraitance'!$D494&lt;&gt;"",$K$2="Pôle",'1C TSsoustraitance'!$E494="OUI"),(('1C TSsoustraitance'!$F494+'1C TSsoustraitance'!$G494+'1C TSsoustraitance'!$H494+'1C TSsoustraitance'!$I494+'1C TSsoustraitance'!$M494)/'1C TSsoustraitance'!$R494),IF(AND('1C TSsoustraitance'!$D494&lt;&gt;"",$K$2="Pôle",'1C TSsoustraitance'!$E494="NON"),(('1C TSsoustraitance'!$F494+'1C TSsoustraitance'!$G494+'1C TSsoustraitance'!$H494+'1C TSsoustraitance'!$I494+'1C TSsoustraitance'!$M494)/'1C TSsoustraitance'!$AP494),IF(AND('1C TSsoustraitance'!$D494&lt;&gt;"",$K$2&lt;&gt;"Pôle",'1C TSsoustraitance'!$E494="OUI"),(('1C TSsoustraitance'!$F494+'1C TSsoustraitance'!$G494+'1C TSsoustraitance'!$H494+'1C TSsoustraitance'!$I494+'1C TSsoustraitance'!$J494+'1C TSsoustraitance'!$K494+'1C TSsoustraitance'!$L494+'1C TSsoustraitance'!$M494+'1C TSsoustraitance'!$N494+'1C TSsoustraitance'!$O494+'1C TSsoustraitance'!$P494+'1C TSsoustraitance'!$Q494)/'1C TSsoustraitance'!$R494),IF(AND('1C TSsoustraitance'!$D494&lt;&gt;"",$K$2&lt;&gt;"Pôle",'1C TSsoustraitance'!$E494="NON"),(('1C TSsoustraitance'!$F494+'1C TSsoustraitance'!$G494+'1C TSsoustraitance'!$H494+'1C TSsoustraitance'!$I494+'1C TSsoustraitance'!$J494+'1C TSsoustraitance'!$K494+'1C TSsoustraitance'!$L494+'1C TSsoustraitance'!$M494+'1C TSsoustraitance'!$N494+'1C TSsoustraitance'!$O494+'1C TSsoustraitance'!$P494+'1C TSsoustraitance'!$Q494))/'1C TSsoustraitance'!$AP494)))))</f>
        <v>0</v>
      </c>
      <c r="M777" s="668">
        <f>IF(OR('1C TSsoustraitance'!$D494="",'1C TSsoustraitance'!AP$13=0),0,IF(AND('1C TSsoustraitance'!$D494&lt;&gt;"",$K$2="Pôle",'1C TSsoustraitance'!$E494="OUI"),(('1C TSsoustraitance'!$J494+'1C TSsoustraitance'!$K494+'1C TSsoustraitance'!$L494)/'1C TSsoustraitance'!$R494),IF(AND('1C TSsoustraitance'!$D494&lt;&gt;"",$K$2="Pôle",'1C TSsoustraitance'!$E494="NON"),(('1C TSsoustraitance'!$J494+'1C TSsoustraitance'!$K494+'1C TSsoustraitance'!$L494)/'1C TSsoustraitance'!$AP494),IF(AND('1C TSsoustraitance'!$D494&lt;&gt;"",$K$2&lt;&gt;"Pôle"),0))))</f>
        <v>0</v>
      </c>
      <c r="N777" s="668">
        <f t="shared" si="170"/>
        <v>0</v>
      </c>
      <c r="O777" s="669">
        <f>IF(OR('1C TSsoustraitance'!$D494="",'1C TSsoustraitance'!$E494="OUI",'1C TSsoustraitance'!$AP494=0),0,(('1C TSsoustraitance'!$S494)/'1C TSsoustraitance'!$AP494))</f>
        <v>0</v>
      </c>
      <c r="P777" s="669">
        <f>IF(OR('1C TSsoustraitance'!$D494="",'1C TSsoustraitance'!$E494="OUI",'1C TSsoustraitance'!$AP494=0),0,(('1C TSsoustraitance'!$T494)/'1C TSsoustraitance'!$AP494))</f>
        <v>0</v>
      </c>
      <c r="Q777" s="669">
        <f>IF(OR('1C TSsoustraitance'!$D494="",'1C TSsoustraitance'!$E494="OUI",'1C TSsoustraitance'!$AP494=0),0,(('1C TSsoustraitance'!$U494)/'1C TSsoustraitance'!$AP494))</f>
        <v>0</v>
      </c>
      <c r="R777" s="669">
        <f>IF(OR('1C TSsoustraitance'!$D494="",'1C TSsoustraitance'!$E494="OUI",'1C TSsoustraitance'!$AP494=0),0,(('1C TSsoustraitance'!$V494)/'1C TSsoustraitance'!$AP494))</f>
        <v>0</v>
      </c>
      <c r="S777" s="669">
        <f>IF(OR('1C TSsoustraitance'!$D494="",'1C TSsoustraitance'!$E494="OUI",'1C TSsoustraitance'!$AP494=0),0,(('1C TSsoustraitance'!$W494)/'1C TSsoustraitance'!$AP494))</f>
        <v>0</v>
      </c>
      <c r="T777" s="669">
        <f>IF(OR('1C TSsoustraitance'!$D494="",'1C TSsoustraitance'!$E494="OUI",'1C TSsoustraitance'!$AP494=0),0,(('1C TSsoustraitance'!$X494)/'1C TSsoustraitance'!$AP494))</f>
        <v>0</v>
      </c>
      <c r="U777" s="669">
        <f>IF(OR('1C TSsoustraitance'!$D494="",'1C TSsoustraitance'!$E494="OUI",'1C TSsoustraitance'!$AP494=0),0,(('1C TSsoustraitance'!$Y494)/'1C TSsoustraitance'!$AP494))</f>
        <v>0</v>
      </c>
      <c r="V777" s="669">
        <f>IF(OR('1C TSsoustraitance'!$D494="",'1C TSsoustraitance'!$E494="OUI",'1C TSsoustraitance'!$AP494=0),0,(('1C TSsoustraitance'!$Z494)/'1C TSsoustraitance'!$AP494))</f>
        <v>0</v>
      </c>
      <c r="W777" s="669">
        <f>IF(OR('1C TSsoustraitance'!$D494="",'1C TSsoustraitance'!$E494="OUI",'1C TSsoustraitance'!$AP494=0),0,(('1C TSsoustraitance'!$AA494)/'1C TSsoustraitance'!$AP494))</f>
        <v>0</v>
      </c>
      <c r="X777" s="669">
        <f>IF(OR('1C TSsoustraitance'!$D494="",'1C TSsoustraitance'!$E494="OUI",'1C TSsoustraitance'!$AP494=0),0,(('1C TSsoustraitance'!$AB494)/'1C TSsoustraitance'!$AP494))</f>
        <v>0</v>
      </c>
      <c r="Y777" s="669">
        <f>IF(OR('1C TSsoustraitance'!$D494="",'1C TSsoustraitance'!$E494="OUI",'1C TSsoustraitance'!$AP494=0),0,(('1C TSsoustraitance'!$AC494)/'1C TSsoustraitance'!$AP494))</f>
        <v>0</v>
      </c>
      <c r="Z777" s="669">
        <f>IF(OR('1C TSsoustraitance'!$D494="",'1C TSsoustraitance'!$E494="OUI",'1C TSsoustraitance'!$AP494=0),0,(('1C TSsoustraitance'!$AD494)/'1C TSsoustraitance'!$AP494))</f>
        <v>0</v>
      </c>
      <c r="AA777" s="669">
        <f>IF(OR('1C TSsoustraitance'!$D494="",'1C TSsoustraitance'!$E494="OUI",'1C TSsoustraitance'!$AP494=0),0,(('1C TSsoustraitance'!$AE494)/'1C TSsoustraitance'!$AP494))</f>
        <v>0</v>
      </c>
      <c r="AB777" s="669">
        <f>IF(OR('1C TSsoustraitance'!$D494="",'1C TSsoustraitance'!$E494="OUI",'1C TSsoustraitance'!$AP494=0),0,(('1C TSsoustraitance'!$AF494)/'1C TSsoustraitance'!$AP494))</f>
        <v>0</v>
      </c>
      <c r="AC777" s="669">
        <f>IF(OR('1C TSsoustraitance'!$D494="",'1C TSsoustraitance'!$E494="OUI",'1C TSsoustraitance'!$AP494=0),0,(('1C TSsoustraitance'!$AG494)/'1C TSsoustraitance'!$AP494))</f>
        <v>0</v>
      </c>
      <c r="AD777" s="669">
        <f>IF(OR('1C TSsoustraitance'!$D494="",'1C TSsoustraitance'!$E494="OUI",'1C TSsoustraitance'!$AP494=0),0,(('1C TSsoustraitance'!$AH494)/'1C TSsoustraitance'!$AP494))</f>
        <v>0</v>
      </c>
      <c r="AE777" s="669">
        <f>IF(OR('1C TSsoustraitance'!$D494="",'1C TSsoustraitance'!$E494="OUI",'1C TSsoustraitance'!$AP494=0),0,(('1C TSsoustraitance'!$AI494)/'1C TSsoustraitance'!$AP494))</f>
        <v>0</v>
      </c>
      <c r="AF777" s="669">
        <f>IF(OR('1C TSsoustraitance'!$D494="",'1C TSsoustraitance'!$E494="OUI",'1C TSsoustraitance'!$AP494=0),0,(('1C TSsoustraitance'!$AJ494)/'1C TSsoustraitance'!$AP494))</f>
        <v>0</v>
      </c>
      <c r="AG777" s="669">
        <f>IF(OR('1C TSsoustraitance'!$D494="",'1C TSsoustraitance'!$E494="OUI",'1C TSsoustraitance'!$AP494=0),0,(('1C TSsoustraitance'!$AK494)/'1C TSsoustraitance'!$AP494))</f>
        <v>0</v>
      </c>
      <c r="AH777" s="669">
        <f>IF(OR('1C TSsoustraitance'!$D494="",'1C TSsoustraitance'!$E494="OUI",'1C TSsoustraitance'!$AP494=0),0,(('1C TSsoustraitance'!$AL494)/'1C TSsoustraitance'!$AP494))</f>
        <v>0</v>
      </c>
      <c r="AI777" s="669">
        <f>IF(OR('1C TSsoustraitance'!$D494="",'1C TSsoustraitance'!$E494="OUI",'1C TSsoustraitance'!$AP494=0),0,(('1C TSsoustraitance'!$AM494)/'1C TSsoustraitance'!$AP494))</f>
        <v>0</v>
      </c>
      <c r="AJ777" s="669">
        <f>IF(OR('1C TSsoustraitance'!$D494="",'1C TSsoustraitance'!$E494="OUI",'1C TSsoustraitance'!$AP494=0),0,(('1C TSsoustraitance'!$AN494)/'1C TSsoustraitance'!$AP494))</f>
        <v>0</v>
      </c>
      <c r="AK777" s="669">
        <f t="shared" si="172"/>
        <v>0</v>
      </c>
      <c r="AL777" s="668">
        <f t="shared" si="173"/>
        <v>0</v>
      </c>
      <c r="AM777" s="670">
        <f>IF(Tableau7[[#This Row],[N° pièce]]="",0,(Tableau7[[#This Row],[hors TVA]]+(Tableau7[[#This Row],[hors TVA]]*Tableau7[[#This Row],[Taux TVA]])-(Tableau7[[#This Row],[hors TVA]]*Tableau7[[#This Row],[Taux TVA]]*Tableau7[[#This Row],[Régime TVA: Récupération]]))*Tableau7[[#This Row],[Type 1]])</f>
        <v>0</v>
      </c>
      <c r="AN777" s="670">
        <f>IF(Tableau7[[#This Row],[N° pièce]]="",0,IF($K$2="pôle",((Tableau7[[#This Row],[hors TVA]]+(Tableau7[[#This Row],[hors TVA]]*Tableau7[[#This Row],[Taux TVA]])-(Tableau7[[#This Row],[hors TVA]]*Tableau7[[#This Row],[Taux TVA]]*Tableau7[[#This Row],[Régime TVA: Récupération]]))*Tableau7[[#This Row],[Type 2]]),0))</f>
        <v>0</v>
      </c>
      <c r="AO777" s="670">
        <f t="shared" si="168"/>
        <v>0</v>
      </c>
      <c r="AP777" s="255">
        <f t="shared" si="167"/>
        <v>0</v>
      </c>
      <c r="AQ777" s="506">
        <f t="shared" ref="AQ777:AQ799" si="174">IF(M777=0,0,AN777-AS777)</f>
        <v>0</v>
      </c>
      <c r="AR777" s="671"/>
      <c r="AS777" s="512"/>
      <c r="AT777" s="513" t="str">
        <f>IF(('1C TSsoustraitance'!AP494*FICHE!C$14&lt;J777),"Forfait limité à "&amp;FICHE!C$14&amp;"€/jour","")</f>
        <v/>
      </c>
      <c r="AU777" s="797"/>
      <c r="AV777" s="484"/>
      <c r="AW777" s="484"/>
      <c r="AX777" s="484"/>
      <c r="AY777" s="484"/>
      <c r="AZ777" s="484"/>
      <c r="BA777" s="4"/>
      <c r="BB777" s="4"/>
      <c r="BC777" s="4"/>
      <c r="BD777" s="4"/>
      <c r="BE777" s="4"/>
      <c r="BF777" s="4"/>
      <c r="BG777" s="4"/>
      <c r="BH777" s="4"/>
      <c r="BI777" s="4"/>
      <c r="BJ777" s="4"/>
      <c r="BK777" s="4"/>
      <c r="BL777" s="4"/>
      <c r="BM777" s="4"/>
      <c r="BN777" s="4"/>
      <c r="BO777" s="4"/>
      <c r="BP777" s="4"/>
      <c r="BQ777" s="4"/>
      <c r="BR777" s="4"/>
      <c r="BS777" s="4"/>
      <c r="BT777" s="4"/>
      <c r="BU777" s="4"/>
      <c r="BV777" s="4"/>
      <c r="BW777" s="4"/>
      <c r="BX777" s="4"/>
      <c r="BY777" s="4"/>
      <c r="BZ777" s="4"/>
      <c r="CA777" s="4"/>
      <c r="CB777" s="4"/>
      <c r="CC777" s="4"/>
      <c r="CD777" s="4"/>
      <c r="CE777" s="4"/>
      <c r="CF777" s="4"/>
      <c r="CG777" s="4"/>
      <c r="CH777" s="4"/>
      <c r="CI777" s="4"/>
      <c r="CJ777" s="4"/>
      <c r="CK777" s="4"/>
      <c r="CL777" s="4"/>
      <c r="CM777" s="4"/>
      <c r="CN777" s="4"/>
      <c r="CO777" s="4"/>
      <c r="CP777" s="4"/>
      <c r="CQ777" s="4"/>
      <c r="CR777" s="4"/>
      <c r="CS777" s="4"/>
      <c r="CT777" s="4"/>
      <c r="CU777" s="4"/>
      <c r="CV777" s="4"/>
      <c r="CW777" s="4"/>
      <c r="CX777" s="4"/>
      <c r="CY777" s="4"/>
      <c r="CZ777" s="4"/>
      <c r="DA777" s="4"/>
      <c r="DB777" s="4"/>
      <c r="DC777" s="4"/>
      <c r="DD777" s="4"/>
      <c r="DE777" s="4"/>
      <c r="DF777" s="4"/>
      <c r="DG777" s="4"/>
      <c r="DH777" s="4"/>
      <c r="DI777" s="4"/>
      <c r="DJ777" s="4"/>
      <c r="DK777" s="4"/>
      <c r="DL777" s="4"/>
      <c r="DM777" s="4"/>
      <c r="DN777" s="4"/>
      <c r="DO777" s="4"/>
      <c r="DP777" s="4"/>
      <c r="DQ777" s="4"/>
      <c r="DR777" s="4"/>
      <c r="DS777" s="4"/>
      <c r="DT777" s="4"/>
      <c r="DU777" s="4"/>
      <c r="DV777" s="4"/>
      <c r="DW777" s="4"/>
      <c r="DX777" s="4"/>
      <c r="DY777" s="4"/>
      <c r="DZ777" s="4"/>
      <c r="EA777" s="4"/>
      <c r="EB777" s="4"/>
      <c r="EC777" s="4"/>
      <c r="ED777" s="4"/>
      <c r="EE777" s="4"/>
      <c r="EF777" s="4"/>
      <c r="EG777" s="4"/>
      <c r="EH777" s="4"/>
      <c r="EI777" s="4"/>
      <c r="EJ777" s="4"/>
      <c r="EK777" s="4"/>
      <c r="EL777" s="4"/>
      <c r="EM777" s="4"/>
      <c r="EN777" s="4"/>
      <c r="EO777" s="4"/>
      <c r="EP777" s="4"/>
      <c r="EQ777" s="4"/>
      <c r="ER777" s="4"/>
      <c r="ES777" s="4"/>
      <c r="ET777" s="4"/>
      <c r="EU777" s="4"/>
      <c r="EV777" s="4"/>
      <c r="EW777" s="4"/>
      <c r="EX777" s="4"/>
      <c r="EY777" s="4"/>
      <c r="EZ777" s="4"/>
      <c r="FA777" s="4"/>
      <c r="FB777" s="4"/>
      <c r="FC777" s="4"/>
      <c r="FD777" s="4"/>
      <c r="FE777" s="4"/>
      <c r="FF777" s="4"/>
      <c r="FG777" s="4"/>
      <c r="FH777" s="4"/>
      <c r="FI777" s="4"/>
      <c r="FJ777" s="4"/>
      <c r="FK777" s="4"/>
      <c r="FL777" s="4"/>
      <c r="FM777" s="4"/>
      <c r="FN777" s="4"/>
      <c r="FO777" s="4"/>
      <c r="FP777" s="4"/>
      <c r="FQ777" s="4"/>
      <c r="FR777" s="4"/>
      <c r="FS777" s="4"/>
      <c r="FT777" s="4"/>
      <c r="FU777" s="4"/>
      <c r="FV777" s="4"/>
      <c r="FW777" s="4"/>
      <c r="FX777" s="4"/>
      <c r="FY777" s="4"/>
      <c r="FZ777" s="4"/>
      <c r="GA777" s="4"/>
      <c r="GB777" s="4"/>
      <c r="GC777" s="4"/>
      <c r="GD777" s="4"/>
      <c r="GE777" s="4"/>
      <c r="GF777" s="4"/>
      <c r="GG777" s="4"/>
      <c r="GH777" s="4"/>
      <c r="GI777" s="4"/>
      <c r="GJ777" s="4"/>
      <c r="GK777" s="4"/>
      <c r="GL777" s="4"/>
      <c r="GM777" s="4"/>
      <c r="GN777" s="4"/>
      <c r="GO777" s="4"/>
      <c r="GP777" s="4"/>
      <c r="GQ777" s="4"/>
      <c r="GR777" s="4"/>
      <c r="GS777" s="4"/>
      <c r="GT777" s="4"/>
      <c r="GU777" s="4"/>
      <c r="GV777" s="4"/>
      <c r="GW777" s="4"/>
      <c r="GX777" s="4"/>
      <c r="GY777" s="4"/>
      <c r="GZ777" s="4"/>
      <c r="HA777" s="4"/>
      <c r="HB777" s="4"/>
      <c r="HC777" s="4"/>
    </row>
    <row r="778" spans="1:211" s="380" customFormat="1" ht="13.9" customHeight="1">
      <c r="A778" s="828" t="str">
        <f>IF('1C TSsoustraitance'!$A495&lt;&gt;0,'1C TSsoustraitance'!$A495,"")</f>
        <v/>
      </c>
      <c r="B778" s="530"/>
      <c r="C778" s="513" t="str">
        <f>IF('1C TSsoustraitance'!$A495&lt;&gt;0,'1C TSsoustraitance'!$B495,"")</f>
        <v/>
      </c>
      <c r="D778" s="513" t="str">
        <f>IF('1C TSsoustraitance'!$A495&lt;&gt;0,'1C TSsoustraitance'!$C495,"")</f>
        <v/>
      </c>
      <c r="E778" s="684"/>
      <c r="F778" s="685"/>
      <c r="G778" s="666">
        <f>'1C TSsoustraitance'!$D495</f>
        <v>0</v>
      </c>
      <c r="H778" s="533">
        <v>0.21</v>
      </c>
      <c r="I778" s="533">
        <v>1</v>
      </c>
      <c r="J778" s="534"/>
      <c r="K778" s="667">
        <f t="shared" si="171"/>
        <v>0</v>
      </c>
      <c r="L778" s="668">
        <f>IF(OR('1C TSsoustraitance'!$D495="",'1C TSsoustraitance'!$AP495=0),0,IF(AND('1C TSsoustraitance'!$D495&lt;&gt;"",$K$2="Pôle",'1C TSsoustraitance'!$E495="OUI"),(('1C TSsoustraitance'!$F495+'1C TSsoustraitance'!$G495+'1C TSsoustraitance'!$H495+'1C TSsoustraitance'!$I495+'1C TSsoustraitance'!$M495)/'1C TSsoustraitance'!$R495),IF(AND('1C TSsoustraitance'!$D495&lt;&gt;"",$K$2="Pôle",'1C TSsoustraitance'!$E495="NON"),(('1C TSsoustraitance'!$F495+'1C TSsoustraitance'!$G495+'1C TSsoustraitance'!$H495+'1C TSsoustraitance'!$I495+'1C TSsoustraitance'!$M495)/'1C TSsoustraitance'!$AP495),IF(AND('1C TSsoustraitance'!$D495&lt;&gt;"",$K$2&lt;&gt;"Pôle",'1C TSsoustraitance'!$E495="OUI"),(('1C TSsoustraitance'!$F495+'1C TSsoustraitance'!$G495+'1C TSsoustraitance'!$H495+'1C TSsoustraitance'!$I495+'1C TSsoustraitance'!$J495+'1C TSsoustraitance'!$K495+'1C TSsoustraitance'!$L495+'1C TSsoustraitance'!$M495+'1C TSsoustraitance'!$N495+'1C TSsoustraitance'!$O495+'1C TSsoustraitance'!$P495+'1C TSsoustraitance'!$Q495)/'1C TSsoustraitance'!$R495),IF(AND('1C TSsoustraitance'!$D495&lt;&gt;"",$K$2&lt;&gt;"Pôle",'1C TSsoustraitance'!$E495="NON"),(('1C TSsoustraitance'!$F495+'1C TSsoustraitance'!$G495+'1C TSsoustraitance'!$H495+'1C TSsoustraitance'!$I495+'1C TSsoustraitance'!$J495+'1C TSsoustraitance'!$K495+'1C TSsoustraitance'!$L495+'1C TSsoustraitance'!$M495+'1C TSsoustraitance'!$N495+'1C TSsoustraitance'!$O495+'1C TSsoustraitance'!$P495+'1C TSsoustraitance'!$Q495))/'1C TSsoustraitance'!$AP495)))))</f>
        <v>0</v>
      </c>
      <c r="M778" s="668">
        <f>IF(OR('1C TSsoustraitance'!$D495="",'1C TSsoustraitance'!AP$13=0),0,IF(AND('1C TSsoustraitance'!$D495&lt;&gt;"",$K$2="Pôle",'1C TSsoustraitance'!$E495="OUI"),(('1C TSsoustraitance'!$J495+'1C TSsoustraitance'!$K495+'1C TSsoustraitance'!$L495)/'1C TSsoustraitance'!$R495),IF(AND('1C TSsoustraitance'!$D495&lt;&gt;"",$K$2="Pôle",'1C TSsoustraitance'!$E495="NON"),(('1C TSsoustraitance'!$J495+'1C TSsoustraitance'!$K495+'1C TSsoustraitance'!$L495)/'1C TSsoustraitance'!$AP495),IF(AND('1C TSsoustraitance'!$D495&lt;&gt;"",$K$2&lt;&gt;"Pôle"),0))))</f>
        <v>0</v>
      </c>
      <c r="N778" s="668">
        <f t="shared" si="170"/>
        <v>0</v>
      </c>
      <c r="O778" s="669">
        <f>IF(OR('1C TSsoustraitance'!$D495="",'1C TSsoustraitance'!$E495="OUI",'1C TSsoustraitance'!$AP495=0),0,(('1C TSsoustraitance'!$S495)/'1C TSsoustraitance'!$AP495))</f>
        <v>0</v>
      </c>
      <c r="P778" s="669">
        <f>IF(OR('1C TSsoustraitance'!$D495="",'1C TSsoustraitance'!$E495="OUI",'1C TSsoustraitance'!$AP495=0),0,(('1C TSsoustraitance'!$T495)/'1C TSsoustraitance'!$AP495))</f>
        <v>0</v>
      </c>
      <c r="Q778" s="669">
        <f>IF(OR('1C TSsoustraitance'!$D495="",'1C TSsoustraitance'!$E495="OUI",'1C TSsoustraitance'!$AP495=0),0,(('1C TSsoustraitance'!$U495)/'1C TSsoustraitance'!$AP495))</f>
        <v>0</v>
      </c>
      <c r="R778" s="669">
        <f>IF(OR('1C TSsoustraitance'!$D495="",'1C TSsoustraitance'!$E495="OUI",'1C TSsoustraitance'!$AP495=0),0,(('1C TSsoustraitance'!$V495)/'1C TSsoustraitance'!$AP495))</f>
        <v>0</v>
      </c>
      <c r="S778" s="669">
        <f>IF(OR('1C TSsoustraitance'!$D495="",'1C TSsoustraitance'!$E495="OUI",'1C TSsoustraitance'!$AP495=0),0,(('1C TSsoustraitance'!$W495)/'1C TSsoustraitance'!$AP495))</f>
        <v>0</v>
      </c>
      <c r="T778" s="669">
        <f>IF(OR('1C TSsoustraitance'!$D495="",'1C TSsoustraitance'!$E495="OUI",'1C TSsoustraitance'!$AP495=0),0,(('1C TSsoustraitance'!$X495)/'1C TSsoustraitance'!$AP495))</f>
        <v>0</v>
      </c>
      <c r="U778" s="669">
        <f>IF(OR('1C TSsoustraitance'!$D495="",'1C TSsoustraitance'!$E495="OUI",'1C TSsoustraitance'!$AP495=0),0,(('1C TSsoustraitance'!$Y495)/'1C TSsoustraitance'!$AP495))</f>
        <v>0</v>
      </c>
      <c r="V778" s="669">
        <f>IF(OR('1C TSsoustraitance'!$D495="",'1C TSsoustraitance'!$E495="OUI",'1C TSsoustraitance'!$AP495=0),0,(('1C TSsoustraitance'!$Z495)/'1C TSsoustraitance'!$AP495))</f>
        <v>0</v>
      </c>
      <c r="W778" s="669">
        <f>IF(OR('1C TSsoustraitance'!$D495="",'1C TSsoustraitance'!$E495="OUI",'1C TSsoustraitance'!$AP495=0),0,(('1C TSsoustraitance'!$AA495)/'1C TSsoustraitance'!$AP495))</f>
        <v>0</v>
      </c>
      <c r="X778" s="669">
        <f>IF(OR('1C TSsoustraitance'!$D495="",'1C TSsoustraitance'!$E495="OUI",'1C TSsoustraitance'!$AP495=0),0,(('1C TSsoustraitance'!$AB495)/'1C TSsoustraitance'!$AP495))</f>
        <v>0</v>
      </c>
      <c r="Y778" s="669">
        <f>IF(OR('1C TSsoustraitance'!$D495="",'1C TSsoustraitance'!$E495="OUI",'1C TSsoustraitance'!$AP495=0),0,(('1C TSsoustraitance'!$AC495)/'1C TSsoustraitance'!$AP495))</f>
        <v>0</v>
      </c>
      <c r="Z778" s="669">
        <f>IF(OR('1C TSsoustraitance'!$D495="",'1C TSsoustraitance'!$E495="OUI",'1C TSsoustraitance'!$AP495=0),0,(('1C TSsoustraitance'!$AD495)/'1C TSsoustraitance'!$AP495))</f>
        <v>0</v>
      </c>
      <c r="AA778" s="669">
        <f>IF(OR('1C TSsoustraitance'!$D495="",'1C TSsoustraitance'!$E495="OUI",'1C TSsoustraitance'!$AP495=0),0,(('1C TSsoustraitance'!$AE495)/'1C TSsoustraitance'!$AP495))</f>
        <v>0</v>
      </c>
      <c r="AB778" s="669">
        <f>IF(OR('1C TSsoustraitance'!$D495="",'1C TSsoustraitance'!$E495="OUI",'1C TSsoustraitance'!$AP495=0),0,(('1C TSsoustraitance'!$AF495)/'1C TSsoustraitance'!$AP495))</f>
        <v>0</v>
      </c>
      <c r="AC778" s="669">
        <f>IF(OR('1C TSsoustraitance'!$D495="",'1C TSsoustraitance'!$E495="OUI",'1C TSsoustraitance'!$AP495=0),0,(('1C TSsoustraitance'!$AG495)/'1C TSsoustraitance'!$AP495))</f>
        <v>0</v>
      </c>
      <c r="AD778" s="669">
        <f>IF(OR('1C TSsoustraitance'!$D495="",'1C TSsoustraitance'!$E495="OUI",'1C TSsoustraitance'!$AP495=0),0,(('1C TSsoustraitance'!$AH495)/'1C TSsoustraitance'!$AP495))</f>
        <v>0</v>
      </c>
      <c r="AE778" s="669">
        <f>IF(OR('1C TSsoustraitance'!$D495="",'1C TSsoustraitance'!$E495="OUI",'1C TSsoustraitance'!$AP495=0),0,(('1C TSsoustraitance'!$AI495)/'1C TSsoustraitance'!$AP495))</f>
        <v>0</v>
      </c>
      <c r="AF778" s="669">
        <f>IF(OR('1C TSsoustraitance'!$D495="",'1C TSsoustraitance'!$E495="OUI",'1C TSsoustraitance'!$AP495=0),0,(('1C TSsoustraitance'!$AJ495)/'1C TSsoustraitance'!$AP495))</f>
        <v>0</v>
      </c>
      <c r="AG778" s="669">
        <f>IF(OR('1C TSsoustraitance'!$D495="",'1C TSsoustraitance'!$E495="OUI",'1C TSsoustraitance'!$AP495=0),0,(('1C TSsoustraitance'!$AK495)/'1C TSsoustraitance'!$AP495))</f>
        <v>0</v>
      </c>
      <c r="AH778" s="669">
        <f>IF(OR('1C TSsoustraitance'!$D495="",'1C TSsoustraitance'!$E495="OUI",'1C TSsoustraitance'!$AP495=0),0,(('1C TSsoustraitance'!$AL495)/'1C TSsoustraitance'!$AP495))</f>
        <v>0</v>
      </c>
      <c r="AI778" s="669">
        <f>IF(OR('1C TSsoustraitance'!$D495="",'1C TSsoustraitance'!$E495="OUI",'1C TSsoustraitance'!$AP495=0),0,(('1C TSsoustraitance'!$AM495)/'1C TSsoustraitance'!$AP495))</f>
        <v>0</v>
      </c>
      <c r="AJ778" s="669">
        <f>IF(OR('1C TSsoustraitance'!$D495="",'1C TSsoustraitance'!$E495="OUI",'1C TSsoustraitance'!$AP495=0),0,(('1C TSsoustraitance'!$AN495)/'1C TSsoustraitance'!$AP495))</f>
        <v>0</v>
      </c>
      <c r="AK778" s="669">
        <f t="shared" si="172"/>
        <v>0</v>
      </c>
      <c r="AL778" s="668">
        <f t="shared" si="173"/>
        <v>0</v>
      </c>
      <c r="AM778" s="670">
        <f>IF(Tableau7[[#This Row],[N° pièce]]="",0,(Tableau7[[#This Row],[hors TVA]]+(Tableau7[[#This Row],[hors TVA]]*Tableau7[[#This Row],[Taux TVA]])-(Tableau7[[#This Row],[hors TVA]]*Tableau7[[#This Row],[Taux TVA]]*Tableau7[[#This Row],[Régime TVA: Récupération]]))*Tableau7[[#This Row],[Type 1]])</f>
        <v>0</v>
      </c>
      <c r="AN778" s="670">
        <f>IF(Tableau7[[#This Row],[N° pièce]]="",0,IF($K$2="pôle",((Tableau7[[#This Row],[hors TVA]]+(Tableau7[[#This Row],[hors TVA]]*Tableau7[[#This Row],[Taux TVA]])-(Tableau7[[#This Row],[hors TVA]]*Tableau7[[#This Row],[Taux TVA]]*Tableau7[[#This Row],[Régime TVA: Récupération]]))*Tableau7[[#This Row],[Type 2]]),0))</f>
        <v>0</v>
      </c>
      <c r="AO778" s="670">
        <f t="shared" si="168"/>
        <v>0</v>
      </c>
      <c r="AP778" s="255">
        <f t="shared" si="167"/>
        <v>0</v>
      </c>
      <c r="AQ778" s="506">
        <f t="shared" si="174"/>
        <v>0</v>
      </c>
      <c r="AR778" s="671"/>
      <c r="AS778" s="512"/>
      <c r="AT778" s="513" t="str">
        <f>IF(('1C TSsoustraitance'!AP495*FICHE!C$14&lt;J778),"Forfait limité à "&amp;FICHE!C$14&amp;"€/jour","")</f>
        <v/>
      </c>
      <c r="AU778" s="797"/>
      <c r="AV778" s="484"/>
      <c r="AW778" s="484"/>
      <c r="AX778" s="484"/>
      <c r="AY778" s="484"/>
      <c r="AZ778" s="484"/>
      <c r="BA778" s="4"/>
      <c r="BB778" s="4"/>
      <c r="BC778" s="4"/>
      <c r="BD778" s="4"/>
      <c r="BE778" s="4"/>
      <c r="BF778" s="4"/>
      <c r="BG778" s="4"/>
      <c r="BH778" s="4"/>
      <c r="BI778" s="4"/>
      <c r="BJ778" s="4"/>
      <c r="BK778" s="4"/>
      <c r="BL778" s="4"/>
      <c r="BM778" s="4"/>
      <c r="BN778" s="4"/>
      <c r="BO778" s="4"/>
      <c r="BP778" s="4"/>
      <c r="BQ778" s="4"/>
      <c r="BR778" s="4"/>
      <c r="BS778" s="4"/>
      <c r="BT778" s="4"/>
      <c r="BU778" s="4"/>
      <c r="BV778" s="4"/>
      <c r="BW778" s="4"/>
      <c r="BX778" s="4"/>
      <c r="BY778" s="4"/>
      <c r="BZ778" s="4"/>
      <c r="CA778" s="4"/>
      <c r="CB778" s="4"/>
      <c r="CC778" s="4"/>
      <c r="CD778" s="4"/>
      <c r="CE778" s="4"/>
      <c r="CF778" s="4"/>
      <c r="CG778" s="4"/>
      <c r="CH778" s="4"/>
      <c r="CI778" s="4"/>
      <c r="CJ778" s="4"/>
      <c r="CK778" s="4"/>
      <c r="CL778" s="4"/>
      <c r="CM778" s="4"/>
      <c r="CN778" s="4"/>
      <c r="CO778" s="4"/>
      <c r="CP778" s="4"/>
      <c r="CQ778" s="4"/>
      <c r="CR778" s="4"/>
      <c r="CS778" s="4"/>
      <c r="CT778" s="4"/>
      <c r="CU778" s="4"/>
      <c r="CV778" s="4"/>
      <c r="CW778" s="4"/>
      <c r="CX778" s="4"/>
      <c r="CY778" s="4"/>
      <c r="CZ778" s="4"/>
      <c r="DA778" s="4"/>
      <c r="DB778" s="4"/>
      <c r="DC778" s="4"/>
      <c r="DD778" s="4"/>
      <c r="DE778" s="4"/>
      <c r="DF778" s="4"/>
      <c r="DG778" s="4"/>
      <c r="DH778" s="4"/>
      <c r="DI778" s="4"/>
      <c r="DJ778" s="4"/>
      <c r="DK778" s="4"/>
      <c r="DL778" s="4"/>
      <c r="DM778" s="4"/>
      <c r="DN778" s="4"/>
      <c r="DO778" s="4"/>
      <c r="DP778" s="4"/>
      <c r="DQ778" s="4"/>
      <c r="DR778" s="4"/>
      <c r="DS778" s="4"/>
      <c r="DT778" s="4"/>
      <c r="DU778" s="4"/>
      <c r="DV778" s="4"/>
      <c r="DW778" s="4"/>
      <c r="DX778" s="4"/>
      <c r="DY778" s="4"/>
      <c r="DZ778" s="4"/>
      <c r="EA778" s="4"/>
      <c r="EB778" s="4"/>
      <c r="EC778" s="4"/>
      <c r="ED778" s="4"/>
      <c r="EE778" s="4"/>
      <c r="EF778" s="4"/>
      <c r="EG778" s="4"/>
      <c r="EH778" s="4"/>
      <c r="EI778" s="4"/>
      <c r="EJ778" s="4"/>
      <c r="EK778" s="4"/>
      <c r="EL778" s="4"/>
      <c r="EM778" s="4"/>
      <c r="EN778" s="4"/>
      <c r="EO778" s="4"/>
      <c r="EP778" s="4"/>
      <c r="EQ778" s="4"/>
      <c r="ER778" s="4"/>
      <c r="ES778" s="4"/>
      <c r="ET778" s="4"/>
      <c r="EU778" s="4"/>
      <c r="EV778" s="4"/>
      <c r="EW778" s="4"/>
      <c r="EX778" s="4"/>
      <c r="EY778" s="4"/>
      <c r="EZ778" s="4"/>
      <c r="FA778" s="4"/>
      <c r="FB778" s="4"/>
      <c r="FC778" s="4"/>
      <c r="FD778" s="4"/>
      <c r="FE778" s="4"/>
      <c r="FF778" s="4"/>
      <c r="FG778" s="4"/>
      <c r="FH778" s="4"/>
      <c r="FI778" s="4"/>
      <c r="FJ778" s="4"/>
      <c r="FK778" s="4"/>
      <c r="FL778" s="4"/>
      <c r="FM778" s="4"/>
      <c r="FN778" s="4"/>
      <c r="FO778" s="4"/>
      <c r="FP778" s="4"/>
      <c r="FQ778" s="4"/>
      <c r="FR778" s="4"/>
      <c r="FS778" s="4"/>
      <c r="FT778" s="4"/>
      <c r="FU778" s="4"/>
      <c r="FV778" s="4"/>
      <c r="FW778" s="4"/>
      <c r="FX778" s="4"/>
      <c r="FY778" s="4"/>
      <c r="FZ778" s="4"/>
      <c r="GA778" s="4"/>
      <c r="GB778" s="4"/>
      <c r="GC778" s="4"/>
      <c r="GD778" s="4"/>
      <c r="GE778" s="4"/>
      <c r="GF778" s="4"/>
      <c r="GG778" s="4"/>
      <c r="GH778" s="4"/>
      <c r="GI778" s="4"/>
      <c r="GJ778" s="4"/>
      <c r="GK778" s="4"/>
      <c r="GL778" s="4"/>
      <c r="GM778" s="4"/>
      <c r="GN778" s="4"/>
      <c r="GO778" s="4"/>
      <c r="GP778" s="4"/>
      <c r="GQ778" s="4"/>
      <c r="GR778" s="4"/>
      <c r="GS778" s="4"/>
      <c r="GT778" s="4"/>
      <c r="GU778" s="4"/>
      <c r="GV778" s="4"/>
      <c r="GW778" s="4"/>
      <c r="GX778" s="4"/>
      <c r="GY778" s="4"/>
      <c r="GZ778" s="4"/>
      <c r="HA778" s="4"/>
      <c r="HB778" s="4"/>
      <c r="HC778" s="4"/>
    </row>
    <row r="779" spans="1:211" s="380" customFormat="1" ht="13.9" customHeight="1">
      <c r="A779" s="828" t="str">
        <f>IF('1C TSsoustraitance'!$A496&lt;&gt;0,'1C TSsoustraitance'!$A496,"")</f>
        <v/>
      </c>
      <c r="B779" s="530"/>
      <c r="C779" s="513" t="str">
        <f>IF('1C TSsoustraitance'!$A496&lt;&gt;0,'1C TSsoustraitance'!$B496,"")</f>
        <v/>
      </c>
      <c r="D779" s="513" t="str">
        <f>IF('1C TSsoustraitance'!$A496&lt;&gt;0,'1C TSsoustraitance'!$C496,"")</f>
        <v/>
      </c>
      <c r="E779" s="684"/>
      <c r="F779" s="685"/>
      <c r="G779" s="666">
        <f>'1C TSsoustraitance'!$D496</f>
        <v>0</v>
      </c>
      <c r="H779" s="533">
        <v>0.21</v>
      </c>
      <c r="I779" s="533">
        <v>1</v>
      </c>
      <c r="J779" s="534"/>
      <c r="K779" s="667">
        <f t="shared" si="171"/>
        <v>0</v>
      </c>
      <c r="L779" s="668">
        <f>IF(OR('1C TSsoustraitance'!$D496="",'1C TSsoustraitance'!$AP496=0),0,IF(AND('1C TSsoustraitance'!$D496&lt;&gt;"",$K$2="Pôle",'1C TSsoustraitance'!$E496="OUI"),(('1C TSsoustraitance'!$F496+'1C TSsoustraitance'!$G496+'1C TSsoustraitance'!$H496+'1C TSsoustraitance'!$I496+'1C TSsoustraitance'!$M496)/'1C TSsoustraitance'!$R496),IF(AND('1C TSsoustraitance'!$D496&lt;&gt;"",$K$2="Pôle",'1C TSsoustraitance'!$E496="NON"),(('1C TSsoustraitance'!$F496+'1C TSsoustraitance'!$G496+'1C TSsoustraitance'!$H496+'1C TSsoustraitance'!$I496+'1C TSsoustraitance'!$M496)/'1C TSsoustraitance'!$AP496),IF(AND('1C TSsoustraitance'!$D496&lt;&gt;"",$K$2&lt;&gt;"Pôle",'1C TSsoustraitance'!$E496="OUI"),(('1C TSsoustraitance'!$F496+'1C TSsoustraitance'!$G496+'1C TSsoustraitance'!$H496+'1C TSsoustraitance'!$I496+'1C TSsoustraitance'!$J496+'1C TSsoustraitance'!$K496+'1C TSsoustraitance'!$L496+'1C TSsoustraitance'!$M496+'1C TSsoustraitance'!$N496+'1C TSsoustraitance'!$O496+'1C TSsoustraitance'!$P496+'1C TSsoustraitance'!$Q496)/'1C TSsoustraitance'!$R496),IF(AND('1C TSsoustraitance'!$D496&lt;&gt;"",$K$2&lt;&gt;"Pôle",'1C TSsoustraitance'!$E496="NON"),(('1C TSsoustraitance'!$F496+'1C TSsoustraitance'!$G496+'1C TSsoustraitance'!$H496+'1C TSsoustraitance'!$I496+'1C TSsoustraitance'!$J496+'1C TSsoustraitance'!$K496+'1C TSsoustraitance'!$L496+'1C TSsoustraitance'!$M496+'1C TSsoustraitance'!$N496+'1C TSsoustraitance'!$O496+'1C TSsoustraitance'!$P496+'1C TSsoustraitance'!$Q496))/'1C TSsoustraitance'!$AP496)))))</f>
        <v>0</v>
      </c>
      <c r="M779" s="668">
        <f>IF(OR('1C TSsoustraitance'!$D496="",'1C TSsoustraitance'!AP$13=0),0,IF(AND('1C TSsoustraitance'!$D496&lt;&gt;"",$K$2="Pôle",'1C TSsoustraitance'!$E496="OUI"),(('1C TSsoustraitance'!$J496+'1C TSsoustraitance'!$K496+'1C TSsoustraitance'!$L496)/'1C TSsoustraitance'!$R496),IF(AND('1C TSsoustraitance'!$D496&lt;&gt;"",$K$2="Pôle",'1C TSsoustraitance'!$E496="NON"),(('1C TSsoustraitance'!$J496+'1C TSsoustraitance'!$K496+'1C TSsoustraitance'!$L496)/'1C TSsoustraitance'!$AP496),IF(AND('1C TSsoustraitance'!$D496&lt;&gt;"",$K$2&lt;&gt;"Pôle"),0))))</f>
        <v>0</v>
      </c>
      <c r="N779" s="668">
        <f t="shared" si="170"/>
        <v>0</v>
      </c>
      <c r="O779" s="669">
        <f>IF(OR('1C TSsoustraitance'!$D496="",'1C TSsoustraitance'!$E496="OUI",'1C TSsoustraitance'!$AP496=0),0,(('1C TSsoustraitance'!$S496)/'1C TSsoustraitance'!$AP496))</f>
        <v>0</v>
      </c>
      <c r="P779" s="669">
        <f>IF(OR('1C TSsoustraitance'!$D496="",'1C TSsoustraitance'!$E496="OUI",'1C TSsoustraitance'!$AP496=0),0,(('1C TSsoustraitance'!$T496)/'1C TSsoustraitance'!$AP496))</f>
        <v>0</v>
      </c>
      <c r="Q779" s="669">
        <f>IF(OR('1C TSsoustraitance'!$D496="",'1C TSsoustraitance'!$E496="OUI",'1C TSsoustraitance'!$AP496=0),0,(('1C TSsoustraitance'!$U496)/'1C TSsoustraitance'!$AP496))</f>
        <v>0</v>
      </c>
      <c r="R779" s="669">
        <f>IF(OR('1C TSsoustraitance'!$D496="",'1C TSsoustraitance'!$E496="OUI",'1C TSsoustraitance'!$AP496=0),0,(('1C TSsoustraitance'!$V496)/'1C TSsoustraitance'!$AP496))</f>
        <v>0</v>
      </c>
      <c r="S779" s="669">
        <f>IF(OR('1C TSsoustraitance'!$D496="",'1C TSsoustraitance'!$E496="OUI",'1C TSsoustraitance'!$AP496=0),0,(('1C TSsoustraitance'!$W496)/'1C TSsoustraitance'!$AP496))</f>
        <v>0</v>
      </c>
      <c r="T779" s="669">
        <f>IF(OR('1C TSsoustraitance'!$D496="",'1C TSsoustraitance'!$E496="OUI",'1C TSsoustraitance'!$AP496=0),0,(('1C TSsoustraitance'!$X496)/'1C TSsoustraitance'!$AP496))</f>
        <v>0</v>
      </c>
      <c r="U779" s="669">
        <f>IF(OR('1C TSsoustraitance'!$D496="",'1C TSsoustraitance'!$E496="OUI",'1C TSsoustraitance'!$AP496=0),0,(('1C TSsoustraitance'!$Y496)/'1C TSsoustraitance'!$AP496))</f>
        <v>0</v>
      </c>
      <c r="V779" s="669">
        <f>IF(OR('1C TSsoustraitance'!$D496="",'1C TSsoustraitance'!$E496="OUI",'1C TSsoustraitance'!$AP496=0),0,(('1C TSsoustraitance'!$Z496)/'1C TSsoustraitance'!$AP496))</f>
        <v>0</v>
      </c>
      <c r="W779" s="669">
        <f>IF(OR('1C TSsoustraitance'!$D496="",'1C TSsoustraitance'!$E496="OUI",'1C TSsoustraitance'!$AP496=0),0,(('1C TSsoustraitance'!$AA496)/'1C TSsoustraitance'!$AP496))</f>
        <v>0</v>
      </c>
      <c r="X779" s="669">
        <f>IF(OR('1C TSsoustraitance'!$D496="",'1C TSsoustraitance'!$E496="OUI",'1C TSsoustraitance'!$AP496=0),0,(('1C TSsoustraitance'!$AB496)/'1C TSsoustraitance'!$AP496))</f>
        <v>0</v>
      </c>
      <c r="Y779" s="669">
        <f>IF(OR('1C TSsoustraitance'!$D496="",'1C TSsoustraitance'!$E496="OUI",'1C TSsoustraitance'!$AP496=0),0,(('1C TSsoustraitance'!$AC496)/'1C TSsoustraitance'!$AP496))</f>
        <v>0</v>
      </c>
      <c r="Z779" s="669">
        <f>IF(OR('1C TSsoustraitance'!$D496="",'1C TSsoustraitance'!$E496="OUI",'1C TSsoustraitance'!$AP496=0),0,(('1C TSsoustraitance'!$AD496)/'1C TSsoustraitance'!$AP496))</f>
        <v>0</v>
      </c>
      <c r="AA779" s="669">
        <f>IF(OR('1C TSsoustraitance'!$D496="",'1C TSsoustraitance'!$E496="OUI",'1C TSsoustraitance'!$AP496=0),0,(('1C TSsoustraitance'!$AE496)/'1C TSsoustraitance'!$AP496))</f>
        <v>0</v>
      </c>
      <c r="AB779" s="669">
        <f>IF(OR('1C TSsoustraitance'!$D496="",'1C TSsoustraitance'!$E496="OUI",'1C TSsoustraitance'!$AP496=0),0,(('1C TSsoustraitance'!$AF496)/'1C TSsoustraitance'!$AP496))</f>
        <v>0</v>
      </c>
      <c r="AC779" s="669">
        <f>IF(OR('1C TSsoustraitance'!$D496="",'1C TSsoustraitance'!$E496="OUI",'1C TSsoustraitance'!$AP496=0),0,(('1C TSsoustraitance'!$AG496)/'1C TSsoustraitance'!$AP496))</f>
        <v>0</v>
      </c>
      <c r="AD779" s="669">
        <f>IF(OR('1C TSsoustraitance'!$D496="",'1C TSsoustraitance'!$E496="OUI",'1C TSsoustraitance'!$AP496=0),0,(('1C TSsoustraitance'!$AH496)/'1C TSsoustraitance'!$AP496))</f>
        <v>0</v>
      </c>
      <c r="AE779" s="669">
        <f>IF(OR('1C TSsoustraitance'!$D496="",'1C TSsoustraitance'!$E496="OUI",'1C TSsoustraitance'!$AP496=0),0,(('1C TSsoustraitance'!$AI496)/'1C TSsoustraitance'!$AP496))</f>
        <v>0</v>
      </c>
      <c r="AF779" s="669">
        <f>IF(OR('1C TSsoustraitance'!$D496="",'1C TSsoustraitance'!$E496="OUI",'1C TSsoustraitance'!$AP496=0),0,(('1C TSsoustraitance'!$AJ496)/'1C TSsoustraitance'!$AP496))</f>
        <v>0</v>
      </c>
      <c r="AG779" s="669">
        <f>IF(OR('1C TSsoustraitance'!$D496="",'1C TSsoustraitance'!$E496="OUI",'1C TSsoustraitance'!$AP496=0),0,(('1C TSsoustraitance'!$AK496)/'1C TSsoustraitance'!$AP496))</f>
        <v>0</v>
      </c>
      <c r="AH779" s="669">
        <f>IF(OR('1C TSsoustraitance'!$D496="",'1C TSsoustraitance'!$E496="OUI",'1C TSsoustraitance'!$AP496=0),0,(('1C TSsoustraitance'!$AL496)/'1C TSsoustraitance'!$AP496))</f>
        <v>0</v>
      </c>
      <c r="AI779" s="669">
        <f>IF(OR('1C TSsoustraitance'!$D496="",'1C TSsoustraitance'!$E496="OUI",'1C TSsoustraitance'!$AP496=0),0,(('1C TSsoustraitance'!$AM496)/'1C TSsoustraitance'!$AP496))</f>
        <v>0</v>
      </c>
      <c r="AJ779" s="669">
        <f>IF(OR('1C TSsoustraitance'!$D496="",'1C TSsoustraitance'!$E496="OUI",'1C TSsoustraitance'!$AP496=0),0,(('1C TSsoustraitance'!$AN496)/'1C TSsoustraitance'!$AP496))</f>
        <v>0</v>
      </c>
      <c r="AK779" s="669">
        <f t="shared" si="172"/>
        <v>0</v>
      </c>
      <c r="AL779" s="668">
        <f t="shared" si="173"/>
        <v>0</v>
      </c>
      <c r="AM779" s="670">
        <f>IF(Tableau7[[#This Row],[N° pièce]]="",0,(Tableau7[[#This Row],[hors TVA]]+(Tableau7[[#This Row],[hors TVA]]*Tableau7[[#This Row],[Taux TVA]])-(Tableau7[[#This Row],[hors TVA]]*Tableau7[[#This Row],[Taux TVA]]*Tableau7[[#This Row],[Régime TVA: Récupération]]))*Tableau7[[#This Row],[Type 1]])</f>
        <v>0</v>
      </c>
      <c r="AN779" s="670">
        <f>IF(Tableau7[[#This Row],[N° pièce]]="",0,IF($K$2="pôle",((Tableau7[[#This Row],[hors TVA]]+(Tableau7[[#This Row],[hors TVA]]*Tableau7[[#This Row],[Taux TVA]])-(Tableau7[[#This Row],[hors TVA]]*Tableau7[[#This Row],[Taux TVA]]*Tableau7[[#This Row],[Régime TVA: Récupération]]))*Tableau7[[#This Row],[Type 2]]),0))</f>
        <v>0</v>
      </c>
      <c r="AO779" s="670">
        <f t="shared" si="168"/>
        <v>0</v>
      </c>
      <c r="AP779" s="255">
        <f t="shared" si="167"/>
        <v>0</v>
      </c>
      <c r="AQ779" s="506">
        <f t="shared" si="174"/>
        <v>0</v>
      </c>
      <c r="AR779" s="671"/>
      <c r="AS779" s="512"/>
      <c r="AT779" s="513" t="str">
        <f>IF(('1C TSsoustraitance'!AP496*FICHE!C$14&lt;J779),"Forfait limité à "&amp;FICHE!C$14&amp;"€/jour","")</f>
        <v/>
      </c>
      <c r="AU779" s="797"/>
      <c r="AV779" s="484"/>
      <c r="AW779" s="484"/>
      <c r="AX779" s="484"/>
      <c r="AY779" s="484"/>
      <c r="AZ779" s="484"/>
      <c r="BA779" s="4"/>
      <c r="BB779" s="4"/>
      <c r="BC779" s="4"/>
      <c r="BD779" s="4"/>
      <c r="BE779" s="4"/>
      <c r="BF779" s="4"/>
      <c r="BG779" s="4"/>
      <c r="BH779" s="4"/>
      <c r="BI779" s="4"/>
      <c r="BJ779" s="4"/>
      <c r="BK779" s="4"/>
      <c r="BL779" s="4"/>
      <c r="BM779" s="4"/>
      <c r="BN779" s="4"/>
      <c r="BO779" s="4"/>
      <c r="BP779" s="4"/>
      <c r="BQ779" s="4"/>
      <c r="BR779" s="4"/>
      <c r="BS779" s="4"/>
      <c r="BT779" s="4"/>
      <c r="BU779" s="4"/>
      <c r="BV779" s="4"/>
      <c r="BW779" s="4"/>
      <c r="BX779" s="4"/>
      <c r="BY779" s="4"/>
      <c r="BZ779" s="4"/>
      <c r="CA779" s="4"/>
      <c r="CB779" s="4"/>
      <c r="CC779" s="4"/>
      <c r="CD779" s="4"/>
      <c r="CE779" s="4"/>
      <c r="CF779" s="4"/>
      <c r="CG779" s="4"/>
      <c r="CH779" s="4"/>
      <c r="CI779" s="4"/>
      <c r="CJ779" s="4"/>
      <c r="CK779" s="4"/>
      <c r="CL779" s="4"/>
      <c r="CM779" s="4"/>
      <c r="CN779" s="4"/>
      <c r="CO779" s="4"/>
      <c r="CP779" s="4"/>
      <c r="CQ779" s="4"/>
      <c r="CR779" s="4"/>
      <c r="CS779" s="4"/>
      <c r="CT779" s="4"/>
      <c r="CU779" s="4"/>
      <c r="CV779" s="4"/>
      <c r="CW779" s="4"/>
      <c r="CX779" s="4"/>
      <c r="CY779" s="4"/>
      <c r="CZ779" s="4"/>
      <c r="DA779" s="4"/>
      <c r="DB779" s="4"/>
      <c r="DC779" s="4"/>
      <c r="DD779" s="4"/>
      <c r="DE779" s="4"/>
      <c r="DF779" s="4"/>
      <c r="DG779" s="4"/>
      <c r="DH779" s="4"/>
      <c r="DI779" s="4"/>
      <c r="DJ779" s="4"/>
      <c r="DK779" s="4"/>
      <c r="DL779" s="4"/>
      <c r="DM779" s="4"/>
      <c r="DN779" s="4"/>
      <c r="DO779" s="4"/>
      <c r="DP779" s="4"/>
      <c r="DQ779" s="4"/>
      <c r="DR779" s="4"/>
      <c r="DS779" s="4"/>
      <c r="DT779" s="4"/>
      <c r="DU779" s="4"/>
      <c r="DV779" s="4"/>
      <c r="DW779" s="4"/>
      <c r="DX779" s="4"/>
      <c r="DY779" s="4"/>
      <c r="DZ779" s="4"/>
      <c r="EA779" s="4"/>
      <c r="EB779" s="4"/>
      <c r="EC779" s="4"/>
      <c r="ED779" s="4"/>
      <c r="EE779" s="4"/>
      <c r="EF779" s="4"/>
      <c r="EG779" s="4"/>
      <c r="EH779" s="4"/>
      <c r="EI779" s="4"/>
      <c r="EJ779" s="4"/>
      <c r="EK779" s="4"/>
      <c r="EL779" s="4"/>
      <c r="EM779" s="4"/>
      <c r="EN779" s="4"/>
      <c r="EO779" s="4"/>
      <c r="EP779" s="4"/>
      <c r="EQ779" s="4"/>
      <c r="ER779" s="4"/>
      <c r="ES779" s="4"/>
      <c r="ET779" s="4"/>
      <c r="EU779" s="4"/>
      <c r="EV779" s="4"/>
      <c r="EW779" s="4"/>
      <c r="EX779" s="4"/>
      <c r="EY779" s="4"/>
      <c r="EZ779" s="4"/>
      <c r="FA779" s="4"/>
      <c r="FB779" s="4"/>
      <c r="FC779" s="4"/>
      <c r="FD779" s="4"/>
      <c r="FE779" s="4"/>
      <c r="FF779" s="4"/>
      <c r="FG779" s="4"/>
      <c r="FH779" s="4"/>
      <c r="FI779" s="4"/>
      <c r="FJ779" s="4"/>
      <c r="FK779" s="4"/>
      <c r="FL779" s="4"/>
      <c r="FM779" s="4"/>
      <c r="FN779" s="4"/>
      <c r="FO779" s="4"/>
      <c r="FP779" s="4"/>
      <c r="FQ779" s="4"/>
      <c r="FR779" s="4"/>
      <c r="FS779" s="4"/>
      <c r="FT779" s="4"/>
      <c r="FU779" s="4"/>
      <c r="FV779" s="4"/>
      <c r="FW779" s="4"/>
      <c r="FX779" s="4"/>
      <c r="FY779" s="4"/>
      <c r="FZ779" s="4"/>
      <c r="GA779" s="4"/>
      <c r="GB779" s="4"/>
      <c r="GC779" s="4"/>
      <c r="GD779" s="4"/>
      <c r="GE779" s="4"/>
      <c r="GF779" s="4"/>
      <c r="GG779" s="4"/>
      <c r="GH779" s="4"/>
      <c r="GI779" s="4"/>
      <c r="GJ779" s="4"/>
      <c r="GK779" s="4"/>
      <c r="GL779" s="4"/>
      <c r="GM779" s="4"/>
      <c r="GN779" s="4"/>
      <c r="GO779" s="4"/>
      <c r="GP779" s="4"/>
      <c r="GQ779" s="4"/>
      <c r="GR779" s="4"/>
      <c r="GS779" s="4"/>
      <c r="GT779" s="4"/>
      <c r="GU779" s="4"/>
      <c r="GV779" s="4"/>
      <c r="GW779" s="4"/>
      <c r="GX779" s="4"/>
      <c r="GY779" s="4"/>
      <c r="GZ779" s="4"/>
      <c r="HA779" s="4"/>
      <c r="HB779" s="4"/>
      <c r="HC779" s="4"/>
    </row>
    <row r="780" spans="1:211" s="380" customFormat="1" ht="13.9" customHeight="1">
      <c r="A780" s="828" t="str">
        <f>IF('1C TSsoustraitance'!$A497&lt;&gt;0,'1C TSsoustraitance'!$A497,"")</f>
        <v/>
      </c>
      <c r="B780" s="530"/>
      <c r="C780" s="513" t="str">
        <f>IF('1C TSsoustraitance'!$A497&lt;&gt;0,'1C TSsoustraitance'!$B497,"")</f>
        <v/>
      </c>
      <c r="D780" s="513" t="str">
        <f>IF('1C TSsoustraitance'!$A497&lt;&gt;0,'1C TSsoustraitance'!$C497,"")</f>
        <v/>
      </c>
      <c r="E780" s="684"/>
      <c r="F780" s="685"/>
      <c r="G780" s="666">
        <f>'1C TSsoustraitance'!$D497</f>
        <v>0</v>
      </c>
      <c r="H780" s="533">
        <v>0.21</v>
      </c>
      <c r="I780" s="533">
        <v>1</v>
      </c>
      <c r="J780" s="534"/>
      <c r="K780" s="667">
        <f t="shared" si="171"/>
        <v>0</v>
      </c>
      <c r="L780" s="668">
        <f>IF(OR('1C TSsoustraitance'!$D497="",'1C TSsoustraitance'!$AP497=0),0,IF(AND('1C TSsoustraitance'!$D497&lt;&gt;"",$K$2="Pôle",'1C TSsoustraitance'!$E497="OUI"),(('1C TSsoustraitance'!$F497+'1C TSsoustraitance'!$G497+'1C TSsoustraitance'!$H497+'1C TSsoustraitance'!$I497+'1C TSsoustraitance'!$M497)/'1C TSsoustraitance'!$R497),IF(AND('1C TSsoustraitance'!$D497&lt;&gt;"",$K$2="Pôle",'1C TSsoustraitance'!$E497="NON"),(('1C TSsoustraitance'!$F497+'1C TSsoustraitance'!$G497+'1C TSsoustraitance'!$H497+'1C TSsoustraitance'!$I497+'1C TSsoustraitance'!$M497)/'1C TSsoustraitance'!$AP497),IF(AND('1C TSsoustraitance'!$D497&lt;&gt;"",$K$2&lt;&gt;"Pôle",'1C TSsoustraitance'!$E497="OUI"),(('1C TSsoustraitance'!$F497+'1C TSsoustraitance'!$G497+'1C TSsoustraitance'!$H497+'1C TSsoustraitance'!$I497+'1C TSsoustraitance'!$J497+'1C TSsoustraitance'!$K497+'1C TSsoustraitance'!$L497+'1C TSsoustraitance'!$M497+'1C TSsoustraitance'!$N497+'1C TSsoustraitance'!$O497+'1C TSsoustraitance'!$P497+'1C TSsoustraitance'!$Q497)/'1C TSsoustraitance'!$R497),IF(AND('1C TSsoustraitance'!$D497&lt;&gt;"",$K$2&lt;&gt;"Pôle",'1C TSsoustraitance'!$E497="NON"),(('1C TSsoustraitance'!$F497+'1C TSsoustraitance'!$G497+'1C TSsoustraitance'!$H497+'1C TSsoustraitance'!$I497+'1C TSsoustraitance'!$J497+'1C TSsoustraitance'!$K497+'1C TSsoustraitance'!$L497+'1C TSsoustraitance'!$M497+'1C TSsoustraitance'!$N497+'1C TSsoustraitance'!$O497+'1C TSsoustraitance'!$P497+'1C TSsoustraitance'!$Q497))/'1C TSsoustraitance'!$AP497)))))</f>
        <v>0</v>
      </c>
      <c r="M780" s="668">
        <f>IF(OR('1C TSsoustraitance'!$D497="",'1C TSsoustraitance'!AP$13=0),0,IF(AND('1C TSsoustraitance'!$D497&lt;&gt;"",$K$2="Pôle",'1C TSsoustraitance'!$E497="OUI"),(('1C TSsoustraitance'!$J497+'1C TSsoustraitance'!$K497+'1C TSsoustraitance'!$L497)/'1C TSsoustraitance'!$R497),IF(AND('1C TSsoustraitance'!$D497&lt;&gt;"",$K$2="Pôle",'1C TSsoustraitance'!$E497="NON"),(('1C TSsoustraitance'!$J497+'1C TSsoustraitance'!$K497+'1C TSsoustraitance'!$L497)/'1C TSsoustraitance'!$AP497),IF(AND('1C TSsoustraitance'!$D497&lt;&gt;"",$K$2&lt;&gt;"Pôle"),0))))</f>
        <v>0</v>
      </c>
      <c r="N780" s="668">
        <f t="shared" si="170"/>
        <v>0</v>
      </c>
      <c r="O780" s="669">
        <f>IF(OR('1C TSsoustraitance'!$D497="",'1C TSsoustraitance'!$E497="OUI",'1C TSsoustraitance'!$AP497=0),0,(('1C TSsoustraitance'!$S497)/'1C TSsoustraitance'!$AP497))</f>
        <v>0</v>
      </c>
      <c r="P780" s="669">
        <f>IF(OR('1C TSsoustraitance'!$D497="",'1C TSsoustraitance'!$E497="OUI",'1C TSsoustraitance'!$AP497=0),0,(('1C TSsoustraitance'!$T497)/'1C TSsoustraitance'!$AP497))</f>
        <v>0</v>
      </c>
      <c r="Q780" s="669">
        <f>IF(OR('1C TSsoustraitance'!$D497="",'1C TSsoustraitance'!$E497="OUI",'1C TSsoustraitance'!$AP497=0),0,(('1C TSsoustraitance'!$U497)/'1C TSsoustraitance'!$AP497))</f>
        <v>0</v>
      </c>
      <c r="R780" s="669">
        <f>IF(OR('1C TSsoustraitance'!$D497="",'1C TSsoustraitance'!$E497="OUI",'1C TSsoustraitance'!$AP497=0),0,(('1C TSsoustraitance'!$V497)/'1C TSsoustraitance'!$AP497))</f>
        <v>0</v>
      </c>
      <c r="S780" s="669">
        <f>IF(OR('1C TSsoustraitance'!$D497="",'1C TSsoustraitance'!$E497="OUI",'1C TSsoustraitance'!$AP497=0),0,(('1C TSsoustraitance'!$W497)/'1C TSsoustraitance'!$AP497))</f>
        <v>0</v>
      </c>
      <c r="T780" s="669">
        <f>IF(OR('1C TSsoustraitance'!$D497="",'1C TSsoustraitance'!$E497="OUI",'1C TSsoustraitance'!$AP497=0),0,(('1C TSsoustraitance'!$X497)/'1C TSsoustraitance'!$AP497))</f>
        <v>0</v>
      </c>
      <c r="U780" s="669">
        <f>IF(OR('1C TSsoustraitance'!$D497="",'1C TSsoustraitance'!$E497="OUI",'1C TSsoustraitance'!$AP497=0),0,(('1C TSsoustraitance'!$Y497)/'1C TSsoustraitance'!$AP497))</f>
        <v>0</v>
      </c>
      <c r="V780" s="669">
        <f>IF(OR('1C TSsoustraitance'!$D497="",'1C TSsoustraitance'!$E497="OUI",'1C TSsoustraitance'!$AP497=0),0,(('1C TSsoustraitance'!$Z497)/'1C TSsoustraitance'!$AP497))</f>
        <v>0</v>
      </c>
      <c r="W780" s="669">
        <f>IF(OR('1C TSsoustraitance'!$D497="",'1C TSsoustraitance'!$E497="OUI",'1C TSsoustraitance'!$AP497=0),0,(('1C TSsoustraitance'!$AA497)/'1C TSsoustraitance'!$AP497))</f>
        <v>0</v>
      </c>
      <c r="X780" s="669">
        <f>IF(OR('1C TSsoustraitance'!$D497="",'1C TSsoustraitance'!$E497="OUI",'1C TSsoustraitance'!$AP497=0),0,(('1C TSsoustraitance'!$AB497)/'1C TSsoustraitance'!$AP497))</f>
        <v>0</v>
      </c>
      <c r="Y780" s="669">
        <f>IF(OR('1C TSsoustraitance'!$D497="",'1C TSsoustraitance'!$E497="OUI",'1C TSsoustraitance'!$AP497=0),0,(('1C TSsoustraitance'!$AC497)/'1C TSsoustraitance'!$AP497))</f>
        <v>0</v>
      </c>
      <c r="Z780" s="669">
        <f>IF(OR('1C TSsoustraitance'!$D497="",'1C TSsoustraitance'!$E497="OUI",'1C TSsoustraitance'!$AP497=0),0,(('1C TSsoustraitance'!$AD497)/'1C TSsoustraitance'!$AP497))</f>
        <v>0</v>
      </c>
      <c r="AA780" s="669">
        <f>IF(OR('1C TSsoustraitance'!$D497="",'1C TSsoustraitance'!$E497="OUI",'1C TSsoustraitance'!$AP497=0),0,(('1C TSsoustraitance'!$AE497)/'1C TSsoustraitance'!$AP497))</f>
        <v>0</v>
      </c>
      <c r="AB780" s="669">
        <f>IF(OR('1C TSsoustraitance'!$D497="",'1C TSsoustraitance'!$E497="OUI",'1C TSsoustraitance'!$AP497=0),0,(('1C TSsoustraitance'!$AF497)/'1C TSsoustraitance'!$AP497))</f>
        <v>0</v>
      </c>
      <c r="AC780" s="669">
        <f>IF(OR('1C TSsoustraitance'!$D497="",'1C TSsoustraitance'!$E497="OUI",'1C TSsoustraitance'!$AP497=0),0,(('1C TSsoustraitance'!$AG497)/'1C TSsoustraitance'!$AP497))</f>
        <v>0</v>
      </c>
      <c r="AD780" s="669">
        <f>IF(OR('1C TSsoustraitance'!$D497="",'1C TSsoustraitance'!$E497="OUI",'1C TSsoustraitance'!$AP497=0),0,(('1C TSsoustraitance'!$AH497)/'1C TSsoustraitance'!$AP497))</f>
        <v>0</v>
      </c>
      <c r="AE780" s="669">
        <f>IF(OR('1C TSsoustraitance'!$D497="",'1C TSsoustraitance'!$E497="OUI",'1C TSsoustraitance'!$AP497=0),0,(('1C TSsoustraitance'!$AI497)/'1C TSsoustraitance'!$AP497))</f>
        <v>0</v>
      </c>
      <c r="AF780" s="669">
        <f>IF(OR('1C TSsoustraitance'!$D497="",'1C TSsoustraitance'!$E497="OUI",'1C TSsoustraitance'!$AP497=0),0,(('1C TSsoustraitance'!$AJ497)/'1C TSsoustraitance'!$AP497))</f>
        <v>0</v>
      </c>
      <c r="AG780" s="669">
        <f>IF(OR('1C TSsoustraitance'!$D497="",'1C TSsoustraitance'!$E497="OUI",'1C TSsoustraitance'!$AP497=0),0,(('1C TSsoustraitance'!$AK497)/'1C TSsoustraitance'!$AP497))</f>
        <v>0</v>
      </c>
      <c r="AH780" s="669">
        <f>IF(OR('1C TSsoustraitance'!$D497="",'1C TSsoustraitance'!$E497="OUI",'1C TSsoustraitance'!$AP497=0),0,(('1C TSsoustraitance'!$AL497)/'1C TSsoustraitance'!$AP497))</f>
        <v>0</v>
      </c>
      <c r="AI780" s="669">
        <f>IF(OR('1C TSsoustraitance'!$D497="",'1C TSsoustraitance'!$E497="OUI",'1C TSsoustraitance'!$AP497=0),0,(('1C TSsoustraitance'!$AM497)/'1C TSsoustraitance'!$AP497))</f>
        <v>0</v>
      </c>
      <c r="AJ780" s="669">
        <f>IF(OR('1C TSsoustraitance'!$D497="",'1C TSsoustraitance'!$E497="OUI",'1C TSsoustraitance'!$AP497=0),0,(('1C TSsoustraitance'!$AN497)/'1C TSsoustraitance'!$AP497))</f>
        <v>0</v>
      </c>
      <c r="AK780" s="669">
        <f t="shared" si="172"/>
        <v>0</v>
      </c>
      <c r="AL780" s="668">
        <f t="shared" si="173"/>
        <v>0</v>
      </c>
      <c r="AM780" s="670">
        <f>IF(Tableau7[[#This Row],[N° pièce]]="",0,(Tableau7[[#This Row],[hors TVA]]+(Tableau7[[#This Row],[hors TVA]]*Tableau7[[#This Row],[Taux TVA]])-(Tableau7[[#This Row],[hors TVA]]*Tableau7[[#This Row],[Taux TVA]]*Tableau7[[#This Row],[Régime TVA: Récupération]]))*Tableau7[[#This Row],[Type 1]])</f>
        <v>0</v>
      </c>
      <c r="AN780" s="670">
        <f>IF(Tableau7[[#This Row],[N° pièce]]="",0,IF($K$2="pôle",((Tableau7[[#This Row],[hors TVA]]+(Tableau7[[#This Row],[hors TVA]]*Tableau7[[#This Row],[Taux TVA]])-(Tableau7[[#This Row],[hors TVA]]*Tableau7[[#This Row],[Taux TVA]]*Tableau7[[#This Row],[Régime TVA: Récupération]]))*Tableau7[[#This Row],[Type 2]]),0))</f>
        <v>0</v>
      </c>
      <c r="AO780" s="670">
        <f t="shared" si="168"/>
        <v>0</v>
      </c>
      <c r="AP780" s="255">
        <f t="shared" si="167"/>
        <v>0</v>
      </c>
      <c r="AQ780" s="506">
        <f t="shared" si="174"/>
        <v>0</v>
      </c>
      <c r="AR780" s="671"/>
      <c r="AS780" s="512"/>
      <c r="AT780" s="513" t="str">
        <f>IF(('1C TSsoustraitance'!AP497*FICHE!C$14&lt;J780),"Forfait limité à "&amp;FICHE!C$14&amp;"€/jour","")</f>
        <v/>
      </c>
      <c r="AU780" s="797"/>
      <c r="AV780" s="484"/>
      <c r="AW780" s="484"/>
      <c r="AX780" s="484"/>
      <c r="AY780" s="484"/>
      <c r="AZ780" s="484"/>
      <c r="BA780" s="4"/>
      <c r="BB780" s="4"/>
      <c r="BC780" s="4"/>
      <c r="BD780" s="4"/>
      <c r="BE780" s="4"/>
      <c r="BF780" s="4"/>
      <c r="BG780" s="4"/>
      <c r="BH780" s="4"/>
      <c r="BI780" s="4"/>
      <c r="BJ780" s="4"/>
      <c r="BK780" s="4"/>
      <c r="BL780" s="4"/>
      <c r="BM780" s="4"/>
      <c r="BN780" s="4"/>
      <c r="BO780" s="4"/>
      <c r="BP780" s="4"/>
      <c r="BQ780" s="4"/>
      <c r="BR780" s="4"/>
      <c r="BS780" s="4"/>
      <c r="BT780" s="4"/>
      <c r="BU780" s="4"/>
      <c r="BV780" s="4"/>
      <c r="BW780" s="4"/>
      <c r="BX780" s="4"/>
      <c r="BY780" s="4"/>
      <c r="BZ780" s="4"/>
      <c r="CA780" s="4"/>
      <c r="CB780" s="4"/>
      <c r="CC780" s="4"/>
      <c r="CD780" s="4"/>
      <c r="CE780" s="4"/>
      <c r="CF780" s="4"/>
      <c r="CG780" s="4"/>
      <c r="CH780" s="4"/>
      <c r="CI780" s="4"/>
      <c r="CJ780" s="4"/>
      <c r="CK780" s="4"/>
      <c r="CL780" s="4"/>
      <c r="CM780" s="4"/>
      <c r="CN780" s="4"/>
      <c r="CO780" s="4"/>
      <c r="CP780" s="4"/>
      <c r="CQ780" s="4"/>
      <c r="CR780" s="4"/>
      <c r="CS780" s="4"/>
      <c r="CT780" s="4"/>
      <c r="CU780" s="4"/>
      <c r="CV780" s="4"/>
      <c r="CW780" s="4"/>
      <c r="CX780" s="4"/>
      <c r="CY780" s="4"/>
      <c r="CZ780" s="4"/>
      <c r="DA780" s="4"/>
      <c r="DB780" s="4"/>
      <c r="DC780" s="4"/>
      <c r="DD780" s="4"/>
      <c r="DE780" s="4"/>
      <c r="DF780" s="4"/>
      <c r="DG780" s="4"/>
      <c r="DH780" s="4"/>
      <c r="DI780" s="4"/>
      <c r="DJ780" s="4"/>
      <c r="DK780" s="4"/>
      <c r="DL780" s="4"/>
      <c r="DM780" s="4"/>
      <c r="DN780" s="4"/>
      <c r="DO780" s="4"/>
      <c r="DP780" s="4"/>
      <c r="DQ780" s="4"/>
      <c r="DR780" s="4"/>
      <c r="DS780" s="4"/>
      <c r="DT780" s="4"/>
      <c r="DU780" s="4"/>
      <c r="DV780" s="4"/>
      <c r="DW780" s="4"/>
      <c r="DX780" s="4"/>
      <c r="DY780" s="4"/>
      <c r="DZ780" s="4"/>
      <c r="EA780" s="4"/>
      <c r="EB780" s="4"/>
      <c r="EC780" s="4"/>
      <c r="ED780" s="4"/>
      <c r="EE780" s="4"/>
      <c r="EF780" s="4"/>
      <c r="EG780" s="4"/>
      <c r="EH780" s="4"/>
      <c r="EI780" s="4"/>
      <c r="EJ780" s="4"/>
      <c r="EK780" s="4"/>
      <c r="EL780" s="4"/>
      <c r="EM780" s="4"/>
      <c r="EN780" s="4"/>
      <c r="EO780" s="4"/>
      <c r="EP780" s="4"/>
      <c r="EQ780" s="4"/>
      <c r="ER780" s="4"/>
      <c r="ES780" s="4"/>
      <c r="ET780" s="4"/>
      <c r="EU780" s="4"/>
      <c r="EV780" s="4"/>
      <c r="EW780" s="4"/>
      <c r="EX780" s="4"/>
      <c r="EY780" s="4"/>
      <c r="EZ780" s="4"/>
      <c r="FA780" s="4"/>
      <c r="FB780" s="4"/>
      <c r="FC780" s="4"/>
      <c r="FD780" s="4"/>
      <c r="FE780" s="4"/>
      <c r="FF780" s="4"/>
      <c r="FG780" s="4"/>
      <c r="FH780" s="4"/>
      <c r="FI780" s="4"/>
      <c r="FJ780" s="4"/>
      <c r="FK780" s="4"/>
      <c r="FL780" s="4"/>
      <c r="FM780" s="4"/>
      <c r="FN780" s="4"/>
      <c r="FO780" s="4"/>
      <c r="FP780" s="4"/>
      <c r="FQ780" s="4"/>
      <c r="FR780" s="4"/>
      <c r="FS780" s="4"/>
      <c r="FT780" s="4"/>
      <c r="FU780" s="4"/>
      <c r="FV780" s="4"/>
      <c r="FW780" s="4"/>
      <c r="FX780" s="4"/>
      <c r="FY780" s="4"/>
      <c r="FZ780" s="4"/>
      <c r="GA780" s="4"/>
      <c r="GB780" s="4"/>
      <c r="GC780" s="4"/>
      <c r="GD780" s="4"/>
      <c r="GE780" s="4"/>
      <c r="GF780" s="4"/>
      <c r="GG780" s="4"/>
      <c r="GH780" s="4"/>
      <c r="GI780" s="4"/>
      <c r="GJ780" s="4"/>
      <c r="GK780" s="4"/>
      <c r="GL780" s="4"/>
      <c r="GM780" s="4"/>
      <c r="GN780" s="4"/>
      <c r="GO780" s="4"/>
      <c r="GP780" s="4"/>
      <c r="GQ780" s="4"/>
      <c r="GR780" s="4"/>
      <c r="GS780" s="4"/>
      <c r="GT780" s="4"/>
      <c r="GU780" s="4"/>
      <c r="GV780" s="4"/>
      <c r="GW780" s="4"/>
      <c r="GX780" s="4"/>
      <c r="GY780" s="4"/>
      <c r="GZ780" s="4"/>
      <c r="HA780" s="4"/>
      <c r="HB780" s="4"/>
      <c r="HC780" s="4"/>
    </row>
    <row r="781" spans="1:211" s="380" customFormat="1" ht="13.9" customHeight="1">
      <c r="A781" s="828" t="str">
        <f>IF('1C TSsoustraitance'!$A498&lt;&gt;0,'1C TSsoustraitance'!$A498,"")</f>
        <v/>
      </c>
      <c r="B781" s="530"/>
      <c r="C781" s="513" t="str">
        <f>IF('1C TSsoustraitance'!$A498&lt;&gt;0,'1C TSsoustraitance'!$B498,"")</f>
        <v/>
      </c>
      <c r="D781" s="513" t="str">
        <f>IF('1C TSsoustraitance'!$A498&lt;&gt;0,'1C TSsoustraitance'!$C498,"")</f>
        <v/>
      </c>
      <c r="E781" s="684"/>
      <c r="F781" s="685"/>
      <c r="G781" s="666">
        <f>'1C TSsoustraitance'!$D498</f>
        <v>0</v>
      </c>
      <c r="H781" s="533">
        <v>0.21</v>
      </c>
      <c r="I781" s="533">
        <v>1</v>
      </c>
      <c r="J781" s="534"/>
      <c r="K781" s="667">
        <f t="shared" si="171"/>
        <v>0</v>
      </c>
      <c r="L781" s="668">
        <f>IF(OR('1C TSsoustraitance'!$D498="",'1C TSsoustraitance'!$AP498=0),0,IF(AND('1C TSsoustraitance'!$D498&lt;&gt;"",$K$2="Pôle",'1C TSsoustraitance'!$E498="OUI"),(('1C TSsoustraitance'!$F498+'1C TSsoustraitance'!$G498+'1C TSsoustraitance'!$H498+'1C TSsoustraitance'!$I498+'1C TSsoustraitance'!$M498)/'1C TSsoustraitance'!$R498),IF(AND('1C TSsoustraitance'!$D498&lt;&gt;"",$K$2="Pôle",'1C TSsoustraitance'!$E498="NON"),(('1C TSsoustraitance'!$F498+'1C TSsoustraitance'!$G498+'1C TSsoustraitance'!$H498+'1C TSsoustraitance'!$I498+'1C TSsoustraitance'!$M498)/'1C TSsoustraitance'!$AP498),IF(AND('1C TSsoustraitance'!$D498&lt;&gt;"",$K$2&lt;&gt;"Pôle",'1C TSsoustraitance'!$E498="OUI"),(('1C TSsoustraitance'!$F498+'1C TSsoustraitance'!$G498+'1C TSsoustraitance'!$H498+'1C TSsoustraitance'!$I498+'1C TSsoustraitance'!$J498+'1C TSsoustraitance'!$K498+'1C TSsoustraitance'!$L498+'1C TSsoustraitance'!$M498+'1C TSsoustraitance'!$N498+'1C TSsoustraitance'!$O498+'1C TSsoustraitance'!$P498+'1C TSsoustraitance'!$Q498)/'1C TSsoustraitance'!$R498),IF(AND('1C TSsoustraitance'!$D498&lt;&gt;"",$K$2&lt;&gt;"Pôle",'1C TSsoustraitance'!$E498="NON"),(('1C TSsoustraitance'!$F498+'1C TSsoustraitance'!$G498+'1C TSsoustraitance'!$H498+'1C TSsoustraitance'!$I498+'1C TSsoustraitance'!$J498+'1C TSsoustraitance'!$K498+'1C TSsoustraitance'!$L498+'1C TSsoustraitance'!$M498+'1C TSsoustraitance'!$N498+'1C TSsoustraitance'!$O498+'1C TSsoustraitance'!$P498+'1C TSsoustraitance'!$Q498))/'1C TSsoustraitance'!$AP498)))))</f>
        <v>0</v>
      </c>
      <c r="M781" s="668">
        <f>IF(OR('1C TSsoustraitance'!$D498="",'1C TSsoustraitance'!AP$13=0),0,IF(AND('1C TSsoustraitance'!$D498&lt;&gt;"",$K$2="Pôle",'1C TSsoustraitance'!$E498="OUI"),(('1C TSsoustraitance'!$J498+'1C TSsoustraitance'!$K498+'1C TSsoustraitance'!$L498)/'1C TSsoustraitance'!$R498),IF(AND('1C TSsoustraitance'!$D498&lt;&gt;"",$K$2="Pôle",'1C TSsoustraitance'!$E498="NON"),(('1C TSsoustraitance'!$J498+'1C TSsoustraitance'!$K498+'1C TSsoustraitance'!$L498)/'1C TSsoustraitance'!$AP498),IF(AND('1C TSsoustraitance'!$D498&lt;&gt;"",$K$2&lt;&gt;"Pôle"),0))))</f>
        <v>0</v>
      </c>
      <c r="N781" s="668">
        <f t="shared" si="170"/>
        <v>0</v>
      </c>
      <c r="O781" s="669">
        <f>IF(OR('1C TSsoustraitance'!$D498="",'1C TSsoustraitance'!$E498="OUI",'1C TSsoustraitance'!$AP498=0),0,(('1C TSsoustraitance'!$S498)/'1C TSsoustraitance'!$AP498))</f>
        <v>0</v>
      </c>
      <c r="P781" s="669">
        <f>IF(OR('1C TSsoustraitance'!$D498="",'1C TSsoustraitance'!$E498="OUI",'1C TSsoustraitance'!$AP498=0),0,(('1C TSsoustraitance'!$T498)/'1C TSsoustraitance'!$AP498))</f>
        <v>0</v>
      </c>
      <c r="Q781" s="669">
        <f>IF(OR('1C TSsoustraitance'!$D498="",'1C TSsoustraitance'!$E498="OUI",'1C TSsoustraitance'!$AP498=0),0,(('1C TSsoustraitance'!$U498)/'1C TSsoustraitance'!$AP498))</f>
        <v>0</v>
      </c>
      <c r="R781" s="669">
        <f>IF(OR('1C TSsoustraitance'!$D498="",'1C TSsoustraitance'!$E498="OUI",'1C TSsoustraitance'!$AP498=0),0,(('1C TSsoustraitance'!$V498)/'1C TSsoustraitance'!$AP498))</f>
        <v>0</v>
      </c>
      <c r="S781" s="669">
        <f>IF(OR('1C TSsoustraitance'!$D498="",'1C TSsoustraitance'!$E498="OUI",'1C TSsoustraitance'!$AP498=0),0,(('1C TSsoustraitance'!$W498)/'1C TSsoustraitance'!$AP498))</f>
        <v>0</v>
      </c>
      <c r="T781" s="669">
        <f>IF(OR('1C TSsoustraitance'!$D498="",'1C TSsoustraitance'!$E498="OUI",'1C TSsoustraitance'!$AP498=0),0,(('1C TSsoustraitance'!$X498)/'1C TSsoustraitance'!$AP498))</f>
        <v>0</v>
      </c>
      <c r="U781" s="669">
        <f>IF(OR('1C TSsoustraitance'!$D498="",'1C TSsoustraitance'!$E498="OUI",'1C TSsoustraitance'!$AP498=0),0,(('1C TSsoustraitance'!$Y498)/'1C TSsoustraitance'!$AP498))</f>
        <v>0</v>
      </c>
      <c r="V781" s="669">
        <f>IF(OR('1C TSsoustraitance'!$D498="",'1C TSsoustraitance'!$E498="OUI",'1C TSsoustraitance'!$AP498=0),0,(('1C TSsoustraitance'!$Z498)/'1C TSsoustraitance'!$AP498))</f>
        <v>0</v>
      </c>
      <c r="W781" s="669">
        <f>IF(OR('1C TSsoustraitance'!$D498="",'1C TSsoustraitance'!$E498="OUI",'1C TSsoustraitance'!$AP498=0),0,(('1C TSsoustraitance'!$AA498)/'1C TSsoustraitance'!$AP498))</f>
        <v>0</v>
      </c>
      <c r="X781" s="669">
        <f>IF(OR('1C TSsoustraitance'!$D498="",'1C TSsoustraitance'!$E498="OUI",'1C TSsoustraitance'!$AP498=0),0,(('1C TSsoustraitance'!$AB498)/'1C TSsoustraitance'!$AP498))</f>
        <v>0</v>
      </c>
      <c r="Y781" s="669">
        <f>IF(OR('1C TSsoustraitance'!$D498="",'1C TSsoustraitance'!$E498="OUI",'1C TSsoustraitance'!$AP498=0),0,(('1C TSsoustraitance'!$AC498)/'1C TSsoustraitance'!$AP498))</f>
        <v>0</v>
      </c>
      <c r="Z781" s="669">
        <f>IF(OR('1C TSsoustraitance'!$D498="",'1C TSsoustraitance'!$E498="OUI",'1C TSsoustraitance'!$AP498=0),0,(('1C TSsoustraitance'!$AD498)/'1C TSsoustraitance'!$AP498))</f>
        <v>0</v>
      </c>
      <c r="AA781" s="669">
        <f>IF(OR('1C TSsoustraitance'!$D498="",'1C TSsoustraitance'!$E498="OUI",'1C TSsoustraitance'!$AP498=0),0,(('1C TSsoustraitance'!$AE498)/'1C TSsoustraitance'!$AP498))</f>
        <v>0</v>
      </c>
      <c r="AB781" s="669">
        <f>IF(OR('1C TSsoustraitance'!$D498="",'1C TSsoustraitance'!$E498="OUI",'1C TSsoustraitance'!$AP498=0),0,(('1C TSsoustraitance'!$AF498)/'1C TSsoustraitance'!$AP498))</f>
        <v>0</v>
      </c>
      <c r="AC781" s="669">
        <f>IF(OR('1C TSsoustraitance'!$D498="",'1C TSsoustraitance'!$E498="OUI",'1C TSsoustraitance'!$AP498=0),0,(('1C TSsoustraitance'!$AG498)/'1C TSsoustraitance'!$AP498))</f>
        <v>0</v>
      </c>
      <c r="AD781" s="669">
        <f>IF(OR('1C TSsoustraitance'!$D498="",'1C TSsoustraitance'!$E498="OUI",'1C TSsoustraitance'!$AP498=0),0,(('1C TSsoustraitance'!$AH498)/'1C TSsoustraitance'!$AP498))</f>
        <v>0</v>
      </c>
      <c r="AE781" s="669">
        <f>IF(OR('1C TSsoustraitance'!$D498="",'1C TSsoustraitance'!$E498="OUI",'1C TSsoustraitance'!$AP498=0),0,(('1C TSsoustraitance'!$AI498)/'1C TSsoustraitance'!$AP498))</f>
        <v>0</v>
      </c>
      <c r="AF781" s="669">
        <f>IF(OR('1C TSsoustraitance'!$D498="",'1C TSsoustraitance'!$E498="OUI",'1C TSsoustraitance'!$AP498=0),0,(('1C TSsoustraitance'!$AJ498)/'1C TSsoustraitance'!$AP498))</f>
        <v>0</v>
      </c>
      <c r="AG781" s="669">
        <f>IF(OR('1C TSsoustraitance'!$D498="",'1C TSsoustraitance'!$E498="OUI",'1C TSsoustraitance'!$AP498=0),0,(('1C TSsoustraitance'!$AK498)/'1C TSsoustraitance'!$AP498))</f>
        <v>0</v>
      </c>
      <c r="AH781" s="669">
        <f>IF(OR('1C TSsoustraitance'!$D498="",'1C TSsoustraitance'!$E498="OUI",'1C TSsoustraitance'!$AP498=0),0,(('1C TSsoustraitance'!$AL498)/'1C TSsoustraitance'!$AP498))</f>
        <v>0</v>
      </c>
      <c r="AI781" s="669">
        <f>IF(OR('1C TSsoustraitance'!$D498="",'1C TSsoustraitance'!$E498="OUI",'1C TSsoustraitance'!$AP498=0),0,(('1C TSsoustraitance'!$AM498)/'1C TSsoustraitance'!$AP498))</f>
        <v>0</v>
      </c>
      <c r="AJ781" s="669">
        <f>IF(OR('1C TSsoustraitance'!$D498="",'1C TSsoustraitance'!$E498="OUI",'1C TSsoustraitance'!$AP498=0),0,(('1C TSsoustraitance'!$AN498)/'1C TSsoustraitance'!$AP498))</f>
        <v>0</v>
      </c>
      <c r="AK781" s="669">
        <f t="shared" si="172"/>
        <v>0</v>
      </c>
      <c r="AL781" s="668">
        <f t="shared" si="173"/>
        <v>0</v>
      </c>
      <c r="AM781" s="670">
        <f>IF(Tableau7[[#This Row],[N° pièce]]="",0,(Tableau7[[#This Row],[hors TVA]]+(Tableau7[[#This Row],[hors TVA]]*Tableau7[[#This Row],[Taux TVA]])-(Tableau7[[#This Row],[hors TVA]]*Tableau7[[#This Row],[Taux TVA]]*Tableau7[[#This Row],[Régime TVA: Récupération]]))*Tableau7[[#This Row],[Type 1]])</f>
        <v>0</v>
      </c>
      <c r="AN781" s="670">
        <f>IF(Tableau7[[#This Row],[N° pièce]]="",0,IF($K$2="pôle",((Tableau7[[#This Row],[hors TVA]]+(Tableau7[[#This Row],[hors TVA]]*Tableau7[[#This Row],[Taux TVA]])-(Tableau7[[#This Row],[hors TVA]]*Tableau7[[#This Row],[Taux TVA]]*Tableau7[[#This Row],[Régime TVA: Récupération]]))*Tableau7[[#This Row],[Type 2]]),0))</f>
        <v>0</v>
      </c>
      <c r="AO781" s="670">
        <f t="shared" si="168"/>
        <v>0</v>
      </c>
      <c r="AP781" s="255">
        <f t="shared" si="167"/>
        <v>0</v>
      </c>
      <c r="AQ781" s="506">
        <f t="shared" si="174"/>
        <v>0</v>
      </c>
      <c r="AR781" s="671"/>
      <c r="AS781" s="512"/>
      <c r="AT781" s="513" t="str">
        <f>IF(('1C TSsoustraitance'!AP498*FICHE!C$14&lt;J781),"Forfait limité à "&amp;FICHE!C$14&amp;"€/jour","")</f>
        <v/>
      </c>
      <c r="AU781" s="797"/>
      <c r="AV781" s="484"/>
      <c r="AW781" s="484"/>
      <c r="AX781" s="484"/>
      <c r="AY781" s="484"/>
      <c r="AZ781" s="484"/>
      <c r="BA781" s="4"/>
      <c r="BB781" s="4"/>
      <c r="BC781" s="4"/>
      <c r="BD781" s="4"/>
      <c r="BE781" s="4"/>
      <c r="BF781" s="4"/>
      <c r="BG781" s="4"/>
      <c r="BH781" s="4"/>
      <c r="BI781" s="4"/>
      <c r="BJ781" s="4"/>
      <c r="BK781" s="4"/>
      <c r="BL781" s="4"/>
      <c r="BM781" s="4"/>
      <c r="BN781" s="4"/>
      <c r="BO781" s="4"/>
      <c r="BP781" s="4"/>
      <c r="BQ781" s="4"/>
      <c r="BR781" s="4"/>
      <c r="BS781" s="4"/>
      <c r="BT781" s="4"/>
      <c r="BU781" s="4"/>
      <c r="BV781" s="4"/>
      <c r="BW781" s="4"/>
      <c r="BX781" s="4"/>
      <c r="BY781" s="4"/>
      <c r="BZ781" s="4"/>
      <c r="CA781" s="4"/>
      <c r="CB781" s="4"/>
      <c r="CC781" s="4"/>
      <c r="CD781" s="4"/>
      <c r="CE781" s="4"/>
      <c r="CF781" s="4"/>
      <c r="CG781" s="4"/>
      <c r="CH781" s="4"/>
      <c r="CI781" s="4"/>
      <c r="CJ781" s="4"/>
      <c r="CK781" s="4"/>
      <c r="CL781" s="4"/>
      <c r="CM781" s="4"/>
      <c r="CN781" s="4"/>
      <c r="CO781" s="4"/>
      <c r="CP781" s="4"/>
      <c r="CQ781" s="4"/>
      <c r="CR781" s="4"/>
      <c r="CS781" s="4"/>
      <c r="CT781" s="4"/>
      <c r="CU781" s="4"/>
      <c r="CV781" s="4"/>
      <c r="CW781" s="4"/>
      <c r="CX781" s="4"/>
      <c r="CY781" s="4"/>
      <c r="CZ781" s="4"/>
      <c r="DA781" s="4"/>
      <c r="DB781" s="4"/>
      <c r="DC781" s="4"/>
      <c r="DD781" s="4"/>
      <c r="DE781" s="4"/>
      <c r="DF781" s="4"/>
      <c r="DG781" s="4"/>
      <c r="DH781" s="4"/>
      <c r="DI781" s="4"/>
      <c r="DJ781" s="4"/>
      <c r="DK781" s="4"/>
      <c r="DL781" s="4"/>
      <c r="DM781" s="4"/>
      <c r="DN781" s="4"/>
      <c r="DO781" s="4"/>
      <c r="DP781" s="4"/>
      <c r="DQ781" s="4"/>
      <c r="DR781" s="4"/>
      <c r="DS781" s="4"/>
      <c r="DT781" s="4"/>
      <c r="DU781" s="4"/>
      <c r="DV781" s="4"/>
      <c r="DW781" s="4"/>
      <c r="DX781" s="4"/>
      <c r="DY781" s="4"/>
      <c r="DZ781" s="4"/>
      <c r="EA781" s="4"/>
      <c r="EB781" s="4"/>
      <c r="EC781" s="4"/>
      <c r="ED781" s="4"/>
      <c r="EE781" s="4"/>
      <c r="EF781" s="4"/>
      <c r="EG781" s="4"/>
      <c r="EH781" s="4"/>
      <c r="EI781" s="4"/>
      <c r="EJ781" s="4"/>
      <c r="EK781" s="4"/>
      <c r="EL781" s="4"/>
      <c r="EM781" s="4"/>
      <c r="EN781" s="4"/>
      <c r="EO781" s="4"/>
      <c r="EP781" s="4"/>
      <c r="EQ781" s="4"/>
      <c r="ER781" s="4"/>
      <c r="ES781" s="4"/>
      <c r="ET781" s="4"/>
      <c r="EU781" s="4"/>
      <c r="EV781" s="4"/>
      <c r="EW781" s="4"/>
      <c r="EX781" s="4"/>
      <c r="EY781" s="4"/>
      <c r="EZ781" s="4"/>
      <c r="FA781" s="4"/>
      <c r="FB781" s="4"/>
      <c r="FC781" s="4"/>
      <c r="FD781" s="4"/>
      <c r="FE781" s="4"/>
      <c r="FF781" s="4"/>
      <c r="FG781" s="4"/>
      <c r="FH781" s="4"/>
      <c r="FI781" s="4"/>
      <c r="FJ781" s="4"/>
      <c r="FK781" s="4"/>
      <c r="FL781" s="4"/>
      <c r="FM781" s="4"/>
      <c r="FN781" s="4"/>
      <c r="FO781" s="4"/>
      <c r="FP781" s="4"/>
      <c r="FQ781" s="4"/>
      <c r="FR781" s="4"/>
      <c r="FS781" s="4"/>
      <c r="FT781" s="4"/>
      <c r="FU781" s="4"/>
      <c r="FV781" s="4"/>
      <c r="FW781" s="4"/>
      <c r="FX781" s="4"/>
      <c r="FY781" s="4"/>
      <c r="FZ781" s="4"/>
      <c r="GA781" s="4"/>
      <c r="GB781" s="4"/>
      <c r="GC781" s="4"/>
      <c r="GD781" s="4"/>
      <c r="GE781" s="4"/>
      <c r="GF781" s="4"/>
      <c r="GG781" s="4"/>
      <c r="GH781" s="4"/>
      <c r="GI781" s="4"/>
      <c r="GJ781" s="4"/>
      <c r="GK781" s="4"/>
      <c r="GL781" s="4"/>
      <c r="GM781" s="4"/>
      <c r="GN781" s="4"/>
      <c r="GO781" s="4"/>
      <c r="GP781" s="4"/>
      <c r="GQ781" s="4"/>
      <c r="GR781" s="4"/>
      <c r="GS781" s="4"/>
      <c r="GT781" s="4"/>
      <c r="GU781" s="4"/>
      <c r="GV781" s="4"/>
      <c r="GW781" s="4"/>
      <c r="GX781" s="4"/>
      <c r="GY781" s="4"/>
      <c r="GZ781" s="4"/>
      <c r="HA781" s="4"/>
      <c r="HB781" s="4"/>
      <c r="HC781" s="4"/>
    </row>
    <row r="782" spans="1:211" s="380" customFormat="1" ht="13.9" customHeight="1">
      <c r="A782" s="828" t="str">
        <f>IF('1C TSsoustraitance'!$A499&lt;&gt;0,'1C TSsoustraitance'!$A499,"")</f>
        <v/>
      </c>
      <c r="B782" s="530"/>
      <c r="C782" s="513" t="str">
        <f>IF('1C TSsoustraitance'!$A499&lt;&gt;0,'1C TSsoustraitance'!$B499,"")</f>
        <v/>
      </c>
      <c r="D782" s="513" t="str">
        <f>IF('1C TSsoustraitance'!$A499&lt;&gt;0,'1C TSsoustraitance'!$C499,"")</f>
        <v/>
      </c>
      <c r="E782" s="684"/>
      <c r="F782" s="685"/>
      <c r="G782" s="666">
        <f>'1C TSsoustraitance'!$D499</f>
        <v>0</v>
      </c>
      <c r="H782" s="533">
        <v>0.21</v>
      </c>
      <c r="I782" s="533">
        <v>1</v>
      </c>
      <c r="J782" s="534"/>
      <c r="K782" s="667">
        <f t="shared" si="171"/>
        <v>0</v>
      </c>
      <c r="L782" s="668">
        <f>IF(OR('1C TSsoustraitance'!$D499="",'1C TSsoustraitance'!$AP499=0),0,IF(AND('1C TSsoustraitance'!$D499&lt;&gt;"",$K$2="Pôle",'1C TSsoustraitance'!$E499="OUI"),(('1C TSsoustraitance'!$F499+'1C TSsoustraitance'!$G499+'1C TSsoustraitance'!$H499+'1C TSsoustraitance'!$I499+'1C TSsoustraitance'!$M499)/'1C TSsoustraitance'!$R499),IF(AND('1C TSsoustraitance'!$D499&lt;&gt;"",$K$2="Pôle",'1C TSsoustraitance'!$E499="NON"),(('1C TSsoustraitance'!$F499+'1C TSsoustraitance'!$G499+'1C TSsoustraitance'!$H499+'1C TSsoustraitance'!$I499+'1C TSsoustraitance'!$M499)/'1C TSsoustraitance'!$AP499),IF(AND('1C TSsoustraitance'!$D499&lt;&gt;"",$K$2&lt;&gt;"Pôle",'1C TSsoustraitance'!$E499="OUI"),(('1C TSsoustraitance'!$F499+'1C TSsoustraitance'!$G499+'1C TSsoustraitance'!$H499+'1C TSsoustraitance'!$I499+'1C TSsoustraitance'!$J499+'1C TSsoustraitance'!$K499+'1C TSsoustraitance'!$L499+'1C TSsoustraitance'!$M499+'1C TSsoustraitance'!$N499+'1C TSsoustraitance'!$O499+'1C TSsoustraitance'!$P499+'1C TSsoustraitance'!$Q499)/'1C TSsoustraitance'!$R499),IF(AND('1C TSsoustraitance'!$D499&lt;&gt;"",$K$2&lt;&gt;"Pôle",'1C TSsoustraitance'!$E499="NON"),(('1C TSsoustraitance'!$F499+'1C TSsoustraitance'!$G499+'1C TSsoustraitance'!$H499+'1C TSsoustraitance'!$I499+'1C TSsoustraitance'!$J499+'1C TSsoustraitance'!$K499+'1C TSsoustraitance'!$L499+'1C TSsoustraitance'!$M499+'1C TSsoustraitance'!$N499+'1C TSsoustraitance'!$O499+'1C TSsoustraitance'!$P499+'1C TSsoustraitance'!$Q499))/'1C TSsoustraitance'!$AP499)))))</f>
        <v>0</v>
      </c>
      <c r="M782" s="668">
        <f>IF(OR('1C TSsoustraitance'!$D499="",'1C TSsoustraitance'!AP$13=0),0,IF(AND('1C TSsoustraitance'!$D499&lt;&gt;"",$K$2="Pôle",'1C TSsoustraitance'!$E499="OUI"),(('1C TSsoustraitance'!$J499+'1C TSsoustraitance'!$K499+'1C TSsoustraitance'!$L499)/'1C TSsoustraitance'!$R499),IF(AND('1C TSsoustraitance'!$D499&lt;&gt;"",$K$2="Pôle",'1C TSsoustraitance'!$E499="NON"),(('1C TSsoustraitance'!$J499+'1C TSsoustraitance'!$K499+'1C TSsoustraitance'!$L499)/'1C TSsoustraitance'!$AP499),IF(AND('1C TSsoustraitance'!$D499&lt;&gt;"",$K$2&lt;&gt;"Pôle"),0))))</f>
        <v>0</v>
      </c>
      <c r="N782" s="668">
        <f t="shared" si="170"/>
        <v>0</v>
      </c>
      <c r="O782" s="669">
        <f>IF(OR('1C TSsoustraitance'!$D499="",'1C TSsoustraitance'!$E499="OUI",'1C TSsoustraitance'!$AP499=0),0,(('1C TSsoustraitance'!$S499)/'1C TSsoustraitance'!$AP499))</f>
        <v>0</v>
      </c>
      <c r="P782" s="669">
        <f>IF(OR('1C TSsoustraitance'!$D499="",'1C TSsoustraitance'!$E499="OUI",'1C TSsoustraitance'!$AP499=0),0,(('1C TSsoustraitance'!$T499)/'1C TSsoustraitance'!$AP499))</f>
        <v>0</v>
      </c>
      <c r="Q782" s="669">
        <f>IF(OR('1C TSsoustraitance'!$D499="",'1C TSsoustraitance'!$E499="OUI",'1C TSsoustraitance'!$AP499=0),0,(('1C TSsoustraitance'!$U499)/'1C TSsoustraitance'!$AP499))</f>
        <v>0</v>
      </c>
      <c r="R782" s="669">
        <f>IF(OR('1C TSsoustraitance'!$D499="",'1C TSsoustraitance'!$E499="OUI",'1C TSsoustraitance'!$AP499=0),0,(('1C TSsoustraitance'!$V499)/'1C TSsoustraitance'!$AP499))</f>
        <v>0</v>
      </c>
      <c r="S782" s="669">
        <f>IF(OR('1C TSsoustraitance'!$D499="",'1C TSsoustraitance'!$E499="OUI",'1C TSsoustraitance'!$AP499=0),0,(('1C TSsoustraitance'!$W499)/'1C TSsoustraitance'!$AP499))</f>
        <v>0</v>
      </c>
      <c r="T782" s="669">
        <f>IF(OR('1C TSsoustraitance'!$D499="",'1C TSsoustraitance'!$E499="OUI",'1C TSsoustraitance'!$AP499=0),0,(('1C TSsoustraitance'!$X499)/'1C TSsoustraitance'!$AP499))</f>
        <v>0</v>
      </c>
      <c r="U782" s="669">
        <f>IF(OR('1C TSsoustraitance'!$D499="",'1C TSsoustraitance'!$E499="OUI",'1C TSsoustraitance'!$AP499=0),0,(('1C TSsoustraitance'!$Y499)/'1C TSsoustraitance'!$AP499))</f>
        <v>0</v>
      </c>
      <c r="V782" s="669">
        <f>IF(OR('1C TSsoustraitance'!$D499="",'1C TSsoustraitance'!$E499="OUI",'1C TSsoustraitance'!$AP499=0),0,(('1C TSsoustraitance'!$Z499)/'1C TSsoustraitance'!$AP499))</f>
        <v>0</v>
      </c>
      <c r="W782" s="669">
        <f>IF(OR('1C TSsoustraitance'!$D499="",'1C TSsoustraitance'!$E499="OUI",'1C TSsoustraitance'!$AP499=0),0,(('1C TSsoustraitance'!$AA499)/'1C TSsoustraitance'!$AP499))</f>
        <v>0</v>
      </c>
      <c r="X782" s="669">
        <f>IF(OR('1C TSsoustraitance'!$D499="",'1C TSsoustraitance'!$E499="OUI",'1C TSsoustraitance'!$AP499=0),0,(('1C TSsoustraitance'!$AB499)/'1C TSsoustraitance'!$AP499))</f>
        <v>0</v>
      </c>
      <c r="Y782" s="669">
        <f>IF(OR('1C TSsoustraitance'!$D499="",'1C TSsoustraitance'!$E499="OUI",'1C TSsoustraitance'!$AP499=0),0,(('1C TSsoustraitance'!$AC499)/'1C TSsoustraitance'!$AP499))</f>
        <v>0</v>
      </c>
      <c r="Z782" s="669">
        <f>IF(OR('1C TSsoustraitance'!$D499="",'1C TSsoustraitance'!$E499="OUI",'1C TSsoustraitance'!$AP499=0),0,(('1C TSsoustraitance'!$AD499)/'1C TSsoustraitance'!$AP499))</f>
        <v>0</v>
      </c>
      <c r="AA782" s="669">
        <f>IF(OR('1C TSsoustraitance'!$D499="",'1C TSsoustraitance'!$E499="OUI",'1C TSsoustraitance'!$AP499=0),0,(('1C TSsoustraitance'!$AE499)/'1C TSsoustraitance'!$AP499))</f>
        <v>0</v>
      </c>
      <c r="AB782" s="669">
        <f>IF(OR('1C TSsoustraitance'!$D499="",'1C TSsoustraitance'!$E499="OUI",'1C TSsoustraitance'!$AP499=0),0,(('1C TSsoustraitance'!$AF499)/'1C TSsoustraitance'!$AP499))</f>
        <v>0</v>
      </c>
      <c r="AC782" s="669">
        <f>IF(OR('1C TSsoustraitance'!$D499="",'1C TSsoustraitance'!$E499="OUI",'1C TSsoustraitance'!$AP499=0),0,(('1C TSsoustraitance'!$AG499)/'1C TSsoustraitance'!$AP499))</f>
        <v>0</v>
      </c>
      <c r="AD782" s="669">
        <f>IF(OR('1C TSsoustraitance'!$D499="",'1C TSsoustraitance'!$E499="OUI",'1C TSsoustraitance'!$AP499=0),0,(('1C TSsoustraitance'!$AH499)/'1C TSsoustraitance'!$AP499))</f>
        <v>0</v>
      </c>
      <c r="AE782" s="669">
        <f>IF(OR('1C TSsoustraitance'!$D499="",'1C TSsoustraitance'!$E499="OUI",'1C TSsoustraitance'!$AP499=0),0,(('1C TSsoustraitance'!$AI499)/'1C TSsoustraitance'!$AP499))</f>
        <v>0</v>
      </c>
      <c r="AF782" s="669">
        <f>IF(OR('1C TSsoustraitance'!$D499="",'1C TSsoustraitance'!$E499="OUI",'1C TSsoustraitance'!$AP499=0),0,(('1C TSsoustraitance'!$AJ499)/'1C TSsoustraitance'!$AP499))</f>
        <v>0</v>
      </c>
      <c r="AG782" s="669">
        <f>IF(OR('1C TSsoustraitance'!$D499="",'1C TSsoustraitance'!$E499="OUI",'1C TSsoustraitance'!$AP499=0),0,(('1C TSsoustraitance'!$AK499)/'1C TSsoustraitance'!$AP499))</f>
        <v>0</v>
      </c>
      <c r="AH782" s="669">
        <f>IF(OR('1C TSsoustraitance'!$D499="",'1C TSsoustraitance'!$E499="OUI",'1C TSsoustraitance'!$AP499=0),0,(('1C TSsoustraitance'!$AL499)/'1C TSsoustraitance'!$AP499))</f>
        <v>0</v>
      </c>
      <c r="AI782" s="669">
        <f>IF(OR('1C TSsoustraitance'!$D499="",'1C TSsoustraitance'!$E499="OUI",'1C TSsoustraitance'!$AP499=0),0,(('1C TSsoustraitance'!$AM499)/'1C TSsoustraitance'!$AP499))</f>
        <v>0</v>
      </c>
      <c r="AJ782" s="669">
        <f>IF(OR('1C TSsoustraitance'!$D499="",'1C TSsoustraitance'!$E499="OUI",'1C TSsoustraitance'!$AP499=0),0,(('1C TSsoustraitance'!$AN499)/'1C TSsoustraitance'!$AP499))</f>
        <v>0</v>
      </c>
      <c r="AK782" s="669">
        <f t="shared" si="172"/>
        <v>0</v>
      </c>
      <c r="AL782" s="668">
        <f t="shared" si="173"/>
        <v>0</v>
      </c>
      <c r="AM782" s="670">
        <f>IF(Tableau7[[#This Row],[N° pièce]]="",0,(Tableau7[[#This Row],[hors TVA]]+(Tableau7[[#This Row],[hors TVA]]*Tableau7[[#This Row],[Taux TVA]])-(Tableau7[[#This Row],[hors TVA]]*Tableau7[[#This Row],[Taux TVA]]*Tableau7[[#This Row],[Régime TVA: Récupération]]))*Tableau7[[#This Row],[Type 1]])</f>
        <v>0</v>
      </c>
      <c r="AN782" s="670">
        <f>IF(Tableau7[[#This Row],[N° pièce]]="",0,IF($K$2="pôle",((Tableau7[[#This Row],[hors TVA]]+(Tableau7[[#This Row],[hors TVA]]*Tableau7[[#This Row],[Taux TVA]])-(Tableau7[[#This Row],[hors TVA]]*Tableau7[[#This Row],[Taux TVA]]*Tableau7[[#This Row],[Régime TVA: Récupération]]))*Tableau7[[#This Row],[Type 2]]),0))</f>
        <v>0</v>
      </c>
      <c r="AO782" s="670">
        <f t="shared" si="168"/>
        <v>0</v>
      </c>
      <c r="AP782" s="255">
        <f t="shared" si="167"/>
        <v>0</v>
      </c>
      <c r="AQ782" s="506">
        <f t="shared" si="174"/>
        <v>0</v>
      </c>
      <c r="AR782" s="671"/>
      <c r="AS782" s="512"/>
      <c r="AT782" s="513" t="str">
        <f>IF(('1C TSsoustraitance'!AP499*FICHE!C$14&lt;J782),"Forfait limité à "&amp;FICHE!C$14&amp;"€/jour","")</f>
        <v/>
      </c>
      <c r="AU782" s="797"/>
      <c r="AV782" s="484"/>
      <c r="AW782" s="484"/>
      <c r="AX782" s="484"/>
      <c r="AY782" s="484"/>
      <c r="AZ782" s="484"/>
      <c r="BA782" s="4"/>
      <c r="BB782" s="4"/>
      <c r="BC782" s="4"/>
      <c r="BD782" s="4"/>
      <c r="BE782" s="4"/>
      <c r="BF782" s="4"/>
      <c r="BG782" s="4"/>
      <c r="BH782" s="4"/>
      <c r="BI782" s="4"/>
      <c r="BJ782" s="4"/>
      <c r="BK782" s="4"/>
      <c r="BL782" s="4"/>
      <c r="BM782" s="4"/>
      <c r="BN782" s="4"/>
      <c r="BO782" s="4"/>
      <c r="BP782" s="4"/>
      <c r="BQ782" s="4"/>
      <c r="BR782" s="4"/>
      <c r="BS782" s="4"/>
      <c r="BT782" s="4"/>
      <c r="BU782" s="4"/>
      <c r="BV782" s="4"/>
      <c r="BW782" s="4"/>
      <c r="BX782" s="4"/>
      <c r="BY782" s="4"/>
      <c r="BZ782" s="4"/>
      <c r="CA782" s="4"/>
      <c r="CB782" s="4"/>
      <c r="CC782" s="4"/>
      <c r="CD782" s="4"/>
      <c r="CE782" s="4"/>
      <c r="CF782" s="4"/>
      <c r="CG782" s="4"/>
      <c r="CH782" s="4"/>
      <c r="CI782" s="4"/>
      <c r="CJ782" s="4"/>
      <c r="CK782" s="4"/>
      <c r="CL782" s="4"/>
      <c r="CM782" s="4"/>
      <c r="CN782" s="4"/>
      <c r="CO782" s="4"/>
      <c r="CP782" s="4"/>
      <c r="CQ782" s="4"/>
      <c r="CR782" s="4"/>
      <c r="CS782" s="4"/>
      <c r="CT782" s="4"/>
      <c r="CU782" s="4"/>
      <c r="CV782" s="4"/>
      <c r="CW782" s="4"/>
      <c r="CX782" s="4"/>
      <c r="CY782" s="4"/>
      <c r="CZ782" s="4"/>
      <c r="DA782" s="4"/>
      <c r="DB782" s="4"/>
      <c r="DC782" s="4"/>
      <c r="DD782" s="4"/>
      <c r="DE782" s="4"/>
      <c r="DF782" s="4"/>
      <c r="DG782" s="4"/>
      <c r="DH782" s="4"/>
      <c r="DI782" s="4"/>
      <c r="DJ782" s="4"/>
      <c r="DK782" s="4"/>
      <c r="DL782" s="4"/>
      <c r="DM782" s="4"/>
      <c r="DN782" s="4"/>
      <c r="DO782" s="4"/>
      <c r="DP782" s="4"/>
      <c r="DQ782" s="4"/>
      <c r="DR782" s="4"/>
      <c r="DS782" s="4"/>
      <c r="DT782" s="4"/>
      <c r="DU782" s="4"/>
      <c r="DV782" s="4"/>
      <c r="DW782" s="4"/>
      <c r="DX782" s="4"/>
      <c r="DY782" s="4"/>
      <c r="DZ782" s="4"/>
      <c r="EA782" s="4"/>
      <c r="EB782" s="4"/>
      <c r="EC782" s="4"/>
      <c r="ED782" s="4"/>
      <c r="EE782" s="4"/>
      <c r="EF782" s="4"/>
      <c r="EG782" s="4"/>
      <c r="EH782" s="4"/>
      <c r="EI782" s="4"/>
      <c r="EJ782" s="4"/>
      <c r="EK782" s="4"/>
      <c r="EL782" s="4"/>
      <c r="EM782" s="4"/>
      <c r="EN782" s="4"/>
      <c r="EO782" s="4"/>
      <c r="EP782" s="4"/>
      <c r="EQ782" s="4"/>
      <c r="ER782" s="4"/>
      <c r="ES782" s="4"/>
      <c r="ET782" s="4"/>
      <c r="EU782" s="4"/>
      <c r="EV782" s="4"/>
      <c r="EW782" s="4"/>
      <c r="EX782" s="4"/>
      <c r="EY782" s="4"/>
      <c r="EZ782" s="4"/>
      <c r="FA782" s="4"/>
      <c r="FB782" s="4"/>
      <c r="FC782" s="4"/>
      <c r="FD782" s="4"/>
      <c r="FE782" s="4"/>
      <c r="FF782" s="4"/>
      <c r="FG782" s="4"/>
      <c r="FH782" s="4"/>
      <c r="FI782" s="4"/>
      <c r="FJ782" s="4"/>
      <c r="FK782" s="4"/>
      <c r="FL782" s="4"/>
      <c r="FM782" s="4"/>
      <c r="FN782" s="4"/>
      <c r="FO782" s="4"/>
      <c r="FP782" s="4"/>
      <c r="FQ782" s="4"/>
      <c r="FR782" s="4"/>
      <c r="FS782" s="4"/>
      <c r="FT782" s="4"/>
      <c r="FU782" s="4"/>
      <c r="FV782" s="4"/>
      <c r="FW782" s="4"/>
      <c r="FX782" s="4"/>
      <c r="FY782" s="4"/>
      <c r="FZ782" s="4"/>
      <c r="GA782" s="4"/>
      <c r="GB782" s="4"/>
      <c r="GC782" s="4"/>
      <c r="GD782" s="4"/>
      <c r="GE782" s="4"/>
      <c r="GF782" s="4"/>
      <c r="GG782" s="4"/>
      <c r="GH782" s="4"/>
      <c r="GI782" s="4"/>
      <c r="GJ782" s="4"/>
      <c r="GK782" s="4"/>
      <c r="GL782" s="4"/>
      <c r="GM782" s="4"/>
      <c r="GN782" s="4"/>
      <c r="GO782" s="4"/>
      <c r="GP782" s="4"/>
      <c r="GQ782" s="4"/>
      <c r="GR782" s="4"/>
      <c r="GS782" s="4"/>
      <c r="GT782" s="4"/>
      <c r="GU782" s="4"/>
      <c r="GV782" s="4"/>
      <c r="GW782" s="4"/>
      <c r="GX782" s="4"/>
      <c r="GY782" s="4"/>
      <c r="GZ782" s="4"/>
      <c r="HA782" s="4"/>
      <c r="HB782" s="4"/>
      <c r="HC782" s="4"/>
    </row>
    <row r="783" spans="1:211" s="380" customFormat="1" ht="13.9" customHeight="1">
      <c r="A783" s="828" t="str">
        <f>IF('1C TSsoustraitance'!$A500&lt;&gt;0,'1C TSsoustraitance'!$A500,"")</f>
        <v/>
      </c>
      <c r="B783" s="530"/>
      <c r="C783" s="513" t="str">
        <f>IF('1C TSsoustraitance'!$A500&lt;&gt;0,'1C TSsoustraitance'!$B500,"")</f>
        <v/>
      </c>
      <c r="D783" s="513" t="str">
        <f>IF('1C TSsoustraitance'!$A500&lt;&gt;0,'1C TSsoustraitance'!$C500,"")</f>
        <v/>
      </c>
      <c r="E783" s="684"/>
      <c r="F783" s="685"/>
      <c r="G783" s="666">
        <f>'1C TSsoustraitance'!$D500</f>
        <v>0</v>
      </c>
      <c r="H783" s="533">
        <v>0.21</v>
      </c>
      <c r="I783" s="533">
        <v>1</v>
      </c>
      <c r="J783" s="534"/>
      <c r="K783" s="667">
        <f t="shared" si="171"/>
        <v>0</v>
      </c>
      <c r="L783" s="668">
        <f>IF(OR('1C TSsoustraitance'!$D500="",'1C TSsoustraitance'!$AP500=0),0,IF(AND('1C TSsoustraitance'!$D500&lt;&gt;"",$K$2="Pôle",'1C TSsoustraitance'!$E500="OUI"),(('1C TSsoustraitance'!$F500+'1C TSsoustraitance'!$G500+'1C TSsoustraitance'!$H500+'1C TSsoustraitance'!$I500+'1C TSsoustraitance'!$M500)/'1C TSsoustraitance'!$R500),IF(AND('1C TSsoustraitance'!$D500&lt;&gt;"",$K$2="Pôle",'1C TSsoustraitance'!$E500="NON"),(('1C TSsoustraitance'!$F500+'1C TSsoustraitance'!$G500+'1C TSsoustraitance'!$H500+'1C TSsoustraitance'!$I500+'1C TSsoustraitance'!$M500)/'1C TSsoustraitance'!$AP500),IF(AND('1C TSsoustraitance'!$D500&lt;&gt;"",$K$2&lt;&gt;"Pôle",'1C TSsoustraitance'!$E500="OUI"),(('1C TSsoustraitance'!$F500+'1C TSsoustraitance'!$G500+'1C TSsoustraitance'!$H500+'1C TSsoustraitance'!$I500+'1C TSsoustraitance'!$J500+'1C TSsoustraitance'!$K500+'1C TSsoustraitance'!$L500+'1C TSsoustraitance'!$M500+'1C TSsoustraitance'!$N500+'1C TSsoustraitance'!$O500+'1C TSsoustraitance'!$P500+'1C TSsoustraitance'!$Q500)/'1C TSsoustraitance'!$R500),IF(AND('1C TSsoustraitance'!$D500&lt;&gt;"",$K$2&lt;&gt;"Pôle",'1C TSsoustraitance'!$E500="NON"),(('1C TSsoustraitance'!$F500+'1C TSsoustraitance'!$G500+'1C TSsoustraitance'!$H500+'1C TSsoustraitance'!$I500+'1C TSsoustraitance'!$J500+'1C TSsoustraitance'!$K500+'1C TSsoustraitance'!$L500+'1C TSsoustraitance'!$M500+'1C TSsoustraitance'!$N500+'1C TSsoustraitance'!$O500+'1C TSsoustraitance'!$P500+'1C TSsoustraitance'!$Q500))/'1C TSsoustraitance'!$AP500)))))</f>
        <v>0</v>
      </c>
      <c r="M783" s="668">
        <f>IF(OR('1C TSsoustraitance'!$D500="",'1C TSsoustraitance'!AP$13=0),0,IF(AND('1C TSsoustraitance'!$D500&lt;&gt;"",$K$2="Pôle",'1C TSsoustraitance'!$E500="OUI"),(('1C TSsoustraitance'!$J500+'1C TSsoustraitance'!$K500+'1C TSsoustraitance'!$L500)/'1C TSsoustraitance'!$R500),IF(AND('1C TSsoustraitance'!$D500&lt;&gt;"",$K$2="Pôle",'1C TSsoustraitance'!$E500="NON"),(('1C TSsoustraitance'!$J500+'1C TSsoustraitance'!$K500+'1C TSsoustraitance'!$L500)/'1C TSsoustraitance'!$AP500),IF(AND('1C TSsoustraitance'!$D500&lt;&gt;"",$K$2&lt;&gt;"Pôle"),0))))</f>
        <v>0</v>
      </c>
      <c r="N783" s="668">
        <f t="shared" si="170"/>
        <v>0</v>
      </c>
      <c r="O783" s="669">
        <f>IF(OR('1C TSsoustraitance'!$D500="",'1C TSsoustraitance'!$E500="OUI",'1C TSsoustraitance'!$AP500=0),0,(('1C TSsoustraitance'!$S500)/'1C TSsoustraitance'!$AP500))</f>
        <v>0</v>
      </c>
      <c r="P783" s="669">
        <f>IF(OR('1C TSsoustraitance'!$D500="",'1C TSsoustraitance'!$E500="OUI",'1C TSsoustraitance'!$AP500=0),0,(('1C TSsoustraitance'!$T500)/'1C TSsoustraitance'!$AP500))</f>
        <v>0</v>
      </c>
      <c r="Q783" s="669">
        <f>IF(OR('1C TSsoustraitance'!$D500="",'1C TSsoustraitance'!$E500="OUI",'1C TSsoustraitance'!$AP500=0),0,(('1C TSsoustraitance'!$U500)/'1C TSsoustraitance'!$AP500))</f>
        <v>0</v>
      </c>
      <c r="R783" s="669">
        <f>IF(OR('1C TSsoustraitance'!$D500="",'1C TSsoustraitance'!$E500="OUI",'1C TSsoustraitance'!$AP500=0),0,(('1C TSsoustraitance'!$V500)/'1C TSsoustraitance'!$AP500))</f>
        <v>0</v>
      </c>
      <c r="S783" s="669">
        <f>IF(OR('1C TSsoustraitance'!$D500="",'1C TSsoustraitance'!$E500="OUI",'1C TSsoustraitance'!$AP500=0),0,(('1C TSsoustraitance'!$W500)/'1C TSsoustraitance'!$AP500))</f>
        <v>0</v>
      </c>
      <c r="T783" s="669">
        <f>IF(OR('1C TSsoustraitance'!$D500="",'1C TSsoustraitance'!$E500="OUI",'1C TSsoustraitance'!$AP500=0),0,(('1C TSsoustraitance'!$X500)/'1C TSsoustraitance'!$AP500))</f>
        <v>0</v>
      </c>
      <c r="U783" s="669">
        <f>IF(OR('1C TSsoustraitance'!$D500="",'1C TSsoustraitance'!$E500="OUI",'1C TSsoustraitance'!$AP500=0),0,(('1C TSsoustraitance'!$Y500)/'1C TSsoustraitance'!$AP500))</f>
        <v>0</v>
      </c>
      <c r="V783" s="669">
        <f>IF(OR('1C TSsoustraitance'!$D500="",'1C TSsoustraitance'!$E500="OUI",'1C TSsoustraitance'!$AP500=0),0,(('1C TSsoustraitance'!$Z500)/'1C TSsoustraitance'!$AP500))</f>
        <v>0</v>
      </c>
      <c r="W783" s="669">
        <f>IF(OR('1C TSsoustraitance'!$D500="",'1C TSsoustraitance'!$E500="OUI",'1C TSsoustraitance'!$AP500=0),0,(('1C TSsoustraitance'!$AA500)/'1C TSsoustraitance'!$AP500))</f>
        <v>0</v>
      </c>
      <c r="X783" s="669">
        <f>IF(OR('1C TSsoustraitance'!$D500="",'1C TSsoustraitance'!$E500="OUI",'1C TSsoustraitance'!$AP500=0),0,(('1C TSsoustraitance'!$AB500)/'1C TSsoustraitance'!$AP500))</f>
        <v>0</v>
      </c>
      <c r="Y783" s="669">
        <f>IF(OR('1C TSsoustraitance'!$D500="",'1C TSsoustraitance'!$E500="OUI",'1C TSsoustraitance'!$AP500=0),0,(('1C TSsoustraitance'!$AC500)/'1C TSsoustraitance'!$AP500))</f>
        <v>0</v>
      </c>
      <c r="Z783" s="669">
        <f>IF(OR('1C TSsoustraitance'!$D500="",'1C TSsoustraitance'!$E500="OUI",'1C TSsoustraitance'!$AP500=0),0,(('1C TSsoustraitance'!$AD500)/'1C TSsoustraitance'!$AP500))</f>
        <v>0</v>
      </c>
      <c r="AA783" s="669">
        <f>IF(OR('1C TSsoustraitance'!$D500="",'1C TSsoustraitance'!$E500="OUI",'1C TSsoustraitance'!$AP500=0),0,(('1C TSsoustraitance'!$AE500)/'1C TSsoustraitance'!$AP500))</f>
        <v>0</v>
      </c>
      <c r="AB783" s="669">
        <f>IF(OR('1C TSsoustraitance'!$D500="",'1C TSsoustraitance'!$E500="OUI",'1C TSsoustraitance'!$AP500=0),0,(('1C TSsoustraitance'!$AF500)/'1C TSsoustraitance'!$AP500))</f>
        <v>0</v>
      </c>
      <c r="AC783" s="669">
        <f>IF(OR('1C TSsoustraitance'!$D500="",'1C TSsoustraitance'!$E500="OUI",'1C TSsoustraitance'!$AP500=0),0,(('1C TSsoustraitance'!$AG500)/'1C TSsoustraitance'!$AP500))</f>
        <v>0</v>
      </c>
      <c r="AD783" s="669">
        <f>IF(OR('1C TSsoustraitance'!$D500="",'1C TSsoustraitance'!$E500="OUI",'1C TSsoustraitance'!$AP500=0),0,(('1C TSsoustraitance'!$AH500)/'1C TSsoustraitance'!$AP500))</f>
        <v>0</v>
      </c>
      <c r="AE783" s="669">
        <f>IF(OR('1C TSsoustraitance'!$D500="",'1C TSsoustraitance'!$E500="OUI",'1C TSsoustraitance'!$AP500=0),0,(('1C TSsoustraitance'!$AI500)/'1C TSsoustraitance'!$AP500))</f>
        <v>0</v>
      </c>
      <c r="AF783" s="669">
        <f>IF(OR('1C TSsoustraitance'!$D500="",'1C TSsoustraitance'!$E500="OUI",'1C TSsoustraitance'!$AP500=0),0,(('1C TSsoustraitance'!$AJ500)/'1C TSsoustraitance'!$AP500))</f>
        <v>0</v>
      </c>
      <c r="AG783" s="669">
        <f>IF(OR('1C TSsoustraitance'!$D500="",'1C TSsoustraitance'!$E500="OUI",'1C TSsoustraitance'!$AP500=0),0,(('1C TSsoustraitance'!$AK500)/'1C TSsoustraitance'!$AP500))</f>
        <v>0</v>
      </c>
      <c r="AH783" s="669">
        <f>IF(OR('1C TSsoustraitance'!$D500="",'1C TSsoustraitance'!$E500="OUI",'1C TSsoustraitance'!$AP500=0),0,(('1C TSsoustraitance'!$AL500)/'1C TSsoustraitance'!$AP500))</f>
        <v>0</v>
      </c>
      <c r="AI783" s="669">
        <f>IF(OR('1C TSsoustraitance'!$D500="",'1C TSsoustraitance'!$E500="OUI",'1C TSsoustraitance'!$AP500=0),0,(('1C TSsoustraitance'!$AM500)/'1C TSsoustraitance'!$AP500))</f>
        <v>0</v>
      </c>
      <c r="AJ783" s="669">
        <f>IF(OR('1C TSsoustraitance'!$D500="",'1C TSsoustraitance'!$E500="OUI",'1C TSsoustraitance'!$AP500=0),0,(('1C TSsoustraitance'!$AN500)/'1C TSsoustraitance'!$AP500))</f>
        <v>0</v>
      </c>
      <c r="AK783" s="669">
        <f t="shared" si="172"/>
        <v>0</v>
      </c>
      <c r="AL783" s="668">
        <f t="shared" si="173"/>
        <v>0</v>
      </c>
      <c r="AM783" s="670">
        <f>IF(Tableau7[[#This Row],[N° pièce]]="",0,(Tableau7[[#This Row],[hors TVA]]+(Tableau7[[#This Row],[hors TVA]]*Tableau7[[#This Row],[Taux TVA]])-(Tableau7[[#This Row],[hors TVA]]*Tableau7[[#This Row],[Taux TVA]]*Tableau7[[#This Row],[Régime TVA: Récupération]]))*Tableau7[[#This Row],[Type 1]])</f>
        <v>0</v>
      </c>
      <c r="AN783" s="670">
        <f>IF(Tableau7[[#This Row],[N° pièce]]="",0,IF($K$2="pôle",((Tableau7[[#This Row],[hors TVA]]+(Tableau7[[#This Row],[hors TVA]]*Tableau7[[#This Row],[Taux TVA]])-(Tableau7[[#This Row],[hors TVA]]*Tableau7[[#This Row],[Taux TVA]]*Tableau7[[#This Row],[Régime TVA: Récupération]]))*Tableau7[[#This Row],[Type 2]]),0))</f>
        <v>0</v>
      </c>
      <c r="AO783" s="670">
        <f t="shared" si="168"/>
        <v>0</v>
      </c>
      <c r="AP783" s="255">
        <f t="shared" si="167"/>
        <v>0</v>
      </c>
      <c r="AQ783" s="506">
        <f t="shared" si="174"/>
        <v>0</v>
      </c>
      <c r="AR783" s="671"/>
      <c r="AS783" s="512"/>
      <c r="AT783" s="513" t="str">
        <f>IF(('1C TSsoustraitance'!AP500*FICHE!C$14&lt;J783),"Forfait limité à "&amp;FICHE!C$14&amp;"€/jour","")</f>
        <v/>
      </c>
      <c r="AU783" s="797"/>
      <c r="AV783" s="484"/>
      <c r="AW783" s="484"/>
      <c r="AX783" s="484"/>
      <c r="AY783" s="484"/>
      <c r="AZ783" s="484"/>
      <c r="BA783" s="4"/>
      <c r="BB783" s="4"/>
      <c r="BC783" s="4"/>
      <c r="BD783" s="4"/>
      <c r="BE783" s="4"/>
      <c r="BF783" s="4"/>
      <c r="BG783" s="4"/>
      <c r="BH783" s="4"/>
      <c r="BI783" s="4"/>
      <c r="BJ783" s="4"/>
      <c r="BK783" s="4"/>
      <c r="BL783" s="4"/>
      <c r="BM783" s="4"/>
      <c r="BN783" s="4"/>
      <c r="BO783" s="4"/>
      <c r="BP783" s="4"/>
      <c r="BQ783" s="4"/>
      <c r="BR783" s="4"/>
      <c r="BS783" s="4"/>
      <c r="BT783" s="4"/>
      <c r="BU783" s="4"/>
      <c r="BV783" s="4"/>
      <c r="BW783" s="4"/>
      <c r="BX783" s="4"/>
      <c r="BY783" s="4"/>
      <c r="BZ783" s="4"/>
      <c r="CA783" s="4"/>
      <c r="CB783" s="4"/>
      <c r="CC783" s="4"/>
      <c r="CD783" s="4"/>
      <c r="CE783" s="4"/>
      <c r="CF783" s="4"/>
      <c r="CG783" s="4"/>
      <c r="CH783" s="4"/>
      <c r="CI783" s="4"/>
      <c r="CJ783" s="4"/>
      <c r="CK783" s="4"/>
      <c r="CL783" s="4"/>
      <c r="CM783" s="4"/>
      <c r="CN783" s="4"/>
      <c r="CO783" s="4"/>
      <c r="CP783" s="4"/>
      <c r="CQ783" s="4"/>
      <c r="CR783" s="4"/>
      <c r="CS783" s="4"/>
      <c r="CT783" s="4"/>
      <c r="CU783" s="4"/>
      <c r="CV783" s="4"/>
      <c r="CW783" s="4"/>
      <c r="CX783" s="4"/>
      <c r="CY783" s="4"/>
      <c r="CZ783" s="4"/>
      <c r="DA783" s="4"/>
      <c r="DB783" s="4"/>
      <c r="DC783" s="4"/>
      <c r="DD783" s="4"/>
      <c r="DE783" s="4"/>
      <c r="DF783" s="4"/>
      <c r="DG783" s="4"/>
      <c r="DH783" s="4"/>
      <c r="DI783" s="4"/>
      <c r="DJ783" s="4"/>
      <c r="DK783" s="4"/>
      <c r="DL783" s="4"/>
      <c r="DM783" s="4"/>
      <c r="DN783" s="4"/>
      <c r="DO783" s="4"/>
      <c r="DP783" s="4"/>
      <c r="DQ783" s="4"/>
      <c r="DR783" s="4"/>
      <c r="DS783" s="4"/>
      <c r="DT783" s="4"/>
      <c r="DU783" s="4"/>
      <c r="DV783" s="4"/>
      <c r="DW783" s="4"/>
      <c r="DX783" s="4"/>
      <c r="DY783" s="4"/>
      <c r="DZ783" s="4"/>
      <c r="EA783" s="4"/>
      <c r="EB783" s="4"/>
      <c r="EC783" s="4"/>
      <c r="ED783" s="4"/>
      <c r="EE783" s="4"/>
      <c r="EF783" s="4"/>
      <c r="EG783" s="4"/>
      <c r="EH783" s="4"/>
      <c r="EI783" s="4"/>
      <c r="EJ783" s="4"/>
      <c r="EK783" s="4"/>
      <c r="EL783" s="4"/>
      <c r="EM783" s="4"/>
      <c r="EN783" s="4"/>
      <c r="EO783" s="4"/>
      <c r="EP783" s="4"/>
      <c r="EQ783" s="4"/>
      <c r="ER783" s="4"/>
      <c r="ES783" s="4"/>
      <c r="ET783" s="4"/>
      <c r="EU783" s="4"/>
      <c r="EV783" s="4"/>
      <c r="EW783" s="4"/>
      <c r="EX783" s="4"/>
      <c r="EY783" s="4"/>
      <c r="EZ783" s="4"/>
      <c r="FA783" s="4"/>
      <c r="FB783" s="4"/>
      <c r="FC783" s="4"/>
      <c r="FD783" s="4"/>
      <c r="FE783" s="4"/>
      <c r="FF783" s="4"/>
      <c r="FG783" s="4"/>
      <c r="FH783" s="4"/>
      <c r="FI783" s="4"/>
      <c r="FJ783" s="4"/>
      <c r="FK783" s="4"/>
      <c r="FL783" s="4"/>
      <c r="FM783" s="4"/>
      <c r="FN783" s="4"/>
      <c r="FO783" s="4"/>
      <c r="FP783" s="4"/>
      <c r="FQ783" s="4"/>
      <c r="FR783" s="4"/>
      <c r="FS783" s="4"/>
      <c r="FT783" s="4"/>
      <c r="FU783" s="4"/>
      <c r="FV783" s="4"/>
      <c r="FW783" s="4"/>
      <c r="FX783" s="4"/>
      <c r="FY783" s="4"/>
      <c r="FZ783" s="4"/>
      <c r="GA783" s="4"/>
      <c r="GB783" s="4"/>
      <c r="GC783" s="4"/>
      <c r="GD783" s="4"/>
      <c r="GE783" s="4"/>
      <c r="GF783" s="4"/>
      <c r="GG783" s="4"/>
      <c r="GH783" s="4"/>
      <c r="GI783" s="4"/>
      <c r="GJ783" s="4"/>
      <c r="GK783" s="4"/>
      <c r="GL783" s="4"/>
      <c r="GM783" s="4"/>
      <c r="GN783" s="4"/>
      <c r="GO783" s="4"/>
      <c r="GP783" s="4"/>
      <c r="GQ783" s="4"/>
      <c r="GR783" s="4"/>
      <c r="GS783" s="4"/>
      <c r="GT783" s="4"/>
      <c r="GU783" s="4"/>
      <c r="GV783" s="4"/>
      <c r="GW783" s="4"/>
      <c r="GX783" s="4"/>
      <c r="GY783" s="4"/>
      <c r="GZ783" s="4"/>
      <c r="HA783" s="4"/>
      <c r="HB783" s="4"/>
      <c r="HC783" s="4"/>
    </row>
    <row r="784" spans="1:211" s="380" customFormat="1" ht="13.9" customHeight="1">
      <c r="A784" s="828" t="str">
        <f>IF('1C TSsoustraitance'!$A501&lt;&gt;0,'1C TSsoustraitance'!$A501,"")</f>
        <v/>
      </c>
      <c r="B784" s="530"/>
      <c r="C784" s="513" t="str">
        <f>IF('1C TSsoustraitance'!$A501&lt;&gt;0,'1C TSsoustraitance'!$B501,"")</f>
        <v/>
      </c>
      <c r="D784" s="513" t="str">
        <f>IF('1C TSsoustraitance'!$A501&lt;&gt;0,'1C TSsoustraitance'!$C501,"")</f>
        <v/>
      </c>
      <c r="E784" s="684"/>
      <c r="F784" s="685"/>
      <c r="G784" s="666">
        <f>'1C TSsoustraitance'!$D501</f>
        <v>0</v>
      </c>
      <c r="H784" s="533">
        <v>0.21</v>
      </c>
      <c r="I784" s="533">
        <v>1</v>
      </c>
      <c r="J784" s="534"/>
      <c r="K784" s="667">
        <f t="shared" si="171"/>
        <v>0</v>
      </c>
      <c r="L784" s="668">
        <f>IF(OR('1C TSsoustraitance'!$D501="",'1C TSsoustraitance'!$AP501=0),0,IF(AND('1C TSsoustraitance'!$D501&lt;&gt;"",$K$2="Pôle",'1C TSsoustraitance'!$E501="OUI"),(('1C TSsoustraitance'!$F501+'1C TSsoustraitance'!$G501+'1C TSsoustraitance'!$H501+'1C TSsoustraitance'!$I501+'1C TSsoustraitance'!$M501)/'1C TSsoustraitance'!$R501),IF(AND('1C TSsoustraitance'!$D501&lt;&gt;"",$K$2="Pôle",'1C TSsoustraitance'!$E501="NON"),(('1C TSsoustraitance'!$F501+'1C TSsoustraitance'!$G501+'1C TSsoustraitance'!$H501+'1C TSsoustraitance'!$I501+'1C TSsoustraitance'!$M501)/'1C TSsoustraitance'!$AP501),IF(AND('1C TSsoustraitance'!$D501&lt;&gt;"",$K$2&lt;&gt;"Pôle",'1C TSsoustraitance'!$E501="OUI"),(('1C TSsoustraitance'!$F501+'1C TSsoustraitance'!$G501+'1C TSsoustraitance'!$H501+'1C TSsoustraitance'!$I501+'1C TSsoustraitance'!$J501+'1C TSsoustraitance'!$K501+'1C TSsoustraitance'!$L501+'1C TSsoustraitance'!$M501+'1C TSsoustraitance'!$N501+'1C TSsoustraitance'!$O501+'1C TSsoustraitance'!$P501+'1C TSsoustraitance'!$Q501)/'1C TSsoustraitance'!$R501),IF(AND('1C TSsoustraitance'!$D501&lt;&gt;"",$K$2&lt;&gt;"Pôle",'1C TSsoustraitance'!$E501="NON"),(('1C TSsoustraitance'!$F501+'1C TSsoustraitance'!$G501+'1C TSsoustraitance'!$H501+'1C TSsoustraitance'!$I501+'1C TSsoustraitance'!$J501+'1C TSsoustraitance'!$K501+'1C TSsoustraitance'!$L501+'1C TSsoustraitance'!$M501+'1C TSsoustraitance'!$N501+'1C TSsoustraitance'!$O501+'1C TSsoustraitance'!$P501+'1C TSsoustraitance'!$Q501))/'1C TSsoustraitance'!$AP501)))))</f>
        <v>0</v>
      </c>
      <c r="M784" s="668">
        <f>IF(OR('1C TSsoustraitance'!$D501="",'1C TSsoustraitance'!AP$13=0),0,IF(AND('1C TSsoustraitance'!$D501&lt;&gt;"",$K$2="Pôle",'1C TSsoustraitance'!$E501="OUI"),(('1C TSsoustraitance'!$J501+'1C TSsoustraitance'!$K501+'1C TSsoustraitance'!$L501)/'1C TSsoustraitance'!$R501),IF(AND('1C TSsoustraitance'!$D501&lt;&gt;"",$K$2="Pôle",'1C TSsoustraitance'!$E501="NON"),(('1C TSsoustraitance'!$J501+'1C TSsoustraitance'!$K501+'1C TSsoustraitance'!$L501)/'1C TSsoustraitance'!$AP501),IF(AND('1C TSsoustraitance'!$D501&lt;&gt;"",$K$2&lt;&gt;"Pôle"),0))))</f>
        <v>0</v>
      </c>
      <c r="N784" s="668">
        <f t="shared" si="170"/>
        <v>0</v>
      </c>
      <c r="O784" s="669">
        <f>IF(OR('1C TSsoustraitance'!$D501="",'1C TSsoustraitance'!$E501="OUI",'1C TSsoustraitance'!$AP501=0),0,(('1C TSsoustraitance'!$S501)/'1C TSsoustraitance'!$AP501))</f>
        <v>0</v>
      </c>
      <c r="P784" s="669">
        <f>IF(OR('1C TSsoustraitance'!$D501="",'1C TSsoustraitance'!$E501="OUI",'1C TSsoustraitance'!$AP501=0),0,(('1C TSsoustraitance'!$T501)/'1C TSsoustraitance'!$AP501))</f>
        <v>0</v>
      </c>
      <c r="Q784" s="669">
        <f>IF(OR('1C TSsoustraitance'!$D501="",'1C TSsoustraitance'!$E501="OUI",'1C TSsoustraitance'!$AP501=0),0,(('1C TSsoustraitance'!$U501)/'1C TSsoustraitance'!$AP501))</f>
        <v>0</v>
      </c>
      <c r="R784" s="669">
        <f>IF(OR('1C TSsoustraitance'!$D501="",'1C TSsoustraitance'!$E501="OUI",'1C TSsoustraitance'!$AP501=0),0,(('1C TSsoustraitance'!$V501)/'1C TSsoustraitance'!$AP501))</f>
        <v>0</v>
      </c>
      <c r="S784" s="669">
        <f>IF(OR('1C TSsoustraitance'!$D501="",'1C TSsoustraitance'!$E501="OUI",'1C TSsoustraitance'!$AP501=0),0,(('1C TSsoustraitance'!$W501)/'1C TSsoustraitance'!$AP501))</f>
        <v>0</v>
      </c>
      <c r="T784" s="669">
        <f>IF(OR('1C TSsoustraitance'!$D501="",'1C TSsoustraitance'!$E501="OUI",'1C TSsoustraitance'!$AP501=0),0,(('1C TSsoustraitance'!$X501)/'1C TSsoustraitance'!$AP501))</f>
        <v>0</v>
      </c>
      <c r="U784" s="669">
        <f>IF(OR('1C TSsoustraitance'!$D501="",'1C TSsoustraitance'!$E501="OUI",'1C TSsoustraitance'!$AP501=0),0,(('1C TSsoustraitance'!$Y501)/'1C TSsoustraitance'!$AP501))</f>
        <v>0</v>
      </c>
      <c r="V784" s="669">
        <f>IF(OR('1C TSsoustraitance'!$D501="",'1C TSsoustraitance'!$E501="OUI",'1C TSsoustraitance'!$AP501=0),0,(('1C TSsoustraitance'!$Z501)/'1C TSsoustraitance'!$AP501))</f>
        <v>0</v>
      </c>
      <c r="W784" s="669">
        <f>IF(OR('1C TSsoustraitance'!$D501="",'1C TSsoustraitance'!$E501="OUI",'1C TSsoustraitance'!$AP501=0),0,(('1C TSsoustraitance'!$AA501)/'1C TSsoustraitance'!$AP501))</f>
        <v>0</v>
      </c>
      <c r="X784" s="669">
        <f>IF(OR('1C TSsoustraitance'!$D501="",'1C TSsoustraitance'!$E501="OUI",'1C TSsoustraitance'!$AP501=0),0,(('1C TSsoustraitance'!$AB501)/'1C TSsoustraitance'!$AP501))</f>
        <v>0</v>
      </c>
      <c r="Y784" s="669">
        <f>IF(OR('1C TSsoustraitance'!$D501="",'1C TSsoustraitance'!$E501="OUI",'1C TSsoustraitance'!$AP501=0),0,(('1C TSsoustraitance'!$AC501)/'1C TSsoustraitance'!$AP501))</f>
        <v>0</v>
      </c>
      <c r="Z784" s="669">
        <f>IF(OR('1C TSsoustraitance'!$D501="",'1C TSsoustraitance'!$E501="OUI",'1C TSsoustraitance'!$AP501=0),0,(('1C TSsoustraitance'!$AD501)/'1C TSsoustraitance'!$AP501))</f>
        <v>0</v>
      </c>
      <c r="AA784" s="669">
        <f>IF(OR('1C TSsoustraitance'!$D501="",'1C TSsoustraitance'!$E501="OUI",'1C TSsoustraitance'!$AP501=0),0,(('1C TSsoustraitance'!$AE501)/'1C TSsoustraitance'!$AP501))</f>
        <v>0</v>
      </c>
      <c r="AB784" s="669">
        <f>IF(OR('1C TSsoustraitance'!$D501="",'1C TSsoustraitance'!$E501="OUI",'1C TSsoustraitance'!$AP501=0),0,(('1C TSsoustraitance'!$AF501)/'1C TSsoustraitance'!$AP501))</f>
        <v>0</v>
      </c>
      <c r="AC784" s="669">
        <f>IF(OR('1C TSsoustraitance'!$D501="",'1C TSsoustraitance'!$E501="OUI",'1C TSsoustraitance'!$AP501=0),0,(('1C TSsoustraitance'!$AG501)/'1C TSsoustraitance'!$AP501))</f>
        <v>0</v>
      </c>
      <c r="AD784" s="669">
        <f>IF(OR('1C TSsoustraitance'!$D501="",'1C TSsoustraitance'!$E501="OUI",'1C TSsoustraitance'!$AP501=0),0,(('1C TSsoustraitance'!$AH501)/'1C TSsoustraitance'!$AP501))</f>
        <v>0</v>
      </c>
      <c r="AE784" s="669">
        <f>IF(OR('1C TSsoustraitance'!$D501="",'1C TSsoustraitance'!$E501="OUI",'1C TSsoustraitance'!$AP501=0),0,(('1C TSsoustraitance'!$AI501)/'1C TSsoustraitance'!$AP501))</f>
        <v>0</v>
      </c>
      <c r="AF784" s="669">
        <f>IF(OR('1C TSsoustraitance'!$D501="",'1C TSsoustraitance'!$E501="OUI",'1C TSsoustraitance'!$AP501=0),0,(('1C TSsoustraitance'!$AJ501)/'1C TSsoustraitance'!$AP501))</f>
        <v>0</v>
      </c>
      <c r="AG784" s="669">
        <f>IF(OR('1C TSsoustraitance'!$D501="",'1C TSsoustraitance'!$E501="OUI",'1C TSsoustraitance'!$AP501=0),0,(('1C TSsoustraitance'!$AK501)/'1C TSsoustraitance'!$AP501))</f>
        <v>0</v>
      </c>
      <c r="AH784" s="669">
        <f>IF(OR('1C TSsoustraitance'!$D501="",'1C TSsoustraitance'!$E501="OUI",'1C TSsoustraitance'!$AP501=0),0,(('1C TSsoustraitance'!$AL501)/'1C TSsoustraitance'!$AP501))</f>
        <v>0</v>
      </c>
      <c r="AI784" s="669">
        <f>IF(OR('1C TSsoustraitance'!$D501="",'1C TSsoustraitance'!$E501="OUI",'1C TSsoustraitance'!$AP501=0),0,(('1C TSsoustraitance'!$AM501)/'1C TSsoustraitance'!$AP501))</f>
        <v>0</v>
      </c>
      <c r="AJ784" s="669">
        <f>IF(OR('1C TSsoustraitance'!$D501="",'1C TSsoustraitance'!$E501="OUI",'1C TSsoustraitance'!$AP501=0),0,(('1C TSsoustraitance'!$AN501)/'1C TSsoustraitance'!$AP501))</f>
        <v>0</v>
      </c>
      <c r="AK784" s="669">
        <f t="shared" si="172"/>
        <v>0</v>
      </c>
      <c r="AL784" s="668">
        <f t="shared" si="173"/>
        <v>0</v>
      </c>
      <c r="AM784" s="670">
        <f>IF(Tableau7[[#This Row],[N° pièce]]="",0,(Tableau7[[#This Row],[hors TVA]]+(Tableau7[[#This Row],[hors TVA]]*Tableau7[[#This Row],[Taux TVA]])-(Tableau7[[#This Row],[hors TVA]]*Tableau7[[#This Row],[Taux TVA]]*Tableau7[[#This Row],[Régime TVA: Récupération]]))*Tableau7[[#This Row],[Type 1]])</f>
        <v>0</v>
      </c>
      <c r="AN784" s="670">
        <f>IF(Tableau7[[#This Row],[N° pièce]]="",0,IF($K$2="pôle",((Tableau7[[#This Row],[hors TVA]]+(Tableau7[[#This Row],[hors TVA]]*Tableau7[[#This Row],[Taux TVA]])-(Tableau7[[#This Row],[hors TVA]]*Tableau7[[#This Row],[Taux TVA]]*Tableau7[[#This Row],[Régime TVA: Récupération]]))*Tableau7[[#This Row],[Type 2]]),0))</f>
        <v>0</v>
      </c>
      <c r="AO784" s="670">
        <f t="shared" si="168"/>
        <v>0</v>
      </c>
      <c r="AP784" s="255">
        <f t="shared" si="167"/>
        <v>0</v>
      </c>
      <c r="AQ784" s="506">
        <f t="shared" si="174"/>
        <v>0</v>
      </c>
      <c r="AR784" s="671"/>
      <c r="AS784" s="512"/>
      <c r="AT784" s="513" t="str">
        <f>IF(('1C TSsoustraitance'!AP501*FICHE!C$14&lt;J784),"Forfait limité à "&amp;FICHE!C$14&amp;"€/jour","")</f>
        <v/>
      </c>
      <c r="AU784" s="797"/>
      <c r="AV784" s="484"/>
      <c r="AW784" s="484"/>
      <c r="AX784" s="484"/>
      <c r="AY784" s="484"/>
      <c r="AZ784" s="484"/>
      <c r="BA784" s="4"/>
      <c r="BB784" s="4"/>
      <c r="BC784" s="4"/>
      <c r="BD784" s="4"/>
      <c r="BE784" s="4"/>
      <c r="BF784" s="4"/>
      <c r="BG784" s="4"/>
      <c r="BH784" s="4"/>
      <c r="BI784" s="4"/>
      <c r="BJ784" s="4"/>
      <c r="BK784" s="4"/>
      <c r="BL784" s="4"/>
      <c r="BM784" s="4"/>
      <c r="BN784" s="4"/>
      <c r="BO784" s="4"/>
      <c r="BP784" s="4"/>
      <c r="BQ784" s="4"/>
      <c r="BR784" s="4"/>
      <c r="BS784" s="4"/>
      <c r="BT784" s="4"/>
      <c r="BU784" s="4"/>
      <c r="BV784" s="4"/>
      <c r="BW784" s="4"/>
      <c r="BX784" s="4"/>
      <c r="BY784" s="4"/>
      <c r="BZ784" s="4"/>
      <c r="CA784" s="4"/>
      <c r="CB784" s="4"/>
      <c r="CC784" s="4"/>
      <c r="CD784" s="4"/>
      <c r="CE784" s="4"/>
      <c r="CF784" s="4"/>
      <c r="CG784" s="4"/>
      <c r="CH784" s="4"/>
      <c r="CI784" s="4"/>
      <c r="CJ784" s="4"/>
      <c r="CK784" s="4"/>
      <c r="CL784" s="4"/>
      <c r="CM784" s="4"/>
      <c r="CN784" s="4"/>
      <c r="CO784" s="4"/>
      <c r="CP784" s="4"/>
      <c r="CQ784" s="4"/>
      <c r="CR784" s="4"/>
      <c r="CS784" s="4"/>
      <c r="CT784" s="4"/>
      <c r="CU784" s="4"/>
      <c r="CV784" s="4"/>
      <c r="CW784" s="4"/>
      <c r="CX784" s="4"/>
      <c r="CY784" s="4"/>
      <c r="CZ784" s="4"/>
      <c r="DA784" s="4"/>
      <c r="DB784" s="4"/>
      <c r="DC784" s="4"/>
      <c r="DD784" s="4"/>
      <c r="DE784" s="4"/>
      <c r="DF784" s="4"/>
      <c r="DG784" s="4"/>
      <c r="DH784" s="4"/>
      <c r="DI784" s="4"/>
      <c r="DJ784" s="4"/>
      <c r="DK784" s="4"/>
      <c r="DL784" s="4"/>
      <c r="DM784" s="4"/>
      <c r="DN784" s="4"/>
      <c r="DO784" s="4"/>
      <c r="DP784" s="4"/>
      <c r="DQ784" s="4"/>
      <c r="DR784" s="4"/>
      <c r="DS784" s="4"/>
      <c r="DT784" s="4"/>
      <c r="DU784" s="4"/>
      <c r="DV784" s="4"/>
      <c r="DW784" s="4"/>
      <c r="DX784" s="4"/>
      <c r="DY784" s="4"/>
      <c r="DZ784" s="4"/>
      <c r="EA784" s="4"/>
      <c r="EB784" s="4"/>
      <c r="EC784" s="4"/>
      <c r="ED784" s="4"/>
      <c r="EE784" s="4"/>
      <c r="EF784" s="4"/>
      <c r="EG784" s="4"/>
      <c r="EH784" s="4"/>
      <c r="EI784" s="4"/>
      <c r="EJ784" s="4"/>
      <c r="EK784" s="4"/>
      <c r="EL784" s="4"/>
      <c r="EM784" s="4"/>
      <c r="EN784" s="4"/>
      <c r="EO784" s="4"/>
      <c r="EP784" s="4"/>
      <c r="EQ784" s="4"/>
      <c r="ER784" s="4"/>
      <c r="ES784" s="4"/>
      <c r="ET784" s="4"/>
      <c r="EU784" s="4"/>
      <c r="EV784" s="4"/>
      <c r="EW784" s="4"/>
      <c r="EX784" s="4"/>
      <c r="EY784" s="4"/>
      <c r="EZ784" s="4"/>
      <c r="FA784" s="4"/>
      <c r="FB784" s="4"/>
      <c r="FC784" s="4"/>
      <c r="FD784" s="4"/>
      <c r="FE784" s="4"/>
      <c r="FF784" s="4"/>
      <c r="FG784" s="4"/>
      <c r="FH784" s="4"/>
      <c r="FI784" s="4"/>
      <c r="FJ784" s="4"/>
      <c r="FK784" s="4"/>
      <c r="FL784" s="4"/>
      <c r="FM784" s="4"/>
      <c r="FN784" s="4"/>
      <c r="FO784" s="4"/>
      <c r="FP784" s="4"/>
      <c r="FQ784" s="4"/>
      <c r="FR784" s="4"/>
      <c r="FS784" s="4"/>
      <c r="FT784" s="4"/>
      <c r="FU784" s="4"/>
      <c r="FV784" s="4"/>
      <c r="FW784" s="4"/>
      <c r="FX784" s="4"/>
      <c r="FY784" s="4"/>
      <c r="FZ784" s="4"/>
      <c r="GA784" s="4"/>
      <c r="GB784" s="4"/>
      <c r="GC784" s="4"/>
      <c r="GD784" s="4"/>
      <c r="GE784" s="4"/>
      <c r="GF784" s="4"/>
      <c r="GG784" s="4"/>
      <c r="GH784" s="4"/>
      <c r="GI784" s="4"/>
      <c r="GJ784" s="4"/>
      <c r="GK784" s="4"/>
      <c r="GL784" s="4"/>
      <c r="GM784" s="4"/>
      <c r="GN784" s="4"/>
      <c r="GO784" s="4"/>
      <c r="GP784" s="4"/>
      <c r="GQ784" s="4"/>
      <c r="GR784" s="4"/>
      <c r="GS784" s="4"/>
      <c r="GT784" s="4"/>
      <c r="GU784" s="4"/>
      <c r="GV784" s="4"/>
      <c r="GW784" s="4"/>
      <c r="GX784" s="4"/>
      <c r="GY784" s="4"/>
      <c r="GZ784" s="4"/>
      <c r="HA784" s="4"/>
      <c r="HB784" s="4"/>
      <c r="HC784" s="4"/>
    </row>
    <row r="785" spans="1:211" s="380" customFormat="1" ht="13.9" customHeight="1">
      <c r="A785" s="828" t="str">
        <f>IF('1C TSsoustraitance'!$A502&lt;&gt;0,'1C TSsoustraitance'!$A502,"")</f>
        <v/>
      </c>
      <c r="B785" s="530"/>
      <c r="C785" s="513" t="str">
        <f>IF('1C TSsoustraitance'!$A502&lt;&gt;0,'1C TSsoustraitance'!$B502,"")</f>
        <v/>
      </c>
      <c r="D785" s="513" t="str">
        <f>IF('1C TSsoustraitance'!$A502&lt;&gt;0,'1C TSsoustraitance'!$C502,"")</f>
        <v/>
      </c>
      <c r="E785" s="684"/>
      <c r="F785" s="685"/>
      <c r="G785" s="666">
        <f>'1C TSsoustraitance'!$D502</f>
        <v>0</v>
      </c>
      <c r="H785" s="533">
        <v>0.21</v>
      </c>
      <c r="I785" s="533">
        <v>1</v>
      </c>
      <c r="J785" s="534"/>
      <c r="K785" s="667">
        <f t="shared" si="171"/>
        <v>0</v>
      </c>
      <c r="L785" s="668">
        <f>IF(OR('1C TSsoustraitance'!$D502="",'1C TSsoustraitance'!$AP502=0),0,IF(AND('1C TSsoustraitance'!$D502&lt;&gt;"",$K$2="Pôle",'1C TSsoustraitance'!$E502="OUI"),(('1C TSsoustraitance'!$F502+'1C TSsoustraitance'!$G502+'1C TSsoustraitance'!$H502+'1C TSsoustraitance'!$I502+'1C TSsoustraitance'!$M502)/'1C TSsoustraitance'!$R502),IF(AND('1C TSsoustraitance'!$D502&lt;&gt;"",$K$2="Pôle",'1C TSsoustraitance'!$E502="NON"),(('1C TSsoustraitance'!$F502+'1C TSsoustraitance'!$G502+'1C TSsoustraitance'!$H502+'1C TSsoustraitance'!$I502+'1C TSsoustraitance'!$M502)/'1C TSsoustraitance'!$AP502),IF(AND('1C TSsoustraitance'!$D502&lt;&gt;"",$K$2&lt;&gt;"Pôle",'1C TSsoustraitance'!$E502="OUI"),(('1C TSsoustraitance'!$F502+'1C TSsoustraitance'!$G502+'1C TSsoustraitance'!$H502+'1C TSsoustraitance'!$I502+'1C TSsoustraitance'!$J502+'1C TSsoustraitance'!$K502+'1C TSsoustraitance'!$L502+'1C TSsoustraitance'!$M502+'1C TSsoustraitance'!$N502+'1C TSsoustraitance'!$O502+'1C TSsoustraitance'!$P502+'1C TSsoustraitance'!$Q502)/'1C TSsoustraitance'!$R502),IF(AND('1C TSsoustraitance'!$D502&lt;&gt;"",$K$2&lt;&gt;"Pôle",'1C TSsoustraitance'!$E502="NON"),(('1C TSsoustraitance'!$F502+'1C TSsoustraitance'!$G502+'1C TSsoustraitance'!$H502+'1C TSsoustraitance'!$I502+'1C TSsoustraitance'!$J502+'1C TSsoustraitance'!$K502+'1C TSsoustraitance'!$L502+'1C TSsoustraitance'!$M502+'1C TSsoustraitance'!$N502+'1C TSsoustraitance'!$O502+'1C TSsoustraitance'!$P502+'1C TSsoustraitance'!$Q502))/'1C TSsoustraitance'!$AP502)))))</f>
        <v>0</v>
      </c>
      <c r="M785" s="668">
        <f>IF(OR('1C TSsoustraitance'!$D502="",'1C TSsoustraitance'!AP$13=0),0,IF(AND('1C TSsoustraitance'!$D502&lt;&gt;"",$K$2="Pôle",'1C TSsoustraitance'!$E502="OUI"),(('1C TSsoustraitance'!$J502+'1C TSsoustraitance'!$K502+'1C TSsoustraitance'!$L502)/'1C TSsoustraitance'!$R502),IF(AND('1C TSsoustraitance'!$D502&lt;&gt;"",$K$2="Pôle",'1C TSsoustraitance'!$E502="NON"),(('1C TSsoustraitance'!$J502+'1C TSsoustraitance'!$K502+'1C TSsoustraitance'!$L502)/'1C TSsoustraitance'!$AP502),IF(AND('1C TSsoustraitance'!$D502&lt;&gt;"",$K$2&lt;&gt;"Pôle"),0))))</f>
        <v>0</v>
      </c>
      <c r="N785" s="668">
        <f t="shared" si="170"/>
        <v>0</v>
      </c>
      <c r="O785" s="669">
        <f>IF(OR('1C TSsoustraitance'!$D502="",'1C TSsoustraitance'!$E502="OUI",'1C TSsoustraitance'!$AP502=0),0,(('1C TSsoustraitance'!$S502)/'1C TSsoustraitance'!$AP502))</f>
        <v>0</v>
      </c>
      <c r="P785" s="669">
        <f>IF(OR('1C TSsoustraitance'!$D502="",'1C TSsoustraitance'!$E502="OUI",'1C TSsoustraitance'!$AP502=0),0,(('1C TSsoustraitance'!$T502)/'1C TSsoustraitance'!$AP502))</f>
        <v>0</v>
      </c>
      <c r="Q785" s="669">
        <f>IF(OR('1C TSsoustraitance'!$D502="",'1C TSsoustraitance'!$E502="OUI",'1C TSsoustraitance'!$AP502=0),0,(('1C TSsoustraitance'!$U502)/'1C TSsoustraitance'!$AP502))</f>
        <v>0</v>
      </c>
      <c r="R785" s="669">
        <f>IF(OR('1C TSsoustraitance'!$D502="",'1C TSsoustraitance'!$E502="OUI",'1C TSsoustraitance'!$AP502=0),0,(('1C TSsoustraitance'!$V502)/'1C TSsoustraitance'!$AP502))</f>
        <v>0</v>
      </c>
      <c r="S785" s="669">
        <f>IF(OR('1C TSsoustraitance'!$D502="",'1C TSsoustraitance'!$E502="OUI",'1C TSsoustraitance'!$AP502=0),0,(('1C TSsoustraitance'!$W502)/'1C TSsoustraitance'!$AP502))</f>
        <v>0</v>
      </c>
      <c r="T785" s="669">
        <f>IF(OR('1C TSsoustraitance'!$D502="",'1C TSsoustraitance'!$E502="OUI",'1C TSsoustraitance'!$AP502=0),0,(('1C TSsoustraitance'!$X502)/'1C TSsoustraitance'!$AP502))</f>
        <v>0</v>
      </c>
      <c r="U785" s="669">
        <f>IF(OR('1C TSsoustraitance'!$D502="",'1C TSsoustraitance'!$E502="OUI",'1C TSsoustraitance'!$AP502=0),0,(('1C TSsoustraitance'!$Y502)/'1C TSsoustraitance'!$AP502))</f>
        <v>0</v>
      </c>
      <c r="V785" s="669">
        <f>IF(OR('1C TSsoustraitance'!$D502="",'1C TSsoustraitance'!$E502="OUI",'1C TSsoustraitance'!$AP502=0),0,(('1C TSsoustraitance'!$Z502)/'1C TSsoustraitance'!$AP502))</f>
        <v>0</v>
      </c>
      <c r="W785" s="669">
        <f>IF(OR('1C TSsoustraitance'!$D502="",'1C TSsoustraitance'!$E502="OUI",'1C TSsoustraitance'!$AP502=0),0,(('1C TSsoustraitance'!$AA502)/'1C TSsoustraitance'!$AP502))</f>
        <v>0</v>
      </c>
      <c r="X785" s="669">
        <f>IF(OR('1C TSsoustraitance'!$D502="",'1C TSsoustraitance'!$E502="OUI",'1C TSsoustraitance'!$AP502=0),0,(('1C TSsoustraitance'!$AB502)/'1C TSsoustraitance'!$AP502))</f>
        <v>0</v>
      </c>
      <c r="Y785" s="669">
        <f>IF(OR('1C TSsoustraitance'!$D502="",'1C TSsoustraitance'!$E502="OUI",'1C TSsoustraitance'!$AP502=0),0,(('1C TSsoustraitance'!$AC502)/'1C TSsoustraitance'!$AP502))</f>
        <v>0</v>
      </c>
      <c r="Z785" s="669">
        <f>IF(OR('1C TSsoustraitance'!$D502="",'1C TSsoustraitance'!$E502="OUI",'1C TSsoustraitance'!$AP502=0),0,(('1C TSsoustraitance'!$AD502)/'1C TSsoustraitance'!$AP502))</f>
        <v>0</v>
      </c>
      <c r="AA785" s="669">
        <f>IF(OR('1C TSsoustraitance'!$D502="",'1C TSsoustraitance'!$E502="OUI",'1C TSsoustraitance'!$AP502=0),0,(('1C TSsoustraitance'!$AE502)/'1C TSsoustraitance'!$AP502))</f>
        <v>0</v>
      </c>
      <c r="AB785" s="669">
        <f>IF(OR('1C TSsoustraitance'!$D502="",'1C TSsoustraitance'!$E502="OUI",'1C TSsoustraitance'!$AP502=0),0,(('1C TSsoustraitance'!$AF502)/'1C TSsoustraitance'!$AP502))</f>
        <v>0</v>
      </c>
      <c r="AC785" s="669">
        <f>IF(OR('1C TSsoustraitance'!$D502="",'1C TSsoustraitance'!$E502="OUI",'1C TSsoustraitance'!$AP502=0),0,(('1C TSsoustraitance'!$AG502)/'1C TSsoustraitance'!$AP502))</f>
        <v>0</v>
      </c>
      <c r="AD785" s="669">
        <f>IF(OR('1C TSsoustraitance'!$D502="",'1C TSsoustraitance'!$E502="OUI",'1C TSsoustraitance'!$AP502=0),0,(('1C TSsoustraitance'!$AH502)/'1C TSsoustraitance'!$AP502))</f>
        <v>0</v>
      </c>
      <c r="AE785" s="669">
        <f>IF(OR('1C TSsoustraitance'!$D502="",'1C TSsoustraitance'!$E502="OUI",'1C TSsoustraitance'!$AP502=0),0,(('1C TSsoustraitance'!$AI502)/'1C TSsoustraitance'!$AP502))</f>
        <v>0</v>
      </c>
      <c r="AF785" s="669">
        <f>IF(OR('1C TSsoustraitance'!$D502="",'1C TSsoustraitance'!$E502="OUI",'1C TSsoustraitance'!$AP502=0),0,(('1C TSsoustraitance'!$AJ502)/'1C TSsoustraitance'!$AP502))</f>
        <v>0</v>
      </c>
      <c r="AG785" s="669">
        <f>IF(OR('1C TSsoustraitance'!$D502="",'1C TSsoustraitance'!$E502="OUI",'1C TSsoustraitance'!$AP502=0),0,(('1C TSsoustraitance'!$AK502)/'1C TSsoustraitance'!$AP502))</f>
        <v>0</v>
      </c>
      <c r="AH785" s="669">
        <f>IF(OR('1C TSsoustraitance'!$D502="",'1C TSsoustraitance'!$E502="OUI",'1C TSsoustraitance'!$AP502=0),0,(('1C TSsoustraitance'!$AL502)/'1C TSsoustraitance'!$AP502))</f>
        <v>0</v>
      </c>
      <c r="AI785" s="669">
        <f>IF(OR('1C TSsoustraitance'!$D502="",'1C TSsoustraitance'!$E502="OUI",'1C TSsoustraitance'!$AP502=0),0,(('1C TSsoustraitance'!$AM502)/'1C TSsoustraitance'!$AP502))</f>
        <v>0</v>
      </c>
      <c r="AJ785" s="669">
        <f>IF(OR('1C TSsoustraitance'!$D502="",'1C TSsoustraitance'!$E502="OUI",'1C TSsoustraitance'!$AP502=0),0,(('1C TSsoustraitance'!$AN502)/'1C TSsoustraitance'!$AP502))</f>
        <v>0</v>
      </c>
      <c r="AK785" s="669">
        <f t="shared" si="172"/>
        <v>0</v>
      </c>
      <c r="AL785" s="668">
        <f t="shared" si="173"/>
        <v>0</v>
      </c>
      <c r="AM785" s="670">
        <f>IF(Tableau7[[#This Row],[N° pièce]]="",0,(Tableau7[[#This Row],[hors TVA]]+(Tableau7[[#This Row],[hors TVA]]*Tableau7[[#This Row],[Taux TVA]])-(Tableau7[[#This Row],[hors TVA]]*Tableau7[[#This Row],[Taux TVA]]*Tableau7[[#This Row],[Régime TVA: Récupération]]))*Tableau7[[#This Row],[Type 1]])</f>
        <v>0</v>
      </c>
      <c r="AN785" s="670">
        <f>IF(Tableau7[[#This Row],[N° pièce]]="",0,IF($K$2="pôle",((Tableau7[[#This Row],[hors TVA]]+(Tableau7[[#This Row],[hors TVA]]*Tableau7[[#This Row],[Taux TVA]])-(Tableau7[[#This Row],[hors TVA]]*Tableau7[[#This Row],[Taux TVA]]*Tableau7[[#This Row],[Régime TVA: Récupération]]))*Tableau7[[#This Row],[Type 2]]),0))</f>
        <v>0</v>
      </c>
      <c r="AO785" s="670">
        <f t="shared" si="168"/>
        <v>0</v>
      </c>
      <c r="AP785" s="255">
        <f t="shared" si="167"/>
        <v>0</v>
      </c>
      <c r="AQ785" s="506">
        <f t="shared" si="174"/>
        <v>0</v>
      </c>
      <c r="AR785" s="671"/>
      <c r="AS785" s="512"/>
      <c r="AT785" s="513" t="str">
        <f>IF(('1C TSsoustraitance'!AP502*FICHE!C$14&lt;J785),"Forfait limité à "&amp;FICHE!C$14&amp;"€/jour","")</f>
        <v/>
      </c>
      <c r="AU785" s="797"/>
      <c r="AV785" s="484"/>
      <c r="AW785" s="484"/>
      <c r="AX785" s="484"/>
      <c r="AY785" s="484"/>
      <c r="AZ785" s="484"/>
      <c r="BA785" s="4"/>
      <c r="BB785" s="4"/>
      <c r="BC785" s="4"/>
      <c r="BD785" s="4"/>
      <c r="BE785" s="4"/>
      <c r="BF785" s="4"/>
      <c r="BG785" s="4"/>
      <c r="BH785" s="4"/>
      <c r="BI785" s="4"/>
      <c r="BJ785" s="4"/>
      <c r="BK785" s="4"/>
      <c r="BL785" s="4"/>
      <c r="BM785" s="4"/>
      <c r="BN785" s="4"/>
      <c r="BO785" s="4"/>
      <c r="BP785" s="4"/>
      <c r="BQ785" s="4"/>
      <c r="BR785" s="4"/>
      <c r="BS785" s="4"/>
      <c r="BT785" s="4"/>
      <c r="BU785" s="4"/>
      <c r="BV785" s="4"/>
      <c r="BW785" s="4"/>
      <c r="BX785" s="4"/>
      <c r="BY785" s="4"/>
      <c r="BZ785" s="4"/>
      <c r="CA785" s="4"/>
      <c r="CB785" s="4"/>
      <c r="CC785" s="4"/>
      <c r="CD785" s="4"/>
      <c r="CE785" s="4"/>
      <c r="CF785" s="4"/>
      <c r="CG785" s="4"/>
      <c r="CH785" s="4"/>
      <c r="CI785" s="4"/>
      <c r="CJ785" s="4"/>
      <c r="CK785" s="4"/>
      <c r="CL785" s="4"/>
      <c r="CM785" s="4"/>
      <c r="CN785" s="4"/>
      <c r="CO785" s="4"/>
      <c r="CP785" s="4"/>
      <c r="CQ785" s="4"/>
      <c r="CR785" s="4"/>
      <c r="CS785" s="4"/>
      <c r="CT785" s="4"/>
      <c r="CU785" s="4"/>
      <c r="CV785" s="4"/>
      <c r="CW785" s="4"/>
      <c r="CX785" s="4"/>
      <c r="CY785" s="4"/>
      <c r="CZ785" s="4"/>
      <c r="DA785" s="4"/>
      <c r="DB785" s="4"/>
      <c r="DC785" s="4"/>
      <c r="DD785" s="4"/>
      <c r="DE785" s="4"/>
      <c r="DF785" s="4"/>
      <c r="DG785" s="4"/>
      <c r="DH785" s="4"/>
      <c r="DI785" s="4"/>
      <c r="DJ785" s="4"/>
      <c r="DK785" s="4"/>
      <c r="DL785" s="4"/>
      <c r="DM785" s="4"/>
      <c r="DN785" s="4"/>
      <c r="DO785" s="4"/>
      <c r="DP785" s="4"/>
      <c r="DQ785" s="4"/>
      <c r="DR785" s="4"/>
      <c r="DS785" s="4"/>
      <c r="DT785" s="4"/>
      <c r="DU785" s="4"/>
      <c r="DV785" s="4"/>
      <c r="DW785" s="4"/>
      <c r="DX785" s="4"/>
      <c r="DY785" s="4"/>
      <c r="DZ785" s="4"/>
      <c r="EA785" s="4"/>
      <c r="EB785" s="4"/>
      <c r="EC785" s="4"/>
      <c r="ED785" s="4"/>
      <c r="EE785" s="4"/>
      <c r="EF785" s="4"/>
      <c r="EG785" s="4"/>
      <c r="EH785" s="4"/>
      <c r="EI785" s="4"/>
      <c r="EJ785" s="4"/>
      <c r="EK785" s="4"/>
      <c r="EL785" s="4"/>
      <c r="EM785" s="4"/>
      <c r="EN785" s="4"/>
      <c r="EO785" s="4"/>
      <c r="EP785" s="4"/>
      <c r="EQ785" s="4"/>
      <c r="ER785" s="4"/>
      <c r="ES785" s="4"/>
      <c r="ET785" s="4"/>
      <c r="EU785" s="4"/>
      <c r="EV785" s="4"/>
      <c r="EW785" s="4"/>
      <c r="EX785" s="4"/>
      <c r="EY785" s="4"/>
      <c r="EZ785" s="4"/>
      <c r="FA785" s="4"/>
      <c r="FB785" s="4"/>
      <c r="FC785" s="4"/>
      <c r="FD785" s="4"/>
      <c r="FE785" s="4"/>
      <c r="FF785" s="4"/>
      <c r="FG785" s="4"/>
      <c r="FH785" s="4"/>
      <c r="FI785" s="4"/>
      <c r="FJ785" s="4"/>
      <c r="FK785" s="4"/>
      <c r="FL785" s="4"/>
      <c r="FM785" s="4"/>
      <c r="FN785" s="4"/>
      <c r="FO785" s="4"/>
      <c r="FP785" s="4"/>
      <c r="FQ785" s="4"/>
      <c r="FR785" s="4"/>
      <c r="FS785" s="4"/>
      <c r="FT785" s="4"/>
      <c r="FU785" s="4"/>
      <c r="FV785" s="4"/>
      <c r="FW785" s="4"/>
      <c r="FX785" s="4"/>
      <c r="FY785" s="4"/>
      <c r="FZ785" s="4"/>
      <c r="GA785" s="4"/>
      <c r="GB785" s="4"/>
      <c r="GC785" s="4"/>
      <c r="GD785" s="4"/>
      <c r="GE785" s="4"/>
      <c r="GF785" s="4"/>
      <c r="GG785" s="4"/>
      <c r="GH785" s="4"/>
      <c r="GI785" s="4"/>
      <c r="GJ785" s="4"/>
      <c r="GK785" s="4"/>
      <c r="GL785" s="4"/>
      <c r="GM785" s="4"/>
      <c r="GN785" s="4"/>
      <c r="GO785" s="4"/>
      <c r="GP785" s="4"/>
      <c r="GQ785" s="4"/>
      <c r="GR785" s="4"/>
      <c r="GS785" s="4"/>
      <c r="GT785" s="4"/>
      <c r="GU785" s="4"/>
      <c r="GV785" s="4"/>
      <c r="GW785" s="4"/>
      <c r="GX785" s="4"/>
      <c r="GY785" s="4"/>
      <c r="GZ785" s="4"/>
      <c r="HA785" s="4"/>
      <c r="HB785" s="4"/>
      <c r="HC785" s="4"/>
    </row>
    <row r="786" spans="1:211" s="380" customFormat="1" ht="13.9" customHeight="1">
      <c r="A786" s="828" t="str">
        <f>IF('1C TSsoustraitance'!$A503&lt;&gt;0,'1C TSsoustraitance'!$A503,"")</f>
        <v/>
      </c>
      <c r="B786" s="530"/>
      <c r="C786" s="513" t="str">
        <f>IF('1C TSsoustraitance'!$A503&lt;&gt;0,'1C TSsoustraitance'!$B503,"")</f>
        <v/>
      </c>
      <c r="D786" s="513" t="str">
        <f>IF('1C TSsoustraitance'!$A503&lt;&gt;0,'1C TSsoustraitance'!$C503,"")</f>
        <v/>
      </c>
      <c r="E786" s="684"/>
      <c r="F786" s="685"/>
      <c r="G786" s="666">
        <f>'1C TSsoustraitance'!$D503</f>
        <v>0</v>
      </c>
      <c r="H786" s="533">
        <v>0.21</v>
      </c>
      <c r="I786" s="533">
        <v>1</v>
      </c>
      <c r="J786" s="534"/>
      <c r="K786" s="667">
        <f t="shared" si="171"/>
        <v>0</v>
      </c>
      <c r="L786" s="668">
        <f>IF(OR('1C TSsoustraitance'!$D503="",'1C TSsoustraitance'!$AP503=0),0,IF(AND('1C TSsoustraitance'!$D503&lt;&gt;"",$K$2="Pôle",'1C TSsoustraitance'!$E503="OUI"),(('1C TSsoustraitance'!$F503+'1C TSsoustraitance'!$G503+'1C TSsoustraitance'!$H503+'1C TSsoustraitance'!$I503+'1C TSsoustraitance'!$M503)/'1C TSsoustraitance'!$R503),IF(AND('1C TSsoustraitance'!$D503&lt;&gt;"",$K$2="Pôle",'1C TSsoustraitance'!$E503="NON"),(('1C TSsoustraitance'!$F503+'1C TSsoustraitance'!$G503+'1C TSsoustraitance'!$H503+'1C TSsoustraitance'!$I503+'1C TSsoustraitance'!$M503)/'1C TSsoustraitance'!$AP503),IF(AND('1C TSsoustraitance'!$D503&lt;&gt;"",$K$2&lt;&gt;"Pôle",'1C TSsoustraitance'!$E503="OUI"),(('1C TSsoustraitance'!$F503+'1C TSsoustraitance'!$G503+'1C TSsoustraitance'!$H503+'1C TSsoustraitance'!$I503+'1C TSsoustraitance'!$J503+'1C TSsoustraitance'!$K503+'1C TSsoustraitance'!$L503+'1C TSsoustraitance'!$M503+'1C TSsoustraitance'!$N503+'1C TSsoustraitance'!$O503+'1C TSsoustraitance'!$P503+'1C TSsoustraitance'!$Q503)/'1C TSsoustraitance'!$R503),IF(AND('1C TSsoustraitance'!$D503&lt;&gt;"",$K$2&lt;&gt;"Pôle",'1C TSsoustraitance'!$E503="NON"),(('1C TSsoustraitance'!$F503+'1C TSsoustraitance'!$G503+'1C TSsoustraitance'!$H503+'1C TSsoustraitance'!$I503+'1C TSsoustraitance'!$J503+'1C TSsoustraitance'!$K503+'1C TSsoustraitance'!$L503+'1C TSsoustraitance'!$M503+'1C TSsoustraitance'!$N503+'1C TSsoustraitance'!$O503+'1C TSsoustraitance'!$P503+'1C TSsoustraitance'!$Q503))/'1C TSsoustraitance'!$AP503)))))</f>
        <v>0</v>
      </c>
      <c r="M786" s="668">
        <f>IF(OR('1C TSsoustraitance'!$D503="",'1C TSsoustraitance'!AP$13=0),0,IF(AND('1C TSsoustraitance'!$D503&lt;&gt;"",$K$2="Pôle",'1C TSsoustraitance'!$E503="OUI"),(('1C TSsoustraitance'!$J503+'1C TSsoustraitance'!$K503+'1C TSsoustraitance'!$L503)/'1C TSsoustraitance'!$R503),IF(AND('1C TSsoustraitance'!$D503&lt;&gt;"",$K$2="Pôle",'1C TSsoustraitance'!$E503="NON"),(('1C TSsoustraitance'!$J503+'1C TSsoustraitance'!$K503+'1C TSsoustraitance'!$L503)/'1C TSsoustraitance'!$AP503),IF(AND('1C TSsoustraitance'!$D503&lt;&gt;"",$K$2&lt;&gt;"Pôle"),0))))</f>
        <v>0</v>
      </c>
      <c r="N786" s="668">
        <f t="shared" si="170"/>
        <v>0</v>
      </c>
      <c r="O786" s="669">
        <f>IF(OR('1C TSsoustraitance'!$D503="",'1C TSsoustraitance'!$E503="OUI",'1C TSsoustraitance'!$AP503=0),0,(('1C TSsoustraitance'!$S503)/'1C TSsoustraitance'!$AP503))</f>
        <v>0</v>
      </c>
      <c r="P786" s="669">
        <f>IF(OR('1C TSsoustraitance'!$D503="",'1C TSsoustraitance'!$E503="OUI",'1C TSsoustraitance'!$AP503=0),0,(('1C TSsoustraitance'!$T503)/'1C TSsoustraitance'!$AP503))</f>
        <v>0</v>
      </c>
      <c r="Q786" s="669">
        <f>IF(OR('1C TSsoustraitance'!$D503="",'1C TSsoustraitance'!$E503="OUI",'1C TSsoustraitance'!$AP503=0),0,(('1C TSsoustraitance'!$U503)/'1C TSsoustraitance'!$AP503))</f>
        <v>0</v>
      </c>
      <c r="R786" s="669">
        <f>IF(OR('1C TSsoustraitance'!$D503="",'1C TSsoustraitance'!$E503="OUI",'1C TSsoustraitance'!$AP503=0),0,(('1C TSsoustraitance'!$V503)/'1C TSsoustraitance'!$AP503))</f>
        <v>0</v>
      </c>
      <c r="S786" s="669">
        <f>IF(OR('1C TSsoustraitance'!$D503="",'1C TSsoustraitance'!$E503="OUI",'1C TSsoustraitance'!$AP503=0),0,(('1C TSsoustraitance'!$W503)/'1C TSsoustraitance'!$AP503))</f>
        <v>0</v>
      </c>
      <c r="T786" s="669">
        <f>IF(OR('1C TSsoustraitance'!$D503="",'1C TSsoustraitance'!$E503="OUI",'1C TSsoustraitance'!$AP503=0),0,(('1C TSsoustraitance'!$X503)/'1C TSsoustraitance'!$AP503))</f>
        <v>0</v>
      </c>
      <c r="U786" s="669">
        <f>IF(OR('1C TSsoustraitance'!$D503="",'1C TSsoustraitance'!$E503="OUI",'1C TSsoustraitance'!$AP503=0),0,(('1C TSsoustraitance'!$Y503)/'1C TSsoustraitance'!$AP503))</f>
        <v>0</v>
      </c>
      <c r="V786" s="669">
        <f>IF(OR('1C TSsoustraitance'!$D503="",'1C TSsoustraitance'!$E503="OUI",'1C TSsoustraitance'!$AP503=0),0,(('1C TSsoustraitance'!$Z503)/'1C TSsoustraitance'!$AP503))</f>
        <v>0</v>
      </c>
      <c r="W786" s="669">
        <f>IF(OR('1C TSsoustraitance'!$D503="",'1C TSsoustraitance'!$E503="OUI",'1C TSsoustraitance'!$AP503=0),0,(('1C TSsoustraitance'!$AA503)/'1C TSsoustraitance'!$AP503))</f>
        <v>0</v>
      </c>
      <c r="X786" s="669">
        <f>IF(OR('1C TSsoustraitance'!$D503="",'1C TSsoustraitance'!$E503="OUI",'1C TSsoustraitance'!$AP503=0),0,(('1C TSsoustraitance'!$AB503)/'1C TSsoustraitance'!$AP503))</f>
        <v>0</v>
      </c>
      <c r="Y786" s="669">
        <f>IF(OR('1C TSsoustraitance'!$D503="",'1C TSsoustraitance'!$E503="OUI",'1C TSsoustraitance'!$AP503=0),0,(('1C TSsoustraitance'!$AC503)/'1C TSsoustraitance'!$AP503))</f>
        <v>0</v>
      </c>
      <c r="Z786" s="669">
        <f>IF(OR('1C TSsoustraitance'!$D503="",'1C TSsoustraitance'!$E503="OUI",'1C TSsoustraitance'!$AP503=0),0,(('1C TSsoustraitance'!$AD503)/'1C TSsoustraitance'!$AP503))</f>
        <v>0</v>
      </c>
      <c r="AA786" s="669">
        <f>IF(OR('1C TSsoustraitance'!$D503="",'1C TSsoustraitance'!$E503="OUI",'1C TSsoustraitance'!$AP503=0),0,(('1C TSsoustraitance'!$AE503)/'1C TSsoustraitance'!$AP503))</f>
        <v>0</v>
      </c>
      <c r="AB786" s="669">
        <f>IF(OR('1C TSsoustraitance'!$D503="",'1C TSsoustraitance'!$E503="OUI",'1C TSsoustraitance'!$AP503=0),0,(('1C TSsoustraitance'!$AF503)/'1C TSsoustraitance'!$AP503))</f>
        <v>0</v>
      </c>
      <c r="AC786" s="669">
        <f>IF(OR('1C TSsoustraitance'!$D503="",'1C TSsoustraitance'!$E503="OUI",'1C TSsoustraitance'!$AP503=0),0,(('1C TSsoustraitance'!$AG503)/'1C TSsoustraitance'!$AP503))</f>
        <v>0</v>
      </c>
      <c r="AD786" s="669">
        <f>IF(OR('1C TSsoustraitance'!$D503="",'1C TSsoustraitance'!$E503="OUI",'1C TSsoustraitance'!$AP503=0),0,(('1C TSsoustraitance'!$AH503)/'1C TSsoustraitance'!$AP503))</f>
        <v>0</v>
      </c>
      <c r="AE786" s="669">
        <f>IF(OR('1C TSsoustraitance'!$D503="",'1C TSsoustraitance'!$E503="OUI",'1C TSsoustraitance'!$AP503=0),0,(('1C TSsoustraitance'!$AI503)/'1C TSsoustraitance'!$AP503))</f>
        <v>0</v>
      </c>
      <c r="AF786" s="669">
        <f>IF(OR('1C TSsoustraitance'!$D503="",'1C TSsoustraitance'!$E503="OUI",'1C TSsoustraitance'!$AP503=0),0,(('1C TSsoustraitance'!$AJ503)/'1C TSsoustraitance'!$AP503))</f>
        <v>0</v>
      </c>
      <c r="AG786" s="669">
        <f>IF(OR('1C TSsoustraitance'!$D503="",'1C TSsoustraitance'!$E503="OUI",'1C TSsoustraitance'!$AP503=0),0,(('1C TSsoustraitance'!$AK503)/'1C TSsoustraitance'!$AP503))</f>
        <v>0</v>
      </c>
      <c r="AH786" s="669">
        <f>IF(OR('1C TSsoustraitance'!$D503="",'1C TSsoustraitance'!$E503="OUI",'1C TSsoustraitance'!$AP503=0),0,(('1C TSsoustraitance'!$AL503)/'1C TSsoustraitance'!$AP503))</f>
        <v>0</v>
      </c>
      <c r="AI786" s="669">
        <f>IF(OR('1C TSsoustraitance'!$D503="",'1C TSsoustraitance'!$E503="OUI",'1C TSsoustraitance'!$AP503=0),0,(('1C TSsoustraitance'!$AM503)/'1C TSsoustraitance'!$AP503))</f>
        <v>0</v>
      </c>
      <c r="AJ786" s="669">
        <f>IF(OR('1C TSsoustraitance'!$D503="",'1C TSsoustraitance'!$E503="OUI",'1C TSsoustraitance'!$AP503=0),0,(('1C TSsoustraitance'!$AN503)/'1C TSsoustraitance'!$AP503))</f>
        <v>0</v>
      </c>
      <c r="AK786" s="669">
        <f t="shared" si="172"/>
        <v>0</v>
      </c>
      <c r="AL786" s="668">
        <f t="shared" si="173"/>
        <v>0</v>
      </c>
      <c r="AM786" s="670">
        <f>IF(Tableau7[[#This Row],[N° pièce]]="",0,(Tableau7[[#This Row],[hors TVA]]+(Tableau7[[#This Row],[hors TVA]]*Tableau7[[#This Row],[Taux TVA]])-(Tableau7[[#This Row],[hors TVA]]*Tableau7[[#This Row],[Taux TVA]]*Tableau7[[#This Row],[Régime TVA: Récupération]]))*Tableau7[[#This Row],[Type 1]])</f>
        <v>0</v>
      </c>
      <c r="AN786" s="670">
        <f>IF(Tableau7[[#This Row],[N° pièce]]="",0,IF($K$2="pôle",((Tableau7[[#This Row],[hors TVA]]+(Tableau7[[#This Row],[hors TVA]]*Tableau7[[#This Row],[Taux TVA]])-(Tableau7[[#This Row],[hors TVA]]*Tableau7[[#This Row],[Taux TVA]]*Tableau7[[#This Row],[Régime TVA: Récupération]]))*Tableau7[[#This Row],[Type 2]]),0))</f>
        <v>0</v>
      </c>
      <c r="AO786" s="670">
        <f t="shared" si="168"/>
        <v>0</v>
      </c>
      <c r="AP786" s="255">
        <f t="shared" si="167"/>
        <v>0</v>
      </c>
      <c r="AQ786" s="506">
        <f t="shared" si="174"/>
        <v>0</v>
      </c>
      <c r="AR786" s="671"/>
      <c r="AS786" s="512"/>
      <c r="AT786" s="513" t="str">
        <f>IF(('1C TSsoustraitance'!AP503*FICHE!C$14&lt;J786),"Forfait limité à "&amp;FICHE!C$14&amp;"€/jour","")</f>
        <v/>
      </c>
      <c r="AU786" s="797"/>
      <c r="AV786" s="484"/>
      <c r="AW786" s="484"/>
      <c r="AX786" s="484"/>
      <c r="AY786" s="484"/>
      <c r="AZ786" s="484"/>
      <c r="BA786" s="4"/>
      <c r="BB786" s="4"/>
      <c r="BC786" s="4"/>
      <c r="BD786" s="4"/>
      <c r="BE786" s="4"/>
      <c r="BF786" s="4"/>
      <c r="BG786" s="4"/>
      <c r="BH786" s="4"/>
      <c r="BI786" s="4"/>
      <c r="BJ786" s="4"/>
      <c r="BK786" s="4"/>
      <c r="BL786" s="4"/>
      <c r="BM786" s="4"/>
      <c r="BN786" s="4"/>
      <c r="BO786" s="4"/>
      <c r="BP786" s="4"/>
      <c r="BQ786" s="4"/>
      <c r="BR786" s="4"/>
      <c r="BS786" s="4"/>
      <c r="BT786" s="4"/>
      <c r="BU786" s="4"/>
      <c r="BV786" s="4"/>
      <c r="BW786" s="4"/>
      <c r="BX786" s="4"/>
      <c r="BY786" s="4"/>
      <c r="BZ786" s="4"/>
      <c r="CA786" s="4"/>
      <c r="CB786" s="4"/>
      <c r="CC786" s="4"/>
      <c r="CD786" s="4"/>
      <c r="CE786" s="4"/>
      <c r="CF786" s="4"/>
      <c r="CG786" s="4"/>
      <c r="CH786" s="4"/>
      <c r="CI786" s="4"/>
      <c r="CJ786" s="4"/>
      <c r="CK786" s="4"/>
      <c r="CL786" s="4"/>
      <c r="CM786" s="4"/>
      <c r="CN786" s="4"/>
      <c r="CO786" s="4"/>
      <c r="CP786" s="4"/>
      <c r="CQ786" s="4"/>
      <c r="CR786" s="4"/>
      <c r="CS786" s="4"/>
      <c r="CT786" s="4"/>
      <c r="CU786" s="4"/>
      <c r="CV786" s="4"/>
      <c r="CW786" s="4"/>
      <c r="CX786" s="4"/>
      <c r="CY786" s="4"/>
      <c r="CZ786" s="4"/>
      <c r="DA786" s="4"/>
      <c r="DB786" s="4"/>
      <c r="DC786" s="4"/>
      <c r="DD786" s="4"/>
      <c r="DE786" s="4"/>
      <c r="DF786" s="4"/>
      <c r="DG786" s="4"/>
      <c r="DH786" s="4"/>
      <c r="DI786" s="4"/>
      <c r="DJ786" s="4"/>
      <c r="DK786" s="4"/>
      <c r="DL786" s="4"/>
      <c r="DM786" s="4"/>
      <c r="DN786" s="4"/>
      <c r="DO786" s="4"/>
      <c r="DP786" s="4"/>
      <c r="DQ786" s="4"/>
      <c r="DR786" s="4"/>
      <c r="DS786" s="4"/>
      <c r="DT786" s="4"/>
      <c r="DU786" s="4"/>
      <c r="DV786" s="4"/>
      <c r="DW786" s="4"/>
      <c r="DX786" s="4"/>
      <c r="DY786" s="4"/>
      <c r="DZ786" s="4"/>
      <c r="EA786" s="4"/>
      <c r="EB786" s="4"/>
      <c r="EC786" s="4"/>
      <c r="ED786" s="4"/>
      <c r="EE786" s="4"/>
      <c r="EF786" s="4"/>
      <c r="EG786" s="4"/>
      <c r="EH786" s="4"/>
      <c r="EI786" s="4"/>
      <c r="EJ786" s="4"/>
      <c r="EK786" s="4"/>
      <c r="EL786" s="4"/>
      <c r="EM786" s="4"/>
      <c r="EN786" s="4"/>
      <c r="EO786" s="4"/>
      <c r="EP786" s="4"/>
      <c r="EQ786" s="4"/>
      <c r="ER786" s="4"/>
      <c r="ES786" s="4"/>
      <c r="ET786" s="4"/>
      <c r="EU786" s="4"/>
      <c r="EV786" s="4"/>
      <c r="EW786" s="4"/>
      <c r="EX786" s="4"/>
      <c r="EY786" s="4"/>
      <c r="EZ786" s="4"/>
      <c r="FA786" s="4"/>
      <c r="FB786" s="4"/>
      <c r="FC786" s="4"/>
      <c r="FD786" s="4"/>
      <c r="FE786" s="4"/>
      <c r="FF786" s="4"/>
      <c r="FG786" s="4"/>
      <c r="FH786" s="4"/>
      <c r="FI786" s="4"/>
      <c r="FJ786" s="4"/>
      <c r="FK786" s="4"/>
      <c r="FL786" s="4"/>
      <c r="FM786" s="4"/>
      <c r="FN786" s="4"/>
      <c r="FO786" s="4"/>
      <c r="FP786" s="4"/>
      <c r="FQ786" s="4"/>
      <c r="FR786" s="4"/>
      <c r="FS786" s="4"/>
      <c r="FT786" s="4"/>
      <c r="FU786" s="4"/>
      <c r="FV786" s="4"/>
      <c r="FW786" s="4"/>
      <c r="FX786" s="4"/>
      <c r="FY786" s="4"/>
      <c r="FZ786" s="4"/>
      <c r="GA786" s="4"/>
      <c r="GB786" s="4"/>
      <c r="GC786" s="4"/>
      <c r="GD786" s="4"/>
      <c r="GE786" s="4"/>
      <c r="GF786" s="4"/>
      <c r="GG786" s="4"/>
      <c r="GH786" s="4"/>
      <c r="GI786" s="4"/>
      <c r="GJ786" s="4"/>
      <c r="GK786" s="4"/>
      <c r="GL786" s="4"/>
      <c r="GM786" s="4"/>
      <c r="GN786" s="4"/>
      <c r="GO786" s="4"/>
      <c r="GP786" s="4"/>
      <c r="GQ786" s="4"/>
      <c r="GR786" s="4"/>
      <c r="GS786" s="4"/>
      <c r="GT786" s="4"/>
      <c r="GU786" s="4"/>
      <c r="GV786" s="4"/>
      <c r="GW786" s="4"/>
      <c r="GX786" s="4"/>
      <c r="GY786" s="4"/>
      <c r="GZ786" s="4"/>
      <c r="HA786" s="4"/>
      <c r="HB786" s="4"/>
      <c r="HC786" s="4"/>
    </row>
    <row r="787" spans="1:211" s="380" customFormat="1" ht="13.9" customHeight="1">
      <c r="A787" s="828" t="str">
        <f>IF('1C TSsoustraitance'!$A504&lt;&gt;0,'1C TSsoustraitance'!$A504,"")</f>
        <v/>
      </c>
      <c r="B787" s="530"/>
      <c r="C787" s="513" t="str">
        <f>IF('1C TSsoustraitance'!$A504&lt;&gt;0,'1C TSsoustraitance'!$B504,"")</f>
        <v/>
      </c>
      <c r="D787" s="513" t="str">
        <f>IF('1C TSsoustraitance'!$A504&lt;&gt;0,'1C TSsoustraitance'!$C504,"")</f>
        <v/>
      </c>
      <c r="E787" s="684"/>
      <c r="F787" s="685"/>
      <c r="G787" s="666">
        <f>'1C TSsoustraitance'!$D504</f>
        <v>0</v>
      </c>
      <c r="H787" s="533">
        <v>0.21</v>
      </c>
      <c r="I787" s="533">
        <v>1</v>
      </c>
      <c r="J787" s="534"/>
      <c r="K787" s="667">
        <f t="shared" si="171"/>
        <v>0</v>
      </c>
      <c r="L787" s="668">
        <f>IF(OR('1C TSsoustraitance'!$D504="",'1C TSsoustraitance'!$AP504=0),0,IF(AND('1C TSsoustraitance'!$D504&lt;&gt;"",$K$2="Pôle",'1C TSsoustraitance'!$E504="OUI"),(('1C TSsoustraitance'!$F504+'1C TSsoustraitance'!$G504+'1C TSsoustraitance'!$H504+'1C TSsoustraitance'!$I504+'1C TSsoustraitance'!$M504)/'1C TSsoustraitance'!$R504),IF(AND('1C TSsoustraitance'!$D504&lt;&gt;"",$K$2="Pôle",'1C TSsoustraitance'!$E504="NON"),(('1C TSsoustraitance'!$F504+'1C TSsoustraitance'!$G504+'1C TSsoustraitance'!$H504+'1C TSsoustraitance'!$I504+'1C TSsoustraitance'!$M504)/'1C TSsoustraitance'!$AP504),IF(AND('1C TSsoustraitance'!$D504&lt;&gt;"",$K$2&lt;&gt;"Pôle",'1C TSsoustraitance'!$E504="OUI"),(('1C TSsoustraitance'!$F504+'1C TSsoustraitance'!$G504+'1C TSsoustraitance'!$H504+'1C TSsoustraitance'!$I504+'1C TSsoustraitance'!$J504+'1C TSsoustraitance'!$K504+'1C TSsoustraitance'!$L504+'1C TSsoustraitance'!$M504+'1C TSsoustraitance'!$N504+'1C TSsoustraitance'!$O504+'1C TSsoustraitance'!$P504+'1C TSsoustraitance'!$Q504)/'1C TSsoustraitance'!$R504),IF(AND('1C TSsoustraitance'!$D504&lt;&gt;"",$K$2&lt;&gt;"Pôle",'1C TSsoustraitance'!$E504="NON"),(('1C TSsoustraitance'!$F504+'1C TSsoustraitance'!$G504+'1C TSsoustraitance'!$H504+'1C TSsoustraitance'!$I504+'1C TSsoustraitance'!$J504+'1C TSsoustraitance'!$K504+'1C TSsoustraitance'!$L504+'1C TSsoustraitance'!$M504+'1C TSsoustraitance'!$N504+'1C TSsoustraitance'!$O504+'1C TSsoustraitance'!$P504+'1C TSsoustraitance'!$Q504))/'1C TSsoustraitance'!$AP504)))))</f>
        <v>0</v>
      </c>
      <c r="M787" s="668">
        <f>IF(OR('1C TSsoustraitance'!$D504="",'1C TSsoustraitance'!AP$13=0),0,IF(AND('1C TSsoustraitance'!$D504&lt;&gt;"",$K$2="Pôle",'1C TSsoustraitance'!$E504="OUI"),(('1C TSsoustraitance'!$J504+'1C TSsoustraitance'!$K504+'1C TSsoustraitance'!$L504)/'1C TSsoustraitance'!$R504),IF(AND('1C TSsoustraitance'!$D504&lt;&gt;"",$K$2="Pôle",'1C TSsoustraitance'!$E504="NON"),(('1C TSsoustraitance'!$J504+'1C TSsoustraitance'!$K504+'1C TSsoustraitance'!$L504)/'1C TSsoustraitance'!$AP504),IF(AND('1C TSsoustraitance'!$D504&lt;&gt;"",$K$2&lt;&gt;"Pôle"),0))))</f>
        <v>0</v>
      </c>
      <c r="N787" s="668">
        <f t="shared" si="170"/>
        <v>0</v>
      </c>
      <c r="O787" s="669">
        <f>IF(OR('1C TSsoustraitance'!$D504="",'1C TSsoustraitance'!$E504="OUI",'1C TSsoustraitance'!$AP504=0),0,(('1C TSsoustraitance'!$S504)/'1C TSsoustraitance'!$AP504))</f>
        <v>0</v>
      </c>
      <c r="P787" s="669">
        <f>IF(OR('1C TSsoustraitance'!$D504="",'1C TSsoustraitance'!$E504="OUI",'1C TSsoustraitance'!$AP504=0),0,(('1C TSsoustraitance'!$T504)/'1C TSsoustraitance'!$AP504))</f>
        <v>0</v>
      </c>
      <c r="Q787" s="669">
        <f>IF(OR('1C TSsoustraitance'!$D504="",'1C TSsoustraitance'!$E504="OUI",'1C TSsoustraitance'!$AP504=0),0,(('1C TSsoustraitance'!$U504)/'1C TSsoustraitance'!$AP504))</f>
        <v>0</v>
      </c>
      <c r="R787" s="669">
        <f>IF(OR('1C TSsoustraitance'!$D504="",'1C TSsoustraitance'!$E504="OUI",'1C TSsoustraitance'!$AP504=0),0,(('1C TSsoustraitance'!$V504)/'1C TSsoustraitance'!$AP504))</f>
        <v>0</v>
      </c>
      <c r="S787" s="669">
        <f>IF(OR('1C TSsoustraitance'!$D504="",'1C TSsoustraitance'!$E504="OUI",'1C TSsoustraitance'!$AP504=0),0,(('1C TSsoustraitance'!$W504)/'1C TSsoustraitance'!$AP504))</f>
        <v>0</v>
      </c>
      <c r="T787" s="669">
        <f>IF(OR('1C TSsoustraitance'!$D504="",'1C TSsoustraitance'!$E504="OUI",'1C TSsoustraitance'!$AP504=0),0,(('1C TSsoustraitance'!$X504)/'1C TSsoustraitance'!$AP504))</f>
        <v>0</v>
      </c>
      <c r="U787" s="669">
        <f>IF(OR('1C TSsoustraitance'!$D504="",'1C TSsoustraitance'!$E504="OUI",'1C TSsoustraitance'!$AP504=0),0,(('1C TSsoustraitance'!$Y504)/'1C TSsoustraitance'!$AP504))</f>
        <v>0</v>
      </c>
      <c r="V787" s="669">
        <f>IF(OR('1C TSsoustraitance'!$D504="",'1C TSsoustraitance'!$E504="OUI",'1C TSsoustraitance'!$AP504=0),0,(('1C TSsoustraitance'!$Z504)/'1C TSsoustraitance'!$AP504))</f>
        <v>0</v>
      </c>
      <c r="W787" s="669">
        <f>IF(OR('1C TSsoustraitance'!$D504="",'1C TSsoustraitance'!$E504="OUI",'1C TSsoustraitance'!$AP504=0),0,(('1C TSsoustraitance'!$AA504)/'1C TSsoustraitance'!$AP504))</f>
        <v>0</v>
      </c>
      <c r="X787" s="669">
        <f>IF(OR('1C TSsoustraitance'!$D504="",'1C TSsoustraitance'!$E504="OUI",'1C TSsoustraitance'!$AP504=0),0,(('1C TSsoustraitance'!$AB504)/'1C TSsoustraitance'!$AP504))</f>
        <v>0</v>
      </c>
      <c r="Y787" s="669">
        <f>IF(OR('1C TSsoustraitance'!$D504="",'1C TSsoustraitance'!$E504="OUI",'1C TSsoustraitance'!$AP504=0),0,(('1C TSsoustraitance'!$AC504)/'1C TSsoustraitance'!$AP504))</f>
        <v>0</v>
      </c>
      <c r="Z787" s="669">
        <f>IF(OR('1C TSsoustraitance'!$D504="",'1C TSsoustraitance'!$E504="OUI",'1C TSsoustraitance'!$AP504=0),0,(('1C TSsoustraitance'!$AD504)/'1C TSsoustraitance'!$AP504))</f>
        <v>0</v>
      </c>
      <c r="AA787" s="669">
        <f>IF(OR('1C TSsoustraitance'!$D504="",'1C TSsoustraitance'!$E504="OUI",'1C TSsoustraitance'!$AP504=0),0,(('1C TSsoustraitance'!$AE504)/'1C TSsoustraitance'!$AP504))</f>
        <v>0</v>
      </c>
      <c r="AB787" s="669">
        <f>IF(OR('1C TSsoustraitance'!$D504="",'1C TSsoustraitance'!$E504="OUI",'1C TSsoustraitance'!$AP504=0),0,(('1C TSsoustraitance'!$AF504)/'1C TSsoustraitance'!$AP504))</f>
        <v>0</v>
      </c>
      <c r="AC787" s="669">
        <f>IF(OR('1C TSsoustraitance'!$D504="",'1C TSsoustraitance'!$E504="OUI",'1C TSsoustraitance'!$AP504=0),0,(('1C TSsoustraitance'!$AG504)/'1C TSsoustraitance'!$AP504))</f>
        <v>0</v>
      </c>
      <c r="AD787" s="669">
        <f>IF(OR('1C TSsoustraitance'!$D504="",'1C TSsoustraitance'!$E504="OUI",'1C TSsoustraitance'!$AP504=0),0,(('1C TSsoustraitance'!$AH504)/'1C TSsoustraitance'!$AP504))</f>
        <v>0</v>
      </c>
      <c r="AE787" s="669">
        <f>IF(OR('1C TSsoustraitance'!$D504="",'1C TSsoustraitance'!$E504="OUI",'1C TSsoustraitance'!$AP504=0),0,(('1C TSsoustraitance'!$AI504)/'1C TSsoustraitance'!$AP504))</f>
        <v>0</v>
      </c>
      <c r="AF787" s="669">
        <f>IF(OR('1C TSsoustraitance'!$D504="",'1C TSsoustraitance'!$E504="OUI",'1C TSsoustraitance'!$AP504=0),0,(('1C TSsoustraitance'!$AJ504)/'1C TSsoustraitance'!$AP504))</f>
        <v>0</v>
      </c>
      <c r="AG787" s="669">
        <f>IF(OR('1C TSsoustraitance'!$D504="",'1C TSsoustraitance'!$E504="OUI",'1C TSsoustraitance'!$AP504=0),0,(('1C TSsoustraitance'!$AK504)/'1C TSsoustraitance'!$AP504))</f>
        <v>0</v>
      </c>
      <c r="AH787" s="669">
        <f>IF(OR('1C TSsoustraitance'!$D504="",'1C TSsoustraitance'!$E504="OUI",'1C TSsoustraitance'!$AP504=0),0,(('1C TSsoustraitance'!$AL504)/'1C TSsoustraitance'!$AP504))</f>
        <v>0</v>
      </c>
      <c r="AI787" s="669">
        <f>IF(OR('1C TSsoustraitance'!$D504="",'1C TSsoustraitance'!$E504="OUI",'1C TSsoustraitance'!$AP504=0),0,(('1C TSsoustraitance'!$AM504)/'1C TSsoustraitance'!$AP504))</f>
        <v>0</v>
      </c>
      <c r="AJ787" s="669">
        <f>IF(OR('1C TSsoustraitance'!$D504="",'1C TSsoustraitance'!$E504="OUI",'1C TSsoustraitance'!$AP504=0),0,(('1C TSsoustraitance'!$AN504)/'1C TSsoustraitance'!$AP504))</f>
        <v>0</v>
      </c>
      <c r="AK787" s="669">
        <f t="shared" si="172"/>
        <v>0</v>
      </c>
      <c r="AL787" s="668">
        <f t="shared" si="173"/>
        <v>0</v>
      </c>
      <c r="AM787" s="670">
        <f>IF(Tableau7[[#This Row],[N° pièce]]="",0,(Tableau7[[#This Row],[hors TVA]]+(Tableau7[[#This Row],[hors TVA]]*Tableau7[[#This Row],[Taux TVA]])-(Tableau7[[#This Row],[hors TVA]]*Tableau7[[#This Row],[Taux TVA]]*Tableau7[[#This Row],[Régime TVA: Récupération]]))*Tableau7[[#This Row],[Type 1]])</f>
        <v>0</v>
      </c>
      <c r="AN787" s="670">
        <f>IF(Tableau7[[#This Row],[N° pièce]]="",0,IF($K$2="pôle",((Tableau7[[#This Row],[hors TVA]]+(Tableau7[[#This Row],[hors TVA]]*Tableau7[[#This Row],[Taux TVA]])-(Tableau7[[#This Row],[hors TVA]]*Tableau7[[#This Row],[Taux TVA]]*Tableau7[[#This Row],[Régime TVA: Récupération]]))*Tableau7[[#This Row],[Type 2]]),0))</f>
        <v>0</v>
      </c>
      <c r="AO787" s="670">
        <f t="shared" si="168"/>
        <v>0</v>
      </c>
      <c r="AP787" s="255">
        <f t="shared" si="167"/>
        <v>0</v>
      </c>
      <c r="AQ787" s="506">
        <f t="shared" si="174"/>
        <v>0</v>
      </c>
      <c r="AR787" s="671"/>
      <c r="AS787" s="512"/>
      <c r="AT787" s="513" t="str">
        <f>IF(('1C TSsoustraitance'!AP504*FICHE!C$14&lt;J787),"Forfait limité à "&amp;FICHE!C$14&amp;"€/jour","")</f>
        <v/>
      </c>
      <c r="AU787" s="797"/>
      <c r="AV787" s="484"/>
      <c r="AW787" s="484"/>
      <c r="AX787" s="484"/>
      <c r="AY787" s="484"/>
      <c r="AZ787" s="484"/>
      <c r="BA787" s="4"/>
      <c r="BB787" s="4"/>
      <c r="BC787" s="4"/>
      <c r="BD787" s="4"/>
      <c r="BE787" s="4"/>
      <c r="BF787" s="4"/>
      <c r="BG787" s="4"/>
      <c r="BH787" s="4"/>
      <c r="BI787" s="4"/>
      <c r="BJ787" s="4"/>
      <c r="BK787" s="4"/>
      <c r="BL787" s="4"/>
      <c r="BM787" s="4"/>
      <c r="BN787" s="4"/>
      <c r="BO787" s="4"/>
      <c r="BP787" s="4"/>
      <c r="BQ787" s="4"/>
      <c r="BR787" s="4"/>
      <c r="BS787" s="4"/>
      <c r="BT787" s="4"/>
      <c r="BU787" s="4"/>
      <c r="BV787" s="4"/>
      <c r="BW787" s="4"/>
      <c r="BX787" s="4"/>
      <c r="BY787" s="4"/>
      <c r="BZ787" s="4"/>
      <c r="CA787" s="4"/>
      <c r="CB787" s="4"/>
      <c r="CC787" s="4"/>
      <c r="CD787" s="4"/>
      <c r="CE787" s="4"/>
      <c r="CF787" s="4"/>
      <c r="CG787" s="4"/>
      <c r="CH787" s="4"/>
      <c r="CI787" s="4"/>
      <c r="CJ787" s="4"/>
      <c r="CK787" s="4"/>
      <c r="CL787" s="4"/>
      <c r="CM787" s="4"/>
      <c r="CN787" s="4"/>
      <c r="CO787" s="4"/>
      <c r="CP787" s="4"/>
      <c r="CQ787" s="4"/>
      <c r="CR787" s="4"/>
      <c r="CS787" s="4"/>
      <c r="CT787" s="4"/>
      <c r="CU787" s="4"/>
      <c r="CV787" s="4"/>
      <c r="CW787" s="4"/>
      <c r="CX787" s="4"/>
      <c r="CY787" s="4"/>
      <c r="CZ787" s="4"/>
      <c r="DA787" s="4"/>
      <c r="DB787" s="4"/>
      <c r="DC787" s="4"/>
      <c r="DD787" s="4"/>
      <c r="DE787" s="4"/>
      <c r="DF787" s="4"/>
      <c r="DG787" s="4"/>
      <c r="DH787" s="4"/>
      <c r="DI787" s="4"/>
      <c r="DJ787" s="4"/>
      <c r="DK787" s="4"/>
      <c r="DL787" s="4"/>
      <c r="DM787" s="4"/>
      <c r="DN787" s="4"/>
      <c r="DO787" s="4"/>
      <c r="DP787" s="4"/>
      <c r="DQ787" s="4"/>
      <c r="DR787" s="4"/>
      <c r="DS787" s="4"/>
      <c r="DT787" s="4"/>
      <c r="DU787" s="4"/>
      <c r="DV787" s="4"/>
      <c r="DW787" s="4"/>
      <c r="DX787" s="4"/>
      <c r="DY787" s="4"/>
      <c r="DZ787" s="4"/>
      <c r="EA787" s="4"/>
      <c r="EB787" s="4"/>
      <c r="EC787" s="4"/>
      <c r="ED787" s="4"/>
      <c r="EE787" s="4"/>
      <c r="EF787" s="4"/>
      <c r="EG787" s="4"/>
      <c r="EH787" s="4"/>
      <c r="EI787" s="4"/>
      <c r="EJ787" s="4"/>
      <c r="EK787" s="4"/>
      <c r="EL787" s="4"/>
      <c r="EM787" s="4"/>
      <c r="EN787" s="4"/>
      <c r="EO787" s="4"/>
      <c r="EP787" s="4"/>
      <c r="EQ787" s="4"/>
      <c r="ER787" s="4"/>
      <c r="ES787" s="4"/>
      <c r="ET787" s="4"/>
      <c r="EU787" s="4"/>
      <c r="EV787" s="4"/>
      <c r="EW787" s="4"/>
      <c r="EX787" s="4"/>
      <c r="EY787" s="4"/>
      <c r="EZ787" s="4"/>
      <c r="FA787" s="4"/>
      <c r="FB787" s="4"/>
      <c r="FC787" s="4"/>
      <c r="FD787" s="4"/>
      <c r="FE787" s="4"/>
      <c r="FF787" s="4"/>
      <c r="FG787" s="4"/>
      <c r="FH787" s="4"/>
      <c r="FI787" s="4"/>
      <c r="FJ787" s="4"/>
      <c r="FK787" s="4"/>
      <c r="FL787" s="4"/>
      <c r="FM787" s="4"/>
      <c r="FN787" s="4"/>
      <c r="FO787" s="4"/>
      <c r="FP787" s="4"/>
      <c r="FQ787" s="4"/>
      <c r="FR787" s="4"/>
      <c r="FS787" s="4"/>
      <c r="FT787" s="4"/>
      <c r="FU787" s="4"/>
      <c r="FV787" s="4"/>
      <c r="FW787" s="4"/>
      <c r="FX787" s="4"/>
      <c r="FY787" s="4"/>
      <c r="FZ787" s="4"/>
      <c r="GA787" s="4"/>
      <c r="GB787" s="4"/>
      <c r="GC787" s="4"/>
      <c r="GD787" s="4"/>
      <c r="GE787" s="4"/>
      <c r="GF787" s="4"/>
      <c r="GG787" s="4"/>
      <c r="GH787" s="4"/>
      <c r="GI787" s="4"/>
      <c r="GJ787" s="4"/>
      <c r="GK787" s="4"/>
      <c r="GL787" s="4"/>
      <c r="GM787" s="4"/>
      <c r="GN787" s="4"/>
      <c r="GO787" s="4"/>
      <c r="GP787" s="4"/>
      <c r="GQ787" s="4"/>
      <c r="GR787" s="4"/>
      <c r="GS787" s="4"/>
      <c r="GT787" s="4"/>
      <c r="GU787" s="4"/>
      <c r="GV787" s="4"/>
      <c r="GW787" s="4"/>
      <c r="GX787" s="4"/>
      <c r="GY787" s="4"/>
      <c r="GZ787" s="4"/>
      <c r="HA787" s="4"/>
      <c r="HB787" s="4"/>
      <c r="HC787" s="4"/>
    </row>
    <row r="788" spans="1:211" s="380" customFormat="1" ht="13.9" customHeight="1">
      <c r="A788" s="828" t="str">
        <f>IF('1C TSsoustraitance'!$A505&lt;&gt;0,'1C TSsoustraitance'!$A505,"")</f>
        <v/>
      </c>
      <c r="B788" s="530"/>
      <c r="C788" s="513" t="str">
        <f>IF('1C TSsoustraitance'!$A505&lt;&gt;0,'1C TSsoustraitance'!$B505,"")</f>
        <v/>
      </c>
      <c r="D788" s="513" t="str">
        <f>IF('1C TSsoustraitance'!$A505&lt;&gt;0,'1C TSsoustraitance'!$C505,"")</f>
        <v/>
      </c>
      <c r="E788" s="684"/>
      <c r="F788" s="685"/>
      <c r="G788" s="666">
        <f>'1C TSsoustraitance'!$D505</f>
        <v>0</v>
      </c>
      <c r="H788" s="533">
        <v>0.21</v>
      </c>
      <c r="I788" s="533">
        <v>1</v>
      </c>
      <c r="J788" s="534"/>
      <c r="K788" s="667">
        <f t="shared" si="171"/>
        <v>0</v>
      </c>
      <c r="L788" s="668">
        <f>IF(OR('1C TSsoustraitance'!$D505="",'1C TSsoustraitance'!$AP505=0),0,IF(AND('1C TSsoustraitance'!$D505&lt;&gt;"",$K$2="Pôle",'1C TSsoustraitance'!$E505="OUI"),(('1C TSsoustraitance'!$F505+'1C TSsoustraitance'!$G505+'1C TSsoustraitance'!$H505+'1C TSsoustraitance'!$I505+'1C TSsoustraitance'!$M505)/'1C TSsoustraitance'!$R505),IF(AND('1C TSsoustraitance'!$D505&lt;&gt;"",$K$2="Pôle",'1C TSsoustraitance'!$E505="NON"),(('1C TSsoustraitance'!$F505+'1C TSsoustraitance'!$G505+'1C TSsoustraitance'!$H505+'1C TSsoustraitance'!$I505+'1C TSsoustraitance'!$M505)/'1C TSsoustraitance'!$AP505),IF(AND('1C TSsoustraitance'!$D505&lt;&gt;"",$K$2&lt;&gt;"Pôle",'1C TSsoustraitance'!$E505="OUI"),(('1C TSsoustraitance'!$F505+'1C TSsoustraitance'!$G505+'1C TSsoustraitance'!$H505+'1C TSsoustraitance'!$I505+'1C TSsoustraitance'!$J505+'1C TSsoustraitance'!$K505+'1C TSsoustraitance'!$L505+'1C TSsoustraitance'!$M505+'1C TSsoustraitance'!$N505+'1C TSsoustraitance'!$O505+'1C TSsoustraitance'!$P505+'1C TSsoustraitance'!$Q505)/'1C TSsoustraitance'!$R505),IF(AND('1C TSsoustraitance'!$D505&lt;&gt;"",$K$2&lt;&gt;"Pôle",'1C TSsoustraitance'!$E505="NON"),(('1C TSsoustraitance'!$F505+'1C TSsoustraitance'!$G505+'1C TSsoustraitance'!$H505+'1C TSsoustraitance'!$I505+'1C TSsoustraitance'!$J505+'1C TSsoustraitance'!$K505+'1C TSsoustraitance'!$L505+'1C TSsoustraitance'!$M505+'1C TSsoustraitance'!$N505+'1C TSsoustraitance'!$O505+'1C TSsoustraitance'!$P505+'1C TSsoustraitance'!$Q505))/'1C TSsoustraitance'!$AP505)))))</f>
        <v>0</v>
      </c>
      <c r="M788" s="668">
        <f>IF(OR('1C TSsoustraitance'!$D505="",'1C TSsoustraitance'!AP$13=0),0,IF(AND('1C TSsoustraitance'!$D505&lt;&gt;"",$K$2="Pôle",'1C TSsoustraitance'!$E505="OUI"),(('1C TSsoustraitance'!$J505+'1C TSsoustraitance'!$K505+'1C TSsoustraitance'!$L505)/'1C TSsoustraitance'!$R505),IF(AND('1C TSsoustraitance'!$D505&lt;&gt;"",$K$2="Pôle",'1C TSsoustraitance'!$E505="NON"),(('1C TSsoustraitance'!$J505+'1C TSsoustraitance'!$K505+'1C TSsoustraitance'!$L505)/'1C TSsoustraitance'!$AP505),IF(AND('1C TSsoustraitance'!$D505&lt;&gt;"",$K$2&lt;&gt;"Pôle"),0))))</f>
        <v>0</v>
      </c>
      <c r="N788" s="668">
        <f t="shared" si="170"/>
        <v>0</v>
      </c>
      <c r="O788" s="669">
        <f>IF(OR('1C TSsoustraitance'!$D505="",'1C TSsoustraitance'!$E505="OUI",'1C TSsoustraitance'!$AP505=0),0,(('1C TSsoustraitance'!$S505)/'1C TSsoustraitance'!$AP505))</f>
        <v>0</v>
      </c>
      <c r="P788" s="669">
        <f>IF(OR('1C TSsoustraitance'!$D505="",'1C TSsoustraitance'!$E505="OUI",'1C TSsoustraitance'!$AP505=0),0,(('1C TSsoustraitance'!$T505)/'1C TSsoustraitance'!$AP505))</f>
        <v>0</v>
      </c>
      <c r="Q788" s="669">
        <f>IF(OR('1C TSsoustraitance'!$D505="",'1C TSsoustraitance'!$E505="OUI",'1C TSsoustraitance'!$AP505=0),0,(('1C TSsoustraitance'!$U505)/'1C TSsoustraitance'!$AP505))</f>
        <v>0</v>
      </c>
      <c r="R788" s="669">
        <f>IF(OR('1C TSsoustraitance'!$D505="",'1C TSsoustraitance'!$E505="OUI",'1C TSsoustraitance'!$AP505=0),0,(('1C TSsoustraitance'!$V505)/'1C TSsoustraitance'!$AP505))</f>
        <v>0</v>
      </c>
      <c r="S788" s="669">
        <f>IF(OR('1C TSsoustraitance'!$D505="",'1C TSsoustraitance'!$E505="OUI",'1C TSsoustraitance'!$AP505=0),0,(('1C TSsoustraitance'!$W505)/'1C TSsoustraitance'!$AP505))</f>
        <v>0</v>
      </c>
      <c r="T788" s="669">
        <f>IF(OR('1C TSsoustraitance'!$D505="",'1C TSsoustraitance'!$E505="OUI",'1C TSsoustraitance'!$AP505=0),0,(('1C TSsoustraitance'!$X505)/'1C TSsoustraitance'!$AP505))</f>
        <v>0</v>
      </c>
      <c r="U788" s="669">
        <f>IF(OR('1C TSsoustraitance'!$D505="",'1C TSsoustraitance'!$E505="OUI",'1C TSsoustraitance'!$AP505=0),0,(('1C TSsoustraitance'!$Y505)/'1C TSsoustraitance'!$AP505))</f>
        <v>0</v>
      </c>
      <c r="V788" s="669">
        <f>IF(OR('1C TSsoustraitance'!$D505="",'1C TSsoustraitance'!$E505="OUI",'1C TSsoustraitance'!$AP505=0),0,(('1C TSsoustraitance'!$Z505)/'1C TSsoustraitance'!$AP505))</f>
        <v>0</v>
      </c>
      <c r="W788" s="669">
        <f>IF(OR('1C TSsoustraitance'!$D505="",'1C TSsoustraitance'!$E505="OUI",'1C TSsoustraitance'!$AP505=0),0,(('1C TSsoustraitance'!$AA505)/'1C TSsoustraitance'!$AP505))</f>
        <v>0</v>
      </c>
      <c r="X788" s="669">
        <f>IF(OR('1C TSsoustraitance'!$D505="",'1C TSsoustraitance'!$E505="OUI",'1C TSsoustraitance'!$AP505=0),0,(('1C TSsoustraitance'!$AB505)/'1C TSsoustraitance'!$AP505))</f>
        <v>0</v>
      </c>
      <c r="Y788" s="669">
        <f>IF(OR('1C TSsoustraitance'!$D505="",'1C TSsoustraitance'!$E505="OUI",'1C TSsoustraitance'!$AP505=0),0,(('1C TSsoustraitance'!$AC505)/'1C TSsoustraitance'!$AP505))</f>
        <v>0</v>
      </c>
      <c r="Z788" s="669">
        <f>IF(OR('1C TSsoustraitance'!$D505="",'1C TSsoustraitance'!$E505="OUI",'1C TSsoustraitance'!$AP505=0),0,(('1C TSsoustraitance'!$AD505)/'1C TSsoustraitance'!$AP505))</f>
        <v>0</v>
      </c>
      <c r="AA788" s="669">
        <f>IF(OR('1C TSsoustraitance'!$D505="",'1C TSsoustraitance'!$E505="OUI",'1C TSsoustraitance'!$AP505=0),0,(('1C TSsoustraitance'!$AE505)/'1C TSsoustraitance'!$AP505))</f>
        <v>0</v>
      </c>
      <c r="AB788" s="669">
        <f>IF(OR('1C TSsoustraitance'!$D505="",'1C TSsoustraitance'!$E505="OUI",'1C TSsoustraitance'!$AP505=0),0,(('1C TSsoustraitance'!$AF505)/'1C TSsoustraitance'!$AP505))</f>
        <v>0</v>
      </c>
      <c r="AC788" s="669">
        <f>IF(OR('1C TSsoustraitance'!$D505="",'1C TSsoustraitance'!$E505="OUI",'1C TSsoustraitance'!$AP505=0),0,(('1C TSsoustraitance'!$AG505)/'1C TSsoustraitance'!$AP505))</f>
        <v>0</v>
      </c>
      <c r="AD788" s="669">
        <f>IF(OR('1C TSsoustraitance'!$D505="",'1C TSsoustraitance'!$E505="OUI",'1C TSsoustraitance'!$AP505=0),0,(('1C TSsoustraitance'!$AH505)/'1C TSsoustraitance'!$AP505))</f>
        <v>0</v>
      </c>
      <c r="AE788" s="669">
        <f>IF(OR('1C TSsoustraitance'!$D505="",'1C TSsoustraitance'!$E505="OUI",'1C TSsoustraitance'!$AP505=0),0,(('1C TSsoustraitance'!$AI505)/'1C TSsoustraitance'!$AP505))</f>
        <v>0</v>
      </c>
      <c r="AF788" s="669">
        <f>IF(OR('1C TSsoustraitance'!$D505="",'1C TSsoustraitance'!$E505="OUI",'1C TSsoustraitance'!$AP505=0),0,(('1C TSsoustraitance'!$AJ505)/'1C TSsoustraitance'!$AP505))</f>
        <v>0</v>
      </c>
      <c r="AG788" s="669">
        <f>IF(OR('1C TSsoustraitance'!$D505="",'1C TSsoustraitance'!$E505="OUI",'1C TSsoustraitance'!$AP505=0),0,(('1C TSsoustraitance'!$AK505)/'1C TSsoustraitance'!$AP505))</f>
        <v>0</v>
      </c>
      <c r="AH788" s="669">
        <f>IF(OR('1C TSsoustraitance'!$D505="",'1C TSsoustraitance'!$E505="OUI",'1C TSsoustraitance'!$AP505=0),0,(('1C TSsoustraitance'!$AL505)/'1C TSsoustraitance'!$AP505))</f>
        <v>0</v>
      </c>
      <c r="AI788" s="669">
        <f>IF(OR('1C TSsoustraitance'!$D505="",'1C TSsoustraitance'!$E505="OUI",'1C TSsoustraitance'!$AP505=0),0,(('1C TSsoustraitance'!$AM505)/'1C TSsoustraitance'!$AP505))</f>
        <v>0</v>
      </c>
      <c r="AJ788" s="669">
        <f>IF(OR('1C TSsoustraitance'!$D505="",'1C TSsoustraitance'!$E505="OUI",'1C TSsoustraitance'!$AP505=0),0,(('1C TSsoustraitance'!$AN505)/'1C TSsoustraitance'!$AP505))</f>
        <v>0</v>
      </c>
      <c r="AK788" s="669">
        <f t="shared" si="172"/>
        <v>0</v>
      </c>
      <c r="AL788" s="668">
        <f t="shared" si="173"/>
        <v>0</v>
      </c>
      <c r="AM788" s="670">
        <f>IF(Tableau7[[#This Row],[N° pièce]]="",0,(Tableau7[[#This Row],[hors TVA]]+(Tableau7[[#This Row],[hors TVA]]*Tableau7[[#This Row],[Taux TVA]])-(Tableau7[[#This Row],[hors TVA]]*Tableau7[[#This Row],[Taux TVA]]*Tableau7[[#This Row],[Régime TVA: Récupération]]))*Tableau7[[#This Row],[Type 1]])</f>
        <v>0</v>
      </c>
      <c r="AN788" s="670">
        <f>IF(Tableau7[[#This Row],[N° pièce]]="",0,IF($K$2="pôle",((Tableau7[[#This Row],[hors TVA]]+(Tableau7[[#This Row],[hors TVA]]*Tableau7[[#This Row],[Taux TVA]])-(Tableau7[[#This Row],[hors TVA]]*Tableau7[[#This Row],[Taux TVA]]*Tableau7[[#This Row],[Régime TVA: Récupération]]))*Tableau7[[#This Row],[Type 2]]),0))</f>
        <v>0</v>
      </c>
      <c r="AO788" s="670">
        <f t="shared" si="168"/>
        <v>0</v>
      </c>
      <c r="AP788" s="255">
        <f t="shared" si="167"/>
        <v>0</v>
      </c>
      <c r="AQ788" s="506">
        <f t="shared" si="174"/>
        <v>0</v>
      </c>
      <c r="AR788" s="671"/>
      <c r="AS788" s="512"/>
      <c r="AT788" s="513" t="str">
        <f>IF(('1C TSsoustraitance'!AP505*FICHE!C$14&lt;J788),"Forfait limité à "&amp;FICHE!C$14&amp;"€/jour","")</f>
        <v/>
      </c>
      <c r="AU788" s="797"/>
      <c r="AV788" s="484"/>
      <c r="AW788" s="484"/>
      <c r="AX788" s="484"/>
      <c r="AY788" s="484"/>
      <c r="AZ788" s="484"/>
      <c r="BA788" s="4"/>
      <c r="BB788" s="4"/>
      <c r="BC788" s="4"/>
      <c r="BD788" s="4"/>
      <c r="BE788" s="4"/>
      <c r="BF788" s="4"/>
      <c r="BG788" s="4"/>
      <c r="BH788" s="4"/>
      <c r="BI788" s="4"/>
      <c r="BJ788" s="4"/>
      <c r="BK788" s="4"/>
      <c r="BL788" s="4"/>
      <c r="BM788" s="4"/>
      <c r="BN788" s="4"/>
      <c r="BO788" s="4"/>
      <c r="BP788" s="4"/>
      <c r="BQ788" s="4"/>
      <c r="BR788" s="4"/>
      <c r="BS788" s="4"/>
      <c r="BT788" s="4"/>
      <c r="BU788" s="4"/>
      <c r="BV788" s="4"/>
      <c r="BW788" s="4"/>
      <c r="BX788" s="4"/>
      <c r="BY788" s="4"/>
      <c r="BZ788" s="4"/>
      <c r="CA788" s="4"/>
      <c r="CB788" s="4"/>
      <c r="CC788" s="4"/>
      <c r="CD788" s="4"/>
      <c r="CE788" s="4"/>
      <c r="CF788" s="4"/>
      <c r="CG788" s="4"/>
      <c r="CH788" s="4"/>
      <c r="CI788" s="4"/>
      <c r="CJ788" s="4"/>
      <c r="CK788" s="4"/>
      <c r="CL788" s="4"/>
      <c r="CM788" s="4"/>
      <c r="CN788" s="4"/>
      <c r="CO788" s="4"/>
      <c r="CP788" s="4"/>
      <c r="CQ788" s="4"/>
      <c r="CR788" s="4"/>
      <c r="CS788" s="4"/>
      <c r="CT788" s="4"/>
      <c r="CU788" s="4"/>
      <c r="CV788" s="4"/>
      <c r="CW788" s="4"/>
      <c r="CX788" s="4"/>
      <c r="CY788" s="4"/>
      <c r="CZ788" s="4"/>
      <c r="DA788" s="4"/>
      <c r="DB788" s="4"/>
      <c r="DC788" s="4"/>
      <c r="DD788" s="4"/>
      <c r="DE788" s="4"/>
      <c r="DF788" s="4"/>
      <c r="DG788" s="4"/>
      <c r="DH788" s="4"/>
      <c r="DI788" s="4"/>
      <c r="DJ788" s="4"/>
      <c r="DK788" s="4"/>
      <c r="DL788" s="4"/>
      <c r="DM788" s="4"/>
      <c r="DN788" s="4"/>
      <c r="DO788" s="4"/>
      <c r="DP788" s="4"/>
      <c r="DQ788" s="4"/>
      <c r="DR788" s="4"/>
      <c r="DS788" s="4"/>
      <c r="DT788" s="4"/>
      <c r="DU788" s="4"/>
      <c r="DV788" s="4"/>
      <c r="DW788" s="4"/>
      <c r="DX788" s="4"/>
      <c r="DY788" s="4"/>
      <c r="DZ788" s="4"/>
      <c r="EA788" s="4"/>
      <c r="EB788" s="4"/>
      <c r="EC788" s="4"/>
      <c r="ED788" s="4"/>
      <c r="EE788" s="4"/>
      <c r="EF788" s="4"/>
      <c r="EG788" s="4"/>
      <c r="EH788" s="4"/>
      <c r="EI788" s="4"/>
      <c r="EJ788" s="4"/>
      <c r="EK788" s="4"/>
      <c r="EL788" s="4"/>
      <c r="EM788" s="4"/>
      <c r="EN788" s="4"/>
      <c r="EO788" s="4"/>
      <c r="EP788" s="4"/>
      <c r="EQ788" s="4"/>
      <c r="ER788" s="4"/>
      <c r="ES788" s="4"/>
      <c r="ET788" s="4"/>
      <c r="EU788" s="4"/>
      <c r="EV788" s="4"/>
      <c r="EW788" s="4"/>
      <c r="EX788" s="4"/>
      <c r="EY788" s="4"/>
      <c r="EZ788" s="4"/>
      <c r="FA788" s="4"/>
      <c r="FB788" s="4"/>
      <c r="FC788" s="4"/>
      <c r="FD788" s="4"/>
      <c r="FE788" s="4"/>
      <c r="FF788" s="4"/>
      <c r="FG788" s="4"/>
      <c r="FH788" s="4"/>
      <c r="FI788" s="4"/>
      <c r="FJ788" s="4"/>
      <c r="FK788" s="4"/>
      <c r="FL788" s="4"/>
      <c r="FM788" s="4"/>
      <c r="FN788" s="4"/>
      <c r="FO788" s="4"/>
      <c r="FP788" s="4"/>
      <c r="FQ788" s="4"/>
      <c r="FR788" s="4"/>
      <c r="FS788" s="4"/>
      <c r="FT788" s="4"/>
      <c r="FU788" s="4"/>
      <c r="FV788" s="4"/>
      <c r="FW788" s="4"/>
      <c r="FX788" s="4"/>
      <c r="FY788" s="4"/>
      <c r="FZ788" s="4"/>
      <c r="GA788" s="4"/>
      <c r="GB788" s="4"/>
      <c r="GC788" s="4"/>
      <c r="GD788" s="4"/>
      <c r="GE788" s="4"/>
      <c r="GF788" s="4"/>
      <c r="GG788" s="4"/>
      <c r="GH788" s="4"/>
      <c r="GI788" s="4"/>
      <c r="GJ788" s="4"/>
      <c r="GK788" s="4"/>
      <c r="GL788" s="4"/>
      <c r="GM788" s="4"/>
      <c r="GN788" s="4"/>
      <c r="GO788" s="4"/>
      <c r="GP788" s="4"/>
      <c r="GQ788" s="4"/>
      <c r="GR788" s="4"/>
      <c r="GS788" s="4"/>
      <c r="GT788" s="4"/>
      <c r="GU788" s="4"/>
      <c r="GV788" s="4"/>
      <c r="GW788" s="4"/>
      <c r="GX788" s="4"/>
      <c r="GY788" s="4"/>
      <c r="GZ788" s="4"/>
      <c r="HA788" s="4"/>
      <c r="HB788" s="4"/>
      <c r="HC788" s="4"/>
    </row>
    <row r="789" spans="1:211" s="380" customFormat="1" ht="13.9" customHeight="1">
      <c r="A789" s="828" t="str">
        <f>IF('1C TSsoustraitance'!$A506&lt;&gt;0,'1C TSsoustraitance'!$A506,"")</f>
        <v/>
      </c>
      <c r="B789" s="530"/>
      <c r="C789" s="513" t="str">
        <f>IF('1C TSsoustraitance'!$A506&lt;&gt;0,'1C TSsoustraitance'!$B506,"")</f>
        <v/>
      </c>
      <c r="D789" s="513" t="str">
        <f>IF('1C TSsoustraitance'!$A506&lt;&gt;0,'1C TSsoustraitance'!$C506,"")</f>
        <v/>
      </c>
      <c r="E789" s="684"/>
      <c r="F789" s="685"/>
      <c r="G789" s="666">
        <f>'1C TSsoustraitance'!$D506</f>
        <v>0</v>
      </c>
      <c r="H789" s="533">
        <v>0.21</v>
      </c>
      <c r="I789" s="533">
        <v>1</v>
      </c>
      <c r="J789" s="534"/>
      <c r="K789" s="667">
        <f t="shared" si="171"/>
        <v>0</v>
      </c>
      <c r="L789" s="668">
        <f>IF(OR('1C TSsoustraitance'!$D506="",'1C TSsoustraitance'!$AP506=0),0,IF(AND('1C TSsoustraitance'!$D506&lt;&gt;"",$K$2="Pôle",'1C TSsoustraitance'!$E506="OUI"),(('1C TSsoustraitance'!$F506+'1C TSsoustraitance'!$G506+'1C TSsoustraitance'!$H506+'1C TSsoustraitance'!$I506+'1C TSsoustraitance'!$M506)/'1C TSsoustraitance'!$R506),IF(AND('1C TSsoustraitance'!$D506&lt;&gt;"",$K$2="Pôle",'1C TSsoustraitance'!$E506="NON"),(('1C TSsoustraitance'!$F506+'1C TSsoustraitance'!$G506+'1C TSsoustraitance'!$H506+'1C TSsoustraitance'!$I506+'1C TSsoustraitance'!$M506)/'1C TSsoustraitance'!$AP506),IF(AND('1C TSsoustraitance'!$D506&lt;&gt;"",$K$2&lt;&gt;"Pôle",'1C TSsoustraitance'!$E506="OUI"),(('1C TSsoustraitance'!$F506+'1C TSsoustraitance'!$G506+'1C TSsoustraitance'!$H506+'1C TSsoustraitance'!$I506+'1C TSsoustraitance'!$J506+'1C TSsoustraitance'!$K506+'1C TSsoustraitance'!$L506+'1C TSsoustraitance'!$M506+'1C TSsoustraitance'!$N506+'1C TSsoustraitance'!$O506+'1C TSsoustraitance'!$P506+'1C TSsoustraitance'!$Q506)/'1C TSsoustraitance'!$R506),IF(AND('1C TSsoustraitance'!$D506&lt;&gt;"",$K$2&lt;&gt;"Pôle",'1C TSsoustraitance'!$E506="NON"),(('1C TSsoustraitance'!$F506+'1C TSsoustraitance'!$G506+'1C TSsoustraitance'!$H506+'1C TSsoustraitance'!$I506+'1C TSsoustraitance'!$J506+'1C TSsoustraitance'!$K506+'1C TSsoustraitance'!$L506+'1C TSsoustraitance'!$M506+'1C TSsoustraitance'!$N506+'1C TSsoustraitance'!$O506+'1C TSsoustraitance'!$P506+'1C TSsoustraitance'!$Q506))/'1C TSsoustraitance'!$AP506)))))</f>
        <v>0</v>
      </c>
      <c r="M789" s="668">
        <f>IF(OR('1C TSsoustraitance'!$D506="",'1C TSsoustraitance'!AP$13=0),0,IF(AND('1C TSsoustraitance'!$D506&lt;&gt;"",$K$2="Pôle",'1C TSsoustraitance'!$E506="OUI"),(('1C TSsoustraitance'!$J506+'1C TSsoustraitance'!$K506+'1C TSsoustraitance'!$L506)/'1C TSsoustraitance'!$R506),IF(AND('1C TSsoustraitance'!$D506&lt;&gt;"",$K$2="Pôle",'1C TSsoustraitance'!$E506="NON"),(('1C TSsoustraitance'!$J506+'1C TSsoustraitance'!$K506+'1C TSsoustraitance'!$L506)/'1C TSsoustraitance'!$AP506),IF(AND('1C TSsoustraitance'!$D506&lt;&gt;"",$K$2&lt;&gt;"Pôle"),0))))</f>
        <v>0</v>
      </c>
      <c r="N789" s="668">
        <f t="shared" si="170"/>
        <v>0</v>
      </c>
      <c r="O789" s="669">
        <f>IF(OR('1C TSsoustraitance'!$D506="",'1C TSsoustraitance'!$E506="OUI",'1C TSsoustraitance'!$AP506=0),0,(('1C TSsoustraitance'!$S506)/'1C TSsoustraitance'!$AP506))</f>
        <v>0</v>
      </c>
      <c r="P789" s="669">
        <f>IF(OR('1C TSsoustraitance'!$D506="",'1C TSsoustraitance'!$E506="OUI",'1C TSsoustraitance'!$AP506=0),0,(('1C TSsoustraitance'!$T506)/'1C TSsoustraitance'!$AP506))</f>
        <v>0</v>
      </c>
      <c r="Q789" s="669">
        <f>IF(OR('1C TSsoustraitance'!$D506="",'1C TSsoustraitance'!$E506="OUI",'1C TSsoustraitance'!$AP506=0),0,(('1C TSsoustraitance'!$U506)/'1C TSsoustraitance'!$AP506))</f>
        <v>0</v>
      </c>
      <c r="R789" s="669">
        <f>IF(OR('1C TSsoustraitance'!$D506="",'1C TSsoustraitance'!$E506="OUI",'1C TSsoustraitance'!$AP506=0),0,(('1C TSsoustraitance'!$V506)/'1C TSsoustraitance'!$AP506))</f>
        <v>0</v>
      </c>
      <c r="S789" s="669">
        <f>IF(OR('1C TSsoustraitance'!$D506="",'1C TSsoustraitance'!$E506="OUI",'1C TSsoustraitance'!$AP506=0),0,(('1C TSsoustraitance'!$W506)/'1C TSsoustraitance'!$AP506))</f>
        <v>0</v>
      </c>
      <c r="T789" s="669">
        <f>IF(OR('1C TSsoustraitance'!$D506="",'1C TSsoustraitance'!$E506="OUI",'1C TSsoustraitance'!$AP506=0),0,(('1C TSsoustraitance'!$X506)/'1C TSsoustraitance'!$AP506))</f>
        <v>0</v>
      </c>
      <c r="U789" s="669">
        <f>IF(OR('1C TSsoustraitance'!$D506="",'1C TSsoustraitance'!$E506="OUI",'1C TSsoustraitance'!$AP506=0),0,(('1C TSsoustraitance'!$Y506)/'1C TSsoustraitance'!$AP506))</f>
        <v>0</v>
      </c>
      <c r="V789" s="669">
        <f>IF(OR('1C TSsoustraitance'!$D506="",'1C TSsoustraitance'!$E506="OUI",'1C TSsoustraitance'!$AP506=0),0,(('1C TSsoustraitance'!$Z506)/'1C TSsoustraitance'!$AP506))</f>
        <v>0</v>
      </c>
      <c r="W789" s="669">
        <f>IF(OR('1C TSsoustraitance'!$D506="",'1C TSsoustraitance'!$E506="OUI",'1C TSsoustraitance'!$AP506=0),0,(('1C TSsoustraitance'!$AA506)/'1C TSsoustraitance'!$AP506))</f>
        <v>0</v>
      </c>
      <c r="X789" s="669">
        <f>IF(OR('1C TSsoustraitance'!$D506="",'1C TSsoustraitance'!$E506="OUI",'1C TSsoustraitance'!$AP506=0),0,(('1C TSsoustraitance'!$AB506)/'1C TSsoustraitance'!$AP506))</f>
        <v>0</v>
      </c>
      <c r="Y789" s="669">
        <f>IF(OR('1C TSsoustraitance'!$D506="",'1C TSsoustraitance'!$E506="OUI",'1C TSsoustraitance'!$AP506=0),0,(('1C TSsoustraitance'!$AC506)/'1C TSsoustraitance'!$AP506))</f>
        <v>0</v>
      </c>
      <c r="Z789" s="669">
        <f>IF(OR('1C TSsoustraitance'!$D506="",'1C TSsoustraitance'!$E506="OUI",'1C TSsoustraitance'!$AP506=0),0,(('1C TSsoustraitance'!$AD506)/'1C TSsoustraitance'!$AP506))</f>
        <v>0</v>
      </c>
      <c r="AA789" s="669">
        <f>IF(OR('1C TSsoustraitance'!$D506="",'1C TSsoustraitance'!$E506="OUI",'1C TSsoustraitance'!$AP506=0),0,(('1C TSsoustraitance'!$AE506)/'1C TSsoustraitance'!$AP506))</f>
        <v>0</v>
      </c>
      <c r="AB789" s="669">
        <f>IF(OR('1C TSsoustraitance'!$D506="",'1C TSsoustraitance'!$E506="OUI",'1C TSsoustraitance'!$AP506=0),0,(('1C TSsoustraitance'!$AF506)/'1C TSsoustraitance'!$AP506))</f>
        <v>0</v>
      </c>
      <c r="AC789" s="669">
        <f>IF(OR('1C TSsoustraitance'!$D506="",'1C TSsoustraitance'!$E506="OUI",'1C TSsoustraitance'!$AP506=0),0,(('1C TSsoustraitance'!$AG506)/'1C TSsoustraitance'!$AP506))</f>
        <v>0</v>
      </c>
      <c r="AD789" s="669">
        <f>IF(OR('1C TSsoustraitance'!$D506="",'1C TSsoustraitance'!$E506="OUI",'1C TSsoustraitance'!$AP506=0),0,(('1C TSsoustraitance'!$AH506)/'1C TSsoustraitance'!$AP506))</f>
        <v>0</v>
      </c>
      <c r="AE789" s="669">
        <f>IF(OR('1C TSsoustraitance'!$D506="",'1C TSsoustraitance'!$E506="OUI",'1C TSsoustraitance'!$AP506=0),0,(('1C TSsoustraitance'!$AI506)/'1C TSsoustraitance'!$AP506))</f>
        <v>0</v>
      </c>
      <c r="AF789" s="669">
        <f>IF(OR('1C TSsoustraitance'!$D506="",'1C TSsoustraitance'!$E506="OUI",'1C TSsoustraitance'!$AP506=0),0,(('1C TSsoustraitance'!$AJ506)/'1C TSsoustraitance'!$AP506))</f>
        <v>0</v>
      </c>
      <c r="AG789" s="669">
        <f>IF(OR('1C TSsoustraitance'!$D506="",'1C TSsoustraitance'!$E506="OUI",'1C TSsoustraitance'!$AP506=0),0,(('1C TSsoustraitance'!$AK506)/'1C TSsoustraitance'!$AP506))</f>
        <v>0</v>
      </c>
      <c r="AH789" s="669">
        <f>IF(OR('1C TSsoustraitance'!$D506="",'1C TSsoustraitance'!$E506="OUI",'1C TSsoustraitance'!$AP506=0),0,(('1C TSsoustraitance'!$AL506)/'1C TSsoustraitance'!$AP506))</f>
        <v>0</v>
      </c>
      <c r="AI789" s="669">
        <f>IF(OR('1C TSsoustraitance'!$D506="",'1C TSsoustraitance'!$E506="OUI",'1C TSsoustraitance'!$AP506=0),0,(('1C TSsoustraitance'!$AM506)/'1C TSsoustraitance'!$AP506))</f>
        <v>0</v>
      </c>
      <c r="AJ789" s="669">
        <f>IF(OR('1C TSsoustraitance'!$D506="",'1C TSsoustraitance'!$E506="OUI",'1C TSsoustraitance'!$AP506=0),0,(('1C TSsoustraitance'!$AN506)/'1C TSsoustraitance'!$AP506))</f>
        <v>0</v>
      </c>
      <c r="AK789" s="669">
        <f t="shared" si="172"/>
        <v>0</v>
      </c>
      <c r="AL789" s="668">
        <f t="shared" si="173"/>
        <v>0</v>
      </c>
      <c r="AM789" s="670">
        <f>IF(Tableau7[[#This Row],[N° pièce]]="",0,(Tableau7[[#This Row],[hors TVA]]+(Tableau7[[#This Row],[hors TVA]]*Tableau7[[#This Row],[Taux TVA]])-(Tableau7[[#This Row],[hors TVA]]*Tableau7[[#This Row],[Taux TVA]]*Tableau7[[#This Row],[Régime TVA: Récupération]]))*Tableau7[[#This Row],[Type 1]])</f>
        <v>0</v>
      </c>
      <c r="AN789" s="670">
        <f>IF(Tableau7[[#This Row],[N° pièce]]="",0,IF($K$2="pôle",((Tableau7[[#This Row],[hors TVA]]+(Tableau7[[#This Row],[hors TVA]]*Tableau7[[#This Row],[Taux TVA]])-(Tableau7[[#This Row],[hors TVA]]*Tableau7[[#This Row],[Taux TVA]]*Tableau7[[#This Row],[Régime TVA: Récupération]]))*Tableau7[[#This Row],[Type 2]]),0))</f>
        <v>0</v>
      </c>
      <c r="AO789" s="670">
        <f t="shared" si="168"/>
        <v>0</v>
      </c>
      <c r="AP789" s="255">
        <f t="shared" si="167"/>
        <v>0</v>
      </c>
      <c r="AQ789" s="506">
        <f t="shared" si="174"/>
        <v>0</v>
      </c>
      <c r="AR789" s="671"/>
      <c r="AS789" s="512"/>
      <c r="AT789" s="513" t="str">
        <f>IF(('1C TSsoustraitance'!AP506*FICHE!C$14&lt;J789),"Forfait limité à "&amp;FICHE!C$14&amp;"€/jour","")</f>
        <v/>
      </c>
      <c r="AU789" s="797"/>
      <c r="AV789" s="484"/>
      <c r="AW789" s="484"/>
      <c r="AX789" s="484"/>
      <c r="AY789" s="484"/>
      <c r="AZ789" s="484"/>
      <c r="BA789" s="4"/>
      <c r="BB789" s="4"/>
      <c r="BC789" s="4"/>
      <c r="BD789" s="4"/>
      <c r="BE789" s="4"/>
      <c r="BF789" s="4"/>
      <c r="BG789" s="4"/>
      <c r="BH789" s="4"/>
      <c r="BI789" s="4"/>
      <c r="BJ789" s="4"/>
      <c r="BK789" s="4"/>
      <c r="BL789" s="4"/>
      <c r="BM789" s="4"/>
      <c r="BN789" s="4"/>
      <c r="BO789" s="4"/>
      <c r="BP789" s="4"/>
      <c r="BQ789" s="4"/>
      <c r="BR789" s="4"/>
      <c r="BS789" s="4"/>
      <c r="BT789" s="4"/>
      <c r="BU789" s="4"/>
      <c r="BV789" s="4"/>
      <c r="BW789" s="4"/>
      <c r="BX789" s="4"/>
      <c r="BY789" s="4"/>
      <c r="BZ789" s="4"/>
      <c r="CA789" s="4"/>
      <c r="CB789" s="4"/>
      <c r="CC789" s="4"/>
      <c r="CD789" s="4"/>
      <c r="CE789" s="4"/>
      <c r="CF789" s="4"/>
      <c r="CG789" s="4"/>
      <c r="CH789" s="4"/>
      <c r="CI789" s="4"/>
      <c r="CJ789" s="4"/>
      <c r="CK789" s="4"/>
      <c r="CL789" s="4"/>
      <c r="CM789" s="4"/>
      <c r="CN789" s="4"/>
      <c r="CO789" s="4"/>
      <c r="CP789" s="4"/>
      <c r="CQ789" s="4"/>
      <c r="CR789" s="4"/>
      <c r="CS789" s="4"/>
      <c r="CT789" s="4"/>
      <c r="CU789" s="4"/>
      <c r="CV789" s="4"/>
      <c r="CW789" s="4"/>
      <c r="CX789" s="4"/>
      <c r="CY789" s="4"/>
      <c r="CZ789" s="4"/>
      <c r="DA789" s="4"/>
      <c r="DB789" s="4"/>
      <c r="DC789" s="4"/>
      <c r="DD789" s="4"/>
      <c r="DE789" s="4"/>
      <c r="DF789" s="4"/>
      <c r="DG789" s="4"/>
      <c r="DH789" s="4"/>
      <c r="DI789" s="4"/>
      <c r="DJ789" s="4"/>
      <c r="DK789" s="4"/>
      <c r="DL789" s="4"/>
      <c r="DM789" s="4"/>
      <c r="DN789" s="4"/>
      <c r="DO789" s="4"/>
      <c r="DP789" s="4"/>
      <c r="DQ789" s="4"/>
      <c r="DR789" s="4"/>
      <c r="DS789" s="4"/>
      <c r="DT789" s="4"/>
      <c r="DU789" s="4"/>
      <c r="DV789" s="4"/>
      <c r="DW789" s="4"/>
      <c r="DX789" s="4"/>
      <c r="DY789" s="4"/>
      <c r="DZ789" s="4"/>
      <c r="EA789" s="4"/>
      <c r="EB789" s="4"/>
      <c r="EC789" s="4"/>
      <c r="ED789" s="4"/>
      <c r="EE789" s="4"/>
      <c r="EF789" s="4"/>
      <c r="EG789" s="4"/>
      <c r="EH789" s="4"/>
      <c r="EI789" s="4"/>
      <c r="EJ789" s="4"/>
      <c r="EK789" s="4"/>
      <c r="EL789" s="4"/>
      <c r="EM789" s="4"/>
      <c r="EN789" s="4"/>
      <c r="EO789" s="4"/>
      <c r="EP789" s="4"/>
      <c r="EQ789" s="4"/>
      <c r="ER789" s="4"/>
      <c r="ES789" s="4"/>
      <c r="ET789" s="4"/>
      <c r="EU789" s="4"/>
      <c r="EV789" s="4"/>
      <c r="EW789" s="4"/>
      <c r="EX789" s="4"/>
      <c r="EY789" s="4"/>
      <c r="EZ789" s="4"/>
      <c r="FA789" s="4"/>
      <c r="FB789" s="4"/>
      <c r="FC789" s="4"/>
      <c r="FD789" s="4"/>
      <c r="FE789" s="4"/>
      <c r="FF789" s="4"/>
      <c r="FG789" s="4"/>
      <c r="FH789" s="4"/>
      <c r="FI789" s="4"/>
      <c r="FJ789" s="4"/>
      <c r="FK789" s="4"/>
      <c r="FL789" s="4"/>
      <c r="FM789" s="4"/>
      <c r="FN789" s="4"/>
      <c r="FO789" s="4"/>
      <c r="FP789" s="4"/>
      <c r="FQ789" s="4"/>
      <c r="FR789" s="4"/>
      <c r="FS789" s="4"/>
      <c r="FT789" s="4"/>
      <c r="FU789" s="4"/>
      <c r="FV789" s="4"/>
      <c r="FW789" s="4"/>
      <c r="FX789" s="4"/>
      <c r="FY789" s="4"/>
      <c r="FZ789" s="4"/>
      <c r="GA789" s="4"/>
      <c r="GB789" s="4"/>
      <c r="GC789" s="4"/>
      <c r="GD789" s="4"/>
      <c r="GE789" s="4"/>
      <c r="GF789" s="4"/>
      <c r="GG789" s="4"/>
      <c r="GH789" s="4"/>
      <c r="GI789" s="4"/>
      <c r="GJ789" s="4"/>
      <c r="GK789" s="4"/>
      <c r="GL789" s="4"/>
      <c r="GM789" s="4"/>
      <c r="GN789" s="4"/>
      <c r="GO789" s="4"/>
      <c r="GP789" s="4"/>
      <c r="GQ789" s="4"/>
      <c r="GR789" s="4"/>
      <c r="GS789" s="4"/>
      <c r="GT789" s="4"/>
      <c r="GU789" s="4"/>
      <c r="GV789" s="4"/>
      <c r="GW789" s="4"/>
      <c r="GX789" s="4"/>
      <c r="GY789" s="4"/>
      <c r="GZ789" s="4"/>
      <c r="HA789" s="4"/>
      <c r="HB789" s="4"/>
      <c r="HC789" s="4"/>
    </row>
    <row r="790" spans="1:211" s="380" customFormat="1" ht="13.9" customHeight="1">
      <c r="A790" s="828" t="str">
        <f>IF('1C TSsoustraitance'!$A507&lt;&gt;0,'1C TSsoustraitance'!$A507,"")</f>
        <v/>
      </c>
      <c r="B790" s="530"/>
      <c r="C790" s="513" t="str">
        <f>IF('1C TSsoustraitance'!$A507&lt;&gt;0,'1C TSsoustraitance'!$B507,"")</f>
        <v/>
      </c>
      <c r="D790" s="513" t="str">
        <f>IF('1C TSsoustraitance'!$A507&lt;&gt;0,'1C TSsoustraitance'!$C507,"")</f>
        <v/>
      </c>
      <c r="E790" s="684"/>
      <c r="F790" s="685"/>
      <c r="G790" s="666">
        <f>'1C TSsoustraitance'!$D507</f>
        <v>0</v>
      </c>
      <c r="H790" s="533">
        <v>0.21</v>
      </c>
      <c r="I790" s="533">
        <v>1</v>
      </c>
      <c r="J790" s="534"/>
      <c r="K790" s="667">
        <f t="shared" si="171"/>
        <v>0</v>
      </c>
      <c r="L790" s="668">
        <f>IF(OR('1C TSsoustraitance'!$D507="",'1C TSsoustraitance'!$AP507=0),0,IF(AND('1C TSsoustraitance'!$D507&lt;&gt;"",$K$2="Pôle",'1C TSsoustraitance'!$E507="OUI"),(('1C TSsoustraitance'!$F507+'1C TSsoustraitance'!$G507+'1C TSsoustraitance'!$H507+'1C TSsoustraitance'!$I507+'1C TSsoustraitance'!$M507)/'1C TSsoustraitance'!$R507),IF(AND('1C TSsoustraitance'!$D507&lt;&gt;"",$K$2="Pôle",'1C TSsoustraitance'!$E507="NON"),(('1C TSsoustraitance'!$F507+'1C TSsoustraitance'!$G507+'1C TSsoustraitance'!$H507+'1C TSsoustraitance'!$I507+'1C TSsoustraitance'!$M507)/'1C TSsoustraitance'!$AP507),IF(AND('1C TSsoustraitance'!$D507&lt;&gt;"",$K$2&lt;&gt;"Pôle",'1C TSsoustraitance'!$E507="OUI"),(('1C TSsoustraitance'!$F507+'1C TSsoustraitance'!$G507+'1C TSsoustraitance'!$H507+'1C TSsoustraitance'!$I507+'1C TSsoustraitance'!$J507+'1C TSsoustraitance'!$K507+'1C TSsoustraitance'!$L507+'1C TSsoustraitance'!$M507+'1C TSsoustraitance'!$N507+'1C TSsoustraitance'!$O507+'1C TSsoustraitance'!$P507+'1C TSsoustraitance'!$Q507)/'1C TSsoustraitance'!$R507),IF(AND('1C TSsoustraitance'!$D507&lt;&gt;"",$K$2&lt;&gt;"Pôle",'1C TSsoustraitance'!$E507="NON"),(('1C TSsoustraitance'!$F507+'1C TSsoustraitance'!$G507+'1C TSsoustraitance'!$H507+'1C TSsoustraitance'!$I507+'1C TSsoustraitance'!$J507+'1C TSsoustraitance'!$K507+'1C TSsoustraitance'!$L507+'1C TSsoustraitance'!$M507+'1C TSsoustraitance'!$N507+'1C TSsoustraitance'!$O507+'1C TSsoustraitance'!$P507+'1C TSsoustraitance'!$Q507))/'1C TSsoustraitance'!$AP507)))))</f>
        <v>0</v>
      </c>
      <c r="M790" s="668">
        <f>IF(OR('1C TSsoustraitance'!$D507="",'1C TSsoustraitance'!AP$13=0),0,IF(AND('1C TSsoustraitance'!$D507&lt;&gt;"",$K$2="Pôle",'1C TSsoustraitance'!$E507="OUI"),(('1C TSsoustraitance'!$J507+'1C TSsoustraitance'!$K507+'1C TSsoustraitance'!$L507)/'1C TSsoustraitance'!$R507),IF(AND('1C TSsoustraitance'!$D507&lt;&gt;"",$K$2="Pôle",'1C TSsoustraitance'!$E507="NON"),(('1C TSsoustraitance'!$J507+'1C TSsoustraitance'!$K507+'1C TSsoustraitance'!$L507)/'1C TSsoustraitance'!$AP507),IF(AND('1C TSsoustraitance'!$D507&lt;&gt;"",$K$2&lt;&gt;"Pôle"),0))))</f>
        <v>0</v>
      </c>
      <c r="N790" s="668">
        <f t="shared" si="170"/>
        <v>0</v>
      </c>
      <c r="O790" s="669">
        <f>IF(OR('1C TSsoustraitance'!$D507="",'1C TSsoustraitance'!$E507="OUI",'1C TSsoustraitance'!$AP507=0),0,(('1C TSsoustraitance'!$S507)/'1C TSsoustraitance'!$AP507))</f>
        <v>0</v>
      </c>
      <c r="P790" s="669">
        <f>IF(OR('1C TSsoustraitance'!$D507="",'1C TSsoustraitance'!$E507="OUI",'1C TSsoustraitance'!$AP507=0),0,(('1C TSsoustraitance'!$T507)/'1C TSsoustraitance'!$AP507))</f>
        <v>0</v>
      </c>
      <c r="Q790" s="669">
        <f>IF(OR('1C TSsoustraitance'!$D507="",'1C TSsoustraitance'!$E507="OUI",'1C TSsoustraitance'!$AP507=0),0,(('1C TSsoustraitance'!$U507)/'1C TSsoustraitance'!$AP507))</f>
        <v>0</v>
      </c>
      <c r="R790" s="669">
        <f>IF(OR('1C TSsoustraitance'!$D507="",'1C TSsoustraitance'!$E507="OUI",'1C TSsoustraitance'!$AP507=0),0,(('1C TSsoustraitance'!$V507)/'1C TSsoustraitance'!$AP507))</f>
        <v>0</v>
      </c>
      <c r="S790" s="669">
        <f>IF(OR('1C TSsoustraitance'!$D507="",'1C TSsoustraitance'!$E507="OUI",'1C TSsoustraitance'!$AP507=0),0,(('1C TSsoustraitance'!$W507)/'1C TSsoustraitance'!$AP507))</f>
        <v>0</v>
      </c>
      <c r="T790" s="669">
        <f>IF(OR('1C TSsoustraitance'!$D507="",'1C TSsoustraitance'!$E507="OUI",'1C TSsoustraitance'!$AP507=0),0,(('1C TSsoustraitance'!$X507)/'1C TSsoustraitance'!$AP507))</f>
        <v>0</v>
      </c>
      <c r="U790" s="669">
        <f>IF(OR('1C TSsoustraitance'!$D507="",'1C TSsoustraitance'!$E507="OUI",'1C TSsoustraitance'!$AP507=0),0,(('1C TSsoustraitance'!$Y507)/'1C TSsoustraitance'!$AP507))</f>
        <v>0</v>
      </c>
      <c r="V790" s="669">
        <f>IF(OR('1C TSsoustraitance'!$D507="",'1C TSsoustraitance'!$E507="OUI",'1C TSsoustraitance'!$AP507=0),0,(('1C TSsoustraitance'!$Z507)/'1C TSsoustraitance'!$AP507))</f>
        <v>0</v>
      </c>
      <c r="W790" s="669">
        <f>IF(OR('1C TSsoustraitance'!$D507="",'1C TSsoustraitance'!$E507="OUI",'1C TSsoustraitance'!$AP507=0),0,(('1C TSsoustraitance'!$AA507)/'1C TSsoustraitance'!$AP507))</f>
        <v>0</v>
      </c>
      <c r="X790" s="669">
        <f>IF(OR('1C TSsoustraitance'!$D507="",'1C TSsoustraitance'!$E507="OUI",'1C TSsoustraitance'!$AP507=0),0,(('1C TSsoustraitance'!$AB507)/'1C TSsoustraitance'!$AP507))</f>
        <v>0</v>
      </c>
      <c r="Y790" s="669">
        <f>IF(OR('1C TSsoustraitance'!$D507="",'1C TSsoustraitance'!$E507="OUI",'1C TSsoustraitance'!$AP507=0),0,(('1C TSsoustraitance'!$AC507)/'1C TSsoustraitance'!$AP507))</f>
        <v>0</v>
      </c>
      <c r="Z790" s="669">
        <f>IF(OR('1C TSsoustraitance'!$D507="",'1C TSsoustraitance'!$E507="OUI",'1C TSsoustraitance'!$AP507=0),0,(('1C TSsoustraitance'!$AD507)/'1C TSsoustraitance'!$AP507))</f>
        <v>0</v>
      </c>
      <c r="AA790" s="669">
        <f>IF(OR('1C TSsoustraitance'!$D507="",'1C TSsoustraitance'!$E507="OUI",'1C TSsoustraitance'!$AP507=0),0,(('1C TSsoustraitance'!$AE507)/'1C TSsoustraitance'!$AP507))</f>
        <v>0</v>
      </c>
      <c r="AB790" s="669">
        <f>IF(OR('1C TSsoustraitance'!$D507="",'1C TSsoustraitance'!$E507="OUI",'1C TSsoustraitance'!$AP507=0),0,(('1C TSsoustraitance'!$AF507)/'1C TSsoustraitance'!$AP507))</f>
        <v>0</v>
      </c>
      <c r="AC790" s="669">
        <f>IF(OR('1C TSsoustraitance'!$D507="",'1C TSsoustraitance'!$E507="OUI",'1C TSsoustraitance'!$AP507=0),0,(('1C TSsoustraitance'!$AG507)/'1C TSsoustraitance'!$AP507))</f>
        <v>0</v>
      </c>
      <c r="AD790" s="669">
        <f>IF(OR('1C TSsoustraitance'!$D507="",'1C TSsoustraitance'!$E507="OUI",'1C TSsoustraitance'!$AP507=0),0,(('1C TSsoustraitance'!$AH507)/'1C TSsoustraitance'!$AP507))</f>
        <v>0</v>
      </c>
      <c r="AE790" s="669">
        <f>IF(OR('1C TSsoustraitance'!$D507="",'1C TSsoustraitance'!$E507="OUI",'1C TSsoustraitance'!$AP507=0),0,(('1C TSsoustraitance'!$AI507)/'1C TSsoustraitance'!$AP507))</f>
        <v>0</v>
      </c>
      <c r="AF790" s="669">
        <f>IF(OR('1C TSsoustraitance'!$D507="",'1C TSsoustraitance'!$E507="OUI",'1C TSsoustraitance'!$AP507=0),0,(('1C TSsoustraitance'!$AJ507)/'1C TSsoustraitance'!$AP507))</f>
        <v>0</v>
      </c>
      <c r="AG790" s="669">
        <f>IF(OR('1C TSsoustraitance'!$D507="",'1C TSsoustraitance'!$E507="OUI",'1C TSsoustraitance'!$AP507=0),0,(('1C TSsoustraitance'!$AK507)/'1C TSsoustraitance'!$AP507))</f>
        <v>0</v>
      </c>
      <c r="AH790" s="669">
        <f>IF(OR('1C TSsoustraitance'!$D507="",'1C TSsoustraitance'!$E507="OUI",'1C TSsoustraitance'!$AP507=0),0,(('1C TSsoustraitance'!$AL507)/'1C TSsoustraitance'!$AP507))</f>
        <v>0</v>
      </c>
      <c r="AI790" s="669">
        <f>IF(OR('1C TSsoustraitance'!$D507="",'1C TSsoustraitance'!$E507="OUI",'1C TSsoustraitance'!$AP507=0),0,(('1C TSsoustraitance'!$AM507)/'1C TSsoustraitance'!$AP507))</f>
        <v>0</v>
      </c>
      <c r="AJ790" s="669">
        <f>IF(OR('1C TSsoustraitance'!$D507="",'1C TSsoustraitance'!$E507="OUI",'1C TSsoustraitance'!$AP507=0),0,(('1C TSsoustraitance'!$AN507)/'1C TSsoustraitance'!$AP507))</f>
        <v>0</v>
      </c>
      <c r="AK790" s="669">
        <f t="shared" si="172"/>
        <v>0</v>
      </c>
      <c r="AL790" s="668">
        <f t="shared" si="173"/>
        <v>0</v>
      </c>
      <c r="AM790" s="670">
        <f>IF(Tableau7[[#This Row],[N° pièce]]="",0,(Tableau7[[#This Row],[hors TVA]]+(Tableau7[[#This Row],[hors TVA]]*Tableau7[[#This Row],[Taux TVA]])-(Tableau7[[#This Row],[hors TVA]]*Tableau7[[#This Row],[Taux TVA]]*Tableau7[[#This Row],[Régime TVA: Récupération]]))*Tableau7[[#This Row],[Type 1]])</f>
        <v>0</v>
      </c>
      <c r="AN790" s="670">
        <f>IF(Tableau7[[#This Row],[N° pièce]]="",0,IF($K$2="pôle",((Tableau7[[#This Row],[hors TVA]]+(Tableau7[[#This Row],[hors TVA]]*Tableau7[[#This Row],[Taux TVA]])-(Tableau7[[#This Row],[hors TVA]]*Tableau7[[#This Row],[Taux TVA]]*Tableau7[[#This Row],[Régime TVA: Récupération]]))*Tableau7[[#This Row],[Type 2]]),0))</f>
        <v>0</v>
      </c>
      <c r="AO790" s="670">
        <f t="shared" si="168"/>
        <v>0</v>
      </c>
      <c r="AP790" s="255">
        <f t="shared" si="167"/>
        <v>0</v>
      </c>
      <c r="AQ790" s="506">
        <f t="shared" si="174"/>
        <v>0</v>
      </c>
      <c r="AR790" s="671"/>
      <c r="AS790" s="512"/>
      <c r="AT790" s="513" t="str">
        <f>IF(('1C TSsoustraitance'!AP507*FICHE!C$14&lt;J790),"Forfait limité à "&amp;FICHE!C$14&amp;"€/jour","")</f>
        <v/>
      </c>
      <c r="AU790" s="797"/>
      <c r="AV790" s="484"/>
      <c r="AW790" s="484"/>
      <c r="AX790" s="484"/>
      <c r="AY790" s="484"/>
      <c r="AZ790" s="484"/>
      <c r="BA790" s="4"/>
      <c r="BB790" s="4"/>
      <c r="BC790" s="4"/>
      <c r="BD790" s="4"/>
      <c r="BE790" s="4"/>
      <c r="BF790" s="4"/>
      <c r="BG790" s="4"/>
      <c r="BH790" s="4"/>
      <c r="BI790" s="4"/>
      <c r="BJ790" s="4"/>
      <c r="BK790" s="4"/>
      <c r="BL790" s="4"/>
      <c r="BM790" s="4"/>
      <c r="BN790" s="4"/>
      <c r="BO790" s="4"/>
      <c r="BP790" s="4"/>
      <c r="BQ790" s="4"/>
      <c r="BR790" s="4"/>
      <c r="BS790" s="4"/>
      <c r="BT790" s="4"/>
      <c r="BU790" s="4"/>
      <c r="BV790" s="4"/>
      <c r="BW790" s="4"/>
      <c r="BX790" s="4"/>
      <c r="BY790" s="4"/>
      <c r="BZ790" s="4"/>
      <c r="CA790" s="4"/>
      <c r="CB790" s="4"/>
      <c r="CC790" s="4"/>
      <c r="CD790" s="4"/>
      <c r="CE790" s="4"/>
      <c r="CF790" s="4"/>
      <c r="CG790" s="4"/>
      <c r="CH790" s="4"/>
      <c r="CI790" s="4"/>
      <c r="CJ790" s="4"/>
      <c r="CK790" s="4"/>
      <c r="CL790" s="4"/>
      <c r="CM790" s="4"/>
      <c r="CN790" s="4"/>
      <c r="CO790" s="4"/>
      <c r="CP790" s="4"/>
      <c r="CQ790" s="4"/>
      <c r="CR790" s="4"/>
      <c r="CS790" s="4"/>
      <c r="CT790" s="4"/>
      <c r="CU790" s="4"/>
      <c r="CV790" s="4"/>
      <c r="CW790" s="4"/>
      <c r="CX790" s="4"/>
      <c r="CY790" s="4"/>
      <c r="CZ790" s="4"/>
      <c r="DA790" s="4"/>
      <c r="DB790" s="4"/>
      <c r="DC790" s="4"/>
      <c r="DD790" s="4"/>
      <c r="DE790" s="4"/>
      <c r="DF790" s="4"/>
      <c r="DG790" s="4"/>
      <c r="DH790" s="4"/>
      <c r="DI790" s="4"/>
      <c r="DJ790" s="4"/>
      <c r="DK790" s="4"/>
      <c r="DL790" s="4"/>
      <c r="DM790" s="4"/>
      <c r="DN790" s="4"/>
      <c r="DO790" s="4"/>
      <c r="DP790" s="4"/>
      <c r="DQ790" s="4"/>
      <c r="DR790" s="4"/>
      <c r="DS790" s="4"/>
      <c r="DT790" s="4"/>
      <c r="DU790" s="4"/>
      <c r="DV790" s="4"/>
      <c r="DW790" s="4"/>
      <c r="DX790" s="4"/>
      <c r="DY790" s="4"/>
      <c r="DZ790" s="4"/>
      <c r="EA790" s="4"/>
      <c r="EB790" s="4"/>
      <c r="EC790" s="4"/>
      <c r="ED790" s="4"/>
      <c r="EE790" s="4"/>
      <c r="EF790" s="4"/>
      <c r="EG790" s="4"/>
      <c r="EH790" s="4"/>
      <c r="EI790" s="4"/>
      <c r="EJ790" s="4"/>
      <c r="EK790" s="4"/>
      <c r="EL790" s="4"/>
      <c r="EM790" s="4"/>
      <c r="EN790" s="4"/>
      <c r="EO790" s="4"/>
      <c r="EP790" s="4"/>
      <c r="EQ790" s="4"/>
      <c r="ER790" s="4"/>
      <c r="ES790" s="4"/>
      <c r="ET790" s="4"/>
      <c r="EU790" s="4"/>
      <c r="EV790" s="4"/>
      <c r="EW790" s="4"/>
      <c r="EX790" s="4"/>
      <c r="EY790" s="4"/>
      <c r="EZ790" s="4"/>
      <c r="FA790" s="4"/>
      <c r="FB790" s="4"/>
      <c r="FC790" s="4"/>
      <c r="FD790" s="4"/>
      <c r="FE790" s="4"/>
      <c r="FF790" s="4"/>
      <c r="FG790" s="4"/>
      <c r="FH790" s="4"/>
      <c r="FI790" s="4"/>
      <c r="FJ790" s="4"/>
      <c r="FK790" s="4"/>
      <c r="FL790" s="4"/>
      <c r="FM790" s="4"/>
      <c r="FN790" s="4"/>
      <c r="FO790" s="4"/>
      <c r="FP790" s="4"/>
      <c r="FQ790" s="4"/>
      <c r="FR790" s="4"/>
      <c r="FS790" s="4"/>
      <c r="FT790" s="4"/>
      <c r="FU790" s="4"/>
      <c r="FV790" s="4"/>
      <c r="FW790" s="4"/>
      <c r="FX790" s="4"/>
      <c r="FY790" s="4"/>
      <c r="FZ790" s="4"/>
      <c r="GA790" s="4"/>
      <c r="GB790" s="4"/>
      <c r="GC790" s="4"/>
      <c r="GD790" s="4"/>
      <c r="GE790" s="4"/>
      <c r="GF790" s="4"/>
      <c r="GG790" s="4"/>
      <c r="GH790" s="4"/>
      <c r="GI790" s="4"/>
      <c r="GJ790" s="4"/>
      <c r="GK790" s="4"/>
      <c r="GL790" s="4"/>
      <c r="GM790" s="4"/>
      <c r="GN790" s="4"/>
      <c r="GO790" s="4"/>
      <c r="GP790" s="4"/>
      <c r="GQ790" s="4"/>
      <c r="GR790" s="4"/>
      <c r="GS790" s="4"/>
      <c r="GT790" s="4"/>
      <c r="GU790" s="4"/>
      <c r="GV790" s="4"/>
      <c r="GW790" s="4"/>
      <c r="GX790" s="4"/>
      <c r="GY790" s="4"/>
      <c r="GZ790" s="4"/>
      <c r="HA790" s="4"/>
      <c r="HB790" s="4"/>
      <c r="HC790" s="4"/>
    </row>
    <row r="791" spans="1:211" s="380" customFormat="1" ht="13.9" customHeight="1">
      <c r="A791" s="828" t="str">
        <f>IF('1C TSsoustraitance'!$A508&lt;&gt;0,'1C TSsoustraitance'!$A508,"")</f>
        <v/>
      </c>
      <c r="B791" s="530"/>
      <c r="C791" s="513" t="str">
        <f>IF('1C TSsoustraitance'!$A508&lt;&gt;0,'1C TSsoustraitance'!$B508,"")</f>
        <v/>
      </c>
      <c r="D791" s="513" t="str">
        <f>IF('1C TSsoustraitance'!$A508&lt;&gt;0,'1C TSsoustraitance'!$C508,"")</f>
        <v/>
      </c>
      <c r="E791" s="684"/>
      <c r="F791" s="685"/>
      <c r="G791" s="666">
        <f>'1C TSsoustraitance'!$D508</f>
        <v>0</v>
      </c>
      <c r="H791" s="533">
        <v>0.21</v>
      </c>
      <c r="I791" s="533">
        <v>1</v>
      </c>
      <c r="J791" s="534"/>
      <c r="K791" s="667">
        <f t="shared" si="171"/>
        <v>0</v>
      </c>
      <c r="L791" s="668">
        <f>IF(OR('1C TSsoustraitance'!$D508="",'1C TSsoustraitance'!$AP508=0),0,IF(AND('1C TSsoustraitance'!$D508&lt;&gt;"",$K$2="Pôle",'1C TSsoustraitance'!$E508="OUI"),(('1C TSsoustraitance'!$F508+'1C TSsoustraitance'!$G508+'1C TSsoustraitance'!$H508+'1C TSsoustraitance'!$I508+'1C TSsoustraitance'!$M508)/'1C TSsoustraitance'!$R508),IF(AND('1C TSsoustraitance'!$D508&lt;&gt;"",$K$2="Pôle",'1C TSsoustraitance'!$E508="NON"),(('1C TSsoustraitance'!$F508+'1C TSsoustraitance'!$G508+'1C TSsoustraitance'!$H508+'1C TSsoustraitance'!$I508+'1C TSsoustraitance'!$M508)/'1C TSsoustraitance'!$AP508),IF(AND('1C TSsoustraitance'!$D508&lt;&gt;"",$K$2&lt;&gt;"Pôle",'1C TSsoustraitance'!$E508="OUI"),(('1C TSsoustraitance'!$F508+'1C TSsoustraitance'!$G508+'1C TSsoustraitance'!$H508+'1C TSsoustraitance'!$I508+'1C TSsoustraitance'!$J508+'1C TSsoustraitance'!$K508+'1C TSsoustraitance'!$L508+'1C TSsoustraitance'!$M508+'1C TSsoustraitance'!$N508+'1C TSsoustraitance'!$O508+'1C TSsoustraitance'!$P508+'1C TSsoustraitance'!$Q508)/'1C TSsoustraitance'!$R508),IF(AND('1C TSsoustraitance'!$D508&lt;&gt;"",$K$2&lt;&gt;"Pôle",'1C TSsoustraitance'!$E508="NON"),(('1C TSsoustraitance'!$F508+'1C TSsoustraitance'!$G508+'1C TSsoustraitance'!$H508+'1C TSsoustraitance'!$I508+'1C TSsoustraitance'!$J508+'1C TSsoustraitance'!$K508+'1C TSsoustraitance'!$L508+'1C TSsoustraitance'!$M508+'1C TSsoustraitance'!$N508+'1C TSsoustraitance'!$O508+'1C TSsoustraitance'!$P508+'1C TSsoustraitance'!$Q508))/'1C TSsoustraitance'!$AP508)))))</f>
        <v>0</v>
      </c>
      <c r="M791" s="668">
        <f>IF(OR('1C TSsoustraitance'!$D508="",'1C TSsoustraitance'!AP$13=0),0,IF(AND('1C TSsoustraitance'!$D508&lt;&gt;"",$K$2="Pôle",'1C TSsoustraitance'!$E508="OUI"),(('1C TSsoustraitance'!$J508+'1C TSsoustraitance'!$K508+'1C TSsoustraitance'!$L508)/'1C TSsoustraitance'!$R508),IF(AND('1C TSsoustraitance'!$D508&lt;&gt;"",$K$2="Pôle",'1C TSsoustraitance'!$E508="NON"),(('1C TSsoustraitance'!$J508+'1C TSsoustraitance'!$K508+'1C TSsoustraitance'!$L508)/'1C TSsoustraitance'!$AP508),IF(AND('1C TSsoustraitance'!$D508&lt;&gt;"",$K$2&lt;&gt;"Pôle"),0))))</f>
        <v>0</v>
      </c>
      <c r="N791" s="668">
        <f t="shared" si="170"/>
        <v>0</v>
      </c>
      <c r="O791" s="669">
        <f>IF(OR('1C TSsoustraitance'!$D508="",'1C TSsoustraitance'!$E508="OUI",'1C TSsoustraitance'!$AP508=0),0,(('1C TSsoustraitance'!$S508)/'1C TSsoustraitance'!$AP508))</f>
        <v>0</v>
      </c>
      <c r="P791" s="669">
        <f>IF(OR('1C TSsoustraitance'!$D508="",'1C TSsoustraitance'!$E508="OUI",'1C TSsoustraitance'!$AP508=0),0,(('1C TSsoustraitance'!$T508)/'1C TSsoustraitance'!$AP508))</f>
        <v>0</v>
      </c>
      <c r="Q791" s="669">
        <f>IF(OR('1C TSsoustraitance'!$D508="",'1C TSsoustraitance'!$E508="OUI",'1C TSsoustraitance'!$AP508=0),0,(('1C TSsoustraitance'!$U508)/'1C TSsoustraitance'!$AP508))</f>
        <v>0</v>
      </c>
      <c r="R791" s="669">
        <f>IF(OR('1C TSsoustraitance'!$D508="",'1C TSsoustraitance'!$E508="OUI",'1C TSsoustraitance'!$AP508=0),0,(('1C TSsoustraitance'!$V508)/'1C TSsoustraitance'!$AP508))</f>
        <v>0</v>
      </c>
      <c r="S791" s="669">
        <f>IF(OR('1C TSsoustraitance'!$D508="",'1C TSsoustraitance'!$E508="OUI",'1C TSsoustraitance'!$AP508=0),0,(('1C TSsoustraitance'!$W508)/'1C TSsoustraitance'!$AP508))</f>
        <v>0</v>
      </c>
      <c r="T791" s="669">
        <f>IF(OR('1C TSsoustraitance'!$D508="",'1C TSsoustraitance'!$E508="OUI",'1C TSsoustraitance'!$AP508=0),0,(('1C TSsoustraitance'!$X508)/'1C TSsoustraitance'!$AP508))</f>
        <v>0</v>
      </c>
      <c r="U791" s="669">
        <f>IF(OR('1C TSsoustraitance'!$D508="",'1C TSsoustraitance'!$E508="OUI",'1C TSsoustraitance'!$AP508=0),0,(('1C TSsoustraitance'!$Y508)/'1C TSsoustraitance'!$AP508))</f>
        <v>0</v>
      </c>
      <c r="V791" s="669">
        <f>IF(OR('1C TSsoustraitance'!$D508="",'1C TSsoustraitance'!$E508="OUI",'1C TSsoustraitance'!$AP508=0),0,(('1C TSsoustraitance'!$Z508)/'1C TSsoustraitance'!$AP508))</f>
        <v>0</v>
      </c>
      <c r="W791" s="669">
        <f>IF(OR('1C TSsoustraitance'!$D508="",'1C TSsoustraitance'!$E508="OUI",'1C TSsoustraitance'!$AP508=0),0,(('1C TSsoustraitance'!$AA508)/'1C TSsoustraitance'!$AP508))</f>
        <v>0</v>
      </c>
      <c r="X791" s="669">
        <f>IF(OR('1C TSsoustraitance'!$D508="",'1C TSsoustraitance'!$E508="OUI",'1C TSsoustraitance'!$AP508=0),0,(('1C TSsoustraitance'!$AB508)/'1C TSsoustraitance'!$AP508))</f>
        <v>0</v>
      </c>
      <c r="Y791" s="669">
        <f>IF(OR('1C TSsoustraitance'!$D508="",'1C TSsoustraitance'!$E508="OUI",'1C TSsoustraitance'!$AP508=0),0,(('1C TSsoustraitance'!$AC508)/'1C TSsoustraitance'!$AP508))</f>
        <v>0</v>
      </c>
      <c r="Z791" s="669">
        <f>IF(OR('1C TSsoustraitance'!$D508="",'1C TSsoustraitance'!$E508="OUI",'1C TSsoustraitance'!$AP508=0),0,(('1C TSsoustraitance'!$AD508)/'1C TSsoustraitance'!$AP508))</f>
        <v>0</v>
      </c>
      <c r="AA791" s="669">
        <f>IF(OR('1C TSsoustraitance'!$D508="",'1C TSsoustraitance'!$E508="OUI",'1C TSsoustraitance'!$AP508=0),0,(('1C TSsoustraitance'!$AE508)/'1C TSsoustraitance'!$AP508))</f>
        <v>0</v>
      </c>
      <c r="AB791" s="669">
        <f>IF(OR('1C TSsoustraitance'!$D508="",'1C TSsoustraitance'!$E508="OUI",'1C TSsoustraitance'!$AP508=0),0,(('1C TSsoustraitance'!$AF508)/'1C TSsoustraitance'!$AP508))</f>
        <v>0</v>
      </c>
      <c r="AC791" s="669">
        <f>IF(OR('1C TSsoustraitance'!$D508="",'1C TSsoustraitance'!$E508="OUI",'1C TSsoustraitance'!$AP508=0),0,(('1C TSsoustraitance'!$AG508)/'1C TSsoustraitance'!$AP508))</f>
        <v>0</v>
      </c>
      <c r="AD791" s="669">
        <f>IF(OR('1C TSsoustraitance'!$D508="",'1C TSsoustraitance'!$E508="OUI",'1C TSsoustraitance'!$AP508=0),0,(('1C TSsoustraitance'!$AH508)/'1C TSsoustraitance'!$AP508))</f>
        <v>0</v>
      </c>
      <c r="AE791" s="669">
        <f>IF(OR('1C TSsoustraitance'!$D508="",'1C TSsoustraitance'!$E508="OUI",'1C TSsoustraitance'!$AP508=0),0,(('1C TSsoustraitance'!$AI508)/'1C TSsoustraitance'!$AP508))</f>
        <v>0</v>
      </c>
      <c r="AF791" s="669">
        <f>IF(OR('1C TSsoustraitance'!$D508="",'1C TSsoustraitance'!$E508="OUI",'1C TSsoustraitance'!$AP508=0),0,(('1C TSsoustraitance'!$AJ508)/'1C TSsoustraitance'!$AP508))</f>
        <v>0</v>
      </c>
      <c r="AG791" s="669">
        <f>IF(OR('1C TSsoustraitance'!$D508="",'1C TSsoustraitance'!$E508="OUI",'1C TSsoustraitance'!$AP508=0),0,(('1C TSsoustraitance'!$AK508)/'1C TSsoustraitance'!$AP508))</f>
        <v>0</v>
      </c>
      <c r="AH791" s="669">
        <f>IF(OR('1C TSsoustraitance'!$D508="",'1C TSsoustraitance'!$E508="OUI",'1C TSsoustraitance'!$AP508=0),0,(('1C TSsoustraitance'!$AL508)/'1C TSsoustraitance'!$AP508))</f>
        <v>0</v>
      </c>
      <c r="AI791" s="669">
        <f>IF(OR('1C TSsoustraitance'!$D508="",'1C TSsoustraitance'!$E508="OUI",'1C TSsoustraitance'!$AP508=0),0,(('1C TSsoustraitance'!$AM508)/'1C TSsoustraitance'!$AP508))</f>
        <v>0</v>
      </c>
      <c r="AJ791" s="669">
        <f>IF(OR('1C TSsoustraitance'!$D508="",'1C TSsoustraitance'!$E508="OUI",'1C TSsoustraitance'!$AP508=0),0,(('1C TSsoustraitance'!$AN508)/'1C TSsoustraitance'!$AP508))</f>
        <v>0</v>
      </c>
      <c r="AK791" s="669">
        <f t="shared" si="172"/>
        <v>0</v>
      </c>
      <c r="AL791" s="668">
        <f t="shared" si="173"/>
        <v>0</v>
      </c>
      <c r="AM791" s="670">
        <f>IF(Tableau7[[#This Row],[N° pièce]]="",0,(Tableau7[[#This Row],[hors TVA]]+(Tableau7[[#This Row],[hors TVA]]*Tableau7[[#This Row],[Taux TVA]])-(Tableau7[[#This Row],[hors TVA]]*Tableau7[[#This Row],[Taux TVA]]*Tableau7[[#This Row],[Régime TVA: Récupération]]))*Tableau7[[#This Row],[Type 1]])</f>
        <v>0</v>
      </c>
      <c r="AN791" s="670">
        <f>IF(Tableau7[[#This Row],[N° pièce]]="",0,IF($K$2="pôle",((Tableau7[[#This Row],[hors TVA]]+(Tableau7[[#This Row],[hors TVA]]*Tableau7[[#This Row],[Taux TVA]])-(Tableau7[[#This Row],[hors TVA]]*Tableau7[[#This Row],[Taux TVA]]*Tableau7[[#This Row],[Régime TVA: Récupération]]))*Tableau7[[#This Row],[Type 2]]),0))</f>
        <v>0</v>
      </c>
      <c r="AO791" s="670">
        <f t="shared" si="168"/>
        <v>0</v>
      </c>
      <c r="AP791" s="255">
        <f t="shared" si="167"/>
        <v>0</v>
      </c>
      <c r="AQ791" s="506">
        <f t="shared" si="174"/>
        <v>0</v>
      </c>
      <c r="AR791" s="671"/>
      <c r="AS791" s="512"/>
      <c r="AT791" s="513" t="str">
        <f>IF(('1C TSsoustraitance'!AP508*FICHE!C$14&lt;J791),"Forfait limité à "&amp;FICHE!C$14&amp;"€/jour","")</f>
        <v/>
      </c>
      <c r="AU791" s="797"/>
      <c r="AV791" s="484"/>
      <c r="AW791" s="484"/>
      <c r="AX791" s="484"/>
      <c r="AY791" s="484"/>
      <c r="AZ791" s="484"/>
      <c r="BA791" s="4"/>
      <c r="BB791" s="4"/>
      <c r="BC791" s="4"/>
      <c r="BD791" s="4"/>
      <c r="BE791" s="4"/>
      <c r="BF791" s="4"/>
      <c r="BG791" s="4"/>
      <c r="BH791" s="4"/>
      <c r="BI791" s="4"/>
      <c r="BJ791" s="4"/>
      <c r="BK791" s="4"/>
      <c r="BL791" s="4"/>
      <c r="BM791" s="4"/>
      <c r="BN791" s="4"/>
      <c r="BO791" s="4"/>
      <c r="BP791" s="4"/>
      <c r="BQ791" s="4"/>
      <c r="BR791" s="4"/>
      <c r="BS791" s="4"/>
      <c r="BT791" s="4"/>
      <c r="BU791" s="4"/>
      <c r="BV791" s="4"/>
      <c r="BW791" s="4"/>
      <c r="BX791" s="4"/>
      <c r="BY791" s="4"/>
      <c r="BZ791" s="4"/>
      <c r="CA791" s="4"/>
      <c r="CB791" s="4"/>
      <c r="CC791" s="4"/>
      <c r="CD791" s="4"/>
      <c r="CE791" s="4"/>
      <c r="CF791" s="4"/>
      <c r="CG791" s="4"/>
      <c r="CH791" s="4"/>
      <c r="CI791" s="4"/>
      <c r="CJ791" s="4"/>
      <c r="CK791" s="4"/>
      <c r="CL791" s="4"/>
      <c r="CM791" s="4"/>
      <c r="CN791" s="4"/>
      <c r="CO791" s="4"/>
      <c r="CP791" s="4"/>
      <c r="CQ791" s="4"/>
      <c r="CR791" s="4"/>
      <c r="CS791" s="4"/>
      <c r="CT791" s="4"/>
      <c r="CU791" s="4"/>
      <c r="CV791" s="4"/>
      <c r="CW791" s="4"/>
      <c r="CX791" s="4"/>
      <c r="CY791" s="4"/>
      <c r="CZ791" s="4"/>
      <c r="DA791" s="4"/>
      <c r="DB791" s="4"/>
      <c r="DC791" s="4"/>
      <c r="DD791" s="4"/>
      <c r="DE791" s="4"/>
      <c r="DF791" s="4"/>
      <c r="DG791" s="4"/>
      <c r="DH791" s="4"/>
      <c r="DI791" s="4"/>
      <c r="DJ791" s="4"/>
      <c r="DK791" s="4"/>
      <c r="DL791" s="4"/>
      <c r="DM791" s="4"/>
      <c r="DN791" s="4"/>
      <c r="DO791" s="4"/>
      <c r="DP791" s="4"/>
      <c r="DQ791" s="4"/>
      <c r="DR791" s="4"/>
      <c r="DS791" s="4"/>
      <c r="DT791" s="4"/>
      <c r="DU791" s="4"/>
      <c r="DV791" s="4"/>
      <c r="DW791" s="4"/>
      <c r="DX791" s="4"/>
      <c r="DY791" s="4"/>
      <c r="DZ791" s="4"/>
      <c r="EA791" s="4"/>
      <c r="EB791" s="4"/>
      <c r="EC791" s="4"/>
      <c r="ED791" s="4"/>
      <c r="EE791" s="4"/>
      <c r="EF791" s="4"/>
      <c r="EG791" s="4"/>
      <c r="EH791" s="4"/>
      <c r="EI791" s="4"/>
      <c r="EJ791" s="4"/>
      <c r="EK791" s="4"/>
      <c r="EL791" s="4"/>
      <c r="EM791" s="4"/>
      <c r="EN791" s="4"/>
      <c r="EO791" s="4"/>
      <c r="EP791" s="4"/>
      <c r="EQ791" s="4"/>
      <c r="ER791" s="4"/>
      <c r="ES791" s="4"/>
      <c r="ET791" s="4"/>
      <c r="EU791" s="4"/>
      <c r="EV791" s="4"/>
      <c r="EW791" s="4"/>
      <c r="EX791" s="4"/>
      <c r="EY791" s="4"/>
      <c r="EZ791" s="4"/>
      <c r="FA791" s="4"/>
      <c r="FB791" s="4"/>
      <c r="FC791" s="4"/>
      <c r="FD791" s="4"/>
      <c r="FE791" s="4"/>
      <c r="FF791" s="4"/>
      <c r="FG791" s="4"/>
      <c r="FH791" s="4"/>
      <c r="FI791" s="4"/>
      <c r="FJ791" s="4"/>
      <c r="FK791" s="4"/>
      <c r="FL791" s="4"/>
      <c r="FM791" s="4"/>
      <c r="FN791" s="4"/>
      <c r="FO791" s="4"/>
      <c r="FP791" s="4"/>
      <c r="FQ791" s="4"/>
      <c r="FR791" s="4"/>
      <c r="FS791" s="4"/>
      <c r="FT791" s="4"/>
      <c r="FU791" s="4"/>
      <c r="FV791" s="4"/>
      <c r="FW791" s="4"/>
      <c r="FX791" s="4"/>
      <c r="FY791" s="4"/>
      <c r="FZ791" s="4"/>
      <c r="GA791" s="4"/>
      <c r="GB791" s="4"/>
      <c r="GC791" s="4"/>
      <c r="GD791" s="4"/>
      <c r="GE791" s="4"/>
      <c r="GF791" s="4"/>
      <c r="GG791" s="4"/>
      <c r="GH791" s="4"/>
      <c r="GI791" s="4"/>
      <c r="GJ791" s="4"/>
      <c r="GK791" s="4"/>
      <c r="GL791" s="4"/>
      <c r="GM791" s="4"/>
      <c r="GN791" s="4"/>
      <c r="GO791" s="4"/>
      <c r="GP791" s="4"/>
      <c r="GQ791" s="4"/>
      <c r="GR791" s="4"/>
      <c r="GS791" s="4"/>
      <c r="GT791" s="4"/>
      <c r="GU791" s="4"/>
      <c r="GV791" s="4"/>
      <c r="GW791" s="4"/>
      <c r="GX791" s="4"/>
      <c r="GY791" s="4"/>
      <c r="GZ791" s="4"/>
      <c r="HA791" s="4"/>
      <c r="HB791" s="4"/>
      <c r="HC791" s="4"/>
    </row>
    <row r="792" spans="1:211" s="380" customFormat="1" ht="13.9" customHeight="1">
      <c r="A792" s="828" t="str">
        <f>IF('1C TSsoustraitance'!$A509&lt;&gt;0,'1C TSsoustraitance'!$A509,"")</f>
        <v/>
      </c>
      <c r="B792" s="530"/>
      <c r="C792" s="513" t="str">
        <f>IF('1C TSsoustraitance'!$A509&lt;&gt;0,'1C TSsoustraitance'!$B509,"")</f>
        <v/>
      </c>
      <c r="D792" s="513" t="str">
        <f>IF('1C TSsoustraitance'!$A509&lt;&gt;0,'1C TSsoustraitance'!$C509,"")</f>
        <v/>
      </c>
      <c r="E792" s="684"/>
      <c r="F792" s="685"/>
      <c r="G792" s="666">
        <f>'1C TSsoustraitance'!$D509</f>
        <v>0</v>
      </c>
      <c r="H792" s="533">
        <v>0.21</v>
      </c>
      <c r="I792" s="533">
        <v>1</v>
      </c>
      <c r="J792" s="534"/>
      <c r="K792" s="667">
        <f t="shared" si="171"/>
        <v>0</v>
      </c>
      <c r="L792" s="668">
        <f>IF(OR('1C TSsoustraitance'!$D509="",'1C TSsoustraitance'!$AP509=0),0,IF(AND('1C TSsoustraitance'!$D509&lt;&gt;"",$K$2="Pôle",'1C TSsoustraitance'!$E509="OUI"),(('1C TSsoustraitance'!$F509+'1C TSsoustraitance'!$G509+'1C TSsoustraitance'!$H509+'1C TSsoustraitance'!$I509+'1C TSsoustraitance'!$M509)/'1C TSsoustraitance'!$R509),IF(AND('1C TSsoustraitance'!$D509&lt;&gt;"",$K$2="Pôle",'1C TSsoustraitance'!$E509="NON"),(('1C TSsoustraitance'!$F509+'1C TSsoustraitance'!$G509+'1C TSsoustraitance'!$H509+'1C TSsoustraitance'!$I509+'1C TSsoustraitance'!$M509)/'1C TSsoustraitance'!$AP509),IF(AND('1C TSsoustraitance'!$D509&lt;&gt;"",$K$2&lt;&gt;"Pôle",'1C TSsoustraitance'!$E509="OUI"),(('1C TSsoustraitance'!$F509+'1C TSsoustraitance'!$G509+'1C TSsoustraitance'!$H509+'1C TSsoustraitance'!$I509+'1C TSsoustraitance'!$J509+'1C TSsoustraitance'!$K509+'1C TSsoustraitance'!$L509+'1C TSsoustraitance'!$M509+'1C TSsoustraitance'!$N509+'1C TSsoustraitance'!$O509+'1C TSsoustraitance'!$P509+'1C TSsoustraitance'!$Q509)/'1C TSsoustraitance'!$R509),IF(AND('1C TSsoustraitance'!$D509&lt;&gt;"",$K$2&lt;&gt;"Pôle",'1C TSsoustraitance'!$E509="NON"),(('1C TSsoustraitance'!$F509+'1C TSsoustraitance'!$G509+'1C TSsoustraitance'!$H509+'1C TSsoustraitance'!$I509+'1C TSsoustraitance'!$J509+'1C TSsoustraitance'!$K509+'1C TSsoustraitance'!$L509+'1C TSsoustraitance'!$M509+'1C TSsoustraitance'!$N509+'1C TSsoustraitance'!$O509+'1C TSsoustraitance'!$P509+'1C TSsoustraitance'!$Q509))/'1C TSsoustraitance'!$AP509)))))</f>
        <v>0</v>
      </c>
      <c r="M792" s="668">
        <f>IF(OR('1C TSsoustraitance'!$D509="",'1C TSsoustraitance'!AP$13=0),0,IF(AND('1C TSsoustraitance'!$D509&lt;&gt;"",$K$2="Pôle",'1C TSsoustraitance'!$E509="OUI"),(('1C TSsoustraitance'!$J509+'1C TSsoustraitance'!$K509+'1C TSsoustraitance'!$L509)/'1C TSsoustraitance'!$R509),IF(AND('1C TSsoustraitance'!$D509&lt;&gt;"",$K$2="Pôle",'1C TSsoustraitance'!$E509="NON"),(('1C TSsoustraitance'!$J509+'1C TSsoustraitance'!$K509+'1C TSsoustraitance'!$L509)/'1C TSsoustraitance'!$AP509),IF(AND('1C TSsoustraitance'!$D509&lt;&gt;"",$K$2&lt;&gt;"Pôle"),0))))</f>
        <v>0</v>
      </c>
      <c r="N792" s="668">
        <f t="shared" si="170"/>
        <v>0</v>
      </c>
      <c r="O792" s="669">
        <f>IF(OR('1C TSsoustraitance'!$D509="",'1C TSsoustraitance'!$E509="OUI",'1C TSsoustraitance'!$AP509=0),0,(('1C TSsoustraitance'!$S509)/'1C TSsoustraitance'!$AP509))</f>
        <v>0</v>
      </c>
      <c r="P792" s="669">
        <f>IF(OR('1C TSsoustraitance'!$D509="",'1C TSsoustraitance'!$E509="OUI",'1C TSsoustraitance'!$AP509=0),0,(('1C TSsoustraitance'!$T509)/'1C TSsoustraitance'!$AP509))</f>
        <v>0</v>
      </c>
      <c r="Q792" s="669">
        <f>IF(OR('1C TSsoustraitance'!$D509="",'1C TSsoustraitance'!$E509="OUI",'1C TSsoustraitance'!$AP509=0),0,(('1C TSsoustraitance'!$U509)/'1C TSsoustraitance'!$AP509))</f>
        <v>0</v>
      </c>
      <c r="R792" s="669">
        <f>IF(OR('1C TSsoustraitance'!$D509="",'1C TSsoustraitance'!$E509="OUI",'1C TSsoustraitance'!$AP509=0),0,(('1C TSsoustraitance'!$V509)/'1C TSsoustraitance'!$AP509))</f>
        <v>0</v>
      </c>
      <c r="S792" s="669">
        <f>IF(OR('1C TSsoustraitance'!$D509="",'1C TSsoustraitance'!$E509="OUI",'1C TSsoustraitance'!$AP509=0),0,(('1C TSsoustraitance'!$W509)/'1C TSsoustraitance'!$AP509))</f>
        <v>0</v>
      </c>
      <c r="T792" s="669">
        <f>IF(OR('1C TSsoustraitance'!$D509="",'1C TSsoustraitance'!$E509="OUI",'1C TSsoustraitance'!$AP509=0),0,(('1C TSsoustraitance'!$X509)/'1C TSsoustraitance'!$AP509))</f>
        <v>0</v>
      </c>
      <c r="U792" s="669">
        <f>IF(OR('1C TSsoustraitance'!$D509="",'1C TSsoustraitance'!$E509="OUI",'1C TSsoustraitance'!$AP509=0),0,(('1C TSsoustraitance'!$Y509)/'1C TSsoustraitance'!$AP509))</f>
        <v>0</v>
      </c>
      <c r="V792" s="669">
        <f>IF(OR('1C TSsoustraitance'!$D509="",'1C TSsoustraitance'!$E509="OUI",'1C TSsoustraitance'!$AP509=0),0,(('1C TSsoustraitance'!$Z509)/'1C TSsoustraitance'!$AP509))</f>
        <v>0</v>
      </c>
      <c r="W792" s="669">
        <f>IF(OR('1C TSsoustraitance'!$D509="",'1C TSsoustraitance'!$E509="OUI",'1C TSsoustraitance'!$AP509=0),0,(('1C TSsoustraitance'!$AA509)/'1C TSsoustraitance'!$AP509))</f>
        <v>0</v>
      </c>
      <c r="X792" s="669">
        <f>IF(OR('1C TSsoustraitance'!$D509="",'1C TSsoustraitance'!$E509="OUI",'1C TSsoustraitance'!$AP509=0),0,(('1C TSsoustraitance'!$AB509)/'1C TSsoustraitance'!$AP509))</f>
        <v>0</v>
      </c>
      <c r="Y792" s="669">
        <f>IF(OR('1C TSsoustraitance'!$D509="",'1C TSsoustraitance'!$E509="OUI",'1C TSsoustraitance'!$AP509=0),0,(('1C TSsoustraitance'!$AC509)/'1C TSsoustraitance'!$AP509))</f>
        <v>0</v>
      </c>
      <c r="Z792" s="669">
        <f>IF(OR('1C TSsoustraitance'!$D509="",'1C TSsoustraitance'!$E509="OUI",'1C TSsoustraitance'!$AP509=0),0,(('1C TSsoustraitance'!$AD509)/'1C TSsoustraitance'!$AP509))</f>
        <v>0</v>
      </c>
      <c r="AA792" s="669">
        <f>IF(OR('1C TSsoustraitance'!$D509="",'1C TSsoustraitance'!$E509="OUI",'1C TSsoustraitance'!$AP509=0),0,(('1C TSsoustraitance'!$AE509)/'1C TSsoustraitance'!$AP509))</f>
        <v>0</v>
      </c>
      <c r="AB792" s="669">
        <f>IF(OR('1C TSsoustraitance'!$D509="",'1C TSsoustraitance'!$E509="OUI",'1C TSsoustraitance'!$AP509=0),0,(('1C TSsoustraitance'!$AF509)/'1C TSsoustraitance'!$AP509))</f>
        <v>0</v>
      </c>
      <c r="AC792" s="669">
        <f>IF(OR('1C TSsoustraitance'!$D509="",'1C TSsoustraitance'!$E509="OUI",'1C TSsoustraitance'!$AP509=0),0,(('1C TSsoustraitance'!$AG509)/'1C TSsoustraitance'!$AP509))</f>
        <v>0</v>
      </c>
      <c r="AD792" s="669">
        <f>IF(OR('1C TSsoustraitance'!$D509="",'1C TSsoustraitance'!$E509="OUI",'1C TSsoustraitance'!$AP509=0),0,(('1C TSsoustraitance'!$AH509)/'1C TSsoustraitance'!$AP509))</f>
        <v>0</v>
      </c>
      <c r="AE792" s="669">
        <f>IF(OR('1C TSsoustraitance'!$D509="",'1C TSsoustraitance'!$E509="OUI",'1C TSsoustraitance'!$AP509=0),0,(('1C TSsoustraitance'!$AI509)/'1C TSsoustraitance'!$AP509))</f>
        <v>0</v>
      </c>
      <c r="AF792" s="669">
        <f>IF(OR('1C TSsoustraitance'!$D509="",'1C TSsoustraitance'!$E509="OUI",'1C TSsoustraitance'!$AP509=0),0,(('1C TSsoustraitance'!$AJ509)/'1C TSsoustraitance'!$AP509))</f>
        <v>0</v>
      </c>
      <c r="AG792" s="669">
        <f>IF(OR('1C TSsoustraitance'!$D509="",'1C TSsoustraitance'!$E509="OUI",'1C TSsoustraitance'!$AP509=0),0,(('1C TSsoustraitance'!$AK509)/'1C TSsoustraitance'!$AP509))</f>
        <v>0</v>
      </c>
      <c r="AH792" s="669">
        <f>IF(OR('1C TSsoustraitance'!$D509="",'1C TSsoustraitance'!$E509="OUI",'1C TSsoustraitance'!$AP509=0),0,(('1C TSsoustraitance'!$AL509)/'1C TSsoustraitance'!$AP509))</f>
        <v>0</v>
      </c>
      <c r="AI792" s="669">
        <f>IF(OR('1C TSsoustraitance'!$D509="",'1C TSsoustraitance'!$E509="OUI",'1C TSsoustraitance'!$AP509=0),0,(('1C TSsoustraitance'!$AM509)/'1C TSsoustraitance'!$AP509))</f>
        <v>0</v>
      </c>
      <c r="AJ792" s="669">
        <f>IF(OR('1C TSsoustraitance'!$D509="",'1C TSsoustraitance'!$E509="OUI",'1C TSsoustraitance'!$AP509=0),0,(('1C TSsoustraitance'!$AN509)/'1C TSsoustraitance'!$AP509))</f>
        <v>0</v>
      </c>
      <c r="AK792" s="669">
        <f t="shared" si="172"/>
        <v>0</v>
      </c>
      <c r="AL792" s="668">
        <f t="shared" si="173"/>
        <v>0</v>
      </c>
      <c r="AM792" s="670">
        <f>IF(Tableau7[[#This Row],[N° pièce]]="",0,(Tableau7[[#This Row],[hors TVA]]+(Tableau7[[#This Row],[hors TVA]]*Tableau7[[#This Row],[Taux TVA]])-(Tableau7[[#This Row],[hors TVA]]*Tableau7[[#This Row],[Taux TVA]]*Tableau7[[#This Row],[Régime TVA: Récupération]]))*Tableau7[[#This Row],[Type 1]])</f>
        <v>0</v>
      </c>
      <c r="AN792" s="670">
        <f>IF(Tableau7[[#This Row],[N° pièce]]="",0,IF($K$2="pôle",((Tableau7[[#This Row],[hors TVA]]+(Tableau7[[#This Row],[hors TVA]]*Tableau7[[#This Row],[Taux TVA]])-(Tableau7[[#This Row],[hors TVA]]*Tableau7[[#This Row],[Taux TVA]]*Tableau7[[#This Row],[Régime TVA: Récupération]]))*Tableau7[[#This Row],[Type 2]]),0))</f>
        <v>0</v>
      </c>
      <c r="AO792" s="670">
        <f t="shared" si="168"/>
        <v>0</v>
      </c>
      <c r="AP792" s="255">
        <f t="shared" si="167"/>
        <v>0</v>
      </c>
      <c r="AQ792" s="506">
        <f t="shared" si="174"/>
        <v>0</v>
      </c>
      <c r="AR792" s="671"/>
      <c r="AS792" s="512"/>
      <c r="AT792" s="513" t="str">
        <f>IF(('1C TSsoustraitance'!AP509*FICHE!C$14&lt;J792),"Forfait limité à "&amp;FICHE!C$14&amp;"€/jour","")</f>
        <v/>
      </c>
      <c r="AU792" s="797"/>
      <c r="AV792" s="484"/>
      <c r="AW792" s="484"/>
      <c r="AX792" s="484"/>
      <c r="AY792" s="484"/>
      <c r="AZ792" s="484"/>
      <c r="BA792" s="4"/>
      <c r="BB792" s="4"/>
      <c r="BC792" s="4"/>
      <c r="BD792" s="4"/>
      <c r="BE792" s="4"/>
      <c r="BF792" s="4"/>
      <c r="BG792" s="4"/>
      <c r="BH792" s="4"/>
      <c r="BI792" s="4"/>
      <c r="BJ792" s="4"/>
      <c r="BK792" s="4"/>
      <c r="BL792" s="4"/>
      <c r="BM792" s="4"/>
      <c r="BN792" s="4"/>
      <c r="BO792" s="4"/>
      <c r="BP792" s="4"/>
      <c r="BQ792" s="4"/>
      <c r="BR792" s="4"/>
      <c r="BS792" s="4"/>
      <c r="BT792" s="4"/>
      <c r="BU792" s="4"/>
      <c r="BV792" s="4"/>
      <c r="BW792" s="4"/>
      <c r="BX792" s="4"/>
      <c r="BY792" s="4"/>
      <c r="BZ792" s="4"/>
      <c r="CA792" s="4"/>
      <c r="CB792" s="4"/>
      <c r="CC792" s="4"/>
      <c r="CD792" s="4"/>
      <c r="CE792" s="4"/>
      <c r="CF792" s="4"/>
      <c r="CG792" s="4"/>
      <c r="CH792" s="4"/>
      <c r="CI792" s="4"/>
      <c r="CJ792" s="4"/>
      <c r="CK792" s="4"/>
      <c r="CL792" s="4"/>
      <c r="CM792" s="4"/>
      <c r="CN792" s="4"/>
      <c r="CO792" s="4"/>
      <c r="CP792" s="4"/>
      <c r="CQ792" s="4"/>
      <c r="CR792" s="4"/>
      <c r="CS792" s="4"/>
      <c r="CT792" s="4"/>
      <c r="CU792" s="4"/>
      <c r="CV792" s="4"/>
      <c r="CW792" s="4"/>
      <c r="CX792" s="4"/>
      <c r="CY792" s="4"/>
      <c r="CZ792" s="4"/>
      <c r="DA792" s="4"/>
      <c r="DB792" s="4"/>
      <c r="DC792" s="4"/>
      <c r="DD792" s="4"/>
      <c r="DE792" s="4"/>
      <c r="DF792" s="4"/>
      <c r="DG792" s="4"/>
      <c r="DH792" s="4"/>
      <c r="DI792" s="4"/>
      <c r="DJ792" s="4"/>
      <c r="DK792" s="4"/>
      <c r="DL792" s="4"/>
      <c r="DM792" s="4"/>
      <c r="DN792" s="4"/>
      <c r="DO792" s="4"/>
      <c r="DP792" s="4"/>
      <c r="DQ792" s="4"/>
      <c r="DR792" s="4"/>
      <c r="DS792" s="4"/>
      <c r="DT792" s="4"/>
      <c r="DU792" s="4"/>
      <c r="DV792" s="4"/>
      <c r="DW792" s="4"/>
      <c r="DX792" s="4"/>
      <c r="DY792" s="4"/>
      <c r="DZ792" s="4"/>
      <c r="EA792" s="4"/>
      <c r="EB792" s="4"/>
      <c r="EC792" s="4"/>
      <c r="ED792" s="4"/>
      <c r="EE792" s="4"/>
      <c r="EF792" s="4"/>
      <c r="EG792" s="4"/>
      <c r="EH792" s="4"/>
      <c r="EI792" s="4"/>
      <c r="EJ792" s="4"/>
      <c r="EK792" s="4"/>
      <c r="EL792" s="4"/>
      <c r="EM792" s="4"/>
      <c r="EN792" s="4"/>
      <c r="EO792" s="4"/>
      <c r="EP792" s="4"/>
      <c r="EQ792" s="4"/>
      <c r="ER792" s="4"/>
      <c r="ES792" s="4"/>
      <c r="ET792" s="4"/>
      <c r="EU792" s="4"/>
      <c r="EV792" s="4"/>
      <c r="EW792" s="4"/>
      <c r="EX792" s="4"/>
      <c r="EY792" s="4"/>
      <c r="EZ792" s="4"/>
      <c r="FA792" s="4"/>
      <c r="FB792" s="4"/>
      <c r="FC792" s="4"/>
      <c r="FD792" s="4"/>
      <c r="FE792" s="4"/>
      <c r="FF792" s="4"/>
      <c r="FG792" s="4"/>
      <c r="FH792" s="4"/>
      <c r="FI792" s="4"/>
      <c r="FJ792" s="4"/>
      <c r="FK792" s="4"/>
      <c r="FL792" s="4"/>
      <c r="FM792" s="4"/>
      <c r="FN792" s="4"/>
      <c r="FO792" s="4"/>
      <c r="FP792" s="4"/>
      <c r="FQ792" s="4"/>
      <c r="FR792" s="4"/>
      <c r="FS792" s="4"/>
      <c r="FT792" s="4"/>
      <c r="FU792" s="4"/>
      <c r="FV792" s="4"/>
      <c r="FW792" s="4"/>
      <c r="FX792" s="4"/>
      <c r="FY792" s="4"/>
      <c r="FZ792" s="4"/>
      <c r="GA792" s="4"/>
      <c r="GB792" s="4"/>
      <c r="GC792" s="4"/>
      <c r="GD792" s="4"/>
      <c r="GE792" s="4"/>
      <c r="GF792" s="4"/>
      <c r="GG792" s="4"/>
      <c r="GH792" s="4"/>
      <c r="GI792" s="4"/>
      <c r="GJ792" s="4"/>
      <c r="GK792" s="4"/>
      <c r="GL792" s="4"/>
      <c r="GM792" s="4"/>
      <c r="GN792" s="4"/>
      <c r="GO792" s="4"/>
      <c r="GP792" s="4"/>
      <c r="GQ792" s="4"/>
      <c r="GR792" s="4"/>
      <c r="GS792" s="4"/>
      <c r="GT792" s="4"/>
      <c r="GU792" s="4"/>
      <c r="GV792" s="4"/>
      <c r="GW792" s="4"/>
      <c r="GX792" s="4"/>
      <c r="GY792" s="4"/>
      <c r="GZ792" s="4"/>
      <c r="HA792" s="4"/>
      <c r="HB792" s="4"/>
      <c r="HC792" s="4"/>
    </row>
    <row r="793" spans="1:211" s="380" customFormat="1" ht="13.9" customHeight="1">
      <c r="A793" s="828" t="str">
        <f>IF('1C TSsoustraitance'!$A510&lt;&gt;0,'1C TSsoustraitance'!$A510,"")</f>
        <v/>
      </c>
      <c r="B793" s="530"/>
      <c r="C793" s="513" t="str">
        <f>IF('1C TSsoustraitance'!$A510&lt;&gt;0,'1C TSsoustraitance'!$B510,"")</f>
        <v/>
      </c>
      <c r="D793" s="513" t="str">
        <f>IF('1C TSsoustraitance'!$A510&lt;&gt;0,'1C TSsoustraitance'!$C510,"")</f>
        <v/>
      </c>
      <c r="E793" s="684"/>
      <c r="F793" s="685"/>
      <c r="G793" s="666">
        <f>'1C TSsoustraitance'!$D510</f>
        <v>0</v>
      </c>
      <c r="H793" s="533">
        <v>0.21</v>
      </c>
      <c r="I793" s="533">
        <v>1</v>
      </c>
      <c r="J793" s="534"/>
      <c r="K793" s="667">
        <f t="shared" si="171"/>
        <v>0</v>
      </c>
      <c r="L793" s="668">
        <f>IF(OR('1C TSsoustraitance'!$D510="",'1C TSsoustraitance'!$AP510=0),0,IF(AND('1C TSsoustraitance'!$D510&lt;&gt;"",$K$2="Pôle",'1C TSsoustraitance'!$E510="OUI"),(('1C TSsoustraitance'!$F510+'1C TSsoustraitance'!$G510+'1C TSsoustraitance'!$H510+'1C TSsoustraitance'!$I510+'1C TSsoustraitance'!$M510)/'1C TSsoustraitance'!$R510),IF(AND('1C TSsoustraitance'!$D510&lt;&gt;"",$K$2="Pôle",'1C TSsoustraitance'!$E510="NON"),(('1C TSsoustraitance'!$F510+'1C TSsoustraitance'!$G510+'1C TSsoustraitance'!$H510+'1C TSsoustraitance'!$I510+'1C TSsoustraitance'!$M510)/'1C TSsoustraitance'!$AP510),IF(AND('1C TSsoustraitance'!$D510&lt;&gt;"",$K$2&lt;&gt;"Pôle",'1C TSsoustraitance'!$E510="OUI"),(('1C TSsoustraitance'!$F510+'1C TSsoustraitance'!$G510+'1C TSsoustraitance'!$H510+'1C TSsoustraitance'!$I510+'1C TSsoustraitance'!$J510+'1C TSsoustraitance'!$K510+'1C TSsoustraitance'!$L510+'1C TSsoustraitance'!$M510+'1C TSsoustraitance'!$N510+'1C TSsoustraitance'!$O510+'1C TSsoustraitance'!$P510+'1C TSsoustraitance'!$Q510)/'1C TSsoustraitance'!$R510),IF(AND('1C TSsoustraitance'!$D510&lt;&gt;"",$K$2&lt;&gt;"Pôle",'1C TSsoustraitance'!$E510="NON"),(('1C TSsoustraitance'!$F510+'1C TSsoustraitance'!$G510+'1C TSsoustraitance'!$H510+'1C TSsoustraitance'!$I510+'1C TSsoustraitance'!$J510+'1C TSsoustraitance'!$K510+'1C TSsoustraitance'!$L510+'1C TSsoustraitance'!$M510+'1C TSsoustraitance'!$N510+'1C TSsoustraitance'!$O510+'1C TSsoustraitance'!$P510+'1C TSsoustraitance'!$Q510))/'1C TSsoustraitance'!$AP510)))))</f>
        <v>0</v>
      </c>
      <c r="M793" s="668">
        <f>IF(OR('1C TSsoustraitance'!$D510="",'1C TSsoustraitance'!AP$13=0),0,IF(AND('1C TSsoustraitance'!$D510&lt;&gt;"",$K$2="Pôle",'1C TSsoustraitance'!$E510="OUI"),(('1C TSsoustraitance'!$J510+'1C TSsoustraitance'!$K510+'1C TSsoustraitance'!$L510)/'1C TSsoustraitance'!$R510),IF(AND('1C TSsoustraitance'!$D510&lt;&gt;"",$K$2="Pôle",'1C TSsoustraitance'!$E510="NON"),(('1C TSsoustraitance'!$J510+'1C TSsoustraitance'!$K510+'1C TSsoustraitance'!$L510)/'1C TSsoustraitance'!$AP510),IF(AND('1C TSsoustraitance'!$D510&lt;&gt;"",$K$2&lt;&gt;"Pôle"),0))))</f>
        <v>0</v>
      </c>
      <c r="N793" s="668">
        <f t="shared" si="170"/>
        <v>0</v>
      </c>
      <c r="O793" s="669">
        <f>IF(OR('1C TSsoustraitance'!$D510="",'1C TSsoustraitance'!$E510="OUI",'1C TSsoustraitance'!$AP510=0),0,(('1C TSsoustraitance'!$S510)/'1C TSsoustraitance'!$AP510))</f>
        <v>0</v>
      </c>
      <c r="P793" s="669">
        <f>IF(OR('1C TSsoustraitance'!$D510="",'1C TSsoustraitance'!$E510="OUI",'1C TSsoustraitance'!$AP510=0),0,(('1C TSsoustraitance'!$T510)/'1C TSsoustraitance'!$AP510))</f>
        <v>0</v>
      </c>
      <c r="Q793" s="669">
        <f>IF(OR('1C TSsoustraitance'!$D510="",'1C TSsoustraitance'!$E510="OUI",'1C TSsoustraitance'!$AP510=0),0,(('1C TSsoustraitance'!$U510)/'1C TSsoustraitance'!$AP510))</f>
        <v>0</v>
      </c>
      <c r="R793" s="669">
        <f>IF(OR('1C TSsoustraitance'!$D510="",'1C TSsoustraitance'!$E510="OUI",'1C TSsoustraitance'!$AP510=0),0,(('1C TSsoustraitance'!$V510)/'1C TSsoustraitance'!$AP510))</f>
        <v>0</v>
      </c>
      <c r="S793" s="669">
        <f>IF(OR('1C TSsoustraitance'!$D510="",'1C TSsoustraitance'!$E510="OUI",'1C TSsoustraitance'!$AP510=0),0,(('1C TSsoustraitance'!$W510)/'1C TSsoustraitance'!$AP510))</f>
        <v>0</v>
      </c>
      <c r="T793" s="669">
        <f>IF(OR('1C TSsoustraitance'!$D510="",'1C TSsoustraitance'!$E510="OUI",'1C TSsoustraitance'!$AP510=0),0,(('1C TSsoustraitance'!$X510)/'1C TSsoustraitance'!$AP510))</f>
        <v>0</v>
      </c>
      <c r="U793" s="669">
        <f>IF(OR('1C TSsoustraitance'!$D510="",'1C TSsoustraitance'!$E510="OUI",'1C TSsoustraitance'!$AP510=0),0,(('1C TSsoustraitance'!$Y510)/'1C TSsoustraitance'!$AP510))</f>
        <v>0</v>
      </c>
      <c r="V793" s="669">
        <f>IF(OR('1C TSsoustraitance'!$D510="",'1C TSsoustraitance'!$E510="OUI",'1C TSsoustraitance'!$AP510=0),0,(('1C TSsoustraitance'!$Z510)/'1C TSsoustraitance'!$AP510))</f>
        <v>0</v>
      </c>
      <c r="W793" s="669">
        <f>IF(OR('1C TSsoustraitance'!$D510="",'1C TSsoustraitance'!$E510="OUI",'1C TSsoustraitance'!$AP510=0),0,(('1C TSsoustraitance'!$AA510)/'1C TSsoustraitance'!$AP510))</f>
        <v>0</v>
      </c>
      <c r="X793" s="669">
        <f>IF(OR('1C TSsoustraitance'!$D510="",'1C TSsoustraitance'!$E510="OUI",'1C TSsoustraitance'!$AP510=0),0,(('1C TSsoustraitance'!$AB510)/'1C TSsoustraitance'!$AP510))</f>
        <v>0</v>
      </c>
      <c r="Y793" s="669">
        <f>IF(OR('1C TSsoustraitance'!$D510="",'1C TSsoustraitance'!$E510="OUI",'1C TSsoustraitance'!$AP510=0),0,(('1C TSsoustraitance'!$AC510)/'1C TSsoustraitance'!$AP510))</f>
        <v>0</v>
      </c>
      <c r="Z793" s="669">
        <f>IF(OR('1C TSsoustraitance'!$D510="",'1C TSsoustraitance'!$E510="OUI",'1C TSsoustraitance'!$AP510=0),0,(('1C TSsoustraitance'!$AD510)/'1C TSsoustraitance'!$AP510))</f>
        <v>0</v>
      </c>
      <c r="AA793" s="669">
        <f>IF(OR('1C TSsoustraitance'!$D510="",'1C TSsoustraitance'!$E510="OUI",'1C TSsoustraitance'!$AP510=0),0,(('1C TSsoustraitance'!$AE510)/'1C TSsoustraitance'!$AP510))</f>
        <v>0</v>
      </c>
      <c r="AB793" s="669">
        <f>IF(OR('1C TSsoustraitance'!$D510="",'1C TSsoustraitance'!$E510="OUI",'1C TSsoustraitance'!$AP510=0),0,(('1C TSsoustraitance'!$AF510)/'1C TSsoustraitance'!$AP510))</f>
        <v>0</v>
      </c>
      <c r="AC793" s="669">
        <f>IF(OR('1C TSsoustraitance'!$D510="",'1C TSsoustraitance'!$E510="OUI",'1C TSsoustraitance'!$AP510=0),0,(('1C TSsoustraitance'!$AG510)/'1C TSsoustraitance'!$AP510))</f>
        <v>0</v>
      </c>
      <c r="AD793" s="669">
        <f>IF(OR('1C TSsoustraitance'!$D510="",'1C TSsoustraitance'!$E510="OUI",'1C TSsoustraitance'!$AP510=0),0,(('1C TSsoustraitance'!$AH510)/'1C TSsoustraitance'!$AP510))</f>
        <v>0</v>
      </c>
      <c r="AE793" s="669">
        <f>IF(OR('1C TSsoustraitance'!$D510="",'1C TSsoustraitance'!$E510="OUI",'1C TSsoustraitance'!$AP510=0),0,(('1C TSsoustraitance'!$AI510)/'1C TSsoustraitance'!$AP510))</f>
        <v>0</v>
      </c>
      <c r="AF793" s="669">
        <f>IF(OR('1C TSsoustraitance'!$D510="",'1C TSsoustraitance'!$E510="OUI",'1C TSsoustraitance'!$AP510=0),0,(('1C TSsoustraitance'!$AJ510)/'1C TSsoustraitance'!$AP510))</f>
        <v>0</v>
      </c>
      <c r="AG793" s="669">
        <f>IF(OR('1C TSsoustraitance'!$D510="",'1C TSsoustraitance'!$E510="OUI",'1C TSsoustraitance'!$AP510=0),0,(('1C TSsoustraitance'!$AK510)/'1C TSsoustraitance'!$AP510))</f>
        <v>0</v>
      </c>
      <c r="AH793" s="669">
        <f>IF(OR('1C TSsoustraitance'!$D510="",'1C TSsoustraitance'!$E510="OUI",'1C TSsoustraitance'!$AP510=0),0,(('1C TSsoustraitance'!$AL510)/'1C TSsoustraitance'!$AP510))</f>
        <v>0</v>
      </c>
      <c r="AI793" s="669">
        <f>IF(OR('1C TSsoustraitance'!$D510="",'1C TSsoustraitance'!$E510="OUI",'1C TSsoustraitance'!$AP510=0),0,(('1C TSsoustraitance'!$AM510)/'1C TSsoustraitance'!$AP510))</f>
        <v>0</v>
      </c>
      <c r="AJ793" s="669">
        <f>IF(OR('1C TSsoustraitance'!$D510="",'1C TSsoustraitance'!$E510="OUI",'1C TSsoustraitance'!$AP510=0),0,(('1C TSsoustraitance'!$AN510)/'1C TSsoustraitance'!$AP510))</f>
        <v>0</v>
      </c>
      <c r="AK793" s="669">
        <f t="shared" si="172"/>
        <v>0</v>
      </c>
      <c r="AL793" s="668">
        <f t="shared" si="173"/>
        <v>0</v>
      </c>
      <c r="AM793" s="670">
        <f>IF(Tableau7[[#This Row],[N° pièce]]="",0,(Tableau7[[#This Row],[hors TVA]]+(Tableau7[[#This Row],[hors TVA]]*Tableau7[[#This Row],[Taux TVA]])-(Tableau7[[#This Row],[hors TVA]]*Tableau7[[#This Row],[Taux TVA]]*Tableau7[[#This Row],[Régime TVA: Récupération]]))*Tableau7[[#This Row],[Type 1]])</f>
        <v>0</v>
      </c>
      <c r="AN793" s="670">
        <f>IF(Tableau7[[#This Row],[N° pièce]]="",0,IF($K$2="pôle",((Tableau7[[#This Row],[hors TVA]]+(Tableau7[[#This Row],[hors TVA]]*Tableau7[[#This Row],[Taux TVA]])-(Tableau7[[#This Row],[hors TVA]]*Tableau7[[#This Row],[Taux TVA]]*Tableau7[[#This Row],[Régime TVA: Récupération]]))*Tableau7[[#This Row],[Type 2]]),0))</f>
        <v>0</v>
      </c>
      <c r="AO793" s="670">
        <f t="shared" si="168"/>
        <v>0</v>
      </c>
      <c r="AP793" s="255">
        <f t="shared" si="167"/>
        <v>0</v>
      </c>
      <c r="AQ793" s="506">
        <f t="shared" si="174"/>
        <v>0</v>
      </c>
      <c r="AR793" s="671"/>
      <c r="AS793" s="512"/>
      <c r="AT793" s="513" t="str">
        <f>IF(('1C TSsoustraitance'!AP510*FICHE!C$14&lt;J793),"Forfait limité à "&amp;FICHE!C$14&amp;"€/jour","")</f>
        <v/>
      </c>
      <c r="AU793" s="797"/>
      <c r="AV793" s="484"/>
      <c r="AW793" s="484"/>
      <c r="AX793" s="484"/>
      <c r="AY793" s="484"/>
      <c r="AZ793" s="484"/>
      <c r="BA793" s="4"/>
      <c r="BB793" s="4"/>
      <c r="BC793" s="4"/>
      <c r="BD793" s="4"/>
      <c r="BE793" s="4"/>
      <c r="BF793" s="4"/>
      <c r="BG793" s="4"/>
      <c r="BH793" s="4"/>
      <c r="BI793" s="4"/>
      <c r="BJ793" s="4"/>
      <c r="BK793" s="4"/>
      <c r="BL793" s="4"/>
      <c r="BM793" s="4"/>
      <c r="BN793" s="4"/>
      <c r="BO793" s="4"/>
      <c r="BP793" s="4"/>
      <c r="BQ793" s="4"/>
      <c r="BR793" s="4"/>
      <c r="BS793" s="4"/>
      <c r="BT793" s="4"/>
      <c r="BU793" s="4"/>
      <c r="BV793" s="4"/>
      <c r="BW793" s="4"/>
      <c r="BX793" s="4"/>
      <c r="BY793" s="4"/>
      <c r="BZ793" s="4"/>
      <c r="CA793" s="4"/>
      <c r="CB793" s="4"/>
      <c r="CC793" s="4"/>
      <c r="CD793" s="4"/>
      <c r="CE793" s="4"/>
      <c r="CF793" s="4"/>
      <c r="CG793" s="4"/>
      <c r="CH793" s="4"/>
      <c r="CI793" s="4"/>
      <c r="CJ793" s="4"/>
      <c r="CK793" s="4"/>
      <c r="CL793" s="4"/>
      <c r="CM793" s="4"/>
      <c r="CN793" s="4"/>
      <c r="CO793" s="4"/>
      <c r="CP793" s="4"/>
      <c r="CQ793" s="4"/>
      <c r="CR793" s="4"/>
      <c r="CS793" s="4"/>
      <c r="CT793" s="4"/>
      <c r="CU793" s="4"/>
      <c r="CV793" s="4"/>
      <c r="CW793" s="4"/>
      <c r="CX793" s="4"/>
      <c r="CY793" s="4"/>
      <c r="CZ793" s="4"/>
      <c r="DA793" s="4"/>
      <c r="DB793" s="4"/>
      <c r="DC793" s="4"/>
      <c r="DD793" s="4"/>
      <c r="DE793" s="4"/>
      <c r="DF793" s="4"/>
      <c r="DG793" s="4"/>
      <c r="DH793" s="4"/>
      <c r="DI793" s="4"/>
      <c r="DJ793" s="4"/>
      <c r="DK793" s="4"/>
      <c r="DL793" s="4"/>
      <c r="DM793" s="4"/>
      <c r="DN793" s="4"/>
      <c r="DO793" s="4"/>
      <c r="DP793" s="4"/>
      <c r="DQ793" s="4"/>
      <c r="DR793" s="4"/>
      <c r="DS793" s="4"/>
      <c r="DT793" s="4"/>
      <c r="DU793" s="4"/>
      <c r="DV793" s="4"/>
      <c r="DW793" s="4"/>
      <c r="DX793" s="4"/>
      <c r="DY793" s="4"/>
      <c r="DZ793" s="4"/>
      <c r="EA793" s="4"/>
      <c r="EB793" s="4"/>
      <c r="EC793" s="4"/>
      <c r="ED793" s="4"/>
      <c r="EE793" s="4"/>
      <c r="EF793" s="4"/>
      <c r="EG793" s="4"/>
      <c r="EH793" s="4"/>
      <c r="EI793" s="4"/>
      <c r="EJ793" s="4"/>
      <c r="EK793" s="4"/>
      <c r="EL793" s="4"/>
      <c r="EM793" s="4"/>
      <c r="EN793" s="4"/>
      <c r="EO793" s="4"/>
      <c r="EP793" s="4"/>
      <c r="EQ793" s="4"/>
      <c r="ER793" s="4"/>
      <c r="ES793" s="4"/>
      <c r="ET793" s="4"/>
      <c r="EU793" s="4"/>
      <c r="EV793" s="4"/>
      <c r="EW793" s="4"/>
      <c r="EX793" s="4"/>
      <c r="EY793" s="4"/>
      <c r="EZ793" s="4"/>
      <c r="FA793" s="4"/>
      <c r="FB793" s="4"/>
      <c r="FC793" s="4"/>
      <c r="FD793" s="4"/>
      <c r="FE793" s="4"/>
      <c r="FF793" s="4"/>
      <c r="FG793" s="4"/>
      <c r="FH793" s="4"/>
      <c r="FI793" s="4"/>
      <c r="FJ793" s="4"/>
      <c r="FK793" s="4"/>
      <c r="FL793" s="4"/>
      <c r="FM793" s="4"/>
      <c r="FN793" s="4"/>
      <c r="FO793" s="4"/>
      <c r="FP793" s="4"/>
      <c r="FQ793" s="4"/>
      <c r="FR793" s="4"/>
      <c r="FS793" s="4"/>
      <c r="FT793" s="4"/>
      <c r="FU793" s="4"/>
      <c r="FV793" s="4"/>
      <c r="FW793" s="4"/>
      <c r="FX793" s="4"/>
      <c r="FY793" s="4"/>
      <c r="FZ793" s="4"/>
      <c r="GA793" s="4"/>
      <c r="GB793" s="4"/>
      <c r="GC793" s="4"/>
      <c r="GD793" s="4"/>
      <c r="GE793" s="4"/>
      <c r="GF793" s="4"/>
      <c r="GG793" s="4"/>
      <c r="GH793" s="4"/>
      <c r="GI793" s="4"/>
      <c r="GJ793" s="4"/>
      <c r="GK793" s="4"/>
      <c r="GL793" s="4"/>
      <c r="GM793" s="4"/>
      <c r="GN793" s="4"/>
      <c r="GO793" s="4"/>
      <c r="GP793" s="4"/>
      <c r="GQ793" s="4"/>
      <c r="GR793" s="4"/>
      <c r="GS793" s="4"/>
      <c r="GT793" s="4"/>
      <c r="GU793" s="4"/>
      <c r="GV793" s="4"/>
      <c r="GW793" s="4"/>
      <c r="GX793" s="4"/>
      <c r="GY793" s="4"/>
      <c r="GZ793" s="4"/>
      <c r="HA793" s="4"/>
      <c r="HB793" s="4"/>
      <c r="HC793" s="4"/>
    </row>
    <row r="794" spans="1:211" s="380" customFormat="1" ht="13.9" customHeight="1">
      <c r="A794" s="828" t="str">
        <f>IF('1C TSsoustraitance'!$A511&lt;&gt;0,'1C TSsoustraitance'!$A511,"")</f>
        <v/>
      </c>
      <c r="B794" s="530"/>
      <c r="C794" s="513" t="str">
        <f>IF('1C TSsoustraitance'!$A511&lt;&gt;0,'1C TSsoustraitance'!$B511,"")</f>
        <v/>
      </c>
      <c r="D794" s="513" t="str">
        <f>IF('1C TSsoustraitance'!$A511&lt;&gt;0,'1C TSsoustraitance'!$C511,"")</f>
        <v/>
      </c>
      <c r="E794" s="684"/>
      <c r="F794" s="685"/>
      <c r="G794" s="666">
        <f>'1C TSsoustraitance'!$D511</f>
        <v>0</v>
      </c>
      <c r="H794" s="533">
        <v>0.21</v>
      </c>
      <c r="I794" s="533">
        <v>1</v>
      </c>
      <c r="J794" s="534"/>
      <c r="K794" s="667">
        <f t="shared" si="171"/>
        <v>0</v>
      </c>
      <c r="L794" s="668">
        <f>IF(OR('1C TSsoustraitance'!$D511="",'1C TSsoustraitance'!$AP511=0),0,IF(AND('1C TSsoustraitance'!$D511&lt;&gt;"",$K$2="Pôle",'1C TSsoustraitance'!$E511="OUI"),(('1C TSsoustraitance'!$F511+'1C TSsoustraitance'!$G511+'1C TSsoustraitance'!$H511+'1C TSsoustraitance'!$I511+'1C TSsoustraitance'!$M511)/'1C TSsoustraitance'!$R511),IF(AND('1C TSsoustraitance'!$D511&lt;&gt;"",$K$2="Pôle",'1C TSsoustraitance'!$E511="NON"),(('1C TSsoustraitance'!$F511+'1C TSsoustraitance'!$G511+'1C TSsoustraitance'!$H511+'1C TSsoustraitance'!$I511+'1C TSsoustraitance'!$M511)/'1C TSsoustraitance'!$AP511),IF(AND('1C TSsoustraitance'!$D511&lt;&gt;"",$K$2&lt;&gt;"Pôle",'1C TSsoustraitance'!$E511="OUI"),(('1C TSsoustraitance'!$F511+'1C TSsoustraitance'!$G511+'1C TSsoustraitance'!$H511+'1C TSsoustraitance'!$I511+'1C TSsoustraitance'!$J511+'1C TSsoustraitance'!$K511+'1C TSsoustraitance'!$L511+'1C TSsoustraitance'!$M511+'1C TSsoustraitance'!$N511+'1C TSsoustraitance'!$O511+'1C TSsoustraitance'!$P511+'1C TSsoustraitance'!$Q511)/'1C TSsoustraitance'!$R511),IF(AND('1C TSsoustraitance'!$D511&lt;&gt;"",$K$2&lt;&gt;"Pôle",'1C TSsoustraitance'!$E511="NON"),(('1C TSsoustraitance'!$F511+'1C TSsoustraitance'!$G511+'1C TSsoustraitance'!$H511+'1C TSsoustraitance'!$I511+'1C TSsoustraitance'!$J511+'1C TSsoustraitance'!$K511+'1C TSsoustraitance'!$L511+'1C TSsoustraitance'!$M511+'1C TSsoustraitance'!$N511+'1C TSsoustraitance'!$O511+'1C TSsoustraitance'!$P511+'1C TSsoustraitance'!$Q511))/'1C TSsoustraitance'!$AP511)))))</f>
        <v>0</v>
      </c>
      <c r="M794" s="668">
        <f>IF(OR('1C TSsoustraitance'!$D511="",'1C TSsoustraitance'!AP$13=0),0,IF(AND('1C TSsoustraitance'!$D511&lt;&gt;"",$K$2="Pôle",'1C TSsoustraitance'!$E511="OUI"),(('1C TSsoustraitance'!$J511+'1C TSsoustraitance'!$K511+'1C TSsoustraitance'!$L511)/'1C TSsoustraitance'!$R511),IF(AND('1C TSsoustraitance'!$D511&lt;&gt;"",$K$2="Pôle",'1C TSsoustraitance'!$E511="NON"),(('1C TSsoustraitance'!$J511+'1C TSsoustraitance'!$K511+'1C TSsoustraitance'!$L511)/'1C TSsoustraitance'!$AP511),IF(AND('1C TSsoustraitance'!$D511&lt;&gt;"",$K$2&lt;&gt;"Pôle"),0))))</f>
        <v>0</v>
      </c>
      <c r="N794" s="668">
        <f t="shared" si="170"/>
        <v>0</v>
      </c>
      <c r="O794" s="669">
        <f>IF(OR('1C TSsoustraitance'!$D511="",'1C TSsoustraitance'!$E511="OUI",'1C TSsoustraitance'!$AP511=0),0,(('1C TSsoustraitance'!$S511)/'1C TSsoustraitance'!$AP511))</f>
        <v>0</v>
      </c>
      <c r="P794" s="669">
        <f>IF(OR('1C TSsoustraitance'!$D511="",'1C TSsoustraitance'!$E511="OUI",'1C TSsoustraitance'!$AP511=0),0,(('1C TSsoustraitance'!$T511)/'1C TSsoustraitance'!$AP511))</f>
        <v>0</v>
      </c>
      <c r="Q794" s="669">
        <f>IF(OR('1C TSsoustraitance'!$D511="",'1C TSsoustraitance'!$E511="OUI",'1C TSsoustraitance'!$AP511=0),0,(('1C TSsoustraitance'!$U511)/'1C TSsoustraitance'!$AP511))</f>
        <v>0</v>
      </c>
      <c r="R794" s="669">
        <f>IF(OR('1C TSsoustraitance'!$D511="",'1C TSsoustraitance'!$E511="OUI",'1C TSsoustraitance'!$AP511=0),0,(('1C TSsoustraitance'!$V511)/'1C TSsoustraitance'!$AP511))</f>
        <v>0</v>
      </c>
      <c r="S794" s="669">
        <f>IF(OR('1C TSsoustraitance'!$D511="",'1C TSsoustraitance'!$E511="OUI",'1C TSsoustraitance'!$AP511=0),0,(('1C TSsoustraitance'!$W511)/'1C TSsoustraitance'!$AP511))</f>
        <v>0</v>
      </c>
      <c r="T794" s="669">
        <f>IF(OR('1C TSsoustraitance'!$D511="",'1C TSsoustraitance'!$E511="OUI",'1C TSsoustraitance'!$AP511=0),0,(('1C TSsoustraitance'!$X511)/'1C TSsoustraitance'!$AP511))</f>
        <v>0</v>
      </c>
      <c r="U794" s="669">
        <f>IF(OR('1C TSsoustraitance'!$D511="",'1C TSsoustraitance'!$E511="OUI",'1C TSsoustraitance'!$AP511=0),0,(('1C TSsoustraitance'!$Y511)/'1C TSsoustraitance'!$AP511))</f>
        <v>0</v>
      </c>
      <c r="V794" s="669">
        <f>IF(OR('1C TSsoustraitance'!$D511="",'1C TSsoustraitance'!$E511="OUI",'1C TSsoustraitance'!$AP511=0),0,(('1C TSsoustraitance'!$Z511)/'1C TSsoustraitance'!$AP511))</f>
        <v>0</v>
      </c>
      <c r="W794" s="669">
        <f>IF(OR('1C TSsoustraitance'!$D511="",'1C TSsoustraitance'!$E511="OUI",'1C TSsoustraitance'!$AP511=0),0,(('1C TSsoustraitance'!$AA511)/'1C TSsoustraitance'!$AP511))</f>
        <v>0</v>
      </c>
      <c r="X794" s="669">
        <f>IF(OR('1C TSsoustraitance'!$D511="",'1C TSsoustraitance'!$E511="OUI",'1C TSsoustraitance'!$AP511=0),0,(('1C TSsoustraitance'!$AB511)/'1C TSsoustraitance'!$AP511))</f>
        <v>0</v>
      </c>
      <c r="Y794" s="669">
        <f>IF(OR('1C TSsoustraitance'!$D511="",'1C TSsoustraitance'!$E511="OUI",'1C TSsoustraitance'!$AP511=0),0,(('1C TSsoustraitance'!$AC511)/'1C TSsoustraitance'!$AP511))</f>
        <v>0</v>
      </c>
      <c r="Z794" s="669">
        <f>IF(OR('1C TSsoustraitance'!$D511="",'1C TSsoustraitance'!$E511="OUI",'1C TSsoustraitance'!$AP511=0),0,(('1C TSsoustraitance'!$AD511)/'1C TSsoustraitance'!$AP511))</f>
        <v>0</v>
      </c>
      <c r="AA794" s="669">
        <f>IF(OR('1C TSsoustraitance'!$D511="",'1C TSsoustraitance'!$E511="OUI",'1C TSsoustraitance'!$AP511=0),0,(('1C TSsoustraitance'!$AE511)/'1C TSsoustraitance'!$AP511))</f>
        <v>0</v>
      </c>
      <c r="AB794" s="669">
        <f>IF(OR('1C TSsoustraitance'!$D511="",'1C TSsoustraitance'!$E511="OUI",'1C TSsoustraitance'!$AP511=0),0,(('1C TSsoustraitance'!$AF511)/'1C TSsoustraitance'!$AP511))</f>
        <v>0</v>
      </c>
      <c r="AC794" s="669">
        <f>IF(OR('1C TSsoustraitance'!$D511="",'1C TSsoustraitance'!$E511="OUI",'1C TSsoustraitance'!$AP511=0),0,(('1C TSsoustraitance'!$AG511)/'1C TSsoustraitance'!$AP511))</f>
        <v>0</v>
      </c>
      <c r="AD794" s="669">
        <f>IF(OR('1C TSsoustraitance'!$D511="",'1C TSsoustraitance'!$E511="OUI",'1C TSsoustraitance'!$AP511=0),0,(('1C TSsoustraitance'!$AH511)/'1C TSsoustraitance'!$AP511))</f>
        <v>0</v>
      </c>
      <c r="AE794" s="669">
        <f>IF(OR('1C TSsoustraitance'!$D511="",'1C TSsoustraitance'!$E511="OUI",'1C TSsoustraitance'!$AP511=0),0,(('1C TSsoustraitance'!$AI511)/'1C TSsoustraitance'!$AP511))</f>
        <v>0</v>
      </c>
      <c r="AF794" s="669">
        <f>IF(OR('1C TSsoustraitance'!$D511="",'1C TSsoustraitance'!$E511="OUI",'1C TSsoustraitance'!$AP511=0),0,(('1C TSsoustraitance'!$AJ511)/'1C TSsoustraitance'!$AP511))</f>
        <v>0</v>
      </c>
      <c r="AG794" s="669">
        <f>IF(OR('1C TSsoustraitance'!$D511="",'1C TSsoustraitance'!$E511="OUI",'1C TSsoustraitance'!$AP511=0),0,(('1C TSsoustraitance'!$AK511)/'1C TSsoustraitance'!$AP511))</f>
        <v>0</v>
      </c>
      <c r="AH794" s="669">
        <f>IF(OR('1C TSsoustraitance'!$D511="",'1C TSsoustraitance'!$E511="OUI",'1C TSsoustraitance'!$AP511=0),0,(('1C TSsoustraitance'!$AL511)/'1C TSsoustraitance'!$AP511))</f>
        <v>0</v>
      </c>
      <c r="AI794" s="669">
        <f>IF(OR('1C TSsoustraitance'!$D511="",'1C TSsoustraitance'!$E511="OUI",'1C TSsoustraitance'!$AP511=0),0,(('1C TSsoustraitance'!$AM511)/'1C TSsoustraitance'!$AP511))</f>
        <v>0</v>
      </c>
      <c r="AJ794" s="669">
        <f>IF(OR('1C TSsoustraitance'!$D511="",'1C TSsoustraitance'!$E511="OUI",'1C TSsoustraitance'!$AP511=0),0,(('1C TSsoustraitance'!$AN511)/'1C TSsoustraitance'!$AP511))</f>
        <v>0</v>
      </c>
      <c r="AK794" s="669">
        <f t="shared" si="172"/>
        <v>0</v>
      </c>
      <c r="AL794" s="668">
        <f t="shared" si="173"/>
        <v>0</v>
      </c>
      <c r="AM794" s="670">
        <f>IF(Tableau7[[#This Row],[N° pièce]]="",0,(Tableau7[[#This Row],[hors TVA]]+(Tableau7[[#This Row],[hors TVA]]*Tableau7[[#This Row],[Taux TVA]])-(Tableau7[[#This Row],[hors TVA]]*Tableau7[[#This Row],[Taux TVA]]*Tableau7[[#This Row],[Régime TVA: Récupération]]))*Tableau7[[#This Row],[Type 1]])</f>
        <v>0</v>
      </c>
      <c r="AN794" s="670">
        <f>IF(Tableau7[[#This Row],[N° pièce]]="",0,IF($K$2="pôle",((Tableau7[[#This Row],[hors TVA]]+(Tableau7[[#This Row],[hors TVA]]*Tableau7[[#This Row],[Taux TVA]])-(Tableau7[[#This Row],[hors TVA]]*Tableau7[[#This Row],[Taux TVA]]*Tableau7[[#This Row],[Régime TVA: Récupération]]))*Tableau7[[#This Row],[Type 2]]),0))</f>
        <v>0</v>
      </c>
      <c r="AO794" s="670">
        <f t="shared" si="168"/>
        <v>0</v>
      </c>
      <c r="AP794" s="255">
        <f t="shared" si="167"/>
        <v>0</v>
      </c>
      <c r="AQ794" s="506">
        <f t="shared" si="174"/>
        <v>0</v>
      </c>
      <c r="AR794" s="671"/>
      <c r="AS794" s="512"/>
      <c r="AT794" s="513" t="str">
        <f>IF(('1C TSsoustraitance'!AP511*FICHE!C$14&lt;J794),"Forfait limité à "&amp;FICHE!C$14&amp;"€/jour","")</f>
        <v/>
      </c>
      <c r="AU794" s="797"/>
      <c r="AV794" s="484"/>
      <c r="AW794" s="484"/>
      <c r="AX794" s="484"/>
      <c r="AY794" s="484"/>
      <c r="AZ794" s="484"/>
      <c r="BA794" s="4"/>
      <c r="BB794" s="4"/>
      <c r="BC794" s="4"/>
      <c r="BD794" s="4"/>
      <c r="BE794" s="4"/>
      <c r="BF794" s="4"/>
      <c r="BG794" s="4"/>
      <c r="BH794" s="4"/>
      <c r="BI794" s="4"/>
      <c r="BJ794" s="4"/>
      <c r="BK794" s="4"/>
      <c r="BL794" s="4"/>
      <c r="BM794" s="4"/>
      <c r="BN794" s="4"/>
      <c r="BO794" s="4"/>
      <c r="BP794" s="4"/>
      <c r="BQ794" s="4"/>
      <c r="BR794" s="4"/>
      <c r="BS794" s="4"/>
      <c r="BT794" s="4"/>
      <c r="BU794" s="4"/>
      <c r="BV794" s="4"/>
      <c r="BW794" s="4"/>
      <c r="BX794" s="4"/>
      <c r="BY794" s="4"/>
      <c r="BZ794" s="4"/>
      <c r="CA794" s="4"/>
      <c r="CB794" s="4"/>
      <c r="CC794" s="4"/>
      <c r="CD794" s="4"/>
      <c r="CE794" s="4"/>
      <c r="CF794" s="4"/>
      <c r="CG794" s="4"/>
      <c r="CH794" s="4"/>
      <c r="CI794" s="4"/>
      <c r="CJ794" s="4"/>
      <c r="CK794" s="4"/>
      <c r="CL794" s="4"/>
      <c r="CM794" s="4"/>
      <c r="CN794" s="4"/>
      <c r="CO794" s="4"/>
      <c r="CP794" s="4"/>
      <c r="CQ794" s="4"/>
      <c r="CR794" s="4"/>
      <c r="CS794" s="4"/>
      <c r="CT794" s="4"/>
      <c r="CU794" s="4"/>
      <c r="CV794" s="4"/>
      <c r="CW794" s="4"/>
      <c r="CX794" s="4"/>
      <c r="CY794" s="4"/>
      <c r="CZ794" s="4"/>
      <c r="DA794" s="4"/>
      <c r="DB794" s="4"/>
      <c r="DC794" s="4"/>
      <c r="DD794" s="4"/>
      <c r="DE794" s="4"/>
      <c r="DF794" s="4"/>
      <c r="DG794" s="4"/>
      <c r="DH794" s="4"/>
      <c r="DI794" s="4"/>
      <c r="DJ794" s="4"/>
      <c r="DK794" s="4"/>
      <c r="DL794" s="4"/>
      <c r="DM794" s="4"/>
      <c r="DN794" s="4"/>
      <c r="DO794" s="4"/>
      <c r="DP794" s="4"/>
      <c r="DQ794" s="4"/>
      <c r="DR794" s="4"/>
      <c r="DS794" s="4"/>
      <c r="DT794" s="4"/>
      <c r="DU794" s="4"/>
      <c r="DV794" s="4"/>
      <c r="DW794" s="4"/>
      <c r="DX794" s="4"/>
      <c r="DY794" s="4"/>
      <c r="DZ794" s="4"/>
      <c r="EA794" s="4"/>
      <c r="EB794" s="4"/>
      <c r="EC794" s="4"/>
      <c r="ED794" s="4"/>
      <c r="EE794" s="4"/>
      <c r="EF794" s="4"/>
      <c r="EG794" s="4"/>
      <c r="EH794" s="4"/>
      <c r="EI794" s="4"/>
      <c r="EJ794" s="4"/>
      <c r="EK794" s="4"/>
      <c r="EL794" s="4"/>
      <c r="EM794" s="4"/>
      <c r="EN794" s="4"/>
      <c r="EO794" s="4"/>
      <c r="EP794" s="4"/>
      <c r="EQ794" s="4"/>
      <c r="ER794" s="4"/>
      <c r="ES794" s="4"/>
      <c r="ET794" s="4"/>
      <c r="EU794" s="4"/>
      <c r="EV794" s="4"/>
      <c r="EW794" s="4"/>
      <c r="EX794" s="4"/>
      <c r="EY794" s="4"/>
      <c r="EZ794" s="4"/>
      <c r="FA794" s="4"/>
      <c r="FB794" s="4"/>
      <c r="FC794" s="4"/>
      <c r="FD794" s="4"/>
      <c r="FE794" s="4"/>
      <c r="FF794" s="4"/>
      <c r="FG794" s="4"/>
      <c r="FH794" s="4"/>
      <c r="FI794" s="4"/>
      <c r="FJ794" s="4"/>
      <c r="FK794" s="4"/>
      <c r="FL794" s="4"/>
      <c r="FM794" s="4"/>
      <c r="FN794" s="4"/>
      <c r="FO794" s="4"/>
      <c r="FP794" s="4"/>
      <c r="FQ794" s="4"/>
      <c r="FR794" s="4"/>
      <c r="FS794" s="4"/>
      <c r="FT794" s="4"/>
      <c r="FU794" s="4"/>
      <c r="FV794" s="4"/>
      <c r="FW794" s="4"/>
      <c r="FX794" s="4"/>
      <c r="FY794" s="4"/>
      <c r="FZ794" s="4"/>
      <c r="GA794" s="4"/>
      <c r="GB794" s="4"/>
      <c r="GC794" s="4"/>
      <c r="GD794" s="4"/>
      <c r="GE794" s="4"/>
      <c r="GF794" s="4"/>
      <c r="GG794" s="4"/>
      <c r="GH794" s="4"/>
      <c r="GI794" s="4"/>
      <c r="GJ794" s="4"/>
      <c r="GK794" s="4"/>
      <c r="GL794" s="4"/>
      <c r="GM794" s="4"/>
      <c r="GN794" s="4"/>
      <c r="GO794" s="4"/>
      <c r="GP794" s="4"/>
      <c r="GQ794" s="4"/>
      <c r="GR794" s="4"/>
      <c r="GS794" s="4"/>
      <c r="GT794" s="4"/>
      <c r="GU794" s="4"/>
      <c r="GV794" s="4"/>
      <c r="GW794" s="4"/>
      <c r="GX794" s="4"/>
      <c r="GY794" s="4"/>
      <c r="GZ794" s="4"/>
      <c r="HA794" s="4"/>
      <c r="HB794" s="4"/>
      <c r="HC794" s="4"/>
    </row>
    <row r="795" spans="1:211" s="380" customFormat="1" ht="13.9" customHeight="1">
      <c r="A795" s="828" t="str">
        <f>IF('1C TSsoustraitance'!$A512&lt;&gt;0,'1C TSsoustraitance'!$A512,"")</f>
        <v/>
      </c>
      <c r="B795" s="530"/>
      <c r="C795" s="513" t="str">
        <f>IF('1C TSsoustraitance'!$A512&lt;&gt;0,'1C TSsoustraitance'!$B512,"")</f>
        <v/>
      </c>
      <c r="D795" s="513" t="str">
        <f>IF('1C TSsoustraitance'!$A512&lt;&gt;0,'1C TSsoustraitance'!$C512,"")</f>
        <v/>
      </c>
      <c r="E795" s="684"/>
      <c r="F795" s="685"/>
      <c r="G795" s="666">
        <f>'1C TSsoustraitance'!$D512</f>
        <v>0</v>
      </c>
      <c r="H795" s="533">
        <v>0.21</v>
      </c>
      <c r="I795" s="533">
        <v>1</v>
      </c>
      <c r="J795" s="534"/>
      <c r="K795" s="667">
        <f t="shared" si="171"/>
        <v>0</v>
      </c>
      <c r="L795" s="668">
        <f>IF(OR('1C TSsoustraitance'!$D512="",'1C TSsoustraitance'!$AP512=0),0,IF(AND('1C TSsoustraitance'!$D512&lt;&gt;"",$K$2="Pôle",'1C TSsoustraitance'!$E512="OUI"),(('1C TSsoustraitance'!$F512+'1C TSsoustraitance'!$G512+'1C TSsoustraitance'!$H512+'1C TSsoustraitance'!$I512+'1C TSsoustraitance'!$M512)/'1C TSsoustraitance'!$R512),IF(AND('1C TSsoustraitance'!$D512&lt;&gt;"",$K$2="Pôle",'1C TSsoustraitance'!$E512="NON"),(('1C TSsoustraitance'!$F512+'1C TSsoustraitance'!$G512+'1C TSsoustraitance'!$H512+'1C TSsoustraitance'!$I512+'1C TSsoustraitance'!$M512)/'1C TSsoustraitance'!$AP512),IF(AND('1C TSsoustraitance'!$D512&lt;&gt;"",$K$2&lt;&gt;"Pôle",'1C TSsoustraitance'!$E512="OUI"),(('1C TSsoustraitance'!$F512+'1C TSsoustraitance'!$G512+'1C TSsoustraitance'!$H512+'1C TSsoustraitance'!$I512+'1C TSsoustraitance'!$J512+'1C TSsoustraitance'!$K512+'1C TSsoustraitance'!$L512+'1C TSsoustraitance'!$M512+'1C TSsoustraitance'!$N512+'1C TSsoustraitance'!$O512+'1C TSsoustraitance'!$P512+'1C TSsoustraitance'!$Q512)/'1C TSsoustraitance'!$R512),IF(AND('1C TSsoustraitance'!$D512&lt;&gt;"",$K$2&lt;&gt;"Pôle",'1C TSsoustraitance'!$E512="NON"),(('1C TSsoustraitance'!$F512+'1C TSsoustraitance'!$G512+'1C TSsoustraitance'!$H512+'1C TSsoustraitance'!$I512+'1C TSsoustraitance'!$J512+'1C TSsoustraitance'!$K512+'1C TSsoustraitance'!$L512+'1C TSsoustraitance'!$M512+'1C TSsoustraitance'!$N512+'1C TSsoustraitance'!$O512+'1C TSsoustraitance'!$P512+'1C TSsoustraitance'!$Q512))/'1C TSsoustraitance'!$AP512)))))</f>
        <v>0</v>
      </c>
      <c r="M795" s="668">
        <f>IF(OR('1C TSsoustraitance'!$D512="",'1C TSsoustraitance'!AP$13=0),0,IF(AND('1C TSsoustraitance'!$D512&lt;&gt;"",$K$2="Pôle",'1C TSsoustraitance'!$E512="OUI"),(('1C TSsoustraitance'!$J512+'1C TSsoustraitance'!$K512+'1C TSsoustraitance'!$L512)/'1C TSsoustraitance'!$R512),IF(AND('1C TSsoustraitance'!$D512&lt;&gt;"",$K$2="Pôle",'1C TSsoustraitance'!$E512="NON"),(('1C TSsoustraitance'!$J512+'1C TSsoustraitance'!$K512+'1C TSsoustraitance'!$L512)/'1C TSsoustraitance'!$AP512),IF(AND('1C TSsoustraitance'!$D512&lt;&gt;"",$K$2&lt;&gt;"Pôle"),0))))</f>
        <v>0</v>
      </c>
      <c r="N795" s="668">
        <f t="shared" si="170"/>
        <v>0</v>
      </c>
      <c r="O795" s="669">
        <f>IF(OR('1C TSsoustraitance'!$D512="",'1C TSsoustraitance'!$E512="OUI",'1C TSsoustraitance'!$AP512=0),0,(('1C TSsoustraitance'!$S512)/'1C TSsoustraitance'!$AP512))</f>
        <v>0</v>
      </c>
      <c r="P795" s="669">
        <f>IF(OR('1C TSsoustraitance'!$D512="",'1C TSsoustraitance'!$E512="OUI",'1C TSsoustraitance'!$AP512=0),0,(('1C TSsoustraitance'!$T512)/'1C TSsoustraitance'!$AP512))</f>
        <v>0</v>
      </c>
      <c r="Q795" s="669">
        <f>IF(OR('1C TSsoustraitance'!$D512="",'1C TSsoustraitance'!$E512="OUI",'1C TSsoustraitance'!$AP512=0),0,(('1C TSsoustraitance'!$U512)/'1C TSsoustraitance'!$AP512))</f>
        <v>0</v>
      </c>
      <c r="R795" s="669">
        <f>IF(OR('1C TSsoustraitance'!$D512="",'1C TSsoustraitance'!$E512="OUI",'1C TSsoustraitance'!$AP512=0),0,(('1C TSsoustraitance'!$V512)/'1C TSsoustraitance'!$AP512))</f>
        <v>0</v>
      </c>
      <c r="S795" s="669">
        <f>IF(OR('1C TSsoustraitance'!$D512="",'1C TSsoustraitance'!$E512="OUI",'1C TSsoustraitance'!$AP512=0),0,(('1C TSsoustraitance'!$W512)/'1C TSsoustraitance'!$AP512))</f>
        <v>0</v>
      </c>
      <c r="T795" s="669">
        <f>IF(OR('1C TSsoustraitance'!$D512="",'1C TSsoustraitance'!$E512="OUI",'1C TSsoustraitance'!$AP512=0),0,(('1C TSsoustraitance'!$X512)/'1C TSsoustraitance'!$AP512))</f>
        <v>0</v>
      </c>
      <c r="U795" s="669">
        <f>IF(OR('1C TSsoustraitance'!$D512="",'1C TSsoustraitance'!$E512="OUI",'1C TSsoustraitance'!$AP512=0),0,(('1C TSsoustraitance'!$Y512)/'1C TSsoustraitance'!$AP512))</f>
        <v>0</v>
      </c>
      <c r="V795" s="669">
        <f>IF(OR('1C TSsoustraitance'!$D512="",'1C TSsoustraitance'!$E512="OUI",'1C TSsoustraitance'!$AP512=0),0,(('1C TSsoustraitance'!$Z512)/'1C TSsoustraitance'!$AP512))</f>
        <v>0</v>
      </c>
      <c r="W795" s="669">
        <f>IF(OR('1C TSsoustraitance'!$D512="",'1C TSsoustraitance'!$E512="OUI",'1C TSsoustraitance'!$AP512=0),0,(('1C TSsoustraitance'!$AA512)/'1C TSsoustraitance'!$AP512))</f>
        <v>0</v>
      </c>
      <c r="X795" s="669">
        <f>IF(OR('1C TSsoustraitance'!$D512="",'1C TSsoustraitance'!$E512="OUI",'1C TSsoustraitance'!$AP512=0),0,(('1C TSsoustraitance'!$AB512)/'1C TSsoustraitance'!$AP512))</f>
        <v>0</v>
      </c>
      <c r="Y795" s="669">
        <f>IF(OR('1C TSsoustraitance'!$D512="",'1C TSsoustraitance'!$E512="OUI",'1C TSsoustraitance'!$AP512=0),0,(('1C TSsoustraitance'!$AC512)/'1C TSsoustraitance'!$AP512))</f>
        <v>0</v>
      </c>
      <c r="Z795" s="669">
        <f>IF(OR('1C TSsoustraitance'!$D512="",'1C TSsoustraitance'!$E512="OUI",'1C TSsoustraitance'!$AP512=0),0,(('1C TSsoustraitance'!$AD512)/'1C TSsoustraitance'!$AP512))</f>
        <v>0</v>
      </c>
      <c r="AA795" s="669">
        <f>IF(OR('1C TSsoustraitance'!$D512="",'1C TSsoustraitance'!$E512="OUI",'1C TSsoustraitance'!$AP512=0),0,(('1C TSsoustraitance'!$AE512)/'1C TSsoustraitance'!$AP512))</f>
        <v>0</v>
      </c>
      <c r="AB795" s="669">
        <f>IF(OR('1C TSsoustraitance'!$D512="",'1C TSsoustraitance'!$E512="OUI",'1C TSsoustraitance'!$AP512=0),0,(('1C TSsoustraitance'!$AF512)/'1C TSsoustraitance'!$AP512))</f>
        <v>0</v>
      </c>
      <c r="AC795" s="669">
        <f>IF(OR('1C TSsoustraitance'!$D512="",'1C TSsoustraitance'!$E512="OUI",'1C TSsoustraitance'!$AP512=0),0,(('1C TSsoustraitance'!$AG512)/'1C TSsoustraitance'!$AP512))</f>
        <v>0</v>
      </c>
      <c r="AD795" s="669">
        <f>IF(OR('1C TSsoustraitance'!$D512="",'1C TSsoustraitance'!$E512="OUI",'1C TSsoustraitance'!$AP512=0),0,(('1C TSsoustraitance'!$AH512)/'1C TSsoustraitance'!$AP512))</f>
        <v>0</v>
      </c>
      <c r="AE795" s="669">
        <f>IF(OR('1C TSsoustraitance'!$D512="",'1C TSsoustraitance'!$E512="OUI",'1C TSsoustraitance'!$AP512=0),0,(('1C TSsoustraitance'!$AI512)/'1C TSsoustraitance'!$AP512))</f>
        <v>0</v>
      </c>
      <c r="AF795" s="669">
        <f>IF(OR('1C TSsoustraitance'!$D512="",'1C TSsoustraitance'!$E512="OUI",'1C TSsoustraitance'!$AP512=0),0,(('1C TSsoustraitance'!$AJ512)/'1C TSsoustraitance'!$AP512))</f>
        <v>0</v>
      </c>
      <c r="AG795" s="669">
        <f>IF(OR('1C TSsoustraitance'!$D512="",'1C TSsoustraitance'!$E512="OUI",'1C TSsoustraitance'!$AP512=0),0,(('1C TSsoustraitance'!$AK512)/'1C TSsoustraitance'!$AP512))</f>
        <v>0</v>
      </c>
      <c r="AH795" s="669">
        <f>IF(OR('1C TSsoustraitance'!$D512="",'1C TSsoustraitance'!$E512="OUI",'1C TSsoustraitance'!$AP512=0),0,(('1C TSsoustraitance'!$AL512)/'1C TSsoustraitance'!$AP512))</f>
        <v>0</v>
      </c>
      <c r="AI795" s="669">
        <f>IF(OR('1C TSsoustraitance'!$D512="",'1C TSsoustraitance'!$E512="OUI",'1C TSsoustraitance'!$AP512=0),0,(('1C TSsoustraitance'!$AM512)/'1C TSsoustraitance'!$AP512))</f>
        <v>0</v>
      </c>
      <c r="AJ795" s="669">
        <f>IF(OR('1C TSsoustraitance'!$D512="",'1C TSsoustraitance'!$E512="OUI",'1C TSsoustraitance'!$AP512=0),0,(('1C TSsoustraitance'!$AN512)/'1C TSsoustraitance'!$AP512))</f>
        <v>0</v>
      </c>
      <c r="AK795" s="669">
        <f t="shared" si="172"/>
        <v>0</v>
      </c>
      <c r="AL795" s="668">
        <f t="shared" si="173"/>
        <v>0</v>
      </c>
      <c r="AM795" s="670">
        <f>IF(Tableau7[[#This Row],[N° pièce]]="",0,(Tableau7[[#This Row],[hors TVA]]+(Tableau7[[#This Row],[hors TVA]]*Tableau7[[#This Row],[Taux TVA]])-(Tableau7[[#This Row],[hors TVA]]*Tableau7[[#This Row],[Taux TVA]]*Tableau7[[#This Row],[Régime TVA: Récupération]]))*Tableau7[[#This Row],[Type 1]])</f>
        <v>0</v>
      </c>
      <c r="AN795" s="670">
        <f>IF(Tableau7[[#This Row],[N° pièce]]="",0,IF($K$2="pôle",((Tableau7[[#This Row],[hors TVA]]+(Tableau7[[#This Row],[hors TVA]]*Tableau7[[#This Row],[Taux TVA]])-(Tableau7[[#This Row],[hors TVA]]*Tableau7[[#This Row],[Taux TVA]]*Tableau7[[#This Row],[Régime TVA: Récupération]]))*Tableau7[[#This Row],[Type 2]]),0))</f>
        <v>0</v>
      </c>
      <c r="AO795" s="670">
        <f t="shared" si="168"/>
        <v>0</v>
      </c>
      <c r="AP795" s="255">
        <f t="shared" si="167"/>
        <v>0</v>
      </c>
      <c r="AQ795" s="506">
        <f t="shared" si="174"/>
        <v>0</v>
      </c>
      <c r="AR795" s="671"/>
      <c r="AS795" s="512"/>
      <c r="AT795" s="513" t="str">
        <f>IF(('1C TSsoustraitance'!AP512*FICHE!C$14&lt;J795),"Forfait limité à "&amp;FICHE!C$14&amp;"€/jour","")</f>
        <v/>
      </c>
      <c r="AU795" s="797"/>
      <c r="AV795" s="484"/>
      <c r="AW795" s="484"/>
      <c r="AX795" s="484"/>
      <c r="AY795" s="484"/>
      <c r="AZ795" s="484"/>
      <c r="BA795" s="4"/>
      <c r="BB795" s="4"/>
      <c r="BC795" s="4"/>
      <c r="BD795" s="4"/>
      <c r="BE795" s="4"/>
      <c r="BF795" s="4"/>
      <c r="BG795" s="4"/>
      <c r="BH795" s="4"/>
      <c r="BI795" s="4"/>
      <c r="BJ795" s="4"/>
      <c r="BK795" s="4"/>
      <c r="BL795" s="4"/>
      <c r="BM795" s="4"/>
      <c r="BN795" s="4"/>
      <c r="BO795" s="4"/>
      <c r="BP795" s="4"/>
      <c r="BQ795" s="4"/>
      <c r="BR795" s="4"/>
      <c r="BS795" s="4"/>
      <c r="BT795" s="4"/>
      <c r="BU795" s="4"/>
      <c r="BV795" s="4"/>
      <c r="BW795" s="4"/>
      <c r="BX795" s="4"/>
      <c r="BY795" s="4"/>
      <c r="BZ795" s="4"/>
      <c r="CA795" s="4"/>
      <c r="CB795" s="4"/>
      <c r="CC795" s="4"/>
      <c r="CD795" s="4"/>
      <c r="CE795" s="4"/>
      <c r="CF795" s="4"/>
      <c r="CG795" s="4"/>
      <c r="CH795" s="4"/>
      <c r="CI795" s="4"/>
      <c r="CJ795" s="4"/>
      <c r="CK795" s="4"/>
      <c r="CL795" s="4"/>
      <c r="CM795" s="4"/>
      <c r="CN795" s="4"/>
      <c r="CO795" s="4"/>
      <c r="CP795" s="4"/>
      <c r="CQ795" s="4"/>
      <c r="CR795" s="4"/>
      <c r="CS795" s="4"/>
      <c r="CT795" s="4"/>
      <c r="CU795" s="4"/>
      <c r="CV795" s="4"/>
      <c r="CW795" s="4"/>
      <c r="CX795" s="4"/>
      <c r="CY795" s="4"/>
      <c r="CZ795" s="4"/>
      <c r="DA795" s="4"/>
      <c r="DB795" s="4"/>
      <c r="DC795" s="4"/>
      <c r="DD795" s="4"/>
      <c r="DE795" s="4"/>
      <c r="DF795" s="4"/>
      <c r="DG795" s="4"/>
      <c r="DH795" s="4"/>
      <c r="DI795" s="4"/>
      <c r="DJ795" s="4"/>
      <c r="DK795" s="4"/>
      <c r="DL795" s="4"/>
      <c r="DM795" s="4"/>
      <c r="DN795" s="4"/>
      <c r="DO795" s="4"/>
      <c r="DP795" s="4"/>
      <c r="DQ795" s="4"/>
      <c r="DR795" s="4"/>
      <c r="DS795" s="4"/>
      <c r="DT795" s="4"/>
      <c r="DU795" s="4"/>
      <c r="DV795" s="4"/>
      <c r="DW795" s="4"/>
      <c r="DX795" s="4"/>
      <c r="DY795" s="4"/>
      <c r="DZ795" s="4"/>
      <c r="EA795" s="4"/>
      <c r="EB795" s="4"/>
      <c r="EC795" s="4"/>
      <c r="ED795" s="4"/>
      <c r="EE795" s="4"/>
      <c r="EF795" s="4"/>
      <c r="EG795" s="4"/>
      <c r="EH795" s="4"/>
      <c r="EI795" s="4"/>
      <c r="EJ795" s="4"/>
      <c r="EK795" s="4"/>
      <c r="EL795" s="4"/>
      <c r="EM795" s="4"/>
      <c r="EN795" s="4"/>
      <c r="EO795" s="4"/>
      <c r="EP795" s="4"/>
      <c r="EQ795" s="4"/>
      <c r="ER795" s="4"/>
      <c r="ES795" s="4"/>
      <c r="ET795" s="4"/>
      <c r="EU795" s="4"/>
      <c r="EV795" s="4"/>
      <c r="EW795" s="4"/>
      <c r="EX795" s="4"/>
      <c r="EY795" s="4"/>
      <c r="EZ795" s="4"/>
      <c r="FA795" s="4"/>
      <c r="FB795" s="4"/>
      <c r="FC795" s="4"/>
      <c r="FD795" s="4"/>
      <c r="FE795" s="4"/>
      <c r="FF795" s="4"/>
      <c r="FG795" s="4"/>
      <c r="FH795" s="4"/>
      <c r="FI795" s="4"/>
      <c r="FJ795" s="4"/>
      <c r="FK795" s="4"/>
      <c r="FL795" s="4"/>
      <c r="FM795" s="4"/>
      <c r="FN795" s="4"/>
      <c r="FO795" s="4"/>
      <c r="FP795" s="4"/>
      <c r="FQ795" s="4"/>
      <c r="FR795" s="4"/>
      <c r="FS795" s="4"/>
      <c r="FT795" s="4"/>
      <c r="FU795" s="4"/>
      <c r="FV795" s="4"/>
      <c r="FW795" s="4"/>
      <c r="FX795" s="4"/>
      <c r="FY795" s="4"/>
      <c r="FZ795" s="4"/>
      <c r="GA795" s="4"/>
      <c r="GB795" s="4"/>
      <c r="GC795" s="4"/>
      <c r="GD795" s="4"/>
      <c r="GE795" s="4"/>
      <c r="GF795" s="4"/>
      <c r="GG795" s="4"/>
      <c r="GH795" s="4"/>
      <c r="GI795" s="4"/>
      <c r="GJ795" s="4"/>
      <c r="GK795" s="4"/>
      <c r="GL795" s="4"/>
      <c r="GM795" s="4"/>
      <c r="GN795" s="4"/>
      <c r="GO795" s="4"/>
      <c r="GP795" s="4"/>
      <c r="GQ795" s="4"/>
      <c r="GR795" s="4"/>
      <c r="GS795" s="4"/>
      <c r="GT795" s="4"/>
      <c r="GU795" s="4"/>
      <c r="GV795" s="4"/>
      <c r="GW795" s="4"/>
      <c r="GX795" s="4"/>
      <c r="GY795" s="4"/>
      <c r="GZ795" s="4"/>
      <c r="HA795" s="4"/>
      <c r="HB795" s="4"/>
      <c r="HC795" s="4"/>
    </row>
    <row r="796" spans="1:211" s="380" customFormat="1" ht="13.9" customHeight="1">
      <c r="A796" s="828" t="str">
        <f>IF('1C TSsoustraitance'!$A513&lt;&gt;0,'1C TSsoustraitance'!$A513,"")</f>
        <v/>
      </c>
      <c r="B796" s="530"/>
      <c r="C796" s="513" t="str">
        <f>IF('1C TSsoustraitance'!$A513&lt;&gt;0,'1C TSsoustraitance'!$B513,"")</f>
        <v/>
      </c>
      <c r="D796" s="513" t="str">
        <f>IF('1C TSsoustraitance'!$A513&lt;&gt;0,'1C TSsoustraitance'!$C513,"")</f>
        <v/>
      </c>
      <c r="E796" s="684"/>
      <c r="F796" s="685"/>
      <c r="G796" s="666">
        <f>'1C TSsoustraitance'!$D513</f>
        <v>0</v>
      </c>
      <c r="H796" s="533">
        <v>0.21</v>
      </c>
      <c r="I796" s="533">
        <v>1</v>
      </c>
      <c r="J796" s="534"/>
      <c r="K796" s="667">
        <f t="shared" si="171"/>
        <v>0</v>
      </c>
      <c r="L796" s="668">
        <f>IF(OR('1C TSsoustraitance'!$D513="",'1C TSsoustraitance'!$AP513=0),0,IF(AND('1C TSsoustraitance'!$D513&lt;&gt;"",$K$2="Pôle",'1C TSsoustraitance'!$E513="OUI"),(('1C TSsoustraitance'!$F513+'1C TSsoustraitance'!$G513+'1C TSsoustraitance'!$H513+'1C TSsoustraitance'!$I513+'1C TSsoustraitance'!$M513)/'1C TSsoustraitance'!$R513),IF(AND('1C TSsoustraitance'!$D513&lt;&gt;"",$K$2="Pôle",'1C TSsoustraitance'!$E513="NON"),(('1C TSsoustraitance'!$F513+'1C TSsoustraitance'!$G513+'1C TSsoustraitance'!$H513+'1C TSsoustraitance'!$I513+'1C TSsoustraitance'!$M513)/'1C TSsoustraitance'!$AP513),IF(AND('1C TSsoustraitance'!$D513&lt;&gt;"",$K$2&lt;&gt;"Pôle",'1C TSsoustraitance'!$E513="OUI"),(('1C TSsoustraitance'!$F513+'1C TSsoustraitance'!$G513+'1C TSsoustraitance'!$H513+'1C TSsoustraitance'!$I513+'1C TSsoustraitance'!$J513+'1C TSsoustraitance'!$K513+'1C TSsoustraitance'!$L513+'1C TSsoustraitance'!$M513+'1C TSsoustraitance'!$N513+'1C TSsoustraitance'!$O513+'1C TSsoustraitance'!$P513+'1C TSsoustraitance'!$Q513)/'1C TSsoustraitance'!$R513),IF(AND('1C TSsoustraitance'!$D513&lt;&gt;"",$K$2&lt;&gt;"Pôle",'1C TSsoustraitance'!$E513="NON"),(('1C TSsoustraitance'!$F513+'1C TSsoustraitance'!$G513+'1C TSsoustraitance'!$H513+'1C TSsoustraitance'!$I513+'1C TSsoustraitance'!$J513+'1C TSsoustraitance'!$K513+'1C TSsoustraitance'!$L513+'1C TSsoustraitance'!$M513+'1C TSsoustraitance'!$N513+'1C TSsoustraitance'!$O513+'1C TSsoustraitance'!$P513+'1C TSsoustraitance'!$Q513))/'1C TSsoustraitance'!$AP513)))))</f>
        <v>0</v>
      </c>
      <c r="M796" s="668">
        <f>IF(OR('1C TSsoustraitance'!$D513="",'1C TSsoustraitance'!AP$13=0),0,IF(AND('1C TSsoustraitance'!$D513&lt;&gt;"",$K$2="Pôle",'1C TSsoustraitance'!$E513="OUI"),(('1C TSsoustraitance'!$J513+'1C TSsoustraitance'!$K513+'1C TSsoustraitance'!$L513)/'1C TSsoustraitance'!$R513),IF(AND('1C TSsoustraitance'!$D513&lt;&gt;"",$K$2="Pôle",'1C TSsoustraitance'!$E513="NON"),(('1C TSsoustraitance'!$J513+'1C TSsoustraitance'!$K513+'1C TSsoustraitance'!$L513)/'1C TSsoustraitance'!$AP513),IF(AND('1C TSsoustraitance'!$D513&lt;&gt;"",$K$2&lt;&gt;"Pôle"),0))))</f>
        <v>0</v>
      </c>
      <c r="N796" s="668">
        <f t="shared" si="170"/>
        <v>0</v>
      </c>
      <c r="O796" s="669">
        <f>IF(OR('1C TSsoustraitance'!$D513="",'1C TSsoustraitance'!$E513="OUI",'1C TSsoustraitance'!$AP513=0),0,(('1C TSsoustraitance'!$S513)/'1C TSsoustraitance'!$AP513))</f>
        <v>0</v>
      </c>
      <c r="P796" s="669">
        <f>IF(OR('1C TSsoustraitance'!$D513="",'1C TSsoustraitance'!$E513="OUI",'1C TSsoustraitance'!$AP513=0),0,(('1C TSsoustraitance'!$T513)/'1C TSsoustraitance'!$AP513))</f>
        <v>0</v>
      </c>
      <c r="Q796" s="669">
        <f>IF(OR('1C TSsoustraitance'!$D513="",'1C TSsoustraitance'!$E513="OUI",'1C TSsoustraitance'!$AP513=0),0,(('1C TSsoustraitance'!$U513)/'1C TSsoustraitance'!$AP513))</f>
        <v>0</v>
      </c>
      <c r="R796" s="669">
        <f>IF(OR('1C TSsoustraitance'!$D513="",'1C TSsoustraitance'!$E513="OUI",'1C TSsoustraitance'!$AP513=0),0,(('1C TSsoustraitance'!$V513)/'1C TSsoustraitance'!$AP513))</f>
        <v>0</v>
      </c>
      <c r="S796" s="669">
        <f>IF(OR('1C TSsoustraitance'!$D513="",'1C TSsoustraitance'!$E513="OUI",'1C TSsoustraitance'!$AP513=0),0,(('1C TSsoustraitance'!$W513)/'1C TSsoustraitance'!$AP513))</f>
        <v>0</v>
      </c>
      <c r="T796" s="669">
        <f>IF(OR('1C TSsoustraitance'!$D513="",'1C TSsoustraitance'!$E513="OUI",'1C TSsoustraitance'!$AP513=0),0,(('1C TSsoustraitance'!$X513)/'1C TSsoustraitance'!$AP513))</f>
        <v>0</v>
      </c>
      <c r="U796" s="669">
        <f>IF(OR('1C TSsoustraitance'!$D513="",'1C TSsoustraitance'!$E513="OUI",'1C TSsoustraitance'!$AP513=0),0,(('1C TSsoustraitance'!$Y513)/'1C TSsoustraitance'!$AP513))</f>
        <v>0</v>
      </c>
      <c r="V796" s="669">
        <f>IF(OR('1C TSsoustraitance'!$D513="",'1C TSsoustraitance'!$E513="OUI",'1C TSsoustraitance'!$AP513=0),0,(('1C TSsoustraitance'!$Z513)/'1C TSsoustraitance'!$AP513))</f>
        <v>0</v>
      </c>
      <c r="W796" s="669">
        <f>IF(OR('1C TSsoustraitance'!$D513="",'1C TSsoustraitance'!$E513="OUI",'1C TSsoustraitance'!$AP513=0),0,(('1C TSsoustraitance'!$AA513)/'1C TSsoustraitance'!$AP513))</f>
        <v>0</v>
      </c>
      <c r="X796" s="669">
        <f>IF(OR('1C TSsoustraitance'!$D513="",'1C TSsoustraitance'!$E513="OUI",'1C TSsoustraitance'!$AP513=0),0,(('1C TSsoustraitance'!$AB513)/'1C TSsoustraitance'!$AP513))</f>
        <v>0</v>
      </c>
      <c r="Y796" s="669">
        <f>IF(OR('1C TSsoustraitance'!$D513="",'1C TSsoustraitance'!$E513="OUI",'1C TSsoustraitance'!$AP513=0),0,(('1C TSsoustraitance'!$AC513)/'1C TSsoustraitance'!$AP513))</f>
        <v>0</v>
      </c>
      <c r="Z796" s="669">
        <f>IF(OR('1C TSsoustraitance'!$D513="",'1C TSsoustraitance'!$E513="OUI",'1C TSsoustraitance'!$AP513=0),0,(('1C TSsoustraitance'!$AD513)/'1C TSsoustraitance'!$AP513))</f>
        <v>0</v>
      </c>
      <c r="AA796" s="669">
        <f>IF(OR('1C TSsoustraitance'!$D513="",'1C TSsoustraitance'!$E513="OUI",'1C TSsoustraitance'!$AP513=0),0,(('1C TSsoustraitance'!$AE513)/'1C TSsoustraitance'!$AP513))</f>
        <v>0</v>
      </c>
      <c r="AB796" s="669">
        <f>IF(OR('1C TSsoustraitance'!$D513="",'1C TSsoustraitance'!$E513="OUI",'1C TSsoustraitance'!$AP513=0),0,(('1C TSsoustraitance'!$AF513)/'1C TSsoustraitance'!$AP513))</f>
        <v>0</v>
      </c>
      <c r="AC796" s="669">
        <f>IF(OR('1C TSsoustraitance'!$D513="",'1C TSsoustraitance'!$E513="OUI",'1C TSsoustraitance'!$AP513=0),0,(('1C TSsoustraitance'!$AG513)/'1C TSsoustraitance'!$AP513))</f>
        <v>0</v>
      </c>
      <c r="AD796" s="669">
        <f>IF(OR('1C TSsoustraitance'!$D513="",'1C TSsoustraitance'!$E513="OUI",'1C TSsoustraitance'!$AP513=0),0,(('1C TSsoustraitance'!$AH513)/'1C TSsoustraitance'!$AP513))</f>
        <v>0</v>
      </c>
      <c r="AE796" s="669">
        <f>IF(OR('1C TSsoustraitance'!$D513="",'1C TSsoustraitance'!$E513="OUI",'1C TSsoustraitance'!$AP513=0),0,(('1C TSsoustraitance'!$AI513)/'1C TSsoustraitance'!$AP513))</f>
        <v>0</v>
      </c>
      <c r="AF796" s="669">
        <f>IF(OR('1C TSsoustraitance'!$D513="",'1C TSsoustraitance'!$E513="OUI",'1C TSsoustraitance'!$AP513=0),0,(('1C TSsoustraitance'!$AJ513)/'1C TSsoustraitance'!$AP513))</f>
        <v>0</v>
      </c>
      <c r="AG796" s="669">
        <f>IF(OR('1C TSsoustraitance'!$D513="",'1C TSsoustraitance'!$E513="OUI",'1C TSsoustraitance'!$AP513=0),0,(('1C TSsoustraitance'!$AK513)/'1C TSsoustraitance'!$AP513))</f>
        <v>0</v>
      </c>
      <c r="AH796" s="669">
        <f>IF(OR('1C TSsoustraitance'!$D513="",'1C TSsoustraitance'!$E513="OUI",'1C TSsoustraitance'!$AP513=0),0,(('1C TSsoustraitance'!$AL513)/'1C TSsoustraitance'!$AP513))</f>
        <v>0</v>
      </c>
      <c r="AI796" s="669">
        <f>IF(OR('1C TSsoustraitance'!$D513="",'1C TSsoustraitance'!$E513="OUI",'1C TSsoustraitance'!$AP513=0),0,(('1C TSsoustraitance'!$AM513)/'1C TSsoustraitance'!$AP513))</f>
        <v>0</v>
      </c>
      <c r="AJ796" s="669">
        <f>IF(OR('1C TSsoustraitance'!$D513="",'1C TSsoustraitance'!$E513="OUI",'1C TSsoustraitance'!$AP513=0),0,(('1C TSsoustraitance'!$AN513)/'1C TSsoustraitance'!$AP513))</f>
        <v>0</v>
      </c>
      <c r="AK796" s="669">
        <f t="shared" si="172"/>
        <v>0</v>
      </c>
      <c r="AL796" s="668">
        <f t="shared" si="173"/>
        <v>0</v>
      </c>
      <c r="AM796" s="670">
        <f>IF(Tableau7[[#This Row],[N° pièce]]="",0,(Tableau7[[#This Row],[hors TVA]]+(Tableau7[[#This Row],[hors TVA]]*Tableau7[[#This Row],[Taux TVA]])-(Tableau7[[#This Row],[hors TVA]]*Tableau7[[#This Row],[Taux TVA]]*Tableau7[[#This Row],[Régime TVA: Récupération]]))*Tableau7[[#This Row],[Type 1]])</f>
        <v>0</v>
      </c>
      <c r="AN796" s="670">
        <f>IF(Tableau7[[#This Row],[N° pièce]]="",0,IF($K$2="pôle",((Tableau7[[#This Row],[hors TVA]]+(Tableau7[[#This Row],[hors TVA]]*Tableau7[[#This Row],[Taux TVA]])-(Tableau7[[#This Row],[hors TVA]]*Tableau7[[#This Row],[Taux TVA]]*Tableau7[[#This Row],[Régime TVA: Récupération]]))*Tableau7[[#This Row],[Type 2]]),0))</f>
        <v>0</v>
      </c>
      <c r="AO796" s="670">
        <f t="shared" si="168"/>
        <v>0</v>
      </c>
      <c r="AP796" s="255">
        <f t="shared" si="167"/>
        <v>0</v>
      </c>
      <c r="AQ796" s="506">
        <f t="shared" si="174"/>
        <v>0</v>
      </c>
      <c r="AR796" s="671"/>
      <c r="AS796" s="512"/>
      <c r="AT796" s="513" t="str">
        <f>IF(('1C TSsoustraitance'!AP513*FICHE!C$14&lt;J796),"Forfait limité à "&amp;FICHE!C$14&amp;"€/jour","")</f>
        <v/>
      </c>
      <c r="AU796" s="797"/>
      <c r="AV796" s="484"/>
      <c r="AW796" s="484"/>
      <c r="AX796" s="484"/>
      <c r="AY796" s="484"/>
      <c r="AZ796" s="484"/>
      <c r="BA796" s="4"/>
      <c r="BB796" s="4"/>
      <c r="BC796" s="4"/>
      <c r="BD796" s="4"/>
      <c r="BE796" s="4"/>
      <c r="BF796" s="4"/>
      <c r="BG796" s="4"/>
      <c r="BH796" s="4"/>
      <c r="BI796" s="4"/>
      <c r="BJ796" s="4"/>
      <c r="BK796" s="4"/>
      <c r="BL796" s="4"/>
      <c r="BM796" s="4"/>
      <c r="BN796" s="4"/>
      <c r="BO796" s="4"/>
      <c r="BP796" s="4"/>
      <c r="BQ796" s="4"/>
      <c r="BR796" s="4"/>
      <c r="BS796" s="4"/>
      <c r="BT796" s="4"/>
      <c r="BU796" s="4"/>
      <c r="BV796" s="4"/>
      <c r="BW796" s="4"/>
      <c r="BX796" s="4"/>
      <c r="BY796" s="4"/>
      <c r="BZ796" s="4"/>
      <c r="CA796" s="4"/>
      <c r="CB796" s="4"/>
      <c r="CC796" s="4"/>
      <c r="CD796" s="4"/>
      <c r="CE796" s="4"/>
      <c r="CF796" s="4"/>
      <c r="CG796" s="4"/>
      <c r="CH796" s="4"/>
      <c r="CI796" s="4"/>
      <c r="CJ796" s="4"/>
      <c r="CK796" s="4"/>
      <c r="CL796" s="4"/>
      <c r="CM796" s="4"/>
      <c r="CN796" s="4"/>
      <c r="CO796" s="4"/>
      <c r="CP796" s="4"/>
      <c r="CQ796" s="4"/>
      <c r="CR796" s="4"/>
      <c r="CS796" s="4"/>
      <c r="CT796" s="4"/>
      <c r="CU796" s="4"/>
      <c r="CV796" s="4"/>
      <c r="CW796" s="4"/>
      <c r="CX796" s="4"/>
      <c r="CY796" s="4"/>
      <c r="CZ796" s="4"/>
      <c r="DA796" s="4"/>
      <c r="DB796" s="4"/>
      <c r="DC796" s="4"/>
      <c r="DD796" s="4"/>
      <c r="DE796" s="4"/>
      <c r="DF796" s="4"/>
      <c r="DG796" s="4"/>
      <c r="DH796" s="4"/>
      <c r="DI796" s="4"/>
      <c r="DJ796" s="4"/>
      <c r="DK796" s="4"/>
      <c r="DL796" s="4"/>
      <c r="DM796" s="4"/>
      <c r="DN796" s="4"/>
      <c r="DO796" s="4"/>
      <c r="DP796" s="4"/>
      <c r="DQ796" s="4"/>
      <c r="DR796" s="4"/>
      <c r="DS796" s="4"/>
      <c r="DT796" s="4"/>
      <c r="DU796" s="4"/>
      <c r="DV796" s="4"/>
      <c r="DW796" s="4"/>
      <c r="DX796" s="4"/>
      <c r="DY796" s="4"/>
      <c r="DZ796" s="4"/>
      <c r="EA796" s="4"/>
      <c r="EB796" s="4"/>
      <c r="EC796" s="4"/>
      <c r="ED796" s="4"/>
      <c r="EE796" s="4"/>
      <c r="EF796" s="4"/>
      <c r="EG796" s="4"/>
      <c r="EH796" s="4"/>
      <c r="EI796" s="4"/>
      <c r="EJ796" s="4"/>
      <c r="EK796" s="4"/>
      <c r="EL796" s="4"/>
      <c r="EM796" s="4"/>
      <c r="EN796" s="4"/>
      <c r="EO796" s="4"/>
      <c r="EP796" s="4"/>
      <c r="EQ796" s="4"/>
      <c r="ER796" s="4"/>
      <c r="ES796" s="4"/>
      <c r="ET796" s="4"/>
      <c r="EU796" s="4"/>
      <c r="EV796" s="4"/>
      <c r="EW796" s="4"/>
      <c r="EX796" s="4"/>
      <c r="EY796" s="4"/>
      <c r="EZ796" s="4"/>
      <c r="FA796" s="4"/>
      <c r="FB796" s="4"/>
      <c r="FC796" s="4"/>
      <c r="FD796" s="4"/>
      <c r="FE796" s="4"/>
      <c r="FF796" s="4"/>
      <c r="FG796" s="4"/>
      <c r="FH796" s="4"/>
      <c r="FI796" s="4"/>
      <c r="FJ796" s="4"/>
      <c r="FK796" s="4"/>
      <c r="FL796" s="4"/>
      <c r="FM796" s="4"/>
      <c r="FN796" s="4"/>
      <c r="FO796" s="4"/>
      <c r="FP796" s="4"/>
      <c r="FQ796" s="4"/>
      <c r="FR796" s="4"/>
      <c r="FS796" s="4"/>
      <c r="FT796" s="4"/>
      <c r="FU796" s="4"/>
      <c r="FV796" s="4"/>
      <c r="FW796" s="4"/>
      <c r="FX796" s="4"/>
      <c r="FY796" s="4"/>
      <c r="FZ796" s="4"/>
      <c r="GA796" s="4"/>
      <c r="GB796" s="4"/>
      <c r="GC796" s="4"/>
      <c r="GD796" s="4"/>
      <c r="GE796" s="4"/>
      <c r="GF796" s="4"/>
      <c r="GG796" s="4"/>
      <c r="GH796" s="4"/>
      <c r="GI796" s="4"/>
      <c r="GJ796" s="4"/>
      <c r="GK796" s="4"/>
      <c r="GL796" s="4"/>
      <c r="GM796" s="4"/>
      <c r="GN796" s="4"/>
      <c r="GO796" s="4"/>
      <c r="GP796" s="4"/>
      <c r="GQ796" s="4"/>
      <c r="GR796" s="4"/>
      <c r="GS796" s="4"/>
      <c r="GT796" s="4"/>
      <c r="GU796" s="4"/>
      <c r="GV796" s="4"/>
      <c r="GW796" s="4"/>
      <c r="GX796" s="4"/>
      <c r="GY796" s="4"/>
      <c r="GZ796" s="4"/>
      <c r="HA796" s="4"/>
      <c r="HB796" s="4"/>
      <c r="HC796" s="4"/>
    </row>
    <row r="797" spans="1:211" s="380" customFormat="1" ht="13.9" customHeight="1">
      <c r="A797" s="828" t="str">
        <f>IF('1C TSsoustraitance'!$A514&lt;&gt;0,'1C TSsoustraitance'!$A514,"")</f>
        <v/>
      </c>
      <c r="B797" s="530"/>
      <c r="C797" s="513" t="str">
        <f>IF('1C TSsoustraitance'!$A514&lt;&gt;0,'1C TSsoustraitance'!$B514,"")</f>
        <v/>
      </c>
      <c r="D797" s="513" t="str">
        <f>IF('1C TSsoustraitance'!$A514&lt;&gt;0,'1C TSsoustraitance'!$C514,"")</f>
        <v/>
      </c>
      <c r="E797" s="684"/>
      <c r="F797" s="685"/>
      <c r="G797" s="666">
        <f>'1C TSsoustraitance'!$D514</f>
        <v>0</v>
      </c>
      <c r="H797" s="533">
        <v>0.21</v>
      </c>
      <c r="I797" s="533">
        <v>1</v>
      </c>
      <c r="J797" s="534"/>
      <c r="K797" s="667">
        <f t="shared" si="171"/>
        <v>0</v>
      </c>
      <c r="L797" s="668">
        <f>IF(OR('1C TSsoustraitance'!$D514="",'1C TSsoustraitance'!$AP514=0),0,IF(AND('1C TSsoustraitance'!$D514&lt;&gt;"",$K$2="Pôle",'1C TSsoustraitance'!$E514="OUI"),(('1C TSsoustraitance'!$F514+'1C TSsoustraitance'!$G514+'1C TSsoustraitance'!$H514+'1C TSsoustraitance'!$I514+'1C TSsoustraitance'!$M514)/'1C TSsoustraitance'!$R514),IF(AND('1C TSsoustraitance'!$D514&lt;&gt;"",$K$2="Pôle",'1C TSsoustraitance'!$E514="NON"),(('1C TSsoustraitance'!$F514+'1C TSsoustraitance'!$G514+'1C TSsoustraitance'!$H514+'1C TSsoustraitance'!$I514+'1C TSsoustraitance'!$M514)/'1C TSsoustraitance'!$AP514),IF(AND('1C TSsoustraitance'!$D514&lt;&gt;"",$K$2&lt;&gt;"Pôle",'1C TSsoustraitance'!$E514="OUI"),(('1C TSsoustraitance'!$F514+'1C TSsoustraitance'!$G514+'1C TSsoustraitance'!$H514+'1C TSsoustraitance'!$I514+'1C TSsoustraitance'!$J514+'1C TSsoustraitance'!$K514+'1C TSsoustraitance'!$L514+'1C TSsoustraitance'!$M514+'1C TSsoustraitance'!$N514+'1C TSsoustraitance'!$O514+'1C TSsoustraitance'!$P514+'1C TSsoustraitance'!$Q514)/'1C TSsoustraitance'!$R514),IF(AND('1C TSsoustraitance'!$D514&lt;&gt;"",$K$2&lt;&gt;"Pôle",'1C TSsoustraitance'!$E514="NON"),(('1C TSsoustraitance'!$F514+'1C TSsoustraitance'!$G514+'1C TSsoustraitance'!$H514+'1C TSsoustraitance'!$I514+'1C TSsoustraitance'!$J514+'1C TSsoustraitance'!$K514+'1C TSsoustraitance'!$L514+'1C TSsoustraitance'!$M514+'1C TSsoustraitance'!$N514+'1C TSsoustraitance'!$O514+'1C TSsoustraitance'!$P514+'1C TSsoustraitance'!$Q514))/'1C TSsoustraitance'!$AP514)))))</f>
        <v>0</v>
      </c>
      <c r="M797" s="668">
        <f>IF(OR('1C TSsoustraitance'!$D514="",'1C TSsoustraitance'!AP$13=0),0,IF(AND('1C TSsoustraitance'!$D514&lt;&gt;"",$K$2="Pôle",'1C TSsoustraitance'!$E514="OUI"),(('1C TSsoustraitance'!$J514+'1C TSsoustraitance'!$K514+'1C TSsoustraitance'!$L514)/'1C TSsoustraitance'!$R514),IF(AND('1C TSsoustraitance'!$D514&lt;&gt;"",$K$2="Pôle",'1C TSsoustraitance'!$E514="NON"),(('1C TSsoustraitance'!$J514+'1C TSsoustraitance'!$K514+'1C TSsoustraitance'!$L514)/'1C TSsoustraitance'!$AP514),IF(AND('1C TSsoustraitance'!$D514&lt;&gt;"",$K$2&lt;&gt;"Pôle"),0))))</f>
        <v>0</v>
      </c>
      <c r="N797" s="668">
        <f t="shared" si="170"/>
        <v>0</v>
      </c>
      <c r="O797" s="669">
        <f>IF(OR('1C TSsoustraitance'!$D514="",'1C TSsoustraitance'!$E514="OUI",'1C TSsoustraitance'!$AP514=0),0,(('1C TSsoustraitance'!$S514)/'1C TSsoustraitance'!$AP514))</f>
        <v>0</v>
      </c>
      <c r="P797" s="669">
        <f>IF(OR('1C TSsoustraitance'!$D514="",'1C TSsoustraitance'!$E514="OUI",'1C TSsoustraitance'!$AP514=0),0,(('1C TSsoustraitance'!$T514)/'1C TSsoustraitance'!$AP514))</f>
        <v>0</v>
      </c>
      <c r="Q797" s="669">
        <f>IF(OR('1C TSsoustraitance'!$D514="",'1C TSsoustraitance'!$E514="OUI",'1C TSsoustraitance'!$AP514=0),0,(('1C TSsoustraitance'!$U514)/'1C TSsoustraitance'!$AP514))</f>
        <v>0</v>
      </c>
      <c r="R797" s="669">
        <f>IF(OR('1C TSsoustraitance'!$D514="",'1C TSsoustraitance'!$E514="OUI",'1C TSsoustraitance'!$AP514=0),0,(('1C TSsoustraitance'!$V514)/'1C TSsoustraitance'!$AP514))</f>
        <v>0</v>
      </c>
      <c r="S797" s="669">
        <f>IF(OR('1C TSsoustraitance'!$D514="",'1C TSsoustraitance'!$E514="OUI",'1C TSsoustraitance'!$AP514=0),0,(('1C TSsoustraitance'!$W514)/'1C TSsoustraitance'!$AP514))</f>
        <v>0</v>
      </c>
      <c r="T797" s="669">
        <f>IF(OR('1C TSsoustraitance'!$D514="",'1C TSsoustraitance'!$E514="OUI",'1C TSsoustraitance'!$AP514=0),0,(('1C TSsoustraitance'!$X514)/'1C TSsoustraitance'!$AP514))</f>
        <v>0</v>
      </c>
      <c r="U797" s="669">
        <f>IF(OR('1C TSsoustraitance'!$D514="",'1C TSsoustraitance'!$E514="OUI",'1C TSsoustraitance'!$AP514=0),0,(('1C TSsoustraitance'!$Y514)/'1C TSsoustraitance'!$AP514))</f>
        <v>0</v>
      </c>
      <c r="V797" s="669">
        <f>IF(OR('1C TSsoustraitance'!$D514="",'1C TSsoustraitance'!$E514="OUI",'1C TSsoustraitance'!$AP514=0),0,(('1C TSsoustraitance'!$Z514)/'1C TSsoustraitance'!$AP514))</f>
        <v>0</v>
      </c>
      <c r="W797" s="669">
        <f>IF(OR('1C TSsoustraitance'!$D514="",'1C TSsoustraitance'!$E514="OUI",'1C TSsoustraitance'!$AP514=0),0,(('1C TSsoustraitance'!$AA514)/'1C TSsoustraitance'!$AP514))</f>
        <v>0</v>
      </c>
      <c r="X797" s="669">
        <f>IF(OR('1C TSsoustraitance'!$D514="",'1C TSsoustraitance'!$E514="OUI",'1C TSsoustraitance'!$AP514=0),0,(('1C TSsoustraitance'!$AB514)/'1C TSsoustraitance'!$AP514))</f>
        <v>0</v>
      </c>
      <c r="Y797" s="669">
        <f>IF(OR('1C TSsoustraitance'!$D514="",'1C TSsoustraitance'!$E514="OUI",'1C TSsoustraitance'!$AP514=0),0,(('1C TSsoustraitance'!$AC514)/'1C TSsoustraitance'!$AP514))</f>
        <v>0</v>
      </c>
      <c r="Z797" s="669">
        <f>IF(OR('1C TSsoustraitance'!$D514="",'1C TSsoustraitance'!$E514="OUI",'1C TSsoustraitance'!$AP514=0),0,(('1C TSsoustraitance'!$AD514)/'1C TSsoustraitance'!$AP514))</f>
        <v>0</v>
      </c>
      <c r="AA797" s="669">
        <f>IF(OR('1C TSsoustraitance'!$D514="",'1C TSsoustraitance'!$E514="OUI",'1C TSsoustraitance'!$AP514=0),0,(('1C TSsoustraitance'!$AE514)/'1C TSsoustraitance'!$AP514))</f>
        <v>0</v>
      </c>
      <c r="AB797" s="669">
        <f>IF(OR('1C TSsoustraitance'!$D514="",'1C TSsoustraitance'!$E514="OUI",'1C TSsoustraitance'!$AP514=0),0,(('1C TSsoustraitance'!$AF514)/'1C TSsoustraitance'!$AP514))</f>
        <v>0</v>
      </c>
      <c r="AC797" s="669">
        <f>IF(OR('1C TSsoustraitance'!$D514="",'1C TSsoustraitance'!$E514="OUI",'1C TSsoustraitance'!$AP514=0),0,(('1C TSsoustraitance'!$AG514)/'1C TSsoustraitance'!$AP514))</f>
        <v>0</v>
      </c>
      <c r="AD797" s="669">
        <f>IF(OR('1C TSsoustraitance'!$D514="",'1C TSsoustraitance'!$E514="OUI",'1C TSsoustraitance'!$AP514=0),0,(('1C TSsoustraitance'!$AH514)/'1C TSsoustraitance'!$AP514))</f>
        <v>0</v>
      </c>
      <c r="AE797" s="669">
        <f>IF(OR('1C TSsoustraitance'!$D514="",'1C TSsoustraitance'!$E514="OUI",'1C TSsoustraitance'!$AP514=0),0,(('1C TSsoustraitance'!$AI514)/'1C TSsoustraitance'!$AP514))</f>
        <v>0</v>
      </c>
      <c r="AF797" s="669">
        <f>IF(OR('1C TSsoustraitance'!$D514="",'1C TSsoustraitance'!$E514="OUI",'1C TSsoustraitance'!$AP514=0),0,(('1C TSsoustraitance'!$AJ514)/'1C TSsoustraitance'!$AP514))</f>
        <v>0</v>
      </c>
      <c r="AG797" s="669">
        <f>IF(OR('1C TSsoustraitance'!$D514="",'1C TSsoustraitance'!$E514="OUI",'1C TSsoustraitance'!$AP514=0),0,(('1C TSsoustraitance'!$AK514)/'1C TSsoustraitance'!$AP514))</f>
        <v>0</v>
      </c>
      <c r="AH797" s="669">
        <f>IF(OR('1C TSsoustraitance'!$D514="",'1C TSsoustraitance'!$E514="OUI",'1C TSsoustraitance'!$AP514=0),0,(('1C TSsoustraitance'!$AL514)/'1C TSsoustraitance'!$AP514))</f>
        <v>0</v>
      </c>
      <c r="AI797" s="669">
        <f>IF(OR('1C TSsoustraitance'!$D514="",'1C TSsoustraitance'!$E514="OUI",'1C TSsoustraitance'!$AP514=0),0,(('1C TSsoustraitance'!$AM514)/'1C TSsoustraitance'!$AP514))</f>
        <v>0</v>
      </c>
      <c r="AJ797" s="669">
        <f>IF(OR('1C TSsoustraitance'!$D514="",'1C TSsoustraitance'!$E514="OUI",'1C TSsoustraitance'!$AP514=0),0,(('1C TSsoustraitance'!$AN514)/'1C TSsoustraitance'!$AP514))</f>
        <v>0</v>
      </c>
      <c r="AK797" s="669">
        <f t="shared" si="172"/>
        <v>0</v>
      </c>
      <c r="AL797" s="668">
        <f t="shared" si="173"/>
        <v>0</v>
      </c>
      <c r="AM797" s="670">
        <f>IF(Tableau7[[#This Row],[N° pièce]]="",0,(Tableau7[[#This Row],[hors TVA]]+(Tableau7[[#This Row],[hors TVA]]*Tableau7[[#This Row],[Taux TVA]])-(Tableau7[[#This Row],[hors TVA]]*Tableau7[[#This Row],[Taux TVA]]*Tableau7[[#This Row],[Régime TVA: Récupération]]))*Tableau7[[#This Row],[Type 1]])</f>
        <v>0</v>
      </c>
      <c r="AN797" s="670">
        <f>IF(Tableau7[[#This Row],[N° pièce]]="",0,IF($K$2="pôle",((Tableau7[[#This Row],[hors TVA]]+(Tableau7[[#This Row],[hors TVA]]*Tableau7[[#This Row],[Taux TVA]])-(Tableau7[[#This Row],[hors TVA]]*Tableau7[[#This Row],[Taux TVA]]*Tableau7[[#This Row],[Régime TVA: Récupération]]))*Tableau7[[#This Row],[Type 2]]),0))</f>
        <v>0</v>
      </c>
      <c r="AO797" s="670">
        <f t="shared" si="168"/>
        <v>0</v>
      </c>
      <c r="AP797" s="255">
        <f t="shared" si="167"/>
        <v>0</v>
      </c>
      <c r="AQ797" s="506">
        <f t="shared" si="174"/>
        <v>0</v>
      </c>
      <c r="AR797" s="671"/>
      <c r="AS797" s="512"/>
      <c r="AT797" s="513" t="str">
        <f>IF(('1C TSsoustraitance'!AP514*FICHE!C$14&lt;J797),"Forfait limité à "&amp;FICHE!C$14&amp;"€/jour","")</f>
        <v/>
      </c>
      <c r="AU797" s="797"/>
      <c r="AV797" s="484"/>
      <c r="AW797" s="484"/>
      <c r="AX797" s="484"/>
      <c r="AY797" s="484"/>
      <c r="AZ797" s="484"/>
      <c r="BA797" s="4"/>
      <c r="BB797" s="4"/>
      <c r="BC797" s="4"/>
      <c r="BD797" s="4"/>
      <c r="BE797" s="4"/>
      <c r="BF797" s="4"/>
      <c r="BG797" s="4"/>
      <c r="BH797" s="4"/>
      <c r="BI797" s="4"/>
      <c r="BJ797" s="4"/>
      <c r="BK797" s="4"/>
      <c r="BL797" s="4"/>
      <c r="BM797" s="4"/>
      <c r="BN797" s="4"/>
      <c r="BO797" s="4"/>
      <c r="BP797" s="4"/>
      <c r="BQ797" s="4"/>
      <c r="BR797" s="4"/>
      <c r="BS797" s="4"/>
      <c r="BT797" s="4"/>
      <c r="BU797" s="4"/>
      <c r="BV797" s="4"/>
      <c r="BW797" s="4"/>
      <c r="BX797" s="4"/>
      <c r="BY797" s="4"/>
      <c r="BZ797" s="4"/>
      <c r="CA797" s="4"/>
      <c r="CB797" s="4"/>
      <c r="CC797" s="4"/>
      <c r="CD797" s="4"/>
      <c r="CE797" s="4"/>
      <c r="CF797" s="4"/>
      <c r="CG797" s="4"/>
      <c r="CH797" s="4"/>
      <c r="CI797" s="4"/>
      <c r="CJ797" s="4"/>
      <c r="CK797" s="4"/>
      <c r="CL797" s="4"/>
      <c r="CM797" s="4"/>
      <c r="CN797" s="4"/>
      <c r="CO797" s="4"/>
      <c r="CP797" s="4"/>
      <c r="CQ797" s="4"/>
      <c r="CR797" s="4"/>
      <c r="CS797" s="4"/>
      <c r="CT797" s="4"/>
      <c r="CU797" s="4"/>
      <c r="CV797" s="4"/>
      <c r="CW797" s="4"/>
      <c r="CX797" s="4"/>
      <c r="CY797" s="4"/>
      <c r="CZ797" s="4"/>
      <c r="DA797" s="4"/>
      <c r="DB797" s="4"/>
      <c r="DC797" s="4"/>
      <c r="DD797" s="4"/>
      <c r="DE797" s="4"/>
      <c r="DF797" s="4"/>
      <c r="DG797" s="4"/>
      <c r="DH797" s="4"/>
      <c r="DI797" s="4"/>
      <c r="DJ797" s="4"/>
      <c r="DK797" s="4"/>
      <c r="DL797" s="4"/>
      <c r="DM797" s="4"/>
      <c r="DN797" s="4"/>
      <c r="DO797" s="4"/>
      <c r="DP797" s="4"/>
      <c r="DQ797" s="4"/>
      <c r="DR797" s="4"/>
      <c r="DS797" s="4"/>
      <c r="DT797" s="4"/>
      <c r="DU797" s="4"/>
      <c r="DV797" s="4"/>
      <c r="DW797" s="4"/>
      <c r="DX797" s="4"/>
      <c r="DY797" s="4"/>
      <c r="DZ797" s="4"/>
      <c r="EA797" s="4"/>
      <c r="EB797" s="4"/>
      <c r="EC797" s="4"/>
      <c r="ED797" s="4"/>
      <c r="EE797" s="4"/>
      <c r="EF797" s="4"/>
      <c r="EG797" s="4"/>
      <c r="EH797" s="4"/>
      <c r="EI797" s="4"/>
      <c r="EJ797" s="4"/>
      <c r="EK797" s="4"/>
      <c r="EL797" s="4"/>
      <c r="EM797" s="4"/>
      <c r="EN797" s="4"/>
      <c r="EO797" s="4"/>
      <c r="EP797" s="4"/>
      <c r="EQ797" s="4"/>
      <c r="ER797" s="4"/>
      <c r="ES797" s="4"/>
      <c r="ET797" s="4"/>
      <c r="EU797" s="4"/>
      <c r="EV797" s="4"/>
      <c r="EW797" s="4"/>
      <c r="EX797" s="4"/>
      <c r="EY797" s="4"/>
      <c r="EZ797" s="4"/>
      <c r="FA797" s="4"/>
      <c r="FB797" s="4"/>
      <c r="FC797" s="4"/>
      <c r="FD797" s="4"/>
      <c r="FE797" s="4"/>
      <c r="FF797" s="4"/>
      <c r="FG797" s="4"/>
      <c r="FH797" s="4"/>
      <c r="FI797" s="4"/>
      <c r="FJ797" s="4"/>
      <c r="FK797" s="4"/>
      <c r="FL797" s="4"/>
      <c r="FM797" s="4"/>
      <c r="FN797" s="4"/>
      <c r="FO797" s="4"/>
      <c r="FP797" s="4"/>
      <c r="FQ797" s="4"/>
      <c r="FR797" s="4"/>
      <c r="FS797" s="4"/>
      <c r="FT797" s="4"/>
      <c r="FU797" s="4"/>
      <c r="FV797" s="4"/>
      <c r="FW797" s="4"/>
      <c r="FX797" s="4"/>
      <c r="FY797" s="4"/>
      <c r="FZ797" s="4"/>
      <c r="GA797" s="4"/>
      <c r="GB797" s="4"/>
      <c r="GC797" s="4"/>
      <c r="GD797" s="4"/>
      <c r="GE797" s="4"/>
      <c r="GF797" s="4"/>
      <c r="GG797" s="4"/>
      <c r="GH797" s="4"/>
      <c r="GI797" s="4"/>
      <c r="GJ797" s="4"/>
      <c r="GK797" s="4"/>
      <c r="GL797" s="4"/>
      <c r="GM797" s="4"/>
      <c r="GN797" s="4"/>
      <c r="GO797" s="4"/>
      <c r="GP797" s="4"/>
      <c r="GQ797" s="4"/>
      <c r="GR797" s="4"/>
      <c r="GS797" s="4"/>
      <c r="GT797" s="4"/>
      <c r="GU797" s="4"/>
      <c r="GV797" s="4"/>
      <c r="GW797" s="4"/>
      <c r="GX797" s="4"/>
      <c r="GY797" s="4"/>
      <c r="GZ797" s="4"/>
      <c r="HA797" s="4"/>
      <c r="HB797" s="4"/>
      <c r="HC797" s="4"/>
    </row>
    <row r="798" spans="1:211" s="380" customFormat="1" ht="13.9" customHeight="1">
      <c r="A798" s="828" t="str">
        <f>IF('1C TSsoustraitance'!$A515&lt;&gt;0,'1C TSsoustraitance'!$A515,"")</f>
        <v/>
      </c>
      <c r="B798" s="530"/>
      <c r="C798" s="513" t="str">
        <f>IF('1C TSsoustraitance'!$A515&lt;&gt;0,'1C TSsoustraitance'!$B515,"")</f>
        <v/>
      </c>
      <c r="D798" s="513" t="str">
        <f>IF('1C TSsoustraitance'!$A515&lt;&gt;0,'1C TSsoustraitance'!$C515,"")</f>
        <v/>
      </c>
      <c r="E798" s="684"/>
      <c r="F798" s="685"/>
      <c r="G798" s="666">
        <f>'1C TSsoustraitance'!$D515</f>
        <v>0</v>
      </c>
      <c r="H798" s="533">
        <v>0.21</v>
      </c>
      <c r="I798" s="533">
        <v>1</v>
      </c>
      <c r="J798" s="534"/>
      <c r="K798" s="667">
        <f t="shared" si="171"/>
        <v>0</v>
      </c>
      <c r="L798" s="668">
        <f>IF(OR('1C TSsoustraitance'!$D515="",'1C TSsoustraitance'!$AP515=0),0,IF(AND('1C TSsoustraitance'!$D515&lt;&gt;"",$K$2="Pôle",'1C TSsoustraitance'!$E515="OUI"),(('1C TSsoustraitance'!$F515+'1C TSsoustraitance'!$G515+'1C TSsoustraitance'!$H515+'1C TSsoustraitance'!$I515+'1C TSsoustraitance'!$M515)/'1C TSsoustraitance'!$R515),IF(AND('1C TSsoustraitance'!$D515&lt;&gt;"",$K$2="Pôle",'1C TSsoustraitance'!$E515="NON"),(('1C TSsoustraitance'!$F515+'1C TSsoustraitance'!$G515+'1C TSsoustraitance'!$H515+'1C TSsoustraitance'!$I515+'1C TSsoustraitance'!$M515)/'1C TSsoustraitance'!$AP515),IF(AND('1C TSsoustraitance'!$D515&lt;&gt;"",$K$2&lt;&gt;"Pôle",'1C TSsoustraitance'!$E515="OUI"),(('1C TSsoustraitance'!$F515+'1C TSsoustraitance'!$G515+'1C TSsoustraitance'!$H515+'1C TSsoustraitance'!$I515+'1C TSsoustraitance'!$J515+'1C TSsoustraitance'!$K515+'1C TSsoustraitance'!$L515+'1C TSsoustraitance'!$M515+'1C TSsoustraitance'!$N515+'1C TSsoustraitance'!$O515+'1C TSsoustraitance'!$P515+'1C TSsoustraitance'!$Q515)/'1C TSsoustraitance'!$R515),IF(AND('1C TSsoustraitance'!$D515&lt;&gt;"",$K$2&lt;&gt;"Pôle",'1C TSsoustraitance'!$E515="NON"),(('1C TSsoustraitance'!$F515+'1C TSsoustraitance'!$G515+'1C TSsoustraitance'!$H515+'1C TSsoustraitance'!$I515+'1C TSsoustraitance'!$J515+'1C TSsoustraitance'!$K515+'1C TSsoustraitance'!$L515+'1C TSsoustraitance'!$M515+'1C TSsoustraitance'!$N515+'1C TSsoustraitance'!$O515+'1C TSsoustraitance'!$P515+'1C TSsoustraitance'!$Q515))/'1C TSsoustraitance'!$AP515)))))</f>
        <v>0</v>
      </c>
      <c r="M798" s="668">
        <f>IF(OR('1C TSsoustraitance'!$D515="",'1C TSsoustraitance'!AP$13=0),0,IF(AND('1C TSsoustraitance'!$D515&lt;&gt;"",$K$2="Pôle",'1C TSsoustraitance'!$E515="OUI"),(('1C TSsoustraitance'!$J515+'1C TSsoustraitance'!$K515+'1C TSsoustraitance'!$L515)/'1C TSsoustraitance'!$R515),IF(AND('1C TSsoustraitance'!$D515&lt;&gt;"",$K$2="Pôle",'1C TSsoustraitance'!$E515="NON"),(('1C TSsoustraitance'!$J515+'1C TSsoustraitance'!$K515+'1C TSsoustraitance'!$L515)/'1C TSsoustraitance'!$AP515),IF(AND('1C TSsoustraitance'!$D515&lt;&gt;"",$K$2&lt;&gt;"Pôle"),0))))</f>
        <v>0</v>
      </c>
      <c r="N798" s="668">
        <f t="shared" si="170"/>
        <v>0</v>
      </c>
      <c r="O798" s="669">
        <f>IF(OR('1C TSsoustraitance'!$D515="",'1C TSsoustraitance'!$E515="OUI",'1C TSsoustraitance'!$AP515=0),0,(('1C TSsoustraitance'!$S515)/'1C TSsoustraitance'!$AP515))</f>
        <v>0</v>
      </c>
      <c r="P798" s="669">
        <f>IF(OR('1C TSsoustraitance'!$D515="",'1C TSsoustraitance'!$E515="OUI",'1C TSsoustraitance'!$AP515=0),0,(('1C TSsoustraitance'!$T515)/'1C TSsoustraitance'!$AP515))</f>
        <v>0</v>
      </c>
      <c r="Q798" s="669">
        <f>IF(OR('1C TSsoustraitance'!$D515="",'1C TSsoustraitance'!$E515="OUI",'1C TSsoustraitance'!$AP515=0),0,(('1C TSsoustraitance'!$U515)/'1C TSsoustraitance'!$AP515))</f>
        <v>0</v>
      </c>
      <c r="R798" s="669">
        <f>IF(OR('1C TSsoustraitance'!$D515="",'1C TSsoustraitance'!$E515="OUI",'1C TSsoustraitance'!$AP515=0),0,(('1C TSsoustraitance'!$V515)/'1C TSsoustraitance'!$AP515))</f>
        <v>0</v>
      </c>
      <c r="S798" s="669">
        <f>IF(OR('1C TSsoustraitance'!$D515="",'1C TSsoustraitance'!$E515="OUI",'1C TSsoustraitance'!$AP515=0),0,(('1C TSsoustraitance'!$W515)/'1C TSsoustraitance'!$AP515))</f>
        <v>0</v>
      </c>
      <c r="T798" s="669">
        <f>IF(OR('1C TSsoustraitance'!$D515="",'1C TSsoustraitance'!$E515="OUI",'1C TSsoustraitance'!$AP515=0),0,(('1C TSsoustraitance'!$X515)/'1C TSsoustraitance'!$AP515))</f>
        <v>0</v>
      </c>
      <c r="U798" s="669">
        <f>IF(OR('1C TSsoustraitance'!$D515="",'1C TSsoustraitance'!$E515="OUI",'1C TSsoustraitance'!$AP515=0),0,(('1C TSsoustraitance'!$Y515)/'1C TSsoustraitance'!$AP515))</f>
        <v>0</v>
      </c>
      <c r="V798" s="669">
        <f>IF(OR('1C TSsoustraitance'!$D515="",'1C TSsoustraitance'!$E515="OUI",'1C TSsoustraitance'!$AP515=0),0,(('1C TSsoustraitance'!$Z515)/'1C TSsoustraitance'!$AP515))</f>
        <v>0</v>
      </c>
      <c r="W798" s="669">
        <f>IF(OR('1C TSsoustraitance'!$D515="",'1C TSsoustraitance'!$E515="OUI",'1C TSsoustraitance'!$AP515=0),0,(('1C TSsoustraitance'!$AA515)/'1C TSsoustraitance'!$AP515))</f>
        <v>0</v>
      </c>
      <c r="X798" s="669">
        <f>IF(OR('1C TSsoustraitance'!$D515="",'1C TSsoustraitance'!$E515="OUI",'1C TSsoustraitance'!$AP515=0),0,(('1C TSsoustraitance'!$AB515)/'1C TSsoustraitance'!$AP515))</f>
        <v>0</v>
      </c>
      <c r="Y798" s="669">
        <f>IF(OR('1C TSsoustraitance'!$D515="",'1C TSsoustraitance'!$E515="OUI",'1C TSsoustraitance'!$AP515=0),0,(('1C TSsoustraitance'!$AC515)/'1C TSsoustraitance'!$AP515))</f>
        <v>0</v>
      </c>
      <c r="Z798" s="669">
        <f>IF(OR('1C TSsoustraitance'!$D515="",'1C TSsoustraitance'!$E515="OUI",'1C TSsoustraitance'!$AP515=0),0,(('1C TSsoustraitance'!$AD515)/'1C TSsoustraitance'!$AP515))</f>
        <v>0</v>
      </c>
      <c r="AA798" s="669">
        <f>IF(OR('1C TSsoustraitance'!$D515="",'1C TSsoustraitance'!$E515="OUI",'1C TSsoustraitance'!$AP515=0),0,(('1C TSsoustraitance'!$AE515)/'1C TSsoustraitance'!$AP515))</f>
        <v>0</v>
      </c>
      <c r="AB798" s="669">
        <f>IF(OR('1C TSsoustraitance'!$D515="",'1C TSsoustraitance'!$E515="OUI",'1C TSsoustraitance'!$AP515=0),0,(('1C TSsoustraitance'!$AF515)/'1C TSsoustraitance'!$AP515))</f>
        <v>0</v>
      </c>
      <c r="AC798" s="669">
        <f>IF(OR('1C TSsoustraitance'!$D515="",'1C TSsoustraitance'!$E515="OUI",'1C TSsoustraitance'!$AP515=0),0,(('1C TSsoustraitance'!$AG515)/'1C TSsoustraitance'!$AP515))</f>
        <v>0</v>
      </c>
      <c r="AD798" s="669">
        <f>IF(OR('1C TSsoustraitance'!$D515="",'1C TSsoustraitance'!$E515="OUI",'1C TSsoustraitance'!$AP515=0),0,(('1C TSsoustraitance'!$AH515)/'1C TSsoustraitance'!$AP515))</f>
        <v>0</v>
      </c>
      <c r="AE798" s="669">
        <f>IF(OR('1C TSsoustraitance'!$D515="",'1C TSsoustraitance'!$E515="OUI",'1C TSsoustraitance'!$AP515=0),0,(('1C TSsoustraitance'!$AI515)/'1C TSsoustraitance'!$AP515))</f>
        <v>0</v>
      </c>
      <c r="AF798" s="669">
        <f>IF(OR('1C TSsoustraitance'!$D515="",'1C TSsoustraitance'!$E515="OUI",'1C TSsoustraitance'!$AP515=0),0,(('1C TSsoustraitance'!$AJ515)/'1C TSsoustraitance'!$AP515))</f>
        <v>0</v>
      </c>
      <c r="AG798" s="669">
        <f>IF(OR('1C TSsoustraitance'!$D515="",'1C TSsoustraitance'!$E515="OUI",'1C TSsoustraitance'!$AP515=0),0,(('1C TSsoustraitance'!$AK515)/'1C TSsoustraitance'!$AP515))</f>
        <v>0</v>
      </c>
      <c r="AH798" s="669">
        <f>IF(OR('1C TSsoustraitance'!$D515="",'1C TSsoustraitance'!$E515="OUI",'1C TSsoustraitance'!$AP515=0),0,(('1C TSsoustraitance'!$AL515)/'1C TSsoustraitance'!$AP515))</f>
        <v>0</v>
      </c>
      <c r="AI798" s="669">
        <f>IF(OR('1C TSsoustraitance'!$D515="",'1C TSsoustraitance'!$E515="OUI",'1C TSsoustraitance'!$AP515=0),0,(('1C TSsoustraitance'!$AM515)/'1C TSsoustraitance'!$AP515))</f>
        <v>0</v>
      </c>
      <c r="AJ798" s="669">
        <f>IF(OR('1C TSsoustraitance'!$D515="",'1C TSsoustraitance'!$E515="OUI",'1C TSsoustraitance'!$AP515=0),0,(('1C TSsoustraitance'!$AN515)/'1C TSsoustraitance'!$AP515))</f>
        <v>0</v>
      </c>
      <c r="AK798" s="669">
        <f t="shared" si="172"/>
        <v>0</v>
      </c>
      <c r="AL798" s="668">
        <f t="shared" si="173"/>
        <v>0</v>
      </c>
      <c r="AM798" s="670">
        <f>IF(Tableau7[[#This Row],[N° pièce]]="",0,(Tableau7[[#This Row],[hors TVA]]+(Tableau7[[#This Row],[hors TVA]]*Tableau7[[#This Row],[Taux TVA]])-(Tableau7[[#This Row],[hors TVA]]*Tableau7[[#This Row],[Taux TVA]]*Tableau7[[#This Row],[Régime TVA: Récupération]]))*Tableau7[[#This Row],[Type 1]])</f>
        <v>0</v>
      </c>
      <c r="AN798" s="670">
        <f>IF(Tableau7[[#This Row],[N° pièce]]="",0,IF($K$2="pôle",((Tableau7[[#This Row],[hors TVA]]+(Tableau7[[#This Row],[hors TVA]]*Tableau7[[#This Row],[Taux TVA]])-(Tableau7[[#This Row],[hors TVA]]*Tableau7[[#This Row],[Taux TVA]]*Tableau7[[#This Row],[Régime TVA: Récupération]]))*Tableau7[[#This Row],[Type 2]]),0))</f>
        <v>0</v>
      </c>
      <c r="AO798" s="670">
        <f t="shared" si="168"/>
        <v>0</v>
      </c>
      <c r="AP798" s="255">
        <f t="shared" si="167"/>
        <v>0</v>
      </c>
      <c r="AQ798" s="506">
        <f t="shared" si="174"/>
        <v>0</v>
      </c>
      <c r="AR798" s="671"/>
      <c r="AS798" s="512"/>
      <c r="AT798" s="513" t="str">
        <f>IF(('1C TSsoustraitance'!AP515*FICHE!C$14&lt;J798),"Forfait limité à "&amp;FICHE!C$14&amp;"€/jour","")</f>
        <v/>
      </c>
      <c r="AU798" s="797"/>
      <c r="AV798" s="484"/>
      <c r="AW798" s="484"/>
      <c r="AX798" s="484"/>
      <c r="AY798" s="484"/>
      <c r="AZ798" s="484"/>
      <c r="BA798" s="4"/>
      <c r="BB798" s="4"/>
      <c r="BC798" s="4"/>
      <c r="BD798" s="4"/>
      <c r="BE798" s="4"/>
      <c r="BF798" s="4"/>
      <c r="BG798" s="4"/>
      <c r="BH798" s="4"/>
      <c r="BI798" s="4"/>
      <c r="BJ798" s="4"/>
      <c r="BK798" s="4"/>
      <c r="BL798" s="4"/>
      <c r="BM798" s="4"/>
      <c r="BN798" s="4"/>
      <c r="BO798" s="4"/>
      <c r="BP798" s="4"/>
      <c r="BQ798" s="4"/>
      <c r="BR798" s="4"/>
      <c r="BS798" s="4"/>
      <c r="BT798" s="4"/>
      <c r="BU798" s="4"/>
      <c r="BV798" s="4"/>
      <c r="BW798" s="4"/>
      <c r="BX798" s="4"/>
      <c r="BY798" s="4"/>
      <c r="BZ798" s="4"/>
      <c r="CA798" s="4"/>
      <c r="CB798" s="4"/>
      <c r="CC798" s="4"/>
      <c r="CD798" s="4"/>
      <c r="CE798" s="4"/>
      <c r="CF798" s="4"/>
      <c r="CG798" s="4"/>
      <c r="CH798" s="4"/>
      <c r="CI798" s="4"/>
      <c r="CJ798" s="4"/>
      <c r="CK798" s="4"/>
      <c r="CL798" s="4"/>
      <c r="CM798" s="4"/>
      <c r="CN798" s="4"/>
      <c r="CO798" s="4"/>
      <c r="CP798" s="4"/>
      <c r="CQ798" s="4"/>
      <c r="CR798" s="4"/>
      <c r="CS798" s="4"/>
      <c r="CT798" s="4"/>
      <c r="CU798" s="4"/>
      <c r="CV798" s="4"/>
      <c r="CW798" s="4"/>
      <c r="CX798" s="4"/>
      <c r="CY798" s="4"/>
      <c r="CZ798" s="4"/>
      <c r="DA798" s="4"/>
      <c r="DB798" s="4"/>
      <c r="DC798" s="4"/>
      <c r="DD798" s="4"/>
      <c r="DE798" s="4"/>
      <c r="DF798" s="4"/>
      <c r="DG798" s="4"/>
      <c r="DH798" s="4"/>
      <c r="DI798" s="4"/>
      <c r="DJ798" s="4"/>
      <c r="DK798" s="4"/>
      <c r="DL798" s="4"/>
      <c r="DM798" s="4"/>
      <c r="DN798" s="4"/>
      <c r="DO798" s="4"/>
      <c r="DP798" s="4"/>
      <c r="DQ798" s="4"/>
      <c r="DR798" s="4"/>
      <c r="DS798" s="4"/>
      <c r="DT798" s="4"/>
      <c r="DU798" s="4"/>
      <c r="DV798" s="4"/>
      <c r="DW798" s="4"/>
      <c r="DX798" s="4"/>
      <c r="DY798" s="4"/>
      <c r="DZ798" s="4"/>
      <c r="EA798" s="4"/>
      <c r="EB798" s="4"/>
      <c r="EC798" s="4"/>
      <c r="ED798" s="4"/>
      <c r="EE798" s="4"/>
      <c r="EF798" s="4"/>
      <c r="EG798" s="4"/>
      <c r="EH798" s="4"/>
      <c r="EI798" s="4"/>
      <c r="EJ798" s="4"/>
      <c r="EK798" s="4"/>
      <c r="EL798" s="4"/>
      <c r="EM798" s="4"/>
      <c r="EN798" s="4"/>
      <c r="EO798" s="4"/>
      <c r="EP798" s="4"/>
      <c r="EQ798" s="4"/>
      <c r="ER798" s="4"/>
      <c r="ES798" s="4"/>
      <c r="ET798" s="4"/>
      <c r="EU798" s="4"/>
      <c r="EV798" s="4"/>
      <c r="EW798" s="4"/>
      <c r="EX798" s="4"/>
      <c r="EY798" s="4"/>
      <c r="EZ798" s="4"/>
      <c r="FA798" s="4"/>
      <c r="FB798" s="4"/>
      <c r="FC798" s="4"/>
      <c r="FD798" s="4"/>
      <c r="FE798" s="4"/>
      <c r="FF798" s="4"/>
      <c r="FG798" s="4"/>
      <c r="FH798" s="4"/>
      <c r="FI798" s="4"/>
      <c r="FJ798" s="4"/>
      <c r="FK798" s="4"/>
      <c r="FL798" s="4"/>
      <c r="FM798" s="4"/>
      <c r="FN798" s="4"/>
      <c r="FO798" s="4"/>
      <c r="FP798" s="4"/>
      <c r="FQ798" s="4"/>
      <c r="FR798" s="4"/>
      <c r="FS798" s="4"/>
      <c r="FT798" s="4"/>
      <c r="FU798" s="4"/>
      <c r="FV798" s="4"/>
      <c r="FW798" s="4"/>
      <c r="FX798" s="4"/>
      <c r="FY798" s="4"/>
      <c r="FZ798" s="4"/>
      <c r="GA798" s="4"/>
      <c r="GB798" s="4"/>
      <c r="GC798" s="4"/>
      <c r="GD798" s="4"/>
      <c r="GE798" s="4"/>
      <c r="GF798" s="4"/>
      <c r="GG798" s="4"/>
      <c r="GH798" s="4"/>
      <c r="GI798" s="4"/>
      <c r="GJ798" s="4"/>
      <c r="GK798" s="4"/>
      <c r="GL798" s="4"/>
      <c r="GM798" s="4"/>
      <c r="GN798" s="4"/>
      <c r="GO798" s="4"/>
      <c r="GP798" s="4"/>
      <c r="GQ798" s="4"/>
      <c r="GR798" s="4"/>
      <c r="GS798" s="4"/>
      <c r="GT798" s="4"/>
      <c r="GU798" s="4"/>
      <c r="GV798" s="4"/>
      <c r="GW798" s="4"/>
      <c r="GX798" s="4"/>
      <c r="GY798" s="4"/>
      <c r="GZ798" s="4"/>
      <c r="HA798" s="4"/>
      <c r="HB798" s="4"/>
      <c r="HC798" s="4"/>
    </row>
    <row r="799" spans="1:211" s="381" customFormat="1" ht="13.9" customHeight="1">
      <c r="A799" s="828" t="str">
        <f>IF('1C TSsoustraitance'!$A516&lt;&gt;0,'1C TSsoustraitance'!$A516,"")</f>
        <v/>
      </c>
      <c r="B799" s="530"/>
      <c r="C799" s="513" t="str">
        <f>IF('1C TSsoustraitance'!$A516&lt;&gt;0,'1C TSsoustraitance'!$B516,"")</f>
        <v/>
      </c>
      <c r="D799" s="513" t="str">
        <f>IF('1C TSsoustraitance'!$A516&lt;&gt;0,'1C TSsoustraitance'!$C516,"")</f>
        <v/>
      </c>
      <c r="E799" s="684"/>
      <c r="F799" s="685"/>
      <c r="G799" s="666">
        <f>'1C TSsoustraitance'!$D516</f>
        <v>0</v>
      </c>
      <c r="H799" s="533">
        <v>0.21</v>
      </c>
      <c r="I799" s="533">
        <v>1</v>
      </c>
      <c r="J799" s="534"/>
      <c r="K799" s="667">
        <f t="shared" si="171"/>
        <v>0</v>
      </c>
      <c r="L799" s="668">
        <f>IF(OR('1C TSsoustraitance'!$D516="",'1C TSsoustraitance'!$AP516=0),0,IF(AND('1C TSsoustraitance'!$D516&lt;&gt;"",$K$2="Pôle",'1C TSsoustraitance'!$E516="OUI"),(('1C TSsoustraitance'!$F516+'1C TSsoustraitance'!$G516+'1C TSsoustraitance'!$H516+'1C TSsoustraitance'!$I516+'1C TSsoustraitance'!$M516)/'1C TSsoustraitance'!$R516),IF(AND('1C TSsoustraitance'!$D516&lt;&gt;"",$K$2="Pôle",'1C TSsoustraitance'!$E516="NON"),(('1C TSsoustraitance'!$F516+'1C TSsoustraitance'!$G516+'1C TSsoustraitance'!$H516+'1C TSsoustraitance'!$I516+'1C TSsoustraitance'!$M516)/'1C TSsoustraitance'!$AP516),IF(AND('1C TSsoustraitance'!$D516&lt;&gt;"",$K$2&lt;&gt;"Pôle",'1C TSsoustraitance'!$E516="OUI"),(('1C TSsoustraitance'!$F516+'1C TSsoustraitance'!$G516+'1C TSsoustraitance'!$H516+'1C TSsoustraitance'!$I516+'1C TSsoustraitance'!$J516+'1C TSsoustraitance'!$K516+'1C TSsoustraitance'!$L516+'1C TSsoustraitance'!$M516+'1C TSsoustraitance'!$N516+'1C TSsoustraitance'!$O516+'1C TSsoustraitance'!$P516+'1C TSsoustraitance'!$Q516)/'1C TSsoustraitance'!$R516),IF(AND('1C TSsoustraitance'!$D516&lt;&gt;"",$K$2&lt;&gt;"Pôle",'1C TSsoustraitance'!$E516="NON"),(('1C TSsoustraitance'!$F516+'1C TSsoustraitance'!$G516+'1C TSsoustraitance'!$H516+'1C TSsoustraitance'!$I516+'1C TSsoustraitance'!$J516+'1C TSsoustraitance'!$K516+'1C TSsoustraitance'!$L516+'1C TSsoustraitance'!$M516+'1C TSsoustraitance'!$N516+'1C TSsoustraitance'!$O516+'1C TSsoustraitance'!$P516+'1C TSsoustraitance'!$Q516))/'1C TSsoustraitance'!$AP516)))))</f>
        <v>0</v>
      </c>
      <c r="M799" s="668">
        <f>IF(OR('1C TSsoustraitance'!$D516="",'1C TSsoustraitance'!AP$13=0),0,IF(AND('1C TSsoustraitance'!$D516&lt;&gt;"",$K$2="Pôle",'1C TSsoustraitance'!$E516="OUI"),(('1C TSsoustraitance'!$J516+'1C TSsoustraitance'!$K516+'1C TSsoustraitance'!$L516)/'1C TSsoustraitance'!$R516),IF(AND('1C TSsoustraitance'!$D516&lt;&gt;"",$K$2="Pôle",'1C TSsoustraitance'!$E516="NON"),(('1C TSsoustraitance'!$J516+'1C TSsoustraitance'!$K516+'1C TSsoustraitance'!$L516)/'1C TSsoustraitance'!$AP516),IF(AND('1C TSsoustraitance'!$D516&lt;&gt;"",$K$2&lt;&gt;"Pôle"),0))))</f>
        <v>0</v>
      </c>
      <c r="N799" s="668">
        <f t="shared" si="170"/>
        <v>0</v>
      </c>
      <c r="O799" s="669">
        <f>IF(OR('1C TSsoustraitance'!$D516="",'1C TSsoustraitance'!$E516="OUI",'1C TSsoustraitance'!$AP516=0),0,(('1C TSsoustraitance'!$S516)/'1C TSsoustraitance'!$AP516))</f>
        <v>0</v>
      </c>
      <c r="P799" s="669">
        <f>IF(OR('1C TSsoustraitance'!$D516="",'1C TSsoustraitance'!$E516="OUI",'1C TSsoustraitance'!$AP516=0),0,(('1C TSsoustraitance'!$T516)/'1C TSsoustraitance'!$AP516))</f>
        <v>0</v>
      </c>
      <c r="Q799" s="669">
        <f>IF(OR('1C TSsoustraitance'!$D516="",'1C TSsoustraitance'!$E516="OUI",'1C TSsoustraitance'!$AP516=0),0,(('1C TSsoustraitance'!$U516)/'1C TSsoustraitance'!$AP516))</f>
        <v>0</v>
      </c>
      <c r="R799" s="669">
        <f>IF(OR('1C TSsoustraitance'!$D516="",'1C TSsoustraitance'!$E516="OUI",'1C TSsoustraitance'!$AP516=0),0,(('1C TSsoustraitance'!$V516)/'1C TSsoustraitance'!$AP516))</f>
        <v>0</v>
      </c>
      <c r="S799" s="669">
        <f>IF(OR('1C TSsoustraitance'!$D516="",'1C TSsoustraitance'!$E516="OUI",'1C TSsoustraitance'!$AP516=0),0,(('1C TSsoustraitance'!$W516)/'1C TSsoustraitance'!$AP516))</f>
        <v>0</v>
      </c>
      <c r="T799" s="669">
        <f>IF(OR('1C TSsoustraitance'!$D516="",'1C TSsoustraitance'!$E516="OUI",'1C TSsoustraitance'!$AP516=0),0,(('1C TSsoustraitance'!$X516)/'1C TSsoustraitance'!$AP516))</f>
        <v>0</v>
      </c>
      <c r="U799" s="669">
        <f>IF(OR('1C TSsoustraitance'!$D516="",'1C TSsoustraitance'!$E516="OUI",'1C TSsoustraitance'!$AP516=0),0,(('1C TSsoustraitance'!$Y516)/'1C TSsoustraitance'!$AP516))</f>
        <v>0</v>
      </c>
      <c r="V799" s="669">
        <f>IF(OR('1C TSsoustraitance'!$D516="",'1C TSsoustraitance'!$E516="OUI",'1C TSsoustraitance'!$AP516=0),0,(('1C TSsoustraitance'!$Z516)/'1C TSsoustraitance'!$AP516))</f>
        <v>0</v>
      </c>
      <c r="W799" s="669">
        <f>IF(OR('1C TSsoustraitance'!$D516="",'1C TSsoustraitance'!$E516="OUI",'1C TSsoustraitance'!$AP516=0),0,(('1C TSsoustraitance'!$AA516)/'1C TSsoustraitance'!$AP516))</f>
        <v>0</v>
      </c>
      <c r="X799" s="669">
        <f>IF(OR('1C TSsoustraitance'!$D516="",'1C TSsoustraitance'!$E516="OUI",'1C TSsoustraitance'!$AP516=0),0,(('1C TSsoustraitance'!$AB516)/'1C TSsoustraitance'!$AP516))</f>
        <v>0</v>
      </c>
      <c r="Y799" s="669">
        <f>IF(OR('1C TSsoustraitance'!$D516="",'1C TSsoustraitance'!$E516="OUI",'1C TSsoustraitance'!$AP516=0),0,(('1C TSsoustraitance'!$AC516)/'1C TSsoustraitance'!$AP516))</f>
        <v>0</v>
      </c>
      <c r="Z799" s="669">
        <f>IF(OR('1C TSsoustraitance'!$D516="",'1C TSsoustraitance'!$E516="OUI",'1C TSsoustraitance'!$AP516=0),0,(('1C TSsoustraitance'!$AD516)/'1C TSsoustraitance'!$AP516))</f>
        <v>0</v>
      </c>
      <c r="AA799" s="669">
        <f>IF(OR('1C TSsoustraitance'!$D516="",'1C TSsoustraitance'!$E516="OUI",'1C TSsoustraitance'!$AP516=0),0,(('1C TSsoustraitance'!$AE516)/'1C TSsoustraitance'!$AP516))</f>
        <v>0</v>
      </c>
      <c r="AB799" s="669">
        <f>IF(OR('1C TSsoustraitance'!$D516="",'1C TSsoustraitance'!$E516="OUI",'1C TSsoustraitance'!$AP516=0),0,(('1C TSsoustraitance'!$AF516)/'1C TSsoustraitance'!$AP516))</f>
        <v>0</v>
      </c>
      <c r="AC799" s="669">
        <f>IF(OR('1C TSsoustraitance'!$D516="",'1C TSsoustraitance'!$E516="OUI",'1C TSsoustraitance'!$AP516=0),0,(('1C TSsoustraitance'!$AG516)/'1C TSsoustraitance'!$AP516))</f>
        <v>0</v>
      </c>
      <c r="AD799" s="669">
        <f>IF(OR('1C TSsoustraitance'!$D516="",'1C TSsoustraitance'!$E516="OUI",'1C TSsoustraitance'!$AP516=0),0,(('1C TSsoustraitance'!$AH516)/'1C TSsoustraitance'!$AP516))</f>
        <v>0</v>
      </c>
      <c r="AE799" s="669">
        <f>IF(OR('1C TSsoustraitance'!$D516="",'1C TSsoustraitance'!$E516="OUI",'1C TSsoustraitance'!$AP516=0),0,(('1C TSsoustraitance'!$AI516)/'1C TSsoustraitance'!$AP516))</f>
        <v>0</v>
      </c>
      <c r="AF799" s="669">
        <f>IF(OR('1C TSsoustraitance'!$D516="",'1C TSsoustraitance'!$E516="OUI",'1C TSsoustraitance'!$AP516=0),0,(('1C TSsoustraitance'!$AJ516)/'1C TSsoustraitance'!$AP516))</f>
        <v>0</v>
      </c>
      <c r="AG799" s="669">
        <f>IF(OR('1C TSsoustraitance'!$D516="",'1C TSsoustraitance'!$E516="OUI",'1C TSsoustraitance'!$AP516=0),0,(('1C TSsoustraitance'!$AK516)/'1C TSsoustraitance'!$AP516))</f>
        <v>0</v>
      </c>
      <c r="AH799" s="669">
        <f>IF(OR('1C TSsoustraitance'!$D516="",'1C TSsoustraitance'!$E516="OUI",'1C TSsoustraitance'!$AP516=0),0,(('1C TSsoustraitance'!$AL516)/'1C TSsoustraitance'!$AP516))</f>
        <v>0</v>
      </c>
      <c r="AI799" s="669">
        <f>IF(OR('1C TSsoustraitance'!$D516="",'1C TSsoustraitance'!$E516="OUI",'1C TSsoustraitance'!$AP516=0),0,(('1C TSsoustraitance'!$AM516)/'1C TSsoustraitance'!$AP516))</f>
        <v>0</v>
      </c>
      <c r="AJ799" s="669">
        <f>IF(OR('1C TSsoustraitance'!$D516="",'1C TSsoustraitance'!$E516="OUI",'1C TSsoustraitance'!$AP516=0),0,(('1C TSsoustraitance'!$AN516)/'1C TSsoustraitance'!$AP516))</f>
        <v>0</v>
      </c>
      <c r="AK799" s="669">
        <f t="shared" si="172"/>
        <v>0</v>
      </c>
      <c r="AL799" s="668">
        <f t="shared" si="173"/>
        <v>0</v>
      </c>
      <c r="AM799" s="670">
        <f>IF(Tableau7[[#This Row],[N° pièce]]="",0,(Tableau7[[#This Row],[hors TVA]]+(Tableau7[[#This Row],[hors TVA]]*Tableau7[[#This Row],[Taux TVA]])-(Tableau7[[#This Row],[hors TVA]]*Tableau7[[#This Row],[Taux TVA]]*Tableau7[[#This Row],[Régime TVA: Récupération]]))*Tableau7[[#This Row],[Type 1]])</f>
        <v>0</v>
      </c>
      <c r="AN799" s="670">
        <f>IF(Tableau7[[#This Row],[N° pièce]]="",0,IF($K$2="pôle",((Tableau7[[#This Row],[hors TVA]]+(Tableau7[[#This Row],[hors TVA]]*Tableau7[[#This Row],[Taux TVA]])-(Tableau7[[#This Row],[hors TVA]]*Tableau7[[#This Row],[Taux TVA]]*Tableau7[[#This Row],[Régime TVA: Récupération]]))*Tableau7[[#This Row],[Type 2]]),0))</f>
        <v>0</v>
      </c>
      <c r="AO799" s="670">
        <f t="shared" si="168"/>
        <v>0</v>
      </c>
      <c r="AP799" s="255">
        <f t="shared" si="167"/>
        <v>0</v>
      </c>
      <c r="AQ799" s="506">
        <f t="shared" si="174"/>
        <v>0</v>
      </c>
      <c r="AR799" s="671"/>
      <c r="AS799" s="512"/>
      <c r="AT799" s="513" t="str">
        <f>IF(('1C TSsoustraitance'!AP516*FICHE!C$14&lt;J799),"Forfait limité à "&amp;FICHE!C$14&amp;"€/jour","")</f>
        <v/>
      </c>
      <c r="AU799" s="797"/>
      <c r="AV799" s="484"/>
      <c r="AW799" s="484"/>
      <c r="AX799" s="484"/>
      <c r="AY799" s="484"/>
      <c r="AZ799" s="484"/>
      <c r="BA799" s="4"/>
      <c r="BB799" s="4"/>
      <c r="BC799" s="4"/>
      <c r="BD799" s="4"/>
      <c r="BE799" s="4"/>
      <c r="BF799" s="4"/>
      <c r="BG799" s="4"/>
      <c r="BH799" s="4"/>
      <c r="BI799" s="4"/>
      <c r="BJ799" s="4"/>
      <c r="BK799" s="4"/>
      <c r="BL799" s="4"/>
      <c r="BM799" s="4"/>
      <c r="BN799" s="4"/>
      <c r="BO799" s="4"/>
      <c r="BP799" s="4"/>
      <c r="BQ799" s="4"/>
      <c r="BR799" s="4"/>
      <c r="BS799" s="4"/>
      <c r="BT799" s="4"/>
      <c r="BU799" s="4"/>
      <c r="BV799" s="4"/>
      <c r="BW799" s="4"/>
      <c r="BX799" s="4"/>
      <c r="BY799" s="4"/>
      <c r="BZ799" s="4"/>
      <c r="CA799" s="4"/>
      <c r="CB799" s="4"/>
      <c r="CC799" s="4"/>
      <c r="CD799" s="4"/>
      <c r="CE799" s="4"/>
      <c r="CF799" s="4"/>
      <c r="CG799" s="4"/>
      <c r="CH799" s="4"/>
      <c r="CI799" s="4"/>
      <c r="CJ799" s="4"/>
      <c r="CK799" s="4"/>
      <c r="CL799" s="4"/>
      <c r="CM799" s="4"/>
      <c r="CN799" s="4"/>
      <c r="CO799" s="4"/>
      <c r="CP799" s="4"/>
      <c r="CQ799" s="4"/>
      <c r="CR799" s="4"/>
      <c r="CS799" s="4"/>
      <c r="CT799" s="4"/>
      <c r="CU799" s="4"/>
      <c r="CV799" s="4"/>
      <c r="CW799" s="4"/>
      <c r="CX799" s="4"/>
      <c r="CY799" s="4"/>
      <c r="CZ799" s="4"/>
      <c r="DA799" s="4"/>
      <c r="DB799" s="4"/>
      <c r="DC799" s="4"/>
      <c r="DD799" s="4"/>
      <c r="DE799" s="4"/>
      <c r="DF799" s="4"/>
      <c r="DG799" s="4"/>
      <c r="DH799" s="4"/>
      <c r="DI799" s="4"/>
      <c r="DJ799" s="4"/>
      <c r="DK799" s="4"/>
      <c r="DL799" s="4"/>
      <c r="DM799" s="4"/>
      <c r="DN799" s="4"/>
      <c r="DO799" s="4"/>
      <c r="DP799" s="4"/>
      <c r="DQ799" s="4"/>
      <c r="DR799" s="4"/>
      <c r="DS799" s="4"/>
      <c r="DT799" s="4"/>
      <c r="DU799" s="4"/>
      <c r="DV799" s="4"/>
      <c r="DW799" s="4"/>
      <c r="DX799" s="4"/>
      <c r="DY799" s="4"/>
      <c r="DZ799" s="4"/>
      <c r="EA799" s="4"/>
      <c r="EB799" s="4"/>
      <c r="EC799" s="4"/>
      <c r="ED799" s="4"/>
      <c r="EE799" s="4"/>
      <c r="EF799" s="4"/>
      <c r="EG799" s="4"/>
      <c r="EH799" s="4"/>
      <c r="EI799" s="4"/>
      <c r="EJ799" s="4"/>
      <c r="EK799" s="4"/>
      <c r="EL799" s="4"/>
      <c r="EM799" s="4"/>
      <c r="EN799" s="4"/>
      <c r="EO799" s="4"/>
      <c r="EP799" s="4"/>
      <c r="EQ799" s="4"/>
      <c r="ER799" s="4"/>
      <c r="ES799" s="4"/>
      <c r="ET799" s="4"/>
      <c r="EU799" s="4"/>
      <c r="EV799" s="4"/>
      <c r="EW799" s="4"/>
      <c r="EX799" s="4"/>
      <c r="EY799" s="4"/>
      <c r="EZ799" s="4"/>
      <c r="FA799" s="4"/>
      <c r="FB799" s="4"/>
      <c r="FC799" s="4"/>
      <c r="FD799" s="4"/>
      <c r="FE799" s="4"/>
      <c r="FF799" s="4"/>
      <c r="FG799" s="4"/>
      <c r="FH799" s="4"/>
      <c r="FI799" s="4"/>
      <c r="FJ799" s="4"/>
      <c r="FK799" s="4"/>
      <c r="FL799" s="4"/>
      <c r="FM799" s="4"/>
      <c r="FN799" s="4"/>
      <c r="FO799" s="4"/>
      <c r="FP799" s="4"/>
      <c r="FQ799" s="4"/>
      <c r="FR799" s="4"/>
      <c r="FS799" s="4"/>
      <c r="FT799" s="4"/>
      <c r="FU799" s="4"/>
      <c r="FV799" s="4"/>
      <c r="FW799" s="4"/>
      <c r="FX799" s="4"/>
      <c r="FY799" s="4"/>
      <c r="FZ799" s="4"/>
      <c r="GA799" s="4"/>
      <c r="GB799" s="4"/>
      <c r="GC799" s="4"/>
      <c r="GD799" s="4"/>
      <c r="GE799" s="4"/>
      <c r="GF799" s="4"/>
      <c r="GG799" s="4"/>
      <c r="GH799" s="4"/>
      <c r="GI799" s="4"/>
      <c r="GJ799" s="4"/>
      <c r="GK799" s="4"/>
      <c r="GL799" s="4"/>
      <c r="GM799" s="4"/>
      <c r="GN799" s="4"/>
      <c r="GO799" s="4"/>
      <c r="GP799" s="4"/>
      <c r="GQ799" s="4"/>
      <c r="GR799" s="4"/>
      <c r="GS799" s="4"/>
      <c r="GT799" s="4"/>
      <c r="GU799" s="4"/>
      <c r="GV799" s="4"/>
      <c r="GW799" s="4"/>
      <c r="GX799" s="4"/>
      <c r="GY799" s="4"/>
      <c r="GZ799" s="4"/>
      <c r="HA799" s="4"/>
      <c r="HB799" s="4"/>
      <c r="HC799" s="4"/>
    </row>
    <row r="800" spans="1:211" s="379" customFormat="1" ht="13.9" customHeight="1">
      <c r="A800" s="828" t="str">
        <f>IF('1C TSsoustraitance'!$A517&lt;&gt;0,'1C TSsoustraitance'!$A517,"")</f>
        <v/>
      </c>
      <c r="B800" s="530"/>
      <c r="C800" s="513" t="str">
        <f>IF('1C TSsoustraitance'!$A517&lt;&gt;0,'1C TSsoustraitance'!$B517,"")</f>
        <v/>
      </c>
      <c r="D800" s="513" t="str">
        <f>IF('1C TSsoustraitance'!$A517&lt;&gt;0,'1C TSsoustraitance'!$C517,"")</f>
        <v/>
      </c>
      <c r="E800" s="684"/>
      <c r="F800" s="685"/>
      <c r="G800" s="666">
        <f>'1C TSsoustraitance'!$D517</f>
        <v>0</v>
      </c>
      <c r="H800" s="533">
        <v>0.21</v>
      </c>
      <c r="I800" s="533">
        <v>1</v>
      </c>
      <c r="J800" s="534"/>
      <c r="K800" s="667">
        <f t="shared" si="171"/>
        <v>0</v>
      </c>
      <c r="L800" s="668">
        <f>IF(OR('1C TSsoustraitance'!$D517="",'1C TSsoustraitance'!$AP517=0),0,IF(AND('1C TSsoustraitance'!$D517&lt;&gt;"",$K$2="Pôle",'1C TSsoustraitance'!$E517="OUI"),(('1C TSsoustraitance'!$F517+'1C TSsoustraitance'!$G517+'1C TSsoustraitance'!$H517+'1C TSsoustraitance'!$I517+'1C TSsoustraitance'!$M517)/'1C TSsoustraitance'!$R517),IF(AND('1C TSsoustraitance'!$D517&lt;&gt;"",$K$2="Pôle",'1C TSsoustraitance'!$E517="NON"),(('1C TSsoustraitance'!$F517+'1C TSsoustraitance'!$G517+'1C TSsoustraitance'!$H517+'1C TSsoustraitance'!$I517+'1C TSsoustraitance'!$M517)/'1C TSsoustraitance'!$AP517),IF(AND('1C TSsoustraitance'!$D517&lt;&gt;"",$K$2&lt;&gt;"Pôle",'1C TSsoustraitance'!$E517="OUI"),(('1C TSsoustraitance'!$F517+'1C TSsoustraitance'!$G517+'1C TSsoustraitance'!$H517+'1C TSsoustraitance'!$I517+'1C TSsoustraitance'!$J517+'1C TSsoustraitance'!$K517+'1C TSsoustraitance'!$L517+'1C TSsoustraitance'!$M517+'1C TSsoustraitance'!$N517+'1C TSsoustraitance'!$O517+'1C TSsoustraitance'!$P517+'1C TSsoustraitance'!$Q517)/'1C TSsoustraitance'!$R517),IF(AND('1C TSsoustraitance'!$D517&lt;&gt;"",$K$2&lt;&gt;"Pôle",'1C TSsoustraitance'!$E517="NON"),(('1C TSsoustraitance'!$F517+'1C TSsoustraitance'!$G517+'1C TSsoustraitance'!$H517+'1C TSsoustraitance'!$I517+'1C TSsoustraitance'!$J517+'1C TSsoustraitance'!$K517+'1C TSsoustraitance'!$L517+'1C TSsoustraitance'!$M517+'1C TSsoustraitance'!$N517+'1C TSsoustraitance'!$O517+'1C TSsoustraitance'!$P517+'1C TSsoustraitance'!$Q517))/'1C TSsoustraitance'!$AP517)))))</f>
        <v>0</v>
      </c>
      <c r="M800" s="668">
        <f>IF(OR('1C TSsoustraitance'!$D517="",'1C TSsoustraitance'!AP$13=0),0,IF(AND('1C TSsoustraitance'!$D517&lt;&gt;"",$K$2="Pôle",'1C TSsoustraitance'!$E517="OUI"),(('1C TSsoustraitance'!$J517+'1C TSsoustraitance'!$K517+'1C TSsoustraitance'!$L517)/'1C TSsoustraitance'!$R517),IF(AND('1C TSsoustraitance'!$D517&lt;&gt;"",$K$2="Pôle",'1C TSsoustraitance'!$E517="NON"),(('1C TSsoustraitance'!$J517+'1C TSsoustraitance'!$K517+'1C TSsoustraitance'!$L517)/'1C TSsoustraitance'!$AP517),IF(AND('1C TSsoustraitance'!$D517&lt;&gt;"",$K$2&lt;&gt;"Pôle"),0))))</f>
        <v>0</v>
      </c>
      <c r="N800" s="668">
        <f t="shared" si="170"/>
        <v>0</v>
      </c>
      <c r="O800" s="669">
        <f>IF(OR('1C TSsoustraitance'!$D517="",'1C TSsoustraitance'!$E517="OUI",'1C TSsoustraitance'!$AP517=0),0,(('1C TSsoustraitance'!$S517)/'1C TSsoustraitance'!$AP517))</f>
        <v>0</v>
      </c>
      <c r="P800" s="669">
        <f>IF(OR('1C TSsoustraitance'!$D517="",'1C TSsoustraitance'!$E517="OUI",'1C TSsoustraitance'!$AP517=0),0,(('1C TSsoustraitance'!$T517)/'1C TSsoustraitance'!$AP517))</f>
        <v>0</v>
      </c>
      <c r="Q800" s="669">
        <f>IF(OR('1C TSsoustraitance'!$D517="",'1C TSsoustraitance'!$E517="OUI",'1C TSsoustraitance'!$AP517=0),0,(('1C TSsoustraitance'!$U517)/'1C TSsoustraitance'!$AP517))</f>
        <v>0</v>
      </c>
      <c r="R800" s="669">
        <f>IF(OR('1C TSsoustraitance'!$D517="",'1C TSsoustraitance'!$E517="OUI",'1C TSsoustraitance'!$AP517=0),0,(('1C TSsoustraitance'!$V517)/'1C TSsoustraitance'!$AP517))</f>
        <v>0</v>
      </c>
      <c r="S800" s="669">
        <f>IF(OR('1C TSsoustraitance'!$D517="",'1C TSsoustraitance'!$E517="OUI",'1C TSsoustraitance'!$AP517=0),0,(('1C TSsoustraitance'!$W517)/'1C TSsoustraitance'!$AP517))</f>
        <v>0</v>
      </c>
      <c r="T800" s="669">
        <f>IF(OR('1C TSsoustraitance'!$D517="",'1C TSsoustraitance'!$E517="OUI",'1C TSsoustraitance'!$AP517=0),0,(('1C TSsoustraitance'!$X517)/'1C TSsoustraitance'!$AP517))</f>
        <v>0</v>
      </c>
      <c r="U800" s="669">
        <f>IF(OR('1C TSsoustraitance'!$D517="",'1C TSsoustraitance'!$E517="OUI",'1C TSsoustraitance'!$AP517=0),0,(('1C TSsoustraitance'!$Y517)/'1C TSsoustraitance'!$AP517))</f>
        <v>0</v>
      </c>
      <c r="V800" s="669">
        <f>IF(OR('1C TSsoustraitance'!$D517="",'1C TSsoustraitance'!$E517="OUI",'1C TSsoustraitance'!$AP517=0),0,(('1C TSsoustraitance'!$Z517)/'1C TSsoustraitance'!$AP517))</f>
        <v>0</v>
      </c>
      <c r="W800" s="669">
        <f>IF(OR('1C TSsoustraitance'!$D517="",'1C TSsoustraitance'!$E517="OUI",'1C TSsoustraitance'!$AP517=0),0,(('1C TSsoustraitance'!$AA517)/'1C TSsoustraitance'!$AP517))</f>
        <v>0</v>
      </c>
      <c r="X800" s="669">
        <f>IF(OR('1C TSsoustraitance'!$D517="",'1C TSsoustraitance'!$E517="OUI",'1C TSsoustraitance'!$AP517=0),0,(('1C TSsoustraitance'!$AB517)/'1C TSsoustraitance'!$AP517))</f>
        <v>0</v>
      </c>
      <c r="Y800" s="669">
        <f>IF(OR('1C TSsoustraitance'!$D517="",'1C TSsoustraitance'!$E517="OUI",'1C TSsoustraitance'!$AP517=0),0,(('1C TSsoustraitance'!$AC517)/'1C TSsoustraitance'!$AP517))</f>
        <v>0</v>
      </c>
      <c r="Z800" s="669">
        <f>IF(OR('1C TSsoustraitance'!$D517="",'1C TSsoustraitance'!$E517="OUI",'1C TSsoustraitance'!$AP517=0),0,(('1C TSsoustraitance'!$AD517)/'1C TSsoustraitance'!$AP517))</f>
        <v>0</v>
      </c>
      <c r="AA800" s="669">
        <f>IF(OR('1C TSsoustraitance'!$D517="",'1C TSsoustraitance'!$E517="OUI",'1C TSsoustraitance'!$AP517=0),0,(('1C TSsoustraitance'!$AE517)/'1C TSsoustraitance'!$AP517))</f>
        <v>0</v>
      </c>
      <c r="AB800" s="669">
        <f>IF(OR('1C TSsoustraitance'!$D517="",'1C TSsoustraitance'!$E517="OUI",'1C TSsoustraitance'!$AP517=0),0,(('1C TSsoustraitance'!$AF517)/'1C TSsoustraitance'!$AP517))</f>
        <v>0</v>
      </c>
      <c r="AC800" s="669">
        <f>IF(OR('1C TSsoustraitance'!$D517="",'1C TSsoustraitance'!$E517="OUI",'1C TSsoustraitance'!$AP517=0),0,(('1C TSsoustraitance'!$AG517)/'1C TSsoustraitance'!$AP517))</f>
        <v>0</v>
      </c>
      <c r="AD800" s="669">
        <f>IF(OR('1C TSsoustraitance'!$D517="",'1C TSsoustraitance'!$E517="OUI",'1C TSsoustraitance'!$AP517=0),0,(('1C TSsoustraitance'!$AH517)/'1C TSsoustraitance'!$AP517))</f>
        <v>0</v>
      </c>
      <c r="AE800" s="669">
        <f>IF(OR('1C TSsoustraitance'!$D517="",'1C TSsoustraitance'!$E517="OUI",'1C TSsoustraitance'!$AP517=0),0,(('1C TSsoustraitance'!$AI517)/'1C TSsoustraitance'!$AP517))</f>
        <v>0</v>
      </c>
      <c r="AF800" s="669">
        <f>IF(OR('1C TSsoustraitance'!$D517="",'1C TSsoustraitance'!$E517="OUI",'1C TSsoustraitance'!$AP517=0),0,(('1C TSsoustraitance'!$AJ517)/'1C TSsoustraitance'!$AP517))</f>
        <v>0</v>
      </c>
      <c r="AG800" s="669">
        <f>IF(OR('1C TSsoustraitance'!$D517="",'1C TSsoustraitance'!$E517="OUI",'1C TSsoustraitance'!$AP517=0),0,(('1C TSsoustraitance'!$AK517)/'1C TSsoustraitance'!$AP517))</f>
        <v>0</v>
      </c>
      <c r="AH800" s="669">
        <f>IF(OR('1C TSsoustraitance'!$D517="",'1C TSsoustraitance'!$E517="OUI",'1C TSsoustraitance'!$AP517=0),0,(('1C TSsoustraitance'!$AL517)/'1C TSsoustraitance'!$AP517))</f>
        <v>0</v>
      </c>
      <c r="AI800" s="669">
        <f>IF(OR('1C TSsoustraitance'!$D517="",'1C TSsoustraitance'!$E517="OUI",'1C TSsoustraitance'!$AP517=0),0,(('1C TSsoustraitance'!$AM517)/'1C TSsoustraitance'!$AP517))</f>
        <v>0</v>
      </c>
      <c r="AJ800" s="669">
        <f>IF(OR('1C TSsoustraitance'!$D517="",'1C TSsoustraitance'!$E517="OUI",'1C TSsoustraitance'!$AP517=0),0,(('1C TSsoustraitance'!$AN517)/'1C TSsoustraitance'!$AP517))</f>
        <v>0</v>
      </c>
      <c r="AK800" s="669">
        <f t="shared" si="172"/>
        <v>0</v>
      </c>
      <c r="AL800" s="668">
        <f t="shared" si="173"/>
        <v>0</v>
      </c>
      <c r="AM800" s="670">
        <f>IF(Tableau7[[#This Row],[N° pièce]]="",0,(Tableau7[[#This Row],[hors TVA]]+(Tableau7[[#This Row],[hors TVA]]*Tableau7[[#This Row],[Taux TVA]])-(Tableau7[[#This Row],[hors TVA]]*Tableau7[[#This Row],[Taux TVA]]*Tableau7[[#This Row],[Régime TVA: Récupération]]))*Tableau7[[#This Row],[Type 1]])</f>
        <v>0</v>
      </c>
      <c r="AN800" s="670">
        <f>IF(Tableau7[[#This Row],[N° pièce]]="",0,IF($K$2="pôle",((Tableau7[[#This Row],[hors TVA]]+(Tableau7[[#This Row],[hors TVA]]*Tableau7[[#This Row],[Taux TVA]])-(Tableau7[[#This Row],[hors TVA]]*Tableau7[[#This Row],[Taux TVA]]*Tableau7[[#This Row],[Régime TVA: Récupération]]))*Tableau7[[#This Row],[Type 2]]),0))</f>
        <v>0</v>
      </c>
      <c r="AO800" s="670">
        <f t="shared" si="168"/>
        <v>0</v>
      </c>
      <c r="AP800" s="255">
        <f t="shared" ref="AP800:AP863" si="175">AM800-AR800</f>
        <v>0</v>
      </c>
      <c r="AQ800" s="506">
        <f>IF(M800=0,0,AN800-AS800)</f>
        <v>0</v>
      </c>
      <c r="AR800" s="671"/>
      <c r="AS800" s="512"/>
      <c r="AT800" s="513" t="str">
        <f>IF(('1C TSsoustraitance'!AP517*FICHE!C$14&lt;J800),"Forfait limité à "&amp;FICHE!C$14&amp;"€/jour","")</f>
        <v/>
      </c>
      <c r="AU800" s="797"/>
      <c r="AV800" s="484"/>
      <c r="AW800" s="484"/>
      <c r="AX800" s="484"/>
      <c r="AY800" s="484"/>
      <c r="AZ800" s="484"/>
      <c r="BA800" s="4"/>
      <c r="BB800" s="4"/>
      <c r="BC800" s="4"/>
      <c r="BD800" s="4"/>
      <c r="BE800" s="4"/>
      <c r="BF800" s="4"/>
      <c r="BG800" s="4"/>
      <c r="BH800" s="4"/>
      <c r="BI800" s="4"/>
      <c r="BJ800" s="4"/>
      <c r="BK800" s="4"/>
      <c r="BL800" s="4"/>
      <c r="BM800" s="4"/>
      <c r="BN800" s="4"/>
      <c r="BO800" s="4"/>
      <c r="BP800" s="4"/>
      <c r="BQ800" s="4"/>
      <c r="BR800" s="4"/>
      <c r="BS800" s="4"/>
      <c r="BT800" s="4"/>
      <c r="BU800" s="4"/>
      <c r="BV800" s="4"/>
      <c r="BW800" s="4"/>
      <c r="BX800" s="4"/>
      <c r="BY800" s="4"/>
      <c r="BZ800" s="4"/>
      <c r="CA800" s="4"/>
      <c r="CB800" s="4"/>
      <c r="CC800" s="4"/>
      <c r="CD800" s="4"/>
      <c r="CE800" s="4"/>
      <c r="CF800" s="4"/>
      <c r="CG800" s="4"/>
      <c r="CH800" s="4"/>
      <c r="CI800" s="4"/>
      <c r="CJ800" s="4"/>
      <c r="CK800" s="4"/>
      <c r="CL800" s="4"/>
      <c r="CM800" s="4"/>
      <c r="CN800" s="4"/>
      <c r="CO800" s="4"/>
      <c r="CP800" s="4"/>
      <c r="CQ800" s="4"/>
      <c r="CR800" s="4"/>
      <c r="CS800" s="4"/>
      <c r="CT800" s="4"/>
      <c r="CU800" s="4"/>
      <c r="CV800" s="4"/>
      <c r="CW800" s="4"/>
      <c r="CX800" s="4"/>
      <c r="CY800" s="4"/>
      <c r="CZ800" s="4"/>
      <c r="DA800" s="4"/>
      <c r="DB800" s="4"/>
      <c r="DC800" s="4"/>
      <c r="DD800" s="4"/>
      <c r="DE800" s="4"/>
      <c r="DF800" s="4"/>
      <c r="DG800" s="4"/>
      <c r="DH800" s="4"/>
      <c r="DI800" s="4"/>
      <c r="DJ800" s="4"/>
      <c r="DK800" s="4"/>
      <c r="DL800" s="4"/>
      <c r="DM800" s="4"/>
      <c r="DN800" s="4"/>
      <c r="DO800" s="4"/>
      <c r="DP800" s="4"/>
      <c r="DQ800" s="4"/>
      <c r="DR800" s="4"/>
      <c r="DS800" s="4"/>
      <c r="DT800" s="4"/>
      <c r="DU800" s="4"/>
      <c r="DV800" s="4"/>
      <c r="DW800" s="4"/>
      <c r="DX800" s="4"/>
      <c r="DY800" s="4"/>
      <c r="DZ800" s="4"/>
      <c r="EA800" s="4"/>
      <c r="EB800" s="4"/>
      <c r="EC800" s="4"/>
      <c r="ED800" s="4"/>
      <c r="EE800" s="4"/>
      <c r="EF800" s="4"/>
      <c r="EG800" s="4"/>
      <c r="EH800" s="4"/>
      <c r="EI800" s="4"/>
      <c r="EJ800" s="4"/>
      <c r="EK800" s="4"/>
      <c r="EL800" s="4"/>
      <c r="EM800" s="4"/>
      <c r="EN800" s="4"/>
      <c r="EO800" s="4"/>
      <c r="EP800" s="4"/>
      <c r="EQ800" s="4"/>
      <c r="ER800" s="4"/>
      <c r="ES800" s="4"/>
      <c r="ET800" s="4"/>
      <c r="EU800" s="4"/>
      <c r="EV800" s="4"/>
      <c r="EW800" s="4"/>
      <c r="EX800" s="4"/>
      <c r="EY800" s="4"/>
      <c r="EZ800" s="4"/>
      <c r="FA800" s="4"/>
      <c r="FB800" s="4"/>
      <c r="FC800" s="4"/>
      <c r="FD800" s="4"/>
      <c r="FE800" s="4"/>
      <c r="FF800" s="4"/>
      <c r="FG800" s="4"/>
      <c r="FH800" s="4"/>
      <c r="FI800" s="4"/>
      <c r="FJ800" s="4"/>
      <c r="FK800" s="4"/>
      <c r="FL800" s="4"/>
      <c r="FM800" s="4"/>
      <c r="FN800" s="4"/>
      <c r="FO800" s="4"/>
      <c r="FP800" s="4"/>
      <c r="FQ800" s="4"/>
      <c r="FR800" s="4"/>
      <c r="FS800" s="4"/>
      <c r="FT800" s="4"/>
      <c r="FU800" s="4"/>
      <c r="FV800" s="4"/>
      <c r="FW800" s="4"/>
      <c r="FX800" s="4"/>
      <c r="FY800" s="4"/>
      <c r="FZ800" s="4"/>
      <c r="GA800" s="4"/>
      <c r="GB800" s="4"/>
      <c r="GC800" s="4"/>
      <c r="GD800" s="4"/>
      <c r="GE800" s="4"/>
      <c r="GF800" s="4"/>
      <c r="GG800" s="4"/>
      <c r="GH800" s="4"/>
      <c r="GI800" s="4"/>
      <c r="GJ800" s="4"/>
      <c r="GK800" s="4"/>
      <c r="GL800" s="4"/>
      <c r="GM800" s="4"/>
      <c r="GN800" s="4"/>
      <c r="GO800" s="4"/>
      <c r="GP800" s="4"/>
      <c r="GQ800" s="4"/>
      <c r="GR800" s="4"/>
      <c r="GS800" s="4"/>
      <c r="GT800" s="4"/>
      <c r="GU800" s="4"/>
      <c r="GV800" s="4"/>
      <c r="GW800" s="4"/>
      <c r="GX800" s="4"/>
      <c r="GY800" s="4"/>
      <c r="GZ800" s="4"/>
      <c r="HA800" s="4"/>
      <c r="HB800" s="4"/>
      <c r="HC800" s="4"/>
    </row>
    <row r="801" spans="1:211" s="380" customFormat="1" ht="13.9" customHeight="1">
      <c r="A801" s="828" t="str">
        <f>IF('1C TSsoustraitance'!$A518&lt;&gt;0,'1C TSsoustraitance'!$A518,"")</f>
        <v/>
      </c>
      <c r="B801" s="530"/>
      <c r="C801" s="513" t="str">
        <f>IF('1C TSsoustraitance'!$A518&lt;&gt;0,'1C TSsoustraitance'!$B518,"")</f>
        <v/>
      </c>
      <c r="D801" s="513" t="str">
        <f>IF('1C TSsoustraitance'!$A518&lt;&gt;0,'1C TSsoustraitance'!$C518,"")</f>
        <v/>
      </c>
      <c r="E801" s="684"/>
      <c r="F801" s="685"/>
      <c r="G801" s="666">
        <f>'1C TSsoustraitance'!$D518</f>
        <v>0</v>
      </c>
      <c r="H801" s="533">
        <v>0.21</v>
      </c>
      <c r="I801" s="533">
        <v>1</v>
      </c>
      <c r="J801" s="534"/>
      <c r="K801" s="667">
        <f t="shared" si="171"/>
        <v>0</v>
      </c>
      <c r="L801" s="668">
        <f>IF(OR('1C TSsoustraitance'!$D518="",'1C TSsoustraitance'!$AP518=0),0,IF(AND('1C TSsoustraitance'!$D518&lt;&gt;"",$K$2="Pôle",'1C TSsoustraitance'!$E518="OUI"),(('1C TSsoustraitance'!$F518+'1C TSsoustraitance'!$G518+'1C TSsoustraitance'!$H518+'1C TSsoustraitance'!$I518+'1C TSsoustraitance'!$M518)/'1C TSsoustraitance'!$R518),IF(AND('1C TSsoustraitance'!$D518&lt;&gt;"",$K$2="Pôle",'1C TSsoustraitance'!$E518="NON"),(('1C TSsoustraitance'!$F518+'1C TSsoustraitance'!$G518+'1C TSsoustraitance'!$H518+'1C TSsoustraitance'!$I518+'1C TSsoustraitance'!$M518)/'1C TSsoustraitance'!$AP518),IF(AND('1C TSsoustraitance'!$D518&lt;&gt;"",$K$2&lt;&gt;"Pôle",'1C TSsoustraitance'!$E518="OUI"),(('1C TSsoustraitance'!$F518+'1C TSsoustraitance'!$G518+'1C TSsoustraitance'!$H518+'1C TSsoustraitance'!$I518+'1C TSsoustraitance'!$J518+'1C TSsoustraitance'!$K518+'1C TSsoustraitance'!$L518+'1C TSsoustraitance'!$M518+'1C TSsoustraitance'!$N518+'1C TSsoustraitance'!$O518+'1C TSsoustraitance'!$P518+'1C TSsoustraitance'!$Q518)/'1C TSsoustraitance'!$R518),IF(AND('1C TSsoustraitance'!$D518&lt;&gt;"",$K$2&lt;&gt;"Pôle",'1C TSsoustraitance'!$E518="NON"),(('1C TSsoustraitance'!$F518+'1C TSsoustraitance'!$G518+'1C TSsoustraitance'!$H518+'1C TSsoustraitance'!$I518+'1C TSsoustraitance'!$J518+'1C TSsoustraitance'!$K518+'1C TSsoustraitance'!$L518+'1C TSsoustraitance'!$M518+'1C TSsoustraitance'!$N518+'1C TSsoustraitance'!$O518+'1C TSsoustraitance'!$P518+'1C TSsoustraitance'!$Q518))/'1C TSsoustraitance'!$AP518)))))</f>
        <v>0</v>
      </c>
      <c r="M801" s="668">
        <f>IF(OR('1C TSsoustraitance'!$D518="",'1C TSsoustraitance'!AP$13=0),0,IF(AND('1C TSsoustraitance'!$D518&lt;&gt;"",$K$2="Pôle",'1C TSsoustraitance'!$E518="OUI"),(('1C TSsoustraitance'!$J518+'1C TSsoustraitance'!$K518+'1C TSsoustraitance'!$L518)/'1C TSsoustraitance'!$R518),IF(AND('1C TSsoustraitance'!$D518&lt;&gt;"",$K$2="Pôle",'1C TSsoustraitance'!$E518="NON"),(('1C TSsoustraitance'!$J518+'1C TSsoustraitance'!$K518+'1C TSsoustraitance'!$L518)/'1C TSsoustraitance'!$AP518),IF(AND('1C TSsoustraitance'!$D518&lt;&gt;"",$K$2&lt;&gt;"Pôle"),0))))</f>
        <v>0</v>
      </c>
      <c r="N801" s="668">
        <f t="shared" si="170"/>
        <v>0</v>
      </c>
      <c r="O801" s="669">
        <f>IF(OR('1C TSsoustraitance'!$D518="",'1C TSsoustraitance'!$E518="OUI",'1C TSsoustraitance'!$AP518=0),0,(('1C TSsoustraitance'!$S518)/'1C TSsoustraitance'!$AP518))</f>
        <v>0</v>
      </c>
      <c r="P801" s="669">
        <f>IF(OR('1C TSsoustraitance'!$D518="",'1C TSsoustraitance'!$E518="OUI",'1C TSsoustraitance'!$AP518=0),0,(('1C TSsoustraitance'!$T518)/'1C TSsoustraitance'!$AP518))</f>
        <v>0</v>
      </c>
      <c r="Q801" s="669">
        <f>IF(OR('1C TSsoustraitance'!$D518="",'1C TSsoustraitance'!$E518="OUI",'1C TSsoustraitance'!$AP518=0),0,(('1C TSsoustraitance'!$U518)/'1C TSsoustraitance'!$AP518))</f>
        <v>0</v>
      </c>
      <c r="R801" s="669">
        <f>IF(OR('1C TSsoustraitance'!$D518="",'1C TSsoustraitance'!$E518="OUI",'1C TSsoustraitance'!$AP518=0),0,(('1C TSsoustraitance'!$V518)/'1C TSsoustraitance'!$AP518))</f>
        <v>0</v>
      </c>
      <c r="S801" s="669">
        <f>IF(OR('1C TSsoustraitance'!$D518="",'1C TSsoustraitance'!$E518="OUI",'1C TSsoustraitance'!$AP518=0),0,(('1C TSsoustraitance'!$W518)/'1C TSsoustraitance'!$AP518))</f>
        <v>0</v>
      </c>
      <c r="T801" s="669">
        <f>IF(OR('1C TSsoustraitance'!$D518="",'1C TSsoustraitance'!$E518="OUI",'1C TSsoustraitance'!$AP518=0),0,(('1C TSsoustraitance'!$X518)/'1C TSsoustraitance'!$AP518))</f>
        <v>0</v>
      </c>
      <c r="U801" s="669">
        <f>IF(OR('1C TSsoustraitance'!$D518="",'1C TSsoustraitance'!$E518="OUI",'1C TSsoustraitance'!$AP518=0),0,(('1C TSsoustraitance'!$Y518)/'1C TSsoustraitance'!$AP518))</f>
        <v>0</v>
      </c>
      <c r="V801" s="669">
        <f>IF(OR('1C TSsoustraitance'!$D518="",'1C TSsoustraitance'!$E518="OUI",'1C TSsoustraitance'!$AP518=0),0,(('1C TSsoustraitance'!$Z518)/'1C TSsoustraitance'!$AP518))</f>
        <v>0</v>
      </c>
      <c r="W801" s="669">
        <f>IF(OR('1C TSsoustraitance'!$D518="",'1C TSsoustraitance'!$E518="OUI",'1C TSsoustraitance'!$AP518=0),0,(('1C TSsoustraitance'!$AA518)/'1C TSsoustraitance'!$AP518))</f>
        <v>0</v>
      </c>
      <c r="X801" s="669">
        <f>IF(OR('1C TSsoustraitance'!$D518="",'1C TSsoustraitance'!$E518="OUI",'1C TSsoustraitance'!$AP518=0),0,(('1C TSsoustraitance'!$AB518)/'1C TSsoustraitance'!$AP518))</f>
        <v>0</v>
      </c>
      <c r="Y801" s="669">
        <f>IF(OR('1C TSsoustraitance'!$D518="",'1C TSsoustraitance'!$E518="OUI",'1C TSsoustraitance'!$AP518=0),0,(('1C TSsoustraitance'!$AC518)/'1C TSsoustraitance'!$AP518))</f>
        <v>0</v>
      </c>
      <c r="Z801" s="669">
        <f>IF(OR('1C TSsoustraitance'!$D518="",'1C TSsoustraitance'!$E518="OUI",'1C TSsoustraitance'!$AP518=0),0,(('1C TSsoustraitance'!$AD518)/'1C TSsoustraitance'!$AP518))</f>
        <v>0</v>
      </c>
      <c r="AA801" s="669">
        <f>IF(OR('1C TSsoustraitance'!$D518="",'1C TSsoustraitance'!$E518="OUI",'1C TSsoustraitance'!$AP518=0),0,(('1C TSsoustraitance'!$AE518)/'1C TSsoustraitance'!$AP518))</f>
        <v>0</v>
      </c>
      <c r="AB801" s="669">
        <f>IF(OR('1C TSsoustraitance'!$D518="",'1C TSsoustraitance'!$E518="OUI",'1C TSsoustraitance'!$AP518=0),0,(('1C TSsoustraitance'!$AF518)/'1C TSsoustraitance'!$AP518))</f>
        <v>0</v>
      </c>
      <c r="AC801" s="669">
        <f>IF(OR('1C TSsoustraitance'!$D518="",'1C TSsoustraitance'!$E518="OUI",'1C TSsoustraitance'!$AP518=0),0,(('1C TSsoustraitance'!$AG518)/'1C TSsoustraitance'!$AP518))</f>
        <v>0</v>
      </c>
      <c r="AD801" s="669">
        <f>IF(OR('1C TSsoustraitance'!$D518="",'1C TSsoustraitance'!$E518="OUI",'1C TSsoustraitance'!$AP518=0),0,(('1C TSsoustraitance'!$AH518)/'1C TSsoustraitance'!$AP518))</f>
        <v>0</v>
      </c>
      <c r="AE801" s="669">
        <f>IF(OR('1C TSsoustraitance'!$D518="",'1C TSsoustraitance'!$E518="OUI",'1C TSsoustraitance'!$AP518=0),0,(('1C TSsoustraitance'!$AI518)/'1C TSsoustraitance'!$AP518))</f>
        <v>0</v>
      </c>
      <c r="AF801" s="669">
        <f>IF(OR('1C TSsoustraitance'!$D518="",'1C TSsoustraitance'!$E518="OUI",'1C TSsoustraitance'!$AP518=0),0,(('1C TSsoustraitance'!$AJ518)/'1C TSsoustraitance'!$AP518))</f>
        <v>0</v>
      </c>
      <c r="AG801" s="669">
        <f>IF(OR('1C TSsoustraitance'!$D518="",'1C TSsoustraitance'!$E518="OUI",'1C TSsoustraitance'!$AP518=0),0,(('1C TSsoustraitance'!$AK518)/'1C TSsoustraitance'!$AP518))</f>
        <v>0</v>
      </c>
      <c r="AH801" s="669">
        <f>IF(OR('1C TSsoustraitance'!$D518="",'1C TSsoustraitance'!$E518="OUI",'1C TSsoustraitance'!$AP518=0),0,(('1C TSsoustraitance'!$AL518)/'1C TSsoustraitance'!$AP518))</f>
        <v>0</v>
      </c>
      <c r="AI801" s="669">
        <f>IF(OR('1C TSsoustraitance'!$D518="",'1C TSsoustraitance'!$E518="OUI",'1C TSsoustraitance'!$AP518=0),0,(('1C TSsoustraitance'!$AM518)/'1C TSsoustraitance'!$AP518))</f>
        <v>0</v>
      </c>
      <c r="AJ801" s="669">
        <f>IF(OR('1C TSsoustraitance'!$D518="",'1C TSsoustraitance'!$E518="OUI",'1C TSsoustraitance'!$AP518=0),0,(('1C TSsoustraitance'!$AN518)/'1C TSsoustraitance'!$AP518))</f>
        <v>0</v>
      </c>
      <c r="AK801" s="669">
        <f t="shared" si="172"/>
        <v>0</v>
      </c>
      <c r="AL801" s="668">
        <f t="shared" si="173"/>
        <v>0</v>
      </c>
      <c r="AM801" s="670">
        <f>IF(Tableau7[[#This Row],[N° pièce]]="",0,(Tableau7[[#This Row],[hors TVA]]+(Tableau7[[#This Row],[hors TVA]]*Tableau7[[#This Row],[Taux TVA]])-(Tableau7[[#This Row],[hors TVA]]*Tableau7[[#This Row],[Taux TVA]]*Tableau7[[#This Row],[Régime TVA: Récupération]]))*Tableau7[[#This Row],[Type 1]])</f>
        <v>0</v>
      </c>
      <c r="AN801" s="670">
        <f>IF(Tableau7[[#This Row],[N° pièce]]="",0,IF($K$2="pôle",((Tableau7[[#This Row],[hors TVA]]+(Tableau7[[#This Row],[hors TVA]]*Tableau7[[#This Row],[Taux TVA]])-(Tableau7[[#This Row],[hors TVA]]*Tableau7[[#This Row],[Taux TVA]]*Tableau7[[#This Row],[Régime TVA: Récupération]]))*Tableau7[[#This Row],[Type 2]]),0))</f>
        <v>0</v>
      </c>
      <c r="AO801" s="670">
        <f t="shared" si="168"/>
        <v>0</v>
      </c>
      <c r="AP801" s="255">
        <f t="shared" si="175"/>
        <v>0</v>
      </c>
      <c r="AQ801" s="506">
        <f t="shared" ref="AQ801:AQ823" si="176">IF(M801=0,0,AN801-AS801)</f>
        <v>0</v>
      </c>
      <c r="AR801" s="671"/>
      <c r="AS801" s="512"/>
      <c r="AT801" s="513" t="str">
        <f>IF(('1C TSsoustraitance'!AP518*FICHE!C$14&lt;J801),"Forfait limité à "&amp;FICHE!C$14&amp;"€/jour","")</f>
        <v/>
      </c>
      <c r="AU801" s="797"/>
      <c r="AV801" s="484"/>
      <c r="AW801" s="484"/>
      <c r="AX801" s="484"/>
      <c r="AY801" s="484"/>
      <c r="AZ801" s="484"/>
      <c r="BA801" s="4"/>
      <c r="BB801" s="4"/>
      <c r="BC801" s="4"/>
      <c r="BD801" s="4"/>
      <c r="BE801" s="4"/>
      <c r="BF801" s="4"/>
      <c r="BG801" s="4"/>
      <c r="BH801" s="4"/>
      <c r="BI801" s="4"/>
      <c r="BJ801" s="4"/>
      <c r="BK801" s="4"/>
      <c r="BL801" s="4"/>
      <c r="BM801" s="4"/>
      <c r="BN801" s="4"/>
      <c r="BO801" s="4"/>
      <c r="BP801" s="4"/>
      <c r="BQ801" s="4"/>
      <c r="BR801" s="4"/>
      <c r="BS801" s="4"/>
      <c r="BT801" s="4"/>
      <c r="BU801" s="4"/>
      <c r="BV801" s="4"/>
      <c r="BW801" s="4"/>
      <c r="BX801" s="4"/>
      <c r="BY801" s="4"/>
      <c r="BZ801" s="4"/>
      <c r="CA801" s="4"/>
      <c r="CB801" s="4"/>
      <c r="CC801" s="4"/>
      <c r="CD801" s="4"/>
      <c r="CE801" s="4"/>
      <c r="CF801" s="4"/>
      <c r="CG801" s="4"/>
      <c r="CH801" s="4"/>
      <c r="CI801" s="4"/>
      <c r="CJ801" s="4"/>
      <c r="CK801" s="4"/>
      <c r="CL801" s="4"/>
      <c r="CM801" s="4"/>
      <c r="CN801" s="4"/>
      <c r="CO801" s="4"/>
      <c r="CP801" s="4"/>
      <c r="CQ801" s="4"/>
      <c r="CR801" s="4"/>
      <c r="CS801" s="4"/>
      <c r="CT801" s="4"/>
      <c r="CU801" s="4"/>
      <c r="CV801" s="4"/>
      <c r="CW801" s="4"/>
      <c r="CX801" s="4"/>
      <c r="CY801" s="4"/>
      <c r="CZ801" s="4"/>
      <c r="DA801" s="4"/>
      <c r="DB801" s="4"/>
      <c r="DC801" s="4"/>
      <c r="DD801" s="4"/>
      <c r="DE801" s="4"/>
      <c r="DF801" s="4"/>
      <c r="DG801" s="4"/>
      <c r="DH801" s="4"/>
      <c r="DI801" s="4"/>
      <c r="DJ801" s="4"/>
      <c r="DK801" s="4"/>
      <c r="DL801" s="4"/>
      <c r="DM801" s="4"/>
      <c r="DN801" s="4"/>
      <c r="DO801" s="4"/>
      <c r="DP801" s="4"/>
      <c r="DQ801" s="4"/>
      <c r="DR801" s="4"/>
      <c r="DS801" s="4"/>
      <c r="DT801" s="4"/>
      <c r="DU801" s="4"/>
      <c r="DV801" s="4"/>
      <c r="DW801" s="4"/>
      <c r="DX801" s="4"/>
      <c r="DY801" s="4"/>
      <c r="DZ801" s="4"/>
      <c r="EA801" s="4"/>
      <c r="EB801" s="4"/>
      <c r="EC801" s="4"/>
      <c r="ED801" s="4"/>
      <c r="EE801" s="4"/>
      <c r="EF801" s="4"/>
      <c r="EG801" s="4"/>
      <c r="EH801" s="4"/>
      <c r="EI801" s="4"/>
      <c r="EJ801" s="4"/>
      <c r="EK801" s="4"/>
      <c r="EL801" s="4"/>
      <c r="EM801" s="4"/>
      <c r="EN801" s="4"/>
      <c r="EO801" s="4"/>
      <c r="EP801" s="4"/>
      <c r="EQ801" s="4"/>
      <c r="ER801" s="4"/>
      <c r="ES801" s="4"/>
      <c r="ET801" s="4"/>
      <c r="EU801" s="4"/>
      <c r="EV801" s="4"/>
      <c r="EW801" s="4"/>
      <c r="EX801" s="4"/>
      <c r="EY801" s="4"/>
      <c r="EZ801" s="4"/>
      <c r="FA801" s="4"/>
      <c r="FB801" s="4"/>
      <c r="FC801" s="4"/>
      <c r="FD801" s="4"/>
      <c r="FE801" s="4"/>
      <c r="FF801" s="4"/>
      <c r="FG801" s="4"/>
      <c r="FH801" s="4"/>
      <c r="FI801" s="4"/>
      <c r="FJ801" s="4"/>
      <c r="FK801" s="4"/>
      <c r="FL801" s="4"/>
      <c r="FM801" s="4"/>
      <c r="FN801" s="4"/>
      <c r="FO801" s="4"/>
      <c r="FP801" s="4"/>
      <c r="FQ801" s="4"/>
      <c r="FR801" s="4"/>
      <c r="FS801" s="4"/>
      <c r="FT801" s="4"/>
      <c r="FU801" s="4"/>
      <c r="FV801" s="4"/>
      <c r="FW801" s="4"/>
      <c r="FX801" s="4"/>
      <c r="FY801" s="4"/>
      <c r="FZ801" s="4"/>
      <c r="GA801" s="4"/>
      <c r="GB801" s="4"/>
      <c r="GC801" s="4"/>
      <c r="GD801" s="4"/>
      <c r="GE801" s="4"/>
      <c r="GF801" s="4"/>
      <c r="GG801" s="4"/>
      <c r="GH801" s="4"/>
      <c r="GI801" s="4"/>
      <c r="GJ801" s="4"/>
      <c r="GK801" s="4"/>
      <c r="GL801" s="4"/>
      <c r="GM801" s="4"/>
      <c r="GN801" s="4"/>
      <c r="GO801" s="4"/>
      <c r="GP801" s="4"/>
      <c r="GQ801" s="4"/>
      <c r="GR801" s="4"/>
      <c r="GS801" s="4"/>
      <c r="GT801" s="4"/>
      <c r="GU801" s="4"/>
      <c r="GV801" s="4"/>
      <c r="GW801" s="4"/>
      <c r="GX801" s="4"/>
      <c r="GY801" s="4"/>
      <c r="GZ801" s="4"/>
      <c r="HA801" s="4"/>
      <c r="HB801" s="4"/>
      <c r="HC801" s="4"/>
    </row>
    <row r="802" spans="1:211" s="380" customFormat="1" ht="13.9" customHeight="1">
      <c r="A802" s="828" t="str">
        <f>IF('1C TSsoustraitance'!$A519&lt;&gt;0,'1C TSsoustraitance'!$A519,"")</f>
        <v/>
      </c>
      <c r="B802" s="530"/>
      <c r="C802" s="513" t="str">
        <f>IF('1C TSsoustraitance'!$A519&lt;&gt;0,'1C TSsoustraitance'!$B519,"")</f>
        <v/>
      </c>
      <c r="D802" s="513" t="str">
        <f>IF('1C TSsoustraitance'!$A519&lt;&gt;0,'1C TSsoustraitance'!$C519,"")</f>
        <v/>
      </c>
      <c r="E802" s="684"/>
      <c r="F802" s="685"/>
      <c r="G802" s="666">
        <f>'1C TSsoustraitance'!$D519</f>
        <v>0</v>
      </c>
      <c r="H802" s="533">
        <v>0.21</v>
      </c>
      <c r="I802" s="533">
        <v>1</v>
      </c>
      <c r="J802" s="534"/>
      <c r="K802" s="667">
        <f t="shared" si="171"/>
        <v>0</v>
      </c>
      <c r="L802" s="668">
        <f>IF(OR('1C TSsoustraitance'!$D519="",'1C TSsoustraitance'!$AP519=0),0,IF(AND('1C TSsoustraitance'!$D519&lt;&gt;"",$K$2="Pôle",'1C TSsoustraitance'!$E519="OUI"),(('1C TSsoustraitance'!$F519+'1C TSsoustraitance'!$G519+'1C TSsoustraitance'!$H519+'1C TSsoustraitance'!$I519+'1C TSsoustraitance'!$M519)/'1C TSsoustraitance'!$R519),IF(AND('1C TSsoustraitance'!$D519&lt;&gt;"",$K$2="Pôle",'1C TSsoustraitance'!$E519="NON"),(('1C TSsoustraitance'!$F519+'1C TSsoustraitance'!$G519+'1C TSsoustraitance'!$H519+'1C TSsoustraitance'!$I519+'1C TSsoustraitance'!$M519)/'1C TSsoustraitance'!$AP519),IF(AND('1C TSsoustraitance'!$D519&lt;&gt;"",$K$2&lt;&gt;"Pôle",'1C TSsoustraitance'!$E519="OUI"),(('1C TSsoustraitance'!$F519+'1C TSsoustraitance'!$G519+'1C TSsoustraitance'!$H519+'1C TSsoustraitance'!$I519+'1C TSsoustraitance'!$J519+'1C TSsoustraitance'!$K519+'1C TSsoustraitance'!$L519+'1C TSsoustraitance'!$M519+'1C TSsoustraitance'!$N519+'1C TSsoustraitance'!$O519+'1C TSsoustraitance'!$P519+'1C TSsoustraitance'!$Q519)/'1C TSsoustraitance'!$R519),IF(AND('1C TSsoustraitance'!$D519&lt;&gt;"",$K$2&lt;&gt;"Pôle",'1C TSsoustraitance'!$E519="NON"),(('1C TSsoustraitance'!$F519+'1C TSsoustraitance'!$G519+'1C TSsoustraitance'!$H519+'1C TSsoustraitance'!$I519+'1C TSsoustraitance'!$J519+'1C TSsoustraitance'!$K519+'1C TSsoustraitance'!$L519+'1C TSsoustraitance'!$M519+'1C TSsoustraitance'!$N519+'1C TSsoustraitance'!$O519+'1C TSsoustraitance'!$P519+'1C TSsoustraitance'!$Q519))/'1C TSsoustraitance'!$AP519)))))</f>
        <v>0</v>
      </c>
      <c r="M802" s="668">
        <f>IF(OR('1C TSsoustraitance'!$D519="",'1C TSsoustraitance'!AP$13=0),0,IF(AND('1C TSsoustraitance'!$D519&lt;&gt;"",$K$2="Pôle",'1C TSsoustraitance'!$E519="OUI"),(('1C TSsoustraitance'!$J519+'1C TSsoustraitance'!$K519+'1C TSsoustraitance'!$L519)/'1C TSsoustraitance'!$R519),IF(AND('1C TSsoustraitance'!$D519&lt;&gt;"",$K$2="Pôle",'1C TSsoustraitance'!$E519="NON"),(('1C TSsoustraitance'!$J519+'1C TSsoustraitance'!$K519+'1C TSsoustraitance'!$L519)/'1C TSsoustraitance'!$AP519),IF(AND('1C TSsoustraitance'!$D519&lt;&gt;"",$K$2&lt;&gt;"Pôle"),0))))</f>
        <v>0</v>
      </c>
      <c r="N802" s="668">
        <f t="shared" si="170"/>
        <v>0</v>
      </c>
      <c r="O802" s="669">
        <f>IF(OR('1C TSsoustraitance'!$D519="",'1C TSsoustraitance'!$E519="OUI",'1C TSsoustraitance'!$AP519=0),0,(('1C TSsoustraitance'!$S519)/'1C TSsoustraitance'!$AP519))</f>
        <v>0</v>
      </c>
      <c r="P802" s="669">
        <f>IF(OR('1C TSsoustraitance'!$D519="",'1C TSsoustraitance'!$E519="OUI",'1C TSsoustraitance'!$AP519=0),0,(('1C TSsoustraitance'!$T519)/'1C TSsoustraitance'!$AP519))</f>
        <v>0</v>
      </c>
      <c r="Q802" s="669">
        <f>IF(OR('1C TSsoustraitance'!$D519="",'1C TSsoustraitance'!$E519="OUI",'1C TSsoustraitance'!$AP519=0),0,(('1C TSsoustraitance'!$U519)/'1C TSsoustraitance'!$AP519))</f>
        <v>0</v>
      </c>
      <c r="R802" s="669">
        <f>IF(OR('1C TSsoustraitance'!$D519="",'1C TSsoustraitance'!$E519="OUI",'1C TSsoustraitance'!$AP519=0),0,(('1C TSsoustraitance'!$V519)/'1C TSsoustraitance'!$AP519))</f>
        <v>0</v>
      </c>
      <c r="S802" s="669">
        <f>IF(OR('1C TSsoustraitance'!$D519="",'1C TSsoustraitance'!$E519="OUI",'1C TSsoustraitance'!$AP519=0),0,(('1C TSsoustraitance'!$W519)/'1C TSsoustraitance'!$AP519))</f>
        <v>0</v>
      </c>
      <c r="T802" s="669">
        <f>IF(OR('1C TSsoustraitance'!$D519="",'1C TSsoustraitance'!$E519="OUI",'1C TSsoustraitance'!$AP519=0),0,(('1C TSsoustraitance'!$X519)/'1C TSsoustraitance'!$AP519))</f>
        <v>0</v>
      </c>
      <c r="U802" s="669">
        <f>IF(OR('1C TSsoustraitance'!$D519="",'1C TSsoustraitance'!$E519="OUI",'1C TSsoustraitance'!$AP519=0),0,(('1C TSsoustraitance'!$Y519)/'1C TSsoustraitance'!$AP519))</f>
        <v>0</v>
      </c>
      <c r="V802" s="669">
        <f>IF(OR('1C TSsoustraitance'!$D519="",'1C TSsoustraitance'!$E519="OUI",'1C TSsoustraitance'!$AP519=0),0,(('1C TSsoustraitance'!$Z519)/'1C TSsoustraitance'!$AP519))</f>
        <v>0</v>
      </c>
      <c r="W802" s="669">
        <f>IF(OR('1C TSsoustraitance'!$D519="",'1C TSsoustraitance'!$E519="OUI",'1C TSsoustraitance'!$AP519=0),0,(('1C TSsoustraitance'!$AA519)/'1C TSsoustraitance'!$AP519))</f>
        <v>0</v>
      </c>
      <c r="X802" s="669">
        <f>IF(OR('1C TSsoustraitance'!$D519="",'1C TSsoustraitance'!$E519="OUI",'1C TSsoustraitance'!$AP519=0),0,(('1C TSsoustraitance'!$AB519)/'1C TSsoustraitance'!$AP519))</f>
        <v>0</v>
      </c>
      <c r="Y802" s="669">
        <f>IF(OR('1C TSsoustraitance'!$D519="",'1C TSsoustraitance'!$E519="OUI",'1C TSsoustraitance'!$AP519=0),0,(('1C TSsoustraitance'!$AC519)/'1C TSsoustraitance'!$AP519))</f>
        <v>0</v>
      </c>
      <c r="Z802" s="669">
        <f>IF(OR('1C TSsoustraitance'!$D519="",'1C TSsoustraitance'!$E519="OUI",'1C TSsoustraitance'!$AP519=0),0,(('1C TSsoustraitance'!$AD519)/'1C TSsoustraitance'!$AP519))</f>
        <v>0</v>
      </c>
      <c r="AA802" s="669">
        <f>IF(OR('1C TSsoustraitance'!$D519="",'1C TSsoustraitance'!$E519="OUI",'1C TSsoustraitance'!$AP519=0),0,(('1C TSsoustraitance'!$AE519)/'1C TSsoustraitance'!$AP519))</f>
        <v>0</v>
      </c>
      <c r="AB802" s="669">
        <f>IF(OR('1C TSsoustraitance'!$D519="",'1C TSsoustraitance'!$E519="OUI",'1C TSsoustraitance'!$AP519=0),0,(('1C TSsoustraitance'!$AF519)/'1C TSsoustraitance'!$AP519))</f>
        <v>0</v>
      </c>
      <c r="AC802" s="669">
        <f>IF(OR('1C TSsoustraitance'!$D519="",'1C TSsoustraitance'!$E519="OUI",'1C TSsoustraitance'!$AP519=0),0,(('1C TSsoustraitance'!$AG519)/'1C TSsoustraitance'!$AP519))</f>
        <v>0</v>
      </c>
      <c r="AD802" s="669">
        <f>IF(OR('1C TSsoustraitance'!$D519="",'1C TSsoustraitance'!$E519="OUI",'1C TSsoustraitance'!$AP519=0),0,(('1C TSsoustraitance'!$AH519)/'1C TSsoustraitance'!$AP519))</f>
        <v>0</v>
      </c>
      <c r="AE802" s="669">
        <f>IF(OR('1C TSsoustraitance'!$D519="",'1C TSsoustraitance'!$E519="OUI",'1C TSsoustraitance'!$AP519=0),0,(('1C TSsoustraitance'!$AI519)/'1C TSsoustraitance'!$AP519))</f>
        <v>0</v>
      </c>
      <c r="AF802" s="669">
        <f>IF(OR('1C TSsoustraitance'!$D519="",'1C TSsoustraitance'!$E519="OUI",'1C TSsoustraitance'!$AP519=0),0,(('1C TSsoustraitance'!$AJ519)/'1C TSsoustraitance'!$AP519))</f>
        <v>0</v>
      </c>
      <c r="AG802" s="669">
        <f>IF(OR('1C TSsoustraitance'!$D519="",'1C TSsoustraitance'!$E519="OUI",'1C TSsoustraitance'!$AP519=0),0,(('1C TSsoustraitance'!$AK519)/'1C TSsoustraitance'!$AP519))</f>
        <v>0</v>
      </c>
      <c r="AH802" s="669">
        <f>IF(OR('1C TSsoustraitance'!$D519="",'1C TSsoustraitance'!$E519="OUI",'1C TSsoustraitance'!$AP519=0),0,(('1C TSsoustraitance'!$AL519)/'1C TSsoustraitance'!$AP519))</f>
        <v>0</v>
      </c>
      <c r="AI802" s="669">
        <f>IF(OR('1C TSsoustraitance'!$D519="",'1C TSsoustraitance'!$E519="OUI",'1C TSsoustraitance'!$AP519=0),0,(('1C TSsoustraitance'!$AM519)/'1C TSsoustraitance'!$AP519))</f>
        <v>0</v>
      </c>
      <c r="AJ802" s="669">
        <f>IF(OR('1C TSsoustraitance'!$D519="",'1C TSsoustraitance'!$E519="OUI",'1C TSsoustraitance'!$AP519=0),0,(('1C TSsoustraitance'!$AN519)/'1C TSsoustraitance'!$AP519))</f>
        <v>0</v>
      </c>
      <c r="AK802" s="669">
        <f t="shared" si="172"/>
        <v>0</v>
      </c>
      <c r="AL802" s="668">
        <f t="shared" si="173"/>
        <v>0</v>
      </c>
      <c r="AM802" s="670">
        <f>IF(Tableau7[[#This Row],[N° pièce]]="",0,(Tableau7[[#This Row],[hors TVA]]+(Tableau7[[#This Row],[hors TVA]]*Tableau7[[#This Row],[Taux TVA]])-(Tableau7[[#This Row],[hors TVA]]*Tableau7[[#This Row],[Taux TVA]]*Tableau7[[#This Row],[Régime TVA: Récupération]]))*Tableau7[[#This Row],[Type 1]])</f>
        <v>0</v>
      </c>
      <c r="AN802" s="670">
        <f>IF(Tableau7[[#This Row],[N° pièce]]="",0,IF($K$2="pôle",((Tableau7[[#This Row],[hors TVA]]+(Tableau7[[#This Row],[hors TVA]]*Tableau7[[#This Row],[Taux TVA]])-(Tableau7[[#This Row],[hors TVA]]*Tableau7[[#This Row],[Taux TVA]]*Tableau7[[#This Row],[Régime TVA: Récupération]]))*Tableau7[[#This Row],[Type 2]]),0))</f>
        <v>0</v>
      </c>
      <c r="AO802" s="670">
        <f t="shared" si="168"/>
        <v>0</v>
      </c>
      <c r="AP802" s="255">
        <f t="shared" si="175"/>
        <v>0</v>
      </c>
      <c r="AQ802" s="506">
        <f t="shared" si="176"/>
        <v>0</v>
      </c>
      <c r="AR802" s="671"/>
      <c r="AS802" s="512"/>
      <c r="AT802" s="513" t="str">
        <f>IF(('1C TSsoustraitance'!AP519*FICHE!C$14&lt;J802),"Forfait limité à "&amp;FICHE!C$14&amp;"€/jour","")</f>
        <v/>
      </c>
      <c r="AU802" s="797"/>
      <c r="AV802" s="484"/>
      <c r="AW802" s="484"/>
      <c r="AX802" s="484"/>
      <c r="AY802" s="484"/>
      <c r="AZ802" s="484"/>
      <c r="BA802" s="4"/>
      <c r="BB802" s="4"/>
      <c r="BC802" s="4"/>
      <c r="BD802" s="4"/>
      <c r="BE802" s="4"/>
      <c r="BF802" s="4"/>
      <c r="BG802" s="4"/>
      <c r="BH802" s="4"/>
      <c r="BI802" s="4"/>
      <c r="BJ802" s="4"/>
      <c r="BK802" s="4"/>
      <c r="BL802" s="4"/>
      <c r="BM802" s="4"/>
      <c r="BN802" s="4"/>
      <c r="BO802" s="4"/>
      <c r="BP802" s="4"/>
      <c r="BQ802" s="4"/>
      <c r="BR802" s="4"/>
      <c r="BS802" s="4"/>
      <c r="BT802" s="4"/>
      <c r="BU802" s="4"/>
      <c r="BV802" s="4"/>
      <c r="BW802" s="4"/>
      <c r="BX802" s="4"/>
      <c r="BY802" s="4"/>
      <c r="BZ802" s="4"/>
      <c r="CA802" s="4"/>
      <c r="CB802" s="4"/>
      <c r="CC802" s="4"/>
      <c r="CD802" s="4"/>
      <c r="CE802" s="4"/>
      <c r="CF802" s="4"/>
      <c r="CG802" s="4"/>
      <c r="CH802" s="4"/>
      <c r="CI802" s="4"/>
      <c r="CJ802" s="4"/>
      <c r="CK802" s="4"/>
      <c r="CL802" s="4"/>
      <c r="CM802" s="4"/>
      <c r="CN802" s="4"/>
      <c r="CO802" s="4"/>
      <c r="CP802" s="4"/>
      <c r="CQ802" s="4"/>
      <c r="CR802" s="4"/>
      <c r="CS802" s="4"/>
      <c r="CT802" s="4"/>
      <c r="CU802" s="4"/>
      <c r="CV802" s="4"/>
      <c r="CW802" s="4"/>
      <c r="CX802" s="4"/>
      <c r="CY802" s="4"/>
      <c r="CZ802" s="4"/>
      <c r="DA802" s="4"/>
      <c r="DB802" s="4"/>
      <c r="DC802" s="4"/>
      <c r="DD802" s="4"/>
      <c r="DE802" s="4"/>
      <c r="DF802" s="4"/>
      <c r="DG802" s="4"/>
      <c r="DH802" s="4"/>
      <c r="DI802" s="4"/>
      <c r="DJ802" s="4"/>
      <c r="DK802" s="4"/>
      <c r="DL802" s="4"/>
      <c r="DM802" s="4"/>
      <c r="DN802" s="4"/>
      <c r="DO802" s="4"/>
      <c r="DP802" s="4"/>
      <c r="DQ802" s="4"/>
      <c r="DR802" s="4"/>
      <c r="DS802" s="4"/>
      <c r="DT802" s="4"/>
      <c r="DU802" s="4"/>
      <c r="DV802" s="4"/>
      <c r="DW802" s="4"/>
      <c r="DX802" s="4"/>
      <c r="DY802" s="4"/>
      <c r="DZ802" s="4"/>
      <c r="EA802" s="4"/>
      <c r="EB802" s="4"/>
      <c r="EC802" s="4"/>
      <c r="ED802" s="4"/>
      <c r="EE802" s="4"/>
      <c r="EF802" s="4"/>
      <c r="EG802" s="4"/>
      <c r="EH802" s="4"/>
      <c r="EI802" s="4"/>
      <c r="EJ802" s="4"/>
      <c r="EK802" s="4"/>
      <c r="EL802" s="4"/>
      <c r="EM802" s="4"/>
      <c r="EN802" s="4"/>
      <c r="EO802" s="4"/>
      <c r="EP802" s="4"/>
      <c r="EQ802" s="4"/>
      <c r="ER802" s="4"/>
      <c r="ES802" s="4"/>
      <c r="ET802" s="4"/>
      <c r="EU802" s="4"/>
      <c r="EV802" s="4"/>
      <c r="EW802" s="4"/>
      <c r="EX802" s="4"/>
      <c r="EY802" s="4"/>
      <c r="EZ802" s="4"/>
      <c r="FA802" s="4"/>
      <c r="FB802" s="4"/>
      <c r="FC802" s="4"/>
      <c r="FD802" s="4"/>
      <c r="FE802" s="4"/>
      <c r="FF802" s="4"/>
      <c r="FG802" s="4"/>
      <c r="FH802" s="4"/>
      <c r="FI802" s="4"/>
      <c r="FJ802" s="4"/>
      <c r="FK802" s="4"/>
      <c r="FL802" s="4"/>
      <c r="FM802" s="4"/>
      <c r="FN802" s="4"/>
      <c r="FO802" s="4"/>
      <c r="FP802" s="4"/>
      <c r="FQ802" s="4"/>
      <c r="FR802" s="4"/>
      <c r="FS802" s="4"/>
      <c r="FT802" s="4"/>
      <c r="FU802" s="4"/>
      <c r="FV802" s="4"/>
      <c r="FW802" s="4"/>
      <c r="FX802" s="4"/>
      <c r="FY802" s="4"/>
      <c r="FZ802" s="4"/>
      <c r="GA802" s="4"/>
      <c r="GB802" s="4"/>
      <c r="GC802" s="4"/>
      <c r="GD802" s="4"/>
      <c r="GE802" s="4"/>
      <c r="GF802" s="4"/>
      <c r="GG802" s="4"/>
      <c r="GH802" s="4"/>
      <c r="GI802" s="4"/>
      <c r="GJ802" s="4"/>
      <c r="GK802" s="4"/>
      <c r="GL802" s="4"/>
      <c r="GM802" s="4"/>
      <c r="GN802" s="4"/>
      <c r="GO802" s="4"/>
      <c r="GP802" s="4"/>
      <c r="GQ802" s="4"/>
      <c r="GR802" s="4"/>
      <c r="GS802" s="4"/>
      <c r="GT802" s="4"/>
      <c r="GU802" s="4"/>
      <c r="GV802" s="4"/>
      <c r="GW802" s="4"/>
      <c r="GX802" s="4"/>
      <c r="GY802" s="4"/>
      <c r="GZ802" s="4"/>
      <c r="HA802" s="4"/>
      <c r="HB802" s="4"/>
      <c r="HC802" s="4"/>
    </row>
    <row r="803" spans="1:211" s="380" customFormat="1" ht="13.9" customHeight="1">
      <c r="A803" s="828" t="str">
        <f>IF('1C TSsoustraitance'!$A520&lt;&gt;0,'1C TSsoustraitance'!$A520,"")</f>
        <v/>
      </c>
      <c r="B803" s="530"/>
      <c r="C803" s="513" t="str">
        <f>IF('1C TSsoustraitance'!$A520&lt;&gt;0,'1C TSsoustraitance'!$B520,"")</f>
        <v/>
      </c>
      <c r="D803" s="513" t="str">
        <f>IF('1C TSsoustraitance'!$A520&lt;&gt;0,'1C TSsoustraitance'!$C520,"")</f>
        <v/>
      </c>
      <c r="E803" s="684"/>
      <c r="F803" s="685"/>
      <c r="G803" s="666">
        <f>'1C TSsoustraitance'!$D520</f>
        <v>0</v>
      </c>
      <c r="H803" s="533">
        <v>0.21</v>
      </c>
      <c r="I803" s="533">
        <v>1</v>
      </c>
      <c r="J803" s="534"/>
      <c r="K803" s="667">
        <f t="shared" si="171"/>
        <v>0</v>
      </c>
      <c r="L803" s="668">
        <f>IF(OR('1C TSsoustraitance'!$D520="",'1C TSsoustraitance'!$AP520=0),0,IF(AND('1C TSsoustraitance'!$D520&lt;&gt;"",$K$2="Pôle",'1C TSsoustraitance'!$E520="OUI"),(('1C TSsoustraitance'!$F520+'1C TSsoustraitance'!$G520+'1C TSsoustraitance'!$H520+'1C TSsoustraitance'!$I520+'1C TSsoustraitance'!$M520)/'1C TSsoustraitance'!$R520),IF(AND('1C TSsoustraitance'!$D520&lt;&gt;"",$K$2="Pôle",'1C TSsoustraitance'!$E520="NON"),(('1C TSsoustraitance'!$F520+'1C TSsoustraitance'!$G520+'1C TSsoustraitance'!$H520+'1C TSsoustraitance'!$I520+'1C TSsoustraitance'!$M520)/'1C TSsoustraitance'!$AP520),IF(AND('1C TSsoustraitance'!$D520&lt;&gt;"",$K$2&lt;&gt;"Pôle",'1C TSsoustraitance'!$E520="OUI"),(('1C TSsoustraitance'!$F520+'1C TSsoustraitance'!$G520+'1C TSsoustraitance'!$H520+'1C TSsoustraitance'!$I520+'1C TSsoustraitance'!$J520+'1C TSsoustraitance'!$K520+'1C TSsoustraitance'!$L520+'1C TSsoustraitance'!$M520+'1C TSsoustraitance'!$N520+'1C TSsoustraitance'!$O520+'1C TSsoustraitance'!$P520+'1C TSsoustraitance'!$Q520)/'1C TSsoustraitance'!$R520),IF(AND('1C TSsoustraitance'!$D520&lt;&gt;"",$K$2&lt;&gt;"Pôle",'1C TSsoustraitance'!$E520="NON"),(('1C TSsoustraitance'!$F520+'1C TSsoustraitance'!$G520+'1C TSsoustraitance'!$H520+'1C TSsoustraitance'!$I520+'1C TSsoustraitance'!$J520+'1C TSsoustraitance'!$K520+'1C TSsoustraitance'!$L520+'1C TSsoustraitance'!$M520+'1C TSsoustraitance'!$N520+'1C TSsoustraitance'!$O520+'1C TSsoustraitance'!$P520+'1C TSsoustraitance'!$Q520))/'1C TSsoustraitance'!$AP520)))))</f>
        <v>0</v>
      </c>
      <c r="M803" s="668">
        <f>IF(OR('1C TSsoustraitance'!$D520="",'1C TSsoustraitance'!AP$13=0),0,IF(AND('1C TSsoustraitance'!$D520&lt;&gt;"",$K$2="Pôle",'1C TSsoustraitance'!$E520="OUI"),(('1C TSsoustraitance'!$J520+'1C TSsoustraitance'!$K520+'1C TSsoustraitance'!$L520)/'1C TSsoustraitance'!$R520),IF(AND('1C TSsoustraitance'!$D520&lt;&gt;"",$K$2="Pôle",'1C TSsoustraitance'!$E520="NON"),(('1C TSsoustraitance'!$J520+'1C TSsoustraitance'!$K520+'1C TSsoustraitance'!$L520)/'1C TSsoustraitance'!$AP520),IF(AND('1C TSsoustraitance'!$D520&lt;&gt;"",$K$2&lt;&gt;"Pôle"),0))))</f>
        <v>0</v>
      </c>
      <c r="N803" s="668">
        <f t="shared" si="170"/>
        <v>0</v>
      </c>
      <c r="O803" s="669">
        <f>IF(OR('1C TSsoustraitance'!$D520="",'1C TSsoustraitance'!$E520="OUI",'1C TSsoustraitance'!$AP520=0),0,(('1C TSsoustraitance'!$S520)/'1C TSsoustraitance'!$AP520))</f>
        <v>0</v>
      </c>
      <c r="P803" s="669">
        <f>IF(OR('1C TSsoustraitance'!$D520="",'1C TSsoustraitance'!$E520="OUI",'1C TSsoustraitance'!$AP520=0),0,(('1C TSsoustraitance'!$T520)/'1C TSsoustraitance'!$AP520))</f>
        <v>0</v>
      </c>
      <c r="Q803" s="669">
        <f>IF(OR('1C TSsoustraitance'!$D520="",'1C TSsoustraitance'!$E520="OUI",'1C TSsoustraitance'!$AP520=0),0,(('1C TSsoustraitance'!$U520)/'1C TSsoustraitance'!$AP520))</f>
        <v>0</v>
      </c>
      <c r="R803" s="669">
        <f>IF(OR('1C TSsoustraitance'!$D520="",'1C TSsoustraitance'!$E520="OUI",'1C TSsoustraitance'!$AP520=0),0,(('1C TSsoustraitance'!$V520)/'1C TSsoustraitance'!$AP520))</f>
        <v>0</v>
      </c>
      <c r="S803" s="669">
        <f>IF(OR('1C TSsoustraitance'!$D520="",'1C TSsoustraitance'!$E520="OUI",'1C TSsoustraitance'!$AP520=0),0,(('1C TSsoustraitance'!$W520)/'1C TSsoustraitance'!$AP520))</f>
        <v>0</v>
      </c>
      <c r="T803" s="669">
        <f>IF(OR('1C TSsoustraitance'!$D520="",'1C TSsoustraitance'!$E520="OUI",'1C TSsoustraitance'!$AP520=0),0,(('1C TSsoustraitance'!$X520)/'1C TSsoustraitance'!$AP520))</f>
        <v>0</v>
      </c>
      <c r="U803" s="669">
        <f>IF(OR('1C TSsoustraitance'!$D520="",'1C TSsoustraitance'!$E520="OUI",'1C TSsoustraitance'!$AP520=0),0,(('1C TSsoustraitance'!$Y520)/'1C TSsoustraitance'!$AP520))</f>
        <v>0</v>
      </c>
      <c r="V803" s="669">
        <f>IF(OR('1C TSsoustraitance'!$D520="",'1C TSsoustraitance'!$E520="OUI",'1C TSsoustraitance'!$AP520=0),0,(('1C TSsoustraitance'!$Z520)/'1C TSsoustraitance'!$AP520))</f>
        <v>0</v>
      </c>
      <c r="W803" s="669">
        <f>IF(OR('1C TSsoustraitance'!$D520="",'1C TSsoustraitance'!$E520="OUI",'1C TSsoustraitance'!$AP520=0),0,(('1C TSsoustraitance'!$AA520)/'1C TSsoustraitance'!$AP520))</f>
        <v>0</v>
      </c>
      <c r="X803" s="669">
        <f>IF(OR('1C TSsoustraitance'!$D520="",'1C TSsoustraitance'!$E520="OUI",'1C TSsoustraitance'!$AP520=0),0,(('1C TSsoustraitance'!$AB520)/'1C TSsoustraitance'!$AP520))</f>
        <v>0</v>
      </c>
      <c r="Y803" s="669">
        <f>IF(OR('1C TSsoustraitance'!$D520="",'1C TSsoustraitance'!$E520="OUI",'1C TSsoustraitance'!$AP520=0),0,(('1C TSsoustraitance'!$AC520)/'1C TSsoustraitance'!$AP520))</f>
        <v>0</v>
      </c>
      <c r="Z803" s="669">
        <f>IF(OR('1C TSsoustraitance'!$D520="",'1C TSsoustraitance'!$E520="OUI",'1C TSsoustraitance'!$AP520=0),0,(('1C TSsoustraitance'!$AD520)/'1C TSsoustraitance'!$AP520))</f>
        <v>0</v>
      </c>
      <c r="AA803" s="669">
        <f>IF(OR('1C TSsoustraitance'!$D520="",'1C TSsoustraitance'!$E520="OUI",'1C TSsoustraitance'!$AP520=0),0,(('1C TSsoustraitance'!$AE520)/'1C TSsoustraitance'!$AP520))</f>
        <v>0</v>
      </c>
      <c r="AB803" s="669">
        <f>IF(OR('1C TSsoustraitance'!$D520="",'1C TSsoustraitance'!$E520="OUI",'1C TSsoustraitance'!$AP520=0),0,(('1C TSsoustraitance'!$AF520)/'1C TSsoustraitance'!$AP520))</f>
        <v>0</v>
      </c>
      <c r="AC803" s="669">
        <f>IF(OR('1C TSsoustraitance'!$D520="",'1C TSsoustraitance'!$E520="OUI",'1C TSsoustraitance'!$AP520=0),0,(('1C TSsoustraitance'!$AG520)/'1C TSsoustraitance'!$AP520))</f>
        <v>0</v>
      </c>
      <c r="AD803" s="669">
        <f>IF(OR('1C TSsoustraitance'!$D520="",'1C TSsoustraitance'!$E520="OUI",'1C TSsoustraitance'!$AP520=0),0,(('1C TSsoustraitance'!$AH520)/'1C TSsoustraitance'!$AP520))</f>
        <v>0</v>
      </c>
      <c r="AE803" s="669">
        <f>IF(OR('1C TSsoustraitance'!$D520="",'1C TSsoustraitance'!$E520="OUI",'1C TSsoustraitance'!$AP520=0),0,(('1C TSsoustraitance'!$AI520)/'1C TSsoustraitance'!$AP520))</f>
        <v>0</v>
      </c>
      <c r="AF803" s="669">
        <f>IF(OR('1C TSsoustraitance'!$D520="",'1C TSsoustraitance'!$E520="OUI",'1C TSsoustraitance'!$AP520=0),0,(('1C TSsoustraitance'!$AJ520)/'1C TSsoustraitance'!$AP520))</f>
        <v>0</v>
      </c>
      <c r="AG803" s="669">
        <f>IF(OR('1C TSsoustraitance'!$D520="",'1C TSsoustraitance'!$E520="OUI",'1C TSsoustraitance'!$AP520=0),0,(('1C TSsoustraitance'!$AK520)/'1C TSsoustraitance'!$AP520))</f>
        <v>0</v>
      </c>
      <c r="AH803" s="669">
        <f>IF(OR('1C TSsoustraitance'!$D520="",'1C TSsoustraitance'!$E520="OUI",'1C TSsoustraitance'!$AP520=0),0,(('1C TSsoustraitance'!$AL520)/'1C TSsoustraitance'!$AP520))</f>
        <v>0</v>
      </c>
      <c r="AI803" s="669">
        <f>IF(OR('1C TSsoustraitance'!$D520="",'1C TSsoustraitance'!$E520="OUI",'1C TSsoustraitance'!$AP520=0),0,(('1C TSsoustraitance'!$AM520)/'1C TSsoustraitance'!$AP520))</f>
        <v>0</v>
      </c>
      <c r="AJ803" s="669">
        <f>IF(OR('1C TSsoustraitance'!$D520="",'1C TSsoustraitance'!$E520="OUI",'1C TSsoustraitance'!$AP520=0),0,(('1C TSsoustraitance'!$AN520)/'1C TSsoustraitance'!$AP520))</f>
        <v>0</v>
      </c>
      <c r="AK803" s="669">
        <f t="shared" si="172"/>
        <v>0</v>
      </c>
      <c r="AL803" s="668">
        <f t="shared" si="173"/>
        <v>0</v>
      </c>
      <c r="AM803" s="670">
        <f>IF(Tableau7[[#This Row],[N° pièce]]="",0,(Tableau7[[#This Row],[hors TVA]]+(Tableau7[[#This Row],[hors TVA]]*Tableau7[[#This Row],[Taux TVA]])-(Tableau7[[#This Row],[hors TVA]]*Tableau7[[#This Row],[Taux TVA]]*Tableau7[[#This Row],[Régime TVA: Récupération]]))*Tableau7[[#This Row],[Type 1]])</f>
        <v>0</v>
      </c>
      <c r="AN803" s="670">
        <f>IF(Tableau7[[#This Row],[N° pièce]]="",0,IF($K$2="pôle",((Tableau7[[#This Row],[hors TVA]]+(Tableau7[[#This Row],[hors TVA]]*Tableau7[[#This Row],[Taux TVA]])-(Tableau7[[#This Row],[hors TVA]]*Tableau7[[#This Row],[Taux TVA]]*Tableau7[[#This Row],[Régime TVA: Récupération]]))*Tableau7[[#This Row],[Type 2]]),0))</f>
        <v>0</v>
      </c>
      <c r="AO803" s="670">
        <f t="shared" si="168"/>
        <v>0</v>
      </c>
      <c r="AP803" s="255">
        <f t="shared" si="175"/>
        <v>0</v>
      </c>
      <c r="AQ803" s="506">
        <f t="shared" si="176"/>
        <v>0</v>
      </c>
      <c r="AR803" s="671"/>
      <c r="AS803" s="512"/>
      <c r="AT803" s="513" t="str">
        <f>IF(('1C TSsoustraitance'!AP520*FICHE!C$14&lt;J803),"Forfait limité à "&amp;FICHE!C$14&amp;"€/jour","")</f>
        <v/>
      </c>
      <c r="AU803" s="797"/>
      <c r="AV803" s="484"/>
      <c r="AW803" s="484"/>
      <c r="AX803" s="484"/>
      <c r="AY803" s="484"/>
      <c r="AZ803" s="484"/>
      <c r="BA803" s="4"/>
      <c r="BB803" s="4"/>
      <c r="BC803" s="4"/>
      <c r="BD803" s="4"/>
      <c r="BE803" s="4"/>
      <c r="BF803" s="4"/>
      <c r="BG803" s="4"/>
      <c r="BH803" s="4"/>
      <c r="BI803" s="4"/>
      <c r="BJ803" s="4"/>
      <c r="BK803" s="4"/>
      <c r="BL803" s="4"/>
      <c r="BM803" s="4"/>
      <c r="BN803" s="4"/>
      <c r="BO803" s="4"/>
      <c r="BP803" s="4"/>
      <c r="BQ803" s="4"/>
      <c r="BR803" s="4"/>
      <c r="BS803" s="4"/>
      <c r="BT803" s="4"/>
      <c r="BU803" s="4"/>
      <c r="BV803" s="4"/>
      <c r="BW803" s="4"/>
      <c r="BX803" s="4"/>
      <c r="BY803" s="4"/>
      <c r="BZ803" s="4"/>
      <c r="CA803" s="4"/>
      <c r="CB803" s="4"/>
      <c r="CC803" s="4"/>
      <c r="CD803" s="4"/>
      <c r="CE803" s="4"/>
      <c r="CF803" s="4"/>
      <c r="CG803" s="4"/>
      <c r="CH803" s="4"/>
      <c r="CI803" s="4"/>
      <c r="CJ803" s="4"/>
      <c r="CK803" s="4"/>
      <c r="CL803" s="4"/>
      <c r="CM803" s="4"/>
      <c r="CN803" s="4"/>
      <c r="CO803" s="4"/>
      <c r="CP803" s="4"/>
      <c r="CQ803" s="4"/>
      <c r="CR803" s="4"/>
      <c r="CS803" s="4"/>
      <c r="CT803" s="4"/>
      <c r="CU803" s="4"/>
      <c r="CV803" s="4"/>
      <c r="CW803" s="4"/>
      <c r="CX803" s="4"/>
      <c r="CY803" s="4"/>
      <c r="CZ803" s="4"/>
      <c r="DA803" s="4"/>
      <c r="DB803" s="4"/>
      <c r="DC803" s="4"/>
      <c r="DD803" s="4"/>
      <c r="DE803" s="4"/>
      <c r="DF803" s="4"/>
      <c r="DG803" s="4"/>
      <c r="DH803" s="4"/>
      <c r="DI803" s="4"/>
      <c r="DJ803" s="4"/>
      <c r="DK803" s="4"/>
      <c r="DL803" s="4"/>
      <c r="DM803" s="4"/>
      <c r="DN803" s="4"/>
      <c r="DO803" s="4"/>
      <c r="DP803" s="4"/>
      <c r="DQ803" s="4"/>
      <c r="DR803" s="4"/>
      <c r="DS803" s="4"/>
      <c r="DT803" s="4"/>
      <c r="DU803" s="4"/>
      <c r="DV803" s="4"/>
      <c r="DW803" s="4"/>
      <c r="DX803" s="4"/>
      <c r="DY803" s="4"/>
      <c r="DZ803" s="4"/>
      <c r="EA803" s="4"/>
      <c r="EB803" s="4"/>
      <c r="EC803" s="4"/>
      <c r="ED803" s="4"/>
      <c r="EE803" s="4"/>
      <c r="EF803" s="4"/>
      <c r="EG803" s="4"/>
      <c r="EH803" s="4"/>
      <c r="EI803" s="4"/>
      <c r="EJ803" s="4"/>
      <c r="EK803" s="4"/>
      <c r="EL803" s="4"/>
      <c r="EM803" s="4"/>
      <c r="EN803" s="4"/>
      <c r="EO803" s="4"/>
      <c r="EP803" s="4"/>
      <c r="EQ803" s="4"/>
      <c r="ER803" s="4"/>
      <c r="ES803" s="4"/>
      <c r="ET803" s="4"/>
      <c r="EU803" s="4"/>
      <c r="EV803" s="4"/>
      <c r="EW803" s="4"/>
      <c r="EX803" s="4"/>
      <c r="EY803" s="4"/>
      <c r="EZ803" s="4"/>
      <c r="FA803" s="4"/>
      <c r="FB803" s="4"/>
      <c r="FC803" s="4"/>
      <c r="FD803" s="4"/>
      <c r="FE803" s="4"/>
      <c r="FF803" s="4"/>
      <c r="FG803" s="4"/>
      <c r="FH803" s="4"/>
      <c r="FI803" s="4"/>
      <c r="FJ803" s="4"/>
      <c r="FK803" s="4"/>
      <c r="FL803" s="4"/>
      <c r="FM803" s="4"/>
      <c r="FN803" s="4"/>
      <c r="FO803" s="4"/>
      <c r="FP803" s="4"/>
      <c r="FQ803" s="4"/>
      <c r="FR803" s="4"/>
      <c r="FS803" s="4"/>
      <c r="FT803" s="4"/>
      <c r="FU803" s="4"/>
      <c r="FV803" s="4"/>
      <c r="FW803" s="4"/>
      <c r="FX803" s="4"/>
      <c r="FY803" s="4"/>
      <c r="FZ803" s="4"/>
      <c r="GA803" s="4"/>
      <c r="GB803" s="4"/>
      <c r="GC803" s="4"/>
      <c r="GD803" s="4"/>
      <c r="GE803" s="4"/>
      <c r="GF803" s="4"/>
      <c r="GG803" s="4"/>
      <c r="GH803" s="4"/>
      <c r="GI803" s="4"/>
      <c r="GJ803" s="4"/>
      <c r="GK803" s="4"/>
      <c r="GL803" s="4"/>
      <c r="GM803" s="4"/>
      <c r="GN803" s="4"/>
      <c r="GO803" s="4"/>
      <c r="GP803" s="4"/>
      <c r="GQ803" s="4"/>
      <c r="GR803" s="4"/>
      <c r="GS803" s="4"/>
      <c r="GT803" s="4"/>
      <c r="GU803" s="4"/>
      <c r="GV803" s="4"/>
      <c r="GW803" s="4"/>
      <c r="GX803" s="4"/>
      <c r="GY803" s="4"/>
      <c r="GZ803" s="4"/>
      <c r="HA803" s="4"/>
      <c r="HB803" s="4"/>
      <c r="HC803" s="4"/>
    </row>
    <row r="804" spans="1:211" s="380" customFormat="1" ht="13.9" customHeight="1">
      <c r="A804" s="828" t="str">
        <f>IF('1C TSsoustraitance'!$A521&lt;&gt;0,'1C TSsoustraitance'!$A521,"")</f>
        <v/>
      </c>
      <c r="B804" s="530"/>
      <c r="C804" s="513" t="str">
        <f>IF('1C TSsoustraitance'!$A521&lt;&gt;0,'1C TSsoustraitance'!$B521,"")</f>
        <v/>
      </c>
      <c r="D804" s="513" t="str">
        <f>IF('1C TSsoustraitance'!$A521&lt;&gt;0,'1C TSsoustraitance'!$C521,"")</f>
        <v/>
      </c>
      <c r="E804" s="684"/>
      <c r="F804" s="685"/>
      <c r="G804" s="666">
        <f>'1C TSsoustraitance'!$D521</f>
        <v>0</v>
      </c>
      <c r="H804" s="533">
        <v>0.21</v>
      </c>
      <c r="I804" s="533">
        <v>1</v>
      </c>
      <c r="J804" s="534"/>
      <c r="K804" s="667">
        <f t="shared" si="171"/>
        <v>0</v>
      </c>
      <c r="L804" s="668">
        <f>IF(OR('1C TSsoustraitance'!$D521="",'1C TSsoustraitance'!$AP521=0),0,IF(AND('1C TSsoustraitance'!$D521&lt;&gt;"",$K$2="Pôle",'1C TSsoustraitance'!$E521="OUI"),(('1C TSsoustraitance'!$F521+'1C TSsoustraitance'!$G521+'1C TSsoustraitance'!$H521+'1C TSsoustraitance'!$I521+'1C TSsoustraitance'!$M521)/'1C TSsoustraitance'!$R521),IF(AND('1C TSsoustraitance'!$D521&lt;&gt;"",$K$2="Pôle",'1C TSsoustraitance'!$E521="NON"),(('1C TSsoustraitance'!$F521+'1C TSsoustraitance'!$G521+'1C TSsoustraitance'!$H521+'1C TSsoustraitance'!$I521+'1C TSsoustraitance'!$M521)/'1C TSsoustraitance'!$AP521),IF(AND('1C TSsoustraitance'!$D521&lt;&gt;"",$K$2&lt;&gt;"Pôle",'1C TSsoustraitance'!$E521="OUI"),(('1C TSsoustraitance'!$F521+'1C TSsoustraitance'!$G521+'1C TSsoustraitance'!$H521+'1C TSsoustraitance'!$I521+'1C TSsoustraitance'!$J521+'1C TSsoustraitance'!$K521+'1C TSsoustraitance'!$L521+'1C TSsoustraitance'!$M521+'1C TSsoustraitance'!$N521+'1C TSsoustraitance'!$O521+'1C TSsoustraitance'!$P521+'1C TSsoustraitance'!$Q521)/'1C TSsoustraitance'!$R521),IF(AND('1C TSsoustraitance'!$D521&lt;&gt;"",$K$2&lt;&gt;"Pôle",'1C TSsoustraitance'!$E521="NON"),(('1C TSsoustraitance'!$F521+'1C TSsoustraitance'!$G521+'1C TSsoustraitance'!$H521+'1C TSsoustraitance'!$I521+'1C TSsoustraitance'!$J521+'1C TSsoustraitance'!$K521+'1C TSsoustraitance'!$L521+'1C TSsoustraitance'!$M521+'1C TSsoustraitance'!$N521+'1C TSsoustraitance'!$O521+'1C TSsoustraitance'!$P521+'1C TSsoustraitance'!$Q521))/'1C TSsoustraitance'!$AP521)))))</f>
        <v>0</v>
      </c>
      <c r="M804" s="668">
        <f>IF(OR('1C TSsoustraitance'!$D521="",'1C TSsoustraitance'!AP$13=0),0,IF(AND('1C TSsoustraitance'!$D521&lt;&gt;"",$K$2="Pôle",'1C TSsoustraitance'!$E521="OUI"),(('1C TSsoustraitance'!$J521+'1C TSsoustraitance'!$K521+'1C TSsoustraitance'!$L521)/'1C TSsoustraitance'!$R521),IF(AND('1C TSsoustraitance'!$D521&lt;&gt;"",$K$2="Pôle",'1C TSsoustraitance'!$E521="NON"),(('1C TSsoustraitance'!$J521+'1C TSsoustraitance'!$K521+'1C TSsoustraitance'!$L521)/'1C TSsoustraitance'!$AP521),IF(AND('1C TSsoustraitance'!$D521&lt;&gt;"",$K$2&lt;&gt;"Pôle"),0))))</f>
        <v>0</v>
      </c>
      <c r="N804" s="668">
        <f t="shared" si="170"/>
        <v>0</v>
      </c>
      <c r="O804" s="669">
        <f>IF(OR('1C TSsoustraitance'!$D521="",'1C TSsoustraitance'!$E521="OUI",'1C TSsoustraitance'!$AP521=0),0,(('1C TSsoustraitance'!$S521)/'1C TSsoustraitance'!$AP521))</f>
        <v>0</v>
      </c>
      <c r="P804" s="669">
        <f>IF(OR('1C TSsoustraitance'!$D521="",'1C TSsoustraitance'!$E521="OUI",'1C TSsoustraitance'!$AP521=0),0,(('1C TSsoustraitance'!$T521)/'1C TSsoustraitance'!$AP521))</f>
        <v>0</v>
      </c>
      <c r="Q804" s="669">
        <f>IF(OR('1C TSsoustraitance'!$D521="",'1C TSsoustraitance'!$E521="OUI",'1C TSsoustraitance'!$AP521=0),0,(('1C TSsoustraitance'!$U521)/'1C TSsoustraitance'!$AP521))</f>
        <v>0</v>
      </c>
      <c r="R804" s="669">
        <f>IF(OR('1C TSsoustraitance'!$D521="",'1C TSsoustraitance'!$E521="OUI",'1C TSsoustraitance'!$AP521=0),0,(('1C TSsoustraitance'!$V521)/'1C TSsoustraitance'!$AP521))</f>
        <v>0</v>
      </c>
      <c r="S804" s="669">
        <f>IF(OR('1C TSsoustraitance'!$D521="",'1C TSsoustraitance'!$E521="OUI",'1C TSsoustraitance'!$AP521=0),0,(('1C TSsoustraitance'!$W521)/'1C TSsoustraitance'!$AP521))</f>
        <v>0</v>
      </c>
      <c r="T804" s="669">
        <f>IF(OR('1C TSsoustraitance'!$D521="",'1C TSsoustraitance'!$E521="OUI",'1C TSsoustraitance'!$AP521=0),0,(('1C TSsoustraitance'!$X521)/'1C TSsoustraitance'!$AP521))</f>
        <v>0</v>
      </c>
      <c r="U804" s="669">
        <f>IF(OR('1C TSsoustraitance'!$D521="",'1C TSsoustraitance'!$E521="OUI",'1C TSsoustraitance'!$AP521=0),0,(('1C TSsoustraitance'!$Y521)/'1C TSsoustraitance'!$AP521))</f>
        <v>0</v>
      </c>
      <c r="V804" s="669">
        <f>IF(OR('1C TSsoustraitance'!$D521="",'1C TSsoustraitance'!$E521="OUI",'1C TSsoustraitance'!$AP521=0),0,(('1C TSsoustraitance'!$Z521)/'1C TSsoustraitance'!$AP521))</f>
        <v>0</v>
      </c>
      <c r="W804" s="669">
        <f>IF(OR('1C TSsoustraitance'!$D521="",'1C TSsoustraitance'!$E521="OUI",'1C TSsoustraitance'!$AP521=0),0,(('1C TSsoustraitance'!$AA521)/'1C TSsoustraitance'!$AP521))</f>
        <v>0</v>
      </c>
      <c r="X804" s="669">
        <f>IF(OR('1C TSsoustraitance'!$D521="",'1C TSsoustraitance'!$E521="OUI",'1C TSsoustraitance'!$AP521=0),0,(('1C TSsoustraitance'!$AB521)/'1C TSsoustraitance'!$AP521))</f>
        <v>0</v>
      </c>
      <c r="Y804" s="669">
        <f>IF(OR('1C TSsoustraitance'!$D521="",'1C TSsoustraitance'!$E521="OUI",'1C TSsoustraitance'!$AP521=0),0,(('1C TSsoustraitance'!$AC521)/'1C TSsoustraitance'!$AP521))</f>
        <v>0</v>
      </c>
      <c r="Z804" s="669">
        <f>IF(OR('1C TSsoustraitance'!$D521="",'1C TSsoustraitance'!$E521="OUI",'1C TSsoustraitance'!$AP521=0),0,(('1C TSsoustraitance'!$AD521)/'1C TSsoustraitance'!$AP521))</f>
        <v>0</v>
      </c>
      <c r="AA804" s="669">
        <f>IF(OR('1C TSsoustraitance'!$D521="",'1C TSsoustraitance'!$E521="OUI",'1C TSsoustraitance'!$AP521=0),0,(('1C TSsoustraitance'!$AE521)/'1C TSsoustraitance'!$AP521))</f>
        <v>0</v>
      </c>
      <c r="AB804" s="669">
        <f>IF(OR('1C TSsoustraitance'!$D521="",'1C TSsoustraitance'!$E521="OUI",'1C TSsoustraitance'!$AP521=0),0,(('1C TSsoustraitance'!$AF521)/'1C TSsoustraitance'!$AP521))</f>
        <v>0</v>
      </c>
      <c r="AC804" s="669">
        <f>IF(OR('1C TSsoustraitance'!$D521="",'1C TSsoustraitance'!$E521="OUI",'1C TSsoustraitance'!$AP521=0),0,(('1C TSsoustraitance'!$AG521)/'1C TSsoustraitance'!$AP521))</f>
        <v>0</v>
      </c>
      <c r="AD804" s="669">
        <f>IF(OR('1C TSsoustraitance'!$D521="",'1C TSsoustraitance'!$E521="OUI",'1C TSsoustraitance'!$AP521=0),0,(('1C TSsoustraitance'!$AH521)/'1C TSsoustraitance'!$AP521))</f>
        <v>0</v>
      </c>
      <c r="AE804" s="669">
        <f>IF(OR('1C TSsoustraitance'!$D521="",'1C TSsoustraitance'!$E521="OUI",'1C TSsoustraitance'!$AP521=0),0,(('1C TSsoustraitance'!$AI521)/'1C TSsoustraitance'!$AP521))</f>
        <v>0</v>
      </c>
      <c r="AF804" s="669">
        <f>IF(OR('1C TSsoustraitance'!$D521="",'1C TSsoustraitance'!$E521="OUI",'1C TSsoustraitance'!$AP521=0),0,(('1C TSsoustraitance'!$AJ521)/'1C TSsoustraitance'!$AP521))</f>
        <v>0</v>
      </c>
      <c r="AG804" s="669">
        <f>IF(OR('1C TSsoustraitance'!$D521="",'1C TSsoustraitance'!$E521="OUI",'1C TSsoustraitance'!$AP521=0),0,(('1C TSsoustraitance'!$AK521)/'1C TSsoustraitance'!$AP521))</f>
        <v>0</v>
      </c>
      <c r="AH804" s="669">
        <f>IF(OR('1C TSsoustraitance'!$D521="",'1C TSsoustraitance'!$E521="OUI",'1C TSsoustraitance'!$AP521=0),0,(('1C TSsoustraitance'!$AL521)/'1C TSsoustraitance'!$AP521))</f>
        <v>0</v>
      </c>
      <c r="AI804" s="669">
        <f>IF(OR('1C TSsoustraitance'!$D521="",'1C TSsoustraitance'!$E521="OUI",'1C TSsoustraitance'!$AP521=0),0,(('1C TSsoustraitance'!$AM521)/'1C TSsoustraitance'!$AP521))</f>
        <v>0</v>
      </c>
      <c r="AJ804" s="669">
        <f>IF(OR('1C TSsoustraitance'!$D521="",'1C TSsoustraitance'!$E521="OUI",'1C TSsoustraitance'!$AP521=0),0,(('1C TSsoustraitance'!$AN521)/'1C TSsoustraitance'!$AP521))</f>
        <v>0</v>
      </c>
      <c r="AK804" s="669">
        <f t="shared" si="172"/>
        <v>0</v>
      </c>
      <c r="AL804" s="668">
        <f t="shared" si="173"/>
        <v>0</v>
      </c>
      <c r="AM804" s="670">
        <f>IF(Tableau7[[#This Row],[N° pièce]]="",0,(Tableau7[[#This Row],[hors TVA]]+(Tableau7[[#This Row],[hors TVA]]*Tableau7[[#This Row],[Taux TVA]])-(Tableau7[[#This Row],[hors TVA]]*Tableau7[[#This Row],[Taux TVA]]*Tableau7[[#This Row],[Régime TVA: Récupération]]))*Tableau7[[#This Row],[Type 1]])</f>
        <v>0</v>
      </c>
      <c r="AN804" s="670">
        <f>IF(Tableau7[[#This Row],[N° pièce]]="",0,IF($K$2="pôle",((Tableau7[[#This Row],[hors TVA]]+(Tableau7[[#This Row],[hors TVA]]*Tableau7[[#This Row],[Taux TVA]])-(Tableau7[[#This Row],[hors TVA]]*Tableau7[[#This Row],[Taux TVA]]*Tableau7[[#This Row],[Régime TVA: Récupération]]))*Tableau7[[#This Row],[Type 2]]),0))</f>
        <v>0</v>
      </c>
      <c r="AO804" s="670">
        <f t="shared" si="168"/>
        <v>0</v>
      </c>
      <c r="AP804" s="255">
        <f t="shared" si="175"/>
        <v>0</v>
      </c>
      <c r="AQ804" s="506">
        <f t="shared" si="176"/>
        <v>0</v>
      </c>
      <c r="AR804" s="671"/>
      <c r="AS804" s="512"/>
      <c r="AT804" s="513" t="str">
        <f>IF(('1C TSsoustraitance'!AP521*FICHE!C$14&lt;J804),"Forfait limité à "&amp;FICHE!C$14&amp;"€/jour","")</f>
        <v/>
      </c>
      <c r="AU804" s="797"/>
      <c r="AV804" s="484"/>
      <c r="AW804" s="484"/>
      <c r="AX804" s="484"/>
      <c r="AY804" s="484"/>
      <c r="AZ804" s="484"/>
      <c r="BA804" s="4"/>
      <c r="BB804" s="4"/>
      <c r="BC804" s="4"/>
      <c r="BD804" s="4"/>
      <c r="BE804" s="4"/>
      <c r="BF804" s="4"/>
      <c r="BG804" s="4"/>
      <c r="BH804" s="4"/>
      <c r="BI804" s="4"/>
      <c r="BJ804" s="4"/>
      <c r="BK804" s="4"/>
      <c r="BL804" s="4"/>
      <c r="BM804" s="4"/>
      <c r="BN804" s="4"/>
      <c r="BO804" s="4"/>
      <c r="BP804" s="4"/>
      <c r="BQ804" s="4"/>
      <c r="BR804" s="4"/>
      <c r="BS804" s="4"/>
      <c r="BT804" s="4"/>
      <c r="BU804" s="4"/>
      <c r="BV804" s="4"/>
      <c r="BW804" s="4"/>
      <c r="BX804" s="4"/>
      <c r="BY804" s="4"/>
      <c r="BZ804" s="4"/>
      <c r="CA804" s="4"/>
      <c r="CB804" s="4"/>
      <c r="CC804" s="4"/>
      <c r="CD804" s="4"/>
      <c r="CE804" s="4"/>
      <c r="CF804" s="4"/>
      <c r="CG804" s="4"/>
      <c r="CH804" s="4"/>
      <c r="CI804" s="4"/>
      <c r="CJ804" s="4"/>
      <c r="CK804" s="4"/>
      <c r="CL804" s="4"/>
      <c r="CM804" s="4"/>
      <c r="CN804" s="4"/>
      <c r="CO804" s="4"/>
      <c r="CP804" s="4"/>
      <c r="CQ804" s="4"/>
      <c r="CR804" s="4"/>
      <c r="CS804" s="4"/>
      <c r="CT804" s="4"/>
      <c r="CU804" s="4"/>
      <c r="CV804" s="4"/>
      <c r="CW804" s="4"/>
      <c r="CX804" s="4"/>
      <c r="CY804" s="4"/>
      <c r="CZ804" s="4"/>
      <c r="DA804" s="4"/>
      <c r="DB804" s="4"/>
      <c r="DC804" s="4"/>
      <c r="DD804" s="4"/>
      <c r="DE804" s="4"/>
      <c r="DF804" s="4"/>
      <c r="DG804" s="4"/>
      <c r="DH804" s="4"/>
      <c r="DI804" s="4"/>
      <c r="DJ804" s="4"/>
      <c r="DK804" s="4"/>
      <c r="DL804" s="4"/>
      <c r="DM804" s="4"/>
      <c r="DN804" s="4"/>
      <c r="DO804" s="4"/>
      <c r="DP804" s="4"/>
      <c r="DQ804" s="4"/>
      <c r="DR804" s="4"/>
      <c r="DS804" s="4"/>
      <c r="DT804" s="4"/>
      <c r="DU804" s="4"/>
      <c r="DV804" s="4"/>
      <c r="DW804" s="4"/>
      <c r="DX804" s="4"/>
      <c r="DY804" s="4"/>
      <c r="DZ804" s="4"/>
      <c r="EA804" s="4"/>
      <c r="EB804" s="4"/>
      <c r="EC804" s="4"/>
      <c r="ED804" s="4"/>
      <c r="EE804" s="4"/>
      <c r="EF804" s="4"/>
      <c r="EG804" s="4"/>
      <c r="EH804" s="4"/>
      <c r="EI804" s="4"/>
      <c r="EJ804" s="4"/>
      <c r="EK804" s="4"/>
      <c r="EL804" s="4"/>
      <c r="EM804" s="4"/>
      <c r="EN804" s="4"/>
      <c r="EO804" s="4"/>
      <c r="EP804" s="4"/>
      <c r="EQ804" s="4"/>
      <c r="ER804" s="4"/>
      <c r="ES804" s="4"/>
      <c r="ET804" s="4"/>
      <c r="EU804" s="4"/>
      <c r="EV804" s="4"/>
      <c r="EW804" s="4"/>
      <c r="EX804" s="4"/>
      <c r="EY804" s="4"/>
      <c r="EZ804" s="4"/>
      <c r="FA804" s="4"/>
      <c r="FB804" s="4"/>
      <c r="FC804" s="4"/>
      <c r="FD804" s="4"/>
      <c r="FE804" s="4"/>
      <c r="FF804" s="4"/>
      <c r="FG804" s="4"/>
      <c r="FH804" s="4"/>
      <c r="FI804" s="4"/>
      <c r="FJ804" s="4"/>
      <c r="FK804" s="4"/>
      <c r="FL804" s="4"/>
      <c r="FM804" s="4"/>
      <c r="FN804" s="4"/>
      <c r="FO804" s="4"/>
      <c r="FP804" s="4"/>
      <c r="FQ804" s="4"/>
      <c r="FR804" s="4"/>
      <c r="FS804" s="4"/>
      <c r="FT804" s="4"/>
      <c r="FU804" s="4"/>
      <c r="FV804" s="4"/>
      <c r="FW804" s="4"/>
      <c r="FX804" s="4"/>
      <c r="FY804" s="4"/>
      <c r="FZ804" s="4"/>
      <c r="GA804" s="4"/>
      <c r="GB804" s="4"/>
      <c r="GC804" s="4"/>
      <c r="GD804" s="4"/>
      <c r="GE804" s="4"/>
      <c r="GF804" s="4"/>
      <c r="GG804" s="4"/>
      <c r="GH804" s="4"/>
      <c r="GI804" s="4"/>
      <c r="GJ804" s="4"/>
      <c r="GK804" s="4"/>
      <c r="GL804" s="4"/>
      <c r="GM804" s="4"/>
      <c r="GN804" s="4"/>
      <c r="GO804" s="4"/>
      <c r="GP804" s="4"/>
      <c r="GQ804" s="4"/>
      <c r="GR804" s="4"/>
      <c r="GS804" s="4"/>
      <c r="GT804" s="4"/>
      <c r="GU804" s="4"/>
      <c r="GV804" s="4"/>
      <c r="GW804" s="4"/>
      <c r="GX804" s="4"/>
      <c r="GY804" s="4"/>
      <c r="GZ804" s="4"/>
      <c r="HA804" s="4"/>
      <c r="HB804" s="4"/>
      <c r="HC804" s="4"/>
    </row>
    <row r="805" spans="1:211" s="380" customFormat="1" ht="13.9" customHeight="1">
      <c r="A805" s="828" t="str">
        <f>IF('1C TSsoustraitance'!$A522&lt;&gt;0,'1C TSsoustraitance'!$A522,"")</f>
        <v/>
      </c>
      <c r="B805" s="530"/>
      <c r="C805" s="513" t="str">
        <f>IF('1C TSsoustraitance'!$A522&lt;&gt;0,'1C TSsoustraitance'!$B522,"")</f>
        <v/>
      </c>
      <c r="D805" s="513" t="str">
        <f>IF('1C TSsoustraitance'!$A522&lt;&gt;0,'1C TSsoustraitance'!$C522,"")</f>
        <v/>
      </c>
      <c r="E805" s="684"/>
      <c r="F805" s="685"/>
      <c r="G805" s="666">
        <f>'1C TSsoustraitance'!$D522</f>
        <v>0</v>
      </c>
      <c r="H805" s="533">
        <v>0.21</v>
      </c>
      <c r="I805" s="533">
        <v>1</v>
      </c>
      <c r="J805" s="534"/>
      <c r="K805" s="667">
        <f t="shared" si="171"/>
        <v>0</v>
      </c>
      <c r="L805" s="668">
        <f>IF(OR('1C TSsoustraitance'!$D522="",'1C TSsoustraitance'!$AP522=0),0,IF(AND('1C TSsoustraitance'!$D522&lt;&gt;"",$K$2="Pôle",'1C TSsoustraitance'!$E522="OUI"),(('1C TSsoustraitance'!$F522+'1C TSsoustraitance'!$G522+'1C TSsoustraitance'!$H522+'1C TSsoustraitance'!$I522+'1C TSsoustraitance'!$M522)/'1C TSsoustraitance'!$R522),IF(AND('1C TSsoustraitance'!$D522&lt;&gt;"",$K$2="Pôle",'1C TSsoustraitance'!$E522="NON"),(('1C TSsoustraitance'!$F522+'1C TSsoustraitance'!$G522+'1C TSsoustraitance'!$H522+'1C TSsoustraitance'!$I522+'1C TSsoustraitance'!$M522)/'1C TSsoustraitance'!$AP522),IF(AND('1C TSsoustraitance'!$D522&lt;&gt;"",$K$2&lt;&gt;"Pôle",'1C TSsoustraitance'!$E522="OUI"),(('1C TSsoustraitance'!$F522+'1C TSsoustraitance'!$G522+'1C TSsoustraitance'!$H522+'1C TSsoustraitance'!$I522+'1C TSsoustraitance'!$J522+'1C TSsoustraitance'!$K522+'1C TSsoustraitance'!$L522+'1C TSsoustraitance'!$M522+'1C TSsoustraitance'!$N522+'1C TSsoustraitance'!$O522+'1C TSsoustraitance'!$P522+'1C TSsoustraitance'!$Q522)/'1C TSsoustraitance'!$R522),IF(AND('1C TSsoustraitance'!$D522&lt;&gt;"",$K$2&lt;&gt;"Pôle",'1C TSsoustraitance'!$E522="NON"),(('1C TSsoustraitance'!$F522+'1C TSsoustraitance'!$G522+'1C TSsoustraitance'!$H522+'1C TSsoustraitance'!$I522+'1C TSsoustraitance'!$J522+'1C TSsoustraitance'!$K522+'1C TSsoustraitance'!$L522+'1C TSsoustraitance'!$M522+'1C TSsoustraitance'!$N522+'1C TSsoustraitance'!$O522+'1C TSsoustraitance'!$P522+'1C TSsoustraitance'!$Q522))/'1C TSsoustraitance'!$AP522)))))</f>
        <v>0</v>
      </c>
      <c r="M805" s="668">
        <f>IF(OR('1C TSsoustraitance'!$D522="",'1C TSsoustraitance'!AP$13=0),0,IF(AND('1C TSsoustraitance'!$D522&lt;&gt;"",$K$2="Pôle",'1C TSsoustraitance'!$E522="OUI"),(('1C TSsoustraitance'!$J522+'1C TSsoustraitance'!$K522+'1C TSsoustraitance'!$L522)/'1C TSsoustraitance'!$R522),IF(AND('1C TSsoustraitance'!$D522&lt;&gt;"",$K$2="Pôle",'1C TSsoustraitance'!$E522="NON"),(('1C TSsoustraitance'!$J522+'1C TSsoustraitance'!$K522+'1C TSsoustraitance'!$L522)/'1C TSsoustraitance'!$AP522),IF(AND('1C TSsoustraitance'!$D522&lt;&gt;"",$K$2&lt;&gt;"Pôle"),0))))</f>
        <v>0</v>
      </c>
      <c r="N805" s="668">
        <f t="shared" si="170"/>
        <v>0</v>
      </c>
      <c r="O805" s="669">
        <f>IF(OR('1C TSsoustraitance'!$D522="",'1C TSsoustraitance'!$E522="OUI",'1C TSsoustraitance'!$AP522=0),0,(('1C TSsoustraitance'!$S522)/'1C TSsoustraitance'!$AP522))</f>
        <v>0</v>
      </c>
      <c r="P805" s="669">
        <f>IF(OR('1C TSsoustraitance'!$D522="",'1C TSsoustraitance'!$E522="OUI",'1C TSsoustraitance'!$AP522=0),0,(('1C TSsoustraitance'!$T522)/'1C TSsoustraitance'!$AP522))</f>
        <v>0</v>
      </c>
      <c r="Q805" s="669">
        <f>IF(OR('1C TSsoustraitance'!$D522="",'1C TSsoustraitance'!$E522="OUI",'1C TSsoustraitance'!$AP522=0),0,(('1C TSsoustraitance'!$U522)/'1C TSsoustraitance'!$AP522))</f>
        <v>0</v>
      </c>
      <c r="R805" s="669">
        <f>IF(OR('1C TSsoustraitance'!$D522="",'1C TSsoustraitance'!$E522="OUI",'1C TSsoustraitance'!$AP522=0),0,(('1C TSsoustraitance'!$V522)/'1C TSsoustraitance'!$AP522))</f>
        <v>0</v>
      </c>
      <c r="S805" s="669">
        <f>IF(OR('1C TSsoustraitance'!$D522="",'1C TSsoustraitance'!$E522="OUI",'1C TSsoustraitance'!$AP522=0),0,(('1C TSsoustraitance'!$W522)/'1C TSsoustraitance'!$AP522))</f>
        <v>0</v>
      </c>
      <c r="T805" s="669">
        <f>IF(OR('1C TSsoustraitance'!$D522="",'1C TSsoustraitance'!$E522="OUI",'1C TSsoustraitance'!$AP522=0),0,(('1C TSsoustraitance'!$X522)/'1C TSsoustraitance'!$AP522))</f>
        <v>0</v>
      </c>
      <c r="U805" s="669">
        <f>IF(OR('1C TSsoustraitance'!$D522="",'1C TSsoustraitance'!$E522="OUI",'1C TSsoustraitance'!$AP522=0),0,(('1C TSsoustraitance'!$Y522)/'1C TSsoustraitance'!$AP522))</f>
        <v>0</v>
      </c>
      <c r="V805" s="669">
        <f>IF(OR('1C TSsoustraitance'!$D522="",'1C TSsoustraitance'!$E522="OUI",'1C TSsoustraitance'!$AP522=0),0,(('1C TSsoustraitance'!$Z522)/'1C TSsoustraitance'!$AP522))</f>
        <v>0</v>
      </c>
      <c r="W805" s="669">
        <f>IF(OR('1C TSsoustraitance'!$D522="",'1C TSsoustraitance'!$E522="OUI",'1C TSsoustraitance'!$AP522=0),0,(('1C TSsoustraitance'!$AA522)/'1C TSsoustraitance'!$AP522))</f>
        <v>0</v>
      </c>
      <c r="X805" s="669">
        <f>IF(OR('1C TSsoustraitance'!$D522="",'1C TSsoustraitance'!$E522="OUI",'1C TSsoustraitance'!$AP522=0),0,(('1C TSsoustraitance'!$AB522)/'1C TSsoustraitance'!$AP522))</f>
        <v>0</v>
      </c>
      <c r="Y805" s="669">
        <f>IF(OR('1C TSsoustraitance'!$D522="",'1C TSsoustraitance'!$E522="OUI",'1C TSsoustraitance'!$AP522=0),0,(('1C TSsoustraitance'!$AC522)/'1C TSsoustraitance'!$AP522))</f>
        <v>0</v>
      </c>
      <c r="Z805" s="669">
        <f>IF(OR('1C TSsoustraitance'!$D522="",'1C TSsoustraitance'!$E522="OUI",'1C TSsoustraitance'!$AP522=0),0,(('1C TSsoustraitance'!$AD522)/'1C TSsoustraitance'!$AP522))</f>
        <v>0</v>
      </c>
      <c r="AA805" s="669">
        <f>IF(OR('1C TSsoustraitance'!$D522="",'1C TSsoustraitance'!$E522="OUI",'1C TSsoustraitance'!$AP522=0),0,(('1C TSsoustraitance'!$AE522)/'1C TSsoustraitance'!$AP522))</f>
        <v>0</v>
      </c>
      <c r="AB805" s="669">
        <f>IF(OR('1C TSsoustraitance'!$D522="",'1C TSsoustraitance'!$E522="OUI",'1C TSsoustraitance'!$AP522=0),0,(('1C TSsoustraitance'!$AF522)/'1C TSsoustraitance'!$AP522))</f>
        <v>0</v>
      </c>
      <c r="AC805" s="669">
        <f>IF(OR('1C TSsoustraitance'!$D522="",'1C TSsoustraitance'!$E522="OUI",'1C TSsoustraitance'!$AP522=0),0,(('1C TSsoustraitance'!$AG522)/'1C TSsoustraitance'!$AP522))</f>
        <v>0</v>
      </c>
      <c r="AD805" s="669">
        <f>IF(OR('1C TSsoustraitance'!$D522="",'1C TSsoustraitance'!$E522="OUI",'1C TSsoustraitance'!$AP522=0),0,(('1C TSsoustraitance'!$AH522)/'1C TSsoustraitance'!$AP522))</f>
        <v>0</v>
      </c>
      <c r="AE805" s="669">
        <f>IF(OR('1C TSsoustraitance'!$D522="",'1C TSsoustraitance'!$E522="OUI",'1C TSsoustraitance'!$AP522=0),0,(('1C TSsoustraitance'!$AI522)/'1C TSsoustraitance'!$AP522))</f>
        <v>0</v>
      </c>
      <c r="AF805" s="669">
        <f>IF(OR('1C TSsoustraitance'!$D522="",'1C TSsoustraitance'!$E522="OUI",'1C TSsoustraitance'!$AP522=0),0,(('1C TSsoustraitance'!$AJ522)/'1C TSsoustraitance'!$AP522))</f>
        <v>0</v>
      </c>
      <c r="AG805" s="669">
        <f>IF(OR('1C TSsoustraitance'!$D522="",'1C TSsoustraitance'!$E522="OUI",'1C TSsoustraitance'!$AP522=0),0,(('1C TSsoustraitance'!$AK522)/'1C TSsoustraitance'!$AP522))</f>
        <v>0</v>
      </c>
      <c r="AH805" s="669">
        <f>IF(OR('1C TSsoustraitance'!$D522="",'1C TSsoustraitance'!$E522="OUI",'1C TSsoustraitance'!$AP522=0),0,(('1C TSsoustraitance'!$AL522)/'1C TSsoustraitance'!$AP522))</f>
        <v>0</v>
      </c>
      <c r="AI805" s="669">
        <f>IF(OR('1C TSsoustraitance'!$D522="",'1C TSsoustraitance'!$E522="OUI",'1C TSsoustraitance'!$AP522=0),0,(('1C TSsoustraitance'!$AM522)/'1C TSsoustraitance'!$AP522))</f>
        <v>0</v>
      </c>
      <c r="AJ805" s="669">
        <f>IF(OR('1C TSsoustraitance'!$D522="",'1C TSsoustraitance'!$E522="OUI",'1C TSsoustraitance'!$AP522=0),0,(('1C TSsoustraitance'!$AN522)/'1C TSsoustraitance'!$AP522))</f>
        <v>0</v>
      </c>
      <c r="AK805" s="669">
        <f t="shared" si="172"/>
        <v>0</v>
      </c>
      <c r="AL805" s="668">
        <f t="shared" si="173"/>
        <v>0</v>
      </c>
      <c r="AM805" s="670">
        <f>IF(Tableau7[[#This Row],[N° pièce]]="",0,(Tableau7[[#This Row],[hors TVA]]+(Tableau7[[#This Row],[hors TVA]]*Tableau7[[#This Row],[Taux TVA]])-(Tableau7[[#This Row],[hors TVA]]*Tableau7[[#This Row],[Taux TVA]]*Tableau7[[#This Row],[Régime TVA: Récupération]]))*Tableau7[[#This Row],[Type 1]])</f>
        <v>0</v>
      </c>
      <c r="AN805" s="670">
        <f>IF(Tableau7[[#This Row],[N° pièce]]="",0,IF($K$2="pôle",((Tableau7[[#This Row],[hors TVA]]+(Tableau7[[#This Row],[hors TVA]]*Tableau7[[#This Row],[Taux TVA]])-(Tableau7[[#This Row],[hors TVA]]*Tableau7[[#This Row],[Taux TVA]]*Tableau7[[#This Row],[Régime TVA: Récupération]]))*Tableau7[[#This Row],[Type 2]]),0))</f>
        <v>0</v>
      </c>
      <c r="AO805" s="670">
        <f t="shared" si="168"/>
        <v>0</v>
      </c>
      <c r="AP805" s="255">
        <f t="shared" si="175"/>
        <v>0</v>
      </c>
      <c r="AQ805" s="506">
        <f t="shared" si="176"/>
        <v>0</v>
      </c>
      <c r="AR805" s="671"/>
      <c r="AS805" s="512"/>
      <c r="AT805" s="513" t="str">
        <f>IF(('1C TSsoustraitance'!AP522*FICHE!C$14&lt;J805),"Forfait limité à "&amp;FICHE!C$14&amp;"€/jour","")</f>
        <v/>
      </c>
      <c r="AU805" s="797"/>
      <c r="AV805" s="484"/>
      <c r="AW805" s="484"/>
      <c r="AX805" s="484"/>
      <c r="AY805" s="484"/>
      <c r="AZ805" s="484"/>
      <c r="BA805" s="4"/>
      <c r="BB805" s="4"/>
      <c r="BC805" s="4"/>
      <c r="BD805" s="4"/>
      <c r="BE805" s="4"/>
      <c r="BF805" s="4"/>
      <c r="BG805" s="4"/>
      <c r="BH805" s="4"/>
      <c r="BI805" s="4"/>
      <c r="BJ805" s="4"/>
      <c r="BK805" s="4"/>
      <c r="BL805" s="4"/>
      <c r="BM805" s="4"/>
      <c r="BN805" s="4"/>
      <c r="BO805" s="4"/>
      <c r="BP805" s="4"/>
      <c r="BQ805" s="4"/>
      <c r="BR805" s="4"/>
      <c r="BS805" s="4"/>
      <c r="BT805" s="4"/>
      <c r="BU805" s="4"/>
      <c r="BV805" s="4"/>
      <c r="BW805" s="4"/>
      <c r="BX805" s="4"/>
      <c r="BY805" s="4"/>
      <c r="BZ805" s="4"/>
      <c r="CA805" s="4"/>
      <c r="CB805" s="4"/>
      <c r="CC805" s="4"/>
      <c r="CD805" s="4"/>
      <c r="CE805" s="4"/>
      <c r="CF805" s="4"/>
      <c r="CG805" s="4"/>
      <c r="CH805" s="4"/>
      <c r="CI805" s="4"/>
      <c r="CJ805" s="4"/>
      <c r="CK805" s="4"/>
      <c r="CL805" s="4"/>
      <c r="CM805" s="4"/>
      <c r="CN805" s="4"/>
      <c r="CO805" s="4"/>
      <c r="CP805" s="4"/>
      <c r="CQ805" s="4"/>
      <c r="CR805" s="4"/>
      <c r="CS805" s="4"/>
      <c r="CT805" s="4"/>
      <c r="CU805" s="4"/>
      <c r="CV805" s="4"/>
      <c r="CW805" s="4"/>
      <c r="CX805" s="4"/>
      <c r="CY805" s="4"/>
      <c r="CZ805" s="4"/>
      <c r="DA805" s="4"/>
      <c r="DB805" s="4"/>
      <c r="DC805" s="4"/>
      <c r="DD805" s="4"/>
      <c r="DE805" s="4"/>
      <c r="DF805" s="4"/>
      <c r="DG805" s="4"/>
      <c r="DH805" s="4"/>
      <c r="DI805" s="4"/>
      <c r="DJ805" s="4"/>
      <c r="DK805" s="4"/>
      <c r="DL805" s="4"/>
      <c r="DM805" s="4"/>
      <c r="DN805" s="4"/>
      <c r="DO805" s="4"/>
      <c r="DP805" s="4"/>
      <c r="DQ805" s="4"/>
      <c r="DR805" s="4"/>
      <c r="DS805" s="4"/>
      <c r="DT805" s="4"/>
      <c r="DU805" s="4"/>
      <c r="DV805" s="4"/>
      <c r="DW805" s="4"/>
      <c r="DX805" s="4"/>
      <c r="DY805" s="4"/>
      <c r="DZ805" s="4"/>
      <c r="EA805" s="4"/>
      <c r="EB805" s="4"/>
      <c r="EC805" s="4"/>
      <c r="ED805" s="4"/>
      <c r="EE805" s="4"/>
      <c r="EF805" s="4"/>
      <c r="EG805" s="4"/>
      <c r="EH805" s="4"/>
      <c r="EI805" s="4"/>
      <c r="EJ805" s="4"/>
      <c r="EK805" s="4"/>
      <c r="EL805" s="4"/>
      <c r="EM805" s="4"/>
      <c r="EN805" s="4"/>
      <c r="EO805" s="4"/>
      <c r="EP805" s="4"/>
      <c r="EQ805" s="4"/>
      <c r="ER805" s="4"/>
      <c r="ES805" s="4"/>
      <c r="ET805" s="4"/>
      <c r="EU805" s="4"/>
      <c r="EV805" s="4"/>
      <c r="EW805" s="4"/>
      <c r="EX805" s="4"/>
      <c r="EY805" s="4"/>
      <c r="EZ805" s="4"/>
      <c r="FA805" s="4"/>
      <c r="FB805" s="4"/>
      <c r="FC805" s="4"/>
      <c r="FD805" s="4"/>
      <c r="FE805" s="4"/>
      <c r="FF805" s="4"/>
      <c r="FG805" s="4"/>
      <c r="FH805" s="4"/>
      <c r="FI805" s="4"/>
      <c r="FJ805" s="4"/>
      <c r="FK805" s="4"/>
      <c r="FL805" s="4"/>
      <c r="FM805" s="4"/>
      <c r="FN805" s="4"/>
      <c r="FO805" s="4"/>
      <c r="FP805" s="4"/>
      <c r="FQ805" s="4"/>
      <c r="FR805" s="4"/>
      <c r="FS805" s="4"/>
      <c r="FT805" s="4"/>
      <c r="FU805" s="4"/>
      <c r="FV805" s="4"/>
      <c r="FW805" s="4"/>
      <c r="FX805" s="4"/>
      <c r="FY805" s="4"/>
      <c r="FZ805" s="4"/>
      <c r="GA805" s="4"/>
      <c r="GB805" s="4"/>
      <c r="GC805" s="4"/>
      <c r="GD805" s="4"/>
      <c r="GE805" s="4"/>
      <c r="GF805" s="4"/>
      <c r="GG805" s="4"/>
      <c r="GH805" s="4"/>
      <c r="GI805" s="4"/>
      <c r="GJ805" s="4"/>
      <c r="GK805" s="4"/>
      <c r="GL805" s="4"/>
      <c r="GM805" s="4"/>
      <c r="GN805" s="4"/>
      <c r="GO805" s="4"/>
      <c r="GP805" s="4"/>
      <c r="GQ805" s="4"/>
      <c r="GR805" s="4"/>
      <c r="GS805" s="4"/>
      <c r="GT805" s="4"/>
      <c r="GU805" s="4"/>
      <c r="GV805" s="4"/>
      <c r="GW805" s="4"/>
      <c r="GX805" s="4"/>
      <c r="GY805" s="4"/>
      <c r="GZ805" s="4"/>
      <c r="HA805" s="4"/>
      <c r="HB805" s="4"/>
      <c r="HC805" s="4"/>
    </row>
    <row r="806" spans="1:211" s="380" customFormat="1" ht="13.9" customHeight="1">
      <c r="A806" s="828" t="str">
        <f>IF('1C TSsoustraitance'!$A523&lt;&gt;0,'1C TSsoustraitance'!$A523,"")</f>
        <v/>
      </c>
      <c r="B806" s="530"/>
      <c r="C806" s="513" t="str">
        <f>IF('1C TSsoustraitance'!$A523&lt;&gt;0,'1C TSsoustraitance'!$B523,"")</f>
        <v/>
      </c>
      <c r="D806" s="513" t="str">
        <f>IF('1C TSsoustraitance'!$A523&lt;&gt;0,'1C TSsoustraitance'!$C523,"")</f>
        <v/>
      </c>
      <c r="E806" s="684"/>
      <c r="F806" s="685"/>
      <c r="G806" s="666">
        <f>'1C TSsoustraitance'!$D523</f>
        <v>0</v>
      </c>
      <c r="H806" s="533">
        <v>0.21</v>
      </c>
      <c r="I806" s="533">
        <v>1</v>
      </c>
      <c r="J806" s="534"/>
      <c r="K806" s="667">
        <f t="shared" si="171"/>
        <v>0</v>
      </c>
      <c r="L806" s="668">
        <f>IF(OR('1C TSsoustraitance'!$D523="",'1C TSsoustraitance'!$AP523=0),0,IF(AND('1C TSsoustraitance'!$D523&lt;&gt;"",$K$2="Pôle",'1C TSsoustraitance'!$E523="OUI"),(('1C TSsoustraitance'!$F523+'1C TSsoustraitance'!$G523+'1C TSsoustraitance'!$H523+'1C TSsoustraitance'!$I523+'1C TSsoustraitance'!$M523)/'1C TSsoustraitance'!$R523),IF(AND('1C TSsoustraitance'!$D523&lt;&gt;"",$K$2="Pôle",'1C TSsoustraitance'!$E523="NON"),(('1C TSsoustraitance'!$F523+'1C TSsoustraitance'!$G523+'1C TSsoustraitance'!$H523+'1C TSsoustraitance'!$I523+'1C TSsoustraitance'!$M523)/'1C TSsoustraitance'!$AP523),IF(AND('1C TSsoustraitance'!$D523&lt;&gt;"",$K$2&lt;&gt;"Pôle",'1C TSsoustraitance'!$E523="OUI"),(('1C TSsoustraitance'!$F523+'1C TSsoustraitance'!$G523+'1C TSsoustraitance'!$H523+'1C TSsoustraitance'!$I523+'1C TSsoustraitance'!$J523+'1C TSsoustraitance'!$K523+'1C TSsoustraitance'!$L523+'1C TSsoustraitance'!$M523+'1C TSsoustraitance'!$N523+'1C TSsoustraitance'!$O523+'1C TSsoustraitance'!$P523+'1C TSsoustraitance'!$Q523)/'1C TSsoustraitance'!$R523),IF(AND('1C TSsoustraitance'!$D523&lt;&gt;"",$K$2&lt;&gt;"Pôle",'1C TSsoustraitance'!$E523="NON"),(('1C TSsoustraitance'!$F523+'1C TSsoustraitance'!$G523+'1C TSsoustraitance'!$H523+'1C TSsoustraitance'!$I523+'1C TSsoustraitance'!$J523+'1C TSsoustraitance'!$K523+'1C TSsoustraitance'!$L523+'1C TSsoustraitance'!$M523+'1C TSsoustraitance'!$N523+'1C TSsoustraitance'!$O523+'1C TSsoustraitance'!$P523+'1C TSsoustraitance'!$Q523))/'1C TSsoustraitance'!$AP523)))))</f>
        <v>0</v>
      </c>
      <c r="M806" s="668">
        <f>IF(OR('1C TSsoustraitance'!$D523="",'1C TSsoustraitance'!AP$13=0),0,IF(AND('1C TSsoustraitance'!$D523&lt;&gt;"",$K$2="Pôle",'1C TSsoustraitance'!$E523="OUI"),(('1C TSsoustraitance'!$J523+'1C TSsoustraitance'!$K523+'1C TSsoustraitance'!$L523)/'1C TSsoustraitance'!$R523),IF(AND('1C TSsoustraitance'!$D523&lt;&gt;"",$K$2="Pôle",'1C TSsoustraitance'!$E523="NON"),(('1C TSsoustraitance'!$J523+'1C TSsoustraitance'!$K523+'1C TSsoustraitance'!$L523)/'1C TSsoustraitance'!$AP523),IF(AND('1C TSsoustraitance'!$D523&lt;&gt;"",$K$2&lt;&gt;"Pôle"),0))))</f>
        <v>0</v>
      </c>
      <c r="N806" s="668">
        <f t="shared" si="170"/>
        <v>0</v>
      </c>
      <c r="O806" s="669">
        <f>IF(OR('1C TSsoustraitance'!$D523="",'1C TSsoustraitance'!$E523="OUI",'1C TSsoustraitance'!$AP523=0),0,(('1C TSsoustraitance'!$S523)/'1C TSsoustraitance'!$AP523))</f>
        <v>0</v>
      </c>
      <c r="P806" s="669">
        <f>IF(OR('1C TSsoustraitance'!$D523="",'1C TSsoustraitance'!$E523="OUI",'1C TSsoustraitance'!$AP523=0),0,(('1C TSsoustraitance'!$T523)/'1C TSsoustraitance'!$AP523))</f>
        <v>0</v>
      </c>
      <c r="Q806" s="669">
        <f>IF(OR('1C TSsoustraitance'!$D523="",'1C TSsoustraitance'!$E523="OUI",'1C TSsoustraitance'!$AP523=0),0,(('1C TSsoustraitance'!$U523)/'1C TSsoustraitance'!$AP523))</f>
        <v>0</v>
      </c>
      <c r="R806" s="669">
        <f>IF(OR('1C TSsoustraitance'!$D523="",'1C TSsoustraitance'!$E523="OUI",'1C TSsoustraitance'!$AP523=0),0,(('1C TSsoustraitance'!$V523)/'1C TSsoustraitance'!$AP523))</f>
        <v>0</v>
      </c>
      <c r="S806" s="669">
        <f>IF(OR('1C TSsoustraitance'!$D523="",'1C TSsoustraitance'!$E523="OUI",'1C TSsoustraitance'!$AP523=0),0,(('1C TSsoustraitance'!$W523)/'1C TSsoustraitance'!$AP523))</f>
        <v>0</v>
      </c>
      <c r="T806" s="669">
        <f>IF(OR('1C TSsoustraitance'!$D523="",'1C TSsoustraitance'!$E523="OUI",'1C TSsoustraitance'!$AP523=0),0,(('1C TSsoustraitance'!$X523)/'1C TSsoustraitance'!$AP523))</f>
        <v>0</v>
      </c>
      <c r="U806" s="669">
        <f>IF(OR('1C TSsoustraitance'!$D523="",'1C TSsoustraitance'!$E523="OUI",'1C TSsoustraitance'!$AP523=0),0,(('1C TSsoustraitance'!$Y523)/'1C TSsoustraitance'!$AP523))</f>
        <v>0</v>
      </c>
      <c r="V806" s="669">
        <f>IF(OR('1C TSsoustraitance'!$D523="",'1C TSsoustraitance'!$E523="OUI",'1C TSsoustraitance'!$AP523=0),0,(('1C TSsoustraitance'!$Z523)/'1C TSsoustraitance'!$AP523))</f>
        <v>0</v>
      </c>
      <c r="W806" s="669">
        <f>IF(OR('1C TSsoustraitance'!$D523="",'1C TSsoustraitance'!$E523="OUI",'1C TSsoustraitance'!$AP523=0),0,(('1C TSsoustraitance'!$AA523)/'1C TSsoustraitance'!$AP523))</f>
        <v>0</v>
      </c>
      <c r="X806" s="669">
        <f>IF(OR('1C TSsoustraitance'!$D523="",'1C TSsoustraitance'!$E523="OUI",'1C TSsoustraitance'!$AP523=0),0,(('1C TSsoustraitance'!$AB523)/'1C TSsoustraitance'!$AP523))</f>
        <v>0</v>
      </c>
      <c r="Y806" s="669">
        <f>IF(OR('1C TSsoustraitance'!$D523="",'1C TSsoustraitance'!$E523="OUI",'1C TSsoustraitance'!$AP523=0),0,(('1C TSsoustraitance'!$AC523)/'1C TSsoustraitance'!$AP523))</f>
        <v>0</v>
      </c>
      <c r="Z806" s="669">
        <f>IF(OR('1C TSsoustraitance'!$D523="",'1C TSsoustraitance'!$E523="OUI",'1C TSsoustraitance'!$AP523=0),0,(('1C TSsoustraitance'!$AD523)/'1C TSsoustraitance'!$AP523))</f>
        <v>0</v>
      </c>
      <c r="AA806" s="669">
        <f>IF(OR('1C TSsoustraitance'!$D523="",'1C TSsoustraitance'!$E523="OUI",'1C TSsoustraitance'!$AP523=0),0,(('1C TSsoustraitance'!$AE523)/'1C TSsoustraitance'!$AP523))</f>
        <v>0</v>
      </c>
      <c r="AB806" s="669">
        <f>IF(OR('1C TSsoustraitance'!$D523="",'1C TSsoustraitance'!$E523="OUI",'1C TSsoustraitance'!$AP523=0),0,(('1C TSsoustraitance'!$AF523)/'1C TSsoustraitance'!$AP523))</f>
        <v>0</v>
      </c>
      <c r="AC806" s="669">
        <f>IF(OR('1C TSsoustraitance'!$D523="",'1C TSsoustraitance'!$E523="OUI",'1C TSsoustraitance'!$AP523=0),0,(('1C TSsoustraitance'!$AG523)/'1C TSsoustraitance'!$AP523))</f>
        <v>0</v>
      </c>
      <c r="AD806" s="669">
        <f>IF(OR('1C TSsoustraitance'!$D523="",'1C TSsoustraitance'!$E523="OUI",'1C TSsoustraitance'!$AP523=0),0,(('1C TSsoustraitance'!$AH523)/'1C TSsoustraitance'!$AP523))</f>
        <v>0</v>
      </c>
      <c r="AE806" s="669">
        <f>IF(OR('1C TSsoustraitance'!$D523="",'1C TSsoustraitance'!$E523="OUI",'1C TSsoustraitance'!$AP523=0),0,(('1C TSsoustraitance'!$AI523)/'1C TSsoustraitance'!$AP523))</f>
        <v>0</v>
      </c>
      <c r="AF806" s="669">
        <f>IF(OR('1C TSsoustraitance'!$D523="",'1C TSsoustraitance'!$E523="OUI",'1C TSsoustraitance'!$AP523=0),0,(('1C TSsoustraitance'!$AJ523)/'1C TSsoustraitance'!$AP523))</f>
        <v>0</v>
      </c>
      <c r="AG806" s="669">
        <f>IF(OR('1C TSsoustraitance'!$D523="",'1C TSsoustraitance'!$E523="OUI",'1C TSsoustraitance'!$AP523=0),0,(('1C TSsoustraitance'!$AK523)/'1C TSsoustraitance'!$AP523))</f>
        <v>0</v>
      </c>
      <c r="AH806" s="669">
        <f>IF(OR('1C TSsoustraitance'!$D523="",'1C TSsoustraitance'!$E523="OUI",'1C TSsoustraitance'!$AP523=0),0,(('1C TSsoustraitance'!$AL523)/'1C TSsoustraitance'!$AP523))</f>
        <v>0</v>
      </c>
      <c r="AI806" s="669">
        <f>IF(OR('1C TSsoustraitance'!$D523="",'1C TSsoustraitance'!$E523="OUI",'1C TSsoustraitance'!$AP523=0),0,(('1C TSsoustraitance'!$AM523)/'1C TSsoustraitance'!$AP523))</f>
        <v>0</v>
      </c>
      <c r="AJ806" s="669">
        <f>IF(OR('1C TSsoustraitance'!$D523="",'1C TSsoustraitance'!$E523="OUI",'1C TSsoustraitance'!$AP523=0),0,(('1C TSsoustraitance'!$AN523)/'1C TSsoustraitance'!$AP523))</f>
        <v>0</v>
      </c>
      <c r="AK806" s="669">
        <f t="shared" si="172"/>
        <v>0</v>
      </c>
      <c r="AL806" s="668">
        <f t="shared" si="173"/>
        <v>0</v>
      </c>
      <c r="AM806" s="670">
        <f>IF(Tableau7[[#This Row],[N° pièce]]="",0,(Tableau7[[#This Row],[hors TVA]]+(Tableau7[[#This Row],[hors TVA]]*Tableau7[[#This Row],[Taux TVA]])-(Tableau7[[#This Row],[hors TVA]]*Tableau7[[#This Row],[Taux TVA]]*Tableau7[[#This Row],[Régime TVA: Récupération]]))*Tableau7[[#This Row],[Type 1]])</f>
        <v>0</v>
      </c>
      <c r="AN806" s="670">
        <f>IF(Tableau7[[#This Row],[N° pièce]]="",0,IF($K$2="pôle",((Tableau7[[#This Row],[hors TVA]]+(Tableau7[[#This Row],[hors TVA]]*Tableau7[[#This Row],[Taux TVA]])-(Tableau7[[#This Row],[hors TVA]]*Tableau7[[#This Row],[Taux TVA]]*Tableau7[[#This Row],[Régime TVA: Récupération]]))*Tableau7[[#This Row],[Type 2]]),0))</f>
        <v>0</v>
      </c>
      <c r="AO806" s="670">
        <f t="shared" si="168"/>
        <v>0</v>
      </c>
      <c r="AP806" s="255">
        <f t="shared" si="175"/>
        <v>0</v>
      </c>
      <c r="AQ806" s="506">
        <f t="shared" si="176"/>
        <v>0</v>
      </c>
      <c r="AR806" s="671"/>
      <c r="AS806" s="512"/>
      <c r="AT806" s="513" t="str">
        <f>IF(('1C TSsoustraitance'!AP523*FICHE!C$14&lt;J806),"Forfait limité à "&amp;FICHE!C$14&amp;"€/jour","")</f>
        <v/>
      </c>
      <c r="AU806" s="797"/>
      <c r="AV806" s="484"/>
      <c r="AW806" s="484"/>
      <c r="AX806" s="484"/>
      <c r="AY806" s="484"/>
      <c r="AZ806" s="484"/>
      <c r="BA806" s="4"/>
      <c r="BB806" s="4"/>
      <c r="BC806" s="4"/>
      <c r="BD806" s="4"/>
      <c r="BE806" s="4"/>
      <c r="BF806" s="4"/>
      <c r="BG806" s="4"/>
      <c r="BH806" s="4"/>
      <c r="BI806" s="4"/>
      <c r="BJ806" s="4"/>
      <c r="BK806" s="4"/>
      <c r="BL806" s="4"/>
      <c r="BM806" s="4"/>
      <c r="BN806" s="4"/>
      <c r="BO806" s="4"/>
      <c r="BP806" s="4"/>
      <c r="BQ806" s="4"/>
      <c r="BR806" s="4"/>
      <c r="BS806" s="4"/>
      <c r="BT806" s="4"/>
      <c r="BU806" s="4"/>
      <c r="BV806" s="4"/>
      <c r="BW806" s="4"/>
      <c r="BX806" s="4"/>
      <c r="BY806" s="4"/>
      <c r="BZ806" s="4"/>
      <c r="CA806" s="4"/>
      <c r="CB806" s="4"/>
      <c r="CC806" s="4"/>
      <c r="CD806" s="4"/>
      <c r="CE806" s="4"/>
      <c r="CF806" s="4"/>
      <c r="CG806" s="4"/>
      <c r="CH806" s="4"/>
      <c r="CI806" s="4"/>
      <c r="CJ806" s="4"/>
      <c r="CK806" s="4"/>
      <c r="CL806" s="4"/>
      <c r="CM806" s="4"/>
      <c r="CN806" s="4"/>
      <c r="CO806" s="4"/>
      <c r="CP806" s="4"/>
      <c r="CQ806" s="4"/>
      <c r="CR806" s="4"/>
      <c r="CS806" s="4"/>
      <c r="CT806" s="4"/>
      <c r="CU806" s="4"/>
      <c r="CV806" s="4"/>
      <c r="CW806" s="4"/>
      <c r="CX806" s="4"/>
      <c r="CY806" s="4"/>
      <c r="CZ806" s="4"/>
      <c r="DA806" s="4"/>
      <c r="DB806" s="4"/>
      <c r="DC806" s="4"/>
      <c r="DD806" s="4"/>
      <c r="DE806" s="4"/>
      <c r="DF806" s="4"/>
      <c r="DG806" s="4"/>
      <c r="DH806" s="4"/>
      <c r="DI806" s="4"/>
      <c r="DJ806" s="4"/>
      <c r="DK806" s="4"/>
      <c r="DL806" s="4"/>
      <c r="DM806" s="4"/>
      <c r="DN806" s="4"/>
      <c r="DO806" s="4"/>
      <c r="DP806" s="4"/>
      <c r="DQ806" s="4"/>
      <c r="DR806" s="4"/>
      <c r="DS806" s="4"/>
      <c r="DT806" s="4"/>
      <c r="DU806" s="4"/>
      <c r="DV806" s="4"/>
      <c r="DW806" s="4"/>
      <c r="DX806" s="4"/>
      <c r="DY806" s="4"/>
      <c r="DZ806" s="4"/>
      <c r="EA806" s="4"/>
      <c r="EB806" s="4"/>
      <c r="EC806" s="4"/>
      <c r="ED806" s="4"/>
      <c r="EE806" s="4"/>
      <c r="EF806" s="4"/>
      <c r="EG806" s="4"/>
      <c r="EH806" s="4"/>
      <c r="EI806" s="4"/>
      <c r="EJ806" s="4"/>
      <c r="EK806" s="4"/>
      <c r="EL806" s="4"/>
      <c r="EM806" s="4"/>
      <c r="EN806" s="4"/>
      <c r="EO806" s="4"/>
      <c r="EP806" s="4"/>
      <c r="EQ806" s="4"/>
      <c r="ER806" s="4"/>
      <c r="ES806" s="4"/>
      <c r="ET806" s="4"/>
      <c r="EU806" s="4"/>
      <c r="EV806" s="4"/>
      <c r="EW806" s="4"/>
      <c r="EX806" s="4"/>
      <c r="EY806" s="4"/>
      <c r="EZ806" s="4"/>
      <c r="FA806" s="4"/>
      <c r="FB806" s="4"/>
      <c r="FC806" s="4"/>
      <c r="FD806" s="4"/>
      <c r="FE806" s="4"/>
      <c r="FF806" s="4"/>
      <c r="FG806" s="4"/>
      <c r="FH806" s="4"/>
      <c r="FI806" s="4"/>
      <c r="FJ806" s="4"/>
      <c r="FK806" s="4"/>
      <c r="FL806" s="4"/>
      <c r="FM806" s="4"/>
      <c r="FN806" s="4"/>
      <c r="FO806" s="4"/>
      <c r="FP806" s="4"/>
      <c r="FQ806" s="4"/>
      <c r="FR806" s="4"/>
      <c r="FS806" s="4"/>
      <c r="FT806" s="4"/>
      <c r="FU806" s="4"/>
      <c r="FV806" s="4"/>
      <c r="FW806" s="4"/>
      <c r="FX806" s="4"/>
      <c r="FY806" s="4"/>
      <c r="FZ806" s="4"/>
      <c r="GA806" s="4"/>
      <c r="GB806" s="4"/>
      <c r="GC806" s="4"/>
      <c r="GD806" s="4"/>
      <c r="GE806" s="4"/>
      <c r="GF806" s="4"/>
      <c r="GG806" s="4"/>
      <c r="GH806" s="4"/>
      <c r="GI806" s="4"/>
      <c r="GJ806" s="4"/>
      <c r="GK806" s="4"/>
      <c r="GL806" s="4"/>
      <c r="GM806" s="4"/>
      <c r="GN806" s="4"/>
      <c r="GO806" s="4"/>
      <c r="GP806" s="4"/>
      <c r="GQ806" s="4"/>
      <c r="GR806" s="4"/>
      <c r="GS806" s="4"/>
      <c r="GT806" s="4"/>
      <c r="GU806" s="4"/>
      <c r="GV806" s="4"/>
      <c r="GW806" s="4"/>
      <c r="GX806" s="4"/>
      <c r="GY806" s="4"/>
      <c r="GZ806" s="4"/>
      <c r="HA806" s="4"/>
      <c r="HB806" s="4"/>
      <c r="HC806" s="4"/>
    </row>
    <row r="807" spans="1:211" s="380" customFormat="1" ht="13.9" customHeight="1">
      <c r="A807" s="828" t="str">
        <f>IF('1C TSsoustraitance'!$A524&lt;&gt;0,'1C TSsoustraitance'!$A524,"")</f>
        <v/>
      </c>
      <c r="B807" s="530"/>
      <c r="C807" s="513" t="str">
        <f>IF('1C TSsoustraitance'!$A524&lt;&gt;0,'1C TSsoustraitance'!$B524,"")</f>
        <v/>
      </c>
      <c r="D807" s="513" t="str">
        <f>IF('1C TSsoustraitance'!$A524&lt;&gt;0,'1C TSsoustraitance'!$C524,"")</f>
        <v/>
      </c>
      <c r="E807" s="684"/>
      <c r="F807" s="685"/>
      <c r="G807" s="666">
        <f>'1C TSsoustraitance'!$D524</f>
        <v>0</v>
      </c>
      <c r="H807" s="533">
        <v>0.21</v>
      </c>
      <c r="I807" s="533">
        <v>1</v>
      </c>
      <c r="J807" s="534"/>
      <c r="K807" s="667">
        <f t="shared" si="171"/>
        <v>0</v>
      </c>
      <c r="L807" s="668">
        <f>IF(OR('1C TSsoustraitance'!$D524="",'1C TSsoustraitance'!$AP524=0),0,IF(AND('1C TSsoustraitance'!$D524&lt;&gt;"",$K$2="Pôle",'1C TSsoustraitance'!$E524="OUI"),(('1C TSsoustraitance'!$F524+'1C TSsoustraitance'!$G524+'1C TSsoustraitance'!$H524+'1C TSsoustraitance'!$I524+'1C TSsoustraitance'!$M524)/'1C TSsoustraitance'!$R524),IF(AND('1C TSsoustraitance'!$D524&lt;&gt;"",$K$2="Pôle",'1C TSsoustraitance'!$E524="NON"),(('1C TSsoustraitance'!$F524+'1C TSsoustraitance'!$G524+'1C TSsoustraitance'!$H524+'1C TSsoustraitance'!$I524+'1C TSsoustraitance'!$M524)/'1C TSsoustraitance'!$AP524),IF(AND('1C TSsoustraitance'!$D524&lt;&gt;"",$K$2&lt;&gt;"Pôle",'1C TSsoustraitance'!$E524="OUI"),(('1C TSsoustraitance'!$F524+'1C TSsoustraitance'!$G524+'1C TSsoustraitance'!$H524+'1C TSsoustraitance'!$I524+'1C TSsoustraitance'!$J524+'1C TSsoustraitance'!$K524+'1C TSsoustraitance'!$L524+'1C TSsoustraitance'!$M524+'1C TSsoustraitance'!$N524+'1C TSsoustraitance'!$O524+'1C TSsoustraitance'!$P524+'1C TSsoustraitance'!$Q524)/'1C TSsoustraitance'!$R524),IF(AND('1C TSsoustraitance'!$D524&lt;&gt;"",$K$2&lt;&gt;"Pôle",'1C TSsoustraitance'!$E524="NON"),(('1C TSsoustraitance'!$F524+'1C TSsoustraitance'!$G524+'1C TSsoustraitance'!$H524+'1C TSsoustraitance'!$I524+'1C TSsoustraitance'!$J524+'1C TSsoustraitance'!$K524+'1C TSsoustraitance'!$L524+'1C TSsoustraitance'!$M524+'1C TSsoustraitance'!$N524+'1C TSsoustraitance'!$O524+'1C TSsoustraitance'!$P524+'1C TSsoustraitance'!$Q524))/'1C TSsoustraitance'!$AP524)))))</f>
        <v>0</v>
      </c>
      <c r="M807" s="668">
        <f>IF(OR('1C TSsoustraitance'!$D524="",'1C TSsoustraitance'!AP$13=0),0,IF(AND('1C TSsoustraitance'!$D524&lt;&gt;"",$K$2="Pôle",'1C TSsoustraitance'!$E524="OUI"),(('1C TSsoustraitance'!$J524+'1C TSsoustraitance'!$K524+'1C TSsoustraitance'!$L524)/'1C TSsoustraitance'!$R524),IF(AND('1C TSsoustraitance'!$D524&lt;&gt;"",$K$2="Pôle",'1C TSsoustraitance'!$E524="NON"),(('1C TSsoustraitance'!$J524+'1C TSsoustraitance'!$K524+'1C TSsoustraitance'!$L524)/'1C TSsoustraitance'!$AP524),IF(AND('1C TSsoustraitance'!$D524&lt;&gt;"",$K$2&lt;&gt;"Pôle"),0))))</f>
        <v>0</v>
      </c>
      <c r="N807" s="668">
        <f t="shared" si="170"/>
        <v>0</v>
      </c>
      <c r="O807" s="669">
        <f>IF(OR('1C TSsoustraitance'!$D524="",'1C TSsoustraitance'!$E524="OUI",'1C TSsoustraitance'!$AP524=0),0,(('1C TSsoustraitance'!$S524)/'1C TSsoustraitance'!$AP524))</f>
        <v>0</v>
      </c>
      <c r="P807" s="669">
        <f>IF(OR('1C TSsoustraitance'!$D524="",'1C TSsoustraitance'!$E524="OUI",'1C TSsoustraitance'!$AP524=0),0,(('1C TSsoustraitance'!$T524)/'1C TSsoustraitance'!$AP524))</f>
        <v>0</v>
      </c>
      <c r="Q807" s="669">
        <f>IF(OR('1C TSsoustraitance'!$D524="",'1C TSsoustraitance'!$E524="OUI",'1C TSsoustraitance'!$AP524=0),0,(('1C TSsoustraitance'!$U524)/'1C TSsoustraitance'!$AP524))</f>
        <v>0</v>
      </c>
      <c r="R807" s="669">
        <f>IF(OR('1C TSsoustraitance'!$D524="",'1C TSsoustraitance'!$E524="OUI",'1C TSsoustraitance'!$AP524=0),0,(('1C TSsoustraitance'!$V524)/'1C TSsoustraitance'!$AP524))</f>
        <v>0</v>
      </c>
      <c r="S807" s="669">
        <f>IF(OR('1C TSsoustraitance'!$D524="",'1C TSsoustraitance'!$E524="OUI",'1C TSsoustraitance'!$AP524=0),0,(('1C TSsoustraitance'!$W524)/'1C TSsoustraitance'!$AP524))</f>
        <v>0</v>
      </c>
      <c r="T807" s="669">
        <f>IF(OR('1C TSsoustraitance'!$D524="",'1C TSsoustraitance'!$E524="OUI",'1C TSsoustraitance'!$AP524=0),0,(('1C TSsoustraitance'!$X524)/'1C TSsoustraitance'!$AP524))</f>
        <v>0</v>
      </c>
      <c r="U807" s="669">
        <f>IF(OR('1C TSsoustraitance'!$D524="",'1C TSsoustraitance'!$E524="OUI",'1C TSsoustraitance'!$AP524=0),0,(('1C TSsoustraitance'!$Y524)/'1C TSsoustraitance'!$AP524))</f>
        <v>0</v>
      </c>
      <c r="V807" s="669">
        <f>IF(OR('1C TSsoustraitance'!$D524="",'1C TSsoustraitance'!$E524="OUI",'1C TSsoustraitance'!$AP524=0),0,(('1C TSsoustraitance'!$Z524)/'1C TSsoustraitance'!$AP524))</f>
        <v>0</v>
      </c>
      <c r="W807" s="669">
        <f>IF(OR('1C TSsoustraitance'!$D524="",'1C TSsoustraitance'!$E524="OUI",'1C TSsoustraitance'!$AP524=0),0,(('1C TSsoustraitance'!$AA524)/'1C TSsoustraitance'!$AP524))</f>
        <v>0</v>
      </c>
      <c r="X807" s="669">
        <f>IF(OR('1C TSsoustraitance'!$D524="",'1C TSsoustraitance'!$E524="OUI",'1C TSsoustraitance'!$AP524=0),0,(('1C TSsoustraitance'!$AB524)/'1C TSsoustraitance'!$AP524))</f>
        <v>0</v>
      </c>
      <c r="Y807" s="669">
        <f>IF(OR('1C TSsoustraitance'!$D524="",'1C TSsoustraitance'!$E524="OUI",'1C TSsoustraitance'!$AP524=0),0,(('1C TSsoustraitance'!$AC524)/'1C TSsoustraitance'!$AP524))</f>
        <v>0</v>
      </c>
      <c r="Z807" s="669">
        <f>IF(OR('1C TSsoustraitance'!$D524="",'1C TSsoustraitance'!$E524="OUI",'1C TSsoustraitance'!$AP524=0),0,(('1C TSsoustraitance'!$AD524)/'1C TSsoustraitance'!$AP524))</f>
        <v>0</v>
      </c>
      <c r="AA807" s="669">
        <f>IF(OR('1C TSsoustraitance'!$D524="",'1C TSsoustraitance'!$E524="OUI",'1C TSsoustraitance'!$AP524=0),0,(('1C TSsoustraitance'!$AE524)/'1C TSsoustraitance'!$AP524))</f>
        <v>0</v>
      </c>
      <c r="AB807" s="669">
        <f>IF(OR('1C TSsoustraitance'!$D524="",'1C TSsoustraitance'!$E524="OUI",'1C TSsoustraitance'!$AP524=0),0,(('1C TSsoustraitance'!$AF524)/'1C TSsoustraitance'!$AP524))</f>
        <v>0</v>
      </c>
      <c r="AC807" s="669">
        <f>IF(OR('1C TSsoustraitance'!$D524="",'1C TSsoustraitance'!$E524="OUI",'1C TSsoustraitance'!$AP524=0),0,(('1C TSsoustraitance'!$AG524)/'1C TSsoustraitance'!$AP524))</f>
        <v>0</v>
      </c>
      <c r="AD807" s="669">
        <f>IF(OR('1C TSsoustraitance'!$D524="",'1C TSsoustraitance'!$E524="OUI",'1C TSsoustraitance'!$AP524=0),0,(('1C TSsoustraitance'!$AH524)/'1C TSsoustraitance'!$AP524))</f>
        <v>0</v>
      </c>
      <c r="AE807" s="669">
        <f>IF(OR('1C TSsoustraitance'!$D524="",'1C TSsoustraitance'!$E524="OUI",'1C TSsoustraitance'!$AP524=0),0,(('1C TSsoustraitance'!$AI524)/'1C TSsoustraitance'!$AP524))</f>
        <v>0</v>
      </c>
      <c r="AF807" s="669">
        <f>IF(OR('1C TSsoustraitance'!$D524="",'1C TSsoustraitance'!$E524="OUI",'1C TSsoustraitance'!$AP524=0),0,(('1C TSsoustraitance'!$AJ524)/'1C TSsoustraitance'!$AP524))</f>
        <v>0</v>
      </c>
      <c r="AG807" s="669">
        <f>IF(OR('1C TSsoustraitance'!$D524="",'1C TSsoustraitance'!$E524="OUI",'1C TSsoustraitance'!$AP524=0),0,(('1C TSsoustraitance'!$AK524)/'1C TSsoustraitance'!$AP524))</f>
        <v>0</v>
      </c>
      <c r="AH807" s="669">
        <f>IF(OR('1C TSsoustraitance'!$D524="",'1C TSsoustraitance'!$E524="OUI",'1C TSsoustraitance'!$AP524=0),0,(('1C TSsoustraitance'!$AL524)/'1C TSsoustraitance'!$AP524))</f>
        <v>0</v>
      </c>
      <c r="AI807" s="669">
        <f>IF(OR('1C TSsoustraitance'!$D524="",'1C TSsoustraitance'!$E524="OUI",'1C TSsoustraitance'!$AP524=0),0,(('1C TSsoustraitance'!$AM524)/'1C TSsoustraitance'!$AP524))</f>
        <v>0</v>
      </c>
      <c r="AJ807" s="669">
        <f>IF(OR('1C TSsoustraitance'!$D524="",'1C TSsoustraitance'!$E524="OUI",'1C TSsoustraitance'!$AP524=0),0,(('1C TSsoustraitance'!$AN524)/'1C TSsoustraitance'!$AP524))</f>
        <v>0</v>
      </c>
      <c r="AK807" s="669">
        <f t="shared" si="172"/>
        <v>0</v>
      </c>
      <c r="AL807" s="668">
        <f t="shared" si="173"/>
        <v>0</v>
      </c>
      <c r="AM807" s="670">
        <f>IF(Tableau7[[#This Row],[N° pièce]]="",0,(Tableau7[[#This Row],[hors TVA]]+(Tableau7[[#This Row],[hors TVA]]*Tableau7[[#This Row],[Taux TVA]])-(Tableau7[[#This Row],[hors TVA]]*Tableau7[[#This Row],[Taux TVA]]*Tableau7[[#This Row],[Régime TVA: Récupération]]))*Tableau7[[#This Row],[Type 1]])</f>
        <v>0</v>
      </c>
      <c r="AN807" s="670">
        <f>IF(Tableau7[[#This Row],[N° pièce]]="",0,IF($K$2="pôle",((Tableau7[[#This Row],[hors TVA]]+(Tableau7[[#This Row],[hors TVA]]*Tableau7[[#This Row],[Taux TVA]])-(Tableau7[[#This Row],[hors TVA]]*Tableau7[[#This Row],[Taux TVA]]*Tableau7[[#This Row],[Régime TVA: Récupération]]))*Tableau7[[#This Row],[Type 2]]),0))</f>
        <v>0</v>
      </c>
      <c r="AO807" s="670">
        <f t="shared" si="168"/>
        <v>0</v>
      </c>
      <c r="AP807" s="255">
        <f t="shared" si="175"/>
        <v>0</v>
      </c>
      <c r="AQ807" s="506">
        <f t="shared" si="176"/>
        <v>0</v>
      </c>
      <c r="AR807" s="671"/>
      <c r="AS807" s="512"/>
      <c r="AT807" s="513" t="str">
        <f>IF(('1C TSsoustraitance'!AP524*FICHE!C$14&lt;J807),"Forfait limité à "&amp;FICHE!C$14&amp;"€/jour","")</f>
        <v/>
      </c>
      <c r="AU807" s="797"/>
      <c r="AV807" s="484"/>
      <c r="AW807" s="484"/>
      <c r="AX807" s="484"/>
      <c r="AY807" s="484"/>
      <c r="AZ807" s="484"/>
      <c r="BA807" s="4"/>
      <c r="BB807" s="4"/>
      <c r="BC807" s="4"/>
      <c r="BD807" s="4"/>
      <c r="BE807" s="4"/>
      <c r="BF807" s="4"/>
      <c r="BG807" s="4"/>
      <c r="BH807" s="4"/>
      <c r="BI807" s="4"/>
      <c r="BJ807" s="4"/>
      <c r="BK807" s="4"/>
      <c r="BL807" s="4"/>
      <c r="BM807" s="4"/>
      <c r="BN807" s="4"/>
      <c r="BO807" s="4"/>
      <c r="BP807" s="4"/>
      <c r="BQ807" s="4"/>
      <c r="BR807" s="4"/>
      <c r="BS807" s="4"/>
      <c r="BT807" s="4"/>
      <c r="BU807" s="4"/>
      <c r="BV807" s="4"/>
      <c r="BW807" s="4"/>
      <c r="BX807" s="4"/>
      <c r="BY807" s="4"/>
      <c r="BZ807" s="4"/>
      <c r="CA807" s="4"/>
      <c r="CB807" s="4"/>
      <c r="CC807" s="4"/>
      <c r="CD807" s="4"/>
      <c r="CE807" s="4"/>
      <c r="CF807" s="4"/>
      <c r="CG807" s="4"/>
      <c r="CH807" s="4"/>
      <c r="CI807" s="4"/>
      <c r="CJ807" s="4"/>
      <c r="CK807" s="4"/>
      <c r="CL807" s="4"/>
      <c r="CM807" s="4"/>
      <c r="CN807" s="4"/>
      <c r="CO807" s="4"/>
      <c r="CP807" s="4"/>
      <c r="CQ807" s="4"/>
      <c r="CR807" s="4"/>
      <c r="CS807" s="4"/>
      <c r="CT807" s="4"/>
      <c r="CU807" s="4"/>
      <c r="CV807" s="4"/>
      <c r="CW807" s="4"/>
      <c r="CX807" s="4"/>
      <c r="CY807" s="4"/>
      <c r="CZ807" s="4"/>
      <c r="DA807" s="4"/>
      <c r="DB807" s="4"/>
      <c r="DC807" s="4"/>
      <c r="DD807" s="4"/>
      <c r="DE807" s="4"/>
      <c r="DF807" s="4"/>
      <c r="DG807" s="4"/>
      <c r="DH807" s="4"/>
      <c r="DI807" s="4"/>
      <c r="DJ807" s="4"/>
      <c r="DK807" s="4"/>
      <c r="DL807" s="4"/>
      <c r="DM807" s="4"/>
      <c r="DN807" s="4"/>
      <c r="DO807" s="4"/>
      <c r="DP807" s="4"/>
      <c r="DQ807" s="4"/>
      <c r="DR807" s="4"/>
      <c r="DS807" s="4"/>
      <c r="DT807" s="4"/>
      <c r="DU807" s="4"/>
      <c r="DV807" s="4"/>
      <c r="DW807" s="4"/>
      <c r="DX807" s="4"/>
      <c r="DY807" s="4"/>
      <c r="DZ807" s="4"/>
      <c r="EA807" s="4"/>
      <c r="EB807" s="4"/>
      <c r="EC807" s="4"/>
      <c r="ED807" s="4"/>
      <c r="EE807" s="4"/>
      <c r="EF807" s="4"/>
      <c r="EG807" s="4"/>
      <c r="EH807" s="4"/>
      <c r="EI807" s="4"/>
      <c r="EJ807" s="4"/>
      <c r="EK807" s="4"/>
      <c r="EL807" s="4"/>
      <c r="EM807" s="4"/>
      <c r="EN807" s="4"/>
      <c r="EO807" s="4"/>
      <c r="EP807" s="4"/>
      <c r="EQ807" s="4"/>
      <c r="ER807" s="4"/>
      <c r="ES807" s="4"/>
      <c r="ET807" s="4"/>
      <c r="EU807" s="4"/>
      <c r="EV807" s="4"/>
      <c r="EW807" s="4"/>
      <c r="EX807" s="4"/>
      <c r="EY807" s="4"/>
      <c r="EZ807" s="4"/>
      <c r="FA807" s="4"/>
      <c r="FB807" s="4"/>
      <c r="FC807" s="4"/>
      <c r="FD807" s="4"/>
      <c r="FE807" s="4"/>
      <c r="FF807" s="4"/>
      <c r="FG807" s="4"/>
      <c r="FH807" s="4"/>
      <c r="FI807" s="4"/>
      <c r="FJ807" s="4"/>
      <c r="FK807" s="4"/>
      <c r="FL807" s="4"/>
      <c r="FM807" s="4"/>
      <c r="FN807" s="4"/>
      <c r="FO807" s="4"/>
      <c r="FP807" s="4"/>
      <c r="FQ807" s="4"/>
      <c r="FR807" s="4"/>
      <c r="FS807" s="4"/>
      <c r="FT807" s="4"/>
      <c r="FU807" s="4"/>
      <c r="FV807" s="4"/>
      <c r="FW807" s="4"/>
      <c r="FX807" s="4"/>
      <c r="FY807" s="4"/>
      <c r="FZ807" s="4"/>
      <c r="GA807" s="4"/>
      <c r="GB807" s="4"/>
      <c r="GC807" s="4"/>
      <c r="GD807" s="4"/>
      <c r="GE807" s="4"/>
      <c r="GF807" s="4"/>
      <c r="GG807" s="4"/>
      <c r="GH807" s="4"/>
      <c r="GI807" s="4"/>
      <c r="GJ807" s="4"/>
      <c r="GK807" s="4"/>
      <c r="GL807" s="4"/>
      <c r="GM807" s="4"/>
      <c r="GN807" s="4"/>
      <c r="GO807" s="4"/>
      <c r="GP807" s="4"/>
      <c r="GQ807" s="4"/>
      <c r="GR807" s="4"/>
      <c r="GS807" s="4"/>
      <c r="GT807" s="4"/>
      <c r="GU807" s="4"/>
      <c r="GV807" s="4"/>
      <c r="GW807" s="4"/>
      <c r="GX807" s="4"/>
      <c r="GY807" s="4"/>
      <c r="GZ807" s="4"/>
      <c r="HA807" s="4"/>
      <c r="HB807" s="4"/>
      <c r="HC807" s="4"/>
    </row>
    <row r="808" spans="1:211" s="380" customFormat="1" ht="13.9" customHeight="1">
      <c r="A808" s="828" t="str">
        <f>IF('1C TSsoustraitance'!$A525&lt;&gt;0,'1C TSsoustraitance'!$A525,"")</f>
        <v/>
      </c>
      <c r="B808" s="530"/>
      <c r="C808" s="513" t="str">
        <f>IF('1C TSsoustraitance'!$A525&lt;&gt;0,'1C TSsoustraitance'!$B525,"")</f>
        <v/>
      </c>
      <c r="D808" s="513" t="str">
        <f>IF('1C TSsoustraitance'!$A525&lt;&gt;0,'1C TSsoustraitance'!$C525,"")</f>
        <v/>
      </c>
      <c r="E808" s="684"/>
      <c r="F808" s="685"/>
      <c r="G808" s="666">
        <f>'1C TSsoustraitance'!$D525</f>
        <v>0</v>
      </c>
      <c r="H808" s="533">
        <v>0.21</v>
      </c>
      <c r="I808" s="533">
        <v>1</v>
      </c>
      <c r="J808" s="534"/>
      <c r="K808" s="667">
        <f t="shared" si="171"/>
        <v>0</v>
      </c>
      <c r="L808" s="668">
        <f>IF(OR('1C TSsoustraitance'!$D525="",'1C TSsoustraitance'!$AP525=0),0,IF(AND('1C TSsoustraitance'!$D525&lt;&gt;"",$K$2="Pôle",'1C TSsoustraitance'!$E525="OUI"),(('1C TSsoustraitance'!$F525+'1C TSsoustraitance'!$G525+'1C TSsoustraitance'!$H525+'1C TSsoustraitance'!$I525+'1C TSsoustraitance'!$M525)/'1C TSsoustraitance'!$R525),IF(AND('1C TSsoustraitance'!$D525&lt;&gt;"",$K$2="Pôle",'1C TSsoustraitance'!$E525="NON"),(('1C TSsoustraitance'!$F525+'1C TSsoustraitance'!$G525+'1C TSsoustraitance'!$H525+'1C TSsoustraitance'!$I525+'1C TSsoustraitance'!$M525)/'1C TSsoustraitance'!$AP525),IF(AND('1C TSsoustraitance'!$D525&lt;&gt;"",$K$2&lt;&gt;"Pôle",'1C TSsoustraitance'!$E525="OUI"),(('1C TSsoustraitance'!$F525+'1C TSsoustraitance'!$G525+'1C TSsoustraitance'!$H525+'1C TSsoustraitance'!$I525+'1C TSsoustraitance'!$J525+'1C TSsoustraitance'!$K525+'1C TSsoustraitance'!$L525+'1C TSsoustraitance'!$M525+'1C TSsoustraitance'!$N525+'1C TSsoustraitance'!$O525+'1C TSsoustraitance'!$P525+'1C TSsoustraitance'!$Q525)/'1C TSsoustraitance'!$R525),IF(AND('1C TSsoustraitance'!$D525&lt;&gt;"",$K$2&lt;&gt;"Pôle",'1C TSsoustraitance'!$E525="NON"),(('1C TSsoustraitance'!$F525+'1C TSsoustraitance'!$G525+'1C TSsoustraitance'!$H525+'1C TSsoustraitance'!$I525+'1C TSsoustraitance'!$J525+'1C TSsoustraitance'!$K525+'1C TSsoustraitance'!$L525+'1C TSsoustraitance'!$M525+'1C TSsoustraitance'!$N525+'1C TSsoustraitance'!$O525+'1C TSsoustraitance'!$P525+'1C TSsoustraitance'!$Q525))/'1C TSsoustraitance'!$AP525)))))</f>
        <v>0</v>
      </c>
      <c r="M808" s="668">
        <f>IF(OR('1C TSsoustraitance'!$D525="",'1C TSsoustraitance'!AP$13=0),0,IF(AND('1C TSsoustraitance'!$D525&lt;&gt;"",$K$2="Pôle",'1C TSsoustraitance'!$E525="OUI"),(('1C TSsoustraitance'!$J525+'1C TSsoustraitance'!$K525+'1C TSsoustraitance'!$L525)/'1C TSsoustraitance'!$R525),IF(AND('1C TSsoustraitance'!$D525&lt;&gt;"",$K$2="Pôle",'1C TSsoustraitance'!$E525="NON"),(('1C TSsoustraitance'!$J525+'1C TSsoustraitance'!$K525+'1C TSsoustraitance'!$L525)/'1C TSsoustraitance'!$AP525),IF(AND('1C TSsoustraitance'!$D525&lt;&gt;"",$K$2&lt;&gt;"Pôle"),0))))</f>
        <v>0</v>
      </c>
      <c r="N808" s="668">
        <f t="shared" si="170"/>
        <v>0</v>
      </c>
      <c r="O808" s="669">
        <f>IF(OR('1C TSsoustraitance'!$D525="",'1C TSsoustraitance'!$E525="OUI",'1C TSsoustraitance'!$AP525=0),0,(('1C TSsoustraitance'!$S525)/'1C TSsoustraitance'!$AP525))</f>
        <v>0</v>
      </c>
      <c r="P808" s="669">
        <f>IF(OR('1C TSsoustraitance'!$D525="",'1C TSsoustraitance'!$E525="OUI",'1C TSsoustraitance'!$AP525=0),0,(('1C TSsoustraitance'!$T525)/'1C TSsoustraitance'!$AP525))</f>
        <v>0</v>
      </c>
      <c r="Q808" s="669">
        <f>IF(OR('1C TSsoustraitance'!$D525="",'1C TSsoustraitance'!$E525="OUI",'1C TSsoustraitance'!$AP525=0),0,(('1C TSsoustraitance'!$U525)/'1C TSsoustraitance'!$AP525))</f>
        <v>0</v>
      </c>
      <c r="R808" s="669">
        <f>IF(OR('1C TSsoustraitance'!$D525="",'1C TSsoustraitance'!$E525="OUI",'1C TSsoustraitance'!$AP525=0),0,(('1C TSsoustraitance'!$V525)/'1C TSsoustraitance'!$AP525))</f>
        <v>0</v>
      </c>
      <c r="S808" s="669">
        <f>IF(OR('1C TSsoustraitance'!$D525="",'1C TSsoustraitance'!$E525="OUI",'1C TSsoustraitance'!$AP525=0),0,(('1C TSsoustraitance'!$W525)/'1C TSsoustraitance'!$AP525))</f>
        <v>0</v>
      </c>
      <c r="T808" s="669">
        <f>IF(OR('1C TSsoustraitance'!$D525="",'1C TSsoustraitance'!$E525="OUI",'1C TSsoustraitance'!$AP525=0),0,(('1C TSsoustraitance'!$X525)/'1C TSsoustraitance'!$AP525))</f>
        <v>0</v>
      </c>
      <c r="U808" s="669">
        <f>IF(OR('1C TSsoustraitance'!$D525="",'1C TSsoustraitance'!$E525="OUI",'1C TSsoustraitance'!$AP525=0),0,(('1C TSsoustraitance'!$Y525)/'1C TSsoustraitance'!$AP525))</f>
        <v>0</v>
      </c>
      <c r="V808" s="669">
        <f>IF(OR('1C TSsoustraitance'!$D525="",'1C TSsoustraitance'!$E525="OUI",'1C TSsoustraitance'!$AP525=0),0,(('1C TSsoustraitance'!$Z525)/'1C TSsoustraitance'!$AP525))</f>
        <v>0</v>
      </c>
      <c r="W808" s="669">
        <f>IF(OR('1C TSsoustraitance'!$D525="",'1C TSsoustraitance'!$E525="OUI",'1C TSsoustraitance'!$AP525=0),0,(('1C TSsoustraitance'!$AA525)/'1C TSsoustraitance'!$AP525))</f>
        <v>0</v>
      </c>
      <c r="X808" s="669">
        <f>IF(OR('1C TSsoustraitance'!$D525="",'1C TSsoustraitance'!$E525="OUI",'1C TSsoustraitance'!$AP525=0),0,(('1C TSsoustraitance'!$AB525)/'1C TSsoustraitance'!$AP525))</f>
        <v>0</v>
      </c>
      <c r="Y808" s="669">
        <f>IF(OR('1C TSsoustraitance'!$D525="",'1C TSsoustraitance'!$E525="OUI",'1C TSsoustraitance'!$AP525=0),0,(('1C TSsoustraitance'!$AC525)/'1C TSsoustraitance'!$AP525))</f>
        <v>0</v>
      </c>
      <c r="Z808" s="669">
        <f>IF(OR('1C TSsoustraitance'!$D525="",'1C TSsoustraitance'!$E525="OUI",'1C TSsoustraitance'!$AP525=0),0,(('1C TSsoustraitance'!$AD525)/'1C TSsoustraitance'!$AP525))</f>
        <v>0</v>
      </c>
      <c r="AA808" s="669">
        <f>IF(OR('1C TSsoustraitance'!$D525="",'1C TSsoustraitance'!$E525="OUI",'1C TSsoustraitance'!$AP525=0),0,(('1C TSsoustraitance'!$AE525)/'1C TSsoustraitance'!$AP525))</f>
        <v>0</v>
      </c>
      <c r="AB808" s="669">
        <f>IF(OR('1C TSsoustraitance'!$D525="",'1C TSsoustraitance'!$E525="OUI",'1C TSsoustraitance'!$AP525=0),0,(('1C TSsoustraitance'!$AF525)/'1C TSsoustraitance'!$AP525))</f>
        <v>0</v>
      </c>
      <c r="AC808" s="669">
        <f>IF(OR('1C TSsoustraitance'!$D525="",'1C TSsoustraitance'!$E525="OUI",'1C TSsoustraitance'!$AP525=0),0,(('1C TSsoustraitance'!$AG525)/'1C TSsoustraitance'!$AP525))</f>
        <v>0</v>
      </c>
      <c r="AD808" s="669">
        <f>IF(OR('1C TSsoustraitance'!$D525="",'1C TSsoustraitance'!$E525="OUI",'1C TSsoustraitance'!$AP525=0),0,(('1C TSsoustraitance'!$AH525)/'1C TSsoustraitance'!$AP525))</f>
        <v>0</v>
      </c>
      <c r="AE808" s="669">
        <f>IF(OR('1C TSsoustraitance'!$D525="",'1C TSsoustraitance'!$E525="OUI",'1C TSsoustraitance'!$AP525=0),0,(('1C TSsoustraitance'!$AI525)/'1C TSsoustraitance'!$AP525))</f>
        <v>0</v>
      </c>
      <c r="AF808" s="669">
        <f>IF(OR('1C TSsoustraitance'!$D525="",'1C TSsoustraitance'!$E525="OUI",'1C TSsoustraitance'!$AP525=0),0,(('1C TSsoustraitance'!$AJ525)/'1C TSsoustraitance'!$AP525))</f>
        <v>0</v>
      </c>
      <c r="AG808" s="669">
        <f>IF(OR('1C TSsoustraitance'!$D525="",'1C TSsoustraitance'!$E525="OUI",'1C TSsoustraitance'!$AP525=0),0,(('1C TSsoustraitance'!$AK525)/'1C TSsoustraitance'!$AP525))</f>
        <v>0</v>
      </c>
      <c r="AH808" s="669">
        <f>IF(OR('1C TSsoustraitance'!$D525="",'1C TSsoustraitance'!$E525="OUI",'1C TSsoustraitance'!$AP525=0),0,(('1C TSsoustraitance'!$AL525)/'1C TSsoustraitance'!$AP525))</f>
        <v>0</v>
      </c>
      <c r="AI808" s="669">
        <f>IF(OR('1C TSsoustraitance'!$D525="",'1C TSsoustraitance'!$E525="OUI",'1C TSsoustraitance'!$AP525=0),0,(('1C TSsoustraitance'!$AM525)/'1C TSsoustraitance'!$AP525))</f>
        <v>0</v>
      </c>
      <c r="AJ808" s="669">
        <f>IF(OR('1C TSsoustraitance'!$D525="",'1C TSsoustraitance'!$E525="OUI",'1C TSsoustraitance'!$AP525=0),0,(('1C TSsoustraitance'!$AN525)/'1C TSsoustraitance'!$AP525))</f>
        <v>0</v>
      </c>
      <c r="AK808" s="669">
        <f t="shared" si="172"/>
        <v>0</v>
      </c>
      <c r="AL808" s="668">
        <f t="shared" si="173"/>
        <v>0</v>
      </c>
      <c r="AM808" s="670">
        <f>IF(Tableau7[[#This Row],[N° pièce]]="",0,(Tableau7[[#This Row],[hors TVA]]+(Tableau7[[#This Row],[hors TVA]]*Tableau7[[#This Row],[Taux TVA]])-(Tableau7[[#This Row],[hors TVA]]*Tableau7[[#This Row],[Taux TVA]]*Tableau7[[#This Row],[Régime TVA: Récupération]]))*Tableau7[[#This Row],[Type 1]])</f>
        <v>0</v>
      </c>
      <c r="AN808" s="670">
        <f>IF(Tableau7[[#This Row],[N° pièce]]="",0,IF($K$2="pôle",((Tableau7[[#This Row],[hors TVA]]+(Tableau7[[#This Row],[hors TVA]]*Tableau7[[#This Row],[Taux TVA]])-(Tableau7[[#This Row],[hors TVA]]*Tableau7[[#This Row],[Taux TVA]]*Tableau7[[#This Row],[Régime TVA: Récupération]]))*Tableau7[[#This Row],[Type 2]]),0))</f>
        <v>0</v>
      </c>
      <c r="AO808" s="670">
        <f t="shared" ref="AO808:AO871" si="177">$AM808+$AN808</f>
        <v>0</v>
      </c>
      <c r="AP808" s="255">
        <f t="shared" si="175"/>
        <v>0</v>
      </c>
      <c r="AQ808" s="506">
        <f t="shared" si="176"/>
        <v>0</v>
      </c>
      <c r="AR808" s="671"/>
      <c r="AS808" s="512"/>
      <c r="AT808" s="513" t="str">
        <f>IF(('1C TSsoustraitance'!AP525*FICHE!C$14&lt;J808),"Forfait limité à "&amp;FICHE!C$14&amp;"€/jour","")</f>
        <v/>
      </c>
      <c r="AU808" s="797"/>
      <c r="AV808" s="484"/>
      <c r="AW808" s="484"/>
      <c r="AX808" s="484"/>
      <c r="AY808" s="484"/>
      <c r="AZ808" s="484"/>
      <c r="BA808" s="4"/>
      <c r="BB808" s="4"/>
      <c r="BC808" s="4"/>
      <c r="BD808" s="4"/>
      <c r="BE808" s="4"/>
      <c r="BF808" s="4"/>
      <c r="BG808" s="4"/>
      <c r="BH808" s="4"/>
      <c r="BI808" s="4"/>
      <c r="BJ808" s="4"/>
      <c r="BK808" s="4"/>
      <c r="BL808" s="4"/>
      <c r="BM808" s="4"/>
      <c r="BN808" s="4"/>
      <c r="BO808" s="4"/>
      <c r="BP808" s="4"/>
      <c r="BQ808" s="4"/>
      <c r="BR808" s="4"/>
      <c r="BS808" s="4"/>
      <c r="BT808" s="4"/>
      <c r="BU808" s="4"/>
      <c r="BV808" s="4"/>
      <c r="BW808" s="4"/>
      <c r="BX808" s="4"/>
      <c r="BY808" s="4"/>
      <c r="BZ808" s="4"/>
      <c r="CA808" s="4"/>
      <c r="CB808" s="4"/>
      <c r="CC808" s="4"/>
      <c r="CD808" s="4"/>
      <c r="CE808" s="4"/>
      <c r="CF808" s="4"/>
      <c r="CG808" s="4"/>
      <c r="CH808" s="4"/>
      <c r="CI808" s="4"/>
      <c r="CJ808" s="4"/>
      <c r="CK808" s="4"/>
      <c r="CL808" s="4"/>
      <c r="CM808" s="4"/>
      <c r="CN808" s="4"/>
      <c r="CO808" s="4"/>
      <c r="CP808" s="4"/>
      <c r="CQ808" s="4"/>
      <c r="CR808" s="4"/>
      <c r="CS808" s="4"/>
      <c r="CT808" s="4"/>
      <c r="CU808" s="4"/>
      <c r="CV808" s="4"/>
      <c r="CW808" s="4"/>
      <c r="CX808" s="4"/>
      <c r="CY808" s="4"/>
      <c r="CZ808" s="4"/>
      <c r="DA808" s="4"/>
      <c r="DB808" s="4"/>
      <c r="DC808" s="4"/>
      <c r="DD808" s="4"/>
      <c r="DE808" s="4"/>
      <c r="DF808" s="4"/>
      <c r="DG808" s="4"/>
      <c r="DH808" s="4"/>
      <c r="DI808" s="4"/>
      <c r="DJ808" s="4"/>
      <c r="DK808" s="4"/>
      <c r="DL808" s="4"/>
      <c r="DM808" s="4"/>
      <c r="DN808" s="4"/>
      <c r="DO808" s="4"/>
      <c r="DP808" s="4"/>
      <c r="DQ808" s="4"/>
      <c r="DR808" s="4"/>
      <c r="DS808" s="4"/>
      <c r="DT808" s="4"/>
      <c r="DU808" s="4"/>
      <c r="DV808" s="4"/>
      <c r="DW808" s="4"/>
      <c r="DX808" s="4"/>
      <c r="DY808" s="4"/>
      <c r="DZ808" s="4"/>
      <c r="EA808" s="4"/>
      <c r="EB808" s="4"/>
      <c r="EC808" s="4"/>
      <c r="ED808" s="4"/>
      <c r="EE808" s="4"/>
      <c r="EF808" s="4"/>
      <c r="EG808" s="4"/>
      <c r="EH808" s="4"/>
      <c r="EI808" s="4"/>
      <c r="EJ808" s="4"/>
      <c r="EK808" s="4"/>
      <c r="EL808" s="4"/>
      <c r="EM808" s="4"/>
      <c r="EN808" s="4"/>
      <c r="EO808" s="4"/>
      <c r="EP808" s="4"/>
      <c r="EQ808" s="4"/>
      <c r="ER808" s="4"/>
      <c r="ES808" s="4"/>
      <c r="ET808" s="4"/>
      <c r="EU808" s="4"/>
      <c r="EV808" s="4"/>
      <c r="EW808" s="4"/>
      <c r="EX808" s="4"/>
      <c r="EY808" s="4"/>
      <c r="EZ808" s="4"/>
      <c r="FA808" s="4"/>
      <c r="FB808" s="4"/>
      <c r="FC808" s="4"/>
      <c r="FD808" s="4"/>
      <c r="FE808" s="4"/>
      <c r="FF808" s="4"/>
      <c r="FG808" s="4"/>
      <c r="FH808" s="4"/>
      <c r="FI808" s="4"/>
      <c r="FJ808" s="4"/>
      <c r="FK808" s="4"/>
      <c r="FL808" s="4"/>
      <c r="FM808" s="4"/>
      <c r="FN808" s="4"/>
      <c r="FO808" s="4"/>
      <c r="FP808" s="4"/>
      <c r="FQ808" s="4"/>
      <c r="FR808" s="4"/>
      <c r="FS808" s="4"/>
      <c r="FT808" s="4"/>
      <c r="FU808" s="4"/>
      <c r="FV808" s="4"/>
      <c r="FW808" s="4"/>
      <c r="FX808" s="4"/>
      <c r="FY808" s="4"/>
      <c r="FZ808" s="4"/>
      <c r="GA808" s="4"/>
      <c r="GB808" s="4"/>
      <c r="GC808" s="4"/>
      <c r="GD808" s="4"/>
      <c r="GE808" s="4"/>
      <c r="GF808" s="4"/>
      <c r="GG808" s="4"/>
      <c r="GH808" s="4"/>
      <c r="GI808" s="4"/>
      <c r="GJ808" s="4"/>
      <c r="GK808" s="4"/>
      <c r="GL808" s="4"/>
      <c r="GM808" s="4"/>
      <c r="GN808" s="4"/>
      <c r="GO808" s="4"/>
      <c r="GP808" s="4"/>
      <c r="GQ808" s="4"/>
      <c r="GR808" s="4"/>
      <c r="GS808" s="4"/>
      <c r="GT808" s="4"/>
      <c r="GU808" s="4"/>
      <c r="GV808" s="4"/>
      <c r="GW808" s="4"/>
      <c r="GX808" s="4"/>
      <c r="GY808" s="4"/>
      <c r="GZ808" s="4"/>
      <c r="HA808" s="4"/>
      <c r="HB808" s="4"/>
      <c r="HC808" s="4"/>
    </row>
    <row r="809" spans="1:211" s="380" customFormat="1" ht="13.9" customHeight="1">
      <c r="A809" s="828" t="str">
        <f>IF('1C TSsoustraitance'!$A526&lt;&gt;0,'1C TSsoustraitance'!$A526,"")</f>
        <v/>
      </c>
      <c r="B809" s="530"/>
      <c r="C809" s="513" t="str">
        <f>IF('1C TSsoustraitance'!$A526&lt;&gt;0,'1C TSsoustraitance'!$B526,"")</f>
        <v/>
      </c>
      <c r="D809" s="513" t="str">
        <f>IF('1C TSsoustraitance'!$A526&lt;&gt;0,'1C TSsoustraitance'!$C526,"")</f>
        <v/>
      </c>
      <c r="E809" s="684"/>
      <c r="F809" s="685"/>
      <c r="G809" s="666">
        <f>'1C TSsoustraitance'!$D526</f>
        <v>0</v>
      </c>
      <c r="H809" s="533">
        <v>0.21</v>
      </c>
      <c r="I809" s="533">
        <v>1</v>
      </c>
      <c r="J809" s="534"/>
      <c r="K809" s="667">
        <f t="shared" si="171"/>
        <v>0</v>
      </c>
      <c r="L809" s="668">
        <f>IF(OR('1C TSsoustraitance'!$D526="",'1C TSsoustraitance'!$AP526=0),0,IF(AND('1C TSsoustraitance'!$D526&lt;&gt;"",$K$2="Pôle",'1C TSsoustraitance'!$E526="OUI"),(('1C TSsoustraitance'!$F526+'1C TSsoustraitance'!$G526+'1C TSsoustraitance'!$H526+'1C TSsoustraitance'!$I526+'1C TSsoustraitance'!$M526)/'1C TSsoustraitance'!$R526),IF(AND('1C TSsoustraitance'!$D526&lt;&gt;"",$K$2="Pôle",'1C TSsoustraitance'!$E526="NON"),(('1C TSsoustraitance'!$F526+'1C TSsoustraitance'!$G526+'1C TSsoustraitance'!$H526+'1C TSsoustraitance'!$I526+'1C TSsoustraitance'!$M526)/'1C TSsoustraitance'!$AP526),IF(AND('1C TSsoustraitance'!$D526&lt;&gt;"",$K$2&lt;&gt;"Pôle",'1C TSsoustraitance'!$E526="OUI"),(('1C TSsoustraitance'!$F526+'1C TSsoustraitance'!$G526+'1C TSsoustraitance'!$H526+'1C TSsoustraitance'!$I526+'1C TSsoustraitance'!$J526+'1C TSsoustraitance'!$K526+'1C TSsoustraitance'!$L526+'1C TSsoustraitance'!$M526+'1C TSsoustraitance'!$N526+'1C TSsoustraitance'!$O526+'1C TSsoustraitance'!$P526+'1C TSsoustraitance'!$Q526)/'1C TSsoustraitance'!$R526),IF(AND('1C TSsoustraitance'!$D526&lt;&gt;"",$K$2&lt;&gt;"Pôle",'1C TSsoustraitance'!$E526="NON"),(('1C TSsoustraitance'!$F526+'1C TSsoustraitance'!$G526+'1C TSsoustraitance'!$H526+'1C TSsoustraitance'!$I526+'1C TSsoustraitance'!$J526+'1C TSsoustraitance'!$K526+'1C TSsoustraitance'!$L526+'1C TSsoustraitance'!$M526+'1C TSsoustraitance'!$N526+'1C TSsoustraitance'!$O526+'1C TSsoustraitance'!$P526+'1C TSsoustraitance'!$Q526))/'1C TSsoustraitance'!$AP526)))))</f>
        <v>0</v>
      </c>
      <c r="M809" s="668">
        <f>IF(OR('1C TSsoustraitance'!$D526="",'1C TSsoustraitance'!AP$13=0),0,IF(AND('1C TSsoustraitance'!$D526&lt;&gt;"",$K$2="Pôle",'1C TSsoustraitance'!$E526="OUI"),(('1C TSsoustraitance'!$J526+'1C TSsoustraitance'!$K526+'1C TSsoustraitance'!$L526)/'1C TSsoustraitance'!$R526),IF(AND('1C TSsoustraitance'!$D526&lt;&gt;"",$K$2="Pôle",'1C TSsoustraitance'!$E526="NON"),(('1C TSsoustraitance'!$J526+'1C TSsoustraitance'!$K526+'1C TSsoustraitance'!$L526)/'1C TSsoustraitance'!$AP526),IF(AND('1C TSsoustraitance'!$D526&lt;&gt;"",$K$2&lt;&gt;"Pôle"),0))))</f>
        <v>0</v>
      </c>
      <c r="N809" s="668">
        <f t="shared" si="170"/>
        <v>0</v>
      </c>
      <c r="O809" s="669">
        <f>IF(OR('1C TSsoustraitance'!$D526="",'1C TSsoustraitance'!$E526="OUI",'1C TSsoustraitance'!$AP526=0),0,(('1C TSsoustraitance'!$S526)/'1C TSsoustraitance'!$AP526))</f>
        <v>0</v>
      </c>
      <c r="P809" s="669">
        <f>IF(OR('1C TSsoustraitance'!$D526="",'1C TSsoustraitance'!$E526="OUI",'1C TSsoustraitance'!$AP526=0),0,(('1C TSsoustraitance'!$T526)/'1C TSsoustraitance'!$AP526))</f>
        <v>0</v>
      </c>
      <c r="Q809" s="669">
        <f>IF(OR('1C TSsoustraitance'!$D526="",'1C TSsoustraitance'!$E526="OUI",'1C TSsoustraitance'!$AP526=0),0,(('1C TSsoustraitance'!$U526)/'1C TSsoustraitance'!$AP526))</f>
        <v>0</v>
      </c>
      <c r="R809" s="669">
        <f>IF(OR('1C TSsoustraitance'!$D526="",'1C TSsoustraitance'!$E526="OUI",'1C TSsoustraitance'!$AP526=0),0,(('1C TSsoustraitance'!$V526)/'1C TSsoustraitance'!$AP526))</f>
        <v>0</v>
      </c>
      <c r="S809" s="669">
        <f>IF(OR('1C TSsoustraitance'!$D526="",'1C TSsoustraitance'!$E526="OUI",'1C TSsoustraitance'!$AP526=0),0,(('1C TSsoustraitance'!$W526)/'1C TSsoustraitance'!$AP526))</f>
        <v>0</v>
      </c>
      <c r="T809" s="669">
        <f>IF(OR('1C TSsoustraitance'!$D526="",'1C TSsoustraitance'!$E526="OUI",'1C TSsoustraitance'!$AP526=0),0,(('1C TSsoustraitance'!$X526)/'1C TSsoustraitance'!$AP526))</f>
        <v>0</v>
      </c>
      <c r="U809" s="669">
        <f>IF(OR('1C TSsoustraitance'!$D526="",'1C TSsoustraitance'!$E526="OUI",'1C TSsoustraitance'!$AP526=0),0,(('1C TSsoustraitance'!$Y526)/'1C TSsoustraitance'!$AP526))</f>
        <v>0</v>
      </c>
      <c r="V809" s="669">
        <f>IF(OR('1C TSsoustraitance'!$D526="",'1C TSsoustraitance'!$E526="OUI",'1C TSsoustraitance'!$AP526=0),0,(('1C TSsoustraitance'!$Z526)/'1C TSsoustraitance'!$AP526))</f>
        <v>0</v>
      </c>
      <c r="W809" s="669">
        <f>IF(OR('1C TSsoustraitance'!$D526="",'1C TSsoustraitance'!$E526="OUI",'1C TSsoustraitance'!$AP526=0),0,(('1C TSsoustraitance'!$AA526)/'1C TSsoustraitance'!$AP526))</f>
        <v>0</v>
      </c>
      <c r="X809" s="669">
        <f>IF(OR('1C TSsoustraitance'!$D526="",'1C TSsoustraitance'!$E526="OUI",'1C TSsoustraitance'!$AP526=0),0,(('1C TSsoustraitance'!$AB526)/'1C TSsoustraitance'!$AP526))</f>
        <v>0</v>
      </c>
      <c r="Y809" s="669">
        <f>IF(OR('1C TSsoustraitance'!$D526="",'1C TSsoustraitance'!$E526="OUI",'1C TSsoustraitance'!$AP526=0),0,(('1C TSsoustraitance'!$AC526)/'1C TSsoustraitance'!$AP526))</f>
        <v>0</v>
      </c>
      <c r="Z809" s="669">
        <f>IF(OR('1C TSsoustraitance'!$D526="",'1C TSsoustraitance'!$E526="OUI",'1C TSsoustraitance'!$AP526=0),0,(('1C TSsoustraitance'!$AD526)/'1C TSsoustraitance'!$AP526))</f>
        <v>0</v>
      </c>
      <c r="AA809" s="669">
        <f>IF(OR('1C TSsoustraitance'!$D526="",'1C TSsoustraitance'!$E526="OUI",'1C TSsoustraitance'!$AP526=0),0,(('1C TSsoustraitance'!$AE526)/'1C TSsoustraitance'!$AP526))</f>
        <v>0</v>
      </c>
      <c r="AB809" s="669">
        <f>IF(OR('1C TSsoustraitance'!$D526="",'1C TSsoustraitance'!$E526="OUI",'1C TSsoustraitance'!$AP526=0),0,(('1C TSsoustraitance'!$AF526)/'1C TSsoustraitance'!$AP526))</f>
        <v>0</v>
      </c>
      <c r="AC809" s="669">
        <f>IF(OR('1C TSsoustraitance'!$D526="",'1C TSsoustraitance'!$E526="OUI",'1C TSsoustraitance'!$AP526=0),0,(('1C TSsoustraitance'!$AG526)/'1C TSsoustraitance'!$AP526))</f>
        <v>0</v>
      </c>
      <c r="AD809" s="669">
        <f>IF(OR('1C TSsoustraitance'!$D526="",'1C TSsoustraitance'!$E526="OUI",'1C TSsoustraitance'!$AP526=0),0,(('1C TSsoustraitance'!$AH526)/'1C TSsoustraitance'!$AP526))</f>
        <v>0</v>
      </c>
      <c r="AE809" s="669">
        <f>IF(OR('1C TSsoustraitance'!$D526="",'1C TSsoustraitance'!$E526="OUI",'1C TSsoustraitance'!$AP526=0),0,(('1C TSsoustraitance'!$AI526)/'1C TSsoustraitance'!$AP526))</f>
        <v>0</v>
      </c>
      <c r="AF809" s="669">
        <f>IF(OR('1C TSsoustraitance'!$D526="",'1C TSsoustraitance'!$E526="OUI",'1C TSsoustraitance'!$AP526=0),0,(('1C TSsoustraitance'!$AJ526)/'1C TSsoustraitance'!$AP526))</f>
        <v>0</v>
      </c>
      <c r="AG809" s="669">
        <f>IF(OR('1C TSsoustraitance'!$D526="",'1C TSsoustraitance'!$E526="OUI",'1C TSsoustraitance'!$AP526=0),0,(('1C TSsoustraitance'!$AK526)/'1C TSsoustraitance'!$AP526))</f>
        <v>0</v>
      </c>
      <c r="AH809" s="669">
        <f>IF(OR('1C TSsoustraitance'!$D526="",'1C TSsoustraitance'!$E526="OUI",'1C TSsoustraitance'!$AP526=0),0,(('1C TSsoustraitance'!$AL526)/'1C TSsoustraitance'!$AP526))</f>
        <v>0</v>
      </c>
      <c r="AI809" s="669">
        <f>IF(OR('1C TSsoustraitance'!$D526="",'1C TSsoustraitance'!$E526="OUI",'1C TSsoustraitance'!$AP526=0),0,(('1C TSsoustraitance'!$AM526)/'1C TSsoustraitance'!$AP526))</f>
        <v>0</v>
      </c>
      <c r="AJ809" s="669">
        <f>IF(OR('1C TSsoustraitance'!$D526="",'1C TSsoustraitance'!$E526="OUI",'1C TSsoustraitance'!$AP526=0),0,(('1C TSsoustraitance'!$AN526)/'1C TSsoustraitance'!$AP526))</f>
        <v>0</v>
      </c>
      <c r="AK809" s="669">
        <f t="shared" si="172"/>
        <v>0</v>
      </c>
      <c r="AL809" s="668">
        <f t="shared" si="173"/>
        <v>0</v>
      </c>
      <c r="AM809" s="670">
        <f>IF(Tableau7[[#This Row],[N° pièce]]="",0,(Tableau7[[#This Row],[hors TVA]]+(Tableau7[[#This Row],[hors TVA]]*Tableau7[[#This Row],[Taux TVA]])-(Tableau7[[#This Row],[hors TVA]]*Tableau7[[#This Row],[Taux TVA]]*Tableau7[[#This Row],[Régime TVA: Récupération]]))*Tableau7[[#This Row],[Type 1]])</f>
        <v>0</v>
      </c>
      <c r="AN809" s="670">
        <f>IF(Tableau7[[#This Row],[N° pièce]]="",0,IF($K$2="pôle",((Tableau7[[#This Row],[hors TVA]]+(Tableau7[[#This Row],[hors TVA]]*Tableau7[[#This Row],[Taux TVA]])-(Tableau7[[#This Row],[hors TVA]]*Tableau7[[#This Row],[Taux TVA]]*Tableau7[[#This Row],[Régime TVA: Récupération]]))*Tableau7[[#This Row],[Type 2]]),0))</f>
        <v>0</v>
      </c>
      <c r="AO809" s="670">
        <f t="shared" si="177"/>
        <v>0</v>
      </c>
      <c r="AP809" s="255">
        <f t="shared" si="175"/>
        <v>0</v>
      </c>
      <c r="AQ809" s="506">
        <f t="shared" si="176"/>
        <v>0</v>
      </c>
      <c r="AR809" s="671"/>
      <c r="AS809" s="512"/>
      <c r="AT809" s="513" t="str">
        <f>IF(('1C TSsoustraitance'!AP526*FICHE!C$14&lt;J809),"Forfait limité à "&amp;FICHE!C$14&amp;"€/jour","")</f>
        <v/>
      </c>
      <c r="AU809" s="797"/>
      <c r="AV809" s="484"/>
      <c r="AW809" s="484"/>
      <c r="AX809" s="484"/>
      <c r="AY809" s="484"/>
      <c r="AZ809" s="484"/>
      <c r="BA809" s="4"/>
      <c r="BB809" s="4"/>
      <c r="BC809" s="4"/>
      <c r="BD809" s="4"/>
      <c r="BE809" s="4"/>
      <c r="BF809" s="4"/>
      <c r="BG809" s="4"/>
      <c r="BH809" s="4"/>
      <c r="BI809" s="4"/>
      <c r="BJ809" s="4"/>
      <c r="BK809" s="4"/>
      <c r="BL809" s="4"/>
      <c r="BM809" s="4"/>
      <c r="BN809" s="4"/>
      <c r="BO809" s="4"/>
      <c r="BP809" s="4"/>
      <c r="BQ809" s="4"/>
      <c r="BR809" s="4"/>
      <c r="BS809" s="4"/>
      <c r="BT809" s="4"/>
      <c r="BU809" s="4"/>
      <c r="BV809" s="4"/>
      <c r="BW809" s="4"/>
      <c r="BX809" s="4"/>
      <c r="BY809" s="4"/>
      <c r="BZ809" s="4"/>
      <c r="CA809" s="4"/>
      <c r="CB809" s="4"/>
      <c r="CC809" s="4"/>
      <c r="CD809" s="4"/>
      <c r="CE809" s="4"/>
      <c r="CF809" s="4"/>
      <c r="CG809" s="4"/>
      <c r="CH809" s="4"/>
      <c r="CI809" s="4"/>
      <c r="CJ809" s="4"/>
      <c r="CK809" s="4"/>
      <c r="CL809" s="4"/>
      <c r="CM809" s="4"/>
      <c r="CN809" s="4"/>
      <c r="CO809" s="4"/>
      <c r="CP809" s="4"/>
      <c r="CQ809" s="4"/>
      <c r="CR809" s="4"/>
      <c r="CS809" s="4"/>
      <c r="CT809" s="4"/>
      <c r="CU809" s="4"/>
      <c r="CV809" s="4"/>
      <c r="CW809" s="4"/>
      <c r="CX809" s="4"/>
      <c r="CY809" s="4"/>
      <c r="CZ809" s="4"/>
      <c r="DA809" s="4"/>
      <c r="DB809" s="4"/>
      <c r="DC809" s="4"/>
      <c r="DD809" s="4"/>
      <c r="DE809" s="4"/>
      <c r="DF809" s="4"/>
      <c r="DG809" s="4"/>
      <c r="DH809" s="4"/>
      <c r="DI809" s="4"/>
      <c r="DJ809" s="4"/>
      <c r="DK809" s="4"/>
      <c r="DL809" s="4"/>
      <c r="DM809" s="4"/>
      <c r="DN809" s="4"/>
      <c r="DO809" s="4"/>
      <c r="DP809" s="4"/>
      <c r="DQ809" s="4"/>
      <c r="DR809" s="4"/>
      <c r="DS809" s="4"/>
      <c r="DT809" s="4"/>
      <c r="DU809" s="4"/>
      <c r="DV809" s="4"/>
      <c r="DW809" s="4"/>
      <c r="DX809" s="4"/>
      <c r="DY809" s="4"/>
      <c r="DZ809" s="4"/>
      <c r="EA809" s="4"/>
      <c r="EB809" s="4"/>
      <c r="EC809" s="4"/>
      <c r="ED809" s="4"/>
      <c r="EE809" s="4"/>
      <c r="EF809" s="4"/>
      <c r="EG809" s="4"/>
      <c r="EH809" s="4"/>
      <c r="EI809" s="4"/>
      <c r="EJ809" s="4"/>
      <c r="EK809" s="4"/>
      <c r="EL809" s="4"/>
      <c r="EM809" s="4"/>
      <c r="EN809" s="4"/>
      <c r="EO809" s="4"/>
      <c r="EP809" s="4"/>
      <c r="EQ809" s="4"/>
      <c r="ER809" s="4"/>
      <c r="ES809" s="4"/>
      <c r="ET809" s="4"/>
      <c r="EU809" s="4"/>
      <c r="EV809" s="4"/>
      <c r="EW809" s="4"/>
      <c r="EX809" s="4"/>
      <c r="EY809" s="4"/>
      <c r="EZ809" s="4"/>
      <c r="FA809" s="4"/>
      <c r="FB809" s="4"/>
      <c r="FC809" s="4"/>
      <c r="FD809" s="4"/>
      <c r="FE809" s="4"/>
      <c r="FF809" s="4"/>
      <c r="FG809" s="4"/>
      <c r="FH809" s="4"/>
      <c r="FI809" s="4"/>
      <c r="FJ809" s="4"/>
      <c r="FK809" s="4"/>
      <c r="FL809" s="4"/>
      <c r="FM809" s="4"/>
      <c r="FN809" s="4"/>
      <c r="FO809" s="4"/>
      <c r="FP809" s="4"/>
      <c r="FQ809" s="4"/>
      <c r="FR809" s="4"/>
      <c r="FS809" s="4"/>
      <c r="FT809" s="4"/>
      <c r="FU809" s="4"/>
      <c r="FV809" s="4"/>
      <c r="FW809" s="4"/>
      <c r="FX809" s="4"/>
      <c r="FY809" s="4"/>
      <c r="FZ809" s="4"/>
      <c r="GA809" s="4"/>
      <c r="GB809" s="4"/>
      <c r="GC809" s="4"/>
      <c r="GD809" s="4"/>
      <c r="GE809" s="4"/>
      <c r="GF809" s="4"/>
      <c r="GG809" s="4"/>
      <c r="GH809" s="4"/>
      <c r="GI809" s="4"/>
      <c r="GJ809" s="4"/>
      <c r="GK809" s="4"/>
      <c r="GL809" s="4"/>
      <c r="GM809" s="4"/>
      <c r="GN809" s="4"/>
      <c r="GO809" s="4"/>
      <c r="GP809" s="4"/>
      <c r="GQ809" s="4"/>
      <c r="GR809" s="4"/>
      <c r="GS809" s="4"/>
      <c r="GT809" s="4"/>
      <c r="GU809" s="4"/>
      <c r="GV809" s="4"/>
      <c r="GW809" s="4"/>
      <c r="GX809" s="4"/>
      <c r="GY809" s="4"/>
      <c r="GZ809" s="4"/>
      <c r="HA809" s="4"/>
      <c r="HB809" s="4"/>
      <c r="HC809" s="4"/>
    </row>
    <row r="810" spans="1:211" s="380" customFormat="1" ht="13.9" customHeight="1">
      <c r="A810" s="828" t="str">
        <f>IF('1C TSsoustraitance'!$A527&lt;&gt;0,'1C TSsoustraitance'!$A527,"")</f>
        <v/>
      </c>
      <c r="B810" s="530"/>
      <c r="C810" s="513" t="str">
        <f>IF('1C TSsoustraitance'!$A527&lt;&gt;0,'1C TSsoustraitance'!$B527,"")</f>
        <v/>
      </c>
      <c r="D810" s="513" t="str">
        <f>IF('1C TSsoustraitance'!$A527&lt;&gt;0,'1C TSsoustraitance'!$C527,"")</f>
        <v/>
      </c>
      <c r="E810" s="684"/>
      <c r="F810" s="685"/>
      <c r="G810" s="666">
        <f>'1C TSsoustraitance'!$D527</f>
        <v>0</v>
      </c>
      <c r="H810" s="533">
        <v>0.21</v>
      </c>
      <c r="I810" s="533">
        <v>1</v>
      </c>
      <c r="J810" s="534"/>
      <c r="K810" s="667">
        <f t="shared" si="171"/>
        <v>0</v>
      </c>
      <c r="L810" s="668">
        <f>IF(OR('1C TSsoustraitance'!$D527="",'1C TSsoustraitance'!$AP527=0),0,IF(AND('1C TSsoustraitance'!$D527&lt;&gt;"",$K$2="Pôle",'1C TSsoustraitance'!$E527="OUI"),(('1C TSsoustraitance'!$F527+'1C TSsoustraitance'!$G527+'1C TSsoustraitance'!$H527+'1C TSsoustraitance'!$I527+'1C TSsoustraitance'!$M527)/'1C TSsoustraitance'!$R527),IF(AND('1C TSsoustraitance'!$D527&lt;&gt;"",$K$2="Pôle",'1C TSsoustraitance'!$E527="NON"),(('1C TSsoustraitance'!$F527+'1C TSsoustraitance'!$G527+'1C TSsoustraitance'!$H527+'1C TSsoustraitance'!$I527+'1C TSsoustraitance'!$M527)/'1C TSsoustraitance'!$AP527),IF(AND('1C TSsoustraitance'!$D527&lt;&gt;"",$K$2&lt;&gt;"Pôle",'1C TSsoustraitance'!$E527="OUI"),(('1C TSsoustraitance'!$F527+'1C TSsoustraitance'!$G527+'1C TSsoustraitance'!$H527+'1C TSsoustraitance'!$I527+'1C TSsoustraitance'!$J527+'1C TSsoustraitance'!$K527+'1C TSsoustraitance'!$L527+'1C TSsoustraitance'!$M527+'1C TSsoustraitance'!$N527+'1C TSsoustraitance'!$O527+'1C TSsoustraitance'!$P527+'1C TSsoustraitance'!$Q527)/'1C TSsoustraitance'!$R527),IF(AND('1C TSsoustraitance'!$D527&lt;&gt;"",$K$2&lt;&gt;"Pôle",'1C TSsoustraitance'!$E527="NON"),(('1C TSsoustraitance'!$F527+'1C TSsoustraitance'!$G527+'1C TSsoustraitance'!$H527+'1C TSsoustraitance'!$I527+'1C TSsoustraitance'!$J527+'1C TSsoustraitance'!$K527+'1C TSsoustraitance'!$L527+'1C TSsoustraitance'!$M527+'1C TSsoustraitance'!$N527+'1C TSsoustraitance'!$O527+'1C TSsoustraitance'!$P527+'1C TSsoustraitance'!$Q527))/'1C TSsoustraitance'!$AP527)))))</f>
        <v>0</v>
      </c>
      <c r="M810" s="668">
        <f>IF(OR('1C TSsoustraitance'!$D527="",'1C TSsoustraitance'!AP$13=0),0,IF(AND('1C TSsoustraitance'!$D527&lt;&gt;"",$K$2="Pôle",'1C TSsoustraitance'!$E527="OUI"),(('1C TSsoustraitance'!$J527+'1C TSsoustraitance'!$K527+'1C TSsoustraitance'!$L527)/'1C TSsoustraitance'!$R527),IF(AND('1C TSsoustraitance'!$D527&lt;&gt;"",$K$2="Pôle",'1C TSsoustraitance'!$E527="NON"),(('1C TSsoustraitance'!$J527+'1C TSsoustraitance'!$K527+'1C TSsoustraitance'!$L527)/'1C TSsoustraitance'!$AP527),IF(AND('1C TSsoustraitance'!$D527&lt;&gt;"",$K$2&lt;&gt;"Pôle"),0))))</f>
        <v>0</v>
      </c>
      <c r="N810" s="668">
        <f t="shared" si="170"/>
        <v>0</v>
      </c>
      <c r="O810" s="669">
        <f>IF(OR('1C TSsoustraitance'!$D527="",'1C TSsoustraitance'!$E527="OUI",'1C TSsoustraitance'!$AP527=0),0,(('1C TSsoustraitance'!$S527)/'1C TSsoustraitance'!$AP527))</f>
        <v>0</v>
      </c>
      <c r="P810" s="669">
        <f>IF(OR('1C TSsoustraitance'!$D527="",'1C TSsoustraitance'!$E527="OUI",'1C TSsoustraitance'!$AP527=0),0,(('1C TSsoustraitance'!$T527)/'1C TSsoustraitance'!$AP527))</f>
        <v>0</v>
      </c>
      <c r="Q810" s="669">
        <f>IF(OR('1C TSsoustraitance'!$D527="",'1C TSsoustraitance'!$E527="OUI",'1C TSsoustraitance'!$AP527=0),0,(('1C TSsoustraitance'!$U527)/'1C TSsoustraitance'!$AP527))</f>
        <v>0</v>
      </c>
      <c r="R810" s="669">
        <f>IF(OR('1C TSsoustraitance'!$D527="",'1C TSsoustraitance'!$E527="OUI",'1C TSsoustraitance'!$AP527=0),0,(('1C TSsoustraitance'!$V527)/'1C TSsoustraitance'!$AP527))</f>
        <v>0</v>
      </c>
      <c r="S810" s="669">
        <f>IF(OR('1C TSsoustraitance'!$D527="",'1C TSsoustraitance'!$E527="OUI",'1C TSsoustraitance'!$AP527=0),0,(('1C TSsoustraitance'!$W527)/'1C TSsoustraitance'!$AP527))</f>
        <v>0</v>
      </c>
      <c r="T810" s="669">
        <f>IF(OR('1C TSsoustraitance'!$D527="",'1C TSsoustraitance'!$E527="OUI",'1C TSsoustraitance'!$AP527=0),0,(('1C TSsoustraitance'!$X527)/'1C TSsoustraitance'!$AP527))</f>
        <v>0</v>
      </c>
      <c r="U810" s="669">
        <f>IF(OR('1C TSsoustraitance'!$D527="",'1C TSsoustraitance'!$E527="OUI",'1C TSsoustraitance'!$AP527=0),0,(('1C TSsoustraitance'!$Y527)/'1C TSsoustraitance'!$AP527))</f>
        <v>0</v>
      </c>
      <c r="V810" s="669">
        <f>IF(OR('1C TSsoustraitance'!$D527="",'1C TSsoustraitance'!$E527="OUI",'1C TSsoustraitance'!$AP527=0),0,(('1C TSsoustraitance'!$Z527)/'1C TSsoustraitance'!$AP527))</f>
        <v>0</v>
      </c>
      <c r="W810" s="669">
        <f>IF(OR('1C TSsoustraitance'!$D527="",'1C TSsoustraitance'!$E527="OUI",'1C TSsoustraitance'!$AP527=0),0,(('1C TSsoustraitance'!$AA527)/'1C TSsoustraitance'!$AP527))</f>
        <v>0</v>
      </c>
      <c r="X810" s="669">
        <f>IF(OR('1C TSsoustraitance'!$D527="",'1C TSsoustraitance'!$E527="OUI",'1C TSsoustraitance'!$AP527=0),0,(('1C TSsoustraitance'!$AB527)/'1C TSsoustraitance'!$AP527))</f>
        <v>0</v>
      </c>
      <c r="Y810" s="669">
        <f>IF(OR('1C TSsoustraitance'!$D527="",'1C TSsoustraitance'!$E527="OUI",'1C TSsoustraitance'!$AP527=0),0,(('1C TSsoustraitance'!$AC527)/'1C TSsoustraitance'!$AP527))</f>
        <v>0</v>
      </c>
      <c r="Z810" s="669">
        <f>IF(OR('1C TSsoustraitance'!$D527="",'1C TSsoustraitance'!$E527="OUI",'1C TSsoustraitance'!$AP527=0),0,(('1C TSsoustraitance'!$AD527)/'1C TSsoustraitance'!$AP527))</f>
        <v>0</v>
      </c>
      <c r="AA810" s="669">
        <f>IF(OR('1C TSsoustraitance'!$D527="",'1C TSsoustraitance'!$E527="OUI",'1C TSsoustraitance'!$AP527=0),0,(('1C TSsoustraitance'!$AE527)/'1C TSsoustraitance'!$AP527))</f>
        <v>0</v>
      </c>
      <c r="AB810" s="669">
        <f>IF(OR('1C TSsoustraitance'!$D527="",'1C TSsoustraitance'!$E527="OUI",'1C TSsoustraitance'!$AP527=0),0,(('1C TSsoustraitance'!$AF527)/'1C TSsoustraitance'!$AP527))</f>
        <v>0</v>
      </c>
      <c r="AC810" s="669">
        <f>IF(OR('1C TSsoustraitance'!$D527="",'1C TSsoustraitance'!$E527="OUI",'1C TSsoustraitance'!$AP527=0),0,(('1C TSsoustraitance'!$AG527)/'1C TSsoustraitance'!$AP527))</f>
        <v>0</v>
      </c>
      <c r="AD810" s="669">
        <f>IF(OR('1C TSsoustraitance'!$D527="",'1C TSsoustraitance'!$E527="OUI",'1C TSsoustraitance'!$AP527=0),0,(('1C TSsoustraitance'!$AH527)/'1C TSsoustraitance'!$AP527))</f>
        <v>0</v>
      </c>
      <c r="AE810" s="669">
        <f>IF(OR('1C TSsoustraitance'!$D527="",'1C TSsoustraitance'!$E527="OUI",'1C TSsoustraitance'!$AP527=0),0,(('1C TSsoustraitance'!$AI527)/'1C TSsoustraitance'!$AP527))</f>
        <v>0</v>
      </c>
      <c r="AF810" s="669">
        <f>IF(OR('1C TSsoustraitance'!$D527="",'1C TSsoustraitance'!$E527="OUI",'1C TSsoustraitance'!$AP527=0),0,(('1C TSsoustraitance'!$AJ527)/'1C TSsoustraitance'!$AP527))</f>
        <v>0</v>
      </c>
      <c r="AG810" s="669">
        <f>IF(OR('1C TSsoustraitance'!$D527="",'1C TSsoustraitance'!$E527="OUI",'1C TSsoustraitance'!$AP527=0),0,(('1C TSsoustraitance'!$AK527)/'1C TSsoustraitance'!$AP527))</f>
        <v>0</v>
      </c>
      <c r="AH810" s="669">
        <f>IF(OR('1C TSsoustraitance'!$D527="",'1C TSsoustraitance'!$E527="OUI",'1C TSsoustraitance'!$AP527=0),0,(('1C TSsoustraitance'!$AL527)/'1C TSsoustraitance'!$AP527))</f>
        <v>0</v>
      </c>
      <c r="AI810" s="669">
        <f>IF(OR('1C TSsoustraitance'!$D527="",'1C TSsoustraitance'!$E527="OUI",'1C TSsoustraitance'!$AP527=0),0,(('1C TSsoustraitance'!$AM527)/'1C TSsoustraitance'!$AP527))</f>
        <v>0</v>
      </c>
      <c r="AJ810" s="669">
        <f>IF(OR('1C TSsoustraitance'!$D527="",'1C TSsoustraitance'!$E527="OUI",'1C TSsoustraitance'!$AP527=0),0,(('1C TSsoustraitance'!$AN527)/'1C TSsoustraitance'!$AP527))</f>
        <v>0</v>
      </c>
      <c r="AK810" s="669">
        <f t="shared" si="172"/>
        <v>0</v>
      </c>
      <c r="AL810" s="668">
        <f t="shared" si="173"/>
        <v>0</v>
      </c>
      <c r="AM810" s="670">
        <f>IF(Tableau7[[#This Row],[N° pièce]]="",0,(Tableau7[[#This Row],[hors TVA]]+(Tableau7[[#This Row],[hors TVA]]*Tableau7[[#This Row],[Taux TVA]])-(Tableau7[[#This Row],[hors TVA]]*Tableau7[[#This Row],[Taux TVA]]*Tableau7[[#This Row],[Régime TVA: Récupération]]))*Tableau7[[#This Row],[Type 1]])</f>
        <v>0</v>
      </c>
      <c r="AN810" s="670">
        <f>IF(Tableau7[[#This Row],[N° pièce]]="",0,IF($K$2="pôle",((Tableau7[[#This Row],[hors TVA]]+(Tableau7[[#This Row],[hors TVA]]*Tableau7[[#This Row],[Taux TVA]])-(Tableau7[[#This Row],[hors TVA]]*Tableau7[[#This Row],[Taux TVA]]*Tableau7[[#This Row],[Régime TVA: Récupération]]))*Tableau7[[#This Row],[Type 2]]),0))</f>
        <v>0</v>
      </c>
      <c r="AO810" s="670">
        <f t="shared" si="177"/>
        <v>0</v>
      </c>
      <c r="AP810" s="255">
        <f t="shared" si="175"/>
        <v>0</v>
      </c>
      <c r="AQ810" s="506">
        <f t="shared" si="176"/>
        <v>0</v>
      </c>
      <c r="AR810" s="671"/>
      <c r="AS810" s="512"/>
      <c r="AT810" s="513" t="str">
        <f>IF(('1C TSsoustraitance'!AP527*FICHE!C$14&lt;J810),"Forfait limité à "&amp;FICHE!C$14&amp;"€/jour","")</f>
        <v/>
      </c>
      <c r="AU810" s="797"/>
      <c r="AV810" s="484"/>
      <c r="AW810" s="484"/>
      <c r="AX810" s="484"/>
      <c r="AY810" s="484"/>
      <c r="AZ810" s="484"/>
      <c r="BA810" s="4"/>
      <c r="BB810" s="4"/>
      <c r="BC810" s="4"/>
      <c r="BD810" s="4"/>
      <c r="BE810" s="4"/>
      <c r="BF810" s="4"/>
      <c r="BG810" s="4"/>
      <c r="BH810" s="4"/>
      <c r="BI810" s="4"/>
      <c r="BJ810" s="4"/>
      <c r="BK810" s="4"/>
      <c r="BL810" s="4"/>
      <c r="BM810" s="4"/>
      <c r="BN810" s="4"/>
      <c r="BO810" s="4"/>
      <c r="BP810" s="4"/>
      <c r="BQ810" s="4"/>
      <c r="BR810" s="4"/>
      <c r="BS810" s="4"/>
      <c r="BT810" s="4"/>
      <c r="BU810" s="4"/>
      <c r="BV810" s="4"/>
      <c r="BW810" s="4"/>
      <c r="BX810" s="4"/>
      <c r="BY810" s="4"/>
      <c r="BZ810" s="4"/>
      <c r="CA810" s="4"/>
      <c r="CB810" s="4"/>
      <c r="CC810" s="4"/>
      <c r="CD810" s="4"/>
      <c r="CE810" s="4"/>
      <c r="CF810" s="4"/>
      <c r="CG810" s="4"/>
      <c r="CH810" s="4"/>
      <c r="CI810" s="4"/>
      <c r="CJ810" s="4"/>
      <c r="CK810" s="4"/>
      <c r="CL810" s="4"/>
      <c r="CM810" s="4"/>
      <c r="CN810" s="4"/>
      <c r="CO810" s="4"/>
      <c r="CP810" s="4"/>
      <c r="CQ810" s="4"/>
      <c r="CR810" s="4"/>
      <c r="CS810" s="4"/>
      <c r="CT810" s="4"/>
      <c r="CU810" s="4"/>
      <c r="CV810" s="4"/>
      <c r="CW810" s="4"/>
      <c r="CX810" s="4"/>
      <c r="CY810" s="4"/>
      <c r="CZ810" s="4"/>
      <c r="DA810" s="4"/>
      <c r="DB810" s="4"/>
      <c r="DC810" s="4"/>
      <c r="DD810" s="4"/>
      <c r="DE810" s="4"/>
      <c r="DF810" s="4"/>
      <c r="DG810" s="4"/>
      <c r="DH810" s="4"/>
      <c r="DI810" s="4"/>
      <c r="DJ810" s="4"/>
      <c r="DK810" s="4"/>
      <c r="DL810" s="4"/>
      <c r="DM810" s="4"/>
      <c r="DN810" s="4"/>
      <c r="DO810" s="4"/>
      <c r="DP810" s="4"/>
      <c r="DQ810" s="4"/>
      <c r="DR810" s="4"/>
      <c r="DS810" s="4"/>
      <c r="DT810" s="4"/>
      <c r="DU810" s="4"/>
      <c r="DV810" s="4"/>
      <c r="DW810" s="4"/>
      <c r="DX810" s="4"/>
      <c r="DY810" s="4"/>
      <c r="DZ810" s="4"/>
      <c r="EA810" s="4"/>
      <c r="EB810" s="4"/>
      <c r="EC810" s="4"/>
      <c r="ED810" s="4"/>
      <c r="EE810" s="4"/>
      <c r="EF810" s="4"/>
      <c r="EG810" s="4"/>
      <c r="EH810" s="4"/>
      <c r="EI810" s="4"/>
      <c r="EJ810" s="4"/>
      <c r="EK810" s="4"/>
      <c r="EL810" s="4"/>
      <c r="EM810" s="4"/>
      <c r="EN810" s="4"/>
      <c r="EO810" s="4"/>
      <c r="EP810" s="4"/>
      <c r="EQ810" s="4"/>
      <c r="ER810" s="4"/>
      <c r="ES810" s="4"/>
      <c r="ET810" s="4"/>
      <c r="EU810" s="4"/>
      <c r="EV810" s="4"/>
      <c r="EW810" s="4"/>
      <c r="EX810" s="4"/>
      <c r="EY810" s="4"/>
      <c r="EZ810" s="4"/>
      <c r="FA810" s="4"/>
      <c r="FB810" s="4"/>
      <c r="FC810" s="4"/>
      <c r="FD810" s="4"/>
      <c r="FE810" s="4"/>
      <c r="FF810" s="4"/>
      <c r="FG810" s="4"/>
      <c r="FH810" s="4"/>
      <c r="FI810" s="4"/>
      <c r="FJ810" s="4"/>
      <c r="FK810" s="4"/>
      <c r="FL810" s="4"/>
      <c r="FM810" s="4"/>
      <c r="FN810" s="4"/>
      <c r="FO810" s="4"/>
      <c r="FP810" s="4"/>
      <c r="FQ810" s="4"/>
      <c r="FR810" s="4"/>
      <c r="FS810" s="4"/>
      <c r="FT810" s="4"/>
      <c r="FU810" s="4"/>
      <c r="FV810" s="4"/>
      <c r="FW810" s="4"/>
      <c r="FX810" s="4"/>
      <c r="FY810" s="4"/>
      <c r="FZ810" s="4"/>
      <c r="GA810" s="4"/>
      <c r="GB810" s="4"/>
      <c r="GC810" s="4"/>
      <c r="GD810" s="4"/>
      <c r="GE810" s="4"/>
      <c r="GF810" s="4"/>
      <c r="GG810" s="4"/>
      <c r="GH810" s="4"/>
      <c r="GI810" s="4"/>
      <c r="GJ810" s="4"/>
      <c r="GK810" s="4"/>
      <c r="GL810" s="4"/>
      <c r="GM810" s="4"/>
      <c r="GN810" s="4"/>
      <c r="GO810" s="4"/>
      <c r="GP810" s="4"/>
      <c r="GQ810" s="4"/>
      <c r="GR810" s="4"/>
      <c r="GS810" s="4"/>
      <c r="GT810" s="4"/>
      <c r="GU810" s="4"/>
      <c r="GV810" s="4"/>
      <c r="GW810" s="4"/>
      <c r="GX810" s="4"/>
      <c r="GY810" s="4"/>
      <c r="GZ810" s="4"/>
      <c r="HA810" s="4"/>
      <c r="HB810" s="4"/>
      <c r="HC810" s="4"/>
    </row>
    <row r="811" spans="1:211" s="380" customFormat="1" ht="13.9" customHeight="1">
      <c r="A811" s="828" t="str">
        <f>IF('1C TSsoustraitance'!$A528&lt;&gt;0,'1C TSsoustraitance'!$A528,"")</f>
        <v/>
      </c>
      <c r="B811" s="530"/>
      <c r="C811" s="513" t="str">
        <f>IF('1C TSsoustraitance'!$A528&lt;&gt;0,'1C TSsoustraitance'!$B528,"")</f>
        <v/>
      </c>
      <c r="D811" s="513" t="str">
        <f>IF('1C TSsoustraitance'!$A528&lt;&gt;0,'1C TSsoustraitance'!$C528,"")</f>
        <v/>
      </c>
      <c r="E811" s="684"/>
      <c r="F811" s="685"/>
      <c r="G811" s="666">
        <f>'1C TSsoustraitance'!$D528</f>
        <v>0</v>
      </c>
      <c r="H811" s="533">
        <v>0.21</v>
      </c>
      <c r="I811" s="533">
        <v>1</v>
      </c>
      <c r="J811" s="534"/>
      <c r="K811" s="667">
        <f t="shared" si="171"/>
        <v>0</v>
      </c>
      <c r="L811" s="668">
        <f>IF(OR('1C TSsoustraitance'!$D528="",'1C TSsoustraitance'!$AP528=0),0,IF(AND('1C TSsoustraitance'!$D528&lt;&gt;"",$K$2="Pôle",'1C TSsoustraitance'!$E528="OUI"),(('1C TSsoustraitance'!$F528+'1C TSsoustraitance'!$G528+'1C TSsoustraitance'!$H528+'1C TSsoustraitance'!$I528+'1C TSsoustraitance'!$M528)/'1C TSsoustraitance'!$R528),IF(AND('1C TSsoustraitance'!$D528&lt;&gt;"",$K$2="Pôle",'1C TSsoustraitance'!$E528="NON"),(('1C TSsoustraitance'!$F528+'1C TSsoustraitance'!$G528+'1C TSsoustraitance'!$H528+'1C TSsoustraitance'!$I528+'1C TSsoustraitance'!$M528)/'1C TSsoustraitance'!$AP528),IF(AND('1C TSsoustraitance'!$D528&lt;&gt;"",$K$2&lt;&gt;"Pôle",'1C TSsoustraitance'!$E528="OUI"),(('1C TSsoustraitance'!$F528+'1C TSsoustraitance'!$G528+'1C TSsoustraitance'!$H528+'1C TSsoustraitance'!$I528+'1C TSsoustraitance'!$J528+'1C TSsoustraitance'!$K528+'1C TSsoustraitance'!$L528+'1C TSsoustraitance'!$M528+'1C TSsoustraitance'!$N528+'1C TSsoustraitance'!$O528+'1C TSsoustraitance'!$P528+'1C TSsoustraitance'!$Q528)/'1C TSsoustraitance'!$R528),IF(AND('1C TSsoustraitance'!$D528&lt;&gt;"",$K$2&lt;&gt;"Pôle",'1C TSsoustraitance'!$E528="NON"),(('1C TSsoustraitance'!$F528+'1C TSsoustraitance'!$G528+'1C TSsoustraitance'!$H528+'1C TSsoustraitance'!$I528+'1C TSsoustraitance'!$J528+'1C TSsoustraitance'!$K528+'1C TSsoustraitance'!$L528+'1C TSsoustraitance'!$M528+'1C TSsoustraitance'!$N528+'1C TSsoustraitance'!$O528+'1C TSsoustraitance'!$P528+'1C TSsoustraitance'!$Q528))/'1C TSsoustraitance'!$AP528)))))</f>
        <v>0</v>
      </c>
      <c r="M811" s="668">
        <f>IF(OR('1C TSsoustraitance'!$D528="",'1C TSsoustraitance'!AP$13=0),0,IF(AND('1C TSsoustraitance'!$D528&lt;&gt;"",$K$2="Pôle",'1C TSsoustraitance'!$E528="OUI"),(('1C TSsoustraitance'!$J528+'1C TSsoustraitance'!$K528+'1C TSsoustraitance'!$L528)/'1C TSsoustraitance'!$R528),IF(AND('1C TSsoustraitance'!$D528&lt;&gt;"",$K$2="Pôle",'1C TSsoustraitance'!$E528="NON"),(('1C TSsoustraitance'!$J528+'1C TSsoustraitance'!$K528+'1C TSsoustraitance'!$L528)/'1C TSsoustraitance'!$AP528),IF(AND('1C TSsoustraitance'!$D528&lt;&gt;"",$K$2&lt;&gt;"Pôle"),0))))</f>
        <v>0</v>
      </c>
      <c r="N811" s="668">
        <f t="shared" si="170"/>
        <v>0</v>
      </c>
      <c r="O811" s="669">
        <f>IF(OR('1C TSsoustraitance'!$D528="",'1C TSsoustraitance'!$E528="OUI",'1C TSsoustraitance'!$AP528=0),0,(('1C TSsoustraitance'!$S528)/'1C TSsoustraitance'!$AP528))</f>
        <v>0</v>
      </c>
      <c r="P811" s="669">
        <f>IF(OR('1C TSsoustraitance'!$D528="",'1C TSsoustraitance'!$E528="OUI",'1C TSsoustraitance'!$AP528=0),0,(('1C TSsoustraitance'!$T528)/'1C TSsoustraitance'!$AP528))</f>
        <v>0</v>
      </c>
      <c r="Q811" s="669">
        <f>IF(OR('1C TSsoustraitance'!$D528="",'1C TSsoustraitance'!$E528="OUI",'1C TSsoustraitance'!$AP528=0),0,(('1C TSsoustraitance'!$U528)/'1C TSsoustraitance'!$AP528))</f>
        <v>0</v>
      </c>
      <c r="R811" s="669">
        <f>IF(OR('1C TSsoustraitance'!$D528="",'1C TSsoustraitance'!$E528="OUI",'1C TSsoustraitance'!$AP528=0),0,(('1C TSsoustraitance'!$V528)/'1C TSsoustraitance'!$AP528))</f>
        <v>0</v>
      </c>
      <c r="S811" s="669">
        <f>IF(OR('1C TSsoustraitance'!$D528="",'1C TSsoustraitance'!$E528="OUI",'1C TSsoustraitance'!$AP528=0),0,(('1C TSsoustraitance'!$W528)/'1C TSsoustraitance'!$AP528))</f>
        <v>0</v>
      </c>
      <c r="T811" s="669">
        <f>IF(OR('1C TSsoustraitance'!$D528="",'1C TSsoustraitance'!$E528="OUI",'1C TSsoustraitance'!$AP528=0),0,(('1C TSsoustraitance'!$X528)/'1C TSsoustraitance'!$AP528))</f>
        <v>0</v>
      </c>
      <c r="U811" s="669">
        <f>IF(OR('1C TSsoustraitance'!$D528="",'1C TSsoustraitance'!$E528="OUI",'1C TSsoustraitance'!$AP528=0),0,(('1C TSsoustraitance'!$Y528)/'1C TSsoustraitance'!$AP528))</f>
        <v>0</v>
      </c>
      <c r="V811" s="669">
        <f>IF(OR('1C TSsoustraitance'!$D528="",'1C TSsoustraitance'!$E528="OUI",'1C TSsoustraitance'!$AP528=0),0,(('1C TSsoustraitance'!$Z528)/'1C TSsoustraitance'!$AP528))</f>
        <v>0</v>
      </c>
      <c r="W811" s="669">
        <f>IF(OR('1C TSsoustraitance'!$D528="",'1C TSsoustraitance'!$E528="OUI",'1C TSsoustraitance'!$AP528=0),0,(('1C TSsoustraitance'!$AA528)/'1C TSsoustraitance'!$AP528))</f>
        <v>0</v>
      </c>
      <c r="X811" s="669">
        <f>IF(OR('1C TSsoustraitance'!$D528="",'1C TSsoustraitance'!$E528="OUI",'1C TSsoustraitance'!$AP528=0),0,(('1C TSsoustraitance'!$AB528)/'1C TSsoustraitance'!$AP528))</f>
        <v>0</v>
      </c>
      <c r="Y811" s="669">
        <f>IF(OR('1C TSsoustraitance'!$D528="",'1C TSsoustraitance'!$E528="OUI",'1C TSsoustraitance'!$AP528=0),0,(('1C TSsoustraitance'!$AC528)/'1C TSsoustraitance'!$AP528))</f>
        <v>0</v>
      </c>
      <c r="Z811" s="669">
        <f>IF(OR('1C TSsoustraitance'!$D528="",'1C TSsoustraitance'!$E528="OUI",'1C TSsoustraitance'!$AP528=0),0,(('1C TSsoustraitance'!$AD528)/'1C TSsoustraitance'!$AP528))</f>
        <v>0</v>
      </c>
      <c r="AA811" s="669">
        <f>IF(OR('1C TSsoustraitance'!$D528="",'1C TSsoustraitance'!$E528="OUI",'1C TSsoustraitance'!$AP528=0),0,(('1C TSsoustraitance'!$AE528)/'1C TSsoustraitance'!$AP528))</f>
        <v>0</v>
      </c>
      <c r="AB811" s="669">
        <f>IF(OR('1C TSsoustraitance'!$D528="",'1C TSsoustraitance'!$E528="OUI",'1C TSsoustraitance'!$AP528=0),0,(('1C TSsoustraitance'!$AF528)/'1C TSsoustraitance'!$AP528))</f>
        <v>0</v>
      </c>
      <c r="AC811" s="669">
        <f>IF(OR('1C TSsoustraitance'!$D528="",'1C TSsoustraitance'!$E528="OUI",'1C TSsoustraitance'!$AP528=0),0,(('1C TSsoustraitance'!$AG528)/'1C TSsoustraitance'!$AP528))</f>
        <v>0</v>
      </c>
      <c r="AD811" s="669">
        <f>IF(OR('1C TSsoustraitance'!$D528="",'1C TSsoustraitance'!$E528="OUI",'1C TSsoustraitance'!$AP528=0),0,(('1C TSsoustraitance'!$AH528)/'1C TSsoustraitance'!$AP528))</f>
        <v>0</v>
      </c>
      <c r="AE811" s="669">
        <f>IF(OR('1C TSsoustraitance'!$D528="",'1C TSsoustraitance'!$E528="OUI",'1C TSsoustraitance'!$AP528=0),0,(('1C TSsoustraitance'!$AI528)/'1C TSsoustraitance'!$AP528))</f>
        <v>0</v>
      </c>
      <c r="AF811" s="669">
        <f>IF(OR('1C TSsoustraitance'!$D528="",'1C TSsoustraitance'!$E528="OUI",'1C TSsoustraitance'!$AP528=0),0,(('1C TSsoustraitance'!$AJ528)/'1C TSsoustraitance'!$AP528))</f>
        <v>0</v>
      </c>
      <c r="AG811" s="669">
        <f>IF(OR('1C TSsoustraitance'!$D528="",'1C TSsoustraitance'!$E528="OUI",'1C TSsoustraitance'!$AP528=0),0,(('1C TSsoustraitance'!$AK528)/'1C TSsoustraitance'!$AP528))</f>
        <v>0</v>
      </c>
      <c r="AH811" s="669">
        <f>IF(OR('1C TSsoustraitance'!$D528="",'1C TSsoustraitance'!$E528="OUI",'1C TSsoustraitance'!$AP528=0),0,(('1C TSsoustraitance'!$AL528)/'1C TSsoustraitance'!$AP528))</f>
        <v>0</v>
      </c>
      <c r="AI811" s="669">
        <f>IF(OR('1C TSsoustraitance'!$D528="",'1C TSsoustraitance'!$E528="OUI",'1C TSsoustraitance'!$AP528=0),0,(('1C TSsoustraitance'!$AM528)/'1C TSsoustraitance'!$AP528))</f>
        <v>0</v>
      </c>
      <c r="AJ811" s="669">
        <f>IF(OR('1C TSsoustraitance'!$D528="",'1C TSsoustraitance'!$E528="OUI",'1C TSsoustraitance'!$AP528=0),0,(('1C TSsoustraitance'!$AN528)/'1C TSsoustraitance'!$AP528))</f>
        <v>0</v>
      </c>
      <c r="AK811" s="669">
        <f t="shared" si="172"/>
        <v>0</v>
      </c>
      <c r="AL811" s="668">
        <f t="shared" si="173"/>
        <v>0</v>
      </c>
      <c r="AM811" s="670">
        <f>IF(Tableau7[[#This Row],[N° pièce]]="",0,(Tableau7[[#This Row],[hors TVA]]+(Tableau7[[#This Row],[hors TVA]]*Tableau7[[#This Row],[Taux TVA]])-(Tableau7[[#This Row],[hors TVA]]*Tableau7[[#This Row],[Taux TVA]]*Tableau7[[#This Row],[Régime TVA: Récupération]]))*Tableau7[[#This Row],[Type 1]])</f>
        <v>0</v>
      </c>
      <c r="AN811" s="670">
        <f>IF(Tableau7[[#This Row],[N° pièce]]="",0,IF($K$2="pôle",((Tableau7[[#This Row],[hors TVA]]+(Tableau7[[#This Row],[hors TVA]]*Tableau7[[#This Row],[Taux TVA]])-(Tableau7[[#This Row],[hors TVA]]*Tableau7[[#This Row],[Taux TVA]]*Tableau7[[#This Row],[Régime TVA: Récupération]]))*Tableau7[[#This Row],[Type 2]]),0))</f>
        <v>0</v>
      </c>
      <c r="AO811" s="670">
        <f t="shared" si="177"/>
        <v>0</v>
      </c>
      <c r="AP811" s="255">
        <f t="shared" si="175"/>
        <v>0</v>
      </c>
      <c r="AQ811" s="506">
        <f t="shared" si="176"/>
        <v>0</v>
      </c>
      <c r="AR811" s="671"/>
      <c r="AS811" s="512"/>
      <c r="AT811" s="513" t="str">
        <f>IF(('1C TSsoustraitance'!AP528*FICHE!C$14&lt;J811),"Forfait limité à "&amp;FICHE!C$14&amp;"€/jour","")</f>
        <v/>
      </c>
      <c r="AU811" s="797"/>
      <c r="AV811" s="484"/>
      <c r="AW811" s="484"/>
      <c r="AX811" s="484"/>
      <c r="AY811" s="484"/>
      <c r="AZ811" s="484"/>
      <c r="BA811" s="4"/>
      <c r="BB811" s="4"/>
      <c r="BC811" s="4"/>
      <c r="BD811" s="4"/>
      <c r="BE811" s="4"/>
      <c r="BF811" s="4"/>
      <c r="BG811" s="4"/>
      <c r="BH811" s="4"/>
      <c r="BI811" s="4"/>
      <c r="BJ811" s="4"/>
      <c r="BK811" s="4"/>
      <c r="BL811" s="4"/>
      <c r="BM811" s="4"/>
      <c r="BN811" s="4"/>
      <c r="BO811" s="4"/>
      <c r="BP811" s="4"/>
      <c r="BQ811" s="4"/>
      <c r="BR811" s="4"/>
      <c r="BS811" s="4"/>
      <c r="BT811" s="4"/>
      <c r="BU811" s="4"/>
      <c r="BV811" s="4"/>
      <c r="BW811" s="4"/>
      <c r="BX811" s="4"/>
      <c r="BY811" s="4"/>
      <c r="BZ811" s="4"/>
      <c r="CA811" s="4"/>
      <c r="CB811" s="4"/>
      <c r="CC811" s="4"/>
      <c r="CD811" s="4"/>
      <c r="CE811" s="4"/>
      <c r="CF811" s="4"/>
      <c r="CG811" s="4"/>
      <c r="CH811" s="4"/>
      <c r="CI811" s="4"/>
      <c r="CJ811" s="4"/>
      <c r="CK811" s="4"/>
      <c r="CL811" s="4"/>
      <c r="CM811" s="4"/>
      <c r="CN811" s="4"/>
      <c r="CO811" s="4"/>
      <c r="CP811" s="4"/>
      <c r="CQ811" s="4"/>
      <c r="CR811" s="4"/>
      <c r="CS811" s="4"/>
      <c r="CT811" s="4"/>
      <c r="CU811" s="4"/>
      <c r="CV811" s="4"/>
      <c r="CW811" s="4"/>
      <c r="CX811" s="4"/>
      <c r="CY811" s="4"/>
      <c r="CZ811" s="4"/>
      <c r="DA811" s="4"/>
      <c r="DB811" s="4"/>
      <c r="DC811" s="4"/>
      <c r="DD811" s="4"/>
      <c r="DE811" s="4"/>
      <c r="DF811" s="4"/>
      <c r="DG811" s="4"/>
      <c r="DH811" s="4"/>
      <c r="DI811" s="4"/>
      <c r="DJ811" s="4"/>
      <c r="DK811" s="4"/>
      <c r="DL811" s="4"/>
      <c r="DM811" s="4"/>
      <c r="DN811" s="4"/>
      <c r="DO811" s="4"/>
      <c r="DP811" s="4"/>
      <c r="DQ811" s="4"/>
      <c r="DR811" s="4"/>
      <c r="DS811" s="4"/>
      <c r="DT811" s="4"/>
      <c r="DU811" s="4"/>
      <c r="DV811" s="4"/>
      <c r="DW811" s="4"/>
      <c r="DX811" s="4"/>
      <c r="DY811" s="4"/>
      <c r="DZ811" s="4"/>
      <c r="EA811" s="4"/>
      <c r="EB811" s="4"/>
      <c r="EC811" s="4"/>
      <c r="ED811" s="4"/>
      <c r="EE811" s="4"/>
      <c r="EF811" s="4"/>
      <c r="EG811" s="4"/>
      <c r="EH811" s="4"/>
      <c r="EI811" s="4"/>
      <c r="EJ811" s="4"/>
      <c r="EK811" s="4"/>
      <c r="EL811" s="4"/>
      <c r="EM811" s="4"/>
      <c r="EN811" s="4"/>
      <c r="EO811" s="4"/>
      <c r="EP811" s="4"/>
      <c r="EQ811" s="4"/>
      <c r="ER811" s="4"/>
      <c r="ES811" s="4"/>
      <c r="ET811" s="4"/>
      <c r="EU811" s="4"/>
      <c r="EV811" s="4"/>
      <c r="EW811" s="4"/>
      <c r="EX811" s="4"/>
      <c r="EY811" s="4"/>
      <c r="EZ811" s="4"/>
      <c r="FA811" s="4"/>
      <c r="FB811" s="4"/>
      <c r="FC811" s="4"/>
      <c r="FD811" s="4"/>
      <c r="FE811" s="4"/>
      <c r="FF811" s="4"/>
      <c r="FG811" s="4"/>
      <c r="FH811" s="4"/>
      <c r="FI811" s="4"/>
      <c r="FJ811" s="4"/>
      <c r="FK811" s="4"/>
      <c r="FL811" s="4"/>
      <c r="FM811" s="4"/>
      <c r="FN811" s="4"/>
      <c r="FO811" s="4"/>
      <c r="FP811" s="4"/>
      <c r="FQ811" s="4"/>
      <c r="FR811" s="4"/>
      <c r="FS811" s="4"/>
      <c r="FT811" s="4"/>
      <c r="FU811" s="4"/>
      <c r="FV811" s="4"/>
      <c r="FW811" s="4"/>
      <c r="FX811" s="4"/>
      <c r="FY811" s="4"/>
      <c r="FZ811" s="4"/>
      <c r="GA811" s="4"/>
      <c r="GB811" s="4"/>
      <c r="GC811" s="4"/>
      <c r="GD811" s="4"/>
      <c r="GE811" s="4"/>
      <c r="GF811" s="4"/>
      <c r="GG811" s="4"/>
      <c r="GH811" s="4"/>
      <c r="GI811" s="4"/>
      <c r="GJ811" s="4"/>
      <c r="GK811" s="4"/>
      <c r="GL811" s="4"/>
      <c r="GM811" s="4"/>
      <c r="GN811" s="4"/>
      <c r="GO811" s="4"/>
      <c r="GP811" s="4"/>
      <c r="GQ811" s="4"/>
      <c r="GR811" s="4"/>
      <c r="GS811" s="4"/>
      <c r="GT811" s="4"/>
      <c r="GU811" s="4"/>
      <c r="GV811" s="4"/>
      <c r="GW811" s="4"/>
      <c r="GX811" s="4"/>
      <c r="GY811" s="4"/>
      <c r="GZ811" s="4"/>
      <c r="HA811" s="4"/>
      <c r="HB811" s="4"/>
      <c r="HC811" s="4"/>
    </row>
    <row r="812" spans="1:211" s="380" customFormat="1" ht="13.9" customHeight="1">
      <c r="A812" s="828" t="str">
        <f>IF('1C TSsoustraitance'!$A529&lt;&gt;0,'1C TSsoustraitance'!$A529,"")</f>
        <v/>
      </c>
      <c r="B812" s="530"/>
      <c r="C812" s="513" t="str">
        <f>IF('1C TSsoustraitance'!$A529&lt;&gt;0,'1C TSsoustraitance'!$B529,"")</f>
        <v/>
      </c>
      <c r="D812" s="513" t="str">
        <f>IF('1C TSsoustraitance'!$A529&lt;&gt;0,'1C TSsoustraitance'!$C529,"")</f>
        <v/>
      </c>
      <c r="E812" s="684"/>
      <c r="F812" s="685"/>
      <c r="G812" s="666">
        <f>'1C TSsoustraitance'!$D529</f>
        <v>0</v>
      </c>
      <c r="H812" s="533">
        <v>0.21</v>
      </c>
      <c r="I812" s="533">
        <v>1</v>
      </c>
      <c r="J812" s="534"/>
      <c r="K812" s="667">
        <f t="shared" si="171"/>
        <v>0</v>
      </c>
      <c r="L812" s="668">
        <f>IF(OR('1C TSsoustraitance'!$D529="",'1C TSsoustraitance'!$AP529=0),0,IF(AND('1C TSsoustraitance'!$D529&lt;&gt;"",$K$2="Pôle",'1C TSsoustraitance'!$E529="OUI"),(('1C TSsoustraitance'!$F529+'1C TSsoustraitance'!$G529+'1C TSsoustraitance'!$H529+'1C TSsoustraitance'!$I529+'1C TSsoustraitance'!$M529)/'1C TSsoustraitance'!$R529),IF(AND('1C TSsoustraitance'!$D529&lt;&gt;"",$K$2="Pôle",'1C TSsoustraitance'!$E529="NON"),(('1C TSsoustraitance'!$F529+'1C TSsoustraitance'!$G529+'1C TSsoustraitance'!$H529+'1C TSsoustraitance'!$I529+'1C TSsoustraitance'!$M529)/'1C TSsoustraitance'!$AP529),IF(AND('1C TSsoustraitance'!$D529&lt;&gt;"",$K$2&lt;&gt;"Pôle",'1C TSsoustraitance'!$E529="OUI"),(('1C TSsoustraitance'!$F529+'1C TSsoustraitance'!$G529+'1C TSsoustraitance'!$H529+'1C TSsoustraitance'!$I529+'1C TSsoustraitance'!$J529+'1C TSsoustraitance'!$K529+'1C TSsoustraitance'!$L529+'1C TSsoustraitance'!$M529+'1C TSsoustraitance'!$N529+'1C TSsoustraitance'!$O529+'1C TSsoustraitance'!$P529+'1C TSsoustraitance'!$Q529)/'1C TSsoustraitance'!$R529),IF(AND('1C TSsoustraitance'!$D529&lt;&gt;"",$K$2&lt;&gt;"Pôle",'1C TSsoustraitance'!$E529="NON"),(('1C TSsoustraitance'!$F529+'1C TSsoustraitance'!$G529+'1C TSsoustraitance'!$H529+'1C TSsoustraitance'!$I529+'1C TSsoustraitance'!$J529+'1C TSsoustraitance'!$K529+'1C TSsoustraitance'!$L529+'1C TSsoustraitance'!$M529+'1C TSsoustraitance'!$N529+'1C TSsoustraitance'!$O529+'1C TSsoustraitance'!$P529+'1C TSsoustraitance'!$Q529))/'1C TSsoustraitance'!$AP529)))))</f>
        <v>0</v>
      </c>
      <c r="M812" s="668">
        <f>IF(OR('1C TSsoustraitance'!$D529="",'1C TSsoustraitance'!AP$13=0),0,IF(AND('1C TSsoustraitance'!$D529&lt;&gt;"",$K$2="Pôle",'1C TSsoustraitance'!$E529="OUI"),(('1C TSsoustraitance'!$J529+'1C TSsoustraitance'!$K529+'1C TSsoustraitance'!$L529)/'1C TSsoustraitance'!$R529),IF(AND('1C TSsoustraitance'!$D529&lt;&gt;"",$K$2="Pôle",'1C TSsoustraitance'!$E529="NON"),(('1C TSsoustraitance'!$J529+'1C TSsoustraitance'!$K529+'1C TSsoustraitance'!$L529)/'1C TSsoustraitance'!$AP529),IF(AND('1C TSsoustraitance'!$D529&lt;&gt;"",$K$2&lt;&gt;"Pôle"),0))))</f>
        <v>0</v>
      </c>
      <c r="N812" s="668">
        <f t="shared" si="170"/>
        <v>0</v>
      </c>
      <c r="O812" s="669">
        <f>IF(OR('1C TSsoustraitance'!$D529="",'1C TSsoustraitance'!$E529="OUI",'1C TSsoustraitance'!$AP529=0),0,(('1C TSsoustraitance'!$S529)/'1C TSsoustraitance'!$AP529))</f>
        <v>0</v>
      </c>
      <c r="P812" s="669">
        <f>IF(OR('1C TSsoustraitance'!$D529="",'1C TSsoustraitance'!$E529="OUI",'1C TSsoustraitance'!$AP529=0),0,(('1C TSsoustraitance'!$T529)/'1C TSsoustraitance'!$AP529))</f>
        <v>0</v>
      </c>
      <c r="Q812" s="669">
        <f>IF(OR('1C TSsoustraitance'!$D529="",'1C TSsoustraitance'!$E529="OUI",'1C TSsoustraitance'!$AP529=0),0,(('1C TSsoustraitance'!$U529)/'1C TSsoustraitance'!$AP529))</f>
        <v>0</v>
      </c>
      <c r="R812" s="669">
        <f>IF(OR('1C TSsoustraitance'!$D529="",'1C TSsoustraitance'!$E529="OUI",'1C TSsoustraitance'!$AP529=0),0,(('1C TSsoustraitance'!$V529)/'1C TSsoustraitance'!$AP529))</f>
        <v>0</v>
      </c>
      <c r="S812" s="669">
        <f>IF(OR('1C TSsoustraitance'!$D529="",'1C TSsoustraitance'!$E529="OUI",'1C TSsoustraitance'!$AP529=0),0,(('1C TSsoustraitance'!$W529)/'1C TSsoustraitance'!$AP529))</f>
        <v>0</v>
      </c>
      <c r="T812" s="669">
        <f>IF(OR('1C TSsoustraitance'!$D529="",'1C TSsoustraitance'!$E529="OUI",'1C TSsoustraitance'!$AP529=0),0,(('1C TSsoustraitance'!$X529)/'1C TSsoustraitance'!$AP529))</f>
        <v>0</v>
      </c>
      <c r="U812" s="669">
        <f>IF(OR('1C TSsoustraitance'!$D529="",'1C TSsoustraitance'!$E529="OUI",'1C TSsoustraitance'!$AP529=0),0,(('1C TSsoustraitance'!$Y529)/'1C TSsoustraitance'!$AP529))</f>
        <v>0</v>
      </c>
      <c r="V812" s="669">
        <f>IF(OR('1C TSsoustraitance'!$D529="",'1C TSsoustraitance'!$E529="OUI",'1C TSsoustraitance'!$AP529=0),0,(('1C TSsoustraitance'!$Z529)/'1C TSsoustraitance'!$AP529))</f>
        <v>0</v>
      </c>
      <c r="W812" s="669">
        <f>IF(OR('1C TSsoustraitance'!$D529="",'1C TSsoustraitance'!$E529="OUI",'1C TSsoustraitance'!$AP529=0),0,(('1C TSsoustraitance'!$AA529)/'1C TSsoustraitance'!$AP529))</f>
        <v>0</v>
      </c>
      <c r="X812" s="669">
        <f>IF(OR('1C TSsoustraitance'!$D529="",'1C TSsoustraitance'!$E529="OUI",'1C TSsoustraitance'!$AP529=0),0,(('1C TSsoustraitance'!$AB529)/'1C TSsoustraitance'!$AP529))</f>
        <v>0</v>
      </c>
      <c r="Y812" s="669">
        <f>IF(OR('1C TSsoustraitance'!$D529="",'1C TSsoustraitance'!$E529="OUI",'1C TSsoustraitance'!$AP529=0),0,(('1C TSsoustraitance'!$AC529)/'1C TSsoustraitance'!$AP529))</f>
        <v>0</v>
      </c>
      <c r="Z812" s="669">
        <f>IF(OR('1C TSsoustraitance'!$D529="",'1C TSsoustraitance'!$E529="OUI",'1C TSsoustraitance'!$AP529=0),0,(('1C TSsoustraitance'!$AD529)/'1C TSsoustraitance'!$AP529))</f>
        <v>0</v>
      </c>
      <c r="AA812" s="669">
        <f>IF(OR('1C TSsoustraitance'!$D529="",'1C TSsoustraitance'!$E529="OUI",'1C TSsoustraitance'!$AP529=0),0,(('1C TSsoustraitance'!$AE529)/'1C TSsoustraitance'!$AP529))</f>
        <v>0</v>
      </c>
      <c r="AB812" s="669">
        <f>IF(OR('1C TSsoustraitance'!$D529="",'1C TSsoustraitance'!$E529="OUI",'1C TSsoustraitance'!$AP529=0),0,(('1C TSsoustraitance'!$AF529)/'1C TSsoustraitance'!$AP529))</f>
        <v>0</v>
      </c>
      <c r="AC812" s="669">
        <f>IF(OR('1C TSsoustraitance'!$D529="",'1C TSsoustraitance'!$E529="OUI",'1C TSsoustraitance'!$AP529=0),0,(('1C TSsoustraitance'!$AG529)/'1C TSsoustraitance'!$AP529))</f>
        <v>0</v>
      </c>
      <c r="AD812" s="669">
        <f>IF(OR('1C TSsoustraitance'!$D529="",'1C TSsoustraitance'!$E529="OUI",'1C TSsoustraitance'!$AP529=0),0,(('1C TSsoustraitance'!$AH529)/'1C TSsoustraitance'!$AP529))</f>
        <v>0</v>
      </c>
      <c r="AE812" s="669">
        <f>IF(OR('1C TSsoustraitance'!$D529="",'1C TSsoustraitance'!$E529="OUI",'1C TSsoustraitance'!$AP529=0),0,(('1C TSsoustraitance'!$AI529)/'1C TSsoustraitance'!$AP529))</f>
        <v>0</v>
      </c>
      <c r="AF812" s="669">
        <f>IF(OR('1C TSsoustraitance'!$D529="",'1C TSsoustraitance'!$E529="OUI",'1C TSsoustraitance'!$AP529=0),0,(('1C TSsoustraitance'!$AJ529)/'1C TSsoustraitance'!$AP529))</f>
        <v>0</v>
      </c>
      <c r="AG812" s="669">
        <f>IF(OR('1C TSsoustraitance'!$D529="",'1C TSsoustraitance'!$E529="OUI",'1C TSsoustraitance'!$AP529=0),0,(('1C TSsoustraitance'!$AK529)/'1C TSsoustraitance'!$AP529))</f>
        <v>0</v>
      </c>
      <c r="AH812" s="669">
        <f>IF(OR('1C TSsoustraitance'!$D529="",'1C TSsoustraitance'!$E529="OUI",'1C TSsoustraitance'!$AP529=0),0,(('1C TSsoustraitance'!$AL529)/'1C TSsoustraitance'!$AP529))</f>
        <v>0</v>
      </c>
      <c r="AI812" s="669">
        <f>IF(OR('1C TSsoustraitance'!$D529="",'1C TSsoustraitance'!$E529="OUI",'1C TSsoustraitance'!$AP529=0),0,(('1C TSsoustraitance'!$AM529)/'1C TSsoustraitance'!$AP529))</f>
        <v>0</v>
      </c>
      <c r="AJ812" s="669">
        <f>IF(OR('1C TSsoustraitance'!$D529="",'1C TSsoustraitance'!$E529="OUI",'1C TSsoustraitance'!$AP529=0),0,(('1C TSsoustraitance'!$AN529)/'1C TSsoustraitance'!$AP529))</f>
        <v>0</v>
      </c>
      <c r="AK812" s="669">
        <f t="shared" si="172"/>
        <v>0</v>
      </c>
      <c r="AL812" s="668">
        <f t="shared" si="173"/>
        <v>0</v>
      </c>
      <c r="AM812" s="670">
        <f>IF(Tableau7[[#This Row],[N° pièce]]="",0,(Tableau7[[#This Row],[hors TVA]]+(Tableau7[[#This Row],[hors TVA]]*Tableau7[[#This Row],[Taux TVA]])-(Tableau7[[#This Row],[hors TVA]]*Tableau7[[#This Row],[Taux TVA]]*Tableau7[[#This Row],[Régime TVA: Récupération]]))*Tableau7[[#This Row],[Type 1]])</f>
        <v>0</v>
      </c>
      <c r="AN812" s="670">
        <f>IF(Tableau7[[#This Row],[N° pièce]]="",0,IF($K$2="pôle",((Tableau7[[#This Row],[hors TVA]]+(Tableau7[[#This Row],[hors TVA]]*Tableau7[[#This Row],[Taux TVA]])-(Tableau7[[#This Row],[hors TVA]]*Tableau7[[#This Row],[Taux TVA]]*Tableau7[[#This Row],[Régime TVA: Récupération]]))*Tableau7[[#This Row],[Type 2]]),0))</f>
        <v>0</v>
      </c>
      <c r="AO812" s="670">
        <f t="shared" si="177"/>
        <v>0</v>
      </c>
      <c r="AP812" s="255">
        <f t="shared" si="175"/>
        <v>0</v>
      </c>
      <c r="AQ812" s="506">
        <f t="shared" si="176"/>
        <v>0</v>
      </c>
      <c r="AR812" s="671"/>
      <c r="AS812" s="512"/>
      <c r="AT812" s="513" t="str">
        <f>IF(('1C TSsoustraitance'!AP529*FICHE!C$14&lt;J812),"Forfait limité à "&amp;FICHE!C$14&amp;"€/jour","")</f>
        <v/>
      </c>
      <c r="AU812" s="797"/>
      <c r="AV812" s="484"/>
      <c r="AW812" s="484"/>
      <c r="AX812" s="484"/>
      <c r="AY812" s="484"/>
      <c r="AZ812" s="484"/>
      <c r="BA812" s="4"/>
      <c r="BB812" s="4"/>
      <c r="BC812" s="4"/>
      <c r="BD812" s="4"/>
      <c r="BE812" s="4"/>
      <c r="BF812" s="4"/>
      <c r="BG812" s="4"/>
      <c r="BH812" s="4"/>
      <c r="BI812" s="4"/>
      <c r="BJ812" s="4"/>
      <c r="BK812" s="4"/>
      <c r="BL812" s="4"/>
      <c r="BM812" s="4"/>
      <c r="BN812" s="4"/>
      <c r="BO812" s="4"/>
      <c r="BP812" s="4"/>
      <c r="BQ812" s="4"/>
      <c r="BR812" s="4"/>
      <c r="BS812" s="4"/>
      <c r="BT812" s="4"/>
      <c r="BU812" s="4"/>
      <c r="BV812" s="4"/>
      <c r="BW812" s="4"/>
      <c r="BX812" s="4"/>
      <c r="BY812" s="4"/>
      <c r="BZ812" s="4"/>
      <c r="CA812" s="4"/>
      <c r="CB812" s="4"/>
      <c r="CC812" s="4"/>
      <c r="CD812" s="4"/>
      <c r="CE812" s="4"/>
      <c r="CF812" s="4"/>
      <c r="CG812" s="4"/>
      <c r="CH812" s="4"/>
      <c r="CI812" s="4"/>
      <c r="CJ812" s="4"/>
      <c r="CK812" s="4"/>
      <c r="CL812" s="4"/>
      <c r="CM812" s="4"/>
      <c r="CN812" s="4"/>
      <c r="CO812" s="4"/>
      <c r="CP812" s="4"/>
      <c r="CQ812" s="4"/>
      <c r="CR812" s="4"/>
      <c r="CS812" s="4"/>
      <c r="CT812" s="4"/>
      <c r="CU812" s="4"/>
      <c r="CV812" s="4"/>
      <c r="CW812" s="4"/>
      <c r="CX812" s="4"/>
      <c r="CY812" s="4"/>
      <c r="CZ812" s="4"/>
      <c r="DA812" s="4"/>
      <c r="DB812" s="4"/>
      <c r="DC812" s="4"/>
      <c r="DD812" s="4"/>
      <c r="DE812" s="4"/>
      <c r="DF812" s="4"/>
      <c r="DG812" s="4"/>
      <c r="DH812" s="4"/>
      <c r="DI812" s="4"/>
      <c r="DJ812" s="4"/>
      <c r="DK812" s="4"/>
      <c r="DL812" s="4"/>
      <c r="DM812" s="4"/>
      <c r="DN812" s="4"/>
      <c r="DO812" s="4"/>
      <c r="DP812" s="4"/>
      <c r="DQ812" s="4"/>
      <c r="DR812" s="4"/>
      <c r="DS812" s="4"/>
      <c r="DT812" s="4"/>
      <c r="DU812" s="4"/>
      <c r="DV812" s="4"/>
      <c r="DW812" s="4"/>
      <c r="DX812" s="4"/>
      <c r="DY812" s="4"/>
      <c r="DZ812" s="4"/>
      <c r="EA812" s="4"/>
      <c r="EB812" s="4"/>
      <c r="EC812" s="4"/>
      <c r="ED812" s="4"/>
      <c r="EE812" s="4"/>
      <c r="EF812" s="4"/>
      <c r="EG812" s="4"/>
      <c r="EH812" s="4"/>
      <c r="EI812" s="4"/>
      <c r="EJ812" s="4"/>
      <c r="EK812" s="4"/>
      <c r="EL812" s="4"/>
      <c r="EM812" s="4"/>
      <c r="EN812" s="4"/>
      <c r="EO812" s="4"/>
      <c r="EP812" s="4"/>
      <c r="EQ812" s="4"/>
      <c r="ER812" s="4"/>
      <c r="ES812" s="4"/>
      <c r="ET812" s="4"/>
      <c r="EU812" s="4"/>
      <c r="EV812" s="4"/>
      <c r="EW812" s="4"/>
      <c r="EX812" s="4"/>
      <c r="EY812" s="4"/>
      <c r="EZ812" s="4"/>
      <c r="FA812" s="4"/>
      <c r="FB812" s="4"/>
      <c r="FC812" s="4"/>
      <c r="FD812" s="4"/>
      <c r="FE812" s="4"/>
      <c r="FF812" s="4"/>
      <c r="FG812" s="4"/>
      <c r="FH812" s="4"/>
      <c r="FI812" s="4"/>
      <c r="FJ812" s="4"/>
      <c r="FK812" s="4"/>
      <c r="FL812" s="4"/>
      <c r="FM812" s="4"/>
      <c r="FN812" s="4"/>
      <c r="FO812" s="4"/>
      <c r="FP812" s="4"/>
      <c r="FQ812" s="4"/>
      <c r="FR812" s="4"/>
      <c r="FS812" s="4"/>
      <c r="FT812" s="4"/>
      <c r="FU812" s="4"/>
      <c r="FV812" s="4"/>
      <c r="FW812" s="4"/>
      <c r="FX812" s="4"/>
      <c r="FY812" s="4"/>
      <c r="FZ812" s="4"/>
      <c r="GA812" s="4"/>
      <c r="GB812" s="4"/>
      <c r="GC812" s="4"/>
      <c r="GD812" s="4"/>
      <c r="GE812" s="4"/>
      <c r="GF812" s="4"/>
      <c r="GG812" s="4"/>
      <c r="GH812" s="4"/>
      <c r="GI812" s="4"/>
      <c r="GJ812" s="4"/>
      <c r="GK812" s="4"/>
      <c r="GL812" s="4"/>
      <c r="GM812" s="4"/>
      <c r="GN812" s="4"/>
      <c r="GO812" s="4"/>
      <c r="GP812" s="4"/>
      <c r="GQ812" s="4"/>
      <c r="GR812" s="4"/>
      <c r="GS812" s="4"/>
      <c r="GT812" s="4"/>
      <c r="GU812" s="4"/>
      <c r="GV812" s="4"/>
      <c r="GW812" s="4"/>
      <c r="GX812" s="4"/>
      <c r="GY812" s="4"/>
      <c r="GZ812" s="4"/>
      <c r="HA812" s="4"/>
      <c r="HB812" s="4"/>
      <c r="HC812" s="4"/>
    </row>
    <row r="813" spans="1:211" s="380" customFormat="1" ht="13.9" customHeight="1">
      <c r="A813" s="828" t="str">
        <f>IF('1C TSsoustraitance'!$A530&lt;&gt;0,'1C TSsoustraitance'!$A530,"")</f>
        <v/>
      </c>
      <c r="B813" s="530"/>
      <c r="C813" s="513" t="str">
        <f>IF('1C TSsoustraitance'!$A530&lt;&gt;0,'1C TSsoustraitance'!$B530,"")</f>
        <v/>
      </c>
      <c r="D813" s="513" t="str">
        <f>IF('1C TSsoustraitance'!$A530&lt;&gt;0,'1C TSsoustraitance'!$C530,"")</f>
        <v/>
      </c>
      <c r="E813" s="684"/>
      <c r="F813" s="685"/>
      <c r="G813" s="666">
        <f>'1C TSsoustraitance'!$D530</f>
        <v>0</v>
      </c>
      <c r="H813" s="533">
        <v>0.21</v>
      </c>
      <c r="I813" s="533">
        <v>1</v>
      </c>
      <c r="J813" s="534"/>
      <c r="K813" s="667">
        <f t="shared" si="171"/>
        <v>0</v>
      </c>
      <c r="L813" s="668">
        <f>IF(OR('1C TSsoustraitance'!$D530="",'1C TSsoustraitance'!$AP530=0),0,IF(AND('1C TSsoustraitance'!$D530&lt;&gt;"",$K$2="Pôle",'1C TSsoustraitance'!$E530="OUI"),(('1C TSsoustraitance'!$F530+'1C TSsoustraitance'!$G530+'1C TSsoustraitance'!$H530+'1C TSsoustraitance'!$I530+'1C TSsoustraitance'!$M530)/'1C TSsoustraitance'!$R530),IF(AND('1C TSsoustraitance'!$D530&lt;&gt;"",$K$2="Pôle",'1C TSsoustraitance'!$E530="NON"),(('1C TSsoustraitance'!$F530+'1C TSsoustraitance'!$G530+'1C TSsoustraitance'!$H530+'1C TSsoustraitance'!$I530+'1C TSsoustraitance'!$M530)/'1C TSsoustraitance'!$AP530),IF(AND('1C TSsoustraitance'!$D530&lt;&gt;"",$K$2&lt;&gt;"Pôle",'1C TSsoustraitance'!$E530="OUI"),(('1C TSsoustraitance'!$F530+'1C TSsoustraitance'!$G530+'1C TSsoustraitance'!$H530+'1C TSsoustraitance'!$I530+'1C TSsoustraitance'!$J530+'1C TSsoustraitance'!$K530+'1C TSsoustraitance'!$L530+'1C TSsoustraitance'!$M530+'1C TSsoustraitance'!$N530+'1C TSsoustraitance'!$O530+'1C TSsoustraitance'!$P530+'1C TSsoustraitance'!$Q530)/'1C TSsoustraitance'!$R530),IF(AND('1C TSsoustraitance'!$D530&lt;&gt;"",$K$2&lt;&gt;"Pôle",'1C TSsoustraitance'!$E530="NON"),(('1C TSsoustraitance'!$F530+'1C TSsoustraitance'!$G530+'1C TSsoustraitance'!$H530+'1C TSsoustraitance'!$I530+'1C TSsoustraitance'!$J530+'1C TSsoustraitance'!$K530+'1C TSsoustraitance'!$L530+'1C TSsoustraitance'!$M530+'1C TSsoustraitance'!$N530+'1C TSsoustraitance'!$O530+'1C TSsoustraitance'!$P530+'1C TSsoustraitance'!$Q530))/'1C TSsoustraitance'!$AP530)))))</f>
        <v>0</v>
      </c>
      <c r="M813" s="668">
        <f>IF(OR('1C TSsoustraitance'!$D530="",'1C TSsoustraitance'!AP$13=0),0,IF(AND('1C TSsoustraitance'!$D530&lt;&gt;"",$K$2="Pôle",'1C TSsoustraitance'!$E530="OUI"),(('1C TSsoustraitance'!$J530+'1C TSsoustraitance'!$K530+'1C TSsoustraitance'!$L530)/'1C TSsoustraitance'!$R530),IF(AND('1C TSsoustraitance'!$D530&lt;&gt;"",$K$2="Pôle",'1C TSsoustraitance'!$E530="NON"),(('1C TSsoustraitance'!$J530+'1C TSsoustraitance'!$K530+'1C TSsoustraitance'!$L530)/'1C TSsoustraitance'!$AP530),IF(AND('1C TSsoustraitance'!$D530&lt;&gt;"",$K$2&lt;&gt;"Pôle"),0))))</f>
        <v>0</v>
      </c>
      <c r="N813" s="668">
        <f t="shared" si="170"/>
        <v>0</v>
      </c>
      <c r="O813" s="669">
        <f>IF(OR('1C TSsoustraitance'!$D530="",'1C TSsoustraitance'!$E530="OUI",'1C TSsoustraitance'!$AP530=0),0,(('1C TSsoustraitance'!$S530)/'1C TSsoustraitance'!$AP530))</f>
        <v>0</v>
      </c>
      <c r="P813" s="669">
        <f>IF(OR('1C TSsoustraitance'!$D530="",'1C TSsoustraitance'!$E530="OUI",'1C TSsoustraitance'!$AP530=0),0,(('1C TSsoustraitance'!$T530)/'1C TSsoustraitance'!$AP530))</f>
        <v>0</v>
      </c>
      <c r="Q813" s="669">
        <f>IF(OR('1C TSsoustraitance'!$D530="",'1C TSsoustraitance'!$E530="OUI",'1C TSsoustraitance'!$AP530=0),0,(('1C TSsoustraitance'!$U530)/'1C TSsoustraitance'!$AP530))</f>
        <v>0</v>
      </c>
      <c r="R813" s="669">
        <f>IF(OR('1C TSsoustraitance'!$D530="",'1C TSsoustraitance'!$E530="OUI",'1C TSsoustraitance'!$AP530=0),0,(('1C TSsoustraitance'!$V530)/'1C TSsoustraitance'!$AP530))</f>
        <v>0</v>
      </c>
      <c r="S813" s="669">
        <f>IF(OR('1C TSsoustraitance'!$D530="",'1C TSsoustraitance'!$E530="OUI",'1C TSsoustraitance'!$AP530=0),0,(('1C TSsoustraitance'!$W530)/'1C TSsoustraitance'!$AP530))</f>
        <v>0</v>
      </c>
      <c r="T813" s="669">
        <f>IF(OR('1C TSsoustraitance'!$D530="",'1C TSsoustraitance'!$E530="OUI",'1C TSsoustraitance'!$AP530=0),0,(('1C TSsoustraitance'!$X530)/'1C TSsoustraitance'!$AP530))</f>
        <v>0</v>
      </c>
      <c r="U813" s="669">
        <f>IF(OR('1C TSsoustraitance'!$D530="",'1C TSsoustraitance'!$E530="OUI",'1C TSsoustraitance'!$AP530=0),0,(('1C TSsoustraitance'!$Y530)/'1C TSsoustraitance'!$AP530))</f>
        <v>0</v>
      </c>
      <c r="V813" s="669">
        <f>IF(OR('1C TSsoustraitance'!$D530="",'1C TSsoustraitance'!$E530="OUI",'1C TSsoustraitance'!$AP530=0),0,(('1C TSsoustraitance'!$Z530)/'1C TSsoustraitance'!$AP530))</f>
        <v>0</v>
      </c>
      <c r="W813" s="669">
        <f>IF(OR('1C TSsoustraitance'!$D530="",'1C TSsoustraitance'!$E530="OUI",'1C TSsoustraitance'!$AP530=0),0,(('1C TSsoustraitance'!$AA530)/'1C TSsoustraitance'!$AP530))</f>
        <v>0</v>
      </c>
      <c r="X813" s="669">
        <f>IF(OR('1C TSsoustraitance'!$D530="",'1C TSsoustraitance'!$E530="OUI",'1C TSsoustraitance'!$AP530=0),0,(('1C TSsoustraitance'!$AB530)/'1C TSsoustraitance'!$AP530))</f>
        <v>0</v>
      </c>
      <c r="Y813" s="669">
        <f>IF(OR('1C TSsoustraitance'!$D530="",'1C TSsoustraitance'!$E530="OUI",'1C TSsoustraitance'!$AP530=0),0,(('1C TSsoustraitance'!$AC530)/'1C TSsoustraitance'!$AP530))</f>
        <v>0</v>
      </c>
      <c r="Z813" s="669">
        <f>IF(OR('1C TSsoustraitance'!$D530="",'1C TSsoustraitance'!$E530="OUI",'1C TSsoustraitance'!$AP530=0),0,(('1C TSsoustraitance'!$AD530)/'1C TSsoustraitance'!$AP530))</f>
        <v>0</v>
      </c>
      <c r="AA813" s="669">
        <f>IF(OR('1C TSsoustraitance'!$D530="",'1C TSsoustraitance'!$E530="OUI",'1C TSsoustraitance'!$AP530=0),0,(('1C TSsoustraitance'!$AE530)/'1C TSsoustraitance'!$AP530))</f>
        <v>0</v>
      </c>
      <c r="AB813" s="669">
        <f>IF(OR('1C TSsoustraitance'!$D530="",'1C TSsoustraitance'!$E530="OUI",'1C TSsoustraitance'!$AP530=0),0,(('1C TSsoustraitance'!$AF530)/'1C TSsoustraitance'!$AP530))</f>
        <v>0</v>
      </c>
      <c r="AC813" s="669">
        <f>IF(OR('1C TSsoustraitance'!$D530="",'1C TSsoustraitance'!$E530="OUI",'1C TSsoustraitance'!$AP530=0),0,(('1C TSsoustraitance'!$AG530)/'1C TSsoustraitance'!$AP530))</f>
        <v>0</v>
      </c>
      <c r="AD813" s="669">
        <f>IF(OR('1C TSsoustraitance'!$D530="",'1C TSsoustraitance'!$E530="OUI",'1C TSsoustraitance'!$AP530=0),0,(('1C TSsoustraitance'!$AH530)/'1C TSsoustraitance'!$AP530))</f>
        <v>0</v>
      </c>
      <c r="AE813" s="669">
        <f>IF(OR('1C TSsoustraitance'!$D530="",'1C TSsoustraitance'!$E530="OUI",'1C TSsoustraitance'!$AP530=0),0,(('1C TSsoustraitance'!$AI530)/'1C TSsoustraitance'!$AP530))</f>
        <v>0</v>
      </c>
      <c r="AF813" s="669">
        <f>IF(OR('1C TSsoustraitance'!$D530="",'1C TSsoustraitance'!$E530="OUI",'1C TSsoustraitance'!$AP530=0),0,(('1C TSsoustraitance'!$AJ530)/'1C TSsoustraitance'!$AP530))</f>
        <v>0</v>
      </c>
      <c r="AG813" s="669">
        <f>IF(OR('1C TSsoustraitance'!$D530="",'1C TSsoustraitance'!$E530="OUI",'1C TSsoustraitance'!$AP530=0),0,(('1C TSsoustraitance'!$AK530)/'1C TSsoustraitance'!$AP530))</f>
        <v>0</v>
      </c>
      <c r="AH813" s="669">
        <f>IF(OR('1C TSsoustraitance'!$D530="",'1C TSsoustraitance'!$E530="OUI",'1C TSsoustraitance'!$AP530=0),0,(('1C TSsoustraitance'!$AL530)/'1C TSsoustraitance'!$AP530))</f>
        <v>0</v>
      </c>
      <c r="AI813" s="669">
        <f>IF(OR('1C TSsoustraitance'!$D530="",'1C TSsoustraitance'!$E530="OUI",'1C TSsoustraitance'!$AP530=0),0,(('1C TSsoustraitance'!$AM530)/'1C TSsoustraitance'!$AP530))</f>
        <v>0</v>
      </c>
      <c r="AJ813" s="669">
        <f>IF(OR('1C TSsoustraitance'!$D530="",'1C TSsoustraitance'!$E530="OUI",'1C TSsoustraitance'!$AP530=0),0,(('1C TSsoustraitance'!$AN530)/'1C TSsoustraitance'!$AP530))</f>
        <v>0</v>
      </c>
      <c r="AK813" s="669">
        <f t="shared" si="172"/>
        <v>0</v>
      </c>
      <c r="AL813" s="668">
        <f t="shared" si="173"/>
        <v>0</v>
      </c>
      <c r="AM813" s="670">
        <f>IF(Tableau7[[#This Row],[N° pièce]]="",0,(Tableau7[[#This Row],[hors TVA]]+(Tableau7[[#This Row],[hors TVA]]*Tableau7[[#This Row],[Taux TVA]])-(Tableau7[[#This Row],[hors TVA]]*Tableau7[[#This Row],[Taux TVA]]*Tableau7[[#This Row],[Régime TVA: Récupération]]))*Tableau7[[#This Row],[Type 1]])</f>
        <v>0</v>
      </c>
      <c r="AN813" s="670">
        <f>IF(Tableau7[[#This Row],[N° pièce]]="",0,IF($K$2="pôle",((Tableau7[[#This Row],[hors TVA]]+(Tableau7[[#This Row],[hors TVA]]*Tableau7[[#This Row],[Taux TVA]])-(Tableau7[[#This Row],[hors TVA]]*Tableau7[[#This Row],[Taux TVA]]*Tableau7[[#This Row],[Régime TVA: Récupération]]))*Tableau7[[#This Row],[Type 2]]),0))</f>
        <v>0</v>
      </c>
      <c r="AO813" s="670">
        <f t="shared" si="177"/>
        <v>0</v>
      </c>
      <c r="AP813" s="255">
        <f t="shared" si="175"/>
        <v>0</v>
      </c>
      <c r="AQ813" s="506">
        <f t="shared" si="176"/>
        <v>0</v>
      </c>
      <c r="AR813" s="671"/>
      <c r="AS813" s="512"/>
      <c r="AT813" s="513" t="str">
        <f>IF(('1C TSsoustraitance'!AP530*FICHE!C$14&lt;J813),"Forfait limité à "&amp;FICHE!C$14&amp;"€/jour","")</f>
        <v/>
      </c>
      <c r="AU813" s="797"/>
      <c r="AV813" s="484"/>
      <c r="AW813" s="484"/>
      <c r="AX813" s="484"/>
      <c r="AY813" s="484"/>
      <c r="AZ813" s="484"/>
      <c r="BA813" s="4"/>
      <c r="BB813" s="4"/>
      <c r="BC813" s="4"/>
      <c r="BD813" s="4"/>
      <c r="BE813" s="4"/>
      <c r="BF813" s="4"/>
      <c r="BG813" s="4"/>
      <c r="BH813" s="4"/>
      <c r="BI813" s="4"/>
      <c r="BJ813" s="4"/>
      <c r="BK813" s="4"/>
      <c r="BL813" s="4"/>
      <c r="BM813" s="4"/>
      <c r="BN813" s="4"/>
      <c r="BO813" s="4"/>
      <c r="BP813" s="4"/>
      <c r="BQ813" s="4"/>
      <c r="BR813" s="4"/>
      <c r="BS813" s="4"/>
      <c r="BT813" s="4"/>
      <c r="BU813" s="4"/>
      <c r="BV813" s="4"/>
      <c r="BW813" s="4"/>
      <c r="BX813" s="4"/>
      <c r="BY813" s="4"/>
      <c r="BZ813" s="4"/>
      <c r="CA813" s="4"/>
      <c r="CB813" s="4"/>
      <c r="CC813" s="4"/>
      <c r="CD813" s="4"/>
      <c r="CE813" s="4"/>
      <c r="CF813" s="4"/>
      <c r="CG813" s="4"/>
      <c r="CH813" s="4"/>
      <c r="CI813" s="4"/>
      <c r="CJ813" s="4"/>
      <c r="CK813" s="4"/>
      <c r="CL813" s="4"/>
      <c r="CM813" s="4"/>
      <c r="CN813" s="4"/>
      <c r="CO813" s="4"/>
      <c r="CP813" s="4"/>
      <c r="CQ813" s="4"/>
      <c r="CR813" s="4"/>
      <c r="CS813" s="4"/>
      <c r="CT813" s="4"/>
      <c r="CU813" s="4"/>
      <c r="CV813" s="4"/>
      <c r="CW813" s="4"/>
      <c r="CX813" s="4"/>
      <c r="CY813" s="4"/>
      <c r="CZ813" s="4"/>
      <c r="DA813" s="4"/>
      <c r="DB813" s="4"/>
      <c r="DC813" s="4"/>
      <c r="DD813" s="4"/>
      <c r="DE813" s="4"/>
      <c r="DF813" s="4"/>
      <c r="DG813" s="4"/>
      <c r="DH813" s="4"/>
      <c r="DI813" s="4"/>
      <c r="DJ813" s="4"/>
      <c r="DK813" s="4"/>
      <c r="DL813" s="4"/>
      <c r="DM813" s="4"/>
      <c r="DN813" s="4"/>
      <c r="DO813" s="4"/>
      <c r="DP813" s="4"/>
      <c r="DQ813" s="4"/>
      <c r="DR813" s="4"/>
      <c r="DS813" s="4"/>
      <c r="DT813" s="4"/>
      <c r="DU813" s="4"/>
      <c r="DV813" s="4"/>
      <c r="DW813" s="4"/>
      <c r="DX813" s="4"/>
      <c r="DY813" s="4"/>
      <c r="DZ813" s="4"/>
      <c r="EA813" s="4"/>
      <c r="EB813" s="4"/>
      <c r="EC813" s="4"/>
      <c r="ED813" s="4"/>
      <c r="EE813" s="4"/>
      <c r="EF813" s="4"/>
      <c r="EG813" s="4"/>
      <c r="EH813" s="4"/>
      <c r="EI813" s="4"/>
      <c r="EJ813" s="4"/>
      <c r="EK813" s="4"/>
      <c r="EL813" s="4"/>
      <c r="EM813" s="4"/>
      <c r="EN813" s="4"/>
      <c r="EO813" s="4"/>
      <c r="EP813" s="4"/>
      <c r="EQ813" s="4"/>
      <c r="ER813" s="4"/>
      <c r="ES813" s="4"/>
      <c r="ET813" s="4"/>
      <c r="EU813" s="4"/>
      <c r="EV813" s="4"/>
      <c r="EW813" s="4"/>
      <c r="EX813" s="4"/>
      <c r="EY813" s="4"/>
      <c r="EZ813" s="4"/>
      <c r="FA813" s="4"/>
      <c r="FB813" s="4"/>
      <c r="FC813" s="4"/>
      <c r="FD813" s="4"/>
      <c r="FE813" s="4"/>
      <c r="FF813" s="4"/>
      <c r="FG813" s="4"/>
      <c r="FH813" s="4"/>
      <c r="FI813" s="4"/>
      <c r="FJ813" s="4"/>
      <c r="FK813" s="4"/>
      <c r="FL813" s="4"/>
      <c r="FM813" s="4"/>
      <c r="FN813" s="4"/>
      <c r="FO813" s="4"/>
      <c r="FP813" s="4"/>
      <c r="FQ813" s="4"/>
      <c r="FR813" s="4"/>
      <c r="FS813" s="4"/>
      <c r="FT813" s="4"/>
      <c r="FU813" s="4"/>
      <c r="FV813" s="4"/>
      <c r="FW813" s="4"/>
      <c r="FX813" s="4"/>
      <c r="FY813" s="4"/>
      <c r="FZ813" s="4"/>
      <c r="GA813" s="4"/>
      <c r="GB813" s="4"/>
      <c r="GC813" s="4"/>
      <c r="GD813" s="4"/>
      <c r="GE813" s="4"/>
      <c r="GF813" s="4"/>
      <c r="GG813" s="4"/>
      <c r="GH813" s="4"/>
      <c r="GI813" s="4"/>
      <c r="GJ813" s="4"/>
      <c r="GK813" s="4"/>
      <c r="GL813" s="4"/>
      <c r="GM813" s="4"/>
      <c r="GN813" s="4"/>
      <c r="GO813" s="4"/>
      <c r="GP813" s="4"/>
      <c r="GQ813" s="4"/>
      <c r="GR813" s="4"/>
      <c r="GS813" s="4"/>
      <c r="GT813" s="4"/>
      <c r="GU813" s="4"/>
      <c r="GV813" s="4"/>
      <c r="GW813" s="4"/>
      <c r="GX813" s="4"/>
      <c r="GY813" s="4"/>
      <c r="GZ813" s="4"/>
      <c r="HA813" s="4"/>
      <c r="HB813" s="4"/>
      <c r="HC813" s="4"/>
    </row>
    <row r="814" spans="1:211" s="380" customFormat="1" ht="13.9" customHeight="1">
      <c r="A814" s="828" t="str">
        <f>IF('1C TSsoustraitance'!$A531&lt;&gt;0,'1C TSsoustraitance'!$A531,"")</f>
        <v/>
      </c>
      <c r="B814" s="530"/>
      <c r="C814" s="513" t="str">
        <f>IF('1C TSsoustraitance'!$A531&lt;&gt;0,'1C TSsoustraitance'!$B531,"")</f>
        <v/>
      </c>
      <c r="D814" s="513" t="str">
        <f>IF('1C TSsoustraitance'!$A531&lt;&gt;0,'1C TSsoustraitance'!$C531,"")</f>
        <v/>
      </c>
      <c r="E814" s="684"/>
      <c r="F814" s="685"/>
      <c r="G814" s="666">
        <f>'1C TSsoustraitance'!$D531</f>
        <v>0</v>
      </c>
      <c r="H814" s="533">
        <v>0.21</v>
      </c>
      <c r="I814" s="533">
        <v>1</v>
      </c>
      <c r="J814" s="534"/>
      <c r="K814" s="667">
        <f t="shared" si="171"/>
        <v>0</v>
      </c>
      <c r="L814" s="668">
        <f>IF(OR('1C TSsoustraitance'!$D531="",'1C TSsoustraitance'!$AP531=0),0,IF(AND('1C TSsoustraitance'!$D531&lt;&gt;"",$K$2="Pôle",'1C TSsoustraitance'!$E531="OUI"),(('1C TSsoustraitance'!$F531+'1C TSsoustraitance'!$G531+'1C TSsoustraitance'!$H531+'1C TSsoustraitance'!$I531+'1C TSsoustraitance'!$M531)/'1C TSsoustraitance'!$R531),IF(AND('1C TSsoustraitance'!$D531&lt;&gt;"",$K$2="Pôle",'1C TSsoustraitance'!$E531="NON"),(('1C TSsoustraitance'!$F531+'1C TSsoustraitance'!$G531+'1C TSsoustraitance'!$H531+'1C TSsoustraitance'!$I531+'1C TSsoustraitance'!$M531)/'1C TSsoustraitance'!$AP531),IF(AND('1C TSsoustraitance'!$D531&lt;&gt;"",$K$2&lt;&gt;"Pôle",'1C TSsoustraitance'!$E531="OUI"),(('1C TSsoustraitance'!$F531+'1C TSsoustraitance'!$G531+'1C TSsoustraitance'!$H531+'1C TSsoustraitance'!$I531+'1C TSsoustraitance'!$J531+'1C TSsoustraitance'!$K531+'1C TSsoustraitance'!$L531+'1C TSsoustraitance'!$M531+'1C TSsoustraitance'!$N531+'1C TSsoustraitance'!$O531+'1C TSsoustraitance'!$P531+'1C TSsoustraitance'!$Q531)/'1C TSsoustraitance'!$R531),IF(AND('1C TSsoustraitance'!$D531&lt;&gt;"",$K$2&lt;&gt;"Pôle",'1C TSsoustraitance'!$E531="NON"),(('1C TSsoustraitance'!$F531+'1C TSsoustraitance'!$G531+'1C TSsoustraitance'!$H531+'1C TSsoustraitance'!$I531+'1C TSsoustraitance'!$J531+'1C TSsoustraitance'!$K531+'1C TSsoustraitance'!$L531+'1C TSsoustraitance'!$M531+'1C TSsoustraitance'!$N531+'1C TSsoustraitance'!$O531+'1C TSsoustraitance'!$P531+'1C TSsoustraitance'!$Q531))/'1C TSsoustraitance'!$AP531)))))</f>
        <v>0</v>
      </c>
      <c r="M814" s="668">
        <f>IF(OR('1C TSsoustraitance'!$D531="",'1C TSsoustraitance'!AP$13=0),0,IF(AND('1C TSsoustraitance'!$D531&lt;&gt;"",$K$2="Pôle",'1C TSsoustraitance'!$E531="OUI"),(('1C TSsoustraitance'!$J531+'1C TSsoustraitance'!$K531+'1C TSsoustraitance'!$L531)/'1C TSsoustraitance'!$R531),IF(AND('1C TSsoustraitance'!$D531&lt;&gt;"",$K$2="Pôle",'1C TSsoustraitance'!$E531="NON"),(('1C TSsoustraitance'!$J531+'1C TSsoustraitance'!$K531+'1C TSsoustraitance'!$L531)/'1C TSsoustraitance'!$AP531),IF(AND('1C TSsoustraitance'!$D531&lt;&gt;"",$K$2&lt;&gt;"Pôle"),0))))</f>
        <v>0</v>
      </c>
      <c r="N814" s="668">
        <f t="shared" si="170"/>
        <v>0</v>
      </c>
      <c r="O814" s="669">
        <f>IF(OR('1C TSsoustraitance'!$D531="",'1C TSsoustraitance'!$E531="OUI",'1C TSsoustraitance'!$AP531=0),0,(('1C TSsoustraitance'!$S531)/'1C TSsoustraitance'!$AP531))</f>
        <v>0</v>
      </c>
      <c r="P814" s="669">
        <f>IF(OR('1C TSsoustraitance'!$D531="",'1C TSsoustraitance'!$E531="OUI",'1C TSsoustraitance'!$AP531=0),0,(('1C TSsoustraitance'!$T531)/'1C TSsoustraitance'!$AP531))</f>
        <v>0</v>
      </c>
      <c r="Q814" s="669">
        <f>IF(OR('1C TSsoustraitance'!$D531="",'1C TSsoustraitance'!$E531="OUI",'1C TSsoustraitance'!$AP531=0),0,(('1C TSsoustraitance'!$U531)/'1C TSsoustraitance'!$AP531))</f>
        <v>0</v>
      </c>
      <c r="R814" s="669">
        <f>IF(OR('1C TSsoustraitance'!$D531="",'1C TSsoustraitance'!$E531="OUI",'1C TSsoustraitance'!$AP531=0),0,(('1C TSsoustraitance'!$V531)/'1C TSsoustraitance'!$AP531))</f>
        <v>0</v>
      </c>
      <c r="S814" s="669">
        <f>IF(OR('1C TSsoustraitance'!$D531="",'1C TSsoustraitance'!$E531="OUI",'1C TSsoustraitance'!$AP531=0),0,(('1C TSsoustraitance'!$W531)/'1C TSsoustraitance'!$AP531))</f>
        <v>0</v>
      </c>
      <c r="T814" s="669">
        <f>IF(OR('1C TSsoustraitance'!$D531="",'1C TSsoustraitance'!$E531="OUI",'1C TSsoustraitance'!$AP531=0),0,(('1C TSsoustraitance'!$X531)/'1C TSsoustraitance'!$AP531))</f>
        <v>0</v>
      </c>
      <c r="U814" s="669">
        <f>IF(OR('1C TSsoustraitance'!$D531="",'1C TSsoustraitance'!$E531="OUI",'1C TSsoustraitance'!$AP531=0),0,(('1C TSsoustraitance'!$Y531)/'1C TSsoustraitance'!$AP531))</f>
        <v>0</v>
      </c>
      <c r="V814" s="669">
        <f>IF(OR('1C TSsoustraitance'!$D531="",'1C TSsoustraitance'!$E531="OUI",'1C TSsoustraitance'!$AP531=0),0,(('1C TSsoustraitance'!$Z531)/'1C TSsoustraitance'!$AP531))</f>
        <v>0</v>
      </c>
      <c r="W814" s="669">
        <f>IF(OR('1C TSsoustraitance'!$D531="",'1C TSsoustraitance'!$E531="OUI",'1C TSsoustraitance'!$AP531=0),0,(('1C TSsoustraitance'!$AA531)/'1C TSsoustraitance'!$AP531))</f>
        <v>0</v>
      </c>
      <c r="X814" s="669">
        <f>IF(OR('1C TSsoustraitance'!$D531="",'1C TSsoustraitance'!$E531="OUI",'1C TSsoustraitance'!$AP531=0),0,(('1C TSsoustraitance'!$AB531)/'1C TSsoustraitance'!$AP531))</f>
        <v>0</v>
      </c>
      <c r="Y814" s="669">
        <f>IF(OR('1C TSsoustraitance'!$D531="",'1C TSsoustraitance'!$E531="OUI",'1C TSsoustraitance'!$AP531=0),0,(('1C TSsoustraitance'!$AC531)/'1C TSsoustraitance'!$AP531))</f>
        <v>0</v>
      </c>
      <c r="Z814" s="669">
        <f>IF(OR('1C TSsoustraitance'!$D531="",'1C TSsoustraitance'!$E531="OUI",'1C TSsoustraitance'!$AP531=0),0,(('1C TSsoustraitance'!$AD531)/'1C TSsoustraitance'!$AP531))</f>
        <v>0</v>
      </c>
      <c r="AA814" s="669">
        <f>IF(OR('1C TSsoustraitance'!$D531="",'1C TSsoustraitance'!$E531="OUI",'1C TSsoustraitance'!$AP531=0),0,(('1C TSsoustraitance'!$AE531)/'1C TSsoustraitance'!$AP531))</f>
        <v>0</v>
      </c>
      <c r="AB814" s="669">
        <f>IF(OR('1C TSsoustraitance'!$D531="",'1C TSsoustraitance'!$E531="OUI",'1C TSsoustraitance'!$AP531=0),0,(('1C TSsoustraitance'!$AF531)/'1C TSsoustraitance'!$AP531))</f>
        <v>0</v>
      </c>
      <c r="AC814" s="669">
        <f>IF(OR('1C TSsoustraitance'!$D531="",'1C TSsoustraitance'!$E531="OUI",'1C TSsoustraitance'!$AP531=0),0,(('1C TSsoustraitance'!$AG531)/'1C TSsoustraitance'!$AP531))</f>
        <v>0</v>
      </c>
      <c r="AD814" s="669">
        <f>IF(OR('1C TSsoustraitance'!$D531="",'1C TSsoustraitance'!$E531="OUI",'1C TSsoustraitance'!$AP531=0),0,(('1C TSsoustraitance'!$AH531)/'1C TSsoustraitance'!$AP531))</f>
        <v>0</v>
      </c>
      <c r="AE814" s="669">
        <f>IF(OR('1C TSsoustraitance'!$D531="",'1C TSsoustraitance'!$E531="OUI",'1C TSsoustraitance'!$AP531=0),0,(('1C TSsoustraitance'!$AI531)/'1C TSsoustraitance'!$AP531))</f>
        <v>0</v>
      </c>
      <c r="AF814" s="669">
        <f>IF(OR('1C TSsoustraitance'!$D531="",'1C TSsoustraitance'!$E531="OUI",'1C TSsoustraitance'!$AP531=0),0,(('1C TSsoustraitance'!$AJ531)/'1C TSsoustraitance'!$AP531))</f>
        <v>0</v>
      </c>
      <c r="AG814" s="669">
        <f>IF(OR('1C TSsoustraitance'!$D531="",'1C TSsoustraitance'!$E531="OUI",'1C TSsoustraitance'!$AP531=0),0,(('1C TSsoustraitance'!$AK531)/'1C TSsoustraitance'!$AP531))</f>
        <v>0</v>
      </c>
      <c r="AH814" s="669">
        <f>IF(OR('1C TSsoustraitance'!$D531="",'1C TSsoustraitance'!$E531="OUI",'1C TSsoustraitance'!$AP531=0),0,(('1C TSsoustraitance'!$AL531)/'1C TSsoustraitance'!$AP531))</f>
        <v>0</v>
      </c>
      <c r="AI814" s="669">
        <f>IF(OR('1C TSsoustraitance'!$D531="",'1C TSsoustraitance'!$E531="OUI",'1C TSsoustraitance'!$AP531=0),0,(('1C TSsoustraitance'!$AM531)/'1C TSsoustraitance'!$AP531))</f>
        <v>0</v>
      </c>
      <c r="AJ814" s="669">
        <f>IF(OR('1C TSsoustraitance'!$D531="",'1C TSsoustraitance'!$E531="OUI",'1C TSsoustraitance'!$AP531=0),0,(('1C TSsoustraitance'!$AN531)/'1C TSsoustraitance'!$AP531))</f>
        <v>0</v>
      </c>
      <c r="AK814" s="669">
        <f t="shared" si="172"/>
        <v>0</v>
      </c>
      <c r="AL814" s="668">
        <f t="shared" si="173"/>
        <v>0</v>
      </c>
      <c r="AM814" s="670">
        <f>IF(Tableau7[[#This Row],[N° pièce]]="",0,(Tableau7[[#This Row],[hors TVA]]+(Tableau7[[#This Row],[hors TVA]]*Tableau7[[#This Row],[Taux TVA]])-(Tableau7[[#This Row],[hors TVA]]*Tableau7[[#This Row],[Taux TVA]]*Tableau7[[#This Row],[Régime TVA: Récupération]]))*Tableau7[[#This Row],[Type 1]])</f>
        <v>0</v>
      </c>
      <c r="AN814" s="670">
        <f>IF(Tableau7[[#This Row],[N° pièce]]="",0,IF($K$2="pôle",((Tableau7[[#This Row],[hors TVA]]+(Tableau7[[#This Row],[hors TVA]]*Tableau7[[#This Row],[Taux TVA]])-(Tableau7[[#This Row],[hors TVA]]*Tableau7[[#This Row],[Taux TVA]]*Tableau7[[#This Row],[Régime TVA: Récupération]]))*Tableau7[[#This Row],[Type 2]]),0))</f>
        <v>0</v>
      </c>
      <c r="AO814" s="670">
        <f t="shared" si="177"/>
        <v>0</v>
      </c>
      <c r="AP814" s="255">
        <f t="shared" si="175"/>
        <v>0</v>
      </c>
      <c r="AQ814" s="506">
        <f t="shared" si="176"/>
        <v>0</v>
      </c>
      <c r="AR814" s="671"/>
      <c r="AS814" s="512"/>
      <c r="AT814" s="513" t="str">
        <f>IF(('1C TSsoustraitance'!AP531*FICHE!C$14&lt;J814),"Forfait limité à "&amp;FICHE!C$14&amp;"€/jour","")</f>
        <v/>
      </c>
      <c r="AU814" s="797"/>
      <c r="AV814" s="484"/>
      <c r="AW814" s="484"/>
      <c r="AX814" s="484"/>
      <c r="AY814" s="484"/>
      <c r="AZ814" s="484"/>
      <c r="BA814" s="4"/>
      <c r="BB814" s="4"/>
      <c r="BC814" s="4"/>
      <c r="BD814" s="4"/>
      <c r="BE814" s="4"/>
      <c r="BF814" s="4"/>
      <c r="BG814" s="4"/>
      <c r="BH814" s="4"/>
      <c r="BI814" s="4"/>
      <c r="BJ814" s="4"/>
      <c r="BK814" s="4"/>
      <c r="BL814" s="4"/>
      <c r="BM814" s="4"/>
      <c r="BN814" s="4"/>
      <c r="BO814" s="4"/>
      <c r="BP814" s="4"/>
      <c r="BQ814" s="4"/>
      <c r="BR814" s="4"/>
      <c r="BS814" s="4"/>
      <c r="BT814" s="4"/>
      <c r="BU814" s="4"/>
      <c r="BV814" s="4"/>
      <c r="BW814" s="4"/>
      <c r="BX814" s="4"/>
      <c r="BY814" s="4"/>
      <c r="BZ814" s="4"/>
      <c r="CA814" s="4"/>
      <c r="CB814" s="4"/>
      <c r="CC814" s="4"/>
      <c r="CD814" s="4"/>
      <c r="CE814" s="4"/>
      <c r="CF814" s="4"/>
      <c r="CG814" s="4"/>
      <c r="CH814" s="4"/>
      <c r="CI814" s="4"/>
      <c r="CJ814" s="4"/>
      <c r="CK814" s="4"/>
      <c r="CL814" s="4"/>
      <c r="CM814" s="4"/>
      <c r="CN814" s="4"/>
      <c r="CO814" s="4"/>
      <c r="CP814" s="4"/>
      <c r="CQ814" s="4"/>
      <c r="CR814" s="4"/>
      <c r="CS814" s="4"/>
      <c r="CT814" s="4"/>
      <c r="CU814" s="4"/>
      <c r="CV814" s="4"/>
      <c r="CW814" s="4"/>
      <c r="CX814" s="4"/>
      <c r="CY814" s="4"/>
      <c r="CZ814" s="4"/>
      <c r="DA814" s="4"/>
      <c r="DB814" s="4"/>
      <c r="DC814" s="4"/>
      <c r="DD814" s="4"/>
      <c r="DE814" s="4"/>
      <c r="DF814" s="4"/>
      <c r="DG814" s="4"/>
      <c r="DH814" s="4"/>
      <c r="DI814" s="4"/>
      <c r="DJ814" s="4"/>
      <c r="DK814" s="4"/>
      <c r="DL814" s="4"/>
      <c r="DM814" s="4"/>
      <c r="DN814" s="4"/>
      <c r="DO814" s="4"/>
      <c r="DP814" s="4"/>
      <c r="DQ814" s="4"/>
      <c r="DR814" s="4"/>
      <c r="DS814" s="4"/>
      <c r="DT814" s="4"/>
      <c r="DU814" s="4"/>
      <c r="DV814" s="4"/>
      <c r="DW814" s="4"/>
      <c r="DX814" s="4"/>
      <c r="DY814" s="4"/>
      <c r="DZ814" s="4"/>
      <c r="EA814" s="4"/>
      <c r="EB814" s="4"/>
      <c r="EC814" s="4"/>
      <c r="ED814" s="4"/>
      <c r="EE814" s="4"/>
      <c r="EF814" s="4"/>
      <c r="EG814" s="4"/>
      <c r="EH814" s="4"/>
      <c r="EI814" s="4"/>
      <c r="EJ814" s="4"/>
      <c r="EK814" s="4"/>
      <c r="EL814" s="4"/>
      <c r="EM814" s="4"/>
      <c r="EN814" s="4"/>
      <c r="EO814" s="4"/>
      <c r="EP814" s="4"/>
      <c r="EQ814" s="4"/>
      <c r="ER814" s="4"/>
      <c r="ES814" s="4"/>
      <c r="ET814" s="4"/>
      <c r="EU814" s="4"/>
      <c r="EV814" s="4"/>
      <c r="EW814" s="4"/>
      <c r="EX814" s="4"/>
      <c r="EY814" s="4"/>
      <c r="EZ814" s="4"/>
      <c r="FA814" s="4"/>
      <c r="FB814" s="4"/>
      <c r="FC814" s="4"/>
      <c r="FD814" s="4"/>
      <c r="FE814" s="4"/>
      <c r="FF814" s="4"/>
      <c r="FG814" s="4"/>
      <c r="FH814" s="4"/>
      <c r="FI814" s="4"/>
      <c r="FJ814" s="4"/>
      <c r="FK814" s="4"/>
      <c r="FL814" s="4"/>
      <c r="FM814" s="4"/>
      <c r="FN814" s="4"/>
      <c r="FO814" s="4"/>
      <c r="FP814" s="4"/>
      <c r="FQ814" s="4"/>
      <c r="FR814" s="4"/>
      <c r="FS814" s="4"/>
      <c r="FT814" s="4"/>
      <c r="FU814" s="4"/>
      <c r="FV814" s="4"/>
      <c r="FW814" s="4"/>
      <c r="FX814" s="4"/>
      <c r="FY814" s="4"/>
      <c r="FZ814" s="4"/>
      <c r="GA814" s="4"/>
      <c r="GB814" s="4"/>
      <c r="GC814" s="4"/>
      <c r="GD814" s="4"/>
      <c r="GE814" s="4"/>
      <c r="GF814" s="4"/>
      <c r="GG814" s="4"/>
      <c r="GH814" s="4"/>
      <c r="GI814" s="4"/>
      <c r="GJ814" s="4"/>
      <c r="GK814" s="4"/>
      <c r="GL814" s="4"/>
      <c r="GM814" s="4"/>
      <c r="GN814" s="4"/>
      <c r="GO814" s="4"/>
      <c r="GP814" s="4"/>
      <c r="GQ814" s="4"/>
      <c r="GR814" s="4"/>
      <c r="GS814" s="4"/>
      <c r="GT814" s="4"/>
      <c r="GU814" s="4"/>
      <c r="GV814" s="4"/>
      <c r="GW814" s="4"/>
      <c r="GX814" s="4"/>
      <c r="GY814" s="4"/>
      <c r="GZ814" s="4"/>
      <c r="HA814" s="4"/>
      <c r="HB814" s="4"/>
      <c r="HC814" s="4"/>
    </row>
    <row r="815" spans="1:211" s="380" customFormat="1" ht="13.9" customHeight="1">
      <c r="A815" s="828" t="str">
        <f>IF('1C TSsoustraitance'!$A532&lt;&gt;0,'1C TSsoustraitance'!$A532,"")</f>
        <v/>
      </c>
      <c r="B815" s="530"/>
      <c r="C815" s="513" t="str">
        <f>IF('1C TSsoustraitance'!$A532&lt;&gt;0,'1C TSsoustraitance'!$B532,"")</f>
        <v/>
      </c>
      <c r="D815" s="513" t="str">
        <f>IF('1C TSsoustraitance'!$A532&lt;&gt;0,'1C TSsoustraitance'!$C532,"")</f>
        <v/>
      </c>
      <c r="E815" s="684"/>
      <c r="F815" s="685"/>
      <c r="G815" s="666">
        <f>'1C TSsoustraitance'!$D532</f>
        <v>0</v>
      </c>
      <c r="H815" s="533">
        <v>0.21</v>
      </c>
      <c r="I815" s="533">
        <v>1</v>
      </c>
      <c r="J815" s="534"/>
      <c r="K815" s="667">
        <f t="shared" si="171"/>
        <v>0</v>
      </c>
      <c r="L815" s="668">
        <f>IF(OR('1C TSsoustraitance'!$D532="",'1C TSsoustraitance'!$AP532=0),0,IF(AND('1C TSsoustraitance'!$D532&lt;&gt;"",$K$2="Pôle",'1C TSsoustraitance'!$E532="OUI"),(('1C TSsoustraitance'!$F532+'1C TSsoustraitance'!$G532+'1C TSsoustraitance'!$H532+'1C TSsoustraitance'!$I532+'1C TSsoustraitance'!$M532)/'1C TSsoustraitance'!$R532),IF(AND('1C TSsoustraitance'!$D532&lt;&gt;"",$K$2="Pôle",'1C TSsoustraitance'!$E532="NON"),(('1C TSsoustraitance'!$F532+'1C TSsoustraitance'!$G532+'1C TSsoustraitance'!$H532+'1C TSsoustraitance'!$I532+'1C TSsoustraitance'!$M532)/'1C TSsoustraitance'!$AP532),IF(AND('1C TSsoustraitance'!$D532&lt;&gt;"",$K$2&lt;&gt;"Pôle",'1C TSsoustraitance'!$E532="OUI"),(('1C TSsoustraitance'!$F532+'1C TSsoustraitance'!$G532+'1C TSsoustraitance'!$H532+'1C TSsoustraitance'!$I532+'1C TSsoustraitance'!$J532+'1C TSsoustraitance'!$K532+'1C TSsoustraitance'!$L532+'1C TSsoustraitance'!$M532+'1C TSsoustraitance'!$N532+'1C TSsoustraitance'!$O532+'1C TSsoustraitance'!$P532+'1C TSsoustraitance'!$Q532)/'1C TSsoustraitance'!$R532),IF(AND('1C TSsoustraitance'!$D532&lt;&gt;"",$K$2&lt;&gt;"Pôle",'1C TSsoustraitance'!$E532="NON"),(('1C TSsoustraitance'!$F532+'1C TSsoustraitance'!$G532+'1C TSsoustraitance'!$H532+'1C TSsoustraitance'!$I532+'1C TSsoustraitance'!$J532+'1C TSsoustraitance'!$K532+'1C TSsoustraitance'!$L532+'1C TSsoustraitance'!$M532+'1C TSsoustraitance'!$N532+'1C TSsoustraitance'!$O532+'1C TSsoustraitance'!$P532+'1C TSsoustraitance'!$Q532))/'1C TSsoustraitance'!$AP532)))))</f>
        <v>0</v>
      </c>
      <c r="M815" s="668">
        <f>IF(OR('1C TSsoustraitance'!$D532="",'1C TSsoustraitance'!AP$13=0),0,IF(AND('1C TSsoustraitance'!$D532&lt;&gt;"",$K$2="Pôle",'1C TSsoustraitance'!$E532="OUI"),(('1C TSsoustraitance'!$J532+'1C TSsoustraitance'!$K532+'1C TSsoustraitance'!$L532)/'1C TSsoustraitance'!$R532),IF(AND('1C TSsoustraitance'!$D532&lt;&gt;"",$K$2="Pôle",'1C TSsoustraitance'!$E532="NON"),(('1C TSsoustraitance'!$J532+'1C TSsoustraitance'!$K532+'1C TSsoustraitance'!$L532)/'1C TSsoustraitance'!$AP532),IF(AND('1C TSsoustraitance'!$D532&lt;&gt;"",$K$2&lt;&gt;"Pôle"),0))))</f>
        <v>0</v>
      </c>
      <c r="N815" s="668">
        <f t="shared" si="170"/>
        <v>0</v>
      </c>
      <c r="O815" s="669">
        <f>IF(OR('1C TSsoustraitance'!$D532="",'1C TSsoustraitance'!$E532="OUI",'1C TSsoustraitance'!$AP532=0),0,(('1C TSsoustraitance'!$S532)/'1C TSsoustraitance'!$AP532))</f>
        <v>0</v>
      </c>
      <c r="P815" s="669">
        <f>IF(OR('1C TSsoustraitance'!$D532="",'1C TSsoustraitance'!$E532="OUI",'1C TSsoustraitance'!$AP532=0),0,(('1C TSsoustraitance'!$T532)/'1C TSsoustraitance'!$AP532))</f>
        <v>0</v>
      </c>
      <c r="Q815" s="669">
        <f>IF(OR('1C TSsoustraitance'!$D532="",'1C TSsoustraitance'!$E532="OUI",'1C TSsoustraitance'!$AP532=0),0,(('1C TSsoustraitance'!$U532)/'1C TSsoustraitance'!$AP532))</f>
        <v>0</v>
      </c>
      <c r="R815" s="669">
        <f>IF(OR('1C TSsoustraitance'!$D532="",'1C TSsoustraitance'!$E532="OUI",'1C TSsoustraitance'!$AP532=0),0,(('1C TSsoustraitance'!$V532)/'1C TSsoustraitance'!$AP532))</f>
        <v>0</v>
      </c>
      <c r="S815" s="669">
        <f>IF(OR('1C TSsoustraitance'!$D532="",'1C TSsoustraitance'!$E532="OUI",'1C TSsoustraitance'!$AP532=0),0,(('1C TSsoustraitance'!$W532)/'1C TSsoustraitance'!$AP532))</f>
        <v>0</v>
      </c>
      <c r="T815" s="669">
        <f>IF(OR('1C TSsoustraitance'!$D532="",'1C TSsoustraitance'!$E532="OUI",'1C TSsoustraitance'!$AP532=0),0,(('1C TSsoustraitance'!$X532)/'1C TSsoustraitance'!$AP532))</f>
        <v>0</v>
      </c>
      <c r="U815" s="669">
        <f>IF(OR('1C TSsoustraitance'!$D532="",'1C TSsoustraitance'!$E532="OUI",'1C TSsoustraitance'!$AP532=0),0,(('1C TSsoustraitance'!$Y532)/'1C TSsoustraitance'!$AP532))</f>
        <v>0</v>
      </c>
      <c r="V815" s="669">
        <f>IF(OR('1C TSsoustraitance'!$D532="",'1C TSsoustraitance'!$E532="OUI",'1C TSsoustraitance'!$AP532=0),0,(('1C TSsoustraitance'!$Z532)/'1C TSsoustraitance'!$AP532))</f>
        <v>0</v>
      </c>
      <c r="W815" s="669">
        <f>IF(OR('1C TSsoustraitance'!$D532="",'1C TSsoustraitance'!$E532="OUI",'1C TSsoustraitance'!$AP532=0),0,(('1C TSsoustraitance'!$AA532)/'1C TSsoustraitance'!$AP532))</f>
        <v>0</v>
      </c>
      <c r="X815" s="669">
        <f>IF(OR('1C TSsoustraitance'!$D532="",'1C TSsoustraitance'!$E532="OUI",'1C TSsoustraitance'!$AP532=0),0,(('1C TSsoustraitance'!$AB532)/'1C TSsoustraitance'!$AP532))</f>
        <v>0</v>
      </c>
      <c r="Y815" s="669">
        <f>IF(OR('1C TSsoustraitance'!$D532="",'1C TSsoustraitance'!$E532="OUI",'1C TSsoustraitance'!$AP532=0),0,(('1C TSsoustraitance'!$AC532)/'1C TSsoustraitance'!$AP532))</f>
        <v>0</v>
      </c>
      <c r="Z815" s="669">
        <f>IF(OR('1C TSsoustraitance'!$D532="",'1C TSsoustraitance'!$E532="OUI",'1C TSsoustraitance'!$AP532=0),0,(('1C TSsoustraitance'!$AD532)/'1C TSsoustraitance'!$AP532))</f>
        <v>0</v>
      </c>
      <c r="AA815" s="669">
        <f>IF(OR('1C TSsoustraitance'!$D532="",'1C TSsoustraitance'!$E532="OUI",'1C TSsoustraitance'!$AP532=0),0,(('1C TSsoustraitance'!$AE532)/'1C TSsoustraitance'!$AP532))</f>
        <v>0</v>
      </c>
      <c r="AB815" s="669">
        <f>IF(OR('1C TSsoustraitance'!$D532="",'1C TSsoustraitance'!$E532="OUI",'1C TSsoustraitance'!$AP532=0),0,(('1C TSsoustraitance'!$AF532)/'1C TSsoustraitance'!$AP532))</f>
        <v>0</v>
      </c>
      <c r="AC815" s="669">
        <f>IF(OR('1C TSsoustraitance'!$D532="",'1C TSsoustraitance'!$E532="OUI",'1C TSsoustraitance'!$AP532=0),0,(('1C TSsoustraitance'!$AG532)/'1C TSsoustraitance'!$AP532))</f>
        <v>0</v>
      </c>
      <c r="AD815" s="669">
        <f>IF(OR('1C TSsoustraitance'!$D532="",'1C TSsoustraitance'!$E532="OUI",'1C TSsoustraitance'!$AP532=0),0,(('1C TSsoustraitance'!$AH532)/'1C TSsoustraitance'!$AP532))</f>
        <v>0</v>
      </c>
      <c r="AE815" s="669">
        <f>IF(OR('1C TSsoustraitance'!$D532="",'1C TSsoustraitance'!$E532="OUI",'1C TSsoustraitance'!$AP532=0),0,(('1C TSsoustraitance'!$AI532)/'1C TSsoustraitance'!$AP532))</f>
        <v>0</v>
      </c>
      <c r="AF815" s="669">
        <f>IF(OR('1C TSsoustraitance'!$D532="",'1C TSsoustraitance'!$E532="OUI",'1C TSsoustraitance'!$AP532=0),0,(('1C TSsoustraitance'!$AJ532)/'1C TSsoustraitance'!$AP532))</f>
        <v>0</v>
      </c>
      <c r="AG815" s="669">
        <f>IF(OR('1C TSsoustraitance'!$D532="",'1C TSsoustraitance'!$E532="OUI",'1C TSsoustraitance'!$AP532=0),0,(('1C TSsoustraitance'!$AK532)/'1C TSsoustraitance'!$AP532))</f>
        <v>0</v>
      </c>
      <c r="AH815" s="669">
        <f>IF(OR('1C TSsoustraitance'!$D532="",'1C TSsoustraitance'!$E532="OUI",'1C TSsoustraitance'!$AP532=0),0,(('1C TSsoustraitance'!$AL532)/'1C TSsoustraitance'!$AP532))</f>
        <v>0</v>
      </c>
      <c r="AI815" s="669">
        <f>IF(OR('1C TSsoustraitance'!$D532="",'1C TSsoustraitance'!$E532="OUI",'1C TSsoustraitance'!$AP532=0),0,(('1C TSsoustraitance'!$AM532)/'1C TSsoustraitance'!$AP532))</f>
        <v>0</v>
      </c>
      <c r="AJ815" s="669">
        <f>IF(OR('1C TSsoustraitance'!$D532="",'1C TSsoustraitance'!$E532="OUI",'1C TSsoustraitance'!$AP532=0),0,(('1C TSsoustraitance'!$AN532)/'1C TSsoustraitance'!$AP532))</f>
        <v>0</v>
      </c>
      <c r="AK815" s="669">
        <f t="shared" si="172"/>
        <v>0</v>
      </c>
      <c r="AL815" s="668">
        <f t="shared" si="173"/>
        <v>0</v>
      </c>
      <c r="AM815" s="670">
        <f>IF(Tableau7[[#This Row],[N° pièce]]="",0,(Tableau7[[#This Row],[hors TVA]]+(Tableau7[[#This Row],[hors TVA]]*Tableau7[[#This Row],[Taux TVA]])-(Tableau7[[#This Row],[hors TVA]]*Tableau7[[#This Row],[Taux TVA]]*Tableau7[[#This Row],[Régime TVA: Récupération]]))*Tableau7[[#This Row],[Type 1]])</f>
        <v>0</v>
      </c>
      <c r="AN815" s="670">
        <f>IF(Tableau7[[#This Row],[N° pièce]]="",0,IF($K$2="pôle",((Tableau7[[#This Row],[hors TVA]]+(Tableau7[[#This Row],[hors TVA]]*Tableau7[[#This Row],[Taux TVA]])-(Tableau7[[#This Row],[hors TVA]]*Tableau7[[#This Row],[Taux TVA]]*Tableau7[[#This Row],[Régime TVA: Récupération]]))*Tableau7[[#This Row],[Type 2]]),0))</f>
        <v>0</v>
      </c>
      <c r="AO815" s="670">
        <f t="shared" si="177"/>
        <v>0</v>
      </c>
      <c r="AP815" s="255">
        <f t="shared" si="175"/>
        <v>0</v>
      </c>
      <c r="AQ815" s="506">
        <f t="shared" si="176"/>
        <v>0</v>
      </c>
      <c r="AR815" s="671"/>
      <c r="AS815" s="512"/>
      <c r="AT815" s="513" t="str">
        <f>IF(('1C TSsoustraitance'!AP532*FICHE!C$14&lt;J815),"Forfait limité à "&amp;FICHE!C$14&amp;"€/jour","")</f>
        <v/>
      </c>
      <c r="AU815" s="797"/>
      <c r="AV815" s="484"/>
      <c r="AW815" s="484"/>
      <c r="AX815" s="484"/>
      <c r="AY815" s="484"/>
      <c r="AZ815" s="484"/>
      <c r="BA815" s="4"/>
      <c r="BB815" s="4"/>
      <c r="BC815" s="4"/>
      <c r="BD815" s="4"/>
      <c r="BE815" s="4"/>
      <c r="BF815" s="4"/>
      <c r="BG815" s="4"/>
      <c r="BH815" s="4"/>
      <c r="BI815" s="4"/>
      <c r="BJ815" s="4"/>
      <c r="BK815" s="4"/>
      <c r="BL815" s="4"/>
      <c r="BM815" s="4"/>
      <c r="BN815" s="4"/>
      <c r="BO815" s="4"/>
      <c r="BP815" s="4"/>
      <c r="BQ815" s="4"/>
      <c r="BR815" s="4"/>
      <c r="BS815" s="4"/>
      <c r="BT815" s="4"/>
      <c r="BU815" s="4"/>
      <c r="BV815" s="4"/>
      <c r="BW815" s="4"/>
      <c r="BX815" s="4"/>
      <c r="BY815" s="4"/>
      <c r="BZ815" s="4"/>
      <c r="CA815" s="4"/>
      <c r="CB815" s="4"/>
      <c r="CC815" s="4"/>
      <c r="CD815" s="4"/>
      <c r="CE815" s="4"/>
      <c r="CF815" s="4"/>
      <c r="CG815" s="4"/>
      <c r="CH815" s="4"/>
      <c r="CI815" s="4"/>
      <c r="CJ815" s="4"/>
      <c r="CK815" s="4"/>
      <c r="CL815" s="4"/>
      <c r="CM815" s="4"/>
      <c r="CN815" s="4"/>
      <c r="CO815" s="4"/>
      <c r="CP815" s="4"/>
      <c r="CQ815" s="4"/>
      <c r="CR815" s="4"/>
      <c r="CS815" s="4"/>
      <c r="CT815" s="4"/>
      <c r="CU815" s="4"/>
      <c r="CV815" s="4"/>
      <c r="CW815" s="4"/>
      <c r="CX815" s="4"/>
      <c r="CY815" s="4"/>
      <c r="CZ815" s="4"/>
      <c r="DA815" s="4"/>
      <c r="DB815" s="4"/>
      <c r="DC815" s="4"/>
      <c r="DD815" s="4"/>
      <c r="DE815" s="4"/>
      <c r="DF815" s="4"/>
      <c r="DG815" s="4"/>
      <c r="DH815" s="4"/>
      <c r="DI815" s="4"/>
      <c r="DJ815" s="4"/>
      <c r="DK815" s="4"/>
      <c r="DL815" s="4"/>
      <c r="DM815" s="4"/>
      <c r="DN815" s="4"/>
      <c r="DO815" s="4"/>
      <c r="DP815" s="4"/>
      <c r="DQ815" s="4"/>
      <c r="DR815" s="4"/>
      <c r="DS815" s="4"/>
      <c r="DT815" s="4"/>
      <c r="DU815" s="4"/>
      <c r="DV815" s="4"/>
      <c r="DW815" s="4"/>
      <c r="DX815" s="4"/>
      <c r="DY815" s="4"/>
      <c r="DZ815" s="4"/>
      <c r="EA815" s="4"/>
      <c r="EB815" s="4"/>
      <c r="EC815" s="4"/>
      <c r="ED815" s="4"/>
      <c r="EE815" s="4"/>
      <c r="EF815" s="4"/>
      <c r="EG815" s="4"/>
      <c r="EH815" s="4"/>
      <c r="EI815" s="4"/>
      <c r="EJ815" s="4"/>
      <c r="EK815" s="4"/>
      <c r="EL815" s="4"/>
      <c r="EM815" s="4"/>
      <c r="EN815" s="4"/>
      <c r="EO815" s="4"/>
      <c r="EP815" s="4"/>
      <c r="EQ815" s="4"/>
      <c r="ER815" s="4"/>
      <c r="ES815" s="4"/>
      <c r="ET815" s="4"/>
      <c r="EU815" s="4"/>
      <c r="EV815" s="4"/>
      <c r="EW815" s="4"/>
      <c r="EX815" s="4"/>
      <c r="EY815" s="4"/>
      <c r="EZ815" s="4"/>
      <c r="FA815" s="4"/>
      <c r="FB815" s="4"/>
      <c r="FC815" s="4"/>
      <c r="FD815" s="4"/>
      <c r="FE815" s="4"/>
      <c r="FF815" s="4"/>
      <c r="FG815" s="4"/>
      <c r="FH815" s="4"/>
      <c r="FI815" s="4"/>
      <c r="FJ815" s="4"/>
      <c r="FK815" s="4"/>
      <c r="FL815" s="4"/>
      <c r="FM815" s="4"/>
      <c r="FN815" s="4"/>
      <c r="FO815" s="4"/>
      <c r="FP815" s="4"/>
      <c r="FQ815" s="4"/>
      <c r="FR815" s="4"/>
      <c r="FS815" s="4"/>
      <c r="FT815" s="4"/>
      <c r="FU815" s="4"/>
      <c r="FV815" s="4"/>
      <c r="FW815" s="4"/>
      <c r="FX815" s="4"/>
      <c r="FY815" s="4"/>
      <c r="FZ815" s="4"/>
      <c r="GA815" s="4"/>
      <c r="GB815" s="4"/>
      <c r="GC815" s="4"/>
      <c r="GD815" s="4"/>
      <c r="GE815" s="4"/>
      <c r="GF815" s="4"/>
      <c r="GG815" s="4"/>
      <c r="GH815" s="4"/>
      <c r="GI815" s="4"/>
      <c r="GJ815" s="4"/>
      <c r="GK815" s="4"/>
      <c r="GL815" s="4"/>
      <c r="GM815" s="4"/>
      <c r="GN815" s="4"/>
      <c r="GO815" s="4"/>
      <c r="GP815" s="4"/>
      <c r="GQ815" s="4"/>
      <c r="GR815" s="4"/>
      <c r="GS815" s="4"/>
      <c r="GT815" s="4"/>
      <c r="GU815" s="4"/>
      <c r="GV815" s="4"/>
      <c r="GW815" s="4"/>
      <c r="GX815" s="4"/>
      <c r="GY815" s="4"/>
      <c r="GZ815" s="4"/>
      <c r="HA815" s="4"/>
      <c r="HB815" s="4"/>
      <c r="HC815" s="4"/>
    </row>
    <row r="816" spans="1:211" s="380" customFormat="1" ht="13.9" customHeight="1">
      <c r="A816" s="828" t="str">
        <f>IF('1C TSsoustraitance'!$A533&lt;&gt;0,'1C TSsoustraitance'!$A533,"")</f>
        <v/>
      </c>
      <c r="B816" s="530"/>
      <c r="C816" s="513" t="str">
        <f>IF('1C TSsoustraitance'!$A533&lt;&gt;0,'1C TSsoustraitance'!$B533,"")</f>
        <v/>
      </c>
      <c r="D816" s="513" t="str">
        <f>IF('1C TSsoustraitance'!$A533&lt;&gt;0,'1C TSsoustraitance'!$C533,"")</f>
        <v/>
      </c>
      <c r="E816" s="684"/>
      <c r="F816" s="685"/>
      <c r="G816" s="666">
        <f>'1C TSsoustraitance'!$D533</f>
        <v>0</v>
      </c>
      <c r="H816" s="533">
        <v>0.21</v>
      </c>
      <c r="I816" s="533">
        <v>1</v>
      </c>
      <c r="J816" s="534"/>
      <c r="K816" s="667">
        <f t="shared" si="171"/>
        <v>0</v>
      </c>
      <c r="L816" s="668">
        <f>IF(OR('1C TSsoustraitance'!$D533="",'1C TSsoustraitance'!$AP533=0),0,IF(AND('1C TSsoustraitance'!$D533&lt;&gt;"",$K$2="Pôle",'1C TSsoustraitance'!$E533="OUI"),(('1C TSsoustraitance'!$F533+'1C TSsoustraitance'!$G533+'1C TSsoustraitance'!$H533+'1C TSsoustraitance'!$I533+'1C TSsoustraitance'!$M533)/'1C TSsoustraitance'!$R533),IF(AND('1C TSsoustraitance'!$D533&lt;&gt;"",$K$2="Pôle",'1C TSsoustraitance'!$E533="NON"),(('1C TSsoustraitance'!$F533+'1C TSsoustraitance'!$G533+'1C TSsoustraitance'!$H533+'1C TSsoustraitance'!$I533+'1C TSsoustraitance'!$M533)/'1C TSsoustraitance'!$AP533),IF(AND('1C TSsoustraitance'!$D533&lt;&gt;"",$K$2&lt;&gt;"Pôle",'1C TSsoustraitance'!$E533="OUI"),(('1C TSsoustraitance'!$F533+'1C TSsoustraitance'!$G533+'1C TSsoustraitance'!$H533+'1C TSsoustraitance'!$I533+'1C TSsoustraitance'!$J533+'1C TSsoustraitance'!$K533+'1C TSsoustraitance'!$L533+'1C TSsoustraitance'!$M533+'1C TSsoustraitance'!$N533+'1C TSsoustraitance'!$O533+'1C TSsoustraitance'!$P533+'1C TSsoustraitance'!$Q533)/'1C TSsoustraitance'!$R533),IF(AND('1C TSsoustraitance'!$D533&lt;&gt;"",$K$2&lt;&gt;"Pôle",'1C TSsoustraitance'!$E533="NON"),(('1C TSsoustraitance'!$F533+'1C TSsoustraitance'!$G533+'1C TSsoustraitance'!$H533+'1C TSsoustraitance'!$I533+'1C TSsoustraitance'!$J533+'1C TSsoustraitance'!$K533+'1C TSsoustraitance'!$L533+'1C TSsoustraitance'!$M533+'1C TSsoustraitance'!$N533+'1C TSsoustraitance'!$O533+'1C TSsoustraitance'!$P533+'1C TSsoustraitance'!$Q533))/'1C TSsoustraitance'!$AP533)))))</f>
        <v>0</v>
      </c>
      <c r="M816" s="668">
        <f>IF(OR('1C TSsoustraitance'!$D533="",'1C TSsoustraitance'!AP$13=0),0,IF(AND('1C TSsoustraitance'!$D533&lt;&gt;"",$K$2="Pôle",'1C TSsoustraitance'!$E533="OUI"),(('1C TSsoustraitance'!$J533+'1C TSsoustraitance'!$K533+'1C TSsoustraitance'!$L533)/'1C TSsoustraitance'!$R533),IF(AND('1C TSsoustraitance'!$D533&lt;&gt;"",$K$2="Pôle",'1C TSsoustraitance'!$E533="NON"),(('1C TSsoustraitance'!$J533+'1C TSsoustraitance'!$K533+'1C TSsoustraitance'!$L533)/'1C TSsoustraitance'!$AP533),IF(AND('1C TSsoustraitance'!$D533&lt;&gt;"",$K$2&lt;&gt;"Pôle"),0))))</f>
        <v>0</v>
      </c>
      <c r="N816" s="668">
        <f t="shared" si="170"/>
        <v>0</v>
      </c>
      <c r="O816" s="669">
        <f>IF(OR('1C TSsoustraitance'!$D533="",'1C TSsoustraitance'!$E533="OUI",'1C TSsoustraitance'!$AP533=0),0,(('1C TSsoustraitance'!$S533)/'1C TSsoustraitance'!$AP533))</f>
        <v>0</v>
      </c>
      <c r="P816" s="669">
        <f>IF(OR('1C TSsoustraitance'!$D533="",'1C TSsoustraitance'!$E533="OUI",'1C TSsoustraitance'!$AP533=0),0,(('1C TSsoustraitance'!$T533)/'1C TSsoustraitance'!$AP533))</f>
        <v>0</v>
      </c>
      <c r="Q816" s="669">
        <f>IF(OR('1C TSsoustraitance'!$D533="",'1C TSsoustraitance'!$E533="OUI",'1C TSsoustraitance'!$AP533=0),0,(('1C TSsoustraitance'!$U533)/'1C TSsoustraitance'!$AP533))</f>
        <v>0</v>
      </c>
      <c r="R816" s="669">
        <f>IF(OR('1C TSsoustraitance'!$D533="",'1C TSsoustraitance'!$E533="OUI",'1C TSsoustraitance'!$AP533=0),0,(('1C TSsoustraitance'!$V533)/'1C TSsoustraitance'!$AP533))</f>
        <v>0</v>
      </c>
      <c r="S816" s="669">
        <f>IF(OR('1C TSsoustraitance'!$D533="",'1C TSsoustraitance'!$E533="OUI",'1C TSsoustraitance'!$AP533=0),0,(('1C TSsoustraitance'!$W533)/'1C TSsoustraitance'!$AP533))</f>
        <v>0</v>
      </c>
      <c r="T816" s="669">
        <f>IF(OR('1C TSsoustraitance'!$D533="",'1C TSsoustraitance'!$E533="OUI",'1C TSsoustraitance'!$AP533=0),0,(('1C TSsoustraitance'!$X533)/'1C TSsoustraitance'!$AP533))</f>
        <v>0</v>
      </c>
      <c r="U816" s="669">
        <f>IF(OR('1C TSsoustraitance'!$D533="",'1C TSsoustraitance'!$E533="OUI",'1C TSsoustraitance'!$AP533=0),0,(('1C TSsoustraitance'!$Y533)/'1C TSsoustraitance'!$AP533))</f>
        <v>0</v>
      </c>
      <c r="V816" s="669">
        <f>IF(OR('1C TSsoustraitance'!$D533="",'1C TSsoustraitance'!$E533="OUI",'1C TSsoustraitance'!$AP533=0),0,(('1C TSsoustraitance'!$Z533)/'1C TSsoustraitance'!$AP533))</f>
        <v>0</v>
      </c>
      <c r="W816" s="669">
        <f>IF(OR('1C TSsoustraitance'!$D533="",'1C TSsoustraitance'!$E533="OUI",'1C TSsoustraitance'!$AP533=0),0,(('1C TSsoustraitance'!$AA533)/'1C TSsoustraitance'!$AP533))</f>
        <v>0</v>
      </c>
      <c r="X816" s="669">
        <f>IF(OR('1C TSsoustraitance'!$D533="",'1C TSsoustraitance'!$E533="OUI",'1C TSsoustraitance'!$AP533=0),0,(('1C TSsoustraitance'!$AB533)/'1C TSsoustraitance'!$AP533))</f>
        <v>0</v>
      </c>
      <c r="Y816" s="669">
        <f>IF(OR('1C TSsoustraitance'!$D533="",'1C TSsoustraitance'!$E533="OUI",'1C TSsoustraitance'!$AP533=0),0,(('1C TSsoustraitance'!$AC533)/'1C TSsoustraitance'!$AP533))</f>
        <v>0</v>
      </c>
      <c r="Z816" s="669">
        <f>IF(OR('1C TSsoustraitance'!$D533="",'1C TSsoustraitance'!$E533="OUI",'1C TSsoustraitance'!$AP533=0),0,(('1C TSsoustraitance'!$AD533)/'1C TSsoustraitance'!$AP533))</f>
        <v>0</v>
      </c>
      <c r="AA816" s="669">
        <f>IF(OR('1C TSsoustraitance'!$D533="",'1C TSsoustraitance'!$E533="OUI",'1C TSsoustraitance'!$AP533=0),0,(('1C TSsoustraitance'!$AE533)/'1C TSsoustraitance'!$AP533))</f>
        <v>0</v>
      </c>
      <c r="AB816" s="669">
        <f>IF(OR('1C TSsoustraitance'!$D533="",'1C TSsoustraitance'!$E533="OUI",'1C TSsoustraitance'!$AP533=0),0,(('1C TSsoustraitance'!$AF533)/'1C TSsoustraitance'!$AP533))</f>
        <v>0</v>
      </c>
      <c r="AC816" s="669">
        <f>IF(OR('1C TSsoustraitance'!$D533="",'1C TSsoustraitance'!$E533="OUI",'1C TSsoustraitance'!$AP533=0),0,(('1C TSsoustraitance'!$AG533)/'1C TSsoustraitance'!$AP533))</f>
        <v>0</v>
      </c>
      <c r="AD816" s="669">
        <f>IF(OR('1C TSsoustraitance'!$D533="",'1C TSsoustraitance'!$E533="OUI",'1C TSsoustraitance'!$AP533=0),0,(('1C TSsoustraitance'!$AH533)/'1C TSsoustraitance'!$AP533))</f>
        <v>0</v>
      </c>
      <c r="AE816" s="669">
        <f>IF(OR('1C TSsoustraitance'!$D533="",'1C TSsoustraitance'!$E533="OUI",'1C TSsoustraitance'!$AP533=0),0,(('1C TSsoustraitance'!$AI533)/'1C TSsoustraitance'!$AP533))</f>
        <v>0</v>
      </c>
      <c r="AF816" s="669">
        <f>IF(OR('1C TSsoustraitance'!$D533="",'1C TSsoustraitance'!$E533="OUI",'1C TSsoustraitance'!$AP533=0),0,(('1C TSsoustraitance'!$AJ533)/'1C TSsoustraitance'!$AP533))</f>
        <v>0</v>
      </c>
      <c r="AG816" s="669">
        <f>IF(OR('1C TSsoustraitance'!$D533="",'1C TSsoustraitance'!$E533="OUI",'1C TSsoustraitance'!$AP533=0),0,(('1C TSsoustraitance'!$AK533)/'1C TSsoustraitance'!$AP533))</f>
        <v>0</v>
      </c>
      <c r="AH816" s="669">
        <f>IF(OR('1C TSsoustraitance'!$D533="",'1C TSsoustraitance'!$E533="OUI",'1C TSsoustraitance'!$AP533=0),0,(('1C TSsoustraitance'!$AL533)/'1C TSsoustraitance'!$AP533))</f>
        <v>0</v>
      </c>
      <c r="AI816" s="669">
        <f>IF(OR('1C TSsoustraitance'!$D533="",'1C TSsoustraitance'!$E533="OUI",'1C TSsoustraitance'!$AP533=0),0,(('1C TSsoustraitance'!$AM533)/'1C TSsoustraitance'!$AP533))</f>
        <v>0</v>
      </c>
      <c r="AJ816" s="669">
        <f>IF(OR('1C TSsoustraitance'!$D533="",'1C TSsoustraitance'!$E533="OUI",'1C TSsoustraitance'!$AP533=0),0,(('1C TSsoustraitance'!$AN533)/'1C TSsoustraitance'!$AP533))</f>
        <v>0</v>
      </c>
      <c r="AK816" s="669">
        <f t="shared" si="172"/>
        <v>0</v>
      </c>
      <c r="AL816" s="668">
        <f t="shared" si="173"/>
        <v>0</v>
      </c>
      <c r="AM816" s="670">
        <f>IF(Tableau7[[#This Row],[N° pièce]]="",0,(Tableau7[[#This Row],[hors TVA]]+(Tableau7[[#This Row],[hors TVA]]*Tableau7[[#This Row],[Taux TVA]])-(Tableau7[[#This Row],[hors TVA]]*Tableau7[[#This Row],[Taux TVA]]*Tableau7[[#This Row],[Régime TVA: Récupération]]))*Tableau7[[#This Row],[Type 1]])</f>
        <v>0</v>
      </c>
      <c r="AN816" s="670">
        <f>IF(Tableau7[[#This Row],[N° pièce]]="",0,IF($K$2="pôle",((Tableau7[[#This Row],[hors TVA]]+(Tableau7[[#This Row],[hors TVA]]*Tableau7[[#This Row],[Taux TVA]])-(Tableau7[[#This Row],[hors TVA]]*Tableau7[[#This Row],[Taux TVA]]*Tableau7[[#This Row],[Régime TVA: Récupération]]))*Tableau7[[#This Row],[Type 2]]),0))</f>
        <v>0</v>
      </c>
      <c r="AO816" s="670">
        <f t="shared" si="177"/>
        <v>0</v>
      </c>
      <c r="AP816" s="255">
        <f t="shared" si="175"/>
        <v>0</v>
      </c>
      <c r="AQ816" s="506">
        <f t="shared" si="176"/>
        <v>0</v>
      </c>
      <c r="AR816" s="671"/>
      <c r="AS816" s="512"/>
      <c r="AT816" s="513" t="str">
        <f>IF(('1C TSsoustraitance'!AP533*FICHE!C$14&lt;J816),"Forfait limité à "&amp;FICHE!C$14&amp;"€/jour","")</f>
        <v/>
      </c>
      <c r="AU816" s="797"/>
      <c r="AV816" s="484"/>
      <c r="AW816" s="484"/>
      <c r="AX816" s="484"/>
      <c r="AY816" s="484"/>
      <c r="AZ816" s="484"/>
      <c r="BA816" s="4"/>
      <c r="BB816" s="4"/>
      <c r="BC816" s="4"/>
      <c r="BD816" s="4"/>
      <c r="BE816" s="4"/>
      <c r="BF816" s="4"/>
      <c r="BG816" s="4"/>
      <c r="BH816" s="4"/>
      <c r="BI816" s="4"/>
      <c r="BJ816" s="4"/>
      <c r="BK816" s="4"/>
      <c r="BL816" s="4"/>
      <c r="BM816" s="4"/>
      <c r="BN816" s="4"/>
      <c r="BO816" s="4"/>
      <c r="BP816" s="4"/>
      <c r="BQ816" s="4"/>
      <c r="BR816" s="4"/>
      <c r="BS816" s="4"/>
      <c r="BT816" s="4"/>
      <c r="BU816" s="4"/>
      <c r="BV816" s="4"/>
      <c r="BW816" s="4"/>
      <c r="BX816" s="4"/>
      <c r="BY816" s="4"/>
      <c r="BZ816" s="4"/>
      <c r="CA816" s="4"/>
      <c r="CB816" s="4"/>
      <c r="CC816" s="4"/>
      <c r="CD816" s="4"/>
      <c r="CE816" s="4"/>
      <c r="CF816" s="4"/>
      <c r="CG816" s="4"/>
      <c r="CH816" s="4"/>
      <c r="CI816" s="4"/>
      <c r="CJ816" s="4"/>
      <c r="CK816" s="4"/>
      <c r="CL816" s="4"/>
      <c r="CM816" s="4"/>
      <c r="CN816" s="4"/>
      <c r="CO816" s="4"/>
      <c r="CP816" s="4"/>
      <c r="CQ816" s="4"/>
      <c r="CR816" s="4"/>
      <c r="CS816" s="4"/>
      <c r="CT816" s="4"/>
      <c r="CU816" s="4"/>
      <c r="CV816" s="4"/>
      <c r="CW816" s="4"/>
      <c r="CX816" s="4"/>
      <c r="CY816" s="4"/>
      <c r="CZ816" s="4"/>
      <c r="DA816" s="4"/>
      <c r="DB816" s="4"/>
      <c r="DC816" s="4"/>
      <c r="DD816" s="4"/>
      <c r="DE816" s="4"/>
      <c r="DF816" s="4"/>
      <c r="DG816" s="4"/>
      <c r="DH816" s="4"/>
      <c r="DI816" s="4"/>
      <c r="DJ816" s="4"/>
      <c r="DK816" s="4"/>
      <c r="DL816" s="4"/>
      <c r="DM816" s="4"/>
      <c r="DN816" s="4"/>
      <c r="DO816" s="4"/>
      <c r="DP816" s="4"/>
      <c r="DQ816" s="4"/>
      <c r="DR816" s="4"/>
      <c r="DS816" s="4"/>
      <c r="DT816" s="4"/>
      <c r="DU816" s="4"/>
      <c r="DV816" s="4"/>
      <c r="DW816" s="4"/>
      <c r="DX816" s="4"/>
      <c r="DY816" s="4"/>
      <c r="DZ816" s="4"/>
      <c r="EA816" s="4"/>
      <c r="EB816" s="4"/>
      <c r="EC816" s="4"/>
      <c r="ED816" s="4"/>
      <c r="EE816" s="4"/>
      <c r="EF816" s="4"/>
      <c r="EG816" s="4"/>
      <c r="EH816" s="4"/>
      <c r="EI816" s="4"/>
      <c r="EJ816" s="4"/>
      <c r="EK816" s="4"/>
      <c r="EL816" s="4"/>
      <c r="EM816" s="4"/>
      <c r="EN816" s="4"/>
      <c r="EO816" s="4"/>
      <c r="EP816" s="4"/>
      <c r="EQ816" s="4"/>
      <c r="ER816" s="4"/>
      <c r="ES816" s="4"/>
      <c r="ET816" s="4"/>
      <c r="EU816" s="4"/>
      <c r="EV816" s="4"/>
      <c r="EW816" s="4"/>
      <c r="EX816" s="4"/>
      <c r="EY816" s="4"/>
      <c r="EZ816" s="4"/>
      <c r="FA816" s="4"/>
      <c r="FB816" s="4"/>
      <c r="FC816" s="4"/>
      <c r="FD816" s="4"/>
      <c r="FE816" s="4"/>
      <c r="FF816" s="4"/>
      <c r="FG816" s="4"/>
      <c r="FH816" s="4"/>
      <c r="FI816" s="4"/>
      <c r="FJ816" s="4"/>
      <c r="FK816" s="4"/>
      <c r="FL816" s="4"/>
      <c r="FM816" s="4"/>
      <c r="FN816" s="4"/>
      <c r="FO816" s="4"/>
      <c r="FP816" s="4"/>
      <c r="FQ816" s="4"/>
      <c r="FR816" s="4"/>
      <c r="FS816" s="4"/>
      <c r="FT816" s="4"/>
      <c r="FU816" s="4"/>
      <c r="FV816" s="4"/>
      <c r="FW816" s="4"/>
      <c r="FX816" s="4"/>
      <c r="FY816" s="4"/>
      <c r="FZ816" s="4"/>
      <c r="GA816" s="4"/>
      <c r="GB816" s="4"/>
      <c r="GC816" s="4"/>
      <c r="GD816" s="4"/>
      <c r="GE816" s="4"/>
      <c r="GF816" s="4"/>
      <c r="GG816" s="4"/>
      <c r="GH816" s="4"/>
      <c r="GI816" s="4"/>
      <c r="GJ816" s="4"/>
      <c r="GK816" s="4"/>
      <c r="GL816" s="4"/>
      <c r="GM816" s="4"/>
      <c r="GN816" s="4"/>
      <c r="GO816" s="4"/>
      <c r="GP816" s="4"/>
      <c r="GQ816" s="4"/>
      <c r="GR816" s="4"/>
      <c r="GS816" s="4"/>
      <c r="GT816" s="4"/>
      <c r="GU816" s="4"/>
      <c r="GV816" s="4"/>
      <c r="GW816" s="4"/>
      <c r="GX816" s="4"/>
      <c r="GY816" s="4"/>
      <c r="GZ816" s="4"/>
      <c r="HA816" s="4"/>
      <c r="HB816" s="4"/>
      <c r="HC816" s="4"/>
    </row>
    <row r="817" spans="1:211" s="380" customFormat="1" ht="13.9" customHeight="1">
      <c r="A817" s="828" t="str">
        <f>IF('1C TSsoustraitance'!$A534&lt;&gt;0,'1C TSsoustraitance'!$A534,"")</f>
        <v/>
      </c>
      <c r="B817" s="530"/>
      <c r="C817" s="513" t="str">
        <f>IF('1C TSsoustraitance'!$A534&lt;&gt;0,'1C TSsoustraitance'!$B534,"")</f>
        <v/>
      </c>
      <c r="D817" s="513" t="str">
        <f>IF('1C TSsoustraitance'!$A534&lt;&gt;0,'1C TSsoustraitance'!$C534,"")</f>
        <v/>
      </c>
      <c r="E817" s="684"/>
      <c r="F817" s="685"/>
      <c r="G817" s="666">
        <f>'1C TSsoustraitance'!$D534</f>
        <v>0</v>
      </c>
      <c r="H817" s="533">
        <v>0.21</v>
      </c>
      <c r="I817" s="533">
        <v>1</v>
      </c>
      <c r="J817" s="534"/>
      <c r="K817" s="667">
        <f t="shared" si="171"/>
        <v>0</v>
      </c>
      <c r="L817" s="668">
        <f>IF(OR('1C TSsoustraitance'!$D534="",'1C TSsoustraitance'!$AP534=0),0,IF(AND('1C TSsoustraitance'!$D534&lt;&gt;"",$K$2="Pôle",'1C TSsoustraitance'!$E534="OUI"),(('1C TSsoustraitance'!$F534+'1C TSsoustraitance'!$G534+'1C TSsoustraitance'!$H534+'1C TSsoustraitance'!$I534+'1C TSsoustraitance'!$M534)/'1C TSsoustraitance'!$R534),IF(AND('1C TSsoustraitance'!$D534&lt;&gt;"",$K$2="Pôle",'1C TSsoustraitance'!$E534="NON"),(('1C TSsoustraitance'!$F534+'1C TSsoustraitance'!$G534+'1C TSsoustraitance'!$H534+'1C TSsoustraitance'!$I534+'1C TSsoustraitance'!$M534)/'1C TSsoustraitance'!$AP534),IF(AND('1C TSsoustraitance'!$D534&lt;&gt;"",$K$2&lt;&gt;"Pôle",'1C TSsoustraitance'!$E534="OUI"),(('1C TSsoustraitance'!$F534+'1C TSsoustraitance'!$G534+'1C TSsoustraitance'!$H534+'1C TSsoustraitance'!$I534+'1C TSsoustraitance'!$J534+'1C TSsoustraitance'!$K534+'1C TSsoustraitance'!$L534+'1C TSsoustraitance'!$M534+'1C TSsoustraitance'!$N534+'1C TSsoustraitance'!$O534+'1C TSsoustraitance'!$P534+'1C TSsoustraitance'!$Q534)/'1C TSsoustraitance'!$R534),IF(AND('1C TSsoustraitance'!$D534&lt;&gt;"",$K$2&lt;&gt;"Pôle",'1C TSsoustraitance'!$E534="NON"),(('1C TSsoustraitance'!$F534+'1C TSsoustraitance'!$G534+'1C TSsoustraitance'!$H534+'1C TSsoustraitance'!$I534+'1C TSsoustraitance'!$J534+'1C TSsoustraitance'!$K534+'1C TSsoustraitance'!$L534+'1C TSsoustraitance'!$M534+'1C TSsoustraitance'!$N534+'1C TSsoustraitance'!$O534+'1C TSsoustraitance'!$P534+'1C TSsoustraitance'!$Q534))/'1C TSsoustraitance'!$AP534)))))</f>
        <v>0</v>
      </c>
      <c r="M817" s="668">
        <f>IF(OR('1C TSsoustraitance'!$D534="",'1C TSsoustraitance'!AP$13=0),0,IF(AND('1C TSsoustraitance'!$D534&lt;&gt;"",$K$2="Pôle",'1C TSsoustraitance'!$E534="OUI"),(('1C TSsoustraitance'!$J534+'1C TSsoustraitance'!$K534+'1C TSsoustraitance'!$L534)/'1C TSsoustraitance'!$R534),IF(AND('1C TSsoustraitance'!$D534&lt;&gt;"",$K$2="Pôle",'1C TSsoustraitance'!$E534="NON"),(('1C TSsoustraitance'!$J534+'1C TSsoustraitance'!$K534+'1C TSsoustraitance'!$L534)/'1C TSsoustraitance'!$AP534),IF(AND('1C TSsoustraitance'!$D534&lt;&gt;"",$K$2&lt;&gt;"Pôle"),0))))</f>
        <v>0</v>
      </c>
      <c r="N817" s="668">
        <f t="shared" si="170"/>
        <v>0</v>
      </c>
      <c r="O817" s="669">
        <f>IF(OR('1C TSsoustraitance'!$D534="",'1C TSsoustraitance'!$E534="OUI",'1C TSsoustraitance'!$AP534=0),0,(('1C TSsoustraitance'!$S534)/'1C TSsoustraitance'!$AP534))</f>
        <v>0</v>
      </c>
      <c r="P817" s="669">
        <f>IF(OR('1C TSsoustraitance'!$D534="",'1C TSsoustraitance'!$E534="OUI",'1C TSsoustraitance'!$AP534=0),0,(('1C TSsoustraitance'!$T534)/'1C TSsoustraitance'!$AP534))</f>
        <v>0</v>
      </c>
      <c r="Q817" s="669">
        <f>IF(OR('1C TSsoustraitance'!$D534="",'1C TSsoustraitance'!$E534="OUI",'1C TSsoustraitance'!$AP534=0),0,(('1C TSsoustraitance'!$U534)/'1C TSsoustraitance'!$AP534))</f>
        <v>0</v>
      </c>
      <c r="R817" s="669">
        <f>IF(OR('1C TSsoustraitance'!$D534="",'1C TSsoustraitance'!$E534="OUI",'1C TSsoustraitance'!$AP534=0),0,(('1C TSsoustraitance'!$V534)/'1C TSsoustraitance'!$AP534))</f>
        <v>0</v>
      </c>
      <c r="S817" s="669">
        <f>IF(OR('1C TSsoustraitance'!$D534="",'1C TSsoustraitance'!$E534="OUI",'1C TSsoustraitance'!$AP534=0),0,(('1C TSsoustraitance'!$W534)/'1C TSsoustraitance'!$AP534))</f>
        <v>0</v>
      </c>
      <c r="T817" s="669">
        <f>IF(OR('1C TSsoustraitance'!$D534="",'1C TSsoustraitance'!$E534="OUI",'1C TSsoustraitance'!$AP534=0),0,(('1C TSsoustraitance'!$X534)/'1C TSsoustraitance'!$AP534))</f>
        <v>0</v>
      </c>
      <c r="U817" s="669">
        <f>IF(OR('1C TSsoustraitance'!$D534="",'1C TSsoustraitance'!$E534="OUI",'1C TSsoustraitance'!$AP534=0),0,(('1C TSsoustraitance'!$Y534)/'1C TSsoustraitance'!$AP534))</f>
        <v>0</v>
      </c>
      <c r="V817" s="669">
        <f>IF(OR('1C TSsoustraitance'!$D534="",'1C TSsoustraitance'!$E534="OUI",'1C TSsoustraitance'!$AP534=0),0,(('1C TSsoustraitance'!$Z534)/'1C TSsoustraitance'!$AP534))</f>
        <v>0</v>
      </c>
      <c r="W817" s="669">
        <f>IF(OR('1C TSsoustraitance'!$D534="",'1C TSsoustraitance'!$E534="OUI",'1C TSsoustraitance'!$AP534=0),0,(('1C TSsoustraitance'!$AA534)/'1C TSsoustraitance'!$AP534))</f>
        <v>0</v>
      </c>
      <c r="X817" s="669">
        <f>IF(OR('1C TSsoustraitance'!$D534="",'1C TSsoustraitance'!$E534="OUI",'1C TSsoustraitance'!$AP534=0),0,(('1C TSsoustraitance'!$AB534)/'1C TSsoustraitance'!$AP534))</f>
        <v>0</v>
      </c>
      <c r="Y817" s="669">
        <f>IF(OR('1C TSsoustraitance'!$D534="",'1C TSsoustraitance'!$E534="OUI",'1C TSsoustraitance'!$AP534=0),0,(('1C TSsoustraitance'!$AC534)/'1C TSsoustraitance'!$AP534))</f>
        <v>0</v>
      </c>
      <c r="Z817" s="669">
        <f>IF(OR('1C TSsoustraitance'!$D534="",'1C TSsoustraitance'!$E534="OUI",'1C TSsoustraitance'!$AP534=0),0,(('1C TSsoustraitance'!$AD534)/'1C TSsoustraitance'!$AP534))</f>
        <v>0</v>
      </c>
      <c r="AA817" s="669">
        <f>IF(OR('1C TSsoustraitance'!$D534="",'1C TSsoustraitance'!$E534="OUI",'1C TSsoustraitance'!$AP534=0),0,(('1C TSsoustraitance'!$AE534)/'1C TSsoustraitance'!$AP534))</f>
        <v>0</v>
      </c>
      <c r="AB817" s="669">
        <f>IF(OR('1C TSsoustraitance'!$D534="",'1C TSsoustraitance'!$E534="OUI",'1C TSsoustraitance'!$AP534=0),0,(('1C TSsoustraitance'!$AF534)/'1C TSsoustraitance'!$AP534))</f>
        <v>0</v>
      </c>
      <c r="AC817" s="669">
        <f>IF(OR('1C TSsoustraitance'!$D534="",'1C TSsoustraitance'!$E534="OUI",'1C TSsoustraitance'!$AP534=0),0,(('1C TSsoustraitance'!$AG534)/'1C TSsoustraitance'!$AP534))</f>
        <v>0</v>
      </c>
      <c r="AD817" s="669">
        <f>IF(OR('1C TSsoustraitance'!$D534="",'1C TSsoustraitance'!$E534="OUI",'1C TSsoustraitance'!$AP534=0),0,(('1C TSsoustraitance'!$AH534)/'1C TSsoustraitance'!$AP534))</f>
        <v>0</v>
      </c>
      <c r="AE817" s="669">
        <f>IF(OR('1C TSsoustraitance'!$D534="",'1C TSsoustraitance'!$E534="OUI",'1C TSsoustraitance'!$AP534=0),0,(('1C TSsoustraitance'!$AI534)/'1C TSsoustraitance'!$AP534))</f>
        <v>0</v>
      </c>
      <c r="AF817" s="669">
        <f>IF(OR('1C TSsoustraitance'!$D534="",'1C TSsoustraitance'!$E534="OUI",'1C TSsoustraitance'!$AP534=0),0,(('1C TSsoustraitance'!$AJ534)/'1C TSsoustraitance'!$AP534))</f>
        <v>0</v>
      </c>
      <c r="AG817" s="669">
        <f>IF(OR('1C TSsoustraitance'!$D534="",'1C TSsoustraitance'!$E534="OUI",'1C TSsoustraitance'!$AP534=0),0,(('1C TSsoustraitance'!$AK534)/'1C TSsoustraitance'!$AP534))</f>
        <v>0</v>
      </c>
      <c r="AH817" s="669">
        <f>IF(OR('1C TSsoustraitance'!$D534="",'1C TSsoustraitance'!$E534="OUI",'1C TSsoustraitance'!$AP534=0),0,(('1C TSsoustraitance'!$AL534)/'1C TSsoustraitance'!$AP534))</f>
        <v>0</v>
      </c>
      <c r="AI817" s="669">
        <f>IF(OR('1C TSsoustraitance'!$D534="",'1C TSsoustraitance'!$E534="OUI",'1C TSsoustraitance'!$AP534=0),0,(('1C TSsoustraitance'!$AM534)/'1C TSsoustraitance'!$AP534))</f>
        <v>0</v>
      </c>
      <c r="AJ817" s="669">
        <f>IF(OR('1C TSsoustraitance'!$D534="",'1C TSsoustraitance'!$E534="OUI",'1C TSsoustraitance'!$AP534=0),0,(('1C TSsoustraitance'!$AN534)/'1C TSsoustraitance'!$AP534))</f>
        <v>0</v>
      </c>
      <c r="AK817" s="669">
        <f t="shared" si="172"/>
        <v>0</v>
      </c>
      <c r="AL817" s="668">
        <f t="shared" si="173"/>
        <v>0</v>
      </c>
      <c r="AM817" s="670">
        <f>IF(Tableau7[[#This Row],[N° pièce]]="",0,(Tableau7[[#This Row],[hors TVA]]+(Tableau7[[#This Row],[hors TVA]]*Tableau7[[#This Row],[Taux TVA]])-(Tableau7[[#This Row],[hors TVA]]*Tableau7[[#This Row],[Taux TVA]]*Tableau7[[#This Row],[Régime TVA: Récupération]]))*Tableau7[[#This Row],[Type 1]])</f>
        <v>0</v>
      </c>
      <c r="AN817" s="670">
        <f>IF(Tableau7[[#This Row],[N° pièce]]="",0,IF($K$2="pôle",((Tableau7[[#This Row],[hors TVA]]+(Tableau7[[#This Row],[hors TVA]]*Tableau7[[#This Row],[Taux TVA]])-(Tableau7[[#This Row],[hors TVA]]*Tableau7[[#This Row],[Taux TVA]]*Tableau7[[#This Row],[Régime TVA: Récupération]]))*Tableau7[[#This Row],[Type 2]]),0))</f>
        <v>0</v>
      </c>
      <c r="AO817" s="670">
        <f t="shared" si="177"/>
        <v>0</v>
      </c>
      <c r="AP817" s="255">
        <f t="shared" si="175"/>
        <v>0</v>
      </c>
      <c r="AQ817" s="506">
        <f t="shared" si="176"/>
        <v>0</v>
      </c>
      <c r="AR817" s="671"/>
      <c r="AS817" s="512"/>
      <c r="AT817" s="513" t="str">
        <f>IF(('1C TSsoustraitance'!AP534*FICHE!C$14&lt;J817),"Forfait limité à "&amp;FICHE!C$14&amp;"€/jour","")</f>
        <v/>
      </c>
      <c r="AU817" s="797"/>
      <c r="AV817" s="484"/>
      <c r="AW817" s="484"/>
      <c r="AX817" s="484"/>
      <c r="AY817" s="484"/>
      <c r="AZ817" s="484"/>
      <c r="BA817" s="4"/>
      <c r="BB817" s="4"/>
      <c r="BC817" s="4"/>
      <c r="BD817" s="4"/>
      <c r="BE817" s="4"/>
      <c r="BF817" s="4"/>
      <c r="BG817" s="4"/>
      <c r="BH817" s="4"/>
      <c r="BI817" s="4"/>
      <c r="BJ817" s="4"/>
      <c r="BK817" s="4"/>
      <c r="BL817" s="4"/>
      <c r="BM817" s="4"/>
      <c r="BN817" s="4"/>
      <c r="BO817" s="4"/>
      <c r="BP817" s="4"/>
      <c r="BQ817" s="4"/>
      <c r="BR817" s="4"/>
      <c r="BS817" s="4"/>
      <c r="BT817" s="4"/>
      <c r="BU817" s="4"/>
      <c r="BV817" s="4"/>
      <c r="BW817" s="4"/>
      <c r="BX817" s="4"/>
      <c r="BY817" s="4"/>
      <c r="BZ817" s="4"/>
      <c r="CA817" s="4"/>
      <c r="CB817" s="4"/>
      <c r="CC817" s="4"/>
      <c r="CD817" s="4"/>
      <c r="CE817" s="4"/>
      <c r="CF817" s="4"/>
      <c r="CG817" s="4"/>
      <c r="CH817" s="4"/>
      <c r="CI817" s="4"/>
      <c r="CJ817" s="4"/>
      <c r="CK817" s="4"/>
      <c r="CL817" s="4"/>
      <c r="CM817" s="4"/>
      <c r="CN817" s="4"/>
      <c r="CO817" s="4"/>
      <c r="CP817" s="4"/>
      <c r="CQ817" s="4"/>
      <c r="CR817" s="4"/>
      <c r="CS817" s="4"/>
      <c r="CT817" s="4"/>
      <c r="CU817" s="4"/>
      <c r="CV817" s="4"/>
      <c r="CW817" s="4"/>
      <c r="CX817" s="4"/>
      <c r="CY817" s="4"/>
      <c r="CZ817" s="4"/>
      <c r="DA817" s="4"/>
      <c r="DB817" s="4"/>
      <c r="DC817" s="4"/>
      <c r="DD817" s="4"/>
      <c r="DE817" s="4"/>
      <c r="DF817" s="4"/>
      <c r="DG817" s="4"/>
      <c r="DH817" s="4"/>
      <c r="DI817" s="4"/>
      <c r="DJ817" s="4"/>
      <c r="DK817" s="4"/>
      <c r="DL817" s="4"/>
      <c r="DM817" s="4"/>
      <c r="DN817" s="4"/>
      <c r="DO817" s="4"/>
      <c r="DP817" s="4"/>
      <c r="DQ817" s="4"/>
      <c r="DR817" s="4"/>
      <c r="DS817" s="4"/>
      <c r="DT817" s="4"/>
      <c r="DU817" s="4"/>
      <c r="DV817" s="4"/>
      <c r="DW817" s="4"/>
      <c r="DX817" s="4"/>
      <c r="DY817" s="4"/>
      <c r="DZ817" s="4"/>
      <c r="EA817" s="4"/>
      <c r="EB817" s="4"/>
      <c r="EC817" s="4"/>
      <c r="ED817" s="4"/>
      <c r="EE817" s="4"/>
      <c r="EF817" s="4"/>
      <c r="EG817" s="4"/>
      <c r="EH817" s="4"/>
      <c r="EI817" s="4"/>
      <c r="EJ817" s="4"/>
      <c r="EK817" s="4"/>
      <c r="EL817" s="4"/>
      <c r="EM817" s="4"/>
      <c r="EN817" s="4"/>
      <c r="EO817" s="4"/>
      <c r="EP817" s="4"/>
      <c r="EQ817" s="4"/>
      <c r="ER817" s="4"/>
      <c r="ES817" s="4"/>
      <c r="ET817" s="4"/>
      <c r="EU817" s="4"/>
      <c r="EV817" s="4"/>
      <c r="EW817" s="4"/>
      <c r="EX817" s="4"/>
      <c r="EY817" s="4"/>
      <c r="EZ817" s="4"/>
      <c r="FA817" s="4"/>
      <c r="FB817" s="4"/>
      <c r="FC817" s="4"/>
      <c r="FD817" s="4"/>
      <c r="FE817" s="4"/>
      <c r="FF817" s="4"/>
      <c r="FG817" s="4"/>
      <c r="FH817" s="4"/>
      <c r="FI817" s="4"/>
      <c r="FJ817" s="4"/>
      <c r="FK817" s="4"/>
      <c r="FL817" s="4"/>
      <c r="FM817" s="4"/>
      <c r="FN817" s="4"/>
      <c r="FO817" s="4"/>
      <c r="FP817" s="4"/>
      <c r="FQ817" s="4"/>
      <c r="FR817" s="4"/>
      <c r="FS817" s="4"/>
      <c r="FT817" s="4"/>
      <c r="FU817" s="4"/>
      <c r="FV817" s="4"/>
      <c r="FW817" s="4"/>
      <c r="FX817" s="4"/>
      <c r="FY817" s="4"/>
      <c r="FZ817" s="4"/>
      <c r="GA817" s="4"/>
      <c r="GB817" s="4"/>
      <c r="GC817" s="4"/>
      <c r="GD817" s="4"/>
      <c r="GE817" s="4"/>
      <c r="GF817" s="4"/>
      <c r="GG817" s="4"/>
      <c r="GH817" s="4"/>
      <c r="GI817" s="4"/>
      <c r="GJ817" s="4"/>
      <c r="GK817" s="4"/>
      <c r="GL817" s="4"/>
      <c r="GM817" s="4"/>
      <c r="GN817" s="4"/>
      <c r="GO817" s="4"/>
      <c r="GP817" s="4"/>
      <c r="GQ817" s="4"/>
      <c r="GR817" s="4"/>
      <c r="GS817" s="4"/>
      <c r="GT817" s="4"/>
      <c r="GU817" s="4"/>
      <c r="GV817" s="4"/>
      <c r="GW817" s="4"/>
      <c r="GX817" s="4"/>
      <c r="GY817" s="4"/>
      <c r="GZ817" s="4"/>
      <c r="HA817" s="4"/>
      <c r="HB817" s="4"/>
      <c r="HC817" s="4"/>
    </row>
    <row r="818" spans="1:211" s="380" customFormat="1" ht="13.9" customHeight="1">
      <c r="A818" s="828" t="str">
        <f>IF('1C TSsoustraitance'!$A535&lt;&gt;0,'1C TSsoustraitance'!$A535,"")</f>
        <v/>
      </c>
      <c r="B818" s="530"/>
      <c r="C818" s="513" t="str">
        <f>IF('1C TSsoustraitance'!$A535&lt;&gt;0,'1C TSsoustraitance'!$B535,"")</f>
        <v/>
      </c>
      <c r="D818" s="513" t="str">
        <f>IF('1C TSsoustraitance'!$A535&lt;&gt;0,'1C TSsoustraitance'!$C535,"")</f>
        <v/>
      </c>
      <c r="E818" s="684"/>
      <c r="F818" s="685"/>
      <c r="G818" s="666">
        <f>'1C TSsoustraitance'!$D535</f>
        <v>0</v>
      </c>
      <c r="H818" s="533">
        <v>0.21</v>
      </c>
      <c r="I818" s="533">
        <v>1</v>
      </c>
      <c r="J818" s="534"/>
      <c r="K818" s="667">
        <f t="shared" si="171"/>
        <v>0</v>
      </c>
      <c r="L818" s="668">
        <f>IF(OR('1C TSsoustraitance'!$D535="",'1C TSsoustraitance'!$AP535=0),0,IF(AND('1C TSsoustraitance'!$D535&lt;&gt;"",$K$2="Pôle",'1C TSsoustraitance'!$E535="OUI"),(('1C TSsoustraitance'!$F535+'1C TSsoustraitance'!$G535+'1C TSsoustraitance'!$H535+'1C TSsoustraitance'!$I535+'1C TSsoustraitance'!$M535)/'1C TSsoustraitance'!$R535),IF(AND('1C TSsoustraitance'!$D535&lt;&gt;"",$K$2="Pôle",'1C TSsoustraitance'!$E535="NON"),(('1C TSsoustraitance'!$F535+'1C TSsoustraitance'!$G535+'1C TSsoustraitance'!$H535+'1C TSsoustraitance'!$I535+'1C TSsoustraitance'!$M535)/'1C TSsoustraitance'!$AP535),IF(AND('1C TSsoustraitance'!$D535&lt;&gt;"",$K$2&lt;&gt;"Pôle",'1C TSsoustraitance'!$E535="OUI"),(('1C TSsoustraitance'!$F535+'1C TSsoustraitance'!$G535+'1C TSsoustraitance'!$H535+'1C TSsoustraitance'!$I535+'1C TSsoustraitance'!$J535+'1C TSsoustraitance'!$K535+'1C TSsoustraitance'!$L535+'1C TSsoustraitance'!$M535+'1C TSsoustraitance'!$N535+'1C TSsoustraitance'!$O535+'1C TSsoustraitance'!$P535+'1C TSsoustraitance'!$Q535)/'1C TSsoustraitance'!$R535),IF(AND('1C TSsoustraitance'!$D535&lt;&gt;"",$K$2&lt;&gt;"Pôle",'1C TSsoustraitance'!$E535="NON"),(('1C TSsoustraitance'!$F535+'1C TSsoustraitance'!$G535+'1C TSsoustraitance'!$H535+'1C TSsoustraitance'!$I535+'1C TSsoustraitance'!$J535+'1C TSsoustraitance'!$K535+'1C TSsoustraitance'!$L535+'1C TSsoustraitance'!$M535+'1C TSsoustraitance'!$N535+'1C TSsoustraitance'!$O535+'1C TSsoustraitance'!$P535+'1C TSsoustraitance'!$Q535))/'1C TSsoustraitance'!$AP535)))))</f>
        <v>0</v>
      </c>
      <c r="M818" s="668">
        <f>IF(OR('1C TSsoustraitance'!$D535="",'1C TSsoustraitance'!AP$13=0),0,IF(AND('1C TSsoustraitance'!$D535&lt;&gt;"",$K$2="Pôle",'1C TSsoustraitance'!$E535="OUI"),(('1C TSsoustraitance'!$J535+'1C TSsoustraitance'!$K535+'1C TSsoustraitance'!$L535)/'1C TSsoustraitance'!$R535),IF(AND('1C TSsoustraitance'!$D535&lt;&gt;"",$K$2="Pôle",'1C TSsoustraitance'!$E535="NON"),(('1C TSsoustraitance'!$J535+'1C TSsoustraitance'!$K535+'1C TSsoustraitance'!$L535)/'1C TSsoustraitance'!$AP535),IF(AND('1C TSsoustraitance'!$D535&lt;&gt;"",$K$2&lt;&gt;"Pôle"),0))))</f>
        <v>0</v>
      </c>
      <c r="N818" s="668">
        <f t="shared" si="170"/>
        <v>0</v>
      </c>
      <c r="O818" s="669">
        <f>IF(OR('1C TSsoustraitance'!$D535="",'1C TSsoustraitance'!$E535="OUI",'1C TSsoustraitance'!$AP535=0),0,(('1C TSsoustraitance'!$S535)/'1C TSsoustraitance'!$AP535))</f>
        <v>0</v>
      </c>
      <c r="P818" s="669">
        <f>IF(OR('1C TSsoustraitance'!$D535="",'1C TSsoustraitance'!$E535="OUI",'1C TSsoustraitance'!$AP535=0),0,(('1C TSsoustraitance'!$T535)/'1C TSsoustraitance'!$AP535))</f>
        <v>0</v>
      </c>
      <c r="Q818" s="669">
        <f>IF(OR('1C TSsoustraitance'!$D535="",'1C TSsoustraitance'!$E535="OUI",'1C TSsoustraitance'!$AP535=0),0,(('1C TSsoustraitance'!$U535)/'1C TSsoustraitance'!$AP535))</f>
        <v>0</v>
      </c>
      <c r="R818" s="669">
        <f>IF(OR('1C TSsoustraitance'!$D535="",'1C TSsoustraitance'!$E535="OUI",'1C TSsoustraitance'!$AP535=0),0,(('1C TSsoustraitance'!$V535)/'1C TSsoustraitance'!$AP535))</f>
        <v>0</v>
      </c>
      <c r="S818" s="669">
        <f>IF(OR('1C TSsoustraitance'!$D535="",'1C TSsoustraitance'!$E535="OUI",'1C TSsoustraitance'!$AP535=0),0,(('1C TSsoustraitance'!$W535)/'1C TSsoustraitance'!$AP535))</f>
        <v>0</v>
      </c>
      <c r="T818" s="669">
        <f>IF(OR('1C TSsoustraitance'!$D535="",'1C TSsoustraitance'!$E535="OUI",'1C TSsoustraitance'!$AP535=0),0,(('1C TSsoustraitance'!$X535)/'1C TSsoustraitance'!$AP535))</f>
        <v>0</v>
      </c>
      <c r="U818" s="669">
        <f>IF(OR('1C TSsoustraitance'!$D535="",'1C TSsoustraitance'!$E535="OUI",'1C TSsoustraitance'!$AP535=0),0,(('1C TSsoustraitance'!$Y535)/'1C TSsoustraitance'!$AP535))</f>
        <v>0</v>
      </c>
      <c r="V818" s="669">
        <f>IF(OR('1C TSsoustraitance'!$D535="",'1C TSsoustraitance'!$E535="OUI",'1C TSsoustraitance'!$AP535=0),0,(('1C TSsoustraitance'!$Z535)/'1C TSsoustraitance'!$AP535))</f>
        <v>0</v>
      </c>
      <c r="W818" s="669">
        <f>IF(OR('1C TSsoustraitance'!$D535="",'1C TSsoustraitance'!$E535="OUI",'1C TSsoustraitance'!$AP535=0),0,(('1C TSsoustraitance'!$AA535)/'1C TSsoustraitance'!$AP535))</f>
        <v>0</v>
      </c>
      <c r="X818" s="669">
        <f>IF(OR('1C TSsoustraitance'!$D535="",'1C TSsoustraitance'!$E535="OUI",'1C TSsoustraitance'!$AP535=0),0,(('1C TSsoustraitance'!$AB535)/'1C TSsoustraitance'!$AP535))</f>
        <v>0</v>
      </c>
      <c r="Y818" s="669">
        <f>IF(OR('1C TSsoustraitance'!$D535="",'1C TSsoustraitance'!$E535="OUI",'1C TSsoustraitance'!$AP535=0),0,(('1C TSsoustraitance'!$AC535)/'1C TSsoustraitance'!$AP535))</f>
        <v>0</v>
      </c>
      <c r="Z818" s="669">
        <f>IF(OR('1C TSsoustraitance'!$D535="",'1C TSsoustraitance'!$E535="OUI",'1C TSsoustraitance'!$AP535=0),0,(('1C TSsoustraitance'!$AD535)/'1C TSsoustraitance'!$AP535))</f>
        <v>0</v>
      </c>
      <c r="AA818" s="669">
        <f>IF(OR('1C TSsoustraitance'!$D535="",'1C TSsoustraitance'!$E535="OUI",'1C TSsoustraitance'!$AP535=0),0,(('1C TSsoustraitance'!$AE535)/'1C TSsoustraitance'!$AP535))</f>
        <v>0</v>
      </c>
      <c r="AB818" s="669">
        <f>IF(OR('1C TSsoustraitance'!$D535="",'1C TSsoustraitance'!$E535="OUI",'1C TSsoustraitance'!$AP535=0),0,(('1C TSsoustraitance'!$AF535)/'1C TSsoustraitance'!$AP535))</f>
        <v>0</v>
      </c>
      <c r="AC818" s="669">
        <f>IF(OR('1C TSsoustraitance'!$D535="",'1C TSsoustraitance'!$E535="OUI",'1C TSsoustraitance'!$AP535=0),0,(('1C TSsoustraitance'!$AG535)/'1C TSsoustraitance'!$AP535))</f>
        <v>0</v>
      </c>
      <c r="AD818" s="669">
        <f>IF(OR('1C TSsoustraitance'!$D535="",'1C TSsoustraitance'!$E535="OUI",'1C TSsoustraitance'!$AP535=0),0,(('1C TSsoustraitance'!$AH535)/'1C TSsoustraitance'!$AP535))</f>
        <v>0</v>
      </c>
      <c r="AE818" s="669">
        <f>IF(OR('1C TSsoustraitance'!$D535="",'1C TSsoustraitance'!$E535="OUI",'1C TSsoustraitance'!$AP535=0),0,(('1C TSsoustraitance'!$AI535)/'1C TSsoustraitance'!$AP535))</f>
        <v>0</v>
      </c>
      <c r="AF818" s="669">
        <f>IF(OR('1C TSsoustraitance'!$D535="",'1C TSsoustraitance'!$E535="OUI",'1C TSsoustraitance'!$AP535=0),0,(('1C TSsoustraitance'!$AJ535)/'1C TSsoustraitance'!$AP535))</f>
        <v>0</v>
      </c>
      <c r="AG818" s="669">
        <f>IF(OR('1C TSsoustraitance'!$D535="",'1C TSsoustraitance'!$E535="OUI",'1C TSsoustraitance'!$AP535=0),0,(('1C TSsoustraitance'!$AK535)/'1C TSsoustraitance'!$AP535))</f>
        <v>0</v>
      </c>
      <c r="AH818" s="669">
        <f>IF(OR('1C TSsoustraitance'!$D535="",'1C TSsoustraitance'!$E535="OUI",'1C TSsoustraitance'!$AP535=0),0,(('1C TSsoustraitance'!$AL535)/'1C TSsoustraitance'!$AP535))</f>
        <v>0</v>
      </c>
      <c r="AI818" s="669">
        <f>IF(OR('1C TSsoustraitance'!$D535="",'1C TSsoustraitance'!$E535="OUI",'1C TSsoustraitance'!$AP535=0),0,(('1C TSsoustraitance'!$AM535)/'1C TSsoustraitance'!$AP535))</f>
        <v>0</v>
      </c>
      <c r="AJ818" s="669">
        <f>IF(OR('1C TSsoustraitance'!$D535="",'1C TSsoustraitance'!$E535="OUI",'1C TSsoustraitance'!$AP535=0),0,(('1C TSsoustraitance'!$AN535)/'1C TSsoustraitance'!$AP535))</f>
        <v>0</v>
      </c>
      <c r="AK818" s="669">
        <f t="shared" si="172"/>
        <v>0</v>
      </c>
      <c r="AL818" s="668">
        <f t="shared" si="173"/>
        <v>0</v>
      </c>
      <c r="AM818" s="670">
        <f>IF(Tableau7[[#This Row],[N° pièce]]="",0,(Tableau7[[#This Row],[hors TVA]]+(Tableau7[[#This Row],[hors TVA]]*Tableau7[[#This Row],[Taux TVA]])-(Tableau7[[#This Row],[hors TVA]]*Tableau7[[#This Row],[Taux TVA]]*Tableau7[[#This Row],[Régime TVA: Récupération]]))*Tableau7[[#This Row],[Type 1]])</f>
        <v>0</v>
      </c>
      <c r="AN818" s="670">
        <f>IF(Tableau7[[#This Row],[N° pièce]]="",0,IF($K$2="pôle",((Tableau7[[#This Row],[hors TVA]]+(Tableau7[[#This Row],[hors TVA]]*Tableau7[[#This Row],[Taux TVA]])-(Tableau7[[#This Row],[hors TVA]]*Tableau7[[#This Row],[Taux TVA]]*Tableau7[[#This Row],[Régime TVA: Récupération]]))*Tableau7[[#This Row],[Type 2]]),0))</f>
        <v>0</v>
      </c>
      <c r="AO818" s="670">
        <f t="shared" si="177"/>
        <v>0</v>
      </c>
      <c r="AP818" s="255">
        <f t="shared" si="175"/>
        <v>0</v>
      </c>
      <c r="AQ818" s="506">
        <f t="shared" si="176"/>
        <v>0</v>
      </c>
      <c r="AR818" s="671"/>
      <c r="AS818" s="512"/>
      <c r="AT818" s="513" t="str">
        <f>IF(('1C TSsoustraitance'!AP535*FICHE!C$14&lt;J818),"Forfait limité à "&amp;FICHE!C$14&amp;"€/jour","")</f>
        <v/>
      </c>
      <c r="AU818" s="797"/>
      <c r="AV818" s="484"/>
      <c r="AW818" s="484"/>
      <c r="AX818" s="484"/>
      <c r="AY818" s="484"/>
      <c r="AZ818" s="484"/>
      <c r="BA818" s="4"/>
      <c r="BB818" s="4"/>
      <c r="BC818" s="4"/>
      <c r="BD818" s="4"/>
      <c r="BE818" s="4"/>
      <c r="BF818" s="4"/>
      <c r="BG818" s="4"/>
      <c r="BH818" s="4"/>
      <c r="BI818" s="4"/>
      <c r="BJ818" s="4"/>
      <c r="BK818" s="4"/>
      <c r="BL818" s="4"/>
      <c r="BM818" s="4"/>
      <c r="BN818" s="4"/>
      <c r="BO818" s="4"/>
      <c r="BP818" s="4"/>
      <c r="BQ818" s="4"/>
      <c r="BR818" s="4"/>
      <c r="BS818" s="4"/>
      <c r="BT818" s="4"/>
      <c r="BU818" s="4"/>
      <c r="BV818" s="4"/>
      <c r="BW818" s="4"/>
      <c r="BX818" s="4"/>
      <c r="BY818" s="4"/>
      <c r="BZ818" s="4"/>
      <c r="CA818" s="4"/>
      <c r="CB818" s="4"/>
      <c r="CC818" s="4"/>
      <c r="CD818" s="4"/>
      <c r="CE818" s="4"/>
      <c r="CF818" s="4"/>
      <c r="CG818" s="4"/>
      <c r="CH818" s="4"/>
      <c r="CI818" s="4"/>
      <c r="CJ818" s="4"/>
      <c r="CK818" s="4"/>
      <c r="CL818" s="4"/>
      <c r="CM818" s="4"/>
      <c r="CN818" s="4"/>
      <c r="CO818" s="4"/>
      <c r="CP818" s="4"/>
      <c r="CQ818" s="4"/>
      <c r="CR818" s="4"/>
      <c r="CS818" s="4"/>
      <c r="CT818" s="4"/>
      <c r="CU818" s="4"/>
      <c r="CV818" s="4"/>
      <c r="CW818" s="4"/>
      <c r="CX818" s="4"/>
      <c r="CY818" s="4"/>
      <c r="CZ818" s="4"/>
      <c r="DA818" s="4"/>
      <c r="DB818" s="4"/>
      <c r="DC818" s="4"/>
      <c r="DD818" s="4"/>
      <c r="DE818" s="4"/>
      <c r="DF818" s="4"/>
      <c r="DG818" s="4"/>
      <c r="DH818" s="4"/>
      <c r="DI818" s="4"/>
      <c r="DJ818" s="4"/>
      <c r="DK818" s="4"/>
      <c r="DL818" s="4"/>
      <c r="DM818" s="4"/>
      <c r="DN818" s="4"/>
      <c r="DO818" s="4"/>
      <c r="DP818" s="4"/>
      <c r="DQ818" s="4"/>
      <c r="DR818" s="4"/>
      <c r="DS818" s="4"/>
      <c r="DT818" s="4"/>
      <c r="DU818" s="4"/>
      <c r="DV818" s="4"/>
      <c r="DW818" s="4"/>
      <c r="DX818" s="4"/>
      <c r="DY818" s="4"/>
      <c r="DZ818" s="4"/>
      <c r="EA818" s="4"/>
      <c r="EB818" s="4"/>
      <c r="EC818" s="4"/>
      <c r="ED818" s="4"/>
      <c r="EE818" s="4"/>
      <c r="EF818" s="4"/>
      <c r="EG818" s="4"/>
      <c r="EH818" s="4"/>
      <c r="EI818" s="4"/>
      <c r="EJ818" s="4"/>
      <c r="EK818" s="4"/>
      <c r="EL818" s="4"/>
      <c r="EM818" s="4"/>
      <c r="EN818" s="4"/>
      <c r="EO818" s="4"/>
      <c r="EP818" s="4"/>
      <c r="EQ818" s="4"/>
      <c r="ER818" s="4"/>
      <c r="ES818" s="4"/>
      <c r="ET818" s="4"/>
      <c r="EU818" s="4"/>
      <c r="EV818" s="4"/>
      <c r="EW818" s="4"/>
      <c r="EX818" s="4"/>
      <c r="EY818" s="4"/>
      <c r="EZ818" s="4"/>
      <c r="FA818" s="4"/>
      <c r="FB818" s="4"/>
      <c r="FC818" s="4"/>
      <c r="FD818" s="4"/>
      <c r="FE818" s="4"/>
      <c r="FF818" s="4"/>
      <c r="FG818" s="4"/>
      <c r="FH818" s="4"/>
      <c r="FI818" s="4"/>
      <c r="FJ818" s="4"/>
      <c r="FK818" s="4"/>
      <c r="FL818" s="4"/>
      <c r="FM818" s="4"/>
      <c r="FN818" s="4"/>
      <c r="FO818" s="4"/>
      <c r="FP818" s="4"/>
      <c r="FQ818" s="4"/>
      <c r="FR818" s="4"/>
      <c r="FS818" s="4"/>
      <c r="FT818" s="4"/>
      <c r="FU818" s="4"/>
      <c r="FV818" s="4"/>
      <c r="FW818" s="4"/>
      <c r="FX818" s="4"/>
      <c r="FY818" s="4"/>
      <c r="FZ818" s="4"/>
      <c r="GA818" s="4"/>
      <c r="GB818" s="4"/>
      <c r="GC818" s="4"/>
      <c r="GD818" s="4"/>
      <c r="GE818" s="4"/>
      <c r="GF818" s="4"/>
      <c r="GG818" s="4"/>
      <c r="GH818" s="4"/>
      <c r="GI818" s="4"/>
      <c r="GJ818" s="4"/>
      <c r="GK818" s="4"/>
      <c r="GL818" s="4"/>
      <c r="GM818" s="4"/>
      <c r="GN818" s="4"/>
      <c r="GO818" s="4"/>
      <c r="GP818" s="4"/>
      <c r="GQ818" s="4"/>
      <c r="GR818" s="4"/>
      <c r="GS818" s="4"/>
      <c r="GT818" s="4"/>
      <c r="GU818" s="4"/>
      <c r="GV818" s="4"/>
      <c r="GW818" s="4"/>
      <c r="GX818" s="4"/>
      <c r="GY818" s="4"/>
      <c r="GZ818" s="4"/>
      <c r="HA818" s="4"/>
      <c r="HB818" s="4"/>
      <c r="HC818" s="4"/>
    </row>
    <row r="819" spans="1:211" s="380" customFormat="1" ht="13.9" customHeight="1">
      <c r="A819" s="828" t="str">
        <f>IF('1C TSsoustraitance'!$A536&lt;&gt;0,'1C TSsoustraitance'!$A536,"")</f>
        <v/>
      </c>
      <c r="B819" s="530"/>
      <c r="C819" s="513" t="str">
        <f>IF('1C TSsoustraitance'!$A536&lt;&gt;0,'1C TSsoustraitance'!$B536,"")</f>
        <v/>
      </c>
      <c r="D819" s="513" t="str">
        <f>IF('1C TSsoustraitance'!$A536&lt;&gt;0,'1C TSsoustraitance'!$C536,"")</f>
        <v/>
      </c>
      <c r="E819" s="684"/>
      <c r="F819" s="685"/>
      <c r="G819" s="666">
        <f>'1C TSsoustraitance'!$D536</f>
        <v>0</v>
      </c>
      <c r="H819" s="533">
        <v>0.21</v>
      </c>
      <c r="I819" s="533">
        <v>1</v>
      </c>
      <c r="J819" s="534"/>
      <c r="K819" s="667">
        <f t="shared" si="171"/>
        <v>0</v>
      </c>
      <c r="L819" s="668">
        <f>IF(OR('1C TSsoustraitance'!$D536="",'1C TSsoustraitance'!$AP536=0),0,IF(AND('1C TSsoustraitance'!$D536&lt;&gt;"",$K$2="Pôle",'1C TSsoustraitance'!$E536="OUI"),(('1C TSsoustraitance'!$F536+'1C TSsoustraitance'!$G536+'1C TSsoustraitance'!$H536+'1C TSsoustraitance'!$I536+'1C TSsoustraitance'!$M536)/'1C TSsoustraitance'!$R536),IF(AND('1C TSsoustraitance'!$D536&lt;&gt;"",$K$2="Pôle",'1C TSsoustraitance'!$E536="NON"),(('1C TSsoustraitance'!$F536+'1C TSsoustraitance'!$G536+'1C TSsoustraitance'!$H536+'1C TSsoustraitance'!$I536+'1C TSsoustraitance'!$M536)/'1C TSsoustraitance'!$AP536),IF(AND('1C TSsoustraitance'!$D536&lt;&gt;"",$K$2&lt;&gt;"Pôle",'1C TSsoustraitance'!$E536="OUI"),(('1C TSsoustraitance'!$F536+'1C TSsoustraitance'!$G536+'1C TSsoustraitance'!$H536+'1C TSsoustraitance'!$I536+'1C TSsoustraitance'!$J536+'1C TSsoustraitance'!$K536+'1C TSsoustraitance'!$L536+'1C TSsoustraitance'!$M536+'1C TSsoustraitance'!$N536+'1C TSsoustraitance'!$O536+'1C TSsoustraitance'!$P536+'1C TSsoustraitance'!$Q536)/'1C TSsoustraitance'!$R536),IF(AND('1C TSsoustraitance'!$D536&lt;&gt;"",$K$2&lt;&gt;"Pôle",'1C TSsoustraitance'!$E536="NON"),(('1C TSsoustraitance'!$F536+'1C TSsoustraitance'!$G536+'1C TSsoustraitance'!$H536+'1C TSsoustraitance'!$I536+'1C TSsoustraitance'!$J536+'1C TSsoustraitance'!$K536+'1C TSsoustraitance'!$L536+'1C TSsoustraitance'!$M536+'1C TSsoustraitance'!$N536+'1C TSsoustraitance'!$O536+'1C TSsoustraitance'!$P536+'1C TSsoustraitance'!$Q536))/'1C TSsoustraitance'!$AP536)))))</f>
        <v>0</v>
      </c>
      <c r="M819" s="668">
        <f>IF(OR('1C TSsoustraitance'!$D536="",'1C TSsoustraitance'!AP$13=0),0,IF(AND('1C TSsoustraitance'!$D536&lt;&gt;"",$K$2="Pôle",'1C TSsoustraitance'!$E536="OUI"),(('1C TSsoustraitance'!$J536+'1C TSsoustraitance'!$K536+'1C TSsoustraitance'!$L536)/'1C TSsoustraitance'!$R536),IF(AND('1C TSsoustraitance'!$D536&lt;&gt;"",$K$2="Pôle",'1C TSsoustraitance'!$E536="NON"),(('1C TSsoustraitance'!$J536+'1C TSsoustraitance'!$K536+'1C TSsoustraitance'!$L536)/'1C TSsoustraitance'!$AP536),IF(AND('1C TSsoustraitance'!$D536&lt;&gt;"",$K$2&lt;&gt;"Pôle"),0))))</f>
        <v>0</v>
      </c>
      <c r="N819" s="668">
        <f t="shared" si="170"/>
        <v>0</v>
      </c>
      <c r="O819" s="669">
        <f>IF(OR('1C TSsoustraitance'!$D536="",'1C TSsoustraitance'!$E536="OUI",'1C TSsoustraitance'!$AP536=0),0,(('1C TSsoustraitance'!$S536)/'1C TSsoustraitance'!$AP536))</f>
        <v>0</v>
      </c>
      <c r="P819" s="669">
        <f>IF(OR('1C TSsoustraitance'!$D536="",'1C TSsoustraitance'!$E536="OUI",'1C TSsoustraitance'!$AP536=0),0,(('1C TSsoustraitance'!$T536)/'1C TSsoustraitance'!$AP536))</f>
        <v>0</v>
      </c>
      <c r="Q819" s="669">
        <f>IF(OR('1C TSsoustraitance'!$D536="",'1C TSsoustraitance'!$E536="OUI",'1C TSsoustraitance'!$AP536=0),0,(('1C TSsoustraitance'!$U536)/'1C TSsoustraitance'!$AP536))</f>
        <v>0</v>
      </c>
      <c r="R819" s="669">
        <f>IF(OR('1C TSsoustraitance'!$D536="",'1C TSsoustraitance'!$E536="OUI",'1C TSsoustraitance'!$AP536=0),0,(('1C TSsoustraitance'!$V536)/'1C TSsoustraitance'!$AP536))</f>
        <v>0</v>
      </c>
      <c r="S819" s="669">
        <f>IF(OR('1C TSsoustraitance'!$D536="",'1C TSsoustraitance'!$E536="OUI",'1C TSsoustraitance'!$AP536=0),0,(('1C TSsoustraitance'!$W536)/'1C TSsoustraitance'!$AP536))</f>
        <v>0</v>
      </c>
      <c r="T819" s="669">
        <f>IF(OR('1C TSsoustraitance'!$D536="",'1C TSsoustraitance'!$E536="OUI",'1C TSsoustraitance'!$AP536=0),0,(('1C TSsoustraitance'!$X536)/'1C TSsoustraitance'!$AP536))</f>
        <v>0</v>
      </c>
      <c r="U819" s="669">
        <f>IF(OR('1C TSsoustraitance'!$D536="",'1C TSsoustraitance'!$E536="OUI",'1C TSsoustraitance'!$AP536=0),0,(('1C TSsoustraitance'!$Y536)/'1C TSsoustraitance'!$AP536))</f>
        <v>0</v>
      </c>
      <c r="V819" s="669">
        <f>IF(OR('1C TSsoustraitance'!$D536="",'1C TSsoustraitance'!$E536="OUI",'1C TSsoustraitance'!$AP536=0),0,(('1C TSsoustraitance'!$Z536)/'1C TSsoustraitance'!$AP536))</f>
        <v>0</v>
      </c>
      <c r="W819" s="669">
        <f>IF(OR('1C TSsoustraitance'!$D536="",'1C TSsoustraitance'!$E536="OUI",'1C TSsoustraitance'!$AP536=0),0,(('1C TSsoustraitance'!$AA536)/'1C TSsoustraitance'!$AP536))</f>
        <v>0</v>
      </c>
      <c r="X819" s="669">
        <f>IF(OR('1C TSsoustraitance'!$D536="",'1C TSsoustraitance'!$E536="OUI",'1C TSsoustraitance'!$AP536=0),0,(('1C TSsoustraitance'!$AB536)/'1C TSsoustraitance'!$AP536))</f>
        <v>0</v>
      </c>
      <c r="Y819" s="669">
        <f>IF(OR('1C TSsoustraitance'!$D536="",'1C TSsoustraitance'!$E536="OUI",'1C TSsoustraitance'!$AP536=0),0,(('1C TSsoustraitance'!$AC536)/'1C TSsoustraitance'!$AP536))</f>
        <v>0</v>
      </c>
      <c r="Z819" s="669">
        <f>IF(OR('1C TSsoustraitance'!$D536="",'1C TSsoustraitance'!$E536="OUI",'1C TSsoustraitance'!$AP536=0),0,(('1C TSsoustraitance'!$AD536)/'1C TSsoustraitance'!$AP536))</f>
        <v>0</v>
      </c>
      <c r="AA819" s="669">
        <f>IF(OR('1C TSsoustraitance'!$D536="",'1C TSsoustraitance'!$E536="OUI",'1C TSsoustraitance'!$AP536=0),0,(('1C TSsoustraitance'!$AE536)/'1C TSsoustraitance'!$AP536))</f>
        <v>0</v>
      </c>
      <c r="AB819" s="669">
        <f>IF(OR('1C TSsoustraitance'!$D536="",'1C TSsoustraitance'!$E536="OUI",'1C TSsoustraitance'!$AP536=0),0,(('1C TSsoustraitance'!$AF536)/'1C TSsoustraitance'!$AP536))</f>
        <v>0</v>
      </c>
      <c r="AC819" s="669">
        <f>IF(OR('1C TSsoustraitance'!$D536="",'1C TSsoustraitance'!$E536="OUI",'1C TSsoustraitance'!$AP536=0),0,(('1C TSsoustraitance'!$AG536)/'1C TSsoustraitance'!$AP536))</f>
        <v>0</v>
      </c>
      <c r="AD819" s="669">
        <f>IF(OR('1C TSsoustraitance'!$D536="",'1C TSsoustraitance'!$E536="OUI",'1C TSsoustraitance'!$AP536=0),0,(('1C TSsoustraitance'!$AH536)/'1C TSsoustraitance'!$AP536))</f>
        <v>0</v>
      </c>
      <c r="AE819" s="669">
        <f>IF(OR('1C TSsoustraitance'!$D536="",'1C TSsoustraitance'!$E536="OUI",'1C TSsoustraitance'!$AP536=0),0,(('1C TSsoustraitance'!$AI536)/'1C TSsoustraitance'!$AP536))</f>
        <v>0</v>
      </c>
      <c r="AF819" s="669">
        <f>IF(OR('1C TSsoustraitance'!$D536="",'1C TSsoustraitance'!$E536="OUI",'1C TSsoustraitance'!$AP536=0),0,(('1C TSsoustraitance'!$AJ536)/'1C TSsoustraitance'!$AP536))</f>
        <v>0</v>
      </c>
      <c r="AG819" s="669">
        <f>IF(OR('1C TSsoustraitance'!$D536="",'1C TSsoustraitance'!$E536="OUI",'1C TSsoustraitance'!$AP536=0),0,(('1C TSsoustraitance'!$AK536)/'1C TSsoustraitance'!$AP536))</f>
        <v>0</v>
      </c>
      <c r="AH819" s="669">
        <f>IF(OR('1C TSsoustraitance'!$D536="",'1C TSsoustraitance'!$E536="OUI",'1C TSsoustraitance'!$AP536=0),0,(('1C TSsoustraitance'!$AL536)/'1C TSsoustraitance'!$AP536))</f>
        <v>0</v>
      </c>
      <c r="AI819" s="669">
        <f>IF(OR('1C TSsoustraitance'!$D536="",'1C TSsoustraitance'!$E536="OUI",'1C TSsoustraitance'!$AP536=0),0,(('1C TSsoustraitance'!$AM536)/'1C TSsoustraitance'!$AP536))</f>
        <v>0</v>
      </c>
      <c r="AJ819" s="669">
        <f>IF(OR('1C TSsoustraitance'!$D536="",'1C TSsoustraitance'!$E536="OUI",'1C TSsoustraitance'!$AP536=0),0,(('1C TSsoustraitance'!$AN536)/'1C TSsoustraitance'!$AP536))</f>
        <v>0</v>
      </c>
      <c r="AK819" s="669">
        <f t="shared" si="172"/>
        <v>0</v>
      </c>
      <c r="AL819" s="668">
        <f t="shared" si="173"/>
        <v>0</v>
      </c>
      <c r="AM819" s="670">
        <f>IF(Tableau7[[#This Row],[N° pièce]]="",0,(Tableau7[[#This Row],[hors TVA]]+(Tableau7[[#This Row],[hors TVA]]*Tableau7[[#This Row],[Taux TVA]])-(Tableau7[[#This Row],[hors TVA]]*Tableau7[[#This Row],[Taux TVA]]*Tableau7[[#This Row],[Régime TVA: Récupération]]))*Tableau7[[#This Row],[Type 1]])</f>
        <v>0</v>
      </c>
      <c r="AN819" s="670">
        <f>IF(Tableau7[[#This Row],[N° pièce]]="",0,IF($K$2="pôle",((Tableau7[[#This Row],[hors TVA]]+(Tableau7[[#This Row],[hors TVA]]*Tableau7[[#This Row],[Taux TVA]])-(Tableau7[[#This Row],[hors TVA]]*Tableau7[[#This Row],[Taux TVA]]*Tableau7[[#This Row],[Régime TVA: Récupération]]))*Tableau7[[#This Row],[Type 2]]),0))</f>
        <v>0</v>
      </c>
      <c r="AO819" s="670">
        <f t="shared" si="177"/>
        <v>0</v>
      </c>
      <c r="AP819" s="255">
        <f t="shared" si="175"/>
        <v>0</v>
      </c>
      <c r="AQ819" s="506">
        <f t="shared" si="176"/>
        <v>0</v>
      </c>
      <c r="AR819" s="671"/>
      <c r="AS819" s="512"/>
      <c r="AT819" s="513" t="str">
        <f>IF(('1C TSsoustraitance'!AP536*FICHE!C$14&lt;J819),"Forfait limité à "&amp;FICHE!C$14&amp;"€/jour","")</f>
        <v/>
      </c>
      <c r="AU819" s="797"/>
      <c r="AV819" s="484"/>
      <c r="AW819" s="484"/>
      <c r="AX819" s="484"/>
      <c r="AY819" s="484"/>
      <c r="AZ819" s="484"/>
      <c r="BA819" s="4"/>
      <c r="BB819" s="4"/>
      <c r="BC819" s="4"/>
      <c r="BD819" s="4"/>
      <c r="BE819" s="4"/>
      <c r="BF819" s="4"/>
      <c r="BG819" s="4"/>
      <c r="BH819" s="4"/>
      <c r="BI819" s="4"/>
      <c r="BJ819" s="4"/>
      <c r="BK819" s="4"/>
      <c r="BL819" s="4"/>
      <c r="BM819" s="4"/>
      <c r="BN819" s="4"/>
      <c r="BO819" s="4"/>
      <c r="BP819" s="4"/>
      <c r="BQ819" s="4"/>
      <c r="BR819" s="4"/>
      <c r="BS819" s="4"/>
      <c r="BT819" s="4"/>
      <c r="BU819" s="4"/>
      <c r="BV819" s="4"/>
      <c r="BW819" s="4"/>
      <c r="BX819" s="4"/>
      <c r="BY819" s="4"/>
      <c r="BZ819" s="4"/>
      <c r="CA819" s="4"/>
      <c r="CB819" s="4"/>
      <c r="CC819" s="4"/>
      <c r="CD819" s="4"/>
      <c r="CE819" s="4"/>
      <c r="CF819" s="4"/>
      <c r="CG819" s="4"/>
      <c r="CH819" s="4"/>
      <c r="CI819" s="4"/>
      <c r="CJ819" s="4"/>
      <c r="CK819" s="4"/>
      <c r="CL819" s="4"/>
      <c r="CM819" s="4"/>
      <c r="CN819" s="4"/>
      <c r="CO819" s="4"/>
      <c r="CP819" s="4"/>
      <c r="CQ819" s="4"/>
      <c r="CR819" s="4"/>
      <c r="CS819" s="4"/>
      <c r="CT819" s="4"/>
      <c r="CU819" s="4"/>
      <c r="CV819" s="4"/>
      <c r="CW819" s="4"/>
      <c r="CX819" s="4"/>
      <c r="CY819" s="4"/>
      <c r="CZ819" s="4"/>
      <c r="DA819" s="4"/>
      <c r="DB819" s="4"/>
      <c r="DC819" s="4"/>
      <c r="DD819" s="4"/>
      <c r="DE819" s="4"/>
      <c r="DF819" s="4"/>
      <c r="DG819" s="4"/>
      <c r="DH819" s="4"/>
      <c r="DI819" s="4"/>
      <c r="DJ819" s="4"/>
      <c r="DK819" s="4"/>
      <c r="DL819" s="4"/>
      <c r="DM819" s="4"/>
      <c r="DN819" s="4"/>
      <c r="DO819" s="4"/>
      <c r="DP819" s="4"/>
      <c r="DQ819" s="4"/>
      <c r="DR819" s="4"/>
      <c r="DS819" s="4"/>
      <c r="DT819" s="4"/>
      <c r="DU819" s="4"/>
      <c r="DV819" s="4"/>
      <c r="DW819" s="4"/>
      <c r="DX819" s="4"/>
      <c r="DY819" s="4"/>
      <c r="DZ819" s="4"/>
      <c r="EA819" s="4"/>
      <c r="EB819" s="4"/>
      <c r="EC819" s="4"/>
      <c r="ED819" s="4"/>
      <c r="EE819" s="4"/>
      <c r="EF819" s="4"/>
      <c r="EG819" s="4"/>
      <c r="EH819" s="4"/>
      <c r="EI819" s="4"/>
      <c r="EJ819" s="4"/>
      <c r="EK819" s="4"/>
      <c r="EL819" s="4"/>
      <c r="EM819" s="4"/>
      <c r="EN819" s="4"/>
      <c r="EO819" s="4"/>
      <c r="EP819" s="4"/>
      <c r="EQ819" s="4"/>
      <c r="ER819" s="4"/>
      <c r="ES819" s="4"/>
      <c r="ET819" s="4"/>
      <c r="EU819" s="4"/>
      <c r="EV819" s="4"/>
      <c r="EW819" s="4"/>
      <c r="EX819" s="4"/>
      <c r="EY819" s="4"/>
      <c r="EZ819" s="4"/>
      <c r="FA819" s="4"/>
      <c r="FB819" s="4"/>
      <c r="FC819" s="4"/>
      <c r="FD819" s="4"/>
      <c r="FE819" s="4"/>
      <c r="FF819" s="4"/>
      <c r="FG819" s="4"/>
      <c r="FH819" s="4"/>
      <c r="FI819" s="4"/>
      <c r="FJ819" s="4"/>
      <c r="FK819" s="4"/>
      <c r="FL819" s="4"/>
      <c r="FM819" s="4"/>
      <c r="FN819" s="4"/>
      <c r="FO819" s="4"/>
      <c r="FP819" s="4"/>
      <c r="FQ819" s="4"/>
      <c r="FR819" s="4"/>
      <c r="FS819" s="4"/>
      <c r="FT819" s="4"/>
      <c r="FU819" s="4"/>
      <c r="FV819" s="4"/>
      <c r="FW819" s="4"/>
      <c r="FX819" s="4"/>
      <c r="FY819" s="4"/>
      <c r="FZ819" s="4"/>
      <c r="GA819" s="4"/>
      <c r="GB819" s="4"/>
      <c r="GC819" s="4"/>
      <c r="GD819" s="4"/>
      <c r="GE819" s="4"/>
      <c r="GF819" s="4"/>
      <c r="GG819" s="4"/>
      <c r="GH819" s="4"/>
      <c r="GI819" s="4"/>
      <c r="GJ819" s="4"/>
      <c r="GK819" s="4"/>
      <c r="GL819" s="4"/>
      <c r="GM819" s="4"/>
      <c r="GN819" s="4"/>
      <c r="GO819" s="4"/>
      <c r="GP819" s="4"/>
      <c r="GQ819" s="4"/>
      <c r="GR819" s="4"/>
      <c r="GS819" s="4"/>
      <c r="GT819" s="4"/>
      <c r="GU819" s="4"/>
      <c r="GV819" s="4"/>
      <c r="GW819" s="4"/>
      <c r="GX819" s="4"/>
      <c r="GY819" s="4"/>
      <c r="GZ819" s="4"/>
      <c r="HA819" s="4"/>
      <c r="HB819" s="4"/>
      <c r="HC819" s="4"/>
    </row>
    <row r="820" spans="1:211" s="380" customFormat="1" ht="13.9" customHeight="1">
      <c r="A820" s="828" t="str">
        <f>IF('1C TSsoustraitance'!$A537&lt;&gt;0,'1C TSsoustraitance'!$A537,"")</f>
        <v/>
      </c>
      <c r="B820" s="530"/>
      <c r="C820" s="513" t="str">
        <f>IF('1C TSsoustraitance'!$A537&lt;&gt;0,'1C TSsoustraitance'!$B537,"")</f>
        <v/>
      </c>
      <c r="D820" s="513" t="str">
        <f>IF('1C TSsoustraitance'!$A537&lt;&gt;0,'1C TSsoustraitance'!$C537,"")</f>
        <v/>
      </c>
      <c r="E820" s="684"/>
      <c r="F820" s="685"/>
      <c r="G820" s="666">
        <f>'1C TSsoustraitance'!$D537</f>
        <v>0</v>
      </c>
      <c r="H820" s="533">
        <v>0.21</v>
      </c>
      <c r="I820" s="533">
        <v>1</v>
      </c>
      <c r="J820" s="534"/>
      <c r="K820" s="667">
        <f t="shared" si="171"/>
        <v>0</v>
      </c>
      <c r="L820" s="668">
        <f>IF(OR('1C TSsoustraitance'!$D537="",'1C TSsoustraitance'!$AP537=0),0,IF(AND('1C TSsoustraitance'!$D537&lt;&gt;"",$K$2="Pôle",'1C TSsoustraitance'!$E537="OUI"),(('1C TSsoustraitance'!$F537+'1C TSsoustraitance'!$G537+'1C TSsoustraitance'!$H537+'1C TSsoustraitance'!$I537+'1C TSsoustraitance'!$M537)/'1C TSsoustraitance'!$R537),IF(AND('1C TSsoustraitance'!$D537&lt;&gt;"",$K$2="Pôle",'1C TSsoustraitance'!$E537="NON"),(('1C TSsoustraitance'!$F537+'1C TSsoustraitance'!$G537+'1C TSsoustraitance'!$H537+'1C TSsoustraitance'!$I537+'1C TSsoustraitance'!$M537)/'1C TSsoustraitance'!$AP537),IF(AND('1C TSsoustraitance'!$D537&lt;&gt;"",$K$2&lt;&gt;"Pôle",'1C TSsoustraitance'!$E537="OUI"),(('1C TSsoustraitance'!$F537+'1C TSsoustraitance'!$G537+'1C TSsoustraitance'!$H537+'1C TSsoustraitance'!$I537+'1C TSsoustraitance'!$J537+'1C TSsoustraitance'!$K537+'1C TSsoustraitance'!$L537+'1C TSsoustraitance'!$M537+'1C TSsoustraitance'!$N537+'1C TSsoustraitance'!$O537+'1C TSsoustraitance'!$P537+'1C TSsoustraitance'!$Q537)/'1C TSsoustraitance'!$R537),IF(AND('1C TSsoustraitance'!$D537&lt;&gt;"",$K$2&lt;&gt;"Pôle",'1C TSsoustraitance'!$E537="NON"),(('1C TSsoustraitance'!$F537+'1C TSsoustraitance'!$G537+'1C TSsoustraitance'!$H537+'1C TSsoustraitance'!$I537+'1C TSsoustraitance'!$J537+'1C TSsoustraitance'!$K537+'1C TSsoustraitance'!$L537+'1C TSsoustraitance'!$M537+'1C TSsoustraitance'!$N537+'1C TSsoustraitance'!$O537+'1C TSsoustraitance'!$P537+'1C TSsoustraitance'!$Q537))/'1C TSsoustraitance'!$AP537)))))</f>
        <v>0</v>
      </c>
      <c r="M820" s="668">
        <f>IF(OR('1C TSsoustraitance'!$D537="",'1C TSsoustraitance'!AP$13=0),0,IF(AND('1C TSsoustraitance'!$D537&lt;&gt;"",$K$2="Pôle",'1C TSsoustraitance'!$E537="OUI"),(('1C TSsoustraitance'!$J537+'1C TSsoustraitance'!$K537+'1C TSsoustraitance'!$L537)/'1C TSsoustraitance'!$R537),IF(AND('1C TSsoustraitance'!$D537&lt;&gt;"",$K$2="Pôle",'1C TSsoustraitance'!$E537="NON"),(('1C TSsoustraitance'!$J537+'1C TSsoustraitance'!$K537+'1C TSsoustraitance'!$L537)/'1C TSsoustraitance'!$AP537),IF(AND('1C TSsoustraitance'!$D537&lt;&gt;"",$K$2&lt;&gt;"Pôle"),0))))</f>
        <v>0</v>
      </c>
      <c r="N820" s="668">
        <f t="shared" si="170"/>
        <v>0</v>
      </c>
      <c r="O820" s="669">
        <f>IF(OR('1C TSsoustraitance'!$D537="",'1C TSsoustraitance'!$E537="OUI",'1C TSsoustraitance'!$AP537=0),0,(('1C TSsoustraitance'!$S537)/'1C TSsoustraitance'!$AP537))</f>
        <v>0</v>
      </c>
      <c r="P820" s="669">
        <f>IF(OR('1C TSsoustraitance'!$D537="",'1C TSsoustraitance'!$E537="OUI",'1C TSsoustraitance'!$AP537=0),0,(('1C TSsoustraitance'!$T537)/'1C TSsoustraitance'!$AP537))</f>
        <v>0</v>
      </c>
      <c r="Q820" s="669">
        <f>IF(OR('1C TSsoustraitance'!$D537="",'1C TSsoustraitance'!$E537="OUI",'1C TSsoustraitance'!$AP537=0),0,(('1C TSsoustraitance'!$U537)/'1C TSsoustraitance'!$AP537))</f>
        <v>0</v>
      </c>
      <c r="R820" s="669">
        <f>IF(OR('1C TSsoustraitance'!$D537="",'1C TSsoustraitance'!$E537="OUI",'1C TSsoustraitance'!$AP537=0),0,(('1C TSsoustraitance'!$V537)/'1C TSsoustraitance'!$AP537))</f>
        <v>0</v>
      </c>
      <c r="S820" s="669">
        <f>IF(OR('1C TSsoustraitance'!$D537="",'1C TSsoustraitance'!$E537="OUI",'1C TSsoustraitance'!$AP537=0),0,(('1C TSsoustraitance'!$W537)/'1C TSsoustraitance'!$AP537))</f>
        <v>0</v>
      </c>
      <c r="T820" s="669">
        <f>IF(OR('1C TSsoustraitance'!$D537="",'1C TSsoustraitance'!$E537="OUI",'1C TSsoustraitance'!$AP537=0),0,(('1C TSsoustraitance'!$X537)/'1C TSsoustraitance'!$AP537))</f>
        <v>0</v>
      </c>
      <c r="U820" s="669">
        <f>IF(OR('1C TSsoustraitance'!$D537="",'1C TSsoustraitance'!$E537="OUI",'1C TSsoustraitance'!$AP537=0),0,(('1C TSsoustraitance'!$Y537)/'1C TSsoustraitance'!$AP537))</f>
        <v>0</v>
      </c>
      <c r="V820" s="669">
        <f>IF(OR('1C TSsoustraitance'!$D537="",'1C TSsoustraitance'!$E537="OUI",'1C TSsoustraitance'!$AP537=0),0,(('1C TSsoustraitance'!$Z537)/'1C TSsoustraitance'!$AP537))</f>
        <v>0</v>
      </c>
      <c r="W820" s="669">
        <f>IF(OR('1C TSsoustraitance'!$D537="",'1C TSsoustraitance'!$E537="OUI",'1C TSsoustraitance'!$AP537=0),0,(('1C TSsoustraitance'!$AA537)/'1C TSsoustraitance'!$AP537))</f>
        <v>0</v>
      </c>
      <c r="X820" s="669">
        <f>IF(OR('1C TSsoustraitance'!$D537="",'1C TSsoustraitance'!$E537="OUI",'1C TSsoustraitance'!$AP537=0),0,(('1C TSsoustraitance'!$AB537)/'1C TSsoustraitance'!$AP537))</f>
        <v>0</v>
      </c>
      <c r="Y820" s="669">
        <f>IF(OR('1C TSsoustraitance'!$D537="",'1C TSsoustraitance'!$E537="OUI",'1C TSsoustraitance'!$AP537=0),0,(('1C TSsoustraitance'!$AC537)/'1C TSsoustraitance'!$AP537))</f>
        <v>0</v>
      </c>
      <c r="Z820" s="669">
        <f>IF(OR('1C TSsoustraitance'!$D537="",'1C TSsoustraitance'!$E537="OUI",'1C TSsoustraitance'!$AP537=0),0,(('1C TSsoustraitance'!$AD537)/'1C TSsoustraitance'!$AP537))</f>
        <v>0</v>
      </c>
      <c r="AA820" s="669">
        <f>IF(OR('1C TSsoustraitance'!$D537="",'1C TSsoustraitance'!$E537="OUI",'1C TSsoustraitance'!$AP537=0),0,(('1C TSsoustraitance'!$AE537)/'1C TSsoustraitance'!$AP537))</f>
        <v>0</v>
      </c>
      <c r="AB820" s="669">
        <f>IF(OR('1C TSsoustraitance'!$D537="",'1C TSsoustraitance'!$E537="OUI",'1C TSsoustraitance'!$AP537=0),0,(('1C TSsoustraitance'!$AF537)/'1C TSsoustraitance'!$AP537))</f>
        <v>0</v>
      </c>
      <c r="AC820" s="669">
        <f>IF(OR('1C TSsoustraitance'!$D537="",'1C TSsoustraitance'!$E537="OUI",'1C TSsoustraitance'!$AP537=0),0,(('1C TSsoustraitance'!$AG537)/'1C TSsoustraitance'!$AP537))</f>
        <v>0</v>
      </c>
      <c r="AD820" s="669">
        <f>IF(OR('1C TSsoustraitance'!$D537="",'1C TSsoustraitance'!$E537="OUI",'1C TSsoustraitance'!$AP537=0),0,(('1C TSsoustraitance'!$AH537)/'1C TSsoustraitance'!$AP537))</f>
        <v>0</v>
      </c>
      <c r="AE820" s="669">
        <f>IF(OR('1C TSsoustraitance'!$D537="",'1C TSsoustraitance'!$E537="OUI",'1C TSsoustraitance'!$AP537=0),0,(('1C TSsoustraitance'!$AI537)/'1C TSsoustraitance'!$AP537))</f>
        <v>0</v>
      </c>
      <c r="AF820" s="669">
        <f>IF(OR('1C TSsoustraitance'!$D537="",'1C TSsoustraitance'!$E537="OUI",'1C TSsoustraitance'!$AP537=0),0,(('1C TSsoustraitance'!$AJ537)/'1C TSsoustraitance'!$AP537))</f>
        <v>0</v>
      </c>
      <c r="AG820" s="669">
        <f>IF(OR('1C TSsoustraitance'!$D537="",'1C TSsoustraitance'!$E537="OUI",'1C TSsoustraitance'!$AP537=0),0,(('1C TSsoustraitance'!$AK537)/'1C TSsoustraitance'!$AP537))</f>
        <v>0</v>
      </c>
      <c r="AH820" s="669">
        <f>IF(OR('1C TSsoustraitance'!$D537="",'1C TSsoustraitance'!$E537="OUI",'1C TSsoustraitance'!$AP537=0),0,(('1C TSsoustraitance'!$AL537)/'1C TSsoustraitance'!$AP537))</f>
        <v>0</v>
      </c>
      <c r="AI820" s="669">
        <f>IF(OR('1C TSsoustraitance'!$D537="",'1C TSsoustraitance'!$E537="OUI",'1C TSsoustraitance'!$AP537=0),0,(('1C TSsoustraitance'!$AM537)/'1C TSsoustraitance'!$AP537))</f>
        <v>0</v>
      </c>
      <c r="AJ820" s="669">
        <f>IF(OR('1C TSsoustraitance'!$D537="",'1C TSsoustraitance'!$E537="OUI",'1C TSsoustraitance'!$AP537=0),0,(('1C TSsoustraitance'!$AN537)/'1C TSsoustraitance'!$AP537))</f>
        <v>0</v>
      </c>
      <c r="AK820" s="669">
        <f t="shared" si="172"/>
        <v>0</v>
      </c>
      <c r="AL820" s="668">
        <f t="shared" si="173"/>
        <v>0</v>
      </c>
      <c r="AM820" s="670">
        <f>IF(Tableau7[[#This Row],[N° pièce]]="",0,(Tableau7[[#This Row],[hors TVA]]+(Tableau7[[#This Row],[hors TVA]]*Tableau7[[#This Row],[Taux TVA]])-(Tableau7[[#This Row],[hors TVA]]*Tableau7[[#This Row],[Taux TVA]]*Tableau7[[#This Row],[Régime TVA: Récupération]]))*Tableau7[[#This Row],[Type 1]])</f>
        <v>0</v>
      </c>
      <c r="AN820" s="670">
        <f>IF(Tableau7[[#This Row],[N° pièce]]="",0,IF($K$2="pôle",((Tableau7[[#This Row],[hors TVA]]+(Tableau7[[#This Row],[hors TVA]]*Tableau7[[#This Row],[Taux TVA]])-(Tableau7[[#This Row],[hors TVA]]*Tableau7[[#This Row],[Taux TVA]]*Tableau7[[#This Row],[Régime TVA: Récupération]]))*Tableau7[[#This Row],[Type 2]]),0))</f>
        <v>0</v>
      </c>
      <c r="AO820" s="670">
        <f t="shared" si="177"/>
        <v>0</v>
      </c>
      <c r="AP820" s="255">
        <f t="shared" si="175"/>
        <v>0</v>
      </c>
      <c r="AQ820" s="506">
        <f t="shared" si="176"/>
        <v>0</v>
      </c>
      <c r="AR820" s="671"/>
      <c r="AS820" s="512"/>
      <c r="AT820" s="513" t="str">
        <f>IF(('1C TSsoustraitance'!AP537*FICHE!C$14&lt;J820),"Forfait limité à "&amp;FICHE!C$14&amp;"€/jour","")</f>
        <v/>
      </c>
      <c r="AU820" s="797"/>
      <c r="AV820" s="484"/>
      <c r="AW820" s="484"/>
      <c r="AX820" s="484"/>
      <c r="AY820" s="484"/>
      <c r="AZ820" s="484"/>
      <c r="BA820" s="4"/>
      <c r="BB820" s="4"/>
      <c r="BC820" s="4"/>
      <c r="BD820" s="4"/>
      <c r="BE820" s="4"/>
      <c r="BF820" s="4"/>
      <c r="BG820" s="4"/>
      <c r="BH820" s="4"/>
      <c r="BI820" s="4"/>
      <c r="BJ820" s="4"/>
      <c r="BK820" s="4"/>
      <c r="BL820" s="4"/>
      <c r="BM820" s="4"/>
      <c r="BN820" s="4"/>
      <c r="BO820" s="4"/>
      <c r="BP820" s="4"/>
      <c r="BQ820" s="4"/>
      <c r="BR820" s="4"/>
      <c r="BS820" s="4"/>
      <c r="BT820" s="4"/>
      <c r="BU820" s="4"/>
      <c r="BV820" s="4"/>
      <c r="BW820" s="4"/>
      <c r="BX820" s="4"/>
      <c r="BY820" s="4"/>
      <c r="BZ820" s="4"/>
      <c r="CA820" s="4"/>
      <c r="CB820" s="4"/>
      <c r="CC820" s="4"/>
      <c r="CD820" s="4"/>
      <c r="CE820" s="4"/>
      <c r="CF820" s="4"/>
      <c r="CG820" s="4"/>
      <c r="CH820" s="4"/>
      <c r="CI820" s="4"/>
      <c r="CJ820" s="4"/>
      <c r="CK820" s="4"/>
      <c r="CL820" s="4"/>
      <c r="CM820" s="4"/>
      <c r="CN820" s="4"/>
      <c r="CO820" s="4"/>
      <c r="CP820" s="4"/>
      <c r="CQ820" s="4"/>
      <c r="CR820" s="4"/>
      <c r="CS820" s="4"/>
      <c r="CT820" s="4"/>
      <c r="CU820" s="4"/>
      <c r="CV820" s="4"/>
      <c r="CW820" s="4"/>
      <c r="CX820" s="4"/>
      <c r="CY820" s="4"/>
      <c r="CZ820" s="4"/>
      <c r="DA820" s="4"/>
      <c r="DB820" s="4"/>
      <c r="DC820" s="4"/>
      <c r="DD820" s="4"/>
      <c r="DE820" s="4"/>
      <c r="DF820" s="4"/>
      <c r="DG820" s="4"/>
      <c r="DH820" s="4"/>
      <c r="DI820" s="4"/>
      <c r="DJ820" s="4"/>
      <c r="DK820" s="4"/>
      <c r="DL820" s="4"/>
      <c r="DM820" s="4"/>
      <c r="DN820" s="4"/>
      <c r="DO820" s="4"/>
      <c r="DP820" s="4"/>
      <c r="DQ820" s="4"/>
      <c r="DR820" s="4"/>
      <c r="DS820" s="4"/>
      <c r="DT820" s="4"/>
      <c r="DU820" s="4"/>
      <c r="DV820" s="4"/>
      <c r="DW820" s="4"/>
      <c r="DX820" s="4"/>
      <c r="DY820" s="4"/>
      <c r="DZ820" s="4"/>
      <c r="EA820" s="4"/>
      <c r="EB820" s="4"/>
      <c r="EC820" s="4"/>
      <c r="ED820" s="4"/>
      <c r="EE820" s="4"/>
      <c r="EF820" s="4"/>
      <c r="EG820" s="4"/>
      <c r="EH820" s="4"/>
      <c r="EI820" s="4"/>
      <c r="EJ820" s="4"/>
      <c r="EK820" s="4"/>
      <c r="EL820" s="4"/>
      <c r="EM820" s="4"/>
      <c r="EN820" s="4"/>
      <c r="EO820" s="4"/>
      <c r="EP820" s="4"/>
      <c r="EQ820" s="4"/>
      <c r="ER820" s="4"/>
      <c r="ES820" s="4"/>
      <c r="ET820" s="4"/>
      <c r="EU820" s="4"/>
      <c r="EV820" s="4"/>
      <c r="EW820" s="4"/>
      <c r="EX820" s="4"/>
      <c r="EY820" s="4"/>
      <c r="EZ820" s="4"/>
      <c r="FA820" s="4"/>
      <c r="FB820" s="4"/>
      <c r="FC820" s="4"/>
      <c r="FD820" s="4"/>
      <c r="FE820" s="4"/>
      <c r="FF820" s="4"/>
      <c r="FG820" s="4"/>
      <c r="FH820" s="4"/>
      <c r="FI820" s="4"/>
      <c r="FJ820" s="4"/>
      <c r="FK820" s="4"/>
      <c r="FL820" s="4"/>
      <c r="FM820" s="4"/>
      <c r="FN820" s="4"/>
      <c r="FO820" s="4"/>
      <c r="FP820" s="4"/>
      <c r="FQ820" s="4"/>
      <c r="FR820" s="4"/>
      <c r="FS820" s="4"/>
      <c r="FT820" s="4"/>
      <c r="FU820" s="4"/>
      <c r="FV820" s="4"/>
      <c r="FW820" s="4"/>
      <c r="FX820" s="4"/>
      <c r="FY820" s="4"/>
      <c r="FZ820" s="4"/>
      <c r="GA820" s="4"/>
      <c r="GB820" s="4"/>
      <c r="GC820" s="4"/>
      <c r="GD820" s="4"/>
      <c r="GE820" s="4"/>
      <c r="GF820" s="4"/>
      <c r="GG820" s="4"/>
      <c r="GH820" s="4"/>
      <c r="GI820" s="4"/>
      <c r="GJ820" s="4"/>
      <c r="GK820" s="4"/>
      <c r="GL820" s="4"/>
      <c r="GM820" s="4"/>
      <c r="GN820" s="4"/>
      <c r="GO820" s="4"/>
      <c r="GP820" s="4"/>
      <c r="GQ820" s="4"/>
      <c r="GR820" s="4"/>
      <c r="GS820" s="4"/>
      <c r="GT820" s="4"/>
      <c r="GU820" s="4"/>
      <c r="GV820" s="4"/>
      <c r="GW820" s="4"/>
      <c r="GX820" s="4"/>
      <c r="GY820" s="4"/>
      <c r="GZ820" s="4"/>
      <c r="HA820" s="4"/>
      <c r="HB820" s="4"/>
      <c r="HC820" s="4"/>
    </row>
    <row r="821" spans="1:211" s="380" customFormat="1" ht="13.9" customHeight="1">
      <c r="A821" s="828" t="str">
        <f>IF('1C TSsoustraitance'!$A538&lt;&gt;0,'1C TSsoustraitance'!$A538,"")</f>
        <v/>
      </c>
      <c r="B821" s="530"/>
      <c r="C821" s="513" t="str">
        <f>IF('1C TSsoustraitance'!$A538&lt;&gt;0,'1C TSsoustraitance'!$B538,"")</f>
        <v/>
      </c>
      <c r="D821" s="513" t="str">
        <f>IF('1C TSsoustraitance'!$A538&lt;&gt;0,'1C TSsoustraitance'!$C538,"")</f>
        <v/>
      </c>
      <c r="E821" s="684"/>
      <c r="F821" s="685"/>
      <c r="G821" s="666">
        <f>'1C TSsoustraitance'!$D538</f>
        <v>0</v>
      </c>
      <c r="H821" s="533">
        <v>0.21</v>
      </c>
      <c r="I821" s="533">
        <v>1</v>
      </c>
      <c r="J821" s="534"/>
      <c r="K821" s="667">
        <f t="shared" si="171"/>
        <v>0</v>
      </c>
      <c r="L821" s="668">
        <f>IF(OR('1C TSsoustraitance'!$D538="",'1C TSsoustraitance'!$AP538=0),0,IF(AND('1C TSsoustraitance'!$D538&lt;&gt;"",$K$2="Pôle",'1C TSsoustraitance'!$E538="OUI"),(('1C TSsoustraitance'!$F538+'1C TSsoustraitance'!$G538+'1C TSsoustraitance'!$H538+'1C TSsoustraitance'!$I538+'1C TSsoustraitance'!$M538)/'1C TSsoustraitance'!$R538),IF(AND('1C TSsoustraitance'!$D538&lt;&gt;"",$K$2="Pôle",'1C TSsoustraitance'!$E538="NON"),(('1C TSsoustraitance'!$F538+'1C TSsoustraitance'!$G538+'1C TSsoustraitance'!$H538+'1C TSsoustraitance'!$I538+'1C TSsoustraitance'!$M538)/'1C TSsoustraitance'!$AP538),IF(AND('1C TSsoustraitance'!$D538&lt;&gt;"",$K$2&lt;&gt;"Pôle",'1C TSsoustraitance'!$E538="OUI"),(('1C TSsoustraitance'!$F538+'1C TSsoustraitance'!$G538+'1C TSsoustraitance'!$H538+'1C TSsoustraitance'!$I538+'1C TSsoustraitance'!$J538+'1C TSsoustraitance'!$K538+'1C TSsoustraitance'!$L538+'1C TSsoustraitance'!$M538+'1C TSsoustraitance'!$N538+'1C TSsoustraitance'!$O538+'1C TSsoustraitance'!$P538+'1C TSsoustraitance'!$Q538)/'1C TSsoustraitance'!$R538),IF(AND('1C TSsoustraitance'!$D538&lt;&gt;"",$K$2&lt;&gt;"Pôle",'1C TSsoustraitance'!$E538="NON"),(('1C TSsoustraitance'!$F538+'1C TSsoustraitance'!$G538+'1C TSsoustraitance'!$H538+'1C TSsoustraitance'!$I538+'1C TSsoustraitance'!$J538+'1C TSsoustraitance'!$K538+'1C TSsoustraitance'!$L538+'1C TSsoustraitance'!$M538+'1C TSsoustraitance'!$N538+'1C TSsoustraitance'!$O538+'1C TSsoustraitance'!$P538+'1C TSsoustraitance'!$Q538))/'1C TSsoustraitance'!$AP538)))))</f>
        <v>0</v>
      </c>
      <c r="M821" s="668">
        <f>IF(OR('1C TSsoustraitance'!$D538="",'1C TSsoustraitance'!AP$13=0),0,IF(AND('1C TSsoustraitance'!$D538&lt;&gt;"",$K$2="Pôle",'1C TSsoustraitance'!$E538="OUI"),(('1C TSsoustraitance'!$J538+'1C TSsoustraitance'!$K538+'1C TSsoustraitance'!$L538)/'1C TSsoustraitance'!$R538),IF(AND('1C TSsoustraitance'!$D538&lt;&gt;"",$K$2="Pôle",'1C TSsoustraitance'!$E538="NON"),(('1C TSsoustraitance'!$J538+'1C TSsoustraitance'!$K538+'1C TSsoustraitance'!$L538)/'1C TSsoustraitance'!$AP538),IF(AND('1C TSsoustraitance'!$D538&lt;&gt;"",$K$2&lt;&gt;"Pôle"),0))))</f>
        <v>0</v>
      </c>
      <c r="N821" s="668">
        <f t="shared" si="170"/>
        <v>0</v>
      </c>
      <c r="O821" s="669">
        <f>IF(OR('1C TSsoustraitance'!$D538="",'1C TSsoustraitance'!$E538="OUI",'1C TSsoustraitance'!$AP538=0),0,(('1C TSsoustraitance'!$S538)/'1C TSsoustraitance'!$AP538))</f>
        <v>0</v>
      </c>
      <c r="P821" s="669">
        <f>IF(OR('1C TSsoustraitance'!$D538="",'1C TSsoustraitance'!$E538="OUI",'1C TSsoustraitance'!$AP538=0),0,(('1C TSsoustraitance'!$T538)/'1C TSsoustraitance'!$AP538))</f>
        <v>0</v>
      </c>
      <c r="Q821" s="669">
        <f>IF(OR('1C TSsoustraitance'!$D538="",'1C TSsoustraitance'!$E538="OUI",'1C TSsoustraitance'!$AP538=0),0,(('1C TSsoustraitance'!$U538)/'1C TSsoustraitance'!$AP538))</f>
        <v>0</v>
      </c>
      <c r="R821" s="669">
        <f>IF(OR('1C TSsoustraitance'!$D538="",'1C TSsoustraitance'!$E538="OUI",'1C TSsoustraitance'!$AP538=0),0,(('1C TSsoustraitance'!$V538)/'1C TSsoustraitance'!$AP538))</f>
        <v>0</v>
      </c>
      <c r="S821" s="669">
        <f>IF(OR('1C TSsoustraitance'!$D538="",'1C TSsoustraitance'!$E538="OUI",'1C TSsoustraitance'!$AP538=0),0,(('1C TSsoustraitance'!$W538)/'1C TSsoustraitance'!$AP538))</f>
        <v>0</v>
      </c>
      <c r="T821" s="669">
        <f>IF(OR('1C TSsoustraitance'!$D538="",'1C TSsoustraitance'!$E538="OUI",'1C TSsoustraitance'!$AP538=0),0,(('1C TSsoustraitance'!$X538)/'1C TSsoustraitance'!$AP538))</f>
        <v>0</v>
      </c>
      <c r="U821" s="669">
        <f>IF(OR('1C TSsoustraitance'!$D538="",'1C TSsoustraitance'!$E538="OUI",'1C TSsoustraitance'!$AP538=0),0,(('1C TSsoustraitance'!$Y538)/'1C TSsoustraitance'!$AP538))</f>
        <v>0</v>
      </c>
      <c r="V821" s="669">
        <f>IF(OR('1C TSsoustraitance'!$D538="",'1C TSsoustraitance'!$E538="OUI",'1C TSsoustraitance'!$AP538=0),0,(('1C TSsoustraitance'!$Z538)/'1C TSsoustraitance'!$AP538))</f>
        <v>0</v>
      </c>
      <c r="W821" s="669">
        <f>IF(OR('1C TSsoustraitance'!$D538="",'1C TSsoustraitance'!$E538="OUI",'1C TSsoustraitance'!$AP538=0),0,(('1C TSsoustraitance'!$AA538)/'1C TSsoustraitance'!$AP538))</f>
        <v>0</v>
      </c>
      <c r="X821" s="669">
        <f>IF(OR('1C TSsoustraitance'!$D538="",'1C TSsoustraitance'!$E538="OUI",'1C TSsoustraitance'!$AP538=0),0,(('1C TSsoustraitance'!$AB538)/'1C TSsoustraitance'!$AP538))</f>
        <v>0</v>
      </c>
      <c r="Y821" s="669">
        <f>IF(OR('1C TSsoustraitance'!$D538="",'1C TSsoustraitance'!$E538="OUI",'1C TSsoustraitance'!$AP538=0),0,(('1C TSsoustraitance'!$AC538)/'1C TSsoustraitance'!$AP538))</f>
        <v>0</v>
      </c>
      <c r="Z821" s="669">
        <f>IF(OR('1C TSsoustraitance'!$D538="",'1C TSsoustraitance'!$E538="OUI",'1C TSsoustraitance'!$AP538=0),0,(('1C TSsoustraitance'!$AD538)/'1C TSsoustraitance'!$AP538))</f>
        <v>0</v>
      </c>
      <c r="AA821" s="669">
        <f>IF(OR('1C TSsoustraitance'!$D538="",'1C TSsoustraitance'!$E538="OUI",'1C TSsoustraitance'!$AP538=0),0,(('1C TSsoustraitance'!$AE538)/'1C TSsoustraitance'!$AP538))</f>
        <v>0</v>
      </c>
      <c r="AB821" s="669">
        <f>IF(OR('1C TSsoustraitance'!$D538="",'1C TSsoustraitance'!$E538="OUI",'1C TSsoustraitance'!$AP538=0),0,(('1C TSsoustraitance'!$AF538)/'1C TSsoustraitance'!$AP538))</f>
        <v>0</v>
      </c>
      <c r="AC821" s="669">
        <f>IF(OR('1C TSsoustraitance'!$D538="",'1C TSsoustraitance'!$E538="OUI",'1C TSsoustraitance'!$AP538=0),0,(('1C TSsoustraitance'!$AG538)/'1C TSsoustraitance'!$AP538))</f>
        <v>0</v>
      </c>
      <c r="AD821" s="669">
        <f>IF(OR('1C TSsoustraitance'!$D538="",'1C TSsoustraitance'!$E538="OUI",'1C TSsoustraitance'!$AP538=0),0,(('1C TSsoustraitance'!$AH538)/'1C TSsoustraitance'!$AP538))</f>
        <v>0</v>
      </c>
      <c r="AE821" s="669">
        <f>IF(OR('1C TSsoustraitance'!$D538="",'1C TSsoustraitance'!$E538="OUI",'1C TSsoustraitance'!$AP538=0),0,(('1C TSsoustraitance'!$AI538)/'1C TSsoustraitance'!$AP538))</f>
        <v>0</v>
      </c>
      <c r="AF821" s="669">
        <f>IF(OR('1C TSsoustraitance'!$D538="",'1C TSsoustraitance'!$E538="OUI",'1C TSsoustraitance'!$AP538=0),0,(('1C TSsoustraitance'!$AJ538)/'1C TSsoustraitance'!$AP538))</f>
        <v>0</v>
      </c>
      <c r="AG821" s="669">
        <f>IF(OR('1C TSsoustraitance'!$D538="",'1C TSsoustraitance'!$E538="OUI",'1C TSsoustraitance'!$AP538=0),0,(('1C TSsoustraitance'!$AK538)/'1C TSsoustraitance'!$AP538))</f>
        <v>0</v>
      </c>
      <c r="AH821" s="669">
        <f>IF(OR('1C TSsoustraitance'!$D538="",'1C TSsoustraitance'!$E538="OUI",'1C TSsoustraitance'!$AP538=0),0,(('1C TSsoustraitance'!$AL538)/'1C TSsoustraitance'!$AP538))</f>
        <v>0</v>
      </c>
      <c r="AI821" s="669">
        <f>IF(OR('1C TSsoustraitance'!$D538="",'1C TSsoustraitance'!$E538="OUI",'1C TSsoustraitance'!$AP538=0),0,(('1C TSsoustraitance'!$AM538)/'1C TSsoustraitance'!$AP538))</f>
        <v>0</v>
      </c>
      <c r="AJ821" s="669">
        <f>IF(OR('1C TSsoustraitance'!$D538="",'1C TSsoustraitance'!$E538="OUI",'1C TSsoustraitance'!$AP538=0),0,(('1C TSsoustraitance'!$AN538)/'1C TSsoustraitance'!$AP538))</f>
        <v>0</v>
      </c>
      <c r="AK821" s="669">
        <f t="shared" si="172"/>
        <v>0</v>
      </c>
      <c r="AL821" s="668">
        <f t="shared" si="173"/>
        <v>0</v>
      </c>
      <c r="AM821" s="670">
        <f>IF(Tableau7[[#This Row],[N° pièce]]="",0,(Tableau7[[#This Row],[hors TVA]]+(Tableau7[[#This Row],[hors TVA]]*Tableau7[[#This Row],[Taux TVA]])-(Tableau7[[#This Row],[hors TVA]]*Tableau7[[#This Row],[Taux TVA]]*Tableau7[[#This Row],[Régime TVA: Récupération]]))*Tableau7[[#This Row],[Type 1]])</f>
        <v>0</v>
      </c>
      <c r="AN821" s="670">
        <f>IF(Tableau7[[#This Row],[N° pièce]]="",0,IF($K$2="pôle",((Tableau7[[#This Row],[hors TVA]]+(Tableau7[[#This Row],[hors TVA]]*Tableau7[[#This Row],[Taux TVA]])-(Tableau7[[#This Row],[hors TVA]]*Tableau7[[#This Row],[Taux TVA]]*Tableau7[[#This Row],[Régime TVA: Récupération]]))*Tableau7[[#This Row],[Type 2]]),0))</f>
        <v>0</v>
      </c>
      <c r="AO821" s="670">
        <f t="shared" si="177"/>
        <v>0</v>
      </c>
      <c r="AP821" s="255">
        <f t="shared" si="175"/>
        <v>0</v>
      </c>
      <c r="AQ821" s="506">
        <f t="shared" si="176"/>
        <v>0</v>
      </c>
      <c r="AR821" s="671"/>
      <c r="AS821" s="512"/>
      <c r="AT821" s="513" t="str">
        <f>IF(('1C TSsoustraitance'!AP538*FICHE!C$14&lt;J821),"Forfait limité à "&amp;FICHE!C$14&amp;"€/jour","")</f>
        <v/>
      </c>
      <c r="AU821" s="797"/>
      <c r="AV821" s="484"/>
      <c r="AW821" s="484"/>
      <c r="AX821" s="484"/>
      <c r="AY821" s="484"/>
      <c r="AZ821" s="484"/>
      <c r="BA821" s="4"/>
      <c r="BB821" s="4"/>
      <c r="BC821" s="4"/>
      <c r="BD821" s="4"/>
      <c r="BE821" s="4"/>
      <c r="BF821" s="4"/>
      <c r="BG821" s="4"/>
      <c r="BH821" s="4"/>
      <c r="BI821" s="4"/>
      <c r="BJ821" s="4"/>
      <c r="BK821" s="4"/>
      <c r="BL821" s="4"/>
      <c r="BM821" s="4"/>
      <c r="BN821" s="4"/>
      <c r="BO821" s="4"/>
      <c r="BP821" s="4"/>
      <c r="BQ821" s="4"/>
      <c r="BR821" s="4"/>
      <c r="BS821" s="4"/>
      <c r="BT821" s="4"/>
      <c r="BU821" s="4"/>
      <c r="BV821" s="4"/>
      <c r="BW821" s="4"/>
      <c r="BX821" s="4"/>
      <c r="BY821" s="4"/>
      <c r="BZ821" s="4"/>
      <c r="CA821" s="4"/>
      <c r="CB821" s="4"/>
      <c r="CC821" s="4"/>
      <c r="CD821" s="4"/>
      <c r="CE821" s="4"/>
      <c r="CF821" s="4"/>
      <c r="CG821" s="4"/>
      <c r="CH821" s="4"/>
      <c r="CI821" s="4"/>
      <c r="CJ821" s="4"/>
      <c r="CK821" s="4"/>
      <c r="CL821" s="4"/>
      <c r="CM821" s="4"/>
      <c r="CN821" s="4"/>
      <c r="CO821" s="4"/>
      <c r="CP821" s="4"/>
      <c r="CQ821" s="4"/>
      <c r="CR821" s="4"/>
      <c r="CS821" s="4"/>
      <c r="CT821" s="4"/>
      <c r="CU821" s="4"/>
      <c r="CV821" s="4"/>
      <c r="CW821" s="4"/>
      <c r="CX821" s="4"/>
      <c r="CY821" s="4"/>
      <c r="CZ821" s="4"/>
      <c r="DA821" s="4"/>
      <c r="DB821" s="4"/>
      <c r="DC821" s="4"/>
      <c r="DD821" s="4"/>
      <c r="DE821" s="4"/>
      <c r="DF821" s="4"/>
      <c r="DG821" s="4"/>
      <c r="DH821" s="4"/>
      <c r="DI821" s="4"/>
      <c r="DJ821" s="4"/>
      <c r="DK821" s="4"/>
      <c r="DL821" s="4"/>
      <c r="DM821" s="4"/>
      <c r="DN821" s="4"/>
      <c r="DO821" s="4"/>
      <c r="DP821" s="4"/>
      <c r="DQ821" s="4"/>
      <c r="DR821" s="4"/>
      <c r="DS821" s="4"/>
      <c r="DT821" s="4"/>
      <c r="DU821" s="4"/>
      <c r="DV821" s="4"/>
      <c r="DW821" s="4"/>
      <c r="DX821" s="4"/>
      <c r="DY821" s="4"/>
      <c r="DZ821" s="4"/>
      <c r="EA821" s="4"/>
      <c r="EB821" s="4"/>
      <c r="EC821" s="4"/>
      <c r="ED821" s="4"/>
      <c r="EE821" s="4"/>
      <c r="EF821" s="4"/>
      <c r="EG821" s="4"/>
      <c r="EH821" s="4"/>
      <c r="EI821" s="4"/>
      <c r="EJ821" s="4"/>
      <c r="EK821" s="4"/>
      <c r="EL821" s="4"/>
      <c r="EM821" s="4"/>
      <c r="EN821" s="4"/>
      <c r="EO821" s="4"/>
      <c r="EP821" s="4"/>
      <c r="EQ821" s="4"/>
      <c r="ER821" s="4"/>
      <c r="ES821" s="4"/>
      <c r="ET821" s="4"/>
      <c r="EU821" s="4"/>
      <c r="EV821" s="4"/>
      <c r="EW821" s="4"/>
      <c r="EX821" s="4"/>
      <c r="EY821" s="4"/>
      <c r="EZ821" s="4"/>
      <c r="FA821" s="4"/>
      <c r="FB821" s="4"/>
      <c r="FC821" s="4"/>
      <c r="FD821" s="4"/>
      <c r="FE821" s="4"/>
      <c r="FF821" s="4"/>
      <c r="FG821" s="4"/>
      <c r="FH821" s="4"/>
      <c r="FI821" s="4"/>
      <c r="FJ821" s="4"/>
      <c r="FK821" s="4"/>
      <c r="FL821" s="4"/>
      <c r="FM821" s="4"/>
      <c r="FN821" s="4"/>
      <c r="FO821" s="4"/>
      <c r="FP821" s="4"/>
      <c r="FQ821" s="4"/>
      <c r="FR821" s="4"/>
      <c r="FS821" s="4"/>
      <c r="FT821" s="4"/>
      <c r="FU821" s="4"/>
      <c r="FV821" s="4"/>
      <c r="FW821" s="4"/>
      <c r="FX821" s="4"/>
      <c r="FY821" s="4"/>
      <c r="FZ821" s="4"/>
      <c r="GA821" s="4"/>
      <c r="GB821" s="4"/>
      <c r="GC821" s="4"/>
      <c r="GD821" s="4"/>
      <c r="GE821" s="4"/>
      <c r="GF821" s="4"/>
      <c r="GG821" s="4"/>
      <c r="GH821" s="4"/>
      <c r="GI821" s="4"/>
      <c r="GJ821" s="4"/>
      <c r="GK821" s="4"/>
      <c r="GL821" s="4"/>
      <c r="GM821" s="4"/>
      <c r="GN821" s="4"/>
      <c r="GO821" s="4"/>
      <c r="GP821" s="4"/>
      <c r="GQ821" s="4"/>
      <c r="GR821" s="4"/>
      <c r="GS821" s="4"/>
      <c r="GT821" s="4"/>
      <c r="GU821" s="4"/>
      <c r="GV821" s="4"/>
      <c r="GW821" s="4"/>
      <c r="GX821" s="4"/>
      <c r="GY821" s="4"/>
      <c r="GZ821" s="4"/>
      <c r="HA821" s="4"/>
      <c r="HB821" s="4"/>
      <c r="HC821" s="4"/>
    </row>
    <row r="822" spans="1:211" s="380" customFormat="1" ht="13.9" customHeight="1">
      <c r="A822" s="828" t="str">
        <f>IF('1C TSsoustraitance'!$A539&lt;&gt;0,'1C TSsoustraitance'!$A539,"")</f>
        <v/>
      </c>
      <c r="B822" s="530"/>
      <c r="C822" s="513" t="str">
        <f>IF('1C TSsoustraitance'!$A539&lt;&gt;0,'1C TSsoustraitance'!$B539,"")</f>
        <v/>
      </c>
      <c r="D822" s="513" t="str">
        <f>IF('1C TSsoustraitance'!$A539&lt;&gt;0,'1C TSsoustraitance'!$C539,"")</f>
        <v/>
      </c>
      <c r="E822" s="684"/>
      <c r="F822" s="685"/>
      <c r="G822" s="666">
        <f>'1C TSsoustraitance'!$D539</f>
        <v>0</v>
      </c>
      <c r="H822" s="533">
        <v>0.21</v>
      </c>
      <c r="I822" s="533">
        <v>1</v>
      </c>
      <c r="J822" s="534"/>
      <c r="K822" s="667">
        <f t="shared" si="171"/>
        <v>0</v>
      </c>
      <c r="L822" s="668">
        <f>IF(OR('1C TSsoustraitance'!$D539="",'1C TSsoustraitance'!$AP539=0),0,IF(AND('1C TSsoustraitance'!$D539&lt;&gt;"",$K$2="Pôle",'1C TSsoustraitance'!$E539="OUI"),(('1C TSsoustraitance'!$F539+'1C TSsoustraitance'!$G539+'1C TSsoustraitance'!$H539+'1C TSsoustraitance'!$I539+'1C TSsoustraitance'!$M539)/'1C TSsoustraitance'!$R539),IF(AND('1C TSsoustraitance'!$D539&lt;&gt;"",$K$2="Pôle",'1C TSsoustraitance'!$E539="NON"),(('1C TSsoustraitance'!$F539+'1C TSsoustraitance'!$G539+'1C TSsoustraitance'!$H539+'1C TSsoustraitance'!$I539+'1C TSsoustraitance'!$M539)/'1C TSsoustraitance'!$AP539),IF(AND('1C TSsoustraitance'!$D539&lt;&gt;"",$K$2&lt;&gt;"Pôle",'1C TSsoustraitance'!$E539="OUI"),(('1C TSsoustraitance'!$F539+'1C TSsoustraitance'!$G539+'1C TSsoustraitance'!$H539+'1C TSsoustraitance'!$I539+'1C TSsoustraitance'!$J539+'1C TSsoustraitance'!$K539+'1C TSsoustraitance'!$L539+'1C TSsoustraitance'!$M539+'1C TSsoustraitance'!$N539+'1C TSsoustraitance'!$O539+'1C TSsoustraitance'!$P539+'1C TSsoustraitance'!$Q539)/'1C TSsoustraitance'!$R539),IF(AND('1C TSsoustraitance'!$D539&lt;&gt;"",$K$2&lt;&gt;"Pôle",'1C TSsoustraitance'!$E539="NON"),(('1C TSsoustraitance'!$F539+'1C TSsoustraitance'!$G539+'1C TSsoustraitance'!$H539+'1C TSsoustraitance'!$I539+'1C TSsoustraitance'!$J539+'1C TSsoustraitance'!$K539+'1C TSsoustraitance'!$L539+'1C TSsoustraitance'!$M539+'1C TSsoustraitance'!$N539+'1C TSsoustraitance'!$O539+'1C TSsoustraitance'!$P539+'1C TSsoustraitance'!$Q539))/'1C TSsoustraitance'!$AP539)))))</f>
        <v>0</v>
      </c>
      <c r="M822" s="668">
        <f>IF(OR('1C TSsoustraitance'!$D539="",'1C TSsoustraitance'!AP$13=0),0,IF(AND('1C TSsoustraitance'!$D539&lt;&gt;"",$K$2="Pôle",'1C TSsoustraitance'!$E539="OUI"),(('1C TSsoustraitance'!$J539+'1C TSsoustraitance'!$K539+'1C TSsoustraitance'!$L539)/'1C TSsoustraitance'!$R539),IF(AND('1C TSsoustraitance'!$D539&lt;&gt;"",$K$2="Pôle",'1C TSsoustraitance'!$E539="NON"),(('1C TSsoustraitance'!$J539+'1C TSsoustraitance'!$K539+'1C TSsoustraitance'!$L539)/'1C TSsoustraitance'!$AP539),IF(AND('1C TSsoustraitance'!$D539&lt;&gt;"",$K$2&lt;&gt;"Pôle"),0))))</f>
        <v>0</v>
      </c>
      <c r="N822" s="668">
        <f t="shared" si="170"/>
        <v>0</v>
      </c>
      <c r="O822" s="669">
        <f>IF(OR('1C TSsoustraitance'!$D539="",'1C TSsoustraitance'!$E539="OUI",'1C TSsoustraitance'!$AP539=0),0,(('1C TSsoustraitance'!$S539)/'1C TSsoustraitance'!$AP539))</f>
        <v>0</v>
      </c>
      <c r="P822" s="669">
        <f>IF(OR('1C TSsoustraitance'!$D539="",'1C TSsoustraitance'!$E539="OUI",'1C TSsoustraitance'!$AP539=0),0,(('1C TSsoustraitance'!$T539)/'1C TSsoustraitance'!$AP539))</f>
        <v>0</v>
      </c>
      <c r="Q822" s="669">
        <f>IF(OR('1C TSsoustraitance'!$D539="",'1C TSsoustraitance'!$E539="OUI",'1C TSsoustraitance'!$AP539=0),0,(('1C TSsoustraitance'!$U539)/'1C TSsoustraitance'!$AP539))</f>
        <v>0</v>
      </c>
      <c r="R822" s="669">
        <f>IF(OR('1C TSsoustraitance'!$D539="",'1C TSsoustraitance'!$E539="OUI",'1C TSsoustraitance'!$AP539=0),0,(('1C TSsoustraitance'!$V539)/'1C TSsoustraitance'!$AP539))</f>
        <v>0</v>
      </c>
      <c r="S822" s="669">
        <f>IF(OR('1C TSsoustraitance'!$D539="",'1C TSsoustraitance'!$E539="OUI",'1C TSsoustraitance'!$AP539=0),0,(('1C TSsoustraitance'!$W539)/'1C TSsoustraitance'!$AP539))</f>
        <v>0</v>
      </c>
      <c r="T822" s="669">
        <f>IF(OR('1C TSsoustraitance'!$D539="",'1C TSsoustraitance'!$E539="OUI",'1C TSsoustraitance'!$AP539=0),0,(('1C TSsoustraitance'!$X539)/'1C TSsoustraitance'!$AP539))</f>
        <v>0</v>
      </c>
      <c r="U822" s="669">
        <f>IF(OR('1C TSsoustraitance'!$D539="",'1C TSsoustraitance'!$E539="OUI",'1C TSsoustraitance'!$AP539=0),0,(('1C TSsoustraitance'!$Y539)/'1C TSsoustraitance'!$AP539))</f>
        <v>0</v>
      </c>
      <c r="V822" s="669">
        <f>IF(OR('1C TSsoustraitance'!$D539="",'1C TSsoustraitance'!$E539="OUI",'1C TSsoustraitance'!$AP539=0),0,(('1C TSsoustraitance'!$Z539)/'1C TSsoustraitance'!$AP539))</f>
        <v>0</v>
      </c>
      <c r="W822" s="669">
        <f>IF(OR('1C TSsoustraitance'!$D539="",'1C TSsoustraitance'!$E539="OUI",'1C TSsoustraitance'!$AP539=0),0,(('1C TSsoustraitance'!$AA539)/'1C TSsoustraitance'!$AP539))</f>
        <v>0</v>
      </c>
      <c r="X822" s="669">
        <f>IF(OR('1C TSsoustraitance'!$D539="",'1C TSsoustraitance'!$E539="OUI",'1C TSsoustraitance'!$AP539=0),0,(('1C TSsoustraitance'!$AB539)/'1C TSsoustraitance'!$AP539))</f>
        <v>0</v>
      </c>
      <c r="Y822" s="669">
        <f>IF(OR('1C TSsoustraitance'!$D539="",'1C TSsoustraitance'!$E539="OUI",'1C TSsoustraitance'!$AP539=0),0,(('1C TSsoustraitance'!$AC539)/'1C TSsoustraitance'!$AP539))</f>
        <v>0</v>
      </c>
      <c r="Z822" s="669">
        <f>IF(OR('1C TSsoustraitance'!$D539="",'1C TSsoustraitance'!$E539="OUI",'1C TSsoustraitance'!$AP539=0),0,(('1C TSsoustraitance'!$AD539)/'1C TSsoustraitance'!$AP539))</f>
        <v>0</v>
      </c>
      <c r="AA822" s="669">
        <f>IF(OR('1C TSsoustraitance'!$D539="",'1C TSsoustraitance'!$E539="OUI",'1C TSsoustraitance'!$AP539=0),0,(('1C TSsoustraitance'!$AE539)/'1C TSsoustraitance'!$AP539))</f>
        <v>0</v>
      </c>
      <c r="AB822" s="669">
        <f>IF(OR('1C TSsoustraitance'!$D539="",'1C TSsoustraitance'!$E539="OUI",'1C TSsoustraitance'!$AP539=0),0,(('1C TSsoustraitance'!$AF539)/'1C TSsoustraitance'!$AP539))</f>
        <v>0</v>
      </c>
      <c r="AC822" s="669">
        <f>IF(OR('1C TSsoustraitance'!$D539="",'1C TSsoustraitance'!$E539="OUI",'1C TSsoustraitance'!$AP539=0),0,(('1C TSsoustraitance'!$AG539)/'1C TSsoustraitance'!$AP539))</f>
        <v>0</v>
      </c>
      <c r="AD822" s="669">
        <f>IF(OR('1C TSsoustraitance'!$D539="",'1C TSsoustraitance'!$E539="OUI",'1C TSsoustraitance'!$AP539=0),0,(('1C TSsoustraitance'!$AH539)/'1C TSsoustraitance'!$AP539))</f>
        <v>0</v>
      </c>
      <c r="AE822" s="669">
        <f>IF(OR('1C TSsoustraitance'!$D539="",'1C TSsoustraitance'!$E539="OUI",'1C TSsoustraitance'!$AP539=0),0,(('1C TSsoustraitance'!$AI539)/'1C TSsoustraitance'!$AP539))</f>
        <v>0</v>
      </c>
      <c r="AF822" s="669">
        <f>IF(OR('1C TSsoustraitance'!$D539="",'1C TSsoustraitance'!$E539="OUI",'1C TSsoustraitance'!$AP539=0),0,(('1C TSsoustraitance'!$AJ539)/'1C TSsoustraitance'!$AP539))</f>
        <v>0</v>
      </c>
      <c r="AG822" s="669">
        <f>IF(OR('1C TSsoustraitance'!$D539="",'1C TSsoustraitance'!$E539="OUI",'1C TSsoustraitance'!$AP539=0),0,(('1C TSsoustraitance'!$AK539)/'1C TSsoustraitance'!$AP539))</f>
        <v>0</v>
      </c>
      <c r="AH822" s="669">
        <f>IF(OR('1C TSsoustraitance'!$D539="",'1C TSsoustraitance'!$E539="OUI",'1C TSsoustraitance'!$AP539=0),0,(('1C TSsoustraitance'!$AL539)/'1C TSsoustraitance'!$AP539))</f>
        <v>0</v>
      </c>
      <c r="AI822" s="669">
        <f>IF(OR('1C TSsoustraitance'!$D539="",'1C TSsoustraitance'!$E539="OUI",'1C TSsoustraitance'!$AP539=0),0,(('1C TSsoustraitance'!$AM539)/'1C TSsoustraitance'!$AP539))</f>
        <v>0</v>
      </c>
      <c r="AJ822" s="669">
        <f>IF(OR('1C TSsoustraitance'!$D539="",'1C TSsoustraitance'!$E539="OUI",'1C TSsoustraitance'!$AP539=0),0,(('1C TSsoustraitance'!$AN539)/'1C TSsoustraitance'!$AP539))</f>
        <v>0</v>
      </c>
      <c r="AK822" s="669">
        <f t="shared" si="172"/>
        <v>0</v>
      </c>
      <c r="AL822" s="668">
        <f t="shared" si="173"/>
        <v>0</v>
      </c>
      <c r="AM822" s="670">
        <f>IF(Tableau7[[#This Row],[N° pièce]]="",0,(Tableau7[[#This Row],[hors TVA]]+(Tableau7[[#This Row],[hors TVA]]*Tableau7[[#This Row],[Taux TVA]])-(Tableau7[[#This Row],[hors TVA]]*Tableau7[[#This Row],[Taux TVA]]*Tableau7[[#This Row],[Régime TVA: Récupération]]))*Tableau7[[#This Row],[Type 1]])</f>
        <v>0</v>
      </c>
      <c r="AN822" s="670">
        <f>IF(Tableau7[[#This Row],[N° pièce]]="",0,IF($K$2="pôle",((Tableau7[[#This Row],[hors TVA]]+(Tableau7[[#This Row],[hors TVA]]*Tableau7[[#This Row],[Taux TVA]])-(Tableau7[[#This Row],[hors TVA]]*Tableau7[[#This Row],[Taux TVA]]*Tableau7[[#This Row],[Régime TVA: Récupération]]))*Tableau7[[#This Row],[Type 2]]),0))</f>
        <v>0</v>
      </c>
      <c r="AO822" s="670">
        <f t="shared" si="177"/>
        <v>0</v>
      </c>
      <c r="AP822" s="255">
        <f t="shared" si="175"/>
        <v>0</v>
      </c>
      <c r="AQ822" s="506">
        <f t="shared" si="176"/>
        <v>0</v>
      </c>
      <c r="AR822" s="671"/>
      <c r="AS822" s="512"/>
      <c r="AT822" s="513" t="str">
        <f>IF(('1C TSsoustraitance'!AP539*FICHE!C$14&lt;J822),"Forfait limité à "&amp;FICHE!C$14&amp;"€/jour","")</f>
        <v/>
      </c>
      <c r="AU822" s="797"/>
      <c r="AV822" s="484"/>
      <c r="AW822" s="484"/>
      <c r="AX822" s="484"/>
      <c r="AY822" s="484"/>
      <c r="AZ822" s="484"/>
      <c r="BA822" s="4"/>
      <c r="BB822" s="4"/>
      <c r="BC822" s="4"/>
      <c r="BD822" s="4"/>
      <c r="BE822" s="4"/>
      <c r="BF822" s="4"/>
      <c r="BG822" s="4"/>
      <c r="BH822" s="4"/>
      <c r="BI822" s="4"/>
      <c r="BJ822" s="4"/>
      <c r="BK822" s="4"/>
      <c r="BL822" s="4"/>
      <c r="BM822" s="4"/>
      <c r="BN822" s="4"/>
      <c r="BO822" s="4"/>
      <c r="BP822" s="4"/>
      <c r="BQ822" s="4"/>
      <c r="BR822" s="4"/>
      <c r="BS822" s="4"/>
      <c r="BT822" s="4"/>
      <c r="BU822" s="4"/>
      <c r="BV822" s="4"/>
      <c r="BW822" s="4"/>
      <c r="BX822" s="4"/>
      <c r="BY822" s="4"/>
      <c r="BZ822" s="4"/>
      <c r="CA822" s="4"/>
      <c r="CB822" s="4"/>
      <c r="CC822" s="4"/>
      <c r="CD822" s="4"/>
      <c r="CE822" s="4"/>
      <c r="CF822" s="4"/>
      <c r="CG822" s="4"/>
      <c r="CH822" s="4"/>
      <c r="CI822" s="4"/>
      <c r="CJ822" s="4"/>
      <c r="CK822" s="4"/>
      <c r="CL822" s="4"/>
      <c r="CM822" s="4"/>
      <c r="CN822" s="4"/>
      <c r="CO822" s="4"/>
      <c r="CP822" s="4"/>
      <c r="CQ822" s="4"/>
      <c r="CR822" s="4"/>
      <c r="CS822" s="4"/>
      <c r="CT822" s="4"/>
      <c r="CU822" s="4"/>
      <c r="CV822" s="4"/>
      <c r="CW822" s="4"/>
      <c r="CX822" s="4"/>
      <c r="CY822" s="4"/>
      <c r="CZ822" s="4"/>
      <c r="DA822" s="4"/>
      <c r="DB822" s="4"/>
      <c r="DC822" s="4"/>
      <c r="DD822" s="4"/>
      <c r="DE822" s="4"/>
      <c r="DF822" s="4"/>
      <c r="DG822" s="4"/>
      <c r="DH822" s="4"/>
      <c r="DI822" s="4"/>
      <c r="DJ822" s="4"/>
      <c r="DK822" s="4"/>
      <c r="DL822" s="4"/>
      <c r="DM822" s="4"/>
      <c r="DN822" s="4"/>
      <c r="DO822" s="4"/>
      <c r="DP822" s="4"/>
      <c r="DQ822" s="4"/>
      <c r="DR822" s="4"/>
      <c r="DS822" s="4"/>
      <c r="DT822" s="4"/>
      <c r="DU822" s="4"/>
      <c r="DV822" s="4"/>
      <c r="DW822" s="4"/>
      <c r="DX822" s="4"/>
      <c r="DY822" s="4"/>
      <c r="DZ822" s="4"/>
      <c r="EA822" s="4"/>
      <c r="EB822" s="4"/>
      <c r="EC822" s="4"/>
      <c r="ED822" s="4"/>
      <c r="EE822" s="4"/>
      <c r="EF822" s="4"/>
      <c r="EG822" s="4"/>
      <c r="EH822" s="4"/>
      <c r="EI822" s="4"/>
      <c r="EJ822" s="4"/>
      <c r="EK822" s="4"/>
      <c r="EL822" s="4"/>
      <c r="EM822" s="4"/>
      <c r="EN822" s="4"/>
      <c r="EO822" s="4"/>
      <c r="EP822" s="4"/>
      <c r="EQ822" s="4"/>
      <c r="ER822" s="4"/>
      <c r="ES822" s="4"/>
      <c r="ET822" s="4"/>
      <c r="EU822" s="4"/>
      <c r="EV822" s="4"/>
      <c r="EW822" s="4"/>
      <c r="EX822" s="4"/>
      <c r="EY822" s="4"/>
      <c r="EZ822" s="4"/>
      <c r="FA822" s="4"/>
      <c r="FB822" s="4"/>
      <c r="FC822" s="4"/>
      <c r="FD822" s="4"/>
      <c r="FE822" s="4"/>
      <c r="FF822" s="4"/>
      <c r="FG822" s="4"/>
      <c r="FH822" s="4"/>
      <c r="FI822" s="4"/>
      <c r="FJ822" s="4"/>
      <c r="FK822" s="4"/>
      <c r="FL822" s="4"/>
      <c r="FM822" s="4"/>
      <c r="FN822" s="4"/>
      <c r="FO822" s="4"/>
      <c r="FP822" s="4"/>
      <c r="FQ822" s="4"/>
      <c r="FR822" s="4"/>
      <c r="FS822" s="4"/>
      <c r="FT822" s="4"/>
      <c r="FU822" s="4"/>
      <c r="FV822" s="4"/>
      <c r="FW822" s="4"/>
      <c r="FX822" s="4"/>
      <c r="FY822" s="4"/>
      <c r="FZ822" s="4"/>
      <c r="GA822" s="4"/>
      <c r="GB822" s="4"/>
      <c r="GC822" s="4"/>
      <c r="GD822" s="4"/>
      <c r="GE822" s="4"/>
      <c r="GF822" s="4"/>
      <c r="GG822" s="4"/>
      <c r="GH822" s="4"/>
      <c r="GI822" s="4"/>
      <c r="GJ822" s="4"/>
      <c r="GK822" s="4"/>
      <c r="GL822" s="4"/>
      <c r="GM822" s="4"/>
      <c r="GN822" s="4"/>
      <c r="GO822" s="4"/>
      <c r="GP822" s="4"/>
      <c r="GQ822" s="4"/>
      <c r="GR822" s="4"/>
      <c r="GS822" s="4"/>
      <c r="GT822" s="4"/>
      <c r="GU822" s="4"/>
      <c r="GV822" s="4"/>
      <c r="GW822" s="4"/>
      <c r="GX822" s="4"/>
      <c r="GY822" s="4"/>
      <c r="GZ822" s="4"/>
      <c r="HA822" s="4"/>
      <c r="HB822" s="4"/>
      <c r="HC822" s="4"/>
    </row>
    <row r="823" spans="1:211" s="381" customFormat="1" ht="13.9" customHeight="1">
      <c r="A823" s="828" t="str">
        <f>IF('1C TSsoustraitance'!$A540&lt;&gt;0,'1C TSsoustraitance'!$A540,"")</f>
        <v/>
      </c>
      <c r="B823" s="530"/>
      <c r="C823" s="513" t="str">
        <f>IF('1C TSsoustraitance'!$A540&lt;&gt;0,'1C TSsoustraitance'!$B540,"")</f>
        <v/>
      </c>
      <c r="D823" s="513" t="str">
        <f>IF('1C TSsoustraitance'!$A540&lt;&gt;0,'1C TSsoustraitance'!$C540,"")</f>
        <v/>
      </c>
      <c r="E823" s="684"/>
      <c r="F823" s="685"/>
      <c r="G823" s="666">
        <f>'1C TSsoustraitance'!$D540</f>
        <v>0</v>
      </c>
      <c r="H823" s="533">
        <v>0.21</v>
      </c>
      <c r="I823" s="533">
        <v>1</v>
      </c>
      <c r="J823" s="534"/>
      <c r="K823" s="667">
        <f t="shared" si="171"/>
        <v>0</v>
      </c>
      <c r="L823" s="668">
        <f>IF(OR('1C TSsoustraitance'!$D540="",'1C TSsoustraitance'!$AP540=0),0,IF(AND('1C TSsoustraitance'!$D540&lt;&gt;"",$K$2="Pôle",'1C TSsoustraitance'!$E540="OUI"),(('1C TSsoustraitance'!$F540+'1C TSsoustraitance'!$G540+'1C TSsoustraitance'!$H540+'1C TSsoustraitance'!$I540+'1C TSsoustraitance'!$M540)/'1C TSsoustraitance'!$R540),IF(AND('1C TSsoustraitance'!$D540&lt;&gt;"",$K$2="Pôle",'1C TSsoustraitance'!$E540="NON"),(('1C TSsoustraitance'!$F540+'1C TSsoustraitance'!$G540+'1C TSsoustraitance'!$H540+'1C TSsoustraitance'!$I540+'1C TSsoustraitance'!$M540)/'1C TSsoustraitance'!$AP540),IF(AND('1C TSsoustraitance'!$D540&lt;&gt;"",$K$2&lt;&gt;"Pôle",'1C TSsoustraitance'!$E540="OUI"),(('1C TSsoustraitance'!$F540+'1C TSsoustraitance'!$G540+'1C TSsoustraitance'!$H540+'1C TSsoustraitance'!$I540+'1C TSsoustraitance'!$J540+'1C TSsoustraitance'!$K540+'1C TSsoustraitance'!$L540+'1C TSsoustraitance'!$M540+'1C TSsoustraitance'!$N540+'1C TSsoustraitance'!$O540+'1C TSsoustraitance'!$P540+'1C TSsoustraitance'!$Q540)/'1C TSsoustraitance'!$R540),IF(AND('1C TSsoustraitance'!$D540&lt;&gt;"",$K$2&lt;&gt;"Pôle",'1C TSsoustraitance'!$E540="NON"),(('1C TSsoustraitance'!$F540+'1C TSsoustraitance'!$G540+'1C TSsoustraitance'!$H540+'1C TSsoustraitance'!$I540+'1C TSsoustraitance'!$J540+'1C TSsoustraitance'!$K540+'1C TSsoustraitance'!$L540+'1C TSsoustraitance'!$M540+'1C TSsoustraitance'!$N540+'1C TSsoustraitance'!$O540+'1C TSsoustraitance'!$P540+'1C TSsoustraitance'!$Q540))/'1C TSsoustraitance'!$AP540)))))</f>
        <v>0</v>
      </c>
      <c r="M823" s="668">
        <f>IF(OR('1C TSsoustraitance'!$D540="",'1C TSsoustraitance'!AP$13=0),0,IF(AND('1C TSsoustraitance'!$D540&lt;&gt;"",$K$2="Pôle",'1C TSsoustraitance'!$E540="OUI"),(('1C TSsoustraitance'!$J540+'1C TSsoustraitance'!$K540+'1C TSsoustraitance'!$L540)/'1C TSsoustraitance'!$R540),IF(AND('1C TSsoustraitance'!$D540&lt;&gt;"",$K$2="Pôle",'1C TSsoustraitance'!$E540="NON"),(('1C TSsoustraitance'!$J540+'1C TSsoustraitance'!$K540+'1C TSsoustraitance'!$L540)/'1C TSsoustraitance'!$AP540),IF(AND('1C TSsoustraitance'!$D540&lt;&gt;"",$K$2&lt;&gt;"Pôle"),0))))</f>
        <v>0</v>
      </c>
      <c r="N823" s="668">
        <f t="shared" si="170"/>
        <v>0</v>
      </c>
      <c r="O823" s="669">
        <f>IF(OR('1C TSsoustraitance'!$D540="",'1C TSsoustraitance'!$E540="OUI",'1C TSsoustraitance'!$AP540=0),0,(('1C TSsoustraitance'!$S540)/'1C TSsoustraitance'!$AP540))</f>
        <v>0</v>
      </c>
      <c r="P823" s="669">
        <f>IF(OR('1C TSsoustraitance'!$D540="",'1C TSsoustraitance'!$E540="OUI",'1C TSsoustraitance'!$AP540=0),0,(('1C TSsoustraitance'!$T540)/'1C TSsoustraitance'!$AP540))</f>
        <v>0</v>
      </c>
      <c r="Q823" s="669">
        <f>IF(OR('1C TSsoustraitance'!$D540="",'1C TSsoustraitance'!$E540="OUI",'1C TSsoustraitance'!$AP540=0),0,(('1C TSsoustraitance'!$U540)/'1C TSsoustraitance'!$AP540))</f>
        <v>0</v>
      </c>
      <c r="R823" s="669">
        <f>IF(OR('1C TSsoustraitance'!$D540="",'1C TSsoustraitance'!$E540="OUI",'1C TSsoustraitance'!$AP540=0),0,(('1C TSsoustraitance'!$V540)/'1C TSsoustraitance'!$AP540))</f>
        <v>0</v>
      </c>
      <c r="S823" s="669">
        <f>IF(OR('1C TSsoustraitance'!$D540="",'1C TSsoustraitance'!$E540="OUI",'1C TSsoustraitance'!$AP540=0),0,(('1C TSsoustraitance'!$W540)/'1C TSsoustraitance'!$AP540))</f>
        <v>0</v>
      </c>
      <c r="T823" s="669">
        <f>IF(OR('1C TSsoustraitance'!$D540="",'1C TSsoustraitance'!$E540="OUI",'1C TSsoustraitance'!$AP540=0),0,(('1C TSsoustraitance'!$X540)/'1C TSsoustraitance'!$AP540))</f>
        <v>0</v>
      </c>
      <c r="U823" s="669">
        <f>IF(OR('1C TSsoustraitance'!$D540="",'1C TSsoustraitance'!$E540="OUI",'1C TSsoustraitance'!$AP540=0),0,(('1C TSsoustraitance'!$Y540)/'1C TSsoustraitance'!$AP540))</f>
        <v>0</v>
      </c>
      <c r="V823" s="669">
        <f>IF(OR('1C TSsoustraitance'!$D540="",'1C TSsoustraitance'!$E540="OUI",'1C TSsoustraitance'!$AP540=0),0,(('1C TSsoustraitance'!$Z540)/'1C TSsoustraitance'!$AP540))</f>
        <v>0</v>
      </c>
      <c r="W823" s="669">
        <f>IF(OR('1C TSsoustraitance'!$D540="",'1C TSsoustraitance'!$E540="OUI",'1C TSsoustraitance'!$AP540=0),0,(('1C TSsoustraitance'!$AA540)/'1C TSsoustraitance'!$AP540))</f>
        <v>0</v>
      </c>
      <c r="X823" s="669">
        <f>IF(OR('1C TSsoustraitance'!$D540="",'1C TSsoustraitance'!$E540="OUI",'1C TSsoustraitance'!$AP540=0),0,(('1C TSsoustraitance'!$AB540)/'1C TSsoustraitance'!$AP540))</f>
        <v>0</v>
      </c>
      <c r="Y823" s="669">
        <f>IF(OR('1C TSsoustraitance'!$D540="",'1C TSsoustraitance'!$E540="OUI",'1C TSsoustraitance'!$AP540=0),0,(('1C TSsoustraitance'!$AC540)/'1C TSsoustraitance'!$AP540))</f>
        <v>0</v>
      </c>
      <c r="Z823" s="669">
        <f>IF(OR('1C TSsoustraitance'!$D540="",'1C TSsoustraitance'!$E540="OUI",'1C TSsoustraitance'!$AP540=0),0,(('1C TSsoustraitance'!$AD540)/'1C TSsoustraitance'!$AP540))</f>
        <v>0</v>
      </c>
      <c r="AA823" s="669">
        <f>IF(OR('1C TSsoustraitance'!$D540="",'1C TSsoustraitance'!$E540="OUI",'1C TSsoustraitance'!$AP540=0),0,(('1C TSsoustraitance'!$AE540)/'1C TSsoustraitance'!$AP540))</f>
        <v>0</v>
      </c>
      <c r="AB823" s="669">
        <f>IF(OR('1C TSsoustraitance'!$D540="",'1C TSsoustraitance'!$E540="OUI",'1C TSsoustraitance'!$AP540=0),0,(('1C TSsoustraitance'!$AF540)/'1C TSsoustraitance'!$AP540))</f>
        <v>0</v>
      </c>
      <c r="AC823" s="669">
        <f>IF(OR('1C TSsoustraitance'!$D540="",'1C TSsoustraitance'!$E540="OUI",'1C TSsoustraitance'!$AP540=0),0,(('1C TSsoustraitance'!$AG540)/'1C TSsoustraitance'!$AP540))</f>
        <v>0</v>
      </c>
      <c r="AD823" s="669">
        <f>IF(OR('1C TSsoustraitance'!$D540="",'1C TSsoustraitance'!$E540="OUI",'1C TSsoustraitance'!$AP540=0),0,(('1C TSsoustraitance'!$AH540)/'1C TSsoustraitance'!$AP540))</f>
        <v>0</v>
      </c>
      <c r="AE823" s="669">
        <f>IF(OR('1C TSsoustraitance'!$D540="",'1C TSsoustraitance'!$E540="OUI",'1C TSsoustraitance'!$AP540=0),0,(('1C TSsoustraitance'!$AI540)/'1C TSsoustraitance'!$AP540))</f>
        <v>0</v>
      </c>
      <c r="AF823" s="669">
        <f>IF(OR('1C TSsoustraitance'!$D540="",'1C TSsoustraitance'!$E540="OUI",'1C TSsoustraitance'!$AP540=0),0,(('1C TSsoustraitance'!$AJ540)/'1C TSsoustraitance'!$AP540))</f>
        <v>0</v>
      </c>
      <c r="AG823" s="669">
        <f>IF(OR('1C TSsoustraitance'!$D540="",'1C TSsoustraitance'!$E540="OUI",'1C TSsoustraitance'!$AP540=0),0,(('1C TSsoustraitance'!$AK540)/'1C TSsoustraitance'!$AP540))</f>
        <v>0</v>
      </c>
      <c r="AH823" s="669">
        <f>IF(OR('1C TSsoustraitance'!$D540="",'1C TSsoustraitance'!$E540="OUI",'1C TSsoustraitance'!$AP540=0),0,(('1C TSsoustraitance'!$AL540)/'1C TSsoustraitance'!$AP540))</f>
        <v>0</v>
      </c>
      <c r="AI823" s="669">
        <f>IF(OR('1C TSsoustraitance'!$D540="",'1C TSsoustraitance'!$E540="OUI",'1C TSsoustraitance'!$AP540=0),0,(('1C TSsoustraitance'!$AM540)/'1C TSsoustraitance'!$AP540))</f>
        <v>0</v>
      </c>
      <c r="AJ823" s="669">
        <f>IF(OR('1C TSsoustraitance'!$D540="",'1C TSsoustraitance'!$E540="OUI",'1C TSsoustraitance'!$AP540=0),0,(('1C TSsoustraitance'!$AN540)/'1C TSsoustraitance'!$AP540))</f>
        <v>0</v>
      </c>
      <c r="AK823" s="669">
        <f t="shared" si="172"/>
        <v>0</v>
      </c>
      <c r="AL823" s="668">
        <f t="shared" si="173"/>
        <v>0</v>
      </c>
      <c r="AM823" s="670">
        <f>IF(Tableau7[[#This Row],[N° pièce]]="",0,(Tableau7[[#This Row],[hors TVA]]+(Tableau7[[#This Row],[hors TVA]]*Tableau7[[#This Row],[Taux TVA]])-(Tableau7[[#This Row],[hors TVA]]*Tableau7[[#This Row],[Taux TVA]]*Tableau7[[#This Row],[Régime TVA: Récupération]]))*Tableau7[[#This Row],[Type 1]])</f>
        <v>0</v>
      </c>
      <c r="AN823" s="670">
        <f>IF(Tableau7[[#This Row],[N° pièce]]="",0,IF($K$2="pôle",((Tableau7[[#This Row],[hors TVA]]+(Tableau7[[#This Row],[hors TVA]]*Tableau7[[#This Row],[Taux TVA]])-(Tableau7[[#This Row],[hors TVA]]*Tableau7[[#This Row],[Taux TVA]]*Tableau7[[#This Row],[Régime TVA: Récupération]]))*Tableau7[[#This Row],[Type 2]]),0))</f>
        <v>0</v>
      </c>
      <c r="AO823" s="670">
        <f t="shared" si="177"/>
        <v>0</v>
      </c>
      <c r="AP823" s="255">
        <f t="shared" si="175"/>
        <v>0</v>
      </c>
      <c r="AQ823" s="506">
        <f t="shared" si="176"/>
        <v>0</v>
      </c>
      <c r="AR823" s="671"/>
      <c r="AS823" s="512"/>
      <c r="AT823" s="513" t="str">
        <f>IF(('1C TSsoustraitance'!AP540*FICHE!C$14&lt;J823),"Forfait limité à "&amp;FICHE!C$14&amp;"€/jour","")</f>
        <v/>
      </c>
      <c r="AU823" s="797"/>
      <c r="AV823" s="484"/>
      <c r="AW823" s="484"/>
      <c r="AX823" s="484"/>
      <c r="AY823" s="484"/>
      <c r="AZ823" s="484"/>
      <c r="BA823" s="4"/>
      <c r="BB823" s="4"/>
      <c r="BC823" s="4"/>
      <c r="BD823" s="4"/>
      <c r="BE823" s="4"/>
      <c r="BF823" s="4"/>
      <c r="BG823" s="4"/>
      <c r="BH823" s="4"/>
      <c r="BI823" s="4"/>
      <c r="BJ823" s="4"/>
      <c r="BK823" s="4"/>
      <c r="BL823" s="4"/>
      <c r="BM823" s="4"/>
      <c r="BN823" s="4"/>
      <c r="BO823" s="4"/>
      <c r="BP823" s="4"/>
      <c r="BQ823" s="4"/>
      <c r="BR823" s="4"/>
      <c r="BS823" s="4"/>
      <c r="BT823" s="4"/>
      <c r="BU823" s="4"/>
      <c r="BV823" s="4"/>
      <c r="BW823" s="4"/>
      <c r="BX823" s="4"/>
      <c r="BY823" s="4"/>
      <c r="BZ823" s="4"/>
      <c r="CA823" s="4"/>
      <c r="CB823" s="4"/>
      <c r="CC823" s="4"/>
      <c r="CD823" s="4"/>
      <c r="CE823" s="4"/>
      <c r="CF823" s="4"/>
      <c r="CG823" s="4"/>
      <c r="CH823" s="4"/>
      <c r="CI823" s="4"/>
      <c r="CJ823" s="4"/>
      <c r="CK823" s="4"/>
      <c r="CL823" s="4"/>
      <c r="CM823" s="4"/>
      <c r="CN823" s="4"/>
      <c r="CO823" s="4"/>
      <c r="CP823" s="4"/>
      <c r="CQ823" s="4"/>
      <c r="CR823" s="4"/>
      <c r="CS823" s="4"/>
      <c r="CT823" s="4"/>
      <c r="CU823" s="4"/>
      <c r="CV823" s="4"/>
      <c r="CW823" s="4"/>
      <c r="CX823" s="4"/>
      <c r="CY823" s="4"/>
      <c r="CZ823" s="4"/>
      <c r="DA823" s="4"/>
      <c r="DB823" s="4"/>
      <c r="DC823" s="4"/>
      <c r="DD823" s="4"/>
      <c r="DE823" s="4"/>
      <c r="DF823" s="4"/>
      <c r="DG823" s="4"/>
      <c r="DH823" s="4"/>
      <c r="DI823" s="4"/>
      <c r="DJ823" s="4"/>
      <c r="DK823" s="4"/>
      <c r="DL823" s="4"/>
      <c r="DM823" s="4"/>
      <c r="DN823" s="4"/>
      <c r="DO823" s="4"/>
      <c r="DP823" s="4"/>
      <c r="DQ823" s="4"/>
      <c r="DR823" s="4"/>
      <c r="DS823" s="4"/>
      <c r="DT823" s="4"/>
      <c r="DU823" s="4"/>
      <c r="DV823" s="4"/>
      <c r="DW823" s="4"/>
      <c r="DX823" s="4"/>
      <c r="DY823" s="4"/>
      <c r="DZ823" s="4"/>
      <c r="EA823" s="4"/>
      <c r="EB823" s="4"/>
      <c r="EC823" s="4"/>
      <c r="ED823" s="4"/>
      <c r="EE823" s="4"/>
      <c r="EF823" s="4"/>
      <c r="EG823" s="4"/>
      <c r="EH823" s="4"/>
      <c r="EI823" s="4"/>
      <c r="EJ823" s="4"/>
      <c r="EK823" s="4"/>
      <c r="EL823" s="4"/>
      <c r="EM823" s="4"/>
      <c r="EN823" s="4"/>
      <c r="EO823" s="4"/>
      <c r="EP823" s="4"/>
      <c r="EQ823" s="4"/>
      <c r="ER823" s="4"/>
      <c r="ES823" s="4"/>
      <c r="ET823" s="4"/>
      <c r="EU823" s="4"/>
      <c r="EV823" s="4"/>
      <c r="EW823" s="4"/>
      <c r="EX823" s="4"/>
      <c r="EY823" s="4"/>
      <c r="EZ823" s="4"/>
      <c r="FA823" s="4"/>
      <c r="FB823" s="4"/>
      <c r="FC823" s="4"/>
      <c r="FD823" s="4"/>
      <c r="FE823" s="4"/>
      <c r="FF823" s="4"/>
      <c r="FG823" s="4"/>
      <c r="FH823" s="4"/>
      <c r="FI823" s="4"/>
      <c r="FJ823" s="4"/>
      <c r="FK823" s="4"/>
      <c r="FL823" s="4"/>
      <c r="FM823" s="4"/>
      <c r="FN823" s="4"/>
      <c r="FO823" s="4"/>
      <c r="FP823" s="4"/>
      <c r="FQ823" s="4"/>
      <c r="FR823" s="4"/>
      <c r="FS823" s="4"/>
      <c r="FT823" s="4"/>
      <c r="FU823" s="4"/>
      <c r="FV823" s="4"/>
      <c r="FW823" s="4"/>
      <c r="FX823" s="4"/>
      <c r="FY823" s="4"/>
      <c r="FZ823" s="4"/>
      <c r="GA823" s="4"/>
      <c r="GB823" s="4"/>
      <c r="GC823" s="4"/>
      <c r="GD823" s="4"/>
      <c r="GE823" s="4"/>
      <c r="GF823" s="4"/>
      <c r="GG823" s="4"/>
      <c r="GH823" s="4"/>
      <c r="GI823" s="4"/>
      <c r="GJ823" s="4"/>
      <c r="GK823" s="4"/>
      <c r="GL823" s="4"/>
      <c r="GM823" s="4"/>
      <c r="GN823" s="4"/>
      <c r="GO823" s="4"/>
      <c r="GP823" s="4"/>
      <c r="GQ823" s="4"/>
      <c r="GR823" s="4"/>
      <c r="GS823" s="4"/>
      <c r="GT823" s="4"/>
      <c r="GU823" s="4"/>
      <c r="GV823" s="4"/>
      <c r="GW823" s="4"/>
      <c r="GX823" s="4"/>
      <c r="GY823" s="4"/>
      <c r="GZ823" s="4"/>
      <c r="HA823" s="4"/>
      <c r="HB823" s="4"/>
      <c r="HC823" s="4"/>
    </row>
    <row r="824" spans="1:211" s="379" customFormat="1" ht="13.9" customHeight="1">
      <c r="A824" s="828" t="str">
        <f>IF('1C TSsoustraitance'!$A541&lt;&gt;0,'1C TSsoustraitance'!$A541,"")</f>
        <v/>
      </c>
      <c r="B824" s="530"/>
      <c r="C824" s="513" t="str">
        <f>IF('1C TSsoustraitance'!$A541&lt;&gt;0,'1C TSsoustraitance'!$B541,"")</f>
        <v/>
      </c>
      <c r="D824" s="513" t="str">
        <f>IF('1C TSsoustraitance'!$A541&lt;&gt;0,'1C TSsoustraitance'!$C541,"")</f>
        <v/>
      </c>
      <c r="E824" s="684"/>
      <c r="F824" s="685"/>
      <c r="G824" s="666">
        <f>'1C TSsoustraitance'!$D541</f>
        <v>0</v>
      </c>
      <c r="H824" s="533">
        <v>0.21</v>
      </c>
      <c r="I824" s="533">
        <v>1</v>
      </c>
      <c r="J824" s="534"/>
      <c r="K824" s="667">
        <f t="shared" si="171"/>
        <v>0</v>
      </c>
      <c r="L824" s="668">
        <f>IF(OR('1C TSsoustraitance'!$D541="",'1C TSsoustraitance'!$AP541=0),0,IF(AND('1C TSsoustraitance'!$D541&lt;&gt;"",$K$2="Pôle",'1C TSsoustraitance'!$E541="OUI"),(('1C TSsoustraitance'!$F541+'1C TSsoustraitance'!$G541+'1C TSsoustraitance'!$H541+'1C TSsoustraitance'!$I541+'1C TSsoustraitance'!$M541)/'1C TSsoustraitance'!$R541),IF(AND('1C TSsoustraitance'!$D541&lt;&gt;"",$K$2="Pôle",'1C TSsoustraitance'!$E541="NON"),(('1C TSsoustraitance'!$F541+'1C TSsoustraitance'!$G541+'1C TSsoustraitance'!$H541+'1C TSsoustraitance'!$I541+'1C TSsoustraitance'!$M541)/'1C TSsoustraitance'!$AP541),IF(AND('1C TSsoustraitance'!$D541&lt;&gt;"",$K$2&lt;&gt;"Pôle",'1C TSsoustraitance'!$E541="OUI"),(('1C TSsoustraitance'!$F541+'1C TSsoustraitance'!$G541+'1C TSsoustraitance'!$H541+'1C TSsoustraitance'!$I541+'1C TSsoustraitance'!$J541+'1C TSsoustraitance'!$K541+'1C TSsoustraitance'!$L541+'1C TSsoustraitance'!$M541+'1C TSsoustraitance'!$N541+'1C TSsoustraitance'!$O541+'1C TSsoustraitance'!$P541+'1C TSsoustraitance'!$Q541)/'1C TSsoustraitance'!$R541),IF(AND('1C TSsoustraitance'!$D541&lt;&gt;"",$K$2&lt;&gt;"Pôle",'1C TSsoustraitance'!$E541="NON"),(('1C TSsoustraitance'!$F541+'1C TSsoustraitance'!$G541+'1C TSsoustraitance'!$H541+'1C TSsoustraitance'!$I541+'1C TSsoustraitance'!$J541+'1C TSsoustraitance'!$K541+'1C TSsoustraitance'!$L541+'1C TSsoustraitance'!$M541+'1C TSsoustraitance'!$N541+'1C TSsoustraitance'!$O541+'1C TSsoustraitance'!$P541+'1C TSsoustraitance'!$Q541))/'1C TSsoustraitance'!$AP541)))))</f>
        <v>0</v>
      </c>
      <c r="M824" s="668">
        <f>IF(OR('1C TSsoustraitance'!$D541="",'1C TSsoustraitance'!AP$13=0),0,IF(AND('1C TSsoustraitance'!$D541&lt;&gt;"",$K$2="Pôle",'1C TSsoustraitance'!$E541="OUI"),(('1C TSsoustraitance'!$J541+'1C TSsoustraitance'!$K541+'1C TSsoustraitance'!$L541)/'1C TSsoustraitance'!$R541),IF(AND('1C TSsoustraitance'!$D541&lt;&gt;"",$K$2="Pôle",'1C TSsoustraitance'!$E541="NON"),(('1C TSsoustraitance'!$J541+'1C TSsoustraitance'!$K541+'1C TSsoustraitance'!$L541)/'1C TSsoustraitance'!$AP541),IF(AND('1C TSsoustraitance'!$D541&lt;&gt;"",$K$2&lt;&gt;"Pôle"),0))))</f>
        <v>0</v>
      </c>
      <c r="N824" s="668">
        <f t="shared" si="170"/>
        <v>0</v>
      </c>
      <c r="O824" s="669">
        <f>IF(OR('1C TSsoustraitance'!$D541="",'1C TSsoustraitance'!$E541="OUI",'1C TSsoustraitance'!$AP541=0),0,(('1C TSsoustraitance'!$S541)/'1C TSsoustraitance'!$AP541))</f>
        <v>0</v>
      </c>
      <c r="P824" s="669">
        <f>IF(OR('1C TSsoustraitance'!$D541="",'1C TSsoustraitance'!$E541="OUI",'1C TSsoustraitance'!$AP541=0),0,(('1C TSsoustraitance'!$T541)/'1C TSsoustraitance'!$AP541))</f>
        <v>0</v>
      </c>
      <c r="Q824" s="669">
        <f>IF(OR('1C TSsoustraitance'!$D541="",'1C TSsoustraitance'!$E541="OUI",'1C TSsoustraitance'!$AP541=0),0,(('1C TSsoustraitance'!$U541)/'1C TSsoustraitance'!$AP541))</f>
        <v>0</v>
      </c>
      <c r="R824" s="669">
        <f>IF(OR('1C TSsoustraitance'!$D541="",'1C TSsoustraitance'!$E541="OUI",'1C TSsoustraitance'!$AP541=0),0,(('1C TSsoustraitance'!$V541)/'1C TSsoustraitance'!$AP541))</f>
        <v>0</v>
      </c>
      <c r="S824" s="669">
        <f>IF(OR('1C TSsoustraitance'!$D541="",'1C TSsoustraitance'!$E541="OUI",'1C TSsoustraitance'!$AP541=0),0,(('1C TSsoustraitance'!$W541)/'1C TSsoustraitance'!$AP541))</f>
        <v>0</v>
      </c>
      <c r="T824" s="669">
        <f>IF(OR('1C TSsoustraitance'!$D541="",'1C TSsoustraitance'!$E541="OUI",'1C TSsoustraitance'!$AP541=0),0,(('1C TSsoustraitance'!$X541)/'1C TSsoustraitance'!$AP541))</f>
        <v>0</v>
      </c>
      <c r="U824" s="669">
        <f>IF(OR('1C TSsoustraitance'!$D541="",'1C TSsoustraitance'!$E541="OUI",'1C TSsoustraitance'!$AP541=0),0,(('1C TSsoustraitance'!$Y541)/'1C TSsoustraitance'!$AP541))</f>
        <v>0</v>
      </c>
      <c r="V824" s="669">
        <f>IF(OR('1C TSsoustraitance'!$D541="",'1C TSsoustraitance'!$E541="OUI",'1C TSsoustraitance'!$AP541=0),0,(('1C TSsoustraitance'!$Z541)/'1C TSsoustraitance'!$AP541))</f>
        <v>0</v>
      </c>
      <c r="W824" s="669">
        <f>IF(OR('1C TSsoustraitance'!$D541="",'1C TSsoustraitance'!$E541="OUI",'1C TSsoustraitance'!$AP541=0),0,(('1C TSsoustraitance'!$AA541)/'1C TSsoustraitance'!$AP541))</f>
        <v>0</v>
      </c>
      <c r="X824" s="669">
        <f>IF(OR('1C TSsoustraitance'!$D541="",'1C TSsoustraitance'!$E541="OUI",'1C TSsoustraitance'!$AP541=0),0,(('1C TSsoustraitance'!$AB541)/'1C TSsoustraitance'!$AP541))</f>
        <v>0</v>
      </c>
      <c r="Y824" s="669">
        <f>IF(OR('1C TSsoustraitance'!$D541="",'1C TSsoustraitance'!$E541="OUI",'1C TSsoustraitance'!$AP541=0),0,(('1C TSsoustraitance'!$AC541)/'1C TSsoustraitance'!$AP541))</f>
        <v>0</v>
      </c>
      <c r="Z824" s="669">
        <f>IF(OR('1C TSsoustraitance'!$D541="",'1C TSsoustraitance'!$E541="OUI",'1C TSsoustraitance'!$AP541=0),0,(('1C TSsoustraitance'!$AD541)/'1C TSsoustraitance'!$AP541))</f>
        <v>0</v>
      </c>
      <c r="AA824" s="669">
        <f>IF(OR('1C TSsoustraitance'!$D541="",'1C TSsoustraitance'!$E541="OUI",'1C TSsoustraitance'!$AP541=0),0,(('1C TSsoustraitance'!$AE541)/'1C TSsoustraitance'!$AP541))</f>
        <v>0</v>
      </c>
      <c r="AB824" s="669">
        <f>IF(OR('1C TSsoustraitance'!$D541="",'1C TSsoustraitance'!$E541="OUI",'1C TSsoustraitance'!$AP541=0),0,(('1C TSsoustraitance'!$AF541)/'1C TSsoustraitance'!$AP541))</f>
        <v>0</v>
      </c>
      <c r="AC824" s="669">
        <f>IF(OR('1C TSsoustraitance'!$D541="",'1C TSsoustraitance'!$E541="OUI",'1C TSsoustraitance'!$AP541=0),0,(('1C TSsoustraitance'!$AG541)/'1C TSsoustraitance'!$AP541))</f>
        <v>0</v>
      </c>
      <c r="AD824" s="669">
        <f>IF(OR('1C TSsoustraitance'!$D541="",'1C TSsoustraitance'!$E541="OUI",'1C TSsoustraitance'!$AP541=0),0,(('1C TSsoustraitance'!$AH541)/'1C TSsoustraitance'!$AP541))</f>
        <v>0</v>
      </c>
      <c r="AE824" s="669">
        <f>IF(OR('1C TSsoustraitance'!$D541="",'1C TSsoustraitance'!$E541="OUI",'1C TSsoustraitance'!$AP541=0),0,(('1C TSsoustraitance'!$AI541)/'1C TSsoustraitance'!$AP541))</f>
        <v>0</v>
      </c>
      <c r="AF824" s="669">
        <f>IF(OR('1C TSsoustraitance'!$D541="",'1C TSsoustraitance'!$E541="OUI",'1C TSsoustraitance'!$AP541=0),0,(('1C TSsoustraitance'!$AJ541)/'1C TSsoustraitance'!$AP541))</f>
        <v>0</v>
      </c>
      <c r="AG824" s="669">
        <f>IF(OR('1C TSsoustraitance'!$D541="",'1C TSsoustraitance'!$E541="OUI",'1C TSsoustraitance'!$AP541=0),0,(('1C TSsoustraitance'!$AK541)/'1C TSsoustraitance'!$AP541))</f>
        <v>0</v>
      </c>
      <c r="AH824" s="669">
        <f>IF(OR('1C TSsoustraitance'!$D541="",'1C TSsoustraitance'!$E541="OUI",'1C TSsoustraitance'!$AP541=0),0,(('1C TSsoustraitance'!$AL541)/'1C TSsoustraitance'!$AP541))</f>
        <v>0</v>
      </c>
      <c r="AI824" s="669">
        <f>IF(OR('1C TSsoustraitance'!$D541="",'1C TSsoustraitance'!$E541="OUI",'1C TSsoustraitance'!$AP541=0),0,(('1C TSsoustraitance'!$AM541)/'1C TSsoustraitance'!$AP541))</f>
        <v>0</v>
      </c>
      <c r="AJ824" s="669">
        <f>IF(OR('1C TSsoustraitance'!$D541="",'1C TSsoustraitance'!$E541="OUI",'1C TSsoustraitance'!$AP541=0),0,(('1C TSsoustraitance'!$AN541)/'1C TSsoustraitance'!$AP541))</f>
        <v>0</v>
      </c>
      <c r="AK824" s="669">
        <f t="shared" si="172"/>
        <v>0</v>
      </c>
      <c r="AL824" s="668">
        <f t="shared" si="173"/>
        <v>0</v>
      </c>
      <c r="AM824" s="670">
        <f>IF(Tableau7[[#This Row],[N° pièce]]="",0,(Tableau7[[#This Row],[hors TVA]]+(Tableau7[[#This Row],[hors TVA]]*Tableau7[[#This Row],[Taux TVA]])-(Tableau7[[#This Row],[hors TVA]]*Tableau7[[#This Row],[Taux TVA]]*Tableau7[[#This Row],[Régime TVA: Récupération]]))*Tableau7[[#This Row],[Type 1]])</f>
        <v>0</v>
      </c>
      <c r="AN824" s="670">
        <f>IF(Tableau7[[#This Row],[N° pièce]]="",0,IF($K$2="pôle",((Tableau7[[#This Row],[hors TVA]]+(Tableau7[[#This Row],[hors TVA]]*Tableau7[[#This Row],[Taux TVA]])-(Tableau7[[#This Row],[hors TVA]]*Tableau7[[#This Row],[Taux TVA]]*Tableau7[[#This Row],[Régime TVA: Récupération]]))*Tableau7[[#This Row],[Type 2]]),0))</f>
        <v>0</v>
      </c>
      <c r="AO824" s="670">
        <f t="shared" si="177"/>
        <v>0</v>
      </c>
      <c r="AP824" s="255">
        <f t="shared" si="175"/>
        <v>0</v>
      </c>
      <c r="AQ824" s="506">
        <f>IF(M824=0,0,AN824-AS824)</f>
        <v>0</v>
      </c>
      <c r="AR824" s="671"/>
      <c r="AS824" s="512"/>
      <c r="AT824" s="513" t="str">
        <f>IF(('1C TSsoustraitance'!AP541*FICHE!C$14&lt;J824),"Forfait limité à "&amp;FICHE!C$14&amp;"€/jour","")</f>
        <v/>
      </c>
      <c r="AU824" s="797"/>
      <c r="AV824" s="484"/>
      <c r="AW824" s="484"/>
      <c r="AX824" s="484"/>
      <c r="AY824" s="484"/>
      <c r="AZ824" s="484"/>
      <c r="BA824" s="4"/>
      <c r="BB824" s="4"/>
      <c r="BC824" s="4"/>
      <c r="BD824" s="4"/>
      <c r="BE824" s="4"/>
      <c r="BF824" s="4"/>
      <c r="BG824" s="4"/>
      <c r="BH824" s="4"/>
      <c r="BI824" s="4"/>
      <c r="BJ824" s="4"/>
      <c r="BK824" s="4"/>
      <c r="BL824" s="4"/>
      <c r="BM824" s="4"/>
      <c r="BN824" s="4"/>
      <c r="BO824" s="4"/>
      <c r="BP824" s="4"/>
      <c r="BQ824" s="4"/>
      <c r="BR824" s="4"/>
      <c r="BS824" s="4"/>
      <c r="BT824" s="4"/>
      <c r="BU824" s="4"/>
      <c r="BV824" s="4"/>
      <c r="BW824" s="4"/>
      <c r="BX824" s="4"/>
      <c r="BY824" s="4"/>
      <c r="BZ824" s="4"/>
      <c r="CA824" s="4"/>
      <c r="CB824" s="4"/>
      <c r="CC824" s="4"/>
      <c r="CD824" s="4"/>
      <c r="CE824" s="4"/>
      <c r="CF824" s="4"/>
      <c r="CG824" s="4"/>
      <c r="CH824" s="4"/>
      <c r="CI824" s="4"/>
      <c r="CJ824" s="4"/>
      <c r="CK824" s="4"/>
      <c r="CL824" s="4"/>
      <c r="CM824" s="4"/>
      <c r="CN824" s="4"/>
      <c r="CO824" s="4"/>
      <c r="CP824" s="4"/>
      <c r="CQ824" s="4"/>
      <c r="CR824" s="4"/>
      <c r="CS824" s="4"/>
      <c r="CT824" s="4"/>
      <c r="CU824" s="4"/>
      <c r="CV824" s="4"/>
      <c r="CW824" s="4"/>
      <c r="CX824" s="4"/>
      <c r="CY824" s="4"/>
      <c r="CZ824" s="4"/>
      <c r="DA824" s="4"/>
      <c r="DB824" s="4"/>
      <c r="DC824" s="4"/>
      <c r="DD824" s="4"/>
      <c r="DE824" s="4"/>
      <c r="DF824" s="4"/>
      <c r="DG824" s="4"/>
      <c r="DH824" s="4"/>
      <c r="DI824" s="4"/>
      <c r="DJ824" s="4"/>
      <c r="DK824" s="4"/>
      <c r="DL824" s="4"/>
      <c r="DM824" s="4"/>
      <c r="DN824" s="4"/>
      <c r="DO824" s="4"/>
      <c r="DP824" s="4"/>
      <c r="DQ824" s="4"/>
      <c r="DR824" s="4"/>
      <c r="DS824" s="4"/>
      <c r="DT824" s="4"/>
      <c r="DU824" s="4"/>
      <c r="DV824" s="4"/>
      <c r="DW824" s="4"/>
      <c r="DX824" s="4"/>
      <c r="DY824" s="4"/>
      <c r="DZ824" s="4"/>
      <c r="EA824" s="4"/>
      <c r="EB824" s="4"/>
      <c r="EC824" s="4"/>
      <c r="ED824" s="4"/>
      <c r="EE824" s="4"/>
      <c r="EF824" s="4"/>
      <c r="EG824" s="4"/>
      <c r="EH824" s="4"/>
      <c r="EI824" s="4"/>
      <c r="EJ824" s="4"/>
      <c r="EK824" s="4"/>
      <c r="EL824" s="4"/>
      <c r="EM824" s="4"/>
      <c r="EN824" s="4"/>
      <c r="EO824" s="4"/>
      <c r="EP824" s="4"/>
      <c r="EQ824" s="4"/>
      <c r="ER824" s="4"/>
      <c r="ES824" s="4"/>
      <c r="ET824" s="4"/>
      <c r="EU824" s="4"/>
      <c r="EV824" s="4"/>
      <c r="EW824" s="4"/>
      <c r="EX824" s="4"/>
      <c r="EY824" s="4"/>
      <c r="EZ824" s="4"/>
      <c r="FA824" s="4"/>
      <c r="FB824" s="4"/>
      <c r="FC824" s="4"/>
      <c r="FD824" s="4"/>
      <c r="FE824" s="4"/>
      <c r="FF824" s="4"/>
      <c r="FG824" s="4"/>
      <c r="FH824" s="4"/>
      <c r="FI824" s="4"/>
      <c r="FJ824" s="4"/>
      <c r="FK824" s="4"/>
      <c r="FL824" s="4"/>
      <c r="FM824" s="4"/>
      <c r="FN824" s="4"/>
      <c r="FO824" s="4"/>
      <c r="FP824" s="4"/>
      <c r="FQ824" s="4"/>
      <c r="FR824" s="4"/>
      <c r="FS824" s="4"/>
      <c r="FT824" s="4"/>
      <c r="FU824" s="4"/>
      <c r="FV824" s="4"/>
      <c r="FW824" s="4"/>
      <c r="FX824" s="4"/>
      <c r="FY824" s="4"/>
      <c r="FZ824" s="4"/>
      <c r="GA824" s="4"/>
      <c r="GB824" s="4"/>
      <c r="GC824" s="4"/>
      <c r="GD824" s="4"/>
      <c r="GE824" s="4"/>
      <c r="GF824" s="4"/>
      <c r="GG824" s="4"/>
      <c r="GH824" s="4"/>
      <c r="GI824" s="4"/>
      <c r="GJ824" s="4"/>
      <c r="GK824" s="4"/>
      <c r="GL824" s="4"/>
      <c r="GM824" s="4"/>
      <c r="GN824" s="4"/>
      <c r="GO824" s="4"/>
      <c r="GP824" s="4"/>
      <c r="GQ824" s="4"/>
      <c r="GR824" s="4"/>
      <c r="GS824" s="4"/>
      <c r="GT824" s="4"/>
      <c r="GU824" s="4"/>
      <c r="GV824" s="4"/>
      <c r="GW824" s="4"/>
      <c r="GX824" s="4"/>
      <c r="GY824" s="4"/>
      <c r="GZ824" s="4"/>
      <c r="HA824" s="4"/>
      <c r="HB824" s="4"/>
      <c r="HC824" s="4"/>
    </row>
    <row r="825" spans="1:211" s="380" customFormat="1" ht="13.9" customHeight="1">
      <c r="A825" s="828" t="str">
        <f>IF('1C TSsoustraitance'!$A542&lt;&gt;0,'1C TSsoustraitance'!$A542,"")</f>
        <v/>
      </c>
      <c r="B825" s="530"/>
      <c r="C825" s="513" t="str">
        <f>IF('1C TSsoustraitance'!$A542&lt;&gt;0,'1C TSsoustraitance'!$B542,"")</f>
        <v/>
      </c>
      <c r="D825" s="513" t="str">
        <f>IF('1C TSsoustraitance'!$A542&lt;&gt;0,'1C TSsoustraitance'!$C542,"")</f>
        <v/>
      </c>
      <c r="E825" s="684"/>
      <c r="F825" s="685"/>
      <c r="G825" s="666">
        <f>'1C TSsoustraitance'!$D542</f>
        <v>0</v>
      </c>
      <c r="H825" s="533">
        <v>0.21</v>
      </c>
      <c r="I825" s="533">
        <v>1</v>
      </c>
      <c r="J825" s="534"/>
      <c r="K825" s="667">
        <f t="shared" si="171"/>
        <v>0</v>
      </c>
      <c r="L825" s="668">
        <f>IF(OR('1C TSsoustraitance'!$D542="",'1C TSsoustraitance'!$AP542=0),0,IF(AND('1C TSsoustraitance'!$D542&lt;&gt;"",$K$2="Pôle",'1C TSsoustraitance'!$E542="OUI"),(('1C TSsoustraitance'!$F542+'1C TSsoustraitance'!$G542+'1C TSsoustraitance'!$H542+'1C TSsoustraitance'!$I542+'1C TSsoustraitance'!$M542)/'1C TSsoustraitance'!$R542),IF(AND('1C TSsoustraitance'!$D542&lt;&gt;"",$K$2="Pôle",'1C TSsoustraitance'!$E542="NON"),(('1C TSsoustraitance'!$F542+'1C TSsoustraitance'!$G542+'1C TSsoustraitance'!$H542+'1C TSsoustraitance'!$I542+'1C TSsoustraitance'!$M542)/'1C TSsoustraitance'!$AP542),IF(AND('1C TSsoustraitance'!$D542&lt;&gt;"",$K$2&lt;&gt;"Pôle",'1C TSsoustraitance'!$E542="OUI"),(('1C TSsoustraitance'!$F542+'1C TSsoustraitance'!$G542+'1C TSsoustraitance'!$H542+'1C TSsoustraitance'!$I542+'1C TSsoustraitance'!$J542+'1C TSsoustraitance'!$K542+'1C TSsoustraitance'!$L542+'1C TSsoustraitance'!$M542+'1C TSsoustraitance'!$N542+'1C TSsoustraitance'!$O542+'1C TSsoustraitance'!$P542+'1C TSsoustraitance'!$Q542)/'1C TSsoustraitance'!$R542),IF(AND('1C TSsoustraitance'!$D542&lt;&gt;"",$K$2&lt;&gt;"Pôle",'1C TSsoustraitance'!$E542="NON"),(('1C TSsoustraitance'!$F542+'1C TSsoustraitance'!$G542+'1C TSsoustraitance'!$H542+'1C TSsoustraitance'!$I542+'1C TSsoustraitance'!$J542+'1C TSsoustraitance'!$K542+'1C TSsoustraitance'!$L542+'1C TSsoustraitance'!$M542+'1C TSsoustraitance'!$N542+'1C TSsoustraitance'!$O542+'1C TSsoustraitance'!$P542+'1C TSsoustraitance'!$Q542))/'1C TSsoustraitance'!$AP542)))))</f>
        <v>0</v>
      </c>
      <c r="M825" s="668">
        <f>IF(OR('1C TSsoustraitance'!$D542="",'1C TSsoustraitance'!AP$13=0),0,IF(AND('1C TSsoustraitance'!$D542&lt;&gt;"",$K$2="Pôle",'1C TSsoustraitance'!$E542="OUI"),(('1C TSsoustraitance'!$J542+'1C TSsoustraitance'!$K542+'1C TSsoustraitance'!$L542)/'1C TSsoustraitance'!$R542),IF(AND('1C TSsoustraitance'!$D542&lt;&gt;"",$K$2="Pôle",'1C TSsoustraitance'!$E542="NON"),(('1C TSsoustraitance'!$J542+'1C TSsoustraitance'!$K542+'1C TSsoustraitance'!$L542)/'1C TSsoustraitance'!$AP542),IF(AND('1C TSsoustraitance'!$D542&lt;&gt;"",$K$2&lt;&gt;"Pôle"),0))))</f>
        <v>0</v>
      </c>
      <c r="N825" s="668">
        <f t="shared" si="170"/>
        <v>0</v>
      </c>
      <c r="O825" s="669">
        <f>IF(OR('1C TSsoustraitance'!$D542="",'1C TSsoustraitance'!$E542="OUI",'1C TSsoustraitance'!$AP542=0),0,(('1C TSsoustraitance'!$S542)/'1C TSsoustraitance'!$AP542))</f>
        <v>0</v>
      </c>
      <c r="P825" s="669">
        <f>IF(OR('1C TSsoustraitance'!$D542="",'1C TSsoustraitance'!$E542="OUI",'1C TSsoustraitance'!$AP542=0),0,(('1C TSsoustraitance'!$T542)/'1C TSsoustraitance'!$AP542))</f>
        <v>0</v>
      </c>
      <c r="Q825" s="669">
        <f>IF(OR('1C TSsoustraitance'!$D542="",'1C TSsoustraitance'!$E542="OUI",'1C TSsoustraitance'!$AP542=0),0,(('1C TSsoustraitance'!$U542)/'1C TSsoustraitance'!$AP542))</f>
        <v>0</v>
      </c>
      <c r="R825" s="669">
        <f>IF(OR('1C TSsoustraitance'!$D542="",'1C TSsoustraitance'!$E542="OUI",'1C TSsoustraitance'!$AP542=0),0,(('1C TSsoustraitance'!$V542)/'1C TSsoustraitance'!$AP542))</f>
        <v>0</v>
      </c>
      <c r="S825" s="669">
        <f>IF(OR('1C TSsoustraitance'!$D542="",'1C TSsoustraitance'!$E542="OUI",'1C TSsoustraitance'!$AP542=0),0,(('1C TSsoustraitance'!$W542)/'1C TSsoustraitance'!$AP542))</f>
        <v>0</v>
      </c>
      <c r="T825" s="669">
        <f>IF(OR('1C TSsoustraitance'!$D542="",'1C TSsoustraitance'!$E542="OUI",'1C TSsoustraitance'!$AP542=0),0,(('1C TSsoustraitance'!$X542)/'1C TSsoustraitance'!$AP542))</f>
        <v>0</v>
      </c>
      <c r="U825" s="669">
        <f>IF(OR('1C TSsoustraitance'!$D542="",'1C TSsoustraitance'!$E542="OUI",'1C TSsoustraitance'!$AP542=0),0,(('1C TSsoustraitance'!$Y542)/'1C TSsoustraitance'!$AP542))</f>
        <v>0</v>
      </c>
      <c r="V825" s="669">
        <f>IF(OR('1C TSsoustraitance'!$D542="",'1C TSsoustraitance'!$E542="OUI",'1C TSsoustraitance'!$AP542=0),0,(('1C TSsoustraitance'!$Z542)/'1C TSsoustraitance'!$AP542))</f>
        <v>0</v>
      </c>
      <c r="W825" s="669">
        <f>IF(OR('1C TSsoustraitance'!$D542="",'1C TSsoustraitance'!$E542="OUI",'1C TSsoustraitance'!$AP542=0),0,(('1C TSsoustraitance'!$AA542)/'1C TSsoustraitance'!$AP542))</f>
        <v>0</v>
      </c>
      <c r="X825" s="669">
        <f>IF(OR('1C TSsoustraitance'!$D542="",'1C TSsoustraitance'!$E542="OUI",'1C TSsoustraitance'!$AP542=0),0,(('1C TSsoustraitance'!$AB542)/'1C TSsoustraitance'!$AP542))</f>
        <v>0</v>
      </c>
      <c r="Y825" s="669">
        <f>IF(OR('1C TSsoustraitance'!$D542="",'1C TSsoustraitance'!$E542="OUI",'1C TSsoustraitance'!$AP542=0),0,(('1C TSsoustraitance'!$AC542)/'1C TSsoustraitance'!$AP542))</f>
        <v>0</v>
      </c>
      <c r="Z825" s="669">
        <f>IF(OR('1C TSsoustraitance'!$D542="",'1C TSsoustraitance'!$E542="OUI",'1C TSsoustraitance'!$AP542=0),0,(('1C TSsoustraitance'!$AD542)/'1C TSsoustraitance'!$AP542))</f>
        <v>0</v>
      </c>
      <c r="AA825" s="669">
        <f>IF(OR('1C TSsoustraitance'!$D542="",'1C TSsoustraitance'!$E542="OUI",'1C TSsoustraitance'!$AP542=0),0,(('1C TSsoustraitance'!$AE542)/'1C TSsoustraitance'!$AP542))</f>
        <v>0</v>
      </c>
      <c r="AB825" s="669">
        <f>IF(OR('1C TSsoustraitance'!$D542="",'1C TSsoustraitance'!$E542="OUI",'1C TSsoustraitance'!$AP542=0),0,(('1C TSsoustraitance'!$AF542)/'1C TSsoustraitance'!$AP542))</f>
        <v>0</v>
      </c>
      <c r="AC825" s="669">
        <f>IF(OR('1C TSsoustraitance'!$D542="",'1C TSsoustraitance'!$E542="OUI",'1C TSsoustraitance'!$AP542=0),0,(('1C TSsoustraitance'!$AG542)/'1C TSsoustraitance'!$AP542))</f>
        <v>0</v>
      </c>
      <c r="AD825" s="669">
        <f>IF(OR('1C TSsoustraitance'!$D542="",'1C TSsoustraitance'!$E542="OUI",'1C TSsoustraitance'!$AP542=0),0,(('1C TSsoustraitance'!$AH542)/'1C TSsoustraitance'!$AP542))</f>
        <v>0</v>
      </c>
      <c r="AE825" s="669">
        <f>IF(OR('1C TSsoustraitance'!$D542="",'1C TSsoustraitance'!$E542="OUI",'1C TSsoustraitance'!$AP542=0),0,(('1C TSsoustraitance'!$AI542)/'1C TSsoustraitance'!$AP542))</f>
        <v>0</v>
      </c>
      <c r="AF825" s="669">
        <f>IF(OR('1C TSsoustraitance'!$D542="",'1C TSsoustraitance'!$E542="OUI",'1C TSsoustraitance'!$AP542=0),0,(('1C TSsoustraitance'!$AJ542)/'1C TSsoustraitance'!$AP542))</f>
        <v>0</v>
      </c>
      <c r="AG825" s="669">
        <f>IF(OR('1C TSsoustraitance'!$D542="",'1C TSsoustraitance'!$E542="OUI",'1C TSsoustraitance'!$AP542=0),0,(('1C TSsoustraitance'!$AK542)/'1C TSsoustraitance'!$AP542))</f>
        <v>0</v>
      </c>
      <c r="AH825" s="669">
        <f>IF(OR('1C TSsoustraitance'!$D542="",'1C TSsoustraitance'!$E542="OUI",'1C TSsoustraitance'!$AP542=0),0,(('1C TSsoustraitance'!$AL542)/'1C TSsoustraitance'!$AP542))</f>
        <v>0</v>
      </c>
      <c r="AI825" s="669">
        <f>IF(OR('1C TSsoustraitance'!$D542="",'1C TSsoustraitance'!$E542="OUI",'1C TSsoustraitance'!$AP542=0),0,(('1C TSsoustraitance'!$AM542)/'1C TSsoustraitance'!$AP542))</f>
        <v>0</v>
      </c>
      <c r="AJ825" s="669">
        <f>IF(OR('1C TSsoustraitance'!$D542="",'1C TSsoustraitance'!$E542="OUI",'1C TSsoustraitance'!$AP542=0),0,(('1C TSsoustraitance'!$AN542)/'1C TSsoustraitance'!$AP542))</f>
        <v>0</v>
      </c>
      <c r="AK825" s="669">
        <f t="shared" si="172"/>
        <v>0</v>
      </c>
      <c r="AL825" s="668">
        <f t="shared" si="173"/>
        <v>0</v>
      </c>
      <c r="AM825" s="670">
        <f>IF(Tableau7[[#This Row],[N° pièce]]="",0,(Tableau7[[#This Row],[hors TVA]]+(Tableau7[[#This Row],[hors TVA]]*Tableau7[[#This Row],[Taux TVA]])-(Tableau7[[#This Row],[hors TVA]]*Tableau7[[#This Row],[Taux TVA]]*Tableau7[[#This Row],[Régime TVA: Récupération]]))*Tableau7[[#This Row],[Type 1]])</f>
        <v>0</v>
      </c>
      <c r="AN825" s="670">
        <f>IF(Tableau7[[#This Row],[N° pièce]]="",0,IF($K$2="pôle",((Tableau7[[#This Row],[hors TVA]]+(Tableau7[[#This Row],[hors TVA]]*Tableau7[[#This Row],[Taux TVA]])-(Tableau7[[#This Row],[hors TVA]]*Tableau7[[#This Row],[Taux TVA]]*Tableau7[[#This Row],[Régime TVA: Récupération]]))*Tableau7[[#This Row],[Type 2]]),0))</f>
        <v>0</v>
      </c>
      <c r="AO825" s="670">
        <f t="shared" si="177"/>
        <v>0</v>
      </c>
      <c r="AP825" s="255">
        <f t="shared" si="175"/>
        <v>0</v>
      </c>
      <c r="AQ825" s="506">
        <f t="shared" ref="AQ825:AQ847" si="178">IF(M825=0,0,AN825-AS825)</f>
        <v>0</v>
      </c>
      <c r="AR825" s="671"/>
      <c r="AS825" s="512"/>
      <c r="AT825" s="513" t="str">
        <f>IF(('1C TSsoustraitance'!AP542*FICHE!C$14&lt;J825),"Forfait limité à "&amp;FICHE!C$14&amp;"€/jour","")</f>
        <v/>
      </c>
      <c r="AU825" s="797"/>
      <c r="AV825" s="484"/>
      <c r="AW825" s="484"/>
      <c r="AX825" s="484"/>
      <c r="AY825" s="484"/>
      <c r="AZ825" s="484"/>
      <c r="BA825" s="4"/>
      <c r="BB825" s="4"/>
      <c r="BC825" s="4"/>
      <c r="BD825" s="4"/>
      <c r="BE825" s="4"/>
      <c r="BF825" s="4"/>
      <c r="BG825" s="4"/>
      <c r="BH825" s="4"/>
      <c r="BI825" s="4"/>
      <c r="BJ825" s="4"/>
      <c r="BK825" s="4"/>
      <c r="BL825" s="4"/>
      <c r="BM825" s="4"/>
      <c r="BN825" s="4"/>
      <c r="BO825" s="4"/>
      <c r="BP825" s="4"/>
      <c r="BQ825" s="4"/>
      <c r="BR825" s="4"/>
      <c r="BS825" s="4"/>
      <c r="BT825" s="4"/>
      <c r="BU825" s="4"/>
      <c r="BV825" s="4"/>
      <c r="BW825" s="4"/>
      <c r="BX825" s="4"/>
      <c r="BY825" s="4"/>
      <c r="BZ825" s="4"/>
      <c r="CA825" s="4"/>
      <c r="CB825" s="4"/>
      <c r="CC825" s="4"/>
      <c r="CD825" s="4"/>
      <c r="CE825" s="4"/>
      <c r="CF825" s="4"/>
      <c r="CG825" s="4"/>
      <c r="CH825" s="4"/>
      <c r="CI825" s="4"/>
      <c r="CJ825" s="4"/>
      <c r="CK825" s="4"/>
      <c r="CL825" s="4"/>
      <c r="CM825" s="4"/>
      <c r="CN825" s="4"/>
      <c r="CO825" s="4"/>
      <c r="CP825" s="4"/>
      <c r="CQ825" s="4"/>
      <c r="CR825" s="4"/>
      <c r="CS825" s="4"/>
      <c r="CT825" s="4"/>
      <c r="CU825" s="4"/>
      <c r="CV825" s="4"/>
      <c r="CW825" s="4"/>
      <c r="CX825" s="4"/>
      <c r="CY825" s="4"/>
      <c r="CZ825" s="4"/>
      <c r="DA825" s="4"/>
      <c r="DB825" s="4"/>
      <c r="DC825" s="4"/>
      <c r="DD825" s="4"/>
      <c r="DE825" s="4"/>
      <c r="DF825" s="4"/>
      <c r="DG825" s="4"/>
      <c r="DH825" s="4"/>
      <c r="DI825" s="4"/>
      <c r="DJ825" s="4"/>
      <c r="DK825" s="4"/>
      <c r="DL825" s="4"/>
      <c r="DM825" s="4"/>
      <c r="DN825" s="4"/>
      <c r="DO825" s="4"/>
      <c r="DP825" s="4"/>
      <c r="DQ825" s="4"/>
      <c r="DR825" s="4"/>
      <c r="DS825" s="4"/>
      <c r="DT825" s="4"/>
      <c r="DU825" s="4"/>
      <c r="DV825" s="4"/>
      <c r="DW825" s="4"/>
      <c r="DX825" s="4"/>
      <c r="DY825" s="4"/>
      <c r="DZ825" s="4"/>
      <c r="EA825" s="4"/>
      <c r="EB825" s="4"/>
      <c r="EC825" s="4"/>
      <c r="ED825" s="4"/>
      <c r="EE825" s="4"/>
      <c r="EF825" s="4"/>
      <c r="EG825" s="4"/>
      <c r="EH825" s="4"/>
      <c r="EI825" s="4"/>
      <c r="EJ825" s="4"/>
      <c r="EK825" s="4"/>
      <c r="EL825" s="4"/>
      <c r="EM825" s="4"/>
      <c r="EN825" s="4"/>
      <c r="EO825" s="4"/>
      <c r="EP825" s="4"/>
      <c r="EQ825" s="4"/>
      <c r="ER825" s="4"/>
      <c r="ES825" s="4"/>
      <c r="ET825" s="4"/>
      <c r="EU825" s="4"/>
      <c r="EV825" s="4"/>
      <c r="EW825" s="4"/>
      <c r="EX825" s="4"/>
      <c r="EY825" s="4"/>
      <c r="EZ825" s="4"/>
      <c r="FA825" s="4"/>
      <c r="FB825" s="4"/>
      <c r="FC825" s="4"/>
      <c r="FD825" s="4"/>
      <c r="FE825" s="4"/>
      <c r="FF825" s="4"/>
      <c r="FG825" s="4"/>
      <c r="FH825" s="4"/>
      <c r="FI825" s="4"/>
      <c r="FJ825" s="4"/>
      <c r="FK825" s="4"/>
      <c r="FL825" s="4"/>
      <c r="FM825" s="4"/>
      <c r="FN825" s="4"/>
      <c r="FO825" s="4"/>
      <c r="FP825" s="4"/>
      <c r="FQ825" s="4"/>
      <c r="FR825" s="4"/>
      <c r="FS825" s="4"/>
      <c r="FT825" s="4"/>
      <c r="FU825" s="4"/>
      <c r="FV825" s="4"/>
      <c r="FW825" s="4"/>
      <c r="FX825" s="4"/>
      <c r="FY825" s="4"/>
      <c r="FZ825" s="4"/>
      <c r="GA825" s="4"/>
      <c r="GB825" s="4"/>
      <c r="GC825" s="4"/>
      <c r="GD825" s="4"/>
      <c r="GE825" s="4"/>
      <c r="GF825" s="4"/>
      <c r="GG825" s="4"/>
      <c r="GH825" s="4"/>
      <c r="GI825" s="4"/>
      <c r="GJ825" s="4"/>
      <c r="GK825" s="4"/>
      <c r="GL825" s="4"/>
      <c r="GM825" s="4"/>
      <c r="GN825" s="4"/>
      <c r="GO825" s="4"/>
      <c r="GP825" s="4"/>
      <c r="GQ825" s="4"/>
      <c r="GR825" s="4"/>
      <c r="GS825" s="4"/>
      <c r="GT825" s="4"/>
      <c r="GU825" s="4"/>
      <c r="GV825" s="4"/>
      <c r="GW825" s="4"/>
      <c r="GX825" s="4"/>
      <c r="GY825" s="4"/>
      <c r="GZ825" s="4"/>
      <c r="HA825" s="4"/>
      <c r="HB825" s="4"/>
      <c r="HC825" s="4"/>
    </row>
    <row r="826" spans="1:211" s="380" customFormat="1" ht="13.9" customHeight="1">
      <c r="A826" s="828" t="str">
        <f>IF('1C TSsoustraitance'!$A543&lt;&gt;0,'1C TSsoustraitance'!$A543,"")</f>
        <v/>
      </c>
      <c r="B826" s="530"/>
      <c r="C826" s="513" t="str">
        <f>IF('1C TSsoustraitance'!$A543&lt;&gt;0,'1C TSsoustraitance'!$B543,"")</f>
        <v/>
      </c>
      <c r="D826" s="513" t="str">
        <f>IF('1C TSsoustraitance'!$A543&lt;&gt;0,'1C TSsoustraitance'!$C543,"")</f>
        <v/>
      </c>
      <c r="E826" s="684"/>
      <c r="F826" s="685"/>
      <c r="G826" s="666">
        <f>'1C TSsoustraitance'!$D543</f>
        <v>0</v>
      </c>
      <c r="H826" s="533">
        <v>0.21</v>
      </c>
      <c r="I826" s="533">
        <v>1</v>
      </c>
      <c r="J826" s="534"/>
      <c r="K826" s="667">
        <f t="shared" si="171"/>
        <v>0</v>
      </c>
      <c r="L826" s="668">
        <f>IF(OR('1C TSsoustraitance'!$D543="",'1C TSsoustraitance'!$AP543=0),0,IF(AND('1C TSsoustraitance'!$D543&lt;&gt;"",$K$2="Pôle",'1C TSsoustraitance'!$E543="OUI"),(('1C TSsoustraitance'!$F543+'1C TSsoustraitance'!$G543+'1C TSsoustraitance'!$H543+'1C TSsoustraitance'!$I543+'1C TSsoustraitance'!$M543)/'1C TSsoustraitance'!$R543),IF(AND('1C TSsoustraitance'!$D543&lt;&gt;"",$K$2="Pôle",'1C TSsoustraitance'!$E543="NON"),(('1C TSsoustraitance'!$F543+'1C TSsoustraitance'!$G543+'1C TSsoustraitance'!$H543+'1C TSsoustraitance'!$I543+'1C TSsoustraitance'!$M543)/'1C TSsoustraitance'!$AP543),IF(AND('1C TSsoustraitance'!$D543&lt;&gt;"",$K$2&lt;&gt;"Pôle",'1C TSsoustraitance'!$E543="OUI"),(('1C TSsoustraitance'!$F543+'1C TSsoustraitance'!$G543+'1C TSsoustraitance'!$H543+'1C TSsoustraitance'!$I543+'1C TSsoustraitance'!$J543+'1C TSsoustraitance'!$K543+'1C TSsoustraitance'!$L543+'1C TSsoustraitance'!$M543+'1C TSsoustraitance'!$N543+'1C TSsoustraitance'!$O543+'1C TSsoustraitance'!$P543+'1C TSsoustraitance'!$Q543)/'1C TSsoustraitance'!$R543),IF(AND('1C TSsoustraitance'!$D543&lt;&gt;"",$K$2&lt;&gt;"Pôle",'1C TSsoustraitance'!$E543="NON"),(('1C TSsoustraitance'!$F543+'1C TSsoustraitance'!$G543+'1C TSsoustraitance'!$H543+'1C TSsoustraitance'!$I543+'1C TSsoustraitance'!$J543+'1C TSsoustraitance'!$K543+'1C TSsoustraitance'!$L543+'1C TSsoustraitance'!$M543+'1C TSsoustraitance'!$N543+'1C TSsoustraitance'!$O543+'1C TSsoustraitance'!$P543+'1C TSsoustraitance'!$Q543))/'1C TSsoustraitance'!$AP543)))))</f>
        <v>0</v>
      </c>
      <c r="M826" s="668">
        <f>IF(OR('1C TSsoustraitance'!$D543="",'1C TSsoustraitance'!AP$13=0),0,IF(AND('1C TSsoustraitance'!$D543&lt;&gt;"",$K$2="Pôle",'1C TSsoustraitance'!$E543="OUI"),(('1C TSsoustraitance'!$J543+'1C TSsoustraitance'!$K543+'1C TSsoustraitance'!$L543)/'1C TSsoustraitance'!$R543),IF(AND('1C TSsoustraitance'!$D543&lt;&gt;"",$K$2="Pôle",'1C TSsoustraitance'!$E543="NON"),(('1C TSsoustraitance'!$J543+'1C TSsoustraitance'!$K543+'1C TSsoustraitance'!$L543)/'1C TSsoustraitance'!$AP543),IF(AND('1C TSsoustraitance'!$D543&lt;&gt;"",$K$2&lt;&gt;"Pôle"),0))))</f>
        <v>0</v>
      </c>
      <c r="N826" s="668">
        <f t="shared" si="170"/>
        <v>0</v>
      </c>
      <c r="O826" s="669">
        <f>IF(OR('1C TSsoustraitance'!$D543="",'1C TSsoustraitance'!$E543="OUI",'1C TSsoustraitance'!$AP543=0),0,(('1C TSsoustraitance'!$S543)/'1C TSsoustraitance'!$AP543))</f>
        <v>0</v>
      </c>
      <c r="P826" s="669">
        <f>IF(OR('1C TSsoustraitance'!$D543="",'1C TSsoustraitance'!$E543="OUI",'1C TSsoustraitance'!$AP543=0),0,(('1C TSsoustraitance'!$T543)/'1C TSsoustraitance'!$AP543))</f>
        <v>0</v>
      </c>
      <c r="Q826" s="669">
        <f>IF(OR('1C TSsoustraitance'!$D543="",'1C TSsoustraitance'!$E543="OUI",'1C TSsoustraitance'!$AP543=0),0,(('1C TSsoustraitance'!$U543)/'1C TSsoustraitance'!$AP543))</f>
        <v>0</v>
      </c>
      <c r="R826" s="669">
        <f>IF(OR('1C TSsoustraitance'!$D543="",'1C TSsoustraitance'!$E543="OUI",'1C TSsoustraitance'!$AP543=0),0,(('1C TSsoustraitance'!$V543)/'1C TSsoustraitance'!$AP543))</f>
        <v>0</v>
      </c>
      <c r="S826" s="669">
        <f>IF(OR('1C TSsoustraitance'!$D543="",'1C TSsoustraitance'!$E543="OUI",'1C TSsoustraitance'!$AP543=0),0,(('1C TSsoustraitance'!$W543)/'1C TSsoustraitance'!$AP543))</f>
        <v>0</v>
      </c>
      <c r="T826" s="669">
        <f>IF(OR('1C TSsoustraitance'!$D543="",'1C TSsoustraitance'!$E543="OUI",'1C TSsoustraitance'!$AP543=0),0,(('1C TSsoustraitance'!$X543)/'1C TSsoustraitance'!$AP543))</f>
        <v>0</v>
      </c>
      <c r="U826" s="669">
        <f>IF(OR('1C TSsoustraitance'!$D543="",'1C TSsoustraitance'!$E543="OUI",'1C TSsoustraitance'!$AP543=0),0,(('1C TSsoustraitance'!$Y543)/'1C TSsoustraitance'!$AP543))</f>
        <v>0</v>
      </c>
      <c r="V826" s="669">
        <f>IF(OR('1C TSsoustraitance'!$D543="",'1C TSsoustraitance'!$E543="OUI",'1C TSsoustraitance'!$AP543=0),0,(('1C TSsoustraitance'!$Z543)/'1C TSsoustraitance'!$AP543))</f>
        <v>0</v>
      </c>
      <c r="W826" s="669">
        <f>IF(OR('1C TSsoustraitance'!$D543="",'1C TSsoustraitance'!$E543="OUI",'1C TSsoustraitance'!$AP543=0),0,(('1C TSsoustraitance'!$AA543)/'1C TSsoustraitance'!$AP543))</f>
        <v>0</v>
      </c>
      <c r="X826" s="669">
        <f>IF(OR('1C TSsoustraitance'!$D543="",'1C TSsoustraitance'!$E543="OUI",'1C TSsoustraitance'!$AP543=0),0,(('1C TSsoustraitance'!$AB543)/'1C TSsoustraitance'!$AP543))</f>
        <v>0</v>
      </c>
      <c r="Y826" s="669">
        <f>IF(OR('1C TSsoustraitance'!$D543="",'1C TSsoustraitance'!$E543="OUI",'1C TSsoustraitance'!$AP543=0),0,(('1C TSsoustraitance'!$AC543)/'1C TSsoustraitance'!$AP543))</f>
        <v>0</v>
      </c>
      <c r="Z826" s="669">
        <f>IF(OR('1C TSsoustraitance'!$D543="",'1C TSsoustraitance'!$E543="OUI",'1C TSsoustraitance'!$AP543=0),0,(('1C TSsoustraitance'!$AD543)/'1C TSsoustraitance'!$AP543))</f>
        <v>0</v>
      </c>
      <c r="AA826" s="669">
        <f>IF(OR('1C TSsoustraitance'!$D543="",'1C TSsoustraitance'!$E543="OUI",'1C TSsoustraitance'!$AP543=0),0,(('1C TSsoustraitance'!$AE543)/'1C TSsoustraitance'!$AP543))</f>
        <v>0</v>
      </c>
      <c r="AB826" s="669">
        <f>IF(OR('1C TSsoustraitance'!$D543="",'1C TSsoustraitance'!$E543="OUI",'1C TSsoustraitance'!$AP543=0),0,(('1C TSsoustraitance'!$AF543)/'1C TSsoustraitance'!$AP543))</f>
        <v>0</v>
      </c>
      <c r="AC826" s="669">
        <f>IF(OR('1C TSsoustraitance'!$D543="",'1C TSsoustraitance'!$E543="OUI",'1C TSsoustraitance'!$AP543=0),0,(('1C TSsoustraitance'!$AG543)/'1C TSsoustraitance'!$AP543))</f>
        <v>0</v>
      </c>
      <c r="AD826" s="669">
        <f>IF(OR('1C TSsoustraitance'!$D543="",'1C TSsoustraitance'!$E543="OUI",'1C TSsoustraitance'!$AP543=0),0,(('1C TSsoustraitance'!$AH543)/'1C TSsoustraitance'!$AP543))</f>
        <v>0</v>
      </c>
      <c r="AE826" s="669">
        <f>IF(OR('1C TSsoustraitance'!$D543="",'1C TSsoustraitance'!$E543="OUI",'1C TSsoustraitance'!$AP543=0),0,(('1C TSsoustraitance'!$AI543)/'1C TSsoustraitance'!$AP543))</f>
        <v>0</v>
      </c>
      <c r="AF826" s="669">
        <f>IF(OR('1C TSsoustraitance'!$D543="",'1C TSsoustraitance'!$E543="OUI",'1C TSsoustraitance'!$AP543=0),0,(('1C TSsoustraitance'!$AJ543)/'1C TSsoustraitance'!$AP543))</f>
        <v>0</v>
      </c>
      <c r="AG826" s="669">
        <f>IF(OR('1C TSsoustraitance'!$D543="",'1C TSsoustraitance'!$E543="OUI",'1C TSsoustraitance'!$AP543=0),0,(('1C TSsoustraitance'!$AK543)/'1C TSsoustraitance'!$AP543))</f>
        <v>0</v>
      </c>
      <c r="AH826" s="669">
        <f>IF(OR('1C TSsoustraitance'!$D543="",'1C TSsoustraitance'!$E543="OUI",'1C TSsoustraitance'!$AP543=0),0,(('1C TSsoustraitance'!$AL543)/'1C TSsoustraitance'!$AP543))</f>
        <v>0</v>
      </c>
      <c r="AI826" s="669">
        <f>IF(OR('1C TSsoustraitance'!$D543="",'1C TSsoustraitance'!$E543="OUI",'1C TSsoustraitance'!$AP543=0),0,(('1C TSsoustraitance'!$AM543)/'1C TSsoustraitance'!$AP543))</f>
        <v>0</v>
      </c>
      <c r="AJ826" s="669">
        <f>IF(OR('1C TSsoustraitance'!$D543="",'1C TSsoustraitance'!$E543="OUI",'1C TSsoustraitance'!$AP543=0),0,(('1C TSsoustraitance'!$AN543)/'1C TSsoustraitance'!$AP543))</f>
        <v>0</v>
      </c>
      <c r="AK826" s="669">
        <f t="shared" si="172"/>
        <v>0</v>
      </c>
      <c r="AL826" s="668">
        <f t="shared" si="173"/>
        <v>0</v>
      </c>
      <c r="AM826" s="670">
        <f>IF(Tableau7[[#This Row],[N° pièce]]="",0,(Tableau7[[#This Row],[hors TVA]]+(Tableau7[[#This Row],[hors TVA]]*Tableau7[[#This Row],[Taux TVA]])-(Tableau7[[#This Row],[hors TVA]]*Tableau7[[#This Row],[Taux TVA]]*Tableau7[[#This Row],[Régime TVA: Récupération]]))*Tableau7[[#This Row],[Type 1]])</f>
        <v>0</v>
      </c>
      <c r="AN826" s="670">
        <f>IF(Tableau7[[#This Row],[N° pièce]]="",0,IF($K$2="pôle",((Tableau7[[#This Row],[hors TVA]]+(Tableau7[[#This Row],[hors TVA]]*Tableau7[[#This Row],[Taux TVA]])-(Tableau7[[#This Row],[hors TVA]]*Tableau7[[#This Row],[Taux TVA]]*Tableau7[[#This Row],[Régime TVA: Récupération]]))*Tableau7[[#This Row],[Type 2]]),0))</f>
        <v>0</v>
      </c>
      <c r="AO826" s="670">
        <f t="shared" si="177"/>
        <v>0</v>
      </c>
      <c r="AP826" s="255">
        <f t="shared" si="175"/>
        <v>0</v>
      </c>
      <c r="AQ826" s="506">
        <f t="shared" si="178"/>
        <v>0</v>
      </c>
      <c r="AR826" s="671"/>
      <c r="AS826" s="512"/>
      <c r="AT826" s="513" t="str">
        <f>IF(('1C TSsoustraitance'!AP543*FICHE!C$14&lt;J826),"Forfait limité à "&amp;FICHE!C$14&amp;"€/jour","")</f>
        <v/>
      </c>
      <c r="AU826" s="797"/>
      <c r="AV826" s="484"/>
      <c r="AW826" s="484"/>
      <c r="AX826" s="484"/>
      <c r="AY826" s="484"/>
      <c r="AZ826" s="484"/>
      <c r="BA826" s="4"/>
      <c r="BB826" s="4"/>
      <c r="BC826" s="4"/>
      <c r="BD826" s="4"/>
      <c r="BE826" s="4"/>
      <c r="BF826" s="4"/>
      <c r="BG826" s="4"/>
      <c r="BH826" s="4"/>
      <c r="BI826" s="4"/>
      <c r="BJ826" s="4"/>
      <c r="BK826" s="4"/>
      <c r="BL826" s="4"/>
      <c r="BM826" s="4"/>
      <c r="BN826" s="4"/>
      <c r="BO826" s="4"/>
      <c r="BP826" s="4"/>
      <c r="BQ826" s="4"/>
      <c r="BR826" s="4"/>
      <c r="BS826" s="4"/>
      <c r="BT826" s="4"/>
      <c r="BU826" s="4"/>
      <c r="BV826" s="4"/>
      <c r="BW826" s="4"/>
      <c r="BX826" s="4"/>
      <c r="BY826" s="4"/>
      <c r="BZ826" s="4"/>
      <c r="CA826" s="4"/>
      <c r="CB826" s="4"/>
      <c r="CC826" s="4"/>
      <c r="CD826" s="4"/>
      <c r="CE826" s="4"/>
      <c r="CF826" s="4"/>
      <c r="CG826" s="4"/>
      <c r="CH826" s="4"/>
      <c r="CI826" s="4"/>
      <c r="CJ826" s="4"/>
      <c r="CK826" s="4"/>
      <c r="CL826" s="4"/>
      <c r="CM826" s="4"/>
      <c r="CN826" s="4"/>
      <c r="CO826" s="4"/>
      <c r="CP826" s="4"/>
      <c r="CQ826" s="4"/>
      <c r="CR826" s="4"/>
      <c r="CS826" s="4"/>
      <c r="CT826" s="4"/>
      <c r="CU826" s="4"/>
      <c r="CV826" s="4"/>
      <c r="CW826" s="4"/>
      <c r="CX826" s="4"/>
      <c r="CY826" s="4"/>
      <c r="CZ826" s="4"/>
      <c r="DA826" s="4"/>
      <c r="DB826" s="4"/>
      <c r="DC826" s="4"/>
      <c r="DD826" s="4"/>
      <c r="DE826" s="4"/>
      <c r="DF826" s="4"/>
      <c r="DG826" s="4"/>
      <c r="DH826" s="4"/>
      <c r="DI826" s="4"/>
      <c r="DJ826" s="4"/>
      <c r="DK826" s="4"/>
      <c r="DL826" s="4"/>
      <c r="DM826" s="4"/>
      <c r="DN826" s="4"/>
      <c r="DO826" s="4"/>
      <c r="DP826" s="4"/>
      <c r="DQ826" s="4"/>
      <c r="DR826" s="4"/>
      <c r="DS826" s="4"/>
      <c r="DT826" s="4"/>
      <c r="DU826" s="4"/>
      <c r="DV826" s="4"/>
      <c r="DW826" s="4"/>
      <c r="DX826" s="4"/>
      <c r="DY826" s="4"/>
      <c r="DZ826" s="4"/>
      <c r="EA826" s="4"/>
      <c r="EB826" s="4"/>
      <c r="EC826" s="4"/>
      <c r="ED826" s="4"/>
      <c r="EE826" s="4"/>
      <c r="EF826" s="4"/>
      <c r="EG826" s="4"/>
      <c r="EH826" s="4"/>
      <c r="EI826" s="4"/>
      <c r="EJ826" s="4"/>
      <c r="EK826" s="4"/>
      <c r="EL826" s="4"/>
      <c r="EM826" s="4"/>
      <c r="EN826" s="4"/>
      <c r="EO826" s="4"/>
      <c r="EP826" s="4"/>
      <c r="EQ826" s="4"/>
      <c r="ER826" s="4"/>
      <c r="ES826" s="4"/>
      <c r="ET826" s="4"/>
      <c r="EU826" s="4"/>
      <c r="EV826" s="4"/>
      <c r="EW826" s="4"/>
      <c r="EX826" s="4"/>
      <c r="EY826" s="4"/>
      <c r="EZ826" s="4"/>
      <c r="FA826" s="4"/>
      <c r="FB826" s="4"/>
      <c r="FC826" s="4"/>
      <c r="FD826" s="4"/>
      <c r="FE826" s="4"/>
      <c r="FF826" s="4"/>
      <c r="FG826" s="4"/>
      <c r="FH826" s="4"/>
      <c r="FI826" s="4"/>
      <c r="FJ826" s="4"/>
      <c r="FK826" s="4"/>
      <c r="FL826" s="4"/>
      <c r="FM826" s="4"/>
      <c r="FN826" s="4"/>
      <c r="FO826" s="4"/>
      <c r="FP826" s="4"/>
      <c r="FQ826" s="4"/>
      <c r="FR826" s="4"/>
      <c r="FS826" s="4"/>
      <c r="FT826" s="4"/>
      <c r="FU826" s="4"/>
      <c r="FV826" s="4"/>
      <c r="FW826" s="4"/>
      <c r="FX826" s="4"/>
      <c r="FY826" s="4"/>
      <c r="FZ826" s="4"/>
      <c r="GA826" s="4"/>
      <c r="GB826" s="4"/>
      <c r="GC826" s="4"/>
      <c r="GD826" s="4"/>
      <c r="GE826" s="4"/>
      <c r="GF826" s="4"/>
      <c r="GG826" s="4"/>
      <c r="GH826" s="4"/>
      <c r="GI826" s="4"/>
      <c r="GJ826" s="4"/>
      <c r="GK826" s="4"/>
      <c r="GL826" s="4"/>
      <c r="GM826" s="4"/>
      <c r="GN826" s="4"/>
      <c r="GO826" s="4"/>
      <c r="GP826" s="4"/>
      <c r="GQ826" s="4"/>
      <c r="GR826" s="4"/>
      <c r="GS826" s="4"/>
      <c r="GT826" s="4"/>
      <c r="GU826" s="4"/>
      <c r="GV826" s="4"/>
      <c r="GW826" s="4"/>
      <c r="GX826" s="4"/>
      <c r="GY826" s="4"/>
      <c r="GZ826" s="4"/>
      <c r="HA826" s="4"/>
      <c r="HB826" s="4"/>
      <c r="HC826" s="4"/>
    </row>
    <row r="827" spans="1:211" s="380" customFormat="1" ht="13.9" customHeight="1">
      <c r="A827" s="828" t="str">
        <f>IF('1C TSsoustraitance'!$A544&lt;&gt;0,'1C TSsoustraitance'!$A544,"")</f>
        <v/>
      </c>
      <c r="B827" s="530"/>
      <c r="C827" s="513" t="str">
        <f>IF('1C TSsoustraitance'!$A544&lt;&gt;0,'1C TSsoustraitance'!$B544,"")</f>
        <v/>
      </c>
      <c r="D827" s="513" t="str">
        <f>IF('1C TSsoustraitance'!$A544&lt;&gt;0,'1C TSsoustraitance'!$C544,"")</f>
        <v/>
      </c>
      <c r="E827" s="684"/>
      <c r="F827" s="685"/>
      <c r="G827" s="666">
        <f>'1C TSsoustraitance'!$D544</f>
        <v>0</v>
      </c>
      <c r="H827" s="533">
        <v>0.21</v>
      </c>
      <c r="I827" s="533">
        <v>1</v>
      </c>
      <c r="J827" s="534"/>
      <c r="K827" s="667">
        <f t="shared" si="171"/>
        <v>0</v>
      </c>
      <c r="L827" s="668">
        <f>IF(OR('1C TSsoustraitance'!$D544="",'1C TSsoustraitance'!$AP544=0),0,IF(AND('1C TSsoustraitance'!$D544&lt;&gt;"",$K$2="Pôle",'1C TSsoustraitance'!$E544="OUI"),(('1C TSsoustraitance'!$F544+'1C TSsoustraitance'!$G544+'1C TSsoustraitance'!$H544+'1C TSsoustraitance'!$I544+'1C TSsoustraitance'!$M544)/'1C TSsoustraitance'!$R544),IF(AND('1C TSsoustraitance'!$D544&lt;&gt;"",$K$2="Pôle",'1C TSsoustraitance'!$E544="NON"),(('1C TSsoustraitance'!$F544+'1C TSsoustraitance'!$G544+'1C TSsoustraitance'!$H544+'1C TSsoustraitance'!$I544+'1C TSsoustraitance'!$M544)/'1C TSsoustraitance'!$AP544),IF(AND('1C TSsoustraitance'!$D544&lt;&gt;"",$K$2&lt;&gt;"Pôle",'1C TSsoustraitance'!$E544="OUI"),(('1C TSsoustraitance'!$F544+'1C TSsoustraitance'!$G544+'1C TSsoustraitance'!$H544+'1C TSsoustraitance'!$I544+'1C TSsoustraitance'!$J544+'1C TSsoustraitance'!$K544+'1C TSsoustraitance'!$L544+'1C TSsoustraitance'!$M544+'1C TSsoustraitance'!$N544+'1C TSsoustraitance'!$O544+'1C TSsoustraitance'!$P544+'1C TSsoustraitance'!$Q544)/'1C TSsoustraitance'!$R544),IF(AND('1C TSsoustraitance'!$D544&lt;&gt;"",$K$2&lt;&gt;"Pôle",'1C TSsoustraitance'!$E544="NON"),(('1C TSsoustraitance'!$F544+'1C TSsoustraitance'!$G544+'1C TSsoustraitance'!$H544+'1C TSsoustraitance'!$I544+'1C TSsoustraitance'!$J544+'1C TSsoustraitance'!$K544+'1C TSsoustraitance'!$L544+'1C TSsoustraitance'!$M544+'1C TSsoustraitance'!$N544+'1C TSsoustraitance'!$O544+'1C TSsoustraitance'!$P544+'1C TSsoustraitance'!$Q544))/'1C TSsoustraitance'!$AP544)))))</f>
        <v>0</v>
      </c>
      <c r="M827" s="668">
        <f>IF(OR('1C TSsoustraitance'!$D544="",'1C TSsoustraitance'!AP$13=0),0,IF(AND('1C TSsoustraitance'!$D544&lt;&gt;"",$K$2="Pôle",'1C TSsoustraitance'!$E544="OUI"),(('1C TSsoustraitance'!$J544+'1C TSsoustraitance'!$K544+'1C TSsoustraitance'!$L544)/'1C TSsoustraitance'!$R544),IF(AND('1C TSsoustraitance'!$D544&lt;&gt;"",$K$2="Pôle",'1C TSsoustraitance'!$E544="NON"),(('1C TSsoustraitance'!$J544+'1C TSsoustraitance'!$K544+'1C TSsoustraitance'!$L544)/'1C TSsoustraitance'!$AP544),IF(AND('1C TSsoustraitance'!$D544&lt;&gt;"",$K$2&lt;&gt;"Pôle"),0))))</f>
        <v>0</v>
      </c>
      <c r="N827" s="668">
        <f t="shared" si="170"/>
        <v>0</v>
      </c>
      <c r="O827" s="669">
        <f>IF(OR('1C TSsoustraitance'!$D544="",'1C TSsoustraitance'!$E544="OUI",'1C TSsoustraitance'!$AP544=0),0,(('1C TSsoustraitance'!$S544)/'1C TSsoustraitance'!$AP544))</f>
        <v>0</v>
      </c>
      <c r="P827" s="669">
        <f>IF(OR('1C TSsoustraitance'!$D544="",'1C TSsoustraitance'!$E544="OUI",'1C TSsoustraitance'!$AP544=0),0,(('1C TSsoustraitance'!$T544)/'1C TSsoustraitance'!$AP544))</f>
        <v>0</v>
      </c>
      <c r="Q827" s="669">
        <f>IF(OR('1C TSsoustraitance'!$D544="",'1C TSsoustraitance'!$E544="OUI",'1C TSsoustraitance'!$AP544=0),0,(('1C TSsoustraitance'!$U544)/'1C TSsoustraitance'!$AP544))</f>
        <v>0</v>
      </c>
      <c r="R827" s="669">
        <f>IF(OR('1C TSsoustraitance'!$D544="",'1C TSsoustraitance'!$E544="OUI",'1C TSsoustraitance'!$AP544=0),0,(('1C TSsoustraitance'!$V544)/'1C TSsoustraitance'!$AP544))</f>
        <v>0</v>
      </c>
      <c r="S827" s="669">
        <f>IF(OR('1C TSsoustraitance'!$D544="",'1C TSsoustraitance'!$E544="OUI",'1C TSsoustraitance'!$AP544=0),0,(('1C TSsoustraitance'!$W544)/'1C TSsoustraitance'!$AP544))</f>
        <v>0</v>
      </c>
      <c r="T827" s="669">
        <f>IF(OR('1C TSsoustraitance'!$D544="",'1C TSsoustraitance'!$E544="OUI",'1C TSsoustraitance'!$AP544=0),0,(('1C TSsoustraitance'!$X544)/'1C TSsoustraitance'!$AP544))</f>
        <v>0</v>
      </c>
      <c r="U827" s="669">
        <f>IF(OR('1C TSsoustraitance'!$D544="",'1C TSsoustraitance'!$E544="OUI",'1C TSsoustraitance'!$AP544=0),0,(('1C TSsoustraitance'!$Y544)/'1C TSsoustraitance'!$AP544))</f>
        <v>0</v>
      </c>
      <c r="V827" s="669">
        <f>IF(OR('1C TSsoustraitance'!$D544="",'1C TSsoustraitance'!$E544="OUI",'1C TSsoustraitance'!$AP544=0),0,(('1C TSsoustraitance'!$Z544)/'1C TSsoustraitance'!$AP544))</f>
        <v>0</v>
      </c>
      <c r="W827" s="669">
        <f>IF(OR('1C TSsoustraitance'!$D544="",'1C TSsoustraitance'!$E544="OUI",'1C TSsoustraitance'!$AP544=0),0,(('1C TSsoustraitance'!$AA544)/'1C TSsoustraitance'!$AP544))</f>
        <v>0</v>
      </c>
      <c r="X827" s="669">
        <f>IF(OR('1C TSsoustraitance'!$D544="",'1C TSsoustraitance'!$E544="OUI",'1C TSsoustraitance'!$AP544=0),0,(('1C TSsoustraitance'!$AB544)/'1C TSsoustraitance'!$AP544))</f>
        <v>0</v>
      </c>
      <c r="Y827" s="669">
        <f>IF(OR('1C TSsoustraitance'!$D544="",'1C TSsoustraitance'!$E544="OUI",'1C TSsoustraitance'!$AP544=0),0,(('1C TSsoustraitance'!$AC544)/'1C TSsoustraitance'!$AP544))</f>
        <v>0</v>
      </c>
      <c r="Z827" s="669">
        <f>IF(OR('1C TSsoustraitance'!$D544="",'1C TSsoustraitance'!$E544="OUI",'1C TSsoustraitance'!$AP544=0),0,(('1C TSsoustraitance'!$AD544)/'1C TSsoustraitance'!$AP544))</f>
        <v>0</v>
      </c>
      <c r="AA827" s="669">
        <f>IF(OR('1C TSsoustraitance'!$D544="",'1C TSsoustraitance'!$E544="OUI",'1C TSsoustraitance'!$AP544=0),0,(('1C TSsoustraitance'!$AE544)/'1C TSsoustraitance'!$AP544))</f>
        <v>0</v>
      </c>
      <c r="AB827" s="669">
        <f>IF(OR('1C TSsoustraitance'!$D544="",'1C TSsoustraitance'!$E544="OUI",'1C TSsoustraitance'!$AP544=0),0,(('1C TSsoustraitance'!$AF544)/'1C TSsoustraitance'!$AP544))</f>
        <v>0</v>
      </c>
      <c r="AC827" s="669">
        <f>IF(OR('1C TSsoustraitance'!$D544="",'1C TSsoustraitance'!$E544="OUI",'1C TSsoustraitance'!$AP544=0),0,(('1C TSsoustraitance'!$AG544)/'1C TSsoustraitance'!$AP544))</f>
        <v>0</v>
      </c>
      <c r="AD827" s="669">
        <f>IF(OR('1C TSsoustraitance'!$D544="",'1C TSsoustraitance'!$E544="OUI",'1C TSsoustraitance'!$AP544=0),0,(('1C TSsoustraitance'!$AH544)/'1C TSsoustraitance'!$AP544))</f>
        <v>0</v>
      </c>
      <c r="AE827" s="669">
        <f>IF(OR('1C TSsoustraitance'!$D544="",'1C TSsoustraitance'!$E544="OUI",'1C TSsoustraitance'!$AP544=0),0,(('1C TSsoustraitance'!$AI544)/'1C TSsoustraitance'!$AP544))</f>
        <v>0</v>
      </c>
      <c r="AF827" s="669">
        <f>IF(OR('1C TSsoustraitance'!$D544="",'1C TSsoustraitance'!$E544="OUI",'1C TSsoustraitance'!$AP544=0),0,(('1C TSsoustraitance'!$AJ544)/'1C TSsoustraitance'!$AP544))</f>
        <v>0</v>
      </c>
      <c r="AG827" s="669">
        <f>IF(OR('1C TSsoustraitance'!$D544="",'1C TSsoustraitance'!$E544="OUI",'1C TSsoustraitance'!$AP544=0),0,(('1C TSsoustraitance'!$AK544)/'1C TSsoustraitance'!$AP544))</f>
        <v>0</v>
      </c>
      <c r="AH827" s="669">
        <f>IF(OR('1C TSsoustraitance'!$D544="",'1C TSsoustraitance'!$E544="OUI",'1C TSsoustraitance'!$AP544=0),0,(('1C TSsoustraitance'!$AL544)/'1C TSsoustraitance'!$AP544))</f>
        <v>0</v>
      </c>
      <c r="AI827" s="669">
        <f>IF(OR('1C TSsoustraitance'!$D544="",'1C TSsoustraitance'!$E544="OUI",'1C TSsoustraitance'!$AP544=0),0,(('1C TSsoustraitance'!$AM544)/'1C TSsoustraitance'!$AP544))</f>
        <v>0</v>
      </c>
      <c r="AJ827" s="669">
        <f>IF(OR('1C TSsoustraitance'!$D544="",'1C TSsoustraitance'!$E544="OUI",'1C TSsoustraitance'!$AP544=0),0,(('1C TSsoustraitance'!$AN544)/'1C TSsoustraitance'!$AP544))</f>
        <v>0</v>
      </c>
      <c r="AK827" s="669">
        <f t="shared" si="172"/>
        <v>0</v>
      </c>
      <c r="AL827" s="668">
        <f t="shared" si="173"/>
        <v>0</v>
      </c>
      <c r="AM827" s="670">
        <f>IF(Tableau7[[#This Row],[N° pièce]]="",0,(Tableau7[[#This Row],[hors TVA]]+(Tableau7[[#This Row],[hors TVA]]*Tableau7[[#This Row],[Taux TVA]])-(Tableau7[[#This Row],[hors TVA]]*Tableau7[[#This Row],[Taux TVA]]*Tableau7[[#This Row],[Régime TVA: Récupération]]))*Tableau7[[#This Row],[Type 1]])</f>
        <v>0</v>
      </c>
      <c r="AN827" s="670">
        <f>IF(Tableau7[[#This Row],[N° pièce]]="",0,IF($K$2="pôle",((Tableau7[[#This Row],[hors TVA]]+(Tableau7[[#This Row],[hors TVA]]*Tableau7[[#This Row],[Taux TVA]])-(Tableau7[[#This Row],[hors TVA]]*Tableau7[[#This Row],[Taux TVA]]*Tableau7[[#This Row],[Régime TVA: Récupération]]))*Tableau7[[#This Row],[Type 2]]),0))</f>
        <v>0</v>
      </c>
      <c r="AO827" s="670">
        <f t="shared" si="177"/>
        <v>0</v>
      </c>
      <c r="AP827" s="255">
        <f t="shared" si="175"/>
        <v>0</v>
      </c>
      <c r="AQ827" s="506">
        <f t="shared" si="178"/>
        <v>0</v>
      </c>
      <c r="AR827" s="671"/>
      <c r="AS827" s="512"/>
      <c r="AT827" s="513" t="str">
        <f>IF(('1C TSsoustraitance'!AP544*FICHE!C$14&lt;J827),"Forfait limité à "&amp;FICHE!C$14&amp;"€/jour","")</f>
        <v/>
      </c>
      <c r="AU827" s="797"/>
      <c r="AV827" s="484"/>
      <c r="AW827" s="484"/>
      <c r="AX827" s="484"/>
      <c r="AY827" s="484"/>
      <c r="AZ827" s="484"/>
      <c r="BA827" s="4"/>
      <c r="BB827" s="4"/>
      <c r="BC827" s="4"/>
      <c r="BD827" s="4"/>
      <c r="BE827" s="4"/>
      <c r="BF827" s="4"/>
      <c r="BG827" s="4"/>
      <c r="BH827" s="4"/>
      <c r="BI827" s="4"/>
      <c r="BJ827" s="4"/>
      <c r="BK827" s="4"/>
      <c r="BL827" s="4"/>
      <c r="BM827" s="4"/>
      <c r="BN827" s="4"/>
      <c r="BO827" s="4"/>
      <c r="BP827" s="4"/>
      <c r="BQ827" s="4"/>
      <c r="BR827" s="4"/>
      <c r="BS827" s="4"/>
      <c r="BT827" s="4"/>
      <c r="BU827" s="4"/>
      <c r="BV827" s="4"/>
      <c r="BW827" s="4"/>
      <c r="BX827" s="4"/>
      <c r="BY827" s="4"/>
      <c r="BZ827" s="4"/>
      <c r="CA827" s="4"/>
      <c r="CB827" s="4"/>
      <c r="CC827" s="4"/>
      <c r="CD827" s="4"/>
      <c r="CE827" s="4"/>
      <c r="CF827" s="4"/>
      <c r="CG827" s="4"/>
      <c r="CH827" s="4"/>
      <c r="CI827" s="4"/>
      <c r="CJ827" s="4"/>
      <c r="CK827" s="4"/>
      <c r="CL827" s="4"/>
      <c r="CM827" s="4"/>
      <c r="CN827" s="4"/>
      <c r="CO827" s="4"/>
      <c r="CP827" s="4"/>
      <c r="CQ827" s="4"/>
      <c r="CR827" s="4"/>
      <c r="CS827" s="4"/>
      <c r="CT827" s="4"/>
      <c r="CU827" s="4"/>
      <c r="CV827" s="4"/>
      <c r="CW827" s="4"/>
      <c r="CX827" s="4"/>
      <c r="CY827" s="4"/>
      <c r="CZ827" s="4"/>
      <c r="DA827" s="4"/>
      <c r="DB827" s="4"/>
      <c r="DC827" s="4"/>
      <c r="DD827" s="4"/>
      <c r="DE827" s="4"/>
      <c r="DF827" s="4"/>
      <c r="DG827" s="4"/>
      <c r="DH827" s="4"/>
      <c r="DI827" s="4"/>
      <c r="DJ827" s="4"/>
      <c r="DK827" s="4"/>
      <c r="DL827" s="4"/>
      <c r="DM827" s="4"/>
      <c r="DN827" s="4"/>
      <c r="DO827" s="4"/>
      <c r="DP827" s="4"/>
      <c r="DQ827" s="4"/>
      <c r="DR827" s="4"/>
      <c r="DS827" s="4"/>
      <c r="DT827" s="4"/>
      <c r="DU827" s="4"/>
      <c r="DV827" s="4"/>
      <c r="DW827" s="4"/>
      <c r="DX827" s="4"/>
      <c r="DY827" s="4"/>
      <c r="DZ827" s="4"/>
      <c r="EA827" s="4"/>
      <c r="EB827" s="4"/>
      <c r="EC827" s="4"/>
      <c r="ED827" s="4"/>
      <c r="EE827" s="4"/>
      <c r="EF827" s="4"/>
      <c r="EG827" s="4"/>
      <c r="EH827" s="4"/>
      <c r="EI827" s="4"/>
      <c r="EJ827" s="4"/>
      <c r="EK827" s="4"/>
      <c r="EL827" s="4"/>
      <c r="EM827" s="4"/>
      <c r="EN827" s="4"/>
      <c r="EO827" s="4"/>
      <c r="EP827" s="4"/>
      <c r="EQ827" s="4"/>
      <c r="ER827" s="4"/>
      <c r="ES827" s="4"/>
      <c r="ET827" s="4"/>
      <c r="EU827" s="4"/>
      <c r="EV827" s="4"/>
      <c r="EW827" s="4"/>
      <c r="EX827" s="4"/>
      <c r="EY827" s="4"/>
      <c r="EZ827" s="4"/>
      <c r="FA827" s="4"/>
      <c r="FB827" s="4"/>
      <c r="FC827" s="4"/>
      <c r="FD827" s="4"/>
      <c r="FE827" s="4"/>
      <c r="FF827" s="4"/>
      <c r="FG827" s="4"/>
      <c r="FH827" s="4"/>
      <c r="FI827" s="4"/>
      <c r="FJ827" s="4"/>
      <c r="FK827" s="4"/>
      <c r="FL827" s="4"/>
      <c r="FM827" s="4"/>
      <c r="FN827" s="4"/>
      <c r="FO827" s="4"/>
      <c r="FP827" s="4"/>
      <c r="FQ827" s="4"/>
      <c r="FR827" s="4"/>
      <c r="FS827" s="4"/>
      <c r="FT827" s="4"/>
      <c r="FU827" s="4"/>
      <c r="FV827" s="4"/>
      <c r="FW827" s="4"/>
      <c r="FX827" s="4"/>
      <c r="FY827" s="4"/>
      <c r="FZ827" s="4"/>
      <c r="GA827" s="4"/>
      <c r="GB827" s="4"/>
      <c r="GC827" s="4"/>
      <c r="GD827" s="4"/>
      <c r="GE827" s="4"/>
      <c r="GF827" s="4"/>
      <c r="GG827" s="4"/>
      <c r="GH827" s="4"/>
      <c r="GI827" s="4"/>
      <c r="GJ827" s="4"/>
      <c r="GK827" s="4"/>
      <c r="GL827" s="4"/>
      <c r="GM827" s="4"/>
      <c r="GN827" s="4"/>
      <c r="GO827" s="4"/>
      <c r="GP827" s="4"/>
      <c r="GQ827" s="4"/>
      <c r="GR827" s="4"/>
      <c r="GS827" s="4"/>
      <c r="GT827" s="4"/>
      <c r="GU827" s="4"/>
      <c r="GV827" s="4"/>
      <c r="GW827" s="4"/>
      <c r="GX827" s="4"/>
      <c r="GY827" s="4"/>
      <c r="GZ827" s="4"/>
      <c r="HA827" s="4"/>
      <c r="HB827" s="4"/>
      <c r="HC827" s="4"/>
    </row>
    <row r="828" spans="1:211" s="380" customFormat="1" ht="13.9" customHeight="1">
      <c r="A828" s="828" t="str">
        <f>IF('1C TSsoustraitance'!$A545&lt;&gt;0,'1C TSsoustraitance'!$A545,"")</f>
        <v/>
      </c>
      <c r="B828" s="530"/>
      <c r="C828" s="513" t="str">
        <f>IF('1C TSsoustraitance'!$A545&lt;&gt;0,'1C TSsoustraitance'!$B545,"")</f>
        <v/>
      </c>
      <c r="D828" s="513" t="str">
        <f>IF('1C TSsoustraitance'!$A545&lt;&gt;0,'1C TSsoustraitance'!$C545,"")</f>
        <v/>
      </c>
      <c r="E828" s="684"/>
      <c r="F828" s="685"/>
      <c r="G828" s="666">
        <f>'1C TSsoustraitance'!$D545</f>
        <v>0</v>
      </c>
      <c r="H828" s="533">
        <v>0.21</v>
      </c>
      <c r="I828" s="533">
        <v>1</v>
      </c>
      <c r="J828" s="534"/>
      <c r="K828" s="667">
        <f t="shared" si="171"/>
        <v>0</v>
      </c>
      <c r="L828" s="668">
        <f>IF(OR('1C TSsoustraitance'!$D545="",'1C TSsoustraitance'!$AP545=0),0,IF(AND('1C TSsoustraitance'!$D545&lt;&gt;"",$K$2="Pôle",'1C TSsoustraitance'!$E545="OUI"),(('1C TSsoustraitance'!$F545+'1C TSsoustraitance'!$G545+'1C TSsoustraitance'!$H545+'1C TSsoustraitance'!$I545+'1C TSsoustraitance'!$M545)/'1C TSsoustraitance'!$R545),IF(AND('1C TSsoustraitance'!$D545&lt;&gt;"",$K$2="Pôle",'1C TSsoustraitance'!$E545="NON"),(('1C TSsoustraitance'!$F545+'1C TSsoustraitance'!$G545+'1C TSsoustraitance'!$H545+'1C TSsoustraitance'!$I545+'1C TSsoustraitance'!$M545)/'1C TSsoustraitance'!$AP545),IF(AND('1C TSsoustraitance'!$D545&lt;&gt;"",$K$2&lt;&gt;"Pôle",'1C TSsoustraitance'!$E545="OUI"),(('1C TSsoustraitance'!$F545+'1C TSsoustraitance'!$G545+'1C TSsoustraitance'!$H545+'1C TSsoustraitance'!$I545+'1C TSsoustraitance'!$J545+'1C TSsoustraitance'!$K545+'1C TSsoustraitance'!$L545+'1C TSsoustraitance'!$M545+'1C TSsoustraitance'!$N545+'1C TSsoustraitance'!$O545+'1C TSsoustraitance'!$P545+'1C TSsoustraitance'!$Q545)/'1C TSsoustraitance'!$R545),IF(AND('1C TSsoustraitance'!$D545&lt;&gt;"",$K$2&lt;&gt;"Pôle",'1C TSsoustraitance'!$E545="NON"),(('1C TSsoustraitance'!$F545+'1C TSsoustraitance'!$G545+'1C TSsoustraitance'!$H545+'1C TSsoustraitance'!$I545+'1C TSsoustraitance'!$J545+'1C TSsoustraitance'!$K545+'1C TSsoustraitance'!$L545+'1C TSsoustraitance'!$M545+'1C TSsoustraitance'!$N545+'1C TSsoustraitance'!$O545+'1C TSsoustraitance'!$P545+'1C TSsoustraitance'!$Q545))/'1C TSsoustraitance'!$AP545)))))</f>
        <v>0</v>
      </c>
      <c r="M828" s="668">
        <f>IF(OR('1C TSsoustraitance'!$D545="",'1C TSsoustraitance'!AP$13=0),0,IF(AND('1C TSsoustraitance'!$D545&lt;&gt;"",$K$2="Pôle",'1C TSsoustraitance'!$E545="OUI"),(('1C TSsoustraitance'!$J545+'1C TSsoustraitance'!$K545+'1C TSsoustraitance'!$L545)/'1C TSsoustraitance'!$R545),IF(AND('1C TSsoustraitance'!$D545&lt;&gt;"",$K$2="Pôle",'1C TSsoustraitance'!$E545="NON"),(('1C TSsoustraitance'!$J545+'1C TSsoustraitance'!$K545+'1C TSsoustraitance'!$L545)/'1C TSsoustraitance'!$AP545),IF(AND('1C TSsoustraitance'!$D545&lt;&gt;"",$K$2&lt;&gt;"Pôle"),0))))</f>
        <v>0</v>
      </c>
      <c r="N828" s="668">
        <f t="shared" si="170"/>
        <v>0</v>
      </c>
      <c r="O828" s="669">
        <f>IF(OR('1C TSsoustraitance'!$D545="",'1C TSsoustraitance'!$E545="OUI",'1C TSsoustraitance'!$AP545=0),0,(('1C TSsoustraitance'!$S545)/'1C TSsoustraitance'!$AP545))</f>
        <v>0</v>
      </c>
      <c r="P828" s="669">
        <f>IF(OR('1C TSsoustraitance'!$D545="",'1C TSsoustraitance'!$E545="OUI",'1C TSsoustraitance'!$AP545=0),0,(('1C TSsoustraitance'!$T545)/'1C TSsoustraitance'!$AP545))</f>
        <v>0</v>
      </c>
      <c r="Q828" s="669">
        <f>IF(OR('1C TSsoustraitance'!$D545="",'1C TSsoustraitance'!$E545="OUI",'1C TSsoustraitance'!$AP545=0),0,(('1C TSsoustraitance'!$U545)/'1C TSsoustraitance'!$AP545))</f>
        <v>0</v>
      </c>
      <c r="R828" s="669">
        <f>IF(OR('1C TSsoustraitance'!$D545="",'1C TSsoustraitance'!$E545="OUI",'1C TSsoustraitance'!$AP545=0),0,(('1C TSsoustraitance'!$V545)/'1C TSsoustraitance'!$AP545))</f>
        <v>0</v>
      </c>
      <c r="S828" s="669">
        <f>IF(OR('1C TSsoustraitance'!$D545="",'1C TSsoustraitance'!$E545="OUI",'1C TSsoustraitance'!$AP545=0),0,(('1C TSsoustraitance'!$W545)/'1C TSsoustraitance'!$AP545))</f>
        <v>0</v>
      </c>
      <c r="T828" s="669">
        <f>IF(OR('1C TSsoustraitance'!$D545="",'1C TSsoustraitance'!$E545="OUI",'1C TSsoustraitance'!$AP545=0),0,(('1C TSsoustraitance'!$X545)/'1C TSsoustraitance'!$AP545))</f>
        <v>0</v>
      </c>
      <c r="U828" s="669">
        <f>IF(OR('1C TSsoustraitance'!$D545="",'1C TSsoustraitance'!$E545="OUI",'1C TSsoustraitance'!$AP545=0),0,(('1C TSsoustraitance'!$Y545)/'1C TSsoustraitance'!$AP545))</f>
        <v>0</v>
      </c>
      <c r="V828" s="669">
        <f>IF(OR('1C TSsoustraitance'!$D545="",'1C TSsoustraitance'!$E545="OUI",'1C TSsoustraitance'!$AP545=0),0,(('1C TSsoustraitance'!$Z545)/'1C TSsoustraitance'!$AP545))</f>
        <v>0</v>
      </c>
      <c r="W828" s="669">
        <f>IF(OR('1C TSsoustraitance'!$D545="",'1C TSsoustraitance'!$E545="OUI",'1C TSsoustraitance'!$AP545=0),0,(('1C TSsoustraitance'!$AA545)/'1C TSsoustraitance'!$AP545))</f>
        <v>0</v>
      </c>
      <c r="X828" s="669">
        <f>IF(OR('1C TSsoustraitance'!$D545="",'1C TSsoustraitance'!$E545="OUI",'1C TSsoustraitance'!$AP545=0),0,(('1C TSsoustraitance'!$AB545)/'1C TSsoustraitance'!$AP545))</f>
        <v>0</v>
      </c>
      <c r="Y828" s="669">
        <f>IF(OR('1C TSsoustraitance'!$D545="",'1C TSsoustraitance'!$E545="OUI",'1C TSsoustraitance'!$AP545=0),0,(('1C TSsoustraitance'!$AC545)/'1C TSsoustraitance'!$AP545))</f>
        <v>0</v>
      </c>
      <c r="Z828" s="669">
        <f>IF(OR('1C TSsoustraitance'!$D545="",'1C TSsoustraitance'!$E545="OUI",'1C TSsoustraitance'!$AP545=0),0,(('1C TSsoustraitance'!$AD545)/'1C TSsoustraitance'!$AP545))</f>
        <v>0</v>
      </c>
      <c r="AA828" s="669">
        <f>IF(OR('1C TSsoustraitance'!$D545="",'1C TSsoustraitance'!$E545="OUI",'1C TSsoustraitance'!$AP545=0),0,(('1C TSsoustraitance'!$AE545)/'1C TSsoustraitance'!$AP545))</f>
        <v>0</v>
      </c>
      <c r="AB828" s="669">
        <f>IF(OR('1C TSsoustraitance'!$D545="",'1C TSsoustraitance'!$E545="OUI",'1C TSsoustraitance'!$AP545=0),0,(('1C TSsoustraitance'!$AF545)/'1C TSsoustraitance'!$AP545))</f>
        <v>0</v>
      </c>
      <c r="AC828" s="669">
        <f>IF(OR('1C TSsoustraitance'!$D545="",'1C TSsoustraitance'!$E545="OUI",'1C TSsoustraitance'!$AP545=0),0,(('1C TSsoustraitance'!$AG545)/'1C TSsoustraitance'!$AP545))</f>
        <v>0</v>
      </c>
      <c r="AD828" s="669">
        <f>IF(OR('1C TSsoustraitance'!$D545="",'1C TSsoustraitance'!$E545="OUI",'1C TSsoustraitance'!$AP545=0),0,(('1C TSsoustraitance'!$AH545)/'1C TSsoustraitance'!$AP545))</f>
        <v>0</v>
      </c>
      <c r="AE828" s="669">
        <f>IF(OR('1C TSsoustraitance'!$D545="",'1C TSsoustraitance'!$E545="OUI",'1C TSsoustraitance'!$AP545=0),0,(('1C TSsoustraitance'!$AI545)/'1C TSsoustraitance'!$AP545))</f>
        <v>0</v>
      </c>
      <c r="AF828" s="669">
        <f>IF(OR('1C TSsoustraitance'!$D545="",'1C TSsoustraitance'!$E545="OUI",'1C TSsoustraitance'!$AP545=0),0,(('1C TSsoustraitance'!$AJ545)/'1C TSsoustraitance'!$AP545))</f>
        <v>0</v>
      </c>
      <c r="AG828" s="669">
        <f>IF(OR('1C TSsoustraitance'!$D545="",'1C TSsoustraitance'!$E545="OUI",'1C TSsoustraitance'!$AP545=0),0,(('1C TSsoustraitance'!$AK545)/'1C TSsoustraitance'!$AP545))</f>
        <v>0</v>
      </c>
      <c r="AH828" s="669">
        <f>IF(OR('1C TSsoustraitance'!$D545="",'1C TSsoustraitance'!$E545="OUI",'1C TSsoustraitance'!$AP545=0),0,(('1C TSsoustraitance'!$AL545)/'1C TSsoustraitance'!$AP545))</f>
        <v>0</v>
      </c>
      <c r="AI828" s="669">
        <f>IF(OR('1C TSsoustraitance'!$D545="",'1C TSsoustraitance'!$E545="OUI",'1C TSsoustraitance'!$AP545=0),0,(('1C TSsoustraitance'!$AM545)/'1C TSsoustraitance'!$AP545))</f>
        <v>0</v>
      </c>
      <c r="AJ828" s="669">
        <f>IF(OR('1C TSsoustraitance'!$D545="",'1C TSsoustraitance'!$E545="OUI",'1C TSsoustraitance'!$AP545=0),0,(('1C TSsoustraitance'!$AN545)/'1C TSsoustraitance'!$AP545))</f>
        <v>0</v>
      </c>
      <c r="AK828" s="669">
        <f t="shared" si="172"/>
        <v>0</v>
      </c>
      <c r="AL828" s="668">
        <f t="shared" si="173"/>
        <v>0</v>
      </c>
      <c r="AM828" s="670">
        <f>IF(Tableau7[[#This Row],[N° pièce]]="",0,(Tableau7[[#This Row],[hors TVA]]+(Tableau7[[#This Row],[hors TVA]]*Tableau7[[#This Row],[Taux TVA]])-(Tableau7[[#This Row],[hors TVA]]*Tableau7[[#This Row],[Taux TVA]]*Tableau7[[#This Row],[Régime TVA: Récupération]]))*Tableau7[[#This Row],[Type 1]])</f>
        <v>0</v>
      </c>
      <c r="AN828" s="670">
        <f>IF(Tableau7[[#This Row],[N° pièce]]="",0,IF($K$2="pôle",((Tableau7[[#This Row],[hors TVA]]+(Tableau7[[#This Row],[hors TVA]]*Tableau7[[#This Row],[Taux TVA]])-(Tableau7[[#This Row],[hors TVA]]*Tableau7[[#This Row],[Taux TVA]]*Tableau7[[#This Row],[Régime TVA: Récupération]]))*Tableau7[[#This Row],[Type 2]]),0))</f>
        <v>0</v>
      </c>
      <c r="AO828" s="670">
        <f t="shared" si="177"/>
        <v>0</v>
      </c>
      <c r="AP828" s="255">
        <f t="shared" si="175"/>
        <v>0</v>
      </c>
      <c r="AQ828" s="506">
        <f t="shared" si="178"/>
        <v>0</v>
      </c>
      <c r="AR828" s="671"/>
      <c r="AS828" s="512"/>
      <c r="AT828" s="513" t="str">
        <f>IF(('1C TSsoustraitance'!AP545*FICHE!C$14&lt;J828),"Forfait limité à "&amp;FICHE!C$14&amp;"€/jour","")</f>
        <v/>
      </c>
      <c r="AU828" s="797"/>
      <c r="AV828" s="484"/>
      <c r="AW828" s="484"/>
      <c r="AX828" s="484"/>
      <c r="AY828" s="484"/>
      <c r="AZ828" s="484"/>
      <c r="BA828" s="4"/>
      <c r="BB828" s="4"/>
      <c r="BC828" s="4"/>
      <c r="BD828" s="4"/>
      <c r="BE828" s="4"/>
      <c r="BF828" s="4"/>
      <c r="BG828" s="4"/>
      <c r="BH828" s="4"/>
      <c r="BI828" s="4"/>
      <c r="BJ828" s="4"/>
      <c r="BK828" s="4"/>
      <c r="BL828" s="4"/>
      <c r="BM828" s="4"/>
      <c r="BN828" s="4"/>
      <c r="BO828" s="4"/>
      <c r="BP828" s="4"/>
      <c r="BQ828" s="4"/>
      <c r="BR828" s="4"/>
      <c r="BS828" s="4"/>
      <c r="BT828" s="4"/>
      <c r="BU828" s="4"/>
      <c r="BV828" s="4"/>
      <c r="BW828" s="4"/>
      <c r="BX828" s="4"/>
      <c r="BY828" s="4"/>
      <c r="BZ828" s="4"/>
      <c r="CA828" s="4"/>
      <c r="CB828" s="4"/>
      <c r="CC828" s="4"/>
      <c r="CD828" s="4"/>
      <c r="CE828" s="4"/>
      <c r="CF828" s="4"/>
      <c r="CG828" s="4"/>
      <c r="CH828" s="4"/>
      <c r="CI828" s="4"/>
      <c r="CJ828" s="4"/>
      <c r="CK828" s="4"/>
      <c r="CL828" s="4"/>
      <c r="CM828" s="4"/>
      <c r="CN828" s="4"/>
      <c r="CO828" s="4"/>
      <c r="CP828" s="4"/>
      <c r="CQ828" s="4"/>
      <c r="CR828" s="4"/>
      <c r="CS828" s="4"/>
      <c r="CT828" s="4"/>
      <c r="CU828" s="4"/>
      <c r="CV828" s="4"/>
      <c r="CW828" s="4"/>
      <c r="CX828" s="4"/>
      <c r="CY828" s="4"/>
      <c r="CZ828" s="4"/>
      <c r="DA828" s="4"/>
      <c r="DB828" s="4"/>
      <c r="DC828" s="4"/>
      <c r="DD828" s="4"/>
      <c r="DE828" s="4"/>
      <c r="DF828" s="4"/>
      <c r="DG828" s="4"/>
      <c r="DH828" s="4"/>
      <c r="DI828" s="4"/>
      <c r="DJ828" s="4"/>
      <c r="DK828" s="4"/>
      <c r="DL828" s="4"/>
      <c r="DM828" s="4"/>
      <c r="DN828" s="4"/>
      <c r="DO828" s="4"/>
      <c r="DP828" s="4"/>
      <c r="DQ828" s="4"/>
      <c r="DR828" s="4"/>
      <c r="DS828" s="4"/>
      <c r="DT828" s="4"/>
      <c r="DU828" s="4"/>
      <c r="DV828" s="4"/>
      <c r="DW828" s="4"/>
      <c r="DX828" s="4"/>
      <c r="DY828" s="4"/>
      <c r="DZ828" s="4"/>
      <c r="EA828" s="4"/>
      <c r="EB828" s="4"/>
      <c r="EC828" s="4"/>
      <c r="ED828" s="4"/>
      <c r="EE828" s="4"/>
      <c r="EF828" s="4"/>
      <c r="EG828" s="4"/>
      <c r="EH828" s="4"/>
      <c r="EI828" s="4"/>
      <c r="EJ828" s="4"/>
      <c r="EK828" s="4"/>
      <c r="EL828" s="4"/>
      <c r="EM828" s="4"/>
      <c r="EN828" s="4"/>
      <c r="EO828" s="4"/>
      <c r="EP828" s="4"/>
      <c r="EQ828" s="4"/>
      <c r="ER828" s="4"/>
      <c r="ES828" s="4"/>
      <c r="ET828" s="4"/>
      <c r="EU828" s="4"/>
      <c r="EV828" s="4"/>
      <c r="EW828" s="4"/>
      <c r="EX828" s="4"/>
      <c r="EY828" s="4"/>
      <c r="EZ828" s="4"/>
      <c r="FA828" s="4"/>
      <c r="FB828" s="4"/>
      <c r="FC828" s="4"/>
      <c r="FD828" s="4"/>
      <c r="FE828" s="4"/>
      <c r="FF828" s="4"/>
      <c r="FG828" s="4"/>
      <c r="FH828" s="4"/>
      <c r="FI828" s="4"/>
      <c r="FJ828" s="4"/>
      <c r="FK828" s="4"/>
      <c r="FL828" s="4"/>
      <c r="FM828" s="4"/>
      <c r="FN828" s="4"/>
      <c r="FO828" s="4"/>
      <c r="FP828" s="4"/>
      <c r="FQ828" s="4"/>
      <c r="FR828" s="4"/>
      <c r="FS828" s="4"/>
      <c r="FT828" s="4"/>
      <c r="FU828" s="4"/>
      <c r="FV828" s="4"/>
      <c r="FW828" s="4"/>
      <c r="FX828" s="4"/>
      <c r="FY828" s="4"/>
      <c r="FZ828" s="4"/>
      <c r="GA828" s="4"/>
      <c r="GB828" s="4"/>
      <c r="GC828" s="4"/>
      <c r="GD828" s="4"/>
      <c r="GE828" s="4"/>
      <c r="GF828" s="4"/>
      <c r="GG828" s="4"/>
      <c r="GH828" s="4"/>
      <c r="GI828" s="4"/>
      <c r="GJ828" s="4"/>
      <c r="GK828" s="4"/>
      <c r="GL828" s="4"/>
      <c r="GM828" s="4"/>
      <c r="GN828" s="4"/>
      <c r="GO828" s="4"/>
      <c r="GP828" s="4"/>
      <c r="GQ828" s="4"/>
      <c r="GR828" s="4"/>
      <c r="GS828" s="4"/>
      <c r="GT828" s="4"/>
      <c r="GU828" s="4"/>
      <c r="GV828" s="4"/>
      <c r="GW828" s="4"/>
      <c r="GX828" s="4"/>
      <c r="GY828" s="4"/>
      <c r="GZ828" s="4"/>
      <c r="HA828" s="4"/>
      <c r="HB828" s="4"/>
      <c r="HC828" s="4"/>
    </row>
    <row r="829" spans="1:211" s="380" customFormat="1" ht="13.9" customHeight="1">
      <c r="A829" s="828" t="str">
        <f>IF('1C TSsoustraitance'!$A546&lt;&gt;0,'1C TSsoustraitance'!$A546,"")</f>
        <v/>
      </c>
      <c r="B829" s="530"/>
      <c r="C829" s="513" t="str">
        <f>IF('1C TSsoustraitance'!$A546&lt;&gt;0,'1C TSsoustraitance'!$B546,"")</f>
        <v/>
      </c>
      <c r="D829" s="513" t="str">
        <f>IF('1C TSsoustraitance'!$A546&lt;&gt;0,'1C TSsoustraitance'!$C546,"")</f>
        <v/>
      </c>
      <c r="E829" s="684"/>
      <c r="F829" s="685"/>
      <c r="G829" s="666">
        <f>'1C TSsoustraitance'!$D546</f>
        <v>0</v>
      </c>
      <c r="H829" s="533">
        <v>0.21</v>
      </c>
      <c r="I829" s="533">
        <v>1</v>
      </c>
      <c r="J829" s="534"/>
      <c r="K829" s="667">
        <f t="shared" si="171"/>
        <v>0</v>
      </c>
      <c r="L829" s="668">
        <f>IF(OR('1C TSsoustraitance'!$D546="",'1C TSsoustraitance'!$AP546=0),0,IF(AND('1C TSsoustraitance'!$D546&lt;&gt;"",$K$2="Pôle",'1C TSsoustraitance'!$E546="OUI"),(('1C TSsoustraitance'!$F546+'1C TSsoustraitance'!$G546+'1C TSsoustraitance'!$H546+'1C TSsoustraitance'!$I546+'1C TSsoustraitance'!$M546)/'1C TSsoustraitance'!$R546),IF(AND('1C TSsoustraitance'!$D546&lt;&gt;"",$K$2="Pôle",'1C TSsoustraitance'!$E546="NON"),(('1C TSsoustraitance'!$F546+'1C TSsoustraitance'!$G546+'1C TSsoustraitance'!$H546+'1C TSsoustraitance'!$I546+'1C TSsoustraitance'!$M546)/'1C TSsoustraitance'!$AP546),IF(AND('1C TSsoustraitance'!$D546&lt;&gt;"",$K$2&lt;&gt;"Pôle",'1C TSsoustraitance'!$E546="OUI"),(('1C TSsoustraitance'!$F546+'1C TSsoustraitance'!$G546+'1C TSsoustraitance'!$H546+'1C TSsoustraitance'!$I546+'1C TSsoustraitance'!$J546+'1C TSsoustraitance'!$K546+'1C TSsoustraitance'!$L546+'1C TSsoustraitance'!$M546+'1C TSsoustraitance'!$N546+'1C TSsoustraitance'!$O546+'1C TSsoustraitance'!$P546+'1C TSsoustraitance'!$Q546)/'1C TSsoustraitance'!$R546),IF(AND('1C TSsoustraitance'!$D546&lt;&gt;"",$K$2&lt;&gt;"Pôle",'1C TSsoustraitance'!$E546="NON"),(('1C TSsoustraitance'!$F546+'1C TSsoustraitance'!$G546+'1C TSsoustraitance'!$H546+'1C TSsoustraitance'!$I546+'1C TSsoustraitance'!$J546+'1C TSsoustraitance'!$K546+'1C TSsoustraitance'!$L546+'1C TSsoustraitance'!$M546+'1C TSsoustraitance'!$N546+'1C TSsoustraitance'!$O546+'1C TSsoustraitance'!$P546+'1C TSsoustraitance'!$Q546))/'1C TSsoustraitance'!$AP546)))))</f>
        <v>0</v>
      </c>
      <c r="M829" s="668">
        <f>IF(OR('1C TSsoustraitance'!$D546="",'1C TSsoustraitance'!AP$13=0),0,IF(AND('1C TSsoustraitance'!$D546&lt;&gt;"",$K$2="Pôle",'1C TSsoustraitance'!$E546="OUI"),(('1C TSsoustraitance'!$J546+'1C TSsoustraitance'!$K546+'1C TSsoustraitance'!$L546)/'1C TSsoustraitance'!$R546),IF(AND('1C TSsoustraitance'!$D546&lt;&gt;"",$K$2="Pôle",'1C TSsoustraitance'!$E546="NON"),(('1C TSsoustraitance'!$J546+'1C TSsoustraitance'!$K546+'1C TSsoustraitance'!$L546)/'1C TSsoustraitance'!$AP546),IF(AND('1C TSsoustraitance'!$D546&lt;&gt;"",$K$2&lt;&gt;"Pôle"),0))))</f>
        <v>0</v>
      </c>
      <c r="N829" s="668">
        <f t="shared" si="170"/>
        <v>0</v>
      </c>
      <c r="O829" s="669">
        <f>IF(OR('1C TSsoustraitance'!$D546="",'1C TSsoustraitance'!$E546="OUI",'1C TSsoustraitance'!$AP546=0),0,(('1C TSsoustraitance'!$S546)/'1C TSsoustraitance'!$AP546))</f>
        <v>0</v>
      </c>
      <c r="P829" s="669">
        <f>IF(OR('1C TSsoustraitance'!$D546="",'1C TSsoustraitance'!$E546="OUI",'1C TSsoustraitance'!$AP546=0),0,(('1C TSsoustraitance'!$T546)/'1C TSsoustraitance'!$AP546))</f>
        <v>0</v>
      </c>
      <c r="Q829" s="669">
        <f>IF(OR('1C TSsoustraitance'!$D546="",'1C TSsoustraitance'!$E546="OUI",'1C TSsoustraitance'!$AP546=0),0,(('1C TSsoustraitance'!$U546)/'1C TSsoustraitance'!$AP546))</f>
        <v>0</v>
      </c>
      <c r="R829" s="669">
        <f>IF(OR('1C TSsoustraitance'!$D546="",'1C TSsoustraitance'!$E546="OUI",'1C TSsoustraitance'!$AP546=0),0,(('1C TSsoustraitance'!$V546)/'1C TSsoustraitance'!$AP546))</f>
        <v>0</v>
      </c>
      <c r="S829" s="669">
        <f>IF(OR('1C TSsoustraitance'!$D546="",'1C TSsoustraitance'!$E546="OUI",'1C TSsoustraitance'!$AP546=0),0,(('1C TSsoustraitance'!$W546)/'1C TSsoustraitance'!$AP546))</f>
        <v>0</v>
      </c>
      <c r="T829" s="669">
        <f>IF(OR('1C TSsoustraitance'!$D546="",'1C TSsoustraitance'!$E546="OUI",'1C TSsoustraitance'!$AP546=0),0,(('1C TSsoustraitance'!$X546)/'1C TSsoustraitance'!$AP546))</f>
        <v>0</v>
      </c>
      <c r="U829" s="669">
        <f>IF(OR('1C TSsoustraitance'!$D546="",'1C TSsoustraitance'!$E546="OUI",'1C TSsoustraitance'!$AP546=0),0,(('1C TSsoustraitance'!$Y546)/'1C TSsoustraitance'!$AP546))</f>
        <v>0</v>
      </c>
      <c r="V829" s="669">
        <f>IF(OR('1C TSsoustraitance'!$D546="",'1C TSsoustraitance'!$E546="OUI",'1C TSsoustraitance'!$AP546=0),0,(('1C TSsoustraitance'!$Z546)/'1C TSsoustraitance'!$AP546))</f>
        <v>0</v>
      </c>
      <c r="W829" s="669">
        <f>IF(OR('1C TSsoustraitance'!$D546="",'1C TSsoustraitance'!$E546="OUI",'1C TSsoustraitance'!$AP546=0),0,(('1C TSsoustraitance'!$AA546)/'1C TSsoustraitance'!$AP546))</f>
        <v>0</v>
      </c>
      <c r="X829" s="669">
        <f>IF(OR('1C TSsoustraitance'!$D546="",'1C TSsoustraitance'!$E546="OUI",'1C TSsoustraitance'!$AP546=0),0,(('1C TSsoustraitance'!$AB546)/'1C TSsoustraitance'!$AP546))</f>
        <v>0</v>
      </c>
      <c r="Y829" s="669">
        <f>IF(OR('1C TSsoustraitance'!$D546="",'1C TSsoustraitance'!$E546="OUI",'1C TSsoustraitance'!$AP546=0),0,(('1C TSsoustraitance'!$AC546)/'1C TSsoustraitance'!$AP546))</f>
        <v>0</v>
      </c>
      <c r="Z829" s="669">
        <f>IF(OR('1C TSsoustraitance'!$D546="",'1C TSsoustraitance'!$E546="OUI",'1C TSsoustraitance'!$AP546=0),0,(('1C TSsoustraitance'!$AD546)/'1C TSsoustraitance'!$AP546))</f>
        <v>0</v>
      </c>
      <c r="AA829" s="669">
        <f>IF(OR('1C TSsoustraitance'!$D546="",'1C TSsoustraitance'!$E546="OUI",'1C TSsoustraitance'!$AP546=0),0,(('1C TSsoustraitance'!$AE546)/'1C TSsoustraitance'!$AP546))</f>
        <v>0</v>
      </c>
      <c r="AB829" s="669">
        <f>IF(OR('1C TSsoustraitance'!$D546="",'1C TSsoustraitance'!$E546="OUI",'1C TSsoustraitance'!$AP546=0),0,(('1C TSsoustraitance'!$AF546)/'1C TSsoustraitance'!$AP546))</f>
        <v>0</v>
      </c>
      <c r="AC829" s="669">
        <f>IF(OR('1C TSsoustraitance'!$D546="",'1C TSsoustraitance'!$E546="OUI",'1C TSsoustraitance'!$AP546=0),0,(('1C TSsoustraitance'!$AG546)/'1C TSsoustraitance'!$AP546))</f>
        <v>0</v>
      </c>
      <c r="AD829" s="669">
        <f>IF(OR('1C TSsoustraitance'!$D546="",'1C TSsoustraitance'!$E546="OUI",'1C TSsoustraitance'!$AP546=0),0,(('1C TSsoustraitance'!$AH546)/'1C TSsoustraitance'!$AP546))</f>
        <v>0</v>
      </c>
      <c r="AE829" s="669">
        <f>IF(OR('1C TSsoustraitance'!$D546="",'1C TSsoustraitance'!$E546="OUI",'1C TSsoustraitance'!$AP546=0),0,(('1C TSsoustraitance'!$AI546)/'1C TSsoustraitance'!$AP546))</f>
        <v>0</v>
      </c>
      <c r="AF829" s="669">
        <f>IF(OR('1C TSsoustraitance'!$D546="",'1C TSsoustraitance'!$E546="OUI",'1C TSsoustraitance'!$AP546=0),0,(('1C TSsoustraitance'!$AJ546)/'1C TSsoustraitance'!$AP546))</f>
        <v>0</v>
      </c>
      <c r="AG829" s="669">
        <f>IF(OR('1C TSsoustraitance'!$D546="",'1C TSsoustraitance'!$E546="OUI",'1C TSsoustraitance'!$AP546=0),0,(('1C TSsoustraitance'!$AK546)/'1C TSsoustraitance'!$AP546))</f>
        <v>0</v>
      </c>
      <c r="AH829" s="669">
        <f>IF(OR('1C TSsoustraitance'!$D546="",'1C TSsoustraitance'!$E546="OUI",'1C TSsoustraitance'!$AP546=0),0,(('1C TSsoustraitance'!$AL546)/'1C TSsoustraitance'!$AP546))</f>
        <v>0</v>
      </c>
      <c r="AI829" s="669">
        <f>IF(OR('1C TSsoustraitance'!$D546="",'1C TSsoustraitance'!$E546="OUI",'1C TSsoustraitance'!$AP546=0),0,(('1C TSsoustraitance'!$AM546)/'1C TSsoustraitance'!$AP546))</f>
        <v>0</v>
      </c>
      <c r="AJ829" s="669">
        <f>IF(OR('1C TSsoustraitance'!$D546="",'1C TSsoustraitance'!$E546="OUI",'1C TSsoustraitance'!$AP546=0),0,(('1C TSsoustraitance'!$AN546)/'1C TSsoustraitance'!$AP546))</f>
        <v>0</v>
      </c>
      <c r="AK829" s="669">
        <f t="shared" si="172"/>
        <v>0</v>
      </c>
      <c r="AL829" s="668">
        <f t="shared" si="173"/>
        <v>0</v>
      </c>
      <c r="AM829" s="670">
        <f>IF(Tableau7[[#This Row],[N° pièce]]="",0,(Tableau7[[#This Row],[hors TVA]]+(Tableau7[[#This Row],[hors TVA]]*Tableau7[[#This Row],[Taux TVA]])-(Tableau7[[#This Row],[hors TVA]]*Tableau7[[#This Row],[Taux TVA]]*Tableau7[[#This Row],[Régime TVA: Récupération]]))*Tableau7[[#This Row],[Type 1]])</f>
        <v>0</v>
      </c>
      <c r="AN829" s="670">
        <f>IF(Tableau7[[#This Row],[N° pièce]]="",0,IF($K$2="pôle",((Tableau7[[#This Row],[hors TVA]]+(Tableau7[[#This Row],[hors TVA]]*Tableau7[[#This Row],[Taux TVA]])-(Tableau7[[#This Row],[hors TVA]]*Tableau7[[#This Row],[Taux TVA]]*Tableau7[[#This Row],[Régime TVA: Récupération]]))*Tableau7[[#This Row],[Type 2]]),0))</f>
        <v>0</v>
      </c>
      <c r="AO829" s="670">
        <f t="shared" si="177"/>
        <v>0</v>
      </c>
      <c r="AP829" s="255">
        <f t="shared" si="175"/>
        <v>0</v>
      </c>
      <c r="AQ829" s="506">
        <f t="shared" si="178"/>
        <v>0</v>
      </c>
      <c r="AR829" s="671"/>
      <c r="AS829" s="512"/>
      <c r="AT829" s="513" t="str">
        <f>IF(('1C TSsoustraitance'!AP546*FICHE!C$14&lt;J829),"Forfait limité à "&amp;FICHE!C$14&amp;"€/jour","")</f>
        <v/>
      </c>
      <c r="AU829" s="797"/>
      <c r="AV829" s="484"/>
      <c r="AW829" s="484"/>
      <c r="AX829" s="484"/>
      <c r="AY829" s="484"/>
      <c r="AZ829" s="484"/>
      <c r="BA829" s="4"/>
      <c r="BB829" s="4"/>
      <c r="BC829" s="4"/>
      <c r="BD829" s="4"/>
      <c r="BE829" s="4"/>
      <c r="BF829" s="4"/>
      <c r="BG829" s="4"/>
      <c r="BH829" s="4"/>
      <c r="BI829" s="4"/>
      <c r="BJ829" s="4"/>
      <c r="BK829" s="4"/>
      <c r="BL829" s="4"/>
      <c r="BM829" s="4"/>
      <c r="BN829" s="4"/>
      <c r="BO829" s="4"/>
      <c r="BP829" s="4"/>
      <c r="BQ829" s="4"/>
      <c r="BR829" s="4"/>
      <c r="BS829" s="4"/>
      <c r="BT829" s="4"/>
      <c r="BU829" s="4"/>
      <c r="BV829" s="4"/>
      <c r="BW829" s="4"/>
      <c r="BX829" s="4"/>
      <c r="BY829" s="4"/>
      <c r="BZ829" s="4"/>
      <c r="CA829" s="4"/>
      <c r="CB829" s="4"/>
      <c r="CC829" s="4"/>
      <c r="CD829" s="4"/>
      <c r="CE829" s="4"/>
      <c r="CF829" s="4"/>
      <c r="CG829" s="4"/>
      <c r="CH829" s="4"/>
      <c r="CI829" s="4"/>
      <c r="CJ829" s="4"/>
      <c r="CK829" s="4"/>
      <c r="CL829" s="4"/>
      <c r="CM829" s="4"/>
      <c r="CN829" s="4"/>
      <c r="CO829" s="4"/>
      <c r="CP829" s="4"/>
      <c r="CQ829" s="4"/>
      <c r="CR829" s="4"/>
      <c r="CS829" s="4"/>
      <c r="CT829" s="4"/>
      <c r="CU829" s="4"/>
      <c r="CV829" s="4"/>
      <c r="CW829" s="4"/>
      <c r="CX829" s="4"/>
      <c r="CY829" s="4"/>
      <c r="CZ829" s="4"/>
      <c r="DA829" s="4"/>
      <c r="DB829" s="4"/>
      <c r="DC829" s="4"/>
      <c r="DD829" s="4"/>
      <c r="DE829" s="4"/>
      <c r="DF829" s="4"/>
      <c r="DG829" s="4"/>
      <c r="DH829" s="4"/>
      <c r="DI829" s="4"/>
      <c r="DJ829" s="4"/>
      <c r="DK829" s="4"/>
      <c r="DL829" s="4"/>
      <c r="DM829" s="4"/>
      <c r="DN829" s="4"/>
      <c r="DO829" s="4"/>
      <c r="DP829" s="4"/>
      <c r="DQ829" s="4"/>
      <c r="DR829" s="4"/>
      <c r="DS829" s="4"/>
      <c r="DT829" s="4"/>
      <c r="DU829" s="4"/>
      <c r="DV829" s="4"/>
      <c r="DW829" s="4"/>
      <c r="DX829" s="4"/>
      <c r="DY829" s="4"/>
      <c r="DZ829" s="4"/>
      <c r="EA829" s="4"/>
      <c r="EB829" s="4"/>
      <c r="EC829" s="4"/>
      <c r="ED829" s="4"/>
      <c r="EE829" s="4"/>
      <c r="EF829" s="4"/>
      <c r="EG829" s="4"/>
      <c r="EH829" s="4"/>
      <c r="EI829" s="4"/>
      <c r="EJ829" s="4"/>
      <c r="EK829" s="4"/>
      <c r="EL829" s="4"/>
      <c r="EM829" s="4"/>
      <c r="EN829" s="4"/>
      <c r="EO829" s="4"/>
      <c r="EP829" s="4"/>
      <c r="EQ829" s="4"/>
      <c r="ER829" s="4"/>
      <c r="ES829" s="4"/>
      <c r="ET829" s="4"/>
      <c r="EU829" s="4"/>
      <c r="EV829" s="4"/>
      <c r="EW829" s="4"/>
      <c r="EX829" s="4"/>
      <c r="EY829" s="4"/>
      <c r="EZ829" s="4"/>
      <c r="FA829" s="4"/>
      <c r="FB829" s="4"/>
      <c r="FC829" s="4"/>
      <c r="FD829" s="4"/>
      <c r="FE829" s="4"/>
      <c r="FF829" s="4"/>
      <c r="FG829" s="4"/>
      <c r="FH829" s="4"/>
      <c r="FI829" s="4"/>
      <c r="FJ829" s="4"/>
      <c r="FK829" s="4"/>
      <c r="FL829" s="4"/>
      <c r="FM829" s="4"/>
      <c r="FN829" s="4"/>
      <c r="FO829" s="4"/>
      <c r="FP829" s="4"/>
      <c r="FQ829" s="4"/>
      <c r="FR829" s="4"/>
      <c r="FS829" s="4"/>
      <c r="FT829" s="4"/>
      <c r="FU829" s="4"/>
      <c r="FV829" s="4"/>
      <c r="FW829" s="4"/>
      <c r="FX829" s="4"/>
      <c r="FY829" s="4"/>
      <c r="FZ829" s="4"/>
      <c r="GA829" s="4"/>
      <c r="GB829" s="4"/>
      <c r="GC829" s="4"/>
      <c r="GD829" s="4"/>
      <c r="GE829" s="4"/>
      <c r="GF829" s="4"/>
      <c r="GG829" s="4"/>
      <c r="GH829" s="4"/>
      <c r="GI829" s="4"/>
      <c r="GJ829" s="4"/>
      <c r="GK829" s="4"/>
      <c r="GL829" s="4"/>
      <c r="GM829" s="4"/>
      <c r="GN829" s="4"/>
      <c r="GO829" s="4"/>
      <c r="GP829" s="4"/>
      <c r="GQ829" s="4"/>
      <c r="GR829" s="4"/>
      <c r="GS829" s="4"/>
      <c r="GT829" s="4"/>
      <c r="GU829" s="4"/>
      <c r="GV829" s="4"/>
      <c r="GW829" s="4"/>
      <c r="GX829" s="4"/>
      <c r="GY829" s="4"/>
      <c r="GZ829" s="4"/>
      <c r="HA829" s="4"/>
      <c r="HB829" s="4"/>
      <c r="HC829" s="4"/>
    </row>
    <row r="830" spans="1:211" s="380" customFormat="1" ht="13.9" customHeight="1">
      <c r="A830" s="828" t="str">
        <f>IF('1C TSsoustraitance'!$A547&lt;&gt;0,'1C TSsoustraitance'!$A547,"")</f>
        <v/>
      </c>
      <c r="B830" s="530"/>
      <c r="C830" s="513" t="str">
        <f>IF('1C TSsoustraitance'!$A547&lt;&gt;0,'1C TSsoustraitance'!$B547,"")</f>
        <v/>
      </c>
      <c r="D830" s="513" t="str">
        <f>IF('1C TSsoustraitance'!$A547&lt;&gt;0,'1C TSsoustraitance'!$C547,"")</f>
        <v/>
      </c>
      <c r="E830" s="684"/>
      <c r="F830" s="685"/>
      <c r="G830" s="666">
        <f>'1C TSsoustraitance'!$D547</f>
        <v>0</v>
      </c>
      <c r="H830" s="533">
        <v>0.21</v>
      </c>
      <c r="I830" s="533">
        <v>1</v>
      </c>
      <c r="J830" s="534"/>
      <c r="K830" s="667">
        <f t="shared" si="171"/>
        <v>0</v>
      </c>
      <c r="L830" s="668">
        <f>IF(OR('1C TSsoustraitance'!$D547="",'1C TSsoustraitance'!$AP547=0),0,IF(AND('1C TSsoustraitance'!$D547&lt;&gt;"",$K$2="Pôle",'1C TSsoustraitance'!$E547="OUI"),(('1C TSsoustraitance'!$F547+'1C TSsoustraitance'!$G547+'1C TSsoustraitance'!$H547+'1C TSsoustraitance'!$I547+'1C TSsoustraitance'!$M547)/'1C TSsoustraitance'!$R547),IF(AND('1C TSsoustraitance'!$D547&lt;&gt;"",$K$2="Pôle",'1C TSsoustraitance'!$E547="NON"),(('1C TSsoustraitance'!$F547+'1C TSsoustraitance'!$G547+'1C TSsoustraitance'!$H547+'1C TSsoustraitance'!$I547+'1C TSsoustraitance'!$M547)/'1C TSsoustraitance'!$AP547),IF(AND('1C TSsoustraitance'!$D547&lt;&gt;"",$K$2&lt;&gt;"Pôle",'1C TSsoustraitance'!$E547="OUI"),(('1C TSsoustraitance'!$F547+'1C TSsoustraitance'!$G547+'1C TSsoustraitance'!$H547+'1C TSsoustraitance'!$I547+'1C TSsoustraitance'!$J547+'1C TSsoustraitance'!$K547+'1C TSsoustraitance'!$L547+'1C TSsoustraitance'!$M547+'1C TSsoustraitance'!$N547+'1C TSsoustraitance'!$O547+'1C TSsoustraitance'!$P547+'1C TSsoustraitance'!$Q547)/'1C TSsoustraitance'!$R547),IF(AND('1C TSsoustraitance'!$D547&lt;&gt;"",$K$2&lt;&gt;"Pôle",'1C TSsoustraitance'!$E547="NON"),(('1C TSsoustraitance'!$F547+'1C TSsoustraitance'!$G547+'1C TSsoustraitance'!$H547+'1C TSsoustraitance'!$I547+'1C TSsoustraitance'!$J547+'1C TSsoustraitance'!$K547+'1C TSsoustraitance'!$L547+'1C TSsoustraitance'!$M547+'1C TSsoustraitance'!$N547+'1C TSsoustraitance'!$O547+'1C TSsoustraitance'!$P547+'1C TSsoustraitance'!$Q547))/'1C TSsoustraitance'!$AP547)))))</f>
        <v>0</v>
      </c>
      <c r="M830" s="668">
        <f>IF(OR('1C TSsoustraitance'!$D547="",'1C TSsoustraitance'!AP$13=0),0,IF(AND('1C TSsoustraitance'!$D547&lt;&gt;"",$K$2="Pôle",'1C TSsoustraitance'!$E547="OUI"),(('1C TSsoustraitance'!$J547+'1C TSsoustraitance'!$K547+'1C TSsoustraitance'!$L547)/'1C TSsoustraitance'!$R547),IF(AND('1C TSsoustraitance'!$D547&lt;&gt;"",$K$2="Pôle",'1C TSsoustraitance'!$E547="NON"),(('1C TSsoustraitance'!$J547+'1C TSsoustraitance'!$K547+'1C TSsoustraitance'!$L547)/'1C TSsoustraitance'!$AP547),IF(AND('1C TSsoustraitance'!$D547&lt;&gt;"",$K$2&lt;&gt;"Pôle"),0))))</f>
        <v>0</v>
      </c>
      <c r="N830" s="668">
        <f t="shared" si="170"/>
        <v>0</v>
      </c>
      <c r="O830" s="669">
        <f>IF(OR('1C TSsoustraitance'!$D547="",'1C TSsoustraitance'!$E547="OUI",'1C TSsoustraitance'!$AP547=0),0,(('1C TSsoustraitance'!$S547)/'1C TSsoustraitance'!$AP547))</f>
        <v>0</v>
      </c>
      <c r="P830" s="669">
        <f>IF(OR('1C TSsoustraitance'!$D547="",'1C TSsoustraitance'!$E547="OUI",'1C TSsoustraitance'!$AP547=0),0,(('1C TSsoustraitance'!$T547)/'1C TSsoustraitance'!$AP547))</f>
        <v>0</v>
      </c>
      <c r="Q830" s="669">
        <f>IF(OR('1C TSsoustraitance'!$D547="",'1C TSsoustraitance'!$E547="OUI",'1C TSsoustraitance'!$AP547=0),0,(('1C TSsoustraitance'!$U547)/'1C TSsoustraitance'!$AP547))</f>
        <v>0</v>
      </c>
      <c r="R830" s="669">
        <f>IF(OR('1C TSsoustraitance'!$D547="",'1C TSsoustraitance'!$E547="OUI",'1C TSsoustraitance'!$AP547=0),0,(('1C TSsoustraitance'!$V547)/'1C TSsoustraitance'!$AP547))</f>
        <v>0</v>
      </c>
      <c r="S830" s="669">
        <f>IF(OR('1C TSsoustraitance'!$D547="",'1C TSsoustraitance'!$E547="OUI",'1C TSsoustraitance'!$AP547=0),0,(('1C TSsoustraitance'!$W547)/'1C TSsoustraitance'!$AP547))</f>
        <v>0</v>
      </c>
      <c r="T830" s="669">
        <f>IF(OR('1C TSsoustraitance'!$D547="",'1C TSsoustraitance'!$E547="OUI",'1C TSsoustraitance'!$AP547=0),0,(('1C TSsoustraitance'!$X547)/'1C TSsoustraitance'!$AP547))</f>
        <v>0</v>
      </c>
      <c r="U830" s="669">
        <f>IF(OR('1C TSsoustraitance'!$D547="",'1C TSsoustraitance'!$E547="OUI",'1C TSsoustraitance'!$AP547=0),0,(('1C TSsoustraitance'!$Y547)/'1C TSsoustraitance'!$AP547))</f>
        <v>0</v>
      </c>
      <c r="V830" s="669">
        <f>IF(OR('1C TSsoustraitance'!$D547="",'1C TSsoustraitance'!$E547="OUI",'1C TSsoustraitance'!$AP547=0),0,(('1C TSsoustraitance'!$Z547)/'1C TSsoustraitance'!$AP547))</f>
        <v>0</v>
      </c>
      <c r="W830" s="669">
        <f>IF(OR('1C TSsoustraitance'!$D547="",'1C TSsoustraitance'!$E547="OUI",'1C TSsoustraitance'!$AP547=0),0,(('1C TSsoustraitance'!$AA547)/'1C TSsoustraitance'!$AP547))</f>
        <v>0</v>
      </c>
      <c r="X830" s="669">
        <f>IF(OR('1C TSsoustraitance'!$D547="",'1C TSsoustraitance'!$E547="OUI",'1C TSsoustraitance'!$AP547=0),0,(('1C TSsoustraitance'!$AB547)/'1C TSsoustraitance'!$AP547))</f>
        <v>0</v>
      </c>
      <c r="Y830" s="669">
        <f>IF(OR('1C TSsoustraitance'!$D547="",'1C TSsoustraitance'!$E547="OUI",'1C TSsoustraitance'!$AP547=0),0,(('1C TSsoustraitance'!$AC547)/'1C TSsoustraitance'!$AP547))</f>
        <v>0</v>
      </c>
      <c r="Z830" s="669">
        <f>IF(OR('1C TSsoustraitance'!$D547="",'1C TSsoustraitance'!$E547="OUI",'1C TSsoustraitance'!$AP547=0),0,(('1C TSsoustraitance'!$AD547)/'1C TSsoustraitance'!$AP547))</f>
        <v>0</v>
      </c>
      <c r="AA830" s="669">
        <f>IF(OR('1C TSsoustraitance'!$D547="",'1C TSsoustraitance'!$E547="OUI",'1C TSsoustraitance'!$AP547=0),0,(('1C TSsoustraitance'!$AE547)/'1C TSsoustraitance'!$AP547))</f>
        <v>0</v>
      </c>
      <c r="AB830" s="669">
        <f>IF(OR('1C TSsoustraitance'!$D547="",'1C TSsoustraitance'!$E547="OUI",'1C TSsoustraitance'!$AP547=0),0,(('1C TSsoustraitance'!$AF547)/'1C TSsoustraitance'!$AP547))</f>
        <v>0</v>
      </c>
      <c r="AC830" s="669">
        <f>IF(OR('1C TSsoustraitance'!$D547="",'1C TSsoustraitance'!$E547="OUI",'1C TSsoustraitance'!$AP547=0),0,(('1C TSsoustraitance'!$AG547)/'1C TSsoustraitance'!$AP547))</f>
        <v>0</v>
      </c>
      <c r="AD830" s="669">
        <f>IF(OR('1C TSsoustraitance'!$D547="",'1C TSsoustraitance'!$E547="OUI",'1C TSsoustraitance'!$AP547=0),0,(('1C TSsoustraitance'!$AH547)/'1C TSsoustraitance'!$AP547))</f>
        <v>0</v>
      </c>
      <c r="AE830" s="669">
        <f>IF(OR('1C TSsoustraitance'!$D547="",'1C TSsoustraitance'!$E547="OUI",'1C TSsoustraitance'!$AP547=0),0,(('1C TSsoustraitance'!$AI547)/'1C TSsoustraitance'!$AP547))</f>
        <v>0</v>
      </c>
      <c r="AF830" s="669">
        <f>IF(OR('1C TSsoustraitance'!$D547="",'1C TSsoustraitance'!$E547="OUI",'1C TSsoustraitance'!$AP547=0),0,(('1C TSsoustraitance'!$AJ547)/'1C TSsoustraitance'!$AP547))</f>
        <v>0</v>
      </c>
      <c r="AG830" s="669">
        <f>IF(OR('1C TSsoustraitance'!$D547="",'1C TSsoustraitance'!$E547="OUI",'1C TSsoustraitance'!$AP547=0),0,(('1C TSsoustraitance'!$AK547)/'1C TSsoustraitance'!$AP547))</f>
        <v>0</v>
      </c>
      <c r="AH830" s="669">
        <f>IF(OR('1C TSsoustraitance'!$D547="",'1C TSsoustraitance'!$E547="OUI",'1C TSsoustraitance'!$AP547=0),0,(('1C TSsoustraitance'!$AL547)/'1C TSsoustraitance'!$AP547))</f>
        <v>0</v>
      </c>
      <c r="AI830" s="669">
        <f>IF(OR('1C TSsoustraitance'!$D547="",'1C TSsoustraitance'!$E547="OUI",'1C TSsoustraitance'!$AP547=0),0,(('1C TSsoustraitance'!$AM547)/'1C TSsoustraitance'!$AP547))</f>
        <v>0</v>
      </c>
      <c r="AJ830" s="669">
        <f>IF(OR('1C TSsoustraitance'!$D547="",'1C TSsoustraitance'!$E547="OUI",'1C TSsoustraitance'!$AP547=0),0,(('1C TSsoustraitance'!$AN547)/'1C TSsoustraitance'!$AP547))</f>
        <v>0</v>
      </c>
      <c r="AK830" s="669">
        <f t="shared" si="172"/>
        <v>0</v>
      </c>
      <c r="AL830" s="668">
        <f t="shared" si="173"/>
        <v>0</v>
      </c>
      <c r="AM830" s="670">
        <f>IF(Tableau7[[#This Row],[N° pièce]]="",0,(Tableau7[[#This Row],[hors TVA]]+(Tableau7[[#This Row],[hors TVA]]*Tableau7[[#This Row],[Taux TVA]])-(Tableau7[[#This Row],[hors TVA]]*Tableau7[[#This Row],[Taux TVA]]*Tableau7[[#This Row],[Régime TVA: Récupération]]))*Tableau7[[#This Row],[Type 1]])</f>
        <v>0</v>
      </c>
      <c r="AN830" s="670">
        <f>IF(Tableau7[[#This Row],[N° pièce]]="",0,IF($K$2="pôle",((Tableau7[[#This Row],[hors TVA]]+(Tableau7[[#This Row],[hors TVA]]*Tableau7[[#This Row],[Taux TVA]])-(Tableau7[[#This Row],[hors TVA]]*Tableau7[[#This Row],[Taux TVA]]*Tableau7[[#This Row],[Régime TVA: Récupération]]))*Tableau7[[#This Row],[Type 2]]),0))</f>
        <v>0</v>
      </c>
      <c r="AO830" s="670">
        <f t="shared" si="177"/>
        <v>0</v>
      </c>
      <c r="AP830" s="255">
        <f t="shared" si="175"/>
        <v>0</v>
      </c>
      <c r="AQ830" s="506">
        <f t="shared" si="178"/>
        <v>0</v>
      </c>
      <c r="AR830" s="671"/>
      <c r="AS830" s="512"/>
      <c r="AT830" s="513" t="str">
        <f>IF(('1C TSsoustraitance'!AP547*FICHE!C$14&lt;J830),"Forfait limité à "&amp;FICHE!C$14&amp;"€/jour","")</f>
        <v/>
      </c>
      <c r="AU830" s="797"/>
      <c r="AV830" s="484"/>
      <c r="AW830" s="484"/>
      <c r="AX830" s="484"/>
      <c r="AY830" s="484"/>
      <c r="AZ830" s="484"/>
      <c r="BA830" s="4"/>
      <c r="BB830" s="4"/>
      <c r="BC830" s="4"/>
      <c r="BD830" s="4"/>
      <c r="BE830" s="4"/>
      <c r="BF830" s="4"/>
      <c r="BG830" s="4"/>
      <c r="BH830" s="4"/>
      <c r="BI830" s="4"/>
      <c r="BJ830" s="4"/>
      <c r="BK830" s="4"/>
      <c r="BL830" s="4"/>
      <c r="BM830" s="4"/>
      <c r="BN830" s="4"/>
      <c r="BO830" s="4"/>
      <c r="BP830" s="4"/>
      <c r="BQ830" s="4"/>
      <c r="BR830" s="4"/>
      <c r="BS830" s="4"/>
      <c r="BT830" s="4"/>
      <c r="BU830" s="4"/>
      <c r="BV830" s="4"/>
      <c r="BW830" s="4"/>
      <c r="BX830" s="4"/>
      <c r="BY830" s="4"/>
      <c r="BZ830" s="4"/>
      <c r="CA830" s="4"/>
      <c r="CB830" s="4"/>
      <c r="CC830" s="4"/>
      <c r="CD830" s="4"/>
      <c r="CE830" s="4"/>
      <c r="CF830" s="4"/>
      <c r="CG830" s="4"/>
      <c r="CH830" s="4"/>
      <c r="CI830" s="4"/>
      <c r="CJ830" s="4"/>
      <c r="CK830" s="4"/>
      <c r="CL830" s="4"/>
      <c r="CM830" s="4"/>
      <c r="CN830" s="4"/>
      <c r="CO830" s="4"/>
      <c r="CP830" s="4"/>
      <c r="CQ830" s="4"/>
      <c r="CR830" s="4"/>
      <c r="CS830" s="4"/>
      <c r="CT830" s="4"/>
      <c r="CU830" s="4"/>
      <c r="CV830" s="4"/>
      <c r="CW830" s="4"/>
      <c r="CX830" s="4"/>
      <c r="CY830" s="4"/>
      <c r="CZ830" s="4"/>
      <c r="DA830" s="4"/>
      <c r="DB830" s="4"/>
      <c r="DC830" s="4"/>
      <c r="DD830" s="4"/>
      <c r="DE830" s="4"/>
      <c r="DF830" s="4"/>
      <c r="DG830" s="4"/>
      <c r="DH830" s="4"/>
      <c r="DI830" s="4"/>
      <c r="DJ830" s="4"/>
      <c r="DK830" s="4"/>
      <c r="DL830" s="4"/>
      <c r="DM830" s="4"/>
      <c r="DN830" s="4"/>
      <c r="DO830" s="4"/>
      <c r="DP830" s="4"/>
      <c r="DQ830" s="4"/>
      <c r="DR830" s="4"/>
      <c r="DS830" s="4"/>
      <c r="DT830" s="4"/>
      <c r="DU830" s="4"/>
      <c r="DV830" s="4"/>
      <c r="DW830" s="4"/>
      <c r="DX830" s="4"/>
      <c r="DY830" s="4"/>
      <c r="DZ830" s="4"/>
      <c r="EA830" s="4"/>
      <c r="EB830" s="4"/>
      <c r="EC830" s="4"/>
      <c r="ED830" s="4"/>
      <c r="EE830" s="4"/>
      <c r="EF830" s="4"/>
      <c r="EG830" s="4"/>
      <c r="EH830" s="4"/>
      <c r="EI830" s="4"/>
      <c r="EJ830" s="4"/>
      <c r="EK830" s="4"/>
      <c r="EL830" s="4"/>
      <c r="EM830" s="4"/>
      <c r="EN830" s="4"/>
      <c r="EO830" s="4"/>
      <c r="EP830" s="4"/>
      <c r="EQ830" s="4"/>
      <c r="ER830" s="4"/>
      <c r="ES830" s="4"/>
      <c r="ET830" s="4"/>
      <c r="EU830" s="4"/>
      <c r="EV830" s="4"/>
      <c r="EW830" s="4"/>
      <c r="EX830" s="4"/>
      <c r="EY830" s="4"/>
      <c r="EZ830" s="4"/>
      <c r="FA830" s="4"/>
      <c r="FB830" s="4"/>
      <c r="FC830" s="4"/>
      <c r="FD830" s="4"/>
      <c r="FE830" s="4"/>
      <c r="FF830" s="4"/>
      <c r="FG830" s="4"/>
      <c r="FH830" s="4"/>
      <c r="FI830" s="4"/>
      <c r="FJ830" s="4"/>
      <c r="FK830" s="4"/>
      <c r="FL830" s="4"/>
      <c r="FM830" s="4"/>
      <c r="FN830" s="4"/>
      <c r="FO830" s="4"/>
      <c r="FP830" s="4"/>
      <c r="FQ830" s="4"/>
      <c r="FR830" s="4"/>
      <c r="FS830" s="4"/>
      <c r="FT830" s="4"/>
      <c r="FU830" s="4"/>
      <c r="FV830" s="4"/>
      <c r="FW830" s="4"/>
      <c r="FX830" s="4"/>
      <c r="FY830" s="4"/>
      <c r="FZ830" s="4"/>
      <c r="GA830" s="4"/>
      <c r="GB830" s="4"/>
      <c r="GC830" s="4"/>
      <c r="GD830" s="4"/>
      <c r="GE830" s="4"/>
      <c r="GF830" s="4"/>
      <c r="GG830" s="4"/>
      <c r="GH830" s="4"/>
      <c r="GI830" s="4"/>
      <c r="GJ830" s="4"/>
      <c r="GK830" s="4"/>
      <c r="GL830" s="4"/>
      <c r="GM830" s="4"/>
      <c r="GN830" s="4"/>
      <c r="GO830" s="4"/>
      <c r="GP830" s="4"/>
      <c r="GQ830" s="4"/>
      <c r="GR830" s="4"/>
      <c r="GS830" s="4"/>
      <c r="GT830" s="4"/>
      <c r="GU830" s="4"/>
      <c r="GV830" s="4"/>
      <c r="GW830" s="4"/>
      <c r="GX830" s="4"/>
      <c r="GY830" s="4"/>
      <c r="GZ830" s="4"/>
      <c r="HA830" s="4"/>
      <c r="HB830" s="4"/>
      <c r="HC830" s="4"/>
    </row>
    <row r="831" spans="1:211" s="380" customFormat="1" ht="13.9" customHeight="1">
      <c r="A831" s="828" t="str">
        <f>IF('1C TSsoustraitance'!$A548&lt;&gt;0,'1C TSsoustraitance'!$A548,"")</f>
        <v/>
      </c>
      <c r="B831" s="530"/>
      <c r="C831" s="513" t="str">
        <f>IF('1C TSsoustraitance'!$A548&lt;&gt;0,'1C TSsoustraitance'!$B548,"")</f>
        <v/>
      </c>
      <c r="D831" s="513" t="str">
        <f>IF('1C TSsoustraitance'!$A548&lt;&gt;0,'1C TSsoustraitance'!$C548,"")</f>
        <v/>
      </c>
      <c r="E831" s="684"/>
      <c r="F831" s="685"/>
      <c r="G831" s="666">
        <f>'1C TSsoustraitance'!$D548</f>
        <v>0</v>
      </c>
      <c r="H831" s="533">
        <v>0.21</v>
      </c>
      <c r="I831" s="533">
        <v>1</v>
      </c>
      <c r="J831" s="534"/>
      <c r="K831" s="667">
        <f t="shared" si="171"/>
        <v>0</v>
      </c>
      <c r="L831" s="668">
        <f>IF(OR('1C TSsoustraitance'!$D548="",'1C TSsoustraitance'!$AP548=0),0,IF(AND('1C TSsoustraitance'!$D548&lt;&gt;"",$K$2="Pôle",'1C TSsoustraitance'!$E548="OUI"),(('1C TSsoustraitance'!$F548+'1C TSsoustraitance'!$G548+'1C TSsoustraitance'!$H548+'1C TSsoustraitance'!$I548+'1C TSsoustraitance'!$M548)/'1C TSsoustraitance'!$R548),IF(AND('1C TSsoustraitance'!$D548&lt;&gt;"",$K$2="Pôle",'1C TSsoustraitance'!$E548="NON"),(('1C TSsoustraitance'!$F548+'1C TSsoustraitance'!$G548+'1C TSsoustraitance'!$H548+'1C TSsoustraitance'!$I548+'1C TSsoustraitance'!$M548)/'1C TSsoustraitance'!$AP548),IF(AND('1C TSsoustraitance'!$D548&lt;&gt;"",$K$2&lt;&gt;"Pôle",'1C TSsoustraitance'!$E548="OUI"),(('1C TSsoustraitance'!$F548+'1C TSsoustraitance'!$G548+'1C TSsoustraitance'!$H548+'1C TSsoustraitance'!$I548+'1C TSsoustraitance'!$J548+'1C TSsoustraitance'!$K548+'1C TSsoustraitance'!$L548+'1C TSsoustraitance'!$M548+'1C TSsoustraitance'!$N548+'1C TSsoustraitance'!$O548+'1C TSsoustraitance'!$P548+'1C TSsoustraitance'!$Q548)/'1C TSsoustraitance'!$R548),IF(AND('1C TSsoustraitance'!$D548&lt;&gt;"",$K$2&lt;&gt;"Pôle",'1C TSsoustraitance'!$E548="NON"),(('1C TSsoustraitance'!$F548+'1C TSsoustraitance'!$G548+'1C TSsoustraitance'!$H548+'1C TSsoustraitance'!$I548+'1C TSsoustraitance'!$J548+'1C TSsoustraitance'!$K548+'1C TSsoustraitance'!$L548+'1C TSsoustraitance'!$M548+'1C TSsoustraitance'!$N548+'1C TSsoustraitance'!$O548+'1C TSsoustraitance'!$P548+'1C TSsoustraitance'!$Q548))/'1C TSsoustraitance'!$AP548)))))</f>
        <v>0</v>
      </c>
      <c r="M831" s="668">
        <f>IF(OR('1C TSsoustraitance'!$D548="",'1C TSsoustraitance'!AP$13=0),0,IF(AND('1C TSsoustraitance'!$D548&lt;&gt;"",$K$2="Pôle",'1C TSsoustraitance'!$E548="OUI"),(('1C TSsoustraitance'!$J548+'1C TSsoustraitance'!$K548+'1C TSsoustraitance'!$L548)/'1C TSsoustraitance'!$R548),IF(AND('1C TSsoustraitance'!$D548&lt;&gt;"",$K$2="Pôle",'1C TSsoustraitance'!$E548="NON"),(('1C TSsoustraitance'!$J548+'1C TSsoustraitance'!$K548+'1C TSsoustraitance'!$L548)/'1C TSsoustraitance'!$AP548),IF(AND('1C TSsoustraitance'!$D548&lt;&gt;"",$K$2&lt;&gt;"Pôle"),0))))</f>
        <v>0</v>
      </c>
      <c r="N831" s="668">
        <f t="shared" si="170"/>
        <v>0</v>
      </c>
      <c r="O831" s="669">
        <f>IF(OR('1C TSsoustraitance'!$D548="",'1C TSsoustraitance'!$E548="OUI",'1C TSsoustraitance'!$AP548=0),0,(('1C TSsoustraitance'!$S548)/'1C TSsoustraitance'!$AP548))</f>
        <v>0</v>
      </c>
      <c r="P831" s="669">
        <f>IF(OR('1C TSsoustraitance'!$D548="",'1C TSsoustraitance'!$E548="OUI",'1C TSsoustraitance'!$AP548=0),0,(('1C TSsoustraitance'!$T548)/'1C TSsoustraitance'!$AP548))</f>
        <v>0</v>
      </c>
      <c r="Q831" s="669">
        <f>IF(OR('1C TSsoustraitance'!$D548="",'1C TSsoustraitance'!$E548="OUI",'1C TSsoustraitance'!$AP548=0),0,(('1C TSsoustraitance'!$U548)/'1C TSsoustraitance'!$AP548))</f>
        <v>0</v>
      </c>
      <c r="R831" s="669">
        <f>IF(OR('1C TSsoustraitance'!$D548="",'1C TSsoustraitance'!$E548="OUI",'1C TSsoustraitance'!$AP548=0),0,(('1C TSsoustraitance'!$V548)/'1C TSsoustraitance'!$AP548))</f>
        <v>0</v>
      </c>
      <c r="S831" s="669">
        <f>IF(OR('1C TSsoustraitance'!$D548="",'1C TSsoustraitance'!$E548="OUI",'1C TSsoustraitance'!$AP548=0),0,(('1C TSsoustraitance'!$W548)/'1C TSsoustraitance'!$AP548))</f>
        <v>0</v>
      </c>
      <c r="T831" s="669">
        <f>IF(OR('1C TSsoustraitance'!$D548="",'1C TSsoustraitance'!$E548="OUI",'1C TSsoustraitance'!$AP548=0),0,(('1C TSsoustraitance'!$X548)/'1C TSsoustraitance'!$AP548))</f>
        <v>0</v>
      </c>
      <c r="U831" s="669">
        <f>IF(OR('1C TSsoustraitance'!$D548="",'1C TSsoustraitance'!$E548="OUI",'1C TSsoustraitance'!$AP548=0),0,(('1C TSsoustraitance'!$Y548)/'1C TSsoustraitance'!$AP548))</f>
        <v>0</v>
      </c>
      <c r="V831" s="669">
        <f>IF(OR('1C TSsoustraitance'!$D548="",'1C TSsoustraitance'!$E548="OUI",'1C TSsoustraitance'!$AP548=0),0,(('1C TSsoustraitance'!$Z548)/'1C TSsoustraitance'!$AP548))</f>
        <v>0</v>
      </c>
      <c r="W831" s="669">
        <f>IF(OR('1C TSsoustraitance'!$D548="",'1C TSsoustraitance'!$E548="OUI",'1C TSsoustraitance'!$AP548=0),0,(('1C TSsoustraitance'!$AA548)/'1C TSsoustraitance'!$AP548))</f>
        <v>0</v>
      </c>
      <c r="X831" s="669">
        <f>IF(OR('1C TSsoustraitance'!$D548="",'1C TSsoustraitance'!$E548="OUI",'1C TSsoustraitance'!$AP548=0),0,(('1C TSsoustraitance'!$AB548)/'1C TSsoustraitance'!$AP548))</f>
        <v>0</v>
      </c>
      <c r="Y831" s="669">
        <f>IF(OR('1C TSsoustraitance'!$D548="",'1C TSsoustraitance'!$E548="OUI",'1C TSsoustraitance'!$AP548=0),0,(('1C TSsoustraitance'!$AC548)/'1C TSsoustraitance'!$AP548))</f>
        <v>0</v>
      </c>
      <c r="Z831" s="669">
        <f>IF(OR('1C TSsoustraitance'!$D548="",'1C TSsoustraitance'!$E548="OUI",'1C TSsoustraitance'!$AP548=0),0,(('1C TSsoustraitance'!$AD548)/'1C TSsoustraitance'!$AP548))</f>
        <v>0</v>
      </c>
      <c r="AA831" s="669">
        <f>IF(OR('1C TSsoustraitance'!$D548="",'1C TSsoustraitance'!$E548="OUI",'1C TSsoustraitance'!$AP548=0),0,(('1C TSsoustraitance'!$AE548)/'1C TSsoustraitance'!$AP548))</f>
        <v>0</v>
      </c>
      <c r="AB831" s="669">
        <f>IF(OR('1C TSsoustraitance'!$D548="",'1C TSsoustraitance'!$E548="OUI",'1C TSsoustraitance'!$AP548=0),0,(('1C TSsoustraitance'!$AF548)/'1C TSsoustraitance'!$AP548))</f>
        <v>0</v>
      </c>
      <c r="AC831" s="669">
        <f>IF(OR('1C TSsoustraitance'!$D548="",'1C TSsoustraitance'!$E548="OUI",'1C TSsoustraitance'!$AP548=0),0,(('1C TSsoustraitance'!$AG548)/'1C TSsoustraitance'!$AP548))</f>
        <v>0</v>
      </c>
      <c r="AD831" s="669">
        <f>IF(OR('1C TSsoustraitance'!$D548="",'1C TSsoustraitance'!$E548="OUI",'1C TSsoustraitance'!$AP548=0),0,(('1C TSsoustraitance'!$AH548)/'1C TSsoustraitance'!$AP548))</f>
        <v>0</v>
      </c>
      <c r="AE831" s="669">
        <f>IF(OR('1C TSsoustraitance'!$D548="",'1C TSsoustraitance'!$E548="OUI",'1C TSsoustraitance'!$AP548=0),0,(('1C TSsoustraitance'!$AI548)/'1C TSsoustraitance'!$AP548))</f>
        <v>0</v>
      </c>
      <c r="AF831" s="669">
        <f>IF(OR('1C TSsoustraitance'!$D548="",'1C TSsoustraitance'!$E548="OUI",'1C TSsoustraitance'!$AP548=0),0,(('1C TSsoustraitance'!$AJ548)/'1C TSsoustraitance'!$AP548))</f>
        <v>0</v>
      </c>
      <c r="AG831" s="669">
        <f>IF(OR('1C TSsoustraitance'!$D548="",'1C TSsoustraitance'!$E548="OUI",'1C TSsoustraitance'!$AP548=0),0,(('1C TSsoustraitance'!$AK548)/'1C TSsoustraitance'!$AP548))</f>
        <v>0</v>
      </c>
      <c r="AH831" s="669">
        <f>IF(OR('1C TSsoustraitance'!$D548="",'1C TSsoustraitance'!$E548="OUI",'1C TSsoustraitance'!$AP548=0),0,(('1C TSsoustraitance'!$AL548)/'1C TSsoustraitance'!$AP548))</f>
        <v>0</v>
      </c>
      <c r="AI831" s="669">
        <f>IF(OR('1C TSsoustraitance'!$D548="",'1C TSsoustraitance'!$E548="OUI",'1C TSsoustraitance'!$AP548=0),0,(('1C TSsoustraitance'!$AM548)/'1C TSsoustraitance'!$AP548))</f>
        <v>0</v>
      </c>
      <c r="AJ831" s="669">
        <f>IF(OR('1C TSsoustraitance'!$D548="",'1C TSsoustraitance'!$E548="OUI",'1C TSsoustraitance'!$AP548=0),0,(('1C TSsoustraitance'!$AN548)/'1C TSsoustraitance'!$AP548))</f>
        <v>0</v>
      </c>
      <c r="AK831" s="669">
        <f t="shared" si="172"/>
        <v>0</v>
      </c>
      <c r="AL831" s="668">
        <f t="shared" si="173"/>
        <v>0</v>
      </c>
      <c r="AM831" s="670">
        <f>IF(Tableau7[[#This Row],[N° pièce]]="",0,(Tableau7[[#This Row],[hors TVA]]+(Tableau7[[#This Row],[hors TVA]]*Tableau7[[#This Row],[Taux TVA]])-(Tableau7[[#This Row],[hors TVA]]*Tableau7[[#This Row],[Taux TVA]]*Tableau7[[#This Row],[Régime TVA: Récupération]]))*Tableau7[[#This Row],[Type 1]])</f>
        <v>0</v>
      </c>
      <c r="AN831" s="670">
        <f>IF(Tableau7[[#This Row],[N° pièce]]="",0,IF($K$2="pôle",((Tableau7[[#This Row],[hors TVA]]+(Tableau7[[#This Row],[hors TVA]]*Tableau7[[#This Row],[Taux TVA]])-(Tableau7[[#This Row],[hors TVA]]*Tableau7[[#This Row],[Taux TVA]]*Tableau7[[#This Row],[Régime TVA: Récupération]]))*Tableau7[[#This Row],[Type 2]]),0))</f>
        <v>0</v>
      </c>
      <c r="AO831" s="670">
        <f t="shared" si="177"/>
        <v>0</v>
      </c>
      <c r="AP831" s="255">
        <f t="shared" si="175"/>
        <v>0</v>
      </c>
      <c r="AQ831" s="506">
        <f t="shared" si="178"/>
        <v>0</v>
      </c>
      <c r="AR831" s="671"/>
      <c r="AS831" s="512"/>
      <c r="AT831" s="513" t="str">
        <f>IF(('1C TSsoustraitance'!AP548*FICHE!C$14&lt;J831),"Forfait limité à "&amp;FICHE!C$14&amp;"€/jour","")</f>
        <v/>
      </c>
      <c r="AU831" s="797"/>
      <c r="AV831" s="484"/>
      <c r="AW831" s="484"/>
      <c r="AX831" s="484"/>
      <c r="AY831" s="484"/>
      <c r="AZ831" s="484"/>
      <c r="BA831" s="4"/>
      <c r="BB831" s="4"/>
      <c r="BC831" s="4"/>
      <c r="BD831" s="4"/>
      <c r="BE831" s="4"/>
      <c r="BF831" s="4"/>
      <c r="BG831" s="4"/>
      <c r="BH831" s="4"/>
      <c r="BI831" s="4"/>
      <c r="BJ831" s="4"/>
      <c r="BK831" s="4"/>
      <c r="BL831" s="4"/>
      <c r="BM831" s="4"/>
      <c r="BN831" s="4"/>
      <c r="BO831" s="4"/>
      <c r="BP831" s="4"/>
      <c r="BQ831" s="4"/>
      <c r="BR831" s="4"/>
      <c r="BS831" s="4"/>
      <c r="BT831" s="4"/>
      <c r="BU831" s="4"/>
      <c r="BV831" s="4"/>
      <c r="BW831" s="4"/>
      <c r="BX831" s="4"/>
      <c r="BY831" s="4"/>
      <c r="BZ831" s="4"/>
      <c r="CA831" s="4"/>
      <c r="CB831" s="4"/>
      <c r="CC831" s="4"/>
      <c r="CD831" s="4"/>
      <c r="CE831" s="4"/>
      <c r="CF831" s="4"/>
      <c r="CG831" s="4"/>
      <c r="CH831" s="4"/>
      <c r="CI831" s="4"/>
      <c r="CJ831" s="4"/>
      <c r="CK831" s="4"/>
      <c r="CL831" s="4"/>
      <c r="CM831" s="4"/>
      <c r="CN831" s="4"/>
      <c r="CO831" s="4"/>
      <c r="CP831" s="4"/>
      <c r="CQ831" s="4"/>
      <c r="CR831" s="4"/>
      <c r="CS831" s="4"/>
      <c r="CT831" s="4"/>
      <c r="CU831" s="4"/>
      <c r="CV831" s="4"/>
      <c r="CW831" s="4"/>
      <c r="CX831" s="4"/>
      <c r="CY831" s="4"/>
      <c r="CZ831" s="4"/>
      <c r="DA831" s="4"/>
      <c r="DB831" s="4"/>
      <c r="DC831" s="4"/>
      <c r="DD831" s="4"/>
      <c r="DE831" s="4"/>
      <c r="DF831" s="4"/>
      <c r="DG831" s="4"/>
      <c r="DH831" s="4"/>
      <c r="DI831" s="4"/>
      <c r="DJ831" s="4"/>
      <c r="DK831" s="4"/>
      <c r="DL831" s="4"/>
      <c r="DM831" s="4"/>
      <c r="DN831" s="4"/>
      <c r="DO831" s="4"/>
      <c r="DP831" s="4"/>
      <c r="DQ831" s="4"/>
      <c r="DR831" s="4"/>
      <c r="DS831" s="4"/>
      <c r="DT831" s="4"/>
      <c r="DU831" s="4"/>
      <c r="DV831" s="4"/>
      <c r="DW831" s="4"/>
      <c r="DX831" s="4"/>
      <c r="DY831" s="4"/>
      <c r="DZ831" s="4"/>
      <c r="EA831" s="4"/>
      <c r="EB831" s="4"/>
      <c r="EC831" s="4"/>
      <c r="ED831" s="4"/>
      <c r="EE831" s="4"/>
      <c r="EF831" s="4"/>
      <c r="EG831" s="4"/>
      <c r="EH831" s="4"/>
      <c r="EI831" s="4"/>
      <c r="EJ831" s="4"/>
      <c r="EK831" s="4"/>
      <c r="EL831" s="4"/>
      <c r="EM831" s="4"/>
      <c r="EN831" s="4"/>
      <c r="EO831" s="4"/>
      <c r="EP831" s="4"/>
      <c r="EQ831" s="4"/>
      <c r="ER831" s="4"/>
      <c r="ES831" s="4"/>
      <c r="ET831" s="4"/>
      <c r="EU831" s="4"/>
      <c r="EV831" s="4"/>
      <c r="EW831" s="4"/>
      <c r="EX831" s="4"/>
      <c r="EY831" s="4"/>
      <c r="EZ831" s="4"/>
      <c r="FA831" s="4"/>
      <c r="FB831" s="4"/>
      <c r="FC831" s="4"/>
      <c r="FD831" s="4"/>
      <c r="FE831" s="4"/>
      <c r="FF831" s="4"/>
      <c r="FG831" s="4"/>
      <c r="FH831" s="4"/>
      <c r="FI831" s="4"/>
      <c r="FJ831" s="4"/>
      <c r="FK831" s="4"/>
      <c r="FL831" s="4"/>
      <c r="FM831" s="4"/>
      <c r="FN831" s="4"/>
      <c r="FO831" s="4"/>
      <c r="FP831" s="4"/>
      <c r="FQ831" s="4"/>
      <c r="FR831" s="4"/>
      <c r="FS831" s="4"/>
      <c r="FT831" s="4"/>
      <c r="FU831" s="4"/>
      <c r="FV831" s="4"/>
      <c r="FW831" s="4"/>
      <c r="FX831" s="4"/>
      <c r="FY831" s="4"/>
      <c r="FZ831" s="4"/>
      <c r="GA831" s="4"/>
      <c r="GB831" s="4"/>
      <c r="GC831" s="4"/>
      <c r="GD831" s="4"/>
      <c r="GE831" s="4"/>
      <c r="GF831" s="4"/>
      <c r="GG831" s="4"/>
      <c r="GH831" s="4"/>
      <c r="GI831" s="4"/>
      <c r="GJ831" s="4"/>
      <c r="GK831" s="4"/>
      <c r="GL831" s="4"/>
      <c r="GM831" s="4"/>
      <c r="GN831" s="4"/>
      <c r="GO831" s="4"/>
      <c r="GP831" s="4"/>
      <c r="GQ831" s="4"/>
      <c r="GR831" s="4"/>
      <c r="GS831" s="4"/>
      <c r="GT831" s="4"/>
      <c r="GU831" s="4"/>
      <c r="GV831" s="4"/>
      <c r="GW831" s="4"/>
      <c r="GX831" s="4"/>
      <c r="GY831" s="4"/>
      <c r="GZ831" s="4"/>
      <c r="HA831" s="4"/>
      <c r="HB831" s="4"/>
      <c r="HC831" s="4"/>
    </row>
    <row r="832" spans="1:211" s="380" customFormat="1" ht="13.9" customHeight="1">
      <c r="A832" s="828" t="str">
        <f>IF('1C TSsoustraitance'!$A549&lt;&gt;0,'1C TSsoustraitance'!$A549,"")</f>
        <v/>
      </c>
      <c r="B832" s="530"/>
      <c r="C832" s="513" t="str">
        <f>IF('1C TSsoustraitance'!$A549&lt;&gt;0,'1C TSsoustraitance'!$B549,"")</f>
        <v/>
      </c>
      <c r="D832" s="513" t="str">
        <f>IF('1C TSsoustraitance'!$A549&lt;&gt;0,'1C TSsoustraitance'!$C549,"")</f>
        <v/>
      </c>
      <c r="E832" s="684"/>
      <c r="F832" s="685"/>
      <c r="G832" s="666">
        <f>'1C TSsoustraitance'!$D549</f>
        <v>0</v>
      </c>
      <c r="H832" s="533">
        <v>0.21</v>
      </c>
      <c r="I832" s="533">
        <v>1</v>
      </c>
      <c r="J832" s="534"/>
      <c r="K832" s="667">
        <f t="shared" si="171"/>
        <v>0</v>
      </c>
      <c r="L832" s="668">
        <f>IF(OR('1C TSsoustraitance'!$D549="",'1C TSsoustraitance'!$AP549=0),0,IF(AND('1C TSsoustraitance'!$D549&lt;&gt;"",$K$2="Pôle",'1C TSsoustraitance'!$E549="OUI"),(('1C TSsoustraitance'!$F549+'1C TSsoustraitance'!$G549+'1C TSsoustraitance'!$H549+'1C TSsoustraitance'!$I549+'1C TSsoustraitance'!$M549)/'1C TSsoustraitance'!$R549),IF(AND('1C TSsoustraitance'!$D549&lt;&gt;"",$K$2="Pôle",'1C TSsoustraitance'!$E549="NON"),(('1C TSsoustraitance'!$F549+'1C TSsoustraitance'!$G549+'1C TSsoustraitance'!$H549+'1C TSsoustraitance'!$I549+'1C TSsoustraitance'!$M549)/'1C TSsoustraitance'!$AP549),IF(AND('1C TSsoustraitance'!$D549&lt;&gt;"",$K$2&lt;&gt;"Pôle",'1C TSsoustraitance'!$E549="OUI"),(('1C TSsoustraitance'!$F549+'1C TSsoustraitance'!$G549+'1C TSsoustraitance'!$H549+'1C TSsoustraitance'!$I549+'1C TSsoustraitance'!$J549+'1C TSsoustraitance'!$K549+'1C TSsoustraitance'!$L549+'1C TSsoustraitance'!$M549+'1C TSsoustraitance'!$N549+'1C TSsoustraitance'!$O549+'1C TSsoustraitance'!$P549+'1C TSsoustraitance'!$Q549)/'1C TSsoustraitance'!$R549),IF(AND('1C TSsoustraitance'!$D549&lt;&gt;"",$K$2&lt;&gt;"Pôle",'1C TSsoustraitance'!$E549="NON"),(('1C TSsoustraitance'!$F549+'1C TSsoustraitance'!$G549+'1C TSsoustraitance'!$H549+'1C TSsoustraitance'!$I549+'1C TSsoustraitance'!$J549+'1C TSsoustraitance'!$K549+'1C TSsoustraitance'!$L549+'1C TSsoustraitance'!$M549+'1C TSsoustraitance'!$N549+'1C TSsoustraitance'!$O549+'1C TSsoustraitance'!$P549+'1C TSsoustraitance'!$Q549))/'1C TSsoustraitance'!$AP549)))))</f>
        <v>0</v>
      </c>
      <c r="M832" s="668">
        <f>IF(OR('1C TSsoustraitance'!$D549="",'1C TSsoustraitance'!AP$13=0),0,IF(AND('1C TSsoustraitance'!$D549&lt;&gt;"",$K$2="Pôle",'1C TSsoustraitance'!$E549="OUI"),(('1C TSsoustraitance'!$J549+'1C TSsoustraitance'!$K549+'1C TSsoustraitance'!$L549)/'1C TSsoustraitance'!$R549),IF(AND('1C TSsoustraitance'!$D549&lt;&gt;"",$K$2="Pôle",'1C TSsoustraitance'!$E549="NON"),(('1C TSsoustraitance'!$J549+'1C TSsoustraitance'!$K549+'1C TSsoustraitance'!$L549)/'1C TSsoustraitance'!$AP549),IF(AND('1C TSsoustraitance'!$D549&lt;&gt;"",$K$2&lt;&gt;"Pôle"),0))))</f>
        <v>0</v>
      </c>
      <c r="N832" s="668">
        <f t="shared" si="170"/>
        <v>0</v>
      </c>
      <c r="O832" s="669">
        <f>IF(OR('1C TSsoustraitance'!$D549="",'1C TSsoustraitance'!$E549="OUI",'1C TSsoustraitance'!$AP549=0),0,(('1C TSsoustraitance'!$S549)/'1C TSsoustraitance'!$AP549))</f>
        <v>0</v>
      </c>
      <c r="P832" s="669">
        <f>IF(OR('1C TSsoustraitance'!$D549="",'1C TSsoustraitance'!$E549="OUI",'1C TSsoustraitance'!$AP549=0),0,(('1C TSsoustraitance'!$T549)/'1C TSsoustraitance'!$AP549))</f>
        <v>0</v>
      </c>
      <c r="Q832" s="669">
        <f>IF(OR('1C TSsoustraitance'!$D549="",'1C TSsoustraitance'!$E549="OUI",'1C TSsoustraitance'!$AP549=0),0,(('1C TSsoustraitance'!$U549)/'1C TSsoustraitance'!$AP549))</f>
        <v>0</v>
      </c>
      <c r="R832" s="669">
        <f>IF(OR('1C TSsoustraitance'!$D549="",'1C TSsoustraitance'!$E549="OUI",'1C TSsoustraitance'!$AP549=0),0,(('1C TSsoustraitance'!$V549)/'1C TSsoustraitance'!$AP549))</f>
        <v>0</v>
      </c>
      <c r="S832" s="669">
        <f>IF(OR('1C TSsoustraitance'!$D549="",'1C TSsoustraitance'!$E549="OUI",'1C TSsoustraitance'!$AP549=0),0,(('1C TSsoustraitance'!$W549)/'1C TSsoustraitance'!$AP549))</f>
        <v>0</v>
      </c>
      <c r="T832" s="669">
        <f>IF(OR('1C TSsoustraitance'!$D549="",'1C TSsoustraitance'!$E549="OUI",'1C TSsoustraitance'!$AP549=0),0,(('1C TSsoustraitance'!$X549)/'1C TSsoustraitance'!$AP549))</f>
        <v>0</v>
      </c>
      <c r="U832" s="669">
        <f>IF(OR('1C TSsoustraitance'!$D549="",'1C TSsoustraitance'!$E549="OUI",'1C TSsoustraitance'!$AP549=0),0,(('1C TSsoustraitance'!$Y549)/'1C TSsoustraitance'!$AP549))</f>
        <v>0</v>
      </c>
      <c r="V832" s="669">
        <f>IF(OR('1C TSsoustraitance'!$D549="",'1C TSsoustraitance'!$E549="OUI",'1C TSsoustraitance'!$AP549=0),0,(('1C TSsoustraitance'!$Z549)/'1C TSsoustraitance'!$AP549))</f>
        <v>0</v>
      </c>
      <c r="W832" s="669">
        <f>IF(OR('1C TSsoustraitance'!$D549="",'1C TSsoustraitance'!$E549="OUI",'1C TSsoustraitance'!$AP549=0),0,(('1C TSsoustraitance'!$AA549)/'1C TSsoustraitance'!$AP549))</f>
        <v>0</v>
      </c>
      <c r="X832" s="669">
        <f>IF(OR('1C TSsoustraitance'!$D549="",'1C TSsoustraitance'!$E549="OUI",'1C TSsoustraitance'!$AP549=0),0,(('1C TSsoustraitance'!$AB549)/'1C TSsoustraitance'!$AP549))</f>
        <v>0</v>
      </c>
      <c r="Y832" s="669">
        <f>IF(OR('1C TSsoustraitance'!$D549="",'1C TSsoustraitance'!$E549="OUI",'1C TSsoustraitance'!$AP549=0),0,(('1C TSsoustraitance'!$AC549)/'1C TSsoustraitance'!$AP549))</f>
        <v>0</v>
      </c>
      <c r="Z832" s="669">
        <f>IF(OR('1C TSsoustraitance'!$D549="",'1C TSsoustraitance'!$E549="OUI",'1C TSsoustraitance'!$AP549=0),0,(('1C TSsoustraitance'!$AD549)/'1C TSsoustraitance'!$AP549))</f>
        <v>0</v>
      </c>
      <c r="AA832" s="669">
        <f>IF(OR('1C TSsoustraitance'!$D549="",'1C TSsoustraitance'!$E549="OUI",'1C TSsoustraitance'!$AP549=0),0,(('1C TSsoustraitance'!$AE549)/'1C TSsoustraitance'!$AP549))</f>
        <v>0</v>
      </c>
      <c r="AB832" s="669">
        <f>IF(OR('1C TSsoustraitance'!$D549="",'1C TSsoustraitance'!$E549="OUI",'1C TSsoustraitance'!$AP549=0),0,(('1C TSsoustraitance'!$AF549)/'1C TSsoustraitance'!$AP549))</f>
        <v>0</v>
      </c>
      <c r="AC832" s="669">
        <f>IF(OR('1C TSsoustraitance'!$D549="",'1C TSsoustraitance'!$E549="OUI",'1C TSsoustraitance'!$AP549=0),0,(('1C TSsoustraitance'!$AG549)/'1C TSsoustraitance'!$AP549))</f>
        <v>0</v>
      </c>
      <c r="AD832" s="669">
        <f>IF(OR('1C TSsoustraitance'!$D549="",'1C TSsoustraitance'!$E549="OUI",'1C TSsoustraitance'!$AP549=0),0,(('1C TSsoustraitance'!$AH549)/'1C TSsoustraitance'!$AP549))</f>
        <v>0</v>
      </c>
      <c r="AE832" s="669">
        <f>IF(OR('1C TSsoustraitance'!$D549="",'1C TSsoustraitance'!$E549="OUI",'1C TSsoustraitance'!$AP549=0),0,(('1C TSsoustraitance'!$AI549)/'1C TSsoustraitance'!$AP549))</f>
        <v>0</v>
      </c>
      <c r="AF832" s="669">
        <f>IF(OR('1C TSsoustraitance'!$D549="",'1C TSsoustraitance'!$E549="OUI",'1C TSsoustraitance'!$AP549=0),0,(('1C TSsoustraitance'!$AJ549)/'1C TSsoustraitance'!$AP549))</f>
        <v>0</v>
      </c>
      <c r="AG832" s="669">
        <f>IF(OR('1C TSsoustraitance'!$D549="",'1C TSsoustraitance'!$E549="OUI",'1C TSsoustraitance'!$AP549=0),0,(('1C TSsoustraitance'!$AK549)/'1C TSsoustraitance'!$AP549))</f>
        <v>0</v>
      </c>
      <c r="AH832" s="669">
        <f>IF(OR('1C TSsoustraitance'!$D549="",'1C TSsoustraitance'!$E549="OUI",'1C TSsoustraitance'!$AP549=0),0,(('1C TSsoustraitance'!$AL549)/'1C TSsoustraitance'!$AP549))</f>
        <v>0</v>
      </c>
      <c r="AI832" s="669">
        <f>IF(OR('1C TSsoustraitance'!$D549="",'1C TSsoustraitance'!$E549="OUI",'1C TSsoustraitance'!$AP549=0),0,(('1C TSsoustraitance'!$AM549)/'1C TSsoustraitance'!$AP549))</f>
        <v>0</v>
      </c>
      <c r="AJ832" s="669">
        <f>IF(OR('1C TSsoustraitance'!$D549="",'1C TSsoustraitance'!$E549="OUI",'1C TSsoustraitance'!$AP549=0),0,(('1C TSsoustraitance'!$AN549)/'1C TSsoustraitance'!$AP549))</f>
        <v>0</v>
      </c>
      <c r="AK832" s="669">
        <f t="shared" si="172"/>
        <v>0</v>
      </c>
      <c r="AL832" s="668">
        <f t="shared" si="173"/>
        <v>0</v>
      </c>
      <c r="AM832" s="670">
        <f>IF(Tableau7[[#This Row],[N° pièce]]="",0,(Tableau7[[#This Row],[hors TVA]]+(Tableau7[[#This Row],[hors TVA]]*Tableau7[[#This Row],[Taux TVA]])-(Tableau7[[#This Row],[hors TVA]]*Tableau7[[#This Row],[Taux TVA]]*Tableau7[[#This Row],[Régime TVA: Récupération]]))*Tableau7[[#This Row],[Type 1]])</f>
        <v>0</v>
      </c>
      <c r="AN832" s="670">
        <f>IF(Tableau7[[#This Row],[N° pièce]]="",0,IF($K$2="pôle",((Tableau7[[#This Row],[hors TVA]]+(Tableau7[[#This Row],[hors TVA]]*Tableau7[[#This Row],[Taux TVA]])-(Tableau7[[#This Row],[hors TVA]]*Tableau7[[#This Row],[Taux TVA]]*Tableau7[[#This Row],[Régime TVA: Récupération]]))*Tableau7[[#This Row],[Type 2]]),0))</f>
        <v>0</v>
      </c>
      <c r="AO832" s="670">
        <f t="shared" si="177"/>
        <v>0</v>
      </c>
      <c r="AP832" s="255">
        <f t="shared" si="175"/>
        <v>0</v>
      </c>
      <c r="AQ832" s="506">
        <f t="shared" si="178"/>
        <v>0</v>
      </c>
      <c r="AR832" s="671"/>
      <c r="AS832" s="512"/>
      <c r="AT832" s="513" t="str">
        <f>IF(('1C TSsoustraitance'!AP549*FICHE!C$14&lt;J832),"Forfait limité à "&amp;FICHE!C$14&amp;"€/jour","")</f>
        <v/>
      </c>
      <c r="AU832" s="797"/>
      <c r="AV832" s="484"/>
      <c r="AW832" s="484"/>
      <c r="AX832" s="484"/>
      <c r="AY832" s="484"/>
      <c r="AZ832" s="484"/>
      <c r="BA832" s="4"/>
      <c r="BB832" s="4"/>
      <c r="BC832" s="4"/>
      <c r="BD832" s="4"/>
      <c r="BE832" s="4"/>
      <c r="BF832" s="4"/>
      <c r="BG832" s="4"/>
      <c r="BH832" s="4"/>
      <c r="BI832" s="4"/>
      <c r="BJ832" s="4"/>
      <c r="BK832" s="4"/>
      <c r="BL832" s="4"/>
      <c r="BM832" s="4"/>
      <c r="BN832" s="4"/>
      <c r="BO832" s="4"/>
      <c r="BP832" s="4"/>
      <c r="BQ832" s="4"/>
      <c r="BR832" s="4"/>
      <c r="BS832" s="4"/>
      <c r="BT832" s="4"/>
      <c r="BU832" s="4"/>
      <c r="BV832" s="4"/>
      <c r="BW832" s="4"/>
      <c r="BX832" s="4"/>
      <c r="BY832" s="4"/>
      <c r="BZ832" s="4"/>
      <c r="CA832" s="4"/>
      <c r="CB832" s="4"/>
      <c r="CC832" s="4"/>
      <c r="CD832" s="4"/>
      <c r="CE832" s="4"/>
      <c r="CF832" s="4"/>
      <c r="CG832" s="4"/>
      <c r="CH832" s="4"/>
      <c r="CI832" s="4"/>
      <c r="CJ832" s="4"/>
      <c r="CK832" s="4"/>
      <c r="CL832" s="4"/>
      <c r="CM832" s="4"/>
      <c r="CN832" s="4"/>
      <c r="CO832" s="4"/>
      <c r="CP832" s="4"/>
      <c r="CQ832" s="4"/>
      <c r="CR832" s="4"/>
      <c r="CS832" s="4"/>
      <c r="CT832" s="4"/>
      <c r="CU832" s="4"/>
      <c r="CV832" s="4"/>
      <c r="CW832" s="4"/>
      <c r="CX832" s="4"/>
      <c r="CY832" s="4"/>
      <c r="CZ832" s="4"/>
      <c r="DA832" s="4"/>
      <c r="DB832" s="4"/>
      <c r="DC832" s="4"/>
      <c r="DD832" s="4"/>
      <c r="DE832" s="4"/>
      <c r="DF832" s="4"/>
      <c r="DG832" s="4"/>
      <c r="DH832" s="4"/>
      <c r="DI832" s="4"/>
      <c r="DJ832" s="4"/>
      <c r="DK832" s="4"/>
      <c r="DL832" s="4"/>
      <c r="DM832" s="4"/>
      <c r="DN832" s="4"/>
      <c r="DO832" s="4"/>
      <c r="DP832" s="4"/>
      <c r="DQ832" s="4"/>
      <c r="DR832" s="4"/>
      <c r="DS832" s="4"/>
      <c r="DT832" s="4"/>
      <c r="DU832" s="4"/>
      <c r="DV832" s="4"/>
      <c r="DW832" s="4"/>
      <c r="DX832" s="4"/>
      <c r="DY832" s="4"/>
      <c r="DZ832" s="4"/>
      <c r="EA832" s="4"/>
      <c r="EB832" s="4"/>
      <c r="EC832" s="4"/>
      <c r="ED832" s="4"/>
      <c r="EE832" s="4"/>
      <c r="EF832" s="4"/>
      <c r="EG832" s="4"/>
      <c r="EH832" s="4"/>
      <c r="EI832" s="4"/>
      <c r="EJ832" s="4"/>
      <c r="EK832" s="4"/>
      <c r="EL832" s="4"/>
      <c r="EM832" s="4"/>
      <c r="EN832" s="4"/>
      <c r="EO832" s="4"/>
      <c r="EP832" s="4"/>
      <c r="EQ832" s="4"/>
      <c r="ER832" s="4"/>
      <c r="ES832" s="4"/>
      <c r="ET832" s="4"/>
      <c r="EU832" s="4"/>
      <c r="EV832" s="4"/>
      <c r="EW832" s="4"/>
      <c r="EX832" s="4"/>
      <c r="EY832" s="4"/>
      <c r="EZ832" s="4"/>
      <c r="FA832" s="4"/>
      <c r="FB832" s="4"/>
      <c r="FC832" s="4"/>
      <c r="FD832" s="4"/>
      <c r="FE832" s="4"/>
      <c r="FF832" s="4"/>
      <c r="FG832" s="4"/>
      <c r="FH832" s="4"/>
      <c r="FI832" s="4"/>
      <c r="FJ832" s="4"/>
      <c r="FK832" s="4"/>
      <c r="FL832" s="4"/>
      <c r="FM832" s="4"/>
      <c r="FN832" s="4"/>
      <c r="FO832" s="4"/>
      <c r="FP832" s="4"/>
      <c r="FQ832" s="4"/>
      <c r="FR832" s="4"/>
      <c r="FS832" s="4"/>
      <c r="FT832" s="4"/>
      <c r="FU832" s="4"/>
      <c r="FV832" s="4"/>
      <c r="FW832" s="4"/>
      <c r="FX832" s="4"/>
      <c r="FY832" s="4"/>
      <c r="FZ832" s="4"/>
      <c r="GA832" s="4"/>
      <c r="GB832" s="4"/>
      <c r="GC832" s="4"/>
      <c r="GD832" s="4"/>
      <c r="GE832" s="4"/>
      <c r="GF832" s="4"/>
      <c r="GG832" s="4"/>
      <c r="GH832" s="4"/>
      <c r="GI832" s="4"/>
      <c r="GJ832" s="4"/>
      <c r="GK832" s="4"/>
      <c r="GL832" s="4"/>
      <c r="GM832" s="4"/>
      <c r="GN832" s="4"/>
      <c r="GO832" s="4"/>
      <c r="GP832" s="4"/>
      <c r="GQ832" s="4"/>
      <c r="GR832" s="4"/>
      <c r="GS832" s="4"/>
      <c r="GT832" s="4"/>
      <c r="GU832" s="4"/>
      <c r="GV832" s="4"/>
      <c r="GW832" s="4"/>
      <c r="GX832" s="4"/>
      <c r="GY832" s="4"/>
      <c r="GZ832" s="4"/>
      <c r="HA832" s="4"/>
      <c r="HB832" s="4"/>
      <c r="HC832" s="4"/>
    </row>
    <row r="833" spans="1:211" s="380" customFormat="1" ht="13.9" customHeight="1">
      <c r="A833" s="828" t="str">
        <f>IF('1C TSsoustraitance'!$A550&lt;&gt;0,'1C TSsoustraitance'!$A550,"")</f>
        <v/>
      </c>
      <c r="B833" s="530"/>
      <c r="C833" s="513" t="str">
        <f>IF('1C TSsoustraitance'!$A550&lt;&gt;0,'1C TSsoustraitance'!$B550,"")</f>
        <v/>
      </c>
      <c r="D833" s="513" t="str">
        <f>IF('1C TSsoustraitance'!$A550&lt;&gt;0,'1C TSsoustraitance'!$C550,"")</f>
        <v/>
      </c>
      <c r="E833" s="684"/>
      <c r="F833" s="685"/>
      <c r="G833" s="666">
        <f>'1C TSsoustraitance'!$D550</f>
        <v>0</v>
      </c>
      <c r="H833" s="533">
        <v>0.21</v>
      </c>
      <c r="I833" s="533">
        <v>1</v>
      </c>
      <c r="J833" s="534"/>
      <c r="K833" s="667">
        <f t="shared" si="171"/>
        <v>0</v>
      </c>
      <c r="L833" s="668">
        <f>IF(OR('1C TSsoustraitance'!$D550="",'1C TSsoustraitance'!$AP550=0),0,IF(AND('1C TSsoustraitance'!$D550&lt;&gt;"",$K$2="Pôle",'1C TSsoustraitance'!$E550="OUI"),(('1C TSsoustraitance'!$F550+'1C TSsoustraitance'!$G550+'1C TSsoustraitance'!$H550+'1C TSsoustraitance'!$I550+'1C TSsoustraitance'!$M550)/'1C TSsoustraitance'!$R550),IF(AND('1C TSsoustraitance'!$D550&lt;&gt;"",$K$2="Pôle",'1C TSsoustraitance'!$E550="NON"),(('1C TSsoustraitance'!$F550+'1C TSsoustraitance'!$G550+'1C TSsoustraitance'!$H550+'1C TSsoustraitance'!$I550+'1C TSsoustraitance'!$M550)/'1C TSsoustraitance'!$AP550),IF(AND('1C TSsoustraitance'!$D550&lt;&gt;"",$K$2&lt;&gt;"Pôle",'1C TSsoustraitance'!$E550="OUI"),(('1C TSsoustraitance'!$F550+'1C TSsoustraitance'!$G550+'1C TSsoustraitance'!$H550+'1C TSsoustraitance'!$I550+'1C TSsoustraitance'!$J550+'1C TSsoustraitance'!$K550+'1C TSsoustraitance'!$L550+'1C TSsoustraitance'!$M550+'1C TSsoustraitance'!$N550+'1C TSsoustraitance'!$O550+'1C TSsoustraitance'!$P550+'1C TSsoustraitance'!$Q550)/'1C TSsoustraitance'!$R550),IF(AND('1C TSsoustraitance'!$D550&lt;&gt;"",$K$2&lt;&gt;"Pôle",'1C TSsoustraitance'!$E550="NON"),(('1C TSsoustraitance'!$F550+'1C TSsoustraitance'!$G550+'1C TSsoustraitance'!$H550+'1C TSsoustraitance'!$I550+'1C TSsoustraitance'!$J550+'1C TSsoustraitance'!$K550+'1C TSsoustraitance'!$L550+'1C TSsoustraitance'!$M550+'1C TSsoustraitance'!$N550+'1C TSsoustraitance'!$O550+'1C TSsoustraitance'!$P550+'1C TSsoustraitance'!$Q550))/'1C TSsoustraitance'!$AP550)))))</f>
        <v>0</v>
      </c>
      <c r="M833" s="668">
        <f>IF(OR('1C TSsoustraitance'!$D550="",'1C TSsoustraitance'!AP$13=0),0,IF(AND('1C TSsoustraitance'!$D550&lt;&gt;"",$K$2="Pôle",'1C TSsoustraitance'!$E550="OUI"),(('1C TSsoustraitance'!$J550+'1C TSsoustraitance'!$K550+'1C TSsoustraitance'!$L550)/'1C TSsoustraitance'!$R550),IF(AND('1C TSsoustraitance'!$D550&lt;&gt;"",$K$2="Pôle",'1C TSsoustraitance'!$E550="NON"),(('1C TSsoustraitance'!$J550+'1C TSsoustraitance'!$K550+'1C TSsoustraitance'!$L550)/'1C TSsoustraitance'!$AP550),IF(AND('1C TSsoustraitance'!$D550&lt;&gt;"",$K$2&lt;&gt;"Pôle"),0))))</f>
        <v>0</v>
      </c>
      <c r="N833" s="668">
        <f t="shared" si="170"/>
        <v>0</v>
      </c>
      <c r="O833" s="669">
        <f>IF(OR('1C TSsoustraitance'!$D550="",'1C TSsoustraitance'!$E550="OUI",'1C TSsoustraitance'!$AP550=0),0,(('1C TSsoustraitance'!$S550)/'1C TSsoustraitance'!$AP550))</f>
        <v>0</v>
      </c>
      <c r="P833" s="669">
        <f>IF(OR('1C TSsoustraitance'!$D550="",'1C TSsoustraitance'!$E550="OUI",'1C TSsoustraitance'!$AP550=0),0,(('1C TSsoustraitance'!$T550)/'1C TSsoustraitance'!$AP550))</f>
        <v>0</v>
      </c>
      <c r="Q833" s="669">
        <f>IF(OR('1C TSsoustraitance'!$D550="",'1C TSsoustraitance'!$E550="OUI",'1C TSsoustraitance'!$AP550=0),0,(('1C TSsoustraitance'!$U550)/'1C TSsoustraitance'!$AP550))</f>
        <v>0</v>
      </c>
      <c r="R833" s="669">
        <f>IF(OR('1C TSsoustraitance'!$D550="",'1C TSsoustraitance'!$E550="OUI",'1C TSsoustraitance'!$AP550=0),0,(('1C TSsoustraitance'!$V550)/'1C TSsoustraitance'!$AP550))</f>
        <v>0</v>
      </c>
      <c r="S833" s="669">
        <f>IF(OR('1C TSsoustraitance'!$D550="",'1C TSsoustraitance'!$E550="OUI",'1C TSsoustraitance'!$AP550=0),0,(('1C TSsoustraitance'!$W550)/'1C TSsoustraitance'!$AP550))</f>
        <v>0</v>
      </c>
      <c r="T833" s="669">
        <f>IF(OR('1C TSsoustraitance'!$D550="",'1C TSsoustraitance'!$E550="OUI",'1C TSsoustraitance'!$AP550=0),0,(('1C TSsoustraitance'!$X550)/'1C TSsoustraitance'!$AP550))</f>
        <v>0</v>
      </c>
      <c r="U833" s="669">
        <f>IF(OR('1C TSsoustraitance'!$D550="",'1C TSsoustraitance'!$E550="OUI",'1C TSsoustraitance'!$AP550=0),0,(('1C TSsoustraitance'!$Y550)/'1C TSsoustraitance'!$AP550))</f>
        <v>0</v>
      </c>
      <c r="V833" s="669">
        <f>IF(OR('1C TSsoustraitance'!$D550="",'1C TSsoustraitance'!$E550="OUI",'1C TSsoustraitance'!$AP550=0),0,(('1C TSsoustraitance'!$Z550)/'1C TSsoustraitance'!$AP550))</f>
        <v>0</v>
      </c>
      <c r="W833" s="669">
        <f>IF(OR('1C TSsoustraitance'!$D550="",'1C TSsoustraitance'!$E550="OUI",'1C TSsoustraitance'!$AP550=0),0,(('1C TSsoustraitance'!$AA550)/'1C TSsoustraitance'!$AP550))</f>
        <v>0</v>
      </c>
      <c r="X833" s="669">
        <f>IF(OR('1C TSsoustraitance'!$D550="",'1C TSsoustraitance'!$E550="OUI",'1C TSsoustraitance'!$AP550=0),0,(('1C TSsoustraitance'!$AB550)/'1C TSsoustraitance'!$AP550))</f>
        <v>0</v>
      </c>
      <c r="Y833" s="669">
        <f>IF(OR('1C TSsoustraitance'!$D550="",'1C TSsoustraitance'!$E550="OUI",'1C TSsoustraitance'!$AP550=0),0,(('1C TSsoustraitance'!$AC550)/'1C TSsoustraitance'!$AP550))</f>
        <v>0</v>
      </c>
      <c r="Z833" s="669">
        <f>IF(OR('1C TSsoustraitance'!$D550="",'1C TSsoustraitance'!$E550="OUI",'1C TSsoustraitance'!$AP550=0),0,(('1C TSsoustraitance'!$AD550)/'1C TSsoustraitance'!$AP550))</f>
        <v>0</v>
      </c>
      <c r="AA833" s="669">
        <f>IF(OR('1C TSsoustraitance'!$D550="",'1C TSsoustraitance'!$E550="OUI",'1C TSsoustraitance'!$AP550=0),0,(('1C TSsoustraitance'!$AE550)/'1C TSsoustraitance'!$AP550))</f>
        <v>0</v>
      </c>
      <c r="AB833" s="669">
        <f>IF(OR('1C TSsoustraitance'!$D550="",'1C TSsoustraitance'!$E550="OUI",'1C TSsoustraitance'!$AP550=0),0,(('1C TSsoustraitance'!$AF550)/'1C TSsoustraitance'!$AP550))</f>
        <v>0</v>
      </c>
      <c r="AC833" s="669">
        <f>IF(OR('1C TSsoustraitance'!$D550="",'1C TSsoustraitance'!$E550="OUI",'1C TSsoustraitance'!$AP550=0),0,(('1C TSsoustraitance'!$AG550)/'1C TSsoustraitance'!$AP550))</f>
        <v>0</v>
      </c>
      <c r="AD833" s="669">
        <f>IF(OR('1C TSsoustraitance'!$D550="",'1C TSsoustraitance'!$E550="OUI",'1C TSsoustraitance'!$AP550=0),0,(('1C TSsoustraitance'!$AH550)/'1C TSsoustraitance'!$AP550))</f>
        <v>0</v>
      </c>
      <c r="AE833" s="669">
        <f>IF(OR('1C TSsoustraitance'!$D550="",'1C TSsoustraitance'!$E550="OUI",'1C TSsoustraitance'!$AP550=0),0,(('1C TSsoustraitance'!$AI550)/'1C TSsoustraitance'!$AP550))</f>
        <v>0</v>
      </c>
      <c r="AF833" s="669">
        <f>IF(OR('1C TSsoustraitance'!$D550="",'1C TSsoustraitance'!$E550="OUI",'1C TSsoustraitance'!$AP550=0),0,(('1C TSsoustraitance'!$AJ550)/'1C TSsoustraitance'!$AP550))</f>
        <v>0</v>
      </c>
      <c r="AG833" s="669">
        <f>IF(OR('1C TSsoustraitance'!$D550="",'1C TSsoustraitance'!$E550="OUI",'1C TSsoustraitance'!$AP550=0),0,(('1C TSsoustraitance'!$AK550)/'1C TSsoustraitance'!$AP550))</f>
        <v>0</v>
      </c>
      <c r="AH833" s="669">
        <f>IF(OR('1C TSsoustraitance'!$D550="",'1C TSsoustraitance'!$E550="OUI",'1C TSsoustraitance'!$AP550=0),0,(('1C TSsoustraitance'!$AL550)/'1C TSsoustraitance'!$AP550))</f>
        <v>0</v>
      </c>
      <c r="AI833" s="669">
        <f>IF(OR('1C TSsoustraitance'!$D550="",'1C TSsoustraitance'!$E550="OUI",'1C TSsoustraitance'!$AP550=0),0,(('1C TSsoustraitance'!$AM550)/'1C TSsoustraitance'!$AP550))</f>
        <v>0</v>
      </c>
      <c r="AJ833" s="669">
        <f>IF(OR('1C TSsoustraitance'!$D550="",'1C TSsoustraitance'!$E550="OUI",'1C TSsoustraitance'!$AP550=0),0,(('1C TSsoustraitance'!$AN550)/'1C TSsoustraitance'!$AP550))</f>
        <v>0</v>
      </c>
      <c r="AK833" s="669">
        <f t="shared" si="172"/>
        <v>0</v>
      </c>
      <c r="AL833" s="668">
        <f t="shared" si="173"/>
        <v>0</v>
      </c>
      <c r="AM833" s="670">
        <f>IF(Tableau7[[#This Row],[N° pièce]]="",0,(Tableau7[[#This Row],[hors TVA]]+(Tableau7[[#This Row],[hors TVA]]*Tableau7[[#This Row],[Taux TVA]])-(Tableau7[[#This Row],[hors TVA]]*Tableau7[[#This Row],[Taux TVA]]*Tableau7[[#This Row],[Régime TVA: Récupération]]))*Tableau7[[#This Row],[Type 1]])</f>
        <v>0</v>
      </c>
      <c r="AN833" s="670">
        <f>IF(Tableau7[[#This Row],[N° pièce]]="",0,IF($K$2="pôle",((Tableau7[[#This Row],[hors TVA]]+(Tableau7[[#This Row],[hors TVA]]*Tableau7[[#This Row],[Taux TVA]])-(Tableau7[[#This Row],[hors TVA]]*Tableau7[[#This Row],[Taux TVA]]*Tableau7[[#This Row],[Régime TVA: Récupération]]))*Tableau7[[#This Row],[Type 2]]),0))</f>
        <v>0</v>
      </c>
      <c r="AO833" s="670">
        <f t="shared" si="177"/>
        <v>0</v>
      </c>
      <c r="AP833" s="255">
        <f t="shared" si="175"/>
        <v>0</v>
      </c>
      <c r="AQ833" s="506">
        <f t="shared" si="178"/>
        <v>0</v>
      </c>
      <c r="AR833" s="671"/>
      <c r="AS833" s="512"/>
      <c r="AT833" s="513" t="str">
        <f>IF(('1C TSsoustraitance'!AP550*FICHE!C$14&lt;J833),"Forfait limité à "&amp;FICHE!C$14&amp;"€/jour","")</f>
        <v/>
      </c>
      <c r="AU833" s="797"/>
      <c r="AV833" s="484"/>
      <c r="AW833" s="484"/>
      <c r="AX833" s="484"/>
      <c r="AY833" s="484"/>
      <c r="AZ833" s="484"/>
      <c r="BA833" s="4"/>
      <c r="BB833" s="4"/>
      <c r="BC833" s="4"/>
      <c r="BD833" s="4"/>
      <c r="BE833" s="4"/>
      <c r="BF833" s="4"/>
      <c r="BG833" s="4"/>
      <c r="BH833" s="4"/>
      <c r="BI833" s="4"/>
      <c r="BJ833" s="4"/>
      <c r="BK833" s="4"/>
      <c r="BL833" s="4"/>
      <c r="BM833" s="4"/>
      <c r="BN833" s="4"/>
      <c r="BO833" s="4"/>
      <c r="BP833" s="4"/>
      <c r="BQ833" s="4"/>
      <c r="BR833" s="4"/>
      <c r="BS833" s="4"/>
      <c r="BT833" s="4"/>
      <c r="BU833" s="4"/>
      <c r="BV833" s="4"/>
      <c r="BW833" s="4"/>
      <c r="BX833" s="4"/>
      <c r="BY833" s="4"/>
      <c r="BZ833" s="4"/>
      <c r="CA833" s="4"/>
      <c r="CB833" s="4"/>
      <c r="CC833" s="4"/>
      <c r="CD833" s="4"/>
      <c r="CE833" s="4"/>
      <c r="CF833" s="4"/>
      <c r="CG833" s="4"/>
      <c r="CH833" s="4"/>
      <c r="CI833" s="4"/>
      <c r="CJ833" s="4"/>
      <c r="CK833" s="4"/>
      <c r="CL833" s="4"/>
      <c r="CM833" s="4"/>
      <c r="CN833" s="4"/>
      <c r="CO833" s="4"/>
      <c r="CP833" s="4"/>
      <c r="CQ833" s="4"/>
      <c r="CR833" s="4"/>
      <c r="CS833" s="4"/>
      <c r="CT833" s="4"/>
      <c r="CU833" s="4"/>
      <c r="CV833" s="4"/>
      <c r="CW833" s="4"/>
      <c r="CX833" s="4"/>
      <c r="CY833" s="4"/>
      <c r="CZ833" s="4"/>
      <c r="DA833" s="4"/>
      <c r="DB833" s="4"/>
      <c r="DC833" s="4"/>
      <c r="DD833" s="4"/>
      <c r="DE833" s="4"/>
      <c r="DF833" s="4"/>
      <c r="DG833" s="4"/>
      <c r="DH833" s="4"/>
      <c r="DI833" s="4"/>
      <c r="DJ833" s="4"/>
      <c r="DK833" s="4"/>
      <c r="DL833" s="4"/>
      <c r="DM833" s="4"/>
      <c r="DN833" s="4"/>
      <c r="DO833" s="4"/>
      <c r="DP833" s="4"/>
      <c r="DQ833" s="4"/>
      <c r="DR833" s="4"/>
      <c r="DS833" s="4"/>
      <c r="DT833" s="4"/>
      <c r="DU833" s="4"/>
      <c r="DV833" s="4"/>
      <c r="DW833" s="4"/>
      <c r="DX833" s="4"/>
      <c r="DY833" s="4"/>
      <c r="DZ833" s="4"/>
      <c r="EA833" s="4"/>
      <c r="EB833" s="4"/>
      <c r="EC833" s="4"/>
      <c r="ED833" s="4"/>
      <c r="EE833" s="4"/>
      <c r="EF833" s="4"/>
      <c r="EG833" s="4"/>
      <c r="EH833" s="4"/>
      <c r="EI833" s="4"/>
      <c r="EJ833" s="4"/>
      <c r="EK833" s="4"/>
      <c r="EL833" s="4"/>
      <c r="EM833" s="4"/>
      <c r="EN833" s="4"/>
      <c r="EO833" s="4"/>
      <c r="EP833" s="4"/>
      <c r="EQ833" s="4"/>
      <c r="ER833" s="4"/>
      <c r="ES833" s="4"/>
      <c r="ET833" s="4"/>
      <c r="EU833" s="4"/>
      <c r="EV833" s="4"/>
      <c r="EW833" s="4"/>
      <c r="EX833" s="4"/>
      <c r="EY833" s="4"/>
      <c r="EZ833" s="4"/>
      <c r="FA833" s="4"/>
      <c r="FB833" s="4"/>
      <c r="FC833" s="4"/>
      <c r="FD833" s="4"/>
      <c r="FE833" s="4"/>
      <c r="FF833" s="4"/>
      <c r="FG833" s="4"/>
      <c r="FH833" s="4"/>
      <c r="FI833" s="4"/>
      <c r="FJ833" s="4"/>
      <c r="FK833" s="4"/>
      <c r="FL833" s="4"/>
      <c r="FM833" s="4"/>
      <c r="FN833" s="4"/>
      <c r="FO833" s="4"/>
      <c r="FP833" s="4"/>
      <c r="FQ833" s="4"/>
      <c r="FR833" s="4"/>
      <c r="FS833" s="4"/>
      <c r="FT833" s="4"/>
      <c r="FU833" s="4"/>
      <c r="FV833" s="4"/>
      <c r="FW833" s="4"/>
      <c r="FX833" s="4"/>
      <c r="FY833" s="4"/>
      <c r="FZ833" s="4"/>
      <c r="GA833" s="4"/>
      <c r="GB833" s="4"/>
      <c r="GC833" s="4"/>
      <c r="GD833" s="4"/>
      <c r="GE833" s="4"/>
      <c r="GF833" s="4"/>
      <c r="GG833" s="4"/>
      <c r="GH833" s="4"/>
      <c r="GI833" s="4"/>
      <c r="GJ833" s="4"/>
      <c r="GK833" s="4"/>
      <c r="GL833" s="4"/>
      <c r="GM833" s="4"/>
      <c r="GN833" s="4"/>
      <c r="GO833" s="4"/>
      <c r="GP833" s="4"/>
      <c r="GQ833" s="4"/>
      <c r="GR833" s="4"/>
      <c r="GS833" s="4"/>
      <c r="GT833" s="4"/>
      <c r="GU833" s="4"/>
      <c r="GV833" s="4"/>
      <c r="GW833" s="4"/>
      <c r="GX833" s="4"/>
      <c r="GY833" s="4"/>
      <c r="GZ833" s="4"/>
      <c r="HA833" s="4"/>
      <c r="HB833" s="4"/>
      <c r="HC833" s="4"/>
    </row>
    <row r="834" spans="1:211" s="380" customFormat="1" ht="13.9" customHeight="1">
      <c r="A834" s="828" t="str">
        <f>IF('1C TSsoustraitance'!$A551&lt;&gt;0,'1C TSsoustraitance'!$A551,"")</f>
        <v/>
      </c>
      <c r="B834" s="530"/>
      <c r="C834" s="513" t="str">
        <f>IF('1C TSsoustraitance'!$A551&lt;&gt;0,'1C TSsoustraitance'!$B551,"")</f>
        <v/>
      </c>
      <c r="D834" s="513" t="str">
        <f>IF('1C TSsoustraitance'!$A551&lt;&gt;0,'1C TSsoustraitance'!$C551,"")</f>
        <v/>
      </c>
      <c r="E834" s="684"/>
      <c r="F834" s="685"/>
      <c r="G834" s="666">
        <f>'1C TSsoustraitance'!$D551</f>
        <v>0</v>
      </c>
      <c r="H834" s="533">
        <v>0.21</v>
      </c>
      <c r="I834" s="533">
        <v>1</v>
      </c>
      <c r="J834" s="534"/>
      <c r="K834" s="667">
        <f t="shared" si="171"/>
        <v>0</v>
      </c>
      <c r="L834" s="668">
        <f>IF(OR('1C TSsoustraitance'!$D551="",'1C TSsoustraitance'!$AP551=0),0,IF(AND('1C TSsoustraitance'!$D551&lt;&gt;"",$K$2="Pôle",'1C TSsoustraitance'!$E551="OUI"),(('1C TSsoustraitance'!$F551+'1C TSsoustraitance'!$G551+'1C TSsoustraitance'!$H551+'1C TSsoustraitance'!$I551+'1C TSsoustraitance'!$M551)/'1C TSsoustraitance'!$R551),IF(AND('1C TSsoustraitance'!$D551&lt;&gt;"",$K$2="Pôle",'1C TSsoustraitance'!$E551="NON"),(('1C TSsoustraitance'!$F551+'1C TSsoustraitance'!$G551+'1C TSsoustraitance'!$H551+'1C TSsoustraitance'!$I551+'1C TSsoustraitance'!$M551)/'1C TSsoustraitance'!$AP551),IF(AND('1C TSsoustraitance'!$D551&lt;&gt;"",$K$2&lt;&gt;"Pôle",'1C TSsoustraitance'!$E551="OUI"),(('1C TSsoustraitance'!$F551+'1C TSsoustraitance'!$G551+'1C TSsoustraitance'!$H551+'1C TSsoustraitance'!$I551+'1C TSsoustraitance'!$J551+'1C TSsoustraitance'!$K551+'1C TSsoustraitance'!$L551+'1C TSsoustraitance'!$M551+'1C TSsoustraitance'!$N551+'1C TSsoustraitance'!$O551+'1C TSsoustraitance'!$P551+'1C TSsoustraitance'!$Q551)/'1C TSsoustraitance'!$R551),IF(AND('1C TSsoustraitance'!$D551&lt;&gt;"",$K$2&lt;&gt;"Pôle",'1C TSsoustraitance'!$E551="NON"),(('1C TSsoustraitance'!$F551+'1C TSsoustraitance'!$G551+'1C TSsoustraitance'!$H551+'1C TSsoustraitance'!$I551+'1C TSsoustraitance'!$J551+'1C TSsoustraitance'!$K551+'1C TSsoustraitance'!$L551+'1C TSsoustraitance'!$M551+'1C TSsoustraitance'!$N551+'1C TSsoustraitance'!$O551+'1C TSsoustraitance'!$P551+'1C TSsoustraitance'!$Q551))/'1C TSsoustraitance'!$AP551)))))</f>
        <v>0</v>
      </c>
      <c r="M834" s="668">
        <f>IF(OR('1C TSsoustraitance'!$D551="",'1C TSsoustraitance'!AP$13=0),0,IF(AND('1C TSsoustraitance'!$D551&lt;&gt;"",$K$2="Pôle",'1C TSsoustraitance'!$E551="OUI"),(('1C TSsoustraitance'!$J551+'1C TSsoustraitance'!$K551+'1C TSsoustraitance'!$L551)/'1C TSsoustraitance'!$R551),IF(AND('1C TSsoustraitance'!$D551&lt;&gt;"",$K$2="Pôle",'1C TSsoustraitance'!$E551="NON"),(('1C TSsoustraitance'!$J551+'1C TSsoustraitance'!$K551+'1C TSsoustraitance'!$L551)/'1C TSsoustraitance'!$AP551),IF(AND('1C TSsoustraitance'!$D551&lt;&gt;"",$K$2&lt;&gt;"Pôle"),0))))</f>
        <v>0</v>
      </c>
      <c r="N834" s="668">
        <f t="shared" si="170"/>
        <v>0</v>
      </c>
      <c r="O834" s="669">
        <f>IF(OR('1C TSsoustraitance'!$D551="",'1C TSsoustraitance'!$E551="OUI",'1C TSsoustraitance'!$AP551=0),0,(('1C TSsoustraitance'!$S551)/'1C TSsoustraitance'!$AP551))</f>
        <v>0</v>
      </c>
      <c r="P834" s="669">
        <f>IF(OR('1C TSsoustraitance'!$D551="",'1C TSsoustraitance'!$E551="OUI",'1C TSsoustraitance'!$AP551=0),0,(('1C TSsoustraitance'!$T551)/'1C TSsoustraitance'!$AP551))</f>
        <v>0</v>
      </c>
      <c r="Q834" s="669">
        <f>IF(OR('1C TSsoustraitance'!$D551="",'1C TSsoustraitance'!$E551="OUI",'1C TSsoustraitance'!$AP551=0),0,(('1C TSsoustraitance'!$U551)/'1C TSsoustraitance'!$AP551))</f>
        <v>0</v>
      </c>
      <c r="R834" s="669">
        <f>IF(OR('1C TSsoustraitance'!$D551="",'1C TSsoustraitance'!$E551="OUI",'1C TSsoustraitance'!$AP551=0),0,(('1C TSsoustraitance'!$V551)/'1C TSsoustraitance'!$AP551))</f>
        <v>0</v>
      </c>
      <c r="S834" s="669">
        <f>IF(OR('1C TSsoustraitance'!$D551="",'1C TSsoustraitance'!$E551="OUI",'1C TSsoustraitance'!$AP551=0),0,(('1C TSsoustraitance'!$W551)/'1C TSsoustraitance'!$AP551))</f>
        <v>0</v>
      </c>
      <c r="T834" s="669">
        <f>IF(OR('1C TSsoustraitance'!$D551="",'1C TSsoustraitance'!$E551="OUI",'1C TSsoustraitance'!$AP551=0),0,(('1C TSsoustraitance'!$X551)/'1C TSsoustraitance'!$AP551))</f>
        <v>0</v>
      </c>
      <c r="U834" s="669">
        <f>IF(OR('1C TSsoustraitance'!$D551="",'1C TSsoustraitance'!$E551="OUI",'1C TSsoustraitance'!$AP551=0),0,(('1C TSsoustraitance'!$Y551)/'1C TSsoustraitance'!$AP551))</f>
        <v>0</v>
      </c>
      <c r="V834" s="669">
        <f>IF(OR('1C TSsoustraitance'!$D551="",'1C TSsoustraitance'!$E551="OUI",'1C TSsoustraitance'!$AP551=0),0,(('1C TSsoustraitance'!$Z551)/'1C TSsoustraitance'!$AP551))</f>
        <v>0</v>
      </c>
      <c r="W834" s="669">
        <f>IF(OR('1C TSsoustraitance'!$D551="",'1C TSsoustraitance'!$E551="OUI",'1C TSsoustraitance'!$AP551=0),0,(('1C TSsoustraitance'!$AA551)/'1C TSsoustraitance'!$AP551))</f>
        <v>0</v>
      </c>
      <c r="X834" s="669">
        <f>IF(OR('1C TSsoustraitance'!$D551="",'1C TSsoustraitance'!$E551="OUI",'1C TSsoustraitance'!$AP551=0),0,(('1C TSsoustraitance'!$AB551)/'1C TSsoustraitance'!$AP551))</f>
        <v>0</v>
      </c>
      <c r="Y834" s="669">
        <f>IF(OR('1C TSsoustraitance'!$D551="",'1C TSsoustraitance'!$E551="OUI",'1C TSsoustraitance'!$AP551=0),0,(('1C TSsoustraitance'!$AC551)/'1C TSsoustraitance'!$AP551))</f>
        <v>0</v>
      </c>
      <c r="Z834" s="669">
        <f>IF(OR('1C TSsoustraitance'!$D551="",'1C TSsoustraitance'!$E551="OUI",'1C TSsoustraitance'!$AP551=0),0,(('1C TSsoustraitance'!$AD551)/'1C TSsoustraitance'!$AP551))</f>
        <v>0</v>
      </c>
      <c r="AA834" s="669">
        <f>IF(OR('1C TSsoustraitance'!$D551="",'1C TSsoustraitance'!$E551="OUI",'1C TSsoustraitance'!$AP551=0),0,(('1C TSsoustraitance'!$AE551)/'1C TSsoustraitance'!$AP551))</f>
        <v>0</v>
      </c>
      <c r="AB834" s="669">
        <f>IF(OR('1C TSsoustraitance'!$D551="",'1C TSsoustraitance'!$E551="OUI",'1C TSsoustraitance'!$AP551=0),0,(('1C TSsoustraitance'!$AF551)/'1C TSsoustraitance'!$AP551))</f>
        <v>0</v>
      </c>
      <c r="AC834" s="669">
        <f>IF(OR('1C TSsoustraitance'!$D551="",'1C TSsoustraitance'!$E551="OUI",'1C TSsoustraitance'!$AP551=0),0,(('1C TSsoustraitance'!$AG551)/'1C TSsoustraitance'!$AP551))</f>
        <v>0</v>
      </c>
      <c r="AD834" s="669">
        <f>IF(OR('1C TSsoustraitance'!$D551="",'1C TSsoustraitance'!$E551="OUI",'1C TSsoustraitance'!$AP551=0),0,(('1C TSsoustraitance'!$AH551)/'1C TSsoustraitance'!$AP551))</f>
        <v>0</v>
      </c>
      <c r="AE834" s="669">
        <f>IF(OR('1C TSsoustraitance'!$D551="",'1C TSsoustraitance'!$E551="OUI",'1C TSsoustraitance'!$AP551=0),0,(('1C TSsoustraitance'!$AI551)/'1C TSsoustraitance'!$AP551))</f>
        <v>0</v>
      </c>
      <c r="AF834" s="669">
        <f>IF(OR('1C TSsoustraitance'!$D551="",'1C TSsoustraitance'!$E551="OUI",'1C TSsoustraitance'!$AP551=0),0,(('1C TSsoustraitance'!$AJ551)/'1C TSsoustraitance'!$AP551))</f>
        <v>0</v>
      </c>
      <c r="AG834" s="669">
        <f>IF(OR('1C TSsoustraitance'!$D551="",'1C TSsoustraitance'!$E551="OUI",'1C TSsoustraitance'!$AP551=0),0,(('1C TSsoustraitance'!$AK551)/'1C TSsoustraitance'!$AP551))</f>
        <v>0</v>
      </c>
      <c r="AH834" s="669">
        <f>IF(OR('1C TSsoustraitance'!$D551="",'1C TSsoustraitance'!$E551="OUI",'1C TSsoustraitance'!$AP551=0),0,(('1C TSsoustraitance'!$AL551)/'1C TSsoustraitance'!$AP551))</f>
        <v>0</v>
      </c>
      <c r="AI834" s="669">
        <f>IF(OR('1C TSsoustraitance'!$D551="",'1C TSsoustraitance'!$E551="OUI",'1C TSsoustraitance'!$AP551=0),0,(('1C TSsoustraitance'!$AM551)/'1C TSsoustraitance'!$AP551))</f>
        <v>0</v>
      </c>
      <c r="AJ834" s="669">
        <f>IF(OR('1C TSsoustraitance'!$D551="",'1C TSsoustraitance'!$E551="OUI",'1C TSsoustraitance'!$AP551=0),0,(('1C TSsoustraitance'!$AN551)/'1C TSsoustraitance'!$AP551))</f>
        <v>0</v>
      </c>
      <c r="AK834" s="669">
        <f t="shared" si="172"/>
        <v>0</v>
      </c>
      <c r="AL834" s="668">
        <f t="shared" si="173"/>
        <v>0</v>
      </c>
      <c r="AM834" s="670">
        <f>IF(Tableau7[[#This Row],[N° pièce]]="",0,(Tableau7[[#This Row],[hors TVA]]+(Tableau7[[#This Row],[hors TVA]]*Tableau7[[#This Row],[Taux TVA]])-(Tableau7[[#This Row],[hors TVA]]*Tableau7[[#This Row],[Taux TVA]]*Tableau7[[#This Row],[Régime TVA: Récupération]]))*Tableau7[[#This Row],[Type 1]])</f>
        <v>0</v>
      </c>
      <c r="AN834" s="670">
        <f>IF(Tableau7[[#This Row],[N° pièce]]="",0,IF($K$2="pôle",((Tableau7[[#This Row],[hors TVA]]+(Tableau7[[#This Row],[hors TVA]]*Tableau7[[#This Row],[Taux TVA]])-(Tableau7[[#This Row],[hors TVA]]*Tableau7[[#This Row],[Taux TVA]]*Tableau7[[#This Row],[Régime TVA: Récupération]]))*Tableau7[[#This Row],[Type 2]]),0))</f>
        <v>0</v>
      </c>
      <c r="AO834" s="670">
        <f t="shared" si="177"/>
        <v>0</v>
      </c>
      <c r="AP834" s="255">
        <f t="shared" si="175"/>
        <v>0</v>
      </c>
      <c r="AQ834" s="506">
        <f t="shared" si="178"/>
        <v>0</v>
      </c>
      <c r="AR834" s="671"/>
      <c r="AS834" s="512"/>
      <c r="AT834" s="513" t="str">
        <f>IF(('1C TSsoustraitance'!AP551*FICHE!C$14&lt;J834),"Forfait limité à "&amp;FICHE!C$14&amp;"€/jour","")</f>
        <v/>
      </c>
      <c r="AU834" s="797"/>
      <c r="AV834" s="484"/>
      <c r="AW834" s="484"/>
      <c r="AX834" s="484"/>
      <c r="AY834" s="484"/>
      <c r="AZ834" s="484"/>
      <c r="BA834" s="4"/>
      <c r="BB834" s="4"/>
      <c r="BC834" s="4"/>
      <c r="BD834" s="4"/>
      <c r="BE834" s="4"/>
      <c r="BF834" s="4"/>
      <c r="BG834" s="4"/>
      <c r="BH834" s="4"/>
      <c r="BI834" s="4"/>
      <c r="BJ834" s="4"/>
      <c r="BK834" s="4"/>
      <c r="BL834" s="4"/>
      <c r="BM834" s="4"/>
      <c r="BN834" s="4"/>
      <c r="BO834" s="4"/>
      <c r="BP834" s="4"/>
      <c r="BQ834" s="4"/>
      <c r="BR834" s="4"/>
      <c r="BS834" s="4"/>
      <c r="BT834" s="4"/>
      <c r="BU834" s="4"/>
      <c r="BV834" s="4"/>
      <c r="BW834" s="4"/>
      <c r="BX834" s="4"/>
      <c r="BY834" s="4"/>
      <c r="BZ834" s="4"/>
      <c r="CA834" s="4"/>
      <c r="CB834" s="4"/>
      <c r="CC834" s="4"/>
      <c r="CD834" s="4"/>
      <c r="CE834" s="4"/>
      <c r="CF834" s="4"/>
      <c r="CG834" s="4"/>
      <c r="CH834" s="4"/>
      <c r="CI834" s="4"/>
      <c r="CJ834" s="4"/>
      <c r="CK834" s="4"/>
      <c r="CL834" s="4"/>
      <c r="CM834" s="4"/>
      <c r="CN834" s="4"/>
      <c r="CO834" s="4"/>
      <c r="CP834" s="4"/>
      <c r="CQ834" s="4"/>
      <c r="CR834" s="4"/>
      <c r="CS834" s="4"/>
      <c r="CT834" s="4"/>
      <c r="CU834" s="4"/>
      <c r="CV834" s="4"/>
      <c r="CW834" s="4"/>
      <c r="CX834" s="4"/>
      <c r="CY834" s="4"/>
      <c r="CZ834" s="4"/>
      <c r="DA834" s="4"/>
      <c r="DB834" s="4"/>
      <c r="DC834" s="4"/>
      <c r="DD834" s="4"/>
      <c r="DE834" s="4"/>
      <c r="DF834" s="4"/>
      <c r="DG834" s="4"/>
      <c r="DH834" s="4"/>
      <c r="DI834" s="4"/>
      <c r="DJ834" s="4"/>
      <c r="DK834" s="4"/>
      <c r="DL834" s="4"/>
      <c r="DM834" s="4"/>
      <c r="DN834" s="4"/>
      <c r="DO834" s="4"/>
      <c r="DP834" s="4"/>
      <c r="DQ834" s="4"/>
      <c r="DR834" s="4"/>
      <c r="DS834" s="4"/>
      <c r="DT834" s="4"/>
      <c r="DU834" s="4"/>
      <c r="DV834" s="4"/>
      <c r="DW834" s="4"/>
      <c r="DX834" s="4"/>
      <c r="DY834" s="4"/>
      <c r="DZ834" s="4"/>
      <c r="EA834" s="4"/>
      <c r="EB834" s="4"/>
      <c r="EC834" s="4"/>
      <c r="ED834" s="4"/>
      <c r="EE834" s="4"/>
      <c r="EF834" s="4"/>
      <c r="EG834" s="4"/>
      <c r="EH834" s="4"/>
      <c r="EI834" s="4"/>
      <c r="EJ834" s="4"/>
      <c r="EK834" s="4"/>
      <c r="EL834" s="4"/>
      <c r="EM834" s="4"/>
      <c r="EN834" s="4"/>
      <c r="EO834" s="4"/>
      <c r="EP834" s="4"/>
      <c r="EQ834" s="4"/>
      <c r="ER834" s="4"/>
      <c r="ES834" s="4"/>
      <c r="ET834" s="4"/>
      <c r="EU834" s="4"/>
      <c r="EV834" s="4"/>
      <c r="EW834" s="4"/>
      <c r="EX834" s="4"/>
      <c r="EY834" s="4"/>
      <c r="EZ834" s="4"/>
      <c r="FA834" s="4"/>
      <c r="FB834" s="4"/>
      <c r="FC834" s="4"/>
      <c r="FD834" s="4"/>
      <c r="FE834" s="4"/>
      <c r="FF834" s="4"/>
      <c r="FG834" s="4"/>
      <c r="FH834" s="4"/>
      <c r="FI834" s="4"/>
      <c r="FJ834" s="4"/>
      <c r="FK834" s="4"/>
      <c r="FL834" s="4"/>
      <c r="FM834" s="4"/>
      <c r="FN834" s="4"/>
      <c r="FO834" s="4"/>
      <c r="FP834" s="4"/>
      <c r="FQ834" s="4"/>
      <c r="FR834" s="4"/>
      <c r="FS834" s="4"/>
      <c r="FT834" s="4"/>
      <c r="FU834" s="4"/>
      <c r="FV834" s="4"/>
      <c r="FW834" s="4"/>
      <c r="FX834" s="4"/>
      <c r="FY834" s="4"/>
      <c r="FZ834" s="4"/>
      <c r="GA834" s="4"/>
      <c r="GB834" s="4"/>
      <c r="GC834" s="4"/>
      <c r="GD834" s="4"/>
      <c r="GE834" s="4"/>
      <c r="GF834" s="4"/>
      <c r="GG834" s="4"/>
      <c r="GH834" s="4"/>
      <c r="GI834" s="4"/>
      <c r="GJ834" s="4"/>
      <c r="GK834" s="4"/>
      <c r="GL834" s="4"/>
      <c r="GM834" s="4"/>
      <c r="GN834" s="4"/>
      <c r="GO834" s="4"/>
      <c r="GP834" s="4"/>
      <c r="GQ834" s="4"/>
      <c r="GR834" s="4"/>
      <c r="GS834" s="4"/>
      <c r="GT834" s="4"/>
      <c r="GU834" s="4"/>
      <c r="GV834" s="4"/>
      <c r="GW834" s="4"/>
      <c r="GX834" s="4"/>
      <c r="GY834" s="4"/>
      <c r="GZ834" s="4"/>
      <c r="HA834" s="4"/>
      <c r="HB834" s="4"/>
      <c r="HC834" s="4"/>
    </row>
    <row r="835" spans="1:211" s="380" customFormat="1" ht="13.9" customHeight="1">
      <c r="A835" s="828" t="str">
        <f>IF('1C TSsoustraitance'!$A552&lt;&gt;0,'1C TSsoustraitance'!$A552,"")</f>
        <v/>
      </c>
      <c r="B835" s="530"/>
      <c r="C835" s="513" t="str">
        <f>IF('1C TSsoustraitance'!$A552&lt;&gt;0,'1C TSsoustraitance'!$B552,"")</f>
        <v/>
      </c>
      <c r="D835" s="513" t="str">
        <f>IF('1C TSsoustraitance'!$A552&lt;&gt;0,'1C TSsoustraitance'!$C552,"")</f>
        <v/>
      </c>
      <c r="E835" s="684"/>
      <c r="F835" s="685"/>
      <c r="G835" s="666">
        <f>'1C TSsoustraitance'!$D552</f>
        <v>0</v>
      </c>
      <c r="H835" s="533">
        <v>0.21</v>
      </c>
      <c r="I835" s="533">
        <v>1</v>
      </c>
      <c r="J835" s="534"/>
      <c r="K835" s="667">
        <f t="shared" si="171"/>
        <v>0</v>
      </c>
      <c r="L835" s="668">
        <f>IF(OR('1C TSsoustraitance'!$D552="",'1C TSsoustraitance'!$AP552=0),0,IF(AND('1C TSsoustraitance'!$D552&lt;&gt;"",$K$2="Pôle",'1C TSsoustraitance'!$E552="OUI"),(('1C TSsoustraitance'!$F552+'1C TSsoustraitance'!$G552+'1C TSsoustraitance'!$H552+'1C TSsoustraitance'!$I552+'1C TSsoustraitance'!$M552)/'1C TSsoustraitance'!$R552),IF(AND('1C TSsoustraitance'!$D552&lt;&gt;"",$K$2="Pôle",'1C TSsoustraitance'!$E552="NON"),(('1C TSsoustraitance'!$F552+'1C TSsoustraitance'!$G552+'1C TSsoustraitance'!$H552+'1C TSsoustraitance'!$I552+'1C TSsoustraitance'!$M552)/'1C TSsoustraitance'!$AP552),IF(AND('1C TSsoustraitance'!$D552&lt;&gt;"",$K$2&lt;&gt;"Pôle",'1C TSsoustraitance'!$E552="OUI"),(('1C TSsoustraitance'!$F552+'1C TSsoustraitance'!$G552+'1C TSsoustraitance'!$H552+'1C TSsoustraitance'!$I552+'1C TSsoustraitance'!$J552+'1C TSsoustraitance'!$K552+'1C TSsoustraitance'!$L552+'1C TSsoustraitance'!$M552+'1C TSsoustraitance'!$N552+'1C TSsoustraitance'!$O552+'1C TSsoustraitance'!$P552+'1C TSsoustraitance'!$Q552)/'1C TSsoustraitance'!$R552),IF(AND('1C TSsoustraitance'!$D552&lt;&gt;"",$K$2&lt;&gt;"Pôle",'1C TSsoustraitance'!$E552="NON"),(('1C TSsoustraitance'!$F552+'1C TSsoustraitance'!$G552+'1C TSsoustraitance'!$H552+'1C TSsoustraitance'!$I552+'1C TSsoustraitance'!$J552+'1C TSsoustraitance'!$K552+'1C TSsoustraitance'!$L552+'1C TSsoustraitance'!$M552+'1C TSsoustraitance'!$N552+'1C TSsoustraitance'!$O552+'1C TSsoustraitance'!$P552+'1C TSsoustraitance'!$Q552))/'1C TSsoustraitance'!$AP552)))))</f>
        <v>0</v>
      </c>
      <c r="M835" s="668">
        <f>IF(OR('1C TSsoustraitance'!$D552="",'1C TSsoustraitance'!AP$13=0),0,IF(AND('1C TSsoustraitance'!$D552&lt;&gt;"",$K$2="Pôle",'1C TSsoustraitance'!$E552="OUI"),(('1C TSsoustraitance'!$J552+'1C TSsoustraitance'!$K552+'1C TSsoustraitance'!$L552)/'1C TSsoustraitance'!$R552),IF(AND('1C TSsoustraitance'!$D552&lt;&gt;"",$K$2="Pôle",'1C TSsoustraitance'!$E552="NON"),(('1C TSsoustraitance'!$J552+'1C TSsoustraitance'!$K552+'1C TSsoustraitance'!$L552)/'1C TSsoustraitance'!$AP552),IF(AND('1C TSsoustraitance'!$D552&lt;&gt;"",$K$2&lt;&gt;"Pôle"),0))))</f>
        <v>0</v>
      </c>
      <c r="N835" s="668">
        <f t="shared" si="170"/>
        <v>0</v>
      </c>
      <c r="O835" s="669">
        <f>IF(OR('1C TSsoustraitance'!$D552="",'1C TSsoustraitance'!$E552="OUI",'1C TSsoustraitance'!$AP552=0),0,(('1C TSsoustraitance'!$S552)/'1C TSsoustraitance'!$AP552))</f>
        <v>0</v>
      </c>
      <c r="P835" s="669">
        <f>IF(OR('1C TSsoustraitance'!$D552="",'1C TSsoustraitance'!$E552="OUI",'1C TSsoustraitance'!$AP552=0),0,(('1C TSsoustraitance'!$T552)/'1C TSsoustraitance'!$AP552))</f>
        <v>0</v>
      </c>
      <c r="Q835" s="669">
        <f>IF(OR('1C TSsoustraitance'!$D552="",'1C TSsoustraitance'!$E552="OUI",'1C TSsoustraitance'!$AP552=0),0,(('1C TSsoustraitance'!$U552)/'1C TSsoustraitance'!$AP552))</f>
        <v>0</v>
      </c>
      <c r="R835" s="669">
        <f>IF(OR('1C TSsoustraitance'!$D552="",'1C TSsoustraitance'!$E552="OUI",'1C TSsoustraitance'!$AP552=0),0,(('1C TSsoustraitance'!$V552)/'1C TSsoustraitance'!$AP552))</f>
        <v>0</v>
      </c>
      <c r="S835" s="669">
        <f>IF(OR('1C TSsoustraitance'!$D552="",'1C TSsoustraitance'!$E552="OUI",'1C TSsoustraitance'!$AP552=0),0,(('1C TSsoustraitance'!$W552)/'1C TSsoustraitance'!$AP552))</f>
        <v>0</v>
      </c>
      <c r="T835" s="669">
        <f>IF(OR('1C TSsoustraitance'!$D552="",'1C TSsoustraitance'!$E552="OUI",'1C TSsoustraitance'!$AP552=0),0,(('1C TSsoustraitance'!$X552)/'1C TSsoustraitance'!$AP552))</f>
        <v>0</v>
      </c>
      <c r="U835" s="669">
        <f>IF(OR('1C TSsoustraitance'!$D552="",'1C TSsoustraitance'!$E552="OUI",'1C TSsoustraitance'!$AP552=0),0,(('1C TSsoustraitance'!$Y552)/'1C TSsoustraitance'!$AP552))</f>
        <v>0</v>
      </c>
      <c r="V835" s="669">
        <f>IF(OR('1C TSsoustraitance'!$D552="",'1C TSsoustraitance'!$E552="OUI",'1C TSsoustraitance'!$AP552=0),0,(('1C TSsoustraitance'!$Z552)/'1C TSsoustraitance'!$AP552))</f>
        <v>0</v>
      </c>
      <c r="W835" s="669">
        <f>IF(OR('1C TSsoustraitance'!$D552="",'1C TSsoustraitance'!$E552="OUI",'1C TSsoustraitance'!$AP552=0),0,(('1C TSsoustraitance'!$AA552)/'1C TSsoustraitance'!$AP552))</f>
        <v>0</v>
      </c>
      <c r="X835" s="669">
        <f>IF(OR('1C TSsoustraitance'!$D552="",'1C TSsoustraitance'!$E552="OUI",'1C TSsoustraitance'!$AP552=0),0,(('1C TSsoustraitance'!$AB552)/'1C TSsoustraitance'!$AP552))</f>
        <v>0</v>
      </c>
      <c r="Y835" s="669">
        <f>IF(OR('1C TSsoustraitance'!$D552="",'1C TSsoustraitance'!$E552="OUI",'1C TSsoustraitance'!$AP552=0),0,(('1C TSsoustraitance'!$AC552)/'1C TSsoustraitance'!$AP552))</f>
        <v>0</v>
      </c>
      <c r="Z835" s="669">
        <f>IF(OR('1C TSsoustraitance'!$D552="",'1C TSsoustraitance'!$E552="OUI",'1C TSsoustraitance'!$AP552=0),0,(('1C TSsoustraitance'!$AD552)/'1C TSsoustraitance'!$AP552))</f>
        <v>0</v>
      </c>
      <c r="AA835" s="669">
        <f>IF(OR('1C TSsoustraitance'!$D552="",'1C TSsoustraitance'!$E552="OUI",'1C TSsoustraitance'!$AP552=0),0,(('1C TSsoustraitance'!$AE552)/'1C TSsoustraitance'!$AP552))</f>
        <v>0</v>
      </c>
      <c r="AB835" s="669">
        <f>IF(OR('1C TSsoustraitance'!$D552="",'1C TSsoustraitance'!$E552="OUI",'1C TSsoustraitance'!$AP552=0),0,(('1C TSsoustraitance'!$AF552)/'1C TSsoustraitance'!$AP552))</f>
        <v>0</v>
      </c>
      <c r="AC835" s="669">
        <f>IF(OR('1C TSsoustraitance'!$D552="",'1C TSsoustraitance'!$E552="OUI",'1C TSsoustraitance'!$AP552=0),0,(('1C TSsoustraitance'!$AG552)/'1C TSsoustraitance'!$AP552))</f>
        <v>0</v>
      </c>
      <c r="AD835" s="669">
        <f>IF(OR('1C TSsoustraitance'!$D552="",'1C TSsoustraitance'!$E552="OUI",'1C TSsoustraitance'!$AP552=0),0,(('1C TSsoustraitance'!$AH552)/'1C TSsoustraitance'!$AP552))</f>
        <v>0</v>
      </c>
      <c r="AE835" s="669">
        <f>IF(OR('1C TSsoustraitance'!$D552="",'1C TSsoustraitance'!$E552="OUI",'1C TSsoustraitance'!$AP552=0),0,(('1C TSsoustraitance'!$AI552)/'1C TSsoustraitance'!$AP552))</f>
        <v>0</v>
      </c>
      <c r="AF835" s="669">
        <f>IF(OR('1C TSsoustraitance'!$D552="",'1C TSsoustraitance'!$E552="OUI",'1C TSsoustraitance'!$AP552=0),0,(('1C TSsoustraitance'!$AJ552)/'1C TSsoustraitance'!$AP552))</f>
        <v>0</v>
      </c>
      <c r="AG835" s="669">
        <f>IF(OR('1C TSsoustraitance'!$D552="",'1C TSsoustraitance'!$E552="OUI",'1C TSsoustraitance'!$AP552=0),0,(('1C TSsoustraitance'!$AK552)/'1C TSsoustraitance'!$AP552))</f>
        <v>0</v>
      </c>
      <c r="AH835" s="669">
        <f>IF(OR('1C TSsoustraitance'!$D552="",'1C TSsoustraitance'!$E552="OUI",'1C TSsoustraitance'!$AP552=0),0,(('1C TSsoustraitance'!$AL552)/'1C TSsoustraitance'!$AP552))</f>
        <v>0</v>
      </c>
      <c r="AI835" s="669">
        <f>IF(OR('1C TSsoustraitance'!$D552="",'1C TSsoustraitance'!$E552="OUI",'1C TSsoustraitance'!$AP552=0),0,(('1C TSsoustraitance'!$AM552)/'1C TSsoustraitance'!$AP552))</f>
        <v>0</v>
      </c>
      <c r="AJ835" s="669">
        <f>IF(OR('1C TSsoustraitance'!$D552="",'1C TSsoustraitance'!$E552="OUI",'1C TSsoustraitance'!$AP552=0),0,(('1C TSsoustraitance'!$AN552)/'1C TSsoustraitance'!$AP552))</f>
        <v>0</v>
      </c>
      <c r="AK835" s="669">
        <f t="shared" si="172"/>
        <v>0</v>
      </c>
      <c r="AL835" s="668">
        <f t="shared" si="173"/>
        <v>0</v>
      </c>
      <c r="AM835" s="670">
        <f>IF(Tableau7[[#This Row],[N° pièce]]="",0,(Tableau7[[#This Row],[hors TVA]]+(Tableau7[[#This Row],[hors TVA]]*Tableau7[[#This Row],[Taux TVA]])-(Tableau7[[#This Row],[hors TVA]]*Tableau7[[#This Row],[Taux TVA]]*Tableau7[[#This Row],[Régime TVA: Récupération]]))*Tableau7[[#This Row],[Type 1]])</f>
        <v>0</v>
      </c>
      <c r="AN835" s="670">
        <f>IF(Tableau7[[#This Row],[N° pièce]]="",0,IF($K$2="pôle",((Tableau7[[#This Row],[hors TVA]]+(Tableau7[[#This Row],[hors TVA]]*Tableau7[[#This Row],[Taux TVA]])-(Tableau7[[#This Row],[hors TVA]]*Tableau7[[#This Row],[Taux TVA]]*Tableau7[[#This Row],[Régime TVA: Récupération]]))*Tableau7[[#This Row],[Type 2]]),0))</f>
        <v>0</v>
      </c>
      <c r="AO835" s="670">
        <f t="shared" si="177"/>
        <v>0</v>
      </c>
      <c r="AP835" s="255">
        <f t="shared" si="175"/>
        <v>0</v>
      </c>
      <c r="AQ835" s="506">
        <f t="shared" si="178"/>
        <v>0</v>
      </c>
      <c r="AR835" s="671"/>
      <c r="AS835" s="512"/>
      <c r="AT835" s="513" t="str">
        <f>IF(('1C TSsoustraitance'!AP552*FICHE!C$14&lt;J835),"Forfait limité à "&amp;FICHE!C$14&amp;"€/jour","")</f>
        <v/>
      </c>
      <c r="AU835" s="797"/>
      <c r="AV835" s="484"/>
      <c r="AW835" s="484"/>
      <c r="AX835" s="484"/>
      <c r="AY835" s="484"/>
      <c r="AZ835" s="484"/>
      <c r="BA835" s="4"/>
      <c r="BB835" s="4"/>
      <c r="BC835" s="4"/>
      <c r="BD835" s="4"/>
      <c r="BE835" s="4"/>
      <c r="BF835" s="4"/>
      <c r="BG835" s="4"/>
      <c r="BH835" s="4"/>
      <c r="BI835" s="4"/>
      <c r="BJ835" s="4"/>
      <c r="BK835" s="4"/>
      <c r="BL835" s="4"/>
      <c r="BM835" s="4"/>
      <c r="BN835" s="4"/>
      <c r="BO835" s="4"/>
      <c r="BP835" s="4"/>
      <c r="BQ835" s="4"/>
      <c r="BR835" s="4"/>
      <c r="BS835" s="4"/>
      <c r="BT835" s="4"/>
      <c r="BU835" s="4"/>
      <c r="BV835" s="4"/>
      <c r="BW835" s="4"/>
      <c r="BX835" s="4"/>
      <c r="BY835" s="4"/>
      <c r="BZ835" s="4"/>
      <c r="CA835" s="4"/>
      <c r="CB835" s="4"/>
      <c r="CC835" s="4"/>
      <c r="CD835" s="4"/>
      <c r="CE835" s="4"/>
      <c r="CF835" s="4"/>
      <c r="CG835" s="4"/>
      <c r="CH835" s="4"/>
      <c r="CI835" s="4"/>
      <c r="CJ835" s="4"/>
      <c r="CK835" s="4"/>
      <c r="CL835" s="4"/>
      <c r="CM835" s="4"/>
      <c r="CN835" s="4"/>
      <c r="CO835" s="4"/>
      <c r="CP835" s="4"/>
      <c r="CQ835" s="4"/>
      <c r="CR835" s="4"/>
      <c r="CS835" s="4"/>
      <c r="CT835" s="4"/>
      <c r="CU835" s="4"/>
      <c r="CV835" s="4"/>
      <c r="CW835" s="4"/>
      <c r="CX835" s="4"/>
      <c r="CY835" s="4"/>
      <c r="CZ835" s="4"/>
      <c r="DA835" s="4"/>
      <c r="DB835" s="4"/>
      <c r="DC835" s="4"/>
      <c r="DD835" s="4"/>
      <c r="DE835" s="4"/>
      <c r="DF835" s="4"/>
      <c r="DG835" s="4"/>
      <c r="DH835" s="4"/>
      <c r="DI835" s="4"/>
      <c r="DJ835" s="4"/>
      <c r="DK835" s="4"/>
      <c r="DL835" s="4"/>
      <c r="DM835" s="4"/>
      <c r="DN835" s="4"/>
      <c r="DO835" s="4"/>
      <c r="DP835" s="4"/>
      <c r="DQ835" s="4"/>
      <c r="DR835" s="4"/>
      <c r="DS835" s="4"/>
      <c r="DT835" s="4"/>
      <c r="DU835" s="4"/>
      <c r="DV835" s="4"/>
      <c r="DW835" s="4"/>
      <c r="DX835" s="4"/>
      <c r="DY835" s="4"/>
      <c r="DZ835" s="4"/>
      <c r="EA835" s="4"/>
      <c r="EB835" s="4"/>
      <c r="EC835" s="4"/>
      <c r="ED835" s="4"/>
      <c r="EE835" s="4"/>
      <c r="EF835" s="4"/>
      <c r="EG835" s="4"/>
      <c r="EH835" s="4"/>
      <c r="EI835" s="4"/>
      <c r="EJ835" s="4"/>
      <c r="EK835" s="4"/>
      <c r="EL835" s="4"/>
      <c r="EM835" s="4"/>
      <c r="EN835" s="4"/>
      <c r="EO835" s="4"/>
      <c r="EP835" s="4"/>
      <c r="EQ835" s="4"/>
      <c r="ER835" s="4"/>
      <c r="ES835" s="4"/>
      <c r="ET835" s="4"/>
      <c r="EU835" s="4"/>
      <c r="EV835" s="4"/>
      <c r="EW835" s="4"/>
      <c r="EX835" s="4"/>
      <c r="EY835" s="4"/>
      <c r="EZ835" s="4"/>
      <c r="FA835" s="4"/>
      <c r="FB835" s="4"/>
      <c r="FC835" s="4"/>
      <c r="FD835" s="4"/>
      <c r="FE835" s="4"/>
      <c r="FF835" s="4"/>
      <c r="FG835" s="4"/>
      <c r="FH835" s="4"/>
      <c r="FI835" s="4"/>
      <c r="FJ835" s="4"/>
      <c r="FK835" s="4"/>
      <c r="FL835" s="4"/>
      <c r="FM835" s="4"/>
      <c r="FN835" s="4"/>
      <c r="FO835" s="4"/>
      <c r="FP835" s="4"/>
      <c r="FQ835" s="4"/>
      <c r="FR835" s="4"/>
      <c r="FS835" s="4"/>
      <c r="FT835" s="4"/>
      <c r="FU835" s="4"/>
      <c r="FV835" s="4"/>
      <c r="FW835" s="4"/>
      <c r="FX835" s="4"/>
      <c r="FY835" s="4"/>
      <c r="FZ835" s="4"/>
      <c r="GA835" s="4"/>
      <c r="GB835" s="4"/>
      <c r="GC835" s="4"/>
      <c r="GD835" s="4"/>
      <c r="GE835" s="4"/>
      <c r="GF835" s="4"/>
      <c r="GG835" s="4"/>
      <c r="GH835" s="4"/>
      <c r="GI835" s="4"/>
      <c r="GJ835" s="4"/>
      <c r="GK835" s="4"/>
      <c r="GL835" s="4"/>
      <c r="GM835" s="4"/>
      <c r="GN835" s="4"/>
      <c r="GO835" s="4"/>
      <c r="GP835" s="4"/>
      <c r="GQ835" s="4"/>
      <c r="GR835" s="4"/>
      <c r="GS835" s="4"/>
      <c r="GT835" s="4"/>
      <c r="GU835" s="4"/>
      <c r="GV835" s="4"/>
      <c r="GW835" s="4"/>
      <c r="GX835" s="4"/>
      <c r="GY835" s="4"/>
      <c r="GZ835" s="4"/>
      <c r="HA835" s="4"/>
      <c r="HB835" s="4"/>
      <c r="HC835" s="4"/>
    </row>
    <row r="836" spans="1:211" s="380" customFormat="1" ht="13.9" customHeight="1">
      <c r="A836" s="828" t="str">
        <f>IF('1C TSsoustraitance'!$A553&lt;&gt;0,'1C TSsoustraitance'!$A553,"")</f>
        <v/>
      </c>
      <c r="B836" s="530"/>
      <c r="C836" s="513" t="str">
        <f>IF('1C TSsoustraitance'!$A553&lt;&gt;0,'1C TSsoustraitance'!$B553,"")</f>
        <v/>
      </c>
      <c r="D836" s="513" t="str">
        <f>IF('1C TSsoustraitance'!$A553&lt;&gt;0,'1C TSsoustraitance'!$C553,"")</f>
        <v/>
      </c>
      <c r="E836" s="684"/>
      <c r="F836" s="685"/>
      <c r="G836" s="666">
        <f>'1C TSsoustraitance'!$D553</f>
        <v>0</v>
      </c>
      <c r="H836" s="533">
        <v>0.21</v>
      </c>
      <c r="I836" s="533">
        <v>1</v>
      </c>
      <c r="J836" s="534"/>
      <c r="K836" s="667">
        <f t="shared" si="171"/>
        <v>0</v>
      </c>
      <c r="L836" s="668">
        <f>IF(OR('1C TSsoustraitance'!$D553="",'1C TSsoustraitance'!$AP553=0),0,IF(AND('1C TSsoustraitance'!$D553&lt;&gt;"",$K$2="Pôle",'1C TSsoustraitance'!$E553="OUI"),(('1C TSsoustraitance'!$F553+'1C TSsoustraitance'!$G553+'1C TSsoustraitance'!$H553+'1C TSsoustraitance'!$I553+'1C TSsoustraitance'!$M553)/'1C TSsoustraitance'!$R553),IF(AND('1C TSsoustraitance'!$D553&lt;&gt;"",$K$2="Pôle",'1C TSsoustraitance'!$E553="NON"),(('1C TSsoustraitance'!$F553+'1C TSsoustraitance'!$G553+'1C TSsoustraitance'!$H553+'1C TSsoustraitance'!$I553+'1C TSsoustraitance'!$M553)/'1C TSsoustraitance'!$AP553),IF(AND('1C TSsoustraitance'!$D553&lt;&gt;"",$K$2&lt;&gt;"Pôle",'1C TSsoustraitance'!$E553="OUI"),(('1C TSsoustraitance'!$F553+'1C TSsoustraitance'!$G553+'1C TSsoustraitance'!$H553+'1C TSsoustraitance'!$I553+'1C TSsoustraitance'!$J553+'1C TSsoustraitance'!$K553+'1C TSsoustraitance'!$L553+'1C TSsoustraitance'!$M553+'1C TSsoustraitance'!$N553+'1C TSsoustraitance'!$O553+'1C TSsoustraitance'!$P553+'1C TSsoustraitance'!$Q553)/'1C TSsoustraitance'!$R553),IF(AND('1C TSsoustraitance'!$D553&lt;&gt;"",$K$2&lt;&gt;"Pôle",'1C TSsoustraitance'!$E553="NON"),(('1C TSsoustraitance'!$F553+'1C TSsoustraitance'!$G553+'1C TSsoustraitance'!$H553+'1C TSsoustraitance'!$I553+'1C TSsoustraitance'!$J553+'1C TSsoustraitance'!$K553+'1C TSsoustraitance'!$L553+'1C TSsoustraitance'!$M553+'1C TSsoustraitance'!$N553+'1C TSsoustraitance'!$O553+'1C TSsoustraitance'!$P553+'1C TSsoustraitance'!$Q553))/'1C TSsoustraitance'!$AP553)))))</f>
        <v>0</v>
      </c>
      <c r="M836" s="668">
        <f>IF(OR('1C TSsoustraitance'!$D553="",'1C TSsoustraitance'!AP$13=0),0,IF(AND('1C TSsoustraitance'!$D553&lt;&gt;"",$K$2="Pôle",'1C TSsoustraitance'!$E553="OUI"),(('1C TSsoustraitance'!$J553+'1C TSsoustraitance'!$K553+'1C TSsoustraitance'!$L553)/'1C TSsoustraitance'!$R553),IF(AND('1C TSsoustraitance'!$D553&lt;&gt;"",$K$2="Pôle",'1C TSsoustraitance'!$E553="NON"),(('1C TSsoustraitance'!$J553+'1C TSsoustraitance'!$K553+'1C TSsoustraitance'!$L553)/'1C TSsoustraitance'!$AP553),IF(AND('1C TSsoustraitance'!$D553&lt;&gt;"",$K$2&lt;&gt;"Pôle"),0))))</f>
        <v>0</v>
      </c>
      <c r="N836" s="668">
        <f t="shared" ref="N836:N899" si="179">L836+M836</f>
        <v>0</v>
      </c>
      <c r="O836" s="669">
        <f>IF(OR('1C TSsoustraitance'!$D553="",'1C TSsoustraitance'!$E553="OUI",'1C TSsoustraitance'!$AP553=0),0,(('1C TSsoustraitance'!$S553)/'1C TSsoustraitance'!$AP553))</f>
        <v>0</v>
      </c>
      <c r="P836" s="669">
        <f>IF(OR('1C TSsoustraitance'!$D553="",'1C TSsoustraitance'!$E553="OUI",'1C TSsoustraitance'!$AP553=0),0,(('1C TSsoustraitance'!$T553)/'1C TSsoustraitance'!$AP553))</f>
        <v>0</v>
      </c>
      <c r="Q836" s="669">
        <f>IF(OR('1C TSsoustraitance'!$D553="",'1C TSsoustraitance'!$E553="OUI",'1C TSsoustraitance'!$AP553=0),0,(('1C TSsoustraitance'!$U553)/'1C TSsoustraitance'!$AP553))</f>
        <v>0</v>
      </c>
      <c r="R836" s="669">
        <f>IF(OR('1C TSsoustraitance'!$D553="",'1C TSsoustraitance'!$E553="OUI",'1C TSsoustraitance'!$AP553=0),0,(('1C TSsoustraitance'!$V553)/'1C TSsoustraitance'!$AP553))</f>
        <v>0</v>
      </c>
      <c r="S836" s="669">
        <f>IF(OR('1C TSsoustraitance'!$D553="",'1C TSsoustraitance'!$E553="OUI",'1C TSsoustraitance'!$AP553=0),0,(('1C TSsoustraitance'!$W553)/'1C TSsoustraitance'!$AP553))</f>
        <v>0</v>
      </c>
      <c r="T836" s="669">
        <f>IF(OR('1C TSsoustraitance'!$D553="",'1C TSsoustraitance'!$E553="OUI",'1C TSsoustraitance'!$AP553=0),0,(('1C TSsoustraitance'!$X553)/'1C TSsoustraitance'!$AP553))</f>
        <v>0</v>
      </c>
      <c r="U836" s="669">
        <f>IF(OR('1C TSsoustraitance'!$D553="",'1C TSsoustraitance'!$E553="OUI",'1C TSsoustraitance'!$AP553=0),0,(('1C TSsoustraitance'!$Y553)/'1C TSsoustraitance'!$AP553))</f>
        <v>0</v>
      </c>
      <c r="V836" s="669">
        <f>IF(OR('1C TSsoustraitance'!$D553="",'1C TSsoustraitance'!$E553="OUI",'1C TSsoustraitance'!$AP553=0),0,(('1C TSsoustraitance'!$Z553)/'1C TSsoustraitance'!$AP553))</f>
        <v>0</v>
      </c>
      <c r="W836" s="669">
        <f>IF(OR('1C TSsoustraitance'!$D553="",'1C TSsoustraitance'!$E553="OUI",'1C TSsoustraitance'!$AP553=0),0,(('1C TSsoustraitance'!$AA553)/'1C TSsoustraitance'!$AP553))</f>
        <v>0</v>
      </c>
      <c r="X836" s="669">
        <f>IF(OR('1C TSsoustraitance'!$D553="",'1C TSsoustraitance'!$E553="OUI",'1C TSsoustraitance'!$AP553=0),0,(('1C TSsoustraitance'!$AB553)/'1C TSsoustraitance'!$AP553))</f>
        <v>0</v>
      </c>
      <c r="Y836" s="669">
        <f>IF(OR('1C TSsoustraitance'!$D553="",'1C TSsoustraitance'!$E553="OUI",'1C TSsoustraitance'!$AP553=0),0,(('1C TSsoustraitance'!$AC553)/'1C TSsoustraitance'!$AP553))</f>
        <v>0</v>
      </c>
      <c r="Z836" s="669">
        <f>IF(OR('1C TSsoustraitance'!$D553="",'1C TSsoustraitance'!$E553="OUI",'1C TSsoustraitance'!$AP553=0),0,(('1C TSsoustraitance'!$AD553)/'1C TSsoustraitance'!$AP553))</f>
        <v>0</v>
      </c>
      <c r="AA836" s="669">
        <f>IF(OR('1C TSsoustraitance'!$D553="",'1C TSsoustraitance'!$E553="OUI",'1C TSsoustraitance'!$AP553=0),0,(('1C TSsoustraitance'!$AE553)/'1C TSsoustraitance'!$AP553))</f>
        <v>0</v>
      </c>
      <c r="AB836" s="669">
        <f>IF(OR('1C TSsoustraitance'!$D553="",'1C TSsoustraitance'!$E553="OUI",'1C TSsoustraitance'!$AP553=0),0,(('1C TSsoustraitance'!$AF553)/'1C TSsoustraitance'!$AP553))</f>
        <v>0</v>
      </c>
      <c r="AC836" s="669">
        <f>IF(OR('1C TSsoustraitance'!$D553="",'1C TSsoustraitance'!$E553="OUI",'1C TSsoustraitance'!$AP553=0),0,(('1C TSsoustraitance'!$AG553)/'1C TSsoustraitance'!$AP553))</f>
        <v>0</v>
      </c>
      <c r="AD836" s="669">
        <f>IF(OR('1C TSsoustraitance'!$D553="",'1C TSsoustraitance'!$E553="OUI",'1C TSsoustraitance'!$AP553=0),0,(('1C TSsoustraitance'!$AH553)/'1C TSsoustraitance'!$AP553))</f>
        <v>0</v>
      </c>
      <c r="AE836" s="669">
        <f>IF(OR('1C TSsoustraitance'!$D553="",'1C TSsoustraitance'!$E553="OUI",'1C TSsoustraitance'!$AP553=0),0,(('1C TSsoustraitance'!$AI553)/'1C TSsoustraitance'!$AP553))</f>
        <v>0</v>
      </c>
      <c r="AF836" s="669">
        <f>IF(OR('1C TSsoustraitance'!$D553="",'1C TSsoustraitance'!$E553="OUI",'1C TSsoustraitance'!$AP553=0),0,(('1C TSsoustraitance'!$AJ553)/'1C TSsoustraitance'!$AP553))</f>
        <v>0</v>
      </c>
      <c r="AG836" s="669">
        <f>IF(OR('1C TSsoustraitance'!$D553="",'1C TSsoustraitance'!$E553="OUI",'1C TSsoustraitance'!$AP553=0),0,(('1C TSsoustraitance'!$AK553)/'1C TSsoustraitance'!$AP553))</f>
        <v>0</v>
      </c>
      <c r="AH836" s="669">
        <f>IF(OR('1C TSsoustraitance'!$D553="",'1C TSsoustraitance'!$E553="OUI",'1C TSsoustraitance'!$AP553=0),0,(('1C TSsoustraitance'!$AL553)/'1C TSsoustraitance'!$AP553))</f>
        <v>0</v>
      </c>
      <c r="AI836" s="669">
        <f>IF(OR('1C TSsoustraitance'!$D553="",'1C TSsoustraitance'!$E553="OUI",'1C TSsoustraitance'!$AP553=0),0,(('1C TSsoustraitance'!$AM553)/'1C TSsoustraitance'!$AP553))</f>
        <v>0</v>
      </c>
      <c r="AJ836" s="669">
        <f>IF(OR('1C TSsoustraitance'!$D553="",'1C TSsoustraitance'!$E553="OUI",'1C TSsoustraitance'!$AP553=0),0,(('1C TSsoustraitance'!$AN553)/'1C TSsoustraitance'!$AP553))</f>
        <v>0</v>
      </c>
      <c r="AK836" s="669">
        <f t="shared" si="172"/>
        <v>0</v>
      </c>
      <c r="AL836" s="668">
        <f t="shared" si="173"/>
        <v>0</v>
      </c>
      <c r="AM836" s="670">
        <f>IF(Tableau7[[#This Row],[N° pièce]]="",0,(Tableau7[[#This Row],[hors TVA]]+(Tableau7[[#This Row],[hors TVA]]*Tableau7[[#This Row],[Taux TVA]])-(Tableau7[[#This Row],[hors TVA]]*Tableau7[[#This Row],[Taux TVA]]*Tableau7[[#This Row],[Régime TVA: Récupération]]))*Tableau7[[#This Row],[Type 1]])</f>
        <v>0</v>
      </c>
      <c r="AN836" s="670">
        <f>IF(Tableau7[[#This Row],[N° pièce]]="",0,IF($K$2="pôle",((Tableau7[[#This Row],[hors TVA]]+(Tableau7[[#This Row],[hors TVA]]*Tableau7[[#This Row],[Taux TVA]])-(Tableau7[[#This Row],[hors TVA]]*Tableau7[[#This Row],[Taux TVA]]*Tableau7[[#This Row],[Régime TVA: Récupération]]))*Tableau7[[#This Row],[Type 2]]),0))</f>
        <v>0</v>
      </c>
      <c r="AO836" s="670">
        <f t="shared" si="177"/>
        <v>0</v>
      </c>
      <c r="AP836" s="255">
        <f t="shared" si="175"/>
        <v>0</v>
      </c>
      <c r="AQ836" s="506">
        <f t="shared" si="178"/>
        <v>0</v>
      </c>
      <c r="AR836" s="671"/>
      <c r="AS836" s="512"/>
      <c r="AT836" s="513" t="str">
        <f>IF(('1C TSsoustraitance'!AP553*FICHE!C$14&lt;J836),"Forfait limité à "&amp;FICHE!C$14&amp;"€/jour","")</f>
        <v/>
      </c>
      <c r="AU836" s="797"/>
      <c r="AV836" s="484"/>
      <c r="AW836" s="484"/>
      <c r="AX836" s="484"/>
      <c r="AY836" s="484"/>
      <c r="AZ836" s="484"/>
      <c r="BA836" s="4"/>
      <c r="BB836" s="4"/>
      <c r="BC836" s="4"/>
      <c r="BD836" s="4"/>
      <c r="BE836" s="4"/>
      <c r="BF836" s="4"/>
      <c r="BG836" s="4"/>
      <c r="BH836" s="4"/>
      <c r="BI836" s="4"/>
      <c r="BJ836" s="4"/>
      <c r="BK836" s="4"/>
      <c r="BL836" s="4"/>
      <c r="BM836" s="4"/>
      <c r="BN836" s="4"/>
      <c r="BO836" s="4"/>
      <c r="BP836" s="4"/>
      <c r="BQ836" s="4"/>
      <c r="BR836" s="4"/>
      <c r="BS836" s="4"/>
      <c r="BT836" s="4"/>
      <c r="BU836" s="4"/>
      <c r="BV836" s="4"/>
      <c r="BW836" s="4"/>
      <c r="BX836" s="4"/>
      <c r="BY836" s="4"/>
      <c r="BZ836" s="4"/>
      <c r="CA836" s="4"/>
      <c r="CB836" s="4"/>
      <c r="CC836" s="4"/>
      <c r="CD836" s="4"/>
      <c r="CE836" s="4"/>
      <c r="CF836" s="4"/>
      <c r="CG836" s="4"/>
      <c r="CH836" s="4"/>
      <c r="CI836" s="4"/>
      <c r="CJ836" s="4"/>
      <c r="CK836" s="4"/>
      <c r="CL836" s="4"/>
      <c r="CM836" s="4"/>
      <c r="CN836" s="4"/>
      <c r="CO836" s="4"/>
      <c r="CP836" s="4"/>
      <c r="CQ836" s="4"/>
      <c r="CR836" s="4"/>
      <c r="CS836" s="4"/>
      <c r="CT836" s="4"/>
      <c r="CU836" s="4"/>
      <c r="CV836" s="4"/>
      <c r="CW836" s="4"/>
      <c r="CX836" s="4"/>
      <c r="CY836" s="4"/>
      <c r="CZ836" s="4"/>
      <c r="DA836" s="4"/>
      <c r="DB836" s="4"/>
      <c r="DC836" s="4"/>
      <c r="DD836" s="4"/>
      <c r="DE836" s="4"/>
      <c r="DF836" s="4"/>
      <c r="DG836" s="4"/>
      <c r="DH836" s="4"/>
      <c r="DI836" s="4"/>
      <c r="DJ836" s="4"/>
      <c r="DK836" s="4"/>
      <c r="DL836" s="4"/>
      <c r="DM836" s="4"/>
      <c r="DN836" s="4"/>
      <c r="DO836" s="4"/>
      <c r="DP836" s="4"/>
      <c r="DQ836" s="4"/>
      <c r="DR836" s="4"/>
      <c r="DS836" s="4"/>
      <c r="DT836" s="4"/>
      <c r="DU836" s="4"/>
      <c r="DV836" s="4"/>
      <c r="DW836" s="4"/>
      <c r="DX836" s="4"/>
      <c r="DY836" s="4"/>
      <c r="DZ836" s="4"/>
      <c r="EA836" s="4"/>
      <c r="EB836" s="4"/>
      <c r="EC836" s="4"/>
      <c r="ED836" s="4"/>
      <c r="EE836" s="4"/>
      <c r="EF836" s="4"/>
      <c r="EG836" s="4"/>
      <c r="EH836" s="4"/>
      <c r="EI836" s="4"/>
      <c r="EJ836" s="4"/>
      <c r="EK836" s="4"/>
      <c r="EL836" s="4"/>
      <c r="EM836" s="4"/>
      <c r="EN836" s="4"/>
      <c r="EO836" s="4"/>
      <c r="EP836" s="4"/>
      <c r="EQ836" s="4"/>
      <c r="ER836" s="4"/>
      <c r="ES836" s="4"/>
      <c r="ET836" s="4"/>
      <c r="EU836" s="4"/>
      <c r="EV836" s="4"/>
      <c r="EW836" s="4"/>
      <c r="EX836" s="4"/>
      <c r="EY836" s="4"/>
      <c r="EZ836" s="4"/>
      <c r="FA836" s="4"/>
      <c r="FB836" s="4"/>
      <c r="FC836" s="4"/>
      <c r="FD836" s="4"/>
      <c r="FE836" s="4"/>
      <c r="FF836" s="4"/>
      <c r="FG836" s="4"/>
      <c r="FH836" s="4"/>
      <c r="FI836" s="4"/>
      <c r="FJ836" s="4"/>
      <c r="FK836" s="4"/>
      <c r="FL836" s="4"/>
      <c r="FM836" s="4"/>
      <c r="FN836" s="4"/>
      <c r="FO836" s="4"/>
      <c r="FP836" s="4"/>
      <c r="FQ836" s="4"/>
      <c r="FR836" s="4"/>
      <c r="FS836" s="4"/>
      <c r="FT836" s="4"/>
      <c r="FU836" s="4"/>
      <c r="FV836" s="4"/>
      <c r="FW836" s="4"/>
      <c r="FX836" s="4"/>
      <c r="FY836" s="4"/>
      <c r="FZ836" s="4"/>
      <c r="GA836" s="4"/>
      <c r="GB836" s="4"/>
      <c r="GC836" s="4"/>
      <c r="GD836" s="4"/>
      <c r="GE836" s="4"/>
      <c r="GF836" s="4"/>
      <c r="GG836" s="4"/>
      <c r="GH836" s="4"/>
      <c r="GI836" s="4"/>
      <c r="GJ836" s="4"/>
      <c r="GK836" s="4"/>
      <c r="GL836" s="4"/>
      <c r="GM836" s="4"/>
      <c r="GN836" s="4"/>
      <c r="GO836" s="4"/>
      <c r="GP836" s="4"/>
      <c r="GQ836" s="4"/>
      <c r="GR836" s="4"/>
      <c r="GS836" s="4"/>
      <c r="GT836" s="4"/>
      <c r="GU836" s="4"/>
      <c r="GV836" s="4"/>
      <c r="GW836" s="4"/>
      <c r="GX836" s="4"/>
      <c r="GY836" s="4"/>
      <c r="GZ836" s="4"/>
      <c r="HA836" s="4"/>
      <c r="HB836" s="4"/>
      <c r="HC836" s="4"/>
    </row>
    <row r="837" spans="1:211" s="380" customFormat="1" ht="13.9" customHeight="1">
      <c r="A837" s="828" t="str">
        <f>IF('1C TSsoustraitance'!$A554&lt;&gt;0,'1C TSsoustraitance'!$A554,"")</f>
        <v/>
      </c>
      <c r="B837" s="530"/>
      <c r="C837" s="513" t="str">
        <f>IF('1C TSsoustraitance'!$A554&lt;&gt;0,'1C TSsoustraitance'!$B554,"")</f>
        <v/>
      </c>
      <c r="D837" s="513" t="str">
        <f>IF('1C TSsoustraitance'!$A554&lt;&gt;0,'1C TSsoustraitance'!$C554,"")</f>
        <v/>
      </c>
      <c r="E837" s="684"/>
      <c r="F837" s="685"/>
      <c r="G837" s="666">
        <f>'1C TSsoustraitance'!$D554</f>
        <v>0</v>
      </c>
      <c r="H837" s="533">
        <v>0.21</v>
      </c>
      <c r="I837" s="533">
        <v>1</v>
      </c>
      <c r="J837" s="534"/>
      <c r="K837" s="667">
        <f t="shared" si="171"/>
        <v>0</v>
      </c>
      <c r="L837" s="668">
        <f>IF(OR('1C TSsoustraitance'!$D554="",'1C TSsoustraitance'!$AP554=0),0,IF(AND('1C TSsoustraitance'!$D554&lt;&gt;"",$K$2="Pôle",'1C TSsoustraitance'!$E554="OUI"),(('1C TSsoustraitance'!$F554+'1C TSsoustraitance'!$G554+'1C TSsoustraitance'!$H554+'1C TSsoustraitance'!$I554+'1C TSsoustraitance'!$M554)/'1C TSsoustraitance'!$R554),IF(AND('1C TSsoustraitance'!$D554&lt;&gt;"",$K$2="Pôle",'1C TSsoustraitance'!$E554="NON"),(('1C TSsoustraitance'!$F554+'1C TSsoustraitance'!$G554+'1C TSsoustraitance'!$H554+'1C TSsoustraitance'!$I554+'1C TSsoustraitance'!$M554)/'1C TSsoustraitance'!$AP554),IF(AND('1C TSsoustraitance'!$D554&lt;&gt;"",$K$2&lt;&gt;"Pôle",'1C TSsoustraitance'!$E554="OUI"),(('1C TSsoustraitance'!$F554+'1C TSsoustraitance'!$G554+'1C TSsoustraitance'!$H554+'1C TSsoustraitance'!$I554+'1C TSsoustraitance'!$J554+'1C TSsoustraitance'!$K554+'1C TSsoustraitance'!$L554+'1C TSsoustraitance'!$M554+'1C TSsoustraitance'!$N554+'1C TSsoustraitance'!$O554+'1C TSsoustraitance'!$P554+'1C TSsoustraitance'!$Q554)/'1C TSsoustraitance'!$R554),IF(AND('1C TSsoustraitance'!$D554&lt;&gt;"",$K$2&lt;&gt;"Pôle",'1C TSsoustraitance'!$E554="NON"),(('1C TSsoustraitance'!$F554+'1C TSsoustraitance'!$G554+'1C TSsoustraitance'!$H554+'1C TSsoustraitance'!$I554+'1C TSsoustraitance'!$J554+'1C TSsoustraitance'!$K554+'1C TSsoustraitance'!$L554+'1C TSsoustraitance'!$M554+'1C TSsoustraitance'!$N554+'1C TSsoustraitance'!$O554+'1C TSsoustraitance'!$P554+'1C TSsoustraitance'!$Q554))/'1C TSsoustraitance'!$AP554)))))</f>
        <v>0</v>
      </c>
      <c r="M837" s="668">
        <f>IF(OR('1C TSsoustraitance'!$D554="",'1C TSsoustraitance'!AP$13=0),0,IF(AND('1C TSsoustraitance'!$D554&lt;&gt;"",$K$2="Pôle",'1C TSsoustraitance'!$E554="OUI"),(('1C TSsoustraitance'!$J554+'1C TSsoustraitance'!$K554+'1C TSsoustraitance'!$L554)/'1C TSsoustraitance'!$R554),IF(AND('1C TSsoustraitance'!$D554&lt;&gt;"",$K$2="Pôle",'1C TSsoustraitance'!$E554="NON"),(('1C TSsoustraitance'!$J554+'1C TSsoustraitance'!$K554+'1C TSsoustraitance'!$L554)/'1C TSsoustraitance'!$AP554),IF(AND('1C TSsoustraitance'!$D554&lt;&gt;"",$K$2&lt;&gt;"Pôle"),0))))</f>
        <v>0</v>
      </c>
      <c r="N837" s="668">
        <f t="shared" si="179"/>
        <v>0</v>
      </c>
      <c r="O837" s="669">
        <f>IF(OR('1C TSsoustraitance'!$D554="",'1C TSsoustraitance'!$E554="OUI",'1C TSsoustraitance'!$AP554=0),0,(('1C TSsoustraitance'!$S554)/'1C TSsoustraitance'!$AP554))</f>
        <v>0</v>
      </c>
      <c r="P837" s="669">
        <f>IF(OR('1C TSsoustraitance'!$D554="",'1C TSsoustraitance'!$E554="OUI",'1C TSsoustraitance'!$AP554=0),0,(('1C TSsoustraitance'!$T554)/'1C TSsoustraitance'!$AP554))</f>
        <v>0</v>
      </c>
      <c r="Q837" s="669">
        <f>IF(OR('1C TSsoustraitance'!$D554="",'1C TSsoustraitance'!$E554="OUI",'1C TSsoustraitance'!$AP554=0),0,(('1C TSsoustraitance'!$U554)/'1C TSsoustraitance'!$AP554))</f>
        <v>0</v>
      </c>
      <c r="R837" s="669">
        <f>IF(OR('1C TSsoustraitance'!$D554="",'1C TSsoustraitance'!$E554="OUI",'1C TSsoustraitance'!$AP554=0),0,(('1C TSsoustraitance'!$V554)/'1C TSsoustraitance'!$AP554))</f>
        <v>0</v>
      </c>
      <c r="S837" s="669">
        <f>IF(OR('1C TSsoustraitance'!$D554="",'1C TSsoustraitance'!$E554="OUI",'1C TSsoustraitance'!$AP554=0),0,(('1C TSsoustraitance'!$W554)/'1C TSsoustraitance'!$AP554))</f>
        <v>0</v>
      </c>
      <c r="T837" s="669">
        <f>IF(OR('1C TSsoustraitance'!$D554="",'1C TSsoustraitance'!$E554="OUI",'1C TSsoustraitance'!$AP554=0),0,(('1C TSsoustraitance'!$X554)/'1C TSsoustraitance'!$AP554))</f>
        <v>0</v>
      </c>
      <c r="U837" s="669">
        <f>IF(OR('1C TSsoustraitance'!$D554="",'1C TSsoustraitance'!$E554="OUI",'1C TSsoustraitance'!$AP554=0),0,(('1C TSsoustraitance'!$Y554)/'1C TSsoustraitance'!$AP554))</f>
        <v>0</v>
      </c>
      <c r="V837" s="669">
        <f>IF(OR('1C TSsoustraitance'!$D554="",'1C TSsoustraitance'!$E554="OUI",'1C TSsoustraitance'!$AP554=0),0,(('1C TSsoustraitance'!$Z554)/'1C TSsoustraitance'!$AP554))</f>
        <v>0</v>
      </c>
      <c r="W837" s="669">
        <f>IF(OR('1C TSsoustraitance'!$D554="",'1C TSsoustraitance'!$E554="OUI",'1C TSsoustraitance'!$AP554=0),0,(('1C TSsoustraitance'!$AA554)/'1C TSsoustraitance'!$AP554))</f>
        <v>0</v>
      </c>
      <c r="X837" s="669">
        <f>IF(OR('1C TSsoustraitance'!$D554="",'1C TSsoustraitance'!$E554="OUI",'1C TSsoustraitance'!$AP554=0),0,(('1C TSsoustraitance'!$AB554)/'1C TSsoustraitance'!$AP554))</f>
        <v>0</v>
      </c>
      <c r="Y837" s="669">
        <f>IF(OR('1C TSsoustraitance'!$D554="",'1C TSsoustraitance'!$E554="OUI",'1C TSsoustraitance'!$AP554=0),0,(('1C TSsoustraitance'!$AC554)/'1C TSsoustraitance'!$AP554))</f>
        <v>0</v>
      </c>
      <c r="Z837" s="669">
        <f>IF(OR('1C TSsoustraitance'!$D554="",'1C TSsoustraitance'!$E554="OUI",'1C TSsoustraitance'!$AP554=0),0,(('1C TSsoustraitance'!$AD554)/'1C TSsoustraitance'!$AP554))</f>
        <v>0</v>
      </c>
      <c r="AA837" s="669">
        <f>IF(OR('1C TSsoustraitance'!$D554="",'1C TSsoustraitance'!$E554="OUI",'1C TSsoustraitance'!$AP554=0),0,(('1C TSsoustraitance'!$AE554)/'1C TSsoustraitance'!$AP554))</f>
        <v>0</v>
      </c>
      <c r="AB837" s="669">
        <f>IF(OR('1C TSsoustraitance'!$D554="",'1C TSsoustraitance'!$E554="OUI",'1C TSsoustraitance'!$AP554=0),0,(('1C TSsoustraitance'!$AF554)/'1C TSsoustraitance'!$AP554))</f>
        <v>0</v>
      </c>
      <c r="AC837" s="669">
        <f>IF(OR('1C TSsoustraitance'!$D554="",'1C TSsoustraitance'!$E554="OUI",'1C TSsoustraitance'!$AP554=0),0,(('1C TSsoustraitance'!$AG554)/'1C TSsoustraitance'!$AP554))</f>
        <v>0</v>
      </c>
      <c r="AD837" s="669">
        <f>IF(OR('1C TSsoustraitance'!$D554="",'1C TSsoustraitance'!$E554="OUI",'1C TSsoustraitance'!$AP554=0),0,(('1C TSsoustraitance'!$AH554)/'1C TSsoustraitance'!$AP554))</f>
        <v>0</v>
      </c>
      <c r="AE837" s="669">
        <f>IF(OR('1C TSsoustraitance'!$D554="",'1C TSsoustraitance'!$E554="OUI",'1C TSsoustraitance'!$AP554=0),0,(('1C TSsoustraitance'!$AI554)/'1C TSsoustraitance'!$AP554))</f>
        <v>0</v>
      </c>
      <c r="AF837" s="669">
        <f>IF(OR('1C TSsoustraitance'!$D554="",'1C TSsoustraitance'!$E554="OUI",'1C TSsoustraitance'!$AP554=0),0,(('1C TSsoustraitance'!$AJ554)/'1C TSsoustraitance'!$AP554))</f>
        <v>0</v>
      </c>
      <c r="AG837" s="669">
        <f>IF(OR('1C TSsoustraitance'!$D554="",'1C TSsoustraitance'!$E554="OUI",'1C TSsoustraitance'!$AP554=0),0,(('1C TSsoustraitance'!$AK554)/'1C TSsoustraitance'!$AP554))</f>
        <v>0</v>
      </c>
      <c r="AH837" s="669">
        <f>IF(OR('1C TSsoustraitance'!$D554="",'1C TSsoustraitance'!$E554="OUI",'1C TSsoustraitance'!$AP554=0),0,(('1C TSsoustraitance'!$AL554)/'1C TSsoustraitance'!$AP554))</f>
        <v>0</v>
      </c>
      <c r="AI837" s="669">
        <f>IF(OR('1C TSsoustraitance'!$D554="",'1C TSsoustraitance'!$E554="OUI",'1C TSsoustraitance'!$AP554=0),0,(('1C TSsoustraitance'!$AM554)/'1C TSsoustraitance'!$AP554))</f>
        <v>0</v>
      </c>
      <c r="AJ837" s="669">
        <f>IF(OR('1C TSsoustraitance'!$D554="",'1C TSsoustraitance'!$E554="OUI",'1C TSsoustraitance'!$AP554=0),0,(('1C TSsoustraitance'!$AN554)/'1C TSsoustraitance'!$AP554))</f>
        <v>0</v>
      </c>
      <c r="AK837" s="669">
        <f t="shared" si="172"/>
        <v>0</v>
      </c>
      <c r="AL837" s="668">
        <f t="shared" si="173"/>
        <v>0</v>
      </c>
      <c r="AM837" s="670">
        <f>IF(Tableau7[[#This Row],[N° pièce]]="",0,(Tableau7[[#This Row],[hors TVA]]+(Tableau7[[#This Row],[hors TVA]]*Tableau7[[#This Row],[Taux TVA]])-(Tableau7[[#This Row],[hors TVA]]*Tableau7[[#This Row],[Taux TVA]]*Tableau7[[#This Row],[Régime TVA: Récupération]]))*Tableau7[[#This Row],[Type 1]])</f>
        <v>0</v>
      </c>
      <c r="AN837" s="670">
        <f>IF(Tableau7[[#This Row],[N° pièce]]="",0,IF($K$2="pôle",((Tableau7[[#This Row],[hors TVA]]+(Tableau7[[#This Row],[hors TVA]]*Tableau7[[#This Row],[Taux TVA]])-(Tableau7[[#This Row],[hors TVA]]*Tableau7[[#This Row],[Taux TVA]]*Tableau7[[#This Row],[Régime TVA: Récupération]]))*Tableau7[[#This Row],[Type 2]]),0))</f>
        <v>0</v>
      </c>
      <c r="AO837" s="670">
        <f t="shared" si="177"/>
        <v>0</v>
      </c>
      <c r="AP837" s="255">
        <f t="shared" si="175"/>
        <v>0</v>
      </c>
      <c r="AQ837" s="506">
        <f t="shared" si="178"/>
        <v>0</v>
      </c>
      <c r="AR837" s="671"/>
      <c r="AS837" s="512"/>
      <c r="AT837" s="513" t="str">
        <f>IF(('1C TSsoustraitance'!AP554*FICHE!C$14&lt;J837),"Forfait limité à "&amp;FICHE!C$14&amp;"€/jour","")</f>
        <v/>
      </c>
      <c r="AU837" s="797"/>
      <c r="AV837" s="484"/>
      <c r="AW837" s="484"/>
      <c r="AX837" s="484"/>
      <c r="AY837" s="484"/>
      <c r="AZ837" s="484"/>
      <c r="BA837" s="4"/>
      <c r="BB837" s="4"/>
      <c r="BC837" s="4"/>
      <c r="BD837" s="4"/>
      <c r="BE837" s="4"/>
      <c r="BF837" s="4"/>
      <c r="BG837" s="4"/>
      <c r="BH837" s="4"/>
      <c r="BI837" s="4"/>
      <c r="BJ837" s="4"/>
      <c r="BK837" s="4"/>
      <c r="BL837" s="4"/>
      <c r="BM837" s="4"/>
      <c r="BN837" s="4"/>
      <c r="BO837" s="4"/>
      <c r="BP837" s="4"/>
      <c r="BQ837" s="4"/>
      <c r="BR837" s="4"/>
      <c r="BS837" s="4"/>
      <c r="BT837" s="4"/>
      <c r="BU837" s="4"/>
      <c r="BV837" s="4"/>
      <c r="BW837" s="4"/>
      <c r="BX837" s="4"/>
      <c r="BY837" s="4"/>
      <c r="BZ837" s="4"/>
      <c r="CA837" s="4"/>
      <c r="CB837" s="4"/>
      <c r="CC837" s="4"/>
      <c r="CD837" s="4"/>
      <c r="CE837" s="4"/>
      <c r="CF837" s="4"/>
      <c r="CG837" s="4"/>
      <c r="CH837" s="4"/>
      <c r="CI837" s="4"/>
      <c r="CJ837" s="4"/>
      <c r="CK837" s="4"/>
      <c r="CL837" s="4"/>
      <c r="CM837" s="4"/>
      <c r="CN837" s="4"/>
      <c r="CO837" s="4"/>
      <c r="CP837" s="4"/>
      <c r="CQ837" s="4"/>
      <c r="CR837" s="4"/>
      <c r="CS837" s="4"/>
      <c r="CT837" s="4"/>
      <c r="CU837" s="4"/>
      <c r="CV837" s="4"/>
      <c r="CW837" s="4"/>
      <c r="CX837" s="4"/>
      <c r="CY837" s="4"/>
      <c r="CZ837" s="4"/>
      <c r="DA837" s="4"/>
      <c r="DB837" s="4"/>
      <c r="DC837" s="4"/>
      <c r="DD837" s="4"/>
      <c r="DE837" s="4"/>
      <c r="DF837" s="4"/>
      <c r="DG837" s="4"/>
      <c r="DH837" s="4"/>
      <c r="DI837" s="4"/>
      <c r="DJ837" s="4"/>
      <c r="DK837" s="4"/>
      <c r="DL837" s="4"/>
      <c r="DM837" s="4"/>
      <c r="DN837" s="4"/>
      <c r="DO837" s="4"/>
      <c r="DP837" s="4"/>
      <c r="DQ837" s="4"/>
      <c r="DR837" s="4"/>
      <c r="DS837" s="4"/>
      <c r="DT837" s="4"/>
      <c r="DU837" s="4"/>
      <c r="DV837" s="4"/>
      <c r="DW837" s="4"/>
      <c r="DX837" s="4"/>
      <c r="DY837" s="4"/>
      <c r="DZ837" s="4"/>
      <c r="EA837" s="4"/>
      <c r="EB837" s="4"/>
      <c r="EC837" s="4"/>
      <c r="ED837" s="4"/>
      <c r="EE837" s="4"/>
      <c r="EF837" s="4"/>
      <c r="EG837" s="4"/>
      <c r="EH837" s="4"/>
      <c r="EI837" s="4"/>
      <c r="EJ837" s="4"/>
      <c r="EK837" s="4"/>
      <c r="EL837" s="4"/>
      <c r="EM837" s="4"/>
      <c r="EN837" s="4"/>
      <c r="EO837" s="4"/>
      <c r="EP837" s="4"/>
      <c r="EQ837" s="4"/>
      <c r="ER837" s="4"/>
      <c r="ES837" s="4"/>
      <c r="ET837" s="4"/>
      <c r="EU837" s="4"/>
      <c r="EV837" s="4"/>
      <c r="EW837" s="4"/>
      <c r="EX837" s="4"/>
      <c r="EY837" s="4"/>
      <c r="EZ837" s="4"/>
      <c r="FA837" s="4"/>
      <c r="FB837" s="4"/>
      <c r="FC837" s="4"/>
      <c r="FD837" s="4"/>
      <c r="FE837" s="4"/>
      <c r="FF837" s="4"/>
      <c r="FG837" s="4"/>
      <c r="FH837" s="4"/>
      <c r="FI837" s="4"/>
      <c r="FJ837" s="4"/>
      <c r="FK837" s="4"/>
      <c r="FL837" s="4"/>
      <c r="FM837" s="4"/>
      <c r="FN837" s="4"/>
      <c r="FO837" s="4"/>
      <c r="FP837" s="4"/>
      <c r="FQ837" s="4"/>
      <c r="FR837" s="4"/>
      <c r="FS837" s="4"/>
      <c r="FT837" s="4"/>
      <c r="FU837" s="4"/>
      <c r="FV837" s="4"/>
      <c r="FW837" s="4"/>
      <c r="FX837" s="4"/>
      <c r="FY837" s="4"/>
      <c r="FZ837" s="4"/>
      <c r="GA837" s="4"/>
      <c r="GB837" s="4"/>
      <c r="GC837" s="4"/>
      <c r="GD837" s="4"/>
      <c r="GE837" s="4"/>
      <c r="GF837" s="4"/>
      <c r="GG837" s="4"/>
      <c r="GH837" s="4"/>
      <c r="GI837" s="4"/>
      <c r="GJ837" s="4"/>
      <c r="GK837" s="4"/>
      <c r="GL837" s="4"/>
      <c r="GM837" s="4"/>
      <c r="GN837" s="4"/>
      <c r="GO837" s="4"/>
      <c r="GP837" s="4"/>
      <c r="GQ837" s="4"/>
      <c r="GR837" s="4"/>
      <c r="GS837" s="4"/>
      <c r="GT837" s="4"/>
      <c r="GU837" s="4"/>
      <c r="GV837" s="4"/>
      <c r="GW837" s="4"/>
      <c r="GX837" s="4"/>
      <c r="GY837" s="4"/>
      <c r="GZ837" s="4"/>
      <c r="HA837" s="4"/>
      <c r="HB837" s="4"/>
      <c r="HC837" s="4"/>
    </row>
    <row r="838" spans="1:211" s="380" customFormat="1" ht="13.9" customHeight="1">
      <c r="A838" s="828" t="str">
        <f>IF('1C TSsoustraitance'!$A555&lt;&gt;0,'1C TSsoustraitance'!$A555,"")</f>
        <v/>
      </c>
      <c r="B838" s="530"/>
      <c r="C838" s="513" t="str">
        <f>IF('1C TSsoustraitance'!$A555&lt;&gt;0,'1C TSsoustraitance'!$B555,"")</f>
        <v/>
      </c>
      <c r="D838" s="513" t="str">
        <f>IF('1C TSsoustraitance'!$A555&lt;&gt;0,'1C TSsoustraitance'!$C555,"")</f>
        <v/>
      </c>
      <c r="E838" s="684"/>
      <c r="F838" s="685"/>
      <c r="G838" s="666">
        <f>'1C TSsoustraitance'!$D555</f>
        <v>0</v>
      </c>
      <c r="H838" s="533">
        <v>0.21</v>
      </c>
      <c r="I838" s="533">
        <v>1</v>
      </c>
      <c r="J838" s="534"/>
      <c r="K838" s="667">
        <f t="shared" si="171"/>
        <v>0</v>
      </c>
      <c r="L838" s="668">
        <f>IF(OR('1C TSsoustraitance'!$D555="",'1C TSsoustraitance'!$AP555=0),0,IF(AND('1C TSsoustraitance'!$D555&lt;&gt;"",$K$2="Pôle",'1C TSsoustraitance'!$E555="OUI"),(('1C TSsoustraitance'!$F555+'1C TSsoustraitance'!$G555+'1C TSsoustraitance'!$H555+'1C TSsoustraitance'!$I555+'1C TSsoustraitance'!$M555)/'1C TSsoustraitance'!$R555),IF(AND('1C TSsoustraitance'!$D555&lt;&gt;"",$K$2="Pôle",'1C TSsoustraitance'!$E555="NON"),(('1C TSsoustraitance'!$F555+'1C TSsoustraitance'!$G555+'1C TSsoustraitance'!$H555+'1C TSsoustraitance'!$I555+'1C TSsoustraitance'!$M555)/'1C TSsoustraitance'!$AP555),IF(AND('1C TSsoustraitance'!$D555&lt;&gt;"",$K$2&lt;&gt;"Pôle",'1C TSsoustraitance'!$E555="OUI"),(('1C TSsoustraitance'!$F555+'1C TSsoustraitance'!$G555+'1C TSsoustraitance'!$H555+'1C TSsoustraitance'!$I555+'1C TSsoustraitance'!$J555+'1C TSsoustraitance'!$K555+'1C TSsoustraitance'!$L555+'1C TSsoustraitance'!$M555+'1C TSsoustraitance'!$N555+'1C TSsoustraitance'!$O555+'1C TSsoustraitance'!$P555+'1C TSsoustraitance'!$Q555)/'1C TSsoustraitance'!$R555),IF(AND('1C TSsoustraitance'!$D555&lt;&gt;"",$K$2&lt;&gt;"Pôle",'1C TSsoustraitance'!$E555="NON"),(('1C TSsoustraitance'!$F555+'1C TSsoustraitance'!$G555+'1C TSsoustraitance'!$H555+'1C TSsoustraitance'!$I555+'1C TSsoustraitance'!$J555+'1C TSsoustraitance'!$K555+'1C TSsoustraitance'!$L555+'1C TSsoustraitance'!$M555+'1C TSsoustraitance'!$N555+'1C TSsoustraitance'!$O555+'1C TSsoustraitance'!$P555+'1C TSsoustraitance'!$Q555))/'1C TSsoustraitance'!$AP555)))))</f>
        <v>0</v>
      </c>
      <c r="M838" s="668">
        <f>IF(OR('1C TSsoustraitance'!$D555="",'1C TSsoustraitance'!AP$13=0),0,IF(AND('1C TSsoustraitance'!$D555&lt;&gt;"",$K$2="Pôle",'1C TSsoustraitance'!$E555="OUI"),(('1C TSsoustraitance'!$J555+'1C TSsoustraitance'!$K555+'1C TSsoustraitance'!$L555)/'1C TSsoustraitance'!$R555),IF(AND('1C TSsoustraitance'!$D555&lt;&gt;"",$K$2="Pôle",'1C TSsoustraitance'!$E555="NON"),(('1C TSsoustraitance'!$J555+'1C TSsoustraitance'!$K555+'1C TSsoustraitance'!$L555)/'1C TSsoustraitance'!$AP555),IF(AND('1C TSsoustraitance'!$D555&lt;&gt;"",$K$2&lt;&gt;"Pôle"),0))))</f>
        <v>0</v>
      </c>
      <c r="N838" s="668">
        <f t="shared" si="179"/>
        <v>0</v>
      </c>
      <c r="O838" s="669">
        <f>IF(OR('1C TSsoustraitance'!$D555="",'1C TSsoustraitance'!$E555="OUI",'1C TSsoustraitance'!$AP555=0),0,(('1C TSsoustraitance'!$S555)/'1C TSsoustraitance'!$AP555))</f>
        <v>0</v>
      </c>
      <c r="P838" s="669">
        <f>IF(OR('1C TSsoustraitance'!$D555="",'1C TSsoustraitance'!$E555="OUI",'1C TSsoustraitance'!$AP555=0),0,(('1C TSsoustraitance'!$T555)/'1C TSsoustraitance'!$AP555))</f>
        <v>0</v>
      </c>
      <c r="Q838" s="669">
        <f>IF(OR('1C TSsoustraitance'!$D555="",'1C TSsoustraitance'!$E555="OUI",'1C TSsoustraitance'!$AP555=0),0,(('1C TSsoustraitance'!$U555)/'1C TSsoustraitance'!$AP555))</f>
        <v>0</v>
      </c>
      <c r="R838" s="669">
        <f>IF(OR('1C TSsoustraitance'!$D555="",'1C TSsoustraitance'!$E555="OUI",'1C TSsoustraitance'!$AP555=0),0,(('1C TSsoustraitance'!$V555)/'1C TSsoustraitance'!$AP555))</f>
        <v>0</v>
      </c>
      <c r="S838" s="669">
        <f>IF(OR('1C TSsoustraitance'!$D555="",'1C TSsoustraitance'!$E555="OUI",'1C TSsoustraitance'!$AP555=0),0,(('1C TSsoustraitance'!$W555)/'1C TSsoustraitance'!$AP555))</f>
        <v>0</v>
      </c>
      <c r="T838" s="669">
        <f>IF(OR('1C TSsoustraitance'!$D555="",'1C TSsoustraitance'!$E555="OUI",'1C TSsoustraitance'!$AP555=0),0,(('1C TSsoustraitance'!$X555)/'1C TSsoustraitance'!$AP555))</f>
        <v>0</v>
      </c>
      <c r="U838" s="669">
        <f>IF(OR('1C TSsoustraitance'!$D555="",'1C TSsoustraitance'!$E555="OUI",'1C TSsoustraitance'!$AP555=0),0,(('1C TSsoustraitance'!$Y555)/'1C TSsoustraitance'!$AP555))</f>
        <v>0</v>
      </c>
      <c r="V838" s="669">
        <f>IF(OR('1C TSsoustraitance'!$D555="",'1C TSsoustraitance'!$E555="OUI",'1C TSsoustraitance'!$AP555=0),0,(('1C TSsoustraitance'!$Z555)/'1C TSsoustraitance'!$AP555))</f>
        <v>0</v>
      </c>
      <c r="W838" s="669">
        <f>IF(OR('1C TSsoustraitance'!$D555="",'1C TSsoustraitance'!$E555="OUI",'1C TSsoustraitance'!$AP555=0),0,(('1C TSsoustraitance'!$AA555)/'1C TSsoustraitance'!$AP555))</f>
        <v>0</v>
      </c>
      <c r="X838" s="669">
        <f>IF(OR('1C TSsoustraitance'!$D555="",'1C TSsoustraitance'!$E555="OUI",'1C TSsoustraitance'!$AP555=0),0,(('1C TSsoustraitance'!$AB555)/'1C TSsoustraitance'!$AP555))</f>
        <v>0</v>
      </c>
      <c r="Y838" s="669">
        <f>IF(OR('1C TSsoustraitance'!$D555="",'1C TSsoustraitance'!$E555="OUI",'1C TSsoustraitance'!$AP555=0),0,(('1C TSsoustraitance'!$AC555)/'1C TSsoustraitance'!$AP555))</f>
        <v>0</v>
      </c>
      <c r="Z838" s="669">
        <f>IF(OR('1C TSsoustraitance'!$D555="",'1C TSsoustraitance'!$E555="OUI",'1C TSsoustraitance'!$AP555=0),0,(('1C TSsoustraitance'!$AD555)/'1C TSsoustraitance'!$AP555))</f>
        <v>0</v>
      </c>
      <c r="AA838" s="669">
        <f>IF(OR('1C TSsoustraitance'!$D555="",'1C TSsoustraitance'!$E555="OUI",'1C TSsoustraitance'!$AP555=0),0,(('1C TSsoustraitance'!$AE555)/'1C TSsoustraitance'!$AP555))</f>
        <v>0</v>
      </c>
      <c r="AB838" s="669">
        <f>IF(OR('1C TSsoustraitance'!$D555="",'1C TSsoustraitance'!$E555="OUI",'1C TSsoustraitance'!$AP555=0),0,(('1C TSsoustraitance'!$AF555)/'1C TSsoustraitance'!$AP555))</f>
        <v>0</v>
      </c>
      <c r="AC838" s="669">
        <f>IF(OR('1C TSsoustraitance'!$D555="",'1C TSsoustraitance'!$E555="OUI",'1C TSsoustraitance'!$AP555=0),0,(('1C TSsoustraitance'!$AG555)/'1C TSsoustraitance'!$AP555))</f>
        <v>0</v>
      </c>
      <c r="AD838" s="669">
        <f>IF(OR('1C TSsoustraitance'!$D555="",'1C TSsoustraitance'!$E555="OUI",'1C TSsoustraitance'!$AP555=0),0,(('1C TSsoustraitance'!$AH555)/'1C TSsoustraitance'!$AP555))</f>
        <v>0</v>
      </c>
      <c r="AE838" s="669">
        <f>IF(OR('1C TSsoustraitance'!$D555="",'1C TSsoustraitance'!$E555="OUI",'1C TSsoustraitance'!$AP555=0),0,(('1C TSsoustraitance'!$AI555)/'1C TSsoustraitance'!$AP555))</f>
        <v>0</v>
      </c>
      <c r="AF838" s="669">
        <f>IF(OR('1C TSsoustraitance'!$D555="",'1C TSsoustraitance'!$E555="OUI",'1C TSsoustraitance'!$AP555=0),0,(('1C TSsoustraitance'!$AJ555)/'1C TSsoustraitance'!$AP555))</f>
        <v>0</v>
      </c>
      <c r="AG838" s="669">
        <f>IF(OR('1C TSsoustraitance'!$D555="",'1C TSsoustraitance'!$E555="OUI",'1C TSsoustraitance'!$AP555=0),0,(('1C TSsoustraitance'!$AK555)/'1C TSsoustraitance'!$AP555))</f>
        <v>0</v>
      </c>
      <c r="AH838" s="669">
        <f>IF(OR('1C TSsoustraitance'!$D555="",'1C TSsoustraitance'!$E555="OUI",'1C TSsoustraitance'!$AP555=0),0,(('1C TSsoustraitance'!$AL555)/'1C TSsoustraitance'!$AP555))</f>
        <v>0</v>
      </c>
      <c r="AI838" s="669">
        <f>IF(OR('1C TSsoustraitance'!$D555="",'1C TSsoustraitance'!$E555="OUI",'1C TSsoustraitance'!$AP555=0),0,(('1C TSsoustraitance'!$AM555)/'1C TSsoustraitance'!$AP555))</f>
        <v>0</v>
      </c>
      <c r="AJ838" s="669">
        <f>IF(OR('1C TSsoustraitance'!$D555="",'1C TSsoustraitance'!$E555="OUI",'1C TSsoustraitance'!$AP555=0),0,(('1C TSsoustraitance'!$AN555)/'1C TSsoustraitance'!$AP555))</f>
        <v>0</v>
      </c>
      <c r="AK838" s="669">
        <f t="shared" si="172"/>
        <v>0</v>
      </c>
      <c r="AL838" s="668">
        <f t="shared" si="173"/>
        <v>0</v>
      </c>
      <c r="AM838" s="670">
        <f>IF(Tableau7[[#This Row],[N° pièce]]="",0,(Tableau7[[#This Row],[hors TVA]]+(Tableau7[[#This Row],[hors TVA]]*Tableau7[[#This Row],[Taux TVA]])-(Tableau7[[#This Row],[hors TVA]]*Tableau7[[#This Row],[Taux TVA]]*Tableau7[[#This Row],[Régime TVA: Récupération]]))*Tableau7[[#This Row],[Type 1]])</f>
        <v>0</v>
      </c>
      <c r="AN838" s="670">
        <f>IF(Tableau7[[#This Row],[N° pièce]]="",0,IF($K$2="pôle",((Tableau7[[#This Row],[hors TVA]]+(Tableau7[[#This Row],[hors TVA]]*Tableau7[[#This Row],[Taux TVA]])-(Tableau7[[#This Row],[hors TVA]]*Tableau7[[#This Row],[Taux TVA]]*Tableau7[[#This Row],[Régime TVA: Récupération]]))*Tableau7[[#This Row],[Type 2]]),0))</f>
        <v>0</v>
      </c>
      <c r="AO838" s="670">
        <f t="shared" si="177"/>
        <v>0</v>
      </c>
      <c r="AP838" s="255">
        <f t="shared" si="175"/>
        <v>0</v>
      </c>
      <c r="AQ838" s="506">
        <f t="shared" si="178"/>
        <v>0</v>
      </c>
      <c r="AR838" s="671"/>
      <c r="AS838" s="512"/>
      <c r="AT838" s="513" t="str">
        <f>IF(('1C TSsoustraitance'!AP555*FICHE!C$14&lt;J838),"Forfait limité à "&amp;FICHE!C$14&amp;"€/jour","")</f>
        <v/>
      </c>
      <c r="AU838" s="797"/>
      <c r="AV838" s="484"/>
      <c r="AW838" s="484"/>
      <c r="AX838" s="484"/>
      <c r="AY838" s="484"/>
      <c r="AZ838" s="484"/>
      <c r="BA838" s="4"/>
      <c r="BB838" s="4"/>
      <c r="BC838" s="4"/>
      <c r="BD838" s="4"/>
      <c r="BE838" s="4"/>
      <c r="BF838" s="4"/>
      <c r="BG838" s="4"/>
      <c r="BH838" s="4"/>
      <c r="BI838" s="4"/>
      <c r="BJ838" s="4"/>
      <c r="BK838" s="4"/>
      <c r="BL838" s="4"/>
      <c r="BM838" s="4"/>
      <c r="BN838" s="4"/>
      <c r="BO838" s="4"/>
      <c r="BP838" s="4"/>
      <c r="BQ838" s="4"/>
      <c r="BR838" s="4"/>
      <c r="BS838" s="4"/>
      <c r="BT838" s="4"/>
      <c r="BU838" s="4"/>
      <c r="BV838" s="4"/>
      <c r="BW838" s="4"/>
      <c r="BX838" s="4"/>
      <c r="BY838" s="4"/>
      <c r="BZ838" s="4"/>
      <c r="CA838" s="4"/>
      <c r="CB838" s="4"/>
      <c r="CC838" s="4"/>
      <c r="CD838" s="4"/>
      <c r="CE838" s="4"/>
      <c r="CF838" s="4"/>
      <c r="CG838" s="4"/>
      <c r="CH838" s="4"/>
      <c r="CI838" s="4"/>
      <c r="CJ838" s="4"/>
      <c r="CK838" s="4"/>
      <c r="CL838" s="4"/>
      <c r="CM838" s="4"/>
      <c r="CN838" s="4"/>
      <c r="CO838" s="4"/>
      <c r="CP838" s="4"/>
      <c r="CQ838" s="4"/>
      <c r="CR838" s="4"/>
      <c r="CS838" s="4"/>
      <c r="CT838" s="4"/>
      <c r="CU838" s="4"/>
      <c r="CV838" s="4"/>
      <c r="CW838" s="4"/>
      <c r="CX838" s="4"/>
      <c r="CY838" s="4"/>
      <c r="CZ838" s="4"/>
      <c r="DA838" s="4"/>
      <c r="DB838" s="4"/>
      <c r="DC838" s="4"/>
      <c r="DD838" s="4"/>
      <c r="DE838" s="4"/>
      <c r="DF838" s="4"/>
      <c r="DG838" s="4"/>
      <c r="DH838" s="4"/>
      <c r="DI838" s="4"/>
      <c r="DJ838" s="4"/>
      <c r="DK838" s="4"/>
      <c r="DL838" s="4"/>
      <c r="DM838" s="4"/>
      <c r="DN838" s="4"/>
      <c r="DO838" s="4"/>
      <c r="DP838" s="4"/>
      <c r="DQ838" s="4"/>
      <c r="DR838" s="4"/>
      <c r="DS838" s="4"/>
      <c r="DT838" s="4"/>
      <c r="DU838" s="4"/>
      <c r="DV838" s="4"/>
      <c r="DW838" s="4"/>
      <c r="DX838" s="4"/>
      <c r="DY838" s="4"/>
      <c r="DZ838" s="4"/>
      <c r="EA838" s="4"/>
      <c r="EB838" s="4"/>
      <c r="EC838" s="4"/>
      <c r="ED838" s="4"/>
      <c r="EE838" s="4"/>
      <c r="EF838" s="4"/>
      <c r="EG838" s="4"/>
      <c r="EH838" s="4"/>
      <c r="EI838" s="4"/>
      <c r="EJ838" s="4"/>
      <c r="EK838" s="4"/>
      <c r="EL838" s="4"/>
      <c r="EM838" s="4"/>
      <c r="EN838" s="4"/>
      <c r="EO838" s="4"/>
      <c r="EP838" s="4"/>
      <c r="EQ838" s="4"/>
      <c r="ER838" s="4"/>
      <c r="ES838" s="4"/>
      <c r="ET838" s="4"/>
      <c r="EU838" s="4"/>
      <c r="EV838" s="4"/>
      <c r="EW838" s="4"/>
      <c r="EX838" s="4"/>
      <c r="EY838" s="4"/>
      <c r="EZ838" s="4"/>
      <c r="FA838" s="4"/>
      <c r="FB838" s="4"/>
      <c r="FC838" s="4"/>
      <c r="FD838" s="4"/>
      <c r="FE838" s="4"/>
      <c r="FF838" s="4"/>
      <c r="FG838" s="4"/>
      <c r="FH838" s="4"/>
      <c r="FI838" s="4"/>
      <c r="FJ838" s="4"/>
      <c r="FK838" s="4"/>
      <c r="FL838" s="4"/>
      <c r="FM838" s="4"/>
      <c r="FN838" s="4"/>
      <c r="FO838" s="4"/>
      <c r="FP838" s="4"/>
      <c r="FQ838" s="4"/>
      <c r="FR838" s="4"/>
      <c r="FS838" s="4"/>
      <c r="FT838" s="4"/>
      <c r="FU838" s="4"/>
      <c r="FV838" s="4"/>
      <c r="FW838" s="4"/>
      <c r="FX838" s="4"/>
      <c r="FY838" s="4"/>
      <c r="FZ838" s="4"/>
      <c r="GA838" s="4"/>
      <c r="GB838" s="4"/>
      <c r="GC838" s="4"/>
      <c r="GD838" s="4"/>
      <c r="GE838" s="4"/>
      <c r="GF838" s="4"/>
      <c r="GG838" s="4"/>
      <c r="GH838" s="4"/>
      <c r="GI838" s="4"/>
      <c r="GJ838" s="4"/>
      <c r="GK838" s="4"/>
      <c r="GL838" s="4"/>
      <c r="GM838" s="4"/>
      <c r="GN838" s="4"/>
      <c r="GO838" s="4"/>
      <c r="GP838" s="4"/>
      <c r="GQ838" s="4"/>
      <c r="GR838" s="4"/>
      <c r="GS838" s="4"/>
      <c r="GT838" s="4"/>
      <c r="GU838" s="4"/>
      <c r="GV838" s="4"/>
      <c r="GW838" s="4"/>
      <c r="GX838" s="4"/>
      <c r="GY838" s="4"/>
      <c r="GZ838" s="4"/>
      <c r="HA838" s="4"/>
      <c r="HB838" s="4"/>
      <c r="HC838" s="4"/>
    </row>
    <row r="839" spans="1:211" s="380" customFormat="1" ht="13.9" customHeight="1">
      <c r="A839" s="828" t="str">
        <f>IF('1C TSsoustraitance'!$A556&lt;&gt;0,'1C TSsoustraitance'!$A556,"")</f>
        <v/>
      </c>
      <c r="B839" s="530"/>
      <c r="C839" s="513" t="str">
        <f>IF('1C TSsoustraitance'!$A556&lt;&gt;0,'1C TSsoustraitance'!$B556,"")</f>
        <v/>
      </c>
      <c r="D839" s="513" t="str">
        <f>IF('1C TSsoustraitance'!$A556&lt;&gt;0,'1C TSsoustraitance'!$C556,"")</f>
        <v/>
      </c>
      <c r="E839" s="684"/>
      <c r="F839" s="685"/>
      <c r="G839" s="666">
        <f>'1C TSsoustraitance'!$D556</f>
        <v>0</v>
      </c>
      <c r="H839" s="533">
        <v>0.21</v>
      </c>
      <c r="I839" s="533">
        <v>1</v>
      </c>
      <c r="J839" s="534"/>
      <c r="K839" s="667">
        <f t="shared" ref="K839:K902" si="180">J839+(J839*H839)</f>
        <v>0</v>
      </c>
      <c r="L839" s="668">
        <f>IF(OR('1C TSsoustraitance'!$D556="",'1C TSsoustraitance'!$AP556=0),0,IF(AND('1C TSsoustraitance'!$D556&lt;&gt;"",$K$2="Pôle",'1C TSsoustraitance'!$E556="OUI"),(('1C TSsoustraitance'!$F556+'1C TSsoustraitance'!$G556+'1C TSsoustraitance'!$H556+'1C TSsoustraitance'!$I556+'1C TSsoustraitance'!$M556)/'1C TSsoustraitance'!$R556),IF(AND('1C TSsoustraitance'!$D556&lt;&gt;"",$K$2="Pôle",'1C TSsoustraitance'!$E556="NON"),(('1C TSsoustraitance'!$F556+'1C TSsoustraitance'!$G556+'1C TSsoustraitance'!$H556+'1C TSsoustraitance'!$I556+'1C TSsoustraitance'!$M556)/'1C TSsoustraitance'!$AP556),IF(AND('1C TSsoustraitance'!$D556&lt;&gt;"",$K$2&lt;&gt;"Pôle",'1C TSsoustraitance'!$E556="OUI"),(('1C TSsoustraitance'!$F556+'1C TSsoustraitance'!$G556+'1C TSsoustraitance'!$H556+'1C TSsoustraitance'!$I556+'1C TSsoustraitance'!$J556+'1C TSsoustraitance'!$K556+'1C TSsoustraitance'!$L556+'1C TSsoustraitance'!$M556+'1C TSsoustraitance'!$N556+'1C TSsoustraitance'!$O556+'1C TSsoustraitance'!$P556+'1C TSsoustraitance'!$Q556)/'1C TSsoustraitance'!$R556),IF(AND('1C TSsoustraitance'!$D556&lt;&gt;"",$K$2&lt;&gt;"Pôle",'1C TSsoustraitance'!$E556="NON"),(('1C TSsoustraitance'!$F556+'1C TSsoustraitance'!$G556+'1C TSsoustraitance'!$H556+'1C TSsoustraitance'!$I556+'1C TSsoustraitance'!$J556+'1C TSsoustraitance'!$K556+'1C TSsoustraitance'!$L556+'1C TSsoustraitance'!$M556+'1C TSsoustraitance'!$N556+'1C TSsoustraitance'!$O556+'1C TSsoustraitance'!$P556+'1C TSsoustraitance'!$Q556))/'1C TSsoustraitance'!$AP556)))))</f>
        <v>0</v>
      </c>
      <c r="M839" s="668">
        <f>IF(OR('1C TSsoustraitance'!$D556="",'1C TSsoustraitance'!AP$13=0),0,IF(AND('1C TSsoustraitance'!$D556&lt;&gt;"",$K$2="Pôle",'1C TSsoustraitance'!$E556="OUI"),(('1C TSsoustraitance'!$J556+'1C TSsoustraitance'!$K556+'1C TSsoustraitance'!$L556)/'1C TSsoustraitance'!$R556),IF(AND('1C TSsoustraitance'!$D556&lt;&gt;"",$K$2="Pôle",'1C TSsoustraitance'!$E556="NON"),(('1C TSsoustraitance'!$J556+'1C TSsoustraitance'!$K556+'1C TSsoustraitance'!$L556)/'1C TSsoustraitance'!$AP556),IF(AND('1C TSsoustraitance'!$D556&lt;&gt;"",$K$2&lt;&gt;"Pôle"),0))))</f>
        <v>0</v>
      </c>
      <c r="N839" s="668">
        <f t="shared" si="179"/>
        <v>0</v>
      </c>
      <c r="O839" s="669">
        <f>IF(OR('1C TSsoustraitance'!$D556="",'1C TSsoustraitance'!$E556="OUI",'1C TSsoustraitance'!$AP556=0),0,(('1C TSsoustraitance'!$S556)/'1C TSsoustraitance'!$AP556))</f>
        <v>0</v>
      </c>
      <c r="P839" s="669">
        <f>IF(OR('1C TSsoustraitance'!$D556="",'1C TSsoustraitance'!$E556="OUI",'1C TSsoustraitance'!$AP556=0),0,(('1C TSsoustraitance'!$T556)/'1C TSsoustraitance'!$AP556))</f>
        <v>0</v>
      </c>
      <c r="Q839" s="669">
        <f>IF(OR('1C TSsoustraitance'!$D556="",'1C TSsoustraitance'!$E556="OUI",'1C TSsoustraitance'!$AP556=0),0,(('1C TSsoustraitance'!$U556)/'1C TSsoustraitance'!$AP556))</f>
        <v>0</v>
      </c>
      <c r="R839" s="669">
        <f>IF(OR('1C TSsoustraitance'!$D556="",'1C TSsoustraitance'!$E556="OUI",'1C TSsoustraitance'!$AP556=0),0,(('1C TSsoustraitance'!$V556)/'1C TSsoustraitance'!$AP556))</f>
        <v>0</v>
      </c>
      <c r="S839" s="669">
        <f>IF(OR('1C TSsoustraitance'!$D556="",'1C TSsoustraitance'!$E556="OUI",'1C TSsoustraitance'!$AP556=0),0,(('1C TSsoustraitance'!$W556)/'1C TSsoustraitance'!$AP556))</f>
        <v>0</v>
      </c>
      <c r="T839" s="669">
        <f>IF(OR('1C TSsoustraitance'!$D556="",'1C TSsoustraitance'!$E556="OUI",'1C TSsoustraitance'!$AP556=0),0,(('1C TSsoustraitance'!$X556)/'1C TSsoustraitance'!$AP556))</f>
        <v>0</v>
      </c>
      <c r="U839" s="669">
        <f>IF(OR('1C TSsoustraitance'!$D556="",'1C TSsoustraitance'!$E556="OUI",'1C TSsoustraitance'!$AP556=0),0,(('1C TSsoustraitance'!$Y556)/'1C TSsoustraitance'!$AP556))</f>
        <v>0</v>
      </c>
      <c r="V839" s="669">
        <f>IF(OR('1C TSsoustraitance'!$D556="",'1C TSsoustraitance'!$E556="OUI",'1C TSsoustraitance'!$AP556=0),0,(('1C TSsoustraitance'!$Z556)/'1C TSsoustraitance'!$AP556))</f>
        <v>0</v>
      </c>
      <c r="W839" s="669">
        <f>IF(OR('1C TSsoustraitance'!$D556="",'1C TSsoustraitance'!$E556="OUI",'1C TSsoustraitance'!$AP556=0),0,(('1C TSsoustraitance'!$AA556)/'1C TSsoustraitance'!$AP556))</f>
        <v>0</v>
      </c>
      <c r="X839" s="669">
        <f>IF(OR('1C TSsoustraitance'!$D556="",'1C TSsoustraitance'!$E556="OUI",'1C TSsoustraitance'!$AP556=0),0,(('1C TSsoustraitance'!$AB556)/'1C TSsoustraitance'!$AP556))</f>
        <v>0</v>
      </c>
      <c r="Y839" s="669">
        <f>IF(OR('1C TSsoustraitance'!$D556="",'1C TSsoustraitance'!$E556="OUI",'1C TSsoustraitance'!$AP556=0),0,(('1C TSsoustraitance'!$AC556)/'1C TSsoustraitance'!$AP556))</f>
        <v>0</v>
      </c>
      <c r="Z839" s="669">
        <f>IF(OR('1C TSsoustraitance'!$D556="",'1C TSsoustraitance'!$E556="OUI",'1C TSsoustraitance'!$AP556=0),0,(('1C TSsoustraitance'!$AD556)/'1C TSsoustraitance'!$AP556))</f>
        <v>0</v>
      </c>
      <c r="AA839" s="669">
        <f>IF(OR('1C TSsoustraitance'!$D556="",'1C TSsoustraitance'!$E556="OUI",'1C TSsoustraitance'!$AP556=0),0,(('1C TSsoustraitance'!$AE556)/'1C TSsoustraitance'!$AP556))</f>
        <v>0</v>
      </c>
      <c r="AB839" s="669">
        <f>IF(OR('1C TSsoustraitance'!$D556="",'1C TSsoustraitance'!$E556="OUI",'1C TSsoustraitance'!$AP556=0),0,(('1C TSsoustraitance'!$AF556)/'1C TSsoustraitance'!$AP556))</f>
        <v>0</v>
      </c>
      <c r="AC839" s="669">
        <f>IF(OR('1C TSsoustraitance'!$D556="",'1C TSsoustraitance'!$E556="OUI",'1C TSsoustraitance'!$AP556=0),0,(('1C TSsoustraitance'!$AG556)/'1C TSsoustraitance'!$AP556))</f>
        <v>0</v>
      </c>
      <c r="AD839" s="669">
        <f>IF(OR('1C TSsoustraitance'!$D556="",'1C TSsoustraitance'!$E556="OUI",'1C TSsoustraitance'!$AP556=0),0,(('1C TSsoustraitance'!$AH556)/'1C TSsoustraitance'!$AP556))</f>
        <v>0</v>
      </c>
      <c r="AE839" s="669">
        <f>IF(OR('1C TSsoustraitance'!$D556="",'1C TSsoustraitance'!$E556="OUI",'1C TSsoustraitance'!$AP556=0),0,(('1C TSsoustraitance'!$AI556)/'1C TSsoustraitance'!$AP556))</f>
        <v>0</v>
      </c>
      <c r="AF839" s="669">
        <f>IF(OR('1C TSsoustraitance'!$D556="",'1C TSsoustraitance'!$E556="OUI",'1C TSsoustraitance'!$AP556=0),0,(('1C TSsoustraitance'!$AJ556)/'1C TSsoustraitance'!$AP556))</f>
        <v>0</v>
      </c>
      <c r="AG839" s="669">
        <f>IF(OR('1C TSsoustraitance'!$D556="",'1C TSsoustraitance'!$E556="OUI",'1C TSsoustraitance'!$AP556=0),0,(('1C TSsoustraitance'!$AK556)/'1C TSsoustraitance'!$AP556))</f>
        <v>0</v>
      </c>
      <c r="AH839" s="669">
        <f>IF(OR('1C TSsoustraitance'!$D556="",'1C TSsoustraitance'!$E556="OUI",'1C TSsoustraitance'!$AP556=0),0,(('1C TSsoustraitance'!$AL556)/'1C TSsoustraitance'!$AP556))</f>
        <v>0</v>
      </c>
      <c r="AI839" s="669">
        <f>IF(OR('1C TSsoustraitance'!$D556="",'1C TSsoustraitance'!$E556="OUI",'1C TSsoustraitance'!$AP556=0),0,(('1C TSsoustraitance'!$AM556)/'1C TSsoustraitance'!$AP556))</f>
        <v>0</v>
      </c>
      <c r="AJ839" s="669">
        <f>IF(OR('1C TSsoustraitance'!$D556="",'1C TSsoustraitance'!$E556="OUI",'1C TSsoustraitance'!$AP556=0),0,(('1C TSsoustraitance'!$AN556)/'1C TSsoustraitance'!$AP556))</f>
        <v>0</v>
      </c>
      <c r="AK839" s="669">
        <f t="shared" ref="AK839:AK902" si="181">SUM(O839:AJ839)</f>
        <v>0</v>
      </c>
      <c r="AL839" s="668">
        <f t="shared" ref="AL839:AL902" si="182">N839+AK839</f>
        <v>0</v>
      </c>
      <c r="AM839" s="670">
        <f>IF(Tableau7[[#This Row],[N° pièce]]="",0,(Tableau7[[#This Row],[hors TVA]]+(Tableau7[[#This Row],[hors TVA]]*Tableau7[[#This Row],[Taux TVA]])-(Tableau7[[#This Row],[hors TVA]]*Tableau7[[#This Row],[Taux TVA]]*Tableau7[[#This Row],[Régime TVA: Récupération]]))*Tableau7[[#This Row],[Type 1]])</f>
        <v>0</v>
      </c>
      <c r="AN839" s="670">
        <f>IF(Tableau7[[#This Row],[N° pièce]]="",0,IF($K$2="pôle",((Tableau7[[#This Row],[hors TVA]]+(Tableau7[[#This Row],[hors TVA]]*Tableau7[[#This Row],[Taux TVA]])-(Tableau7[[#This Row],[hors TVA]]*Tableau7[[#This Row],[Taux TVA]]*Tableau7[[#This Row],[Régime TVA: Récupération]]))*Tableau7[[#This Row],[Type 2]]),0))</f>
        <v>0</v>
      </c>
      <c r="AO839" s="670">
        <f t="shared" si="177"/>
        <v>0</v>
      </c>
      <c r="AP839" s="255">
        <f t="shared" si="175"/>
        <v>0</v>
      </c>
      <c r="AQ839" s="506">
        <f t="shared" si="178"/>
        <v>0</v>
      </c>
      <c r="AR839" s="671"/>
      <c r="AS839" s="512"/>
      <c r="AT839" s="513" t="str">
        <f>IF(('1C TSsoustraitance'!AP556*FICHE!C$14&lt;J839),"Forfait limité à "&amp;FICHE!C$14&amp;"€/jour","")</f>
        <v/>
      </c>
      <c r="AU839" s="797"/>
      <c r="AV839" s="484"/>
      <c r="AW839" s="484"/>
      <c r="AX839" s="484"/>
      <c r="AY839" s="484"/>
      <c r="AZ839" s="484"/>
      <c r="BA839" s="4"/>
      <c r="BB839" s="4"/>
      <c r="BC839" s="4"/>
      <c r="BD839" s="4"/>
      <c r="BE839" s="4"/>
      <c r="BF839" s="4"/>
      <c r="BG839" s="4"/>
      <c r="BH839" s="4"/>
      <c r="BI839" s="4"/>
      <c r="BJ839" s="4"/>
      <c r="BK839" s="4"/>
      <c r="BL839" s="4"/>
      <c r="BM839" s="4"/>
      <c r="BN839" s="4"/>
      <c r="BO839" s="4"/>
      <c r="BP839" s="4"/>
      <c r="BQ839" s="4"/>
      <c r="BR839" s="4"/>
      <c r="BS839" s="4"/>
      <c r="BT839" s="4"/>
      <c r="BU839" s="4"/>
      <c r="BV839" s="4"/>
      <c r="BW839" s="4"/>
      <c r="BX839" s="4"/>
      <c r="BY839" s="4"/>
      <c r="BZ839" s="4"/>
      <c r="CA839" s="4"/>
      <c r="CB839" s="4"/>
      <c r="CC839" s="4"/>
      <c r="CD839" s="4"/>
      <c r="CE839" s="4"/>
      <c r="CF839" s="4"/>
      <c r="CG839" s="4"/>
      <c r="CH839" s="4"/>
      <c r="CI839" s="4"/>
      <c r="CJ839" s="4"/>
      <c r="CK839" s="4"/>
      <c r="CL839" s="4"/>
      <c r="CM839" s="4"/>
      <c r="CN839" s="4"/>
      <c r="CO839" s="4"/>
      <c r="CP839" s="4"/>
      <c r="CQ839" s="4"/>
      <c r="CR839" s="4"/>
      <c r="CS839" s="4"/>
      <c r="CT839" s="4"/>
      <c r="CU839" s="4"/>
      <c r="CV839" s="4"/>
      <c r="CW839" s="4"/>
      <c r="CX839" s="4"/>
      <c r="CY839" s="4"/>
      <c r="CZ839" s="4"/>
      <c r="DA839" s="4"/>
      <c r="DB839" s="4"/>
      <c r="DC839" s="4"/>
      <c r="DD839" s="4"/>
      <c r="DE839" s="4"/>
      <c r="DF839" s="4"/>
      <c r="DG839" s="4"/>
      <c r="DH839" s="4"/>
      <c r="DI839" s="4"/>
      <c r="DJ839" s="4"/>
      <c r="DK839" s="4"/>
      <c r="DL839" s="4"/>
      <c r="DM839" s="4"/>
      <c r="DN839" s="4"/>
      <c r="DO839" s="4"/>
      <c r="DP839" s="4"/>
      <c r="DQ839" s="4"/>
      <c r="DR839" s="4"/>
      <c r="DS839" s="4"/>
      <c r="DT839" s="4"/>
      <c r="DU839" s="4"/>
      <c r="DV839" s="4"/>
      <c r="DW839" s="4"/>
      <c r="DX839" s="4"/>
      <c r="DY839" s="4"/>
      <c r="DZ839" s="4"/>
      <c r="EA839" s="4"/>
      <c r="EB839" s="4"/>
      <c r="EC839" s="4"/>
      <c r="ED839" s="4"/>
      <c r="EE839" s="4"/>
      <c r="EF839" s="4"/>
      <c r="EG839" s="4"/>
      <c r="EH839" s="4"/>
      <c r="EI839" s="4"/>
      <c r="EJ839" s="4"/>
      <c r="EK839" s="4"/>
      <c r="EL839" s="4"/>
      <c r="EM839" s="4"/>
      <c r="EN839" s="4"/>
      <c r="EO839" s="4"/>
      <c r="EP839" s="4"/>
      <c r="EQ839" s="4"/>
      <c r="ER839" s="4"/>
      <c r="ES839" s="4"/>
      <c r="ET839" s="4"/>
      <c r="EU839" s="4"/>
      <c r="EV839" s="4"/>
      <c r="EW839" s="4"/>
      <c r="EX839" s="4"/>
      <c r="EY839" s="4"/>
      <c r="EZ839" s="4"/>
      <c r="FA839" s="4"/>
      <c r="FB839" s="4"/>
      <c r="FC839" s="4"/>
      <c r="FD839" s="4"/>
      <c r="FE839" s="4"/>
      <c r="FF839" s="4"/>
      <c r="FG839" s="4"/>
      <c r="FH839" s="4"/>
      <c r="FI839" s="4"/>
      <c r="FJ839" s="4"/>
      <c r="FK839" s="4"/>
      <c r="FL839" s="4"/>
      <c r="FM839" s="4"/>
      <c r="FN839" s="4"/>
      <c r="FO839" s="4"/>
      <c r="FP839" s="4"/>
      <c r="FQ839" s="4"/>
      <c r="FR839" s="4"/>
      <c r="FS839" s="4"/>
      <c r="FT839" s="4"/>
      <c r="FU839" s="4"/>
      <c r="FV839" s="4"/>
      <c r="FW839" s="4"/>
      <c r="FX839" s="4"/>
      <c r="FY839" s="4"/>
      <c r="FZ839" s="4"/>
      <c r="GA839" s="4"/>
      <c r="GB839" s="4"/>
      <c r="GC839" s="4"/>
      <c r="GD839" s="4"/>
      <c r="GE839" s="4"/>
      <c r="GF839" s="4"/>
      <c r="GG839" s="4"/>
      <c r="GH839" s="4"/>
      <c r="GI839" s="4"/>
      <c r="GJ839" s="4"/>
      <c r="GK839" s="4"/>
      <c r="GL839" s="4"/>
      <c r="GM839" s="4"/>
      <c r="GN839" s="4"/>
      <c r="GO839" s="4"/>
      <c r="GP839" s="4"/>
      <c r="GQ839" s="4"/>
      <c r="GR839" s="4"/>
      <c r="GS839" s="4"/>
      <c r="GT839" s="4"/>
      <c r="GU839" s="4"/>
      <c r="GV839" s="4"/>
      <c r="GW839" s="4"/>
      <c r="GX839" s="4"/>
      <c r="GY839" s="4"/>
      <c r="GZ839" s="4"/>
      <c r="HA839" s="4"/>
      <c r="HB839" s="4"/>
      <c r="HC839" s="4"/>
    </row>
    <row r="840" spans="1:211" s="380" customFormat="1" ht="13.9" customHeight="1">
      <c r="A840" s="828" t="str">
        <f>IF('1C TSsoustraitance'!$A557&lt;&gt;0,'1C TSsoustraitance'!$A557,"")</f>
        <v/>
      </c>
      <c r="B840" s="530"/>
      <c r="C840" s="513" t="str">
        <f>IF('1C TSsoustraitance'!$A557&lt;&gt;0,'1C TSsoustraitance'!$B557,"")</f>
        <v/>
      </c>
      <c r="D840" s="513" t="str">
        <f>IF('1C TSsoustraitance'!$A557&lt;&gt;0,'1C TSsoustraitance'!$C557,"")</f>
        <v/>
      </c>
      <c r="E840" s="684"/>
      <c r="F840" s="685"/>
      <c r="G840" s="666">
        <f>'1C TSsoustraitance'!$D557</f>
        <v>0</v>
      </c>
      <c r="H840" s="533">
        <v>0.21</v>
      </c>
      <c r="I840" s="533">
        <v>1</v>
      </c>
      <c r="J840" s="534"/>
      <c r="K840" s="667">
        <f t="shared" si="180"/>
        <v>0</v>
      </c>
      <c r="L840" s="668">
        <f>IF(OR('1C TSsoustraitance'!$D557="",'1C TSsoustraitance'!$AP557=0),0,IF(AND('1C TSsoustraitance'!$D557&lt;&gt;"",$K$2="Pôle",'1C TSsoustraitance'!$E557="OUI"),(('1C TSsoustraitance'!$F557+'1C TSsoustraitance'!$G557+'1C TSsoustraitance'!$H557+'1C TSsoustraitance'!$I557+'1C TSsoustraitance'!$M557)/'1C TSsoustraitance'!$R557),IF(AND('1C TSsoustraitance'!$D557&lt;&gt;"",$K$2="Pôle",'1C TSsoustraitance'!$E557="NON"),(('1C TSsoustraitance'!$F557+'1C TSsoustraitance'!$G557+'1C TSsoustraitance'!$H557+'1C TSsoustraitance'!$I557+'1C TSsoustraitance'!$M557)/'1C TSsoustraitance'!$AP557),IF(AND('1C TSsoustraitance'!$D557&lt;&gt;"",$K$2&lt;&gt;"Pôle",'1C TSsoustraitance'!$E557="OUI"),(('1C TSsoustraitance'!$F557+'1C TSsoustraitance'!$G557+'1C TSsoustraitance'!$H557+'1C TSsoustraitance'!$I557+'1C TSsoustraitance'!$J557+'1C TSsoustraitance'!$K557+'1C TSsoustraitance'!$L557+'1C TSsoustraitance'!$M557+'1C TSsoustraitance'!$N557+'1C TSsoustraitance'!$O557+'1C TSsoustraitance'!$P557+'1C TSsoustraitance'!$Q557)/'1C TSsoustraitance'!$R557),IF(AND('1C TSsoustraitance'!$D557&lt;&gt;"",$K$2&lt;&gt;"Pôle",'1C TSsoustraitance'!$E557="NON"),(('1C TSsoustraitance'!$F557+'1C TSsoustraitance'!$G557+'1C TSsoustraitance'!$H557+'1C TSsoustraitance'!$I557+'1C TSsoustraitance'!$J557+'1C TSsoustraitance'!$K557+'1C TSsoustraitance'!$L557+'1C TSsoustraitance'!$M557+'1C TSsoustraitance'!$N557+'1C TSsoustraitance'!$O557+'1C TSsoustraitance'!$P557+'1C TSsoustraitance'!$Q557))/'1C TSsoustraitance'!$AP557)))))</f>
        <v>0</v>
      </c>
      <c r="M840" s="668">
        <f>IF(OR('1C TSsoustraitance'!$D557="",'1C TSsoustraitance'!AP$13=0),0,IF(AND('1C TSsoustraitance'!$D557&lt;&gt;"",$K$2="Pôle",'1C TSsoustraitance'!$E557="OUI"),(('1C TSsoustraitance'!$J557+'1C TSsoustraitance'!$K557+'1C TSsoustraitance'!$L557)/'1C TSsoustraitance'!$R557),IF(AND('1C TSsoustraitance'!$D557&lt;&gt;"",$K$2="Pôle",'1C TSsoustraitance'!$E557="NON"),(('1C TSsoustraitance'!$J557+'1C TSsoustraitance'!$K557+'1C TSsoustraitance'!$L557)/'1C TSsoustraitance'!$AP557),IF(AND('1C TSsoustraitance'!$D557&lt;&gt;"",$K$2&lt;&gt;"Pôle"),0))))</f>
        <v>0</v>
      </c>
      <c r="N840" s="668">
        <f t="shared" si="179"/>
        <v>0</v>
      </c>
      <c r="O840" s="669">
        <f>IF(OR('1C TSsoustraitance'!$D557="",'1C TSsoustraitance'!$E557="OUI",'1C TSsoustraitance'!$AP557=0),0,(('1C TSsoustraitance'!$S557)/'1C TSsoustraitance'!$AP557))</f>
        <v>0</v>
      </c>
      <c r="P840" s="669">
        <f>IF(OR('1C TSsoustraitance'!$D557="",'1C TSsoustraitance'!$E557="OUI",'1C TSsoustraitance'!$AP557=0),0,(('1C TSsoustraitance'!$T557)/'1C TSsoustraitance'!$AP557))</f>
        <v>0</v>
      </c>
      <c r="Q840" s="669">
        <f>IF(OR('1C TSsoustraitance'!$D557="",'1C TSsoustraitance'!$E557="OUI",'1C TSsoustraitance'!$AP557=0),0,(('1C TSsoustraitance'!$U557)/'1C TSsoustraitance'!$AP557))</f>
        <v>0</v>
      </c>
      <c r="R840" s="669">
        <f>IF(OR('1C TSsoustraitance'!$D557="",'1C TSsoustraitance'!$E557="OUI",'1C TSsoustraitance'!$AP557=0),0,(('1C TSsoustraitance'!$V557)/'1C TSsoustraitance'!$AP557))</f>
        <v>0</v>
      </c>
      <c r="S840" s="669">
        <f>IF(OR('1C TSsoustraitance'!$D557="",'1C TSsoustraitance'!$E557="OUI",'1C TSsoustraitance'!$AP557=0),0,(('1C TSsoustraitance'!$W557)/'1C TSsoustraitance'!$AP557))</f>
        <v>0</v>
      </c>
      <c r="T840" s="669">
        <f>IF(OR('1C TSsoustraitance'!$D557="",'1C TSsoustraitance'!$E557="OUI",'1C TSsoustraitance'!$AP557=0),0,(('1C TSsoustraitance'!$X557)/'1C TSsoustraitance'!$AP557))</f>
        <v>0</v>
      </c>
      <c r="U840" s="669">
        <f>IF(OR('1C TSsoustraitance'!$D557="",'1C TSsoustraitance'!$E557="OUI",'1C TSsoustraitance'!$AP557=0),0,(('1C TSsoustraitance'!$Y557)/'1C TSsoustraitance'!$AP557))</f>
        <v>0</v>
      </c>
      <c r="V840" s="669">
        <f>IF(OR('1C TSsoustraitance'!$D557="",'1C TSsoustraitance'!$E557="OUI",'1C TSsoustraitance'!$AP557=0),0,(('1C TSsoustraitance'!$Z557)/'1C TSsoustraitance'!$AP557))</f>
        <v>0</v>
      </c>
      <c r="W840" s="669">
        <f>IF(OR('1C TSsoustraitance'!$D557="",'1C TSsoustraitance'!$E557="OUI",'1C TSsoustraitance'!$AP557=0),0,(('1C TSsoustraitance'!$AA557)/'1C TSsoustraitance'!$AP557))</f>
        <v>0</v>
      </c>
      <c r="X840" s="669">
        <f>IF(OR('1C TSsoustraitance'!$D557="",'1C TSsoustraitance'!$E557="OUI",'1C TSsoustraitance'!$AP557=0),0,(('1C TSsoustraitance'!$AB557)/'1C TSsoustraitance'!$AP557))</f>
        <v>0</v>
      </c>
      <c r="Y840" s="669">
        <f>IF(OR('1C TSsoustraitance'!$D557="",'1C TSsoustraitance'!$E557="OUI",'1C TSsoustraitance'!$AP557=0),0,(('1C TSsoustraitance'!$AC557)/'1C TSsoustraitance'!$AP557))</f>
        <v>0</v>
      </c>
      <c r="Z840" s="669">
        <f>IF(OR('1C TSsoustraitance'!$D557="",'1C TSsoustraitance'!$E557="OUI",'1C TSsoustraitance'!$AP557=0),0,(('1C TSsoustraitance'!$AD557)/'1C TSsoustraitance'!$AP557))</f>
        <v>0</v>
      </c>
      <c r="AA840" s="669">
        <f>IF(OR('1C TSsoustraitance'!$D557="",'1C TSsoustraitance'!$E557="OUI",'1C TSsoustraitance'!$AP557=0),0,(('1C TSsoustraitance'!$AE557)/'1C TSsoustraitance'!$AP557))</f>
        <v>0</v>
      </c>
      <c r="AB840" s="669">
        <f>IF(OR('1C TSsoustraitance'!$D557="",'1C TSsoustraitance'!$E557="OUI",'1C TSsoustraitance'!$AP557=0),0,(('1C TSsoustraitance'!$AF557)/'1C TSsoustraitance'!$AP557))</f>
        <v>0</v>
      </c>
      <c r="AC840" s="669">
        <f>IF(OR('1C TSsoustraitance'!$D557="",'1C TSsoustraitance'!$E557="OUI",'1C TSsoustraitance'!$AP557=0),0,(('1C TSsoustraitance'!$AG557)/'1C TSsoustraitance'!$AP557))</f>
        <v>0</v>
      </c>
      <c r="AD840" s="669">
        <f>IF(OR('1C TSsoustraitance'!$D557="",'1C TSsoustraitance'!$E557="OUI",'1C TSsoustraitance'!$AP557=0),0,(('1C TSsoustraitance'!$AH557)/'1C TSsoustraitance'!$AP557))</f>
        <v>0</v>
      </c>
      <c r="AE840" s="669">
        <f>IF(OR('1C TSsoustraitance'!$D557="",'1C TSsoustraitance'!$E557="OUI",'1C TSsoustraitance'!$AP557=0),0,(('1C TSsoustraitance'!$AI557)/'1C TSsoustraitance'!$AP557))</f>
        <v>0</v>
      </c>
      <c r="AF840" s="669">
        <f>IF(OR('1C TSsoustraitance'!$D557="",'1C TSsoustraitance'!$E557="OUI",'1C TSsoustraitance'!$AP557=0),0,(('1C TSsoustraitance'!$AJ557)/'1C TSsoustraitance'!$AP557))</f>
        <v>0</v>
      </c>
      <c r="AG840" s="669">
        <f>IF(OR('1C TSsoustraitance'!$D557="",'1C TSsoustraitance'!$E557="OUI",'1C TSsoustraitance'!$AP557=0),0,(('1C TSsoustraitance'!$AK557)/'1C TSsoustraitance'!$AP557))</f>
        <v>0</v>
      </c>
      <c r="AH840" s="669">
        <f>IF(OR('1C TSsoustraitance'!$D557="",'1C TSsoustraitance'!$E557="OUI",'1C TSsoustraitance'!$AP557=0),0,(('1C TSsoustraitance'!$AL557)/'1C TSsoustraitance'!$AP557))</f>
        <v>0</v>
      </c>
      <c r="AI840" s="669">
        <f>IF(OR('1C TSsoustraitance'!$D557="",'1C TSsoustraitance'!$E557="OUI",'1C TSsoustraitance'!$AP557=0),0,(('1C TSsoustraitance'!$AM557)/'1C TSsoustraitance'!$AP557))</f>
        <v>0</v>
      </c>
      <c r="AJ840" s="669">
        <f>IF(OR('1C TSsoustraitance'!$D557="",'1C TSsoustraitance'!$E557="OUI",'1C TSsoustraitance'!$AP557=0),0,(('1C TSsoustraitance'!$AN557)/'1C TSsoustraitance'!$AP557))</f>
        <v>0</v>
      </c>
      <c r="AK840" s="669">
        <f t="shared" si="181"/>
        <v>0</v>
      </c>
      <c r="AL840" s="668">
        <f t="shared" si="182"/>
        <v>0</v>
      </c>
      <c r="AM840" s="670">
        <f>IF(Tableau7[[#This Row],[N° pièce]]="",0,(Tableau7[[#This Row],[hors TVA]]+(Tableau7[[#This Row],[hors TVA]]*Tableau7[[#This Row],[Taux TVA]])-(Tableau7[[#This Row],[hors TVA]]*Tableau7[[#This Row],[Taux TVA]]*Tableau7[[#This Row],[Régime TVA: Récupération]]))*Tableau7[[#This Row],[Type 1]])</f>
        <v>0</v>
      </c>
      <c r="AN840" s="670">
        <f>IF(Tableau7[[#This Row],[N° pièce]]="",0,IF($K$2="pôle",((Tableau7[[#This Row],[hors TVA]]+(Tableau7[[#This Row],[hors TVA]]*Tableau7[[#This Row],[Taux TVA]])-(Tableau7[[#This Row],[hors TVA]]*Tableau7[[#This Row],[Taux TVA]]*Tableau7[[#This Row],[Régime TVA: Récupération]]))*Tableau7[[#This Row],[Type 2]]),0))</f>
        <v>0</v>
      </c>
      <c r="AO840" s="670">
        <f t="shared" si="177"/>
        <v>0</v>
      </c>
      <c r="AP840" s="255">
        <f t="shared" si="175"/>
        <v>0</v>
      </c>
      <c r="AQ840" s="506">
        <f t="shared" si="178"/>
        <v>0</v>
      </c>
      <c r="AR840" s="671"/>
      <c r="AS840" s="512"/>
      <c r="AT840" s="513" t="str">
        <f>IF(('1C TSsoustraitance'!AP557*FICHE!C$14&lt;J840),"Forfait limité à "&amp;FICHE!C$14&amp;"€/jour","")</f>
        <v/>
      </c>
      <c r="AU840" s="797"/>
      <c r="AV840" s="484"/>
      <c r="AW840" s="484"/>
      <c r="AX840" s="484"/>
      <c r="AY840" s="484"/>
      <c r="AZ840" s="484"/>
      <c r="BA840" s="4"/>
      <c r="BB840" s="4"/>
      <c r="BC840" s="4"/>
      <c r="BD840" s="4"/>
      <c r="BE840" s="4"/>
      <c r="BF840" s="4"/>
      <c r="BG840" s="4"/>
      <c r="BH840" s="4"/>
      <c r="BI840" s="4"/>
      <c r="BJ840" s="4"/>
      <c r="BK840" s="4"/>
      <c r="BL840" s="4"/>
      <c r="BM840" s="4"/>
      <c r="BN840" s="4"/>
      <c r="BO840" s="4"/>
      <c r="BP840" s="4"/>
      <c r="BQ840" s="4"/>
      <c r="BR840" s="4"/>
      <c r="BS840" s="4"/>
      <c r="BT840" s="4"/>
      <c r="BU840" s="4"/>
      <c r="BV840" s="4"/>
      <c r="BW840" s="4"/>
      <c r="BX840" s="4"/>
      <c r="BY840" s="4"/>
      <c r="BZ840" s="4"/>
      <c r="CA840" s="4"/>
      <c r="CB840" s="4"/>
      <c r="CC840" s="4"/>
      <c r="CD840" s="4"/>
      <c r="CE840" s="4"/>
      <c r="CF840" s="4"/>
      <c r="CG840" s="4"/>
      <c r="CH840" s="4"/>
      <c r="CI840" s="4"/>
      <c r="CJ840" s="4"/>
      <c r="CK840" s="4"/>
      <c r="CL840" s="4"/>
      <c r="CM840" s="4"/>
      <c r="CN840" s="4"/>
      <c r="CO840" s="4"/>
      <c r="CP840" s="4"/>
      <c r="CQ840" s="4"/>
      <c r="CR840" s="4"/>
      <c r="CS840" s="4"/>
      <c r="CT840" s="4"/>
      <c r="CU840" s="4"/>
      <c r="CV840" s="4"/>
      <c r="CW840" s="4"/>
      <c r="CX840" s="4"/>
      <c r="CY840" s="4"/>
      <c r="CZ840" s="4"/>
      <c r="DA840" s="4"/>
      <c r="DB840" s="4"/>
      <c r="DC840" s="4"/>
      <c r="DD840" s="4"/>
      <c r="DE840" s="4"/>
      <c r="DF840" s="4"/>
      <c r="DG840" s="4"/>
      <c r="DH840" s="4"/>
      <c r="DI840" s="4"/>
      <c r="DJ840" s="4"/>
      <c r="DK840" s="4"/>
      <c r="DL840" s="4"/>
      <c r="DM840" s="4"/>
      <c r="DN840" s="4"/>
      <c r="DO840" s="4"/>
      <c r="DP840" s="4"/>
      <c r="DQ840" s="4"/>
      <c r="DR840" s="4"/>
      <c r="DS840" s="4"/>
      <c r="DT840" s="4"/>
      <c r="DU840" s="4"/>
      <c r="DV840" s="4"/>
      <c r="DW840" s="4"/>
      <c r="DX840" s="4"/>
      <c r="DY840" s="4"/>
      <c r="DZ840" s="4"/>
      <c r="EA840" s="4"/>
      <c r="EB840" s="4"/>
      <c r="EC840" s="4"/>
      <c r="ED840" s="4"/>
      <c r="EE840" s="4"/>
      <c r="EF840" s="4"/>
      <c r="EG840" s="4"/>
      <c r="EH840" s="4"/>
      <c r="EI840" s="4"/>
      <c r="EJ840" s="4"/>
      <c r="EK840" s="4"/>
      <c r="EL840" s="4"/>
      <c r="EM840" s="4"/>
      <c r="EN840" s="4"/>
      <c r="EO840" s="4"/>
      <c r="EP840" s="4"/>
      <c r="EQ840" s="4"/>
      <c r="ER840" s="4"/>
      <c r="ES840" s="4"/>
      <c r="ET840" s="4"/>
      <c r="EU840" s="4"/>
      <c r="EV840" s="4"/>
      <c r="EW840" s="4"/>
      <c r="EX840" s="4"/>
      <c r="EY840" s="4"/>
      <c r="EZ840" s="4"/>
      <c r="FA840" s="4"/>
      <c r="FB840" s="4"/>
      <c r="FC840" s="4"/>
      <c r="FD840" s="4"/>
      <c r="FE840" s="4"/>
      <c r="FF840" s="4"/>
      <c r="FG840" s="4"/>
      <c r="FH840" s="4"/>
      <c r="FI840" s="4"/>
      <c r="FJ840" s="4"/>
      <c r="FK840" s="4"/>
      <c r="FL840" s="4"/>
      <c r="FM840" s="4"/>
      <c r="FN840" s="4"/>
      <c r="FO840" s="4"/>
      <c r="FP840" s="4"/>
      <c r="FQ840" s="4"/>
      <c r="FR840" s="4"/>
      <c r="FS840" s="4"/>
      <c r="FT840" s="4"/>
      <c r="FU840" s="4"/>
      <c r="FV840" s="4"/>
      <c r="FW840" s="4"/>
      <c r="FX840" s="4"/>
      <c r="FY840" s="4"/>
      <c r="FZ840" s="4"/>
      <c r="GA840" s="4"/>
      <c r="GB840" s="4"/>
      <c r="GC840" s="4"/>
      <c r="GD840" s="4"/>
      <c r="GE840" s="4"/>
      <c r="GF840" s="4"/>
      <c r="GG840" s="4"/>
      <c r="GH840" s="4"/>
      <c r="GI840" s="4"/>
      <c r="GJ840" s="4"/>
      <c r="GK840" s="4"/>
      <c r="GL840" s="4"/>
      <c r="GM840" s="4"/>
      <c r="GN840" s="4"/>
      <c r="GO840" s="4"/>
      <c r="GP840" s="4"/>
      <c r="GQ840" s="4"/>
      <c r="GR840" s="4"/>
      <c r="GS840" s="4"/>
      <c r="GT840" s="4"/>
      <c r="GU840" s="4"/>
      <c r="GV840" s="4"/>
      <c r="GW840" s="4"/>
      <c r="GX840" s="4"/>
      <c r="GY840" s="4"/>
      <c r="GZ840" s="4"/>
      <c r="HA840" s="4"/>
      <c r="HB840" s="4"/>
      <c r="HC840" s="4"/>
    </row>
    <row r="841" spans="1:211" s="380" customFormat="1" ht="13.9" customHeight="1">
      <c r="A841" s="828" t="str">
        <f>IF('1C TSsoustraitance'!$A558&lt;&gt;0,'1C TSsoustraitance'!$A558,"")</f>
        <v/>
      </c>
      <c r="B841" s="530"/>
      <c r="C841" s="513" t="str">
        <f>IF('1C TSsoustraitance'!$A558&lt;&gt;0,'1C TSsoustraitance'!$B558,"")</f>
        <v/>
      </c>
      <c r="D841" s="513" t="str">
        <f>IF('1C TSsoustraitance'!$A558&lt;&gt;0,'1C TSsoustraitance'!$C558,"")</f>
        <v/>
      </c>
      <c r="E841" s="684"/>
      <c r="F841" s="685"/>
      <c r="G841" s="666">
        <f>'1C TSsoustraitance'!$D558</f>
        <v>0</v>
      </c>
      <c r="H841" s="533">
        <v>0.21</v>
      </c>
      <c r="I841" s="533">
        <v>1</v>
      </c>
      <c r="J841" s="534"/>
      <c r="K841" s="667">
        <f t="shared" si="180"/>
        <v>0</v>
      </c>
      <c r="L841" s="668">
        <f>IF(OR('1C TSsoustraitance'!$D558="",'1C TSsoustraitance'!$AP558=0),0,IF(AND('1C TSsoustraitance'!$D558&lt;&gt;"",$K$2="Pôle",'1C TSsoustraitance'!$E558="OUI"),(('1C TSsoustraitance'!$F558+'1C TSsoustraitance'!$G558+'1C TSsoustraitance'!$H558+'1C TSsoustraitance'!$I558+'1C TSsoustraitance'!$M558)/'1C TSsoustraitance'!$R558),IF(AND('1C TSsoustraitance'!$D558&lt;&gt;"",$K$2="Pôle",'1C TSsoustraitance'!$E558="NON"),(('1C TSsoustraitance'!$F558+'1C TSsoustraitance'!$G558+'1C TSsoustraitance'!$H558+'1C TSsoustraitance'!$I558+'1C TSsoustraitance'!$M558)/'1C TSsoustraitance'!$AP558),IF(AND('1C TSsoustraitance'!$D558&lt;&gt;"",$K$2&lt;&gt;"Pôle",'1C TSsoustraitance'!$E558="OUI"),(('1C TSsoustraitance'!$F558+'1C TSsoustraitance'!$G558+'1C TSsoustraitance'!$H558+'1C TSsoustraitance'!$I558+'1C TSsoustraitance'!$J558+'1C TSsoustraitance'!$K558+'1C TSsoustraitance'!$L558+'1C TSsoustraitance'!$M558+'1C TSsoustraitance'!$N558+'1C TSsoustraitance'!$O558+'1C TSsoustraitance'!$P558+'1C TSsoustraitance'!$Q558)/'1C TSsoustraitance'!$R558),IF(AND('1C TSsoustraitance'!$D558&lt;&gt;"",$K$2&lt;&gt;"Pôle",'1C TSsoustraitance'!$E558="NON"),(('1C TSsoustraitance'!$F558+'1C TSsoustraitance'!$G558+'1C TSsoustraitance'!$H558+'1C TSsoustraitance'!$I558+'1C TSsoustraitance'!$J558+'1C TSsoustraitance'!$K558+'1C TSsoustraitance'!$L558+'1C TSsoustraitance'!$M558+'1C TSsoustraitance'!$N558+'1C TSsoustraitance'!$O558+'1C TSsoustraitance'!$P558+'1C TSsoustraitance'!$Q558))/'1C TSsoustraitance'!$AP558)))))</f>
        <v>0</v>
      </c>
      <c r="M841" s="668">
        <f>IF(OR('1C TSsoustraitance'!$D558="",'1C TSsoustraitance'!AP$13=0),0,IF(AND('1C TSsoustraitance'!$D558&lt;&gt;"",$K$2="Pôle",'1C TSsoustraitance'!$E558="OUI"),(('1C TSsoustraitance'!$J558+'1C TSsoustraitance'!$K558+'1C TSsoustraitance'!$L558)/'1C TSsoustraitance'!$R558),IF(AND('1C TSsoustraitance'!$D558&lt;&gt;"",$K$2="Pôle",'1C TSsoustraitance'!$E558="NON"),(('1C TSsoustraitance'!$J558+'1C TSsoustraitance'!$K558+'1C TSsoustraitance'!$L558)/'1C TSsoustraitance'!$AP558),IF(AND('1C TSsoustraitance'!$D558&lt;&gt;"",$K$2&lt;&gt;"Pôle"),0))))</f>
        <v>0</v>
      </c>
      <c r="N841" s="668">
        <f t="shared" si="179"/>
        <v>0</v>
      </c>
      <c r="O841" s="669">
        <f>IF(OR('1C TSsoustraitance'!$D558="",'1C TSsoustraitance'!$E558="OUI",'1C TSsoustraitance'!$AP558=0),0,(('1C TSsoustraitance'!$S558)/'1C TSsoustraitance'!$AP558))</f>
        <v>0</v>
      </c>
      <c r="P841" s="669">
        <f>IF(OR('1C TSsoustraitance'!$D558="",'1C TSsoustraitance'!$E558="OUI",'1C TSsoustraitance'!$AP558=0),0,(('1C TSsoustraitance'!$T558)/'1C TSsoustraitance'!$AP558))</f>
        <v>0</v>
      </c>
      <c r="Q841" s="669">
        <f>IF(OR('1C TSsoustraitance'!$D558="",'1C TSsoustraitance'!$E558="OUI",'1C TSsoustraitance'!$AP558=0),0,(('1C TSsoustraitance'!$U558)/'1C TSsoustraitance'!$AP558))</f>
        <v>0</v>
      </c>
      <c r="R841" s="669">
        <f>IF(OR('1C TSsoustraitance'!$D558="",'1C TSsoustraitance'!$E558="OUI",'1C TSsoustraitance'!$AP558=0),0,(('1C TSsoustraitance'!$V558)/'1C TSsoustraitance'!$AP558))</f>
        <v>0</v>
      </c>
      <c r="S841" s="669">
        <f>IF(OR('1C TSsoustraitance'!$D558="",'1C TSsoustraitance'!$E558="OUI",'1C TSsoustraitance'!$AP558=0),0,(('1C TSsoustraitance'!$W558)/'1C TSsoustraitance'!$AP558))</f>
        <v>0</v>
      </c>
      <c r="T841" s="669">
        <f>IF(OR('1C TSsoustraitance'!$D558="",'1C TSsoustraitance'!$E558="OUI",'1C TSsoustraitance'!$AP558=0),0,(('1C TSsoustraitance'!$X558)/'1C TSsoustraitance'!$AP558))</f>
        <v>0</v>
      </c>
      <c r="U841" s="669">
        <f>IF(OR('1C TSsoustraitance'!$D558="",'1C TSsoustraitance'!$E558="OUI",'1C TSsoustraitance'!$AP558=0),0,(('1C TSsoustraitance'!$Y558)/'1C TSsoustraitance'!$AP558))</f>
        <v>0</v>
      </c>
      <c r="V841" s="669">
        <f>IF(OR('1C TSsoustraitance'!$D558="",'1C TSsoustraitance'!$E558="OUI",'1C TSsoustraitance'!$AP558=0),0,(('1C TSsoustraitance'!$Z558)/'1C TSsoustraitance'!$AP558))</f>
        <v>0</v>
      </c>
      <c r="W841" s="669">
        <f>IF(OR('1C TSsoustraitance'!$D558="",'1C TSsoustraitance'!$E558="OUI",'1C TSsoustraitance'!$AP558=0),0,(('1C TSsoustraitance'!$AA558)/'1C TSsoustraitance'!$AP558))</f>
        <v>0</v>
      </c>
      <c r="X841" s="669">
        <f>IF(OR('1C TSsoustraitance'!$D558="",'1C TSsoustraitance'!$E558="OUI",'1C TSsoustraitance'!$AP558=0),0,(('1C TSsoustraitance'!$AB558)/'1C TSsoustraitance'!$AP558))</f>
        <v>0</v>
      </c>
      <c r="Y841" s="669">
        <f>IF(OR('1C TSsoustraitance'!$D558="",'1C TSsoustraitance'!$E558="OUI",'1C TSsoustraitance'!$AP558=0),0,(('1C TSsoustraitance'!$AC558)/'1C TSsoustraitance'!$AP558))</f>
        <v>0</v>
      </c>
      <c r="Z841" s="669">
        <f>IF(OR('1C TSsoustraitance'!$D558="",'1C TSsoustraitance'!$E558="OUI",'1C TSsoustraitance'!$AP558=0),0,(('1C TSsoustraitance'!$AD558)/'1C TSsoustraitance'!$AP558))</f>
        <v>0</v>
      </c>
      <c r="AA841" s="669">
        <f>IF(OR('1C TSsoustraitance'!$D558="",'1C TSsoustraitance'!$E558="OUI",'1C TSsoustraitance'!$AP558=0),0,(('1C TSsoustraitance'!$AE558)/'1C TSsoustraitance'!$AP558))</f>
        <v>0</v>
      </c>
      <c r="AB841" s="669">
        <f>IF(OR('1C TSsoustraitance'!$D558="",'1C TSsoustraitance'!$E558="OUI",'1C TSsoustraitance'!$AP558=0),0,(('1C TSsoustraitance'!$AF558)/'1C TSsoustraitance'!$AP558))</f>
        <v>0</v>
      </c>
      <c r="AC841" s="669">
        <f>IF(OR('1C TSsoustraitance'!$D558="",'1C TSsoustraitance'!$E558="OUI",'1C TSsoustraitance'!$AP558=0),0,(('1C TSsoustraitance'!$AG558)/'1C TSsoustraitance'!$AP558))</f>
        <v>0</v>
      </c>
      <c r="AD841" s="669">
        <f>IF(OR('1C TSsoustraitance'!$D558="",'1C TSsoustraitance'!$E558="OUI",'1C TSsoustraitance'!$AP558=0),0,(('1C TSsoustraitance'!$AH558)/'1C TSsoustraitance'!$AP558))</f>
        <v>0</v>
      </c>
      <c r="AE841" s="669">
        <f>IF(OR('1C TSsoustraitance'!$D558="",'1C TSsoustraitance'!$E558="OUI",'1C TSsoustraitance'!$AP558=0),0,(('1C TSsoustraitance'!$AI558)/'1C TSsoustraitance'!$AP558))</f>
        <v>0</v>
      </c>
      <c r="AF841" s="669">
        <f>IF(OR('1C TSsoustraitance'!$D558="",'1C TSsoustraitance'!$E558="OUI",'1C TSsoustraitance'!$AP558=0),0,(('1C TSsoustraitance'!$AJ558)/'1C TSsoustraitance'!$AP558))</f>
        <v>0</v>
      </c>
      <c r="AG841" s="669">
        <f>IF(OR('1C TSsoustraitance'!$D558="",'1C TSsoustraitance'!$E558="OUI",'1C TSsoustraitance'!$AP558=0),0,(('1C TSsoustraitance'!$AK558)/'1C TSsoustraitance'!$AP558))</f>
        <v>0</v>
      </c>
      <c r="AH841" s="669">
        <f>IF(OR('1C TSsoustraitance'!$D558="",'1C TSsoustraitance'!$E558="OUI",'1C TSsoustraitance'!$AP558=0),0,(('1C TSsoustraitance'!$AL558)/'1C TSsoustraitance'!$AP558))</f>
        <v>0</v>
      </c>
      <c r="AI841" s="669">
        <f>IF(OR('1C TSsoustraitance'!$D558="",'1C TSsoustraitance'!$E558="OUI",'1C TSsoustraitance'!$AP558=0),0,(('1C TSsoustraitance'!$AM558)/'1C TSsoustraitance'!$AP558))</f>
        <v>0</v>
      </c>
      <c r="AJ841" s="669">
        <f>IF(OR('1C TSsoustraitance'!$D558="",'1C TSsoustraitance'!$E558="OUI",'1C TSsoustraitance'!$AP558=0),0,(('1C TSsoustraitance'!$AN558)/'1C TSsoustraitance'!$AP558))</f>
        <v>0</v>
      </c>
      <c r="AK841" s="669">
        <f t="shared" si="181"/>
        <v>0</v>
      </c>
      <c r="AL841" s="668">
        <f t="shared" si="182"/>
        <v>0</v>
      </c>
      <c r="AM841" s="670">
        <f>IF(Tableau7[[#This Row],[N° pièce]]="",0,(Tableau7[[#This Row],[hors TVA]]+(Tableau7[[#This Row],[hors TVA]]*Tableau7[[#This Row],[Taux TVA]])-(Tableau7[[#This Row],[hors TVA]]*Tableau7[[#This Row],[Taux TVA]]*Tableau7[[#This Row],[Régime TVA: Récupération]]))*Tableau7[[#This Row],[Type 1]])</f>
        <v>0</v>
      </c>
      <c r="AN841" s="670">
        <f>IF(Tableau7[[#This Row],[N° pièce]]="",0,IF($K$2="pôle",((Tableau7[[#This Row],[hors TVA]]+(Tableau7[[#This Row],[hors TVA]]*Tableau7[[#This Row],[Taux TVA]])-(Tableau7[[#This Row],[hors TVA]]*Tableau7[[#This Row],[Taux TVA]]*Tableau7[[#This Row],[Régime TVA: Récupération]]))*Tableau7[[#This Row],[Type 2]]),0))</f>
        <v>0</v>
      </c>
      <c r="AO841" s="670">
        <f t="shared" si="177"/>
        <v>0</v>
      </c>
      <c r="AP841" s="255">
        <f t="shared" si="175"/>
        <v>0</v>
      </c>
      <c r="AQ841" s="506">
        <f t="shared" si="178"/>
        <v>0</v>
      </c>
      <c r="AR841" s="671"/>
      <c r="AS841" s="512"/>
      <c r="AT841" s="513" t="str">
        <f>IF(('1C TSsoustraitance'!AP558*FICHE!C$14&lt;J841),"Forfait limité à "&amp;FICHE!C$14&amp;"€/jour","")</f>
        <v/>
      </c>
      <c r="AU841" s="797"/>
      <c r="AV841" s="484"/>
      <c r="AW841" s="484"/>
      <c r="AX841" s="484"/>
      <c r="AY841" s="484"/>
      <c r="AZ841" s="484"/>
      <c r="BA841" s="4"/>
      <c r="BB841" s="4"/>
      <c r="BC841" s="4"/>
      <c r="BD841" s="4"/>
      <c r="BE841" s="4"/>
      <c r="BF841" s="4"/>
      <c r="BG841" s="4"/>
      <c r="BH841" s="4"/>
      <c r="BI841" s="4"/>
      <c r="BJ841" s="4"/>
      <c r="BK841" s="4"/>
      <c r="BL841" s="4"/>
      <c r="BM841" s="4"/>
      <c r="BN841" s="4"/>
      <c r="BO841" s="4"/>
      <c r="BP841" s="4"/>
      <c r="BQ841" s="4"/>
      <c r="BR841" s="4"/>
      <c r="BS841" s="4"/>
      <c r="BT841" s="4"/>
      <c r="BU841" s="4"/>
      <c r="BV841" s="4"/>
      <c r="BW841" s="4"/>
      <c r="BX841" s="4"/>
      <c r="BY841" s="4"/>
      <c r="BZ841" s="4"/>
      <c r="CA841" s="4"/>
      <c r="CB841" s="4"/>
      <c r="CC841" s="4"/>
      <c r="CD841" s="4"/>
      <c r="CE841" s="4"/>
      <c r="CF841" s="4"/>
      <c r="CG841" s="4"/>
      <c r="CH841" s="4"/>
      <c r="CI841" s="4"/>
      <c r="CJ841" s="4"/>
      <c r="CK841" s="4"/>
      <c r="CL841" s="4"/>
      <c r="CM841" s="4"/>
      <c r="CN841" s="4"/>
      <c r="CO841" s="4"/>
      <c r="CP841" s="4"/>
      <c r="CQ841" s="4"/>
      <c r="CR841" s="4"/>
      <c r="CS841" s="4"/>
      <c r="CT841" s="4"/>
      <c r="CU841" s="4"/>
      <c r="CV841" s="4"/>
      <c r="CW841" s="4"/>
      <c r="CX841" s="4"/>
      <c r="CY841" s="4"/>
      <c r="CZ841" s="4"/>
      <c r="DA841" s="4"/>
      <c r="DB841" s="4"/>
      <c r="DC841" s="4"/>
      <c r="DD841" s="4"/>
      <c r="DE841" s="4"/>
      <c r="DF841" s="4"/>
      <c r="DG841" s="4"/>
      <c r="DH841" s="4"/>
      <c r="DI841" s="4"/>
      <c r="DJ841" s="4"/>
      <c r="DK841" s="4"/>
      <c r="DL841" s="4"/>
      <c r="DM841" s="4"/>
      <c r="DN841" s="4"/>
      <c r="DO841" s="4"/>
      <c r="DP841" s="4"/>
      <c r="DQ841" s="4"/>
      <c r="DR841" s="4"/>
      <c r="DS841" s="4"/>
      <c r="DT841" s="4"/>
      <c r="DU841" s="4"/>
      <c r="DV841" s="4"/>
      <c r="DW841" s="4"/>
      <c r="DX841" s="4"/>
      <c r="DY841" s="4"/>
      <c r="DZ841" s="4"/>
      <c r="EA841" s="4"/>
      <c r="EB841" s="4"/>
      <c r="EC841" s="4"/>
      <c r="ED841" s="4"/>
      <c r="EE841" s="4"/>
      <c r="EF841" s="4"/>
      <c r="EG841" s="4"/>
      <c r="EH841" s="4"/>
      <c r="EI841" s="4"/>
      <c r="EJ841" s="4"/>
      <c r="EK841" s="4"/>
      <c r="EL841" s="4"/>
      <c r="EM841" s="4"/>
      <c r="EN841" s="4"/>
      <c r="EO841" s="4"/>
      <c r="EP841" s="4"/>
      <c r="EQ841" s="4"/>
      <c r="ER841" s="4"/>
      <c r="ES841" s="4"/>
      <c r="ET841" s="4"/>
      <c r="EU841" s="4"/>
      <c r="EV841" s="4"/>
      <c r="EW841" s="4"/>
      <c r="EX841" s="4"/>
      <c r="EY841" s="4"/>
      <c r="EZ841" s="4"/>
      <c r="FA841" s="4"/>
      <c r="FB841" s="4"/>
      <c r="FC841" s="4"/>
      <c r="FD841" s="4"/>
      <c r="FE841" s="4"/>
      <c r="FF841" s="4"/>
      <c r="FG841" s="4"/>
      <c r="FH841" s="4"/>
      <c r="FI841" s="4"/>
      <c r="FJ841" s="4"/>
      <c r="FK841" s="4"/>
      <c r="FL841" s="4"/>
      <c r="FM841" s="4"/>
      <c r="FN841" s="4"/>
      <c r="FO841" s="4"/>
      <c r="FP841" s="4"/>
      <c r="FQ841" s="4"/>
      <c r="FR841" s="4"/>
      <c r="FS841" s="4"/>
      <c r="FT841" s="4"/>
      <c r="FU841" s="4"/>
      <c r="FV841" s="4"/>
      <c r="FW841" s="4"/>
      <c r="FX841" s="4"/>
      <c r="FY841" s="4"/>
      <c r="FZ841" s="4"/>
      <c r="GA841" s="4"/>
      <c r="GB841" s="4"/>
      <c r="GC841" s="4"/>
      <c r="GD841" s="4"/>
      <c r="GE841" s="4"/>
      <c r="GF841" s="4"/>
      <c r="GG841" s="4"/>
      <c r="GH841" s="4"/>
      <c r="GI841" s="4"/>
      <c r="GJ841" s="4"/>
      <c r="GK841" s="4"/>
      <c r="GL841" s="4"/>
      <c r="GM841" s="4"/>
      <c r="GN841" s="4"/>
      <c r="GO841" s="4"/>
      <c r="GP841" s="4"/>
      <c r="GQ841" s="4"/>
      <c r="GR841" s="4"/>
      <c r="GS841" s="4"/>
      <c r="GT841" s="4"/>
      <c r="GU841" s="4"/>
      <c r="GV841" s="4"/>
      <c r="GW841" s="4"/>
      <c r="GX841" s="4"/>
      <c r="GY841" s="4"/>
      <c r="GZ841" s="4"/>
      <c r="HA841" s="4"/>
      <c r="HB841" s="4"/>
      <c r="HC841" s="4"/>
    </row>
    <row r="842" spans="1:211" s="380" customFormat="1" ht="13.9" customHeight="1">
      <c r="A842" s="828" t="str">
        <f>IF('1C TSsoustraitance'!$A559&lt;&gt;0,'1C TSsoustraitance'!$A559,"")</f>
        <v/>
      </c>
      <c r="B842" s="530"/>
      <c r="C842" s="513" t="str">
        <f>IF('1C TSsoustraitance'!$A559&lt;&gt;0,'1C TSsoustraitance'!$B559,"")</f>
        <v/>
      </c>
      <c r="D842" s="513" t="str">
        <f>IF('1C TSsoustraitance'!$A559&lt;&gt;0,'1C TSsoustraitance'!$C559,"")</f>
        <v/>
      </c>
      <c r="E842" s="684"/>
      <c r="F842" s="685"/>
      <c r="G842" s="666">
        <f>'1C TSsoustraitance'!$D559</f>
        <v>0</v>
      </c>
      <c r="H842" s="533">
        <v>0.21</v>
      </c>
      <c r="I842" s="533">
        <v>1</v>
      </c>
      <c r="J842" s="534"/>
      <c r="K842" s="667">
        <f t="shared" si="180"/>
        <v>0</v>
      </c>
      <c r="L842" s="668">
        <f>IF(OR('1C TSsoustraitance'!$D559="",'1C TSsoustraitance'!$AP559=0),0,IF(AND('1C TSsoustraitance'!$D559&lt;&gt;"",$K$2="Pôle",'1C TSsoustraitance'!$E559="OUI"),(('1C TSsoustraitance'!$F559+'1C TSsoustraitance'!$G559+'1C TSsoustraitance'!$H559+'1C TSsoustraitance'!$I559+'1C TSsoustraitance'!$M559)/'1C TSsoustraitance'!$R559),IF(AND('1C TSsoustraitance'!$D559&lt;&gt;"",$K$2="Pôle",'1C TSsoustraitance'!$E559="NON"),(('1C TSsoustraitance'!$F559+'1C TSsoustraitance'!$G559+'1C TSsoustraitance'!$H559+'1C TSsoustraitance'!$I559+'1C TSsoustraitance'!$M559)/'1C TSsoustraitance'!$AP559),IF(AND('1C TSsoustraitance'!$D559&lt;&gt;"",$K$2&lt;&gt;"Pôle",'1C TSsoustraitance'!$E559="OUI"),(('1C TSsoustraitance'!$F559+'1C TSsoustraitance'!$G559+'1C TSsoustraitance'!$H559+'1C TSsoustraitance'!$I559+'1C TSsoustraitance'!$J559+'1C TSsoustraitance'!$K559+'1C TSsoustraitance'!$L559+'1C TSsoustraitance'!$M559+'1C TSsoustraitance'!$N559+'1C TSsoustraitance'!$O559+'1C TSsoustraitance'!$P559+'1C TSsoustraitance'!$Q559)/'1C TSsoustraitance'!$R559),IF(AND('1C TSsoustraitance'!$D559&lt;&gt;"",$K$2&lt;&gt;"Pôle",'1C TSsoustraitance'!$E559="NON"),(('1C TSsoustraitance'!$F559+'1C TSsoustraitance'!$G559+'1C TSsoustraitance'!$H559+'1C TSsoustraitance'!$I559+'1C TSsoustraitance'!$J559+'1C TSsoustraitance'!$K559+'1C TSsoustraitance'!$L559+'1C TSsoustraitance'!$M559+'1C TSsoustraitance'!$N559+'1C TSsoustraitance'!$O559+'1C TSsoustraitance'!$P559+'1C TSsoustraitance'!$Q559))/'1C TSsoustraitance'!$AP559)))))</f>
        <v>0</v>
      </c>
      <c r="M842" s="668">
        <f>IF(OR('1C TSsoustraitance'!$D559="",'1C TSsoustraitance'!AP$13=0),0,IF(AND('1C TSsoustraitance'!$D559&lt;&gt;"",$K$2="Pôle",'1C TSsoustraitance'!$E559="OUI"),(('1C TSsoustraitance'!$J559+'1C TSsoustraitance'!$K559+'1C TSsoustraitance'!$L559)/'1C TSsoustraitance'!$R559),IF(AND('1C TSsoustraitance'!$D559&lt;&gt;"",$K$2="Pôle",'1C TSsoustraitance'!$E559="NON"),(('1C TSsoustraitance'!$J559+'1C TSsoustraitance'!$K559+'1C TSsoustraitance'!$L559)/'1C TSsoustraitance'!$AP559),IF(AND('1C TSsoustraitance'!$D559&lt;&gt;"",$K$2&lt;&gt;"Pôle"),0))))</f>
        <v>0</v>
      </c>
      <c r="N842" s="668">
        <f t="shared" si="179"/>
        <v>0</v>
      </c>
      <c r="O842" s="669">
        <f>IF(OR('1C TSsoustraitance'!$D559="",'1C TSsoustraitance'!$E559="OUI",'1C TSsoustraitance'!$AP559=0),0,(('1C TSsoustraitance'!$S559)/'1C TSsoustraitance'!$AP559))</f>
        <v>0</v>
      </c>
      <c r="P842" s="669">
        <f>IF(OR('1C TSsoustraitance'!$D559="",'1C TSsoustraitance'!$E559="OUI",'1C TSsoustraitance'!$AP559=0),0,(('1C TSsoustraitance'!$T559)/'1C TSsoustraitance'!$AP559))</f>
        <v>0</v>
      </c>
      <c r="Q842" s="669">
        <f>IF(OR('1C TSsoustraitance'!$D559="",'1C TSsoustraitance'!$E559="OUI",'1C TSsoustraitance'!$AP559=0),0,(('1C TSsoustraitance'!$U559)/'1C TSsoustraitance'!$AP559))</f>
        <v>0</v>
      </c>
      <c r="R842" s="669">
        <f>IF(OR('1C TSsoustraitance'!$D559="",'1C TSsoustraitance'!$E559="OUI",'1C TSsoustraitance'!$AP559=0),0,(('1C TSsoustraitance'!$V559)/'1C TSsoustraitance'!$AP559))</f>
        <v>0</v>
      </c>
      <c r="S842" s="669">
        <f>IF(OR('1C TSsoustraitance'!$D559="",'1C TSsoustraitance'!$E559="OUI",'1C TSsoustraitance'!$AP559=0),0,(('1C TSsoustraitance'!$W559)/'1C TSsoustraitance'!$AP559))</f>
        <v>0</v>
      </c>
      <c r="T842" s="669">
        <f>IF(OR('1C TSsoustraitance'!$D559="",'1C TSsoustraitance'!$E559="OUI",'1C TSsoustraitance'!$AP559=0),0,(('1C TSsoustraitance'!$X559)/'1C TSsoustraitance'!$AP559))</f>
        <v>0</v>
      </c>
      <c r="U842" s="669">
        <f>IF(OR('1C TSsoustraitance'!$D559="",'1C TSsoustraitance'!$E559="OUI",'1C TSsoustraitance'!$AP559=0),0,(('1C TSsoustraitance'!$Y559)/'1C TSsoustraitance'!$AP559))</f>
        <v>0</v>
      </c>
      <c r="V842" s="669">
        <f>IF(OR('1C TSsoustraitance'!$D559="",'1C TSsoustraitance'!$E559="OUI",'1C TSsoustraitance'!$AP559=0),0,(('1C TSsoustraitance'!$Z559)/'1C TSsoustraitance'!$AP559))</f>
        <v>0</v>
      </c>
      <c r="W842" s="669">
        <f>IF(OR('1C TSsoustraitance'!$D559="",'1C TSsoustraitance'!$E559="OUI",'1C TSsoustraitance'!$AP559=0),0,(('1C TSsoustraitance'!$AA559)/'1C TSsoustraitance'!$AP559))</f>
        <v>0</v>
      </c>
      <c r="X842" s="669">
        <f>IF(OR('1C TSsoustraitance'!$D559="",'1C TSsoustraitance'!$E559="OUI",'1C TSsoustraitance'!$AP559=0),0,(('1C TSsoustraitance'!$AB559)/'1C TSsoustraitance'!$AP559))</f>
        <v>0</v>
      </c>
      <c r="Y842" s="669">
        <f>IF(OR('1C TSsoustraitance'!$D559="",'1C TSsoustraitance'!$E559="OUI",'1C TSsoustraitance'!$AP559=0),0,(('1C TSsoustraitance'!$AC559)/'1C TSsoustraitance'!$AP559))</f>
        <v>0</v>
      </c>
      <c r="Z842" s="669">
        <f>IF(OR('1C TSsoustraitance'!$D559="",'1C TSsoustraitance'!$E559="OUI",'1C TSsoustraitance'!$AP559=0),0,(('1C TSsoustraitance'!$AD559)/'1C TSsoustraitance'!$AP559))</f>
        <v>0</v>
      </c>
      <c r="AA842" s="669">
        <f>IF(OR('1C TSsoustraitance'!$D559="",'1C TSsoustraitance'!$E559="OUI",'1C TSsoustraitance'!$AP559=0),0,(('1C TSsoustraitance'!$AE559)/'1C TSsoustraitance'!$AP559))</f>
        <v>0</v>
      </c>
      <c r="AB842" s="669">
        <f>IF(OR('1C TSsoustraitance'!$D559="",'1C TSsoustraitance'!$E559="OUI",'1C TSsoustraitance'!$AP559=0),0,(('1C TSsoustraitance'!$AF559)/'1C TSsoustraitance'!$AP559))</f>
        <v>0</v>
      </c>
      <c r="AC842" s="669">
        <f>IF(OR('1C TSsoustraitance'!$D559="",'1C TSsoustraitance'!$E559="OUI",'1C TSsoustraitance'!$AP559=0),0,(('1C TSsoustraitance'!$AG559)/'1C TSsoustraitance'!$AP559))</f>
        <v>0</v>
      </c>
      <c r="AD842" s="669">
        <f>IF(OR('1C TSsoustraitance'!$D559="",'1C TSsoustraitance'!$E559="OUI",'1C TSsoustraitance'!$AP559=0),0,(('1C TSsoustraitance'!$AH559)/'1C TSsoustraitance'!$AP559))</f>
        <v>0</v>
      </c>
      <c r="AE842" s="669">
        <f>IF(OR('1C TSsoustraitance'!$D559="",'1C TSsoustraitance'!$E559="OUI",'1C TSsoustraitance'!$AP559=0),0,(('1C TSsoustraitance'!$AI559)/'1C TSsoustraitance'!$AP559))</f>
        <v>0</v>
      </c>
      <c r="AF842" s="669">
        <f>IF(OR('1C TSsoustraitance'!$D559="",'1C TSsoustraitance'!$E559="OUI",'1C TSsoustraitance'!$AP559=0),0,(('1C TSsoustraitance'!$AJ559)/'1C TSsoustraitance'!$AP559))</f>
        <v>0</v>
      </c>
      <c r="AG842" s="669">
        <f>IF(OR('1C TSsoustraitance'!$D559="",'1C TSsoustraitance'!$E559="OUI",'1C TSsoustraitance'!$AP559=0),0,(('1C TSsoustraitance'!$AK559)/'1C TSsoustraitance'!$AP559))</f>
        <v>0</v>
      </c>
      <c r="AH842" s="669">
        <f>IF(OR('1C TSsoustraitance'!$D559="",'1C TSsoustraitance'!$E559="OUI",'1C TSsoustraitance'!$AP559=0),0,(('1C TSsoustraitance'!$AL559)/'1C TSsoustraitance'!$AP559))</f>
        <v>0</v>
      </c>
      <c r="AI842" s="669">
        <f>IF(OR('1C TSsoustraitance'!$D559="",'1C TSsoustraitance'!$E559="OUI",'1C TSsoustraitance'!$AP559=0),0,(('1C TSsoustraitance'!$AM559)/'1C TSsoustraitance'!$AP559))</f>
        <v>0</v>
      </c>
      <c r="AJ842" s="669">
        <f>IF(OR('1C TSsoustraitance'!$D559="",'1C TSsoustraitance'!$E559="OUI",'1C TSsoustraitance'!$AP559=0),0,(('1C TSsoustraitance'!$AN559)/'1C TSsoustraitance'!$AP559))</f>
        <v>0</v>
      </c>
      <c r="AK842" s="669">
        <f t="shared" si="181"/>
        <v>0</v>
      </c>
      <c r="AL842" s="668">
        <f t="shared" si="182"/>
        <v>0</v>
      </c>
      <c r="AM842" s="670">
        <f>IF(Tableau7[[#This Row],[N° pièce]]="",0,(Tableau7[[#This Row],[hors TVA]]+(Tableau7[[#This Row],[hors TVA]]*Tableau7[[#This Row],[Taux TVA]])-(Tableau7[[#This Row],[hors TVA]]*Tableau7[[#This Row],[Taux TVA]]*Tableau7[[#This Row],[Régime TVA: Récupération]]))*Tableau7[[#This Row],[Type 1]])</f>
        <v>0</v>
      </c>
      <c r="AN842" s="670">
        <f>IF(Tableau7[[#This Row],[N° pièce]]="",0,IF($K$2="pôle",((Tableau7[[#This Row],[hors TVA]]+(Tableau7[[#This Row],[hors TVA]]*Tableau7[[#This Row],[Taux TVA]])-(Tableau7[[#This Row],[hors TVA]]*Tableau7[[#This Row],[Taux TVA]]*Tableau7[[#This Row],[Régime TVA: Récupération]]))*Tableau7[[#This Row],[Type 2]]),0))</f>
        <v>0</v>
      </c>
      <c r="AO842" s="670">
        <f t="shared" si="177"/>
        <v>0</v>
      </c>
      <c r="AP842" s="255">
        <f t="shared" si="175"/>
        <v>0</v>
      </c>
      <c r="AQ842" s="506">
        <f t="shared" si="178"/>
        <v>0</v>
      </c>
      <c r="AR842" s="671"/>
      <c r="AS842" s="512"/>
      <c r="AT842" s="513" t="str">
        <f>IF(('1C TSsoustraitance'!AP559*FICHE!C$14&lt;J842),"Forfait limité à "&amp;FICHE!C$14&amp;"€/jour","")</f>
        <v/>
      </c>
      <c r="AU842" s="797"/>
      <c r="AV842" s="484"/>
      <c r="AW842" s="484"/>
      <c r="AX842" s="484"/>
      <c r="AY842" s="484"/>
      <c r="AZ842" s="484"/>
      <c r="BA842" s="4"/>
      <c r="BB842" s="4"/>
      <c r="BC842" s="4"/>
      <c r="BD842" s="4"/>
      <c r="BE842" s="4"/>
      <c r="BF842" s="4"/>
      <c r="BG842" s="4"/>
      <c r="BH842" s="4"/>
      <c r="BI842" s="4"/>
      <c r="BJ842" s="4"/>
      <c r="BK842" s="4"/>
      <c r="BL842" s="4"/>
      <c r="BM842" s="4"/>
      <c r="BN842" s="4"/>
      <c r="BO842" s="4"/>
      <c r="BP842" s="4"/>
      <c r="BQ842" s="4"/>
      <c r="BR842" s="4"/>
      <c r="BS842" s="4"/>
      <c r="BT842" s="4"/>
      <c r="BU842" s="4"/>
      <c r="BV842" s="4"/>
      <c r="BW842" s="4"/>
      <c r="BX842" s="4"/>
      <c r="BY842" s="4"/>
      <c r="BZ842" s="4"/>
      <c r="CA842" s="4"/>
      <c r="CB842" s="4"/>
      <c r="CC842" s="4"/>
      <c r="CD842" s="4"/>
      <c r="CE842" s="4"/>
      <c r="CF842" s="4"/>
      <c r="CG842" s="4"/>
      <c r="CH842" s="4"/>
      <c r="CI842" s="4"/>
      <c r="CJ842" s="4"/>
      <c r="CK842" s="4"/>
      <c r="CL842" s="4"/>
      <c r="CM842" s="4"/>
      <c r="CN842" s="4"/>
      <c r="CO842" s="4"/>
      <c r="CP842" s="4"/>
      <c r="CQ842" s="4"/>
      <c r="CR842" s="4"/>
      <c r="CS842" s="4"/>
      <c r="CT842" s="4"/>
      <c r="CU842" s="4"/>
      <c r="CV842" s="4"/>
      <c r="CW842" s="4"/>
      <c r="CX842" s="4"/>
      <c r="CY842" s="4"/>
      <c r="CZ842" s="4"/>
      <c r="DA842" s="4"/>
      <c r="DB842" s="4"/>
      <c r="DC842" s="4"/>
      <c r="DD842" s="4"/>
      <c r="DE842" s="4"/>
      <c r="DF842" s="4"/>
      <c r="DG842" s="4"/>
      <c r="DH842" s="4"/>
      <c r="DI842" s="4"/>
      <c r="DJ842" s="4"/>
      <c r="DK842" s="4"/>
      <c r="DL842" s="4"/>
      <c r="DM842" s="4"/>
      <c r="DN842" s="4"/>
      <c r="DO842" s="4"/>
      <c r="DP842" s="4"/>
      <c r="DQ842" s="4"/>
      <c r="DR842" s="4"/>
      <c r="DS842" s="4"/>
      <c r="DT842" s="4"/>
      <c r="DU842" s="4"/>
      <c r="DV842" s="4"/>
      <c r="DW842" s="4"/>
      <c r="DX842" s="4"/>
      <c r="DY842" s="4"/>
      <c r="DZ842" s="4"/>
      <c r="EA842" s="4"/>
      <c r="EB842" s="4"/>
      <c r="EC842" s="4"/>
      <c r="ED842" s="4"/>
      <c r="EE842" s="4"/>
      <c r="EF842" s="4"/>
      <c r="EG842" s="4"/>
      <c r="EH842" s="4"/>
      <c r="EI842" s="4"/>
      <c r="EJ842" s="4"/>
      <c r="EK842" s="4"/>
      <c r="EL842" s="4"/>
      <c r="EM842" s="4"/>
      <c r="EN842" s="4"/>
      <c r="EO842" s="4"/>
      <c r="EP842" s="4"/>
      <c r="EQ842" s="4"/>
      <c r="ER842" s="4"/>
      <c r="ES842" s="4"/>
      <c r="ET842" s="4"/>
      <c r="EU842" s="4"/>
      <c r="EV842" s="4"/>
      <c r="EW842" s="4"/>
      <c r="EX842" s="4"/>
      <c r="EY842" s="4"/>
      <c r="EZ842" s="4"/>
      <c r="FA842" s="4"/>
      <c r="FB842" s="4"/>
      <c r="FC842" s="4"/>
      <c r="FD842" s="4"/>
      <c r="FE842" s="4"/>
      <c r="FF842" s="4"/>
      <c r="FG842" s="4"/>
      <c r="FH842" s="4"/>
      <c r="FI842" s="4"/>
      <c r="FJ842" s="4"/>
      <c r="FK842" s="4"/>
      <c r="FL842" s="4"/>
      <c r="FM842" s="4"/>
      <c r="FN842" s="4"/>
      <c r="FO842" s="4"/>
      <c r="FP842" s="4"/>
      <c r="FQ842" s="4"/>
      <c r="FR842" s="4"/>
      <c r="FS842" s="4"/>
      <c r="FT842" s="4"/>
      <c r="FU842" s="4"/>
      <c r="FV842" s="4"/>
      <c r="FW842" s="4"/>
      <c r="FX842" s="4"/>
      <c r="FY842" s="4"/>
      <c r="FZ842" s="4"/>
      <c r="GA842" s="4"/>
      <c r="GB842" s="4"/>
      <c r="GC842" s="4"/>
      <c r="GD842" s="4"/>
      <c r="GE842" s="4"/>
      <c r="GF842" s="4"/>
      <c r="GG842" s="4"/>
      <c r="GH842" s="4"/>
      <c r="GI842" s="4"/>
      <c r="GJ842" s="4"/>
      <c r="GK842" s="4"/>
      <c r="GL842" s="4"/>
      <c r="GM842" s="4"/>
      <c r="GN842" s="4"/>
      <c r="GO842" s="4"/>
      <c r="GP842" s="4"/>
      <c r="GQ842" s="4"/>
      <c r="GR842" s="4"/>
      <c r="GS842" s="4"/>
      <c r="GT842" s="4"/>
      <c r="GU842" s="4"/>
      <c r="GV842" s="4"/>
      <c r="GW842" s="4"/>
      <c r="GX842" s="4"/>
      <c r="GY842" s="4"/>
      <c r="GZ842" s="4"/>
      <c r="HA842" s="4"/>
      <c r="HB842" s="4"/>
      <c r="HC842" s="4"/>
    </row>
    <row r="843" spans="1:211" s="380" customFormat="1" ht="13.9" customHeight="1">
      <c r="A843" s="828" t="str">
        <f>IF('1C TSsoustraitance'!$A560&lt;&gt;0,'1C TSsoustraitance'!$A560,"")</f>
        <v/>
      </c>
      <c r="B843" s="530"/>
      <c r="C843" s="513" t="str">
        <f>IF('1C TSsoustraitance'!$A560&lt;&gt;0,'1C TSsoustraitance'!$B560,"")</f>
        <v/>
      </c>
      <c r="D843" s="513" t="str">
        <f>IF('1C TSsoustraitance'!$A560&lt;&gt;0,'1C TSsoustraitance'!$C560,"")</f>
        <v/>
      </c>
      <c r="E843" s="684"/>
      <c r="F843" s="685"/>
      <c r="G843" s="666">
        <f>'1C TSsoustraitance'!$D560</f>
        <v>0</v>
      </c>
      <c r="H843" s="533">
        <v>0.21</v>
      </c>
      <c r="I843" s="533">
        <v>1</v>
      </c>
      <c r="J843" s="534"/>
      <c r="K843" s="667">
        <f t="shared" si="180"/>
        <v>0</v>
      </c>
      <c r="L843" s="668">
        <f>IF(OR('1C TSsoustraitance'!$D560="",'1C TSsoustraitance'!$AP560=0),0,IF(AND('1C TSsoustraitance'!$D560&lt;&gt;"",$K$2="Pôle",'1C TSsoustraitance'!$E560="OUI"),(('1C TSsoustraitance'!$F560+'1C TSsoustraitance'!$G560+'1C TSsoustraitance'!$H560+'1C TSsoustraitance'!$I560+'1C TSsoustraitance'!$M560)/'1C TSsoustraitance'!$R560),IF(AND('1C TSsoustraitance'!$D560&lt;&gt;"",$K$2="Pôle",'1C TSsoustraitance'!$E560="NON"),(('1C TSsoustraitance'!$F560+'1C TSsoustraitance'!$G560+'1C TSsoustraitance'!$H560+'1C TSsoustraitance'!$I560+'1C TSsoustraitance'!$M560)/'1C TSsoustraitance'!$AP560),IF(AND('1C TSsoustraitance'!$D560&lt;&gt;"",$K$2&lt;&gt;"Pôle",'1C TSsoustraitance'!$E560="OUI"),(('1C TSsoustraitance'!$F560+'1C TSsoustraitance'!$G560+'1C TSsoustraitance'!$H560+'1C TSsoustraitance'!$I560+'1C TSsoustraitance'!$J560+'1C TSsoustraitance'!$K560+'1C TSsoustraitance'!$L560+'1C TSsoustraitance'!$M560+'1C TSsoustraitance'!$N560+'1C TSsoustraitance'!$O560+'1C TSsoustraitance'!$P560+'1C TSsoustraitance'!$Q560)/'1C TSsoustraitance'!$R560),IF(AND('1C TSsoustraitance'!$D560&lt;&gt;"",$K$2&lt;&gt;"Pôle",'1C TSsoustraitance'!$E560="NON"),(('1C TSsoustraitance'!$F560+'1C TSsoustraitance'!$G560+'1C TSsoustraitance'!$H560+'1C TSsoustraitance'!$I560+'1C TSsoustraitance'!$J560+'1C TSsoustraitance'!$K560+'1C TSsoustraitance'!$L560+'1C TSsoustraitance'!$M560+'1C TSsoustraitance'!$N560+'1C TSsoustraitance'!$O560+'1C TSsoustraitance'!$P560+'1C TSsoustraitance'!$Q560))/'1C TSsoustraitance'!$AP560)))))</f>
        <v>0</v>
      </c>
      <c r="M843" s="668">
        <f>IF(OR('1C TSsoustraitance'!$D560="",'1C TSsoustraitance'!AP$13=0),0,IF(AND('1C TSsoustraitance'!$D560&lt;&gt;"",$K$2="Pôle",'1C TSsoustraitance'!$E560="OUI"),(('1C TSsoustraitance'!$J560+'1C TSsoustraitance'!$K560+'1C TSsoustraitance'!$L560)/'1C TSsoustraitance'!$R560),IF(AND('1C TSsoustraitance'!$D560&lt;&gt;"",$K$2="Pôle",'1C TSsoustraitance'!$E560="NON"),(('1C TSsoustraitance'!$J560+'1C TSsoustraitance'!$K560+'1C TSsoustraitance'!$L560)/'1C TSsoustraitance'!$AP560),IF(AND('1C TSsoustraitance'!$D560&lt;&gt;"",$K$2&lt;&gt;"Pôle"),0))))</f>
        <v>0</v>
      </c>
      <c r="N843" s="668">
        <f t="shared" si="179"/>
        <v>0</v>
      </c>
      <c r="O843" s="669">
        <f>IF(OR('1C TSsoustraitance'!$D560="",'1C TSsoustraitance'!$E560="OUI",'1C TSsoustraitance'!$AP560=0),0,(('1C TSsoustraitance'!$S560)/'1C TSsoustraitance'!$AP560))</f>
        <v>0</v>
      </c>
      <c r="P843" s="669">
        <f>IF(OR('1C TSsoustraitance'!$D560="",'1C TSsoustraitance'!$E560="OUI",'1C TSsoustraitance'!$AP560=0),0,(('1C TSsoustraitance'!$T560)/'1C TSsoustraitance'!$AP560))</f>
        <v>0</v>
      </c>
      <c r="Q843" s="669">
        <f>IF(OR('1C TSsoustraitance'!$D560="",'1C TSsoustraitance'!$E560="OUI",'1C TSsoustraitance'!$AP560=0),0,(('1C TSsoustraitance'!$U560)/'1C TSsoustraitance'!$AP560))</f>
        <v>0</v>
      </c>
      <c r="R843" s="669">
        <f>IF(OR('1C TSsoustraitance'!$D560="",'1C TSsoustraitance'!$E560="OUI",'1C TSsoustraitance'!$AP560=0),0,(('1C TSsoustraitance'!$V560)/'1C TSsoustraitance'!$AP560))</f>
        <v>0</v>
      </c>
      <c r="S843" s="669">
        <f>IF(OR('1C TSsoustraitance'!$D560="",'1C TSsoustraitance'!$E560="OUI",'1C TSsoustraitance'!$AP560=0),0,(('1C TSsoustraitance'!$W560)/'1C TSsoustraitance'!$AP560))</f>
        <v>0</v>
      </c>
      <c r="T843" s="669">
        <f>IF(OR('1C TSsoustraitance'!$D560="",'1C TSsoustraitance'!$E560="OUI",'1C TSsoustraitance'!$AP560=0),0,(('1C TSsoustraitance'!$X560)/'1C TSsoustraitance'!$AP560))</f>
        <v>0</v>
      </c>
      <c r="U843" s="669">
        <f>IF(OR('1C TSsoustraitance'!$D560="",'1C TSsoustraitance'!$E560="OUI",'1C TSsoustraitance'!$AP560=0),0,(('1C TSsoustraitance'!$Y560)/'1C TSsoustraitance'!$AP560))</f>
        <v>0</v>
      </c>
      <c r="V843" s="669">
        <f>IF(OR('1C TSsoustraitance'!$D560="",'1C TSsoustraitance'!$E560="OUI",'1C TSsoustraitance'!$AP560=0),0,(('1C TSsoustraitance'!$Z560)/'1C TSsoustraitance'!$AP560))</f>
        <v>0</v>
      </c>
      <c r="W843" s="669">
        <f>IF(OR('1C TSsoustraitance'!$D560="",'1C TSsoustraitance'!$E560="OUI",'1C TSsoustraitance'!$AP560=0),0,(('1C TSsoustraitance'!$AA560)/'1C TSsoustraitance'!$AP560))</f>
        <v>0</v>
      </c>
      <c r="X843" s="669">
        <f>IF(OR('1C TSsoustraitance'!$D560="",'1C TSsoustraitance'!$E560="OUI",'1C TSsoustraitance'!$AP560=0),0,(('1C TSsoustraitance'!$AB560)/'1C TSsoustraitance'!$AP560))</f>
        <v>0</v>
      </c>
      <c r="Y843" s="669">
        <f>IF(OR('1C TSsoustraitance'!$D560="",'1C TSsoustraitance'!$E560="OUI",'1C TSsoustraitance'!$AP560=0),0,(('1C TSsoustraitance'!$AC560)/'1C TSsoustraitance'!$AP560))</f>
        <v>0</v>
      </c>
      <c r="Z843" s="669">
        <f>IF(OR('1C TSsoustraitance'!$D560="",'1C TSsoustraitance'!$E560="OUI",'1C TSsoustraitance'!$AP560=0),0,(('1C TSsoustraitance'!$AD560)/'1C TSsoustraitance'!$AP560))</f>
        <v>0</v>
      </c>
      <c r="AA843" s="669">
        <f>IF(OR('1C TSsoustraitance'!$D560="",'1C TSsoustraitance'!$E560="OUI",'1C TSsoustraitance'!$AP560=0),0,(('1C TSsoustraitance'!$AE560)/'1C TSsoustraitance'!$AP560))</f>
        <v>0</v>
      </c>
      <c r="AB843" s="669">
        <f>IF(OR('1C TSsoustraitance'!$D560="",'1C TSsoustraitance'!$E560="OUI",'1C TSsoustraitance'!$AP560=0),0,(('1C TSsoustraitance'!$AF560)/'1C TSsoustraitance'!$AP560))</f>
        <v>0</v>
      </c>
      <c r="AC843" s="669">
        <f>IF(OR('1C TSsoustraitance'!$D560="",'1C TSsoustraitance'!$E560="OUI",'1C TSsoustraitance'!$AP560=0),0,(('1C TSsoustraitance'!$AG560)/'1C TSsoustraitance'!$AP560))</f>
        <v>0</v>
      </c>
      <c r="AD843" s="669">
        <f>IF(OR('1C TSsoustraitance'!$D560="",'1C TSsoustraitance'!$E560="OUI",'1C TSsoustraitance'!$AP560=0),0,(('1C TSsoustraitance'!$AH560)/'1C TSsoustraitance'!$AP560))</f>
        <v>0</v>
      </c>
      <c r="AE843" s="669">
        <f>IF(OR('1C TSsoustraitance'!$D560="",'1C TSsoustraitance'!$E560="OUI",'1C TSsoustraitance'!$AP560=0),0,(('1C TSsoustraitance'!$AI560)/'1C TSsoustraitance'!$AP560))</f>
        <v>0</v>
      </c>
      <c r="AF843" s="669">
        <f>IF(OR('1C TSsoustraitance'!$D560="",'1C TSsoustraitance'!$E560="OUI",'1C TSsoustraitance'!$AP560=0),0,(('1C TSsoustraitance'!$AJ560)/'1C TSsoustraitance'!$AP560))</f>
        <v>0</v>
      </c>
      <c r="AG843" s="669">
        <f>IF(OR('1C TSsoustraitance'!$D560="",'1C TSsoustraitance'!$E560="OUI",'1C TSsoustraitance'!$AP560=0),0,(('1C TSsoustraitance'!$AK560)/'1C TSsoustraitance'!$AP560))</f>
        <v>0</v>
      </c>
      <c r="AH843" s="669">
        <f>IF(OR('1C TSsoustraitance'!$D560="",'1C TSsoustraitance'!$E560="OUI",'1C TSsoustraitance'!$AP560=0),0,(('1C TSsoustraitance'!$AL560)/'1C TSsoustraitance'!$AP560))</f>
        <v>0</v>
      </c>
      <c r="AI843" s="669">
        <f>IF(OR('1C TSsoustraitance'!$D560="",'1C TSsoustraitance'!$E560="OUI",'1C TSsoustraitance'!$AP560=0),0,(('1C TSsoustraitance'!$AM560)/'1C TSsoustraitance'!$AP560))</f>
        <v>0</v>
      </c>
      <c r="AJ843" s="669">
        <f>IF(OR('1C TSsoustraitance'!$D560="",'1C TSsoustraitance'!$E560="OUI",'1C TSsoustraitance'!$AP560=0),0,(('1C TSsoustraitance'!$AN560)/'1C TSsoustraitance'!$AP560))</f>
        <v>0</v>
      </c>
      <c r="AK843" s="669">
        <f t="shared" si="181"/>
        <v>0</v>
      </c>
      <c r="AL843" s="668">
        <f t="shared" si="182"/>
        <v>0</v>
      </c>
      <c r="AM843" s="670">
        <f>IF(Tableau7[[#This Row],[N° pièce]]="",0,(Tableau7[[#This Row],[hors TVA]]+(Tableau7[[#This Row],[hors TVA]]*Tableau7[[#This Row],[Taux TVA]])-(Tableau7[[#This Row],[hors TVA]]*Tableau7[[#This Row],[Taux TVA]]*Tableau7[[#This Row],[Régime TVA: Récupération]]))*Tableau7[[#This Row],[Type 1]])</f>
        <v>0</v>
      </c>
      <c r="AN843" s="670">
        <f>IF(Tableau7[[#This Row],[N° pièce]]="",0,IF($K$2="pôle",((Tableau7[[#This Row],[hors TVA]]+(Tableau7[[#This Row],[hors TVA]]*Tableau7[[#This Row],[Taux TVA]])-(Tableau7[[#This Row],[hors TVA]]*Tableau7[[#This Row],[Taux TVA]]*Tableau7[[#This Row],[Régime TVA: Récupération]]))*Tableau7[[#This Row],[Type 2]]),0))</f>
        <v>0</v>
      </c>
      <c r="AO843" s="670">
        <f t="shared" si="177"/>
        <v>0</v>
      </c>
      <c r="AP843" s="255">
        <f t="shared" si="175"/>
        <v>0</v>
      </c>
      <c r="AQ843" s="506">
        <f t="shared" si="178"/>
        <v>0</v>
      </c>
      <c r="AR843" s="671"/>
      <c r="AS843" s="512"/>
      <c r="AT843" s="513" t="str">
        <f>IF(('1C TSsoustraitance'!AP560*FICHE!C$14&lt;J843),"Forfait limité à "&amp;FICHE!C$14&amp;"€/jour","")</f>
        <v/>
      </c>
      <c r="AU843" s="797"/>
      <c r="AV843" s="484"/>
      <c r="AW843" s="484"/>
      <c r="AX843" s="484"/>
      <c r="AY843" s="484"/>
      <c r="AZ843" s="484"/>
      <c r="BA843" s="4"/>
      <c r="BB843" s="4"/>
      <c r="BC843" s="4"/>
      <c r="BD843" s="4"/>
      <c r="BE843" s="4"/>
      <c r="BF843" s="4"/>
      <c r="BG843" s="4"/>
      <c r="BH843" s="4"/>
      <c r="BI843" s="4"/>
      <c r="BJ843" s="4"/>
      <c r="BK843" s="4"/>
      <c r="BL843" s="4"/>
      <c r="BM843" s="4"/>
      <c r="BN843" s="4"/>
      <c r="BO843" s="4"/>
      <c r="BP843" s="4"/>
      <c r="BQ843" s="4"/>
      <c r="BR843" s="4"/>
      <c r="BS843" s="4"/>
      <c r="BT843" s="4"/>
      <c r="BU843" s="4"/>
      <c r="BV843" s="4"/>
      <c r="BW843" s="4"/>
      <c r="BX843" s="4"/>
      <c r="BY843" s="4"/>
      <c r="BZ843" s="4"/>
      <c r="CA843" s="4"/>
      <c r="CB843" s="4"/>
      <c r="CC843" s="4"/>
      <c r="CD843" s="4"/>
      <c r="CE843" s="4"/>
      <c r="CF843" s="4"/>
      <c r="CG843" s="4"/>
      <c r="CH843" s="4"/>
      <c r="CI843" s="4"/>
      <c r="CJ843" s="4"/>
      <c r="CK843" s="4"/>
      <c r="CL843" s="4"/>
      <c r="CM843" s="4"/>
      <c r="CN843" s="4"/>
      <c r="CO843" s="4"/>
      <c r="CP843" s="4"/>
      <c r="CQ843" s="4"/>
      <c r="CR843" s="4"/>
      <c r="CS843" s="4"/>
      <c r="CT843" s="4"/>
      <c r="CU843" s="4"/>
      <c r="CV843" s="4"/>
      <c r="CW843" s="4"/>
      <c r="CX843" s="4"/>
      <c r="CY843" s="4"/>
      <c r="CZ843" s="4"/>
      <c r="DA843" s="4"/>
      <c r="DB843" s="4"/>
      <c r="DC843" s="4"/>
      <c r="DD843" s="4"/>
      <c r="DE843" s="4"/>
      <c r="DF843" s="4"/>
      <c r="DG843" s="4"/>
      <c r="DH843" s="4"/>
      <c r="DI843" s="4"/>
      <c r="DJ843" s="4"/>
      <c r="DK843" s="4"/>
      <c r="DL843" s="4"/>
      <c r="DM843" s="4"/>
      <c r="DN843" s="4"/>
      <c r="DO843" s="4"/>
      <c r="DP843" s="4"/>
      <c r="DQ843" s="4"/>
      <c r="DR843" s="4"/>
      <c r="DS843" s="4"/>
      <c r="DT843" s="4"/>
      <c r="DU843" s="4"/>
      <c r="DV843" s="4"/>
      <c r="DW843" s="4"/>
      <c r="DX843" s="4"/>
      <c r="DY843" s="4"/>
      <c r="DZ843" s="4"/>
      <c r="EA843" s="4"/>
      <c r="EB843" s="4"/>
      <c r="EC843" s="4"/>
      <c r="ED843" s="4"/>
      <c r="EE843" s="4"/>
      <c r="EF843" s="4"/>
      <c r="EG843" s="4"/>
      <c r="EH843" s="4"/>
      <c r="EI843" s="4"/>
      <c r="EJ843" s="4"/>
      <c r="EK843" s="4"/>
      <c r="EL843" s="4"/>
      <c r="EM843" s="4"/>
      <c r="EN843" s="4"/>
      <c r="EO843" s="4"/>
      <c r="EP843" s="4"/>
      <c r="EQ843" s="4"/>
      <c r="ER843" s="4"/>
      <c r="ES843" s="4"/>
      <c r="ET843" s="4"/>
      <c r="EU843" s="4"/>
      <c r="EV843" s="4"/>
      <c r="EW843" s="4"/>
      <c r="EX843" s="4"/>
      <c r="EY843" s="4"/>
      <c r="EZ843" s="4"/>
      <c r="FA843" s="4"/>
      <c r="FB843" s="4"/>
      <c r="FC843" s="4"/>
      <c r="FD843" s="4"/>
      <c r="FE843" s="4"/>
      <c r="FF843" s="4"/>
      <c r="FG843" s="4"/>
      <c r="FH843" s="4"/>
      <c r="FI843" s="4"/>
      <c r="FJ843" s="4"/>
      <c r="FK843" s="4"/>
      <c r="FL843" s="4"/>
      <c r="FM843" s="4"/>
      <c r="FN843" s="4"/>
      <c r="FO843" s="4"/>
      <c r="FP843" s="4"/>
      <c r="FQ843" s="4"/>
      <c r="FR843" s="4"/>
      <c r="FS843" s="4"/>
      <c r="FT843" s="4"/>
      <c r="FU843" s="4"/>
      <c r="FV843" s="4"/>
      <c r="FW843" s="4"/>
      <c r="FX843" s="4"/>
      <c r="FY843" s="4"/>
      <c r="FZ843" s="4"/>
      <c r="GA843" s="4"/>
      <c r="GB843" s="4"/>
      <c r="GC843" s="4"/>
      <c r="GD843" s="4"/>
      <c r="GE843" s="4"/>
      <c r="GF843" s="4"/>
      <c r="GG843" s="4"/>
      <c r="GH843" s="4"/>
      <c r="GI843" s="4"/>
      <c r="GJ843" s="4"/>
      <c r="GK843" s="4"/>
      <c r="GL843" s="4"/>
      <c r="GM843" s="4"/>
      <c r="GN843" s="4"/>
      <c r="GO843" s="4"/>
      <c r="GP843" s="4"/>
      <c r="GQ843" s="4"/>
      <c r="GR843" s="4"/>
      <c r="GS843" s="4"/>
      <c r="GT843" s="4"/>
      <c r="GU843" s="4"/>
      <c r="GV843" s="4"/>
      <c r="GW843" s="4"/>
      <c r="GX843" s="4"/>
      <c r="GY843" s="4"/>
      <c r="GZ843" s="4"/>
      <c r="HA843" s="4"/>
      <c r="HB843" s="4"/>
      <c r="HC843" s="4"/>
    </row>
    <row r="844" spans="1:211" s="380" customFormat="1" ht="13.9" customHeight="1">
      <c r="A844" s="828" t="str">
        <f>IF('1C TSsoustraitance'!$A561&lt;&gt;0,'1C TSsoustraitance'!$A561,"")</f>
        <v/>
      </c>
      <c r="B844" s="530"/>
      <c r="C844" s="513" t="str">
        <f>IF('1C TSsoustraitance'!$A561&lt;&gt;0,'1C TSsoustraitance'!$B561,"")</f>
        <v/>
      </c>
      <c r="D844" s="513" t="str">
        <f>IF('1C TSsoustraitance'!$A561&lt;&gt;0,'1C TSsoustraitance'!$C561,"")</f>
        <v/>
      </c>
      <c r="E844" s="684"/>
      <c r="F844" s="685"/>
      <c r="G844" s="666">
        <f>'1C TSsoustraitance'!$D561</f>
        <v>0</v>
      </c>
      <c r="H844" s="533">
        <v>0.21</v>
      </c>
      <c r="I844" s="533">
        <v>1</v>
      </c>
      <c r="J844" s="534"/>
      <c r="K844" s="667">
        <f t="shared" si="180"/>
        <v>0</v>
      </c>
      <c r="L844" s="668">
        <f>IF(OR('1C TSsoustraitance'!$D561="",'1C TSsoustraitance'!$AP561=0),0,IF(AND('1C TSsoustraitance'!$D561&lt;&gt;"",$K$2="Pôle",'1C TSsoustraitance'!$E561="OUI"),(('1C TSsoustraitance'!$F561+'1C TSsoustraitance'!$G561+'1C TSsoustraitance'!$H561+'1C TSsoustraitance'!$I561+'1C TSsoustraitance'!$M561)/'1C TSsoustraitance'!$R561),IF(AND('1C TSsoustraitance'!$D561&lt;&gt;"",$K$2="Pôle",'1C TSsoustraitance'!$E561="NON"),(('1C TSsoustraitance'!$F561+'1C TSsoustraitance'!$G561+'1C TSsoustraitance'!$H561+'1C TSsoustraitance'!$I561+'1C TSsoustraitance'!$M561)/'1C TSsoustraitance'!$AP561),IF(AND('1C TSsoustraitance'!$D561&lt;&gt;"",$K$2&lt;&gt;"Pôle",'1C TSsoustraitance'!$E561="OUI"),(('1C TSsoustraitance'!$F561+'1C TSsoustraitance'!$G561+'1C TSsoustraitance'!$H561+'1C TSsoustraitance'!$I561+'1C TSsoustraitance'!$J561+'1C TSsoustraitance'!$K561+'1C TSsoustraitance'!$L561+'1C TSsoustraitance'!$M561+'1C TSsoustraitance'!$N561+'1C TSsoustraitance'!$O561+'1C TSsoustraitance'!$P561+'1C TSsoustraitance'!$Q561)/'1C TSsoustraitance'!$R561),IF(AND('1C TSsoustraitance'!$D561&lt;&gt;"",$K$2&lt;&gt;"Pôle",'1C TSsoustraitance'!$E561="NON"),(('1C TSsoustraitance'!$F561+'1C TSsoustraitance'!$G561+'1C TSsoustraitance'!$H561+'1C TSsoustraitance'!$I561+'1C TSsoustraitance'!$J561+'1C TSsoustraitance'!$K561+'1C TSsoustraitance'!$L561+'1C TSsoustraitance'!$M561+'1C TSsoustraitance'!$N561+'1C TSsoustraitance'!$O561+'1C TSsoustraitance'!$P561+'1C TSsoustraitance'!$Q561))/'1C TSsoustraitance'!$AP561)))))</f>
        <v>0</v>
      </c>
      <c r="M844" s="668">
        <f>IF(OR('1C TSsoustraitance'!$D561="",'1C TSsoustraitance'!AP$13=0),0,IF(AND('1C TSsoustraitance'!$D561&lt;&gt;"",$K$2="Pôle",'1C TSsoustraitance'!$E561="OUI"),(('1C TSsoustraitance'!$J561+'1C TSsoustraitance'!$K561+'1C TSsoustraitance'!$L561)/'1C TSsoustraitance'!$R561),IF(AND('1C TSsoustraitance'!$D561&lt;&gt;"",$K$2="Pôle",'1C TSsoustraitance'!$E561="NON"),(('1C TSsoustraitance'!$J561+'1C TSsoustraitance'!$K561+'1C TSsoustraitance'!$L561)/'1C TSsoustraitance'!$AP561),IF(AND('1C TSsoustraitance'!$D561&lt;&gt;"",$K$2&lt;&gt;"Pôle"),0))))</f>
        <v>0</v>
      </c>
      <c r="N844" s="668">
        <f t="shared" si="179"/>
        <v>0</v>
      </c>
      <c r="O844" s="669">
        <f>IF(OR('1C TSsoustraitance'!$D561="",'1C TSsoustraitance'!$E561="OUI",'1C TSsoustraitance'!$AP561=0),0,(('1C TSsoustraitance'!$S561)/'1C TSsoustraitance'!$AP561))</f>
        <v>0</v>
      </c>
      <c r="P844" s="669">
        <f>IF(OR('1C TSsoustraitance'!$D561="",'1C TSsoustraitance'!$E561="OUI",'1C TSsoustraitance'!$AP561=0),0,(('1C TSsoustraitance'!$T561)/'1C TSsoustraitance'!$AP561))</f>
        <v>0</v>
      </c>
      <c r="Q844" s="669">
        <f>IF(OR('1C TSsoustraitance'!$D561="",'1C TSsoustraitance'!$E561="OUI",'1C TSsoustraitance'!$AP561=0),0,(('1C TSsoustraitance'!$U561)/'1C TSsoustraitance'!$AP561))</f>
        <v>0</v>
      </c>
      <c r="R844" s="669">
        <f>IF(OR('1C TSsoustraitance'!$D561="",'1C TSsoustraitance'!$E561="OUI",'1C TSsoustraitance'!$AP561=0),0,(('1C TSsoustraitance'!$V561)/'1C TSsoustraitance'!$AP561))</f>
        <v>0</v>
      </c>
      <c r="S844" s="669">
        <f>IF(OR('1C TSsoustraitance'!$D561="",'1C TSsoustraitance'!$E561="OUI",'1C TSsoustraitance'!$AP561=0),0,(('1C TSsoustraitance'!$W561)/'1C TSsoustraitance'!$AP561))</f>
        <v>0</v>
      </c>
      <c r="T844" s="669">
        <f>IF(OR('1C TSsoustraitance'!$D561="",'1C TSsoustraitance'!$E561="OUI",'1C TSsoustraitance'!$AP561=0),0,(('1C TSsoustraitance'!$X561)/'1C TSsoustraitance'!$AP561))</f>
        <v>0</v>
      </c>
      <c r="U844" s="669">
        <f>IF(OR('1C TSsoustraitance'!$D561="",'1C TSsoustraitance'!$E561="OUI",'1C TSsoustraitance'!$AP561=0),0,(('1C TSsoustraitance'!$Y561)/'1C TSsoustraitance'!$AP561))</f>
        <v>0</v>
      </c>
      <c r="V844" s="669">
        <f>IF(OR('1C TSsoustraitance'!$D561="",'1C TSsoustraitance'!$E561="OUI",'1C TSsoustraitance'!$AP561=0),0,(('1C TSsoustraitance'!$Z561)/'1C TSsoustraitance'!$AP561))</f>
        <v>0</v>
      </c>
      <c r="W844" s="669">
        <f>IF(OR('1C TSsoustraitance'!$D561="",'1C TSsoustraitance'!$E561="OUI",'1C TSsoustraitance'!$AP561=0),0,(('1C TSsoustraitance'!$AA561)/'1C TSsoustraitance'!$AP561))</f>
        <v>0</v>
      </c>
      <c r="X844" s="669">
        <f>IF(OR('1C TSsoustraitance'!$D561="",'1C TSsoustraitance'!$E561="OUI",'1C TSsoustraitance'!$AP561=0),0,(('1C TSsoustraitance'!$AB561)/'1C TSsoustraitance'!$AP561))</f>
        <v>0</v>
      </c>
      <c r="Y844" s="669">
        <f>IF(OR('1C TSsoustraitance'!$D561="",'1C TSsoustraitance'!$E561="OUI",'1C TSsoustraitance'!$AP561=0),0,(('1C TSsoustraitance'!$AC561)/'1C TSsoustraitance'!$AP561))</f>
        <v>0</v>
      </c>
      <c r="Z844" s="669">
        <f>IF(OR('1C TSsoustraitance'!$D561="",'1C TSsoustraitance'!$E561="OUI",'1C TSsoustraitance'!$AP561=0),0,(('1C TSsoustraitance'!$AD561)/'1C TSsoustraitance'!$AP561))</f>
        <v>0</v>
      </c>
      <c r="AA844" s="669">
        <f>IF(OR('1C TSsoustraitance'!$D561="",'1C TSsoustraitance'!$E561="OUI",'1C TSsoustraitance'!$AP561=0),0,(('1C TSsoustraitance'!$AE561)/'1C TSsoustraitance'!$AP561))</f>
        <v>0</v>
      </c>
      <c r="AB844" s="669">
        <f>IF(OR('1C TSsoustraitance'!$D561="",'1C TSsoustraitance'!$E561="OUI",'1C TSsoustraitance'!$AP561=0),0,(('1C TSsoustraitance'!$AF561)/'1C TSsoustraitance'!$AP561))</f>
        <v>0</v>
      </c>
      <c r="AC844" s="669">
        <f>IF(OR('1C TSsoustraitance'!$D561="",'1C TSsoustraitance'!$E561="OUI",'1C TSsoustraitance'!$AP561=0),0,(('1C TSsoustraitance'!$AG561)/'1C TSsoustraitance'!$AP561))</f>
        <v>0</v>
      </c>
      <c r="AD844" s="669">
        <f>IF(OR('1C TSsoustraitance'!$D561="",'1C TSsoustraitance'!$E561="OUI",'1C TSsoustraitance'!$AP561=0),0,(('1C TSsoustraitance'!$AH561)/'1C TSsoustraitance'!$AP561))</f>
        <v>0</v>
      </c>
      <c r="AE844" s="669">
        <f>IF(OR('1C TSsoustraitance'!$D561="",'1C TSsoustraitance'!$E561="OUI",'1C TSsoustraitance'!$AP561=0),0,(('1C TSsoustraitance'!$AI561)/'1C TSsoustraitance'!$AP561))</f>
        <v>0</v>
      </c>
      <c r="AF844" s="669">
        <f>IF(OR('1C TSsoustraitance'!$D561="",'1C TSsoustraitance'!$E561="OUI",'1C TSsoustraitance'!$AP561=0),0,(('1C TSsoustraitance'!$AJ561)/'1C TSsoustraitance'!$AP561))</f>
        <v>0</v>
      </c>
      <c r="AG844" s="669">
        <f>IF(OR('1C TSsoustraitance'!$D561="",'1C TSsoustraitance'!$E561="OUI",'1C TSsoustraitance'!$AP561=0),0,(('1C TSsoustraitance'!$AK561)/'1C TSsoustraitance'!$AP561))</f>
        <v>0</v>
      </c>
      <c r="AH844" s="669">
        <f>IF(OR('1C TSsoustraitance'!$D561="",'1C TSsoustraitance'!$E561="OUI",'1C TSsoustraitance'!$AP561=0),0,(('1C TSsoustraitance'!$AL561)/'1C TSsoustraitance'!$AP561))</f>
        <v>0</v>
      </c>
      <c r="AI844" s="669">
        <f>IF(OR('1C TSsoustraitance'!$D561="",'1C TSsoustraitance'!$E561="OUI",'1C TSsoustraitance'!$AP561=0),0,(('1C TSsoustraitance'!$AM561)/'1C TSsoustraitance'!$AP561))</f>
        <v>0</v>
      </c>
      <c r="AJ844" s="669">
        <f>IF(OR('1C TSsoustraitance'!$D561="",'1C TSsoustraitance'!$E561="OUI",'1C TSsoustraitance'!$AP561=0),0,(('1C TSsoustraitance'!$AN561)/'1C TSsoustraitance'!$AP561))</f>
        <v>0</v>
      </c>
      <c r="AK844" s="669">
        <f t="shared" si="181"/>
        <v>0</v>
      </c>
      <c r="AL844" s="668">
        <f t="shared" si="182"/>
        <v>0</v>
      </c>
      <c r="AM844" s="670">
        <f>IF(Tableau7[[#This Row],[N° pièce]]="",0,(Tableau7[[#This Row],[hors TVA]]+(Tableau7[[#This Row],[hors TVA]]*Tableau7[[#This Row],[Taux TVA]])-(Tableau7[[#This Row],[hors TVA]]*Tableau7[[#This Row],[Taux TVA]]*Tableau7[[#This Row],[Régime TVA: Récupération]]))*Tableau7[[#This Row],[Type 1]])</f>
        <v>0</v>
      </c>
      <c r="AN844" s="670">
        <f>IF(Tableau7[[#This Row],[N° pièce]]="",0,IF($K$2="pôle",((Tableau7[[#This Row],[hors TVA]]+(Tableau7[[#This Row],[hors TVA]]*Tableau7[[#This Row],[Taux TVA]])-(Tableau7[[#This Row],[hors TVA]]*Tableau7[[#This Row],[Taux TVA]]*Tableau7[[#This Row],[Régime TVA: Récupération]]))*Tableau7[[#This Row],[Type 2]]),0))</f>
        <v>0</v>
      </c>
      <c r="AO844" s="670">
        <f t="shared" si="177"/>
        <v>0</v>
      </c>
      <c r="AP844" s="255">
        <f t="shared" si="175"/>
        <v>0</v>
      </c>
      <c r="AQ844" s="506">
        <f t="shared" si="178"/>
        <v>0</v>
      </c>
      <c r="AR844" s="671"/>
      <c r="AS844" s="512"/>
      <c r="AT844" s="513" t="str">
        <f>IF(('1C TSsoustraitance'!AP561*FICHE!C$14&lt;J844),"Forfait limité à "&amp;FICHE!C$14&amp;"€/jour","")</f>
        <v/>
      </c>
      <c r="AU844" s="797"/>
      <c r="AV844" s="484"/>
      <c r="AW844" s="484"/>
      <c r="AX844" s="484"/>
      <c r="AY844" s="484"/>
      <c r="AZ844" s="484"/>
      <c r="BA844" s="4"/>
      <c r="BB844" s="4"/>
      <c r="BC844" s="4"/>
      <c r="BD844" s="4"/>
      <c r="BE844" s="4"/>
      <c r="BF844" s="4"/>
      <c r="BG844" s="4"/>
      <c r="BH844" s="4"/>
      <c r="BI844" s="4"/>
      <c r="BJ844" s="4"/>
      <c r="BK844" s="4"/>
      <c r="BL844" s="4"/>
      <c r="BM844" s="4"/>
      <c r="BN844" s="4"/>
      <c r="BO844" s="4"/>
      <c r="BP844" s="4"/>
      <c r="BQ844" s="4"/>
      <c r="BR844" s="4"/>
      <c r="BS844" s="4"/>
      <c r="BT844" s="4"/>
      <c r="BU844" s="4"/>
      <c r="BV844" s="4"/>
      <c r="BW844" s="4"/>
      <c r="BX844" s="4"/>
      <c r="BY844" s="4"/>
      <c r="BZ844" s="4"/>
      <c r="CA844" s="4"/>
      <c r="CB844" s="4"/>
      <c r="CC844" s="4"/>
      <c r="CD844" s="4"/>
      <c r="CE844" s="4"/>
      <c r="CF844" s="4"/>
      <c r="CG844" s="4"/>
      <c r="CH844" s="4"/>
      <c r="CI844" s="4"/>
      <c r="CJ844" s="4"/>
      <c r="CK844" s="4"/>
      <c r="CL844" s="4"/>
      <c r="CM844" s="4"/>
      <c r="CN844" s="4"/>
      <c r="CO844" s="4"/>
      <c r="CP844" s="4"/>
      <c r="CQ844" s="4"/>
      <c r="CR844" s="4"/>
      <c r="CS844" s="4"/>
      <c r="CT844" s="4"/>
      <c r="CU844" s="4"/>
      <c r="CV844" s="4"/>
      <c r="CW844" s="4"/>
      <c r="CX844" s="4"/>
      <c r="CY844" s="4"/>
      <c r="CZ844" s="4"/>
      <c r="DA844" s="4"/>
      <c r="DB844" s="4"/>
      <c r="DC844" s="4"/>
      <c r="DD844" s="4"/>
      <c r="DE844" s="4"/>
      <c r="DF844" s="4"/>
      <c r="DG844" s="4"/>
      <c r="DH844" s="4"/>
      <c r="DI844" s="4"/>
      <c r="DJ844" s="4"/>
      <c r="DK844" s="4"/>
      <c r="DL844" s="4"/>
      <c r="DM844" s="4"/>
      <c r="DN844" s="4"/>
      <c r="DO844" s="4"/>
      <c r="DP844" s="4"/>
      <c r="DQ844" s="4"/>
      <c r="DR844" s="4"/>
      <c r="DS844" s="4"/>
      <c r="DT844" s="4"/>
      <c r="DU844" s="4"/>
      <c r="DV844" s="4"/>
      <c r="DW844" s="4"/>
      <c r="DX844" s="4"/>
      <c r="DY844" s="4"/>
      <c r="DZ844" s="4"/>
      <c r="EA844" s="4"/>
      <c r="EB844" s="4"/>
      <c r="EC844" s="4"/>
      <c r="ED844" s="4"/>
      <c r="EE844" s="4"/>
      <c r="EF844" s="4"/>
      <c r="EG844" s="4"/>
      <c r="EH844" s="4"/>
      <c r="EI844" s="4"/>
      <c r="EJ844" s="4"/>
      <c r="EK844" s="4"/>
      <c r="EL844" s="4"/>
      <c r="EM844" s="4"/>
      <c r="EN844" s="4"/>
      <c r="EO844" s="4"/>
      <c r="EP844" s="4"/>
      <c r="EQ844" s="4"/>
      <c r="ER844" s="4"/>
      <c r="ES844" s="4"/>
      <c r="ET844" s="4"/>
      <c r="EU844" s="4"/>
      <c r="EV844" s="4"/>
      <c r="EW844" s="4"/>
      <c r="EX844" s="4"/>
      <c r="EY844" s="4"/>
      <c r="EZ844" s="4"/>
      <c r="FA844" s="4"/>
      <c r="FB844" s="4"/>
      <c r="FC844" s="4"/>
      <c r="FD844" s="4"/>
      <c r="FE844" s="4"/>
      <c r="FF844" s="4"/>
      <c r="FG844" s="4"/>
      <c r="FH844" s="4"/>
      <c r="FI844" s="4"/>
      <c r="FJ844" s="4"/>
      <c r="FK844" s="4"/>
      <c r="FL844" s="4"/>
      <c r="FM844" s="4"/>
      <c r="FN844" s="4"/>
      <c r="FO844" s="4"/>
      <c r="FP844" s="4"/>
      <c r="FQ844" s="4"/>
      <c r="FR844" s="4"/>
      <c r="FS844" s="4"/>
      <c r="FT844" s="4"/>
      <c r="FU844" s="4"/>
      <c r="FV844" s="4"/>
      <c r="FW844" s="4"/>
      <c r="FX844" s="4"/>
      <c r="FY844" s="4"/>
      <c r="FZ844" s="4"/>
      <c r="GA844" s="4"/>
      <c r="GB844" s="4"/>
      <c r="GC844" s="4"/>
      <c r="GD844" s="4"/>
      <c r="GE844" s="4"/>
      <c r="GF844" s="4"/>
      <c r="GG844" s="4"/>
      <c r="GH844" s="4"/>
      <c r="GI844" s="4"/>
      <c r="GJ844" s="4"/>
      <c r="GK844" s="4"/>
      <c r="GL844" s="4"/>
      <c r="GM844" s="4"/>
      <c r="GN844" s="4"/>
      <c r="GO844" s="4"/>
      <c r="GP844" s="4"/>
      <c r="GQ844" s="4"/>
      <c r="GR844" s="4"/>
      <c r="GS844" s="4"/>
      <c r="GT844" s="4"/>
      <c r="GU844" s="4"/>
      <c r="GV844" s="4"/>
      <c r="GW844" s="4"/>
      <c r="GX844" s="4"/>
      <c r="GY844" s="4"/>
      <c r="GZ844" s="4"/>
      <c r="HA844" s="4"/>
      <c r="HB844" s="4"/>
      <c r="HC844" s="4"/>
    </row>
    <row r="845" spans="1:211" s="380" customFormat="1" ht="13.9" customHeight="1">
      <c r="A845" s="828" t="str">
        <f>IF('1C TSsoustraitance'!$A562&lt;&gt;0,'1C TSsoustraitance'!$A562,"")</f>
        <v/>
      </c>
      <c r="B845" s="530"/>
      <c r="C845" s="513" t="str">
        <f>IF('1C TSsoustraitance'!$A562&lt;&gt;0,'1C TSsoustraitance'!$B562,"")</f>
        <v/>
      </c>
      <c r="D845" s="513" t="str">
        <f>IF('1C TSsoustraitance'!$A562&lt;&gt;0,'1C TSsoustraitance'!$C562,"")</f>
        <v/>
      </c>
      <c r="E845" s="684"/>
      <c r="F845" s="685"/>
      <c r="G845" s="666">
        <f>'1C TSsoustraitance'!$D562</f>
        <v>0</v>
      </c>
      <c r="H845" s="533">
        <v>0.21</v>
      </c>
      <c r="I845" s="533">
        <v>1</v>
      </c>
      <c r="J845" s="534"/>
      <c r="K845" s="667">
        <f t="shared" si="180"/>
        <v>0</v>
      </c>
      <c r="L845" s="668">
        <f>IF(OR('1C TSsoustraitance'!$D562="",'1C TSsoustraitance'!$AP562=0),0,IF(AND('1C TSsoustraitance'!$D562&lt;&gt;"",$K$2="Pôle",'1C TSsoustraitance'!$E562="OUI"),(('1C TSsoustraitance'!$F562+'1C TSsoustraitance'!$G562+'1C TSsoustraitance'!$H562+'1C TSsoustraitance'!$I562+'1C TSsoustraitance'!$M562)/'1C TSsoustraitance'!$R562),IF(AND('1C TSsoustraitance'!$D562&lt;&gt;"",$K$2="Pôle",'1C TSsoustraitance'!$E562="NON"),(('1C TSsoustraitance'!$F562+'1C TSsoustraitance'!$G562+'1C TSsoustraitance'!$H562+'1C TSsoustraitance'!$I562+'1C TSsoustraitance'!$M562)/'1C TSsoustraitance'!$AP562),IF(AND('1C TSsoustraitance'!$D562&lt;&gt;"",$K$2&lt;&gt;"Pôle",'1C TSsoustraitance'!$E562="OUI"),(('1C TSsoustraitance'!$F562+'1C TSsoustraitance'!$G562+'1C TSsoustraitance'!$H562+'1C TSsoustraitance'!$I562+'1C TSsoustraitance'!$J562+'1C TSsoustraitance'!$K562+'1C TSsoustraitance'!$L562+'1C TSsoustraitance'!$M562+'1C TSsoustraitance'!$N562+'1C TSsoustraitance'!$O562+'1C TSsoustraitance'!$P562+'1C TSsoustraitance'!$Q562)/'1C TSsoustraitance'!$R562),IF(AND('1C TSsoustraitance'!$D562&lt;&gt;"",$K$2&lt;&gt;"Pôle",'1C TSsoustraitance'!$E562="NON"),(('1C TSsoustraitance'!$F562+'1C TSsoustraitance'!$G562+'1C TSsoustraitance'!$H562+'1C TSsoustraitance'!$I562+'1C TSsoustraitance'!$J562+'1C TSsoustraitance'!$K562+'1C TSsoustraitance'!$L562+'1C TSsoustraitance'!$M562+'1C TSsoustraitance'!$N562+'1C TSsoustraitance'!$O562+'1C TSsoustraitance'!$P562+'1C TSsoustraitance'!$Q562))/'1C TSsoustraitance'!$AP562)))))</f>
        <v>0</v>
      </c>
      <c r="M845" s="668">
        <f>IF(OR('1C TSsoustraitance'!$D562="",'1C TSsoustraitance'!AP$13=0),0,IF(AND('1C TSsoustraitance'!$D562&lt;&gt;"",$K$2="Pôle",'1C TSsoustraitance'!$E562="OUI"),(('1C TSsoustraitance'!$J562+'1C TSsoustraitance'!$K562+'1C TSsoustraitance'!$L562)/'1C TSsoustraitance'!$R562),IF(AND('1C TSsoustraitance'!$D562&lt;&gt;"",$K$2="Pôle",'1C TSsoustraitance'!$E562="NON"),(('1C TSsoustraitance'!$J562+'1C TSsoustraitance'!$K562+'1C TSsoustraitance'!$L562)/'1C TSsoustraitance'!$AP562),IF(AND('1C TSsoustraitance'!$D562&lt;&gt;"",$K$2&lt;&gt;"Pôle"),0))))</f>
        <v>0</v>
      </c>
      <c r="N845" s="668">
        <f t="shared" si="179"/>
        <v>0</v>
      </c>
      <c r="O845" s="669">
        <f>IF(OR('1C TSsoustraitance'!$D562="",'1C TSsoustraitance'!$E562="OUI",'1C TSsoustraitance'!$AP562=0),0,(('1C TSsoustraitance'!$S562)/'1C TSsoustraitance'!$AP562))</f>
        <v>0</v>
      </c>
      <c r="P845" s="669">
        <f>IF(OR('1C TSsoustraitance'!$D562="",'1C TSsoustraitance'!$E562="OUI",'1C TSsoustraitance'!$AP562=0),0,(('1C TSsoustraitance'!$T562)/'1C TSsoustraitance'!$AP562))</f>
        <v>0</v>
      </c>
      <c r="Q845" s="669">
        <f>IF(OR('1C TSsoustraitance'!$D562="",'1C TSsoustraitance'!$E562="OUI",'1C TSsoustraitance'!$AP562=0),0,(('1C TSsoustraitance'!$U562)/'1C TSsoustraitance'!$AP562))</f>
        <v>0</v>
      </c>
      <c r="R845" s="669">
        <f>IF(OR('1C TSsoustraitance'!$D562="",'1C TSsoustraitance'!$E562="OUI",'1C TSsoustraitance'!$AP562=0),0,(('1C TSsoustraitance'!$V562)/'1C TSsoustraitance'!$AP562))</f>
        <v>0</v>
      </c>
      <c r="S845" s="669">
        <f>IF(OR('1C TSsoustraitance'!$D562="",'1C TSsoustraitance'!$E562="OUI",'1C TSsoustraitance'!$AP562=0),0,(('1C TSsoustraitance'!$W562)/'1C TSsoustraitance'!$AP562))</f>
        <v>0</v>
      </c>
      <c r="T845" s="669">
        <f>IF(OR('1C TSsoustraitance'!$D562="",'1C TSsoustraitance'!$E562="OUI",'1C TSsoustraitance'!$AP562=0),0,(('1C TSsoustraitance'!$X562)/'1C TSsoustraitance'!$AP562))</f>
        <v>0</v>
      </c>
      <c r="U845" s="669">
        <f>IF(OR('1C TSsoustraitance'!$D562="",'1C TSsoustraitance'!$E562="OUI",'1C TSsoustraitance'!$AP562=0),0,(('1C TSsoustraitance'!$Y562)/'1C TSsoustraitance'!$AP562))</f>
        <v>0</v>
      </c>
      <c r="V845" s="669">
        <f>IF(OR('1C TSsoustraitance'!$D562="",'1C TSsoustraitance'!$E562="OUI",'1C TSsoustraitance'!$AP562=0),0,(('1C TSsoustraitance'!$Z562)/'1C TSsoustraitance'!$AP562))</f>
        <v>0</v>
      </c>
      <c r="W845" s="669">
        <f>IF(OR('1C TSsoustraitance'!$D562="",'1C TSsoustraitance'!$E562="OUI",'1C TSsoustraitance'!$AP562=0),0,(('1C TSsoustraitance'!$AA562)/'1C TSsoustraitance'!$AP562))</f>
        <v>0</v>
      </c>
      <c r="X845" s="669">
        <f>IF(OR('1C TSsoustraitance'!$D562="",'1C TSsoustraitance'!$E562="OUI",'1C TSsoustraitance'!$AP562=0),0,(('1C TSsoustraitance'!$AB562)/'1C TSsoustraitance'!$AP562))</f>
        <v>0</v>
      </c>
      <c r="Y845" s="669">
        <f>IF(OR('1C TSsoustraitance'!$D562="",'1C TSsoustraitance'!$E562="OUI",'1C TSsoustraitance'!$AP562=0),0,(('1C TSsoustraitance'!$AC562)/'1C TSsoustraitance'!$AP562))</f>
        <v>0</v>
      </c>
      <c r="Z845" s="669">
        <f>IF(OR('1C TSsoustraitance'!$D562="",'1C TSsoustraitance'!$E562="OUI",'1C TSsoustraitance'!$AP562=0),0,(('1C TSsoustraitance'!$AD562)/'1C TSsoustraitance'!$AP562))</f>
        <v>0</v>
      </c>
      <c r="AA845" s="669">
        <f>IF(OR('1C TSsoustraitance'!$D562="",'1C TSsoustraitance'!$E562="OUI",'1C TSsoustraitance'!$AP562=0),0,(('1C TSsoustraitance'!$AE562)/'1C TSsoustraitance'!$AP562))</f>
        <v>0</v>
      </c>
      <c r="AB845" s="669">
        <f>IF(OR('1C TSsoustraitance'!$D562="",'1C TSsoustraitance'!$E562="OUI",'1C TSsoustraitance'!$AP562=0),0,(('1C TSsoustraitance'!$AF562)/'1C TSsoustraitance'!$AP562))</f>
        <v>0</v>
      </c>
      <c r="AC845" s="669">
        <f>IF(OR('1C TSsoustraitance'!$D562="",'1C TSsoustraitance'!$E562="OUI",'1C TSsoustraitance'!$AP562=0),0,(('1C TSsoustraitance'!$AG562)/'1C TSsoustraitance'!$AP562))</f>
        <v>0</v>
      </c>
      <c r="AD845" s="669">
        <f>IF(OR('1C TSsoustraitance'!$D562="",'1C TSsoustraitance'!$E562="OUI",'1C TSsoustraitance'!$AP562=0),0,(('1C TSsoustraitance'!$AH562)/'1C TSsoustraitance'!$AP562))</f>
        <v>0</v>
      </c>
      <c r="AE845" s="669">
        <f>IF(OR('1C TSsoustraitance'!$D562="",'1C TSsoustraitance'!$E562="OUI",'1C TSsoustraitance'!$AP562=0),0,(('1C TSsoustraitance'!$AI562)/'1C TSsoustraitance'!$AP562))</f>
        <v>0</v>
      </c>
      <c r="AF845" s="669">
        <f>IF(OR('1C TSsoustraitance'!$D562="",'1C TSsoustraitance'!$E562="OUI",'1C TSsoustraitance'!$AP562=0),0,(('1C TSsoustraitance'!$AJ562)/'1C TSsoustraitance'!$AP562))</f>
        <v>0</v>
      </c>
      <c r="AG845" s="669">
        <f>IF(OR('1C TSsoustraitance'!$D562="",'1C TSsoustraitance'!$E562="OUI",'1C TSsoustraitance'!$AP562=0),0,(('1C TSsoustraitance'!$AK562)/'1C TSsoustraitance'!$AP562))</f>
        <v>0</v>
      </c>
      <c r="AH845" s="669">
        <f>IF(OR('1C TSsoustraitance'!$D562="",'1C TSsoustraitance'!$E562="OUI",'1C TSsoustraitance'!$AP562=0),0,(('1C TSsoustraitance'!$AL562)/'1C TSsoustraitance'!$AP562))</f>
        <v>0</v>
      </c>
      <c r="AI845" s="669">
        <f>IF(OR('1C TSsoustraitance'!$D562="",'1C TSsoustraitance'!$E562="OUI",'1C TSsoustraitance'!$AP562=0),0,(('1C TSsoustraitance'!$AM562)/'1C TSsoustraitance'!$AP562))</f>
        <v>0</v>
      </c>
      <c r="AJ845" s="669">
        <f>IF(OR('1C TSsoustraitance'!$D562="",'1C TSsoustraitance'!$E562="OUI",'1C TSsoustraitance'!$AP562=0),0,(('1C TSsoustraitance'!$AN562)/'1C TSsoustraitance'!$AP562))</f>
        <v>0</v>
      </c>
      <c r="AK845" s="669">
        <f t="shared" si="181"/>
        <v>0</v>
      </c>
      <c r="AL845" s="668">
        <f t="shared" si="182"/>
        <v>0</v>
      </c>
      <c r="AM845" s="670">
        <f>IF(Tableau7[[#This Row],[N° pièce]]="",0,(Tableau7[[#This Row],[hors TVA]]+(Tableau7[[#This Row],[hors TVA]]*Tableau7[[#This Row],[Taux TVA]])-(Tableau7[[#This Row],[hors TVA]]*Tableau7[[#This Row],[Taux TVA]]*Tableau7[[#This Row],[Régime TVA: Récupération]]))*Tableau7[[#This Row],[Type 1]])</f>
        <v>0</v>
      </c>
      <c r="AN845" s="670">
        <f>IF(Tableau7[[#This Row],[N° pièce]]="",0,IF($K$2="pôle",((Tableau7[[#This Row],[hors TVA]]+(Tableau7[[#This Row],[hors TVA]]*Tableau7[[#This Row],[Taux TVA]])-(Tableau7[[#This Row],[hors TVA]]*Tableau7[[#This Row],[Taux TVA]]*Tableau7[[#This Row],[Régime TVA: Récupération]]))*Tableau7[[#This Row],[Type 2]]),0))</f>
        <v>0</v>
      </c>
      <c r="AO845" s="670">
        <f t="shared" si="177"/>
        <v>0</v>
      </c>
      <c r="AP845" s="255">
        <f t="shared" si="175"/>
        <v>0</v>
      </c>
      <c r="AQ845" s="506">
        <f t="shared" si="178"/>
        <v>0</v>
      </c>
      <c r="AR845" s="671"/>
      <c r="AS845" s="512"/>
      <c r="AT845" s="513" t="str">
        <f>IF(('1C TSsoustraitance'!AP562*FICHE!C$14&lt;J845),"Forfait limité à "&amp;FICHE!C$14&amp;"€/jour","")</f>
        <v/>
      </c>
      <c r="AU845" s="797"/>
      <c r="AV845" s="484"/>
      <c r="AW845" s="484"/>
      <c r="AX845" s="484"/>
      <c r="AY845" s="484"/>
      <c r="AZ845" s="484"/>
      <c r="BA845" s="4"/>
      <c r="BB845" s="4"/>
      <c r="BC845" s="4"/>
      <c r="BD845" s="4"/>
      <c r="BE845" s="4"/>
      <c r="BF845" s="4"/>
      <c r="BG845" s="4"/>
      <c r="BH845" s="4"/>
      <c r="BI845" s="4"/>
      <c r="BJ845" s="4"/>
      <c r="BK845" s="4"/>
      <c r="BL845" s="4"/>
      <c r="BM845" s="4"/>
      <c r="BN845" s="4"/>
      <c r="BO845" s="4"/>
      <c r="BP845" s="4"/>
      <c r="BQ845" s="4"/>
      <c r="BR845" s="4"/>
      <c r="BS845" s="4"/>
      <c r="BT845" s="4"/>
      <c r="BU845" s="4"/>
      <c r="BV845" s="4"/>
      <c r="BW845" s="4"/>
      <c r="BX845" s="4"/>
      <c r="BY845" s="4"/>
      <c r="BZ845" s="4"/>
      <c r="CA845" s="4"/>
      <c r="CB845" s="4"/>
      <c r="CC845" s="4"/>
      <c r="CD845" s="4"/>
      <c r="CE845" s="4"/>
      <c r="CF845" s="4"/>
      <c r="CG845" s="4"/>
      <c r="CH845" s="4"/>
      <c r="CI845" s="4"/>
      <c r="CJ845" s="4"/>
      <c r="CK845" s="4"/>
      <c r="CL845" s="4"/>
      <c r="CM845" s="4"/>
      <c r="CN845" s="4"/>
      <c r="CO845" s="4"/>
      <c r="CP845" s="4"/>
      <c r="CQ845" s="4"/>
      <c r="CR845" s="4"/>
      <c r="CS845" s="4"/>
      <c r="CT845" s="4"/>
      <c r="CU845" s="4"/>
      <c r="CV845" s="4"/>
      <c r="CW845" s="4"/>
      <c r="CX845" s="4"/>
      <c r="CY845" s="4"/>
      <c r="CZ845" s="4"/>
      <c r="DA845" s="4"/>
      <c r="DB845" s="4"/>
      <c r="DC845" s="4"/>
      <c r="DD845" s="4"/>
      <c r="DE845" s="4"/>
      <c r="DF845" s="4"/>
      <c r="DG845" s="4"/>
      <c r="DH845" s="4"/>
      <c r="DI845" s="4"/>
      <c r="DJ845" s="4"/>
      <c r="DK845" s="4"/>
      <c r="DL845" s="4"/>
      <c r="DM845" s="4"/>
      <c r="DN845" s="4"/>
      <c r="DO845" s="4"/>
      <c r="DP845" s="4"/>
      <c r="DQ845" s="4"/>
      <c r="DR845" s="4"/>
      <c r="DS845" s="4"/>
      <c r="DT845" s="4"/>
      <c r="DU845" s="4"/>
      <c r="DV845" s="4"/>
      <c r="DW845" s="4"/>
      <c r="DX845" s="4"/>
      <c r="DY845" s="4"/>
      <c r="DZ845" s="4"/>
      <c r="EA845" s="4"/>
      <c r="EB845" s="4"/>
      <c r="EC845" s="4"/>
      <c r="ED845" s="4"/>
      <c r="EE845" s="4"/>
      <c r="EF845" s="4"/>
      <c r="EG845" s="4"/>
      <c r="EH845" s="4"/>
      <c r="EI845" s="4"/>
      <c r="EJ845" s="4"/>
      <c r="EK845" s="4"/>
      <c r="EL845" s="4"/>
      <c r="EM845" s="4"/>
      <c r="EN845" s="4"/>
      <c r="EO845" s="4"/>
      <c r="EP845" s="4"/>
      <c r="EQ845" s="4"/>
      <c r="ER845" s="4"/>
      <c r="ES845" s="4"/>
      <c r="ET845" s="4"/>
      <c r="EU845" s="4"/>
      <c r="EV845" s="4"/>
      <c r="EW845" s="4"/>
      <c r="EX845" s="4"/>
      <c r="EY845" s="4"/>
      <c r="EZ845" s="4"/>
      <c r="FA845" s="4"/>
      <c r="FB845" s="4"/>
      <c r="FC845" s="4"/>
      <c r="FD845" s="4"/>
      <c r="FE845" s="4"/>
      <c r="FF845" s="4"/>
      <c r="FG845" s="4"/>
      <c r="FH845" s="4"/>
      <c r="FI845" s="4"/>
      <c r="FJ845" s="4"/>
      <c r="FK845" s="4"/>
      <c r="FL845" s="4"/>
      <c r="FM845" s="4"/>
      <c r="FN845" s="4"/>
      <c r="FO845" s="4"/>
      <c r="FP845" s="4"/>
      <c r="FQ845" s="4"/>
      <c r="FR845" s="4"/>
      <c r="FS845" s="4"/>
      <c r="FT845" s="4"/>
      <c r="FU845" s="4"/>
      <c r="FV845" s="4"/>
      <c r="FW845" s="4"/>
      <c r="FX845" s="4"/>
      <c r="FY845" s="4"/>
      <c r="FZ845" s="4"/>
      <c r="GA845" s="4"/>
      <c r="GB845" s="4"/>
      <c r="GC845" s="4"/>
      <c r="GD845" s="4"/>
      <c r="GE845" s="4"/>
      <c r="GF845" s="4"/>
      <c r="GG845" s="4"/>
      <c r="GH845" s="4"/>
      <c r="GI845" s="4"/>
      <c r="GJ845" s="4"/>
      <c r="GK845" s="4"/>
      <c r="GL845" s="4"/>
      <c r="GM845" s="4"/>
      <c r="GN845" s="4"/>
      <c r="GO845" s="4"/>
      <c r="GP845" s="4"/>
      <c r="GQ845" s="4"/>
      <c r="GR845" s="4"/>
      <c r="GS845" s="4"/>
      <c r="GT845" s="4"/>
      <c r="GU845" s="4"/>
      <c r="GV845" s="4"/>
      <c r="GW845" s="4"/>
      <c r="GX845" s="4"/>
      <c r="GY845" s="4"/>
      <c r="GZ845" s="4"/>
      <c r="HA845" s="4"/>
      <c r="HB845" s="4"/>
      <c r="HC845" s="4"/>
    </row>
    <row r="846" spans="1:211" s="380" customFormat="1" ht="13.9" customHeight="1">
      <c r="A846" s="828" t="str">
        <f>IF('1C TSsoustraitance'!$A563&lt;&gt;0,'1C TSsoustraitance'!$A563,"")</f>
        <v/>
      </c>
      <c r="B846" s="530"/>
      <c r="C846" s="513" t="str">
        <f>IF('1C TSsoustraitance'!$A563&lt;&gt;0,'1C TSsoustraitance'!$B563,"")</f>
        <v/>
      </c>
      <c r="D846" s="513" t="str">
        <f>IF('1C TSsoustraitance'!$A563&lt;&gt;0,'1C TSsoustraitance'!$C563,"")</f>
        <v/>
      </c>
      <c r="E846" s="684"/>
      <c r="F846" s="685"/>
      <c r="G846" s="666">
        <f>'1C TSsoustraitance'!$D563</f>
        <v>0</v>
      </c>
      <c r="H846" s="533">
        <v>0.21</v>
      </c>
      <c r="I846" s="533">
        <v>1</v>
      </c>
      <c r="J846" s="534"/>
      <c r="K846" s="667">
        <f t="shared" si="180"/>
        <v>0</v>
      </c>
      <c r="L846" s="668">
        <f>IF(OR('1C TSsoustraitance'!$D563="",'1C TSsoustraitance'!$AP563=0),0,IF(AND('1C TSsoustraitance'!$D563&lt;&gt;"",$K$2="Pôle",'1C TSsoustraitance'!$E563="OUI"),(('1C TSsoustraitance'!$F563+'1C TSsoustraitance'!$G563+'1C TSsoustraitance'!$H563+'1C TSsoustraitance'!$I563+'1C TSsoustraitance'!$M563)/'1C TSsoustraitance'!$R563),IF(AND('1C TSsoustraitance'!$D563&lt;&gt;"",$K$2="Pôle",'1C TSsoustraitance'!$E563="NON"),(('1C TSsoustraitance'!$F563+'1C TSsoustraitance'!$G563+'1C TSsoustraitance'!$H563+'1C TSsoustraitance'!$I563+'1C TSsoustraitance'!$M563)/'1C TSsoustraitance'!$AP563),IF(AND('1C TSsoustraitance'!$D563&lt;&gt;"",$K$2&lt;&gt;"Pôle",'1C TSsoustraitance'!$E563="OUI"),(('1C TSsoustraitance'!$F563+'1C TSsoustraitance'!$G563+'1C TSsoustraitance'!$H563+'1C TSsoustraitance'!$I563+'1C TSsoustraitance'!$J563+'1C TSsoustraitance'!$K563+'1C TSsoustraitance'!$L563+'1C TSsoustraitance'!$M563+'1C TSsoustraitance'!$N563+'1C TSsoustraitance'!$O563+'1C TSsoustraitance'!$P563+'1C TSsoustraitance'!$Q563)/'1C TSsoustraitance'!$R563),IF(AND('1C TSsoustraitance'!$D563&lt;&gt;"",$K$2&lt;&gt;"Pôle",'1C TSsoustraitance'!$E563="NON"),(('1C TSsoustraitance'!$F563+'1C TSsoustraitance'!$G563+'1C TSsoustraitance'!$H563+'1C TSsoustraitance'!$I563+'1C TSsoustraitance'!$J563+'1C TSsoustraitance'!$K563+'1C TSsoustraitance'!$L563+'1C TSsoustraitance'!$M563+'1C TSsoustraitance'!$N563+'1C TSsoustraitance'!$O563+'1C TSsoustraitance'!$P563+'1C TSsoustraitance'!$Q563))/'1C TSsoustraitance'!$AP563)))))</f>
        <v>0</v>
      </c>
      <c r="M846" s="668">
        <f>IF(OR('1C TSsoustraitance'!$D563="",'1C TSsoustraitance'!AP$13=0),0,IF(AND('1C TSsoustraitance'!$D563&lt;&gt;"",$K$2="Pôle",'1C TSsoustraitance'!$E563="OUI"),(('1C TSsoustraitance'!$J563+'1C TSsoustraitance'!$K563+'1C TSsoustraitance'!$L563)/'1C TSsoustraitance'!$R563),IF(AND('1C TSsoustraitance'!$D563&lt;&gt;"",$K$2="Pôle",'1C TSsoustraitance'!$E563="NON"),(('1C TSsoustraitance'!$J563+'1C TSsoustraitance'!$K563+'1C TSsoustraitance'!$L563)/'1C TSsoustraitance'!$AP563),IF(AND('1C TSsoustraitance'!$D563&lt;&gt;"",$K$2&lt;&gt;"Pôle"),0))))</f>
        <v>0</v>
      </c>
      <c r="N846" s="668">
        <f t="shared" si="179"/>
        <v>0</v>
      </c>
      <c r="O846" s="669">
        <f>IF(OR('1C TSsoustraitance'!$D563="",'1C TSsoustraitance'!$E563="OUI",'1C TSsoustraitance'!$AP563=0),0,(('1C TSsoustraitance'!$S563)/'1C TSsoustraitance'!$AP563))</f>
        <v>0</v>
      </c>
      <c r="P846" s="669">
        <f>IF(OR('1C TSsoustraitance'!$D563="",'1C TSsoustraitance'!$E563="OUI",'1C TSsoustraitance'!$AP563=0),0,(('1C TSsoustraitance'!$T563)/'1C TSsoustraitance'!$AP563))</f>
        <v>0</v>
      </c>
      <c r="Q846" s="669">
        <f>IF(OR('1C TSsoustraitance'!$D563="",'1C TSsoustraitance'!$E563="OUI",'1C TSsoustraitance'!$AP563=0),0,(('1C TSsoustraitance'!$U563)/'1C TSsoustraitance'!$AP563))</f>
        <v>0</v>
      </c>
      <c r="R846" s="669">
        <f>IF(OR('1C TSsoustraitance'!$D563="",'1C TSsoustraitance'!$E563="OUI",'1C TSsoustraitance'!$AP563=0),0,(('1C TSsoustraitance'!$V563)/'1C TSsoustraitance'!$AP563))</f>
        <v>0</v>
      </c>
      <c r="S846" s="669">
        <f>IF(OR('1C TSsoustraitance'!$D563="",'1C TSsoustraitance'!$E563="OUI",'1C TSsoustraitance'!$AP563=0),0,(('1C TSsoustraitance'!$W563)/'1C TSsoustraitance'!$AP563))</f>
        <v>0</v>
      </c>
      <c r="T846" s="669">
        <f>IF(OR('1C TSsoustraitance'!$D563="",'1C TSsoustraitance'!$E563="OUI",'1C TSsoustraitance'!$AP563=0),0,(('1C TSsoustraitance'!$X563)/'1C TSsoustraitance'!$AP563))</f>
        <v>0</v>
      </c>
      <c r="U846" s="669">
        <f>IF(OR('1C TSsoustraitance'!$D563="",'1C TSsoustraitance'!$E563="OUI",'1C TSsoustraitance'!$AP563=0),0,(('1C TSsoustraitance'!$Y563)/'1C TSsoustraitance'!$AP563))</f>
        <v>0</v>
      </c>
      <c r="V846" s="669">
        <f>IF(OR('1C TSsoustraitance'!$D563="",'1C TSsoustraitance'!$E563="OUI",'1C TSsoustraitance'!$AP563=0),0,(('1C TSsoustraitance'!$Z563)/'1C TSsoustraitance'!$AP563))</f>
        <v>0</v>
      </c>
      <c r="W846" s="669">
        <f>IF(OR('1C TSsoustraitance'!$D563="",'1C TSsoustraitance'!$E563="OUI",'1C TSsoustraitance'!$AP563=0),0,(('1C TSsoustraitance'!$AA563)/'1C TSsoustraitance'!$AP563))</f>
        <v>0</v>
      </c>
      <c r="X846" s="669">
        <f>IF(OR('1C TSsoustraitance'!$D563="",'1C TSsoustraitance'!$E563="OUI",'1C TSsoustraitance'!$AP563=0),0,(('1C TSsoustraitance'!$AB563)/'1C TSsoustraitance'!$AP563))</f>
        <v>0</v>
      </c>
      <c r="Y846" s="669">
        <f>IF(OR('1C TSsoustraitance'!$D563="",'1C TSsoustraitance'!$E563="OUI",'1C TSsoustraitance'!$AP563=0),0,(('1C TSsoustraitance'!$AC563)/'1C TSsoustraitance'!$AP563))</f>
        <v>0</v>
      </c>
      <c r="Z846" s="669">
        <f>IF(OR('1C TSsoustraitance'!$D563="",'1C TSsoustraitance'!$E563="OUI",'1C TSsoustraitance'!$AP563=0),0,(('1C TSsoustraitance'!$AD563)/'1C TSsoustraitance'!$AP563))</f>
        <v>0</v>
      </c>
      <c r="AA846" s="669">
        <f>IF(OR('1C TSsoustraitance'!$D563="",'1C TSsoustraitance'!$E563="OUI",'1C TSsoustraitance'!$AP563=0),0,(('1C TSsoustraitance'!$AE563)/'1C TSsoustraitance'!$AP563))</f>
        <v>0</v>
      </c>
      <c r="AB846" s="669">
        <f>IF(OR('1C TSsoustraitance'!$D563="",'1C TSsoustraitance'!$E563="OUI",'1C TSsoustraitance'!$AP563=0),0,(('1C TSsoustraitance'!$AF563)/'1C TSsoustraitance'!$AP563))</f>
        <v>0</v>
      </c>
      <c r="AC846" s="669">
        <f>IF(OR('1C TSsoustraitance'!$D563="",'1C TSsoustraitance'!$E563="OUI",'1C TSsoustraitance'!$AP563=0),0,(('1C TSsoustraitance'!$AG563)/'1C TSsoustraitance'!$AP563))</f>
        <v>0</v>
      </c>
      <c r="AD846" s="669">
        <f>IF(OR('1C TSsoustraitance'!$D563="",'1C TSsoustraitance'!$E563="OUI",'1C TSsoustraitance'!$AP563=0),0,(('1C TSsoustraitance'!$AH563)/'1C TSsoustraitance'!$AP563))</f>
        <v>0</v>
      </c>
      <c r="AE846" s="669">
        <f>IF(OR('1C TSsoustraitance'!$D563="",'1C TSsoustraitance'!$E563="OUI",'1C TSsoustraitance'!$AP563=0),0,(('1C TSsoustraitance'!$AI563)/'1C TSsoustraitance'!$AP563))</f>
        <v>0</v>
      </c>
      <c r="AF846" s="669">
        <f>IF(OR('1C TSsoustraitance'!$D563="",'1C TSsoustraitance'!$E563="OUI",'1C TSsoustraitance'!$AP563=0),0,(('1C TSsoustraitance'!$AJ563)/'1C TSsoustraitance'!$AP563))</f>
        <v>0</v>
      </c>
      <c r="AG846" s="669">
        <f>IF(OR('1C TSsoustraitance'!$D563="",'1C TSsoustraitance'!$E563="OUI",'1C TSsoustraitance'!$AP563=0),0,(('1C TSsoustraitance'!$AK563)/'1C TSsoustraitance'!$AP563))</f>
        <v>0</v>
      </c>
      <c r="AH846" s="669">
        <f>IF(OR('1C TSsoustraitance'!$D563="",'1C TSsoustraitance'!$E563="OUI",'1C TSsoustraitance'!$AP563=0),0,(('1C TSsoustraitance'!$AL563)/'1C TSsoustraitance'!$AP563))</f>
        <v>0</v>
      </c>
      <c r="AI846" s="669">
        <f>IF(OR('1C TSsoustraitance'!$D563="",'1C TSsoustraitance'!$E563="OUI",'1C TSsoustraitance'!$AP563=0),0,(('1C TSsoustraitance'!$AM563)/'1C TSsoustraitance'!$AP563))</f>
        <v>0</v>
      </c>
      <c r="AJ846" s="669">
        <f>IF(OR('1C TSsoustraitance'!$D563="",'1C TSsoustraitance'!$E563="OUI",'1C TSsoustraitance'!$AP563=0),0,(('1C TSsoustraitance'!$AN563)/'1C TSsoustraitance'!$AP563))</f>
        <v>0</v>
      </c>
      <c r="AK846" s="669">
        <f t="shared" si="181"/>
        <v>0</v>
      </c>
      <c r="AL846" s="668">
        <f t="shared" si="182"/>
        <v>0</v>
      </c>
      <c r="AM846" s="670">
        <f>IF(Tableau7[[#This Row],[N° pièce]]="",0,(Tableau7[[#This Row],[hors TVA]]+(Tableau7[[#This Row],[hors TVA]]*Tableau7[[#This Row],[Taux TVA]])-(Tableau7[[#This Row],[hors TVA]]*Tableau7[[#This Row],[Taux TVA]]*Tableau7[[#This Row],[Régime TVA: Récupération]]))*Tableau7[[#This Row],[Type 1]])</f>
        <v>0</v>
      </c>
      <c r="AN846" s="670">
        <f>IF(Tableau7[[#This Row],[N° pièce]]="",0,IF($K$2="pôle",((Tableau7[[#This Row],[hors TVA]]+(Tableau7[[#This Row],[hors TVA]]*Tableau7[[#This Row],[Taux TVA]])-(Tableau7[[#This Row],[hors TVA]]*Tableau7[[#This Row],[Taux TVA]]*Tableau7[[#This Row],[Régime TVA: Récupération]]))*Tableau7[[#This Row],[Type 2]]),0))</f>
        <v>0</v>
      </c>
      <c r="AO846" s="670">
        <f t="shared" si="177"/>
        <v>0</v>
      </c>
      <c r="AP846" s="255">
        <f t="shared" si="175"/>
        <v>0</v>
      </c>
      <c r="AQ846" s="506">
        <f t="shared" si="178"/>
        <v>0</v>
      </c>
      <c r="AR846" s="671"/>
      <c r="AS846" s="512"/>
      <c r="AT846" s="513" t="str">
        <f>IF(('1C TSsoustraitance'!AP563*FICHE!C$14&lt;J846),"Forfait limité à "&amp;FICHE!C$14&amp;"€/jour","")</f>
        <v/>
      </c>
      <c r="AU846" s="797"/>
      <c r="AV846" s="484"/>
      <c r="AW846" s="484"/>
      <c r="AX846" s="484"/>
      <c r="AY846" s="484"/>
      <c r="AZ846" s="484"/>
      <c r="BA846" s="4"/>
      <c r="BB846" s="4"/>
      <c r="BC846" s="4"/>
      <c r="BD846" s="4"/>
      <c r="BE846" s="4"/>
      <c r="BF846" s="4"/>
      <c r="BG846" s="4"/>
      <c r="BH846" s="4"/>
      <c r="BI846" s="4"/>
      <c r="BJ846" s="4"/>
      <c r="BK846" s="4"/>
      <c r="BL846" s="4"/>
      <c r="BM846" s="4"/>
      <c r="BN846" s="4"/>
      <c r="BO846" s="4"/>
      <c r="BP846" s="4"/>
      <c r="BQ846" s="4"/>
      <c r="BR846" s="4"/>
      <c r="BS846" s="4"/>
      <c r="BT846" s="4"/>
      <c r="BU846" s="4"/>
      <c r="BV846" s="4"/>
      <c r="BW846" s="4"/>
      <c r="BX846" s="4"/>
      <c r="BY846" s="4"/>
      <c r="BZ846" s="4"/>
      <c r="CA846" s="4"/>
      <c r="CB846" s="4"/>
      <c r="CC846" s="4"/>
      <c r="CD846" s="4"/>
      <c r="CE846" s="4"/>
      <c r="CF846" s="4"/>
      <c r="CG846" s="4"/>
      <c r="CH846" s="4"/>
      <c r="CI846" s="4"/>
      <c r="CJ846" s="4"/>
      <c r="CK846" s="4"/>
      <c r="CL846" s="4"/>
      <c r="CM846" s="4"/>
      <c r="CN846" s="4"/>
      <c r="CO846" s="4"/>
      <c r="CP846" s="4"/>
      <c r="CQ846" s="4"/>
      <c r="CR846" s="4"/>
      <c r="CS846" s="4"/>
      <c r="CT846" s="4"/>
      <c r="CU846" s="4"/>
      <c r="CV846" s="4"/>
      <c r="CW846" s="4"/>
      <c r="CX846" s="4"/>
      <c r="CY846" s="4"/>
      <c r="CZ846" s="4"/>
      <c r="DA846" s="4"/>
      <c r="DB846" s="4"/>
      <c r="DC846" s="4"/>
      <c r="DD846" s="4"/>
      <c r="DE846" s="4"/>
      <c r="DF846" s="4"/>
      <c r="DG846" s="4"/>
      <c r="DH846" s="4"/>
      <c r="DI846" s="4"/>
      <c r="DJ846" s="4"/>
      <c r="DK846" s="4"/>
      <c r="DL846" s="4"/>
      <c r="DM846" s="4"/>
      <c r="DN846" s="4"/>
      <c r="DO846" s="4"/>
      <c r="DP846" s="4"/>
      <c r="DQ846" s="4"/>
      <c r="DR846" s="4"/>
      <c r="DS846" s="4"/>
      <c r="DT846" s="4"/>
      <c r="DU846" s="4"/>
      <c r="DV846" s="4"/>
      <c r="DW846" s="4"/>
      <c r="DX846" s="4"/>
      <c r="DY846" s="4"/>
      <c r="DZ846" s="4"/>
      <c r="EA846" s="4"/>
      <c r="EB846" s="4"/>
      <c r="EC846" s="4"/>
      <c r="ED846" s="4"/>
      <c r="EE846" s="4"/>
      <c r="EF846" s="4"/>
      <c r="EG846" s="4"/>
      <c r="EH846" s="4"/>
      <c r="EI846" s="4"/>
      <c r="EJ846" s="4"/>
      <c r="EK846" s="4"/>
      <c r="EL846" s="4"/>
      <c r="EM846" s="4"/>
      <c r="EN846" s="4"/>
      <c r="EO846" s="4"/>
      <c r="EP846" s="4"/>
      <c r="EQ846" s="4"/>
      <c r="ER846" s="4"/>
      <c r="ES846" s="4"/>
      <c r="ET846" s="4"/>
      <c r="EU846" s="4"/>
      <c r="EV846" s="4"/>
      <c r="EW846" s="4"/>
      <c r="EX846" s="4"/>
      <c r="EY846" s="4"/>
      <c r="EZ846" s="4"/>
      <c r="FA846" s="4"/>
      <c r="FB846" s="4"/>
      <c r="FC846" s="4"/>
      <c r="FD846" s="4"/>
      <c r="FE846" s="4"/>
      <c r="FF846" s="4"/>
      <c r="FG846" s="4"/>
      <c r="FH846" s="4"/>
      <c r="FI846" s="4"/>
      <c r="FJ846" s="4"/>
      <c r="FK846" s="4"/>
      <c r="FL846" s="4"/>
      <c r="FM846" s="4"/>
      <c r="FN846" s="4"/>
      <c r="FO846" s="4"/>
      <c r="FP846" s="4"/>
      <c r="FQ846" s="4"/>
      <c r="FR846" s="4"/>
      <c r="FS846" s="4"/>
      <c r="FT846" s="4"/>
      <c r="FU846" s="4"/>
      <c r="FV846" s="4"/>
      <c r="FW846" s="4"/>
      <c r="FX846" s="4"/>
      <c r="FY846" s="4"/>
      <c r="FZ846" s="4"/>
      <c r="GA846" s="4"/>
      <c r="GB846" s="4"/>
      <c r="GC846" s="4"/>
      <c r="GD846" s="4"/>
      <c r="GE846" s="4"/>
      <c r="GF846" s="4"/>
      <c r="GG846" s="4"/>
      <c r="GH846" s="4"/>
      <c r="GI846" s="4"/>
      <c r="GJ846" s="4"/>
      <c r="GK846" s="4"/>
      <c r="GL846" s="4"/>
      <c r="GM846" s="4"/>
      <c r="GN846" s="4"/>
      <c r="GO846" s="4"/>
      <c r="GP846" s="4"/>
      <c r="GQ846" s="4"/>
      <c r="GR846" s="4"/>
      <c r="GS846" s="4"/>
      <c r="GT846" s="4"/>
      <c r="GU846" s="4"/>
      <c r="GV846" s="4"/>
      <c r="GW846" s="4"/>
      <c r="GX846" s="4"/>
      <c r="GY846" s="4"/>
      <c r="GZ846" s="4"/>
      <c r="HA846" s="4"/>
      <c r="HB846" s="4"/>
      <c r="HC846" s="4"/>
    </row>
    <row r="847" spans="1:211" s="381" customFormat="1" ht="13.9" customHeight="1">
      <c r="A847" s="828" t="str">
        <f>IF('1C TSsoustraitance'!$A564&lt;&gt;0,'1C TSsoustraitance'!$A564,"")</f>
        <v/>
      </c>
      <c r="B847" s="530"/>
      <c r="C847" s="513" t="str">
        <f>IF('1C TSsoustraitance'!$A564&lt;&gt;0,'1C TSsoustraitance'!$B564,"")</f>
        <v/>
      </c>
      <c r="D847" s="513" t="str">
        <f>IF('1C TSsoustraitance'!$A564&lt;&gt;0,'1C TSsoustraitance'!$C564,"")</f>
        <v/>
      </c>
      <c r="E847" s="684"/>
      <c r="F847" s="685"/>
      <c r="G847" s="666">
        <f>'1C TSsoustraitance'!$D564</f>
        <v>0</v>
      </c>
      <c r="H847" s="533">
        <v>0.21</v>
      </c>
      <c r="I847" s="533">
        <v>1</v>
      </c>
      <c r="J847" s="534"/>
      <c r="K847" s="667">
        <f t="shared" si="180"/>
        <v>0</v>
      </c>
      <c r="L847" s="668">
        <f>IF(OR('1C TSsoustraitance'!$D564="",'1C TSsoustraitance'!$AP564=0),0,IF(AND('1C TSsoustraitance'!$D564&lt;&gt;"",$K$2="Pôle",'1C TSsoustraitance'!$E564="OUI"),(('1C TSsoustraitance'!$F564+'1C TSsoustraitance'!$G564+'1C TSsoustraitance'!$H564+'1C TSsoustraitance'!$I564+'1C TSsoustraitance'!$M564)/'1C TSsoustraitance'!$R564),IF(AND('1C TSsoustraitance'!$D564&lt;&gt;"",$K$2="Pôle",'1C TSsoustraitance'!$E564="NON"),(('1C TSsoustraitance'!$F564+'1C TSsoustraitance'!$G564+'1C TSsoustraitance'!$H564+'1C TSsoustraitance'!$I564+'1C TSsoustraitance'!$M564)/'1C TSsoustraitance'!$AP564),IF(AND('1C TSsoustraitance'!$D564&lt;&gt;"",$K$2&lt;&gt;"Pôle",'1C TSsoustraitance'!$E564="OUI"),(('1C TSsoustraitance'!$F564+'1C TSsoustraitance'!$G564+'1C TSsoustraitance'!$H564+'1C TSsoustraitance'!$I564+'1C TSsoustraitance'!$J564+'1C TSsoustraitance'!$K564+'1C TSsoustraitance'!$L564+'1C TSsoustraitance'!$M564+'1C TSsoustraitance'!$N564+'1C TSsoustraitance'!$O564+'1C TSsoustraitance'!$P564+'1C TSsoustraitance'!$Q564)/'1C TSsoustraitance'!$R564),IF(AND('1C TSsoustraitance'!$D564&lt;&gt;"",$K$2&lt;&gt;"Pôle",'1C TSsoustraitance'!$E564="NON"),(('1C TSsoustraitance'!$F564+'1C TSsoustraitance'!$G564+'1C TSsoustraitance'!$H564+'1C TSsoustraitance'!$I564+'1C TSsoustraitance'!$J564+'1C TSsoustraitance'!$K564+'1C TSsoustraitance'!$L564+'1C TSsoustraitance'!$M564+'1C TSsoustraitance'!$N564+'1C TSsoustraitance'!$O564+'1C TSsoustraitance'!$P564+'1C TSsoustraitance'!$Q564))/'1C TSsoustraitance'!$AP564)))))</f>
        <v>0</v>
      </c>
      <c r="M847" s="668">
        <f>IF(OR('1C TSsoustraitance'!$D564="",'1C TSsoustraitance'!AP$13=0),0,IF(AND('1C TSsoustraitance'!$D564&lt;&gt;"",$K$2="Pôle",'1C TSsoustraitance'!$E564="OUI"),(('1C TSsoustraitance'!$J564+'1C TSsoustraitance'!$K564+'1C TSsoustraitance'!$L564)/'1C TSsoustraitance'!$R564),IF(AND('1C TSsoustraitance'!$D564&lt;&gt;"",$K$2="Pôle",'1C TSsoustraitance'!$E564="NON"),(('1C TSsoustraitance'!$J564+'1C TSsoustraitance'!$K564+'1C TSsoustraitance'!$L564)/'1C TSsoustraitance'!$AP564),IF(AND('1C TSsoustraitance'!$D564&lt;&gt;"",$K$2&lt;&gt;"Pôle"),0))))</f>
        <v>0</v>
      </c>
      <c r="N847" s="668">
        <f t="shared" si="179"/>
        <v>0</v>
      </c>
      <c r="O847" s="669">
        <f>IF(OR('1C TSsoustraitance'!$D564="",'1C TSsoustraitance'!$E564="OUI",'1C TSsoustraitance'!$AP564=0),0,(('1C TSsoustraitance'!$S564)/'1C TSsoustraitance'!$AP564))</f>
        <v>0</v>
      </c>
      <c r="P847" s="669">
        <f>IF(OR('1C TSsoustraitance'!$D564="",'1C TSsoustraitance'!$E564="OUI",'1C TSsoustraitance'!$AP564=0),0,(('1C TSsoustraitance'!$T564)/'1C TSsoustraitance'!$AP564))</f>
        <v>0</v>
      </c>
      <c r="Q847" s="669">
        <f>IF(OR('1C TSsoustraitance'!$D564="",'1C TSsoustraitance'!$E564="OUI",'1C TSsoustraitance'!$AP564=0),0,(('1C TSsoustraitance'!$U564)/'1C TSsoustraitance'!$AP564))</f>
        <v>0</v>
      </c>
      <c r="R847" s="669">
        <f>IF(OR('1C TSsoustraitance'!$D564="",'1C TSsoustraitance'!$E564="OUI",'1C TSsoustraitance'!$AP564=0),0,(('1C TSsoustraitance'!$V564)/'1C TSsoustraitance'!$AP564))</f>
        <v>0</v>
      </c>
      <c r="S847" s="669">
        <f>IF(OR('1C TSsoustraitance'!$D564="",'1C TSsoustraitance'!$E564="OUI",'1C TSsoustraitance'!$AP564=0),0,(('1C TSsoustraitance'!$W564)/'1C TSsoustraitance'!$AP564))</f>
        <v>0</v>
      </c>
      <c r="T847" s="669">
        <f>IF(OR('1C TSsoustraitance'!$D564="",'1C TSsoustraitance'!$E564="OUI",'1C TSsoustraitance'!$AP564=0),0,(('1C TSsoustraitance'!$X564)/'1C TSsoustraitance'!$AP564))</f>
        <v>0</v>
      </c>
      <c r="U847" s="669">
        <f>IF(OR('1C TSsoustraitance'!$D564="",'1C TSsoustraitance'!$E564="OUI",'1C TSsoustraitance'!$AP564=0),0,(('1C TSsoustraitance'!$Y564)/'1C TSsoustraitance'!$AP564))</f>
        <v>0</v>
      </c>
      <c r="V847" s="669">
        <f>IF(OR('1C TSsoustraitance'!$D564="",'1C TSsoustraitance'!$E564="OUI",'1C TSsoustraitance'!$AP564=0),0,(('1C TSsoustraitance'!$Z564)/'1C TSsoustraitance'!$AP564))</f>
        <v>0</v>
      </c>
      <c r="W847" s="669">
        <f>IF(OR('1C TSsoustraitance'!$D564="",'1C TSsoustraitance'!$E564="OUI",'1C TSsoustraitance'!$AP564=0),0,(('1C TSsoustraitance'!$AA564)/'1C TSsoustraitance'!$AP564))</f>
        <v>0</v>
      </c>
      <c r="X847" s="669">
        <f>IF(OR('1C TSsoustraitance'!$D564="",'1C TSsoustraitance'!$E564="OUI",'1C TSsoustraitance'!$AP564=0),0,(('1C TSsoustraitance'!$AB564)/'1C TSsoustraitance'!$AP564))</f>
        <v>0</v>
      </c>
      <c r="Y847" s="669">
        <f>IF(OR('1C TSsoustraitance'!$D564="",'1C TSsoustraitance'!$E564="OUI",'1C TSsoustraitance'!$AP564=0),0,(('1C TSsoustraitance'!$AC564)/'1C TSsoustraitance'!$AP564))</f>
        <v>0</v>
      </c>
      <c r="Z847" s="669">
        <f>IF(OR('1C TSsoustraitance'!$D564="",'1C TSsoustraitance'!$E564="OUI",'1C TSsoustraitance'!$AP564=0),0,(('1C TSsoustraitance'!$AD564)/'1C TSsoustraitance'!$AP564))</f>
        <v>0</v>
      </c>
      <c r="AA847" s="669">
        <f>IF(OR('1C TSsoustraitance'!$D564="",'1C TSsoustraitance'!$E564="OUI",'1C TSsoustraitance'!$AP564=0),0,(('1C TSsoustraitance'!$AE564)/'1C TSsoustraitance'!$AP564))</f>
        <v>0</v>
      </c>
      <c r="AB847" s="669">
        <f>IF(OR('1C TSsoustraitance'!$D564="",'1C TSsoustraitance'!$E564="OUI",'1C TSsoustraitance'!$AP564=0),0,(('1C TSsoustraitance'!$AF564)/'1C TSsoustraitance'!$AP564))</f>
        <v>0</v>
      </c>
      <c r="AC847" s="669">
        <f>IF(OR('1C TSsoustraitance'!$D564="",'1C TSsoustraitance'!$E564="OUI",'1C TSsoustraitance'!$AP564=0),0,(('1C TSsoustraitance'!$AG564)/'1C TSsoustraitance'!$AP564))</f>
        <v>0</v>
      </c>
      <c r="AD847" s="669">
        <f>IF(OR('1C TSsoustraitance'!$D564="",'1C TSsoustraitance'!$E564="OUI",'1C TSsoustraitance'!$AP564=0),0,(('1C TSsoustraitance'!$AH564)/'1C TSsoustraitance'!$AP564))</f>
        <v>0</v>
      </c>
      <c r="AE847" s="669">
        <f>IF(OR('1C TSsoustraitance'!$D564="",'1C TSsoustraitance'!$E564="OUI",'1C TSsoustraitance'!$AP564=0),0,(('1C TSsoustraitance'!$AI564)/'1C TSsoustraitance'!$AP564))</f>
        <v>0</v>
      </c>
      <c r="AF847" s="669">
        <f>IF(OR('1C TSsoustraitance'!$D564="",'1C TSsoustraitance'!$E564="OUI",'1C TSsoustraitance'!$AP564=0),0,(('1C TSsoustraitance'!$AJ564)/'1C TSsoustraitance'!$AP564))</f>
        <v>0</v>
      </c>
      <c r="AG847" s="669">
        <f>IF(OR('1C TSsoustraitance'!$D564="",'1C TSsoustraitance'!$E564="OUI",'1C TSsoustraitance'!$AP564=0),0,(('1C TSsoustraitance'!$AK564)/'1C TSsoustraitance'!$AP564))</f>
        <v>0</v>
      </c>
      <c r="AH847" s="669">
        <f>IF(OR('1C TSsoustraitance'!$D564="",'1C TSsoustraitance'!$E564="OUI",'1C TSsoustraitance'!$AP564=0),0,(('1C TSsoustraitance'!$AL564)/'1C TSsoustraitance'!$AP564))</f>
        <v>0</v>
      </c>
      <c r="AI847" s="669">
        <f>IF(OR('1C TSsoustraitance'!$D564="",'1C TSsoustraitance'!$E564="OUI",'1C TSsoustraitance'!$AP564=0),0,(('1C TSsoustraitance'!$AM564)/'1C TSsoustraitance'!$AP564))</f>
        <v>0</v>
      </c>
      <c r="AJ847" s="669">
        <f>IF(OR('1C TSsoustraitance'!$D564="",'1C TSsoustraitance'!$E564="OUI",'1C TSsoustraitance'!$AP564=0),0,(('1C TSsoustraitance'!$AN564)/'1C TSsoustraitance'!$AP564))</f>
        <v>0</v>
      </c>
      <c r="AK847" s="669">
        <f t="shared" si="181"/>
        <v>0</v>
      </c>
      <c r="AL847" s="668">
        <f t="shared" si="182"/>
        <v>0</v>
      </c>
      <c r="AM847" s="670">
        <f>IF(Tableau7[[#This Row],[N° pièce]]="",0,(Tableau7[[#This Row],[hors TVA]]+(Tableau7[[#This Row],[hors TVA]]*Tableau7[[#This Row],[Taux TVA]])-(Tableau7[[#This Row],[hors TVA]]*Tableau7[[#This Row],[Taux TVA]]*Tableau7[[#This Row],[Régime TVA: Récupération]]))*Tableau7[[#This Row],[Type 1]])</f>
        <v>0</v>
      </c>
      <c r="AN847" s="670">
        <f>IF(Tableau7[[#This Row],[N° pièce]]="",0,IF($K$2="pôle",((Tableau7[[#This Row],[hors TVA]]+(Tableau7[[#This Row],[hors TVA]]*Tableau7[[#This Row],[Taux TVA]])-(Tableau7[[#This Row],[hors TVA]]*Tableau7[[#This Row],[Taux TVA]]*Tableau7[[#This Row],[Régime TVA: Récupération]]))*Tableau7[[#This Row],[Type 2]]),0))</f>
        <v>0</v>
      </c>
      <c r="AO847" s="670">
        <f t="shared" si="177"/>
        <v>0</v>
      </c>
      <c r="AP847" s="255">
        <f t="shared" si="175"/>
        <v>0</v>
      </c>
      <c r="AQ847" s="506">
        <f t="shared" si="178"/>
        <v>0</v>
      </c>
      <c r="AR847" s="671"/>
      <c r="AS847" s="512"/>
      <c r="AT847" s="513" t="str">
        <f>IF(('1C TSsoustraitance'!AP564*FICHE!C$14&lt;J847),"Forfait limité à "&amp;FICHE!C$14&amp;"€/jour","")</f>
        <v/>
      </c>
      <c r="AU847" s="797"/>
      <c r="AV847" s="484"/>
      <c r="AW847" s="484"/>
      <c r="AX847" s="484"/>
      <c r="AY847" s="484"/>
      <c r="AZ847" s="484"/>
      <c r="BA847" s="4"/>
      <c r="BB847" s="4"/>
      <c r="BC847" s="4"/>
      <c r="BD847" s="4"/>
      <c r="BE847" s="4"/>
      <c r="BF847" s="4"/>
      <c r="BG847" s="4"/>
      <c r="BH847" s="4"/>
      <c r="BI847" s="4"/>
      <c r="BJ847" s="4"/>
      <c r="BK847" s="4"/>
      <c r="BL847" s="4"/>
      <c r="BM847" s="4"/>
      <c r="BN847" s="4"/>
      <c r="BO847" s="4"/>
      <c r="BP847" s="4"/>
      <c r="BQ847" s="4"/>
      <c r="BR847" s="4"/>
      <c r="BS847" s="4"/>
      <c r="BT847" s="4"/>
      <c r="BU847" s="4"/>
      <c r="BV847" s="4"/>
      <c r="BW847" s="4"/>
      <c r="BX847" s="4"/>
      <c r="BY847" s="4"/>
      <c r="BZ847" s="4"/>
      <c r="CA847" s="4"/>
      <c r="CB847" s="4"/>
      <c r="CC847" s="4"/>
      <c r="CD847" s="4"/>
      <c r="CE847" s="4"/>
      <c r="CF847" s="4"/>
      <c r="CG847" s="4"/>
      <c r="CH847" s="4"/>
      <c r="CI847" s="4"/>
      <c r="CJ847" s="4"/>
      <c r="CK847" s="4"/>
      <c r="CL847" s="4"/>
      <c r="CM847" s="4"/>
      <c r="CN847" s="4"/>
      <c r="CO847" s="4"/>
      <c r="CP847" s="4"/>
      <c r="CQ847" s="4"/>
      <c r="CR847" s="4"/>
      <c r="CS847" s="4"/>
      <c r="CT847" s="4"/>
      <c r="CU847" s="4"/>
      <c r="CV847" s="4"/>
      <c r="CW847" s="4"/>
      <c r="CX847" s="4"/>
      <c r="CY847" s="4"/>
      <c r="CZ847" s="4"/>
      <c r="DA847" s="4"/>
      <c r="DB847" s="4"/>
      <c r="DC847" s="4"/>
      <c r="DD847" s="4"/>
      <c r="DE847" s="4"/>
      <c r="DF847" s="4"/>
      <c r="DG847" s="4"/>
      <c r="DH847" s="4"/>
      <c r="DI847" s="4"/>
      <c r="DJ847" s="4"/>
      <c r="DK847" s="4"/>
      <c r="DL847" s="4"/>
      <c r="DM847" s="4"/>
      <c r="DN847" s="4"/>
      <c r="DO847" s="4"/>
      <c r="DP847" s="4"/>
      <c r="DQ847" s="4"/>
      <c r="DR847" s="4"/>
      <c r="DS847" s="4"/>
      <c r="DT847" s="4"/>
      <c r="DU847" s="4"/>
      <c r="DV847" s="4"/>
      <c r="DW847" s="4"/>
      <c r="DX847" s="4"/>
      <c r="DY847" s="4"/>
      <c r="DZ847" s="4"/>
      <c r="EA847" s="4"/>
      <c r="EB847" s="4"/>
      <c r="EC847" s="4"/>
      <c r="ED847" s="4"/>
      <c r="EE847" s="4"/>
      <c r="EF847" s="4"/>
      <c r="EG847" s="4"/>
      <c r="EH847" s="4"/>
      <c r="EI847" s="4"/>
      <c r="EJ847" s="4"/>
      <c r="EK847" s="4"/>
      <c r="EL847" s="4"/>
      <c r="EM847" s="4"/>
      <c r="EN847" s="4"/>
      <c r="EO847" s="4"/>
      <c r="EP847" s="4"/>
      <c r="EQ847" s="4"/>
      <c r="ER847" s="4"/>
      <c r="ES847" s="4"/>
      <c r="ET847" s="4"/>
      <c r="EU847" s="4"/>
      <c r="EV847" s="4"/>
      <c r="EW847" s="4"/>
      <c r="EX847" s="4"/>
      <c r="EY847" s="4"/>
      <c r="EZ847" s="4"/>
      <c r="FA847" s="4"/>
      <c r="FB847" s="4"/>
      <c r="FC847" s="4"/>
      <c r="FD847" s="4"/>
      <c r="FE847" s="4"/>
      <c r="FF847" s="4"/>
      <c r="FG847" s="4"/>
      <c r="FH847" s="4"/>
      <c r="FI847" s="4"/>
      <c r="FJ847" s="4"/>
      <c r="FK847" s="4"/>
      <c r="FL847" s="4"/>
      <c r="FM847" s="4"/>
      <c r="FN847" s="4"/>
      <c r="FO847" s="4"/>
      <c r="FP847" s="4"/>
      <c r="FQ847" s="4"/>
      <c r="FR847" s="4"/>
      <c r="FS847" s="4"/>
      <c r="FT847" s="4"/>
      <c r="FU847" s="4"/>
      <c r="FV847" s="4"/>
      <c r="FW847" s="4"/>
      <c r="FX847" s="4"/>
      <c r="FY847" s="4"/>
      <c r="FZ847" s="4"/>
      <c r="GA847" s="4"/>
      <c r="GB847" s="4"/>
      <c r="GC847" s="4"/>
      <c r="GD847" s="4"/>
      <c r="GE847" s="4"/>
      <c r="GF847" s="4"/>
      <c r="GG847" s="4"/>
      <c r="GH847" s="4"/>
      <c r="GI847" s="4"/>
      <c r="GJ847" s="4"/>
      <c r="GK847" s="4"/>
      <c r="GL847" s="4"/>
      <c r="GM847" s="4"/>
      <c r="GN847" s="4"/>
      <c r="GO847" s="4"/>
      <c r="GP847" s="4"/>
      <c r="GQ847" s="4"/>
      <c r="GR847" s="4"/>
      <c r="GS847" s="4"/>
      <c r="GT847" s="4"/>
      <c r="GU847" s="4"/>
      <c r="GV847" s="4"/>
      <c r="GW847" s="4"/>
      <c r="GX847" s="4"/>
      <c r="GY847" s="4"/>
      <c r="GZ847" s="4"/>
      <c r="HA847" s="4"/>
      <c r="HB847" s="4"/>
      <c r="HC847" s="4"/>
    </row>
    <row r="848" spans="1:211" s="379" customFormat="1" ht="13.9" customHeight="1">
      <c r="A848" s="828" t="str">
        <f>IF('1C TSsoustraitance'!$A565&lt;&gt;0,'1C TSsoustraitance'!$A565,"")</f>
        <v/>
      </c>
      <c r="B848" s="530"/>
      <c r="C848" s="513" t="str">
        <f>IF('1C TSsoustraitance'!$A565&lt;&gt;0,'1C TSsoustraitance'!$B565,"")</f>
        <v/>
      </c>
      <c r="D848" s="513" t="str">
        <f>IF('1C TSsoustraitance'!$A565&lt;&gt;0,'1C TSsoustraitance'!$C565,"")</f>
        <v/>
      </c>
      <c r="E848" s="684"/>
      <c r="F848" s="685"/>
      <c r="G848" s="666">
        <f>'1C TSsoustraitance'!$D565</f>
        <v>0</v>
      </c>
      <c r="H848" s="533">
        <v>0.21</v>
      </c>
      <c r="I848" s="533">
        <v>1</v>
      </c>
      <c r="J848" s="534"/>
      <c r="K848" s="667">
        <f t="shared" si="180"/>
        <v>0</v>
      </c>
      <c r="L848" s="668">
        <f>IF(OR('1C TSsoustraitance'!$D565="",'1C TSsoustraitance'!$AP565=0),0,IF(AND('1C TSsoustraitance'!$D565&lt;&gt;"",$K$2="Pôle",'1C TSsoustraitance'!$E565="OUI"),(('1C TSsoustraitance'!$F565+'1C TSsoustraitance'!$G565+'1C TSsoustraitance'!$H565+'1C TSsoustraitance'!$I565+'1C TSsoustraitance'!$M565)/'1C TSsoustraitance'!$R565),IF(AND('1C TSsoustraitance'!$D565&lt;&gt;"",$K$2="Pôle",'1C TSsoustraitance'!$E565="NON"),(('1C TSsoustraitance'!$F565+'1C TSsoustraitance'!$G565+'1C TSsoustraitance'!$H565+'1C TSsoustraitance'!$I565+'1C TSsoustraitance'!$M565)/'1C TSsoustraitance'!$AP565),IF(AND('1C TSsoustraitance'!$D565&lt;&gt;"",$K$2&lt;&gt;"Pôle",'1C TSsoustraitance'!$E565="OUI"),(('1C TSsoustraitance'!$F565+'1C TSsoustraitance'!$G565+'1C TSsoustraitance'!$H565+'1C TSsoustraitance'!$I565+'1C TSsoustraitance'!$J565+'1C TSsoustraitance'!$K565+'1C TSsoustraitance'!$L565+'1C TSsoustraitance'!$M565+'1C TSsoustraitance'!$N565+'1C TSsoustraitance'!$O565+'1C TSsoustraitance'!$P565+'1C TSsoustraitance'!$Q565)/'1C TSsoustraitance'!$R565),IF(AND('1C TSsoustraitance'!$D565&lt;&gt;"",$K$2&lt;&gt;"Pôle",'1C TSsoustraitance'!$E565="NON"),(('1C TSsoustraitance'!$F565+'1C TSsoustraitance'!$G565+'1C TSsoustraitance'!$H565+'1C TSsoustraitance'!$I565+'1C TSsoustraitance'!$J565+'1C TSsoustraitance'!$K565+'1C TSsoustraitance'!$L565+'1C TSsoustraitance'!$M565+'1C TSsoustraitance'!$N565+'1C TSsoustraitance'!$O565+'1C TSsoustraitance'!$P565+'1C TSsoustraitance'!$Q565))/'1C TSsoustraitance'!$AP565)))))</f>
        <v>0</v>
      </c>
      <c r="M848" s="668">
        <f>IF(OR('1C TSsoustraitance'!$D565="",'1C TSsoustraitance'!AP$13=0),0,IF(AND('1C TSsoustraitance'!$D565&lt;&gt;"",$K$2="Pôle",'1C TSsoustraitance'!$E565="OUI"),(('1C TSsoustraitance'!$J565+'1C TSsoustraitance'!$K565+'1C TSsoustraitance'!$L565)/'1C TSsoustraitance'!$R565),IF(AND('1C TSsoustraitance'!$D565&lt;&gt;"",$K$2="Pôle",'1C TSsoustraitance'!$E565="NON"),(('1C TSsoustraitance'!$J565+'1C TSsoustraitance'!$K565+'1C TSsoustraitance'!$L565)/'1C TSsoustraitance'!$AP565),IF(AND('1C TSsoustraitance'!$D565&lt;&gt;"",$K$2&lt;&gt;"Pôle"),0))))</f>
        <v>0</v>
      </c>
      <c r="N848" s="668">
        <f t="shared" si="179"/>
        <v>0</v>
      </c>
      <c r="O848" s="669">
        <f>IF(OR('1C TSsoustraitance'!$D565="",'1C TSsoustraitance'!$E565="OUI",'1C TSsoustraitance'!$AP565=0),0,(('1C TSsoustraitance'!$S565)/'1C TSsoustraitance'!$AP565))</f>
        <v>0</v>
      </c>
      <c r="P848" s="669">
        <f>IF(OR('1C TSsoustraitance'!$D565="",'1C TSsoustraitance'!$E565="OUI",'1C TSsoustraitance'!$AP565=0),0,(('1C TSsoustraitance'!$T565)/'1C TSsoustraitance'!$AP565))</f>
        <v>0</v>
      </c>
      <c r="Q848" s="669">
        <f>IF(OR('1C TSsoustraitance'!$D565="",'1C TSsoustraitance'!$E565="OUI",'1C TSsoustraitance'!$AP565=0),0,(('1C TSsoustraitance'!$U565)/'1C TSsoustraitance'!$AP565))</f>
        <v>0</v>
      </c>
      <c r="R848" s="669">
        <f>IF(OR('1C TSsoustraitance'!$D565="",'1C TSsoustraitance'!$E565="OUI",'1C TSsoustraitance'!$AP565=0),0,(('1C TSsoustraitance'!$V565)/'1C TSsoustraitance'!$AP565))</f>
        <v>0</v>
      </c>
      <c r="S848" s="669">
        <f>IF(OR('1C TSsoustraitance'!$D565="",'1C TSsoustraitance'!$E565="OUI",'1C TSsoustraitance'!$AP565=0),0,(('1C TSsoustraitance'!$W565)/'1C TSsoustraitance'!$AP565))</f>
        <v>0</v>
      </c>
      <c r="T848" s="669">
        <f>IF(OR('1C TSsoustraitance'!$D565="",'1C TSsoustraitance'!$E565="OUI",'1C TSsoustraitance'!$AP565=0),0,(('1C TSsoustraitance'!$X565)/'1C TSsoustraitance'!$AP565))</f>
        <v>0</v>
      </c>
      <c r="U848" s="669">
        <f>IF(OR('1C TSsoustraitance'!$D565="",'1C TSsoustraitance'!$E565="OUI",'1C TSsoustraitance'!$AP565=0),0,(('1C TSsoustraitance'!$Y565)/'1C TSsoustraitance'!$AP565))</f>
        <v>0</v>
      </c>
      <c r="V848" s="669">
        <f>IF(OR('1C TSsoustraitance'!$D565="",'1C TSsoustraitance'!$E565="OUI",'1C TSsoustraitance'!$AP565=0),0,(('1C TSsoustraitance'!$Z565)/'1C TSsoustraitance'!$AP565))</f>
        <v>0</v>
      </c>
      <c r="W848" s="669">
        <f>IF(OR('1C TSsoustraitance'!$D565="",'1C TSsoustraitance'!$E565="OUI",'1C TSsoustraitance'!$AP565=0),0,(('1C TSsoustraitance'!$AA565)/'1C TSsoustraitance'!$AP565))</f>
        <v>0</v>
      </c>
      <c r="X848" s="669">
        <f>IF(OR('1C TSsoustraitance'!$D565="",'1C TSsoustraitance'!$E565="OUI",'1C TSsoustraitance'!$AP565=0),0,(('1C TSsoustraitance'!$AB565)/'1C TSsoustraitance'!$AP565))</f>
        <v>0</v>
      </c>
      <c r="Y848" s="669">
        <f>IF(OR('1C TSsoustraitance'!$D565="",'1C TSsoustraitance'!$E565="OUI",'1C TSsoustraitance'!$AP565=0),0,(('1C TSsoustraitance'!$AC565)/'1C TSsoustraitance'!$AP565))</f>
        <v>0</v>
      </c>
      <c r="Z848" s="669">
        <f>IF(OR('1C TSsoustraitance'!$D565="",'1C TSsoustraitance'!$E565="OUI",'1C TSsoustraitance'!$AP565=0),0,(('1C TSsoustraitance'!$AD565)/'1C TSsoustraitance'!$AP565))</f>
        <v>0</v>
      </c>
      <c r="AA848" s="669">
        <f>IF(OR('1C TSsoustraitance'!$D565="",'1C TSsoustraitance'!$E565="OUI",'1C TSsoustraitance'!$AP565=0),0,(('1C TSsoustraitance'!$AE565)/'1C TSsoustraitance'!$AP565))</f>
        <v>0</v>
      </c>
      <c r="AB848" s="669">
        <f>IF(OR('1C TSsoustraitance'!$D565="",'1C TSsoustraitance'!$E565="OUI",'1C TSsoustraitance'!$AP565=0),0,(('1C TSsoustraitance'!$AF565)/'1C TSsoustraitance'!$AP565))</f>
        <v>0</v>
      </c>
      <c r="AC848" s="669">
        <f>IF(OR('1C TSsoustraitance'!$D565="",'1C TSsoustraitance'!$E565="OUI",'1C TSsoustraitance'!$AP565=0),0,(('1C TSsoustraitance'!$AG565)/'1C TSsoustraitance'!$AP565))</f>
        <v>0</v>
      </c>
      <c r="AD848" s="669">
        <f>IF(OR('1C TSsoustraitance'!$D565="",'1C TSsoustraitance'!$E565="OUI",'1C TSsoustraitance'!$AP565=0),0,(('1C TSsoustraitance'!$AH565)/'1C TSsoustraitance'!$AP565))</f>
        <v>0</v>
      </c>
      <c r="AE848" s="669">
        <f>IF(OR('1C TSsoustraitance'!$D565="",'1C TSsoustraitance'!$E565="OUI",'1C TSsoustraitance'!$AP565=0),0,(('1C TSsoustraitance'!$AI565)/'1C TSsoustraitance'!$AP565))</f>
        <v>0</v>
      </c>
      <c r="AF848" s="669">
        <f>IF(OR('1C TSsoustraitance'!$D565="",'1C TSsoustraitance'!$E565="OUI",'1C TSsoustraitance'!$AP565=0),0,(('1C TSsoustraitance'!$AJ565)/'1C TSsoustraitance'!$AP565))</f>
        <v>0</v>
      </c>
      <c r="AG848" s="669">
        <f>IF(OR('1C TSsoustraitance'!$D565="",'1C TSsoustraitance'!$E565="OUI",'1C TSsoustraitance'!$AP565=0),0,(('1C TSsoustraitance'!$AK565)/'1C TSsoustraitance'!$AP565))</f>
        <v>0</v>
      </c>
      <c r="AH848" s="669">
        <f>IF(OR('1C TSsoustraitance'!$D565="",'1C TSsoustraitance'!$E565="OUI",'1C TSsoustraitance'!$AP565=0),0,(('1C TSsoustraitance'!$AL565)/'1C TSsoustraitance'!$AP565))</f>
        <v>0</v>
      </c>
      <c r="AI848" s="669">
        <f>IF(OR('1C TSsoustraitance'!$D565="",'1C TSsoustraitance'!$E565="OUI",'1C TSsoustraitance'!$AP565=0),0,(('1C TSsoustraitance'!$AM565)/'1C TSsoustraitance'!$AP565))</f>
        <v>0</v>
      </c>
      <c r="AJ848" s="669">
        <f>IF(OR('1C TSsoustraitance'!$D565="",'1C TSsoustraitance'!$E565="OUI",'1C TSsoustraitance'!$AP565=0),0,(('1C TSsoustraitance'!$AN565)/'1C TSsoustraitance'!$AP565))</f>
        <v>0</v>
      </c>
      <c r="AK848" s="669">
        <f t="shared" si="181"/>
        <v>0</v>
      </c>
      <c r="AL848" s="668">
        <f t="shared" si="182"/>
        <v>0</v>
      </c>
      <c r="AM848" s="670">
        <f>IF(Tableau7[[#This Row],[N° pièce]]="",0,(Tableau7[[#This Row],[hors TVA]]+(Tableau7[[#This Row],[hors TVA]]*Tableau7[[#This Row],[Taux TVA]])-(Tableau7[[#This Row],[hors TVA]]*Tableau7[[#This Row],[Taux TVA]]*Tableau7[[#This Row],[Régime TVA: Récupération]]))*Tableau7[[#This Row],[Type 1]])</f>
        <v>0</v>
      </c>
      <c r="AN848" s="670">
        <f>IF(Tableau7[[#This Row],[N° pièce]]="",0,IF($K$2="pôle",((Tableau7[[#This Row],[hors TVA]]+(Tableau7[[#This Row],[hors TVA]]*Tableau7[[#This Row],[Taux TVA]])-(Tableau7[[#This Row],[hors TVA]]*Tableau7[[#This Row],[Taux TVA]]*Tableau7[[#This Row],[Régime TVA: Récupération]]))*Tableau7[[#This Row],[Type 2]]),0))</f>
        <v>0</v>
      </c>
      <c r="AO848" s="670">
        <f t="shared" si="177"/>
        <v>0</v>
      </c>
      <c r="AP848" s="255">
        <f t="shared" si="175"/>
        <v>0</v>
      </c>
      <c r="AQ848" s="506">
        <f>IF(M848=0,0,AN848-AS848)</f>
        <v>0</v>
      </c>
      <c r="AR848" s="671"/>
      <c r="AS848" s="512"/>
      <c r="AT848" s="513" t="str">
        <f>IF(('1C TSsoustraitance'!AP565*FICHE!C$14&lt;J848),"Forfait limité à "&amp;FICHE!C$14&amp;"€/jour","")</f>
        <v/>
      </c>
      <c r="AU848" s="797"/>
      <c r="AV848" s="484"/>
      <c r="AW848" s="484"/>
      <c r="AX848" s="484"/>
      <c r="AY848" s="484"/>
      <c r="AZ848" s="484"/>
      <c r="BA848" s="4"/>
      <c r="BB848" s="4"/>
      <c r="BC848" s="4"/>
      <c r="BD848" s="4"/>
      <c r="BE848" s="4"/>
      <c r="BF848" s="4"/>
      <c r="BG848" s="4"/>
      <c r="BH848" s="4"/>
      <c r="BI848" s="4"/>
      <c r="BJ848" s="4"/>
      <c r="BK848" s="4"/>
      <c r="BL848" s="4"/>
      <c r="BM848" s="4"/>
      <c r="BN848" s="4"/>
      <c r="BO848" s="4"/>
      <c r="BP848" s="4"/>
      <c r="BQ848" s="4"/>
      <c r="BR848" s="4"/>
      <c r="BS848" s="4"/>
      <c r="BT848" s="4"/>
      <c r="BU848" s="4"/>
      <c r="BV848" s="4"/>
      <c r="BW848" s="4"/>
      <c r="BX848" s="4"/>
      <c r="BY848" s="4"/>
      <c r="BZ848" s="4"/>
      <c r="CA848" s="4"/>
      <c r="CB848" s="4"/>
      <c r="CC848" s="4"/>
      <c r="CD848" s="4"/>
      <c r="CE848" s="4"/>
      <c r="CF848" s="4"/>
      <c r="CG848" s="4"/>
      <c r="CH848" s="4"/>
      <c r="CI848" s="4"/>
      <c r="CJ848" s="4"/>
      <c r="CK848" s="4"/>
      <c r="CL848" s="4"/>
      <c r="CM848" s="4"/>
      <c r="CN848" s="4"/>
      <c r="CO848" s="4"/>
      <c r="CP848" s="4"/>
      <c r="CQ848" s="4"/>
      <c r="CR848" s="4"/>
      <c r="CS848" s="4"/>
      <c r="CT848" s="4"/>
      <c r="CU848" s="4"/>
      <c r="CV848" s="4"/>
      <c r="CW848" s="4"/>
      <c r="CX848" s="4"/>
      <c r="CY848" s="4"/>
      <c r="CZ848" s="4"/>
      <c r="DA848" s="4"/>
      <c r="DB848" s="4"/>
      <c r="DC848" s="4"/>
      <c r="DD848" s="4"/>
      <c r="DE848" s="4"/>
      <c r="DF848" s="4"/>
      <c r="DG848" s="4"/>
      <c r="DH848" s="4"/>
      <c r="DI848" s="4"/>
      <c r="DJ848" s="4"/>
      <c r="DK848" s="4"/>
      <c r="DL848" s="4"/>
      <c r="DM848" s="4"/>
      <c r="DN848" s="4"/>
      <c r="DO848" s="4"/>
      <c r="DP848" s="4"/>
      <c r="DQ848" s="4"/>
      <c r="DR848" s="4"/>
      <c r="DS848" s="4"/>
      <c r="DT848" s="4"/>
      <c r="DU848" s="4"/>
      <c r="DV848" s="4"/>
      <c r="DW848" s="4"/>
      <c r="DX848" s="4"/>
      <c r="DY848" s="4"/>
      <c r="DZ848" s="4"/>
      <c r="EA848" s="4"/>
      <c r="EB848" s="4"/>
      <c r="EC848" s="4"/>
      <c r="ED848" s="4"/>
      <c r="EE848" s="4"/>
      <c r="EF848" s="4"/>
      <c r="EG848" s="4"/>
      <c r="EH848" s="4"/>
      <c r="EI848" s="4"/>
      <c r="EJ848" s="4"/>
      <c r="EK848" s="4"/>
      <c r="EL848" s="4"/>
      <c r="EM848" s="4"/>
      <c r="EN848" s="4"/>
      <c r="EO848" s="4"/>
      <c r="EP848" s="4"/>
      <c r="EQ848" s="4"/>
      <c r="ER848" s="4"/>
      <c r="ES848" s="4"/>
      <c r="ET848" s="4"/>
      <c r="EU848" s="4"/>
      <c r="EV848" s="4"/>
      <c r="EW848" s="4"/>
      <c r="EX848" s="4"/>
      <c r="EY848" s="4"/>
      <c r="EZ848" s="4"/>
      <c r="FA848" s="4"/>
      <c r="FB848" s="4"/>
      <c r="FC848" s="4"/>
      <c r="FD848" s="4"/>
      <c r="FE848" s="4"/>
      <c r="FF848" s="4"/>
      <c r="FG848" s="4"/>
      <c r="FH848" s="4"/>
      <c r="FI848" s="4"/>
      <c r="FJ848" s="4"/>
      <c r="FK848" s="4"/>
      <c r="FL848" s="4"/>
      <c r="FM848" s="4"/>
      <c r="FN848" s="4"/>
      <c r="FO848" s="4"/>
      <c r="FP848" s="4"/>
      <c r="FQ848" s="4"/>
      <c r="FR848" s="4"/>
      <c r="FS848" s="4"/>
      <c r="FT848" s="4"/>
      <c r="FU848" s="4"/>
      <c r="FV848" s="4"/>
      <c r="FW848" s="4"/>
      <c r="FX848" s="4"/>
      <c r="FY848" s="4"/>
      <c r="FZ848" s="4"/>
      <c r="GA848" s="4"/>
      <c r="GB848" s="4"/>
      <c r="GC848" s="4"/>
      <c r="GD848" s="4"/>
      <c r="GE848" s="4"/>
      <c r="GF848" s="4"/>
      <c r="GG848" s="4"/>
      <c r="GH848" s="4"/>
      <c r="GI848" s="4"/>
      <c r="GJ848" s="4"/>
      <c r="GK848" s="4"/>
      <c r="GL848" s="4"/>
      <c r="GM848" s="4"/>
      <c r="GN848" s="4"/>
      <c r="GO848" s="4"/>
      <c r="GP848" s="4"/>
      <c r="GQ848" s="4"/>
      <c r="GR848" s="4"/>
      <c r="GS848" s="4"/>
      <c r="GT848" s="4"/>
      <c r="GU848" s="4"/>
      <c r="GV848" s="4"/>
      <c r="GW848" s="4"/>
      <c r="GX848" s="4"/>
      <c r="GY848" s="4"/>
      <c r="GZ848" s="4"/>
      <c r="HA848" s="4"/>
      <c r="HB848" s="4"/>
      <c r="HC848" s="4"/>
    </row>
    <row r="849" spans="1:211" s="380" customFormat="1" ht="13.9" customHeight="1">
      <c r="A849" s="828" t="str">
        <f>IF('1C TSsoustraitance'!$A566&lt;&gt;0,'1C TSsoustraitance'!$A566,"")</f>
        <v/>
      </c>
      <c r="B849" s="530"/>
      <c r="C849" s="513" t="str">
        <f>IF('1C TSsoustraitance'!$A566&lt;&gt;0,'1C TSsoustraitance'!$B566,"")</f>
        <v/>
      </c>
      <c r="D849" s="513" t="str">
        <f>IF('1C TSsoustraitance'!$A566&lt;&gt;0,'1C TSsoustraitance'!$C566,"")</f>
        <v/>
      </c>
      <c r="E849" s="684"/>
      <c r="F849" s="685"/>
      <c r="G849" s="666">
        <f>'1C TSsoustraitance'!$D566</f>
        <v>0</v>
      </c>
      <c r="H849" s="533">
        <v>0.21</v>
      </c>
      <c r="I849" s="533">
        <v>1</v>
      </c>
      <c r="J849" s="534"/>
      <c r="K849" s="667">
        <f t="shared" si="180"/>
        <v>0</v>
      </c>
      <c r="L849" s="668">
        <f>IF(OR('1C TSsoustraitance'!$D566="",'1C TSsoustraitance'!$AP566=0),0,IF(AND('1C TSsoustraitance'!$D566&lt;&gt;"",$K$2="Pôle",'1C TSsoustraitance'!$E566="OUI"),(('1C TSsoustraitance'!$F566+'1C TSsoustraitance'!$G566+'1C TSsoustraitance'!$H566+'1C TSsoustraitance'!$I566+'1C TSsoustraitance'!$M566)/'1C TSsoustraitance'!$R566),IF(AND('1C TSsoustraitance'!$D566&lt;&gt;"",$K$2="Pôle",'1C TSsoustraitance'!$E566="NON"),(('1C TSsoustraitance'!$F566+'1C TSsoustraitance'!$G566+'1C TSsoustraitance'!$H566+'1C TSsoustraitance'!$I566+'1C TSsoustraitance'!$M566)/'1C TSsoustraitance'!$AP566),IF(AND('1C TSsoustraitance'!$D566&lt;&gt;"",$K$2&lt;&gt;"Pôle",'1C TSsoustraitance'!$E566="OUI"),(('1C TSsoustraitance'!$F566+'1C TSsoustraitance'!$G566+'1C TSsoustraitance'!$H566+'1C TSsoustraitance'!$I566+'1C TSsoustraitance'!$J566+'1C TSsoustraitance'!$K566+'1C TSsoustraitance'!$L566+'1C TSsoustraitance'!$M566+'1C TSsoustraitance'!$N566+'1C TSsoustraitance'!$O566+'1C TSsoustraitance'!$P566+'1C TSsoustraitance'!$Q566)/'1C TSsoustraitance'!$R566),IF(AND('1C TSsoustraitance'!$D566&lt;&gt;"",$K$2&lt;&gt;"Pôle",'1C TSsoustraitance'!$E566="NON"),(('1C TSsoustraitance'!$F566+'1C TSsoustraitance'!$G566+'1C TSsoustraitance'!$H566+'1C TSsoustraitance'!$I566+'1C TSsoustraitance'!$J566+'1C TSsoustraitance'!$K566+'1C TSsoustraitance'!$L566+'1C TSsoustraitance'!$M566+'1C TSsoustraitance'!$N566+'1C TSsoustraitance'!$O566+'1C TSsoustraitance'!$P566+'1C TSsoustraitance'!$Q566))/'1C TSsoustraitance'!$AP566)))))</f>
        <v>0</v>
      </c>
      <c r="M849" s="668">
        <f>IF(OR('1C TSsoustraitance'!$D566="",'1C TSsoustraitance'!AP$13=0),0,IF(AND('1C TSsoustraitance'!$D566&lt;&gt;"",$K$2="Pôle",'1C TSsoustraitance'!$E566="OUI"),(('1C TSsoustraitance'!$J566+'1C TSsoustraitance'!$K566+'1C TSsoustraitance'!$L566)/'1C TSsoustraitance'!$R566),IF(AND('1C TSsoustraitance'!$D566&lt;&gt;"",$K$2="Pôle",'1C TSsoustraitance'!$E566="NON"),(('1C TSsoustraitance'!$J566+'1C TSsoustraitance'!$K566+'1C TSsoustraitance'!$L566)/'1C TSsoustraitance'!$AP566),IF(AND('1C TSsoustraitance'!$D566&lt;&gt;"",$K$2&lt;&gt;"Pôle"),0))))</f>
        <v>0</v>
      </c>
      <c r="N849" s="668">
        <f t="shared" si="179"/>
        <v>0</v>
      </c>
      <c r="O849" s="669">
        <f>IF(OR('1C TSsoustraitance'!$D566="",'1C TSsoustraitance'!$E566="OUI",'1C TSsoustraitance'!$AP566=0),0,(('1C TSsoustraitance'!$S566)/'1C TSsoustraitance'!$AP566))</f>
        <v>0</v>
      </c>
      <c r="P849" s="669">
        <f>IF(OR('1C TSsoustraitance'!$D566="",'1C TSsoustraitance'!$E566="OUI",'1C TSsoustraitance'!$AP566=0),0,(('1C TSsoustraitance'!$T566)/'1C TSsoustraitance'!$AP566))</f>
        <v>0</v>
      </c>
      <c r="Q849" s="669">
        <f>IF(OR('1C TSsoustraitance'!$D566="",'1C TSsoustraitance'!$E566="OUI",'1C TSsoustraitance'!$AP566=0),0,(('1C TSsoustraitance'!$U566)/'1C TSsoustraitance'!$AP566))</f>
        <v>0</v>
      </c>
      <c r="R849" s="669">
        <f>IF(OR('1C TSsoustraitance'!$D566="",'1C TSsoustraitance'!$E566="OUI",'1C TSsoustraitance'!$AP566=0),0,(('1C TSsoustraitance'!$V566)/'1C TSsoustraitance'!$AP566))</f>
        <v>0</v>
      </c>
      <c r="S849" s="669">
        <f>IF(OR('1C TSsoustraitance'!$D566="",'1C TSsoustraitance'!$E566="OUI",'1C TSsoustraitance'!$AP566=0),0,(('1C TSsoustraitance'!$W566)/'1C TSsoustraitance'!$AP566))</f>
        <v>0</v>
      </c>
      <c r="T849" s="669">
        <f>IF(OR('1C TSsoustraitance'!$D566="",'1C TSsoustraitance'!$E566="OUI",'1C TSsoustraitance'!$AP566=0),0,(('1C TSsoustraitance'!$X566)/'1C TSsoustraitance'!$AP566))</f>
        <v>0</v>
      </c>
      <c r="U849" s="669">
        <f>IF(OR('1C TSsoustraitance'!$D566="",'1C TSsoustraitance'!$E566="OUI",'1C TSsoustraitance'!$AP566=0),0,(('1C TSsoustraitance'!$Y566)/'1C TSsoustraitance'!$AP566))</f>
        <v>0</v>
      </c>
      <c r="V849" s="669">
        <f>IF(OR('1C TSsoustraitance'!$D566="",'1C TSsoustraitance'!$E566="OUI",'1C TSsoustraitance'!$AP566=0),0,(('1C TSsoustraitance'!$Z566)/'1C TSsoustraitance'!$AP566))</f>
        <v>0</v>
      </c>
      <c r="W849" s="669">
        <f>IF(OR('1C TSsoustraitance'!$D566="",'1C TSsoustraitance'!$E566="OUI",'1C TSsoustraitance'!$AP566=0),0,(('1C TSsoustraitance'!$AA566)/'1C TSsoustraitance'!$AP566))</f>
        <v>0</v>
      </c>
      <c r="X849" s="669">
        <f>IF(OR('1C TSsoustraitance'!$D566="",'1C TSsoustraitance'!$E566="OUI",'1C TSsoustraitance'!$AP566=0),0,(('1C TSsoustraitance'!$AB566)/'1C TSsoustraitance'!$AP566))</f>
        <v>0</v>
      </c>
      <c r="Y849" s="669">
        <f>IF(OR('1C TSsoustraitance'!$D566="",'1C TSsoustraitance'!$E566="OUI",'1C TSsoustraitance'!$AP566=0),0,(('1C TSsoustraitance'!$AC566)/'1C TSsoustraitance'!$AP566))</f>
        <v>0</v>
      </c>
      <c r="Z849" s="669">
        <f>IF(OR('1C TSsoustraitance'!$D566="",'1C TSsoustraitance'!$E566="OUI",'1C TSsoustraitance'!$AP566=0),0,(('1C TSsoustraitance'!$AD566)/'1C TSsoustraitance'!$AP566))</f>
        <v>0</v>
      </c>
      <c r="AA849" s="669">
        <f>IF(OR('1C TSsoustraitance'!$D566="",'1C TSsoustraitance'!$E566="OUI",'1C TSsoustraitance'!$AP566=0),0,(('1C TSsoustraitance'!$AE566)/'1C TSsoustraitance'!$AP566))</f>
        <v>0</v>
      </c>
      <c r="AB849" s="669">
        <f>IF(OR('1C TSsoustraitance'!$D566="",'1C TSsoustraitance'!$E566="OUI",'1C TSsoustraitance'!$AP566=0),0,(('1C TSsoustraitance'!$AF566)/'1C TSsoustraitance'!$AP566))</f>
        <v>0</v>
      </c>
      <c r="AC849" s="669">
        <f>IF(OR('1C TSsoustraitance'!$D566="",'1C TSsoustraitance'!$E566="OUI",'1C TSsoustraitance'!$AP566=0),0,(('1C TSsoustraitance'!$AG566)/'1C TSsoustraitance'!$AP566))</f>
        <v>0</v>
      </c>
      <c r="AD849" s="669">
        <f>IF(OR('1C TSsoustraitance'!$D566="",'1C TSsoustraitance'!$E566="OUI",'1C TSsoustraitance'!$AP566=0),0,(('1C TSsoustraitance'!$AH566)/'1C TSsoustraitance'!$AP566))</f>
        <v>0</v>
      </c>
      <c r="AE849" s="669">
        <f>IF(OR('1C TSsoustraitance'!$D566="",'1C TSsoustraitance'!$E566="OUI",'1C TSsoustraitance'!$AP566=0),0,(('1C TSsoustraitance'!$AI566)/'1C TSsoustraitance'!$AP566))</f>
        <v>0</v>
      </c>
      <c r="AF849" s="669">
        <f>IF(OR('1C TSsoustraitance'!$D566="",'1C TSsoustraitance'!$E566="OUI",'1C TSsoustraitance'!$AP566=0),0,(('1C TSsoustraitance'!$AJ566)/'1C TSsoustraitance'!$AP566))</f>
        <v>0</v>
      </c>
      <c r="AG849" s="669">
        <f>IF(OR('1C TSsoustraitance'!$D566="",'1C TSsoustraitance'!$E566="OUI",'1C TSsoustraitance'!$AP566=0),0,(('1C TSsoustraitance'!$AK566)/'1C TSsoustraitance'!$AP566))</f>
        <v>0</v>
      </c>
      <c r="AH849" s="669">
        <f>IF(OR('1C TSsoustraitance'!$D566="",'1C TSsoustraitance'!$E566="OUI",'1C TSsoustraitance'!$AP566=0),0,(('1C TSsoustraitance'!$AL566)/'1C TSsoustraitance'!$AP566))</f>
        <v>0</v>
      </c>
      <c r="AI849" s="669">
        <f>IF(OR('1C TSsoustraitance'!$D566="",'1C TSsoustraitance'!$E566="OUI",'1C TSsoustraitance'!$AP566=0),0,(('1C TSsoustraitance'!$AM566)/'1C TSsoustraitance'!$AP566))</f>
        <v>0</v>
      </c>
      <c r="AJ849" s="669">
        <f>IF(OR('1C TSsoustraitance'!$D566="",'1C TSsoustraitance'!$E566="OUI",'1C TSsoustraitance'!$AP566=0),0,(('1C TSsoustraitance'!$AN566)/'1C TSsoustraitance'!$AP566))</f>
        <v>0</v>
      </c>
      <c r="AK849" s="669">
        <f t="shared" si="181"/>
        <v>0</v>
      </c>
      <c r="AL849" s="668">
        <f t="shared" si="182"/>
        <v>0</v>
      </c>
      <c r="AM849" s="670">
        <f>IF(Tableau7[[#This Row],[N° pièce]]="",0,(Tableau7[[#This Row],[hors TVA]]+(Tableau7[[#This Row],[hors TVA]]*Tableau7[[#This Row],[Taux TVA]])-(Tableau7[[#This Row],[hors TVA]]*Tableau7[[#This Row],[Taux TVA]]*Tableau7[[#This Row],[Régime TVA: Récupération]]))*Tableau7[[#This Row],[Type 1]])</f>
        <v>0</v>
      </c>
      <c r="AN849" s="670">
        <f>IF(Tableau7[[#This Row],[N° pièce]]="",0,IF($K$2="pôle",((Tableau7[[#This Row],[hors TVA]]+(Tableau7[[#This Row],[hors TVA]]*Tableau7[[#This Row],[Taux TVA]])-(Tableau7[[#This Row],[hors TVA]]*Tableau7[[#This Row],[Taux TVA]]*Tableau7[[#This Row],[Régime TVA: Récupération]]))*Tableau7[[#This Row],[Type 2]]),0))</f>
        <v>0</v>
      </c>
      <c r="AO849" s="670">
        <f t="shared" si="177"/>
        <v>0</v>
      </c>
      <c r="AP849" s="255">
        <f t="shared" si="175"/>
        <v>0</v>
      </c>
      <c r="AQ849" s="506">
        <f t="shared" ref="AQ849:AQ871" si="183">IF(M849=0,0,AN849-AS849)</f>
        <v>0</v>
      </c>
      <c r="AR849" s="671"/>
      <c r="AS849" s="512"/>
      <c r="AT849" s="513" t="str">
        <f>IF(('1C TSsoustraitance'!AP566*FICHE!C$14&lt;J849),"Forfait limité à "&amp;FICHE!C$14&amp;"€/jour","")</f>
        <v/>
      </c>
      <c r="AU849" s="797"/>
      <c r="AV849" s="484"/>
      <c r="AW849" s="484"/>
      <c r="AX849" s="484"/>
      <c r="AY849" s="484"/>
      <c r="AZ849" s="484"/>
      <c r="BA849" s="4"/>
      <c r="BB849" s="4"/>
      <c r="BC849" s="4"/>
      <c r="BD849" s="4"/>
      <c r="BE849" s="4"/>
      <c r="BF849" s="4"/>
      <c r="BG849" s="4"/>
      <c r="BH849" s="4"/>
      <c r="BI849" s="4"/>
      <c r="BJ849" s="4"/>
      <c r="BK849" s="4"/>
      <c r="BL849" s="4"/>
      <c r="BM849" s="4"/>
      <c r="BN849" s="4"/>
      <c r="BO849" s="4"/>
      <c r="BP849" s="4"/>
      <c r="BQ849" s="4"/>
      <c r="BR849" s="4"/>
      <c r="BS849" s="4"/>
      <c r="BT849" s="4"/>
      <c r="BU849" s="4"/>
      <c r="BV849" s="4"/>
      <c r="BW849" s="4"/>
      <c r="BX849" s="4"/>
      <c r="BY849" s="4"/>
      <c r="BZ849" s="4"/>
      <c r="CA849" s="4"/>
      <c r="CB849" s="4"/>
      <c r="CC849" s="4"/>
      <c r="CD849" s="4"/>
      <c r="CE849" s="4"/>
      <c r="CF849" s="4"/>
      <c r="CG849" s="4"/>
      <c r="CH849" s="4"/>
      <c r="CI849" s="4"/>
      <c r="CJ849" s="4"/>
      <c r="CK849" s="4"/>
      <c r="CL849" s="4"/>
      <c r="CM849" s="4"/>
      <c r="CN849" s="4"/>
      <c r="CO849" s="4"/>
      <c r="CP849" s="4"/>
      <c r="CQ849" s="4"/>
      <c r="CR849" s="4"/>
      <c r="CS849" s="4"/>
      <c r="CT849" s="4"/>
      <c r="CU849" s="4"/>
      <c r="CV849" s="4"/>
      <c r="CW849" s="4"/>
      <c r="CX849" s="4"/>
      <c r="CY849" s="4"/>
      <c r="CZ849" s="4"/>
      <c r="DA849" s="4"/>
      <c r="DB849" s="4"/>
      <c r="DC849" s="4"/>
      <c r="DD849" s="4"/>
      <c r="DE849" s="4"/>
      <c r="DF849" s="4"/>
      <c r="DG849" s="4"/>
      <c r="DH849" s="4"/>
      <c r="DI849" s="4"/>
      <c r="DJ849" s="4"/>
      <c r="DK849" s="4"/>
      <c r="DL849" s="4"/>
      <c r="DM849" s="4"/>
      <c r="DN849" s="4"/>
      <c r="DO849" s="4"/>
      <c r="DP849" s="4"/>
      <c r="DQ849" s="4"/>
      <c r="DR849" s="4"/>
      <c r="DS849" s="4"/>
      <c r="DT849" s="4"/>
      <c r="DU849" s="4"/>
      <c r="DV849" s="4"/>
      <c r="DW849" s="4"/>
      <c r="DX849" s="4"/>
      <c r="DY849" s="4"/>
      <c r="DZ849" s="4"/>
      <c r="EA849" s="4"/>
      <c r="EB849" s="4"/>
      <c r="EC849" s="4"/>
      <c r="ED849" s="4"/>
      <c r="EE849" s="4"/>
      <c r="EF849" s="4"/>
      <c r="EG849" s="4"/>
      <c r="EH849" s="4"/>
      <c r="EI849" s="4"/>
      <c r="EJ849" s="4"/>
      <c r="EK849" s="4"/>
      <c r="EL849" s="4"/>
      <c r="EM849" s="4"/>
      <c r="EN849" s="4"/>
      <c r="EO849" s="4"/>
      <c r="EP849" s="4"/>
      <c r="EQ849" s="4"/>
      <c r="ER849" s="4"/>
      <c r="ES849" s="4"/>
      <c r="ET849" s="4"/>
      <c r="EU849" s="4"/>
      <c r="EV849" s="4"/>
      <c r="EW849" s="4"/>
      <c r="EX849" s="4"/>
      <c r="EY849" s="4"/>
      <c r="EZ849" s="4"/>
      <c r="FA849" s="4"/>
      <c r="FB849" s="4"/>
      <c r="FC849" s="4"/>
      <c r="FD849" s="4"/>
      <c r="FE849" s="4"/>
      <c r="FF849" s="4"/>
      <c r="FG849" s="4"/>
      <c r="FH849" s="4"/>
      <c r="FI849" s="4"/>
      <c r="FJ849" s="4"/>
      <c r="FK849" s="4"/>
      <c r="FL849" s="4"/>
      <c r="FM849" s="4"/>
      <c r="FN849" s="4"/>
      <c r="FO849" s="4"/>
      <c r="FP849" s="4"/>
      <c r="FQ849" s="4"/>
      <c r="FR849" s="4"/>
      <c r="FS849" s="4"/>
      <c r="FT849" s="4"/>
      <c r="FU849" s="4"/>
      <c r="FV849" s="4"/>
      <c r="FW849" s="4"/>
      <c r="FX849" s="4"/>
      <c r="FY849" s="4"/>
      <c r="FZ849" s="4"/>
      <c r="GA849" s="4"/>
      <c r="GB849" s="4"/>
      <c r="GC849" s="4"/>
      <c r="GD849" s="4"/>
      <c r="GE849" s="4"/>
      <c r="GF849" s="4"/>
      <c r="GG849" s="4"/>
      <c r="GH849" s="4"/>
      <c r="GI849" s="4"/>
      <c r="GJ849" s="4"/>
      <c r="GK849" s="4"/>
      <c r="GL849" s="4"/>
      <c r="GM849" s="4"/>
      <c r="GN849" s="4"/>
      <c r="GO849" s="4"/>
      <c r="GP849" s="4"/>
      <c r="GQ849" s="4"/>
      <c r="GR849" s="4"/>
      <c r="GS849" s="4"/>
      <c r="GT849" s="4"/>
      <c r="GU849" s="4"/>
      <c r="GV849" s="4"/>
      <c r="GW849" s="4"/>
      <c r="GX849" s="4"/>
      <c r="GY849" s="4"/>
      <c r="GZ849" s="4"/>
      <c r="HA849" s="4"/>
      <c r="HB849" s="4"/>
      <c r="HC849" s="4"/>
    </row>
    <row r="850" spans="1:211" s="380" customFormat="1" ht="13.9" customHeight="1">
      <c r="A850" s="828" t="str">
        <f>IF('1C TSsoustraitance'!$A567&lt;&gt;0,'1C TSsoustraitance'!$A567,"")</f>
        <v/>
      </c>
      <c r="B850" s="530"/>
      <c r="C850" s="513" t="str">
        <f>IF('1C TSsoustraitance'!$A567&lt;&gt;0,'1C TSsoustraitance'!$B567,"")</f>
        <v/>
      </c>
      <c r="D850" s="513" t="str">
        <f>IF('1C TSsoustraitance'!$A567&lt;&gt;0,'1C TSsoustraitance'!$C567,"")</f>
        <v/>
      </c>
      <c r="E850" s="684"/>
      <c r="F850" s="685"/>
      <c r="G850" s="666">
        <f>'1C TSsoustraitance'!$D567</f>
        <v>0</v>
      </c>
      <c r="H850" s="533">
        <v>0.21</v>
      </c>
      <c r="I850" s="533">
        <v>1</v>
      </c>
      <c r="J850" s="534"/>
      <c r="K850" s="667">
        <f t="shared" si="180"/>
        <v>0</v>
      </c>
      <c r="L850" s="668">
        <f>IF(OR('1C TSsoustraitance'!$D567="",'1C TSsoustraitance'!$AP567=0),0,IF(AND('1C TSsoustraitance'!$D567&lt;&gt;"",$K$2="Pôle",'1C TSsoustraitance'!$E567="OUI"),(('1C TSsoustraitance'!$F567+'1C TSsoustraitance'!$G567+'1C TSsoustraitance'!$H567+'1C TSsoustraitance'!$I567+'1C TSsoustraitance'!$M567)/'1C TSsoustraitance'!$R567),IF(AND('1C TSsoustraitance'!$D567&lt;&gt;"",$K$2="Pôle",'1C TSsoustraitance'!$E567="NON"),(('1C TSsoustraitance'!$F567+'1C TSsoustraitance'!$G567+'1C TSsoustraitance'!$H567+'1C TSsoustraitance'!$I567+'1C TSsoustraitance'!$M567)/'1C TSsoustraitance'!$AP567),IF(AND('1C TSsoustraitance'!$D567&lt;&gt;"",$K$2&lt;&gt;"Pôle",'1C TSsoustraitance'!$E567="OUI"),(('1C TSsoustraitance'!$F567+'1C TSsoustraitance'!$G567+'1C TSsoustraitance'!$H567+'1C TSsoustraitance'!$I567+'1C TSsoustraitance'!$J567+'1C TSsoustraitance'!$K567+'1C TSsoustraitance'!$L567+'1C TSsoustraitance'!$M567+'1C TSsoustraitance'!$N567+'1C TSsoustraitance'!$O567+'1C TSsoustraitance'!$P567+'1C TSsoustraitance'!$Q567)/'1C TSsoustraitance'!$R567),IF(AND('1C TSsoustraitance'!$D567&lt;&gt;"",$K$2&lt;&gt;"Pôle",'1C TSsoustraitance'!$E567="NON"),(('1C TSsoustraitance'!$F567+'1C TSsoustraitance'!$G567+'1C TSsoustraitance'!$H567+'1C TSsoustraitance'!$I567+'1C TSsoustraitance'!$J567+'1C TSsoustraitance'!$K567+'1C TSsoustraitance'!$L567+'1C TSsoustraitance'!$M567+'1C TSsoustraitance'!$N567+'1C TSsoustraitance'!$O567+'1C TSsoustraitance'!$P567+'1C TSsoustraitance'!$Q567))/'1C TSsoustraitance'!$AP567)))))</f>
        <v>0</v>
      </c>
      <c r="M850" s="668">
        <f>IF(OR('1C TSsoustraitance'!$D567="",'1C TSsoustraitance'!AP$13=0),0,IF(AND('1C TSsoustraitance'!$D567&lt;&gt;"",$K$2="Pôle",'1C TSsoustraitance'!$E567="OUI"),(('1C TSsoustraitance'!$J567+'1C TSsoustraitance'!$K567+'1C TSsoustraitance'!$L567)/'1C TSsoustraitance'!$R567),IF(AND('1C TSsoustraitance'!$D567&lt;&gt;"",$K$2="Pôle",'1C TSsoustraitance'!$E567="NON"),(('1C TSsoustraitance'!$J567+'1C TSsoustraitance'!$K567+'1C TSsoustraitance'!$L567)/'1C TSsoustraitance'!$AP567),IF(AND('1C TSsoustraitance'!$D567&lt;&gt;"",$K$2&lt;&gt;"Pôle"),0))))</f>
        <v>0</v>
      </c>
      <c r="N850" s="668">
        <f t="shared" si="179"/>
        <v>0</v>
      </c>
      <c r="O850" s="669">
        <f>IF(OR('1C TSsoustraitance'!$D567="",'1C TSsoustraitance'!$E567="OUI",'1C TSsoustraitance'!$AP567=0),0,(('1C TSsoustraitance'!$S567)/'1C TSsoustraitance'!$AP567))</f>
        <v>0</v>
      </c>
      <c r="P850" s="669">
        <f>IF(OR('1C TSsoustraitance'!$D567="",'1C TSsoustraitance'!$E567="OUI",'1C TSsoustraitance'!$AP567=0),0,(('1C TSsoustraitance'!$T567)/'1C TSsoustraitance'!$AP567))</f>
        <v>0</v>
      </c>
      <c r="Q850" s="669">
        <f>IF(OR('1C TSsoustraitance'!$D567="",'1C TSsoustraitance'!$E567="OUI",'1C TSsoustraitance'!$AP567=0),0,(('1C TSsoustraitance'!$U567)/'1C TSsoustraitance'!$AP567))</f>
        <v>0</v>
      </c>
      <c r="R850" s="669">
        <f>IF(OR('1C TSsoustraitance'!$D567="",'1C TSsoustraitance'!$E567="OUI",'1C TSsoustraitance'!$AP567=0),0,(('1C TSsoustraitance'!$V567)/'1C TSsoustraitance'!$AP567))</f>
        <v>0</v>
      </c>
      <c r="S850" s="669">
        <f>IF(OR('1C TSsoustraitance'!$D567="",'1C TSsoustraitance'!$E567="OUI",'1C TSsoustraitance'!$AP567=0),0,(('1C TSsoustraitance'!$W567)/'1C TSsoustraitance'!$AP567))</f>
        <v>0</v>
      </c>
      <c r="T850" s="669">
        <f>IF(OR('1C TSsoustraitance'!$D567="",'1C TSsoustraitance'!$E567="OUI",'1C TSsoustraitance'!$AP567=0),0,(('1C TSsoustraitance'!$X567)/'1C TSsoustraitance'!$AP567))</f>
        <v>0</v>
      </c>
      <c r="U850" s="669">
        <f>IF(OR('1C TSsoustraitance'!$D567="",'1C TSsoustraitance'!$E567="OUI",'1C TSsoustraitance'!$AP567=0),0,(('1C TSsoustraitance'!$Y567)/'1C TSsoustraitance'!$AP567))</f>
        <v>0</v>
      </c>
      <c r="V850" s="669">
        <f>IF(OR('1C TSsoustraitance'!$D567="",'1C TSsoustraitance'!$E567="OUI",'1C TSsoustraitance'!$AP567=0),0,(('1C TSsoustraitance'!$Z567)/'1C TSsoustraitance'!$AP567))</f>
        <v>0</v>
      </c>
      <c r="W850" s="669">
        <f>IF(OR('1C TSsoustraitance'!$D567="",'1C TSsoustraitance'!$E567="OUI",'1C TSsoustraitance'!$AP567=0),0,(('1C TSsoustraitance'!$AA567)/'1C TSsoustraitance'!$AP567))</f>
        <v>0</v>
      </c>
      <c r="X850" s="669">
        <f>IF(OR('1C TSsoustraitance'!$D567="",'1C TSsoustraitance'!$E567="OUI",'1C TSsoustraitance'!$AP567=0),0,(('1C TSsoustraitance'!$AB567)/'1C TSsoustraitance'!$AP567))</f>
        <v>0</v>
      </c>
      <c r="Y850" s="669">
        <f>IF(OR('1C TSsoustraitance'!$D567="",'1C TSsoustraitance'!$E567="OUI",'1C TSsoustraitance'!$AP567=0),0,(('1C TSsoustraitance'!$AC567)/'1C TSsoustraitance'!$AP567))</f>
        <v>0</v>
      </c>
      <c r="Z850" s="669">
        <f>IF(OR('1C TSsoustraitance'!$D567="",'1C TSsoustraitance'!$E567="OUI",'1C TSsoustraitance'!$AP567=0),0,(('1C TSsoustraitance'!$AD567)/'1C TSsoustraitance'!$AP567))</f>
        <v>0</v>
      </c>
      <c r="AA850" s="669">
        <f>IF(OR('1C TSsoustraitance'!$D567="",'1C TSsoustraitance'!$E567="OUI",'1C TSsoustraitance'!$AP567=0),0,(('1C TSsoustraitance'!$AE567)/'1C TSsoustraitance'!$AP567))</f>
        <v>0</v>
      </c>
      <c r="AB850" s="669">
        <f>IF(OR('1C TSsoustraitance'!$D567="",'1C TSsoustraitance'!$E567="OUI",'1C TSsoustraitance'!$AP567=0),0,(('1C TSsoustraitance'!$AF567)/'1C TSsoustraitance'!$AP567))</f>
        <v>0</v>
      </c>
      <c r="AC850" s="669">
        <f>IF(OR('1C TSsoustraitance'!$D567="",'1C TSsoustraitance'!$E567="OUI",'1C TSsoustraitance'!$AP567=0),0,(('1C TSsoustraitance'!$AG567)/'1C TSsoustraitance'!$AP567))</f>
        <v>0</v>
      </c>
      <c r="AD850" s="669">
        <f>IF(OR('1C TSsoustraitance'!$D567="",'1C TSsoustraitance'!$E567="OUI",'1C TSsoustraitance'!$AP567=0),0,(('1C TSsoustraitance'!$AH567)/'1C TSsoustraitance'!$AP567))</f>
        <v>0</v>
      </c>
      <c r="AE850" s="669">
        <f>IF(OR('1C TSsoustraitance'!$D567="",'1C TSsoustraitance'!$E567="OUI",'1C TSsoustraitance'!$AP567=0),0,(('1C TSsoustraitance'!$AI567)/'1C TSsoustraitance'!$AP567))</f>
        <v>0</v>
      </c>
      <c r="AF850" s="669">
        <f>IF(OR('1C TSsoustraitance'!$D567="",'1C TSsoustraitance'!$E567="OUI",'1C TSsoustraitance'!$AP567=0),0,(('1C TSsoustraitance'!$AJ567)/'1C TSsoustraitance'!$AP567))</f>
        <v>0</v>
      </c>
      <c r="AG850" s="669">
        <f>IF(OR('1C TSsoustraitance'!$D567="",'1C TSsoustraitance'!$E567="OUI",'1C TSsoustraitance'!$AP567=0),0,(('1C TSsoustraitance'!$AK567)/'1C TSsoustraitance'!$AP567))</f>
        <v>0</v>
      </c>
      <c r="AH850" s="669">
        <f>IF(OR('1C TSsoustraitance'!$D567="",'1C TSsoustraitance'!$E567="OUI",'1C TSsoustraitance'!$AP567=0),0,(('1C TSsoustraitance'!$AL567)/'1C TSsoustraitance'!$AP567))</f>
        <v>0</v>
      </c>
      <c r="AI850" s="669">
        <f>IF(OR('1C TSsoustraitance'!$D567="",'1C TSsoustraitance'!$E567="OUI",'1C TSsoustraitance'!$AP567=0),0,(('1C TSsoustraitance'!$AM567)/'1C TSsoustraitance'!$AP567))</f>
        <v>0</v>
      </c>
      <c r="AJ850" s="669">
        <f>IF(OR('1C TSsoustraitance'!$D567="",'1C TSsoustraitance'!$E567="OUI",'1C TSsoustraitance'!$AP567=0),0,(('1C TSsoustraitance'!$AN567)/'1C TSsoustraitance'!$AP567))</f>
        <v>0</v>
      </c>
      <c r="AK850" s="669">
        <f t="shared" si="181"/>
        <v>0</v>
      </c>
      <c r="AL850" s="668">
        <f t="shared" si="182"/>
        <v>0</v>
      </c>
      <c r="AM850" s="670">
        <f>IF(Tableau7[[#This Row],[N° pièce]]="",0,(Tableau7[[#This Row],[hors TVA]]+(Tableau7[[#This Row],[hors TVA]]*Tableau7[[#This Row],[Taux TVA]])-(Tableau7[[#This Row],[hors TVA]]*Tableau7[[#This Row],[Taux TVA]]*Tableau7[[#This Row],[Régime TVA: Récupération]]))*Tableau7[[#This Row],[Type 1]])</f>
        <v>0</v>
      </c>
      <c r="AN850" s="670">
        <f>IF(Tableau7[[#This Row],[N° pièce]]="",0,IF($K$2="pôle",((Tableau7[[#This Row],[hors TVA]]+(Tableau7[[#This Row],[hors TVA]]*Tableau7[[#This Row],[Taux TVA]])-(Tableau7[[#This Row],[hors TVA]]*Tableau7[[#This Row],[Taux TVA]]*Tableau7[[#This Row],[Régime TVA: Récupération]]))*Tableau7[[#This Row],[Type 2]]),0))</f>
        <v>0</v>
      </c>
      <c r="AO850" s="670">
        <f t="shared" si="177"/>
        <v>0</v>
      </c>
      <c r="AP850" s="255">
        <f t="shared" si="175"/>
        <v>0</v>
      </c>
      <c r="AQ850" s="506">
        <f t="shared" si="183"/>
        <v>0</v>
      </c>
      <c r="AR850" s="671"/>
      <c r="AS850" s="512"/>
      <c r="AT850" s="513" t="str">
        <f>IF(('1C TSsoustraitance'!AP567*FICHE!C$14&lt;J850),"Forfait limité à "&amp;FICHE!C$14&amp;"€/jour","")</f>
        <v/>
      </c>
      <c r="AU850" s="797"/>
      <c r="AV850" s="484"/>
      <c r="AW850" s="484"/>
      <c r="AX850" s="484"/>
      <c r="AY850" s="484"/>
      <c r="AZ850" s="484"/>
      <c r="BA850" s="4"/>
      <c r="BB850" s="4"/>
      <c r="BC850" s="4"/>
      <c r="BD850" s="4"/>
      <c r="BE850" s="4"/>
      <c r="BF850" s="4"/>
      <c r="BG850" s="4"/>
      <c r="BH850" s="4"/>
      <c r="BI850" s="4"/>
      <c r="BJ850" s="4"/>
      <c r="BK850" s="4"/>
      <c r="BL850" s="4"/>
      <c r="BM850" s="4"/>
      <c r="BN850" s="4"/>
      <c r="BO850" s="4"/>
      <c r="BP850" s="4"/>
      <c r="BQ850" s="4"/>
      <c r="BR850" s="4"/>
      <c r="BS850" s="4"/>
      <c r="BT850" s="4"/>
      <c r="BU850" s="4"/>
      <c r="BV850" s="4"/>
      <c r="BW850" s="4"/>
      <c r="BX850" s="4"/>
      <c r="BY850" s="4"/>
      <c r="BZ850" s="4"/>
      <c r="CA850" s="4"/>
      <c r="CB850" s="4"/>
      <c r="CC850" s="4"/>
      <c r="CD850" s="4"/>
      <c r="CE850" s="4"/>
      <c r="CF850" s="4"/>
      <c r="CG850" s="4"/>
      <c r="CH850" s="4"/>
      <c r="CI850" s="4"/>
      <c r="CJ850" s="4"/>
      <c r="CK850" s="4"/>
      <c r="CL850" s="4"/>
      <c r="CM850" s="4"/>
      <c r="CN850" s="4"/>
      <c r="CO850" s="4"/>
      <c r="CP850" s="4"/>
      <c r="CQ850" s="4"/>
      <c r="CR850" s="4"/>
      <c r="CS850" s="4"/>
      <c r="CT850" s="4"/>
      <c r="CU850" s="4"/>
      <c r="CV850" s="4"/>
      <c r="CW850" s="4"/>
      <c r="CX850" s="4"/>
      <c r="CY850" s="4"/>
      <c r="CZ850" s="4"/>
      <c r="DA850" s="4"/>
      <c r="DB850" s="4"/>
      <c r="DC850" s="4"/>
      <c r="DD850" s="4"/>
      <c r="DE850" s="4"/>
      <c r="DF850" s="4"/>
      <c r="DG850" s="4"/>
      <c r="DH850" s="4"/>
      <c r="DI850" s="4"/>
      <c r="DJ850" s="4"/>
      <c r="DK850" s="4"/>
      <c r="DL850" s="4"/>
      <c r="DM850" s="4"/>
      <c r="DN850" s="4"/>
      <c r="DO850" s="4"/>
      <c r="DP850" s="4"/>
      <c r="DQ850" s="4"/>
      <c r="DR850" s="4"/>
      <c r="DS850" s="4"/>
      <c r="DT850" s="4"/>
      <c r="DU850" s="4"/>
      <c r="DV850" s="4"/>
      <c r="DW850" s="4"/>
      <c r="DX850" s="4"/>
      <c r="DY850" s="4"/>
      <c r="DZ850" s="4"/>
      <c r="EA850" s="4"/>
      <c r="EB850" s="4"/>
      <c r="EC850" s="4"/>
      <c r="ED850" s="4"/>
      <c r="EE850" s="4"/>
      <c r="EF850" s="4"/>
      <c r="EG850" s="4"/>
      <c r="EH850" s="4"/>
      <c r="EI850" s="4"/>
      <c r="EJ850" s="4"/>
      <c r="EK850" s="4"/>
      <c r="EL850" s="4"/>
      <c r="EM850" s="4"/>
      <c r="EN850" s="4"/>
      <c r="EO850" s="4"/>
      <c r="EP850" s="4"/>
      <c r="EQ850" s="4"/>
      <c r="ER850" s="4"/>
      <c r="ES850" s="4"/>
      <c r="ET850" s="4"/>
      <c r="EU850" s="4"/>
      <c r="EV850" s="4"/>
      <c r="EW850" s="4"/>
      <c r="EX850" s="4"/>
      <c r="EY850" s="4"/>
      <c r="EZ850" s="4"/>
      <c r="FA850" s="4"/>
      <c r="FB850" s="4"/>
      <c r="FC850" s="4"/>
      <c r="FD850" s="4"/>
      <c r="FE850" s="4"/>
      <c r="FF850" s="4"/>
      <c r="FG850" s="4"/>
      <c r="FH850" s="4"/>
      <c r="FI850" s="4"/>
      <c r="FJ850" s="4"/>
      <c r="FK850" s="4"/>
      <c r="FL850" s="4"/>
      <c r="FM850" s="4"/>
      <c r="FN850" s="4"/>
      <c r="FO850" s="4"/>
      <c r="FP850" s="4"/>
      <c r="FQ850" s="4"/>
      <c r="FR850" s="4"/>
      <c r="FS850" s="4"/>
      <c r="FT850" s="4"/>
      <c r="FU850" s="4"/>
      <c r="FV850" s="4"/>
      <c r="FW850" s="4"/>
      <c r="FX850" s="4"/>
      <c r="FY850" s="4"/>
      <c r="FZ850" s="4"/>
      <c r="GA850" s="4"/>
      <c r="GB850" s="4"/>
      <c r="GC850" s="4"/>
      <c r="GD850" s="4"/>
      <c r="GE850" s="4"/>
      <c r="GF850" s="4"/>
      <c r="GG850" s="4"/>
      <c r="GH850" s="4"/>
      <c r="GI850" s="4"/>
      <c r="GJ850" s="4"/>
      <c r="GK850" s="4"/>
      <c r="GL850" s="4"/>
      <c r="GM850" s="4"/>
      <c r="GN850" s="4"/>
      <c r="GO850" s="4"/>
      <c r="GP850" s="4"/>
      <c r="GQ850" s="4"/>
      <c r="GR850" s="4"/>
      <c r="GS850" s="4"/>
      <c r="GT850" s="4"/>
      <c r="GU850" s="4"/>
      <c r="GV850" s="4"/>
      <c r="GW850" s="4"/>
      <c r="GX850" s="4"/>
      <c r="GY850" s="4"/>
      <c r="GZ850" s="4"/>
      <c r="HA850" s="4"/>
      <c r="HB850" s="4"/>
      <c r="HC850" s="4"/>
    </row>
    <row r="851" spans="1:211" s="380" customFormat="1" ht="13.9" customHeight="1">
      <c r="A851" s="828" t="str">
        <f>IF('1C TSsoustraitance'!$A568&lt;&gt;0,'1C TSsoustraitance'!$A568,"")</f>
        <v/>
      </c>
      <c r="B851" s="530"/>
      <c r="C851" s="513" t="str">
        <f>IF('1C TSsoustraitance'!$A568&lt;&gt;0,'1C TSsoustraitance'!$B568,"")</f>
        <v/>
      </c>
      <c r="D851" s="513" t="str">
        <f>IF('1C TSsoustraitance'!$A568&lt;&gt;0,'1C TSsoustraitance'!$C568,"")</f>
        <v/>
      </c>
      <c r="E851" s="684"/>
      <c r="F851" s="685"/>
      <c r="G851" s="666">
        <f>'1C TSsoustraitance'!$D568</f>
        <v>0</v>
      </c>
      <c r="H851" s="533">
        <v>0.21</v>
      </c>
      <c r="I851" s="533">
        <v>1</v>
      </c>
      <c r="J851" s="534"/>
      <c r="K851" s="667">
        <f t="shared" si="180"/>
        <v>0</v>
      </c>
      <c r="L851" s="668">
        <f>IF(OR('1C TSsoustraitance'!$D568="",'1C TSsoustraitance'!$AP568=0),0,IF(AND('1C TSsoustraitance'!$D568&lt;&gt;"",$K$2="Pôle",'1C TSsoustraitance'!$E568="OUI"),(('1C TSsoustraitance'!$F568+'1C TSsoustraitance'!$G568+'1C TSsoustraitance'!$H568+'1C TSsoustraitance'!$I568+'1C TSsoustraitance'!$M568)/'1C TSsoustraitance'!$R568),IF(AND('1C TSsoustraitance'!$D568&lt;&gt;"",$K$2="Pôle",'1C TSsoustraitance'!$E568="NON"),(('1C TSsoustraitance'!$F568+'1C TSsoustraitance'!$G568+'1C TSsoustraitance'!$H568+'1C TSsoustraitance'!$I568+'1C TSsoustraitance'!$M568)/'1C TSsoustraitance'!$AP568),IF(AND('1C TSsoustraitance'!$D568&lt;&gt;"",$K$2&lt;&gt;"Pôle",'1C TSsoustraitance'!$E568="OUI"),(('1C TSsoustraitance'!$F568+'1C TSsoustraitance'!$G568+'1C TSsoustraitance'!$H568+'1C TSsoustraitance'!$I568+'1C TSsoustraitance'!$J568+'1C TSsoustraitance'!$K568+'1C TSsoustraitance'!$L568+'1C TSsoustraitance'!$M568+'1C TSsoustraitance'!$N568+'1C TSsoustraitance'!$O568+'1C TSsoustraitance'!$P568+'1C TSsoustraitance'!$Q568)/'1C TSsoustraitance'!$R568),IF(AND('1C TSsoustraitance'!$D568&lt;&gt;"",$K$2&lt;&gt;"Pôle",'1C TSsoustraitance'!$E568="NON"),(('1C TSsoustraitance'!$F568+'1C TSsoustraitance'!$G568+'1C TSsoustraitance'!$H568+'1C TSsoustraitance'!$I568+'1C TSsoustraitance'!$J568+'1C TSsoustraitance'!$K568+'1C TSsoustraitance'!$L568+'1C TSsoustraitance'!$M568+'1C TSsoustraitance'!$N568+'1C TSsoustraitance'!$O568+'1C TSsoustraitance'!$P568+'1C TSsoustraitance'!$Q568))/'1C TSsoustraitance'!$AP568)))))</f>
        <v>0</v>
      </c>
      <c r="M851" s="668">
        <f>IF(OR('1C TSsoustraitance'!$D568="",'1C TSsoustraitance'!AP$13=0),0,IF(AND('1C TSsoustraitance'!$D568&lt;&gt;"",$K$2="Pôle",'1C TSsoustraitance'!$E568="OUI"),(('1C TSsoustraitance'!$J568+'1C TSsoustraitance'!$K568+'1C TSsoustraitance'!$L568)/'1C TSsoustraitance'!$R568),IF(AND('1C TSsoustraitance'!$D568&lt;&gt;"",$K$2="Pôle",'1C TSsoustraitance'!$E568="NON"),(('1C TSsoustraitance'!$J568+'1C TSsoustraitance'!$K568+'1C TSsoustraitance'!$L568)/'1C TSsoustraitance'!$AP568),IF(AND('1C TSsoustraitance'!$D568&lt;&gt;"",$K$2&lt;&gt;"Pôle"),0))))</f>
        <v>0</v>
      </c>
      <c r="N851" s="668">
        <f t="shared" si="179"/>
        <v>0</v>
      </c>
      <c r="O851" s="669">
        <f>IF(OR('1C TSsoustraitance'!$D568="",'1C TSsoustraitance'!$E568="OUI",'1C TSsoustraitance'!$AP568=0),0,(('1C TSsoustraitance'!$S568)/'1C TSsoustraitance'!$AP568))</f>
        <v>0</v>
      </c>
      <c r="P851" s="669">
        <f>IF(OR('1C TSsoustraitance'!$D568="",'1C TSsoustraitance'!$E568="OUI",'1C TSsoustraitance'!$AP568=0),0,(('1C TSsoustraitance'!$T568)/'1C TSsoustraitance'!$AP568))</f>
        <v>0</v>
      </c>
      <c r="Q851" s="669">
        <f>IF(OR('1C TSsoustraitance'!$D568="",'1C TSsoustraitance'!$E568="OUI",'1C TSsoustraitance'!$AP568=0),0,(('1C TSsoustraitance'!$U568)/'1C TSsoustraitance'!$AP568))</f>
        <v>0</v>
      </c>
      <c r="R851" s="669">
        <f>IF(OR('1C TSsoustraitance'!$D568="",'1C TSsoustraitance'!$E568="OUI",'1C TSsoustraitance'!$AP568=0),0,(('1C TSsoustraitance'!$V568)/'1C TSsoustraitance'!$AP568))</f>
        <v>0</v>
      </c>
      <c r="S851" s="669">
        <f>IF(OR('1C TSsoustraitance'!$D568="",'1C TSsoustraitance'!$E568="OUI",'1C TSsoustraitance'!$AP568=0),0,(('1C TSsoustraitance'!$W568)/'1C TSsoustraitance'!$AP568))</f>
        <v>0</v>
      </c>
      <c r="T851" s="669">
        <f>IF(OR('1C TSsoustraitance'!$D568="",'1C TSsoustraitance'!$E568="OUI",'1C TSsoustraitance'!$AP568=0),0,(('1C TSsoustraitance'!$X568)/'1C TSsoustraitance'!$AP568))</f>
        <v>0</v>
      </c>
      <c r="U851" s="669">
        <f>IF(OR('1C TSsoustraitance'!$D568="",'1C TSsoustraitance'!$E568="OUI",'1C TSsoustraitance'!$AP568=0),0,(('1C TSsoustraitance'!$Y568)/'1C TSsoustraitance'!$AP568))</f>
        <v>0</v>
      </c>
      <c r="V851" s="669">
        <f>IF(OR('1C TSsoustraitance'!$D568="",'1C TSsoustraitance'!$E568="OUI",'1C TSsoustraitance'!$AP568=0),0,(('1C TSsoustraitance'!$Z568)/'1C TSsoustraitance'!$AP568))</f>
        <v>0</v>
      </c>
      <c r="W851" s="669">
        <f>IF(OR('1C TSsoustraitance'!$D568="",'1C TSsoustraitance'!$E568="OUI",'1C TSsoustraitance'!$AP568=0),0,(('1C TSsoustraitance'!$AA568)/'1C TSsoustraitance'!$AP568))</f>
        <v>0</v>
      </c>
      <c r="X851" s="669">
        <f>IF(OR('1C TSsoustraitance'!$D568="",'1C TSsoustraitance'!$E568="OUI",'1C TSsoustraitance'!$AP568=0),0,(('1C TSsoustraitance'!$AB568)/'1C TSsoustraitance'!$AP568))</f>
        <v>0</v>
      </c>
      <c r="Y851" s="669">
        <f>IF(OR('1C TSsoustraitance'!$D568="",'1C TSsoustraitance'!$E568="OUI",'1C TSsoustraitance'!$AP568=0),0,(('1C TSsoustraitance'!$AC568)/'1C TSsoustraitance'!$AP568))</f>
        <v>0</v>
      </c>
      <c r="Z851" s="669">
        <f>IF(OR('1C TSsoustraitance'!$D568="",'1C TSsoustraitance'!$E568="OUI",'1C TSsoustraitance'!$AP568=0),0,(('1C TSsoustraitance'!$AD568)/'1C TSsoustraitance'!$AP568))</f>
        <v>0</v>
      </c>
      <c r="AA851" s="669">
        <f>IF(OR('1C TSsoustraitance'!$D568="",'1C TSsoustraitance'!$E568="OUI",'1C TSsoustraitance'!$AP568=0),0,(('1C TSsoustraitance'!$AE568)/'1C TSsoustraitance'!$AP568))</f>
        <v>0</v>
      </c>
      <c r="AB851" s="669">
        <f>IF(OR('1C TSsoustraitance'!$D568="",'1C TSsoustraitance'!$E568="OUI",'1C TSsoustraitance'!$AP568=0),0,(('1C TSsoustraitance'!$AF568)/'1C TSsoustraitance'!$AP568))</f>
        <v>0</v>
      </c>
      <c r="AC851" s="669">
        <f>IF(OR('1C TSsoustraitance'!$D568="",'1C TSsoustraitance'!$E568="OUI",'1C TSsoustraitance'!$AP568=0),0,(('1C TSsoustraitance'!$AG568)/'1C TSsoustraitance'!$AP568))</f>
        <v>0</v>
      </c>
      <c r="AD851" s="669">
        <f>IF(OR('1C TSsoustraitance'!$D568="",'1C TSsoustraitance'!$E568="OUI",'1C TSsoustraitance'!$AP568=0),0,(('1C TSsoustraitance'!$AH568)/'1C TSsoustraitance'!$AP568))</f>
        <v>0</v>
      </c>
      <c r="AE851" s="669">
        <f>IF(OR('1C TSsoustraitance'!$D568="",'1C TSsoustraitance'!$E568="OUI",'1C TSsoustraitance'!$AP568=0),0,(('1C TSsoustraitance'!$AI568)/'1C TSsoustraitance'!$AP568))</f>
        <v>0</v>
      </c>
      <c r="AF851" s="669">
        <f>IF(OR('1C TSsoustraitance'!$D568="",'1C TSsoustraitance'!$E568="OUI",'1C TSsoustraitance'!$AP568=0),0,(('1C TSsoustraitance'!$AJ568)/'1C TSsoustraitance'!$AP568))</f>
        <v>0</v>
      </c>
      <c r="AG851" s="669">
        <f>IF(OR('1C TSsoustraitance'!$D568="",'1C TSsoustraitance'!$E568="OUI",'1C TSsoustraitance'!$AP568=0),0,(('1C TSsoustraitance'!$AK568)/'1C TSsoustraitance'!$AP568))</f>
        <v>0</v>
      </c>
      <c r="AH851" s="669">
        <f>IF(OR('1C TSsoustraitance'!$D568="",'1C TSsoustraitance'!$E568="OUI",'1C TSsoustraitance'!$AP568=0),0,(('1C TSsoustraitance'!$AL568)/'1C TSsoustraitance'!$AP568))</f>
        <v>0</v>
      </c>
      <c r="AI851" s="669">
        <f>IF(OR('1C TSsoustraitance'!$D568="",'1C TSsoustraitance'!$E568="OUI",'1C TSsoustraitance'!$AP568=0),0,(('1C TSsoustraitance'!$AM568)/'1C TSsoustraitance'!$AP568))</f>
        <v>0</v>
      </c>
      <c r="AJ851" s="669">
        <f>IF(OR('1C TSsoustraitance'!$D568="",'1C TSsoustraitance'!$E568="OUI",'1C TSsoustraitance'!$AP568=0),0,(('1C TSsoustraitance'!$AN568)/'1C TSsoustraitance'!$AP568))</f>
        <v>0</v>
      </c>
      <c r="AK851" s="669">
        <f t="shared" si="181"/>
        <v>0</v>
      </c>
      <c r="AL851" s="668">
        <f t="shared" si="182"/>
        <v>0</v>
      </c>
      <c r="AM851" s="670">
        <f>IF(Tableau7[[#This Row],[N° pièce]]="",0,(Tableau7[[#This Row],[hors TVA]]+(Tableau7[[#This Row],[hors TVA]]*Tableau7[[#This Row],[Taux TVA]])-(Tableau7[[#This Row],[hors TVA]]*Tableau7[[#This Row],[Taux TVA]]*Tableau7[[#This Row],[Régime TVA: Récupération]]))*Tableau7[[#This Row],[Type 1]])</f>
        <v>0</v>
      </c>
      <c r="AN851" s="670">
        <f>IF(Tableau7[[#This Row],[N° pièce]]="",0,IF($K$2="pôle",((Tableau7[[#This Row],[hors TVA]]+(Tableau7[[#This Row],[hors TVA]]*Tableau7[[#This Row],[Taux TVA]])-(Tableau7[[#This Row],[hors TVA]]*Tableau7[[#This Row],[Taux TVA]]*Tableau7[[#This Row],[Régime TVA: Récupération]]))*Tableau7[[#This Row],[Type 2]]),0))</f>
        <v>0</v>
      </c>
      <c r="AO851" s="670">
        <f t="shared" si="177"/>
        <v>0</v>
      </c>
      <c r="AP851" s="255">
        <f t="shared" si="175"/>
        <v>0</v>
      </c>
      <c r="AQ851" s="506">
        <f t="shared" si="183"/>
        <v>0</v>
      </c>
      <c r="AR851" s="671"/>
      <c r="AS851" s="512"/>
      <c r="AT851" s="513" t="str">
        <f>IF(('1C TSsoustraitance'!AP568*FICHE!C$14&lt;J851),"Forfait limité à "&amp;FICHE!C$14&amp;"€/jour","")</f>
        <v/>
      </c>
      <c r="AU851" s="797"/>
      <c r="AV851" s="484"/>
      <c r="AW851" s="484"/>
      <c r="AX851" s="484"/>
      <c r="AY851" s="484"/>
      <c r="AZ851" s="484"/>
      <c r="BA851" s="4"/>
      <c r="BB851" s="4"/>
      <c r="BC851" s="4"/>
      <c r="BD851" s="4"/>
      <c r="BE851" s="4"/>
      <c r="BF851" s="4"/>
      <c r="BG851" s="4"/>
      <c r="BH851" s="4"/>
      <c r="BI851" s="4"/>
      <c r="BJ851" s="4"/>
      <c r="BK851" s="4"/>
      <c r="BL851" s="4"/>
      <c r="BM851" s="4"/>
      <c r="BN851" s="4"/>
      <c r="BO851" s="4"/>
      <c r="BP851" s="4"/>
      <c r="BQ851" s="4"/>
      <c r="BR851" s="4"/>
      <c r="BS851" s="4"/>
      <c r="BT851" s="4"/>
      <c r="BU851" s="4"/>
      <c r="BV851" s="4"/>
      <c r="BW851" s="4"/>
      <c r="BX851" s="4"/>
      <c r="BY851" s="4"/>
      <c r="BZ851" s="4"/>
      <c r="CA851" s="4"/>
      <c r="CB851" s="4"/>
      <c r="CC851" s="4"/>
      <c r="CD851" s="4"/>
      <c r="CE851" s="4"/>
      <c r="CF851" s="4"/>
      <c r="CG851" s="4"/>
      <c r="CH851" s="4"/>
      <c r="CI851" s="4"/>
      <c r="CJ851" s="4"/>
      <c r="CK851" s="4"/>
      <c r="CL851" s="4"/>
      <c r="CM851" s="4"/>
      <c r="CN851" s="4"/>
      <c r="CO851" s="4"/>
      <c r="CP851" s="4"/>
      <c r="CQ851" s="4"/>
      <c r="CR851" s="4"/>
      <c r="CS851" s="4"/>
      <c r="CT851" s="4"/>
      <c r="CU851" s="4"/>
      <c r="CV851" s="4"/>
      <c r="CW851" s="4"/>
      <c r="CX851" s="4"/>
      <c r="CY851" s="4"/>
      <c r="CZ851" s="4"/>
      <c r="DA851" s="4"/>
      <c r="DB851" s="4"/>
      <c r="DC851" s="4"/>
      <c r="DD851" s="4"/>
      <c r="DE851" s="4"/>
      <c r="DF851" s="4"/>
      <c r="DG851" s="4"/>
      <c r="DH851" s="4"/>
      <c r="DI851" s="4"/>
      <c r="DJ851" s="4"/>
      <c r="DK851" s="4"/>
      <c r="DL851" s="4"/>
      <c r="DM851" s="4"/>
      <c r="DN851" s="4"/>
      <c r="DO851" s="4"/>
      <c r="DP851" s="4"/>
      <c r="DQ851" s="4"/>
      <c r="DR851" s="4"/>
      <c r="DS851" s="4"/>
      <c r="DT851" s="4"/>
      <c r="DU851" s="4"/>
      <c r="DV851" s="4"/>
      <c r="DW851" s="4"/>
      <c r="DX851" s="4"/>
      <c r="DY851" s="4"/>
      <c r="DZ851" s="4"/>
      <c r="EA851" s="4"/>
      <c r="EB851" s="4"/>
      <c r="EC851" s="4"/>
      <c r="ED851" s="4"/>
      <c r="EE851" s="4"/>
      <c r="EF851" s="4"/>
      <c r="EG851" s="4"/>
      <c r="EH851" s="4"/>
      <c r="EI851" s="4"/>
      <c r="EJ851" s="4"/>
      <c r="EK851" s="4"/>
      <c r="EL851" s="4"/>
      <c r="EM851" s="4"/>
      <c r="EN851" s="4"/>
      <c r="EO851" s="4"/>
      <c r="EP851" s="4"/>
      <c r="EQ851" s="4"/>
      <c r="ER851" s="4"/>
      <c r="ES851" s="4"/>
      <c r="ET851" s="4"/>
      <c r="EU851" s="4"/>
      <c r="EV851" s="4"/>
      <c r="EW851" s="4"/>
      <c r="EX851" s="4"/>
      <c r="EY851" s="4"/>
      <c r="EZ851" s="4"/>
      <c r="FA851" s="4"/>
      <c r="FB851" s="4"/>
      <c r="FC851" s="4"/>
      <c r="FD851" s="4"/>
      <c r="FE851" s="4"/>
      <c r="FF851" s="4"/>
      <c r="FG851" s="4"/>
      <c r="FH851" s="4"/>
      <c r="FI851" s="4"/>
      <c r="FJ851" s="4"/>
      <c r="FK851" s="4"/>
      <c r="FL851" s="4"/>
      <c r="FM851" s="4"/>
      <c r="FN851" s="4"/>
      <c r="FO851" s="4"/>
      <c r="FP851" s="4"/>
      <c r="FQ851" s="4"/>
      <c r="FR851" s="4"/>
      <c r="FS851" s="4"/>
      <c r="FT851" s="4"/>
      <c r="FU851" s="4"/>
      <c r="FV851" s="4"/>
      <c r="FW851" s="4"/>
      <c r="FX851" s="4"/>
      <c r="FY851" s="4"/>
      <c r="FZ851" s="4"/>
      <c r="GA851" s="4"/>
      <c r="GB851" s="4"/>
      <c r="GC851" s="4"/>
      <c r="GD851" s="4"/>
      <c r="GE851" s="4"/>
      <c r="GF851" s="4"/>
      <c r="GG851" s="4"/>
      <c r="GH851" s="4"/>
      <c r="GI851" s="4"/>
      <c r="GJ851" s="4"/>
      <c r="GK851" s="4"/>
      <c r="GL851" s="4"/>
      <c r="GM851" s="4"/>
      <c r="GN851" s="4"/>
      <c r="GO851" s="4"/>
      <c r="GP851" s="4"/>
      <c r="GQ851" s="4"/>
      <c r="GR851" s="4"/>
      <c r="GS851" s="4"/>
      <c r="GT851" s="4"/>
      <c r="GU851" s="4"/>
      <c r="GV851" s="4"/>
      <c r="GW851" s="4"/>
      <c r="GX851" s="4"/>
      <c r="GY851" s="4"/>
      <c r="GZ851" s="4"/>
      <c r="HA851" s="4"/>
      <c r="HB851" s="4"/>
      <c r="HC851" s="4"/>
    </row>
    <row r="852" spans="1:211" s="380" customFormat="1" ht="13.9" customHeight="1">
      <c r="A852" s="828" t="str">
        <f>IF('1C TSsoustraitance'!$A569&lt;&gt;0,'1C TSsoustraitance'!$A569,"")</f>
        <v/>
      </c>
      <c r="B852" s="530"/>
      <c r="C852" s="513" t="str">
        <f>IF('1C TSsoustraitance'!$A569&lt;&gt;0,'1C TSsoustraitance'!$B569,"")</f>
        <v/>
      </c>
      <c r="D852" s="513" t="str">
        <f>IF('1C TSsoustraitance'!$A569&lt;&gt;0,'1C TSsoustraitance'!$C569,"")</f>
        <v/>
      </c>
      <c r="E852" s="684"/>
      <c r="F852" s="685"/>
      <c r="G852" s="666">
        <f>'1C TSsoustraitance'!$D569</f>
        <v>0</v>
      </c>
      <c r="H852" s="533">
        <v>0.21</v>
      </c>
      <c r="I852" s="533">
        <v>1</v>
      </c>
      <c r="J852" s="534"/>
      <c r="K852" s="667">
        <f t="shared" si="180"/>
        <v>0</v>
      </c>
      <c r="L852" s="668">
        <f>IF(OR('1C TSsoustraitance'!$D569="",'1C TSsoustraitance'!$AP569=0),0,IF(AND('1C TSsoustraitance'!$D569&lt;&gt;"",$K$2="Pôle",'1C TSsoustraitance'!$E569="OUI"),(('1C TSsoustraitance'!$F569+'1C TSsoustraitance'!$G569+'1C TSsoustraitance'!$H569+'1C TSsoustraitance'!$I569+'1C TSsoustraitance'!$M569)/'1C TSsoustraitance'!$R569),IF(AND('1C TSsoustraitance'!$D569&lt;&gt;"",$K$2="Pôle",'1C TSsoustraitance'!$E569="NON"),(('1C TSsoustraitance'!$F569+'1C TSsoustraitance'!$G569+'1C TSsoustraitance'!$H569+'1C TSsoustraitance'!$I569+'1C TSsoustraitance'!$M569)/'1C TSsoustraitance'!$AP569),IF(AND('1C TSsoustraitance'!$D569&lt;&gt;"",$K$2&lt;&gt;"Pôle",'1C TSsoustraitance'!$E569="OUI"),(('1C TSsoustraitance'!$F569+'1C TSsoustraitance'!$G569+'1C TSsoustraitance'!$H569+'1C TSsoustraitance'!$I569+'1C TSsoustraitance'!$J569+'1C TSsoustraitance'!$K569+'1C TSsoustraitance'!$L569+'1C TSsoustraitance'!$M569+'1C TSsoustraitance'!$N569+'1C TSsoustraitance'!$O569+'1C TSsoustraitance'!$P569+'1C TSsoustraitance'!$Q569)/'1C TSsoustraitance'!$R569),IF(AND('1C TSsoustraitance'!$D569&lt;&gt;"",$K$2&lt;&gt;"Pôle",'1C TSsoustraitance'!$E569="NON"),(('1C TSsoustraitance'!$F569+'1C TSsoustraitance'!$G569+'1C TSsoustraitance'!$H569+'1C TSsoustraitance'!$I569+'1C TSsoustraitance'!$J569+'1C TSsoustraitance'!$K569+'1C TSsoustraitance'!$L569+'1C TSsoustraitance'!$M569+'1C TSsoustraitance'!$N569+'1C TSsoustraitance'!$O569+'1C TSsoustraitance'!$P569+'1C TSsoustraitance'!$Q569))/'1C TSsoustraitance'!$AP569)))))</f>
        <v>0</v>
      </c>
      <c r="M852" s="668">
        <f>IF(OR('1C TSsoustraitance'!$D569="",'1C TSsoustraitance'!AP$13=0),0,IF(AND('1C TSsoustraitance'!$D569&lt;&gt;"",$K$2="Pôle",'1C TSsoustraitance'!$E569="OUI"),(('1C TSsoustraitance'!$J569+'1C TSsoustraitance'!$K569+'1C TSsoustraitance'!$L569)/'1C TSsoustraitance'!$R569),IF(AND('1C TSsoustraitance'!$D569&lt;&gt;"",$K$2="Pôle",'1C TSsoustraitance'!$E569="NON"),(('1C TSsoustraitance'!$J569+'1C TSsoustraitance'!$K569+'1C TSsoustraitance'!$L569)/'1C TSsoustraitance'!$AP569),IF(AND('1C TSsoustraitance'!$D569&lt;&gt;"",$K$2&lt;&gt;"Pôle"),0))))</f>
        <v>0</v>
      </c>
      <c r="N852" s="668">
        <f t="shared" si="179"/>
        <v>0</v>
      </c>
      <c r="O852" s="669">
        <f>IF(OR('1C TSsoustraitance'!$D569="",'1C TSsoustraitance'!$E569="OUI",'1C TSsoustraitance'!$AP569=0),0,(('1C TSsoustraitance'!$S569)/'1C TSsoustraitance'!$AP569))</f>
        <v>0</v>
      </c>
      <c r="P852" s="669">
        <f>IF(OR('1C TSsoustraitance'!$D569="",'1C TSsoustraitance'!$E569="OUI",'1C TSsoustraitance'!$AP569=0),0,(('1C TSsoustraitance'!$T569)/'1C TSsoustraitance'!$AP569))</f>
        <v>0</v>
      </c>
      <c r="Q852" s="669">
        <f>IF(OR('1C TSsoustraitance'!$D569="",'1C TSsoustraitance'!$E569="OUI",'1C TSsoustraitance'!$AP569=0),0,(('1C TSsoustraitance'!$U569)/'1C TSsoustraitance'!$AP569))</f>
        <v>0</v>
      </c>
      <c r="R852" s="669">
        <f>IF(OR('1C TSsoustraitance'!$D569="",'1C TSsoustraitance'!$E569="OUI",'1C TSsoustraitance'!$AP569=0),0,(('1C TSsoustraitance'!$V569)/'1C TSsoustraitance'!$AP569))</f>
        <v>0</v>
      </c>
      <c r="S852" s="669">
        <f>IF(OR('1C TSsoustraitance'!$D569="",'1C TSsoustraitance'!$E569="OUI",'1C TSsoustraitance'!$AP569=0),0,(('1C TSsoustraitance'!$W569)/'1C TSsoustraitance'!$AP569))</f>
        <v>0</v>
      </c>
      <c r="T852" s="669">
        <f>IF(OR('1C TSsoustraitance'!$D569="",'1C TSsoustraitance'!$E569="OUI",'1C TSsoustraitance'!$AP569=0),0,(('1C TSsoustraitance'!$X569)/'1C TSsoustraitance'!$AP569))</f>
        <v>0</v>
      </c>
      <c r="U852" s="669">
        <f>IF(OR('1C TSsoustraitance'!$D569="",'1C TSsoustraitance'!$E569="OUI",'1C TSsoustraitance'!$AP569=0),0,(('1C TSsoustraitance'!$Y569)/'1C TSsoustraitance'!$AP569))</f>
        <v>0</v>
      </c>
      <c r="V852" s="669">
        <f>IF(OR('1C TSsoustraitance'!$D569="",'1C TSsoustraitance'!$E569="OUI",'1C TSsoustraitance'!$AP569=0),0,(('1C TSsoustraitance'!$Z569)/'1C TSsoustraitance'!$AP569))</f>
        <v>0</v>
      </c>
      <c r="W852" s="669">
        <f>IF(OR('1C TSsoustraitance'!$D569="",'1C TSsoustraitance'!$E569="OUI",'1C TSsoustraitance'!$AP569=0),0,(('1C TSsoustraitance'!$AA569)/'1C TSsoustraitance'!$AP569))</f>
        <v>0</v>
      </c>
      <c r="X852" s="669">
        <f>IF(OR('1C TSsoustraitance'!$D569="",'1C TSsoustraitance'!$E569="OUI",'1C TSsoustraitance'!$AP569=0),0,(('1C TSsoustraitance'!$AB569)/'1C TSsoustraitance'!$AP569))</f>
        <v>0</v>
      </c>
      <c r="Y852" s="669">
        <f>IF(OR('1C TSsoustraitance'!$D569="",'1C TSsoustraitance'!$E569="OUI",'1C TSsoustraitance'!$AP569=0),0,(('1C TSsoustraitance'!$AC569)/'1C TSsoustraitance'!$AP569))</f>
        <v>0</v>
      </c>
      <c r="Z852" s="669">
        <f>IF(OR('1C TSsoustraitance'!$D569="",'1C TSsoustraitance'!$E569="OUI",'1C TSsoustraitance'!$AP569=0),0,(('1C TSsoustraitance'!$AD569)/'1C TSsoustraitance'!$AP569))</f>
        <v>0</v>
      </c>
      <c r="AA852" s="669">
        <f>IF(OR('1C TSsoustraitance'!$D569="",'1C TSsoustraitance'!$E569="OUI",'1C TSsoustraitance'!$AP569=0),0,(('1C TSsoustraitance'!$AE569)/'1C TSsoustraitance'!$AP569))</f>
        <v>0</v>
      </c>
      <c r="AB852" s="669">
        <f>IF(OR('1C TSsoustraitance'!$D569="",'1C TSsoustraitance'!$E569="OUI",'1C TSsoustraitance'!$AP569=0),0,(('1C TSsoustraitance'!$AF569)/'1C TSsoustraitance'!$AP569))</f>
        <v>0</v>
      </c>
      <c r="AC852" s="669">
        <f>IF(OR('1C TSsoustraitance'!$D569="",'1C TSsoustraitance'!$E569="OUI",'1C TSsoustraitance'!$AP569=0),0,(('1C TSsoustraitance'!$AG569)/'1C TSsoustraitance'!$AP569))</f>
        <v>0</v>
      </c>
      <c r="AD852" s="669">
        <f>IF(OR('1C TSsoustraitance'!$D569="",'1C TSsoustraitance'!$E569="OUI",'1C TSsoustraitance'!$AP569=0),0,(('1C TSsoustraitance'!$AH569)/'1C TSsoustraitance'!$AP569))</f>
        <v>0</v>
      </c>
      <c r="AE852" s="669">
        <f>IF(OR('1C TSsoustraitance'!$D569="",'1C TSsoustraitance'!$E569="OUI",'1C TSsoustraitance'!$AP569=0),0,(('1C TSsoustraitance'!$AI569)/'1C TSsoustraitance'!$AP569))</f>
        <v>0</v>
      </c>
      <c r="AF852" s="669">
        <f>IF(OR('1C TSsoustraitance'!$D569="",'1C TSsoustraitance'!$E569="OUI",'1C TSsoustraitance'!$AP569=0),0,(('1C TSsoustraitance'!$AJ569)/'1C TSsoustraitance'!$AP569))</f>
        <v>0</v>
      </c>
      <c r="AG852" s="669">
        <f>IF(OR('1C TSsoustraitance'!$D569="",'1C TSsoustraitance'!$E569="OUI",'1C TSsoustraitance'!$AP569=0),0,(('1C TSsoustraitance'!$AK569)/'1C TSsoustraitance'!$AP569))</f>
        <v>0</v>
      </c>
      <c r="AH852" s="669">
        <f>IF(OR('1C TSsoustraitance'!$D569="",'1C TSsoustraitance'!$E569="OUI",'1C TSsoustraitance'!$AP569=0),0,(('1C TSsoustraitance'!$AL569)/'1C TSsoustraitance'!$AP569))</f>
        <v>0</v>
      </c>
      <c r="AI852" s="669">
        <f>IF(OR('1C TSsoustraitance'!$D569="",'1C TSsoustraitance'!$E569="OUI",'1C TSsoustraitance'!$AP569=0),0,(('1C TSsoustraitance'!$AM569)/'1C TSsoustraitance'!$AP569))</f>
        <v>0</v>
      </c>
      <c r="AJ852" s="669">
        <f>IF(OR('1C TSsoustraitance'!$D569="",'1C TSsoustraitance'!$E569="OUI",'1C TSsoustraitance'!$AP569=0),0,(('1C TSsoustraitance'!$AN569)/'1C TSsoustraitance'!$AP569))</f>
        <v>0</v>
      </c>
      <c r="AK852" s="669">
        <f t="shared" si="181"/>
        <v>0</v>
      </c>
      <c r="AL852" s="668">
        <f t="shared" si="182"/>
        <v>0</v>
      </c>
      <c r="AM852" s="670">
        <f>IF(Tableau7[[#This Row],[N° pièce]]="",0,(Tableau7[[#This Row],[hors TVA]]+(Tableau7[[#This Row],[hors TVA]]*Tableau7[[#This Row],[Taux TVA]])-(Tableau7[[#This Row],[hors TVA]]*Tableau7[[#This Row],[Taux TVA]]*Tableau7[[#This Row],[Régime TVA: Récupération]]))*Tableau7[[#This Row],[Type 1]])</f>
        <v>0</v>
      </c>
      <c r="AN852" s="670">
        <f>IF(Tableau7[[#This Row],[N° pièce]]="",0,IF($K$2="pôle",((Tableau7[[#This Row],[hors TVA]]+(Tableau7[[#This Row],[hors TVA]]*Tableau7[[#This Row],[Taux TVA]])-(Tableau7[[#This Row],[hors TVA]]*Tableau7[[#This Row],[Taux TVA]]*Tableau7[[#This Row],[Régime TVA: Récupération]]))*Tableau7[[#This Row],[Type 2]]),0))</f>
        <v>0</v>
      </c>
      <c r="AO852" s="670">
        <f t="shared" si="177"/>
        <v>0</v>
      </c>
      <c r="AP852" s="255">
        <f t="shared" si="175"/>
        <v>0</v>
      </c>
      <c r="AQ852" s="506">
        <f t="shared" si="183"/>
        <v>0</v>
      </c>
      <c r="AR852" s="671"/>
      <c r="AS852" s="512"/>
      <c r="AT852" s="513" t="str">
        <f>IF(('1C TSsoustraitance'!AP569*FICHE!C$14&lt;J852),"Forfait limité à "&amp;FICHE!C$14&amp;"€/jour","")</f>
        <v/>
      </c>
      <c r="AU852" s="797"/>
      <c r="AV852" s="484"/>
      <c r="AW852" s="484"/>
      <c r="AX852" s="484"/>
      <c r="AY852" s="484"/>
      <c r="AZ852" s="484"/>
      <c r="BA852" s="4"/>
      <c r="BB852" s="4"/>
      <c r="BC852" s="4"/>
      <c r="BD852" s="4"/>
      <c r="BE852" s="4"/>
      <c r="BF852" s="4"/>
      <c r="BG852" s="4"/>
      <c r="BH852" s="4"/>
      <c r="BI852" s="4"/>
      <c r="BJ852" s="4"/>
      <c r="BK852" s="4"/>
      <c r="BL852" s="4"/>
      <c r="BM852" s="4"/>
      <c r="BN852" s="4"/>
      <c r="BO852" s="4"/>
      <c r="BP852" s="4"/>
      <c r="BQ852" s="4"/>
      <c r="BR852" s="4"/>
      <c r="BS852" s="4"/>
      <c r="BT852" s="4"/>
      <c r="BU852" s="4"/>
      <c r="BV852" s="4"/>
      <c r="BW852" s="4"/>
      <c r="BX852" s="4"/>
      <c r="BY852" s="4"/>
      <c r="BZ852" s="4"/>
      <c r="CA852" s="4"/>
      <c r="CB852" s="4"/>
      <c r="CC852" s="4"/>
      <c r="CD852" s="4"/>
      <c r="CE852" s="4"/>
      <c r="CF852" s="4"/>
      <c r="CG852" s="4"/>
      <c r="CH852" s="4"/>
      <c r="CI852" s="4"/>
      <c r="CJ852" s="4"/>
      <c r="CK852" s="4"/>
      <c r="CL852" s="4"/>
      <c r="CM852" s="4"/>
      <c r="CN852" s="4"/>
      <c r="CO852" s="4"/>
      <c r="CP852" s="4"/>
      <c r="CQ852" s="4"/>
      <c r="CR852" s="4"/>
      <c r="CS852" s="4"/>
      <c r="CT852" s="4"/>
      <c r="CU852" s="4"/>
      <c r="CV852" s="4"/>
      <c r="CW852" s="4"/>
      <c r="CX852" s="4"/>
      <c r="CY852" s="4"/>
      <c r="CZ852" s="4"/>
      <c r="DA852" s="4"/>
      <c r="DB852" s="4"/>
      <c r="DC852" s="4"/>
      <c r="DD852" s="4"/>
      <c r="DE852" s="4"/>
      <c r="DF852" s="4"/>
      <c r="DG852" s="4"/>
      <c r="DH852" s="4"/>
      <c r="DI852" s="4"/>
      <c r="DJ852" s="4"/>
      <c r="DK852" s="4"/>
      <c r="DL852" s="4"/>
      <c r="DM852" s="4"/>
      <c r="DN852" s="4"/>
      <c r="DO852" s="4"/>
      <c r="DP852" s="4"/>
      <c r="DQ852" s="4"/>
      <c r="DR852" s="4"/>
      <c r="DS852" s="4"/>
      <c r="DT852" s="4"/>
      <c r="DU852" s="4"/>
      <c r="DV852" s="4"/>
      <c r="DW852" s="4"/>
      <c r="DX852" s="4"/>
      <c r="DY852" s="4"/>
      <c r="DZ852" s="4"/>
      <c r="EA852" s="4"/>
      <c r="EB852" s="4"/>
      <c r="EC852" s="4"/>
      <c r="ED852" s="4"/>
      <c r="EE852" s="4"/>
      <c r="EF852" s="4"/>
      <c r="EG852" s="4"/>
      <c r="EH852" s="4"/>
      <c r="EI852" s="4"/>
      <c r="EJ852" s="4"/>
      <c r="EK852" s="4"/>
      <c r="EL852" s="4"/>
      <c r="EM852" s="4"/>
      <c r="EN852" s="4"/>
      <c r="EO852" s="4"/>
      <c r="EP852" s="4"/>
      <c r="EQ852" s="4"/>
      <c r="ER852" s="4"/>
      <c r="ES852" s="4"/>
      <c r="ET852" s="4"/>
      <c r="EU852" s="4"/>
      <c r="EV852" s="4"/>
      <c r="EW852" s="4"/>
      <c r="EX852" s="4"/>
      <c r="EY852" s="4"/>
      <c r="EZ852" s="4"/>
      <c r="FA852" s="4"/>
      <c r="FB852" s="4"/>
      <c r="FC852" s="4"/>
      <c r="FD852" s="4"/>
      <c r="FE852" s="4"/>
      <c r="FF852" s="4"/>
      <c r="FG852" s="4"/>
      <c r="FH852" s="4"/>
      <c r="FI852" s="4"/>
      <c r="FJ852" s="4"/>
      <c r="FK852" s="4"/>
      <c r="FL852" s="4"/>
      <c r="FM852" s="4"/>
      <c r="FN852" s="4"/>
      <c r="FO852" s="4"/>
      <c r="FP852" s="4"/>
      <c r="FQ852" s="4"/>
      <c r="FR852" s="4"/>
      <c r="FS852" s="4"/>
      <c r="FT852" s="4"/>
      <c r="FU852" s="4"/>
      <c r="FV852" s="4"/>
      <c r="FW852" s="4"/>
      <c r="FX852" s="4"/>
      <c r="FY852" s="4"/>
      <c r="FZ852" s="4"/>
      <c r="GA852" s="4"/>
      <c r="GB852" s="4"/>
      <c r="GC852" s="4"/>
      <c r="GD852" s="4"/>
      <c r="GE852" s="4"/>
      <c r="GF852" s="4"/>
      <c r="GG852" s="4"/>
      <c r="GH852" s="4"/>
      <c r="GI852" s="4"/>
      <c r="GJ852" s="4"/>
      <c r="GK852" s="4"/>
      <c r="GL852" s="4"/>
      <c r="GM852" s="4"/>
      <c r="GN852" s="4"/>
      <c r="GO852" s="4"/>
      <c r="GP852" s="4"/>
      <c r="GQ852" s="4"/>
      <c r="GR852" s="4"/>
      <c r="GS852" s="4"/>
      <c r="GT852" s="4"/>
      <c r="GU852" s="4"/>
      <c r="GV852" s="4"/>
      <c r="GW852" s="4"/>
      <c r="GX852" s="4"/>
      <c r="GY852" s="4"/>
      <c r="GZ852" s="4"/>
      <c r="HA852" s="4"/>
      <c r="HB852" s="4"/>
      <c r="HC852" s="4"/>
    </row>
    <row r="853" spans="1:211" s="380" customFormat="1" ht="13.9" customHeight="1">
      <c r="A853" s="828" t="str">
        <f>IF('1C TSsoustraitance'!$A570&lt;&gt;0,'1C TSsoustraitance'!$A570,"")</f>
        <v/>
      </c>
      <c r="B853" s="530"/>
      <c r="C853" s="513" t="str">
        <f>IF('1C TSsoustraitance'!$A570&lt;&gt;0,'1C TSsoustraitance'!$B570,"")</f>
        <v/>
      </c>
      <c r="D853" s="513" t="str">
        <f>IF('1C TSsoustraitance'!$A570&lt;&gt;0,'1C TSsoustraitance'!$C570,"")</f>
        <v/>
      </c>
      <c r="E853" s="684"/>
      <c r="F853" s="685"/>
      <c r="G853" s="666">
        <f>'1C TSsoustraitance'!$D570</f>
        <v>0</v>
      </c>
      <c r="H853" s="533">
        <v>0.21</v>
      </c>
      <c r="I853" s="533">
        <v>1</v>
      </c>
      <c r="J853" s="534"/>
      <c r="K853" s="667">
        <f t="shared" si="180"/>
        <v>0</v>
      </c>
      <c r="L853" s="668">
        <f>IF(OR('1C TSsoustraitance'!$D570="",'1C TSsoustraitance'!$AP570=0),0,IF(AND('1C TSsoustraitance'!$D570&lt;&gt;"",$K$2="Pôle",'1C TSsoustraitance'!$E570="OUI"),(('1C TSsoustraitance'!$F570+'1C TSsoustraitance'!$G570+'1C TSsoustraitance'!$H570+'1C TSsoustraitance'!$I570+'1C TSsoustraitance'!$M570)/'1C TSsoustraitance'!$R570),IF(AND('1C TSsoustraitance'!$D570&lt;&gt;"",$K$2="Pôle",'1C TSsoustraitance'!$E570="NON"),(('1C TSsoustraitance'!$F570+'1C TSsoustraitance'!$G570+'1C TSsoustraitance'!$H570+'1C TSsoustraitance'!$I570+'1C TSsoustraitance'!$M570)/'1C TSsoustraitance'!$AP570),IF(AND('1C TSsoustraitance'!$D570&lt;&gt;"",$K$2&lt;&gt;"Pôle",'1C TSsoustraitance'!$E570="OUI"),(('1C TSsoustraitance'!$F570+'1C TSsoustraitance'!$G570+'1C TSsoustraitance'!$H570+'1C TSsoustraitance'!$I570+'1C TSsoustraitance'!$J570+'1C TSsoustraitance'!$K570+'1C TSsoustraitance'!$L570+'1C TSsoustraitance'!$M570+'1C TSsoustraitance'!$N570+'1C TSsoustraitance'!$O570+'1C TSsoustraitance'!$P570+'1C TSsoustraitance'!$Q570)/'1C TSsoustraitance'!$R570),IF(AND('1C TSsoustraitance'!$D570&lt;&gt;"",$K$2&lt;&gt;"Pôle",'1C TSsoustraitance'!$E570="NON"),(('1C TSsoustraitance'!$F570+'1C TSsoustraitance'!$G570+'1C TSsoustraitance'!$H570+'1C TSsoustraitance'!$I570+'1C TSsoustraitance'!$J570+'1C TSsoustraitance'!$K570+'1C TSsoustraitance'!$L570+'1C TSsoustraitance'!$M570+'1C TSsoustraitance'!$N570+'1C TSsoustraitance'!$O570+'1C TSsoustraitance'!$P570+'1C TSsoustraitance'!$Q570))/'1C TSsoustraitance'!$AP570)))))</f>
        <v>0</v>
      </c>
      <c r="M853" s="668">
        <f>IF(OR('1C TSsoustraitance'!$D570="",'1C TSsoustraitance'!AP$13=0),0,IF(AND('1C TSsoustraitance'!$D570&lt;&gt;"",$K$2="Pôle",'1C TSsoustraitance'!$E570="OUI"),(('1C TSsoustraitance'!$J570+'1C TSsoustraitance'!$K570+'1C TSsoustraitance'!$L570)/'1C TSsoustraitance'!$R570),IF(AND('1C TSsoustraitance'!$D570&lt;&gt;"",$K$2="Pôle",'1C TSsoustraitance'!$E570="NON"),(('1C TSsoustraitance'!$J570+'1C TSsoustraitance'!$K570+'1C TSsoustraitance'!$L570)/'1C TSsoustraitance'!$AP570),IF(AND('1C TSsoustraitance'!$D570&lt;&gt;"",$K$2&lt;&gt;"Pôle"),0))))</f>
        <v>0</v>
      </c>
      <c r="N853" s="668">
        <f t="shared" si="179"/>
        <v>0</v>
      </c>
      <c r="O853" s="669">
        <f>IF(OR('1C TSsoustraitance'!$D570="",'1C TSsoustraitance'!$E570="OUI",'1C TSsoustraitance'!$AP570=0),0,(('1C TSsoustraitance'!$S570)/'1C TSsoustraitance'!$AP570))</f>
        <v>0</v>
      </c>
      <c r="P853" s="669">
        <f>IF(OR('1C TSsoustraitance'!$D570="",'1C TSsoustraitance'!$E570="OUI",'1C TSsoustraitance'!$AP570=0),0,(('1C TSsoustraitance'!$T570)/'1C TSsoustraitance'!$AP570))</f>
        <v>0</v>
      </c>
      <c r="Q853" s="669">
        <f>IF(OR('1C TSsoustraitance'!$D570="",'1C TSsoustraitance'!$E570="OUI",'1C TSsoustraitance'!$AP570=0),0,(('1C TSsoustraitance'!$U570)/'1C TSsoustraitance'!$AP570))</f>
        <v>0</v>
      </c>
      <c r="R853" s="669">
        <f>IF(OR('1C TSsoustraitance'!$D570="",'1C TSsoustraitance'!$E570="OUI",'1C TSsoustraitance'!$AP570=0),0,(('1C TSsoustraitance'!$V570)/'1C TSsoustraitance'!$AP570))</f>
        <v>0</v>
      </c>
      <c r="S853" s="669">
        <f>IF(OR('1C TSsoustraitance'!$D570="",'1C TSsoustraitance'!$E570="OUI",'1C TSsoustraitance'!$AP570=0),0,(('1C TSsoustraitance'!$W570)/'1C TSsoustraitance'!$AP570))</f>
        <v>0</v>
      </c>
      <c r="T853" s="669">
        <f>IF(OR('1C TSsoustraitance'!$D570="",'1C TSsoustraitance'!$E570="OUI",'1C TSsoustraitance'!$AP570=0),0,(('1C TSsoustraitance'!$X570)/'1C TSsoustraitance'!$AP570))</f>
        <v>0</v>
      </c>
      <c r="U853" s="669">
        <f>IF(OR('1C TSsoustraitance'!$D570="",'1C TSsoustraitance'!$E570="OUI",'1C TSsoustraitance'!$AP570=0),0,(('1C TSsoustraitance'!$Y570)/'1C TSsoustraitance'!$AP570))</f>
        <v>0</v>
      </c>
      <c r="V853" s="669">
        <f>IF(OR('1C TSsoustraitance'!$D570="",'1C TSsoustraitance'!$E570="OUI",'1C TSsoustraitance'!$AP570=0),0,(('1C TSsoustraitance'!$Z570)/'1C TSsoustraitance'!$AP570))</f>
        <v>0</v>
      </c>
      <c r="W853" s="669">
        <f>IF(OR('1C TSsoustraitance'!$D570="",'1C TSsoustraitance'!$E570="OUI",'1C TSsoustraitance'!$AP570=0),0,(('1C TSsoustraitance'!$AA570)/'1C TSsoustraitance'!$AP570))</f>
        <v>0</v>
      </c>
      <c r="X853" s="669">
        <f>IF(OR('1C TSsoustraitance'!$D570="",'1C TSsoustraitance'!$E570="OUI",'1C TSsoustraitance'!$AP570=0),0,(('1C TSsoustraitance'!$AB570)/'1C TSsoustraitance'!$AP570))</f>
        <v>0</v>
      </c>
      <c r="Y853" s="669">
        <f>IF(OR('1C TSsoustraitance'!$D570="",'1C TSsoustraitance'!$E570="OUI",'1C TSsoustraitance'!$AP570=0),0,(('1C TSsoustraitance'!$AC570)/'1C TSsoustraitance'!$AP570))</f>
        <v>0</v>
      </c>
      <c r="Z853" s="669">
        <f>IF(OR('1C TSsoustraitance'!$D570="",'1C TSsoustraitance'!$E570="OUI",'1C TSsoustraitance'!$AP570=0),0,(('1C TSsoustraitance'!$AD570)/'1C TSsoustraitance'!$AP570))</f>
        <v>0</v>
      </c>
      <c r="AA853" s="669">
        <f>IF(OR('1C TSsoustraitance'!$D570="",'1C TSsoustraitance'!$E570="OUI",'1C TSsoustraitance'!$AP570=0),0,(('1C TSsoustraitance'!$AE570)/'1C TSsoustraitance'!$AP570))</f>
        <v>0</v>
      </c>
      <c r="AB853" s="669">
        <f>IF(OR('1C TSsoustraitance'!$D570="",'1C TSsoustraitance'!$E570="OUI",'1C TSsoustraitance'!$AP570=0),0,(('1C TSsoustraitance'!$AF570)/'1C TSsoustraitance'!$AP570))</f>
        <v>0</v>
      </c>
      <c r="AC853" s="669">
        <f>IF(OR('1C TSsoustraitance'!$D570="",'1C TSsoustraitance'!$E570="OUI",'1C TSsoustraitance'!$AP570=0),0,(('1C TSsoustraitance'!$AG570)/'1C TSsoustraitance'!$AP570))</f>
        <v>0</v>
      </c>
      <c r="AD853" s="669">
        <f>IF(OR('1C TSsoustraitance'!$D570="",'1C TSsoustraitance'!$E570="OUI",'1C TSsoustraitance'!$AP570=0),0,(('1C TSsoustraitance'!$AH570)/'1C TSsoustraitance'!$AP570))</f>
        <v>0</v>
      </c>
      <c r="AE853" s="669">
        <f>IF(OR('1C TSsoustraitance'!$D570="",'1C TSsoustraitance'!$E570="OUI",'1C TSsoustraitance'!$AP570=0),0,(('1C TSsoustraitance'!$AI570)/'1C TSsoustraitance'!$AP570))</f>
        <v>0</v>
      </c>
      <c r="AF853" s="669">
        <f>IF(OR('1C TSsoustraitance'!$D570="",'1C TSsoustraitance'!$E570="OUI",'1C TSsoustraitance'!$AP570=0),0,(('1C TSsoustraitance'!$AJ570)/'1C TSsoustraitance'!$AP570))</f>
        <v>0</v>
      </c>
      <c r="AG853" s="669">
        <f>IF(OR('1C TSsoustraitance'!$D570="",'1C TSsoustraitance'!$E570="OUI",'1C TSsoustraitance'!$AP570=0),0,(('1C TSsoustraitance'!$AK570)/'1C TSsoustraitance'!$AP570))</f>
        <v>0</v>
      </c>
      <c r="AH853" s="669">
        <f>IF(OR('1C TSsoustraitance'!$D570="",'1C TSsoustraitance'!$E570="OUI",'1C TSsoustraitance'!$AP570=0),0,(('1C TSsoustraitance'!$AL570)/'1C TSsoustraitance'!$AP570))</f>
        <v>0</v>
      </c>
      <c r="AI853" s="669">
        <f>IF(OR('1C TSsoustraitance'!$D570="",'1C TSsoustraitance'!$E570="OUI",'1C TSsoustraitance'!$AP570=0),0,(('1C TSsoustraitance'!$AM570)/'1C TSsoustraitance'!$AP570))</f>
        <v>0</v>
      </c>
      <c r="AJ853" s="669">
        <f>IF(OR('1C TSsoustraitance'!$D570="",'1C TSsoustraitance'!$E570="OUI",'1C TSsoustraitance'!$AP570=0),0,(('1C TSsoustraitance'!$AN570)/'1C TSsoustraitance'!$AP570))</f>
        <v>0</v>
      </c>
      <c r="AK853" s="669">
        <f t="shared" si="181"/>
        <v>0</v>
      </c>
      <c r="AL853" s="668">
        <f t="shared" si="182"/>
        <v>0</v>
      </c>
      <c r="AM853" s="670">
        <f>IF(Tableau7[[#This Row],[N° pièce]]="",0,(Tableau7[[#This Row],[hors TVA]]+(Tableau7[[#This Row],[hors TVA]]*Tableau7[[#This Row],[Taux TVA]])-(Tableau7[[#This Row],[hors TVA]]*Tableau7[[#This Row],[Taux TVA]]*Tableau7[[#This Row],[Régime TVA: Récupération]]))*Tableau7[[#This Row],[Type 1]])</f>
        <v>0</v>
      </c>
      <c r="AN853" s="670">
        <f>IF(Tableau7[[#This Row],[N° pièce]]="",0,IF($K$2="pôle",((Tableau7[[#This Row],[hors TVA]]+(Tableau7[[#This Row],[hors TVA]]*Tableau7[[#This Row],[Taux TVA]])-(Tableau7[[#This Row],[hors TVA]]*Tableau7[[#This Row],[Taux TVA]]*Tableau7[[#This Row],[Régime TVA: Récupération]]))*Tableau7[[#This Row],[Type 2]]),0))</f>
        <v>0</v>
      </c>
      <c r="AO853" s="670">
        <f t="shared" si="177"/>
        <v>0</v>
      </c>
      <c r="AP853" s="255">
        <f t="shared" si="175"/>
        <v>0</v>
      </c>
      <c r="AQ853" s="506">
        <f t="shared" si="183"/>
        <v>0</v>
      </c>
      <c r="AR853" s="671"/>
      <c r="AS853" s="512"/>
      <c r="AT853" s="513" t="str">
        <f>IF(('1C TSsoustraitance'!AP570*FICHE!C$14&lt;J853),"Forfait limité à "&amp;FICHE!C$14&amp;"€/jour","")</f>
        <v/>
      </c>
      <c r="AU853" s="797"/>
      <c r="AV853" s="484"/>
      <c r="AW853" s="484"/>
      <c r="AX853" s="484"/>
      <c r="AY853" s="484"/>
      <c r="AZ853" s="484"/>
      <c r="BA853" s="4"/>
      <c r="BB853" s="4"/>
      <c r="BC853" s="4"/>
      <c r="BD853" s="4"/>
      <c r="BE853" s="4"/>
      <c r="BF853" s="4"/>
      <c r="BG853" s="4"/>
      <c r="BH853" s="4"/>
      <c r="BI853" s="4"/>
      <c r="BJ853" s="4"/>
      <c r="BK853" s="4"/>
      <c r="BL853" s="4"/>
      <c r="BM853" s="4"/>
      <c r="BN853" s="4"/>
      <c r="BO853" s="4"/>
      <c r="BP853" s="4"/>
      <c r="BQ853" s="4"/>
      <c r="BR853" s="4"/>
      <c r="BS853" s="4"/>
      <c r="BT853" s="4"/>
      <c r="BU853" s="4"/>
      <c r="BV853" s="4"/>
      <c r="BW853" s="4"/>
      <c r="BX853" s="4"/>
      <c r="BY853" s="4"/>
      <c r="BZ853" s="4"/>
      <c r="CA853" s="4"/>
      <c r="CB853" s="4"/>
      <c r="CC853" s="4"/>
      <c r="CD853" s="4"/>
      <c r="CE853" s="4"/>
      <c r="CF853" s="4"/>
      <c r="CG853" s="4"/>
      <c r="CH853" s="4"/>
      <c r="CI853" s="4"/>
      <c r="CJ853" s="4"/>
      <c r="CK853" s="4"/>
      <c r="CL853" s="4"/>
      <c r="CM853" s="4"/>
      <c r="CN853" s="4"/>
      <c r="CO853" s="4"/>
      <c r="CP853" s="4"/>
      <c r="CQ853" s="4"/>
      <c r="CR853" s="4"/>
      <c r="CS853" s="4"/>
      <c r="CT853" s="4"/>
      <c r="CU853" s="4"/>
      <c r="CV853" s="4"/>
      <c r="CW853" s="4"/>
      <c r="CX853" s="4"/>
      <c r="CY853" s="4"/>
      <c r="CZ853" s="4"/>
      <c r="DA853" s="4"/>
      <c r="DB853" s="4"/>
      <c r="DC853" s="4"/>
      <c r="DD853" s="4"/>
      <c r="DE853" s="4"/>
      <c r="DF853" s="4"/>
      <c r="DG853" s="4"/>
      <c r="DH853" s="4"/>
      <c r="DI853" s="4"/>
      <c r="DJ853" s="4"/>
      <c r="DK853" s="4"/>
      <c r="DL853" s="4"/>
      <c r="DM853" s="4"/>
      <c r="DN853" s="4"/>
      <c r="DO853" s="4"/>
      <c r="DP853" s="4"/>
      <c r="DQ853" s="4"/>
      <c r="DR853" s="4"/>
      <c r="DS853" s="4"/>
      <c r="DT853" s="4"/>
      <c r="DU853" s="4"/>
      <c r="DV853" s="4"/>
      <c r="DW853" s="4"/>
      <c r="DX853" s="4"/>
      <c r="DY853" s="4"/>
      <c r="DZ853" s="4"/>
      <c r="EA853" s="4"/>
      <c r="EB853" s="4"/>
      <c r="EC853" s="4"/>
      <c r="ED853" s="4"/>
      <c r="EE853" s="4"/>
      <c r="EF853" s="4"/>
      <c r="EG853" s="4"/>
      <c r="EH853" s="4"/>
      <c r="EI853" s="4"/>
      <c r="EJ853" s="4"/>
      <c r="EK853" s="4"/>
      <c r="EL853" s="4"/>
      <c r="EM853" s="4"/>
      <c r="EN853" s="4"/>
      <c r="EO853" s="4"/>
      <c r="EP853" s="4"/>
      <c r="EQ853" s="4"/>
      <c r="ER853" s="4"/>
      <c r="ES853" s="4"/>
      <c r="ET853" s="4"/>
      <c r="EU853" s="4"/>
      <c r="EV853" s="4"/>
      <c r="EW853" s="4"/>
      <c r="EX853" s="4"/>
      <c r="EY853" s="4"/>
      <c r="EZ853" s="4"/>
      <c r="FA853" s="4"/>
      <c r="FB853" s="4"/>
      <c r="FC853" s="4"/>
      <c r="FD853" s="4"/>
      <c r="FE853" s="4"/>
      <c r="FF853" s="4"/>
      <c r="FG853" s="4"/>
      <c r="FH853" s="4"/>
      <c r="FI853" s="4"/>
      <c r="FJ853" s="4"/>
      <c r="FK853" s="4"/>
      <c r="FL853" s="4"/>
      <c r="FM853" s="4"/>
      <c r="FN853" s="4"/>
      <c r="FO853" s="4"/>
      <c r="FP853" s="4"/>
      <c r="FQ853" s="4"/>
      <c r="FR853" s="4"/>
      <c r="FS853" s="4"/>
      <c r="FT853" s="4"/>
      <c r="FU853" s="4"/>
      <c r="FV853" s="4"/>
      <c r="FW853" s="4"/>
      <c r="FX853" s="4"/>
      <c r="FY853" s="4"/>
      <c r="FZ853" s="4"/>
      <c r="GA853" s="4"/>
      <c r="GB853" s="4"/>
      <c r="GC853" s="4"/>
      <c r="GD853" s="4"/>
      <c r="GE853" s="4"/>
      <c r="GF853" s="4"/>
      <c r="GG853" s="4"/>
      <c r="GH853" s="4"/>
      <c r="GI853" s="4"/>
      <c r="GJ853" s="4"/>
      <c r="GK853" s="4"/>
      <c r="GL853" s="4"/>
      <c r="GM853" s="4"/>
      <c r="GN853" s="4"/>
      <c r="GO853" s="4"/>
      <c r="GP853" s="4"/>
      <c r="GQ853" s="4"/>
      <c r="GR853" s="4"/>
      <c r="GS853" s="4"/>
      <c r="GT853" s="4"/>
      <c r="GU853" s="4"/>
      <c r="GV853" s="4"/>
      <c r="GW853" s="4"/>
      <c r="GX853" s="4"/>
      <c r="GY853" s="4"/>
      <c r="GZ853" s="4"/>
      <c r="HA853" s="4"/>
      <c r="HB853" s="4"/>
      <c r="HC853" s="4"/>
    </row>
    <row r="854" spans="1:211" s="380" customFormat="1" ht="13.9" customHeight="1">
      <c r="A854" s="828" t="str">
        <f>IF('1C TSsoustraitance'!$A571&lt;&gt;0,'1C TSsoustraitance'!$A571,"")</f>
        <v/>
      </c>
      <c r="B854" s="530"/>
      <c r="C854" s="513" t="str">
        <f>IF('1C TSsoustraitance'!$A571&lt;&gt;0,'1C TSsoustraitance'!$B571,"")</f>
        <v/>
      </c>
      <c r="D854" s="513" t="str">
        <f>IF('1C TSsoustraitance'!$A571&lt;&gt;0,'1C TSsoustraitance'!$C571,"")</f>
        <v/>
      </c>
      <c r="E854" s="684"/>
      <c r="F854" s="685"/>
      <c r="G854" s="666">
        <f>'1C TSsoustraitance'!$D571</f>
        <v>0</v>
      </c>
      <c r="H854" s="533">
        <v>0.21</v>
      </c>
      <c r="I854" s="533">
        <v>1</v>
      </c>
      <c r="J854" s="534"/>
      <c r="K854" s="667">
        <f t="shared" si="180"/>
        <v>0</v>
      </c>
      <c r="L854" s="668">
        <f>IF(OR('1C TSsoustraitance'!$D571="",'1C TSsoustraitance'!$AP571=0),0,IF(AND('1C TSsoustraitance'!$D571&lt;&gt;"",$K$2="Pôle",'1C TSsoustraitance'!$E571="OUI"),(('1C TSsoustraitance'!$F571+'1C TSsoustraitance'!$G571+'1C TSsoustraitance'!$H571+'1C TSsoustraitance'!$I571+'1C TSsoustraitance'!$M571)/'1C TSsoustraitance'!$R571),IF(AND('1C TSsoustraitance'!$D571&lt;&gt;"",$K$2="Pôle",'1C TSsoustraitance'!$E571="NON"),(('1C TSsoustraitance'!$F571+'1C TSsoustraitance'!$G571+'1C TSsoustraitance'!$H571+'1C TSsoustraitance'!$I571+'1C TSsoustraitance'!$M571)/'1C TSsoustraitance'!$AP571),IF(AND('1C TSsoustraitance'!$D571&lt;&gt;"",$K$2&lt;&gt;"Pôle",'1C TSsoustraitance'!$E571="OUI"),(('1C TSsoustraitance'!$F571+'1C TSsoustraitance'!$G571+'1C TSsoustraitance'!$H571+'1C TSsoustraitance'!$I571+'1C TSsoustraitance'!$J571+'1C TSsoustraitance'!$K571+'1C TSsoustraitance'!$L571+'1C TSsoustraitance'!$M571+'1C TSsoustraitance'!$N571+'1C TSsoustraitance'!$O571+'1C TSsoustraitance'!$P571+'1C TSsoustraitance'!$Q571)/'1C TSsoustraitance'!$R571),IF(AND('1C TSsoustraitance'!$D571&lt;&gt;"",$K$2&lt;&gt;"Pôle",'1C TSsoustraitance'!$E571="NON"),(('1C TSsoustraitance'!$F571+'1C TSsoustraitance'!$G571+'1C TSsoustraitance'!$H571+'1C TSsoustraitance'!$I571+'1C TSsoustraitance'!$J571+'1C TSsoustraitance'!$K571+'1C TSsoustraitance'!$L571+'1C TSsoustraitance'!$M571+'1C TSsoustraitance'!$N571+'1C TSsoustraitance'!$O571+'1C TSsoustraitance'!$P571+'1C TSsoustraitance'!$Q571))/'1C TSsoustraitance'!$AP571)))))</f>
        <v>0</v>
      </c>
      <c r="M854" s="668">
        <f>IF(OR('1C TSsoustraitance'!$D571="",'1C TSsoustraitance'!AP$13=0),0,IF(AND('1C TSsoustraitance'!$D571&lt;&gt;"",$K$2="Pôle",'1C TSsoustraitance'!$E571="OUI"),(('1C TSsoustraitance'!$J571+'1C TSsoustraitance'!$K571+'1C TSsoustraitance'!$L571)/'1C TSsoustraitance'!$R571),IF(AND('1C TSsoustraitance'!$D571&lt;&gt;"",$K$2="Pôle",'1C TSsoustraitance'!$E571="NON"),(('1C TSsoustraitance'!$J571+'1C TSsoustraitance'!$K571+'1C TSsoustraitance'!$L571)/'1C TSsoustraitance'!$AP571),IF(AND('1C TSsoustraitance'!$D571&lt;&gt;"",$K$2&lt;&gt;"Pôle"),0))))</f>
        <v>0</v>
      </c>
      <c r="N854" s="668">
        <f t="shared" si="179"/>
        <v>0</v>
      </c>
      <c r="O854" s="669">
        <f>IF(OR('1C TSsoustraitance'!$D571="",'1C TSsoustraitance'!$E571="OUI",'1C TSsoustraitance'!$AP571=0),0,(('1C TSsoustraitance'!$S571)/'1C TSsoustraitance'!$AP571))</f>
        <v>0</v>
      </c>
      <c r="P854" s="669">
        <f>IF(OR('1C TSsoustraitance'!$D571="",'1C TSsoustraitance'!$E571="OUI",'1C TSsoustraitance'!$AP571=0),0,(('1C TSsoustraitance'!$T571)/'1C TSsoustraitance'!$AP571))</f>
        <v>0</v>
      </c>
      <c r="Q854" s="669">
        <f>IF(OR('1C TSsoustraitance'!$D571="",'1C TSsoustraitance'!$E571="OUI",'1C TSsoustraitance'!$AP571=0),0,(('1C TSsoustraitance'!$U571)/'1C TSsoustraitance'!$AP571))</f>
        <v>0</v>
      </c>
      <c r="R854" s="669">
        <f>IF(OR('1C TSsoustraitance'!$D571="",'1C TSsoustraitance'!$E571="OUI",'1C TSsoustraitance'!$AP571=0),0,(('1C TSsoustraitance'!$V571)/'1C TSsoustraitance'!$AP571))</f>
        <v>0</v>
      </c>
      <c r="S854" s="669">
        <f>IF(OR('1C TSsoustraitance'!$D571="",'1C TSsoustraitance'!$E571="OUI",'1C TSsoustraitance'!$AP571=0),0,(('1C TSsoustraitance'!$W571)/'1C TSsoustraitance'!$AP571))</f>
        <v>0</v>
      </c>
      <c r="T854" s="669">
        <f>IF(OR('1C TSsoustraitance'!$D571="",'1C TSsoustraitance'!$E571="OUI",'1C TSsoustraitance'!$AP571=0),0,(('1C TSsoustraitance'!$X571)/'1C TSsoustraitance'!$AP571))</f>
        <v>0</v>
      </c>
      <c r="U854" s="669">
        <f>IF(OR('1C TSsoustraitance'!$D571="",'1C TSsoustraitance'!$E571="OUI",'1C TSsoustraitance'!$AP571=0),0,(('1C TSsoustraitance'!$Y571)/'1C TSsoustraitance'!$AP571))</f>
        <v>0</v>
      </c>
      <c r="V854" s="669">
        <f>IF(OR('1C TSsoustraitance'!$D571="",'1C TSsoustraitance'!$E571="OUI",'1C TSsoustraitance'!$AP571=0),0,(('1C TSsoustraitance'!$Z571)/'1C TSsoustraitance'!$AP571))</f>
        <v>0</v>
      </c>
      <c r="W854" s="669">
        <f>IF(OR('1C TSsoustraitance'!$D571="",'1C TSsoustraitance'!$E571="OUI",'1C TSsoustraitance'!$AP571=0),0,(('1C TSsoustraitance'!$AA571)/'1C TSsoustraitance'!$AP571))</f>
        <v>0</v>
      </c>
      <c r="X854" s="669">
        <f>IF(OR('1C TSsoustraitance'!$D571="",'1C TSsoustraitance'!$E571="OUI",'1C TSsoustraitance'!$AP571=0),0,(('1C TSsoustraitance'!$AB571)/'1C TSsoustraitance'!$AP571))</f>
        <v>0</v>
      </c>
      <c r="Y854" s="669">
        <f>IF(OR('1C TSsoustraitance'!$D571="",'1C TSsoustraitance'!$E571="OUI",'1C TSsoustraitance'!$AP571=0),0,(('1C TSsoustraitance'!$AC571)/'1C TSsoustraitance'!$AP571))</f>
        <v>0</v>
      </c>
      <c r="Z854" s="669">
        <f>IF(OR('1C TSsoustraitance'!$D571="",'1C TSsoustraitance'!$E571="OUI",'1C TSsoustraitance'!$AP571=0),0,(('1C TSsoustraitance'!$AD571)/'1C TSsoustraitance'!$AP571))</f>
        <v>0</v>
      </c>
      <c r="AA854" s="669">
        <f>IF(OR('1C TSsoustraitance'!$D571="",'1C TSsoustraitance'!$E571="OUI",'1C TSsoustraitance'!$AP571=0),0,(('1C TSsoustraitance'!$AE571)/'1C TSsoustraitance'!$AP571))</f>
        <v>0</v>
      </c>
      <c r="AB854" s="669">
        <f>IF(OR('1C TSsoustraitance'!$D571="",'1C TSsoustraitance'!$E571="OUI",'1C TSsoustraitance'!$AP571=0),0,(('1C TSsoustraitance'!$AF571)/'1C TSsoustraitance'!$AP571))</f>
        <v>0</v>
      </c>
      <c r="AC854" s="669">
        <f>IF(OR('1C TSsoustraitance'!$D571="",'1C TSsoustraitance'!$E571="OUI",'1C TSsoustraitance'!$AP571=0),0,(('1C TSsoustraitance'!$AG571)/'1C TSsoustraitance'!$AP571))</f>
        <v>0</v>
      </c>
      <c r="AD854" s="669">
        <f>IF(OR('1C TSsoustraitance'!$D571="",'1C TSsoustraitance'!$E571="OUI",'1C TSsoustraitance'!$AP571=0),0,(('1C TSsoustraitance'!$AH571)/'1C TSsoustraitance'!$AP571))</f>
        <v>0</v>
      </c>
      <c r="AE854" s="669">
        <f>IF(OR('1C TSsoustraitance'!$D571="",'1C TSsoustraitance'!$E571="OUI",'1C TSsoustraitance'!$AP571=0),0,(('1C TSsoustraitance'!$AI571)/'1C TSsoustraitance'!$AP571))</f>
        <v>0</v>
      </c>
      <c r="AF854" s="669">
        <f>IF(OR('1C TSsoustraitance'!$D571="",'1C TSsoustraitance'!$E571="OUI",'1C TSsoustraitance'!$AP571=0),0,(('1C TSsoustraitance'!$AJ571)/'1C TSsoustraitance'!$AP571))</f>
        <v>0</v>
      </c>
      <c r="AG854" s="669">
        <f>IF(OR('1C TSsoustraitance'!$D571="",'1C TSsoustraitance'!$E571="OUI",'1C TSsoustraitance'!$AP571=0),0,(('1C TSsoustraitance'!$AK571)/'1C TSsoustraitance'!$AP571))</f>
        <v>0</v>
      </c>
      <c r="AH854" s="669">
        <f>IF(OR('1C TSsoustraitance'!$D571="",'1C TSsoustraitance'!$E571="OUI",'1C TSsoustraitance'!$AP571=0),0,(('1C TSsoustraitance'!$AL571)/'1C TSsoustraitance'!$AP571))</f>
        <v>0</v>
      </c>
      <c r="AI854" s="669">
        <f>IF(OR('1C TSsoustraitance'!$D571="",'1C TSsoustraitance'!$E571="OUI",'1C TSsoustraitance'!$AP571=0),0,(('1C TSsoustraitance'!$AM571)/'1C TSsoustraitance'!$AP571))</f>
        <v>0</v>
      </c>
      <c r="AJ854" s="669">
        <f>IF(OR('1C TSsoustraitance'!$D571="",'1C TSsoustraitance'!$E571="OUI",'1C TSsoustraitance'!$AP571=0),0,(('1C TSsoustraitance'!$AN571)/'1C TSsoustraitance'!$AP571))</f>
        <v>0</v>
      </c>
      <c r="AK854" s="669">
        <f t="shared" si="181"/>
        <v>0</v>
      </c>
      <c r="AL854" s="668">
        <f t="shared" si="182"/>
        <v>0</v>
      </c>
      <c r="AM854" s="670">
        <f>IF(Tableau7[[#This Row],[N° pièce]]="",0,(Tableau7[[#This Row],[hors TVA]]+(Tableau7[[#This Row],[hors TVA]]*Tableau7[[#This Row],[Taux TVA]])-(Tableau7[[#This Row],[hors TVA]]*Tableau7[[#This Row],[Taux TVA]]*Tableau7[[#This Row],[Régime TVA: Récupération]]))*Tableau7[[#This Row],[Type 1]])</f>
        <v>0</v>
      </c>
      <c r="AN854" s="670">
        <f>IF(Tableau7[[#This Row],[N° pièce]]="",0,IF($K$2="pôle",((Tableau7[[#This Row],[hors TVA]]+(Tableau7[[#This Row],[hors TVA]]*Tableau7[[#This Row],[Taux TVA]])-(Tableau7[[#This Row],[hors TVA]]*Tableau7[[#This Row],[Taux TVA]]*Tableau7[[#This Row],[Régime TVA: Récupération]]))*Tableau7[[#This Row],[Type 2]]),0))</f>
        <v>0</v>
      </c>
      <c r="AO854" s="670">
        <f t="shared" si="177"/>
        <v>0</v>
      </c>
      <c r="AP854" s="255">
        <f t="shared" si="175"/>
        <v>0</v>
      </c>
      <c r="AQ854" s="506">
        <f t="shared" si="183"/>
        <v>0</v>
      </c>
      <c r="AR854" s="671"/>
      <c r="AS854" s="512"/>
      <c r="AT854" s="513" t="str">
        <f>IF(('1C TSsoustraitance'!AP571*FICHE!C$14&lt;J854),"Forfait limité à "&amp;FICHE!C$14&amp;"€/jour","")</f>
        <v/>
      </c>
      <c r="AU854" s="797"/>
      <c r="AV854" s="484"/>
      <c r="AW854" s="484"/>
      <c r="AX854" s="484"/>
      <c r="AY854" s="484"/>
      <c r="AZ854" s="484"/>
      <c r="BA854" s="4"/>
      <c r="BB854" s="4"/>
      <c r="BC854" s="4"/>
      <c r="BD854" s="4"/>
      <c r="BE854" s="4"/>
      <c r="BF854" s="4"/>
      <c r="BG854" s="4"/>
      <c r="BH854" s="4"/>
      <c r="BI854" s="4"/>
      <c r="BJ854" s="4"/>
      <c r="BK854" s="4"/>
      <c r="BL854" s="4"/>
      <c r="BM854" s="4"/>
      <c r="BN854" s="4"/>
      <c r="BO854" s="4"/>
      <c r="BP854" s="4"/>
      <c r="BQ854" s="4"/>
      <c r="BR854" s="4"/>
      <c r="BS854" s="4"/>
      <c r="BT854" s="4"/>
      <c r="BU854" s="4"/>
      <c r="BV854" s="4"/>
      <c r="BW854" s="4"/>
      <c r="BX854" s="4"/>
      <c r="BY854" s="4"/>
      <c r="BZ854" s="4"/>
      <c r="CA854" s="4"/>
      <c r="CB854" s="4"/>
      <c r="CC854" s="4"/>
      <c r="CD854" s="4"/>
      <c r="CE854" s="4"/>
      <c r="CF854" s="4"/>
      <c r="CG854" s="4"/>
      <c r="CH854" s="4"/>
      <c r="CI854" s="4"/>
      <c r="CJ854" s="4"/>
      <c r="CK854" s="4"/>
      <c r="CL854" s="4"/>
      <c r="CM854" s="4"/>
      <c r="CN854" s="4"/>
      <c r="CO854" s="4"/>
      <c r="CP854" s="4"/>
      <c r="CQ854" s="4"/>
      <c r="CR854" s="4"/>
      <c r="CS854" s="4"/>
      <c r="CT854" s="4"/>
      <c r="CU854" s="4"/>
      <c r="CV854" s="4"/>
      <c r="CW854" s="4"/>
      <c r="CX854" s="4"/>
      <c r="CY854" s="4"/>
      <c r="CZ854" s="4"/>
      <c r="DA854" s="4"/>
      <c r="DB854" s="4"/>
      <c r="DC854" s="4"/>
      <c r="DD854" s="4"/>
      <c r="DE854" s="4"/>
      <c r="DF854" s="4"/>
      <c r="DG854" s="4"/>
      <c r="DH854" s="4"/>
      <c r="DI854" s="4"/>
      <c r="DJ854" s="4"/>
      <c r="DK854" s="4"/>
      <c r="DL854" s="4"/>
      <c r="DM854" s="4"/>
      <c r="DN854" s="4"/>
      <c r="DO854" s="4"/>
      <c r="DP854" s="4"/>
      <c r="DQ854" s="4"/>
      <c r="DR854" s="4"/>
      <c r="DS854" s="4"/>
      <c r="DT854" s="4"/>
      <c r="DU854" s="4"/>
      <c r="DV854" s="4"/>
      <c r="DW854" s="4"/>
      <c r="DX854" s="4"/>
      <c r="DY854" s="4"/>
      <c r="DZ854" s="4"/>
      <c r="EA854" s="4"/>
      <c r="EB854" s="4"/>
      <c r="EC854" s="4"/>
      <c r="ED854" s="4"/>
      <c r="EE854" s="4"/>
      <c r="EF854" s="4"/>
      <c r="EG854" s="4"/>
      <c r="EH854" s="4"/>
      <c r="EI854" s="4"/>
      <c r="EJ854" s="4"/>
      <c r="EK854" s="4"/>
      <c r="EL854" s="4"/>
      <c r="EM854" s="4"/>
      <c r="EN854" s="4"/>
      <c r="EO854" s="4"/>
      <c r="EP854" s="4"/>
      <c r="EQ854" s="4"/>
      <c r="ER854" s="4"/>
      <c r="ES854" s="4"/>
      <c r="ET854" s="4"/>
      <c r="EU854" s="4"/>
      <c r="EV854" s="4"/>
      <c r="EW854" s="4"/>
      <c r="EX854" s="4"/>
      <c r="EY854" s="4"/>
      <c r="EZ854" s="4"/>
      <c r="FA854" s="4"/>
      <c r="FB854" s="4"/>
      <c r="FC854" s="4"/>
      <c r="FD854" s="4"/>
      <c r="FE854" s="4"/>
      <c r="FF854" s="4"/>
      <c r="FG854" s="4"/>
      <c r="FH854" s="4"/>
      <c r="FI854" s="4"/>
      <c r="FJ854" s="4"/>
      <c r="FK854" s="4"/>
      <c r="FL854" s="4"/>
      <c r="FM854" s="4"/>
      <c r="FN854" s="4"/>
      <c r="FO854" s="4"/>
      <c r="FP854" s="4"/>
      <c r="FQ854" s="4"/>
      <c r="FR854" s="4"/>
      <c r="FS854" s="4"/>
      <c r="FT854" s="4"/>
      <c r="FU854" s="4"/>
      <c r="FV854" s="4"/>
      <c r="FW854" s="4"/>
      <c r="FX854" s="4"/>
      <c r="FY854" s="4"/>
      <c r="FZ854" s="4"/>
      <c r="GA854" s="4"/>
      <c r="GB854" s="4"/>
      <c r="GC854" s="4"/>
      <c r="GD854" s="4"/>
      <c r="GE854" s="4"/>
      <c r="GF854" s="4"/>
      <c r="GG854" s="4"/>
      <c r="GH854" s="4"/>
      <c r="GI854" s="4"/>
      <c r="GJ854" s="4"/>
      <c r="GK854" s="4"/>
      <c r="GL854" s="4"/>
      <c r="GM854" s="4"/>
      <c r="GN854" s="4"/>
      <c r="GO854" s="4"/>
      <c r="GP854" s="4"/>
      <c r="GQ854" s="4"/>
      <c r="GR854" s="4"/>
      <c r="GS854" s="4"/>
      <c r="GT854" s="4"/>
      <c r="GU854" s="4"/>
      <c r="GV854" s="4"/>
      <c r="GW854" s="4"/>
      <c r="GX854" s="4"/>
      <c r="GY854" s="4"/>
      <c r="GZ854" s="4"/>
      <c r="HA854" s="4"/>
      <c r="HB854" s="4"/>
      <c r="HC854" s="4"/>
    </row>
    <row r="855" spans="1:211" s="380" customFormat="1" ht="13.9" customHeight="1">
      <c r="A855" s="828" t="str">
        <f>IF('1C TSsoustraitance'!$A572&lt;&gt;0,'1C TSsoustraitance'!$A572,"")</f>
        <v/>
      </c>
      <c r="B855" s="530"/>
      <c r="C855" s="513" t="str">
        <f>IF('1C TSsoustraitance'!$A572&lt;&gt;0,'1C TSsoustraitance'!$B572,"")</f>
        <v/>
      </c>
      <c r="D855" s="513" t="str">
        <f>IF('1C TSsoustraitance'!$A572&lt;&gt;0,'1C TSsoustraitance'!$C572,"")</f>
        <v/>
      </c>
      <c r="E855" s="684"/>
      <c r="F855" s="685"/>
      <c r="G855" s="666">
        <f>'1C TSsoustraitance'!$D572</f>
        <v>0</v>
      </c>
      <c r="H855" s="533">
        <v>0.21</v>
      </c>
      <c r="I855" s="533">
        <v>1</v>
      </c>
      <c r="J855" s="534"/>
      <c r="K855" s="667">
        <f t="shared" si="180"/>
        <v>0</v>
      </c>
      <c r="L855" s="668">
        <f>IF(OR('1C TSsoustraitance'!$D572="",'1C TSsoustraitance'!$AP572=0),0,IF(AND('1C TSsoustraitance'!$D572&lt;&gt;"",$K$2="Pôle",'1C TSsoustraitance'!$E572="OUI"),(('1C TSsoustraitance'!$F572+'1C TSsoustraitance'!$G572+'1C TSsoustraitance'!$H572+'1C TSsoustraitance'!$I572+'1C TSsoustraitance'!$M572)/'1C TSsoustraitance'!$R572),IF(AND('1C TSsoustraitance'!$D572&lt;&gt;"",$K$2="Pôle",'1C TSsoustraitance'!$E572="NON"),(('1C TSsoustraitance'!$F572+'1C TSsoustraitance'!$G572+'1C TSsoustraitance'!$H572+'1C TSsoustraitance'!$I572+'1C TSsoustraitance'!$M572)/'1C TSsoustraitance'!$AP572),IF(AND('1C TSsoustraitance'!$D572&lt;&gt;"",$K$2&lt;&gt;"Pôle",'1C TSsoustraitance'!$E572="OUI"),(('1C TSsoustraitance'!$F572+'1C TSsoustraitance'!$G572+'1C TSsoustraitance'!$H572+'1C TSsoustraitance'!$I572+'1C TSsoustraitance'!$J572+'1C TSsoustraitance'!$K572+'1C TSsoustraitance'!$L572+'1C TSsoustraitance'!$M572+'1C TSsoustraitance'!$N572+'1C TSsoustraitance'!$O572+'1C TSsoustraitance'!$P572+'1C TSsoustraitance'!$Q572)/'1C TSsoustraitance'!$R572),IF(AND('1C TSsoustraitance'!$D572&lt;&gt;"",$K$2&lt;&gt;"Pôle",'1C TSsoustraitance'!$E572="NON"),(('1C TSsoustraitance'!$F572+'1C TSsoustraitance'!$G572+'1C TSsoustraitance'!$H572+'1C TSsoustraitance'!$I572+'1C TSsoustraitance'!$J572+'1C TSsoustraitance'!$K572+'1C TSsoustraitance'!$L572+'1C TSsoustraitance'!$M572+'1C TSsoustraitance'!$N572+'1C TSsoustraitance'!$O572+'1C TSsoustraitance'!$P572+'1C TSsoustraitance'!$Q572))/'1C TSsoustraitance'!$AP572)))))</f>
        <v>0</v>
      </c>
      <c r="M855" s="668">
        <f>IF(OR('1C TSsoustraitance'!$D572="",'1C TSsoustraitance'!AP$13=0),0,IF(AND('1C TSsoustraitance'!$D572&lt;&gt;"",$K$2="Pôle",'1C TSsoustraitance'!$E572="OUI"),(('1C TSsoustraitance'!$J572+'1C TSsoustraitance'!$K572+'1C TSsoustraitance'!$L572)/'1C TSsoustraitance'!$R572),IF(AND('1C TSsoustraitance'!$D572&lt;&gt;"",$K$2="Pôle",'1C TSsoustraitance'!$E572="NON"),(('1C TSsoustraitance'!$J572+'1C TSsoustraitance'!$K572+'1C TSsoustraitance'!$L572)/'1C TSsoustraitance'!$AP572),IF(AND('1C TSsoustraitance'!$D572&lt;&gt;"",$K$2&lt;&gt;"Pôle"),0))))</f>
        <v>0</v>
      </c>
      <c r="N855" s="668">
        <f t="shared" si="179"/>
        <v>0</v>
      </c>
      <c r="O855" s="669">
        <f>IF(OR('1C TSsoustraitance'!$D572="",'1C TSsoustraitance'!$E572="OUI",'1C TSsoustraitance'!$AP572=0),0,(('1C TSsoustraitance'!$S572)/'1C TSsoustraitance'!$AP572))</f>
        <v>0</v>
      </c>
      <c r="P855" s="669">
        <f>IF(OR('1C TSsoustraitance'!$D572="",'1C TSsoustraitance'!$E572="OUI",'1C TSsoustraitance'!$AP572=0),0,(('1C TSsoustraitance'!$T572)/'1C TSsoustraitance'!$AP572))</f>
        <v>0</v>
      </c>
      <c r="Q855" s="669">
        <f>IF(OR('1C TSsoustraitance'!$D572="",'1C TSsoustraitance'!$E572="OUI",'1C TSsoustraitance'!$AP572=0),0,(('1C TSsoustraitance'!$U572)/'1C TSsoustraitance'!$AP572))</f>
        <v>0</v>
      </c>
      <c r="R855" s="669">
        <f>IF(OR('1C TSsoustraitance'!$D572="",'1C TSsoustraitance'!$E572="OUI",'1C TSsoustraitance'!$AP572=0),0,(('1C TSsoustraitance'!$V572)/'1C TSsoustraitance'!$AP572))</f>
        <v>0</v>
      </c>
      <c r="S855" s="669">
        <f>IF(OR('1C TSsoustraitance'!$D572="",'1C TSsoustraitance'!$E572="OUI",'1C TSsoustraitance'!$AP572=0),0,(('1C TSsoustraitance'!$W572)/'1C TSsoustraitance'!$AP572))</f>
        <v>0</v>
      </c>
      <c r="T855" s="669">
        <f>IF(OR('1C TSsoustraitance'!$D572="",'1C TSsoustraitance'!$E572="OUI",'1C TSsoustraitance'!$AP572=0),0,(('1C TSsoustraitance'!$X572)/'1C TSsoustraitance'!$AP572))</f>
        <v>0</v>
      </c>
      <c r="U855" s="669">
        <f>IF(OR('1C TSsoustraitance'!$D572="",'1C TSsoustraitance'!$E572="OUI",'1C TSsoustraitance'!$AP572=0),0,(('1C TSsoustraitance'!$Y572)/'1C TSsoustraitance'!$AP572))</f>
        <v>0</v>
      </c>
      <c r="V855" s="669">
        <f>IF(OR('1C TSsoustraitance'!$D572="",'1C TSsoustraitance'!$E572="OUI",'1C TSsoustraitance'!$AP572=0),0,(('1C TSsoustraitance'!$Z572)/'1C TSsoustraitance'!$AP572))</f>
        <v>0</v>
      </c>
      <c r="W855" s="669">
        <f>IF(OR('1C TSsoustraitance'!$D572="",'1C TSsoustraitance'!$E572="OUI",'1C TSsoustraitance'!$AP572=0),0,(('1C TSsoustraitance'!$AA572)/'1C TSsoustraitance'!$AP572))</f>
        <v>0</v>
      </c>
      <c r="X855" s="669">
        <f>IF(OR('1C TSsoustraitance'!$D572="",'1C TSsoustraitance'!$E572="OUI",'1C TSsoustraitance'!$AP572=0),0,(('1C TSsoustraitance'!$AB572)/'1C TSsoustraitance'!$AP572))</f>
        <v>0</v>
      </c>
      <c r="Y855" s="669">
        <f>IF(OR('1C TSsoustraitance'!$D572="",'1C TSsoustraitance'!$E572="OUI",'1C TSsoustraitance'!$AP572=0),0,(('1C TSsoustraitance'!$AC572)/'1C TSsoustraitance'!$AP572))</f>
        <v>0</v>
      </c>
      <c r="Z855" s="669">
        <f>IF(OR('1C TSsoustraitance'!$D572="",'1C TSsoustraitance'!$E572="OUI",'1C TSsoustraitance'!$AP572=0),0,(('1C TSsoustraitance'!$AD572)/'1C TSsoustraitance'!$AP572))</f>
        <v>0</v>
      </c>
      <c r="AA855" s="669">
        <f>IF(OR('1C TSsoustraitance'!$D572="",'1C TSsoustraitance'!$E572="OUI",'1C TSsoustraitance'!$AP572=0),0,(('1C TSsoustraitance'!$AE572)/'1C TSsoustraitance'!$AP572))</f>
        <v>0</v>
      </c>
      <c r="AB855" s="669">
        <f>IF(OR('1C TSsoustraitance'!$D572="",'1C TSsoustraitance'!$E572="OUI",'1C TSsoustraitance'!$AP572=0),0,(('1C TSsoustraitance'!$AF572)/'1C TSsoustraitance'!$AP572))</f>
        <v>0</v>
      </c>
      <c r="AC855" s="669">
        <f>IF(OR('1C TSsoustraitance'!$D572="",'1C TSsoustraitance'!$E572="OUI",'1C TSsoustraitance'!$AP572=0),0,(('1C TSsoustraitance'!$AG572)/'1C TSsoustraitance'!$AP572))</f>
        <v>0</v>
      </c>
      <c r="AD855" s="669">
        <f>IF(OR('1C TSsoustraitance'!$D572="",'1C TSsoustraitance'!$E572="OUI",'1C TSsoustraitance'!$AP572=0),0,(('1C TSsoustraitance'!$AH572)/'1C TSsoustraitance'!$AP572))</f>
        <v>0</v>
      </c>
      <c r="AE855" s="669">
        <f>IF(OR('1C TSsoustraitance'!$D572="",'1C TSsoustraitance'!$E572="OUI",'1C TSsoustraitance'!$AP572=0),0,(('1C TSsoustraitance'!$AI572)/'1C TSsoustraitance'!$AP572))</f>
        <v>0</v>
      </c>
      <c r="AF855" s="669">
        <f>IF(OR('1C TSsoustraitance'!$D572="",'1C TSsoustraitance'!$E572="OUI",'1C TSsoustraitance'!$AP572=0),0,(('1C TSsoustraitance'!$AJ572)/'1C TSsoustraitance'!$AP572))</f>
        <v>0</v>
      </c>
      <c r="AG855" s="669">
        <f>IF(OR('1C TSsoustraitance'!$D572="",'1C TSsoustraitance'!$E572="OUI",'1C TSsoustraitance'!$AP572=0),0,(('1C TSsoustraitance'!$AK572)/'1C TSsoustraitance'!$AP572))</f>
        <v>0</v>
      </c>
      <c r="AH855" s="669">
        <f>IF(OR('1C TSsoustraitance'!$D572="",'1C TSsoustraitance'!$E572="OUI",'1C TSsoustraitance'!$AP572=0),0,(('1C TSsoustraitance'!$AL572)/'1C TSsoustraitance'!$AP572))</f>
        <v>0</v>
      </c>
      <c r="AI855" s="669">
        <f>IF(OR('1C TSsoustraitance'!$D572="",'1C TSsoustraitance'!$E572="OUI",'1C TSsoustraitance'!$AP572=0),0,(('1C TSsoustraitance'!$AM572)/'1C TSsoustraitance'!$AP572))</f>
        <v>0</v>
      </c>
      <c r="AJ855" s="669">
        <f>IF(OR('1C TSsoustraitance'!$D572="",'1C TSsoustraitance'!$E572="OUI",'1C TSsoustraitance'!$AP572=0),0,(('1C TSsoustraitance'!$AN572)/'1C TSsoustraitance'!$AP572))</f>
        <v>0</v>
      </c>
      <c r="AK855" s="669">
        <f t="shared" si="181"/>
        <v>0</v>
      </c>
      <c r="AL855" s="668">
        <f t="shared" si="182"/>
        <v>0</v>
      </c>
      <c r="AM855" s="670">
        <f>IF(Tableau7[[#This Row],[N° pièce]]="",0,(Tableau7[[#This Row],[hors TVA]]+(Tableau7[[#This Row],[hors TVA]]*Tableau7[[#This Row],[Taux TVA]])-(Tableau7[[#This Row],[hors TVA]]*Tableau7[[#This Row],[Taux TVA]]*Tableau7[[#This Row],[Régime TVA: Récupération]]))*Tableau7[[#This Row],[Type 1]])</f>
        <v>0</v>
      </c>
      <c r="AN855" s="670">
        <f>IF(Tableau7[[#This Row],[N° pièce]]="",0,IF($K$2="pôle",((Tableau7[[#This Row],[hors TVA]]+(Tableau7[[#This Row],[hors TVA]]*Tableau7[[#This Row],[Taux TVA]])-(Tableau7[[#This Row],[hors TVA]]*Tableau7[[#This Row],[Taux TVA]]*Tableau7[[#This Row],[Régime TVA: Récupération]]))*Tableau7[[#This Row],[Type 2]]),0))</f>
        <v>0</v>
      </c>
      <c r="AO855" s="670">
        <f t="shared" si="177"/>
        <v>0</v>
      </c>
      <c r="AP855" s="255">
        <f t="shared" si="175"/>
        <v>0</v>
      </c>
      <c r="AQ855" s="506">
        <f t="shared" si="183"/>
        <v>0</v>
      </c>
      <c r="AR855" s="671"/>
      <c r="AS855" s="512"/>
      <c r="AT855" s="513" t="str">
        <f>IF(('1C TSsoustraitance'!AP572*FICHE!C$14&lt;J855),"Forfait limité à "&amp;FICHE!C$14&amp;"€/jour","")</f>
        <v/>
      </c>
      <c r="AU855" s="797"/>
      <c r="AV855" s="484"/>
      <c r="AW855" s="484"/>
      <c r="AX855" s="484"/>
      <c r="AY855" s="484"/>
      <c r="AZ855" s="484"/>
      <c r="BA855" s="4"/>
      <c r="BB855" s="4"/>
      <c r="BC855" s="4"/>
      <c r="BD855" s="4"/>
      <c r="BE855" s="4"/>
      <c r="BF855" s="4"/>
      <c r="BG855" s="4"/>
      <c r="BH855" s="4"/>
      <c r="BI855" s="4"/>
      <c r="BJ855" s="4"/>
      <c r="BK855" s="4"/>
      <c r="BL855" s="4"/>
      <c r="BM855" s="4"/>
      <c r="BN855" s="4"/>
      <c r="BO855" s="4"/>
      <c r="BP855" s="4"/>
      <c r="BQ855" s="4"/>
      <c r="BR855" s="4"/>
      <c r="BS855" s="4"/>
      <c r="BT855" s="4"/>
      <c r="BU855" s="4"/>
      <c r="BV855" s="4"/>
      <c r="BW855" s="4"/>
      <c r="BX855" s="4"/>
      <c r="BY855" s="4"/>
      <c r="BZ855" s="4"/>
      <c r="CA855" s="4"/>
      <c r="CB855" s="4"/>
      <c r="CC855" s="4"/>
      <c r="CD855" s="4"/>
      <c r="CE855" s="4"/>
      <c r="CF855" s="4"/>
      <c r="CG855" s="4"/>
      <c r="CH855" s="4"/>
      <c r="CI855" s="4"/>
      <c r="CJ855" s="4"/>
      <c r="CK855" s="4"/>
      <c r="CL855" s="4"/>
      <c r="CM855" s="4"/>
      <c r="CN855" s="4"/>
      <c r="CO855" s="4"/>
      <c r="CP855" s="4"/>
      <c r="CQ855" s="4"/>
      <c r="CR855" s="4"/>
      <c r="CS855" s="4"/>
      <c r="CT855" s="4"/>
      <c r="CU855" s="4"/>
      <c r="CV855" s="4"/>
      <c r="CW855" s="4"/>
      <c r="CX855" s="4"/>
      <c r="CY855" s="4"/>
      <c r="CZ855" s="4"/>
      <c r="DA855" s="4"/>
      <c r="DB855" s="4"/>
      <c r="DC855" s="4"/>
      <c r="DD855" s="4"/>
      <c r="DE855" s="4"/>
      <c r="DF855" s="4"/>
      <c r="DG855" s="4"/>
      <c r="DH855" s="4"/>
      <c r="DI855" s="4"/>
      <c r="DJ855" s="4"/>
      <c r="DK855" s="4"/>
      <c r="DL855" s="4"/>
      <c r="DM855" s="4"/>
      <c r="DN855" s="4"/>
      <c r="DO855" s="4"/>
      <c r="DP855" s="4"/>
      <c r="DQ855" s="4"/>
      <c r="DR855" s="4"/>
      <c r="DS855" s="4"/>
      <c r="DT855" s="4"/>
      <c r="DU855" s="4"/>
      <c r="DV855" s="4"/>
      <c r="DW855" s="4"/>
      <c r="DX855" s="4"/>
      <c r="DY855" s="4"/>
      <c r="DZ855" s="4"/>
      <c r="EA855" s="4"/>
      <c r="EB855" s="4"/>
      <c r="EC855" s="4"/>
      <c r="ED855" s="4"/>
      <c r="EE855" s="4"/>
      <c r="EF855" s="4"/>
      <c r="EG855" s="4"/>
      <c r="EH855" s="4"/>
      <c r="EI855" s="4"/>
      <c r="EJ855" s="4"/>
      <c r="EK855" s="4"/>
      <c r="EL855" s="4"/>
      <c r="EM855" s="4"/>
      <c r="EN855" s="4"/>
      <c r="EO855" s="4"/>
      <c r="EP855" s="4"/>
      <c r="EQ855" s="4"/>
      <c r="ER855" s="4"/>
      <c r="ES855" s="4"/>
      <c r="ET855" s="4"/>
      <c r="EU855" s="4"/>
      <c r="EV855" s="4"/>
      <c r="EW855" s="4"/>
      <c r="EX855" s="4"/>
      <c r="EY855" s="4"/>
      <c r="EZ855" s="4"/>
      <c r="FA855" s="4"/>
      <c r="FB855" s="4"/>
      <c r="FC855" s="4"/>
      <c r="FD855" s="4"/>
      <c r="FE855" s="4"/>
      <c r="FF855" s="4"/>
      <c r="FG855" s="4"/>
      <c r="FH855" s="4"/>
      <c r="FI855" s="4"/>
      <c r="FJ855" s="4"/>
      <c r="FK855" s="4"/>
      <c r="FL855" s="4"/>
      <c r="FM855" s="4"/>
      <c r="FN855" s="4"/>
      <c r="FO855" s="4"/>
      <c r="FP855" s="4"/>
      <c r="FQ855" s="4"/>
      <c r="FR855" s="4"/>
      <c r="FS855" s="4"/>
      <c r="FT855" s="4"/>
      <c r="FU855" s="4"/>
      <c r="FV855" s="4"/>
      <c r="FW855" s="4"/>
      <c r="FX855" s="4"/>
      <c r="FY855" s="4"/>
      <c r="FZ855" s="4"/>
      <c r="GA855" s="4"/>
      <c r="GB855" s="4"/>
      <c r="GC855" s="4"/>
      <c r="GD855" s="4"/>
      <c r="GE855" s="4"/>
      <c r="GF855" s="4"/>
      <c r="GG855" s="4"/>
      <c r="GH855" s="4"/>
      <c r="GI855" s="4"/>
      <c r="GJ855" s="4"/>
      <c r="GK855" s="4"/>
      <c r="GL855" s="4"/>
      <c r="GM855" s="4"/>
      <c r="GN855" s="4"/>
      <c r="GO855" s="4"/>
      <c r="GP855" s="4"/>
      <c r="GQ855" s="4"/>
      <c r="GR855" s="4"/>
      <c r="GS855" s="4"/>
      <c r="GT855" s="4"/>
      <c r="GU855" s="4"/>
      <c r="GV855" s="4"/>
      <c r="GW855" s="4"/>
      <c r="GX855" s="4"/>
      <c r="GY855" s="4"/>
      <c r="GZ855" s="4"/>
      <c r="HA855" s="4"/>
      <c r="HB855" s="4"/>
      <c r="HC855" s="4"/>
    </row>
    <row r="856" spans="1:211" s="380" customFormat="1" ht="13.9" customHeight="1">
      <c r="A856" s="828" t="str">
        <f>IF('1C TSsoustraitance'!$A573&lt;&gt;0,'1C TSsoustraitance'!$A573,"")</f>
        <v/>
      </c>
      <c r="B856" s="530"/>
      <c r="C856" s="513" t="str">
        <f>IF('1C TSsoustraitance'!$A573&lt;&gt;0,'1C TSsoustraitance'!$B573,"")</f>
        <v/>
      </c>
      <c r="D856" s="513" t="str">
        <f>IF('1C TSsoustraitance'!$A573&lt;&gt;0,'1C TSsoustraitance'!$C573,"")</f>
        <v/>
      </c>
      <c r="E856" s="684"/>
      <c r="F856" s="685"/>
      <c r="G856" s="666">
        <f>'1C TSsoustraitance'!$D573</f>
        <v>0</v>
      </c>
      <c r="H856" s="533">
        <v>0.21</v>
      </c>
      <c r="I856" s="533">
        <v>1</v>
      </c>
      <c r="J856" s="534"/>
      <c r="K856" s="667">
        <f t="shared" si="180"/>
        <v>0</v>
      </c>
      <c r="L856" s="668">
        <f>IF(OR('1C TSsoustraitance'!$D573="",'1C TSsoustraitance'!$AP573=0),0,IF(AND('1C TSsoustraitance'!$D573&lt;&gt;"",$K$2="Pôle",'1C TSsoustraitance'!$E573="OUI"),(('1C TSsoustraitance'!$F573+'1C TSsoustraitance'!$G573+'1C TSsoustraitance'!$H573+'1C TSsoustraitance'!$I573+'1C TSsoustraitance'!$M573)/'1C TSsoustraitance'!$R573),IF(AND('1C TSsoustraitance'!$D573&lt;&gt;"",$K$2="Pôle",'1C TSsoustraitance'!$E573="NON"),(('1C TSsoustraitance'!$F573+'1C TSsoustraitance'!$G573+'1C TSsoustraitance'!$H573+'1C TSsoustraitance'!$I573+'1C TSsoustraitance'!$M573)/'1C TSsoustraitance'!$AP573),IF(AND('1C TSsoustraitance'!$D573&lt;&gt;"",$K$2&lt;&gt;"Pôle",'1C TSsoustraitance'!$E573="OUI"),(('1C TSsoustraitance'!$F573+'1C TSsoustraitance'!$G573+'1C TSsoustraitance'!$H573+'1C TSsoustraitance'!$I573+'1C TSsoustraitance'!$J573+'1C TSsoustraitance'!$K573+'1C TSsoustraitance'!$L573+'1C TSsoustraitance'!$M573+'1C TSsoustraitance'!$N573+'1C TSsoustraitance'!$O573+'1C TSsoustraitance'!$P573+'1C TSsoustraitance'!$Q573)/'1C TSsoustraitance'!$R573),IF(AND('1C TSsoustraitance'!$D573&lt;&gt;"",$K$2&lt;&gt;"Pôle",'1C TSsoustraitance'!$E573="NON"),(('1C TSsoustraitance'!$F573+'1C TSsoustraitance'!$G573+'1C TSsoustraitance'!$H573+'1C TSsoustraitance'!$I573+'1C TSsoustraitance'!$J573+'1C TSsoustraitance'!$K573+'1C TSsoustraitance'!$L573+'1C TSsoustraitance'!$M573+'1C TSsoustraitance'!$N573+'1C TSsoustraitance'!$O573+'1C TSsoustraitance'!$P573+'1C TSsoustraitance'!$Q573))/'1C TSsoustraitance'!$AP573)))))</f>
        <v>0</v>
      </c>
      <c r="M856" s="668">
        <f>IF(OR('1C TSsoustraitance'!$D573="",'1C TSsoustraitance'!AP$13=0),0,IF(AND('1C TSsoustraitance'!$D573&lt;&gt;"",$K$2="Pôle",'1C TSsoustraitance'!$E573="OUI"),(('1C TSsoustraitance'!$J573+'1C TSsoustraitance'!$K573+'1C TSsoustraitance'!$L573)/'1C TSsoustraitance'!$R573),IF(AND('1C TSsoustraitance'!$D573&lt;&gt;"",$K$2="Pôle",'1C TSsoustraitance'!$E573="NON"),(('1C TSsoustraitance'!$J573+'1C TSsoustraitance'!$K573+'1C TSsoustraitance'!$L573)/'1C TSsoustraitance'!$AP573),IF(AND('1C TSsoustraitance'!$D573&lt;&gt;"",$K$2&lt;&gt;"Pôle"),0))))</f>
        <v>0</v>
      </c>
      <c r="N856" s="668">
        <f t="shared" si="179"/>
        <v>0</v>
      </c>
      <c r="O856" s="669">
        <f>IF(OR('1C TSsoustraitance'!$D573="",'1C TSsoustraitance'!$E573="OUI",'1C TSsoustraitance'!$AP573=0),0,(('1C TSsoustraitance'!$S573)/'1C TSsoustraitance'!$AP573))</f>
        <v>0</v>
      </c>
      <c r="P856" s="669">
        <f>IF(OR('1C TSsoustraitance'!$D573="",'1C TSsoustraitance'!$E573="OUI",'1C TSsoustraitance'!$AP573=0),0,(('1C TSsoustraitance'!$T573)/'1C TSsoustraitance'!$AP573))</f>
        <v>0</v>
      </c>
      <c r="Q856" s="669">
        <f>IF(OR('1C TSsoustraitance'!$D573="",'1C TSsoustraitance'!$E573="OUI",'1C TSsoustraitance'!$AP573=0),0,(('1C TSsoustraitance'!$U573)/'1C TSsoustraitance'!$AP573))</f>
        <v>0</v>
      </c>
      <c r="R856" s="669">
        <f>IF(OR('1C TSsoustraitance'!$D573="",'1C TSsoustraitance'!$E573="OUI",'1C TSsoustraitance'!$AP573=0),0,(('1C TSsoustraitance'!$V573)/'1C TSsoustraitance'!$AP573))</f>
        <v>0</v>
      </c>
      <c r="S856" s="669">
        <f>IF(OR('1C TSsoustraitance'!$D573="",'1C TSsoustraitance'!$E573="OUI",'1C TSsoustraitance'!$AP573=0),0,(('1C TSsoustraitance'!$W573)/'1C TSsoustraitance'!$AP573))</f>
        <v>0</v>
      </c>
      <c r="T856" s="669">
        <f>IF(OR('1C TSsoustraitance'!$D573="",'1C TSsoustraitance'!$E573="OUI",'1C TSsoustraitance'!$AP573=0),0,(('1C TSsoustraitance'!$X573)/'1C TSsoustraitance'!$AP573))</f>
        <v>0</v>
      </c>
      <c r="U856" s="669">
        <f>IF(OR('1C TSsoustraitance'!$D573="",'1C TSsoustraitance'!$E573="OUI",'1C TSsoustraitance'!$AP573=0),0,(('1C TSsoustraitance'!$Y573)/'1C TSsoustraitance'!$AP573))</f>
        <v>0</v>
      </c>
      <c r="V856" s="669">
        <f>IF(OR('1C TSsoustraitance'!$D573="",'1C TSsoustraitance'!$E573="OUI",'1C TSsoustraitance'!$AP573=0),0,(('1C TSsoustraitance'!$Z573)/'1C TSsoustraitance'!$AP573))</f>
        <v>0</v>
      </c>
      <c r="W856" s="669">
        <f>IF(OR('1C TSsoustraitance'!$D573="",'1C TSsoustraitance'!$E573="OUI",'1C TSsoustraitance'!$AP573=0),0,(('1C TSsoustraitance'!$AA573)/'1C TSsoustraitance'!$AP573))</f>
        <v>0</v>
      </c>
      <c r="X856" s="669">
        <f>IF(OR('1C TSsoustraitance'!$D573="",'1C TSsoustraitance'!$E573="OUI",'1C TSsoustraitance'!$AP573=0),0,(('1C TSsoustraitance'!$AB573)/'1C TSsoustraitance'!$AP573))</f>
        <v>0</v>
      </c>
      <c r="Y856" s="669">
        <f>IF(OR('1C TSsoustraitance'!$D573="",'1C TSsoustraitance'!$E573="OUI",'1C TSsoustraitance'!$AP573=0),0,(('1C TSsoustraitance'!$AC573)/'1C TSsoustraitance'!$AP573))</f>
        <v>0</v>
      </c>
      <c r="Z856" s="669">
        <f>IF(OR('1C TSsoustraitance'!$D573="",'1C TSsoustraitance'!$E573="OUI",'1C TSsoustraitance'!$AP573=0),0,(('1C TSsoustraitance'!$AD573)/'1C TSsoustraitance'!$AP573))</f>
        <v>0</v>
      </c>
      <c r="AA856" s="669">
        <f>IF(OR('1C TSsoustraitance'!$D573="",'1C TSsoustraitance'!$E573="OUI",'1C TSsoustraitance'!$AP573=0),0,(('1C TSsoustraitance'!$AE573)/'1C TSsoustraitance'!$AP573))</f>
        <v>0</v>
      </c>
      <c r="AB856" s="669">
        <f>IF(OR('1C TSsoustraitance'!$D573="",'1C TSsoustraitance'!$E573="OUI",'1C TSsoustraitance'!$AP573=0),0,(('1C TSsoustraitance'!$AF573)/'1C TSsoustraitance'!$AP573))</f>
        <v>0</v>
      </c>
      <c r="AC856" s="669">
        <f>IF(OR('1C TSsoustraitance'!$D573="",'1C TSsoustraitance'!$E573="OUI",'1C TSsoustraitance'!$AP573=0),0,(('1C TSsoustraitance'!$AG573)/'1C TSsoustraitance'!$AP573))</f>
        <v>0</v>
      </c>
      <c r="AD856" s="669">
        <f>IF(OR('1C TSsoustraitance'!$D573="",'1C TSsoustraitance'!$E573="OUI",'1C TSsoustraitance'!$AP573=0),0,(('1C TSsoustraitance'!$AH573)/'1C TSsoustraitance'!$AP573))</f>
        <v>0</v>
      </c>
      <c r="AE856" s="669">
        <f>IF(OR('1C TSsoustraitance'!$D573="",'1C TSsoustraitance'!$E573="OUI",'1C TSsoustraitance'!$AP573=0),0,(('1C TSsoustraitance'!$AI573)/'1C TSsoustraitance'!$AP573))</f>
        <v>0</v>
      </c>
      <c r="AF856" s="669">
        <f>IF(OR('1C TSsoustraitance'!$D573="",'1C TSsoustraitance'!$E573="OUI",'1C TSsoustraitance'!$AP573=0),0,(('1C TSsoustraitance'!$AJ573)/'1C TSsoustraitance'!$AP573))</f>
        <v>0</v>
      </c>
      <c r="AG856" s="669">
        <f>IF(OR('1C TSsoustraitance'!$D573="",'1C TSsoustraitance'!$E573="OUI",'1C TSsoustraitance'!$AP573=0),0,(('1C TSsoustraitance'!$AK573)/'1C TSsoustraitance'!$AP573))</f>
        <v>0</v>
      </c>
      <c r="AH856" s="669">
        <f>IF(OR('1C TSsoustraitance'!$D573="",'1C TSsoustraitance'!$E573="OUI",'1C TSsoustraitance'!$AP573=0),0,(('1C TSsoustraitance'!$AL573)/'1C TSsoustraitance'!$AP573))</f>
        <v>0</v>
      </c>
      <c r="AI856" s="669">
        <f>IF(OR('1C TSsoustraitance'!$D573="",'1C TSsoustraitance'!$E573="OUI",'1C TSsoustraitance'!$AP573=0),0,(('1C TSsoustraitance'!$AM573)/'1C TSsoustraitance'!$AP573))</f>
        <v>0</v>
      </c>
      <c r="AJ856" s="669">
        <f>IF(OR('1C TSsoustraitance'!$D573="",'1C TSsoustraitance'!$E573="OUI",'1C TSsoustraitance'!$AP573=0),0,(('1C TSsoustraitance'!$AN573)/'1C TSsoustraitance'!$AP573))</f>
        <v>0</v>
      </c>
      <c r="AK856" s="669">
        <f t="shared" si="181"/>
        <v>0</v>
      </c>
      <c r="AL856" s="668">
        <f t="shared" si="182"/>
        <v>0</v>
      </c>
      <c r="AM856" s="670">
        <f>IF(Tableau7[[#This Row],[N° pièce]]="",0,(Tableau7[[#This Row],[hors TVA]]+(Tableau7[[#This Row],[hors TVA]]*Tableau7[[#This Row],[Taux TVA]])-(Tableau7[[#This Row],[hors TVA]]*Tableau7[[#This Row],[Taux TVA]]*Tableau7[[#This Row],[Régime TVA: Récupération]]))*Tableau7[[#This Row],[Type 1]])</f>
        <v>0</v>
      </c>
      <c r="AN856" s="670">
        <f>IF(Tableau7[[#This Row],[N° pièce]]="",0,IF($K$2="pôle",((Tableau7[[#This Row],[hors TVA]]+(Tableau7[[#This Row],[hors TVA]]*Tableau7[[#This Row],[Taux TVA]])-(Tableau7[[#This Row],[hors TVA]]*Tableau7[[#This Row],[Taux TVA]]*Tableau7[[#This Row],[Régime TVA: Récupération]]))*Tableau7[[#This Row],[Type 2]]),0))</f>
        <v>0</v>
      </c>
      <c r="AO856" s="670">
        <f t="shared" si="177"/>
        <v>0</v>
      </c>
      <c r="AP856" s="255">
        <f t="shared" si="175"/>
        <v>0</v>
      </c>
      <c r="AQ856" s="506">
        <f t="shared" si="183"/>
        <v>0</v>
      </c>
      <c r="AR856" s="671"/>
      <c r="AS856" s="512"/>
      <c r="AT856" s="513" t="str">
        <f>IF(('1C TSsoustraitance'!AP573*FICHE!C$14&lt;J856),"Forfait limité à "&amp;FICHE!C$14&amp;"€/jour","")</f>
        <v/>
      </c>
      <c r="AU856" s="797"/>
      <c r="AV856" s="484"/>
      <c r="AW856" s="484"/>
      <c r="AX856" s="484"/>
      <c r="AY856" s="484"/>
      <c r="AZ856" s="484"/>
      <c r="BA856" s="4"/>
      <c r="BB856" s="4"/>
      <c r="BC856" s="4"/>
      <c r="BD856" s="4"/>
      <c r="BE856" s="4"/>
      <c r="BF856" s="4"/>
      <c r="BG856" s="4"/>
      <c r="BH856" s="4"/>
      <c r="BI856" s="4"/>
      <c r="BJ856" s="4"/>
      <c r="BK856" s="4"/>
      <c r="BL856" s="4"/>
      <c r="BM856" s="4"/>
      <c r="BN856" s="4"/>
      <c r="BO856" s="4"/>
      <c r="BP856" s="4"/>
      <c r="BQ856" s="4"/>
      <c r="BR856" s="4"/>
      <c r="BS856" s="4"/>
      <c r="BT856" s="4"/>
      <c r="BU856" s="4"/>
      <c r="BV856" s="4"/>
      <c r="BW856" s="4"/>
      <c r="BX856" s="4"/>
      <c r="BY856" s="4"/>
      <c r="BZ856" s="4"/>
      <c r="CA856" s="4"/>
      <c r="CB856" s="4"/>
      <c r="CC856" s="4"/>
      <c r="CD856" s="4"/>
      <c r="CE856" s="4"/>
      <c r="CF856" s="4"/>
      <c r="CG856" s="4"/>
      <c r="CH856" s="4"/>
      <c r="CI856" s="4"/>
      <c r="CJ856" s="4"/>
      <c r="CK856" s="4"/>
      <c r="CL856" s="4"/>
      <c r="CM856" s="4"/>
      <c r="CN856" s="4"/>
      <c r="CO856" s="4"/>
      <c r="CP856" s="4"/>
      <c r="CQ856" s="4"/>
      <c r="CR856" s="4"/>
      <c r="CS856" s="4"/>
      <c r="CT856" s="4"/>
      <c r="CU856" s="4"/>
      <c r="CV856" s="4"/>
      <c r="CW856" s="4"/>
      <c r="CX856" s="4"/>
      <c r="CY856" s="4"/>
      <c r="CZ856" s="4"/>
      <c r="DA856" s="4"/>
      <c r="DB856" s="4"/>
      <c r="DC856" s="4"/>
      <c r="DD856" s="4"/>
      <c r="DE856" s="4"/>
      <c r="DF856" s="4"/>
      <c r="DG856" s="4"/>
      <c r="DH856" s="4"/>
      <c r="DI856" s="4"/>
      <c r="DJ856" s="4"/>
      <c r="DK856" s="4"/>
      <c r="DL856" s="4"/>
      <c r="DM856" s="4"/>
      <c r="DN856" s="4"/>
      <c r="DO856" s="4"/>
      <c r="DP856" s="4"/>
      <c r="DQ856" s="4"/>
      <c r="DR856" s="4"/>
      <c r="DS856" s="4"/>
      <c r="DT856" s="4"/>
      <c r="DU856" s="4"/>
      <c r="DV856" s="4"/>
      <c r="DW856" s="4"/>
      <c r="DX856" s="4"/>
      <c r="DY856" s="4"/>
      <c r="DZ856" s="4"/>
      <c r="EA856" s="4"/>
      <c r="EB856" s="4"/>
      <c r="EC856" s="4"/>
      <c r="ED856" s="4"/>
      <c r="EE856" s="4"/>
      <c r="EF856" s="4"/>
      <c r="EG856" s="4"/>
      <c r="EH856" s="4"/>
      <c r="EI856" s="4"/>
      <c r="EJ856" s="4"/>
      <c r="EK856" s="4"/>
      <c r="EL856" s="4"/>
      <c r="EM856" s="4"/>
      <c r="EN856" s="4"/>
      <c r="EO856" s="4"/>
      <c r="EP856" s="4"/>
      <c r="EQ856" s="4"/>
      <c r="ER856" s="4"/>
      <c r="ES856" s="4"/>
      <c r="ET856" s="4"/>
      <c r="EU856" s="4"/>
      <c r="EV856" s="4"/>
      <c r="EW856" s="4"/>
      <c r="EX856" s="4"/>
      <c r="EY856" s="4"/>
      <c r="EZ856" s="4"/>
      <c r="FA856" s="4"/>
      <c r="FB856" s="4"/>
      <c r="FC856" s="4"/>
      <c r="FD856" s="4"/>
      <c r="FE856" s="4"/>
      <c r="FF856" s="4"/>
      <c r="FG856" s="4"/>
      <c r="FH856" s="4"/>
      <c r="FI856" s="4"/>
      <c r="FJ856" s="4"/>
      <c r="FK856" s="4"/>
      <c r="FL856" s="4"/>
      <c r="FM856" s="4"/>
      <c r="FN856" s="4"/>
      <c r="FO856" s="4"/>
      <c r="FP856" s="4"/>
      <c r="FQ856" s="4"/>
      <c r="FR856" s="4"/>
      <c r="FS856" s="4"/>
      <c r="FT856" s="4"/>
      <c r="FU856" s="4"/>
      <c r="FV856" s="4"/>
      <c r="FW856" s="4"/>
      <c r="FX856" s="4"/>
      <c r="FY856" s="4"/>
      <c r="FZ856" s="4"/>
      <c r="GA856" s="4"/>
      <c r="GB856" s="4"/>
      <c r="GC856" s="4"/>
      <c r="GD856" s="4"/>
      <c r="GE856" s="4"/>
      <c r="GF856" s="4"/>
      <c r="GG856" s="4"/>
      <c r="GH856" s="4"/>
      <c r="GI856" s="4"/>
      <c r="GJ856" s="4"/>
      <c r="GK856" s="4"/>
      <c r="GL856" s="4"/>
      <c r="GM856" s="4"/>
      <c r="GN856" s="4"/>
      <c r="GO856" s="4"/>
      <c r="GP856" s="4"/>
      <c r="GQ856" s="4"/>
      <c r="GR856" s="4"/>
      <c r="GS856" s="4"/>
      <c r="GT856" s="4"/>
      <c r="GU856" s="4"/>
      <c r="GV856" s="4"/>
      <c r="GW856" s="4"/>
      <c r="GX856" s="4"/>
      <c r="GY856" s="4"/>
      <c r="GZ856" s="4"/>
      <c r="HA856" s="4"/>
      <c r="HB856" s="4"/>
      <c r="HC856" s="4"/>
    </row>
    <row r="857" spans="1:211" s="380" customFormat="1" ht="13.9" customHeight="1">
      <c r="A857" s="828" t="str">
        <f>IF('1C TSsoustraitance'!$A574&lt;&gt;0,'1C TSsoustraitance'!$A574,"")</f>
        <v/>
      </c>
      <c r="B857" s="530"/>
      <c r="C857" s="513" t="str">
        <f>IF('1C TSsoustraitance'!$A574&lt;&gt;0,'1C TSsoustraitance'!$B574,"")</f>
        <v/>
      </c>
      <c r="D857" s="513" t="str">
        <f>IF('1C TSsoustraitance'!$A574&lt;&gt;0,'1C TSsoustraitance'!$C574,"")</f>
        <v/>
      </c>
      <c r="E857" s="684"/>
      <c r="F857" s="685"/>
      <c r="G857" s="666">
        <f>'1C TSsoustraitance'!$D574</f>
        <v>0</v>
      </c>
      <c r="H857" s="533">
        <v>0.21</v>
      </c>
      <c r="I857" s="533">
        <v>1</v>
      </c>
      <c r="J857" s="534"/>
      <c r="K857" s="667">
        <f t="shared" si="180"/>
        <v>0</v>
      </c>
      <c r="L857" s="668">
        <f>IF(OR('1C TSsoustraitance'!$D574="",'1C TSsoustraitance'!$AP574=0),0,IF(AND('1C TSsoustraitance'!$D574&lt;&gt;"",$K$2="Pôle",'1C TSsoustraitance'!$E574="OUI"),(('1C TSsoustraitance'!$F574+'1C TSsoustraitance'!$G574+'1C TSsoustraitance'!$H574+'1C TSsoustraitance'!$I574+'1C TSsoustraitance'!$M574)/'1C TSsoustraitance'!$R574),IF(AND('1C TSsoustraitance'!$D574&lt;&gt;"",$K$2="Pôle",'1C TSsoustraitance'!$E574="NON"),(('1C TSsoustraitance'!$F574+'1C TSsoustraitance'!$G574+'1C TSsoustraitance'!$H574+'1C TSsoustraitance'!$I574+'1C TSsoustraitance'!$M574)/'1C TSsoustraitance'!$AP574),IF(AND('1C TSsoustraitance'!$D574&lt;&gt;"",$K$2&lt;&gt;"Pôle",'1C TSsoustraitance'!$E574="OUI"),(('1C TSsoustraitance'!$F574+'1C TSsoustraitance'!$G574+'1C TSsoustraitance'!$H574+'1C TSsoustraitance'!$I574+'1C TSsoustraitance'!$J574+'1C TSsoustraitance'!$K574+'1C TSsoustraitance'!$L574+'1C TSsoustraitance'!$M574+'1C TSsoustraitance'!$N574+'1C TSsoustraitance'!$O574+'1C TSsoustraitance'!$P574+'1C TSsoustraitance'!$Q574)/'1C TSsoustraitance'!$R574),IF(AND('1C TSsoustraitance'!$D574&lt;&gt;"",$K$2&lt;&gt;"Pôle",'1C TSsoustraitance'!$E574="NON"),(('1C TSsoustraitance'!$F574+'1C TSsoustraitance'!$G574+'1C TSsoustraitance'!$H574+'1C TSsoustraitance'!$I574+'1C TSsoustraitance'!$J574+'1C TSsoustraitance'!$K574+'1C TSsoustraitance'!$L574+'1C TSsoustraitance'!$M574+'1C TSsoustraitance'!$N574+'1C TSsoustraitance'!$O574+'1C TSsoustraitance'!$P574+'1C TSsoustraitance'!$Q574))/'1C TSsoustraitance'!$AP574)))))</f>
        <v>0</v>
      </c>
      <c r="M857" s="668">
        <f>IF(OR('1C TSsoustraitance'!$D574="",'1C TSsoustraitance'!AP$13=0),0,IF(AND('1C TSsoustraitance'!$D574&lt;&gt;"",$K$2="Pôle",'1C TSsoustraitance'!$E574="OUI"),(('1C TSsoustraitance'!$J574+'1C TSsoustraitance'!$K574+'1C TSsoustraitance'!$L574)/'1C TSsoustraitance'!$R574),IF(AND('1C TSsoustraitance'!$D574&lt;&gt;"",$K$2="Pôle",'1C TSsoustraitance'!$E574="NON"),(('1C TSsoustraitance'!$J574+'1C TSsoustraitance'!$K574+'1C TSsoustraitance'!$L574)/'1C TSsoustraitance'!$AP574),IF(AND('1C TSsoustraitance'!$D574&lt;&gt;"",$K$2&lt;&gt;"Pôle"),0))))</f>
        <v>0</v>
      </c>
      <c r="N857" s="668">
        <f t="shared" si="179"/>
        <v>0</v>
      </c>
      <c r="O857" s="669">
        <f>IF(OR('1C TSsoustraitance'!$D574="",'1C TSsoustraitance'!$E574="OUI",'1C TSsoustraitance'!$AP574=0),0,(('1C TSsoustraitance'!$S574)/'1C TSsoustraitance'!$AP574))</f>
        <v>0</v>
      </c>
      <c r="P857" s="669">
        <f>IF(OR('1C TSsoustraitance'!$D574="",'1C TSsoustraitance'!$E574="OUI",'1C TSsoustraitance'!$AP574=0),0,(('1C TSsoustraitance'!$T574)/'1C TSsoustraitance'!$AP574))</f>
        <v>0</v>
      </c>
      <c r="Q857" s="669">
        <f>IF(OR('1C TSsoustraitance'!$D574="",'1C TSsoustraitance'!$E574="OUI",'1C TSsoustraitance'!$AP574=0),0,(('1C TSsoustraitance'!$U574)/'1C TSsoustraitance'!$AP574))</f>
        <v>0</v>
      </c>
      <c r="R857" s="669">
        <f>IF(OR('1C TSsoustraitance'!$D574="",'1C TSsoustraitance'!$E574="OUI",'1C TSsoustraitance'!$AP574=0),0,(('1C TSsoustraitance'!$V574)/'1C TSsoustraitance'!$AP574))</f>
        <v>0</v>
      </c>
      <c r="S857" s="669">
        <f>IF(OR('1C TSsoustraitance'!$D574="",'1C TSsoustraitance'!$E574="OUI",'1C TSsoustraitance'!$AP574=0),0,(('1C TSsoustraitance'!$W574)/'1C TSsoustraitance'!$AP574))</f>
        <v>0</v>
      </c>
      <c r="T857" s="669">
        <f>IF(OR('1C TSsoustraitance'!$D574="",'1C TSsoustraitance'!$E574="OUI",'1C TSsoustraitance'!$AP574=0),0,(('1C TSsoustraitance'!$X574)/'1C TSsoustraitance'!$AP574))</f>
        <v>0</v>
      </c>
      <c r="U857" s="669">
        <f>IF(OR('1C TSsoustraitance'!$D574="",'1C TSsoustraitance'!$E574="OUI",'1C TSsoustraitance'!$AP574=0),0,(('1C TSsoustraitance'!$Y574)/'1C TSsoustraitance'!$AP574))</f>
        <v>0</v>
      </c>
      <c r="V857" s="669">
        <f>IF(OR('1C TSsoustraitance'!$D574="",'1C TSsoustraitance'!$E574="OUI",'1C TSsoustraitance'!$AP574=0),0,(('1C TSsoustraitance'!$Z574)/'1C TSsoustraitance'!$AP574))</f>
        <v>0</v>
      </c>
      <c r="W857" s="669">
        <f>IF(OR('1C TSsoustraitance'!$D574="",'1C TSsoustraitance'!$E574="OUI",'1C TSsoustraitance'!$AP574=0),0,(('1C TSsoustraitance'!$AA574)/'1C TSsoustraitance'!$AP574))</f>
        <v>0</v>
      </c>
      <c r="X857" s="669">
        <f>IF(OR('1C TSsoustraitance'!$D574="",'1C TSsoustraitance'!$E574="OUI",'1C TSsoustraitance'!$AP574=0),0,(('1C TSsoustraitance'!$AB574)/'1C TSsoustraitance'!$AP574))</f>
        <v>0</v>
      </c>
      <c r="Y857" s="669">
        <f>IF(OR('1C TSsoustraitance'!$D574="",'1C TSsoustraitance'!$E574="OUI",'1C TSsoustraitance'!$AP574=0),0,(('1C TSsoustraitance'!$AC574)/'1C TSsoustraitance'!$AP574))</f>
        <v>0</v>
      </c>
      <c r="Z857" s="669">
        <f>IF(OR('1C TSsoustraitance'!$D574="",'1C TSsoustraitance'!$E574="OUI",'1C TSsoustraitance'!$AP574=0),0,(('1C TSsoustraitance'!$AD574)/'1C TSsoustraitance'!$AP574))</f>
        <v>0</v>
      </c>
      <c r="AA857" s="669">
        <f>IF(OR('1C TSsoustraitance'!$D574="",'1C TSsoustraitance'!$E574="OUI",'1C TSsoustraitance'!$AP574=0),0,(('1C TSsoustraitance'!$AE574)/'1C TSsoustraitance'!$AP574))</f>
        <v>0</v>
      </c>
      <c r="AB857" s="669">
        <f>IF(OR('1C TSsoustraitance'!$D574="",'1C TSsoustraitance'!$E574="OUI",'1C TSsoustraitance'!$AP574=0),0,(('1C TSsoustraitance'!$AF574)/'1C TSsoustraitance'!$AP574))</f>
        <v>0</v>
      </c>
      <c r="AC857" s="669">
        <f>IF(OR('1C TSsoustraitance'!$D574="",'1C TSsoustraitance'!$E574="OUI",'1C TSsoustraitance'!$AP574=0),0,(('1C TSsoustraitance'!$AG574)/'1C TSsoustraitance'!$AP574))</f>
        <v>0</v>
      </c>
      <c r="AD857" s="669">
        <f>IF(OR('1C TSsoustraitance'!$D574="",'1C TSsoustraitance'!$E574="OUI",'1C TSsoustraitance'!$AP574=0),0,(('1C TSsoustraitance'!$AH574)/'1C TSsoustraitance'!$AP574))</f>
        <v>0</v>
      </c>
      <c r="AE857" s="669">
        <f>IF(OR('1C TSsoustraitance'!$D574="",'1C TSsoustraitance'!$E574="OUI",'1C TSsoustraitance'!$AP574=0),0,(('1C TSsoustraitance'!$AI574)/'1C TSsoustraitance'!$AP574))</f>
        <v>0</v>
      </c>
      <c r="AF857" s="669">
        <f>IF(OR('1C TSsoustraitance'!$D574="",'1C TSsoustraitance'!$E574="OUI",'1C TSsoustraitance'!$AP574=0),0,(('1C TSsoustraitance'!$AJ574)/'1C TSsoustraitance'!$AP574))</f>
        <v>0</v>
      </c>
      <c r="AG857" s="669">
        <f>IF(OR('1C TSsoustraitance'!$D574="",'1C TSsoustraitance'!$E574="OUI",'1C TSsoustraitance'!$AP574=0),0,(('1C TSsoustraitance'!$AK574)/'1C TSsoustraitance'!$AP574))</f>
        <v>0</v>
      </c>
      <c r="AH857" s="669">
        <f>IF(OR('1C TSsoustraitance'!$D574="",'1C TSsoustraitance'!$E574="OUI",'1C TSsoustraitance'!$AP574=0),0,(('1C TSsoustraitance'!$AL574)/'1C TSsoustraitance'!$AP574))</f>
        <v>0</v>
      </c>
      <c r="AI857" s="669">
        <f>IF(OR('1C TSsoustraitance'!$D574="",'1C TSsoustraitance'!$E574="OUI",'1C TSsoustraitance'!$AP574=0),0,(('1C TSsoustraitance'!$AM574)/'1C TSsoustraitance'!$AP574))</f>
        <v>0</v>
      </c>
      <c r="AJ857" s="669">
        <f>IF(OR('1C TSsoustraitance'!$D574="",'1C TSsoustraitance'!$E574="OUI",'1C TSsoustraitance'!$AP574=0),0,(('1C TSsoustraitance'!$AN574)/'1C TSsoustraitance'!$AP574))</f>
        <v>0</v>
      </c>
      <c r="AK857" s="669">
        <f t="shared" si="181"/>
        <v>0</v>
      </c>
      <c r="AL857" s="668">
        <f t="shared" si="182"/>
        <v>0</v>
      </c>
      <c r="AM857" s="670">
        <f>IF(Tableau7[[#This Row],[N° pièce]]="",0,(Tableau7[[#This Row],[hors TVA]]+(Tableau7[[#This Row],[hors TVA]]*Tableau7[[#This Row],[Taux TVA]])-(Tableau7[[#This Row],[hors TVA]]*Tableau7[[#This Row],[Taux TVA]]*Tableau7[[#This Row],[Régime TVA: Récupération]]))*Tableau7[[#This Row],[Type 1]])</f>
        <v>0</v>
      </c>
      <c r="AN857" s="670">
        <f>IF(Tableau7[[#This Row],[N° pièce]]="",0,IF($K$2="pôle",((Tableau7[[#This Row],[hors TVA]]+(Tableau7[[#This Row],[hors TVA]]*Tableau7[[#This Row],[Taux TVA]])-(Tableau7[[#This Row],[hors TVA]]*Tableau7[[#This Row],[Taux TVA]]*Tableau7[[#This Row],[Régime TVA: Récupération]]))*Tableau7[[#This Row],[Type 2]]),0))</f>
        <v>0</v>
      </c>
      <c r="AO857" s="670">
        <f t="shared" si="177"/>
        <v>0</v>
      </c>
      <c r="AP857" s="255">
        <f t="shared" si="175"/>
        <v>0</v>
      </c>
      <c r="AQ857" s="506">
        <f t="shared" si="183"/>
        <v>0</v>
      </c>
      <c r="AR857" s="671"/>
      <c r="AS857" s="512"/>
      <c r="AT857" s="513" t="str">
        <f>IF(('1C TSsoustraitance'!AP574*FICHE!C$14&lt;J857),"Forfait limité à "&amp;FICHE!C$14&amp;"€/jour","")</f>
        <v/>
      </c>
      <c r="AU857" s="797"/>
      <c r="AV857" s="484"/>
      <c r="AW857" s="484"/>
      <c r="AX857" s="484"/>
      <c r="AY857" s="484"/>
      <c r="AZ857" s="484"/>
      <c r="BA857" s="4"/>
      <c r="BB857" s="4"/>
      <c r="BC857" s="4"/>
      <c r="BD857" s="4"/>
      <c r="BE857" s="4"/>
      <c r="BF857" s="4"/>
      <c r="BG857" s="4"/>
      <c r="BH857" s="4"/>
      <c r="BI857" s="4"/>
      <c r="BJ857" s="4"/>
      <c r="BK857" s="4"/>
      <c r="BL857" s="4"/>
      <c r="BM857" s="4"/>
      <c r="BN857" s="4"/>
      <c r="BO857" s="4"/>
      <c r="BP857" s="4"/>
      <c r="BQ857" s="4"/>
      <c r="BR857" s="4"/>
      <c r="BS857" s="4"/>
      <c r="BT857" s="4"/>
      <c r="BU857" s="4"/>
      <c r="BV857" s="4"/>
      <c r="BW857" s="4"/>
      <c r="BX857" s="4"/>
      <c r="BY857" s="4"/>
      <c r="BZ857" s="4"/>
      <c r="CA857" s="4"/>
      <c r="CB857" s="4"/>
      <c r="CC857" s="4"/>
      <c r="CD857" s="4"/>
      <c r="CE857" s="4"/>
      <c r="CF857" s="4"/>
      <c r="CG857" s="4"/>
      <c r="CH857" s="4"/>
      <c r="CI857" s="4"/>
      <c r="CJ857" s="4"/>
      <c r="CK857" s="4"/>
      <c r="CL857" s="4"/>
      <c r="CM857" s="4"/>
      <c r="CN857" s="4"/>
      <c r="CO857" s="4"/>
      <c r="CP857" s="4"/>
      <c r="CQ857" s="4"/>
      <c r="CR857" s="4"/>
      <c r="CS857" s="4"/>
      <c r="CT857" s="4"/>
      <c r="CU857" s="4"/>
      <c r="CV857" s="4"/>
      <c r="CW857" s="4"/>
      <c r="CX857" s="4"/>
      <c r="CY857" s="4"/>
      <c r="CZ857" s="4"/>
      <c r="DA857" s="4"/>
      <c r="DB857" s="4"/>
      <c r="DC857" s="4"/>
      <c r="DD857" s="4"/>
      <c r="DE857" s="4"/>
      <c r="DF857" s="4"/>
      <c r="DG857" s="4"/>
      <c r="DH857" s="4"/>
      <c r="DI857" s="4"/>
      <c r="DJ857" s="4"/>
      <c r="DK857" s="4"/>
      <c r="DL857" s="4"/>
      <c r="DM857" s="4"/>
      <c r="DN857" s="4"/>
      <c r="DO857" s="4"/>
      <c r="DP857" s="4"/>
      <c r="DQ857" s="4"/>
      <c r="DR857" s="4"/>
      <c r="DS857" s="4"/>
      <c r="DT857" s="4"/>
      <c r="DU857" s="4"/>
      <c r="DV857" s="4"/>
      <c r="DW857" s="4"/>
      <c r="DX857" s="4"/>
      <c r="DY857" s="4"/>
      <c r="DZ857" s="4"/>
      <c r="EA857" s="4"/>
      <c r="EB857" s="4"/>
      <c r="EC857" s="4"/>
      <c r="ED857" s="4"/>
      <c r="EE857" s="4"/>
      <c r="EF857" s="4"/>
      <c r="EG857" s="4"/>
      <c r="EH857" s="4"/>
      <c r="EI857" s="4"/>
      <c r="EJ857" s="4"/>
      <c r="EK857" s="4"/>
      <c r="EL857" s="4"/>
      <c r="EM857" s="4"/>
      <c r="EN857" s="4"/>
      <c r="EO857" s="4"/>
      <c r="EP857" s="4"/>
      <c r="EQ857" s="4"/>
      <c r="ER857" s="4"/>
      <c r="ES857" s="4"/>
      <c r="ET857" s="4"/>
      <c r="EU857" s="4"/>
      <c r="EV857" s="4"/>
      <c r="EW857" s="4"/>
      <c r="EX857" s="4"/>
      <c r="EY857" s="4"/>
      <c r="EZ857" s="4"/>
      <c r="FA857" s="4"/>
      <c r="FB857" s="4"/>
      <c r="FC857" s="4"/>
      <c r="FD857" s="4"/>
      <c r="FE857" s="4"/>
      <c r="FF857" s="4"/>
      <c r="FG857" s="4"/>
      <c r="FH857" s="4"/>
      <c r="FI857" s="4"/>
      <c r="FJ857" s="4"/>
      <c r="FK857" s="4"/>
      <c r="FL857" s="4"/>
      <c r="FM857" s="4"/>
      <c r="FN857" s="4"/>
      <c r="FO857" s="4"/>
      <c r="FP857" s="4"/>
      <c r="FQ857" s="4"/>
      <c r="FR857" s="4"/>
      <c r="FS857" s="4"/>
      <c r="FT857" s="4"/>
      <c r="FU857" s="4"/>
      <c r="FV857" s="4"/>
      <c r="FW857" s="4"/>
      <c r="FX857" s="4"/>
      <c r="FY857" s="4"/>
      <c r="FZ857" s="4"/>
      <c r="GA857" s="4"/>
      <c r="GB857" s="4"/>
      <c r="GC857" s="4"/>
      <c r="GD857" s="4"/>
      <c r="GE857" s="4"/>
      <c r="GF857" s="4"/>
      <c r="GG857" s="4"/>
      <c r="GH857" s="4"/>
      <c r="GI857" s="4"/>
      <c r="GJ857" s="4"/>
      <c r="GK857" s="4"/>
      <c r="GL857" s="4"/>
      <c r="GM857" s="4"/>
      <c r="GN857" s="4"/>
      <c r="GO857" s="4"/>
      <c r="GP857" s="4"/>
      <c r="GQ857" s="4"/>
      <c r="GR857" s="4"/>
      <c r="GS857" s="4"/>
      <c r="GT857" s="4"/>
      <c r="GU857" s="4"/>
      <c r="GV857" s="4"/>
      <c r="GW857" s="4"/>
      <c r="GX857" s="4"/>
      <c r="GY857" s="4"/>
      <c r="GZ857" s="4"/>
      <c r="HA857" s="4"/>
      <c r="HB857" s="4"/>
      <c r="HC857" s="4"/>
    </row>
    <row r="858" spans="1:211" s="380" customFormat="1" ht="13.9" customHeight="1">
      <c r="A858" s="828" t="str">
        <f>IF('1C TSsoustraitance'!$A575&lt;&gt;0,'1C TSsoustraitance'!$A575,"")</f>
        <v/>
      </c>
      <c r="B858" s="530"/>
      <c r="C858" s="513" t="str">
        <f>IF('1C TSsoustraitance'!$A575&lt;&gt;0,'1C TSsoustraitance'!$B575,"")</f>
        <v/>
      </c>
      <c r="D858" s="513" t="str">
        <f>IF('1C TSsoustraitance'!$A575&lt;&gt;0,'1C TSsoustraitance'!$C575,"")</f>
        <v/>
      </c>
      <c r="E858" s="684"/>
      <c r="F858" s="685"/>
      <c r="G858" s="666">
        <f>'1C TSsoustraitance'!$D575</f>
        <v>0</v>
      </c>
      <c r="H858" s="533">
        <v>0.21</v>
      </c>
      <c r="I858" s="533">
        <v>1</v>
      </c>
      <c r="J858" s="534"/>
      <c r="K858" s="667">
        <f t="shared" si="180"/>
        <v>0</v>
      </c>
      <c r="L858" s="668">
        <f>IF(OR('1C TSsoustraitance'!$D575="",'1C TSsoustraitance'!$AP575=0),0,IF(AND('1C TSsoustraitance'!$D575&lt;&gt;"",$K$2="Pôle",'1C TSsoustraitance'!$E575="OUI"),(('1C TSsoustraitance'!$F575+'1C TSsoustraitance'!$G575+'1C TSsoustraitance'!$H575+'1C TSsoustraitance'!$I575+'1C TSsoustraitance'!$M575)/'1C TSsoustraitance'!$R575),IF(AND('1C TSsoustraitance'!$D575&lt;&gt;"",$K$2="Pôle",'1C TSsoustraitance'!$E575="NON"),(('1C TSsoustraitance'!$F575+'1C TSsoustraitance'!$G575+'1C TSsoustraitance'!$H575+'1C TSsoustraitance'!$I575+'1C TSsoustraitance'!$M575)/'1C TSsoustraitance'!$AP575),IF(AND('1C TSsoustraitance'!$D575&lt;&gt;"",$K$2&lt;&gt;"Pôle",'1C TSsoustraitance'!$E575="OUI"),(('1C TSsoustraitance'!$F575+'1C TSsoustraitance'!$G575+'1C TSsoustraitance'!$H575+'1C TSsoustraitance'!$I575+'1C TSsoustraitance'!$J575+'1C TSsoustraitance'!$K575+'1C TSsoustraitance'!$L575+'1C TSsoustraitance'!$M575+'1C TSsoustraitance'!$N575+'1C TSsoustraitance'!$O575+'1C TSsoustraitance'!$P575+'1C TSsoustraitance'!$Q575)/'1C TSsoustraitance'!$R575),IF(AND('1C TSsoustraitance'!$D575&lt;&gt;"",$K$2&lt;&gt;"Pôle",'1C TSsoustraitance'!$E575="NON"),(('1C TSsoustraitance'!$F575+'1C TSsoustraitance'!$G575+'1C TSsoustraitance'!$H575+'1C TSsoustraitance'!$I575+'1C TSsoustraitance'!$J575+'1C TSsoustraitance'!$K575+'1C TSsoustraitance'!$L575+'1C TSsoustraitance'!$M575+'1C TSsoustraitance'!$N575+'1C TSsoustraitance'!$O575+'1C TSsoustraitance'!$P575+'1C TSsoustraitance'!$Q575))/'1C TSsoustraitance'!$AP575)))))</f>
        <v>0</v>
      </c>
      <c r="M858" s="668">
        <f>IF(OR('1C TSsoustraitance'!$D575="",'1C TSsoustraitance'!AP$13=0),0,IF(AND('1C TSsoustraitance'!$D575&lt;&gt;"",$K$2="Pôle",'1C TSsoustraitance'!$E575="OUI"),(('1C TSsoustraitance'!$J575+'1C TSsoustraitance'!$K575+'1C TSsoustraitance'!$L575)/'1C TSsoustraitance'!$R575),IF(AND('1C TSsoustraitance'!$D575&lt;&gt;"",$K$2="Pôle",'1C TSsoustraitance'!$E575="NON"),(('1C TSsoustraitance'!$J575+'1C TSsoustraitance'!$K575+'1C TSsoustraitance'!$L575)/'1C TSsoustraitance'!$AP575),IF(AND('1C TSsoustraitance'!$D575&lt;&gt;"",$K$2&lt;&gt;"Pôle"),0))))</f>
        <v>0</v>
      </c>
      <c r="N858" s="668">
        <f t="shared" si="179"/>
        <v>0</v>
      </c>
      <c r="O858" s="669">
        <f>IF(OR('1C TSsoustraitance'!$D575="",'1C TSsoustraitance'!$E575="OUI",'1C TSsoustraitance'!$AP575=0),0,(('1C TSsoustraitance'!$S575)/'1C TSsoustraitance'!$AP575))</f>
        <v>0</v>
      </c>
      <c r="P858" s="669">
        <f>IF(OR('1C TSsoustraitance'!$D575="",'1C TSsoustraitance'!$E575="OUI",'1C TSsoustraitance'!$AP575=0),0,(('1C TSsoustraitance'!$T575)/'1C TSsoustraitance'!$AP575))</f>
        <v>0</v>
      </c>
      <c r="Q858" s="669">
        <f>IF(OR('1C TSsoustraitance'!$D575="",'1C TSsoustraitance'!$E575="OUI",'1C TSsoustraitance'!$AP575=0),0,(('1C TSsoustraitance'!$U575)/'1C TSsoustraitance'!$AP575))</f>
        <v>0</v>
      </c>
      <c r="R858" s="669">
        <f>IF(OR('1C TSsoustraitance'!$D575="",'1C TSsoustraitance'!$E575="OUI",'1C TSsoustraitance'!$AP575=0),0,(('1C TSsoustraitance'!$V575)/'1C TSsoustraitance'!$AP575))</f>
        <v>0</v>
      </c>
      <c r="S858" s="669">
        <f>IF(OR('1C TSsoustraitance'!$D575="",'1C TSsoustraitance'!$E575="OUI",'1C TSsoustraitance'!$AP575=0),0,(('1C TSsoustraitance'!$W575)/'1C TSsoustraitance'!$AP575))</f>
        <v>0</v>
      </c>
      <c r="T858" s="669">
        <f>IF(OR('1C TSsoustraitance'!$D575="",'1C TSsoustraitance'!$E575="OUI",'1C TSsoustraitance'!$AP575=0),0,(('1C TSsoustraitance'!$X575)/'1C TSsoustraitance'!$AP575))</f>
        <v>0</v>
      </c>
      <c r="U858" s="669">
        <f>IF(OR('1C TSsoustraitance'!$D575="",'1C TSsoustraitance'!$E575="OUI",'1C TSsoustraitance'!$AP575=0),0,(('1C TSsoustraitance'!$Y575)/'1C TSsoustraitance'!$AP575))</f>
        <v>0</v>
      </c>
      <c r="V858" s="669">
        <f>IF(OR('1C TSsoustraitance'!$D575="",'1C TSsoustraitance'!$E575="OUI",'1C TSsoustraitance'!$AP575=0),0,(('1C TSsoustraitance'!$Z575)/'1C TSsoustraitance'!$AP575))</f>
        <v>0</v>
      </c>
      <c r="W858" s="669">
        <f>IF(OR('1C TSsoustraitance'!$D575="",'1C TSsoustraitance'!$E575="OUI",'1C TSsoustraitance'!$AP575=0),0,(('1C TSsoustraitance'!$AA575)/'1C TSsoustraitance'!$AP575))</f>
        <v>0</v>
      </c>
      <c r="X858" s="669">
        <f>IF(OR('1C TSsoustraitance'!$D575="",'1C TSsoustraitance'!$E575="OUI",'1C TSsoustraitance'!$AP575=0),0,(('1C TSsoustraitance'!$AB575)/'1C TSsoustraitance'!$AP575))</f>
        <v>0</v>
      </c>
      <c r="Y858" s="669">
        <f>IF(OR('1C TSsoustraitance'!$D575="",'1C TSsoustraitance'!$E575="OUI",'1C TSsoustraitance'!$AP575=0),0,(('1C TSsoustraitance'!$AC575)/'1C TSsoustraitance'!$AP575))</f>
        <v>0</v>
      </c>
      <c r="Z858" s="669">
        <f>IF(OR('1C TSsoustraitance'!$D575="",'1C TSsoustraitance'!$E575="OUI",'1C TSsoustraitance'!$AP575=0),0,(('1C TSsoustraitance'!$AD575)/'1C TSsoustraitance'!$AP575))</f>
        <v>0</v>
      </c>
      <c r="AA858" s="669">
        <f>IF(OR('1C TSsoustraitance'!$D575="",'1C TSsoustraitance'!$E575="OUI",'1C TSsoustraitance'!$AP575=0),0,(('1C TSsoustraitance'!$AE575)/'1C TSsoustraitance'!$AP575))</f>
        <v>0</v>
      </c>
      <c r="AB858" s="669">
        <f>IF(OR('1C TSsoustraitance'!$D575="",'1C TSsoustraitance'!$E575="OUI",'1C TSsoustraitance'!$AP575=0),0,(('1C TSsoustraitance'!$AF575)/'1C TSsoustraitance'!$AP575))</f>
        <v>0</v>
      </c>
      <c r="AC858" s="669">
        <f>IF(OR('1C TSsoustraitance'!$D575="",'1C TSsoustraitance'!$E575="OUI",'1C TSsoustraitance'!$AP575=0),0,(('1C TSsoustraitance'!$AG575)/'1C TSsoustraitance'!$AP575))</f>
        <v>0</v>
      </c>
      <c r="AD858" s="669">
        <f>IF(OR('1C TSsoustraitance'!$D575="",'1C TSsoustraitance'!$E575="OUI",'1C TSsoustraitance'!$AP575=0),0,(('1C TSsoustraitance'!$AH575)/'1C TSsoustraitance'!$AP575))</f>
        <v>0</v>
      </c>
      <c r="AE858" s="669">
        <f>IF(OR('1C TSsoustraitance'!$D575="",'1C TSsoustraitance'!$E575="OUI",'1C TSsoustraitance'!$AP575=0),0,(('1C TSsoustraitance'!$AI575)/'1C TSsoustraitance'!$AP575))</f>
        <v>0</v>
      </c>
      <c r="AF858" s="669">
        <f>IF(OR('1C TSsoustraitance'!$D575="",'1C TSsoustraitance'!$E575="OUI",'1C TSsoustraitance'!$AP575=0),0,(('1C TSsoustraitance'!$AJ575)/'1C TSsoustraitance'!$AP575))</f>
        <v>0</v>
      </c>
      <c r="AG858" s="669">
        <f>IF(OR('1C TSsoustraitance'!$D575="",'1C TSsoustraitance'!$E575="OUI",'1C TSsoustraitance'!$AP575=0),0,(('1C TSsoustraitance'!$AK575)/'1C TSsoustraitance'!$AP575))</f>
        <v>0</v>
      </c>
      <c r="AH858" s="669">
        <f>IF(OR('1C TSsoustraitance'!$D575="",'1C TSsoustraitance'!$E575="OUI",'1C TSsoustraitance'!$AP575=0),0,(('1C TSsoustraitance'!$AL575)/'1C TSsoustraitance'!$AP575))</f>
        <v>0</v>
      </c>
      <c r="AI858" s="669">
        <f>IF(OR('1C TSsoustraitance'!$D575="",'1C TSsoustraitance'!$E575="OUI",'1C TSsoustraitance'!$AP575=0),0,(('1C TSsoustraitance'!$AM575)/'1C TSsoustraitance'!$AP575))</f>
        <v>0</v>
      </c>
      <c r="AJ858" s="669">
        <f>IF(OR('1C TSsoustraitance'!$D575="",'1C TSsoustraitance'!$E575="OUI",'1C TSsoustraitance'!$AP575=0),0,(('1C TSsoustraitance'!$AN575)/'1C TSsoustraitance'!$AP575))</f>
        <v>0</v>
      </c>
      <c r="AK858" s="669">
        <f t="shared" si="181"/>
        <v>0</v>
      </c>
      <c r="AL858" s="668">
        <f t="shared" si="182"/>
        <v>0</v>
      </c>
      <c r="AM858" s="670">
        <f>IF(Tableau7[[#This Row],[N° pièce]]="",0,(Tableau7[[#This Row],[hors TVA]]+(Tableau7[[#This Row],[hors TVA]]*Tableau7[[#This Row],[Taux TVA]])-(Tableau7[[#This Row],[hors TVA]]*Tableau7[[#This Row],[Taux TVA]]*Tableau7[[#This Row],[Régime TVA: Récupération]]))*Tableau7[[#This Row],[Type 1]])</f>
        <v>0</v>
      </c>
      <c r="AN858" s="670">
        <f>IF(Tableau7[[#This Row],[N° pièce]]="",0,IF($K$2="pôle",((Tableau7[[#This Row],[hors TVA]]+(Tableau7[[#This Row],[hors TVA]]*Tableau7[[#This Row],[Taux TVA]])-(Tableau7[[#This Row],[hors TVA]]*Tableau7[[#This Row],[Taux TVA]]*Tableau7[[#This Row],[Régime TVA: Récupération]]))*Tableau7[[#This Row],[Type 2]]),0))</f>
        <v>0</v>
      </c>
      <c r="AO858" s="670">
        <f t="shared" si="177"/>
        <v>0</v>
      </c>
      <c r="AP858" s="255">
        <f t="shared" si="175"/>
        <v>0</v>
      </c>
      <c r="AQ858" s="506">
        <f t="shared" si="183"/>
        <v>0</v>
      </c>
      <c r="AR858" s="671"/>
      <c r="AS858" s="512"/>
      <c r="AT858" s="513" t="str">
        <f>IF(('1C TSsoustraitance'!AP575*FICHE!C$14&lt;J858),"Forfait limité à "&amp;FICHE!C$14&amp;"€/jour","")</f>
        <v/>
      </c>
      <c r="AU858" s="797"/>
      <c r="AV858" s="484"/>
      <c r="AW858" s="484"/>
      <c r="AX858" s="484"/>
      <c r="AY858" s="484"/>
      <c r="AZ858" s="484"/>
      <c r="BA858" s="4"/>
      <c r="BB858" s="4"/>
      <c r="BC858" s="4"/>
      <c r="BD858" s="4"/>
      <c r="BE858" s="4"/>
      <c r="BF858" s="4"/>
      <c r="BG858" s="4"/>
      <c r="BH858" s="4"/>
      <c r="BI858" s="4"/>
      <c r="BJ858" s="4"/>
      <c r="BK858" s="4"/>
      <c r="BL858" s="4"/>
      <c r="BM858" s="4"/>
      <c r="BN858" s="4"/>
      <c r="BO858" s="4"/>
      <c r="BP858" s="4"/>
      <c r="BQ858" s="4"/>
      <c r="BR858" s="4"/>
      <c r="BS858" s="4"/>
      <c r="BT858" s="4"/>
      <c r="BU858" s="4"/>
      <c r="BV858" s="4"/>
      <c r="BW858" s="4"/>
      <c r="BX858" s="4"/>
      <c r="BY858" s="4"/>
      <c r="BZ858" s="4"/>
      <c r="CA858" s="4"/>
      <c r="CB858" s="4"/>
      <c r="CC858" s="4"/>
      <c r="CD858" s="4"/>
      <c r="CE858" s="4"/>
      <c r="CF858" s="4"/>
      <c r="CG858" s="4"/>
      <c r="CH858" s="4"/>
      <c r="CI858" s="4"/>
      <c r="CJ858" s="4"/>
      <c r="CK858" s="4"/>
      <c r="CL858" s="4"/>
      <c r="CM858" s="4"/>
      <c r="CN858" s="4"/>
      <c r="CO858" s="4"/>
      <c r="CP858" s="4"/>
      <c r="CQ858" s="4"/>
      <c r="CR858" s="4"/>
      <c r="CS858" s="4"/>
      <c r="CT858" s="4"/>
      <c r="CU858" s="4"/>
      <c r="CV858" s="4"/>
      <c r="CW858" s="4"/>
      <c r="CX858" s="4"/>
      <c r="CY858" s="4"/>
      <c r="CZ858" s="4"/>
      <c r="DA858" s="4"/>
      <c r="DB858" s="4"/>
      <c r="DC858" s="4"/>
      <c r="DD858" s="4"/>
      <c r="DE858" s="4"/>
      <c r="DF858" s="4"/>
      <c r="DG858" s="4"/>
      <c r="DH858" s="4"/>
      <c r="DI858" s="4"/>
      <c r="DJ858" s="4"/>
      <c r="DK858" s="4"/>
      <c r="DL858" s="4"/>
      <c r="DM858" s="4"/>
      <c r="DN858" s="4"/>
      <c r="DO858" s="4"/>
      <c r="DP858" s="4"/>
      <c r="DQ858" s="4"/>
      <c r="DR858" s="4"/>
      <c r="DS858" s="4"/>
      <c r="DT858" s="4"/>
      <c r="DU858" s="4"/>
      <c r="DV858" s="4"/>
      <c r="DW858" s="4"/>
      <c r="DX858" s="4"/>
      <c r="DY858" s="4"/>
      <c r="DZ858" s="4"/>
      <c r="EA858" s="4"/>
      <c r="EB858" s="4"/>
      <c r="EC858" s="4"/>
      <c r="ED858" s="4"/>
      <c r="EE858" s="4"/>
      <c r="EF858" s="4"/>
      <c r="EG858" s="4"/>
      <c r="EH858" s="4"/>
      <c r="EI858" s="4"/>
      <c r="EJ858" s="4"/>
      <c r="EK858" s="4"/>
      <c r="EL858" s="4"/>
      <c r="EM858" s="4"/>
      <c r="EN858" s="4"/>
      <c r="EO858" s="4"/>
      <c r="EP858" s="4"/>
      <c r="EQ858" s="4"/>
      <c r="ER858" s="4"/>
      <c r="ES858" s="4"/>
      <c r="ET858" s="4"/>
      <c r="EU858" s="4"/>
      <c r="EV858" s="4"/>
      <c r="EW858" s="4"/>
      <c r="EX858" s="4"/>
      <c r="EY858" s="4"/>
      <c r="EZ858" s="4"/>
      <c r="FA858" s="4"/>
      <c r="FB858" s="4"/>
      <c r="FC858" s="4"/>
      <c r="FD858" s="4"/>
      <c r="FE858" s="4"/>
      <c r="FF858" s="4"/>
      <c r="FG858" s="4"/>
      <c r="FH858" s="4"/>
      <c r="FI858" s="4"/>
      <c r="FJ858" s="4"/>
      <c r="FK858" s="4"/>
      <c r="FL858" s="4"/>
      <c r="FM858" s="4"/>
      <c r="FN858" s="4"/>
      <c r="FO858" s="4"/>
      <c r="FP858" s="4"/>
      <c r="FQ858" s="4"/>
      <c r="FR858" s="4"/>
      <c r="FS858" s="4"/>
      <c r="FT858" s="4"/>
      <c r="FU858" s="4"/>
      <c r="FV858" s="4"/>
      <c r="FW858" s="4"/>
      <c r="FX858" s="4"/>
      <c r="FY858" s="4"/>
      <c r="FZ858" s="4"/>
      <c r="GA858" s="4"/>
      <c r="GB858" s="4"/>
      <c r="GC858" s="4"/>
      <c r="GD858" s="4"/>
      <c r="GE858" s="4"/>
      <c r="GF858" s="4"/>
      <c r="GG858" s="4"/>
      <c r="GH858" s="4"/>
      <c r="GI858" s="4"/>
      <c r="GJ858" s="4"/>
      <c r="GK858" s="4"/>
      <c r="GL858" s="4"/>
      <c r="GM858" s="4"/>
      <c r="GN858" s="4"/>
      <c r="GO858" s="4"/>
      <c r="GP858" s="4"/>
      <c r="GQ858" s="4"/>
      <c r="GR858" s="4"/>
      <c r="GS858" s="4"/>
      <c r="GT858" s="4"/>
      <c r="GU858" s="4"/>
      <c r="GV858" s="4"/>
      <c r="GW858" s="4"/>
      <c r="GX858" s="4"/>
      <c r="GY858" s="4"/>
      <c r="GZ858" s="4"/>
      <c r="HA858" s="4"/>
      <c r="HB858" s="4"/>
      <c r="HC858" s="4"/>
    </row>
    <row r="859" spans="1:211" s="380" customFormat="1" ht="13.9" customHeight="1">
      <c r="A859" s="828" t="str">
        <f>IF('1C TSsoustraitance'!$A576&lt;&gt;0,'1C TSsoustraitance'!$A576,"")</f>
        <v/>
      </c>
      <c r="B859" s="530"/>
      <c r="C859" s="513" t="str">
        <f>IF('1C TSsoustraitance'!$A576&lt;&gt;0,'1C TSsoustraitance'!$B576,"")</f>
        <v/>
      </c>
      <c r="D859" s="513" t="str">
        <f>IF('1C TSsoustraitance'!$A576&lt;&gt;0,'1C TSsoustraitance'!$C576,"")</f>
        <v/>
      </c>
      <c r="E859" s="684"/>
      <c r="F859" s="685"/>
      <c r="G859" s="666">
        <f>'1C TSsoustraitance'!$D576</f>
        <v>0</v>
      </c>
      <c r="H859" s="533">
        <v>0.21</v>
      </c>
      <c r="I859" s="533">
        <v>1</v>
      </c>
      <c r="J859" s="534"/>
      <c r="K859" s="667">
        <f t="shared" si="180"/>
        <v>0</v>
      </c>
      <c r="L859" s="668">
        <f>IF(OR('1C TSsoustraitance'!$D576="",'1C TSsoustraitance'!$AP576=0),0,IF(AND('1C TSsoustraitance'!$D576&lt;&gt;"",$K$2="Pôle",'1C TSsoustraitance'!$E576="OUI"),(('1C TSsoustraitance'!$F576+'1C TSsoustraitance'!$G576+'1C TSsoustraitance'!$H576+'1C TSsoustraitance'!$I576+'1C TSsoustraitance'!$M576)/'1C TSsoustraitance'!$R576),IF(AND('1C TSsoustraitance'!$D576&lt;&gt;"",$K$2="Pôle",'1C TSsoustraitance'!$E576="NON"),(('1C TSsoustraitance'!$F576+'1C TSsoustraitance'!$G576+'1C TSsoustraitance'!$H576+'1C TSsoustraitance'!$I576+'1C TSsoustraitance'!$M576)/'1C TSsoustraitance'!$AP576),IF(AND('1C TSsoustraitance'!$D576&lt;&gt;"",$K$2&lt;&gt;"Pôle",'1C TSsoustraitance'!$E576="OUI"),(('1C TSsoustraitance'!$F576+'1C TSsoustraitance'!$G576+'1C TSsoustraitance'!$H576+'1C TSsoustraitance'!$I576+'1C TSsoustraitance'!$J576+'1C TSsoustraitance'!$K576+'1C TSsoustraitance'!$L576+'1C TSsoustraitance'!$M576+'1C TSsoustraitance'!$N576+'1C TSsoustraitance'!$O576+'1C TSsoustraitance'!$P576+'1C TSsoustraitance'!$Q576)/'1C TSsoustraitance'!$R576),IF(AND('1C TSsoustraitance'!$D576&lt;&gt;"",$K$2&lt;&gt;"Pôle",'1C TSsoustraitance'!$E576="NON"),(('1C TSsoustraitance'!$F576+'1C TSsoustraitance'!$G576+'1C TSsoustraitance'!$H576+'1C TSsoustraitance'!$I576+'1C TSsoustraitance'!$J576+'1C TSsoustraitance'!$K576+'1C TSsoustraitance'!$L576+'1C TSsoustraitance'!$M576+'1C TSsoustraitance'!$N576+'1C TSsoustraitance'!$O576+'1C TSsoustraitance'!$P576+'1C TSsoustraitance'!$Q576))/'1C TSsoustraitance'!$AP576)))))</f>
        <v>0</v>
      </c>
      <c r="M859" s="668">
        <f>IF(OR('1C TSsoustraitance'!$D576="",'1C TSsoustraitance'!AP$13=0),0,IF(AND('1C TSsoustraitance'!$D576&lt;&gt;"",$K$2="Pôle",'1C TSsoustraitance'!$E576="OUI"),(('1C TSsoustraitance'!$J576+'1C TSsoustraitance'!$K576+'1C TSsoustraitance'!$L576)/'1C TSsoustraitance'!$R576),IF(AND('1C TSsoustraitance'!$D576&lt;&gt;"",$K$2="Pôle",'1C TSsoustraitance'!$E576="NON"),(('1C TSsoustraitance'!$J576+'1C TSsoustraitance'!$K576+'1C TSsoustraitance'!$L576)/'1C TSsoustraitance'!$AP576),IF(AND('1C TSsoustraitance'!$D576&lt;&gt;"",$K$2&lt;&gt;"Pôle"),0))))</f>
        <v>0</v>
      </c>
      <c r="N859" s="668">
        <f t="shared" si="179"/>
        <v>0</v>
      </c>
      <c r="O859" s="669">
        <f>IF(OR('1C TSsoustraitance'!$D576="",'1C TSsoustraitance'!$E576="OUI",'1C TSsoustraitance'!$AP576=0),0,(('1C TSsoustraitance'!$S576)/'1C TSsoustraitance'!$AP576))</f>
        <v>0</v>
      </c>
      <c r="P859" s="669">
        <f>IF(OR('1C TSsoustraitance'!$D576="",'1C TSsoustraitance'!$E576="OUI",'1C TSsoustraitance'!$AP576=0),0,(('1C TSsoustraitance'!$T576)/'1C TSsoustraitance'!$AP576))</f>
        <v>0</v>
      </c>
      <c r="Q859" s="669">
        <f>IF(OR('1C TSsoustraitance'!$D576="",'1C TSsoustraitance'!$E576="OUI",'1C TSsoustraitance'!$AP576=0),0,(('1C TSsoustraitance'!$U576)/'1C TSsoustraitance'!$AP576))</f>
        <v>0</v>
      </c>
      <c r="R859" s="669">
        <f>IF(OR('1C TSsoustraitance'!$D576="",'1C TSsoustraitance'!$E576="OUI",'1C TSsoustraitance'!$AP576=0),0,(('1C TSsoustraitance'!$V576)/'1C TSsoustraitance'!$AP576))</f>
        <v>0</v>
      </c>
      <c r="S859" s="669">
        <f>IF(OR('1C TSsoustraitance'!$D576="",'1C TSsoustraitance'!$E576="OUI",'1C TSsoustraitance'!$AP576=0),0,(('1C TSsoustraitance'!$W576)/'1C TSsoustraitance'!$AP576))</f>
        <v>0</v>
      </c>
      <c r="T859" s="669">
        <f>IF(OR('1C TSsoustraitance'!$D576="",'1C TSsoustraitance'!$E576="OUI",'1C TSsoustraitance'!$AP576=0),0,(('1C TSsoustraitance'!$X576)/'1C TSsoustraitance'!$AP576))</f>
        <v>0</v>
      </c>
      <c r="U859" s="669">
        <f>IF(OR('1C TSsoustraitance'!$D576="",'1C TSsoustraitance'!$E576="OUI",'1C TSsoustraitance'!$AP576=0),0,(('1C TSsoustraitance'!$Y576)/'1C TSsoustraitance'!$AP576))</f>
        <v>0</v>
      </c>
      <c r="V859" s="669">
        <f>IF(OR('1C TSsoustraitance'!$D576="",'1C TSsoustraitance'!$E576="OUI",'1C TSsoustraitance'!$AP576=0),0,(('1C TSsoustraitance'!$Z576)/'1C TSsoustraitance'!$AP576))</f>
        <v>0</v>
      </c>
      <c r="W859" s="669">
        <f>IF(OR('1C TSsoustraitance'!$D576="",'1C TSsoustraitance'!$E576="OUI",'1C TSsoustraitance'!$AP576=0),0,(('1C TSsoustraitance'!$AA576)/'1C TSsoustraitance'!$AP576))</f>
        <v>0</v>
      </c>
      <c r="X859" s="669">
        <f>IF(OR('1C TSsoustraitance'!$D576="",'1C TSsoustraitance'!$E576="OUI",'1C TSsoustraitance'!$AP576=0),0,(('1C TSsoustraitance'!$AB576)/'1C TSsoustraitance'!$AP576))</f>
        <v>0</v>
      </c>
      <c r="Y859" s="669">
        <f>IF(OR('1C TSsoustraitance'!$D576="",'1C TSsoustraitance'!$E576="OUI",'1C TSsoustraitance'!$AP576=0),0,(('1C TSsoustraitance'!$AC576)/'1C TSsoustraitance'!$AP576))</f>
        <v>0</v>
      </c>
      <c r="Z859" s="669">
        <f>IF(OR('1C TSsoustraitance'!$D576="",'1C TSsoustraitance'!$E576="OUI",'1C TSsoustraitance'!$AP576=0),0,(('1C TSsoustraitance'!$AD576)/'1C TSsoustraitance'!$AP576))</f>
        <v>0</v>
      </c>
      <c r="AA859" s="669">
        <f>IF(OR('1C TSsoustraitance'!$D576="",'1C TSsoustraitance'!$E576="OUI",'1C TSsoustraitance'!$AP576=0),0,(('1C TSsoustraitance'!$AE576)/'1C TSsoustraitance'!$AP576))</f>
        <v>0</v>
      </c>
      <c r="AB859" s="669">
        <f>IF(OR('1C TSsoustraitance'!$D576="",'1C TSsoustraitance'!$E576="OUI",'1C TSsoustraitance'!$AP576=0),0,(('1C TSsoustraitance'!$AF576)/'1C TSsoustraitance'!$AP576))</f>
        <v>0</v>
      </c>
      <c r="AC859" s="669">
        <f>IF(OR('1C TSsoustraitance'!$D576="",'1C TSsoustraitance'!$E576="OUI",'1C TSsoustraitance'!$AP576=0),0,(('1C TSsoustraitance'!$AG576)/'1C TSsoustraitance'!$AP576))</f>
        <v>0</v>
      </c>
      <c r="AD859" s="669">
        <f>IF(OR('1C TSsoustraitance'!$D576="",'1C TSsoustraitance'!$E576="OUI",'1C TSsoustraitance'!$AP576=0),0,(('1C TSsoustraitance'!$AH576)/'1C TSsoustraitance'!$AP576))</f>
        <v>0</v>
      </c>
      <c r="AE859" s="669">
        <f>IF(OR('1C TSsoustraitance'!$D576="",'1C TSsoustraitance'!$E576="OUI",'1C TSsoustraitance'!$AP576=0),0,(('1C TSsoustraitance'!$AI576)/'1C TSsoustraitance'!$AP576))</f>
        <v>0</v>
      </c>
      <c r="AF859" s="669">
        <f>IF(OR('1C TSsoustraitance'!$D576="",'1C TSsoustraitance'!$E576="OUI",'1C TSsoustraitance'!$AP576=0),0,(('1C TSsoustraitance'!$AJ576)/'1C TSsoustraitance'!$AP576))</f>
        <v>0</v>
      </c>
      <c r="AG859" s="669">
        <f>IF(OR('1C TSsoustraitance'!$D576="",'1C TSsoustraitance'!$E576="OUI",'1C TSsoustraitance'!$AP576=0),0,(('1C TSsoustraitance'!$AK576)/'1C TSsoustraitance'!$AP576))</f>
        <v>0</v>
      </c>
      <c r="AH859" s="669">
        <f>IF(OR('1C TSsoustraitance'!$D576="",'1C TSsoustraitance'!$E576="OUI",'1C TSsoustraitance'!$AP576=0),0,(('1C TSsoustraitance'!$AL576)/'1C TSsoustraitance'!$AP576))</f>
        <v>0</v>
      </c>
      <c r="AI859" s="669">
        <f>IF(OR('1C TSsoustraitance'!$D576="",'1C TSsoustraitance'!$E576="OUI",'1C TSsoustraitance'!$AP576=0),0,(('1C TSsoustraitance'!$AM576)/'1C TSsoustraitance'!$AP576))</f>
        <v>0</v>
      </c>
      <c r="AJ859" s="669">
        <f>IF(OR('1C TSsoustraitance'!$D576="",'1C TSsoustraitance'!$E576="OUI",'1C TSsoustraitance'!$AP576=0),0,(('1C TSsoustraitance'!$AN576)/'1C TSsoustraitance'!$AP576))</f>
        <v>0</v>
      </c>
      <c r="AK859" s="669">
        <f t="shared" si="181"/>
        <v>0</v>
      </c>
      <c r="AL859" s="668">
        <f t="shared" si="182"/>
        <v>0</v>
      </c>
      <c r="AM859" s="670">
        <f>IF(Tableau7[[#This Row],[N° pièce]]="",0,(Tableau7[[#This Row],[hors TVA]]+(Tableau7[[#This Row],[hors TVA]]*Tableau7[[#This Row],[Taux TVA]])-(Tableau7[[#This Row],[hors TVA]]*Tableau7[[#This Row],[Taux TVA]]*Tableau7[[#This Row],[Régime TVA: Récupération]]))*Tableau7[[#This Row],[Type 1]])</f>
        <v>0</v>
      </c>
      <c r="AN859" s="670">
        <f>IF(Tableau7[[#This Row],[N° pièce]]="",0,IF($K$2="pôle",((Tableau7[[#This Row],[hors TVA]]+(Tableau7[[#This Row],[hors TVA]]*Tableau7[[#This Row],[Taux TVA]])-(Tableau7[[#This Row],[hors TVA]]*Tableau7[[#This Row],[Taux TVA]]*Tableau7[[#This Row],[Régime TVA: Récupération]]))*Tableau7[[#This Row],[Type 2]]),0))</f>
        <v>0</v>
      </c>
      <c r="AO859" s="670">
        <f t="shared" si="177"/>
        <v>0</v>
      </c>
      <c r="AP859" s="255">
        <f t="shared" si="175"/>
        <v>0</v>
      </c>
      <c r="AQ859" s="506">
        <f t="shared" si="183"/>
        <v>0</v>
      </c>
      <c r="AR859" s="671"/>
      <c r="AS859" s="512"/>
      <c r="AT859" s="513" t="str">
        <f>IF(('1C TSsoustraitance'!AP576*FICHE!C$14&lt;J859),"Forfait limité à "&amp;FICHE!C$14&amp;"€/jour","")</f>
        <v/>
      </c>
      <c r="AU859" s="797"/>
      <c r="AV859" s="484"/>
      <c r="AW859" s="484"/>
      <c r="AX859" s="484"/>
      <c r="AY859" s="484"/>
      <c r="AZ859" s="484"/>
      <c r="BA859" s="4"/>
      <c r="BB859" s="4"/>
      <c r="BC859" s="4"/>
      <c r="BD859" s="4"/>
      <c r="BE859" s="4"/>
      <c r="BF859" s="4"/>
      <c r="BG859" s="4"/>
      <c r="BH859" s="4"/>
      <c r="BI859" s="4"/>
      <c r="BJ859" s="4"/>
      <c r="BK859" s="4"/>
      <c r="BL859" s="4"/>
      <c r="BM859" s="4"/>
      <c r="BN859" s="4"/>
      <c r="BO859" s="4"/>
      <c r="BP859" s="4"/>
      <c r="BQ859" s="4"/>
      <c r="BR859" s="4"/>
      <c r="BS859" s="4"/>
      <c r="BT859" s="4"/>
      <c r="BU859" s="4"/>
      <c r="BV859" s="4"/>
      <c r="BW859" s="4"/>
      <c r="BX859" s="4"/>
      <c r="BY859" s="4"/>
      <c r="BZ859" s="4"/>
      <c r="CA859" s="4"/>
      <c r="CB859" s="4"/>
      <c r="CC859" s="4"/>
      <c r="CD859" s="4"/>
      <c r="CE859" s="4"/>
      <c r="CF859" s="4"/>
      <c r="CG859" s="4"/>
      <c r="CH859" s="4"/>
      <c r="CI859" s="4"/>
      <c r="CJ859" s="4"/>
      <c r="CK859" s="4"/>
      <c r="CL859" s="4"/>
      <c r="CM859" s="4"/>
      <c r="CN859" s="4"/>
      <c r="CO859" s="4"/>
      <c r="CP859" s="4"/>
      <c r="CQ859" s="4"/>
      <c r="CR859" s="4"/>
      <c r="CS859" s="4"/>
      <c r="CT859" s="4"/>
      <c r="CU859" s="4"/>
      <c r="CV859" s="4"/>
      <c r="CW859" s="4"/>
      <c r="CX859" s="4"/>
      <c r="CY859" s="4"/>
      <c r="CZ859" s="4"/>
      <c r="DA859" s="4"/>
      <c r="DB859" s="4"/>
      <c r="DC859" s="4"/>
      <c r="DD859" s="4"/>
      <c r="DE859" s="4"/>
      <c r="DF859" s="4"/>
      <c r="DG859" s="4"/>
      <c r="DH859" s="4"/>
      <c r="DI859" s="4"/>
      <c r="DJ859" s="4"/>
      <c r="DK859" s="4"/>
      <c r="DL859" s="4"/>
      <c r="DM859" s="4"/>
      <c r="DN859" s="4"/>
      <c r="DO859" s="4"/>
      <c r="DP859" s="4"/>
      <c r="DQ859" s="4"/>
      <c r="DR859" s="4"/>
      <c r="DS859" s="4"/>
      <c r="DT859" s="4"/>
      <c r="DU859" s="4"/>
      <c r="DV859" s="4"/>
      <c r="DW859" s="4"/>
      <c r="DX859" s="4"/>
      <c r="DY859" s="4"/>
      <c r="DZ859" s="4"/>
      <c r="EA859" s="4"/>
      <c r="EB859" s="4"/>
      <c r="EC859" s="4"/>
      <c r="ED859" s="4"/>
      <c r="EE859" s="4"/>
      <c r="EF859" s="4"/>
      <c r="EG859" s="4"/>
      <c r="EH859" s="4"/>
      <c r="EI859" s="4"/>
      <c r="EJ859" s="4"/>
      <c r="EK859" s="4"/>
      <c r="EL859" s="4"/>
      <c r="EM859" s="4"/>
      <c r="EN859" s="4"/>
      <c r="EO859" s="4"/>
      <c r="EP859" s="4"/>
      <c r="EQ859" s="4"/>
      <c r="ER859" s="4"/>
      <c r="ES859" s="4"/>
      <c r="ET859" s="4"/>
      <c r="EU859" s="4"/>
      <c r="EV859" s="4"/>
      <c r="EW859" s="4"/>
      <c r="EX859" s="4"/>
      <c r="EY859" s="4"/>
      <c r="EZ859" s="4"/>
      <c r="FA859" s="4"/>
      <c r="FB859" s="4"/>
      <c r="FC859" s="4"/>
      <c r="FD859" s="4"/>
      <c r="FE859" s="4"/>
      <c r="FF859" s="4"/>
      <c r="FG859" s="4"/>
      <c r="FH859" s="4"/>
      <c r="FI859" s="4"/>
      <c r="FJ859" s="4"/>
      <c r="FK859" s="4"/>
      <c r="FL859" s="4"/>
      <c r="FM859" s="4"/>
      <c r="FN859" s="4"/>
      <c r="FO859" s="4"/>
      <c r="FP859" s="4"/>
      <c r="FQ859" s="4"/>
      <c r="FR859" s="4"/>
      <c r="FS859" s="4"/>
      <c r="FT859" s="4"/>
      <c r="FU859" s="4"/>
      <c r="FV859" s="4"/>
      <c r="FW859" s="4"/>
      <c r="FX859" s="4"/>
      <c r="FY859" s="4"/>
      <c r="FZ859" s="4"/>
      <c r="GA859" s="4"/>
      <c r="GB859" s="4"/>
      <c r="GC859" s="4"/>
      <c r="GD859" s="4"/>
      <c r="GE859" s="4"/>
      <c r="GF859" s="4"/>
      <c r="GG859" s="4"/>
      <c r="GH859" s="4"/>
      <c r="GI859" s="4"/>
      <c r="GJ859" s="4"/>
      <c r="GK859" s="4"/>
      <c r="GL859" s="4"/>
      <c r="GM859" s="4"/>
      <c r="GN859" s="4"/>
      <c r="GO859" s="4"/>
      <c r="GP859" s="4"/>
      <c r="GQ859" s="4"/>
      <c r="GR859" s="4"/>
      <c r="GS859" s="4"/>
      <c r="GT859" s="4"/>
      <c r="GU859" s="4"/>
      <c r="GV859" s="4"/>
      <c r="GW859" s="4"/>
      <c r="GX859" s="4"/>
      <c r="GY859" s="4"/>
      <c r="GZ859" s="4"/>
      <c r="HA859" s="4"/>
      <c r="HB859" s="4"/>
      <c r="HC859" s="4"/>
    </row>
    <row r="860" spans="1:211" s="380" customFormat="1" ht="13.9" customHeight="1">
      <c r="A860" s="828" t="str">
        <f>IF('1C TSsoustraitance'!$A577&lt;&gt;0,'1C TSsoustraitance'!$A577,"")</f>
        <v/>
      </c>
      <c r="B860" s="530"/>
      <c r="C860" s="513" t="str">
        <f>IF('1C TSsoustraitance'!$A577&lt;&gt;0,'1C TSsoustraitance'!$B577,"")</f>
        <v/>
      </c>
      <c r="D860" s="513" t="str">
        <f>IF('1C TSsoustraitance'!$A577&lt;&gt;0,'1C TSsoustraitance'!$C577,"")</f>
        <v/>
      </c>
      <c r="E860" s="684"/>
      <c r="F860" s="685"/>
      <c r="G860" s="666">
        <f>'1C TSsoustraitance'!$D577</f>
        <v>0</v>
      </c>
      <c r="H860" s="533">
        <v>0.21</v>
      </c>
      <c r="I860" s="533">
        <v>1</v>
      </c>
      <c r="J860" s="534"/>
      <c r="K860" s="667">
        <f t="shared" si="180"/>
        <v>0</v>
      </c>
      <c r="L860" s="668">
        <f>IF(OR('1C TSsoustraitance'!$D577="",'1C TSsoustraitance'!$AP577=0),0,IF(AND('1C TSsoustraitance'!$D577&lt;&gt;"",$K$2="Pôle",'1C TSsoustraitance'!$E577="OUI"),(('1C TSsoustraitance'!$F577+'1C TSsoustraitance'!$G577+'1C TSsoustraitance'!$H577+'1C TSsoustraitance'!$I577+'1C TSsoustraitance'!$M577)/'1C TSsoustraitance'!$R577),IF(AND('1C TSsoustraitance'!$D577&lt;&gt;"",$K$2="Pôle",'1C TSsoustraitance'!$E577="NON"),(('1C TSsoustraitance'!$F577+'1C TSsoustraitance'!$G577+'1C TSsoustraitance'!$H577+'1C TSsoustraitance'!$I577+'1C TSsoustraitance'!$M577)/'1C TSsoustraitance'!$AP577),IF(AND('1C TSsoustraitance'!$D577&lt;&gt;"",$K$2&lt;&gt;"Pôle",'1C TSsoustraitance'!$E577="OUI"),(('1C TSsoustraitance'!$F577+'1C TSsoustraitance'!$G577+'1C TSsoustraitance'!$H577+'1C TSsoustraitance'!$I577+'1C TSsoustraitance'!$J577+'1C TSsoustraitance'!$K577+'1C TSsoustraitance'!$L577+'1C TSsoustraitance'!$M577+'1C TSsoustraitance'!$N577+'1C TSsoustraitance'!$O577+'1C TSsoustraitance'!$P577+'1C TSsoustraitance'!$Q577)/'1C TSsoustraitance'!$R577),IF(AND('1C TSsoustraitance'!$D577&lt;&gt;"",$K$2&lt;&gt;"Pôle",'1C TSsoustraitance'!$E577="NON"),(('1C TSsoustraitance'!$F577+'1C TSsoustraitance'!$G577+'1C TSsoustraitance'!$H577+'1C TSsoustraitance'!$I577+'1C TSsoustraitance'!$J577+'1C TSsoustraitance'!$K577+'1C TSsoustraitance'!$L577+'1C TSsoustraitance'!$M577+'1C TSsoustraitance'!$N577+'1C TSsoustraitance'!$O577+'1C TSsoustraitance'!$P577+'1C TSsoustraitance'!$Q577))/'1C TSsoustraitance'!$AP577)))))</f>
        <v>0</v>
      </c>
      <c r="M860" s="668">
        <f>IF(OR('1C TSsoustraitance'!$D577="",'1C TSsoustraitance'!AP$13=0),0,IF(AND('1C TSsoustraitance'!$D577&lt;&gt;"",$K$2="Pôle",'1C TSsoustraitance'!$E577="OUI"),(('1C TSsoustraitance'!$J577+'1C TSsoustraitance'!$K577+'1C TSsoustraitance'!$L577)/'1C TSsoustraitance'!$R577),IF(AND('1C TSsoustraitance'!$D577&lt;&gt;"",$K$2="Pôle",'1C TSsoustraitance'!$E577="NON"),(('1C TSsoustraitance'!$J577+'1C TSsoustraitance'!$K577+'1C TSsoustraitance'!$L577)/'1C TSsoustraitance'!$AP577),IF(AND('1C TSsoustraitance'!$D577&lt;&gt;"",$K$2&lt;&gt;"Pôle"),0))))</f>
        <v>0</v>
      </c>
      <c r="N860" s="668">
        <f t="shared" si="179"/>
        <v>0</v>
      </c>
      <c r="O860" s="669">
        <f>IF(OR('1C TSsoustraitance'!$D577="",'1C TSsoustraitance'!$E577="OUI",'1C TSsoustraitance'!$AP577=0),0,(('1C TSsoustraitance'!$S577)/'1C TSsoustraitance'!$AP577))</f>
        <v>0</v>
      </c>
      <c r="P860" s="669">
        <f>IF(OR('1C TSsoustraitance'!$D577="",'1C TSsoustraitance'!$E577="OUI",'1C TSsoustraitance'!$AP577=0),0,(('1C TSsoustraitance'!$T577)/'1C TSsoustraitance'!$AP577))</f>
        <v>0</v>
      </c>
      <c r="Q860" s="669">
        <f>IF(OR('1C TSsoustraitance'!$D577="",'1C TSsoustraitance'!$E577="OUI",'1C TSsoustraitance'!$AP577=0),0,(('1C TSsoustraitance'!$U577)/'1C TSsoustraitance'!$AP577))</f>
        <v>0</v>
      </c>
      <c r="R860" s="669">
        <f>IF(OR('1C TSsoustraitance'!$D577="",'1C TSsoustraitance'!$E577="OUI",'1C TSsoustraitance'!$AP577=0),0,(('1C TSsoustraitance'!$V577)/'1C TSsoustraitance'!$AP577))</f>
        <v>0</v>
      </c>
      <c r="S860" s="669">
        <f>IF(OR('1C TSsoustraitance'!$D577="",'1C TSsoustraitance'!$E577="OUI",'1C TSsoustraitance'!$AP577=0),0,(('1C TSsoustraitance'!$W577)/'1C TSsoustraitance'!$AP577))</f>
        <v>0</v>
      </c>
      <c r="T860" s="669">
        <f>IF(OR('1C TSsoustraitance'!$D577="",'1C TSsoustraitance'!$E577="OUI",'1C TSsoustraitance'!$AP577=0),0,(('1C TSsoustraitance'!$X577)/'1C TSsoustraitance'!$AP577))</f>
        <v>0</v>
      </c>
      <c r="U860" s="669">
        <f>IF(OR('1C TSsoustraitance'!$D577="",'1C TSsoustraitance'!$E577="OUI",'1C TSsoustraitance'!$AP577=0),0,(('1C TSsoustraitance'!$Y577)/'1C TSsoustraitance'!$AP577))</f>
        <v>0</v>
      </c>
      <c r="V860" s="669">
        <f>IF(OR('1C TSsoustraitance'!$D577="",'1C TSsoustraitance'!$E577="OUI",'1C TSsoustraitance'!$AP577=0),0,(('1C TSsoustraitance'!$Z577)/'1C TSsoustraitance'!$AP577))</f>
        <v>0</v>
      </c>
      <c r="W860" s="669">
        <f>IF(OR('1C TSsoustraitance'!$D577="",'1C TSsoustraitance'!$E577="OUI",'1C TSsoustraitance'!$AP577=0),0,(('1C TSsoustraitance'!$AA577)/'1C TSsoustraitance'!$AP577))</f>
        <v>0</v>
      </c>
      <c r="X860" s="669">
        <f>IF(OR('1C TSsoustraitance'!$D577="",'1C TSsoustraitance'!$E577="OUI",'1C TSsoustraitance'!$AP577=0),0,(('1C TSsoustraitance'!$AB577)/'1C TSsoustraitance'!$AP577))</f>
        <v>0</v>
      </c>
      <c r="Y860" s="669">
        <f>IF(OR('1C TSsoustraitance'!$D577="",'1C TSsoustraitance'!$E577="OUI",'1C TSsoustraitance'!$AP577=0),0,(('1C TSsoustraitance'!$AC577)/'1C TSsoustraitance'!$AP577))</f>
        <v>0</v>
      </c>
      <c r="Z860" s="669">
        <f>IF(OR('1C TSsoustraitance'!$D577="",'1C TSsoustraitance'!$E577="OUI",'1C TSsoustraitance'!$AP577=0),0,(('1C TSsoustraitance'!$AD577)/'1C TSsoustraitance'!$AP577))</f>
        <v>0</v>
      </c>
      <c r="AA860" s="669">
        <f>IF(OR('1C TSsoustraitance'!$D577="",'1C TSsoustraitance'!$E577="OUI",'1C TSsoustraitance'!$AP577=0),0,(('1C TSsoustraitance'!$AE577)/'1C TSsoustraitance'!$AP577))</f>
        <v>0</v>
      </c>
      <c r="AB860" s="669">
        <f>IF(OR('1C TSsoustraitance'!$D577="",'1C TSsoustraitance'!$E577="OUI",'1C TSsoustraitance'!$AP577=0),0,(('1C TSsoustraitance'!$AF577)/'1C TSsoustraitance'!$AP577))</f>
        <v>0</v>
      </c>
      <c r="AC860" s="669">
        <f>IF(OR('1C TSsoustraitance'!$D577="",'1C TSsoustraitance'!$E577="OUI",'1C TSsoustraitance'!$AP577=0),0,(('1C TSsoustraitance'!$AG577)/'1C TSsoustraitance'!$AP577))</f>
        <v>0</v>
      </c>
      <c r="AD860" s="669">
        <f>IF(OR('1C TSsoustraitance'!$D577="",'1C TSsoustraitance'!$E577="OUI",'1C TSsoustraitance'!$AP577=0),0,(('1C TSsoustraitance'!$AH577)/'1C TSsoustraitance'!$AP577))</f>
        <v>0</v>
      </c>
      <c r="AE860" s="669">
        <f>IF(OR('1C TSsoustraitance'!$D577="",'1C TSsoustraitance'!$E577="OUI",'1C TSsoustraitance'!$AP577=0),0,(('1C TSsoustraitance'!$AI577)/'1C TSsoustraitance'!$AP577))</f>
        <v>0</v>
      </c>
      <c r="AF860" s="669">
        <f>IF(OR('1C TSsoustraitance'!$D577="",'1C TSsoustraitance'!$E577="OUI",'1C TSsoustraitance'!$AP577=0),0,(('1C TSsoustraitance'!$AJ577)/'1C TSsoustraitance'!$AP577))</f>
        <v>0</v>
      </c>
      <c r="AG860" s="669">
        <f>IF(OR('1C TSsoustraitance'!$D577="",'1C TSsoustraitance'!$E577="OUI",'1C TSsoustraitance'!$AP577=0),0,(('1C TSsoustraitance'!$AK577)/'1C TSsoustraitance'!$AP577))</f>
        <v>0</v>
      </c>
      <c r="AH860" s="669">
        <f>IF(OR('1C TSsoustraitance'!$D577="",'1C TSsoustraitance'!$E577="OUI",'1C TSsoustraitance'!$AP577=0),0,(('1C TSsoustraitance'!$AL577)/'1C TSsoustraitance'!$AP577))</f>
        <v>0</v>
      </c>
      <c r="AI860" s="669">
        <f>IF(OR('1C TSsoustraitance'!$D577="",'1C TSsoustraitance'!$E577="OUI",'1C TSsoustraitance'!$AP577=0),0,(('1C TSsoustraitance'!$AM577)/'1C TSsoustraitance'!$AP577))</f>
        <v>0</v>
      </c>
      <c r="AJ860" s="669">
        <f>IF(OR('1C TSsoustraitance'!$D577="",'1C TSsoustraitance'!$E577="OUI",'1C TSsoustraitance'!$AP577=0),0,(('1C TSsoustraitance'!$AN577)/'1C TSsoustraitance'!$AP577))</f>
        <v>0</v>
      </c>
      <c r="AK860" s="669">
        <f t="shared" si="181"/>
        <v>0</v>
      </c>
      <c r="AL860" s="668">
        <f t="shared" si="182"/>
        <v>0</v>
      </c>
      <c r="AM860" s="670">
        <f>IF(Tableau7[[#This Row],[N° pièce]]="",0,(Tableau7[[#This Row],[hors TVA]]+(Tableau7[[#This Row],[hors TVA]]*Tableau7[[#This Row],[Taux TVA]])-(Tableau7[[#This Row],[hors TVA]]*Tableau7[[#This Row],[Taux TVA]]*Tableau7[[#This Row],[Régime TVA: Récupération]]))*Tableau7[[#This Row],[Type 1]])</f>
        <v>0</v>
      </c>
      <c r="AN860" s="670">
        <f>IF(Tableau7[[#This Row],[N° pièce]]="",0,IF($K$2="pôle",((Tableau7[[#This Row],[hors TVA]]+(Tableau7[[#This Row],[hors TVA]]*Tableau7[[#This Row],[Taux TVA]])-(Tableau7[[#This Row],[hors TVA]]*Tableau7[[#This Row],[Taux TVA]]*Tableau7[[#This Row],[Régime TVA: Récupération]]))*Tableau7[[#This Row],[Type 2]]),0))</f>
        <v>0</v>
      </c>
      <c r="AO860" s="670">
        <f t="shared" si="177"/>
        <v>0</v>
      </c>
      <c r="AP860" s="255">
        <f t="shared" si="175"/>
        <v>0</v>
      </c>
      <c r="AQ860" s="506">
        <f t="shared" si="183"/>
        <v>0</v>
      </c>
      <c r="AR860" s="671"/>
      <c r="AS860" s="512"/>
      <c r="AT860" s="513" t="str">
        <f>IF(('1C TSsoustraitance'!AP577*FICHE!C$14&lt;J860),"Forfait limité à "&amp;FICHE!C$14&amp;"€/jour","")</f>
        <v/>
      </c>
      <c r="AU860" s="797"/>
      <c r="AV860" s="484"/>
      <c r="AW860" s="484"/>
      <c r="AX860" s="484"/>
      <c r="AY860" s="484"/>
      <c r="AZ860" s="484"/>
      <c r="BA860" s="4"/>
      <c r="BB860" s="4"/>
      <c r="BC860" s="4"/>
      <c r="BD860" s="4"/>
      <c r="BE860" s="4"/>
      <c r="BF860" s="4"/>
      <c r="BG860" s="4"/>
      <c r="BH860" s="4"/>
      <c r="BI860" s="4"/>
      <c r="BJ860" s="4"/>
      <c r="BK860" s="4"/>
      <c r="BL860" s="4"/>
      <c r="BM860" s="4"/>
      <c r="BN860" s="4"/>
      <c r="BO860" s="4"/>
      <c r="BP860" s="4"/>
      <c r="BQ860" s="4"/>
      <c r="BR860" s="4"/>
      <c r="BS860" s="4"/>
      <c r="BT860" s="4"/>
      <c r="BU860" s="4"/>
      <c r="BV860" s="4"/>
      <c r="BW860" s="4"/>
      <c r="BX860" s="4"/>
      <c r="BY860" s="4"/>
      <c r="BZ860" s="4"/>
      <c r="CA860" s="4"/>
      <c r="CB860" s="4"/>
      <c r="CC860" s="4"/>
      <c r="CD860" s="4"/>
      <c r="CE860" s="4"/>
      <c r="CF860" s="4"/>
      <c r="CG860" s="4"/>
      <c r="CH860" s="4"/>
      <c r="CI860" s="4"/>
      <c r="CJ860" s="4"/>
      <c r="CK860" s="4"/>
      <c r="CL860" s="4"/>
      <c r="CM860" s="4"/>
      <c r="CN860" s="4"/>
      <c r="CO860" s="4"/>
      <c r="CP860" s="4"/>
      <c r="CQ860" s="4"/>
      <c r="CR860" s="4"/>
      <c r="CS860" s="4"/>
      <c r="CT860" s="4"/>
      <c r="CU860" s="4"/>
      <c r="CV860" s="4"/>
      <c r="CW860" s="4"/>
      <c r="CX860" s="4"/>
      <c r="CY860" s="4"/>
      <c r="CZ860" s="4"/>
      <c r="DA860" s="4"/>
      <c r="DB860" s="4"/>
      <c r="DC860" s="4"/>
      <c r="DD860" s="4"/>
      <c r="DE860" s="4"/>
      <c r="DF860" s="4"/>
      <c r="DG860" s="4"/>
      <c r="DH860" s="4"/>
      <c r="DI860" s="4"/>
      <c r="DJ860" s="4"/>
      <c r="DK860" s="4"/>
      <c r="DL860" s="4"/>
      <c r="DM860" s="4"/>
      <c r="DN860" s="4"/>
      <c r="DO860" s="4"/>
      <c r="DP860" s="4"/>
      <c r="DQ860" s="4"/>
      <c r="DR860" s="4"/>
      <c r="DS860" s="4"/>
      <c r="DT860" s="4"/>
      <c r="DU860" s="4"/>
      <c r="DV860" s="4"/>
      <c r="DW860" s="4"/>
      <c r="DX860" s="4"/>
      <c r="DY860" s="4"/>
      <c r="DZ860" s="4"/>
      <c r="EA860" s="4"/>
      <c r="EB860" s="4"/>
      <c r="EC860" s="4"/>
      <c r="ED860" s="4"/>
      <c r="EE860" s="4"/>
      <c r="EF860" s="4"/>
      <c r="EG860" s="4"/>
      <c r="EH860" s="4"/>
      <c r="EI860" s="4"/>
      <c r="EJ860" s="4"/>
      <c r="EK860" s="4"/>
      <c r="EL860" s="4"/>
      <c r="EM860" s="4"/>
      <c r="EN860" s="4"/>
      <c r="EO860" s="4"/>
      <c r="EP860" s="4"/>
      <c r="EQ860" s="4"/>
      <c r="ER860" s="4"/>
      <c r="ES860" s="4"/>
      <c r="ET860" s="4"/>
      <c r="EU860" s="4"/>
      <c r="EV860" s="4"/>
      <c r="EW860" s="4"/>
      <c r="EX860" s="4"/>
      <c r="EY860" s="4"/>
      <c r="EZ860" s="4"/>
      <c r="FA860" s="4"/>
      <c r="FB860" s="4"/>
      <c r="FC860" s="4"/>
      <c r="FD860" s="4"/>
      <c r="FE860" s="4"/>
      <c r="FF860" s="4"/>
      <c r="FG860" s="4"/>
      <c r="FH860" s="4"/>
      <c r="FI860" s="4"/>
      <c r="FJ860" s="4"/>
      <c r="FK860" s="4"/>
      <c r="FL860" s="4"/>
      <c r="FM860" s="4"/>
      <c r="FN860" s="4"/>
      <c r="FO860" s="4"/>
      <c r="FP860" s="4"/>
      <c r="FQ860" s="4"/>
      <c r="FR860" s="4"/>
      <c r="FS860" s="4"/>
      <c r="FT860" s="4"/>
      <c r="FU860" s="4"/>
      <c r="FV860" s="4"/>
      <c r="FW860" s="4"/>
      <c r="FX860" s="4"/>
      <c r="FY860" s="4"/>
      <c r="FZ860" s="4"/>
      <c r="GA860" s="4"/>
      <c r="GB860" s="4"/>
      <c r="GC860" s="4"/>
      <c r="GD860" s="4"/>
      <c r="GE860" s="4"/>
      <c r="GF860" s="4"/>
      <c r="GG860" s="4"/>
      <c r="GH860" s="4"/>
      <c r="GI860" s="4"/>
      <c r="GJ860" s="4"/>
      <c r="GK860" s="4"/>
      <c r="GL860" s="4"/>
      <c r="GM860" s="4"/>
      <c r="GN860" s="4"/>
      <c r="GO860" s="4"/>
      <c r="GP860" s="4"/>
      <c r="GQ860" s="4"/>
      <c r="GR860" s="4"/>
      <c r="GS860" s="4"/>
      <c r="GT860" s="4"/>
      <c r="GU860" s="4"/>
      <c r="GV860" s="4"/>
      <c r="GW860" s="4"/>
      <c r="GX860" s="4"/>
      <c r="GY860" s="4"/>
      <c r="GZ860" s="4"/>
      <c r="HA860" s="4"/>
      <c r="HB860" s="4"/>
      <c r="HC860" s="4"/>
    </row>
    <row r="861" spans="1:211" s="380" customFormat="1" ht="13.9" customHeight="1">
      <c r="A861" s="828" t="str">
        <f>IF('1C TSsoustraitance'!$A578&lt;&gt;0,'1C TSsoustraitance'!$A578,"")</f>
        <v/>
      </c>
      <c r="B861" s="530"/>
      <c r="C861" s="513" t="str">
        <f>IF('1C TSsoustraitance'!$A578&lt;&gt;0,'1C TSsoustraitance'!$B578,"")</f>
        <v/>
      </c>
      <c r="D861" s="513" t="str">
        <f>IF('1C TSsoustraitance'!$A578&lt;&gt;0,'1C TSsoustraitance'!$C578,"")</f>
        <v/>
      </c>
      <c r="E861" s="684"/>
      <c r="F861" s="685"/>
      <c r="G861" s="666">
        <f>'1C TSsoustraitance'!$D578</f>
        <v>0</v>
      </c>
      <c r="H861" s="533">
        <v>0.21</v>
      </c>
      <c r="I861" s="533">
        <v>1</v>
      </c>
      <c r="J861" s="534"/>
      <c r="K861" s="667">
        <f t="shared" si="180"/>
        <v>0</v>
      </c>
      <c r="L861" s="668">
        <f>IF(OR('1C TSsoustraitance'!$D578="",'1C TSsoustraitance'!$AP578=0),0,IF(AND('1C TSsoustraitance'!$D578&lt;&gt;"",$K$2="Pôle",'1C TSsoustraitance'!$E578="OUI"),(('1C TSsoustraitance'!$F578+'1C TSsoustraitance'!$G578+'1C TSsoustraitance'!$H578+'1C TSsoustraitance'!$I578+'1C TSsoustraitance'!$M578)/'1C TSsoustraitance'!$R578),IF(AND('1C TSsoustraitance'!$D578&lt;&gt;"",$K$2="Pôle",'1C TSsoustraitance'!$E578="NON"),(('1C TSsoustraitance'!$F578+'1C TSsoustraitance'!$G578+'1C TSsoustraitance'!$H578+'1C TSsoustraitance'!$I578+'1C TSsoustraitance'!$M578)/'1C TSsoustraitance'!$AP578),IF(AND('1C TSsoustraitance'!$D578&lt;&gt;"",$K$2&lt;&gt;"Pôle",'1C TSsoustraitance'!$E578="OUI"),(('1C TSsoustraitance'!$F578+'1C TSsoustraitance'!$G578+'1C TSsoustraitance'!$H578+'1C TSsoustraitance'!$I578+'1C TSsoustraitance'!$J578+'1C TSsoustraitance'!$K578+'1C TSsoustraitance'!$L578+'1C TSsoustraitance'!$M578+'1C TSsoustraitance'!$N578+'1C TSsoustraitance'!$O578+'1C TSsoustraitance'!$P578+'1C TSsoustraitance'!$Q578)/'1C TSsoustraitance'!$R578),IF(AND('1C TSsoustraitance'!$D578&lt;&gt;"",$K$2&lt;&gt;"Pôle",'1C TSsoustraitance'!$E578="NON"),(('1C TSsoustraitance'!$F578+'1C TSsoustraitance'!$G578+'1C TSsoustraitance'!$H578+'1C TSsoustraitance'!$I578+'1C TSsoustraitance'!$J578+'1C TSsoustraitance'!$K578+'1C TSsoustraitance'!$L578+'1C TSsoustraitance'!$M578+'1C TSsoustraitance'!$N578+'1C TSsoustraitance'!$O578+'1C TSsoustraitance'!$P578+'1C TSsoustraitance'!$Q578))/'1C TSsoustraitance'!$AP578)))))</f>
        <v>0</v>
      </c>
      <c r="M861" s="668">
        <f>IF(OR('1C TSsoustraitance'!$D578="",'1C TSsoustraitance'!AP$13=0),0,IF(AND('1C TSsoustraitance'!$D578&lt;&gt;"",$K$2="Pôle",'1C TSsoustraitance'!$E578="OUI"),(('1C TSsoustraitance'!$J578+'1C TSsoustraitance'!$K578+'1C TSsoustraitance'!$L578)/'1C TSsoustraitance'!$R578),IF(AND('1C TSsoustraitance'!$D578&lt;&gt;"",$K$2="Pôle",'1C TSsoustraitance'!$E578="NON"),(('1C TSsoustraitance'!$J578+'1C TSsoustraitance'!$K578+'1C TSsoustraitance'!$L578)/'1C TSsoustraitance'!$AP578),IF(AND('1C TSsoustraitance'!$D578&lt;&gt;"",$K$2&lt;&gt;"Pôle"),0))))</f>
        <v>0</v>
      </c>
      <c r="N861" s="668">
        <f t="shared" si="179"/>
        <v>0</v>
      </c>
      <c r="O861" s="669">
        <f>IF(OR('1C TSsoustraitance'!$D578="",'1C TSsoustraitance'!$E578="OUI",'1C TSsoustraitance'!$AP578=0),0,(('1C TSsoustraitance'!$S578)/'1C TSsoustraitance'!$AP578))</f>
        <v>0</v>
      </c>
      <c r="P861" s="669">
        <f>IF(OR('1C TSsoustraitance'!$D578="",'1C TSsoustraitance'!$E578="OUI",'1C TSsoustraitance'!$AP578=0),0,(('1C TSsoustraitance'!$T578)/'1C TSsoustraitance'!$AP578))</f>
        <v>0</v>
      </c>
      <c r="Q861" s="669">
        <f>IF(OR('1C TSsoustraitance'!$D578="",'1C TSsoustraitance'!$E578="OUI",'1C TSsoustraitance'!$AP578=0),0,(('1C TSsoustraitance'!$U578)/'1C TSsoustraitance'!$AP578))</f>
        <v>0</v>
      </c>
      <c r="R861" s="669">
        <f>IF(OR('1C TSsoustraitance'!$D578="",'1C TSsoustraitance'!$E578="OUI",'1C TSsoustraitance'!$AP578=0),0,(('1C TSsoustraitance'!$V578)/'1C TSsoustraitance'!$AP578))</f>
        <v>0</v>
      </c>
      <c r="S861" s="669">
        <f>IF(OR('1C TSsoustraitance'!$D578="",'1C TSsoustraitance'!$E578="OUI",'1C TSsoustraitance'!$AP578=0),0,(('1C TSsoustraitance'!$W578)/'1C TSsoustraitance'!$AP578))</f>
        <v>0</v>
      </c>
      <c r="T861" s="669">
        <f>IF(OR('1C TSsoustraitance'!$D578="",'1C TSsoustraitance'!$E578="OUI",'1C TSsoustraitance'!$AP578=0),0,(('1C TSsoustraitance'!$X578)/'1C TSsoustraitance'!$AP578))</f>
        <v>0</v>
      </c>
      <c r="U861" s="669">
        <f>IF(OR('1C TSsoustraitance'!$D578="",'1C TSsoustraitance'!$E578="OUI",'1C TSsoustraitance'!$AP578=0),0,(('1C TSsoustraitance'!$Y578)/'1C TSsoustraitance'!$AP578))</f>
        <v>0</v>
      </c>
      <c r="V861" s="669">
        <f>IF(OR('1C TSsoustraitance'!$D578="",'1C TSsoustraitance'!$E578="OUI",'1C TSsoustraitance'!$AP578=0),0,(('1C TSsoustraitance'!$Z578)/'1C TSsoustraitance'!$AP578))</f>
        <v>0</v>
      </c>
      <c r="W861" s="669">
        <f>IF(OR('1C TSsoustraitance'!$D578="",'1C TSsoustraitance'!$E578="OUI",'1C TSsoustraitance'!$AP578=0),0,(('1C TSsoustraitance'!$AA578)/'1C TSsoustraitance'!$AP578))</f>
        <v>0</v>
      </c>
      <c r="X861" s="669">
        <f>IF(OR('1C TSsoustraitance'!$D578="",'1C TSsoustraitance'!$E578="OUI",'1C TSsoustraitance'!$AP578=0),0,(('1C TSsoustraitance'!$AB578)/'1C TSsoustraitance'!$AP578))</f>
        <v>0</v>
      </c>
      <c r="Y861" s="669">
        <f>IF(OR('1C TSsoustraitance'!$D578="",'1C TSsoustraitance'!$E578="OUI",'1C TSsoustraitance'!$AP578=0),0,(('1C TSsoustraitance'!$AC578)/'1C TSsoustraitance'!$AP578))</f>
        <v>0</v>
      </c>
      <c r="Z861" s="669">
        <f>IF(OR('1C TSsoustraitance'!$D578="",'1C TSsoustraitance'!$E578="OUI",'1C TSsoustraitance'!$AP578=0),0,(('1C TSsoustraitance'!$AD578)/'1C TSsoustraitance'!$AP578))</f>
        <v>0</v>
      </c>
      <c r="AA861" s="669">
        <f>IF(OR('1C TSsoustraitance'!$D578="",'1C TSsoustraitance'!$E578="OUI",'1C TSsoustraitance'!$AP578=0),0,(('1C TSsoustraitance'!$AE578)/'1C TSsoustraitance'!$AP578))</f>
        <v>0</v>
      </c>
      <c r="AB861" s="669">
        <f>IF(OR('1C TSsoustraitance'!$D578="",'1C TSsoustraitance'!$E578="OUI",'1C TSsoustraitance'!$AP578=0),0,(('1C TSsoustraitance'!$AF578)/'1C TSsoustraitance'!$AP578))</f>
        <v>0</v>
      </c>
      <c r="AC861" s="669">
        <f>IF(OR('1C TSsoustraitance'!$D578="",'1C TSsoustraitance'!$E578="OUI",'1C TSsoustraitance'!$AP578=0),0,(('1C TSsoustraitance'!$AG578)/'1C TSsoustraitance'!$AP578))</f>
        <v>0</v>
      </c>
      <c r="AD861" s="669">
        <f>IF(OR('1C TSsoustraitance'!$D578="",'1C TSsoustraitance'!$E578="OUI",'1C TSsoustraitance'!$AP578=0),0,(('1C TSsoustraitance'!$AH578)/'1C TSsoustraitance'!$AP578))</f>
        <v>0</v>
      </c>
      <c r="AE861" s="669">
        <f>IF(OR('1C TSsoustraitance'!$D578="",'1C TSsoustraitance'!$E578="OUI",'1C TSsoustraitance'!$AP578=0),0,(('1C TSsoustraitance'!$AI578)/'1C TSsoustraitance'!$AP578))</f>
        <v>0</v>
      </c>
      <c r="AF861" s="669">
        <f>IF(OR('1C TSsoustraitance'!$D578="",'1C TSsoustraitance'!$E578="OUI",'1C TSsoustraitance'!$AP578=0),0,(('1C TSsoustraitance'!$AJ578)/'1C TSsoustraitance'!$AP578))</f>
        <v>0</v>
      </c>
      <c r="AG861" s="669">
        <f>IF(OR('1C TSsoustraitance'!$D578="",'1C TSsoustraitance'!$E578="OUI",'1C TSsoustraitance'!$AP578=0),0,(('1C TSsoustraitance'!$AK578)/'1C TSsoustraitance'!$AP578))</f>
        <v>0</v>
      </c>
      <c r="AH861" s="669">
        <f>IF(OR('1C TSsoustraitance'!$D578="",'1C TSsoustraitance'!$E578="OUI",'1C TSsoustraitance'!$AP578=0),0,(('1C TSsoustraitance'!$AL578)/'1C TSsoustraitance'!$AP578))</f>
        <v>0</v>
      </c>
      <c r="AI861" s="669">
        <f>IF(OR('1C TSsoustraitance'!$D578="",'1C TSsoustraitance'!$E578="OUI",'1C TSsoustraitance'!$AP578=0),0,(('1C TSsoustraitance'!$AM578)/'1C TSsoustraitance'!$AP578))</f>
        <v>0</v>
      </c>
      <c r="AJ861" s="669">
        <f>IF(OR('1C TSsoustraitance'!$D578="",'1C TSsoustraitance'!$E578="OUI",'1C TSsoustraitance'!$AP578=0),0,(('1C TSsoustraitance'!$AN578)/'1C TSsoustraitance'!$AP578))</f>
        <v>0</v>
      </c>
      <c r="AK861" s="669">
        <f t="shared" si="181"/>
        <v>0</v>
      </c>
      <c r="AL861" s="668">
        <f t="shared" si="182"/>
        <v>0</v>
      </c>
      <c r="AM861" s="670">
        <f>IF(Tableau7[[#This Row],[N° pièce]]="",0,(Tableau7[[#This Row],[hors TVA]]+(Tableau7[[#This Row],[hors TVA]]*Tableau7[[#This Row],[Taux TVA]])-(Tableau7[[#This Row],[hors TVA]]*Tableau7[[#This Row],[Taux TVA]]*Tableau7[[#This Row],[Régime TVA: Récupération]]))*Tableau7[[#This Row],[Type 1]])</f>
        <v>0</v>
      </c>
      <c r="AN861" s="670">
        <f>IF(Tableau7[[#This Row],[N° pièce]]="",0,IF($K$2="pôle",((Tableau7[[#This Row],[hors TVA]]+(Tableau7[[#This Row],[hors TVA]]*Tableau7[[#This Row],[Taux TVA]])-(Tableau7[[#This Row],[hors TVA]]*Tableau7[[#This Row],[Taux TVA]]*Tableau7[[#This Row],[Régime TVA: Récupération]]))*Tableau7[[#This Row],[Type 2]]),0))</f>
        <v>0</v>
      </c>
      <c r="AO861" s="670">
        <f t="shared" si="177"/>
        <v>0</v>
      </c>
      <c r="AP861" s="255">
        <f t="shared" si="175"/>
        <v>0</v>
      </c>
      <c r="AQ861" s="506">
        <f t="shared" si="183"/>
        <v>0</v>
      </c>
      <c r="AR861" s="671"/>
      <c r="AS861" s="512"/>
      <c r="AT861" s="513" t="str">
        <f>IF(('1C TSsoustraitance'!AP578*FICHE!C$14&lt;J861),"Forfait limité à "&amp;FICHE!C$14&amp;"€/jour","")</f>
        <v/>
      </c>
      <c r="AU861" s="797"/>
      <c r="AV861" s="484"/>
      <c r="AW861" s="484"/>
      <c r="AX861" s="484"/>
      <c r="AY861" s="484"/>
      <c r="AZ861" s="484"/>
      <c r="BA861" s="4"/>
      <c r="BB861" s="4"/>
      <c r="BC861" s="4"/>
      <c r="BD861" s="4"/>
      <c r="BE861" s="4"/>
      <c r="BF861" s="4"/>
      <c r="BG861" s="4"/>
      <c r="BH861" s="4"/>
      <c r="BI861" s="4"/>
      <c r="BJ861" s="4"/>
      <c r="BK861" s="4"/>
      <c r="BL861" s="4"/>
      <c r="BM861" s="4"/>
      <c r="BN861" s="4"/>
      <c r="BO861" s="4"/>
      <c r="BP861" s="4"/>
      <c r="BQ861" s="4"/>
      <c r="BR861" s="4"/>
      <c r="BS861" s="4"/>
      <c r="BT861" s="4"/>
      <c r="BU861" s="4"/>
      <c r="BV861" s="4"/>
      <c r="BW861" s="4"/>
      <c r="BX861" s="4"/>
      <c r="BY861" s="4"/>
      <c r="BZ861" s="4"/>
      <c r="CA861" s="4"/>
      <c r="CB861" s="4"/>
      <c r="CC861" s="4"/>
      <c r="CD861" s="4"/>
      <c r="CE861" s="4"/>
      <c r="CF861" s="4"/>
      <c r="CG861" s="4"/>
      <c r="CH861" s="4"/>
      <c r="CI861" s="4"/>
      <c r="CJ861" s="4"/>
      <c r="CK861" s="4"/>
      <c r="CL861" s="4"/>
      <c r="CM861" s="4"/>
      <c r="CN861" s="4"/>
      <c r="CO861" s="4"/>
      <c r="CP861" s="4"/>
      <c r="CQ861" s="4"/>
      <c r="CR861" s="4"/>
      <c r="CS861" s="4"/>
      <c r="CT861" s="4"/>
      <c r="CU861" s="4"/>
      <c r="CV861" s="4"/>
      <c r="CW861" s="4"/>
      <c r="CX861" s="4"/>
      <c r="CY861" s="4"/>
      <c r="CZ861" s="4"/>
      <c r="DA861" s="4"/>
      <c r="DB861" s="4"/>
      <c r="DC861" s="4"/>
      <c r="DD861" s="4"/>
      <c r="DE861" s="4"/>
      <c r="DF861" s="4"/>
      <c r="DG861" s="4"/>
      <c r="DH861" s="4"/>
      <c r="DI861" s="4"/>
      <c r="DJ861" s="4"/>
      <c r="DK861" s="4"/>
      <c r="DL861" s="4"/>
      <c r="DM861" s="4"/>
      <c r="DN861" s="4"/>
      <c r="DO861" s="4"/>
      <c r="DP861" s="4"/>
      <c r="DQ861" s="4"/>
      <c r="DR861" s="4"/>
      <c r="DS861" s="4"/>
      <c r="DT861" s="4"/>
      <c r="DU861" s="4"/>
      <c r="DV861" s="4"/>
      <c r="DW861" s="4"/>
      <c r="DX861" s="4"/>
      <c r="DY861" s="4"/>
      <c r="DZ861" s="4"/>
      <c r="EA861" s="4"/>
      <c r="EB861" s="4"/>
      <c r="EC861" s="4"/>
      <c r="ED861" s="4"/>
      <c r="EE861" s="4"/>
      <c r="EF861" s="4"/>
      <c r="EG861" s="4"/>
      <c r="EH861" s="4"/>
      <c r="EI861" s="4"/>
      <c r="EJ861" s="4"/>
      <c r="EK861" s="4"/>
      <c r="EL861" s="4"/>
      <c r="EM861" s="4"/>
      <c r="EN861" s="4"/>
      <c r="EO861" s="4"/>
      <c r="EP861" s="4"/>
      <c r="EQ861" s="4"/>
      <c r="ER861" s="4"/>
      <c r="ES861" s="4"/>
      <c r="ET861" s="4"/>
      <c r="EU861" s="4"/>
      <c r="EV861" s="4"/>
      <c r="EW861" s="4"/>
      <c r="EX861" s="4"/>
      <c r="EY861" s="4"/>
      <c r="EZ861" s="4"/>
      <c r="FA861" s="4"/>
      <c r="FB861" s="4"/>
      <c r="FC861" s="4"/>
      <c r="FD861" s="4"/>
      <c r="FE861" s="4"/>
      <c r="FF861" s="4"/>
      <c r="FG861" s="4"/>
      <c r="FH861" s="4"/>
      <c r="FI861" s="4"/>
      <c r="FJ861" s="4"/>
      <c r="FK861" s="4"/>
      <c r="FL861" s="4"/>
      <c r="FM861" s="4"/>
      <c r="FN861" s="4"/>
      <c r="FO861" s="4"/>
      <c r="FP861" s="4"/>
      <c r="FQ861" s="4"/>
      <c r="FR861" s="4"/>
      <c r="FS861" s="4"/>
      <c r="FT861" s="4"/>
      <c r="FU861" s="4"/>
      <c r="FV861" s="4"/>
      <c r="FW861" s="4"/>
      <c r="FX861" s="4"/>
      <c r="FY861" s="4"/>
      <c r="FZ861" s="4"/>
      <c r="GA861" s="4"/>
      <c r="GB861" s="4"/>
      <c r="GC861" s="4"/>
      <c r="GD861" s="4"/>
      <c r="GE861" s="4"/>
      <c r="GF861" s="4"/>
      <c r="GG861" s="4"/>
      <c r="GH861" s="4"/>
      <c r="GI861" s="4"/>
      <c r="GJ861" s="4"/>
      <c r="GK861" s="4"/>
      <c r="GL861" s="4"/>
      <c r="GM861" s="4"/>
      <c r="GN861" s="4"/>
      <c r="GO861" s="4"/>
      <c r="GP861" s="4"/>
      <c r="GQ861" s="4"/>
      <c r="GR861" s="4"/>
      <c r="GS861" s="4"/>
      <c r="GT861" s="4"/>
      <c r="GU861" s="4"/>
      <c r="GV861" s="4"/>
      <c r="GW861" s="4"/>
      <c r="GX861" s="4"/>
      <c r="GY861" s="4"/>
      <c r="GZ861" s="4"/>
      <c r="HA861" s="4"/>
      <c r="HB861" s="4"/>
      <c r="HC861" s="4"/>
    </row>
    <row r="862" spans="1:211" s="380" customFormat="1" ht="13.9" customHeight="1">
      <c r="A862" s="828" t="str">
        <f>IF('1C TSsoustraitance'!$A579&lt;&gt;0,'1C TSsoustraitance'!$A579,"")</f>
        <v/>
      </c>
      <c r="B862" s="530"/>
      <c r="C862" s="513" t="str">
        <f>IF('1C TSsoustraitance'!$A579&lt;&gt;0,'1C TSsoustraitance'!$B579,"")</f>
        <v/>
      </c>
      <c r="D862" s="513" t="str">
        <f>IF('1C TSsoustraitance'!$A579&lt;&gt;0,'1C TSsoustraitance'!$C579,"")</f>
        <v/>
      </c>
      <c r="E862" s="684"/>
      <c r="F862" s="685"/>
      <c r="G862" s="666">
        <f>'1C TSsoustraitance'!$D579</f>
        <v>0</v>
      </c>
      <c r="H862" s="533">
        <v>0.21</v>
      </c>
      <c r="I862" s="533">
        <v>1</v>
      </c>
      <c r="J862" s="534"/>
      <c r="K862" s="667">
        <f t="shared" si="180"/>
        <v>0</v>
      </c>
      <c r="L862" s="668">
        <f>IF(OR('1C TSsoustraitance'!$D579="",'1C TSsoustraitance'!$AP579=0),0,IF(AND('1C TSsoustraitance'!$D579&lt;&gt;"",$K$2="Pôle",'1C TSsoustraitance'!$E579="OUI"),(('1C TSsoustraitance'!$F579+'1C TSsoustraitance'!$G579+'1C TSsoustraitance'!$H579+'1C TSsoustraitance'!$I579+'1C TSsoustraitance'!$M579)/'1C TSsoustraitance'!$R579),IF(AND('1C TSsoustraitance'!$D579&lt;&gt;"",$K$2="Pôle",'1C TSsoustraitance'!$E579="NON"),(('1C TSsoustraitance'!$F579+'1C TSsoustraitance'!$G579+'1C TSsoustraitance'!$H579+'1C TSsoustraitance'!$I579+'1C TSsoustraitance'!$M579)/'1C TSsoustraitance'!$AP579),IF(AND('1C TSsoustraitance'!$D579&lt;&gt;"",$K$2&lt;&gt;"Pôle",'1C TSsoustraitance'!$E579="OUI"),(('1C TSsoustraitance'!$F579+'1C TSsoustraitance'!$G579+'1C TSsoustraitance'!$H579+'1C TSsoustraitance'!$I579+'1C TSsoustraitance'!$J579+'1C TSsoustraitance'!$K579+'1C TSsoustraitance'!$L579+'1C TSsoustraitance'!$M579+'1C TSsoustraitance'!$N579+'1C TSsoustraitance'!$O579+'1C TSsoustraitance'!$P579+'1C TSsoustraitance'!$Q579)/'1C TSsoustraitance'!$R579),IF(AND('1C TSsoustraitance'!$D579&lt;&gt;"",$K$2&lt;&gt;"Pôle",'1C TSsoustraitance'!$E579="NON"),(('1C TSsoustraitance'!$F579+'1C TSsoustraitance'!$G579+'1C TSsoustraitance'!$H579+'1C TSsoustraitance'!$I579+'1C TSsoustraitance'!$J579+'1C TSsoustraitance'!$K579+'1C TSsoustraitance'!$L579+'1C TSsoustraitance'!$M579+'1C TSsoustraitance'!$N579+'1C TSsoustraitance'!$O579+'1C TSsoustraitance'!$P579+'1C TSsoustraitance'!$Q579))/'1C TSsoustraitance'!$AP579)))))</f>
        <v>0</v>
      </c>
      <c r="M862" s="668">
        <f>IF(OR('1C TSsoustraitance'!$D579="",'1C TSsoustraitance'!AP$13=0),0,IF(AND('1C TSsoustraitance'!$D579&lt;&gt;"",$K$2="Pôle",'1C TSsoustraitance'!$E579="OUI"),(('1C TSsoustraitance'!$J579+'1C TSsoustraitance'!$K579+'1C TSsoustraitance'!$L579)/'1C TSsoustraitance'!$R579),IF(AND('1C TSsoustraitance'!$D579&lt;&gt;"",$K$2="Pôle",'1C TSsoustraitance'!$E579="NON"),(('1C TSsoustraitance'!$J579+'1C TSsoustraitance'!$K579+'1C TSsoustraitance'!$L579)/'1C TSsoustraitance'!$AP579),IF(AND('1C TSsoustraitance'!$D579&lt;&gt;"",$K$2&lt;&gt;"Pôle"),0))))</f>
        <v>0</v>
      </c>
      <c r="N862" s="668">
        <f t="shared" si="179"/>
        <v>0</v>
      </c>
      <c r="O862" s="669">
        <f>IF(OR('1C TSsoustraitance'!$D579="",'1C TSsoustraitance'!$E579="OUI",'1C TSsoustraitance'!$AP579=0),0,(('1C TSsoustraitance'!$S579)/'1C TSsoustraitance'!$AP579))</f>
        <v>0</v>
      </c>
      <c r="P862" s="669">
        <f>IF(OR('1C TSsoustraitance'!$D579="",'1C TSsoustraitance'!$E579="OUI",'1C TSsoustraitance'!$AP579=0),0,(('1C TSsoustraitance'!$T579)/'1C TSsoustraitance'!$AP579))</f>
        <v>0</v>
      </c>
      <c r="Q862" s="669">
        <f>IF(OR('1C TSsoustraitance'!$D579="",'1C TSsoustraitance'!$E579="OUI",'1C TSsoustraitance'!$AP579=0),0,(('1C TSsoustraitance'!$U579)/'1C TSsoustraitance'!$AP579))</f>
        <v>0</v>
      </c>
      <c r="R862" s="669">
        <f>IF(OR('1C TSsoustraitance'!$D579="",'1C TSsoustraitance'!$E579="OUI",'1C TSsoustraitance'!$AP579=0),0,(('1C TSsoustraitance'!$V579)/'1C TSsoustraitance'!$AP579))</f>
        <v>0</v>
      </c>
      <c r="S862" s="669">
        <f>IF(OR('1C TSsoustraitance'!$D579="",'1C TSsoustraitance'!$E579="OUI",'1C TSsoustraitance'!$AP579=0),0,(('1C TSsoustraitance'!$W579)/'1C TSsoustraitance'!$AP579))</f>
        <v>0</v>
      </c>
      <c r="T862" s="669">
        <f>IF(OR('1C TSsoustraitance'!$D579="",'1C TSsoustraitance'!$E579="OUI",'1C TSsoustraitance'!$AP579=0),0,(('1C TSsoustraitance'!$X579)/'1C TSsoustraitance'!$AP579))</f>
        <v>0</v>
      </c>
      <c r="U862" s="669">
        <f>IF(OR('1C TSsoustraitance'!$D579="",'1C TSsoustraitance'!$E579="OUI",'1C TSsoustraitance'!$AP579=0),0,(('1C TSsoustraitance'!$Y579)/'1C TSsoustraitance'!$AP579))</f>
        <v>0</v>
      </c>
      <c r="V862" s="669">
        <f>IF(OR('1C TSsoustraitance'!$D579="",'1C TSsoustraitance'!$E579="OUI",'1C TSsoustraitance'!$AP579=0),0,(('1C TSsoustraitance'!$Z579)/'1C TSsoustraitance'!$AP579))</f>
        <v>0</v>
      </c>
      <c r="W862" s="669">
        <f>IF(OR('1C TSsoustraitance'!$D579="",'1C TSsoustraitance'!$E579="OUI",'1C TSsoustraitance'!$AP579=0),0,(('1C TSsoustraitance'!$AA579)/'1C TSsoustraitance'!$AP579))</f>
        <v>0</v>
      </c>
      <c r="X862" s="669">
        <f>IF(OR('1C TSsoustraitance'!$D579="",'1C TSsoustraitance'!$E579="OUI",'1C TSsoustraitance'!$AP579=0),0,(('1C TSsoustraitance'!$AB579)/'1C TSsoustraitance'!$AP579))</f>
        <v>0</v>
      </c>
      <c r="Y862" s="669">
        <f>IF(OR('1C TSsoustraitance'!$D579="",'1C TSsoustraitance'!$E579="OUI",'1C TSsoustraitance'!$AP579=0),0,(('1C TSsoustraitance'!$AC579)/'1C TSsoustraitance'!$AP579))</f>
        <v>0</v>
      </c>
      <c r="Z862" s="669">
        <f>IF(OR('1C TSsoustraitance'!$D579="",'1C TSsoustraitance'!$E579="OUI",'1C TSsoustraitance'!$AP579=0),0,(('1C TSsoustraitance'!$AD579)/'1C TSsoustraitance'!$AP579))</f>
        <v>0</v>
      </c>
      <c r="AA862" s="669">
        <f>IF(OR('1C TSsoustraitance'!$D579="",'1C TSsoustraitance'!$E579="OUI",'1C TSsoustraitance'!$AP579=0),0,(('1C TSsoustraitance'!$AE579)/'1C TSsoustraitance'!$AP579))</f>
        <v>0</v>
      </c>
      <c r="AB862" s="669">
        <f>IF(OR('1C TSsoustraitance'!$D579="",'1C TSsoustraitance'!$E579="OUI",'1C TSsoustraitance'!$AP579=0),0,(('1C TSsoustraitance'!$AF579)/'1C TSsoustraitance'!$AP579))</f>
        <v>0</v>
      </c>
      <c r="AC862" s="669">
        <f>IF(OR('1C TSsoustraitance'!$D579="",'1C TSsoustraitance'!$E579="OUI",'1C TSsoustraitance'!$AP579=0),0,(('1C TSsoustraitance'!$AG579)/'1C TSsoustraitance'!$AP579))</f>
        <v>0</v>
      </c>
      <c r="AD862" s="669">
        <f>IF(OR('1C TSsoustraitance'!$D579="",'1C TSsoustraitance'!$E579="OUI",'1C TSsoustraitance'!$AP579=0),0,(('1C TSsoustraitance'!$AH579)/'1C TSsoustraitance'!$AP579))</f>
        <v>0</v>
      </c>
      <c r="AE862" s="669">
        <f>IF(OR('1C TSsoustraitance'!$D579="",'1C TSsoustraitance'!$E579="OUI",'1C TSsoustraitance'!$AP579=0),0,(('1C TSsoustraitance'!$AI579)/'1C TSsoustraitance'!$AP579))</f>
        <v>0</v>
      </c>
      <c r="AF862" s="669">
        <f>IF(OR('1C TSsoustraitance'!$D579="",'1C TSsoustraitance'!$E579="OUI",'1C TSsoustraitance'!$AP579=0),0,(('1C TSsoustraitance'!$AJ579)/'1C TSsoustraitance'!$AP579))</f>
        <v>0</v>
      </c>
      <c r="AG862" s="669">
        <f>IF(OR('1C TSsoustraitance'!$D579="",'1C TSsoustraitance'!$E579="OUI",'1C TSsoustraitance'!$AP579=0),0,(('1C TSsoustraitance'!$AK579)/'1C TSsoustraitance'!$AP579))</f>
        <v>0</v>
      </c>
      <c r="AH862" s="669">
        <f>IF(OR('1C TSsoustraitance'!$D579="",'1C TSsoustraitance'!$E579="OUI",'1C TSsoustraitance'!$AP579=0),0,(('1C TSsoustraitance'!$AL579)/'1C TSsoustraitance'!$AP579))</f>
        <v>0</v>
      </c>
      <c r="AI862" s="669">
        <f>IF(OR('1C TSsoustraitance'!$D579="",'1C TSsoustraitance'!$E579="OUI",'1C TSsoustraitance'!$AP579=0),0,(('1C TSsoustraitance'!$AM579)/'1C TSsoustraitance'!$AP579))</f>
        <v>0</v>
      </c>
      <c r="AJ862" s="669">
        <f>IF(OR('1C TSsoustraitance'!$D579="",'1C TSsoustraitance'!$E579="OUI",'1C TSsoustraitance'!$AP579=0),0,(('1C TSsoustraitance'!$AN579)/'1C TSsoustraitance'!$AP579))</f>
        <v>0</v>
      </c>
      <c r="AK862" s="669">
        <f t="shared" si="181"/>
        <v>0</v>
      </c>
      <c r="AL862" s="668">
        <f t="shared" si="182"/>
        <v>0</v>
      </c>
      <c r="AM862" s="670">
        <f>IF(Tableau7[[#This Row],[N° pièce]]="",0,(Tableau7[[#This Row],[hors TVA]]+(Tableau7[[#This Row],[hors TVA]]*Tableau7[[#This Row],[Taux TVA]])-(Tableau7[[#This Row],[hors TVA]]*Tableau7[[#This Row],[Taux TVA]]*Tableau7[[#This Row],[Régime TVA: Récupération]]))*Tableau7[[#This Row],[Type 1]])</f>
        <v>0</v>
      </c>
      <c r="AN862" s="670">
        <f>IF(Tableau7[[#This Row],[N° pièce]]="",0,IF($K$2="pôle",((Tableau7[[#This Row],[hors TVA]]+(Tableau7[[#This Row],[hors TVA]]*Tableau7[[#This Row],[Taux TVA]])-(Tableau7[[#This Row],[hors TVA]]*Tableau7[[#This Row],[Taux TVA]]*Tableau7[[#This Row],[Régime TVA: Récupération]]))*Tableau7[[#This Row],[Type 2]]),0))</f>
        <v>0</v>
      </c>
      <c r="AO862" s="670">
        <f t="shared" si="177"/>
        <v>0</v>
      </c>
      <c r="AP862" s="255">
        <f t="shared" si="175"/>
        <v>0</v>
      </c>
      <c r="AQ862" s="506">
        <f t="shared" si="183"/>
        <v>0</v>
      </c>
      <c r="AR862" s="671"/>
      <c r="AS862" s="512"/>
      <c r="AT862" s="513" t="str">
        <f>IF(('1C TSsoustraitance'!AP579*FICHE!C$14&lt;J862),"Forfait limité à "&amp;FICHE!C$14&amp;"€/jour","")</f>
        <v/>
      </c>
      <c r="AU862" s="797"/>
      <c r="AV862" s="484"/>
      <c r="AW862" s="484"/>
      <c r="AX862" s="484"/>
      <c r="AY862" s="484"/>
      <c r="AZ862" s="484"/>
      <c r="BA862" s="4"/>
      <c r="BB862" s="4"/>
      <c r="BC862" s="4"/>
      <c r="BD862" s="4"/>
      <c r="BE862" s="4"/>
      <c r="BF862" s="4"/>
      <c r="BG862" s="4"/>
      <c r="BH862" s="4"/>
      <c r="BI862" s="4"/>
      <c r="BJ862" s="4"/>
      <c r="BK862" s="4"/>
      <c r="BL862" s="4"/>
      <c r="BM862" s="4"/>
      <c r="BN862" s="4"/>
      <c r="BO862" s="4"/>
      <c r="BP862" s="4"/>
      <c r="BQ862" s="4"/>
      <c r="BR862" s="4"/>
      <c r="BS862" s="4"/>
      <c r="BT862" s="4"/>
      <c r="BU862" s="4"/>
      <c r="BV862" s="4"/>
      <c r="BW862" s="4"/>
      <c r="BX862" s="4"/>
      <c r="BY862" s="4"/>
      <c r="BZ862" s="4"/>
      <c r="CA862" s="4"/>
      <c r="CB862" s="4"/>
      <c r="CC862" s="4"/>
      <c r="CD862" s="4"/>
      <c r="CE862" s="4"/>
      <c r="CF862" s="4"/>
      <c r="CG862" s="4"/>
      <c r="CH862" s="4"/>
      <c r="CI862" s="4"/>
      <c r="CJ862" s="4"/>
      <c r="CK862" s="4"/>
      <c r="CL862" s="4"/>
      <c r="CM862" s="4"/>
      <c r="CN862" s="4"/>
      <c r="CO862" s="4"/>
      <c r="CP862" s="4"/>
      <c r="CQ862" s="4"/>
      <c r="CR862" s="4"/>
      <c r="CS862" s="4"/>
      <c r="CT862" s="4"/>
      <c r="CU862" s="4"/>
      <c r="CV862" s="4"/>
      <c r="CW862" s="4"/>
      <c r="CX862" s="4"/>
      <c r="CY862" s="4"/>
      <c r="CZ862" s="4"/>
      <c r="DA862" s="4"/>
      <c r="DB862" s="4"/>
      <c r="DC862" s="4"/>
      <c r="DD862" s="4"/>
      <c r="DE862" s="4"/>
      <c r="DF862" s="4"/>
      <c r="DG862" s="4"/>
      <c r="DH862" s="4"/>
      <c r="DI862" s="4"/>
      <c r="DJ862" s="4"/>
      <c r="DK862" s="4"/>
      <c r="DL862" s="4"/>
      <c r="DM862" s="4"/>
      <c r="DN862" s="4"/>
      <c r="DO862" s="4"/>
      <c r="DP862" s="4"/>
      <c r="DQ862" s="4"/>
      <c r="DR862" s="4"/>
      <c r="DS862" s="4"/>
      <c r="DT862" s="4"/>
      <c r="DU862" s="4"/>
      <c r="DV862" s="4"/>
      <c r="DW862" s="4"/>
      <c r="DX862" s="4"/>
      <c r="DY862" s="4"/>
      <c r="DZ862" s="4"/>
      <c r="EA862" s="4"/>
      <c r="EB862" s="4"/>
      <c r="EC862" s="4"/>
      <c r="ED862" s="4"/>
      <c r="EE862" s="4"/>
      <c r="EF862" s="4"/>
      <c r="EG862" s="4"/>
      <c r="EH862" s="4"/>
      <c r="EI862" s="4"/>
      <c r="EJ862" s="4"/>
      <c r="EK862" s="4"/>
      <c r="EL862" s="4"/>
      <c r="EM862" s="4"/>
      <c r="EN862" s="4"/>
      <c r="EO862" s="4"/>
      <c r="EP862" s="4"/>
      <c r="EQ862" s="4"/>
      <c r="ER862" s="4"/>
      <c r="ES862" s="4"/>
      <c r="ET862" s="4"/>
      <c r="EU862" s="4"/>
      <c r="EV862" s="4"/>
      <c r="EW862" s="4"/>
      <c r="EX862" s="4"/>
      <c r="EY862" s="4"/>
      <c r="EZ862" s="4"/>
      <c r="FA862" s="4"/>
      <c r="FB862" s="4"/>
      <c r="FC862" s="4"/>
      <c r="FD862" s="4"/>
      <c r="FE862" s="4"/>
      <c r="FF862" s="4"/>
      <c r="FG862" s="4"/>
      <c r="FH862" s="4"/>
      <c r="FI862" s="4"/>
      <c r="FJ862" s="4"/>
      <c r="FK862" s="4"/>
      <c r="FL862" s="4"/>
      <c r="FM862" s="4"/>
      <c r="FN862" s="4"/>
      <c r="FO862" s="4"/>
      <c r="FP862" s="4"/>
      <c r="FQ862" s="4"/>
      <c r="FR862" s="4"/>
      <c r="FS862" s="4"/>
      <c r="FT862" s="4"/>
      <c r="FU862" s="4"/>
      <c r="FV862" s="4"/>
      <c r="FW862" s="4"/>
      <c r="FX862" s="4"/>
      <c r="FY862" s="4"/>
      <c r="FZ862" s="4"/>
      <c r="GA862" s="4"/>
      <c r="GB862" s="4"/>
      <c r="GC862" s="4"/>
      <c r="GD862" s="4"/>
      <c r="GE862" s="4"/>
      <c r="GF862" s="4"/>
      <c r="GG862" s="4"/>
      <c r="GH862" s="4"/>
      <c r="GI862" s="4"/>
      <c r="GJ862" s="4"/>
      <c r="GK862" s="4"/>
      <c r="GL862" s="4"/>
      <c r="GM862" s="4"/>
      <c r="GN862" s="4"/>
      <c r="GO862" s="4"/>
      <c r="GP862" s="4"/>
      <c r="GQ862" s="4"/>
      <c r="GR862" s="4"/>
      <c r="GS862" s="4"/>
      <c r="GT862" s="4"/>
      <c r="GU862" s="4"/>
      <c r="GV862" s="4"/>
      <c r="GW862" s="4"/>
      <c r="GX862" s="4"/>
      <c r="GY862" s="4"/>
      <c r="GZ862" s="4"/>
      <c r="HA862" s="4"/>
      <c r="HB862" s="4"/>
      <c r="HC862" s="4"/>
    </row>
    <row r="863" spans="1:211" s="380" customFormat="1" ht="13.9" customHeight="1">
      <c r="A863" s="828" t="str">
        <f>IF('1C TSsoustraitance'!$A580&lt;&gt;0,'1C TSsoustraitance'!$A580,"")</f>
        <v/>
      </c>
      <c r="B863" s="530"/>
      <c r="C863" s="513" t="str">
        <f>IF('1C TSsoustraitance'!$A580&lt;&gt;0,'1C TSsoustraitance'!$B580,"")</f>
        <v/>
      </c>
      <c r="D863" s="513" t="str">
        <f>IF('1C TSsoustraitance'!$A580&lt;&gt;0,'1C TSsoustraitance'!$C580,"")</f>
        <v/>
      </c>
      <c r="E863" s="684"/>
      <c r="F863" s="685"/>
      <c r="G863" s="666">
        <f>'1C TSsoustraitance'!$D580</f>
        <v>0</v>
      </c>
      <c r="H863" s="533">
        <v>0.21</v>
      </c>
      <c r="I863" s="533">
        <v>1</v>
      </c>
      <c r="J863" s="534"/>
      <c r="K863" s="667">
        <f t="shared" si="180"/>
        <v>0</v>
      </c>
      <c r="L863" s="668">
        <f>IF(OR('1C TSsoustraitance'!$D580="",'1C TSsoustraitance'!$AP580=0),0,IF(AND('1C TSsoustraitance'!$D580&lt;&gt;"",$K$2="Pôle",'1C TSsoustraitance'!$E580="OUI"),(('1C TSsoustraitance'!$F580+'1C TSsoustraitance'!$G580+'1C TSsoustraitance'!$H580+'1C TSsoustraitance'!$I580+'1C TSsoustraitance'!$M580)/'1C TSsoustraitance'!$R580),IF(AND('1C TSsoustraitance'!$D580&lt;&gt;"",$K$2="Pôle",'1C TSsoustraitance'!$E580="NON"),(('1C TSsoustraitance'!$F580+'1C TSsoustraitance'!$G580+'1C TSsoustraitance'!$H580+'1C TSsoustraitance'!$I580+'1C TSsoustraitance'!$M580)/'1C TSsoustraitance'!$AP580),IF(AND('1C TSsoustraitance'!$D580&lt;&gt;"",$K$2&lt;&gt;"Pôle",'1C TSsoustraitance'!$E580="OUI"),(('1C TSsoustraitance'!$F580+'1C TSsoustraitance'!$G580+'1C TSsoustraitance'!$H580+'1C TSsoustraitance'!$I580+'1C TSsoustraitance'!$J580+'1C TSsoustraitance'!$K580+'1C TSsoustraitance'!$L580+'1C TSsoustraitance'!$M580+'1C TSsoustraitance'!$N580+'1C TSsoustraitance'!$O580+'1C TSsoustraitance'!$P580+'1C TSsoustraitance'!$Q580)/'1C TSsoustraitance'!$R580),IF(AND('1C TSsoustraitance'!$D580&lt;&gt;"",$K$2&lt;&gt;"Pôle",'1C TSsoustraitance'!$E580="NON"),(('1C TSsoustraitance'!$F580+'1C TSsoustraitance'!$G580+'1C TSsoustraitance'!$H580+'1C TSsoustraitance'!$I580+'1C TSsoustraitance'!$J580+'1C TSsoustraitance'!$K580+'1C TSsoustraitance'!$L580+'1C TSsoustraitance'!$M580+'1C TSsoustraitance'!$N580+'1C TSsoustraitance'!$O580+'1C TSsoustraitance'!$P580+'1C TSsoustraitance'!$Q580))/'1C TSsoustraitance'!$AP580)))))</f>
        <v>0</v>
      </c>
      <c r="M863" s="668">
        <f>IF(OR('1C TSsoustraitance'!$D580="",'1C TSsoustraitance'!AP$13=0),0,IF(AND('1C TSsoustraitance'!$D580&lt;&gt;"",$K$2="Pôle",'1C TSsoustraitance'!$E580="OUI"),(('1C TSsoustraitance'!$J580+'1C TSsoustraitance'!$K580+'1C TSsoustraitance'!$L580)/'1C TSsoustraitance'!$R580),IF(AND('1C TSsoustraitance'!$D580&lt;&gt;"",$K$2="Pôle",'1C TSsoustraitance'!$E580="NON"),(('1C TSsoustraitance'!$J580+'1C TSsoustraitance'!$K580+'1C TSsoustraitance'!$L580)/'1C TSsoustraitance'!$AP580),IF(AND('1C TSsoustraitance'!$D580&lt;&gt;"",$K$2&lt;&gt;"Pôle"),0))))</f>
        <v>0</v>
      </c>
      <c r="N863" s="668">
        <f t="shared" si="179"/>
        <v>0</v>
      </c>
      <c r="O863" s="669">
        <f>IF(OR('1C TSsoustraitance'!$D580="",'1C TSsoustraitance'!$E580="OUI",'1C TSsoustraitance'!$AP580=0),0,(('1C TSsoustraitance'!$S580)/'1C TSsoustraitance'!$AP580))</f>
        <v>0</v>
      </c>
      <c r="P863" s="669">
        <f>IF(OR('1C TSsoustraitance'!$D580="",'1C TSsoustraitance'!$E580="OUI",'1C TSsoustraitance'!$AP580=0),0,(('1C TSsoustraitance'!$T580)/'1C TSsoustraitance'!$AP580))</f>
        <v>0</v>
      </c>
      <c r="Q863" s="669">
        <f>IF(OR('1C TSsoustraitance'!$D580="",'1C TSsoustraitance'!$E580="OUI",'1C TSsoustraitance'!$AP580=0),0,(('1C TSsoustraitance'!$U580)/'1C TSsoustraitance'!$AP580))</f>
        <v>0</v>
      </c>
      <c r="R863" s="669">
        <f>IF(OR('1C TSsoustraitance'!$D580="",'1C TSsoustraitance'!$E580="OUI",'1C TSsoustraitance'!$AP580=0),0,(('1C TSsoustraitance'!$V580)/'1C TSsoustraitance'!$AP580))</f>
        <v>0</v>
      </c>
      <c r="S863" s="669">
        <f>IF(OR('1C TSsoustraitance'!$D580="",'1C TSsoustraitance'!$E580="OUI",'1C TSsoustraitance'!$AP580=0),0,(('1C TSsoustraitance'!$W580)/'1C TSsoustraitance'!$AP580))</f>
        <v>0</v>
      </c>
      <c r="T863" s="669">
        <f>IF(OR('1C TSsoustraitance'!$D580="",'1C TSsoustraitance'!$E580="OUI",'1C TSsoustraitance'!$AP580=0),0,(('1C TSsoustraitance'!$X580)/'1C TSsoustraitance'!$AP580))</f>
        <v>0</v>
      </c>
      <c r="U863" s="669">
        <f>IF(OR('1C TSsoustraitance'!$D580="",'1C TSsoustraitance'!$E580="OUI",'1C TSsoustraitance'!$AP580=0),0,(('1C TSsoustraitance'!$Y580)/'1C TSsoustraitance'!$AP580))</f>
        <v>0</v>
      </c>
      <c r="V863" s="669">
        <f>IF(OR('1C TSsoustraitance'!$D580="",'1C TSsoustraitance'!$E580="OUI",'1C TSsoustraitance'!$AP580=0),0,(('1C TSsoustraitance'!$Z580)/'1C TSsoustraitance'!$AP580))</f>
        <v>0</v>
      </c>
      <c r="W863" s="669">
        <f>IF(OR('1C TSsoustraitance'!$D580="",'1C TSsoustraitance'!$E580="OUI",'1C TSsoustraitance'!$AP580=0),0,(('1C TSsoustraitance'!$AA580)/'1C TSsoustraitance'!$AP580))</f>
        <v>0</v>
      </c>
      <c r="X863" s="669">
        <f>IF(OR('1C TSsoustraitance'!$D580="",'1C TSsoustraitance'!$E580="OUI",'1C TSsoustraitance'!$AP580=0),0,(('1C TSsoustraitance'!$AB580)/'1C TSsoustraitance'!$AP580))</f>
        <v>0</v>
      </c>
      <c r="Y863" s="669">
        <f>IF(OR('1C TSsoustraitance'!$D580="",'1C TSsoustraitance'!$E580="OUI",'1C TSsoustraitance'!$AP580=0),0,(('1C TSsoustraitance'!$AC580)/'1C TSsoustraitance'!$AP580))</f>
        <v>0</v>
      </c>
      <c r="Z863" s="669">
        <f>IF(OR('1C TSsoustraitance'!$D580="",'1C TSsoustraitance'!$E580="OUI",'1C TSsoustraitance'!$AP580=0),0,(('1C TSsoustraitance'!$AD580)/'1C TSsoustraitance'!$AP580))</f>
        <v>0</v>
      </c>
      <c r="AA863" s="669">
        <f>IF(OR('1C TSsoustraitance'!$D580="",'1C TSsoustraitance'!$E580="OUI",'1C TSsoustraitance'!$AP580=0),0,(('1C TSsoustraitance'!$AE580)/'1C TSsoustraitance'!$AP580))</f>
        <v>0</v>
      </c>
      <c r="AB863" s="669">
        <f>IF(OR('1C TSsoustraitance'!$D580="",'1C TSsoustraitance'!$E580="OUI",'1C TSsoustraitance'!$AP580=0),0,(('1C TSsoustraitance'!$AF580)/'1C TSsoustraitance'!$AP580))</f>
        <v>0</v>
      </c>
      <c r="AC863" s="669">
        <f>IF(OR('1C TSsoustraitance'!$D580="",'1C TSsoustraitance'!$E580="OUI",'1C TSsoustraitance'!$AP580=0),0,(('1C TSsoustraitance'!$AG580)/'1C TSsoustraitance'!$AP580))</f>
        <v>0</v>
      </c>
      <c r="AD863" s="669">
        <f>IF(OR('1C TSsoustraitance'!$D580="",'1C TSsoustraitance'!$E580="OUI",'1C TSsoustraitance'!$AP580=0),0,(('1C TSsoustraitance'!$AH580)/'1C TSsoustraitance'!$AP580))</f>
        <v>0</v>
      </c>
      <c r="AE863" s="669">
        <f>IF(OR('1C TSsoustraitance'!$D580="",'1C TSsoustraitance'!$E580="OUI",'1C TSsoustraitance'!$AP580=0),0,(('1C TSsoustraitance'!$AI580)/'1C TSsoustraitance'!$AP580))</f>
        <v>0</v>
      </c>
      <c r="AF863" s="669">
        <f>IF(OR('1C TSsoustraitance'!$D580="",'1C TSsoustraitance'!$E580="OUI",'1C TSsoustraitance'!$AP580=0),0,(('1C TSsoustraitance'!$AJ580)/'1C TSsoustraitance'!$AP580))</f>
        <v>0</v>
      </c>
      <c r="AG863" s="669">
        <f>IF(OR('1C TSsoustraitance'!$D580="",'1C TSsoustraitance'!$E580="OUI",'1C TSsoustraitance'!$AP580=0),0,(('1C TSsoustraitance'!$AK580)/'1C TSsoustraitance'!$AP580))</f>
        <v>0</v>
      </c>
      <c r="AH863" s="669">
        <f>IF(OR('1C TSsoustraitance'!$D580="",'1C TSsoustraitance'!$E580="OUI",'1C TSsoustraitance'!$AP580=0),0,(('1C TSsoustraitance'!$AL580)/'1C TSsoustraitance'!$AP580))</f>
        <v>0</v>
      </c>
      <c r="AI863" s="669">
        <f>IF(OR('1C TSsoustraitance'!$D580="",'1C TSsoustraitance'!$E580="OUI",'1C TSsoustraitance'!$AP580=0),0,(('1C TSsoustraitance'!$AM580)/'1C TSsoustraitance'!$AP580))</f>
        <v>0</v>
      </c>
      <c r="AJ863" s="669">
        <f>IF(OR('1C TSsoustraitance'!$D580="",'1C TSsoustraitance'!$E580="OUI",'1C TSsoustraitance'!$AP580=0),0,(('1C TSsoustraitance'!$AN580)/'1C TSsoustraitance'!$AP580))</f>
        <v>0</v>
      </c>
      <c r="AK863" s="669">
        <f t="shared" si="181"/>
        <v>0</v>
      </c>
      <c r="AL863" s="668">
        <f t="shared" si="182"/>
        <v>0</v>
      </c>
      <c r="AM863" s="670">
        <f>IF(Tableau7[[#This Row],[N° pièce]]="",0,(Tableau7[[#This Row],[hors TVA]]+(Tableau7[[#This Row],[hors TVA]]*Tableau7[[#This Row],[Taux TVA]])-(Tableau7[[#This Row],[hors TVA]]*Tableau7[[#This Row],[Taux TVA]]*Tableau7[[#This Row],[Régime TVA: Récupération]]))*Tableau7[[#This Row],[Type 1]])</f>
        <v>0</v>
      </c>
      <c r="AN863" s="670">
        <f>IF(Tableau7[[#This Row],[N° pièce]]="",0,IF($K$2="pôle",((Tableau7[[#This Row],[hors TVA]]+(Tableau7[[#This Row],[hors TVA]]*Tableau7[[#This Row],[Taux TVA]])-(Tableau7[[#This Row],[hors TVA]]*Tableau7[[#This Row],[Taux TVA]]*Tableau7[[#This Row],[Régime TVA: Récupération]]))*Tableau7[[#This Row],[Type 2]]),0))</f>
        <v>0</v>
      </c>
      <c r="AO863" s="670">
        <f t="shared" si="177"/>
        <v>0</v>
      </c>
      <c r="AP863" s="255">
        <f t="shared" si="175"/>
        <v>0</v>
      </c>
      <c r="AQ863" s="506">
        <f t="shared" si="183"/>
        <v>0</v>
      </c>
      <c r="AR863" s="671"/>
      <c r="AS863" s="512"/>
      <c r="AT863" s="513" t="str">
        <f>IF(('1C TSsoustraitance'!AP580*FICHE!C$14&lt;J863),"Forfait limité à "&amp;FICHE!C$14&amp;"€/jour","")</f>
        <v/>
      </c>
      <c r="AU863" s="797"/>
      <c r="AV863" s="484"/>
      <c r="AW863" s="484"/>
      <c r="AX863" s="484"/>
      <c r="AY863" s="484"/>
      <c r="AZ863" s="484"/>
      <c r="BA863" s="4"/>
      <c r="BB863" s="4"/>
      <c r="BC863" s="4"/>
      <c r="BD863" s="4"/>
      <c r="BE863" s="4"/>
      <c r="BF863" s="4"/>
      <c r="BG863" s="4"/>
      <c r="BH863" s="4"/>
      <c r="BI863" s="4"/>
      <c r="BJ863" s="4"/>
      <c r="BK863" s="4"/>
      <c r="BL863" s="4"/>
      <c r="BM863" s="4"/>
      <c r="BN863" s="4"/>
      <c r="BO863" s="4"/>
      <c r="BP863" s="4"/>
      <c r="BQ863" s="4"/>
      <c r="BR863" s="4"/>
      <c r="BS863" s="4"/>
      <c r="BT863" s="4"/>
      <c r="BU863" s="4"/>
      <c r="BV863" s="4"/>
      <c r="BW863" s="4"/>
      <c r="BX863" s="4"/>
      <c r="BY863" s="4"/>
      <c r="BZ863" s="4"/>
      <c r="CA863" s="4"/>
      <c r="CB863" s="4"/>
      <c r="CC863" s="4"/>
      <c r="CD863" s="4"/>
      <c r="CE863" s="4"/>
      <c r="CF863" s="4"/>
      <c r="CG863" s="4"/>
      <c r="CH863" s="4"/>
      <c r="CI863" s="4"/>
      <c r="CJ863" s="4"/>
      <c r="CK863" s="4"/>
      <c r="CL863" s="4"/>
      <c r="CM863" s="4"/>
      <c r="CN863" s="4"/>
      <c r="CO863" s="4"/>
      <c r="CP863" s="4"/>
      <c r="CQ863" s="4"/>
      <c r="CR863" s="4"/>
      <c r="CS863" s="4"/>
      <c r="CT863" s="4"/>
      <c r="CU863" s="4"/>
      <c r="CV863" s="4"/>
      <c r="CW863" s="4"/>
      <c r="CX863" s="4"/>
      <c r="CY863" s="4"/>
      <c r="CZ863" s="4"/>
      <c r="DA863" s="4"/>
      <c r="DB863" s="4"/>
      <c r="DC863" s="4"/>
      <c r="DD863" s="4"/>
      <c r="DE863" s="4"/>
      <c r="DF863" s="4"/>
      <c r="DG863" s="4"/>
      <c r="DH863" s="4"/>
      <c r="DI863" s="4"/>
      <c r="DJ863" s="4"/>
      <c r="DK863" s="4"/>
      <c r="DL863" s="4"/>
      <c r="DM863" s="4"/>
      <c r="DN863" s="4"/>
      <c r="DO863" s="4"/>
      <c r="DP863" s="4"/>
      <c r="DQ863" s="4"/>
      <c r="DR863" s="4"/>
      <c r="DS863" s="4"/>
      <c r="DT863" s="4"/>
      <c r="DU863" s="4"/>
      <c r="DV863" s="4"/>
      <c r="DW863" s="4"/>
      <c r="DX863" s="4"/>
      <c r="DY863" s="4"/>
      <c r="DZ863" s="4"/>
      <c r="EA863" s="4"/>
      <c r="EB863" s="4"/>
      <c r="EC863" s="4"/>
      <c r="ED863" s="4"/>
      <c r="EE863" s="4"/>
      <c r="EF863" s="4"/>
      <c r="EG863" s="4"/>
      <c r="EH863" s="4"/>
      <c r="EI863" s="4"/>
      <c r="EJ863" s="4"/>
      <c r="EK863" s="4"/>
      <c r="EL863" s="4"/>
      <c r="EM863" s="4"/>
      <c r="EN863" s="4"/>
      <c r="EO863" s="4"/>
      <c r="EP863" s="4"/>
      <c r="EQ863" s="4"/>
      <c r="ER863" s="4"/>
      <c r="ES863" s="4"/>
      <c r="ET863" s="4"/>
      <c r="EU863" s="4"/>
      <c r="EV863" s="4"/>
      <c r="EW863" s="4"/>
      <c r="EX863" s="4"/>
      <c r="EY863" s="4"/>
      <c r="EZ863" s="4"/>
      <c r="FA863" s="4"/>
      <c r="FB863" s="4"/>
      <c r="FC863" s="4"/>
      <c r="FD863" s="4"/>
      <c r="FE863" s="4"/>
      <c r="FF863" s="4"/>
      <c r="FG863" s="4"/>
      <c r="FH863" s="4"/>
      <c r="FI863" s="4"/>
      <c r="FJ863" s="4"/>
      <c r="FK863" s="4"/>
      <c r="FL863" s="4"/>
      <c r="FM863" s="4"/>
      <c r="FN863" s="4"/>
      <c r="FO863" s="4"/>
      <c r="FP863" s="4"/>
      <c r="FQ863" s="4"/>
      <c r="FR863" s="4"/>
      <c r="FS863" s="4"/>
      <c r="FT863" s="4"/>
      <c r="FU863" s="4"/>
      <c r="FV863" s="4"/>
      <c r="FW863" s="4"/>
      <c r="FX863" s="4"/>
      <c r="FY863" s="4"/>
      <c r="FZ863" s="4"/>
      <c r="GA863" s="4"/>
      <c r="GB863" s="4"/>
      <c r="GC863" s="4"/>
      <c r="GD863" s="4"/>
      <c r="GE863" s="4"/>
      <c r="GF863" s="4"/>
      <c r="GG863" s="4"/>
      <c r="GH863" s="4"/>
      <c r="GI863" s="4"/>
      <c r="GJ863" s="4"/>
      <c r="GK863" s="4"/>
      <c r="GL863" s="4"/>
      <c r="GM863" s="4"/>
      <c r="GN863" s="4"/>
      <c r="GO863" s="4"/>
      <c r="GP863" s="4"/>
      <c r="GQ863" s="4"/>
      <c r="GR863" s="4"/>
      <c r="GS863" s="4"/>
      <c r="GT863" s="4"/>
      <c r="GU863" s="4"/>
      <c r="GV863" s="4"/>
      <c r="GW863" s="4"/>
      <c r="GX863" s="4"/>
      <c r="GY863" s="4"/>
      <c r="GZ863" s="4"/>
      <c r="HA863" s="4"/>
      <c r="HB863" s="4"/>
      <c r="HC863" s="4"/>
    </row>
    <row r="864" spans="1:211" s="380" customFormat="1" ht="13.9" customHeight="1">
      <c r="A864" s="828" t="str">
        <f>IF('1C TSsoustraitance'!$A581&lt;&gt;0,'1C TSsoustraitance'!$A581,"")</f>
        <v/>
      </c>
      <c r="B864" s="530"/>
      <c r="C864" s="513" t="str">
        <f>IF('1C TSsoustraitance'!$A581&lt;&gt;0,'1C TSsoustraitance'!$B581,"")</f>
        <v/>
      </c>
      <c r="D864" s="513" t="str">
        <f>IF('1C TSsoustraitance'!$A581&lt;&gt;0,'1C TSsoustraitance'!$C581,"")</f>
        <v/>
      </c>
      <c r="E864" s="684"/>
      <c r="F864" s="685"/>
      <c r="G864" s="666">
        <f>'1C TSsoustraitance'!$D581</f>
        <v>0</v>
      </c>
      <c r="H864" s="533">
        <v>0.21</v>
      </c>
      <c r="I864" s="533">
        <v>1</v>
      </c>
      <c r="J864" s="534"/>
      <c r="K864" s="667">
        <f t="shared" si="180"/>
        <v>0</v>
      </c>
      <c r="L864" s="668">
        <f>IF(OR('1C TSsoustraitance'!$D581="",'1C TSsoustraitance'!$AP581=0),0,IF(AND('1C TSsoustraitance'!$D581&lt;&gt;"",$K$2="Pôle",'1C TSsoustraitance'!$E581="OUI"),(('1C TSsoustraitance'!$F581+'1C TSsoustraitance'!$G581+'1C TSsoustraitance'!$H581+'1C TSsoustraitance'!$I581+'1C TSsoustraitance'!$M581)/'1C TSsoustraitance'!$R581),IF(AND('1C TSsoustraitance'!$D581&lt;&gt;"",$K$2="Pôle",'1C TSsoustraitance'!$E581="NON"),(('1C TSsoustraitance'!$F581+'1C TSsoustraitance'!$G581+'1C TSsoustraitance'!$H581+'1C TSsoustraitance'!$I581+'1C TSsoustraitance'!$M581)/'1C TSsoustraitance'!$AP581),IF(AND('1C TSsoustraitance'!$D581&lt;&gt;"",$K$2&lt;&gt;"Pôle",'1C TSsoustraitance'!$E581="OUI"),(('1C TSsoustraitance'!$F581+'1C TSsoustraitance'!$G581+'1C TSsoustraitance'!$H581+'1C TSsoustraitance'!$I581+'1C TSsoustraitance'!$J581+'1C TSsoustraitance'!$K581+'1C TSsoustraitance'!$L581+'1C TSsoustraitance'!$M581+'1C TSsoustraitance'!$N581+'1C TSsoustraitance'!$O581+'1C TSsoustraitance'!$P581+'1C TSsoustraitance'!$Q581)/'1C TSsoustraitance'!$R581),IF(AND('1C TSsoustraitance'!$D581&lt;&gt;"",$K$2&lt;&gt;"Pôle",'1C TSsoustraitance'!$E581="NON"),(('1C TSsoustraitance'!$F581+'1C TSsoustraitance'!$G581+'1C TSsoustraitance'!$H581+'1C TSsoustraitance'!$I581+'1C TSsoustraitance'!$J581+'1C TSsoustraitance'!$K581+'1C TSsoustraitance'!$L581+'1C TSsoustraitance'!$M581+'1C TSsoustraitance'!$N581+'1C TSsoustraitance'!$O581+'1C TSsoustraitance'!$P581+'1C TSsoustraitance'!$Q581))/'1C TSsoustraitance'!$AP581)))))</f>
        <v>0</v>
      </c>
      <c r="M864" s="668">
        <f>IF(OR('1C TSsoustraitance'!$D581="",'1C TSsoustraitance'!AP$13=0),0,IF(AND('1C TSsoustraitance'!$D581&lt;&gt;"",$K$2="Pôle",'1C TSsoustraitance'!$E581="OUI"),(('1C TSsoustraitance'!$J581+'1C TSsoustraitance'!$K581+'1C TSsoustraitance'!$L581)/'1C TSsoustraitance'!$R581),IF(AND('1C TSsoustraitance'!$D581&lt;&gt;"",$K$2="Pôle",'1C TSsoustraitance'!$E581="NON"),(('1C TSsoustraitance'!$J581+'1C TSsoustraitance'!$K581+'1C TSsoustraitance'!$L581)/'1C TSsoustraitance'!$AP581),IF(AND('1C TSsoustraitance'!$D581&lt;&gt;"",$K$2&lt;&gt;"Pôle"),0))))</f>
        <v>0</v>
      </c>
      <c r="N864" s="668">
        <f t="shared" si="179"/>
        <v>0</v>
      </c>
      <c r="O864" s="669">
        <f>IF(OR('1C TSsoustraitance'!$D581="",'1C TSsoustraitance'!$E581="OUI",'1C TSsoustraitance'!$AP581=0),0,(('1C TSsoustraitance'!$S581)/'1C TSsoustraitance'!$AP581))</f>
        <v>0</v>
      </c>
      <c r="P864" s="669">
        <f>IF(OR('1C TSsoustraitance'!$D581="",'1C TSsoustraitance'!$E581="OUI",'1C TSsoustraitance'!$AP581=0),0,(('1C TSsoustraitance'!$T581)/'1C TSsoustraitance'!$AP581))</f>
        <v>0</v>
      </c>
      <c r="Q864" s="669">
        <f>IF(OR('1C TSsoustraitance'!$D581="",'1C TSsoustraitance'!$E581="OUI",'1C TSsoustraitance'!$AP581=0),0,(('1C TSsoustraitance'!$U581)/'1C TSsoustraitance'!$AP581))</f>
        <v>0</v>
      </c>
      <c r="R864" s="669">
        <f>IF(OR('1C TSsoustraitance'!$D581="",'1C TSsoustraitance'!$E581="OUI",'1C TSsoustraitance'!$AP581=0),0,(('1C TSsoustraitance'!$V581)/'1C TSsoustraitance'!$AP581))</f>
        <v>0</v>
      </c>
      <c r="S864" s="669">
        <f>IF(OR('1C TSsoustraitance'!$D581="",'1C TSsoustraitance'!$E581="OUI",'1C TSsoustraitance'!$AP581=0),0,(('1C TSsoustraitance'!$W581)/'1C TSsoustraitance'!$AP581))</f>
        <v>0</v>
      </c>
      <c r="T864" s="669">
        <f>IF(OR('1C TSsoustraitance'!$D581="",'1C TSsoustraitance'!$E581="OUI",'1C TSsoustraitance'!$AP581=0),0,(('1C TSsoustraitance'!$X581)/'1C TSsoustraitance'!$AP581))</f>
        <v>0</v>
      </c>
      <c r="U864" s="669">
        <f>IF(OR('1C TSsoustraitance'!$D581="",'1C TSsoustraitance'!$E581="OUI",'1C TSsoustraitance'!$AP581=0),0,(('1C TSsoustraitance'!$Y581)/'1C TSsoustraitance'!$AP581))</f>
        <v>0</v>
      </c>
      <c r="V864" s="669">
        <f>IF(OR('1C TSsoustraitance'!$D581="",'1C TSsoustraitance'!$E581="OUI",'1C TSsoustraitance'!$AP581=0),0,(('1C TSsoustraitance'!$Z581)/'1C TSsoustraitance'!$AP581))</f>
        <v>0</v>
      </c>
      <c r="W864" s="669">
        <f>IF(OR('1C TSsoustraitance'!$D581="",'1C TSsoustraitance'!$E581="OUI",'1C TSsoustraitance'!$AP581=0),0,(('1C TSsoustraitance'!$AA581)/'1C TSsoustraitance'!$AP581))</f>
        <v>0</v>
      </c>
      <c r="X864" s="669">
        <f>IF(OR('1C TSsoustraitance'!$D581="",'1C TSsoustraitance'!$E581="OUI",'1C TSsoustraitance'!$AP581=0),0,(('1C TSsoustraitance'!$AB581)/'1C TSsoustraitance'!$AP581))</f>
        <v>0</v>
      </c>
      <c r="Y864" s="669">
        <f>IF(OR('1C TSsoustraitance'!$D581="",'1C TSsoustraitance'!$E581="OUI",'1C TSsoustraitance'!$AP581=0),0,(('1C TSsoustraitance'!$AC581)/'1C TSsoustraitance'!$AP581))</f>
        <v>0</v>
      </c>
      <c r="Z864" s="669">
        <f>IF(OR('1C TSsoustraitance'!$D581="",'1C TSsoustraitance'!$E581="OUI",'1C TSsoustraitance'!$AP581=0),0,(('1C TSsoustraitance'!$AD581)/'1C TSsoustraitance'!$AP581))</f>
        <v>0</v>
      </c>
      <c r="AA864" s="669">
        <f>IF(OR('1C TSsoustraitance'!$D581="",'1C TSsoustraitance'!$E581="OUI",'1C TSsoustraitance'!$AP581=0),0,(('1C TSsoustraitance'!$AE581)/'1C TSsoustraitance'!$AP581))</f>
        <v>0</v>
      </c>
      <c r="AB864" s="669">
        <f>IF(OR('1C TSsoustraitance'!$D581="",'1C TSsoustraitance'!$E581="OUI",'1C TSsoustraitance'!$AP581=0),0,(('1C TSsoustraitance'!$AF581)/'1C TSsoustraitance'!$AP581))</f>
        <v>0</v>
      </c>
      <c r="AC864" s="669">
        <f>IF(OR('1C TSsoustraitance'!$D581="",'1C TSsoustraitance'!$E581="OUI",'1C TSsoustraitance'!$AP581=0),0,(('1C TSsoustraitance'!$AG581)/'1C TSsoustraitance'!$AP581))</f>
        <v>0</v>
      </c>
      <c r="AD864" s="669">
        <f>IF(OR('1C TSsoustraitance'!$D581="",'1C TSsoustraitance'!$E581="OUI",'1C TSsoustraitance'!$AP581=0),0,(('1C TSsoustraitance'!$AH581)/'1C TSsoustraitance'!$AP581))</f>
        <v>0</v>
      </c>
      <c r="AE864" s="669">
        <f>IF(OR('1C TSsoustraitance'!$D581="",'1C TSsoustraitance'!$E581="OUI",'1C TSsoustraitance'!$AP581=0),0,(('1C TSsoustraitance'!$AI581)/'1C TSsoustraitance'!$AP581))</f>
        <v>0</v>
      </c>
      <c r="AF864" s="669">
        <f>IF(OR('1C TSsoustraitance'!$D581="",'1C TSsoustraitance'!$E581="OUI",'1C TSsoustraitance'!$AP581=0),0,(('1C TSsoustraitance'!$AJ581)/'1C TSsoustraitance'!$AP581))</f>
        <v>0</v>
      </c>
      <c r="AG864" s="669">
        <f>IF(OR('1C TSsoustraitance'!$D581="",'1C TSsoustraitance'!$E581="OUI",'1C TSsoustraitance'!$AP581=0),0,(('1C TSsoustraitance'!$AK581)/'1C TSsoustraitance'!$AP581))</f>
        <v>0</v>
      </c>
      <c r="AH864" s="669">
        <f>IF(OR('1C TSsoustraitance'!$D581="",'1C TSsoustraitance'!$E581="OUI",'1C TSsoustraitance'!$AP581=0),0,(('1C TSsoustraitance'!$AL581)/'1C TSsoustraitance'!$AP581))</f>
        <v>0</v>
      </c>
      <c r="AI864" s="669">
        <f>IF(OR('1C TSsoustraitance'!$D581="",'1C TSsoustraitance'!$E581="OUI",'1C TSsoustraitance'!$AP581=0),0,(('1C TSsoustraitance'!$AM581)/'1C TSsoustraitance'!$AP581))</f>
        <v>0</v>
      </c>
      <c r="AJ864" s="669">
        <f>IF(OR('1C TSsoustraitance'!$D581="",'1C TSsoustraitance'!$E581="OUI",'1C TSsoustraitance'!$AP581=0),0,(('1C TSsoustraitance'!$AN581)/'1C TSsoustraitance'!$AP581))</f>
        <v>0</v>
      </c>
      <c r="AK864" s="669">
        <f t="shared" si="181"/>
        <v>0</v>
      </c>
      <c r="AL864" s="668">
        <f t="shared" si="182"/>
        <v>0</v>
      </c>
      <c r="AM864" s="670">
        <f>IF(Tableau7[[#This Row],[N° pièce]]="",0,(Tableau7[[#This Row],[hors TVA]]+(Tableau7[[#This Row],[hors TVA]]*Tableau7[[#This Row],[Taux TVA]])-(Tableau7[[#This Row],[hors TVA]]*Tableau7[[#This Row],[Taux TVA]]*Tableau7[[#This Row],[Régime TVA: Récupération]]))*Tableau7[[#This Row],[Type 1]])</f>
        <v>0</v>
      </c>
      <c r="AN864" s="670">
        <f>IF(Tableau7[[#This Row],[N° pièce]]="",0,IF($K$2="pôle",((Tableau7[[#This Row],[hors TVA]]+(Tableau7[[#This Row],[hors TVA]]*Tableau7[[#This Row],[Taux TVA]])-(Tableau7[[#This Row],[hors TVA]]*Tableau7[[#This Row],[Taux TVA]]*Tableau7[[#This Row],[Régime TVA: Récupération]]))*Tableau7[[#This Row],[Type 2]]),0))</f>
        <v>0</v>
      </c>
      <c r="AO864" s="670">
        <f t="shared" si="177"/>
        <v>0</v>
      </c>
      <c r="AP864" s="255">
        <f t="shared" ref="AP864:AP927" si="184">AM864-AR864</f>
        <v>0</v>
      </c>
      <c r="AQ864" s="506">
        <f t="shared" si="183"/>
        <v>0</v>
      </c>
      <c r="AR864" s="671"/>
      <c r="AS864" s="512"/>
      <c r="AT864" s="513" t="str">
        <f>IF(('1C TSsoustraitance'!AP581*FICHE!C$14&lt;J864),"Forfait limité à "&amp;FICHE!C$14&amp;"€/jour","")</f>
        <v/>
      </c>
      <c r="AU864" s="797"/>
      <c r="AV864" s="484"/>
      <c r="AW864" s="484"/>
      <c r="AX864" s="484"/>
      <c r="AY864" s="484"/>
      <c r="AZ864" s="484"/>
      <c r="BA864" s="4"/>
      <c r="BB864" s="4"/>
      <c r="BC864" s="4"/>
      <c r="BD864" s="4"/>
      <c r="BE864" s="4"/>
      <c r="BF864" s="4"/>
      <c r="BG864" s="4"/>
      <c r="BH864" s="4"/>
      <c r="BI864" s="4"/>
      <c r="BJ864" s="4"/>
      <c r="BK864" s="4"/>
      <c r="BL864" s="4"/>
      <c r="BM864" s="4"/>
      <c r="BN864" s="4"/>
      <c r="BO864" s="4"/>
      <c r="BP864" s="4"/>
      <c r="BQ864" s="4"/>
      <c r="BR864" s="4"/>
      <c r="BS864" s="4"/>
      <c r="BT864" s="4"/>
      <c r="BU864" s="4"/>
      <c r="BV864" s="4"/>
      <c r="BW864" s="4"/>
      <c r="BX864" s="4"/>
      <c r="BY864" s="4"/>
      <c r="BZ864" s="4"/>
      <c r="CA864" s="4"/>
      <c r="CB864" s="4"/>
      <c r="CC864" s="4"/>
      <c r="CD864" s="4"/>
      <c r="CE864" s="4"/>
      <c r="CF864" s="4"/>
      <c r="CG864" s="4"/>
      <c r="CH864" s="4"/>
      <c r="CI864" s="4"/>
      <c r="CJ864" s="4"/>
      <c r="CK864" s="4"/>
      <c r="CL864" s="4"/>
      <c r="CM864" s="4"/>
      <c r="CN864" s="4"/>
      <c r="CO864" s="4"/>
      <c r="CP864" s="4"/>
      <c r="CQ864" s="4"/>
      <c r="CR864" s="4"/>
      <c r="CS864" s="4"/>
      <c r="CT864" s="4"/>
      <c r="CU864" s="4"/>
      <c r="CV864" s="4"/>
      <c r="CW864" s="4"/>
      <c r="CX864" s="4"/>
      <c r="CY864" s="4"/>
      <c r="CZ864" s="4"/>
      <c r="DA864" s="4"/>
      <c r="DB864" s="4"/>
      <c r="DC864" s="4"/>
      <c r="DD864" s="4"/>
      <c r="DE864" s="4"/>
      <c r="DF864" s="4"/>
      <c r="DG864" s="4"/>
      <c r="DH864" s="4"/>
      <c r="DI864" s="4"/>
      <c r="DJ864" s="4"/>
      <c r="DK864" s="4"/>
      <c r="DL864" s="4"/>
      <c r="DM864" s="4"/>
      <c r="DN864" s="4"/>
      <c r="DO864" s="4"/>
      <c r="DP864" s="4"/>
      <c r="DQ864" s="4"/>
      <c r="DR864" s="4"/>
      <c r="DS864" s="4"/>
      <c r="DT864" s="4"/>
      <c r="DU864" s="4"/>
      <c r="DV864" s="4"/>
      <c r="DW864" s="4"/>
      <c r="DX864" s="4"/>
      <c r="DY864" s="4"/>
      <c r="DZ864" s="4"/>
      <c r="EA864" s="4"/>
      <c r="EB864" s="4"/>
      <c r="EC864" s="4"/>
      <c r="ED864" s="4"/>
      <c r="EE864" s="4"/>
      <c r="EF864" s="4"/>
      <c r="EG864" s="4"/>
      <c r="EH864" s="4"/>
      <c r="EI864" s="4"/>
      <c r="EJ864" s="4"/>
      <c r="EK864" s="4"/>
      <c r="EL864" s="4"/>
      <c r="EM864" s="4"/>
      <c r="EN864" s="4"/>
      <c r="EO864" s="4"/>
      <c r="EP864" s="4"/>
      <c r="EQ864" s="4"/>
      <c r="ER864" s="4"/>
      <c r="ES864" s="4"/>
      <c r="ET864" s="4"/>
      <c r="EU864" s="4"/>
      <c r="EV864" s="4"/>
      <c r="EW864" s="4"/>
      <c r="EX864" s="4"/>
      <c r="EY864" s="4"/>
      <c r="EZ864" s="4"/>
      <c r="FA864" s="4"/>
      <c r="FB864" s="4"/>
      <c r="FC864" s="4"/>
      <c r="FD864" s="4"/>
      <c r="FE864" s="4"/>
      <c r="FF864" s="4"/>
      <c r="FG864" s="4"/>
      <c r="FH864" s="4"/>
      <c r="FI864" s="4"/>
      <c r="FJ864" s="4"/>
      <c r="FK864" s="4"/>
      <c r="FL864" s="4"/>
      <c r="FM864" s="4"/>
      <c r="FN864" s="4"/>
      <c r="FO864" s="4"/>
      <c r="FP864" s="4"/>
      <c r="FQ864" s="4"/>
      <c r="FR864" s="4"/>
      <c r="FS864" s="4"/>
      <c r="FT864" s="4"/>
      <c r="FU864" s="4"/>
      <c r="FV864" s="4"/>
      <c r="FW864" s="4"/>
      <c r="FX864" s="4"/>
      <c r="FY864" s="4"/>
      <c r="FZ864" s="4"/>
      <c r="GA864" s="4"/>
      <c r="GB864" s="4"/>
      <c r="GC864" s="4"/>
      <c r="GD864" s="4"/>
      <c r="GE864" s="4"/>
      <c r="GF864" s="4"/>
      <c r="GG864" s="4"/>
      <c r="GH864" s="4"/>
      <c r="GI864" s="4"/>
      <c r="GJ864" s="4"/>
      <c r="GK864" s="4"/>
      <c r="GL864" s="4"/>
      <c r="GM864" s="4"/>
      <c r="GN864" s="4"/>
      <c r="GO864" s="4"/>
      <c r="GP864" s="4"/>
      <c r="GQ864" s="4"/>
      <c r="GR864" s="4"/>
      <c r="GS864" s="4"/>
      <c r="GT864" s="4"/>
      <c r="GU864" s="4"/>
      <c r="GV864" s="4"/>
      <c r="GW864" s="4"/>
      <c r="GX864" s="4"/>
      <c r="GY864" s="4"/>
      <c r="GZ864" s="4"/>
      <c r="HA864" s="4"/>
      <c r="HB864" s="4"/>
      <c r="HC864" s="4"/>
    </row>
    <row r="865" spans="1:211" s="380" customFormat="1" ht="13.9" customHeight="1">
      <c r="A865" s="828" t="str">
        <f>IF('1C TSsoustraitance'!$A582&lt;&gt;0,'1C TSsoustraitance'!$A582,"")</f>
        <v/>
      </c>
      <c r="B865" s="530"/>
      <c r="C865" s="513" t="str">
        <f>IF('1C TSsoustraitance'!$A582&lt;&gt;0,'1C TSsoustraitance'!$B582,"")</f>
        <v/>
      </c>
      <c r="D865" s="513" t="str">
        <f>IF('1C TSsoustraitance'!$A582&lt;&gt;0,'1C TSsoustraitance'!$C582,"")</f>
        <v/>
      </c>
      <c r="E865" s="684"/>
      <c r="F865" s="685"/>
      <c r="G865" s="666">
        <f>'1C TSsoustraitance'!$D582</f>
        <v>0</v>
      </c>
      <c r="H865" s="533">
        <v>0.21</v>
      </c>
      <c r="I865" s="533">
        <v>1</v>
      </c>
      <c r="J865" s="534"/>
      <c r="K865" s="667">
        <f t="shared" si="180"/>
        <v>0</v>
      </c>
      <c r="L865" s="668">
        <f>IF(OR('1C TSsoustraitance'!$D582="",'1C TSsoustraitance'!$AP582=0),0,IF(AND('1C TSsoustraitance'!$D582&lt;&gt;"",$K$2="Pôle",'1C TSsoustraitance'!$E582="OUI"),(('1C TSsoustraitance'!$F582+'1C TSsoustraitance'!$G582+'1C TSsoustraitance'!$H582+'1C TSsoustraitance'!$I582+'1C TSsoustraitance'!$M582)/'1C TSsoustraitance'!$R582),IF(AND('1C TSsoustraitance'!$D582&lt;&gt;"",$K$2="Pôle",'1C TSsoustraitance'!$E582="NON"),(('1C TSsoustraitance'!$F582+'1C TSsoustraitance'!$G582+'1C TSsoustraitance'!$H582+'1C TSsoustraitance'!$I582+'1C TSsoustraitance'!$M582)/'1C TSsoustraitance'!$AP582),IF(AND('1C TSsoustraitance'!$D582&lt;&gt;"",$K$2&lt;&gt;"Pôle",'1C TSsoustraitance'!$E582="OUI"),(('1C TSsoustraitance'!$F582+'1C TSsoustraitance'!$G582+'1C TSsoustraitance'!$H582+'1C TSsoustraitance'!$I582+'1C TSsoustraitance'!$J582+'1C TSsoustraitance'!$K582+'1C TSsoustraitance'!$L582+'1C TSsoustraitance'!$M582+'1C TSsoustraitance'!$N582+'1C TSsoustraitance'!$O582+'1C TSsoustraitance'!$P582+'1C TSsoustraitance'!$Q582)/'1C TSsoustraitance'!$R582),IF(AND('1C TSsoustraitance'!$D582&lt;&gt;"",$K$2&lt;&gt;"Pôle",'1C TSsoustraitance'!$E582="NON"),(('1C TSsoustraitance'!$F582+'1C TSsoustraitance'!$G582+'1C TSsoustraitance'!$H582+'1C TSsoustraitance'!$I582+'1C TSsoustraitance'!$J582+'1C TSsoustraitance'!$K582+'1C TSsoustraitance'!$L582+'1C TSsoustraitance'!$M582+'1C TSsoustraitance'!$N582+'1C TSsoustraitance'!$O582+'1C TSsoustraitance'!$P582+'1C TSsoustraitance'!$Q582))/'1C TSsoustraitance'!$AP582)))))</f>
        <v>0</v>
      </c>
      <c r="M865" s="668">
        <f>IF(OR('1C TSsoustraitance'!$D582="",'1C TSsoustraitance'!AP$13=0),0,IF(AND('1C TSsoustraitance'!$D582&lt;&gt;"",$K$2="Pôle",'1C TSsoustraitance'!$E582="OUI"),(('1C TSsoustraitance'!$J582+'1C TSsoustraitance'!$K582+'1C TSsoustraitance'!$L582)/'1C TSsoustraitance'!$R582),IF(AND('1C TSsoustraitance'!$D582&lt;&gt;"",$K$2="Pôle",'1C TSsoustraitance'!$E582="NON"),(('1C TSsoustraitance'!$J582+'1C TSsoustraitance'!$K582+'1C TSsoustraitance'!$L582)/'1C TSsoustraitance'!$AP582),IF(AND('1C TSsoustraitance'!$D582&lt;&gt;"",$K$2&lt;&gt;"Pôle"),0))))</f>
        <v>0</v>
      </c>
      <c r="N865" s="668">
        <f t="shared" si="179"/>
        <v>0</v>
      </c>
      <c r="O865" s="669">
        <f>IF(OR('1C TSsoustraitance'!$D582="",'1C TSsoustraitance'!$E582="OUI",'1C TSsoustraitance'!$AP582=0),0,(('1C TSsoustraitance'!$S582)/'1C TSsoustraitance'!$AP582))</f>
        <v>0</v>
      </c>
      <c r="P865" s="669">
        <f>IF(OR('1C TSsoustraitance'!$D582="",'1C TSsoustraitance'!$E582="OUI",'1C TSsoustraitance'!$AP582=0),0,(('1C TSsoustraitance'!$T582)/'1C TSsoustraitance'!$AP582))</f>
        <v>0</v>
      </c>
      <c r="Q865" s="669">
        <f>IF(OR('1C TSsoustraitance'!$D582="",'1C TSsoustraitance'!$E582="OUI",'1C TSsoustraitance'!$AP582=0),0,(('1C TSsoustraitance'!$U582)/'1C TSsoustraitance'!$AP582))</f>
        <v>0</v>
      </c>
      <c r="R865" s="669">
        <f>IF(OR('1C TSsoustraitance'!$D582="",'1C TSsoustraitance'!$E582="OUI",'1C TSsoustraitance'!$AP582=0),0,(('1C TSsoustraitance'!$V582)/'1C TSsoustraitance'!$AP582))</f>
        <v>0</v>
      </c>
      <c r="S865" s="669">
        <f>IF(OR('1C TSsoustraitance'!$D582="",'1C TSsoustraitance'!$E582="OUI",'1C TSsoustraitance'!$AP582=0),0,(('1C TSsoustraitance'!$W582)/'1C TSsoustraitance'!$AP582))</f>
        <v>0</v>
      </c>
      <c r="T865" s="669">
        <f>IF(OR('1C TSsoustraitance'!$D582="",'1C TSsoustraitance'!$E582="OUI",'1C TSsoustraitance'!$AP582=0),0,(('1C TSsoustraitance'!$X582)/'1C TSsoustraitance'!$AP582))</f>
        <v>0</v>
      </c>
      <c r="U865" s="669">
        <f>IF(OR('1C TSsoustraitance'!$D582="",'1C TSsoustraitance'!$E582="OUI",'1C TSsoustraitance'!$AP582=0),0,(('1C TSsoustraitance'!$Y582)/'1C TSsoustraitance'!$AP582))</f>
        <v>0</v>
      </c>
      <c r="V865" s="669">
        <f>IF(OR('1C TSsoustraitance'!$D582="",'1C TSsoustraitance'!$E582="OUI",'1C TSsoustraitance'!$AP582=0),0,(('1C TSsoustraitance'!$Z582)/'1C TSsoustraitance'!$AP582))</f>
        <v>0</v>
      </c>
      <c r="W865" s="669">
        <f>IF(OR('1C TSsoustraitance'!$D582="",'1C TSsoustraitance'!$E582="OUI",'1C TSsoustraitance'!$AP582=0),0,(('1C TSsoustraitance'!$AA582)/'1C TSsoustraitance'!$AP582))</f>
        <v>0</v>
      </c>
      <c r="X865" s="669">
        <f>IF(OR('1C TSsoustraitance'!$D582="",'1C TSsoustraitance'!$E582="OUI",'1C TSsoustraitance'!$AP582=0),0,(('1C TSsoustraitance'!$AB582)/'1C TSsoustraitance'!$AP582))</f>
        <v>0</v>
      </c>
      <c r="Y865" s="669">
        <f>IF(OR('1C TSsoustraitance'!$D582="",'1C TSsoustraitance'!$E582="OUI",'1C TSsoustraitance'!$AP582=0),0,(('1C TSsoustraitance'!$AC582)/'1C TSsoustraitance'!$AP582))</f>
        <v>0</v>
      </c>
      <c r="Z865" s="669">
        <f>IF(OR('1C TSsoustraitance'!$D582="",'1C TSsoustraitance'!$E582="OUI",'1C TSsoustraitance'!$AP582=0),0,(('1C TSsoustraitance'!$AD582)/'1C TSsoustraitance'!$AP582))</f>
        <v>0</v>
      </c>
      <c r="AA865" s="669">
        <f>IF(OR('1C TSsoustraitance'!$D582="",'1C TSsoustraitance'!$E582="OUI",'1C TSsoustraitance'!$AP582=0),0,(('1C TSsoustraitance'!$AE582)/'1C TSsoustraitance'!$AP582))</f>
        <v>0</v>
      </c>
      <c r="AB865" s="669">
        <f>IF(OR('1C TSsoustraitance'!$D582="",'1C TSsoustraitance'!$E582="OUI",'1C TSsoustraitance'!$AP582=0),0,(('1C TSsoustraitance'!$AF582)/'1C TSsoustraitance'!$AP582))</f>
        <v>0</v>
      </c>
      <c r="AC865" s="669">
        <f>IF(OR('1C TSsoustraitance'!$D582="",'1C TSsoustraitance'!$E582="OUI",'1C TSsoustraitance'!$AP582=0),0,(('1C TSsoustraitance'!$AG582)/'1C TSsoustraitance'!$AP582))</f>
        <v>0</v>
      </c>
      <c r="AD865" s="669">
        <f>IF(OR('1C TSsoustraitance'!$D582="",'1C TSsoustraitance'!$E582="OUI",'1C TSsoustraitance'!$AP582=0),0,(('1C TSsoustraitance'!$AH582)/'1C TSsoustraitance'!$AP582))</f>
        <v>0</v>
      </c>
      <c r="AE865" s="669">
        <f>IF(OR('1C TSsoustraitance'!$D582="",'1C TSsoustraitance'!$E582="OUI",'1C TSsoustraitance'!$AP582=0),0,(('1C TSsoustraitance'!$AI582)/'1C TSsoustraitance'!$AP582))</f>
        <v>0</v>
      </c>
      <c r="AF865" s="669">
        <f>IF(OR('1C TSsoustraitance'!$D582="",'1C TSsoustraitance'!$E582="OUI",'1C TSsoustraitance'!$AP582=0),0,(('1C TSsoustraitance'!$AJ582)/'1C TSsoustraitance'!$AP582))</f>
        <v>0</v>
      </c>
      <c r="AG865" s="669">
        <f>IF(OR('1C TSsoustraitance'!$D582="",'1C TSsoustraitance'!$E582="OUI",'1C TSsoustraitance'!$AP582=0),0,(('1C TSsoustraitance'!$AK582)/'1C TSsoustraitance'!$AP582))</f>
        <v>0</v>
      </c>
      <c r="AH865" s="669">
        <f>IF(OR('1C TSsoustraitance'!$D582="",'1C TSsoustraitance'!$E582="OUI",'1C TSsoustraitance'!$AP582=0),0,(('1C TSsoustraitance'!$AL582)/'1C TSsoustraitance'!$AP582))</f>
        <v>0</v>
      </c>
      <c r="AI865" s="669">
        <f>IF(OR('1C TSsoustraitance'!$D582="",'1C TSsoustraitance'!$E582="OUI",'1C TSsoustraitance'!$AP582=0),0,(('1C TSsoustraitance'!$AM582)/'1C TSsoustraitance'!$AP582))</f>
        <v>0</v>
      </c>
      <c r="AJ865" s="669">
        <f>IF(OR('1C TSsoustraitance'!$D582="",'1C TSsoustraitance'!$E582="OUI",'1C TSsoustraitance'!$AP582=0),0,(('1C TSsoustraitance'!$AN582)/'1C TSsoustraitance'!$AP582))</f>
        <v>0</v>
      </c>
      <c r="AK865" s="669">
        <f t="shared" si="181"/>
        <v>0</v>
      </c>
      <c r="AL865" s="668">
        <f t="shared" si="182"/>
        <v>0</v>
      </c>
      <c r="AM865" s="670">
        <f>IF(Tableau7[[#This Row],[N° pièce]]="",0,(Tableau7[[#This Row],[hors TVA]]+(Tableau7[[#This Row],[hors TVA]]*Tableau7[[#This Row],[Taux TVA]])-(Tableau7[[#This Row],[hors TVA]]*Tableau7[[#This Row],[Taux TVA]]*Tableau7[[#This Row],[Régime TVA: Récupération]]))*Tableau7[[#This Row],[Type 1]])</f>
        <v>0</v>
      </c>
      <c r="AN865" s="670">
        <f>IF(Tableau7[[#This Row],[N° pièce]]="",0,IF($K$2="pôle",((Tableau7[[#This Row],[hors TVA]]+(Tableau7[[#This Row],[hors TVA]]*Tableau7[[#This Row],[Taux TVA]])-(Tableau7[[#This Row],[hors TVA]]*Tableau7[[#This Row],[Taux TVA]]*Tableau7[[#This Row],[Régime TVA: Récupération]]))*Tableau7[[#This Row],[Type 2]]),0))</f>
        <v>0</v>
      </c>
      <c r="AO865" s="670">
        <f t="shared" si="177"/>
        <v>0</v>
      </c>
      <c r="AP865" s="255">
        <f t="shared" si="184"/>
        <v>0</v>
      </c>
      <c r="AQ865" s="506">
        <f t="shared" si="183"/>
        <v>0</v>
      </c>
      <c r="AR865" s="671"/>
      <c r="AS865" s="512"/>
      <c r="AT865" s="513" t="str">
        <f>IF(('1C TSsoustraitance'!AP582*FICHE!C$14&lt;J865),"Forfait limité à "&amp;FICHE!C$14&amp;"€/jour","")</f>
        <v/>
      </c>
      <c r="AU865" s="797"/>
      <c r="AV865" s="484"/>
      <c r="AW865" s="484"/>
      <c r="AX865" s="484"/>
      <c r="AY865" s="484"/>
      <c r="AZ865" s="484"/>
      <c r="BA865" s="4"/>
      <c r="BB865" s="4"/>
      <c r="BC865" s="4"/>
      <c r="BD865" s="4"/>
      <c r="BE865" s="4"/>
      <c r="BF865" s="4"/>
      <c r="BG865" s="4"/>
      <c r="BH865" s="4"/>
      <c r="BI865" s="4"/>
      <c r="BJ865" s="4"/>
      <c r="BK865" s="4"/>
      <c r="BL865" s="4"/>
      <c r="BM865" s="4"/>
      <c r="BN865" s="4"/>
      <c r="BO865" s="4"/>
      <c r="BP865" s="4"/>
      <c r="BQ865" s="4"/>
      <c r="BR865" s="4"/>
      <c r="BS865" s="4"/>
      <c r="BT865" s="4"/>
      <c r="BU865" s="4"/>
      <c r="BV865" s="4"/>
      <c r="BW865" s="4"/>
      <c r="BX865" s="4"/>
      <c r="BY865" s="4"/>
      <c r="BZ865" s="4"/>
      <c r="CA865" s="4"/>
      <c r="CB865" s="4"/>
      <c r="CC865" s="4"/>
      <c r="CD865" s="4"/>
      <c r="CE865" s="4"/>
      <c r="CF865" s="4"/>
      <c r="CG865" s="4"/>
      <c r="CH865" s="4"/>
      <c r="CI865" s="4"/>
      <c r="CJ865" s="4"/>
      <c r="CK865" s="4"/>
      <c r="CL865" s="4"/>
      <c r="CM865" s="4"/>
      <c r="CN865" s="4"/>
      <c r="CO865" s="4"/>
      <c r="CP865" s="4"/>
      <c r="CQ865" s="4"/>
      <c r="CR865" s="4"/>
      <c r="CS865" s="4"/>
      <c r="CT865" s="4"/>
      <c r="CU865" s="4"/>
      <c r="CV865" s="4"/>
      <c r="CW865" s="4"/>
      <c r="CX865" s="4"/>
      <c r="CY865" s="4"/>
      <c r="CZ865" s="4"/>
      <c r="DA865" s="4"/>
      <c r="DB865" s="4"/>
      <c r="DC865" s="4"/>
      <c r="DD865" s="4"/>
      <c r="DE865" s="4"/>
      <c r="DF865" s="4"/>
      <c r="DG865" s="4"/>
      <c r="DH865" s="4"/>
      <c r="DI865" s="4"/>
      <c r="DJ865" s="4"/>
      <c r="DK865" s="4"/>
      <c r="DL865" s="4"/>
      <c r="DM865" s="4"/>
      <c r="DN865" s="4"/>
      <c r="DO865" s="4"/>
      <c r="DP865" s="4"/>
      <c r="DQ865" s="4"/>
      <c r="DR865" s="4"/>
      <c r="DS865" s="4"/>
      <c r="DT865" s="4"/>
      <c r="DU865" s="4"/>
      <c r="DV865" s="4"/>
      <c r="DW865" s="4"/>
      <c r="DX865" s="4"/>
      <c r="DY865" s="4"/>
      <c r="DZ865" s="4"/>
      <c r="EA865" s="4"/>
      <c r="EB865" s="4"/>
      <c r="EC865" s="4"/>
      <c r="ED865" s="4"/>
      <c r="EE865" s="4"/>
      <c r="EF865" s="4"/>
      <c r="EG865" s="4"/>
      <c r="EH865" s="4"/>
      <c r="EI865" s="4"/>
      <c r="EJ865" s="4"/>
      <c r="EK865" s="4"/>
      <c r="EL865" s="4"/>
      <c r="EM865" s="4"/>
      <c r="EN865" s="4"/>
      <c r="EO865" s="4"/>
      <c r="EP865" s="4"/>
      <c r="EQ865" s="4"/>
      <c r="ER865" s="4"/>
      <c r="ES865" s="4"/>
      <c r="ET865" s="4"/>
      <c r="EU865" s="4"/>
      <c r="EV865" s="4"/>
      <c r="EW865" s="4"/>
      <c r="EX865" s="4"/>
      <c r="EY865" s="4"/>
      <c r="EZ865" s="4"/>
      <c r="FA865" s="4"/>
      <c r="FB865" s="4"/>
      <c r="FC865" s="4"/>
      <c r="FD865" s="4"/>
      <c r="FE865" s="4"/>
      <c r="FF865" s="4"/>
      <c r="FG865" s="4"/>
      <c r="FH865" s="4"/>
      <c r="FI865" s="4"/>
      <c r="FJ865" s="4"/>
      <c r="FK865" s="4"/>
      <c r="FL865" s="4"/>
      <c r="FM865" s="4"/>
      <c r="FN865" s="4"/>
      <c r="FO865" s="4"/>
      <c r="FP865" s="4"/>
      <c r="FQ865" s="4"/>
      <c r="FR865" s="4"/>
      <c r="FS865" s="4"/>
      <c r="FT865" s="4"/>
      <c r="FU865" s="4"/>
      <c r="FV865" s="4"/>
      <c r="FW865" s="4"/>
      <c r="FX865" s="4"/>
      <c r="FY865" s="4"/>
      <c r="FZ865" s="4"/>
      <c r="GA865" s="4"/>
      <c r="GB865" s="4"/>
      <c r="GC865" s="4"/>
      <c r="GD865" s="4"/>
      <c r="GE865" s="4"/>
      <c r="GF865" s="4"/>
      <c r="GG865" s="4"/>
      <c r="GH865" s="4"/>
      <c r="GI865" s="4"/>
      <c r="GJ865" s="4"/>
      <c r="GK865" s="4"/>
      <c r="GL865" s="4"/>
      <c r="GM865" s="4"/>
      <c r="GN865" s="4"/>
      <c r="GO865" s="4"/>
      <c r="GP865" s="4"/>
      <c r="GQ865" s="4"/>
      <c r="GR865" s="4"/>
      <c r="GS865" s="4"/>
      <c r="GT865" s="4"/>
      <c r="GU865" s="4"/>
      <c r="GV865" s="4"/>
      <c r="GW865" s="4"/>
      <c r="GX865" s="4"/>
      <c r="GY865" s="4"/>
      <c r="GZ865" s="4"/>
      <c r="HA865" s="4"/>
      <c r="HB865" s="4"/>
      <c r="HC865" s="4"/>
    </row>
    <row r="866" spans="1:211" s="380" customFormat="1" ht="13.9" customHeight="1">
      <c r="A866" s="828" t="str">
        <f>IF('1C TSsoustraitance'!$A583&lt;&gt;0,'1C TSsoustraitance'!$A583,"")</f>
        <v/>
      </c>
      <c r="B866" s="530"/>
      <c r="C866" s="513" t="str">
        <f>IF('1C TSsoustraitance'!$A583&lt;&gt;0,'1C TSsoustraitance'!$B583,"")</f>
        <v/>
      </c>
      <c r="D866" s="513" t="str">
        <f>IF('1C TSsoustraitance'!$A583&lt;&gt;0,'1C TSsoustraitance'!$C583,"")</f>
        <v/>
      </c>
      <c r="E866" s="684"/>
      <c r="F866" s="685"/>
      <c r="G866" s="666">
        <f>'1C TSsoustraitance'!$D583</f>
        <v>0</v>
      </c>
      <c r="H866" s="533">
        <v>0.21</v>
      </c>
      <c r="I866" s="533">
        <v>1</v>
      </c>
      <c r="J866" s="534"/>
      <c r="K866" s="667">
        <f t="shared" si="180"/>
        <v>0</v>
      </c>
      <c r="L866" s="668">
        <f>IF(OR('1C TSsoustraitance'!$D583="",'1C TSsoustraitance'!$AP583=0),0,IF(AND('1C TSsoustraitance'!$D583&lt;&gt;"",$K$2="Pôle",'1C TSsoustraitance'!$E583="OUI"),(('1C TSsoustraitance'!$F583+'1C TSsoustraitance'!$G583+'1C TSsoustraitance'!$H583+'1C TSsoustraitance'!$I583+'1C TSsoustraitance'!$M583)/'1C TSsoustraitance'!$R583),IF(AND('1C TSsoustraitance'!$D583&lt;&gt;"",$K$2="Pôle",'1C TSsoustraitance'!$E583="NON"),(('1C TSsoustraitance'!$F583+'1C TSsoustraitance'!$G583+'1C TSsoustraitance'!$H583+'1C TSsoustraitance'!$I583+'1C TSsoustraitance'!$M583)/'1C TSsoustraitance'!$AP583),IF(AND('1C TSsoustraitance'!$D583&lt;&gt;"",$K$2&lt;&gt;"Pôle",'1C TSsoustraitance'!$E583="OUI"),(('1C TSsoustraitance'!$F583+'1C TSsoustraitance'!$G583+'1C TSsoustraitance'!$H583+'1C TSsoustraitance'!$I583+'1C TSsoustraitance'!$J583+'1C TSsoustraitance'!$K583+'1C TSsoustraitance'!$L583+'1C TSsoustraitance'!$M583+'1C TSsoustraitance'!$N583+'1C TSsoustraitance'!$O583+'1C TSsoustraitance'!$P583+'1C TSsoustraitance'!$Q583)/'1C TSsoustraitance'!$R583),IF(AND('1C TSsoustraitance'!$D583&lt;&gt;"",$K$2&lt;&gt;"Pôle",'1C TSsoustraitance'!$E583="NON"),(('1C TSsoustraitance'!$F583+'1C TSsoustraitance'!$G583+'1C TSsoustraitance'!$H583+'1C TSsoustraitance'!$I583+'1C TSsoustraitance'!$J583+'1C TSsoustraitance'!$K583+'1C TSsoustraitance'!$L583+'1C TSsoustraitance'!$M583+'1C TSsoustraitance'!$N583+'1C TSsoustraitance'!$O583+'1C TSsoustraitance'!$P583+'1C TSsoustraitance'!$Q583))/'1C TSsoustraitance'!$AP583)))))</f>
        <v>0</v>
      </c>
      <c r="M866" s="668">
        <f>IF(OR('1C TSsoustraitance'!$D583="",'1C TSsoustraitance'!AP$13=0),0,IF(AND('1C TSsoustraitance'!$D583&lt;&gt;"",$K$2="Pôle",'1C TSsoustraitance'!$E583="OUI"),(('1C TSsoustraitance'!$J583+'1C TSsoustraitance'!$K583+'1C TSsoustraitance'!$L583)/'1C TSsoustraitance'!$R583),IF(AND('1C TSsoustraitance'!$D583&lt;&gt;"",$K$2="Pôle",'1C TSsoustraitance'!$E583="NON"),(('1C TSsoustraitance'!$J583+'1C TSsoustraitance'!$K583+'1C TSsoustraitance'!$L583)/'1C TSsoustraitance'!$AP583),IF(AND('1C TSsoustraitance'!$D583&lt;&gt;"",$K$2&lt;&gt;"Pôle"),0))))</f>
        <v>0</v>
      </c>
      <c r="N866" s="668">
        <f t="shared" si="179"/>
        <v>0</v>
      </c>
      <c r="O866" s="669">
        <f>IF(OR('1C TSsoustraitance'!$D583="",'1C TSsoustraitance'!$E583="OUI",'1C TSsoustraitance'!$AP583=0),0,(('1C TSsoustraitance'!$S583)/'1C TSsoustraitance'!$AP583))</f>
        <v>0</v>
      </c>
      <c r="P866" s="669">
        <f>IF(OR('1C TSsoustraitance'!$D583="",'1C TSsoustraitance'!$E583="OUI",'1C TSsoustraitance'!$AP583=0),0,(('1C TSsoustraitance'!$T583)/'1C TSsoustraitance'!$AP583))</f>
        <v>0</v>
      </c>
      <c r="Q866" s="669">
        <f>IF(OR('1C TSsoustraitance'!$D583="",'1C TSsoustraitance'!$E583="OUI",'1C TSsoustraitance'!$AP583=0),0,(('1C TSsoustraitance'!$U583)/'1C TSsoustraitance'!$AP583))</f>
        <v>0</v>
      </c>
      <c r="R866" s="669">
        <f>IF(OR('1C TSsoustraitance'!$D583="",'1C TSsoustraitance'!$E583="OUI",'1C TSsoustraitance'!$AP583=0),0,(('1C TSsoustraitance'!$V583)/'1C TSsoustraitance'!$AP583))</f>
        <v>0</v>
      </c>
      <c r="S866" s="669">
        <f>IF(OR('1C TSsoustraitance'!$D583="",'1C TSsoustraitance'!$E583="OUI",'1C TSsoustraitance'!$AP583=0),0,(('1C TSsoustraitance'!$W583)/'1C TSsoustraitance'!$AP583))</f>
        <v>0</v>
      </c>
      <c r="T866" s="669">
        <f>IF(OR('1C TSsoustraitance'!$D583="",'1C TSsoustraitance'!$E583="OUI",'1C TSsoustraitance'!$AP583=0),0,(('1C TSsoustraitance'!$X583)/'1C TSsoustraitance'!$AP583))</f>
        <v>0</v>
      </c>
      <c r="U866" s="669">
        <f>IF(OR('1C TSsoustraitance'!$D583="",'1C TSsoustraitance'!$E583="OUI",'1C TSsoustraitance'!$AP583=0),0,(('1C TSsoustraitance'!$Y583)/'1C TSsoustraitance'!$AP583))</f>
        <v>0</v>
      </c>
      <c r="V866" s="669">
        <f>IF(OR('1C TSsoustraitance'!$D583="",'1C TSsoustraitance'!$E583="OUI",'1C TSsoustraitance'!$AP583=0),0,(('1C TSsoustraitance'!$Z583)/'1C TSsoustraitance'!$AP583))</f>
        <v>0</v>
      </c>
      <c r="W866" s="669">
        <f>IF(OR('1C TSsoustraitance'!$D583="",'1C TSsoustraitance'!$E583="OUI",'1C TSsoustraitance'!$AP583=0),0,(('1C TSsoustraitance'!$AA583)/'1C TSsoustraitance'!$AP583))</f>
        <v>0</v>
      </c>
      <c r="X866" s="669">
        <f>IF(OR('1C TSsoustraitance'!$D583="",'1C TSsoustraitance'!$E583="OUI",'1C TSsoustraitance'!$AP583=0),0,(('1C TSsoustraitance'!$AB583)/'1C TSsoustraitance'!$AP583))</f>
        <v>0</v>
      </c>
      <c r="Y866" s="669">
        <f>IF(OR('1C TSsoustraitance'!$D583="",'1C TSsoustraitance'!$E583="OUI",'1C TSsoustraitance'!$AP583=0),0,(('1C TSsoustraitance'!$AC583)/'1C TSsoustraitance'!$AP583))</f>
        <v>0</v>
      </c>
      <c r="Z866" s="669">
        <f>IF(OR('1C TSsoustraitance'!$D583="",'1C TSsoustraitance'!$E583="OUI",'1C TSsoustraitance'!$AP583=0),0,(('1C TSsoustraitance'!$AD583)/'1C TSsoustraitance'!$AP583))</f>
        <v>0</v>
      </c>
      <c r="AA866" s="669">
        <f>IF(OR('1C TSsoustraitance'!$D583="",'1C TSsoustraitance'!$E583="OUI",'1C TSsoustraitance'!$AP583=0),0,(('1C TSsoustraitance'!$AE583)/'1C TSsoustraitance'!$AP583))</f>
        <v>0</v>
      </c>
      <c r="AB866" s="669">
        <f>IF(OR('1C TSsoustraitance'!$D583="",'1C TSsoustraitance'!$E583="OUI",'1C TSsoustraitance'!$AP583=0),0,(('1C TSsoustraitance'!$AF583)/'1C TSsoustraitance'!$AP583))</f>
        <v>0</v>
      </c>
      <c r="AC866" s="669">
        <f>IF(OR('1C TSsoustraitance'!$D583="",'1C TSsoustraitance'!$E583="OUI",'1C TSsoustraitance'!$AP583=0),0,(('1C TSsoustraitance'!$AG583)/'1C TSsoustraitance'!$AP583))</f>
        <v>0</v>
      </c>
      <c r="AD866" s="669">
        <f>IF(OR('1C TSsoustraitance'!$D583="",'1C TSsoustraitance'!$E583="OUI",'1C TSsoustraitance'!$AP583=0),0,(('1C TSsoustraitance'!$AH583)/'1C TSsoustraitance'!$AP583))</f>
        <v>0</v>
      </c>
      <c r="AE866" s="669">
        <f>IF(OR('1C TSsoustraitance'!$D583="",'1C TSsoustraitance'!$E583="OUI",'1C TSsoustraitance'!$AP583=0),0,(('1C TSsoustraitance'!$AI583)/'1C TSsoustraitance'!$AP583))</f>
        <v>0</v>
      </c>
      <c r="AF866" s="669">
        <f>IF(OR('1C TSsoustraitance'!$D583="",'1C TSsoustraitance'!$E583="OUI",'1C TSsoustraitance'!$AP583=0),0,(('1C TSsoustraitance'!$AJ583)/'1C TSsoustraitance'!$AP583))</f>
        <v>0</v>
      </c>
      <c r="AG866" s="669">
        <f>IF(OR('1C TSsoustraitance'!$D583="",'1C TSsoustraitance'!$E583="OUI",'1C TSsoustraitance'!$AP583=0),0,(('1C TSsoustraitance'!$AK583)/'1C TSsoustraitance'!$AP583))</f>
        <v>0</v>
      </c>
      <c r="AH866" s="669">
        <f>IF(OR('1C TSsoustraitance'!$D583="",'1C TSsoustraitance'!$E583="OUI",'1C TSsoustraitance'!$AP583=0),0,(('1C TSsoustraitance'!$AL583)/'1C TSsoustraitance'!$AP583))</f>
        <v>0</v>
      </c>
      <c r="AI866" s="669">
        <f>IF(OR('1C TSsoustraitance'!$D583="",'1C TSsoustraitance'!$E583="OUI",'1C TSsoustraitance'!$AP583=0),0,(('1C TSsoustraitance'!$AM583)/'1C TSsoustraitance'!$AP583))</f>
        <v>0</v>
      </c>
      <c r="AJ866" s="669">
        <f>IF(OR('1C TSsoustraitance'!$D583="",'1C TSsoustraitance'!$E583="OUI",'1C TSsoustraitance'!$AP583=0),0,(('1C TSsoustraitance'!$AN583)/'1C TSsoustraitance'!$AP583))</f>
        <v>0</v>
      </c>
      <c r="AK866" s="669">
        <f t="shared" si="181"/>
        <v>0</v>
      </c>
      <c r="AL866" s="668">
        <f t="shared" si="182"/>
        <v>0</v>
      </c>
      <c r="AM866" s="670">
        <f>IF(Tableau7[[#This Row],[N° pièce]]="",0,(Tableau7[[#This Row],[hors TVA]]+(Tableau7[[#This Row],[hors TVA]]*Tableau7[[#This Row],[Taux TVA]])-(Tableau7[[#This Row],[hors TVA]]*Tableau7[[#This Row],[Taux TVA]]*Tableau7[[#This Row],[Régime TVA: Récupération]]))*Tableau7[[#This Row],[Type 1]])</f>
        <v>0</v>
      </c>
      <c r="AN866" s="670">
        <f>IF(Tableau7[[#This Row],[N° pièce]]="",0,IF($K$2="pôle",((Tableau7[[#This Row],[hors TVA]]+(Tableau7[[#This Row],[hors TVA]]*Tableau7[[#This Row],[Taux TVA]])-(Tableau7[[#This Row],[hors TVA]]*Tableau7[[#This Row],[Taux TVA]]*Tableau7[[#This Row],[Régime TVA: Récupération]]))*Tableau7[[#This Row],[Type 2]]),0))</f>
        <v>0</v>
      </c>
      <c r="AO866" s="670">
        <f t="shared" si="177"/>
        <v>0</v>
      </c>
      <c r="AP866" s="255">
        <f t="shared" si="184"/>
        <v>0</v>
      </c>
      <c r="AQ866" s="506">
        <f t="shared" si="183"/>
        <v>0</v>
      </c>
      <c r="AR866" s="671"/>
      <c r="AS866" s="512"/>
      <c r="AT866" s="513" t="str">
        <f>IF(('1C TSsoustraitance'!AP583*FICHE!C$14&lt;J866),"Forfait limité à "&amp;FICHE!C$14&amp;"€/jour","")</f>
        <v/>
      </c>
      <c r="AU866" s="797"/>
      <c r="AV866" s="484"/>
      <c r="AW866" s="484"/>
      <c r="AX866" s="484"/>
      <c r="AY866" s="484"/>
      <c r="AZ866" s="484"/>
      <c r="BA866" s="4"/>
      <c r="BB866" s="4"/>
      <c r="BC866" s="4"/>
      <c r="BD866" s="4"/>
      <c r="BE866" s="4"/>
      <c r="BF866" s="4"/>
      <c r="BG866" s="4"/>
      <c r="BH866" s="4"/>
      <c r="BI866" s="4"/>
      <c r="BJ866" s="4"/>
      <c r="BK866" s="4"/>
      <c r="BL866" s="4"/>
      <c r="BM866" s="4"/>
      <c r="BN866" s="4"/>
      <c r="BO866" s="4"/>
      <c r="BP866" s="4"/>
      <c r="BQ866" s="4"/>
      <c r="BR866" s="4"/>
      <c r="BS866" s="4"/>
      <c r="BT866" s="4"/>
      <c r="BU866" s="4"/>
      <c r="BV866" s="4"/>
      <c r="BW866" s="4"/>
      <c r="BX866" s="4"/>
      <c r="BY866" s="4"/>
      <c r="BZ866" s="4"/>
      <c r="CA866" s="4"/>
      <c r="CB866" s="4"/>
      <c r="CC866" s="4"/>
      <c r="CD866" s="4"/>
      <c r="CE866" s="4"/>
      <c r="CF866" s="4"/>
      <c r="CG866" s="4"/>
      <c r="CH866" s="4"/>
      <c r="CI866" s="4"/>
      <c r="CJ866" s="4"/>
      <c r="CK866" s="4"/>
      <c r="CL866" s="4"/>
      <c r="CM866" s="4"/>
      <c r="CN866" s="4"/>
      <c r="CO866" s="4"/>
      <c r="CP866" s="4"/>
      <c r="CQ866" s="4"/>
      <c r="CR866" s="4"/>
      <c r="CS866" s="4"/>
      <c r="CT866" s="4"/>
      <c r="CU866" s="4"/>
      <c r="CV866" s="4"/>
      <c r="CW866" s="4"/>
      <c r="CX866" s="4"/>
      <c r="CY866" s="4"/>
      <c r="CZ866" s="4"/>
      <c r="DA866" s="4"/>
      <c r="DB866" s="4"/>
      <c r="DC866" s="4"/>
      <c r="DD866" s="4"/>
      <c r="DE866" s="4"/>
      <c r="DF866" s="4"/>
      <c r="DG866" s="4"/>
      <c r="DH866" s="4"/>
      <c r="DI866" s="4"/>
      <c r="DJ866" s="4"/>
      <c r="DK866" s="4"/>
      <c r="DL866" s="4"/>
      <c r="DM866" s="4"/>
      <c r="DN866" s="4"/>
      <c r="DO866" s="4"/>
      <c r="DP866" s="4"/>
      <c r="DQ866" s="4"/>
      <c r="DR866" s="4"/>
      <c r="DS866" s="4"/>
      <c r="DT866" s="4"/>
      <c r="DU866" s="4"/>
      <c r="DV866" s="4"/>
      <c r="DW866" s="4"/>
      <c r="DX866" s="4"/>
      <c r="DY866" s="4"/>
      <c r="DZ866" s="4"/>
      <c r="EA866" s="4"/>
      <c r="EB866" s="4"/>
      <c r="EC866" s="4"/>
      <c r="ED866" s="4"/>
      <c r="EE866" s="4"/>
      <c r="EF866" s="4"/>
      <c r="EG866" s="4"/>
      <c r="EH866" s="4"/>
      <c r="EI866" s="4"/>
      <c r="EJ866" s="4"/>
      <c r="EK866" s="4"/>
      <c r="EL866" s="4"/>
      <c r="EM866" s="4"/>
      <c r="EN866" s="4"/>
      <c r="EO866" s="4"/>
      <c r="EP866" s="4"/>
      <c r="EQ866" s="4"/>
      <c r="ER866" s="4"/>
      <c r="ES866" s="4"/>
      <c r="ET866" s="4"/>
      <c r="EU866" s="4"/>
      <c r="EV866" s="4"/>
      <c r="EW866" s="4"/>
      <c r="EX866" s="4"/>
      <c r="EY866" s="4"/>
      <c r="EZ866" s="4"/>
      <c r="FA866" s="4"/>
      <c r="FB866" s="4"/>
      <c r="FC866" s="4"/>
      <c r="FD866" s="4"/>
      <c r="FE866" s="4"/>
      <c r="FF866" s="4"/>
      <c r="FG866" s="4"/>
      <c r="FH866" s="4"/>
      <c r="FI866" s="4"/>
      <c r="FJ866" s="4"/>
      <c r="FK866" s="4"/>
      <c r="FL866" s="4"/>
      <c r="FM866" s="4"/>
      <c r="FN866" s="4"/>
      <c r="FO866" s="4"/>
      <c r="FP866" s="4"/>
      <c r="FQ866" s="4"/>
      <c r="FR866" s="4"/>
      <c r="FS866" s="4"/>
      <c r="FT866" s="4"/>
      <c r="FU866" s="4"/>
      <c r="FV866" s="4"/>
      <c r="FW866" s="4"/>
      <c r="FX866" s="4"/>
      <c r="FY866" s="4"/>
      <c r="FZ866" s="4"/>
      <c r="GA866" s="4"/>
      <c r="GB866" s="4"/>
      <c r="GC866" s="4"/>
      <c r="GD866" s="4"/>
      <c r="GE866" s="4"/>
      <c r="GF866" s="4"/>
      <c r="GG866" s="4"/>
      <c r="GH866" s="4"/>
      <c r="GI866" s="4"/>
      <c r="GJ866" s="4"/>
      <c r="GK866" s="4"/>
      <c r="GL866" s="4"/>
      <c r="GM866" s="4"/>
      <c r="GN866" s="4"/>
      <c r="GO866" s="4"/>
      <c r="GP866" s="4"/>
      <c r="GQ866" s="4"/>
      <c r="GR866" s="4"/>
      <c r="GS866" s="4"/>
      <c r="GT866" s="4"/>
      <c r="GU866" s="4"/>
      <c r="GV866" s="4"/>
      <c r="GW866" s="4"/>
      <c r="GX866" s="4"/>
      <c r="GY866" s="4"/>
      <c r="GZ866" s="4"/>
      <c r="HA866" s="4"/>
      <c r="HB866" s="4"/>
      <c r="HC866" s="4"/>
    </row>
    <row r="867" spans="1:211" s="380" customFormat="1" ht="13.9" customHeight="1">
      <c r="A867" s="828" t="str">
        <f>IF('1C TSsoustraitance'!$A584&lt;&gt;0,'1C TSsoustraitance'!$A584,"")</f>
        <v/>
      </c>
      <c r="B867" s="530"/>
      <c r="C867" s="513" t="str">
        <f>IF('1C TSsoustraitance'!$A584&lt;&gt;0,'1C TSsoustraitance'!$B584,"")</f>
        <v/>
      </c>
      <c r="D867" s="513" t="str">
        <f>IF('1C TSsoustraitance'!$A584&lt;&gt;0,'1C TSsoustraitance'!$C584,"")</f>
        <v/>
      </c>
      <c r="E867" s="684"/>
      <c r="F867" s="685"/>
      <c r="G867" s="666">
        <f>'1C TSsoustraitance'!$D584</f>
        <v>0</v>
      </c>
      <c r="H867" s="533">
        <v>0.21</v>
      </c>
      <c r="I867" s="533">
        <v>1</v>
      </c>
      <c r="J867" s="534"/>
      <c r="K867" s="667">
        <f t="shared" si="180"/>
        <v>0</v>
      </c>
      <c r="L867" s="668">
        <f>IF(OR('1C TSsoustraitance'!$D584="",'1C TSsoustraitance'!$AP584=0),0,IF(AND('1C TSsoustraitance'!$D584&lt;&gt;"",$K$2="Pôle",'1C TSsoustraitance'!$E584="OUI"),(('1C TSsoustraitance'!$F584+'1C TSsoustraitance'!$G584+'1C TSsoustraitance'!$H584+'1C TSsoustraitance'!$I584+'1C TSsoustraitance'!$M584)/'1C TSsoustraitance'!$R584),IF(AND('1C TSsoustraitance'!$D584&lt;&gt;"",$K$2="Pôle",'1C TSsoustraitance'!$E584="NON"),(('1C TSsoustraitance'!$F584+'1C TSsoustraitance'!$G584+'1C TSsoustraitance'!$H584+'1C TSsoustraitance'!$I584+'1C TSsoustraitance'!$M584)/'1C TSsoustraitance'!$AP584),IF(AND('1C TSsoustraitance'!$D584&lt;&gt;"",$K$2&lt;&gt;"Pôle",'1C TSsoustraitance'!$E584="OUI"),(('1C TSsoustraitance'!$F584+'1C TSsoustraitance'!$G584+'1C TSsoustraitance'!$H584+'1C TSsoustraitance'!$I584+'1C TSsoustraitance'!$J584+'1C TSsoustraitance'!$K584+'1C TSsoustraitance'!$L584+'1C TSsoustraitance'!$M584+'1C TSsoustraitance'!$N584+'1C TSsoustraitance'!$O584+'1C TSsoustraitance'!$P584+'1C TSsoustraitance'!$Q584)/'1C TSsoustraitance'!$R584),IF(AND('1C TSsoustraitance'!$D584&lt;&gt;"",$K$2&lt;&gt;"Pôle",'1C TSsoustraitance'!$E584="NON"),(('1C TSsoustraitance'!$F584+'1C TSsoustraitance'!$G584+'1C TSsoustraitance'!$H584+'1C TSsoustraitance'!$I584+'1C TSsoustraitance'!$J584+'1C TSsoustraitance'!$K584+'1C TSsoustraitance'!$L584+'1C TSsoustraitance'!$M584+'1C TSsoustraitance'!$N584+'1C TSsoustraitance'!$O584+'1C TSsoustraitance'!$P584+'1C TSsoustraitance'!$Q584))/'1C TSsoustraitance'!$AP584)))))</f>
        <v>0</v>
      </c>
      <c r="M867" s="668">
        <f>IF(OR('1C TSsoustraitance'!$D584="",'1C TSsoustraitance'!AP$13=0),0,IF(AND('1C TSsoustraitance'!$D584&lt;&gt;"",$K$2="Pôle",'1C TSsoustraitance'!$E584="OUI"),(('1C TSsoustraitance'!$J584+'1C TSsoustraitance'!$K584+'1C TSsoustraitance'!$L584)/'1C TSsoustraitance'!$R584),IF(AND('1C TSsoustraitance'!$D584&lt;&gt;"",$K$2="Pôle",'1C TSsoustraitance'!$E584="NON"),(('1C TSsoustraitance'!$J584+'1C TSsoustraitance'!$K584+'1C TSsoustraitance'!$L584)/'1C TSsoustraitance'!$AP584),IF(AND('1C TSsoustraitance'!$D584&lt;&gt;"",$K$2&lt;&gt;"Pôle"),0))))</f>
        <v>0</v>
      </c>
      <c r="N867" s="668">
        <f t="shared" si="179"/>
        <v>0</v>
      </c>
      <c r="O867" s="669">
        <f>IF(OR('1C TSsoustraitance'!$D584="",'1C TSsoustraitance'!$E584="OUI",'1C TSsoustraitance'!$AP584=0),0,(('1C TSsoustraitance'!$S584)/'1C TSsoustraitance'!$AP584))</f>
        <v>0</v>
      </c>
      <c r="P867" s="669">
        <f>IF(OR('1C TSsoustraitance'!$D584="",'1C TSsoustraitance'!$E584="OUI",'1C TSsoustraitance'!$AP584=0),0,(('1C TSsoustraitance'!$T584)/'1C TSsoustraitance'!$AP584))</f>
        <v>0</v>
      </c>
      <c r="Q867" s="669">
        <f>IF(OR('1C TSsoustraitance'!$D584="",'1C TSsoustraitance'!$E584="OUI",'1C TSsoustraitance'!$AP584=0),0,(('1C TSsoustraitance'!$U584)/'1C TSsoustraitance'!$AP584))</f>
        <v>0</v>
      </c>
      <c r="R867" s="669">
        <f>IF(OR('1C TSsoustraitance'!$D584="",'1C TSsoustraitance'!$E584="OUI",'1C TSsoustraitance'!$AP584=0),0,(('1C TSsoustraitance'!$V584)/'1C TSsoustraitance'!$AP584))</f>
        <v>0</v>
      </c>
      <c r="S867" s="669">
        <f>IF(OR('1C TSsoustraitance'!$D584="",'1C TSsoustraitance'!$E584="OUI",'1C TSsoustraitance'!$AP584=0),0,(('1C TSsoustraitance'!$W584)/'1C TSsoustraitance'!$AP584))</f>
        <v>0</v>
      </c>
      <c r="T867" s="669">
        <f>IF(OR('1C TSsoustraitance'!$D584="",'1C TSsoustraitance'!$E584="OUI",'1C TSsoustraitance'!$AP584=0),0,(('1C TSsoustraitance'!$X584)/'1C TSsoustraitance'!$AP584))</f>
        <v>0</v>
      </c>
      <c r="U867" s="669">
        <f>IF(OR('1C TSsoustraitance'!$D584="",'1C TSsoustraitance'!$E584="OUI",'1C TSsoustraitance'!$AP584=0),0,(('1C TSsoustraitance'!$Y584)/'1C TSsoustraitance'!$AP584))</f>
        <v>0</v>
      </c>
      <c r="V867" s="669">
        <f>IF(OR('1C TSsoustraitance'!$D584="",'1C TSsoustraitance'!$E584="OUI",'1C TSsoustraitance'!$AP584=0),0,(('1C TSsoustraitance'!$Z584)/'1C TSsoustraitance'!$AP584))</f>
        <v>0</v>
      </c>
      <c r="W867" s="669">
        <f>IF(OR('1C TSsoustraitance'!$D584="",'1C TSsoustraitance'!$E584="OUI",'1C TSsoustraitance'!$AP584=0),0,(('1C TSsoustraitance'!$AA584)/'1C TSsoustraitance'!$AP584))</f>
        <v>0</v>
      </c>
      <c r="X867" s="669">
        <f>IF(OR('1C TSsoustraitance'!$D584="",'1C TSsoustraitance'!$E584="OUI",'1C TSsoustraitance'!$AP584=0),0,(('1C TSsoustraitance'!$AB584)/'1C TSsoustraitance'!$AP584))</f>
        <v>0</v>
      </c>
      <c r="Y867" s="669">
        <f>IF(OR('1C TSsoustraitance'!$D584="",'1C TSsoustraitance'!$E584="OUI",'1C TSsoustraitance'!$AP584=0),0,(('1C TSsoustraitance'!$AC584)/'1C TSsoustraitance'!$AP584))</f>
        <v>0</v>
      </c>
      <c r="Z867" s="669">
        <f>IF(OR('1C TSsoustraitance'!$D584="",'1C TSsoustraitance'!$E584="OUI",'1C TSsoustraitance'!$AP584=0),0,(('1C TSsoustraitance'!$AD584)/'1C TSsoustraitance'!$AP584))</f>
        <v>0</v>
      </c>
      <c r="AA867" s="669">
        <f>IF(OR('1C TSsoustraitance'!$D584="",'1C TSsoustraitance'!$E584="OUI",'1C TSsoustraitance'!$AP584=0),0,(('1C TSsoustraitance'!$AE584)/'1C TSsoustraitance'!$AP584))</f>
        <v>0</v>
      </c>
      <c r="AB867" s="669">
        <f>IF(OR('1C TSsoustraitance'!$D584="",'1C TSsoustraitance'!$E584="OUI",'1C TSsoustraitance'!$AP584=0),0,(('1C TSsoustraitance'!$AF584)/'1C TSsoustraitance'!$AP584))</f>
        <v>0</v>
      </c>
      <c r="AC867" s="669">
        <f>IF(OR('1C TSsoustraitance'!$D584="",'1C TSsoustraitance'!$E584="OUI",'1C TSsoustraitance'!$AP584=0),0,(('1C TSsoustraitance'!$AG584)/'1C TSsoustraitance'!$AP584))</f>
        <v>0</v>
      </c>
      <c r="AD867" s="669">
        <f>IF(OR('1C TSsoustraitance'!$D584="",'1C TSsoustraitance'!$E584="OUI",'1C TSsoustraitance'!$AP584=0),0,(('1C TSsoustraitance'!$AH584)/'1C TSsoustraitance'!$AP584))</f>
        <v>0</v>
      </c>
      <c r="AE867" s="669">
        <f>IF(OR('1C TSsoustraitance'!$D584="",'1C TSsoustraitance'!$E584="OUI",'1C TSsoustraitance'!$AP584=0),0,(('1C TSsoustraitance'!$AI584)/'1C TSsoustraitance'!$AP584))</f>
        <v>0</v>
      </c>
      <c r="AF867" s="669">
        <f>IF(OR('1C TSsoustraitance'!$D584="",'1C TSsoustraitance'!$E584="OUI",'1C TSsoustraitance'!$AP584=0),0,(('1C TSsoustraitance'!$AJ584)/'1C TSsoustraitance'!$AP584))</f>
        <v>0</v>
      </c>
      <c r="AG867" s="669">
        <f>IF(OR('1C TSsoustraitance'!$D584="",'1C TSsoustraitance'!$E584="OUI",'1C TSsoustraitance'!$AP584=0),0,(('1C TSsoustraitance'!$AK584)/'1C TSsoustraitance'!$AP584))</f>
        <v>0</v>
      </c>
      <c r="AH867" s="669">
        <f>IF(OR('1C TSsoustraitance'!$D584="",'1C TSsoustraitance'!$E584="OUI",'1C TSsoustraitance'!$AP584=0),0,(('1C TSsoustraitance'!$AL584)/'1C TSsoustraitance'!$AP584))</f>
        <v>0</v>
      </c>
      <c r="AI867" s="669">
        <f>IF(OR('1C TSsoustraitance'!$D584="",'1C TSsoustraitance'!$E584="OUI",'1C TSsoustraitance'!$AP584=0),0,(('1C TSsoustraitance'!$AM584)/'1C TSsoustraitance'!$AP584))</f>
        <v>0</v>
      </c>
      <c r="AJ867" s="669">
        <f>IF(OR('1C TSsoustraitance'!$D584="",'1C TSsoustraitance'!$E584="OUI",'1C TSsoustraitance'!$AP584=0),0,(('1C TSsoustraitance'!$AN584)/'1C TSsoustraitance'!$AP584))</f>
        <v>0</v>
      </c>
      <c r="AK867" s="669">
        <f t="shared" si="181"/>
        <v>0</v>
      </c>
      <c r="AL867" s="668">
        <f t="shared" si="182"/>
        <v>0</v>
      </c>
      <c r="AM867" s="670">
        <f>IF(Tableau7[[#This Row],[N° pièce]]="",0,(Tableau7[[#This Row],[hors TVA]]+(Tableau7[[#This Row],[hors TVA]]*Tableau7[[#This Row],[Taux TVA]])-(Tableau7[[#This Row],[hors TVA]]*Tableau7[[#This Row],[Taux TVA]]*Tableau7[[#This Row],[Régime TVA: Récupération]]))*Tableau7[[#This Row],[Type 1]])</f>
        <v>0</v>
      </c>
      <c r="AN867" s="670">
        <f>IF(Tableau7[[#This Row],[N° pièce]]="",0,IF($K$2="pôle",((Tableau7[[#This Row],[hors TVA]]+(Tableau7[[#This Row],[hors TVA]]*Tableau7[[#This Row],[Taux TVA]])-(Tableau7[[#This Row],[hors TVA]]*Tableau7[[#This Row],[Taux TVA]]*Tableau7[[#This Row],[Régime TVA: Récupération]]))*Tableau7[[#This Row],[Type 2]]),0))</f>
        <v>0</v>
      </c>
      <c r="AO867" s="670">
        <f t="shared" si="177"/>
        <v>0</v>
      </c>
      <c r="AP867" s="255">
        <f t="shared" si="184"/>
        <v>0</v>
      </c>
      <c r="AQ867" s="506">
        <f t="shared" si="183"/>
        <v>0</v>
      </c>
      <c r="AR867" s="671"/>
      <c r="AS867" s="512"/>
      <c r="AT867" s="513" t="str">
        <f>IF(('1C TSsoustraitance'!AP584*FICHE!C$14&lt;J867),"Forfait limité à "&amp;FICHE!C$14&amp;"€/jour","")</f>
        <v/>
      </c>
      <c r="AU867" s="797"/>
      <c r="AV867" s="484"/>
      <c r="AW867" s="484"/>
      <c r="AX867" s="484"/>
      <c r="AY867" s="484"/>
      <c r="AZ867" s="484"/>
      <c r="BA867" s="4"/>
      <c r="BB867" s="4"/>
      <c r="BC867" s="4"/>
      <c r="BD867" s="4"/>
      <c r="BE867" s="4"/>
      <c r="BF867" s="4"/>
      <c r="BG867" s="4"/>
      <c r="BH867" s="4"/>
      <c r="BI867" s="4"/>
      <c r="BJ867" s="4"/>
      <c r="BK867" s="4"/>
      <c r="BL867" s="4"/>
      <c r="BM867" s="4"/>
      <c r="BN867" s="4"/>
      <c r="BO867" s="4"/>
      <c r="BP867" s="4"/>
      <c r="BQ867" s="4"/>
      <c r="BR867" s="4"/>
      <c r="BS867" s="4"/>
      <c r="BT867" s="4"/>
      <c r="BU867" s="4"/>
      <c r="BV867" s="4"/>
      <c r="BW867" s="4"/>
      <c r="BX867" s="4"/>
      <c r="BY867" s="4"/>
      <c r="BZ867" s="4"/>
      <c r="CA867" s="4"/>
      <c r="CB867" s="4"/>
      <c r="CC867" s="4"/>
      <c r="CD867" s="4"/>
      <c r="CE867" s="4"/>
      <c r="CF867" s="4"/>
      <c r="CG867" s="4"/>
      <c r="CH867" s="4"/>
      <c r="CI867" s="4"/>
      <c r="CJ867" s="4"/>
      <c r="CK867" s="4"/>
      <c r="CL867" s="4"/>
      <c r="CM867" s="4"/>
      <c r="CN867" s="4"/>
      <c r="CO867" s="4"/>
      <c r="CP867" s="4"/>
      <c r="CQ867" s="4"/>
      <c r="CR867" s="4"/>
      <c r="CS867" s="4"/>
      <c r="CT867" s="4"/>
      <c r="CU867" s="4"/>
      <c r="CV867" s="4"/>
      <c r="CW867" s="4"/>
      <c r="CX867" s="4"/>
      <c r="CY867" s="4"/>
      <c r="CZ867" s="4"/>
      <c r="DA867" s="4"/>
      <c r="DB867" s="4"/>
      <c r="DC867" s="4"/>
      <c r="DD867" s="4"/>
      <c r="DE867" s="4"/>
      <c r="DF867" s="4"/>
      <c r="DG867" s="4"/>
      <c r="DH867" s="4"/>
      <c r="DI867" s="4"/>
      <c r="DJ867" s="4"/>
      <c r="DK867" s="4"/>
      <c r="DL867" s="4"/>
      <c r="DM867" s="4"/>
      <c r="DN867" s="4"/>
      <c r="DO867" s="4"/>
      <c r="DP867" s="4"/>
      <c r="DQ867" s="4"/>
      <c r="DR867" s="4"/>
      <c r="DS867" s="4"/>
      <c r="DT867" s="4"/>
      <c r="DU867" s="4"/>
      <c r="DV867" s="4"/>
      <c r="DW867" s="4"/>
      <c r="DX867" s="4"/>
      <c r="DY867" s="4"/>
      <c r="DZ867" s="4"/>
      <c r="EA867" s="4"/>
      <c r="EB867" s="4"/>
      <c r="EC867" s="4"/>
      <c r="ED867" s="4"/>
      <c r="EE867" s="4"/>
      <c r="EF867" s="4"/>
      <c r="EG867" s="4"/>
      <c r="EH867" s="4"/>
      <c r="EI867" s="4"/>
      <c r="EJ867" s="4"/>
      <c r="EK867" s="4"/>
      <c r="EL867" s="4"/>
      <c r="EM867" s="4"/>
      <c r="EN867" s="4"/>
      <c r="EO867" s="4"/>
      <c r="EP867" s="4"/>
      <c r="EQ867" s="4"/>
      <c r="ER867" s="4"/>
      <c r="ES867" s="4"/>
      <c r="ET867" s="4"/>
      <c r="EU867" s="4"/>
      <c r="EV867" s="4"/>
      <c r="EW867" s="4"/>
      <c r="EX867" s="4"/>
      <c r="EY867" s="4"/>
      <c r="EZ867" s="4"/>
      <c r="FA867" s="4"/>
      <c r="FB867" s="4"/>
      <c r="FC867" s="4"/>
      <c r="FD867" s="4"/>
      <c r="FE867" s="4"/>
      <c r="FF867" s="4"/>
      <c r="FG867" s="4"/>
      <c r="FH867" s="4"/>
      <c r="FI867" s="4"/>
      <c r="FJ867" s="4"/>
      <c r="FK867" s="4"/>
      <c r="FL867" s="4"/>
      <c r="FM867" s="4"/>
      <c r="FN867" s="4"/>
      <c r="FO867" s="4"/>
      <c r="FP867" s="4"/>
      <c r="FQ867" s="4"/>
      <c r="FR867" s="4"/>
      <c r="FS867" s="4"/>
      <c r="FT867" s="4"/>
      <c r="FU867" s="4"/>
      <c r="FV867" s="4"/>
      <c r="FW867" s="4"/>
      <c r="FX867" s="4"/>
      <c r="FY867" s="4"/>
      <c r="FZ867" s="4"/>
      <c r="GA867" s="4"/>
      <c r="GB867" s="4"/>
      <c r="GC867" s="4"/>
      <c r="GD867" s="4"/>
      <c r="GE867" s="4"/>
      <c r="GF867" s="4"/>
      <c r="GG867" s="4"/>
      <c r="GH867" s="4"/>
      <c r="GI867" s="4"/>
      <c r="GJ867" s="4"/>
      <c r="GK867" s="4"/>
      <c r="GL867" s="4"/>
      <c r="GM867" s="4"/>
      <c r="GN867" s="4"/>
      <c r="GO867" s="4"/>
      <c r="GP867" s="4"/>
      <c r="GQ867" s="4"/>
      <c r="GR867" s="4"/>
      <c r="GS867" s="4"/>
      <c r="GT867" s="4"/>
      <c r="GU867" s="4"/>
      <c r="GV867" s="4"/>
      <c r="GW867" s="4"/>
      <c r="GX867" s="4"/>
      <c r="GY867" s="4"/>
      <c r="GZ867" s="4"/>
      <c r="HA867" s="4"/>
      <c r="HB867" s="4"/>
      <c r="HC867" s="4"/>
    </row>
    <row r="868" spans="1:211" s="380" customFormat="1" ht="13.9" customHeight="1">
      <c r="A868" s="828" t="str">
        <f>IF('1C TSsoustraitance'!$A585&lt;&gt;0,'1C TSsoustraitance'!$A585,"")</f>
        <v/>
      </c>
      <c r="B868" s="530"/>
      <c r="C868" s="513" t="str">
        <f>IF('1C TSsoustraitance'!$A585&lt;&gt;0,'1C TSsoustraitance'!$B585,"")</f>
        <v/>
      </c>
      <c r="D868" s="513" t="str">
        <f>IF('1C TSsoustraitance'!$A585&lt;&gt;0,'1C TSsoustraitance'!$C585,"")</f>
        <v/>
      </c>
      <c r="E868" s="684"/>
      <c r="F868" s="685"/>
      <c r="G868" s="666">
        <f>'1C TSsoustraitance'!$D585</f>
        <v>0</v>
      </c>
      <c r="H868" s="533">
        <v>0.21</v>
      </c>
      <c r="I868" s="533">
        <v>1</v>
      </c>
      <c r="J868" s="534"/>
      <c r="K868" s="667">
        <f t="shared" si="180"/>
        <v>0</v>
      </c>
      <c r="L868" s="668">
        <f>IF(OR('1C TSsoustraitance'!$D585="",'1C TSsoustraitance'!$AP585=0),0,IF(AND('1C TSsoustraitance'!$D585&lt;&gt;"",$K$2="Pôle",'1C TSsoustraitance'!$E585="OUI"),(('1C TSsoustraitance'!$F585+'1C TSsoustraitance'!$G585+'1C TSsoustraitance'!$H585+'1C TSsoustraitance'!$I585+'1C TSsoustraitance'!$M585)/'1C TSsoustraitance'!$R585),IF(AND('1C TSsoustraitance'!$D585&lt;&gt;"",$K$2="Pôle",'1C TSsoustraitance'!$E585="NON"),(('1C TSsoustraitance'!$F585+'1C TSsoustraitance'!$G585+'1C TSsoustraitance'!$H585+'1C TSsoustraitance'!$I585+'1C TSsoustraitance'!$M585)/'1C TSsoustraitance'!$AP585),IF(AND('1C TSsoustraitance'!$D585&lt;&gt;"",$K$2&lt;&gt;"Pôle",'1C TSsoustraitance'!$E585="OUI"),(('1C TSsoustraitance'!$F585+'1C TSsoustraitance'!$G585+'1C TSsoustraitance'!$H585+'1C TSsoustraitance'!$I585+'1C TSsoustraitance'!$J585+'1C TSsoustraitance'!$K585+'1C TSsoustraitance'!$L585+'1C TSsoustraitance'!$M585+'1C TSsoustraitance'!$N585+'1C TSsoustraitance'!$O585+'1C TSsoustraitance'!$P585+'1C TSsoustraitance'!$Q585)/'1C TSsoustraitance'!$R585),IF(AND('1C TSsoustraitance'!$D585&lt;&gt;"",$K$2&lt;&gt;"Pôle",'1C TSsoustraitance'!$E585="NON"),(('1C TSsoustraitance'!$F585+'1C TSsoustraitance'!$G585+'1C TSsoustraitance'!$H585+'1C TSsoustraitance'!$I585+'1C TSsoustraitance'!$J585+'1C TSsoustraitance'!$K585+'1C TSsoustraitance'!$L585+'1C TSsoustraitance'!$M585+'1C TSsoustraitance'!$N585+'1C TSsoustraitance'!$O585+'1C TSsoustraitance'!$P585+'1C TSsoustraitance'!$Q585))/'1C TSsoustraitance'!$AP585)))))</f>
        <v>0</v>
      </c>
      <c r="M868" s="668">
        <f>IF(OR('1C TSsoustraitance'!$D585="",'1C TSsoustraitance'!AP$13=0),0,IF(AND('1C TSsoustraitance'!$D585&lt;&gt;"",$K$2="Pôle",'1C TSsoustraitance'!$E585="OUI"),(('1C TSsoustraitance'!$J585+'1C TSsoustraitance'!$K585+'1C TSsoustraitance'!$L585)/'1C TSsoustraitance'!$R585),IF(AND('1C TSsoustraitance'!$D585&lt;&gt;"",$K$2="Pôle",'1C TSsoustraitance'!$E585="NON"),(('1C TSsoustraitance'!$J585+'1C TSsoustraitance'!$K585+'1C TSsoustraitance'!$L585)/'1C TSsoustraitance'!$AP585),IF(AND('1C TSsoustraitance'!$D585&lt;&gt;"",$K$2&lt;&gt;"Pôle"),0))))</f>
        <v>0</v>
      </c>
      <c r="N868" s="668">
        <f t="shared" si="179"/>
        <v>0</v>
      </c>
      <c r="O868" s="669">
        <f>IF(OR('1C TSsoustraitance'!$D585="",'1C TSsoustraitance'!$E585="OUI",'1C TSsoustraitance'!$AP585=0),0,(('1C TSsoustraitance'!$S585)/'1C TSsoustraitance'!$AP585))</f>
        <v>0</v>
      </c>
      <c r="P868" s="669">
        <f>IF(OR('1C TSsoustraitance'!$D585="",'1C TSsoustraitance'!$E585="OUI",'1C TSsoustraitance'!$AP585=0),0,(('1C TSsoustraitance'!$T585)/'1C TSsoustraitance'!$AP585))</f>
        <v>0</v>
      </c>
      <c r="Q868" s="669">
        <f>IF(OR('1C TSsoustraitance'!$D585="",'1C TSsoustraitance'!$E585="OUI",'1C TSsoustraitance'!$AP585=0),0,(('1C TSsoustraitance'!$U585)/'1C TSsoustraitance'!$AP585))</f>
        <v>0</v>
      </c>
      <c r="R868" s="669">
        <f>IF(OR('1C TSsoustraitance'!$D585="",'1C TSsoustraitance'!$E585="OUI",'1C TSsoustraitance'!$AP585=0),0,(('1C TSsoustraitance'!$V585)/'1C TSsoustraitance'!$AP585))</f>
        <v>0</v>
      </c>
      <c r="S868" s="669">
        <f>IF(OR('1C TSsoustraitance'!$D585="",'1C TSsoustraitance'!$E585="OUI",'1C TSsoustraitance'!$AP585=0),0,(('1C TSsoustraitance'!$W585)/'1C TSsoustraitance'!$AP585))</f>
        <v>0</v>
      </c>
      <c r="T868" s="669">
        <f>IF(OR('1C TSsoustraitance'!$D585="",'1C TSsoustraitance'!$E585="OUI",'1C TSsoustraitance'!$AP585=0),0,(('1C TSsoustraitance'!$X585)/'1C TSsoustraitance'!$AP585))</f>
        <v>0</v>
      </c>
      <c r="U868" s="669">
        <f>IF(OR('1C TSsoustraitance'!$D585="",'1C TSsoustraitance'!$E585="OUI",'1C TSsoustraitance'!$AP585=0),0,(('1C TSsoustraitance'!$Y585)/'1C TSsoustraitance'!$AP585))</f>
        <v>0</v>
      </c>
      <c r="V868" s="669">
        <f>IF(OR('1C TSsoustraitance'!$D585="",'1C TSsoustraitance'!$E585="OUI",'1C TSsoustraitance'!$AP585=0),0,(('1C TSsoustraitance'!$Z585)/'1C TSsoustraitance'!$AP585))</f>
        <v>0</v>
      </c>
      <c r="W868" s="669">
        <f>IF(OR('1C TSsoustraitance'!$D585="",'1C TSsoustraitance'!$E585="OUI",'1C TSsoustraitance'!$AP585=0),0,(('1C TSsoustraitance'!$AA585)/'1C TSsoustraitance'!$AP585))</f>
        <v>0</v>
      </c>
      <c r="X868" s="669">
        <f>IF(OR('1C TSsoustraitance'!$D585="",'1C TSsoustraitance'!$E585="OUI",'1C TSsoustraitance'!$AP585=0),0,(('1C TSsoustraitance'!$AB585)/'1C TSsoustraitance'!$AP585))</f>
        <v>0</v>
      </c>
      <c r="Y868" s="669">
        <f>IF(OR('1C TSsoustraitance'!$D585="",'1C TSsoustraitance'!$E585="OUI",'1C TSsoustraitance'!$AP585=0),0,(('1C TSsoustraitance'!$AC585)/'1C TSsoustraitance'!$AP585))</f>
        <v>0</v>
      </c>
      <c r="Z868" s="669">
        <f>IF(OR('1C TSsoustraitance'!$D585="",'1C TSsoustraitance'!$E585="OUI",'1C TSsoustraitance'!$AP585=0),0,(('1C TSsoustraitance'!$AD585)/'1C TSsoustraitance'!$AP585))</f>
        <v>0</v>
      </c>
      <c r="AA868" s="669">
        <f>IF(OR('1C TSsoustraitance'!$D585="",'1C TSsoustraitance'!$E585="OUI",'1C TSsoustraitance'!$AP585=0),0,(('1C TSsoustraitance'!$AE585)/'1C TSsoustraitance'!$AP585))</f>
        <v>0</v>
      </c>
      <c r="AB868" s="669">
        <f>IF(OR('1C TSsoustraitance'!$D585="",'1C TSsoustraitance'!$E585="OUI",'1C TSsoustraitance'!$AP585=0),0,(('1C TSsoustraitance'!$AF585)/'1C TSsoustraitance'!$AP585))</f>
        <v>0</v>
      </c>
      <c r="AC868" s="669">
        <f>IF(OR('1C TSsoustraitance'!$D585="",'1C TSsoustraitance'!$E585="OUI",'1C TSsoustraitance'!$AP585=0),0,(('1C TSsoustraitance'!$AG585)/'1C TSsoustraitance'!$AP585))</f>
        <v>0</v>
      </c>
      <c r="AD868" s="669">
        <f>IF(OR('1C TSsoustraitance'!$D585="",'1C TSsoustraitance'!$E585="OUI",'1C TSsoustraitance'!$AP585=0),0,(('1C TSsoustraitance'!$AH585)/'1C TSsoustraitance'!$AP585))</f>
        <v>0</v>
      </c>
      <c r="AE868" s="669">
        <f>IF(OR('1C TSsoustraitance'!$D585="",'1C TSsoustraitance'!$E585="OUI",'1C TSsoustraitance'!$AP585=0),0,(('1C TSsoustraitance'!$AI585)/'1C TSsoustraitance'!$AP585))</f>
        <v>0</v>
      </c>
      <c r="AF868" s="669">
        <f>IF(OR('1C TSsoustraitance'!$D585="",'1C TSsoustraitance'!$E585="OUI",'1C TSsoustraitance'!$AP585=0),0,(('1C TSsoustraitance'!$AJ585)/'1C TSsoustraitance'!$AP585))</f>
        <v>0</v>
      </c>
      <c r="AG868" s="669">
        <f>IF(OR('1C TSsoustraitance'!$D585="",'1C TSsoustraitance'!$E585="OUI",'1C TSsoustraitance'!$AP585=0),0,(('1C TSsoustraitance'!$AK585)/'1C TSsoustraitance'!$AP585))</f>
        <v>0</v>
      </c>
      <c r="AH868" s="669">
        <f>IF(OR('1C TSsoustraitance'!$D585="",'1C TSsoustraitance'!$E585="OUI",'1C TSsoustraitance'!$AP585=0),0,(('1C TSsoustraitance'!$AL585)/'1C TSsoustraitance'!$AP585))</f>
        <v>0</v>
      </c>
      <c r="AI868" s="669">
        <f>IF(OR('1C TSsoustraitance'!$D585="",'1C TSsoustraitance'!$E585="OUI",'1C TSsoustraitance'!$AP585=0),0,(('1C TSsoustraitance'!$AM585)/'1C TSsoustraitance'!$AP585))</f>
        <v>0</v>
      </c>
      <c r="AJ868" s="669">
        <f>IF(OR('1C TSsoustraitance'!$D585="",'1C TSsoustraitance'!$E585="OUI",'1C TSsoustraitance'!$AP585=0),0,(('1C TSsoustraitance'!$AN585)/'1C TSsoustraitance'!$AP585))</f>
        <v>0</v>
      </c>
      <c r="AK868" s="669">
        <f t="shared" si="181"/>
        <v>0</v>
      </c>
      <c r="AL868" s="668">
        <f t="shared" si="182"/>
        <v>0</v>
      </c>
      <c r="AM868" s="670">
        <f>IF(Tableau7[[#This Row],[N° pièce]]="",0,(Tableau7[[#This Row],[hors TVA]]+(Tableau7[[#This Row],[hors TVA]]*Tableau7[[#This Row],[Taux TVA]])-(Tableau7[[#This Row],[hors TVA]]*Tableau7[[#This Row],[Taux TVA]]*Tableau7[[#This Row],[Régime TVA: Récupération]]))*Tableau7[[#This Row],[Type 1]])</f>
        <v>0</v>
      </c>
      <c r="AN868" s="670">
        <f>IF(Tableau7[[#This Row],[N° pièce]]="",0,IF($K$2="pôle",((Tableau7[[#This Row],[hors TVA]]+(Tableau7[[#This Row],[hors TVA]]*Tableau7[[#This Row],[Taux TVA]])-(Tableau7[[#This Row],[hors TVA]]*Tableau7[[#This Row],[Taux TVA]]*Tableau7[[#This Row],[Régime TVA: Récupération]]))*Tableau7[[#This Row],[Type 2]]),0))</f>
        <v>0</v>
      </c>
      <c r="AO868" s="670">
        <f t="shared" si="177"/>
        <v>0</v>
      </c>
      <c r="AP868" s="255">
        <f t="shared" si="184"/>
        <v>0</v>
      </c>
      <c r="AQ868" s="506">
        <f t="shared" si="183"/>
        <v>0</v>
      </c>
      <c r="AR868" s="671"/>
      <c r="AS868" s="512"/>
      <c r="AT868" s="513" t="str">
        <f>IF(('1C TSsoustraitance'!AP585*FICHE!C$14&lt;J868),"Forfait limité à "&amp;FICHE!C$14&amp;"€/jour","")</f>
        <v/>
      </c>
      <c r="AU868" s="797"/>
      <c r="AV868" s="484"/>
      <c r="AW868" s="484"/>
      <c r="AX868" s="484"/>
      <c r="AY868" s="484"/>
      <c r="AZ868" s="484"/>
      <c r="BA868" s="4"/>
      <c r="BB868" s="4"/>
      <c r="BC868" s="4"/>
      <c r="BD868" s="4"/>
      <c r="BE868" s="4"/>
      <c r="BF868" s="4"/>
      <c r="BG868" s="4"/>
      <c r="BH868" s="4"/>
      <c r="BI868" s="4"/>
      <c r="BJ868" s="4"/>
      <c r="BK868" s="4"/>
      <c r="BL868" s="4"/>
      <c r="BM868" s="4"/>
      <c r="BN868" s="4"/>
      <c r="BO868" s="4"/>
      <c r="BP868" s="4"/>
      <c r="BQ868" s="4"/>
      <c r="BR868" s="4"/>
      <c r="BS868" s="4"/>
      <c r="BT868" s="4"/>
      <c r="BU868" s="4"/>
      <c r="BV868" s="4"/>
      <c r="BW868" s="4"/>
      <c r="BX868" s="4"/>
      <c r="BY868" s="4"/>
      <c r="BZ868" s="4"/>
      <c r="CA868" s="4"/>
      <c r="CB868" s="4"/>
      <c r="CC868" s="4"/>
      <c r="CD868" s="4"/>
      <c r="CE868" s="4"/>
      <c r="CF868" s="4"/>
      <c r="CG868" s="4"/>
      <c r="CH868" s="4"/>
      <c r="CI868" s="4"/>
      <c r="CJ868" s="4"/>
      <c r="CK868" s="4"/>
      <c r="CL868" s="4"/>
      <c r="CM868" s="4"/>
      <c r="CN868" s="4"/>
      <c r="CO868" s="4"/>
      <c r="CP868" s="4"/>
      <c r="CQ868" s="4"/>
      <c r="CR868" s="4"/>
      <c r="CS868" s="4"/>
      <c r="CT868" s="4"/>
      <c r="CU868" s="4"/>
      <c r="CV868" s="4"/>
      <c r="CW868" s="4"/>
      <c r="CX868" s="4"/>
      <c r="CY868" s="4"/>
      <c r="CZ868" s="4"/>
      <c r="DA868" s="4"/>
      <c r="DB868" s="4"/>
      <c r="DC868" s="4"/>
      <c r="DD868" s="4"/>
      <c r="DE868" s="4"/>
      <c r="DF868" s="4"/>
      <c r="DG868" s="4"/>
      <c r="DH868" s="4"/>
      <c r="DI868" s="4"/>
      <c r="DJ868" s="4"/>
      <c r="DK868" s="4"/>
      <c r="DL868" s="4"/>
      <c r="DM868" s="4"/>
      <c r="DN868" s="4"/>
      <c r="DO868" s="4"/>
      <c r="DP868" s="4"/>
      <c r="DQ868" s="4"/>
      <c r="DR868" s="4"/>
      <c r="DS868" s="4"/>
      <c r="DT868" s="4"/>
      <c r="DU868" s="4"/>
      <c r="DV868" s="4"/>
      <c r="DW868" s="4"/>
      <c r="DX868" s="4"/>
      <c r="DY868" s="4"/>
      <c r="DZ868" s="4"/>
      <c r="EA868" s="4"/>
      <c r="EB868" s="4"/>
      <c r="EC868" s="4"/>
      <c r="ED868" s="4"/>
      <c r="EE868" s="4"/>
      <c r="EF868" s="4"/>
      <c r="EG868" s="4"/>
      <c r="EH868" s="4"/>
      <c r="EI868" s="4"/>
      <c r="EJ868" s="4"/>
      <c r="EK868" s="4"/>
      <c r="EL868" s="4"/>
      <c r="EM868" s="4"/>
      <c r="EN868" s="4"/>
      <c r="EO868" s="4"/>
      <c r="EP868" s="4"/>
      <c r="EQ868" s="4"/>
      <c r="ER868" s="4"/>
      <c r="ES868" s="4"/>
      <c r="ET868" s="4"/>
      <c r="EU868" s="4"/>
      <c r="EV868" s="4"/>
      <c r="EW868" s="4"/>
      <c r="EX868" s="4"/>
      <c r="EY868" s="4"/>
      <c r="EZ868" s="4"/>
      <c r="FA868" s="4"/>
      <c r="FB868" s="4"/>
      <c r="FC868" s="4"/>
      <c r="FD868" s="4"/>
      <c r="FE868" s="4"/>
      <c r="FF868" s="4"/>
      <c r="FG868" s="4"/>
      <c r="FH868" s="4"/>
      <c r="FI868" s="4"/>
      <c r="FJ868" s="4"/>
      <c r="FK868" s="4"/>
      <c r="FL868" s="4"/>
      <c r="FM868" s="4"/>
      <c r="FN868" s="4"/>
      <c r="FO868" s="4"/>
      <c r="FP868" s="4"/>
      <c r="FQ868" s="4"/>
      <c r="FR868" s="4"/>
      <c r="FS868" s="4"/>
      <c r="FT868" s="4"/>
      <c r="FU868" s="4"/>
      <c r="FV868" s="4"/>
      <c r="FW868" s="4"/>
      <c r="FX868" s="4"/>
      <c r="FY868" s="4"/>
      <c r="FZ868" s="4"/>
      <c r="GA868" s="4"/>
      <c r="GB868" s="4"/>
      <c r="GC868" s="4"/>
      <c r="GD868" s="4"/>
      <c r="GE868" s="4"/>
      <c r="GF868" s="4"/>
      <c r="GG868" s="4"/>
      <c r="GH868" s="4"/>
      <c r="GI868" s="4"/>
      <c r="GJ868" s="4"/>
      <c r="GK868" s="4"/>
      <c r="GL868" s="4"/>
      <c r="GM868" s="4"/>
      <c r="GN868" s="4"/>
      <c r="GO868" s="4"/>
      <c r="GP868" s="4"/>
      <c r="GQ868" s="4"/>
      <c r="GR868" s="4"/>
      <c r="GS868" s="4"/>
      <c r="GT868" s="4"/>
      <c r="GU868" s="4"/>
      <c r="GV868" s="4"/>
      <c r="GW868" s="4"/>
      <c r="GX868" s="4"/>
      <c r="GY868" s="4"/>
      <c r="GZ868" s="4"/>
      <c r="HA868" s="4"/>
      <c r="HB868" s="4"/>
      <c r="HC868" s="4"/>
    </row>
    <row r="869" spans="1:211" s="380" customFormat="1" ht="13.9" customHeight="1">
      <c r="A869" s="828" t="str">
        <f>IF('1C TSsoustraitance'!$A586&lt;&gt;0,'1C TSsoustraitance'!$A586,"")</f>
        <v/>
      </c>
      <c r="B869" s="530"/>
      <c r="C869" s="513" t="str">
        <f>IF('1C TSsoustraitance'!$A586&lt;&gt;0,'1C TSsoustraitance'!$B586,"")</f>
        <v/>
      </c>
      <c r="D869" s="513" t="str">
        <f>IF('1C TSsoustraitance'!$A586&lt;&gt;0,'1C TSsoustraitance'!$C586,"")</f>
        <v/>
      </c>
      <c r="E869" s="684"/>
      <c r="F869" s="685"/>
      <c r="G869" s="666">
        <f>'1C TSsoustraitance'!$D586</f>
        <v>0</v>
      </c>
      <c r="H869" s="533">
        <v>0.21</v>
      </c>
      <c r="I869" s="533">
        <v>1</v>
      </c>
      <c r="J869" s="534"/>
      <c r="K869" s="667">
        <f t="shared" si="180"/>
        <v>0</v>
      </c>
      <c r="L869" s="668">
        <f>IF(OR('1C TSsoustraitance'!$D586="",'1C TSsoustraitance'!$AP586=0),0,IF(AND('1C TSsoustraitance'!$D586&lt;&gt;"",$K$2="Pôle",'1C TSsoustraitance'!$E586="OUI"),(('1C TSsoustraitance'!$F586+'1C TSsoustraitance'!$G586+'1C TSsoustraitance'!$H586+'1C TSsoustraitance'!$I586+'1C TSsoustraitance'!$M586)/'1C TSsoustraitance'!$R586),IF(AND('1C TSsoustraitance'!$D586&lt;&gt;"",$K$2="Pôle",'1C TSsoustraitance'!$E586="NON"),(('1C TSsoustraitance'!$F586+'1C TSsoustraitance'!$G586+'1C TSsoustraitance'!$H586+'1C TSsoustraitance'!$I586+'1C TSsoustraitance'!$M586)/'1C TSsoustraitance'!$AP586),IF(AND('1C TSsoustraitance'!$D586&lt;&gt;"",$K$2&lt;&gt;"Pôle",'1C TSsoustraitance'!$E586="OUI"),(('1C TSsoustraitance'!$F586+'1C TSsoustraitance'!$G586+'1C TSsoustraitance'!$H586+'1C TSsoustraitance'!$I586+'1C TSsoustraitance'!$J586+'1C TSsoustraitance'!$K586+'1C TSsoustraitance'!$L586+'1C TSsoustraitance'!$M586+'1C TSsoustraitance'!$N586+'1C TSsoustraitance'!$O586+'1C TSsoustraitance'!$P586+'1C TSsoustraitance'!$Q586)/'1C TSsoustraitance'!$R586),IF(AND('1C TSsoustraitance'!$D586&lt;&gt;"",$K$2&lt;&gt;"Pôle",'1C TSsoustraitance'!$E586="NON"),(('1C TSsoustraitance'!$F586+'1C TSsoustraitance'!$G586+'1C TSsoustraitance'!$H586+'1C TSsoustraitance'!$I586+'1C TSsoustraitance'!$J586+'1C TSsoustraitance'!$K586+'1C TSsoustraitance'!$L586+'1C TSsoustraitance'!$M586+'1C TSsoustraitance'!$N586+'1C TSsoustraitance'!$O586+'1C TSsoustraitance'!$P586+'1C TSsoustraitance'!$Q586))/'1C TSsoustraitance'!$AP586)))))</f>
        <v>0</v>
      </c>
      <c r="M869" s="668">
        <f>IF(OR('1C TSsoustraitance'!$D586="",'1C TSsoustraitance'!AP$13=0),0,IF(AND('1C TSsoustraitance'!$D586&lt;&gt;"",$K$2="Pôle",'1C TSsoustraitance'!$E586="OUI"),(('1C TSsoustraitance'!$J586+'1C TSsoustraitance'!$K586+'1C TSsoustraitance'!$L586)/'1C TSsoustraitance'!$R586),IF(AND('1C TSsoustraitance'!$D586&lt;&gt;"",$K$2="Pôle",'1C TSsoustraitance'!$E586="NON"),(('1C TSsoustraitance'!$J586+'1C TSsoustraitance'!$K586+'1C TSsoustraitance'!$L586)/'1C TSsoustraitance'!$AP586),IF(AND('1C TSsoustraitance'!$D586&lt;&gt;"",$K$2&lt;&gt;"Pôle"),0))))</f>
        <v>0</v>
      </c>
      <c r="N869" s="668">
        <f t="shared" si="179"/>
        <v>0</v>
      </c>
      <c r="O869" s="669">
        <f>IF(OR('1C TSsoustraitance'!$D586="",'1C TSsoustraitance'!$E586="OUI",'1C TSsoustraitance'!$AP586=0),0,(('1C TSsoustraitance'!$S586)/'1C TSsoustraitance'!$AP586))</f>
        <v>0</v>
      </c>
      <c r="P869" s="669">
        <f>IF(OR('1C TSsoustraitance'!$D586="",'1C TSsoustraitance'!$E586="OUI",'1C TSsoustraitance'!$AP586=0),0,(('1C TSsoustraitance'!$T586)/'1C TSsoustraitance'!$AP586))</f>
        <v>0</v>
      </c>
      <c r="Q869" s="669">
        <f>IF(OR('1C TSsoustraitance'!$D586="",'1C TSsoustraitance'!$E586="OUI",'1C TSsoustraitance'!$AP586=0),0,(('1C TSsoustraitance'!$U586)/'1C TSsoustraitance'!$AP586))</f>
        <v>0</v>
      </c>
      <c r="R869" s="669">
        <f>IF(OR('1C TSsoustraitance'!$D586="",'1C TSsoustraitance'!$E586="OUI",'1C TSsoustraitance'!$AP586=0),0,(('1C TSsoustraitance'!$V586)/'1C TSsoustraitance'!$AP586))</f>
        <v>0</v>
      </c>
      <c r="S869" s="669">
        <f>IF(OR('1C TSsoustraitance'!$D586="",'1C TSsoustraitance'!$E586="OUI",'1C TSsoustraitance'!$AP586=0),0,(('1C TSsoustraitance'!$W586)/'1C TSsoustraitance'!$AP586))</f>
        <v>0</v>
      </c>
      <c r="T869" s="669">
        <f>IF(OR('1C TSsoustraitance'!$D586="",'1C TSsoustraitance'!$E586="OUI",'1C TSsoustraitance'!$AP586=0),0,(('1C TSsoustraitance'!$X586)/'1C TSsoustraitance'!$AP586))</f>
        <v>0</v>
      </c>
      <c r="U869" s="669">
        <f>IF(OR('1C TSsoustraitance'!$D586="",'1C TSsoustraitance'!$E586="OUI",'1C TSsoustraitance'!$AP586=0),0,(('1C TSsoustraitance'!$Y586)/'1C TSsoustraitance'!$AP586))</f>
        <v>0</v>
      </c>
      <c r="V869" s="669">
        <f>IF(OR('1C TSsoustraitance'!$D586="",'1C TSsoustraitance'!$E586="OUI",'1C TSsoustraitance'!$AP586=0),0,(('1C TSsoustraitance'!$Z586)/'1C TSsoustraitance'!$AP586))</f>
        <v>0</v>
      </c>
      <c r="W869" s="669">
        <f>IF(OR('1C TSsoustraitance'!$D586="",'1C TSsoustraitance'!$E586="OUI",'1C TSsoustraitance'!$AP586=0),0,(('1C TSsoustraitance'!$AA586)/'1C TSsoustraitance'!$AP586))</f>
        <v>0</v>
      </c>
      <c r="X869" s="669">
        <f>IF(OR('1C TSsoustraitance'!$D586="",'1C TSsoustraitance'!$E586="OUI",'1C TSsoustraitance'!$AP586=0),0,(('1C TSsoustraitance'!$AB586)/'1C TSsoustraitance'!$AP586))</f>
        <v>0</v>
      </c>
      <c r="Y869" s="669">
        <f>IF(OR('1C TSsoustraitance'!$D586="",'1C TSsoustraitance'!$E586="OUI",'1C TSsoustraitance'!$AP586=0),0,(('1C TSsoustraitance'!$AC586)/'1C TSsoustraitance'!$AP586))</f>
        <v>0</v>
      </c>
      <c r="Z869" s="669">
        <f>IF(OR('1C TSsoustraitance'!$D586="",'1C TSsoustraitance'!$E586="OUI",'1C TSsoustraitance'!$AP586=0),0,(('1C TSsoustraitance'!$AD586)/'1C TSsoustraitance'!$AP586))</f>
        <v>0</v>
      </c>
      <c r="AA869" s="669">
        <f>IF(OR('1C TSsoustraitance'!$D586="",'1C TSsoustraitance'!$E586="OUI",'1C TSsoustraitance'!$AP586=0),0,(('1C TSsoustraitance'!$AE586)/'1C TSsoustraitance'!$AP586))</f>
        <v>0</v>
      </c>
      <c r="AB869" s="669">
        <f>IF(OR('1C TSsoustraitance'!$D586="",'1C TSsoustraitance'!$E586="OUI",'1C TSsoustraitance'!$AP586=0),0,(('1C TSsoustraitance'!$AF586)/'1C TSsoustraitance'!$AP586))</f>
        <v>0</v>
      </c>
      <c r="AC869" s="669">
        <f>IF(OR('1C TSsoustraitance'!$D586="",'1C TSsoustraitance'!$E586="OUI",'1C TSsoustraitance'!$AP586=0),0,(('1C TSsoustraitance'!$AG586)/'1C TSsoustraitance'!$AP586))</f>
        <v>0</v>
      </c>
      <c r="AD869" s="669">
        <f>IF(OR('1C TSsoustraitance'!$D586="",'1C TSsoustraitance'!$E586="OUI",'1C TSsoustraitance'!$AP586=0),0,(('1C TSsoustraitance'!$AH586)/'1C TSsoustraitance'!$AP586))</f>
        <v>0</v>
      </c>
      <c r="AE869" s="669">
        <f>IF(OR('1C TSsoustraitance'!$D586="",'1C TSsoustraitance'!$E586="OUI",'1C TSsoustraitance'!$AP586=0),0,(('1C TSsoustraitance'!$AI586)/'1C TSsoustraitance'!$AP586))</f>
        <v>0</v>
      </c>
      <c r="AF869" s="669">
        <f>IF(OR('1C TSsoustraitance'!$D586="",'1C TSsoustraitance'!$E586="OUI",'1C TSsoustraitance'!$AP586=0),0,(('1C TSsoustraitance'!$AJ586)/'1C TSsoustraitance'!$AP586))</f>
        <v>0</v>
      </c>
      <c r="AG869" s="669">
        <f>IF(OR('1C TSsoustraitance'!$D586="",'1C TSsoustraitance'!$E586="OUI",'1C TSsoustraitance'!$AP586=0),0,(('1C TSsoustraitance'!$AK586)/'1C TSsoustraitance'!$AP586))</f>
        <v>0</v>
      </c>
      <c r="AH869" s="669">
        <f>IF(OR('1C TSsoustraitance'!$D586="",'1C TSsoustraitance'!$E586="OUI",'1C TSsoustraitance'!$AP586=0),0,(('1C TSsoustraitance'!$AL586)/'1C TSsoustraitance'!$AP586))</f>
        <v>0</v>
      </c>
      <c r="AI869" s="669">
        <f>IF(OR('1C TSsoustraitance'!$D586="",'1C TSsoustraitance'!$E586="OUI",'1C TSsoustraitance'!$AP586=0),0,(('1C TSsoustraitance'!$AM586)/'1C TSsoustraitance'!$AP586))</f>
        <v>0</v>
      </c>
      <c r="AJ869" s="669">
        <f>IF(OR('1C TSsoustraitance'!$D586="",'1C TSsoustraitance'!$E586="OUI",'1C TSsoustraitance'!$AP586=0),0,(('1C TSsoustraitance'!$AN586)/'1C TSsoustraitance'!$AP586))</f>
        <v>0</v>
      </c>
      <c r="AK869" s="669">
        <f t="shared" si="181"/>
        <v>0</v>
      </c>
      <c r="AL869" s="668">
        <f t="shared" si="182"/>
        <v>0</v>
      </c>
      <c r="AM869" s="670">
        <f>IF(Tableau7[[#This Row],[N° pièce]]="",0,(Tableau7[[#This Row],[hors TVA]]+(Tableau7[[#This Row],[hors TVA]]*Tableau7[[#This Row],[Taux TVA]])-(Tableau7[[#This Row],[hors TVA]]*Tableau7[[#This Row],[Taux TVA]]*Tableau7[[#This Row],[Régime TVA: Récupération]]))*Tableau7[[#This Row],[Type 1]])</f>
        <v>0</v>
      </c>
      <c r="AN869" s="670">
        <f>IF(Tableau7[[#This Row],[N° pièce]]="",0,IF($K$2="pôle",((Tableau7[[#This Row],[hors TVA]]+(Tableau7[[#This Row],[hors TVA]]*Tableau7[[#This Row],[Taux TVA]])-(Tableau7[[#This Row],[hors TVA]]*Tableau7[[#This Row],[Taux TVA]]*Tableau7[[#This Row],[Régime TVA: Récupération]]))*Tableau7[[#This Row],[Type 2]]),0))</f>
        <v>0</v>
      </c>
      <c r="AO869" s="670">
        <f t="shared" si="177"/>
        <v>0</v>
      </c>
      <c r="AP869" s="255">
        <f t="shared" si="184"/>
        <v>0</v>
      </c>
      <c r="AQ869" s="506">
        <f t="shared" si="183"/>
        <v>0</v>
      </c>
      <c r="AR869" s="671"/>
      <c r="AS869" s="512"/>
      <c r="AT869" s="513" t="str">
        <f>IF(('1C TSsoustraitance'!AP586*FICHE!C$14&lt;J869),"Forfait limité à "&amp;FICHE!C$14&amp;"€/jour","")</f>
        <v/>
      </c>
      <c r="AU869" s="797"/>
      <c r="AV869" s="484"/>
      <c r="AW869" s="484"/>
      <c r="AX869" s="484"/>
      <c r="AY869" s="484"/>
      <c r="AZ869" s="484"/>
      <c r="BA869" s="4"/>
      <c r="BB869" s="4"/>
      <c r="BC869" s="4"/>
      <c r="BD869" s="4"/>
      <c r="BE869" s="4"/>
      <c r="BF869" s="4"/>
      <c r="BG869" s="4"/>
      <c r="BH869" s="4"/>
      <c r="BI869" s="4"/>
      <c r="BJ869" s="4"/>
      <c r="BK869" s="4"/>
      <c r="BL869" s="4"/>
      <c r="BM869" s="4"/>
      <c r="BN869" s="4"/>
      <c r="BO869" s="4"/>
      <c r="BP869" s="4"/>
      <c r="BQ869" s="4"/>
      <c r="BR869" s="4"/>
      <c r="BS869" s="4"/>
      <c r="BT869" s="4"/>
      <c r="BU869" s="4"/>
      <c r="BV869" s="4"/>
      <c r="BW869" s="4"/>
      <c r="BX869" s="4"/>
      <c r="BY869" s="4"/>
      <c r="BZ869" s="4"/>
      <c r="CA869" s="4"/>
      <c r="CB869" s="4"/>
      <c r="CC869" s="4"/>
      <c r="CD869" s="4"/>
      <c r="CE869" s="4"/>
      <c r="CF869" s="4"/>
      <c r="CG869" s="4"/>
      <c r="CH869" s="4"/>
      <c r="CI869" s="4"/>
      <c r="CJ869" s="4"/>
      <c r="CK869" s="4"/>
      <c r="CL869" s="4"/>
      <c r="CM869" s="4"/>
      <c r="CN869" s="4"/>
      <c r="CO869" s="4"/>
      <c r="CP869" s="4"/>
      <c r="CQ869" s="4"/>
      <c r="CR869" s="4"/>
      <c r="CS869" s="4"/>
      <c r="CT869" s="4"/>
      <c r="CU869" s="4"/>
      <c r="CV869" s="4"/>
      <c r="CW869" s="4"/>
      <c r="CX869" s="4"/>
      <c r="CY869" s="4"/>
      <c r="CZ869" s="4"/>
      <c r="DA869" s="4"/>
      <c r="DB869" s="4"/>
      <c r="DC869" s="4"/>
      <c r="DD869" s="4"/>
      <c r="DE869" s="4"/>
      <c r="DF869" s="4"/>
      <c r="DG869" s="4"/>
      <c r="DH869" s="4"/>
      <c r="DI869" s="4"/>
      <c r="DJ869" s="4"/>
      <c r="DK869" s="4"/>
      <c r="DL869" s="4"/>
      <c r="DM869" s="4"/>
      <c r="DN869" s="4"/>
      <c r="DO869" s="4"/>
      <c r="DP869" s="4"/>
      <c r="DQ869" s="4"/>
      <c r="DR869" s="4"/>
      <c r="DS869" s="4"/>
      <c r="DT869" s="4"/>
      <c r="DU869" s="4"/>
      <c r="DV869" s="4"/>
      <c r="DW869" s="4"/>
      <c r="DX869" s="4"/>
      <c r="DY869" s="4"/>
      <c r="DZ869" s="4"/>
      <c r="EA869" s="4"/>
      <c r="EB869" s="4"/>
      <c r="EC869" s="4"/>
      <c r="ED869" s="4"/>
      <c r="EE869" s="4"/>
      <c r="EF869" s="4"/>
      <c r="EG869" s="4"/>
      <c r="EH869" s="4"/>
      <c r="EI869" s="4"/>
      <c r="EJ869" s="4"/>
      <c r="EK869" s="4"/>
      <c r="EL869" s="4"/>
      <c r="EM869" s="4"/>
      <c r="EN869" s="4"/>
      <c r="EO869" s="4"/>
      <c r="EP869" s="4"/>
      <c r="EQ869" s="4"/>
      <c r="ER869" s="4"/>
      <c r="ES869" s="4"/>
      <c r="ET869" s="4"/>
      <c r="EU869" s="4"/>
      <c r="EV869" s="4"/>
      <c r="EW869" s="4"/>
      <c r="EX869" s="4"/>
      <c r="EY869" s="4"/>
      <c r="EZ869" s="4"/>
      <c r="FA869" s="4"/>
      <c r="FB869" s="4"/>
      <c r="FC869" s="4"/>
      <c r="FD869" s="4"/>
      <c r="FE869" s="4"/>
      <c r="FF869" s="4"/>
      <c r="FG869" s="4"/>
      <c r="FH869" s="4"/>
      <c r="FI869" s="4"/>
      <c r="FJ869" s="4"/>
      <c r="FK869" s="4"/>
      <c r="FL869" s="4"/>
      <c r="FM869" s="4"/>
      <c r="FN869" s="4"/>
      <c r="FO869" s="4"/>
      <c r="FP869" s="4"/>
      <c r="FQ869" s="4"/>
      <c r="FR869" s="4"/>
      <c r="FS869" s="4"/>
      <c r="FT869" s="4"/>
      <c r="FU869" s="4"/>
      <c r="FV869" s="4"/>
      <c r="FW869" s="4"/>
      <c r="FX869" s="4"/>
      <c r="FY869" s="4"/>
      <c r="FZ869" s="4"/>
      <c r="GA869" s="4"/>
      <c r="GB869" s="4"/>
      <c r="GC869" s="4"/>
      <c r="GD869" s="4"/>
      <c r="GE869" s="4"/>
      <c r="GF869" s="4"/>
      <c r="GG869" s="4"/>
      <c r="GH869" s="4"/>
      <c r="GI869" s="4"/>
      <c r="GJ869" s="4"/>
      <c r="GK869" s="4"/>
      <c r="GL869" s="4"/>
      <c r="GM869" s="4"/>
      <c r="GN869" s="4"/>
      <c r="GO869" s="4"/>
      <c r="GP869" s="4"/>
      <c r="GQ869" s="4"/>
      <c r="GR869" s="4"/>
      <c r="GS869" s="4"/>
      <c r="GT869" s="4"/>
      <c r="GU869" s="4"/>
      <c r="GV869" s="4"/>
      <c r="GW869" s="4"/>
      <c r="GX869" s="4"/>
      <c r="GY869" s="4"/>
      <c r="GZ869" s="4"/>
      <c r="HA869" s="4"/>
      <c r="HB869" s="4"/>
      <c r="HC869" s="4"/>
    </row>
    <row r="870" spans="1:211" s="380" customFormat="1" ht="13.9" customHeight="1">
      <c r="A870" s="828" t="str">
        <f>IF('1C TSsoustraitance'!$A587&lt;&gt;0,'1C TSsoustraitance'!$A587,"")</f>
        <v/>
      </c>
      <c r="B870" s="530"/>
      <c r="C870" s="513" t="str">
        <f>IF('1C TSsoustraitance'!$A587&lt;&gt;0,'1C TSsoustraitance'!$B587,"")</f>
        <v/>
      </c>
      <c r="D870" s="513" t="str">
        <f>IF('1C TSsoustraitance'!$A587&lt;&gt;0,'1C TSsoustraitance'!$C587,"")</f>
        <v/>
      </c>
      <c r="E870" s="684"/>
      <c r="F870" s="685"/>
      <c r="G870" s="666">
        <f>'1C TSsoustraitance'!$D587</f>
        <v>0</v>
      </c>
      <c r="H870" s="533">
        <v>0.21</v>
      </c>
      <c r="I870" s="533">
        <v>1</v>
      </c>
      <c r="J870" s="534"/>
      <c r="K870" s="667">
        <f t="shared" si="180"/>
        <v>0</v>
      </c>
      <c r="L870" s="668">
        <f>IF(OR('1C TSsoustraitance'!$D587="",'1C TSsoustraitance'!$AP587=0),0,IF(AND('1C TSsoustraitance'!$D587&lt;&gt;"",$K$2="Pôle",'1C TSsoustraitance'!$E587="OUI"),(('1C TSsoustraitance'!$F587+'1C TSsoustraitance'!$G587+'1C TSsoustraitance'!$H587+'1C TSsoustraitance'!$I587+'1C TSsoustraitance'!$M587)/'1C TSsoustraitance'!$R587),IF(AND('1C TSsoustraitance'!$D587&lt;&gt;"",$K$2="Pôle",'1C TSsoustraitance'!$E587="NON"),(('1C TSsoustraitance'!$F587+'1C TSsoustraitance'!$G587+'1C TSsoustraitance'!$H587+'1C TSsoustraitance'!$I587+'1C TSsoustraitance'!$M587)/'1C TSsoustraitance'!$AP587),IF(AND('1C TSsoustraitance'!$D587&lt;&gt;"",$K$2&lt;&gt;"Pôle",'1C TSsoustraitance'!$E587="OUI"),(('1C TSsoustraitance'!$F587+'1C TSsoustraitance'!$G587+'1C TSsoustraitance'!$H587+'1C TSsoustraitance'!$I587+'1C TSsoustraitance'!$J587+'1C TSsoustraitance'!$K587+'1C TSsoustraitance'!$L587+'1C TSsoustraitance'!$M587+'1C TSsoustraitance'!$N587+'1C TSsoustraitance'!$O587+'1C TSsoustraitance'!$P587+'1C TSsoustraitance'!$Q587)/'1C TSsoustraitance'!$R587),IF(AND('1C TSsoustraitance'!$D587&lt;&gt;"",$K$2&lt;&gt;"Pôle",'1C TSsoustraitance'!$E587="NON"),(('1C TSsoustraitance'!$F587+'1C TSsoustraitance'!$G587+'1C TSsoustraitance'!$H587+'1C TSsoustraitance'!$I587+'1C TSsoustraitance'!$J587+'1C TSsoustraitance'!$K587+'1C TSsoustraitance'!$L587+'1C TSsoustraitance'!$M587+'1C TSsoustraitance'!$N587+'1C TSsoustraitance'!$O587+'1C TSsoustraitance'!$P587+'1C TSsoustraitance'!$Q587))/'1C TSsoustraitance'!$AP587)))))</f>
        <v>0</v>
      </c>
      <c r="M870" s="668">
        <f>IF(OR('1C TSsoustraitance'!$D587="",'1C TSsoustraitance'!AP$13=0),0,IF(AND('1C TSsoustraitance'!$D587&lt;&gt;"",$K$2="Pôle",'1C TSsoustraitance'!$E587="OUI"),(('1C TSsoustraitance'!$J587+'1C TSsoustraitance'!$K587+'1C TSsoustraitance'!$L587)/'1C TSsoustraitance'!$R587),IF(AND('1C TSsoustraitance'!$D587&lt;&gt;"",$K$2="Pôle",'1C TSsoustraitance'!$E587="NON"),(('1C TSsoustraitance'!$J587+'1C TSsoustraitance'!$K587+'1C TSsoustraitance'!$L587)/'1C TSsoustraitance'!$AP587),IF(AND('1C TSsoustraitance'!$D587&lt;&gt;"",$K$2&lt;&gt;"Pôle"),0))))</f>
        <v>0</v>
      </c>
      <c r="N870" s="668">
        <f t="shared" si="179"/>
        <v>0</v>
      </c>
      <c r="O870" s="669">
        <f>IF(OR('1C TSsoustraitance'!$D587="",'1C TSsoustraitance'!$E587="OUI",'1C TSsoustraitance'!$AP587=0),0,(('1C TSsoustraitance'!$S587)/'1C TSsoustraitance'!$AP587))</f>
        <v>0</v>
      </c>
      <c r="P870" s="669">
        <f>IF(OR('1C TSsoustraitance'!$D587="",'1C TSsoustraitance'!$E587="OUI",'1C TSsoustraitance'!$AP587=0),0,(('1C TSsoustraitance'!$T587)/'1C TSsoustraitance'!$AP587))</f>
        <v>0</v>
      </c>
      <c r="Q870" s="669">
        <f>IF(OR('1C TSsoustraitance'!$D587="",'1C TSsoustraitance'!$E587="OUI",'1C TSsoustraitance'!$AP587=0),0,(('1C TSsoustraitance'!$U587)/'1C TSsoustraitance'!$AP587))</f>
        <v>0</v>
      </c>
      <c r="R870" s="669">
        <f>IF(OR('1C TSsoustraitance'!$D587="",'1C TSsoustraitance'!$E587="OUI",'1C TSsoustraitance'!$AP587=0),0,(('1C TSsoustraitance'!$V587)/'1C TSsoustraitance'!$AP587))</f>
        <v>0</v>
      </c>
      <c r="S870" s="669">
        <f>IF(OR('1C TSsoustraitance'!$D587="",'1C TSsoustraitance'!$E587="OUI",'1C TSsoustraitance'!$AP587=0),0,(('1C TSsoustraitance'!$W587)/'1C TSsoustraitance'!$AP587))</f>
        <v>0</v>
      </c>
      <c r="T870" s="669">
        <f>IF(OR('1C TSsoustraitance'!$D587="",'1C TSsoustraitance'!$E587="OUI",'1C TSsoustraitance'!$AP587=0),0,(('1C TSsoustraitance'!$X587)/'1C TSsoustraitance'!$AP587))</f>
        <v>0</v>
      </c>
      <c r="U870" s="669">
        <f>IF(OR('1C TSsoustraitance'!$D587="",'1C TSsoustraitance'!$E587="OUI",'1C TSsoustraitance'!$AP587=0),0,(('1C TSsoustraitance'!$Y587)/'1C TSsoustraitance'!$AP587))</f>
        <v>0</v>
      </c>
      <c r="V870" s="669">
        <f>IF(OR('1C TSsoustraitance'!$D587="",'1C TSsoustraitance'!$E587="OUI",'1C TSsoustraitance'!$AP587=0),0,(('1C TSsoustraitance'!$Z587)/'1C TSsoustraitance'!$AP587))</f>
        <v>0</v>
      </c>
      <c r="W870" s="669">
        <f>IF(OR('1C TSsoustraitance'!$D587="",'1C TSsoustraitance'!$E587="OUI",'1C TSsoustraitance'!$AP587=0),0,(('1C TSsoustraitance'!$AA587)/'1C TSsoustraitance'!$AP587))</f>
        <v>0</v>
      </c>
      <c r="X870" s="669">
        <f>IF(OR('1C TSsoustraitance'!$D587="",'1C TSsoustraitance'!$E587="OUI",'1C TSsoustraitance'!$AP587=0),0,(('1C TSsoustraitance'!$AB587)/'1C TSsoustraitance'!$AP587))</f>
        <v>0</v>
      </c>
      <c r="Y870" s="669">
        <f>IF(OR('1C TSsoustraitance'!$D587="",'1C TSsoustraitance'!$E587="OUI",'1C TSsoustraitance'!$AP587=0),0,(('1C TSsoustraitance'!$AC587)/'1C TSsoustraitance'!$AP587))</f>
        <v>0</v>
      </c>
      <c r="Z870" s="669">
        <f>IF(OR('1C TSsoustraitance'!$D587="",'1C TSsoustraitance'!$E587="OUI",'1C TSsoustraitance'!$AP587=0),0,(('1C TSsoustraitance'!$AD587)/'1C TSsoustraitance'!$AP587))</f>
        <v>0</v>
      </c>
      <c r="AA870" s="669">
        <f>IF(OR('1C TSsoustraitance'!$D587="",'1C TSsoustraitance'!$E587="OUI",'1C TSsoustraitance'!$AP587=0),0,(('1C TSsoustraitance'!$AE587)/'1C TSsoustraitance'!$AP587))</f>
        <v>0</v>
      </c>
      <c r="AB870" s="669">
        <f>IF(OR('1C TSsoustraitance'!$D587="",'1C TSsoustraitance'!$E587="OUI",'1C TSsoustraitance'!$AP587=0),0,(('1C TSsoustraitance'!$AF587)/'1C TSsoustraitance'!$AP587))</f>
        <v>0</v>
      </c>
      <c r="AC870" s="669">
        <f>IF(OR('1C TSsoustraitance'!$D587="",'1C TSsoustraitance'!$E587="OUI",'1C TSsoustraitance'!$AP587=0),0,(('1C TSsoustraitance'!$AG587)/'1C TSsoustraitance'!$AP587))</f>
        <v>0</v>
      </c>
      <c r="AD870" s="669">
        <f>IF(OR('1C TSsoustraitance'!$D587="",'1C TSsoustraitance'!$E587="OUI",'1C TSsoustraitance'!$AP587=0),0,(('1C TSsoustraitance'!$AH587)/'1C TSsoustraitance'!$AP587))</f>
        <v>0</v>
      </c>
      <c r="AE870" s="669">
        <f>IF(OR('1C TSsoustraitance'!$D587="",'1C TSsoustraitance'!$E587="OUI",'1C TSsoustraitance'!$AP587=0),0,(('1C TSsoustraitance'!$AI587)/'1C TSsoustraitance'!$AP587))</f>
        <v>0</v>
      </c>
      <c r="AF870" s="669">
        <f>IF(OR('1C TSsoustraitance'!$D587="",'1C TSsoustraitance'!$E587="OUI",'1C TSsoustraitance'!$AP587=0),0,(('1C TSsoustraitance'!$AJ587)/'1C TSsoustraitance'!$AP587))</f>
        <v>0</v>
      </c>
      <c r="AG870" s="669">
        <f>IF(OR('1C TSsoustraitance'!$D587="",'1C TSsoustraitance'!$E587="OUI",'1C TSsoustraitance'!$AP587=0),0,(('1C TSsoustraitance'!$AK587)/'1C TSsoustraitance'!$AP587))</f>
        <v>0</v>
      </c>
      <c r="AH870" s="669">
        <f>IF(OR('1C TSsoustraitance'!$D587="",'1C TSsoustraitance'!$E587="OUI",'1C TSsoustraitance'!$AP587=0),0,(('1C TSsoustraitance'!$AL587)/'1C TSsoustraitance'!$AP587))</f>
        <v>0</v>
      </c>
      <c r="AI870" s="669">
        <f>IF(OR('1C TSsoustraitance'!$D587="",'1C TSsoustraitance'!$E587="OUI",'1C TSsoustraitance'!$AP587=0),0,(('1C TSsoustraitance'!$AM587)/'1C TSsoustraitance'!$AP587))</f>
        <v>0</v>
      </c>
      <c r="AJ870" s="669">
        <f>IF(OR('1C TSsoustraitance'!$D587="",'1C TSsoustraitance'!$E587="OUI",'1C TSsoustraitance'!$AP587=0),0,(('1C TSsoustraitance'!$AN587)/'1C TSsoustraitance'!$AP587))</f>
        <v>0</v>
      </c>
      <c r="AK870" s="669">
        <f t="shared" si="181"/>
        <v>0</v>
      </c>
      <c r="AL870" s="668">
        <f t="shared" si="182"/>
        <v>0</v>
      </c>
      <c r="AM870" s="670">
        <f>IF(Tableau7[[#This Row],[N° pièce]]="",0,(Tableau7[[#This Row],[hors TVA]]+(Tableau7[[#This Row],[hors TVA]]*Tableau7[[#This Row],[Taux TVA]])-(Tableau7[[#This Row],[hors TVA]]*Tableau7[[#This Row],[Taux TVA]]*Tableau7[[#This Row],[Régime TVA: Récupération]]))*Tableau7[[#This Row],[Type 1]])</f>
        <v>0</v>
      </c>
      <c r="AN870" s="670">
        <f>IF(Tableau7[[#This Row],[N° pièce]]="",0,IF($K$2="pôle",((Tableau7[[#This Row],[hors TVA]]+(Tableau7[[#This Row],[hors TVA]]*Tableau7[[#This Row],[Taux TVA]])-(Tableau7[[#This Row],[hors TVA]]*Tableau7[[#This Row],[Taux TVA]]*Tableau7[[#This Row],[Régime TVA: Récupération]]))*Tableau7[[#This Row],[Type 2]]),0))</f>
        <v>0</v>
      </c>
      <c r="AO870" s="670">
        <f t="shared" si="177"/>
        <v>0</v>
      </c>
      <c r="AP870" s="255">
        <f t="shared" si="184"/>
        <v>0</v>
      </c>
      <c r="AQ870" s="506">
        <f t="shared" si="183"/>
        <v>0</v>
      </c>
      <c r="AR870" s="671"/>
      <c r="AS870" s="512"/>
      <c r="AT870" s="513" t="str">
        <f>IF(('1C TSsoustraitance'!AP587*FICHE!C$14&lt;J870),"Forfait limité à "&amp;FICHE!C$14&amp;"€/jour","")</f>
        <v/>
      </c>
      <c r="AU870" s="797"/>
      <c r="AV870" s="484"/>
      <c r="AW870" s="484"/>
      <c r="AX870" s="484"/>
      <c r="AY870" s="484"/>
      <c r="AZ870" s="484"/>
      <c r="BA870" s="4"/>
      <c r="BB870" s="4"/>
      <c r="BC870" s="4"/>
      <c r="BD870" s="4"/>
      <c r="BE870" s="4"/>
      <c r="BF870" s="4"/>
      <c r="BG870" s="4"/>
      <c r="BH870" s="4"/>
      <c r="BI870" s="4"/>
      <c r="BJ870" s="4"/>
      <c r="BK870" s="4"/>
      <c r="BL870" s="4"/>
      <c r="BM870" s="4"/>
      <c r="BN870" s="4"/>
      <c r="BO870" s="4"/>
      <c r="BP870" s="4"/>
      <c r="BQ870" s="4"/>
      <c r="BR870" s="4"/>
      <c r="BS870" s="4"/>
      <c r="BT870" s="4"/>
      <c r="BU870" s="4"/>
      <c r="BV870" s="4"/>
      <c r="BW870" s="4"/>
      <c r="BX870" s="4"/>
      <c r="BY870" s="4"/>
      <c r="BZ870" s="4"/>
      <c r="CA870" s="4"/>
      <c r="CB870" s="4"/>
      <c r="CC870" s="4"/>
      <c r="CD870" s="4"/>
      <c r="CE870" s="4"/>
      <c r="CF870" s="4"/>
      <c r="CG870" s="4"/>
      <c r="CH870" s="4"/>
      <c r="CI870" s="4"/>
      <c r="CJ870" s="4"/>
      <c r="CK870" s="4"/>
      <c r="CL870" s="4"/>
      <c r="CM870" s="4"/>
      <c r="CN870" s="4"/>
      <c r="CO870" s="4"/>
      <c r="CP870" s="4"/>
      <c r="CQ870" s="4"/>
      <c r="CR870" s="4"/>
      <c r="CS870" s="4"/>
      <c r="CT870" s="4"/>
      <c r="CU870" s="4"/>
      <c r="CV870" s="4"/>
      <c r="CW870" s="4"/>
      <c r="CX870" s="4"/>
      <c r="CY870" s="4"/>
      <c r="CZ870" s="4"/>
      <c r="DA870" s="4"/>
      <c r="DB870" s="4"/>
      <c r="DC870" s="4"/>
      <c r="DD870" s="4"/>
      <c r="DE870" s="4"/>
      <c r="DF870" s="4"/>
      <c r="DG870" s="4"/>
      <c r="DH870" s="4"/>
      <c r="DI870" s="4"/>
      <c r="DJ870" s="4"/>
      <c r="DK870" s="4"/>
      <c r="DL870" s="4"/>
      <c r="DM870" s="4"/>
      <c r="DN870" s="4"/>
      <c r="DO870" s="4"/>
      <c r="DP870" s="4"/>
      <c r="DQ870" s="4"/>
      <c r="DR870" s="4"/>
      <c r="DS870" s="4"/>
      <c r="DT870" s="4"/>
      <c r="DU870" s="4"/>
      <c r="DV870" s="4"/>
      <c r="DW870" s="4"/>
      <c r="DX870" s="4"/>
      <c r="DY870" s="4"/>
      <c r="DZ870" s="4"/>
      <c r="EA870" s="4"/>
      <c r="EB870" s="4"/>
      <c r="EC870" s="4"/>
      <c r="ED870" s="4"/>
      <c r="EE870" s="4"/>
      <c r="EF870" s="4"/>
      <c r="EG870" s="4"/>
      <c r="EH870" s="4"/>
      <c r="EI870" s="4"/>
      <c r="EJ870" s="4"/>
      <c r="EK870" s="4"/>
      <c r="EL870" s="4"/>
      <c r="EM870" s="4"/>
      <c r="EN870" s="4"/>
      <c r="EO870" s="4"/>
      <c r="EP870" s="4"/>
      <c r="EQ870" s="4"/>
      <c r="ER870" s="4"/>
      <c r="ES870" s="4"/>
      <c r="ET870" s="4"/>
      <c r="EU870" s="4"/>
      <c r="EV870" s="4"/>
      <c r="EW870" s="4"/>
      <c r="EX870" s="4"/>
      <c r="EY870" s="4"/>
      <c r="EZ870" s="4"/>
      <c r="FA870" s="4"/>
      <c r="FB870" s="4"/>
      <c r="FC870" s="4"/>
      <c r="FD870" s="4"/>
      <c r="FE870" s="4"/>
      <c r="FF870" s="4"/>
      <c r="FG870" s="4"/>
      <c r="FH870" s="4"/>
      <c r="FI870" s="4"/>
      <c r="FJ870" s="4"/>
      <c r="FK870" s="4"/>
      <c r="FL870" s="4"/>
      <c r="FM870" s="4"/>
      <c r="FN870" s="4"/>
      <c r="FO870" s="4"/>
      <c r="FP870" s="4"/>
      <c r="FQ870" s="4"/>
      <c r="FR870" s="4"/>
      <c r="FS870" s="4"/>
      <c r="FT870" s="4"/>
      <c r="FU870" s="4"/>
      <c r="FV870" s="4"/>
      <c r="FW870" s="4"/>
      <c r="FX870" s="4"/>
      <c r="FY870" s="4"/>
      <c r="FZ870" s="4"/>
      <c r="GA870" s="4"/>
      <c r="GB870" s="4"/>
      <c r="GC870" s="4"/>
      <c r="GD870" s="4"/>
      <c r="GE870" s="4"/>
      <c r="GF870" s="4"/>
      <c r="GG870" s="4"/>
      <c r="GH870" s="4"/>
      <c r="GI870" s="4"/>
      <c r="GJ870" s="4"/>
      <c r="GK870" s="4"/>
      <c r="GL870" s="4"/>
      <c r="GM870" s="4"/>
      <c r="GN870" s="4"/>
      <c r="GO870" s="4"/>
      <c r="GP870" s="4"/>
      <c r="GQ870" s="4"/>
      <c r="GR870" s="4"/>
      <c r="GS870" s="4"/>
      <c r="GT870" s="4"/>
      <c r="GU870" s="4"/>
      <c r="GV870" s="4"/>
      <c r="GW870" s="4"/>
      <c r="GX870" s="4"/>
      <c r="GY870" s="4"/>
      <c r="GZ870" s="4"/>
      <c r="HA870" s="4"/>
      <c r="HB870" s="4"/>
      <c r="HC870" s="4"/>
    </row>
    <row r="871" spans="1:211" s="381" customFormat="1" ht="13.9" customHeight="1">
      <c r="A871" s="828" t="str">
        <f>IF('1C TSsoustraitance'!$A588&lt;&gt;0,'1C TSsoustraitance'!$A588,"")</f>
        <v/>
      </c>
      <c r="B871" s="530"/>
      <c r="C871" s="513" t="str">
        <f>IF('1C TSsoustraitance'!$A588&lt;&gt;0,'1C TSsoustraitance'!$B588,"")</f>
        <v/>
      </c>
      <c r="D871" s="513" t="str">
        <f>IF('1C TSsoustraitance'!$A588&lt;&gt;0,'1C TSsoustraitance'!$C588,"")</f>
        <v/>
      </c>
      <c r="E871" s="684"/>
      <c r="F871" s="685"/>
      <c r="G871" s="666">
        <f>'1C TSsoustraitance'!$D588</f>
        <v>0</v>
      </c>
      <c r="H871" s="533">
        <v>0.21</v>
      </c>
      <c r="I871" s="533">
        <v>1</v>
      </c>
      <c r="J871" s="534"/>
      <c r="K871" s="667">
        <f t="shared" si="180"/>
        <v>0</v>
      </c>
      <c r="L871" s="668">
        <f>IF(OR('1C TSsoustraitance'!$D588="",'1C TSsoustraitance'!$AP588=0),0,IF(AND('1C TSsoustraitance'!$D588&lt;&gt;"",$K$2="Pôle",'1C TSsoustraitance'!$E588="OUI"),(('1C TSsoustraitance'!$F588+'1C TSsoustraitance'!$G588+'1C TSsoustraitance'!$H588+'1C TSsoustraitance'!$I588+'1C TSsoustraitance'!$M588)/'1C TSsoustraitance'!$R588),IF(AND('1C TSsoustraitance'!$D588&lt;&gt;"",$K$2="Pôle",'1C TSsoustraitance'!$E588="NON"),(('1C TSsoustraitance'!$F588+'1C TSsoustraitance'!$G588+'1C TSsoustraitance'!$H588+'1C TSsoustraitance'!$I588+'1C TSsoustraitance'!$M588)/'1C TSsoustraitance'!$AP588),IF(AND('1C TSsoustraitance'!$D588&lt;&gt;"",$K$2&lt;&gt;"Pôle",'1C TSsoustraitance'!$E588="OUI"),(('1C TSsoustraitance'!$F588+'1C TSsoustraitance'!$G588+'1C TSsoustraitance'!$H588+'1C TSsoustraitance'!$I588+'1C TSsoustraitance'!$J588+'1C TSsoustraitance'!$K588+'1C TSsoustraitance'!$L588+'1C TSsoustraitance'!$M588+'1C TSsoustraitance'!$N588+'1C TSsoustraitance'!$O588+'1C TSsoustraitance'!$P588+'1C TSsoustraitance'!$Q588)/'1C TSsoustraitance'!$R588),IF(AND('1C TSsoustraitance'!$D588&lt;&gt;"",$K$2&lt;&gt;"Pôle",'1C TSsoustraitance'!$E588="NON"),(('1C TSsoustraitance'!$F588+'1C TSsoustraitance'!$G588+'1C TSsoustraitance'!$H588+'1C TSsoustraitance'!$I588+'1C TSsoustraitance'!$J588+'1C TSsoustraitance'!$K588+'1C TSsoustraitance'!$L588+'1C TSsoustraitance'!$M588+'1C TSsoustraitance'!$N588+'1C TSsoustraitance'!$O588+'1C TSsoustraitance'!$P588+'1C TSsoustraitance'!$Q588))/'1C TSsoustraitance'!$AP588)))))</f>
        <v>0</v>
      </c>
      <c r="M871" s="668">
        <f>IF(OR('1C TSsoustraitance'!$D588="",'1C TSsoustraitance'!AP$13=0),0,IF(AND('1C TSsoustraitance'!$D588&lt;&gt;"",$K$2="Pôle",'1C TSsoustraitance'!$E588="OUI"),(('1C TSsoustraitance'!$J588+'1C TSsoustraitance'!$K588+'1C TSsoustraitance'!$L588)/'1C TSsoustraitance'!$R588),IF(AND('1C TSsoustraitance'!$D588&lt;&gt;"",$K$2="Pôle",'1C TSsoustraitance'!$E588="NON"),(('1C TSsoustraitance'!$J588+'1C TSsoustraitance'!$K588+'1C TSsoustraitance'!$L588)/'1C TSsoustraitance'!$AP588),IF(AND('1C TSsoustraitance'!$D588&lt;&gt;"",$K$2&lt;&gt;"Pôle"),0))))</f>
        <v>0</v>
      </c>
      <c r="N871" s="668">
        <f t="shared" si="179"/>
        <v>0</v>
      </c>
      <c r="O871" s="669">
        <f>IF(OR('1C TSsoustraitance'!$D588="",'1C TSsoustraitance'!$E588="OUI",'1C TSsoustraitance'!$AP588=0),0,(('1C TSsoustraitance'!$S588)/'1C TSsoustraitance'!$AP588))</f>
        <v>0</v>
      </c>
      <c r="P871" s="669">
        <f>IF(OR('1C TSsoustraitance'!$D588="",'1C TSsoustraitance'!$E588="OUI",'1C TSsoustraitance'!$AP588=0),0,(('1C TSsoustraitance'!$T588)/'1C TSsoustraitance'!$AP588))</f>
        <v>0</v>
      </c>
      <c r="Q871" s="669">
        <f>IF(OR('1C TSsoustraitance'!$D588="",'1C TSsoustraitance'!$E588="OUI",'1C TSsoustraitance'!$AP588=0),0,(('1C TSsoustraitance'!$U588)/'1C TSsoustraitance'!$AP588))</f>
        <v>0</v>
      </c>
      <c r="R871" s="669">
        <f>IF(OR('1C TSsoustraitance'!$D588="",'1C TSsoustraitance'!$E588="OUI",'1C TSsoustraitance'!$AP588=0),0,(('1C TSsoustraitance'!$V588)/'1C TSsoustraitance'!$AP588))</f>
        <v>0</v>
      </c>
      <c r="S871" s="669">
        <f>IF(OR('1C TSsoustraitance'!$D588="",'1C TSsoustraitance'!$E588="OUI",'1C TSsoustraitance'!$AP588=0),0,(('1C TSsoustraitance'!$W588)/'1C TSsoustraitance'!$AP588))</f>
        <v>0</v>
      </c>
      <c r="T871" s="669">
        <f>IF(OR('1C TSsoustraitance'!$D588="",'1C TSsoustraitance'!$E588="OUI",'1C TSsoustraitance'!$AP588=0),0,(('1C TSsoustraitance'!$X588)/'1C TSsoustraitance'!$AP588))</f>
        <v>0</v>
      </c>
      <c r="U871" s="669">
        <f>IF(OR('1C TSsoustraitance'!$D588="",'1C TSsoustraitance'!$E588="OUI",'1C TSsoustraitance'!$AP588=0),0,(('1C TSsoustraitance'!$Y588)/'1C TSsoustraitance'!$AP588))</f>
        <v>0</v>
      </c>
      <c r="V871" s="669">
        <f>IF(OR('1C TSsoustraitance'!$D588="",'1C TSsoustraitance'!$E588="OUI",'1C TSsoustraitance'!$AP588=0),0,(('1C TSsoustraitance'!$Z588)/'1C TSsoustraitance'!$AP588))</f>
        <v>0</v>
      </c>
      <c r="W871" s="669">
        <f>IF(OR('1C TSsoustraitance'!$D588="",'1C TSsoustraitance'!$E588="OUI",'1C TSsoustraitance'!$AP588=0),0,(('1C TSsoustraitance'!$AA588)/'1C TSsoustraitance'!$AP588))</f>
        <v>0</v>
      </c>
      <c r="X871" s="669">
        <f>IF(OR('1C TSsoustraitance'!$D588="",'1C TSsoustraitance'!$E588="OUI",'1C TSsoustraitance'!$AP588=0),0,(('1C TSsoustraitance'!$AB588)/'1C TSsoustraitance'!$AP588))</f>
        <v>0</v>
      </c>
      <c r="Y871" s="669">
        <f>IF(OR('1C TSsoustraitance'!$D588="",'1C TSsoustraitance'!$E588="OUI",'1C TSsoustraitance'!$AP588=0),0,(('1C TSsoustraitance'!$AC588)/'1C TSsoustraitance'!$AP588))</f>
        <v>0</v>
      </c>
      <c r="Z871" s="669">
        <f>IF(OR('1C TSsoustraitance'!$D588="",'1C TSsoustraitance'!$E588="OUI",'1C TSsoustraitance'!$AP588=0),0,(('1C TSsoustraitance'!$AD588)/'1C TSsoustraitance'!$AP588))</f>
        <v>0</v>
      </c>
      <c r="AA871" s="669">
        <f>IF(OR('1C TSsoustraitance'!$D588="",'1C TSsoustraitance'!$E588="OUI",'1C TSsoustraitance'!$AP588=0),0,(('1C TSsoustraitance'!$AE588)/'1C TSsoustraitance'!$AP588))</f>
        <v>0</v>
      </c>
      <c r="AB871" s="669">
        <f>IF(OR('1C TSsoustraitance'!$D588="",'1C TSsoustraitance'!$E588="OUI",'1C TSsoustraitance'!$AP588=0),0,(('1C TSsoustraitance'!$AF588)/'1C TSsoustraitance'!$AP588))</f>
        <v>0</v>
      </c>
      <c r="AC871" s="669">
        <f>IF(OR('1C TSsoustraitance'!$D588="",'1C TSsoustraitance'!$E588="OUI",'1C TSsoustraitance'!$AP588=0),0,(('1C TSsoustraitance'!$AG588)/'1C TSsoustraitance'!$AP588))</f>
        <v>0</v>
      </c>
      <c r="AD871" s="669">
        <f>IF(OR('1C TSsoustraitance'!$D588="",'1C TSsoustraitance'!$E588="OUI",'1C TSsoustraitance'!$AP588=0),0,(('1C TSsoustraitance'!$AH588)/'1C TSsoustraitance'!$AP588))</f>
        <v>0</v>
      </c>
      <c r="AE871" s="669">
        <f>IF(OR('1C TSsoustraitance'!$D588="",'1C TSsoustraitance'!$E588="OUI",'1C TSsoustraitance'!$AP588=0),0,(('1C TSsoustraitance'!$AI588)/'1C TSsoustraitance'!$AP588))</f>
        <v>0</v>
      </c>
      <c r="AF871" s="669">
        <f>IF(OR('1C TSsoustraitance'!$D588="",'1C TSsoustraitance'!$E588="OUI",'1C TSsoustraitance'!$AP588=0),0,(('1C TSsoustraitance'!$AJ588)/'1C TSsoustraitance'!$AP588))</f>
        <v>0</v>
      </c>
      <c r="AG871" s="669">
        <f>IF(OR('1C TSsoustraitance'!$D588="",'1C TSsoustraitance'!$E588="OUI",'1C TSsoustraitance'!$AP588=0),0,(('1C TSsoustraitance'!$AK588)/'1C TSsoustraitance'!$AP588))</f>
        <v>0</v>
      </c>
      <c r="AH871" s="669">
        <f>IF(OR('1C TSsoustraitance'!$D588="",'1C TSsoustraitance'!$E588="OUI",'1C TSsoustraitance'!$AP588=0),0,(('1C TSsoustraitance'!$AL588)/'1C TSsoustraitance'!$AP588))</f>
        <v>0</v>
      </c>
      <c r="AI871" s="669">
        <f>IF(OR('1C TSsoustraitance'!$D588="",'1C TSsoustraitance'!$E588="OUI",'1C TSsoustraitance'!$AP588=0),0,(('1C TSsoustraitance'!$AM588)/'1C TSsoustraitance'!$AP588))</f>
        <v>0</v>
      </c>
      <c r="AJ871" s="669">
        <f>IF(OR('1C TSsoustraitance'!$D588="",'1C TSsoustraitance'!$E588="OUI",'1C TSsoustraitance'!$AP588=0),0,(('1C TSsoustraitance'!$AN588)/'1C TSsoustraitance'!$AP588))</f>
        <v>0</v>
      </c>
      <c r="AK871" s="669">
        <f t="shared" si="181"/>
        <v>0</v>
      </c>
      <c r="AL871" s="668">
        <f t="shared" si="182"/>
        <v>0</v>
      </c>
      <c r="AM871" s="670">
        <f>IF(Tableau7[[#This Row],[N° pièce]]="",0,(Tableau7[[#This Row],[hors TVA]]+(Tableau7[[#This Row],[hors TVA]]*Tableau7[[#This Row],[Taux TVA]])-(Tableau7[[#This Row],[hors TVA]]*Tableau7[[#This Row],[Taux TVA]]*Tableau7[[#This Row],[Régime TVA: Récupération]]))*Tableau7[[#This Row],[Type 1]])</f>
        <v>0</v>
      </c>
      <c r="AN871" s="670">
        <f>IF(Tableau7[[#This Row],[N° pièce]]="",0,IF($K$2="pôle",((Tableau7[[#This Row],[hors TVA]]+(Tableau7[[#This Row],[hors TVA]]*Tableau7[[#This Row],[Taux TVA]])-(Tableau7[[#This Row],[hors TVA]]*Tableau7[[#This Row],[Taux TVA]]*Tableau7[[#This Row],[Régime TVA: Récupération]]))*Tableau7[[#This Row],[Type 2]]),0))</f>
        <v>0</v>
      </c>
      <c r="AO871" s="670">
        <f t="shared" si="177"/>
        <v>0</v>
      </c>
      <c r="AP871" s="255">
        <f t="shared" si="184"/>
        <v>0</v>
      </c>
      <c r="AQ871" s="506">
        <f t="shared" si="183"/>
        <v>0</v>
      </c>
      <c r="AR871" s="671"/>
      <c r="AS871" s="512"/>
      <c r="AT871" s="513" t="str">
        <f>IF(('1C TSsoustraitance'!AP588*FICHE!C$14&lt;J871),"Forfait limité à "&amp;FICHE!C$14&amp;"€/jour","")</f>
        <v/>
      </c>
      <c r="AU871" s="797"/>
      <c r="AV871" s="484"/>
      <c r="AW871" s="484"/>
      <c r="AX871" s="484"/>
      <c r="AY871" s="484"/>
      <c r="AZ871" s="484"/>
      <c r="BA871" s="4"/>
      <c r="BB871" s="4"/>
      <c r="BC871" s="4"/>
      <c r="BD871" s="4"/>
      <c r="BE871" s="4"/>
      <c r="BF871" s="4"/>
      <c r="BG871" s="4"/>
      <c r="BH871" s="4"/>
      <c r="BI871" s="4"/>
      <c r="BJ871" s="4"/>
      <c r="BK871" s="4"/>
      <c r="BL871" s="4"/>
      <c r="BM871" s="4"/>
      <c r="BN871" s="4"/>
      <c r="BO871" s="4"/>
      <c r="BP871" s="4"/>
      <c r="BQ871" s="4"/>
      <c r="BR871" s="4"/>
      <c r="BS871" s="4"/>
      <c r="BT871" s="4"/>
      <c r="BU871" s="4"/>
      <c r="BV871" s="4"/>
      <c r="BW871" s="4"/>
      <c r="BX871" s="4"/>
      <c r="BY871" s="4"/>
      <c r="BZ871" s="4"/>
      <c r="CA871" s="4"/>
      <c r="CB871" s="4"/>
      <c r="CC871" s="4"/>
      <c r="CD871" s="4"/>
      <c r="CE871" s="4"/>
      <c r="CF871" s="4"/>
      <c r="CG871" s="4"/>
      <c r="CH871" s="4"/>
      <c r="CI871" s="4"/>
      <c r="CJ871" s="4"/>
      <c r="CK871" s="4"/>
      <c r="CL871" s="4"/>
      <c r="CM871" s="4"/>
      <c r="CN871" s="4"/>
      <c r="CO871" s="4"/>
      <c r="CP871" s="4"/>
      <c r="CQ871" s="4"/>
      <c r="CR871" s="4"/>
      <c r="CS871" s="4"/>
      <c r="CT871" s="4"/>
      <c r="CU871" s="4"/>
      <c r="CV871" s="4"/>
      <c r="CW871" s="4"/>
      <c r="CX871" s="4"/>
      <c r="CY871" s="4"/>
      <c r="CZ871" s="4"/>
      <c r="DA871" s="4"/>
      <c r="DB871" s="4"/>
      <c r="DC871" s="4"/>
      <c r="DD871" s="4"/>
      <c r="DE871" s="4"/>
      <c r="DF871" s="4"/>
      <c r="DG871" s="4"/>
      <c r="DH871" s="4"/>
      <c r="DI871" s="4"/>
      <c r="DJ871" s="4"/>
      <c r="DK871" s="4"/>
      <c r="DL871" s="4"/>
      <c r="DM871" s="4"/>
      <c r="DN871" s="4"/>
      <c r="DO871" s="4"/>
      <c r="DP871" s="4"/>
      <c r="DQ871" s="4"/>
      <c r="DR871" s="4"/>
      <c r="DS871" s="4"/>
      <c r="DT871" s="4"/>
      <c r="DU871" s="4"/>
      <c r="DV871" s="4"/>
      <c r="DW871" s="4"/>
      <c r="DX871" s="4"/>
      <c r="DY871" s="4"/>
      <c r="DZ871" s="4"/>
      <c r="EA871" s="4"/>
      <c r="EB871" s="4"/>
      <c r="EC871" s="4"/>
      <c r="ED871" s="4"/>
      <c r="EE871" s="4"/>
      <c r="EF871" s="4"/>
      <c r="EG871" s="4"/>
      <c r="EH871" s="4"/>
      <c r="EI871" s="4"/>
      <c r="EJ871" s="4"/>
      <c r="EK871" s="4"/>
      <c r="EL871" s="4"/>
      <c r="EM871" s="4"/>
      <c r="EN871" s="4"/>
      <c r="EO871" s="4"/>
      <c r="EP871" s="4"/>
      <c r="EQ871" s="4"/>
      <c r="ER871" s="4"/>
      <c r="ES871" s="4"/>
      <c r="ET871" s="4"/>
      <c r="EU871" s="4"/>
      <c r="EV871" s="4"/>
      <c r="EW871" s="4"/>
      <c r="EX871" s="4"/>
      <c r="EY871" s="4"/>
      <c r="EZ871" s="4"/>
      <c r="FA871" s="4"/>
      <c r="FB871" s="4"/>
      <c r="FC871" s="4"/>
      <c r="FD871" s="4"/>
      <c r="FE871" s="4"/>
      <c r="FF871" s="4"/>
      <c r="FG871" s="4"/>
      <c r="FH871" s="4"/>
      <c r="FI871" s="4"/>
      <c r="FJ871" s="4"/>
      <c r="FK871" s="4"/>
      <c r="FL871" s="4"/>
      <c r="FM871" s="4"/>
      <c r="FN871" s="4"/>
      <c r="FO871" s="4"/>
      <c r="FP871" s="4"/>
      <c r="FQ871" s="4"/>
      <c r="FR871" s="4"/>
      <c r="FS871" s="4"/>
      <c r="FT871" s="4"/>
      <c r="FU871" s="4"/>
      <c r="FV871" s="4"/>
      <c r="FW871" s="4"/>
      <c r="FX871" s="4"/>
      <c r="FY871" s="4"/>
      <c r="FZ871" s="4"/>
      <c r="GA871" s="4"/>
      <c r="GB871" s="4"/>
      <c r="GC871" s="4"/>
      <c r="GD871" s="4"/>
      <c r="GE871" s="4"/>
      <c r="GF871" s="4"/>
      <c r="GG871" s="4"/>
      <c r="GH871" s="4"/>
      <c r="GI871" s="4"/>
      <c r="GJ871" s="4"/>
      <c r="GK871" s="4"/>
      <c r="GL871" s="4"/>
      <c r="GM871" s="4"/>
      <c r="GN871" s="4"/>
      <c r="GO871" s="4"/>
      <c r="GP871" s="4"/>
      <c r="GQ871" s="4"/>
      <c r="GR871" s="4"/>
      <c r="GS871" s="4"/>
      <c r="GT871" s="4"/>
      <c r="GU871" s="4"/>
      <c r="GV871" s="4"/>
      <c r="GW871" s="4"/>
      <c r="GX871" s="4"/>
      <c r="GY871" s="4"/>
      <c r="GZ871" s="4"/>
      <c r="HA871" s="4"/>
      <c r="HB871" s="4"/>
      <c r="HC871" s="4"/>
    </row>
    <row r="872" spans="1:211" s="379" customFormat="1" ht="13.9" customHeight="1">
      <c r="A872" s="828" t="str">
        <f>IF('1C TSsoustraitance'!$A589&lt;&gt;0,'1C TSsoustraitance'!$A589,"")</f>
        <v/>
      </c>
      <c r="B872" s="530"/>
      <c r="C872" s="513" t="str">
        <f>IF('1C TSsoustraitance'!$A589&lt;&gt;0,'1C TSsoustraitance'!$B589,"")</f>
        <v/>
      </c>
      <c r="D872" s="513" t="str">
        <f>IF('1C TSsoustraitance'!$A589&lt;&gt;0,'1C TSsoustraitance'!$C589,"")</f>
        <v/>
      </c>
      <c r="E872" s="684"/>
      <c r="F872" s="685"/>
      <c r="G872" s="666">
        <f>'1C TSsoustraitance'!$D589</f>
        <v>0</v>
      </c>
      <c r="H872" s="533">
        <v>0.21</v>
      </c>
      <c r="I872" s="533">
        <v>1</v>
      </c>
      <c r="J872" s="534"/>
      <c r="K872" s="667">
        <f t="shared" si="180"/>
        <v>0</v>
      </c>
      <c r="L872" s="668">
        <f>IF(OR('1C TSsoustraitance'!$D589="",'1C TSsoustraitance'!$AP589=0),0,IF(AND('1C TSsoustraitance'!$D589&lt;&gt;"",$K$2="Pôle",'1C TSsoustraitance'!$E589="OUI"),(('1C TSsoustraitance'!$F589+'1C TSsoustraitance'!$G589+'1C TSsoustraitance'!$H589+'1C TSsoustraitance'!$I589+'1C TSsoustraitance'!$M589)/'1C TSsoustraitance'!$R589),IF(AND('1C TSsoustraitance'!$D589&lt;&gt;"",$K$2="Pôle",'1C TSsoustraitance'!$E589="NON"),(('1C TSsoustraitance'!$F589+'1C TSsoustraitance'!$G589+'1C TSsoustraitance'!$H589+'1C TSsoustraitance'!$I589+'1C TSsoustraitance'!$M589)/'1C TSsoustraitance'!$AP589),IF(AND('1C TSsoustraitance'!$D589&lt;&gt;"",$K$2&lt;&gt;"Pôle",'1C TSsoustraitance'!$E589="OUI"),(('1C TSsoustraitance'!$F589+'1C TSsoustraitance'!$G589+'1C TSsoustraitance'!$H589+'1C TSsoustraitance'!$I589+'1C TSsoustraitance'!$J589+'1C TSsoustraitance'!$K589+'1C TSsoustraitance'!$L589+'1C TSsoustraitance'!$M589+'1C TSsoustraitance'!$N589+'1C TSsoustraitance'!$O589+'1C TSsoustraitance'!$P589+'1C TSsoustraitance'!$Q589)/'1C TSsoustraitance'!$R589),IF(AND('1C TSsoustraitance'!$D589&lt;&gt;"",$K$2&lt;&gt;"Pôle",'1C TSsoustraitance'!$E589="NON"),(('1C TSsoustraitance'!$F589+'1C TSsoustraitance'!$G589+'1C TSsoustraitance'!$H589+'1C TSsoustraitance'!$I589+'1C TSsoustraitance'!$J589+'1C TSsoustraitance'!$K589+'1C TSsoustraitance'!$L589+'1C TSsoustraitance'!$M589+'1C TSsoustraitance'!$N589+'1C TSsoustraitance'!$O589+'1C TSsoustraitance'!$P589+'1C TSsoustraitance'!$Q589))/'1C TSsoustraitance'!$AP589)))))</f>
        <v>0</v>
      </c>
      <c r="M872" s="668">
        <f>IF(OR('1C TSsoustraitance'!$D589="",'1C TSsoustraitance'!AP$13=0),0,IF(AND('1C TSsoustraitance'!$D589&lt;&gt;"",$K$2="Pôle",'1C TSsoustraitance'!$E589="OUI"),(('1C TSsoustraitance'!$J589+'1C TSsoustraitance'!$K589+'1C TSsoustraitance'!$L589)/'1C TSsoustraitance'!$R589),IF(AND('1C TSsoustraitance'!$D589&lt;&gt;"",$K$2="Pôle",'1C TSsoustraitance'!$E589="NON"),(('1C TSsoustraitance'!$J589+'1C TSsoustraitance'!$K589+'1C TSsoustraitance'!$L589)/'1C TSsoustraitance'!$AP589),IF(AND('1C TSsoustraitance'!$D589&lt;&gt;"",$K$2&lt;&gt;"Pôle"),0))))</f>
        <v>0</v>
      </c>
      <c r="N872" s="668">
        <f t="shared" si="179"/>
        <v>0</v>
      </c>
      <c r="O872" s="669">
        <f>IF(OR('1C TSsoustraitance'!$D589="",'1C TSsoustraitance'!$E589="OUI",'1C TSsoustraitance'!$AP589=0),0,(('1C TSsoustraitance'!$S589)/'1C TSsoustraitance'!$AP589))</f>
        <v>0</v>
      </c>
      <c r="P872" s="669">
        <f>IF(OR('1C TSsoustraitance'!$D589="",'1C TSsoustraitance'!$E589="OUI",'1C TSsoustraitance'!$AP589=0),0,(('1C TSsoustraitance'!$T589)/'1C TSsoustraitance'!$AP589))</f>
        <v>0</v>
      </c>
      <c r="Q872" s="669">
        <f>IF(OR('1C TSsoustraitance'!$D589="",'1C TSsoustraitance'!$E589="OUI",'1C TSsoustraitance'!$AP589=0),0,(('1C TSsoustraitance'!$U589)/'1C TSsoustraitance'!$AP589))</f>
        <v>0</v>
      </c>
      <c r="R872" s="669">
        <f>IF(OR('1C TSsoustraitance'!$D589="",'1C TSsoustraitance'!$E589="OUI",'1C TSsoustraitance'!$AP589=0),0,(('1C TSsoustraitance'!$V589)/'1C TSsoustraitance'!$AP589))</f>
        <v>0</v>
      </c>
      <c r="S872" s="669">
        <f>IF(OR('1C TSsoustraitance'!$D589="",'1C TSsoustraitance'!$E589="OUI",'1C TSsoustraitance'!$AP589=0),0,(('1C TSsoustraitance'!$W589)/'1C TSsoustraitance'!$AP589))</f>
        <v>0</v>
      </c>
      <c r="T872" s="669">
        <f>IF(OR('1C TSsoustraitance'!$D589="",'1C TSsoustraitance'!$E589="OUI",'1C TSsoustraitance'!$AP589=0),0,(('1C TSsoustraitance'!$X589)/'1C TSsoustraitance'!$AP589))</f>
        <v>0</v>
      </c>
      <c r="U872" s="669">
        <f>IF(OR('1C TSsoustraitance'!$D589="",'1C TSsoustraitance'!$E589="OUI",'1C TSsoustraitance'!$AP589=0),0,(('1C TSsoustraitance'!$Y589)/'1C TSsoustraitance'!$AP589))</f>
        <v>0</v>
      </c>
      <c r="V872" s="669">
        <f>IF(OR('1C TSsoustraitance'!$D589="",'1C TSsoustraitance'!$E589="OUI",'1C TSsoustraitance'!$AP589=0),0,(('1C TSsoustraitance'!$Z589)/'1C TSsoustraitance'!$AP589))</f>
        <v>0</v>
      </c>
      <c r="W872" s="669">
        <f>IF(OR('1C TSsoustraitance'!$D589="",'1C TSsoustraitance'!$E589="OUI",'1C TSsoustraitance'!$AP589=0),0,(('1C TSsoustraitance'!$AA589)/'1C TSsoustraitance'!$AP589))</f>
        <v>0</v>
      </c>
      <c r="X872" s="669">
        <f>IF(OR('1C TSsoustraitance'!$D589="",'1C TSsoustraitance'!$E589="OUI",'1C TSsoustraitance'!$AP589=0),0,(('1C TSsoustraitance'!$AB589)/'1C TSsoustraitance'!$AP589))</f>
        <v>0</v>
      </c>
      <c r="Y872" s="669">
        <f>IF(OR('1C TSsoustraitance'!$D589="",'1C TSsoustraitance'!$E589="OUI",'1C TSsoustraitance'!$AP589=0),0,(('1C TSsoustraitance'!$AC589)/'1C TSsoustraitance'!$AP589))</f>
        <v>0</v>
      </c>
      <c r="Z872" s="669">
        <f>IF(OR('1C TSsoustraitance'!$D589="",'1C TSsoustraitance'!$E589="OUI",'1C TSsoustraitance'!$AP589=0),0,(('1C TSsoustraitance'!$AD589)/'1C TSsoustraitance'!$AP589))</f>
        <v>0</v>
      </c>
      <c r="AA872" s="669">
        <f>IF(OR('1C TSsoustraitance'!$D589="",'1C TSsoustraitance'!$E589="OUI",'1C TSsoustraitance'!$AP589=0),0,(('1C TSsoustraitance'!$AE589)/'1C TSsoustraitance'!$AP589))</f>
        <v>0</v>
      </c>
      <c r="AB872" s="669">
        <f>IF(OR('1C TSsoustraitance'!$D589="",'1C TSsoustraitance'!$E589="OUI",'1C TSsoustraitance'!$AP589=0),0,(('1C TSsoustraitance'!$AF589)/'1C TSsoustraitance'!$AP589))</f>
        <v>0</v>
      </c>
      <c r="AC872" s="669">
        <f>IF(OR('1C TSsoustraitance'!$D589="",'1C TSsoustraitance'!$E589="OUI",'1C TSsoustraitance'!$AP589=0),0,(('1C TSsoustraitance'!$AG589)/'1C TSsoustraitance'!$AP589))</f>
        <v>0</v>
      </c>
      <c r="AD872" s="669">
        <f>IF(OR('1C TSsoustraitance'!$D589="",'1C TSsoustraitance'!$E589="OUI",'1C TSsoustraitance'!$AP589=0),0,(('1C TSsoustraitance'!$AH589)/'1C TSsoustraitance'!$AP589))</f>
        <v>0</v>
      </c>
      <c r="AE872" s="669">
        <f>IF(OR('1C TSsoustraitance'!$D589="",'1C TSsoustraitance'!$E589="OUI",'1C TSsoustraitance'!$AP589=0),0,(('1C TSsoustraitance'!$AI589)/'1C TSsoustraitance'!$AP589))</f>
        <v>0</v>
      </c>
      <c r="AF872" s="669">
        <f>IF(OR('1C TSsoustraitance'!$D589="",'1C TSsoustraitance'!$E589="OUI",'1C TSsoustraitance'!$AP589=0),0,(('1C TSsoustraitance'!$AJ589)/'1C TSsoustraitance'!$AP589))</f>
        <v>0</v>
      </c>
      <c r="AG872" s="669">
        <f>IF(OR('1C TSsoustraitance'!$D589="",'1C TSsoustraitance'!$E589="OUI",'1C TSsoustraitance'!$AP589=0),0,(('1C TSsoustraitance'!$AK589)/'1C TSsoustraitance'!$AP589))</f>
        <v>0</v>
      </c>
      <c r="AH872" s="669">
        <f>IF(OR('1C TSsoustraitance'!$D589="",'1C TSsoustraitance'!$E589="OUI",'1C TSsoustraitance'!$AP589=0),0,(('1C TSsoustraitance'!$AL589)/'1C TSsoustraitance'!$AP589))</f>
        <v>0</v>
      </c>
      <c r="AI872" s="669">
        <f>IF(OR('1C TSsoustraitance'!$D589="",'1C TSsoustraitance'!$E589="OUI",'1C TSsoustraitance'!$AP589=0),0,(('1C TSsoustraitance'!$AM589)/'1C TSsoustraitance'!$AP589))</f>
        <v>0</v>
      </c>
      <c r="AJ872" s="669">
        <f>IF(OR('1C TSsoustraitance'!$D589="",'1C TSsoustraitance'!$E589="OUI",'1C TSsoustraitance'!$AP589=0),0,(('1C TSsoustraitance'!$AN589)/'1C TSsoustraitance'!$AP589))</f>
        <v>0</v>
      </c>
      <c r="AK872" s="669">
        <f t="shared" si="181"/>
        <v>0</v>
      </c>
      <c r="AL872" s="668">
        <f t="shared" si="182"/>
        <v>0</v>
      </c>
      <c r="AM872" s="670">
        <f>IF(Tableau7[[#This Row],[N° pièce]]="",0,(Tableau7[[#This Row],[hors TVA]]+(Tableau7[[#This Row],[hors TVA]]*Tableau7[[#This Row],[Taux TVA]])-(Tableau7[[#This Row],[hors TVA]]*Tableau7[[#This Row],[Taux TVA]]*Tableau7[[#This Row],[Régime TVA: Récupération]]))*Tableau7[[#This Row],[Type 1]])</f>
        <v>0</v>
      </c>
      <c r="AN872" s="670">
        <f>IF(Tableau7[[#This Row],[N° pièce]]="",0,IF($K$2="pôle",((Tableau7[[#This Row],[hors TVA]]+(Tableau7[[#This Row],[hors TVA]]*Tableau7[[#This Row],[Taux TVA]])-(Tableau7[[#This Row],[hors TVA]]*Tableau7[[#This Row],[Taux TVA]]*Tableau7[[#This Row],[Régime TVA: Récupération]]))*Tableau7[[#This Row],[Type 2]]),0))</f>
        <v>0</v>
      </c>
      <c r="AO872" s="670">
        <f t="shared" ref="AO872:AO935" si="185">$AM872+$AN872</f>
        <v>0</v>
      </c>
      <c r="AP872" s="255">
        <f t="shared" si="184"/>
        <v>0</v>
      </c>
      <c r="AQ872" s="506">
        <f>IF(M872=0,0,AN872-AS872)</f>
        <v>0</v>
      </c>
      <c r="AR872" s="671"/>
      <c r="AS872" s="512"/>
      <c r="AT872" s="513" t="str">
        <f>IF(('1C TSsoustraitance'!AP589*FICHE!C$14&lt;J872),"Forfait limité à "&amp;FICHE!C$14&amp;"€/jour","")</f>
        <v/>
      </c>
      <c r="AU872" s="797"/>
      <c r="AV872" s="484"/>
      <c r="AW872" s="484"/>
      <c r="AX872" s="484"/>
      <c r="AY872" s="484"/>
      <c r="AZ872" s="484"/>
      <c r="BA872" s="4"/>
      <c r="BB872" s="4"/>
      <c r="BC872" s="4"/>
      <c r="BD872" s="4"/>
      <c r="BE872" s="4"/>
      <c r="BF872" s="4"/>
      <c r="BG872" s="4"/>
      <c r="BH872" s="4"/>
      <c r="BI872" s="4"/>
      <c r="BJ872" s="4"/>
      <c r="BK872" s="4"/>
      <c r="BL872" s="4"/>
      <c r="BM872" s="4"/>
      <c r="BN872" s="4"/>
      <c r="BO872" s="4"/>
      <c r="BP872" s="4"/>
      <c r="BQ872" s="4"/>
      <c r="BR872" s="4"/>
      <c r="BS872" s="4"/>
      <c r="BT872" s="4"/>
      <c r="BU872" s="4"/>
      <c r="BV872" s="4"/>
      <c r="BW872" s="4"/>
      <c r="BX872" s="4"/>
      <c r="BY872" s="4"/>
      <c r="BZ872" s="4"/>
      <c r="CA872" s="4"/>
      <c r="CB872" s="4"/>
      <c r="CC872" s="4"/>
      <c r="CD872" s="4"/>
      <c r="CE872" s="4"/>
      <c r="CF872" s="4"/>
      <c r="CG872" s="4"/>
      <c r="CH872" s="4"/>
      <c r="CI872" s="4"/>
      <c r="CJ872" s="4"/>
      <c r="CK872" s="4"/>
      <c r="CL872" s="4"/>
      <c r="CM872" s="4"/>
      <c r="CN872" s="4"/>
      <c r="CO872" s="4"/>
      <c r="CP872" s="4"/>
      <c r="CQ872" s="4"/>
      <c r="CR872" s="4"/>
      <c r="CS872" s="4"/>
      <c r="CT872" s="4"/>
      <c r="CU872" s="4"/>
      <c r="CV872" s="4"/>
      <c r="CW872" s="4"/>
      <c r="CX872" s="4"/>
      <c r="CY872" s="4"/>
      <c r="CZ872" s="4"/>
      <c r="DA872" s="4"/>
      <c r="DB872" s="4"/>
      <c r="DC872" s="4"/>
      <c r="DD872" s="4"/>
      <c r="DE872" s="4"/>
      <c r="DF872" s="4"/>
      <c r="DG872" s="4"/>
      <c r="DH872" s="4"/>
      <c r="DI872" s="4"/>
      <c r="DJ872" s="4"/>
      <c r="DK872" s="4"/>
      <c r="DL872" s="4"/>
      <c r="DM872" s="4"/>
      <c r="DN872" s="4"/>
      <c r="DO872" s="4"/>
      <c r="DP872" s="4"/>
      <c r="DQ872" s="4"/>
      <c r="DR872" s="4"/>
      <c r="DS872" s="4"/>
      <c r="DT872" s="4"/>
      <c r="DU872" s="4"/>
      <c r="DV872" s="4"/>
      <c r="DW872" s="4"/>
      <c r="DX872" s="4"/>
      <c r="DY872" s="4"/>
      <c r="DZ872" s="4"/>
      <c r="EA872" s="4"/>
      <c r="EB872" s="4"/>
      <c r="EC872" s="4"/>
      <c r="ED872" s="4"/>
      <c r="EE872" s="4"/>
      <c r="EF872" s="4"/>
      <c r="EG872" s="4"/>
      <c r="EH872" s="4"/>
      <c r="EI872" s="4"/>
      <c r="EJ872" s="4"/>
      <c r="EK872" s="4"/>
      <c r="EL872" s="4"/>
      <c r="EM872" s="4"/>
      <c r="EN872" s="4"/>
      <c r="EO872" s="4"/>
      <c r="EP872" s="4"/>
      <c r="EQ872" s="4"/>
      <c r="ER872" s="4"/>
      <c r="ES872" s="4"/>
      <c r="ET872" s="4"/>
      <c r="EU872" s="4"/>
      <c r="EV872" s="4"/>
      <c r="EW872" s="4"/>
      <c r="EX872" s="4"/>
      <c r="EY872" s="4"/>
      <c r="EZ872" s="4"/>
      <c r="FA872" s="4"/>
      <c r="FB872" s="4"/>
      <c r="FC872" s="4"/>
      <c r="FD872" s="4"/>
      <c r="FE872" s="4"/>
      <c r="FF872" s="4"/>
      <c r="FG872" s="4"/>
      <c r="FH872" s="4"/>
      <c r="FI872" s="4"/>
      <c r="FJ872" s="4"/>
      <c r="FK872" s="4"/>
      <c r="FL872" s="4"/>
      <c r="FM872" s="4"/>
      <c r="FN872" s="4"/>
      <c r="FO872" s="4"/>
      <c r="FP872" s="4"/>
      <c r="FQ872" s="4"/>
      <c r="FR872" s="4"/>
      <c r="FS872" s="4"/>
      <c r="FT872" s="4"/>
      <c r="FU872" s="4"/>
      <c r="FV872" s="4"/>
      <c r="FW872" s="4"/>
      <c r="FX872" s="4"/>
      <c r="FY872" s="4"/>
      <c r="FZ872" s="4"/>
      <c r="GA872" s="4"/>
      <c r="GB872" s="4"/>
      <c r="GC872" s="4"/>
      <c r="GD872" s="4"/>
      <c r="GE872" s="4"/>
      <c r="GF872" s="4"/>
      <c r="GG872" s="4"/>
      <c r="GH872" s="4"/>
      <c r="GI872" s="4"/>
      <c r="GJ872" s="4"/>
      <c r="GK872" s="4"/>
      <c r="GL872" s="4"/>
      <c r="GM872" s="4"/>
      <c r="GN872" s="4"/>
      <c r="GO872" s="4"/>
      <c r="GP872" s="4"/>
      <c r="GQ872" s="4"/>
      <c r="GR872" s="4"/>
      <c r="GS872" s="4"/>
      <c r="GT872" s="4"/>
      <c r="GU872" s="4"/>
      <c r="GV872" s="4"/>
      <c r="GW872" s="4"/>
      <c r="GX872" s="4"/>
      <c r="GY872" s="4"/>
      <c r="GZ872" s="4"/>
      <c r="HA872" s="4"/>
      <c r="HB872" s="4"/>
      <c r="HC872" s="4"/>
    </row>
    <row r="873" spans="1:211" s="380" customFormat="1" ht="13.9" customHeight="1">
      <c r="A873" s="828" t="str">
        <f>IF('1C TSsoustraitance'!$A590&lt;&gt;0,'1C TSsoustraitance'!$A590,"")</f>
        <v/>
      </c>
      <c r="B873" s="530"/>
      <c r="C873" s="513" t="str">
        <f>IF('1C TSsoustraitance'!$A590&lt;&gt;0,'1C TSsoustraitance'!$B590,"")</f>
        <v/>
      </c>
      <c r="D873" s="513" t="str">
        <f>IF('1C TSsoustraitance'!$A590&lt;&gt;0,'1C TSsoustraitance'!$C590,"")</f>
        <v/>
      </c>
      <c r="E873" s="684"/>
      <c r="F873" s="685"/>
      <c r="G873" s="666">
        <f>'1C TSsoustraitance'!$D590</f>
        <v>0</v>
      </c>
      <c r="H873" s="533">
        <v>0.21</v>
      </c>
      <c r="I873" s="533">
        <v>1</v>
      </c>
      <c r="J873" s="534"/>
      <c r="K873" s="667">
        <f t="shared" si="180"/>
        <v>0</v>
      </c>
      <c r="L873" s="668">
        <f>IF(OR('1C TSsoustraitance'!$D590="",'1C TSsoustraitance'!$AP590=0),0,IF(AND('1C TSsoustraitance'!$D590&lt;&gt;"",$K$2="Pôle",'1C TSsoustraitance'!$E590="OUI"),(('1C TSsoustraitance'!$F590+'1C TSsoustraitance'!$G590+'1C TSsoustraitance'!$H590+'1C TSsoustraitance'!$I590+'1C TSsoustraitance'!$M590)/'1C TSsoustraitance'!$R590),IF(AND('1C TSsoustraitance'!$D590&lt;&gt;"",$K$2="Pôle",'1C TSsoustraitance'!$E590="NON"),(('1C TSsoustraitance'!$F590+'1C TSsoustraitance'!$G590+'1C TSsoustraitance'!$H590+'1C TSsoustraitance'!$I590+'1C TSsoustraitance'!$M590)/'1C TSsoustraitance'!$AP590),IF(AND('1C TSsoustraitance'!$D590&lt;&gt;"",$K$2&lt;&gt;"Pôle",'1C TSsoustraitance'!$E590="OUI"),(('1C TSsoustraitance'!$F590+'1C TSsoustraitance'!$G590+'1C TSsoustraitance'!$H590+'1C TSsoustraitance'!$I590+'1C TSsoustraitance'!$J590+'1C TSsoustraitance'!$K590+'1C TSsoustraitance'!$L590+'1C TSsoustraitance'!$M590+'1C TSsoustraitance'!$N590+'1C TSsoustraitance'!$O590+'1C TSsoustraitance'!$P590+'1C TSsoustraitance'!$Q590)/'1C TSsoustraitance'!$R590),IF(AND('1C TSsoustraitance'!$D590&lt;&gt;"",$K$2&lt;&gt;"Pôle",'1C TSsoustraitance'!$E590="NON"),(('1C TSsoustraitance'!$F590+'1C TSsoustraitance'!$G590+'1C TSsoustraitance'!$H590+'1C TSsoustraitance'!$I590+'1C TSsoustraitance'!$J590+'1C TSsoustraitance'!$K590+'1C TSsoustraitance'!$L590+'1C TSsoustraitance'!$M590+'1C TSsoustraitance'!$N590+'1C TSsoustraitance'!$O590+'1C TSsoustraitance'!$P590+'1C TSsoustraitance'!$Q590))/'1C TSsoustraitance'!$AP590)))))</f>
        <v>0</v>
      </c>
      <c r="M873" s="668">
        <f>IF(OR('1C TSsoustraitance'!$D590="",'1C TSsoustraitance'!AP$13=0),0,IF(AND('1C TSsoustraitance'!$D590&lt;&gt;"",$K$2="Pôle",'1C TSsoustraitance'!$E590="OUI"),(('1C TSsoustraitance'!$J590+'1C TSsoustraitance'!$K590+'1C TSsoustraitance'!$L590)/'1C TSsoustraitance'!$R590),IF(AND('1C TSsoustraitance'!$D590&lt;&gt;"",$K$2="Pôle",'1C TSsoustraitance'!$E590="NON"),(('1C TSsoustraitance'!$J590+'1C TSsoustraitance'!$K590+'1C TSsoustraitance'!$L590)/'1C TSsoustraitance'!$AP590),IF(AND('1C TSsoustraitance'!$D590&lt;&gt;"",$K$2&lt;&gt;"Pôle"),0))))</f>
        <v>0</v>
      </c>
      <c r="N873" s="668">
        <f t="shared" si="179"/>
        <v>0</v>
      </c>
      <c r="O873" s="669">
        <f>IF(OR('1C TSsoustraitance'!$D590="",'1C TSsoustraitance'!$E590="OUI",'1C TSsoustraitance'!$AP590=0),0,(('1C TSsoustraitance'!$S590)/'1C TSsoustraitance'!$AP590))</f>
        <v>0</v>
      </c>
      <c r="P873" s="669">
        <f>IF(OR('1C TSsoustraitance'!$D590="",'1C TSsoustraitance'!$E590="OUI",'1C TSsoustraitance'!$AP590=0),0,(('1C TSsoustraitance'!$T590)/'1C TSsoustraitance'!$AP590))</f>
        <v>0</v>
      </c>
      <c r="Q873" s="669">
        <f>IF(OR('1C TSsoustraitance'!$D590="",'1C TSsoustraitance'!$E590="OUI",'1C TSsoustraitance'!$AP590=0),0,(('1C TSsoustraitance'!$U590)/'1C TSsoustraitance'!$AP590))</f>
        <v>0</v>
      </c>
      <c r="R873" s="669">
        <f>IF(OR('1C TSsoustraitance'!$D590="",'1C TSsoustraitance'!$E590="OUI",'1C TSsoustraitance'!$AP590=0),0,(('1C TSsoustraitance'!$V590)/'1C TSsoustraitance'!$AP590))</f>
        <v>0</v>
      </c>
      <c r="S873" s="669">
        <f>IF(OR('1C TSsoustraitance'!$D590="",'1C TSsoustraitance'!$E590="OUI",'1C TSsoustraitance'!$AP590=0),0,(('1C TSsoustraitance'!$W590)/'1C TSsoustraitance'!$AP590))</f>
        <v>0</v>
      </c>
      <c r="T873" s="669">
        <f>IF(OR('1C TSsoustraitance'!$D590="",'1C TSsoustraitance'!$E590="OUI",'1C TSsoustraitance'!$AP590=0),0,(('1C TSsoustraitance'!$X590)/'1C TSsoustraitance'!$AP590))</f>
        <v>0</v>
      </c>
      <c r="U873" s="669">
        <f>IF(OR('1C TSsoustraitance'!$D590="",'1C TSsoustraitance'!$E590="OUI",'1C TSsoustraitance'!$AP590=0),0,(('1C TSsoustraitance'!$Y590)/'1C TSsoustraitance'!$AP590))</f>
        <v>0</v>
      </c>
      <c r="V873" s="669">
        <f>IF(OR('1C TSsoustraitance'!$D590="",'1C TSsoustraitance'!$E590="OUI",'1C TSsoustraitance'!$AP590=0),0,(('1C TSsoustraitance'!$Z590)/'1C TSsoustraitance'!$AP590))</f>
        <v>0</v>
      </c>
      <c r="W873" s="669">
        <f>IF(OR('1C TSsoustraitance'!$D590="",'1C TSsoustraitance'!$E590="OUI",'1C TSsoustraitance'!$AP590=0),0,(('1C TSsoustraitance'!$AA590)/'1C TSsoustraitance'!$AP590))</f>
        <v>0</v>
      </c>
      <c r="X873" s="669">
        <f>IF(OR('1C TSsoustraitance'!$D590="",'1C TSsoustraitance'!$E590="OUI",'1C TSsoustraitance'!$AP590=0),0,(('1C TSsoustraitance'!$AB590)/'1C TSsoustraitance'!$AP590))</f>
        <v>0</v>
      </c>
      <c r="Y873" s="669">
        <f>IF(OR('1C TSsoustraitance'!$D590="",'1C TSsoustraitance'!$E590="OUI",'1C TSsoustraitance'!$AP590=0),0,(('1C TSsoustraitance'!$AC590)/'1C TSsoustraitance'!$AP590))</f>
        <v>0</v>
      </c>
      <c r="Z873" s="669">
        <f>IF(OR('1C TSsoustraitance'!$D590="",'1C TSsoustraitance'!$E590="OUI",'1C TSsoustraitance'!$AP590=0),0,(('1C TSsoustraitance'!$AD590)/'1C TSsoustraitance'!$AP590))</f>
        <v>0</v>
      </c>
      <c r="AA873" s="669">
        <f>IF(OR('1C TSsoustraitance'!$D590="",'1C TSsoustraitance'!$E590="OUI",'1C TSsoustraitance'!$AP590=0),0,(('1C TSsoustraitance'!$AE590)/'1C TSsoustraitance'!$AP590))</f>
        <v>0</v>
      </c>
      <c r="AB873" s="669">
        <f>IF(OR('1C TSsoustraitance'!$D590="",'1C TSsoustraitance'!$E590="OUI",'1C TSsoustraitance'!$AP590=0),0,(('1C TSsoustraitance'!$AF590)/'1C TSsoustraitance'!$AP590))</f>
        <v>0</v>
      </c>
      <c r="AC873" s="669">
        <f>IF(OR('1C TSsoustraitance'!$D590="",'1C TSsoustraitance'!$E590="OUI",'1C TSsoustraitance'!$AP590=0),0,(('1C TSsoustraitance'!$AG590)/'1C TSsoustraitance'!$AP590))</f>
        <v>0</v>
      </c>
      <c r="AD873" s="669">
        <f>IF(OR('1C TSsoustraitance'!$D590="",'1C TSsoustraitance'!$E590="OUI",'1C TSsoustraitance'!$AP590=0),0,(('1C TSsoustraitance'!$AH590)/'1C TSsoustraitance'!$AP590))</f>
        <v>0</v>
      </c>
      <c r="AE873" s="669">
        <f>IF(OR('1C TSsoustraitance'!$D590="",'1C TSsoustraitance'!$E590="OUI",'1C TSsoustraitance'!$AP590=0),0,(('1C TSsoustraitance'!$AI590)/'1C TSsoustraitance'!$AP590))</f>
        <v>0</v>
      </c>
      <c r="AF873" s="669">
        <f>IF(OR('1C TSsoustraitance'!$D590="",'1C TSsoustraitance'!$E590="OUI",'1C TSsoustraitance'!$AP590=0),0,(('1C TSsoustraitance'!$AJ590)/'1C TSsoustraitance'!$AP590))</f>
        <v>0</v>
      </c>
      <c r="AG873" s="669">
        <f>IF(OR('1C TSsoustraitance'!$D590="",'1C TSsoustraitance'!$E590="OUI",'1C TSsoustraitance'!$AP590=0),0,(('1C TSsoustraitance'!$AK590)/'1C TSsoustraitance'!$AP590))</f>
        <v>0</v>
      </c>
      <c r="AH873" s="669">
        <f>IF(OR('1C TSsoustraitance'!$D590="",'1C TSsoustraitance'!$E590="OUI",'1C TSsoustraitance'!$AP590=0),0,(('1C TSsoustraitance'!$AL590)/'1C TSsoustraitance'!$AP590))</f>
        <v>0</v>
      </c>
      <c r="AI873" s="669">
        <f>IF(OR('1C TSsoustraitance'!$D590="",'1C TSsoustraitance'!$E590="OUI",'1C TSsoustraitance'!$AP590=0),0,(('1C TSsoustraitance'!$AM590)/'1C TSsoustraitance'!$AP590))</f>
        <v>0</v>
      </c>
      <c r="AJ873" s="669">
        <f>IF(OR('1C TSsoustraitance'!$D590="",'1C TSsoustraitance'!$E590="OUI",'1C TSsoustraitance'!$AP590=0),0,(('1C TSsoustraitance'!$AN590)/'1C TSsoustraitance'!$AP590))</f>
        <v>0</v>
      </c>
      <c r="AK873" s="669">
        <f t="shared" si="181"/>
        <v>0</v>
      </c>
      <c r="AL873" s="668">
        <f t="shared" si="182"/>
        <v>0</v>
      </c>
      <c r="AM873" s="670">
        <f>IF(Tableau7[[#This Row],[N° pièce]]="",0,(Tableau7[[#This Row],[hors TVA]]+(Tableau7[[#This Row],[hors TVA]]*Tableau7[[#This Row],[Taux TVA]])-(Tableau7[[#This Row],[hors TVA]]*Tableau7[[#This Row],[Taux TVA]]*Tableau7[[#This Row],[Régime TVA: Récupération]]))*Tableau7[[#This Row],[Type 1]])</f>
        <v>0</v>
      </c>
      <c r="AN873" s="670">
        <f>IF(Tableau7[[#This Row],[N° pièce]]="",0,IF($K$2="pôle",((Tableau7[[#This Row],[hors TVA]]+(Tableau7[[#This Row],[hors TVA]]*Tableau7[[#This Row],[Taux TVA]])-(Tableau7[[#This Row],[hors TVA]]*Tableau7[[#This Row],[Taux TVA]]*Tableau7[[#This Row],[Régime TVA: Récupération]]))*Tableau7[[#This Row],[Type 2]]),0))</f>
        <v>0</v>
      </c>
      <c r="AO873" s="670">
        <f t="shared" si="185"/>
        <v>0</v>
      </c>
      <c r="AP873" s="255">
        <f t="shared" si="184"/>
        <v>0</v>
      </c>
      <c r="AQ873" s="506">
        <f t="shared" ref="AQ873:AQ895" si="186">IF(M873=0,0,AN873-AS873)</f>
        <v>0</v>
      </c>
      <c r="AR873" s="671"/>
      <c r="AS873" s="512"/>
      <c r="AT873" s="513" t="str">
        <f>IF(('1C TSsoustraitance'!AP590*FICHE!C$14&lt;J873),"Forfait limité à "&amp;FICHE!C$14&amp;"€/jour","")</f>
        <v/>
      </c>
      <c r="AU873" s="797"/>
      <c r="AV873" s="484"/>
      <c r="AW873" s="484"/>
      <c r="AX873" s="484"/>
      <c r="AY873" s="484"/>
      <c r="AZ873" s="484"/>
      <c r="BA873" s="4"/>
      <c r="BB873" s="4"/>
      <c r="BC873" s="4"/>
      <c r="BD873" s="4"/>
      <c r="BE873" s="4"/>
      <c r="BF873" s="4"/>
      <c r="BG873" s="4"/>
      <c r="BH873" s="4"/>
      <c r="BI873" s="4"/>
      <c r="BJ873" s="4"/>
      <c r="BK873" s="4"/>
      <c r="BL873" s="4"/>
      <c r="BM873" s="4"/>
      <c r="BN873" s="4"/>
      <c r="BO873" s="4"/>
      <c r="BP873" s="4"/>
      <c r="BQ873" s="4"/>
      <c r="BR873" s="4"/>
      <c r="BS873" s="4"/>
      <c r="BT873" s="4"/>
      <c r="BU873" s="4"/>
      <c r="BV873" s="4"/>
      <c r="BW873" s="4"/>
      <c r="BX873" s="4"/>
      <c r="BY873" s="4"/>
      <c r="BZ873" s="4"/>
      <c r="CA873" s="4"/>
      <c r="CB873" s="4"/>
      <c r="CC873" s="4"/>
      <c r="CD873" s="4"/>
      <c r="CE873" s="4"/>
      <c r="CF873" s="4"/>
      <c r="CG873" s="4"/>
      <c r="CH873" s="4"/>
      <c r="CI873" s="4"/>
      <c r="CJ873" s="4"/>
      <c r="CK873" s="4"/>
      <c r="CL873" s="4"/>
      <c r="CM873" s="4"/>
      <c r="CN873" s="4"/>
      <c r="CO873" s="4"/>
      <c r="CP873" s="4"/>
      <c r="CQ873" s="4"/>
      <c r="CR873" s="4"/>
      <c r="CS873" s="4"/>
      <c r="CT873" s="4"/>
      <c r="CU873" s="4"/>
      <c r="CV873" s="4"/>
      <c r="CW873" s="4"/>
      <c r="CX873" s="4"/>
      <c r="CY873" s="4"/>
      <c r="CZ873" s="4"/>
      <c r="DA873" s="4"/>
      <c r="DB873" s="4"/>
      <c r="DC873" s="4"/>
      <c r="DD873" s="4"/>
      <c r="DE873" s="4"/>
      <c r="DF873" s="4"/>
      <c r="DG873" s="4"/>
      <c r="DH873" s="4"/>
      <c r="DI873" s="4"/>
      <c r="DJ873" s="4"/>
      <c r="DK873" s="4"/>
      <c r="DL873" s="4"/>
      <c r="DM873" s="4"/>
      <c r="DN873" s="4"/>
      <c r="DO873" s="4"/>
      <c r="DP873" s="4"/>
      <c r="DQ873" s="4"/>
      <c r="DR873" s="4"/>
      <c r="DS873" s="4"/>
      <c r="DT873" s="4"/>
      <c r="DU873" s="4"/>
      <c r="DV873" s="4"/>
      <c r="DW873" s="4"/>
      <c r="DX873" s="4"/>
      <c r="DY873" s="4"/>
      <c r="DZ873" s="4"/>
      <c r="EA873" s="4"/>
      <c r="EB873" s="4"/>
      <c r="EC873" s="4"/>
      <c r="ED873" s="4"/>
      <c r="EE873" s="4"/>
      <c r="EF873" s="4"/>
      <c r="EG873" s="4"/>
      <c r="EH873" s="4"/>
      <c r="EI873" s="4"/>
      <c r="EJ873" s="4"/>
      <c r="EK873" s="4"/>
      <c r="EL873" s="4"/>
      <c r="EM873" s="4"/>
      <c r="EN873" s="4"/>
      <c r="EO873" s="4"/>
      <c r="EP873" s="4"/>
      <c r="EQ873" s="4"/>
      <c r="ER873" s="4"/>
      <c r="ES873" s="4"/>
      <c r="ET873" s="4"/>
      <c r="EU873" s="4"/>
      <c r="EV873" s="4"/>
      <c r="EW873" s="4"/>
      <c r="EX873" s="4"/>
      <c r="EY873" s="4"/>
      <c r="EZ873" s="4"/>
      <c r="FA873" s="4"/>
      <c r="FB873" s="4"/>
      <c r="FC873" s="4"/>
      <c r="FD873" s="4"/>
      <c r="FE873" s="4"/>
      <c r="FF873" s="4"/>
      <c r="FG873" s="4"/>
      <c r="FH873" s="4"/>
      <c r="FI873" s="4"/>
      <c r="FJ873" s="4"/>
      <c r="FK873" s="4"/>
      <c r="FL873" s="4"/>
      <c r="FM873" s="4"/>
      <c r="FN873" s="4"/>
      <c r="FO873" s="4"/>
      <c r="FP873" s="4"/>
      <c r="FQ873" s="4"/>
      <c r="FR873" s="4"/>
      <c r="FS873" s="4"/>
      <c r="FT873" s="4"/>
      <c r="FU873" s="4"/>
      <c r="FV873" s="4"/>
      <c r="FW873" s="4"/>
      <c r="FX873" s="4"/>
      <c r="FY873" s="4"/>
      <c r="FZ873" s="4"/>
      <c r="GA873" s="4"/>
      <c r="GB873" s="4"/>
      <c r="GC873" s="4"/>
      <c r="GD873" s="4"/>
      <c r="GE873" s="4"/>
      <c r="GF873" s="4"/>
      <c r="GG873" s="4"/>
      <c r="GH873" s="4"/>
      <c r="GI873" s="4"/>
      <c r="GJ873" s="4"/>
      <c r="GK873" s="4"/>
      <c r="GL873" s="4"/>
      <c r="GM873" s="4"/>
      <c r="GN873" s="4"/>
      <c r="GO873" s="4"/>
      <c r="GP873" s="4"/>
      <c r="GQ873" s="4"/>
      <c r="GR873" s="4"/>
      <c r="GS873" s="4"/>
      <c r="GT873" s="4"/>
      <c r="GU873" s="4"/>
      <c r="GV873" s="4"/>
      <c r="GW873" s="4"/>
      <c r="GX873" s="4"/>
      <c r="GY873" s="4"/>
      <c r="GZ873" s="4"/>
      <c r="HA873" s="4"/>
      <c r="HB873" s="4"/>
      <c r="HC873" s="4"/>
    </row>
    <row r="874" spans="1:211" s="380" customFormat="1" ht="13.9" customHeight="1">
      <c r="A874" s="828" t="str">
        <f>IF('1C TSsoustraitance'!$A591&lt;&gt;0,'1C TSsoustraitance'!$A591,"")</f>
        <v/>
      </c>
      <c r="B874" s="530"/>
      <c r="C874" s="513" t="str">
        <f>IF('1C TSsoustraitance'!$A591&lt;&gt;0,'1C TSsoustraitance'!$B591,"")</f>
        <v/>
      </c>
      <c r="D874" s="513" t="str">
        <f>IF('1C TSsoustraitance'!$A591&lt;&gt;0,'1C TSsoustraitance'!$C591,"")</f>
        <v/>
      </c>
      <c r="E874" s="684"/>
      <c r="F874" s="685"/>
      <c r="G874" s="666">
        <f>'1C TSsoustraitance'!$D591</f>
        <v>0</v>
      </c>
      <c r="H874" s="533">
        <v>0.21</v>
      </c>
      <c r="I874" s="533">
        <v>1</v>
      </c>
      <c r="J874" s="534"/>
      <c r="K874" s="667">
        <f t="shared" si="180"/>
        <v>0</v>
      </c>
      <c r="L874" s="668">
        <f>IF(OR('1C TSsoustraitance'!$D591="",'1C TSsoustraitance'!$AP591=0),0,IF(AND('1C TSsoustraitance'!$D591&lt;&gt;"",$K$2="Pôle",'1C TSsoustraitance'!$E591="OUI"),(('1C TSsoustraitance'!$F591+'1C TSsoustraitance'!$G591+'1C TSsoustraitance'!$H591+'1C TSsoustraitance'!$I591+'1C TSsoustraitance'!$M591)/'1C TSsoustraitance'!$R591),IF(AND('1C TSsoustraitance'!$D591&lt;&gt;"",$K$2="Pôle",'1C TSsoustraitance'!$E591="NON"),(('1C TSsoustraitance'!$F591+'1C TSsoustraitance'!$G591+'1C TSsoustraitance'!$H591+'1C TSsoustraitance'!$I591+'1C TSsoustraitance'!$M591)/'1C TSsoustraitance'!$AP591),IF(AND('1C TSsoustraitance'!$D591&lt;&gt;"",$K$2&lt;&gt;"Pôle",'1C TSsoustraitance'!$E591="OUI"),(('1C TSsoustraitance'!$F591+'1C TSsoustraitance'!$G591+'1C TSsoustraitance'!$H591+'1C TSsoustraitance'!$I591+'1C TSsoustraitance'!$J591+'1C TSsoustraitance'!$K591+'1C TSsoustraitance'!$L591+'1C TSsoustraitance'!$M591+'1C TSsoustraitance'!$N591+'1C TSsoustraitance'!$O591+'1C TSsoustraitance'!$P591+'1C TSsoustraitance'!$Q591)/'1C TSsoustraitance'!$R591),IF(AND('1C TSsoustraitance'!$D591&lt;&gt;"",$K$2&lt;&gt;"Pôle",'1C TSsoustraitance'!$E591="NON"),(('1C TSsoustraitance'!$F591+'1C TSsoustraitance'!$G591+'1C TSsoustraitance'!$H591+'1C TSsoustraitance'!$I591+'1C TSsoustraitance'!$J591+'1C TSsoustraitance'!$K591+'1C TSsoustraitance'!$L591+'1C TSsoustraitance'!$M591+'1C TSsoustraitance'!$N591+'1C TSsoustraitance'!$O591+'1C TSsoustraitance'!$P591+'1C TSsoustraitance'!$Q591))/'1C TSsoustraitance'!$AP591)))))</f>
        <v>0</v>
      </c>
      <c r="M874" s="668">
        <f>IF(OR('1C TSsoustraitance'!$D591="",'1C TSsoustraitance'!AP$13=0),0,IF(AND('1C TSsoustraitance'!$D591&lt;&gt;"",$K$2="Pôle",'1C TSsoustraitance'!$E591="OUI"),(('1C TSsoustraitance'!$J591+'1C TSsoustraitance'!$K591+'1C TSsoustraitance'!$L591)/'1C TSsoustraitance'!$R591),IF(AND('1C TSsoustraitance'!$D591&lt;&gt;"",$K$2="Pôle",'1C TSsoustraitance'!$E591="NON"),(('1C TSsoustraitance'!$J591+'1C TSsoustraitance'!$K591+'1C TSsoustraitance'!$L591)/'1C TSsoustraitance'!$AP591),IF(AND('1C TSsoustraitance'!$D591&lt;&gt;"",$K$2&lt;&gt;"Pôle"),0))))</f>
        <v>0</v>
      </c>
      <c r="N874" s="668">
        <f t="shared" si="179"/>
        <v>0</v>
      </c>
      <c r="O874" s="669">
        <f>IF(OR('1C TSsoustraitance'!$D591="",'1C TSsoustraitance'!$E591="OUI",'1C TSsoustraitance'!$AP591=0),0,(('1C TSsoustraitance'!$S591)/'1C TSsoustraitance'!$AP591))</f>
        <v>0</v>
      </c>
      <c r="P874" s="669">
        <f>IF(OR('1C TSsoustraitance'!$D591="",'1C TSsoustraitance'!$E591="OUI",'1C TSsoustraitance'!$AP591=0),0,(('1C TSsoustraitance'!$T591)/'1C TSsoustraitance'!$AP591))</f>
        <v>0</v>
      </c>
      <c r="Q874" s="669">
        <f>IF(OR('1C TSsoustraitance'!$D591="",'1C TSsoustraitance'!$E591="OUI",'1C TSsoustraitance'!$AP591=0),0,(('1C TSsoustraitance'!$U591)/'1C TSsoustraitance'!$AP591))</f>
        <v>0</v>
      </c>
      <c r="R874" s="669">
        <f>IF(OR('1C TSsoustraitance'!$D591="",'1C TSsoustraitance'!$E591="OUI",'1C TSsoustraitance'!$AP591=0),0,(('1C TSsoustraitance'!$V591)/'1C TSsoustraitance'!$AP591))</f>
        <v>0</v>
      </c>
      <c r="S874" s="669">
        <f>IF(OR('1C TSsoustraitance'!$D591="",'1C TSsoustraitance'!$E591="OUI",'1C TSsoustraitance'!$AP591=0),0,(('1C TSsoustraitance'!$W591)/'1C TSsoustraitance'!$AP591))</f>
        <v>0</v>
      </c>
      <c r="T874" s="669">
        <f>IF(OR('1C TSsoustraitance'!$D591="",'1C TSsoustraitance'!$E591="OUI",'1C TSsoustraitance'!$AP591=0),0,(('1C TSsoustraitance'!$X591)/'1C TSsoustraitance'!$AP591))</f>
        <v>0</v>
      </c>
      <c r="U874" s="669">
        <f>IF(OR('1C TSsoustraitance'!$D591="",'1C TSsoustraitance'!$E591="OUI",'1C TSsoustraitance'!$AP591=0),0,(('1C TSsoustraitance'!$Y591)/'1C TSsoustraitance'!$AP591))</f>
        <v>0</v>
      </c>
      <c r="V874" s="669">
        <f>IF(OR('1C TSsoustraitance'!$D591="",'1C TSsoustraitance'!$E591="OUI",'1C TSsoustraitance'!$AP591=0),0,(('1C TSsoustraitance'!$Z591)/'1C TSsoustraitance'!$AP591))</f>
        <v>0</v>
      </c>
      <c r="W874" s="669">
        <f>IF(OR('1C TSsoustraitance'!$D591="",'1C TSsoustraitance'!$E591="OUI",'1C TSsoustraitance'!$AP591=0),0,(('1C TSsoustraitance'!$AA591)/'1C TSsoustraitance'!$AP591))</f>
        <v>0</v>
      </c>
      <c r="X874" s="669">
        <f>IF(OR('1C TSsoustraitance'!$D591="",'1C TSsoustraitance'!$E591="OUI",'1C TSsoustraitance'!$AP591=0),0,(('1C TSsoustraitance'!$AB591)/'1C TSsoustraitance'!$AP591))</f>
        <v>0</v>
      </c>
      <c r="Y874" s="669">
        <f>IF(OR('1C TSsoustraitance'!$D591="",'1C TSsoustraitance'!$E591="OUI",'1C TSsoustraitance'!$AP591=0),0,(('1C TSsoustraitance'!$AC591)/'1C TSsoustraitance'!$AP591))</f>
        <v>0</v>
      </c>
      <c r="Z874" s="669">
        <f>IF(OR('1C TSsoustraitance'!$D591="",'1C TSsoustraitance'!$E591="OUI",'1C TSsoustraitance'!$AP591=0),0,(('1C TSsoustraitance'!$AD591)/'1C TSsoustraitance'!$AP591))</f>
        <v>0</v>
      </c>
      <c r="AA874" s="669">
        <f>IF(OR('1C TSsoustraitance'!$D591="",'1C TSsoustraitance'!$E591="OUI",'1C TSsoustraitance'!$AP591=0),0,(('1C TSsoustraitance'!$AE591)/'1C TSsoustraitance'!$AP591))</f>
        <v>0</v>
      </c>
      <c r="AB874" s="669">
        <f>IF(OR('1C TSsoustraitance'!$D591="",'1C TSsoustraitance'!$E591="OUI",'1C TSsoustraitance'!$AP591=0),0,(('1C TSsoustraitance'!$AF591)/'1C TSsoustraitance'!$AP591))</f>
        <v>0</v>
      </c>
      <c r="AC874" s="669">
        <f>IF(OR('1C TSsoustraitance'!$D591="",'1C TSsoustraitance'!$E591="OUI",'1C TSsoustraitance'!$AP591=0),0,(('1C TSsoustraitance'!$AG591)/'1C TSsoustraitance'!$AP591))</f>
        <v>0</v>
      </c>
      <c r="AD874" s="669">
        <f>IF(OR('1C TSsoustraitance'!$D591="",'1C TSsoustraitance'!$E591="OUI",'1C TSsoustraitance'!$AP591=0),0,(('1C TSsoustraitance'!$AH591)/'1C TSsoustraitance'!$AP591))</f>
        <v>0</v>
      </c>
      <c r="AE874" s="669">
        <f>IF(OR('1C TSsoustraitance'!$D591="",'1C TSsoustraitance'!$E591="OUI",'1C TSsoustraitance'!$AP591=0),0,(('1C TSsoustraitance'!$AI591)/'1C TSsoustraitance'!$AP591))</f>
        <v>0</v>
      </c>
      <c r="AF874" s="669">
        <f>IF(OR('1C TSsoustraitance'!$D591="",'1C TSsoustraitance'!$E591="OUI",'1C TSsoustraitance'!$AP591=0),0,(('1C TSsoustraitance'!$AJ591)/'1C TSsoustraitance'!$AP591))</f>
        <v>0</v>
      </c>
      <c r="AG874" s="669">
        <f>IF(OR('1C TSsoustraitance'!$D591="",'1C TSsoustraitance'!$E591="OUI",'1C TSsoustraitance'!$AP591=0),0,(('1C TSsoustraitance'!$AK591)/'1C TSsoustraitance'!$AP591))</f>
        <v>0</v>
      </c>
      <c r="AH874" s="669">
        <f>IF(OR('1C TSsoustraitance'!$D591="",'1C TSsoustraitance'!$E591="OUI",'1C TSsoustraitance'!$AP591=0),0,(('1C TSsoustraitance'!$AL591)/'1C TSsoustraitance'!$AP591))</f>
        <v>0</v>
      </c>
      <c r="AI874" s="669">
        <f>IF(OR('1C TSsoustraitance'!$D591="",'1C TSsoustraitance'!$E591="OUI",'1C TSsoustraitance'!$AP591=0),0,(('1C TSsoustraitance'!$AM591)/'1C TSsoustraitance'!$AP591))</f>
        <v>0</v>
      </c>
      <c r="AJ874" s="669">
        <f>IF(OR('1C TSsoustraitance'!$D591="",'1C TSsoustraitance'!$E591="OUI",'1C TSsoustraitance'!$AP591=0),0,(('1C TSsoustraitance'!$AN591)/'1C TSsoustraitance'!$AP591))</f>
        <v>0</v>
      </c>
      <c r="AK874" s="669">
        <f t="shared" si="181"/>
        <v>0</v>
      </c>
      <c r="AL874" s="668">
        <f t="shared" si="182"/>
        <v>0</v>
      </c>
      <c r="AM874" s="670">
        <f>IF(Tableau7[[#This Row],[N° pièce]]="",0,(Tableau7[[#This Row],[hors TVA]]+(Tableau7[[#This Row],[hors TVA]]*Tableau7[[#This Row],[Taux TVA]])-(Tableau7[[#This Row],[hors TVA]]*Tableau7[[#This Row],[Taux TVA]]*Tableau7[[#This Row],[Régime TVA: Récupération]]))*Tableau7[[#This Row],[Type 1]])</f>
        <v>0</v>
      </c>
      <c r="AN874" s="670">
        <f>IF(Tableau7[[#This Row],[N° pièce]]="",0,IF($K$2="pôle",((Tableau7[[#This Row],[hors TVA]]+(Tableau7[[#This Row],[hors TVA]]*Tableau7[[#This Row],[Taux TVA]])-(Tableau7[[#This Row],[hors TVA]]*Tableau7[[#This Row],[Taux TVA]]*Tableau7[[#This Row],[Régime TVA: Récupération]]))*Tableau7[[#This Row],[Type 2]]),0))</f>
        <v>0</v>
      </c>
      <c r="AO874" s="670">
        <f t="shared" si="185"/>
        <v>0</v>
      </c>
      <c r="AP874" s="255">
        <f t="shared" si="184"/>
        <v>0</v>
      </c>
      <c r="AQ874" s="506">
        <f t="shared" si="186"/>
        <v>0</v>
      </c>
      <c r="AR874" s="671"/>
      <c r="AS874" s="512"/>
      <c r="AT874" s="513" t="str">
        <f>IF(('1C TSsoustraitance'!AP591*FICHE!C$14&lt;J874),"Forfait limité à "&amp;FICHE!C$14&amp;"€/jour","")</f>
        <v/>
      </c>
      <c r="AU874" s="797"/>
      <c r="AV874" s="484"/>
      <c r="AW874" s="484"/>
      <c r="AX874" s="484"/>
      <c r="AY874" s="484"/>
      <c r="AZ874" s="484"/>
      <c r="BA874" s="4"/>
      <c r="BB874" s="4"/>
      <c r="BC874" s="4"/>
      <c r="BD874" s="4"/>
      <c r="BE874" s="4"/>
      <c r="BF874" s="4"/>
      <c r="BG874" s="4"/>
      <c r="BH874" s="4"/>
      <c r="BI874" s="4"/>
      <c r="BJ874" s="4"/>
      <c r="BK874" s="4"/>
      <c r="BL874" s="4"/>
      <c r="BM874" s="4"/>
      <c r="BN874" s="4"/>
      <c r="BO874" s="4"/>
      <c r="BP874" s="4"/>
      <c r="BQ874" s="4"/>
      <c r="BR874" s="4"/>
      <c r="BS874" s="4"/>
      <c r="BT874" s="4"/>
      <c r="BU874" s="4"/>
      <c r="BV874" s="4"/>
      <c r="BW874" s="4"/>
      <c r="BX874" s="4"/>
      <c r="BY874" s="4"/>
      <c r="BZ874" s="4"/>
      <c r="CA874" s="4"/>
      <c r="CB874" s="4"/>
      <c r="CC874" s="4"/>
      <c r="CD874" s="4"/>
      <c r="CE874" s="4"/>
      <c r="CF874" s="4"/>
      <c r="CG874" s="4"/>
      <c r="CH874" s="4"/>
      <c r="CI874" s="4"/>
      <c r="CJ874" s="4"/>
      <c r="CK874" s="4"/>
      <c r="CL874" s="4"/>
      <c r="CM874" s="4"/>
      <c r="CN874" s="4"/>
      <c r="CO874" s="4"/>
      <c r="CP874" s="4"/>
      <c r="CQ874" s="4"/>
      <c r="CR874" s="4"/>
      <c r="CS874" s="4"/>
      <c r="CT874" s="4"/>
      <c r="CU874" s="4"/>
      <c r="CV874" s="4"/>
      <c r="CW874" s="4"/>
      <c r="CX874" s="4"/>
      <c r="CY874" s="4"/>
      <c r="CZ874" s="4"/>
      <c r="DA874" s="4"/>
      <c r="DB874" s="4"/>
      <c r="DC874" s="4"/>
      <c r="DD874" s="4"/>
      <c r="DE874" s="4"/>
      <c r="DF874" s="4"/>
      <c r="DG874" s="4"/>
      <c r="DH874" s="4"/>
      <c r="DI874" s="4"/>
      <c r="DJ874" s="4"/>
      <c r="DK874" s="4"/>
      <c r="DL874" s="4"/>
      <c r="DM874" s="4"/>
      <c r="DN874" s="4"/>
      <c r="DO874" s="4"/>
      <c r="DP874" s="4"/>
      <c r="DQ874" s="4"/>
      <c r="DR874" s="4"/>
      <c r="DS874" s="4"/>
      <c r="DT874" s="4"/>
      <c r="DU874" s="4"/>
      <c r="DV874" s="4"/>
      <c r="DW874" s="4"/>
      <c r="DX874" s="4"/>
      <c r="DY874" s="4"/>
      <c r="DZ874" s="4"/>
      <c r="EA874" s="4"/>
      <c r="EB874" s="4"/>
      <c r="EC874" s="4"/>
      <c r="ED874" s="4"/>
      <c r="EE874" s="4"/>
      <c r="EF874" s="4"/>
      <c r="EG874" s="4"/>
      <c r="EH874" s="4"/>
      <c r="EI874" s="4"/>
      <c r="EJ874" s="4"/>
      <c r="EK874" s="4"/>
      <c r="EL874" s="4"/>
      <c r="EM874" s="4"/>
      <c r="EN874" s="4"/>
      <c r="EO874" s="4"/>
      <c r="EP874" s="4"/>
      <c r="EQ874" s="4"/>
      <c r="ER874" s="4"/>
      <c r="ES874" s="4"/>
      <c r="ET874" s="4"/>
      <c r="EU874" s="4"/>
      <c r="EV874" s="4"/>
      <c r="EW874" s="4"/>
      <c r="EX874" s="4"/>
      <c r="EY874" s="4"/>
      <c r="EZ874" s="4"/>
      <c r="FA874" s="4"/>
      <c r="FB874" s="4"/>
      <c r="FC874" s="4"/>
      <c r="FD874" s="4"/>
      <c r="FE874" s="4"/>
      <c r="FF874" s="4"/>
      <c r="FG874" s="4"/>
      <c r="FH874" s="4"/>
      <c r="FI874" s="4"/>
      <c r="FJ874" s="4"/>
      <c r="FK874" s="4"/>
      <c r="FL874" s="4"/>
      <c r="FM874" s="4"/>
      <c r="FN874" s="4"/>
      <c r="FO874" s="4"/>
      <c r="FP874" s="4"/>
      <c r="FQ874" s="4"/>
      <c r="FR874" s="4"/>
      <c r="FS874" s="4"/>
      <c r="FT874" s="4"/>
      <c r="FU874" s="4"/>
      <c r="FV874" s="4"/>
      <c r="FW874" s="4"/>
      <c r="FX874" s="4"/>
      <c r="FY874" s="4"/>
      <c r="FZ874" s="4"/>
      <c r="GA874" s="4"/>
      <c r="GB874" s="4"/>
      <c r="GC874" s="4"/>
      <c r="GD874" s="4"/>
      <c r="GE874" s="4"/>
      <c r="GF874" s="4"/>
      <c r="GG874" s="4"/>
      <c r="GH874" s="4"/>
      <c r="GI874" s="4"/>
      <c r="GJ874" s="4"/>
      <c r="GK874" s="4"/>
      <c r="GL874" s="4"/>
      <c r="GM874" s="4"/>
      <c r="GN874" s="4"/>
      <c r="GO874" s="4"/>
      <c r="GP874" s="4"/>
      <c r="GQ874" s="4"/>
      <c r="GR874" s="4"/>
      <c r="GS874" s="4"/>
      <c r="GT874" s="4"/>
      <c r="GU874" s="4"/>
      <c r="GV874" s="4"/>
      <c r="GW874" s="4"/>
      <c r="GX874" s="4"/>
      <c r="GY874" s="4"/>
      <c r="GZ874" s="4"/>
      <c r="HA874" s="4"/>
      <c r="HB874" s="4"/>
      <c r="HC874" s="4"/>
    </row>
    <row r="875" spans="1:211" s="380" customFormat="1" ht="13.9" customHeight="1">
      <c r="A875" s="828" t="str">
        <f>IF('1C TSsoustraitance'!$A592&lt;&gt;0,'1C TSsoustraitance'!$A592,"")</f>
        <v/>
      </c>
      <c r="B875" s="530"/>
      <c r="C875" s="513" t="str">
        <f>IF('1C TSsoustraitance'!$A592&lt;&gt;0,'1C TSsoustraitance'!$B592,"")</f>
        <v/>
      </c>
      <c r="D875" s="513" t="str">
        <f>IF('1C TSsoustraitance'!$A592&lt;&gt;0,'1C TSsoustraitance'!$C592,"")</f>
        <v/>
      </c>
      <c r="E875" s="684"/>
      <c r="F875" s="685"/>
      <c r="G875" s="666">
        <f>'1C TSsoustraitance'!$D592</f>
        <v>0</v>
      </c>
      <c r="H875" s="533">
        <v>0.21</v>
      </c>
      <c r="I875" s="533">
        <v>1</v>
      </c>
      <c r="J875" s="534"/>
      <c r="K875" s="667">
        <f t="shared" si="180"/>
        <v>0</v>
      </c>
      <c r="L875" s="668">
        <f>IF(OR('1C TSsoustraitance'!$D592="",'1C TSsoustraitance'!$AP592=0),0,IF(AND('1C TSsoustraitance'!$D592&lt;&gt;"",$K$2="Pôle",'1C TSsoustraitance'!$E592="OUI"),(('1C TSsoustraitance'!$F592+'1C TSsoustraitance'!$G592+'1C TSsoustraitance'!$H592+'1C TSsoustraitance'!$I592+'1C TSsoustraitance'!$M592)/'1C TSsoustraitance'!$R592),IF(AND('1C TSsoustraitance'!$D592&lt;&gt;"",$K$2="Pôle",'1C TSsoustraitance'!$E592="NON"),(('1C TSsoustraitance'!$F592+'1C TSsoustraitance'!$G592+'1C TSsoustraitance'!$H592+'1C TSsoustraitance'!$I592+'1C TSsoustraitance'!$M592)/'1C TSsoustraitance'!$AP592),IF(AND('1C TSsoustraitance'!$D592&lt;&gt;"",$K$2&lt;&gt;"Pôle",'1C TSsoustraitance'!$E592="OUI"),(('1C TSsoustraitance'!$F592+'1C TSsoustraitance'!$G592+'1C TSsoustraitance'!$H592+'1C TSsoustraitance'!$I592+'1C TSsoustraitance'!$J592+'1C TSsoustraitance'!$K592+'1C TSsoustraitance'!$L592+'1C TSsoustraitance'!$M592+'1C TSsoustraitance'!$N592+'1C TSsoustraitance'!$O592+'1C TSsoustraitance'!$P592+'1C TSsoustraitance'!$Q592)/'1C TSsoustraitance'!$R592),IF(AND('1C TSsoustraitance'!$D592&lt;&gt;"",$K$2&lt;&gt;"Pôle",'1C TSsoustraitance'!$E592="NON"),(('1C TSsoustraitance'!$F592+'1C TSsoustraitance'!$G592+'1C TSsoustraitance'!$H592+'1C TSsoustraitance'!$I592+'1C TSsoustraitance'!$J592+'1C TSsoustraitance'!$K592+'1C TSsoustraitance'!$L592+'1C TSsoustraitance'!$M592+'1C TSsoustraitance'!$N592+'1C TSsoustraitance'!$O592+'1C TSsoustraitance'!$P592+'1C TSsoustraitance'!$Q592))/'1C TSsoustraitance'!$AP592)))))</f>
        <v>0</v>
      </c>
      <c r="M875" s="668">
        <f>IF(OR('1C TSsoustraitance'!$D592="",'1C TSsoustraitance'!AP$13=0),0,IF(AND('1C TSsoustraitance'!$D592&lt;&gt;"",$K$2="Pôle",'1C TSsoustraitance'!$E592="OUI"),(('1C TSsoustraitance'!$J592+'1C TSsoustraitance'!$K592+'1C TSsoustraitance'!$L592)/'1C TSsoustraitance'!$R592),IF(AND('1C TSsoustraitance'!$D592&lt;&gt;"",$K$2="Pôle",'1C TSsoustraitance'!$E592="NON"),(('1C TSsoustraitance'!$J592+'1C TSsoustraitance'!$K592+'1C TSsoustraitance'!$L592)/'1C TSsoustraitance'!$AP592),IF(AND('1C TSsoustraitance'!$D592&lt;&gt;"",$K$2&lt;&gt;"Pôle"),0))))</f>
        <v>0</v>
      </c>
      <c r="N875" s="668">
        <f t="shared" si="179"/>
        <v>0</v>
      </c>
      <c r="O875" s="669">
        <f>IF(OR('1C TSsoustraitance'!$D592="",'1C TSsoustraitance'!$E592="OUI",'1C TSsoustraitance'!$AP592=0),0,(('1C TSsoustraitance'!$S592)/'1C TSsoustraitance'!$AP592))</f>
        <v>0</v>
      </c>
      <c r="P875" s="669">
        <f>IF(OR('1C TSsoustraitance'!$D592="",'1C TSsoustraitance'!$E592="OUI",'1C TSsoustraitance'!$AP592=0),0,(('1C TSsoustraitance'!$T592)/'1C TSsoustraitance'!$AP592))</f>
        <v>0</v>
      </c>
      <c r="Q875" s="669">
        <f>IF(OR('1C TSsoustraitance'!$D592="",'1C TSsoustraitance'!$E592="OUI",'1C TSsoustraitance'!$AP592=0),0,(('1C TSsoustraitance'!$U592)/'1C TSsoustraitance'!$AP592))</f>
        <v>0</v>
      </c>
      <c r="R875" s="669">
        <f>IF(OR('1C TSsoustraitance'!$D592="",'1C TSsoustraitance'!$E592="OUI",'1C TSsoustraitance'!$AP592=0),0,(('1C TSsoustraitance'!$V592)/'1C TSsoustraitance'!$AP592))</f>
        <v>0</v>
      </c>
      <c r="S875" s="669">
        <f>IF(OR('1C TSsoustraitance'!$D592="",'1C TSsoustraitance'!$E592="OUI",'1C TSsoustraitance'!$AP592=0),0,(('1C TSsoustraitance'!$W592)/'1C TSsoustraitance'!$AP592))</f>
        <v>0</v>
      </c>
      <c r="T875" s="669">
        <f>IF(OR('1C TSsoustraitance'!$D592="",'1C TSsoustraitance'!$E592="OUI",'1C TSsoustraitance'!$AP592=0),0,(('1C TSsoustraitance'!$X592)/'1C TSsoustraitance'!$AP592))</f>
        <v>0</v>
      </c>
      <c r="U875" s="669">
        <f>IF(OR('1C TSsoustraitance'!$D592="",'1C TSsoustraitance'!$E592="OUI",'1C TSsoustraitance'!$AP592=0),0,(('1C TSsoustraitance'!$Y592)/'1C TSsoustraitance'!$AP592))</f>
        <v>0</v>
      </c>
      <c r="V875" s="669">
        <f>IF(OR('1C TSsoustraitance'!$D592="",'1C TSsoustraitance'!$E592="OUI",'1C TSsoustraitance'!$AP592=0),0,(('1C TSsoustraitance'!$Z592)/'1C TSsoustraitance'!$AP592))</f>
        <v>0</v>
      </c>
      <c r="W875" s="669">
        <f>IF(OR('1C TSsoustraitance'!$D592="",'1C TSsoustraitance'!$E592="OUI",'1C TSsoustraitance'!$AP592=0),0,(('1C TSsoustraitance'!$AA592)/'1C TSsoustraitance'!$AP592))</f>
        <v>0</v>
      </c>
      <c r="X875" s="669">
        <f>IF(OR('1C TSsoustraitance'!$D592="",'1C TSsoustraitance'!$E592="OUI",'1C TSsoustraitance'!$AP592=0),0,(('1C TSsoustraitance'!$AB592)/'1C TSsoustraitance'!$AP592))</f>
        <v>0</v>
      </c>
      <c r="Y875" s="669">
        <f>IF(OR('1C TSsoustraitance'!$D592="",'1C TSsoustraitance'!$E592="OUI",'1C TSsoustraitance'!$AP592=0),0,(('1C TSsoustraitance'!$AC592)/'1C TSsoustraitance'!$AP592))</f>
        <v>0</v>
      </c>
      <c r="Z875" s="669">
        <f>IF(OR('1C TSsoustraitance'!$D592="",'1C TSsoustraitance'!$E592="OUI",'1C TSsoustraitance'!$AP592=0),0,(('1C TSsoustraitance'!$AD592)/'1C TSsoustraitance'!$AP592))</f>
        <v>0</v>
      </c>
      <c r="AA875" s="669">
        <f>IF(OR('1C TSsoustraitance'!$D592="",'1C TSsoustraitance'!$E592="OUI",'1C TSsoustraitance'!$AP592=0),0,(('1C TSsoustraitance'!$AE592)/'1C TSsoustraitance'!$AP592))</f>
        <v>0</v>
      </c>
      <c r="AB875" s="669">
        <f>IF(OR('1C TSsoustraitance'!$D592="",'1C TSsoustraitance'!$E592="OUI",'1C TSsoustraitance'!$AP592=0),0,(('1C TSsoustraitance'!$AF592)/'1C TSsoustraitance'!$AP592))</f>
        <v>0</v>
      </c>
      <c r="AC875" s="669">
        <f>IF(OR('1C TSsoustraitance'!$D592="",'1C TSsoustraitance'!$E592="OUI",'1C TSsoustraitance'!$AP592=0),0,(('1C TSsoustraitance'!$AG592)/'1C TSsoustraitance'!$AP592))</f>
        <v>0</v>
      </c>
      <c r="AD875" s="669">
        <f>IF(OR('1C TSsoustraitance'!$D592="",'1C TSsoustraitance'!$E592="OUI",'1C TSsoustraitance'!$AP592=0),0,(('1C TSsoustraitance'!$AH592)/'1C TSsoustraitance'!$AP592))</f>
        <v>0</v>
      </c>
      <c r="AE875" s="669">
        <f>IF(OR('1C TSsoustraitance'!$D592="",'1C TSsoustraitance'!$E592="OUI",'1C TSsoustraitance'!$AP592=0),0,(('1C TSsoustraitance'!$AI592)/'1C TSsoustraitance'!$AP592))</f>
        <v>0</v>
      </c>
      <c r="AF875" s="669">
        <f>IF(OR('1C TSsoustraitance'!$D592="",'1C TSsoustraitance'!$E592="OUI",'1C TSsoustraitance'!$AP592=0),0,(('1C TSsoustraitance'!$AJ592)/'1C TSsoustraitance'!$AP592))</f>
        <v>0</v>
      </c>
      <c r="AG875" s="669">
        <f>IF(OR('1C TSsoustraitance'!$D592="",'1C TSsoustraitance'!$E592="OUI",'1C TSsoustraitance'!$AP592=0),0,(('1C TSsoustraitance'!$AK592)/'1C TSsoustraitance'!$AP592))</f>
        <v>0</v>
      </c>
      <c r="AH875" s="669">
        <f>IF(OR('1C TSsoustraitance'!$D592="",'1C TSsoustraitance'!$E592="OUI",'1C TSsoustraitance'!$AP592=0),0,(('1C TSsoustraitance'!$AL592)/'1C TSsoustraitance'!$AP592))</f>
        <v>0</v>
      </c>
      <c r="AI875" s="669">
        <f>IF(OR('1C TSsoustraitance'!$D592="",'1C TSsoustraitance'!$E592="OUI",'1C TSsoustraitance'!$AP592=0),0,(('1C TSsoustraitance'!$AM592)/'1C TSsoustraitance'!$AP592))</f>
        <v>0</v>
      </c>
      <c r="AJ875" s="669">
        <f>IF(OR('1C TSsoustraitance'!$D592="",'1C TSsoustraitance'!$E592="OUI",'1C TSsoustraitance'!$AP592=0),0,(('1C TSsoustraitance'!$AN592)/'1C TSsoustraitance'!$AP592))</f>
        <v>0</v>
      </c>
      <c r="AK875" s="669">
        <f t="shared" si="181"/>
        <v>0</v>
      </c>
      <c r="AL875" s="668">
        <f t="shared" si="182"/>
        <v>0</v>
      </c>
      <c r="AM875" s="670">
        <f>IF(Tableau7[[#This Row],[N° pièce]]="",0,(Tableau7[[#This Row],[hors TVA]]+(Tableau7[[#This Row],[hors TVA]]*Tableau7[[#This Row],[Taux TVA]])-(Tableau7[[#This Row],[hors TVA]]*Tableau7[[#This Row],[Taux TVA]]*Tableau7[[#This Row],[Régime TVA: Récupération]]))*Tableau7[[#This Row],[Type 1]])</f>
        <v>0</v>
      </c>
      <c r="AN875" s="670">
        <f>IF(Tableau7[[#This Row],[N° pièce]]="",0,IF($K$2="pôle",((Tableau7[[#This Row],[hors TVA]]+(Tableau7[[#This Row],[hors TVA]]*Tableau7[[#This Row],[Taux TVA]])-(Tableau7[[#This Row],[hors TVA]]*Tableau7[[#This Row],[Taux TVA]]*Tableau7[[#This Row],[Régime TVA: Récupération]]))*Tableau7[[#This Row],[Type 2]]),0))</f>
        <v>0</v>
      </c>
      <c r="AO875" s="670">
        <f t="shared" si="185"/>
        <v>0</v>
      </c>
      <c r="AP875" s="255">
        <f t="shared" si="184"/>
        <v>0</v>
      </c>
      <c r="AQ875" s="506">
        <f t="shared" si="186"/>
        <v>0</v>
      </c>
      <c r="AR875" s="671"/>
      <c r="AS875" s="512"/>
      <c r="AT875" s="513" t="str">
        <f>IF(('1C TSsoustraitance'!AP592*FICHE!C$14&lt;J875),"Forfait limité à "&amp;FICHE!C$14&amp;"€/jour","")</f>
        <v/>
      </c>
      <c r="AU875" s="797"/>
      <c r="AV875" s="484"/>
      <c r="AW875" s="484"/>
      <c r="AX875" s="484"/>
      <c r="AY875" s="484"/>
      <c r="AZ875" s="484"/>
      <c r="BA875" s="4"/>
      <c r="BB875" s="4"/>
      <c r="BC875" s="4"/>
      <c r="BD875" s="4"/>
      <c r="BE875" s="4"/>
      <c r="BF875" s="4"/>
      <c r="BG875" s="4"/>
      <c r="BH875" s="4"/>
      <c r="BI875" s="4"/>
      <c r="BJ875" s="4"/>
      <c r="BK875" s="4"/>
      <c r="BL875" s="4"/>
      <c r="BM875" s="4"/>
      <c r="BN875" s="4"/>
      <c r="BO875" s="4"/>
      <c r="BP875" s="4"/>
      <c r="BQ875" s="4"/>
      <c r="BR875" s="4"/>
      <c r="BS875" s="4"/>
      <c r="BT875" s="4"/>
      <c r="BU875" s="4"/>
      <c r="BV875" s="4"/>
      <c r="BW875" s="4"/>
      <c r="BX875" s="4"/>
      <c r="BY875" s="4"/>
      <c r="BZ875" s="4"/>
      <c r="CA875" s="4"/>
      <c r="CB875" s="4"/>
      <c r="CC875" s="4"/>
      <c r="CD875" s="4"/>
      <c r="CE875" s="4"/>
      <c r="CF875" s="4"/>
      <c r="CG875" s="4"/>
      <c r="CH875" s="4"/>
      <c r="CI875" s="4"/>
      <c r="CJ875" s="4"/>
      <c r="CK875" s="4"/>
      <c r="CL875" s="4"/>
      <c r="CM875" s="4"/>
      <c r="CN875" s="4"/>
      <c r="CO875" s="4"/>
      <c r="CP875" s="4"/>
      <c r="CQ875" s="4"/>
      <c r="CR875" s="4"/>
      <c r="CS875" s="4"/>
      <c r="CT875" s="4"/>
      <c r="CU875" s="4"/>
      <c r="CV875" s="4"/>
      <c r="CW875" s="4"/>
      <c r="CX875" s="4"/>
      <c r="CY875" s="4"/>
      <c r="CZ875" s="4"/>
      <c r="DA875" s="4"/>
      <c r="DB875" s="4"/>
      <c r="DC875" s="4"/>
      <c r="DD875" s="4"/>
      <c r="DE875" s="4"/>
      <c r="DF875" s="4"/>
      <c r="DG875" s="4"/>
      <c r="DH875" s="4"/>
      <c r="DI875" s="4"/>
      <c r="DJ875" s="4"/>
      <c r="DK875" s="4"/>
      <c r="DL875" s="4"/>
      <c r="DM875" s="4"/>
      <c r="DN875" s="4"/>
      <c r="DO875" s="4"/>
      <c r="DP875" s="4"/>
      <c r="DQ875" s="4"/>
      <c r="DR875" s="4"/>
      <c r="DS875" s="4"/>
      <c r="DT875" s="4"/>
      <c r="DU875" s="4"/>
      <c r="DV875" s="4"/>
      <c r="DW875" s="4"/>
      <c r="DX875" s="4"/>
      <c r="DY875" s="4"/>
      <c r="DZ875" s="4"/>
      <c r="EA875" s="4"/>
      <c r="EB875" s="4"/>
      <c r="EC875" s="4"/>
      <c r="ED875" s="4"/>
      <c r="EE875" s="4"/>
      <c r="EF875" s="4"/>
      <c r="EG875" s="4"/>
      <c r="EH875" s="4"/>
      <c r="EI875" s="4"/>
      <c r="EJ875" s="4"/>
      <c r="EK875" s="4"/>
      <c r="EL875" s="4"/>
      <c r="EM875" s="4"/>
      <c r="EN875" s="4"/>
      <c r="EO875" s="4"/>
      <c r="EP875" s="4"/>
      <c r="EQ875" s="4"/>
      <c r="ER875" s="4"/>
      <c r="ES875" s="4"/>
      <c r="ET875" s="4"/>
      <c r="EU875" s="4"/>
      <c r="EV875" s="4"/>
      <c r="EW875" s="4"/>
      <c r="EX875" s="4"/>
      <c r="EY875" s="4"/>
      <c r="EZ875" s="4"/>
      <c r="FA875" s="4"/>
      <c r="FB875" s="4"/>
      <c r="FC875" s="4"/>
      <c r="FD875" s="4"/>
      <c r="FE875" s="4"/>
      <c r="FF875" s="4"/>
      <c r="FG875" s="4"/>
      <c r="FH875" s="4"/>
      <c r="FI875" s="4"/>
      <c r="FJ875" s="4"/>
      <c r="FK875" s="4"/>
      <c r="FL875" s="4"/>
      <c r="FM875" s="4"/>
      <c r="FN875" s="4"/>
      <c r="FO875" s="4"/>
      <c r="FP875" s="4"/>
      <c r="FQ875" s="4"/>
      <c r="FR875" s="4"/>
      <c r="FS875" s="4"/>
      <c r="FT875" s="4"/>
      <c r="FU875" s="4"/>
      <c r="FV875" s="4"/>
      <c r="FW875" s="4"/>
      <c r="FX875" s="4"/>
      <c r="FY875" s="4"/>
      <c r="FZ875" s="4"/>
      <c r="GA875" s="4"/>
      <c r="GB875" s="4"/>
      <c r="GC875" s="4"/>
      <c r="GD875" s="4"/>
      <c r="GE875" s="4"/>
      <c r="GF875" s="4"/>
      <c r="GG875" s="4"/>
      <c r="GH875" s="4"/>
      <c r="GI875" s="4"/>
      <c r="GJ875" s="4"/>
      <c r="GK875" s="4"/>
      <c r="GL875" s="4"/>
      <c r="GM875" s="4"/>
      <c r="GN875" s="4"/>
      <c r="GO875" s="4"/>
      <c r="GP875" s="4"/>
      <c r="GQ875" s="4"/>
      <c r="GR875" s="4"/>
      <c r="GS875" s="4"/>
      <c r="GT875" s="4"/>
      <c r="GU875" s="4"/>
      <c r="GV875" s="4"/>
      <c r="GW875" s="4"/>
      <c r="GX875" s="4"/>
      <c r="GY875" s="4"/>
      <c r="GZ875" s="4"/>
      <c r="HA875" s="4"/>
      <c r="HB875" s="4"/>
      <c r="HC875" s="4"/>
    </row>
    <row r="876" spans="1:211" s="380" customFormat="1" ht="13.9" customHeight="1">
      <c r="A876" s="828" t="str">
        <f>IF('1C TSsoustraitance'!$A593&lt;&gt;0,'1C TSsoustraitance'!$A593,"")</f>
        <v/>
      </c>
      <c r="B876" s="530"/>
      <c r="C876" s="513" t="str">
        <f>IF('1C TSsoustraitance'!$A593&lt;&gt;0,'1C TSsoustraitance'!$B593,"")</f>
        <v/>
      </c>
      <c r="D876" s="513" t="str">
        <f>IF('1C TSsoustraitance'!$A593&lt;&gt;0,'1C TSsoustraitance'!$C593,"")</f>
        <v/>
      </c>
      <c r="E876" s="684"/>
      <c r="F876" s="685"/>
      <c r="G876" s="666">
        <f>'1C TSsoustraitance'!$D593</f>
        <v>0</v>
      </c>
      <c r="H876" s="533">
        <v>0.21</v>
      </c>
      <c r="I876" s="533">
        <v>1</v>
      </c>
      <c r="J876" s="534"/>
      <c r="K876" s="667">
        <f t="shared" si="180"/>
        <v>0</v>
      </c>
      <c r="L876" s="668">
        <f>IF(OR('1C TSsoustraitance'!$D593="",'1C TSsoustraitance'!$AP593=0),0,IF(AND('1C TSsoustraitance'!$D593&lt;&gt;"",$K$2="Pôle",'1C TSsoustraitance'!$E593="OUI"),(('1C TSsoustraitance'!$F593+'1C TSsoustraitance'!$G593+'1C TSsoustraitance'!$H593+'1C TSsoustraitance'!$I593+'1C TSsoustraitance'!$M593)/'1C TSsoustraitance'!$R593),IF(AND('1C TSsoustraitance'!$D593&lt;&gt;"",$K$2="Pôle",'1C TSsoustraitance'!$E593="NON"),(('1C TSsoustraitance'!$F593+'1C TSsoustraitance'!$G593+'1C TSsoustraitance'!$H593+'1C TSsoustraitance'!$I593+'1C TSsoustraitance'!$M593)/'1C TSsoustraitance'!$AP593),IF(AND('1C TSsoustraitance'!$D593&lt;&gt;"",$K$2&lt;&gt;"Pôle",'1C TSsoustraitance'!$E593="OUI"),(('1C TSsoustraitance'!$F593+'1C TSsoustraitance'!$G593+'1C TSsoustraitance'!$H593+'1C TSsoustraitance'!$I593+'1C TSsoustraitance'!$J593+'1C TSsoustraitance'!$K593+'1C TSsoustraitance'!$L593+'1C TSsoustraitance'!$M593+'1C TSsoustraitance'!$N593+'1C TSsoustraitance'!$O593+'1C TSsoustraitance'!$P593+'1C TSsoustraitance'!$Q593)/'1C TSsoustraitance'!$R593),IF(AND('1C TSsoustraitance'!$D593&lt;&gt;"",$K$2&lt;&gt;"Pôle",'1C TSsoustraitance'!$E593="NON"),(('1C TSsoustraitance'!$F593+'1C TSsoustraitance'!$G593+'1C TSsoustraitance'!$H593+'1C TSsoustraitance'!$I593+'1C TSsoustraitance'!$J593+'1C TSsoustraitance'!$K593+'1C TSsoustraitance'!$L593+'1C TSsoustraitance'!$M593+'1C TSsoustraitance'!$N593+'1C TSsoustraitance'!$O593+'1C TSsoustraitance'!$P593+'1C TSsoustraitance'!$Q593))/'1C TSsoustraitance'!$AP593)))))</f>
        <v>0</v>
      </c>
      <c r="M876" s="668">
        <f>IF(OR('1C TSsoustraitance'!$D593="",'1C TSsoustraitance'!AP$13=0),0,IF(AND('1C TSsoustraitance'!$D593&lt;&gt;"",$K$2="Pôle",'1C TSsoustraitance'!$E593="OUI"),(('1C TSsoustraitance'!$J593+'1C TSsoustraitance'!$K593+'1C TSsoustraitance'!$L593)/'1C TSsoustraitance'!$R593),IF(AND('1C TSsoustraitance'!$D593&lt;&gt;"",$K$2="Pôle",'1C TSsoustraitance'!$E593="NON"),(('1C TSsoustraitance'!$J593+'1C TSsoustraitance'!$K593+'1C TSsoustraitance'!$L593)/'1C TSsoustraitance'!$AP593),IF(AND('1C TSsoustraitance'!$D593&lt;&gt;"",$K$2&lt;&gt;"Pôle"),0))))</f>
        <v>0</v>
      </c>
      <c r="N876" s="668">
        <f t="shared" si="179"/>
        <v>0</v>
      </c>
      <c r="O876" s="669">
        <f>IF(OR('1C TSsoustraitance'!$D593="",'1C TSsoustraitance'!$E593="OUI",'1C TSsoustraitance'!$AP593=0),0,(('1C TSsoustraitance'!$S593)/'1C TSsoustraitance'!$AP593))</f>
        <v>0</v>
      </c>
      <c r="P876" s="669">
        <f>IF(OR('1C TSsoustraitance'!$D593="",'1C TSsoustraitance'!$E593="OUI",'1C TSsoustraitance'!$AP593=0),0,(('1C TSsoustraitance'!$T593)/'1C TSsoustraitance'!$AP593))</f>
        <v>0</v>
      </c>
      <c r="Q876" s="669">
        <f>IF(OR('1C TSsoustraitance'!$D593="",'1C TSsoustraitance'!$E593="OUI",'1C TSsoustraitance'!$AP593=0),0,(('1C TSsoustraitance'!$U593)/'1C TSsoustraitance'!$AP593))</f>
        <v>0</v>
      </c>
      <c r="R876" s="669">
        <f>IF(OR('1C TSsoustraitance'!$D593="",'1C TSsoustraitance'!$E593="OUI",'1C TSsoustraitance'!$AP593=0),0,(('1C TSsoustraitance'!$V593)/'1C TSsoustraitance'!$AP593))</f>
        <v>0</v>
      </c>
      <c r="S876" s="669">
        <f>IF(OR('1C TSsoustraitance'!$D593="",'1C TSsoustraitance'!$E593="OUI",'1C TSsoustraitance'!$AP593=0),0,(('1C TSsoustraitance'!$W593)/'1C TSsoustraitance'!$AP593))</f>
        <v>0</v>
      </c>
      <c r="T876" s="669">
        <f>IF(OR('1C TSsoustraitance'!$D593="",'1C TSsoustraitance'!$E593="OUI",'1C TSsoustraitance'!$AP593=0),0,(('1C TSsoustraitance'!$X593)/'1C TSsoustraitance'!$AP593))</f>
        <v>0</v>
      </c>
      <c r="U876" s="669">
        <f>IF(OR('1C TSsoustraitance'!$D593="",'1C TSsoustraitance'!$E593="OUI",'1C TSsoustraitance'!$AP593=0),0,(('1C TSsoustraitance'!$Y593)/'1C TSsoustraitance'!$AP593))</f>
        <v>0</v>
      </c>
      <c r="V876" s="669">
        <f>IF(OR('1C TSsoustraitance'!$D593="",'1C TSsoustraitance'!$E593="OUI",'1C TSsoustraitance'!$AP593=0),0,(('1C TSsoustraitance'!$Z593)/'1C TSsoustraitance'!$AP593))</f>
        <v>0</v>
      </c>
      <c r="W876" s="669">
        <f>IF(OR('1C TSsoustraitance'!$D593="",'1C TSsoustraitance'!$E593="OUI",'1C TSsoustraitance'!$AP593=0),0,(('1C TSsoustraitance'!$AA593)/'1C TSsoustraitance'!$AP593))</f>
        <v>0</v>
      </c>
      <c r="X876" s="669">
        <f>IF(OR('1C TSsoustraitance'!$D593="",'1C TSsoustraitance'!$E593="OUI",'1C TSsoustraitance'!$AP593=0),0,(('1C TSsoustraitance'!$AB593)/'1C TSsoustraitance'!$AP593))</f>
        <v>0</v>
      </c>
      <c r="Y876" s="669">
        <f>IF(OR('1C TSsoustraitance'!$D593="",'1C TSsoustraitance'!$E593="OUI",'1C TSsoustraitance'!$AP593=0),0,(('1C TSsoustraitance'!$AC593)/'1C TSsoustraitance'!$AP593))</f>
        <v>0</v>
      </c>
      <c r="Z876" s="669">
        <f>IF(OR('1C TSsoustraitance'!$D593="",'1C TSsoustraitance'!$E593="OUI",'1C TSsoustraitance'!$AP593=0),0,(('1C TSsoustraitance'!$AD593)/'1C TSsoustraitance'!$AP593))</f>
        <v>0</v>
      </c>
      <c r="AA876" s="669">
        <f>IF(OR('1C TSsoustraitance'!$D593="",'1C TSsoustraitance'!$E593="OUI",'1C TSsoustraitance'!$AP593=0),0,(('1C TSsoustraitance'!$AE593)/'1C TSsoustraitance'!$AP593))</f>
        <v>0</v>
      </c>
      <c r="AB876" s="669">
        <f>IF(OR('1C TSsoustraitance'!$D593="",'1C TSsoustraitance'!$E593="OUI",'1C TSsoustraitance'!$AP593=0),0,(('1C TSsoustraitance'!$AF593)/'1C TSsoustraitance'!$AP593))</f>
        <v>0</v>
      </c>
      <c r="AC876" s="669">
        <f>IF(OR('1C TSsoustraitance'!$D593="",'1C TSsoustraitance'!$E593="OUI",'1C TSsoustraitance'!$AP593=0),0,(('1C TSsoustraitance'!$AG593)/'1C TSsoustraitance'!$AP593))</f>
        <v>0</v>
      </c>
      <c r="AD876" s="669">
        <f>IF(OR('1C TSsoustraitance'!$D593="",'1C TSsoustraitance'!$E593="OUI",'1C TSsoustraitance'!$AP593=0),0,(('1C TSsoustraitance'!$AH593)/'1C TSsoustraitance'!$AP593))</f>
        <v>0</v>
      </c>
      <c r="AE876" s="669">
        <f>IF(OR('1C TSsoustraitance'!$D593="",'1C TSsoustraitance'!$E593="OUI",'1C TSsoustraitance'!$AP593=0),0,(('1C TSsoustraitance'!$AI593)/'1C TSsoustraitance'!$AP593))</f>
        <v>0</v>
      </c>
      <c r="AF876" s="669">
        <f>IF(OR('1C TSsoustraitance'!$D593="",'1C TSsoustraitance'!$E593="OUI",'1C TSsoustraitance'!$AP593=0),0,(('1C TSsoustraitance'!$AJ593)/'1C TSsoustraitance'!$AP593))</f>
        <v>0</v>
      </c>
      <c r="AG876" s="669">
        <f>IF(OR('1C TSsoustraitance'!$D593="",'1C TSsoustraitance'!$E593="OUI",'1C TSsoustraitance'!$AP593=0),0,(('1C TSsoustraitance'!$AK593)/'1C TSsoustraitance'!$AP593))</f>
        <v>0</v>
      </c>
      <c r="AH876" s="669">
        <f>IF(OR('1C TSsoustraitance'!$D593="",'1C TSsoustraitance'!$E593="OUI",'1C TSsoustraitance'!$AP593=0),0,(('1C TSsoustraitance'!$AL593)/'1C TSsoustraitance'!$AP593))</f>
        <v>0</v>
      </c>
      <c r="AI876" s="669">
        <f>IF(OR('1C TSsoustraitance'!$D593="",'1C TSsoustraitance'!$E593="OUI",'1C TSsoustraitance'!$AP593=0),0,(('1C TSsoustraitance'!$AM593)/'1C TSsoustraitance'!$AP593))</f>
        <v>0</v>
      </c>
      <c r="AJ876" s="669">
        <f>IF(OR('1C TSsoustraitance'!$D593="",'1C TSsoustraitance'!$E593="OUI",'1C TSsoustraitance'!$AP593=0),0,(('1C TSsoustraitance'!$AN593)/'1C TSsoustraitance'!$AP593))</f>
        <v>0</v>
      </c>
      <c r="AK876" s="669">
        <f t="shared" si="181"/>
        <v>0</v>
      </c>
      <c r="AL876" s="668">
        <f t="shared" si="182"/>
        <v>0</v>
      </c>
      <c r="AM876" s="670">
        <f>IF(Tableau7[[#This Row],[N° pièce]]="",0,(Tableau7[[#This Row],[hors TVA]]+(Tableau7[[#This Row],[hors TVA]]*Tableau7[[#This Row],[Taux TVA]])-(Tableau7[[#This Row],[hors TVA]]*Tableau7[[#This Row],[Taux TVA]]*Tableau7[[#This Row],[Régime TVA: Récupération]]))*Tableau7[[#This Row],[Type 1]])</f>
        <v>0</v>
      </c>
      <c r="AN876" s="670">
        <f>IF(Tableau7[[#This Row],[N° pièce]]="",0,IF($K$2="pôle",((Tableau7[[#This Row],[hors TVA]]+(Tableau7[[#This Row],[hors TVA]]*Tableau7[[#This Row],[Taux TVA]])-(Tableau7[[#This Row],[hors TVA]]*Tableau7[[#This Row],[Taux TVA]]*Tableau7[[#This Row],[Régime TVA: Récupération]]))*Tableau7[[#This Row],[Type 2]]),0))</f>
        <v>0</v>
      </c>
      <c r="AO876" s="670">
        <f t="shared" si="185"/>
        <v>0</v>
      </c>
      <c r="AP876" s="255">
        <f t="shared" si="184"/>
        <v>0</v>
      </c>
      <c r="AQ876" s="506">
        <f t="shared" si="186"/>
        <v>0</v>
      </c>
      <c r="AR876" s="671"/>
      <c r="AS876" s="512"/>
      <c r="AT876" s="513" t="str">
        <f>IF(('1C TSsoustraitance'!AP593*FICHE!C$14&lt;J876),"Forfait limité à "&amp;FICHE!C$14&amp;"€/jour","")</f>
        <v/>
      </c>
      <c r="AU876" s="797"/>
      <c r="AV876" s="484"/>
      <c r="AW876" s="484"/>
      <c r="AX876" s="484"/>
      <c r="AY876" s="484"/>
      <c r="AZ876" s="484"/>
      <c r="BA876" s="4"/>
      <c r="BB876" s="4"/>
      <c r="BC876" s="4"/>
      <c r="BD876" s="4"/>
      <c r="BE876" s="4"/>
      <c r="BF876" s="4"/>
      <c r="BG876" s="4"/>
      <c r="BH876" s="4"/>
      <c r="BI876" s="4"/>
      <c r="BJ876" s="4"/>
      <c r="BK876" s="4"/>
      <c r="BL876" s="4"/>
      <c r="BM876" s="4"/>
      <c r="BN876" s="4"/>
      <c r="BO876" s="4"/>
      <c r="BP876" s="4"/>
      <c r="BQ876" s="4"/>
      <c r="BR876" s="4"/>
      <c r="BS876" s="4"/>
      <c r="BT876" s="4"/>
      <c r="BU876" s="4"/>
      <c r="BV876" s="4"/>
      <c r="BW876" s="4"/>
      <c r="BX876" s="4"/>
      <c r="BY876" s="4"/>
      <c r="BZ876" s="4"/>
      <c r="CA876" s="4"/>
      <c r="CB876" s="4"/>
      <c r="CC876" s="4"/>
      <c r="CD876" s="4"/>
      <c r="CE876" s="4"/>
      <c r="CF876" s="4"/>
      <c r="CG876" s="4"/>
      <c r="CH876" s="4"/>
      <c r="CI876" s="4"/>
      <c r="CJ876" s="4"/>
      <c r="CK876" s="4"/>
      <c r="CL876" s="4"/>
      <c r="CM876" s="4"/>
      <c r="CN876" s="4"/>
      <c r="CO876" s="4"/>
      <c r="CP876" s="4"/>
      <c r="CQ876" s="4"/>
      <c r="CR876" s="4"/>
      <c r="CS876" s="4"/>
      <c r="CT876" s="4"/>
      <c r="CU876" s="4"/>
      <c r="CV876" s="4"/>
      <c r="CW876" s="4"/>
      <c r="CX876" s="4"/>
      <c r="CY876" s="4"/>
      <c r="CZ876" s="4"/>
      <c r="DA876" s="4"/>
      <c r="DB876" s="4"/>
      <c r="DC876" s="4"/>
      <c r="DD876" s="4"/>
      <c r="DE876" s="4"/>
      <c r="DF876" s="4"/>
      <c r="DG876" s="4"/>
      <c r="DH876" s="4"/>
      <c r="DI876" s="4"/>
      <c r="DJ876" s="4"/>
      <c r="DK876" s="4"/>
      <c r="DL876" s="4"/>
      <c r="DM876" s="4"/>
      <c r="DN876" s="4"/>
      <c r="DO876" s="4"/>
      <c r="DP876" s="4"/>
      <c r="DQ876" s="4"/>
      <c r="DR876" s="4"/>
      <c r="DS876" s="4"/>
      <c r="DT876" s="4"/>
      <c r="DU876" s="4"/>
      <c r="DV876" s="4"/>
      <c r="DW876" s="4"/>
      <c r="DX876" s="4"/>
      <c r="DY876" s="4"/>
      <c r="DZ876" s="4"/>
      <c r="EA876" s="4"/>
      <c r="EB876" s="4"/>
      <c r="EC876" s="4"/>
      <c r="ED876" s="4"/>
      <c r="EE876" s="4"/>
      <c r="EF876" s="4"/>
      <c r="EG876" s="4"/>
      <c r="EH876" s="4"/>
      <c r="EI876" s="4"/>
      <c r="EJ876" s="4"/>
      <c r="EK876" s="4"/>
      <c r="EL876" s="4"/>
      <c r="EM876" s="4"/>
      <c r="EN876" s="4"/>
      <c r="EO876" s="4"/>
      <c r="EP876" s="4"/>
      <c r="EQ876" s="4"/>
      <c r="ER876" s="4"/>
      <c r="ES876" s="4"/>
      <c r="ET876" s="4"/>
      <c r="EU876" s="4"/>
      <c r="EV876" s="4"/>
      <c r="EW876" s="4"/>
      <c r="EX876" s="4"/>
      <c r="EY876" s="4"/>
      <c r="EZ876" s="4"/>
      <c r="FA876" s="4"/>
      <c r="FB876" s="4"/>
      <c r="FC876" s="4"/>
      <c r="FD876" s="4"/>
      <c r="FE876" s="4"/>
      <c r="FF876" s="4"/>
      <c r="FG876" s="4"/>
      <c r="FH876" s="4"/>
      <c r="FI876" s="4"/>
      <c r="FJ876" s="4"/>
      <c r="FK876" s="4"/>
      <c r="FL876" s="4"/>
      <c r="FM876" s="4"/>
      <c r="FN876" s="4"/>
      <c r="FO876" s="4"/>
      <c r="FP876" s="4"/>
      <c r="FQ876" s="4"/>
      <c r="FR876" s="4"/>
      <c r="FS876" s="4"/>
      <c r="FT876" s="4"/>
      <c r="FU876" s="4"/>
      <c r="FV876" s="4"/>
      <c r="FW876" s="4"/>
      <c r="FX876" s="4"/>
      <c r="FY876" s="4"/>
      <c r="FZ876" s="4"/>
      <c r="GA876" s="4"/>
      <c r="GB876" s="4"/>
      <c r="GC876" s="4"/>
      <c r="GD876" s="4"/>
      <c r="GE876" s="4"/>
      <c r="GF876" s="4"/>
      <c r="GG876" s="4"/>
      <c r="GH876" s="4"/>
      <c r="GI876" s="4"/>
      <c r="GJ876" s="4"/>
      <c r="GK876" s="4"/>
      <c r="GL876" s="4"/>
      <c r="GM876" s="4"/>
      <c r="GN876" s="4"/>
      <c r="GO876" s="4"/>
      <c r="GP876" s="4"/>
      <c r="GQ876" s="4"/>
      <c r="GR876" s="4"/>
      <c r="GS876" s="4"/>
      <c r="GT876" s="4"/>
      <c r="GU876" s="4"/>
      <c r="GV876" s="4"/>
      <c r="GW876" s="4"/>
      <c r="GX876" s="4"/>
      <c r="GY876" s="4"/>
      <c r="GZ876" s="4"/>
      <c r="HA876" s="4"/>
      <c r="HB876" s="4"/>
      <c r="HC876" s="4"/>
    </row>
    <row r="877" spans="1:211" s="380" customFormat="1" ht="13.9" customHeight="1">
      <c r="A877" s="828" t="str">
        <f>IF('1C TSsoustraitance'!$A594&lt;&gt;0,'1C TSsoustraitance'!$A594,"")</f>
        <v/>
      </c>
      <c r="B877" s="530"/>
      <c r="C877" s="513" t="str">
        <f>IF('1C TSsoustraitance'!$A594&lt;&gt;0,'1C TSsoustraitance'!$B594,"")</f>
        <v/>
      </c>
      <c r="D877" s="513" t="str">
        <f>IF('1C TSsoustraitance'!$A594&lt;&gt;0,'1C TSsoustraitance'!$C594,"")</f>
        <v/>
      </c>
      <c r="E877" s="684"/>
      <c r="F877" s="685"/>
      <c r="G877" s="666">
        <f>'1C TSsoustraitance'!$D594</f>
        <v>0</v>
      </c>
      <c r="H877" s="533">
        <v>0.21</v>
      </c>
      <c r="I877" s="533">
        <v>1</v>
      </c>
      <c r="J877" s="534"/>
      <c r="K877" s="667">
        <f t="shared" si="180"/>
        <v>0</v>
      </c>
      <c r="L877" s="668">
        <f>IF(OR('1C TSsoustraitance'!$D594="",'1C TSsoustraitance'!$AP594=0),0,IF(AND('1C TSsoustraitance'!$D594&lt;&gt;"",$K$2="Pôle",'1C TSsoustraitance'!$E594="OUI"),(('1C TSsoustraitance'!$F594+'1C TSsoustraitance'!$G594+'1C TSsoustraitance'!$H594+'1C TSsoustraitance'!$I594+'1C TSsoustraitance'!$M594)/'1C TSsoustraitance'!$R594),IF(AND('1C TSsoustraitance'!$D594&lt;&gt;"",$K$2="Pôle",'1C TSsoustraitance'!$E594="NON"),(('1C TSsoustraitance'!$F594+'1C TSsoustraitance'!$G594+'1C TSsoustraitance'!$H594+'1C TSsoustraitance'!$I594+'1C TSsoustraitance'!$M594)/'1C TSsoustraitance'!$AP594),IF(AND('1C TSsoustraitance'!$D594&lt;&gt;"",$K$2&lt;&gt;"Pôle",'1C TSsoustraitance'!$E594="OUI"),(('1C TSsoustraitance'!$F594+'1C TSsoustraitance'!$G594+'1C TSsoustraitance'!$H594+'1C TSsoustraitance'!$I594+'1C TSsoustraitance'!$J594+'1C TSsoustraitance'!$K594+'1C TSsoustraitance'!$L594+'1C TSsoustraitance'!$M594+'1C TSsoustraitance'!$N594+'1C TSsoustraitance'!$O594+'1C TSsoustraitance'!$P594+'1C TSsoustraitance'!$Q594)/'1C TSsoustraitance'!$R594),IF(AND('1C TSsoustraitance'!$D594&lt;&gt;"",$K$2&lt;&gt;"Pôle",'1C TSsoustraitance'!$E594="NON"),(('1C TSsoustraitance'!$F594+'1C TSsoustraitance'!$G594+'1C TSsoustraitance'!$H594+'1C TSsoustraitance'!$I594+'1C TSsoustraitance'!$J594+'1C TSsoustraitance'!$K594+'1C TSsoustraitance'!$L594+'1C TSsoustraitance'!$M594+'1C TSsoustraitance'!$N594+'1C TSsoustraitance'!$O594+'1C TSsoustraitance'!$P594+'1C TSsoustraitance'!$Q594))/'1C TSsoustraitance'!$AP594)))))</f>
        <v>0</v>
      </c>
      <c r="M877" s="668">
        <f>IF(OR('1C TSsoustraitance'!$D594="",'1C TSsoustraitance'!AP$13=0),0,IF(AND('1C TSsoustraitance'!$D594&lt;&gt;"",$K$2="Pôle",'1C TSsoustraitance'!$E594="OUI"),(('1C TSsoustraitance'!$J594+'1C TSsoustraitance'!$K594+'1C TSsoustraitance'!$L594)/'1C TSsoustraitance'!$R594),IF(AND('1C TSsoustraitance'!$D594&lt;&gt;"",$K$2="Pôle",'1C TSsoustraitance'!$E594="NON"),(('1C TSsoustraitance'!$J594+'1C TSsoustraitance'!$K594+'1C TSsoustraitance'!$L594)/'1C TSsoustraitance'!$AP594),IF(AND('1C TSsoustraitance'!$D594&lt;&gt;"",$K$2&lt;&gt;"Pôle"),0))))</f>
        <v>0</v>
      </c>
      <c r="N877" s="668">
        <f t="shared" si="179"/>
        <v>0</v>
      </c>
      <c r="O877" s="669">
        <f>IF(OR('1C TSsoustraitance'!$D594="",'1C TSsoustraitance'!$E594="OUI",'1C TSsoustraitance'!$AP594=0),0,(('1C TSsoustraitance'!$S594)/'1C TSsoustraitance'!$AP594))</f>
        <v>0</v>
      </c>
      <c r="P877" s="669">
        <f>IF(OR('1C TSsoustraitance'!$D594="",'1C TSsoustraitance'!$E594="OUI",'1C TSsoustraitance'!$AP594=0),0,(('1C TSsoustraitance'!$T594)/'1C TSsoustraitance'!$AP594))</f>
        <v>0</v>
      </c>
      <c r="Q877" s="669">
        <f>IF(OR('1C TSsoustraitance'!$D594="",'1C TSsoustraitance'!$E594="OUI",'1C TSsoustraitance'!$AP594=0),0,(('1C TSsoustraitance'!$U594)/'1C TSsoustraitance'!$AP594))</f>
        <v>0</v>
      </c>
      <c r="R877" s="669">
        <f>IF(OR('1C TSsoustraitance'!$D594="",'1C TSsoustraitance'!$E594="OUI",'1C TSsoustraitance'!$AP594=0),0,(('1C TSsoustraitance'!$V594)/'1C TSsoustraitance'!$AP594))</f>
        <v>0</v>
      </c>
      <c r="S877" s="669">
        <f>IF(OR('1C TSsoustraitance'!$D594="",'1C TSsoustraitance'!$E594="OUI",'1C TSsoustraitance'!$AP594=0),0,(('1C TSsoustraitance'!$W594)/'1C TSsoustraitance'!$AP594))</f>
        <v>0</v>
      </c>
      <c r="T877" s="669">
        <f>IF(OR('1C TSsoustraitance'!$D594="",'1C TSsoustraitance'!$E594="OUI",'1C TSsoustraitance'!$AP594=0),0,(('1C TSsoustraitance'!$X594)/'1C TSsoustraitance'!$AP594))</f>
        <v>0</v>
      </c>
      <c r="U877" s="669">
        <f>IF(OR('1C TSsoustraitance'!$D594="",'1C TSsoustraitance'!$E594="OUI",'1C TSsoustraitance'!$AP594=0),0,(('1C TSsoustraitance'!$Y594)/'1C TSsoustraitance'!$AP594))</f>
        <v>0</v>
      </c>
      <c r="V877" s="669">
        <f>IF(OR('1C TSsoustraitance'!$D594="",'1C TSsoustraitance'!$E594="OUI",'1C TSsoustraitance'!$AP594=0),0,(('1C TSsoustraitance'!$Z594)/'1C TSsoustraitance'!$AP594))</f>
        <v>0</v>
      </c>
      <c r="W877" s="669">
        <f>IF(OR('1C TSsoustraitance'!$D594="",'1C TSsoustraitance'!$E594="OUI",'1C TSsoustraitance'!$AP594=0),0,(('1C TSsoustraitance'!$AA594)/'1C TSsoustraitance'!$AP594))</f>
        <v>0</v>
      </c>
      <c r="X877" s="669">
        <f>IF(OR('1C TSsoustraitance'!$D594="",'1C TSsoustraitance'!$E594="OUI",'1C TSsoustraitance'!$AP594=0),0,(('1C TSsoustraitance'!$AB594)/'1C TSsoustraitance'!$AP594))</f>
        <v>0</v>
      </c>
      <c r="Y877" s="669">
        <f>IF(OR('1C TSsoustraitance'!$D594="",'1C TSsoustraitance'!$E594="OUI",'1C TSsoustraitance'!$AP594=0),0,(('1C TSsoustraitance'!$AC594)/'1C TSsoustraitance'!$AP594))</f>
        <v>0</v>
      </c>
      <c r="Z877" s="669">
        <f>IF(OR('1C TSsoustraitance'!$D594="",'1C TSsoustraitance'!$E594="OUI",'1C TSsoustraitance'!$AP594=0),0,(('1C TSsoustraitance'!$AD594)/'1C TSsoustraitance'!$AP594))</f>
        <v>0</v>
      </c>
      <c r="AA877" s="669">
        <f>IF(OR('1C TSsoustraitance'!$D594="",'1C TSsoustraitance'!$E594="OUI",'1C TSsoustraitance'!$AP594=0),0,(('1C TSsoustraitance'!$AE594)/'1C TSsoustraitance'!$AP594))</f>
        <v>0</v>
      </c>
      <c r="AB877" s="669">
        <f>IF(OR('1C TSsoustraitance'!$D594="",'1C TSsoustraitance'!$E594="OUI",'1C TSsoustraitance'!$AP594=0),0,(('1C TSsoustraitance'!$AF594)/'1C TSsoustraitance'!$AP594))</f>
        <v>0</v>
      </c>
      <c r="AC877" s="669">
        <f>IF(OR('1C TSsoustraitance'!$D594="",'1C TSsoustraitance'!$E594="OUI",'1C TSsoustraitance'!$AP594=0),0,(('1C TSsoustraitance'!$AG594)/'1C TSsoustraitance'!$AP594))</f>
        <v>0</v>
      </c>
      <c r="AD877" s="669">
        <f>IF(OR('1C TSsoustraitance'!$D594="",'1C TSsoustraitance'!$E594="OUI",'1C TSsoustraitance'!$AP594=0),0,(('1C TSsoustraitance'!$AH594)/'1C TSsoustraitance'!$AP594))</f>
        <v>0</v>
      </c>
      <c r="AE877" s="669">
        <f>IF(OR('1C TSsoustraitance'!$D594="",'1C TSsoustraitance'!$E594="OUI",'1C TSsoustraitance'!$AP594=0),0,(('1C TSsoustraitance'!$AI594)/'1C TSsoustraitance'!$AP594))</f>
        <v>0</v>
      </c>
      <c r="AF877" s="669">
        <f>IF(OR('1C TSsoustraitance'!$D594="",'1C TSsoustraitance'!$E594="OUI",'1C TSsoustraitance'!$AP594=0),0,(('1C TSsoustraitance'!$AJ594)/'1C TSsoustraitance'!$AP594))</f>
        <v>0</v>
      </c>
      <c r="AG877" s="669">
        <f>IF(OR('1C TSsoustraitance'!$D594="",'1C TSsoustraitance'!$E594="OUI",'1C TSsoustraitance'!$AP594=0),0,(('1C TSsoustraitance'!$AK594)/'1C TSsoustraitance'!$AP594))</f>
        <v>0</v>
      </c>
      <c r="AH877" s="669">
        <f>IF(OR('1C TSsoustraitance'!$D594="",'1C TSsoustraitance'!$E594="OUI",'1C TSsoustraitance'!$AP594=0),0,(('1C TSsoustraitance'!$AL594)/'1C TSsoustraitance'!$AP594))</f>
        <v>0</v>
      </c>
      <c r="AI877" s="669">
        <f>IF(OR('1C TSsoustraitance'!$D594="",'1C TSsoustraitance'!$E594="OUI",'1C TSsoustraitance'!$AP594=0),0,(('1C TSsoustraitance'!$AM594)/'1C TSsoustraitance'!$AP594))</f>
        <v>0</v>
      </c>
      <c r="AJ877" s="669">
        <f>IF(OR('1C TSsoustraitance'!$D594="",'1C TSsoustraitance'!$E594="OUI",'1C TSsoustraitance'!$AP594=0),0,(('1C TSsoustraitance'!$AN594)/'1C TSsoustraitance'!$AP594))</f>
        <v>0</v>
      </c>
      <c r="AK877" s="669">
        <f t="shared" si="181"/>
        <v>0</v>
      </c>
      <c r="AL877" s="668">
        <f t="shared" si="182"/>
        <v>0</v>
      </c>
      <c r="AM877" s="670">
        <f>IF(Tableau7[[#This Row],[N° pièce]]="",0,(Tableau7[[#This Row],[hors TVA]]+(Tableau7[[#This Row],[hors TVA]]*Tableau7[[#This Row],[Taux TVA]])-(Tableau7[[#This Row],[hors TVA]]*Tableau7[[#This Row],[Taux TVA]]*Tableau7[[#This Row],[Régime TVA: Récupération]]))*Tableau7[[#This Row],[Type 1]])</f>
        <v>0</v>
      </c>
      <c r="AN877" s="670">
        <f>IF(Tableau7[[#This Row],[N° pièce]]="",0,IF($K$2="pôle",((Tableau7[[#This Row],[hors TVA]]+(Tableau7[[#This Row],[hors TVA]]*Tableau7[[#This Row],[Taux TVA]])-(Tableau7[[#This Row],[hors TVA]]*Tableau7[[#This Row],[Taux TVA]]*Tableau7[[#This Row],[Régime TVA: Récupération]]))*Tableau7[[#This Row],[Type 2]]),0))</f>
        <v>0</v>
      </c>
      <c r="AO877" s="670">
        <f t="shared" si="185"/>
        <v>0</v>
      </c>
      <c r="AP877" s="255">
        <f t="shared" si="184"/>
        <v>0</v>
      </c>
      <c r="AQ877" s="506">
        <f t="shared" si="186"/>
        <v>0</v>
      </c>
      <c r="AR877" s="671"/>
      <c r="AS877" s="512"/>
      <c r="AT877" s="513" t="str">
        <f>IF(('1C TSsoustraitance'!AP594*FICHE!C$14&lt;J877),"Forfait limité à "&amp;FICHE!C$14&amp;"€/jour","")</f>
        <v/>
      </c>
      <c r="AU877" s="797"/>
      <c r="AV877" s="484"/>
      <c r="AW877" s="484"/>
      <c r="AX877" s="484"/>
      <c r="AY877" s="484"/>
      <c r="AZ877" s="484"/>
      <c r="BA877" s="4"/>
      <c r="BB877" s="4"/>
      <c r="BC877" s="4"/>
      <c r="BD877" s="4"/>
      <c r="BE877" s="4"/>
      <c r="BF877" s="4"/>
      <c r="BG877" s="4"/>
      <c r="BH877" s="4"/>
      <c r="BI877" s="4"/>
      <c r="BJ877" s="4"/>
      <c r="BK877" s="4"/>
      <c r="BL877" s="4"/>
      <c r="BM877" s="4"/>
      <c r="BN877" s="4"/>
      <c r="BO877" s="4"/>
      <c r="BP877" s="4"/>
      <c r="BQ877" s="4"/>
      <c r="BR877" s="4"/>
      <c r="BS877" s="4"/>
      <c r="BT877" s="4"/>
      <c r="BU877" s="4"/>
      <c r="BV877" s="4"/>
      <c r="BW877" s="4"/>
      <c r="BX877" s="4"/>
      <c r="BY877" s="4"/>
      <c r="BZ877" s="4"/>
      <c r="CA877" s="4"/>
      <c r="CB877" s="4"/>
      <c r="CC877" s="4"/>
      <c r="CD877" s="4"/>
      <c r="CE877" s="4"/>
      <c r="CF877" s="4"/>
      <c r="CG877" s="4"/>
      <c r="CH877" s="4"/>
      <c r="CI877" s="4"/>
      <c r="CJ877" s="4"/>
      <c r="CK877" s="4"/>
      <c r="CL877" s="4"/>
      <c r="CM877" s="4"/>
      <c r="CN877" s="4"/>
      <c r="CO877" s="4"/>
      <c r="CP877" s="4"/>
      <c r="CQ877" s="4"/>
      <c r="CR877" s="4"/>
      <c r="CS877" s="4"/>
      <c r="CT877" s="4"/>
      <c r="CU877" s="4"/>
      <c r="CV877" s="4"/>
      <c r="CW877" s="4"/>
      <c r="CX877" s="4"/>
      <c r="CY877" s="4"/>
      <c r="CZ877" s="4"/>
      <c r="DA877" s="4"/>
      <c r="DB877" s="4"/>
      <c r="DC877" s="4"/>
      <c r="DD877" s="4"/>
      <c r="DE877" s="4"/>
      <c r="DF877" s="4"/>
      <c r="DG877" s="4"/>
      <c r="DH877" s="4"/>
      <c r="DI877" s="4"/>
      <c r="DJ877" s="4"/>
      <c r="DK877" s="4"/>
      <c r="DL877" s="4"/>
      <c r="DM877" s="4"/>
      <c r="DN877" s="4"/>
      <c r="DO877" s="4"/>
      <c r="DP877" s="4"/>
      <c r="DQ877" s="4"/>
      <c r="DR877" s="4"/>
      <c r="DS877" s="4"/>
      <c r="DT877" s="4"/>
      <c r="DU877" s="4"/>
      <c r="DV877" s="4"/>
      <c r="DW877" s="4"/>
      <c r="DX877" s="4"/>
      <c r="DY877" s="4"/>
      <c r="DZ877" s="4"/>
      <c r="EA877" s="4"/>
      <c r="EB877" s="4"/>
      <c r="EC877" s="4"/>
      <c r="ED877" s="4"/>
      <c r="EE877" s="4"/>
      <c r="EF877" s="4"/>
      <c r="EG877" s="4"/>
      <c r="EH877" s="4"/>
      <c r="EI877" s="4"/>
      <c r="EJ877" s="4"/>
      <c r="EK877" s="4"/>
      <c r="EL877" s="4"/>
      <c r="EM877" s="4"/>
      <c r="EN877" s="4"/>
      <c r="EO877" s="4"/>
      <c r="EP877" s="4"/>
      <c r="EQ877" s="4"/>
      <c r="ER877" s="4"/>
      <c r="ES877" s="4"/>
      <c r="ET877" s="4"/>
      <c r="EU877" s="4"/>
      <c r="EV877" s="4"/>
      <c r="EW877" s="4"/>
      <c r="EX877" s="4"/>
      <c r="EY877" s="4"/>
      <c r="EZ877" s="4"/>
      <c r="FA877" s="4"/>
      <c r="FB877" s="4"/>
      <c r="FC877" s="4"/>
      <c r="FD877" s="4"/>
      <c r="FE877" s="4"/>
      <c r="FF877" s="4"/>
      <c r="FG877" s="4"/>
      <c r="FH877" s="4"/>
      <c r="FI877" s="4"/>
      <c r="FJ877" s="4"/>
      <c r="FK877" s="4"/>
      <c r="FL877" s="4"/>
      <c r="FM877" s="4"/>
      <c r="FN877" s="4"/>
      <c r="FO877" s="4"/>
      <c r="FP877" s="4"/>
      <c r="FQ877" s="4"/>
      <c r="FR877" s="4"/>
      <c r="FS877" s="4"/>
      <c r="FT877" s="4"/>
      <c r="FU877" s="4"/>
      <c r="FV877" s="4"/>
      <c r="FW877" s="4"/>
      <c r="FX877" s="4"/>
      <c r="FY877" s="4"/>
      <c r="FZ877" s="4"/>
      <c r="GA877" s="4"/>
      <c r="GB877" s="4"/>
      <c r="GC877" s="4"/>
      <c r="GD877" s="4"/>
      <c r="GE877" s="4"/>
      <c r="GF877" s="4"/>
      <c r="GG877" s="4"/>
      <c r="GH877" s="4"/>
      <c r="GI877" s="4"/>
      <c r="GJ877" s="4"/>
      <c r="GK877" s="4"/>
      <c r="GL877" s="4"/>
      <c r="GM877" s="4"/>
      <c r="GN877" s="4"/>
      <c r="GO877" s="4"/>
      <c r="GP877" s="4"/>
      <c r="GQ877" s="4"/>
      <c r="GR877" s="4"/>
      <c r="GS877" s="4"/>
      <c r="GT877" s="4"/>
      <c r="GU877" s="4"/>
      <c r="GV877" s="4"/>
      <c r="GW877" s="4"/>
      <c r="GX877" s="4"/>
      <c r="GY877" s="4"/>
      <c r="GZ877" s="4"/>
      <c r="HA877" s="4"/>
      <c r="HB877" s="4"/>
      <c r="HC877" s="4"/>
    </row>
    <row r="878" spans="1:211" s="380" customFormat="1" ht="13.9" customHeight="1">
      <c r="A878" s="828" t="str">
        <f>IF('1C TSsoustraitance'!$A595&lt;&gt;0,'1C TSsoustraitance'!$A595,"")</f>
        <v/>
      </c>
      <c r="B878" s="530"/>
      <c r="C878" s="513" t="str">
        <f>IF('1C TSsoustraitance'!$A595&lt;&gt;0,'1C TSsoustraitance'!$B595,"")</f>
        <v/>
      </c>
      <c r="D878" s="513" t="str">
        <f>IF('1C TSsoustraitance'!$A595&lt;&gt;0,'1C TSsoustraitance'!$C595,"")</f>
        <v/>
      </c>
      <c r="E878" s="684"/>
      <c r="F878" s="685"/>
      <c r="G878" s="666">
        <f>'1C TSsoustraitance'!$D595</f>
        <v>0</v>
      </c>
      <c r="H878" s="533">
        <v>0.21</v>
      </c>
      <c r="I878" s="533">
        <v>1</v>
      </c>
      <c r="J878" s="534"/>
      <c r="K878" s="667">
        <f t="shared" si="180"/>
        <v>0</v>
      </c>
      <c r="L878" s="668">
        <f>IF(OR('1C TSsoustraitance'!$D595="",'1C TSsoustraitance'!$AP595=0),0,IF(AND('1C TSsoustraitance'!$D595&lt;&gt;"",$K$2="Pôle",'1C TSsoustraitance'!$E595="OUI"),(('1C TSsoustraitance'!$F595+'1C TSsoustraitance'!$G595+'1C TSsoustraitance'!$H595+'1C TSsoustraitance'!$I595+'1C TSsoustraitance'!$M595)/'1C TSsoustraitance'!$R595),IF(AND('1C TSsoustraitance'!$D595&lt;&gt;"",$K$2="Pôle",'1C TSsoustraitance'!$E595="NON"),(('1C TSsoustraitance'!$F595+'1C TSsoustraitance'!$G595+'1C TSsoustraitance'!$H595+'1C TSsoustraitance'!$I595+'1C TSsoustraitance'!$M595)/'1C TSsoustraitance'!$AP595),IF(AND('1C TSsoustraitance'!$D595&lt;&gt;"",$K$2&lt;&gt;"Pôle",'1C TSsoustraitance'!$E595="OUI"),(('1C TSsoustraitance'!$F595+'1C TSsoustraitance'!$G595+'1C TSsoustraitance'!$H595+'1C TSsoustraitance'!$I595+'1C TSsoustraitance'!$J595+'1C TSsoustraitance'!$K595+'1C TSsoustraitance'!$L595+'1C TSsoustraitance'!$M595+'1C TSsoustraitance'!$N595+'1C TSsoustraitance'!$O595+'1C TSsoustraitance'!$P595+'1C TSsoustraitance'!$Q595)/'1C TSsoustraitance'!$R595),IF(AND('1C TSsoustraitance'!$D595&lt;&gt;"",$K$2&lt;&gt;"Pôle",'1C TSsoustraitance'!$E595="NON"),(('1C TSsoustraitance'!$F595+'1C TSsoustraitance'!$G595+'1C TSsoustraitance'!$H595+'1C TSsoustraitance'!$I595+'1C TSsoustraitance'!$J595+'1C TSsoustraitance'!$K595+'1C TSsoustraitance'!$L595+'1C TSsoustraitance'!$M595+'1C TSsoustraitance'!$N595+'1C TSsoustraitance'!$O595+'1C TSsoustraitance'!$P595+'1C TSsoustraitance'!$Q595))/'1C TSsoustraitance'!$AP595)))))</f>
        <v>0</v>
      </c>
      <c r="M878" s="668">
        <f>IF(OR('1C TSsoustraitance'!$D595="",'1C TSsoustraitance'!AP$13=0),0,IF(AND('1C TSsoustraitance'!$D595&lt;&gt;"",$K$2="Pôle",'1C TSsoustraitance'!$E595="OUI"),(('1C TSsoustraitance'!$J595+'1C TSsoustraitance'!$K595+'1C TSsoustraitance'!$L595)/'1C TSsoustraitance'!$R595),IF(AND('1C TSsoustraitance'!$D595&lt;&gt;"",$K$2="Pôle",'1C TSsoustraitance'!$E595="NON"),(('1C TSsoustraitance'!$J595+'1C TSsoustraitance'!$K595+'1C TSsoustraitance'!$L595)/'1C TSsoustraitance'!$AP595),IF(AND('1C TSsoustraitance'!$D595&lt;&gt;"",$K$2&lt;&gt;"Pôle"),0))))</f>
        <v>0</v>
      </c>
      <c r="N878" s="668">
        <f t="shared" si="179"/>
        <v>0</v>
      </c>
      <c r="O878" s="669">
        <f>IF(OR('1C TSsoustraitance'!$D595="",'1C TSsoustraitance'!$E595="OUI",'1C TSsoustraitance'!$AP595=0),0,(('1C TSsoustraitance'!$S595)/'1C TSsoustraitance'!$AP595))</f>
        <v>0</v>
      </c>
      <c r="P878" s="669">
        <f>IF(OR('1C TSsoustraitance'!$D595="",'1C TSsoustraitance'!$E595="OUI",'1C TSsoustraitance'!$AP595=0),0,(('1C TSsoustraitance'!$T595)/'1C TSsoustraitance'!$AP595))</f>
        <v>0</v>
      </c>
      <c r="Q878" s="669">
        <f>IF(OR('1C TSsoustraitance'!$D595="",'1C TSsoustraitance'!$E595="OUI",'1C TSsoustraitance'!$AP595=0),0,(('1C TSsoustraitance'!$U595)/'1C TSsoustraitance'!$AP595))</f>
        <v>0</v>
      </c>
      <c r="R878" s="669">
        <f>IF(OR('1C TSsoustraitance'!$D595="",'1C TSsoustraitance'!$E595="OUI",'1C TSsoustraitance'!$AP595=0),0,(('1C TSsoustraitance'!$V595)/'1C TSsoustraitance'!$AP595))</f>
        <v>0</v>
      </c>
      <c r="S878" s="669">
        <f>IF(OR('1C TSsoustraitance'!$D595="",'1C TSsoustraitance'!$E595="OUI",'1C TSsoustraitance'!$AP595=0),0,(('1C TSsoustraitance'!$W595)/'1C TSsoustraitance'!$AP595))</f>
        <v>0</v>
      </c>
      <c r="T878" s="669">
        <f>IF(OR('1C TSsoustraitance'!$D595="",'1C TSsoustraitance'!$E595="OUI",'1C TSsoustraitance'!$AP595=0),0,(('1C TSsoustraitance'!$X595)/'1C TSsoustraitance'!$AP595))</f>
        <v>0</v>
      </c>
      <c r="U878" s="669">
        <f>IF(OR('1C TSsoustraitance'!$D595="",'1C TSsoustraitance'!$E595="OUI",'1C TSsoustraitance'!$AP595=0),0,(('1C TSsoustraitance'!$Y595)/'1C TSsoustraitance'!$AP595))</f>
        <v>0</v>
      </c>
      <c r="V878" s="669">
        <f>IF(OR('1C TSsoustraitance'!$D595="",'1C TSsoustraitance'!$E595="OUI",'1C TSsoustraitance'!$AP595=0),0,(('1C TSsoustraitance'!$Z595)/'1C TSsoustraitance'!$AP595))</f>
        <v>0</v>
      </c>
      <c r="W878" s="669">
        <f>IF(OR('1C TSsoustraitance'!$D595="",'1C TSsoustraitance'!$E595="OUI",'1C TSsoustraitance'!$AP595=0),0,(('1C TSsoustraitance'!$AA595)/'1C TSsoustraitance'!$AP595))</f>
        <v>0</v>
      </c>
      <c r="X878" s="669">
        <f>IF(OR('1C TSsoustraitance'!$D595="",'1C TSsoustraitance'!$E595="OUI",'1C TSsoustraitance'!$AP595=0),0,(('1C TSsoustraitance'!$AB595)/'1C TSsoustraitance'!$AP595))</f>
        <v>0</v>
      </c>
      <c r="Y878" s="669">
        <f>IF(OR('1C TSsoustraitance'!$D595="",'1C TSsoustraitance'!$E595="OUI",'1C TSsoustraitance'!$AP595=0),0,(('1C TSsoustraitance'!$AC595)/'1C TSsoustraitance'!$AP595))</f>
        <v>0</v>
      </c>
      <c r="Z878" s="669">
        <f>IF(OR('1C TSsoustraitance'!$D595="",'1C TSsoustraitance'!$E595="OUI",'1C TSsoustraitance'!$AP595=0),0,(('1C TSsoustraitance'!$AD595)/'1C TSsoustraitance'!$AP595))</f>
        <v>0</v>
      </c>
      <c r="AA878" s="669">
        <f>IF(OR('1C TSsoustraitance'!$D595="",'1C TSsoustraitance'!$E595="OUI",'1C TSsoustraitance'!$AP595=0),0,(('1C TSsoustraitance'!$AE595)/'1C TSsoustraitance'!$AP595))</f>
        <v>0</v>
      </c>
      <c r="AB878" s="669">
        <f>IF(OR('1C TSsoustraitance'!$D595="",'1C TSsoustraitance'!$E595="OUI",'1C TSsoustraitance'!$AP595=0),0,(('1C TSsoustraitance'!$AF595)/'1C TSsoustraitance'!$AP595))</f>
        <v>0</v>
      </c>
      <c r="AC878" s="669">
        <f>IF(OR('1C TSsoustraitance'!$D595="",'1C TSsoustraitance'!$E595="OUI",'1C TSsoustraitance'!$AP595=0),0,(('1C TSsoustraitance'!$AG595)/'1C TSsoustraitance'!$AP595))</f>
        <v>0</v>
      </c>
      <c r="AD878" s="669">
        <f>IF(OR('1C TSsoustraitance'!$D595="",'1C TSsoustraitance'!$E595="OUI",'1C TSsoustraitance'!$AP595=0),0,(('1C TSsoustraitance'!$AH595)/'1C TSsoustraitance'!$AP595))</f>
        <v>0</v>
      </c>
      <c r="AE878" s="669">
        <f>IF(OR('1C TSsoustraitance'!$D595="",'1C TSsoustraitance'!$E595="OUI",'1C TSsoustraitance'!$AP595=0),0,(('1C TSsoustraitance'!$AI595)/'1C TSsoustraitance'!$AP595))</f>
        <v>0</v>
      </c>
      <c r="AF878" s="669">
        <f>IF(OR('1C TSsoustraitance'!$D595="",'1C TSsoustraitance'!$E595="OUI",'1C TSsoustraitance'!$AP595=0),0,(('1C TSsoustraitance'!$AJ595)/'1C TSsoustraitance'!$AP595))</f>
        <v>0</v>
      </c>
      <c r="AG878" s="669">
        <f>IF(OR('1C TSsoustraitance'!$D595="",'1C TSsoustraitance'!$E595="OUI",'1C TSsoustraitance'!$AP595=0),0,(('1C TSsoustraitance'!$AK595)/'1C TSsoustraitance'!$AP595))</f>
        <v>0</v>
      </c>
      <c r="AH878" s="669">
        <f>IF(OR('1C TSsoustraitance'!$D595="",'1C TSsoustraitance'!$E595="OUI",'1C TSsoustraitance'!$AP595=0),0,(('1C TSsoustraitance'!$AL595)/'1C TSsoustraitance'!$AP595))</f>
        <v>0</v>
      </c>
      <c r="AI878" s="669">
        <f>IF(OR('1C TSsoustraitance'!$D595="",'1C TSsoustraitance'!$E595="OUI",'1C TSsoustraitance'!$AP595=0),0,(('1C TSsoustraitance'!$AM595)/'1C TSsoustraitance'!$AP595))</f>
        <v>0</v>
      </c>
      <c r="AJ878" s="669">
        <f>IF(OR('1C TSsoustraitance'!$D595="",'1C TSsoustraitance'!$E595="OUI",'1C TSsoustraitance'!$AP595=0),0,(('1C TSsoustraitance'!$AN595)/'1C TSsoustraitance'!$AP595))</f>
        <v>0</v>
      </c>
      <c r="AK878" s="669">
        <f t="shared" si="181"/>
        <v>0</v>
      </c>
      <c r="AL878" s="668">
        <f t="shared" si="182"/>
        <v>0</v>
      </c>
      <c r="AM878" s="670">
        <f>IF(Tableau7[[#This Row],[N° pièce]]="",0,(Tableau7[[#This Row],[hors TVA]]+(Tableau7[[#This Row],[hors TVA]]*Tableau7[[#This Row],[Taux TVA]])-(Tableau7[[#This Row],[hors TVA]]*Tableau7[[#This Row],[Taux TVA]]*Tableau7[[#This Row],[Régime TVA: Récupération]]))*Tableau7[[#This Row],[Type 1]])</f>
        <v>0</v>
      </c>
      <c r="AN878" s="670">
        <f>IF(Tableau7[[#This Row],[N° pièce]]="",0,IF($K$2="pôle",((Tableau7[[#This Row],[hors TVA]]+(Tableau7[[#This Row],[hors TVA]]*Tableau7[[#This Row],[Taux TVA]])-(Tableau7[[#This Row],[hors TVA]]*Tableau7[[#This Row],[Taux TVA]]*Tableau7[[#This Row],[Régime TVA: Récupération]]))*Tableau7[[#This Row],[Type 2]]),0))</f>
        <v>0</v>
      </c>
      <c r="AO878" s="670">
        <f t="shared" si="185"/>
        <v>0</v>
      </c>
      <c r="AP878" s="255">
        <f t="shared" si="184"/>
        <v>0</v>
      </c>
      <c r="AQ878" s="506">
        <f t="shared" si="186"/>
        <v>0</v>
      </c>
      <c r="AR878" s="671"/>
      <c r="AS878" s="512"/>
      <c r="AT878" s="513" t="str">
        <f>IF(('1C TSsoustraitance'!AP595*FICHE!C$14&lt;J878),"Forfait limité à "&amp;FICHE!C$14&amp;"€/jour","")</f>
        <v/>
      </c>
      <c r="AU878" s="797"/>
      <c r="AV878" s="484"/>
      <c r="AW878" s="484"/>
      <c r="AX878" s="484"/>
      <c r="AY878" s="484"/>
      <c r="AZ878" s="484"/>
      <c r="BA878" s="4"/>
      <c r="BB878" s="4"/>
      <c r="BC878" s="4"/>
      <c r="BD878" s="4"/>
      <c r="BE878" s="4"/>
      <c r="BF878" s="4"/>
      <c r="BG878" s="4"/>
      <c r="BH878" s="4"/>
      <c r="BI878" s="4"/>
      <c r="BJ878" s="4"/>
      <c r="BK878" s="4"/>
      <c r="BL878" s="4"/>
      <c r="BM878" s="4"/>
      <c r="BN878" s="4"/>
      <c r="BO878" s="4"/>
      <c r="BP878" s="4"/>
      <c r="BQ878" s="4"/>
      <c r="BR878" s="4"/>
      <c r="BS878" s="4"/>
      <c r="BT878" s="4"/>
      <c r="BU878" s="4"/>
      <c r="BV878" s="4"/>
      <c r="BW878" s="4"/>
      <c r="BX878" s="4"/>
      <c r="BY878" s="4"/>
      <c r="BZ878" s="4"/>
      <c r="CA878" s="4"/>
      <c r="CB878" s="4"/>
      <c r="CC878" s="4"/>
      <c r="CD878" s="4"/>
      <c r="CE878" s="4"/>
      <c r="CF878" s="4"/>
      <c r="CG878" s="4"/>
      <c r="CH878" s="4"/>
      <c r="CI878" s="4"/>
      <c r="CJ878" s="4"/>
      <c r="CK878" s="4"/>
      <c r="CL878" s="4"/>
      <c r="CM878" s="4"/>
      <c r="CN878" s="4"/>
      <c r="CO878" s="4"/>
      <c r="CP878" s="4"/>
      <c r="CQ878" s="4"/>
      <c r="CR878" s="4"/>
      <c r="CS878" s="4"/>
      <c r="CT878" s="4"/>
      <c r="CU878" s="4"/>
      <c r="CV878" s="4"/>
      <c r="CW878" s="4"/>
      <c r="CX878" s="4"/>
      <c r="CY878" s="4"/>
      <c r="CZ878" s="4"/>
      <c r="DA878" s="4"/>
      <c r="DB878" s="4"/>
      <c r="DC878" s="4"/>
      <c r="DD878" s="4"/>
      <c r="DE878" s="4"/>
      <c r="DF878" s="4"/>
      <c r="DG878" s="4"/>
      <c r="DH878" s="4"/>
      <c r="DI878" s="4"/>
      <c r="DJ878" s="4"/>
      <c r="DK878" s="4"/>
      <c r="DL878" s="4"/>
      <c r="DM878" s="4"/>
      <c r="DN878" s="4"/>
      <c r="DO878" s="4"/>
      <c r="DP878" s="4"/>
      <c r="DQ878" s="4"/>
      <c r="DR878" s="4"/>
      <c r="DS878" s="4"/>
      <c r="DT878" s="4"/>
      <c r="DU878" s="4"/>
      <c r="DV878" s="4"/>
      <c r="DW878" s="4"/>
      <c r="DX878" s="4"/>
      <c r="DY878" s="4"/>
      <c r="DZ878" s="4"/>
      <c r="EA878" s="4"/>
      <c r="EB878" s="4"/>
      <c r="EC878" s="4"/>
      <c r="ED878" s="4"/>
      <c r="EE878" s="4"/>
      <c r="EF878" s="4"/>
      <c r="EG878" s="4"/>
      <c r="EH878" s="4"/>
      <c r="EI878" s="4"/>
      <c r="EJ878" s="4"/>
      <c r="EK878" s="4"/>
      <c r="EL878" s="4"/>
      <c r="EM878" s="4"/>
      <c r="EN878" s="4"/>
      <c r="EO878" s="4"/>
      <c r="EP878" s="4"/>
      <c r="EQ878" s="4"/>
      <c r="ER878" s="4"/>
      <c r="ES878" s="4"/>
      <c r="ET878" s="4"/>
      <c r="EU878" s="4"/>
      <c r="EV878" s="4"/>
      <c r="EW878" s="4"/>
      <c r="EX878" s="4"/>
      <c r="EY878" s="4"/>
      <c r="EZ878" s="4"/>
      <c r="FA878" s="4"/>
      <c r="FB878" s="4"/>
      <c r="FC878" s="4"/>
      <c r="FD878" s="4"/>
      <c r="FE878" s="4"/>
      <c r="FF878" s="4"/>
      <c r="FG878" s="4"/>
      <c r="FH878" s="4"/>
      <c r="FI878" s="4"/>
      <c r="FJ878" s="4"/>
      <c r="FK878" s="4"/>
      <c r="FL878" s="4"/>
      <c r="FM878" s="4"/>
      <c r="FN878" s="4"/>
      <c r="FO878" s="4"/>
      <c r="FP878" s="4"/>
      <c r="FQ878" s="4"/>
      <c r="FR878" s="4"/>
      <c r="FS878" s="4"/>
      <c r="FT878" s="4"/>
      <c r="FU878" s="4"/>
      <c r="FV878" s="4"/>
      <c r="FW878" s="4"/>
      <c r="FX878" s="4"/>
      <c r="FY878" s="4"/>
      <c r="FZ878" s="4"/>
      <c r="GA878" s="4"/>
      <c r="GB878" s="4"/>
      <c r="GC878" s="4"/>
      <c r="GD878" s="4"/>
      <c r="GE878" s="4"/>
      <c r="GF878" s="4"/>
      <c r="GG878" s="4"/>
      <c r="GH878" s="4"/>
      <c r="GI878" s="4"/>
      <c r="GJ878" s="4"/>
      <c r="GK878" s="4"/>
      <c r="GL878" s="4"/>
      <c r="GM878" s="4"/>
      <c r="GN878" s="4"/>
      <c r="GO878" s="4"/>
      <c r="GP878" s="4"/>
      <c r="GQ878" s="4"/>
      <c r="GR878" s="4"/>
      <c r="GS878" s="4"/>
      <c r="GT878" s="4"/>
      <c r="GU878" s="4"/>
      <c r="GV878" s="4"/>
      <c r="GW878" s="4"/>
      <c r="GX878" s="4"/>
      <c r="GY878" s="4"/>
      <c r="GZ878" s="4"/>
      <c r="HA878" s="4"/>
      <c r="HB878" s="4"/>
      <c r="HC878" s="4"/>
    </row>
    <row r="879" spans="1:211" s="380" customFormat="1" ht="13.9" customHeight="1">
      <c r="A879" s="828" t="str">
        <f>IF('1C TSsoustraitance'!$A596&lt;&gt;0,'1C TSsoustraitance'!$A596,"")</f>
        <v/>
      </c>
      <c r="B879" s="530"/>
      <c r="C879" s="513" t="str">
        <f>IF('1C TSsoustraitance'!$A596&lt;&gt;0,'1C TSsoustraitance'!$B596,"")</f>
        <v/>
      </c>
      <c r="D879" s="513" t="str">
        <f>IF('1C TSsoustraitance'!$A596&lt;&gt;0,'1C TSsoustraitance'!$C596,"")</f>
        <v/>
      </c>
      <c r="E879" s="684"/>
      <c r="F879" s="685"/>
      <c r="G879" s="666">
        <f>'1C TSsoustraitance'!$D596</f>
        <v>0</v>
      </c>
      <c r="H879" s="533">
        <v>0.21</v>
      </c>
      <c r="I879" s="533">
        <v>1</v>
      </c>
      <c r="J879" s="534"/>
      <c r="K879" s="667">
        <f t="shared" si="180"/>
        <v>0</v>
      </c>
      <c r="L879" s="668">
        <f>IF(OR('1C TSsoustraitance'!$D596="",'1C TSsoustraitance'!$AP596=0),0,IF(AND('1C TSsoustraitance'!$D596&lt;&gt;"",$K$2="Pôle",'1C TSsoustraitance'!$E596="OUI"),(('1C TSsoustraitance'!$F596+'1C TSsoustraitance'!$G596+'1C TSsoustraitance'!$H596+'1C TSsoustraitance'!$I596+'1C TSsoustraitance'!$M596)/'1C TSsoustraitance'!$R596),IF(AND('1C TSsoustraitance'!$D596&lt;&gt;"",$K$2="Pôle",'1C TSsoustraitance'!$E596="NON"),(('1C TSsoustraitance'!$F596+'1C TSsoustraitance'!$G596+'1C TSsoustraitance'!$H596+'1C TSsoustraitance'!$I596+'1C TSsoustraitance'!$M596)/'1C TSsoustraitance'!$AP596),IF(AND('1C TSsoustraitance'!$D596&lt;&gt;"",$K$2&lt;&gt;"Pôle",'1C TSsoustraitance'!$E596="OUI"),(('1C TSsoustraitance'!$F596+'1C TSsoustraitance'!$G596+'1C TSsoustraitance'!$H596+'1C TSsoustraitance'!$I596+'1C TSsoustraitance'!$J596+'1C TSsoustraitance'!$K596+'1C TSsoustraitance'!$L596+'1C TSsoustraitance'!$M596+'1C TSsoustraitance'!$N596+'1C TSsoustraitance'!$O596+'1C TSsoustraitance'!$P596+'1C TSsoustraitance'!$Q596)/'1C TSsoustraitance'!$R596),IF(AND('1C TSsoustraitance'!$D596&lt;&gt;"",$K$2&lt;&gt;"Pôle",'1C TSsoustraitance'!$E596="NON"),(('1C TSsoustraitance'!$F596+'1C TSsoustraitance'!$G596+'1C TSsoustraitance'!$H596+'1C TSsoustraitance'!$I596+'1C TSsoustraitance'!$J596+'1C TSsoustraitance'!$K596+'1C TSsoustraitance'!$L596+'1C TSsoustraitance'!$M596+'1C TSsoustraitance'!$N596+'1C TSsoustraitance'!$O596+'1C TSsoustraitance'!$P596+'1C TSsoustraitance'!$Q596))/'1C TSsoustraitance'!$AP596)))))</f>
        <v>0</v>
      </c>
      <c r="M879" s="668">
        <f>IF(OR('1C TSsoustraitance'!$D596="",'1C TSsoustraitance'!AP$13=0),0,IF(AND('1C TSsoustraitance'!$D596&lt;&gt;"",$K$2="Pôle",'1C TSsoustraitance'!$E596="OUI"),(('1C TSsoustraitance'!$J596+'1C TSsoustraitance'!$K596+'1C TSsoustraitance'!$L596)/'1C TSsoustraitance'!$R596),IF(AND('1C TSsoustraitance'!$D596&lt;&gt;"",$K$2="Pôle",'1C TSsoustraitance'!$E596="NON"),(('1C TSsoustraitance'!$J596+'1C TSsoustraitance'!$K596+'1C TSsoustraitance'!$L596)/'1C TSsoustraitance'!$AP596),IF(AND('1C TSsoustraitance'!$D596&lt;&gt;"",$K$2&lt;&gt;"Pôle"),0))))</f>
        <v>0</v>
      </c>
      <c r="N879" s="668">
        <f t="shared" si="179"/>
        <v>0</v>
      </c>
      <c r="O879" s="669">
        <f>IF(OR('1C TSsoustraitance'!$D596="",'1C TSsoustraitance'!$E596="OUI",'1C TSsoustraitance'!$AP596=0),0,(('1C TSsoustraitance'!$S596)/'1C TSsoustraitance'!$AP596))</f>
        <v>0</v>
      </c>
      <c r="P879" s="669">
        <f>IF(OR('1C TSsoustraitance'!$D596="",'1C TSsoustraitance'!$E596="OUI",'1C TSsoustraitance'!$AP596=0),0,(('1C TSsoustraitance'!$T596)/'1C TSsoustraitance'!$AP596))</f>
        <v>0</v>
      </c>
      <c r="Q879" s="669">
        <f>IF(OR('1C TSsoustraitance'!$D596="",'1C TSsoustraitance'!$E596="OUI",'1C TSsoustraitance'!$AP596=0),0,(('1C TSsoustraitance'!$U596)/'1C TSsoustraitance'!$AP596))</f>
        <v>0</v>
      </c>
      <c r="R879" s="669">
        <f>IF(OR('1C TSsoustraitance'!$D596="",'1C TSsoustraitance'!$E596="OUI",'1C TSsoustraitance'!$AP596=0),0,(('1C TSsoustraitance'!$V596)/'1C TSsoustraitance'!$AP596))</f>
        <v>0</v>
      </c>
      <c r="S879" s="669">
        <f>IF(OR('1C TSsoustraitance'!$D596="",'1C TSsoustraitance'!$E596="OUI",'1C TSsoustraitance'!$AP596=0),0,(('1C TSsoustraitance'!$W596)/'1C TSsoustraitance'!$AP596))</f>
        <v>0</v>
      </c>
      <c r="T879" s="669">
        <f>IF(OR('1C TSsoustraitance'!$D596="",'1C TSsoustraitance'!$E596="OUI",'1C TSsoustraitance'!$AP596=0),0,(('1C TSsoustraitance'!$X596)/'1C TSsoustraitance'!$AP596))</f>
        <v>0</v>
      </c>
      <c r="U879" s="669">
        <f>IF(OR('1C TSsoustraitance'!$D596="",'1C TSsoustraitance'!$E596="OUI",'1C TSsoustraitance'!$AP596=0),0,(('1C TSsoustraitance'!$Y596)/'1C TSsoustraitance'!$AP596))</f>
        <v>0</v>
      </c>
      <c r="V879" s="669">
        <f>IF(OR('1C TSsoustraitance'!$D596="",'1C TSsoustraitance'!$E596="OUI",'1C TSsoustraitance'!$AP596=0),0,(('1C TSsoustraitance'!$Z596)/'1C TSsoustraitance'!$AP596))</f>
        <v>0</v>
      </c>
      <c r="W879" s="669">
        <f>IF(OR('1C TSsoustraitance'!$D596="",'1C TSsoustraitance'!$E596="OUI",'1C TSsoustraitance'!$AP596=0),0,(('1C TSsoustraitance'!$AA596)/'1C TSsoustraitance'!$AP596))</f>
        <v>0</v>
      </c>
      <c r="X879" s="669">
        <f>IF(OR('1C TSsoustraitance'!$D596="",'1C TSsoustraitance'!$E596="OUI",'1C TSsoustraitance'!$AP596=0),0,(('1C TSsoustraitance'!$AB596)/'1C TSsoustraitance'!$AP596))</f>
        <v>0</v>
      </c>
      <c r="Y879" s="669">
        <f>IF(OR('1C TSsoustraitance'!$D596="",'1C TSsoustraitance'!$E596="OUI",'1C TSsoustraitance'!$AP596=0),0,(('1C TSsoustraitance'!$AC596)/'1C TSsoustraitance'!$AP596))</f>
        <v>0</v>
      </c>
      <c r="Z879" s="669">
        <f>IF(OR('1C TSsoustraitance'!$D596="",'1C TSsoustraitance'!$E596="OUI",'1C TSsoustraitance'!$AP596=0),0,(('1C TSsoustraitance'!$AD596)/'1C TSsoustraitance'!$AP596))</f>
        <v>0</v>
      </c>
      <c r="AA879" s="669">
        <f>IF(OR('1C TSsoustraitance'!$D596="",'1C TSsoustraitance'!$E596="OUI",'1C TSsoustraitance'!$AP596=0),0,(('1C TSsoustraitance'!$AE596)/'1C TSsoustraitance'!$AP596))</f>
        <v>0</v>
      </c>
      <c r="AB879" s="669">
        <f>IF(OR('1C TSsoustraitance'!$D596="",'1C TSsoustraitance'!$E596="OUI",'1C TSsoustraitance'!$AP596=0),0,(('1C TSsoustraitance'!$AF596)/'1C TSsoustraitance'!$AP596))</f>
        <v>0</v>
      </c>
      <c r="AC879" s="669">
        <f>IF(OR('1C TSsoustraitance'!$D596="",'1C TSsoustraitance'!$E596="OUI",'1C TSsoustraitance'!$AP596=0),0,(('1C TSsoustraitance'!$AG596)/'1C TSsoustraitance'!$AP596))</f>
        <v>0</v>
      </c>
      <c r="AD879" s="669">
        <f>IF(OR('1C TSsoustraitance'!$D596="",'1C TSsoustraitance'!$E596="OUI",'1C TSsoustraitance'!$AP596=0),0,(('1C TSsoustraitance'!$AH596)/'1C TSsoustraitance'!$AP596))</f>
        <v>0</v>
      </c>
      <c r="AE879" s="669">
        <f>IF(OR('1C TSsoustraitance'!$D596="",'1C TSsoustraitance'!$E596="OUI",'1C TSsoustraitance'!$AP596=0),0,(('1C TSsoustraitance'!$AI596)/'1C TSsoustraitance'!$AP596))</f>
        <v>0</v>
      </c>
      <c r="AF879" s="669">
        <f>IF(OR('1C TSsoustraitance'!$D596="",'1C TSsoustraitance'!$E596="OUI",'1C TSsoustraitance'!$AP596=0),0,(('1C TSsoustraitance'!$AJ596)/'1C TSsoustraitance'!$AP596))</f>
        <v>0</v>
      </c>
      <c r="AG879" s="669">
        <f>IF(OR('1C TSsoustraitance'!$D596="",'1C TSsoustraitance'!$E596="OUI",'1C TSsoustraitance'!$AP596=0),0,(('1C TSsoustraitance'!$AK596)/'1C TSsoustraitance'!$AP596))</f>
        <v>0</v>
      </c>
      <c r="AH879" s="669">
        <f>IF(OR('1C TSsoustraitance'!$D596="",'1C TSsoustraitance'!$E596="OUI",'1C TSsoustraitance'!$AP596=0),0,(('1C TSsoustraitance'!$AL596)/'1C TSsoustraitance'!$AP596))</f>
        <v>0</v>
      </c>
      <c r="AI879" s="669">
        <f>IF(OR('1C TSsoustraitance'!$D596="",'1C TSsoustraitance'!$E596="OUI",'1C TSsoustraitance'!$AP596=0),0,(('1C TSsoustraitance'!$AM596)/'1C TSsoustraitance'!$AP596))</f>
        <v>0</v>
      </c>
      <c r="AJ879" s="669">
        <f>IF(OR('1C TSsoustraitance'!$D596="",'1C TSsoustraitance'!$E596="OUI",'1C TSsoustraitance'!$AP596=0),0,(('1C TSsoustraitance'!$AN596)/'1C TSsoustraitance'!$AP596))</f>
        <v>0</v>
      </c>
      <c r="AK879" s="669">
        <f t="shared" si="181"/>
        <v>0</v>
      </c>
      <c r="AL879" s="668">
        <f t="shared" si="182"/>
        <v>0</v>
      </c>
      <c r="AM879" s="670">
        <f>IF(Tableau7[[#This Row],[N° pièce]]="",0,(Tableau7[[#This Row],[hors TVA]]+(Tableau7[[#This Row],[hors TVA]]*Tableau7[[#This Row],[Taux TVA]])-(Tableau7[[#This Row],[hors TVA]]*Tableau7[[#This Row],[Taux TVA]]*Tableau7[[#This Row],[Régime TVA: Récupération]]))*Tableau7[[#This Row],[Type 1]])</f>
        <v>0</v>
      </c>
      <c r="AN879" s="670">
        <f>IF(Tableau7[[#This Row],[N° pièce]]="",0,IF($K$2="pôle",((Tableau7[[#This Row],[hors TVA]]+(Tableau7[[#This Row],[hors TVA]]*Tableau7[[#This Row],[Taux TVA]])-(Tableau7[[#This Row],[hors TVA]]*Tableau7[[#This Row],[Taux TVA]]*Tableau7[[#This Row],[Régime TVA: Récupération]]))*Tableau7[[#This Row],[Type 2]]),0))</f>
        <v>0</v>
      </c>
      <c r="AO879" s="670">
        <f t="shared" si="185"/>
        <v>0</v>
      </c>
      <c r="AP879" s="255">
        <f t="shared" si="184"/>
        <v>0</v>
      </c>
      <c r="AQ879" s="506">
        <f t="shared" si="186"/>
        <v>0</v>
      </c>
      <c r="AR879" s="671"/>
      <c r="AS879" s="512"/>
      <c r="AT879" s="513" t="str">
        <f>IF(('1C TSsoustraitance'!AP596*FICHE!C$14&lt;J879),"Forfait limité à "&amp;FICHE!C$14&amp;"€/jour","")</f>
        <v/>
      </c>
      <c r="AU879" s="797"/>
      <c r="AV879" s="484"/>
      <c r="AW879" s="484"/>
      <c r="AX879" s="484"/>
      <c r="AY879" s="484"/>
      <c r="AZ879" s="484"/>
      <c r="BA879" s="4"/>
      <c r="BB879" s="4"/>
      <c r="BC879" s="4"/>
      <c r="BD879" s="4"/>
      <c r="BE879" s="4"/>
      <c r="BF879" s="4"/>
      <c r="BG879" s="4"/>
      <c r="BH879" s="4"/>
      <c r="BI879" s="4"/>
      <c r="BJ879" s="4"/>
      <c r="BK879" s="4"/>
      <c r="BL879" s="4"/>
      <c r="BM879" s="4"/>
      <c r="BN879" s="4"/>
      <c r="BO879" s="4"/>
      <c r="BP879" s="4"/>
      <c r="BQ879" s="4"/>
      <c r="BR879" s="4"/>
      <c r="BS879" s="4"/>
      <c r="BT879" s="4"/>
      <c r="BU879" s="4"/>
      <c r="BV879" s="4"/>
      <c r="BW879" s="4"/>
      <c r="BX879" s="4"/>
      <c r="BY879" s="4"/>
      <c r="BZ879" s="4"/>
      <c r="CA879" s="4"/>
      <c r="CB879" s="4"/>
      <c r="CC879" s="4"/>
      <c r="CD879" s="4"/>
      <c r="CE879" s="4"/>
      <c r="CF879" s="4"/>
      <c r="CG879" s="4"/>
      <c r="CH879" s="4"/>
      <c r="CI879" s="4"/>
      <c r="CJ879" s="4"/>
      <c r="CK879" s="4"/>
      <c r="CL879" s="4"/>
      <c r="CM879" s="4"/>
      <c r="CN879" s="4"/>
      <c r="CO879" s="4"/>
      <c r="CP879" s="4"/>
      <c r="CQ879" s="4"/>
      <c r="CR879" s="4"/>
      <c r="CS879" s="4"/>
      <c r="CT879" s="4"/>
      <c r="CU879" s="4"/>
      <c r="CV879" s="4"/>
      <c r="CW879" s="4"/>
      <c r="CX879" s="4"/>
      <c r="CY879" s="4"/>
      <c r="CZ879" s="4"/>
      <c r="DA879" s="4"/>
      <c r="DB879" s="4"/>
      <c r="DC879" s="4"/>
      <c r="DD879" s="4"/>
      <c r="DE879" s="4"/>
      <c r="DF879" s="4"/>
      <c r="DG879" s="4"/>
      <c r="DH879" s="4"/>
      <c r="DI879" s="4"/>
      <c r="DJ879" s="4"/>
      <c r="DK879" s="4"/>
      <c r="DL879" s="4"/>
      <c r="DM879" s="4"/>
      <c r="DN879" s="4"/>
      <c r="DO879" s="4"/>
      <c r="DP879" s="4"/>
      <c r="DQ879" s="4"/>
      <c r="DR879" s="4"/>
      <c r="DS879" s="4"/>
      <c r="DT879" s="4"/>
      <c r="DU879" s="4"/>
      <c r="DV879" s="4"/>
      <c r="DW879" s="4"/>
      <c r="DX879" s="4"/>
      <c r="DY879" s="4"/>
      <c r="DZ879" s="4"/>
      <c r="EA879" s="4"/>
      <c r="EB879" s="4"/>
      <c r="EC879" s="4"/>
      <c r="ED879" s="4"/>
      <c r="EE879" s="4"/>
      <c r="EF879" s="4"/>
      <c r="EG879" s="4"/>
      <c r="EH879" s="4"/>
      <c r="EI879" s="4"/>
      <c r="EJ879" s="4"/>
      <c r="EK879" s="4"/>
      <c r="EL879" s="4"/>
      <c r="EM879" s="4"/>
      <c r="EN879" s="4"/>
      <c r="EO879" s="4"/>
      <c r="EP879" s="4"/>
      <c r="EQ879" s="4"/>
      <c r="ER879" s="4"/>
      <c r="ES879" s="4"/>
      <c r="ET879" s="4"/>
      <c r="EU879" s="4"/>
      <c r="EV879" s="4"/>
      <c r="EW879" s="4"/>
      <c r="EX879" s="4"/>
      <c r="EY879" s="4"/>
      <c r="EZ879" s="4"/>
      <c r="FA879" s="4"/>
      <c r="FB879" s="4"/>
      <c r="FC879" s="4"/>
      <c r="FD879" s="4"/>
      <c r="FE879" s="4"/>
      <c r="FF879" s="4"/>
      <c r="FG879" s="4"/>
      <c r="FH879" s="4"/>
      <c r="FI879" s="4"/>
      <c r="FJ879" s="4"/>
      <c r="FK879" s="4"/>
      <c r="FL879" s="4"/>
      <c r="FM879" s="4"/>
      <c r="FN879" s="4"/>
      <c r="FO879" s="4"/>
      <c r="FP879" s="4"/>
      <c r="FQ879" s="4"/>
      <c r="FR879" s="4"/>
      <c r="FS879" s="4"/>
      <c r="FT879" s="4"/>
      <c r="FU879" s="4"/>
      <c r="FV879" s="4"/>
      <c r="FW879" s="4"/>
      <c r="FX879" s="4"/>
      <c r="FY879" s="4"/>
      <c r="FZ879" s="4"/>
      <c r="GA879" s="4"/>
      <c r="GB879" s="4"/>
      <c r="GC879" s="4"/>
      <c r="GD879" s="4"/>
      <c r="GE879" s="4"/>
      <c r="GF879" s="4"/>
      <c r="GG879" s="4"/>
      <c r="GH879" s="4"/>
      <c r="GI879" s="4"/>
      <c r="GJ879" s="4"/>
      <c r="GK879" s="4"/>
      <c r="GL879" s="4"/>
      <c r="GM879" s="4"/>
      <c r="GN879" s="4"/>
      <c r="GO879" s="4"/>
      <c r="GP879" s="4"/>
      <c r="GQ879" s="4"/>
      <c r="GR879" s="4"/>
      <c r="GS879" s="4"/>
      <c r="GT879" s="4"/>
      <c r="GU879" s="4"/>
      <c r="GV879" s="4"/>
      <c r="GW879" s="4"/>
      <c r="GX879" s="4"/>
      <c r="GY879" s="4"/>
      <c r="GZ879" s="4"/>
      <c r="HA879" s="4"/>
      <c r="HB879" s="4"/>
      <c r="HC879" s="4"/>
    </row>
    <row r="880" spans="1:211" s="380" customFormat="1" ht="13.9" customHeight="1">
      <c r="A880" s="828" t="str">
        <f>IF('1C TSsoustraitance'!$A597&lt;&gt;0,'1C TSsoustraitance'!$A597,"")</f>
        <v/>
      </c>
      <c r="B880" s="530"/>
      <c r="C880" s="513" t="str">
        <f>IF('1C TSsoustraitance'!$A597&lt;&gt;0,'1C TSsoustraitance'!$B597,"")</f>
        <v/>
      </c>
      <c r="D880" s="513" t="str">
        <f>IF('1C TSsoustraitance'!$A597&lt;&gt;0,'1C TSsoustraitance'!$C597,"")</f>
        <v/>
      </c>
      <c r="E880" s="684"/>
      <c r="F880" s="685"/>
      <c r="G880" s="666">
        <f>'1C TSsoustraitance'!$D597</f>
        <v>0</v>
      </c>
      <c r="H880" s="533">
        <v>0.21</v>
      </c>
      <c r="I880" s="533">
        <v>1</v>
      </c>
      <c r="J880" s="534"/>
      <c r="K880" s="667">
        <f t="shared" si="180"/>
        <v>0</v>
      </c>
      <c r="L880" s="668">
        <f>IF(OR('1C TSsoustraitance'!$D597="",'1C TSsoustraitance'!$AP597=0),0,IF(AND('1C TSsoustraitance'!$D597&lt;&gt;"",$K$2="Pôle",'1C TSsoustraitance'!$E597="OUI"),(('1C TSsoustraitance'!$F597+'1C TSsoustraitance'!$G597+'1C TSsoustraitance'!$H597+'1C TSsoustraitance'!$I597+'1C TSsoustraitance'!$M597)/'1C TSsoustraitance'!$R597),IF(AND('1C TSsoustraitance'!$D597&lt;&gt;"",$K$2="Pôle",'1C TSsoustraitance'!$E597="NON"),(('1C TSsoustraitance'!$F597+'1C TSsoustraitance'!$G597+'1C TSsoustraitance'!$H597+'1C TSsoustraitance'!$I597+'1C TSsoustraitance'!$M597)/'1C TSsoustraitance'!$AP597),IF(AND('1C TSsoustraitance'!$D597&lt;&gt;"",$K$2&lt;&gt;"Pôle",'1C TSsoustraitance'!$E597="OUI"),(('1C TSsoustraitance'!$F597+'1C TSsoustraitance'!$G597+'1C TSsoustraitance'!$H597+'1C TSsoustraitance'!$I597+'1C TSsoustraitance'!$J597+'1C TSsoustraitance'!$K597+'1C TSsoustraitance'!$L597+'1C TSsoustraitance'!$M597+'1C TSsoustraitance'!$N597+'1C TSsoustraitance'!$O597+'1C TSsoustraitance'!$P597+'1C TSsoustraitance'!$Q597)/'1C TSsoustraitance'!$R597),IF(AND('1C TSsoustraitance'!$D597&lt;&gt;"",$K$2&lt;&gt;"Pôle",'1C TSsoustraitance'!$E597="NON"),(('1C TSsoustraitance'!$F597+'1C TSsoustraitance'!$G597+'1C TSsoustraitance'!$H597+'1C TSsoustraitance'!$I597+'1C TSsoustraitance'!$J597+'1C TSsoustraitance'!$K597+'1C TSsoustraitance'!$L597+'1C TSsoustraitance'!$M597+'1C TSsoustraitance'!$N597+'1C TSsoustraitance'!$O597+'1C TSsoustraitance'!$P597+'1C TSsoustraitance'!$Q597))/'1C TSsoustraitance'!$AP597)))))</f>
        <v>0</v>
      </c>
      <c r="M880" s="668">
        <f>IF(OR('1C TSsoustraitance'!$D597="",'1C TSsoustraitance'!AP$13=0),0,IF(AND('1C TSsoustraitance'!$D597&lt;&gt;"",$K$2="Pôle",'1C TSsoustraitance'!$E597="OUI"),(('1C TSsoustraitance'!$J597+'1C TSsoustraitance'!$K597+'1C TSsoustraitance'!$L597)/'1C TSsoustraitance'!$R597),IF(AND('1C TSsoustraitance'!$D597&lt;&gt;"",$K$2="Pôle",'1C TSsoustraitance'!$E597="NON"),(('1C TSsoustraitance'!$J597+'1C TSsoustraitance'!$K597+'1C TSsoustraitance'!$L597)/'1C TSsoustraitance'!$AP597),IF(AND('1C TSsoustraitance'!$D597&lt;&gt;"",$K$2&lt;&gt;"Pôle"),0))))</f>
        <v>0</v>
      </c>
      <c r="N880" s="668">
        <f t="shared" si="179"/>
        <v>0</v>
      </c>
      <c r="O880" s="669">
        <f>IF(OR('1C TSsoustraitance'!$D597="",'1C TSsoustraitance'!$E597="OUI",'1C TSsoustraitance'!$AP597=0),0,(('1C TSsoustraitance'!$S597)/'1C TSsoustraitance'!$AP597))</f>
        <v>0</v>
      </c>
      <c r="P880" s="669">
        <f>IF(OR('1C TSsoustraitance'!$D597="",'1C TSsoustraitance'!$E597="OUI",'1C TSsoustraitance'!$AP597=0),0,(('1C TSsoustraitance'!$T597)/'1C TSsoustraitance'!$AP597))</f>
        <v>0</v>
      </c>
      <c r="Q880" s="669">
        <f>IF(OR('1C TSsoustraitance'!$D597="",'1C TSsoustraitance'!$E597="OUI",'1C TSsoustraitance'!$AP597=0),0,(('1C TSsoustraitance'!$U597)/'1C TSsoustraitance'!$AP597))</f>
        <v>0</v>
      </c>
      <c r="R880" s="669">
        <f>IF(OR('1C TSsoustraitance'!$D597="",'1C TSsoustraitance'!$E597="OUI",'1C TSsoustraitance'!$AP597=0),0,(('1C TSsoustraitance'!$V597)/'1C TSsoustraitance'!$AP597))</f>
        <v>0</v>
      </c>
      <c r="S880" s="669">
        <f>IF(OR('1C TSsoustraitance'!$D597="",'1C TSsoustraitance'!$E597="OUI",'1C TSsoustraitance'!$AP597=0),0,(('1C TSsoustraitance'!$W597)/'1C TSsoustraitance'!$AP597))</f>
        <v>0</v>
      </c>
      <c r="T880" s="669">
        <f>IF(OR('1C TSsoustraitance'!$D597="",'1C TSsoustraitance'!$E597="OUI",'1C TSsoustraitance'!$AP597=0),0,(('1C TSsoustraitance'!$X597)/'1C TSsoustraitance'!$AP597))</f>
        <v>0</v>
      </c>
      <c r="U880" s="669">
        <f>IF(OR('1C TSsoustraitance'!$D597="",'1C TSsoustraitance'!$E597="OUI",'1C TSsoustraitance'!$AP597=0),0,(('1C TSsoustraitance'!$Y597)/'1C TSsoustraitance'!$AP597))</f>
        <v>0</v>
      </c>
      <c r="V880" s="669">
        <f>IF(OR('1C TSsoustraitance'!$D597="",'1C TSsoustraitance'!$E597="OUI",'1C TSsoustraitance'!$AP597=0),0,(('1C TSsoustraitance'!$Z597)/'1C TSsoustraitance'!$AP597))</f>
        <v>0</v>
      </c>
      <c r="W880" s="669">
        <f>IF(OR('1C TSsoustraitance'!$D597="",'1C TSsoustraitance'!$E597="OUI",'1C TSsoustraitance'!$AP597=0),0,(('1C TSsoustraitance'!$AA597)/'1C TSsoustraitance'!$AP597))</f>
        <v>0</v>
      </c>
      <c r="X880" s="669">
        <f>IF(OR('1C TSsoustraitance'!$D597="",'1C TSsoustraitance'!$E597="OUI",'1C TSsoustraitance'!$AP597=0),0,(('1C TSsoustraitance'!$AB597)/'1C TSsoustraitance'!$AP597))</f>
        <v>0</v>
      </c>
      <c r="Y880" s="669">
        <f>IF(OR('1C TSsoustraitance'!$D597="",'1C TSsoustraitance'!$E597="OUI",'1C TSsoustraitance'!$AP597=0),0,(('1C TSsoustraitance'!$AC597)/'1C TSsoustraitance'!$AP597))</f>
        <v>0</v>
      </c>
      <c r="Z880" s="669">
        <f>IF(OR('1C TSsoustraitance'!$D597="",'1C TSsoustraitance'!$E597="OUI",'1C TSsoustraitance'!$AP597=0),0,(('1C TSsoustraitance'!$AD597)/'1C TSsoustraitance'!$AP597))</f>
        <v>0</v>
      </c>
      <c r="AA880" s="669">
        <f>IF(OR('1C TSsoustraitance'!$D597="",'1C TSsoustraitance'!$E597="OUI",'1C TSsoustraitance'!$AP597=0),0,(('1C TSsoustraitance'!$AE597)/'1C TSsoustraitance'!$AP597))</f>
        <v>0</v>
      </c>
      <c r="AB880" s="669">
        <f>IF(OR('1C TSsoustraitance'!$D597="",'1C TSsoustraitance'!$E597="OUI",'1C TSsoustraitance'!$AP597=0),0,(('1C TSsoustraitance'!$AF597)/'1C TSsoustraitance'!$AP597))</f>
        <v>0</v>
      </c>
      <c r="AC880" s="669">
        <f>IF(OR('1C TSsoustraitance'!$D597="",'1C TSsoustraitance'!$E597="OUI",'1C TSsoustraitance'!$AP597=0),0,(('1C TSsoustraitance'!$AG597)/'1C TSsoustraitance'!$AP597))</f>
        <v>0</v>
      </c>
      <c r="AD880" s="669">
        <f>IF(OR('1C TSsoustraitance'!$D597="",'1C TSsoustraitance'!$E597="OUI",'1C TSsoustraitance'!$AP597=0),0,(('1C TSsoustraitance'!$AH597)/'1C TSsoustraitance'!$AP597))</f>
        <v>0</v>
      </c>
      <c r="AE880" s="669">
        <f>IF(OR('1C TSsoustraitance'!$D597="",'1C TSsoustraitance'!$E597="OUI",'1C TSsoustraitance'!$AP597=0),0,(('1C TSsoustraitance'!$AI597)/'1C TSsoustraitance'!$AP597))</f>
        <v>0</v>
      </c>
      <c r="AF880" s="669">
        <f>IF(OR('1C TSsoustraitance'!$D597="",'1C TSsoustraitance'!$E597="OUI",'1C TSsoustraitance'!$AP597=0),0,(('1C TSsoustraitance'!$AJ597)/'1C TSsoustraitance'!$AP597))</f>
        <v>0</v>
      </c>
      <c r="AG880" s="669">
        <f>IF(OR('1C TSsoustraitance'!$D597="",'1C TSsoustraitance'!$E597="OUI",'1C TSsoustraitance'!$AP597=0),0,(('1C TSsoustraitance'!$AK597)/'1C TSsoustraitance'!$AP597))</f>
        <v>0</v>
      </c>
      <c r="AH880" s="669">
        <f>IF(OR('1C TSsoustraitance'!$D597="",'1C TSsoustraitance'!$E597="OUI",'1C TSsoustraitance'!$AP597=0),0,(('1C TSsoustraitance'!$AL597)/'1C TSsoustraitance'!$AP597))</f>
        <v>0</v>
      </c>
      <c r="AI880" s="669">
        <f>IF(OR('1C TSsoustraitance'!$D597="",'1C TSsoustraitance'!$E597="OUI",'1C TSsoustraitance'!$AP597=0),0,(('1C TSsoustraitance'!$AM597)/'1C TSsoustraitance'!$AP597))</f>
        <v>0</v>
      </c>
      <c r="AJ880" s="669">
        <f>IF(OR('1C TSsoustraitance'!$D597="",'1C TSsoustraitance'!$E597="OUI",'1C TSsoustraitance'!$AP597=0),0,(('1C TSsoustraitance'!$AN597)/'1C TSsoustraitance'!$AP597))</f>
        <v>0</v>
      </c>
      <c r="AK880" s="669">
        <f t="shared" si="181"/>
        <v>0</v>
      </c>
      <c r="AL880" s="668">
        <f t="shared" si="182"/>
        <v>0</v>
      </c>
      <c r="AM880" s="670">
        <f>IF(Tableau7[[#This Row],[N° pièce]]="",0,(Tableau7[[#This Row],[hors TVA]]+(Tableau7[[#This Row],[hors TVA]]*Tableau7[[#This Row],[Taux TVA]])-(Tableau7[[#This Row],[hors TVA]]*Tableau7[[#This Row],[Taux TVA]]*Tableau7[[#This Row],[Régime TVA: Récupération]]))*Tableau7[[#This Row],[Type 1]])</f>
        <v>0</v>
      </c>
      <c r="AN880" s="670">
        <f>IF(Tableau7[[#This Row],[N° pièce]]="",0,IF($K$2="pôle",((Tableau7[[#This Row],[hors TVA]]+(Tableau7[[#This Row],[hors TVA]]*Tableau7[[#This Row],[Taux TVA]])-(Tableau7[[#This Row],[hors TVA]]*Tableau7[[#This Row],[Taux TVA]]*Tableau7[[#This Row],[Régime TVA: Récupération]]))*Tableau7[[#This Row],[Type 2]]),0))</f>
        <v>0</v>
      </c>
      <c r="AO880" s="670">
        <f t="shared" si="185"/>
        <v>0</v>
      </c>
      <c r="AP880" s="255">
        <f t="shared" si="184"/>
        <v>0</v>
      </c>
      <c r="AQ880" s="506">
        <f t="shared" si="186"/>
        <v>0</v>
      </c>
      <c r="AR880" s="671"/>
      <c r="AS880" s="512"/>
      <c r="AT880" s="513" t="str">
        <f>IF(('1C TSsoustraitance'!AP597*FICHE!C$14&lt;J880),"Forfait limité à "&amp;FICHE!C$14&amp;"€/jour","")</f>
        <v/>
      </c>
      <c r="AU880" s="797"/>
      <c r="AV880" s="484"/>
      <c r="AW880" s="484"/>
      <c r="AX880" s="484"/>
      <c r="AY880" s="484"/>
      <c r="AZ880" s="484"/>
      <c r="BA880" s="4"/>
      <c r="BB880" s="4"/>
      <c r="BC880" s="4"/>
      <c r="BD880" s="4"/>
      <c r="BE880" s="4"/>
      <c r="BF880" s="4"/>
      <c r="BG880" s="4"/>
      <c r="BH880" s="4"/>
      <c r="BI880" s="4"/>
      <c r="BJ880" s="4"/>
      <c r="BK880" s="4"/>
      <c r="BL880" s="4"/>
      <c r="BM880" s="4"/>
      <c r="BN880" s="4"/>
      <c r="BO880" s="4"/>
      <c r="BP880" s="4"/>
      <c r="BQ880" s="4"/>
      <c r="BR880" s="4"/>
      <c r="BS880" s="4"/>
      <c r="BT880" s="4"/>
      <c r="BU880" s="4"/>
      <c r="BV880" s="4"/>
      <c r="BW880" s="4"/>
      <c r="BX880" s="4"/>
      <c r="BY880" s="4"/>
      <c r="BZ880" s="4"/>
      <c r="CA880" s="4"/>
      <c r="CB880" s="4"/>
      <c r="CC880" s="4"/>
      <c r="CD880" s="4"/>
      <c r="CE880" s="4"/>
      <c r="CF880" s="4"/>
      <c r="CG880" s="4"/>
      <c r="CH880" s="4"/>
      <c r="CI880" s="4"/>
      <c r="CJ880" s="4"/>
      <c r="CK880" s="4"/>
      <c r="CL880" s="4"/>
      <c r="CM880" s="4"/>
      <c r="CN880" s="4"/>
      <c r="CO880" s="4"/>
      <c r="CP880" s="4"/>
      <c r="CQ880" s="4"/>
      <c r="CR880" s="4"/>
      <c r="CS880" s="4"/>
      <c r="CT880" s="4"/>
      <c r="CU880" s="4"/>
      <c r="CV880" s="4"/>
      <c r="CW880" s="4"/>
      <c r="CX880" s="4"/>
      <c r="CY880" s="4"/>
      <c r="CZ880" s="4"/>
      <c r="DA880" s="4"/>
      <c r="DB880" s="4"/>
      <c r="DC880" s="4"/>
      <c r="DD880" s="4"/>
      <c r="DE880" s="4"/>
      <c r="DF880" s="4"/>
      <c r="DG880" s="4"/>
      <c r="DH880" s="4"/>
      <c r="DI880" s="4"/>
      <c r="DJ880" s="4"/>
      <c r="DK880" s="4"/>
      <c r="DL880" s="4"/>
      <c r="DM880" s="4"/>
      <c r="DN880" s="4"/>
      <c r="DO880" s="4"/>
      <c r="DP880" s="4"/>
      <c r="DQ880" s="4"/>
      <c r="DR880" s="4"/>
      <c r="DS880" s="4"/>
      <c r="DT880" s="4"/>
      <c r="DU880" s="4"/>
      <c r="DV880" s="4"/>
      <c r="DW880" s="4"/>
      <c r="DX880" s="4"/>
      <c r="DY880" s="4"/>
      <c r="DZ880" s="4"/>
      <c r="EA880" s="4"/>
      <c r="EB880" s="4"/>
      <c r="EC880" s="4"/>
      <c r="ED880" s="4"/>
      <c r="EE880" s="4"/>
      <c r="EF880" s="4"/>
      <c r="EG880" s="4"/>
      <c r="EH880" s="4"/>
      <c r="EI880" s="4"/>
      <c r="EJ880" s="4"/>
      <c r="EK880" s="4"/>
      <c r="EL880" s="4"/>
      <c r="EM880" s="4"/>
      <c r="EN880" s="4"/>
      <c r="EO880" s="4"/>
      <c r="EP880" s="4"/>
      <c r="EQ880" s="4"/>
      <c r="ER880" s="4"/>
      <c r="ES880" s="4"/>
      <c r="ET880" s="4"/>
      <c r="EU880" s="4"/>
      <c r="EV880" s="4"/>
      <c r="EW880" s="4"/>
      <c r="EX880" s="4"/>
      <c r="EY880" s="4"/>
      <c r="EZ880" s="4"/>
      <c r="FA880" s="4"/>
      <c r="FB880" s="4"/>
      <c r="FC880" s="4"/>
      <c r="FD880" s="4"/>
      <c r="FE880" s="4"/>
      <c r="FF880" s="4"/>
      <c r="FG880" s="4"/>
      <c r="FH880" s="4"/>
      <c r="FI880" s="4"/>
      <c r="FJ880" s="4"/>
      <c r="FK880" s="4"/>
      <c r="FL880" s="4"/>
      <c r="FM880" s="4"/>
      <c r="FN880" s="4"/>
      <c r="FO880" s="4"/>
      <c r="FP880" s="4"/>
      <c r="FQ880" s="4"/>
      <c r="FR880" s="4"/>
      <c r="FS880" s="4"/>
      <c r="FT880" s="4"/>
      <c r="FU880" s="4"/>
      <c r="FV880" s="4"/>
      <c r="FW880" s="4"/>
      <c r="FX880" s="4"/>
      <c r="FY880" s="4"/>
      <c r="FZ880" s="4"/>
      <c r="GA880" s="4"/>
      <c r="GB880" s="4"/>
      <c r="GC880" s="4"/>
      <c r="GD880" s="4"/>
      <c r="GE880" s="4"/>
      <c r="GF880" s="4"/>
      <c r="GG880" s="4"/>
      <c r="GH880" s="4"/>
      <c r="GI880" s="4"/>
      <c r="GJ880" s="4"/>
      <c r="GK880" s="4"/>
      <c r="GL880" s="4"/>
      <c r="GM880" s="4"/>
      <c r="GN880" s="4"/>
      <c r="GO880" s="4"/>
      <c r="GP880" s="4"/>
      <c r="GQ880" s="4"/>
      <c r="GR880" s="4"/>
      <c r="GS880" s="4"/>
      <c r="GT880" s="4"/>
      <c r="GU880" s="4"/>
      <c r="GV880" s="4"/>
      <c r="GW880" s="4"/>
      <c r="GX880" s="4"/>
      <c r="GY880" s="4"/>
      <c r="GZ880" s="4"/>
      <c r="HA880" s="4"/>
      <c r="HB880" s="4"/>
      <c r="HC880" s="4"/>
    </row>
    <row r="881" spans="1:211" s="380" customFormat="1" ht="13.9" customHeight="1">
      <c r="A881" s="828" t="str">
        <f>IF('1C TSsoustraitance'!$A598&lt;&gt;0,'1C TSsoustraitance'!$A598,"")</f>
        <v/>
      </c>
      <c r="B881" s="530"/>
      <c r="C881" s="513" t="str">
        <f>IF('1C TSsoustraitance'!$A598&lt;&gt;0,'1C TSsoustraitance'!$B598,"")</f>
        <v/>
      </c>
      <c r="D881" s="513" t="str">
        <f>IF('1C TSsoustraitance'!$A598&lt;&gt;0,'1C TSsoustraitance'!$C598,"")</f>
        <v/>
      </c>
      <c r="E881" s="684"/>
      <c r="F881" s="685"/>
      <c r="G881" s="666">
        <f>'1C TSsoustraitance'!$D598</f>
        <v>0</v>
      </c>
      <c r="H881" s="533">
        <v>0.21</v>
      </c>
      <c r="I881" s="533">
        <v>1</v>
      </c>
      <c r="J881" s="534"/>
      <c r="K881" s="667">
        <f t="shared" si="180"/>
        <v>0</v>
      </c>
      <c r="L881" s="668">
        <f>IF(OR('1C TSsoustraitance'!$D598="",'1C TSsoustraitance'!$AP598=0),0,IF(AND('1C TSsoustraitance'!$D598&lt;&gt;"",$K$2="Pôle",'1C TSsoustraitance'!$E598="OUI"),(('1C TSsoustraitance'!$F598+'1C TSsoustraitance'!$G598+'1C TSsoustraitance'!$H598+'1C TSsoustraitance'!$I598+'1C TSsoustraitance'!$M598)/'1C TSsoustraitance'!$R598),IF(AND('1C TSsoustraitance'!$D598&lt;&gt;"",$K$2="Pôle",'1C TSsoustraitance'!$E598="NON"),(('1C TSsoustraitance'!$F598+'1C TSsoustraitance'!$G598+'1C TSsoustraitance'!$H598+'1C TSsoustraitance'!$I598+'1C TSsoustraitance'!$M598)/'1C TSsoustraitance'!$AP598),IF(AND('1C TSsoustraitance'!$D598&lt;&gt;"",$K$2&lt;&gt;"Pôle",'1C TSsoustraitance'!$E598="OUI"),(('1C TSsoustraitance'!$F598+'1C TSsoustraitance'!$G598+'1C TSsoustraitance'!$H598+'1C TSsoustraitance'!$I598+'1C TSsoustraitance'!$J598+'1C TSsoustraitance'!$K598+'1C TSsoustraitance'!$L598+'1C TSsoustraitance'!$M598+'1C TSsoustraitance'!$N598+'1C TSsoustraitance'!$O598+'1C TSsoustraitance'!$P598+'1C TSsoustraitance'!$Q598)/'1C TSsoustraitance'!$R598),IF(AND('1C TSsoustraitance'!$D598&lt;&gt;"",$K$2&lt;&gt;"Pôle",'1C TSsoustraitance'!$E598="NON"),(('1C TSsoustraitance'!$F598+'1C TSsoustraitance'!$G598+'1C TSsoustraitance'!$H598+'1C TSsoustraitance'!$I598+'1C TSsoustraitance'!$J598+'1C TSsoustraitance'!$K598+'1C TSsoustraitance'!$L598+'1C TSsoustraitance'!$M598+'1C TSsoustraitance'!$N598+'1C TSsoustraitance'!$O598+'1C TSsoustraitance'!$P598+'1C TSsoustraitance'!$Q598))/'1C TSsoustraitance'!$AP598)))))</f>
        <v>0</v>
      </c>
      <c r="M881" s="668">
        <f>IF(OR('1C TSsoustraitance'!$D598="",'1C TSsoustraitance'!AP$13=0),0,IF(AND('1C TSsoustraitance'!$D598&lt;&gt;"",$K$2="Pôle",'1C TSsoustraitance'!$E598="OUI"),(('1C TSsoustraitance'!$J598+'1C TSsoustraitance'!$K598+'1C TSsoustraitance'!$L598)/'1C TSsoustraitance'!$R598),IF(AND('1C TSsoustraitance'!$D598&lt;&gt;"",$K$2="Pôle",'1C TSsoustraitance'!$E598="NON"),(('1C TSsoustraitance'!$J598+'1C TSsoustraitance'!$K598+'1C TSsoustraitance'!$L598)/'1C TSsoustraitance'!$AP598),IF(AND('1C TSsoustraitance'!$D598&lt;&gt;"",$K$2&lt;&gt;"Pôle"),0))))</f>
        <v>0</v>
      </c>
      <c r="N881" s="668">
        <f t="shared" si="179"/>
        <v>0</v>
      </c>
      <c r="O881" s="669">
        <f>IF(OR('1C TSsoustraitance'!$D598="",'1C TSsoustraitance'!$E598="OUI",'1C TSsoustraitance'!$AP598=0),0,(('1C TSsoustraitance'!$S598)/'1C TSsoustraitance'!$AP598))</f>
        <v>0</v>
      </c>
      <c r="P881" s="669">
        <f>IF(OR('1C TSsoustraitance'!$D598="",'1C TSsoustraitance'!$E598="OUI",'1C TSsoustraitance'!$AP598=0),0,(('1C TSsoustraitance'!$T598)/'1C TSsoustraitance'!$AP598))</f>
        <v>0</v>
      </c>
      <c r="Q881" s="669">
        <f>IF(OR('1C TSsoustraitance'!$D598="",'1C TSsoustraitance'!$E598="OUI",'1C TSsoustraitance'!$AP598=0),0,(('1C TSsoustraitance'!$U598)/'1C TSsoustraitance'!$AP598))</f>
        <v>0</v>
      </c>
      <c r="R881" s="669">
        <f>IF(OR('1C TSsoustraitance'!$D598="",'1C TSsoustraitance'!$E598="OUI",'1C TSsoustraitance'!$AP598=0),0,(('1C TSsoustraitance'!$V598)/'1C TSsoustraitance'!$AP598))</f>
        <v>0</v>
      </c>
      <c r="S881" s="669">
        <f>IF(OR('1C TSsoustraitance'!$D598="",'1C TSsoustraitance'!$E598="OUI",'1C TSsoustraitance'!$AP598=0),0,(('1C TSsoustraitance'!$W598)/'1C TSsoustraitance'!$AP598))</f>
        <v>0</v>
      </c>
      <c r="T881" s="669">
        <f>IF(OR('1C TSsoustraitance'!$D598="",'1C TSsoustraitance'!$E598="OUI",'1C TSsoustraitance'!$AP598=0),0,(('1C TSsoustraitance'!$X598)/'1C TSsoustraitance'!$AP598))</f>
        <v>0</v>
      </c>
      <c r="U881" s="669">
        <f>IF(OR('1C TSsoustraitance'!$D598="",'1C TSsoustraitance'!$E598="OUI",'1C TSsoustraitance'!$AP598=0),0,(('1C TSsoustraitance'!$Y598)/'1C TSsoustraitance'!$AP598))</f>
        <v>0</v>
      </c>
      <c r="V881" s="669">
        <f>IF(OR('1C TSsoustraitance'!$D598="",'1C TSsoustraitance'!$E598="OUI",'1C TSsoustraitance'!$AP598=0),0,(('1C TSsoustraitance'!$Z598)/'1C TSsoustraitance'!$AP598))</f>
        <v>0</v>
      </c>
      <c r="W881" s="669">
        <f>IF(OR('1C TSsoustraitance'!$D598="",'1C TSsoustraitance'!$E598="OUI",'1C TSsoustraitance'!$AP598=0),0,(('1C TSsoustraitance'!$AA598)/'1C TSsoustraitance'!$AP598))</f>
        <v>0</v>
      </c>
      <c r="X881" s="669">
        <f>IF(OR('1C TSsoustraitance'!$D598="",'1C TSsoustraitance'!$E598="OUI",'1C TSsoustraitance'!$AP598=0),0,(('1C TSsoustraitance'!$AB598)/'1C TSsoustraitance'!$AP598))</f>
        <v>0</v>
      </c>
      <c r="Y881" s="669">
        <f>IF(OR('1C TSsoustraitance'!$D598="",'1C TSsoustraitance'!$E598="OUI",'1C TSsoustraitance'!$AP598=0),0,(('1C TSsoustraitance'!$AC598)/'1C TSsoustraitance'!$AP598))</f>
        <v>0</v>
      </c>
      <c r="Z881" s="669">
        <f>IF(OR('1C TSsoustraitance'!$D598="",'1C TSsoustraitance'!$E598="OUI",'1C TSsoustraitance'!$AP598=0),0,(('1C TSsoustraitance'!$AD598)/'1C TSsoustraitance'!$AP598))</f>
        <v>0</v>
      </c>
      <c r="AA881" s="669">
        <f>IF(OR('1C TSsoustraitance'!$D598="",'1C TSsoustraitance'!$E598="OUI",'1C TSsoustraitance'!$AP598=0),0,(('1C TSsoustraitance'!$AE598)/'1C TSsoustraitance'!$AP598))</f>
        <v>0</v>
      </c>
      <c r="AB881" s="669">
        <f>IF(OR('1C TSsoustraitance'!$D598="",'1C TSsoustraitance'!$E598="OUI",'1C TSsoustraitance'!$AP598=0),0,(('1C TSsoustraitance'!$AF598)/'1C TSsoustraitance'!$AP598))</f>
        <v>0</v>
      </c>
      <c r="AC881" s="669">
        <f>IF(OR('1C TSsoustraitance'!$D598="",'1C TSsoustraitance'!$E598="OUI",'1C TSsoustraitance'!$AP598=0),0,(('1C TSsoustraitance'!$AG598)/'1C TSsoustraitance'!$AP598))</f>
        <v>0</v>
      </c>
      <c r="AD881" s="669">
        <f>IF(OR('1C TSsoustraitance'!$D598="",'1C TSsoustraitance'!$E598="OUI",'1C TSsoustraitance'!$AP598=0),0,(('1C TSsoustraitance'!$AH598)/'1C TSsoustraitance'!$AP598))</f>
        <v>0</v>
      </c>
      <c r="AE881" s="669">
        <f>IF(OR('1C TSsoustraitance'!$D598="",'1C TSsoustraitance'!$E598="OUI",'1C TSsoustraitance'!$AP598=0),0,(('1C TSsoustraitance'!$AI598)/'1C TSsoustraitance'!$AP598))</f>
        <v>0</v>
      </c>
      <c r="AF881" s="669">
        <f>IF(OR('1C TSsoustraitance'!$D598="",'1C TSsoustraitance'!$E598="OUI",'1C TSsoustraitance'!$AP598=0),0,(('1C TSsoustraitance'!$AJ598)/'1C TSsoustraitance'!$AP598))</f>
        <v>0</v>
      </c>
      <c r="AG881" s="669">
        <f>IF(OR('1C TSsoustraitance'!$D598="",'1C TSsoustraitance'!$E598="OUI",'1C TSsoustraitance'!$AP598=0),0,(('1C TSsoustraitance'!$AK598)/'1C TSsoustraitance'!$AP598))</f>
        <v>0</v>
      </c>
      <c r="AH881" s="669">
        <f>IF(OR('1C TSsoustraitance'!$D598="",'1C TSsoustraitance'!$E598="OUI",'1C TSsoustraitance'!$AP598=0),0,(('1C TSsoustraitance'!$AL598)/'1C TSsoustraitance'!$AP598))</f>
        <v>0</v>
      </c>
      <c r="AI881" s="669">
        <f>IF(OR('1C TSsoustraitance'!$D598="",'1C TSsoustraitance'!$E598="OUI",'1C TSsoustraitance'!$AP598=0),0,(('1C TSsoustraitance'!$AM598)/'1C TSsoustraitance'!$AP598))</f>
        <v>0</v>
      </c>
      <c r="AJ881" s="669">
        <f>IF(OR('1C TSsoustraitance'!$D598="",'1C TSsoustraitance'!$E598="OUI",'1C TSsoustraitance'!$AP598=0),0,(('1C TSsoustraitance'!$AN598)/'1C TSsoustraitance'!$AP598))</f>
        <v>0</v>
      </c>
      <c r="AK881" s="669">
        <f t="shared" si="181"/>
        <v>0</v>
      </c>
      <c r="AL881" s="668">
        <f t="shared" si="182"/>
        <v>0</v>
      </c>
      <c r="AM881" s="670">
        <f>IF(Tableau7[[#This Row],[N° pièce]]="",0,(Tableau7[[#This Row],[hors TVA]]+(Tableau7[[#This Row],[hors TVA]]*Tableau7[[#This Row],[Taux TVA]])-(Tableau7[[#This Row],[hors TVA]]*Tableau7[[#This Row],[Taux TVA]]*Tableau7[[#This Row],[Régime TVA: Récupération]]))*Tableau7[[#This Row],[Type 1]])</f>
        <v>0</v>
      </c>
      <c r="AN881" s="670">
        <f>IF(Tableau7[[#This Row],[N° pièce]]="",0,IF($K$2="pôle",((Tableau7[[#This Row],[hors TVA]]+(Tableau7[[#This Row],[hors TVA]]*Tableau7[[#This Row],[Taux TVA]])-(Tableau7[[#This Row],[hors TVA]]*Tableau7[[#This Row],[Taux TVA]]*Tableau7[[#This Row],[Régime TVA: Récupération]]))*Tableau7[[#This Row],[Type 2]]),0))</f>
        <v>0</v>
      </c>
      <c r="AO881" s="670">
        <f t="shared" si="185"/>
        <v>0</v>
      </c>
      <c r="AP881" s="255">
        <f t="shared" si="184"/>
        <v>0</v>
      </c>
      <c r="AQ881" s="506">
        <f t="shared" si="186"/>
        <v>0</v>
      </c>
      <c r="AR881" s="671"/>
      <c r="AS881" s="512"/>
      <c r="AT881" s="513" t="str">
        <f>IF(('1C TSsoustraitance'!AP598*FICHE!C$14&lt;J881),"Forfait limité à "&amp;FICHE!C$14&amp;"€/jour","")</f>
        <v/>
      </c>
      <c r="AU881" s="797"/>
      <c r="AV881" s="484"/>
      <c r="AW881" s="484"/>
      <c r="AX881" s="484"/>
      <c r="AY881" s="484"/>
      <c r="AZ881" s="484"/>
      <c r="BA881" s="4"/>
      <c r="BB881" s="4"/>
      <c r="BC881" s="4"/>
      <c r="BD881" s="4"/>
      <c r="BE881" s="4"/>
      <c r="BF881" s="4"/>
      <c r="BG881" s="4"/>
      <c r="BH881" s="4"/>
      <c r="BI881" s="4"/>
      <c r="BJ881" s="4"/>
      <c r="BK881" s="4"/>
      <c r="BL881" s="4"/>
      <c r="BM881" s="4"/>
      <c r="BN881" s="4"/>
      <c r="BO881" s="4"/>
      <c r="BP881" s="4"/>
      <c r="BQ881" s="4"/>
      <c r="BR881" s="4"/>
      <c r="BS881" s="4"/>
      <c r="BT881" s="4"/>
      <c r="BU881" s="4"/>
      <c r="BV881" s="4"/>
      <c r="BW881" s="4"/>
      <c r="BX881" s="4"/>
      <c r="BY881" s="4"/>
      <c r="BZ881" s="4"/>
      <c r="CA881" s="4"/>
      <c r="CB881" s="4"/>
      <c r="CC881" s="4"/>
      <c r="CD881" s="4"/>
      <c r="CE881" s="4"/>
      <c r="CF881" s="4"/>
      <c r="CG881" s="4"/>
      <c r="CH881" s="4"/>
      <c r="CI881" s="4"/>
      <c r="CJ881" s="4"/>
      <c r="CK881" s="4"/>
      <c r="CL881" s="4"/>
      <c r="CM881" s="4"/>
      <c r="CN881" s="4"/>
      <c r="CO881" s="4"/>
      <c r="CP881" s="4"/>
      <c r="CQ881" s="4"/>
      <c r="CR881" s="4"/>
      <c r="CS881" s="4"/>
      <c r="CT881" s="4"/>
      <c r="CU881" s="4"/>
      <c r="CV881" s="4"/>
      <c r="CW881" s="4"/>
      <c r="CX881" s="4"/>
      <c r="CY881" s="4"/>
      <c r="CZ881" s="4"/>
      <c r="DA881" s="4"/>
      <c r="DB881" s="4"/>
      <c r="DC881" s="4"/>
      <c r="DD881" s="4"/>
      <c r="DE881" s="4"/>
      <c r="DF881" s="4"/>
      <c r="DG881" s="4"/>
      <c r="DH881" s="4"/>
      <c r="DI881" s="4"/>
      <c r="DJ881" s="4"/>
      <c r="DK881" s="4"/>
      <c r="DL881" s="4"/>
      <c r="DM881" s="4"/>
      <c r="DN881" s="4"/>
      <c r="DO881" s="4"/>
      <c r="DP881" s="4"/>
      <c r="DQ881" s="4"/>
      <c r="DR881" s="4"/>
      <c r="DS881" s="4"/>
      <c r="DT881" s="4"/>
      <c r="DU881" s="4"/>
      <c r="DV881" s="4"/>
      <c r="DW881" s="4"/>
      <c r="DX881" s="4"/>
      <c r="DY881" s="4"/>
      <c r="DZ881" s="4"/>
      <c r="EA881" s="4"/>
      <c r="EB881" s="4"/>
      <c r="EC881" s="4"/>
      <c r="ED881" s="4"/>
      <c r="EE881" s="4"/>
      <c r="EF881" s="4"/>
      <c r="EG881" s="4"/>
      <c r="EH881" s="4"/>
      <c r="EI881" s="4"/>
      <c r="EJ881" s="4"/>
      <c r="EK881" s="4"/>
      <c r="EL881" s="4"/>
      <c r="EM881" s="4"/>
      <c r="EN881" s="4"/>
      <c r="EO881" s="4"/>
      <c r="EP881" s="4"/>
      <c r="EQ881" s="4"/>
      <c r="ER881" s="4"/>
      <c r="ES881" s="4"/>
      <c r="ET881" s="4"/>
      <c r="EU881" s="4"/>
      <c r="EV881" s="4"/>
      <c r="EW881" s="4"/>
      <c r="EX881" s="4"/>
      <c r="EY881" s="4"/>
      <c r="EZ881" s="4"/>
      <c r="FA881" s="4"/>
      <c r="FB881" s="4"/>
      <c r="FC881" s="4"/>
      <c r="FD881" s="4"/>
      <c r="FE881" s="4"/>
      <c r="FF881" s="4"/>
      <c r="FG881" s="4"/>
      <c r="FH881" s="4"/>
      <c r="FI881" s="4"/>
      <c r="FJ881" s="4"/>
      <c r="FK881" s="4"/>
      <c r="FL881" s="4"/>
      <c r="FM881" s="4"/>
      <c r="FN881" s="4"/>
      <c r="FO881" s="4"/>
      <c r="FP881" s="4"/>
      <c r="FQ881" s="4"/>
      <c r="FR881" s="4"/>
      <c r="FS881" s="4"/>
      <c r="FT881" s="4"/>
      <c r="FU881" s="4"/>
      <c r="FV881" s="4"/>
      <c r="FW881" s="4"/>
      <c r="FX881" s="4"/>
      <c r="FY881" s="4"/>
      <c r="FZ881" s="4"/>
      <c r="GA881" s="4"/>
      <c r="GB881" s="4"/>
      <c r="GC881" s="4"/>
      <c r="GD881" s="4"/>
      <c r="GE881" s="4"/>
      <c r="GF881" s="4"/>
      <c r="GG881" s="4"/>
      <c r="GH881" s="4"/>
      <c r="GI881" s="4"/>
      <c r="GJ881" s="4"/>
      <c r="GK881" s="4"/>
      <c r="GL881" s="4"/>
      <c r="GM881" s="4"/>
      <c r="GN881" s="4"/>
      <c r="GO881" s="4"/>
      <c r="GP881" s="4"/>
      <c r="GQ881" s="4"/>
      <c r="GR881" s="4"/>
      <c r="GS881" s="4"/>
      <c r="GT881" s="4"/>
      <c r="GU881" s="4"/>
      <c r="GV881" s="4"/>
      <c r="GW881" s="4"/>
      <c r="GX881" s="4"/>
      <c r="GY881" s="4"/>
      <c r="GZ881" s="4"/>
      <c r="HA881" s="4"/>
      <c r="HB881" s="4"/>
      <c r="HC881" s="4"/>
    </row>
    <row r="882" spans="1:211" s="380" customFormat="1" ht="13.9" customHeight="1">
      <c r="A882" s="828" t="str">
        <f>IF('1C TSsoustraitance'!$A599&lt;&gt;0,'1C TSsoustraitance'!$A599,"")</f>
        <v/>
      </c>
      <c r="B882" s="530"/>
      <c r="C882" s="513" t="str">
        <f>IF('1C TSsoustraitance'!$A599&lt;&gt;0,'1C TSsoustraitance'!$B599,"")</f>
        <v/>
      </c>
      <c r="D882" s="513" t="str">
        <f>IF('1C TSsoustraitance'!$A599&lt;&gt;0,'1C TSsoustraitance'!$C599,"")</f>
        <v/>
      </c>
      <c r="E882" s="684"/>
      <c r="F882" s="685"/>
      <c r="G882" s="666">
        <f>'1C TSsoustraitance'!$D599</f>
        <v>0</v>
      </c>
      <c r="H882" s="533">
        <v>0.21</v>
      </c>
      <c r="I882" s="533">
        <v>1</v>
      </c>
      <c r="J882" s="534"/>
      <c r="K882" s="667">
        <f t="shared" si="180"/>
        <v>0</v>
      </c>
      <c r="L882" s="668">
        <f>IF(OR('1C TSsoustraitance'!$D599="",'1C TSsoustraitance'!$AP599=0),0,IF(AND('1C TSsoustraitance'!$D599&lt;&gt;"",$K$2="Pôle",'1C TSsoustraitance'!$E599="OUI"),(('1C TSsoustraitance'!$F599+'1C TSsoustraitance'!$G599+'1C TSsoustraitance'!$H599+'1C TSsoustraitance'!$I599+'1C TSsoustraitance'!$M599)/'1C TSsoustraitance'!$R599),IF(AND('1C TSsoustraitance'!$D599&lt;&gt;"",$K$2="Pôle",'1C TSsoustraitance'!$E599="NON"),(('1C TSsoustraitance'!$F599+'1C TSsoustraitance'!$G599+'1C TSsoustraitance'!$H599+'1C TSsoustraitance'!$I599+'1C TSsoustraitance'!$M599)/'1C TSsoustraitance'!$AP599),IF(AND('1C TSsoustraitance'!$D599&lt;&gt;"",$K$2&lt;&gt;"Pôle",'1C TSsoustraitance'!$E599="OUI"),(('1C TSsoustraitance'!$F599+'1C TSsoustraitance'!$G599+'1C TSsoustraitance'!$H599+'1C TSsoustraitance'!$I599+'1C TSsoustraitance'!$J599+'1C TSsoustraitance'!$K599+'1C TSsoustraitance'!$L599+'1C TSsoustraitance'!$M599+'1C TSsoustraitance'!$N599+'1C TSsoustraitance'!$O599+'1C TSsoustraitance'!$P599+'1C TSsoustraitance'!$Q599)/'1C TSsoustraitance'!$R599),IF(AND('1C TSsoustraitance'!$D599&lt;&gt;"",$K$2&lt;&gt;"Pôle",'1C TSsoustraitance'!$E599="NON"),(('1C TSsoustraitance'!$F599+'1C TSsoustraitance'!$G599+'1C TSsoustraitance'!$H599+'1C TSsoustraitance'!$I599+'1C TSsoustraitance'!$J599+'1C TSsoustraitance'!$K599+'1C TSsoustraitance'!$L599+'1C TSsoustraitance'!$M599+'1C TSsoustraitance'!$N599+'1C TSsoustraitance'!$O599+'1C TSsoustraitance'!$P599+'1C TSsoustraitance'!$Q599))/'1C TSsoustraitance'!$AP599)))))</f>
        <v>0</v>
      </c>
      <c r="M882" s="668">
        <f>IF(OR('1C TSsoustraitance'!$D599="",'1C TSsoustraitance'!AP$13=0),0,IF(AND('1C TSsoustraitance'!$D599&lt;&gt;"",$K$2="Pôle",'1C TSsoustraitance'!$E599="OUI"),(('1C TSsoustraitance'!$J599+'1C TSsoustraitance'!$K599+'1C TSsoustraitance'!$L599)/'1C TSsoustraitance'!$R599),IF(AND('1C TSsoustraitance'!$D599&lt;&gt;"",$K$2="Pôle",'1C TSsoustraitance'!$E599="NON"),(('1C TSsoustraitance'!$J599+'1C TSsoustraitance'!$K599+'1C TSsoustraitance'!$L599)/'1C TSsoustraitance'!$AP599),IF(AND('1C TSsoustraitance'!$D599&lt;&gt;"",$K$2&lt;&gt;"Pôle"),0))))</f>
        <v>0</v>
      </c>
      <c r="N882" s="668">
        <f t="shared" si="179"/>
        <v>0</v>
      </c>
      <c r="O882" s="669">
        <f>IF(OR('1C TSsoustraitance'!$D599="",'1C TSsoustraitance'!$E599="OUI",'1C TSsoustraitance'!$AP599=0),0,(('1C TSsoustraitance'!$S599)/'1C TSsoustraitance'!$AP599))</f>
        <v>0</v>
      </c>
      <c r="P882" s="669">
        <f>IF(OR('1C TSsoustraitance'!$D599="",'1C TSsoustraitance'!$E599="OUI",'1C TSsoustraitance'!$AP599=0),0,(('1C TSsoustraitance'!$T599)/'1C TSsoustraitance'!$AP599))</f>
        <v>0</v>
      </c>
      <c r="Q882" s="669">
        <f>IF(OR('1C TSsoustraitance'!$D599="",'1C TSsoustraitance'!$E599="OUI",'1C TSsoustraitance'!$AP599=0),0,(('1C TSsoustraitance'!$U599)/'1C TSsoustraitance'!$AP599))</f>
        <v>0</v>
      </c>
      <c r="R882" s="669">
        <f>IF(OR('1C TSsoustraitance'!$D599="",'1C TSsoustraitance'!$E599="OUI",'1C TSsoustraitance'!$AP599=0),0,(('1C TSsoustraitance'!$V599)/'1C TSsoustraitance'!$AP599))</f>
        <v>0</v>
      </c>
      <c r="S882" s="669">
        <f>IF(OR('1C TSsoustraitance'!$D599="",'1C TSsoustraitance'!$E599="OUI",'1C TSsoustraitance'!$AP599=0),0,(('1C TSsoustraitance'!$W599)/'1C TSsoustraitance'!$AP599))</f>
        <v>0</v>
      </c>
      <c r="T882" s="669">
        <f>IF(OR('1C TSsoustraitance'!$D599="",'1C TSsoustraitance'!$E599="OUI",'1C TSsoustraitance'!$AP599=0),0,(('1C TSsoustraitance'!$X599)/'1C TSsoustraitance'!$AP599))</f>
        <v>0</v>
      </c>
      <c r="U882" s="669">
        <f>IF(OR('1C TSsoustraitance'!$D599="",'1C TSsoustraitance'!$E599="OUI",'1C TSsoustraitance'!$AP599=0),0,(('1C TSsoustraitance'!$Y599)/'1C TSsoustraitance'!$AP599))</f>
        <v>0</v>
      </c>
      <c r="V882" s="669">
        <f>IF(OR('1C TSsoustraitance'!$D599="",'1C TSsoustraitance'!$E599="OUI",'1C TSsoustraitance'!$AP599=0),0,(('1C TSsoustraitance'!$Z599)/'1C TSsoustraitance'!$AP599))</f>
        <v>0</v>
      </c>
      <c r="W882" s="669">
        <f>IF(OR('1C TSsoustraitance'!$D599="",'1C TSsoustraitance'!$E599="OUI",'1C TSsoustraitance'!$AP599=0),0,(('1C TSsoustraitance'!$AA599)/'1C TSsoustraitance'!$AP599))</f>
        <v>0</v>
      </c>
      <c r="X882" s="669">
        <f>IF(OR('1C TSsoustraitance'!$D599="",'1C TSsoustraitance'!$E599="OUI",'1C TSsoustraitance'!$AP599=0),0,(('1C TSsoustraitance'!$AB599)/'1C TSsoustraitance'!$AP599))</f>
        <v>0</v>
      </c>
      <c r="Y882" s="669">
        <f>IF(OR('1C TSsoustraitance'!$D599="",'1C TSsoustraitance'!$E599="OUI",'1C TSsoustraitance'!$AP599=0),0,(('1C TSsoustraitance'!$AC599)/'1C TSsoustraitance'!$AP599))</f>
        <v>0</v>
      </c>
      <c r="Z882" s="669">
        <f>IF(OR('1C TSsoustraitance'!$D599="",'1C TSsoustraitance'!$E599="OUI",'1C TSsoustraitance'!$AP599=0),0,(('1C TSsoustraitance'!$AD599)/'1C TSsoustraitance'!$AP599))</f>
        <v>0</v>
      </c>
      <c r="AA882" s="669">
        <f>IF(OR('1C TSsoustraitance'!$D599="",'1C TSsoustraitance'!$E599="OUI",'1C TSsoustraitance'!$AP599=0),0,(('1C TSsoustraitance'!$AE599)/'1C TSsoustraitance'!$AP599))</f>
        <v>0</v>
      </c>
      <c r="AB882" s="669">
        <f>IF(OR('1C TSsoustraitance'!$D599="",'1C TSsoustraitance'!$E599="OUI",'1C TSsoustraitance'!$AP599=0),0,(('1C TSsoustraitance'!$AF599)/'1C TSsoustraitance'!$AP599))</f>
        <v>0</v>
      </c>
      <c r="AC882" s="669">
        <f>IF(OR('1C TSsoustraitance'!$D599="",'1C TSsoustraitance'!$E599="OUI",'1C TSsoustraitance'!$AP599=0),0,(('1C TSsoustraitance'!$AG599)/'1C TSsoustraitance'!$AP599))</f>
        <v>0</v>
      </c>
      <c r="AD882" s="669">
        <f>IF(OR('1C TSsoustraitance'!$D599="",'1C TSsoustraitance'!$E599="OUI",'1C TSsoustraitance'!$AP599=0),0,(('1C TSsoustraitance'!$AH599)/'1C TSsoustraitance'!$AP599))</f>
        <v>0</v>
      </c>
      <c r="AE882" s="669">
        <f>IF(OR('1C TSsoustraitance'!$D599="",'1C TSsoustraitance'!$E599="OUI",'1C TSsoustraitance'!$AP599=0),0,(('1C TSsoustraitance'!$AI599)/'1C TSsoustraitance'!$AP599))</f>
        <v>0</v>
      </c>
      <c r="AF882" s="669">
        <f>IF(OR('1C TSsoustraitance'!$D599="",'1C TSsoustraitance'!$E599="OUI",'1C TSsoustraitance'!$AP599=0),0,(('1C TSsoustraitance'!$AJ599)/'1C TSsoustraitance'!$AP599))</f>
        <v>0</v>
      </c>
      <c r="AG882" s="669">
        <f>IF(OR('1C TSsoustraitance'!$D599="",'1C TSsoustraitance'!$E599="OUI",'1C TSsoustraitance'!$AP599=0),0,(('1C TSsoustraitance'!$AK599)/'1C TSsoustraitance'!$AP599))</f>
        <v>0</v>
      </c>
      <c r="AH882" s="669">
        <f>IF(OR('1C TSsoustraitance'!$D599="",'1C TSsoustraitance'!$E599="OUI",'1C TSsoustraitance'!$AP599=0),0,(('1C TSsoustraitance'!$AL599)/'1C TSsoustraitance'!$AP599))</f>
        <v>0</v>
      </c>
      <c r="AI882" s="669">
        <f>IF(OR('1C TSsoustraitance'!$D599="",'1C TSsoustraitance'!$E599="OUI",'1C TSsoustraitance'!$AP599=0),0,(('1C TSsoustraitance'!$AM599)/'1C TSsoustraitance'!$AP599))</f>
        <v>0</v>
      </c>
      <c r="AJ882" s="669">
        <f>IF(OR('1C TSsoustraitance'!$D599="",'1C TSsoustraitance'!$E599="OUI",'1C TSsoustraitance'!$AP599=0),0,(('1C TSsoustraitance'!$AN599)/'1C TSsoustraitance'!$AP599))</f>
        <v>0</v>
      </c>
      <c r="AK882" s="669">
        <f t="shared" si="181"/>
        <v>0</v>
      </c>
      <c r="AL882" s="668">
        <f t="shared" si="182"/>
        <v>0</v>
      </c>
      <c r="AM882" s="670">
        <f>IF(Tableau7[[#This Row],[N° pièce]]="",0,(Tableau7[[#This Row],[hors TVA]]+(Tableau7[[#This Row],[hors TVA]]*Tableau7[[#This Row],[Taux TVA]])-(Tableau7[[#This Row],[hors TVA]]*Tableau7[[#This Row],[Taux TVA]]*Tableau7[[#This Row],[Régime TVA: Récupération]]))*Tableau7[[#This Row],[Type 1]])</f>
        <v>0</v>
      </c>
      <c r="AN882" s="670">
        <f>IF(Tableau7[[#This Row],[N° pièce]]="",0,IF($K$2="pôle",((Tableau7[[#This Row],[hors TVA]]+(Tableau7[[#This Row],[hors TVA]]*Tableau7[[#This Row],[Taux TVA]])-(Tableau7[[#This Row],[hors TVA]]*Tableau7[[#This Row],[Taux TVA]]*Tableau7[[#This Row],[Régime TVA: Récupération]]))*Tableau7[[#This Row],[Type 2]]),0))</f>
        <v>0</v>
      </c>
      <c r="AO882" s="670">
        <f t="shared" si="185"/>
        <v>0</v>
      </c>
      <c r="AP882" s="255">
        <f t="shared" si="184"/>
        <v>0</v>
      </c>
      <c r="AQ882" s="506">
        <f t="shared" si="186"/>
        <v>0</v>
      </c>
      <c r="AR882" s="671"/>
      <c r="AS882" s="512"/>
      <c r="AT882" s="513" t="str">
        <f>IF(('1C TSsoustraitance'!AP599*FICHE!C$14&lt;J882),"Forfait limité à "&amp;FICHE!C$14&amp;"€/jour","")</f>
        <v/>
      </c>
      <c r="AU882" s="797"/>
      <c r="AV882" s="484"/>
      <c r="AW882" s="484"/>
      <c r="AX882" s="484"/>
      <c r="AY882" s="484"/>
      <c r="AZ882" s="484"/>
      <c r="BA882" s="4"/>
      <c r="BB882" s="4"/>
      <c r="BC882" s="4"/>
      <c r="BD882" s="4"/>
      <c r="BE882" s="4"/>
      <c r="BF882" s="4"/>
      <c r="BG882" s="4"/>
      <c r="BH882" s="4"/>
      <c r="BI882" s="4"/>
      <c r="BJ882" s="4"/>
      <c r="BK882" s="4"/>
      <c r="BL882" s="4"/>
      <c r="BM882" s="4"/>
      <c r="BN882" s="4"/>
      <c r="BO882" s="4"/>
      <c r="BP882" s="4"/>
      <c r="BQ882" s="4"/>
      <c r="BR882" s="4"/>
      <c r="BS882" s="4"/>
      <c r="BT882" s="4"/>
      <c r="BU882" s="4"/>
      <c r="BV882" s="4"/>
      <c r="BW882" s="4"/>
      <c r="BX882" s="4"/>
      <c r="BY882" s="4"/>
      <c r="BZ882" s="4"/>
      <c r="CA882" s="4"/>
      <c r="CB882" s="4"/>
      <c r="CC882" s="4"/>
      <c r="CD882" s="4"/>
      <c r="CE882" s="4"/>
      <c r="CF882" s="4"/>
      <c r="CG882" s="4"/>
      <c r="CH882" s="4"/>
      <c r="CI882" s="4"/>
      <c r="CJ882" s="4"/>
      <c r="CK882" s="4"/>
      <c r="CL882" s="4"/>
      <c r="CM882" s="4"/>
      <c r="CN882" s="4"/>
      <c r="CO882" s="4"/>
      <c r="CP882" s="4"/>
      <c r="CQ882" s="4"/>
      <c r="CR882" s="4"/>
      <c r="CS882" s="4"/>
      <c r="CT882" s="4"/>
      <c r="CU882" s="4"/>
      <c r="CV882" s="4"/>
      <c r="CW882" s="4"/>
      <c r="CX882" s="4"/>
      <c r="CY882" s="4"/>
      <c r="CZ882" s="4"/>
      <c r="DA882" s="4"/>
      <c r="DB882" s="4"/>
      <c r="DC882" s="4"/>
      <c r="DD882" s="4"/>
      <c r="DE882" s="4"/>
      <c r="DF882" s="4"/>
      <c r="DG882" s="4"/>
      <c r="DH882" s="4"/>
      <c r="DI882" s="4"/>
      <c r="DJ882" s="4"/>
      <c r="DK882" s="4"/>
      <c r="DL882" s="4"/>
      <c r="DM882" s="4"/>
      <c r="DN882" s="4"/>
      <c r="DO882" s="4"/>
      <c r="DP882" s="4"/>
      <c r="DQ882" s="4"/>
      <c r="DR882" s="4"/>
      <c r="DS882" s="4"/>
      <c r="DT882" s="4"/>
      <c r="DU882" s="4"/>
      <c r="DV882" s="4"/>
      <c r="DW882" s="4"/>
      <c r="DX882" s="4"/>
      <c r="DY882" s="4"/>
      <c r="DZ882" s="4"/>
      <c r="EA882" s="4"/>
      <c r="EB882" s="4"/>
      <c r="EC882" s="4"/>
      <c r="ED882" s="4"/>
      <c r="EE882" s="4"/>
      <c r="EF882" s="4"/>
      <c r="EG882" s="4"/>
      <c r="EH882" s="4"/>
      <c r="EI882" s="4"/>
      <c r="EJ882" s="4"/>
      <c r="EK882" s="4"/>
      <c r="EL882" s="4"/>
      <c r="EM882" s="4"/>
      <c r="EN882" s="4"/>
      <c r="EO882" s="4"/>
      <c r="EP882" s="4"/>
      <c r="EQ882" s="4"/>
      <c r="ER882" s="4"/>
      <c r="ES882" s="4"/>
      <c r="ET882" s="4"/>
      <c r="EU882" s="4"/>
      <c r="EV882" s="4"/>
      <c r="EW882" s="4"/>
      <c r="EX882" s="4"/>
      <c r="EY882" s="4"/>
      <c r="EZ882" s="4"/>
      <c r="FA882" s="4"/>
      <c r="FB882" s="4"/>
      <c r="FC882" s="4"/>
      <c r="FD882" s="4"/>
      <c r="FE882" s="4"/>
      <c r="FF882" s="4"/>
      <c r="FG882" s="4"/>
      <c r="FH882" s="4"/>
      <c r="FI882" s="4"/>
      <c r="FJ882" s="4"/>
      <c r="FK882" s="4"/>
      <c r="FL882" s="4"/>
      <c r="FM882" s="4"/>
      <c r="FN882" s="4"/>
      <c r="FO882" s="4"/>
      <c r="FP882" s="4"/>
      <c r="FQ882" s="4"/>
      <c r="FR882" s="4"/>
      <c r="FS882" s="4"/>
      <c r="FT882" s="4"/>
      <c r="FU882" s="4"/>
      <c r="FV882" s="4"/>
      <c r="FW882" s="4"/>
      <c r="FX882" s="4"/>
      <c r="FY882" s="4"/>
      <c r="FZ882" s="4"/>
      <c r="GA882" s="4"/>
      <c r="GB882" s="4"/>
      <c r="GC882" s="4"/>
      <c r="GD882" s="4"/>
      <c r="GE882" s="4"/>
      <c r="GF882" s="4"/>
      <c r="GG882" s="4"/>
      <c r="GH882" s="4"/>
      <c r="GI882" s="4"/>
      <c r="GJ882" s="4"/>
      <c r="GK882" s="4"/>
      <c r="GL882" s="4"/>
      <c r="GM882" s="4"/>
      <c r="GN882" s="4"/>
      <c r="GO882" s="4"/>
      <c r="GP882" s="4"/>
      <c r="GQ882" s="4"/>
      <c r="GR882" s="4"/>
      <c r="GS882" s="4"/>
      <c r="GT882" s="4"/>
      <c r="GU882" s="4"/>
      <c r="GV882" s="4"/>
      <c r="GW882" s="4"/>
      <c r="GX882" s="4"/>
      <c r="GY882" s="4"/>
      <c r="GZ882" s="4"/>
      <c r="HA882" s="4"/>
      <c r="HB882" s="4"/>
      <c r="HC882" s="4"/>
    </row>
    <row r="883" spans="1:211" s="380" customFormat="1" ht="13.9" customHeight="1">
      <c r="A883" s="828" t="str">
        <f>IF('1C TSsoustraitance'!$A600&lt;&gt;0,'1C TSsoustraitance'!$A600,"")</f>
        <v/>
      </c>
      <c r="B883" s="530"/>
      <c r="C883" s="513" t="str">
        <f>IF('1C TSsoustraitance'!$A600&lt;&gt;0,'1C TSsoustraitance'!$B600,"")</f>
        <v/>
      </c>
      <c r="D883" s="513" t="str">
        <f>IF('1C TSsoustraitance'!$A600&lt;&gt;0,'1C TSsoustraitance'!$C600,"")</f>
        <v/>
      </c>
      <c r="E883" s="684"/>
      <c r="F883" s="685"/>
      <c r="G883" s="666">
        <f>'1C TSsoustraitance'!$D600</f>
        <v>0</v>
      </c>
      <c r="H883" s="533">
        <v>0.21</v>
      </c>
      <c r="I883" s="533">
        <v>1</v>
      </c>
      <c r="J883" s="534"/>
      <c r="K883" s="667">
        <f t="shared" si="180"/>
        <v>0</v>
      </c>
      <c r="L883" s="668">
        <f>IF(OR('1C TSsoustraitance'!$D600="",'1C TSsoustraitance'!$AP600=0),0,IF(AND('1C TSsoustraitance'!$D600&lt;&gt;"",$K$2="Pôle",'1C TSsoustraitance'!$E600="OUI"),(('1C TSsoustraitance'!$F600+'1C TSsoustraitance'!$G600+'1C TSsoustraitance'!$H600+'1C TSsoustraitance'!$I600+'1C TSsoustraitance'!$M600)/'1C TSsoustraitance'!$R600),IF(AND('1C TSsoustraitance'!$D600&lt;&gt;"",$K$2="Pôle",'1C TSsoustraitance'!$E600="NON"),(('1C TSsoustraitance'!$F600+'1C TSsoustraitance'!$G600+'1C TSsoustraitance'!$H600+'1C TSsoustraitance'!$I600+'1C TSsoustraitance'!$M600)/'1C TSsoustraitance'!$AP600),IF(AND('1C TSsoustraitance'!$D600&lt;&gt;"",$K$2&lt;&gt;"Pôle",'1C TSsoustraitance'!$E600="OUI"),(('1C TSsoustraitance'!$F600+'1C TSsoustraitance'!$G600+'1C TSsoustraitance'!$H600+'1C TSsoustraitance'!$I600+'1C TSsoustraitance'!$J600+'1C TSsoustraitance'!$K600+'1C TSsoustraitance'!$L600+'1C TSsoustraitance'!$M600+'1C TSsoustraitance'!$N600+'1C TSsoustraitance'!$O600+'1C TSsoustraitance'!$P600+'1C TSsoustraitance'!$Q600)/'1C TSsoustraitance'!$R600),IF(AND('1C TSsoustraitance'!$D600&lt;&gt;"",$K$2&lt;&gt;"Pôle",'1C TSsoustraitance'!$E600="NON"),(('1C TSsoustraitance'!$F600+'1C TSsoustraitance'!$G600+'1C TSsoustraitance'!$H600+'1C TSsoustraitance'!$I600+'1C TSsoustraitance'!$J600+'1C TSsoustraitance'!$K600+'1C TSsoustraitance'!$L600+'1C TSsoustraitance'!$M600+'1C TSsoustraitance'!$N600+'1C TSsoustraitance'!$O600+'1C TSsoustraitance'!$P600+'1C TSsoustraitance'!$Q600))/'1C TSsoustraitance'!$AP600)))))</f>
        <v>0</v>
      </c>
      <c r="M883" s="668">
        <f>IF(OR('1C TSsoustraitance'!$D600="",'1C TSsoustraitance'!AP$13=0),0,IF(AND('1C TSsoustraitance'!$D600&lt;&gt;"",$K$2="Pôle",'1C TSsoustraitance'!$E600="OUI"),(('1C TSsoustraitance'!$J600+'1C TSsoustraitance'!$K600+'1C TSsoustraitance'!$L600)/'1C TSsoustraitance'!$R600),IF(AND('1C TSsoustraitance'!$D600&lt;&gt;"",$K$2="Pôle",'1C TSsoustraitance'!$E600="NON"),(('1C TSsoustraitance'!$J600+'1C TSsoustraitance'!$K600+'1C TSsoustraitance'!$L600)/'1C TSsoustraitance'!$AP600),IF(AND('1C TSsoustraitance'!$D600&lt;&gt;"",$K$2&lt;&gt;"Pôle"),0))))</f>
        <v>0</v>
      </c>
      <c r="N883" s="668">
        <f t="shared" si="179"/>
        <v>0</v>
      </c>
      <c r="O883" s="669">
        <f>IF(OR('1C TSsoustraitance'!$D600="",'1C TSsoustraitance'!$E600="OUI",'1C TSsoustraitance'!$AP600=0),0,(('1C TSsoustraitance'!$S600)/'1C TSsoustraitance'!$AP600))</f>
        <v>0</v>
      </c>
      <c r="P883" s="669">
        <f>IF(OR('1C TSsoustraitance'!$D600="",'1C TSsoustraitance'!$E600="OUI",'1C TSsoustraitance'!$AP600=0),0,(('1C TSsoustraitance'!$T600)/'1C TSsoustraitance'!$AP600))</f>
        <v>0</v>
      </c>
      <c r="Q883" s="669">
        <f>IF(OR('1C TSsoustraitance'!$D600="",'1C TSsoustraitance'!$E600="OUI",'1C TSsoustraitance'!$AP600=0),0,(('1C TSsoustraitance'!$U600)/'1C TSsoustraitance'!$AP600))</f>
        <v>0</v>
      </c>
      <c r="R883" s="669">
        <f>IF(OR('1C TSsoustraitance'!$D600="",'1C TSsoustraitance'!$E600="OUI",'1C TSsoustraitance'!$AP600=0),0,(('1C TSsoustraitance'!$V600)/'1C TSsoustraitance'!$AP600))</f>
        <v>0</v>
      </c>
      <c r="S883" s="669">
        <f>IF(OR('1C TSsoustraitance'!$D600="",'1C TSsoustraitance'!$E600="OUI",'1C TSsoustraitance'!$AP600=0),0,(('1C TSsoustraitance'!$W600)/'1C TSsoustraitance'!$AP600))</f>
        <v>0</v>
      </c>
      <c r="T883" s="669">
        <f>IF(OR('1C TSsoustraitance'!$D600="",'1C TSsoustraitance'!$E600="OUI",'1C TSsoustraitance'!$AP600=0),0,(('1C TSsoustraitance'!$X600)/'1C TSsoustraitance'!$AP600))</f>
        <v>0</v>
      </c>
      <c r="U883" s="669">
        <f>IF(OR('1C TSsoustraitance'!$D600="",'1C TSsoustraitance'!$E600="OUI",'1C TSsoustraitance'!$AP600=0),0,(('1C TSsoustraitance'!$Y600)/'1C TSsoustraitance'!$AP600))</f>
        <v>0</v>
      </c>
      <c r="V883" s="669">
        <f>IF(OR('1C TSsoustraitance'!$D600="",'1C TSsoustraitance'!$E600="OUI",'1C TSsoustraitance'!$AP600=0),0,(('1C TSsoustraitance'!$Z600)/'1C TSsoustraitance'!$AP600))</f>
        <v>0</v>
      </c>
      <c r="W883" s="669">
        <f>IF(OR('1C TSsoustraitance'!$D600="",'1C TSsoustraitance'!$E600="OUI",'1C TSsoustraitance'!$AP600=0),0,(('1C TSsoustraitance'!$AA600)/'1C TSsoustraitance'!$AP600))</f>
        <v>0</v>
      </c>
      <c r="X883" s="669">
        <f>IF(OR('1C TSsoustraitance'!$D600="",'1C TSsoustraitance'!$E600="OUI",'1C TSsoustraitance'!$AP600=0),0,(('1C TSsoustraitance'!$AB600)/'1C TSsoustraitance'!$AP600))</f>
        <v>0</v>
      </c>
      <c r="Y883" s="669">
        <f>IF(OR('1C TSsoustraitance'!$D600="",'1C TSsoustraitance'!$E600="OUI",'1C TSsoustraitance'!$AP600=0),0,(('1C TSsoustraitance'!$AC600)/'1C TSsoustraitance'!$AP600))</f>
        <v>0</v>
      </c>
      <c r="Z883" s="669">
        <f>IF(OR('1C TSsoustraitance'!$D600="",'1C TSsoustraitance'!$E600="OUI",'1C TSsoustraitance'!$AP600=0),0,(('1C TSsoustraitance'!$AD600)/'1C TSsoustraitance'!$AP600))</f>
        <v>0</v>
      </c>
      <c r="AA883" s="669">
        <f>IF(OR('1C TSsoustraitance'!$D600="",'1C TSsoustraitance'!$E600="OUI",'1C TSsoustraitance'!$AP600=0),0,(('1C TSsoustraitance'!$AE600)/'1C TSsoustraitance'!$AP600))</f>
        <v>0</v>
      </c>
      <c r="AB883" s="669">
        <f>IF(OR('1C TSsoustraitance'!$D600="",'1C TSsoustraitance'!$E600="OUI",'1C TSsoustraitance'!$AP600=0),0,(('1C TSsoustraitance'!$AF600)/'1C TSsoustraitance'!$AP600))</f>
        <v>0</v>
      </c>
      <c r="AC883" s="669">
        <f>IF(OR('1C TSsoustraitance'!$D600="",'1C TSsoustraitance'!$E600="OUI",'1C TSsoustraitance'!$AP600=0),0,(('1C TSsoustraitance'!$AG600)/'1C TSsoustraitance'!$AP600))</f>
        <v>0</v>
      </c>
      <c r="AD883" s="669">
        <f>IF(OR('1C TSsoustraitance'!$D600="",'1C TSsoustraitance'!$E600="OUI",'1C TSsoustraitance'!$AP600=0),0,(('1C TSsoustraitance'!$AH600)/'1C TSsoustraitance'!$AP600))</f>
        <v>0</v>
      </c>
      <c r="AE883" s="669">
        <f>IF(OR('1C TSsoustraitance'!$D600="",'1C TSsoustraitance'!$E600="OUI",'1C TSsoustraitance'!$AP600=0),0,(('1C TSsoustraitance'!$AI600)/'1C TSsoustraitance'!$AP600))</f>
        <v>0</v>
      </c>
      <c r="AF883" s="669">
        <f>IF(OR('1C TSsoustraitance'!$D600="",'1C TSsoustraitance'!$E600="OUI",'1C TSsoustraitance'!$AP600=0),0,(('1C TSsoustraitance'!$AJ600)/'1C TSsoustraitance'!$AP600))</f>
        <v>0</v>
      </c>
      <c r="AG883" s="669">
        <f>IF(OR('1C TSsoustraitance'!$D600="",'1C TSsoustraitance'!$E600="OUI",'1C TSsoustraitance'!$AP600=0),0,(('1C TSsoustraitance'!$AK600)/'1C TSsoustraitance'!$AP600))</f>
        <v>0</v>
      </c>
      <c r="AH883" s="669">
        <f>IF(OR('1C TSsoustraitance'!$D600="",'1C TSsoustraitance'!$E600="OUI",'1C TSsoustraitance'!$AP600=0),0,(('1C TSsoustraitance'!$AL600)/'1C TSsoustraitance'!$AP600))</f>
        <v>0</v>
      </c>
      <c r="AI883" s="669">
        <f>IF(OR('1C TSsoustraitance'!$D600="",'1C TSsoustraitance'!$E600="OUI",'1C TSsoustraitance'!$AP600=0),0,(('1C TSsoustraitance'!$AM600)/'1C TSsoustraitance'!$AP600))</f>
        <v>0</v>
      </c>
      <c r="AJ883" s="669">
        <f>IF(OR('1C TSsoustraitance'!$D600="",'1C TSsoustraitance'!$E600="OUI",'1C TSsoustraitance'!$AP600=0),0,(('1C TSsoustraitance'!$AN600)/'1C TSsoustraitance'!$AP600))</f>
        <v>0</v>
      </c>
      <c r="AK883" s="669">
        <f t="shared" si="181"/>
        <v>0</v>
      </c>
      <c r="AL883" s="668">
        <f t="shared" si="182"/>
        <v>0</v>
      </c>
      <c r="AM883" s="670">
        <f>IF(Tableau7[[#This Row],[N° pièce]]="",0,(Tableau7[[#This Row],[hors TVA]]+(Tableau7[[#This Row],[hors TVA]]*Tableau7[[#This Row],[Taux TVA]])-(Tableau7[[#This Row],[hors TVA]]*Tableau7[[#This Row],[Taux TVA]]*Tableau7[[#This Row],[Régime TVA: Récupération]]))*Tableau7[[#This Row],[Type 1]])</f>
        <v>0</v>
      </c>
      <c r="AN883" s="670">
        <f>IF(Tableau7[[#This Row],[N° pièce]]="",0,IF($K$2="pôle",((Tableau7[[#This Row],[hors TVA]]+(Tableau7[[#This Row],[hors TVA]]*Tableau7[[#This Row],[Taux TVA]])-(Tableau7[[#This Row],[hors TVA]]*Tableau7[[#This Row],[Taux TVA]]*Tableau7[[#This Row],[Régime TVA: Récupération]]))*Tableau7[[#This Row],[Type 2]]),0))</f>
        <v>0</v>
      </c>
      <c r="AO883" s="670">
        <f t="shared" si="185"/>
        <v>0</v>
      </c>
      <c r="AP883" s="255">
        <f t="shared" si="184"/>
        <v>0</v>
      </c>
      <c r="AQ883" s="506">
        <f t="shared" si="186"/>
        <v>0</v>
      </c>
      <c r="AR883" s="671"/>
      <c r="AS883" s="512"/>
      <c r="AT883" s="513" t="str">
        <f>IF(('1C TSsoustraitance'!AP600*FICHE!C$14&lt;J883),"Forfait limité à "&amp;FICHE!C$14&amp;"€/jour","")</f>
        <v/>
      </c>
      <c r="AU883" s="797"/>
      <c r="AV883" s="484"/>
      <c r="AW883" s="484"/>
      <c r="AX883" s="484"/>
      <c r="AY883" s="484"/>
      <c r="AZ883" s="484"/>
      <c r="BA883" s="4"/>
      <c r="BB883" s="4"/>
      <c r="BC883" s="4"/>
      <c r="BD883" s="4"/>
      <c r="BE883" s="4"/>
      <c r="BF883" s="4"/>
      <c r="BG883" s="4"/>
      <c r="BH883" s="4"/>
      <c r="BI883" s="4"/>
      <c r="BJ883" s="4"/>
      <c r="BK883" s="4"/>
      <c r="BL883" s="4"/>
      <c r="BM883" s="4"/>
      <c r="BN883" s="4"/>
      <c r="BO883" s="4"/>
      <c r="BP883" s="4"/>
      <c r="BQ883" s="4"/>
      <c r="BR883" s="4"/>
      <c r="BS883" s="4"/>
      <c r="BT883" s="4"/>
      <c r="BU883" s="4"/>
      <c r="BV883" s="4"/>
      <c r="BW883" s="4"/>
      <c r="BX883" s="4"/>
      <c r="BY883" s="4"/>
      <c r="BZ883" s="4"/>
      <c r="CA883" s="4"/>
      <c r="CB883" s="4"/>
      <c r="CC883" s="4"/>
      <c r="CD883" s="4"/>
      <c r="CE883" s="4"/>
      <c r="CF883" s="4"/>
      <c r="CG883" s="4"/>
      <c r="CH883" s="4"/>
      <c r="CI883" s="4"/>
      <c r="CJ883" s="4"/>
      <c r="CK883" s="4"/>
      <c r="CL883" s="4"/>
      <c r="CM883" s="4"/>
      <c r="CN883" s="4"/>
      <c r="CO883" s="4"/>
      <c r="CP883" s="4"/>
      <c r="CQ883" s="4"/>
      <c r="CR883" s="4"/>
      <c r="CS883" s="4"/>
      <c r="CT883" s="4"/>
      <c r="CU883" s="4"/>
      <c r="CV883" s="4"/>
      <c r="CW883" s="4"/>
      <c r="CX883" s="4"/>
      <c r="CY883" s="4"/>
      <c r="CZ883" s="4"/>
      <c r="DA883" s="4"/>
      <c r="DB883" s="4"/>
      <c r="DC883" s="4"/>
      <c r="DD883" s="4"/>
      <c r="DE883" s="4"/>
      <c r="DF883" s="4"/>
      <c r="DG883" s="4"/>
      <c r="DH883" s="4"/>
      <c r="DI883" s="4"/>
      <c r="DJ883" s="4"/>
      <c r="DK883" s="4"/>
      <c r="DL883" s="4"/>
      <c r="DM883" s="4"/>
      <c r="DN883" s="4"/>
      <c r="DO883" s="4"/>
      <c r="DP883" s="4"/>
      <c r="DQ883" s="4"/>
      <c r="DR883" s="4"/>
      <c r="DS883" s="4"/>
      <c r="DT883" s="4"/>
      <c r="DU883" s="4"/>
      <c r="DV883" s="4"/>
      <c r="DW883" s="4"/>
      <c r="DX883" s="4"/>
      <c r="DY883" s="4"/>
      <c r="DZ883" s="4"/>
      <c r="EA883" s="4"/>
      <c r="EB883" s="4"/>
      <c r="EC883" s="4"/>
      <c r="ED883" s="4"/>
      <c r="EE883" s="4"/>
      <c r="EF883" s="4"/>
      <c r="EG883" s="4"/>
      <c r="EH883" s="4"/>
      <c r="EI883" s="4"/>
      <c r="EJ883" s="4"/>
      <c r="EK883" s="4"/>
      <c r="EL883" s="4"/>
      <c r="EM883" s="4"/>
      <c r="EN883" s="4"/>
      <c r="EO883" s="4"/>
      <c r="EP883" s="4"/>
      <c r="EQ883" s="4"/>
      <c r="ER883" s="4"/>
      <c r="ES883" s="4"/>
      <c r="ET883" s="4"/>
      <c r="EU883" s="4"/>
      <c r="EV883" s="4"/>
      <c r="EW883" s="4"/>
      <c r="EX883" s="4"/>
      <c r="EY883" s="4"/>
      <c r="EZ883" s="4"/>
      <c r="FA883" s="4"/>
      <c r="FB883" s="4"/>
      <c r="FC883" s="4"/>
      <c r="FD883" s="4"/>
      <c r="FE883" s="4"/>
      <c r="FF883" s="4"/>
      <c r="FG883" s="4"/>
      <c r="FH883" s="4"/>
      <c r="FI883" s="4"/>
      <c r="FJ883" s="4"/>
      <c r="FK883" s="4"/>
      <c r="FL883" s="4"/>
      <c r="FM883" s="4"/>
      <c r="FN883" s="4"/>
      <c r="FO883" s="4"/>
      <c r="FP883" s="4"/>
      <c r="FQ883" s="4"/>
      <c r="FR883" s="4"/>
      <c r="FS883" s="4"/>
      <c r="FT883" s="4"/>
      <c r="FU883" s="4"/>
      <c r="FV883" s="4"/>
      <c r="FW883" s="4"/>
      <c r="FX883" s="4"/>
      <c r="FY883" s="4"/>
      <c r="FZ883" s="4"/>
      <c r="GA883" s="4"/>
      <c r="GB883" s="4"/>
      <c r="GC883" s="4"/>
      <c r="GD883" s="4"/>
      <c r="GE883" s="4"/>
      <c r="GF883" s="4"/>
      <c r="GG883" s="4"/>
      <c r="GH883" s="4"/>
      <c r="GI883" s="4"/>
      <c r="GJ883" s="4"/>
      <c r="GK883" s="4"/>
      <c r="GL883" s="4"/>
      <c r="GM883" s="4"/>
      <c r="GN883" s="4"/>
      <c r="GO883" s="4"/>
      <c r="GP883" s="4"/>
      <c r="GQ883" s="4"/>
      <c r="GR883" s="4"/>
      <c r="GS883" s="4"/>
      <c r="GT883" s="4"/>
      <c r="GU883" s="4"/>
      <c r="GV883" s="4"/>
      <c r="GW883" s="4"/>
      <c r="GX883" s="4"/>
      <c r="GY883" s="4"/>
      <c r="GZ883" s="4"/>
      <c r="HA883" s="4"/>
      <c r="HB883" s="4"/>
      <c r="HC883" s="4"/>
    </row>
    <row r="884" spans="1:211" s="380" customFormat="1" ht="13.9" customHeight="1">
      <c r="A884" s="828" t="str">
        <f>IF('1C TSsoustraitance'!$A601&lt;&gt;0,'1C TSsoustraitance'!$A601,"")</f>
        <v/>
      </c>
      <c r="B884" s="530"/>
      <c r="C884" s="513" t="str">
        <f>IF('1C TSsoustraitance'!$A601&lt;&gt;0,'1C TSsoustraitance'!$B601,"")</f>
        <v/>
      </c>
      <c r="D884" s="513" t="str">
        <f>IF('1C TSsoustraitance'!$A601&lt;&gt;0,'1C TSsoustraitance'!$C601,"")</f>
        <v/>
      </c>
      <c r="E884" s="684"/>
      <c r="F884" s="685"/>
      <c r="G884" s="666">
        <f>'1C TSsoustraitance'!$D601</f>
        <v>0</v>
      </c>
      <c r="H884" s="533">
        <v>0.21</v>
      </c>
      <c r="I884" s="533">
        <v>1</v>
      </c>
      <c r="J884" s="534"/>
      <c r="K884" s="667">
        <f t="shared" si="180"/>
        <v>0</v>
      </c>
      <c r="L884" s="668">
        <f>IF(OR('1C TSsoustraitance'!$D601="",'1C TSsoustraitance'!$AP601=0),0,IF(AND('1C TSsoustraitance'!$D601&lt;&gt;"",$K$2="Pôle",'1C TSsoustraitance'!$E601="OUI"),(('1C TSsoustraitance'!$F601+'1C TSsoustraitance'!$G601+'1C TSsoustraitance'!$H601+'1C TSsoustraitance'!$I601+'1C TSsoustraitance'!$M601)/'1C TSsoustraitance'!$R601),IF(AND('1C TSsoustraitance'!$D601&lt;&gt;"",$K$2="Pôle",'1C TSsoustraitance'!$E601="NON"),(('1C TSsoustraitance'!$F601+'1C TSsoustraitance'!$G601+'1C TSsoustraitance'!$H601+'1C TSsoustraitance'!$I601+'1C TSsoustraitance'!$M601)/'1C TSsoustraitance'!$AP601),IF(AND('1C TSsoustraitance'!$D601&lt;&gt;"",$K$2&lt;&gt;"Pôle",'1C TSsoustraitance'!$E601="OUI"),(('1C TSsoustraitance'!$F601+'1C TSsoustraitance'!$G601+'1C TSsoustraitance'!$H601+'1C TSsoustraitance'!$I601+'1C TSsoustraitance'!$J601+'1C TSsoustraitance'!$K601+'1C TSsoustraitance'!$L601+'1C TSsoustraitance'!$M601+'1C TSsoustraitance'!$N601+'1C TSsoustraitance'!$O601+'1C TSsoustraitance'!$P601+'1C TSsoustraitance'!$Q601)/'1C TSsoustraitance'!$R601),IF(AND('1C TSsoustraitance'!$D601&lt;&gt;"",$K$2&lt;&gt;"Pôle",'1C TSsoustraitance'!$E601="NON"),(('1C TSsoustraitance'!$F601+'1C TSsoustraitance'!$G601+'1C TSsoustraitance'!$H601+'1C TSsoustraitance'!$I601+'1C TSsoustraitance'!$J601+'1C TSsoustraitance'!$K601+'1C TSsoustraitance'!$L601+'1C TSsoustraitance'!$M601+'1C TSsoustraitance'!$N601+'1C TSsoustraitance'!$O601+'1C TSsoustraitance'!$P601+'1C TSsoustraitance'!$Q601))/'1C TSsoustraitance'!$AP601)))))</f>
        <v>0</v>
      </c>
      <c r="M884" s="668">
        <f>IF(OR('1C TSsoustraitance'!$D601="",'1C TSsoustraitance'!AP$13=0),0,IF(AND('1C TSsoustraitance'!$D601&lt;&gt;"",$K$2="Pôle",'1C TSsoustraitance'!$E601="OUI"),(('1C TSsoustraitance'!$J601+'1C TSsoustraitance'!$K601+'1C TSsoustraitance'!$L601)/'1C TSsoustraitance'!$R601),IF(AND('1C TSsoustraitance'!$D601&lt;&gt;"",$K$2="Pôle",'1C TSsoustraitance'!$E601="NON"),(('1C TSsoustraitance'!$J601+'1C TSsoustraitance'!$K601+'1C TSsoustraitance'!$L601)/'1C TSsoustraitance'!$AP601),IF(AND('1C TSsoustraitance'!$D601&lt;&gt;"",$K$2&lt;&gt;"Pôle"),0))))</f>
        <v>0</v>
      </c>
      <c r="N884" s="668">
        <f t="shared" si="179"/>
        <v>0</v>
      </c>
      <c r="O884" s="669">
        <f>IF(OR('1C TSsoustraitance'!$D601="",'1C TSsoustraitance'!$E601="OUI",'1C TSsoustraitance'!$AP601=0),0,(('1C TSsoustraitance'!$S601)/'1C TSsoustraitance'!$AP601))</f>
        <v>0</v>
      </c>
      <c r="P884" s="669">
        <f>IF(OR('1C TSsoustraitance'!$D601="",'1C TSsoustraitance'!$E601="OUI",'1C TSsoustraitance'!$AP601=0),0,(('1C TSsoustraitance'!$T601)/'1C TSsoustraitance'!$AP601))</f>
        <v>0</v>
      </c>
      <c r="Q884" s="669">
        <f>IF(OR('1C TSsoustraitance'!$D601="",'1C TSsoustraitance'!$E601="OUI",'1C TSsoustraitance'!$AP601=0),0,(('1C TSsoustraitance'!$U601)/'1C TSsoustraitance'!$AP601))</f>
        <v>0</v>
      </c>
      <c r="R884" s="669">
        <f>IF(OR('1C TSsoustraitance'!$D601="",'1C TSsoustraitance'!$E601="OUI",'1C TSsoustraitance'!$AP601=0),0,(('1C TSsoustraitance'!$V601)/'1C TSsoustraitance'!$AP601))</f>
        <v>0</v>
      </c>
      <c r="S884" s="669">
        <f>IF(OR('1C TSsoustraitance'!$D601="",'1C TSsoustraitance'!$E601="OUI",'1C TSsoustraitance'!$AP601=0),0,(('1C TSsoustraitance'!$W601)/'1C TSsoustraitance'!$AP601))</f>
        <v>0</v>
      </c>
      <c r="T884" s="669">
        <f>IF(OR('1C TSsoustraitance'!$D601="",'1C TSsoustraitance'!$E601="OUI",'1C TSsoustraitance'!$AP601=0),0,(('1C TSsoustraitance'!$X601)/'1C TSsoustraitance'!$AP601))</f>
        <v>0</v>
      </c>
      <c r="U884" s="669">
        <f>IF(OR('1C TSsoustraitance'!$D601="",'1C TSsoustraitance'!$E601="OUI",'1C TSsoustraitance'!$AP601=0),0,(('1C TSsoustraitance'!$Y601)/'1C TSsoustraitance'!$AP601))</f>
        <v>0</v>
      </c>
      <c r="V884" s="669">
        <f>IF(OR('1C TSsoustraitance'!$D601="",'1C TSsoustraitance'!$E601="OUI",'1C TSsoustraitance'!$AP601=0),0,(('1C TSsoustraitance'!$Z601)/'1C TSsoustraitance'!$AP601))</f>
        <v>0</v>
      </c>
      <c r="W884" s="669">
        <f>IF(OR('1C TSsoustraitance'!$D601="",'1C TSsoustraitance'!$E601="OUI",'1C TSsoustraitance'!$AP601=0),0,(('1C TSsoustraitance'!$AA601)/'1C TSsoustraitance'!$AP601))</f>
        <v>0</v>
      </c>
      <c r="X884" s="669">
        <f>IF(OR('1C TSsoustraitance'!$D601="",'1C TSsoustraitance'!$E601="OUI",'1C TSsoustraitance'!$AP601=0),0,(('1C TSsoustraitance'!$AB601)/'1C TSsoustraitance'!$AP601))</f>
        <v>0</v>
      </c>
      <c r="Y884" s="669">
        <f>IF(OR('1C TSsoustraitance'!$D601="",'1C TSsoustraitance'!$E601="OUI",'1C TSsoustraitance'!$AP601=0),0,(('1C TSsoustraitance'!$AC601)/'1C TSsoustraitance'!$AP601))</f>
        <v>0</v>
      </c>
      <c r="Z884" s="669">
        <f>IF(OR('1C TSsoustraitance'!$D601="",'1C TSsoustraitance'!$E601="OUI",'1C TSsoustraitance'!$AP601=0),0,(('1C TSsoustraitance'!$AD601)/'1C TSsoustraitance'!$AP601))</f>
        <v>0</v>
      </c>
      <c r="AA884" s="669">
        <f>IF(OR('1C TSsoustraitance'!$D601="",'1C TSsoustraitance'!$E601="OUI",'1C TSsoustraitance'!$AP601=0),0,(('1C TSsoustraitance'!$AE601)/'1C TSsoustraitance'!$AP601))</f>
        <v>0</v>
      </c>
      <c r="AB884" s="669">
        <f>IF(OR('1C TSsoustraitance'!$D601="",'1C TSsoustraitance'!$E601="OUI",'1C TSsoustraitance'!$AP601=0),0,(('1C TSsoustraitance'!$AF601)/'1C TSsoustraitance'!$AP601))</f>
        <v>0</v>
      </c>
      <c r="AC884" s="669">
        <f>IF(OR('1C TSsoustraitance'!$D601="",'1C TSsoustraitance'!$E601="OUI",'1C TSsoustraitance'!$AP601=0),0,(('1C TSsoustraitance'!$AG601)/'1C TSsoustraitance'!$AP601))</f>
        <v>0</v>
      </c>
      <c r="AD884" s="669">
        <f>IF(OR('1C TSsoustraitance'!$D601="",'1C TSsoustraitance'!$E601="OUI",'1C TSsoustraitance'!$AP601=0),0,(('1C TSsoustraitance'!$AH601)/'1C TSsoustraitance'!$AP601))</f>
        <v>0</v>
      </c>
      <c r="AE884" s="669">
        <f>IF(OR('1C TSsoustraitance'!$D601="",'1C TSsoustraitance'!$E601="OUI",'1C TSsoustraitance'!$AP601=0),0,(('1C TSsoustraitance'!$AI601)/'1C TSsoustraitance'!$AP601))</f>
        <v>0</v>
      </c>
      <c r="AF884" s="669">
        <f>IF(OR('1C TSsoustraitance'!$D601="",'1C TSsoustraitance'!$E601="OUI",'1C TSsoustraitance'!$AP601=0),0,(('1C TSsoustraitance'!$AJ601)/'1C TSsoustraitance'!$AP601))</f>
        <v>0</v>
      </c>
      <c r="AG884" s="669">
        <f>IF(OR('1C TSsoustraitance'!$D601="",'1C TSsoustraitance'!$E601="OUI",'1C TSsoustraitance'!$AP601=0),0,(('1C TSsoustraitance'!$AK601)/'1C TSsoustraitance'!$AP601))</f>
        <v>0</v>
      </c>
      <c r="AH884" s="669">
        <f>IF(OR('1C TSsoustraitance'!$D601="",'1C TSsoustraitance'!$E601="OUI",'1C TSsoustraitance'!$AP601=0),0,(('1C TSsoustraitance'!$AL601)/'1C TSsoustraitance'!$AP601))</f>
        <v>0</v>
      </c>
      <c r="AI884" s="669">
        <f>IF(OR('1C TSsoustraitance'!$D601="",'1C TSsoustraitance'!$E601="OUI",'1C TSsoustraitance'!$AP601=0),0,(('1C TSsoustraitance'!$AM601)/'1C TSsoustraitance'!$AP601))</f>
        <v>0</v>
      </c>
      <c r="AJ884" s="669">
        <f>IF(OR('1C TSsoustraitance'!$D601="",'1C TSsoustraitance'!$E601="OUI",'1C TSsoustraitance'!$AP601=0),0,(('1C TSsoustraitance'!$AN601)/'1C TSsoustraitance'!$AP601))</f>
        <v>0</v>
      </c>
      <c r="AK884" s="669">
        <f t="shared" si="181"/>
        <v>0</v>
      </c>
      <c r="AL884" s="668">
        <f t="shared" si="182"/>
        <v>0</v>
      </c>
      <c r="AM884" s="670">
        <f>IF(Tableau7[[#This Row],[N° pièce]]="",0,(Tableau7[[#This Row],[hors TVA]]+(Tableau7[[#This Row],[hors TVA]]*Tableau7[[#This Row],[Taux TVA]])-(Tableau7[[#This Row],[hors TVA]]*Tableau7[[#This Row],[Taux TVA]]*Tableau7[[#This Row],[Régime TVA: Récupération]]))*Tableau7[[#This Row],[Type 1]])</f>
        <v>0</v>
      </c>
      <c r="AN884" s="670">
        <f>IF(Tableau7[[#This Row],[N° pièce]]="",0,IF($K$2="pôle",((Tableau7[[#This Row],[hors TVA]]+(Tableau7[[#This Row],[hors TVA]]*Tableau7[[#This Row],[Taux TVA]])-(Tableau7[[#This Row],[hors TVA]]*Tableau7[[#This Row],[Taux TVA]]*Tableau7[[#This Row],[Régime TVA: Récupération]]))*Tableau7[[#This Row],[Type 2]]),0))</f>
        <v>0</v>
      </c>
      <c r="AO884" s="670">
        <f t="shared" si="185"/>
        <v>0</v>
      </c>
      <c r="AP884" s="255">
        <f t="shared" si="184"/>
        <v>0</v>
      </c>
      <c r="AQ884" s="506">
        <f t="shared" si="186"/>
        <v>0</v>
      </c>
      <c r="AR884" s="671"/>
      <c r="AS884" s="512"/>
      <c r="AT884" s="513" t="str">
        <f>IF(('1C TSsoustraitance'!AP601*FICHE!C$14&lt;J884),"Forfait limité à "&amp;FICHE!C$14&amp;"€/jour","")</f>
        <v/>
      </c>
      <c r="AU884" s="797"/>
      <c r="AV884" s="484"/>
      <c r="AW884" s="484"/>
      <c r="AX884" s="484"/>
      <c r="AY884" s="484"/>
      <c r="AZ884" s="484"/>
      <c r="BA884" s="4"/>
      <c r="BB884" s="4"/>
      <c r="BC884" s="4"/>
      <c r="BD884" s="4"/>
      <c r="BE884" s="4"/>
      <c r="BF884" s="4"/>
      <c r="BG884" s="4"/>
      <c r="BH884" s="4"/>
      <c r="BI884" s="4"/>
      <c r="BJ884" s="4"/>
      <c r="BK884" s="4"/>
      <c r="BL884" s="4"/>
      <c r="BM884" s="4"/>
      <c r="BN884" s="4"/>
      <c r="BO884" s="4"/>
      <c r="BP884" s="4"/>
      <c r="BQ884" s="4"/>
      <c r="BR884" s="4"/>
      <c r="BS884" s="4"/>
      <c r="BT884" s="4"/>
      <c r="BU884" s="4"/>
      <c r="BV884" s="4"/>
      <c r="BW884" s="4"/>
      <c r="BX884" s="4"/>
      <c r="BY884" s="4"/>
      <c r="BZ884" s="4"/>
      <c r="CA884" s="4"/>
      <c r="CB884" s="4"/>
      <c r="CC884" s="4"/>
      <c r="CD884" s="4"/>
      <c r="CE884" s="4"/>
      <c r="CF884" s="4"/>
      <c r="CG884" s="4"/>
      <c r="CH884" s="4"/>
      <c r="CI884" s="4"/>
      <c r="CJ884" s="4"/>
      <c r="CK884" s="4"/>
      <c r="CL884" s="4"/>
      <c r="CM884" s="4"/>
      <c r="CN884" s="4"/>
      <c r="CO884" s="4"/>
      <c r="CP884" s="4"/>
      <c r="CQ884" s="4"/>
      <c r="CR884" s="4"/>
      <c r="CS884" s="4"/>
      <c r="CT884" s="4"/>
      <c r="CU884" s="4"/>
      <c r="CV884" s="4"/>
      <c r="CW884" s="4"/>
      <c r="CX884" s="4"/>
      <c r="CY884" s="4"/>
      <c r="CZ884" s="4"/>
      <c r="DA884" s="4"/>
      <c r="DB884" s="4"/>
      <c r="DC884" s="4"/>
      <c r="DD884" s="4"/>
      <c r="DE884" s="4"/>
      <c r="DF884" s="4"/>
      <c r="DG884" s="4"/>
      <c r="DH884" s="4"/>
      <c r="DI884" s="4"/>
      <c r="DJ884" s="4"/>
      <c r="DK884" s="4"/>
      <c r="DL884" s="4"/>
      <c r="DM884" s="4"/>
      <c r="DN884" s="4"/>
      <c r="DO884" s="4"/>
      <c r="DP884" s="4"/>
      <c r="DQ884" s="4"/>
      <c r="DR884" s="4"/>
      <c r="DS884" s="4"/>
      <c r="DT884" s="4"/>
      <c r="DU884" s="4"/>
      <c r="DV884" s="4"/>
      <c r="DW884" s="4"/>
      <c r="DX884" s="4"/>
      <c r="DY884" s="4"/>
      <c r="DZ884" s="4"/>
      <c r="EA884" s="4"/>
      <c r="EB884" s="4"/>
      <c r="EC884" s="4"/>
      <c r="ED884" s="4"/>
      <c r="EE884" s="4"/>
      <c r="EF884" s="4"/>
      <c r="EG884" s="4"/>
      <c r="EH884" s="4"/>
      <c r="EI884" s="4"/>
      <c r="EJ884" s="4"/>
      <c r="EK884" s="4"/>
      <c r="EL884" s="4"/>
      <c r="EM884" s="4"/>
      <c r="EN884" s="4"/>
      <c r="EO884" s="4"/>
      <c r="EP884" s="4"/>
      <c r="EQ884" s="4"/>
      <c r="ER884" s="4"/>
      <c r="ES884" s="4"/>
      <c r="ET884" s="4"/>
      <c r="EU884" s="4"/>
      <c r="EV884" s="4"/>
      <c r="EW884" s="4"/>
      <c r="EX884" s="4"/>
      <c r="EY884" s="4"/>
      <c r="EZ884" s="4"/>
      <c r="FA884" s="4"/>
      <c r="FB884" s="4"/>
      <c r="FC884" s="4"/>
      <c r="FD884" s="4"/>
      <c r="FE884" s="4"/>
      <c r="FF884" s="4"/>
      <c r="FG884" s="4"/>
      <c r="FH884" s="4"/>
      <c r="FI884" s="4"/>
      <c r="FJ884" s="4"/>
      <c r="FK884" s="4"/>
      <c r="FL884" s="4"/>
      <c r="FM884" s="4"/>
      <c r="FN884" s="4"/>
      <c r="FO884" s="4"/>
      <c r="FP884" s="4"/>
      <c r="FQ884" s="4"/>
      <c r="FR884" s="4"/>
      <c r="FS884" s="4"/>
      <c r="FT884" s="4"/>
      <c r="FU884" s="4"/>
      <c r="FV884" s="4"/>
      <c r="FW884" s="4"/>
      <c r="FX884" s="4"/>
      <c r="FY884" s="4"/>
      <c r="FZ884" s="4"/>
      <c r="GA884" s="4"/>
      <c r="GB884" s="4"/>
      <c r="GC884" s="4"/>
      <c r="GD884" s="4"/>
      <c r="GE884" s="4"/>
      <c r="GF884" s="4"/>
      <c r="GG884" s="4"/>
      <c r="GH884" s="4"/>
      <c r="GI884" s="4"/>
      <c r="GJ884" s="4"/>
      <c r="GK884" s="4"/>
      <c r="GL884" s="4"/>
      <c r="GM884" s="4"/>
      <c r="GN884" s="4"/>
      <c r="GO884" s="4"/>
      <c r="GP884" s="4"/>
      <c r="GQ884" s="4"/>
      <c r="GR884" s="4"/>
      <c r="GS884" s="4"/>
      <c r="GT884" s="4"/>
      <c r="GU884" s="4"/>
      <c r="GV884" s="4"/>
      <c r="GW884" s="4"/>
      <c r="GX884" s="4"/>
      <c r="GY884" s="4"/>
      <c r="GZ884" s="4"/>
      <c r="HA884" s="4"/>
      <c r="HB884" s="4"/>
      <c r="HC884" s="4"/>
    </row>
    <row r="885" spans="1:211" s="380" customFormat="1" ht="13.9" customHeight="1">
      <c r="A885" s="828" t="str">
        <f>IF('1C TSsoustraitance'!$A602&lt;&gt;0,'1C TSsoustraitance'!$A602,"")</f>
        <v/>
      </c>
      <c r="B885" s="530"/>
      <c r="C885" s="513" t="str">
        <f>IF('1C TSsoustraitance'!$A602&lt;&gt;0,'1C TSsoustraitance'!$B602,"")</f>
        <v/>
      </c>
      <c r="D885" s="513" t="str">
        <f>IF('1C TSsoustraitance'!$A602&lt;&gt;0,'1C TSsoustraitance'!$C602,"")</f>
        <v/>
      </c>
      <c r="E885" s="684"/>
      <c r="F885" s="685"/>
      <c r="G885" s="666">
        <f>'1C TSsoustraitance'!$D602</f>
        <v>0</v>
      </c>
      <c r="H885" s="533">
        <v>0.21</v>
      </c>
      <c r="I885" s="533">
        <v>1</v>
      </c>
      <c r="J885" s="534"/>
      <c r="K885" s="667">
        <f t="shared" si="180"/>
        <v>0</v>
      </c>
      <c r="L885" s="668">
        <f>IF(OR('1C TSsoustraitance'!$D602="",'1C TSsoustraitance'!$AP602=0),0,IF(AND('1C TSsoustraitance'!$D602&lt;&gt;"",$K$2="Pôle",'1C TSsoustraitance'!$E602="OUI"),(('1C TSsoustraitance'!$F602+'1C TSsoustraitance'!$G602+'1C TSsoustraitance'!$H602+'1C TSsoustraitance'!$I602+'1C TSsoustraitance'!$M602)/'1C TSsoustraitance'!$R602),IF(AND('1C TSsoustraitance'!$D602&lt;&gt;"",$K$2="Pôle",'1C TSsoustraitance'!$E602="NON"),(('1C TSsoustraitance'!$F602+'1C TSsoustraitance'!$G602+'1C TSsoustraitance'!$H602+'1C TSsoustraitance'!$I602+'1C TSsoustraitance'!$M602)/'1C TSsoustraitance'!$AP602),IF(AND('1C TSsoustraitance'!$D602&lt;&gt;"",$K$2&lt;&gt;"Pôle",'1C TSsoustraitance'!$E602="OUI"),(('1C TSsoustraitance'!$F602+'1C TSsoustraitance'!$G602+'1C TSsoustraitance'!$H602+'1C TSsoustraitance'!$I602+'1C TSsoustraitance'!$J602+'1C TSsoustraitance'!$K602+'1C TSsoustraitance'!$L602+'1C TSsoustraitance'!$M602+'1C TSsoustraitance'!$N602+'1C TSsoustraitance'!$O602+'1C TSsoustraitance'!$P602+'1C TSsoustraitance'!$Q602)/'1C TSsoustraitance'!$R602),IF(AND('1C TSsoustraitance'!$D602&lt;&gt;"",$K$2&lt;&gt;"Pôle",'1C TSsoustraitance'!$E602="NON"),(('1C TSsoustraitance'!$F602+'1C TSsoustraitance'!$G602+'1C TSsoustraitance'!$H602+'1C TSsoustraitance'!$I602+'1C TSsoustraitance'!$J602+'1C TSsoustraitance'!$K602+'1C TSsoustraitance'!$L602+'1C TSsoustraitance'!$M602+'1C TSsoustraitance'!$N602+'1C TSsoustraitance'!$O602+'1C TSsoustraitance'!$P602+'1C TSsoustraitance'!$Q602))/'1C TSsoustraitance'!$AP602)))))</f>
        <v>0</v>
      </c>
      <c r="M885" s="668">
        <f>IF(OR('1C TSsoustraitance'!$D602="",'1C TSsoustraitance'!AP$13=0),0,IF(AND('1C TSsoustraitance'!$D602&lt;&gt;"",$K$2="Pôle",'1C TSsoustraitance'!$E602="OUI"),(('1C TSsoustraitance'!$J602+'1C TSsoustraitance'!$K602+'1C TSsoustraitance'!$L602)/'1C TSsoustraitance'!$R602),IF(AND('1C TSsoustraitance'!$D602&lt;&gt;"",$K$2="Pôle",'1C TSsoustraitance'!$E602="NON"),(('1C TSsoustraitance'!$J602+'1C TSsoustraitance'!$K602+'1C TSsoustraitance'!$L602)/'1C TSsoustraitance'!$AP602),IF(AND('1C TSsoustraitance'!$D602&lt;&gt;"",$K$2&lt;&gt;"Pôle"),0))))</f>
        <v>0</v>
      </c>
      <c r="N885" s="668">
        <f t="shared" si="179"/>
        <v>0</v>
      </c>
      <c r="O885" s="669">
        <f>IF(OR('1C TSsoustraitance'!$D602="",'1C TSsoustraitance'!$E602="OUI",'1C TSsoustraitance'!$AP602=0),0,(('1C TSsoustraitance'!$S602)/'1C TSsoustraitance'!$AP602))</f>
        <v>0</v>
      </c>
      <c r="P885" s="669">
        <f>IF(OR('1C TSsoustraitance'!$D602="",'1C TSsoustraitance'!$E602="OUI",'1C TSsoustraitance'!$AP602=0),0,(('1C TSsoustraitance'!$T602)/'1C TSsoustraitance'!$AP602))</f>
        <v>0</v>
      </c>
      <c r="Q885" s="669">
        <f>IF(OR('1C TSsoustraitance'!$D602="",'1C TSsoustraitance'!$E602="OUI",'1C TSsoustraitance'!$AP602=0),0,(('1C TSsoustraitance'!$U602)/'1C TSsoustraitance'!$AP602))</f>
        <v>0</v>
      </c>
      <c r="R885" s="669">
        <f>IF(OR('1C TSsoustraitance'!$D602="",'1C TSsoustraitance'!$E602="OUI",'1C TSsoustraitance'!$AP602=0),0,(('1C TSsoustraitance'!$V602)/'1C TSsoustraitance'!$AP602))</f>
        <v>0</v>
      </c>
      <c r="S885" s="669">
        <f>IF(OR('1C TSsoustraitance'!$D602="",'1C TSsoustraitance'!$E602="OUI",'1C TSsoustraitance'!$AP602=0),0,(('1C TSsoustraitance'!$W602)/'1C TSsoustraitance'!$AP602))</f>
        <v>0</v>
      </c>
      <c r="T885" s="669">
        <f>IF(OR('1C TSsoustraitance'!$D602="",'1C TSsoustraitance'!$E602="OUI",'1C TSsoustraitance'!$AP602=0),0,(('1C TSsoustraitance'!$X602)/'1C TSsoustraitance'!$AP602))</f>
        <v>0</v>
      </c>
      <c r="U885" s="669">
        <f>IF(OR('1C TSsoustraitance'!$D602="",'1C TSsoustraitance'!$E602="OUI",'1C TSsoustraitance'!$AP602=0),0,(('1C TSsoustraitance'!$Y602)/'1C TSsoustraitance'!$AP602))</f>
        <v>0</v>
      </c>
      <c r="V885" s="669">
        <f>IF(OR('1C TSsoustraitance'!$D602="",'1C TSsoustraitance'!$E602="OUI",'1C TSsoustraitance'!$AP602=0),0,(('1C TSsoustraitance'!$Z602)/'1C TSsoustraitance'!$AP602))</f>
        <v>0</v>
      </c>
      <c r="W885" s="669">
        <f>IF(OR('1C TSsoustraitance'!$D602="",'1C TSsoustraitance'!$E602="OUI",'1C TSsoustraitance'!$AP602=0),0,(('1C TSsoustraitance'!$AA602)/'1C TSsoustraitance'!$AP602))</f>
        <v>0</v>
      </c>
      <c r="X885" s="669">
        <f>IF(OR('1C TSsoustraitance'!$D602="",'1C TSsoustraitance'!$E602="OUI",'1C TSsoustraitance'!$AP602=0),0,(('1C TSsoustraitance'!$AB602)/'1C TSsoustraitance'!$AP602))</f>
        <v>0</v>
      </c>
      <c r="Y885" s="669">
        <f>IF(OR('1C TSsoustraitance'!$D602="",'1C TSsoustraitance'!$E602="OUI",'1C TSsoustraitance'!$AP602=0),0,(('1C TSsoustraitance'!$AC602)/'1C TSsoustraitance'!$AP602))</f>
        <v>0</v>
      </c>
      <c r="Z885" s="669">
        <f>IF(OR('1C TSsoustraitance'!$D602="",'1C TSsoustraitance'!$E602="OUI",'1C TSsoustraitance'!$AP602=0),0,(('1C TSsoustraitance'!$AD602)/'1C TSsoustraitance'!$AP602))</f>
        <v>0</v>
      </c>
      <c r="AA885" s="669">
        <f>IF(OR('1C TSsoustraitance'!$D602="",'1C TSsoustraitance'!$E602="OUI",'1C TSsoustraitance'!$AP602=0),0,(('1C TSsoustraitance'!$AE602)/'1C TSsoustraitance'!$AP602))</f>
        <v>0</v>
      </c>
      <c r="AB885" s="669">
        <f>IF(OR('1C TSsoustraitance'!$D602="",'1C TSsoustraitance'!$E602="OUI",'1C TSsoustraitance'!$AP602=0),0,(('1C TSsoustraitance'!$AF602)/'1C TSsoustraitance'!$AP602))</f>
        <v>0</v>
      </c>
      <c r="AC885" s="669">
        <f>IF(OR('1C TSsoustraitance'!$D602="",'1C TSsoustraitance'!$E602="OUI",'1C TSsoustraitance'!$AP602=0),0,(('1C TSsoustraitance'!$AG602)/'1C TSsoustraitance'!$AP602))</f>
        <v>0</v>
      </c>
      <c r="AD885" s="669">
        <f>IF(OR('1C TSsoustraitance'!$D602="",'1C TSsoustraitance'!$E602="OUI",'1C TSsoustraitance'!$AP602=0),0,(('1C TSsoustraitance'!$AH602)/'1C TSsoustraitance'!$AP602))</f>
        <v>0</v>
      </c>
      <c r="AE885" s="669">
        <f>IF(OR('1C TSsoustraitance'!$D602="",'1C TSsoustraitance'!$E602="OUI",'1C TSsoustraitance'!$AP602=0),0,(('1C TSsoustraitance'!$AI602)/'1C TSsoustraitance'!$AP602))</f>
        <v>0</v>
      </c>
      <c r="AF885" s="669">
        <f>IF(OR('1C TSsoustraitance'!$D602="",'1C TSsoustraitance'!$E602="OUI",'1C TSsoustraitance'!$AP602=0),0,(('1C TSsoustraitance'!$AJ602)/'1C TSsoustraitance'!$AP602))</f>
        <v>0</v>
      </c>
      <c r="AG885" s="669">
        <f>IF(OR('1C TSsoustraitance'!$D602="",'1C TSsoustraitance'!$E602="OUI",'1C TSsoustraitance'!$AP602=0),0,(('1C TSsoustraitance'!$AK602)/'1C TSsoustraitance'!$AP602))</f>
        <v>0</v>
      </c>
      <c r="AH885" s="669">
        <f>IF(OR('1C TSsoustraitance'!$D602="",'1C TSsoustraitance'!$E602="OUI",'1C TSsoustraitance'!$AP602=0),0,(('1C TSsoustraitance'!$AL602)/'1C TSsoustraitance'!$AP602))</f>
        <v>0</v>
      </c>
      <c r="AI885" s="669">
        <f>IF(OR('1C TSsoustraitance'!$D602="",'1C TSsoustraitance'!$E602="OUI",'1C TSsoustraitance'!$AP602=0),0,(('1C TSsoustraitance'!$AM602)/'1C TSsoustraitance'!$AP602))</f>
        <v>0</v>
      </c>
      <c r="AJ885" s="669">
        <f>IF(OR('1C TSsoustraitance'!$D602="",'1C TSsoustraitance'!$E602="OUI",'1C TSsoustraitance'!$AP602=0),0,(('1C TSsoustraitance'!$AN602)/'1C TSsoustraitance'!$AP602))</f>
        <v>0</v>
      </c>
      <c r="AK885" s="669">
        <f t="shared" si="181"/>
        <v>0</v>
      </c>
      <c r="AL885" s="668">
        <f t="shared" si="182"/>
        <v>0</v>
      </c>
      <c r="AM885" s="670">
        <f>IF(Tableau7[[#This Row],[N° pièce]]="",0,(Tableau7[[#This Row],[hors TVA]]+(Tableau7[[#This Row],[hors TVA]]*Tableau7[[#This Row],[Taux TVA]])-(Tableau7[[#This Row],[hors TVA]]*Tableau7[[#This Row],[Taux TVA]]*Tableau7[[#This Row],[Régime TVA: Récupération]]))*Tableau7[[#This Row],[Type 1]])</f>
        <v>0</v>
      </c>
      <c r="AN885" s="670">
        <f>IF(Tableau7[[#This Row],[N° pièce]]="",0,IF($K$2="pôle",((Tableau7[[#This Row],[hors TVA]]+(Tableau7[[#This Row],[hors TVA]]*Tableau7[[#This Row],[Taux TVA]])-(Tableau7[[#This Row],[hors TVA]]*Tableau7[[#This Row],[Taux TVA]]*Tableau7[[#This Row],[Régime TVA: Récupération]]))*Tableau7[[#This Row],[Type 2]]),0))</f>
        <v>0</v>
      </c>
      <c r="AO885" s="670">
        <f t="shared" si="185"/>
        <v>0</v>
      </c>
      <c r="AP885" s="255">
        <f t="shared" si="184"/>
        <v>0</v>
      </c>
      <c r="AQ885" s="506">
        <f t="shared" si="186"/>
        <v>0</v>
      </c>
      <c r="AR885" s="671"/>
      <c r="AS885" s="512"/>
      <c r="AT885" s="513" t="str">
        <f>IF(('1C TSsoustraitance'!AP602*FICHE!C$14&lt;J885),"Forfait limité à "&amp;FICHE!C$14&amp;"€/jour","")</f>
        <v/>
      </c>
      <c r="AU885" s="797"/>
      <c r="AV885" s="484"/>
      <c r="AW885" s="484"/>
      <c r="AX885" s="484"/>
      <c r="AY885" s="484"/>
      <c r="AZ885" s="484"/>
      <c r="BA885" s="4"/>
      <c r="BB885" s="4"/>
      <c r="BC885" s="4"/>
      <c r="BD885" s="4"/>
      <c r="BE885" s="4"/>
      <c r="BF885" s="4"/>
      <c r="BG885" s="4"/>
      <c r="BH885" s="4"/>
      <c r="BI885" s="4"/>
      <c r="BJ885" s="4"/>
      <c r="BK885" s="4"/>
      <c r="BL885" s="4"/>
      <c r="BM885" s="4"/>
      <c r="BN885" s="4"/>
      <c r="BO885" s="4"/>
      <c r="BP885" s="4"/>
      <c r="BQ885" s="4"/>
      <c r="BR885" s="4"/>
      <c r="BS885" s="4"/>
      <c r="BT885" s="4"/>
      <c r="BU885" s="4"/>
      <c r="BV885" s="4"/>
      <c r="BW885" s="4"/>
      <c r="BX885" s="4"/>
      <c r="BY885" s="4"/>
      <c r="BZ885" s="4"/>
      <c r="CA885" s="4"/>
      <c r="CB885" s="4"/>
      <c r="CC885" s="4"/>
      <c r="CD885" s="4"/>
      <c r="CE885" s="4"/>
      <c r="CF885" s="4"/>
      <c r="CG885" s="4"/>
      <c r="CH885" s="4"/>
      <c r="CI885" s="4"/>
      <c r="CJ885" s="4"/>
      <c r="CK885" s="4"/>
      <c r="CL885" s="4"/>
      <c r="CM885" s="4"/>
      <c r="CN885" s="4"/>
      <c r="CO885" s="4"/>
      <c r="CP885" s="4"/>
      <c r="CQ885" s="4"/>
      <c r="CR885" s="4"/>
      <c r="CS885" s="4"/>
      <c r="CT885" s="4"/>
      <c r="CU885" s="4"/>
      <c r="CV885" s="4"/>
      <c r="CW885" s="4"/>
      <c r="CX885" s="4"/>
      <c r="CY885" s="4"/>
      <c r="CZ885" s="4"/>
      <c r="DA885" s="4"/>
      <c r="DB885" s="4"/>
      <c r="DC885" s="4"/>
      <c r="DD885" s="4"/>
      <c r="DE885" s="4"/>
      <c r="DF885" s="4"/>
      <c r="DG885" s="4"/>
      <c r="DH885" s="4"/>
      <c r="DI885" s="4"/>
      <c r="DJ885" s="4"/>
      <c r="DK885" s="4"/>
      <c r="DL885" s="4"/>
      <c r="DM885" s="4"/>
      <c r="DN885" s="4"/>
      <c r="DO885" s="4"/>
      <c r="DP885" s="4"/>
      <c r="DQ885" s="4"/>
      <c r="DR885" s="4"/>
      <c r="DS885" s="4"/>
      <c r="DT885" s="4"/>
      <c r="DU885" s="4"/>
      <c r="DV885" s="4"/>
      <c r="DW885" s="4"/>
      <c r="DX885" s="4"/>
      <c r="DY885" s="4"/>
      <c r="DZ885" s="4"/>
      <c r="EA885" s="4"/>
      <c r="EB885" s="4"/>
      <c r="EC885" s="4"/>
      <c r="ED885" s="4"/>
      <c r="EE885" s="4"/>
      <c r="EF885" s="4"/>
      <c r="EG885" s="4"/>
      <c r="EH885" s="4"/>
      <c r="EI885" s="4"/>
      <c r="EJ885" s="4"/>
      <c r="EK885" s="4"/>
      <c r="EL885" s="4"/>
      <c r="EM885" s="4"/>
      <c r="EN885" s="4"/>
      <c r="EO885" s="4"/>
      <c r="EP885" s="4"/>
      <c r="EQ885" s="4"/>
      <c r="ER885" s="4"/>
      <c r="ES885" s="4"/>
      <c r="ET885" s="4"/>
      <c r="EU885" s="4"/>
      <c r="EV885" s="4"/>
      <c r="EW885" s="4"/>
      <c r="EX885" s="4"/>
      <c r="EY885" s="4"/>
      <c r="EZ885" s="4"/>
      <c r="FA885" s="4"/>
      <c r="FB885" s="4"/>
      <c r="FC885" s="4"/>
      <c r="FD885" s="4"/>
      <c r="FE885" s="4"/>
      <c r="FF885" s="4"/>
      <c r="FG885" s="4"/>
      <c r="FH885" s="4"/>
      <c r="FI885" s="4"/>
      <c r="FJ885" s="4"/>
      <c r="FK885" s="4"/>
      <c r="FL885" s="4"/>
      <c r="FM885" s="4"/>
      <c r="FN885" s="4"/>
      <c r="FO885" s="4"/>
      <c r="FP885" s="4"/>
      <c r="FQ885" s="4"/>
      <c r="FR885" s="4"/>
      <c r="FS885" s="4"/>
      <c r="FT885" s="4"/>
      <c r="FU885" s="4"/>
      <c r="FV885" s="4"/>
      <c r="FW885" s="4"/>
      <c r="FX885" s="4"/>
      <c r="FY885" s="4"/>
      <c r="FZ885" s="4"/>
      <c r="GA885" s="4"/>
      <c r="GB885" s="4"/>
      <c r="GC885" s="4"/>
      <c r="GD885" s="4"/>
      <c r="GE885" s="4"/>
      <c r="GF885" s="4"/>
      <c r="GG885" s="4"/>
      <c r="GH885" s="4"/>
      <c r="GI885" s="4"/>
      <c r="GJ885" s="4"/>
      <c r="GK885" s="4"/>
      <c r="GL885" s="4"/>
      <c r="GM885" s="4"/>
      <c r="GN885" s="4"/>
      <c r="GO885" s="4"/>
      <c r="GP885" s="4"/>
      <c r="GQ885" s="4"/>
      <c r="GR885" s="4"/>
      <c r="GS885" s="4"/>
      <c r="GT885" s="4"/>
      <c r="GU885" s="4"/>
      <c r="GV885" s="4"/>
      <c r="GW885" s="4"/>
      <c r="GX885" s="4"/>
      <c r="GY885" s="4"/>
      <c r="GZ885" s="4"/>
      <c r="HA885" s="4"/>
      <c r="HB885" s="4"/>
      <c r="HC885" s="4"/>
    </row>
    <row r="886" spans="1:211" s="380" customFormat="1" ht="13.9" customHeight="1">
      <c r="A886" s="828" t="str">
        <f>IF('1C TSsoustraitance'!$A603&lt;&gt;0,'1C TSsoustraitance'!$A603,"")</f>
        <v/>
      </c>
      <c r="B886" s="530"/>
      <c r="C886" s="513" t="str">
        <f>IF('1C TSsoustraitance'!$A603&lt;&gt;0,'1C TSsoustraitance'!$B603,"")</f>
        <v/>
      </c>
      <c r="D886" s="513" t="str">
        <f>IF('1C TSsoustraitance'!$A603&lt;&gt;0,'1C TSsoustraitance'!$C603,"")</f>
        <v/>
      </c>
      <c r="E886" s="684"/>
      <c r="F886" s="685"/>
      <c r="G886" s="666">
        <f>'1C TSsoustraitance'!$D603</f>
        <v>0</v>
      </c>
      <c r="H886" s="533">
        <v>0.21</v>
      </c>
      <c r="I886" s="533">
        <v>1</v>
      </c>
      <c r="J886" s="534"/>
      <c r="K886" s="667">
        <f t="shared" si="180"/>
        <v>0</v>
      </c>
      <c r="L886" s="668">
        <f>IF(OR('1C TSsoustraitance'!$D603="",'1C TSsoustraitance'!$AP603=0),0,IF(AND('1C TSsoustraitance'!$D603&lt;&gt;"",$K$2="Pôle",'1C TSsoustraitance'!$E603="OUI"),(('1C TSsoustraitance'!$F603+'1C TSsoustraitance'!$G603+'1C TSsoustraitance'!$H603+'1C TSsoustraitance'!$I603+'1C TSsoustraitance'!$M603)/'1C TSsoustraitance'!$R603),IF(AND('1C TSsoustraitance'!$D603&lt;&gt;"",$K$2="Pôle",'1C TSsoustraitance'!$E603="NON"),(('1C TSsoustraitance'!$F603+'1C TSsoustraitance'!$G603+'1C TSsoustraitance'!$H603+'1C TSsoustraitance'!$I603+'1C TSsoustraitance'!$M603)/'1C TSsoustraitance'!$AP603),IF(AND('1C TSsoustraitance'!$D603&lt;&gt;"",$K$2&lt;&gt;"Pôle",'1C TSsoustraitance'!$E603="OUI"),(('1C TSsoustraitance'!$F603+'1C TSsoustraitance'!$G603+'1C TSsoustraitance'!$H603+'1C TSsoustraitance'!$I603+'1C TSsoustraitance'!$J603+'1C TSsoustraitance'!$K603+'1C TSsoustraitance'!$L603+'1C TSsoustraitance'!$M603+'1C TSsoustraitance'!$N603+'1C TSsoustraitance'!$O603+'1C TSsoustraitance'!$P603+'1C TSsoustraitance'!$Q603)/'1C TSsoustraitance'!$R603),IF(AND('1C TSsoustraitance'!$D603&lt;&gt;"",$K$2&lt;&gt;"Pôle",'1C TSsoustraitance'!$E603="NON"),(('1C TSsoustraitance'!$F603+'1C TSsoustraitance'!$G603+'1C TSsoustraitance'!$H603+'1C TSsoustraitance'!$I603+'1C TSsoustraitance'!$J603+'1C TSsoustraitance'!$K603+'1C TSsoustraitance'!$L603+'1C TSsoustraitance'!$M603+'1C TSsoustraitance'!$N603+'1C TSsoustraitance'!$O603+'1C TSsoustraitance'!$P603+'1C TSsoustraitance'!$Q603))/'1C TSsoustraitance'!$AP603)))))</f>
        <v>0</v>
      </c>
      <c r="M886" s="668">
        <f>IF(OR('1C TSsoustraitance'!$D603="",'1C TSsoustraitance'!AP$13=0),0,IF(AND('1C TSsoustraitance'!$D603&lt;&gt;"",$K$2="Pôle",'1C TSsoustraitance'!$E603="OUI"),(('1C TSsoustraitance'!$J603+'1C TSsoustraitance'!$K603+'1C TSsoustraitance'!$L603)/'1C TSsoustraitance'!$R603),IF(AND('1C TSsoustraitance'!$D603&lt;&gt;"",$K$2="Pôle",'1C TSsoustraitance'!$E603="NON"),(('1C TSsoustraitance'!$J603+'1C TSsoustraitance'!$K603+'1C TSsoustraitance'!$L603)/'1C TSsoustraitance'!$AP603),IF(AND('1C TSsoustraitance'!$D603&lt;&gt;"",$K$2&lt;&gt;"Pôle"),0))))</f>
        <v>0</v>
      </c>
      <c r="N886" s="668">
        <f t="shared" si="179"/>
        <v>0</v>
      </c>
      <c r="O886" s="669">
        <f>IF(OR('1C TSsoustraitance'!$D603="",'1C TSsoustraitance'!$E603="OUI",'1C TSsoustraitance'!$AP603=0),0,(('1C TSsoustraitance'!$S603)/'1C TSsoustraitance'!$AP603))</f>
        <v>0</v>
      </c>
      <c r="P886" s="669">
        <f>IF(OR('1C TSsoustraitance'!$D603="",'1C TSsoustraitance'!$E603="OUI",'1C TSsoustraitance'!$AP603=0),0,(('1C TSsoustraitance'!$T603)/'1C TSsoustraitance'!$AP603))</f>
        <v>0</v>
      </c>
      <c r="Q886" s="669">
        <f>IF(OR('1C TSsoustraitance'!$D603="",'1C TSsoustraitance'!$E603="OUI",'1C TSsoustraitance'!$AP603=0),0,(('1C TSsoustraitance'!$U603)/'1C TSsoustraitance'!$AP603))</f>
        <v>0</v>
      </c>
      <c r="R886" s="669">
        <f>IF(OR('1C TSsoustraitance'!$D603="",'1C TSsoustraitance'!$E603="OUI",'1C TSsoustraitance'!$AP603=0),0,(('1C TSsoustraitance'!$V603)/'1C TSsoustraitance'!$AP603))</f>
        <v>0</v>
      </c>
      <c r="S886" s="669">
        <f>IF(OR('1C TSsoustraitance'!$D603="",'1C TSsoustraitance'!$E603="OUI",'1C TSsoustraitance'!$AP603=0),0,(('1C TSsoustraitance'!$W603)/'1C TSsoustraitance'!$AP603))</f>
        <v>0</v>
      </c>
      <c r="T886" s="669">
        <f>IF(OR('1C TSsoustraitance'!$D603="",'1C TSsoustraitance'!$E603="OUI",'1C TSsoustraitance'!$AP603=0),0,(('1C TSsoustraitance'!$X603)/'1C TSsoustraitance'!$AP603))</f>
        <v>0</v>
      </c>
      <c r="U886" s="669">
        <f>IF(OR('1C TSsoustraitance'!$D603="",'1C TSsoustraitance'!$E603="OUI",'1C TSsoustraitance'!$AP603=0),0,(('1C TSsoustraitance'!$Y603)/'1C TSsoustraitance'!$AP603))</f>
        <v>0</v>
      </c>
      <c r="V886" s="669">
        <f>IF(OR('1C TSsoustraitance'!$D603="",'1C TSsoustraitance'!$E603="OUI",'1C TSsoustraitance'!$AP603=0),0,(('1C TSsoustraitance'!$Z603)/'1C TSsoustraitance'!$AP603))</f>
        <v>0</v>
      </c>
      <c r="W886" s="669">
        <f>IF(OR('1C TSsoustraitance'!$D603="",'1C TSsoustraitance'!$E603="OUI",'1C TSsoustraitance'!$AP603=0),0,(('1C TSsoustraitance'!$AA603)/'1C TSsoustraitance'!$AP603))</f>
        <v>0</v>
      </c>
      <c r="X886" s="669">
        <f>IF(OR('1C TSsoustraitance'!$D603="",'1C TSsoustraitance'!$E603="OUI",'1C TSsoustraitance'!$AP603=0),0,(('1C TSsoustraitance'!$AB603)/'1C TSsoustraitance'!$AP603))</f>
        <v>0</v>
      </c>
      <c r="Y886" s="669">
        <f>IF(OR('1C TSsoustraitance'!$D603="",'1C TSsoustraitance'!$E603="OUI",'1C TSsoustraitance'!$AP603=0),0,(('1C TSsoustraitance'!$AC603)/'1C TSsoustraitance'!$AP603))</f>
        <v>0</v>
      </c>
      <c r="Z886" s="669">
        <f>IF(OR('1C TSsoustraitance'!$D603="",'1C TSsoustraitance'!$E603="OUI",'1C TSsoustraitance'!$AP603=0),0,(('1C TSsoustraitance'!$AD603)/'1C TSsoustraitance'!$AP603))</f>
        <v>0</v>
      </c>
      <c r="AA886" s="669">
        <f>IF(OR('1C TSsoustraitance'!$D603="",'1C TSsoustraitance'!$E603="OUI",'1C TSsoustraitance'!$AP603=0),0,(('1C TSsoustraitance'!$AE603)/'1C TSsoustraitance'!$AP603))</f>
        <v>0</v>
      </c>
      <c r="AB886" s="669">
        <f>IF(OR('1C TSsoustraitance'!$D603="",'1C TSsoustraitance'!$E603="OUI",'1C TSsoustraitance'!$AP603=0),0,(('1C TSsoustraitance'!$AF603)/'1C TSsoustraitance'!$AP603))</f>
        <v>0</v>
      </c>
      <c r="AC886" s="669">
        <f>IF(OR('1C TSsoustraitance'!$D603="",'1C TSsoustraitance'!$E603="OUI",'1C TSsoustraitance'!$AP603=0),0,(('1C TSsoustraitance'!$AG603)/'1C TSsoustraitance'!$AP603))</f>
        <v>0</v>
      </c>
      <c r="AD886" s="669">
        <f>IF(OR('1C TSsoustraitance'!$D603="",'1C TSsoustraitance'!$E603="OUI",'1C TSsoustraitance'!$AP603=0),0,(('1C TSsoustraitance'!$AH603)/'1C TSsoustraitance'!$AP603))</f>
        <v>0</v>
      </c>
      <c r="AE886" s="669">
        <f>IF(OR('1C TSsoustraitance'!$D603="",'1C TSsoustraitance'!$E603="OUI",'1C TSsoustraitance'!$AP603=0),0,(('1C TSsoustraitance'!$AI603)/'1C TSsoustraitance'!$AP603))</f>
        <v>0</v>
      </c>
      <c r="AF886" s="669">
        <f>IF(OR('1C TSsoustraitance'!$D603="",'1C TSsoustraitance'!$E603="OUI",'1C TSsoustraitance'!$AP603=0),0,(('1C TSsoustraitance'!$AJ603)/'1C TSsoustraitance'!$AP603))</f>
        <v>0</v>
      </c>
      <c r="AG886" s="669">
        <f>IF(OR('1C TSsoustraitance'!$D603="",'1C TSsoustraitance'!$E603="OUI",'1C TSsoustraitance'!$AP603=0),0,(('1C TSsoustraitance'!$AK603)/'1C TSsoustraitance'!$AP603))</f>
        <v>0</v>
      </c>
      <c r="AH886" s="669">
        <f>IF(OR('1C TSsoustraitance'!$D603="",'1C TSsoustraitance'!$E603="OUI",'1C TSsoustraitance'!$AP603=0),0,(('1C TSsoustraitance'!$AL603)/'1C TSsoustraitance'!$AP603))</f>
        <v>0</v>
      </c>
      <c r="AI886" s="669">
        <f>IF(OR('1C TSsoustraitance'!$D603="",'1C TSsoustraitance'!$E603="OUI",'1C TSsoustraitance'!$AP603=0),0,(('1C TSsoustraitance'!$AM603)/'1C TSsoustraitance'!$AP603))</f>
        <v>0</v>
      </c>
      <c r="AJ886" s="669">
        <f>IF(OR('1C TSsoustraitance'!$D603="",'1C TSsoustraitance'!$E603="OUI",'1C TSsoustraitance'!$AP603=0),0,(('1C TSsoustraitance'!$AN603)/'1C TSsoustraitance'!$AP603))</f>
        <v>0</v>
      </c>
      <c r="AK886" s="669">
        <f t="shared" si="181"/>
        <v>0</v>
      </c>
      <c r="AL886" s="668">
        <f t="shared" si="182"/>
        <v>0</v>
      </c>
      <c r="AM886" s="670">
        <f>IF(Tableau7[[#This Row],[N° pièce]]="",0,(Tableau7[[#This Row],[hors TVA]]+(Tableau7[[#This Row],[hors TVA]]*Tableau7[[#This Row],[Taux TVA]])-(Tableau7[[#This Row],[hors TVA]]*Tableau7[[#This Row],[Taux TVA]]*Tableau7[[#This Row],[Régime TVA: Récupération]]))*Tableau7[[#This Row],[Type 1]])</f>
        <v>0</v>
      </c>
      <c r="AN886" s="670">
        <f>IF(Tableau7[[#This Row],[N° pièce]]="",0,IF($K$2="pôle",((Tableau7[[#This Row],[hors TVA]]+(Tableau7[[#This Row],[hors TVA]]*Tableau7[[#This Row],[Taux TVA]])-(Tableau7[[#This Row],[hors TVA]]*Tableau7[[#This Row],[Taux TVA]]*Tableau7[[#This Row],[Régime TVA: Récupération]]))*Tableau7[[#This Row],[Type 2]]),0))</f>
        <v>0</v>
      </c>
      <c r="AO886" s="670">
        <f t="shared" si="185"/>
        <v>0</v>
      </c>
      <c r="AP886" s="255">
        <f t="shared" si="184"/>
        <v>0</v>
      </c>
      <c r="AQ886" s="506">
        <f t="shared" si="186"/>
        <v>0</v>
      </c>
      <c r="AR886" s="671"/>
      <c r="AS886" s="512"/>
      <c r="AT886" s="513" t="str">
        <f>IF(('1C TSsoustraitance'!AP603*FICHE!C$14&lt;J886),"Forfait limité à "&amp;FICHE!C$14&amp;"€/jour","")</f>
        <v/>
      </c>
      <c r="AU886" s="797"/>
      <c r="AV886" s="484"/>
      <c r="AW886" s="484"/>
      <c r="AX886" s="484"/>
      <c r="AY886" s="484"/>
      <c r="AZ886" s="484"/>
      <c r="BA886" s="4"/>
      <c r="BB886" s="4"/>
      <c r="BC886" s="4"/>
      <c r="BD886" s="4"/>
      <c r="BE886" s="4"/>
      <c r="BF886" s="4"/>
      <c r="BG886" s="4"/>
      <c r="BH886" s="4"/>
      <c r="BI886" s="4"/>
      <c r="BJ886" s="4"/>
      <c r="BK886" s="4"/>
      <c r="BL886" s="4"/>
      <c r="BM886" s="4"/>
      <c r="BN886" s="4"/>
      <c r="BO886" s="4"/>
      <c r="BP886" s="4"/>
      <c r="BQ886" s="4"/>
      <c r="BR886" s="4"/>
      <c r="BS886" s="4"/>
      <c r="BT886" s="4"/>
      <c r="BU886" s="4"/>
      <c r="BV886" s="4"/>
      <c r="BW886" s="4"/>
      <c r="BX886" s="4"/>
      <c r="BY886" s="4"/>
      <c r="BZ886" s="4"/>
      <c r="CA886" s="4"/>
      <c r="CB886" s="4"/>
      <c r="CC886" s="4"/>
      <c r="CD886" s="4"/>
      <c r="CE886" s="4"/>
      <c r="CF886" s="4"/>
      <c r="CG886" s="4"/>
      <c r="CH886" s="4"/>
      <c r="CI886" s="4"/>
      <c r="CJ886" s="4"/>
      <c r="CK886" s="4"/>
      <c r="CL886" s="4"/>
      <c r="CM886" s="4"/>
      <c r="CN886" s="4"/>
      <c r="CO886" s="4"/>
      <c r="CP886" s="4"/>
      <c r="CQ886" s="4"/>
      <c r="CR886" s="4"/>
      <c r="CS886" s="4"/>
      <c r="CT886" s="4"/>
      <c r="CU886" s="4"/>
      <c r="CV886" s="4"/>
      <c r="CW886" s="4"/>
      <c r="CX886" s="4"/>
      <c r="CY886" s="4"/>
      <c r="CZ886" s="4"/>
      <c r="DA886" s="4"/>
      <c r="DB886" s="4"/>
      <c r="DC886" s="4"/>
      <c r="DD886" s="4"/>
      <c r="DE886" s="4"/>
      <c r="DF886" s="4"/>
      <c r="DG886" s="4"/>
      <c r="DH886" s="4"/>
      <c r="DI886" s="4"/>
      <c r="DJ886" s="4"/>
      <c r="DK886" s="4"/>
      <c r="DL886" s="4"/>
      <c r="DM886" s="4"/>
      <c r="DN886" s="4"/>
      <c r="DO886" s="4"/>
      <c r="DP886" s="4"/>
      <c r="DQ886" s="4"/>
      <c r="DR886" s="4"/>
      <c r="DS886" s="4"/>
      <c r="DT886" s="4"/>
      <c r="DU886" s="4"/>
      <c r="DV886" s="4"/>
      <c r="DW886" s="4"/>
      <c r="DX886" s="4"/>
      <c r="DY886" s="4"/>
      <c r="DZ886" s="4"/>
      <c r="EA886" s="4"/>
      <c r="EB886" s="4"/>
      <c r="EC886" s="4"/>
      <c r="ED886" s="4"/>
      <c r="EE886" s="4"/>
      <c r="EF886" s="4"/>
      <c r="EG886" s="4"/>
      <c r="EH886" s="4"/>
      <c r="EI886" s="4"/>
      <c r="EJ886" s="4"/>
      <c r="EK886" s="4"/>
      <c r="EL886" s="4"/>
      <c r="EM886" s="4"/>
      <c r="EN886" s="4"/>
      <c r="EO886" s="4"/>
      <c r="EP886" s="4"/>
      <c r="EQ886" s="4"/>
      <c r="ER886" s="4"/>
      <c r="ES886" s="4"/>
      <c r="ET886" s="4"/>
      <c r="EU886" s="4"/>
      <c r="EV886" s="4"/>
      <c r="EW886" s="4"/>
      <c r="EX886" s="4"/>
      <c r="EY886" s="4"/>
      <c r="EZ886" s="4"/>
      <c r="FA886" s="4"/>
      <c r="FB886" s="4"/>
      <c r="FC886" s="4"/>
      <c r="FD886" s="4"/>
      <c r="FE886" s="4"/>
      <c r="FF886" s="4"/>
      <c r="FG886" s="4"/>
      <c r="FH886" s="4"/>
      <c r="FI886" s="4"/>
      <c r="FJ886" s="4"/>
      <c r="FK886" s="4"/>
      <c r="FL886" s="4"/>
      <c r="FM886" s="4"/>
      <c r="FN886" s="4"/>
      <c r="FO886" s="4"/>
      <c r="FP886" s="4"/>
      <c r="FQ886" s="4"/>
      <c r="FR886" s="4"/>
      <c r="FS886" s="4"/>
      <c r="FT886" s="4"/>
      <c r="FU886" s="4"/>
      <c r="FV886" s="4"/>
      <c r="FW886" s="4"/>
      <c r="FX886" s="4"/>
      <c r="FY886" s="4"/>
      <c r="FZ886" s="4"/>
      <c r="GA886" s="4"/>
      <c r="GB886" s="4"/>
      <c r="GC886" s="4"/>
      <c r="GD886" s="4"/>
      <c r="GE886" s="4"/>
      <c r="GF886" s="4"/>
      <c r="GG886" s="4"/>
      <c r="GH886" s="4"/>
      <c r="GI886" s="4"/>
      <c r="GJ886" s="4"/>
      <c r="GK886" s="4"/>
      <c r="GL886" s="4"/>
      <c r="GM886" s="4"/>
      <c r="GN886" s="4"/>
      <c r="GO886" s="4"/>
      <c r="GP886" s="4"/>
      <c r="GQ886" s="4"/>
      <c r="GR886" s="4"/>
      <c r="GS886" s="4"/>
      <c r="GT886" s="4"/>
      <c r="GU886" s="4"/>
      <c r="GV886" s="4"/>
      <c r="GW886" s="4"/>
      <c r="GX886" s="4"/>
      <c r="GY886" s="4"/>
      <c r="GZ886" s="4"/>
      <c r="HA886" s="4"/>
      <c r="HB886" s="4"/>
      <c r="HC886" s="4"/>
    </row>
    <row r="887" spans="1:211" s="380" customFormat="1" ht="13.9" customHeight="1">
      <c r="A887" s="828" t="str">
        <f>IF('1C TSsoustraitance'!$A604&lt;&gt;0,'1C TSsoustraitance'!$A604,"")</f>
        <v/>
      </c>
      <c r="B887" s="530"/>
      <c r="C887" s="513" t="str">
        <f>IF('1C TSsoustraitance'!$A604&lt;&gt;0,'1C TSsoustraitance'!$B604,"")</f>
        <v/>
      </c>
      <c r="D887" s="513" t="str">
        <f>IF('1C TSsoustraitance'!$A604&lt;&gt;0,'1C TSsoustraitance'!$C604,"")</f>
        <v/>
      </c>
      <c r="E887" s="684"/>
      <c r="F887" s="685"/>
      <c r="G887" s="666">
        <f>'1C TSsoustraitance'!$D604</f>
        <v>0</v>
      </c>
      <c r="H887" s="533">
        <v>0.21</v>
      </c>
      <c r="I887" s="533">
        <v>1</v>
      </c>
      <c r="J887" s="534"/>
      <c r="K887" s="667">
        <f t="shared" si="180"/>
        <v>0</v>
      </c>
      <c r="L887" s="668">
        <f>IF(OR('1C TSsoustraitance'!$D604="",'1C TSsoustraitance'!$AP604=0),0,IF(AND('1C TSsoustraitance'!$D604&lt;&gt;"",$K$2="Pôle",'1C TSsoustraitance'!$E604="OUI"),(('1C TSsoustraitance'!$F604+'1C TSsoustraitance'!$G604+'1C TSsoustraitance'!$H604+'1C TSsoustraitance'!$I604+'1C TSsoustraitance'!$M604)/'1C TSsoustraitance'!$R604),IF(AND('1C TSsoustraitance'!$D604&lt;&gt;"",$K$2="Pôle",'1C TSsoustraitance'!$E604="NON"),(('1C TSsoustraitance'!$F604+'1C TSsoustraitance'!$G604+'1C TSsoustraitance'!$H604+'1C TSsoustraitance'!$I604+'1C TSsoustraitance'!$M604)/'1C TSsoustraitance'!$AP604),IF(AND('1C TSsoustraitance'!$D604&lt;&gt;"",$K$2&lt;&gt;"Pôle",'1C TSsoustraitance'!$E604="OUI"),(('1C TSsoustraitance'!$F604+'1C TSsoustraitance'!$G604+'1C TSsoustraitance'!$H604+'1C TSsoustraitance'!$I604+'1C TSsoustraitance'!$J604+'1C TSsoustraitance'!$K604+'1C TSsoustraitance'!$L604+'1C TSsoustraitance'!$M604+'1C TSsoustraitance'!$N604+'1C TSsoustraitance'!$O604+'1C TSsoustraitance'!$P604+'1C TSsoustraitance'!$Q604)/'1C TSsoustraitance'!$R604),IF(AND('1C TSsoustraitance'!$D604&lt;&gt;"",$K$2&lt;&gt;"Pôle",'1C TSsoustraitance'!$E604="NON"),(('1C TSsoustraitance'!$F604+'1C TSsoustraitance'!$G604+'1C TSsoustraitance'!$H604+'1C TSsoustraitance'!$I604+'1C TSsoustraitance'!$J604+'1C TSsoustraitance'!$K604+'1C TSsoustraitance'!$L604+'1C TSsoustraitance'!$M604+'1C TSsoustraitance'!$N604+'1C TSsoustraitance'!$O604+'1C TSsoustraitance'!$P604+'1C TSsoustraitance'!$Q604))/'1C TSsoustraitance'!$AP604)))))</f>
        <v>0</v>
      </c>
      <c r="M887" s="668">
        <f>IF(OR('1C TSsoustraitance'!$D604="",'1C TSsoustraitance'!AP$13=0),0,IF(AND('1C TSsoustraitance'!$D604&lt;&gt;"",$K$2="Pôle",'1C TSsoustraitance'!$E604="OUI"),(('1C TSsoustraitance'!$J604+'1C TSsoustraitance'!$K604+'1C TSsoustraitance'!$L604)/'1C TSsoustraitance'!$R604),IF(AND('1C TSsoustraitance'!$D604&lt;&gt;"",$K$2="Pôle",'1C TSsoustraitance'!$E604="NON"),(('1C TSsoustraitance'!$J604+'1C TSsoustraitance'!$K604+'1C TSsoustraitance'!$L604)/'1C TSsoustraitance'!$AP604),IF(AND('1C TSsoustraitance'!$D604&lt;&gt;"",$K$2&lt;&gt;"Pôle"),0))))</f>
        <v>0</v>
      </c>
      <c r="N887" s="668">
        <f t="shared" si="179"/>
        <v>0</v>
      </c>
      <c r="O887" s="669">
        <f>IF(OR('1C TSsoustraitance'!$D604="",'1C TSsoustraitance'!$E604="OUI",'1C TSsoustraitance'!$AP604=0),0,(('1C TSsoustraitance'!$S604)/'1C TSsoustraitance'!$AP604))</f>
        <v>0</v>
      </c>
      <c r="P887" s="669">
        <f>IF(OR('1C TSsoustraitance'!$D604="",'1C TSsoustraitance'!$E604="OUI",'1C TSsoustraitance'!$AP604=0),0,(('1C TSsoustraitance'!$T604)/'1C TSsoustraitance'!$AP604))</f>
        <v>0</v>
      </c>
      <c r="Q887" s="669">
        <f>IF(OR('1C TSsoustraitance'!$D604="",'1C TSsoustraitance'!$E604="OUI",'1C TSsoustraitance'!$AP604=0),0,(('1C TSsoustraitance'!$U604)/'1C TSsoustraitance'!$AP604))</f>
        <v>0</v>
      </c>
      <c r="R887" s="669">
        <f>IF(OR('1C TSsoustraitance'!$D604="",'1C TSsoustraitance'!$E604="OUI",'1C TSsoustraitance'!$AP604=0),0,(('1C TSsoustraitance'!$V604)/'1C TSsoustraitance'!$AP604))</f>
        <v>0</v>
      </c>
      <c r="S887" s="669">
        <f>IF(OR('1C TSsoustraitance'!$D604="",'1C TSsoustraitance'!$E604="OUI",'1C TSsoustraitance'!$AP604=0),0,(('1C TSsoustraitance'!$W604)/'1C TSsoustraitance'!$AP604))</f>
        <v>0</v>
      </c>
      <c r="T887" s="669">
        <f>IF(OR('1C TSsoustraitance'!$D604="",'1C TSsoustraitance'!$E604="OUI",'1C TSsoustraitance'!$AP604=0),0,(('1C TSsoustraitance'!$X604)/'1C TSsoustraitance'!$AP604))</f>
        <v>0</v>
      </c>
      <c r="U887" s="669">
        <f>IF(OR('1C TSsoustraitance'!$D604="",'1C TSsoustraitance'!$E604="OUI",'1C TSsoustraitance'!$AP604=0),0,(('1C TSsoustraitance'!$Y604)/'1C TSsoustraitance'!$AP604))</f>
        <v>0</v>
      </c>
      <c r="V887" s="669">
        <f>IF(OR('1C TSsoustraitance'!$D604="",'1C TSsoustraitance'!$E604="OUI",'1C TSsoustraitance'!$AP604=0),0,(('1C TSsoustraitance'!$Z604)/'1C TSsoustraitance'!$AP604))</f>
        <v>0</v>
      </c>
      <c r="W887" s="669">
        <f>IF(OR('1C TSsoustraitance'!$D604="",'1C TSsoustraitance'!$E604="OUI",'1C TSsoustraitance'!$AP604=0),0,(('1C TSsoustraitance'!$AA604)/'1C TSsoustraitance'!$AP604))</f>
        <v>0</v>
      </c>
      <c r="X887" s="669">
        <f>IF(OR('1C TSsoustraitance'!$D604="",'1C TSsoustraitance'!$E604="OUI",'1C TSsoustraitance'!$AP604=0),0,(('1C TSsoustraitance'!$AB604)/'1C TSsoustraitance'!$AP604))</f>
        <v>0</v>
      </c>
      <c r="Y887" s="669">
        <f>IF(OR('1C TSsoustraitance'!$D604="",'1C TSsoustraitance'!$E604="OUI",'1C TSsoustraitance'!$AP604=0),0,(('1C TSsoustraitance'!$AC604)/'1C TSsoustraitance'!$AP604))</f>
        <v>0</v>
      </c>
      <c r="Z887" s="669">
        <f>IF(OR('1C TSsoustraitance'!$D604="",'1C TSsoustraitance'!$E604="OUI",'1C TSsoustraitance'!$AP604=0),0,(('1C TSsoustraitance'!$AD604)/'1C TSsoustraitance'!$AP604))</f>
        <v>0</v>
      </c>
      <c r="AA887" s="669">
        <f>IF(OR('1C TSsoustraitance'!$D604="",'1C TSsoustraitance'!$E604="OUI",'1C TSsoustraitance'!$AP604=0),0,(('1C TSsoustraitance'!$AE604)/'1C TSsoustraitance'!$AP604))</f>
        <v>0</v>
      </c>
      <c r="AB887" s="669">
        <f>IF(OR('1C TSsoustraitance'!$D604="",'1C TSsoustraitance'!$E604="OUI",'1C TSsoustraitance'!$AP604=0),0,(('1C TSsoustraitance'!$AF604)/'1C TSsoustraitance'!$AP604))</f>
        <v>0</v>
      </c>
      <c r="AC887" s="669">
        <f>IF(OR('1C TSsoustraitance'!$D604="",'1C TSsoustraitance'!$E604="OUI",'1C TSsoustraitance'!$AP604=0),0,(('1C TSsoustraitance'!$AG604)/'1C TSsoustraitance'!$AP604))</f>
        <v>0</v>
      </c>
      <c r="AD887" s="669">
        <f>IF(OR('1C TSsoustraitance'!$D604="",'1C TSsoustraitance'!$E604="OUI",'1C TSsoustraitance'!$AP604=0),0,(('1C TSsoustraitance'!$AH604)/'1C TSsoustraitance'!$AP604))</f>
        <v>0</v>
      </c>
      <c r="AE887" s="669">
        <f>IF(OR('1C TSsoustraitance'!$D604="",'1C TSsoustraitance'!$E604="OUI",'1C TSsoustraitance'!$AP604=0),0,(('1C TSsoustraitance'!$AI604)/'1C TSsoustraitance'!$AP604))</f>
        <v>0</v>
      </c>
      <c r="AF887" s="669">
        <f>IF(OR('1C TSsoustraitance'!$D604="",'1C TSsoustraitance'!$E604="OUI",'1C TSsoustraitance'!$AP604=0),0,(('1C TSsoustraitance'!$AJ604)/'1C TSsoustraitance'!$AP604))</f>
        <v>0</v>
      </c>
      <c r="AG887" s="669">
        <f>IF(OR('1C TSsoustraitance'!$D604="",'1C TSsoustraitance'!$E604="OUI",'1C TSsoustraitance'!$AP604=0),0,(('1C TSsoustraitance'!$AK604)/'1C TSsoustraitance'!$AP604))</f>
        <v>0</v>
      </c>
      <c r="AH887" s="669">
        <f>IF(OR('1C TSsoustraitance'!$D604="",'1C TSsoustraitance'!$E604="OUI",'1C TSsoustraitance'!$AP604=0),0,(('1C TSsoustraitance'!$AL604)/'1C TSsoustraitance'!$AP604))</f>
        <v>0</v>
      </c>
      <c r="AI887" s="669">
        <f>IF(OR('1C TSsoustraitance'!$D604="",'1C TSsoustraitance'!$E604="OUI",'1C TSsoustraitance'!$AP604=0),0,(('1C TSsoustraitance'!$AM604)/'1C TSsoustraitance'!$AP604))</f>
        <v>0</v>
      </c>
      <c r="AJ887" s="669">
        <f>IF(OR('1C TSsoustraitance'!$D604="",'1C TSsoustraitance'!$E604="OUI",'1C TSsoustraitance'!$AP604=0),0,(('1C TSsoustraitance'!$AN604)/'1C TSsoustraitance'!$AP604))</f>
        <v>0</v>
      </c>
      <c r="AK887" s="669">
        <f t="shared" si="181"/>
        <v>0</v>
      </c>
      <c r="AL887" s="668">
        <f t="shared" si="182"/>
        <v>0</v>
      </c>
      <c r="AM887" s="670">
        <f>IF(Tableau7[[#This Row],[N° pièce]]="",0,(Tableau7[[#This Row],[hors TVA]]+(Tableau7[[#This Row],[hors TVA]]*Tableau7[[#This Row],[Taux TVA]])-(Tableau7[[#This Row],[hors TVA]]*Tableau7[[#This Row],[Taux TVA]]*Tableau7[[#This Row],[Régime TVA: Récupération]]))*Tableau7[[#This Row],[Type 1]])</f>
        <v>0</v>
      </c>
      <c r="AN887" s="670">
        <f>IF(Tableau7[[#This Row],[N° pièce]]="",0,IF($K$2="pôle",((Tableau7[[#This Row],[hors TVA]]+(Tableau7[[#This Row],[hors TVA]]*Tableau7[[#This Row],[Taux TVA]])-(Tableau7[[#This Row],[hors TVA]]*Tableau7[[#This Row],[Taux TVA]]*Tableau7[[#This Row],[Régime TVA: Récupération]]))*Tableau7[[#This Row],[Type 2]]),0))</f>
        <v>0</v>
      </c>
      <c r="AO887" s="670">
        <f t="shared" si="185"/>
        <v>0</v>
      </c>
      <c r="AP887" s="255">
        <f t="shared" si="184"/>
        <v>0</v>
      </c>
      <c r="AQ887" s="506">
        <f t="shared" si="186"/>
        <v>0</v>
      </c>
      <c r="AR887" s="671"/>
      <c r="AS887" s="512"/>
      <c r="AT887" s="513" t="str">
        <f>IF(('1C TSsoustraitance'!AP604*FICHE!C$14&lt;J887),"Forfait limité à "&amp;FICHE!C$14&amp;"€/jour","")</f>
        <v/>
      </c>
      <c r="AU887" s="797"/>
      <c r="AV887" s="484"/>
      <c r="AW887" s="484"/>
      <c r="AX887" s="484"/>
      <c r="AY887" s="484"/>
      <c r="AZ887" s="484"/>
      <c r="BA887" s="4"/>
      <c r="BB887" s="4"/>
      <c r="BC887" s="4"/>
      <c r="BD887" s="4"/>
      <c r="BE887" s="4"/>
      <c r="BF887" s="4"/>
      <c r="BG887" s="4"/>
      <c r="BH887" s="4"/>
      <c r="BI887" s="4"/>
      <c r="BJ887" s="4"/>
      <c r="BK887" s="4"/>
      <c r="BL887" s="4"/>
      <c r="BM887" s="4"/>
      <c r="BN887" s="4"/>
      <c r="BO887" s="4"/>
      <c r="BP887" s="4"/>
      <c r="BQ887" s="4"/>
      <c r="BR887" s="4"/>
      <c r="BS887" s="4"/>
      <c r="BT887" s="4"/>
      <c r="BU887" s="4"/>
      <c r="BV887" s="4"/>
      <c r="BW887" s="4"/>
      <c r="BX887" s="4"/>
      <c r="BY887" s="4"/>
      <c r="BZ887" s="4"/>
      <c r="CA887" s="4"/>
      <c r="CB887" s="4"/>
      <c r="CC887" s="4"/>
      <c r="CD887" s="4"/>
      <c r="CE887" s="4"/>
      <c r="CF887" s="4"/>
      <c r="CG887" s="4"/>
      <c r="CH887" s="4"/>
      <c r="CI887" s="4"/>
      <c r="CJ887" s="4"/>
      <c r="CK887" s="4"/>
      <c r="CL887" s="4"/>
      <c r="CM887" s="4"/>
      <c r="CN887" s="4"/>
      <c r="CO887" s="4"/>
      <c r="CP887" s="4"/>
      <c r="CQ887" s="4"/>
      <c r="CR887" s="4"/>
      <c r="CS887" s="4"/>
      <c r="CT887" s="4"/>
      <c r="CU887" s="4"/>
      <c r="CV887" s="4"/>
      <c r="CW887" s="4"/>
      <c r="CX887" s="4"/>
      <c r="CY887" s="4"/>
      <c r="CZ887" s="4"/>
      <c r="DA887" s="4"/>
      <c r="DB887" s="4"/>
      <c r="DC887" s="4"/>
      <c r="DD887" s="4"/>
      <c r="DE887" s="4"/>
      <c r="DF887" s="4"/>
      <c r="DG887" s="4"/>
      <c r="DH887" s="4"/>
      <c r="DI887" s="4"/>
      <c r="DJ887" s="4"/>
      <c r="DK887" s="4"/>
      <c r="DL887" s="4"/>
      <c r="DM887" s="4"/>
      <c r="DN887" s="4"/>
      <c r="DO887" s="4"/>
      <c r="DP887" s="4"/>
      <c r="DQ887" s="4"/>
      <c r="DR887" s="4"/>
      <c r="DS887" s="4"/>
      <c r="DT887" s="4"/>
      <c r="DU887" s="4"/>
      <c r="DV887" s="4"/>
      <c r="DW887" s="4"/>
      <c r="DX887" s="4"/>
      <c r="DY887" s="4"/>
      <c r="DZ887" s="4"/>
      <c r="EA887" s="4"/>
      <c r="EB887" s="4"/>
      <c r="EC887" s="4"/>
      <c r="ED887" s="4"/>
      <c r="EE887" s="4"/>
      <c r="EF887" s="4"/>
      <c r="EG887" s="4"/>
      <c r="EH887" s="4"/>
      <c r="EI887" s="4"/>
      <c r="EJ887" s="4"/>
      <c r="EK887" s="4"/>
      <c r="EL887" s="4"/>
      <c r="EM887" s="4"/>
      <c r="EN887" s="4"/>
      <c r="EO887" s="4"/>
      <c r="EP887" s="4"/>
      <c r="EQ887" s="4"/>
      <c r="ER887" s="4"/>
      <c r="ES887" s="4"/>
      <c r="ET887" s="4"/>
      <c r="EU887" s="4"/>
      <c r="EV887" s="4"/>
      <c r="EW887" s="4"/>
      <c r="EX887" s="4"/>
      <c r="EY887" s="4"/>
      <c r="EZ887" s="4"/>
      <c r="FA887" s="4"/>
      <c r="FB887" s="4"/>
      <c r="FC887" s="4"/>
      <c r="FD887" s="4"/>
      <c r="FE887" s="4"/>
      <c r="FF887" s="4"/>
      <c r="FG887" s="4"/>
      <c r="FH887" s="4"/>
      <c r="FI887" s="4"/>
      <c r="FJ887" s="4"/>
      <c r="FK887" s="4"/>
      <c r="FL887" s="4"/>
      <c r="FM887" s="4"/>
      <c r="FN887" s="4"/>
      <c r="FO887" s="4"/>
      <c r="FP887" s="4"/>
      <c r="FQ887" s="4"/>
      <c r="FR887" s="4"/>
      <c r="FS887" s="4"/>
      <c r="FT887" s="4"/>
      <c r="FU887" s="4"/>
      <c r="FV887" s="4"/>
      <c r="FW887" s="4"/>
      <c r="FX887" s="4"/>
      <c r="FY887" s="4"/>
      <c r="FZ887" s="4"/>
      <c r="GA887" s="4"/>
      <c r="GB887" s="4"/>
      <c r="GC887" s="4"/>
      <c r="GD887" s="4"/>
      <c r="GE887" s="4"/>
      <c r="GF887" s="4"/>
      <c r="GG887" s="4"/>
      <c r="GH887" s="4"/>
      <c r="GI887" s="4"/>
      <c r="GJ887" s="4"/>
      <c r="GK887" s="4"/>
      <c r="GL887" s="4"/>
      <c r="GM887" s="4"/>
      <c r="GN887" s="4"/>
      <c r="GO887" s="4"/>
      <c r="GP887" s="4"/>
      <c r="GQ887" s="4"/>
      <c r="GR887" s="4"/>
      <c r="GS887" s="4"/>
      <c r="GT887" s="4"/>
      <c r="GU887" s="4"/>
      <c r="GV887" s="4"/>
      <c r="GW887" s="4"/>
      <c r="GX887" s="4"/>
      <c r="GY887" s="4"/>
      <c r="GZ887" s="4"/>
      <c r="HA887" s="4"/>
      <c r="HB887" s="4"/>
      <c r="HC887" s="4"/>
    </row>
    <row r="888" spans="1:211" s="380" customFormat="1" ht="13.9" customHeight="1">
      <c r="A888" s="828" t="str">
        <f>IF('1C TSsoustraitance'!$A605&lt;&gt;0,'1C TSsoustraitance'!$A605,"")</f>
        <v/>
      </c>
      <c r="B888" s="530"/>
      <c r="C888" s="513" t="str">
        <f>IF('1C TSsoustraitance'!$A605&lt;&gt;0,'1C TSsoustraitance'!$B605,"")</f>
        <v/>
      </c>
      <c r="D888" s="513" t="str">
        <f>IF('1C TSsoustraitance'!$A605&lt;&gt;0,'1C TSsoustraitance'!$C605,"")</f>
        <v/>
      </c>
      <c r="E888" s="684"/>
      <c r="F888" s="685"/>
      <c r="G888" s="666">
        <f>'1C TSsoustraitance'!$D605</f>
        <v>0</v>
      </c>
      <c r="H888" s="533">
        <v>0.21</v>
      </c>
      <c r="I888" s="533">
        <v>1</v>
      </c>
      <c r="J888" s="534"/>
      <c r="K888" s="667">
        <f t="shared" si="180"/>
        <v>0</v>
      </c>
      <c r="L888" s="668">
        <f>IF(OR('1C TSsoustraitance'!$D605="",'1C TSsoustraitance'!$AP605=0),0,IF(AND('1C TSsoustraitance'!$D605&lt;&gt;"",$K$2="Pôle",'1C TSsoustraitance'!$E605="OUI"),(('1C TSsoustraitance'!$F605+'1C TSsoustraitance'!$G605+'1C TSsoustraitance'!$H605+'1C TSsoustraitance'!$I605+'1C TSsoustraitance'!$M605)/'1C TSsoustraitance'!$R605),IF(AND('1C TSsoustraitance'!$D605&lt;&gt;"",$K$2="Pôle",'1C TSsoustraitance'!$E605="NON"),(('1C TSsoustraitance'!$F605+'1C TSsoustraitance'!$G605+'1C TSsoustraitance'!$H605+'1C TSsoustraitance'!$I605+'1C TSsoustraitance'!$M605)/'1C TSsoustraitance'!$AP605),IF(AND('1C TSsoustraitance'!$D605&lt;&gt;"",$K$2&lt;&gt;"Pôle",'1C TSsoustraitance'!$E605="OUI"),(('1C TSsoustraitance'!$F605+'1C TSsoustraitance'!$G605+'1C TSsoustraitance'!$H605+'1C TSsoustraitance'!$I605+'1C TSsoustraitance'!$J605+'1C TSsoustraitance'!$K605+'1C TSsoustraitance'!$L605+'1C TSsoustraitance'!$M605+'1C TSsoustraitance'!$N605+'1C TSsoustraitance'!$O605+'1C TSsoustraitance'!$P605+'1C TSsoustraitance'!$Q605)/'1C TSsoustraitance'!$R605),IF(AND('1C TSsoustraitance'!$D605&lt;&gt;"",$K$2&lt;&gt;"Pôle",'1C TSsoustraitance'!$E605="NON"),(('1C TSsoustraitance'!$F605+'1C TSsoustraitance'!$G605+'1C TSsoustraitance'!$H605+'1C TSsoustraitance'!$I605+'1C TSsoustraitance'!$J605+'1C TSsoustraitance'!$K605+'1C TSsoustraitance'!$L605+'1C TSsoustraitance'!$M605+'1C TSsoustraitance'!$N605+'1C TSsoustraitance'!$O605+'1C TSsoustraitance'!$P605+'1C TSsoustraitance'!$Q605))/'1C TSsoustraitance'!$AP605)))))</f>
        <v>0</v>
      </c>
      <c r="M888" s="668">
        <f>IF(OR('1C TSsoustraitance'!$D605="",'1C TSsoustraitance'!AP$13=0),0,IF(AND('1C TSsoustraitance'!$D605&lt;&gt;"",$K$2="Pôle",'1C TSsoustraitance'!$E605="OUI"),(('1C TSsoustraitance'!$J605+'1C TSsoustraitance'!$K605+'1C TSsoustraitance'!$L605)/'1C TSsoustraitance'!$R605),IF(AND('1C TSsoustraitance'!$D605&lt;&gt;"",$K$2="Pôle",'1C TSsoustraitance'!$E605="NON"),(('1C TSsoustraitance'!$J605+'1C TSsoustraitance'!$K605+'1C TSsoustraitance'!$L605)/'1C TSsoustraitance'!$AP605),IF(AND('1C TSsoustraitance'!$D605&lt;&gt;"",$K$2&lt;&gt;"Pôle"),0))))</f>
        <v>0</v>
      </c>
      <c r="N888" s="668">
        <f t="shared" si="179"/>
        <v>0</v>
      </c>
      <c r="O888" s="669">
        <f>IF(OR('1C TSsoustraitance'!$D605="",'1C TSsoustraitance'!$E605="OUI",'1C TSsoustraitance'!$AP605=0),0,(('1C TSsoustraitance'!$S605)/'1C TSsoustraitance'!$AP605))</f>
        <v>0</v>
      </c>
      <c r="P888" s="669">
        <f>IF(OR('1C TSsoustraitance'!$D605="",'1C TSsoustraitance'!$E605="OUI",'1C TSsoustraitance'!$AP605=0),0,(('1C TSsoustraitance'!$T605)/'1C TSsoustraitance'!$AP605))</f>
        <v>0</v>
      </c>
      <c r="Q888" s="669">
        <f>IF(OR('1C TSsoustraitance'!$D605="",'1C TSsoustraitance'!$E605="OUI",'1C TSsoustraitance'!$AP605=0),0,(('1C TSsoustraitance'!$U605)/'1C TSsoustraitance'!$AP605))</f>
        <v>0</v>
      </c>
      <c r="R888" s="669">
        <f>IF(OR('1C TSsoustraitance'!$D605="",'1C TSsoustraitance'!$E605="OUI",'1C TSsoustraitance'!$AP605=0),0,(('1C TSsoustraitance'!$V605)/'1C TSsoustraitance'!$AP605))</f>
        <v>0</v>
      </c>
      <c r="S888" s="669">
        <f>IF(OR('1C TSsoustraitance'!$D605="",'1C TSsoustraitance'!$E605="OUI",'1C TSsoustraitance'!$AP605=0),0,(('1C TSsoustraitance'!$W605)/'1C TSsoustraitance'!$AP605))</f>
        <v>0</v>
      </c>
      <c r="T888" s="669">
        <f>IF(OR('1C TSsoustraitance'!$D605="",'1C TSsoustraitance'!$E605="OUI",'1C TSsoustraitance'!$AP605=0),0,(('1C TSsoustraitance'!$X605)/'1C TSsoustraitance'!$AP605))</f>
        <v>0</v>
      </c>
      <c r="U888" s="669">
        <f>IF(OR('1C TSsoustraitance'!$D605="",'1C TSsoustraitance'!$E605="OUI",'1C TSsoustraitance'!$AP605=0),0,(('1C TSsoustraitance'!$Y605)/'1C TSsoustraitance'!$AP605))</f>
        <v>0</v>
      </c>
      <c r="V888" s="669">
        <f>IF(OR('1C TSsoustraitance'!$D605="",'1C TSsoustraitance'!$E605="OUI",'1C TSsoustraitance'!$AP605=0),0,(('1C TSsoustraitance'!$Z605)/'1C TSsoustraitance'!$AP605))</f>
        <v>0</v>
      </c>
      <c r="W888" s="669">
        <f>IF(OR('1C TSsoustraitance'!$D605="",'1C TSsoustraitance'!$E605="OUI",'1C TSsoustraitance'!$AP605=0),0,(('1C TSsoustraitance'!$AA605)/'1C TSsoustraitance'!$AP605))</f>
        <v>0</v>
      </c>
      <c r="X888" s="669">
        <f>IF(OR('1C TSsoustraitance'!$D605="",'1C TSsoustraitance'!$E605="OUI",'1C TSsoustraitance'!$AP605=0),0,(('1C TSsoustraitance'!$AB605)/'1C TSsoustraitance'!$AP605))</f>
        <v>0</v>
      </c>
      <c r="Y888" s="669">
        <f>IF(OR('1C TSsoustraitance'!$D605="",'1C TSsoustraitance'!$E605="OUI",'1C TSsoustraitance'!$AP605=0),0,(('1C TSsoustraitance'!$AC605)/'1C TSsoustraitance'!$AP605))</f>
        <v>0</v>
      </c>
      <c r="Z888" s="669">
        <f>IF(OR('1C TSsoustraitance'!$D605="",'1C TSsoustraitance'!$E605="OUI",'1C TSsoustraitance'!$AP605=0),0,(('1C TSsoustraitance'!$AD605)/'1C TSsoustraitance'!$AP605))</f>
        <v>0</v>
      </c>
      <c r="AA888" s="669">
        <f>IF(OR('1C TSsoustraitance'!$D605="",'1C TSsoustraitance'!$E605="OUI",'1C TSsoustraitance'!$AP605=0),0,(('1C TSsoustraitance'!$AE605)/'1C TSsoustraitance'!$AP605))</f>
        <v>0</v>
      </c>
      <c r="AB888" s="669">
        <f>IF(OR('1C TSsoustraitance'!$D605="",'1C TSsoustraitance'!$E605="OUI",'1C TSsoustraitance'!$AP605=0),0,(('1C TSsoustraitance'!$AF605)/'1C TSsoustraitance'!$AP605))</f>
        <v>0</v>
      </c>
      <c r="AC888" s="669">
        <f>IF(OR('1C TSsoustraitance'!$D605="",'1C TSsoustraitance'!$E605="OUI",'1C TSsoustraitance'!$AP605=0),0,(('1C TSsoustraitance'!$AG605)/'1C TSsoustraitance'!$AP605))</f>
        <v>0</v>
      </c>
      <c r="AD888" s="669">
        <f>IF(OR('1C TSsoustraitance'!$D605="",'1C TSsoustraitance'!$E605="OUI",'1C TSsoustraitance'!$AP605=0),0,(('1C TSsoustraitance'!$AH605)/'1C TSsoustraitance'!$AP605))</f>
        <v>0</v>
      </c>
      <c r="AE888" s="669">
        <f>IF(OR('1C TSsoustraitance'!$D605="",'1C TSsoustraitance'!$E605="OUI",'1C TSsoustraitance'!$AP605=0),0,(('1C TSsoustraitance'!$AI605)/'1C TSsoustraitance'!$AP605))</f>
        <v>0</v>
      </c>
      <c r="AF888" s="669">
        <f>IF(OR('1C TSsoustraitance'!$D605="",'1C TSsoustraitance'!$E605="OUI",'1C TSsoustraitance'!$AP605=0),0,(('1C TSsoustraitance'!$AJ605)/'1C TSsoustraitance'!$AP605))</f>
        <v>0</v>
      </c>
      <c r="AG888" s="669">
        <f>IF(OR('1C TSsoustraitance'!$D605="",'1C TSsoustraitance'!$E605="OUI",'1C TSsoustraitance'!$AP605=0),0,(('1C TSsoustraitance'!$AK605)/'1C TSsoustraitance'!$AP605))</f>
        <v>0</v>
      </c>
      <c r="AH888" s="669">
        <f>IF(OR('1C TSsoustraitance'!$D605="",'1C TSsoustraitance'!$E605="OUI",'1C TSsoustraitance'!$AP605=0),0,(('1C TSsoustraitance'!$AL605)/'1C TSsoustraitance'!$AP605))</f>
        <v>0</v>
      </c>
      <c r="AI888" s="669">
        <f>IF(OR('1C TSsoustraitance'!$D605="",'1C TSsoustraitance'!$E605="OUI",'1C TSsoustraitance'!$AP605=0),0,(('1C TSsoustraitance'!$AM605)/'1C TSsoustraitance'!$AP605))</f>
        <v>0</v>
      </c>
      <c r="AJ888" s="669">
        <f>IF(OR('1C TSsoustraitance'!$D605="",'1C TSsoustraitance'!$E605="OUI",'1C TSsoustraitance'!$AP605=0),0,(('1C TSsoustraitance'!$AN605)/'1C TSsoustraitance'!$AP605))</f>
        <v>0</v>
      </c>
      <c r="AK888" s="669">
        <f t="shared" si="181"/>
        <v>0</v>
      </c>
      <c r="AL888" s="668">
        <f t="shared" si="182"/>
        <v>0</v>
      </c>
      <c r="AM888" s="670">
        <f>IF(Tableau7[[#This Row],[N° pièce]]="",0,(Tableau7[[#This Row],[hors TVA]]+(Tableau7[[#This Row],[hors TVA]]*Tableau7[[#This Row],[Taux TVA]])-(Tableau7[[#This Row],[hors TVA]]*Tableau7[[#This Row],[Taux TVA]]*Tableau7[[#This Row],[Régime TVA: Récupération]]))*Tableau7[[#This Row],[Type 1]])</f>
        <v>0</v>
      </c>
      <c r="AN888" s="670">
        <f>IF(Tableau7[[#This Row],[N° pièce]]="",0,IF($K$2="pôle",((Tableau7[[#This Row],[hors TVA]]+(Tableau7[[#This Row],[hors TVA]]*Tableau7[[#This Row],[Taux TVA]])-(Tableau7[[#This Row],[hors TVA]]*Tableau7[[#This Row],[Taux TVA]]*Tableau7[[#This Row],[Régime TVA: Récupération]]))*Tableau7[[#This Row],[Type 2]]),0))</f>
        <v>0</v>
      </c>
      <c r="AO888" s="670">
        <f t="shared" si="185"/>
        <v>0</v>
      </c>
      <c r="AP888" s="255">
        <f t="shared" si="184"/>
        <v>0</v>
      </c>
      <c r="AQ888" s="506">
        <f t="shared" si="186"/>
        <v>0</v>
      </c>
      <c r="AR888" s="671"/>
      <c r="AS888" s="512"/>
      <c r="AT888" s="513" t="str">
        <f>IF(('1C TSsoustraitance'!AP605*FICHE!C$14&lt;J888),"Forfait limité à "&amp;FICHE!C$14&amp;"€/jour","")</f>
        <v/>
      </c>
      <c r="AU888" s="797"/>
      <c r="AV888" s="484"/>
      <c r="AW888" s="484"/>
      <c r="AX888" s="484"/>
      <c r="AY888" s="484"/>
      <c r="AZ888" s="484"/>
      <c r="BA888" s="4"/>
      <c r="BB888" s="4"/>
      <c r="BC888" s="4"/>
      <c r="BD888" s="4"/>
      <c r="BE888" s="4"/>
      <c r="BF888" s="4"/>
      <c r="BG888" s="4"/>
      <c r="BH888" s="4"/>
      <c r="BI888" s="4"/>
      <c r="BJ888" s="4"/>
      <c r="BK888" s="4"/>
      <c r="BL888" s="4"/>
      <c r="BM888" s="4"/>
      <c r="BN888" s="4"/>
      <c r="BO888" s="4"/>
      <c r="BP888" s="4"/>
      <c r="BQ888" s="4"/>
      <c r="BR888" s="4"/>
      <c r="BS888" s="4"/>
      <c r="BT888" s="4"/>
      <c r="BU888" s="4"/>
      <c r="BV888" s="4"/>
      <c r="BW888" s="4"/>
      <c r="BX888" s="4"/>
      <c r="BY888" s="4"/>
      <c r="BZ888" s="4"/>
      <c r="CA888" s="4"/>
      <c r="CB888" s="4"/>
      <c r="CC888" s="4"/>
      <c r="CD888" s="4"/>
      <c r="CE888" s="4"/>
      <c r="CF888" s="4"/>
      <c r="CG888" s="4"/>
      <c r="CH888" s="4"/>
      <c r="CI888" s="4"/>
      <c r="CJ888" s="4"/>
      <c r="CK888" s="4"/>
      <c r="CL888" s="4"/>
      <c r="CM888" s="4"/>
      <c r="CN888" s="4"/>
      <c r="CO888" s="4"/>
      <c r="CP888" s="4"/>
      <c r="CQ888" s="4"/>
      <c r="CR888" s="4"/>
      <c r="CS888" s="4"/>
      <c r="CT888" s="4"/>
      <c r="CU888" s="4"/>
      <c r="CV888" s="4"/>
      <c r="CW888" s="4"/>
      <c r="CX888" s="4"/>
      <c r="CY888" s="4"/>
      <c r="CZ888" s="4"/>
      <c r="DA888" s="4"/>
      <c r="DB888" s="4"/>
      <c r="DC888" s="4"/>
      <c r="DD888" s="4"/>
      <c r="DE888" s="4"/>
      <c r="DF888" s="4"/>
      <c r="DG888" s="4"/>
      <c r="DH888" s="4"/>
      <c r="DI888" s="4"/>
      <c r="DJ888" s="4"/>
      <c r="DK888" s="4"/>
      <c r="DL888" s="4"/>
      <c r="DM888" s="4"/>
      <c r="DN888" s="4"/>
      <c r="DO888" s="4"/>
      <c r="DP888" s="4"/>
      <c r="DQ888" s="4"/>
      <c r="DR888" s="4"/>
      <c r="DS888" s="4"/>
      <c r="DT888" s="4"/>
      <c r="DU888" s="4"/>
      <c r="DV888" s="4"/>
      <c r="DW888" s="4"/>
      <c r="DX888" s="4"/>
      <c r="DY888" s="4"/>
      <c r="DZ888" s="4"/>
      <c r="EA888" s="4"/>
      <c r="EB888" s="4"/>
      <c r="EC888" s="4"/>
      <c r="ED888" s="4"/>
      <c r="EE888" s="4"/>
      <c r="EF888" s="4"/>
      <c r="EG888" s="4"/>
      <c r="EH888" s="4"/>
      <c r="EI888" s="4"/>
      <c r="EJ888" s="4"/>
      <c r="EK888" s="4"/>
      <c r="EL888" s="4"/>
      <c r="EM888" s="4"/>
      <c r="EN888" s="4"/>
      <c r="EO888" s="4"/>
      <c r="EP888" s="4"/>
      <c r="EQ888" s="4"/>
      <c r="ER888" s="4"/>
      <c r="ES888" s="4"/>
      <c r="ET888" s="4"/>
      <c r="EU888" s="4"/>
      <c r="EV888" s="4"/>
      <c r="EW888" s="4"/>
      <c r="EX888" s="4"/>
      <c r="EY888" s="4"/>
      <c r="EZ888" s="4"/>
      <c r="FA888" s="4"/>
      <c r="FB888" s="4"/>
      <c r="FC888" s="4"/>
      <c r="FD888" s="4"/>
      <c r="FE888" s="4"/>
      <c r="FF888" s="4"/>
      <c r="FG888" s="4"/>
      <c r="FH888" s="4"/>
      <c r="FI888" s="4"/>
      <c r="FJ888" s="4"/>
      <c r="FK888" s="4"/>
      <c r="FL888" s="4"/>
      <c r="FM888" s="4"/>
      <c r="FN888" s="4"/>
      <c r="FO888" s="4"/>
      <c r="FP888" s="4"/>
      <c r="FQ888" s="4"/>
      <c r="FR888" s="4"/>
      <c r="FS888" s="4"/>
      <c r="FT888" s="4"/>
      <c r="FU888" s="4"/>
      <c r="FV888" s="4"/>
      <c r="FW888" s="4"/>
      <c r="FX888" s="4"/>
      <c r="FY888" s="4"/>
      <c r="FZ888" s="4"/>
      <c r="GA888" s="4"/>
      <c r="GB888" s="4"/>
      <c r="GC888" s="4"/>
      <c r="GD888" s="4"/>
      <c r="GE888" s="4"/>
      <c r="GF888" s="4"/>
      <c r="GG888" s="4"/>
      <c r="GH888" s="4"/>
      <c r="GI888" s="4"/>
      <c r="GJ888" s="4"/>
      <c r="GK888" s="4"/>
      <c r="GL888" s="4"/>
      <c r="GM888" s="4"/>
      <c r="GN888" s="4"/>
      <c r="GO888" s="4"/>
      <c r="GP888" s="4"/>
      <c r="GQ888" s="4"/>
      <c r="GR888" s="4"/>
      <c r="GS888" s="4"/>
      <c r="GT888" s="4"/>
      <c r="GU888" s="4"/>
      <c r="GV888" s="4"/>
      <c r="GW888" s="4"/>
      <c r="GX888" s="4"/>
      <c r="GY888" s="4"/>
      <c r="GZ888" s="4"/>
      <c r="HA888" s="4"/>
      <c r="HB888" s="4"/>
      <c r="HC888" s="4"/>
    </row>
    <row r="889" spans="1:211" s="380" customFormat="1" ht="13.9" customHeight="1">
      <c r="A889" s="828" t="str">
        <f>IF('1C TSsoustraitance'!$A606&lt;&gt;0,'1C TSsoustraitance'!$A606,"")</f>
        <v/>
      </c>
      <c r="B889" s="530"/>
      <c r="C889" s="513" t="str">
        <f>IF('1C TSsoustraitance'!$A606&lt;&gt;0,'1C TSsoustraitance'!$B606,"")</f>
        <v/>
      </c>
      <c r="D889" s="513" t="str">
        <f>IF('1C TSsoustraitance'!$A606&lt;&gt;0,'1C TSsoustraitance'!$C606,"")</f>
        <v/>
      </c>
      <c r="E889" s="684"/>
      <c r="F889" s="685"/>
      <c r="G889" s="666">
        <f>'1C TSsoustraitance'!$D606</f>
        <v>0</v>
      </c>
      <c r="H889" s="533">
        <v>0.21</v>
      </c>
      <c r="I889" s="533">
        <v>1</v>
      </c>
      <c r="J889" s="534"/>
      <c r="K889" s="667">
        <f t="shared" si="180"/>
        <v>0</v>
      </c>
      <c r="L889" s="668">
        <f>IF(OR('1C TSsoustraitance'!$D606="",'1C TSsoustraitance'!$AP606=0),0,IF(AND('1C TSsoustraitance'!$D606&lt;&gt;"",$K$2="Pôle",'1C TSsoustraitance'!$E606="OUI"),(('1C TSsoustraitance'!$F606+'1C TSsoustraitance'!$G606+'1C TSsoustraitance'!$H606+'1C TSsoustraitance'!$I606+'1C TSsoustraitance'!$M606)/'1C TSsoustraitance'!$R606),IF(AND('1C TSsoustraitance'!$D606&lt;&gt;"",$K$2="Pôle",'1C TSsoustraitance'!$E606="NON"),(('1C TSsoustraitance'!$F606+'1C TSsoustraitance'!$G606+'1C TSsoustraitance'!$H606+'1C TSsoustraitance'!$I606+'1C TSsoustraitance'!$M606)/'1C TSsoustraitance'!$AP606),IF(AND('1C TSsoustraitance'!$D606&lt;&gt;"",$K$2&lt;&gt;"Pôle",'1C TSsoustraitance'!$E606="OUI"),(('1C TSsoustraitance'!$F606+'1C TSsoustraitance'!$G606+'1C TSsoustraitance'!$H606+'1C TSsoustraitance'!$I606+'1C TSsoustraitance'!$J606+'1C TSsoustraitance'!$K606+'1C TSsoustraitance'!$L606+'1C TSsoustraitance'!$M606+'1C TSsoustraitance'!$N606+'1C TSsoustraitance'!$O606+'1C TSsoustraitance'!$P606+'1C TSsoustraitance'!$Q606)/'1C TSsoustraitance'!$R606),IF(AND('1C TSsoustraitance'!$D606&lt;&gt;"",$K$2&lt;&gt;"Pôle",'1C TSsoustraitance'!$E606="NON"),(('1C TSsoustraitance'!$F606+'1C TSsoustraitance'!$G606+'1C TSsoustraitance'!$H606+'1C TSsoustraitance'!$I606+'1C TSsoustraitance'!$J606+'1C TSsoustraitance'!$K606+'1C TSsoustraitance'!$L606+'1C TSsoustraitance'!$M606+'1C TSsoustraitance'!$N606+'1C TSsoustraitance'!$O606+'1C TSsoustraitance'!$P606+'1C TSsoustraitance'!$Q606))/'1C TSsoustraitance'!$AP606)))))</f>
        <v>0</v>
      </c>
      <c r="M889" s="668">
        <f>IF(OR('1C TSsoustraitance'!$D606="",'1C TSsoustraitance'!AP$13=0),0,IF(AND('1C TSsoustraitance'!$D606&lt;&gt;"",$K$2="Pôle",'1C TSsoustraitance'!$E606="OUI"),(('1C TSsoustraitance'!$J606+'1C TSsoustraitance'!$K606+'1C TSsoustraitance'!$L606)/'1C TSsoustraitance'!$R606),IF(AND('1C TSsoustraitance'!$D606&lt;&gt;"",$K$2="Pôle",'1C TSsoustraitance'!$E606="NON"),(('1C TSsoustraitance'!$J606+'1C TSsoustraitance'!$K606+'1C TSsoustraitance'!$L606)/'1C TSsoustraitance'!$AP606),IF(AND('1C TSsoustraitance'!$D606&lt;&gt;"",$K$2&lt;&gt;"Pôle"),0))))</f>
        <v>0</v>
      </c>
      <c r="N889" s="668">
        <f t="shared" si="179"/>
        <v>0</v>
      </c>
      <c r="O889" s="669">
        <f>IF(OR('1C TSsoustraitance'!$D606="",'1C TSsoustraitance'!$E606="OUI",'1C TSsoustraitance'!$AP606=0),0,(('1C TSsoustraitance'!$S606)/'1C TSsoustraitance'!$AP606))</f>
        <v>0</v>
      </c>
      <c r="P889" s="669">
        <f>IF(OR('1C TSsoustraitance'!$D606="",'1C TSsoustraitance'!$E606="OUI",'1C TSsoustraitance'!$AP606=0),0,(('1C TSsoustraitance'!$T606)/'1C TSsoustraitance'!$AP606))</f>
        <v>0</v>
      </c>
      <c r="Q889" s="669">
        <f>IF(OR('1C TSsoustraitance'!$D606="",'1C TSsoustraitance'!$E606="OUI",'1C TSsoustraitance'!$AP606=0),0,(('1C TSsoustraitance'!$U606)/'1C TSsoustraitance'!$AP606))</f>
        <v>0</v>
      </c>
      <c r="R889" s="669">
        <f>IF(OR('1C TSsoustraitance'!$D606="",'1C TSsoustraitance'!$E606="OUI",'1C TSsoustraitance'!$AP606=0),0,(('1C TSsoustraitance'!$V606)/'1C TSsoustraitance'!$AP606))</f>
        <v>0</v>
      </c>
      <c r="S889" s="669">
        <f>IF(OR('1C TSsoustraitance'!$D606="",'1C TSsoustraitance'!$E606="OUI",'1C TSsoustraitance'!$AP606=0),0,(('1C TSsoustraitance'!$W606)/'1C TSsoustraitance'!$AP606))</f>
        <v>0</v>
      </c>
      <c r="T889" s="669">
        <f>IF(OR('1C TSsoustraitance'!$D606="",'1C TSsoustraitance'!$E606="OUI",'1C TSsoustraitance'!$AP606=0),0,(('1C TSsoustraitance'!$X606)/'1C TSsoustraitance'!$AP606))</f>
        <v>0</v>
      </c>
      <c r="U889" s="669">
        <f>IF(OR('1C TSsoustraitance'!$D606="",'1C TSsoustraitance'!$E606="OUI",'1C TSsoustraitance'!$AP606=0),0,(('1C TSsoustraitance'!$Y606)/'1C TSsoustraitance'!$AP606))</f>
        <v>0</v>
      </c>
      <c r="V889" s="669">
        <f>IF(OR('1C TSsoustraitance'!$D606="",'1C TSsoustraitance'!$E606="OUI",'1C TSsoustraitance'!$AP606=0),0,(('1C TSsoustraitance'!$Z606)/'1C TSsoustraitance'!$AP606))</f>
        <v>0</v>
      </c>
      <c r="W889" s="669">
        <f>IF(OR('1C TSsoustraitance'!$D606="",'1C TSsoustraitance'!$E606="OUI",'1C TSsoustraitance'!$AP606=0),0,(('1C TSsoustraitance'!$AA606)/'1C TSsoustraitance'!$AP606))</f>
        <v>0</v>
      </c>
      <c r="X889" s="669">
        <f>IF(OR('1C TSsoustraitance'!$D606="",'1C TSsoustraitance'!$E606="OUI",'1C TSsoustraitance'!$AP606=0),0,(('1C TSsoustraitance'!$AB606)/'1C TSsoustraitance'!$AP606))</f>
        <v>0</v>
      </c>
      <c r="Y889" s="669">
        <f>IF(OR('1C TSsoustraitance'!$D606="",'1C TSsoustraitance'!$E606="OUI",'1C TSsoustraitance'!$AP606=0),0,(('1C TSsoustraitance'!$AC606)/'1C TSsoustraitance'!$AP606))</f>
        <v>0</v>
      </c>
      <c r="Z889" s="669">
        <f>IF(OR('1C TSsoustraitance'!$D606="",'1C TSsoustraitance'!$E606="OUI",'1C TSsoustraitance'!$AP606=0),0,(('1C TSsoustraitance'!$AD606)/'1C TSsoustraitance'!$AP606))</f>
        <v>0</v>
      </c>
      <c r="AA889" s="669">
        <f>IF(OR('1C TSsoustraitance'!$D606="",'1C TSsoustraitance'!$E606="OUI",'1C TSsoustraitance'!$AP606=0),0,(('1C TSsoustraitance'!$AE606)/'1C TSsoustraitance'!$AP606))</f>
        <v>0</v>
      </c>
      <c r="AB889" s="669">
        <f>IF(OR('1C TSsoustraitance'!$D606="",'1C TSsoustraitance'!$E606="OUI",'1C TSsoustraitance'!$AP606=0),0,(('1C TSsoustraitance'!$AF606)/'1C TSsoustraitance'!$AP606))</f>
        <v>0</v>
      </c>
      <c r="AC889" s="669">
        <f>IF(OR('1C TSsoustraitance'!$D606="",'1C TSsoustraitance'!$E606="OUI",'1C TSsoustraitance'!$AP606=0),0,(('1C TSsoustraitance'!$AG606)/'1C TSsoustraitance'!$AP606))</f>
        <v>0</v>
      </c>
      <c r="AD889" s="669">
        <f>IF(OR('1C TSsoustraitance'!$D606="",'1C TSsoustraitance'!$E606="OUI",'1C TSsoustraitance'!$AP606=0),0,(('1C TSsoustraitance'!$AH606)/'1C TSsoustraitance'!$AP606))</f>
        <v>0</v>
      </c>
      <c r="AE889" s="669">
        <f>IF(OR('1C TSsoustraitance'!$D606="",'1C TSsoustraitance'!$E606="OUI",'1C TSsoustraitance'!$AP606=0),0,(('1C TSsoustraitance'!$AI606)/'1C TSsoustraitance'!$AP606))</f>
        <v>0</v>
      </c>
      <c r="AF889" s="669">
        <f>IF(OR('1C TSsoustraitance'!$D606="",'1C TSsoustraitance'!$E606="OUI",'1C TSsoustraitance'!$AP606=0),0,(('1C TSsoustraitance'!$AJ606)/'1C TSsoustraitance'!$AP606))</f>
        <v>0</v>
      </c>
      <c r="AG889" s="669">
        <f>IF(OR('1C TSsoustraitance'!$D606="",'1C TSsoustraitance'!$E606="OUI",'1C TSsoustraitance'!$AP606=0),0,(('1C TSsoustraitance'!$AK606)/'1C TSsoustraitance'!$AP606))</f>
        <v>0</v>
      </c>
      <c r="AH889" s="669">
        <f>IF(OR('1C TSsoustraitance'!$D606="",'1C TSsoustraitance'!$E606="OUI",'1C TSsoustraitance'!$AP606=0),0,(('1C TSsoustraitance'!$AL606)/'1C TSsoustraitance'!$AP606))</f>
        <v>0</v>
      </c>
      <c r="AI889" s="669">
        <f>IF(OR('1C TSsoustraitance'!$D606="",'1C TSsoustraitance'!$E606="OUI",'1C TSsoustraitance'!$AP606=0),0,(('1C TSsoustraitance'!$AM606)/'1C TSsoustraitance'!$AP606))</f>
        <v>0</v>
      </c>
      <c r="AJ889" s="669">
        <f>IF(OR('1C TSsoustraitance'!$D606="",'1C TSsoustraitance'!$E606="OUI",'1C TSsoustraitance'!$AP606=0),0,(('1C TSsoustraitance'!$AN606)/'1C TSsoustraitance'!$AP606))</f>
        <v>0</v>
      </c>
      <c r="AK889" s="669">
        <f t="shared" si="181"/>
        <v>0</v>
      </c>
      <c r="AL889" s="668">
        <f t="shared" si="182"/>
        <v>0</v>
      </c>
      <c r="AM889" s="670">
        <f>IF(Tableau7[[#This Row],[N° pièce]]="",0,(Tableau7[[#This Row],[hors TVA]]+(Tableau7[[#This Row],[hors TVA]]*Tableau7[[#This Row],[Taux TVA]])-(Tableau7[[#This Row],[hors TVA]]*Tableau7[[#This Row],[Taux TVA]]*Tableau7[[#This Row],[Régime TVA: Récupération]]))*Tableau7[[#This Row],[Type 1]])</f>
        <v>0</v>
      </c>
      <c r="AN889" s="670">
        <f>IF(Tableau7[[#This Row],[N° pièce]]="",0,IF($K$2="pôle",((Tableau7[[#This Row],[hors TVA]]+(Tableau7[[#This Row],[hors TVA]]*Tableau7[[#This Row],[Taux TVA]])-(Tableau7[[#This Row],[hors TVA]]*Tableau7[[#This Row],[Taux TVA]]*Tableau7[[#This Row],[Régime TVA: Récupération]]))*Tableau7[[#This Row],[Type 2]]),0))</f>
        <v>0</v>
      </c>
      <c r="AO889" s="670">
        <f t="shared" si="185"/>
        <v>0</v>
      </c>
      <c r="AP889" s="255">
        <f t="shared" si="184"/>
        <v>0</v>
      </c>
      <c r="AQ889" s="506">
        <f t="shared" si="186"/>
        <v>0</v>
      </c>
      <c r="AR889" s="671"/>
      <c r="AS889" s="512"/>
      <c r="AT889" s="513" t="str">
        <f>IF(('1C TSsoustraitance'!AP606*FICHE!C$14&lt;J889),"Forfait limité à "&amp;FICHE!C$14&amp;"€/jour","")</f>
        <v/>
      </c>
      <c r="AU889" s="797"/>
      <c r="AV889" s="484"/>
      <c r="AW889" s="484"/>
      <c r="AX889" s="484"/>
      <c r="AY889" s="484"/>
      <c r="AZ889" s="484"/>
      <c r="BA889" s="4"/>
      <c r="BB889" s="4"/>
      <c r="BC889" s="4"/>
      <c r="BD889" s="4"/>
      <c r="BE889" s="4"/>
      <c r="BF889" s="4"/>
      <c r="BG889" s="4"/>
      <c r="BH889" s="4"/>
      <c r="BI889" s="4"/>
      <c r="BJ889" s="4"/>
      <c r="BK889" s="4"/>
      <c r="BL889" s="4"/>
      <c r="BM889" s="4"/>
      <c r="BN889" s="4"/>
      <c r="BO889" s="4"/>
      <c r="BP889" s="4"/>
      <c r="BQ889" s="4"/>
      <c r="BR889" s="4"/>
      <c r="BS889" s="4"/>
      <c r="BT889" s="4"/>
      <c r="BU889" s="4"/>
      <c r="BV889" s="4"/>
      <c r="BW889" s="4"/>
      <c r="BX889" s="4"/>
      <c r="BY889" s="4"/>
      <c r="BZ889" s="4"/>
      <c r="CA889" s="4"/>
      <c r="CB889" s="4"/>
      <c r="CC889" s="4"/>
      <c r="CD889" s="4"/>
      <c r="CE889" s="4"/>
      <c r="CF889" s="4"/>
      <c r="CG889" s="4"/>
      <c r="CH889" s="4"/>
      <c r="CI889" s="4"/>
      <c r="CJ889" s="4"/>
      <c r="CK889" s="4"/>
      <c r="CL889" s="4"/>
      <c r="CM889" s="4"/>
      <c r="CN889" s="4"/>
      <c r="CO889" s="4"/>
      <c r="CP889" s="4"/>
      <c r="CQ889" s="4"/>
      <c r="CR889" s="4"/>
      <c r="CS889" s="4"/>
      <c r="CT889" s="4"/>
      <c r="CU889" s="4"/>
      <c r="CV889" s="4"/>
      <c r="CW889" s="4"/>
      <c r="CX889" s="4"/>
      <c r="CY889" s="4"/>
      <c r="CZ889" s="4"/>
      <c r="DA889" s="4"/>
      <c r="DB889" s="4"/>
      <c r="DC889" s="4"/>
      <c r="DD889" s="4"/>
      <c r="DE889" s="4"/>
      <c r="DF889" s="4"/>
      <c r="DG889" s="4"/>
      <c r="DH889" s="4"/>
      <c r="DI889" s="4"/>
      <c r="DJ889" s="4"/>
      <c r="DK889" s="4"/>
      <c r="DL889" s="4"/>
      <c r="DM889" s="4"/>
      <c r="DN889" s="4"/>
      <c r="DO889" s="4"/>
      <c r="DP889" s="4"/>
      <c r="DQ889" s="4"/>
      <c r="DR889" s="4"/>
      <c r="DS889" s="4"/>
      <c r="DT889" s="4"/>
      <c r="DU889" s="4"/>
      <c r="DV889" s="4"/>
      <c r="DW889" s="4"/>
      <c r="DX889" s="4"/>
      <c r="DY889" s="4"/>
      <c r="DZ889" s="4"/>
      <c r="EA889" s="4"/>
      <c r="EB889" s="4"/>
      <c r="EC889" s="4"/>
      <c r="ED889" s="4"/>
      <c r="EE889" s="4"/>
      <c r="EF889" s="4"/>
      <c r="EG889" s="4"/>
      <c r="EH889" s="4"/>
      <c r="EI889" s="4"/>
      <c r="EJ889" s="4"/>
      <c r="EK889" s="4"/>
      <c r="EL889" s="4"/>
      <c r="EM889" s="4"/>
      <c r="EN889" s="4"/>
      <c r="EO889" s="4"/>
      <c r="EP889" s="4"/>
      <c r="EQ889" s="4"/>
      <c r="ER889" s="4"/>
      <c r="ES889" s="4"/>
      <c r="ET889" s="4"/>
      <c r="EU889" s="4"/>
      <c r="EV889" s="4"/>
      <c r="EW889" s="4"/>
      <c r="EX889" s="4"/>
      <c r="EY889" s="4"/>
      <c r="EZ889" s="4"/>
      <c r="FA889" s="4"/>
      <c r="FB889" s="4"/>
      <c r="FC889" s="4"/>
      <c r="FD889" s="4"/>
      <c r="FE889" s="4"/>
      <c r="FF889" s="4"/>
      <c r="FG889" s="4"/>
      <c r="FH889" s="4"/>
      <c r="FI889" s="4"/>
      <c r="FJ889" s="4"/>
      <c r="FK889" s="4"/>
      <c r="FL889" s="4"/>
      <c r="FM889" s="4"/>
      <c r="FN889" s="4"/>
      <c r="FO889" s="4"/>
      <c r="FP889" s="4"/>
      <c r="FQ889" s="4"/>
      <c r="FR889" s="4"/>
      <c r="FS889" s="4"/>
      <c r="FT889" s="4"/>
      <c r="FU889" s="4"/>
      <c r="FV889" s="4"/>
      <c r="FW889" s="4"/>
      <c r="FX889" s="4"/>
      <c r="FY889" s="4"/>
      <c r="FZ889" s="4"/>
      <c r="GA889" s="4"/>
      <c r="GB889" s="4"/>
      <c r="GC889" s="4"/>
      <c r="GD889" s="4"/>
      <c r="GE889" s="4"/>
      <c r="GF889" s="4"/>
      <c r="GG889" s="4"/>
      <c r="GH889" s="4"/>
      <c r="GI889" s="4"/>
      <c r="GJ889" s="4"/>
      <c r="GK889" s="4"/>
      <c r="GL889" s="4"/>
      <c r="GM889" s="4"/>
      <c r="GN889" s="4"/>
      <c r="GO889" s="4"/>
      <c r="GP889" s="4"/>
      <c r="GQ889" s="4"/>
      <c r="GR889" s="4"/>
      <c r="GS889" s="4"/>
      <c r="GT889" s="4"/>
      <c r="GU889" s="4"/>
      <c r="GV889" s="4"/>
      <c r="GW889" s="4"/>
      <c r="GX889" s="4"/>
      <c r="GY889" s="4"/>
      <c r="GZ889" s="4"/>
      <c r="HA889" s="4"/>
      <c r="HB889" s="4"/>
      <c r="HC889" s="4"/>
    </row>
    <row r="890" spans="1:211" s="380" customFormat="1" ht="13.9" customHeight="1">
      <c r="A890" s="828" t="str">
        <f>IF('1C TSsoustraitance'!$A607&lt;&gt;0,'1C TSsoustraitance'!$A607,"")</f>
        <v/>
      </c>
      <c r="B890" s="530"/>
      <c r="C890" s="513" t="str">
        <f>IF('1C TSsoustraitance'!$A607&lt;&gt;0,'1C TSsoustraitance'!$B607,"")</f>
        <v/>
      </c>
      <c r="D890" s="513" t="str">
        <f>IF('1C TSsoustraitance'!$A607&lt;&gt;0,'1C TSsoustraitance'!$C607,"")</f>
        <v/>
      </c>
      <c r="E890" s="684"/>
      <c r="F890" s="685"/>
      <c r="G890" s="666">
        <f>'1C TSsoustraitance'!$D607</f>
        <v>0</v>
      </c>
      <c r="H890" s="533">
        <v>0.21</v>
      </c>
      <c r="I890" s="533">
        <v>1</v>
      </c>
      <c r="J890" s="534"/>
      <c r="K890" s="667">
        <f t="shared" si="180"/>
        <v>0</v>
      </c>
      <c r="L890" s="668">
        <f>IF(OR('1C TSsoustraitance'!$D607="",'1C TSsoustraitance'!$AP607=0),0,IF(AND('1C TSsoustraitance'!$D607&lt;&gt;"",$K$2="Pôle",'1C TSsoustraitance'!$E607="OUI"),(('1C TSsoustraitance'!$F607+'1C TSsoustraitance'!$G607+'1C TSsoustraitance'!$H607+'1C TSsoustraitance'!$I607+'1C TSsoustraitance'!$M607)/'1C TSsoustraitance'!$R607),IF(AND('1C TSsoustraitance'!$D607&lt;&gt;"",$K$2="Pôle",'1C TSsoustraitance'!$E607="NON"),(('1C TSsoustraitance'!$F607+'1C TSsoustraitance'!$G607+'1C TSsoustraitance'!$H607+'1C TSsoustraitance'!$I607+'1C TSsoustraitance'!$M607)/'1C TSsoustraitance'!$AP607),IF(AND('1C TSsoustraitance'!$D607&lt;&gt;"",$K$2&lt;&gt;"Pôle",'1C TSsoustraitance'!$E607="OUI"),(('1C TSsoustraitance'!$F607+'1C TSsoustraitance'!$G607+'1C TSsoustraitance'!$H607+'1C TSsoustraitance'!$I607+'1C TSsoustraitance'!$J607+'1C TSsoustraitance'!$K607+'1C TSsoustraitance'!$L607+'1C TSsoustraitance'!$M607+'1C TSsoustraitance'!$N607+'1C TSsoustraitance'!$O607+'1C TSsoustraitance'!$P607+'1C TSsoustraitance'!$Q607)/'1C TSsoustraitance'!$R607),IF(AND('1C TSsoustraitance'!$D607&lt;&gt;"",$K$2&lt;&gt;"Pôle",'1C TSsoustraitance'!$E607="NON"),(('1C TSsoustraitance'!$F607+'1C TSsoustraitance'!$G607+'1C TSsoustraitance'!$H607+'1C TSsoustraitance'!$I607+'1C TSsoustraitance'!$J607+'1C TSsoustraitance'!$K607+'1C TSsoustraitance'!$L607+'1C TSsoustraitance'!$M607+'1C TSsoustraitance'!$N607+'1C TSsoustraitance'!$O607+'1C TSsoustraitance'!$P607+'1C TSsoustraitance'!$Q607))/'1C TSsoustraitance'!$AP607)))))</f>
        <v>0</v>
      </c>
      <c r="M890" s="668">
        <f>IF(OR('1C TSsoustraitance'!$D607="",'1C TSsoustraitance'!AP$13=0),0,IF(AND('1C TSsoustraitance'!$D607&lt;&gt;"",$K$2="Pôle",'1C TSsoustraitance'!$E607="OUI"),(('1C TSsoustraitance'!$J607+'1C TSsoustraitance'!$K607+'1C TSsoustraitance'!$L607)/'1C TSsoustraitance'!$R607),IF(AND('1C TSsoustraitance'!$D607&lt;&gt;"",$K$2="Pôle",'1C TSsoustraitance'!$E607="NON"),(('1C TSsoustraitance'!$J607+'1C TSsoustraitance'!$K607+'1C TSsoustraitance'!$L607)/'1C TSsoustraitance'!$AP607),IF(AND('1C TSsoustraitance'!$D607&lt;&gt;"",$K$2&lt;&gt;"Pôle"),0))))</f>
        <v>0</v>
      </c>
      <c r="N890" s="668">
        <f t="shared" si="179"/>
        <v>0</v>
      </c>
      <c r="O890" s="669">
        <f>IF(OR('1C TSsoustraitance'!$D607="",'1C TSsoustraitance'!$E607="OUI",'1C TSsoustraitance'!$AP607=0),0,(('1C TSsoustraitance'!$S607)/'1C TSsoustraitance'!$AP607))</f>
        <v>0</v>
      </c>
      <c r="P890" s="669">
        <f>IF(OR('1C TSsoustraitance'!$D607="",'1C TSsoustraitance'!$E607="OUI",'1C TSsoustraitance'!$AP607=0),0,(('1C TSsoustraitance'!$T607)/'1C TSsoustraitance'!$AP607))</f>
        <v>0</v>
      </c>
      <c r="Q890" s="669">
        <f>IF(OR('1C TSsoustraitance'!$D607="",'1C TSsoustraitance'!$E607="OUI",'1C TSsoustraitance'!$AP607=0),0,(('1C TSsoustraitance'!$U607)/'1C TSsoustraitance'!$AP607))</f>
        <v>0</v>
      </c>
      <c r="R890" s="669">
        <f>IF(OR('1C TSsoustraitance'!$D607="",'1C TSsoustraitance'!$E607="OUI",'1C TSsoustraitance'!$AP607=0),0,(('1C TSsoustraitance'!$V607)/'1C TSsoustraitance'!$AP607))</f>
        <v>0</v>
      </c>
      <c r="S890" s="669">
        <f>IF(OR('1C TSsoustraitance'!$D607="",'1C TSsoustraitance'!$E607="OUI",'1C TSsoustraitance'!$AP607=0),0,(('1C TSsoustraitance'!$W607)/'1C TSsoustraitance'!$AP607))</f>
        <v>0</v>
      </c>
      <c r="T890" s="669">
        <f>IF(OR('1C TSsoustraitance'!$D607="",'1C TSsoustraitance'!$E607="OUI",'1C TSsoustraitance'!$AP607=0),0,(('1C TSsoustraitance'!$X607)/'1C TSsoustraitance'!$AP607))</f>
        <v>0</v>
      </c>
      <c r="U890" s="669">
        <f>IF(OR('1C TSsoustraitance'!$D607="",'1C TSsoustraitance'!$E607="OUI",'1C TSsoustraitance'!$AP607=0),0,(('1C TSsoustraitance'!$Y607)/'1C TSsoustraitance'!$AP607))</f>
        <v>0</v>
      </c>
      <c r="V890" s="669">
        <f>IF(OR('1C TSsoustraitance'!$D607="",'1C TSsoustraitance'!$E607="OUI",'1C TSsoustraitance'!$AP607=0),0,(('1C TSsoustraitance'!$Z607)/'1C TSsoustraitance'!$AP607))</f>
        <v>0</v>
      </c>
      <c r="W890" s="669">
        <f>IF(OR('1C TSsoustraitance'!$D607="",'1C TSsoustraitance'!$E607="OUI",'1C TSsoustraitance'!$AP607=0),0,(('1C TSsoustraitance'!$AA607)/'1C TSsoustraitance'!$AP607))</f>
        <v>0</v>
      </c>
      <c r="X890" s="669">
        <f>IF(OR('1C TSsoustraitance'!$D607="",'1C TSsoustraitance'!$E607="OUI",'1C TSsoustraitance'!$AP607=0),0,(('1C TSsoustraitance'!$AB607)/'1C TSsoustraitance'!$AP607))</f>
        <v>0</v>
      </c>
      <c r="Y890" s="669">
        <f>IF(OR('1C TSsoustraitance'!$D607="",'1C TSsoustraitance'!$E607="OUI",'1C TSsoustraitance'!$AP607=0),0,(('1C TSsoustraitance'!$AC607)/'1C TSsoustraitance'!$AP607))</f>
        <v>0</v>
      </c>
      <c r="Z890" s="669">
        <f>IF(OR('1C TSsoustraitance'!$D607="",'1C TSsoustraitance'!$E607="OUI",'1C TSsoustraitance'!$AP607=0),0,(('1C TSsoustraitance'!$AD607)/'1C TSsoustraitance'!$AP607))</f>
        <v>0</v>
      </c>
      <c r="AA890" s="669">
        <f>IF(OR('1C TSsoustraitance'!$D607="",'1C TSsoustraitance'!$E607="OUI",'1C TSsoustraitance'!$AP607=0),0,(('1C TSsoustraitance'!$AE607)/'1C TSsoustraitance'!$AP607))</f>
        <v>0</v>
      </c>
      <c r="AB890" s="669">
        <f>IF(OR('1C TSsoustraitance'!$D607="",'1C TSsoustraitance'!$E607="OUI",'1C TSsoustraitance'!$AP607=0),0,(('1C TSsoustraitance'!$AF607)/'1C TSsoustraitance'!$AP607))</f>
        <v>0</v>
      </c>
      <c r="AC890" s="669">
        <f>IF(OR('1C TSsoustraitance'!$D607="",'1C TSsoustraitance'!$E607="OUI",'1C TSsoustraitance'!$AP607=0),0,(('1C TSsoustraitance'!$AG607)/'1C TSsoustraitance'!$AP607))</f>
        <v>0</v>
      </c>
      <c r="AD890" s="669">
        <f>IF(OR('1C TSsoustraitance'!$D607="",'1C TSsoustraitance'!$E607="OUI",'1C TSsoustraitance'!$AP607=0),0,(('1C TSsoustraitance'!$AH607)/'1C TSsoustraitance'!$AP607))</f>
        <v>0</v>
      </c>
      <c r="AE890" s="669">
        <f>IF(OR('1C TSsoustraitance'!$D607="",'1C TSsoustraitance'!$E607="OUI",'1C TSsoustraitance'!$AP607=0),0,(('1C TSsoustraitance'!$AI607)/'1C TSsoustraitance'!$AP607))</f>
        <v>0</v>
      </c>
      <c r="AF890" s="669">
        <f>IF(OR('1C TSsoustraitance'!$D607="",'1C TSsoustraitance'!$E607="OUI",'1C TSsoustraitance'!$AP607=0),0,(('1C TSsoustraitance'!$AJ607)/'1C TSsoustraitance'!$AP607))</f>
        <v>0</v>
      </c>
      <c r="AG890" s="669">
        <f>IF(OR('1C TSsoustraitance'!$D607="",'1C TSsoustraitance'!$E607="OUI",'1C TSsoustraitance'!$AP607=0),0,(('1C TSsoustraitance'!$AK607)/'1C TSsoustraitance'!$AP607))</f>
        <v>0</v>
      </c>
      <c r="AH890" s="669">
        <f>IF(OR('1C TSsoustraitance'!$D607="",'1C TSsoustraitance'!$E607="OUI",'1C TSsoustraitance'!$AP607=0),0,(('1C TSsoustraitance'!$AL607)/'1C TSsoustraitance'!$AP607))</f>
        <v>0</v>
      </c>
      <c r="AI890" s="669">
        <f>IF(OR('1C TSsoustraitance'!$D607="",'1C TSsoustraitance'!$E607="OUI",'1C TSsoustraitance'!$AP607=0),0,(('1C TSsoustraitance'!$AM607)/'1C TSsoustraitance'!$AP607))</f>
        <v>0</v>
      </c>
      <c r="AJ890" s="669">
        <f>IF(OR('1C TSsoustraitance'!$D607="",'1C TSsoustraitance'!$E607="OUI",'1C TSsoustraitance'!$AP607=0),0,(('1C TSsoustraitance'!$AN607)/'1C TSsoustraitance'!$AP607))</f>
        <v>0</v>
      </c>
      <c r="AK890" s="669">
        <f t="shared" si="181"/>
        <v>0</v>
      </c>
      <c r="AL890" s="668">
        <f t="shared" si="182"/>
        <v>0</v>
      </c>
      <c r="AM890" s="670">
        <f>IF(Tableau7[[#This Row],[N° pièce]]="",0,(Tableau7[[#This Row],[hors TVA]]+(Tableau7[[#This Row],[hors TVA]]*Tableau7[[#This Row],[Taux TVA]])-(Tableau7[[#This Row],[hors TVA]]*Tableau7[[#This Row],[Taux TVA]]*Tableau7[[#This Row],[Régime TVA: Récupération]]))*Tableau7[[#This Row],[Type 1]])</f>
        <v>0</v>
      </c>
      <c r="AN890" s="670">
        <f>IF(Tableau7[[#This Row],[N° pièce]]="",0,IF($K$2="pôle",((Tableau7[[#This Row],[hors TVA]]+(Tableau7[[#This Row],[hors TVA]]*Tableau7[[#This Row],[Taux TVA]])-(Tableau7[[#This Row],[hors TVA]]*Tableau7[[#This Row],[Taux TVA]]*Tableau7[[#This Row],[Régime TVA: Récupération]]))*Tableau7[[#This Row],[Type 2]]),0))</f>
        <v>0</v>
      </c>
      <c r="AO890" s="670">
        <f t="shared" si="185"/>
        <v>0</v>
      </c>
      <c r="AP890" s="255">
        <f t="shared" si="184"/>
        <v>0</v>
      </c>
      <c r="AQ890" s="506">
        <f t="shared" si="186"/>
        <v>0</v>
      </c>
      <c r="AR890" s="671"/>
      <c r="AS890" s="512"/>
      <c r="AT890" s="513" t="str">
        <f>IF(('1C TSsoustraitance'!AP607*FICHE!C$14&lt;J890),"Forfait limité à "&amp;FICHE!C$14&amp;"€/jour","")</f>
        <v/>
      </c>
      <c r="AU890" s="797"/>
      <c r="AV890" s="484"/>
      <c r="AW890" s="484"/>
      <c r="AX890" s="484"/>
      <c r="AY890" s="484"/>
      <c r="AZ890" s="484"/>
      <c r="BA890" s="4"/>
      <c r="BB890" s="4"/>
      <c r="BC890" s="4"/>
      <c r="BD890" s="4"/>
      <c r="BE890" s="4"/>
      <c r="BF890" s="4"/>
      <c r="BG890" s="4"/>
      <c r="BH890" s="4"/>
      <c r="BI890" s="4"/>
      <c r="BJ890" s="4"/>
      <c r="BK890" s="4"/>
      <c r="BL890" s="4"/>
      <c r="BM890" s="4"/>
      <c r="BN890" s="4"/>
      <c r="BO890" s="4"/>
      <c r="BP890" s="4"/>
      <c r="BQ890" s="4"/>
      <c r="BR890" s="4"/>
      <c r="BS890" s="4"/>
      <c r="BT890" s="4"/>
      <c r="BU890" s="4"/>
      <c r="BV890" s="4"/>
      <c r="BW890" s="4"/>
      <c r="BX890" s="4"/>
      <c r="BY890" s="4"/>
      <c r="BZ890" s="4"/>
      <c r="CA890" s="4"/>
      <c r="CB890" s="4"/>
      <c r="CC890" s="4"/>
      <c r="CD890" s="4"/>
      <c r="CE890" s="4"/>
      <c r="CF890" s="4"/>
      <c r="CG890" s="4"/>
      <c r="CH890" s="4"/>
      <c r="CI890" s="4"/>
      <c r="CJ890" s="4"/>
      <c r="CK890" s="4"/>
      <c r="CL890" s="4"/>
      <c r="CM890" s="4"/>
      <c r="CN890" s="4"/>
      <c r="CO890" s="4"/>
      <c r="CP890" s="4"/>
      <c r="CQ890" s="4"/>
      <c r="CR890" s="4"/>
      <c r="CS890" s="4"/>
      <c r="CT890" s="4"/>
      <c r="CU890" s="4"/>
      <c r="CV890" s="4"/>
      <c r="CW890" s="4"/>
      <c r="CX890" s="4"/>
      <c r="CY890" s="4"/>
      <c r="CZ890" s="4"/>
      <c r="DA890" s="4"/>
      <c r="DB890" s="4"/>
      <c r="DC890" s="4"/>
      <c r="DD890" s="4"/>
      <c r="DE890" s="4"/>
      <c r="DF890" s="4"/>
      <c r="DG890" s="4"/>
      <c r="DH890" s="4"/>
      <c r="DI890" s="4"/>
      <c r="DJ890" s="4"/>
      <c r="DK890" s="4"/>
      <c r="DL890" s="4"/>
      <c r="DM890" s="4"/>
      <c r="DN890" s="4"/>
      <c r="DO890" s="4"/>
      <c r="DP890" s="4"/>
      <c r="DQ890" s="4"/>
      <c r="DR890" s="4"/>
      <c r="DS890" s="4"/>
      <c r="DT890" s="4"/>
      <c r="DU890" s="4"/>
      <c r="DV890" s="4"/>
      <c r="DW890" s="4"/>
      <c r="DX890" s="4"/>
      <c r="DY890" s="4"/>
      <c r="DZ890" s="4"/>
      <c r="EA890" s="4"/>
      <c r="EB890" s="4"/>
      <c r="EC890" s="4"/>
      <c r="ED890" s="4"/>
      <c r="EE890" s="4"/>
      <c r="EF890" s="4"/>
      <c r="EG890" s="4"/>
      <c r="EH890" s="4"/>
      <c r="EI890" s="4"/>
      <c r="EJ890" s="4"/>
      <c r="EK890" s="4"/>
      <c r="EL890" s="4"/>
      <c r="EM890" s="4"/>
      <c r="EN890" s="4"/>
      <c r="EO890" s="4"/>
      <c r="EP890" s="4"/>
      <c r="EQ890" s="4"/>
      <c r="ER890" s="4"/>
      <c r="ES890" s="4"/>
      <c r="ET890" s="4"/>
      <c r="EU890" s="4"/>
      <c r="EV890" s="4"/>
      <c r="EW890" s="4"/>
      <c r="EX890" s="4"/>
      <c r="EY890" s="4"/>
      <c r="EZ890" s="4"/>
      <c r="FA890" s="4"/>
      <c r="FB890" s="4"/>
      <c r="FC890" s="4"/>
      <c r="FD890" s="4"/>
      <c r="FE890" s="4"/>
      <c r="FF890" s="4"/>
      <c r="FG890" s="4"/>
      <c r="FH890" s="4"/>
      <c r="FI890" s="4"/>
      <c r="FJ890" s="4"/>
      <c r="FK890" s="4"/>
      <c r="FL890" s="4"/>
      <c r="FM890" s="4"/>
      <c r="FN890" s="4"/>
      <c r="FO890" s="4"/>
      <c r="FP890" s="4"/>
      <c r="FQ890" s="4"/>
      <c r="FR890" s="4"/>
      <c r="FS890" s="4"/>
      <c r="FT890" s="4"/>
      <c r="FU890" s="4"/>
      <c r="FV890" s="4"/>
      <c r="FW890" s="4"/>
      <c r="FX890" s="4"/>
      <c r="FY890" s="4"/>
      <c r="FZ890" s="4"/>
      <c r="GA890" s="4"/>
      <c r="GB890" s="4"/>
      <c r="GC890" s="4"/>
      <c r="GD890" s="4"/>
      <c r="GE890" s="4"/>
      <c r="GF890" s="4"/>
      <c r="GG890" s="4"/>
      <c r="GH890" s="4"/>
      <c r="GI890" s="4"/>
      <c r="GJ890" s="4"/>
      <c r="GK890" s="4"/>
      <c r="GL890" s="4"/>
      <c r="GM890" s="4"/>
      <c r="GN890" s="4"/>
      <c r="GO890" s="4"/>
      <c r="GP890" s="4"/>
      <c r="GQ890" s="4"/>
      <c r="GR890" s="4"/>
      <c r="GS890" s="4"/>
      <c r="GT890" s="4"/>
      <c r="GU890" s="4"/>
      <c r="GV890" s="4"/>
      <c r="GW890" s="4"/>
      <c r="GX890" s="4"/>
      <c r="GY890" s="4"/>
      <c r="GZ890" s="4"/>
      <c r="HA890" s="4"/>
      <c r="HB890" s="4"/>
      <c r="HC890" s="4"/>
    </row>
    <row r="891" spans="1:211" s="380" customFormat="1" ht="13.9" customHeight="1">
      <c r="A891" s="828" t="str">
        <f>IF('1C TSsoustraitance'!$A608&lt;&gt;0,'1C TSsoustraitance'!$A608,"")</f>
        <v/>
      </c>
      <c r="B891" s="530"/>
      <c r="C891" s="513" t="str">
        <f>IF('1C TSsoustraitance'!$A608&lt;&gt;0,'1C TSsoustraitance'!$B608,"")</f>
        <v/>
      </c>
      <c r="D891" s="513" t="str">
        <f>IF('1C TSsoustraitance'!$A608&lt;&gt;0,'1C TSsoustraitance'!$C608,"")</f>
        <v/>
      </c>
      <c r="E891" s="684"/>
      <c r="F891" s="685"/>
      <c r="G891" s="666">
        <f>'1C TSsoustraitance'!$D608</f>
        <v>0</v>
      </c>
      <c r="H891" s="533">
        <v>0.21</v>
      </c>
      <c r="I891" s="533">
        <v>1</v>
      </c>
      <c r="J891" s="534"/>
      <c r="K891" s="667">
        <f t="shared" si="180"/>
        <v>0</v>
      </c>
      <c r="L891" s="668">
        <f>IF(OR('1C TSsoustraitance'!$D608="",'1C TSsoustraitance'!$AP608=0),0,IF(AND('1C TSsoustraitance'!$D608&lt;&gt;"",$K$2="Pôle",'1C TSsoustraitance'!$E608="OUI"),(('1C TSsoustraitance'!$F608+'1C TSsoustraitance'!$G608+'1C TSsoustraitance'!$H608+'1C TSsoustraitance'!$I608+'1C TSsoustraitance'!$M608)/'1C TSsoustraitance'!$R608),IF(AND('1C TSsoustraitance'!$D608&lt;&gt;"",$K$2="Pôle",'1C TSsoustraitance'!$E608="NON"),(('1C TSsoustraitance'!$F608+'1C TSsoustraitance'!$G608+'1C TSsoustraitance'!$H608+'1C TSsoustraitance'!$I608+'1C TSsoustraitance'!$M608)/'1C TSsoustraitance'!$AP608),IF(AND('1C TSsoustraitance'!$D608&lt;&gt;"",$K$2&lt;&gt;"Pôle",'1C TSsoustraitance'!$E608="OUI"),(('1C TSsoustraitance'!$F608+'1C TSsoustraitance'!$G608+'1C TSsoustraitance'!$H608+'1C TSsoustraitance'!$I608+'1C TSsoustraitance'!$J608+'1C TSsoustraitance'!$K608+'1C TSsoustraitance'!$L608+'1C TSsoustraitance'!$M608+'1C TSsoustraitance'!$N608+'1C TSsoustraitance'!$O608+'1C TSsoustraitance'!$P608+'1C TSsoustraitance'!$Q608)/'1C TSsoustraitance'!$R608),IF(AND('1C TSsoustraitance'!$D608&lt;&gt;"",$K$2&lt;&gt;"Pôle",'1C TSsoustraitance'!$E608="NON"),(('1C TSsoustraitance'!$F608+'1C TSsoustraitance'!$G608+'1C TSsoustraitance'!$H608+'1C TSsoustraitance'!$I608+'1C TSsoustraitance'!$J608+'1C TSsoustraitance'!$K608+'1C TSsoustraitance'!$L608+'1C TSsoustraitance'!$M608+'1C TSsoustraitance'!$N608+'1C TSsoustraitance'!$O608+'1C TSsoustraitance'!$P608+'1C TSsoustraitance'!$Q608))/'1C TSsoustraitance'!$AP608)))))</f>
        <v>0</v>
      </c>
      <c r="M891" s="668">
        <f>IF(OR('1C TSsoustraitance'!$D608="",'1C TSsoustraitance'!AP$13=0),0,IF(AND('1C TSsoustraitance'!$D608&lt;&gt;"",$K$2="Pôle",'1C TSsoustraitance'!$E608="OUI"),(('1C TSsoustraitance'!$J608+'1C TSsoustraitance'!$K608+'1C TSsoustraitance'!$L608)/'1C TSsoustraitance'!$R608),IF(AND('1C TSsoustraitance'!$D608&lt;&gt;"",$K$2="Pôle",'1C TSsoustraitance'!$E608="NON"),(('1C TSsoustraitance'!$J608+'1C TSsoustraitance'!$K608+'1C TSsoustraitance'!$L608)/'1C TSsoustraitance'!$AP608),IF(AND('1C TSsoustraitance'!$D608&lt;&gt;"",$K$2&lt;&gt;"Pôle"),0))))</f>
        <v>0</v>
      </c>
      <c r="N891" s="668">
        <f t="shared" si="179"/>
        <v>0</v>
      </c>
      <c r="O891" s="669">
        <f>IF(OR('1C TSsoustraitance'!$D608="",'1C TSsoustraitance'!$E608="OUI",'1C TSsoustraitance'!$AP608=0),0,(('1C TSsoustraitance'!$S608)/'1C TSsoustraitance'!$AP608))</f>
        <v>0</v>
      </c>
      <c r="P891" s="669">
        <f>IF(OR('1C TSsoustraitance'!$D608="",'1C TSsoustraitance'!$E608="OUI",'1C TSsoustraitance'!$AP608=0),0,(('1C TSsoustraitance'!$T608)/'1C TSsoustraitance'!$AP608))</f>
        <v>0</v>
      </c>
      <c r="Q891" s="669">
        <f>IF(OR('1C TSsoustraitance'!$D608="",'1C TSsoustraitance'!$E608="OUI",'1C TSsoustraitance'!$AP608=0),0,(('1C TSsoustraitance'!$U608)/'1C TSsoustraitance'!$AP608))</f>
        <v>0</v>
      </c>
      <c r="R891" s="669">
        <f>IF(OR('1C TSsoustraitance'!$D608="",'1C TSsoustraitance'!$E608="OUI",'1C TSsoustraitance'!$AP608=0),0,(('1C TSsoustraitance'!$V608)/'1C TSsoustraitance'!$AP608))</f>
        <v>0</v>
      </c>
      <c r="S891" s="669">
        <f>IF(OR('1C TSsoustraitance'!$D608="",'1C TSsoustraitance'!$E608="OUI",'1C TSsoustraitance'!$AP608=0),0,(('1C TSsoustraitance'!$W608)/'1C TSsoustraitance'!$AP608))</f>
        <v>0</v>
      </c>
      <c r="T891" s="669">
        <f>IF(OR('1C TSsoustraitance'!$D608="",'1C TSsoustraitance'!$E608="OUI",'1C TSsoustraitance'!$AP608=0),0,(('1C TSsoustraitance'!$X608)/'1C TSsoustraitance'!$AP608))</f>
        <v>0</v>
      </c>
      <c r="U891" s="669">
        <f>IF(OR('1C TSsoustraitance'!$D608="",'1C TSsoustraitance'!$E608="OUI",'1C TSsoustraitance'!$AP608=0),0,(('1C TSsoustraitance'!$Y608)/'1C TSsoustraitance'!$AP608))</f>
        <v>0</v>
      </c>
      <c r="V891" s="669">
        <f>IF(OR('1C TSsoustraitance'!$D608="",'1C TSsoustraitance'!$E608="OUI",'1C TSsoustraitance'!$AP608=0),0,(('1C TSsoustraitance'!$Z608)/'1C TSsoustraitance'!$AP608))</f>
        <v>0</v>
      </c>
      <c r="W891" s="669">
        <f>IF(OR('1C TSsoustraitance'!$D608="",'1C TSsoustraitance'!$E608="OUI",'1C TSsoustraitance'!$AP608=0),0,(('1C TSsoustraitance'!$AA608)/'1C TSsoustraitance'!$AP608))</f>
        <v>0</v>
      </c>
      <c r="X891" s="669">
        <f>IF(OR('1C TSsoustraitance'!$D608="",'1C TSsoustraitance'!$E608="OUI",'1C TSsoustraitance'!$AP608=0),0,(('1C TSsoustraitance'!$AB608)/'1C TSsoustraitance'!$AP608))</f>
        <v>0</v>
      </c>
      <c r="Y891" s="669">
        <f>IF(OR('1C TSsoustraitance'!$D608="",'1C TSsoustraitance'!$E608="OUI",'1C TSsoustraitance'!$AP608=0),0,(('1C TSsoustraitance'!$AC608)/'1C TSsoustraitance'!$AP608))</f>
        <v>0</v>
      </c>
      <c r="Z891" s="669">
        <f>IF(OR('1C TSsoustraitance'!$D608="",'1C TSsoustraitance'!$E608="OUI",'1C TSsoustraitance'!$AP608=0),0,(('1C TSsoustraitance'!$AD608)/'1C TSsoustraitance'!$AP608))</f>
        <v>0</v>
      </c>
      <c r="AA891" s="669">
        <f>IF(OR('1C TSsoustraitance'!$D608="",'1C TSsoustraitance'!$E608="OUI",'1C TSsoustraitance'!$AP608=0),0,(('1C TSsoustraitance'!$AE608)/'1C TSsoustraitance'!$AP608))</f>
        <v>0</v>
      </c>
      <c r="AB891" s="669">
        <f>IF(OR('1C TSsoustraitance'!$D608="",'1C TSsoustraitance'!$E608="OUI",'1C TSsoustraitance'!$AP608=0),0,(('1C TSsoustraitance'!$AF608)/'1C TSsoustraitance'!$AP608))</f>
        <v>0</v>
      </c>
      <c r="AC891" s="669">
        <f>IF(OR('1C TSsoustraitance'!$D608="",'1C TSsoustraitance'!$E608="OUI",'1C TSsoustraitance'!$AP608=0),0,(('1C TSsoustraitance'!$AG608)/'1C TSsoustraitance'!$AP608))</f>
        <v>0</v>
      </c>
      <c r="AD891" s="669">
        <f>IF(OR('1C TSsoustraitance'!$D608="",'1C TSsoustraitance'!$E608="OUI",'1C TSsoustraitance'!$AP608=0),0,(('1C TSsoustraitance'!$AH608)/'1C TSsoustraitance'!$AP608))</f>
        <v>0</v>
      </c>
      <c r="AE891" s="669">
        <f>IF(OR('1C TSsoustraitance'!$D608="",'1C TSsoustraitance'!$E608="OUI",'1C TSsoustraitance'!$AP608=0),0,(('1C TSsoustraitance'!$AI608)/'1C TSsoustraitance'!$AP608))</f>
        <v>0</v>
      </c>
      <c r="AF891" s="669">
        <f>IF(OR('1C TSsoustraitance'!$D608="",'1C TSsoustraitance'!$E608="OUI",'1C TSsoustraitance'!$AP608=0),0,(('1C TSsoustraitance'!$AJ608)/'1C TSsoustraitance'!$AP608))</f>
        <v>0</v>
      </c>
      <c r="AG891" s="669">
        <f>IF(OR('1C TSsoustraitance'!$D608="",'1C TSsoustraitance'!$E608="OUI",'1C TSsoustraitance'!$AP608=0),0,(('1C TSsoustraitance'!$AK608)/'1C TSsoustraitance'!$AP608))</f>
        <v>0</v>
      </c>
      <c r="AH891" s="669">
        <f>IF(OR('1C TSsoustraitance'!$D608="",'1C TSsoustraitance'!$E608="OUI",'1C TSsoustraitance'!$AP608=0),0,(('1C TSsoustraitance'!$AL608)/'1C TSsoustraitance'!$AP608))</f>
        <v>0</v>
      </c>
      <c r="AI891" s="669">
        <f>IF(OR('1C TSsoustraitance'!$D608="",'1C TSsoustraitance'!$E608="OUI",'1C TSsoustraitance'!$AP608=0),0,(('1C TSsoustraitance'!$AM608)/'1C TSsoustraitance'!$AP608))</f>
        <v>0</v>
      </c>
      <c r="AJ891" s="669">
        <f>IF(OR('1C TSsoustraitance'!$D608="",'1C TSsoustraitance'!$E608="OUI",'1C TSsoustraitance'!$AP608=0),0,(('1C TSsoustraitance'!$AN608)/'1C TSsoustraitance'!$AP608))</f>
        <v>0</v>
      </c>
      <c r="AK891" s="669">
        <f t="shared" si="181"/>
        <v>0</v>
      </c>
      <c r="AL891" s="668">
        <f t="shared" si="182"/>
        <v>0</v>
      </c>
      <c r="AM891" s="670">
        <f>IF(Tableau7[[#This Row],[N° pièce]]="",0,(Tableau7[[#This Row],[hors TVA]]+(Tableau7[[#This Row],[hors TVA]]*Tableau7[[#This Row],[Taux TVA]])-(Tableau7[[#This Row],[hors TVA]]*Tableau7[[#This Row],[Taux TVA]]*Tableau7[[#This Row],[Régime TVA: Récupération]]))*Tableau7[[#This Row],[Type 1]])</f>
        <v>0</v>
      </c>
      <c r="AN891" s="670">
        <f>IF(Tableau7[[#This Row],[N° pièce]]="",0,IF($K$2="pôle",((Tableau7[[#This Row],[hors TVA]]+(Tableau7[[#This Row],[hors TVA]]*Tableau7[[#This Row],[Taux TVA]])-(Tableau7[[#This Row],[hors TVA]]*Tableau7[[#This Row],[Taux TVA]]*Tableau7[[#This Row],[Régime TVA: Récupération]]))*Tableau7[[#This Row],[Type 2]]),0))</f>
        <v>0</v>
      </c>
      <c r="AO891" s="670">
        <f t="shared" si="185"/>
        <v>0</v>
      </c>
      <c r="AP891" s="255">
        <f t="shared" si="184"/>
        <v>0</v>
      </c>
      <c r="AQ891" s="506">
        <f t="shared" si="186"/>
        <v>0</v>
      </c>
      <c r="AR891" s="671"/>
      <c r="AS891" s="512"/>
      <c r="AT891" s="513" t="str">
        <f>IF(('1C TSsoustraitance'!AP608*FICHE!C$14&lt;J891),"Forfait limité à "&amp;FICHE!C$14&amp;"€/jour","")</f>
        <v/>
      </c>
      <c r="AU891" s="797"/>
      <c r="AV891" s="484"/>
      <c r="AW891" s="484"/>
      <c r="AX891" s="484"/>
      <c r="AY891" s="484"/>
      <c r="AZ891" s="484"/>
      <c r="BA891" s="4"/>
      <c r="BB891" s="4"/>
      <c r="BC891" s="4"/>
      <c r="BD891" s="4"/>
      <c r="BE891" s="4"/>
      <c r="BF891" s="4"/>
      <c r="BG891" s="4"/>
      <c r="BH891" s="4"/>
      <c r="BI891" s="4"/>
      <c r="BJ891" s="4"/>
      <c r="BK891" s="4"/>
      <c r="BL891" s="4"/>
      <c r="BM891" s="4"/>
      <c r="BN891" s="4"/>
      <c r="BO891" s="4"/>
      <c r="BP891" s="4"/>
      <c r="BQ891" s="4"/>
      <c r="BR891" s="4"/>
      <c r="BS891" s="4"/>
      <c r="BT891" s="4"/>
      <c r="BU891" s="4"/>
      <c r="BV891" s="4"/>
      <c r="BW891" s="4"/>
      <c r="BX891" s="4"/>
      <c r="BY891" s="4"/>
      <c r="BZ891" s="4"/>
      <c r="CA891" s="4"/>
      <c r="CB891" s="4"/>
      <c r="CC891" s="4"/>
      <c r="CD891" s="4"/>
      <c r="CE891" s="4"/>
      <c r="CF891" s="4"/>
      <c r="CG891" s="4"/>
      <c r="CH891" s="4"/>
      <c r="CI891" s="4"/>
      <c r="CJ891" s="4"/>
      <c r="CK891" s="4"/>
      <c r="CL891" s="4"/>
      <c r="CM891" s="4"/>
      <c r="CN891" s="4"/>
      <c r="CO891" s="4"/>
      <c r="CP891" s="4"/>
      <c r="CQ891" s="4"/>
      <c r="CR891" s="4"/>
      <c r="CS891" s="4"/>
      <c r="CT891" s="4"/>
      <c r="CU891" s="4"/>
      <c r="CV891" s="4"/>
      <c r="CW891" s="4"/>
      <c r="CX891" s="4"/>
      <c r="CY891" s="4"/>
      <c r="CZ891" s="4"/>
      <c r="DA891" s="4"/>
      <c r="DB891" s="4"/>
      <c r="DC891" s="4"/>
      <c r="DD891" s="4"/>
      <c r="DE891" s="4"/>
      <c r="DF891" s="4"/>
      <c r="DG891" s="4"/>
      <c r="DH891" s="4"/>
      <c r="DI891" s="4"/>
      <c r="DJ891" s="4"/>
      <c r="DK891" s="4"/>
      <c r="DL891" s="4"/>
      <c r="DM891" s="4"/>
      <c r="DN891" s="4"/>
      <c r="DO891" s="4"/>
      <c r="DP891" s="4"/>
      <c r="DQ891" s="4"/>
      <c r="DR891" s="4"/>
      <c r="DS891" s="4"/>
      <c r="DT891" s="4"/>
      <c r="DU891" s="4"/>
      <c r="DV891" s="4"/>
      <c r="DW891" s="4"/>
      <c r="DX891" s="4"/>
      <c r="DY891" s="4"/>
      <c r="DZ891" s="4"/>
      <c r="EA891" s="4"/>
      <c r="EB891" s="4"/>
      <c r="EC891" s="4"/>
      <c r="ED891" s="4"/>
      <c r="EE891" s="4"/>
      <c r="EF891" s="4"/>
      <c r="EG891" s="4"/>
      <c r="EH891" s="4"/>
      <c r="EI891" s="4"/>
      <c r="EJ891" s="4"/>
      <c r="EK891" s="4"/>
      <c r="EL891" s="4"/>
      <c r="EM891" s="4"/>
      <c r="EN891" s="4"/>
      <c r="EO891" s="4"/>
      <c r="EP891" s="4"/>
      <c r="EQ891" s="4"/>
      <c r="ER891" s="4"/>
      <c r="ES891" s="4"/>
      <c r="ET891" s="4"/>
      <c r="EU891" s="4"/>
      <c r="EV891" s="4"/>
      <c r="EW891" s="4"/>
      <c r="EX891" s="4"/>
      <c r="EY891" s="4"/>
      <c r="EZ891" s="4"/>
      <c r="FA891" s="4"/>
      <c r="FB891" s="4"/>
      <c r="FC891" s="4"/>
      <c r="FD891" s="4"/>
      <c r="FE891" s="4"/>
      <c r="FF891" s="4"/>
      <c r="FG891" s="4"/>
      <c r="FH891" s="4"/>
      <c r="FI891" s="4"/>
      <c r="FJ891" s="4"/>
      <c r="FK891" s="4"/>
      <c r="FL891" s="4"/>
      <c r="FM891" s="4"/>
      <c r="FN891" s="4"/>
      <c r="FO891" s="4"/>
      <c r="FP891" s="4"/>
      <c r="FQ891" s="4"/>
      <c r="FR891" s="4"/>
      <c r="FS891" s="4"/>
      <c r="FT891" s="4"/>
      <c r="FU891" s="4"/>
      <c r="FV891" s="4"/>
      <c r="FW891" s="4"/>
      <c r="FX891" s="4"/>
      <c r="FY891" s="4"/>
      <c r="FZ891" s="4"/>
      <c r="GA891" s="4"/>
      <c r="GB891" s="4"/>
      <c r="GC891" s="4"/>
      <c r="GD891" s="4"/>
      <c r="GE891" s="4"/>
      <c r="GF891" s="4"/>
      <c r="GG891" s="4"/>
      <c r="GH891" s="4"/>
      <c r="GI891" s="4"/>
      <c r="GJ891" s="4"/>
      <c r="GK891" s="4"/>
      <c r="GL891" s="4"/>
      <c r="GM891" s="4"/>
      <c r="GN891" s="4"/>
      <c r="GO891" s="4"/>
      <c r="GP891" s="4"/>
      <c r="GQ891" s="4"/>
      <c r="GR891" s="4"/>
      <c r="GS891" s="4"/>
      <c r="GT891" s="4"/>
      <c r="GU891" s="4"/>
      <c r="GV891" s="4"/>
      <c r="GW891" s="4"/>
      <c r="GX891" s="4"/>
      <c r="GY891" s="4"/>
      <c r="GZ891" s="4"/>
      <c r="HA891" s="4"/>
      <c r="HB891" s="4"/>
      <c r="HC891" s="4"/>
    </row>
    <row r="892" spans="1:211" s="380" customFormat="1" ht="13.9" customHeight="1">
      <c r="A892" s="828" t="str">
        <f>IF('1C TSsoustraitance'!$A609&lt;&gt;0,'1C TSsoustraitance'!$A609,"")</f>
        <v/>
      </c>
      <c r="B892" s="530"/>
      <c r="C892" s="513" t="str">
        <f>IF('1C TSsoustraitance'!$A609&lt;&gt;0,'1C TSsoustraitance'!$B609,"")</f>
        <v/>
      </c>
      <c r="D892" s="513" t="str">
        <f>IF('1C TSsoustraitance'!$A609&lt;&gt;0,'1C TSsoustraitance'!$C609,"")</f>
        <v/>
      </c>
      <c r="E892" s="684"/>
      <c r="F892" s="685"/>
      <c r="G892" s="666">
        <f>'1C TSsoustraitance'!$D609</f>
        <v>0</v>
      </c>
      <c r="H892" s="533">
        <v>0.21</v>
      </c>
      <c r="I892" s="533">
        <v>1</v>
      </c>
      <c r="J892" s="534"/>
      <c r="K892" s="667">
        <f t="shared" si="180"/>
        <v>0</v>
      </c>
      <c r="L892" s="668">
        <f>IF(OR('1C TSsoustraitance'!$D609="",'1C TSsoustraitance'!$AP609=0),0,IF(AND('1C TSsoustraitance'!$D609&lt;&gt;"",$K$2="Pôle",'1C TSsoustraitance'!$E609="OUI"),(('1C TSsoustraitance'!$F609+'1C TSsoustraitance'!$G609+'1C TSsoustraitance'!$H609+'1C TSsoustraitance'!$I609+'1C TSsoustraitance'!$M609)/'1C TSsoustraitance'!$R609),IF(AND('1C TSsoustraitance'!$D609&lt;&gt;"",$K$2="Pôle",'1C TSsoustraitance'!$E609="NON"),(('1C TSsoustraitance'!$F609+'1C TSsoustraitance'!$G609+'1C TSsoustraitance'!$H609+'1C TSsoustraitance'!$I609+'1C TSsoustraitance'!$M609)/'1C TSsoustraitance'!$AP609),IF(AND('1C TSsoustraitance'!$D609&lt;&gt;"",$K$2&lt;&gt;"Pôle",'1C TSsoustraitance'!$E609="OUI"),(('1C TSsoustraitance'!$F609+'1C TSsoustraitance'!$G609+'1C TSsoustraitance'!$H609+'1C TSsoustraitance'!$I609+'1C TSsoustraitance'!$J609+'1C TSsoustraitance'!$K609+'1C TSsoustraitance'!$L609+'1C TSsoustraitance'!$M609+'1C TSsoustraitance'!$N609+'1C TSsoustraitance'!$O609+'1C TSsoustraitance'!$P609+'1C TSsoustraitance'!$Q609)/'1C TSsoustraitance'!$R609),IF(AND('1C TSsoustraitance'!$D609&lt;&gt;"",$K$2&lt;&gt;"Pôle",'1C TSsoustraitance'!$E609="NON"),(('1C TSsoustraitance'!$F609+'1C TSsoustraitance'!$G609+'1C TSsoustraitance'!$H609+'1C TSsoustraitance'!$I609+'1C TSsoustraitance'!$J609+'1C TSsoustraitance'!$K609+'1C TSsoustraitance'!$L609+'1C TSsoustraitance'!$M609+'1C TSsoustraitance'!$N609+'1C TSsoustraitance'!$O609+'1C TSsoustraitance'!$P609+'1C TSsoustraitance'!$Q609))/'1C TSsoustraitance'!$AP609)))))</f>
        <v>0</v>
      </c>
      <c r="M892" s="668">
        <f>IF(OR('1C TSsoustraitance'!$D609="",'1C TSsoustraitance'!AP$13=0),0,IF(AND('1C TSsoustraitance'!$D609&lt;&gt;"",$K$2="Pôle",'1C TSsoustraitance'!$E609="OUI"),(('1C TSsoustraitance'!$J609+'1C TSsoustraitance'!$K609+'1C TSsoustraitance'!$L609)/'1C TSsoustraitance'!$R609),IF(AND('1C TSsoustraitance'!$D609&lt;&gt;"",$K$2="Pôle",'1C TSsoustraitance'!$E609="NON"),(('1C TSsoustraitance'!$J609+'1C TSsoustraitance'!$K609+'1C TSsoustraitance'!$L609)/'1C TSsoustraitance'!$AP609),IF(AND('1C TSsoustraitance'!$D609&lt;&gt;"",$K$2&lt;&gt;"Pôle"),0))))</f>
        <v>0</v>
      </c>
      <c r="N892" s="668">
        <f t="shared" si="179"/>
        <v>0</v>
      </c>
      <c r="O892" s="669">
        <f>IF(OR('1C TSsoustraitance'!$D609="",'1C TSsoustraitance'!$E609="OUI",'1C TSsoustraitance'!$AP609=0),0,(('1C TSsoustraitance'!$S609)/'1C TSsoustraitance'!$AP609))</f>
        <v>0</v>
      </c>
      <c r="P892" s="669">
        <f>IF(OR('1C TSsoustraitance'!$D609="",'1C TSsoustraitance'!$E609="OUI",'1C TSsoustraitance'!$AP609=0),0,(('1C TSsoustraitance'!$T609)/'1C TSsoustraitance'!$AP609))</f>
        <v>0</v>
      </c>
      <c r="Q892" s="669">
        <f>IF(OR('1C TSsoustraitance'!$D609="",'1C TSsoustraitance'!$E609="OUI",'1C TSsoustraitance'!$AP609=0),0,(('1C TSsoustraitance'!$U609)/'1C TSsoustraitance'!$AP609))</f>
        <v>0</v>
      </c>
      <c r="R892" s="669">
        <f>IF(OR('1C TSsoustraitance'!$D609="",'1C TSsoustraitance'!$E609="OUI",'1C TSsoustraitance'!$AP609=0),0,(('1C TSsoustraitance'!$V609)/'1C TSsoustraitance'!$AP609))</f>
        <v>0</v>
      </c>
      <c r="S892" s="669">
        <f>IF(OR('1C TSsoustraitance'!$D609="",'1C TSsoustraitance'!$E609="OUI",'1C TSsoustraitance'!$AP609=0),0,(('1C TSsoustraitance'!$W609)/'1C TSsoustraitance'!$AP609))</f>
        <v>0</v>
      </c>
      <c r="T892" s="669">
        <f>IF(OR('1C TSsoustraitance'!$D609="",'1C TSsoustraitance'!$E609="OUI",'1C TSsoustraitance'!$AP609=0),0,(('1C TSsoustraitance'!$X609)/'1C TSsoustraitance'!$AP609))</f>
        <v>0</v>
      </c>
      <c r="U892" s="669">
        <f>IF(OR('1C TSsoustraitance'!$D609="",'1C TSsoustraitance'!$E609="OUI",'1C TSsoustraitance'!$AP609=0),0,(('1C TSsoustraitance'!$Y609)/'1C TSsoustraitance'!$AP609))</f>
        <v>0</v>
      </c>
      <c r="V892" s="669">
        <f>IF(OR('1C TSsoustraitance'!$D609="",'1C TSsoustraitance'!$E609="OUI",'1C TSsoustraitance'!$AP609=0),0,(('1C TSsoustraitance'!$Z609)/'1C TSsoustraitance'!$AP609))</f>
        <v>0</v>
      </c>
      <c r="W892" s="669">
        <f>IF(OR('1C TSsoustraitance'!$D609="",'1C TSsoustraitance'!$E609="OUI",'1C TSsoustraitance'!$AP609=0),0,(('1C TSsoustraitance'!$AA609)/'1C TSsoustraitance'!$AP609))</f>
        <v>0</v>
      </c>
      <c r="X892" s="669">
        <f>IF(OR('1C TSsoustraitance'!$D609="",'1C TSsoustraitance'!$E609="OUI",'1C TSsoustraitance'!$AP609=0),0,(('1C TSsoustraitance'!$AB609)/'1C TSsoustraitance'!$AP609))</f>
        <v>0</v>
      </c>
      <c r="Y892" s="669">
        <f>IF(OR('1C TSsoustraitance'!$D609="",'1C TSsoustraitance'!$E609="OUI",'1C TSsoustraitance'!$AP609=0),0,(('1C TSsoustraitance'!$AC609)/'1C TSsoustraitance'!$AP609))</f>
        <v>0</v>
      </c>
      <c r="Z892" s="669">
        <f>IF(OR('1C TSsoustraitance'!$D609="",'1C TSsoustraitance'!$E609="OUI",'1C TSsoustraitance'!$AP609=0),0,(('1C TSsoustraitance'!$AD609)/'1C TSsoustraitance'!$AP609))</f>
        <v>0</v>
      </c>
      <c r="AA892" s="669">
        <f>IF(OR('1C TSsoustraitance'!$D609="",'1C TSsoustraitance'!$E609="OUI",'1C TSsoustraitance'!$AP609=0),0,(('1C TSsoustraitance'!$AE609)/'1C TSsoustraitance'!$AP609))</f>
        <v>0</v>
      </c>
      <c r="AB892" s="669">
        <f>IF(OR('1C TSsoustraitance'!$D609="",'1C TSsoustraitance'!$E609="OUI",'1C TSsoustraitance'!$AP609=0),0,(('1C TSsoustraitance'!$AF609)/'1C TSsoustraitance'!$AP609))</f>
        <v>0</v>
      </c>
      <c r="AC892" s="669">
        <f>IF(OR('1C TSsoustraitance'!$D609="",'1C TSsoustraitance'!$E609="OUI",'1C TSsoustraitance'!$AP609=0),0,(('1C TSsoustraitance'!$AG609)/'1C TSsoustraitance'!$AP609))</f>
        <v>0</v>
      </c>
      <c r="AD892" s="669">
        <f>IF(OR('1C TSsoustraitance'!$D609="",'1C TSsoustraitance'!$E609="OUI",'1C TSsoustraitance'!$AP609=0),0,(('1C TSsoustraitance'!$AH609)/'1C TSsoustraitance'!$AP609))</f>
        <v>0</v>
      </c>
      <c r="AE892" s="669">
        <f>IF(OR('1C TSsoustraitance'!$D609="",'1C TSsoustraitance'!$E609="OUI",'1C TSsoustraitance'!$AP609=0),0,(('1C TSsoustraitance'!$AI609)/'1C TSsoustraitance'!$AP609))</f>
        <v>0</v>
      </c>
      <c r="AF892" s="669">
        <f>IF(OR('1C TSsoustraitance'!$D609="",'1C TSsoustraitance'!$E609="OUI",'1C TSsoustraitance'!$AP609=0),0,(('1C TSsoustraitance'!$AJ609)/'1C TSsoustraitance'!$AP609))</f>
        <v>0</v>
      </c>
      <c r="AG892" s="669">
        <f>IF(OR('1C TSsoustraitance'!$D609="",'1C TSsoustraitance'!$E609="OUI",'1C TSsoustraitance'!$AP609=0),0,(('1C TSsoustraitance'!$AK609)/'1C TSsoustraitance'!$AP609))</f>
        <v>0</v>
      </c>
      <c r="AH892" s="669">
        <f>IF(OR('1C TSsoustraitance'!$D609="",'1C TSsoustraitance'!$E609="OUI",'1C TSsoustraitance'!$AP609=0),0,(('1C TSsoustraitance'!$AL609)/'1C TSsoustraitance'!$AP609))</f>
        <v>0</v>
      </c>
      <c r="AI892" s="669">
        <f>IF(OR('1C TSsoustraitance'!$D609="",'1C TSsoustraitance'!$E609="OUI",'1C TSsoustraitance'!$AP609=0),0,(('1C TSsoustraitance'!$AM609)/'1C TSsoustraitance'!$AP609))</f>
        <v>0</v>
      </c>
      <c r="AJ892" s="669">
        <f>IF(OR('1C TSsoustraitance'!$D609="",'1C TSsoustraitance'!$E609="OUI",'1C TSsoustraitance'!$AP609=0),0,(('1C TSsoustraitance'!$AN609)/'1C TSsoustraitance'!$AP609))</f>
        <v>0</v>
      </c>
      <c r="AK892" s="669">
        <f t="shared" si="181"/>
        <v>0</v>
      </c>
      <c r="AL892" s="668">
        <f t="shared" si="182"/>
        <v>0</v>
      </c>
      <c r="AM892" s="670">
        <f>IF(Tableau7[[#This Row],[N° pièce]]="",0,(Tableau7[[#This Row],[hors TVA]]+(Tableau7[[#This Row],[hors TVA]]*Tableau7[[#This Row],[Taux TVA]])-(Tableau7[[#This Row],[hors TVA]]*Tableau7[[#This Row],[Taux TVA]]*Tableau7[[#This Row],[Régime TVA: Récupération]]))*Tableau7[[#This Row],[Type 1]])</f>
        <v>0</v>
      </c>
      <c r="AN892" s="670">
        <f>IF(Tableau7[[#This Row],[N° pièce]]="",0,IF($K$2="pôle",((Tableau7[[#This Row],[hors TVA]]+(Tableau7[[#This Row],[hors TVA]]*Tableau7[[#This Row],[Taux TVA]])-(Tableau7[[#This Row],[hors TVA]]*Tableau7[[#This Row],[Taux TVA]]*Tableau7[[#This Row],[Régime TVA: Récupération]]))*Tableau7[[#This Row],[Type 2]]),0))</f>
        <v>0</v>
      </c>
      <c r="AO892" s="670">
        <f t="shared" si="185"/>
        <v>0</v>
      </c>
      <c r="AP892" s="255">
        <f t="shared" si="184"/>
        <v>0</v>
      </c>
      <c r="AQ892" s="506">
        <f t="shared" si="186"/>
        <v>0</v>
      </c>
      <c r="AR892" s="671"/>
      <c r="AS892" s="512"/>
      <c r="AT892" s="513" t="str">
        <f>IF(('1C TSsoustraitance'!AP609*FICHE!C$14&lt;J892),"Forfait limité à "&amp;FICHE!C$14&amp;"€/jour","")</f>
        <v/>
      </c>
      <c r="AU892" s="797"/>
      <c r="AV892" s="484"/>
      <c r="AW892" s="484"/>
      <c r="AX892" s="484"/>
      <c r="AY892" s="484"/>
      <c r="AZ892" s="484"/>
      <c r="BA892" s="4"/>
      <c r="BB892" s="4"/>
      <c r="BC892" s="4"/>
      <c r="BD892" s="4"/>
      <c r="BE892" s="4"/>
      <c r="BF892" s="4"/>
      <c r="BG892" s="4"/>
      <c r="BH892" s="4"/>
      <c r="BI892" s="4"/>
      <c r="BJ892" s="4"/>
      <c r="BK892" s="4"/>
      <c r="BL892" s="4"/>
      <c r="BM892" s="4"/>
      <c r="BN892" s="4"/>
      <c r="BO892" s="4"/>
      <c r="BP892" s="4"/>
      <c r="BQ892" s="4"/>
      <c r="BR892" s="4"/>
      <c r="BS892" s="4"/>
      <c r="BT892" s="4"/>
      <c r="BU892" s="4"/>
      <c r="BV892" s="4"/>
      <c r="BW892" s="4"/>
      <c r="BX892" s="4"/>
      <c r="BY892" s="4"/>
      <c r="BZ892" s="4"/>
      <c r="CA892" s="4"/>
      <c r="CB892" s="4"/>
      <c r="CC892" s="4"/>
      <c r="CD892" s="4"/>
      <c r="CE892" s="4"/>
      <c r="CF892" s="4"/>
      <c r="CG892" s="4"/>
      <c r="CH892" s="4"/>
      <c r="CI892" s="4"/>
      <c r="CJ892" s="4"/>
      <c r="CK892" s="4"/>
      <c r="CL892" s="4"/>
      <c r="CM892" s="4"/>
      <c r="CN892" s="4"/>
      <c r="CO892" s="4"/>
      <c r="CP892" s="4"/>
      <c r="CQ892" s="4"/>
      <c r="CR892" s="4"/>
      <c r="CS892" s="4"/>
      <c r="CT892" s="4"/>
      <c r="CU892" s="4"/>
      <c r="CV892" s="4"/>
      <c r="CW892" s="4"/>
      <c r="CX892" s="4"/>
      <c r="CY892" s="4"/>
      <c r="CZ892" s="4"/>
      <c r="DA892" s="4"/>
      <c r="DB892" s="4"/>
      <c r="DC892" s="4"/>
      <c r="DD892" s="4"/>
      <c r="DE892" s="4"/>
      <c r="DF892" s="4"/>
      <c r="DG892" s="4"/>
      <c r="DH892" s="4"/>
      <c r="DI892" s="4"/>
      <c r="DJ892" s="4"/>
      <c r="DK892" s="4"/>
      <c r="DL892" s="4"/>
      <c r="DM892" s="4"/>
      <c r="DN892" s="4"/>
      <c r="DO892" s="4"/>
      <c r="DP892" s="4"/>
      <c r="DQ892" s="4"/>
      <c r="DR892" s="4"/>
      <c r="DS892" s="4"/>
      <c r="DT892" s="4"/>
      <c r="DU892" s="4"/>
      <c r="DV892" s="4"/>
      <c r="DW892" s="4"/>
      <c r="DX892" s="4"/>
      <c r="DY892" s="4"/>
      <c r="DZ892" s="4"/>
      <c r="EA892" s="4"/>
      <c r="EB892" s="4"/>
      <c r="EC892" s="4"/>
      <c r="ED892" s="4"/>
      <c r="EE892" s="4"/>
      <c r="EF892" s="4"/>
      <c r="EG892" s="4"/>
      <c r="EH892" s="4"/>
      <c r="EI892" s="4"/>
      <c r="EJ892" s="4"/>
      <c r="EK892" s="4"/>
      <c r="EL892" s="4"/>
      <c r="EM892" s="4"/>
      <c r="EN892" s="4"/>
      <c r="EO892" s="4"/>
      <c r="EP892" s="4"/>
      <c r="EQ892" s="4"/>
      <c r="ER892" s="4"/>
      <c r="ES892" s="4"/>
      <c r="ET892" s="4"/>
      <c r="EU892" s="4"/>
      <c r="EV892" s="4"/>
      <c r="EW892" s="4"/>
      <c r="EX892" s="4"/>
      <c r="EY892" s="4"/>
      <c r="EZ892" s="4"/>
      <c r="FA892" s="4"/>
      <c r="FB892" s="4"/>
      <c r="FC892" s="4"/>
      <c r="FD892" s="4"/>
      <c r="FE892" s="4"/>
      <c r="FF892" s="4"/>
      <c r="FG892" s="4"/>
      <c r="FH892" s="4"/>
      <c r="FI892" s="4"/>
      <c r="FJ892" s="4"/>
      <c r="FK892" s="4"/>
      <c r="FL892" s="4"/>
      <c r="FM892" s="4"/>
      <c r="FN892" s="4"/>
      <c r="FO892" s="4"/>
      <c r="FP892" s="4"/>
      <c r="FQ892" s="4"/>
      <c r="FR892" s="4"/>
      <c r="FS892" s="4"/>
      <c r="FT892" s="4"/>
      <c r="FU892" s="4"/>
      <c r="FV892" s="4"/>
      <c r="FW892" s="4"/>
      <c r="FX892" s="4"/>
      <c r="FY892" s="4"/>
      <c r="FZ892" s="4"/>
      <c r="GA892" s="4"/>
      <c r="GB892" s="4"/>
      <c r="GC892" s="4"/>
      <c r="GD892" s="4"/>
      <c r="GE892" s="4"/>
      <c r="GF892" s="4"/>
      <c r="GG892" s="4"/>
      <c r="GH892" s="4"/>
      <c r="GI892" s="4"/>
      <c r="GJ892" s="4"/>
      <c r="GK892" s="4"/>
      <c r="GL892" s="4"/>
      <c r="GM892" s="4"/>
      <c r="GN892" s="4"/>
      <c r="GO892" s="4"/>
      <c r="GP892" s="4"/>
      <c r="GQ892" s="4"/>
      <c r="GR892" s="4"/>
      <c r="GS892" s="4"/>
      <c r="GT892" s="4"/>
      <c r="GU892" s="4"/>
      <c r="GV892" s="4"/>
      <c r="GW892" s="4"/>
      <c r="GX892" s="4"/>
      <c r="GY892" s="4"/>
      <c r="GZ892" s="4"/>
      <c r="HA892" s="4"/>
      <c r="HB892" s="4"/>
      <c r="HC892" s="4"/>
    </row>
    <row r="893" spans="1:211" s="380" customFormat="1" ht="13.9" customHeight="1">
      <c r="A893" s="828" t="str">
        <f>IF('1C TSsoustraitance'!$A610&lt;&gt;0,'1C TSsoustraitance'!$A610,"")</f>
        <v/>
      </c>
      <c r="B893" s="530"/>
      <c r="C893" s="513" t="str">
        <f>IF('1C TSsoustraitance'!$A610&lt;&gt;0,'1C TSsoustraitance'!$B610,"")</f>
        <v/>
      </c>
      <c r="D893" s="513" t="str">
        <f>IF('1C TSsoustraitance'!$A610&lt;&gt;0,'1C TSsoustraitance'!$C610,"")</f>
        <v/>
      </c>
      <c r="E893" s="684"/>
      <c r="F893" s="685"/>
      <c r="G893" s="666">
        <f>'1C TSsoustraitance'!$D610</f>
        <v>0</v>
      </c>
      <c r="H893" s="533">
        <v>0.21</v>
      </c>
      <c r="I893" s="533">
        <v>1</v>
      </c>
      <c r="J893" s="534"/>
      <c r="K893" s="667">
        <f t="shared" si="180"/>
        <v>0</v>
      </c>
      <c r="L893" s="668">
        <f>IF(OR('1C TSsoustraitance'!$D610="",'1C TSsoustraitance'!$AP610=0),0,IF(AND('1C TSsoustraitance'!$D610&lt;&gt;"",$K$2="Pôle",'1C TSsoustraitance'!$E610="OUI"),(('1C TSsoustraitance'!$F610+'1C TSsoustraitance'!$G610+'1C TSsoustraitance'!$H610+'1C TSsoustraitance'!$I610+'1C TSsoustraitance'!$M610)/'1C TSsoustraitance'!$R610),IF(AND('1C TSsoustraitance'!$D610&lt;&gt;"",$K$2="Pôle",'1C TSsoustraitance'!$E610="NON"),(('1C TSsoustraitance'!$F610+'1C TSsoustraitance'!$G610+'1C TSsoustraitance'!$H610+'1C TSsoustraitance'!$I610+'1C TSsoustraitance'!$M610)/'1C TSsoustraitance'!$AP610),IF(AND('1C TSsoustraitance'!$D610&lt;&gt;"",$K$2&lt;&gt;"Pôle",'1C TSsoustraitance'!$E610="OUI"),(('1C TSsoustraitance'!$F610+'1C TSsoustraitance'!$G610+'1C TSsoustraitance'!$H610+'1C TSsoustraitance'!$I610+'1C TSsoustraitance'!$J610+'1C TSsoustraitance'!$K610+'1C TSsoustraitance'!$L610+'1C TSsoustraitance'!$M610+'1C TSsoustraitance'!$N610+'1C TSsoustraitance'!$O610+'1C TSsoustraitance'!$P610+'1C TSsoustraitance'!$Q610)/'1C TSsoustraitance'!$R610),IF(AND('1C TSsoustraitance'!$D610&lt;&gt;"",$K$2&lt;&gt;"Pôle",'1C TSsoustraitance'!$E610="NON"),(('1C TSsoustraitance'!$F610+'1C TSsoustraitance'!$G610+'1C TSsoustraitance'!$H610+'1C TSsoustraitance'!$I610+'1C TSsoustraitance'!$J610+'1C TSsoustraitance'!$K610+'1C TSsoustraitance'!$L610+'1C TSsoustraitance'!$M610+'1C TSsoustraitance'!$N610+'1C TSsoustraitance'!$O610+'1C TSsoustraitance'!$P610+'1C TSsoustraitance'!$Q610))/'1C TSsoustraitance'!$AP610)))))</f>
        <v>0</v>
      </c>
      <c r="M893" s="668">
        <f>IF(OR('1C TSsoustraitance'!$D610="",'1C TSsoustraitance'!AP$13=0),0,IF(AND('1C TSsoustraitance'!$D610&lt;&gt;"",$K$2="Pôle",'1C TSsoustraitance'!$E610="OUI"),(('1C TSsoustraitance'!$J610+'1C TSsoustraitance'!$K610+'1C TSsoustraitance'!$L610)/'1C TSsoustraitance'!$R610),IF(AND('1C TSsoustraitance'!$D610&lt;&gt;"",$K$2="Pôle",'1C TSsoustraitance'!$E610="NON"),(('1C TSsoustraitance'!$J610+'1C TSsoustraitance'!$K610+'1C TSsoustraitance'!$L610)/'1C TSsoustraitance'!$AP610),IF(AND('1C TSsoustraitance'!$D610&lt;&gt;"",$K$2&lt;&gt;"Pôle"),0))))</f>
        <v>0</v>
      </c>
      <c r="N893" s="668">
        <f t="shared" si="179"/>
        <v>0</v>
      </c>
      <c r="O893" s="669">
        <f>IF(OR('1C TSsoustraitance'!$D610="",'1C TSsoustraitance'!$E610="OUI",'1C TSsoustraitance'!$AP610=0),0,(('1C TSsoustraitance'!$S610)/'1C TSsoustraitance'!$AP610))</f>
        <v>0</v>
      </c>
      <c r="P893" s="669">
        <f>IF(OR('1C TSsoustraitance'!$D610="",'1C TSsoustraitance'!$E610="OUI",'1C TSsoustraitance'!$AP610=0),0,(('1C TSsoustraitance'!$T610)/'1C TSsoustraitance'!$AP610))</f>
        <v>0</v>
      </c>
      <c r="Q893" s="669">
        <f>IF(OR('1C TSsoustraitance'!$D610="",'1C TSsoustraitance'!$E610="OUI",'1C TSsoustraitance'!$AP610=0),0,(('1C TSsoustraitance'!$U610)/'1C TSsoustraitance'!$AP610))</f>
        <v>0</v>
      </c>
      <c r="R893" s="669">
        <f>IF(OR('1C TSsoustraitance'!$D610="",'1C TSsoustraitance'!$E610="OUI",'1C TSsoustraitance'!$AP610=0),0,(('1C TSsoustraitance'!$V610)/'1C TSsoustraitance'!$AP610))</f>
        <v>0</v>
      </c>
      <c r="S893" s="669">
        <f>IF(OR('1C TSsoustraitance'!$D610="",'1C TSsoustraitance'!$E610="OUI",'1C TSsoustraitance'!$AP610=0),0,(('1C TSsoustraitance'!$W610)/'1C TSsoustraitance'!$AP610))</f>
        <v>0</v>
      </c>
      <c r="T893" s="669">
        <f>IF(OR('1C TSsoustraitance'!$D610="",'1C TSsoustraitance'!$E610="OUI",'1C TSsoustraitance'!$AP610=0),0,(('1C TSsoustraitance'!$X610)/'1C TSsoustraitance'!$AP610))</f>
        <v>0</v>
      </c>
      <c r="U893" s="669">
        <f>IF(OR('1C TSsoustraitance'!$D610="",'1C TSsoustraitance'!$E610="OUI",'1C TSsoustraitance'!$AP610=0),0,(('1C TSsoustraitance'!$Y610)/'1C TSsoustraitance'!$AP610))</f>
        <v>0</v>
      </c>
      <c r="V893" s="669">
        <f>IF(OR('1C TSsoustraitance'!$D610="",'1C TSsoustraitance'!$E610="OUI",'1C TSsoustraitance'!$AP610=0),0,(('1C TSsoustraitance'!$Z610)/'1C TSsoustraitance'!$AP610))</f>
        <v>0</v>
      </c>
      <c r="W893" s="669">
        <f>IF(OR('1C TSsoustraitance'!$D610="",'1C TSsoustraitance'!$E610="OUI",'1C TSsoustraitance'!$AP610=0),0,(('1C TSsoustraitance'!$AA610)/'1C TSsoustraitance'!$AP610))</f>
        <v>0</v>
      </c>
      <c r="X893" s="669">
        <f>IF(OR('1C TSsoustraitance'!$D610="",'1C TSsoustraitance'!$E610="OUI",'1C TSsoustraitance'!$AP610=0),0,(('1C TSsoustraitance'!$AB610)/'1C TSsoustraitance'!$AP610))</f>
        <v>0</v>
      </c>
      <c r="Y893" s="669">
        <f>IF(OR('1C TSsoustraitance'!$D610="",'1C TSsoustraitance'!$E610="OUI",'1C TSsoustraitance'!$AP610=0),0,(('1C TSsoustraitance'!$AC610)/'1C TSsoustraitance'!$AP610))</f>
        <v>0</v>
      </c>
      <c r="Z893" s="669">
        <f>IF(OR('1C TSsoustraitance'!$D610="",'1C TSsoustraitance'!$E610="OUI",'1C TSsoustraitance'!$AP610=0),0,(('1C TSsoustraitance'!$AD610)/'1C TSsoustraitance'!$AP610))</f>
        <v>0</v>
      </c>
      <c r="AA893" s="669">
        <f>IF(OR('1C TSsoustraitance'!$D610="",'1C TSsoustraitance'!$E610="OUI",'1C TSsoustraitance'!$AP610=0),0,(('1C TSsoustraitance'!$AE610)/'1C TSsoustraitance'!$AP610))</f>
        <v>0</v>
      </c>
      <c r="AB893" s="669">
        <f>IF(OR('1C TSsoustraitance'!$D610="",'1C TSsoustraitance'!$E610="OUI",'1C TSsoustraitance'!$AP610=0),0,(('1C TSsoustraitance'!$AF610)/'1C TSsoustraitance'!$AP610))</f>
        <v>0</v>
      </c>
      <c r="AC893" s="669">
        <f>IF(OR('1C TSsoustraitance'!$D610="",'1C TSsoustraitance'!$E610="OUI",'1C TSsoustraitance'!$AP610=0),0,(('1C TSsoustraitance'!$AG610)/'1C TSsoustraitance'!$AP610))</f>
        <v>0</v>
      </c>
      <c r="AD893" s="669">
        <f>IF(OR('1C TSsoustraitance'!$D610="",'1C TSsoustraitance'!$E610="OUI",'1C TSsoustraitance'!$AP610=0),0,(('1C TSsoustraitance'!$AH610)/'1C TSsoustraitance'!$AP610))</f>
        <v>0</v>
      </c>
      <c r="AE893" s="669">
        <f>IF(OR('1C TSsoustraitance'!$D610="",'1C TSsoustraitance'!$E610="OUI",'1C TSsoustraitance'!$AP610=0),0,(('1C TSsoustraitance'!$AI610)/'1C TSsoustraitance'!$AP610))</f>
        <v>0</v>
      </c>
      <c r="AF893" s="669">
        <f>IF(OR('1C TSsoustraitance'!$D610="",'1C TSsoustraitance'!$E610="OUI",'1C TSsoustraitance'!$AP610=0),0,(('1C TSsoustraitance'!$AJ610)/'1C TSsoustraitance'!$AP610))</f>
        <v>0</v>
      </c>
      <c r="AG893" s="669">
        <f>IF(OR('1C TSsoustraitance'!$D610="",'1C TSsoustraitance'!$E610="OUI",'1C TSsoustraitance'!$AP610=0),0,(('1C TSsoustraitance'!$AK610)/'1C TSsoustraitance'!$AP610))</f>
        <v>0</v>
      </c>
      <c r="AH893" s="669">
        <f>IF(OR('1C TSsoustraitance'!$D610="",'1C TSsoustraitance'!$E610="OUI",'1C TSsoustraitance'!$AP610=0),0,(('1C TSsoustraitance'!$AL610)/'1C TSsoustraitance'!$AP610))</f>
        <v>0</v>
      </c>
      <c r="AI893" s="669">
        <f>IF(OR('1C TSsoustraitance'!$D610="",'1C TSsoustraitance'!$E610="OUI",'1C TSsoustraitance'!$AP610=0),0,(('1C TSsoustraitance'!$AM610)/'1C TSsoustraitance'!$AP610))</f>
        <v>0</v>
      </c>
      <c r="AJ893" s="669">
        <f>IF(OR('1C TSsoustraitance'!$D610="",'1C TSsoustraitance'!$E610="OUI",'1C TSsoustraitance'!$AP610=0),0,(('1C TSsoustraitance'!$AN610)/'1C TSsoustraitance'!$AP610))</f>
        <v>0</v>
      </c>
      <c r="AK893" s="669">
        <f t="shared" si="181"/>
        <v>0</v>
      </c>
      <c r="AL893" s="668">
        <f t="shared" si="182"/>
        <v>0</v>
      </c>
      <c r="AM893" s="670">
        <f>IF(Tableau7[[#This Row],[N° pièce]]="",0,(Tableau7[[#This Row],[hors TVA]]+(Tableau7[[#This Row],[hors TVA]]*Tableau7[[#This Row],[Taux TVA]])-(Tableau7[[#This Row],[hors TVA]]*Tableau7[[#This Row],[Taux TVA]]*Tableau7[[#This Row],[Régime TVA: Récupération]]))*Tableau7[[#This Row],[Type 1]])</f>
        <v>0</v>
      </c>
      <c r="AN893" s="670">
        <f>IF(Tableau7[[#This Row],[N° pièce]]="",0,IF($K$2="pôle",((Tableau7[[#This Row],[hors TVA]]+(Tableau7[[#This Row],[hors TVA]]*Tableau7[[#This Row],[Taux TVA]])-(Tableau7[[#This Row],[hors TVA]]*Tableau7[[#This Row],[Taux TVA]]*Tableau7[[#This Row],[Régime TVA: Récupération]]))*Tableau7[[#This Row],[Type 2]]),0))</f>
        <v>0</v>
      </c>
      <c r="AO893" s="670">
        <f t="shared" si="185"/>
        <v>0</v>
      </c>
      <c r="AP893" s="255">
        <f t="shared" si="184"/>
        <v>0</v>
      </c>
      <c r="AQ893" s="506">
        <f t="shared" si="186"/>
        <v>0</v>
      </c>
      <c r="AR893" s="671"/>
      <c r="AS893" s="512"/>
      <c r="AT893" s="513" t="str">
        <f>IF(('1C TSsoustraitance'!AP610*FICHE!C$14&lt;J893),"Forfait limité à "&amp;FICHE!C$14&amp;"€/jour","")</f>
        <v/>
      </c>
      <c r="AU893" s="797"/>
      <c r="AV893" s="484"/>
      <c r="AW893" s="484"/>
      <c r="AX893" s="484"/>
      <c r="AY893" s="484"/>
      <c r="AZ893" s="484"/>
      <c r="BA893" s="4"/>
      <c r="BB893" s="4"/>
      <c r="BC893" s="4"/>
      <c r="BD893" s="4"/>
      <c r="BE893" s="4"/>
      <c r="BF893" s="4"/>
      <c r="BG893" s="4"/>
      <c r="BH893" s="4"/>
      <c r="BI893" s="4"/>
      <c r="BJ893" s="4"/>
      <c r="BK893" s="4"/>
      <c r="BL893" s="4"/>
      <c r="BM893" s="4"/>
      <c r="BN893" s="4"/>
      <c r="BO893" s="4"/>
      <c r="BP893" s="4"/>
      <c r="BQ893" s="4"/>
      <c r="BR893" s="4"/>
      <c r="BS893" s="4"/>
      <c r="BT893" s="4"/>
      <c r="BU893" s="4"/>
      <c r="BV893" s="4"/>
      <c r="BW893" s="4"/>
      <c r="BX893" s="4"/>
      <c r="BY893" s="4"/>
      <c r="BZ893" s="4"/>
      <c r="CA893" s="4"/>
      <c r="CB893" s="4"/>
      <c r="CC893" s="4"/>
      <c r="CD893" s="4"/>
      <c r="CE893" s="4"/>
      <c r="CF893" s="4"/>
      <c r="CG893" s="4"/>
      <c r="CH893" s="4"/>
      <c r="CI893" s="4"/>
      <c r="CJ893" s="4"/>
      <c r="CK893" s="4"/>
      <c r="CL893" s="4"/>
      <c r="CM893" s="4"/>
      <c r="CN893" s="4"/>
      <c r="CO893" s="4"/>
      <c r="CP893" s="4"/>
      <c r="CQ893" s="4"/>
      <c r="CR893" s="4"/>
      <c r="CS893" s="4"/>
      <c r="CT893" s="4"/>
      <c r="CU893" s="4"/>
      <c r="CV893" s="4"/>
      <c r="CW893" s="4"/>
      <c r="CX893" s="4"/>
      <c r="CY893" s="4"/>
      <c r="CZ893" s="4"/>
      <c r="DA893" s="4"/>
      <c r="DB893" s="4"/>
      <c r="DC893" s="4"/>
      <c r="DD893" s="4"/>
      <c r="DE893" s="4"/>
      <c r="DF893" s="4"/>
      <c r="DG893" s="4"/>
      <c r="DH893" s="4"/>
      <c r="DI893" s="4"/>
      <c r="DJ893" s="4"/>
      <c r="DK893" s="4"/>
      <c r="DL893" s="4"/>
      <c r="DM893" s="4"/>
      <c r="DN893" s="4"/>
      <c r="DO893" s="4"/>
      <c r="DP893" s="4"/>
      <c r="DQ893" s="4"/>
      <c r="DR893" s="4"/>
      <c r="DS893" s="4"/>
      <c r="DT893" s="4"/>
      <c r="DU893" s="4"/>
      <c r="DV893" s="4"/>
      <c r="DW893" s="4"/>
      <c r="DX893" s="4"/>
      <c r="DY893" s="4"/>
      <c r="DZ893" s="4"/>
      <c r="EA893" s="4"/>
      <c r="EB893" s="4"/>
      <c r="EC893" s="4"/>
      <c r="ED893" s="4"/>
      <c r="EE893" s="4"/>
      <c r="EF893" s="4"/>
      <c r="EG893" s="4"/>
      <c r="EH893" s="4"/>
      <c r="EI893" s="4"/>
      <c r="EJ893" s="4"/>
      <c r="EK893" s="4"/>
      <c r="EL893" s="4"/>
      <c r="EM893" s="4"/>
      <c r="EN893" s="4"/>
      <c r="EO893" s="4"/>
      <c r="EP893" s="4"/>
      <c r="EQ893" s="4"/>
      <c r="ER893" s="4"/>
      <c r="ES893" s="4"/>
      <c r="ET893" s="4"/>
      <c r="EU893" s="4"/>
      <c r="EV893" s="4"/>
      <c r="EW893" s="4"/>
      <c r="EX893" s="4"/>
      <c r="EY893" s="4"/>
      <c r="EZ893" s="4"/>
      <c r="FA893" s="4"/>
      <c r="FB893" s="4"/>
      <c r="FC893" s="4"/>
      <c r="FD893" s="4"/>
      <c r="FE893" s="4"/>
      <c r="FF893" s="4"/>
      <c r="FG893" s="4"/>
      <c r="FH893" s="4"/>
      <c r="FI893" s="4"/>
      <c r="FJ893" s="4"/>
      <c r="FK893" s="4"/>
      <c r="FL893" s="4"/>
      <c r="FM893" s="4"/>
      <c r="FN893" s="4"/>
      <c r="FO893" s="4"/>
      <c r="FP893" s="4"/>
      <c r="FQ893" s="4"/>
      <c r="FR893" s="4"/>
      <c r="FS893" s="4"/>
      <c r="FT893" s="4"/>
      <c r="FU893" s="4"/>
      <c r="FV893" s="4"/>
      <c r="FW893" s="4"/>
      <c r="FX893" s="4"/>
      <c r="FY893" s="4"/>
      <c r="FZ893" s="4"/>
      <c r="GA893" s="4"/>
      <c r="GB893" s="4"/>
      <c r="GC893" s="4"/>
      <c r="GD893" s="4"/>
      <c r="GE893" s="4"/>
      <c r="GF893" s="4"/>
      <c r="GG893" s="4"/>
      <c r="GH893" s="4"/>
      <c r="GI893" s="4"/>
      <c r="GJ893" s="4"/>
      <c r="GK893" s="4"/>
      <c r="GL893" s="4"/>
      <c r="GM893" s="4"/>
      <c r="GN893" s="4"/>
      <c r="GO893" s="4"/>
      <c r="GP893" s="4"/>
      <c r="GQ893" s="4"/>
      <c r="GR893" s="4"/>
      <c r="GS893" s="4"/>
      <c r="GT893" s="4"/>
      <c r="GU893" s="4"/>
      <c r="GV893" s="4"/>
      <c r="GW893" s="4"/>
      <c r="GX893" s="4"/>
      <c r="GY893" s="4"/>
      <c r="GZ893" s="4"/>
      <c r="HA893" s="4"/>
      <c r="HB893" s="4"/>
      <c r="HC893" s="4"/>
    </row>
    <row r="894" spans="1:211" s="380" customFormat="1" ht="13.9" customHeight="1">
      <c r="A894" s="828" t="str">
        <f>IF('1C TSsoustraitance'!$A611&lt;&gt;0,'1C TSsoustraitance'!$A611,"")</f>
        <v/>
      </c>
      <c r="B894" s="530"/>
      <c r="C894" s="513" t="str">
        <f>IF('1C TSsoustraitance'!$A611&lt;&gt;0,'1C TSsoustraitance'!$B611,"")</f>
        <v/>
      </c>
      <c r="D894" s="513" t="str">
        <f>IF('1C TSsoustraitance'!$A611&lt;&gt;0,'1C TSsoustraitance'!$C611,"")</f>
        <v/>
      </c>
      <c r="E894" s="684"/>
      <c r="F894" s="685"/>
      <c r="G894" s="666">
        <f>'1C TSsoustraitance'!$D611</f>
        <v>0</v>
      </c>
      <c r="H894" s="533">
        <v>0.21</v>
      </c>
      <c r="I894" s="533">
        <v>1</v>
      </c>
      <c r="J894" s="534"/>
      <c r="K894" s="667">
        <f t="shared" si="180"/>
        <v>0</v>
      </c>
      <c r="L894" s="668">
        <f>IF(OR('1C TSsoustraitance'!$D611="",'1C TSsoustraitance'!$AP611=0),0,IF(AND('1C TSsoustraitance'!$D611&lt;&gt;"",$K$2="Pôle",'1C TSsoustraitance'!$E611="OUI"),(('1C TSsoustraitance'!$F611+'1C TSsoustraitance'!$G611+'1C TSsoustraitance'!$H611+'1C TSsoustraitance'!$I611+'1C TSsoustraitance'!$M611)/'1C TSsoustraitance'!$R611),IF(AND('1C TSsoustraitance'!$D611&lt;&gt;"",$K$2="Pôle",'1C TSsoustraitance'!$E611="NON"),(('1C TSsoustraitance'!$F611+'1C TSsoustraitance'!$G611+'1C TSsoustraitance'!$H611+'1C TSsoustraitance'!$I611+'1C TSsoustraitance'!$M611)/'1C TSsoustraitance'!$AP611),IF(AND('1C TSsoustraitance'!$D611&lt;&gt;"",$K$2&lt;&gt;"Pôle",'1C TSsoustraitance'!$E611="OUI"),(('1C TSsoustraitance'!$F611+'1C TSsoustraitance'!$G611+'1C TSsoustraitance'!$H611+'1C TSsoustraitance'!$I611+'1C TSsoustraitance'!$J611+'1C TSsoustraitance'!$K611+'1C TSsoustraitance'!$L611+'1C TSsoustraitance'!$M611+'1C TSsoustraitance'!$N611+'1C TSsoustraitance'!$O611+'1C TSsoustraitance'!$P611+'1C TSsoustraitance'!$Q611)/'1C TSsoustraitance'!$R611),IF(AND('1C TSsoustraitance'!$D611&lt;&gt;"",$K$2&lt;&gt;"Pôle",'1C TSsoustraitance'!$E611="NON"),(('1C TSsoustraitance'!$F611+'1C TSsoustraitance'!$G611+'1C TSsoustraitance'!$H611+'1C TSsoustraitance'!$I611+'1C TSsoustraitance'!$J611+'1C TSsoustraitance'!$K611+'1C TSsoustraitance'!$L611+'1C TSsoustraitance'!$M611+'1C TSsoustraitance'!$N611+'1C TSsoustraitance'!$O611+'1C TSsoustraitance'!$P611+'1C TSsoustraitance'!$Q611))/'1C TSsoustraitance'!$AP611)))))</f>
        <v>0</v>
      </c>
      <c r="M894" s="668">
        <f>IF(OR('1C TSsoustraitance'!$D611="",'1C TSsoustraitance'!AP$13=0),0,IF(AND('1C TSsoustraitance'!$D611&lt;&gt;"",$K$2="Pôle",'1C TSsoustraitance'!$E611="OUI"),(('1C TSsoustraitance'!$J611+'1C TSsoustraitance'!$K611+'1C TSsoustraitance'!$L611)/'1C TSsoustraitance'!$R611),IF(AND('1C TSsoustraitance'!$D611&lt;&gt;"",$K$2="Pôle",'1C TSsoustraitance'!$E611="NON"),(('1C TSsoustraitance'!$J611+'1C TSsoustraitance'!$K611+'1C TSsoustraitance'!$L611)/'1C TSsoustraitance'!$AP611),IF(AND('1C TSsoustraitance'!$D611&lt;&gt;"",$K$2&lt;&gt;"Pôle"),0))))</f>
        <v>0</v>
      </c>
      <c r="N894" s="668">
        <f t="shared" si="179"/>
        <v>0</v>
      </c>
      <c r="O894" s="669">
        <f>IF(OR('1C TSsoustraitance'!$D611="",'1C TSsoustraitance'!$E611="OUI",'1C TSsoustraitance'!$AP611=0),0,(('1C TSsoustraitance'!$S611)/'1C TSsoustraitance'!$AP611))</f>
        <v>0</v>
      </c>
      <c r="P894" s="669">
        <f>IF(OR('1C TSsoustraitance'!$D611="",'1C TSsoustraitance'!$E611="OUI",'1C TSsoustraitance'!$AP611=0),0,(('1C TSsoustraitance'!$T611)/'1C TSsoustraitance'!$AP611))</f>
        <v>0</v>
      </c>
      <c r="Q894" s="669">
        <f>IF(OR('1C TSsoustraitance'!$D611="",'1C TSsoustraitance'!$E611="OUI",'1C TSsoustraitance'!$AP611=0),0,(('1C TSsoustraitance'!$U611)/'1C TSsoustraitance'!$AP611))</f>
        <v>0</v>
      </c>
      <c r="R894" s="669">
        <f>IF(OR('1C TSsoustraitance'!$D611="",'1C TSsoustraitance'!$E611="OUI",'1C TSsoustraitance'!$AP611=0),0,(('1C TSsoustraitance'!$V611)/'1C TSsoustraitance'!$AP611))</f>
        <v>0</v>
      </c>
      <c r="S894" s="669">
        <f>IF(OR('1C TSsoustraitance'!$D611="",'1C TSsoustraitance'!$E611="OUI",'1C TSsoustraitance'!$AP611=0),0,(('1C TSsoustraitance'!$W611)/'1C TSsoustraitance'!$AP611))</f>
        <v>0</v>
      </c>
      <c r="T894" s="669">
        <f>IF(OR('1C TSsoustraitance'!$D611="",'1C TSsoustraitance'!$E611="OUI",'1C TSsoustraitance'!$AP611=0),0,(('1C TSsoustraitance'!$X611)/'1C TSsoustraitance'!$AP611))</f>
        <v>0</v>
      </c>
      <c r="U894" s="669">
        <f>IF(OR('1C TSsoustraitance'!$D611="",'1C TSsoustraitance'!$E611="OUI",'1C TSsoustraitance'!$AP611=0),0,(('1C TSsoustraitance'!$Y611)/'1C TSsoustraitance'!$AP611))</f>
        <v>0</v>
      </c>
      <c r="V894" s="669">
        <f>IF(OR('1C TSsoustraitance'!$D611="",'1C TSsoustraitance'!$E611="OUI",'1C TSsoustraitance'!$AP611=0),0,(('1C TSsoustraitance'!$Z611)/'1C TSsoustraitance'!$AP611))</f>
        <v>0</v>
      </c>
      <c r="W894" s="669">
        <f>IF(OR('1C TSsoustraitance'!$D611="",'1C TSsoustraitance'!$E611="OUI",'1C TSsoustraitance'!$AP611=0),0,(('1C TSsoustraitance'!$AA611)/'1C TSsoustraitance'!$AP611))</f>
        <v>0</v>
      </c>
      <c r="X894" s="669">
        <f>IF(OR('1C TSsoustraitance'!$D611="",'1C TSsoustraitance'!$E611="OUI",'1C TSsoustraitance'!$AP611=0),0,(('1C TSsoustraitance'!$AB611)/'1C TSsoustraitance'!$AP611))</f>
        <v>0</v>
      </c>
      <c r="Y894" s="669">
        <f>IF(OR('1C TSsoustraitance'!$D611="",'1C TSsoustraitance'!$E611="OUI",'1C TSsoustraitance'!$AP611=0),0,(('1C TSsoustraitance'!$AC611)/'1C TSsoustraitance'!$AP611))</f>
        <v>0</v>
      </c>
      <c r="Z894" s="669">
        <f>IF(OR('1C TSsoustraitance'!$D611="",'1C TSsoustraitance'!$E611="OUI",'1C TSsoustraitance'!$AP611=0),0,(('1C TSsoustraitance'!$AD611)/'1C TSsoustraitance'!$AP611))</f>
        <v>0</v>
      </c>
      <c r="AA894" s="669">
        <f>IF(OR('1C TSsoustraitance'!$D611="",'1C TSsoustraitance'!$E611="OUI",'1C TSsoustraitance'!$AP611=0),0,(('1C TSsoustraitance'!$AE611)/'1C TSsoustraitance'!$AP611))</f>
        <v>0</v>
      </c>
      <c r="AB894" s="669">
        <f>IF(OR('1C TSsoustraitance'!$D611="",'1C TSsoustraitance'!$E611="OUI",'1C TSsoustraitance'!$AP611=0),0,(('1C TSsoustraitance'!$AF611)/'1C TSsoustraitance'!$AP611))</f>
        <v>0</v>
      </c>
      <c r="AC894" s="669">
        <f>IF(OR('1C TSsoustraitance'!$D611="",'1C TSsoustraitance'!$E611="OUI",'1C TSsoustraitance'!$AP611=0),0,(('1C TSsoustraitance'!$AG611)/'1C TSsoustraitance'!$AP611))</f>
        <v>0</v>
      </c>
      <c r="AD894" s="669">
        <f>IF(OR('1C TSsoustraitance'!$D611="",'1C TSsoustraitance'!$E611="OUI",'1C TSsoustraitance'!$AP611=0),0,(('1C TSsoustraitance'!$AH611)/'1C TSsoustraitance'!$AP611))</f>
        <v>0</v>
      </c>
      <c r="AE894" s="669">
        <f>IF(OR('1C TSsoustraitance'!$D611="",'1C TSsoustraitance'!$E611="OUI",'1C TSsoustraitance'!$AP611=0),0,(('1C TSsoustraitance'!$AI611)/'1C TSsoustraitance'!$AP611))</f>
        <v>0</v>
      </c>
      <c r="AF894" s="669">
        <f>IF(OR('1C TSsoustraitance'!$D611="",'1C TSsoustraitance'!$E611="OUI",'1C TSsoustraitance'!$AP611=0),0,(('1C TSsoustraitance'!$AJ611)/'1C TSsoustraitance'!$AP611))</f>
        <v>0</v>
      </c>
      <c r="AG894" s="669">
        <f>IF(OR('1C TSsoustraitance'!$D611="",'1C TSsoustraitance'!$E611="OUI",'1C TSsoustraitance'!$AP611=0),0,(('1C TSsoustraitance'!$AK611)/'1C TSsoustraitance'!$AP611))</f>
        <v>0</v>
      </c>
      <c r="AH894" s="669">
        <f>IF(OR('1C TSsoustraitance'!$D611="",'1C TSsoustraitance'!$E611="OUI",'1C TSsoustraitance'!$AP611=0),0,(('1C TSsoustraitance'!$AL611)/'1C TSsoustraitance'!$AP611))</f>
        <v>0</v>
      </c>
      <c r="AI894" s="669">
        <f>IF(OR('1C TSsoustraitance'!$D611="",'1C TSsoustraitance'!$E611="OUI",'1C TSsoustraitance'!$AP611=0),0,(('1C TSsoustraitance'!$AM611)/'1C TSsoustraitance'!$AP611))</f>
        <v>0</v>
      </c>
      <c r="AJ894" s="669">
        <f>IF(OR('1C TSsoustraitance'!$D611="",'1C TSsoustraitance'!$E611="OUI",'1C TSsoustraitance'!$AP611=0),0,(('1C TSsoustraitance'!$AN611)/'1C TSsoustraitance'!$AP611))</f>
        <v>0</v>
      </c>
      <c r="AK894" s="669">
        <f t="shared" si="181"/>
        <v>0</v>
      </c>
      <c r="AL894" s="668">
        <f t="shared" si="182"/>
        <v>0</v>
      </c>
      <c r="AM894" s="670">
        <f>IF(Tableau7[[#This Row],[N° pièce]]="",0,(Tableau7[[#This Row],[hors TVA]]+(Tableau7[[#This Row],[hors TVA]]*Tableau7[[#This Row],[Taux TVA]])-(Tableau7[[#This Row],[hors TVA]]*Tableau7[[#This Row],[Taux TVA]]*Tableau7[[#This Row],[Régime TVA: Récupération]]))*Tableau7[[#This Row],[Type 1]])</f>
        <v>0</v>
      </c>
      <c r="AN894" s="670">
        <f>IF(Tableau7[[#This Row],[N° pièce]]="",0,IF($K$2="pôle",((Tableau7[[#This Row],[hors TVA]]+(Tableau7[[#This Row],[hors TVA]]*Tableau7[[#This Row],[Taux TVA]])-(Tableau7[[#This Row],[hors TVA]]*Tableau7[[#This Row],[Taux TVA]]*Tableau7[[#This Row],[Régime TVA: Récupération]]))*Tableau7[[#This Row],[Type 2]]),0))</f>
        <v>0</v>
      </c>
      <c r="AO894" s="670">
        <f t="shared" si="185"/>
        <v>0</v>
      </c>
      <c r="AP894" s="255">
        <f t="shared" si="184"/>
        <v>0</v>
      </c>
      <c r="AQ894" s="506">
        <f t="shared" si="186"/>
        <v>0</v>
      </c>
      <c r="AR894" s="671"/>
      <c r="AS894" s="512"/>
      <c r="AT894" s="513" t="str">
        <f>IF(('1C TSsoustraitance'!AP611*FICHE!C$14&lt;J894),"Forfait limité à "&amp;FICHE!C$14&amp;"€/jour","")</f>
        <v/>
      </c>
      <c r="AU894" s="797"/>
      <c r="AV894" s="484"/>
      <c r="AW894" s="484"/>
      <c r="AX894" s="484"/>
      <c r="AY894" s="484"/>
      <c r="AZ894" s="484"/>
      <c r="BA894" s="4"/>
      <c r="BB894" s="4"/>
      <c r="BC894" s="4"/>
      <c r="BD894" s="4"/>
      <c r="BE894" s="4"/>
      <c r="BF894" s="4"/>
      <c r="BG894" s="4"/>
      <c r="BH894" s="4"/>
      <c r="BI894" s="4"/>
      <c r="BJ894" s="4"/>
      <c r="BK894" s="4"/>
      <c r="BL894" s="4"/>
      <c r="BM894" s="4"/>
      <c r="BN894" s="4"/>
      <c r="BO894" s="4"/>
      <c r="BP894" s="4"/>
      <c r="BQ894" s="4"/>
      <c r="BR894" s="4"/>
      <c r="BS894" s="4"/>
      <c r="BT894" s="4"/>
      <c r="BU894" s="4"/>
      <c r="BV894" s="4"/>
      <c r="BW894" s="4"/>
      <c r="BX894" s="4"/>
      <c r="BY894" s="4"/>
      <c r="BZ894" s="4"/>
      <c r="CA894" s="4"/>
      <c r="CB894" s="4"/>
      <c r="CC894" s="4"/>
      <c r="CD894" s="4"/>
      <c r="CE894" s="4"/>
      <c r="CF894" s="4"/>
      <c r="CG894" s="4"/>
      <c r="CH894" s="4"/>
      <c r="CI894" s="4"/>
      <c r="CJ894" s="4"/>
      <c r="CK894" s="4"/>
      <c r="CL894" s="4"/>
      <c r="CM894" s="4"/>
      <c r="CN894" s="4"/>
      <c r="CO894" s="4"/>
      <c r="CP894" s="4"/>
      <c r="CQ894" s="4"/>
      <c r="CR894" s="4"/>
      <c r="CS894" s="4"/>
      <c r="CT894" s="4"/>
      <c r="CU894" s="4"/>
      <c r="CV894" s="4"/>
      <c r="CW894" s="4"/>
      <c r="CX894" s="4"/>
      <c r="CY894" s="4"/>
      <c r="CZ894" s="4"/>
      <c r="DA894" s="4"/>
      <c r="DB894" s="4"/>
      <c r="DC894" s="4"/>
      <c r="DD894" s="4"/>
      <c r="DE894" s="4"/>
      <c r="DF894" s="4"/>
      <c r="DG894" s="4"/>
      <c r="DH894" s="4"/>
      <c r="DI894" s="4"/>
      <c r="DJ894" s="4"/>
      <c r="DK894" s="4"/>
      <c r="DL894" s="4"/>
      <c r="DM894" s="4"/>
      <c r="DN894" s="4"/>
      <c r="DO894" s="4"/>
      <c r="DP894" s="4"/>
      <c r="DQ894" s="4"/>
      <c r="DR894" s="4"/>
      <c r="DS894" s="4"/>
      <c r="DT894" s="4"/>
      <c r="DU894" s="4"/>
      <c r="DV894" s="4"/>
      <c r="DW894" s="4"/>
      <c r="DX894" s="4"/>
      <c r="DY894" s="4"/>
      <c r="DZ894" s="4"/>
      <c r="EA894" s="4"/>
      <c r="EB894" s="4"/>
      <c r="EC894" s="4"/>
      <c r="ED894" s="4"/>
      <c r="EE894" s="4"/>
      <c r="EF894" s="4"/>
      <c r="EG894" s="4"/>
      <c r="EH894" s="4"/>
      <c r="EI894" s="4"/>
      <c r="EJ894" s="4"/>
      <c r="EK894" s="4"/>
      <c r="EL894" s="4"/>
      <c r="EM894" s="4"/>
      <c r="EN894" s="4"/>
      <c r="EO894" s="4"/>
      <c r="EP894" s="4"/>
      <c r="EQ894" s="4"/>
      <c r="ER894" s="4"/>
      <c r="ES894" s="4"/>
      <c r="ET894" s="4"/>
      <c r="EU894" s="4"/>
      <c r="EV894" s="4"/>
      <c r="EW894" s="4"/>
      <c r="EX894" s="4"/>
      <c r="EY894" s="4"/>
      <c r="EZ894" s="4"/>
      <c r="FA894" s="4"/>
      <c r="FB894" s="4"/>
      <c r="FC894" s="4"/>
      <c r="FD894" s="4"/>
      <c r="FE894" s="4"/>
      <c r="FF894" s="4"/>
      <c r="FG894" s="4"/>
      <c r="FH894" s="4"/>
      <c r="FI894" s="4"/>
      <c r="FJ894" s="4"/>
      <c r="FK894" s="4"/>
      <c r="FL894" s="4"/>
      <c r="FM894" s="4"/>
      <c r="FN894" s="4"/>
      <c r="FO894" s="4"/>
      <c r="FP894" s="4"/>
      <c r="FQ894" s="4"/>
      <c r="FR894" s="4"/>
      <c r="FS894" s="4"/>
      <c r="FT894" s="4"/>
      <c r="FU894" s="4"/>
      <c r="FV894" s="4"/>
      <c r="FW894" s="4"/>
      <c r="FX894" s="4"/>
      <c r="FY894" s="4"/>
      <c r="FZ894" s="4"/>
      <c r="GA894" s="4"/>
      <c r="GB894" s="4"/>
      <c r="GC894" s="4"/>
      <c r="GD894" s="4"/>
      <c r="GE894" s="4"/>
      <c r="GF894" s="4"/>
      <c r="GG894" s="4"/>
      <c r="GH894" s="4"/>
      <c r="GI894" s="4"/>
      <c r="GJ894" s="4"/>
      <c r="GK894" s="4"/>
      <c r="GL894" s="4"/>
      <c r="GM894" s="4"/>
      <c r="GN894" s="4"/>
      <c r="GO894" s="4"/>
      <c r="GP894" s="4"/>
      <c r="GQ894" s="4"/>
      <c r="GR894" s="4"/>
      <c r="GS894" s="4"/>
      <c r="GT894" s="4"/>
      <c r="GU894" s="4"/>
      <c r="GV894" s="4"/>
      <c r="GW894" s="4"/>
      <c r="GX894" s="4"/>
      <c r="GY894" s="4"/>
      <c r="GZ894" s="4"/>
      <c r="HA894" s="4"/>
      <c r="HB894" s="4"/>
      <c r="HC894" s="4"/>
    </row>
    <row r="895" spans="1:211" s="381" customFormat="1" ht="13.9" customHeight="1">
      <c r="A895" s="828" t="str">
        <f>IF('1C TSsoustraitance'!$A612&lt;&gt;0,'1C TSsoustraitance'!$A612,"")</f>
        <v/>
      </c>
      <c r="B895" s="530"/>
      <c r="C895" s="513" t="str">
        <f>IF('1C TSsoustraitance'!$A612&lt;&gt;0,'1C TSsoustraitance'!$B612,"")</f>
        <v/>
      </c>
      <c r="D895" s="513" t="str">
        <f>IF('1C TSsoustraitance'!$A612&lt;&gt;0,'1C TSsoustraitance'!$C612,"")</f>
        <v/>
      </c>
      <c r="E895" s="684"/>
      <c r="F895" s="685"/>
      <c r="G895" s="666">
        <f>'1C TSsoustraitance'!$D612</f>
        <v>0</v>
      </c>
      <c r="H895" s="533">
        <v>0.21</v>
      </c>
      <c r="I895" s="533">
        <v>1</v>
      </c>
      <c r="J895" s="534"/>
      <c r="K895" s="667">
        <f t="shared" si="180"/>
        <v>0</v>
      </c>
      <c r="L895" s="668">
        <f>IF(OR('1C TSsoustraitance'!$D612="",'1C TSsoustraitance'!$AP612=0),0,IF(AND('1C TSsoustraitance'!$D612&lt;&gt;"",$K$2="Pôle",'1C TSsoustraitance'!$E612="OUI"),(('1C TSsoustraitance'!$F612+'1C TSsoustraitance'!$G612+'1C TSsoustraitance'!$H612+'1C TSsoustraitance'!$I612+'1C TSsoustraitance'!$M612)/'1C TSsoustraitance'!$R612),IF(AND('1C TSsoustraitance'!$D612&lt;&gt;"",$K$2="Pôle",'1C TSsoustraitance'!$E612="NON"),(('1C TSsoustraitance'!$F612+'1C TSsoustraitance'!$G612+'1C TSsoustraitance'!$H612+'1C TSsoustraitance'!$I612+'1C TSsoustraitance'!$M612)/'1C TSsoustraitance'!$AP612),IF(AND('1C TSsoustraitance'!$D612&lt;&gt;"",$K$2&lt;&gt;"Pôle",'1C TSsoustraitance'!$E612="OUI"),(('1C TSsoustraitance'!$F612+'1C TSsoustraitance'!$G612+'1C TSsoustraitance'!$H612+'1C TSsoustraitance'!$I612+'1C TSsoustraitance'!$J612+'1C TSsoustraitance'!$K612+'1C TSsoustraitance'!$L612+'1C TSsoustraitance'!$M612+'1C TSsoustraitance'!$N612+'1C TSsoustraitance'!$O612+'1C TSsoustraitance'!$P612+'1C TSsoustraitance'!$Q612)/'1C TSsoustraitance'!$R612),IF(AND('1C TSsoustraitance'!$D612&lt;&gt;"",$K$2&lt;&gt;"Pôle",'1C TSsoustraitance'!$E612="NON"),(('1C TSsoustraitance'!$F612+'1C TSsoustraitance'!$G612+'1C TSsoustraitance'!$H612+'1C TSsoustraitance'!$I612+'1C TSsoustraitance'!$J612+'1C TSsoustraitance'!$K612+'1C TSsoustraitance'!$L612+'1C TSsoustraitance'!$M612+'1C TSsoustraitance'!$N612+'1C TSsoustraitance'!$O612+'1C TSsoustraitance'!$P612+'1C TSsoustraitance'!$Q612))/'1C TSsoustraitance'!$AP612)))))</f>
        <v>0</v>
      </c>
      <c r="M895" s="668">
        <f>IF(OR('1C TSsoustraitance'!$D612="",'1C TSsoustraitance'!AP$13=0),0,IF(AND('1C TSsoustraitance'!$D612&lt;&gt;"",$K$2="Pôle",'1C TSsoustraitance'!$E612="OUI"),(('1C TSsoustraitance'!$J612+'1C TSsoustraitance'!$K612+'1C TSsoustraitance'!$L612)/'1C TSsoustraitance'!$R612),IF(AND('1C TSsoustraitance'!$D612&lt;&gt;"",$K$2="Pôle",'1C TSsoustraitance'!$E612="NON"),(('1C TSsoustraitance'!$J612+'1C TSsoustraitance'!$K612+'1C TSsoustraitance'!$L612)/'1C TSsoustraitance'!$AP612),IF(AND('1C TSsoustraitance'!$D612&lt;&gt;"",$K$2&lt;&gt;"Pôle"),0))))</f>
        <v>0</v>
      </c>
      <c r="N895" s="668">
        <f t="shared" si="179"/>
        <v>0</v>
      </c>
      <c r="O895" s="669">
        <f>IF(OR('1C TSsoustraitance'!$D612="",'1C TSsoustraitance'!$E612="OUI",'1C TSsoustraitance'!$AP612=0),0,(('1C TSsoustraitance'!$S612)/'1C TSsoustraitance'!$AP612))</f>
        <v>0</v>
      </c>
      <c r="P895" s="669">
        <f>IF(OR('1C TSsoustraitance'!$D612="",'1C TSsoustraitance'!$E612="OUI",'1C TSsoustraitance'!$AP612=0),0,(('1C TSsoustraitance'!$T612)/'1C TSsoustraitance'!$AP612))</f>
        <v>0</v>
      </c>
      <c r="Q895" s="669">
        <f>IF(OR('1C TSsoustraitance'!$D612="",'1C TSsoustraitance'!$E612="OUI",'1C TSsoustraitance'!$AP612=0),0,(('1C TSsoustraitance'!$U612)/'1C TSsoustraitance'!$AP612))</f>
        <v>0</v>
      </c>
      <c r="R895" s="669">
        <f>IF(OR('1C TSsoustraitance'!$D612="",'1C TSsoustraitance'!$E612="OUI",'1C TSsoustraitance'!$AP612=0),0,(('1C TSsoustraitance'!$V612)/'1C TSsoustraitance'!$AP612))</f>
        <v>0</v>
      </c>
      <c r="S895" s="669">
        <f>IF(OR('1C TSsoustraitance'!$D612="",'1C TSsoustraitance'!$E612="OUI",'1C TSsoustraitance'!$AP612=0),0,(('1C TSsoustraitance'!$W612)/'1C TSsoustraitance'!$AP612))</f>
        <v>0</v>
      </c>
      <c r="T895" s="669">
        <f>IF(OR('1C TSsoustraitance'!$D612="",'1C TSsoustraitance'!$E612="OUI",'1C TSsoustraitance'!$AP612=0),0,(('1C TSsoustraitance'!$X612)/'1C TSsoustraitance'!$AP612))</f>
        <v>0</v>
      </c>
      <c r="U895" s="669">
        <f>IF(OR('1C TSsoustraitance'!$D612="",'1C TSsoustraitance'!$E612="OUI",'1C TSsoustraitance'!$AP612=0),0,(('1C TSsoustraitance'!$Y612)/'1C TSsoustraitance'!$AP612))</f>
        <v>0</v>
      </c>
      <c r="V895" s="669">
        <f>IF(OR('1C TSsoustraitance'!$D612="",'1C TSsoustraitance'!$E612="OUI",'1C TSsoustraitance'!$AP612=0),0,(('1C TSsoustraitance'!$Z612)/'1C TSsoustraitance'!$AP612))</f>
        <v>0</v>
      </c>
      <c r="W895" s="669">
        <f>IF(OR('1C TSsoustraitance'!$D612="",'1C TSsoustraitance'!$E612="OUI",'1C TSsoustraitance'!$AP612=0),0,(('1C TSsoustraitance'!$AA612)/'1C TSsoustraitance'!$AP612))</f>
        <v>0</v>
      </c>
      <c r="X895" s="669">
        <f>IF(OR('1C TSsoustraitance'!$D612="",'1C TSsoustraitance'!$E612="OUI",'1C TSsoustraitance'!$AP612=0),0,(('1C TSsoustraitance'!$AB612)/'1C TSsoustraitance'!$AP612))</f>
        <v>0</v>
      </c>
      <c r="Y895" s="669">
        <f>IF(OR('1C TSsoustraitance'!$D612="",'1C TSsoustraitance'!$E612="OUI",'1C TSsoustraitance'!$AP612=0),0,(('1C TSsoustraitance'!$AC612)/'1C TSsoustraitance'!$AP612))</f>
        <v>0</v>
      </c>
      <c r="Z895" s="669">
        <f>IF(OR('1C TSsoustraitance'!$D612="",'1C TSsoustraitance'!$E612="OUI",'1C TSsoustraitance'!$AP612=0),0,(('1C TSsoustraitance'!$AD612)/'1C TSsoustraitance'!$AP612))</f>
        <v>0</v>
      </c>
      <c r="AA895" s="669">
        <f>IF(OR('1C TSsoustraitance'!$D612="",'1C TSsoustraitance'!$E612="OUI",'1C TSsoustraitance'!$AP612=0),0,(('1C TSsoustraitance'!$AE612)/'1C TSsoustraitance'!$AP612))</f>
        <v>0</v>
      </c>
      <c r="AB895" s="669">
        <f>IF(OR('1C TSsoustraitance'!$D612="",'1C TSsoustraitance'!$E612="OUI",'1C TSsoustraitance'!$AP612=0),0,(('1C TSsoustraitance'!$AF612)/'1C TSsoustraitance'!$AP612))</f>
        <v>0</v>
      </c>
      <c r="AC895" s="669">
        <f>IF(OR('1C TSsoustraitance'!$D612="",'1C TSsoustraitance'!$E612="OUI",'1C TSsoustraitance'!$AP612=0),0,(('1C TSsoustraitance'!$AG612)/'1C TSsoustraitance'!$AP612))</f>
        <v>0</v>
      </c>
      <c r="AD895" s="669">
        <f>IF(OR('1C TSsoustraitance'!$D612="",'1C TSsoustraitance'!$E612="OUI",'1C TSsoustraitance'!$AP612=0),0,(('1C TSsoustraitance'!$AH612)/'1C TSsoustraitance'!$AP612))</f>
        <v>0</v>
      </c>
      <c r="AE895" s="669">
        <f>IF(OR('1C TSsoustraitance'!$D612="",'1C TSsoustraitance'!$E612="OUI",'1C TSsoustraitance'!$AP612=0),0,(('1C TSsoustraitance'!$AI612)/'1C TSsoustraitance'!$AP612))</f>
        <v>0</v>
      </c>
      <c r="AF895" s="669">
        <f>IF(OR('1C TSsoustraitance'!$D612="",'1C TSsoustraitance'!$E612="OUI",'1C TSsoustraitance'!$AP612=0),0,(('1C TSsoustraitance'!$AJ612)/'1C TSsoustraitance'!$AP612))</f>
        <v>0</v>
      </c>
      <c r="AG895" s="669">
        <f>IF(OR('1C TSsoustraitance'!$D612="",'1C TSsoustraitance'!$E612="OUI",'1C TSsoustraitance'!$AP612=0),0,(('1C TSsoustraitance'!$AK612)/'1C TSsoustraitance'!$AP612))</f>
        <v>0</v>
      </c>
      <c r="AH895" s="669">
        <f>IF(OR('1C TSsoustraitance'!$D612="",'1C TSsoustraitance'!$E612="OUI",'1C TSsoustraitance'!$AP612=0),0,(('1C TSsoustraitance'!$AL612)/'1C TSsoustraitance'!$AP612))</f>
        <v>0</v>
      </c>
      <c r="AI895" s="669">
        <f>IF(OR('1C TSsoustraitance'!$D612="",'1C TSsoustraitance'!$E612="OUI",'1C TSsoustraitance'!$AP612=0),0,(('1C TSsoustraitance'!$AM612)/'1C TSsoustraitance'!$AP612))</f>
        <v>0</v>
      </c>
      <c r="AJ895" s="669">
        <f>IF(OR('1C TSsoustraitance'!$D612="",'1C TSsoustraitance'!$E612="OUI",'1C TSsoustraitance'!$AP612=0),0,(('1C TSsoustraitance'!$AN612)/'1C TSsoustraitance'!$AP612))</f>
        <v>0</v>
      </c>
      <c r="AK895" s="669">
        <f t="shared" si="181"/>
        <v>0</v>
      </c>
      <c r="AL895" s="668">
        <f t="shared" si="182"/>
        <v>0</v>
      </c>
      <c r="AM895" s="670">
        <f>IF(Tableau7[[#This Row],[N° pièce]]="",0,(Tableau7[[#This Row],[hors TVA]]+(Tableau7[[#This Row],[hors TVA]]*Tableau7[[#This Row],[Taux TVA]])-(Tableau7[[#This Row],[hors TVA]]*Tableau7[[#This Row],[Taux TVA]]*Tableau7[[#This Row],[Régime TVA: Récupération]]))*Tableau7[[#This Row],[Type 1]])</f>
        <v>0</v>
      </c>
      <c r="AN895" s="670">
        <f>IF(Tableau7[[#This Row],[N° pièce]]="",0,IF($K$2="pôle",((Tableau7[[#This Row],[hors TVA]]+(Tableau7[[#This Row],[hors TVA]]*Tableau7[[#This Row],[Taux TVA]])-(Tableau7[[#This Row],[hors TVA]]*Tableau7[[#This Row],[Taux TVA]]*Tableau7[[#This Row],[Régime TVA: Récupération]]))*Tableau7[[#This Row],[Type 2]]),0))</f>
        <v>0</v>
      </c>
      <c r="AO895" s="670">
        <f t="shared" si="185"/>
        <v>0</v>
      </c>
      <c r="AP895" s="255">
        <f t="shared" si="184"/>
        <v>0</v>
      </c>
      <c r="AQ895" s="506">
        <f t="shared" si="186"/>
        <v>0</v>
      </c>
      <c r="AR895" s="671"/>
      <c r="AS895" s="512"/>
      <c r="AT895" s="513" t="str">
        <f>IF(('1C TSsoustraitance'!AP612*FICHE!C$14&lt;J895),"Forfait limité à "&amp;FICHE!C$14&amp;"€/jour","")</f>
        <v/>
      </c>
      <c r="AU895" s="797"/>
      <c r="AV895" s="484"/>
      <c r="AW895" s="484"/>
      <c r="AX895" s="484"/>
      <c r="AY895" s="484"/>
      <c r="AZ895" s="484"/>
      <c r="BA895" s="4"/>
      <c r="BB895" s="4"/>
      <c r="BC895" s="4"/>
      <c r="BD895" s="4"/>
      <c r="BE895" s="4"/>
      <c r="BF895" s="4"/>
      <c r="BG895" s="4"/>
      <c r="BH895" s="4"/>
      <c r="BI895" s="4"/>
      <c r="BJ895" s="4"/>
      <c r="BK895" s="4"/>
      <c r="BL895" s="4"/>
      <c r="BM895" s="4"/>
      <c r="BN895" s="4"/>
      <c r="BO895" s="4"/>
      <c r="BP895" s="4"/>
      <c r="BQ895" s="4"/>
      <c r="BR895" s="4"/>
      <c r="BS895" s="4"/>
      <c r="BT895" s="4"/>
      <c r="BU895" s="4"/>
      <c r="BV895" s="4"/>
      <c r="BW895" s="4"/>
      <c r="BX895" s="4"/>
      <c r="BY895" s="4"/>
      <c r="BZ895" s="4"/>
      <c r="CA895" s="4"/>
      <c r="CB895" s="4"/>
      <c r="CC895" s="4"/>
      <c r="CD895" s="4"/>
      <c r="CE895" s="4"/>
      <c r="CF895" s="4"/>
      <c r="CG895" s="4"/>
      <c r="CH895" s="4"/>
      <c r="CI895" s="4"/>
      <c r="CJ895" s="4"/>
      <c r="CK895" s="4"/>
      <c r="CL895" s="4"/>
      <c r="CM895" s="4"/>
      <c r="CN895" s="4"/>
      <c r="CO895" s="4"/>
      <c r="CP895" s="4"/>
      <c r="CQ895" s="4"/>
      <c r="CR895" s="4"/>
      <c r="CS895" s="4"/>
      <c r="CT895" s="4"/>
      <c r="CU895" s="4"/>
      <c r="CV895" s="4"/>
      <c r="CW895" s="4"/>
      <c r="CX895" s="4"/>
      <c r="CY895" s="4"/>
      <c r="CZ895" s="4"/>
      <c r="DA895" s="4"/>
      <c r="DB895" s="4"/>
      <c r="DC895" s="4"/>
      <c r="DD895" s="4"/>
      <c r="DE895" s="4"/>
      <c r="DF895" s="4"/>
      <c r="DG895" s="4"/>
      <c r="DH895" s="4"/>
      <c r="DI895" s="4"/>
      <c r="DJ895" s="4"/>
      <c r="DK895" s="4"/>
      <c r="DL895" s="4"/>
      <c r="DM895" s="4"/>
      <c r="DN895" s="4"/>
      <c r="DO895" s="4"/>
      <c r="DP895" s="4"/>
      <c r="DQ895" s="4"/>
      <c r="DR895" s="4"/>
      <c r="DS895" s="4"/>
      <c r="DT895" s="4"/>
      <c r="DU895" s="4"/>
      <c r="DV895" s="4"/>
      <c r="DW895" s="4"/>
      <c r="DX895" s="4"/>
      <c r="DY895" s="4"/>
      <c r="DZ895" s="4"/>
      <c r="EA895" s="4"/>
      <c r="EB895" s="4"/>
      <c r="EC895" s="4"/>
      <c r="ED895" s="4"/>
      <c r="EE895" s="4"/>
      <c r="EF895" s="4"/>
      <c r="EG895" s="4"/>
      <c r="EH895" s="4"/>
      <c r="EI895" s="4"/>
      <c r="EJ895" s="4"/>
      <c r="EK895" s="4"/>
      <c r="EL895" s="4"/>
      <c r="EM895" s="4"/>
      <c r="EN895" s="4"/>
      <c r="EO895" s="4"/>
      <c r="EP895" s="4"/>
      <c r="EQ895" s="4"/>
      <c r="ER895" s="4"/>
      <c r="ES895" s="4"/>
      <c r="ET895" s="4"/>
      <c r="EU895" s="4"/>
      <c r="EV895" s="4"/>
      <c r="EW895" s="4"/>
      <c r="EX895" s="4"/>
      <c r="EY895" s="4"/>
      <c r="EZ895" s="4"/>
      <c r="FA895" s="4"/>
      <c r="FB895" s="4"/>
      <c r="FC895" s="4"/>
      <c r="FD895" s="4"/>
      <c r="FE895" s="4"/>
      <c r="FF895" s="4"/>
      <c r="FG895" s="4"/>
      <c r="FH895" s="4"/>
      <c r="FI895" s="4"/>
      <c r="FJ895" s="4"/>
      <c r="FK895" s="4"/>
      <c r="FL895" s="4"/>
      <c r="FM895" s="4"/>
      <c r="FN895" s="4"/>
      <c r="FO895" s="4"/>
      <c r="FP895" s="4"/>
      <c r="FQ895" s="4"/>
      <c r="FR895" s="4"/>
      <c r="FS895" s="4"/>
      <c r="FT895" s="4"/>
      <c r="FU895" s="4"/>
      <c r="FV895" s="4"/>
      <c r="FW895" s="4"/>
      <c r="FX895" s="4"/>
      <c r="FY895" s="4"/>
      <c r="FZ895" s="4"/>
      <c r="GA895" s="4"/>
      <c r="GB895" s="4"/>
      <c r="GC895" s="4"/>
      <c r="GD895" s="4"/>
      <c r="GE895" s="4"/>
      <c r="GF895" s="4"/>
      <c r="GG895" s="4"/>
      <c r="GH895" s="4"/>
      <c r="GI895" s="4"/>
      <c r="GJ895" s="4"/>
      <c r="GK895" s="4"/>
      <c r="GL895" s="4"/>
      <c r="GM895" s="4"/>
      <c r="GN895" s="4"/>
      <c r="GO895" s="4"/>
      <c r="GP895" s="4"/>
      <c r="GQ895" s="4"/>
      <c r="GR895" s="4"/>
      <c r="GS895" s="4"/>
      <c r="GT895" s="4"/>
      <c r="GU895" s="4"/>
      <c r="GV895" s="4"/>
      <c r="GW895" s="4"/>
      <c r="GX895" s="4"/>
      <c r="GY895" s="4"/>
      <c r="GZ895" s="4"/>
      <c r="HA895" s="4"/>
      <c r="HB895" s="4"/>
      <c r="HC895" s="4"/>
    </row>
    <row r="896" spans="1:211" s="379" customFormat="1" ht="13.9" customHeight="1">
      <c r="A896" s="828" t="str">
        <f>IF('1C TSsoustraitance'!$A613&lt;&gt;0,'1C TSsoustraitance'!$A613,"")</f>
        <v/>
      </c>
      <c r="B896" s="530"/>
      <c r="C896" s="513" t="str">
        <f>IF('1C TSsoustraitance'!$A613&lt;&gt;0,'1C TSsoustraitance'!$B613,"")</f>
        <v/>
      </c>
      <c r="D896" s="513" t="str">
        <f>IF('1C TSsoustraitance'!$A613&lt;&gt;0,'1C TSsoustraitance'!$C613,"")</f>
        <v/>
      </c>
      <c r="E896" s="684"/>
      <c r="F896" s="685"/>
      <c r="G896" s="666">
        <f>'1C TSsoustraitance'!$D613</f>
        <v>0</v>
      </c>
      <c r="H896" s="533">
        <v>0.21</v>
      </c>
      <c r="I896" s="533">
        <v>1</v>
      </c>
      <c r="J896" s="534"/>
      <c r="K896" s="667">
        <f t="shared" si="180"/>
        <v>0</v>
      </c>
      <c r="L896" s="668">
        <f>IF(OR('1C TSsoustraitance'!$D613="",'1C TSsoustraitance'!$AP613=0),0,IF(AND('1C TSsoustraitance'!$D613&lt;&gt;"",$K$2="Pôle",'1C TSsoustraitance'!$E613="OUI"),(('1C TSsoustraitance'!$F613+'1C TSsoustraitance'!$G613+'1C TSsoustraitance'!$H613+'1C TSsoustraitance'!$I613+'1C TSsoustraitance'!$M613)/'1C TSsoustraitance'!$R613),IF(AND('1C TSsoustraitance'!$D613&lt;&gt;"",$K$2="Pôle",'1C TSsoustraitance'!$E613="NON"),(('1C TSsoustraitance'!$F613+'1C TSsoustraitance'!$G613+'1C TSsoustraitance'!$H613+'1C TSsoustraitance'!$I613+'1C TSsoustraitance'!$M613)/'1C TSsoustraitance'!$AP613),IF(AND('1C TSsoustraitance'!$D613&lt;&gt;"",$K$2&lt;&gt;"Pôle",'1C TSsoustraitance'!$E613="OUI"),(('1C TSsoustraitance'!$F613+'1C TSsoustraitance'!$G613+'1C TSsoustraitance'!$H613+'1C TSsoustraitance'!$I613+'1C TSsoustraitance'!$J613+'1C TSsoustraitance'!$K613+'1C TSsoustraitance'!$L613+'1C TSsoustraitance'!$M613+'1C TSsoustraitance'!$N613+'1C TSsoustraitance'!$O613+'1C TSsoustraitance'!$P613+'1C TSsoustraitance'!$Q613)/'1C TSsoustraitance'!$R613),IF(AND('1C TSsoustraitance'!$D613&lt;&gt;"",$K$2&lt;&gt;"Pôle",'1C TSsoustraitance'!$E613="NON"),(('1C TSsoustraitance'!$F613+'1C TSsoustraitance'!$G613+'1C TSsoustraitance'!$H613+'1C TSsoustraitance'!$I613+'1C TSsoustraitance'!$J613+'1C TSsoustraitance'!$K613+'1C TSsoustraitance'!$L613+'1C TSsoustraitance'!$M613+'1C TSsoustraitance'!$N613+'1C TSsoustraitance'!$O613+'1C TSsoustraitance'!$P613+'1C TSsoustraitance'!$Q613))/'1C TSsoustraitance'!$AP613)))))</f>
        <v>0</v>
      </c>
      <c r="M896" s="668">
        <f>IF(OR('1C TSsoustraitance'!$D613="",'1C TSsoustraitance'!AP$13=0),0,IF(AND('1C TSsoustraitance'!$D613&lt;&gt;"",$K$2="Pôle",'1C TSsoustraitance'!$E613="OUI"),(('1C TSsoustraitance'!$J613+'1C TSsoustraitance'!$K613+'1C TSsoustraitance'!$L613)/'1C TSsoustraitance'!$R613),IF(AND('1C TSsoustraitance'!$D613&lt;&gt;"",$K$2="Pôle",'1C TSsoustraitance'!$E613="NON"),(('1C TSsoustraitance'!$J613+'1C TSsoustraitance'!$K613+'1C TSsoustraitance'!$L613)/'1C TSsoustraitance'!$AP613),IF(AND('1C TSsoustraitance'!$D613&lt;&gt;"",$K$2&lt;&gt;"Pôle"),0))))</f>
        <v>0</v>
      </c>
      <c r="N896" s="668">
        <f t="shared" si="179"/>
        <v>0</v>
      </c>
      <c r="O896" s="669">
        <f>IF(OR('1C TSsoustraitance'!$D613="",'1C TSsoustraitance'!$E613="OUI",'1C TSsoustraitance'!$AP613=0),0,(('1C TSsoustraitance'!$S613)/'1C TSsoustraitance'!$AP613))</f>
        <v>0</v>
      </c>
      <c r="P896" s="669">
        <f>IF(OR('1C TSsoustraitance'!$D613="",'1C TSsoustraitance'!$E613="OUI",'1C TSsoustraitance'!$AP613=0),0,(('1C TSsoustraitance'!$T613)/'1C TSsoustraitance'!$AP613))</f>
        <v>0</v>
      </c>
      <c r="Q896" s="669">
        <f>IF(OR('1C TSsoustraitance'!$D613="",'1C TSsoustraitance'!$E613="OUI",'1C TSsoustraitance'!$AP613=0),0,(('1C TSsoustraitance'!$U613)/'1C TSsoustraitance'!$AP613))</f>
        <v>0</v>
      </c>
      <c r="R896" s="669">
        <f>IF(OR('1C TSsoustraitance'!$D613="",'1C TSsoustraitance'!$E613="OUI",'1C TSsoustraitance'!$AP613=0),0,(('1C TSsoustraitance'!$V613)/'1C TSsoustraitance'!$AP613))</f>
        <v>0</v>
      </c>
      <c r="S896" s="669">
        <f>IF(OR('1C TSsoustraitance'!$D613="",'1C TSsoustraitance'!$E613="OUI",'1C TSsoustraitance'!$AP613=0),0,(('1C TSsoustraitance'!$W613)/'1C TSsoustraitance'!$AP613))</f>
        <v>0</v>
      </c>
      <c r="T896" s="669">
        <f>IF(OR('1C TSsoustraitance'!$D613="",'1C TSsoustraitance'!$E613="OUI",'1C TSsoustraitance'!$AP613=0),0,(('1C TSsoustraitance'!$X613)/'1C TSsoustraitance'!$AP613))</f>
        <v>0</v>
      </c>
      <c r="U896" s="669">
        <f>IF(OR('1C TSsoustraitance'!$D613="",'1C TSsoustraitance'!$E613="OUI",'1C TSsoustraitance'!$AP613=0),0,(('1C TSsoustraitance'!$Y613)/'1C TSsoustraitance'!$AP613))</f>
        <v>0</v>
      </c>
      <c r="V896" s="669">
        <f>IF(OR('1C TSsoustraitance'!$D613="",'1C TSsoustraitance'!$E613="OUI",'1C TSsoustraitance'!$AP613=0),0,(('1C TSsoustraitance'!$Z613)/'1C TSsoustraitance'!$AP613))</f>
        <v>0</v>
      </c>
      <c r="W896" s="669">
        <f>IF(OR('1C TSsoustraitance'!$D613="",'1C TSsoustraitance'!$E613="OUI",'1C TSsoustraitance'!$AP613=0),0,(('1C TSsoustraitance'!$AA613)/'1C TSsoustraitance'!$AP613))</f>
        <v>0</v>
      </c>
      <c r="X896" s="669">
        <f>IF(OR('1C TSsoustraitance'!$D613="",'1C TSsoustraitance'!$E613="OUI",'1C TSsoustraitance'!$AP613=0),0,(('1C TSsoustraitance'!$AB613)/'1C TSsoustraitance'!$AP613))</f>
        <v>0</v>
      </c>
      <c r="Y896" s="669">
        <f>IF(OR('1C TSsoustraitance'!$D613="",'1C TSsoustraitance'!$E613="OUI",'1C TSsoustraitance'!$AP613=0),0,(('1C TSsoustraitance'!$AC613)/'1C TSsoustraitance'!$AP613))</f>
        <v>0</v>
      </c>
      <c r="Z896" s="669">
        <f>IF(OR('1C TSsoustraitance'!$D613="",'1C TSsoustraitance'!$E613="OUI",'1C TSsoustraitance'!$AP613=0),0,(('1C TSsoustraitance'!$AD613)/'1C TSsoustraitance'!$AP613))</f>
        <v>0</v>
      </c>
      <c r="AA896" s="669">
        <f>IF(OR('1C TSsoustraitance'!$D613="",'1C TSsoustraitance'!$E613="OUI",'1C TSsoustraitance'!$AP613=0),0,(('1C TSsoustraitance'!$AE613)/'1C TSsoustraitance'!$AP613))</f>
        <v>0</v>
      </c>
      <c r="AB896" s="669">
        <f>IF(OR('1C TSsoustraitance'!$D613="",'1C TSsoustraitance'!$E613="OUI",'1C TSsoustraitance'!$AP613=0),0,(('1C TSsoustraitance'!$AF613)/'1C TSsoustraitance'!$AP613))</f>
        <v>0</v>
      </c>
      <c r="AC896" s="669">
        <f>IF(OR('1C TSsoustraitance'!$D613="",'1C TSsoustraitance'!$E613="OUI",'1C TSsoustraitance'!$AP613=0),0,(('1C TSsoustraitance'!$AG613)/'1C TSsoustraitance'!$AP613))</f>
        <v>0</v>
      </c>
      <c r="AD896" s="669">
        <f>IF(OR('1C TSsoustraitance'!$D613="",'1C TSsoustraitance'!$E613="OUI",'1C TSsoustraitance'!$AP613=0),0,(('1C TSsoustraitance'!$AH613)/'1C TSsoustraitance'!$AP613))</f>
        <v>0</v>
      </c>
      <c r="AE896" s="669">
        <f>IF(OR('1C TSsoustraitance'!$D613="",'1C TSsoustraitance'!$E613="OUI",'1C TSsoustraitance'!$AP613=0),0,(('1C TSsoustraitance'!$AI613)/'1C TSsoustraitance'!$AP613))</f>
        <v>0</v>
      </c>
      <c r="AF896" s="669">
        <f>IF(OR('1C TSsoustraitance'!$D613="",'1C TSsoustraitance'!$E613="OUI",'1C TSsoustraitance'!$AP613=0),0,(('1C TSsoustraitance'!$AJ613)/'1C TSsoustraitance'!$AP613))</f>
        <v>0</v>
      </c>
      <c r="AG896" s="669">
        <f>IF(OR('1C TSsoustraitance'!$D613="",'1C TSsoustraitance'!$E613="OUI",'1C TSsoustraitance'!$AP613=0),0,(('1C TSsoustraitance'!$AK613)/'1C TSsoustraitance'!$AP613))</f>
        <v>0</v>
      </c>
      <c r="AH896" s="669">
        <f>IF(OR('1C TSsoustraitance'!$D613="",'1C TSsoustraitance'!$E613="OUI",'1C TSsoustraitance'!$AP613=0),0,(('1C TSsoustraitance'!$AL613)/'1C TSsoustraitance'!$AP613))</f>
        <v>0</v>
      </c>
      <c r="AI896" s="669">
        <f>IF(OR('1C TSsoustraitance'!$D613="",'1C TSsoustraitance'!$E613="OUI",'1C TSsoustraitance'!$AP613=0),0,(('1C TSsoustraitance'!$AM613)/'1C TSsoustraitance'!$AP613))</f>
        <v>0</v>
      </c>
      <c r="AJ896" s="669">
        <f>IF(OR('1C TSsoustraitance'!$D613="",'1C TSsoustraitance'!$E613="OUI",'1C TSsoustraitance'!$AP613=0),0,(('1C TSsoustraitance'!$AN613)/'1C TSsoustraitance'!$AP613))</f>
        <v>0</v>
      </c>
      <c r="AK896" s="669">
        <f t="shared" si="181"/>
        <v>0</v>
      </c>
      <c r="AL896" s="668">
        <f t="shared" si="182"/>
        <v>0</v>
      </c>
      <c r="AM896" s="670">
        <f>IF(Tableau7[[#This Row],[N° pièce]]="",0,(Tableau7[[#This Row],[hors TVA]]+(Tableau7[[#This Row],[hors TVA]]*Tableau7[[#This Row],[Taux TVA]])-(Tableau7[[#This Row],[hors TVA]]*Tableau7[[#This Row],[Taux TVA]]*Tableau7[[#This Row],[Régime TVA: Récupération]]))*Tableau7[[#This Row],[Type 1]])</f>
        <v>0</v>
      </c>
      <c r="AN896" s="670">
        <f>IF(Tableau7[[#This Row],[N° pièce]]="",0,IF($K$2="pôle",((Tableau7[[#This Row],[hors TVA]]+(Tableau7[[#This Row],[hors TVA]]*Tableau7[[#This Row],[Taux TVA]])-(Tableau7[[#This Row],[hors TVA]]*Tableau7[[#This Row],[Taux TVA]]*Tableau7[[#This Row],[Régime TVA: Récupération]]))*Tableau7[[#This Row],[Type 2]]),0))</f>
        <v>0</v>
      </c>
      <c r="AO896" s="670">
        <f t="shared" si="185"/>
        <v>0</v>
      </c>
      <c r="AP896" s="255">
        <f t="shared" si="184"/>
        <v>0</v>
      </c>
      <c r="AQ896" s="506">
        <f>IF(M896=0,0,AN896-AS896)</f>
        <v>0</v>
      </c>
      <c r="AR896" s="671"/>
      <c r="AS896" s="512"/>
      <c r="AT896" s="513" t="str">
        <f>IF(('1C TSsoustraitance'!AP613*FICHE!C$14&lt;J896),"Forfait limité à "&amp;FICHE!C$14&amp;"€/jour","")</f>
        <v/>
      </c>
      <c r="AU896" s="797"/>
      <c r="AV896" s="484"/>
      <c r="AW896" s="484"/>
      <c r="AX896" s="484"/>
      <c r="AY896" s="484"/>
      <c r="AZ896" s="484"/>
      <c r="BA896" s="4"/>
      <c r="BB896" s="4"/>
      <c r="BC896" s="4"/>
      <c r="BD896" s="4"/>
      <c r="BE896" s="4"/>
      <c r="BF896" s="4"/>
      <c r="BG896" s="4"/>
      <c r="BH896" s="4"/>
      <c r="BI896" s="4"/>
      <c r="BJ896" s="4"/>
      <c r="BK896" s="4"/>
      <c r="BL896" s="4"/>
      <c r="BM896" s="4"/>
      <c r="BN896" s="4"/>
      <c r="BO896" s="4"/>
      <c r="BP896" s="4"/>
      <c r="BQ896" s="4"/>
      <c r="BR896" s="4"/>
      <c r="BS896" s="4"/>
      <c r="BT896" s="4"/>
      <c r="BU896" s="4"/>
      <c r="BV896" s="4"/>
      <c r="BW896" s="4"/>
      <c r="BX896" s="4"/>
      <c r="BY896" s="4"/>
      <c r="BZ896" s="4"/>
      <c r="CA896" s="4"/>
      <c r="CB896" s="4"/>
      <c r="CC896" s="4"/>
      <c r="CD896" s="4"/>
      <c r="CE896" s="4"/>
      <c r="CF896" s="4"/>
      <c r="CG896" s="4"/>
      <c r="CH896" s="4"/>
      <c r="CI896" s="4"/>
      <c r="CJ896" s="4"/>
      <c r="CK896" s="4"/>
      <c r="CL896" s="4"/>
      <c r="CM896" s="4"/>
      <c r="CN896" s="4"/>
      <c r="CO896" s="4"/>
      <c r="CP896" s="4"/>
      <c r="CQ896" s="4"/>
      <c r="CR896" s="4"/>
      <c r="CS896" s="4"/>
      <c r="CT896" s="4"/>
      <c r="CU896" s="4"/>
      <c r="CV896" s="4"/>
      <c r="CW896" s="4"/>
      <c r="CX896" s="4"/>
      <c r="CY896" s="4"/>
      <c r="CZ896" s="4"/>
      <c r="DA896" s="4"/>
      <c r="DB896" s="4"/>
      <c r="DC896" s="4"/>
      <c r="DD896" s="4"/>
      <c r="DE896" s="4"/>
      <c r="DF896" s="4"/>
      <c r="DG896" s="4"/>
      <c r="DH896" s="4"/>
      <c r="DI896" s="4"/>
      <c r="DJ896" s="4"/>
      <c r="DK896" s="4"/>
      <c r="DL896" s="4"/>
      <c r="DM896" s="4"/>
      <c r="DN896" s="4"/>
      <c r="DO896" s="4"/>
      <c r="DP896" s="4"/>
      <c r="DQ896" s="4"/>
      <c r="DR896" s="4"/>
      <c r="DS896" s="4"/>
      <c r="DT896" s="4"/>
      <c r="DU896" s="4"/>
      <c r="DV896" s="4"/>
      <c r="DW896" s="4"/>
      <c r="DX896" s="4"/>
      <c r="DY896" s="4"/>
      <c r="DZ896" s="4"/>
      <c r="EA896" s="4"/>
      <c r="EB896" s="4"/>
      <c r="EC896" s="4"/>
      <c r="ED896" s="4"/>
      <c r="EE896" s="4"/>
      <c r="EF896" s="4"/>
      <c r="EG896" s="4"/>
      <c r="EH896" s="4"/>
      <c r="EI896" s="4"/>
      <c r="EJ896" s="4"/>
      <c r="EK896" s="4"/>
      <c r="EL896" s="4"/>
      <c r="EM896" s="4"/>
      <c r="EN896" s="4"/>
      <c r="EO896" s="4"/>
      <c r="EP896" s="4"/>
      <c r="EQ896" s="4"/>
      <c r="ER896" s="4"/>
      <c r="ES896" s="4"/>
      <c r="ET896" s="4"/>
      <c r="EU896" s="4"/>
      <c r="EV896" s="4"/>
      <c r="EW896" s="4"/>
      <c r="EX896" s="4"/>
      <c r="EY896" s="4"/>
      <c r="EZ896" s="4"/>
      <c r="FA896" s="4"/>
      <c r="FB896" s="4"/>
      <c r="FC896" s="4"/>
      <c r="FD896" s="4"/>
      <c r="FE896" s="4"/>
      <c r="FF896" s="4"/>
      <c r="FG896" s="4"/>
      <c r="FH896" s="4"/>
      <c r="FI896" s="4"/>
      <c r="FJ896" s="4"/>
      <c r="FK896" s="4"/>
      <c r="FL896" s="4"/>
      <c r="FM896" s="4"/>
      <c r="FN896" s="4"/>
      <c r="FO896" s="4"/>
      <c r="FP896" s="4"/>
      <c r="FQ896" s="4"/>
      <c r="FR896" s="4"/>
      <c r="FS896" s="4"/>
      <c r="FT896" s="4"/>
      <c r="FU896" s="4"/>
      <c r="FV896" s="4"/>
      <c r="FW896" s="4"/>
      <c r="FX896" s="4"/>
      <c r="FY896" s="4"/>
      <c r="FZ896" s="4"/>
      <c r="GA896" s="4"/>
      <c r="GB896" s="4"/>
      <c r="GC896" s="4"/>
      <c r="GD896" s="4"/>
      <c r="GE896" s="4"/>
      <c r="GF896" s="4"/>
      <c r="GG896" s="4"/>
      <c r="GH896" s="4"/>
      <c r="GI896" s="4"/>
      <c r="GJ896" s="4"/>
      <c r="GK896" s="4"/>
      <c r="GL896" s="4"/>
      <c r="GM896" s="4"/>
      <c r="GN896" s="4"/>
      <c r="GO896" s="4"/>
      <c r="GP896" s="4"/>
      <c r="GQ896" s="4"/>
      <c r="GR896" s="4"/>
      <c r="GS896" s="4"/>
      <c r="GT896" s="4"/>
      <c r="GU896" s="4"/>
      <c r="GV896" s="4"/>
      <c r="GW896" s="4"/>
      <c r="GX896" s="4"/>
      <c r="GY896" s="4"/>
      <c r="GZ896" s="4"/>
      <c r="HA896" s="4"/>
      <c r="HB896" s="4"/>
      <c r="HC896" s="4"/>
    </row>
    <row r="897" spans="1:211" s="380" customFormat="1" ht="13.9" customHeight="1">
      <c r="A897" s="828" t="str">
        <f>IF('1C TSsoustraitance'!$A614&lt;&gt;0,'1C TSsoustraitance'!$A614,"")</f>
        <v/>
      </c>
      <c r="B897" s="530"/>
      <c r="C897" s="513" t="str">
        <f>IF('1C TSsoustraitance'!$A614&lt;&gt;0,'1C TSsoustraitance'!$B614,"")</f>
        <v/>
      </c>
      <c r="D897" s="513" t="str">
        <f>IF('1C TSsoustraitance'!$A614&lt;&gt;0,'1C TSsoustraitance'!$C614,"")</f>
        <v/>
      </c>
      <c r="E897" s="684"/>
      <c r="F897" s="685"/>
      <c r="G897" s="666">
        <f>'1C TSsoustraitance'!$D614</f>
        <v>0</v>
      </c>
      <c r="H897" s="533">
        <v>0.21</v>
      </c>
      <c r="I897" s="533">
        <v>1</v>
      </c>
      <c r="J897" s="534"/>
      <c r="K897" s="667">
        <f t="shared" si="180"/>
        <v>0</v>
      </c>
      <c r="L897" s="668">
        <f>IF(OR('1C TSsoustraitance'!$D614="",'1C TSsoustraitance'!$AP614=0),0,IF(AND('1C TSsoustraitance'!$D614&lt;&gt;"",$K$2="Pôle",'1C TSsoustraitance'!$E614="OUI"),(('1C TSsoustraitance'!$F614+'1C TSsoustraitance'!$G614+'1C TSsoustraitance'!$H614+'1C TSsoustraitance'!$I614+'1C TSsoustraitance'!$M614)/'1C TSsoustraitance'!$R614),IF(AND('1C TSsoustraitance'!$D614&lt;&gt;"",$K$2="Pôle",'1C TSsoustraitance'!$E614="NON"),(('1C TSsoustraitance'!$F614+'1C TSsoustraitance'!$G614+'1C TSsoustraitance'!$H614+'1C TSsoustraitance'!$I614+'1C TSsoustraitance'!$M614)/'1C TSsoustraitance'!$AP614),IF(AND('1C TSsoustraitance'!$D614&lt;&gt;"",$K$2&lt;&gt;"Pôle",'1C TSsoustraitance'!$E614="OUI"),(('1C TSsoustraitance'!$F614+'1C TSsoustraitance'!$G614+'1C TSsoustraitance'!$H614+'1C TSsoustraitance'!$I614+'1C TSsoustraitance'!$J614+'1C TSsoustraitance'!$K614+'1C TSsoustraitance'!$L614+'1C TSsoustraitance'!$M614+'1C TSsoustraitance'!$N614+'1C TSsoustraitance'!$O614+'1C TSsoustraitance'!$P614+'1C TSsoustraitance'!$Q614)/'1C TSsoustraitance'!$R614),IF(AND('1C TSsoustraitance'!$D614&lt;&gt;"",$K$2&lt;&gt;"Pôle",'1C TSsoustraitance'!$E614="NON"),(('1C TSsoustraitance'!$F614+'1C TSsoustraitance'!$G614+'1C TSsoustraitance'!$H614+'1C TSsoustraitance'!$I614+'1C TSsoustraitance'!$J614+'1C TSsoustraitance'!$K614+'1C TSsoustraitance'!$L614+'1C TSsoustraitance'!$M614+'1C TSsoustraitance'!$N614+'1C TSsoustraitance'!$O614+'1C TSsoustraitance'!$P614+'1C TSsoustraitance'!$Q614))/'1C TSsoustraitance'!$AP614)))))</f>
        <v>0</v>
      </c>
      <c r="M897" s="668">
        <f>IF(OR('1C TSsoustraitance'!$D614="",'1C TSsoustraitance'!AP$13=0),0,IF(AND('1C TSsoustraitance'!$D614&lt;&gt;"",$K$2="Pôle",'1C TSsoustraitance'!$E614="OUI"),(('1C TSsoustraitance'!$J614+'1C TSsoustraitance'!$K614+'1C TSsoustraitance'!$L614)/'1C TSsoustraitance'!$R614),IF(AND('1C TSsoustraitance'!$D614&lt;&gt;"",$K$2="Pôle",'1C TSsoustraitance'!$E614="NON"),(('1C TSsoustraitance'!$J614+'1C TSsoustraitance'!$K614+'1C TSsoustraitance'!$L614)/'1C TSsoustraitance'!$AP614),IF(AND('1C TSsoustraitance'!$D614&lt;&gt;"",$K$2&lt;&gt;"Pôle"),0))))</f>
        <v>0</v>
      </c>
      <c r="N897" s="668">
        <f t="shared" si="179"/>
        <v>0</v>
      </c>
      <c r="O897" s="669">
        <f>IF(OR('1C TSsoustraitance'!$D614="",'1C TSsoustraitance'!$E614="OUI",'1C TSsoustraitance'!$AP614=0),0,(('1C TSsoustraitance'!$S614)/'1C TSsoustraitance'!$AP614))</f>
        <v>0</v>
      </c>
      <c r="P897" s="669">
        <f>IF(OR('1C TSsoustraitance'!$D614="",'1C TSsoustraitance'!$E614="OUI",'1C TSsoustraitance'!$AP614=0),0,(('1C TSsoustraitance'!$T614)/'1C TSsoustraitance'!$AP614))</f>
        <v>0</v>
      </c>
      <c r="Q897" s="669">
        <f>IF(OR('1C TSsoustraitance'!$D614="",'1C TSsoustraitance'!$E614="OUI",'1C TSsoustraitance'!$AP614=0),0,(('1C TSsoustraitance'!$U614)/'1C TSsoustraitance'!$AP614))</f>
        <v>0</v>
      </c>
      <c r="R897" s="669">
        <f>IF(OR('1C TSsoustraitance'!$D614="",'1C TSsoustraitance'!$E614="OUI",'1C TSsoustraitance'!$AP614=0),0,(('1C TSsoustraitance'!$V614)/'1C TSsoustraitance'!$AP614))</f>
        <v>0</v>
      </c>
      <c r="S897" s="669">
        <f>IF(OR('1C TSsoustraitance'!$D614="",'1C TSsoustraitance'!$E614="OUI",'1C TSsoustraitance'!$AP614=0),0,(('1C TSsoustraitance'!$W614)/'1C TSsoustraitance'!$AP614))</f>
        <v>0</v>
      </c>
      <c r="T897" s="669">
        <f>IF(OR('1C TSsoustraitance'!$D614="",'1C TSsoustraitance'!$E614="OUI",'1C TSsoustraitance'!$AP614=0),0,(('1C TSsoustraitance'!$X614)/'1C TSsoustraitance'!$AP614))</f>
        <v>0</v>
      </c>
      <c r="U897" s="669">
        <f>IF(OR('1C TSsoustraitance'!$D614="",'1C TSsoustraitance'!$E614="OUI",'1C TSsoustraitance'!$AP614=0),0,(('1C TSsoustraitance'!$Y614)/'1C TSsoustraitance'!$AP614))</f>
        <v>0</v>
      </c>
      <c r="V897" s="669">
        <f>IF(OR('1C TSsoustraitance'!$D614="",'1C TSsoustraitance'!$E614="OUI",'1C TSsoustraitance'!$AP614=0),0,(('1C TSsoustraitance'!$Z614)/'1C TSsoustraitance'!$AP614))</f>
        <v>0</v>
      </c>
      <c r="W897" s="669">
        <f>IF(OR('1C TSsoustraitance'!$D614="",'1C TSsoustraitance'!$E614="OUI",'1C TSsoustraitance'!$AP614=0),0,(('1C TSsoustraitance'!$AA614)/'1C TSsoustraitance'!$AP614))</f>
        <v>0</v>
      </c>
      <c r="X897" s="669">
        <f>IF(OR('1C TSsoustraitance'!$D614="",'1C TSsoustraitance'!$E614="OUI",'1C TSsoustraitance'!$AP614=0),0,(('1C TSsoustraitance'!$AB614)/'1C TSsoustraitance'!$AP614))</f>
        <v>0</v>
      </c>
      <c r="Y897" s="669">
        <f>IF(OR('1C TSsoustraitance'!$D614="",'1C TSsoustraitance'!$E614="OUI",'1C TSsoustraitance'!$AP614=0),0,(('1C TSsoustraitance'!$AC614)/'1C TSsoustraitance'!$AP614))</f>
        <v>0</v>
      </c>
      <c r="Z897" s="669">
        <f>IF(OR('1C TSsoustraitance'!$D614="",'1C TSsoustraitance'!$E614="OUI",'1C TSsoustraitance'!$AP614=0),0,(('1C TSsoustraitance'!$AD614)/'1C TSsoustraitance'!$AP614))</f>
        <v>0</v>
      </c>
      <c r="AA897" s="669">
        <f>IF(OR('1C TSsoustraitance'!$D614="",'1C TSsoustraitance'!$E614="OUI",'1C TSsoustraitance'!$AP614=0),0,(('1C TSsoustraitance'!$AE614)/'1C TSsoustraitance'!$AP614))</f>
        <v>0</v>
      </c>
      <c r="AB897" s="669">
        <f>IF(OR('1C TSsoustraitance'!$D614="",'1C TSsoustraitance'!$E614="OUI",'1C TSsoustraitance'!$AP614=0),0,(('1C TSsoustraitance'!$AF614)/'1C TSsoustraitance'!$AP614))</f>
        <v>0</v>
      </c>
      <c r="AC897" s="669">
        <f>IF(OR('1C TSsoustraitance'!$D614="",'1C TSsoustraitance'!$E614="OUI",'1C TSsoustraitance'!$AP614=0),0,(('1C TSsoustraitance'!$AG614)/'1C TSsoustraitance'!$AP614))</f>
        <v>0</v>
      </c>
      <c r="AD897" s="669">
        <f>IF(OR('1C TSsoustraitance'!$D614="",'1C TSsoustraitance'!$E614="OUI",'1C TSsoustraitance'!$AP614=0),0,(('1C TSsoustraitance'!$AH614)/'1C TSsoustraitance'!$AP614))</f>
        <v>0</v>
      </c>
      <c r="AE897" s="669">
        <f>IF(OR('1C TSsoustraitance'!$D614="",'1C TSsoustraitance'!$E614="OUI",'1C TSsoustraitance'!$AP614=0),0,(('1C TSsoustraitance'!$AI614)/'1C TSsoustraitance'!$AP614))</f>
        <v>0</v>
      </c>
      <c r="AF897" s="669">
        <f>IF(OR('1C TSsoustraitance'!$D614="",'1C TSsoustraitance'!$E614="OUI",'1C TSsoustraitance'!$AP614=0),0,(('1C TSsoustraitance'!$AJ614)/'1C TSsoustraitance'!$AP614))</f>
        <v>0</v>
      </c>
      <c r="AG897" s="669">
        <f>IF(OR('1C TSsoustraitance'!$D614="",'1C TSsoustraitance'!$E614="OUI",'1C TSsoustraitance'!$AP614=0),0,(('1C TSsoustraitance'!$AK614)/'1C TSsoustraitance'!$AP614))</f>
        <v>0</v>
      </c>
      <c r="AH897" s="669">
        <f>IF(OR('1C TSsoustraitance'!$D614="",'1C TSsoustraitance'!$E614="OUI",'1C TSsoustraitance'!$AP614=0),0,(('1C TSsoustraitance'!$AL614)/'1C TSsoustraitance'!$AP614))</f>
        <v>0</v>
      </c>
      <c r="AI897" s="669">
        <f>IF(OR('1C TSsoustraitance'!$D614="",'1C TSsoustraitance'!$E614="OUI",'1C TSsoustraitance'!$AP614=0),0,(('1C TSsoustraitance'!$AM614)/'1C TSsoustraitance'!$AP614))</f>
        <v>0</v>
      </c>
      <c r="AJ897" s="669">
        <f>IF(OR('1C TSsoustraitance'!$D614="",'1C TSsoustraitance'!$E614="OUI",'1C TSsoustraitance'!$AP614=0),0,(('1C TSsoustraitance'!$AN614)/'1C TSsoustraitance'!$AP614))</f>
        <v>0</v>
      </c>
      <c r="AK897" s="669">
        <f t="shared" si="181"/>
        <v>0</v>
      </c>
      <c r="AL897" s="668">
        <f t="shared" si="182"/>
        <v>0</v>
      </c>
      <c r="AM897" s="670">
        <f>IF(Tableau7[[#This Row],[N° pièce]]="",0,(Tableau7[[#This Row],[hors TVA]]+(Tableau7[[#This Row],[hors TVA]]*Tableau7[[#This Row],[Taux TVA]])-(Tableau7[[#This Row],[hors TVA]]*Tableau7[[#This Row],[Taux TVA]]*Tableau7[[#This Row],[Régime TVA: Récupération]]))*Tableau7[[#This Row],[Type 1]])</f>
        <v>0</v>
      </c>
      <c r="AN897" s="670">
        <f>IF(Tableau7[[#This Row],[N° pièce]]="",0,IF($K$2="pôle",((Tableau7[[#This Row],[hors TVA]]+(Tableau7[[#This Row],[hors TVA]]*Tableau7[[#This Row],[Taux TVA]])-(Tableau7[[#This Row],[hors TVA]]*Tableau7[[#This Row],[Taux TVA]]*Tableau7[[#This Row],[Régime TVA: Récupération]]))*Tableau7[[#This Row],[Type 2]]),0))</f>
        <v>0</v>
      </c>
      <c r="AO897" s="670">
        <f t="shared" si="185"/>
        <v>0</v>
      </c>
      <c r="AP897" s="255">
        <f t="shared" si="184"/>
        <v>0</v>
      </c>
      <c r="AQ897" s="506">
        <f t="shared" ref="AQ897:AQ919" si="187">IF(M897=0,0,AN897-AS897)</f>
        <v>0</v>
      </c>
      <c r="AR897" s="671"/>
      <c r="AS897" s="512"/>
      <c r="AT897" s="513" t="str">
        <f>IF(('1C TSsoustraitance'!AP614*FICHE!C$14&lt;J897),"Forfait limité à "&amp;FICHE!C$14&amp;"€/jour","")</f>
        <v/>
      </c>
      <c r="AU897" s="797"/>
      <c r="AV897" s="484"/>
      <c r="AW897" s="484"/>
      <c r="AX897" s="484"/>
      <c r="AY897" s="484"/>
      <c r="AZ897" s="484"/>
      <c r="BA897" s="4"/>
      <c r="BB897" s="4"/>
      <c r="BC897" s="4"/>
      <c r="BD897" s="4"/>
      <c r="BE897" s="4"/>
      <c r="BF897" s="4"/>
      <c r="BG897" s="4"/>
      <c r="BH897" s="4"/>
      <c r="BI897" s="4"/>
      <c r="BJ897" s="4"/>
      <c r="BK897" s="4"/>
      <c r="BL897" s="4"/>
      <c r="BM897" s="4"/>
      <c r="BN897" s="4"/>
      <c r="BO897" s="4"/>
      <c r="BP897" s="4"/>
      <c r="BQ897" s="4"/>
      <c r="BR897" s="4"/>
      <c r="BS897" s="4"/>
      <c r="BT897" s="4"/>
      <c r="BU897" s="4"/>
      <c r="BV897" s="4"/>
      <c r="BW897" s="4"/>
      <c r="BX897" s="4"/>
      <c r="BY897" s="4"/>
      <c r="BZ897" s="4"/>
      <c r="CA897" s="4"/>
      <c r="CB897" s="4"/>
      <c r="CC897" s="4"/>
      <c r="CD897" s="4"/>
      <c r="CE897" s="4"/>
      <c r="CF897" s="4"/>
      <c r="CG897" s="4"/>
      <c r="CH897" s="4"/>
      <c r="CI897" s="4"/>
      <c r="CJ897" s="4"/>
      <c r="CK897" s="4"/>
      <c r="CL897" s="4"/>
      <c r="CM897" s="4"/>
      <c r="CN897" s="4"/>
      <c r="CO897" s="4"/>
      <c r="CP897" s="4"/>
      <c r="CQ897" s="4"/>
      <c r="CR897" s="4"/>
      <c r="CS897" s="4"/>
      <c r="CT897" s="4"/>
      <c r="CU897" s="4"/>
      <c r="CV897" s="4"/>
      <c r="CW897" s="4"/>
      <c r="CX897" s="4"/>
      <c r="CY897" s="4"/>
      <c r="CZ897" s="4"/>
      <c r="DA897" s="4"/>
      <c r="DB897" s="4"/>
      <c r="DC897" s="4"/>
      <c r="DD897" s="4"/>
      <c r="DE897" s="4"/>
      <c r="DF897" s="4"/>
      <c r="DG897" s="4"/>
      <c r="DH897" s="4"/>
      <c r="DI897" s="4"/>
      <c r="DJ897" s="4"/>
      <c r="DK897" s="4"/>
      <c r="DL897" s="4"/>
      <c r="DM897" s="4"/>
      <c r="DN897" s="4"/>
      <c r="DO897" s="4"/>
      <c r="DP897" s="4"/>
      <c r="DQ897" s="4"/>
      <c r="DR897" s="4"/>
      <c r="DS897" s="4"/>
      <c r="DT897" s="4"/>
      <c r="DU897" s="4"/>
      <c r="DV897" s="4"/>
      <c r="DW897" s="4"/>
      <c r="DX897" s="4"/>
      <c r="DY897" s="4"/>
      <c r="DZ897" s="4"/>
      <c r="EA897" s="4"/>
      <c r="EB897" s="4"/>
      <c r="EC897" s="4"/>
      <c r="ED897" s="4"/>
      <c r="EE897" s="4"/>
      <c r="EF897" s="4"/>
      <c r="EG897" s="4"/>
      <c r="EH897" s="4"/>
      <c r="EI897" s="4"/>
      <c r="EJ897" s="4"/>
      <c r="EK897" s="4"/>
      <c r="EL897" s="4"/>
      <c r="EM897" s="4"/>
      <c r="EN897" s="4"/>
      <c r="EO897" s="4"/>
      <c r="EP897" s="4"/>
      <c r="EQ897" s="4"/>
      <c r="ER897" s="4"/>
      <c r="ES897" s="4"/>
      <c r="ET897" s="4"/>
      <c r="EU897" s="4"/>
      <c r="EV897" s="4"/>
      <c r="EW897" s="4"/>
      <c r="EX897" s="4"/>
      <c r="EY897" s="4"/>
      <c r="EZ897" s="4"/>
      <c r="FA897" s="4"/>
      <c r="FB897" s="4"/>
      <c r="FC897" s="4"/>
      <c r="FD897" s="4"/>
      <c r="FE897" s="4"/>
      <c r="FF897" s="4"/>
      <c r="FG897" s="4"/>
      <c r="FH897" s="4"/>
      <c r="FI897" s="4"/>
      <c r="FJ897" s="4"/>
      <c r="FK897" s="4"/>
      <c r="FL897" s="4"/>
      <c r="FM897" s="4"/>
      <c r="FN897" s="4"/>
      <c r="FO897" s="4"/>
      <c r="FP897" s="4"/>
      <c r="FQ897" s="4"/>
      <c r="FR897" s="4"/>
      <c r="FS897" s="4"/>
      <c r="FT897" s="4"/>
      <c r="FU897" s="4"/>
      <c r="FV897" s="4"/>
      <c r="FW897" s="4"/>
      <c r="FX897" s="4"/>
      <c r="FY897" s="4"/>
      <c r="FZ897" s="4"/>
      <c r="GA897" s="4"/>
      <c r="GB897" s="4"/>
      <c r="GC897" s="4"/>
      <c r="GD897" s="4"/>
      <c r="GE897" s="4"/>
      <c r="GF897" s="4"/>
      <c r="GG897" s="4"/>
      <c r="GH897" s="4"/>
      <c r="GI897" s="4"/>
      <c r="GJ897" s="4"/>
      <c r="GK897" s="4"/>
      <c r="GL897" s="4"/>
      <c r="GM897" s="4"/>
      <c r="GN897" s="4"/>
      <c r="GO897" s="4"/>
      <c r="GP897" s="4"/>
      <c r="GQ897" s="4"/>
      <c r="GR897" s="4"/>
      <c r="GS897" s="4"/>
      <c r="GT897" s="4"/>
      <c r="GU897" s="4"/>
      <c r="GV897" s="4"/>
      <c r="GW897" s="4"/>
      <c r="GX897" s="4"/>
      <c r="GY897" s="4"/>
      <c r="GZ897" s="4"/>
      <c r="HA897" s="4"/>
      <c r="HB897" s="4"/>
      <c r="HC897" s="4"/>
    </row>
    <row r="898" spans="1:211" s="380" customFormat="1" ht="13.9" customHeight="1">
      <c r="A898" s="828" t="str">
        <f>IF('1C TSsoustraitance'!$A615&lt;&gt;0,'1C TSsoustraitance'!$A615,"")</f>
        <v/>
      </c>
      <c r="B898" s="530"/>
      <c r="C898" s="513" t="str">
        <f>IF('1C TSsoustraitance'!$A615&lt;&gt;0,'1C TSsoustraitance'!$B615,"")</f>
        <v/>
      </c>
      <c r="D898" s="513" t="str">
        <f>IF('1C TSsoustraitance'!$A615&lt;&gt;0,'1C TSsoustraitance'!$C615,"")</f>
        <v/>
      </c>
      <c r="E898" s="684"/>
      <c r="F898" s="685"/>
      <c r="G898" s="666">
        <f>'1C TSsoustraitance'!$D615</f>
        <v>0</v>
      </c>
      <c r="H898" s="533">
        <v>0.21</v>
      </c>
      <c r="I898" s="533">
        <v>1</v>
      </c>
      <c r="J898" s="534"/>
      <c r="K898" s="667">
        <f t="shared" si="180"/>
        <v>0</v>
      </c>
      <c r="L898" s="668">
        <f>IF(OR('1C TSsoustraitance'!$D615="",'1C TSsoustraitance'!$AP615=0),0,IF(AND('1C TSsoustraitance'!$D615&lt;&gt;"",$K$2="Pôle",'1C TSsoustraitance'!$E615="OUI"),(('1C TSsoustraitance'!$F615+'1C TSsoustraitance'!$G615+'1C TSsoustraitance'!$H615+'1C TSsoustraitance'!$I615+'1C TSsoustraitance'!$M615)/'1C TSsoustraitance'!$R615),IF(AND('1C TSsoustraitance'!$D615&lt;&gt;"",$K$2="Pôle",'1C TSsoustraitance'!$E615="NON"),(('1C TSsoustraitance'!$F615+'1C TSsoustraitance'!$G615+'1C TSsoustraitance'!$H615+'1C TSsoustraitance'!$I615+'1C TSsoustraitance'!$M615)/'1C TSsoustraitance'!$AP615),IF(AND('1C TSsoustraitance'!$D615&lt;&gt;"",$K$2&lt;&gt;"Pôle",'1C TSsoustraitance'!$E615="OUI"),(('1C TSsoustraitance'!$F615+'1C TSsoustraitance'!$G615+'1C TSsoustraitance'!$H615+'1C TSsoustraitance'!$I615+'1C TSsoustraitance'!$J615+'1C TSsoustraitance'!$K615+'1C TSsoustraitance'!$L615+'1C TSsoustraitance'!$M615+'1C TSsoustraitance'!$N615+'1C TSsoustraitance'!$O615+'1C TSsoustraitance'!$P615+'1C TSsoustraitance'!$Q615)/'1C TSsoustraitance'!$R615),IF(AND('1C TSsoustraitance'!$D615&lt;&gt;"",$K$2&lt;&gt;"Pôle",'1C TSsoustraitance'!$E615="NON"),(('1C TSsoustraitance'!$F615+'1C TSsoustraitance'!$G615+'1C TSsoustraitance'!$H615+'1C TSsoustraitance'!$I615+'1C TSsoustraitance'!$J615+'1C TSsoustraitance'!$K615+'1C TSsoustraitance'!$L615+'1C TSsoustraitance'!$M615+'1C TSsoustraitance'!$N615+'1C TSsoustraitance'!$O615+'1C TSsoustraitance'!$P615+'1C TSsoustraitance'!$Q615))/'1C TSsoustraitance'!$AP615)))))</f>
        <v>0</v>
      </c>
      <c r="M898" s="668">
        <f>IF(OR('1C TSsoustraitance'!$D615="",'1C TSsoustraitance'!AP$13=0),0,IF(AND('1C TSsoustraitance'!$D615&lt;&gt;"",$K$2="Pôle",'1C TSsoustraitance'!$E615="OUI"),(('1C TSsoustraitance'!$J615+'1C TSsoustraitance'!$K615+'1C TSsoustraitance'!$L615)/'1C TSsoustraitance'!$R615),IF(AND('1C TSsoustraitance'!$D615&lt;&gt;"",$K$2="Pôle",'1C TSsoustraitance'!$E615="NON"),(('1C TSsoustraitance'!$J615+'1C TSsoustraitance'!$K615+'1C TSsoustraitance'!$L615)/'1C TSsoustraitance'!$AP615),IF(AND('1C TSsoustraitance'!$D615&lt;&gt;"",$K$2&lt;&gt;"Pôle"),0))))</f>
        <v>0</v>
      </c>
      <c r="N898" s="668">
        <f t="shared" si="179"/>
        <v>0</v>
      </c>
      <c r="O898" s="669">
        <f>IF(OR('1C TSsoustraitance'!$D615="",'1C TSsoustraitance'!$E615="OUI",'1C TSsoustraitance'!$AP615=0),0,(('1C TSsoustraitance'!$S615)/'1C TSsoustraitance'!$AP615))</f>
        <v>0</v>
      </c>
      <c r="P898" s="669">
        <f>IF(OR('1C TSsoustraitance'!$D615="",'1C TSsoustraitance'!$E615="OUI",'1C TSsoustraitance'!$AP615=0),0,(('1C TSsoustraitance'!$T615)/'1C TSsoustraitance'!$AP615))</f>
        <v>0</v>
      </c>
      <c r="Q898" s="669">
        <f>IF(OR('1C TSsoustraitance'!$D615="",'1C TSsoustraitance'!$E615="OUI",'1C TSsoustraitance'!$AP615=0),0,(('1C TSsoustraitance'!$U615)/'1C TSsoustraitance'!$AP615))</f>
        <v>0</v>
      </c>
      <c r="R898" s="669">
        <f>IF(OR('1C TSsoustraitance'!$D615="",'1C TSsoustraitance'!$E615="OUI",'1C TSsoustraitance'!$AP615=0),0,(('1C TSsoustraitance'!$V615)/'1C TSsoustraitance'!$AP615))</f>
        <v>0</v>
      </c>
      <c r="S898" s="669">
        <f>IF(OR('1C TSsoustraitance'!$D615="",'1C TSsoustraitance'!$E615="OUI",'1C TSsoustraitance'!$AP615=0),0,(('1C TSsoustraitance'!$W615)/'1C TSsoustraitance'!$AP615))</f>
        <v>0</v>
      </c>
      <c r="T898" s="669">
        <f>IF(OR('1C TSsoustraitance'!$D615="",'1C TSsoustraitance'!$E615="OUI",'1C TSsoustraitance'!$AP615=0),0,(('1C TSsoustraitance'!$X615)/'1C TSsoustraitance'!$AP615))</f>
        <v>0</v>
      </c>
      <c r="U898" s="669">
        <f>IF(OR('1C TSsoustraitance'!$D615="",'1C TSsoustraitance'!$E615="OUI",'1C TSsoustraitance'!$AP615=0),0,(('1C TSsoustraitance'!$Y615)/'1C TSsoustraitance'!$AP615))</f>
        <v>0</v>
      </c>
      <c r="V898" s="669">
        <f>IF(OR('1C TSsoustraitance'!$D615="",'1C TSsoustraitance'!$E615="OUI",'1C TSsoustraitance'!$AP615=0),0,(('1C TSsoustraitance'!$Z615)/'1C TSsoustraitance'!$AP615))</f>
        <v>0</v>
      </c>
      <c r="W898" s="669">
        <f>IF(OR('1C TSsoustraitance'!$D615="",'1C TSsoustraitance'!$E615="OUI",'1C TSsoustraitance'!$AP615=0),0,(('1C TSsoustraitance'!$AA615)/'1C TSsoustraitance'!$AP615))</f>
        <v>0</v>
      </c>
      <c r="X898" s="669">
        <f>IF(OR('1C TSsoustraitance'!$D615="",'1C TSsoustraitance'!$E615="OUI",'1C TSsoustraitance'!$AP615=0),0,(('1C TSsoustraitance'!$AB615)/'1C TSsoustraitance'!$AP615))</f>
        <v>0</v>
      </c>
      <c r="Y898" s="669">
        <f>IF(OR('1C TSsoustraitance'!$D615="",'1C TSsoustraitance'!$E615="OUI",'1C TSsoustraitance'!$AP615=0),0,(('1C TSsoustraitance'!$AC615)/'1C TSsoustraitance'!$AP615))</f>
        <v>0</v>
      </c>
      <c r="Z898" s="669">
        <f>IF(OR('1C TSsoustraitance'!$D615="",'1C TSsoustraitance'!$E615="OUI",'1C TSsoustraitance'!$AP615=0),0,(('1C TSsoustraitance'!$AD615)/'1C TSsoustraitance'!$AP615))</f>
        <v>0</v>
      </c>
      <c r="AA898" s="669">
        <f>IF(OR('1C TSsoustraitance'!$D615="",'1C TSsoustraitance'!$E615="OUI",'1C TSsoustraitance'!$AP615=0),0,(('1C TSsoustraitance'!$AE615)/'1C TSsoustraitance'!$AP615))</f>
        <v>0</v>
      </c>
      <c r="AB898" s="669">
        <f>IF(OR('1C TSsoustraitance'!$D615="",'1C TSsoustraitance'!$E615="OUI",'1C TSsoustraitance'!$AP615=0),0,(('1C TSsoustraitance'!$AF615)/'1C TSsoustraitance'!$AP615))</f>
        <v>0</v>
      </c>
      <c r="AC898" s="669">
        <f>IF(OR('1C TSsoustraitance'!$D615="",'1C TSsoustraitance'!$E615="OUI",'1C TSsoustraitance'!$AP615=0),0,(('1C TSsoustraitance'!$AG615)/'1C TSsoustraitance'!$AP615))</f>
        <v>0</v>
      </c>
      <c r="AD898" s="669">
        <f>IF(OR('1C TSsoustraitance'!$D615="",'1C TSsoustraitance'!$E615="OUI",'1C TSsoustraitance'!$AP615=0),0,(('1C TSsoustraitance'!$AH615)/'1C TSsoustraitance'!$AP615))</f>
        <v>0</v>
      </c>
      <c r="AE898" s="669">
        <f>IF(OR('1C TSsoustraitance'!$D615="",'1C TSsoustraitance'!$E615="OUI",'1C TSsoustraitance'!$AP615=0),0,(('1C TSsoustraitance'!$AI615)/'1C TSsoustraitance'!$AP615))</f>
        <v>0</v>
      </c>
      <c r="AF898" s="669">
        <f>IF(OR('1C TSsoustraitance'!$D615="",'1C TSsoustraitance'!$E615="OUI",'1C TSsoustraitance'!$AP615=0),0,(('1C TSsoustraitance'!$AJ615)/'1C TSsoustraitance'!$AP615))</f>
        <v>0</v>
      </c>
      <c r="AG898" s="669">
        <f>IF(OR('1C TSsoustraitance'!$D615="",'1C TSsoustraitance'!$E615="OUI",'1C TSsoustraitance'!$AP615=0),0,(('1C TSsoustraitance'!$AK615)/'1C TSsoustraitance'!$AP615))</f>
        <v>0</v>
      </c>
      <c r="AH898" s="669">
        <f>IF(OR('1C TSsoustraitance'!$D615="",'1C TSsoustraitance'!$E615="OUI",'1C TSsoustraitance'!$AP615=0),0,(('1C TSsoustraitance'!$AL615)/'1C TSsoustraitance'!$AP615))</f>
        <v>0</v>
      </c>
      <c r="AI898" s="669">
        <f>IF(OR('1C TSsoustraitance'!$D615="",'1C TSsoustraitance'!$E615="OUI",'1C TSsoustraitance'!$AP615=0),0,(('1C TSsoustraitance'!$AM615)/'1C TSsoustraitance'!$AP615))</f>
        <v>0</v>
      </c>
      <c r="AJ898" s="669">
        <f>IF(OR('1C TSsoustraitance'!$D615="",'1C TSsoustraitance'!$E615="OUI",'1C TSsoustraitance'!$AP615=0),0,(('1C TSsoustraitance'!$AN615)/'1C TSsoustraitance'!$AP615))</f>
        <v>0</v>
      </c>
      <c r="AK898" s="669">
        <f t="shared" si="181"/>
        <v>0</v>
      </c>
      <c r="AL898" s="668">
        <f t="shared" si="182"/>
        <v>0</v>
      </c>
      <c r="AM898" s="670">
        <f>IF(Tableau7[[#This Row],[N° pièce]]="",0,(Tableau7[[#This Row],[hors TVA]]+(Tableau7[[#This Row],[hors TVA]]*Tableau7[[#This Row],[Taux TVA]])-(Tableau7[[#This Row],[hors TVA]]*Tableau7[[#This Row],[Taux TVA]]*Tableau7[[#This Row],[Régime TVA: Récupération]]))*Tableau7[[#This Row],[Type 1]])</f>
        <v>0</v>
      </c>
      <c r="AN898" s="670">
        <f>IF(Tableau7[[#This Row],[N° pièce]]="",0,IF($K$2="pôle",((Tableau7[[#This Row],[hors TVA]]+(Tableau7[[#This Row],[hors TVA]]*Tableau7[[#This Row],[Taux TVA]])-(Tableau7[[#This Row],[hors TVA]]*Tableau7[[#This Row],[Taux TVA]]*Tableau7[[#This Row],[Régime TVA: Récupération]]))*Tableau7[[#This Row],[Type 2]]),0))</f>
        <v>0</v>
      </c>
      <c r="AO898" s="670">
        <f t="shared" si="185"/>
        <v>0</v>
      </c>
      <c r="AP898" s="255">
        <f t="shared" si="184"/>
        <v>0</v>
      </c>
      <c r="AQ898" s="506">
        <f t="shared" si="187"/>
        <v>0</v>
      </c>
      <c r="AR898" s="671"/>
      <c r="AS898" s="512"/>
      <c r="AT898" s="513" t="str">
        <f>IF(('1C TSsoustraitance'!AP615*FICHE!C$14&lt;J898),"Forfait limité à "&amp;FICHE!C$14&amp;"€/jour","")</f>
        <v/>
      </c>
      <c r="AU898" s="797"/>
      <c r="AV898" s="484"/>
      <c r="AW898" s="484"/>
      <c r="AX898" s="484"/>
      <c r="AY898" s="484"/>
      <c r="AZ898" s="484"/>
      <c r="BA898" s="4"/>
      <c r="BB898" s="4"/>
      <c r="BC898" s="4"/>
      <c r="BD898" s="4"/>
      <c r="BE898" s="4"/>
      <c r="BF898" s="4"/>
      <c r="BG898" s="4"/>
      <c r="BH898" s="4"/>
      <c r="BI898" s="4"/>
      <c r="BJ898" s="4"/>
      <c r="BK898" s="4"/>
      <c r="BL898" s="4"/>
      <c r="BM898" s="4"/>
      <c r="BN898" s="4"/>
      <c r="BO898" s="4"/>
      <c r="BP898" s="4"/>
      <c r="BQ898" s="4"/>
      <c r="BR898" s="4"/>
      <c r="BS898" s="4"/>
      <c r="BT898" s="4"/>
      <c r="BU898" s="4"/>
      <c r="BV898" s="4"/>
      <c r="BW898" s="4"/>
      <c r="BX898" s="4"/>
      <c r="BY898" s="4"/>
      <c r="BZ898" s="4"/>
      <c r="CA898" s="4"/>
      <c r="CB898" s="4"/>
      <c r="CC898" s="4"/>
      <c r="CD898" s="4"/>
      <c r="CE898" s="4"/>
      <c r="CF898" s="4"/>
      <c r="CG898" s="4"/>
      <c r="CH898" s="4"/>
      <c r="CI898" s="4"/>
      <c r="CJ898" s="4"/>
      <c r="CK898" s="4"/>
      <c r="CL898" s="4"/>
      <c r="CM898" s="4"/>
      <c r="CN898" s="4"/>
      <c r="CO898" s="4"/>
      <c r="CP898" s="4"/>
      <c r="CQ898" s="4"/>
      <c r="CR898" s="4"/>
      <c r="CS898" s="4"/>
      <c r="CT898" s="4"/>
      <c r="CU898" s="4"/>
      <c r="CV898" s="4"/>
      <c r="CW898" s="4"/>
      <c r="CX898" s="4"/>
      <c r="CY898" s="4"/>
      <c r="CZ898" s="4"/>
      <c r="DA898" s="4"/>
      <c r="DB898" s="4"/>
      <c r="DC898" s="4"/>
      <c r="DD898" s="4"/>
      <c r="DE898" s="4"/>
      <c r="DF898" s="4"/>
      <c r="DG898" s="4"/>
      <c r="DH898" s="4"/>
      <c r="DI898" s="4"/>
      <c r="DJ898" s="4"/>
      <c r="DK898" s="4"/>
      <c r="DL898" s="4"/>
      <c r="DM898" s="4"/>
      <c r="DN898" s="4"/>
      <c r="DO898" s="4"/>
      <c r="DP898" s="4"/>
      <c r="DQ898" s="4"/>
      <c r="DR898" s="4"/>
      <c r="DS898" s="4"/>
      <c r="DT898" s="4"/>
      <c r="DU898" s="4"/>
      <c r="DV898" s="4"/>
      <c r="DW898" s="4"/>
      <c r="DX898" s="4"/>
      <c r="DY898" s="4"/>
      <c r="DZ898" s="4"/>
      <c r="EA898" s="4"/>
      <c r="EB898" s="4"/>
      <c r="EC898" s="4"/>
      <c r="ED898" s="4"/>
      <c r="EE898" s="4"/>
      <c r="EF898" s="4"/>
      <c r="EG898" s="4"/>
      <c r="EH898" s="4"/>
      <c r="EI898" s="4"/>
      <c r="EJ898" s="4"/>
      <c r="EK898" s="4"/>
      <c r="EL898" s="4"/>
      <c r="EM898" s="4"/>
      <c r="EN898" s="4"/>
      <c r="EO898" s="4"/>
      <c r="EP898" s="4"/>
      <c r="EQ898" s="4"/>
      <c r="ER898" s="4"/>
      <c r="ES898" s="4"/>
      <c r="ET898" s="4"/>
      <c r="EU898" s="4"/>
      <c r="EV898" s="4"/>
      <c r="EW898" s="4"/>
      <c r="EX898" s="4"/>
      <c r="EY898" s="4"/>
      <c r="EZ898" s="4"/>
      <c r="FA898" s="4"/>
      <c r="FB898" s="4"/>
      <c r="FC898" s="4"/>
      <c r="FD898" s="4"/>
      <c r="FE898" s="4"/>
      <c r="FF898" s="4"/>
      <c r="FG898" s="4"/>
      <c r="FH898" s="4"/>
      <c r="FI898" s="4"/>
      <c r="FJ898" s="4"/>
      <c r="FK898" s="4"/>
      <c r="FL898" s="4"/>
      <c r="FM898" s="4"/>
      <c r="FN898" s="4"/>
      <c r="FO898" s="4"/>
      <c r="FP898" s="4"/>
      <c r="FQ898" s="4"/>
      <c r="FR898" s="4"/>
      <c r="FS898" s="4"/>
      <c r="FT898" s="4"/>
      <c r="FU898" s="4"/>
      <c r="FV898" s="4"/>
      <c r="FW898" s="4"/>
      <c r="FX898" s="4"/>
      <c r="FY898" s="4"/>
      <c r="FZ898" s="4"/>
      <c r="GA898" s="4"/>
      <c r="GB898" s="4"/>
      <c r="GC898" s="4"/>
      <c r="GD898" s="4"/>
      <c r="GE898" s="4"/>
      <c r="GF898" s="4"/>
      <c r="GG898" s="4"/>
      <c r="GH898" s="4"/>
      <c r="GI898" s="4"/>
      <c r="GJ898" s="4"/>
      <c r="GK898" s="4"/>
      <c r="GL898" s="4"/>
      <c r="GM898" s="4"/>
      <c r="GN898" s="4"/>
      <c r="GO898" s="4"/>
      <c r="GP898" s="4"/>
      <c r="GQ898" s="4"/>
      <c r="GR898" s="4"/>
      <c r="GS898" s="4"/>
      <c r="GT898" s="4"/>
      <c r="GU898" s="4"/>
      <c r="GV898" s="4"/>
      <c r="GW898" s="4"/>
      <c r="GX898" s="4"/>
      <c r="GY898" s="4"/>
      <c r="GZ898" s="4"/>
      <c r="HA898" s="4"/>
      <c r="HB898" s="4"/>
      <c r="HC898" s="4"/>
    </row>
    <row r="899" spans="1:211" s="380" customFormat="1" ht="13.9" customHeight="1">
      <c r="A899" s="828" t="str">
        <f>IF('1C TSsoustraitance'!$A616&lt;&gt;0,'1C TSsoustraitance'!$A616,"")</f>
        <v/>
      </c>
      <c r="B899" s="530"/>
      <c r="C899" s="513" t="str">
        <f>IF('1C TSsoustraitance'!$A616&lt;&gt;0,'1C TSsoustraitance'!$B616,"")</f>
        <v/>
      </c>
      <c r="D899" s="513" t="str">
        <f>IF('1C TSsoustraitance'!$A616&lt;&gt;0,'1C TSsoustraitance'!$C616,"")</f>
        <v/>
      </c>
      <c r="E899" s="684"/>
      <c r="F899" s="685"/>
      <c r="G899" s="666">
        <f>'1C TSsoustraitance'!$D616</f>
        <v>0</v>
      </c>
      <c r="H899" s="533">
        <v>0.21</v>
      </c>
      <c r="I899" s="533">
        <v>1</v>
      </c>
      <c r="J899" s="534"/>
      <c r="K899" s="667">
        <f t="shared" si="180"/>
        <v>0</v>
      </c>
      <c r="L899" s="668">
        <f>IF(OR('1C TSsoustraitance'!$D616="",'1C TSsoustraitance'!$AP616=0),0,IF(AND('1C TSsoustraitance'!$D616&lt;&gt;"",$K$2="Pôle",'1C TSsoustraitance'!$E616="OUI"),(('1C TSsoustraitance'!$F616+'1C TSsoustraitance'!$G616+'1C TSsoustraitance'!$H616+'1C TSsoustraitance'!$I616+'1C TSsoustraitance'!$M616)/'1C TSsoustraitance'!$R616),IF(AND('1C TSsoustraitance'!$D616&lt;&gt;"",$K$2="Pôle",'1C TSsoustraitance'!$E616="NON"),(('1C TSsoustraitance'!$F616+'1C TSsoustraitance'!$G616+'1C TSsoustraitance'!$H616+'1C TSsoustraitance'!$I616+'1C TSsoustraitance'!$M616)/'1C TSsoustraitance'!$AP616),IF(AND('1C TSsoustraitance'!$D616&lt;&gt;"",$K$2&lt;&gt;"Pôle",'1C TSsoustraitance'!$E616="OUI"),(('1C TSsoustraitance'!$F616+'1C TSsoustraitance'!$G616+'1C TSsoustraitance'!$H616+'1C TSsoustraitance'!$I616+'1C TSsoustraitance'!$J616+'1C TSsoustraitance'!$K616+'1C TSsoustraitance'!$L616+'1C TSsoustraitance'!$M616+'1C TSsoustraitance'!$N616+'1C TSsoustraitance'!$O616+'1C TSsoustraitance'!$P616+'1C TSsoustraitance'!$Q616)/'1C TSsoustraitance'!$R616),IF(AND('1C TSsoustraitance'!$D616&lt;&gt;"",$K$2&lt;&gt;"Pôle",'1C TSsoustraitance'!$E616="NON"),(('1C TSsoustraitance'!$F616+'1C TSsoustraitance'!$G616+'1C TSsoustraitance'!$H616+'1C TSsoustraitance'!$I616+'1C TSsoustraitance'!$J616+'1C TSsoustraitance'!$K616+'1C TSsoustraitance'!$L616+'1C TSsoustraitance'!$M616+'1C TSsoustraitance'!$N616+'1C TSsoustraitance'!$O616+'1C TSsoustraitance'!$P616+'1C TSsoustraitance'!$Q616))/'1C TSsoustraitance'!$AP616)))))</f>
        <v>0</v>
      </c>
      <c r="M899" s="668">
        <f>IF(OR('1C TSsoustraitance'!$D616="",'1C TSsoustraitance'!AP$13=0),0,IF(AND('1C TSsoustraitance'!$D616&lt;&gt;"",$K$2="Pôle",'1C TSsoustraitance'!$E616="OUI"),(('1C TSsoustraitance'!$J616+'1C TSsoustraitance'!$K616+'1C TSsoustraitance'!$L616)/'1C TSsoustraitance'!$R616),IF(AND('1C TSsoustraitance'!$D616&lt;&gt;"",$K$2="Pôle",'1C TSsoustraitance'!$E616="NON"),(('1C TSsoustraitance'!$J616+'1C TSsoustraitance'!$K616+'1C TSsoustraitance'!$L616)/'1C TSsoustraitance'!$AP616),IF(AND('1C TSsoustraitance'!$D616&lt;&gt;"",$K$2&lt;&gt;"Pôle"),0))))</f>
        <v>0</v>
      </c>
      <c r="N899" s="668">
        <f t="shared" si="179"/>
        <v>0</v>
      </c>
      <c r="O899" s="669">
        <f>IF(OR('1C TSsoustraitance'!$D616="",'1C TSsoustraitance'!$E616="OUI",'1C TSsoustraitance'!$AP616=0),0,(('1C TSsoustraitance'!$S616)/'1C TSsoustraitance'!$AP616))</f>
        <v>0</v>
      </c>
      <c r="P899" s="669">
        <f>IF(OR('1C TSsoustraitance'!$D616="",'1C TSsoustraitance'!$E616="OUI",'1C TSsoustraitance'!$AP616=0),0,(('1C TSsoustraitance'!$T616)/'1C TSsoustraitance'!$AP616))</f>
        <v>0</v>
      </c>
      <c r="Q899" s="669">
        <f>IF(OR('1C TSsoustraitance'!$D616="",'1C TSsoustraitance'!$E616="OUI",'1C TSsoustraitance'!$AP616=0),0,(('1C TSsoustraitance'!$U616)/'1C TSsoustraitance'!$AP616))</f>
        <v>0</v>
      </c>
      <c r="R899" s="669">
        <f>IF(OR('1C TSsoustraitance'!$D616="",'1C TSsoustraitance'!$E616="OUI",'1C TSsoustraitance'!$AP616=0),0,(('1C TSsoustraitance'!$V616)/'1C TSsoustraitance'!$AP616))</f>
        <v>0</v>
      </c>
      <c r="S899" s="669">
        <f>IF(OR('1C TSsoustraitance'!$D616="",'1C TSsoustraitance'!$E616="OUI",'1C TSsoustraitance'!$AP616=0),0,(('1C TSsoustraitance'!$W616)/'1C TSsoustraitance'!$AP616))</f>
        <v>0</v>
      </c>
      <c r="T899" s="669">
        <f>IF(OR('1C TSsoustraitance'!$D616="",'1C TSsoustraitance'!$E616="OUI",'1C TSsoustraitance'!$AP616=0),0,(('1C TSsoustraitance'!$X616)/'1C TSsoustraitance'!$AP616))</f>
        <v>0</v>
      </c>
      <c r="U899" s="669">
        <f>IF(OR('1C TSsoustraitance'!$D616="",'1C TSsoustraitance'!$E616="OUI",'1C TSsoustraitance'!$AP616=0),0,(('1C TSsoustraitance'!$Y616)/'1C TSsoustraitance'!$AP616))</f>
        <v>0</v>
      </c>
      <c r="V899" s="669">
        <f>IF(OR('1C TSsoustraitance'!$D616="",'1C TSsoustraitance'!$E616="OUI",'1C TSsoustraitance'!$AP616=0),0,(('1C TSsoustraitance'!$Z616)/'1C TSsoustraitance'!$AP616))</f>
        <v>0</v>
      </c>
      <c r="W899" s="669">
        <f>IF(OR('1C TSsoustraitance'!$D616="",'1C TSsoustraitance'!$E616="OUI",'1C TSsoustraitance'!$AP616=0),0,(('1C TSsoustraitance'!$AA616)/'1C TSsoustraitance'!$AP616))</f>
        <v>0</v>
      </c>
      <c r="X899" s="669">
        <f>IF(OR('1C TSsoustraitance'!$D616="",'1C TSsoustraitance'!$E616="OUI",'1C TSsoustraitance'!$AP616=0),0,(('1C TSsoustraitance'!$AB616)/'1C TSsoustraitance'!$AP616))</f>
        <v>0</v>
      </c>
      <c r="Y899" s="669">
        <f>IF(OR('1C TSsoustraitance'!$D616="",'1C TSsoustraitance'!$E616="OUI",'1C TSsoustraitance'!$AP616=0),0,(('1C TSsoustraitance'!$AC616)/'1C TSsoustraitance'!$AP616))</f>
        <v>0</v>
      </c>
      <c r="Z899" s="669">
        <f>IF(OR('1C TSsoustraitance'!$D616="",'1C TSsoustraitance'!$E616="OUI",'1C TSsoustraitance'!$AP616=0),0,(('1C TSsoustraitance'!$AD616)/'1C TSsoustraitance'!$AP616))</f>
        <v>0</v>
      </c>
      <c r="AA899" s="669">
        <f>IF(OR('1C TSsoustraitance'!$D616="",'1C TSsoustraitance'!$E616="OUI",'1C TSsoustraitance'!$AP616=0),0,(('1C TSsoustraitance'!$AE616)/'1C TSsoustraitance'!$AP616))</f>
        <v>0</v>
      </c>
      <c r="AB899" s="669">
        <f>IF(OR('1C TSsoustraitance'!$D616="",'1C TSsoustraitance'!$E616="OUI",'1C TSsoustraitance'!$AP616=0),0,(('1C TSsoustraitance'!$AF616)/'1C TSsoustraitance'!$AP616))</f>
        <v>0</v>
      </c>
      <c r="AC899" s="669">
        <f>IF(OR('1C TSsoustraitance'!$D616="",'1C TSsoustraitance'!$E616="OUI",'1C TSsoustraitance'!$AP616=0),0,(('1C TSsoustraitance'!$AG616)/'1C TSsoustraitance'!$AP616))</f>
        <v>0</v>
      </c>
      <c r="AD899" s="669">
        <f>IF(OR('1C TSsoustraitance'!$D616="",'1C TSsoustraitance'!$E616="OUI",'1C TSsoustraitance'!$AP616=0),0,(('1C TSsoustraitance'!$AH616)/'1C TSsoustraitance'!$AP616))</f>
        <v>0</v>
      </c>
      <c r="AE899" s="669">
        <f>IF(OR('1C TSsoustraitance'!$D616="",'1C TSsoustraitance'!$E616="OUI",'1C TSsoustraitance'!$AP616=0),0,(('1C TSsoustraitance'!$AI616)/'1C TSsoustraitance'!$AP616))</f>
        <v>0</v>
      </c>
      <c r="AF899" s="669">
        <f>IF(OR('1C TSsoustraitance'!$D616="",'1C TSsoustraitance'!$E616="OUI",'1C TSsoustraitance'!$AP616=0),0,(('1C TSsoustraitance'!$AJ616)/'1C TSsoustraitance'!$AP616))</f>
        <v>0</v>
      </c>
      <c r="AG899" s="669">
        <f>IF(OR('1C TSsoustraitance'!$D616="",'1C TSsoustraitance'!$E616="OUI",'1C TSsoustraitance'!$AP616=0),0,(('1C TSsoustraitance'!$AK616)/'1C TSsoustraitance'!$AP616))</f>
        <v>0</v>
      </c>
      <c r="AH899" s="669">
        <f>IF(OR('1C TSsoustraitance'!$D616="",'1C TSsoustraitance'!$E616="OUI",'1C TSsoustraitance'!$AP616=0),0,(('1C TSsoustraitance'!$AL616)/'1C TSsoustraitance'!$AP616))</f>
        <v>0</v>
      </c>
      <c r="AI899" s="669">
        <f>IF(OR('1C TSsoustraitance'!$D616="",'1C TSsoustraitance'!$E616="OUI",'1C TSsoustraitance'!$AP616=0),0,(('1C TSsoustraitance'!$AM616)/'1C TSsoustraitance'!$AP616))</f>
        <v>0</v>
      </c>
      <c r="AJ899" s="669">
        <f>IF(OR('1C TSsoustraitance'!$D616="",'1C TSsoustraitance'!$E616="OUI",'1C TSsoustraitance'!$AP616=0),0,(('1C TSsoustraitance'!$AN616)/'1C TSsoustraitance'!$AP616))</f>
        <v>0</v>
      </c>
      <c r="AK899" s="669">
        <f t="shared" si="181"/>
        <v>0</v>
      </c>
      <c r="AL899" s="668">
        <f t="shared" si="182"/>
        <v>0</v>
      </c>
      <c r="AM899" s="670">
        <f>IF(Tableau7[[#This Row],[N° pièce]]="",0,(Tableau7[[#This Row],[hors TVA]]+(Tableau7[[#This Row],[hors TVA]]*Tableau7[[#This Row],[Taux TVA]])-(Tableau7[[#This Row],[hors TVA]]*Tableau7[[#This Row],[Taux TVA]]*Tableau7[[#This Row],[Régime TVA: Récupération]]))*Tableau7[[#This Row],[Type 1]])</f>
        <v>0</v>
      </c>
      <c r="AN899" s="670">
        <f>IF(Tableau7[[#This Row],[N° pièce]]="",0,IF($K$2="pôle",((Tableau7[[#This Row],[hors TVA]]+(Tableau7[[#This Row],[hors TVA]]*Tableau7[[#This Row],[Taux TVA]])-(Tableau7[[#This Row],[hors TVA]]*Tableau7[[#This Row],[Taux TVA]]*Tableau7[[#This Row],[Régime TVA: Récupération]]))*Tableau7[[#This Row],[Type 2]]),0))</f>
        <v>0</v>
      </c>
      <c r="AO899" s="670">
        <f t="shared" si="185"/>
        <v>0</v>
      </c>
      <c r="AP899" s="255">
        <f t="shared" si="184"/>
        <v>0</v>
      </c>
      <c r="AQ899" s="506">
        <f t="shared" si="187"/>
        <v>0</v>
      </c>
      <c r="AR899" s="671"/>
      <c r="AS899" s="512"/>
      <c r="AT899" s="513" t="str">
        <f>IF(('1C TSsoustraitance'!AP616*FICHE!C$14&lt;J899),"Forfait limité à "&amp;FICHE!C$14&amp;"€/jour","")</f>
        <v/>
      </c>
      <c r="AU899" s="797"/>
      <c r="AV899" s="484"/>
      <c r="AW899" s="484"/>
      <c r="AX899" s="484"/>
      <c r="AY899" s="484"/>
      <c r="AZ899" s="484"/>
      <c r="BA899" s="4"/>
      <c r="BB899" s="4"/>
      <c r="BC899" s="4"/>
      <c r="BD899" s="4"/>
      <c r="BE899" s="4"/>
      <c r="BF899" s="4"/>
      <c r="BG899" s="4"/>
      <c r="BH899" s="4"/>
      <c r="BI899" s="4"/>
      <c r="BJ899" s="4"/>
      <c r="BK899" s="4"/>
      <c r="BL899" s="4"/>
      <c r="BM899" s="4"/>
      <c r="BN899" s="4"/>
      <c r="BO899" s="4"/>
      <c r="BP899" s="4"/>
      <c r="BQ899" s="4"/>
      <c r="BR899" s="4"/>
      <c r="BS899" s="4"/>
      <c r="BT899" s="4"/>
      <c r="BU899" s="4"/>
      <c r="BV899" s="4"/>
      <c r="BW899" s="4"/>
      <c r="BX899" s="4"/>
      <c r="BY899" s="4"/>
      <c r="BZ899" s="4"/>
      <c r="CA899" s="4"/>
      <c r="CB899" s="4"/>
      <c r="CC899" s="4"/>
      <c r="CD899" s="4"/>
      <c r="CE899" s="4"/>
      <c r="CF899" s="4"/>
      <c r="CG899" s="4"/>
      <c r="CH899" s="4"/>
      <c r="CI899" s="4"/>
      <c r="CJ899" s="4"/>
      <c r="CK899" s="4"/>
      <c r="CL899" s="4"/>
      <c r="CM899" s="4"/>
      <c r="CN899" s="4"/>
      <c r="CO899" s="4"/>
      <c r="CP899" s="4"/>
      <c r="CQ899" s="4"/>
      <c r="CR899" s="4"/>
      <c r="CS899" s="4"/>
      <c r="CT899" s="4"/>
      <c r="CU899" s="4"/>
      <c r="CV899" s="4"/>
      <c r="CW899" s="4"/>
      <c r="CX899" s="4"/>
      <c r="CY899" s="4"/>
      <c r="CZ899" s="4"/>
      <c r="DA899" s="4"/>
      <c r="DB899" s="4"/>
      <c r="DC899" s="4"/>
      <c r="DD899" s="4"/>
      <c r="DE899" s="4"/>
      <c r="DF899" s="4"/>
      <c r="DG899" s="4"/>
      <c r="DH899" s="4"/>
      <c r="DI899" s="4"/>
      <c r="DJ899" s="4"/>
      <c r="DK899" s="4"/>
      <c r="DL899" s="4"/>
      <c r="DM899" s="4"/>
      <c r="DN899" s="4"/>
      <c r="DO899" s="4"/>
      <c r="DP899" s="4"/>
      <c r="DQ899" s="4"/>
      <c r="DR899" s="4"/>
      <c r="DS899" s="4"/>
      <c r="DT899" s="4"/>
      <c r="DU899" s="4"/>
      <c r="DV899" s="4"/>
      <c r="DW899" s="4"/>
      <c r="DX899" s="4"/>
      <c r="DY899" s="4"/>
      <c r="DZ899" s="4"/>
      <c r="EA899" s="4"/>
      <c r="EB899" s="4"/>
      <c r="EC899" s="4"/>
      <c r="ED899" s="4"/>
      <c r="EE899" s="4"/>
      <c r="EF899" s="4"/>
      <c r="EG899" s="4"/>
      <c r="EH899" s="4"/>
      <c r="EI899" s="4"/>
      <c r="EJ899" s="4"/>
      <c r="EK899" s="4"/>
      <c r="EL899" s="4"/>
      <c r="EM899" s="4"/>
      <c r="EN899" s="4"/>
      <c r="EO899" s="4"/>
      <c r="EP899" s="4"/>
      <c r="EQ899" s="4"/>
      <c r="ER899" s="4"/>
      <c r="ES899" s="4"/>
      <c r="ET899" s="4"/>
      <c r="EU899" s="4"/>
      <c r="EV899" s="4"/>
      <c r="EW899" s="4"/>
      <c r="EX899" s="4"/>
      <c r="EY899" s="4"/>
      <c r="EZ899" s="4"/>
      <c r="FA899" s="4"/>
      <c r="FB899" s="4"/>
      <c r="FC899" s="4"/>
      <c r="FD899" s="4"/>
      <c r="FE899" s="4"/>
      <c r="FF899" s="4"/>
      <c r="FG899" s="4"/>
      <c r="FH899" s="4"/>
      <c r="FI899" s="4"/>
      <c r="FJ899" s="4"/>
      <c r="FK899" s="4"/>
      <c r="FL899" s="4"/>
      <c r="FM899" s="4"/>
      <c r="FN899" s="4"/>
      <c r="FO899" s="4"/>
      <c r="FP899" s="4"/>
      <c r="FQ899" s="4"/>
      <c r="FR899" s="4"/>
      <c r="FS899" s="4"/>
      <c r="FT899" s="4"/>
      <c r="FU899" s="4"/>
      <c r="FV899" s="4"/>
      <c r="FW899" s="4"/>
      <c r="FX899" s="4"/>
      <c r="FY899" s="4"/>
      <c r="FZ899" s="4"/>
      <c r="GA899" s="4"/>
      <c r="GB899" s="4"/>
      <c r="GC899" s="4"/>
      <c r="GD899" s="4"/>
      <c r="GE899" s="4"/>
      <c r="GF899" s="4"/>
      <c r="GG899" s="4"/>
      <c r="GH899" s="4"/>
      <c r="GI899" s="4"/>
      <c r="GJ899" s="4"/>
      <c r="GK899" s="4"/>
      <c r="GL899" s="4"/>
      <c r="GM899" s="4"/>
      <c r="GN899" s="4"/>
      <c r="GO899" s="4"/>
      <c r="GP899" s="4"/>
      <c r="GQ899" s="4"/>
      <c r="GR899" s="4"/>
      <c r="GS899" s="4"/>
      <c r="GT899" s="4"/>
      <c r="GU899" s="4"/>
      <c r="GV899" s="4"/>
      <c r="GW899" s="4"/>
      <c r="GX899" s="4"/>
      <c r="GY899" s="4"/>
      <c r="GZ899" s="4"/>
      <c r="HA899" s="4"/>
      <c r="HB899" s="4"/>
      <c r="HC899" s="4"/>
    </row>
    <row r="900" spans="1:211" s="380" customFormat="1" ht="13.9" customHeight="1">
      <c r="A900" s="828" t="str">
        <f>IF('1C TSsoustraitance'!$A617&lt;&gt;0,'1C TSsoustraitance'!$A617,"")</f>
        <v/>
      </c>
      <c r="B900" s="530"/>
      <c r="C900" s="513" t="str">
        <f>IF('1C TSsoustraitance'!$A617&lt;&gt;0,'1C TSsoustraitance'!$B617,"")</f>
        <v/>
      </c>
      <c r="D900" s="513" t="str">
        <f>IF('1C TSsoustraitance'!$A617&lt;&gt;0,'1C TSsoustraitance'!$C617,"")</f>
        <v/>
      </c>
      <c r="E900" s="684"/>
      <c r="F900" s="685"/>
      <c r="G900" s="666">
        <f>'1C TSsoustraitance'!$D617</f>
        <v>0</v>
      </c>
      <c r="H900" s="533">
        <v>0.21</v>
      </c>
      <c r="I900" s="533">
        <v>1</v>
      </c>
      <c r="J900" s="534"/>
      <c r="K900" s="667">
        <f t="shared" si="180"/>
        <v>0</v>
      </c>
      <c r="L900" s="668">
        <f>IF(OR('1C TSsoustraitance'!$D617="",'1C TSsoustraitance'!$AP617=0),0,IF(AND('1C TSsoustraitance'!$D617&lt;&gt;"",$K$2="Pôle",'1C TSsoustraitance'!$E617="OUI"),(('1C TSsoustraitance'!$F617+'1C TSsoustraitance'!$G617+'1C TSsoustraitance'!$H617+'1C TSsoustraitance'!$I617+'1C TSsoustraitance'!$M617)/'1C TSsoustraitance'!$R617),IF(AND('1C TSsoustraitance'!$D617&lt;&gt;"",$K$2="Pôle",'1C TSsoustraitance'!$E617="NON"),(('1C TSsoustraitance'!$F617+'1C TSsoustraitance'!$G617+'1C TSsoustraitance'!$H617+'1C TSsoustraitance'!$I617+'1C TSsoustraitance'!$M617)/'1C TSsoustraitance'!$AP617),IF(AND('1C TSsoustraitance'!$D617&lt;&gt;"",$K$2&lt;&gt;"Pôle",'1C TSsoustraitance'!$E617="OUI"),(('1C TSsoustraitance'!$F617+'1C TSsoustraitance'!$G617+'1C TSsoustraitance'!$H617+'1C TSsoustraitance'!$I617+'1C TSsoustraitance'!$J617+'1C TSsoustraitance'!$K617+'1C TSsoustraitance'!$L617+'1C TSsoustraitance'!$M617+'1C TSsoustraitance'!$N617+'1C TSsoustraitance'!$O617+'1C TSsoustraitance'!$P617+'1C TSsoustraitance'!$Q617)/'1C TSsoustraitance'!$R617),IF(AND('1C TSsoustraitance'!$D617&lt;&gt;"",$K$2&lt;&gt;"Pôle",'1C TSsoustraitance'!$E617="NON"),(('1C TSsoustraitance'!$F617+'1C TSsoustraitance'!$G617+'1C TSsoustraitance'!$H617+'1C TSsoustraitance'!$I617+'1C TSsoustraitance'!$J617+'1C TSsoustraitance'!$K617+'1C TSsoustraitance'!$L617+'1C TSsoustraitance'!$M617+'1C TSsoustraitance'!$N617+'1C TSsoustraitance'!$O617+'1C TSsoustraitance'!$P617+'1C TSsoustraitance'!$Q617))/'1C TSsoustraitance'!$AP617)))))</f>
        <v>0</v>
      </c>
      <c r="M900" s="668">
        <f>IF(OR('1C TSsoustraitance'!$D617="",'1C TSsoustraitance'!AP$13=0),0,IF(AND('1C TSsoustraitance'!$D617&lt;&gt;"",$K$2="Pôle",'1C TSsoustraitance'!$E617="OUI"),(('1C TSsoustraitance'!$J617+'1C TSsoustraitance'!$K617+'1C TSsoustraitance'!$L617)/'1C TSsoustraitance'!$R617),IF(AND('1C TSsoustraitance'!$D617&lt;&gt;"",$K$2="Pôle",'1C TSsoustraitance'!$E617="NON"),(('1C TSsoustraitance'!$J617+'1C TSsoustraitance'!$K617+'1C TSsoustraitance'!$L617)/'1C TSsoustraitance'!$AP617),IF(AND('1C TSsoustraitance'!$D617&lt;&gt;"",$K$2&lt;&gt;"Pôle"),0))))</f>
        <v>0</v>
      </c>
      <c r="N900" s="668">
        <f t="shared" ref="N900:N963" si="188">L900+M900</f>
        <v>0</v>
      </c>
      <c r="O900" s="669">
        <f>IF(OR('1C TSsoustraitance'!$D617="",'1C TSsoustraitance'!$E617="OUI",'1C TSsoustraitance'!$AP617=0),0,(('1C TSsoustraitance'!$S617)/'1C TSsoustraitance'!$AP617))</f>
        <v>0</v>
      </c>
      <c r="P900" s="669">
        <f>IF(OR('1C TSsoustraitance'!$D617="",'1C TSsoustraitance'!$E617="OUI",'1C TSsoustraitance'!$AP617=0),0,(('1C TSsoustraitance'!$T617)/'1C TSsoustraitance'!$AP617))</f>
        <v>0</v>
      </c>
      <c r="Q900" s="669">
        <f>IF(OR('1C TSsoustraitance'!$D617="",'1C TSsoustraitance'!$E617="OUI",'1C TSsoustraitance'!$AP617=0),0,(('1C TSsoustraitance'!$U617)/'1C TSsoustraitance'!$AP617))</f>
        <v>0</v>
      </c>
      <c r="R900" s="669">
        <f>IF(OR('1C TSsoustraitance'!$D617="",'1C TSsoustraitance'!$E617="OUI",'1C TSsoustraitance'!$AP617=0),0,(('1C TSsoustraitance'!$V617)/'1C TSsoustraitance'!$AP617))</f>
        <v>0</v>
      </c>
      <c r="S900" s="669">
        <f>IF(OR('1C TSsoustraitance'!$D617="",'1C TSsoustraitance'!$E617="OUI",'1C TSsoustraitance'!$AP617=0),0,(('1C TSsoustraitance'!$W617)/'1C TSsoustraitance'!$AP617))</f>
        <v>0</v>
      </c>
      <c r="T900" s="669">
        <f>IF(OR('1C TSsoustraitance'!$D617="",'1C TSsoustraitance'!$E617="OUI",'1C TSsoustraitance'!$AP617=0),0,(('1C TSsoustraitance'!$X617)/'1C TSsoustraitance'!$AP617))</f>
        <v>0</v>
      </c>
      <c r="U900" s="669">
        <f>IF(OR('1C TSsoustraitance'!$D617="",'1C TSsoustraitance'!$E617="OUI",'1C TSsoustraitance'!$AP617=0),0,(('1C TSsoustraitance'!$Y617)/'1C TSsoustraitance'!$AP617))</f>
        <v>0</v>
      </c>
      <c r="V900" s="669">
        <f>IF(OR('1C TSsoustraitance'!$D617="",'1C TSsoustraitance'!$E617="OUI",'1C TSsoustraitance'!$AP617=0),0,(('1C TSsoustraitance'!$Z617)/'1C TSsoustraitance'!$AP617))</f>
        <v>0</v>
      </c>
      <c r="W900" s="669">
        <f>IF(OR('1C TSsoustraitance'!$D617="",'1C TSsoustraitance'!$E617="OUI",'1C TSsoustraitance'!$AP617=0),0,(('1C TSsoustraitance'!$AA617)/'1C TSsoustraitance'!$AP617))</f>
        <v>0</v>
      </c>
      <c r="X900" s="669">
        <f>IF(OR('1C TSsoustraitance'!$D617="",'1C TSsoustraitance'!$E617="OUI",'1C TSsoustraitance'!$AP617=0),0,(('1C TSsoustraitance'!$AB617)/'1C TSsoustraitance'!$AP617))</f>
        <v>0</v>
      </c>
      <c r="Y900" s="669">
        <f>IF(OR('1C TSsoustraitance'!$D617="",'1C TSsoustraitance'!$E617="OUI",'1C TSsoustraitance'!$AP617=0),0,(('1C TSsoustraitance'!$AC617)/'1C TSsoustraitance'!$AP617))</f>
        <v>0</v>
      </c>
      <c r="Z900" s="669">
        <f>IF(OR('1C TSsoustraitance'!$D617="",'1C TSsoustraitance'!$E617="OUI",'1C TSsoustraitance'!$AP617=0),0,(('1C TSsoustraitance'!$AD617)/'1C TSsoustraitance'!$AP617))</f>
        <v>0</v>
      </c>
      <c r="AA900" s="669">
        <f>IF(OR('1C TSsoustraitance'!$D617="",'1C TSsoustraitance'!$E617="OUI",'1C TSsoustraitance'!$AP617=0),0,(('1C TSsoustraitance'!$AE617)/'1C TSsoustraitance'!$AP617))</f>
        <v>0</v>
      </c>
      <c r="AB900" s="669">
        <f>IF(OR('1C TSsoustraitance'!$D617="",'1C TSsoustraitance'!$E617="OUI",'1C TSsoustraitance'!$AP617=0),0,(('1C TSsoustraitance'!$AF617)/'1C TSsoustraitance'!$AP617))</f>
        <v>0</v>
      </c>
      <c r="AC900" s="669">
        <f>IF(OR('1C TSsoustraitance'!$D617="",'1C TSsoustraitance'!$E617="OUI",'1C TSsoustraitance'!$AP617=0),0,(('1C TSsoustraitance'!$AG617)/'1C TSsoustraitance'!$AP617))</f>
        <v>0</v>
      </c>
      <c r="AD900" s="669">
        <f>IF(OR('1C TSsoustraitance'!$D617="",'1C TSsoustraitance'!$E617="OUI",'1C TSsoustraitance'!$AP617=0),0,(('1C TSsoustraitance'!$AH617)/'1C TSsoustraitance'!$AP617))</f>
        <v>0</v>
      </c>
      <c r="AE900" s="669">
        <f>IF(OR('1C TSsoustraitance'!$D617="",'1C TSsoustraitance'!$E617="OUI",'1C TSsoustraitance'!$AP617=0),0,(('1C TSsoustraitance'!$AI617)/'1C TSsoustraitance'!$AP617))</f>
        <v>0</v>
      </c>
      <c r="AF900" s="669">
        <f>IF(OR('1C TSsoustraitance'!$D617="",'1C TSsoustraitance'!$E617="OUI",'1C TSsoustraitance'!$AP617=0),0,(('1C TSsoustraitance'!$AJ617)/'1C TSsoustraitance'!$AP617))</f>
        <v>0</v>
      </c>
      <c r="AG900" s="669">
        <f>IF(OR('1C TSsoustraitance'!$D617="",'1C TSsoustraitance'!$E617="OUI",'1C TSsoustraitance'!$AP617=0),0,(('1C TSsoustraitance'!$AK617)/'1C TSsoustraitance'!$AP617))</f>
        <v>0</v>
      </c>
      <c r="AH900" s="669">
        <f>IF(OR('1C TSsoustraitance'!$D617="",'1C TSsoustraitance'!$E617="OUI",'1C TSsoustraitance'!$AP617=0),0,(('1C TSsoustraitance'!$AL617)/'1C TSsoustraitance'!$AP617))</f>
        <v>0</v>
      </c>
      <c r="AI900" s="669">
        <f>IF(OR('1C TSsoustraitance'!$D617="",'1C TSsoustraitance'!$E617="OUI",'1C TSsoustraitance'!$AP617=0),0,(('1C TSsoustraitance'!$AM617)/'1C TSsoustraitance'!$AP617))</f>
        <v>0</v>
      </c>
      <c r="AJ900" s="669">
        <f>IF(OR('1C TSsoustraitance'!$D617="",'1C TSsoustraitance'!$E617="OUI",'1C TSsoustraitance'!$AP617=0),0,(('1C TSsoustraitance'!$AN617)/'1C TSsoustraitance'!$AP617))</f>
        <v>0</v>
      </c>
      <c r="AK900" s="669">
        <f t="shared" si="181"/>
        <v>0</v>
      </c>
      <c r="AL900" s="668">
        <f t="shared" si="182"/>
        <v>0</v>
      </c>
      <c r="AM900" s="670">
        <f>IF(Tableau7[[#This Row],[N° pièce]]="",0,(Tableau7[[#This Row],[hors TVA]]+(Tableau7[[#This Row],[hors TVA]]*Tableau7[[#This Row],[Taux TVA]])-(Tableau7[[#This Row],[hors TVA]]*Tableau7[[#This Row],[Taux TVA]]*Tableau7[[#This Row],[Régime TVA: Récupération]]))*Tableau7[[#This Row],[Type 1]])</f>
        <v>0</v>
      </c>
      <c r="AN900" s="670">
        <f>IF(Tableau7[[#This Row],[N° pièce]]="",0,IF($K$2="pôle",((Tableau7[[#This Row],[hors TVA]]+(Tableau7[[#This Row],[hors TVA]]*Tableau7[[#This Row],[Taux TVA]])-(Tableau7[[#This Row],[hors TVA]]*Tableau7[[#This Row],[Taux TVA]]*Tableau7[[#This Row],[Régime TVA: Récupération]]))*Tableau7[[#This Row],[Type 2]]),0))</f>
        <v>0</v>
      </c>
      <c r="AO900" s="670">
        <f t="shared" si="185"/>
        <v>0</v>
      </c>
      <c r="AP900" s="255">
        <f t="shared" si="184"/>
        <v>0</v>
      </c>
      <c r="AQ900" s="506">
        <f t="shared" si="187"/>
        <v>0</v>
      </c>
      <c r="AR900" s="671"/>
      <c r="AS900" s="512"/>
      <c r="AT900" s="513" t="str">
        <f>IF(('1C TSsoustraitance'!AP617*FICHE!C$14&lt;J900),"Forfait limité à "&amp;FICHE!C$14&amp;"€/jour","")</f>
        <v/>
      </c>
      <c r="AU900" s="797"/>
      <c r="AV900" s="484"/>
      <c r="AW900" s="484"/>
      <c r="AX900" s="484"/>
      <c r="AY900" s="484"/>
      <c r="AZ900" s="484"/>
      <c r="BA900" s="4"/>
      <c r="BB900" s="4"/>
      <c r="BC900" s="4"/>
      <c r="BD900" s="4"/>
      <c r="BE900" s="4"/>
      <c r="BF900" s="4"/>
      <c r="BG900" s="4"/>
      <c r="BH900" s="4"/>
      <c r="BI900" s="4"/>
      <c r="BJ900" s="4"/>
      <c r="BK900" s="4"/>
      <c r="BL900" s="4"/>
      <c r="BM900" s="4"/>
      <c r="BN900" s="4"/>
      <c r="BO900" s="4"/>
      <c r="BP900" s="4"/>
      <c r="BQ900" s="4"/>
      <c r="BR900" s="4"/>
      <c r="BS900" s="4"/>
      <c r="BT900" s="4"/>
      <c r="BU900" s="4"/>
      <c r="BV900" s="4"/>
      <c r="BW900" s="4"/>
      <c r="BX900" s="4"/>
      <c r="BY900" s="4"/>
      <c r="BZ900" s="4"/>
      <c r="CA900" s="4"/>
      <c r="CB900" s="4"/>
      <c r="CC900" s="4"/>
      <c r="CD900" s="4"/>
      <c r="CE900" s="4"/>
      <c r="CF900" s="4"/>
      <c r="CG900" s="4"/>
      <c r="CH900" s="4"/>
      <c r="CI900" s="4"/>
      <c r="CJ900" s="4"/>
      <c r="CK900" s="4"/>
      <c r="CL900" s="4"/>
      <c r="CM900" s="4"/>
      <c r="CN900" s="4"/>
      <c r="CO900" s="4"/>
      <c r="CP900" s="4"/>
      <c r="CQ900" s="4"/>
      <c r="CR900" s="4"/>
      <c r="CS900" s="4"/>
      <c r="CT900" s="4"/>
      <c r="CU900" s="4"/>
      <c r="CV900" s="4"/>
      <c r="CW900" s="4"/>
      <c r="CX900" s="4"/>
      <c r="CY900" s="4"/>
      <c r="CZ900" s="4"/>
      <c r="DA900" s="4"/>
      <c r="DB900" s="4"/>
      <c r="DC900" s="4"/>
      <c r="DD900" s="4"/>
      <c r="DE900" s="4"/>
      <c r="DF900" s="4"/>
      <c r="DG900" s="4"/>
      <c r="DH900" s="4"/>
      <c r="DI900" s="4"/>
      <c r="DJ900" s="4"/>
      <c r="DK900" s="4"/>
      <c r="DL900" s="4"/>
      <c r="DM900" s="4"/>
      <c r="DN900" s="4"/>
      <c r="DO900" s="4"/>
      <c r="DP900" s="4"/>
      <c r="DQ900" s="4"/>
      <c r="DR900" s="4"/>
      <c r="DS900" s="4"/>
      <c r="DT900" s="4"/>
      <c r="DU900" s="4"/>
      <c r="DV900" s="4"/>
      <c r="DW900" s="4"/>
      <c r="DX900" s="4"/>
      <c r="DY900" s="4"/>
      <c r="DZ900" s="4"/>
      <c r="EA900" s="4"/>
      <c r="EB900" s="4"/>
      <c r="EC900" s="4"/>
      <c r="ED900" s="4"/>
      <c r="EE900" s="4"/>
      <c r="EF900" s="4"/>
      <c r="EG900" s="4"/>
      <c r="EH900" s="4"/>
      <c r="EI900" s="4"/>
      <c r="EJ900" s="4"/>
      <c r="EK900" s="4"/>
      <c r="EL900" s="4"/>
      <c r="EM900" s="4"/>
      <c r="EN900" s="4"/>
      <c r="EO900" s="4"/>
      <c r="EP900" s="4"/>
      <c r="EQ900" s="4"/>
      <c r="ER900" s="4"/>
      <c r="ES900" s="4"/>
      <c r="ET900" s="4"/>
      <c r="EU900" s="4"/>
      <c r="EV900" s="4"/>
      <c r="EW900" s="4"/>
      <c r="EX900" s="4"/>
      <c r="EY900" s="4"/>
      <c r="EZ900" s="4"/>
      <c r="FA900" s="4"/>
      <c r="FB900" s="4"/>
      <c r="FC900" s="4"/>
      <c r="FD900" s="4"/>
      <c r="FE900" s="4"/>
      <c r="FF900" s="4"/>
      <c r="FG900" s="4"/>
      <c r="FH900" s="4"/>
      <c r="FI900" s="4"/>
      <c r="FJ900" s="4"/>
      <c r="FK900" s="4"/>
      <c r="FL900" s="4"/>
      <c r="FM900" s="4"/>
      <c r="FN900" s="4"/>
      <c r="FO900" s="4"/>
      <c r="FP900" s="4"/>
      <c r="FQ900" s="4"/>
      <c r="FR900" s="4"/>
      <c r="FS900" s="4"/>
      <c r="FT900" s="4"/>
      <c r="FU900" s="4"/>
      <c r="FV900" s="4"/>
      <c r="FW900" s="4"/>
      <c r="FX900" s="4"/>
      <c r="FY900" s="4"/>
      <c r="FZ900" s="4"/>
      <c r="GA900" s="4"/>
      <c r="GB900" s="4"/>
      <c r="GC900" s="4"/>
      <c r="GD900" s="4"/>
      <c r="GE900" s="4"/>
      <c r="GF900" s="4"/>
      <c r="GG900" s="4"/>
      <c r="GH900" s="4"/>
      <c r="GI900" s="4"/>
      <c r="GJ900" s="4"/>
      <c r="GK900" s="4"/>
      <c r="GL900" s="4"/>
      <c r="GM900" s="4"/>
      <c r="GN900" s="4"/>
      <c r="GO900" s="4"/>
      <c r="GP900" s="4"/>
      <c r="GQ900" s="4"/>
      <c r="GR900" s="4"/>
      <c r="GS900" s="4"/>
      <c r="GT900" s="4"/>
      <c r="GU900" s="4"/>
      <c r="GV900" s="4"/>
      <c r="GW900" s="4"/>
      <c r="GX900" s="4"/>
      <c r="GY900" s="4"/>
      <c r="GZ900" s="4"/>
      <c r="HA900" s="4"/>
      <c r="HB900" s="4"/>
      <c r="HC900" s="4"/>
    </row>
    <row r="901" spans="1:211" s="380" customFormat="1" ht="13.9" customHeight="1">
      <c r="A901" s="828" t="str">
        <f>IF('1C TSsoustraitance'!$A618&lt;&gt;0,'1C TSsoustraitance'!$A618,"")</f>
        <v/>
      </c>
      <c r="B901" s="530"/>
      <c r="C901" s="513" t="str">
        <f>IF('1C TSsoustraitance'!$A618&lt;&gt;0,'1C TSsoustraitance'!$B618,"")</f>
        <v/>
      </c>
      <c r="D901" s="513" t="str">
        <f>IF('1C TSsoustraitance'!$A618&lt;&gt;0,'1C TSsoustraitance'!$C618,"")</f>
        <v/>
      </c>
      <c r="E901" s="684"/>
      <c r="F901" s="685"/>
      <c r="G901" s="666">
        <f>'1C TSsoustraitance'!$D618</f>
        <v>0</v>
      </c>
      <c r="H901" s="533">
        <v>0.21</v>
      </c>
      <c r="I901" s="533">
        <v>1</v>
      </c>
      <c r="J901" s="534"/>
      <c r="K901" s="667">
        <f t="shared" si="180"/>
        <v>0</v>
      </c>
      <c r="L901" s="668">
        <f>IF(OR('1C TSsoustraitance'!$D618="",'1C TSsoustraitance'!$AP618=0),0,IF(AND('1C TSsoustraitance'!$D618&lt;&gt;"",$K$2="Pôle",'1C TSsoustraitance'!$E618="OUI"),(('1C TSsoustraitance'!$F618+'1C TSsoustraitance'!$G618+'1C TSsoustraitance'!$H618+'1C TSsoustraitance'!$I618+'1C TSsoustraitance'!$M618)/'1C TSsoustraitance'!$R618),IF(AND('1C TSsoustraitance'!$D618&lt;&gt;"",$K$2="Pôle",'1C TSsoustraitance'!$E618="NON"),(('1C TSsoustraitance'!$F618+'1C TSsoustraitance'!$G618+'1C TSsoustraitance'!$H618+'1C TSsoustraitance'!$I618+'1C TSsoustraitance'!$M618)/'1C TSsoustraitance'!$AP618),IF(AND('1C TSsoustraitance'!$D618&lt;&gt;"",$K$2&lt;&gt;"Pôle",'1C TSsoustraitance'!$E618="OUI"),(('1C TSsoustraitance'!$F618+'1C TSsoustraitance'!$G618+'1C TSsoustraitance'!$H618+'1C TSsoustraitance'!$I618+'1C TSsoustraitance'!$J618+'1C TSsoustraitance'!$K618+'1C TSsoustraitance'!$L618+'1C TSsoustraitance'!$M618+'1C TSsoustraitance'!$N618+'1C TSsoustraitance'!$O618+'1C TSsoustraitance'!$P618+'1C TSsoustraitance'!$Q618)/'1C TSsoustraitance'!$R618),IF(AND('1C TSsoustraitance'!$D618&lt;&gt;"",$K$2&lt;&gt;"Pôle",'1C TSsoustraitance'!$E618="NON"),(('1C TSsoustraitance'!$F618+'1C TSsoustraitance'!$G618+'1C TSsoustraitance'!$H618+'1C TSsoustraitance'!$I618+'1C TSsoustraitance'!$J618+'1C TSsoustraitance'!$K618+'1C TSsoustraitance'!$L618+'1C TSsoustraitance'!$M618+'1C TSsoustraitance'!$N618+'1C TSsoustraitance'!$O618+'1C TSsoustraitance'!$P618+'1C TSsoustraitance'!$Q618))/'1C TSsoustraitance'!$AP618)))))</f>
        <v>0</v>
      </c>
      <c r="M901" s="668">
        <f>IF(OR('1C TSsoustraitance'!$D618="",'1C TSsoustraitance'!AP$13=0),0,IF(AND('1C TSsoustraitance'!$D618&lt;&gt;"",$K$2="Pôle",'1C TSsoustraitance'!$E618="OUI"),(('1C TSsoustraitance'!$J618+'1C TSsoustraitance'!$K618+'1C TSsoustraitance'!$L618)/'1C TSsoustraitance'!$R618),IF(AND('1C TSsoustraitance'!$D618&lt;&gt;"",$K$2="Pôle",'1C TSsoustraitance'!$E618="NON"),(('1C TSsoustraitance'!$J618+'1C TSsoustraitance'!$K618+'1C TSsoustraitance'!$L618)/'1C TSsoustraitance'!$AP618),IF(AND('1C TSsoustraitance'!$D618&lt;&gt;"",$K$2&lt;&gt;"Pôle"),0))))</f>
        <v>0</v>
      </c>
      <c r="N901" s="668">
        <f t="shared" si="188"/>
        <v>0</v>
      </c>
      <c r="O901" s="669">
        <f>IF(OR('1C TSsoustraitance'!$D618="",'1C TSsoustraitance'!$E618="OUI",'1C TSsoustraitance'!$AP618=0),0,(('1C TSsoustraitance'!$S618)/'1C TSsoustraitance'!$AP618))</f>
        <v>0</v>
      </c>
      <c r="P901" s="669">
        <f>IF(OR('1C TSsoustraitance'!$D618="",'1C TSsoustraitance'!$E618="OUI",'1C TSsoustraitance'!$AP618=0),0,(('1C TSsoustraitance'!$T618)/'1C TSsoustraitance'!$AP618))</f>
        <v>0</v>
      </c>
      <c r="Q901" s="669">
        <f>IF(OR('1C TSsoustraitance'!$D618="",'1C TSsoustraitance'!$E618="OUI",'1C TSsoustraitance'!$AP618=0),0,(('1C TSsoustraitance'!$U618)/'1C TSsoustraitance'!$AP618))</f>
        <v>0</v>
      </c>
      <c r="R901" s="669">
        <f>IF(OR('1C TSsoustraitance'!$D618="",'1C TSsoustraitance'!$E618="OUI",'1C TSsoustraitance'!$AP618=0),0,(('1C TSsoustraitance'!$V618)/'1C TSsoustraitance'!$AP618))</f>
        <v>0</v>
      </c>
      <c r="S901" s="669">
        <f>IF(OR('1C TSsoustraitance'!$D618="",'1C TSsoustraitance'!$E618="OUI",'1C TSsoustraitance'!$AP618=0),0,(('1C TSsoustraitance'!$W618)/'1C TSsoustraitance'!$AP618))</f>
        <v>0</v>
      </c>
      <c r="T901" s="669">
        <f>IF(OR('1C TSsoustraitance'!$D618="",'1C TSsoustraitance'!$E618="OUI",'1C TSsoustraitance'!$AP618=0),0,(('1C TSsoustraitance'!$X618)/'1C TSsoustraitance'!$AP618))</f>
        <v>0</v>
      </c>
      <c r="U901" s="669">
        <f>IF(OR('1C TSsoustraitance'!$D618="",'1C TSsoustraitance'!$E618="OUI",'1C TSsoustraitance'!$AP618=0),0,(('1C TSsoustraitance'!$Y618)/'1C TSsoustraitance'!$AP618))</f>
        <v>0</v>
      </c>
      <c r="V901" s="669">
        <f>IF(OR('1C TSsoustraitance'!$D618="",'1C TSsoustraitance'!$E618="OUI",'1C TSsoustraitance'!$AP618=0),0,(('1C TSsoustraitance'!$Z618)/'1C TSsoustraitance'!$AP618))</f>
        <v>0</v>
      </c>
      <c r="W901" s="669">
        <f>IF(OR('1C TSsoustraitance'!$D618="",'1C TSsoustraitance'!$E618="OUI",'1C TSsoustraitance'!$AP618=0),0,(('1C TSsoustraitance'!$AA618)/'1C TSsoustraitance'!$AP618))</f>
        <v>0</v>
      </c>
      <c r="X901" s="669">
        <f>IF(OR('1C TSsoustraitance'!$D618="",'1C TSsoustraitance'!$E618="OUI",'1C TSsoustraitance'!$AP618=0),0,(('1C TSsoustraitance'!$AB618)/'1C TSsoustraitance'!$AP618))</f>
        <v>0</v>
      </c>
      <c r="Y901" s="669">
        <f>IF(OR('1C TSsoustraitance'!$D618="",'1C TSsoustraitance'!$E618="OUI",'1C TSsoustraitance'!$AP618=0),0,(('1C TSsoustraitance'!$AC618)/'1C TSsoustraitance'!$AP618))</f>
        <v>0</v>
      </c>
      <c r="Z901" s="669">
        <f>IF(OR('1C TSsoustraitance'!$D618="",'1C TSsoustraitance'!$E618="OUI",'1C TSsoustraitance'!$AP618=0),0,(('1C TSsoustraitance'!$AD618)/'1C TSsoustraitance'!$AP618))</f>
        <v>0</v>
      </c>
      <c r="AA901" s="669">
        <f>IF(OR('1C TSsoustraitance'!$D618="",'1C TSsoustraitance'!$E618="OUI",'1C TSsoustraitance'!$AP618=0),0,(('1C TSsoustraitance'!$AE618)/'1C TSsoustraitance'!$AP618))</f>
        <v>0</v>
      </c>
      <c r="AB901" s="669">
        <f>IF(OR('1C TSsoustraitance'!$D618="",'1C TSsoustraitance'!$E618="OUI",'1C TSsoustraitance'!$AP618=0),0,(('1C TSsoustraitance'!$AF618)/'1C TSsoustraitance'!$AP618))</f>
        <v>0</v>
      </c>
      <c r="AC901" s="669">
        <f>IF(OR('1C TSsoustraitance'!$D618="",'1C TSsoustraitance'!$E618="OUI",'1C TSsoustraitance'!$AP618=0),0,(('1C TSsoustraitance'!$AG618)/'1C TSsoustraitance'!$AP618))</f>
        <v>0</v>
      </c>
      <c r="AD901" s="669">
        <f>IF(OR('1C TSsoustraitance'!$D618="",'1C TSsoustraitance'!$E618="OUI",'1C TSsoustraitance'!$AP618=0),0,(('1C TSsoustraitance'!$AH618)/'1C TSsoustraitance'!$AP618))</f>
        <v>0</v>
      </c>
      <c r="AE901" s="669">
        <f>IF(OR('1C TSsoustraitance'!$D618="",'1C TSsoustraitance'!$E618="OUI",'1C TSsoustraitance'!$AP618=0),0,(('1C TSsoustraitance'!$AI618)/'1C TSsoustraitance'!$AP618))</f>
        <v>0</v>
      </c>
      <c r="AF901" s="669">
        <f>IF(OR('1C TSsoustraitance'!$D618="",'1C TSsoustraitance'!$E618="OUI",'1C TSsoustraitance'!$AP618=0),0,(('1C TSsoustraitance'!$AJ618)/'1C TSsoustraitance'!$AP618))</f>
        <v>0</v>
      </c>
      <c r="AG901" s="669">
        <f>IF(OR('1C TSsoustraitance'!$D618="",'1C TSsoustraitance'!$E618="OUI",'1C TSsoustraitance'!$AP618=0),0,(('1C TSsoustraitance'!$AK618)/'1C TSsoustraitance'!$AP618))</f>
        <v>0</v>
      </c>
      <c r="AH901" s="669">
        <f>IF(OR('1C TSsoustraitance'!$D618="",'1C TSsoustraitance'!$E618="OUI",'1C TSsoustraitance'!$AP618=0),0,(('1C TSsoustraitance'!$AL618)/'1C TSsoustraitance'!$AP618))</f>
        <v>0</v>
      </c>
      <c r="AI901" s="669">
        <f>IF(OR('1C TSsoustraitance'!$D618="",'1C TSsoustraitance'!$E618="OUI",'1C TSsoustraitance'!$AP618=0),0,(('1C TSsoustraitance'!$AM618)/'1C TSsoustraitance'!$AP618))</f>
        <v>0</v>
      </c>
      <c r="AJ901" s="669">
        <f>IF(OR('1C TSsoustraitance'!$D618="",'1C TSsoustraitance'!$E618="OUI",'1C TSsoustraitance'!$AP618=0),0,(('1C TSsoustraitance'!$AN618)/'1C TSsoustraitance'!$AP618))</f>
        <v>0</v>
      </c>
      <c r="AK901" s="669">
        <f t="shared" si="181"/>
        <v>0</v>
      </c>
      <c r="AL901" s="668">
        <f t="shared" si="182"/>
        <v>0</v>
      </c>
      <c r="AM901" s="670">
        <f>IF(Tableau7[[#This Row],[N° pièce]]="",0,(Tableau7[[#This Row],[hors TVA]]+(Tableau7[[#This Row],[hors TVA]]*Tableau7[[#This Row],[Taux TVA]])-(Tableau7[[#This Row],[hors TVA]]*Tableau7[[#This Row],[Taux TVA]]*Tableau7[[#This Row],[Régime TVA: Récupération]]))*Tableau7[[#This Row],[Type 1]])</f>
        <v>0</v>
      </c>
      <c r="AN901" s="670">
        <f>IF(Tableau7[[#This Row],[N° pièce]]="",0,IF($K$2="pôle",((Tableau7[[#This Row],[hors TVA]]+(Tableau7[[#This Row],[hors TVA]]*Tableau7[[#This Row],[Taux TVA]])-(Tableau7[[#This Row],[hors TVA]]*Tableau7[[#This Row],[Taux TVA]]*Tableau7[[#This Row],[Régime TVA: Récupération]]))*Tableau7[[#This Row],[Type 2]]),0))</f>
        <v>0</v>
      </c>
      <c r="AO901" s="670">
        <f t="shared" si="185"/>
        <v>0</v>
      </c>
      <c r="AP901" s="255">
        <f t="shared" si="184"/>
        <v>0</v>
      </c>
      <c r="AQ901" s="506">
        <f t="shared" si="187"/>
        <v>0</v>
      </c>
      <c r="AR901" s="671"/>
      <c r="AS901" s="512"/>
      <c r="AT901" s="513" t="str">
        <f>IF(('1C TSsoustraitance'!AP618*FICHE!C$14&lt;J901),"Forfait limité à "&amp;FICHE!C$14&amp;"€/jour","")</f>
        <v/>
      </c>
      <c r="AU901" s="797"/>
      <c r="AV901" s="484"/>
      <c r="AW901" s="484"/>
      <c r="AX901" s="484"/>
      <c r="AY901" s="484"/>
      <c r="AZ901" s="484"/>
      <c r="BA901" s="4"/>
      <c r="BB901" s="4"/>
      <c r="BC901" s="4"/>
      <c r="BD901" s="4"/>
      <c r="BE901" s="4"/>
      <c r="BF901" s="4"/>
      <c r="BG901" s="4"/>
      <c r="BH901" s="4"/>
      <c r="BI901" s="4"/>
      <c r="BJ901" s="4"/>
      <c r="BK901" s="4"/>
      <c r="BL901" s="4"/>
      <c r="BM901" s="4"/>
      <c r="BN901" s="4"/>
      <c r="BO901" s="4"/>
      <c r="BP901" s="4"/>
      <c r="BQ901" s="4"/>
      <c r="BR901" s="4"/>
      <c r="BS901" s="4"/>
      <c r="BT901" s="4"/>
      <c r="BU901" s="4"/>
      <c r="BV901" s="4"/>
      <c r="BW901" s="4"/>
      <c r="BX901" s="4"/>
      <c r="BY901" s="4"/>
      <c r="BZ901" s="4"/>
      <c r="CA901" s="4"/>
      <c r="CB901" s="4"/>
      <c r="CC901" s="4"/>
      <c r="CD901" s="4"/>
      <c r="CE901" s="4"/>
      <c r="CF901" s="4"/>
      <c r="CG901" s="4"/>
      <c r="CH901" s="4"/>
      <c r="CI901" s="4"/>
      <c r="CJ901" s="4"/>
      <c r="CK901" s="4"/>
      <c r="CL901" s="4"/>
      <c r="CM901" s="4"/>
      <c r="CN901" s="4"/>
      <c r="CO901" s="4"/>
      <c r="CP901" s="4"/>
      <c r="CQ901" s="4"/>
      <c r="CR901" s="4"/>
      <c r="CS901" s="4"/>
      <c r="CT901" s="4"/>
      <c r="CU901" s="4"/>
      <c r="CV901" s="4"/>
      <c r="CW901" s="4"/>
      <c r="CX901" s="4"/>
      <c r="CY901" s="4"/>
      <c r="CZ901" s="4"/>
      <c r="DA901" s="4"/>
      <c r="DB901" s="4"/>
      <c r="DC901" s="4"/>
      <c r="DD901" s="4"/>
      <c r="DE901" s="4"/>
      <c r="DF901" s="4"/>
      <c r="DG901" s="4"/>
      <c r="DH901" s="4"/>
      <c r="DI901" s="4"/>
      <c r="DJ901" s="4"/>
      <c r="DK901" s="4"/>
      <c r="DL901" s="4"/>
      <c r="DM901" s="4"/>
      <c r="DN901" s="4"/>
      <c r="DO901" s="4"/>
      <c r="DP901" s="4"/>
      <c r="DQ901" s="4"/>
      <c r="DR901" s="4"/>
      <c r="DS901" s="4"/>
      <c r="DT901" s="4"/>
      <c r="DU901" s="4"/>
      <c r="DV901" s="4"/>
      <c r="DW901" s="4"/>
      <c r="DX901" s="4"/>
      <c r="DY901" s="4"/>
      <c r="DZ901" s="4"/>
      <c r="EA901" s="4"/>
      <c r="EB901" s="4"/>
      <c r="EC901" s="4"/>
      <c r="ED901" s="4"/>
      <c r="EE901" s="4"/>
      <c r="EF901" s="4"/>
      <c r="EG901" s="4"/>
      <c r="EH901" s="4"/>
      <c r="EI901" s="4"/>
      <c r="EJ901" s="4"/>
      <c r="EK901" s="4"/>
      <c r="EL901" s="4"/>
      <c r="EM901" s="4"/>
      <c r="EN901" s="4"/>
      <c r="EO901" s="4"/>
      <c r="EP901" s="4"/>
      <c r="EQ901" s="4"/>
      <c r="ER901" s="4"/>
      <c r="ES901" s="4"/>
      <c r="ET901" s="4"/>
      <c r="EU901" s="4"/>
      <c r="EV901" s="4"/>
      <c r="EW901" s="4"/>
      <c r="EX901" s="4"/>
      <c r="EY901" s="4"/>
      <c r="EZ901" s="4"/>
      <c r="FA901" s="4"/>
      <c r="FB901" s="4"/>
      <c r="FC901" s="4"/>
      <c r="FD901" s="4"/>
      <c r="FE901" s="4"/>
      <c r="FF901" s="4"/>
      <c r="FG901" s="4"/>
      <c r="FH901" s="4"/>
      <c r="FI901" s="4"/>
      <c r="FJ901" s="4"/>
      <c r="FK901" s="4"/>
      <c r="FL901" s="4"/>
      <c r="FM901" s="4"/>
      <c r="FN901" s="4"/>
      <c r="FO901" s="4"/>
      <c r="FP901" s="4"/>
      <c r="FQ901" s="4"/>
      <c r="FR901" s="4"/>
      <c r="FS901" s="4"/>
      <c r="FT901" s="4"/>
      <c r="FU901" s="4"/>
      <c r="FV901" s="4"/>
      <c r="FW901" s="4"/>
      <c r="FX901" s="4"/>
      <c r="FY901" s="4"/>
      <c r="FZ901" s="4"/>
      <c r="GA901" s="4"/>
      <c r="GB901" s="4"/>
      <c r="GC901" s="4"/>
      <c r="GD901" s="4"/>
      <c r="GE901" s="4"/>
      <c r="GF901" s="4"/>
      <c r="GG901" s="4"/>
      <c r="GH901" s="4"/>
      <c r="GI901" s="4"/>
      <c r="GJ901" s="4"/>
      <c r="GK901" s="4"/>
      <c r="GL901" s="4"/>
      <c r="GM901" s="4"/>
      <c r="GN901" s="4"/>
      <c r="GO901" s="4"/>
      <c r="GP901" s="4"/>
      <c r="GQ901" s="4"/>
      <c r="GR901" s="4"/>
      <c r="GS901" s="4"/>
      <c r="GT901" s="4"/>
      <c r="GU901" s="4"/>
      <c r="GV901" s="4"/>
      <c r="GW901" s="4"/>
      <c r="GX901" s="4"/>
      <c r="GY901" s="4"/>
      <c r="GZ901" s="4"/>
      <c r="HA901" s="4"/>
      <c r="HB901" s="4"/>
      <c r="HC901" s="4"/>
    </row>
    <row r="902" spans="1:211" s="380" customFormat="1" ht="13.9" customHeight="1">
      <c r="A902" s="828" t="str">
        <f>IF('1C TSsoustraitance'!$A619&lt;&gt;0,'1C TSsoustraitance'!$A619,"")</f>
        <v/>
      </c>
      <c r="B902" s="530"/>
      <c r="C902" s="513" t="str">
        <f>IF('1C TSsoustraitance'!$A619&lt;&gt;0,'1C TSsoustraitance'!$B619,"")</f>
        <v/>
      </c>
      <c r="D902" s="513" t="str">
        <f>IF('1C TSsoustraitance'!$A619&lt;&gt;0,'1C TSsoustraitance'!$C619,"")</f>
        <v/>
      </c>
      <c r="E902" s="684"/>
      <c r="F902" s="685"/>
      <c r="G902" s="666">
        <f>'1C TSsoustraitance'!$D619</f>
        <v>0</v>
      </c>
      <c r="H902" s="533">
        <v>0.21</v>
      </c>
      <c r="I902" s="533">
        <v>1</v>
      </c>
      <c r="J902" s="534"/>
      <c r="K902" s="667">
        <f t="shared" si="180"/>
        <v>0</v>
      </c>
      <c r="L902" s="668">
        <f>IF(OR('1C TSsoustraitance'!$D619="",'1C TSsoustraitance'!$AP619=0),0,IF(AND('1C TSsoustraitance'!$D619&lt;&gt;"",$K$2="Pôle",'1C TSsoustraitance'!$E619="OUI"),(('1C TSsoustraitance'!$F619+'1C TSsoustraitance'!$G619+'1C TSsoustraitance'!$H619+'1C TSsoustraitance'!$I619+'1C TSsoustraitance'!$M619)/'1C TSsoustraitance'!$R619),IF(AND('1C TSsoustraitance'!$D619&lt;&gt;"",$K$2="Pôle",'1C TSsoustraitance'!$E619="NON"),(('1C TSsoustraitance'!$F619+'1C TSsoustraitance'!$G619+'1C TSsoustraitance'!$H619+'1C TSsoustraitance'!$I619+'1C TSsoustraitance'!$M619)/'1C TSsoustraitance'!$AP619),IF(AND('1C TSsoustraitance'!$D619&lt;&gt;"",$K$2&lt;&gt;"Pôle",'1C TSsoustraitance'!$E619="OUI"),(('1C TSsoustraitance'!$F619+'1C TSsoustraitance'!$G619+'1C TSsoustraitance'!$H619+'1C TSsoustraitance'!$I619+'1C TSsoustraitance'!$J619+'1C TSsoustraitance'!$K619+'1C TSsoustraitance'!$L619+'1C TSsoustraitance'!$M619+'1C TSsoustraitance'!$N619+'1C TSsoustraitance'!$O619+'1C TSsoustraitance'!$P619+'1C TSsoustraitance'!$Q619)/'1C TSsoustraitance'!$R619),IF(AND('1C TSsoustraitance'!$D619&lt;&gt;"",$K$2&lt;&gt;"Pôle",'1C TSsoustraitance'!$E619="NON"),(('1C TSsoustraitance'!$F619+'1C TSsoustraitance'!$G619+'1C TSsoustraitance'!$H619+'1C TSsoustraitance'!$I619+'1C TSsoustraitance'!$J619+'1C TSsoustraitance'!$K619+'1C TSsoustraitance'!$L619+'1C TSsoustraitance'!$M619+'1C TSsoustraitance'!$N619+'1C TSsoustraitance'!$O619+'1C TSsoustraitance'!$P619+'1C TSsoustraitance'!$Q619))/'1C TSsoustraitance'!$AP619)))))</f>
        <v>0</v>
      </c>
      <c r="M902" s="668">
        <f>IF(OR('1C TSsoustraitance'!$D619="",'1C TSsoustraitance'!AP$13=0),0,IF(AND('1C TSsoustraitance'!$D619&lt;&gt;"",$K$2="Pôle",'1C TSsoustraitance'!$E619="OUI"),(('1C TSsoustraitance'!$J619+'1C TSsoustraitance'!$K619+'1C TSsoustraitance'!$L619)/'1C TSsoustraitance'!$R619),IF(AND('1C TSsoustraitance'!$D619&lt;&gt;"",$K$2="Pôle",'1C TSsoustraitance'!$E619="NON"),(('1C TSsoustraitance'!$J619+'1C TSsoustraitance'!$K619+'1C TSsoustraitance'!$L619)/'1C TSsoustraitance'!$AP619),IF(AND('1C TSsoustraitance'!$D619&lt;&gt;"",$K$2&lt;&gt;"Pôle"),0))))</f>
        <v>0</v>
      </c>
      <c r="N902" s="668">
        <f t="shared" si="188"/>
        <v>0</v>
      </c>
      <c r="O902" s="669">
        <f>IF(OR('1C TSsoustraitance'!$D619="",'1C TSsoustraitance'!$E619="OUI",'1C TSsoustraitance'!$AP619=0),0,(('1C TSsoustraitance'!$S619)/'1C TSsoustraitance'!$AP619))</f>
        <v>0</v>
      </c>
      <c r="P902" s="669">
        <f>IF(OR('1C TSsoustraitance'!$D619="",'1C TSsoustraitance'!$E619="OUI",'1C TSsoustraitance'!$AP619=0),0,(('1C TSsoustraitance'!$T619)/'1C TSsoustraitance'!$AP619))</f>
        <v>0</v>
      </c>
      <c r="Q902" s="669">
        <f>IF(OR('1C TSsoustraitance'!$D619="",'1C TSsoustraitance'!$E619="OUI",'1C TSsoustraitance'!$AP619=0),0,(('1C TSsoustraitance'!$U619)/'1C TSsoustraitance'!$AP619))</f>
        <v>0</v>
      </c>
      <c r="R902" s="669">
        <f>IF(OR('1C TSsoustraitance'!$D619="",'1C TSsoustraitance'!$E619="OUI",'1C TSsoustraitance'!$AP619=0),0,(('1C TSsoustraitance'!$V619)/'1C TSsoustraitance'!$AP619))</f>
        <v>0</v>
      </c>
      <c r="S902" s="669">
        <f>IF(OR('1C TSsoustraitance'!$D619="",'1C TSsoustraitance'!$E619="OUI",'1C TSsoustraitance'!$AP619=0),0,(('1C TSsoustraitance'!$W619)/'1C TSsoustraitance'!$AP619))</f>
        <v>0</v>
      </c>
      <c r="T902" s="669">
        <f>IF(OR('1C TSsoustraitance'!$D619="",'1C TSsoustraitance'!$E619="OUI",'1C TSsoustraitance'!$AP619=0),0,(('1C TSsoustraitance'!$X619)/'1C TSsoustraitance'!$AP619))</f>
        <v>0</v>
      </c>
      <c r="U902" s="669">
        <f>IF(OR('1C TSsoustraitance'!$D619="",'1C TSsoustraitance'!$E619="OUI",'1C TSsoustraitance'!$AP619=0),0,(('1C TSsoustraitance'!$Y619)/'1C TSsoustraitance'!$AP619))</f>
        <v>0</v>
      </c>
      <c r="V902" s="669">
        <f>IF(OR('1C TSsoustraitance'!$D619="",'1C TSsoustraitance'!$E619="OUI",'1C TSsoustraitance'!$AP619=0),0,(('1C TSsoustraitance'!$Z619)/'1C TSsoustraitance'!$AP619))</f>
        <v>0</v>
      </c>
      <c r="W902" s="669">
        <f>IF(OR('1C TSsoustraitance'!$D619="",'1C TSsoustraitance'!$E619="OUI",'1C TSsoustraitance'!$AP619=0),0,(('1C TSsoustraitance'!$AA619)/'1C TSsoustraitance'!$AP619))</f>
        <v>0</v>
      </c>
      <c r="X902" s="669">
        <f>IF(OR('1C TSsoustraitance'!$D619="",'1C TSsoustraitance'!$E619="OUI",'1C TSsoustraitance'!$AP619=0),0,(('1C TSsoustraitance'!$AB619)/'1C TSsoustraitance'!$AP619))</f>
        <v>0</v>
      </c>
      <c r="Y902" s="669">
        <f>IF(OR('1C TSsoustraitance'!$D619="",'1C TSsoustraitance'!$E619="OUI",'1C TSsoustraitance'!$AP619=0),0,(('1C TSsoustraitance'!$AC619)/'1C TSsoustraitance'!$AP619))</f>
        <v>0</v>
      </c>
      <c r="Z902" s="669">
        <f>IF(OR('1C TSsoustraitance'!$D619="",'1C TSsoustraitance'!$E619="OUI",'1C TSsoustraitance'!$AP619=0),0,(('1C TSsoustraitance'!$AD619)/'1C TSsoustraitance'!$AP619))</f>
        <v>0</v>
      </c>
      <c r="AA902" s="669">
        <f>IF(OR('1C TSsoustraitance'!$D619="",'1C TSsoustraitance'!$E619="OUI",'1C TSsoustraitance'!$AP619=0),0,(('1C TSsoustraitance'!$AE619)/'1C TSsoustraitance'!$AP619))</f>
        <v>0</v>
      </c>
      <c r="AB902" s="669">
        <f>IF(OR('1C TSsoustraitance'!$D619="",'1C TSsoustraitance'!$E619="OUI",'1C TSsoustraitance'!$AP619=0),0,(('1C TSsoustraitance'!$AF619)/'1C TSsoustraitance'!$AP619))</f>
        <v>0</v>
      </c>
      <c r="AC902" s="669">
        <f>IF(OR('1C TSsoustraitance'!$D619="",'1C TSsoustraitance'!$E619="OUI",'1C TSsoustraitance'!$AP619=0),0,(('1C TSsoustraitance'!$AG619)/'1C TSsoustraitance'!$AP619))</f>
        <v>0</v>
      </c>
      <c r="AD902" s="669">
        <f>IF(OR('1C TSsoustraitance'!$D619="",'1C TSsoustraitance'!$E619="OUI",'1C TSsoustraitance'!$AP619=0),0,(('1C TSsoustraitance'!$AH619)/'1C TSsoustraitance'!$AP619))</f>
        <v>0</v>
      </c>
      <c r="AE902" s="669">
        <f>IF(OR('1C TSsoustraitance'!$D619="",'1C TSsoustraitance'!$E619="OUI",'1C TSsoustraitance'!$AP619=0),0,(('1C TSsoustraitance'!$AI619)/'1C TSsoustraitance'!$AP619))</f>
        <v>0</v>
      </c>
      <c r="AF902" s="669">
        <f>IF(OR('1C TSsoustraitance'!$D619="",'1C TSsoustraitance'!$E619="OUI",'1C TSsoustraitance'!$AP619=0),0,(('1C TSsoustraitance'!$AJ619)/'1C TSsoustraitance'!$AP619))</f>
        <v>0</v>
      </c>
      <c r="AG902" s="669">
        <f>IF(OR('1C TSsoustraitance'!$D619="",'1C TSsoustraitance'!$E619="OUI",'1C TSsoustraitance'!$AP619=0),0,(('1C TSsoustraitance'!$AK619)/'1C TSsoustraitance'!$AP619))</f>
        <v>0</v>
      </c>
      <c r="AH902" s="669">
        <f>IF(OR('1C TSsoustraitance'!$D619="",'1C TSsoustraitance'!$E619="OUI",'1C TSsoustraitance'!$AP619=0),0,(('1C TSsoustraitance'!$AL619)/'1C TSsoustraitance'!$AP619))</f>
        <v>0</v>
      </c>
      <c r="AI902" s="669">
        <f>IF(OR('1C TSsoustraitance'!$D619="",'1C TSsoustraitance'!$E619="OUI",'1C TSsoustraitance'!$AP619=0),0,(('1C TSsoustraitance'!$AM619)/'1C TSsoustraitance'!$AP619))</f>
        <v>0</v>
      </c>
      <c r="AJ902" s="669">
        <f>IF(OR('1C TSsoustraitance'!$D619="",'1C TSsoustraitance'!$E619="OUI",'1C TSsoustraitance'!$AP619=0),0,(('1C TSsoustraitance'!$AN619)/'1C TSsoustraitance'!$AP619))</f>
        <v>0</v>
      </c>
      <c r="AK902" s="669">
        <f t="shared" si="181"/>
        <v>0</v>
      </c>
      <c r="AL902" s="668">
        <f t="shared" si="182"/>
        <v>0</v>
      </c>
      <c r="AM902" s="670">
        <f>IF(Tableau7[[#This Row],[N° pièce]]="",0,(Tableau7[[#This Row],[hors TVA]]+(Tableau7[[#This Row],[hors TVA]]*Tableau7[[#This Row],[Taux TVA]])-(Tableau7[[#This Row],[hors TVA]]*Tableau7[[#This Row],[Taux TVA]]*Tableau7[[#This Row],[Régime TVA: Récupération]]))*Tableau7[[#This Row],[Type 1]])</f>
        <v>0</v>
      </c>
      <c r="AN902" s="670">
        <f>IF(Tableau7[[#This Row],[N° pièce]]="",0,IF($K$2="pôle",((Tableau7[[#This Row],[hors TVA]]+(Tableau7[[#This Row],[hors TVA]]*Tableau7[[#This Row],[Taux TVA]])-(Tableau7[[#This Row],[hors TVA]]*Tableau7[[#This Row],[Taux TVA]]*Tableau7[[#This Row],[Régime TVA: Récupération]]))*Tableau7[[#This Row],[Type 2]]),0))</f>
        <v>0</v>
      </c>
      <c r="AO902" s="670">
        <f t="shared" si="185"/>
        <v>0</v>
      </c>
      <c r="AP902" s="255">
        <f t="shared" si="184"/>
        <v>0</v>
      </c>
      <c r="AQ902" s="506">
        <f t="shared" si="187"/>
        <v>0</v>
      </c>
      <c r="AR902" s="671"/>
      <c r="AS902" s="512"/>
      <c r="AT902" s="513" t="str">
        <f>IF(('1C TSsoustraitance'!AP619*FICHE!C$14&lt;J902),"Forfait limité à "&amp;FICHE!C$14&amp;"€/jour","")</f>
        <v/>
      </c>
      <c r="AU902" s="797"/>
      <c r="AV902" s="484"/>
      <c r="AW902" s="484"/>
      <c r="AX902" s="484"/>
      <c r="AY902" s="484"/>
      <c r="AZ902" s="484"/>
      <c r="BA902" s="4"/>
      <c r="BB902" s="4"/>
      <c r="BC902" s="4"/>
      <c r="BD902" s="4"/>
      <c r="BE902" s="4"/>
      <c r="BF902" s="4"/>
      <c r="BG902" s="4"/>
      <c r="BH902" s="4"/>
      <c r="BI902" s="4"/>
      <c r="BJ902" s="4"/>
      <c r="BK902" s="4"/>
      <c r="BL902" s="4"/>
      <c r="BM902" s="4"/>
      <c r="BN902" s="4"/>
      <c r="BO902" s="4"/>
      <c r="BP902" s="4"/>
      <c r="BQ902" s="4"/>
      <c r="BR902" s="4"/>
      <c r="BS902" s="4"/>
      <c r="BT902" s="4"/>
      <c r="BU902" s="4"/>
      <c r="BV902" s="4"/>
      <c r="BW902" s="4"/>
      <c r="BX902" s="4"/>
      <c r="BY902" s="4"/>
      <c r="BZ902" s="4"/>
      <c r="CA902" s="4"/>
      <c r="CB902" s="4"/>
      <c r="CC902" s="4"/>
      <c r="CD902" s="4"/>
      <c r="CE902" s="4"/>
      <c r="CF902" s="4"/>
      <c r="CG902" s="4"/>
      <c r="CH902" s="4"/>
      <c r="CI902" s="4"/>
      <c r="CJ902" s="4"/>
      <c r="CK902" s="4"/>
      <c r="CL902" s="4"/>
      <c r="CM902" s="4"/>
      <c r="CN902" s="4"/>
      <c r="CO902" s="4"/>
      <c r="CP902" s="4"/>
      <c r="CQ902" s="4"/>
      <c r="CR902" s="4"/>
      <c r="CS902" s="4"/>
      <c r="CT902" s="4"/>
      <c r="CU902" s="4"/>
      <c r="CV902" s="4"/>
      <c r="CW902" s="4"/>
      <c r="CX902" s="4"/>
      <c r="CY902" s="4"/>
      <c r="CZ902" s="4"/>
      <c r="DA902" s="4"/>
      <c r="DB902" s="4"/>
      <c r="DC902" s="4"/>
      <c r="DD902" s="4"/>
      <c r="DE902" s="4"/>
      <c r="DF902" s="4"/>
      <c r="DG902" s="4"/>
      <c r="DH902" s="4"/>
      <c r="DI902" s="4"/>
      <c r="DJ902" s="4"/>
      <c r="DK902" s="4"/>
      <c r="DL902" s="4"/>
      <c r="DM902" s="4"/>
      <c r="DN902" s="4"/>
      <c r="DO902" s="4"/>
      <c r="DP902" s="4"/>
      <c r="DQ902" s="4"/>
      <c r="DR902" s="4"/>
      <c r="DS902" s="4"/>
      <c r="DT902" s="4"/>
      <c r="DU902" s="4"/>
      <c r="DV902" s="4"/>
      <c r="DW902" s="4"/>
      <c r="DX902" s="4"/>
      <c r="DY902" s="4"/>
      <c r="DZ902" s="4"/>
      <c r="EA902" s="4"/>
      <c r="EB902" s="4"/>
      <c r="EC902" s="4"/>
      <c r="ED902" s="4"/>
      <c r="EE902" s="4"/>
      <c r="EF902" s="4"/>
      <c r="EG902" s="4"/>
      <c r="EH902" s="4"/>
      <c r="EI902" s="4"/>
      <c r="EJ902" s="4"/>
      <c r="EK902" s="4"/>
      <c r="EL902" s="4"/>
      <c r="EM902" s="4"/>
      <c r="EN902" s="4"/>
      <c r="EO902" s="4"/>
      <c r="EP902" s="4"/>
      <c r="EQ902" s="4"/>
      <c r="ER902" s="4"/>
      <c r="ES902" s="4"/>
      <c r="ET902" s="4"/>
      <c r="EU902" s="4"/>
      <c r="EV902" s="4"/>
      <c r="EW902" s="4"/>
      <c r="EX902" s="4"/>
      <c r="EY902" s="4"/>
      <c r="EZ902" s="4"/>
      <c r="FA902" s="4"/>
      <c r="FB902" s="4"/>
      <c r="FC902" s="4"/>
      <c r="FD902" s="4"/>
      <c r="FE902" s="4"/>
      <c r="FF902" s="4"/>
      <c r="FG902" s="4"/>
      <c r="FH902" s="4"/>
      <c r="FI902" s="4"/>
      <c r="FJ902" s="4"/>
      <c r="FK902" s="4"/>
      <c r="FL902" s="4"/>
      <c r="FM902" s="4"/>
      <c r="FN902" s="4"/>
      <c r="FO902" s="4"/>
      <c r="FP902" s="4"/>
      <c r="FQ902" s="4"/>
      <c r="FR902" s="4"/>
      <c r="FS902" s="4"/>
      <c r="FT902" s="4"/>
      <c r="FU902" s="4"/>
      <c r="FV902" s="4"/>
      <c r="FW902" s="4"/>
      <c r="FX902" s="4"/>
      <c r="FY902" s="4"/>
      <c r="FZ902" s="4"/>
      <c r="GA902" s="4"/>
      <c r="GB902" s="4"/>
      <c r="GC902" s="4"/>
      <c r="GD902" s="4"/>
      <c r="GE902" s="4"/>
      <c r="GF902" s="4"/>
      <c r="GG902" s="4"/>
      <c r="GH902" s="4"/>
      <c r="GI902" s="4"/>
      <c r="GJ902" s="4"/>
      <c r="GK902" s="4"/>
      <c r="GL902" s="4"/>
      <c r="GM902" s="4"/>
      <c r="GN902" s="4"/>
      <c r="GO902" s="4"/>
      <c r="GP902" s="4"/>
      <c r="GQ902" s="4"/>
      <c r="GR902" s="4"/>
      <c r="GS902" s="4"/>
      <c r="GT902" s="4"/>
      <c r="GU902" s="4"/>
      <c r="GV902" s="4"/>
      <c r="GW902" s="4"/>
      <c r="GX902" s="4"/>
      <c r="GY902" s="4"/>
      <c r="GZ902" s="4"/>
      <c r="HA902" s="4"/>
      <c r="HB902" s="4"/>
      <c r="HC902" s="4"/>
    </row>
    <row r="903" spans="1:211" s="380" customFormat="1" ht="13.9" customHeight="1">
      <c r="A903" s="828" t="str">
        <f>IF('1C TSsoustraitance'!$A620&lt;&gt;0,'1C TSsoustraitance'!$A620,"")</f>
        <v/>
      </c>
      <c r="B903" s="530"/>
      <c r="C903" s="513" t="str">
        <f>IF('1C TSsoustraitance'!$A620&lt;&gt;0,'1C TSsoustraitance'!$B620,"")</f>
        <v/>
      </c>
      <c r="D903" s="513" t="str">
        <f>IF('1C TSsoustraitance'!$A620&lt;&gt;0,'1C TSsoustraitance'!$C620,"")</f>
        <v/>
      </c>
      <c r="E903" s="684"/>
      <c r="F903" s="685"/>
      <c r="G903" s="666">
        <f>'1C TSsoustraitance'!$D620</f>
        <v>0</v>
      </c>
      <c r="H903" s="533">
        <v>0.21</v>
      </c>
      <c r="I903" s="533">
        <v>1</v>
      </c>
      <c r="J903" s="534"/>
      <c r="K903" s="667">
        <f t="shared" ref="K903:K966" si="189">J903+(J903*H903)</f>
        <v>0</v>
      </c>
      <c r="L903" s="668">
        <f>IF(OR('1C TSsoustraitance'!$D620="",'1C TSsoustraitance'!$AP620=0),0,IF(AND('1C TSsoustraitance'!$D620&lt;&gt;"",$K$2="Pôle",'1C TSsoustraitance'!$E620="OUI"),(('1C TSsoustraitance'!$F620+'1C TSsoustraitance'!$G620+'1C TSsoustraitance'!$H620+'1C TSsoustraitance'!$I620+'1C TSsoustraitance'!$M620)/'1C TSsoustraitance'!$R620),IF(AND('1C TSsoustraitance'!$D620&lt;&gt;"",$K$2="Pôle",'1C TSsoustraitance'!$E620="NON"),(('1C TSsoustraitance'!$F620+'1C TSsoustraitance'!$G620+'1C TSsoustraitance'!$H620+'1C TSsoustraitance'!$I620+'1C TSsoustraitance'!$M620)/'1C TSsoustraitance'!$AP620),IF(AND('1C TSsoustraitance'!$D620&lt;&gt;"",$K$2&lt;&gt;"Pôle",'1C TSsoustraitance'!$E620="OUI"),(('1C TSsoustraitance'!$F620+'1C TSsoustraitance'!$G620+'1C TSsoustraitance'!$H620+'1C TSsoustraitance'!$I620+'1C TSsoustraitance'!$J620+'1C TSsoustraitance'!$K620+'1C TSsoustraitance'!$L620+'1C TSsoustraitance'!$M620+'1C TSsoustraitance'!$N620+'1C TSsoustraitance'!$O620+'1C TSsoustraitance'!$P620+'1C TSsoustraitance'!$Q620)/'1C TSsoustraitance'!$R620),IF(AND('1C TSsoustraitance'!$D620&lt;&gt;"",$K$2&lt;&gt;"Pôle",'1C TSsoustraitance'!$E620="NON"),(('1C TSsoustraitance'!$F620+'1C TSsoustraitance'!$G620+'1C TSsoustraitance'!$H620+'1C TSsoustraitance'!$I620+'1C TSsoustraitance'!$J620+'1C TSsoustraitance'!$K620+'1C TSsoustraitance'!$L620+'1C TSsoustraitance'!$M620+'1C TSsoustraitance'!$N620+'1C TSsoustraitance'!$O620+'1C TSsoustraitance'!$P620+'1C TSsoustraitance'!$Q620))/'1C TSsoustraitance'!$AP620)))))</f>
        <v>0</v>
      </c>
      <c r="M903" s="668">
        <f>IF(OR('1C TSsoustraitance'!$D620="",'1C TSsoustraitance'!AP$13=0),0,IF(AND('1C TSsoustraitance'!$D620&lt;&gt;"",$K$2="Pôle",'1C TSsoustraitance'!$E620="OUI"),(('1C TSsoustraitance'!$J620+'1C TSsoustraitance'!$K620+'1C TSsoustraitance'!$L620)/'1C TSsoustraitance'!$R620),IF(AND('1C TSsoustraitance'!$D620&lt;&gt;"",$K$2="Pôle",'1C TSsoustraitance'!$E620="NON"),(('1C TSsoustraitance'!$J620+'1C TSsoustraitance'!$K620+'1C TSsoustraitance'!$L620)/'1C TSsoustraitance'!$AP620),IF(AND('1C TSsoustraitance'!$D620&lt;&gt;"",$K$2&lt;&gt;"Pôle"),0))))</f>
        <v>0</v>
      </c>
      <c r="N903" s="668">
        <f t="shared" si="188"/>
        <v>0</v>
      </c>
      <c r="O903" s="669">
        <f>IF(OR('1C TSsoustraitance'!$D620="",'1C TSsoustraitance'!$E620="OUI",'1C TSsoustraitance'!$AP620=0),0,(('1C TSsoustraitance'!$S620)/'1C TSsoustraitance'!$AP620))</f>
        <v>0</v>
      </c>
      <c r="P903" s="669">
        <f>IF(OR('1C TSsoustraitance'!$D620="",'1C TSsoustraitance'!$E620="OUI",'1C TSsoustraitance'!$AP620=0),0,(('1C TSsoustraitance'!$T620)/'1C TSsoustraitance'!$AP620))</f>
        <v>0</v>
      </c>
      <c r="Q903" s="669">
        <f>IF(OR('1C TSsoustraitance'!$D620="",'1C TSsoustraitance'!$E620="OUI",'1C TSsoustraitance'!$AP620=0),0,(('1C TSsoustraitance'!$U620)/'1C TSsoustraitance'!$AP620))</f>
        <v>0</v>
      </c>
      <c r="R903" s="669">
        <f>IF(OR('1C TSsoustraitance'!$D620="",'1C TSsoustraitance'!$E620="OUI",'1C TSsoustraitance'!$AP620=0),0,(('1C TSsoustraitance'!$V620)/'1C TSsoustraitance'!$AP620))</f>
        <v>0</v>
      </c>
      <c r="S903" s="669">
        <f>IF(OR('1C TSsoustraitance'!$D620="",'1C TSsoustraitance'!$E620="OUI",'1C TSsoustraitance'!$AP620=0),0,(('1C TSsoustraitance'!$W620)/'1C TSsoustraitance'!$AP620))</f>
        <v>0</v>
      </c>
      <c r="T903" s="669">
        <f>IF(OR('1C TSsoustraitance'!$D620="",'1C TSsoustraitance'!$E620="OUI",'1C TSsoustraitance'!$AP620=0),0,(('1C TSsoustraitance'!$X620)/'1C TSsoustraitance'!$AP620))</f>
        <v>0</v>
      </c>
      <c r="U903" s="669">
        <f>IF(OR('1C TSsoustraitance'!$D620="",'1C TSsoustraitance'!$E620="OUI",'1C TSsoustraitance'!$AP620=0),0,(('1C TSsoustraitance'!$Y620)/'1C TSsoustraitance'!$AP620))</f>
        <v>0</v>
      </c>
      <c r="V903" s="669">
        <f>IF(OR('1C TSsoustraitance'!$D620="",'1C TSsoustraitance'!$E620="OUI",'1C TSsoustraitance'!$AP620=0),0,(('1C TSsoustraitance'!$Z620)/'1C TSsoustraitance'!$AP620))</f>
        <v>0</v>
      </c>
      <c r="W903" s="669">
        <f>IF(OR('1C TSsoustraitance'!$D620="",'1C TSsoustraitance'!$E620="OUI",'1C TSsoustraitance'!$AP620=0),0,(('1C TSsoustraitance'!$AA620)/'1C TSsoustraitance'!$AP620))</f>
        <v>0</v>
      </c>
      <c r="X903" s="669">
        <f>IF(OR('1C TSsoustraitance'!$D620="",'1C TSsoustraitance'!$E620="OUI",'1C TSsoustraitance'!$AP620=0),0,(('1C TSsoustraitance'!$AB620)/'1C TSsoustraitance'!$AP620))</f>
        <v>0</v>
      </c>
      <c r="Y903" s="669">
        <f>IF(OR('1C TSsoustraitance'!$D620="",'1C TSsoustraitance'!$E620="OUI",'1C TSsoustraitance'!$AP620=0),0,(('1C TSsoustraitance'!$AC620)/'1C TSsoustraitance'!$AP620))</f>
        <v>0</v>
      </c>
      <c r="Z903" s="669">
        <f>IF(OR('1C TSsoustraitance'!$D620="",'1C TSsoustraitance'!$E620="OUI",'1C TSsoustraitance'!$AP620=0),0,(('1C TSsoustraitance'!$AD620)/'1C TSsoustraitance'!$AP620))</f>
        <v>0</v>
      </c>
      <c r="AA903" s="669">
        <f>IF(OR('1C TSsoustraitance'!$D620="",'1C TSsoustraitance'!$E620="OUI",'1C TSsoustraitance'!$AP620=0),0,(('1C TSsoustraitance'!$AE620)/'1C TSsoustraitance'!$AP620))</f>
        <v>0</v>
      </c>
      <c r="AB903" s="669">
        <f>IF(OR('1C TSsoustraitance'!$D620="",'1C TSsoustraitance'!$E620="OUI",'1C TSsoustraitance'!$AP620=0),0,(('1C TSsoustraitance'!$AF620)/'1C TSsoustraitance'!$AP620))</f>
        <v>0</v>
      </c>
      <c r="AC903" s="669">
        <f>IF(OR('1C TSsoustraitance'!$D620="",'1C TSsoustraitance'!$E620="OUI",'1C TSsoustraitance'!$AP620=0),0,(('1C TSsoustraitance'!$AG620)/'1C TSsoustraitance'!$AP620))</f>
        <v>0</v>
      </c>
      <c r="AD903" s="669">
        <f>IF(OR('1C TSsoustraitance'!$D620="",'1C TSsoustraitance'!$E620="OUI",'1C TSsoustraitance'!$AP620=0),0,(('1C TSsoustraitance'!$AH620)/'1C TSsoustraitance'!$AP620))</f>
        <v>0</v>
      </c>
      <c r="AE903" s="669">
        <f>IF(OR('1C TSsoustraitance'!$D620="",'1C TSsoustraitance'!$E620="OUI",'1C TSsoustraitance'!$AP620=0),0,(('1C TSsoustraitance'!$AI620)/'1C TSsoustraitance'!$AP620))</f>
        <v>0</v>
      </c>
      <c r="AF903" s="669">
        <f>IF(OR('1C TSsoustraitance'!$D620="",'1C TSsoustraitance'!$E620="OUI",'1C TSsoustraitance'!$AP620=0),0,(('1C TSsoustraitance'!$AJ620)/'1C TSsoustraitance'!$AP620))</f>
        <v>0</v>
      </c>
      <c r="AG903" s="669">
        <f>IF(OR('1C TSsoustraitance'!$D620="",'1C TSsoustraitance'!$E620="OUI",'1C TSsoustraitance'!$AP620=0),0,(('1C TSsoustraitance'!$AK620)/'1C TSsoustraitance'!$AP620))</f>
        <v>0</v>
      </c>
      <c r="AH903" s="669">
        <f>IF(OR('1C TSsoustraitance'!$D620="",'1C TSsoustraitance'!$E620="OUI",'1C TSsoustraitance'!$AP620=0),0,(('1C TSsoustraitance'!$AL620)/'1C TSsoustraitance'!$AP620))</f>
        <v>0</v>
      </c>
      <c r="AI903" s="669">
        <f>IF(OR('1C TSsoustraitance'!$D620="",'1C TSsoustraitance'!$E620="OUI",'1C TSsoustraitance'!$AP620=0),0,(('1C TSsoustraitance'!$AM620)/'1C TSsoustraitance'!$AP620))</f>
        <v>0</v>
      </c>
      <c r="AJ903" s="669">
        <f>IF(OR('1C TSsoustraitance'!$D620="",'1C TSsoustraitance'!$E620="OUI",'1C TSsoustraitance'!$AP620=0),0,(('1C TSsoustraitance'!$AN620)/'1C TSsoustraitance'!$AP620))</f>
        <v>0</v>
      </c>
      <c r="AK903" s="669">
        <f t="shared" ref="AK903:AK966" si="190">SUM(O903:AJ903)</f>
        <v>0</v>
      </c>
      <c r="AL903" s="668">
        <f t="shared" ref="AL903:AL966" si="191">N903+AK903</f>
        <v>0</v>
      </c>
      <c r="AM903" s="670">
        <f>IF(Tableau7[[#This Row],[N° pièce]]="",0,(Tableau7[[#This Row],[hors TVA]]+(Tableau7[[#This Row],[hors TVA]]*Tableau7[[#This Row],[Taux TVA]])-(Tableau7[[#This Row],[hors TVA]]*Tableau7[[#This Row],[Taux TVA]]*Tableau7[[#This Row],[Régime TVA: Récupération]]))*Tableau7[[#This Row],[Type 1]])</f>
        <v>0</v>
      </c>
      <c r="AN903" s="670">
        <f>IF(Tableau7[[#This Row],[N° pièce]]="",0,IF($K$2="pôle",((Tableau7[[#This Row],[hors TVA]]+(Tableau7[[#This Row],[hors TVA]]*Tableau7[[#This Row],[Taux TVA]])-(Tableau7[[#This Row],[hors TVA]]*Tableau7[[#This Row],[Taux TVA]]*Tableau7[[#This Row],[Régime TVA: Récupération]]))*Tableau7[[#This Row],[Type 2]]),0))</f>
        <v>0</v>
      </c>
      <c r="AO903" s="670">
        <f t="shared" si="185"/>
        <v>0</v>
      </c>
      <c r="AP903" s="255">
        <f t="shared" si="184"/>
        <v>0</v>
      </c>
      <c r="AQ903" s="506">
        <f t="shared" si="187"/>
        <v>0</v>
      </c>
      <c r="AR903" s="671"/>
      <c r="AS903" s="512"/>
      <c r="AT903" s="513" t="str">
        <f>IF(('1C TSsoustraitance'!AP620*FICHE!C$14&lt;J903),"Forfait limité à "&amp;FICHE!C$14&amp;"€/jour","")</f>
        <v/>
      </c>
      <c r="AU903" s="797"/>
      <c r="AV903" s="484"/>
      <c r="AW903" s="484"/>
      <c r="AX903" s="484"/>
      <c r="AY903" s="484"/>
      <c r="AZ903" s="484"/>
      <c r="BA903" s="4"/>
      <c r="BB903" s="4"/>
      <c r="BC903" s="4"/>
      <c r="BD903" s="4"/>
      <c r="BE903" s="4"/>
      <c r="BF903" s="4"/>
      <c r="BG903" s="4"/>
      <c r="BH903" s="4"/>
      <c r="BI903" s="4"/>
      <c r="BJ903" s="4"/>
      <c r="BK903" s="4"/>
      <c r="BL903" s="4"/>
      <c r="BM903" s="4"/>
      <c r="BN903" s="4"/>
      <c r="BO903" s="4"/>
      <c r="BP903" s="4"/>
      <c r="BQ903" s="4"/>
      <c r="BR903" s="4"/>
      <c r="BS903" s="4"/>
      <c r="BT903" s="4"/>
      <c r="BU903" s="4"/>
      <c r="BV903" s="4"/>
      <c r="BW903" s="4"/>
      <c r="BX903" s="4"/>
      <c r="BY903" s="4"/>
      <c r="BZ903" s="4"/>
      <c r="CA903" s="4"/>
      <c r="CB903" s="4"/>
      <c r="CC903" s="4"/>
      <c r="CD903" s="4"/>
      <c r="CE903" s="4"/>
      <c r="CF903" s="4"/>
      <c r="CG903" s="4"/>
      <c r="CH903" s="4"/>
      <c r="CI903" s="4"/>
      <c r="CJ903" s="4"/>
      <c r="CK903" s="4"/>
      <c r="CL903" s="4"/>
      <c r="CM903" s="4"/>
      <c r="CN903" s="4"/>
      <c r="CO903" s="4"/>
      <c r="CP903" s="4"/>
      <c r="CQ903" s="4"/>
      <c r="CR903" s="4"/>
      <c r="CS903" s="4"/>
      <c r="CT903" s="4"/>
      <c r="CU903" s="4"/>
      <c r="CV903" s="4"/>
      <c r="CW903" s="4"/>
      <c r="CX903" s="4"/>
      <c r="CY903" s="4"/>
      <c r="CZ903" s="4"/>
      <c r="DA903" s="4"/>
      <c r="DB903" s="4"/>
      <c r="DC903" s="4"/>
      <c r="DD903" s="4"/>
      <c r="DE903" s="4"/>
      <c r="DF903" s="4"/>
      <c r="DG903" s="4"/>
      <c r="DH903" s="4"/>
      <c r="DI903" s="4"/>
      <c r="DJ903" s="4"/>
      <c r="DK903" s="4"/>
      <c r="DL903" s="4"/>
      <c r="DM903" s="4"/>
      <c r="DN903" s="4"/>
      <c r="DO903" s="4"/>
      <c r="DP903" s="4"/>
      <c r="DQ903" s="4"/>
      <c r="DR903" s="4"/>
      <c r="DS903" s="4"/>
      <c r="DT903" s="4"/>
      <c r="DU903" s="4"/>
      <c r="DV903" s="4"/>
      <c r="DW903" s="4"/>
      <c r="DX903" s="4"/>
      <c r="DY903" s="4"/>
      <c r="DZ903" s="4"/>
      <c r="EA903" s="4"/>
      <c r="EB903" s="4"/>
      <c r="EC903" s="4"/>
      <c r="ED903" s="4"/>
      <c r="EE903" s="4"/>
      <c r="EF903" s="4"/>
      <c r="EG903" s="4"/>
      <c r="EH903" s="4"/>
      <c r="EI903" s="4"/>
      <c r="EJ903" s="4"/>
      <c r="EK903" s="4"/>
      <c r="EL903" s="4"/>
      <c r="EM903" s="4"/>
      <c r="EN903" s="4"/>
      <c r="EO903" s="4"/>
      <c r="EP903" s="4"/>
      <c r="EQ903" s="4"/>
      <c r="ER903" s="4"/>
      <c r="ES903" s="4"/>
      <c r="ET903" s="4"/>
      <c r="EU903" s="4"/>
      <c r="EV903" s="4"/>
      <c r="EW903" s="4"/>
      <c r="EX903" s="4"/>
      <c r="EY903" s="4"/>
      <c r="EZ903" s="4"/>
      <c r="FA903" s="4"/>
      <c r="FB903" s="4"/>
      <c r="FC903" s="4"/>
      <c r="FD903" s="4"/>
      <c r="FE903" s="4"/>
      <c r="FF903" s="4"/>
      <c r="FG903" s="4"/>
      <c r="FH903" s="4"/>
      <c r="FI903" s="4"/>
      <c r="FJ903" s="4"/>
      <c r="FK903" s="4"/>
      <c r="FL903" s="4"/>
      <c r="FM903" s="4"/>
      <c r="FN903" s="4"/>
      <c r="FO903" s="4"/>
      <c r="FP903" s="4"/>
      <c r="FQ903" s="4"/>
      <c r="FR903" s="4"/>
      <c r="FS903" s="4"/>
      <c r="FT903" s="4"/>
      <c r="FU903" s="4"/>
      <c r="FV903" s="4"/>
      <c r="FW903" s="4"/>
      <c r="FX903" s="4"/>
      <c r="FY903" s="4"/>
      <c r="FZ903" s="4"/>
      <c r="GA903" s="4"/>
      <c r="GB903" s="4"/>
      <c r="GC903" s="4"/>
      <c r="GD903" s="4"/>
      <c r="GE903" s="4"/>
      <c r="GF903" s="4"/>
      <c r="GG903" s="4"/>
      <c r="GH903" s="4"/>
      <c r="GI903" s="4"/>
      <c r="GJ903" s="4"/>
      <c r="GK903" s="4"/>
      <c r="GL903" s="4"/>
      <c r="GM903" s="4"/>
      <c r="GN903" s="4"/>
      <c r="GO903" s="4"/>
      <c r="GP903" s="4"/>
      <c r="GQ903" s="4"/>
      <c r="GR903" s="4"/>
      <c r="GS903" s="4"/>
      <c r="GT903" s="4"/>
      <c r="GU903" s="4"/>
      <c r="GV903" s="4"/>
      <c r="GW903" s="4"/>
      <c r="GX903" s="4"/>
      <c r="GY903" s="4"/>
      <c r="GZ903" s="4"/>
      <c r="HA903" s="4"/>
      <c r="HB903" s="4"/>
      <c r="HC903" s="4"/>
    </row>
    <row r="904" spans="1:211" s="380" customFormat="1" ht="13.9" customHeight="1">
      <c r="A904" s="828" t="str">
        <f>IF('1C TSsoustraitance'!$A621&lt;&gt;0,'1C TSsoustraitance'!$A621,"")</f>
        <v/>
      </c>
      <c r="B904" s="530"/>
      <c r="C904" s="513" t="str">
        <f>IF('1C TSsoustraitance'!$A621&lt;&gt;0,'1C TSsoustraitance'!$B621,"")</f>
        <v/>
      </c>
      <c r="D904" s="513" t="str">
        <f>IF('1C TSsoustraitance'!$A621&lt;&gt;0,'1C TSsoustraitance'!$C621,"")</f>
        <v/>
      </c>
      <c r="E904" s="684"/>
      <c r="F904" s="685"/>
      <c r="G904" s="666">
        <f>'1C TSsoustraitance'!$D621</f>
        <v>0</v>
      </c>
      <c r="H904" s="533">
        <v>0.21</v>
      </c>
      <c r="I904" s="533">
        <v>1</v>
      </c>
      <c r="J904" s="534"/>
      <c r="K904" s="667">
        <f t="shared" si="189"/>
        <v>0</v>
      </c>
      <c r="L904" s="668">
        <f>IF(OR('1C TSsoustraitance'!$D621="",'1C TSsoustraitance'!$AP621=0),0,IF(AND('1C TSsoustraitance'!$D621&lt;&gt;"",$K$2="Pôle",'1C TSsoustraitance'!$E621="OUI"),(('1C TSsoustraitance'!$F621+'1C TSsoustraitance'!$G621+'1C TSsoustraitance'!$H621+'1C TSsoustraitance'!$I621+'1C TSsoustraitance'!$M621)/'1C TSsoustraitance'!$R621),IF(AND('1C TSsoustraitance'!$D621&lt;&gt;"",$K$2="Pôle",'1C TSsoustraitance'!$E621="NON"),(('1C TSsoustraitance'!$F621+'1C TSsoustraitance'!$G621+'1C TSsoustraitance'!$H621+'1C TSsoustraitance'!$I621+'1C TSsoustraitance'!$M621)/'1C TSsoustraitance'!$AP621),IF(AND('1C TSsoustraitance'!$D621&lt;&gt;"",$K$2&lt;&gt;"Pôle",'1C TSsoustraitance'!$E621="OUI"),(('1C TSsoustraitance'!$F621+'1C TSsoustraitance'!$G621+'1C TSsoustraitance'!$H621+'1C TSsoustraitance'!$I621+'1C TSsoustraitance'!$J621+'1C TSsoustraitance'!$K621+'1C TSsoustraitance'!$L621+'1C TSsoustraitance'!$M621+'1C TSsoustraitance'!$N621+'1C TSsoustraitance'!$O621+'1C TSsoustraitance'!$P621+'1C TSsoustraitance'!$Q621)/'1C TSsoustraitance'!$R621),IF(AND('1C TSsoustraitance'!$D621&lt;&gt;"",$K$2&lt;&gt;"Pôle",'1C TSsoustraitance'!$E621="NON"),(('1C TSsoustraitance'!$F621+'1C TSsoustraitance'!$G621+'1C TSsoustraitance'!$H621+'1C TSsoustraitance'!$I621+'1C TSsoustraitance'!$J621+'1C TSsoustraitance'!$K621+'1C TSsoustraitance'!$L621+'1C TSsoustraitance'!$M621+'1C TSsoustraitance'!$N621+'1C TSsoustraitance'!$O621+'1C TSsoustraitance'!$P621+'1C TSsoustraitance'!$Q621))/'1C TSsoustraitance'!$AP621)))))</f>
        <v>0</v>
      </c>
      <c r="M904" s="668">
        <f>IF(OR('1C TSsoustraitance'!$D621="",'1C TSsoustraitance'!AP$13=0),0,IF(AND('1C TSsoustraitance'!$D621&lt;&gt;"",$K$2="Pôle",'1C TSsoustraitance'!$E621="OUI"),(('1C TSsoustraitance'!$J621+'1C TSsoustraitance'!$K621+'1C TSsoustraitance'!$L621)/'1C TSsoustraitance'!$R621),IF(AND('1C TSsoustraitance'!$D621&lt;&gt;"",$K$2="Pôle",'1C TSsoustraitance'!$E621="NON"),(('1C TSsoustraitance'!$J621+'1C TSsoustraitance'!$K621+'1C TSsoustraitance'!$L621)/'1C TSsoustraitance'!$AP621),IF(AND('1C TSsoustraitance'!$D621&lt;&gt;"",$K$2&lt;&gt;"Pôle"),0))))</f>
        <v>0</v>
      </c>
      <c r="N904" s="668">
        <f t="shared" si="188"/>
        <v>0</v>
      </c>
      <c r="O904" s="669">
        <f>IF(OR('1C TSsoustraitance'!$D621="",'1C TSsoustraitance'!$E621="OUI",'1C TSsoustraitance'!$AP621=0),0,(('1C TSsoustraitance'!$S621)/'1C TSsoustraitance'!$AP621))</f>
        <v>0</v>
      </c>
      <c r="P904" s="669">
        <f>IF(OR('1C TSsoustraitance'!$D621="",'1C TSsoustraitance'!$E621="OUI",'1C TSsoustraitance'!$AP621=0),0,(('1C TSsoustraitance'!$T621)/'1C TSsoustraitance'!$AP621))</f>
        <v>0</v>
      </c>
      <c r="Q904" s="669">
        <f>IF(OR('1C TSsoustraitance'!$D621="",'1C TSsoustraitance'!$E621="OUI",'1C TSsoustraitance'!$AP621=0),0,(('1C TSsoustraitance'!$U621)/'1C TSsoustraitance'!$AP621))</f>
        <v>0</v>
      </c>
      <c r="R904" s="669">
        <f>IF(OR('1C TSsoustraitance'!$D621="",'1C TSsoustraitance'!$E621="OUI",'1C TSsoustraitance'!$AP621=0),0,(('1C TSsoustraitance'!$V621)/'1C TSsoustraitance'!$AP621))</f>
        <v>0</v>
      </c>
      <c r="S904" s="669">
        <f>IF(OR('1C TSsoustraitance'!$D621="",'1C TSsoustraitance'!$E621="OUI",'1C TSsoustraitance'!$AP621=0),0,(('1C TSsoustraitance'!$W621)/'1C TSsoustraitance'!$AP621))</f>
        <v>0</v>
      </c>
      <c r="T904" s="669">
        <f>IF(OR('1C TSsoustraitance'!$D621="",'1C TSsoustraitance'!$E621="OUI",'1C TSsoustraitance'!$AP621=0),0,(('1C TSsoustraitance'!$X621)/'1C TSsoustraitance'!$AP621))</f>
        <v>0</v>
      </c>
      <c r="U904" s="669">
        <f>IF(OR('1C TSsoustraitance'!$D621="",'1C TSsoustraitance'!$E621="OUI",'1C TSsoustraitance'!$AP621=0),0,(('1C TSsoustraitance'!$Y621)/'1C TSsoustraitance'!$AP621))</f>
        <v>0</v>
      </c>
      <c r="V904" s="669">
        <f>IF(OR('1C TSsoustraitance'!$D621="",'1C TSsoustraitance'!$E621="OUI",'1C TSsoustraitance'!$AP621=0),0,(('1C TSsoustraitance'!$Z621)/'1C TSsoustraitance'!$AP621))</f>
        <v>0</v>
      </c>
      <c r="W904" s="669">
        <f>IF(OR('1C TSsoustraitance'!$D621="",'1C TSsoustraitance'!$E621="OUI",'1C TSsoustraitance'!$AP621=0),0,(('1C TSsoustraitance'!$AA621)/'1C TSsoustraitance'!$AP621))</f>
        <v>0</v>
      </c>
      <c r="X904" s="669">
        <f>IF(OR('1C TSsoustraitance'!$D621="",'1C TSsoustraitance'!$E621="OUI",'1C TSsoustraitance'!$AP621=0),0,(('1C TSsoustraitance'!$AB621)/'1C TSsoustraitance'!$AP621))</f>
        <v>0</v>
      </c>
      <c r="Y904" s="669">
        <f>IF(OR('1C TSsoustraitance'!$D621="",'1C TSsoustraitance'!$E621="OUI",'1C TSsoustraitance'!$AP621=0),0,(('1C TSsoustraitance'!$AC621)/'1C TSsoustraitance'!$AP621))</f>
        <v>0</v>
      </c>
      <c r="Z904" s="669">
        <f>IF(OR('1C TSsoustraitance'!$D621="",'1C TSsoustraitance'!$E621="OUI",'1C TSsoustraitance'!$AP621=0),0,(('1C TSsoustraitance'!$AD621)/'1C TSsoustraitance'!$AP621))</f>
        <v>0</v>
      </c>
      <c r="AA904" s="669">
        <f>IF(OR('1C TSsoustraitance'!$D621="",'1C TSsoustraitance'!$E621="OUI",'1C TSsoustraitance'!$AP621=0),0,(('1C TSsoustraitance'!$AE621)/'1C TSsoustraitance'!$AP621))</f>
        <v>0</v>
      </c>
      <c r="AB904" s="669">
        <f>IF(OR('1C TSsoustraitance'!$D621="",'1C TSsoustraitance'!$E621="OUI",'1C TSsoustraitance'!$AP621=0),0,(('1C TSsoustraitance'!$AF621)/'1C TSsoustraitance'!$AP621))</f>
        <v>0</v>
      </c>
      <c r="AC904" s="669">
        <f>IF(OR('1C TSsoustraitance'!$D621="",'1C TSsoustraitance'!$E621="OUI",'1C TSsoustraitance'!$AP621=0),0,(('1C TSsoustraitance'!$AG621)/'1C TSsoustraitance'!$AP621))</f>
        <v>0</v>
      </c>
      <c r="AD904" s="669">
        <f>IF(OR('1C TSsoustraitance'!$D621="",'1C TSsoustraitance'!$E621="OUI",'1C TSsoustraitance'!$AP621=0),0,(('1C TSsoustraitance'!$AH621)/'1C TSsoustraitance'!$AP621))</f>
        <v>0</v>
      </c>
      <c r="AE904" s="669">
        <f>IF(OR('1C TSsoustraitance'!$D621="",'1C TSsoustraitance'!$E621="OUI",'1C TSsoustraitance'!$AP621=0),0,(('1C TSsoustraitance'!$AI621)/'1C TSsoustraitance'!$AP621))</f>
        <v>0</v>
      </c>
      <c r="AF904" s="669">
        <f>IF(OR('1C TSsoustraitance'!$D621="",'1C TSsoustraitance'!$E621="OUI",'1C TSsoustraitance'!$AP621=0),0,(('1C TSsoustraitance'!$AJ621)/'1C TSsoustraitance'!$AP621))</f>
        <v>0</v>
      </c>
      <c r="AG904" s="669">
        <f>IF(OR('1C TSsoustraitance'!$D621="",'1C TSsoustraitance'!$E621="OUI",'1C TSsoustraitance'!$AP621=0),0,(('1C TSsoustraitance'!$AK621)/'1C TSsoustraitance'!$AP621))</f>
        <v>0</v>
      </c>
      <c r="AH904" s="669">
        <f>IF(OR('1C TSsoustraitance'!$D621="",'1C TSsoustraitance'!$E621="OUI",'1C TSsoustraitance'!$AP621=0),0,(('1C TSsoustraitance'!$AL621)/'1C TSsoustraitance'!$AP621))</f>
        <v>0</v>
      </c>
      <c r="AI904" s="669">
        <f>IF(OR('1C TSsoustraitance'!$D621="",'1C TSsoustraitance'!$E621="OUI",'1C TSsoustraitance'!$AP621=0),0,(('1C TSsoustraitance'!$AM621)/'1C TSsoustraitance'!$AP621))</f>
        <v>0</v>
      </c>
      <c r="AJ904" s="669">
        <f>IF(OR('1C TSsoustraitance'!$D621="",'1C TSsoustraitance'!$E621="OUI",'1C TSsoustraitance'!$AP621=0),0,(('1C TSsoustraitance'!$AN621)/'1C TSsoustraitance'!$AP621))</f>
        <v>0</v>
      </c>
      <c r="AK904" s="669">
        <f t="shared" si="190"/>
        <v>0</v>
      </c>
      <c r="AL904" s="668">
        <f t="shared" si="191"/>
        <v>0</v>
      </c>
      <c r="AM904" s="670">
        <f>IF(Tableau7[[#This Row],[N° pièce]]="",0,(Tableau7[[#This Row],[hors TVA]]+(Tableau7[[#This Row],[hors TVA]]*Tableau7[[#This Row],[Taux TVA]])-(Tableau7[[#This Row],[hors TVA]]*Tableau7[[#This Row],[Taux TVA]]*Tableau7[[#This Row],[Régime TVA: Récupération]]))*Tableau7[[#This Row],[Type 1]])</f>
        <v>0</v>
      </c>
      <c r="AN904" s="670">
        <f>IF(Tableau7[[#This Row],[N° pièce]]="",0,IF($K$2="pôle",((Tableau7[[#This Row],[hors TVA]]+(Tableau7[[#This Row],[hors TVA]]*Tableau7[[#This Row],[Taux TVA]])-(Tableau7[[#This Row],[hors TVA]]*Tableau7[[#This Row],[Taux TVA]]*Tableau7[[#This Row],[Régime TVA: Récupération]]))*Tableau7[[#This Row],[Type 2]]),0))</f>
        <v>0</v>
      </c>
      <c r="AO904" s="670">
        <f t="shared" si="185"/>
        <v>0</v>
      </c>
      <c r="AP904" s="255">
        <f t="shared" si="184"/>
        <v>0</v>
      </c>
      <c r="AQ904" s="506">
        <f t="shared" si="187"/>
        <v>0</v>
      </c>
      <c r="AR904" s="671"/>
      <c r="AS904" s="512"/>
      <c r="AT904" s="513" t="str">
        <f>IF(('1C TSsoustraitance'!AP621*FICHE!C$14&lt;J904),"Forfait limité à "&amp;FICHE!C$14&amp;"€/jour","")</f>
        <v/>
      </c>
      <c r="AU904" s="797"/>
      <c r="AV904" s="484"/>
      <c r="AW904" s="484"/>
      <c r="AX904" s="484"/>
      <c r="AY904" s="484"/>
      <c r="AZ904" s="484"/>
      <c r="BA904" s="4"/>
      <c r="BB904" s="4"/>
      <c r="BC904" s="4"/>
      <c r="BD904" s="4"/>
      <c r="BE904" s="4"/>
      <c r="BF904" s="4"/>
      <c r="BG904" s="4"/>
      <c r="BH904" s="4"/>
      <c r="BI904" s="4"/>
      <c r="BJ904" s="4"/>
      <c r="BK904" s="4"/>
      <c r="BL904" s="4"/>
      <c r="BM904" s="4"/>
      <c r="BN904" s="4"/>
      <c r="BO904" s="4"/>
      <c r="BP904" s="4"/>
      <c r="BQ904" s="4"/>
      <c r="BR904" s="4"/>
      <c r="BS904" s="4"/>
      <c r="BT904" s="4"/>
      <c r="BU904" s="4"/>
      <c r="BV904" s="4"/>
      <c r="BW904" s="4"/>
      <c r="BX904" s="4"/>
      <c r="BY904" s="4"/>
      <c r="BZ904" s="4"/>
      <c r="CA904" s="4"/>
      <c r="CB904" s="4"/>
      <c r="CC904" s="4"/>
      <c r="CD904" s="4"/>
      <c r="CE904" s="4"/>
      <c r="CF904" s="4"/>
      <c r="CG904" s="4"/>
      <c r="CH904" s="4"/>
      <c r="CI904" s="4"/>
      <c r="CJ904" s="4"/>
      <c r="CK904" s="4"/>
      <c r="CL904" s="4"/>
      <c r="CM904" s="4"/>
      <c r="CN904" s="4"/>
      <c r="CO904" s="4"/>
      <c r="CP904" s="4"/>
      <c r="CQ904" s="4"/>
      <c r="CR904" s="4"/>
      <c r="CS904" s="4"/>
      <c r="CT904" s="4"/>
      <c r="CU904" s="4"/>
      <c r="CV904" s="4"/>
      <c r="CW904" s="4"/>
      <c r="CX904" s="4"/>
      <c r="CY904" s="4"/>
      <c r="CZ904" s="4"/>
      <c r="DA904" s="4"/>
      <c r="DB904" s="4"/>
      <c r="DC904" s="4"/>
      <c r="DD904" s="4"/>
      <c r="DE904" s="4"/>
      <c r="DF904" s="4"/>
      <c r="DG904" s="4"/>
      <c r="DH904" s="4"/>
      <c r="DI904" s="4"/>
      <c r="DJ904" s="4"/>
      <c r="DK904" s="4"/>
      <c r="DL904" s="4"/>
      <c r="DM904" s="4"/>
      <c r="DN904" s="4"/>
      <c r="DO904" s="4"/>
      <c r="DP904" s="4"/>
      <c r="DQ904" s="4"/>
      <c r="DR904" s="4"/>
      <c r="DS904" s="4"/>
      <c r="DT904" s="4"/>
      <c r="DU904" s="4"/>
      <c r="DV904" s="4"/>
      <c r="DW904" s="4"/>
      <c r="DX904" s="4"/>
      <c r="DY904" s="4"/>
      <c r="DZ904" s="4"/>
      <c r="EA904" s="4"/>
      <c r="EB904" s="4"/>
      <c r="EC904" s="4"/>
      <c r="ED904" s="4"/>
      <c r="EE904" s="4"/>
      <c r="EF904" s="4"/>
      <c r="EG904" s="4"/>
      <c r="EH904" s="4"/>
      <c r="EI904" s="4"/>
      <c r="EJ904" s="4"/>
      <c r="EK904" s="4"/>
      <c r="EL904" s="4"/>
      <c r="EM904" s="4"/>
      <c r="EN904" s="4"/>
      <c r="EO904" s="4"/>
      <c r="EP904" s="4"/>
      <c r="EQ904" s="4"/>
      <c r="ER904" s="4"/>
      <c r="ES904" s="4"/>
      <c r="ET904" s="4"/>
      <c r="EU904" s="4"/>
      <c r="EV904" s="4"/>
      <c r="EW904" s="4"/>
      <c r="EX904" s="4"/>
      <c r="EY904" s="4"/>
      <c r="EZ904" s="4"/>
      <c r="FA904" s="4"/>
      <c r="FB904" s="4"/>
      <c r="FC904" s="4"/>
      <c r="FD904" s="4"/>
      <c r="FE904" s="4"/>
      <c r="FF904" s="4"/>
      <c r="FG904" s="4"/>
      <c r="FH904" s="4"/>
      <c r="FI904" s="4"/>
      <c r="FJ904" s="4"/>
      <c r="FK904" s="4"/>
      <c r="FL904" s="4"/>
      <c r="FM904" s="4"/>
      <c r="FN904" s="4"/>
      <c r="FO904" s="4"/>
      <c r="FP904" s="4"/>
      <c r="FQ904" s="4"/>
      <c r="FR904" s="4"/>
      <c r="FS904" s="4"/>
      <c r="FT904" s="4"/>
      <c r="FU904" s="4"/>
      <c r="FV904" s="4"/>
      <c r="FW904" s="4"/>
      <c r="FX904" s="4"/>
      <c r="FY904" s="4"/>
      <c r="FZ904" s="4"/>
      <c r="GA904" s="4"/>
      <c r="GB904" s="4"/>
      <c r="GC904" s="4"/>
      <c r="GD904" s="4"/>
      <c r="GE904" s="4"/>
      <c r="GF904" s="4"/>
      <c r="GG904" s="4"/>
      <c r="GH904" s="4"/>
      <c r="GI904" s="4"/>
      <c r="GJ904" s="4"/>
      <c r="GK904" s="4"/>
      <c r="GL904" s="4"/>
      <c r="GM904" s="4"/>
      <c r="GN904" s="4"/>
      <c r="GO904" s="4"/>
      <c r="GP904" s="4"/>
      <c r="GQ904" s="4"/>
      <c r="GR904" s="4"/>
      <c r="GS904" s="4"/>
      <c r="GT904" s="4"/>
      <c r="GU904" s="4"/>
      <c r="GV904" s="4"/>
      <c r="GW904" s="4"/>
      <c r="GX904" s="4"/>
      <c r="GY904" s="4"/>
      <c r="GZ904" s="4"/>
      <c r="HA904" s="4"/>
      <c r="HB904" s="4"/>
      <c r="HC904" s="4"/>
    </row>
    <row r="905" spans="1:211" s="380" customFormat="1" ht="13.9" customHeight="1">
      <c r="A905" s="828" t="str">
        <f>IF('1C TSsoustraitance'!$A622&lt;&gt;0,'1C TSsoustraitance'!$A622,"")</f>
        <v/>
      </c>
      <c r="B905" s="530"/>
      <c r="C905" s="513" t="str">
        <f>IF('1C TSsoustraitance'!$A622&lt;&gt;0,'1C TSsoustraitance'!$B622,"")</f>
        <v/>
      </c>
      <c r="D905" s="513" t="str">
        <f>IF('1C TSsoustraitance'!$A622&lt;&gt;0,'1C TSsoustraitance'!$C622,"")</f>
        <v/>
      </c>
      <c r="E905" s="684"/>
      <c r="F905" s="685"/>
      <c r="G905" s="666">
        <f>'1C TSsoustraitance'!$D622</f>
        <v>0</v>
      </c>
      <c r="H905" s="533">
        <v>0.21</v>
      </c>
      <c r="I905" s="533">
        <v>1</v>
      </c>
      <c r="J905" s="534"/>
      <c r="K905" s="667">
        <f t="shared" si="189"/>
        <v>0</v>
      </c>
      <c r="L905" s="668">
        <f>IF(OR('1C TSsoustraitance'!$D622="",'1C TSsoustraitance'!$AP622=0),0,IF(AND('1C TSsoustraitance'!$D622&lt;&gt;"",$K$2="Pôle",'1C TSsoustraitance'!$E622="OUI"),(('1C TSsoustraitance'!$F622+'1C TSsoustraitance'!$G622+'1C TSsoustraitance'!$H622+'1C TSsoustraitance'!$I622+'1C TSsoustraitance'!$M622)/'1C TSsoustraitance'!$R622),IF(AND('1C TSsoustraitance'!$D622&lt;&gt;"",$K$2="Pôle",'1C TSsoustraitance'!$E622="NON"),(('1C TSsoustraitance'!$F622+'1C TSsoustraitance'!$G622+'1C TSsoustraitance'!$H622+'1C TSsoustraitance'!$I622+'1C TSsoustraitance'!$M622)/'1C TSsoustraitance'!$AP622),IF(AND('1C TSsoustraitance'!$D622&lt;&gt;"",$K$2&lt;&gt;"Pôle",'1C TSsoustraitance'!$E622="OUI"),(('1C TSsoustraitance'!$F622+'1C TSsoustraitance'!$G622+'1C TSsoustraitance'!$H622+'1C TSsoustraitance'!$I622+'1C TSsoustraitance'!$J622+'1C TSsoustraitance'!$K622+'1C TSsoustraitance'!$L622+'1C TSsoustraitance'!$M622+'1C TSsoustraitance'!$N622+'1C TSsoustraitance'!$O622+'1C TSsoustraitance'!$P622+'1C TSsoustraitance'!$Q622)/'1C TSsoustraitance'!$R622),IF(AND('1C TSsoustraitance'!$D622&lt;&gt;"",$K$2&lt;&gt;"Pôle",'1C TSsoustraitance'!$E622="NON"),(('1C TSsoustraitance'!$F622+'1C TSsoustraitance'!$G622+'1C TSsoustraitance'!$H622+'1C TSsoustraitance'!$I622+'1C TSsoustraitance'!$J622+'1C TSsoustraitance'!$K622+'1C TSsoustraitance'!$L622+'1C TSsoustraitance'!$M622+'1C TSsoustraitance'!$N622+'1C TSsoustraitance'!$O622+'1C TSsoustraitance'!$P622+'1C TSsoustraitance'!$Q622))/'1C TSsoustraitance'!$AP622)))))</f>
        <v>0</v>
      </c>
      <c r="M905" s="668">
        <f>IF(OR('1C TSsoustraitance'!$D622="",'1C TSsoustraitance'!AP$13=0),0,IF(AND('1C TSsoustraitance'!$D622&lt;&gt;"",$K$2="Pôle",'1C TSsoustraitance'!$E622="OUI"),(('1C TSsoustraitance'!$J622+'1C TSsoustraitance'!$K622+'1C TSsoustraitance'!$L622)/'1C TSsoustraitance'!$R622),IF(AND('1C TSsoustraitance'!$D622&lt;&gt;"",$K$2="Pôle",'1C TSsoustraitance'!$E622="NON"),(('1C TSsoustraitance'!$J622+'1C TSsoustraitance'!$K622+'1C TSsoustraitance'!$L622)/'1C TSsoustraitance'!$AP622),IF(AND('1C TSsoustraitance'!$D622&lt;&gt;"",$K$2&lt;&gt;"Pôle"),0))))</f>
        <v>0</v>
      </c>
      <c r="N905" s="668">
        <f t="shared" si="188"/>
        <v>0</v>
      </c>
      <c r="O905" s="669">
        <f>IF(OR('1C TSsoustraitance'!$D622="",'1C TSsoustraitance'!$E622="OUI",'1C TSsoustraitance'!$AP622=0),0,(('1C TSsoustraitance'!$S622)/'1C TSsoustraitance'!$AP622))</f>
        <v>0</v>
      </c>
      <c r="P905" s="669">
        <f>IF(OR('1C TSsoustraitance'!$D622="",'1C TSsoustraitance'!$E622="OUI",'1C TSsoustraitance'!$AP622=0),0,(('1C TSsoustraitance'!$T622)/'1C TSsoustraitance'!$AP622))</f>
        <v>0</v>
      </c>
      <c r="Q905" s="669">
        <f>IF(OR('1C TSsoustraitance'!$D622="",'1C TSsoustraitance'!$E622="OUI",'1C TSsoustraitance'!$AP622=0),0,(('1C TSsoustraitance'!$U622)/'1C TSsoustraitance'!$AP622))</f>
        <v>0</v>
      </c>
      <c r="R905" s="669">
        <f>IF(OR('1C TSsoustraitance'!$D622="",'1C TSsoustraitance'!$E622="OUI",'1C TSsoustraitance'!$AP622=0),0,(('1C TSsoustraitance'!$V622)/'1C TSsoustraitance'!$AP622))</f>
        <v>0</v>
      </c>
      <c r="S905" s="669">
        <f>IF(OR('1C TSsoustraitance'!$D622="",'1C TSsoustraitance'!$E622="OUI",'1C TSsoustraitance'!$AP622=0),0,(('1C TSsoustraitance'!$W622)/'1C TSsoustraitance'!$AP622))</f>
        <v>0</v>
      </c>
      <c r="T905" s="669">
        <f>IF(OR('1C TSsoustraitance'!$D622="",'1C TSsoustraitance'!$E622="OUI",'1C TSsoustraitance'!$AP622=0),0,(('1C TSsoustraitance'!$X622)/'1C TSsoustraitance'!$AP622))</f>
        <v>0</v>
      </c>
      <c r="U905" s="669">
        <f>IF(OR('1C TSsoustraitance'!$D622="",'1C TSsoustraitance'!$E622="OUI",'1C TSsoustraitance'!$AP622=0),0,(('1C TSsoustraitance'!$Y622)/'1C TSsoustraitance'!$AP622))</f>
        <v>0</v>
      </c>
      <c r="V905" s="669">
        <f>IF(OR('1C TSsoustraitance'!$D622="",'1C TSsoustraitance'!$E622="OUI",'1C TSsoustraitance'!$AP622=0),0,(('1C TSsoustraitance'!$Z622)/'1C TSsoustraitance'!$AP622))</f>
        <v>0</v>
      </c>
      <c r="W905" s="669">
        <f>IF(OR('1C TSsoustraitance'!$D622="",'1C TSsoustraitance'!$E622="OUI",'1C TSsoustraitance'!$AP622=0),0,(('1C TSsoustraitance'!$AA622)/'1C TSsoustraitance'!$AP622))</f>
        <v>0</v>
      </c>
      <c r="X905" s="669">
        <f>IF(OR('1C TSsoustraitance'!$D622="",'1C TSsoustraitance'!$E622="OUI",'1C TSsoustraitance'!$AP622=0),0,(('1C TSsoustraitance'!$AB622)/'1C TSsoustraitance'!$AP622))</f>
        <v>0</v>
      </c>
      <c r="Y905" s="669">
        <f>IF(OR('1C TSsoustraitance'!$D622="",'1C TSsoustraitance'!$E622="OUI",'1C TSsoustraitance'!$AP622=0),0,(('1C TSsoustraitance'!$AC622)/'1C TSsoustraitance'!$AP622))</f>
        <v>0</v>
      </c>
      <c r="Z905" s="669">
        <f>IF(OR('1C TSsoustraitance'!$D622="",'1C TSsoustraitance'!$E622="OUI",'1C TSsoustraitance'!$AP622=0),0,(('1C TSsoustraitance'!$AD622)/'1C TSsoustraitance'!$AP622))</f>
        <v>0</v>
      </c>
      <c r="AA905" s="669">
        <f>IF(OR('1C TSsoustraitance'!$D622="",'1C TSsoustraitance'!$E622="OUI",'1C TSsoustraitance'!$AP622=0),0,(('1C TSsoustraitance'!$AE622)/'1C TSsoustraitance'!$AP622))</f>
        <v>0</v>
      </c>
      <c r="AB905" s="669">
        <f>IF(OR('1C TSsoustraitance'!$D622="",'1C TSsoustraitance'!$E622="OUI",'1C TSsoustraitance'!$AP622=0),0,(('1C TSsoustraitance'!$AF622)/'1C TSsoustraitance'!$AP622))</f>
        <v>0</v>
      </c>
      <c r="AC905" s="669">
        <f>IF(OR('1C TSsoustraitance'!$D622="",'1C TSsoustraitance'!$E622="OUI",'1C TSsoustraitance'!$AP622=0),0,(('1C TSsoustraitance'!$AG622)/'1C TSsoustraitance'!$AP622))</f>
        <v>0</v>
      </c>
      <c r="AD905" s="669">
        <f>IF(OR('1C TSsoustraitance'!$D622="",'1C TSsoustraitance'!$E622="OUI",'1C TSsoustraitance'!$AP622=0),0,(('1C TSsoustraitance'!$AH622)/'1C TSsoustraitance'!$AP622))</f>
        <v>0</v>
      </c>
      <c r="AE905" s="669">
        <f>IF(OR('1C TSsoustraitance'!$D622="",'1C TSsoustraitance'!$E622="OUI",'1C TSsoustraitance'!$AP622=0),0,(('1C TSsoustraitance'!$AI622)/'1C TSsoustraitance'!$AP622))</f>
        <v>0</v>
      </c>
      <c r="AF905" s="669">
        <f>IF(OR('1C TSsoustraitance'!$D622="",'1C TSsoustraitance'!$E622="OUI",'1C TSsoustraitance'!$AP622=0),0,(('1C TSsoustraitance'!$AJ622)/'1C TSsoustraitance'!$AP622))</f>
        <v>0</v>
      </c>
      <c r="AG905" s="669">
        <f>IF(OR('1C TSsoustraitance'!$D622="",'1C TSsoustraitance'!$E622="OUI",'1C TSsoustraitance'!$AP622=0),0,(('1C TSsoustraitance'!$AK622)/'1C TSsoustraitance'!$AP622))</f>
        <v>0</v>
      </c>
      <c r="AH905" s="669">
        <f>IF(OR('1C TSsoustraitance'!$D622="",'1C TSsoustraitance'!$E622="OUI",'1C TSsoustraitance'!$AP622=0),0,(('1C TSsoustraitance'!$AL622)/'1C TSsoustraitance'!$AP622))</f>
        <v>0</v>
      </c>
      <c r="AI905" s="669">
        <f>IF(OR('1C TSsoustraitance'!$D622="",'1C TSsoustraitance'!$E622="OUI",'1C TSsoustraitance'!$AP622=0),0,(('1C TSsoustraitance'!$AM622)/'1C TSsoustraitance'!$AP622))</f>
        <v>0</v>
      </c>
      <c r="AJ905" s="669">
        <f>IF(OR('1C TSsoustraitance'!$D622="",'1C TSsoustraitance'!$E622="OUI",'1C TSsoustraitance'!$AP622=0),0,(('1C TSsoustraitance'!$AN622)/'1C TSsoustraitance'!$AP622))</f>
        <v>0</v>
      </c>
      <c r="AK905" s="669">
        <f t="shared" si="190"/>
        <v>0</v>
      </c>
      <c r="AL905" s="668">
        <f t="shared" si="191"/>
        <v>0</v>
      </c>
      <c r="AM905" s="670">
        <f>IF(Tableau7[[#This Row],[N° pièce]]="",0,(Tableau7[[#This Row],[hors TVA]]+(Tableau7[[#This Row],[hors TVA]]*Tableau7[[#This Row],[Taux TVA]])-(Tableau7[[#This Row],[hors TVA]]*Tableau7[[#This Row],[Taux TVA]]*Tableau7[[#This Row],[Régime TVA: Récupération]]))*Tableau7[[#This Row],[Type 1]])</f>
        <v>0</v>
      </c>
      <c r="AN905" s="670">
        <f>IF(Tableau7[[#This Row],[N° pièce]]="",0,IF($K$2="pôle",((Tableau7[[#This Row],[hors TVA]]+(Tableau7[[#This Row],[hors TVA]]*Tableau7[[#This Row],[Taux TVA]])-(Tableau7[[#This Row],[hors TVA]]*Tableau7[[#This Row],[Taux TVA]]*Tableau7[[#This Row],[Régime TVA: Récupération]]))*Tableau7[[#This Row],[Type 2]]),0))</f>
        <v>0</v>
      </c>
      <c r="AO905" s="670">
        <f t="shared" si="185"/>
        <v>0</v>
      </c>
      <c r="AP905" s="255">
        <f t="shared" si="184"/>
        <v>0</v>
      </c>
      <c r="AQ905" s="506">
        <f t="shared" si="187"/>
        <v>0</v>
      </c>
      <c r="AR905" s="671"/>
      <c r="AS905" s="512"/>
      <c r="AT905" s="513" t="str">
        <f>IF(('1C TSsoustraitance'!AP622*FICHE!C$14&lt;J905),"Forfait limité à "&amp;FICHE!C$14&amp;"€/jour","")</f>
        <v/>
      </c>
      <c r="AU905" s="797"/>
      <c r="AV905" s="484"/>
      <c r="AW905" s="484"/>
      <c r="AX905" s="484"/>
      <c r="AY905" s="484"/>
      <c r="AZ905" s="484"/>
      <c r="BA905" s="4"/>
      <c r="BB905" s="4"/>
      <c r="BC905" s="4"/>
      <c r="BD905" s="4"/>
      <c r="BE905" s="4"/>
      <c r="BF905" s="4"/>
      <c r="BG905" s="4"/>
      <c r="BH905" s="4"/>
      <c r="BI905" s="4"/>
      <c r="BJ905" s="4"/>
      <c r="BK905" s="4"/>
      <c r="BL905" s="4"/>
      <c r="BM905" s="4"/>
      <c r="BN905" s="4"/>
      <c r="BO905" s="4"/>
      <c r="BP905" s="4"/>
      <c r="BQ905" s="4"/>
      <c r="BR905" s="4"/>
      <c r="BS905" s="4"/>
      <c r="BT905" s="4"/>
      <c r="BU905" s="4"/>
      <c r="BV905" s="4"/>
      <c r="BW905" s="4"/>
      <c r="BX905" s="4"/>
      <c r="BY905" s="4"/>
      <c r="BZ905" s="4"/>
      <c r="CA905" s="4"/>
      <c r="CB905" s="4"/>
      <c r="CC905" s="4"/>
      <c r="CD905" s="4"/>
      <c r="CE905" s="4"/>
      <c r="CF905" s="4"/>
      <c r="CG905" s="4"/>
      <c r="CH905" s="4"/>
      <c r="CI905" s="4"/>
      <c r="CJ905" s="4"/>
      <c r="CK905" s="4"/>
      <c r="CL905" s="4"/>
      <c r="CM905" s="4"/>
      <c r="CN905" s="4"/>
      <c r="CO905" s="4"/>
      <c r="CP905" s="4"/>
      <c r="CQ905" s="4"/>
      <c r="CR905" s="4"/>
      <c r="CS905" s="4"/>
      <c r="CT905" s="4"/>
      <c r="CU905" s="4"/>
      <c r="CV905" s="4"/>
      <c r="CW905" s="4"/>
      <c r="CX905" s="4"/>
      <c r="CY905" s="4"/>
      <c r="CZ905" s="4"/>
      <c r="DA905" s="4"/>
      <c r="DB905" s="4"/>
      <c r="DC905" s="4"/>
      <c r="DD905" s="4"/>
      <c r="DE905" s="4"/>
      <c r="DF905" s="4"/>
      <c r="DG905" s="4"/>
      <c r="DH905" s="4"/>
      <c r="DI905" s="4"/>
      <c r="DJ905" s="4"/>
      <c r="DK905" s="4"/>
      <c r="DL905" s="4"/>
      <c r="DM905" s="4"/>
      <c r="DN905" s="4"/>
      <c r="DO905" s="4"/>
      <c r="DP905" s="4"/>
      <c r="DQ905" s="4"/>
      <c r="DR905" s="4"/>
      <c r="DS905" s="4"/>
      <c r="DT905" s="4"/>
      <c r="DU905" s="4"/>
      <c r="DV905" s="4"/>
      <c r="DW905" s="4"/>
      <c r="DX905" s="4"/>
      <c r="DY905" s="4"/>
      <c r="DZ905" s="4"/>
      <c r="EA905" s="4"/>
      <c r="EB905" s="4"/>
      <c r="EC905" s="4"/>
      <c r="ED905" s="4"/>
      <c r="EE905" s="4"/>
      <c r="EF905" s="4"/>
      <c r="EG905" s="4"/>
      <c r="EH905" s="4"/>
      <c r="EI905" s="4"/>
      <c r="EJ905" s="4"/>
      <c r="EK905" s="4"/>
      <c r="EL905" s="4"/>
      <c r="EM905" s="4"/>
      <c r="EN905" s="4"/>
      <c r="EO905" s="4"/>
      <c r="EP905" s="4"/>
      <c r="EQ905" s="4"/>
      <c r="ER905" s="4"/>
      <c r="ES905" s="4"/>
      <c r="ET905" s="4"/>
      <c r="EU905" s="4"/>
      <c r="EV905" s="4"/>
      <c r="EW905" s="4"/>
      <c r="EX905" s="4"/>
      <c r="EY905" s="4"/>
      <c r="EZ905" s="4"/>
      <c r="FA905" s="4"/>
      <c r="FB905" s="4"/>
      <c r="FC905" s="4"/>
      <c r="FD905" s="4"/>
      <c r="FE905" s="4"/>
      <c r="FF905" s="4"/>
      <c r="FG905" s="4"/>
      <c r="FH905" s="4"/>
      <c r="FI905" s="4"/>
      <c r="FJ905" s="4"/>
      <c r="FK905" s="4"/>
      <c r="FL905" s="4"/>
      <c r="FM905" s="4"/>
      <c r="FN905" s="4"/>
      <c r="FO905" s="4"/>
      <c r="FP905" s="4"/>
      <c r="FQ905" s="4"/>
      <c r="FR905" s="4"/>
      <c r="FS905" s="4"/>
      <c r="FT905" s="4"/>
      <c r="FU905" s="4"/>
      <c r="FV905" s="4"/>
      <c r="FW905" s="4"/>
      <c r="FX905" s="4"/>
      <c r="FY905" s="4"/>
      <c r="FZ905" s="4"/>
      <c r="GA905" s="4"/>
      <c r="GB905" s="4"/>
      <c r="GC905" s="4"/>
      <c r="GD905" s="4"/>
      <c r="GE905" s="4"/>
      <c r="GF905" s="4"/>
      <c r="GG905" s="4"/>
      <c r="GH905" s="4"/>
      <c r="GI905" s="4"/>
      <c r="GJ905" s="4"/>
      <c r="GK905" s="4"/>
      <c r="GL905" s="4"/>
      <c r="GM905" s="4"/>
      <c r="GN905" s="4"/>
      <c r="GO905" s="4"/>
      <c r="GP905" s="4"/>
      <c r="GQ905" s="4"/>
      <c r="GR905" s="4"/>
      <c r="GS905" s="4"/>
      <c r="GT905" s="4"/>
      <c r="GU905" s="4"/>
      <c r="GV905" s="4"/>
      <c r="GW905" s="4"/>
      <c r="GX905" s="4"/>
      <c r="GY905" s="4"/>
      <c r="GZ905" s="4"/>
      <c r="HA905" s="4"/>
      <c r="HB905" s="4"/>
      <c r="HC905" s="4"/>
    </row>
    <row r="906" spans="1:211" s="380" customFormat="1" ht="13.9" customHeight="1">
      <c r="A906" s="828" t="str">
        <f>IF('1C TSsoustraitance'!$A623&lt;&gt;0,'1C TSsoustraitance'!$A623,"")</f>
        <v/>
      </c>
      <c r="B906" s="530"/>
      <c r="C906" s="513" t="str">
        <f>IF('1C TSsoustraitance'!$A623&lt;&gt;0,'1C TSsoustraitance'!$B623,"")</f>
        <v/>
      </c>
      <c r="D906" s="513" t="str">
        <f>IF('1C TSsoustraitance'!$A623&lt;&gt;0,'1C TSsoustraitance'!$C623,"")</f>
        <v/>
      </c>
      <c r="E906" s="684"/>
      <c r="F906" s="685"/>
      <c r="G906" s="666">
        <f>'1C TSsoustraitance'!$D623</f>
        <v>0</v>
      </c>
      <c r="H906" s="533">
        <v>0.21</v>
      </c>
      <c r="I906" s="533">
        <v>1</v>
      </c>
      <c r="J906" s="534"/>
      <c r="K906" s="667">
        <f t="shared" si="189"/>
        <v>0</v>
      </c>
      <c r="L906" s="668">
        <f>IF(OR('1C TSsoustraitance'!$D623="",'1C TSsoustraitance'!$AP623=0),0,IF(AND('1C TSsoustraitance'!$D623&lt;&gt;"",$K$2="Pôle",'1C TSsoustraitance'!$E623="OUI"),(('1C TSsoustraitance'!$F623+'1C TSsoustraitance'!$G623+'1C TSsoustraitance'!$H623+'1C TSsoustraitance'!$I623+'1C TSsoustraitance'!$M623)/'1C TSsoustraitance'!$R623),IF(AND('1C TSsoustraitance'!$D623&lt;&gt;"",$K$2="Pôle",'1C TSsoustraitance'!$E623="NON"),(('1C TSsoustraitance'!$F623+'1C TSsoustraitance'!$G623+'1C TSsoustraitance'!$H623+'1C TSsoustraitance'!$I623+'1C TSsoustraitance'!$M623)/'1C TSsoustraitance'!$AP623),IF(AND('1C TSsoustraitance'!$D623&lt;&gt;"",$K$2&lt;&gt;"Pôle",'1C TSsoustraitance'!$E623="OUI"),(('1C TSsoustraitance'!$F623+'1C TSsoustraitance'!$G623+'1C TSsoustraitance'!$H623+'1C TSsoustraitance'!$I623+'1C TSsoustraitance'!$J623+'1C TSsoustraitance'!$K623+'1C TSsoustraitance'!$L623+'1C TSsoustraitance'!$M623+'1C TSsoustraitance'!$N623+'1C TSsoustraitance'!$O623+'1C TSsoustraitance'!$P623+'1C TSsoustraitance'!$Q623)/'1C TSsoustraitance'!$R623),IF(AND('1C TSsoustraitance'!$D623&lt;&gt;"",$K$2&lt;&gt;"Pôle",'1C TSsoustraitance'!$E623="NON"),(('1C TSsoustraitance'!$F623+'1C TSsoustraitance'!$G623+'1C TSsoustraitance'!$H623+'1C TSsoustraitance'!$I623+'1C TSsoustraitance'!$J623+'1C TSsoustraitance'!$K623+'1C TSsoustraitance'!$L623+'1C TSsoustraitance'!$M623+'1C TSsoustraitance'!$N623+'1C TSsoustraitance'!$O623+'1C TSsoustraitance'!$P623+'1C TSsoustraitance'!$Q623))/'1C TSsoustraitance'!$AP623)))))</f>
        <v>0</v>
      </c>
      <c r="M906" s="668">
        <f>IF(OR('1C TSsoustraitance'!$D623="",'1C TSsoustraitance'!AP$13=0),0,IF(AND('1C TSsoustraitance'!$D623&lt;&gt;"",$K$2="Pôle",'1C TSsoustraitance'!$E623="OUI"),(('1C TSsoustraitance'!$J623+'1C TSsoustraitance'!$K623+'1C TSsoustraitance'!$L623)/'1C TSsoustraitance'!$R623),IF(AND('1C TSsoustraitance'!$D623&lt;&gt;"",$K$2="Pôle",'1C TSsoustraitance'!$E623="NON"),(('1C TSsoustraitance'!$J623+'1C TSsoustraitance'!$K623+'1C TSsoustraitance'!$L623)/'1C TSsoustraitance'!$AP623),IF(AND('1C TSsoustraitance'!$D623&lt;&gt;"",$K$2&lt;&gt;"Pôle"),0))))</f>
        <v>0</v>
      </c>
      <c r="N906" s="668">
        <f t="shared" si="188"/>
        <v>0</v>
      </c>
      <c r="O906" s="669">
        <f>IF(OR('1C TSsoustraitance'!$D623="",'1C TSsoustraitance'!$E623="OUI",'1C TSsoustraitance'!$AP623=0),0,(('1C TSsoustraitance'!$S623)/'1C TSsoustraitance'!$AP623))</f>
        <v>0</v>
      </c>
      <c r="P906" s="669">
        <f>IF(OR('1C TSsoustraitance'!$D623="",'1C TSsoustraitance'!$E623="OUI",'1C TSsoustraitance'!$AP623=0),0,(('1C TSsoustraitance'!$T623)/'1C TSsoustraitance'!$AP623))</f>
        <v>0</v>
      </c>
      <c r="Q906" s="669">
        <f>IF(OR('1C TSsoustraitance'!$D623="",'1C TSsoustraitance'!$E623="OUI",'1C TSsoustraitance'!$AP623=0),0,(('1C TSsoustraitance'!$U623)/'1C TSsoustraitance'!$AP623))</f>
        <v>0</v>
      </c>
      <c r="R906" s="669">
        <f>IF(OR('1C TSsoustraitance'!$D623="",'1C TSsoustraitance'!$E623="OUI",'1C TSsoustraitance'!$AP623=0),0,(('1C TSsoustraitance'!$V623)/'1C TSsoustraitance'!$AP623))</f>
        <v>0</v>
      </c>
      <c r="S906" s="669">
        <f>IF(OR('1C TSsoustraitance'!$D623="",'1C TSsoustraitance'!$E623="OUI",'1C TSsoustraitance'!$AP623=0),0,(('1C TSsoustraitance'!$W623)/'1C TSsoustraitance'!$AP623))</f>
        <v>0</v>
      </c>
      <c r="T906" s="669">
        <f>IF(OR('1C TSsoustraitance'!$D623="",'1C TSsoustraitance'!$E623="OUI",'1C TSsoustraitance'!$AP623=0),0,(('1C TSsoustraitance'!$X623)/'1C TSsoustraitance'!$AP623))</f>
        <v>0</v>
      </c>
      <c r="U906" s="669">
        <f>IF(OR('1C TSsoustraitance'!$D623="",'1C TSsoustraitance'!$E623="OUI",'1C TSsoustraitance'!$AP623=0),0,(('1C TSsoustraitance'!$Y623)/'1C TSsoustraitance'!$AP623))</f>
        <v>0</v>
      </c>
      <c r="V906" s="669">
        <f>IF(OR('1C TSsoustraitance'!$D623="",'1C TSsoustraitance'!$E623="OUI",'1C TSsoustraitance'!$AP623=0),0,(('1C TSsoustraitance'!$Z623)/'1C TSsoustraitance'!$AP623))</f>
        <v>0</v>
      </c>
      <c r="W906" s="669">
        <f>IF(OR('1C TSsoustraitance'!$D623="",'1C TSsoustraitance'!$E623="OUI",'1C TSsoustraitance'!$AP623=0),0,(('1C TSsoustraitance'!$AA623)/'1C TSsoustraitance'!$AP623))</f>
        <v>0</v>
      </c>
      <c r="X906" s="669">
        <f>IF(OR('1C TSsoustraitance'!$D623="",'1C TSsoustraitance'!$E623="OUI",'1C TSsoustraitance'!$AP623=0),0,(('1C TSsoustraitance'!$AB623)/'1C TSsoustraitance'!$AP623))</f>
        <v>0</v>
      </c>
      <c r="Y906" s="669">
        <f>IF(OR('1C TSsoustraitance'!$D623="",'1C TSsoustraitance'!$E623="OUI",'1C TSsoustraitance'!$AP623=0),0,(('1C TSsoustraitance'!$AC623)/'1C TSsoustraitance'!$AP623))</f>
        <v>0</v>
      </c>
      <c r="Z906" s="669">
        <f>IF(OR('1C TSsoustraitance'!$D623="",'1C TSsoustraitance'!$E623="OUI",'1C TSsoustraitance'!$AP623=0),0,(('1C TSsoustraitance'!$AD623)/'1C TSsoustraitance'!$AP623))</f>
        <v>0</v>
      </c>
      <c r="AA906" s="669">
        <f>IF(OR('1C TSsoustraitance'!$D623="",'1C TSsoustraitance'!$E623="OUI",'1C TSsoustraitance'!$AP623=0),0,(('1C TSsoustraitance'!$AE623)/'1C TSsoustraitance'!$AP623))</f>
        <v>0</v>
      </c>
      <c r="AB906" s="669">
        <f>IF(OR('1C TSsoustraitance'!$D623="",'1C TSsoustraitance'!$E623="OUI",'1C TSsoustraitance'!$AP623=0),0,(('1C TSsoustraitance'!$AF623)/'1C TSsoustraitance'!$AP623))</f>
        <v>0</v>
      </c>
      <c r="AC906" s="669">
        <f>IF(OR('1C TSsoustraitance'!$D623="",'1C TSsoustraitance'!$E623="OUI",'1C TSsoustraitance'!$AP623=0),0,(('1C TSsoustraitance'!$AG623)/'1C TSsoustraitance'!$AP623))</f>
        <v>0</v>
      </c>
      <c r="AD906" s="669">
        <f>IF(OR('1C TSsoustraitance'!$D623="",'1C TSsoustraitance'!$E623="OUI",'1C TSsoustraitance'!$AP623=0),0,(('1C TSsoustraitance'!$AH623)/'1C TSsoustraitance'!$AP623))</f>
        <v>0</v>
      </c>
      <c r="AE906" s="669">
        <f>IF(OR('1C TSsoustraitance'!$D623="",'1C TSsoustraitance'!$E623="OUI",'1C TSsoustraitance'!$AP623=0),0,(('1C TSsoustraitance'!$AI623)/'1C TSsoustraitance'!$AP623))</f>
        <v>0</v>
      </c>
      <c r="AF906" s="669">
        <f>IF(OR('1C TSsoustraitance'!$D623="",'1C TSsoustraitance'!$E623="OUI",'1C TSsoustraitance'!$AP623=0),0,(('1C TSsoustraitance'!$AJ623)/'1C TSsoustraitance'!$AP623))</f>
        <v>0</v>
      </c>
      <c r="AG906" s="669">
        <f>IF(OR('1C TSsoustraitance'!$D623="",'1C TSsoustraitance'!$E623="OUI",'1C TSsoustraitance'!$AP623=0),0,(('1C TSsoustraitance'!$AK623)/'1C TSsoustraitance'!$AP623))</f>
        <v>0</v>
      </c>
      <c r="AH906" s="669">
        <f>IF(OR('1C TSsoustraitance'!$D623="",'1C TSsoustraitance'!$E623="OUI",'1C TSsoustraitance'!$AP623=0),0,(('1C TSsoustraitance'!$AL623)/'1C TSsoustraitance'!$AP623))</f>
        <v>0</v>
      </c>
      <c r="AI906" s="669">
        <f>IF(OR('1C TSsoustraitance'!$D623="",'1C TSsoustraitance'!$E623="OUI",'1C TSsoustraitance'!$AP623=0),0,(('1C TSsoustraitance'!$AM623)/'1C TSsoustraitance'!$AP623))</f>
        <v>0</v>
      </c>
      <c r="AJ906" s="669">
        <f>IF(OR('1C TSsoustraitance'!$D623="",'1C TSsoustraitance'!$E623="OUI",'1C TSsoustraitance'!$AP623=0),0,(('1C TSsoustraitance'!$AN623)/'1C TSsoustraitance'!$AP623))</f>
        <v>0</v>
      </c>
      <c r="AK906" s="669">
        <f t="shared" si="190"/>
        <v>0</v>
      </c>
      <c r="AL906" s="668">
        <f t="shared" si="191"/>
        <v>0</v>
      </c>
      <c r="AM906" s="670">
        <f>IF(Tableau7[[#This Row],[N° pièce]]="",0,(Tableau7[[#This Row],[hors TVA]]+(Tableau7[[#This Row],[hors TVA]]*Tableau7[[#This Row],[Taux TVA]])-(Tableau7[[#This Row],[hors TVA]]*Tableau7[[#This Row],[Taux TVA]]*Tableau7[[#This Row],[Régime TVA: Récupération]]))*Tableau7[[#This Row],[Type 1]])</f>
        <v>0</v>
      </c>
      <c r="AN906" s="670">
        <f>IF(Tableau7[[#This Row],[N° pièce]]="",0,IF($K$2="pôle",((Tableau7[[#This Row],[hors TVA]]+(Tableau7[[#This Row],[hors TVA]]*Tableau7[[#This Row],[Taux TVA]])-(Tableau7[[#This Row],[hors TVA]]*Tableau7[[#This Row],[Taux TVA]]*Tableau7[[#This Row],[Régime TVA: Récupération]]))*Tableau7[[#This Row],[Type 2]]),0))</f>
        <v>0</v>
      </c>
      <c r="AO906" s="670">
        <f t="shared" si="185"/>
        <v>0</v>
      </c>
      <c r="AP906" s="255">
        <f t="shared" si="184"/>
        <v>0</v>
      </c>
      <c r="AQ906" s="506">
        <f t="shared" si="187"/>
        <v>0</v>
      </c>
      <c r="AR906" s="671"/>
      <c r="AS906" s="512"/>
      <c r="AT906" s="513" t="str">
        <f>IF(('1C TSsoustraitance'!AP623*FICHE!C$14&lt;J906),"Forfait limité à "&amp;FICHE!C$14&amp;"€/jour","")</f>
        <v/>
      </c>
      <c r="AU906" s="797"/>
      <c r="AV906" s="484"/>
      <c r="AW906" s="484"/>
      <c r="AX906" s="484"/>
      <c r="AY906" s="484"/>
      <c r="AZ906" s="484"/>
      <c r="BA906" s="4"/>
      <c r="BB906" s="4"/>
      <c r="BC906" s="4"/>
      <c r="BD906" s="4"/>
      <c r="BE906" s="4"/>
      <c r="BF906" s="4"/>
      <c r="BG906" s="4"/>
      <c r="BH906" s="4"/>
      <c r="BI906" s="4"/>
      <c r="BJ906" s="4"/>
      <c r="BK906" s="4"/>
      <c r="BL906" s="4"/>
      <c r="BM906" s="4"/>
      <c r="BN906" s="4"/>
      <c r="BO906" s="4"/>
      <c r="BP906" s="4"/>
      <c r="BQ906" s="4"/>
      <c r="BR906" s="4"/>
      <c r="BS906" s="4"/>
      <c r="BT906" s="4"/>
      <c r="BU906" s="4"/>
      <c r="BV906" s="4"/>
      <c r="BW906" s="4"/>
      <c r="BX906" s="4"/>
      <c r="BY906" s="4"/>
      <c r="BZ906" s="4"/>
      <c r="CA906" s="4"/>
      <c r="CB906" s="4"/>
      <c r="CC906" s="4"/>
      <c r="CD906" s="4"/>
      <c r="CE906" s="4"/>
      <c r="CF906" s="4"/>
      <c r="CG906" s="4"/>
      <c r="CH906" s="4"/>
      <c r="CI906" s="4"/>
      <c r="CJ906" s="4"/>
      <c r="CK906" s="4"/>
      <c r="CL906" s="4"/>
      <c r="CM906" s="4"/>
      <c r="CN906" s="4"/>
      <c r="CO906" s="4"/>
      <c r="CP906" s="4"/>
      <c r="CQ906" s="4"/>
      <c r="CR906" s="4"/>
      <c r="CS906" s="4"/>
      <c r="CT906" s="4"/>
      <c r="CU906" s="4"/>
      <c r="CV906" s="4"/>
      <c r="CW906" s="4"/>
      <c r="CX906" s="4"/>
      <c r="CY906" s="4"/>
      <c r="CZ906" s="4"/>
      <c r="DA906" s="4"/>
      <c r="DB906" s="4"/>
      <c r="DC906" s="4"/>
      <c r="DD906" s="4"/>
      <c r="DE906" s="4"/>
      <c r="DF906" s="4"/>
      <c r="DG906" s="4"/>
      <c r="DH906" s="4"/>
      <c r="DI906" s="4"/>
      <c r="DJ906" s="4"/>
      <c r="DK906" s="4"/>
      <c r="DL906" s="4"/>
      <c r="DM906" s="4"/>
      <c r="DN906" s="4"/>
      <c r="DO906" s="4"/>
      <c r="DP906" s="4"/>
      <c r="DQ906" s="4"/>
      <c r="DR906" s="4"/>
      <c r="DS906" s="4"/>
      <c r="DT906" s="4"/>
      <c r="DU906" s="4"/>
      <c r="DV906" s="4"/>
      <c r="DW906" s="4"/>
      <c r="DX906" s="4"/>
      <c r="DY906" s="4"/>
      <c r="DZ906" s="4"/>
      <c r="EA906" s="4"/>
      <c r="EB906" s="4"/>
      <c r="EC906" s="4"/>
      <c r="ED906" s="4"/>
      <c r="EE906" s="4"/>
      <c r="EF906" s="4"/>
      <c r="EG906" s="4"/>
      <c r="EH906" s="4"/>
      <c r="EI906" s="4"/>
      <c r="EJ906" s="4"/>
      <c r="EK906" s="4"/>
      <c r="EL906" s="4"/>
      <c r="EM906" s="4"/>
      <c r="EN906" s="4"/>
      <c r="EO906" s="4"/>
      <c r="EP906" s="4"/>
      <c r="EQ906" s="4"/>
      <c r="ER906" s="4"/>
      <c r="ES906" s="4"/>
      <c r="ET906" s="4"/>
      <c r="EU906" s="4"/>
      <c r="EV906" s="4"/>
      <c r="EW906" s="4"/>
      <c r="EX906" s="4"/>
      <c r="EY906" s="4"/>
      <c r="EZ906" s="4"/>
      <c r="FA906" s="4"/>
      <c r="FB906" s="4"/>
      <c r="FC906" s="4"/>
      <c r="FD906" s="4"/>
      <c r="FE906" s="4"/>
      <c r="FF906" s="4"/>
      <c r="FG906" s="4"/>
      <c r="FH906" s="4"/>
      <c r="FI906" s="4"/>
      <c r="FJ906" s="4"/>
      <c r="FK906" s="4"/>
      <c r="FL906" s="4"/>
      <c r="FM906" s="4"/>
      <c r="FN906" s="4"/>
      <c r="FO906" s="4"/>
      <c r="FP906" s="4"/>
      <c r="FQ906" s="4"/>
      <c r="FR906" s="4"/>
      <c r="FS906" s="4"/>
      <c r="FT906" s="4"/>
      <c r="FU906" s="4"/>
      <c r="FV906" s="4"/>
      <c r="FW906" s="4"/>
      <c r="FX906" s="4"/>
      <c r="FY906" s="4"/>
      <c r="FZ906" s="4"/>
      <c r="GA906" s="4"/>
      <c r="GB906" s="4"/>
      <c r="GC906" s="4"/>
      <c r="GD906" s="4"/>
      <c r="GE906" s="4"/>
      <c r="GF906" s="4"/>
      <c r="GG906" s="4"/>
      <c r="GH906" s="4"/>
      <c r="GI906" s="4"/>
      <c r="GJ906" s="4"/>
      <c r="GK906" s="4"/>
      <c r="GL906" s="4"/>
      <c r="GM906" s="4"/>
      <c r="GN906" s="4"/>
      <c r="GO906" s="4"/>
      <c r="GP906" s="4"/>
      <c r="GQ906" s="4"/>
      <c r="GR906" s="4"/>
      <c r="GS906" s="4"/>
      <c r="GT906" s="4"/>
      <c r="GU906" s="4"/>
      <c r="GV906" s="4"/>
      <c r="GW906" s="4"/>
      <c r="GX906" s="4"/>
      <c r="GY906" s="4"/>
      <c r="GZ906" s="4"/>
      <c r="HA906" s="4"/>
      <c r="HB906" s="4"/>
      <c r="HC906" s="4"/>
    </row>
    <row r="907" spans="1:211" s="380" customFormat="1" ht="13.9" customHeight="1">
      <c r="A907" s="828" t="str">
        <f>IF('1C TSsoustraitance'!$A624&lt;&gt;0,'1C TSsoustraitance'!$A624,"")</f>
        <v/>
      </c>
      <c r="B907" s="530"/>
      <c r="C907" s="513" t="str">
        <f>IF('1C TSsoustraitance'!$A624&lt;&gt;0,'1C TSsoustraitance'!$B624,"")</f>
        <v/>
      </c>
      <c r="D907" s="513" t="str">
        <f>IF('1C TSsoustraitance'!$A624&lt;&gt;0,'1C TSsoustraitance'!$C624,"")</f>
        <v/>
      </c>
      <c r="E907" s="684"/>
      <c r="F907" s="685"/>
      <c r="G907" s="666">
        <f>'1C TSsoustraitance'!$D624</f>
        <v>0</v>
      </c>
      <c r="H907" s="533">
        <v>0.21</v>
      </c>
      <c r="I907" s="533">
        <v>1</v>
      </c>
      <c r="J907" s="534"/>
      <c r="K907" s="667">
        <f t="shared" si="189"/>
        <v>0</v>
      </c>
      <c r="L907" s="668">
        <f>IF(OR('1C TSsoustraitance'!$D624="",'1C TSsoustraitance'!$AP624=0),0,IF(AND('1C TSsoustraitance'!$D624&lt;&gt;"",$K$2="Pôle",'1C TSsoustraitance'!$E624="OUI"),(('1C TSsoustraitance'!$F624+'1C TSsoustraitance'!$G624+'1C TSsoustraitance'!$H624+'1C TSsoustraitance'!$I624+'1C TSsoustraitance'!$M624)/'1C TSsoustraitance'!$R624),IF(AND('1C TSsoustraitance'!$D624&lt;&gt;"",$K$2="Pôle",'1C TSsoustraitance'!$E624="NON"),(('1C TSsoustraitance'!$F624+'1C TSsoustraitance'!$G624+'1C TSsoustraitance'!$H624+'1C TSsoustraitance'!$I624+'1C TSsoustraitance'!$M624)/'1C TSsoustraitance'!$AP624),IF(AND('1C TSsoustraitance'!$D624&lt;&gt;"",$K$2&lt;&gt;"Pôle",'1C TSsoustraitance'!$E624="OUI"),(('1C TSsoustraitance'!$F624+'1C TSsoustraitance'!$G624+'1C TSsoustraitance'!$H624+'1C TSsoustraitance'!$I624+'1C TSsoustraitance'!$J624+'1C TSsoustraitance'!$K624+'1C TSsoustraitance'!$L624+'1C TSsoustraitance'!$M624+'1C TSsoustraitance'!$N624+'1C TSsoustraitance'!$O624+'1C TSsoustraitance'!$P624+'1C TSsoustraitance'!$Q624)/'1C TSsoustraitance'!$R624),IF(AND('1C TSsoustraitance'!$D624&lt;&gt;"",$K$2&lt;&gt;"Pôle",'1C TSsoustraitance'!$E624="NON"),(('1C TSsoustraitance'!$F624+'1C TSsoustraitance'!$G624+'1C TSsoustraitance'!$H624+'1C TSsoustraitance'!$I624+'1C TSsoustraitance'!$J624+'1C TSsoustraitance'!$K624+'1C TSsoustraitance'!$L624+'1C TSsoustraitance'!$M624+'1C TSsoustraitance'!$N624+'1C TSsoustraitance'!$O624+'1C TSsoustraitance'!$P624+'1C TSsoustraitance'!$Q624))/'1C TSsoustraitance'!$AP624)))))</f>
        <v>0</v>
      </c>
      <c r="M907" s="668">
        <f>IF(OR('1C TSsoustraitance'!$D624="",'1C TSsoustraitance'!AP$13=0),0,IF(AND('1C TSsoustraitance'!$D624&lt;&gt;"",$K$2="Pôle",'1C TSsoustraitance'!$E624="OUI"),(('1C TSsoustraitance'!$J624+'1C TSsoustraitance'!$K624+'1C TSsoustraitance'!$L624)/'1C TSsoustraitance'!$R624),IF(AND('1C TSsoustraitance'!$D624&lt;&gt;"",$K$2="Pôle",'1C TSsoustraitance'!$E624="NON"),(('1C TSsoustraitance'!$J624+'1C TSsoustraitance'!$K624+'1C TSsoustraitance'!$L624)/'1C TSsoustraitance'!$AP624),IF(AND('1C TSsoustraitance'!$D624&lt;&gt;"",$K$2&lt;&gt;"Pôle"),0))))</f>
        <v>0</v>
      </c>
      <c r="N907" s="668">
        <f t="shared" si="188"/>
        <v>0</v>
      </c>
      <c r="O907" s="669">
        <f>IF(OR('1C TSsoustraitance'!$D624="",'1C TSsoustraitance'!$E624="OUI",'1C TSsoustraitance'!$AP624=0),0,(('1C TSsoustraitance'!$S624)/'1C TSsoustraitance'!$AP624))</f>
        <v>0</v>
      </c>
      <c r="P907" s="669">
        <f>IF(OR('1C TSsoustraitance'!$D624="",'1C TSsoustraitance'!$E624="OUI",'1C TSsoustraitance'!$AP624=0),0,(('1C TSsoustraitance'!$T624)/'1C TSsoustraitance'!$AP624))</f>
        <v>0</v>
      </c>
      <c r="Q907" s="669">
        <f>IF(OR('1C TSsoustraitance'!$D624="",'1C TSsoustraitance'!$E624="OUI",'1C TSsoustraitance'!$AP624=0),0,(('1C TSsoustraitance'!$U624)/'1C TSsoustraitance'!$AP624))</f>
        <v>0</v>
      </c>
      <c r="R907" s="669">
        <f>IF(OR('1C TSsoustraitance'!$D624="",'1C TSsoustraitance'!$E624="OUI",'1C TSsoustraitance'!$AP624=0),0,(('1C TSsoustraitance'!$V624)/'1C TSsoustraitance'!$AP624))</f>
        <v>0</v>
      </c>
      <c r="S907" s="669">
        <f>IF(OR('1C TSsoustraitance'!$D624="",'1C TSsoustraitance'!$E624="OUI",'1C TSsoustraitance'!$AP624=0),0,(('1C TSsoustraitance'!$W624)/'1C TSsoustraitance'!$AP624))</f>
        <v>0</v>
      </c>
      <c r="T907" s="669">
        <f>IF(OR('1C TSsoustraitance'!$D624="",'1C TSsoustraitance'!$E624="OUI",'1C TSsoustraitance'!$AP624=0),0,(('1C TSsoustraitance'!$X624)/'1C TSsoustraitance'!$AP624))</f>
        <v>0</v>
      </c>
      <c r="U907" s="669">
        <f>IF(OR('1C TSsoustraitance'!$D624="",'1C TSsoustraitance'!$E624="OUI",'1C TSsoustraitance'!$AP624=0),0,(('1C TSsoustraitance'!$Y624)/'1C TSsoustraitance'!$AP624))</f>
        <v>0</v>
      </c>
      <c r="V907" s="669">
        <f>IF(OR('1C TSsoustraitance'!$D624="",'1C TSsoustraitance'!$E624="OUI",'1C TSsoustraitance'!$AP624=0),0,(('1C TSsoustraitance'!$Z624)/'1C TSsoustraitance'!$AP624))</f>
        <v>0</v>
      </c>
      <c r="W907" s="669">
        <f>IF(OR('1C TSsoustraitance'!$D624="",'1C TSsoustraitance'!$E624="OUI",'1C TSsoustraitance'!$AP624=0),0,(('1C TSsoustraitance'!$AA624)/'1C TSsoustraitance'!$AP624))</f>
        <v>0</v>
      </c>
      <c r="X907" s="669">
        <f>IF(OR('1C TSsoustraitance'!$D624="",'1C TSsoustraitance'!$E624="OUI",'1C TSsoustraitance'!$AP624=0),0,(('1C TSsoustraitance'!$AB624)/'1C TSsoustraitance'!$AP624))</f>
        <v>0</v>
      </c>
      <c r="Y907" s="669">
        <f>IF(OR('1C TSsoustraitance'!$D624="",'1C TSsoustraitance'!$E624="OUI",'1C TSsoustraitance'!$AP624=0),0,(('1C TSsoustraitance'!$AC624)/'1C TSsoustraitance'!$AP624))</f>
        <v>0</v>
      </c>
      <c r="Z907" s="669">
        <f>IF(OR('1C TSsoustraitance'!$D624="",'1C TSsoustraitance'!$E624="OUI",'1C TSsoustraitance'!$AP624=0),0,(('1C TSsoustraitance'!$AD624)/'1C TSsoustraitance'!$AP624))</f>
        <v>0</v>
      </c>
      <c r="AA907" s="669">
        <f>IF(OR('1C TSsoustraitance'!$D624="",'1C TSsoustraitance'!$E624="OUI",'1C TSsoustraitance'!$AP624=0),0,(('1C TSsoustraitance'!$AE624)/'1C TSsoustraitance'!$AP624))</f>
        <v>0</v>
      </c>
      <c r="AB907" s="669">
        <f>IF(OR('1C TSsoustraitance'!$D624="",'1C TSsoustraitance'!$E624="OUI",'1C TSsoustraitance'!$AP624=0),0,(('1C TSsoustraitance'!$AF624)/'1C TSsoustraitance'!$AP624))</f>
        <v>0</v>
      </c>
      <c r="AC907" s="669">
        <f>IF(OR('1C TSsoustraitance'!$D624="",'1C TSsoustraitance'!$E624="OUI",'1C TSsoustraitance'!$AP624=0),0,(('1C TSsoustraitance'!$AG624)/'1C TSsoustraitance'!$AP624))</f>
        <v>0</v>
      </c>
      <c r="AD907" s="669">
        <f>IF(OR('1C TSsoustraitance'!$D624="",'1C TSsoustraitance'!$E624="OUI",'1C TSsoustraitance'!$AP624=0),0,(('1C TSsoustraitance'!$AH624)/'1C TSsoustraitance'!$AP624))</f>
        <v>0</v>
      </c>
      <c r="AE907" s="669">
        <f>IF(OR('1C TSsoustraitance'!$D624="",'1C TSsoustraitance'!$E624="OUI",'1C TSsoustraitance'!$AP624=0),0,(('1C TSsoustraitance'!$AI624)/'1C TSsoustraitance'!$AP624))</f>
        <v>0</v>
      </c>
      <c r="AF907" s="669">
        <f>IF(OR('1C TSsoustraitance'!$D624="",'1C TSsoustraitance'!$E624="OUI",'1C TSsoustraitance'!$AP624=0),0,(('1C TSsoustraitance'!$AJ624)/'1C TSsoustraitance'!$AP624))</f>
        <v>0</v>
      </c>
      <c r="AG907" s="669">
        <f>IF(OR('1C TSsoustraitance'!$D624="",'1C TSsoustraitance'!$E624="OUI",'1C TSsoustraitance'!$AP624=0),0,(('1C TSsoustraitance'!$AK624)/'1C TSsoustraitance'!$AP624))</f>
        <v>0</v>
      </c>
      <c r="AH907" s="669">
        <f>IF(OR('1C TSsoustraitance'!$D624="",'1C TSsoustraitance'!$E624="OUI",'1C TSsoustraitance'!$AP624=0),0,(('1C TSsoustraitance'!$AL624)/'1C TSsoustraitance'!$AP624))</f>
        <v>0</v>
      </c>
      <c r="AI907" s="669">
        <f>IF(OR('1C TSsoustraitance'!$D624="",'1C TSsoustraitance'!$E624="OUI",'1C TSsoustraitance'!$AP624=0),0,(('1C TSsoustraitance'!$AM624)/'1C TSsoustraitance'!$AP624))</f>
        <v>0</v>
      </c>
      <c r="AJ907" s="669">
        <f>IF(OR('1C TSsoustraitance'!$D624="",'1C TSsoustraitance'!$E624="OUI",'1C TSsoustraitance'!$AP624=0),0,(('1C TSsoustraitance'!$AN624)/'1C TSsoustraitance'!$AP624))</f>
        <v>0</v>
      </c>
      <c r="AK907" s="669">
        <f t="shared" si="190"/>
        <v>0</v>
      </c>
      <c r="AL907" s="668">
        <f t="shared" si="191"/>
        <v>0</v>
      </c>
      <c r="AM907" s="670">
        <f>IF(Tableau7[[#This Row],[N° pièce]]="",0,(Tableau7[[#This Row],[hors TVA]]+(Tableau7[[#This Row],[hors TVA]]*Tableau7[[#This Row],[Taux TVA]])-(Tableau7[[#This Row],[hors TVA]]*Tableau7[[#This Row],[Taux TVA]]*Tableau7[[#This Row],[Régime TVA: Récupération]]))*Tableau7[[#This Row],[Type 1]])</f>
        <v>0</v>
      </c>
      <c r="AN907" s="670">
        <f>IF(Tableau7[[#This Row],[N° pièce]]="",0,IF($K$2="pôle",((Tableau7[[#This Row],[hors TVA]]+(Tableau7[[#This Row],[hors TVA]]*Tableau7[[#This Row],[Taux TVA]])-(Tableau7[[#This Row],[hors TVA]]*Tableau7[[#This Row],[Taux TVA]]*Tableau7[[#This Row],[Régime TVA: Récupération]]))*Tableau7[[#This Row],[Type 2]]),0))</f>
        <v>0</v>
      </c>
      <c r="AO907" s="670">
        <f t="shared" si="185"/>
        <v>0</v>
      </c>
      <c r="AP907" s="255">
        <f t="shared" si="184"/>
        <v>0</v>
      </c>
      <c r="AQ907" s="506">
        <f t="shared" si="187"/>
        <v>0</v>
      </c>
      <c r="AR907" s="671"/>
      <c r="AS907" s="512"/>
      <c r="AT907" s="513" t="str">
        <f>IF(('1C TSsoustraitance'!AP624*FICHE!C$14&lt;J907),"Forfait limité à "&amp;FICHE!C$14&amp;"€/jour","")</f>
        <v/>
      </c>
      <c r="AU907" s="797"/>
      <c r="AV907" s="484"/>
      <c r="AW907" s="484"/>
      <c r="AX907" s="484"/>
      <c r="AY907" s="484"/>
      <c r="AZ907" s="484"/>
      <c r="BA907" s="4"/>
      <c r="BB907" s="4"/>
      <c r="BC907" s="4"/>
      <c r="BD907" s="4"/>
      <c r="BE907" s="4"/>
      <c r="BF907" s="4"/>
      <c r="BG907" s="4"/>
      <c r="BH907" s="4"/>
      <c r="BI907" s="4"/>
      <c r="BJ907" s="4"/>
      <c r="BK907" s="4"/>
      <c r="BL907" s="4"/>
      <c r="BM907" s="4"/>
      <c r="BN907" s="4"/>
      <c r="BO907" s="4"/>
      <c r="BP907" s="4"/>
      <c r="BQ907" s="4"/>
      <c r="BR907" s="4"/>
      <c r="BS907" s="4"/>
      <c r="BT907" s="4"/>
      <c r="BU907" s="4"/>
      <c r="BV907" s="4"/>
      <c r="BW907" s="4"/>
      <c r="BX907" s="4"/>
      <c r="BY907" s="4"/>
      <c r="BZ907" s="4"/>
      <c r="CA907" s="4"/>
      <c r="CB907" s="4"/>
      <c r="CC907" s="4"/>
      <c r="CD907" s="4"/>
      <c r="CE907" s="4"/>
      <c r="CF907" s="4"/>
      <c r="CG907" s="4"/>
      <c r="CH907" s="4"/>
      <c r="CI907" s="4"/>
      <c r="CJ907" s="4"/>
      <c r="CK907" s="4"/>
      <c r="CL907" s="4"/>
      <c r="CM907" s="4"/>
      <c r="CN907" s="4"/>
      <c r="CO907" s="4"/>
      <c r="CP907" s="4"/>
      <c r="CQ907" s="4"/>
      <c r="CR907" s="4"/>
      <c r="CS907" s="4"/>
      <c r="CT907" s="4"/>
      <c r="CU907" s="4"/>
      <c r="CV907" s="4"/>
      <c r="CW907" s="4"/>
      <c r="CX907" s="4"/>
      <c r="CY907" s="4"/>
      <c r="CZ907" s="4"/>
      <c r="DA907" s="4"/>
      <c r="DB907" s="4"/>
      <c r="DC907" s="4"/>
      <c r="DD907" s="4"/>
      <c r="DE907" s="4"/>
      <c r="DF907" s="4"/>
      <c r="DG907" s="4"/>
      <c r="DH907" s="4"/>
      <c r="DI907" s="4"/>
      <c r="DJ907" s="4"/>
      <c r="DK907" s="4"/>
      <c r="DL907" s="4"/>
      <c r="DM907" s="4"/>
      <c r="DN907" s="4"/>
      <c r="DO907" s="4"/>
      <c r="DP907" s="4"/>
      <c r="DQ907" s="4"/>
      <c r="DR907" s="4"/>
      <c r="DS907" s="4"/>
      <c r="DT907" s="4"/>
      <c r="DU907" s="4"/>
      <c r="DV907" s="4"/>
      <c r="DW907" s="4"/>
      <c r="DX907" s="4"/>
      <c r="DY907" s="4"/>
      <c r="DZ907" s="4"/>
      <c r="EA907" s="4"/>
      <c r="EB907" s="4"/>
      <c r="EC907" s="4"/>
      <c r="ED907" s="4"/>
      <c r="EE907" s="4"/>
      <c r="EF907" s="4"/>
      <c r="EG907" s="4"/>
      <c r="EH907" s="4"/>
      <c r="EI907" s="4"/>
      <c r="EJ907" s="4"/>
      <c r="EK907" s="4"/>
      <c r="EL907" s="4"/>
      <c r="EM907" s="4"/>
      <c r="EN907" s="4"/>
      <c r="EO907" s="4"/>
      <c r="EP907" s="4"/>
      <c r="EQ907" s="4"/>
      <c r="ER907" s="4"/>
      <c r="ES907" s="4"/>
      <c r="ET907" s="4"/>
      <c r="EU907" s="4"/>
      <c r="EV907" s="4"/>
      <c r="EW907" s="4"/>
      <c r="EX907" s="4"/>
      <c r="EY907" s="4"/>
      <c r="EZ907" s="4"/>
      <c r="FA907" s="4"/>
      <c r="FB907" s="4"/>
      <c r="FC907" s="4"/>
      <c r="FD907" s="4"/>
      <c r="FE907" s="4"/>
      <c r="FF907" s="4"/>
      <c r="FG907" s="4"/>
      <c r="FH907" s="4"/>
      <c r="FI907" s="4"/>
      <c r="FJ907" s="4"/>
      <c r="FK907" s="4"/>
      <c r="FL907" s="4"/>
      <c r="FM907" s="4"/>
      <c r="FN907" s="4"/>
      <c r="FO907" s="4"/>
      <c r="FP907" s="4"/>
      <c r="FQ907" s="4"/>
      <c r="FR907" s="4"/>
      <c r="FS907" s="4"/>
      <c r="FT907" s="4"/>
      <c r="FU907" s="4"/>
      <c r="FV907" s="4"/>
      <c r="FW907" s="4"/>
      <c r="FX907" s="4"/>
      <c r="FY907" s="4"/>
      <c r="FZ907" s="4"/>
      <c r="GA907" s="4"/>
      <c r="GB907" s="4"/>
      <c r="GC907" s="4"/>
      <c r="GD907" s="4"/>
      <c r="GE907" s="4"/>
      <c r="GF907" s="4"/>
      <c r="GG907" s="4"/>
      <c r="GH907" s="4"/>
      <c r="GI907" s="4"/>
      <c r="GJ907" s="4"/>
      <c r="GK907" s="4"/>
      <c r="GL907" s="4"/>
      <c r="GM907" s="4"/>
      <c r="GN907" s="4"/>
      <c r="GO907" s="4"/>
      <c r="GP907" s="4"/>
      <c r="GQ907" s="4"/>
      <c r="GR907" s="4"/>
      <c r="GS907" s="4"/>
      <c r="GT907" s="4"/>
      <c r="GU907" s="4"/>
      <c r="GV907" s="4"/>
      <c r="GW907" s="4"/>
      <c r="GX907" s="4"/>
      <c r="GY907" s="4"/>
      <c r="GZ907" s="4"/>
      <c r="HA907" s="4"/>
      <c r="HB907" s="4"/>
      <c r="HC907" s="4"/>
    </row>
    <row r="908" spans="1:211" s="380" customFormat="1" ht="13.9" customHeight="1">
      <c r="A908" s="828" t="str">
        <f>IF('1C TSsoustraitance'!$A625&lt;&gt;0,'1C TSsoustraitance'!$A625,"")</f>
        <v/>
      </c>
      <c r="B908" s="530"/>
      <c r="C908" s="513" t="str">
        <f>IF('1C TSsoustraitance'!$A625&lt;&gt;0,'1C TSsoustraitance'!$B625,"")</f>
        <v/>
      </c>
      <c r="D908" s="513" t="str">
        <f>IF('1C TSsoustraitance'!$A625&lt;&gt;0,'1C TSsoustraitance'!$C625,"")</f>
        <v/>
      </c>
      <c r="E908" s="684"/>
      <c r="F908" s="685"/>
      <c r="G908" s="666">
        <f>'1C TSsoustraitance'!$D625</f>
        <v>0</v>
      </c>
      <c r="H908" s="533">
        <v>0.21</v>
      </c>
      <c r="I908" s="533">
        <v>1</v>
      </c>
      <c r="J908" s="534"/>
      <c r="K908" s="667">
        <f t="shared" si="189"/>
        <v>0</v>
      </c>
      <c r="L908" s="668">
        <f>IF(OR('1C TSsoustraitance'!$D625="",'1C TSsoustraitance'!$AP625=0),0,IF(AND('1C TSsoustraitance'!$D625&lt;&gt;"",$K$2="Pôle",'1C TSsoustraitance'!$E625="OUI"),(('1C TSsoustraitance'!$F625+'1C TSsoustraitance'!$G625+'1C TSsoustraitance'!$H625+'1C TSsoustraitance'!$I625+'1C TSsoustraitance'!$M625)/'1C TSsoustraitance'!$R625),IF(AND('1C TSsoustraitance'!$D625&lt;&gt;"",$K$2="Pôle",'1C TSsoustraitance'!$E625="NON"),(('1C TSsoustraitance'!$F625+'1C TSsoustraitance'!$G625+'1C TSsoustraitance'!$H625+'1C TSsoustraitance'!$I625+'1C TSsoustraitance'!$M625)/'1C TSsoustraitance'!$AP625),IF(AND('1C TSsoustraitance'!$D625&lt;&gt;"",$K$2&lt;&gt;"Pôle",'1C TSsoustraitance'!$E625="OUI"),(('1C TSsoustraitance'!$F625+'1C TSsoustraitance'!$G625+'1C TSsoustraitance'!$H625+'1C TSsoustraitance'!$I625+'1C TSsoustraitance'!$J625+'1C TSsoustraitance'!$K625+'1C TSsoustraitance'!$L625+'1C TSsoustraitance'!$M625+'1C TSsoustraitance'!$N625+'1C TSsoustraitance'!$O625+'1C TSsoustraitance'!$P625+'1C TSsoustraitance'!$Q625)/'1C TSsoustraitance'!$R625),IF(AND('1C TSsoustraitance'!$D625&lt;&gt;"",$K$2&lt;&gt;"Pôle",'1C TSsoustraitance'!$E625="NON"),(('1C TSsoustraitance'!$F625+'1C TSsoustraitance'!$G625+'1C TSsoustraitance'!$H625+'1C TSsoustraitance'!$I625+'1C TSsoustraitance'!$J625+'1C TSsoustraitance'!$K625+'1C TSsoustraitance'!$L625+'1C TSsoustraitance'!$M625+'1C TSsoustraitance'!$N625+'1C TSsoustraitance'!$O625+'1C TSsoustraitance'!$P625+'1C TSsoustraitance'!$Q625))/'1C TSsoustraitance'!$AP625)))))</f>
        <v>0</v>
      </c>
      <c r="M908" s="668">
        <f>IF(OR('1C TSsoustraitance'!$D625="",'1C TSsoustraitance'!AP$13=0),0,IF(AND('1C TSsoustraitance'!$D625&lt;&gt;"",$K$2="Pôle",'1C TSsoustraitance'!$E625="OUI"),(('1C TSsoustraitance'!$J625+'1C TSsoustraitance'!$K625+'1C TSsoustraitance'!$L625)/'1C TSsoustraitance'!$R625),IF(AND('1C TSsoustraitance'!$D625&lt;&gt;"",$K$2="Pôle",'1C TSsoustraitance'!$E625="NON"),(('1C TSsoustraitance'!$J625+'1C TSsoustraitance'!$K625+'1C TSsoustraitance'!$L625)/'1C TSsoustraitance'!$AP625),IF(AND('1C TSsoustraitance'!$D625&lt;&gt;"",$K$2&lt;&gt;"Pôle"),0))))</f>
        <v>0</v>
      </c>
      <c r="N908" s="668">
        <f t="shared" si="188"/>
        <v>0</v>
      </c>
      <c r="O908" s="669">
        <f>IF(OR('1C TSsoustraitance'!$D625="",'1C TSsoustraitance'!$E625="OUI",'1C TSsoustraitance'!$AP625=0),0,(('1C TSsoustraitance'!$S625)/'1C TSsoustraitance'!$AP625))</f>
        <v>0</v>
      </c>
      <c r="P908" s="669">
        <f>IF(OR('1C TSsoustraitance'!$D625="",'1C TSsoustraitance'!$E625="OUI",'1C TSsoustraitance'!$AP625=0),0,(('1C TSsoustraitance'!$T625)/'1C TSsoustraitance'!$AP625))</f>
        <v>0</v>
      </c>
      <c r="Q908" s="669">
        <f>IF(OR('1C TSsoustraitance'!$D625="",'1C TSsoustraitance'!$E625="OUI",'1C TSsoustraitance'!$AP625=0),0,(('1C TSsoustraitance'!$U625)/'1C TSsoustraitance'!$AP625))</f>
        <v>0</v>
      </c>
      <c r="R908" s="669">
        <f>IF(OR('1C TSsoustraitance'!$D625="",'1C TSsoustraitance'!$E625="OUI",'1C TSsoustraitance'!$AP625=0),0,(('1C TSsoustraitance'!$V625)/'1C TSsoustraitance'!$AP625))</f>
        <v>0</v>
      </c>
      <c r="S908" s="669">
        <f>IF(OR('1C TSsoustraitance'!$D625="",'1C TSsoustraitance'!$E625="OUI",'1C TSsoustraitance'!$AP625=0),0,(('1C TSsoustraitance'!$W625)/'1C TSsoustraitance'!$AP625))</f>
        <v>0</v>
      </c>
      <c r="T908" s="669">
        <f>IF(OR('1C TSsoustraitance'!$D625="",'1C TSsoustraitance'!$E625="OUI",'1C TSsoustraitance'!$AP625=0),0,(('1C TSsoustraitance'!$X625)/'1C TSsoustraitance'!$AP625))</f>
        <v>0</v>
      </c>
      <c r="U908" s="669">
        <f>IF(OR('1C TSsoustraitance'!$D625="",'1C TSsoustraitance'!$E625="OUI",'1C TSsoustraitance'!$AP625=0),0,(('1C TSsoustraitance'!$Y625)/'1C TSsoustraitance'!$AP625))</f>
        <v>0</v>
      </c>
      <c r="V908" s="669">
        <f>IF(OR('1C TSsoustraitance'!$D625="",'1C TSsoustraitance'!$E625="OUI",'1C TSsoustraitance'!$AP625=0),0,(('1C TSsoustraitance'!$Z625)/'1C TSsoustraitance'!$AP625))</f>
        <v>0</v>
      </c>
      <c r="W908" s="669">
        <f>IF(OR('1C TSsoustraitance'!$D625="",'1C TSsoustraitance'!$E625="OUI",'1C TSsoustraitance'!$AP625=0),0,(('1C TSsoustraitance'!$AA625)/'1C TSsoustraitance'!$AP625))</f>
        <v>0</v>
      </c>
      <c r="X908" s="669">
        <f>IF(OR('1C TSsoustraitance'!$D625="",'1C TSsoustraitance'!$E625="OUI",'1C TSsoustraitance'!$AP625=0),0,(('1C TSsoustraitance'!$AB625)/'1C TSsoustraitance'!$AP625))</f>
        <v>0</v>
      </c>
      <c r="Y908" s="669">
        <f>IF(OR('1C TSsoustraitance'!$D625="",'1C TSsoustraitance'!$E625="OUI",'1C TSsoustraitance'!$AP625=0),0,(('1C TSsoustraitance'!$AC625)/'1C TSsoustraitance'!$AP625))</f>
        <v>0</v>
      </c>
      <c r="Z908" s="669">
        <f>IF(OR('1C TSsoustraitance'!$D625="",'1C TSsoustraitance'!$E625="OUI",'1C TSsoustraitance'!$AP625=0),0,(('1C TSsoustraitance'!$AD625)/'1C TSsoustraitance'!$AP625))</f>
        <v>0</v>
      </c>
      <c r="AA908" s="669">
        <f>IF(OR('1C TSsoustraitance'!$D625="",'1C TSsoustraitance'!$E625="OUI",'1C TSsoustraitance'!$AP625=0),0,(('1C TSsoustraitance'!$AE625)/'1C TSsoustraitance'!$AP625))</f>
        <v>0</v>
      </c>
      <c r="AB908" s="669">
        <f>IF(OR('1C TSsoustraitance'!$D625="",'1C TSsoustraitance'!$E625="OUI",'1C TSsoustraitance'!$AP625=0),0,(('1C TSsoustraitance'!$AF625)/'1C TSsoustraitance'!$AP625))</f>
        <v>0</v>
      </c>
      <c r="AC908" s="669">
        <f>IF(OR('1C TSsoustraitance'!$D625="",'1C TSsoustraitance'!$E625="OUI",'1C TSsoustraitance'!$AP625=0),0,(('1C TSsoustraitance'!$AG625)/'1C TSsoustraitance'!$AP625))</f>
        <v>0</v>
      </c>
      <c r="AD908" s="669">
        <f>IF(OR('1C TSsoustraitance'!$D625="",'1C TSsoustraitance'!$E625="OUI",'1C TSsoustraitance'!$AP625=0),0,(('1C TSsoustraitance'!$AH625)/'1C TSsoustraitance'!$AP625))</f>
        <v>0</v>
      </c>
      <c r="AE908" s="669">
        <f>IF(OR('1C TSsoustraitance'!$D625="",'1C TSsoustraitance'!$E625="OUI",'1C TSsoustraitance'!$AP625=0),0,(('1C TSsoustraitance'!$AI625)/'1C TSsoustraitance'!$AP625))</f>
        <v>0</v>
      </c>
      <c r="AF908" s="669">
        <f>IF(OR('1C TSsoustraitance'!$D625="",'1C TSsoustraitance'!$E625="OUI",'1C TSsoustraitance'!$AP625=0),0,(('1C TSsoustraitance'!$AJ625)/'1C TSsoustraitance'!$AP625))</f>
        <v>0</v>
      </c>
      <c r="AG908" s="669">
        <f>IF(OR('1C TSsoustraitance'!$D625="",'1C TSsoustraitance'!$E625="OUI",'1C TSsoustraitance'!$AP625=0),0,(('1C TSsoustraitance'!$AK625)/'1C TSsoustraitance'!$AP625))</f>
        <v>0</v>
      </c>
      <c r="AH908" s="669">
        <f>IF(OR('1C TSsoustraitance'!$D625="",'1C TSsoustraitance'!$E625="OUI",'1C TSsoustraitance'!$AP625=0),0,(('1C TSsoustraitance'!$AL625)/'1C TSsoustraitance'!$AP625))</f>
        <v>0</v>
      </c>
      <c r="AI908" s="669">
        <f>IF(OR('1C TSsoustraitance'!$D625="",'1C TSsoustraitance'!$E625="OUI",'1C TSsoustraitance'!$AP625=0),0,(('1C TSsoustraitance'!$AM625)/'1C TSsoustraitance'!$AP625))</f>
        <v>0</v>
      </c>
      <c r="AJ908" s="669">
        <f>IF(OR('1C TSsoustraitance'!$D625="",'1C TSsoustraitance'!$E625="OUI",'1C TSsoustraitance'!$AP625=0),0,(('1C TSsoustraitance'!$AN625)/'1C TSsoustraitance'!$AP625))</f>
        <v>0</v>
      </c>
      <c r="AK908" s="669">
        <f t="shared" si="190"/>
        <v>0</v>
      </c>
      <c r="AL908" s="668">
        <f t="shared" si="191"/>
        <v>0</v>
      </c>
      <c r="AM908" s="670">
        <f>IF(Tableau7[[#This Row],[N° pièce]]="",0,(Tableau7[[#This Row],[hors TVA]]+(Tableau7[[#This Row],[hors TVA]]*Tableau7[[#This Row],[Taux TVA]])-(Tableau7[[#This Row],[hors TVA]]*Tableau7[[#This Row],[Taux TVA]]*Tableau7[[#This Row],[Régime TVA: Récupération]]))*Tableau7[[#This Row],[Type 1]])</f>
        <v>0</v>
      </c>
      <c r="AN908" s="670">
        <f>IF(Tableau7[[#This Row],[N° pièce]]="",0,IF($K$2="pôle",((Tableau7[[#This Row],[hors TVA]]+(Tableau7[[#This Row],[hors TVA]]*Tableau7[[#This Row],[Taux TVA]])-(Tableau7[[#This Row],[hors TVA]]*Tableau7[[#This Row],[Taux TVA]]*Tableau7[[#This Row],[Régime TVA: Récupération]]))*Tableau7[[#This Row],[Type 2]]),0))</f>
        <v>0</v>
      </c>
      <c r="AO908" s="670">
        <f t="shared" si="185"/>
        <v>0</v>
      </c>
      <c r="AP908" s="255">
        <f t="shared" si="184"/>
        <v>0</v>
      </c>
      <c r="AQ908" s="506">
        <f t="shared" si="187"/>
        <v>0</v>
      </c>
      <c r="AR908" s="671"/>
      <c r="AS908" s="512"/>
      <c r="AT908" s="513" t="str">
        <f>IF(('1C TSsoustraitance'!AP625*FICHE!C$14&lt;J908),"Forfait limité à "&amp;FICHE!C$14&amp;"€/jour","")</f>
        <v/>
      </c>
      <c r="AU908" s="797"/>
      <c r="AV908" s="484"/>
      <c r="AW908" s="484"/>
      <c r="AX908" s="484"/>
      <c r="AY908" s="484"/>
      <c r="AZ908" s="484"/>
      <c r="BA908" s="4"/>
      <c r="BB908" s="4"/>
      <c r="BC908" s="4"/>
      <c r="BD908" s="4"/>
      <c r="BE908" s="4"/>
      <c r="BF908" s="4"/>
      <c r="BG908" s="4"/>
      <c r="BH908" s="4"/>
      <c r="BI908" s="4"/>
      <c r="BJ908" s="4"/>
      <c r="BK908" s="4"/>
      <c r="BL908" s="4"/>
      <c r="BM908" s="4"/>
      <c r="BN908" s="4"/>
      <c r="BO908" s="4"/>
      <c r="BP908" s="4"/>
      <c r="BQ908" s="4"/>
      <c r="BR908" s="4"/>
      <c r="BS908" s="4"/>
      <c r="BT908" s="4"/>
      <c r="BU908" s="4"/>
      <c r="BV908" s="4"/>
      <c r="BW908" s="4"/>
      <c r="BX908" s="4"/>
      <c r="BY908" s="4"/>
      <c r="BZ908" s="4"/>
      <c r="CA908" s="4"/>
      <c r="CB908" s="4"/>
      <c r="CC908" s="4"/>
      <c r="CD908" s="4"/>
      <c r="CE908" s="4"/>
      <c r="CF908" s="4"/>
      <c r="CG908" s="4"/>
      <c r="CH908" s="4"/>
      <c r="CI908" s="4"/>
      <c r="CJ908" s="4"/>
      <c r="CK908" s="4"/>
      <c r="CL908" s="4"/>
      <c r="CM908" s="4"/>
      <c r="CN908" s="4"/>
      <c r="CO908" s="4"/>
      <c r="CP908" s="4"/>
      <c r="CQ908" s="4"/>
      <c r="CR908" s="4"/>
      <c r="CS908" s="4"/>
      <c r="CT908" s="4"/>
      <c r="CU908" s="4"/>
      <c r="CV908" s="4"/>
      <c r="CW908" s="4"/>
      <c r="CX908" s="4"/>
      <c r="CY908" s="4"/>
      <c r="CZ908" s="4"/>
      <c r="DA908" s="4"/>
      <c r="DB908" s="4"/>
      <c r="DC908" s="4"/>
      <c r="DD908" s="4"/>
      <c r="DE908" s="4"/>
      <c r="DF908" s="4"/>
      <c r="DG908" s="4"/>
      <c r="DH908" s="4"/>
      <c r="DI908" s="4"/>
      <c r="DJ908" s="4"/>
      <c r="DK908" s="4"/>
      <c r="DL908" s="4"/>
      <c r="DM908" s="4"/>
      <c r="DN908" s="4"/>
      <c r="DO908" s="4"/>
      <c r="DP908" s="4"/>
      <c r="DQ908" s="4"/>
      <c r="DR908" s="4"/>
      <c r="DS908" s="4"/>
      <c r="DT908" s="4"/>
      <c r="DU908" s="4"/>
      <c r="DV908" s="4"/>
      <c r="DW908" s="4"/>
      <c r="DX908" s="4"/>
      <c r="DY908" s="4"/>
      <c r="DZ908" s="4"/>
      <c r="EA908" s="4"/>
      <c r="EB908" s="4"/>
      <c r="EC908" s="4"/>
      <c r="ED908" s="4"/>
      <c r="EE908" s="4"/>
      <c r="EF908" s="4"/>
      <c r="EG908" s="4"/>
      <c r="EH908" s="4"/>
      <c r="EI908" s="4"/>
      <c r="EJ908" s="4"/>
      <c r="EK908" s="4"/>
      <c r="EL908" s="4"/>
      <c r="EM908" s="4"/>
      <c r="EN908" s="4"/>
      <c r="EO908" s="4"/>
      <c r="EP908" s="4"/>
      <c r="EQ908" s="4"/>
      <c r="ER908" s="4"/>
      <c r="ES908" s="4"/>
      <c r="ET908" s="4"/>
      <c r="EU908" s="4"/>
      <c r="EV908" s="4"/>
      <c r="EW908" s="4"/>
      <c r="EX908" s="4"/>
      <c r="EY908" s="4"/>
      <c r="EZ908" s="4"/>
      <c r="FA908" s="4"/>
      <c r="FB908" s="4"/>
      <c r="FC908" s="4"/>
      <c r="FD908" s="4"/>
      <c r="FE908" s="4"/>
      <c r="FF908" s="4"/>
      <c r="FG908" s="4"/>
      <c r="FH908" s="4"/>
      <c r="FI908" s="4"/>
      <c r="FJ908" s="4"/>
      <c r="FK908" s="4"/>
      <c r="FL908" s="4"/>
      <c r="FM908" s="4"/>
      <c r="FN908" s="4"/>
      <c r="FO908" s="4"/>
      <c r="FP908" s="4"/>
      <c r="FQ908" s="4"/>
      <c r="FR908" s="4"/>
      <c r="FS908" s="4"/>
      <c r="FT908" s="4"/>
      <c r="FU908" s="4"/>
      <c r="FV908" s="4"/>
      <c r="FW908" s="4"/>
      <c r="FX908" s="4"/>
      <c r="FY908" s="4"/>
      <c r="FZ908" s="4"/>
      <c r="GA908" s="4"/>
      <c r="GB908" s="4"/>
      <c r="GC908" s="4"/>
      <c r="GD908" s="4"/>
      <c r="GE908" s="4"/>
      <c r="GF908" s="4"/>
      <c r="GG908" s="4"/>
      <c r="GH908" s="4"/>
      <c r="GI908" s="4"/>
      <c r="GJ908" s="4"/>
      <c r="GK908" s="4"/>
      <c r="GL908" s="4"/>
      <c r="GM908" s="4"/>
      <c r="GN908" s="4"/>
      <c r="GO908" s="4"/>
      <c r="GP908" s="4"/>
      <c r="GQ908" s="4"/>
      <c r="GR908" s="4"/>
      <c r="GS908" s="4"/>
      <c r="GT908" s="4"/>
      <c r="GU908" s="4"/>
      <c r="GV908" s="4"/>
      <c r="GW908" s="4"/>
      <c r="GX908" s="4"/>
      <c r="GY908" s="4"/>
      <c r="GZ908" s="4"/>
      <c r="HA908" s="4"/>
      <c r="HB908" s="4"/>
      <c r="HC908" s="4"/>
    </row>
    <row r="909" spans="1:211" s="380" customFormat="1" ht="13.9" customHeight="1">
      <c r="A909" s="828" t="str">
        <f>IF('1C TSsoustraitance'!$A626&lt;&gt;0,'1C TSsoustraitance'!$A626,"")</f>
        <v/>
      </c>
      <c r="B909" s="530"/>
      <c r="C909" s="513" t="str">
        <f>IF('1C TSsoustraitance'!$A626&lt;&gt;0,'1C TSsoustraitance'!$B626,"")</f>
        <v/>
      </c>
      <c r="D909" s="513" t="str">
        <f>IF('1C TSsoustraitance'!$A626&lt;&gt;0,'1C TSsoustraitance'!$C626,"")</f>
        <v/>
      </c>
      <c r="E909" s="684"/>
      <c r="F909" s="685"/>
      <c r="G909" s="666">
        <f>'1C TSsoustraitance'!$D626</f>
        <v>0</v>
      </c>
      <c r="H909" s="533">
        <v>0.21</v>
      </c>
      <c r="I909" s="533">
        <v>1</v>
      </c>
      <c r="J909" s="534"/>
      <c r="K909" s="667">
        <f t="shared" si="189"/>
        <v>0</v>
      </c>
      <c r="L909" s="668">
        <f>IF(OR('1C TSsoustraitance'!$D626="",'1C TSsoustraitance'!$AP626=0),0,IF(AND('1C TSsoustraitance'!$D626&lt;&gt;"",$K$2="Pôle",'1C TSsoustraitance'!$E626="OUI"),(('1C TSsoustraitance'!$F626+'1C TSsoustraitance'!$G626+'1C TSsoustraitance'!$H626+'1C TSsoustraitance'!$I626+'1C TSsoustraitance'!$M626)/'1C TSsoustraitance'!$R626),IF(AND('1C TSsoustraitance'!$D626&lt;&gt;"",$K$2="Pôle",'1C TSsoustraitance'!$E626="NON"),(('1C TSsoustraitance'!$F626+'1C TSsoustraitance'!$G626+'1C TSsoustraitance'!$H626+'1C TSsoustraitance'!$I626+'1C TSsoustraitance'!$M626)/'1C TSsoustraitance'!$AP626),IF(AND('1C TSsoustraitance'!$D626&lt;&gt;"",$K$2&lt;&gt;"Pôle",'1C TSsoustraitance'!$E626="OUI"),(('1C TSsoustraitance'!$F626+'1C TSsoustraitance'!$G626+'1C TSsoustraitance'!$H626+'1C TSsoustraitance'!$I626+'1C TSsoustraitance'!$J626+'1C TSsoustraitance'!$K626+'1C TSsoustraitance'!$L626+'1C TSsoustraitance'!$M626+'1C TSsoustraitance'!$N626+'1C TSsoustraitance'!$O626+'1C TSsoustraitance'!$P626+'1C TSsoustraitance'!$Q626)/'1C TSsoustraitance'!$R626),IF(AND('1C TSsoustraitance'!$D626&lt;&gt;"",$K$2&lt;&gt;"Pôle",'1C TSsoustraitance'!$E626="NON"),(('1C TSsoustraitance'!$F626+'1C TSsoustraitance'!$G626+'1C TSsoustraitance'!$H626+'1C TSsoustraitance'!$I626+'1C TSsoustraitance'!$J626+'1C TSsoustraitance'!$K626+'1C TSsoustraitance'!$L626+'1C TSsoustraitance'!$M626+'1C TSsoustraitance'!$N626+'1C TSsoustraitance'!$O626+'1C TSsoustraitance'!$P626+'1C TSsoustraitance'!$Q626))/'1C TSsoustraitance'!$AP626)))))</f>
        <v>0</v>
      </c>
      <c r="M909" s="668">
        <f>IF(OR('1C TSsoustraitance'!$D626="",'1C TSsoustraitance'!AP$13=0),0,IF(AND('1C TSsoustraitance'!$D626&lt;&gt;"",$K$2="Pôle",'1C TSsoustraitance'!$E626="OUI"),(('1C TSsoustraitance'!$J626+'1C TSsoustraitance'!$K626+'1C TSsoustraitance'!$L626)/'1C TSsoustraitance'!$R626),IF(AND('1C TSsoustraitance'!$D626&lt;&gt;"",$K$2="Pôle",'1C TSsoustraitance'!$E626="NON"),(('1C TSsoustraitance'!$J626+'1C TSsoustraitance'!$K626+'1C TSsoustraitance'!$L626)/'1C TSsoustraitance'!$AP626),IF(AND('1C TSsoustraitance'!$D626&lt;&gt;"",$K$2&lt;&gt;"Pôle"),0))))</f>
        <v>0</v>
      </c>
      <c r="N909" s="668">
        <f t="shared" si="188"/>
        <v>0</v>
      </c>
      <c r="O909" s="669">
        <f>IF(OR('1C TSsoustraitance'!$D626="",'1C TSsoustraitance'!$E626="OUI",'1C TSsoustraitance'!$AP626=0),0,(('1C TSsoustraitance'!$S626)/'1C TSsoustraitance'!$AP626))</f>
        <v>0</v>
      </c>
      <c r="P909" s="669">
        <f>IF(OR('1C TSsoustraitance'!$D626="",'1C TSsoustraitance'!$E626="OUI",'1C TSsoustraitance'!$AP626=0),0,(('1C TSsoustraitance'!$T626)/'1C TSsoustraitance'!$AP626))</f>
        <v>0</v>
      </c>
      <c r="Q909" s="669">
        <f>IF(OR('1C TSsoustraitance'!$D626="",'1C TSsoustraitance'!$E626="OUI",'1C TSsoustraitance'!$AP626=0),0,(('1C TSsoustraitance'!$U626)/'1C TSsoustraitance'!$AP626))</f>
        <v>0</v>
      </c>
      <c r="R909" s="669">
        <f>IF(OR('1C TSsoustraitance'!$D626="",'1C TSsoustraitance'!$E626="OUI",'1C TSsoustraitance'!$AP626=0),0,(('1C TSsoustraitance'!$V626)/'1C TSsoustraitance'!$AP626))</f>
        <v>0</v>
      </c>
      <c r="S909" s="669">
        <f>IF(OR('1C TSsoustraitance'!$D626="",'1C TSsoustraitance'!$E626="OUI",'1C TSsoustraitance'!$AP626=0),0,(('1C TSsoustraitance'!$W626)/'1C TSsoustraitance'!$AP626))</f>
        <v>0</v>
      </c>
      <c r="T909" s="669">
        <f>IF(OR('1C TSsoustraitance'!$D626="",'1C TSsoustraitance'!$E626="OUI",'1C TSsoustraitance'!$AP626=0),0,(('1C TSsoustraitance'!$X626)/'1C TSsoustraitance'!$AP626))</f>
        <v>0</v>
      </c>
      <c r="U909" s="669">
        <f>IF(OR('1C TSsoustraitance'!$D626="",'1C TSsoustraitance'!$E626="OUI",'1C TSsoustraitance'!$AP626=0),0,(('1C TSsoustraitance'!$Y626)/'1C TSsoustraitance'!$AP626))</f>
        <v>0</v>
      </c>
      <c r="V909" s="669">
        <f>IF(OR('1C TSsoustraitance'!$D626="",'1C TSsoustraitance'!$E626="OUI",'1C TSsoustraitance'!$AP626=0),0,(('1C TSsoustraitance'!$Z626)/'1C TSsoustraitance'!$AP626))</f>
        <v>0</v>
      </c>
      <c r="W909" s="669">
        <f>IF(OR('1C TSsoustraitance'!$D626="",'1C TSsoustraitance'!$E626="OUI",'1C TSsoustraitance'!$AP626=0),0,(('1C TSsoustraitance'!$AA626)/'1C TSsoustraitance'!$AP626))</f>
        <v>0</v>
      </c>
      <c r="X909" s="669">
        <f>IF(OR('1C TSsoustraitance'!$D626="",'1C TSsoustraitance'!$E626="OUI",'1C TSsoustraitance'!$AP626=0),0,(('1C TSsoustraitance'!$AB626)/'1C TSsoustraitance'!$AP626))</f>
        <v>0</v>
      </c>
      <c r="Y909" s="669">
        <f>IF(OR('1C TSsoustraitance'!$D626="",'1C TSsoustraitance'!$E626="OUI",'1C TSsoustraitance'!$AP626=0),0,(('1C TSsoustraitance'!$AC626)/'1C TSsoustraitance'!$AP626))</f>
        <v>0</v>
      </c>
      <c r="Z909" s="669">
        <f>IF(OR('1C TSsoustraitance'!$D626="",'1C TSsoustraitance'!$E626="OUI",'1C TSsoustraitance'!$AP626=0),0,(('1C TSsoustraitance'!$AD626)/'1C TSsoustraitance'!$AP626))</f>
        <v>0</v>
      </c>
      <c r="AA909" s="669">
        <f>IF(OR('1C TSsoustraitance'!$D626="",'1C TSsoustraitance'!$E626="OUI",'1C TSsoustraitance'!$AP626=0),0,(('1C TSsoustraitance'!$AE626)/'1C TSsoustraitance'!$AP626))</f>
        <v>0</v>
      </c>
      <c r="AB909" s="669">
        <f>IF(OR('1C TSsoustraitance'!$D626="",'1C TSsoustraitance'!$E626="OUI",'1C TSsoustraitance'!$AP626=0),0,(('1C TSsoustraitance'!$AF626)/'1C TSsoustraitance'!$AP626))</f>
        <v>0</v>
      </c>
      <c r="AC909" s="669">
        <f>IF(OR('1C TSsoustraitance'!$D626="",'1C TSsoustraitance'!$E626="OUI",'1C TSsoustraitance'!$AP626=0),0,(('1C TSsoustraitance'!$AG626)/'1C TSsoustraitance'!$AP626))</f>
        <v>0</v>
      </c>
      <c r="AD909" s="669">
        <f>IF(OR('1C TSsoustraitance'!$D626="",'1C TSsoustraitance'!$E626="OUI",'1C TSsoustraitance'!$AP626=0),0,(('1C TSsoustraitance'!$AH626)/'1C TSsoustraitance'!$AP626))</f>
        <v>0</v>
      </c>
      <c r="AE909" s="669">
        <f>IF(OR('1C TSsoustraitance'!$D626="",'1C TSsoustraitance'!$E626="OUI",'1C TSsoustraitance'!$AP626=0),0,(('1C TSsoustraitance'!$AI626)/'1C TSsoustraitance'!$AP626))</f>
        <v>0</v>
      </c>
      <c r="AF909" s="669">
        <f>IF(OR('1C TSsoustraitance'!$D626="",'1C TSsoustraitance'!$E626="OUI",'1C TSsoustraitance'!$AP626=0),0,(('1C TSsoustraitance'!$AJ626)/'1C TSsoustraitance'!$AP626))</f>
        <v>0</v>
      </c>
      <c r="AG909" s="669">
        <f>IF(OR('1C TSsoustraitance'!$D626="",'1C TSsoustraitance'!$E626="OUI",'1C TSsoustraitance'!$AP626=0),0,(('1C TSsoustraitance'!$AK626)/'1C TSsoustraitance'!$AP626))</f>
        <v>0</v>
      </c>
      <c r="AH909" s="669">
        <f>IF(OR('1C TSsoustraitance'!$D626="",'1C TSsoustraitance'!$E626="OUI",'1C TSsoustraitance'!$AP626=0),0,(('1C TSsoustraitance'!$AL626)/'1C TSsoustraitance'!$AP626))</f>
        <v>0</v>
      </c>
      <c r="AI909" s="669">
        <f>IF(OR('1C TSsoustraitance'!$D626="",'1C TSsoustraitance'!$E626="OUI",'1C TSsoustraitance'!$AP626=0),0,(('1C TSsoustraitance'!$AM626)/'1C TSsoustraitance'!$AP626))</f>
        <v>0</v>
      </c>
      <c r="AJ909" s="669">
        <f>IF(OR('1C TSsoustraitance'!$D626="",'1C TSsoustraitance'!$E626="OUI",'1C TSsoustraitance'!$AP626=0),0,(('1C TSsoustraitance'!$AN626)/'1C TSsoustraitance'!$AP626))</f>
        <v>0</v>
      </c>
      <c r="AK909" s="669">
        <f t="shared" si="190"/>
        <v>0</v>
      </c>
      <c r="AL909" s="668">
        <f t="shared" si="191"/>
        <v>0</v>
      </c>
      <c r="AM909" s="670">
        <f>IF(Tableau7[[#This Row],[N° pièce]]="",0,(Tableau7[[#This Row],[hors TVA]]+(Tableau7[[#This Row],[hors TVA]]*Tableau7[[#This Row],[Taux TVA]])-(Tableau7[[#This Row],[hors TVA]]*Tableau7[[#This Row],[Taux TVA]]*Tableau7[[#This Row],[Régime TVA: Récupération]]))*Tableau7[[#This Row],[Type 1]])</f>
        <v>0</v>
      </c>
      <c r="AN909" s="670">
        <f>IF(Tableau7[[#This Row],[N° pièce]]="",0,IF($K$2="pôle",((Tableau7[[#This Row],[hors TVA]]+(Tableau7[[#This Row],[hors TVA]]*Tableau7[[#This Row],[Taux TVA]])-(Tableau7[[#This Row],[hors TVA]]*Tableau7[[#This Row],[Taux TVA]]*Tableau7[[#This Row],[Régime TVA: Récupération]]))*Tableau7[[#This Row],[Type 2]]),0))</f>
        <v>0</v>
      </c>
      <c r="AO909" s="670">
        <f t="shared" si="185"/>
        <v>0</v>
      </c>
      <c r="AP909" s="255">
        <f t="shared" si="184"/>
        <v>0</v>
      </c>
      <c r="AQ909" s="506">
        <f t="shared" si="187"/>
        <v>0</v>
      </c>
      <c r="AR909" s="671"/>
      <c r="AS909" s="512"/>
      <c r="AT909" s="513" t="str">
        <f>IF(('1C TSsoustraitance'!AP626*FICHE!C$14&lt;J909),"Forfait limité à "&amp;FICHE!C$14&amp;"€/jour","")</f>
        <v/>
      </c>
      <c r="AU909" s="797"/>
      <c r="AV909" s="484"/>
      <c r="AW909" s="484"/>
      <c r="AX909" s="484"/>
      <c r="AY909" s="484"/>
      <c r="AZ909" s="484"/>
      <c r="BA909" s="4"/>
      <c r="BB909" s="4"/>
      <c r="BC909" s="4"/>
      <c r="BD909" s="4"/>
      <c r="BE909" s="4"/>
      <c r="BF909" s="4"/>
      <c r="BG909" s="4"/>
      <c r="BH909" s="4"/>
      <c r="BI909" s="4"/>
      <c r="BJ909" s="4"/>
      <c r="BK909" s="4"/>
      <c r="BL909" s="4"/>
      <c r="BM909" s="4"/>
      <c r="BN909" s="4"/>
      <c r="BO909" s="4"/>
      <c r="BP909" s="4"/>
      <c r="BQ909" s="4"/>
      <c r="BR909" s="4"/>
      <c r="BS909" s="4"/>
      <c r="BT909" s="4"/>
      <c r="BU909" s="4"/>
      <c r="BV909" s="4"/>
      <c r="BW909" s="4"/>
      <c r="BX909" s="4"/>
      <c r="BY909" s="4"/>
      <c r="BZ909" s="4"/>
      <c r="CA909" s="4"/>
      <c r="CB909" s="4"/>
      <c r="CC909" s="4"/>
      <c r="CD909" s="4"/>
      <c r="CE909" s="4"/>
      <c r="CF909" s="4"/>
      <c r="CG909" s="4"/>
      <c r="CH909" s="4"/>
      <c r="CI909" s="4"/>
      <c r="CJ909" s="4"/>
      <c r="CK909" s="4"/>
      <c r="CL909" s="4"/>
      <c r="CM909" s="4"/>
      <c r="CN909" s="4"/>
      <c r="CO909" s="4"/>
      <c r="CP909" s="4"/>
      <c r="CQ909" s="4"/>
      <c r="CR909" s="4"/>
      <c r="CS909" s="4"/>
      <c r="CT909" s="4"/>
      <c r="CU909" s="4"/>
      <c r="CV909" s="4"/>
      <c r="CW909" s="4"/>
      <c r="CX909" s="4"/>
      <c r="CY909" s="4"/>
      <c r="CZ909" s="4"/>
      <c r="DA909" s="4"/>
      <c r="DB909" s="4"/>
      <c r="DC909" s="4"/>
      <c r="DD909" s="4"/>
      <c r="DE909" s="4"/>
      <c r="DF909" s="4"/>
      <c r="DG909" s="4"/>
      <c r="DH909" s="4"/>
      <c r="DI909" s="4"/>
      <c r="DJ909" s="4"/>
      <c r="DK909" s="4"/>
      <c r="DL909" s="4"/>
      <c r="DM909" s="4"/>
      <c r="DN909" s="4"/>
      <c r="DO909" s="4"/>
      <c r="DP909" s="4"/>
      <c r="DQ909" s="4"/>
      <c r="DR909" s="4"/>
      <c r="DS909" s="4"/>
      <c r="DT909" s="4"/>
      <c r="DU909" s="4"/>
      <c r="DV909" s="4"/>
      <c r="DW909" s="4"/>
      <c r="DX909" s="4"/>
      <c r="DY909" s="4"/>
      <c r="DZ909" s="4"/>
      <c r="EA909" s="4"/>
      <c r="EB909" s="4"/>
      <c r="EC909" s="4"/>
      <c r="ED909" s="4"/>
      <c r="EE909" s="4"/>
      <c r="EF909" s="4"/>
      <c r="EG909" s="4"/>
      <c r="EH909" s="4"/>
      <c r="EI909" s="4"/>
      <c r="EJ909" s="4"/>
      <c r="EK909" s="4"/>
      <c r="EL909" s="4"/>
      <c r="EM909" s="4"/>
      <c r="EN909" s="4"/>
      <c r="EO909" s="4"/>
      <c r="EP909" s="4"/>
      <c r="EQ909" s="4"/>
      <c r="ER909" s="4"/>
      <c r="ES909" s="4"/>
      <c r="ET909" s="4"/>
      <c r="EU909" s="4"/>
      <c r="EV909" s="4"/>
      <c r="EW909" s="4"/>
      <c r="EX909" s="4"/>
      <c r="EY909" s="4"/>
      <c r="EZ909" s="4"/>
      <c r="FA909" s="4"/>
      <c r="FB909" s="4"/>
      <c r="FC909" s="4"/>
      <c r="FD909" s="4"/>
      <c r="FE909" s="4"/>
      <c r="FF909" s="4"/>
      <c r="FG909" s="4"/>
      <c r="FH909" s="4"/>
      <c r="FI909" s="4"/>
      <c r="FJ909" s="4"/>
      <c r="FK909" s="4"/>
      <c r="FL909" s="4"/>
      <c r="FM909" s="4"/>
      <c r="FN909" s="4"/>
      <c r="FO909" s="4"/>
      <c r="FP909" s="4"/>
      <c r="FQ909" s="4"/>
      <c r="FR909" s="4"/>
      <c r="FS909" s="4"/>
      <c r="FT909" s="4"/>
      <c r="FU909" s="4"/>
      <c r="FV909" s="4"/>
      <c r="FW909" s="4"/>
      <c r="FX909" s="4"/>
      <c r="FY909" s="4"/>
      <c r="FZ909" s="4"/>
      <c r="GA909" s="4"/>
      <c r="GB909" s="4"/>
      <c r="GC909" s="4"/>
      <c r="GD909" s="4"/>
      <c r="GE909" s="4"/>
      <c r="GF909" s="4"/>
      <c r="GG909" s="4"/>
      <c r="GH909" s="4"/>
      <c r="GI909" s="4"/>
      <c r="GJ909" s="4"/>
      <c r="GK909" s="4"/>
      <c r="GL909" s="4"/>
      <c r="GM909" s="4"/>
      <c r="GN909" s="4"/>
      <c r="GO909" s="4"/>
      <c r="GP909" s="4"/>
      <c r="GQ909" s="4"/>
      <c r="GR909" s="4"/>
      <c r="GS909" s="4"/>
      <c r="GT909" s="4"/>
      <c r="GU909" s="4"/>
      <c r="GV909" s="4"/>
      <c r="GW909" s="4"/>
      <c r="GX909" s="4"/>
      <c r="GY909" s="4"/>
      <c r="GZ909" s="4"/>
      <c r="HA909" s="4"/>
      <c r="HB909" s="4"/>
      <c r="HC909" s="4"/>
    </row>
    <row r="910" spans="1:211" s="380" customFormat="1" ht="13.9" customHeight="1">
      <c r="A910" s="828" t="str">
        <f>IF('1C TSsoustraitance'!$A627&lt;&gt;0,'1C TSsoustraitance'!$A627,"")</f>
        <v/>
      </c>
      <c r="B910" s="530"/>
      <c r="C910" s="513" t="str">
        <f>IF('1C TSsoustraitance'!$A627&lt;&gt;0,'1C TSsoustraitance'!$B627,"")</f>
        <v/>
      </c>
      <c r="D910" s="513" t="str">
        <f>IF('1C TSsoustraitance'!$A627&lt;&gt;0,'1C TSsoustraitance'!$C627,"")</f>
        <v/>
      </c>
      <c r="E910" s="684"/>
      <c r="F910" s="685"/>
      <c r="G910" s="666">
        <f>'1C TSsoustraitance'!$D627</f>
        <v>0</v>
      </c>
      <c r="H910" s="533">
        <v>0.21</v>
      </c>
      <c r="I910" s="533">
        <v>1</v>
      </c>
      <c r="J910" s="534"/>
      <c r="K910" s="667">
        <f t="shared" si="189"/>
        <v>0</v>
      </c>
      <c r="L910" s="668">
        <f>IF(OR('1C TSsoustraitance'!$D627="",'1C TSsoustraitance'!$AP627=0),0,IF(AND('1C TSsoustraitance'!$D627&lt;&gt;"",$K$2="Pôle",'1C TSsoustraitance'!$E627="OUI"),(('1C TSsoustraitance'!$F627+'1C TSsoustraitance'!$G627+'1C TSsoustraitance'!$H627+'1C TSsoustraitance'!$I627+'1C TSsoustraitance'!$M627)/'1C TSsoustraitance'!$R627),IF(AND('1C TSsoustraitance'!$D627&lt;&gt;"",$K$2="Pôle",'1C TSsoustraitance'!$E627="NON"),(('1C TSsoustraitance'!$F627+'1C TSsoustraitance'!$G627+'1C TSsoustraitance'!$H627+'1C TSsoustraitance'!$I627+'1C TSsoustraitance'!$M627)/'1C TSsoustraitance'!$AP627),IF(AND('1C TSsoustraitance'!$D627&lt;&gt;"",$K$2&lt;&gt;"Pôle",'1C TSsoustraitance'!$E627="OUI"),(('1C TSsoustraitance'!$F627+'1C TSsoustraitance'!$G627+'1C TSsoustraitance'!$H627+'1C TSsoustraitance'!$I627+'1C TSsoustraitance'!$J627+'1C TSsoustraitance'!$K627+'1C TSsoustraitance'!$L627+'1C TSsoustraitance'!$M627+'1C TSsoustraitance'!$N627+'1C TSsoustraitance'!$O627+'1C TSsoustraitance'!$P627+'1C TSsoustraitance'!$Q627)/'1C TSsoustraitance'!$R627),IF(AND('1C TSsoustraitance'!$D627&lt;&gt;"",$K$2&lt;&gt;"Pôle",'1C TSsoustraitance'!$E627="NON"),(('1C TSsoustraitance'!$F627+'1C TSsoustraitance'!$G627+'1C TSsoustraitance'!$H627+'1C TSsoustraitance'!$I627+'1C TSsoustraitance'!$J627+'1C TSsoustraitance'!$K627+'1C TSsoustraitance'!$L627+'1C TSsoustraitance'!$M627+'1C TSsoustraitance'!$N627+'1C TSsoustraitance'!$O627+'1C TSsoustraitance'!$P627+'1C TSsoustraitance'!$Q627))/'1C TSsoustraitance'!$AP627)))))</f>
        <v>0</v>
      </c>
      <c r="M910" s="668">
        <f>IF(OR('1C TSsoustraitance'!$D627="",'1C TSsoustraitance'!AP$13=0),0,IF(AND('1C TSsoustraitance'!$D627&lt;&gt;"",$K$2="Pôle",'1C TSsoustraitance'!$E627="OUI"),(('1C TSsoustraitance'!$J627+'1C TSsoustraitance'!$K627+'1C TSsoustraitance'!$L627)/'1C TSsoustraitance'!$R627),IF(AND('1C TSsoustraitance'!$D627&lt;&gt;"",$K$2="Pôle",'1C TSsoustraitance'!$E627="NON"),(('1C TSsoustraitance'!$J627+'1C TSsoustraitance'!$K627+'1C TSsoustraitance'!$L627)/'1C TSsoustraitance'!$AP627),IF(AND('1C TSsoustraitance'!$D627&lt;&gt;"",$K$2&lt;&gt;"Pôle"),0))))</f>
        <v>0</v>
      </c>
      <c r="N910" s="668">
        <f t="shared" si="188"/>
        <v>0</v>
      </c>
      <c r="O910" s="669">
        <f>IF(OR('1C TSsoustraitance'!$D627="",'1C TSsoustraitance'!$E627="OUI",'1C TSsoustraitance'!$AP627=0),0,(('1C TSsoustraitance'!$S627)/'1C TSsoustraitance'!$AP627))</f>
        <v>0</v>
      </c>
      <c r="P910" s="669">
        <f>IF(OR('1C TSsoustraitance'!$D627="",'1C TSsoustraitance'!$E627="OUI",'1C TSsoustraitance'!$AP627=0),0,(('1C TSsoustraitance'!$T627)/'1C TSsoustraitance'!$AP627))</f>
        <v>0</v>
      </c>
      <c r="Q910" s="669">
        <f>IF(OR('1C TSsoustraitance'!$D627="",'1C TSsoustraitance'!$E627="OUI",'1C TSsoustraitance'!$AP627=0),0,(('1C TSsoustraitance'!$U627)/'1C TSsoustraitance'!$AP627))</f>
        <v>0</v>
      </c>
      <c r="R910" s="669">
        <f>IF(OR('1C TSsoustraitance'!$D627="",'1C TSsoustraitance'!$E627="OUI",'1C TSsoustraitance'!$AP627=0),0,(('1C TSsoustraitance'!$V627)/'1C TSsoustraitance'!$AP627))</f>
        <v>0</v>
      </c>
      <c r="S910" s="669">
        <f>IF(OR('1C TSsoustraitance'!$D627="",'1C TSsoustraitance'!$E627="OUI",'1C TSsoustraitance'!$AP627=0),0,(('1C TSsoustraitance'!$W627)/'1C TSsoustraitance'!$AP627))</f>
        <v>0</v>
      </c>
      <c r="T910" s="669">
        <f>IF(OR('1C TSsoustraitance'!$D627="",'1C TSsoustraitance'!$E627="OUI",'1C TSsoustraitance'!$AP627=0),0,(('1C TSsoustraitance'!$X627)/'1C TSsoustraitance'!$AP627))</f>
        <v>0</v>
      </c>
      <c r="U910" s="669">
        <f>IF(OR('1C TSsoustraitance'!$D627="",'1C TSsoustraitance'!$E627="OUI",'1C TSsoustraitance'!$AP627=0),0,(('1C TSsoustraitance'!$Y627)/'1C TSsoustraitance'!$AP627))</f>
        <v>0</v>
      </c>
      <c r="V910" s="669">
        <f>IF(OR('1C TSsoustraitance'!$D627="",'1C TSsoustraitance'!$E627="OUI",'1C TSsoustraitance'!$AP627=0),0,(('1C TSsoustraitance'!$Z627)/'1C TSsoustraitance'!$AP627))</f>
        <v>0</v>
      </c>
      <c r="W910" s="669">
        <f>IF(OR('1C TSsoustraitance'!$D627="",'1C TSsoustraitance'!$E627="OUI",'1C TSsoustraitance'!$AP627=0),0,(('1C TSsoustraitance'!$AA627)/'1C TSsoustraitance'!$AP627))</f>
        <v>0</v>
      </c>
      <c r="X910" s="669">
        <f>IF(OR('1C TSsoustraitance'!$D627="",'1C TSsoustraitance'!$E627="OUI",'1C TSsoustraitance'!$AP627=0),0,(('1C TSsoustraitance'!$AB627)/'1C TSsoustraitance'!$AP627))</f>
        <v>0</v>
      </c>
      <c r="Y910" s="669">
        <f>IF(OR('1C TSsoustraitance'!$D627="",'1C TSsoustraitance'!$E627="OUI",'1C TSsoustraitance'!$AP627=0),0,(('1C TSsoustraitance'!$AC627)/'1C TSsoustraitance'!$AP627))</f>
        <v>0</v>
      </c>
      <c r="Z910" s="669">
        <f>IF(OR('1C TSsoustraitance'!$D627="",'1C TSsoustraitance'!$E627="OUI",'1C TSsoustraitance'!$AP627=0),0,(('1C TSsoustraitance'!$AD627)/'1C TSsoustraitance'!$AP627))</f>
        <v>0</v>
      </c>
      <c r="AA910" s="669">
        <f>IF(OR('1C TSsoustraitance'!$D627="",'1C TSsoustraitance'!$E627="OUI",'1C TSsoustraitance'!$AP627=0),0,(('1C TSsoustraitance'!$AE627)/'1C TSsoustraitance'!$AP627))</f>
        <v>0</v>
      </c>
      <c r="AB910" s="669">
        <f>IF(OR('1C TSsoustraitance'!$D627="",'1C TSsoustraitance'!$E627="OUI",'1C TSsoustraitance'!$AP627=0),0,(('1C TSsoustraitance'!$AF627)/'1C TSsoustraitance'!$AP627))</f>
        <v>0</v>
      </c>
      <c r="AC910" s="669">
        <f>IF(OR('1C TSsoustraitance'!$D627="",'1C TSsoustraitance'!$E627="OUI",'1C TSsoustraitance'!$AP627=0),0,(('1C TSsoustraitance'!$AG627)/'1C TSsoustraitance'!$AP627))</f>
        <v>0</v>
      </c>
      <c r="AD910" s="669">
        <f>IF(OR('1C TSsoustraitance'!$D627="",'1C TSsoustraitance'!$E627="OUI",'1C TSsoustraitance'!$AP627=0),0,(('1C TSsoustraitance'!$AH627)/'1C TSsoustraitance'!$AP627))</f>
        <v>0</v>
      </c>
      <c r="AE910" s="669">
        <f>IF(OR('1C TSsoustraitance'!$D627="",'1C TSsoustraitance'!$E627="OUI",'1C TSsoustraitance'!$AP627=0),0,(('1C TSsoustraitance'!$AI627)/'1C TSsoustraitance'!$AP627))</f>
        <v>0</v>
      </c>
      <c r="AF910" s="669">
        <f>IF(OR('1C TSsoustraitance'!$D627="",'1C TSsoustraitance'!$E627="OUI",'1C TSsoustraitance'!$AP627=0),0,(('1C TSsoustraitance'!$AJ627)/'1C TSsoustraitance'!$AP627))</f>
        <v>0</v>
      </c>
      <c r="AG910" s="669">
        <f>IF(OR('1C TSsoustraitance'!$D627="",'1C TSsoustraitance'!$E627="OUI",'1C TSsoustraitance'!$AP627=0),0,(('1C TSsoustraitance'!$AK627)/'1C TSsoustraitance'!$AP627))</f>
        <v>0</v>
      </c>
      <c r="AH910" s="669">
        <f>IF(OR('1C TSsoustraitance'!$D627="",'1C TSsoustraitance'!$E627="OUI",'1C TSsoustraitance'!$AP627=0),0,(('1C TSsoustraitance'!$AL627)/'1C TSsoustraitance'!$AP627))</f>
        <v>0</v>
      </c>
      <c r="AI910" s="669">
        <f>IF(OR('1C TSsoustraitance'!$D627="",'1C TSsoustraitance'!$E627="OUI",'1C TSsoustraitance'!$AP627=0),0,(('1C TSsoustraitance'!$AM627)/'1C TSsoustraitance'!$AP627))</f>
        <v>0</v>
      </c>
      <c r="AJ910" s="669">
        <f>IF(OR('1C TSsoustraitance'!$D627="",'1C TSsoustraitance'!$E627="OUI",'1C TSsoustraitance'!$AP627=0),0,(('1C TSsoustraitance'!$AN627)/'1C TSsoustraitance'!$AP627))</f>
        <v>0</v>
      </c>
      <c r="AK910" s="669">
        <f t="shared" si="190"/>
        <v>0</v>
      </c>
      <c r="AL910" s="668">
        <f t="shared" si="191"/>
        <v>0</v>
      </c>
      <c r="AM910" s="670">
        <f>IF(Tableau7[[#This Row],[N° pièce]]="",0,(Tableau7[[#This Row],[hors TVA]]+(Tableau7[[#This Row],[hors TVA]]*Tableau7[[#This Row],[Taux TVA]])-(Tableau7[[#This Row],[hors TVA]]*Tableau7[[#This Row],[Taux TVA]]*Tableau7[[#This Row],[Régime TVA: Récupération]]))*Tableau7[[#This Row],[Type 1]])</f>
        <v>0</v>
      </c>
      <c r="AN910" s="670">
        <f>IF(Tableau7[[#This Row],[N° pièce]]="",0,IF($K$2="pôle",((Tableau7[[#This Row],[hors TVA]]+(Tableau7[[#This Row],[hors TVA]]*Tableau7[[#This Row],[Taux TVA]])-(Tableau7[[#This Row],[hors TVA]]*Tableau7[[#This Row],[Taux TVA]]*Tableau7[[#This Row],[Régime TVA: Récupération]]))*Tableau7[[#This Row],[Type 2]]),0))</f>
        <v>0</v>
      </c>
      <c r="AO910" s="670">
        <f t="shared" si="185"/>
        <v>0</v>
      </c>
      <c r="AP910" s="255">
        <f t="shared" si="184"/>
        <v>0</v>
      </c>
      <c r="AQ910" s="506">
        <f t="shared" si="187"/>
        <v>0</v>
      </c>
      <c r="AR910" s="671"/>
      <c r="AS910" s="512"/>
      <c r="AT910" s="513" t="str">
        <f>IF(('1C TSsoustraitance'!AP627*FICHE!C$14&lt;J910),"Forfait limité à "&amp;FICHE!C$14&amp;"€/jour","")</f>
        <v/>
      </c>
      <c r="AU910" s="797"/>
      <c r="AV910" s="484"/>
      <c r="AW910" s="484"/>
      <c r="AX910" s="484"/>
      <c r="AY910" s="484"/>
      <c r="AZ910" s="484"/>
      <c r="BA910" s="4"/>
      <c r="BB910" s="4"/>
      <c r="BC910" s="4"/>
      <c r="BD910" s="4"/>
      <c r="BE910" s="4"/>
      <c r="BF910" s="4"/>
      <c r="BG910" s="4"/>
      <c r="BH910" s="4"/>
      <c r="BI910" s="4"/>
      <c r="BJ910" s="4"/>
      <c r="BK910" s="4"/>
      <c r="BL910" s="4"/>
      <c r="BM910" s="4"/>
      <c r="BN910" s="4"/>
      <c r="BO910" s="4"/>
      <c r="BP910" s="4"/>
      <c r="BQ910" s="4"/>
      <c r="BR910" s="4"/>
      <c r="BS910" s="4"/>
      <c r="BT910" s="4"/>
      <c r="BU910" s="4"/>
      <c r="BV910" s="4"/>
      <c r="BW910" s="4"/>
      <c r="BX910" s="4"/>
      <c r="BY910" s="4"/>
      <c r="BZ910" s="4"/>
      <c r="CA910" s="4"/>
      <c r="CB910" s="4"/>
      <c r="CC910" s="4"/>
      <c r="CD910" s="4"/>
      <c r="CE910" s="4"/>
      <c r="CF910" s="4"/>
      <c r="CG910" s="4"/>
      <c r="CH910" s="4"/>
      <c r="CI910" s="4"/>
      <c r="CJ910" s="4"/>
      <c r="CK910" s="4"/>
      <c r="CL910" s="4"/>
      <c r="CM910" s="4"/>
      <c r="CN910" s="4"/>
      <c r="CO910" s="4"/>
      <c r="CP910" s="4"/>
      <c r="CQ910" s="4"/>
      <c r="CR910" s="4"/>
      <c r="CS910" s="4"/>
      <c r="CT910" s="4"/>
      <c r="CU910" s="4"/>
      <c r="CV910" s="4"/>
      <c r="CW910" s="4"/>
      <c r="CX910" s="4"/>
      <c r="CY910" s="4"/>
      <c r="CZ910" s="4"/>
      <c r="DA910" s="4"/>
      <c r="DB910" s="4"/>
      <c r="DC910" s="4"/>
      <c r="DD910" s="4"/>
      <c r="DE910" s="4"/>
      <c r="DF910" s="4"/>
      <c r="DG910" s="4"/>
      <c r="DH910" s="4"/>
      <c r="DI910" s="4"/>
      <c r="DJ910" s="4"/>
      <c r="DK910" s="4"/>
      <c r="DL910" s="4"/>
      <c r="DM910" s="4"/>
      <c r="DN910" s="4"/>
      <c r="DO910" s="4"/>
      <c r="DP910" s="4"/>
      <c r="DQ910" s="4"/>
      <c r="DR910" s="4"/>
      <c r="DS910" s="4"/>
      <c r="DT910" s="4"/>
      <c r="DU910" s="4"/>
      <c r="DV910" s="4"/>
      <c r="DW910" s="4"/>
      <c r="DX910" s="4"/>
      <c r="DY910" s="4"/>
      <c r="DZ910" s="4"/>
      <c r="EA910" s="4"/>
      <c r="EB910" s="4"/>
      <c r="EC910" s="4"/>
      <c r="ED910" s="4"/>
      <c r="EE910" s="4"/>
      <c r="EF910" s="4"/>
      <c r="EG910" s="4"/>
      <c r="EH910" s="4"/>
      <c r="EI910" s="4"/>
      <c r="EJ910" s="4"/>
      <c r="EK910" s="4"/>
      <c r="EL910" s="4"/>
      <c r="EM910" s="4"/>
      <c r="EN910" s="4"/>
      <c r="EO910" s="4"/>
      <c r="EP910" s="4"/>
      <c r="EQ910" s="4"/>
      <c r="ER910" s="4"/>
      <c r="ES910" s="4"/>
      <c r="ET910" s="4"/>
      <c r="EU910" s="4"/>
      <c r="EV910" s="4"/>
      <c r="EW910" s="4"/>
      <c r="EX910" s="4"/>
      <c r="EY910" s="4"/>
      <c r="EZ910" s="4"/>
      <c r="FA910" s="4"/>
      <c r="FB910" s="4"/>
      <c r="FC910" s="4"/>
      <c r="FD910" s="4"/>
      <c r="FE910" s="4"/>
      <c r="FF910" s="4"/>
      <c r="FG910" s="4"/>
      <c r="FH910" s="4"/>
      <c r="FI910" s="4"/>
      <c r="FJ910" s="4"/>
      <c r="FK910" s="4"/>
      <c r="FL910" s="4"/>
      <c r="FM910" s="4"/>
      <c r="FN910" s="4"/>
      <c r="FO910" s="4"/>
      <c r="FP910" s="4"/>
      <c r="FQ910" s="4"/>
      <c r="FR910" s="4"/>
      <c r="FS910" s="4"/>
      <c r="FT910" s="4"/>
      <c r="FU910" s="4"/>
      <c r="FV910" s="4"/>
      <c r="FW910" s="4"/>
      <c r="FX910" s="4"/>
      <c r="FY910" s="4"/>
      <c r="FZ910" s="4"/>
      <c r="GA910" s="4"/>
      <c r="GB910" s="4"/>
      <c r="GC910" s="4"/>
      <c r="GD910" s="4"/>
      <c r="GE910" s="4"/>
      <c r="GF910" s="4"/>
      <c r="GG910" s="4"/>
      <c r="GH910" s="4"/>
      <c r="GI910" s="4"/>
      <c r="GJ910" s="4"/>
      <c r="GK910" s="4"/>
      <c r="GL910" s="4"/>
      <c r="GM910" s="4"/>
      <c r="GN910" s="4"/>
      <c r="GO910" s="4"/>
      <c r="GP910" s="4"/>
      <c r="GQ910" s="4"/>
      <c r="GR910" s="4"/>
      <c r="GS910" s="4"/>
      <c r="GT910" s="4"/>
      <c r="GU910" s="4"/>
      <c r="GV910" s="4"/>
      <c r="GW910" s="4"/>
      <c r="GX910" s="4"/>
      <c r="GY910" s="4"/>
      <c r="GZ910" s="4"/>
      <c r="HA910" s="4"/>
      <c r="HB910" s="4"/>
      <c r="HC910" s="4"/>
    </row>
    <row r="911" spans="1:211" s="380" customFormat="1" ht="13.9" customHeight="1">
      <c r="A911" s="828" t="str">
        <f>IF('1C TSsoustraitance'!$A628&lt;&gt;0,'1C TSsoustraitance'!$A628,"")</f>
        <v/>
      </c>
      <c r="B911" s="530"/>
      <c r="C911" s="513" t="str">
        <f>IF('1C TSsoustraitance'!$A628&lt;&gt;0,'1C TSsoustraitance'!$B628,"")</f>
        <v/>
      </c>
      <c r="D911" s="513" t="str">
        <f>IF('1C TSsoustraitance'!$A628&lt;&gt;0,'1C TSsoustraitance'!$C628,"")</f>
        <v/>
      </c>
      <c r="E911" s="684"/>
      <c r="F911" s="685"/>
      <c r="G911" s="666">
        <f>'1C TSsoustraitance'!$D628</f>
        <v>0</v>
      </c>
      <c r="H911" s="533">
        <v>0.21</v>
      </c>
      <c r="I911" s="533">
        <v>1</v>
      </c>
      <c r="J911" s="534"/>
      <c r="K911" s="667">
        <f t="shared" si="189"/>
        <v>0</v>
      </c>
      <c r="L911" s="668">
        <f>IF(OR('1C TSsoustraitance'!$D628="",'1C TSsoustraitance'!$AP628=0),0,IF(AND('1C TSsoustraitance'!$D628&lt;&gt;"",$K$2="Pôle",'1C TSsoustraitance'!$E628="OUI"),(('1C TSsoustraitance'!$F628+'1C TSsoustraitance'!$G628+'1C TSsoustraitance'!$H628+'1C TSsoustraitance'!$I628+'1C TSsoustraitance'!$M628)/'1C TSsoustraitance'!$R628),IF(AND('1C TSsoustraitance'!$D628&lt;&gt;"",$K$2="Pôle",'1C TSsoustraitance'!$E628="NON"),(('1C TSsoustraitance'!$F628+'1C TSsoustraitance'!$G628+'1C TSsoustraitance'!$H628+'1C TSsoustraitance'!$I628+'1C TSsoustraitance'!$M628)/'1C TSsoustraitance'!$AP628),IF(AND('1C TSsoustraitance'!$D628&lt;&gt;"",$K$2&lt;&gt;"Pôle",'1C TSsoustraitance'!$E628="OUI"),(('1C TSsoustraitance'!$F628+'1C TSsoustraitance'!$G628+'1C TSsoustraitance'!$H628+'1C TSsoustraitance'!$I628+'1C TSsoustraitance'!$J628+'1C TSsoustraitance'!$K628+'1C TSsoustraitance'!$L628+'1C TSsoustraitance'!$M628+'1C TSsoustraitance'!$N628+'1C TSsoustraitance'!$O628+'1C TSsoustraitance'!$P628+'1C TSsoustraitance'!$Q628)/'1C TSsoustraitance'!$R628),IF(AND('1C TSsoustraitance'!$D628&lt;&gt;"",$K$2&lt;&gt;"Pôle",'1C TSsoustraitance'!$E628="NON"),(('1C TSsoustraitance'!$F628+'1C TSsoustraitance'!$G628+'1C TSsoustraitance'!$H628+'1C TSsoustraitance'!$I628+'1C TSsoustraitance'!$J628+'1C TSsoustraitance'!$K628+'1C TSsoustraitance'!$L628+'1C TSsoustraitance'!$M628+'1C TSsoustraitance'!$N628+'1C TSsoustraitance'!$O628+'1C TSsoustraitance'!$P628+'1C TSsoustraitance'!$Q628))/'1C TSsoustraitance'!$AP628)))))</f>
        <v>0</v>
      </c>
      <c r="M911" s="668">
        <f>IF(OR('1C TSsoustraitance'!$D628="",'1C TSsoustraitance'!AP$13=0),0,IF(AND('1C TSsoustraitance'!$D628&lt;&gt;"",$K$2="Pôle",'1C TSsoustraitance'!$E628="OUI"),(('1C TSsoustraitance'!$J628+'1C TSsoustraitance'!$K628+'1C TSsoustraitance'!$L628)/'1C TSsoustraitance'!$R628),IF(AND('1C TSsoustraitance'!$D628&lt;&gt;"",$K$2="Pôle",'1C TSsoustraitance'!$E628="NON"),(('1C TSsoustraitance'!$J628+'1C TSsoustraitance'!$K628+'1C TSsoustraitance'!$L628)/'1C TSsoustraitance'!$AP628),IF(AND('1C TSsoustraitance'!$D628&lt;&gt;"",$K$2&lt;&gt;"Pôle"),0))))</f>
        <v>0</v>
      </c>
      <c r="N911" s="668">
        <f t="shared" si="188"/>
        <v>0</v>
      </c>
      <c r="O911" s="669">
        <f>IF(OR('1C TSsoustraitance'!$D628="",'1C TSsoustraitance'!$E628="OUI",'1C TSsoustraitance'!$AP628=0),0,(('1C TSsoustraitance'!$S628)/'1C TSsoustraitance'!$AP628))</f>
        <v>0</v>
      </c>
      <c r="P911" s="669">
        <f>IF(OR('1C TSsoustraitance'!$D628="",'1C TSsoustraitance'!$E628="OUI",'1C TSsoustraitance'!$AP628=0),0,(('1C TSsoustraitance'!$T628)/'1C TSsoustraitance'!$AP628))</f>
        <v>0</v>
      </c>
      <c r="Q911" s="669">
        <f>IF(OR('1C TSsoustraitance'!$D628="",'1C TSsoustraitance'!$E628="OUI",'1C TSsoustraitance'!$AP628=0),0,(('1C TSsoustraitance'!$U628)/'1C TSsoustraitance'!$AP628))</f>
        <v>0</v>
      </c>
      <c r="R911" s="669">
        <f>IF(OR('1C TSsoustraitance'!$D628="",'1C TSsoustraitance'!$E628="OUI",'1C TSsoustraitance'!$AP628=0),0,(('1C TSsoustraitance'!$V628)/'1C TSsoustraitance'!$AP628))</f>
        <v>0</v>
      </c>
      <c r="S911" s="669">
        <f>IF(OR('1C TSsoustraitance'!$D628="",'1C TSsoustraitance'!$E628="OUI",'1C TSsoustraitance'!$AP628=0),0,(('1C TSsoustraitance'!$W628)/'1C TSsoustraitance'!$AP628))</f>
        <v>0</v>
      </c>
      <c r="T911" s="669">
        <f>IF(OR('1C TSsoustraitance'!$D628="",'1C TSsoustraitance'!$E628="OUI",'1C TSsoustraitance'!$AP628=0),0,(('1C TSsoustraitance'!$X628)/'1C TSsoustraitance'!$AP628))</f>
        <v>0</v>
      </c>
      <c r="U911" s="669">
        <f>IF(OR('1C TSsoustraitance'!$D628="",'1C TSsoustraitance'!$E628="OUI",'1C TSsoustraitance'!$AP628=0),0,(('1C TSsoustraitance'!$Y628)/'1C TSsoustraitance'!$AP628))</f>
        <v>0</v>
      </c>
      <c r="V911" s="669">
        <f>IF(OR('1C TSsoustraitance'!$D628="",'1C TSsoustraitance'!$E628="OUI",'1C TSsoustraitance'!$AP628=0),0,(('1C TSsoustraitance'!$Z628)/'1C TSsoustraitance'!$AP628))</f>
        <v>0</v>
      </c>
      <c r="W911" s="669">
        <f>IF(OR('1C TSsoustraitance'!$D628="",'1C TSsoustraitance'!$E628="OUI",'1C TSsoustraitance'!$AP628=0),0,(('1C TSsoustraitance'!$AA628)/'1C TSsoustraitance'!$AP628))</f>
        <v>0</v>
      </c>
      <c r="X911" s="669">
        <f>IF(OR('1C TSsoustraitance'!$D628="",'1C TSsoustraitance'!$E628="OUI",'1C TSsoustraitance'!$AP628=0),0,(('1C TSsoustraitance'!$AB628)/'1C TSsoustraitance'!$AP628))</f>
        <v>0</v>
      </c>
      <c r="Y911" s="669">
        <f>IF(OR('1C TSsoustraitance'!$D628="",'1C TSsoustraitance'!$E628="OUI",'1C TSsoustraitance'!$AP628=0),0,(('1C TSsoustraitance'!$AC628)/'1C TSsoustraitance'!$AP628))</f>
        <v>0</v>
      </c>
      <c r="Z911" s="669">
        <f>IF(OR('1C TSsoustraitance'!$D628="",'1C TSsoustraitance'!$E628="OUI",'1C TSsoustraitance'!$AP628=0),0,(('1C TSsoustraitance'!$AD628)/'1C TSsoustraitance'!$AP628))</f>
        <v>0</v>
      </c>
      <c r="AA911" s="669">
        <f>IF(OR('1C TSsoustraitance'!$D628="",'1C TSsoustraitance'!$E628="OUI",'1C TSsoustraitance'!$AP628=0),0,(('1C TSsoustraitance'!$AE628)/'1C TSsoustraitance'!$AP628))</f>
        <v>0</v>
      </c>
      <c r="AB911" s="669">
        <f>IF(OR('1C TSsoustraitance'!$D628="",'1C TSsoustraitance'!$E628="OUI",'1C TSsoustraitance'!$AP628=0),0,(('1C TSsoustraitance'!$AF628)/'1C TSsoustraitance'!$AP628))</f>
        <v>0</v>
      </c>
      <c r="AC911" s="669">
        <f>IF(OR('1C TSsoustraitance'!$D628="",'1C TSsoustraitance'!$E628="OUI",'1C TSsoustraitance'!$AP628=0),0,(('1C TSsoustraitance'!$AG628)/'1C TSsoustraitance'!$AP628))</f>
        <v>0</v>
      </c>
      <c r="AD911" s="669">
        <f>IF(OR('1C TSsoustraitance'!$D628="",'1C TSsoustraitance'!$E628="OUI",'1C TSsoustraitance'!$AP628=0),0,(('1C TSsoustraitance'!$AH628)/'1C TSsoustraitance'!$AP628))</f>
        <v>0</v>
      </c>
      <c r="AE911" s="669">
        <f>IF(OR('1C TSsoustraitance'!$D628="",'1C TSsoustraitance'!$E628="OUI",'1C TSsoustraitance'!$AP628=0),0,(('1C TSsoustraitance'!$AI628)/'1C TSsoustraitance'!$AP628))</f>
        <v>0</v>
      </c>
      <c r="AF911" s="669">
        <f>IF(OR('1C TSsoustraitance'!$D628="",'1C TSsoustraitance'!$E628="OUI",'1C TSsoustraitance'!$AP628=0),0,(('1C TSsoustraitance'!$AJ628)/'1C TSsoustraitance'!$AP628))</f>
        <v>0</v>
      </c>
      <c r="AG911" s="669">
        <f>IF(OR('1C TSsoustraitance'!$D628="",'1C TSsoustraitance'!$E628="OUI",'1C TSsoustraitance'!$AP628=0),0,(('1C TSsoustraitance'!$AK628)/'1C TSsoustraitance'!$AP628))</f>
        <v>0</v>
      </c>
      <c r="AH911" s="669">
        <f>IF(OR('1C TSsoustraitance'!$D628="",'1C TSsoustraitance'!$E628="OUI",'1C TSsoustraitance'!$AP628=0),0,(('1C TSsoustraitance'!$AL628)/'1C TSsoustraitance'!$AP628))</f>
        <v>0</v>
      </c>
      <c r="AI911" s="669">
        <f>IF(OR('1C TSsoustraitance'!$D628="",'1C TSsoustraitance'!$E628="OUI",'1C TSsoustraitance'!$AP628=0),0,(('1C TSsoustraitance'!$AM628)/'1C TSsoustraitance'!$AP628))</f>
        <v>0</v>
      </c>
      <c r="AJ911" s="669">
        <f>IF(OR('1C TSsoustraitance'!$D628="",'1C TSsoustraitance'!$E628="OUI",'1C TSsoustraitance'!$AP628=0),0,(('1C TSsoustraitance'!$AN628)/'1C TSsoustraitance'!$AP628))</f>
        <v>0</v>
      </c>
      <c r="AK911" s="669">
        <f t="shared" si="190"/>
        <v>0</v>
      </c>
      <c r="AL911" s="668">
        <f t="shared" si="191"/>
        <v>0</v>
      </c>
      <c r="AM911" s="670">
        <f>IF(Tableau7[[#This Row],[N° pièce]]="",0,(Tableau7[[#This Row],[hors TVA]]+(Tableau7[[#This Row],[hors TVA]]*Tableau7[[#This Row],[Taux TVA]])-(Tableau7[[#This Row],[hors TVA]]*Tableau7[[#This Row],[Taux TVA]]*Tableau7[[#This Row],[Régime TVA: Récupération]]))*Tableau7[[#This Row],[Type 1]])</f>
        <v>0</v>
      </c>
      <c r="AN911" s="670">
        <f>IF(Tableau7[[#This Row],[N° pièce]]="",0,IF($K$2="pôle",((Tableau7[[#This Row],[hors TVA]]+(Tableau7[[#This Row],[hors TVA]]*Tableau7[[#This Row],[Taux TVA]])-(Tableau7[[#This Row],[hors TVA]]*Tableau7[[#This Row],[Taux TVA]]*Tableau7[[#This Row],[Régime TVA: Récupération]]))*Tableau7[[#This Row],[Type 2]]),0))</f>
        <v>0</v>
      </c>
      <c r="AO911" s="670">
        <f t="shared" si="185"/>
        <v>0</v>
      </c>
      <c r="AP911" s="255">
        <f t="shared" si="184"/>
        <v>0</v>
      </c>
      <c r="AQ911" s="506">
        <f t="shared" si="187"/>
        <v>0</v>
      </c>
      <c r="AR911" s="671"/>
      <c r="AS911" s="512"/>
      <c r="AT911" s="513" t="str">
        <f>IF(('1C TSsoustraitance'!AP628*FICHE!C$14&lt;J911),"Forfait limité à "&amp;FICHE!C$14&amp;"€/jour","")</f>
        <v/>
      </c>
      <c r="AU911" s="797"/>
      <c r="AV911" s="484"/>
      <c r="AW911" s="484"/>
      <c r="AX911" s="484"/>
      <c r="AY911" s="484"/>
      <c r="AZ911" s="484"/>
      <c r="BA911" s="4"/>
      <c r="BB911" s="4"/>
      <c r="BC911" s="4"/>
      <c r="BD911" s="4"/>
      <c r="BE911" s="4"/>
      <c r="BF911" s="4"/>
      <c r="BG911" s="4"/>
      <c r="BH911" s="4"/>
      <c r="BI911" s="4"/>
      <c r="BJ911" s="4"/>
      <c r="BK911" s="4"/>
      <c r="BL911" s="4"/>
      <c r="BM911" s="4"/>
      <c r="BN911" s="4"/>
      <c r="BO911" s="4"/>
      <c r="BP911" s="4"/>
      <c r="BQ911" s="4"/>
      <c r="BR911" s="4"/>
      <c r="BS911" s="4"/>
      <c r="BT911" s="4"/>
      <c r="BU911" s="4"/>
      <c r="BV911" s="4"/>
      <c r="BW911" s="4"/>
      <c r="BX911" s="4"/>
      <c r="BY911" s="4"/>
      <c r="BZ911" s="4"/>
      <c r="CA911" s="4"/>
      <c r="CB911" s="4"/>
      <c r="CC911" s="4"/>
      <c r="CD911" s="4"/>
      <c r="CE911" s="4"/>
      <c r="CF911" s="4"/>
      <c r="CG911" s="4"/>
      <c r="CH911" s="4"/>
      <c r="CI911" s="4"/>
      <c r="CJ911" s="4"/>
      <c r="CK911" s="4"/>
      <c r="CL911" s="4"/>
      <c r="CM911" s="4"/>
      <c r="CN911" s="4"/>
      <c r="CO911" s="4"/>
      <c r="CP911" s="4"/>
      <c r="CQ911" s="4"/>
      <c r="CR911" s="4"/>
      <c r="CS911" s="4"/>
      <c r="CT911" s="4"/>
      <c r="CU911" s="4"/>
      <c r="CV911" s="4"/>
      <c r="CW911" s="4"/>
      <c r="CX911" s="4"/>
      <c r="CY911" s="4"/>
      <c r="CZ911" s="4"/>
      <c r="DA911" s="4"/>
      <c r="DB911" s="4"/>
      <c r="DC911" s="4"/>
      <c r="DD911" s="4"/>
      <c r="DE911" s="4"/>
      <c r="DF911" s="4"/>
      <c r="DG911" s="4"/>
      <c r="DH911" s="4"/>
      <c r="DI911" s="4"/>
      <c r="DJ911" s="4"/>
      <c r="DK911" s="4"/>
      <c r="DL911" s="4"/>
      <c r="DM911" s="4"/>
      <c r="DN911" s="4"/>
      <c r="DO911" s="4"/>
      <c r="DP911" s="4"/>
      <c r="DQ911" s="4"/>
      <c r="DR911" s="4"/>
      <c r="DS911" s="4"/>
      <c r="DT911" s="4"/>
      <c r="DU911" s="4"/>
      <c r="DV911" s="4"/>
      <c r="DW911" s="4"/>
      <c r="DX911" s="4"/>
      <c r="DY911" s="4"/>
      <c r="DZ911" s="4"/>
      <c r="EA911" s="4"/>
      <c r="EB911" s="4"/>
      <c r="EC911" s="4"/>
      <c r="ED911" s="4"/>
      <c r="EE911" s="4"/>
      <c r="EF911" s="4"/>
      <c r="EG911" s="4"/>
      <c r="EH911" s="4"/>
      <c r="EI911" s="4"/>
      <c r="EJ911" s="4"/>
      <c r="EK911" s="4"/>
      <c r="EL911" s="4"/>
      <c r="EM911" s="4"/>
      <c r="EN911" s="4"/>
      <c r="EO911" s="4"/>
      <c r="EP911" s="4"/>
      <c r="EQ911" s="4"/>
      <c r="ER911" s="4"/>
      <c r="ES911" s="4"/>
      <c r="ET911" s="4"/>
      <c r="EU911" s="4"/>
      <c r="EV911" s="4"/>
      <c r="EW911" s="4"/>
      <c r="EX911" s="4"/>
      <c r="EY911" s="4"/>
      <c r="EZ911" s="4"/>
      <c r="FA911" s="4"/>
      <c r="FB911" s="4"/>
      <c r="FC911" s="4"/>
      <c r="FD911" s="4"/>
      <c r="FE911" s="4"/>
      <c r="FF911" s="4"/>
      <c r="FG911" s="4"/>
      <c r="FH911" s="4"/>
      <c r="FI911" s="4"/>
      <c r="FJ911" s="4"/>
      <c r="FK911" s="4"/>
      <c r="FL911" s="4"/>
      <c r="FM911" s="4"/>
      <c r="FN911" s="4"/>
      <c r="FO911" s="4"/>
      <c r="FP911" s="4"/>
      <c r="FQ911" s="4"/>
      <c r="FR911" s="4"/>
      <c r="FS911" s="4"/>
      <c r="FT911" s="4"/>
      <c r="FU911" s="4"/>
      <c r="FV911" s="4"/>
      <c r="FW911" s="4"/>
      <c r="FX911" s="4"/>
      <c r="FY911" s="4"/>
      <c r="FZ911" s="4"/>
      <c r="GA911" s="4"/>
      <c r="GB911" s="4"/>
      <c r="GC911" s="4"/>
      <c r="GD911" s="4"/>
      <c r="GE911" s="4"/>
      <c r="GF911" s="4"/>
      <c r="GG911" s="4"/>
      <c r="GH911" s="4"/>
      <c r="GI911" s="4"/>
      <c r="GJ911" s="4"/>
      <c r="GK911" s="4"/>
      <c r="GL911" s="4"/>
      <c r="GM911" s="4"/>
      <c r="GN911" s="4"/>
      <c r="GO911" s="4"/>
      <c r="GP911" s="4"/>
      <c r="GQ911" s="4"/>
      <c r="GR911" s="4"/>
      <c r="GS911" s="4"/>
      <c r="GT911" s="4"/>
      <c r="GU911" s="4"/>
      <c r="GV911" s="4"/>
      <c r="GW911" s="4"/>
      <c r="GX911" s="4"/>
      <c r="GY911" s="4"/>
      <c r="GZ911" s="4"/>
      <c r="HA911" s="4"/>
      <c r="HB911" s="4"/>
      <c r="HC911" s="4"/>
    </row>
    <row r="912" spans="1:211" s="380" customFormat="1" ht="13.9" customHeight="1">
      <c r="A912" s="828" t="str">
        <f>IF('1C TSsoustraitance'!$A629&lt;&gt;0,'1C TSsoustraitance'!$A629,"")</f>
        <v/>
      </c>
      <c r="B912" s="530"/>
      <c r="C912" s="513" t="str">
        <f>IF('1C TSsoustraitance'!$A629&lt;&gt;0,'1C TSsoustraitance'!$B629,"")</f>
        <v/>
      </c>
      <c r="D912" s="513" t="str">
        <f>IF('1C TSsoustraitance'!$A629&lt;&gt;0,'1C TSsoustraitance'!$C629,"")</f>
        <v/>
      </c>
      <c r="E912" s="684"/>
      <c r="F912" s="685"/>
      <c r="G912" s="666">
        <f>'1C TSsoustraitance'!$D629</f>
        <v>0</v>
      </c>
      <c r="H912" s="533">
        <v>0.21</v>
      </c>
      <c r="I912" s="533">
        <v>1</v>
      </c>
      <c r="J912" s="534"/>
      <c r="K912" s="667">
        <f t="shared" si="189"/>
        <v>0</v>
      </c>
      <c r="L912" s="668">
        <f>IF(OR('1C TSsoustraitance'!$D629="",'1C TSsoustraitance'!$AP629=0),0,IF(AND('1C TSsoustraitance'!$D629&lt;&gt;"",$K$2="Pôle",'1C TSsoustraitance'!$E629="OUI"),(('1C TSsoustraitance'!$F629+'1C TSsoustraitance'!$G629+'1C TSsoustraitance'!$H629+'1C TSsoustraitance'!$I629+'1C TSsoustraitance'!$M629)/'1C TSsoustraitance'!$R629),IF(AND('1C TSsoustraitance'!$D629&lt;&gt;"",$K$2="Pôle",'1C TSsoustraitance'!$E629="NON"),(('1C TSsoustraitance'!$F629+'1C TSsoustraitance'!$G629+'1C TSsoustraitance'!$H629+'1C TSsoustraitance'!$I629+'1C TSsoustraitance'!$M629)/'1C TSsoustraitance'!$AP629),IF(AND('1C TSsoustraitance'!$D629&lt;&gt;"",$K$2&lt;&gt;"Pôle",'1C TSsoustraitance'!$E629="OUI"),(('1C TSsoustraitance'!$F629+'1C TSsoustraitance'!$G629+'1C TSsoustraitance'!$H629+'1C TSsoustraitance'!$I629+'1C TSsoustraitance'!$J629+'1C TSsoustraitance'!$K629+'1C TSsoustraitance'!$L629+'1C TSsoustraitance'!$M629+'1C TSsoustraitance'!$N629+'1C TSsoustraitance'!$O629+'1C TSsoustraitance'!$P629+'1C TSsoustraitance'!$Q629)/'1C TSsoustraitance'!$R629),IF(AND('1C TSsoustraitance'!$D629&lt;&gt;"",$K$2&lt;&gt;"Pôle",'1C TSsoustraitance'!$E629="NON"),(('1C TSsoustraitance'!$F629+'1C TSsoustraitance'!$G629+'1C TSsoustraitance'!$H629+'1C TSsoustraitance'!$I629+'1C TSsoustraitance'!$J629+'1C TSsoustraitance'!$K629+'1C TSsoustraitance'!$L629+'1C TSsoustraitance'!$M629+'1C TSsoustraitance'!$N629+'1C TSsoustraitance'!$O629+'1C TSsoustraitance'!$P629+'1C TSsoustraitance'!$Q629))/'1C TSsoustraitance'!$AP629)))))</f>
        <v>0</v>
      </c>
      <c r="M912" s="668">
        <f>IF(OR('1C TSsoustraitance'!$D629="",'1C TSsoustraitance'!AP$13=0),0,IF(AND('1C TSsoustraitance'!$D629&lt;&gt;"",$K$2="Pôle",'1C TSsoustraitance'!$E629="OUI"),(('1C TSsoustraitance'!$J629+'1C TSsoustraitance'!$K629+'1C TSsoustraitance'!$L629)/'1C TSsoustraitance'!$R629),IF(AND('1C TSsoustraitance'!$D629&lt;&gt;"",$K$2="Pôle",'1C TSsoustraitance'!$E629="NON"),(('1C TSsoustraitance'!$J629+'1C TSsoustraitance'!$K629+'1C TSsoustraitance'!$L629)/'1C TSsoustraitance'!$AP629),IF(AND('1C TSsoustraitance'!$D629&lt;&gt;"",$K$2&lt;&gt;"Pôle"),0))))</f>
        <v>0</v>
      </c>
      <c r="N912" s="668">
        <f t="shared" si="188"/>
        <v>0</v>
      </c>
      <c r="O912" s="669">
        <f>IF(OR('1C TSsoustraitance'!$D629="",'1C TSsoustraitance'!$E629="OUI",'1C TSsoustraitance'!$AP629=0),0,(('1C TSsoustraitance'!$S629)/'1C TSsoustraitance'!$AP629))</f>
        <v>0</v>
      </c>
      <c r="P912" s="669">
        <f>IF(OR('1C TSsoustraitance'!$D629="",'1C TSsoustraitance'!$E629="OUI",'1C TSsoustraitance'!$AP629=0),0,(('1C TSsoustraitance'!$T629)/'1C TSsoustraitance'!$AP629))</f>
        <v>0</v>
      </c>
      <c r="Q912" s="669">
        <f>IF(OR('1C TSsoustraitance'!$D629="",'1C TSsoustraitance'!$E629="OUI",'1C TSsoustraitance'!$AP629=0),0,(('1C TSsoustraitance'!$U629)/'1C TSsoustraitance'!$AP629))</f>
        <v>0</v>
      </c>
      <c r="R912" s="669">
        <f>IF(OR('1C TSsoustraitance'!$D629="",'1C TSsoustraitance'!$E629="OUI",'1C TSsoustraitance'!$AP629=0),0,(('1C TSsoustraitance'!$V629)/'1C TSsoustraitance'!$AP629))</f>
        <v>0</v>
      </c>
      <c r="S912" s="669">
        <f>IF(OR('1C TSsoustraitance'!$D629="",'1C TSsoustraitance'!$E629="OUI",'1C TSsoustraitance'!$AP629=0),0,(('1C TSsoustraitance'!$W629)/'1C TSsoustraitance'!$AP629))</f>
        <v>0</v>
      </c>
      <c r="T912" s="669">
        <f>IF(OR('1C TSsoustraitance'!$D629="",'1C TSsoustraitance'!$E629="OUI",'1C TSsoustraitance'!$AP629=0),0,(('1C TSsoustraitance'!$X629)/'1C TSsoustraitance'!$AP629))</f>
        <v>0</v>
      </c>
      <c r="U912" s="669">
        <f>IF(OR('1C TSsoustraitance'!$D629="",'1C TSsoustraitance'!$E629="OUI",'1C TSsoustraitance'!$AP629=0),0,(('1C TSsoustraitance'!$Y629)/'1C TSsoustraitance'!$AP629))</f>
        <v>0</v>
      </c>
      <c r="V912" s="669">
        <f>IF(OR('1C TSsoustraitance'!$D629="",'1C TSsoustraitance'!$E629="OUI",'1C TSsoustraitance'!$AP629=0),0,(('1C TSsoustraitance'!$Z629)/'1C TSsoustraitance'!$AP629))</f>
        <v>0</v>
      </c>
      <c r="W912" s="669">
        <f>IF(OR('1C TSsoustraitance'!$D629="",'1C TSsoustraitance'!$E629="OUI",'1C TSsoustraitance'!$AP629=0),0,(('1C TSsoustraitance'!$AA629)/'1C TSsoustraitance'!$AP629))</f>
        <v>0</v>
      </c>
      <c r="X912" s="669">
        <f>IF(OR('1C TSsoustraitance'!$D629="",'1C TSsoustraitance'!$E629="OUI",'1C TSsoustraitance'!$AP629=0),0,(('1C TSsoustraitance'!$AB629)/'1C TSsoustraitance'!$AP629))</f>
        <v>0</v>
      </c>
      <c r="Y912" s="669">
        <f>IF(OR('1C TSsoustraitance'!$D629="",'1C TSsoustraitance'!$E629="OUI",'1C TSsoustraitance'!$AP629=0),0,(('1C TSsoustraitance'!$AC629)/'1C TSsoustraitance'!$AP629))</f>
        <v>0</v>
      </c>
      <c r="Z912" s="669">
        <f>IF(OR('1C TSsoustraitance'!$D629="",'1C TSsoustraitance'!$E629="OUI",'1C TSsoustraitance'!$AP629=0),0,(('1C TSsoustraitance'!$AD629)/'1C TSsoustraitance'!$AP629))</f>
        <v>0</v>
      </c>
      <c r="AA912" s="669">
        <f>IF(OR('1C TSsoustraitance'!$D629="",'1C TSsoustraitance'!$E629="OUI",'1C TSsoustraitance'!$AP629=0),0,(('1C TSsoustraitance'!$AE629)/'1C TSsoustraitance'!$AP629))</f>
        <v>0</v>
      </c>
      <c r="AB912" s="669">
        <f>IF(OR('1C TSsoustraitance'!$D629="",'1C TSsoustraitance'!$E629="OUI",'1C TSsoustraitance'!$AP629=0),0,(('1C TSsoustraitance'!$AF629)/'1C TSsoustraitance'!$AP629))</f>
        <v>0</v>
      </c>
      <c r="AC912" s="669">
        <f>IF(OR('1C TSsoustraitance'!$D629="",'1C TSsoustraitance'!$E629="OUI",'1C TSsoustraitance'!$AP629=0),0,(('1C TSsoustraitance'!$AG629)/'1C TSsoustraitance'!$AP629))</f>
        <v>0</v>
      </c>
      <c r="AD912" s="669">
        <f>IF(OR('1C TSsoustraitance'!$D629="",'1C TSsoustraitance'!$E629="OUI",'1C TSsoustraitance'!$AP629=0),0,(('1C TSsoustraitance'!$AH629)/'1C TSsoustraitance'!$AP629))</f>
        <v>0</v>
      </c>
      <c r="AE912" s="669">
        <f>IF(OR('1C TSsoustraitance'!$D629="",'1C TSsoustraitance'!$E629="OUI",'1C TSsoustraitance'!$AP629=0),0,(('1C TSsoustraitance'!$AI629)/'1C TSsoustraitance'!$AP629))</f>
        <v>0</v>
      </c>
      <c r="AF912" s="669">
        <f>IF(OR('1C TSsoustraitance'!$D629="",'1C TSsoustraitance'!$E629="OUI",'1C TSsoustraitance'!$AP629=0),0,(('1C TSsoustraitance'!$AJ629)/'1C TSsoustraitance'!$AP629))</f>
        <v>0</v>
      </c>
      <c r="AG912" s="669">
        <f>IF(OR('1C TSsoustraitance'!$D629="",'1C TSsoustraitance'!$E629="OUI",'1C TSsoustraitance'!$AP629=0),0,(('1C TSsoustraitance'!$AK629)/'1C TSsoustraitance'!$AP629))</f>
        <v>0</v>
      </c>
      <c r="AH912" s="669">
        <f>IF(OR('1C TSsoustraitance'!$D629="",'1C TSsoustraitance'!$E629="OUI",'1C TSsoustraitance'!$AP629=0),0,(('1C TSsoustraitance'!$AL629)/'1C TSsoustraitance'!$AP629))</f>
        <v>0</v>
      </c>
      <c r="AI912" s="669">
        <f>IF(OR('1C TSsoustraitance'!$D629="",'1C TSsoustraitance'!$E629="OUI",'1C TSsoustraitance'!$AP629=0),0,(('1C TSsoustraitance'!$AM629)/'1C TSsoustraitance'!$AP629))</f>
        <v>0</v>
      </c>
      <c r="AJ912" s="669">
        <f>IF(OR('1C TSsoustraitance'!$D629="",'1C TSsoustraitance'!$E629="OUI",'1C TSsoustraitance'!$AP629=0),0,(('1C TSsoustraitance'!$AN629)/'1C TSsoustraitance'!$AP629))</f>
        <v>0</v>
      </c>
      <c r="AK912" s="669">
        <f t="shared" si="190"/>
        <v>0</v>
      </c>
      <c r="AL912" s="668">
        <f t="shared" si="191"/>
        <v>0</v>
      </c>
      <c r="AM912" s="670">
        <f>IF(Tableau7[[#This Row],[N° pièce]]="",0,(Tableau7[[#This Row],[hors TVA]]+(Tableau7[[#This Row],[hors TVA]]*Tableau7[[#This Row],[Taux TVA]])-(Tableau7[[#This Row],[hors TVA]]*Tableau7[[#This Row],[Taux TVA]]*Tableau7[[#This Row],[Régime TVA: Récupération]]))*Tableau7[[#This Row],[Type 1]])</f>
        <v>0</v>
      </c>
      <c r="AN912" s="670">
        <f>IF(Tableau7[[#This Row],[N° pièce]]="",0,IF($K$2="pôle",((Tableau7[[#This Row],[hors TVA]]+(Tableau7[[#This Row],[hors TVA]]*Tableau7[[#This Row],[Taux TVA]])-(Tableau7[[#This Row],[hors TVA]]*Tableau7[[#This Row],[Taux TVA]]*Tableau7[[#This Row],[Régime TVA: Récupération]]))*Tableau7[[#This Row],[Type 2]]),0))</f>
        <v>0</v>
      </c>
      <c r="AO912" s="670">
        <f t="shared" si="185"/>
        <v>0</v>
      </c>
      <c r="AP912" s="255">
        <f t="shared" si="184"/>
        <v>0</v>
      </c>
      <c r="AQ912" s="506">
        <f t="shared" si="187"/>
        <v>0</v>
      </c>
      <c r="AR912" s="671"/>
      <c r="AS912" s="512"/>
      <c r="AT912" s="513" t="str">
        <f>IF(('1C TSsoustraitance'!AP629*FICHE!C$14&lt;J912),"Forfait limité à "&amp;FICHE!C$14&amp;"€/jour","")</f>
        <v/>
      </c>
      <c r="AU912" s="797"/>
      <c r="AV912" s="484"/>
      <c r="AW912" s="484"/>
      <c r="AX912" s="484"/>
      <c r="AY912" s="484"/>
      <c r="AZ912" s="484"/>
      <c r="BA912" s="4"/>
      <c r="BB912" s="4"/>
      <c r="BC912" s="4"/>
      <c r="BD912" s="4"/>
      <c r="BE912" s="4"/>
      <c r="BF912" s="4"/>
      <c r="BG912" s="4"/>
      <c r="BH912" s="4"/>
      <c r="BI912" s="4"/>
      <c r="BJ912" s="4"/>
      <c r="BK912" s="4"/>
      <c r="BL912" s="4"/>
      <c r="BM912" s="4"/>
      <c r="BN912" s="4"/>
      <c r="BO912" s="4"/>
      <c r="BP912" s="4"/>
      <c r="BQ912" s="4"/>
      <c r="BR912" s="4"/>
      <c r="BS912" s="4"/>
      <c r="BT912" s="4"/>
      <c r="BU912" s="4"/>
      <c r="BV912" s="4"/>
      <c r="BW912" s="4"/>
      <c r="BX912" s="4"/>
      <c r="BY912" s="4"/>
      <c r="BZ912" s="4"/>
      <c r="CA912" s="4"/>
      <c r="CB912" s="4"/>
      <c r="CC912" s="4"/>
      <c r="CD912" s="4"/>
      <c r="CE912" s="4"/>
      <c r="CF912" s="4"/>
      <c r="CG912" s="4"/>
      <c r="CH912" s="4"/>
      <c r="CI912" s="4"/>
      <c r="CJ912" s="4"/>
      <c r="CK912" s="4"/>
      <c r="CL912" s="4"/>
      <c r="CM912" s="4"/>
      <c r="CN912" s="4"/>
      <c r="CO912" s="4"/>
      <c r="CP912" s="4"/>
      <c r="CQ912" s="4"/>
      <c r="CR912" s="4"/>
      <c r="CS912" s="4"/>
      <c r="CT912" s="4"/>
      <c r="CU912" s="4"/>
      <c r="CV912" s="4"/>
      <c r="CW912" s="4"/>
      <c r="CX912" s="4"/>
      <c r="CY912" s="4"/>
      <c r="CZ912" s="4"/>
      <c r="DA912" s="4"/>
      <c r="DB912" s="4"/>
      <c r="DC912" s="4"/>
      <c r="DD912" s="4"/>
      <c r="DE912" s="4"/>
      <c r="DF912" s="4"/>
      <c r="DG912" s="4"/>
      <c r="DH912" s="4"/>
      <c r="DI912" s="4"/>
      <c r="DJ912" s="4"/>
      <c r="DK912" s="4"/>
      <c r="DL912" s="4"/>
      <c r="DM912" s="4"/>
      <c r="DN912" s="4"/>
      <c r="DO912" s="4"/>
      <c r="DP912" s="4"/>
      <c r="DQ912" s="4"/>
      <c r="DR912" s="4"/>
      <c r="DS912" s="4"/>
      <c r="DT912" s="4"/>
      <c r="DU912" s="4"/>
      <c r="DV912" s="4"/>
      <c r="DW912" s="4"/>
      <c r="DX912" s="4"/>
      <c r="DY912" s="4"/>
      <c r="DZ912" s="4"/>
      <c r="EA912" s="4"/>
      <c r="EB912" s="4"/>
      <c r="EC912" s="4"/>
      <c r="ED912" s="4"/>
      <c r="EE912" s="4"/>
      <c r="EF912" s="4"/>
      <c r="EG912" s="4"/>
      <c r="EH912" s="4"/>
      <c r="EI912" s="4"/>
      <c r="EJ912" s="4"/>
      <c r="EK912" s="4"/>
      <c r="EL912" s="4"/>
      <c r="EM912" s="4"/>
      <c r="EN912" s="4"/>
      <c r="EO912" s="4"/>
      <c r="EP912" s="4"/>
      <c r="EQ912" s="4"/>
      <c r="ER912" s="4"/>
      <c r="ES912" s="4"/>
      <c r="ET912" s="4"/>
      <c r="EU912" s="4"/>
      <c r="EV912" s="4"/>
      <c r="EW912" s="4"/>
      <c r="EX912" s="4"/>
      <c r="EY912" s="4"/>
      <c r="EZ912" s="4"/>
      <c r="FA912" s="4"/>
      <c r="FB912" s="4"/>
      <c r="FC912" s="4"/>
      <c r="FD912" s="4"/>
      <c r="FE912" s="4"/>
      <c r="FF912" s="4"/>
      <c r="FG912" s="4"/>
      <c r="FH912" s="4"/>
      <c r="FI912" s="4"/>
      <c r="FJ912" s="4"/>
      <c r="FK912" s="4"/>
      <c r="FL912" s="4"/>
      <c r="FM912" s="4"/>
      <c r="FN912" s="4"/>
      <c r="FO912" s="4"/>
      <c r="FP912" s="4"/>
      <c r="FQ912" s="4"/>
      <c r="FR912" s="4"/>
      <c r="FS912" s="4"/>
      <c r="FT912" s="4"/>
      <c r="FU912" s="4"/>
      <c r="FV912" s="4"/>
      <c r="FW912" s="4"/>
      <c r="FX912" s="4"/>
      <c r="FY912" s="4"/>
      <c r="FZ912" s="4"/>
      <c r="GA912" s="4"/>
      <c r="GB912" s="4"/>
      <c r="GC912" s="4"/>
      <c r="GD912" s="4"/>
      <c r="GE912" s="4"/>
      <c r="GF912" s="4"/>
      <c r="GG912" s="4"/>
      <c r="GH912" s="4"/>
      <c r="GI912" s="4"/>
      <c r="GJ912" s="4"/>
      <c r="GK912" s="4"/>
      <c r="GL912" s="4"/>
      <c r="GM912" s="4"/>
      <c r="GN912" s="4"/>
      <c r="GO912" s="4"/>
      <c r="GP912" s="4"/>
      <c r="GQ912" s="4"/>
      <c r="GR912" s="4"/>
      <c r="GS912" s="4"/>
      <c r="GT912" s="4"/>
      <c r="GU912" s="4"/>
      <c r="GV912" s="4"/>
      <c r="GW912" s="4"/>
      <c r="GX912" s="4"/>
      <c r="GY912" s="4"/>
      <c r="GZ912" s="4"/>
      <c r="HA912" s="4"/>
      <c r="HB912" s="4"/>
      <c r="HC912" s="4"/>
    </row>
    <row r="913" spans="1:211" s="380" customFormat="1" ht="13.9" customHeight="1">
      <c r="A913" s="828" t="str">
        <f>IF('1C TSsoustraitance'!$A630&lt;&gt;0,'1C TSsoustraitance'!$A630,"")</f>
        <v/>
      </c>
      <c r="B913" s="530"/>
      <c r="C913" s="513" t="str">
        <f>IF('1C TSsoustraitance'!$A630&lt;&gt;0,'1C TSsoustraitance'!$B630,"")</f>
        <v/>
      </c>
      <c r="D913" s="513" t="str">
        <f>IF('1C TSsoustraitance'!$A630&lt;&gt;0,'1C TSsoustraitance'!$C630,"")</f>
        <v/>
      </c>
      <c r="E913" s="684"/>
      <c r="F913" s="685"/>
      <c r="G913" s="666">
        <f>'1C TSsoustraitance'!$D630</f>
        <v>0</v>
      </c>
      <c r="H913" s="533">
        <v>0.21</v>
      </c>
      <c r="I913" s="533">
        <v>1</v>
      </c>
      <c r="J913" s="534"/>
      <c r="K913" s="667">
        <f t="shared" si="189"/>
        <v>0</v>
      </c>
      <c r="L913" s="668">
        <f>IF(OR('1C TSsoustraitance'!$D630="",'1C TSsoustraitance'!$AP630=0),0,IF(AND('1C TSsoustraitance'!$D630&lt;&gt;"",$K$2="Pôle",'1C TSsoustraitance'!$E630="OUI"),(('1C TSsoustraitance'!$F630+'1C TSsoustraitance'!$G630+'1C TSsoustraitance'!$H630+'1C TSsoustraitance'!$I630+'1C TSsoustraitance'!$M630)/'1C TSsoustraitance'!$R630),IF(AND('1C TSsoustraitance'!$D630&lt;&gt;"",$K$2="Pôle",'1C TSsoustraitance'!$E630="NON"),(('1C TSsoustraitance'!$F630+'1C TSsoustraitance'!$G630+'1C TSsoustraitance'!$H630+'1C TSsoustraitance'!$I630+'1C TSsoustraitance'!$M630)/'1C TSsoustraitance'!$AP630),IF(AND('1C TSsoustraitance'!$D630&lt;&gt;"",$K$2&lt;&gt;"Pôle",'1C TSsoustraitance'!$E630="OUI"),(('1C TSsoustraitance'!$F630+'1C TSsoustraitance'!$G630+'1C TSsoustraitance'!$H630+'1C TSsoustraitance'!$I630+'1C TSsoustraitance'!$J630+'1C TSsoustraitance'!$K630+'1C TSsoustraitance'!$L630+'1C TSsoustraitance'!$M630+'1C TSsoustraitance'!$N630+'1C TSsoustraitance'!$O630+'1C TSsoustraitance'!$P630+'1C TSsoustraitance'!$Q630)/'1C TSsoustraitance'!$R630),IF(AND('1C TSsoustraitance'!$D630&lt;&gt;"",$K$2&lt;&gt;"Pôle",'1C TSsoustraitance'!$E630="NON"),(('1C TSsoustraitance'!$F630+'1C TSsoustraitance'!$G630+'1C TSsoustraitance'!$H630+'1C TSsoustraitance'!$I630+'1C TSsoustraitance'!$J630+'1C TSsoustraitance'!$K630+'1C TSsoustraitance'!$L630+'1C TSsoustraitance'!$M630+'1C TSsoustraitance'!$N630+'1C TSsoustraitance'!$O630+'1C TSsoustraitance'!$P630+'1C TSsoustraitance'!$Q630))/'1C TSsoustraitance'!$AP630)))))</f>
        <v>0</v>
      </c>
      <c r="M913" s="668">
        <f>IF(OR('1C TSsoustraitance'!$D630="",'1C TSsoustraitance'!AP$13=0),0,IF(AND('1C TSsoustraitance'!$D630&lt;&gt;"",$K$2="Pôle",'1C TSsoustraitance'!$E630="OUI"),(('1C TSsoustraitance'!$J630+'1C TSsoustraitance'!$K630+'1C TSsoustraitance'!$L630)/'1C TSsoustraitance'!$R630),IF(AND('1C TSsoustraitance'!$D630&lt;&gt;"",$K$2="Pôle",'1C TSsoustraitance'!$E630="NON"),(('1C TSsoustraitance'!$J630+'1C TSsoustraitance'!$K630+'1C TSsoustraitance'!$L630)/'1C TSsoustraitance'!$AP630),IF(AND('1C TSsoustraitance'!$D630&lt;&gt;"",$K$2&lt;&gt;"Pôle"),0))))</f>
        <v>0</v>
      </c>
      <c r="N913" s="668">
        <f t="shared" si="188"/>
        <v>0</v>
      </c>
      <c r="O913" s="669">
        <f>IF(OR('1C TSsoustraitance'!$D630="",'1C TSsoustraitance'!$E630="OUI",'1C TSsoustraitance'!$AP630=0),0,(('1C TSsoustraitance'!$S630)/'1C TSsoustraitance'!$AP630))</f>
        <v>0</v>
      </c>
      <c r="P913" s="669">
        <f>IF(OR('1C TSsoustraitance'!$D630="",'1C TSsoustraitance'!$E630="OUI",'1C TSsoustraitance'!$AP630=0),0,(('1C TSsoustraitance'!$T630)/'1C TSsoustraitance'!$AP630))</f>
        <v>0</v>
      </c>
      <c r="Q913" s="669">
        <f>IF(OR('1C TSsoustraitance'!$D630="",'1C TSsoustraitance'!$E630="OUI",'1C TSsoustraitance'!$AP630=0),0,(('1C TSsoustraitance'!$U630)/'1C TSsoustraitance'!$AP630))</f>
        <v>0</v>
      </c>
      <c r="R913" s="669">
        <f>IF(OR('1C TSsoustraitance'!$D630="",'1C TSsoustraitance'!$E630="OUI",'1C TSsoustraitance'!$AP630=0),0,(('1C TSsoustraitance'!$V630)/'1C TSsoustraitance'!$AP630))</f>
        <v>0</v>
      </c>
      <c r="S913" s="669">
        <f>IF(OR('1C TSsoustraitance'!$D630="",'1C TSsoustraitance'!$E630="OUI",'1C TSsoustraitance'!$AP630=0),0,(('1C TSsoustraitance'!$W630)/'1C TSsoustraitance'!$AP630))</f>
        <v>0</v>
      </c>
      <c r="T913" s="669">
        <f>IF(OR('1C TSsoustraitance'!$D630="",'1C TSsoustraitance'!$E630="OUI",'1C TSsoustraitance'!$AP630=0),0,(('1C TSsoustraitance'!$X630)/'1C TSsoustraitance'!$AP630))</f>
        <v>0</v>
      </c>
      <c r="U913" s="669">
        <f>IF(OR('1C TSsoustraitance'!$D630="",'1C TSsoustraitance'!$E630="OUI",'1C TSsoustraitance'!$AP630=0),0,(('1C TSsoustraitance'!$Y630)/'1C TSsoustraitance'!$AP630))</f>
        <v>0</v>
      </c>
      <c r="V913" s="669">
        <f>IF(OR('1C TSsoustraitance'!$D630="",'1C TSsoustraitance'!$E630="OUI",'1C TSsoustraitance'!$AP630=0),0,(('1C TSsoustraitance'!$Z630)/'1C TSsoustraitance'!$AP630))</f>
        <v>0</v>
      </c>
      <c r="W913" s="669">
        <f>IF(OR('1C TSsoustraitance'!$D630="",'1C TSsoustraitance'!$E630="OUI",'1C TSsoustraitance'!$AP630=0),0,(('1C TSsoustraitance'!$AA630)/'1C TSsoustraitance'!$AP630))</f>
        <v>0</v>
      </c>
      <c r="X913" s="669">
        <f>IF(OR('1C TSsoustraitance'!$D630="",'1C TSsoustraitance'!$E630="OUI",'1C TSsoustraitance'!$AP630=0),0,(('1C TSsoustraitance'!$AB630)/'1C TSsoustraitance'!$AP630))</f>
        <v>0</v>
      </c>
      <c r="Y913" s="669">
        <f>IF(OR('1C TSsoustraitance'!$D630="",'1C TSsoustraitance'!$E630="OUI",'1C TSsoustraitance'!$AP630=0),0,(('1C TSsoustraitance'!$AC630)/'1C TSsoustraitance'!$AP630))</f>
        <v>0</v>
      </c>
      <c r="Z913" s="669">
        <f>IF(OR('1C TSsoustraitance'!$D630="",'1C TSsoustraitance'!$E630="OUI",'1C TSsoustraitance'!$AP630=0),0,(('1C TSsoustraitance'!$AD630)/'1C TSsoustraitance'!$AP630))</f>
        <v>0</v>
      </c>
      <c r="AA913" s="669">
        <f>IF(OR('1C TSsoustraitance'!$D630="",'1C TSsoustraitance'!$E630="OUI",'1C TSsoustraitance'!$AP630=0),0,(('1C TSsoustraitance'!$AE630)/'1C TSsoustraitance'!$AP630))</f>
        <v>0</v>
      </c>
      <c r="AB913" s="669">
        <f>IF(OR('1C TSsoustraitance'!$D630="",'1C TSsoustraitance'!$E630="OUI",'1C TSsoustraitance'!$AP630=0),0,(('1C TSsoustraitance'!$AF630)/'1C TSsoustraitance'!$AP630))</f>
        <v>0</v>
      </c>
      <c r="AC913" s="669">
        <f>IF(OR('1C TSsoustraitance'!$D630="",'1C TSsoustraitance'!$E630="OUI",'1C TSsoustraitance'!$AP630=0),0,(('1C TSsoustraitance'!$AG630)/'1C TSsoustraitance'!$AP630))</f>
        <v>0</v>
      </c>
      <c r="AD913" s="669">
        <f>IF(OR('1C TSsoustraitance'!$D630="",'1C TSsoustraitance'!$E630="OUI",'1C TSsoustraitance'!$AP630=0),0,(('1C TSsoustraitance'!$AH630)/'1C TSsoustraitance'!$AP630))</f>
        <v>0</v>
      </c>
      <c r="AE913" s="669">
        <f>IF(OR('1C TSsoustraitance'!$D630="",'1C TSsoustraitance'!$E630="OUI",'1C TSsoustraitance'!$AP630=0),0,(('1C TSsoustraitance'!$AI630)/'1C TSsoustraitance'!$AP630))</f>
        <v>0</v>
      </c>
      <c r="AF913" s="669">
        <f>IF(OR('1C TSsoustraitance'!$D630="",'1C TSsoustraitance'!$E630="OUI",'1C TSsoustraitance'!$AP630=0),0,(('1C TSsoustraitance'!$AJ630)/'1C TSsoustraitance'!$AP630))</f>
        <v>0</v>
      </c>
      <c r="AG913" s="669">
        <f>IF(OR('1C TSsoustraitance'!$D630="",'1C TSsoustraitance'!$E630="OUI",'1C TSsoustraitance'!$AP630=0),0,(('1C TSsoustraitance'!$AK630)/'1C TSsoustraitance'!$AP630))</f>
        <v>0</v>
      </c>
      <c r="AH913" s="669">
        <f>IF(OR('1C TSsoustraitance'!$D630="",'1C TSsoustraitance'!$E630="OUI",'1C TSsoustraitance'!$AP630=0),0,(('1C TSsoustraitance'!$AL630)/'1C TSsoustraitance'!$AP630))</f>
        <v>0</v>
      </c>
      <c r="AI913" s="669">
        <f>IF(OR('1C TSsoustraitance'!$D630="",'1C TSsoustraitance'!$E630="OUI",'1C TSsoustraitance'!$AP630=0),0,(('1C TSsoustraitance'!$AM630)/'1C TSsoustraitance'!$AP630))</f>
        <v>0</v>
      </c>
      <c r="AJ913" s="669">
        <f>IF(OR('1C TSsoustraitance'!$D630="",'1C TSsoustraitance'!$E630="OUI",'1C TSsoustraitance'!$AP630=0),0,(('1C TSsoustraitance'!$AN630)/'1C TSsoustraitance'!$AP630))</f>
        <v>0</v>
      </c>
      <c r="AK913" s="669">
        <f t="shared" si="190"/>
        <v>0</v>
      </c>
      <c r="AL913" s="668">
        <f t="shared" si="191"/>
        <v>0</v>
      </c>
      <c r="AM913" s="670">
        <f>IF(Tableau7[[#This Row],[N° pièce]]="",0,(Tableau7[[#This Row],[hors TVA]]+(Tableau7[[#This Row],[hors TVA]]*Tableau7[[#This Row],[Taux TVA]])-(Tableau7[[#This Row],[hors TVA]]*Tableau7[[#This Row],[Taux TVA]]*Tableau7[[#This Row],[Régime TVA: Récupération]]))*Tableau7[[#This Row],[Type 1]])</f>
        <v>0</v>
      </c>
      <c r="AN913" s="670">
        <f>IF(Tableau7[[#This Row],[N° pièce]]="",0,IF($K$2="pôle",((Tableau7[[#This Row],[hors TVA]]+(Tableau7[[#This Row],[hors TVA]]*Tableau7[[#This Row],[Taux TVA]])-(Tableau7[[#This Row],[hors TVA]]*Tableau7[[#This Row],[Taux TVA]]*Tableau7[[#This Row],[Régime TVA: Récupération]]))*Tableau7[[#This Row],[Type 2]]),0))</f>
        <v>0</v>
      </c>
      <c r="AO913" s="670">
        <f t="shared" si="185"/>
        <v>0</v>
      </c>
      <c r="AP913" s="255">
        <f t="shared" si="184"/>
        <v>0</v>
      </c>
      <c r="AQ913" s="506">
        <f t="shared" si="187"/>
        <v>0</v>
      </c>
      <c r="AR913" s="671"/>
      <c r="AS913" s="512"/>
      <c r="AT913" s="513" t="str">
        <f>IF(('1C TSsoustraitance'!AP630*FICHE!C$14&lt;J913),"Forfait limité à "&amp;FICHE!C$14&amp;"€/jour","")</f>
        <v/>
      </c>
      <c r="AU913" s="797"/>
      <c r="AV913" s="484"/>
      <c r="AW913" s="484"/>
      <c r="AX913" s="484"/>
      <c r="AY913" s="484"/>
      <c r="AZ913" s="484"/>
      <c r="BA913" s="4"/>
      <c r="BB913" s="4"/>
      <c r="BC913" s="4"/>
      <c r="BD913" s="4"/>
      <c r="BE913" s="4"/>
      <c r="BF913" s="4"/>
      <c r="BG913" s="4"/>
      <c r="BH913" s="4"/>
      <c r="BI913" s="4"/>
      <c r="BJ913" s="4"/>
      <c r="BK913" s="4"/>
      <c r="BL913" s="4"/>
      <c r="BM913" s="4"/>
      <c r="BN913" s="4"/>
      <c r="BO913" s="4"/>
      <c r="BP913" s="4"/>
      <c r="BQ913" s="4"/>
      <c r="BR913" s="4"/>
      <c r="BS913" s="4"/>
      <c r="BT913" s="4"/>
      <c r="BU913" s="4"/>
      <c r="BV913" s="4"/>
      <c r="BW913" s="4"/>
      <c r="BX913" s="4"/>
      <c r="BY913" s="4"/>
      <c r="BZ913" s="4"/>
      <c r="CA913" s="4"/>
      <c r="CB913" s="4"/>
      <c r="CC913" s="4"/>
      <c r="CD913" s="4"/>
      <c r="CE913" s="4"/>
      <c r="CF913" s="4"/>
      <c r="CG913" s="4"/>
      <c r="CH913" s="4"/>
      <c r="CI913" s="4"/>
      <c r="CJ913" s="4"/>
      <c r="CK913" s="4"/>
      <c r="CL913" s="4"/>
      <c r="CM913" s="4"/>
      <c r="CN913" s="4"/>
      <c r="CO913" s="4"/>
      <c r="CP913" s="4"/>
      <c r="CQ913" s="4"/>
      <c r="CR913" s="4"/>
      <c r="CS913" s="4"/>
      <c r="CT913" s="4"/>
      <c r="CU913" s="4"/>
      <c r="CV913" s="4"/>
      <c r="CW913" s="4"/>
      <c r="CX913" s="4"/>
      <c r="CY913" s="4"/>
      <c r="CZ913" s="4"/>
      <c r="DA913" s="4"/>
      <c r="DB913" s="4"/>
      <c r="DC913" s="4"/>
      <c r="DD913" s="4"/>
      <c r="DE913" s="4"/>
      <c r="DF913" s="4"/>
      <c r="DG913" s="4"/>
      <c r="DH913" s="4"/>
      <c r="DI913" s="4"/>
      <c r="DJ913" s="4"/>
      <c r="DK913" s="4"/>
      <c r="DL913" s="4"/>
      <c r="DM913" s="4"/>
      <c r="DN913" s="4"/>
      <c r="DO913" s="4"/>
      <c r="DP913" s="4"/>
      <c r="DQ913" s="4"/>
      <c r="DR913" s="4"/>
      <c r="DS913" s="4"/>
      <c r="DT913" s="4"/>
      <c r="DU913" s="4"/>
      <c r="DV913" s="4"/>
      <c r="DW913" s="4"/>
      <c r="DX913" s="4"/>
      <c r="DY913" s="4"/>
      <c r="DZ913" s="4"/>
      <c r="EA913" s="4"/>
      <c r="EB913" s="4"/>
      <c r="EC913" s="4"/>
      <c r="ED913" s="4"/>
      <c r="EE913" s="4"/>
      <c r="EF913" s="4"/>
      <c r="EG913" s="4"/>
      <c r="EH913" s="4"/>
      <c r="EI913" s="4"/>
      <c r="EJ913" s="4"/>
      <c r="EK913" s="4"/>
      <c r="EL913" s="4"/>
      <c r="EM913" s="4"/>
      <c r="EN913" s="4"/>
      <c r="EO913" s="4"/>
      <c r="EP913" s="4"/>
      <c r="EQ913" s="4"/>
      <c r="ER913" s="4"/>
      <c r="ES913" s="4"/>
      <c r="ET913" s="4"/>
      <c r="EU913" s="4"/>
      <c r="EV913" s="4"/>
      <c r="EW913" s="4"/>
      <c r="EX913" s="4"/>
      <c r="EY913" s="4"/>
      <c r="EZ913" s="4"/>
      <c r="FA913" s="4"/>
      <c r="FB913" s="4"/>
      <c r="FC913" s="4"/>
      <c r="FD913" s="4"/>
      <c r="FE913" s="4"/>
      <c r="FF913" s="4"/>
      <c r="FG913" s="4"/>
      <c r="FH913" s="4"/>
      <c r="FI913" s="4"/>
      <c r="FJ913" s="4"/>
      <c r="FK913" s="4"/>
      <c r="FL913" s="4"/>
      <c r="FM913" s="4"/>
      <c r="FN913" s="4"/>
      <c r="FO913" s="4"/>
      <c r="FP913" s="4"/>
      <c r="FQ913" s="4"/>
      <c r="FR913" s="4"/>
      <c r="FS913" s="4"/>
      <c r="FT913" s="4"/>
      <c r="FU913" s="4"/>
      <c r="FV913" s="4"/>
      <c r="FW913" s="4"/>
      <c r="FX913" s="4"/>
      <c r="FY913" s="4"/>
      <c r="FZ913" s="4"/>
      <c r="GA913" s="4"/>
      <c r="GB913" s="4"/>
      <c r="GC913" s="4"/>
      <c r="GD913" s="4"/>
      <c r="GE913" s="4"/>
      <c r="GF913" s="4"/>
      <c r="GG913" s="4"/>
      <c r="GH913" s="4"/>
      <c r="GI913" s="4"/>
      <c r="GJ913" s="4"/>
      <c r="GK913" s="4"/>
      <c r="GL913" s="4"/>
      <c r="GM913" s="4"/>
      <c r="GN913" s="4"/>
      <c r="GO913" s="4"/>
      <c r="GP913" s="4"/>
      <c r="GQ913" s="4"/>
      <c r="GR913" s="4"/>
      <c r="GS913" s="4"/>
      <c r="GT913" s="4"/>
      <c r="GU913" s="4"/>
      <c r="GV913" s="4"/>
      <c r="GW913" s="4"/>
      <c r="GX913" s="4"/>
      <c r="GY913" s="4"/>
      <c r="GZ913" s="4"/>
      <c r="HA913" s="4"/>
      <c r="HB913" s="4"/>
      <c r="HC913" s="4"/>
    </row>
    <row r="914" spans="1:211" s="380" customFormat="1" ht="13.9" customHeight="1">
      <c r="A914" s="828" t="str">
        <f>IF('1C TSsoustraitance'!$A631&lt;&gt;0,'1C TSsoustraitance'!$A631,"")</f>
        <v/>
      </c>
      <c r="B914" s="530"/>
      <c r="C914" s="513" t="str">
        <f>IF('1C TSsoustraitance'!$A631&lt;&gt;0,'1C TSsoustraitance'!$B631,"")</f>
        <v/>
      </c>
      <c r="D914" s="513" t="str">
        <f>IF('1C TSsoustraitance'!$A631&lt;&gt;0,'1C TSsoustraitance'!$C631,"")</f>
        <v/>
      </c>
      <c r="E914" s="684"/>
      <c r="F914" s="685"/>
      <c r="G914" s="666">
        <f>'1C TSsoustraitance'!$D631</f>
        <v>0</v>
      </c>
      <c r="H914" s="533">
        <v>0.21</v>
      </c>
      <c r="I914" s="533">
        <v>1</v>
      </c>
      <c r="J914" s="534"/>
      <c r="K914" s="667">
        <f t="shared" si="189"/>
        <v>0</v>
      </c>
      <c r="L914" s="668">
        <f>IF(OR('1C TSsoustraitance'!$D631="",'1C TSsoustraitance'!$AP631=0),0,IF(AND('1C TSsoustraitance'!$D631&lt;&gt;"",$K$2="Pôle",'1C TSsoustraitance'!$E631="OUI"),(('1C TSsoustraitance'!$F631+'1C TSsoustraitance'!$G631+'1C TSsoustraitance'!$H631+'1C TSsoustraitance'!$I631+'1C TSsoustraitance'!$M631)/'1C TSsoustraitance'!$R631),IF(AND('1C TSsoustraitance'!$D631&lt;&gt;"",$K$2="Pôle",'1C TSsoustraitance'!$E631="NON"),(('1C TSsoustraitance'!$F631+'1C TSsoustraitance'!$G631+'1C TSsoustraitance'!$H631+'1C TSsoustraitance'!$I631+'1C TSsoustraitance'!$M631)/'1C TSsoustraitance'!$AP631),IF(AND('1C TSsoustraitance'!$D631&lt;&gt;"",$K$2&lt;&gt;"Pôle",'1C TSsoustraitance'!$E631="OUI"),(('1C TSsoustraitance'!$F631+'1C TSsoustraitance'!$G631+'1C TSsoustraitance'!$H631+'1C TSsoustraitance'!$I631+'1C TSsoustraitance'!$J631+'1C TSsoustraitance'!$K631+'1C TSsoustraitance'!$L631+'1C TSsoustraitance'!$M631+'1C TSsoustraitance'!$N631+'1C TSsoustraitance'!$O631+'1C TSsoustraitance'!$P631+'1C TSsoustraitance'!$Q631)/'1C TSsoustraitance'!$R631),IF(AND('1C TSsoustraitance'!$D631&lt;&gt;"",$K$2&lt;&gt;"Pôle",'1C TSsoustraitance'!$E631="NON"),(('1C TSsoustraitance'!$F631+'1C TSsoustraitance'!$G631+'1C TSsoustraitance'!$H631+'1C TSsoustraitance'!$I631+'1C TSsoustraitance'!$J631+'1C TSsoustraitance'!$K631+'1C TSsoustraitance'!$L631+'1C TSsoustraitance'!$M631+'1C TSsoustraitance'!$N631+'1C TSsoustraitance'!$O631+'1C TSsoustraitance'!$P631+'1C TSsoustraitance'!$Q631))/'1C TSsoustraitance'!$AP631)))))</f>
        <v>0</v>
      </c>
      <c r="M914" s="668">
        <f>IF(OR('1C TSsoustraitance'!$D631="",'1C TSsoustraitance'!AP$13=0),0,IF(AND('1C TSsoustraitance'!$D631&lt;&gt;"",$K$2="Pôle",'1C TSsoustraitance'!$E631="OUI"),(('1C TSsoustraitance'!$J631+'1C TSsoustraitance'!$K631+'1C TSsoustraitance'!$L631)/'1C TSsoustraitance'!$R631),IF(AND('1C TSsoustraitance'!$D631&lt;&gt;"",$K$2="Pôle",'1C TSsoustraitance'!$E631="NON"),(('1C TSsoustraitance'!$J631+'1C TSsoustraitance'!$K631+'1C TSsoustraitance'!$L631)/'1C TSsoustraitance'!$AP631),IF(AND('1C TSsoustraitance'!$D631&lt;&gt;"",$K$2&lt;&gt;"Pôle"),0))))</f>
        <v>0</v>
      </c>
      <c r="N914" s="668">
        <f t="shared" si="188"/>
        <v>0</v>
      </c>
      <c r="O914" s="669">
        <f>IF(OR('1C TSsoustraitance'!$D631="",'1C TSsoustraitance'!$E631="OUI",'1C TSsoustraitance'!$AP631=0),0,(('1C TSsoustraitance'!$S631)/'1C TSsoustraitance'!$AP631))</f>
        <v>0</v>
      </c>
      <c r="P914" s="669">
        <f>IF(OR('1C TSsoustraitance'!$D631="",'1C TSsoustraitance'!$E631="OUI",'1C TSsoustraitance'!$AP631=0),0,(('1C TSsoustraitance'!$T631)/'1C TSsoustraitance'!$AP631))</f>
        <v>0</v>
      </c>
      <c r="Q914" s="669">
        <f>IF(OR('1C TSsoustraitance'!$D631="",'1C TSsoustraitance'!$E631="OUI",'1C TSsoustraitance'!$AP631=0),0,(('1C TSsoustraitance'!$U631)/'1C TSsoustraitance'!$AP631))</f>
        <v>0</v>
      </c>
      <c r="R914" s="669">
        <f>IF(OR('1C TSsoustraitance'!$D631="",'1C TSsoustraitance'!$E631="OUI",'1C TSsoustraitance'!$AP631=0),0,(('1C TSsoustraitance'!$V631)/'1C TSsoustraitance'!$AP631))</f>
        <v>0</v>
      </c>
      <c r="S914" s="669">
        <f>IF(OR('1C TSsoustraitance'!$D631="",'1C TSsoustraitance'!$E631="OUI",'1C TSsoustraitance'!$AP631=0),0,(('1C TSsoustraitance'!$W631)/'1C TSsoustraitance'!$AP631))</f>
        <v>0</v>
      </c>
      <c r="T914" s="669">
        <f>IF(OR('1C TSsoustraitance'!$D631="",'1C TSsoustraitance'!$E631="OUI",'1C TSsoustraitance'!$AP631=0),0,(('1C TSsoustraitance'!$X631)/'1C TSsoustraitance'!$AP631))</f>
        <v>0</v>
      </c>
      <c r="U914" s="669">
        <f>IF(OR('1C TSsoustraitance'!$D631="",'1C TSsoustraitance'!$E631="OUI",'1C TSsoustraitance'!$AP631=0),0,(('1C TSsoustraitance'!$Y631)/'1C TSsoustraitance'!$AP631))</f>
        <v>0</v>
      </c>
      <c r="V914" s="669">
        <f>IF(OR('1C TSsoustraitance'!$D631="",'1C TSsoustraitance'!$E631="OUI",'1C TSsoustraitance'!$AP631=0),0,(('1C TSsoustraitance'!$Z631)/'1C TSsoustraitance'!$AP631))</f>
        <v>0</v>
      </c>
      <c r="W914" s="669">
        <f>IF(OR('1C TSsoustraitance'!$D631="",'1C TSsoustraitance'!$E631="OUI",'1C TSsoustraitance'!$AP631=0),0,(('1C TSsoustraitance'!$AA631)/'1C TSsoustraitance'!$AP631))</f>
        <v>0</v>
      </c>
      <c r="X914" s="669">
        <f>IF(OR('1C TSsoustraitance'!$D631="",'1C TSsoustraitance'!$E631="OUI",'1C TSsoustraitance'!$AP631=0),0,(('1C TSsoustraitance'!$AB631)/'1C TSsoustraitance'!$AP631))</f>
        <v>0</v>
      </c>
      <c r="Y914" s="669">
        <f>IF(OR('1C TSsoustraitance'!$D631="",'1C TSsoustraitance'!$E631="OUI",'1C TSsoustraitance'!$AP631=0),0,(('1C TSsoustraitance'!$AC631)/'1C TSsoustraitance'!$AP631))</f>
        <v>0</v>
      </c>
      <c r="Z914" s="669">
        <f>IF(OR('1C TSsoustraitance'!$D631="",'1C TSsoustraitance'!$E631="OUI",'1C TSsoustraitance'!$AP631=0),0,(('1C TSsoustraitance'!$AD631)/'1C TSsoustraitance'!$AP631))</f>
        <v>0</v>
      </c>
      <c r="AA914" s="669">
        <f>IF(OR('1C TSsoustraitance'!$D631="",'1C TSsoustraitance'!$E631="OUI",'1C TSsoustraitance'!$AP631=0),0,(('1C TSsoustraitance'!$AE631)/'1C TSsoustraitance'!$AP631))</f>
        <v>0</v>
      </c>
      <c r="AB914" s="669">
        <f>IF(OR('1C TSsoustraitance'!$D631="",'1C TSsoustraitance'!$E631="OUI",'1C TSsoustraitance'!$AP631=0),0,(('1C TSsoustraitance'!$AF631)/'1C TSsoustraitance'!$AP631))</f>
        <v>0</v>
      </c>
      <c r="AC914" s="669">
        <f>IF(OR('1C TSsoustraitance'!$D631="",'1C TSsoustraitance'!$E631="OUI",'1C TSsoustraitance'!$AP631=0),0,(('1C TSsoustraitance'!$AG631)/'1C TSsoustraitance'!$AP631))</f>
        <v>0</v>
      </c>
      <c r="AD914" s="669">
        <f>IF(OR('1C TSsoustraitance'!$D631="",'1C TSsoustraitance'!$E631="OUI",'1C TSsoustraitance'!$AP631=0),0,(('1C TSsoustraitance'!$AH631)/'1C TSsoustraitance'!$AP631))</f>
        <v>0</v>
      </c>
      <c r="AE914" s="669">
        <f>IF(OR('1C TSsoustraitance'!$D631="",'1C TSsoustraitance'!$E631="OUI",'1C TSsoustraitance'!$AP631=0),0,(('1C TSsoustraitance'!$AI631)/'1C TSsoustraitance'!$AP631))</f>
        <v>0</v>
      </c>
      <c r="AF914" s="669">
        <f>IF(OR('1C TSsoustraitance'!$D631="",'1C TSsoustraitance'!$E631="OUI",'1C TSsoustraitance'!$AP631=0),0,(('1C TSsoustraitance'!$AJ631)/'1C TSsoustraitance'!$AP631))</f>
        <v>0</v>
      </c>
      <c r="AG914" s="669">
        <f>IF(OR('1C TSsoustraitance'!$D631="",'1C TSsoustraitance'!$E631="OUI",'1C TSsoustraitance'!$AP631=0),0,(('1C TSsoustraitance'!$AK631)/'1C TSsoustraitance'!$AP631))</f>
        <v>0</v>
      </c>
      <c r="AH914" s="669">
        <f>IF(OR('1C TSsoustraitance'!$D631="",'1C TSsoustraitance'!$E631="OUI",'1C TSsoustraitance'!$AP631=0),0,(('1C TSsoustraitance'!$AL631)/'1C TSsoustraitance'!$AP631))</f>
        <v>0</v>
      </c>
      <c r="AI914" s="669">
        <f>IF(OR('1C TSsoustraitance'!$D631="",'1C TSsoustraitance'!$E631="OUI",'1C TSsoustraitance'!$AP631=0),0,(('1C TSsoustraitance'!$AM631)/'1C TSsoustraitance'!$AP631))</f>
        <v>0</v>
      </c>
      <c r="AJ914" s="669">
        <f>IF(OR('1C TSsoustraitance'!$D631="",'1C TSsoustraitance'!$E631="OUI",'1C TSsoustraitance'!$AP631=0),0,(('1C TSsoustraitance'!$AN631)/'1C TSsoustraitance'!$AP631))</f>
        <v>0</v>
      </c>
      <c r="AK914" s="669">
        <f t="shared" si="190"/>
        <v>0</v>
      </c>
      <c r="AL914" s="668">
        <f t="shared" si="191"/>
        <v>0</v>
      </c>
      <c r="AM914" s="670">
        <f>IF(Tableau7[[#This Row],[N° pièce]]="",0,(Tableau7[[#This Row],[hors TVA]]+(Tableau7[[#This Row],[hors TVA]]*Tableau7[[#This Row],[Taux TVA]])-(Tableau7[[#This Row],[hors TVA]]*Tableau7[[#This Row],[Taux TVA]]*Tableau7[[#This Row],[Régime TVA: Récupération]]))*Tableau7[[#This Row],[Type 1]])</f>
        <v>0</v>
      </c>
      <c r="AN914" s="670">
        <f>IF(Tableau7[[#This Row],[N° pièce]]="",0,IF($K$2="pôle",((Tableau7[[#This Row],[hors TVA]]+(Tableau7[[#This Row],[hors TVA]]*Tableau7[[#This Row],[Taux TVA]])-(Tableau7[[#This Row],[hors TVA]]*Tableau7[[#This Row],[Taux TVA]]*Tableau7[[#This Row],[Régime TVA: Récupération]]))*Tableau7[[#This Row],[Type 2]]),0))</f>
        <v>0</v>
      </c>
      <c r="AO914" s="670">
        <f t="shared" si="185"/>
        <v>0</v>
      </c>
      <c r="AP914" s="255">
        <f t="shared" si="184"/>
        <v>0</v>
      </c>
      <c r="AQ914" s="506">
        <f t="shared" si="187"/>
        <v>0</v>
      </c>
      <c r="AR914" s="671"/>
      <c r="AS914" s="512"/>
      <c r="AT914" s="513" t="str">
        <f>IF(('1C TSsoustraitance'!AP631*FICHE!C$14&lt;J914),"Forfait limité à "&amp;FICHE!C$14&amp;"€/jour","")</f>
        <v/>
      </c>
      <c r="AU914" s="797"/>
      <c r="AV914" s="484"/>
      <c r="AW914" s="484"/>
      <c r="AX914" s="484"/>
      <c r="AY914" s="484"/>
      <c r="AZ914" s="484"/>
      <c r="BA914" s="4"/>
      <c r="BB914" s="4"/>
      <c r="BC914" s="4"/>
      <c r="BD914" s="4"/>
      <c r="BE914" s="4"/>
      <c r="BF914" s="4"/>
      <c r="BG914" s="4"/>
      <c r="BH914" s="4"/>
      <c r="BI914" s="4"/>
      <c r="BJ914" s="4"/>
      <c r="BK914" s="4"/>
      <c r="BL914" s="4"/>
      <c r="BM914" s="4"/>
      <c r="BN914" s="4"/>
      <c r="BO914" s="4"/>
      <c r="BP914" s="4"/>
      <c r="BQ914" s="4"/>
      <c r="BR914" s="4"/>
      <c r="BS914" s="4"/>
      <c r="BT914" s="4"/>
      <c r="BU914" s="4"/>
      <c r="BV914" s="4"/>
      <c r="BW914" s="4"/>
      <c r="BX914" s="4"/>
      <c r="BY914" s="4"/>
      <c r="BZ914" s="4"/>
      <c r="CA914" s="4"/>
      <c r="CB914" s="4"/>
      <c r="CC914" s="4"/>
      <c r="CD914" s="4"/>
      <c r="CE914" s="4"/>
      <c r="CF914" s="4"/>
      <c r="CG914" s="4"/>
      <c r="CH914" s="4"/>
      <c r="CI914" s="4"/>
      <c r="CJ914" s="4"/>
      <c r="CK914" s="4"/>
      <c r="CL914" s="4"/>
      <c r="CM914" s="4"/>
      <c r="CN914" s="4"/>
      <c r="CO914" s="4"/>
      <c r="CP914" s="4"/>
      <c r="CQ914" s="4"/>
      <c r="CR914" s="4"/>
      <c r="CS914" s="4"/>
      <c r="CT914" s="4"/>
      <c r="CU914" s="4"/>
      <c r="CV914" s="4"/>
      <c r="CW914" s="4"/>
      <c r="CX914" s="4"/>
      <c r="CY914" s="4"/>
      <c r="CZ914" s="4"/>
      <c r="DA914" s="4"/>
      <c r="DB914" s="4"/>
      <c r="DC914" s="4"/>
      <c r="DD914" s="4"/>
      <c r="DE914" s="4"/>
      <c r="DF914" s="4"/>
      <c r="DG914" s="4"/>
      <c r="DH914" s="4"/>
      <c r="DI914" s="4"/>
      <c r="DJ914" s="4"/>
      <c r="DK914" s="4"/>
      <c r="DL914" s="4"/>
      <c r="DM914" s="4"/>
      <c r="DN914" s="4"/>
      <c r="DO914" s="4"/>
      <c r="DP914" s="4"/>
      <c r="DQ914" s="4"/>
      <c r="DR914" s="4"/>
      <c r="DS914" s="4"/>
      <c r="DT914" s="4"/>
      <c r="DU914" s="4"/>
      <c r="DV914" s="4"/>
      <c r="DW914" s="4"/>
      <c r="DX914" s="4"/>
      <c r="DY914" s="4"/>
      <c r="DZ914" s="4"/>
      <c r="EA914" s="4"/>
      <c r="EB914" s="4"/>
      <c r="EC914" s="4"/>
      <c r="ED914" s="4"/>
      <c r="EE914" s="4"/>
      <c r="EF914" s="4"/>
      <c r="EG914" s="4"/>
      <c r="EH914" s="4"/>
      <c r="EI914" s="4"/>
      <c r="EJ914" s="4"/>
      <c r="EK914" s="4"/>
      <c r="EL914" s="4"/>
      <c r="EM914" s="4"/>
      <c r="EN914" s="4"/>
      <c r="EO914" s="4"/>
      <c r="EP914" s="4"/>
      <c r="EQ914" s="4"/>
      <c r="ER914" s="4"/>
      <c r="ES914" s="4"/>
      <c r="ET914" s="4"/>
      <c r="EU914" s="4"/>
      <c r="EV914" s="4"/>
      <c r="EW914" s="4"/>
      <c r="EX914" s="4"/>
      <c r="EY914" s="4"/>
      <c r="EZ914" s="4"/>
      <c r="FA914" s="4"/>
      <c r="FB914" s="4"/>
      <c r="FC914" s="4"/>
      <c r="FD914" s="4"/>
      <c r="FE914" s="4"/>
      <c r="FF914" s="4"/>
      <c r="FG914" s="4"/>
      <c r="FH914" s="4"/>
      <c r="FI914" s="4"/>
      <c r="FJ914" s="4"/>
      <c r="FK914" s="4"/>
      <c r="FL914" s="4"/>
      <c r="FM914" s="4"/>
      <c r="FN914" s="4"/>
      <c r="FO914" s="4"/>
      <c r="FP914" s="4"/>
      <c r="FQ914" s="4"/>
      <c r="FR914" s="4"/>
      <c r="FS914" s="4"/>
      <c r="FT914" s="4"/>
      <c r="FU914" s="4"/>
      <c r="FV914" s="4"/>
      <c r="FW914" s="4"/>
      <c r="FX914" s="4"/>
      <c r="FY914" s="4"/>
      <c r="FZ914" s="4"/>
      <c r="GA914" s="4"/>
      <c r="GB914" s="4"/>
      <c r="GC914" s="4"/>
      <c r="GD914" s="4"/>
      <c r="GE914" s="4"/>
      <c r="GF914" s="4"/>
      <c r="GG914" s="4"/>
      <c r="GH914" s="4"/>
      <c r="GI914" s="4"/>
      <c r="GJ914" s="4"/>
      <c r="GK914" s="4"/>
      <c r="GL914" s="4"/>
      <c r="GM914" s="4"/>
      <c r="GN914" s="4"/>
      <c r="GO914" s="4"/>
      <c r="GP914" s="4"/>
      <c r="GQ914" s="4"/>
      <c r="GR914" s="4"/>
      <c r="GS914" s="4"/>
      <c r="GT914" s="4"/>
      <c r="GU914" s="4"/>
      <c r="GV914" s="4"/>
      <c r="GW914" s="4"/>
      <c r="GX914" s="4"/>
      <c r="GY914" s="4"/>
      <c r="GZ914" s="4"/>
      <c r="HA914" s="4"/>
      <c r="HB914" s="4"/>
      <c r="HC914" s="4"/>
    </row>
    <row r="915" spans="1:211" s="380" customFormat="1" ht="13.9" customHeight="1">
      <c r="A915" s="828" t="str">
        <f>IF('1C TSsoustraitance'!$A632&lt;&gt;0,'1C TSsoustraitance'!$A632,"")</f>
        <v/>
      </c>
      <c r="B915" s="530"/>
      <c r="C915" s="513" t="str">
        <f>IF('1C TSsoustraitance'!$A632&lt;&gt;0,'1C TSsoustraitance'!$B632,"")</f>
        <v/>
      </c>
      <c r="D915" s="513" t="str">
        <f>IF('1C TSsoustraitance'!$A632&lt;&gt;0,'1C TSsoustraitance'!$C632,"")</f>
        <v/>
      </c>
      <c r="E915" s="684"/>
      <c r="F915" s="685"/>
      <c r="G915" s="666">
        <f>'1C TSsoustraitance'!$D632</f>
        <v>0</v>
      </c>
      <c r="H915" s="533">
        <v>0.21</v>
      </c>
      <c r="I915" s="533">
        <v>1</v>
      </c>
      <c r="J915" s="534"/>
      <c r="K915" s="667">
        <f t="shared" si="189"/>
        <v>0</v>
      </c>
      <c r="L915" s="668">
        <f>IF(OR('1C TSsoustraitance'!$D632="",'1C TSsoustraitance'!$AP632=0),0,IF(AND('1C TSsoustraitance'!$D632&lt;&gt;"",$K$2="Pôle",'1C TSsoustraitance'!$E632="OUI"),(('1C TSsoustraitance'!$F632+'1C TSsoustraitance'!$G632+'1C TSsoustraitance'!$H632+'1C TSsoustraitance'!$I632+'1C TSsoustraitance'!$M632)/'1C TSsoustraitance'!$R632),IF(AND('1C TSsoustraitance'!$D632&lt;&gt;"",$K$2="Pôle",'1C TSsoustraitance'!$E632="NON"),(('1C TSsoustraitance'!$F632+'1C TSsoustraitance'!$G632+'1C TSsoustraitance'!$H632+'1C TSsoustraitance'!$I632+'1C TSsoustraitance'!$M632)/'1C TSsoustraitance'!$AP632),IF(AND('1C TSsoustraitance'!$D632&lt;&gt;"",$K$2&lt;&gt;"Pôle",'1C TSsoustraitance'!$E632="OUI"),(('1C TSsoustraitance'!$F632+'1C TSsoustraitance'!$G632+'1C TSsoustraitance'!$H632+'1C TSsoustraitance'!$I632+'1C TSsoustraitance'!$J632+'1C TSsoustraitance'!$K632+'1C TSsoustraitance'!$L632+'1C TSsoustraitance'!$M632+'1C TSsoustraitance'!$N632+'1C TSsoustraitance'!$O632+'1C TSsoustraitance'!$P632+'1C TSsoustraitance'!$Q632)/'1C TSsoustraitance'!$R632),IF(AND('1C TSsoustraitance'!$D632&lt;&gt;"",$K$2&lt;&gt;"Pôle",'1C TSsoustraitance'!$E632="NON"),(('1C TSsoustraitance'!$F632+'1C TSsoustraitance'!$G632+'1C TSsoustraitance'!$H632+'1C TSsoustraitance'!$I632+'1C TSsoustraitance'!$J632+'1C TSsoustraitance'!$K632+'1C TSsoustraitance'!$L632+'1C TSsoustraitance'!$M632+'1C TSsoustraitance'!$N632+'1C TSsoustraitance'!$O632+'1C TSsoustraitance'!$P632+'1C TSsoustraitance'!$Q632))/'1C TSsoustraitance'!$AP632)))))</f>
        <v>0</v>
      </c>
      <c r="M915" s="668">
        <f>IF(OR('1C TSsoustraitance'!$D632="",'1C TSsoustraitance'!AP$13=0),0,IF(AND('1C TSsoustraitance'!$D632&lt;&gt;"",$K$2="Pôle",'1C TSsoustraitance'!$E632="OUI"),(('1C TSsoustraitance'!$J632+'1C TSsoustraitance'!$K632+'1C TSsoustraitance'!$L632)/'1C TSsoustraitance'!$R632),IF(AND('1C TSsoustraitance'!$D632&lt;&gt;"",$K$2="Pôle",'1C TSsoustraitance'!$E632="NON"),(('1C TSsoustraitance'!$J632+'1C TSsoustraitance'!$K632+'1C TSsoustraitance'!$L632)/'1C TSsoustraitance'!$AP632),IF(AND('1C TSsoustraitance'!$D632&lt;&gt;"",$K$2&lt;&gt;"Pôle"),0))))</f>
        <v>0</v>
      </c>
      <c r="N915" s="668">
        <f t="shared" si="188"/>
        <v>0</v>
      </c>
      <c r="O915" s="669">
        <f>IF(OR('1C TSsoustraitance'!$D632="",'1C TSsoustraitance'!$E632="OUI",'1C TSsoustraitance'!$AP632=0),0,(('1C TSsoustraitance'!$S632)/'1C TSsoustraitance'!$AP632))</f>
        <v>0</v>
      </c>
      <c r="P915" s="669">
        <f>IF(OR('1C TSsoustraitance'!$D632="",'1C TSsoustraitance'!$E632="OUI",'1C TSsoustraitance'!$AP632=0),0,(('1C TSsoustraitance'!$T632)/'1C TSsoustraitance'!$AP632))</f>
        <v>0</v>
      </c>
      <c r="Q915" s="669">
        <f>IF(OR('1C TSsoustraitance'!$D632="",'1C TSsoustraitance'!$E632="OUI",'1C TSsoustraitance'!$AP632=0),0,(('1C TSsoustraitance'!$U632)/'1C TSsoustraitance'!$AP632))</f>
        <v>0</v>
      </c>
      <c r="R915" s="669">
        <f>IF(OR('1C TSsoustraitance'!$D632="",'1C TSsoustraitance'!$E632="OUI",'1C TSsoustraitance'!$AP632=0),0,(('1C TSsoustraitance'!$V632)/'1C TSsoustraitance'!$AP632))</f>
        <v>0</v>
      </c>
      <c r="S915" s="669">
        <f>IF(OR('1C TSsoustraitance'!$D632="",'1C TSsoustraitance'!$E632="OUI",'1C TSsoustraitance'!$AP632=0),0,(('1C TSsoustraitance'!$W632)/'1C TSsoustraitance'!$AP632))</f>
        <v>0</v>
      </c>
      <c r="T915" s="669">
        <f>IF(OR('1C TSsoustraitance'!$D632="",'1C TSsoustraitance'!$E632="OUI",'1C TSsoustraitance'!$AP632=0),0,(('1C TSsoustraitance'!$X632)/'1C TSsoustraitance'!$AP632))</f>
        <v>0</v>
      </c>
      <c r="U915" s="669">
        <f>IF(OR('1C TSsoustraitance'!$D632="",'1C TSsoustraitance'!$E632="OUI",'1C TSsoustraitance'!$AP632=0),0,(('1C TSsoustraitance'!$Y632)/'1C TSsoustraitance'!$AP632))</f>
        <v>0</v>
      </c>
      <c r="V915" s="669">
        <f>IF(OR('1C TSsoustraitance'!$D632="",'1C TSsoustraitance'!$E632="OUI",'1C TSsoustraitance'!$AP632=0),0,(('1C TSsoustraitance'!$Z632)/'1C TSsoustraitance'!$AP632))</f>
        <v>0</v>
      </c>
      <c r="W915" s="669">
        <f>IF(OR('1C TSsoustraitance'!$D632="",'1C TSsoustraitance'!$E632="OUI",'1C TSsoustraitance'!$AP632=0),0,(('1C TSsoustraitance'!$AA632)/'1C TSsoustraitance'!$AP632))</f>
        <v>0</v>
      </c>
      <c r="X915" s="669">
        <f>IF(OR('1C TSsoustraitance'!$D632="",'1C TSsoustraitance'!$E632="OUI",'1C TSsoustraitance'!$AP632=0),0,(('1C TSsoustraitance'!$AB632)/'1C TSsoustraitance'!$AP632))</f>
        <v>0</v>
      </c>
      <c r="Y915" s="669">
        <f>IF(OR('1C TSsoustraitance'!$D632="",'1C TSsoustraitance'!$E632="OUI",'1C TSsoustraitance'!$AP632=0),0,(('1C TSsoustraitance'!$AC632)/'1C TSsoustraitance'!$AP632))</f>
        <v>0</v>
      </c>
      <c r="Z915" s="669">
        <f>IF(OR('1C TSsoustraitance'!$D632="",'1C TSsoustraitance'!$E632="OUI",'1C TSsoustraitance'!$AP632=0),0,(('1C TSsoustraitance'!$AD632)/'1C TSsoustraitance'!$AP632))</f>
        <v>0</v>
      </c>
      <c r="AA915" s="669">
        <f>IF(OR('1C TSsoustraitance'!$D632="",'1C TSsoustraitance'!$E632="OUI",'1C TSsoustraitance'!$AP632=0),0,(('1C TSsoustraitance'!$AE632)/'1C TSsoustraitance'!$AP632))</f>
        <v>0</v>
      </c>
      <c r="AB915" s="669">
        <f>IF(OR('1C TSsoustraitance'!$D632="",'1C TSsoustraitance'!$E632="OUI",'1C TSsoustraitance'!$AP632=0),0,(('1C TSsoustraitance'!$AF632)/'1C TSsoustraitance'!$AP632))</f>
        <v>0</v>
      </c>
      <c r="AC915" s="669">
        <f>IF(OR('1C TSsoustraitance'!$D632="",'1C TSsoustraitance'!$E632="OUI",'1C TSsoustraitance'!$AP632=0),0,(('1C TSsoustraitance'!$AG632)/'1C TSsoustraitance'!$AP632))</f>
        <v>0</v>
      </c>
      <c r="AD915" s="669">
        <f>IF(OR('1C TSsoustraitance'!$D632="",'1C TSsoustraitance'!$E632="OUI",'1C TSsoustraitance'!$AP632=0),0,(('1C TSsoustraitance'!$AH632)/'1C TSsoustraitance'!$AP632))</f>
        <v>0</v>
      </c>
      <c r="AE915" s="669">
        <f>IF(OR('1C TSsoustraitance'!$D632="",'1C TSsoustraitance'!$E632="OUI",'1C TSsoustraitance'!$AP632=0),0,(('1C TSsoustraitance'!$AI632)/'1C TSsoustraitance'!$AP632))</f>
        <v>0</v>
      </c>
      <c r="AF915" s="669">
        <f>IF(OR('1C TSsoustraitance'!$D632="",'1C TSsoustraitance'!$E632="OUI",'1C TSsoustraitance'!$AP632=0),0,(('1C TSsoustraitance'!$AJ632)/'1C TSsoustraitance'!$AP632))</f>
        <v>0</v>
      </c>
      <c r="AG915" s="669">
        <f>IF(OR('1C TSsoustraitance'!$D632="",'1C TSsoustraitance'!$E632="OUI",'1C TSsoustraitance'!$AP632=0),0,(('1C TSsoustraitance'!$AK632)/'1C TSsoustraitance'!$AP632))</f>
        <v>0</v>
      </c>
      <c r="AH915" s="669">
        <f>IF(OR('1C TSsoustraitance'!$D632="",'1C TSsoustraitance'!$E632="OUI",'1C TSsoustraitance'!$AP632=0),0,(('1C TSsoustraitance'!$AL632)/'1C TSsoustraitance'!$AP632))</f>
        <v>0</v>
      </c>
      <c r="AI915" s="669">
        <f>IF(OR('1C TSsoustraitance'!$D632="",'1C TSsoustraitance'!$E632="OUI",'1C TSsoustraitance'!$AP632=0),0,(('1C TSsoustraitance'!$AM632)/'1C TSsoustraitance'!$AP632))</f>
        <v>0</v>
      </c>
      <c r="AJ915" s="669">
        <f>IF(OR('1C TSsoustraitance'!$D632="",'1C TSsoustraitance'!$E632="OUI",'1C TSsoustraitance'!$AP632=0),0,(('1C TSsoustraitance'!$AN632)/'1C TSsoustraitance'!$AP632))</f>
        <v>0</v>
      </c>
      <c r="AK915" s="669">
        <f t="shared" si="190"/>
        <v>0</v>
      </c>
      <c r="AL915" s="668">
        <f t="shared" si="191"/>
        <v>0</v>
      </c>
      <c r="AM915" s="670">
        <f>IF(Tableau7[[#This Row],[N° pièce]]="",0,(Tableau7[[#This Row],[hors TVA]]+(Tableau7[[#This Row],[hors TVA]]*Tableau7[[#This Row],[Taux TVA]])-(Tableau7[[#This Row],[hors TVA]]*Tableau7[[#This Row],[Taux TVA]]*Tableau7[[#This Row],[Régime TVA: Récupération]]))*Tableau7[[#This Row],[Type 1]])</f>
        <v>0</v>
      </c>
      <c r="AN915" s="670">
        <f>IF(Tableau7[[#This Row],[N° pièce]]="",0,IF($K$2="pôle",((Tableau7[[#This Row],[hors TVA]]+(Tableau7[[#This Row],[hors TVA]]*Tableau7[[#This Row],[Taux TVA]])-(Tableau7[[#This Row],[hors TVA]]*Tableau7[[#This Row],[Taux TVA]]*Tableau7[[#This Row],[Régime TVA: Récupération]]))*Tableau7[[#This Row],[Type 2]]),0))</f>
        <v>0</v>
      </c>
      <c r="AO915" s="670">
        <f t="shared" si="185"/>
        <v>0</v>
      </c>
      <c r="AP915" s="255">
        <f t="shared" si="184"/>
        <v>0</v>
      </c>
      <c r="AQ915" s="506">
        <f t="shared" si="187"/>
        <v>0</v>
      </c>
      <c r="AR915" s="671"/>
      <c r="AS915" s="512"/>
      <c r="AT915" s="513" t="str">
        <f>IF(('1C TSsoustraitance'!AP632*FICHE!C$14&lt;J915),"Forfait limité à "&amp;FICHE!C$14&amp;"€/jour","")</f>
        <v/>
      </c>
      <c r="AU915" s="797"/>
      <c r="AV915" s="484"/>
      <c r="AW915" s="484"/>
      <c r="AX915" s="484"/>
      <c r="AY915" s="484"/>
      <c r="AZ915" s="484"/>
      <c r="BA915" s="4"/>
      <c r="BB915" s="4"/>
      <c r="BC915" s="4"/>
      <c r="BD915" s="4"/>
      <c r="BE915" s="4"/>
      <c r="BF915" s="4"/>
      <c r="BG915" s="4"/>
      <c r="BH915" s="4"/>
      <c r="BI915" s="4"/>
      <c r="BJ915" s="4"/>
      <c r="BK915" s="4"/>
      <c r="BL915" s="4"/>
      <c r="BM915" s="4"/>
      <c r="BN915" s="4"/>
      <c r="BO915" s="4"/>
      <c r="BP915" s="4"/>
      <c r="BQ915" s="4"/>
      <c r="BR915" s="4"/>
      <c r="BS915" s="4"/>
      <c r="BT915" s="4"/>
      <c r="BU915" s="4"/>
      <c r="BV915" s="4"/>
      <c r="BW915" s="4"/>
      <c r="BX915" s="4"/>
      <c r="BY915" s="4"/>
      <c r="BZ915" s="4"/>
      <c r="CA915" s="4"/>
      <c r="CB915" s="4"/>
      <c r="CC915" s="4"/>
      <c r="CD915" s="4"/>
      <c r="CE915" s="4"/>
      <c r="CF915" s="4"/>
      <c r="CG915" s="4"/>
      <c r="CH915" s="4"/>
      <c r="CI915" s="4"/>
      <c r="CJ915" s="4"/>
      <c r="CK915" s="4"/>
      <c r="CL915" s="4"/>
      <c r="CM915" s="4"/>
      <c r="CN915" s="4"/>
      <c r="CO915" s="4"/>
      <c r="CP915" s="4"/>
      <c r="CQ915" s="4"/>
      <c r="CR915" s="4"/>
      <c r="CS915" s="4"/>
      <c r="CT915" s="4"/>
      <c r="CU915" s="4"/>
      <c r="CV915" s="4"/>
      <c r="CW915" s="4"/>
      <c r="CX915" s="4"/>
      <c r="CY915" s="4"/>
      <c r="CZ915" s="4"/>
      <c r="DA915" s="4"/>
      <c r="DB915" s="4"/>
      <c r="DC915" s="4"/>
      <c r="DD915" s="4"/>
      <c r="DE915" s="4"/>
      <c r="DF915" s="4"/>
      <c r="DG915" s="4"/>
      <c r="DH915" s="4"/>
      <c r="DI915" s="4"/>
      <c r="DJ915" s="4"/>
      <c r="DK915" s="4"/>
      <c r="DL915" s="4"/>
      <c r="DM915" s="4"/>
      <c r="DN915" s="4"/>
      <c r="DO915" s="4"/>
      <c r="DP915" s="4"/>
      <c r="DQ915" s="4"/>
      <c r="DR915" s="4"/>
      <c r="DS915" s="4"/>
      <c r="DT915" s="4"/>
      <c r="DU915" s="4"/>
      <c r="DV915" s="4"/>
      <c r="DW915" s="4"/>
      <c r="DX915" s="4"/>
      <c r="DY915" s="4"/>
      <c r="DZ915" s="4"/>
      <c r="EA915" s="4"/>
      <c r="EB915" s="4"/>
      <c r="EC915" s="4"/>
      <c r="ED915" s="4"/>
      <c r="EE915" s="4"/>
      <c r="EF915" s="4"/>
      <c r="EG915" s="4"/>
      <c r="EH915" s="4"/>
      <c r="EI915" s="4"/>
      <c r="EJ915" s="4"/>
      <c r="EK915" s="4"/>
      <c r="EL915" s="4"/>
      <c r="EM915" s="4"/>
      <c r="EN915" s="4"/>
      <c r="EO915" s="4"/>
      <c r="EP915" s="4"/>
      <c r="EQ915" s="4"/>
      <c r="ER915" s="4"/>
      <c r="ES915" s="4"/>
      <c r="ET915" s="4"/>
      <c r="EU915" s="4"/>
      <c r="EV915" s="4"/>
      <c r="EW915" s="4"/>
      <c r="EX915" s="4"/>
      <c r="EY915" s="4"/>
      <c r="EZ915" s="4"/>
      <c r="FA915" s="4"/>
      <c r="FB915" s="4"/>
      <c r="FC915" s="4"/>
      <c r="FD915" s="4"/>
      <c r="FE915" s="4"/>
      <c r="FF915" s="4"/>
      <c r="FG915" s="4"/>
      <c r="FH915" s="4"/>
      <c r="FI915" s="4"/>
      <c r="FJ915" s="4"/>
      <c r="FK915" s="4"/>
      <c r="FL915" s="4"/>
      <c r="FM915" s="4"/>
      <c r="FN915" s="4"/>
      <c r="FO915" s="4"/>
      <c r="FP915" s="4"/>
      <c r="FQ915" s="4"/>
      <c r="FR915" s="4"/>
      <c r="FS915" s="4"/>
      <c r="FT915" s="4"/>
      <c r="FU915" s="4"/>
      <c r="FV915" s="4"/>
      <c r="FW915" s="4"/>
      <c r="FX915" s="4"/>
      <c r="FY915" s="4"/>
      <c r="FZ915" s="4"/>
      <c r="GA915" s="4"/>
      <c r="GB915" s="4"/>
      <c r="GC915" s="4"/>
      <c r="GD915" s="4"/>
      <c r="GE915" s="4"/>
      <c r="GF915" s="4"/>
      <c r="GG915" s="4"/>
      <c r="GH915" s="4"/>
      <c r="GI915" s="4"/>
      <c r="GJ915" s="4"/>
      <c r="GK915" s="4"/>
      <c r="GL915" s="4"/>
      <c r="GM915" s="4"/>
      <c r="GN915" s="4"/>
      <c r="GO915" s="4"/>
      <c r="GP915" s="4"/>
      <c r="GQ915" s="4"/>
      <c r="GR915" s="4"/>
      <c r="GS915" s="4"/>
      <c r="GT915" s="4"/>
      <c r="GU915" s="4"/>
      <c r="GV915" s="4"/>
      <c r="GW915" s="4"/>
      <c r="GX915" s="4"/>
      <c r="GY915" s="4"/>
      <c r="GZ915" s="4"/>
      <c r="HA915" s="4"/>
      <c r="HB915" s="4"/>
      <c r="HC915" s="4"/>
    </row>
    <row r="916" spans="1:211" s="380" customFormat="1" ht="13.9" customHeight="1">
      <c r="A916" s="828" t="str">
        <f>IF('1C TSsoustraitance'!$A633&lt;&gt;0,'1C TSsoustraitance'!$A633,"")</f>
        <v/>
      </c>
      <c r="B916" s="530"/>
      <c r="C916" s="513" t="str">
        <f>IF('1C TSsoustraitance'!$A633&lt;&gt;0,'1C TSsoustraitance'!$B633,"")</f>
        <v/>
      </c>
      <c r="D916" s="513" t="str">
        <f>IF('1C TSsoustraitance'!$A633&lt;&gt;0,'1C TSsoustraitance'!$C633,"")</f>
        <v/>
      </c>
      <c r="E916" s="684"/>
      <c r="F916" s="685"/>
      <c r="G916" s="666">
        <f>'1C TSsoustraitance'!$D633</f>
        <v>0</v>
      </c>
      <c r="H916" s="533">
        <v>0.21</v>
      </c>
      <c r="I916" s="533">
        <v>1</v>
      </c>
      <c r="J916" s="534"/>
      <c r="K916" s="667">
        <f t="shared" si="189"/>
        <v>0</v>
      </c>
      <c r="L916" s="668">
        <f>IF(OR('1C TSsoustraitance'!$D633="",'1C TSsoustraitance'!$AP633=0),0,IF(AND('1C TSsoustraitance'!$D633&lt;&gt;"",$K$2="Pôle",'1C TSsoustraitance'!$E633="OUI"),(('1C TSsoustraitance'!$F633+'1C TSsoustraitance'!$G633+'1C TSsoustraitance'!$H633+'1C TSsoustraitance'!$I633+'1C TSsoustraitance'!$M633)/'1C TSsoustraitance'!$R633),IF(AND('1C TSsoustraitance'!$D633&lt;&gt;"",$K$2="Pôle",'1C TSsoustraitance'!$E633="NON"),(('1C TSsoustraitance'!$F633+'1C TSsoustraitance'!$G633+'1C TSsoustraitance'!$H633+'1C TSsoustraitance'!$I633+'1C TSsoustraitance'!$M633)/'1C TSsoustraitance'!$AP633),IF(AND('1C TSsoustraitance'!$D633&lt;&gt;"",$K$2&lt;&gt;"Pôle",'1C TSsoustraitance'!$E633="OUI"),(('1C TSsoustraitance'!$F633+'1C TSsoustraitance'!$G633+'1C TSsoustraitance'!$H633+'1C TSsoustraitance'!$I633+'1C TSsoustraitance'!$J633+'1C TSsoustraitance'!$K633+'1C TSsoustraitance'!$L633+'1C TSsoustraitance'!$M633+'1C TSsoustraitance'!$N633+'1C TSsoustraitance'!$O633+'1C TSsoustraitance'!$P633+'1C TSsoustraitance'!$Q633)/'1C TSsoustraitance'!$R633),IF(AND('1C TSsoustraitance'!$D633&lt;&gt;"",$K$2&lt;&gt;"Pôle",'1C TSsoustraitance'!$E633="NON"),(('1C TSsoustraitance'!$F633+'1C TSsoustraitance'!$G633+'1C TSsoustraitance'!$H633+'1C TSsoustraitance'!$I633+'1C TSsoustraitance'!$J633+'1C TSsoustraitance'!$K633+'1C TSsoustraitance'!$L633+'1C TSsoustraitance'!$M633+'1C TSsoustraitance'!$N633+'1C TSsoustraitance'!$O633+'1C TSsoustraitance'!$P633+'1C TSsoustraitance'!$Q633))/'1C TSsoustraitance'!$AP633)))))</f>
        <v>0</v>
      </c>
      <c r="M916" s="668">
        <f>IF(OR('1C TSsoustraitance'!$D633="",'1C TSsoustraitance'!AP$13=0),0,IF(AND('1C TSsoustraitance'!$D633&lt;&gt;"",$K$2="Pôle",'1C TSsoustraitance'!$E633="OUI"),(('1C TSsoustraitance'!$J633+'1C TSsoustraitance'!$K633+'1C TSsoustraitance'!$L633)/'1C TSsoustraitance'!$R633),IF(AND('1C TSsoustraitance'!$D633&lt;&gt;"",$K$2="Pôle",'1C TSsoustraitance'!$E633="NON"),(('1C TSsoustraitance'!$J633+'1C TSsoustraitance'!$K633+'1C TSsoustraitance'!$L633)/'1C TSsoustraitance'!$AP633),IF(AND('1C TSsoustraitance'!$D633&lt;&gt;"",$K$2&lt;&gt;"Pôle"),0))))</f>
        <v>0</v>
      </c>
      <c r="N916" s="668">
        <f t="shared" si="188"/>
        <v>0</v>
      </c>
      <c r="O916" s="669">
        <f>IF(OR('1C TSsoustraitance'!$D633="",'1C TSsoustraitance'!$E633="OUI",'1C TSsoustraitance'!$AP633=0),0,(('1C TSsoustraitance'!$S633)/'1C TSsoustraitance'!$AP633))</f>
        <v>0</v>
      </c>
      <c r="P916" s="669">
        <f>IF(OR('1C TSsoustraitance'!$D633="",'1C TSsoustraitance'!$E633="OUI",'1C TSsoustraitance'!$AP633=0),0,(('1C TSsoustraitance'!$T633)/'1C TSsoustraitance'!$AP633))</f>
        <v>0</v>
      </c>
      <c r="Q916" s="669">
        <f>IF(OR('1C TSsoustraitance'!$D633="",'1C TSsoustraitance'!$E633="OUI",'1C TSsoustraitance'!$AP633=0),0,(('1C TSsoustraitance'!$U633)/'1C TSsoustraitance'!$AP633))</f>
        <v>0</v>
      </c>
      <c r="R916" s="669">
        <f>IF(OR('1C TSsoustraitance'!$D633="",'1C TSsoustraitance'!$E633="OUI",'1C TSsoustraitance'!$AP633=0),0,(('1C TSsoustraitance'!$V633)/'1C TSsoustraitance'!$AP633))</f>
        <v>0</v>
      </c>
      <c r="S916" s="669">
        <f>IF(OR('1C TSsoustraitance'!$D633="",'1C TSsoustraitance'!$E633="OUI",'1C TSsoustraitance'!$AP633=0),0,(('1C TSsoustraitance'!$W633)/'1C TSsoustraitance'!$AP633))</f>
        <v>0</v>
      </c>
      <c r="T916" s="669">
        <f>IF(OR('1C TSsoustraitance'!$D633="",'1C TSsoustraitance'!$E633="OUI",'1C TSsoustraitance'!$AP633=0),0,(('1C TSsoustraitance'!$X633)/'1C TSsoustraitance'!$AP633))</f>
        <v>0</v>
      </c>
      <c r="U916" s="669">
        <f>IF(OR('1C TSsoustraitance'!$D633="",'1C TSsoustraitance'!$E633="OUI",'1C TSsoustraitance'!$AP633=0),0,(('1C TSsoustraitance'!$Y633)/'1C TSsoustraitance'!$AP633))</f>
        <v>0</v>
      </c>
      <c r="V916" s="669">
        <f>IF(OR('1C TSsoustraitance'!$D633="",'1C TSsoustraitance'!$E633="OUI",'1C TSsoustraitance'!$AP633=0),0,(('1C TSsoustraitance'!$Z633)/'1C TSsoustraitance'!$AP633))</f>
        <v>0</v>
      </c>
      <c r="W916" s="669">
        <f>IF(OR('1C TSsoustraitance'!$D633="",'1C TSsoustraitance'!$E633="OUI",'1C TSsoustraitance'!$AP633=0),0,(('1C TSsoustraitance'!$AA633)/'1C TSsoustraitance'!$AP633))</f>
        <v>0</v>
      </c>
      <c r="X916" s="669">
        <f>IF(OR('1C TSsoustraitance'!$D633="",'1C TSsoustraitance'!$E633="OUI",'1C TSsoustraitance'!$AP633=0),0,(('1C TSsoustraitance'!$AB633)/'1C TSsoustraitance'!$AP633))</f>
        <v>0</v>
      </c>
      <c r="Y916" s="669">
        <f>IF(OR('1C TSsoustraitance'!$D633="",'1C TSsoustraitance'!$E633="OUI",'1C TSsoustraitance'!$AP633=0),0,(('1C TSsoustraitance'!$AC633)/'1C TSsoustraitance'!$AP633))</f>
        <v>0</v>
      </c>
      <c r="Z916" s="669">
        <f>IF(OR('1C TSsoustraitance'!$D633="",'1C TSsoustraitance'!$E633="OUI",'1C TSsoustraitance'!$AP633=0),0,(('1C TSsoustraitance'!$AD633)/'1C TSsoustraitance'!$AP633))</f>
        <v>0</v>
      </c>
      <c r="AA916" s="669">
        <f>IF(OR('1C TSsoustraitance'!$D633="",'1C TSsoustraitance'!$E633="OUI",'1C TSsoustraitance'!$AP633=0),0,(('1C TSsoustraitance'!$AE633)/'1C TSsoustraitance'!$AP633))</f>
        <v>0</v>
      </c>
      <c r="AB916" s="669">
        <f>IF(OR('1C TSsoustraitance'!$D633="",'1C TSsoustraitance'!$E633="OUI",'1C TSsoustraitance'!$AP633=0),0,(('1C TSsoustraitance'!$AF633)/'1C TSsoustraitance'!$AP633))</f>
        <v>0</v>
      </c>
      <c r="AC916" s="669">
        <f>IF(OR('1C TSsoustraitance'!$D633="",'1C TSsoustraitance'!$E633="OUI",'1C TSsoustraitance'!$AP633=0),0,(('1C TSsoustraitance'!$AG633)/'1C TSsoustraitance'!$AP633))</f>
        <v>0</v>
      </c>
      <c r="AD916" s="669">
        <f>IF(OR('1C TSsoustraitance'!$D633="",'1C TSsoustraitance'!$E633="OUI",'1C TSsoustraitance'!$AP633=0),0,(('1C TSsoustraitance'!$AH633)/'1C TSsoustraitance'!$AP633))</f>
        <v>0</v>
      </c>
      <c r="AE916" s="669">
        <f>IF(OR('1C TSsoustraitance'!$D633="",'1C TSsoustraitance'!$E633="OUI",'1C TSsoustraitance'!$AP633=0),0,(('1C TSsoustraitance'!$AI633)/'1C TSsoustraitance'!$AP633))</f>
        <v>0</v>
      </c>
      <c r="AF916" s="669">
        <f>IF(OR('1C TSsoustraitance'!$D633="",'1C TSsoustraitance'!$E633="OUI",'1C TSsoustraitance'!$AP633=0),0,(('1C TSsoustraitance'!$AJ633)/'1C TSsoustraitance'!$AP633))</f>
        <v>0</v>
      </c>
      <c r="AG916" s="669">
        <f>IF(OR('1C TSsoustraitance'!$D633="",'1C TSsoustraitance'!$E633="OUI",'1C TSsoustraitance'!$AP633=0),0,(('1C TSsoustraitance'!$AK633)/'1C TSsoustraitance'!$AP633))</f>
        <v>0</v>
      </c>
      <c r="AH916" s="669">
        <f>IF(OR('1C TSsoustraitance'!$D633="",'1C TSsoustraitance'!$E633="OUI",'1C TSsoustraitance'!$AP633=0),0,(('1C TSsoustraitance'!$AL633)/'1C TSsoustraitance'!$AP633))</f>
        <v>0</v>
      </c>
      <c r="AI916" s="669">
        <f>IF(OR('1C TSsoustraitance'!$D633="",'1C TSsoustraitance'!$E633="OUI",'1C TSsoustraitance'!$AP633=0),0,(('1C TSsoustraitance'!$AM633)/'1C TSsoustraitance'!$AP633))</f>
        <v>0</v>
      </c>
      <c r="AJ916" s="669">
        <f>IF(OR('1C TSsoustraitance'!$D633="",'1C TSsoustraitance'!$E633="OUI",'1C TSsoustraitance'!$AP633=0),0,(('1C TSsoustraitance'!$AN633)/'1C TSsoustraitance'!$AP633))</f>
        <v>0</v>
      </c>
      <c r="AK916" s="669">
        <f t="shared" si="190"/>
        <v>0</v>
      </c>
      <c r="AL916" s="668">
        <f t="shared" si="191"/>
        <v>0</v>
      </c>
      <c r="AM916" s="670">
        <f>IF(Tableau7[[#This Row],[N° pièce]]="",0,(Tableau7[[#This Row],[hors TVA]]+(Tableau7[[#This Row],[hors TVA]]*Tableau7[[#This Row],[Taux TVA]])-(Tableau7[[#This Row],[hors TVA]]*Tableau7[[#This Row],[Taux TVA]]*Tableau7[[#This Row],[Régime TVA: Récupération]]))*Tableau7[[#This Row],[Type 1]])</f>
        <v>0</v>
      </c>
      <c r="AN916" s="670">
        <f>IF(Tableau7[[#This Row],[N° pièce]]="",0,IF($K$2="pôle",((Tableau7[[#This Row],[hors TVA]]+(Tableau7[[#This Row],[hors TVA]]*Tableau7[[#This Row],[Taux TVA]])-(Tableau7[[#This Row],[hors TVA]]*Tableau7[[#This Row],[Taux TVA]]*Tableau7[[#This Row],[Régime TVA: Récupération]]))*Tableau7[[#This Row],[Type 2]]),0))</f>
        <v>0</v>
      </c>
      <c r="AO916" s="670">
        <f t="shared" si="185"/>
        <v>0</v>
      </c>
      <c r="AP916" s="255">
        <f t="shared" si="184"/>
        <v>0</v>
      </c>
      <c r="AQ916" s="506">
        <f t="shared" si="187"/>
        <v>0</v>
      </c>
      <c r="AR916" s="671"/>
      <c r="AS916" s="512"/>
      <c r="AT916" s="513" t="str">
        <f>IF(('1C TSsoustraitance'!AP633*FICHE!C$14&lt;J916),"Forfait limité à "&amp;FICHE!C$14&amp;"€/jour","")</f>
        <v/>
      </c>
      <c r="AU916" s="797"/>
      <c r="AV916" s="484"/>
      <c r="AW916" s="484"/>
      <c r="AX916" s="484"/>
      <c r="AY916" s="484"/>
      <c r="AZ916" s="484"/>
      <c r="BA916" s="4"/>
      <c r="BB916" s="4"/>
      <c r="BC916" s="4"/>
      <c r="BD916" s="4"/>
      <c r="BE916" s="4"/>
      <c r="BF916" s="4"/>
      <c r="BG916" s="4"/>
      <c r="BH916" s="4"/>
      <c r="BI916" s="4"/>
      <c r="BJ916" s="4"/>
      <c r="BK916" s="4"/>
      <c r="BL916" s="4"/>
      <c r="BM916" s="4"/>
      <c r="BN916" s="4"/>
      <c r="BO916" s="4"/>
      <c r="BP916" s="4"/>
      <c r="BQ916" s="4"/>
      <c r="BR916" s="4"/>
      <c r="BS916" s="4"/>
      <c r="BT916" s="4"/>
      <c r="BU916" s="4"/>
      <c r="BV916" s="4"/>
      <c r="BW916" s="4"/>
      <c r="BX916" s="4"/>
      <c r="BY916" s="4"/>
      <c r="BZ916" s="4"/>
      <c r="CA916" s="4"/>
      <c r="CB916" s="4"/>
      <c r="CC916" s="4"/>
      <c r="CD916" s="4"/>
      <c r="CE916" s="4"/>
      <c r="CF916" s="4"/>
      <c r="CG916" s="4"/>
      <c r="CH916" s="4"/>
      <c r="CI916" s="4"/>
      <c r="CJ916" s="4"/>
      <c r="CK916" s="4"/>
      <c r="CL916" s="4"/>
      <c r="CM916" s="4"/>
      <c r="CN916" s="4"/>
      <c r="CO916" s="4"/>
      <c r="CP916" s="4"/>
      <c r="CQ916" s="4"/>
      <c r="CR916" s="4"/>
      <c r="CS916" s="4"/>
      <c r="CT916" s="4"/>
      <c r="CU916" s="4"/>
      <c r="CV916" s="4"/>
      <c r="CW916" s="4"/>
      <c r="CX916" s="4"/>
      <c r="CY916" s="4"/>
      <c r="CZ916" s="4"/>
      <c r="DA916" s="4"/>
      <c r="DB916" s="4"/>
      <c r="DC916" s="4"/>
      <c r="DD916" s="4"/>
      <c r="DE916" s="4"/>
      <c r="DF916" s="4"/>
      <c r="DG916" s="4"/>
      <c r="DH916" s="4"/>
      <c r="DI916" s="4"/>
      <c r="DJ916" s="4"/>
      <c r="DK916" s="4"/>
      <c r="DL916" s="4"/>
      <c r="DM916" s="4"/>
      <c r="DN916" s="4"/>
      <c r="DO916" s="4"/>
      <c r="DP916" s="4"/>
      <c r="DQ916" s="4"/>
      <c r="DR916" s="4"/>
      <c r="DS916" s="4"/>
      <c r="DT916" s="4"/>
      <c r="DU916" s="4"/>
      <c r="DV916" s="4"/>
      <c r="DW916" s="4"/>
      <c r="DX916" s="4"/>
      <c r="DY916" s="4"/>
      <c r="DZ916" s="4"/>
      <c r="EA916" s="4"/>
      <c r="EB916" s="4"/>
      <c r="EC916" s="4"/>
      <c r="ED916" s="4"/>
      <c r="EE916" s="4"/>
      <c r="EF916" s="4"/>
      <c r="EG916" s="4"/>
      <c r="EH916" s="4"/>
      <c r="EI916" s="4"/>
      <c r="EJ916" s="4"/>
      <c r="EK916" s="4"/>
      <c r="EL916" s="4"/>
      <c r="EM916" s="4"/>
      <c r="EN916" s="4"/>
      <c r="EO916" s="4"/>
      <c r="EP916" s="4"/>
      <c r="EQ916" s="4"/>
      <c r="ER916" s="4"/>
      <c r="ES916" s="4"/>
      <c r="ET916" s="4"/>
      <c r="EU916" s="4"/>
      <c r="EV916" s="4"/>
      <c r="EW916" s="4"/>
      <c r="EX916" s="4"/>
      <c r="EY916" s="4"/>
      <c r="EZ916" s="4"/>
      <c r="FA916" s="4"/>
      <c r="FB916" s="4"/>
      <c r="FC916" s="4"/>
      <c r="FD916" s="4"/>
      <c r="FE916" s="4"/>
      <c r="FF916" s="4"/>
      <c r="FG916" s="4"/>
      <c r="FH916" s="4"/>
      <c r="FI916" s="4"/>
      <c r="FJ916" s="4"/>
      <c r="FK916" s="4"/>
      <c r="FL916" s="4"/>
      <c r="FM916" s="4"/>
      <c r="FN916" s="4"/>
      <c r="FO916" s="4"/>
      <c r="FP916" s="4"/>
      <c r="FQ916" s="4"/>
      <c r="FR916" s="4"/>
      <c r="FS916" s="4"/>
      <c r="FT916" s="4"/>
      <c r="FU916" s="4"/>
      <c r="FV916" s="4"/>
      <c r="FW916" s="4"/>
      <c r="FX916" s="4"/>
      <c r="FY916" s="4"/>
      <c r="FZ916" s="4"/>
      <c r="GA916" s="4"/>
      <c r="GB916" s="4"/>
      <c r="GC916" s="4"/>
      <c r="GD916" s="4"/>
      <c r="GE916" s="4"/>
      <c r="GF916" s="4"/>
      <c r="GG916" s="4"/>
      <c r="GH916" s="4"/>
      <c r="GI916" s="4"/>
      <c r="GJ916" s="4"/>
      <c r="GK916" s="4"/>
      <c r="GL916" s="4"/>
      <c r="GM916" s="4"/>
      <c r="GN916" s="4"/>
      <c r="GO916" s="4"/>
      <c r="GP916" s="4"/>
      <c r="GQ916" s="4"/>
      <c r="GR916" s="4"/>
      <c r="GS916" s="4"/>
      <c r="GT916" s="4"/>
      <c r="GU916" s="4"/>
      <c r="GV916" s="4"/>
      <c r="GW916" s="4"/>
      <c r="GX916" s="4"/>
      <c r="GY916" s="4"/>
      <c r="GZ916" s="4"/>
      <c r="HA916" s="4"/>
      <c r="HB916" s="4"/>
      <c r="HC916" s="4"/>
    </row>
    <row r="917" spans="1:211" s="380" customFormat="1" ht="13.9" customHeight="1">
      <c r="A917" s="828" t="str">
        <f>IF('1C TSsoustraitance'!$A634&lt;&gt;0,'1C TSsoustraitance'!$A634,"")</f>
        <v/>
      </c>
      <c r="B917" s="530"/>
      <c r="C917" s="513" t="str">
        <f>IF('1C TSsoustraitance'!$A634&lt;&gt;0,'1C TSsoustraitance'!$B634,"")</f>
        <v/>
      </c>
      <c r="D917" s="513" t="str">
        <f>IF('1C TSsoustraitance'!$A634&lt;&gt;0,'1C TSsoustraitance'!$C634,"")</f>
        <v/>
      </c>
      <c r="E917" s="684"/>
      <c r="F917" s="685"/>
      <c r="G917" s="666">
        <f>'1C TSsoustraitance'!$D634</f>
        <v>0</v>
      </c>
      <c r="H917" s="533">
        <v>0.21</v>
      </c>
      <c r="I917" s="533">
        <v>1</v>
      </c>
      <c r="J917" s="534"/>
      <c r="K917" s="667">
        <f t="shared" si="189"/>
        <v>0</v>
      </c>
      <c r="L917" s="668">
        <f>IF(OR('1C TSsoustraitance'!$D634="",'1C TSsoustraitance'!$AP634=0),0,IF(AND('1C TSsoustraitance'!$D634&lt;&gt;"",$K$2="Pôle",'1C TSsoustraitance'!$E634="OUI"),(('1C TSsoustraitance'!$F634+'1C TSsoustraitance'!$G634+'1C TSsoustraitance'!$H634+'1C TSsoustraitance'!$I634+'1C TSsoustraitance'!$M634)/'1C TSsoustraitance'!$R634),IF(AND('1C TSsoustraitance'!$D634&lt;&gt;"",$K$2="Pôle",'1C TSsoustraitance'!$E634="NON"),(('1C TSsoustraitance'!$F634+'1C TSsoustraitance'!$G634+'1C TSsoustraitance'!$H634+'1C TSsoustraitance'!$I634+'1C TSsoustraitance'!$M634)/'1C TSsoustraitance'!$AP634),IF(AND('1C TSsoustraitance'!$D634&lt;&gt;"",$K$2&lt;&gt;"Pôle",'1C TSsoustraitance'!$E634="OUI"),(('1C TSsoustraitance'!$F634+'1C TSsoustraitance'!$G634+'1C TSsoustraitance'!$H634+'1C TSsoustraitance'!$I634+'1C TSsoustraitance'!$J634+'1C TSsoustraitance'!$K634+'1C TSsoustraitance'!$L634+'1C TSsoustraitance'!$M634+'1C TSsoustraitance'!$N634+'1C TSsoustraitance'!$O634+'1C TSsoustraitance'!$P634+'1C TSsoustraitance'!$Q634)/'1C TSsoustraitance'!$R634),IF(AND('1C TSsoustraitance'!$D634&lt;&gt;"",$K$2&lt;&gt;"Pôle",'1C TSsoustraitance'!$E634="NON"),(('1C TSsoustraitance'!$F634+'1C TSsoustraitance'!$G634+'1C TSsoustraitance'!$H634+'1C TSsoustraitance'!$I634+'1C TSsoustraitance'!$J634+'1C TSsoustraitance'!$K634+'1C TSsoustraitance'!$L634+'1C TSsoustraitance'!$M634+'1C TSsoustraitance'!$N634+'1C TSsoustraitance'!$O634+'1C TSsoustraitance'!$P634+'1C TSsoustraitance'!$Q634))/'1C TSsoustraitance'!$AP634)))))</f>
        <v>0</v>
      </c>
      <c r="M917" s="668">
        <f>IF(OR('1C TSsoustraitance'!$D634="",'1C TSsoustraitance'!AP$13=0),0,IF(AND('1C TSsoustraitance'!$D634&lt;&gt;"",$K$2="Pôle",'1C TSsoustraitance'!$E634="OUI"),(('1C TSsoustraitance'!$J634+'1C TSsoustraitance'!$K634+'1C TSsoustraitance'!$L634)/'1C TSsoustraitance'!$R634),IF(AND('1C TSsoustraitance'!$D634&lt;&gt;"",$K$2="Pôle",'1C TSsoustraitance'!$E634="NON"),(('1C TSsoustraitance'!$J634+'1C TSsoustraitance'!$K634+'1C TSsoustraitance'!$L634)/'1C TSsoustraitance'!$AP634),IF(AND('1C TSsoustraitance'!$D634&lt;&gt;"",$K$2&lt;&gt;"Pôle"),0))))</f>
        <v>0</v>
      </c>
      <c r="N917" s="668">
        <f t="shared" si="188"/>
        <v>0</v>
      </c>
      <c r="O917" s="669">
        <f>IF(OR('1C TSsoustraitance'!$D634="",'1C TSsoustraitance'!$E634="OUI",'1C TSsoustraitance'!$AP634=0),0,(('1C TSsoustraitance'!$S634)/'1C TSsoustraitance'!$AP634))</f>
        <v>0</v>
      </c>
      <c r="P917" s="669">
        <f>IF(OR('1C TSsoustraitance'!$D634="",'1C TSsoustraitance'!$E634="OUI",'1C TSsoustraitance'!$AP634=0),0,(('1C TSsoustraitance'!$T634)/'1C TSsoustraitance'!$AP634))</f>
        <v>0</v>
      </c>
      <c r="Q917" s="669">
        <f>IF(OR('1C TSsoustraitance'!$D634="",'1C TSsoustraitance'!$E634="OUI",'1C TSsoustraitance'!$AP634=0),0,(('1C TSsoustraitance'!$U634)/'1C TSsoustraitance'!$AP634))</f>
        <v>0</v>
      </c>
      <c r="R917" s="669">
        <f>IF(OR('1C TSsoustraitance'!$D634="",'1C TSsoustraitance'!$E634="OUI",'1C TSsoustraitance'!$AP634=0),0,(('1C TSsoustraitance'!$V634)/'1C TSsoustraitance'!$AP634))</f>
        <v>0</v>
      </c>
      <c r="S917" s="669">
        <f>IF(OR('1C TSsoustraitance'!$D634="",'1C TSsoustraitance'!$E634="OUI",'1C TSsoustraitance'!$AP634=0),0,(('1C TSsoustraitance'!$W634)/'1C TSsoustraitance'!$AP634))</f>
        <v>0</v>
      </c>
      <c r="T917" s="669">
        <f>IF(OR('1C TSsoustraitance'!$D634="",'1C TSsoustraitance'!$E634="OUI",'1C TSsoustraitance'!$AP634=0),0,(('1C TSsoustraitance'!$X634)/'1C TSsoustraitance'!$AP634))</f>
        <v>0</v>
      </c>
      <c r="U917" s="669">
        <f>IF(OR('1C TSsoustraitance'!$D634="",'1C TSsoustraitance'!$E634="OUI",'1C TSsoustraitance'!$AP634=0),0,(('1C TSsoustraitance'!$Y634)/'1C TSsoustraitance'!$AP634))</f>
        <v>0</v>
      </c>
      <c r="V917" s="669">
        <f>IF(OR('1C TSsoustraitance'!$D634="",'1C TSsoustraitance'!$E634="OUI",'1C TSsoustraitance'!$AP634=0),0,(('1C TSsoustraitance'!$Z634)/'1C TSsoustraitance'!$AP634))</f>
        <v>0</v>
      </c>
      <c r="W917" s="669">
        <f>IF(OR('1C TSsoustraitance'!$D634="",'1C TSsoustraitance'!$E634="OUI",'1C TSsoustraitance'!$AP634=0),0,(('1C TSsoustraitance'!$AA634)/'1C TSsoustraitance'!$AP634))</f>
        <v>0</v>
      </c>
      <c r="X917" s="669">
        <f>IF(OR('1C TSsoustraitance'!$D634="",'1C TSsoustraitance'!$E634="OUI",'1C TSsoustraitance'!$AP634=0),0,(('1C TSsoustraitance'!$AB634)/'1C TSsoustraitance'!$AP634))</f>
        <v>0</v>
      </c>
      <c r="Y917" s="669">
        <f>IF(OR('1C TSsoustraitance'!$D634="",'1C TSsoustraitance'!$E634="OUI",'1C TSsoustraitance'!$AP634=0),0,(('1C TSsoustraitance'!$AC634)/'1C TSsoustraitance'!$AP634))</f>
        <v>0</v>
      </c>
      <c r="Z917" s="669">
        <f>IF(OR('1C TSsoustraitance'!$D634="",'1C TSsoustraitance'!$E634="OUI",'1C TSsoustraitance'!$AP634=0),0,(('1C TSsoustraitance'!$AD634)/'1C TSsoustraitance'!$AP634))</f>
        <v>0</v>
      </c>
      <c r="AA917" s="669">
        <f>IF(OR('1C TSsoustraitance'!$D634="",'1C TSsoustraitance'!$E634="OUI",'1C TSsoustraitance'!$AP634=0),0,(('1C TSsoustraitance'!$AE634)/'1C TSsoustraitance'!$AP634))</f>
        <v>0</v>
      </c>
      <c r="AB917" s="669">
        <f>IF(OR('1C TSsoustraitance'!$D634="",'1C TSsoustraitance'!$E634="OUI",'1C TSsoustraitance'!$AP634=0),0,(('1C TSsoustraitance'!$AF634)/'1C TSsoustraitance'!$AP634))</f>
        <v>0</v>
      </c>
      <c r="AC917" s="669">
        <f>IF(OR('1C TSsoustraitance'!$D634="",'1C TSsoustraitance'!$E634="OUI",'1C TSsoustraitance'!$AP634=0),0,(('1C TSsoustraitance'!$AG634)/'1C TSsoustraitance'!$AP634))</f>
        <v>0</v>
      </c>
      <c r="AD917" s="669">
        <f>IF(OR('1C TSsoustraitance'!$D634="",'1C TSsoustraitance'!$E634="OUI",'1C TSsoustraitance'!$AP634=0),0,(('1C TSsoustraitance'!$AH634)/'1C TSsoustraitance'!$AP634))</f>
        <v>0</v>
      </c>
      <c r="AE917" s="669">
        <f>IF(OR('1C TSsoustraitance'!$D634="",'1C TSsoustraitance'!$E634="OUI",'1C TSsoustraitance'!$AP634=0),0,(('1C TSsoustraitance'!$AI634)/'1C TSsoustraitance'!$AP634))</f>
        <v>0</v>
      </c>
      <c r="AF917" s="669">
        <f>IF(OR('1C TSsoustraitance'!$D634="",'1C TSsoustraitance'!$E634="OUI",'1C TSsoustraitance'!$AP634=0),0,(('1C TSsoustraitance'!$AJ634)/'1C TSsoustraitance'!$AP634))</f>
        <v>0</v>
      </c>
      <c r="AG917" s="669">
        <f>IF(OR('1C TSsoustraitance'!$D634="",'1C TSsoustraitance'!$E634="OUI",'1C TSsoustraitance'!$AP634=0),0,(('1C TSsoustraitance'!$AK634)/'1C TSsoustraitance'!$AP634))</f>
        <v>0</v>
      </c>
      <c r="AH917" s="669">
        <f>IF(OR('1C TSsoustraitance'!$D634="",'1C TSsoustraitance'!$E634="OUI",'1C TSsoustraitance'!$AP634=0),0,(('1C TSsoustraitance'!$AL634)/'1C TSsoustraitance'!$AP634))</f>
        <v>0</v>
      </c>
      <c r="AI917" s="669">
        <f>IF(OR('1C TSsoustraitance'!$D634="",'1C TSsoustraitance'!$E634="OUI",'1C TSsoustraitance'!$AP634=0),0,(('1C TSsoustraitance'!$AM634)/'1C TSsoustraitance'!$AP634))</f>
        <v>0</v>
      </c>
      <c r="AJ917" s="669">
        <f>IF(OR('1C TSsoustraitance'!$D634="",'1C TSsoustraitance'!$E634="OUI",'1C TSsoustraitance'!$AP634=0),0,(('1C TSsoustraitance'!$AN634)/'1C TSsoustraitance'!$AP634))</f>
        <v>0</v>
      </c>
      <c r="AK917" s="669">
        <f t="shared" si="190"/>
        <v>0</v>
      </c>
      <c r="AL917" s="668">
        <f t="shared" si="191"/>
        <v>0</v>
      </c>
      <c r="AM917" s="670">
        <f>IF(Tableau7[[#This Row],[N° pièce]]="",0,(Tableau7[[#This Row],[hors TVA]]+(Tableau7[[#This Row],[hors TVA]]*Tableau7[[#This Row],[Taux TVA]])-(Tableau7[[#This Row],[hors TVA]]*Tableau7[[#This Row],[Taux TVA]]*Tableau7[[#This Row],[Régime TVA: Récupération]]))*Tableau7[[#This Row],[Type 1]])</f>
        <v>0</v>
      </c>
      <c r="AN917" s="670">
        <f>IF(Tableau7[[#This Row],[N° pièce]]="",0,IF($K$2="pôle",((Tableau7[[#This Row],[hors TVA]]+(Tableau7[[#This Row],[hors TVA]]*Tableau7[[#This Row],[Taux TVA]])-(Tableau7[[#This Row],[hors TVA]]*Tableau7[[#This Row],[Taux TVA]]*Tableau7[[#This Row],[Régime TVA: Récupération]]))*Tableau7[[#This Row],[Type 2]]),0))</f>
        <v>0</v>
      </c>
      <c r="AO917" s="670">
        <f t="shared" si="185"/>
        <v>0</v>
      </c>
      <c r="AP917" s="255">
        <f t="shared" si="184"/>
        <v>0</v>
      </c>
      <c r="AQ917" s="506">
        <f t="shared" si="187"/>
        <v>0</v>
      </c>
      <c r="AR917" s="671"/>
      <c r="AS917" s="512"/>
      <c r="AT917" s="513" t="str">
        <f>IF(('1C TSsoustraitance'!AP634*FICHE!C$14&lt;J917),"Forfait limité à "&amp;FICHE!C$14&amp;"€/jour","")</f>
        <v/>
      </c>
      <c r="AU917" s="797"/>
      <c r="AV917" s="484"/>
      <c r="AW917" s="484"/>
      <c r="AX917" s="484"/>
      <c r="AY917" s="484"/>
      <c r="AZ917" s="484"/>
      <c r="BA917" s="4"/>
      <c r="BB917" s="4"/>
      <c r="BC917" s="4"/>
      <c r="BD917" s="4"/>
      <c r="BE917" s="4"/>
      <c r="BF917" s="4"/>
      <c r="BG917" s="4"/>
      <c r="BH917" s="4"/>
      <c r="BI917" s="4"/>
      <c r="BJ917" s="4"/>
      <c r="BK917" s="4"/>
      <c r="BL917" s="4"/>
      <c r="BM917" s="4"/>
      <c r="BN917" s="4"/>
      <c r="BO917" s="4"/>
      <c r="BP917" s="4"/>
      <c r="BQ917" s="4"/>
      <c r="BR917" s="4"/>
      <c r="BS917" s="4"/>
      <c r="BT917" s="4"/>
      <c r="BU917" s="4"/>
      <c r="BV917" s="4"/>
      <c r="BW917" s="4"/>
      <c r="BX917" s="4"/>
      <c r="BY917" s="4"/>
      <c r="BZ917" s="4"/>
      <c r="CA917" s="4"/>
      <c r="CB917" s="4"/>
      <c r="CC917" s="4"/>
      <c r="CD917" s="4"/>
      <c r="CE917" s="4"/>
      <c r="CF917" s="4"/>
      <c r="CG917" s="4"/>
      <c r="CH917" s="4"/>
      <c r="CI917" s="4"/>
      <c r="CJ917" s="4"/>
      <c r="CK917" s="4"/>
      <c r="CL917" s="4"/>
      <c r="CM917" s="4"/>
      <c r="CN917" s="4"/>
      <c r="CO917" s="4"/>
      <c r="CP917" s="4"/>
      <c r="CQ917" s="4"/>
      <c r="CR917" s="4"/>
      <c r="CS917" s="4"/>
      <c r="CT917" s="4"/>
      <c r="CU917" s="4"/>
      <c r="CV917" s="4"/>
      <c r="CW917" s="4"/>
      <c r="CX917" s="4"/>
      <c r="CY917" s="4"/>
      <c r="CZ917" s="4"/>
      <c r="DA917" s="4"/>
      <c r="DB917" s="4"/>
      <c r="DC917" s="4"/>
      <c r="DD917" s="4"/>
      <c r="DE917" s="4"/>
      <c r="DF917" s="4"/>
      <c r="DG917" s="4"/>
      <c r="DH917" s="4"/>
      <c r="DI917" s="4"/>
      <c r="DJ917" s="4"/>
      <c r="DK917" s="4"/>
      <c r="DL917" s="4"/>
      <c r="DM917" s="4"/>
      <c r="DN917" s="4"/>
      <c r="DO917" s="4"/>
      <c r="DP917" s="4"/>
      <c r="DQ917" s="4"/>
      <c r="DR917" s="4"/>
      <c r="DS917" s="4"/>
      <c r="DT917" s="4"/>
      <c r="DU917" s="4"/>
      <c r="DV917" s="4"/>
      <c r="DW917" s="4"/>
      <c r="DX917" s="4"/>
      <c r="DY917" s="4"/>
      <c r="DZ917" s="4"/>
      <c r="EA917" s="4"/>
      <c r="EB917" s="4"/>
      <c r="EC917" s="4"/>
      <c r="ED917" s="4"/>
      <c r="EE917" s="4"/>
      <c r="EF917" s="4"/>
      <c r="EG917" s="4"/>
      <c r="EH917" s="4"/>
      <c r="EI917" s="4"/>
      <c r="EJ917" s="4"/>
      <c r="EK917" s="4"/>
      <c r="EL917" s="4"/>
      <c r="EM917" s="4"/>
      <c r="EN917" s="4"/>
      <c r="EO917" s="4"/>
      <c r="EP917" s="4"/>
      <c r="EQ917" s="4"/>
      <c r="ER917" s="4"/>
      <c r="ES917" s="4"/>
      <c r="ET917" s="4"/>
      <c r="EU917" s="4"/>
      <c r="EV917" s="4"/>
      <c r="EW917" s="4"/>
      <c r="EX917" s="4"/>
      <c r="EY917" s="4"/>
      <c r="EZ917" s="4"/>
      <c r="FA917" s="4"/>
      <c r="FB917" s="4"/>
      <c r="FC917" s="4"/>
      <c r="FD917" s="4"/>
      <c r="FE917" s="4"/>
      <c r="FF917" s="4"/>
      <c r="FG917" s="4"/>
      <c r="FH917" s="4"/>
      <c r="FI917" s="4"/>
      <c r="FJ917" s="4"/>
      <c r="FK917" s="4"/>
      <c r="FL917" s="4"/>
      <c r="FM917" s="4"/>
      <c r="FN917" s="4"/>
      <c r="FO917" s="4"/>
      <c r="FP917" s="4"/>
      <c r="FQ917" s="4"/>
      <c r="FR917" s="4"/>
      <c r="FS917" s="4"/>
      <c r="FT917" s="4"/>
      <c r="FU917" s="4"/>
      <c r="FV917" s="4"/>
      <c r="FW917" s="4"/>
      <c r="FX917" s="4"/>
      <c r="FY917" s="4"/>
      <c r="FZ917" s="4"/>
      <c r="GA917" s="4"/>
      <c r="GB917" s="4"/>
      <c r="GC917" s="4"/>
      <c r="GD917" s="4"/>
      <c r="GE917" s="4"/>
      <c r="GF917" s="4"/>
      <c r="GG917" s="4"/>
      <c r="GH917" s="4"/>
      <c r="GI917" s="4"/>
      <c r="GJ917" s="4"/>
      <c r="GK917" s="4"/>
      <c r="GL917" s="4"/>
      <c r="GM917" s="4"/>
      <c r="GN917" s="4"/>
      <c r="GO917" s="4"/>
      <c r="GP917" s="4"/>
      <c r="GQ917" s="4"/>
      <c r="GR917" s="4"/>
      <c r="GS917" s="4"/>
      <c r="GT917" s="4"/>
      <c r="GU917" s="4"/>
      <c r="GV917" s="4"/>
      <c r="GW917" s="4"/>
      <c r="GX917" s="4"/>
      <c r="GY917" s="4"/>
      <c r="GZ917" s="4"/>
      <c r="HA917" s="4"/>
      <c r="HB917" s="4"/>
      <c r="HC917" s="4"/>
    </row>
    <row r="918" spans="1:211" s="380" customFormat="1" ht="13.9" customHeight="1">
      <c r="A918" s="828" t="str">
        <f>IF('1C TSsoustraitance'!$A635&lt;&gt;0,'1C TSsoustraitance'!$A635,"")</f>
        <v/>
      </c>
      <c r="B918" s="530"/>
      <c r="C918" s="513" t="str">
        <f>IF('1C TSsoustraitance'!$A635&lt;&gt;0,'1C TSsoustraitance'!$B635,"")</f>
        <v/>
      </c>
      <c r="D918" s="513" t="str">
        <f>IF('1C TSsoustraitance'!$A635&lt;&gt;0,'1C TSsoustraitance'!$C635,"")</f>
        <v/>
      </c>
      <c r="E918" s="684"/>
      <c r="F918" s="685"/>
      <c r="G918" s="666">
        <f>'1C TSsoustraitance'!$D635</f>
        <v>0</v>
      </c>
      <c r="H918" s="533">
        <v>0.21</v>
      </c>
      <c r="I918" s="533">
        <v>1</v>
      </c>
      <c r="J918" s="534"/>
      <c r="K918" s="667">
        <f t="shared" si="189"/>
        <v>0</v>
      </c>
      <c r="L918" s="668">
        <f>IF(OR('1C TSsoustraitance'!$D635="",'1C TSsoustraitance'!$AP635=0),0,IF(AND('1C TSsoustraitance'!$D635&lt;&gt;"",$K$2="Pôle",'1C TSsoustraitance'!$E635="OUI"),(('1C TSsoustraitance'!$F635+'1C TSsoustraitance'!$G635+'1C TSsoustraitance'!$H635+'1C TSsoustraitance'!$I635+'1C TSsoustraitance'!$M635)/'1C TSsoustraitance'!$R635),IF(AND('1C TSsoustraitance'!$D635&lt;&gt;"",$K$2="Pôle",'1C TSsoustraitance'!$E635="NON"),(('1C TSsoustraitance'!$F635+'1C TSsoustraitance'!$G635+'1C TSsoustraitance'!$H635+'1C TSsoustraitance'!$I635+'1C TSsoustraitance'!$M635)/'1C TSsoustraitance'!$AP635),IF(AND('1C TSsoustraitance'!$D635&lt;&gt;"",$K$2&lt;&gt;"Pôle",'1C TSsoustraitance'!$E635="OUI"),(('1C TSsoustraitance'!$F635+'1C TSsoustraitance'!$G635+'1C TSsoustraitance'!$H635+'1C TSsoustraitance'!$I635+'1C TSsoustraitance'!$J635+'1C TSsoustraitance'!$K635+'1C TSsoustraitance'!$L635+'1C TSsoustraitance'!$M635+'1C TSsoustraitance'!$N635+'1C TSsoustraitance'!$O635+'1C TSsoustraitance'!$P635+'1C TSsoustraitance'!$Q635)/'1C TSsoustraitance'!$R635),IF(AND('1C TSsoustraitance'!$D635&lt;&gt;"",$K$2&lt;&gt;"Pôle",'1C TSsoustraitance'!$E635="NON"),(('1C TSsoustraitance'!$F635+'1C TSsoustraitance'!$G635+'1C TSsoustraitance'!$H635+'1C TSsoustraitance'!$I635+'1C TSsoustraitance'!$J635+'1C TSsoustraitance'!$K635+'1C TSsoustraitance'!$L635+'1C TSsoustraitance'!$M635+'1C TSsoustraitance'!$N635+'1C TSsoustraitance'!$O635+'1C TSsoustraitance'!$P635+'1C TSsoustraitance'!$Q635))/'1C TSsoustraitance'!$AP635)))))</f>
        <v>0</v>
      </c>
      <c r="M918" s="668">
        <f>IF(OR('1C TSsoustraitance'!$D635="",'1C TSsoustraitance'!AP$13=0),0,IF(AND('1C TSsoustraitance'!$D635&lt;&gt;"",$K$2="Pôle",'1C TSsoustraitance'!$E635="OUI"),(('1C TSsoustraitance'!$J635+'1C TSsoustraitance'!$K635+'1C TSsoustraitance'!$L635)/'1C TSsoustraitance'!$R635),IF(AND('1C TSsoustraitance'!$D635&lt;&gt;"",$K$2="Pôle",'1C TSsoustraitance'!$E635="NON"),(('1C TSsoustraitance'!$J635+'1C TSsoustraitance'!$K635+'1C TSsoustraitance'!$L635)/'1C TSsoustraitance'!$AP635),IF(AND('1C TSsoustraitance'!$D635&lt;&gt;"",$K$2&lt;&gt;"Pôle"),0))))</f>
        <v>0</v>
      </c>
      <c r="N918" s="668">
        <f t="shared" si="188"/>
        <v>0</v>
      </c>
      <c r="O918" s="669">
        <f>IF(OR('1C TSsoustraitance'!$D635="",'1C TSsoustraitance'!$E635="OUI",'1C TSsoustraitance'!$AP635=0),0,(('1C TSsoustraitance'!$S635)/'1C TSsoustraitance'!$AP635))</f>
        <v>0</v>
      </c>
      <c r="P918" s="669">
        <f>IF(OR('1C TSsoustraitance'!$D635="",'1C TSsoustraitance'!$E635="OUI",'1C TSsoustraitance'!$AP635=0),0,(('1C TSsoustraitance'!$T635)/'1C TSsoustraitance'!$AP635))</f>
        <v>0</v>
      </c>
      <c r="Q918" s="669">
        <f>IF(OR('1C TSsoustraitance'!$D635="",'1C TSsoustraitance'!$E635="OUI",'1C TSsoustraitance'!$AP635=0),0,(('1C TSsoustraitance'!$U635)/'1C TSsoustraitance'!$AP635))</f>
        <v>0</v>
      </c>
      <c r="R918" s="669">
        <f>IF(OR('1C TSsoustraitance'!$D635="",'1C TSsoustraitance'!$E635="OUI",'1C TSsoustraitance'!$AP635=0),0,(('1C TSsoustraitance'!$V635)/'1C TSsoustraitance'!$AP635))</f>
        <v>0</v>
      </c>
      <c r="S918" s="669">
        <f>IF(OR('1C TSsoustraitance'!$D635="",'1C TSsoustraitance'!$E635="OUI",'1C TSsoustraitance'!$AP635=0),0,(('1C TSsoustraitance'!$W635)/'1C TSsoustraitance'!$AP635))</f>
        <v>0</v>
      </c>
      <c r="T918" s="669">
        <f>IF(OR('1C TSsoustraitance'!$D635="",'1C TSsoustraitance'!$E635="OUI",'1C TSsoustraitance'!$AP635=0),0,(('1C TSsoustraitance'!$X635)/'1C TSsoustraitance'!$AP635))</f>
        <v>0</v>
      </c>
      <c r="U918" s="669">
        <f>IF(OR('1C TSsoustraitance'!$D635="",'1C TSsoustraitance'!$E635="OUI",'1C TSsoustraitance'!$AP635=0),0,(('1C TSsoustraitance'!$Y635)/'1C TSsoustraitance'!$AP635))</f>
        <v>0</v>
      </c>
      <c r="V918" s="669">
        <f>IF(OR('1C TSsoustraitance'!$D635="",'1C TSsoustraitance'!$E635="OUI",'1C TSsoustraitance'!$AP635=0),0,(('1C TSsoustraitance'!$Z635)/'1C TSsoustraitance'!$AP635))</f>
        <v>0</v>
      </c>
      <c r="W918" s="669">
        <f>IF(OR('1C TSsoustraitance'!$D635="",'1C TSsoustraitance'!$E635="OUI",'1C TSsoustraitance'!$AP635=0),0,(('1C TSsoustraitance'!$AA635)/'1C TSsoustraitance'!$AP635))</f>
        <v>0</v>
      </c>
      <c r="X918" s="669">
        <f>IF(OR('1C TSsoustraitance'!$D635="",'1C TSsoustraitance'!$E635="OUI",'1C TSsoustraitance'!$AP635=0),0,(('1C TSsoustraitance'!$AB635)/'1C TSsoustraitance'!$AP635))</f>
        <v>0</v>
      </c>
      <c r="Y918" s="669">
        <f>IF(OR('1C TSsoustraitance'!$D635="",'1C TSsoustraitance'!$E635="OUI",'1C TSsoustraitance'!$AP635=0),0,(('1C TSsoustraitance'!$AC635)/'1C TSsoustraitance'!$AP635))</f>
        <v>0</v>
      </c>
      <c r="Z918" s="669">
        <f>IF(OR('1C TSsoustraitance'!$D635="",'1C TSsoustraitance'!$E635="OUI",'1C TSsoustraitance'!$AP635=0),0,(('1C TSsoustraitance'!$AD635)/'1C TSsoustraitance'!$AP635))</f>
        <v>0</v>
      </c>
      <c r="AA918" s="669">
        <f>IF(OR('1C TSsoustraitance'!$D635="",'1C TSsoustraitance'!$E635="OUI",'1C TSsoustraitance'!$AP635=0),0,(('1C TSsoustraitance'!$AE635)/'1C TSsoustraitance'!$AP635))</f>
        <v>0</v>
      </c>
      <c r="AB918" s="669">
        <f>IF(OR('1C TSsoustraitance'!$D635="",'1C TSsoustraitance'!$E635="OUI",'1C TSsoustraitance'!$AP635=0),0,(('1C TSsoustraitance'!$AF635)/'1C TSsoustraitance'!$AP635))</f>
        <v>0</v>
      </c>
      <c r="AC918" s="669">
        <f>IF(OR('1C TSsoustraitance'!$D635="",'1C TSsoustraitance'!$E635="OUI",'1C TSsoustraitance'!$AP635=0),0,(('1C TSsoustraitance'!$AG635)/'1C TSsoustraitance'!$AP635))</f>
        <v>0</v>
      </c>
      <c r="AD918" s="669">
        <f>IF(OR('1C TSsoustraitance'!$D635="",'1C TSsoustraitance'!$E635="OUI",'1C TSsoustraitance'!$AP635=0),0,(('1C TSsoustraitance'!$AH635)/'1C TSsoustraitance'!$AP635))</f>
        <v>0</v>
      </c>
      <c r="AE918" s="669">
        <f>IF(OR('1C TSsoustraitance'!$D635="",'1C TSsoustraitance'!$E635="OUI",'1C TSsoustraitance'!$AP635=0),0,(('1C TSsoustraitance'!$AI635)/'1C TSsoustraitance'!$AP635))</f>
        <v>0</v>
      </c>
      <c r="AF918" s="669">
        <f>IF(OR('1C TSsoustraitance'!$D635="",'1C TSsoustraitance'!$E635="OUI",'1C TSsoustraitance'!$AP635=0),0,(('1C TSsoustraitance'!$AJ635)/'1C TSsoustraitance'!$AP635))</f>
        <v>0</v>
      </c>
      <c r="AG918" s="669">
        <f>IF(OR('1C TSsoustraitance'!$D635="",'1C TSsoustraitance'!$E635="OUI",'1C TSsoustraitance'!$AP635=0),0,(('1C TSsoustraitance'!$AK635)/'1C TSsoustraitance'!$AP635))</f>
        <v>0</v>
      </c>
      <c r="AH918" s="669">
        <f>IF(OR('1C TSsoustraitance'!$D635="",'1C TSsoustraitance'!$E635="OUI",'1C TSsoustraitance'!$AP635=0),0,(('1C TSsoustraitance'!$AL635)/'1C TSsoustraitance'!$AP635))</f>
        <v>0</v>
      </c>
      <c r="AI918" s="669">
        <f>IF(OR('1C TSsoustraitance'!$D635="",'1C TSsoustraitance'!$E635="OUI",'1C TSsoustraitance'!$AP635=0),0,(('1C TSsoustraitance'!$AM635)/'1C TSsoustraitance'!$AP635))</f>
        <v>0</v>
      </c>
      <c r="AJ918" s="669">
        <f>IF(OR('1C TSsoustraitance'!$D635="",'1C TSsoustraitance'!$E635="OUI",'1C TSsoustraitance'!$AP635=0),0,(('1C TSsoustraitance'!$AN635)/'1C TSsoustraitance'!$AP635))</f>
        <v>0</v>
      </c>
      <c r="AK918" s="669">
        <f t="shared" si="190"/>
        <v>0</v>
      </c>
      <c r="AL918" s="668">
        <f t="shared" si="191"/>
        <v>0</v>
      </c>
      <c r="AM918" s="670">
        <f>IF(Tableau7[[#This Row],[N° pièce]]="",0,(Tableau7[[#This Row],[hors TVA]]+(Tableau7[[#This Row],[hors TVA]]*Tableau7[[#This Row],[Taux TVA]])-(Tableau7[[#This Row],[hors TVA]]*Tableau7[[#This Row],[Taux TVA]]*Tableau7[[#This Row],[Régime TVA: Récupération]]))*Tableau7[[#This Row],[Type 1]])</f>
        <v>0</v>
      </c>
      <c r="AN918" s="670">
        <f>IF(Tableau7[[#This Row],[N° pièce]]="",0,IF($K$2="pôle",((Tableau7[[#This Row],[hors TVA]]+(Tableau7[[#This Row],[hors TVA]]*Tableau7[[#This Row],[Taux TVA]])-(Tableau7[[#This Row],[hors TVA]]*Tableau7[[#This Row],[Taux TVA]]*Tableau7[[#This Row],[Régime TVA: Récupération]]))*Tableau7[[#This Row],[Type 2]]),0))</f>
        <v>0</v>
      </c>
      <c r="AO918" s="670">
        <f t="shared" si="185"/>
        <v>0</v>
      </c>
      <c r="AP918" s="255">
        <f t="shared" si="184"/>
        <v>0</v>
      </c>
      <c r="AQ918" s="506">
        <f t="shared" si="187"/>
        <v>0</v>
      </c>
      <c r="AR918" s="671"/>
      <c r="AS918" s="512"/>
      <c r="AT918" s="513" t="str">
        <f>IF(('1C TSsoustraitance'!AP635*FICHE!C$14&lt;J918),"Forfait limité à "&amp;FICHE!C$14&amp;"€/jour","")</f>
        <v/>
      </c>
      <c r="AU918" s="797"/>
      <c r="AV918" s="484"/>
      <c r="AW918" s="484"/>
      <c r="AX918" s="484"/>
      <c r="AY918" s="484"/>
      <c r="AZ918" s="484"/>
      <c r="BA918" s="4"/>
      <c r="BB918" s="4"/>
      <c r="BC918" s="4"/>
      <c r="BD918" s="4"/>
      <c r="BE918" s="4"/>
      <c r="BF918" s="4"/>
      <c r="BG918" s="4"/>
      <c r="BH918" s="4"/>
      <c r="BI918" s="4"/>
      <c r="BJ918" s="4"/>
      <c r="BK918" s="4"/>
      <c r="BL918" s="4"/>
      <c r="BM918" s="4"/>
      <c r="BN918" s="4"/>
      <c r="BO918" s="4"/>
      <c r="BP918" s="4"/>
      <c r="BQ918" s="4"/>
      <c r="BR918" s="4"/>
      <c r="BS918" s="4"/>
      <c r="BT918" s="4"/>
      <c r="BU918" s="4"/>
      <c r="BV918" s="4"/>
      <c r="BW918" s="4"/>
      <c r="BX918" s="4"/>
      <c r="BY918" s="4"/>
      <c r="BZ918" s="4"/>
      <c r="CA918" s="4"/>
      <c r="CB918" s="4"/>
      <c r="CC918" s="4"/>
      <c r="CD918" s="4"/>
      <c r="CE918" s="4"/>
      <c r="CF918" s="4"/>
      <c r="CG918" s="4"/>
      <c r="CH918" s="4"/>
      <c r="CI918" s="4"/>
      <c r="CJ918" s="4"/>
      <c r="CK918" s="4"/>
      <c r="CL918" s="4"/>
      <c r="CM918" s="4"/>
      <c r="CN918" s="4"/>
      <c r="CO918" s="4"/>
      <c r="CP918" s="4"/>
      <c r="CQ918" s="4"/>
      <c r="CR918" s="4"/>
      <c r="CS918" s="4"/>
      <c r="CT918" s="4"/>
      <c r="CU918" s="4"/>
      <c r="CV918" s="4"/>
      <c r="CW918" s="4"/>
      <c r="CX918" s="4"/>
      <c r="CY918" s="4"/>
      <c r="CZ918" s="4"/>
      <c r="DA918" s="4"/>
      <c r="DB918" s="4"/>
      <c r="DC918" s="4"/>
      <c r="DD918" s="4"/>
      <c r="DE918" s="4"/>
      <c r="DF918" s="4"/>
      <c r="DG918" s="4"/>
      <c r="DH918" s="4"/>
      <c r="DI918" s="4"/>
      <c r="DJ918" s="4"/>
      <c r="DK918" s="4"/>
      <c r="DL918" s="4"/>
      <c r="DM918" s="4"/>
      <c r="DN918" s="4"/>
      <c r="DO918" s="4"/>
      <c r="DP918" s="4"/>
      <c r="DQ918" s="4"/>
      <c r="DR918" s="4"/>
      <c r="DS918" s="4"/>
      <c r="DT918" s="4"/>
      <c r="DU918" s="4"/>
      <c r="DV918" s="4"/>
      <c r="DW918" s="4"/>
      <c r="DX918" s="4"/>
      <c r="DY918" s="4"/>
      <c r="DZ918" s="4"/>
      <c r="EA918" s="4"/>
      <c r="EB918" s="4"/>
      <c r="EC918" s="4"/>
      <c r="ED918" s="4"/>
      <c r="EE918" s="4"/>
      <c r="EF918" s="4"/>
      <c r="EG918" s="4"/>
      <c r="EH918" s="4"/>
      <c r="EI918" s="4"/>
      <c r="EJ918" s="4"/>
      <c r="EK918" s="4"/>
      <c r="EL918" s="4"/>
      <c r="EM918" s="4"/>
      <c r="EN918" s="4"/>
      <c r="EO918" s="4"/>
      <c r="EP918" s="4"/>
      <c r="EQ918" s="4"/>
      <c r="ER918" s="4"/>
      <c r="ES918" s="4"/>
      <c r="ET918" s="4"/>
      <c r="EU918" s="4"/>
      <c r="EV918" s="4"/>
      <c r="EW918" s="4"/>
      <c r="EX918" s="4"/>
      <c r="EY918" s="4"/>
      <c r="EZ918" s="4"/>
      <c r="FA918" s="4"/>
      <c r="FB918" s="4"/>
      <c r="FC918" s="4"/>
      <c r="FD918" s="4"/>
      <c r="FE918" s="4"/>
      <c r="FF918" s="4"/>
      <c r="FG918" s="4"/>
      <c r="FH918" s="4"/>
      <c r="FI918" s="4"/>
      <c r="FJ918" s="4"/>
      <c r="FK918" s="4"/>
      <c r="FL918" s="4"/>
      <c r="FM918" s="4"/>
      <c r="FN918" s="4"/>
      <c r="FO918" s="4"/>
      <c r="FP918" s="4"/>
      <c r="FQ918" s="4"/>
      <c r="FR918" s="4"/>
      <c r="FS918" s="4"/>
      <c r="FT918" s="4"/>
      <c r="FU918" s="4"/>
      <c r="FV918" s="4"/>
      <c r="FW918" s="4"/>
      <c r="FX918" s="4"/>
      <c r="FY918" s="4"/>
      <c r="FZ918" s="4"/>
      <c r="GA918" s="4"/>
      <c r="GB918" s="4"/>
      <c r="GC918" s="4"/>
      <c r="GD918" s="4"/>
      <c r="GE918" s="4"/>
      <c r="GF918" s="4"/>
      <c r="GG918" s="4"/>
      <c r="GH918" s="4"/>
      <c r="GI918" s="4"/>
      <c r="GJ918" s="4"/>
      <c r="GK918" s="4"/>
      <c r="GL918" s="4"/>
      <c r="GM918" s="4"/>
      <c r="GN918" s="4"/>
      <c r="GO918" s="4"/>
      <c r="GP918" s="4"/>
      <c r="GQ918" s="4"/>
      <c r="GR918" s="4"/>
      <c r="GS918" s="4"/>
      <c r="GT918" s="4"/>
      <c r="GU918" s="4"/>
      <c r="GV918" s="4"/>
      <c r="GW918" s="4"/>
      <c r="GX918" s="4"/>
      <c r="GY918" s="4"/>
      <c r="GZ918" s="4"/>
      <c r="HA918" s="4"/>
      <c r="HB918" s="4"/>
      <c r="HC918" s="4"/>
    </row>
    <row r="919" spans="1:211" s="381" customFormat="1" ht="13.9" customHeight="1">
      <c r="A919" s="828" t="str">
        <f>IF('1C TSsoustraitance'!$A636&lt;&gt;0,'1C TSsoustraitance'!$A636,"")</f>
        <v/>
      </c>
      <c r="B919" s="530"/>
      <c r="C919" s="513" t="str">
        <f>IF('1C TSsoustraitance'!$A636&lt;&gt;0,'1C TSsoustraitance'!$B636,"")</f>
        <v/>
      </c>
      <c r="D919" s="513" t="str">
        <f>IF('1C TSsoustraitance'!$A636&lt;&gt;0,'1C TSsoustraitance'!$C636,"")</f>
        <v/>
      </c>
      <c r="E919" s="684"/>
      <c r="F919" s="685"/>
      <c r="G919" s="666">
        <f>'1C TSsoustraitance'!$D636</f>
        <v>0</v>
      </c>
      <c r="H919" s="533">
        <v>0.21</v>
      </c>
      <c r="I919" s="533">
        <v>1</v>
      </c>
      <c r="J919" s="534"/>
      <c r="K919" s="667">
        <f t="shared" si="189"/>
        <v>0</v>
      </c>
      <c r="L919" s="668">
        <f>IF(OR('1C TSsoustraitance'!$D636="",'1C TSsoustraitance'!$AP636=0),0,IF(AND('1C TSsoustraitance'!$D636&lt;&gt;"",$K$2="Pôle",'1C TSsoustraitance'!$E636="OUI"),(('1C TSsoustraitance'!$F636+'1C TSsoustraitance'!$G636+'1C TSsoustraitance'!$H636+'1C TSsoustraitance'!$I636+'1C TSsoustraitance'!$M636)/'1C TSsoustraitance'!$R636),IF(AND('1C TSsoustraitance'!$D636&lt;&gt;"",$K$2="Pôle",'1C TSsoustraitance'!$E636="NON"),(('1C TSsoustraitance'!$F636+'1C TSsoustraitance'!$G636+'1C TSsoustraitance'!$H636+'1C TSsoustraitance'!$I636+'1C TSsoustraitance'!$M636)/'1C TSsoustraitance'!$AP636),IF(AND('1C TSsoustraitance'!$D636&lt;&gt;"",$K$2&lt;&gt;"Pôle",'1C TSsoustraitance'!$E636="OUI"),(('1C TSsoustraitance'!$F636+'1C TSsoustraitance'!$G636+'1C TSsoustraitance'!$H636+'1C TSsoustraitance'!$I636+'1C TSsoustraitance'!$J636+'1C TSsoustraitance'!$K636+'1C TSsoustraitance'!$L636+'1C TSsoustraitance'!$M636+'1C TSsoustraitance'!$N636+'1C TSsoustraitance'!$O636+'1C TSsoustraitance'!$P636+'1C TSsoustraitance'!$Q636)/'1C TSsoustraitance'!$R636),IF(AND('1C TSsoustraitance'!$D636&lt;&gt;"",$K$2&lt;&gt;"Pôle",'1C TSsoustraitance'!$E636="NON"),(('1C TSsoustraitance'!$F636+'1C TSsoustraitance'!$G636+'1C TSsoustraitance'!$H636+'1C TSsoustraitance'!$I636+'1C TSsoustraitance'!$J636+'1C TSsoustraitance'!$K636+'1C TSsoustraitance'!$L636+'1C TSsoustraitance'!$M636+'1C TSsoustraitance'!$N636+'1C TSsoustraitance'!$O636+'1C TSsoustraitance'!$P636+'1C TSsoustraitance'!$Q636))/'1C TSsoustraitance'!$AP636)))))</f>
        <v>0</v>
      </c>
      <c r="M919" s="668">
        <f>IF(OR('1C TSsoustraitance'!$D636="",'1C TSsoustraitance'!AP$13=0),0,IF(AND('1C TSsoustraitance'!$D636&lt;&gt;"",$K$2="Pôle",'1C TSsoustraitance'!$E636="OUI"),(('1C TSsoustraitance'!$J636+'1C TSsoustraitance'!$K636+'1C TSsoustraitance'!$L636)/'1C TSsoustraitance'!$R636),IF(AND('1C TSsoustraitance'!$D636&lt;&gt;"",$K$2="Pôle",'1C TSsoustraitance'!$E636="NON"),(('1C TSsoustraitance'!$J636+'1C TSsoustraitance'!$K636+'1C TSsoustraitance'!$L636)/'1C TSsoustraitance'!$AP636),IF(AND('1C TSsoustraitance'!$D636&lt;&gt;"",$K$2&lt;&gt;"Pôle"),0))))</f>
        <v>0</v>
      </c>
      <c r="N919" s="668">
        <f t="shared" si="188"/>
        <v>0</v>
      </c>
      <c r="O919" s="669">
        <f>IF(OR('1C TSsoustraitance'!$D636="",'1C TSsoustraitance'!$E636="OUI",'1C TSsoustraitance'!$AP636=0),0,(('1C TSsoustraitance'!$S636)/'1C TSsoustraitance'!$AP636))</f>
        <v>0</v>
      </c>
      <c r="P919" s="669">
        <f>IF(OR('1C TSsoustraitance'!$D636="",'1C TSsoustraitance'!$E636="OUI",'1C TSsoustraitance'!$AP636=0),0,(('1C TSsoustraitance'!$T636)/'1C TSsoustraitance'!$AP636))</f>
        <v>0</v>
      </c>
      <c r="Q919" s="669">
        <f>IF(OR('1C TSsoustraitance'!$D636="",'1C TSsoustraitance'!$E636="OUI",'1C TSsoustraitance'!$AP636=0),0,(('1C TSsoustraitance'!$U636)/'1C TSsoustraitance'!$AP636))</f>
        <v>0</v>
      </c>
      <c r="R919" s="669">
        <f>IF(OR('1C TSsoustraitance'!$D636="",'1C TSsoustraitance'!$E636="OUI",'1C TSsoustraitance'!$AP636=0),0,(('1C TSsoustraitance'!$V636)/'1C TSsoustraitance'!$AP636))</f>
        <v>0</v>
      </c>
      <c r="S919" s="669">
        <f>IF(OR('1C TSsoustraitance'!$D636="",'1C TSsoustraitance'!$E636="OUI",'1C TSsoustraitance'!$AP636=0),0,(('1C TSsoustraitance'!$W636)/'1C TSsoustraitance'!$AP636))</f>
        <v>0</v>
      </c>
      <c r="T919" s="669">
        <f>IF(OR('1C TSsoustraitance'!$D636="",'1C TSsoustraitance'!$E636="OUI",'1C TSsoustraitance'!$AP636=0),0,(('1C TSsoustraitance'!$X636)/'1C TSsoustraitance'!$AP636))</f>
        <v>0</v>
      </c>
      <c r="U919" s="669">
        <f>IF(OR('1C TSsoustraitance'!$D636="",'1C TSsoustraitance'!$E636="OUI",'1C TSsoustraitance'!$AP636=0),0,(('1C TSsoustraitance'!$Y636)/'1C TSsoustraitance'!$AP636))</f>
        <v>0</v>
      </c>
      <c r="V919" s="669">
        <f>IF(OR('1C TSsoustraitance'!$D636="",'1C TSsoustraitance'!$E636="OUI",'1C TSsoustraitance'!$AP636=0),0,(('1C TSsoustraitance'!$Z636)/'1C TSsoustraitance'!$AP636))</f>
        <v>0</v>
      </c>
      <c r="W919" s="669">
        <f>IF(OR('1C TSsoustraitance'!$D636="",'1C TSsoustraitance'!$E636="OUI",'1C TSsoustraitance'!$AP636=0),0,(('1C TSsoustraitance'!$AA636)/'1C TSsoustraitance'!$AP636))</f>
        <v>0</v>
      </c>
      <c r="X919" s="669">
        <f>IF(OR('1C TSsoustraitance'!$D636="",'1C TSsoustraitance'!$E636="OUI",'1C TSsoustraitance'!$AP636=0),0,(('1C TSsoustraitance'!$AB636)/'1C TSsoustraitance'!$AP636))</f>
        <v>0</v>
      </c>
      <c r="Y919" s="669">
        <f>IF(OR('1C TSsoustraitance'!$D636="",'1C TSsoustraitance'!$E636="OUI",'1C TSsoustraitance'!$AP636=0),0,(('1C TSsoustraitance'!$AC636)/'1C TSsoustraitance'!$AP636))</f>
        <v>0</v>
      </c>
      <c r="Z919" s="669">
        <f>IF(OR('1C TSsoustraitance'!$D636="",'1C TSsoustraitance'!$E636="OUI",'1C TSsoustraitance'!$AP636=0),0,(('1C TSsoustraitance'!$AD636)/'1C TSsoustraitance'!$AP636))</f>
        <v>0</v>
      </c>
      <c r="AA919" s="669">
        <f>IF(OR('1C TSsoustraitance'!$D636="",'1C TSsoustraitance'!$E636="OUI",'1C TSsoustraitance'!$AP636=0),0,(('1C TSsoustraitance'!$AE636)/'1C TSsoustraitance'!$AP636))</f>
        <v>0</v>
      </c>
      <c r="AB919" s="669">
        <f>IF(OR('1C TSsoustraitance'!$D636="",'1C TSsoustraitance'!$E636="OUI",'1C TSsoustraitance'!$AP636=0),0,(('1C TSsoustraitance'!$AF636)/'1C TSsoustraitance'!$AP636))</f>
        <v>0</v>
      </c>
      <c r="AC919" s="669">
        <f>IF(OR('1C TSsoustraitance'!$D636="",'1C TSsoustraitance'!$E636="OUI",'1C TSsoustraitance'!$AP636=0),0,(('1C TSsoustraitance'!$AG636)/'1C TSsoustraitance'!$AP636))</f>
        <v>0</v>
      </c>
      <c r="AD919" s="669">
        <f>IF(OR('1C TSsoustraitance'!$D636="",'1C TSsoustraitance'!$E636="OUI",'1C TSsoustraitance'!$AP636=0),0,(('1C TSsoustraitance'!$AH636)/'1C TSsoustraitance'!$AP636))</f>
        <v>0</v>
      </c>
      <c r="AE919" s="669">
        <f>IF(OR('1C TSsoustraitance'!$D636="",'1C TSsoustraitance'!$E636="OUI",'1C TSsoustraitance'!$AP636=0),0,(('1C TSsoustraitance'!$AI636)/'1C TSsoustraitance'!$AP636))</f>
        <v>0</v>
      </c>
      <c r="AF919" s="669">
        <f>IF(OR('1C TSsoustraitance'!$D636="",'1C TSsoustraitance'!$E636="OUI",'1C TSsoustraitance'!$AP636=0),0,(('1C TSsoustraitance'!$AJ636)/'1C TSsoustraitance'!$AP636))</f>
        <v>0</v>
      </c>
      <c r="AG919" s="669">
        <f>IF(OR('1C TSsoustraitance'!$D636="",'1C TSsoustraitance'!$E636="OUI",'1C TSsoustraitance'!$AP636=0),0,(('1C TSsoustraitance'!$AK636)/'1C TSsoustraitance'!$AP636))</f>
        <v>0</v>
      </c>
      <c r="AH919" s="669">
        <f>IF(OR('1C TSsoustraitance'!$D636="",'1C TSsoustraitance'!$E636="OUI",'1C TSsoustraitance'!$AP636=0),0,(('1C TSsoustraitance'!$AL636)/'1C TSsoustraitance'!$AP636))</f>
        <v>0</v>
      </c>
      <c r="AI919" s="669">
        <f>IF(OR('1C TSsoustraitance'!$D636="",'1C TSsoustraitance'!$E636="OUI",'1C TSsoustraitance'!$AP636=0),0,(('1C TSsoustraitance'!$AM636)/'1C TSsoustraitance'!$AP636))</f>
        <v>0</v>
      </c>
      <c r="AJ919" s="669">
        <f>IF(OR('1C TSsoustraitance'!$D636="",'1C TSsoustraitance'!$E636="OUI",'1C TSsoustraitance'!$AP636=0),0,(('1C TSsoustraitance'!$AN636)/'1C TSsoustraitance'!$AP636))</f>
        <v>0</v>
      </c>
      <c r="AK919" s="669">
        <f t="shared" si="190"/>
        <v>0</v>
      </c>
      <c r="AL919" s="668">
        <f t="shared" si="191"/>
        <v>0</v>
      </c>
      <c r="AM919" s="670">
        <f>IF(Tableau7[[#This Row],[N° pièce]]="",0,(Tableau7[[#This Row],[hors TVA]]+(Tableau7[[#This Row],[hors TVA]]*Tableau7[[#This Row],[Taux TVA]])-(Tableau7[[#This Row],[hors TVA]]*Tableau7[[#This Row],[Taux TVA]]*Tableau7[[#This Row],[Régime TVA: Récupération]]))*Tableau7[[#This Row],[Type 1]])</f>
        <v>0</v>
      </c>
      <c r="AN919" s="670">
        <f>IF(Tableau7[[#This Row],[N° pièce]]="",0,IF($K$2="pôle",((Tableau7[[#This Row],[hors TVA]]+(Tableau7[[#This Row],[hors TVA]]*Tableau7[[#This Row],[Taux TVA]])-(Tableau7[[#This Row],[hors TVA]]*Tableau7[[#This Row],[Taux TVA]]*Tableau7[[#This Row],[Régime TVA: Récupération]]))*Tableau7[[#This Row],[Type 2]]),0))</f>
        <v>0</v>
      </c>
      <c r="AO919" s="670">
        <f t="shared" si="185"/>
        <v>0</v>
      </c>
      <c r="AP919" s="255">
        <f t="shared" si="184"/>
        <v>0</v>
      </c>
      <c r="AQ919" s="506">
        <f t="shared" si="187"/>
        <v>0</v>
      </c>
      <c r="AR919" s="671"/>
      <c r="AS919" s="512"/>
      <c r="AT919" s="513" t="str">
        <f>IF(('1C TSsoustraitance'!AP636*FICHE!C$14&lt;J919),"Forfait limité à "&amp;FICHE!C$14&amp;"€/jour","")</f>
        <v/>
      </c>
      <c r="AU919" s="797"/>
      <c r="AV919" s="484"/>
      <c r="AW919" s="484"/>
      <c r="AX919" s="484"/>
      <c r="AY919" s="484"/>
      <c r="AZ919" s="484"/>
      <c r="BA919" s="4"/>
      <c r="BB919" s="4"/>
      <c r="BC919" s="4"/>
      <c r="BD919" s="4"/>
      <c r="BE919" s="4"/>
      <c r="BF919" s="4"/>
      <c r="BG919" s="4"/>
      <c r="BH919" s="4"/>
      <c r="BI919" s="4"/>
      <c r="BJ919" s="4"/>
      <c r="BK919" s="4"/>
      <c r="BL919" s="4"/>
      <c r="BM919" s="4"/>
      <c r="BN919" s="4"/>
      <c r="BO919" s="4"/>
      <c r="BP919" s="4"/>
      <c r="BQ919" s="4"/>
      <c r="BR919" s="4"/>
      <c r="BS919" s="4"/>
      <c r="BT919" s="4"/>
      <c r="BU919" s="4"/>
      <c r="BV919" s="4"/>
      <c r="BW919" s="4"/>
      <c r="BX919" s="4"/>
      <c r="BY919" s="4"/>
      <c r="BZ919" s="4"/>
      <c r="CA919" s="4"/>
      <c r="CB919" s="4"/>
      <c r="CC919" s="4"/>
      <c r="CD919" s="4"/>
      <c r="CE919" s="4"/>
      <c r="CF919" s="4"/>
      <c r="CG919" s="4"/>
      <c r="CH919" s="4"/>
      <c r="CI919" s="4"/>
      <c r="CJ919" s="4"/>
      <c r="CK919" s="4"/>
      <c r="CL919" s="4"/>
      <c r="CM919" s="4"/>
      <c r="CN919" s="4"/>
      <c r="CO919" s="4"/>
      <c r="CP919" s="4"/>
      <c r="CQ919" s="4"/>
      <c r="CR919" s="4"/>
      <c r="CS919" s="4"/>
      <c r="CT919" s="4"/>
      <c r="CU919" s="4"/>
      <c r="CV919" s="4"/>
      <c r="CW919" s="4"/>
      <c r="CX919" s="4"/>
      <c r="CY919" s="4"/>
      <c r="CZ919" s="4"/>
      <c r="DA919" s="4"/>
      <c r="DB919" s="4"/>
      <c r="DC919" s="4"/>
      <c r="DD919" s="4"/>
      <c r="DE919" s="4"/>
      <c r="DF919" s="4"/>
      <c r="DG919" s="4"/>
      <c r="DH919" s="4"/>
      <c r="DI919" s="4"/>
      <c r="DJ919" s="4"/>
      <c r="DK919" s="4"/>
      <c r="DL919" s="4"/>
      <c r="DM919" s="4"/>
      <c r="DN919" s="4"/>
      <c r="DO919" s="4"/>
      <c r="DP919" s="4"/>
      <c r="DQ919" s="4"/>
      <c r="DR919" s="4"/>
      <c r="DS919" s="4"/>
      <c r="DT919" s="4"/>
      <c r="DU919" s="4"/>
      <c r="DV919" s="4"/>
      <c r="DW919" s="4"/>
      <c r="DX919" s="4"/>
      <c r="DY919" s="4"/>
      <c r="DZ919" s="4"/>
      <c r="EA919" s="4"/>
      <c r="EB919" s="4"/>
      <c r="EC919" s="4"/>
      <c r="ED919" s="4"/>
      <c r="EE919" s="4"/>
      <c r="EF919" s="4"/>
      <c r="EG919" s="4"/>
      <c r="EH919" s="4"/>
      <c r="EI919" s="4"/>
      <c r="EJ919" s="4"/>
      <c r="EK919" s="4"/>
      <c r="EL919" s="4"/>
      <c r="EM919" s="4"/>
      <c r="EN919" s="4"/>
      <c r="EO919" s="4"/>
      <c r="EP919" s="4"/>
      <c r="EQ919" s="4"/>
      <c r="ER919" s="4"/>
      <c r="ES919" s="4"/>
      <c r="ET919" s="4"/>
      <c r="EU919" s="4"/>
      <c r="EV919" s="4"/>
      <c r="EW919" s="4"/>
      <c r="EX919" s="4"/>
      <c r="EY919" s="4"/>
      <c r="EZ919" s="4"/>
      <c r="FA919" s="4"/>
      <c r="FB919" s="4"/>
      <c r="FC919" s="4"/>
      <c r="FD919" s="4"/>
      <c r="FE919" s="4"/>
      <c r="FF919" s="4"/>
      <c r="FG919" s="4"/>
      <c r="FH919" s="4"/>
      <c r="FI919" s="4"/>
      <c r="FJ919" s="4"/>
      <c r="FK919" s="4"/>
      <c r="FL919" s="4"/>
      <c r="FM919" s="4"/>
      <c r="FN919" s="4"/>
      <c r="FO919" s="4"/>
      <c r="FP919" s="4"/>
      <c r="FQ919" s="4"/>
      <c r="FR919" s="4"/>
      <c r="FS919" s="4"/>
      <c r="FT919" s="4"/>
      <c r="FU919" s="4"/>
      <c r="FV919" s="4"/>
      <c r="FW919" s="4"/>
      <c r="FX919" s="4"/>
      <c r="FY919" s="4"/>
      <c r="FZ919" s="4"/>
      <c r="GA919" s="4"/>
      <c r="GB919" s="4"/>
      <c r="GC919" s="4"/>
      <c r="GD919" s="4"/>
      <c r="GE919" s="4"/>
      <c r="GF919" s="4"/>
      <c r="GG919" s="4"/>
      <c r="GH919" s="4"/>
      <c r="GI919" s="4"/>
      <c r="GJ919" s="4"/>
      <c r="GK919" s="4"/>
      <c r="GL919" s="4"/>
      <c r="GM919" s="4"/>
      <c r="GN919" s="4"/>
      <c r="GO919" s="4"/>
      <c r="GP919" s="4"/>
      <c r="GQ919" s="4"/>
      <c r="GR919" s="4"/>
      <c r="GS919" s="4"/>
      <c r="GT919" s="4"/>
      <c r="GU919" s="4"/>
      <c r="GV919" s="4"/>
      <c r="GW919" s="4"/>
      <c r="GX919" s="4"/>
      <c r="GY919" s="4"/>
      <c r="GZ919" s="4"/>
      <c r="HA919" s="4"/>
      <c r="HB919" s="4"/>
      <c r="HC919" s="4"/>
    </row>
    <row r="920" spans="1:211" s="379" customFormat="1" ht="13.9" customHeight="1">
      <c r="A920" s="828" t="str">
        <f>IF('1C TSsoustraitance'!$A637&lt;&gt;0,'1C TSsoustraitance'!$A637,"")</f>
        <v/>
      </c>
      <c r="B920" s="530"/>
      <c r="C920" s="513" t="str">
        <f>IF('1C TSsoustraitance'!$A637&lt;&gt;0,'1C TSsoustraitance'!$B637,"")</f>
        <v/>
      </c>
      <c r="D920" s="513" t="str">
        <f>IF('1C TSsoustraitance'!$A637&lt;&gt;0,'1C TSsoustraitance'!$C637,"")</f>
        <v/>
      </c>
      <c r="E920" s="684"/>
      <c r="F920" s="685"/>
      <c r="G920" s="666">
        <f>'1C TSsoustraitance'!$D637</f>
        <v>0</v>
      </c>
      <c r="H920" s="533">
        <v>0.21</v>
      </c>
      <c r="I920" s="533">
        <v>1</v>
      </c>
      <c r="J920" s="534"/>
      <c r="K920" s="667">
        <f t="shared" si="189"/>
        <v>0</v>
      </c>
      <c r="L920" s="668">
        <f>IF(OR('1C TSsoustraitance'!$D637="",'1C TSsoustraitance'!$AP637=0),0,IF(AND('1C TSsoustraitance'!$D637&lt;&gt;"",$K$2="Pôle",'1C TSsoustraitance'!$E637="OUI"),(('1C TSsoustraitance'!$F637+'1C TSsoustraitance'!$G637+'1C TSsoustraitance'!$H637+'1C TSsoustraitance'!$I637+'1C TSsoustraitance'!$M637)/'1C TSsoustraitance'!$R637),IF(AND('1C TSsoustraitance'!$D637&lt;&gt;"",$K$2="Pôle",'1C TSsoustraitance'!$E637="NON"),(('1C TSsoustraitance'!$F637+'1C TSsoustraitance'!$G637+'1C TSsoustraitance'!$H637+'1C TSsoustraitance'!$I637+'1C TSsoustraitance'!$M637)/'1C TSsoustraitance'!$AP637),IF(AND('1C TSsoustraitance'!$D637&lt;&gt;"",$K$2&lt;&gt;"Pôle",'1C TSsoustraitance'!$E637="OUI"),(('1C TSsoustraitance'!$F637+'1C TSsoustraitance'!$G637+'1C TSsoustraitance'!$H637+'1C TSsoustraitance'!$I637+'1C TSsoustraitance'!$J637+'1C TSsoustraitance'!$K637+'1C TSsoustraitance'!$L637+'1C TSsoustraitance'!$M637+'1C TSsoustraitance'!$N637+'1C TSsoustraitance'!$O637+'1C TSsoustraitance'!$P637+'1C TSsoustraitance'!$Q637)/'1C TSsoustraitance'!$R637),IF(AND('1C TSsoustraitance'!$D637&lt;&gt;"",$K$2&lt;&gt;"Pôle",'1C TSsoustraitance'!$E637="NON"),(('1C TSsoustraitance'!$F637+'1C TSsoustraitance'!$G637+'1C TSsoustraitance'!$H637+'1C TSsoustraitance'!$I637+'1C TSsoustraitance'!$J637+'1C TSsoustraitance'!$K637+'1C TSsoustraitance'!$L637+'1C TSsoustraitance'!$M637+'1C TSsoustraitance'!$N637+'1C TSsoustraitance'!$O637+'1C TSsoustraitance'!$P637+'1C TSsoustraitance'!$Q637))/'1C TSsoustraitance'!$AP637)))))</f>
        <v>0</v>
      </c>
      <c r="M920" s="668">
        <f>IF(OR('1C TSsoustraitance'!$D637="",'1C TSsoustraitance'!AP$13=0),0,IF(AND('1C TSsoustraitance'!$D637&lt;&gt;"",$K$2="Pôle",'1C TSsoustraitance'!$E637="OUI"),(('1C TSsoustraitance'!$J637+'1C TSsoustraitance'!$K637+'1C TSsoustraitance'!$L637)/'1C TSsoustraitance'!$R637),IF(AND('1C TSsoustraitance'!$D637&lt;&gt;"",$K$2="Pôle",'1C TSsoustraitance'!$E637="NON"),(('1C TSsoustraitance'!$J637+'1C TSsoustraitance'!$K637+'1C TSsoustraitance'!$L637)/'1C TSsoustraitance'!$AP637),IF(AND('1C TSsoustraitance'!$D637&lt;&gt;"",$K$2&lt;&gt;"Pôle"),0))))</f>
        <v>0</v>
      </c>
      <c r="N920" s="668">
        <f t="shared" si="188"/>
        <v>0</v>
      </c>
      <c r="O920" s="669">
        <f>IF(OR('1C TSsoustraitance'!$D637="",'1C TSsoustraitance'!$E637="OUI",'1C TSsoustraitance'!$AP637=0),0,(('1C TSsoustraitance'!$S637)/'1C TSsoustraitance'!$AP637))</f>
        <v>0</v>
      </c>
      <c r="P920" s="669">
        <f>IF(OR('1C TSsoustraitance'!$D637="",'1C TSsoustraitance'!$E637="OUI",'1C TSsoustraitance'!$AP637=0),0,(('1C TSsoustraitance'!$T637)/'1C TSsoustraitance'!$AP637))</f>
        <v>0</v>
      </c>
      <c r="Q920" s="669">
        <f>IF(OR('1C TSsoustraitance'!$D637="",'1C TSsoustraitance'!$E637="OUI",'1C TSsoustraitance'!$AP637=0),0,(('1C TSsoustraitance'!$U637)/'1C TSsoustraitance'!$AP637))</f>
        <v>0</v>
      </c>
      <c r="R920" s="669">
        <f>IF(OR('1C TSsoustraitance'!$D637="",'1C TSsoustraitance'!$E637="OUI",'1C TSsoustraitance'!$AP637=0),0,(('1C TSsoustraitance'!$V637)/'1C TSsoustraitance'!$AP637))</f>
        <v>0</v>
      </c>
      <c r="S920" s="669">
        <f>IF(OR('1C TSsoustraitance'!$D637="",'1C TSsoustraitance'!$E637="OUI",'1C TSsoustraitance'!$AP637=0),0,(('1C TSsoustraitance'!$W637)/'1C TSsoustraitance'!$AP637))</f>
        <v>0</v>
      </c>
      <c r="T920" s="669">
        <f>IF(OR('1C TSsoustraitance'!$D637="",'1C TSsoustraitance'!$E637="OUI",'1C TSsoustraitance'!$AP637=0),0,(('1C TSsoustraitance'!$X637)/'1C TSsoustraitance'!$AP637))</f>
        <v>0</v>
      </c>
      <c r="U920" s="669">
        <f>IF(OR('1C TSsoustraitance'!$D637="",'1C TSsoustraitance'!$E637="OUI",'1C TSsoustraitance'!$AP637=0),0,(('1C TSsoustraitance'!$Y637)/'1C TSsoustraitance'!$AP637))</f>
        <v>0</v>
      </c>
      <c r="V920" s="669">
        <f>IF(OR('1C TSsoustraitance'!$D637="",'1C TSsoustraitance'!$E637="OUI",'1C TSsoustraitance'!$AP637=0),0,(('1C TSsoustraitance'!$Z637)/'1C TSsoustraitance'!$AP637))</f>
        <v>0</v>
      </c>
      <c r="W920" s="669">
        <f>IF(OR('1C TSsoustraitance'!$D637="",'1C TSsoustraitance'!$E637="OUI",'1C TSsoustraitance'!$AP637=0),0,(('1C TSsoustraitance'!$AA637)/'1C TSsoustraitance'!$AP637))</f>
        <v>0</v>
      </c>
      <c r="X920" s="669">
        <f>IF(OR('1C TSsoustraitance'!$D637="",'1C TSsoustraitance'!$E637="OUI",'1C TSsoustraitance'!$AP637=0),0,(('1C TSsoustraitance'!$AB637)/'1C TSsoustraitance'!$AP637))</f>
        <v>0</v>
      </c>
      <c r="Y920" s="669">
        <f>IF(OR('1C TSsoustraitance'!$D637="",'1C TSsoustraitance'!$E637="OUI",'1C TSsoustraitance'!$AP637=0),0,(('1C TSsoustraitance'!$AC637)/'1C TSsoustraitance'!$AP637))</f>
        <v>0</v>
      </c>
      <c r="Z920" s="669">
        <f>IF(OR('1C TSsoustraitance'!$D637="",'1C TSsoustraitance'!$E637="OUI",'1C TSsoustraitance'!$AP637=0),0,(('1C TSsoustraitance'!$AD637)/'1C TSsoustraitance'!$AP637))</f>
        <v>0</v>
      </c>
      <c r="AA920" s="669">
        <f>IF(OR('1C TSsoustraitance'!$D637="",'1C TSsoustraitance'!$E637="OUI",'1C TSsoustraitance'!$AP637=0),0,(('1C TSsoustraitance'!$AE637)/'1C TSsoustraitance'!$AP637))</f>
        <v>0</v>
      </c>
      <c r="AB920" s="669">
        <f>IF(OR('1C TSsoustraitance'!$D637="",'1C TSsoustraitance'!$E637="OUI",'1C TSsoustraitance'!$AP637=0),0,(('1C TSsoustraitance'!$AF637)/'1C TSsoustraitance'!$AP637))</f>
        <v>0</v>
      </c>
      <c r="AC920" s="669">
        <f>IF(OR('1C TSsoustraitance'!$D637="",'1C TSsoustraitance'!$E637="OUI",'1C TSsoustraitance'!$AP637=0),0,(('1C TSsoustraitance'!$AG637)/'1C TSsoustraitance'!$AP637))</f>
        <v>0</v>
      </c>
      <c r="AD920" s="669">
        <f>IF(OR('1C TSsoustraitance'!$D637="",'1C TSsoustraitance'!$E637="OUI",'1C TSsoustraitance'!$AP637=0),0,(('1C TSsoustraitance'!$AH637)/'1C TSsoustraitance'!$AP637))</f>
        <v>0</v>
      </c>
      <c r="AE920" s="669">
        <f>IF(OR('1C TSsoustraitance'!$D637="",'1C TSsoustraitance'!$E637="OUI",'1C TSsoustraitance'!$AP637=0),0,(('1C TSsoustraitance'!$AI637)/'1C TSsoustraitance'!$AP637))</f>
        <v>0</v>
      </c>
      <c r="AF920" s="669">
        <f>IF(OR('1C TSsoustraitance'!$D637="",'1C TSsoustraitance'!$E637="OUI",'1C TSsoustraitance'!$AP637=0),0,(('1C TSsoustraitance'!$AJ637)/'1C TSsoustraitance'!$AP637))</f>
        <v>0</v>
      </c>
      <c r="AG920" s="669">
        <f>IF(OR('1C TSsoustraitance'!$D637="",'1C TSsoustraitance'!$E637="OUI",'1C TSsoustraitance'!$AP637=0),0,(('1C TSsoustraitance'!$AK637)/'1C TSsoustraitance'!$AP637))</f>
        <v>0</v>
      </c>
      <c r="AH920" s="669">
        <f>IF(OR('1C TSsoustraitance'!$D637="",'1C TSsoustraitance'!$E637="OUI",'1C TSsoustraitance'!$AP637=0),0,(('1C TSsoustraitance'!$AL637)/'1C TSsoustraitance'!$AP637))</f>
        <v>0</v>
      </c>
      <c r="AI920" s="669">
        <f>IF(OR('1C TSsoustraitance'!$D637="",'1C TSsoustraitance'!$E637="OUI",'1C TSsoustraitance'!$AP637=0),0,(('1C TSsoustraitance'!$AM637)/'1C TSsoustraitance'!$AP637))</f>
        <v>0</v>
      </c>
      <c r="AJ920" s="669">
        <f>IF(OR('1C TSsoustraitance'!$D637="",'1C TSsoustraitance'!$E637="OUI",'1C TSsoustraitance'!$AP637=0),0,(('1C TSsoustraitance'!$AN637)/'1C TSsoustraitance'!$AP637))</f>
        <v>0</v>
      </c>
      <c r="AK920" s="669">
        <f t="shared" si="190"/>
        <v>0</v>
      </c>
      <c r="AL920" s="668">
        <f t="shared" si="191"/>
        <v>0</v>
      </c>
      <c r="AM920" s="670">
        <f>IF(Tableau7[[#This Row],[N° pièce]]="",0,(Tableau7[[#This Row],[hors TVA]]+(Tableau7[[#This Row],[hors TVA]]*Tableau7[[#This Row],[Taux TVA]])-(Tableau7[[#This Row],[hors TVA]]*Tableau7[[#This Row],[Taux TVA]]*Tableau7[[#This Row],[Régime TVA: Récupération]]))*Tableau7[[#This Row],[Type 1]])</f>
        <v>0</v>
      </c>
      <c r="AN920" s="670">
        <f>IF(Tableau7[[#This Row],[N° pièce]]="",0,IF($K$2="pôle",((Tableau7[[#This Row],[hors TVA]]+(Tableau7[[#This Row],[hors TVA]]*Tableau7[[#This Row],[Taux TVA]])-(Tableau7[[#This Row],[hors TVA]]*Tableau7[[#This Row],[Taux TVA]]*Tableau7[[#This Row],[Régime TVA: Récupération]]))*Tableau7[[#This Row],[Type 2]]),0))</f>
        <v>0</v>
      </c>
      <c r="AO920" s="670">
        <f t="shared" si="185"/>
        <v>0</v>
      </c>
      <c r="AP920" s="255">
        <f t="shared" si="184"/>
        <v>0</v>
      </c>
      <c r="AQ920" s="506">
        <f>IF(M920=0,0,AN920-AS920)</f>
        <v>0</v>
      </c>
      <c r="AR920" s="671"/>
      <c r="AS920" s="512"/>
      <c r="AT920" s="513" t="str">
        <f>IF(('1C TSsoustraitance'!AP637*FICHE!C$14&lt;J920),"Forfait limité à "&amp;FICHE!C$14&amp;"€/jour","")</f>
        <v/>
      </c>
      <c r="AU920" s="797"/>
      <c r="AV920" s="484"/>
      <c r="AW920" s="484"/>
      <c r="AX920" s="484"/>
      <c r="AY920" s="484"/>
      <c r="AZ920" s="484"/>
      <c r="BA920" s="4"/>
      <c r="BB920" s="4"/>
      <c r="BC920" s="4"/>
      <c r="BD920" s="4"/>
      <c r="BE920" s="4"/>
      <c r="BF920" s="4"/>
      <c r="BG920" s="4"/>
      <c r="BH920" s="4"/>
      <c r="BI920" s="4"/>
      <c r="BJ920" s="4"/>
      <c r="BK920" s="4"/>
      <c r="BL920" s="4"/>
      <c r="BM920" s="4"/>
      <c r="BN920" s="4"/>
      <c r="BO920" s="4"/>
      <c r="BP920" s="4"/>
      <c r="BQ920" s="4"/>
      <c r="BR920" s="4"/>
      <c r="BS920" s="4"/>
      <c r="BT920" s="4"/>
      <c r="BU920" s="4"/>
      <c r="BV920" s="4"/>
      <c r="BW920" s="4"/>
      <c r="BX920" s="4"/>
      <c r="BY920" s="4"/>
      <c r="BZ920" s="4"/>
      <c r="CA920" s="4"/>
      <c r="CB920" s="4"/>
      <c r="CC920" s="4"/>
      <c r="CD920" s="4"/>
      <c r="CE920" s="4"/>
      <c r="CF920" s="4"/>
      <c r="CG920" s="4"/>
      <c r="CH920" s="4"/>
      <c r="CI920" s="4"/>
      <c r="CJ920" s="4"/>
      <c r="CK920" s="4"/>
      <c r="CL920" s="4"/>
      <c r="CM920" s="4"/>
      <c r="CN920" s="4"/>
      <c r="CO920" s="4"/>
      <c r="CP920" s="4"/>
      <c r="CQ920" s="4"/>
      <c r="CR920" s="4"/>
      <c r="CS920" s="4"/>
      <c r="CT920" s="4"/>
      <c r="CU920" s="4"/>
      <c r="CV920" s="4"/>
      <c r="CW920" s="4"/>
      <c r="CX920" s="4"/>
      <c r="CY920" s="4"/>
      <c r="CZ920" s="4"/>
      <c r="DA920" s="4"/>
      <c r="DB920" s="4"/>
      <c r="DC920" s="4"/>
      <c r="DD920" s="4"/>
      <c r="DE920" s="4"/>
      <c r="DF920" s="4"/>
      <c r="DG920" s="4"/>
      <c r="DH920" s="4"/>
      <c r="DI920" s="4"/>
      <c r="DJ920" s="4"/>
      <c r="DK920" s="4"/>
      <c r="DL920" s="4"/>
      <c r="DM920" s="4"/>
      <c r="DN920" s="4"/>
      <c r="DO920" s="4"/>
      <c r="DP920" s="4"/>
      <c r="DQ920" s="4"/>
      <c r="DR920" s="4"/>
      <c r="DS920" s="4"/>
      <c r="DT920" s="4"/>
      <c r="DU920" s="4"/>
      <c r="DV920" s="4"/>
      <c r="DW920" s="4"/>
      <c r="DX920" s="4"/>
      <c r="DY920" s="4"/>
      <c r="DZ920" s="4"/>
      <c r="EA920" s="4"/>
      <c r="EB920" s="4"/>
      <c r="EC920" s="4"/>
      <c r="ED920" s="4"/>
      <c r="EE920" s="4"/>
      <c r="EF920" s="4"/>
      <c r="EG920" s="4"/>
      <c r="EH920" s="4"/>
      <c r="EI920" s="4"/>
      <c r="EJ920" s="4"/>
      <c r="EK920" s="4"/>
      <c r="EL920" s="4"/>
      <c r="EM920" s="4"/>
      <c r="EN920" s="4"/>
      <c r="EO920" s="4"/>
      <c r="EP920" s="4"/>
      <c r="EQ920" s="4"/>
      <c r="ER920" s="4"/>
      <c r="ES920" s="4"/>
      <c r="ET920" s="4"/>
      <c r="EU920" s="4"/>
      <c r="EV920" s="4"/>
      <c r="EW920" s="4"/>
      <c r="EX920" s="4"/>
      <c r="EY920" s="4"/>
      <c r="EZ920" s="4"/>
      <c r="FA920" s="4"/>
      <c r="FB920" s="4"/>
      <c r="FC920" s="4"/>
      <c r="FD920" s="4"/>
      <c r="FE920" s="4"/>
      <c r="FF920" s="4"/>
      <c r="FG920" s="4"/>
      <c r="FH920" s="4"/>
      <c r="FI920" s="4"/>
      <c r="FJ920" s="4"/>
      <c r="FK920" s="4"/>
      <c r="FL920" s="4"/>
      <c r="FM920" s="4"/>
      <c r="FN920" s="4"/>
      <c r="FO920" s="4"/>
      <c r="FP920" s="4"/>
      <c r="FQ920" s="4"/>
      <c r="FR920" s="4"/>
      <c r="FS920" s="4"/>
      <c r="FT920" s="4"/>
      <c r="FU920" s="4"/>
      <c r="FV920" s="4"/>
      <c r="FW920" s="4"/>
      <c r="FX920" s="4"/>
      <c r="FY920" s="4"/>
      <c r="FZ920" s="4"/>
      <c r="GA920" s="4"/>
      <c r="GB920" s="4"/>
      <c r="GC920" s="4"/>
      <c r="GD920" s="4"/>
      <c r="GE920" s="4"/>
      <c r="GF920" s="4"/>
      <c r="GG920" s="4"/>
      <c r="GH920" s="4"/>
      <c r="GI920" s="4"/>
      <c r="GJ920" s="4"/>
      <c r="GK920" s="4"/>
      <c r="GL920" s="4"/>
      <c r="GM920" s="4"/>
      <c r="GN920" s="4"/>
      <c r="GO920" s="4"/>
      <c r="GP920" s="4"/>
      <c r="GQ920" s="4"/>
      <c r="GR920" s="4"/>
      <c r="GS920" s="4"/>
      <c r="GT920" s="4"/>
      <c r="GU920" s="4"/>
      <c r="GV920" s="4"/>
      <c r="GW920" s="4"/>
      <c r="GX920" s="4"/>
      <c r="GY920" s="4"/>
      <c r="GZ920" s="4"/>
      <c r="HA920" s="4"/>
      <c r="HB920" s="4"/>
      <c r="HC920" s="4"/>
    </row>
    <row r="921" spans="1:211" s="380" customFormat="1" ht="13.9" customHeight="1">
      <c r="A921" s="828" t="str">
        <f>IF('1C TSsoustraitance'!$A638&lt;&gt;0,'1C TSsoustraitance'!$A638,"")</f>
        <v/>
      </c>
      <c r="B921" s="530"/>
      <c r="C921" s="513" t="str">
        <f>IF('1C TSsoustraitance'!$A638&lt;&gt;0,'1C TSsoustraitance'!$B638,"")</f>
        <v/>
      </c>
      <c r="D921" s="513" t="str">
        <f>IF('1C TSsoustraitance'!$A638&lt;&gt;0,'1C TSsoustraitance'!$C638,"")</f>
        <v/>
      </c>
      <c r="E921" s="684"/>
      <c r="F921" s="685"/>
      <c r="G921" s="666">
        <f>'1C TSsoustraitance'!$D638</f>
        <v>0</v>
      </c>
      <c r="H921" s="533">
        <v>0.21</v>
      </c>
      <c r="I921" s="533">
        <v>1</v>
      </c>
      <c r="J921" s="534"/>
      <c r="K921" s="667">
        <f t="shared" si="189"/>
        <v>0</v>
      </c>
      <c r="L921" s="668">
        <f>IF(OR('1C TSsoustraitance'!$D638="",'1C TSsoustraitance'!$AP638=0),0,IF(AND('1C TSsoustraitance'!$D638&lt;&gt;"",$K$2="Pôle",'1C TSsoustraitance'!$E638="OUI"),(('1C TSsoustraitance'!$F638+'1C TSsoustraitance'!$G638+'1C TSsoustraitance'!$H638+'1C TSsoustraitance'!$I638+'1C TSsoustraitance'!$M638)/'1C TSsoustraitance'!$R638),IF(AND('1C TSsoustraitance'!$D638&lt;&gt;"",$K$2="Pôle",'1C TSsoustraitance'!$E638="NON"),(('1C TSsoustraitance'!$F638+'1C TSsoustraitance'!$G638+'1C TSsoustraitance'!$H638+'1C TSsoustraitance'!$I638+'1C TSsoustraitance'!$M638)/'1C TSsoustraitance'!$AP638),IF(AND('1C TSsoustraitance'!$D638&lt;&gt;"",$K$2&lt;&gt;"Pôle",'1C TSsoustraitance'!$E638="OUI"),(('1C TSsoustraitance'!$F638+'1C TSsoustraitance'!$G638+'1C TSsoustraitance'!$H638+'1C TSsoustraitance'!$I638+'1C TSsoustraitance'!$J638+'1C TSsoustraitance'!$K638+'1C TSsoustraitance'!$L638+'1C TSsoustraitance'!$M638+'1C TSsoustraitance'!$N638+'1C TSsoustraitance'!$O638+'1C TSsoustraitance'!$P638+'1C TSsoustraitance'!$Q638)/'1C TSsoustraitance'!$R638),IF(AND('1C TSsoustraitance'!$D638&lt;&gt;"",$K$2&lt;&gt;"Pôle",'1C TSsoustraitance'!$E638="NON"),(('1C TSsoustraitance'!$F638+'1C TSsoustraitance'!$G638+'1C TSsoustraitance'!$H638+'1C TSsoustraitance'!$I638+'1C TSsoustraitance'!$J638+'1C TSsoustraitance'!$K638+'1C TSsoustraitance'!$L638+'1C TSsoustraitance'!$M638+'1C TSsoustraitance'!$N638+'1C TSsoustraitance'!$O638+'1C TSsoustraitance'!$P638+'1C TSsoustraitance'!$Q638))/'1C TSsoustraitance'!$AP638)))))</f>
        <v>0</v>
      </c>
      <c r="M921" s="668">
        <f>IF(OR('1C TSsoustraitance'!$D638="",'1C TSsoustraitance'!AP$13=0),0,IF(AND('1C TSsoustraitance'!$D638&lt;&gt;"",$K$2="Pôle",'1C TSsoustraitance'!$E638="OUI"),(('1C TSsoustraitance'!$J638+'1C TSsoustraitance'!$K638+'1C TSsoustraitance'!$L638)/'1C TSsoustraitance'!$R638),IF(AND('1C TSsoustraitance'!$D638&lt;&gt;"",$K$2="Pôle",'1C TSsoustraitance'!$E638="NON"),(('1C TSsoustraitance'!$J638+'1C TSsoustraitance'!$K638+'1C TSsoustraitance'!$L638)/'1C TSsoustraitance'!$AP638),IF(AND('1C TSsoustraitance'!$D638&lt;&gt;"",$K$2&lt;&gt;"Pôle"),0))))</f>
        <v>0</v>
      </c>
      <c r="N921" s="668">
        <f t="shared" si="188"/>
        <v>0</v>
      </c>
      <c r="O921" s="669">
        <f>IF(OR('1C TSsoustraitance'!$D638="",'1C TSsoustraitance'!$E638="OUI",'1C TSsoustraitance'!$AP638=0),0,(('1C TSsoustraitance'!$S638)/'1C TSsoustraitance'!$AP638))</f>
        <v>0</v>
      </c>
      <c r="P921" s="669">
        <f>IF(OR('1C TSsoustraitance'!$D638="",'1C TSsoustraitance'!$E638="OUI",'1C TSsoustraitance'!$AP638=0),0,(('1C TSsoustraitance'!$T638)/'1C TSsoustraitance'!$AP638))</f>
        <v>0</v>
      </c>
      <c r="Q921" s="669">
        <f>IF(OR('1C TSsoustraitance'!$D638="",'1C TSsoustraitance'!$E638="OUI",'1C TSsoustraitance'!$AP638=0),0,(('1C TSsoustraitance'!$U638)/'1C TSsoustraitance'!$AP638))</f>
        <v>0</v>
      </c>
      <c r="R921" s="669">
        <f>IF(OR('1C TSsoustraitance'!$D638="",'1C TSsoustraitance'!$E638="OUI",'1C TSsoustraitance'!$AP638=0),0,(('1C TSsoustraitance'!$V638)/'1C TSsoustraitance'!$AP638))</f>
        <v>0</v>
      </c>
      <c r="S921" s="669">
        <f>IF(OR('1C TSsoustraitance'!$D638="",'1C TSsoustraitance'!$E638="OUI",'1C TSsoustraitance'!$AP638=0),0,(('1C TSsoustraitance'!$W638)/'1C TSsoustraitance'!$AP638))</f>
        <v>0</v>
      </c>
      <c r="T921" s="669">
        <f>IF(OR('1C TSsoustraitance'!$D638="",'1C TSsoustraitance'!$E638="OUI",'1C TSsoustraitance'!$AP638=0),0,(('1C TSsoustraitance'!$X638)/'1C TSsoustraitance'!$AP638))</f>
        <v>0</v>
      </c>
      <c r="U921" s="669">
        <f>IF(OR('1C TSsoustraitance'!$D638="",'1C TSsoustraitance'!$E638="OUI",'1C TSsoustraitance'!$AP638=0),0,(('1C TSsoustraitance'!$Y638)/'1C TSsoustraitance'!$AP638))</f>
        <v>0</v>
      </c>
      <c r="V921" s="669">
        <f>IF(OR('1C TSsoustraitance'!$D638="",'1C TSsoustraitance'!$E638="OUI",'1C TSsoustraitance'!$AP638=0),0,(('1C TSsoustraitance'!$Z638)/'1C TSsoustraitance'!$AP638))</f>
        <v>0</v>
      </c>
      <c r="W921" s="669">
        <f>IF(OR('1C TSsoustraitance'!$D638="",'1C TSsoustraitance'!$E638="OUI",'1C TSsoustraitance'!$AP638=0),0,(('1C TSsoustraitance'!$AA638)/'1C TSsoustraitance'!$AP638))</f>
        <v>0</v>
      </c>
      <c r="X921" s="669">
        <f>IF(OR('1C TSsoustraitance'!$D638="",'1C TSsoustraitance'!$E638="OUI",'1C TSsoustraitance'!$AP638=0),0,(('1C TSsoustraitance'!$AB638)/'1C TSsoustraitance'!$AP638))</f>
        <v>0</v>
      </c>
      <c r="Y921" s="669">
        <f>IF(OR('1C TSsoustraitance'!$D638="",'1C TSsoustraitance'!$E638="OUI",'1C TSsoustraitance'!$AP638=0),0,(('1C TSsoustraitance'!$AC638)/'1C TSsoustraitance'!$AP638))</f>
        <v>0</v>
      </c>
      <c r="Z921" s="669">
        <f>IF(OR('1C TSsoustraitance'!$D638="",'1C TSsoustraitance'!$E638="OUI",'1C TSsoustraitance'!$AP638=0),0,(('1C TSsoustraitance'!$AD638)/'1C TSsoustraitance'!$AP638))</f>
        <v>0</v>
      </c>
      <c r="AA921" s="669">
        <f>IF(OR('1C TSsoustraitance'!$D638="",'1C TSsoustraitance'!$E638="OUI",'1C TSsoustraitance'!$AP638=0),0,(('1C TSsoustraitance'!$AE638)/'1C TSsoustraitance'!$AP638))</f>
        <v>0</v>
      </c>
      <c r="AB921" s="669">
        <f>IF(OR('1C TSsoustraitance'!$D638="",'1C TSsoustraitance'!$E638="OUI",'1C TSsoustraitance'!$AP638=0),0,(('1C TSsoustraitance'!$AF638)/'1C TSsoustraitance'!$AP638))</f>
        <v>0</v>
      </c>
      <c r="AC921" s="669">
        <f>IF(OR('1C TSsoustraitance'!$D638="",'1C TSsoustraitance'!$E638="OUI",'1C TSsoustraitance'!$AP638=0),0,(('1C TSsoustraitance'!$AG638)/'1C TSsoustraitance'!$AP638))</f>
        <v>0</v>
      </c>
      <c r="AD921" s="669">
        <f>IF(OR('1C TSsoustraitance'!$D638="",'1C TSsoustraitance'!$E638="OUI",'1C TSsoustraitance'!$AP638=0),0,(('1C TSsoustraitance'!$AH638)/'1C TSsoustraitance'!$AP638))</f>
        <v>0</v>
      </c>
      <c r="AE921" s="669">
        <f>IF(OR('1C TSsoustraitance'!$D638="",'1C TSsoustraitance'!$E638="OUI",'1C TSsoustraitance'!$AP638=0),0,(('1C TSsoustraitance'!$AI638)/'1C TSsoustraitance'!$AP638))</f>
        <v>0</v>
      </c>
      <c r="AF921" s="669">
        <f>IF(OR('1C TSsoustraitance'!$D638="",'1C TSsoustraitance'!$E638="OUI",'1C TSsoustraitance'!$AP638=0),0,(('1C TSsoustraitance'!$AJ638)/'1C TSsoustraitance'!$AP638))</f>
        <v>0</v>
      </c>
      <c r="AG921" s="669">
        <f>IF(OR('1C TSsoustraitance'!$D638="",'1C TSsoustraitance'!$E638="OUI",'1C TSsoustraitance'!$AP638=0),0,(('1C TSsoustraitance'!$AK638)/'1C TSsoustraitance'!$AP638))</f>
        <v>0</v>
      </c>
      <c r="AH921" s="669">
        <f>IF(OR('1C TSsoustraitance'!$D638="",'1C TSsoustraitance'!$E638="OUI",'1C TSsoustraitance'!$AP638=0),0,(('1C TSsoustraitance'!$AL638)/'1C TSsoustraitance'!$AP638))</f>
        <v>0</v>
      </c>
      <c r="AI921" s="669">
        <f>IF(OR('1C TSsoustraitance'!$D638="",'1C TSsoustraitance'!$E638="OUI",'1C TSsoustraitance'!$AP638=0),0,(('1C TSsoustraitance'!$AM638)/'1C TSsoustraitance'!$AP638))</f>
        <v>0</v>
      </c>
      <c r="AJ921" s="669">
        <f>IF(OR('1C TSsoustraitance'!$D638="",'1C TSsoustraitance'!$E638="OUI",'1C TSsoustraitance'!$AP638=0),0,(('1C TSsoustraitance'!$AN638)/'1C TSsoustraitance'!$AP638))</f>
        <v>0</v>
      </c>
      <c r="AK921" s="669">
        <f t="shared" si="190"/>
        <v>0</v>
      </c>
      <c r="AL921" s="668">
        <f t="shared" si="191"/>
        <v>0</v>
      </c>
      <c r="AM921" s="670">
        <f>IF(Tableau7[[#This Row],[N° pièce]]="",0,(Tableau7[[#This Row],[hors TVA]]+(Tableau7[[#This Row],[hors TVA]]*Tableau7[[#This Row],[Taux TVA]])-(Tableau7[[#This Row],[hors TVA]]*Tableau7[[#This Row],[Taux TVA]]*Tableau7[[#This Row],[Régime TVA: Récupération]]))*Tableau7[[#This Row],[Type 1]])</f>
        <v>0</v>
      </c>
      <c r="AN921" s="670">
        <f>IF(Tableau7[[#This Row],[N° pièce]]="",0,IF($K$2="pôle",((Tableau7[[#This Row],[hors TVA]]+(Tableau7[[#This Row],[hors TVA]]*Tableau7[[#This Row],[Taux TVA]])-(Tableau7[[#This Row],[hors TVA]]*Tableau7[[#This Row],[Taux TVA]]*Tableau7[[#This Row],[Régime TVA: Récupération]]))*Tableau7[[#This Row],[Type 2]]),0))</f>
        <v>0</v>
      </c>
      <c r="AO921" s="670">
        <f t="shared" si="185"/>
        <v>0</v>
      </c>
      <c r="AP921" s="255">
        <f t="shared" si="184"/>
        <v>0</v>
      </c>
      <c r="AQ921" s="506">
        <f t="shared" ref="AQ921:AQ943" si="192">IF(M921=0,0,AN921-AS921)</f>
        <v>0</v>
      </c>
      <c r="AR921" s="671"/>
      <c r="AS921" s="512"/>
      <c r="AT921" s="513" t="str">
        <f>IF(('1C TSsoustraitance'!AP638*FICHE!C$14&lt;J921),"Forfait limité à "&amp;FICHE!C$14&amp;"€/jour","")</f>
        <v/>
      </c>
      <c r="AU921" s="797"/>
      <c r="AV921" s="484"/>
      <c r="AW921" s="484"/>
      <c r="AX921" s="484"/>
      <c r="AY921" s="484"/>
      <c r="AZ921" s="484"/>
      <c r="BA921" s="4"/>
      <c r="BB921" s="4"/>
      <c r="BC921" s="4"/>
      <c r="BD921" s="4"/>
      <c r="BE921" s="4"/>
      <c r="BF921" s="4"/>
      <c r="BG921" s="4"/>
      <c r="BH921" s="4"/>
      <c r="BI921" s="4"/>
      <c r="BJ921" s="4"/>
      <c r="BK921" s="4"/>
      <c r="BL921" s="4"/>
      <c r="BM921" s="4"/>
      <c r="BN921" s="4"/>
      <c r="BO921" s="4"/>
      <c r="BP921" s="4"/>
      <c r="BQ921" s="4"/>
      <c r="BR921" s="4"/>
      <c r="BS921" s="4"/>
      <c r="BT921" s="4"/>
      <c r="BU921" s="4"/>
      <c r="BV921" s="4"/>
      <c r="BW921" s="4"/>
      <c r="BX921" s="4"/>
      <c r="BY921" s="4"/>
      <c r="BZ921" s="4"/>
      <c r="CA921" s="4"/>
      <c r="CB921" s="4"/>
      <c r="CC921" s="4"/>
      <c r="CD921" s="4"/>
      <c r="CE921" s="4"/>
      <c r="CF921" s="4"/>
      <c r="CG921" s="4"/>
      <c r="CH921" s="4"/>
      <c r="CI921" s="4"/>
      <c r="CJ921" s="4"/>
      <c r="CK921" s="4"/>
      <c r="CL921" s="4"/>
      <c r="CM921" s="4"/>
      <c r="CN921" s="4"/>
      <c r="CO921" s="4"/>
      <c r="CP921" s="4"/>
      <c r="CQ921" s="4"/>
      <c r="CR921" s="4"/>
      <c r="CS921" s="4"/>
      <c r="CT921" s="4"/>
      <c r="CU921" s="4"/>
      <c r="CV921" s="4"/>
      <c r="CW921" s="4"/>
      <c r="CX921" s="4"/>
      <c r="CY921" s="4"/>
      <c r="CZ921" s="4"/>
      <c r="DA921" s="4"/>
      <c r="DB921" s="4"/>
      <c r="DC921" s="4"/>
      <c r="DD921" s="4"/>
      <c r="DE921" s="4"/>
      <c r="DF921" s="4"/>
      <c r="DG921" s="4"/>
      <c r="DH921" s="4"/>
      <c r="DI921" s="4"/>
      <c r="DJ921" s="4"/>
      <c r="DK921" s="4"/>
      <c r="DL921" s="4"/>
      <c r="DM921" s="4"/>
      <c r="DN921" s="4"/>
      <c r="DO921" s="4"/>
      <c r="DP921" s="4"/>
      <c r="DQ921" s="4"/>
      <c r="DR921" s="4"/>
      <c r="DS921" s="4"/>
      <c r="DT921" s="4"/>
      <c r="DU921" s="4"/>
      <c r="DV921" s="4"/>
      <c r="DW921" s="4"/>
      <c r="DX921" s="4"/>
      <c r="DY921" s="4"/>
      <c r="DZ921" s="4"/>
      <c r="EA921" s="4"/>
      <c r="EB921" s="4"/>
      <c r="EC921" s="4"/>
      <c r="ED921" s="4"/>
      <c r="EE921" s="4"/>
      <c r="EF921" s="4"/>
      <c r="EG921" s="4"/>
      <c r="EH921" s="4"/>
      <c r="EI921" s="4"/>
      <c r="EJ921" s="4"/>
      <c r="EK921" s="4"/>
      <c r="EL921" s="4"/>
      <c r="EM921" s="4"/>
      <c r="EN921" s="4"/>
      <c r="EO921" s="4"/>
      <c r="EP921" s="4"/>
      <c r="EQ921" s="4"/>
      <c r="ER921" s="4"/>
      <c r="ES921" s="4"/>
      <c r="ET921" s="4"/>
      <c r="EU921" s="4"/>
      <c r="EV921" s="4"/>
      <c r="EW921" s="4"/>
      <c r="EX921" s="4"/>
      <c r="EY921" s="4"/>
      <c r="EZ921" s="4"/>
      <c r="FA921" s="4"/>
      <c r="FB921" s="4"/>
      <c r="FC921" s="4"/>
      <c r="FD921" s="4"/>
      <c r="FE921" s="4"/>
      <c r="FF921" s="4"/>
      <c r="FG921" s="4"/>
      <c r="FH921" s="4"/>
      <c r="FI921" s="4"/>
      <c r="FJ921" s="4"/>
      <c r="FK921" s="4"/>
      <c r="FL921" s="4"/>
      <c r="FM921" s="4"/>
      <c r="FN921" s="4"/>
      <c r="FO921" s="4"/>
      <c r="FP921" s="4"/>
      <c r="FQ921" s="4"/>
      <c r="FR921" s="4"/>
      <c r="FS921" s="4"/>
      <c r="FT921" s="4"/>
      <c r="FU921" s="4"/>
      <c r="FV921" s="4"/>
      <c r="FW921" s="4"/>
      <c r="FX921" s="4"/>
      <c r="FY921" s="4"/>
      <c r="FZ921" s="4"/>
      <c r="GA921" s="4"/>
      <c r="GB921" s="4"/>
      <c r="GC921" s="4"/>
      <c r="GD921" s="4"/>
      <c r="GE921" s="4"/>
      <c r="GF921" s="4"/>
      <c r="GG921" s="4"/>
      <c r="GH921" s="4"/>
      <c r="GI921" s="4"/>
      <c r="GJ921" s="4"/>
      <c r="GK921" s="4"/>
      <c r="GL921" s="4"/>
      <c r="GM921" s="4"/>
      <c r="GN921" s="4"/>
      <c r="GO921" s="4"/>
      <c r="GP921" s="4"/>
      <c r="GQ921" s="4"/>
      <c r="GR921" s="4"/>
      <c r="GS921" s="4"/>
      <c r="GT921" s="4"/>
      <c r="GU921" s="4"/>
      <c r="GV921" s="4"/>
      <c r="GW921" s="4"/>
      <c r="GX921" s="4"/>
      <c r="GY921" s="4"/>
      <c r="GZ921" s="4"/>
      <c r="HA921" s="4"/>
      <c r="HB921" s="4"/>
      <c r="HC921" s="4"/>
    </row>
    <row r="922" spans="1:211" s="380" customFormat="1" ht="13.9" customHeight="1">
      <c r="A922" s="828" t="str">
        <f>IF('1C TSsoustraitance'!$A639&lt;&gt;0,'1C TSsoustraitance'!$A639,"")</f>
        <v/>
      </c>
      <c r="B922" s="530"/>
      <c r="C922" s="513" t="str">
        <f>IF('1C TSsoustraitance'!$A639&lt;&gt;0,'1C TSsoustraitance'!$B639,"")</f>
        <v/>
      </c>
      <c r="D922" s="513" t="str">
        <f>IF('1C TSsoustraitance'!$A639&lt;&gt;0,'1C TSsoustraitance'!$C639,"")</f>
        <v/>
      </c>
      <c r="E922" s="684"/>
      <c r="F922" s="685"/>
      <c r="G922" s="666">
        <f>'1C TSsoustraitance'!$D639</f>
        <v>0</v>
      </c>
      <c r="H922" s="533">
        <v>0.21</v>
      </c>
      <c r="I922" s="533">
        <v>1</v>
      </c>
      <c r="J922" s="534"/>
      <c r="K922" s="667">
        <f t="shared" si="189"/>
        <v>0</v>
      </c>
      <c r="L922" s="668">
        <f>IF(OR('1C TSsoustraitance'!$D639="",'1C TSsoustraitance'!$AP639=0),0,IF(AND('1C TSsoustraitance'!$D639&lt;&gt;"",$K$2="Pôle",'1C TSsoustraitance'!$E639="OUI"),(('1C TSsoustraitance'!$F639+'1C TSsoustraitance'!$G639+'1C TSsoustraitance'!$H639+'1C TSsoustraitance'!$I639+'1C TSsoustraitance'!$M639)/'1C TSsoustraitance'!$R639),IF(AND('1C TSsoustraitance'!$D639&lt;&gt;"",$K$2="Pôle",'1C TSsoustraitance'!$E639="NON"),(('1C TSsoustraitance'!$F639+'1C TSsoustraitance'!$G639+'1C TSsoustraitance'!$H639+'1C TSsoustraitance'!$I639+'1C TSsoustraitance'!$M639)/'1C TSsoustraitance'!$AP639),IF(AND('1C TSsoustraitance'!$D639&lt;&gt;"",$K$2&lt;&gt;"Pôle",'1C TSsoustraitance'!$E639="OUI"),(('1C TSsoustraitance'!$F639+'1C TSsoustraitance'!$G639+'1C TSsoustraitance'!$H639+'1C TSsoustraitance'!$I639+'1C TSsoustraitance'!$J639+'1C TSsoustraitance'!$K639+'1C TSsoustraitance'!$L639+'1C TSsoustraitance'!$M639+'1C TSsoustraitance'!$N639+'1C TSsoustraitance'!$O639+'1C TSsoustraitance'!$P639+'1C TSsoustraitance'!$Q639)/'1C TSsoustraitance'!$R639),IF(AND('1C TSsoustraitance'!$D639&lt;&gt;"",$K$2&lt;&gt;"Pôle",'1C TSsoustraitance'!$E639="NON"),(('1C TSsoustraitance'!$F639+'1C TSsoustraitance'!$G639+'1C TSsoustraitance'!$H639+'1C TSsoustraitance'!$I639+'1C TSsoustraitance'!$J639+'1C TSsoustraitance'!$K639+'1C TSsoustraitance'!$L639+'1C TSsoustraitance'!$M639+'1C TSsoustraitance'!$N639+'1C TSsoustraitance'!$O639+'1C TSsoustraitance'!$P639+'1C TSsoustraitance'!$Q639))/'1C TSsoustraitance'!$AP639)))))</f>
        <v>0</v>
      </c>
      <c r="M922" s="668">
        <f>IF(OR('1C TSsoustraitance'!$D639="",'1C TSsoustraitance'!AP$13=0),0,IF(AND('1C TSsoustraitance'!$D639&lt;&gt;"",$K$2="Pôle",'1C TSsoustraitance'!$E639="OUI"),(('1C TSsoustraitance'!$J639+'1C TSsoustraitance'!$K639+'1C TSsoustraitance'!$L639)/'1C TSsoustraitance'!$R639),IF(AND('1C TSsoustraitance'!$D639&lt;&gt;"",$K$2="Pôle",'1C TSsoustraitance'!$E639="NON"),(('1C TSsoustraitance'!$J639+'1C TSsoustraitance'!$K639+'1C TSsoustraitance'!$L639)/'1C TSsoustraitance'!$AP639),IF(AND('1C TSsoustraitance'!$D639&lt;&gt;"",$K$2&lt;&gt;"Pôle"),0))))</f>
        <v>0</v>
      </c>
      <c r="N922" s="668">
        <f t="shared" si="188"/>
        <v>0</v>
      </c>
      <c r="O922" s="669">
        <f>IF(OR('1C TSsoustraitance'!$D639="",'1C TSsoustraitance'!$E639="OUI",'1C TSsoustraitance'!$AP639=0),0,(('1C TSsoustraitance'!$S639)/'1C TSsoustraitance'!$AP639))</f>
        <v>0</v>
      </c>
      <c r="P922" s="669">
        <f>IF(OR('1C TSsoustraitance'!$D639="",'1C TSsoustraitance'!$E639="OUI",'1C TSsoustraitance'!$AP639=0),0,(('1C TSsoustraitance'!$T639)/'1C TSsoustraitance'!$AP639))</f>
        <v>0</v>
      </c>
      <c r="Q922" s="669">
        <f>IF(OR('1C TSsoustraitance'!$D639="",'1C TSsoustraitance'!$E639="OUI",'1C TSsoustraitance'!$AP639=0),0,(('1C TSsoustraitance'!$U639)/'1C TSsoustraitance'!$AP639))</f>
        <v>0</v>
      </c>
      <c r="R922" s="669">
        <f>IF(OR('1C TSsoustraitance'!$D639="",'1C TSsoustraitance'!$E639="OUI",'1C TSsoustraitance'!$AP639=0),0,(('1C TSsoustraitance'!$V639)/'1C TSsoustraitance'!$AP639))</f>
        <v>0</v>
      </c>
      <c r="S922" s="669">
        <f>IF(OR('1C TSsoustraitance'!$D639="",'1C TSsoustraitance'!$E639="OUI",'1C TSsoustraitance'!$AP639=0),0,(('1C TSsoustraitance'!$W639)/'1C TSsoustraitance'!$AP639))</f>
        <v>0</v>
      </c>
      <c r="T922" s="669">
        <f>IF(OR('1C TSsoustraitance'!$D639="",'1C TSsoustraitance'!$E639="OUI",'1C TSsoustraitance'!$AP639=0),0,(('1C TSsoustraitance'!$X639)/'1C TSsoustraitance'!$AP639))</f>
        <v>0</v>
      </c>
      <c r="U922" s="669">
        <f>IF(OR('1C TSsoustraitance'!$D639="",'1C TSsoustraitance'!$E639="OUI",'1C TSsoustraitance'!$AP639=0),0,(('1C TSsoustraitance'!$Y639)/'1C TSsoustraitance'!$AP639))</f>
        <v>0</v>
      </c>
      <c r="V922" s="669">
        <f>IF(OR('1C TSsoustraitance'!$D639="",'1C TSsoustraitance'!$E639="OUI",'1C TSsoustraitance'!$AP639=0),0,(('1C TSsoustraitance'!$Z639)/'1C TSsoustraitance'!$AP639))</f>
        <v>0</v>
      </c>
      <c r="W922" s="669">
        <f>IF(OR('1C TSsoustraitance'!$D639="",'1C TSsoustraitance'!$E639="OUI",'1C TSsoustraitance'!$AP639=0),0,(('1C TSsoustraitance'!$AA639)/'1C TSsoustraitance'!$AP639))</f>
        <v>0</v>
      </c>
      <c r="X922" s="669">
        <f>IF(OR('1C TSsoustraitance'!$D639="",'1C TSsoustraitance'!$E639="OUI",'1C TSsoustraitance'!$AP639=0),0,(('1C TSsoustraitance'!$AB639)/'1C TSsoustraitance'!$AP639))</f>
        <v>0</v>
      </c>
      <c r="Y922" s="669">
        <f>IF(OR('1C TSsoustraitance'!$D639="",'1C TSsoustraitance'!$E639="OUI",'1C TSsoustraitance'!$AP639=0),0,(('1C TSsoustraitance'!$AC639)/'1C TSsoustraitance'!$AP639))</f>
        <v>0</v>
      </c>
      <c r="Z922" s="669">
        <f>IF(OR('1C TSsoustraitance'!$D639="",'1C TSsoustraitance'!$E639="OUI",'1C TSsoustraitance'!$AP639=0),0,(('1C TSsoustraitance'!$AD639)/'1C TSsoustraitance'!$AP639))</f>
        <v>0</v>
      </c>
      <c r="AA922" s="669">
        <f>IF(OR('1C TSsoustraitance'!$D639="",'1C TSsoustraitance'!$E639="OUI",'1C TSsoustraitance'!$AP639=0),0,(('1C TSsoustraitance'!$AE639)/'1C TSsoustraitance'!$AP639))</f>
        <v>0</v>
      </c>
      <c r="AB922" s="669">
        <f>IF(OR('1C TSsoustraitance'!$D639="",'1C TSsoustraitance'!$E639="OUI",'1C TSsoustraitance'!$AP639=0),0,(('1C TSsoustraitance'!$AF639)/'1C TSsoustraitance'!$AP639))</f>
        <v>0</v>
      </c>
      <c r="AC922" s="669">
        <f>IF(OR('1C TSsoustraitance'!$D639="",'1C TSsoustraitance'!$E639="OUI",'1C TSsoustraitance'!$AP639=0),0,(('1C TSsoustraitance'!$AG639)/'1C TSsoustraitance'!$AP639))</f>
        <v>0</v>
      </c>
      <c r="AD922" s="669">
        <f>IF(OR('1C TSsoustraitance'!$D639="",'1C TSsoustraitance'!$E639="OUI",'1C TSsoustraitance'!$AP639=0),0,(('1C TSsoustraitance'!$AH639)/'1C TSsoustraitance'!$AP639))</f>
        <v>0</v>
      </c>
      <c r="AE922" s="669">
        <f>IF(OR('1C TSsoustraitance'!$D639="",'1C TSsoustraitance'!$E639="OUI",'1C TSsoustraitance'!$AP639=0),0,(('1C TSsoustraitance'!$AI639)/'1C TSsoustraitance'!$AP639))</f>
        <v>0</v>
      </c>
      <c r="AF922" s="669">
        <f>IF(OR('1C TSsoustraitance'!$D639="",'1C TSsoustraitance'!$E639="OUI",'1C TSsoustraitance'!$AP639=0),0,(('1C TSsoustraitance'!$AJ639)/'1C TSsoustraitance'!$AP639))</f>
        <v>0</v>
      </c>
      <c r="AG922" s="669">
        <f>IF(OR('1C TSsoustraitance'!$D639="",'1C TSsoustraitance'!$E639="OUI",'1C TSsoustraitance'!$AP639=0),0,(('1C TSsoustraitance'!$AK639)/'1C TSsoustraitance'!$AP639))</f>
        <v>0</v>
      </c>
      <c r="AH922" s="669">
        <f>IF(OR('1C TSsoustraitance'!$D639="",'1C TSsoustraitance'!$E639="OUI",'1C TSsoustraitance'!$AP639=0),0,(('1C TSsoustraitance'!$AL639)/'1C TSsoustraitance'!$AP639))</f>
        <v>0</v>
      </c>
      <c r="AI922" s="669">
        <f>IF(OR('1C TSsoustraitance'!$D639="",'1C TSsoustraitance'!$E639="OUI",'1C TSsoustraitance'!$AP639=0),0,(('1C TSsoustraitance'!$AM639)/'1C TSsoustraitance'!$AP639))</f>
        <v>0</v>
      </c>
      <c r="AJ922" s="669">
        <f>IF(OR('1C TSsoustraitance'!$D639="",'1C TSsoustraitance'!$E639="OUI",'1C TSsoustraitance'!$AP639=0),0,(('1C TSsoustraitance'!$AN639)/'1C TSsoustraitance'!$AP639))</f>
        <v>0</v>
      </c>
      <c r="AK922" s="669">
        <f t="shared" si="190"/>
        <v>0</v>
      </c>
      <c r="AL922" s="668">
        <f t="shared" si="191"/>
        <v>0</v>
      </c>
      <c r="AM922" s="670">
        <f>IF(Tableau7[[#This Row],[N° pièce]]="",0,(Tableau7[[#This Row],[hors TVA]]+(Tableau7[[#This Row],[hors TVA]]*Tableau7[[#This Row],[Taux TVA]])-(Tableau7[[#This Row],[hors TVA]]*Tableau7[[#This Row],[Taux TVA]]*Tableau7[[#This Row],[Régime TVA: Récupération]]))*Tableau7[[#This Row],[Type 1]])</f>
        <v>0</v>
      </c>
      <c r="AN922" s="670">
        <f>IF(Tableau7[[#This Row],[N° pièce]]="",0,IF($K$2="pôle",((Tableau7[[#This Row],[hors TVA]]+(Tableau7[[#This Row],[hors TVA]]*Tableau7[[#This Row],[Taux TVA]])-(Tableau7[[#This Row],[hors TVA]]*Tableau7[[#This Row],[Taux TVA]]*Tableau7[[#This Row],[Régime TVA: Récupération]]))*Tableau7[[#This Row],[Type 2]]),0))</f>
        <v>0</v>
      </c>
      <c r="AO922" s="670">
        <f t="shared" si="185"/>
        <v>0</v>
      </c>
      <c r="AP922" s="255">
        <f t="shared" si="184"/>
        <v>0</v>
      </c>
      <c r="AQ922" s="506">
        <f t="shared" si="192"/>
        <v>0</v>
      </c>
      <c r="AR922" s="671"/>
      <c r="AS922" s="512"/>
      <c r="AT922" s="513" t="str">
        <f>IF(('1C TSsoustraitance'!AP639*FICHE!C$14&lt;J922),"Forfait limité à "&amp;FICHE!C$14&amp;"€/jour","")</f>
        <v/>
      </c>
      <c r="AU922" s="797"/>
      <c r="AV922" s="484"/>
      <c r="AW922" s="484"/>
      <c r="AX922" s="484"/>
      <c r="AY922" s="484"/>
      <c r="AZ922" s="484"/>
      <c r="BA922" s="4"/>
      <c r="BB922" s="4"/>
      <c r="BC922" s="4"/>
      <c r="BD922" s="4"/>
      <c r="BE922" s="4"/>
      <c r="BF922" s="4"/>
      <c r="BG922" s="4"/>
      <c r="BH922" s="4"/>
      <c r="BI922" s="4"/>
      <c r="BJ922" s="4"/>
      <c r="BK922" s="4"/>
      <c r="BL922" s="4"/>
      <c r="BM922" s="4"/>
      <c r="BN922" s="4"/>
      <c r="BO922" s="4"/>
      <c r="BP922" s="4"/>
      <c r="BQ922" s="4"/>
      <c r="BR922" s="4"/>
      <c r="BS922" s="4"/>
      <c r="BT922" s="4"/>
      <c r="BU922" s="4"/>
      <c r="BV922" s="4"/>
      <c r="BW922" s="4"/>
      <c r="BX922" s="4"/>
      <c r="BY922" s="4"/>
      <c r="BZ922" s="4"/>
      <c r="CA922" s="4"/>
      <c r="CB922" s="4"/>
      <c r="CC922" s="4"/>
      <c r="CD922" s="4"/>
      <c r="CE922" s="4"/>
      <c r="CF922" s="4"/>
      <c r="CG922" s="4"/>
      <c r="CH922" s="4"/>
      <c r="CI922" s="4"/>
      <c r="CJ922" s="4"/>
      <c r="CK922" s="4"/>
      <c r="CL922" s="4"/>
      <c r="CM922" s="4"/>
      <c r="CN922" s="4"/>
      <c r="CO922" s="4"/>
      <c r="CP922" s="4"/>
      <c r="CQ922" s="4"/>
      <c r="CR922" s="4"/>
      <c r="CS922" s="4"/>
      <c r="CT922" s="4"/>
      <c r="CU922" s="4"/>
      <c r="CV922" s="4"/>
      <c r="CW922" s="4"/>
      <c r="CX922" s="4"/>
      <c r="CY922" s="4"/>
      <c r="CZ922" s="4"/>
      <c r="DA922" s="4"/>
      <c r="DB922" s="4"/>
      <c r="DC922" s="4"/>
      <c r="DD922" s="4"/>
      <c r="DE922" s="4"/>
      <c r="DF922" s="4"/>
      <c r="DG922" s="4"/>
      <c r="DH922" s="4"/>
      <c r="DI922" s="4"/>
      <c r="DJ922" s="4"/>
      <c r="DK922" s="4"/>
      <c r="DL922" s="4"/>
      <c r="DM922" s="4"/>
      <c r="DN922" s="4"/>
      <c r="DO922" s="4"/>
      <c r="DP922" s="4"/>
      <c r="DQ922" s="4"/>
      <c r="DR922" s="4"/>
      <c r="DS922" s="4"/>
      <c r="DT922" s="4"/>
      <c r="DU922" s="4"/>
      <c r="DV922" s="4"/>
      <c r="DW922" s="4"/>
      <c r="DX922" s="4"/>
      <c r="DY922" s="4"/>
      <c r="DZ922" s="4"/>
      <c r="EA922" s="4"/>
      <c r="EB922" s="4"/>
      <c r="EC922" s="4"/>
      <c r="ED922" s="4"/>
      <c r="EE922" s="4"/>
      <c r="EF922" s="4"/>
      <c r="EG922" s="4"/>
      <c r="EH922" s="4"/>
      <c r="EI922" s="4"/>
      <c r="EJ922" s="4"/>
      <c r="EK922" s="4"/>
      <c r="EL922" s="4"/>
      <c r="EM922" s="4"/>
      <c r="EN922" s="4"/>
      <c r="EO922" s="4"/>
      <c r="EP922" s="4"/>
      <c r="EQ922" s="4"/>
      <c r="ER922" s="4"/>
      <c r="ES922" s="4"/>
      <c r="ET922" s="4"/>
      <c r="EU922" s="4"/>
      <c r="EV922" s="4"/>
      <c r="EW922" s="4"/>
      <c r="EX922" s="4"/>
      <c r="EY922" s="4"/>
      <c r="EZ922" s="4"/>
      <c r="FA922" s="4"/>
      <c r="FB922" s="4"/>
      <c r="FC922" s="4"/>
      <c r="FD922" s="4"/>
      <c r="FE922" s="4"/>
      <c r="FF922" s="4"/>
      <c r="FG922" s="4"/>
      <c r="FH922" s="4"/>
      <c r="FI922" s="4"/>
      <c r="FJ922" s="4"/>
      <c r="FK922" s="4"/>
      <c r="FL922" s="4"/>
      <c r="FM922" s="4"/>
      <c r="FN922" s="4"/>
      <c r="FO922" s="4"/>
      <c r="FP922" s="4"/>
      <c r="FQ922" s="4"/>
      <c r="FR922" s="4"/>
      <c r="FS922" s="4"/>
      <c r="FT922" s="4"/>
      <c r="FU922" s="4"/>
      <c r="FV922" s="4"/>
      <c r="FW922" s="4"/>
      <c r="FX922" s="4"/>
      <c r="FY922" s="4"/>
      <c r="FZ922" s="4"/>
      <c r="GA922" s="4"/>
      <c r="GB922" s="4"/>
      <c r="GC922" s="4"/>
      <c r="GD922" s="4"/>
      <c r="GE922" s="4"/>
      <c r="GF922" s="4"/>
      <c r="GG922" s="4"/>
      <c r="GH922" s="4"/>
      <c r="GI922" s="4"/>
      <c r="GJ922" s="4"/>
      <c r="GK922" s="4"/>
      <c r="GL922" s="4"/>
      <c r="GM922" s="4"/>
      <c r="GN922" s="4"/>
      <c r="GO922" s="4"/>
      <c r="GP922" s="4"/>
      <c r="GQ922" s="4"/>
      <c r="GR922" s="4"/>
      <c r="GS922" s="4"/>
      <c r="GT922" s="4"/>
      <c r="GU922" s="4"/>
      <c r="GV922" s="4"/>
      <c r="GW922" s="4"/>
      <c r="GX922" s="4"/>
      <c r="GY922" s="4"/>
      <c r="GZ922" s="4"/>
      <c r="HA922" s="4"/>
      <c r="HB922" s="4"/>
      <c r="HC922" s="4"/>
    </row>
    <row r="923" spans="1:211" s="380" customFormat="1" ht="13.9" customHeight="1">
      <c r="A923" s="828" t="str">
        <f>IF('1C TSsoustraitance'!$A640&lt;&gt;0,'1C TSsoustraitance'!$A640,"")</f>
        <v/>
      </c>
      <c r="B923" s="530"/>
      <c r="C923" s="513" t="str">
        <f>IF('1C TSsoustraitance'!$A640&lt;&gt;0,'1C TSsoustraitance'!$B640,"")</f>
        <v/>
      </c>
      <c r="D923" s="513" t="str">
        <f>IF('1C TSsoustraitance'!$A640&lt;&gt;0,'1C TSsoustraitance'!$C640,"")</f>
        <v/>
      </c>
      <c r="E923" s="684"/>
      <c r="F923" s="685"/>
      <c r="G923" s="666">
        <f>'1C TSsoustraitance'!$D640</f>
        <v>0</v>
      </c>
      <c r="H923" s="533">
        <v>0.21</v>
      </c>
      <c r="I923" s="533">
        <v>1</v>
      </c>
      <c r="J923" s="534"/>
      <c r="K923" s="667">
        <f t="shared" si="189"/>
        <v>0</v>
      </c>
      <c r="L923" s="668">
        <f>IF(OR('1C TSsoustraitance'!$D640="",'1C TSsoustraitance'!$AP640=0),0,IF(AND('1C TSsoustraitance'!$D640&lt;&gt;"",$K$2="Pôle",'1C TSsoustraitance'!$E640="OUI"),(('1C TSsoustraitance'!$F640+'1C TSsoustraitance'!$G640+'1C TSsoustraitance'!$H640+'1C TSsoustraitance'!$I640+'1C TSsoustraitance'!$M640)/'1C TSsoustraitance'!$R640),IF(AND('1C TSsoustraitance'!$D640&lt;&gt;"",$K$2="Pôle",'1C TSsoustraitance'!$E640="NON"),(('1C TSsoustraitance'!$F640+'1C TSsoustraitance'!$G640+'1C TSsoustraitance'!$H640+'1C TSsoustraitance'!$I640+'1C TSsoustraitance'!$M640)/'1C TSsoustraitance'!$AP640),IF(AND('1C TSsoustraitance'!$D640&lt;&gt;"",$K$2&lt;&gt;"Pôle",'1C TSsoustraitance'!$E640="OUI"),(('1C TSsoustraitance'!$F640+'1C TSsoustraitance'!$G640+'1C TSsoustraitance'!$H640+'1C TSsoustraitance'!$I640+'1C TSsoustraitance'!$J640+'1C TSsoustraitance'!$K640+'1C TSsoustraitance'!$L640+'1C TSsoustraitance'!$M640+'1C TSsoustraitance'!$N640+'1C TSsoustraitance'!$O640+'1C TSsoustraitance'!$P640+'1C TSsoustraitance'!$Q640)/'1C TSsoustraitance'!$R640),IF(AND('1C TSsoustraitance'!$D640&lt;&gt;"",$K$2&lt;&gt;"Pôle",'1C TSsoustraitance'!$E640="NON"),(('1C TSsoustraitance'!$F640+'1C TSsoustraitance'!$G640+'1C TSsoustraitance'!$H640+'1C TSsoustraitance'!$I640+'1C TSsoustraitance'!$J640+'1C TSsoustraitance'!$K640+'1C TSsoustraitance'!$L640+'1C TSsoustraitance'!$M640+'1C TSsoustraitance'!$N640+'1C TSsoustraitance'!$O640+'1C TSsoustraitance'!$P640+'1C TSsoustraitance'!$Q640))/'1C TSsoustraitance'!$AP640)))))</f>
        <v>0</v>
      </c>
      <c r="M923" s="668">
        <f>IF(OR('1C TSsoustraitance'!$D640="",'1C TSsoustraitance'!AP$13=0),0,IF(AND('1C TSsoustraitance'!$D640&lt;&gt;"",$K$2="Pôle",'1C TSsoustraitance'!$E640="OUI"),(('1C TSsoustraitance'!$J640+'1C TSsoustraitance'!$K640+'1C TSsoustraitance'!$L640)/'1C TSsoustraitance'!$R640),IF(AND('1C TSsoustraitance'!$D640&lt;&gt;"",$K$2="Pôle",'1C TSsoustraitance'!$E640="NON"),(('1C TSsoustraitance'!$J640+'1C TSsoustraitance'!$K640+'1C TSsoustraitance'!$L640)/'1C TSsoustraitance'!$AP640),IF(AND('1C TSsoustraitance'!$D640&lt;&gt;"",$K$2&lt;&gt;"Pôle"),0))))</f>
        <v>0</v>
      </c>
      <c r="N923" s="668">
        <f t="shared" si="188"/>
        <v>0</v>
      </c>
      <c r="O923" s="669">
        <f>IF(OR('1C TSsoustraitance'!$D640="",'1C TSsoustraitance'!$E640="OUI",'1C TSsoustraitance'!$AP640=0),0,(('1C TSsoustraitance'!$S640)/'1C TSsoustraitance'!$AP640))</f>
        <v>0</v>
      </c>
      <c r="P923" s="669">
        <f>IF(OR('1C TSsoustraitance'!$D640="",'1C TSsoustraitance'!$E640="OUI",'1C TSsoustraitance'!$AP640=0),0,(('1C TSsoustraitance'!$T640)/'1C TSsoustraitance'!$AP640))</f>
        <v>0</v>
      </c>
      <c r="Q923" s="669">
        <f>IF(OR('1C TSsoustraitance'!$D640="",'1C TSsoustraitance'!$E640="OUI",'1C TSsoustraitance'!$AP640=0),0,(('1C TSsoustraitance'!$U640)/'1C TSsoustraitance'!$AP640))</f>
        <v>0</v>
      </c>
      <c r="R923" s="669">
        <f>IF(OR('1C TSsoustraitance'!$D640="",'1C TSsoustraitance'!$E640="OUI",'1C TSsoustraitance'!$AP640=0),0,(('1C TSsoustraitance'!$V640)/'1C TSsoustraitance'!$AP640))</f>
        <v>0</v>
      </c>
      <c r="S923" s="669">
        <f>IF(OR('1C TSsoustraitance'!$D640="",'1C TSsoustraitance'!$E640="OUI",'1C TSsoustraitance'!$AP640=0),0,(('1C TSsoustraitance'!$W640)/'1C TSsoustraitance'!$AP640))</f>
        <v>0</v>
      </c>
      <c r="T923" s="669">
        <f>IF(OR('1C TSsoustraitance'!$D640="",'1C TSsoustraitance'!$E640="OUI",'1C TSsoustraitance'!$AP640=0),0,(('1C TSsoustraitance'!$X640)/'1C TSsoustraitance'!$AP640))</f>
        <v>0</v>
      </c>
      <c r="U923" s="669">
        <f>IF(OR('1C TSsoustraitance'!$D640="",'1C TSsoustraitance'!$E640="OUI",'1C TSsoustraitance'!$AP640=0),0,(('1C TSsoustraitance'!$Y640)/'1C TSsoustraitance'!$AP640))</f>
        <v>0</v>
      </c>
      <c r="V923" s="669">
        <f>IF(OR('1C TSsoustraitance'!$D640="",'1C TSsoustraitance'!$E640="OUI",'1C TSsoustraitance'!$AP640=0),0,(('1C TSsoustraitance'!$Z640)/'1C TSsoustraitance'!$AP640))</f>
        <v>0</v>
      </c>
      <c r="W923" s="669">
        <f>IF(OR('1C TSsoustraitance'!$D640="",'1C TSsoustraitance'!$E640="OUI",'1C TSsoustraitance'!$AP640=0),0,(('1C TSsoustraitance'!$AA640)/'1C TSsoustraitance'!$AP640))</f>
        <v>0</v>
      </c>
      <c r="X923" s="669">
        <f>IF(OR('1C TSsoustraitance'!$D640="",'1C TSsoustraitance'!$E640="OUI",'1C TSsoustraitance'!$AP640=0),0,(('1C TSsoustraitance'!$AB640)/'1C TSsoustraitance'!$AP640))</f>
        <v>0</v>
      </c>
      <c r="Y923" s="669">
        <f>IF(OR('1C TSsoustraitance'!$D640="",'1C TSsoustraitance'!$E640="OUI",'1C TSsoustraitance'!$AP640=0),0,(('1C TSsoustraitance'!$AC640)/'1C TSsoustraitance'!$AP640))</f>
        <v>0</v>
      </c>
      <c r="Z923" s="669">
        <f>IF(OR('1C TSsoustraitance'!$D640="",'1C TSsoustraitance'!$E640="OUI",'1C TSsoustraitance'!$AP640=0),0,(('1C TSsoustraitance'!$AD640)/'1C TSsoustraitance'!$AP640))</f>
        <v>0</v>
      </c>
      <c r="AA923" s="669">
        <f>IF(OR('1C TSsoustraitance'!$D640="",'1C TSsoustraitance'!$E640="OUI",'1C TSsoustraitance'!$AP640=0),0,(('1C TSsoustraitance'!$AE640)/'1C TSsoustraitance'!$AP640))</f>
        <v>0</v>
      </c>
      <c r="AB923" s="669">
        <f>IF(OR('1C TSsoustraitance'!$D640="",'1C TSsoustraitance'!$E640="OUI",'1C TSsoustraitance'!$AP640=0),0,(('1C TSsoustraitance'!$AF640)/'1C TSsoustraitance'!$AP640))</f>
        <v>0</v>
      </c>
      <c r="AC923" s="669">
        <f>IF(OR('1C TSsoustraitance'!$D640="",'1C TSsoustraitance'!$E640="OUI",'1C TSsoustraitance'!$AP640=0),0,(('1C TSsoustraitance'!$AG640)/'1C TSsoustraitance'!$AP640))</f>
        <v>0</v>
      </c>
      <c r="AD923" s="669">
        <f>IF(OR('1C TSsoustraitance'!$D640="",'1C TSsoustraitance'!$E640="OUI",'1C TSsoustraitance'!$AP640=0),0,(('1C TSsoustraitance'!$AH640)/'1C TSsoustraitance'!$AP640))</f>
        <v>0</v>
      </c>
      <c r="AE923" s="669">
        <f>IF(OR('1C TSsoustraitance'!$D640="",'1C TSsoustraitance'!$E640="OUI",'1C TSsoustraitance'!$AP640=0),0,(('1C TSsoustraitance'!$AI640)/'1C TSsoustraitance'!$AP640))</f>
        <v>0</v>
      </c>
      <c r="AF923" s="669">
        <f>IF(OR('1C TSsoustraitance'!$D640="",'1C TSsoustraitance'!$E640="OUI",'1C TSsoustraitance'!$AP640=0),0,(('1C TSsoustraitance'!$AJ640)/'1C TSsoustraitance'!$AP640))</f>
        <v>0</v>
      </c>
      <c r="AG923" s="669">
        <f>IF(OR('1C TSsoustraitance'!$D640="",'1C TSsoustraitance'!$E640="OUI",'1C TSsoustraitance'!$AP640=0),0,(('1C TSsoustraitance'!$AK640)/'1C TSsoustraitance'!$AP640))</f>
        <v>0</v>
      </c>
      <c r="AH923" s="669">
        <f>IF(OR('1C TSsoustraitance'!$D640="",'1C TSsoustraitance'!$E640="OUI",'1C TSsoustraitance'!$AP640=0),0,(('1C TSsoustraitance'!$AL640)/'1C TSsoustraitance'!$AP640))</f>
        <v>0</v>
      </c>
      <c r="AI923" s="669">
        <f>IF(OR('1C TSsoustraitance'!$D640="",'1C TSsoustraitance'!$E640="OUI",'1C TSsoustraitance'!$AP640=0),0,(('1C TSsoustraitance'!$AM640)/'1C TSsoustraitance'!$AP640))</f>
        <v>0</v>
      </c>
      <c r="AJ923" s="669">
        <f>IF(OR('1C TSsoustraitance'!$D640="",'1C TSsoustraitance'!$E640="OUI",'1C TSsoustraitance'!$AP640=0),0,(('1C TSsoustraitance'!$AN640)/'1C TSsoustraitance'!$AP640))</f>
        <v>0</v>
      </c>
      <c r="AK923" s="669">
        <f t="shared" si="190"/>
        <v>0</v>
      </c>
      <c r="AL923" s="668">
        <f t="shared" si="191"/>
        <v>0</v>
      </c>
      <c r="AM923" s="670">
        <f>IF(Tableau7[[#This Row],[N° pièce]]="",0,(Tableau7[[#This Row],[hors TVA]]+(Tableau7[[#This Row],[hors TVA]]*Tableau7[[#This Row],[Taux TVA]])-(Tableau7[[#This Row],[hors TVA]]*Tableau7[[#This Row],[Taux TVA]]*Tableau7[[#This Row],[Régime TVA: Récupération]]))*Tableau7[[#This Row],[Type 1]])</f>
        <v>0</v>
      </c>
      <c r="AN923" s="670">
        <f>IF(Tableau7[[#This Row],[N° pièce]]="",0,IF($K$2="pôle",((Tableau7[[#This Row],[hors TVA]]+(Tableau7[[#This Row],[hors TVA]]*Tableau7[[#This Row],[Taux TVA]])-(Tableau7[[#This Row],[hors TVA]]*Tableau7[[#This Row],[Taux TVA]]*Tableau7[[#This Row],[Régime TVA: Récupération]]))*Tableau7[[#This Row],[Type 2]]),0))</f>
        <v>0</v>
      </c>
      <c r="AO923" s="670">
        <f t="shared" si="185"/>
        <v>0</v>
      </c>
      <c r="AP923" s="255">
        <f t="shared" si="184"/>
        <v>0</v>
      </c>
      <c r="AQ923" s="506">
        <f t="shared" si="192"/>
        <v>0</v>
      </c>
      <c r="AR923" s="671"/>
      <c r="AS923" s="512"/>
      <c r="AT923" s="513" t="str">
        <f>IF(('1C TSsoustraitance'!AP640*FICHE!C$14&lt;J923),"Forfait limité à "&amp;FICHE!C$14&amp;"€/jour","")</f>
        <v/>
      </c>
      <c r="AU923" s="797"/>
      <c r="AV923" s="484"/>
      <c r="AW923" s="484"/>
      <c r="AX923" s="484"/>
      <c r="AY923" s="484"/>
      <c r="AZ923" s="484"/>
      <c r="BA923" s="4"/>
      <c r="BB923" s="4"/>
      <c r="BC923" s="4"/>
      <c r="BD923" s="4"/>
      <c r="BE923" s="4"/>
      <c r="BF923" s="4"/>
      <c r="BG923" s="4"/>
      <c r="BH923" s="4"/>
      <c r="BI923" s="4"/>
      <c r="BJ923" s="4"/>
      <c r="BK923" s="4"/>
      <c r="BL923" s="4"/>
      <c r="BM923" s="4"/>
      <c r="BN923" s="4"/>
      <c r="BO923" s="4"/>
      <c r="BP923" s="4"/>
      <c r="BQ923" s="4"/>
      <c r="BR923" s="4"/>
      <c r="BS923" s="4"/>
      <c r="BT923" s="4"/>
      <c r="BU923" s="4"/>
      <c r="BV923" s="4"/>
      <c r="BW923" s="4"/>
      <c r="BX923" s="4"/>
      <c r="BY923" s="4"/>
      <c r="BZ923" s="4"/>
      <c r="CA923" s="4"/>
      <c r="CB923" s="4"/>
      <c r="CC923" s="4"/>
      <c r="CD923" s="4"/>
      <c r="CE923" s="4"/>
      <c r="CF923" s="4"/>
      <c r="CG923" s="4"/>
      <c r="CH923" s="4"/>
      <c r="CI923" s="4"/>
      <c r="CJ923" s="4"/>
      <c r="CK923" s="4"/>
      <c r="CL923" s="4"/>
      <c r="CM923" s="4"/>
      <c r="CN923" s="4"/>
      <c r="CO923" s="4"/>
      <c r="CP923" s="4"/>
      <c r="CQ923" s="4"/>
      <c r="CR923" s="4"/>
      <c r="CS923" s="4"/>
      <c r="CT923" s="4"/>
      <c r="CU923" s="4"/>
      <c r="CV923" s="4"/>
      <c r="CW923" s="4"/>
      <c r="CX923" s="4"/>
      <c r="CY923" s="4"/>
      <c r="CZ923" s="4"/>
      <c r="DA923" s="4"/>
      <c r="DB923" s="4"/>
      <c r="DC923" s="4"/>
      <c r="DD923" s="4"/>
      <c r="DE923" s="4"/>
      <c r="DF923" s="4"/>
      <c r="DG923" s="4"/>
      <c r="DH923" s="4"/>
      <c r="DI923" s="4"/>
      <c r="DJ923" s="4"/>
      <c r="DK923" s="4"/>
      <c r="DL923" s="4"/>
      <c r="DM923" s="4"/>
      <c r="DN923" s="4"/>
      <c r="DO923" s="4"/>
      <c r="DP923" s="4"/>
      <c r="DQ923" s="4"/>
      <c r="DR923" s="4"/>
      <c r="DS923" s="4"/>
      <c r="DT923" s="4"/>
      <c r="DU923" s="4"/>
      <c r="DV923" s="4"/>
      <c r="DW923" s="4"/>
      <c r="DX923" s="4"/>
      <c r="DY923" s="4"/>
      <c r="DZ923" s="4"/>
      <c r="EA923" s="4"/>
      <c r="EB923" s="4"/>
      <c r="EC923" s="4"/>
      <c r="ED923" s="4"/>
      <c r="EE923" s="4"/>
      <c r="EF923" s="4"/>
      <c r="EG923" s="4"/>
      <c r="EH923" s="4"/>
      <c r="EI923" s="4"/>
      <c r="EJ923" s="4"/>
      <c r="EK923" s="4"/>
      <c r="EL923" s="4"/>
      <c r="EM923" s="4"/>
      <c r="EN923" s="4"/>
      <c r="EO923" s="4"/>
      <c r="EP923" s="4"/>
      <c r="EQ923" s="4"/>
      <c r="ER923" s="4"/>
      <c r="ES923" s="4"/>
      <c r="ET923" s="4"/>
      <c r="EU923" s="4"/>
      <c r="EV923" s="4"/>
      <c r="EW923" s="4"/>
      <c r="EX923" s="4"/>
      <c r="EY923" s="4"/>
      <c r="EZ923" s="4"/>
      <c r="FA923" s="4"/>
      <c r="FB923" s="4"/>
      <c r="FC923" s="4"/>
      <c r="FD923" s="4"/>
      <c r="FE923" s="4"/>
      <c r="FF923" s="4"/>
      <c r="FG923" s="4"/>
      <c r="FH923" s="4"/>
      <c r="FI923" s="4"/>
      <c r="FJ923" s="4"/>
      <c r="FK923" s="4"/>
      <c r="FL923" s="4"/>
      <c r="FM923" s="4"/>
      <c r="FN923" s="4"/>
      <c r="FO923" s="4"/>
      <c r="FP923" s="4"/>
      <c r="FQ923" s="4"/>
      <c r="FR923" s="4"/>
      <c r="FS923" s="4"/>
      <c r="FT923" s="4"/>
      <c r="FU923" s="4"/>
      <c r="FV923" s="4"/>
      <c r="FW923" s="4"/>
      <c r="FX923" s="4"/>
      <c r="FY923" s="4"/>
      <c r="FZ923" s="4"/>
      <c r="GA923" s="4"/>
      <c r="GB923" s="4"/>
      <c r="GC923" s="4"/>
      <c r="GD923" s="4"/>
      <c r="GE923" s="4"/>
      <c r="GF923" s="4"/>
      <c r="GG923" s="4"/>
      <c r="GH923" s="4"/>
      <c r="GI923" s="4"/>
      <c r="GJ923" s="4"/>
      <c r="GK923" s="4"/>
      <c r="GL923" s="4"/>
      <c r="GM923" s="4"/>
      <c r="GN923" s="4"/>
      <c r="GO923" s="4"/>
      <c r="GP923" s="4"/>
      <c r="GQ923" s="4"/>
      <c r="GR923" s="4"/>
      <c r="GS923" s="4"/>
      <c r="GT923" s="4"/>
      <c r="GU923" s="4"/>
      <c r="GV923" s="4"/>
      <c r="GW923" s="4"/>
      <c r="GX923" s="4"/>
      <c r="GY923" s="4"/>
      <c r="GZ923" s="4"/>
      <c r="HA923" s="4"/>
      <c r="HB923" s="4"/>
      <c r="HC923" s="4"/>
    </row>
    <row r="924" spans="1:211" s="380" customFormat="1" ht="13.9" customHeight="1">
      <c r="A924" s="828" t="str">
        <f>IF('1C TSsoustraitance'!$A641&lt;&gt;0,'1C TSsoustraitance'!$A641,"")</f>
        <v/>
      </c>
      <c r="B924" s="530"/>
      <c r="C924" s="513" t="str">
        <f>IF('1C TSsoustraitance'!$A641&lt;&gt;0,'1C TSsoustraitance'!$B641,"")</f>
        <v/>
      </c>
      <c r="D924" s="513" t="str">
        <f>IF('1C TSsoustraitance'!$A641&lt;&gt;0,'1C TSsoustraitance'!$C641,"")</f>
        <v/>
      </c>
      <c r="E924" s="684"/>
      <c r="F924" s="685"/>
      <c r="G924" s="666">
        <f>'1C TSsoustraitance'!$D641</f>
        <v>0</v>
      </c>
      <c r="H924" s="533">
        <v>0.21</v>
      </c>
      <c r="I924" s="533">
        <v>1</v>
      </c>
      <c r="J924" s="534"/>
      <c r="K924" s="667">
        <f t="shared" si="189"/>
        <v>0</v>
      </c>
      <c r="L924" s="668">
        <f>IF(OR('1C TSsoustraitance'!$D641="",'1C TSsoustraitance'!$AP641=0),0,IF(AND('1C TSsoustraitance'!$D641&lt;&gt;"",$K$2="Pôle",'1C TSsoustraitance'!$E641="OUI"),(('1C TSsoustraitance'!$F641+'1C TSsoustraitance'!$G641+'1C TSsoustraitance'!$H641+'1C TSsoustraitance'!$I641+'1C TSsoustraitance'!$M641)/'1C TSsoustraitance'!$R641),IF(AND('1C TSsoustraitance'!$D641&lt;&gt;"",$K$2="Pôle",'1C TSsoustraitance'!$E641="NON"),(('1C TSsoustraitance'!$F641+'1C TSsoustraitance'!$G641+'1C TSsoustraitance'!$H641+'1C TSsoustraitance'!$I641+'1C TSsoustraitance'!$M641)/'1C TSsoustraitance'!$AP641),IF(AND('1C TSsoustraitance'!$D641&lt;&gt;"",$K$2&lt;&gt;"Pôle",'1C TSsoustraitance'!$E641="OUI"),(('1C TSsoustraitance'!$F641+'1C TSsoustraitance'!$G641+'1C TSsoustraitance'!$H641+'1C TSsoustraitance'!$I641+'1C TSsoustraitance'!$J641+'1C TSsoustraitance'!$K641+'1C TSsoustraitance'!$L641+'1C TSsoustraitance'!$M641+'1C TSsoustraitance'!$N641+'1C TSsoustraitance'!$O641+'1C TSsoustraitance'!$P641+'1C TSsoustraitance'!$Q641)/'1C TSsoustraitance'!$R641),IF(AND('1C TSsoustraitance'!$D641&lt;&gt;"",$K$2&lt;&gt;"Pôle",'1C TSsoustraitance'!$E641="NON"),(('1C TSsoustraitance'!$F641+'1C TSsoustraitance'!$G641+'1C TSsoustraitance'!$H641+'1C TSsoustraitance'!$I641+'1C TSsoustraitance'!$J641+'1C TSsoustraitance'!$K641+'1C TSsoustraitance'!$L641+'1C TSsoustraitance'!$M641+'1C TSsoustraitance'!$N641+'1C TSsoustraitance'!$O641+'1C TSsoustraitance'!$P641+'1C TSsoustraitance'!$Q641))/'1C TSsoustraitance'!$AP641)))))</f>
        <v>0</v>
      </c>
      <c r="M924" s="668">
        <f>IF(OR('1C TSsoustraitance'!$D641="",'1C TSsoustraitance'!AP$13=0),0,IF(AND('1C TSsoustraitance'!$D641&lt;&gt;"",$K$2="Pôle",'1C TSsoustraitance'!$E641="OUI"),(('1C TSsoustraitance'!$J641+'1C TSsoustraitance'!$K641+'1C TSsoustraitance'!$L641)/'1C TSsoustraitance'!$R641),IF(AND('1C TSsoustraitance'!$D641&lt;&gt;"",$K$2="Pôle",'1C TSsoustraitance'!$E641="NON"),(('1C TSsoustraitance'!$J641+'1C TSsoustraitance'!$K641+'1C TSsoustraitance'!$L641)/'1C TSsoustraitance'!$AP641),IF(AND('1C TSsoustraitance'!$D641&lt;&gt;"",$K$2&lt;&gt;"Pôle"),0))))</f>
        <v>0</v>
      </c>
      <c r="N924" s="668">
        <f t="shared" si="188"/>
        <v>0</v>
      </c>
      <c r="O924" s="669">
        <f>IF(OR('1C TSsoustraitance'!$D641="",'1C TSsoustraitance'!$E641="OUI",'1C TSsoustraitance'!$AP641=0),0,(('1C TSsoustraitance'!$S641)/'1C TSsoustraitance'!$AP641))</f>
        <v>0</v>
      </c>
      <c r="P924" s="669">
        <f>IF(OR('1C TSsoustraitance'!$D641="",'1C TSsoustraitance'!$E641="OUI",'1C TSsoustraitance'!$AP641=0),0,(('1C TSsoustraitance'!$T641)/'1C TSsoustraitance'!$AP641))</f>
        <v>0</v>
      </c>
      <c r="Q924" s="669">
        <f>IF(OR('1C TSsoustraitance'!$D641="",'1C TSsoustraitance'!$E641="OUI",'1C TSsoustraitance'!$AP641=0),0,(('1C TSsoustraitance'!$U641)/'1C TSsoustraitance'!$AP641))</f>
        <v>0</v>
      </c>
      <c r="R924" s="669">
        <f>IF(OR('1C TSsoustraitance'!$D641="",'1C TSsoustraitance'!$E641="OUI",'1C TSsoustraitance'!$AP641=0),0,(('1C TSsoustraitance'!$V641)/'1C TSsoustraitance'!$AP641))</f>
        <v>0</v>
      </c>
      <c r="S924" s="669">
        <f>IF(OR('1C TSsoustraitance'!$D641="",'1C TSsoustraitance'!$E641="OUI",'1C TSsoustraitance'!$AP641=0),0,(('1C TSsoustraitance'!$W641)/'1C TSsoustraitance'!$AP641))</f>
        <v>0</v>
      </c>
      <c r="T924" s="669">
        <f>IF(OR('1C TSsoustraitance'!$D641="",'1C TSsoustraitance'!$E641="OUI",'1C TSsoustraitance'!$AP641=0),0,(('1C TSsoustraitance'!$X641)/'1C TSsoustraitance'!$AP641))</f>
        <v>0</v>
      </c>
      <c r="U924" s="669">
        <f>IF(OR('1C TSsoustraitance'!$D641="",'1C TSsoustraitance'!$E641="OUI",'1C TSsoustraitance'!$AP641=0),0,(('1C TSsoustraitance'!$Y641)/'1C TSsoustraitance'!$AP641))</f>
        <v>0</v>
      </c>
      <c r="V924" s="669">
        <f>IF(OR('1C TSsoustraitance'!$D641="",'1C TSsoustraitance'!$E641="OUI",'1C TSsoustraitance'!$AP641=0),0,(('1C TSsoustraitance'!$Z641)/'1C TSsoustraitance'!$AP641))</f>
        <v>0</v>
      </c>
      <c r="W924" s="669">
        <f>IF(OR('1C TSsoustraitance'!$D641="",'1C TSsoustraitance'!$E641="OUI",'1C TSsoustraitance'!$AP641=0),0,(('1C TSsoustraitance'!$AA641)/'1C TSsoustraitance'!$AP641))</f>
        <v>0</v>
      </c>
      <c r="X924" s="669">
        <f>IF(OR('1C TSsoustraitance'!$D641="",'1C TSsoustraitance'!$E641="OUI",'1C TSsoustraitance'!$AP641=0),0,(('1C TSsoustraitance'!$AB641)/'1C TSsoustraitance'!$AP641))</f>
        <v>0</v>
      </c>
      <c r="Y924" s="669">
        <f>IF(OR('1C TSsoustraitance'!$D641="",'1C TSsoustraitance'!$E641="OUI",'1C TSsoustraitance'!$AP641=0),0,(('1C TSsoustraitance'!$AC641)/'1C TSsoustraitance'!$AP641))</f>
        <v>0</v>
      </c>
      <c r="Z924" s="669">
        <f>IF(OR('1C TSsoustraitance'!$D641="",'1C TSsoustraitance'!$E641="OUI",'1C TSsoustraitance'!$AP641=0),0,(('1C TSsoustraitance'!$AD641)/'1C TSsoustraitance'!$AP641))</f>
        <v>0</v>
      </c>
      <c r="AA924" s="669">
        <f>IF(OR('1C TSsoustraitance'!$D641="",'1C TSsoustraitance'!$E641="OUI",'1C TSsoustraitance'!$AP641=0),0,(('1C TSsoustraitance'!$AE641)/'1C TSsoustraitance'!$AP641))</f>
        <v>0</v>
      </c>
      <c r="AB924" s="669">
        <f>IF(OR('1C TSsoustraitance'!$D641="",'1C TSsoustraitance'!$E641="OUI",'1C TSsoustraitance'!$AP641=0),0,(('1C TSsoustraitance'!$AF641)/'1C TSsoustraitance'!$AP641))</f>
        <v>0</v>
      </c>
      <c r="AC924" s="669">
        <f>IF(OR('1C TSsoustraitance'!$D641="",'1C TSsoustraitance'!$E641="OUI",'1C TSsoustraitance'!$AP641=0),0,(('1C TSsoustraitance'!$AG641)/'1C TSsoustraitance'!$AP641))</f>
        <v>0</v>
      </c>
      <c r="AD924" s="669">
        <f>IF(OR('1C TSsoustraitance'!$D641="",'1C TSsoustraitance'!$E641="OUI",'1C TSsoustraitance'!$AP641=0),0,(('1C TSsoustraitance'!$AH641)/'1C TSsoustraitance'!$AP641))</f>
        <v>0</v>
      </c>
      <c r="AE924" s="669">
        <f>IF(OR('1C TSsoustraitance'!$D641="",'1C TSsoustraitance'!$E641="OUI",'1C TSsoustraitance'!$AP641=0),0,(('1C TSsoustraitance'!$AI641)/'1C TSsoustraitance'!$AP641))</f>
        <v>0</v>
      </c>
      <c r="AF924" s="669">
        <f>IF(OR('1C TSsoustraitance'!$D641="",'1C TSsoustraitance'!$E641="OUI",'1C TSsoustraitance'!$AP641=0),0,(('1C TSsoustraitance'!$AJ641)/'1C TSsoustraitance'!$AP641))</f>
        <v>0</v>
      </c>
      <c r="AG924" s="669">
        <f>IF(OR('1C TSsoustraitance'!$D641="",'1C TSsoustraitance'!$E641="OUI",'1C TSsoustraitance'!$AP641=0),0,(('1C TSsoustraitance'!$AK641)/'1C TSsoustraitance'!$AP641))</f>
        <v>0</v>
      </c>
      <c r="AH924" s="669">
        <f>IF(OR('1C TSsoustraitance'!$D641="",'1C TSsoustraitance'!$E641="OUI",'1C TSsoustraitance'!$AP641=0),0,(('1C TSsoustraitance'!$AL641)/'1C TSsoustraitance'!$AP641))</f>
        <v>0</v>
      </c>
      <c r="AI924" s="669">
        <f>IF(OR('1C TSsoustraitance'!$D641="",'1C TSsoustraitance'!$E641="OUI",'1C TSsoustraitance'!$AP641=0),0,(('1C TSsoustraitance'!$AM641)/'1C TSsoustraitance'!$AP641))</f>
        <v>0</v>
      </c>
      <c r="AJ924" s="669">
        <f>IF(OR('1C TSsoustraitance'!$D641="",'1C TSsoustraitance'!$E641="OUI",'1C TSsoustraitance'!$AP641=0),0,(('1C TSsoustraitance'!$AN641)/'1C TSsoustraitance'!$AP641))</f>
        <v>0</v>
      </c>
      <c r="AK924" s="669">
        <f t="shared" si="190"/>
        <v>0</v>
      </c>
      <c r="AL924" s="668">
        <f t="shared" si="191"/>
        <v>0</v>
      </c>
      <c r="AM924" s="670">
        <f>IF(Tableau7[[#This Row],[N° pièce]]="",0,(Tableau7[[#This Row],[hors TVA]]+(Tableau7[[#This Row],[hors TVA]]*Tableau7[[#This Row],[Taux TVA]])-(Tableau7[[#This Row],[hors TVA]]*Tableau7[[#This Row],[Taux TVA]]*Tableau7[[#This Row],[Régime TVA: Récupération]]))*Tableau7[[#This Row],[Type 1]])</f>
        <v>0</v>
      </c>
      <c r="AN924" s="670">
        <f>IF(Tableau7[[#This Row],[N° pièce]]="",0,IF($K$2="pôle",((Tableau7[[#This Row],[hors TVA]]+(Tableau7[[#This Row],[hors TVA]]*Tableau7[[#This Row],[Taux TVA]])-(Tableau7[[#This Row],[hors TVA]]*Tableau7[[#This Row],[Taux TVA]]*Tableau7[[#This Row],[Régime TVA: Récupération]]))*Tableau7[[#This Row],[Type 2]]),0))</f>
        <v>0</v>
      </c>
      <c r="AO924" s="670">
        <f t="shared" si="185"/>
        <v>0</v>
      </c>
      <c r="AP924" s="255">
        <f t="shared" si="184"/>
        <v>0</v>
      </c>
      <c r="AQ924" s="506">
        <f t="shared" si="192"/>
        <v>0</v>
      </c>
      <c r="AR924" s="671"/>
      <c r="AS924" s="512"/>
      <c r="AT924" s="513" t="str">
        <f>IF(('1C TSsoustraitance'!AP641*FICHE!C$14&lt;J924),"Forfait limité à "&amp;FICHE!C$14&amp;"€/jour","")</f>
        <v/>
      </c>
      <c r="AU924" s="797"/>
      <c r="AV924" s="484"/>
      <c r="AW924" s="484"/>
      <c r="AX924" s="484"/>
      <c r="AY924" s="484"/>
      <c r="AZ924" s="484"/>
      <c r="BA924" s="4"/>
      <c r="BB924" s="4"/>
      <c r="BC924" s="4"/>
      <c r="BD924" s="4"/>
      <c r="BE924" s="4"/>
      <c r="BF924" s="4"/>
      <c r="BG924" s="4"/>
      <c r="BH924" s="4"/>
      <c r="BI924" s="4"/>
      <c r="BJ924" s="4"/>
      <c r="BK924" s="4"/>
      <c r="BL924" s="4"/>
      <c r="BM924" s="4"/>
      <c r="BN924" s="4"/>
      <c r="BO924" s="4"/>
      <c r="BP924" s="4"/>
      <c r="BQ924" s="4"/>
      <c r="BR924" s="4"/>
      <c r="BS924" s="4"/>
      <c r="BT924" s="4"/>
      <c r="BU924" s="4"/>
      <c r="BV924" s="4"/>
      <c r="BW924" s="4"/>
      <c r="BX924" s="4"/>
      <c r="BY924" s="4"/>
      <c r="BZ924" s="4"/>
      <c r="CA924" s="4"/>
      <c r="CB924" s="4"/>
      <c r="CC924" s="4"/>
      <c r="CD924" s="4"/>
      <c r="CE924" s="4"/>
      <c r="CF924" s="4"/>
      <c r="CG924" s="4"/>
      <c r="CH924" s="4"/>
      <c r="CI924" s="4"/>
      <c r="CJ924" s="4"/>
      <c r="CK924" s="4"/>
      <c r="CL924" s="4"/>
      <c r="CM924" s="4"/>
      <c r="CN924" s="4"/>
      <c r="CO924" s="4"/>
      <c r="CP924" s="4"/>
      <c r="CQ924" s="4"/>
      <c r="CR924" s="4"/>
      <c r="CS924" s="4"/>
      <c r="CT924" s="4"/>
      <c r="CU924" s="4"/>
      <c r="CV924" s="4"/>
      <c r="CW924" s="4"/>
      <c r="CX924" s="4"/>
      <c r="CY924" s="4"/>
      <c r="CZ924" s="4"/>
      <c r="DA924" s="4"/>
      <c r="DB924" s="4"/>
      <c r="DC924" s="4"/>
      <c r="DD924" s="4"/>
      <c r="DE924" s="4"/>
      <c r="DF924" s="4"/>
      <c r="DG924" s="4"/>
      <c r="DH924" s="4"/>
      <c r="DI924" s="4"/>
      <c r="DJ924" s="4"/>
      <c r="DK924" s="4"/>
      <c r="DL924" s="4"/>
      <c r="DM924" s="4"/>
      <c r="DN924" s="4"/>
      <c r="DO924" s="4"/>
      <c r="DP924" s="4"/>
      <c r="DQ924" s="4"/>
      <c r="DR924" s="4"/>
      <c r="DS924" s="4"/>
      <c r="DT924" s="4"/>
      <c r="DU924" s="4"/>
      <c r="DV924" s="4"/>
      <c r="DW924" s="4"/>
      <c r="DX924" s="4"/>
      <c r="DY924" s="4"/>
      <c r="DZ924" s="4"/>
      <c r="EA924" s="4"/>
      <c r="EB924" s="4"/>
      <c r="EC924" s="4"/>
      <c r="ED924" s="4"/>
      <c r="EE924" s="4"/>
      <c r="EF924" s="4"/>
      <c r="EG924" s="4"/>
      <c r="EH924" s="4"/>
      <c r="EI924" s="4"/>
      <c r="EJ924" s="4"/>
      <c r="EK924" s="4"/>
      <c r="EL924" s="4"/>
      <c r="EM924" s="4"/>
      <c r="EN924" s="4"/>
      <c r="EO924" s="4"/>
      <c r="EP924" s="4"/>
      <c r="EQ924" s="4"/>
      <c r="ER924" s="4"/>
      <c r="ES924" s="4"/>
      <c r="ET924" s="4"/>
      <c r="EU924" s="4"/>
      <c r="EV924" s="4"/>
      <c r="EW924" s="4"/>
      <c r="EX924" s="4"/>
      <c r="EY924" s="4"/>
      <c r="EZ924" s="4"/>
      <c r="FA924" s="4"/>
      <c r="FB924" s="4"/>
      <c r="FC924" s="4"/>
      <c r="FD924" s="4"/>
      <c r="FE924" s="4"/>
      <c r="FF924" s="4"/>
      <c r="FG924" s="4"/>
      <c r="FH924" s="4"/>
      <c r="FI924" s="4"/>
      <c r="FJ924" s="4"/>
      <c r="FK924" s="4"/>
      <c r="FL924" s="4"/>
      <c r="FM924" s="4"/>
      <c r="FN924" s="4"/>
      <c r="FO924" s="4"/>
      <c r="FP924" s="4"/>
      <c r="FQ924" s="4"/>
      <c r="FR924" s="4"/>
      <c r="FS924" s="4"/>
      <c r="FT924" s="4"/>
      <c r="FU924" s="4"/>
      <c r="FV924" s="4"/>
      <c r="FW924" s="4"/>
      <c r="FX924" s="4"/>
      <c r="FY924" s="4"/>
      <c r="FZ924" s="4"/>
      <c r="GA924" s="4"/>
      <c r="GB924" s="4"/>
      <c r="GC924" s="4"/>
      <c r="GD924" s="4"/>
      <c r="GE924" s="4"/>
      <c r="GF924" s="4"/>
      <c r="GG924" s="4"/>
      <c r="GH924" s="4"/>
      <c r="GI924" s="4"/>
      <c r="GJ924" s="4"/>
      <c r="GK924" s="4"/>
      <c r="GL924" s="4"/>
      <c r="GM924" s="4"/>
      <c r="GN924" s="4"/>
      <c r="GO924" s="4"/>
      <c r="GP924" s="4"/>
      <c r="GQ924" s="4"/>
      <c r="GR924" s="4"/>
      <c r="GS924" s="4"/>
      <c r="GT924" s="4"/>
      <c r="GU924" s="4"/>
      <c r="GV924" s="4"/>
      <c r="GW924" s="4"/>
      <c r="GX924" s="4"/>
      <c r="GY924" s="4"/>
      <c r="GZ924" s="4"/>
      <c r="HA924" s="4"/>
      <c r="HB924" s="4"/>
      <c r="HC924" s="4"/>
    </row>
    <row r="925" spans="1:211" s="380" customFormat="1" ht="13.9" customHeight="1">
      <c r="A925" s="828" t="str">
        <f>IF('1C TSsoustraitance'!$A642&lt;&gt;0,'1C TSsoustraitance'!$A642,"")</f>
        <v/>
      </c>
      <c r="B925" s="530"/>
      <c r="C925" s="513" t="str">
        <f>IF('1C TSsoustraitance'!$A642&lt;&gt;0,'1C TSsoustraitance'!$B642,"")</f>
        <v/>
      </c>
      <c r="D925" s="513" t="str">
        <f>IF('1C TSsoustraitance'!$A642&lt;&gt;0,'1C TSsoustraitance'!$C642,"")</f>
        <v/>
      </c>
      <c r="E925" s="684"/>
      <c r="F925" s="685"/>
      <c r="G925" s="666">
        <f>'1C TSsoustraitance'!$D642</f>
        <v>0</v>
      </c>
      <c r="H925" s="533">
        <v>0.21</v>
      </c>
      <c r="I925" s="533">
        <v>1</v>
      </c>
      <c r="J925" s="534"/>
      <c r="K925" s="667">
        <f t="shared" si="189"/>
        <v>0</v>
      </c>
      <c r="L925" s="668">
        <f>IF(OR('1C TSsoustraitance'!$D642="",'1C TSsoustraitance'!$AP642=0),0,IF(AND('1C TSsoustraitance'!$D642&lt;&gt;"",$K$2="Pôle",'1C TSsoustraitance'!$E642="OUI"),(('1C TSsoustraitance'!$F642+'1C TSsoustraitance'!$G642+'1C TSsoustraitance'!$H642+'1C TSsoustraitance'!$I642+'1C TSsoustraitance'!$M642)/'1C TSsoustraitance'!$R642),IF(AND('1C TSsoustraitance'!$D642&lt;&gt;"",$K$2="Pôle",'1C TSsoustraitance'!$E642="NON"),(('1C TSsoustraitance'!$F642+'1C TSsoustraitance'!$G642+'1C TSsoustraitance'!$H642+'1C TSsoustraitance'!$I642+'1C TSsoustraitance'!$M642)/'1C TSsoustraitance'!$AP642),IF(AND('1C TSsoustraitance'!$D642&lt;&gt;"",$K$2&lt;&gt;"Pôle",'1C TSsoustraitance'!$E642="OUI"),(('1C TSsoustraitance'!$F642+'1C TSsoustraitance'!$G642+'1C TSsoustraitance'!$H642+'1C TSsoustraitance'!$I642+'1C TSsoustraitance'!$J642+'1C TSsoustraitance'!$K642+'1C TSsoustraitance'!$L642+'1C TSsoustraitance'!$M642+'1C TSsoustraitance'!$N642+'1C TSsoustraitance'!$O642+'1C TSsoustraitance'!$P642+'1C TSsoustraitance'!$Q642)/'1C TSsoustraitance'!$R642),IF(AND('1C TSsoustraitance'!$D642&lt;&gt;"",$K$2&lt;&gt;"Pôle",'1C TSsoustraitance'!$E642="NON"),(('1C TSsoustraitance'!$F642+'1C TSsoustraitance'!$G642+'1C TSsoustraitance'!$H642+'1C TSsoustraitance'!$I642+'1C TSsoustraitance'!$J642+'1C TSsoustraitance'!$K642+'1C TSsoustraitance'!$L642+'1C TSsoustraitance'!$M642+'1C TSsoustraitance'!$N642+'1C TSsoustraitance'!$O642+'1C TSsoustraitance'!$P642+'1C TSsoustraitance'!$Q642))/'1C TSsoustraitance'!$AP642)))))</f>
        <v>0</v>
      </c>
      <c r="M925" s="668">
        <f>IF(OR('1C TSsoustraitance'!$D642="",'1C TSsoustraitance'!AP$13=0),0,IF(AND('1C TSsoustraitance'!$D642&lt;&gt;"",$K$2="Pôle",'1C TSsoustraitance'!$E642="OUI"),(('1C TSsoustraitance'!$J642+'1C TSsoustraitance'!$K642+'1C TSsoustraitance'!$L642)/'1C TSsoustraitance'!$R642),IF(AND('1C TSsoustraitance'!$D642&lt;&gt;"",$K$2="Pôle",'1C TSsoustraitance'!$E642="NON"),(('1C TSsoustraitance'!$J642+'1C TSsoustraitance'!$K642+'1C TSsoustraitance'!$L642)/'1C TSsoustraitance'!$AP642),IF(AND('1C TSsoustraitance'!$D642&lt;&gt;"",$K$2&lt;&gt;"Pôle"),0))))</f>
        <v>0</v>
      </c>
      <c r="N925" s="668">
        <f t="shared" si="188"/>
        <v>0</v>
      </c>
      <c r="O925" s="669">
        <f>IF(OR('1C TSsoustraitance'!$D642="",'1C TSsoustraitance'!$E642="OUI",'1C TSsoustraitance'!$AP642=0),0,(('1C TSsoustraitance'!$S642)/'1C TSsoustraitance'!$AP642))</f>
        <v>0</v>
      </c>
      <c r="P925" s="669">
        <f>IF(OR('1C TSsoustraitance'!$D642="",'1C TSsoustraitance'!$E642="OUI",'1C TSsoustraitance'!$AP642=0),0,(('1C TSsoustraitance'!$T642)/'1C TSsoustraitance'!$AP642))</f>
        <v>0</v>
      </c>
      <c r="Q925" s="669">
        <f>IF(OR('1C TSsoustraitance'!$D642="",'1C TSsoustraitance'!$E642="OUI",'1C TSsoustraitance'!$AP642=0),0,(('1C TSsoustraitance'!$U642)/'1C TSsoustraitance'!$AP642))</f>
        <v>0</v>
      </c>
      <c r="R925" s="669">
        <f>IF(OR('1C TSsoustraitance'!$D642="",'1C TSsoustraitance'!$E642="OUI",'1C TSsoustraitance'!$AP642=0),0,(('1C TSsoustraitance'!$V642)/'1C TSsoustraitance'!$AP642))</f>
        <v>0</v>
      </c>
      <c r="S925" s="669">
        <f>IF(OR('1C TSsoustraitance'!$D642="",'1C TSsoustraitance'!$E642="OUI",'1C TSsoustraitance'!$AP642=0),0,(('1C TSsoustraitance'!$W642)/'1C TSsoustraitance'!$AP642))</f>
        <v>0</v>
      </c>
      <c r="T925" s="669">
        <f>IF(OR('1C TSsoustraitance'!$D642="",'1C TSsoustraitance'!$E642="OUI",'1C TSsoustraitance'!$AP642=0),0,(('1C TSsoustraitance'!$X642)/'1C TSsoustraitance'!$AP642))</f>
        <v>0</v>
      </c>
      <c r="U925" s="669">
        <f>IF(OR('1C TSsoustraitance'!$D642="",'1C TSsoustraitance'!$E642="OUI",'1C TSsoustraitance'!$AP642=0),0,(('1C TSsoustraitance'!$Y642)/'1C TSsoustraitance'!$AP642))</f>
        <v>0</v>
      </c>
      <c r="V925" s="669">
        <f>IF(OR('1C TSsoustraitance'!$D642="",'1C TSsoustraitance'!$E642="OUI",'1C TSsoustraitance'!$AP642=0),0,(('1C TSsoustraitance'!$Z642)/'1C TSsoustraitance'!$AP642))</f>
        <v>0</v>
      </c>
      <c r="W925" s="669">
        <f>IF(OR('1C TSsoustraitance'!$D642="",'1C TSsoustraitance'!$E642="OUI",'1C TSsoustraitance'!$AP642=0),0,(('1C TSsoustraitance'!$AA642)/'1C TSsoustraitance'!$AP642))</f>
        <v>0</v>
      </c>
      <c r="X925" s="669">
        <f>IF(OR('1C TSsoustraitance'!$D642="",'1C TSsoustraitance'!$E642="OUI",'1C TSsoustraitance'!$AP642=0),0,(('1C TSsoustraitance'!$AB642)/'1C TSsoustraitance'!$AP642))</f>
        <v>0</v>
      </c>
      <c r="Y925" s="669">
        <f>IF(OR('1C TSsoustraitance'!$D642="",'1C TSsoustraitance'!$E642="OUI",'1C TSsoustraitance'!$AP642=0),0,(('1C TSsoustraitance'!$AC642)/'1C TSsoustraitance'!$AP642))</f>
        <v>0</v>
      </c>
      <c r="Z925" s="669">
        <f>IF(OR('1C TSsoustraitance'!$D642="",'1C TSsoustraitance'!$E642="OUI",'1C TSsoustraitance'!$AP642=0),0,(('1C TSsoustraitance'!$AD642)/'1C TSsoustraitance'!$AP642))</f>
        <v>0</v>
      </c>
      <c r="AA925" s="669">
        <f>IF(OR('1C TSsoustraitance'!$D642="",'1C TSsoustraitance'!$E642="OUI",'1C TSsoustraitance'!$AP642=0),0,(('1C TSsoustraitance'!$AE642)/'1C TSsoustraitance'!$AP642))</f>
        <v>0</v>
      </c>
      <c r="AB925" s="669">
        <f>IF(OR('1C TSsoustraitance'!$D642="",'1C TSsoustraitance'!$E642="OUI",'1C TSsoustraitance'!$AP642=0),0,(('1C TSsoustraitance'!$AF642)/'1C TSsoustraitance'!$AP642))</f>
        <v>0</v>
      </c>
      <c r="AC925" s="669">
        <f>IF(OR('1C TSsoustraitance'!$D642="",'1C TSsoustraitance'!$E642="OUI",'1C TSsoustraitance'!$AP642=0),0,(('1C TSsoustraitance'!$AG642)/'1C TSsoustraitance'!$AP642))</f>
        <v>0</v>
      </c>
      <c r="AD925" s="669">
        <f>IF(OR('1C TSsoustraitance'!$D642="",'1C TSsoustraitance'!$E642="OUI",'1C TSsoustraitance'!$AP642=0),0,(('1C TSsoustraitance'!$AH642)/'1C TSsoustraitance'!$AP642))</f>
        <v>0</v>
      </c>
      <c r="AE925" s="669">
        <f>IF(OR('1C TSsoustraitance'!$D642="",'1C TSsoustraitance'!$E642="OUI",'1C TSsoustraitance'!$AP642=0),0,(('1C TSsoustraitance'!$AI642)/'1C TSsoustraitance'!$AP642))</f>
        <v>0</v>
      </c>
      <c r="AF925" s="669">
        <f>IF(OR('1C TSsoustraitance'!$D642="",'1C TSsoustraitance'!$E642="OUI",'1C TSsoustraitance'!$AP642=0),0,(('1C TSsoustraitance'!$AJ642)/'1C TSsoustraitance'!$AP642))</f>
        <v>0</v>
      </c>
      <c r="AG925" s="669">
        <f>IF(OR('1C TSsoustraitance'!$D642="",'1C TSsoustraitance'!$E642="OUI",'1C TSsoustraitance'!$AP642=0),0,(('1C TSsoustraitance'!$AK642)/'1C TSsoustraitance'!$AP642))</f>
        <v>0</v>
      </c>
      <c r="AH925" s="669">
        <f>IF(OR('1C TSsoustraitance'!$D642="",'1C TSsoustraitance'!$E642="OUI",'1C TSsoustraitance'!$AP642=0),0,(('1C TSsoustraitance'!$AL642)/'1C TSsoustraitance'!$AP642))</f>
        <v>0</v>
      </c>
      <c r="AI925" s="669">
        <f>IF(OR('1C TSsoustraitance'!$D642="",'1C TSsoustraitance'!$E642="OUI",'1C TSsoustraitance'!$AP642=0),0,(('1C TSsoustraitance'!$AM642)/'1C TSsoustraitance'!$AP642))</f>
        <v>0</v>
      </c>
      <c r="AJ925" s="669">
        <f>IF(OR('1C TSsoustraitance'!$D642="",'1C TSsoustraitance'!$E642="OUI",'1C TSsoustraitance'!$AP642=0),0,(('1C TSsoustraitance'!$AN642)/'1C TSsoustraitance'!$AP642))</f>
        <v>0</v>
      </c>
      <c r="AK925" s="669">
        <f t="shared" si="190"/>
        <v>0</v>
      </c>
      <c r="AL925" s="668">
        <f t="shared" si="191"/>
        <v>0</v>
      </c>
      <c r="AM925" s="670">
        <f>IF(Tableau7[[#This Row],[N° pièce]]="",0,(Tableau7[[#This Row],[hors TVA]]+(Tableau7[[#This Row],[hors TVA]]*Tableau7[[#This Row],[Taux TVA]])-(Tableau7[[#This Row],[hors TVA]]*Tableau7[[#This Row],[Taux TVA]]*Tableau7[[#This Row],[Régime TVA: Récupération]]))*Tableau7[[#This Row],[Type 1]])</f>
        <v>0</v>
      </c>
      <c r="AN925" s="670">
        <f>IF(Tableau7[[#This Row],[N° pièce]]="",0,IF($K$2="pôle",((Tableau7[[#This Row],[hors TVA]]+(Tableau7[[#This Row],[hors TVA]]*Tableau7[[#This Row],[Taux TVA]])-(Tableau7[[#This Row],[hors TVA]]*Tableau7[[#This Row],[Taux TVA]]*Tableau7[[#This Row],[Régime TVA: Récupération]]))*Tableau7[[#This Row],[Type 2]]),0))</f>
        <v>0</v>
      </c>
      <c r="AO925" s="670">
        <f t="shared" si="185"/>
        <v>0</v>
      </c>
      <c r="AP925" s="255">
        <f t="shared" si="184"/>
        <v>0</v>
      </c>
      <c r="AQ925" s="506">
        <f t="shared" si="192"/>
        <v>0</v>
      </c>
      <c r="AR925" s="671"/>
      <c r="AS925" s="512"/>
      <c r="AT925" s="513" t="str">
        <f>IF(('1C TSsoustraitance'!AP642*FICHE!C$14&lt;J925),"Forfait limité à "&amp;FICHE!C$14&amp;"€/jour","")</f>
        <v/>
      </c>
      <c r="AU925" s="797"/>
      <c r="AV925" s="484"/>
      <c r="AW925" s="484"/>
      <c r="AX925" s="484"/>
      <c r="AY925" s="484"/>
      <c r="AZ925" s="484"/>
      <c r="BA925" s="4"/>
      <c r="BB925" s="4"/>
      <c r="BC925" s="4"/>
      <c r="BD925" s="4"/>
      <c r="BE925" s="4"/>
      <c r="BF925" s="4"/>
      <c r="BG925" s="4"/>
      <c r="BH925" s="4"/>
      <c r="BI925" s="4"/>
      <c r="BJ925" s="4"/>
      <c r="BK925" s="4"/>
      <c r="BL925" s="4"/>
      <c r="BM925" s="4"/>
      <c r="BN925" s="4"/>
      <c r="BO925" s="4"/>
      <c r="BP925" s="4"/>
      <c r="BQ925" s="4"/>
      <c r="BR925" s="4"/>
      <c r="BS925" s="4"/>
      <c r="BT925" s="4"/>
      <c r="BU925" s="4"/>
      <c r="BV925" s="4"/>
      <c r="BW925" s="4"/>
      <c r="BX925" s="4"/>
      <c r="BY925" s="4"/>
      <c r="BZ925" s="4"/>
      <c r="CA925" s="4"/>
      <c r="CB925" s="4"/>
      <c r="CC925" s="4"/>
      <c r="CD925" s="4"/>
      <c r="CE925" s="4"/>
      <c r="CF925" s="4"/>
      <c r="CG925" s="4"/>
      <c r="CH925" s="4"/>
      <c r="CI925" s="4"/>
      <c r="CJ925" s="4"/>
      <c r="CK925" s="4"/>
      <c r="CL925" s="4"/>
      <c r="CM925" s="4"/>
      <c r="CN925" s="4"/>
      <c r="CO925" s="4"/>
      <c r="CP925" s="4"/>
      <c r="CQ925" s="4"/>
      <c r="CR925" s="4"/>
      <c r="CS925" s="4"/>
      <c r="CT925" s="4"/>
      <c r="CU925" s="4"/>
      <c r="CV925" s="4"/>
      <c r="CW925" s="4"/>
      <c r="CX925" s="4"/>
      <c r="CY925" s="4"/>
      <c r="CZ925" s="4"/>
      <c r="DA925" s="4"/>
      <c r="DB925" s="4"/>
      <c r="DC925" s="4"/>
      <c r="DD925" s="4"/>
      <c r="DE925" s="4"/>
      <c r="DF925" s="4"/>
      <c r="DG925" s="4"/>
      <c r="DH925" s="4"/>
      <c r="DI925" s="4"/>
      <c r="DJ925" s="4"/>
      <c r="DK925" s="4"/>
      <c r="DL925" s="4"/>
      <c r="DM925" s="4"/>
      <c r="DN925" s="4"/>
      <c r="DO925" s="4"/>
      <c r="DP925" s="4"/>
      <c r="DQ925" s="4"/>
      <c r="DR925" s="4"/>
      <c r="DS925" s="4"/>
      <c r="DT925" s="4"/>
      <c r="DU925" s="4"/>
      <c r="DV925" s="4"/>
      <c r="DW925" s="4"/>
      <c r="DX925" s="4"/>
      <c r="DY925" s="4"/>
      <c r="DZ925" s="4"/>
      <c r="EA925" s="4"/>
      <c r="EB925" s="4"/>
      <c r="EC925" s="4"/>
      <c r="ED925" s="4"/>
      <c r="EE925" s="4"/>
      <c r="EF925" s="4"/>
      <c r="EG925" s="4"/>
      <c r="EH925" s="4"/>
      <c r="EI925" s="4"/>
      <c r="EJ925" s="4"/>
      <c r="EK925" s="4"/>
      <c r="EL925" s="4"/>
      <c r="EM925" s="4"/>
      <c r="EN925" s="4"/>
      <c r="EO925" s="4"/>
      <c r="EP925" s="4"/>
      <c r="EQ925" s="4"/>
      <c r="ER925" s="4"/>
      <c r="ES925" s="4"/>
      <c r="ET925" s="4"/>
      <c r="EU925" s="4"/>
      <c r="EV925" s="4"/>
      <c r="EW925" s="4"/>
      <c r="EX925" s="4"/>
      <c r="EY925" s="4"/>
      <c r="EZ925" s="4"/>
      <c r="FA925" s="4"/>
      <c r="FB925" s="4"/>
      <c r="FC925" s="4"/>
      <c r="FD925" s="4"/>
      <c r="FE925" s="4"/>
      <c r="FF925" s="4"/>
      <c r="FG925" s="4"/>
      <c r="FH925" s="4"/>
      <c r="FI925" s="4"/>
      <c r="FJ925" s="4"/>
      <c r="FK925" s="4"/>
      <c r="FL925" s="4"/>
      <c r="FM925" s="4"/>
      <c r="FN925" s="4"/>
      <c r="FO925" s="4"/>
      <c r="FP925" s="4"/>
      <c r="FQ925" s="4"/>
      <c r="FR925" s="4"/>
      <c r="FS925" s="4"/>
      <c r="FT925" s="4"/>
      <c r="FU925" s="4"/>
      <c r="FV925" s="4"/>
      <c r="FW925" s="4"/>
      <c r="FX925" s="4"/>
      <c r="FY925" s="4"/>
      <c r="FZ925" s="4"/>
      <c r="GA925" s="4"/>
      <c r="GB925" s="4"/>
      <c r="GC925" s="4"/>
      <c r="GD925" s="4"/>
      <c r="GE925" s="4"/>
      <c r="GF925" s="4"/>
      <c r="GG925" s="4"/>
      <c r="GH925" s="4"/>
      <c r="GI925" s="4"/>
      <c r="GJ925" s="4"/>
      <c r="GK925" s="4"/>
      <c r="GL925" s="4"/>
      <c r="GM925" s="4"/>
      <c r="GN925" s="4"/>
      <c r="GO925" s="4"/>
      <c r="GP925" s="4"/>
      <c r="GQ925" s="4"/>
      <c r="GR925" s="4"/>
      <c r="GS925" s="4"/>
      <c r="GT925" s="4"/>
      <c r="GU925" s="4"/>
      <c r="GV925" s="4"/>
      <c r="GW925" s="4"/>
      <c r="GX925" s="4"/>
      <c r="GY925" s="4"/>
      <c r="GZ925" s="4"/>
      <c r="HA925" s="4"/>
      <c r="HB925" s="4"/>
      <c r="HC925" s="4"/>
    </row>
    <row r="926" spans="1:211" s="380" customFormat="1" ht="13.9" customHeight="1">
      <c r="A926" s="828" t="str">
        <f>IF('1C TSsoustraitance'!$A643&lt;&gt;0,'1C TSsoustraitance'!$A643,"")</f>
        <v/>
      </c>
      <c r="B926" s="530"/>
      <c r="C926" s="513" t="str">
        <f>IF('1C TSsoustraitance'!$A643&lt;&gt;0,'1C TSsoustraitance'!$B643,"")</f>
        <v/>
      </c>
      <c r="D926" s="513" t="str">
        <f>IF('1C TSsoustraitance'!$A643&lt;&gt;0,'1C TSsoustraitance'!$C643,"")</f>
        <v/>
      </c>
      <c r="E926" s="684"/>
      <c r="F926" s="685"/>
      <c r="G926" s="666">
        <f>'1C TSsoustraitance'!$D643</f>
        <v>0</v>
      </c>
      <c r="H926" s="533">
        <v>0.21</v>
      </c>
      <c r="I926" s="533">
        <v>1</v>
      </c>
      <c r="J926" s="534"/>
      <c r="K926" s="667">
        <f t="shared" si="189"/>
        <v>0</v>
      </c>
      <c r="L926" s="668">
        <f>IF(OR('1C TSsoustraitance'!$D643="",'1C TSsoustraitance'!$AP643=0),0,IF(AND('1C TSsoustraitance'!$D643&lt;&gt;"",$K$2="Pôle",'1C TSsoustraitance'!$E643="OUI"),(('1C TSsoustraitance'!$F643+'1C TSsoustraitance'!$G643+'1C TSsoustraitance'!$H643+'1C TSsoustraitance'!$I643+'1C TSsoustraitance'!$M643)/'1C TSsoustraitance'!$R643),IF(AND('1C TSsoustraitance'!$D643&lt;&gt;"",$K$2="Pôle",'1C TSsoustraitance'!$E643="NON"),(('1C TSsoustraitance'!$F643+'1C TSsoustraitance'!$G643+'1C TSsoustraitance'!$H643+'1C TSsoustraitance'!$I643+'1C TSsoustraitance'!$M643)/'1C TSsoustraitance'!$AP643),IF(AND('1C TSsoustraitance'!$D643&lt;&gt;"",$K$2&lt;&gt;"Pôle",'1C TSsoustraitance'!$E643="OUI"),(('1C TSsoustraitance'!$F643+'1C TSsoustraitance'!$G643+'1C TSsoustraitance'!$H643+'1C TSsoustraitance'!$I643+'1C TSsoustraitance'!$J643+'1C TSsoustraitance'!$K643+'1C TSsoustraitance'!$L643+'1C TSsoustraitance'!$M643+'1C TSsoustraitance'!$N643+'1C TSsoustraitance'!$O643+'1C TSsoustraitance'!$P643+'1C TSsoustraitance'!$Q643)/'1C TSsoustraitance'!$R643),IF(AND('1C TSsoustraitance'!$D643&lt;&gt;"",$K$2&lt;&gt;"Pôle",'1C TSsoustraitance'!$E643="NON"),(('1C TSsoustraitance'!$F643+'1C TSsoustraitance'!$G643+'1C TSsoustraitance'!$H643+'1C TSsoustraitance'!$I643+'1C TSsoustraitance'!$J643+'1C TSsoustraitance'!$K643+'1C TSsoustraitance'!$L643+'1C TSsoustraitance'!$M643+'1C TSsoustraitance'!$N643+'1C TSsoustraitance'!$O643+'1C TSsoustraitance'!$P643+'1C TSsoustraitance'!$Q643))/'1C TSsoustraitance'!$AP643)))))</f>
        <v>0</v>
      </c>
      <c r="M926" s="668">
        <f>IF(OR('1C TSsoustraitance'!$D643="",'1C TSsoustraitance'!AP$13=0),0,IF(AND('1C TSsoustraitance'!$D643&lt;&gt;"",$K$2="Pôle",'1C TSsoustraitance'!$E643="OUI"),(('1C TSsoustraitance'!$J643+'1C TSsoustraitance'!$K643+'1C TSsoustraitance'!$L643)/'1C TSsoustraitance'!$R643),IF(AND('1C TSsoustraitance'!$D643&lt;&gt;"",$K$2="Pôle",'1C TSsoustraitance'!$E643="NON"),(('1C TSsoustraitance'!$J643+'1C TSsoustraitance'!$K643+'1C TSsoustraitance'!$L643)/'1C TSsoustraitance'!$AP643),IF(AND('1C TSsoustraitance'!$D643&lt;&gt;"",$K$2&lt;&gt;"Pôle"),0))))</f>
        <v>0</v>
      </c>
      <c r="N926" s="668">
        <f t="shared" si="188"/>
        <v>0</v>
      </c>
      <c r="O926" s="669">
        <f>IF(OR('1C TSsoustraitance'!$D643="",'1C TSsoustraitance'!$E643="OUI",'1C TSsoustraitance'!$AP643=0),0,(('1C TSsoustraitance'!$S643)/'1C TSsoustraitance'!$AP643))</f>
        <v>0</v>
      </c>
      <c r="P926" s="669">
        <f>IF(OR('1C TSsoustraitance'!$D643="",'1C TSsoustraitance'!$E643="OUI",'1C TSsoustraitance'!$AP643=0),0,(('1C TSsoustraitance'!$T643)/'1C TSsoustraitance'!$AP643))</f>
        <v>0</v>
      </c>
      <c r="Q926" s="669">
        <f>IF(OR('1C TSsoustraitance'!$D643="",'1C TSsoustraitance'!$E643="OUI",'1C TSsoustraitance'!$AP643=0),0,(('1C TSsoustraitance'!$U643)/'1C TSsoustraitance'!$AP643))</f>
        <v>0</v>
      </c>
      <c r="R926" s="669">
        <f>IF(OR('1C TSsoustraitance'!$D643="",'1C TSsoustraitance'!$E643="OUI",'1C TSsoustraitance'!$AP643=0),0,(('1C TSsoustraitance'!$V643)/'1C TSsoustraitance'!$AP643))</f>
        <v>0</v>
      </c>
      <c r="S926" s="669">
        <f>IF(OR('1C TSsoustraitance'!$D643="",'1C TSsoustraitance'!$E643="OUI",'1C TSsoustraitance'!$AP643=0),0,(('1C TSsoustraitance'!$W643)/'1C TSsoustraitance'!$AP643))</f>
        <v>0</v>
      </c>
      <c r="T926" s="669">
        <f>IF(OR('1C TSsoustraitance'!$D643="",'1C TSsoustraitance'!$E643="OUI",'1C TSsoustraitance'!$AP643=0),0,(('1C TSsoustraitance'!$X643)/'1C TSsoustraitance'!$AP643))</f>
        <v>0</v>
      </c>
      <c r="U926" s="669">
        <f>IF(OR('1C TSsoustraitance'!$D643="",'1C TSsoustraitance'!$E643="OUI",'1C TSsoustraitance'!$AP643=0),0,(('1C TSsoustraitance'!$Y643)/'1C TSsoustraitance'!$AP643))</f>
        <v>0</v>
      </c>
      <c r="V926" s="669">
        <f>IF(OR('1C TSsoustraitance'!$D643="",'1C TSsoustraitance'!$E643="OUI",'1C TSsoustraitance'!$AP643=0),0,(('1C TSsoustraitance'!$Z643)/'1C TSsoustraitance'!$AP643))</f>
        <v>0</v>
      </c>
      <c r="W926" s="669">
        <f>IF(OR('1C TSsoustraitance'!$D643="",'1C TSsoustraitance'!$E643="OUI",'1C TSsoustraitance'!$AP643=0),0,(('1C TSsoustraitance'!$AA643)/'1C TSsoustraitance'!$AP643))</f>
        <v>0</v>
      </c>
      <c r="X926" s="669">
        <f>IF(OR('1C TSsoustraitance'!$D643="",'1C TSsoustraitance'!$E643="OUI",'1C TSsoustraitance'!$AP643=0),0,(('1C TSsoustraitance'!$AB643)/'1C TSsoustraitance'!$AP643))</f>
        <v>0</v>
      </c>
      <c r="Y926" s="669">
        <f>IF(OR('1C TSsoustraitance'!$D643="",'1C TSsoustraitance'!$E643="OUI",'1C TSsoustraitance'!$AP643=0),0,(('1C TSsoustraitance'!$AC643)/'1C TSsoustraitance'!$AP643))</f>
        <v>0</v>
      </c>
      <c r="Z926" s="669">
        <f>IF(OR('1C TSsoustraitance'!$D643="",'1C TSsoustraitance'!$E643="OUI",'1C TSsoustraitance'!$AP643=0),0,(('1C TSsoustraitance'!$AD643)/'1C TSsoustraitance'!$AP643))</f>
        <v>0</v>
      </c>
      <c r="AA926" s="669">
        <f>IF(OR('1C TSsoustraitance'!$D643="",'1C TSsoustraitance'!$E643="OUI",'1C TSsoustraitance'!$AP643=0),0,(('1C TSsoustraitance'!$AE643)/'1C TSsoustraitance'!$AP643))</f>
        <v>0</v>
      </c>
      <c r="AB926" s="669">
        <f>IF(OR('1C TSsoustraitance'!$D643="",'1C TSsoustraitance'!$E643="OUI",'1C TSsoustraitance'!$AP643=0),0,(('1C TSsoustraitance'!$AF643)/'1C TSsoustraitance'!$AP643))</f>
        <v>0</v>
      </c>
      <c r="AC926" s="669">
        <f>IF(OR('1C TSsoustraitance'!$D643="",'1C TSsoustraitance'!$E643="OUI",'1C TSsoustraitance'!$AP643=0),0,(('1C TSsoustraitance'!$AG643)/'1C TSsoustraitance'!$AP643))</f>
        <v>0</v>
      </c>
      <c r="AD926" s="669">
        <f>IF(OR('1C TSsoustraitance'!$D643="",'1C TSsoustraitance'!$E643="OUI",'1C TSsoustraitance'!$AP643=0),0,(('1C TSsoustraitance'!$AH643)/'1C TSsoustraitance'!$AP643))</f>
        <v>0</v>
      </c>
      <c r="AE926" s="669">
        <f>IF(OR('1C TSsoustraitance'!$D643="",'1C TSsoustraitance'!$E643="OUI",'1C TSsoustraitance'!$AP643=0),0,(('1C TSsoustraitance'!$AI643)/'1C TSsoustraitance'!$AP643))</f>
        <v>0</v>
      </c>
      <c r="AF926" s="669">
        <f>IF(OR('1C TSsoustraitance'!$D643="",'1C TSsoustraitance'!$E643="OUI",'1C TSsoustraitance'!$AP643=0),0,(('1C TSsoustraitance'!$AJ643)/'1C TSsoustraitance'!$AP643))</f>
        <v>0</v>
      </c>
      <c r="AG926" s="669">
        <f>IF(OR('1C TSsoustraitance'!$D643="",'1C TSsoustraitance'!$E643="OUI",'1C TSsoustraitance'!$AP643=0),0,(('1C TSsoustraitance'!$AK643)/'1C TSsoustraitance'!$AP643))</f>
        <v>0</v>
      </c>
      <c r="AH926" s="669">
        <f>IF(OR('1C TSsoustraitance'!$D643="",'1C TSsoustraitance'!$E643="OUI",'1C TSsoustraitance'!$AP643=0),0,(('1C TSsoustraitance'!$AL643)/'1C TSsoustraitance'!$AP643))</f>
        <v>0</v>
      </c>
      <c r="AI926" s="669">
        <f>IF(OR('1C TSsoustraitance'!$D643="",'1C TSsoustraitance'!$E643="OUI",'1C TSsoustraitance'!$AP643=0),0,(('1C TSsoustraitance'!$AM643)/'1C TSsoustraitance'!$AP643))</f>
        <v>0</v>
      </c>
      <c r="AJ926" s="669">
        <f>IF(OR('1C TSsoustraitance'!$D643="",'1C TSsoustraitance'!$E643="OUI",'1C TSsoustraitance'!$AP643=0),0,(('1C TSsoustraitance'!$AN643)/'1C TSsoustraitance'!$AP643))</f>
        <v>0</v>
      </c>
      <c r="AK926" s="669">
        <f t="shared" si="190"/>
        <v>0</v>
      </c>
      <c r="AL926" s="668">
        <f t="shared" si="191"/>
        <v>0</v>
      </c>
      <c r="AM926" s="670">
        <f>IF(Tableau7[[#This Row],[N° pièce]]="",0,(Tableau7[[#This Row],[hors TVA]]+(Tableau7[[#This Row],[hors TVA]]*Tableau7[[#This Row],[Taux TVA]])-(Tableau7[[#This Row],[hors TVA]]*Tableau7[[#This Row],[Taux TVA]]*Tableau7[[#This Row],[Régime TVA: Récupération]]))*Tableau7[[#This Row],[Type 1]])</f>
        <v>0</v>
      </c>
      <c r="AN926" s="670">
        <f>IF(Tableau7[[#This Row],[N° pièce]]="",0,IF($K$2="pôle",((Tableau7[[#This Row],[hors TVA]]+(Tableau7[[#This Row],[hors TVA]]*Tableau7[[#This Row],[Taux TVA]])-(Tableau7[[#This Row],[hors TVA]]*Tableau7[[#This Row],[Taux TVA]]*Tableau7[[#This Row],[Régime TVA: Récupération]]))*Tableau7[[#This Row],[Type 2]]),0))</f>
        <v>0</v>
      </c>
      <c r="AO926" s="670">
        <f t="shared" si="185"/>
        <v>0</v>
      </c>
      <c r="AP926" s="255">
        <f t="shared" si="184"/>
        <v>0</v>
      </c>
      <c r="AQ926" s="506">
        <f t="shared" si="192"/>
        <v>0</v>
      </c>
      <c r="AR926" s="671"/>
      <c r="AS926" s="512"/>
      <c r="AT926" s="513" t="str">
        <f>IF(('1C TSsoustraitance'!AP643*FICHE!C$14&lt;J926),"Forfait limité à "&amp;FICHE!C$14&amp;"€/jour","")</f>
        <v/>
      </c>
      <c r="AU926" s="797"/>
      <c r="AV926" s="484"/>
      <c r="AW926" s="484"/>
      <c r="AX926" s="484"/>
      <c r="AY926" s="484"/>
      <c r="AZ926" s="484"/>
      <c r="BA926" s="4"/>
      <c r="BB926" s="4"/>
      <c r="BC926" s="4"/>
      <c r="BD926" s="4"/>
      <c r="BE926" s="4"/>
      <c r="BF926" s="4"/>
      <c r="BG926" s="4"/>
      <c r="BH926" s="4"/>
      <c r="BI926" s="4"/>
      <c r="BJ926" s="4"/>
      <c r="BK926" s="4"/>
      <c r="BL926" s="4"/>
      <c r="BM926" s="4"/>
      <c r="BN926" s="4"/>
      <c r="BO926" s="4"/>
      <c r="BP926" s="4"/>
      <c r="BQ926" s="4"/>
      <c r="BR926" s="4"/>
      <c r="BS926" s="4"/>
      <c r="BT926" s="4"/>
      <c r="BU926" s="4"/>
      <c r="BV926" s="4"/>
      <c r="BW926" s="4"/>
      <c r="BX926" s="4"/>
      <c r="BY926" s="4"/>
      <c r="BZ926" s="4"/>
      <c r="CA926" s="4"/>
      <c r="CB926" s="4"/>
      <c r="CC926" s="4"/>
      <c r="CD926" s="4"/>
      <c r="CE926" s="4"/>
      <c r="CF926" s="4"/>
      <c r="CG926" s="4"/>
      <c r="CH926" s="4"/>
      <c r="CI926" s="4"/>
      <c r="CJ926" s="4"/>
      <c r="CK926" s="4"/>
      <c r="CL926" s="4"/>
      <c r="CM926" s="4"/>
      <c r="CN926" s="4"/>
      <c r="CO926" s="4"/>
      <c r="CP926" s="4"/>
      <c r="CQ926" s="4"/>
      <c r="CR926" s="4"/>
      <c r="CS926" s="4"/>
      <c r="CT926" s="4"/>
      <c r="CU926" s="4"/>
      <c r="CV926" s="4"/>
      <c r="CW926" s="4"/>
      <c r="CX926" s="4"/>
      <c r="CY926" s="4"/>
      <c r="CZ926" s="4"/>
      <c r="DA926" s="4"/>
      <c r="DB926" s="4"/>
      <c r="DC926" s="4"/>
      <c r="DD926" s="4"/>
      <c r="DE926" s="4"/>
      <c r="DF926" s="4"/>
      <c r="DG926" s="4"/>
      <c r="DH926" s="4"/>
      <c r="DI926" s="4"/>
      <c r="DJ926" s="4"/>
      <c r="DK926" s="4"/>
      <c r="DL926" s="4"/>
      <c r="DM926" s="4"/>
      <c r="DN926" s="4"/>
      <c r="DO926" s="4"/>
      <c r="DP926" s="4"/>
      <c r="DQ926" s="4"/>
      <c r="DR926" s="4"/>
      <c r="DS926" s="4"/>
      <c r="DT926" s="4"/>
      <c r="DU926" s="4"/>
      <c r="DV926" s="4"/>
      <c r="DW926" s="4"/>
      <c r="DX926" s="4"/>
      <c r="DY926" s="4"/>
      <c r="DZ926" s="4"/>
      <c r="EA926" s="4"/>
      <c r="EB926" s="4"/>
      <c r="EC926" s="4"/>
      <c r="ED926" s="4"/>
      <c r="EE926" s="4"/>
      <c r="EF926" s="4"/>
      <c r="EG926" s="4"/>
      <c r="EH926" s="4"/>
      <c r="EI926" s="4"/>
      <c r="EJ926" s="4"/>
      <c r="EK926" s="4"/>
      <c r="EL926" s="4"/>
      <c r="EM926" s="4"/>
      <c r="EN926" s="4"/>
      <c r="EO926" s="4"/>
      <c r="EP926" s="4"/>
      <c r="EQ926" s="4"/>
      <c r="ER926" s="4"/>
      <c r="ES926" s="4"/>
      <c r="ET926" s="4"/>
      <c r="EU926" s="4"/>
      <c r="EV926" s="4"/>
      <c r="EW926" s="4"/>
      <c r="EX926" s="4"/>
      <c r="EY926" s="4"/>
      <c r="EZ926" s="4"/>
      <c r="FA926" s="4"/>
      <c r="FB926" s="4"/>
      <c r="FC926" s="4"/>
      <c r="FD926" s="4"/>
      <c r="FE926" s="4"/>
      <c r="FF926" s="4"/>
      <c r="FG926" s="4"/>
      <c r="FH926" s="4"/>
      <c r="FI926" s="4"/>
      <c r="FJ926" s="4"/>
      <c r="FK926" s="4"/>
      <c r="FL926" s="4"/>
      <c r="FM926" s="4"/>
      <c r="FN926" s="4"/>
      <c r="FO926" s="4"/>
      <c r="FP926" s="4"/>
      <c r="FQ926" s="4"/>
      <c r="FR926" s="4"/>
      <c r="FS926" s="4"/>
      <c r="FT926" s="4"/>
      <c r="FU926" s="4"/>
      <c r="FV926" s="4"/>
      <c r="FW926" s="4"/>
      <c r="FX926" s="4"/>
      <c r="FY926" s="4"/>
      <c r="FZ926" s="4"/>
      <c r="GA926" s="4"/>
      <c r="GB926" s="4"/>
      <c r="GC926" s="4"/>
      <c r="GD926" s="4"/>
      <c r="GE926" s="4"/>
      <c r="GF926" s="4"/>
      <c r="GG926" s="4"/>
      <c r="GH926" s="4"/>
      <c r="GI926" s="4"/>
      <c r="GJ926" s="4"/>
      <c r="GK926" s="4"/>
      <c r="GL926" s="4"/>
      <c r="GM926" s="4"/>
      <c r="GN926" s="4"/>
      <c r="GO926" s="4"/>
      <c r="GP926" s="4"/>
      <c r="GQ926" s="4"/>
      <c r="GR926" s="4"/>
      <c r="GS926" s="4"/>
      <c r="GT926" s="4"/>
      <c r="GU926" s="4"/>
      <c r="GV926" s="4"/>
      <c r="GW926" s="4"/>
      <c r="GX926" s="4"/>
      <c r="GY926" s="4"/>
      <c r="GZ926" s="4"/>
      <c r="HA926" s="4"/>
      <c r="HB926" s="4"/>
      <c r="HC926" s="4"/>
    </row>
    <row r="927" spans="1:211" s="380" customFormat="1" ht="13.9" customHeight="1">
      <c r="A927" s="828" t="str">
        <f>IF('1C TSsoustraitance'!$A644&lt;&gt;0,'1C TSsoustraitance'!$A644,"")</f>
        <v/>
      </c>
      <c r="B927" s="530"/>
      <c r="C927" s="513" t="str">
        <f>IF('1C TSsoustraitance'!$A644&lt;&gt;0,'1C TSsoustraitance'!$B644,"")</f>
        <v/>
      </c>
      <c r="D927" s="513" t="str">
        <f>IF('1C TSsoustraitance'!$A644&lt;&gt;0,'1C TSsoustraitance'!$C644,"")</f>
        <v/>
      </c>
      <c r="E927" s="684"/>
      <c r="F927" s="685"/>
      <c r="G927" s="666">
        <f>'1C TSsoustraitance'!$D644</f>
        <v>0</v>
      </c>
      <c r="H927" s="533">
        <v>0.21</v>
      </c>
      <c r="I927" s="533">
        <v>1</v>
      </c>
      <c r="J927" s="534"/>
      <c r="K927" s="667">
        <f t="shared" si="189"/>
        <v>0</v>
      </c>
      <c r="L927" s="668">
        <f>IF(OR('1C TSsoustraitance'!$D644="",'1C TSsoustraitance'!$AP644=0),0,IF(AND('1C TSsoustraitance'!$D644&lt;&gt;"",$K$2="Pôle",'1C TSsoustraitance'!$E644="OUI"),(('1C TSsoustraitance'!$F644+'1C TSsoustraitance'!$G644+'1C TSsoustraitance'!$H644+'1C TSsoustraitance'!$I644+'1C TSsoustraitance'!$M644)/'1C TSsoustraitance'!$R644),IF(AND('1C TSsoustraitance'!$D644&lt;&gt;"",$K$2="Pôle",'1C TSsoustraitance'!$E644="NON"),(('1C TSsoustraitance'!$F644+'1C TSsoustraitance'!$G644+'1C TSsoustraitance'!$H644+'1C TSsoustraitance'!$I644+'1C TSsoustraitance'!$M644)/'1C TSsoustraitance'!$AP644),IF(AND('1C TSsoustraitance'!$D644&lt;&gt;"",$K$2&lt;&gt;"Pôle",'1C TSsoustraitance'!$E644="OUI"),(('1C TSsoustraitance'!$F644+'1C TSsoustraitance'!$G644+'1C TSsoustraitance'!$H644+'1C TSsoustraitance'!$I644+'1C TSsoustraitance'!$J644+'1C TSsoustraitance'!$K644+'1C TSsoustraitance'!$L644+'1C TSsoustraitance'!$M644+'1C TSsoustraitance'!$N644+'1C TSsoustraitance'!$O644+'1C TSsoustraitance'!$P644+'1C TSsoustraitance'!$Q644)/'1C TSsoustraitance'!$R644),IF(AND('1C TSsoustraitance'!$D644&lt;&gt;"",$K$2&lt;&gt;"Pôle",'1C TSsoustraitance'!$E644="NON"),(('1C TSsoustraitance'!$F644+'1C TSsoustraitance'!$G644+'1C TSsoustraitance'!$H644+'1C TSsoustraitance'!$I644+'1C TSsoustraitance'!$J644+'1C TSsoustraitance'!$K644+'1C TSsoustraitance'!$L644+'1C TSsoustraitance'!$M644+'1C TSsoustraitance'!$N644+'1C TSsoustraitance'!$O644+'1C TSsoustraitance'!$P644+'1C TSsoustraitance'!$Q644))/'1C TSsoustraitance'!$AP644)))))</f>
        <v>0</v>
      </c>
      <c r="M927" s="668">
        <f>IF(OR('1C TSsoustraitance'!$D644="",'1C TSsoustraitance'!AP$13=0),0,IF(AND('1C TSsoustraitance'!$D644&lt;&gt;"",$K$2="Pôle",'1C TSsoustraitance'!$E644="OUI"),(('1C TSsoustraitance'!$J644+'1C TSsoustraitance'!$K644+'1C TSsoustraitance'!$L644)/'1C TSsoustraitance'!$R644),IF(AND('1C TSsoustraitance'!$D644&lt;&gt;"",$K$2="Pôle",'1C TSsoustraitance'!$E644="NON"),(('1C TSsoustraitance'!$J644+'1C TSsoustraitance'!$K644+'1C TSsoustraitance'!$L644)/'1C TSsoustraitance'!$AP644),IF(AND('1C TSsoustraitance'!$D644&lt;&gt;"",$K$2&lt;&gt;"Pôle"),0))))</f>
        <v>0</v>
      </c>
      <c r="N927" s="668">
        <f t="shared" si="188"/>
        <v>0</v>
      </c>
      <c r="O927" s="669">
        <f>IF(OR('1C TSsoustraitance'!$D644="",'1C TSsoustraitance'!$E644="OUI",'1C TSsoustraitance'!$AP644=0),0,(('1C TSsoustraitance'!$S644)/'1C TSsoustraitance'!$AP644))</f>
        <v>0</v>
      </c>
      <c r="P927" s="669">
        <f>IF(OR('1C TSsoustraitance'!$D644="",'1C TSsoustraitance'!$E644="OUI",'1C TSsoustraitance'!$AP644=0),0,(('1C TSsoustraitance'!$T644)/'1C TSsoustraitance'!$AP644))</f>
        <v>0</v>
      </c>
      <c r="Q927" s="669">
        <f>IF(OR('1C TSsoustraitance'!$D644="",'1C TSsoustraitance'!$E644="OUI",'1C TSsoustraitance'!$AP644=0),0,(('1C TSsoustraitance'!$U644)/'1C TSsoustraitance'!$AP644))</f>
        <v>0</v>
      </c>
      <c r="R927" s="669">
        <f>IF(OR('1C TSsoustraitance'!$D644="",'1C TSsoustraitance'!$E644="OUI",'1C TSsoustraitance'!$AP644=0),0,(('1C TSsoustraitance'!$V644)/'1C TSsoustraitance'!$AP644))</f>
        <v>0</v>
      </c>
      <c r="S927" s="669">
        <f>IF(OR('1C TSsoustraitance'!$D644="",'1C TSsoustraitance'!$E644="OUI",'1C TSsoustraitance'!$AP644=0),0,(('1C TSsoustraitance'!$W644)/'1C TSsoustraitance'!$AP644))</f>
        <v>0</v>
      </c>
      <c r="T927" s="669">
        <f>IF(OR('1C TSsoustraitance'!$D644="",'1C TSsoustraitance'!$E644="OUI",'1C TSsoustraitance'!$AP644=0),0,(('1C TSsoustraitance'!$X644)/'1C TSsoustraitance'!$AP644))</f>
        <v>0</v>
      </c>
      <c r="U927" s="669">
        <f>IF(OR('1C TSsoustraitance'!$D644="",'1C TSsoustraitance'!$E644="OUI",'1C TSsoustraitance'!$AP644=0),0,(('1C TSsoustraitance'!$Y644)/'1C TSsoustraitance'!$AP644))</f>
        <v>0</v>
      </c>
      <c r="V927" s="669">
        <f>IF(OR('1C TSsoustraitance'!$D644="",'1C TSsoustraitance'!$E644="OUI",'1C TSsoustraitance'!$AP644=0),0,(('1C TSsoustraitance'!$Z644)/'1C TSsoustraitance'!$AP644))</f>
        <v>0</v>
      </c>
      <c r="W927" s="669">
        <f>IF(OR('1C TSsoustraitance'!$D644="",'1C TSsoustraitance'!$E644="OUI",'1C TSsoustraitance'!$AP644=0),0,(('1C TSsoustraitance'!$AA644)/'1C TSsoustraitance'!$AP644))</f>
        <v>0</v>
      </c>
      <c r="X927" s="669">
        <f>IF(OR('1C TSsoustraitance'!$D644="",'1C TSsoustraitance'!$E644="OUI",'1C TSsoustraitance'!$AP644=0),0,(('1C TSsoustraitance'!$AB644)/'1C TSsoustraitance'!$AP644))</f>
        <v>0</v>
      </c>
      <c r="Y927" s="669">
        <f>IF(OR('1C TSsoustraitance'!$D644="",'1C TSsoustraitance'!$E644="OUI",'1C TSsoustraitance'!$AP644=0),0,(('1C TSsoustraitance'!$AC644)/'1C TSsoustraitance'!$AP644))</f>
        <v>0</v>
      </c>
      <c r="Z927" s="669">
        <f>IF(OR('1C TSsoustraitance'!$D644="",'1C TSsoustraitance'!$E644="OUI",'1C TSsoustraitance'!$AP644=0),0,(('1C TSsoustraitance'!$AD644)/'1C TSsoustraitance'!$AP644))</f>
        <v>0</v>
      </c>
      <c r="AA927" s="669">
        <f>IF(OR('1C TSsoustraitance'!$D644="",'1C TSsoustraitance'!$E644="OUI",'1C TSsoustraitance'!$AP644=0),0,(('1C TSsoustraitance'!$AE644)/'1C TSsoustraitance'!$AP644))</f>
        <v>0</v>
      </c>
      <c r="AB927" s="669">
        <f>IF(OR('1C TSsoustraitance'!$D644="",'1C TSsoustraitance'!$E644="OUI",'1C TSsoustraitance'!$AP644=0),0,(('1C TSsoustraitance'!$AF644)/'1C TSsoustraitance'!$AP644))</f>
        <v>0</v>
      </c>
      <c r="AC927" s="669">
        <f>IF(OR('1C TSsoustraitance'!$D644="",'1C TSsoustraitance'!$E644="OUI",'1C TSsoustraitance'!$AP644=0),0,(('1C TSsoustraitance'!$AG644)/'1C TSsoustraitance'!$AP644))</f>
        <v>0</v>
      </c>
      <c r="AD927" s="669">
        <f>IF(OR('1C TSsoustraitance'!$D644="",'1C TSsoustraitance'!$E644="OUI",'1C TSsoustraitance'!$AP644=0),0,(('1C TSsoustraitance'!$AH644)/'1C TSsoustraitance'!$AP644))</f>
        <v>0</v>
      </c>
      <c r="AE927" s="669">
        <f>IF(OR('1C TSsoustraitance'!$D644="",'1C TSsoustraitance'!$E644="OUI",'1C TSsoustraitance'!$AP644=0),0,(('1C TSsoustraitance'!$AI644)/'1C TSsoustraitance'!$AP644))</f>
        <v>0</v>
      </c>
      <c r="AF927" s="669">
        <f>IF(OR('1C TSsoustraitance'!$D644="",'1C TSsoustraitance'!$E644="OUI",'1C TSsoustraitance'!$AP644=0),0,(('1C TSsoustraitance'!$AJ644)/'1C TSsoustraitance'!$AP644))</f>
        <v>0</v>
      </c>
      <c r="AG927" s="669">
        <f>IF(OR('1C TSsoustraitance'!$D644="",'1C TSsoustraitance'!$E644="OUI",'1C TSsoustraitance'!$AP644=0),0,(('1C TSsoustraitance'!$AK644)/'1C TSsoustraitance'!$AP644))</f>
        <v>0</v>
      </c>
      <c r="AH927" s="669">
        <f>IF(OR('1C TSsoustraitance'!$D644="",'1C TSsoustraitance'!$E644="OUI",'1C TSsoustraitance'!$AP644=0),0,(('1C TSsoustraitance'!$AL644)/'1C TSsoustraitance'!$AP644))</f>
        <v>0</v>
      </c>
      <c r="AI927" s="669">
        <f>IF(OR('1C TSsoustraitance'!$D644="",'1C TSsoustraitance'!$E644="OUI",'1C TSsoustraitance'!$AP644=0),0,(('1C TSsoustraitance'!$AM644)/'1C TSsoustraitance'!$AP644))</f>
        <v>0</v>
      </c>
      <c r="AJ927" s="669">
        <f>IF(OR('1C TSsoustraitance'!$D644="",'1C TSsoustraitance'!$E644="OUI",'1C TSsoustraitance'!$AP644=0),0,(('1C TSsoustraitance'!$AN644)/'1C TSsoustraitance'!$AP644))</f>
        <v>0</v>
      </c>
      <c r="AK927" s="669">
        <f t="shared" si="190"/>
        <v>0</v>
      </c>
      <c r="AL927" s="668">
        <f t="shared" si="191"/>
        <v>0</v>
      </c>
      <c r="AM927" s="670">
        <f>IF(Tableau7[[#This Row],[N° pièce]]="",0,(Tableau7[[#This Row],[hors TVA]]+(Tableau7[[#This Row],[hors TVA]]*Tableau7[[#This Row],[Taux TVA]])-(Tableau7[[#This Row],[hors TVA]]*Tableau7[[#This Row],[Taux TVA]]*Tableau7[[#This Row],[Régime TVA: Récupération]]))*Tableau7[[#This Row],[Type 1]])</f>
        <v>0</v>
      </c>
      <c r="AN927" s="670">
        <f>IF(Tableau7[[#This Row],[N° pièce]]="",0,IF($K$2="pôle",((Tableau7[[#This Row],[hors TVA]]+(Tableau7[[#This Row],[hors TVA]]*Tableau7[[#This Row],[Taux TVA]])-(Tableau7[[#This Row],[hors TVA]]*Tableau7[[#This Row],[Taux TVA]]*Tableau7[[#This Row],[Régime TVA: Récupération]]))*Tableau7[[#This Row],[Type 2]]),0))</f>
        <v>0</v>
      </c>
      <c r="AO927" s="670">
        <f t="shared" si="185"/>
        <v>0</v>
      </c>
      <c r="AP927" s="255">
        <f t="shared" si="184"/>
        <v>0</v>
      </c>
      <c r="AQ927" s="506">
        <f t="shared" si="192"/>
        <v>0</v>
      </c>
      <c r="AR927" s="671"/>
      <c r="AS927" s="512"/>
      <c r="AT927" s="513" t="str">
        <f>IF(('1C TSsoustraitance'!AP644*FICHE!C$14&lt;J927),"Forfait limité à "&amp;FICHE!C$14&amp;"€/jour","")</f>
        <v/>
      </c>
      <c r="AU927" s="797"/>
      <c r="AV927" s="484"/>
      <c r="AW927" s="484"/>
      <c r="AX927" s="484"/>
      <c r="AY927" s="484"/>
      <c r="AZ927" s="484"/>
      <c r="BA927" s="4"/>
      <c r="BB927" s="4"/>
      <c r="BC927" s="4"/>
      <c r="BD927" s="4"/>
      <c r="BE927" s="4"/>
      <c r="BF927" s="4"/>
      <c r="BG927" s="4"/>
      <c r="BH927" s="4"/>
      <c r="BI927" s="4"/>
      <c r="BJ927" s="4"/>
      <c r="BK927" s="4"/>
      <c r="BL927" s="4"/>
      <c r="BM927" s="4"/>
      <c r="BN927" s="4"/>
      <c r="BO927" s="4"/>
      <c r="BP927" s="4"/>
      <c r="BQ927" s="4"/>
      <c r="BR927" s="4"/>
      <c r="BS927" s="4"/>
      <c r="BT927" s="4"/>
      <c r="BU927" s="4"/>
      <c r="BV927" s="4"/>
      <c r="BW927" s="4"/>
      <c r="BX927" s="4"/>
      <c r="BY927" s="4"/>
      <c r="BZ927" s="4"/>
      <c r="CA927" s="4"/>
      <c r="CB927" s="4"/>
      <c r="CC927" s="4"/>
      <c r="CD927" s="4"/>
      <c r="CE927" s="4"/>
      <c r="CF927" s="4"/>
      <c r="CG927" s="4"/>
      <c r="CH927" s="4"/>
      <c r="CI927" s="4"/>
      <c r="CJ927" s="4"/>
      <c r="CK927" s="4"/>
      <c r="CL927" s="4"/>
      <c r="CM927" s="4"/>
      <c r="CN927" s="4"/>
      <c r="CO927" s="4"/>
      <c r="CP927" s="4"/>
      <c r="CQ927" s="4"/>
      <c r="CR927" s="4"/>
      <c r="CS927" s="4"/>
      <c r="CT927" s="4"/>
      <c r="CU927" s="4"/>
      <c r="CV927" s="4"/>
      <c r="CW927" s="4"/>
      <c r="CX927" s="4"/>
      <c r="CY927" s="4"/>
      <c r="CZ927" s="4"/>
      <c r="DA927" s="4"/>
      <c r="DB927" s="4"/>
      <c r="DC927" s="4"/>
      <c r="DD927" s="4"/>
      <c r="DE927" s="4"/>
      <c r="DF927" s="4"/>
      <c r="DG927" s="4"/>
      <c r="DH927" s="4"/>
      <c r="DI927" s="4"/>
      <c r="DJ927" s="4"/>
      <c r="DK927" s="4"/>
      <c r="DL927" s="4"/>
      <c r="DM927" s="4"/>
      <c r="DN927" s="4"/>
      <c r="DO927" s="4"/>
      <c r="DP927" s="4"/>
      <c r="DQ927" s="4"/>
      <c r="DR927" s="4"/>
      <c r="DS927" s="4"/>
      <c r="DT927" s="4"/>
      <c r="DU927" s="4"/>
      <c r="DV927" s="4"/>
      <c r="DW927" s="4"/>
      <c r="DX927" s="4"/>
      <c r="DY927" s="4"/>
      <c r="DZ927" s="4"/>
      <c r="EA927" s="4"/>
      <c r="EB927" s="4"/>
      <c r="EC927" s="4"/>
      <c r="ED927" s="4"/>
      <c r="EE927" s="4"/>
      <c r="EF927" s="4"/>
      <c r="EG927" s="4"/>
      <c r="EH927" s="4"/>
      <c r="EI927" s="4"/>
      <c r="EJ927" s="4"/>
      <c r="EK927" s="4"/>
      <c r="EL927" s="4"/>
      <c r="EM927" s="4"/>
      <c r="EN927" s="4"/>
      <c r="EO927" s="4"/>
      <c r="EP927" s="4"/>
      <c r="EQ927" s="4"/>
      <c r="ER927" s="4"/>
      <c r="ES927" s="4"/>
      <c r="ET927" s="4"/>
      <c r="EU927" s="4"/>
      <c r="EV927" s="4"/>
      <c r="EW927" s="4"/>
      <c r="EX927" s="4"/>
      <c r="EY927" s="4"/>
      <c r="EZ927" s="4"/>
      <c r="FA927" s="4"/>
      <c r="FB927" s="4"/>
      <c r="FC927" s="4"/>
      <c r="FD927" s="4"/>
      <c r="FE927" s="4"/>
      <c r="FF927" s="4"/>
      <c r="FG927" s="4"/>
      <c r="FH927" s="4"/>
      <c r="FI927" s="4"/>
      <c r="FJ927" s="4"/>
      <c r="FK927" s="4"/>
      <c r="FL927" s="4"/>
      <c r="FM927" s="4"/>
      <c r="FN927" s="4"/>
      <c r="FO927" s="4"/>
      <c r="FP927" s="4"/>
      <c r="FQ927" s="4"/>
      <c r="FR927" s="4"/>
      <c r="FS927" s="4"/>
      <c r="FT927" s="4"/>
      <c r="FU927" s="4"/>
      <c r="FV927" s="4"/>
      <c r="FW927" s="4"/>
      <c r="FX927" s="4"/>
      <c r="FY927" s="4"/>
      <c r="FZ927" s="4"/>
      <c r="GA927" s="4"/>
      <c r="GB927" s="4"/>
      <c r="GC927" s="4"/>
      <c r="GD927" s="4"/>
      <c r="GE927" s="4"/>
      <c r="GF927" s="4"/>
      <c r="GG927" s="4"/>
      <c r="GH927" s="4"/>
      <c r="GI927" s="4"/>
      <c r="GJ927" s="4"/>
      <c r="GK927" s="4"/>
      <c r="GL927" s="4"/>
      <c r="GM927" s="4"/>
      <c r="GN927" s="4"/>
      <c r="GO927" s="4"/>
      <c r="GP927" s="4"/>
      <c r="GQ927" s="4"/>
      <c r="GR927" s="4"/>
      <c r="GS927" s="4"/>
      <c r="GT927" s="4"/>
      <c r="GU927" s="4"/>
      <c r="GV927" s="4"/>
      <c r="GW927" s="4"/>
      <c r="GX927" s="4"/>
      <c r="GY927" s="4"/>
      <c r="GZ927" s="4"/>
      <c r="HA927" s="4"/>
      <c r="HB927" s="4"/>
      <c r="HC927" s="4"/>
    </row>
    <row r="928" spans="1:211" s="380" customFormat="1" ht="13.9" customHeight="1">
      <c r="A928" s="828" t="str">
        <f>IF('1C TSsoustraitance'!$A645&lt;&gt;0,'1C TSsoustraitance'!$A645,"")</f>
        <v/>
      </c>
      <c r="B928" s="530"/>
      <c r="C928" s="513" t="str">
        <f>IF('1C TSsoustraitance'!$A645&lt;&gt;0,'1C TSsoustraitance'!$B645,"")</f>
        <v/>
      </c>
      <c r="D928" s="513" t="str">
        <f>IF('1C TSsoustraitance'!$A645&lt;&gt;0,'1C TSsoustraitance'!$C645,"")</f>
        <v/>
      </c>
      <c r="E928" s="684"/>
      <c r="F928" s="685"/>
      <c r="G928" s="666">
        <f>'1C TSsoustraitance'!$D645</f>
        <v>0</v>
      </c>
      <c r="H928" s="533">
        <v>0.21</v>
      </c>
      <c r="I928" s="533">
        <v>1</v>
      </c>
      <c r="J928" s="534"/>
      <c r="K928" s="667">
        <f t="shared" si="189"/>
        <v>0</v>
      </c>
      <c r="L928" s="668">
        <f>IF(OR('1C TSsoustraitance'!$D645="",'1C TSsoustraitance'!$AP645=0),0,IF(AND('1C TSsoustraitance'!$D645&lt;&gt;"",$K$2="Pôle",'1C TSsoustraitance'!$E645="OUI"),(('1C TSsoustraitance'!$F645+'1C TSsoustraitance'!$G645+'1C TSsoustraitance'!$H645+'1C TSsoustraitance'!$I645+'1C TSsoustraitance'!$M645)/'1C TSsoustraitance'!$R645),IF(AND('1C TSsoustraitance'!$D645&lt;&gt;"",$K$2="Pôle",'1C TSsoustraitance'!$E645="NON"),(('1C TSsoustraitance'!$F645+'1C TSsoustraitance'!$G645+'1C TSsoustraitance'!$H645+'1C TSsoustraitance'!$I645+'1C TSsoustraitance'!$M645)/'1C TSsoustraitance'!$AP645),IF(AND('1C TSsoustraitance'!$D645&lt;&gt;"",$K$2&lt;&gt;"Pôle",'1C TSsoustraitance'!$E645="OUI"),(('1C TSsoustraitance'!$F645+'1C TSsoustraitance'!$G645+'1C TSsoustraitance'!$H645+'1C TSsoustraitance'!$I645+'1C TSsoustraitance'!$J645+'1C TSsoustraitance'!$K645+'1C TSsoustraitance'!$L645+'1C TSsoustraitance'!$M645+'1C TSsoustraitance'!$N645+'1C TSsoustraitance'!$O645+'1C TSsoustraitance'!$P645+'1C TSsoustraitance'!$Q645)/'1C TSsoustraitance'!$R645),IF(AND('1C TSsoustraitance'!$D645&lt;&gt;"",$K$2&lt;&gt;"Pôle",'1C TSsoustraitance'!$E645="NON"),(('1C TSsoustraitance'!$F645+'1C TSsoustraitance'!$G645+'1C TSsoustraitance'!$H645+'1C TSsoustraitance'!$I645+'1C TSsoustraitance'!$J645+'1C TSsoustraitance'!$K645+'1C TSsoustraitance'!$L645+'1C TSsoustraitance'!$M645+'1C TSsoustraitance'!$N645+'1C TSsoustraitance'!$O645+'1C TSsoustraitance'!$P645+'1C TSsoustraitance'!$Q645))/'1C TSsoustraitance'!$AP645)))))</f>
        <v>0</v>
      </c>
      <c r="M928" s="668">
        <f>IF(OR('1C TSsoustraitance'!$D645="",'1C TSsoustraitance'!AP$13=0),0,IF(AND('1C TSsoustraitance'!$D645&lt;&gt;"",$K$2="Pôle",'1C TSsoustraitance'!$E645="OUI"),(('1C TSsoustraitance'!$J645+'1C TSsoustraitance'!$K645+'1C TSsoustraitance'!$L645)/'1C TSsoustraitance'!$R645),IF(AND('1C TSsoustraitance'!$D645&lt;&gt;"",$K$2="Pôle",'1C TSsoustraitance'!$E645="NON"),(('1C TSsoustraitance'!$J645+'1C TSsoustraitance'!$K645+'1C TSsoustraitance'!$L645)/'1C TSsoustraitance'!$AP645),IF(AND('1C TSsoustraitance'!$D645&lt;&gt;"",$K$2&lt;&gt;"Pôle"),0))))</f>
        <v>0</v>
      </c>
      <c r="N928" s="668">
        <f t="shared" si="188"/>
        <v>0</v>
      </c>
      <c r="O928" s="669">
        <f>IF(OR('1C TSsoustraitance'!$D645="",'1C TSsoustraitance'!$E645="OUI",'1C TSsoustraitance'!$AP645=0),0,(('1C TSsoustraitance'!$S645)/'1C TSsoustraitance'!$AP645))</f>
        <v>0</v>
      </c>
      <c r="P928" s="669">
        <f>IF(OR('1C TSsoustraitance'!$D645="",'1C TSsoustraitance'!$E645="OUI",'1C TSsoustraitance'!$AP645=0),0,(('1C TSsoustraitance'!$T645)/'1C TSsoustraitance'!$AP645))</f>
        <v>0</v>
      </c>
      <c r="Q928" s="669">
        <f>IF(OR('1C TSsoustraitance'!$D645="",'1C TSsoustraitance'!$E645="OUI",'1C TSsoustraitance'!$AP645=0),0,(('1C TSsoustraitance'!$U645)/'1C TSsoustraitance'!$AP645))</f>
        <v>0</v>
      </c>
      <c r="R928" s="669">
        <f>IF(OR('1C TSsoustraitance'!$D645="",'1C TSsoustraitance'!$E645="OUI",'1C TSsoustraitance'!$AP645=0),0,(('1C TSsoustraitance'!$V645)/'1C TSsoustraitance'!$AP645))</f>
        <v>0</v>
      </c>
      <c r="S928" s="669">
        <f>IF(OR('1C TSsoustraitance'!$D645="",'1C TSsoustraitance'!$E645="OUI",'1C TSsoustraitance'!$AP645=0),0,(('1C TSsoustraitance'!$W645)/'1C TSsoustraitance'!$AP645))</f>
        <v>0</v>
      </c>
      <c r="T928" s="669">
        <f>IF(OR('1C TSsoustraitance'!$D645="",'1C TSsoustraitance'!$E645="OUI",'1C TSsoustraitance'!$AP645=0),0,(('1C TSsoustraitance'!$X645)/'1C TSsoustraitance'!$AP645))</f>
        <v>0</v>
      </c>
      <c r="U928" s="669">
        <f>IF(OR('1C TSsoustraitance'!$D645="",'1C TSsoustraitance'!$E645="OUI",'1C TSsoustraitance'!$AP645=0),0,(('1C TSsoustraitance'!$Y645)/'1C TSsoustraitance'!$AP645))</f>
        <v>0</v>
      </c>
      <c r="V928" s="669">
        <f>IF(OR('1C TSsoustraitance'!$D645="",'1C TSsoustraitance'!$E645="OUI",'1C TSsoustraitance'!$AP645=0),0,(('1C TSsoustraitance'!$Z645)/'1C TSsoustraitance'!$AP645))</f>
        <v>0</v>
      </c>
      <c r="W928" s="669">
        <f>IF(OR('1C TSsoustraitance'!$D645="",'1C TSsoustraitance'!$E645="OUI",'1C TSsoustraitance'!$AP645=0),0,(('1C TSsoustraitance'!$AA645)/'1C TSsoustraitance'!$AP645))</f>
        <v>0</v>
      </c>
      <c r="X928" s="669">
        <f>IF(OR('1C TSsoustraitance'!$D645="",'1C TSsoustraitance'!$E645="OUI",'1C TSsoustraitance'!$AP645=0),0,(('1C TSsoustraitance'!$AB645)/'1C TSsoustraitance'!$AP645))</f>
        <v>0</v>
      </c>
      <c r="Y928" s="669">
        <f>IF(OR('1C TSsoustraitance'!$D645="",'1C TSsoustraitance'!$E645="OUI",'1C TSsoustraitance'!$AP645=0),0,(('1C TSsoustraitance'!$AC645)/'1C TSsoustraitance'!$AP645))</f>
        <v>0</v>
      </c>
      <c r="Z928" s="669">
        <f>IF(OR('1C TSsoustraitance'!$D645="",'1C TSsoustraitance'!$E645="OUI",'1C TSsoustraitance'!$AP645=0),0,(('1C TSsoustraitance'!$AD645)/'1C TSsoustraitance'!$AP645))</f>
        <v>0</v>
      </c>
      <c r="AA928" s="669">
        <f>IF(OR('1C TSsoustraitance'!$D645="",'1C TSsoustraitance'!$E645="OUI",'1C TSsoustraitance'!$AP645=0),0,(('1C TSsoustraitance'!$AE645)/'1C TSsoustraitance'!$AP645))</f>
        <v>0</v>
      </c>
      <c r="AB928" s="669">
        <f>IF(OR('1C TSsoustraitance'!$D645="",'1C TSsoustraitance'!$E645="OUI",'1C TSsoustraitance'!$AP645=0),0,(('1C TSsoustraitance'!$AF645)/'1C TSsoustraitance'!$AP645))</f>
        <v>0</v>
      </c>
      <c r="AC928" s="669">
        <f>IF(OR('1C TSsoustraitance'!$D645="",'1C TSsoustraitance'!$E645="OUI",'1C TSsoustraitance'!$AP645=0),0,(('1C TSsoustraitance'!$AG645)/'1C TSsoustraitance'!$AP645))</f>
        <v>0</v>
      </c>
      <c r="AD928" s="669">
        <f>IF(OR('1C TSsoustraitance'!$D645="",'1C TSsoustraitance'!$E645="OUI",'1C TSsoustraitance'!$AP645=0),0,(('1C TSsoustraitance'!$AH645)/'1C TSsoustraitance'!$AP645))</f>
        <v>0</v>
      </c>
      <c r="AE928" s="669">
        <f>IF(OR('1C TSsoustraitance'!$D645="",'1C TSsoustraitance'!$E645="OUI",'1C TSsoustraitance'!$AP645=0),0,(('1C TSsoustraitance'!$AI645)/'1C TSsoustraitance'!$AP645))</f>
        <v>0</v>
      </c>
      <c r="AF928" s="669">
        <f>IF(OR('1C TSsoustraitance'!$D645="",'1C TSsoustraitance'!$E645="OUI",'1C TSsoustraitance'!$AP645=0),0,(('1C TSsoustraitance'!$AJ645)/'1C TSsoustraitance'!$AP645))</f>
        <v>0</v>
      </c>
      <c r="AG928" s="669">
        <f>IF(OR('1C TSsoustraitance'!$D645="",'1C TSsoustraitance'!$E645="OUI",'1C TSsoustraitance'!$AP645=0),0,(('1C TSsoustraitance'!$AK645)/'1C TSsoustraitance'!$AP645))</f>
        <v>0</v>
      </c>
      <c r="AH928" s="669">
        <f>IF(OR('1C TSsoustraitance'!$D645="",'1C TSsoustraitance'!$E645="OUI",'1C TSsoustraitance'!$AP645=0),0,(('1C TSsoustraitance'!$AL645)/'1C TSsoustraitance'!$AP645))</f>
        <v>0</v>
      </c>
      <c r="AI928" s="669">
        <f>IF(OR('1C TSsoustraitance'!$D645="",'1C TSsoustraitance'!$E645="OUI",'1C TSsoustraitance'!$AP645=0),0,(('1C TSsoustraitance'!$AM645)/'1C TSsoustraitance'!$AP645))</f>
        <v>0</v>
      </c>
      <c r="AJ928" s="669">
        <f>IF(OR('1C TSsoustraitance'!$D645="",'1C TSsoustraitance'!$E645="OUI",'1C TSsoustraitance'!$AP645=0),0,(('1C TSsoustraitance'!$AN645)/'1C TSsoustraitance'!$AP645))</f>
        <v>0</v>
      </c>
      <c r="AK928" s="669">
        <f t="shared" si="190"/>
        <v>0</v>
      </c>
      <c r="AL928" s="668">
        <f t="shared" si="191"/>
        <v>0</v>
      </c>
      <c r="AM928" s="670">
        <f>IF(Tableau7[[#This Row],[N° pièce]]="",0,(Tableau7[[#This Row],[hors TVA]]+(Tableau7[[#This Row],[hors TVA]]*Tableau7[[#This Row],[Taux TVA]])-(Tableau7[[#This Row],[hors TVA]]*Tableau7[[#This Row],[Taux TVA]]*Tableau7[[#This Row],[Régime TVA: Récupération]]))*Tableau7[[#This Row],[Type 1]])</f>
        <v>0</v>
      </c>
      <c r="AN928" s="670">
        <f>IF(Tableau7[[#This Row],[N° pièce]]="",0,IF($K$2="pôle",((Tableau7[[#This Row],[hors TVA]]+(Tableau7[[#This Row],[hors TVA]]*Tableau7[[#This Row],[Taux TVA]])-(Tableau7[[#This Row],[hors TVA]]*Tableau7[[#This Row],[Taux TVA]]*Tableau7[[#This Row],[Régime TVA: Récupération]]))*Tableau7[[#This Row],[Type 2]]),0))</f>
        <v>0</v>
      </c>
      <c r="AO928" s="670">
        <f t="shared" si="185"/>
        <v>0</v>
      </c>
      <c r="AP928" s="255">
        <f t="shared" ref="AP928:AP991" si="193">AM928-AR928</f>
        <v>0</v>
      </c>
      <c r="AQ928" s="506">
        <f t="shared" si="192"/>
        <v>0</v>
      </c>
      <c r="AR928" s="671"/>
      <c r="AS928" s="512"/>
      <c r="AT928" s="513" t="str">
        <f>IF(('1C TSsoustraitance'!AP645*FICHE!C$14&lt;J928),"Forfait limité à "&amp;FICHE!C$14&amp;"€/jour","")</f>
        <v/>
      </c>
      <c r="AU928" s="797"/>
      <c r="AV928" s="484"/>
      <c r="AW928" s="484"/>
      <c r="AX928" s="484"/>
      <c r="AY928" s="484"/>
      <c r="AZ928" s="484"/>
      <c r="BA928" s="4"/>
      <c r="BB928" s="4"/>
      <c r="BC928" s="4"/>
      <c r="BD928" s="4"/>
      <c r="BE928" s="4"/>
      <c r="BF928" s="4"/>
      <c r="BG928" s="4"/>
      <c r="BH928" s="4"/>
      <c r="BI928" s="4"/>
      <c r="BJ928" s="4"/>
      <c r="BK928" s="4"/>
      <c r="BL928" s="4"/>
      <c r="BM928" s="4"/>
      <c r="BN928" s="4"/>
      <c r="BO928" s="4"/>
      <c r="BP928" s="4"/>
      <c r="BQ928" s="4"/>
      <c r="BR928" s="4"/>
      <c r="BS928" s="4"/>
      <c r="BT928" s="4"/>
      <c r="BU928" s="4"/>
      <c r="BV928" s="4"/>
      <c r="BW928" s="4"/>
      <c r="BX928" s="4"/>
      <c r="BY928" s="4"/>
      <c r="BZ928" s="4"/>
      <c r="CA928" s="4"/>
      <c r="CB928" s="4"/>
      <c r="CC928" s="4"/>
      <c r="CD928" s="4"/>
      <c r="CE928" s="4"/>
      <c r="CF928" s="4"/>
      <c r="CG928" s="4"/>
      <c r="CH928" s="4"/>
      <c r="CI928" s="4"/>
      <c r="CJ928" s="4"/>
      <c r="CK928" s="4"/>
      <c r="CL928" s="4"/>
      <c r="CM928" s="4"/>
      <c r="CN928" s="4"/>
      <c r="CO928" s="4"/>
      <c r="CP928" s="4"/>
      <c r="CQ928" s="4"/>
      <c r="CR928" s="4"/>
      <c r="CS928" s="4"/>
      <c r="CT928" s="4"/>
      <c r="CU928" s="4"/>
      <c r="CV928" s="4"/>
      <c r="CW928" s="4"/>
      <c r="CX928" s="4"/>
      <c r="CY928" s="4"/>
      <c r="CZ928" s="4"/>
      <c r="DA928" s="4"/>
      <c r="DB928" s="4"/>
      <c r="DC928" s="4"/>
      <c r="DD928" s="4"/>
      <c r="DE928" s="4"/>
      <c r="DF928" s="4"/>
      <c r="DG928" s="4"/>
      <c r="DH928" s="4"/>
      <c r="DI928" s="4"/>
      <c r="DJ928" s="4"/>
      <c r="DK928" s="4"/>
      <c r="DL928" s="4"/>
      <c r="DM928" s="4"/>
      <c r="DN928" s="4"/>
      <c r="DO928" s="4"/>
      <c r="DP928" s="4"/>
      <c r="DQ928" s="4"/>
      <c r="DR928" s="4"/>
      <c r="DS928" s="4"/>
      <c r="DT928" s="4"/>
      <c r="DU928" s="4"/>
      <c r="DV928" s="4"/>
      <c r="DW928" s="4"/>
      <c r="DX928" s="4"/>
      <c r="DY928" s="4"/>
      <c r="DZ928" s="4"/>
      <c r="EA928" s="4"/>
      <c r="EB928" s="4"/>
      <c r="EC928" s="4"/>
      <c r="ED928" s="4"/>
      <c r="EE928" s="4"/>
      <c r="EF928" s="4"/>
      <c r="EG928" s="4"/>
      <c r="EH928" s="4"/>
      <c r="EI928" s="4"/>
      <c r="EJ928" s="4"/>
      <c r="EK928" s="4"/>
      <c r="EL928" s="4"/>
      <c r="EM928" s="4"/>
      <c r="EN928" s="4"/>
      <c r="EO928" s="4"/>
      <c r="EP928" s="4"/>
      <c r="EQ928" s="4"/>
      <c r="ER928" s="4"/>
      <c r="ES928" s="4"/>
      <c r="ET928" s="4"/>
      <c r="EU928" s="4"/>
      <c r="EV928" s="4"/>
      <c r="EW928" s="4"/>
      <c r="EX928" s="4"/>
      <c r="EY928" s="4"/>
      <c r="EZ928" s="4"/>
      <c r="FA928" s="4"/>
      <c r="FB928" s="4"/>
      <c r="FC928" s="4"/>
      <c r="FD928" s="4"/>
      <c r="FE928" s="4"/>
      <c r="FF928" s="4"/>
      <c r="FG928" s="4"/>
      <c r="FH928" s="4"/>
      <c r="FI928" s="4"/>
      <c r="FJ928" s="4"/>
      <c r="FK928" s="4"/>
      <c r="FL928" s="4"/>
      <c r="FM928" s="4"/>
      <c r="FN928" s="4"/>
      <c r="FO928" s="4"/>
      <c r="FP928" s="4"/>
      <c r="FQ928" s="4"/>
      <c r="FR928" s="4"/>
      <c r="FS928" s="4"/>
      <c r="FT928" s="4"/>
      <c r="FU928" s="4"/>
      <c r="FV928" s="4"/>
      <c r="FW928" s="4"/>
      <c r="FX928" s="4"/>
      <c r="FY928" s="4"/>
      <c r="FZ928" s="4"/>
      <c r="GA928" s="4"/>
      <c r="GB928" s="4"/>
      <c r="GC928" s="4"/>
      <c r="GD928" s="4"/>
      <c r="GE928" s="4"/>
      <c r="GF928" s="4"/>
      <c r="GG928" s="4"/>
      <c r="GH928" s="4"/>
      <c r="GI928" s="4"/>
      <c r="GJ928" s="4"/>
      <c r="GK928" s="4"/>
      <c r="GL928" s="4"/>
      <c r="GM928" s="4"/>
      <c r="GN928" s="4"/>
      <c r="GO928" s="4"/>
      <c r="GP928" s="4"/>
      <c r="GQ928" s="4"/>
      <c r="GR928" s="4"/>
      <c r="GS928" s="4"/>
      <c r="GT928" s="4"/>
      <c r="GU928" s="4"/>
      <c r="GV928" s="4"/>
      <c r="GW928" s="4"/>
      <c r="GX928" s="4"/>
      <c r="GY928" s="4"/>
      <c r="GZ928" s="4"/>
      <c r="HA928" s="4"/>
      <c r="HB928" s="4"/>
      <c r="HC928" s="4"/>
    </row>
    <row r="929" spans="1:211" s="380" customFormat="1" ht="13.9" customHeight="1">
      <c r="A929" s="828" t="str">
        <f>IF('1C TSsoustraitance'!$A646&lt;&gt;0,'1C TSsoustraitance'!$A646,"")</f>
        <v/>
      </c>
      <c r="B929" s="530"/>
      <c r="C929" s="513" t="str">
        <f>IF('1C TSsoustraitance'!$A646&lt;&gt;0,'1C TSsoustraitance'!$B646,"")</f>
        <v/>
      </c>
      <c r="D929" s="513" t="str">
        <f>IF('1C TSsoustraitance'!$A646&lt;&gt;0,'1C TSsoustraitance'!$C646,"")</f>
        <v/>
      </c>
      <c r="E929" s="684"/>
      <c r="F929" s="685"/>
      <c r="G929" s="666">
        <f>'1C TSsoustraitance'!$D646</f>
        <v>0</v>
      </c>
      <c r="H929" s="533">
        <v>0.21</v>
      </c>
      <c r="I929" s="533">
        <v>1</v>
      </c>
      <c r="J929" s="534"/>
      <c r="K929" s="667">
        <f t="shared" si="189"/>
        <v>0</v>
      </c>
      <c r="L929" s="668">
        <f>IF(OR('1C TSsoustraitance'!$D646="",'1C TSsoustraitance'!$AP646=0),0,IF(AND('1C TSsoustraitance'!$D646&lt;&gt;"",$K$2="Pôle",'1C TSsoustraitance'!$E646="OUI"),(('1C TSsoustraitance'!$F646+'1C TSsoustraitance'!$G646+'1C TSsoustraitance'!$H646+'1C TSsoustraitance'!$I646+'1C TSsoustraitance'!$M646)/'1C TSsoustraitance'!$R646),IF(AND('1C TSsoustraitance'!$D646&lt;&gt;"",$K$2="Pôle",'1C TSsoustraitance'!$E646="NON"),(('1C TSsoustraitance'!$F646+'1C TSsoustraitance'!$G646+'1C TSsoustraitance'!$H646+'1C TSsoustraitance'!$I646+'1C TSsoustraitance'!$M646)/'1C TSsoustraitance'!$AP646),IF(AND('1C TSsoustraitance'!$D646&lt;&gt;"",$K$2&lt;&gt;"Pôle",'1C TSsoustraitance'!$E646="OUI"),(('1C TSsoustraitance'!$F646+'1C TSsoustraitance'!$G646+'1C TSsoustraitance'!$H646+'1C TSsoustraitance'!$I646+'1C TSsoustraitance'!$J646+'1C TSsoustraitance'!$K646+'1C TSsoustraitance'!$L646+'1C TSsoustraitance'!$M646+'1C TSsoustraitance'!$N646+'1C TSsoustraitance'!$O646+'1C TSsoustraitance'!$P646+'1C TSsoustraitance'!$Q646)/'1C TSsoustraitance'!$R646),IF(AND('1C TSsoustraitance'!$D646&lt;&gt;"",$K$2&lt;&gt;"Pôle",'1C TSsoustraitance'!$E646="NON"),(('1C TSsoustraitance'!$F646+'1C TSsoustraitance'!$G646+'1C TSsoustraitance'!$H646+'1C TSsoustraitance'!$I646+'1C TSsoustraitance'!$J646+'1C TSsoustraitance'!$K646+'1C TSsoustraitance'!$L646+'1C TSsoustraitance'!$M646+'1C TSsoustraitance'!$N646+'1C TSsoustraitance'!$O646+'1C TSsoustraitance'!$P646+'1C TSsoustraitance'!$Q646))/'1C TSsoustraitance'!$AP646)))))</f>
        <v>0</v>
      </c>
      <c r="M929" s="668">
        <f>IF(OR('1C TSsoustraitance'!$D646="",'1C TSsoustraitance'!AP$13=0),0,IF(AND('1C TSsoustraitance'!$D646&lt;&gt;"",$K$2="Pôle",'1C TSsoustraitance'!$E646="OUI"),(('1C TSsoustraitance'!$J646+'1C TSsoustraitance'!$K646+'1C TSsoustraitance'!$L646)/'1C TSsoustraitance'!$R646),IF(AND('1C TSsoustraitance'!$D646&lt;&gt;"",$K$2="Pôle",'1C TSsoustraitance'!$E646="NON"),(('1C TSsoustraitance'!$J646+'1C TSsoustraitance'!$K646+'1C TSsoustraitance'!$L646)/'1C TSsoustraitance'!$AP646),IF(AND('1C TSsoustraitance'!$D646&lt;&gt;"",$K$2&lt;&gt;"Pôle"),0))))</f>
        <v>0</v>
      </c>
      <c r="N929" s="668">
        <f t="shared" si="188"/>
        <v>0</v>
      </c>
      <c r="O929" s="669">
        <f>IF(OR('1C TSsoustraitance'!$D646="",'1C TSsoustraitance'!$E646="OUI",'1C TSsoustraitance'!$AP646=0),0,(('1C TSsoustraitance'!$S646)/'1C TSsoustraitance'!$AP646))</f>
        <v>0</v>
      </c>
      <c r="P929" s="669">
        <f>IF(OR('1C TSsoustraitance'!$D646="",'1C TSsoustraitance'!$E646="OUI",'1C TSsoustraitance'!$AP646=0),0,(('1C TSsoustraitance'!$T646)/'1C TSsoustraitance'!$AP646))</f>
        <v>0</v>
      </c>
      <c r="Q929" s="669">
        <f>IF(OR('1C TSsoustraitance'!$D646="",'1C TSsoustraitance'!$E646="OUI",'1C TSsoustraitance'!$AP646=0),0,(('1C TSsoustraitance'!$U646)/'1C TSsoustraitance'!$AP646))</f>
        <v>0</v>
      </c>
      <c r="R929" s="669">
        <f>IF(OR('1C TSsoustraitance'!$D646="",'1C TSsoustraitance'!$E646="OUI",'1C TSsoustraitance'!$AP646=0),0,(('1C TSsoustraitance'!$V646)/'1C TSsoustraitance'!$AP646))</f>
        <v>0</v>
      </c>
      <c r="S929" s="669">
        <f>IF(OR('1C TSsoustraitance'!$D646="",'1C TSsoustraitance'!$E646="OUI",'1C TSsoustraitance'!$AP646=0),0,(('1C TSsoustraitance'!$W646)/'1C TSsoustraitance'!$AP646))</f>
        <v>0</v>
      </c>
      <c r="T929" s="669">
        <f>IF(OR('1C TSsoustraitance'!$D646="",'1C TSsoustraitance'!$E646="OUI",'1C TSsoustraitance'!$AP646=0),0,(('1C TSsoustraitance'!$X646)/'1C TSsoustraitance'!$AP646))</f>
        <v>0</v>
      </c>
      <c r="U929" s="669">
        <f>IF(OR('1C TSsoustraitance'!$D646="",'1C TSsoustraitance'!$E646="OUI",'1C TSsoustraitance'!$AP646=0),0,(('1C TSsoustraitance'!$Y646)/'1C TSsoustraitance'!$AP646))</f>
        <v>0</v>
      </c>
      <c r="V929" s="669">
        <f>IF(OR('1C TSsoustraitance'!$D646="",'1C TSsoustraitance'!$E646="OUI",'1C TSsoustraitance'!$AP646=0),0,(('1C TSsoustraitance'!$Z646)/'1C TSsoustraitance'!$AP646))</f>
        <v>0</v>
      </c>
      <c r="W929" s="669">
        <f>IF(OR('1C TSsoustraitance'!$D646="",'1C TSsoustraitance'!$E646="OUI",'1C TSsoustraitance'!$AP646=0),0,(('1C TSsoustraitance'!$AA646)/'1C TSsoustraitance'!$AP646))</f>
        <v>0</v>
      </c>
      <c r="X929" s="669">
        <f>IF(OR('1C TSsoustraitance'!$D646="",'1C TSsoustraitance'!$E646="OUI",'1C TSsoustraitance'!$AP646=0),0,(('1C TSsoustraitance'!$AB646)/'1C TSsoustraitance'!$AP646))</f>
        <v>0</v>
      </c>
      <c r="Y929" s="669">
        <f>IF(OR('1C TSsoustraitance'!$D646="",'1C TSsoustraitance'!$E646="OUI",'1C TSsoustraitance'!$AP646=0),0,(('1C TSsoustraitance'!$AC646)/'1C TSsoustraitance'!$AP646))</f>
        <v>0</v>
      </c>
      <c r="Z929" s="669">
        <f>IF(OR('1C TSsoustraitance'!$D646="",'1C TSsoustraitance'!$E646="OUI",'1C TSsoustraitance'!$AP646=0),0,(('1C TSsoustraitance'!$AD646)/'1C TSsoustraitance'!$AP646))</f>
        <v>0</v>
      </c>
      <c r="AA929" s="669">
        <f>IF(OR('1C TSsoustraitance'!$D646="",'1C TSsoustraitance'!$E646="OUI",'1C TSsoustraitance'!$AP646=0),0,(('1C TSsoustraitance'!$AE646)/'1C TSsoustraitance'!$AP646))</f>
        <v>0</v>
      </c>
      <c r="AB929" s="669">
        <f>IF(OR('1C TSsoustraitance'!$D646="",'1C TSsoustraitance'!$E646="OUI",'1C TSsoustraitance'!$AP646=0),0,(('1C TSsoustraitance'!$AF646)/'1C TSsoustraitance'!$AP646))</f>
        <v>0</v>
      </c>
      <c r="AC929" s="669">
        <f>IF(OR('1C TSsoustraitance'!$D646="",'1C TSsoustraitance'!$E646="OUI",'1C TSsoustraitance'!$AP646=0),0,(('1C TSsoustraitance'!$AG646)/'1C TSsoustraitance'!$AP646))</f>
        <v>0</v>
      </c>
      <c r="AD929" s="669">
        <f>IF(OR('1C TSsoustraitance'!$D646="",'1C TSsoustraitance'!$E646="OUI",'1C TSsoustraitance'!$AP646=0),0,(('1C TSsoustraitance'!$AH646)/'1C TSsoustraitance'!$AP646))</f>
        <v>0</v>
      </c>
      <c r="AE929" s="669">
        <f>IF(OR('1C TSsoustraitance'!$D646="",'1C TSsoustraitance'!$E646="OUI",'1C TSsoustraitance'!$AP646=0),0,(('1C TSsoustraitance'!$AI646)/'1C TSsoustraitance'!$AP646))</f>
        <v>0</v>
      </c>
      <c r="AF929" s="669">
        <f>IF(OR('1C TSsoustraitance'!$D646="",'1C TSsoustraitance'!$E646="OUI",'1C TSsoustraitance'!$AP646=0),0,(('1C TSsoustraitance'!$AJ646)/'1C TSsoustraitance'!$AP646))</f>
        <v>0</v>
      </c>
      <c r="AG929" s="669">
        <f>IF(OR('1C TSsoustraitance'!$D646="",'1C TSsoustraitance'!$E646="OUI",'1C TSsoustraitance'!$AP646=0),0,(('1C TSsoustraitance'!$AK646)/'1C TSsoustraitance'!$AP646))</f>
        <v>0</v>
      </c>
      <c r="AH929" s="669">
        <f>IF(OR('1C TSsoustraitance'!$D646="",'1C TSsoustraitance'!$E646="OUI",'1C TSsoustraitance'!$AP646=0),0,(('1C TSsoustraitance'!$AL646)/'1C TSsoustraitance'!$AP646))</f>
        <v>0</v>
      </c>
      <c r="AI929" s="669">
        <f>IF(OR('1C TSsoustraitance'!$D646="",'1C TSsoustraitance'!$E646="OUI",'1C TSsoustraitance'!$AP646=0),0,(('1C TSsoustraitance'!$AM646)/'1C TSsoustraitance'!$AP646))</f>
        <v>0</v>
      </c>
      <c r="AJ929" s="669">
        <f>IF(OR('1C TSsoustraitance'!$D646="",'1C TSsoustraitance'!$E646="OUI",'1C TSsoustraitance'!$AP646=0),0,(('1C TSsoustraitance'!$AN646)/'1C TSsoustraitance'!$AP646))</f>
        <v>0</v>
      </c>
      <c r="AK929" s="669">
        <f t="shared" si="190"/>
        <v>0</v>
      </c>
      <c r="AL929" s="668">
        <f t="shared" si="191"/>
        <v>0</v>
      </c>
      <c r="AM929" s="670">
        <f>IF(Tableau7[[#This Row],[N° pièce]]="",0,(Tableau7[[#This Row],[hors TVA]]+(Tableau7[[#This Row],[hors TVA]]*Tableau7[[#This Row],[Taux TVA]])-(Tableau7[[#This Row],[hors TVA]]*Tableau7[[#This Row],[Taux TVA]]*Tableau7[[#This Row],[Régime TVA: Récupération]]))*Tableau7[[#This Row],[Type 1]])</f>
        <v>0</v>
      </c>
      <c r="AN929" s="670">
        <f>IF(Tableau7[[#This Row],[N° pièce]]="",0,IF($K$2="pôle",((Tableau7[[#This Row],[hors TVA]]+(Tableau7[[#This Row],[hors TVA]]*Tableau7[[#This Row],[Taux TVA]])-(Tableau7[[#This Row],[hors TVA]]*Tableau7[[#This Row],[Taux TVA]]*Tableau7[[#This Row],[Régime TVA: Récupération]]))*Tableau7[[#This Row],[Type 2]]),0))</f>
        <v>0</v>
      </c>
      <c r="AO929" s="670">
        <f t="shared" si="185"/>
        <v>0</v>
      </c>
      <c r="AP929" s="255">
        <f t="shared" si="193"/>
        <v>0</v>
      </c>
      <c r="AQ929" s="506">
        <f t="shared" si="192"/>
        <v>0</v>
      </c>
      <c r="AR929" s="671"/>
      <c r="AS929" s="512"/>
      <c r="AT929" s="513" t="str">
        <f>IF(('1C TSsoustraitance'!AP646*FICHE!C$14&lt;J929),"Forfait limité à "&amp;FICHE!C$14&amp;"€/jour","")</f>
        <v/>
      </c>
      <c r="AU929" s="797"/>
      <c r="AV929" s="484"/>
      <c r="AW929" s="484"/>
      <c r="AX929" s="484"/>
      <c r="AY929" s="484"/>
      <c r="AZ929" s="484"/>
      <c r="BA929" s="4"/>
      <c r="BB929" s="4"/>
      <c r="BC929" s="4"/>
      <c r="BD929" s="4"/>
      <c r="BE929" s="4"/>
      <c r="BF929" s="4"/>
      <c r="BG929" s="4"/>
      <c r="BH929" s="4"/>
      <c r="BI929" s="4"/>
      <c r="BJ929" s="4"/>
      <c r="BK929" s="4"/>
      <c r="BL929" s="4"/>
      <c r="BM929" s="4"/>
      <c r="BN929" s="4"/>
      <c r="BO929" s="4"/>
      <c r="BP929" s="4"/>
      <c r="BQ929" s="4"/>
      <c r="BR929" s="4"/>
      <c r="BS929" s="4"/>
      <c r="BT929" s="4"/>
      <c r="BU929" s="4"/>
      <c r="BV929" s="4"/>
      <c r="BW929" s="4"/>
      <c r="BX929" s="4"/>
      <c r="BY929" s="4"/>
      <c r="BZ929" s="4"/>
      <c r="CA929" s="4"/>
      <c r="CB929" s="4"/>
      <c r="CC929" s="4"/>
      <c r="CD929" s="4"/>
      <c r="CE929" s="4"/>
      <c r="CF929" s="4"/>
      <c r="CG929" s="4"/>
      <c r="CH929" s="4"/>
      <c r="CI929" s="4"/>
      <c r="CJ929" s="4"/>
      <c r="CK929" s="4"/>
      <c r="CL929" s="4"/>
      <c r="CM929" s="4"/>
      <c r="CN929" s="4"/>
      <c r="CO929" s="4"/>
      <c r="CP929" s="4"/>
      <c r="CQ929" s="4"/>
      <c r="CR929" s="4"/>
      <c r="CS929" s="4"/>
      <c r="CT929" s="4"/>
      <c r="CU929" s="4"/>
      <c r="CV929" s="4"/>
      <c r="CW929" s="4"/>
      <c r="CX929" s="4"/>
      <c r="CY929" s="4"/>
      <c r="CZ929" s="4"/>
      <c r="DA929" s="4"/>
      <c r="DB929" s="4"/>
      <c r="DC929" s="4"/>
      <c r="DD929" s="4"/>
      <c r="DE929" s="4"/>
      <c r="DF929" s="4"/>
      <c r="DG929" s="4"/>
      <c r="DH929" s="4"/>
      <c r="DI929" s="4"/>
      <c r="DJ929" s="4"/>
      <c r="DK929" s="4"/>
      <c r="DL929" s="4"/>
      <c r="DM929" s="4"/>
      <c r="DN929" s="4"/>
      <c r="DO929" s="4"/>
      <c r="DP929" s="4"/>
      <c r="DQ929" s="4"/>
      <c r="DR929" s="4"/>
      <c r="DS929" s="4"/>
      <c r="DT929" s="4"/>
      <c r="DU929" s="4"/>
      <c r="DV929" s="4"/>
      <c r="DW929" s="4"/>
      <c r="DX929" s="4"/>
      <c r="DY929" s="4"/>
      <c r="DZ929" s="4"/>
      <c r="EA929" s="4"/>
      <c r="EB929" s="4"/>
      <c r="EC929" s="4"/>
      <c r="ED929" s="4"/>
      <c r="EE929" s="4"/>
      <c r="EF929" s="4"/>
      <c r="EG929" s="4"/>
      <c r="EH929" s="4"/>
      <c r="EI929" s="4"/>
      <c r="EJ929" s="4"/>
      <c r="EK929" s="4"/>
      <c r="EL929" s="4"/>
      <c r="EM929" s="4"/>
      <c r="EN929" s="4"/>
      <c r="EO929" s="4"/>
      <c r="EP929" s="4"/>
      <c r="EQ929" s="4"/>
      <c r="ER929" s="4"/>
      <c r="ES929" s="4"/>
      <c r="ET929" s="4"/>
      <c r="EU929" s="4"/>
      <c r="EV929" s="4"/>
      <c r="EW929" s="4"/>
      <c r="EX929" s="4"/>
      <c r="EY929" s="4"/>
      <c r="EZ929" s="4"/>
      <c r="FA929" s="4"/>
      <c r="FB929" s="4"/>
      <c r="FC929" s="4"/>
      <c r="FD929" s="4"/>
      <c r="FE929" s="4"/>
      <c r="FF929" s="4"/>
      <c r="FG929" s="4"/>
      <c r="FH929" s="4"/>
      <c r="FI929" s="4"/>
      <c r="FJ929" s="4"/>
      <c r="FK929" s="4"/>
      <c r="FL929" s="4"/>
      <c r="FM929" s="4"/>
      <c r="FN929" s="4"/>
      <c r="FO929" s="4"/>
      <c r="FP929" s="4"/>
      <c r="FQ929" s="4"/>
      <c r="FR929" s="4"/>
      <c r="FS929" s="4"/>
      <c r="FT929" s="4"/>
      <c r="FU929" s="4"/>
      <c r="FV929" s="4"/>
      <c r="FW929" s="4"/>
      <c r="FX929" s="4"/>
      <c r="FY929" s="4"/>
      <c r="FZ929" s="4"/>
      <c r="GA929" s="4"/>
      <c r="GB929" s="4"/>
      <c r="GC929" s="4"/>
      <c r="GD929" s="4"/>
      <c r="GE929" s="4"/>
      <c r="GF929" s="4"/>
      <c r="GG929" s="4"/>
      <c r="GH929" s="4"/>
      <c r="GI929" s="4"/>
      <c r="GJ929" s="4"/>
      <c r="GK929" s="4"/>
      <c r="GL929" s="4"/>
      <c r="GM929" s="4"/>
      <c r="GN929" s="4"/>
      <c r="GO929" s="4"/>
      <c r="GP929" s="4"/>
      <c r="GQ929" s="4"/>
      <c r="GR929" s="4"/>
      <c r="GS929" s="4"/>
      <c r="GT929" s="4"/>
      <c r="GU929" s="4"/>
      <c r="GV929" s="4"/>
      <c r="GW929" s="4"/>
      <c r="GX929" s="4"/>
      <c r="GY929" s="4"/>
      <c r="GZ929" s="4"/>
      <c r="HA929" s="4"/>
      <c r="HB929" s="4"/>
      <c r="HC929" s="4"/>
    </row>
    <row r="930" spans="1:211" s="380" customFormat="1" ht="13.9" customHeight="1">
      <c r="A930" s="828" t="str">
        <f>IF('1C TSsoustraitance'!$A647&lt;&gt;0,'1C TSsoustraitance'!$A647,"")</f>
        <v/>
      </c>
      <c r="B930" s="530"/>
      <c r="C930" s="513" t="str">
        <f>IF('1C TSsoustraitance'!$A647&lt;&gt;0,'1C TSsoustraitance'!$B647,"")</f>
        <v/>
      </c>
      <c r="D930" s="513" t="str">
        <f>IF('1C TSsoustraitance'!$A647&lt;&gt;0,'1C TSsoustraitance'!$C647,"")</f>
        <v/>
      </c>
      <c r="E930" s="684"/>
      <c r="F930" s="685"/>
      <c r="G930" s="666">
        <f>'1C TSsoustraitance'!$D647</f>
        <v>0</v>
      </c>
      <c r="H930" s="533">
        <v>0.21</v>
      </c>
      <c r="I930" s="533">
        <v>1</v>
      </c>
      <c r="J930" s="534"/>
      <c r="K930" s="667">
        <f t="shared" si="189"/>
        <v>0</v>
      </c>
      <c r="L930" s="668">
        <f>IF(OR('1C TSsoustraitance'!$D647="",'1C TSsoustraitance'!$AP647=0),0,IF(AND('1C TSsoustraitance'!$D647&lt;&gt;"",$K$2="Pôle",'1C TSsoustraitance'!$E647="OUI"),(('1C TSsoustraitance'!$F647+'1C TSsoustraitance'!$G647+'1C TSsoustraitance'!$H647+'1C TSsoustraitance'!$I647+'1C TSsoustraitance'!$M647)/'1C TSsoustraitance'!$R647),IF(AND('1C TSsoustraitance'!$D647&lt;&gt;"",$K$2="Pôle",'1C TSsoustraitance'!$E647="NON"),(('1C TSsoustraitance'!$F647+'1C TSsoustraitance'!$G647+'1C TSsoustraitance'!$H647+'1C TSsoustraitance'!$I647+'1C TSsoustraitance'!$M647)/'1C TSsoustraitance'!$AP647),IF(AND('1C TSsoustraitance'!$D647&lt;&gt;"",$K$2&lt;&gt;"Pôle",'1C TSsoustraitance'!$E647="OUI"),(('1C TSsoustraitance'!$F647+'1C TSsoustraitance'!$G647+'1C TSsoustraitance'!$H647+'1C TSsoustraitance'!$I647+'1C TSsoustraitance'!$J647+'1C TSsoustraitance'!$K647+'1C TSsoustraitance'!$L647+'1C TSsoustraitance'!$M647+'1C TSsoustraitance'!$N647+'1C TSsoustraitance'!$O647+'1C TSsoustraitance'!$P647+'1C TSsoustraitance'!$Q647)/'1C TSsoustraitance'!$R647),IF(AND('1C TSsoustraitance'!$D647&lt;&gt;"",$K$2&lt;&gt;"Pôle",'1C TSsoustraitance'!$E647="NON"),(('1C TSsoustraitance'!$F647+'1C TSsoustraitance'!$G647+'1C TSsoustraitance'!$H647+'1C TSsoustraitance'!$I647+'1C TSsoustraitance'!$J647+'1C TSsoustraitance'!$K647+'1C TSsoustraitance'!$L647+'1C TSsoustraitance'!$M647+'1C TSsoustraitance'!$N647+'1C TSsoustraitance'!$O647+'1C TSsoustraitance'!$P647+'1C TSsoustraitance'!$Q647))/'1C TSsoustraitance'!$AP647)))))</f>
        <v>0</v>
      </c>
      <c r="M930" s="668">
        <f>IF(OR('1C TSsoustraitance'!$D647="",'1C TSsoustraitance'!AP$13=0),0,IF(AND('1C TSsoustraitance'!$D647&lt;&gt;"",$K$2="Pôle",'1C TSsoustraitance'!$E647="OUI"),(('1C TSsoustraitance'!$J647+'1C TSsoustraitance'!$K647+'1C TSsoustraitance'!$L647)/'1C TSsoustraitance'!$R647),IF(AND('1C TSsoustraitance'!$D647&lt;&gt;"",$K$2="Pôle",'1C TSsoustraitance'!$E647="NON"),(('1C TSsoustraitance'!$J647+'1C TSsoustraitance'!$K647+'1C TSsoustraitance'!$L647)/'1C TSsoustraitance'!$AP647),IF(AND('1C TSsoustraitance'!$D647&lt;&gt;"",$K$2&lt;&gt;"Pôle"),0))))</f>
        <v>0</v>
      </c>
      <c r="N930" s="668">
        <f t="shared" si="188"/>
        <v>0</v>
      </c>
      <c r="O930" s="669">
        <f>IF(OR('1C TSsoustraitance'!$D647="",'1C TSsoustraitance'!$E647="OUI",'1C TSsoustraitance'!$AP647=0),0,(('1C TSsoustraitance'!$S647)/'1C TSsoustraitance'!$AP647))</f>
        <v>0</v>
      </c>
      <c r="P930" s="669">
        <f>IF(OR('1C TSsoustraitance'!$D647="",'1C TSsoustraitance'!$E647="OUI",'1C TSsoustraitance'!$AP647=0),0,(('1C TSsoustraitance'!$T647)/'1C TSsoustraitance'!$AP647))</f>
        <v>0</v>
      </c>
      <c r="Q930" s="669">
        <f>IF(OR('1C TSsoustraitance'!$D647="",'1C TSsoustraitance'!$E647="OUI",'1C TSsoustraitance'!$AP647=0),0,(('1C TSsoustraitance'!$U647)/'1C TSsoustraitance'!$AP647))</f>
        <v>0</v>
      </c>
      <c r="R930" s="669">
        <f>IF(OR('1C TSsoustraitance'!$D647="",'1C TSsoustraitance'!$E647="OUI",'1C TSsoustraitance'!$AP647=0),0,(('1C TSsoustraitance'!$V647)/'1C TSsoustraitance'!$AP647))</f>
        <v>0</v>
      </c>
      <c r="S930" s="669">
        <f>IF(OR('1C TSsoustraitance'!$D647="",'1C TSsoustraitance'!$E647="OUI",'1C TSsoustraitance'!$AP647=0),0,(('1C TSsoustraitance'!$W647)/'1C TSsoustraitance'!$AP647))</f>
        <v>0</v>
      </c>
      <c r="T930" s="669">
        <f>IF(OR('1C TSsoustraitance'!$D647="",'1C TSsoustraitance'!$E647="OUI",'1C TSsoustraitance'!$AP647=0),0,(('1C TSsoustraitance'!$X647)/'1C TSsoustraitance'!$AP647))</f>
        <v>0</v>
      </c>
      <c r="U930" s="669">
        <f>IF(OR('1C TSsoustraitance'!$D647="",'1C TSsoustraitance'!$E647="OUI",'1C TSsoustraitance'!$AP647=0),0,(('1C TSsoustraitance'!$Y647)/'1C TSsoustraitance'!$AP647))</f>
        <v>0</v>
      </c>
      <c r="V930" s="669">
        <f>IF(OR('1C TSsoustraitance'!$D647="",'1C TSsoustraitance'!$E647="OUI",'1C TSsoustraitance'!$AP647=0),0,(('1C TSsoustraitance'!$Z647)/'1C TSsoustraitance'!$AP647))</f>
        <v>0</v>
      </c>
      <c r="W930" s="669">
        <f>IF(OR('1C TSsoustraitance'!$D647="",'1C TSsoustraitance'!$E647="OUI",'1C TSsoustraitance'!$AP647=0),0,(('1C TSsoustraitance'!$AA647)/'1C TSsoustraitance'!$AP647))</f>
        <v>0</v>
      </c>
      <c r="X930" s="669">
        <f>IF(OR('1C TSsoustraitance'!$D647="",'1C TSsoustraitance'!$E647="OUI",'1C TSsoustraitance'!$AP647=0),0,(('1C TSsoustraitance'!$AB647)/'1C TSsoustraitance'!$AP647))</f>
        <v>0</v>
      </c>
      <c r="Y930" s="669">
        <f>IF(OR('1C TSsoustraitance'!$D647="",'1C TSsoustraitance'!$E647="OUI",'1C TSsoustraitance'!$AP647=0),0,(('1C TSsoustraitance'!$AC647)/'1C TSsoustraitance'!$AP647))</f>
        <v>0</v>
      </c>
      <c r="Z930" s="669">
        <f>IF(OR('1C TSsoustraitance'!$D647="",'1C TSsoustraitance'!$E647="OUI",'1C TSsoustraitance'!$AP647=0),0,(('1C TSsoustraitance'!$AD647)/'1C TSsoustraitance'!$AP647))</f>
        <v>0</v>
      </c>
      <c r="AA930" s="669">
        <f>IF(OR('1C TSsoustraitance'!$D647="",'1C TSsoustraitance'!$E647="OUI",'1C TSsoustraitance'!$AP647=0),0,(('1C TSsoustraitance'!$AE647)/'1C TSsoustraitance'!$AP647))</f>
        <v>0</v>
      </c>
      <c r="AB930" s="669">
        <f>IF(OR('1C TSsoustraitance'!$D647="",'1C TSsoustraitance'!$E647="OUI",'1C TSsoustraitance'!$AP647=0),0,(('1C TSsoustraitance'!$AF647)/'1C TSsoustraitance'!$AP647))</f>
        <v>0</v>
      </c>
      <c r="AC930" s="669">
        <f>IF(OR('1C TSsoustraitance'!$D647="",'1C TSsoustraitance'!$E647="OUI",'1C TSsoustraitance'!$AP647=0),0,(('1C TSsoustraitance'!$AG647)/'1C TSsoustraitance'!$AP647))</f>
        <v>0</v>
      </c>
      <c r="AD930" s="669">
        <f>IF(OR('1C TSsoustraitance'!$D647="",'1C TSsoustraitance'!$E647="OUI",'1C TSsoustraitance'!$AP647=0),0,(('1C TSsoustraitance'!$AH647)/'1C TSsoustraitance'!$AP647))</f>
        <v>0</v>
      </c>
      <c r="AE930" s="669">
        <f>IF(OR('1C TSsoustraitance'!$D647="",'1C TSsoustraitance'!$E647="OUI",'1C TSsoustraitance'!$AP647=0),0,(('1C TSsoustraitance'!$AI647)/'1C TSsoustraitance'!$AP647))</f>
        <v>0</v>
      </c>
      <c r="AF930" s="669">
        <f>IF(OR('1C TSsoustraitance'!$D647="",'1C TSsoustraitance'!$E647="OUI",'1C TSsoustraitance'!$AP647=0),0,(('1C TSsoustraitance'!$AJ647)/'1C TSsoustraitance'!$AP647))</f>
        <v>0</v>
      </c>
      <c r="AG930" s="669">
        <f>IF(OR('1C TSsoustraitance'!$D647="",'1C TSsoustraitance'!$E647="OUI",'1C TSsoustraitance'!$AP647=0),0,(('1C TSsoustraitance'!$AK647)/'1C TSsoustraitance'!$AP647))</f>
        <v>0</v>
      </c>
      <c r="AH930" s="669">
        <f>IF(OR('1C TSsoustraitance'!$D647="",'1C TSsoustraitance'!$E647="OUI",'1C TSsoustraitance'!$AP647=0),0,(('1C TSsoustraitance'!$AL647)/'1C TSsoustraitance'!$AP647))</f>
        <v>0</v>
      </c>
      <c r="AI930" s="669">
        <f>IF(OR('1C TSsoustraitance'!$D647="",'1C TSsoustraitance'!$E647="OUI",'1C TSsoustraitance'!$AP647=0),0,(('1C TSsoustraitance'!$AM647)/'1C TSsoustraitance'!$AP647))</f>
        <v>0</v>
      </c>
      <c r="AJ930" s="669">
        <f>IF(OR('1C TSsoustraitance'!$D647="",'1C TSsoustraitance'!$E647="OUI",'1C TSsoustraitance'!$AP647=0),0,(('1C TSsoustraitance'!$AN647)/'1C TSsoustraitance'!$AP647))</f>
        <v>0</v>
      </c>
      <c r="AK930" s="669">
        <f t="shared" si="190"/>
        <v>0</v>
      </c>
      <c r="AL930" s="668">
        <f t="shared" si="191"/>
        <v>0</v>
      </c>
      <c r="AM930" s="670">
        <f>IF(Tableau7[[#This Row],[N° pièce]]="",0,(Tableau7[[#This Row],[hors TVA]]+(Tableau7[[#This Row],[hors TVA]]*Tableau7[[#This Row],[Taux TVA]])-(Tableau7[[#This Row],[hors TVA]]*Tableau7[[#This Row],[Taux TVA]]*Tableau7[[#This Row],[Régime TVA: Récupération]]))*Tableau7[[#This Row],[Type 1]])</f>
        <v>0</v>
      </c>
      <c r="AN930" s="670">
        <f>IF(Tableau7[[#This Row],[N° pièce]]="",0,IF($K$2="pôle",((Tableau7[[#This Row],[hors TVA]]+(Tableau7[[#This Row],[hors TVA]]*Tableau7[[#This Row],[Taux TVA]])-(Tableau7[[#This Row],[hors TVA]]*Tableau7[[#This Row],[Taux TVA]]*Tableau7[[#This Row],[Régime TVA: Récupération]]))*Tableau7[[#This Row],[Type 2]]),0))</f>
        <v>0</v>
      </c>
      <c r="AO930" s="670">
        <f t="shared" si="185"/>
        <v>0</v>
      </c>
      <c r="AP930" s="255">
        <f t="shared" si="193"/>
        <v>0</v>
      </c>
      <c r="AQ930" s="506">
        <f t="shared" si="192"/>
        <v>0</v>
      </c>
      <c r="AR930" s="671"/>
      <c r="AS930" s="512"/>
      <c r="AT930" s="513" t="str">
        <f>IF(('1C TSsoustraitance'!AP647*FICHE!C$14&lt;J930),"Forfait limité à "&amp;FICHE!C$14&amp;"€/jour","")</f>
        <v/>
      </c>
      <c r="AU930" s="797"/>
      <c r="AV930" s="484"/>
      <c r="AW930" s="484"/>
      <c r="AX930" s="484"/>
      <c r="AY930" s="484"/>
      <c r="AZ930" s="484"/>
      <c r="BA930" s="4"/>
      <c r="BB930" s="4"/>
      <c r="BC930" s="4"/>
      <c r="BD930" s="4"/>
      <c r="BE930" s="4"/>
      <c r="BF930" s="4"/>
      <c r="BG930" s="4"/>
      <c r="BH930" s="4"/>
      <c r="BI930" s="4"/>
      <c r="BJ930" s="4"/>
      <c r="BK930" s="4"/>
      <c r="BL930" s="4"/>
      <c r="BM930" s="4"/>
      <c r="BN930" s="4"/>
      <c r="BO930" s="4"/>
      <c r="BP930" s="4"/>
      <c r="BQ930" s="4"/>
      <c r="BR930" s="4"/>
      <c r="BS930" s="4"/>
      <c r="BT930" s="4"/>
      <c r="BU930" s="4"/>
      <c r="BV930" s="4"/>
      <c r="BW930" s="4"/>
      <c r="BX930" s="4"/>
      <c r="BY930" s="4"/>
      <c r="BZ930" s="4"/>
      <c r="CA930" s="4"/>
      <c r="CB930" s="4"/>
      <c r="CC930" s="4"/>
      <c r="CD930" s="4"/>
      <c r="CE930" s="4"/>
      <c r="CF930" s="4"/>
      <c r="CG930" s="4"/>
      <c r="CH930" s="4"/>
      <c r="CI930" s="4"/>
      <c r="CJ930" s="4"/>
      <c r="CK930" s="4"/>
      <c r="CL930" s="4"/>
      <c r="CM930" s="4"/>
      <c r="CN930" s="4"/>
      <c r="CO930" s="4"/>
      <c r="CP930" s="4"/>
      <c r="CQ930" s="4"/>
      <c r="CR930" s="4"/>
      <c r="CS930" s="4"/>
      <c r="CT930" s="4"/>
      <c r="CU930" s="4"/>
      <c r="CV930" s="4"/>
      <c r="CW930" s="4"/>
      <c r="CX930" s="4"/>
      <c r="CY930" s="4"/>
      <c r="CZ930" s="4"/>
      <c r="DA930" s="4"/>
      <c r="DB930" s="4"/>
      <c r="DC930" s="4"/>
      <c r="DD930" s="4"/>
      <c r="DE930" s="4"/>
      <c r="DF930" s="4"/>
      <c r="DG930" s="4"/>
      <c r="DH930" s="4"/>
      <c r="DI930" s="4"/>
      <c r="DJ930" s="4"/>
      <c r="DK930" s="4"/>
      <c r="DL930" s="4"/>
      <c r="DM930" s="4"/>
      <c r="DN930" s="4"/>
      <c r="DO930" s="4"/>
      <c r="DP930" s="4"/>
      <c r="DQ930" s="4"/>
      <c r="DR930" s="4"/>
      <c r="DS930" s="4"/>
      <c r="DT930" s="4"/>
      <c r="DU930" s="4"/>
      <c r="DV930" s="4"/>
      <c r="DW930" s="4"/>
      <c r="DX930" s="4"/>
      <c r="DY930" s="4"/>
      <c r="DZ930" s="4"/>
      <c r="EA930" s="4"/>
      <c r="EB930" s="4"/>
      <c r="EC930" s="4"/>
      <c r="ED930" s="4"/>
      <c r="EE930" s="4"/>
      <c r="EF930" s="4"/>
      <c r="EG930" s="4"/>
      <c r="EH930" s="4"/>
      <c r="EI930" s="4"/>
      <c r="EJ930" s="4"/>
      <c r="EK930" s="4"/>
      <c r="EL930" s="4"/>
      <c r="EM930" s="4"/>
      <c r="EN930" s="4"/>
      <c r="EO930" s="4"/>
      <c r="EP930" s="4"/>
      <c r="EQ930" s="4"/>
      <c r="ER930" s="4"/>
      <c r="ES930" s="4"/>
      <c r="ET930" s="4"/>
      <c r="EU930" s="4"/>
      <c r="EV930" s="4"/>
      <c r="EW930" s="4"/>
      <c r="EX930" s="4"/>
      <c r="EY930" s="4"/>
      <c r="EZ930" s="4"/>
      <c r="FA930" s="4"/>
      <c r="FB930" s="4"/>
      <c r="FC930" s="4"/>
      <c r="FD930" s="4"/>
      <c r="FE930" s="4"/>
      <c r="FF930" s="4"/>
      <c r="FG930" s="4"/>
      <c r="FH930" s="4"/>
      <c r="FI930" s="4"/>
      <c r="FJ930" s="4"/>
      <c r="FK930" s="4"/>
      <c r="FL930" s="4"/>
      <c r="FM930" s="4"/>
      <c r="FN930" s="4"/>
      <c r="FO930" s="4"/>
      <c r="FP930" s="4"/>
      <c r="FQ930" s="4"/>
      <c r="FR930" s="4"/>
      <c r="FS930" s="4"/>
      <c r="FT930" s="4"/>
      <c r="FU930" s="4"/>
      <c r="FV930" s="4"/>
      <c r="FW930" s="4"/>
      <c r="FX930" s="4"/>
      <c r="FY930" s="4"/>
      <c r="FZ930" s="4"/>
      <c r="GA930" s="4"/>
      <c r="GB930" s="4"/>
      <c r="GC930" s="4"/>
      <c r="GD930" s="4"/>
      <c r="GE930" s="4"/>
      <c r="GF930" s="4"/>
      <c r="GG930" s="4"/>
      <c r="GH930" s="4"/>
      <c r="GI930" s="4"/>
      <c r="GJ930" s="4"/>
      <c r="GK930" s="4"/>
      <c r="GL930" s="4"/>
      <c r="GM930" s="4"/>
      <c r="GN930" s="4"/>
      <c r="GO930" s="4"/>
      <c r="GP930" s="4"/>
      <c r="GQ930" s="4"/>
      <c r="GR930" s="4"/>
      <c r="GS930" s="4"/>
      <c r="GT930" s="4"/>
      <c r="GU930" s="4"/>
      <c r="GV930" s="4"/>
      <c r="GW930" s="4"/>
      <c r="GX930" s="4"/>
      <c r="GY930" s="4"/>
      <c r="GZ930" s="4"/>
      <c r="HA930" s="4"/>
      <c r="HB930" s="4"/>
      <c r="HC930" s="4"/>
    </row>
    <row r="931" spans="1:211" s="380" customFormat="1" ht="13.9" customHeight="1">
      <c r="A931" s="828" t="str">
        <f>IF('1C TSsoustraitance'!$A648&lt;&gt;0,'1C TSsoustraitance'!$A648,"")</f>
        <v/>
      </c>
      <c r="B931" s="530"/>
      <c r="C931" s="513" t="str">
        <f>IF('1C TSsoustraitance'!$A648&lt;&gt;0,'1C TSsoustraitance'!$B648,"")</f>
        <v/>
      </c>
      <c r="D931" s="513" t="str">
        <f>IF('1C TSsoustraitance'!$A648&lt;&gt;0,'1C TSsoustraitance'!$C648,"")</f>
        <v/>
      </c>
      <c r="E931" s="684"/>
      <c r="F931" s="685"/>
      <c r="G931" s="666">
        <f>'1C TSsoustraitance'!$D648</f>
        <v>0</v>
      </c>
      <c r="H931" s="533">
        <v>0.21</v>
      </c>
      <c r="I931" s="533">
        <v>1</v>
      </c>
      <c r="J931" s="534"/>
      <c r="K931" s="667">
        <f t="shared" si="189"/>
        <v>0</v>
      </c>
      <c r="L931" s="668">
        <f>IF(OR('1C TSsoustraitance'!$D648="",'1C TSsoustraitance'!$AP648=0),0,IF(AND('1C TSsoustraitance'!$D648&lt;&gt;"",$K$2="Pôle",'1C TSsoustraitance'!$E648="OUI"),(('1C TSsoustraitance'!$F648+'1C TSsoustraitance'!$G648+'1C TSsoustraitance'!$H648+'1C TSsoustraitance'!$I648+'1C TSsoustraitance'!$M648)/'1C TSsoustraitance'!$R648),IF(AND('1C TSsoustraitance'!$D648&lt;&gt;"",$K$2="Pôle",'1C TSsoustraitance'!$E648="NON"),(('1C TSsoustraitance'!$F648+'1C TSsoustraitance'!$G648+'1C TSsoustraitance'!$H648+'1C TSsoustraitance'!$I648+'1C TSsoustraitance'!$M648)/'1C TSsoustraitance'!$AP648),IF(AND('1C TSsoustraitance'!$D648&lt;&gt;"",$K$2&lt;&gt;"Pôle",'1C TSsoustraitance'!$E648="OUI"),(('1C TSsoustraitance'!$F648+'1C TSsoustraitance'!$G648+'1C TSsoustraitance'!$H648+'1C TSsoustraitance'!$I648+'1C TSsoustraitance'!$J648+'1C TSsoustraitance'!$K648+'1C TSsoustraitance'!$L648+'1C TSsoustraitance'!$M648+'1C TSsoustraitance'!$N648+'1C TSsoustraitance'!$O648+'1C TSsoustraitance'!$P648+'1C TSsoustraitance'!$Q648)/'1C TSsoustraitance'!$R648),IF(AND('1C TSsoustraitance'!$D648&lt;&gt;"",$K$2&lt;&gt;"Pôle",'1C TSsoustraitance'!$E648="NON"),(('1C TSsoustraitance'!$F648+'1C TSsoustraitance'!$G648+'1C TSsoustraitance'!$H648+'1C TSsoustraitance'!$I648+'1C TSsoustraitance'!$J648+'1C TSsoustraitance'!$K648+'1C TSsoustraitance'!$L648+'1C TSsoustraitance'!$M648+'1C TSsoustraitance'!$N648+'1C TSsoustraitance'!$O648+'1C TSsoustraitance'!$P648+'1C TSsoustraitance'!$Q648))/'1C TSsoustraitance'!$AP648)))))</f>
        <v>0</v>
      </c>
      <c r="M931" s="668">
        <f>IF(OR('1C TSsoustraitance'!$D648="",'1C TSsoustraitance'!AP$13=0),0,IF(AND('1C TSsoustraitance'!$D648&lt;&gt;"",$K$2="Pôle",'1C TSsoustraitance'!$E648="OUI"),(('1C TSsoustraitance'!$J648+'1C TSsoustraitance'!$K648+'1C TSsoustraitance'!$L648)/'1C TSsoustraitance'!$R648),IF(AND('1C TSsoustraitance'!$D648&lt;&gt;"",$K$2="Pôle",'1C TSsoustraitance'!$E648="NON"),(('1C TSsoustraitance'!$J648+'1C TSsoustraitance'!$K648+'1C TSsoustraitance'!$L648)/'1C TSsoustraitance'!$AP648),IF(AND('1C TSsoustraitance'!$D648&lt;&gt;"",$K$2&lt;&gt;"Pôle"),0))))</f>
        <v>0</v>
      </c>
      <c r="N931" s="668">
        <f t="shared" si="188"/>
        <v>0</v>
      </c>
      <c r="O931" s="669">
        <f>IF(OR('1C TSsoustraitance'!$D648="",'1C TSsoustraitance'!$E648="OUI",'1C TSsoustraitance'!$AP648=0),0,(('1C TSsoustraitance'!$S648)/'1C TSsoustraitance'!$AP648))</f>
        <v>0</v>
      </c>
      <c r="P931" s="669">
        <f>IF(OR('1C TSsoustraitance'!$D648="",'1C TSsoustraitance'!$E648="OUI",'1C TSsoustraitance'!$AP648=0),0,(('1C TSsoustraitance'!$T648)/'1C TSsoustraitance'!$AP648))</f>
        <v>0</v>
      </c>
      <c r="Q931" s="669">
        <f>IF(OR('1C TSsoustraitance'!$D648="",'1C TSsoustraitance'!$E648="OUI",'1C TSsoustraitance'!$AP648=0),0,(('1C TSsoustraitance'!$U648)/'1C TSsoustraitance'!$AP648))</f>
        <v>0</v>
      </c>
      <c r="R931" s="669">
        <f>IF(OR('1C TSsoustraitance'!$D648="",'1C TSsoustraitance'!$E648="OUI",'1C TSsoustraitance'!$AP648=0),0,(('1C TSsoustraitance'!$V648)/'1C TSsoustraitance'!$AP648))</f>
        <v>0</v>
      </c>
      <c r="S931" s="669">
        <f>IF(OR('1C TSsoustraitance'!$D648="",'1C TSsoustraitance'!$E648="OUI",'1C TSsoustraitance'!$AP648=0),0,(('1C TSsoustraitance'!$W648)/'1C TSsoustraitance'!$AP648))</f>
        <v>0</v>
      </c>
      <c r="T931" s="669">
        <f>IF(OR('1C TSsoustraitance'!$D648="",'1C TSsoustraitance'!$E648="OUI",'1C TSsoustraitance'!$AP648=0),0,(('1C TSsoustraitance'!$X648)/'1C TSsoustraitance'!$AP648))</f>
        <v>0</v>
      </c>
      <c r="U931" s="669">
        <f>IF(OR('1C TSsoustraitance'!$D648="",'1C TSsoustraitance'!$E648="OUI",'1C TSsoustraitance'!$AP648=0),0,(('1C TSsoustraitance'!$Y648)/'1C TSsoustraitance'!$AP648))</f>
        <v>0</v>
      </c>
      <c r="V931" s="669">
        <f>IF(OR('1C TSsoustraitance'!$D648="",'1C TSsoustraitance'!$E648="OUI",'1C TSsoustraitance'!$AP648=0),0,(('1C TSsoustraitance'!$Z648)/'1C TSsoustraitance'!$AP648))</f>
        <v>0</v>
      </c>
      <c r="W931" s="669">
        <f>IF(OR('1C TSsoustraitance'!$D648="",'1C TSsoustraitance'!$E648="OUI",'1C TSsoustraitance'!$AP648=0),0,(('1C TSsoustraitance'!$AA648)/'1C TSsoustraitance'!$AP648))</f>
        <v>0</v>
      </c>
      <c r="X931" s="669">
        <f>IF(OR('1C TSsoustraitance'!$D648="",'1C TSsoustraitance'!$E648="OUI",'1C TSsoustraitance'!$AP648=0),0,(('1C TSsoustraitance'!$AB648)/'1C TSsoustraitance'!$AP648))</f>
        <v>0</v>
      </c>
      <c r="Y931" s="669">
        <f>IF(OR('1C TSsoustraitance'!$D648="",'1C TSsoustraitance'!$E648="OUI",'1C TSsoustraitance'!$AP648=0),0,(('1C TSsoustraitance'!$AC648)/'1C TSsoustraitance'!$AP648))</f>
        <v>0</v>
      </c>
      <c r="Z931" s="669">
        <f>IF(OR('1C TSsoustraitance'!$D648="",'1C TSsoustraitance'!$E648="OUI",'1C TSsoustraitance'!$AP648=0),0,(('1C TSsoustraitance'!$AD648)/'1C TSsoustraitance'!$AP648))</f>
        <v>0</v>
      </c>
      <c r="AA931" s="669">
        <f>IF(OR('1C TSsoustraitance'!$D648="",'1C TSsoustraitance'!$E648="OUI",'1C TSsoustraitance'!$AP648=0),0,(('1C TSsoustraitance'!$AE648)/'1C TSsoustraitance'!$AP648))</f>
        <v>0</v>
      </c>
      <c r="AB931" s="669">
        <f>IF(OR('1C TSsoustraitance'!$D648="",'1C TSsoustraitance'!$E648="OUI",'1C TSsoustraitance'!$AP648=0),0,(('1C TSsoustraitance'!$AF648)/'1C TSsoustraitance'!$AP648))</f>
        <v>0</v>
      </c>
      <c r="AC931" s="669">
        <f>IF(OR('1C TSsoustraitance'!$D648="",'1C TSsoustraitance'!$E648="OUI",'1C TSsoustraitance'!$AP648=0),0,(('1C TSsoustraitance'!$AG648)/'1C TSsoustraitance'!$AP648))</f>
        <v>0</v>
      </c>
      <c r="AD931" s="669">
        <f>IF(OR('1C TSsoustraitance'!$D648="",'1C TSsoustraitance'!$E648="OUI",'1C TSsoustraitance'!$AP648=0),0,(('1C TSsoustraitance'!$AH648)/'1C TSsoustraitance'!$AP648))</f>
        <v>0</v>
      </c>
      <c r="AE931" s="669">
        <f>IF(OR('1C TSsoustraitance'!$D648="",'1C TSsoustraitance'!$E648="OUI",'1C TSsoustraitance'!$AP648=0),0,(('1C TSsoustraitance'!$AI648)/'1C TSsoustraitance'!$AP648))</f>
        <v>0</v>
      </c>
      <c r="AF931" s="669">
        <f>IF(OR('1C TSsoustraitance'!$D648="",'1C TSsoustraitance'!$E648="OUI",'1C TSsoustraitance'!$AP648=0),0,(('1C TSsoustraitance'!$AJ648)/'1C TSsoustraitance'!$AP648))</f>
        <v>0</v>
      </c>
      <c r="AG931" s="669">
        <f>IF(OR('1C TSsoustraitance'!$D648="",'1C TSsoustraitance'!$E648="OUI",'1C TSsoustraitance'!$AP648=0),0,(('1C TSsoustraitance'!$AK648)/'1C TSsoustraitance'!$AP648))</f>
        <v>0</v>
      </c>
      <c r="AH931" s="669">
        <f>IF(OR('1C TSsoustraitance'!$D648="",'1C TSsoustraitance'!$E648="OUI",'1C TSsoustraitance'!$AP648=0),0,(('1C TSsoustraitance'!$AL648)/'1C TSsoustraitance'!$AP648))</f>
        <v>0</v>
      </c>
      <c r="AI931" s="669">
        <f>IF(OR('1C TSsoustraitance'!$D648="",'1C TSsoustraitance'!$E648="OUI",'1C TSsoustraitance'!$AP648=0),0,(('1C TSsoustraitance'!$AM648)/'1C TSsoustraitance'!$AP648))</f>
        <v>0</v>
      </c>
      <c r="AJ931" s="669">
        <f>IF(OR('1C TSsoustraitance'!$D648="",'1C TSsoustraitance'!$E648="OUI",'1C TSsoustraitance'!$AP648=0),0,(('1C TSsoustraitance'!$AN648)/'1C TSsoustraitance'!$AP648))</f>
        <v>0</v>
      </c>
      <c r="AK931" s="669">
        <f t="shared" si="190"/>
        <v>0</v>
      </c>
      <c r="AL931" s="668">
        <f t="shared" si="191"/>
        <v>0</v>
      </c>
      <c r="AM931" s="670">
        <f>IF(Tableau7[[#This Row],[N° pièce]]="",0,(Tableau7[[#This Row],[hors TVA]]+(Tableau7[[#This Row],[hors TVA]]*Tableau7[[#This Row],[Taux TVA]])-(Tableau7[[#This Row],[hors TVA]]*Tableau7[[#This Row],[Taux TVA]]*Tableau7[[#This Row],[Régime TVA: Récupération]]))*Tableau7[[#This Row],[Type 1]])</f>
        <v>0</v>
      </c>
      <c r="AN931" s="670">
        <f>IF(Tableau7[[#This Row],[N° pièce]]="",0,IF($K$2="pôle",((Tableau7[[#This Row],[hors TVA]]+(Tableau7[[#This Row],[hors TVA]]*Tableau7[[#This Row],[Taux TVA]])-(Tableau7[[#This Row],[hors TVA]]*Tableau7[[#This Row],[Taux TVA]]*Tableau7[[#This Row],[Régime TVA: Récupération]]))*Tableau7[[#This Row],[Type 2]]),0))</f>
        <v>0</v>
      </c>
      <c r="AO931" s="670">
        <f t="shared" si="185"/>
        <v>0</v>
      </c>
      <c r="AP931" s="255">
        <f t="shared" si="193"/>
        <v>0</v>
      </c>
      <c r="AQ931" s="506">
        <f t="shared" si="192"/>
        <v>0</v>
      </c>
      <c r="AR931" s="671"/>
      <c r="AS931" s="512"/>
      <c r="AT931" s="513" t="str">
        <f>IF(('1C TSsoustraitance'!AP648*FICHE!C$14&lt;J931),"Forfait limité à "&amp;FICHE!C$14&amp;"€/jour","")</f>
        <v/>
      </c>
      <c r="AU931" s="797"/>
      <c r="AV931" s="484"/>
      <c r="AW931" s="484"/>
      <c r="AX931" s="484"/>
      <c r="AY931" s="484"/>
      <c r="AZ931" s="484"/>
      <c r="BA931" s="4"/>
      <c r="BB931" s="4"/>
      <c r="BC931" s="4"/>
      <c r="BD931" s="4"/>
      <c r="BE931" s="4"/>
      <c r="BF931" s="4"/>
      <c r="BG931" s="4"/>
      <c r="BH931" s="4"/>
      <c r="BI931" s="4"/>
      <c r="BJ931" s="4"/>
      <c r="BK931" s="4"/>
      <c r="BL931" s="4"/>
      <c r="BM931" s="4"/>
      <c r="BN931" s="4"/>
      <c r="BO931" s="4"/>
      <c r="BP931" s="4"/>
      <c r="BQ931" s="4"/>
      <c r="BR931" s="4"/>
      <c r="BS931" s="4"/>
      <c r="BT931" s="4"/>
      <c r="BU931" s="4"/>
      <c r="BV931" s="4"/>
      <c r="BW931" s="4"/>
      <c r="BX931" s="4"/>
      <c r="BY931" s="4"/>
      <c r="BZ931" s="4"/>
      <c r="CA931" s="4"/>
      <c r="CB931" s="4"/>
      <c r="CC931" s="4"/>
      <c r="CD931" s="4"/>
      <c r="CE931" s="4"/>
      <c r="CF931" s="4"/>
      <c r="CG931" s="4"/>
      <c r="CH931" s="4"/>
      <c r="CI931" s="4"/>
      <c r="CJ931" s="4"/>
      <c r="CK931" s="4"/>
      <c r="CL931" s="4"/>
      <c r="CM931" s="4"/>
      <c r="CN931" s="4"/>
      <c r="CO931" s="4"/>
      <c r="CP931" s="4"/>
      <c r="CQ931" s="4"/>
      <c r="CR931" s="4"/>
      <c r="CS931" s="4"/>
      <c r="CT931" s="4"/>
      <c r="CU931" s="4"/>
      <c r="CV931" s="4"/>
      <c r="CW931" s="4"/>
      <c r="CX931" s="4"/>
      <c r="CY931" s="4"/>
      <c r="CZ931" s="4"/>
      <c r="DA931" s="4"/>
      <c r="DB931" s="4"/>
      <c r="DC931" s="4"/>
      <c r="DD931" s="4"/>
      <c r="DE931" s="4"/>
      <c r="DF931" s="4"/>
      <c r="DG931" s="4"/>
      <c r="DH931" s="4"/>
      <c r="DI931" s="4"/>
      <c r="DJ931" s="4"/>
      <c r="DK931" s="4"/>
      <c r="DL931" s="4"/>
      <c r="DM931" s="4"/>
      <c r="DN931" s="4"/>
      <c r="DO931" s="4"/>
      <c r="DP931" s="4"/>
      <c r="DQ931" s="4"/>
      <c r="DR931" s="4"/>
      <c r="DS931" s="4"/>
      <c r="DT931" s="4"/>
      <c r="DU931" s="4"/>
      <c r="DV931" s="4"/>
      <c r="DW931" s="4"/>
      <c r="DX931" s="4"/>
      <c r="DY931" s="4"/>
      <c r="DZ931" s="4"/>
      <c r="EA931" s="4"/>
      <c r="EB931" s="4"/>
      <c r="EC931" s="4"/>
      <c r="ED931" s="4"/>
      <c r="EE931" s="4"/>
      <c r="EF931" s="4"/>
      <c r="EG931" s="4"/>
      <c r="EH931" s="4"/>
      <c r="EI931" s="4"/>
      <c r="EJ931" s="4"/>
      <c r="EK931" s="4"/>
      <c r="EL931" s="4"/>
      <c r="EM931" s="4"/>
      <c r="EN931" s="4"/>
      <c r="EO931" s="4"/>
      <c r="EP931" s="4"/>
      <c r="EQ931" s="4"/>
      <c r="ER931" s="4"/>
      <c r="ES931" s="4"/>
      <c r="ET931" s="4"/>
      <c r="EU931" s="4"/>
      <c r="EV931" s="4"/>
      <c r="EW931" s="4"/>
      <c r="EX931" s="4"/>
      <c r="EY931" s="4"/>
      <c r="EZ931" s="4"/>
      <c r="FA931" s="4"/>
      <c r="FB931" s="4"/>
      <c r="FC931" s="4"/>
      <c r="FD931" s="4"/>
      <c r="FE931" s="4"/>
      <c r="FF931" s="4"/>
      <c r="FG931" s="4"/>
      <c r="FH931" s="4"/>
      <c r="FI931" s="4"/>
      <c r="FJ931" s="4"/>
      <c r="FK931" s="4"/>
      <c r="FL931" s="4"/>
      <c r="FM931" s="4"/>
      <c r="FN931" s="4"/>
      <c r="FO931" s="4"/>
      <c r="FP931" s="4"/>
      <c r="FQ931" s="4"/>
      <c r="FR931" s="4"/>
      <c r="FS931" s="4"/>
      <c r="FT931" s="4"/>
      <c r="FU931" s="4"/>
      <c r="FV931" s="4"/>
      <c r="FW931" s="4"/>
      <c r="FX931" s="4"/>
      <c r="FY931" s="4"/>
      <c r="FZ931" s="4"/>
      <c r="GA931" s="4"/>
      <c r="GB931" s="4"/>
      <c r="GC931" s="4"/>
      <c r="GD931" s="4"/>
      <c r="GE931" s="4"/>
      <c r="GF931" s="4"/>
      <c r="GG931" s="4"/>
      <c r="GH931" s="4"/>
      <c r="GI931" s="4"/>
      <c r="GJ931" s="4"/>
      <c r="GK931" s="4"/>
      <c r="GL931" s="4"/>
      <c r="GM931" s="4"/>
      <c r="GN931" s="4"/>
      <c r="GO931" s="4"/>
      <c r="GP931" s="4"/>
      <c r="GQ931" s="4"/>
      <c r="GR931" s="4"/>
      <c r="GS931" s="4"/>
      <c r="GT931" s="4"/>
      <c r="GU931" s="4"/>
      <c r="GV931" s="4"/>
      <c r="GW931" s="4"/>
      <c r="GX931" s="4"/>
      <c r="GY931" s="4"/>
      <c r="GZ931" s="4"/>
      <c r="HA931" s="4"/>
      <c r="HB931" s="4"/>
      <c r="HC931" s="4"/>
    </row>
    <row r="932" spans="1:211" s="380" customFormat="1" ht="13.9" customHeight="1">
      <c r="A932" s="828" t="str">
        <f>IF('1C TSsoustraitance'!$A649&lt;&gt;0,'1C TSsoustraitance'!$A649,"")</f>
        <v/>
      </c>
      <c r="B932" s="530"/>
      <c r="C932" s="513" t="str">
        <f>IF('1C TSsoustraitance'!$A649&lt;&gt;0,'1C TSsoustraitance'!$B649,"")</f>
        <v/>
      </c>
      <c r="D932" s="513" t="str">
        <f>IF('1C TSsoustraitance'!$A649&lt;&gt;0,'1C TSsoustraitance'!$C649,"")</f>
        <v/>
      </c>
      <c r="E932" s="684"/>
      <c r="F932" s="685"/>
      <c r="G932" s="666">
        <f>'1C TSsoustraitance'!$D649</f>
        <v>0</v>
      </c>
      <c r="H932" s="533">
        <v>0.21</v>
      </c>
      <c r="I932" s="533">
        <v>1</v>
      </c>
      <c r="J932" s="534"/>
      <c r="K932" s="667">
        <f t="shared" si="189"/>
        <v>0</v>
      </c>
      <c r="L932" s="668">
        <f>IF(OR('1C TSsoustraitance'!$D649="",'1C TSsoustraitance'!$AP649=0),0,IF(AND('1C TSsoustraitance'!$D649&lt;&gt;"",$K$2="Pôle",'1C TSsoustraitance'!$E649="OUI"),(('1C TSsoustraitance'!$F649+'1C TSsoustraitance'!$G649+'1C TSsoustraitance'!$H649+'1C TSsoustraitance'!$I649+'1C TSsoustraitance'!$M649)/'1C TSsoustraitance'!$R649),IF(AND('1C TSsoustraitance'!$D649&lt;&gt;"",$K$2="Pôle",'1C TSsoustraitance'!$E649="NON"),(('1C TSsoustraitance'!$F649+'1C TSsoustraitance'!$G649+'1C TSsoustraitance'!$H649+'1C TSsoustraitance'!$I649+'1C TSsoustraitance'!$M649)/'1C TSsoustraitance'!$AP649),IF(AND('1C TSsoustraitance'!$D649&lt;&gt;"",$K$2&lt;&gt;"Pôle",'1C TSsoustraitance'!$E649="OUI"),(('1C TSsoustraitance'!$F649+'1C TSsoustraitance'!$G649+'1C TSsoustraitance'!$H649+'1C TSsoustraitance'!$I649+'1C TSsoustraitance'!$J649+'1C TSsoustraitance'!$K649+'1C TSsoustraitance'!$L649+'1C TSsoustraitance'!$M649+'1C TSsoustraitance'!$N649+'1C TSsoustraitance'!$O649+'1C TSsoustraitance'!$P649+'1C TSsoustraitance'!$Q649)/'1C TSsoustraitance'!$R649),IF(AND('1C TSsoustraitance'!$D649&lt;&gt;"",$K$2&lt;&gt;"Pôle",'1C TSsoustraitance'!$E649="NON"),(('1C TSsoustraitance'!$F649+'1C TSsoustraitance'!$G649+'1C TSsoustraitance'!$H649+'1C TSsoustraitance'!$I649+'1C TSsoustraitance'!$J649+'1C TSsoustraitance'!$K649+'1C TSsoustraitance'!$L649+'1C TSsoustraitance'!$M649+'1C TSsoustraitance'!$N649+'1C TSsoustraitance'!$O649+'1C TSsoustraitance'!$P649+'1C TSsoustraitance'!$Q649))/'1C TSsoustraitance'!$AP649)))))</f>
        <v>0</v>
      </c>
      <c r="M932" s="668">
        <f>IF(OR('1C TSsoustraitance'!$D649="",'1C TSsoustraitance'!AP$13=0),0,IF(AND('1C TSsoustraitance'!$D649&lt;&gt;"",$K$2="Pôle",'1C TSsoustraitance'!$E649="OUI"),(('1C TSsoustraitance'!$J649+'1C TSsoustraitance'!$K649+'1C TSsoustraitance'!$L649)/'1C TSsoustraitance'!$R649),IF(AND('1C TSsoustraitance'!$D649&lt;&gt;"",$K$2="Pôle",'1C TSsoustraitance'!$E649="NON"),(('1C TSsoustraitance'!$J649+'1C TSsoustraitance'!$K649+'1C TSsoustraitance'!$L649)/'1C TSsoustraitance'!$AP649),IF(AND('1C TSsoustraitance'!$D649&lt;&gt;"",$K$2&lt;&gt;"Pôle"),0))))</f>
        <v>0</v>
      </c>
      <c r="N932" s="668">
        <f t="shared" si="188"/>
        <v>0</v>
      </c>
      <c r="O932" s="669">
        <f>IF(OR('1C TSsoustraitance'!$D649="",'1C TSsoustraitance'!$E649="OUI",'1C TSsoustraitance'!$AP649=0),0,(('1C TSsoustraitance'!$S649)/'1C TSsoustraitance'!$AP649))</f>
        <v>0</v>
      </c>
      <c r="P932" s="669">
        <f>IF(OR('1C TSsoustraitance'!$D649="",'1C TSsoustraitance'!$E649="OUI",'1C TSsoustraitance'!$AP649=0),0,(('1C TSsoustraitance'!$T649)/'1C TSsoustraitance'!$AP649))</f>
        <v>0</v>
      </c>
      <c r="Q932" s="669">
        <f>IF(OR('1C TSsoustraitance'!$D649="",'1C TSsoustraitance'!$E649="OUI",'1C TSsoustraitance'!$AP649=0),0,(('1C TSsoustraitance'!$U649)/'1C TSsoustraitance'!$AP649))</f>
        <v>0</v>
      </c>
      <c r="R932" s="669">
        <f>IF(OR('1C TSsoustraitance'!$D649="",'1C TSsoustraitance'!$E649="OUI",'1C TSsoustraitance'!$AP649=0),0,(('1C TSsoustraitance'!$V649)/'1C TSsoustraitance'!$AP649))</f>
        <v>0</v>
      </c>
      <c r="S932" s="669">
        <f>IF(OR('1C TSsoustraitance'!$D649="",'1C TSsoustraitance'!$E649="OUI",'1C TSsoustraitance'!$AP649=0),0,(('1C TSsoustraitance'!$W649)/'1C TSsoustraitance'!$AP649))</f>
        <v>0</v>
      </c>
      <c r="T932" s="669">
        <f>IF(OR('1C TSsoustraitance'!$D649="",'1C TSsoustraitance'!$E649="OUI",'1C TSsoustraitance'!$AP649=0),0,(('1C TSsoustraitance'!$X649)/'1C TSsoustraitance'!$AP649))</f>
        <v>0</v>
      </c>
      <c r="U932" s="669">
        <f>IF(OR('1C TSsoustraitance'!$D649="",'1C TSsoustraitance'!$E649="OUI",'1C TSsoustraitance'!$AP649=0),0,(('1C TSsoustraitance'!$Y649)/'1C TSsoustraitance'!$AP649))</f>
        <v>0</v>
      </c>
      <c r="V932" s="669">
        <f>IF(OR('1C TSsoustraitance'!$D649="",'1C TSsoustraitance'!$E649="OUI",'1C TSsoustraitance'!$AP649=0),0,(('1C TSsoustraitance'!$Z649)/'1C TSsoustraitance'!$AP649))</f>
        <v>0</v>
      </c>
      <c r="W932" s="669">
        <f>IF(OR('1C TSsoustraitance'!$D649="",'1C TSsoustraitance'!$E649="OUI",'1C TSsoustraitance'!$AP649=0),0,(('1C TSsoustraitance'!$AA649)/'1C TSsoustraitance'!$AP649))</f>
        <v>0</v>
      </c>
      <c r="X932" s="669">
        <f>IF(OR('1C TSsoustraitance'!$D649="",'1C TSsoustraitance'!$E649="OUI",'1C TSsoustraitance'!$AP649=0),0,(('1C TSsoustraitance'!$AB649)/'1C TSsoustraitance'!$AP649))</f>
        <v>0</v>
      </c>
      <c r="Y932" s="669">
        <f>IF(OR('1C TSsoustraitance'!$D649="",'1C TSsoustraitance'!$E649="OUI",'1C TSsoustraitance'!$AP649=0),0,(('1C TSsoustraitance'!$AC649)/'1C TSsoustraitance'!$AP649))</f>
        <v>0</v>
      </c>
      <c r="Z932" s="669">
        <f>IF(OR('1C TSsoustraitance'!$D649="",'1C TSsoustraitance'!$E649="OUI",'1C TSsoustraitance'!$AP649=0),0,(('1C TSsoustraitance'!$AD649)/'1C TSsoustraitance'!$AP649))</f>
        <v>0</v>
      </c>
      <c r="AA932" s="669">
        <f>IF(OR('1C TSsoustraitance'!$D649="",'1C TSsoustraitance'!$E649="OUI",'1C TSsoustraitance'!$AP649=0),0,(('1C TSsoustraitance'!$AE649)/'1C TSsoustraitance'!$AP649))</f>
        <v>0</v>
      </c>
      <c r="AB932" s="669">
        <f>IF(OR('1C TSsoustraitance'!$D649="",'1C TSsoustraitance'!$E649="OUI",'1C TSsoustraitance'!$AP649=0),0,(('1C TSsoustraitance'!$AF649)/'1C TSsoustraitance'!$AP649))</f>
        <v>0</v>
      </c>
      <c r="AC932" s="669">
        <f>IF(OR('1C TSsoustraitance'!$D649="",'1C TSsoustraitance'!$E649="OUI",'1C TSsoustraitance'!$AP649=0),0,(('1C TSsoustraitance'!$AG649)/'1C TSsoustraitance'!$AP649))</f>
        <v>0</v>
      </c>
      <c r="AD932" s="669">
        <f>IF(OR('1C TSsoustraitance'!$D649="",'1C TSsoustraitance'!$E649="OUI",'1C TSsoustraitance'!$AP649=0),0,(('1C TSsoustraitance'!$AH649)/'1C TSsoustraitance'!$AP649))</f>
        <v>0</v>
      </c>
      <c r="AE932" s="669">
        <f>IF(OR('1C TSsoustraitance'!$D649="",'1C TSsoustraitance'!$E649="OUI",'1C TSsoustraitance'!$AP649=0),0,(('1C TSsoustraitance'!$AI649)/'1C TSsoustraitance'!$AP649))</f>
        <v>0</v>
      </c>
      <c r="AF932" s="669">
        <f>IF(OR('1C TSsoustraitance'!$D649="",'1C TSsoustraitance'!$E649="OUI",'1C TSsoustraitance'!$AP649=0),0,(('1C TSsoustraitance'!$AJ649)/'1C TSsoustraitance'!$AP649))</f>
        <v>0</v>
      </c>
      <c r="AG932" s="669">
        <f>IF(OR('1C TSsoustraitance'!$D649="",'1C TSsoustraitance'!$E649="OUI",'1C TSsoustraitance'!$AP649=0),0,(('1C TSsoustraitance'!$AK649)/'1C TSsoustraitance'!$AP649))</f>
        <v>0</v>
      </c>
      <c r="AH932" s="669">
        <f>IF(OR('1C TSsoustraitance'!$D649="",'1C TSsoustraitance'!$E649="OUI",'1C TSsoustraitance'!$AP649=0),0,(('1C TSsoustraitance'!$AL649)/'1C TSsoustraitance'!$AP649))</f>
        <v>0</v>
      </c>
      <c r="AI932" s="669">
        <f>IF(OR('1C TSsoustraitance'!$D649="",'1C TSsoustraitance'!$E649="OUI",'1C TSsoustraitance'!$AP649=0),0,(('1C TSsoustraitance'!$AM649)/'1C TSsoustraitance'!$AP649))</f>
        <v>0</v>
      </c>
      <c r="AJ932" s="669">
        <f>IF(OR('1C TSsoustraitance'!$D649="",'1C TSsoustraitance'!$E649="OUI",'1C TSsoustraitance'!$AP649=0),0,(('1C TSsoustraitance'!$AN649)/'1C TSsoustraitance'!$AP649))</f>
        <v>0</v>
      </c>
      <c r="AK932" s="669">
        <f t="shared" si="190"/>
        <v>0</v>
      </c>
      <c r="AL932" s="668">
        <f t="shared" si="191"/>
        <v>0</v>
      </c>
      <c r="AM932" s="670">
        <f>IF(Tableau7[[#This Row],[N° pièce]]="",0,(Tableau7[[#This Row],[hors TVA]]+(Tableau7[[#This Row],[hors TVA]]*Tableau7[[#This Row],[Taux TVA]])-(Tableau7[[#This Row],[hors TVA]]*Tableau7[[#This Row],[Taux TVA]]*Tableau7[[#This Row],[Régime TVA: Récupération]]))*Tableau7[[#This Row],[Type 1]])</f>
        <v>0</v>
      </c>
      <c r="AN932" s="670">
        <f>IF(Tableau7[[#This Row],[N° pièce]]="",0,IF($K$2="pôle",((Tableau7[[#This Row],[hors TVA]]+(Tableau7[[#This Row],[hors TVA]]*Tableau7[[#This Row],[Taux TVA]])-(Tableau7[[#This Row],[hors TVA]]*Tableau7[[#This Row],[Taux TVA]]*Tableau7[[#This Row],[Régime TVA: Récupération]]))*Tableau7[[#This Row],[Type 2]]),0))</f>
        <v>0</v>
      </c>
      <c r="AO932" s="670">
        <f t="shared" si="185"/>
        <v>0</v>
      </c>
      <c r="AP932" s="255">
        <f t="shared" si="193"/>
        <v>0</v>
      </c>
      <c r="AQ932" s="506">
        <f t="shared" si="192"/>
        <v>0</v>
      </c>
      <c r="AR932" s="671"/>
      <c r="AS932" s="512"/>
      <c r="AT932" s="513" t="str">
        <f>IF(('1C TSsoustraitance'!AP649*FICHE!C$14&lt;J932),"Forfait limité à "&amp;FICHE!C$14&amp;"€/jour","")</f>
        <v/>
      </c>
      <c r="AU932" s="797"/>
      <c r="AV932" s="484"/>
      <c r="AW932" s="484"/>
      <c r="AX932" s="484"/>
      <c r="AY932" s="484"/>
      <c r="AZ932" s="484"/>
      <c r="BA932" s="4"/>
      <c r="BB932" s="4"/>
      <c r="BC932" s="4"/>
      <c r="BD932" s="4"/>
      <c r="BE932" s="4"/>
      <c r="BF932" s="4"/>
      <c r="BG932" s="4"/>
      <c r="BH932" s="4"/>
      <c r="BI932" s="4"/>
      <c r="BJ932" s="4"/>
      <c r="BK932" s="4"/>
      <c r="BL932" s="4"/>
      <c r="BM932" s="4"/>
      <c r="BN932" s="4"/>
      <c r="BO932" s="4"/>
      <c r="BP932" s="4"/>
      <c r="BQ932" s="4"/>
      <c r="BR932" s="4"/>
      <c r="BS932" s="4"/>
      <c r="BT932" s="4"/>
      <c r="BU932" s="4"/>
      <c r="BV932" s="4"/>
      <c r="BW932" s="4"/>
      <c r="BX932" s="4"/>
      <c r="BY932" s="4"/>
      <c r="BZ932" s="4"/>
      <c r="CA932" s="4"/>
      <c r="CB932" s="4"/>
      <c r="CC932" s="4"/>
      <c r="CD932" s="4"/>
      <c r="CE932" s="4"/>
      <c r="CF932" s="4"/>
      <c r="CG932" s="4"/>
      <c r="CH932" s="4"/>
      <c r="CI932" s="4"/>
      <c r="CJ932" s="4"/>
      <c r="CK932" s="4"/>
      <c r="CL932" s="4"/>
      <c r="CM932" s="4"/>
      <c r="CN932" s="4"/>
      <c r="CO932" s="4"/>
      <c r="CP932" s="4"/>
      <c r="CQ932" s="4"/>
      <c r="CR932" s="4"/>
      <c r="CS932" s="4"/>
      <c r="CT932" s="4"/>
      <c r="CU932" s="4"/>
      <c r="CV932" s="4"/>
      <c r="CW932" s="4"/>
      <c r="CX932" s="4"/>
      <c r="CY932" s="4"/>
      <c r="CZ932" s="4"/>
      <c r="DA932" s="4"/>
      <c r="DB932" s="4"/>
      <c r="DC932" s="4"/>
      <c r="DD932" s="4"/>
      <c r="DE932" s="4"/>
      <c r="DF932" s="4"/>
      <c r="DG932" s="4"/>
      <c r="DH932" s="4"/>
      <c r="DI932" s="4"/>
      <c r="DJ932" s="4"/>
      <c r="DK932" s="4"/>
      <c r="DL932" s="4"/>
      <c r="DM932" s="4"/>
      <c r="DN932" s="4"/>
      <c r="DO932" s="4"/>
      <c r="DP932" s="4"/>
      <c r="DQ932" s="4"/>
      <c r="DR932" s="4"/>
      <c r="DS932" s="4"/>
      <c r="DT932" s="4"/>
      <c r="DU932" s="4"/>
      <c r="DV932" s="4"/>
      <c r="DW932" s="4"/>
      <c r="DX932" s="4"/>
      <c r="DY932" s="4"/>
      <c r="DZ932" s="4"/>
      <c r="EA932" s="4"/>
      <c r="EB932" s="4"/>
      <c r="EC932" s="4"/>
      <c r="ED932" s="4"/>
      <c r="EE932" s="4"/>
      <c r="EF932" s="4"/>
      <c r="EG932" s="4"/>
      <c r="EH932" s="4"/>
      <c r="EI932" s="4"/>
      <c r="EJ932" s="4"/>
      <c r="EK932" s="4"/>
      <c r="EL932" s="4"/>
      <c r="EM932" s="4"/>
      <c r="EN932" s="4"/>
      <c r="EO932" s="4"/>
      <c r="EP932" s="4"/>
      <c r="EQ932" s="4"/>
      <c r="ER932" s="4"/>
      <c r="ES932" s="4"/>
      <c r="ET932" s="4"/>
      <c r="EU932" s="4"/>
      <c r="EV932" s="4"/>
      <c r="EW932" s="4"/>
      <c r="EX932" s="4"/>
      <c r="EY932" s="4"/>
      <c r="EZ932" s="4"/>
      <c r="FA932" s="4"/>
      <c r="FB932" s="4"/>
      <c r="FC932" s="4"/>
      <c r="FD932" s="4"/>
      <c r="FE932" s="4"/>
      <c r="FF932" s="4"/>
      <c r="FG932" s="4"/>
      <c r="FH932" s="4"/>
      <c r="FI932" s="4"/>
      <c r="FJ932" s="4"/>
      <c r="FK932" s="4"/>
      <c r="FL932" s="4"/>
      <c r="FM932" s="4"/>
      <c r="FN932" s="4"/>
      <c r="FO932" s="4"/>
      <c r="FP932" s="4"/>
      <c r="FQ932" s="4"/>
      <c r="FR932" s="4"/>
      <c r="FS932" s="4"/>
      <c r="FT932" s="4"/>
      <c r="FU932" s="4"/>
      <c r="FV932" s="4"/>
      <c r="FW932" s="4"/>
      <c r="FX932" s="4"/>
      <c r="FY932" s="4"/>
      <c r="FZ932" s="4"/>
      <c r="GA932" s="4"/>
      <c r="GB932" s="4"/>
      <c r="GC932" s="4"/>
      <c r="GD932" s="4"/>
      <c r="GE932" s="4"/>
      <c r="GF932" s="4"/>
      <c r="GG932" s="4"/>
      <c r="GH932" s="4"/>
      <c r="GI932" s="4"/>
      <c r="GJ932" s="4"/>
      <c r="GK932" s="4"/>
      <c r="GL932" s="4"/>
      <c r="GM932" s="4"/>
      <c r="GN932" s="4"/>
      <c r="GO932" s="4"/>
      <c r="GP932" s="4"/>
      <c r="GQ932" s="4"/>
      <c r="GR932" s="4"/>
      <c r="GS932" s="4"/>
      <c r="GT932" s="4"/>
      <c r="GU932" s="4"/>
      <c r="GV932" s="4"/>
      <c r="GW932" s="4"/>
      <c r="GX932" s="4"/>
      <c r="GY932" s="4"/>
      <c r="GZ932" s="4"/>
      <c r="HA932" s="4"/>
      <c r="HB932" s="4"/>
      <c r="HC932" s="4"/>
    </row>
    <row r="933" spans="1:211" s="380" customFormat="1" ht="13.9" customHeight="1">
      <c r="A933" s="828" t="str">
        <f>IF('1C TSsoustraitance'!$A650&lt;&gt;0,'1C TSsoustraitance'!$A650,"")</f>
        <v/>
      </c>
      <c r="B933" s="530"/>
      <c r="C933" s="513" t="str">
        <f>IF('1C TSsoustraitance'!$A650&lt;&gt;0,'1C TSsoustraitance'!$B650,"")</f>
        <v/>
      </c>
      <c r="D933" s="513" t="str">
        <f>IF('1C TSsoustraitance'!$A650&lt;&gt;0,'1C TSsoustraitance'!$C650,"")</f>
        <v/>
      </c>
      <c r="E933" s="684"/>
      <c r="F933" s="685"/>
      <c r="G933" s="666">
        <f>'1C TSsoustraitance'!$D650</f>
        <v>0</v>
      </c>
      <c r="H933" s="533">
        <v>0.21</v>
      </c>
      <c r="I933" s="533">
        <v>1</v>
      </c>
      <c r="J933" s="534"/>
      <c r="K933" s="667">
        <f t="shared" si="189"/>
        <v>0</v>
      </c>
      <c r="L933" s="668">
        <f>IF(OR('1C TSsoustraitance'!$D650="",'1C TSsoustraitance'!$AP650=0),0,IF(AND('1C TSsoustraitance'!$D650&lt;&gt;"",$K$2="Pôle",'1C TSsoustraitance'!$E650="OUI"),(('1C TSsoustraitance'!$F650+'1C TSsoustraitance'!$G650+'1C TSsoustraitance'!$H650+'1C TSsoustraitance'!$I650+'1C TSsoustraitance'!$M650)/'1C TSsoustraitance'!$R650),IF(AND('1C TSsoustraitance'!$D650&lt;&gt;"",$K$2="Pôle",'1C TSsoustraitance'!$E650="NON"),(('1C TSsoustraitance'!$F650+'1C TSsoustraitance'!$G650+'1C TSsoustraitance'!$H650+'1C TSsoustraitance'!$I650+'1C TSsoustraitance'!$M650)/'1C TSsoustraitance'!$AP650),IF(AND('1C TSsoustraitance'!$D650&lt;&gt;"",$K$2&lt;&gt;"Pôle",'1C TSsoustraitance'!$E650="OUI"),(('1C TSsoustraitance'!$F650+'1C TSsoustraitance'!$G650+'1C TSsoustraitance'!$H650+'1C TSsoustraitance'!$I650+'1C TSsoustraitance'!$J650+'1C TSsoustraitance'!$K650+'1C TSsoustraitance'!$L650+'1C TSsoustraitance'!$M650+'1C TSsoustraitance'!$N650+'1C TSsoustraitance'!$O650+'1C TSsoustraitance'!$P650+'1C TSsoustraitance'!$Q650)/'1C TSsoustraitance'!$R650),IF(AND('1C TSsoustraitance'!$D650&lt;&gt;"",$K$2&lt;&gt;"Pôle",'1C TSsoustraitance'!$E650="NON"),(('1C TSsoustraitance'!$F650+'1C TSsoustraitance'!$G650+'1C TSsoustraitance'!$H650+'1C TSsoustraitance'!$I650+'1C TSsoustraitance'!$J650+'1C TSsoustraitance'!$K650+'1C TSsoustraitance'!$L650+'1C TSsoustraitance'!$M650+'1C TSsoustraitance'!$N650+'1C TSsoustraitance'!$O650+'1C TSsoustraitance'!$P650+'1C TSsoustraitance'!$Q650))/'1C TSsoustraitance'!$AP650)))))</f>
        <v>0</v>
      </c>
      <c r="M933" s="668">
        <f>IF(OR('1C TSsoustraitance'!$D650="",'1C TSsoustraitance'!AP$13=0),0,IF(AND('1C TSsoustraitance'!$D650&lt;&gt;"",$K$2="Pôle",'1C TSsoustraitance'!$E650="OUI"),(('1C TSsoustraitance'!$J650+'1C TSsoustraitance'!$K650+'1C TSsoustraitance'!$L650)/'1C TSsoustraitance'!$R650),IF(AND('1C TSsoustraitance'!$D650&lt;&gt;"",$K$2="Pôle",'1C TSsoustraitance'!$E650="NON"),(('1C TSsoustraitance'!$J650+'1C TSsoustraitance'!$K650+'1C TSsoustraitance'!$L650)/'1C TSsoustraitance'!$AP650),IF(AND('1C TSsoustraitance'!$D650&lt;&gt;"",$K$2&lt;&gt;"Pôle"),0))))</f>
        <v>0</v>
      </c>
      <c r="N933" s="668">
        <f t="shared" si="188"/>
        <v>0</v>
      </c>
      <c r="O933" s="669">
        <f>IF(OR('1C TSsoustraitance'!$D650="",'1C TSsoustraitance'!$E650="OUI",'1C TSsoustraitance'!$AP650=0),0,(('1C TSsoustraitance'!$S650)/'1C TSsoustraitance'!$AP650))</f>
        <v>0</v>
      </c>
      <c r="P933" s="669">
        <f>IF(OR('1C TSsoustraitance'!$D650="",'1C TSsoustraitance'!$E650="OUI",'1C TSsoustraitance'!$AP650=0),0,(('1C TSsoustraitance'!$T650)/'1C TSsoustraitance'!$AP650))</f>
        <v>0</v>
      </c>
      <c r="Q933" s="669">
        <f>IF(OR('1C TSsoustraitance'!$D650="",'1C TSsoustraitance'!$E650="OUI",'1C TSsoustraitance'!$AP650=0),0,(('1C TSsoustraitance'!$U650)/'1C TSsoustraitance'!$AP650))</f>
        <v>0</v>
      </c>
      <c r="R933" s="669">
        <f>IF(OR('1C TSsoustraitance'!$D650="",'1C TSsoustraitance'!$E650="OUI",'1C TSsoustraitance'!$AP650=0),0,(('1C TSsoustraitance'!$V650)/'1C TSsoustraitance'!$AP650))</f>
        <v>0</v>
      </c>
      <c r="S933" s="669">
        <f>IF(OR('1C TSsoustraitance'!$D650="",'1C TSsoustraitance'!$E650="OUI",'1C TSsoustraitance'!$AP650=0),0,(('1C TSsoustraitance'!$W650)/'1C TSsoustraitance'!$AP650))</f>
        <v>0</v>
      </c>
      <c r="T933" s="669">
        <f>IF(OR('1C TSsoustraitance'!$D650="",'1C TSsoustraitance'!$E650="OUI",'1C TSsoustraitance'!$AP650=0),0,(('1C TSsoustraitance'!$X650)/'1C TSsoustraitance'!$AP650))</f>
        <v>0</v>
      </c>
      <c r="U933" s="669">
        <f>IF(OR('1C TSsoustraitance'!$D650="",'1C TSsoustraitance'!$E650="OUI",'1C TSsoustraitance'!$AP650=0),0,(('1C TSsoustraitance'!$Y650)/'1C TSsoustraitance'!$AP650))</f>
        <v>0</v>
      </c>
      <c r="V933" s="669">
        <f>IF(OR('1C TSsoustraitance'!$D650="",'1C TSsoustraitance'!$E650="OUI",'1C TSsoustraitance'!$AP650=0),0,(('1C TSsoustraitance'!$Z650)/'1C TSsoustraitance'!$AP650))</f>
        <v>0</v>
      </c>
      <c r="W933" s="669">
        <f>IF(OR('1C TSsoustraitance'!$D650="",'1C TSsoustraitance'!$E650="OUI",'1C TSsoustraitance'!$AP650=0),0,(('1C TSsoustraitance'!$AA650)/'1C TSsoustraitance'!$AP650))</f>
        <v>0</v>
      </c>
      <c r="X933" s="669">
        <f>IF(OR('1C TSsoustraitance'!$D650="",'1C TSsoustraitance'!$E650="OUI",'1C TSsoustraitance'!$AP650=0),0,(('1C TSsoustraitance'!$AB650)/'1C TSsoustraitance'!$AP650))</f>
        <v>0</v>
      </c>
      <c r="Y933" s="669">
        <f>IF(OR('1C TSsoustraitance'!$D650="",'1C TSsoustraitance'!$E650="OUI",'1C TSsoustraitance'!$AP650=0),0,(('1C TSsoustraitance'!$AC650)/'1C TSsoustraitance'!$AP650))</f>
        <v>0</v>
      </c>
      <c r="Z933" s="669">
        <f>IF(OR('1C TSsoustraitance'!$D650="",'1C TSsoustraitance'!$E650="OUI",'1C TSsoustraitance'!$AP650=0),0,(('1C TSsoustraitance'!$AD650)/'1C TSsoustraitance'!$AP650))</f>
        <v>0</v>
      </c>
      <c r="AA933" s="669">
        <f>IF(OR('1C TSsoustraitance'!$D650="",'1C TSsoustraitance'!$E650="OUI",'1C TSsoustraitance'!$AP650=0),0,(('1C TSsoustraitance'!$AE650)/'1C TSsoustraitance'!$AP650))</f>
        <v>0</v>
      </c>
      <c r="AB933" s="669">
        <f>IF(OR('1C TSsoustraitance'!$D650="",'1C TSsoustraitance'!$E650="OUI",'1C TSsoustraitance'!$AP650=0),0,(('1C TSsoustraitance'!$AF650)/'1C TSsoustraitance'!$AP650))</f>
        <v>0</v>
      </c>
      <c r="AC933" s="669">
        <f>IF(OR('1C TSsoustraitance'!$D650="",'1C TSsoustraitance'!$E650="OUI",'1C TSsoustraitance'!$AP650=0),0,(('1C TSsoustraitance'!$AG650)/'1C TSsoustraitance'!$AP650))</f>
        <v>0</v>
      </c>
      <c r="AD933" s="669">
        <f>IF(OR('1C TSsoustraitance'!$D650="",'1C TSsoustraitance'!$E650="OUI",'1C TSsoustraitance'!$AP650=0),0,(('1C TSsoustraitance'!$AH650)/'1C TSsoustraitance'!$AP650))</f>
        <v>0</v>
      </c>
      <c r="AE933" s="669">
        <f>IF(OR('1C TSsoustraitance'!$D650="",'1C TSsoustraitance'!$E650="OUI",'1C TSsoustraitance'!$AP650=0),0,(('1C TSsoustraitance'!$AI650)/'1C TSsoustraitance'!$AP650))</f>
        <v>0</v>
      </c>
      <c r="AF933" s="669">
        <f>IF(OR('1C TSsoustraitance'!$D650="",'1C TSsoustraitance'!$E650="OUI",'1C TSsoustraitance'!$AP650=0),0,(('1C TSsoustraitance'!$AJ650)/'1C TSsoustraitance'!$AP650))</f>
        <v>0</v>
      </c>
      <c r="AG933" s="669">
        <f>IF(OR('1C TSsoustraitance'!$D650="",'1C TSsoustraitance'!$E650="OUI",'1C TSsoustraitance'!$AP650=0),0,(('1C TSsoustraitance'!$AK650)/'1C TSsoustraitance'!$AP650))</f>
        <v>0</v>
      </c>
      <c r="AH933" s="669">
        <f>IF(OR('1C TSsoustraitance'!$D650="",'1C TSsoustraitance'!$E650="OUI",'1C TSsoustraitance'!$AP650=0),0,(('1C TSsoustraitance'!$AL650)/'1C TSsoustraitance'!$AP650))</f>
        <v>0</v>
      </c>
      <c r="AI933" s="669">
        <f>IF(OR('1C TSsoustraitance'!$D650="",'1C TSsoustraitance'!$E650="OUI",'1C TSsoustraitance'!$AP650=0),0,(('1C TSsoustraitance'!$AM650)/'1C TSsoustraitance'!$AP650))</f>
        <v>0</v>
      </c>
      <c r="AJ933" s="669">
        <f>IF(OR('1C TSsoustraitance'!$D650="",'1C TSsoustraitance'!$E650="OUI",'1C TSsoustraitance'!$AP650=0),0,(('1C TSsoustraitance'!$AN650)/'1C TSsoustraitance'!$AP650))</f>
        <v>0</v>
      </c>
      <c r="AK933" s="669">
        <f t="shared" si="190"/>
        <v>0</v>
      </c>
      <c r="AL933" s="668">
        <f t="shared" si="191"/>
        <v>0</v>
      </c>
      <c r="AM933" s="670">
        <f>IF(Tableau7[[#This Row],[N° pièce]]="",0,(Tableau7[[#This Row],[hors TVA]]+(Tableau7[[#This Row],[hors TVA]]*Tableau7[[#This Row],[Taux TVA]])-(Tableau7[[#This Row],[hors TVA]]*Tableau7[[#This Row],[Taux TVA]]*Tableau7[[#This Row],[Régime TVA: Récupération]]))*Tableau7[[#This Row],[Type 1]])</f>
        <v>0</v>
      </c>
      <c r="AN933" s="670">
        <f>IF(Tableau7[[#This Row],[N° pièce]]="",0,IF($K$2="pôle",((Tableau7[[#This Row],[hors TVA]]+(Tableau7[[#This Row],[hors TVA]]*Tableau7[[#This Row],[Taux TVA]])-(Tableau7[[#This Row],[hors TVA]]*Tableau7[[#This Row],[Taux TVA]]*Tableau7[[#This Row],[Régime TVA: Récupération]]))*Tableau7[[#This Row],[Type 2]]),0))</f>
        <v>0</v>
      </c>
      <c r="AO933" s="670">
        <f t="shared" si="185"/>
        <v>0</v>
      </c>
      <c r="AP933" s="255">
        <f t="shared" si="193"/>
        <v>0</v>
      </c>
      <c r="AQ933" s="506">
        <f t="shared" si="192"/>
        <v>0</v>
      </c>
      <c r="AR933" s="671"/>
      <c r="AS933" s="512"/>
      <c r="AT933" s="513" t="str">
        <f>IF(('1C TSsoustraitance'!AP650*FICHE!C$14&lt;J933),"Forfait limité à "&amp;FICHE!C$14&amp;"€/jour","")</f>
        <v/>
      </c>
      <c r="AU933" s="797"/>
      <c r="AV933" s="484"/>
      <c r="AW933" s="484"/>
      <c r="AX933" s="484"/>
      <c r="AY933" s="484"/>
      <c r="AZ933" s="484"/>
      <c r="BA933" s="4"/>
      <c r="BB933" s="4"/>
      <c r="BC933" s="4"/>
      <c r="BD933" s="4"/>
      <c r="BE933" s="4"/>
      <c r="BF933" s="4"/>
      <c r="BG933" s="4"/>
      <c r="BH933" s="4"/>
      <c r="BI933" s="4"/>
      <c r="BJ933" s="4"/>
      <c r="BK933" s="4"/>
      <c r="BL933" s="4"/>
      <c r="BM933" s="4"/>
      <c r="BN933" s="4"/>
      <c r="BO933" s="4"/>
      <c r="BP933" s="4"/>
      <c r="BQ933" s="4"/>
      <c r="BR933" s="4"/>
      <c r="BS933" s="4"/>
      <c r="BT933" s="4"/>
      <c r="BU933" s="4"/>
      <c r="BV933" s="4"/>
      <c r="BW933" s="4"/>
      <c r="BX933" s="4"/>
      <c r="BY933" s="4"/>
      <c r="BZ933" s="4"/>
      <c r="CA933" s="4"/>
      <c r="CB933" s="4"/>
      <c r="CC933" s="4"/>
      <c r="CD933" s="4"/>
      <c r="CE933" s="4"/>
      <c r="CF933" s="4"/>
      <c r="CG933" s="4"/>
      <c r="CH933" s="4"/>
      <c r="CI933" s="4"/>
      <c r="CJ933" s="4"/>
      <c r="CK933" s="4"/>
      <c r="CL933" s="4"/>
      <c r="CM933" s="4"/>
      <c r="CN933" s="4"/>
      <c r="CO933" s="4"/>
      <c r="CP933" s="4"/>
      <c r="CQ933" s="4"/>
      <c r="CR933" s="4"/>
      <c r="CS933" s="4"/>
      <c r="CT933" s="4"/>
      <c r="CU933" s="4"/>
      <c r="CV933" s="4"/>
      <c r="CW933" s="4"/>
      <c r="CX933" s="4"/>
      <c r="CY933" s="4"/>
      <c r="CZ933" s="4"/>
      <c r="DA933" s="4"/>
      <c r="DB933" s="4"/>
      <c r="DC933" s="4"/>
      <c r="DD933" s="4"/>
      <c r="DE933" s="4"/>
      <c r="DF933" s="4"/>
      <c r="DG933" s="4"/>
      <c r="DH933" s="4"/>
      <c r="DI933" s="4"/>
      <c r="DJ933" s="4"/>
      <c r="DK933" s="4"/>
      <c r="DL933" s="4"/>
      <c r="DM933" s="4"/>
      <c r="DN933" s="4"/>
      <c r="DO933" s="4"/>
      <c r="DP933" s="4"/>
      <c r="DQ933" s="4"/>
      <c r="DR933" s="4"/>
      <c r="DS933" s="4"/>
      <c r="DT933" s="4"/>
      <c r="DU933" s="4"/>
      <c r="DV933" s="4"/>
      <c r="DW933" s="4"/>
      <c r="DX933" s="4"/>
      <c r="DY933" s="4"/>
      <c r="DZ933" s="4"/>
      <c r="EA933" s="4"/>
      <c r="EB933" s="4"/>
      <c r="EC933" s="4"/>
      <c r="ED933" s="4"/>
      <c r="EE933" s="4"/>
      <c r="EF933" s="4"/>
      <c r="EG933" s="4"/>
      <c r="EH933" s="4"/>
      <c r="EI933" s="4"/>
      <c r="EJ933" s="4"/>
      <c r="EK933" s="4"/>
      <c r="EL933" s="4"/>
      <c r="EM933" s="4"/>
      <c r="EN933" s="4"/>
      <c r="EO933" s="4"/>
      <c r="EP933" s="4"/>
      <c r="EQ933" s="4"/>
      <c r="ER933" s="4"/>
      <c r="ES933" s="4"/>
      <c r="ET933" s="4"/>
      <c r="EU933" s="4"/>
      <c r="EV933" s="4"/>
      <c r="EW933" s="4"/>
      <c r="EX933" s="4"/>
      <c r="EY933" s="4"/>
      <c r="EZ933" s="4"/>
      <c r="FA933" s="4"/>
      <c r="FB933" s="4"/>
      <c r="FC933" s="4"/>
      <c r="FD933" s="4"/>
      <c r="FE933" s="4"/>
      <c r="FF933" s="4"/>
      <c r="FG933" s="4"/>
      <c r="FH933" s="4"/>
      <c r="FI933" s="4"/>
      <c r="FJ933" s="4"/>
      <c r="FK933" s="4"/>
      <c r="FL933" s="4"/>
      <c r="FM933" s="4"/>
      <c r="FN933" s="4"/>
      <c r="FO933" s="4"/>
      <c r="FP933" s="4"/>
      <c r="FQ933" s="4"/>
      <c r="FR933" s="4"/>
      <c r="FS933" s="4"/>
      <c r="FT933" s="4"/>
      <c r="FU933" s="4"/>
      <c r="FV933" s="4"/>
      <c r="FW933" s="4"/>
      <c r="FX933" s="4"/>
      <c r="FY933" s="4"/>
      <c r="FZ933" s="4"/>
      <c r="GA933" s="4"/>
      <c r="GB933" s="4"/>
      <c r="GC933" s="4"/>
      <c r="GD933" s="4"/>
      <c r="GE933" s="4"/>
      <c r="GF933" s="4"/>
      <c r="GG933" s="4"/>
      <c r="GH933" s="4"/>
      <c r="GI933" s="4"/>
      <c r="GJ933" s="4"/>
      <c r="GK933" s="4"/>
      <c r="GL933" s="4"/>
      <c r="GM933" s="4"/>
      <c r="GN933" s="4"/>
      <c r="GO933" s="4"/>
      <c r="GP933" s="4"/>
      <c r="GQ933" s="4"/>
      <c r="GR933" s="4"/>
      <c r="GS933" s="4"/>
      <c r="GT933" s="4"/>
      <c r="GU933" s="4"/>
      <c r="GV933" s="4"/>
      <c r="GW933" s="4"/>
      <c r="GX933" s="4"/>
      <c r="GY933" s="4"/>
      <c r="GZ933" s="4"/>
      <c r="HA933" s="4"/>
      <c r="HB933" s="4"/>
      <c r="HC933" s="4"/>
    </row>
    <row r="934" spans="1:211" s="380" customFormat="1" ht="13.9" customHeight="1">
      <c r="A934" s="828" t="str">
        <f>IF('1C TSsoustraitance'!$A651&lt;&gt;0,'1C TSsoustraitance'!$A651,"")</f>
        <v/>
      </c>
      <c r="B934" s="530"/>
      <c r="C934" s="513" t="str">
        <f>IF('1C TSsoustraitance'!$A651&lt;&gt;0,'1C TSsoustraitance'!$B651,"")</f>
        <v/>
      </c>
      <c r="D934" s="513" t="str">
        <f>IF('1C TSsoustraitance'!$A651&lt;&gt;0,'1C TSsoustraitance'!$C651,"")</f>
        <v/>
      </c>
      <c r="E934" s="684"/>
      <c r="F934" s="685"/>
      <c r="G934" s="666">
        <f>'1C TSsoustraitance'!$D651</f>
        <v>0</v>
      </c>
      <c r="H934" s="533">
        <v>0.21</v>
      </c>
      <c r="I934" s="533">
        <v>1</v>
      </c>
      <c r="J934" s="534"/>
      <c r="K934" s="667">
        <f t="shared" si="189"/>
        <v>0</v>
      </c>
      <c r="L934" s="668">
        <f>IF(OR('1C TSsoustraitance'!$D651="",'1C TSsoustraitance'!$AP651=0),0,IF(AND('1C TSsoustraitance'!$D651&lt;&gt;"",$K$2="Pôle",'1C TSsoustraitance'!$E651="OUI"),(('1C TSsoustraitance'!$F651+'1C TSsoustraitance'!$G651+'1C TSsoustraitance'!$H651+'1C TSsoustraitance'!$I651+'1C TSsoustraitance'!$M651)/'1C TSsoustraitance'!$R651),IF(AND('1C TSsoustraitance'!$D651&lt;&gt;"",$K$2="Pôle",'1C TSsoustraitance'!$E651="NON"),(('1C TSsoustraitance'!$F651+'1C TSsoustraitance'!$G651+'1C TSsoustraitance'!$H651+'1C TSsoustraitance'!$I651+'1C TSsoustraitance'!$M651)/'1C TSsoustraitance'!$AP651),IF(AND('1C TSsoustraitance'!$D651&lt;&gt;"",$K$2&lt;&gt;"Pôle",'1C TSsoustraitance'!$E651="OUI"),(('1C TSsoustraitance'!$F651+'1C TSsoustraitance'!$G651+'1C TSsoustraitance'!$H651+'1C TSsoustraitance'!$I651+'1C TSsoustraitance'!$J651+'1C TSsoustraitance'!$K651+'1C TSsoustraitance'!$L651+'1C TSsoustraitance'!$M651+'1C TSsoustraitance'!$N651+'1C TSsoustraitance'!$O651+'1C TSsoustraitance'!$P651+'1C TSsoustraitance'!$Q651)/'1C TSsoustraitance'!$R651),IF(AND('1C TSsoustraitance'!$D651&lt;&gt;"",$K$2&lt;&gt;"Pôle",'1C TSsoustraitance'!$E651="NON"),(('1C TSsoustraitance'!$F651+'1C TSsoustraitance'!$G651+'1C TSsoustraitance'!$H651+'1C TSsoustraitance'!$I651+'1C TSsoustraitance'!$J651+'1C TSsoustraitance'!$K651+'1C TSsoustraitance'!$L651+'1C TSsoustraitance'!$M651+'1C TSsoustraitance'!$N651+'1C TSsoustraitance'!$O651+'1C TSsoustraitance'!$P651+'1C TSsoustraitance'!$Q651))/'1C TSsoustraitance'!$AP651)))))</f>
        <v>0</v>
      </c>
      <c r="M934" s="668">
        <f>IF(OR('1C TSsoustraitance'!$D651="",'1C TSsoustraitance'!AP$13=0),0,IF(AND('1C TSsoustraitance'!$D651&lt;&gt;"",$K$2="Pôle",'1C TSsoustraitance'!$E651="OUI"),(('1C TSsoustraitance'!$J651+'1C TSsoustraitance'!$K651+'1C TSsoustraitance'!$L651)/'1C TSsoustraitance'!$R651),IF(AND('1C TSsoustraitance'!$D651&lt;&gt;"",$K$2="Pôle",'1C TSsoustraitance'!$E651="NON"),(('1C TSsoustraitance'!$J651+'1C TSsoustraitance'!$K651+'1C TSsoustraitance'!$L651)/'1C TSsoustraitance'!$AP651),IF(AND('1C TSsoustraitance'!$D651&lt;&gt;"",$K$2&lt;&gt;"Pôle"),0))))</f>
        <v>0</v>
      </c>
      <c r="N934" s="668">
        <f t="shared" si="188"/>
        <v>0</v>
      </c>
      <c r="O934" s="669">
        <f>IF(OR('1C TSsoustraitance'!$D651="",'1C TSsoustraitance'!$E651="OUI",'1C TSsoustraitance'!$AP651=0),0,(('1C TSsoustraitance'!$S651)/'1C TSsoustraitance'!$AP651))</f>
        <v>0</v>
      </c>
      <c r="P934" s="669">
        <f>IF(OR('1C TSsoustraitance'!$D651="",'1C TSsoustraitance'!$E651="OUI",'1C TSsoustraitance'!$AP651=0),0,(('1C TSsoustraitance'!$T651)/'1C TSsoustraitance'!$AP651))</f>
        <v>0</v>
      </c>
      <c r="Q934" s="669">
        <f>IF(OR('1C TSsoustraitance'!$D651="",'1C TSsoustraitance'!$E651="OUI",'1C TSsoustraitance'!$AP651=0),0,(('1C TSsoustraitance'!$U651)/'1C TSsoustraitance'!$AP651))</f>
        <v>0</v>
      </c>
      <c r="R934" s="669">
        <f>IF(OR('1C TSsoustraitance'!$D651="",'1C TSsoustraitance'!$E651="OUI",'1C TSsoustraitance'!$AP651=0),0,(('1C TSsoustraitance'!$V651)/'1C TSsoustraitance'!$AP651))</f>
        <v>0</v>
      </c>
      <c r="S934" s="669">
        <f>IF(OR('1C TSsoustraitance'!$D651="",'1C TSsoustraitance'!$E651="OUI",'1C TSsoustraitance'!$AP651=0),0,(('1C TSsoustraitance'!$W651)/'1C TSsoustraitance'!$AP651))</f>
        <v>0</v>
      </c>
      <c r="T934" s="669">
        <f>IF(OR('1C TSsoustraitance'!$D651="",'1C TSsoustraitance'!$E651="OUI",'1C TSsoustraitance'!$AP651=0),0,(('1C TSsoustraitance'!$X651)/'1C TSsoustraitance'!$AP651))</f>
        <v>0</v>
      </c>
      <c r="U934" s="669">
        <f>IF(OR('1C TSsoustraitance'!$D651="",'1C TSsoustraitance'!$E651="OUI",'1C TSsoustraitance'!$AP651=0),0,(('1C TSsoustraitance'!$Y651)/'1C TSsoustraitance'!$AP651))</f>
        <v>0</v>
      </c>
      <c r="V934" s="669">
        <f>IF(OR('1C TSsoustraitance'!$D651="",'1C TSsoustraitance'!$E651="OUI",'1C TSsoustraitance'!$AP651=0),0,(('1C TSsoustraitance'!$Z651)/'1C TSsoustraitance'!$AP651))</f>
        <v>0</v>
      </c>
      <c r="W934" s="669">
        <f>IF(OR('1C TSsoustraitance'!$D651="",'1C TSsoustraitance'!$E651="OUI",'1C TSsoustraitance'!$AP651=0),0,(('1C TSsoustraitance'!$AA651)/'1C TSsoustraitance'!$AP651))</f>
        <v>0</v>
      </c>
      <c r="X934" s="669">
        <f>IF(OR('1C TSsoustraitance'!$D651="",'1C TSsoustraitance'!$E651="OUI",'1C TSsoustraitance'!$AP651=0),0,(('1C TSsoustraitance'!$AB651)/'1C TSsoustraitance'!$AP651))</f>
        <v>0</v>
      </c>
      <c r="Y934" s="669">
        <f>IF(OR('1C TSsoustraitance'!$D651="",'1C TSsoustraitance'!$E651="OUI",'1C TSsoustraitance'!$AP651=0),0,(('1C TSsoustraitance'!$AC651)/'1C TSsoustraitance'!$AP651))</f>
        <v>0</v>
      </c>
      <c r="Z934" s="669">
        <f>IF(OR('1C TSsoustraitance'!$D651="",'1C TSsoustraitance'!$E651="OUI",'1C TSsoustraitance'!$AP651=0),0,(('1C TSsoustraitance'!$AD651)/'1C TSsoustraitance'!$AP651))</f>
        <v>0</v>
      </c>
      <c r="AA934" s="669">
        <f>IF(OR('1C TSsoustraitance'!$D651="",'1C TSsoustraitance'!$E651="OUI",'1C TSsoustraitance'!$AP651=0),0,(('1C TSsoustraitance'!$AE651)/'1C TSsoustraitance'!$AP651))</f>
        <v>0</v>
      </c>
      <c r="AB934" s="669">
        <f>IF(OR('1C TSsoustraitance'!$D651="",'1C TSsoustraitance'!$E651="OUI",'1C TSsoustraitance'!$AP651=0),0,(('1C TSsoustraitance'!$AF651)/'1C TSsoustraitance'!$AP651))</f>
        <v>0</v>
      </c>
      <c r="AC934" s="669">
        <f>IF(OR('1C TSsoustraitance'!$D651="",'1C TSsoustraitance'!$E651="OUI",'1C TSsoustraitance'!$AP651=0),0,(('1C TSsoustraitance'!$AG651)/'1C TSsoustraitance'!$AP651))</f>
        <v>0</v>
      </c>
      <c r="AD934" s="669">
        <f>IF(OR('1C TSsoustraitance'!$D651="",'1C TSsoustraitance'!$E651="OUI",'1C TSsoustraitance'!$AP651=0),0,(('1C TSsoustraitance'!$AH651)/'1C TSsoustraitance'!$AP651))</f>
        <v>0</v>
      </c>
      <c r="AE934" s="669">
        <f>IF(OR('1C TSsoustraitance'!$D651="",'1C TSsoustraitance'!$E651="OUI",'1C TSsoustraitance'!$AP651=0),0,(('1C TSsoustraitance'!$AI651)/'1C TSsoustraitance'!$AP651))</f>
        <v>0</v>
      </c>
      <c r="AF934" s="669">
        <f>IF(OR('1C TSsoustraitance'!$D651="",'1C TSsoustraitance'!$E651="OUI",'1C TSsoustraitance'!$AP651=0),0,(('1C TSsoustraitance'!$AJ651)/'1C TSsoustraitance'!$AP651))</f>
        <v>0</v>
      </c>
      <c r="AG934" s="669">
        <f>IF(OR('1C TSsoustraitance'!$D651="",'1C TSsoustraitance'!$E651="OUI",'1C TSsoustraitance'!$AP651=0),0,(('1C TSsoustraitance'!$AK651)/'1C TSsoustraitance'!$AP651))</f>
        <v>0</v>
      </c>
      <c r="AH934" s="669">
        <f>IF(OR('1C TSsoustraitance'!$D651="",'1C TSsoustraitance'!$E651="OUI",'1C TSsoustraitance'!$AP651=0),0,(('1C TSsoustraitance'!$AL651)/'1C TSsoustraitance'!$AP651))</f>
        <v>0</v>
      </c>
      <c r="AI934" s="669">
        <f>IF(OR('1C TSsoustraitance'!$D651="",'1C TSsoustraitance'!$E651="OUI",'1C TSsoustraitance'!$AP651=0),0,(('1C TSsoustraitance'!$AM651)/'1C TSsoustraitance'!$AP651))</f>
        <v>0</v>
      </c>
      <c r="AJ934" s="669">
        <f>IF(OR('1C TSsoustraitance'!$D651="",'1C TSsoustraitance'!$E651="OUI",'1C TSsoustraitance'!$AP651=0),0,(('1C TSsoustraitance'!$AN651)/'1C TSsoustraitance'!$AP651))</f>
        <v>0</v>
      </c>
      <c r="AK934" s="669">
        <f t="shared" si="190"/>
        <v>0</v>
      </c>
      <c r="AL934" s="668">
        <f t="shared" si="191"/>
        <v>0</v>
      </c>
      <c r="AM934" s="670">
        <f>IF(Tableau7[[#This Row],[N° pièce]]="",0,(Tableau7[[#This Row],[hors TVA]]+(Tableau7[[#This Row],[hors TVA]]*Tableau7[[#This Row],[Taux TVA]])-(Tableau7[[#This Row],[hors TVA]]*Tableau7[[#This Row],[Taux TVA]]*Tableau7[[#This Row],[Régime TVA: Récupération]]))*Tableau7[[#This Row],[Type 1]])</f>
        <v>0</v>
      </c>
      <c r="AN934" s="670">
        <f>IF(Tableau7[[#This Row],[N° pièce]]="",0,IF($K$2="pôle",((Tableau7[[#This Row],[hors TVA]]+(Tableau7[[#This Row],[hors TVA]]*Tableau7[[#This Row],[Taux TVA]])-(Tableau7[[#This Row],[hors TVA]]*Tableau7[[#This Row],[Taux TVA]]*Tableau7[[#This Row],[Régime TVA: Récupération]]))*Tableau7[[#This Row],[Type 2]]),0))</f>
        <v>0</v>
      </c>
      <c r="AO934" s="670">
        <f t="shared" si="185"/>
        <v>0</v>
      </c>
      <c r="AP934" s="255">
        <f t="shared" si="193"/>
        <v>0</v>
      </c>
      <c r="AQ934" s="506">
        <f t="shared" si="192"/>
        <v>0</v>
      </c>
      <c r="AR934" s="671"/>
      <c r="AS934" s="512"/>
      <c r="AT934" s="513" t="str">
        <f>IF(('1C TSsoustraitance'!AP651*FICHE!C$14&lt;J934),"Forfait limité à "&amp;FICHE!C$14&amp;"€/jour","")</f>
        <v/>
      </c>
      <c r="AU934" s="797"/>
      <c r="AV934" s="484"/>
      <c r="AW934" s="484"/>
      <c r="AX934" s="484"/>
      <c r="AY934" s="484"/>
      <c r="AZ934" s="484"/>
      <c r="BA934" s="4"/>
      <c r="BB934" s="4"/>
      <c r="BC934" s="4"/>
      <c r="BD934" s="4"/>
      <c r="BE934" s="4"/>
      <c r="BF934" s="4"/>
      <c r="BG934" s="4"/>
      <c r="BH934" s="4"/>
      <c r="BI934" s="4"/>
      <c r="BJ934" s="4"/>
      <c r="BK934" s="4"/>
      <c r="BL934" s="4"/>
      <c r="BM934" s="4"/>
      <c r="BN934" s="4"/>
      <c r="BO934" s="4"/>
      <c r="BP934" s="4"/>
      <c r="BQ934" s="4"/>
      <c r="BR934" s="4"/>
      <c r="BS934" s="4"/>
      <c r="BT934" s="4"/>
      <c r="BU934" s="4"/>
      <c r="BV934" s="4"/>
      <c r="BW934" s="4"/>
      <c r="BX934" s="4"/>
      <c r="BY934" s="4"/>
      <c r="BZ934" s="4"/>
      <c r="CA934" s="4"/>
      <c r="CB934" s="4"/>
      <c r="CC934" s="4"/>
      <c r="CD934" s="4"/>
      <c r="CE934" s="4"/>
      <c r="CF934" s="4"/>
      <c r="CG934" s="4"/>
      <c r="CH934" s="4"/>
      <c r="CI934" s="4"/>
      <c r="CJ934" s="4"/>
      <c r="CK934" s="4"/>
      <c r="CL934" s="4"/>
      <c r="CM934" s="4"/>
      <c r="CN934" s="4"/>
      <c r="CO934" s="4"/>
      <c r="CP934" s="4"/>
      <c r="CQ934" s="4"/>
      <c r="CR934" s="4"/>
      <c r="CS934" s="4"/>
      <c r="CT934" s="4"/>
      <c r="CU934" s="4"/>
      <c r="CV934" s="4"/>
      <c r="CW934" s="4"/>
      <c r="CX934" s="4"/>
      <c r="CY934" s="4"/>
      <c r="CZ934" s="4"/>
      <c r="DA934" s="4"/>
      <c r="DB934" s="4"/>
      <c r="DC934" s="4"/>
      <c r="DD934" s="4"/>
      <c r="DE934" s="4"/>
      <c r="DF934" s="4"/>
      <c r="DG934" s="4"/>
      <c r="DH934" s="4"/>
      <c r="DI934" s="4"/>
      <c r="DJ934" s="4"/>
      <c r="DK934" s="4"/>
      <c r="DL934" s="4"/>
      <c r="DM934" s="4"/>
      <c r="DN934" s="4"/>
      <c r="DO934" s="4"/>
      <c r="DP934" s="4"/>
      <c r="DQ934" s="4"/>
      <c r="DR934" s="4"/>
      <c r="DS934" s="4"/>
      <c r="DT934" s="4"/>
      <c r="DU934" s="4"/>
      <c r="DV934" s="4"/>
      <c r="DW934" s="4"/>
      <c r="DX934" s="4"/>
      <c r="DY934" s="4"/>
      <c r="DZ934" s="4"/>
      <c r="EA934" s="4"/>
      <c r="EB934" s="4"/>
      <c r="EC934" s="4"/>
      <c r="ED934" s="4"/>
      <c r="EE934" s="4"/>
      <c r="EF934" s="4"/>
      <c r="EG934" s="4"/>
      <c r="EH934" s="4"/>
      <c r="EI934" s="4"/>
      <c r="EJ934" s="4"/>
      <c r="EK934" s="4"/>
      <c r="EL934" s="4"/>
      <c r="EM934" s="4"/>
      <c r="EN934" s="4"/>
      <c r="EO934" s="4"/>
      <c r="EP934" s="4"/>
      <c r="EQ934" s="4"/>
      <c r="ER934" s="4"/>
      <c r="ES934" s="4"/>
      <c r="ET934" s="4"/>
      <c r="EU934" s="4"/>
      <c r="EV934" s="4"/>
      <c r="EW934" s="4"/>
      <c r="EX934" s="4"/>
      <c r="EY934" s="4"/>
      <c r="EZ934" s="4"/>
      <c r="FA934" s="4"/>
      <c r="FB934" s="4"/>
      <c r="FC934" s="4"/>
      <c r="FD934" s="4"/>
      <c r="FE934" s="4"/>
      <c r="FF934" s="4"/>
      <c r="FG934" s="4"/>
      <c r="FH934" s="4"/>
      <c r="FI934" s="4"/>
      <c r="FJ934" s="4"/>
      <c r="FK934" s="4"/>
      <c r="FL934" s="4"/>
      <c r="FM934" s="4"/>
      <c r="FN934" s="4"/>
      <c r="FO934" s="4"/>
      <c r="FP934" s="4"/>
      <c r="FQ934" s="4"/>
      <c r="FR934" s="4"/>
      <c r="FS934" s="4"/>
      <c r="FT934" s="4"/>
      <c r="FU934" s="4"/>
      <c r="FV934" s="4"/>
      <c r="FW934" s="4"/>
      <c r="FX934" s="4"/>
      <c r="FY934" s="4"/>
      <c r="FZ934" s="4"/>
      <c r="GA934" s="4"/>
      <c r="GB934" s="4"/>
      <c r="GC934" s="4"/>
      <c r="GD934" s="4"/>
      <c r="GE934" s="4"/>
      <c r="GF934" s="4"/>
      <c r="GG934" s="4"/>
      <c r="GH934" s="4"/>
      <c r="GI934" s="4"/>
      <c r="GJ934" s="4"/>
      <c r="GK934" s="4"/>
      <c r="GL934" s="4"/>
      <c r="GM934" s="4"/>
      <c r="GN934" s="4"/>
      <c r="GO934" s="4"/>
      <c r="GP934" s="4"/>
      <c r="GQ934" s="4"/>
      <c r="GR934" s="4"/>
      <c r="GS934" s="4"/>
      <c r="GT934" s="4"/>
      <c r="GU934" s="4"/>
      <c r="GV934" s="4"/>
      <c r="GW934" s="4"/>
      <c r="GX934" s="4"/>
      <c r="GY934" s="4"/>
      <c r="GZ934" s="4"/>
      <c r="HA934" s="4"/>
      <c r="HB934" s="4"/>
      <c r="HC934" s="4"/>
    </row>
    <row r="935" spans="1:211" s="380" customFormat="1" ht="13.9" customHeight="1">
      <c r="A935" s="828" t="str">
        <f>IF('1C TSsoustraitance'!$A652&lt;&gt;0,'1C TSsoustraitance'!$A652,"")</f>
        <v/>
      </c>
      <c r="B935" s="530"/>
      <c r="C935" s="513" t="str">
        <f>IF('1C TSsoustraitance'!$A652&lt;&gt;0,'1C TSsoustraitance'!$B652,"")</f>
        <v/>
      </c>
      <c r="D935" s="513" t="str">
        <f>IF('1C TSsoustraitance'!$A652&lt;&gt;0,'1C TSsoustraitance'!$C652,"")</f>
        <v/>
      </c>
      <c r="E935" s="684"/>
      <c r="F935" s="685"/>
      <c r="G935" s="666">
        <f>'1C TSsoustraitance'!$D652</f>
        <v>0</v>
      </c>
      <c r="H935" s="533">
        <v>0.21</v>
      </c>
      <c r="I935" s="533">
        <v>1</v>
      </c>
      <c r="J935" s="534"/>
      <c r="K935" s="667">
        <f t="shared" si="189"/>
        <v>0</v>
      </c>
      <c r="L935" s="668">
        <f>IF(OR('1C TSsoustraitance'!$D652="",'1C TSsoustraitance'!$AP652=0),0,IF(AND('1C TSsoustraitance'!$D652&lt;&gt;"",$K$2="Pôle",'1C TSsoustraitance'!$E652="OUI"),(('1C TSsoustraitance'!$F652+'1C TSsoustraitance'!$G652+'1C TSsoustraitance'!$H652+'1C TSsoustraitance'!$I652+'1C TSsoustraitance'!$M652)/'1C TSsoustraitance'!$R652),IF(AND('1C TSsoustraitance'!$D652&lt;&gt;"",$K$2="Pôle",'1C TSsoustraitance'!$E652="NON"),(('1C TSsoustraitance'!$F652+'1C TSsoustraitance'!$G652+'1C TSsoustraitance'!$H652+'1C TSsoustraitance'!$I652+'1C TSsoustraitance'!$M652)/'1C TSsoustraitance'!$AP652),IF(AND('1C TSsoustraitance'!$D652&lt;&gt;"",$K$2&lt;&gt;"Pôle",'1C TSsoustraitance'!$E652="OUI"),(('1C TSsoustraitance'!$F652+'1C TSsoustraitance'!$G652+'1C TSsoustraitance'!$H652+'1C TSsoustraitance'!$I652+'1C TSsoustraitance'!$J652+'1C TSsoustraitance'!$K652+'1C TSsoustraitance'!$L652+'1C TSsoustraitance'!$M652+'1C TSsoustraitance'!$N652+'1C TSsoustraitance'!$O652+'1C TSsoustraitance'!$P652+'1C TSsoustraitance'!$Q652)/'1C TSsoustraitance'!$R652),IF(AND('1C TSsoustraitance'!$D652&lt;&gt;"",$K$2&lt;&gt;"Pôle",'1C TSsoustraitance'!$E652="NON"),(('1C TSsoustraitance'!$F652+'1C TSsoustraitance'!$G652+'1C TSsoustraitance'!$H652+'1C TSsoustraitance'!$I652+'1C TSsoustraitance'!$J652+'1C TSsoustraitance'!$K652+'1C TSsoustraitance'!$L652+'1C TSsoustraitance'!$M652+'1C TSsoustraitance'!$N652+'1C TSsoustraitance'!$O652+'1C TSsoustraitance'!$P652+'1C TSsoustraitance'!$Q652))/'1C TSsoustraitance'!$AP652)))))</f>
        <v>0</v>
      </c>
      <c r="M935" s="668">
        <f>IF(OR('1C TSsoustraitance'!$D652="",'1C TSsoustraitance'!AP$13=0),0,IF(AND('1C TSsoustraitance'!$D652&lt;&gt;"",$K$2="Pôle",'1C TSsoustraitance'!$E652="OUI"),(('1C TSsoustraitance'!$J652+'1C TSsoustraitance'!$K652+'1C TSsoustraitance'!$L652)/'1C TSsoustraitance'!$R652),IF(AND('1C TSsoustraitance'!$D652&lt;&gt;"",$K$2="Pôle",'1C TSsoustraitance'!$E652="NON"),(('1C TSsoustraitance'!$J652+'1C TSsoustraitance'!$K652+'1C TSsoustraitance'!$L652)/'1C TSsoustraitance'!$AP652),IF(AND('1C TSsoustraitance'!$D652&lt;&gt;"",$K$2&lt;&gt;"Pôle"),0))))</f>
        <v>0</v>
      </c>
      <c r="N935" s="668">
        <f t="shared" si="188"/>
        <v>0</v>
      </c>
      <c r="O935" s="669">
        <f>IF(OR('1C TSsoustraitance'!$D652="",'1C TSsoustraitance'!$E652="OUI",'1C TSsoustraitance'!$AP652=0),0,(('1C TSsoustraitance'!$S652)/'1C TSsoustraitance'!$AP652))</f>
        <v>0</v>
      </c>
      <c r="P935" s="669">
        <f>IF(OR('1C TSsoustraitance'!$D652="",'1C TSsoustraitance'!$E652="OUI",'1C TSsoustraitance'!$AP652=0),0,(('1C TSsoustraitance'!$T652)/'1C TSsoustraitance'!$AP652))</f>
        <v>0</v>
      </c>
      <c r="Q935" s="669">
        <f>IF(OR('1C TSsoustraitance'!$D652="",'1C TSsoustraitance'!$E652="OUI",'1C TSsoustraitance'!$AP652=0),0,(('1C TSsoustraitance'!$U652)/'1C TSsoustraitance'!$AP652))</f>
        <v>0</v>
      </c>
      <c r="R935" s="669">
        <f>IF(OR('1C TSsoustraitance'!$D652="",'1C TSsoustraitance'!$E652="OUI",'1C TSsoustraitance'!$AP652=0),0,(('1C TSsoustraitance'!$V652)/'1C TSsoustraitance'!$AP652))</f>
        <v>0</v>
      </c>
      <c r="S935" s="669">
        <f>IF(OR('1C TSsoustraitance'!$D652="",'1C TSsoustraitance'!$E652="OUI",'1C TSsoustraitance'!$AP652=0),0,(('1C TSsoustraitance'!$W652)/'1C TSsoustraitance'!$AP652))</f>
        <v>0</v>
      </c>
      <c r="T935" s="669">
        <f>IF(OR('1C TSsoustraitance'!$D652="",'1C TSsoustraitance'!$E652="OUI",'1C TSsoustraitance'!$AP652=0),0,(('1C TSsoustraitance'!$X652)/'1C TSsoustraitance'!$AP652))</f>
        <v>0</v>
      </c>
      <c r="U935" s="669">
        <f>IF(OR('1C TSsoustraitance'!$D652="",'1C TSsoustraitance'!$E652="OUI",'1C TSsoustraitance'!$AP652=0),0,(('1C TSsoustraitance'!$Y652)/'1C TSsoustraitance'!$AP652))</f>
        <v>0</v>
      </c>
      <c r="V935" s="669">
        <f>IF(OR('1C TSsoustraitance'!$D652="",'1C TSsoustraitance'!$E652="OUI",'1C TSsoustraitance'!$AP652=0),0,(('1C TSsoustraitance'!$Z652)/'1C TSsoustraitance'!$AP652))</f>
        <v>0</v>
      </c>
      <c r="W935" s="669">
        <f>IF(OR('1C TSsoustraitance'!$D652="",'1C TSsoustraitance'!$E652="OUI",'1C TSsoustraitance'!$AP652=0),0,(('1C TSsoustraitance'!$AA652)/'1C TSsoustraitance'!$AP652))</f>
        <v>0</v>
      </c>
      <c r="X935" s="669">
        <f>IF(OR('1C TSsoustraitance'!$D652="",'1C TSsoustraitance'!$E652="OUI",'1C TSsoustraitance'!$AP652=0),0,(('1C TSsoustraitance'!$AB652)/'1C TSsoustraitance'!$AP652))</f>
        <v>0</v>
      </c>
      <c r="Y935" s="669">
        <f>IF(OR('1C TSsoustraitance'!$D652="",'1C TSsoustraitance'!$E652="OUI",'1C TSsoustraitance'!$AP652=0),0,(('1C TSsoustraitance'!$AC652)/'1C TSsoustraitance'!$AP652))</f>
        <v>0</v>
      </c>
      <c r="Z935" s="669">
        <f>IF(OR('1C TSsoustraitance'!$D652="",'1C TSsoustraitance'!$E652="OUI",'1C TSsoustraitance'!$AP652=0),0,(('1C TSsoustraitance'!$AD652)/'1C TSsoustraitance'!$AP652))</f>
        <v>0</v>
      </c>
      <c r="AA935" s="669">
        <f>IF(OR('1C TSsoustraitance'!$D652="",'1C TSsoustraitance'!$E652="OUI",'1C TSsoustraitance'!$AP652=0),0,(('1C TSsoustraitance'!$AE652)/'1C TSsoustraitance'!$AP652))</f>
        <v>0</v>
      </c>
      <c r="AB935" s="669">
        <f>IF(OR('1C TSsoustraitance'!$D652="",'1C TSsoustraitance'!$E652="OUI",'1C TSsoustraitance'!$AP652=0),0,(('1C TSsoustraitance'!$AF652)/'1C TSsoustraitance'!$AP652))</f>
        <v>0</v>
      </c>
      <c r="AC935" s="669">
        <f>IF(OR('1C TSsoustraitance'!$D652="",'1C TSsoustraitance'!$E652="OUI",'1C TSsoustraitance'!$AP652=0),0,(('1C TSsoustraitance'!$AG652)/'1C TSsoustraitance'!$AP652))</f>
        <v>0</v>
      </c>
      <c r="AD935" s="669">
        <f>IF(OR('1C TSsoustraitance'!$D652="",'1C TSsoustraitance'!$E652="OUI",'1C TSsoustraitance'!$AP652=0),0,(('1C TSsoustraitance'!$AH652)/'1C TSsoustraitance'!$AP652))</f>
        <v>0</v>
      </c>
      <c r="AE935" s="669">
        <f>IF(OR('1C TSsoustraitance'!$D652="",'1C TSsoustraitance'!$E652="OUI",'1C TSsoustraitance'!$AP652=0),0,(('1C TSsoustraitance'!$AI652)/'1C TSsoustraitance'!$AP652))</f>
        <v>0</v>
      </c>
      <c r="AF935" s="669">
        <f>IF(OR('1C TSsoustraitance'!$D652="",'1C TSsoustraitance'!$E652="OUI",'1C TSsoustraitance'!$AP652=0),0,(('1C TSsoustraitance'!$AJ652)/'1C TSsoustraitance'!$AP652))</f>
        <v>0</v>
      </c>
      <c r="AG935" s="669">
        <f>IF(OR('1C TSsoustraitance'!$D652="",'1C TSsoustraitance'!$E652="OUI",'1C TSsoustraitance'!$AP652=0),0,(('1C TSsoustraitance'!$AK652)/'1C TSsoustraitance'!$AP652))</f>
        <v>0</v>
      </c>
      <c r="AH935" s="669">
        <f>IF(OR('1C TSsoustraitance'!$D652="",'1C TSsoustraitance'!$E652="OUI",'1C TSsoustraitance'!$AP652=0),0,(('1C TSsoustraitance'!$AL652)/'1C TSsoustraitance'!$AP652))</f>
        <v>0</v>
      </c>
      <c r="AI935" s="669">
        <f>IF(OR('1C TSsoustraitance'!$D652="",'1C TSsoustraitance'!$E652="OUI",'1C TSsoustraitance'!$AP652=0),0,(('1C TSsoustraitance'!$AM652)/'1C TSsoustraitance'!$AP652))</f>
        <v>0</v>
      </c>
      <c r="AJ935" s="669">
        <f>IF(OR('1C TSsoustraitance'!$D652="",'1C TSsoustraitance'!$E652="OUI",'1C TSsoustraitance'!$AP652=0),0,(('1C TSsoustraitance'!$AN652)/'1C TSsoustraitance'!$AP652))</f>
        <v>0</v>
      </c>
      <c r="AK935" s="669">
        <f t="shared" si="190"/>
        <v>0</v>
      </c>
      <c r="AL935" s="668">
        <f t="shared" si="191"/>
        <v>0</v>
      </c>
      <c r="AM935" s="670">
        <f>IF(Tableau7[[#This Row],[N° pièce]]="",0,(Tableau7[[#This Row],[hors TVA]]+(Tableau7[[#This Row],[hors TVA]]*Tableau7[[#This Row],[Taux TVA]])-(Tableau7[[#This Row],[hors TVA]]*Tableau7[[#This Row],[Taux TVA]]*Tableau7[[#This Row],[Régime TVA: Récupération]]))*Tableau7[[#This Row],[Type 1]])</f>
        <v>0</v>
      </c>
      <c r="AN935" s="670">
        <f>IF(Tableau7[[#This Row],[N° pièce]]="",0,IF($K$2="pôle",((Tableau7[[#This Row],[hors TVA]]+(Tableau7[[#This Row],[hors TVA]]*Tableau7[[#This Row],[Taux TVA]])-(Tableau7[[#This Row],[hors TVA]]*Tableau7[[#This Row],[Taux TVA]]*Tableau7[[#This Row],[Régime TVA: Récupération]]))*Tableau7[[#This Row],[Type 2]]),0))</f>
        <v>0</v>
      </c>
      <c r="AO935" s="670">
        <f t="shared" si="185"/>
        <v>0</v>
      </c>
      <c r="AP935" s="255">
        <f t="shared" si="193"/>
        <v>0</v>
      </c>
      <c r="AQ935" s="506">
        <f t="shared" si="192"/>
        <v>0</v>
      </c>
      <c r="AR935" s="671"/>
      <c r="AS935" s="512"/>
      <c r="AT935" s="513" t="str">
        <f>IF(('1C TSsoustraitance'!AP652*FICHE!C$14&lt;J935),"Forfait limité à "&amp;FICHE!C$14&amp;"€/jour","")</f>
        <v/>
      </c>
      <c r="AU935" s="797"/>
      <c r="AV935" s="484"/>
      <c r="AW935" s="484"/>
      <c r="AX935" s="484"/>
      <c r="AY935" s="484"/>
      <c r="AZ935" s="484"/>
      <c r="BA935" s="4"/>
      <c r="BB935" s="4"/>
      <c r="BC935" s="4"/>
      <c r="BD935" s="4"/>
      <c r="BE935" s="4"/>
      <c r="BF935" s="4"/>
      <c r="BG935" s="4"/>
      <c r="BH935" s="4"/>
      <c r="BI935" s="4"/>
      <c r="BJ935" s="4"/>
      <c r="BK935" s="4"/>
      <c r="BL935" s="4"/>
      <c r="BM935" s="4"/>
      <c r="BN935" s="4"/>
      <c r="BO935" s="4"/>
      <c r="BP935" s="4"/>
      <c r="BQ935" s="4"/>
      <c r="BR935" s="4"/>
      <c r="BS935" s="4"/>
      <c r="BT935" s="4"/>
      <c r="BU935" s="4"/>
      <c r="BV935" s="4"/>
      <c r="BW935" s="4"/>
      <c r="BX935" s="4"/>
      <c r="BY935" s="4"/>
      <c r="BZ935" s="4"/>
      <c r="CA935" s="4"/>
      <c r="CB935" s="4"/>
      <c r="CC935" s="4"/>
      <c r="CD935" s="4"/>
      <c r="CE935" s="4"/>
      <c r="CF935" s="4"/>
      <c r="CG935" s="4"/>
      <c r="CH935" s="4"/>
      <c r="CI935" s="4"/>
      <c r="CJ935" s="4"/>
      <c r="CK935" s="4"/>
      <c r="CL935" s="4"/>
      <c r="CM935" s="4"/>
      <c r="CN935" s="4"/>
      <c r="CO935" s="4"/>
      <c r="CP935" s="4"/>
      <c r="CQ935" s="4"/>
      <c r="CR935" s="4"/>
      <c r="CS935" s="4"/>
      <c r="CT935" s="4"/>
      <c r="CU935" s="4"/>
      <c r="CV935" s="4"/>
      <c r="CW935" s="4"/>
      <c r="CX935" s="4"/>
      <c r="CY935" s="4"/>
      <c r="CZ935" s="4"/>
      <c r="DA935" s="4"/>
      <c r="DB935" s="4"/>
      <c r="DC935" s="4"/>
      <c r="DD935" s="4"/>
      <c r="DE935" s="4"/>
      <c r="DF935" s="4"/>
      <c r="DG935" s="4"/>
      <c r="DH935" s="4"/>
      <c r="DI935" s="4"/>
      <c r="DJ935" s="4"/>
      <c r="DK935" s="4"/>
      <c r="DL935" s="4"/>
      <c r="DM935" s="4"/>
      <c r="DN935" s="4"/>
      <c r="DO935" s="4"/>
      <c r="DP935" s="4"/>
      <c r="DQ935" s="4"/>
      <c r="DR935" s="4"/>
      <c r="DS935" s="4"/>
      <c r="DT935" s="4"/>
      <c r="DU935" s="4"/>
      <c r="DV935" s="4"/>
      <c r="DW935" s="4"/>
      <c r="DX935" s="4"/>
      <c r="DY935" s="4"/>
      <c r="DZ935" s="4"/>
      <c r="EA935" s="4"/>
      <c r="EB935" s="4"/>
      <c r="EC935" s="4"/>
      <c r="ED935" s="4"/>
      <c r="EE935" s="4"/>
      <c r="EF935" s="4"/>
      <c r="EG935" s="4"/>
      <c r="EH935" s="4"/>
      <c r="EI935" s="4"/>
      <c r="EJ935" s="4"/>
      <c r="EK935" s="4"/>
      <c r="EL935" s="4"/>
      <c r="EM935" s="4"/>
      <c r="EN935" s="4"/>
      <c r="EO935" s="4"/>
      <c r="EP935" s="4"/>
      <c r="EQ935" s="4"/>
      <c r="ER935" s="4"/>
      <c r="ES935" s="4"/>
      <c r="ET935" s="4"/>
      <c r="EU935" s="4"/>
      <c r="EV935" s="4"/>
      <c r="EW935" s="4"/>
      <c r="EX935" s="4"/>
      <c r="EY935" s="4"/>
      <c r="EZ935" s="4"/>
      <c r="FA935" s="4"/>
      <c r="FB935" s="4"/>
      <c r="FC935" s="4"/>
      <c r="FD935" s="4"/>
      <c r="FE935" s="4"/>
      <c r="FF935" s="4"/>
      <c r="FG935" s="4"/>
      <c r="FH935" s="4"/>
      <c r="FI935" s="4"/>
      <c r="FJ935" s="4"/>
      <c r="FK935" s="4"/>
      <c r="FL935" s="4"/>
      <c r="FM935" s="4"/>
      <c r="FN935" s="4"/>
      <c r="FO935" s="4"/>
      <c r="FP935" s="4"/>
      <c r="FQ935" s="4"/>
      <c r="FR935" s="4"/>
      <c r="FS935" s="4"/>
      <c r="FT935" s="4"/>
      <c r="FU935" s="4"/>
      <c r="FV935" s="4"/>
      <c r="FW935" s="4"/>
      <c r="FX935" s="4"/>
      <c r="FY935" s="4"/>
      <c r="FZ935" s="4"/>
      <c r="GA935" s="4"/>
      <c r="GB935" s="4"/>
      <c r="GC935" s="4"/>
      <c r="GD935" s="4"/>
      <c r="GE935" s="4"/>
      <c r="GF935" s="4"/>
      <c r="GG935" s="4"/>
      <c r="GH935" s="4"/>
      <c r="GI935" s="4"/>
      <c r="GJ935" s="4"/>
      <c r="GK935" s="4"/>
      <c r="GL935" s="4"/>
      <c r="GM935" s="4"/>
      <c r="GN935" s="4"/>
      <c r="GO935" s="4"/>
      <c r="GP935" s="4"/>
      <c r="GQ935" s="4"/>
      <c r="GR935" s="4"/>
      <c r="GS935" s="4"/>
      <c r="GT935" s="4"/>
      <c r="GU935" s="4"/>
      <c r="GV935" s="4"/>
      <c r="GW935" s="4"/>
      <c r="GX935" s="4"/>
      <c r="GY935" s="4"/>
      <c r="GZ935" s="4"/>
      <c r="HA935" s="4"/>
      <c r="HB935" s="4"/>
      <c r="HC935" s="4"/>
    </row>
    <row r="936" spans="1:211" s="380" customFormat="1" ht="13.9" customHeight="1">
      <c r="A936" s="828" t="str">
        <f>IF('1C TSsoustraitance'!$A653&lt;&gt;0,'1C TSsoustraitance'!$A653,"")</f>
        <v/>
      </c>
      <c r="B936" s="530"/>
      <c r="C936" s="513" t="str">
        <f>IF('1C TSsoustraitance'!$A653&lt;&gt;0,'1C TSsoustraitance'!$B653,"")</f>
        <v/>
      </c>
      <c r="D936" s="513" t="str">
        <f>IF('1C TSsoustraitance'!$A653&lt;&gt;0,'1C TSsoustraitance'!$C653,"")</f>
        <v/>
      </c>
      <c r="E936" s="684"/>
      <c r="F936" s="685"/>
      <c r="G936" s="666">
        <f>'1C TSsoustraitance'!$D653</f>
        <v>0</v>
      </c>
      <c r="H936" s="533">
        <v>0.21</v>
      </c>
      <c r="I936" s="533">
        <v>1</v>
      </c>
      <c r="J936" s="534"/>
      <c r="K936" s="667">
        <f t="shared" si="189"/>
        <v>0</v>
      </c>
      <c r="L936" s="668">
        <f>IF(OR('1C TSsoustraitance'!$D653="",'1C TSsoustraitance'!$AP653=0),0,IF(AND('1C TSsoustraitance'!$D653&lt;&gt;"",$K$2="Pôle",'1C TSsoustraitance'!$E653="OUI"),(('1C TSsoustraitance'!$F653+'1C TSsoustraitance'!$G653+'1C TSsoustraitance'!$H653+'1C TSsoustraitance'!$I653+'1C TSsoustraitance'!$M653)/'1C TSsoustraitance'!$R653),IF(AND('1C TSsoustraitance'!$D653&lt;&gt;"",$K$2="Pôle",'1C TSsoustraitance'!$E653="NON"),(('1C TSsoustraitance'!$F653+'1C TSsoustraitance'!$G653+'1C TSsoustraitance'!$H653+'1C TSsoustraitance'!$I653+'1C TSsoustraitance'!$M653)/'1C TSsoustraitance'!$AP653),IF(AND('1C TSsoustraitance'!$D653&lt;&gt;"",$K$2&lt;&gt;"Pôle",'1C TSsoustraitance'!$E653="OUI"),(('1C TSsoustraitance'!$F653+'1C TSsoustraitance'!$G653+'1C TSsoustraitance'!$H653+'1C TSsoustraitance'!$I653+'1C TSsoustraitance'!$J653+'1C TSsoustraitance'!$K653+'1C TSsoustraitance'!$L653+'1C TSsoustraitance'!$M653+'1C TSsoustraitance'!$N653+'1C TSsoustraitance'!$O653+'1C TSsoustraitance'!$P653+'1C TSsoustraitance'!$Q653)/'1C TSsoustraitance'!$R653),IF(AND('1C TSsoustraitance'!$D653&lt;&gt;"",$K$2&lt;&gt;"Pôle",'1C TSsoustraitance'!$E653="NON"),(('1C TSsoustraitance'!$F653+'1C TSsoustraitance'!$G653+'1C TSsoustraitance'!$H653+'1C TSsoustraitance'!$I653+'1C TSsoustraitance'!$J653+'1C TSsoustraitance'!$K653+'1C TSsoustraitance'!$L653+'1C TSsoustraitance'!$M653+'1C TSsoustraitance'!$N653+'1C TSsoustraitance'!$O653+'1C TSsoustraitance'!$P653+'1C TSsoustraitance'!$Q653))/'1C TSsoustraitance'!$AP653)))))</f>
        <v>0</v>
      </c>
      <c r="M936" s="668">
        <f>IF(OR('1C TSsoustraitance'!$D653="",'1C TSsoustraitance'!AP$13=0),0,IF(AND('1C TSsoustraitance'!$D653&lt;&gt;"",$K$2="Pôle",'1C TSsoustraitance'!$E653="OUI"),(('1C TSsoustraitance'!$J653+'1C TSsoustraitance'!$K653+'1C TSsoustraitance'!$L653)/'1C TSsoustraitance'!$R653),IF(AND('1C TSsoustraitance'!$D653&lt;&gt;"",$K$2="Pôle",'1C TSsoustraitance'!$E653="NON"),(('1C TSsoustraitance'!$J653+'1C TSsoustraitance'!$K653+'1C TSsoustraitance'!$L653)/'1C TSsoustraitance'!$AP653),IF(AND('1C TSsoustraitance'!$D653&lt;&gt;"",$K$2&lt;&gt;"Pôle"),0))))</f>
        <v>0</v>
      </c>
      <c r="N936" s="668">
        <f t="shared" si="188"/>
        <v>0</v>
      </c>
      <c r="O936" s="669">
        <f>IF(OR('1C TSsoustraitance'!$D653="",'1C TSsoustraitance'!$E653="OUI",'1C TSsoustraitance'!$AP653=0),0,(('1C TSsoustraitance'!$S653)/'1C TSsoustraitance'!$AP653))</f>
        <v>0</v>
      </c>
      <c r="P936" s="669">
        <f>IF(OR('1C TSsoustraitance'!$D653="",'1C TSsoustraitance'!$E653="OUI",'1C TSsoustraitance'!$AP653=0),0,(('1C TSsoustraitance'!$T653)/'1C TSsoustraitance'!$AP653))</f>
        <v>0</v>
      </c>
      <c r="Q936" s="669">
        <f>IF(OR('1C TSsoustraitance'!$D653="",'1C TSsoustraitance'!$E653="OUI",'1C TSsoustraitance'!$AP653=0),0,(('1C TSsoustraitance'!$U653)/'1C TSsoustraitance'!$AP653))</f>
        <v>0</v>
      </c>
      <c r="R936" s="669">
        <f>IF(OR('1C TSsoustraitance'!$D653="",'1C TSsoustraitance'!$E653="OUI",'1C TSsoustraitance'!$AP653=0),0,(('1C TSsoustraitance'!$V653)/'1C TSsoustraitance'!$AP653))</f>
        <v>0</v>
      </c>
      <c r="S936" s="669">
        <f>IF(OR('1C TSsoustraitance'!$D653="",'1C TSsoustraitance'!$E653="OUI",'1C TSsoustraitance'!$AP653=0),0,(('1C TSsoustraitance'!$W653)/'1C TSsoustraitance'!$AP653))</f>
        <v>0</v>
      </c>
      <c r="T936" s="669">
        <f>IF(OR('1C TSsoustraitance'!$D653="",'1C TSsoustraitance'!$E653="OUI",'1C TSsoustraitance'!$AP653=0),0,(('1C TSsoustraitance'!$X653)/'1C TSsoustraitance'!$AP653))</f>
        <v>0</v>
      </c>
      <c r="U936" s="669">
        <f>IF(OR('1C TSsoustraitance'!$D653="",'1C TSsoustraitance'!$E653="OUI",'1C TSsoustraitance'!$AP653=0),0,(('1C TSsoustraitance'!$Y653)/'1C TSsoustraitance'!$AP653))</f>
        <v>0</v>
      </c>
      <c r="V936" s="669">
        <f>IF(OR('1C TSsoustraitance'!$D653="",'1C TSsoustraitance'!$E653="OUI",'1C TSsoustraitance'!$AP653=0),0,(('1C TSsoustraitance'!$Z653)/'1C TSsoustraitance'!$AP653))</f>
        <v>0</v>
      </c>
      <c r="W936" s="669">
        <f>IF(OR('1C TSsoustraitance'!$D653="",'1C TSsoustraitance'!$E653="OUI",'1C TSsoustraitance'!$AP653=0),0,(('1C TSsoustraitance'!$AA653)/'1C TSsoustraitance'!$AP653))</f>
        <v>0</v>
      </c>
      <c r="X936" s="669">
        <f>IF(OR('1C TSsoustraitance'!$D653="",'1C TSsoustraitance'!$E653="OUI",'1C TSsoustraitance'!$AP653=0),0,(('1C TSsoustraitance'!$AB653)/'1C TSsoustraitance'!$AP653))</f>
        <v>0</v>
      </c>
      <c r="Y936" s="669">
        <f>IF(OR('1C TSsoustraitance'!$D653="",'1C TSsoustraitance'!$E653="OUI",'1C TSsoustraitance'!$AP653=0),0,(('1C TSsoustraitance'!$AC653)/'1C TSsoustraitance'!$AP653))</f>
        <v>0</v>
      </c>
      <c r="Z936" s="669">
        <f>IF(OR('1C TSsoustraitance'!$D653="",'1C TSsoustraitance'!$E653="OUI",'1C TSsoustraitance'!$AP653=0),0,(('1C TSsoustraitance'!$AD653)/'1C TSsoustraitance'!$AP653))</f>
        <v>0</v>
      </c>
      <c r="AA936" s="669">
        <f>IF(OR('1C TSsoustraitance'!$D653="",'1C TSsoustraitance'!$E653="OUI",'1C TSsoustraitance'!$AP653=0),0,(('1C TSsoustraitance'!$AE653)/'1C TSsoustraitance'!$AP653))</f>
        <v>0</v>
      </c>
      <c r="AB936" s="669">
        <f>IF(OR('1C TSsoustraitance'!$D653="",'1C TSsoustraitance'!$E653="OUI",'1C TSsoustraitance'!$AP653=0),0,(('1C TSsoustraitance'!$AF653)/'1C TSsoustraitance'!$AP653))</f>
        <v>0</v>
      </c>
      <c r="AC936" s="669">
        <f>IF(OR('1C TSsoustraitance'!$D653="",'1C TSsoustraitance'!$E653="OUI",'1C TSsoustraitance'!$AP653=0),0,(('1C TSsoustraitance'!$AG653)/'1C TSsoustraitance'!$AP653))</f>
        <v>0</v>
      </c>
      <c r="AD936" s="669">
        <f>IF(OR('1C TSsoustraitance'!$D653="",'1C TSsoustraitance'!$E653="OUI",'1C TSsoustraitance'!$AP653=0),0,(('1C TSsoustraitance'!$AH653)/'1C TSsoustraitance'!$AP653))</f>
        <v>0</v>
      </c>
      <c r="AE936" s="669">
        <f>IF(OR('1C TSsoustraitance'!$D653="",'1C TSsoustraitance'!$E653="OUI",'1C TSsoustraitance'!$AP653=0),0,(('1C TSsoustraitance'!$AI653)/'1C TSsoustraitance'!$AP653))</f>
        <v>0</v>
      </c>
      <c r="AF936" s="669">
        <f>IF(OR('1C TSsoustraitance'!$D653="",'1C TSsoustraitance'!$E653="OUI",'1C TSsoustraitance'!$AP653=0),0,(('1C TSsoustraitance'!$AJ653)/'1C TSsoustraitance'!$AP653))</f>
        <v>0</v>
      </c>
      <c r="AG936" s="669">
        <f>IF(OR('1C TSsoustraitance'!$D653="",'1C TSsoustraitance'!$E653="OUI",'1C TSsoustraitance'!$AP653=0),0,(('1C TSsoustraitance'!$AK653)/'1C TSsoustraitance'!$AP653))</f>
        <v>0</v>
      </c>
      <c r="AH936" s="669">
        <f>IF(OR('1C TSsoustraitance'!$D653="",'1C TSsoustraitance'!$E653="OUI",'1C TSsoustraitance'!$AP653=0),0,(('1C TSsoustraitance'!$AL653)/'1C TSsoustraitance'!$AP653))</f>
        <v>0</v>
      </c>
      <c r="AI936" s="669">
        <f>IF(OR('1C TSsoustraitance'!$D653="",'1C TSsoustraitance'!$E653="OUI",'1C TSsoustraitance'!$AP653=0),0,(('1C TSsoustraitance'!$AM653)/'1C TSsoustraitance'!$AP653))</f>
        <v>0</v>
      </c>
      <c r="AJ936" s="669">
        <f>IF(OR('1C TSsoustraitance'!$D653="",'1C TSsoustraitance'!$E653="OUI",'1C TSsoustraitance'!$AP653=0),0,(('1C TSsoustraitance'!$AN653)/'1C TSsoustraitance'!$AP653))</f>
        <v>0</v>
      </c>
      <c r="AK936" s="669">
        <f t="shared" si="190"/>
        <v>0</v>
      </c>
      <c r="AL936" s="668">
        <f t="shared" si="191"/>
        <v>0</v>
      </c>
      <c r="AM936" s="670">
        <f>IF(Tableau7[[#This Row],[N° pièce]]="",0,(Tableau7[[#This Row],[hors TVA]]+(Tableau7[[#This Row],[hors TVA]]*Tableau7[[#This Row],[Taux TVA]])-(Tableau7[[#This Row],[hors TVA]]*Tableau7[[#This Row],[Taux TVA]]*Tableau7[[#This Row],[Régime TVA: Récupération]]))*Tableau7[[#This Row],[Type 1]])</f>
        <v>0</v>
      </c>
      <c r="AN936" s="670">
        <f>IF(Tableau7[[#This Row],[N° pièce]]="",0,IF($K$2="pôle",((Tableau7[[#This Row],[hors TVA]]+(Tableau7[[#This Row],[hors TVA]]*Tableau7[[#This Row],[Taux TVA]])-(Tableau7[[#This Row],[hors TVA]]*Tableau7[[#This Row],[Taux TVA]]*Tableau7[[#This Row],[Régime TVA: Récupération]]))*Tableau7[[#This Row],[Type 2]]),0))</f>
        <v>0</v>
      </c>
      <c r="AO936" s="670">
        <f t="shared" ref="AO936:AO999" si="194">$AM936+$AN936</f>
        <v>0</v>
      </c>
      <c r="AP936" s="255">
        <f t="shared" si="193"/>
        <v>0</v>
      </c>
      <c r="AQ936" s="506">
        <f t="shared" si="192"/>
        <v>0</v>
      </c>
      <c r="AR936" s="671"/>
      <c r="AS936" s="512"/>
      <c r="AT936" s="513" t="str">
        <f>IF(('1C TSsoustraitance'!AP653*FICHE!C$14&lt;J936),"Forfait limité à "&amp;FICHE!C$14&amp;"€/jour","")</f>
        <v/>
      </c>
      <c r="AU936" s="797"/>
      <c r="AV936" s="484"/>
      <c r="AW936" s="484"/>
      <c r="AX936" s="484"/>
      <c r="AY936" s="484"/>
      <c r="AZ936" s="484"/>
      <c r="BA936" s="4"/>
      <c r="BB936" s="4"/>
      <c r="BC936" s="4"/>
      <c r="BD936" s="4"/>
      <c r="BE936" s="4"/>
      <c r="BF936" s="4"/>
      <c r="BG936" s="4"/>
      <c r="BH936" s="4"/>
      <c r="BI936" s="4"/>
      <c r="BJ936" s="4"/>
      <c r="BK936" s="4"/>
      <c r="BL936" s="4"/>
      <c r="BM936" s="4"/>
      <c r="BN936" s="4"/>
      <c r="BO936" s="4"/>
      <c r="BP936" s="4"/>
      <c r="BQ936" s="4"/>
      <c r="BR936" s="4"/>
      <c r="BS936" s="4"/>
      <c r="BT936" s="4"/>
      <c r="BU936" s="4"/>
      <c r="BV936" s="4"/>
      <c r="BW936" s="4"/>
      <c r="BX936" s="4"/>
      <c r="BY936" s="4"/>
      <c r="BZ936" s="4"/>
      <c r="CA936" s="4"/>
      <c r="CB936" s="4"/>
      <c r="CC936" s="4"/>
      <c r="CD936" s="4"/>
      <c r="CE936" s="4"/>
      <c r="CF936" s="4"/>
      <c r="CG936" s="4"/>
      <c r="CH936" s="4"/>
      <c r="CI936" s="4"/>
      <c r="CJ936" s="4"/>
      <c r="CK936" s="4"/>
      <c r="CL936" s="4"/>
      <c r="CM936" s="4"/>
      <c r="CN936" s="4"/>
      <c r="CO936" s="4"/>
      <c r="CP936" s="4"/>
      <c r="CQ936" s="4"/>
      <c r="CR936" s="4"/>
      <c r="CS936" s="4"/>
      <c r="CT936" s="4"/>
      <c r="CU936" s="4"/>
      <c r="CV936" s="4"/>
      <c r="CW936" s="4"/>
      <c r="CX936" s="4"/>
      <c r="CY936" s="4"/>
      <c r="CZ936" s="4"/>
      <c r="DA936" s="4"/>
      <c r="DB936" s="4"/>
      <c r="DC936" s="4"/>
      <c r="DD936" s="4"/>
      <c r="DE936" s="4"/>
      <c r="DF936" s="4"/>
      <c r="DG936" s="4"/>
      <c r="DH936" s="4"/>
      <c r="DI936" s="4"/>
      <c r="DJ936" s="4"/>
      <c r="DK936" s="4"/>
      <c r="DL936" s="4"/>
      <c r="DM936" s="4"/>
      <c r="DN936" s="4"/>
      <c r="DO936" s="4"/>
      <c r="DP936" s="4"/>
      <c r="DQ936" s="4"/>
      <c r="DR936" s="4"/>
      <c r="DS936" s="4"/>
      <c r="DT936" s="4"/>
      <c r="DU936" s="4"/>
      <c r="DV936" s="4"/>
      <c r="DW936" s="4"/>
      <c r="DX936" s="4"/>
      <c r="DY936" s="4"/>
      <c r="DZ936" s="4"/>
      <c r="EA936" s="4"/>
      <c r="EB936" s="4"/>
      <c r="EC936" s="4"/>
      <c r="ED936" s="4"/>
      <c r="EE936" s="4"/>
      <c r="EF936" s="4"/>
      <c r="EG936" s="4"/>
      <c r="EH936" s="4"/>
      <c r="EI936" s="4"/>
      <c r="EJ936" s="4"/>
      <c r="EK936" s="4"/>
      <c r="EL936" s="4"/>
      <c r="EM936" s="4"/>
      <c r="EN936" s="4"/>
      <c r="EO936" s="4"/>
      <c r="EP936" s="4"/>
      <c r="EQ936" s="4"/>
      <c r="ER936" s="4"/>
      <c r="ES936" s="4"/>
      <c r="ET936" s="4"/>
      <c r="EU936" s="4"/>
      <c r="EV936" s="4"/>
      <c r="EW936" s="4"/>
      <c r="EX936" s="4"/>
      <c r="EY936" s="4"/>
      <c r="EZ936" s="4"/>
      <c r="FA936" s="4"/>
      <c r="FB936" s="4"/>
      <c r="FC936" s="4"/>
      <c r="FD936" s="4"/>
      <c r="FE936" s="4"/>
      <c r="FF936" s="4"/>
      <c r="FG936" s="4"/>
      <c r="FH936" s="4"/>
      <c r="FI936" s="4"/>
      <c r="FJ936" s="4"/>
      <c r="FK936" s="4"/>
      <c r="FL936" s="4"/>
      <c r="FM936" s="4"/>
      <c r="FN936" s="4"/>
      <c r="FO936" s="4"/>
      <c r="FP936" s="4"/>
      <c r="FQ936" s="4"/>
      <c r="FR936" s="4"/>
      <c r="FS936" s="4"/>
      <c r="FT936" s="4"/>
      <c r="FU936" s="4"/>
      <c r="FV936" s="4"/>
      <c r="FW936" s="4"/>
      <c r="FX936" s="4"/>
      <c r="FY936" s="4"/>
      <c r="FZ936" s="4"/>
      <c r="GA936" s="4"/>
      <c r="GB936" s="4"/>
      <c r="GC936" s="4"/>
      <c r="GD936" s="4"/>
      <c r="GE936" s="4"/>
      <c r="GF936" s="4"/>
      <c r="GG936" s="4"/>
      <c r="GH936" s="4"/>
      <c r="GI936" s="4"/>
      <c r="GJ936" s="4"/>
      <c r="GK936" s="4"/>
      <c r="GL936" s="4"/>
      <c r="GM936" s="4"/>
      <c r="GN936" s="4"/>
      <c r="GO936" s="4"/>
      <c r="GP936" s="4"/>
      <c r="GQ936" s="4"/>
      <c r="GR936" s="4"/>
      <c r="GS936" s="4"/>
      <c r="GT936" s="4"/>
      <c r="GU936" s="4"/>
      <c r="GV936" s="4"/>
      <c r="GW936" s="4"/>
      <c r="GX936" s="4"/>
      <c r="GY936" s="4"/>
      <c r="GZ936" s="4"/>
      <c r="HA936" s="4"/>
      <c r="HB936" s="4"/>
      <c r="HC936" s="4"/>
    </row>
    <row r="937" spans="1:211" s="380" customFormat="1" ht="13.9" customHeight="1">
      <c r="A937" s="828" t="str">
        <f>IF('1C TSsoustraitance'!$A654&lt;&gt;0,'1C TSsoustraitance'!$A654,"")</f>
        <v/>
      </c>
      <c r="B937" s="530"/>
      <c r="C937" s="513" t="str">
        <f>IF('1C TSsoustraitance'!$A654&lt;&gt;0,'1C TSsoustraitance'!$B654,"")</f>
        <v/>
      </c>
      <c r="D937" s="513" t="str">
        <f>IF('1C TSsoustraitance'!$A654&lt;&gt;0,'1C TSsoustraitance'!$C654,"")</f>
        <v/>
      </c>
      <c r="E937" s="684"/>
      <c r="F937" s="685"/>
      <c r="G937" s="666">
        <f>'1C TSsoustraitance'!$D654</f>
        <v>0</v>
      </c>
      <c r="H937" s="533">
        <v>0.21</v>
      </c>
      <c r="I937" s="533">
        <v>1</v>
      </c>
      <c r="J937" s="534"/>
      <c r="K937" s="667">
        <f t="shared" si="189"/>
        <v>0</v>
      </c>
      <c r="L937" s="668">
        <f>IF(OR('1C TSsoustraitance'!$D654="",'1C TSsoustraitance'!$AP654=0),0,IF(AND('1C TSsoustraitance'!$D654&lt;&gt;"",$K$2="Pôle",'1C TSsoustraitance'!$E654="OUI"),(('1C TSsoustraitance'!$F654+'1C TSsoustraitance'!$G654+'1C TSsoustraitance'!$H654+'1C TSsoustraitance'!$I654+'1C TSsoustraitance'!$M654)/'1C TSsoustraitance'!$R654),IF(AND('1C TSsoustraitance'!$D654&lt;&gt;"",$K$2="Pôle",'1C TSsoustraitance'!$E654="NON"),(('1C TSsoustraitance'!$F654+'1C TSsoustraitance'!$G654+'1C TSsoustraitance'!$H654+'1C TSsoustraitance'!$I654+'1C TSsoustraitance'!$M654)/'1C TSsoustraitance'!$AP654),IF(AND('1C TSsoustraitance'!$D654&lt;&gt;"",$K$2&lt;&gt;"Pôle",'1C TSsoustraitance'!$E654="OUI"),(('1C TSsoustraitance'!$F654+'1C TSsoustraitance'!$G654+'1C TSsoustraitance'!$H654+'1C TSsoustraitance'!$I654+'1C TSsoustraitance'!$J654+'1C TSsoustraitance'!$K654+'1C TSsoustraitance'!$L654+'1C TSsoustraitance'!$M654+'1C TSsoustraitance'!$N654+'1C TSsoustraitance'!$O654+'1C TSsoustraitance'!$P654+'1C TSsoustraitance'!$Q654)/'1C TSsoustraitance'!$R654),IF(AND('1C TSsoustraitance'!$D654&lt;&gt;"",$K$2&lt;&gt;"Pôle",'1C TSsoustraitance'!$E654="NON"),(('1C TSsoustraitance'!$F654+'1C TSsoustraitance'!$G654+'1C TSsoustraitance'!$H654+'1C TSsoustraitance'!$I654+'1C TSsoustraitance'!$J654+'1C TSsoustraitance'!$K654+'1C TSsoustraitance'!$L654+'1C TSsoustraitance'!$M654+'1C TSsoustraitance'!$N654+'1C TSsoustraitance'!$O654+'1C TSsoustraitance'!$P654+'1C TSsoustraitance'!$Q654))/'1C TSsoustraitance'!$AP654)))))</f>
        <v>0</v>
      </c>
      <c r="M937" s="668">
        <f>IF(OR('1C TSsoustraitance'!$D654="",'1C TSsoustraitance'!AP$13=0),0,IF(AND('1C TSsoustraitance'!$D654&lt;&gt;"",$K$2="Pôle",'1C TSsoustraitance'!$E654="OUI"),(('1C TSsoustraitance'!$J654+'1C TSsoustraitance'!$K654+'1C TSsoustraitance'!$L654)/'1C TSsoustraitance'!$R654),IF(AND('1C TSsoustraitance'!$D654&lt;&gt;"",$K$2="Pôle",'1C TSsoustraitance'!$E654="NON"),(('1C TSsoustraitance'!$J654+'1C TSsoustraitance'!$K654+'1C TSsoustraitance'!$L654)/'1C TSsoustraitance'!$AP654),IF(AND('1C TSsoustraitance'!$D654&lt;&gt;"",$K$2&lt;&gt;"Pôle"),0))))</f>
        <v>0</v>
      </c>
      <c r="N937" s="668">
        <f t="shared" si="188"/>
        <v>0</v>
      </c>
      <c r="O937" s="669">
        <f>IF(OR('1C TSsoustraitance'!$D654="",'1C TSsoustraitance'!$E654="OUI",'1C TSsoustraitance'!$AP654=0),0,(('1C TSsoustraitance'!$S654)/'1C TSsoustraitance'!$AP654))</f>
        <v>0</v>
      </c>
      <c r="P937" s="669">
        <f>IF(OR('1C TSsoustraitance'!$D654="",'1C TSsoustraitance'!$E654="OUI",'1C TSsoustraitance'!$AP654=0),0,(('1C TSsoustraitance'!$T654)/'1C TSsoustraitance'!$AP654))</f>
        <v>0</v>
      </c>
      <c r="Q937" s="669">
        <f>IF(OR('1C TSsoustraitance'!$D654="",'1C TSsoustraitance'!$E654="OUI",'1C TSsoustraitance'!$AP654=0),0,(('1C TSsoustraitance'!$U654)/'1C TSsoustraitance'!$AP654))</f>
        <v>0</v>
      </c>
      <c r="R937" s="669">
        <f>IF(OR('1C TSsoustraitance'!$D654="",'1C TSsoustraitance'!$E654="OUI",'1C TSsoustraitance'!$AP654=0),0,(('1C TSsoustraitance'!$V654)/'1C TSsoustraitance'!$AP654))</f>
        <v>0</v>
      </c>
      <c r="S937" s="669">
        <f>IF(OR('1C TSsoustraitance'!$D654="",'1C TSsoustraitance'!$E654="OUI",'1C TSsoustraitance'!$AP654=0),0,(('1C TSsoustraitance'!$W654)/'1C TSsoustraitance'!$AP654))</f>
        <v>0</v>
      </c>
      <c r="T937" s="669">
        <f>IF(OR('1C TSsoustraitance'!$D654="",'1C TSsoustraitance'!$E654="OUI",'1C TSsoustraitance'!$AP654=0),0,(('1C TSsoustraitance'!$X654)/'1C TSsoustraitance'!$AP654))</f>
        <v>0</v>
      </c>
      <c r="U937" s="669">
        <f>IF(OR('1C TSsoustraitance'!$D654="",'1C TSsoustraitance'!$E654="OUI",'1C TSsoustraitance'!$AP654=0),0,(('1C TSsoustraitance'!$Y654)/'1C TSsoustraitance'!$AP654))</f>
        <v>0</v>
      </c>
      <c r="V937" s="669">
        <f>IF(OR('1C TSsoustraitance'!$D654="",'1C TSsoustraitance'!$E654="OUI",'1C TSsoustraitance'!$AP654=0),0,(('1C TSsoustraitance'!$Z654)/'1C TSsoustraitance'!$AP654))</f>
        <v>0</v>
      </c>
      <c r="W937" s="669">
        <f>IF(OR('1C TSsoustraitance'!$D654="",'1C TSsoustraitance'!$E654="OUI",'1C TSsoustraitance'!$AP654=0),0,(('1C TSsoustraitance'!$AA654)/'1C TSsoustraitance'!$AP654))</f>
        <v>0</v>
      </c>
      <c r="X937" s="669">
        <f>IF(OR('1C TSsoustraitance'!$D654="",'1C TSsoustraitance'!$E654="OUI",'1C TSsoustraitance'!$AP654=0),0,(('1C TSsoustraitance'!$AB654)/'1C TSsoustraitance'!$AP654))</f>
        <v>0</v>
      </c>
      <c r="Y937" s="669">
        <f>IF(OR('1C TSsoustraitance'!$D654="",'1C TSsoustraitance'!$E654="OUI",'1C TSsoustraitance'!$AP654=0),0,(('1C TSsoustraitance'!$AC654)/'1C TSsoustraitance'!$AP654))</f>
        <v>0</v>
      </c>
      <c r="Z937" s="669">
        <f>IF(OR('1C TSsoustraitance'!$D654="",'1C TSsoustraitance'!$E654="OUI",'1C TSsoustraitance'!$AP654=0),0,(('1C TSsoustraitance'!$AD654)/'1C TSsoustraitance'!$AP654))</f>
        <v>0</v>
      </c>
      <c r="AA937" s="669">
        <f>IF(OR('1C TSsoustraitance'!$D654="",'1C TSsoustraitance'!$E654="OUI",'1C TSsoustraitance'!$AP654=0),0,(('1C TSsoustraitance'!$AE654)/'1C TSsoustraitance'!$AP654))</f>
        <v>0</v>
      </c>
      <c r="AB937" s="669">
        <f>IF(OR('1C TSsoustraitance'!$D654="",'1C TSsoustraitance'!$E654="OUI",'1C TSsoustraitance'!$AP654=0),0,(('1C TSsoustraitance'!$AF654)/'1C TSsoustraitance'!$AP654))</f>
        <v>0</v>
      </c>
      <c r="AC937" s="669">
        <f>IF(OR('1C TSsoustraitance'!$D654="",'1C TSsoustraitance'!$E654="OUI",'1C TSsoustraitance'!$AP654=0),0,(('1C TSsoustraitance'!$AG654)/'1C TSsoustraitance'!$AP654))</f>
        <v>0</v>
      </c>
      <c r="AD937" s="669">
        <f>IF(OR('1C TSsoustraitance'!$D654="",'1C TSsoustraitance'!$E654="OUI",'1C TSsoustraitance'!$AP654=0),0,(('1C TSsoustraitance'!$AH654)/'1C TSsoustraitance'!$AP654))</f>
        <v>0</v>
      </c>
      <c r="AE937" s="669">
        <f>IF(OR('1C TSsoustraitance'!$D654="",'1C TSsoustraitance'!$E654="OUI",'1C TSsoustraitance'!$AP654=0),0,(('1C TSsoustraitance'!$AI654)/'1C TSsoustraitance'!$AP654))</f>
        <v>0</v>
      </c>
      <c r="AF937" s="669">
        <f>IF(OR('1C TSsoustraitance'!$D654="",'1C TSsoustraitance'!$E654="OUI",'1C TSsoustraitance'!$AP654=0),0,(('1C TSsoustraitance'!$AJ654)/'1C TSsoustraitance'!$AP654))</f>
        <v>0</v>
      </c>
      <c r="AG937" s="669">
        <f>IF(OR('1C TSsoustraitance'!$D654="",'1C TSsoustraitance'!$E654="OUI",'1C TSsoustraitance'!$AP654=0),0,(('1C TSsoustraitance'!$AK654)/'1C TSsoustraitance'!$AP654))</f>
        <v>0</v>
      </c>
      <c r="AH937" s="669">
        <f>IF(OR('1C TSsoustraitance'!$D654="",'1C TSsoustraitance'!$E654="OUI",'1C TSsoustraitance'!$AP654=0),0,(('1C TSsoustraitance'!$AL654)/'1C TSsoustraitance'!$AP654))</f>
        <v>0</v>
      </c>
      <c r="AI937" s="669">
        <f>IF(OR('1C TSsoustraitance'!$D654="",'1C TSsoustraitance'!$E654="OUI",'1C TSsoustraitance'!$AP654=0),0,(('1C TSsoustraitance'!$AM654)/'1C TSsoustraitance'!$AP654))</f>
        <v>0</v>
      </c>
      <c r="AJ937" s="669">
        <f>IF(OR('1C TSsoustraitance'!$D654="",'1C TSsoustraitance'!$E654="OUI",'1C TSsoustraitance'!$AP654=0),0,(('1C TSsoustraitance'!$AN654)/'1C TSsoustraitance'!$AP654))</f>
        <v>0</v>
      </c>
      <c r="AK937" s="669">
        <f t="shared" si="190"/>
        <v>0</v>
      </c>
      <c r="AL937" s="668">
        <f t="shared" si="191"/>
        <v>0</v>
      </c>
      <c r="AM937" s="670">
        <f>IF(Tableau7[[#This Row],[N° pièce]]="",0,(Tableau7[[#This Row],[hors TVA]]+(Tableau7[[#This Row],[hors TVA]]*Tableau7[[#This Row],[Taux TVA]])-(Tableau7[[#This Row],[hors TVA]]*Tableau7[[#This Row],[Taux TVA]]*Tableau7[[#This Row],[Régime TVA: Récupération]]))*Tableau7[[#This Row],[Type 1]])</f>
        <v>0</v>
      </c>
      <c r="AN937" s="670">
        <f>IF(Tableau7[[#This Row],[N° pièce]]="",0,IF($K$2="pôle",((Tableau7[[#This Row],[hors TVA]]+(Tableau7[[#This Row],[hors TVA]]*Tableau7[[#This Row],[Taux TVA]])-(Tableau7[[#This Row],[hors TVA]]*Tableau7[[#This Row],[Taux TVA]]*Tableau7[[#This Row],[Régime TVA: Récupération]]))*Tableau7[[#This Row],[Type 2]]),0))</f>
        <v>0</v>
      </c>
      <c r="AO937" s="670">
        <f t="shared" si="194"/>
        <v>0</v>
      </c>
      <c r="AP937" s="255">
        <f t="shared" si="193"/>
        <v>0</v>
      </c>
      <c r="AQ937" s="506">
        <f t="shared" si="192"/>
        <v>0</v>
      </c>
      <c r="AR937" s="671"/>
      <c r="AS937" s="512"/>
      <c r="AT937" s="513" t="str">
        <f>IF(('1C TSsoustraitance'!AP654*FICHE!C$14&lt;J937),"Forfait limité à "&amp;FICHE!C$14&amp;"€/jour","")</f>
        <v/>
      </c>
      <c r="AU937" s="797"/>
      <c r="AV937" s="484"/>
      <c r="AW937" s="484"/>
      <c r="AX937" s="484"/>
      <c r="AY937" s="484"/>
      <c r="AZ937" s="484"/>
      <c r="BA937" s="4"/>
      <c r="BB937" s="4"/>
      <c r="BC937" s="4"/>
      <c r="BD937" s="4"/>
      <c r="BE937" s="4"/>
      <c r="BF937" s="4"/>
      <c r="BG937" s="4"/>
      <c r="BH937" s="4"/>
      <c r="BI937" s="4"/>
      <c r="BJ937" s="4"/>
      <c r="BK937" s="4"/>
      <c r="BL937" s="4"/>
      <c r="BM937" s="4"/>
      <c r="BN937" s="4"/>
      <c r="BO937" s="4"/>
      <c r="BP937" s="4"/>
      <c r="BQ937" s="4"/>
      <c r="BR937" s="4"/>
      <c r="BS937" s="4"/>
      <c r="BT937" s="4"/>
      <c r="BU937" s="4"/>
      <c r="BV937" s="4"/>
      <c r="BW937" s="4"/>
      <c r="BX937" s="4"/>
      <c r="BY937" s="4"/>
      <c r="BZ937" s="4"/>
      <c r="CA937" s="4"/>
      <c r="CB937" s="4"/>
      <c r="CC937" s="4"/>
      <c r="CD937" s="4"/>
      <c r="CE937" s="4"/>
      <c r="CF937" s="4"/>
      <c r="CG937" s="4"/>
      <c r="CH937" s="4"/>
      <c r="CI937" s="4"/>
      <c r="CJ937" s="4"/>
      <c r="CK937" s="4"/>
      <c r="CL937" s="4"/>
      <c r="CM937" s="4"/>
      <c r="CN937" s="4"/>
      <c r="CO937" s="4"/>
      <c r="CP937" s="4"/>
      <c r="CQ937" s="4"/>
      <c r="CR937" s="4"/>
      <c r="CS937" s="4"/>
      <c r="CT937" s="4"/>
      <c r="CU937" s="4"/>
      <c r="CV937" s="4"/>
      <c r="CW937" s="4"/>
      <c r="CX937" s="4"/>
      <c r="CY937" s="4"/>
      <c r="CZ937" s="4"/>
      <c r="DA937" s="4"/>
      <c r="DB937" s="4"/>
      <c r="DC937" s="4"/>
      <c r="DD937" s="4"/>
      <c r="DE937" s="4"/>
      <c r="DF937" s="4"/>
      <c r="DG937" s="4"/>
      <c r="DH937" s="4"/>
      <c r="DI937" s="4"/>
      <c r="DJ937" s="4"/>
      <c r="DK937" s="4"/>
      <c r="DL937" s="4"/>
      <c r="DM937" s="4"/>
      <c r="DN937" s="4"/>
      <c r="DO937" s="4"/>
      <c r="DP937" s="4"/>
      <c r="DQ937" s="4"/>
      <c r="DR937" s="4"/>
      <c r="DS937" s="4"/>
      <c r="DT937" s="4"/>
      <c r="DU937" s="4"/>
      <c r="DV937" s="4"/>
      <c r="DW937" s="4"/>
      <c r="DX937" s="4"/>
      <c r="DY937" s="4"/>
      <c r="DZ937" s="4"/>
      <c r="EA937" s="4"/>
      <c r="EB937" s="4"/>
      <c r="EC937" s="4"/>
      <c r="ED937" s="4"/>
      <c r="EE937" s="4"/>
      <c r="EF937" s="4"/>
      <c r="EG937" s="4"/>
      <c r="EH937" s="4"/>
      <c r="EI937" s="4"/>
      <c r="EJ937" s="4"/>
      <c r="EK937" s="4"/>
      <c r="EL937" s="4"/>
      <c r="EM937" s="4"/>
      <c r="EN937" s="4"/>
      <c r="EO937" s="4"/>
      <c r="EP937" s="4"/>
      <c r="EQ937" s="4"/>
      <c r="ER937" s="4"/>
      <c r="ES937" s="4"/>
      <c r="ET937" s="4"/>
      <c r="EU937" s="4"/>
      <c r="EV937" s="4"/>
      <c r="EW937" s="4"/>
      <c r="EX937" s="4"/>
      <c r="EY937" s="4"/>
      <c r="EZ937" s="4"/>
      <c r="FA937" s="4"/>
      <c r="FB937" s="4"/>
      <c r="FC937" s="4"/>
      <c r="FD937" s="4"/>
      <c r="FE937" s="4"/>
      <c r="FF937" s="4"/>
      <c r="FG937" s="4"/>
      <c r="FH937" s="4"/>
      <c r="FI937" s="4"/>
      <c r="FJ937" s="4"/>
      <c r="FK937" s="4"/>
      <c r="FL937" s="4"/>
      <c r="FM937" s="4"/>
      <c r="FN937" s="4"/>
      <c r="FO937" s="4"/>
      <c r="FP937" s="4"/>
      <c r="FQ937" s="4"/>
      <c r="FR937" s="4"/>
      <c r="FS937" s="4"/>
      <c r="FT937" s="4"/>
      <c r="FU937" s="4"/>
      <c r="FV937" s="4"/>
      <c r="FW937" s="4"/>
      <c r="FX937" s="4"/>
      <c r="FY937" s="4"/>
      <c r="FZ937" s="4"/>
      <c r="GA937" s="4"/>
      <c r="GB937" s="4"/>
      <c r="GC937" s="4"/>
      <c r="GD937" s="4"/>
      <c r="GE937" s="4"/>
      <c r="GF937" s="4"/>
      <c r="GG937" s="4"/>
      <c r="GH937" s="4"/>
      <c r="GI937" s="4"/>
      <c r="GJ937" s="4"/>
      <c r="GK937" s="4"/>
      <c r="GL937" s="4"/>
      <c r="GM937" s="4"/>
      <c r="GN937" s="4"/>
      <c r="GO937" s="4"/>
      <c r="GP937" s="4"/>
      <c r="GQ937" s="4"/>
      <c r="GR937" s="4"/>
      <c r="GS937" s="4"/>
      <c r="GT937" s="4"/>
      <c r="GU937" s="4"/>
      <c r="GV937" s="4"/>
      <c r="GW937" s="4"/>
      <c r="GX937" s="4"/>
      <c r="GY937" s="4"/>
      <c r="GZ937" s="4"/>
      <c r="HA937" s="4"/>
      <c r="HB937" s="4"/>
      <c r="HC937" s="4"/>
    </row>
    <row r="938" spans="1:211" s="380" customFormat="1" ht="13.9" customHeight="1">
      <c r="A938" s="828" t="str">
        <f>IF('1C TSsoustraitance'!$A655&lt;&gt;0,'1C TSsoustraitance'!$A655,"")</f>
        <v/>
      </c>
      <c r="B938" s="530"/>
      <c r="C938" s="513" t="str">
        <f>IF('1C TSsoustraitance'!$A655&lt;&gt;0,'1C TSsoustraitance'!$B655,"")</f>
        <v/>
      </c>
      <c r="D938" s="513" t="str">
        <f>IF('1C TSsoustraitance'!$A655&lt;&gt;0,'1C TSsoustraitance'!$C655,"")</f>
        <v/>
      </c>
      <c r="E938" s="684"/>
      <c r="F938" s="685"/>
      <c r="G938" s="666">
        <f>'1C TSsoustraitance'!$D655</f>
        <v>0</v>
      </c>
      <c r="H938" s="533">
        <v>0.21</v>
      </c>
      <c r="I938" s="533">
        <v>1</v>
      </c>
      <c r="J938" s="534"/>
      <c r="K938" s="667">
        <f t="shared" si="189"/>
        <v>0</v>
      </c>
      <c r="L938" s="668">
        <f>IF(OR('1C TSsoustraitance'!$D655="",'1C TSsoustraitance'!$AP655=0),0,IF(AND('1C TSsoustraitance'!$D655&lt;&gt;"",$K$2="Pôle",'1C TSsoustraitance'!$E655="OUI"),(('1C TSsoustraitance'!$F655+'1C TSsoustraitance'!$G655+'1C TSsoustraitance'!$H655+'1C TSsoustraitance'!$I655+'1C TSsoustraitance'!$M655)/'1C TSsoustraitance'!$R655),IF(AND('1C TSsoustraitance'!$D655&lt;&gt;"",$K$2="Pôle",'1C TSsoustraitance'!$E655="NON"),(('1C TSsoustraitance'!$F655+'1C TSsoustraitance'!$G655+'1C TSsoustraitance'!$H655+'1C TSsoustraitance'!$I655+'1C TSsoustraitance'!$M655)/'1C TSsoustraitance'!$AP655),IF(AND('1C TSsoustraitance'!$D655&lt;&gt;"",$K$2&lt;&gt;"Pôle",'1C TSsoustraitance'!$E655="OUI"),(('1C TSsoustraitance'!$F655+'1C TSsoustraitance'!$G655+'1C TSsoustraitance'!$H655+'1C TSsoustraitance'!$I655+'1C TSsoustraitance'!$J655+'1C TSsoustraitance'!$K655+'1C TSsoustraitance'!$L655+'1C TSsoustraitance'!$M655+'1C TSsoustraitance'!$N655+'1C TSsoustraitance'!$O655+'1C TSsoustraitance'!$P655+'1C TSsoustraitance'!$Q655)/'1C TSsoustraitance'!$R655),IF(AND('1C TSsoustraitance'!$D655&lt;&gt;"",$K$2&lt;&gt;"Pôle",'1C TSsoustraitance'!$E655="NON"),(('1C TSsoustraitance'!$F655+'1C TSsoustraitance'!$G655+'1C TSsoustraitance'!$H655+'1C TSsoustraitance'!$I655+'1C TSsoustraitance'!$J655+'1C TSsoustraitance'!$K655+'1C TSsoustraitance'!$L655+'1C TSsoustraitance'!$M655+'1C TSsoustraitance'!$N655+'1C TSsoustraitance'!$O655+'1C TSsoustraitance'!$P655+'1C TSsoustraitance'!$Q655))/'1C TSsoustraitance'!$AP655)))))</f>
        <v>0</v>
      </c>
      <c r="M938" s="668">
        <f>IF(OR('1C TSsoustraitance'!$D655="",'1C TSsoustraitance'!AP$13=0),0,IF(AND('1C TSsoustraitance'!$D655&lt;&gt;"",$K$2="Pôle",'1C TSsoustraitance'!$E655="OUI"),(('1C TSsoustraitance'!$J655+'1C TSsoustraitance'!$K655+'1C TSsoustraitance'!$L655)/'1C TSsoustraitance'!$R655),IF(AND('1C TSsoustraitance'!$D655&lt;&gt;"",$K$2="Pôle",'1C TSsoustraitance'!$E655="NON"),(('1C TSsoustraitance'!$J655+'1C TSsoustraitance'!$K655+'1C TSsoustraitance'!$L655)/'1C TSsoustraitance'!$AP655),IF(AND('1C TSsoustraitance'!$D655&lt;&gt;"",$K$2&lt;&gt;"Pôle"),0))))</f>
        <v>0</v>
      </c>
      <c r="N938" s="668">
        <f t="shared" si="188"/>
        <v>0</v>
      </c>
      <c r="O938" s="669">
        <f>IF(OR('1C TSsoustraitance'!$D655="",'1C TSsoustraitance'!$E655="OUI",'1C TSsoustraitance'!$AP655=0),0,(('1C TSsoustraitance'!$S655)/'1C TSsoustraitance'!$AP655))</f>
        <v>0</v>
      </c>
      <c r="P938" s="669">
        <f>IF(OR('1C TSsoustraitance'!$D655="",'1C TSsoustraitance'!$E655="OUI",'1C TSsoustraitance'!$AP655=0),0,(('1C TSsoustraitance'!$T655)/'1C TSsoustraitance'!$AP655))</f>
        <v>0</v>
      </c>
      <c r="Q938" s="669">
        <f>IF(OR('1C TSsoustraitance'!$D655="",'1C TSsoustraitance'!$E655="OUI",'1C TSsoustraitance'!$AP655=0),0,(('1C TSsoustraitance'!$U655)/'1C TSsoustraitance'!$AP655))</f>
        <v>0</v>
      </c>
      <c r="R938" s="669">
        <f>IF(OR('1C TSsoustraitance'!$D655="",'1C TSsoustraitance'!$E655="OUI",'1C TSsoustraitance'!$AP655=0),0,(('1C TSsoustraitance'!$V655)/'1C TSsoustraitance'!$AP655))</f>
        <v>0</v>
      </c>
      <c r="S938" s="669">
        <f>IF(OR('1C TSsoustraitance'!$D655="",'1C TSsoustraitance'!$E655="OUI",'1C TSsoustraitance'!$AP655=0),0,(('1C TSsoustraitance'!$W655)/'1C TSsoustraitance'!$AP655))</f>
        <v>0</v>
      </c>
      <c r="T938" s="669">
        <f>IF(OR('1C TSsoustraitance'!$D655="",'1C TSsoustraitance'!$E655="OUI",'1C TSsoustraitance'!$AP655=0),0,(('1C TSsoustraitance'!$X655)/'1C TSsoustraitance'!$AP655))</f>
        <v>0</v>
      </c>
      <c r="U938" s="669">
        <f>IF(OR('1C TSsoustraitance'!$D655="",'1C TSsoustraitance'!$E655="OUI",'1C TSsoustraitance'!$AP655=0),0,(('1C TSsoustraitance'!$Y655)/'1C TSsoustraitance'!$AP655))</f>
        <v>0</v>
      </c>
      <c r="V938" s="669">
        <f>IF(OR('1C TSsoustraitance'!$D655="",'1C TSsoustraitance'!$E655="OUI",'1C TSsoustraitance'!$AP655=0),0,(('1C TSsoustraitance'!$Z655)/'1C TSsoustraitance'!$AP655))</f>
        <v>0</v>
      </c>
      <c r="W938" s="669">
        <f>IF(OR('1C TSsoustraitance'!$D655="",'1C TSsoustraitance'!$E655="OUI",'1C TSsoustraitance'!$AP655=0),0,(('1C TSsoustraitance'!$AA655)/'1C TSsoustraitance'!$AP655))</f>
        <v>0</v>
      </c>
      <c r="X938" s="669">
        <f>IF(OR('1C TSsoustraitance'!$D655="",'1C TSsoustraitance'!$E655="OUI",'1C TSsoustraitance'!$AP655=0),0,(('1C TSsoustraitance'!$AB655)/'1C TSsoustraitance'!$AP655))</f>
        <v>0</v>
      </c>
      <c r="Y938" s="669">
        <f>IF(OR('1C TSsoustraitance'!$D655="",'1C TSsoustraitance'!$E655="OUI",'1C TSsoustraitance'!$AP655=0),0,(('1C TSsoustraitance'!$AC655)/'1C TSsoustraitance'!$AP655))</f>
        <v>0</v>
      </c>
      <c r="Z938" s="669">
        <f>IF(OR('1C TSsoustraitance'!$D655="",'1C TSsoustraitance'!$E655="OUI",'1C TSsoustraitance'!$AP655=0),0,(('1C TSsoustraitance'!$AD655)/'1C TSsoustraitance'!$AP655))</f>
        <v>0</v>
      </c>
      <c r="AA938" s="669">
        <f>IF(OR('1C TSsoustraitance'!$D655="",'1C TSsoustraitance'!$E655="OUI",'1C TSsoustraitance'!$AP655=0),0,(('1C TSsoustraitance'!$AE655)/'1C TSsoustraitance'!$AP655))</f>
        <v>0</v>
      </c>
      <c r="AB938" s="669">
        <f>IF(OR('1C TSsoustraitance'!$D655="",'1C TSsoustraitance'!$E655="OUI",'1C TSsoustraitance'!$AP655=0),0,(('1C TSsoustraitance'!$AF655)/'1C TSsoustraitance'!$AP655))</f>
        <v>0</v>
      </c>
      <c r="AC938" s="669">
        <f>IF(OR('1C TSsoustraitance'!$D655="",'1C TSsoustraitance'!$E655="OUI",'1C TSsoustraitance'!$AP655=0),0,(('1C TSsoustraitance'!$AG655)/'1C TSsoustraitance'!$AP655))</f>
        <v>0</v>
      </c>
      <c r="AD938" s="669">
        <f>IF(OR('1C TSsoustraitance'!$D655="",'1C TSsoustraitance'!$E655="OUI",'1C TSsoustraitance'!$AP655=0),0,(('1C TSsoustraitance'!$AH655)/'1C TSsoustraitance'!$AP655))</f>
        <v>0</v>
      </c>
      <c r="AE938" s="669">
        <f>IF(OR('1C TSsoustraitance'!$D655="",'1C TSsoustraitance'!$E655="OUI",'1C TSsoustraitance'!$AP655=0),0,(('1C TSsoustraitance'!$AI655)/'1C TSsoustraitance'!$AP655))</f>
        <v>0</v>
      </c>
      <c r="AF938" s="669">
        <f>IF(OR('1C TSsoustraitance'!$D655="",'1C TSsoustraitance'!$E655="OUI",'1C TSsoustraitance'!$AP655=0),0,(('1C TSsoustraitance'!$AJ655)/'1C TSsoustraitance'!$AP655))</f>
        <v>0</v>
      </c>
      <c r="AG938" s="669">
        <f>IF(OR('1C TSsoustraitance'!$D655="",'1C TSsoustraitance'!$E655="OUI",'1C TSsoustraitance'!$AP655=0),0,(('1C TSsoustraitance'!$AK655)/'1C TSsoustraitance'!$AP655))</f>
        <v>0</v>
      </c>
      <c r="AH938" s="669">
        <f>IF(OR('1C TSsoustraitance'!$D655="",'1C TSsoustraitance'!$E655="OUI",'1C TSsoustraitance'!$AP655=0),0,(('1C TSsoustraitance'!$AL655)/'1C TSsoustraitance'!$AP655))</f>
        <v>0</v>
      </c>
      <c r="AI938" s="669">
        <f>IF(OR('1C TSsoustraitance'!$D655="",'1C TSsoustraitance'!$E655="OUI",'1C TSsoustraitance'!$AP655=0),0,(('1C TSsoustraitance'!$AM655)/'1C TSsoustraitance'!$AP655))</f>
        <v>0</v>
      </c>
      <c r="AJ938" s="669">
        <f>IF(OR('1C TSsoustraitance'!$D655="",'1C TSsoustraitance'!$E655="OUI",'1C TSsoustraitance'!$AP655=0),0,(('1C TSsoustraitance'!$AN655)/'1C TSsoustraitance'!$AP655))</f>
        <v>0</v>
      </c>
      <c r="AK938" s="669">
        <f t="shared" si="190"/>
        <v>0</v>
      </c>
      <c r="AL938" s="668">
        <f t="shared" si="191"/>
        <v>0</v>
      </c>
      <c r="AM938" s="670">
        <f>IF(Tableau7[[#This Row],[N° pièce]]="",0,(Tableau7[[#This Row],[hors TVA]]+(Tableau7[[#This Row],[hors TVA]]*Tableau7[[#This Row],[Taux TVA]])-(Tableau7[[#This Row],[hors TVA]]*Tableau7[[#This Row],[Taux TVA]]*Tableau7[[#This Row],[Régime TVA: Récupération]]))*Tableau7[[#This Row],[Type 1]])</f>
        <v>0</v>
      </c>
      <c r="AN938" s="670">
        <f>IF(Tableau7[[#This Row],[N° pièce]]="",0,IF($K$2="pôle",((Tableau7[[#This Row],[hors TVA]]+(Tableau7[[#This Row],[hors TVA]]*Tableau7[[#This Row],[Taux TVA]])-(Tableau7[[#This Row],[hors TVA]]*Tableau7[[#This Row],[Taux TVA]]*Tableau7[[#This Row],[Régime TVA: Récupération]]))*Tableau7[[#This Row],[Type 2]]),0))</f>
        <v>0</v>
      </c>
      <c r="AO938" s="670">
        <f t="shared" si="194"/>
        <v>0</v>
      </c>
      <c r="AP938" s="255">
        <f t="shared" si="193"/>
        <v>0</v>
      </c>
      <c r="AQ938" s="506">
        <f t="shared" si="192"/>
        <v>0</v>
      </c>
      <c r="AR938" s="671"/>
      <c r="AS938" s="512"/>
      <c r="AT938" s="513" t="str">
        <f>IF(('1C TSsoustraitance'!AP655*FICHE!C$14&lt;J938),"Forfait limité à "&amp;FICHE!C$14&amp;"€/jour","")</f>
        <v/>
      </c>
      <c r="AU938" s="797"/>
      <c r="AV938" s="484"/>
      <c r="AW938" s="484"/>
      <c r="AX938" s="484"/>
      <c r="AY938" s="484"/>
      <c r="AZ938" s="484"/>
      <c r="BA938" s="4"/>
      <c r="BB938" s="4"/>
      <c r="BC938" s="4"/>
      <c r="BD938" s="4"/>
      <c r="BE938" s="4"/>
      <c r="BF938" s="4"/>
      <c r="BG938" s="4"/>
      <c r="BH938" s="4"/>
      <c r="BI938" s="4"/>
      <c r="BJ938" s="4"/>
      <c r="BK938" s="4"/>
      <c r="BL938" s="4"/>
      <c r="BM938" s="4"/>
      <c r="BN938" s="4"/>
      <c r="BO938" s="4"/>
      <c r="BP938" s="4"/>
      <c r="BQ938" s="4"/>
      <c r="BR938" s="4"/>
      <c r="BS938" s="4"/>
      <c r="BT938" s="4"/>
      <c r="BU938" s="4"/>
      <c r="BV938" s="4"/>
      <c r="BW938" s="4"/>
      <c r="BX938" s="4"/>
      <c r="BY938" s="4"/>
      <c r="BZ938" s="4"/>
      <c r="CA938" s="4"/>
      <c r="CB938" s="4"/>
      <c r="CC938" s="4"/>
      <c r="CD938" s="4"/>
      <c r="CE938" s="4"/>
      <c r="CF938" s="4"/>
      <c r="CG938" s="4"/>
      <c r="CH938" s="4"/>
      <c r="CI938" s="4"/>
      <c r="CJ938" s="4"/>
      <c r="CK938" s="4"/>
      <c r="CL938" s="4"/>
      <c r="CM938" s="4"/>
      <c r="CN938" s="4"/>
      <c r="CO938" s="4"/>
      <c r="CP938" s="4"/>
      <c r="CQ938" s="4"/>
      <c r="CR938" s="4"/>
      <c r="CS938" s="4"/>
      <c r="CT938" s="4"/>
      <c r="CU938" s="4"/>
      <c r="CV938" s="4"/>
      <c r="CW938" s="4"/>
      <c r="CX938" s="4"/>
      <c r="CY938" s="4"/>
      <c r="CZ938" s="4"/>
      <c r="DA938" s="4"/>
      <c r="DB938" s="4"/>
      <c r="DC938" s="4"/>
      <c r="DD938" s="4"/>
      <c r="DE938" s="4"/>
      <c r="DF938" s="4"/>
      <c r="DG938" s="4"/>
      <c r="DH938" s="4"/>
      <c r="DI938" s="4"/>
      <c r="DJ938" s="4"/>
      <c r="DK938" s="4"/>
      <c r="DL938" s="4"/>
      <c r="DM938" s="4"/>
      <c r="DN938" s="4"/>
      <c r="DO938" s="4"/>
      <c r="DP938" s="4"/>
      <c r="DQ938" s="4"/>
      <c r="DR938" s="4"/>
      <c r="DS938" s="4"/>
      <c r="DT938" s="4"/>
      <c r="DU938" s="4"/>
      <c r="DV938" s="4"/>
      <c r="DW938" s="4"/>
      <c r="DX938" s="4"/>
      <c r="DY938" s="4"/>
      <c r="DZ938" s="4"/>
      <c r="EA938" s="4"/>
      <c r="EB938" s="4"/>
      <c r="EC938" s="4"/>
      <c r="ED938" s="4"/>
      <c r="EE938" s="4"/>
      <c r="EF938" s="4"/>
      <c r="EG938" s="4"/>
      <c r="EH938" s="4"/>
      <c r="EI938" s="4"/>
      <c r="EJ938" s="4"/>
      <c r="EK938" s="4"/>
      <c r="EL938" s="4"/>
      <c r="EM938" s="4"/>
      <c r="EN938" s="4"/>
      <c r="EO938" s="4"/>
      <c r="EP938" s="4"/>
      <c r="EQ938" s="4"/>
      <c r="ER938" s="4"/>
      <c r="ES938" s="4"/>
      <c r="ET938" s="4"/>
      <c r="EU938" s="4"/>
      <c r="EV938" s="4"/>
      <c r="EW938" s="4"/>
      <c r="EX938" s="4"/>
      <c r="EY938" s="4"/>
      <c r="EZ938" s="4"/>
      <c r="FA938" s="4"/>
      <c r="FB938" s="4"/>
      <c r="FC938" s="4"/>
      <c r="FD938" s="4"/>
      <c r="FE938" s="4"/>
      <c r="FF938" s="4"/>
      <c r="FG938" s="4"/>
      <c r="FH938" s="4"/>
      <c r="FI938" s="4"/>
      <c r="FJ938" s="4"/>
      <c r="FK938" s="4"/>
      <c r="FL938" s="4"/>
      <c r="FM938" s="4"/>
      <c r="FN938" s="4"/>
      <c r="FO938" s="4"/>
      <c r="FP938" s="4"/>
      <c r="FQ938" s="4"/>
      <c r="FR938" s="4"/>
      <c r="FS938" s="4"/>
      <c r="FT938" s="4"/>
      <c r="FU938" s="4"/>
      <c r="FV938" s="4"/>
      <c r="FW938" s="4"/>
      <c r="FX938" s="4"/>
      <c r="FY938" s="4"/>
      <c r="FZ938" s="4"/>
      <c r="GA938" s="4"/>
      <c r="GB938" s="4"/>
      <c r="GC938" s="4"/>
      <c r="GD938" s="4"/>
      <c r="GE938" s="4"/>
      <c r="GF938" s="4"/>
      <c r="GG938" s="4"/>
      <c r="GH938" s="4"/>
      <c r="GI938" s="4"/>
      <c r="GJ938" s="4"/>
      <c r="GK938" s="4"/>
      <c r="GL938" s="4"/>
      <c r="GM938" s="4"/>
      <c r="GN938" s="4"/>
      <c r="GO938" s="4"/>
      <c r="GP938" s="4"/>
      <c r="GQ938" s="4"/>
      <c r="GR938" s="4"/>
      <c r="GS938" s="4"/>
      <c r="GT938" s="4"/>
      <c r="GU938" s="4"/>
      <c r="GV938" s="4"/>
      <c r="GW938" s="4"/>
      <c r="GX938" s="4"/>
      <c r="GY938" s="4"/>
      <c r="GZ938" s="4"/>
      <c r="HA938" s="4"/>
      <c r="HB938" s="4"/>
      <c r="HC938" s="4"/>
    </row>
    <row r="939" spans="1:211" s="380" customFormat="1" ht="13.9" customHeight="1">
      <c r="A939" s="828" t="str">
        <f>IF('1C TSsoustraitance'!$A656&lt;&gt;0,'1C TSsoustraitance'!$A656,"")</f>
        <v/>
      </c>
      <c r="B939" s="530"/>
      <c r="C939" s="513" t="str">
        <f>IF('1C TSsoustraitance'!$A656&lt;&gt;0,'1C TSsoustraitance'!$B656,"")</f>
        <v/>
      </c>
      <c r="D939" s="513" t="str">
        <f>IF('1C TSsoustraitance'!$A656&lt;&gt;0,'1C TSsoustraitance'!$C656,"")</f>
        <v/>
      </c>
      <c r="E939" s="684"/>
      <c r="F939" s="685"/>
      <c r="G939" s="666">
        <f>'1C TSsoustraitance'!$D656</f>
        <v>0</v>
      </c>
      <c r="H939" s="533">
        <v>0.21</v>
      </c>
      <c r="I939" s="533">
        <v>1</v>
      </c>
      <c r="J939" s="534"/>
      <c r="K939" s="667">
        <f t="shared" si="189"/>
        <v>0</v>
      </c>
      <c r="L939" s="668">
        <f>IF(OR('1C TSsoustraitance'!$D656="",'1C TSsoustraitance'!$AP656=0),0,IF(AND('1C TSsoustraitance'!$D656&lt;&gt;"",$K$2="Pôle",'1C TSsoustraitance'!$E656="OUI"),(('1C TSsoustraitance'!$F656+'1C TSsoustraitance'!$G656+'1C TSsoustraitance'!$H656+'1C TSsoustraitance'!$I656+'1C TSsoustraitance'!$M656)/'1C TSsoustraitance'!$R656),IF(AND('1C TSsoustraitance'!$D656&lt;&gt;"",$K$2="Pôle",'1C TSsoustraitance'!$E656="NON"),(('1C TSsoustraitance'!$F656+'1C TSsoustraitance'!$G656+'1C TSsoustraitance'!$H656+'1C TSsoustraitance'!$I656+'1C TSsoustraitance'!$M656)/'1C TSsoustraitance'!$AP656),IF(AND('1C TSsoustraitance'!$D656&lt;&gt;"",$K$2&lt;&gt;"Pôle",'1C TSsoustraitance'!$E656="OUI"),(('1C TSsoustraitance'!$F656+'1C TSsoustraitance'!$G656+'1C TSsoustraitance'!$H656+'1C TSsoustraitance'!$I656+'1C TSsoustraitance'!$J656+'1C TSsoustraitance'!$K656+'1C TSsoustraitance'!$L656+'1C TSsoustraitance'!$M656+'1C TSsoustraitance'!$N656+'1C TSsoustraitance'!$O656+'1C TSsoustraitance'!$P656+'1C TSsoustraitance'!$Q656)/'1C TSsoustraitance'!$R656),IF(AND('1C TSsoustraitance'!$D656&lt;&gt;"",$K$2&lt;&gt;"Pôle",'1C TSsoustraitance'!$E656="NON"),(('1C TSsoustraitance'!$F656+'1C TSsoustraitance'!$G656+'1C TSsoustraitance'!$H656+'1C TSsoustraitance'!$I656+'1C TSsoustraitance'!$J656+'1C TSsoustraitance'!$K656+'1C TSsoustraitance'!$L656+'1C TSsoustraitance'!$M656+'1C TSsoustraitance'!$N656+'1C TSsoustraitance'!$O656+'1C TSsoustraitance'!$P656+'1C TSsoustraitance'!$Q656))/'1C TSsoustraitance'!$AP656)))))</f>
        <v>0</v>
      </c>
      <c r="M939" s="668">
        <f>IF(OR('1C TSsoustraitance'!$D656="",'1C TSsoustraitance'!AP$13=0),0,IF(AND('1C TSsoustraitance'!$D656&lt;&gt;"",$K$2="Pôle",'1C TSsoustraitance'!$E656="OUI"),(('1C TSsoustraitance'!$J656+'1C TSsoustraitance'!$K656+'1C TSsoustraitance'!$L656)/'1C TSsoustraitance'!$R656),IF(AND('1C TSsoustraitance'!$D656&lt;&gt;"",$K$2="Pôle",'1C TSsoustraitance'!$E656="NON"),(('1C TSsoustraitance'!$J656+'1C TSsoustraitance'!$K656+'1C TSsoustraitance'!$L656)/'1C TSsoustraitance'!$AP656),IF(AND('1C TSsoustraitance'!$D656&lt;&gt;"",$K$2&lt;&gt;"Pôle"),0))))</f>
        <v>0</v>
      </c>
      <c r="N939" s="668">
        <f t="shared" si="188"/>
        <v>0</v>
      </c>
      <c r="O939" s="669">
        <f>IF(OR('1C TSsoustraitance'!$D656="",'1C TSsoustraitance'!$E656="OUI",'1C TSsoustraitance'!$AP656=0),0,(('1C TSsoustraitance'!$S656)/'1C TSsoustraitance'!$AP656))</f>
        <v>0</v>
      </c>
      <c r="P939" s="669">
        <f>IF(OR('1C TSsoustraitance'!$D656="",'1C TSsoustraitance'!$E656="OUI",'1C TSsoustraitance'!$AP656=0),0,(('1C TSsoustraitance'!$T656)/'1C TSsoustraitance'!$AP656))</f>
        <v>0</v>
      </c>
      <c r="Q939" s="669">
        <f>IF(OR('1C TSsoustraitance'!$D656="",'1C TSsoustraitance'!$E656="OUI",'1C TSsoustraitance'!$AP656=0),0,(('1C TSsoustraitance'!$U656)/'1C TSsoustraitance'!$AP656))</f>
        <v>0</v>
      </c>
      <c r="R939" s="669">
        <f>IF(OR('1C TSsoustraitance'!$D656="",'1C TSsoustraitance'!$E656="OUI",'1C TSsoustraitance'!$AP656=0),0,(('1C TSsoustraitance'!$V656)/'1C TSsoustraitance'!$AP656))</f>
        <v>0</v>
      </c>
      <c r="S939" s="669">
        <f>IF(OR('1C TSsoustraitance'!$D656="",'1C TSsoustraitance'!$E656="OUI",'1C TSsoustraitance'!$AP656=0),0,(('1C TSsoustraitance'!$W656)/'1C TSsoustraitance'!$AP656))</f>
        <v>0</v>
      </c>
      <c r="T939" s="669">
        <f>IF(OR('1C TSsoustraitance'!$D656="",'1C TSsoustraitance'!$E656="OUI",'1C TSsoustraitance'!$AP656=0),0,(('1C TSsoustraitance'!$X656)/'1C TSsoustraitance'!$AP656))</f>
        <v>0</v>
      </c>
      <c r="U939" s="669">
        <f>IF(OR('1C TSsoustraitance'!$D656="",'1C TSsoustraitance'!$E656="OUI",'1C TSsoustraitance'!$AP656=0),0,(('1C TSsoustraitance'!$Y656)/'1C TSsoustraitance'!$AP656))</f>
        <v>0</v>
      </c>
      <c r="V939" s="669">
        <f>IF(OR('1C TSsoustraitance'!$D656="",'1C TSsoustraitance'!$E656="OUI",'1C TSsoustraitance'!$AP656=0),0,(('1C TSsoustraitance'!$Z656)/'1C TSsoustraitance'!$AP656))</f>
        <v>0</v>
      </c>
      <c r="W939" s="669">
        <f>IF(OR('1C TSsoustraitance'!$D656="",'1C TSsoustraitance'!$E656="OUI",'1C TSsoustraitance'!$AP656=0),0,(('1C TSsoustraitance'!$AA656)/'1C TSsoustraitance'!$AP656))</f>
        <v>0</v>
      </c>
      <c r="X939" s="669">
        <f>IF(OR('1C TSsoustraitance'!$D656="",'1C TSsoustraitance'!$E656="OUI",'1C TSsoustraitance'!$AP656=0),0,(('1C TSsoustraitance'!$AB656)/'1C TSsoustraitance'!$AP656))</f>
        <v>0</v>
      </c>
      <c r="Y939" s="669">
        <f>IF(OR('1C TSsoustraitance'!$D656="",'1C TSsoustraitance'!$E656="OUI",'1C TSsoustraitance'!$AP656=0),0,(('1C TSsoustraitance'!$AC656)/'1C TSsoustraitance'!$AP656))</f>
        <v>0</v>
      </c>
      <c r="Z939" s="669">
        <f>IF(OR('1C TSsoustraitance'!$D656="",'1C TSsoustraitance'!$E656="OUI",'1C TSsoustraitance'!$AP656=0),0,(('1C TSsoustraitance'!$AD656)/'1C TSsoustraitance'!$AP656))</f>
        <v>0</v>
      </c>
      <c r="AA939" s="669">
        <f>IF(OR('1C TSsoustraitance'!$D656="",'1C TSsoustraitance'!$E656="OUI",'1C TSsoustraitance'!$AP656=0),0,(('1C TSsoustraitance'!$AE656)/'1C TSsoustraitance'!$AP656))</f>
        <v>0</v>
      </c>
      <c r="AB939" s="669">
        <f>IF(OR('1C TSsoustraitance'!$D656="",'1C TSsoustraitance'!$E656="OUI",'1C TSsoustraitance'!$AP656=0),0,(('1C TSsoustraitance'!$AF656)/'1C TSsoustraitance'!$AP656))</f>
        <v>0</v>
      </c>
      <c r="AC939" s="669">
        <f>IF(OR('1C TSsoustraitance'!$D656="",'1C TSsoustraitance'!$E656="OUI",'1C TSsoustraitance'!$AP656=0),0,(('1C TSsoustraitance'!$AG656)/'1C TSsoustraitance'!$AP656))</f>
        <v>0</v>
      </c>
      <c r="AD939" s="669">
        <f>IF(OR('1C TSsoustraitance'!$D656="",'1C TSsoustraitance'!$E656="OUI",'1C TSsoustraitance'!$AP656=0),0,(('1C TSsoustraitance'!$AH656)/'1C TSsoustraitance'!$AP656))</f>
        <v>0</v>
      </c>
      <c r="AE939" s="669">
        <f>IF(OR('1C TSsoustraitance'!$D656="",'1C TSsoustraitance'!$E656="OUI",'1C TSsoustraitance'!$AP656=0),0,(('1C TSsoustraitance'!$AI656)/'1C TSsoustraitance'!$AP656))</f>
        <v>0</v>
      </c>
      <c r="AF939" s="669">
        <f>IF(OR('1C TSsoustraitance'!$D656="",'1C TSsoustraitance'!$E656="OUI",'1C TSsoustraitance'!$AP656=0),0,(('1C TSsoustraitance'!$AJ656)/'1C TSsoustraitance'!$AP656))</f>
        <v>0</v>
      </c>
      <c r="AG939" s="669">
        <f>IF(OR('1C TSsoustraitance'!$D656="",'1C TSsoustraitance'!$E656="OUI",'1C TSsoustraitance'!$AP656=0),0,(('1C TSsoustraitance'!$AK656)/'1C TSsoustraitance'!$AP656))</f>
        <v>0</v>
      </c>
      <c r="AH939" s="669">
        <f>IF(OR('1C TSsoustraitance'!$D656="",'1C TSsoustraitance'!$E656="OUI",'1C TSsoustraitance'!$AP656=0),0,(('1C TSsoustraitance'!$AL656)/'1C TSsoustraitance'!$AP656))</f>
        <v>0</v>
      </c>
      <c r="AI939" s="669">
        <f>IF(OR('1C TSsoustraitance'!$D656="",'1C TSsoustraitance'!$E656="OUI",'1C TSsoustraitance'!$AP656=0),0,(('1C TSsoustraitance'!$AM656)/'1C TSsoustraitance'!$AP656))</f>
        <v>0</v>
      </c>
      <c r="AJ939" s="669">
        <f>IF(OR('1C TSsoustraitance'!$D656="",'1C TSsoustraitance'!$E656="OUI",'1C TSsoustraitance'!$AP656=0),0,(('1C TSsoustraitance'!$AN656)/'1C TSsoustraitance'!$AP656))</f>
        <v>0</v>
      </c>
      <c r="AK939" s="669">
        <f t="shared" si="190"/>
        <v>0</v>
      </c>
      <c r="AL939" s="668">
        <f t="shared" si="191"/>
        <v>0</v>
      </c>
      <c r="AM939" s="670">
        <f>IF(Tableau7[[#This Row],[N° pièce]]="",0,(Tableau7[[#This Row],[hors TVA]]+(Tableau7[[#This Row],[hors TVA]]*Tableau7[[#This Row],[Taux TVA]])-(Tableau7[[#This Row],[hors TVA]]*Tableau7[[#This Row],[Taux TVA]]*Tableau7[[#This Row],[Régime TVA: Récupération]]))*Tableau7[[#This Row],[Type 1]])</f>
        <v>0</v>
      </c>
      <c r="AN939" s="670">
        <f>IF(Tableau7[[#This Row],[N° pièce]]="",0,IF($K$2="pôle",((Tableau7[[#This Row],[hors TVA]]+(Tableau7[[#This Row],[hors TVA]]*Tableau7[[#This Row],[Taux TVA]])-(Tableau7[[#This Row],[hors TVA]]*Tableau7[[#This Row],[Taux TVA]]*Tableau7[[#This Row],[Régime TVA: Récupération]]))*Tableau7[[#This Row],[Type 2]]),0))</f>
        <v>0</v>
      </c>
      <c r="AO939" s="670">
        <f t="shared" si="194"/>
        <v>0</v>
      </c>
      <c r="AP939" s="255">
        <f t="shared" si="193"/>
        <v>0</v>
      </c>
      <c r="AQ939" s="506">
        <f t="shared" si="192"/>
        <v>0</v>
      </c>
      <c r="AR939" s="671"/>
      <c r="AS939" s="512"/>
      <c r="AT939" s="513" t="str">
        <f>IF(('1C TSsoustraitance'!AP656*FICHE!C$14&lt;J939),"Forfait limité à "&amp;FICHE!C$14&amp;"€/jour","")</f>
        <v/>
      </c>
      <c r="AU939" s="797"/>
      <c r="AV939" s="484"/>
      <c r="AW939" s="484"/>
      <c r="AX939" s="484"/>
      <c r="AY939" s="484"/>
      <c r="AZ939" s="484"/>
      <c r="BA939" s="4"/>
      <c r="BB939" s="4"/>
      <c r="BC939" s="4"/>
      <c r="BD939" s="4"/>
      <c r="BE939" s="4"/>
      <c r="BF939" s="4"/>
      <c r="BG939" s="4"/>
      <c r="BH939" s="4"/>
      <c r="BI939" s="4"/>
      <c r="BJ939" s="4"/>
      <c r="BK939" s="4"/>
      <c r="BL939" s="4"/>
      <c r="BM939" s="4"/>
      <c r="BN939" s="4"/>
      <c r="BO939" s="4"/>
      <c r="BP939" s="4"/>
      <c r="BQ939" s="4"/>
      <c r="BR939" s="4"/>
      <c r="BS939" s="4"/>
      <c r="BT939" s="4"/>
      <c r="BU939" s="4"/>
      <c r="BV939" s="4"/>
      <c r="BW939" s="4"/>
      <c r="BX939" s="4"/>
      <c r="BY939" s="4"/>
      <c r="BZ939" s="4"/>
      <c r="CA939" s="4"/>
      <c r="CB939" s="4"/>
      <c r="CC939" s="4"/>
      <c r="CD939" s="4"/>
      <c r="CE939" s="4"/>
      <c r="CF939" s="4"/>
      <c r="CG939" s="4"/>
      <c r="CH939" s="4"/>
      <c r="CI939" s="4"/>
      <c r="CJ939" s="4"/>
      <c r="CK939" s="4"/>
      <c r="CL939" s="4"/>
      <c r="CM939" s="4"/>
      <c r="CN939" s="4"/>
      <c r="CO939" s="4"/>
      <c r="CP939" s="4"/>
      <c r="CQ939" s="4"/>
      <c r="CR939" s="4"/>
      <c r="CS939" s="4"/>
      <c r="CT939" s="4"/>
      <c r="CU939" s="4"/>
      <c r="CV939" s="4"/>
      <c r="CW939" s="4"/>
      <c r="CX939" s="4"/>
      <c r="CY939" s="4"/>
      <c r="CZ939" s="4"/>
      <c r="DA939" s="4"/>
      <c r="DB939" s="4"/>
      <c r="DC939" s="4"/>
      <c r="DD939" s="4"/>
      <c r="DE939" s="4"/>
      <c r="DF939" s="4"/>
      <c r="DG939" s="4"/>
      <c r="DH939" s="4"/>
      <c r="DI939" s="4"/>
      <c r="DJ939" s="4"/>
      <c r="DK939" s="4"/>
      <c r="DL939" s="4"/>
      <c r="DM939" s="4"/>
      <c r="DN939" s="4"/>
      <c r="DO939" s="4"/>
      <c r="DP939" s="4"/>
      <c r="DQ939" s="4"/>
      <c r="DR939" s="4"/>
      <c r="DS939" s="4"/>
      <c r="DT939" s="4"/>
      <c r="DU939" s="4"/>
      <c r="DV939" s="4"/>
      <c r="DW939" s="4"/>
      <c r="DX939" s="4"/>
      <c r="DY939" s="4"/>
      <c r="DZ939" s="4"/>
      <c r="EA939" s="4"/>
      <c r="EB939" s="4"/>
      <c r="EC939" s="4"/>
      <c r="ED939" s="4"/>
      <c r="EE939" s="4"/>
      <c r="EF939" s="4"/>
      <c r="EG939" s="4"/>
      <c r="EH939" s="4"/>
      <c r="EI939" s="4"/>
      <c r="EJ939" s="4"/>
      <c r="EK939" s="4"/>
      <c r="EL939" s="4"/>
      <c r="EM939" s="4"/>
      <c r="EN939" s="4"/>
      <c r="EO939" s="4"/>
      <c r="EP939" s="4"/>
      <c r="EQ939" s="4"/>
      <c r="ER939" s="4"/>
      <c r="ES939" s="4"/>
      <c r="ET939" s="4"/>
      <c r="EU939" s="4"/>
      <c r="EV939" s="4"/>
      <c r="EW939" s="4"/>
      <c r="EX939" s="4"/>
      <c r="EY939" s="4"/>
      <c r="EZ939" s="4"/>
      <c r="FA939" s="4"/>
      <c r="FB939" s="4"/>
      <c r="FC939" s="4"/>
      <c r="FD939" s="4"/>
      <c r="FE939" s="4"/>
      <c r="FF939" s="4"/>
      <c r="FG939" s="4"/>
      <c r="FH939" s="4"/>
      <c r="FI939" s="4"/>
      <c r="FJ939" s="4"/>
      <c r="FK939" s="4"/>
      <c r="FL939" s="4"/>
      <c r="FM939" s="4"/>
      <c r="FN939" s="4"/>
      <c r="FO939" s="4"/>
      <c r="FP939" s="4"/>
      <c r="FQ939" s="4"/>
      <c r="FR939" s="4"/>
      <c r="FS939" s="4"/>
      <c r="FT939" s="4"/>
      <c r="FU939" s="4"/>
      <c r="FV939" s="4"/>
      <c r="FW939" s="4"/>
      <c r="FX939" s="4"/>
      <c r="FY939" s="4"/>
      <c r="FZ939" s="4"/>
      <c r="GA939" s="4"/>
      <c r="GB939" s="4"/>
      <c r="GC939" s="4"/>
      <c r="GD939" s="4"/>
      <c r="GE939" s="4"/>
      <c r="GF939" s="4"/>
      <c r="GG939" s="4"/>
      <c r="GH939" s="4"/>
      <c r="GI939" s="4"/>
      <c r="GJ939" s="4"/>
      <c r="GK939" s="4"/>
      <c r="GL939" s="4"/>
      <c r="GM939" s="4"/>
      <c r="GN939" s="4"/>
      <c r="GO939" s="4"/>
      <c r="GP939" s="4"/>
      <c r="GQ939" s="4"/>
      <c r="GR939" s="4"/>
      <c r="GS939" s="4"/>
      <c r="GT939" s="4"/>
      <c r="GU939" s="4"/>
      <c r="GV939" s="4"/>
      <c r="GW939" s="4"/>
      <c r="GX939" s="4"/>
      <c r="GY939" s="4"/>
      <c r="GZ939" s="4"/>
      <c r="HA939" s="4"/>
      <c r="HB939" s="4"/>
      <c r="HC939" s="4"/>
    </row>
    <row r="940" spans="1:211" s="380" customFormat="1" ht="13.9" customHeight="1">
      <c r="A940" s="828" t="str">
        <f>IF('1C TSsoustraitance'!$A657&lt;&gt;0,'1C TSsoustraitance'!$A657,"")</f>
        <v/>
      </c>
      <c r="B940" s="530"/>
      <c r="C940" s="513" t="str">
        <f>IF('1C TSsoustraitance'!$A657&lt;&gt;0,'1C TSsoustraitance'!$B657,"")</f>
        <v/>
      </c>
      <c r="D940" s="513" t="str">
        <f>IF('1C TSsoustraitance'!$A657&lt;&gt;0,'1C TSsoustraitance'!$C657,"")</f>
        <v/>
      </c>
      <c r="E940" s="684"/>
      <c r="F940" s="685"/>
      <c r="G940" s="666">
        <f>'1C TSsoustraitance'!$D657</f>
        <v>0</v>
      </c>
      <c r="H940" s="533">
        <v>0.21</v>
      </c>
      <c r="I940" s="533">
        <v>1</v>
      </c>
      <c r="J940" s="534"/>
      <c r="K940" s="667">
        <f t="shared" si="189"/>
        <v>0</v>
      </c>
      <c r="L940" s="668">
        <f>IF(OR('1C TSsoustraitance'!$D657="",'1C TSsoustraitance'!$AP657=0),0,IF(AND('1C TSsoustraitance'!$D657&lt;&gt;"",$K$2="Pôle",'1C TSsoustraitance'!$E657="OUI"),(('1C TSsoustraitance'!$F657+'1C TSsoustraitance'!$G657+'1C TSsoustraitance'!$H657+'1C TSsoustraitance'!$I657+'1C TSsoustraitance'!$M657)/'1C TSsoustraitance'!$R657),IF(AND('1C TSsoustraitance'!$D657&lt;&gt;"",$K$2="Pôle",'1C TSsoustraitance'!$E657="NON"),(('1C TSsoustraitance'!$F657+'1C TSsoustraitance'!$G657+'1C TSsoustraitance'!$H657+'1C TSsoustraitance'!$I657+'1C TSsoustraitance'!$M657)/'1C TSsoustraitance'!$AP657),IF(AND('1C TSsoustraitance'!$D657&lt;&gt;"",$K$2&lt;&gt;"Pôle",'1C TSsoustraitance'!$E657="OUI"),(('1C TSsoustraitance'!$F657+'1C TSsoustraitance'!$G657+'1C TSsoustraitance'!$H657+'1C TSsoustraitance'!$I657+'1C TSsoustraitance'!$J657+'1C TSsoustraitance'!$K657+'1C TSsoustraitance'!$L657+'1C TSsoustraitance'!$M657+'1C TSsoustraitance'!$N657+'1C TSsoustraitance'!$O657+'1C TSsoustraitance'!$P657+'1C TSsoustraitance'!$Q657)/'1C TSsoustraitance'!$R657),IF(AND('1C TSsoustraitance'!$D657&lt;&gt;"",$K$2&lt;&gt;"Pôle",'1C TSsoustraitance'!$E657="NON"),(('1C TSsoustraitance'!$F657+'1C TSsoustraitance'!$G657+'1C TSsoustraitance'!$H657+'1C TSsoustraitance'!$I657+'1C TSsoustraitance'!$J657+'1C TSsoustraitance'!$K657+'1C TSsoustraitance'!$L657+'1C TSsoustraitance'!$M657+'1C TSsoustraitance'!$N657+'1C TSsoustraitance'!$O657+'1C TSsoustraitance'!$P657+'1C TSsoustraitance'!$Q657))/'1C TSsoustraitance'!$AP657)))))</f>
        <v>0</v>
      </c>
      <c r="M940" s="668">
        <f>IF(OR('1C TSsoustraitance'!$D657="",'1C TSsoustraitance'!AP$13=0),0,IF(AND('1C TSsoustraitance'!$D657&lt;&gt;"",$K$2="Pôle",'1C TSsoustraitance'!$E657="OUI"),(('1C TSsoustraitance'!$J657+'1C TSsoustraitance'!$K657+'1C TSsoustraitance'!$L657)/'1C TSsoustraitance'!$R657),IF(AND('1C TSsoustraitance'!$D657&lt;&gt;"",$K$2="Pôle",'1C TSsoustraitance'!$E657="NON"),(('1C TSsoustraitance'!$J657+'1C TSsoustraitance'!$K657+'1C TSsoustraitance'!$L657)/'1C TSsoustraitance'!$AP657),IF(AND('1C TSsoustraitance'!$D657&lt;&gt;"",$K$2&lt;&gt;"Pôle"),0))))</f>
        <v>0</v>
      </c>
      <c r="N940" s="668">
        <f t="shared" si="188"/>
        <v>0</v>
      </c>
      <c r="O940" s="669">
        <f>IF(OR('1C TSsoustraitance'!$D657="",'1C TSsoustraitance'!$E657="OUI",'1C TSsoustraitance'!$AP657=0),0,(('1C TSsoustraitance'!$S657)/'1C TSsoustraitance'!$AP657))</f>
        <v>0</v>
      </c>
      <c r="P940" s="669">
        <f>IF(OR('1C TSsoustraitance'!$D657="",'1C TSsoustraitance'!$E657="OUI",'1C TSsoustraitance'!$AP657=0),0,(('1C TSsoustraitance'!$T657)/'1C TSsoustraitance'!$AP657))</f>
        <v>0</v>
      </c>
      <c r="Q940" s="669">
        <f>IF(OR('1C TSsoustraitance'!$D657="",'1C TSsoustraitance'!$E657="OUI",'1C TSsoustraitance'!$AP657=0),0,(('1C TSsoustraitance'!$U657)/'1C TSsoustraitance'!$AP657))</f>
        <v>0</v>
      </c>
      <c r="R940" s="669">
        <f>IF(OR('1C TSsoustraitance'!$D657="",'1C TSsoustraitance'!$E657="OUI",'1C TSsoustraitance'!$AP657=0),0,(('1C TSsoustraitance'!$V657)/'1C TSsoustraitance'!$AP657))</f>
        <v>0</v>
      </c>
      <c r="S940" s="669">
        <f>IF(OR('1C TSsoustraitance'!$D657="",'1C TSsoustraitance'!$E657="OUI",'1C TSsoustraitance'!$AP657=0),0,(('1C TSsoustraitance'!$W657)/'1C TSsoustraitance'!$AP657))</f>
        <v>0</v>
      </c>
      <c r="T940" s="669">
        <f>IF(OR('1C TSsoustraitance'!$D657="",'1C TSsoustraitance'!$E657="OUI",'1C TSsoustraitance'!$AP657=0),0,(('1C TSsoustraitance'!$X657)/'1C TSsoustraitance'!$AP657))</f>
        <v>0</v>
      </c>
      <c r="U940" s="669">
        <f>IF(OR('1C TSsoustraitance'!$D657="",'1C TSsoustraitance'!$E657="OUI",'1C TSsoustraitance'!$AP657=0),0,(('1C TSsoustraitance'!$Y657)/'1C TSsoustraitance'!$AP657))</f>
        <v>0</v>
      </c>
      <c r="V940" s="669">
        <f>IF(OR('1C TSsoustraitance'!$D657="",'1C TSsoustraitance'!$E657="OUI",'1C TSsoustraitance'!$AP657=0),0,(('1C TSsoustraitance'!$Z657)/'1C TSsoustraitance'!$AP657))</f>
        <v>0</v>
      </c>
      <c r="W940" s="669">
        <f>IF(OR('1C TSsoustraitance'!$D657="",'1C TSsoustraitance'!$E657="OUI",'1C TSsoustraitance'!$AP657=0),0,(('1C TSsoustraitance'!$AA657)/'1C TSsoustraitance'!$AP657))</f>
        <v>0</v>
      </c>
      <c r="X940" s="669">
        <f>IF(OR('1C TSsoustraitance'!$D657="",'1C TSsoustraitance'!$E657="OUI",'1C TSsoustraitance'!$AP657=0),0,(('1C TSsoustraitance'!$AB657)/'1C TSsoustraitance'!$AP657))</f>
        <v>0</v>
      </c>
      <c r="Y940" s="669">
        <f>IF(OR('1C TSsoustraitance'!$D657="",'1C TSsoustraitance'!$E657="OUI",'1C TSsoustraitance'!$AP657=0),0,(('1C TSsoustraitance'!$AC657)/'1C TSsoustraitance'!$AP657))</f>
        <v>0</v>
      </c>
      <c r="Z940" s="669">
        <f>IF(OR('1C TSsoustraitance'!$D657="",'1C TSsoustraitance'!$E657="OUI",'1C TSsoustraitance'!$AP657=0),0,(('1C TSsoustraitance'!$AD657)/'1C TSsoustraitance'!$AP657))</f>
        <v>0</v>
      </c>
      <c r="AA940" s="669">
        <f>IF(OR('1C TSsoustraitance'!$D657="",'1C TSsoustraitance'!$E657="OUI",'1C TSsoustraitance'!$AP657=0),0,(('1C TSsoustraitance'!$AE657)/'1C TSsoustraitance'!$AP657))</f>
        <v>0</v>
      </c>
      <c r="AB940" s="669">
        <f>IF(OR('1C TSsoustraitance'!$D657="",'1C TSsoustraitance'!$E657="OUI",'1C TSsoustraitance'!$AP657=0),0,(('1C TSsoustraitance'!$AF657)/'1C TSsoustraitance'!$AP657))</f>
        <v>0</v>
      </c>
      <c r="AC940" s="669">
        <f>IF(OR('1C TSsoustraitance'!$D657="",'1C TSsoustraitance'!$E657="OUI",'1C TSsoustraitance'!$AP657=0),0,(('1C TSsoustraitance'!$AG657)/'1C TSsoustraitance'!$AP657))</f>
        <v>0</v>
      </c>
      <c r="AD940" s="669">
        <f>IF(OR('1C TSsoustraitance'!$D657="",'1C TSsoustraitance'!$E657="OUI",'1C TSsoustraitance'!$AP657=0),0,(('1C TSsoustraitance'!$AH657)/'1C TSsoustraitance'!$AP657))</f>
        <v>0</v>
      </c>
      <c r="AE940" s="669">
        <f>IF(OR('1C TSsoustraitance'!$D657="",'1C TSsoustraitance'!$E657="OUI",'1C TSsoustraitance'!$AP657=0),0,(('1C TSsoustraitance'!$AI657)/'1C TSsoustraitance'!$AP657))</f>
        <v>0</v>
      </c>
      <c r="AF940" s="669">
        <f>IF(OR('1C TSsoustraitance'!$D657="",'1C TSsoustraitance'!$E657="OUI",'1C TSsoustraitance'!$AP657=0),0,(('1C TSsoustraitance'!$AJ657)/'1C TSsoustraitance'!$AP657))</f>
        <v>0</v>
      </c>
      <c r="AG940" s="669">
        <f>IF(OR('1C TSsoustraitance'!$D657="",'1C TSsoustraitance'!$E657="OUI",'1C TSsoustraitance'!$AP657=0),0,(('1C TSsoustraitance'!$AK657)/'1C TSsoustraitance'!$AP657))</f>
        <v>0</v>
      </c>
      <c r="AH940" s="669">
        <f>IF(OR('1C TSsoustraitance'!$D657="",'1C TSsoustraitance'!$E657="OUI",'1C TSsoustraitance'!$AP657=0),0,(('1C TSsoustraitance'!$AL657)/'1C TSsoustraitance'!$AP657))</f>
        <v>0</v>
      </c>
      <c r="AI940" s="669">
        <f>IF(OR('1C TSsoustraitance'!$D657="",'1C TSsoustraitance'!$E657="OUI",'1C TSsoustraitance'!$AP657=0),0,(('1C TSsoustraitance'!$AM657)/'1C TSsoustraitance'!$AP657))</f>
        <v>0</v>
      </c>
      <c r="AJ940" s="669">
        <f>IF(OR('1C TSsoustraitance'!$D657="",'1C TSsoustraitance'!$E657="OUI",'1C TSsoustraitance'!$AP657=0),0,(('1C TSsoustraitance'!$AN657)/'1C TSsoustraitance'!$AP657))</f>
        <v>0</v>
      </c>
      <c r="AK940" s="669">
        <f t="shared" si="190"/>
        <v>0</v>
      </c>
      <c r="AL940" s="668">
        <f t="shared" si="191"/>
        <v>0</v>
      </c>
      <c r="AM940" s="670">
        <f>IF(Tableau7[[#This Row],[N° pièce]]="",0,(Tableau7[[#This Row],[hors TVA]]+(Tableau7[[#This Row],[hors TVA]]*Tableau7[[#This Row],[Taux TVA]])-(Tableau7[[#This Row],[hors TVA]]*Tableau7[[#This Row],[Taux TVA]]*Tableau7[[#This Row],[Régime TVA: Récupération]]))*Tableau7[[#This Row],[Type 1]])</f>
        <v>0</v>
      </c>
      <c r="AN940" s="670">
        <f>IF(Tableau7[[#This Row],[N° pièce]]="",0,IF($K$2="pôle",((Tableau7[[#This Row],[hors TVA]]+(Tableau7[[#This Row],[hors TVA]]*Tableau7[[#This Row],[Taux TVA]])-(Tableau7[[#This Row],[hors TVA]]*Tableau7[[#This Row],[Taux TVA]]*Tableau7[[#This Row],[Régime TVA: Récupération]]))*Tableau7[[#This Row],[Type 2]]),0))</f>
        <v>0</v>
      </c>
      <c r="AO940" s="670">
        <f t="shared" si="194"/>
        <v>0</v>
      </c>
      <c r="AP940" s="255">
        <f t="shared" si="193"/>
        <v>0</v>
      </c>
      <c r="AQ940" s="506">
        <f t="shared" si="192"/>
        <v>0</v>
      </c>
      <c r="AR940" s="671"/>
      <c r="AS940" s="512"/>
      <c r="AT940" s="513" t="str">
        <f>IF(('1C TSsoustraitance'!AP657*FICHE!C$14&lt;J940),"Forfait limité à "&amp;FICHE!C$14&amp;"€/jour","")</f>
        <v/>
      </c>
      <c r="AU940" s="797"/>
      <c r="AV940" s="484"/>
      <c r="AW940" s="484"/>
      <c r="AX940" s="484"/>
      <c r="AY940" s="484"/>
      <c r="AZ940" s="484"/>
      <c r="BA940" s="4"/>
      <c r="BB940" s="4"/>
      <c r="BC940" s="4"/>
      <c r="BD940" s="4"/>
      <c r="BE940" s="4"/>
      <c r="BF940" s="4"/>
      <c r="BG940" s="4"/>
      <c r="BH940" s="4"/>
      <c r="BI940" s="4"/>
      <c r="BJ940" s="4"/>
      <c r="BK940" s="4"/>
      <c r="BL940" s="4"/>
      <c r="BM940" s="4"/>
      <c r="BN940" s="4"/>
      <c r="BO940" s="4"/>
      <c r="BP940" s="4"/>
      <c r="BQ940" s="4"/>
      <c r="BR940" s="4"/>
      <c r="BS940" s="4"/>
      <c r="BT940" s="4"/>
      <c r="BU940" s="4"/>
      <c r="BV940" s="4"/>
      <c r="BW940" s="4"/>
      <c r="BX940" s="4"/>
      <c r="BY940" s="4"/>
      <c r="BZ940" s="4"/>
      <c r="CA940" s="4"/>
      <c r="CB940" s="4"/>
      <c r="CC940" s="4"/>
      <c r="CD940" s="4"/>
      <c r="CE940" s="4"/>
      <c r="CF940" s="4"/>
      <c r="CG940" s="4"/>
      <c r="CH940" s="4"/>
      <c r="CI940" s="4"/>
      <c r="CJ940" s="4"/>
      <c r="CK940" s="4"/>
      <c r="CL940" s="4"/>
      <c r="CM940" s="4"/>
      <c r="CN940" s="4"/>
      <c r="CO940" s="4"/>
      <c r="CP940" s="4"/>
      <c r="CQ940" s="4"/>
      <c r="CR940" s="4"/>
      <c r="CS940" s="4"/>
      <c r="CT940" s="4"/>
      <c r="CU940" s="4"/>
      <c r="CV940" s="4"/>
      <c r="CW940" s="4"/>
      <c r="CX940" s="4"/>
      <c r="CY940" s="4"/>
      <c r="CZ940" s="4"/>
      <c r="DA940" s="4"/>
      <c r="DB940" s="4"/>
      <c r="DC940" s="4"/>
      <c r="DD940" s="4"/>
      <c r="DE940" s="4"/>
      <c r="DF940" s="4"/>
      <c r="DG940" s="4"/>
      <c r="DH940" s="4"/>
      <c r="DI940" s="4"/>
      <c r="DJ940" s="4"/>
      <c r="DK940" s="4"/>
      <c r="DL940" s="4"/>
      <c r="DM940" s="4"/>
      <c r="DN940" s="4"/>
      <c r="DO940" s="4"/>
      <c r="DP940" s="4"/>
      <c r="DQ940" s="4"/>
      <c r="DR940" s="4"/>
      <c r="DS940" s="4"/>
      <c r="DT940" s="4"/>
      <c r="DU940" s="4"/>
      <c r="DV940" s="4"/>
      <c r="DW940" s="4"/>
      <c r="DX940" s="4"/>
      <c r="DY940" s="4"/>
      <c r="DZ940" s="4"/>
      <c r="EA940" s="4"/>
      <c r="EB940" s="4"/>
      <c r="EC940" s="4"/>
      <c r="ED940" s="4"/>
      <c r="EE940" s="4"/>
      <c r="EF940" s="4"/>
      <c r="EG940" s="4"/>
      <c r="EH940" s="4"/>
      <c r="EI940" s="4"/>
      <c r="EJ940" s="4"/>
      <c r="EK940" s="4"/>
      <c r="EL940" s="4"/>
      <c r="EM940" s="4"/>
      <c r="EN940" s="4"/>
      <c r="EO940" s="4"/>
      <c r="EP940" s="4"/>
      <c r="EQ940" s="4"/>
      <c r="ER940" s="4"/>
      <c r="ES940" s="4"/>
      <c r="ET940" s="4"/>
      <c r="EU940" s="4"/>
      <c r="EV940" s="4"/>
      <c r="EW940" s="4"/>
      <c r="EX940" s="4"/>
      <c r="EY940" s="4"/>
      <c r="EZ940" s="4"/>
      <c r="FA940" s="4"/>
      <c r="FB940" s="4"/>
      <c r="FC940" s="4"/>
      <c r="FD940" s="4"/>
      <c r="FE940" s="4"/>
      <c r="FF940" s="4"/>
      <c r="FG940" s="4"/>
      <c r="FH940" s="4"/>
      <c r="FI940" s="4"/>
      <c r="FJ940" s="4"/>
      <c r="FK940" s="4"/>
      <c r="FL940" s="4"/>
      <c r="FM940" s="4"/>
      <c r="FN940" s="4"/>
      <c r="FO940" s="4"/>
      <c r="FP940" s="4"/>
      <c r="FQ940" s="4"/>
      <c r="FR940" s="4"/>
      <c r="FS940" s="4"/>
      <c r="FT940" s="4"/>
      <c r="FU940" s="4"/>
      <c r="FV940" s="4"/>
      <c r="FW940" s="4"/>
      <c r="FX940" s="4"/>
      <c r="FY940" s="4"/>
      <c r="FZ940" s="4"/>
      <c r="GA940" s="4"/>
      <c r="GB940" s="4"/>
      <c r="GC940" s="4"/>
      <c r="GD940" s="4"/>
      <c r="GE940" s="4"/>
      <c r="GF940" s="4"/>
      <c r="GG940" s="4"/>
      <c r="GH940" s="4"/>
      <c r="GI940" s="4"/>
      <c r="GJ940" s="4"/>
      <c r="GK940" s="4"/>
      <c r="GL940" s="4"/>
      <c r="GM940" s="4"/>
      <c r="GN940" s="4"/>
      <c r="GO940" s="4"/>
      <c r="GP940" s="4"/>
      <c r="GQ940" s="4"/>
      <c r="GR940" s="4"/>
      <c r="GS940" s="4"/>
      <c r="GT940" s="4"/>
      <c r="GU940" s="4"/>
      <c r="GV940" s="4"/>
      <c r="GW940" s="4"/>
      <c r="GX940" s="4"/>
      <c r="GY940" s="4"/>
      <c r="GZ940" s="4"/>
      <c r="HA940" s="4"/>
      <c r="HB940" s="4"/>
      <c r="HC940" s="4"/>
    </row>
    <row r="941" spans="1:211" s="380" customFormat="1" ht="13.9" customHeight="1">
      <c r="A941" s="828" t="str">
        <f>IF('1C TSsoustraitance'!$A658&lt;&gt;0,'1C TSsoustraitance'!$A658,"")</f>
        <v/>
      </c>
      <c r="B941" s="530"/>
      <c r="C941" s="513" t="str">
        <f>IF('1C TSsoustraitance'!$A658&lt;&gt;0,'1C TSsoustraitance'!$B658,"")</f>
        <v/>
      </c>
      <c r="D941" s="513" t="str">
        <f>IF('1C TSsoustraitance'!$A658&lt;&gt;0,'1C TSsoustraitance'!$C658,"")</f>
        <v/>
      </c>
      <c r="E941" s="684"/>
      <c r="F941" s="685"/>
      <c r="G941" s="666">
        <f>'1C TSsoustraitance'!$D658</f>
        <v>0</v>
      </c>
      <c r="H941" s="533">
        <v>0.21</v>
      </c>
      <c r="I941" s="533">
        <v>1</v>
      </c>
      <c r="J941" s="534"/>
      <c r="K941" s="667">
        <f t="shared" si="189"/>
        <v>0</v>
      </c>
      <c r="L941" s="668">
        <f>IF(OR('1C TSsoustraitance'!$D658="",'1C TSsoustraitance'!$AP658=0),0,IF(AND('1C TSsoustraitance'!$D658&lt;&gt;"",$K$2="Pôle",'1C TSsoustraitance'!$E658="OUI"),(('1C TSsoustraitance'!$F658+'1C TSsoustraitance'!$G658+'1C TSsoustraitance'!$H658+'1C TSsoustraitance'!$I658+'1C TSsoustraitance'!$M658)/'1C TSsoustraitance'!$R658),IF(AND('1C TSsoustraitance'!$D658&lt;&gt;"",$K$2="Pôle",'1C TSsoustraitance'!$E658="NON"),(('1C TSsoustraitance'!$F658+'1C TSsoustraitance'!$G658+'1C TSsoustraitance'!$H658+'1C TSsoustraitance'!$I658+'1C TSsoustraitance'!$M658)/'1C TSsoustraitance'!$AP658),IF(AND('1C TSsoustraitance'!$D658&lt;&gt;"",$K$2&lt;&gt;"Pôle",'1C TSsoustraitance'!$E658="OUI"),(('1C TSsoustraitance'!$F658+'1C TSsoustraitance'!$G658+'1C TSsoustraitance'!$H658+'1C TSsoustraitance'!$I658+'1C TSsoustraitance'!$J658+'1C TSsoustraitance'!$K658+'1C TSsoustraitance'!$L658+'1C TSsoustraitance'!$M658+'1C TSsoustraitance'!$N658+'1C TSsoustraitance'!$O658+'1C TSsoustraitance'!$P658+'1C TSsoustraitance'!$Q658)/'1C TSsoustraitance'!$R658),IF(AND('1C TSsoustraitance'!$D658&lt;&gt;"",$K$2&lt;&gt;"Pôle",'1C TSsoustraitance'!$E658="NON"),(('1C TSsoustraitance'!$F658+'1C TSsoustraitance'!$G658+'1C TSsoustraitance'!$H658+'1C TSsoustraitance'!$I658+'1C TSsoustraitance'!$J658+'1C TSsoustraitance'!$K658+'1C TSsoustraitance'!$L658+'1C TSsoustraitance'!$M658+'1C TSsoustraitance'!$N658+'1C TSsoustraitance'!$O658+'1C TSsoustraitance'!$P658+'1C TSsoustraitance'!$Q658))/'1C TSsoustraitance'!$AP658)))))</f>
        <v>0</v>
      </c>
      <c r="M941" s="668">
        <f>IF(OR('1C TSsoustraitance'!$D658="",'1C TSsoustraitance'!AP$13=0),0,IF(AND('1C TSsoustraitance'!$D658&lt;&gt;"",$K$2="Pôle",'1C TSsoustraitance'!$E658="OUI"),(('1C TSsoustraitance'!$J658+'1C TSsoustraitance'!$K658+'1C TSsoustraitance'!$L658)/'1C TSsoustraitance'!$R658),IF(AND('1C TSsoustraitance'!$D658&lt;&gt;"",$K$2="Pôle",'1C TSsoustraitance'!$E658="NON"),(('1C TSsoustraitance'!$J658+'1C TSsoustraitance'!$K658+'1C TSsoustraitance'!$L658)/'1C TSsoustraitance'!$AP658),IF(AND('1C TSsoustraitance'!$D658&lt;&gt;"",$K$2&lt;&gt;"Pôle"),0))))</f>
        <v>0</v>
      </c>
      <c r="N941" s="668">
        <f t="shared" si="188"/>
        <v>0</v>
      </c>
      <c r="O941" s="669">
        <f>IF(OR('1C TSsoustraitance'!$D658="",'1C TSsoustraitance'!$E658="OUI",'1C TSsoustraitance'!$AP658=0),0,(('1C TSsoustraitance'!$S658)/'1C TSsoustraitance'!$AP658))</f>
        <v>0</v>
      </c>
      <c r="P941" s="669">
        <f>IF(OR('1C TSsoustraitance'!$D658="",'1C TSsoustraitance'!$E658="OUI",'1C TSsoustraitance'!$AP658=0),0,(('1C TSsoustraitance'!$T658)/'1C TSsoustraitance'!$AP658))</f>
        <v>0</v>
      </c>
      <c r="Q941" s="669">
        <f>IF(OR('1C TSsoustraitance'!$D658="",'1C TSsoustraitance'!$E658="OUI",'1C TSsoustraitance'!$AP658=0),0,(('1C TSsoustraitance'!$U658)/'1C TSsoustraitance'!$AP658))</f>
        <v>0</v>
      </c>
      <c r="R941" s="669">
        <f>IF(OR('1C TSsoustraitance'!$D658="",'1C TSsoustraitance'!$E658="OUI",'1C TSsoustraitance'!$AP658=0),0,(('1C TSsoustraitance'!$V658)/'1C TSsoustraitance'!$AP658))</f>
        <v>0</v>
      </c>
      <c r="S941" s="669">
        <f>IF(OR('1C TSsoustraitance'!$D658="",'1C TSsoustraitance'!$E658="OUI",'1C TSsoustraitance'!$AP658=0),0,(('1C TSsoustraitance'!$W658)/'1C TSsoustraitance'!$AP658))</f>
        <v>0</v>
      </c>
      <c r="T941" s="669">
        <f>IF(OR('1C TSsoustraitance'!$D658="",'1C TSsoustraitance'!$E658="OUI",'1C TSsoustraitance'!$AP658=0),0,(('1C TSsoustraitance'!$X658)/'1C TSsoustraitance'!$AP658))</f>
        <v>0</v>
      </c>
      <c r="U941" s="669">
        <f>IF(OR('1C TSsoustraitance'!$D658="",'1C TSsoustraitance'!$E658="OUI",'1C TSsoustraitance'!$AP658=0),0,(('1C TSsoustraitance'!$Y658)/'1C TSsoustraitance'!$AP658))</f>
        <v>0</v>
      </c>
      <c r="V941" s="669">
        <f>IF(OR('1C TSsoustraitance'!$D658="",'1C TSsoustraitance'!$E658="OUI",'1C TSsoustraitance'!$AP658=0),0,(('1C TSsoustraitance'!$Z658)/'1C TSsoustraitance'!$AP658))</f>
        <v>0</v>
      </c>
      <c r="W941" s="669">
        <f>IF(OR('1C TSsoustraitance'!$D658="",'1C TSsoustraitance'!$E658="OUI",'1C TSsoustraitance'!$AP658=0),0,(('1C TSsoustraitance'!$AA658)/'1C TSsoustraitance'!$AP658))</f>
        <v>0</v>
      </c>
      <c r="X941" s="669">
        <f>IF(OR('1C TSsoustraitance'!$D658="",'1C TSsoustraitance'!$E658="OUI",'1C TSsoustraitance'!$AP658=0),0,(('1C TSsoustraitance'!$AB658)/'1C TSsoustraitance'!$AP658))</f>
        <v>0</v>
      </c>
      <c r="Y941" s="669">
        <f>IF(OR('1C TSsoustraitance'!$D658="",'1C TSsoustraitance'!$E658="OUI",'1C TSsoustraitance'!$AP658=0),0,(('1C TSsoustraitance'!$AC658)/'1C TSsoustraitance'!$AP658))</f>
        <v>0</v>
      </c>
      <c r="Z941" s="669">
        <f>IF(OR('1C TSsoustraitance'!$D658="",'1C TSsoustraitance'!$E658="OUI",'1C TSsoustraitance'!$AP658=0),0,(('1C TSsoustraitance'!$AD658)/'1C TSsoustraitance'!$AP658))</f>
        <v>0</v>
      </c>
      <c r="AA941" s="669">
        <f>IF(OR('1C TSsoustraitance'!$D658="",'1C TSsoustraitance'!$E658="OUI",'1C TSsoustraitance'!$AP658=0),0,(('1C TSsoustraitance'!$AE658)/'1C TSsoustraitance'!$AP658))</f>
        <v>0</v>
      </c>
      <c r="AB941" s="669">
        <f>IF(OR('1C TSsoustraitance'!$D658="",'1C TSsoustraitance'!$E658="OUI",'1C TSsoustraitance'!$AP658=0),0,(('1C TSsoustraitance'!$AF658)/'1C TSsoustraitance'!$AP658))</f>
        <v>0</v>
      </c>
      <c r="AC941" s="669">
        <f>IF(OR('1C TSsoustraitance'!$D658="",'1C TSsoustraitance'!$E658="OUI",'1C TSsoustraitance'!$AP658=0),0,(('1C TSsoustraitance'!$AG658)/'1C TSsoustraitance'!$AP658))</f>
        <v>0</v>
      </c>
      <c r="AD941" s="669">
        <f>IF(OR('1C TSsoustraitance'!$D658="",'1C TSsoustraitance'!$E658="OUI",'1C TSsoustraitance'!$AP658=0),0,(('1C TSsoustraitance'!$AH658)/'1C TSsoustraitance'!$AP658))</f>
        <v>0</v>
      </c>
      <c r="AE941" s="669">
        <f>IF(OR('1C TSsoustraitance'!$D658="",'1C TSsoustraitance'!$E658="OUI",'1C TSsoustraitance'!$AP658=0),0,(('1C TSsoustraitance'!$AI658)/'1C TSsoustraitance'!$AP658))</f>
        <v>0</v>
      </c>
      <c r="AF941" s="669">
        <f>IF(OR('1C TSsoustraitance'!$D658="",'1C TSsoustraitance'!$E658="OUI",'1C TSsoustraitance'!$AP658=0),0,(('1C TSsoustraitance'!$AJ658)/'1C TSsoustraitance'!$AP658))</f>
        <v>0</v>
      </c>
      <c r="AG941" s="669">
        <f>IF(OR('1C TSsoustraitance'!$D658="",'1C TSsoustraitance'!$E658="OUI",'1C TSsoustraitance'!$AP658=0),0,(('1C TSsoustraitance'!$AK658)/'1C TSsoustraitance'!$AP658))</f>
        <v>0</v>
      </c>
      <c r="AH941" s="669">
        <f>IF(OR('1C TSsoustraitance'!$D658="",'1C TSsoustraitance'!$E658="OUI",'1C TSsoustraitance'!$AP658=0),0,(('1C TSsoustraitance'!$AL658)/'1C TSsoustraitance'!$AP658))</f>
        <v>0</v>
      </c>
      <c r="AI941" s="669">
        <f>IF(OR('1C TSsoustraitance'!$D658="",'1C TSsoustraitance'!$E658="OUI",'1C TSsoustraitance'!$AP658=0),0,(('1C TSsoustraitance'!$AM658)/'1C TSsoustraitance'!$AP658))</f>
        <v>0</v>
      </c>
      <c r="AJ941" s="669">
        <f>IF(OR('1C TSsoustraitance'!$D658="",'1C TSsoustraitance'!$E658="OUI",'1C TSsoustraitance'!$AP658=0),0,(('1C TSsoustraitance'!$AN658)/'1C TSsoustraitance'!$AP658))</f>
        <v>0</v>
      </c>
      <c r="AK941" s="669">
        <f t="shared" si="190"/>
        <v>0</v>
      </c>
      <c r="AL941" s="668">
        <f t="shared" si="191"/>
        <v>0</v>
      </c>
      <c r="AM941" s="670">
        <f>IF(Tableau7[[#This Row],[N° pièce]]="",0,(Tableau7[[#This Row],[hors TVA]]+(Tableau7[[#This Row],[hors TVA]]*Tableau7[[#This Row],[Taux TVA]])-(Tableau7[[#This Row],[hors TVA]]*Tableau7[[#This Row],[Taux TVA]]*Tableau7[[#This Row],[Régime TVA: Récupération]]))*Tableau7[[#This Row],[Type 1]])</f>
        <v>0</v>
      </c>
      <c r="AN941" s="670">
        <f>IF(Tableau7[[#This Row],[N° pièce]]="",0,IF($K$2="pôle",((Tableau7[[#This Row],[hors TVA]]+(Tableau7[[#This Row],[hors TVA]]*Tableau7[[#This Row],[Taux TVA]])-(Tableau7[[#This Row],[hors TVA]]*Tableau7[[#This Row],[Taux TVA]]*Tableau7[[#This Row],[Régime TVA: Récupération]]))*Tableau7[[#This Row],[Type 2]]),0))</f>
        <v>0</v>
      </c>
      <c r="AO941" s="670">
        <f t="shared" si="194"/>
        <v>0</v>
      </c>
      <c r="AP941" s="255">
        <f t="shared" si="193"/>
        <v>0</v>
      </c>
      <c r="AQ941" s="506">
        <f t="shared" si="192"/>
        <v>0</v>
      </c>
      <c r="AR941" s="671"/>
      <c r="AS941" s="512"/>
      <c r="AT941" s="513" t="str">
        <f>IF(('1C TSsoustraitance'!AP658*FICHE!C$14&lt;J941),"Forfait limité à "&amp;FICHE!C$14&amp;"€/jour","")</f>
        <v/>
      </c>
      <c r="AU941" s="797"/>
      <c r="AV941" s="484"/>
      <c r="AW941" s="484"/>
      <c r="AX941" s="484"/>
      <c r="AY941" s="484"/>
      <c r="AZ941" s="484"/>
      <c r="BA941" s="4"/>
      <c r="BB941" s="4"/>
      <c r="BC941" s="4"/>
      <c r="BD941" s="4"/>
      <c r="BE941" s="4"/>
      <c r="BF941" s="4"/>
      <c r="BG941" s="4"/>
      <c r="BH941" s="4"/>
      <c r="BI941" s="4"/>
      <c r="BJ941" s="4"/>
      <c r="BK941" s="4"/>
      <c r="BL941" s="4"/>
      <c r="BM941" s="4"/>
      <c r="BN941" s="4"/>
      <c r="BO941" s="4"/>
      <c r="BP941" s="4"/>
      <c r="BQ941" s="4"/>
      <c r="BR941" s="4"/>
      <c r="BS941" s="4"/>
      <c r="BT941" s="4"/>
      <c r="BU941" s="4"/>
      <c r="BV941" s="4"/>
      <c r="BW941" s="4"/>
      <c r="BX941" s="4"/>
      <c r="BY941" s="4"/>
      <c r="BZ941" s="4"/>
      <c r="CA941" s="4"/>
      <c r="CB941" s="4"/>
      <c r="CC941" s="4"/>
      <c r="CD941" s="4"/>
      <c r="CE941" s="4"/>
      <c r="CF941" s="4"/>
      <c r="CG941" s="4"/>
      <c r="CH941" s="4"/>
      <c r="CI941" s="4"/>
      <c r="CJ941" s="4"/>
      <c r="CK941" s="4"/>
      <c r="CL941" s="4"/>
      <c r="CM941" s="4"/>
      <c r="CN941" s="4"/>
      <c r="CO941" s="4"/>
      <c r="CP941" s="4"/>
      <c r="CQ941" s="4"/>
      <c r="CR941" s="4"/>
      <c r="CS941" s="4"/>
      <c r="CT941" s="4"/>
      <c r="CU941" s="4"/>
      <c r="CV941" s="4"/>
      <c r="CW941" s="4"/>
      <c r="CX941" s="4"/>
      <c r="CY941" s="4"/>
      <c r="CZ941" s="4"/>
      <c r="DA941" s="4"/>
      <c r="DB941" s="4"/>
      <c r="DC941" s="4"/>
      <c r="DD941" s="4"/>
      <c r="DE941" s="4"/>
      <c r="DF941" s="4"/>
      <c r="DG941" s="4"/>
      <c r="DH941" s="4"/>
      <c r="DI941" s="4"/>
      <c r="DJ941" s="4"/>
      <c r="DK941" s="4"/>
      <c r="DL941" s="4"/>
      <c r="DM941" s="4"/>
      <c r="DN941" s="4"/>
      <c r="DO941" s="4"/>
      <c r="DP941" s="4"/>
      <c r="DQ941" s="4"/>
      <c r="DR941" s="4"/>
      <c r="DS941" s="4"/>
      <c r="DT941" s="4"/>
      <c r="DU941" s="4"/>
      <c r="DV941" s="4"/>
      <c r="DW941" s="4"/>
      <c r="DX941" s="4"/>
      <c r="DY941" s="4"/>
      <c r="DZ941" s="4"/>
      <c r="EA941" s="4"/>
      <c r="EB941" s="4"/>
      <c r="EC941" s="4"/>
      <c r="ED941" s="4"/>
      <c r="EE941" s="4"/>
      <c r="EF941" s="4"/>
      <c r="EG941" s="4"/>
      <c r="EH941" s="4"/>
      <c r="EI941" s="4"/>
      <c r="EJ941" s="4"/>
      <c r="EK941" s="4"/>
      <c r="EL941" s="4"/>
      <c r="EM941" s="4"/>
      <c r="EN941" s="4"/>
      <c r="EO941" s="4"/>
      <c r="EP941" s="4"/>
      <c r="EQ941" s="4"/>
      <c r="ER941" s="4"/>
      <c r="ES941" s="4"/>
      <c r="ET941" s="4"/>
      <c r="EU941" s="4"/>
      <c r="EV941" s="4"/>
      <c r="EW941" s="4"/>
      <c r="EX941" s="4"/>
      <c r="EY941" s="4"/>
      <c r="EZ941" s="4"/>
      <c r="FA941" s="4"/>
      <c r="FB941" s="4"/>
      <c r="FC941" s="4"/>
      <c r="FD941" s="4"/>
      <c r="FE941" s="4"/>
      <c r="FF941" s="4"/>
      <c r="FG941" s="4"/>
      <c r="FH941" s="4"/>
      <c r="FI941" s="4"/>
      <c r="FJ941" s="4"/>
      <c r="FK941" s="4"/>
      <c r="FL941" s="4"/>
      <c r="FM941" s="4"/>
      <c r="FN941" s="4"/>
      <c r="FO941" s="4"/>
      <c r="FP941" s="4"/>
      <c r="FQ941" s="4"/>
      <c r="FR941" s="4"/>
      <c r="FS941" s="4"/>
      <c r="FT941" s="4"/>
      <c r="FU941" s="4"/>
      <c r="FV941" s="4"/>
      <c r="FW941" s="4"/>
      <c r="FX941" s="4"/>
      <c r="FY941" s="4"/>
      <c r="FZ941" s="4"/>
      <c r="GA941" s="4"/>
      <c r="GB941" s="4"/>
      <c r="GC941" s="4"/>
      <c r="GD941" s="4"/>
      <c r="GE941" s="4"/>
      <c r="GF941" s="4"/>
      <c r="GG941" s="4"/>
      <c r="GH941" s="4"/>
      <c r="GI941" s="4"/>
      <c r="GJ941" s="4"/>
      <c r="GK941" s="4"/>
      <c r="GL941" s="4"/>
      <c r="GM941" s="4"/>
      <c r="GN941" s="4"/>
      <c r="GO941" s="4"/>
      <c r="GP941" s="4"/>
      <c r="GQ941" s="4"/>
      <c r="GR941" s="4"/>
      <c r="GS941" s="4"/>
      <c r="GT941" s="4"/>
      <c r="GU941" s="4"/>
      <c r="GV941" s="4"/>
      <c r="GW941" s="4"/>
      <c r="GX941" s="4"/>
      <c r="GY941" s="4"/>
      <c r="GZ941" s="4"/>
      <c r="HA941" s="4"/>
      <c r="HB941" s="4"/>
      <c r="HC941" s="4"/>
    </row>
    <row r="942" spans="1:211" s="380" customFormat="1" ht="13.9" customHeight="1">
      <c r="A942" s="828" t="str">
        <f>IF('1C TSsoustraitance'!$A659&lt;&gt;0,'1C TSsoustraitance'!$A659,"")</f>
        <v/>
      </c>
      <c r="B942" s="530"/>
      <c r="C942" s="513" t="str">
        <f>IF('1C TSsoustraitance'!$A659&lt;&gt;0,'1C TSsoustraitance'!$B659,"")</f>
        <v/>
      </c>
      <c r="D942" s="513" t="str">
        <f>IF('1C TSsoustraitance'!$A659&lt;&gt;0,'1C TSsoustraitance'!$C659,"")</f>
        <v/>
      </c>
      <c r="E942" s="684"/>
      <c r="F942" s="685"/>
      <c r="G942" s="666">
        <f>'1C TSsoustraitance'!$D659</f>
        <v>0</v>
      </c>
      <c r="H942" s="533">
        <v>0.21</v>
      </c>
      <c r="I942" s="533">
        <v>1</v>
      </c>
      <c r="J942" s="534"/>
      <c r="K942" s="667">
        <f t="shared" si="189"/>
        <v>0</v>
      </c>
      <c r="L942" s="668">
        <f>IF(OR('1C TSsoustraitance'!$D659="",'1C TSsoustraitance'!$AP659=0),0,IF(AND('1C TSsoustraitance'!$D659&lt;&gt;"",$K$2="Pôle",'1C TSsoustraitance'!$E659="OUI"),(('1C TSsoustraitance'!$F659+'1C TSsoustraitance'!$G659+'1C TSsoustraitance'!$H659+'1C TSsoustraitance'!$I659+'1C TSsoustraitance'!$M659)/'1C TSsoustraitance'!$R659),IF(AND('1C TSsoustraitance'!$D659&lt;&gt;"",$K$2="Pôle",'1C TSsoustraitance'!$E659="NON"),(('1C TSsoustraitance'!$F659+'1C TSsoustraitance'!$G659+'1C TSsoustraitance'!$H659+'1C TSsoustraitance'!$I659+'1C TSsoustraitance'!$M659)/'1C TSsoustraitance'!$AP659),IF(AND('1C TSsoustraitance'!$D659&lt;&gt;"",$K$2&lt;&gt;"Pôle",'1C TSsoustraitance'!$E659="OUI"),(('1C TSsoustraitance'!$F659+'1C TSsoustraitance'!$G659+'1C TSsoustraitance'!$H659+'1C TSsoustraitance'!$I659+'1C TSsoustraitance'!$J659+'1C TSsoustraitance'!$K659+'1C TSsoustraitance'!$L659+'1C TSsoustraitance'!$M659+'1C TSsoustraitance'!$N659+'1C TSsoustraitance'!$O659+'1C TSsoustraitance'!$P659+'1C TSsoustraitance'!$Q659)/'1C TSsoustraitance'!$R659),IF(AND('1C TSsoustraitance'!$D659&lt;&gt;"",$K$2&lt;&gt;"Pôle",'1C TSsoustraitance'!$E659="NON"),(('1C TSsoustraitance'!$F659+'1C TSsoustraitance'!$G659+'1C TSsoustraitance'!$H659+'1C TSsoustraitance'!$I659+'1C TSsoustraitance'!$J659+'1C TSsoustraitance'!$K659+'1C TSsoustraitance'!$L659+'1C TSsoustraitance'!$M659+'1C TSsoustraitance'!$N659+'1C TSsoustraitance'!$O659+'1C TSsoustraitance'!$P659+'1C TSsoustraitance'!$Q659))/'1C TSsoustraitance'!$AP659)))))</f>
        <v>0</v>
      </c>
      <c r="M942" s="668">
        <f>IF(OR('1C TSsoustraitance'!$D659="",'1C TSsoustraitance'!AP$13=0),0,IF(AND('1C TSsoustraitance'!$D659&lt;&gt;"",$K$2="Pôle",'1C TSsoustraitance'!$E659="OUI"),(('1C TSsoustraitance'!$J659+'1C TSsoustraitance'!$K659+'1C TSsoustraitance'!$L659)/'1C TSsoustraitance'!$R659),IF(AND('1C TSsoustraitance'!$D659&lt;&gt;"",$K$2="Pôle",'1C TSsoustraitance'!$E659="NON"),(('1C TSsoustraitance'!$J659+'1C TSsoustraitance'!$K659+'1C TSsoustraitance'!$L659)/'1C TSsoustraitance'!$AP659),IF(AND('1C TSsoustraitance'!$D659&lt;&gt;"",$K$2&lt;&gt;"Pôle"),0))))</f>
        <v>0</v>
      </c>
      <c r="N942" s="668">
        <f t="shared" si="188"/>
        <v>0</v>
      </c>
      <c r="O942" s="669">
        <f>IF(OR('1C TSsoustraitance'!$D659="",'1C TSsoustraitance'!$E659="OUI",'1C TSsoustraitance'!$AP659=0),0,(('1C TSsoustraitance'!$S659)/'1C TSsoustraitance'!$AP659))</f>
        <v>0</v>
      </c>
      <c r="P942" s="669">
        <f>IF(OR('1C TSsoustraitance'!$D659="",'1C TSsoustraitance'!$E659="OUI",'1C TSsoustraitance'!$AP659=0),0,(('1C TSsoustraitance'!$T659)/'1C TSsoustraitance'!$AP659))</f>
        <v>0</v>
      </c>
      <c r="Q942" s="669">
        <f>IF(OR('1C TSsoustraitance'!$D659="",'1C TSsoustraitance'!$E659="OUI",'1C TSsoustraitance'!$AP659=0),0,(('1C TSsoustraitance'!$U659)/'1C TSsoustraitance'!$AP659))</f>
        <v>0</v>
      </c>
      <c r="R942" s="669">
        <f>IF(OR('1C TSsoustraitance'!$D659="",'1C TSsoustraitance'!$E659="OUI",'1C TSsoustraitance'!$AP659=0),0,(('1C TSsoustraitance'!$V659)/'1C TSsoustraitance'!$AP659))</f>
        <v>0</v>
      </c>
      <c r="S942" s="669">
        <f>IF(OR('1C TSsoustraitance'!$D659="",'1C TSsoustraitance'!$E659="OUI",'1C TSsoustraitance'!$AP659=0),0,(('1C TSsoustraitance'!$W659)/'1C TSsoustraitance'!$AP659))</f>
        <v>0</v>
      </c>
      <c r="T942" s="669">
        <f>IF(OR('1C TSsoustraitance'!$D659="",'1C TSsoustraitance'!$E659="OUI",'1C TSsoustraitance'!$AP659=0),0,(('1C TSsoustraitance'!$X659)/'1C TSsoustraitance'!$AP659))</f>
        <v>0</v>
      </c>
      <c r="U942" s="669">
        <f>IF(OR('1C TSsoustraitance'!$D659="",'1C TSsoustraitance'!$E659="OUI",'1C TSsoustraitance'!$AP659=0),0,(('1C TSsoustraitance'!$Y659)/'1C TSsoustraitance'!$AP659))</f>
        <v>0</v>
      </c>
      <c r="V942" s="669">
        <f>IF(OR('1C TSsoustraitance'!$D659="",'1C TSsoustraitance'!$E659="OUI",'1C TSsoustraitance'!$AP659=0),0,(('1C TSsoustraitance'!$Z659)/'1C TSsoustraitance'!$AP659))</f>
        <v>0</v>
      </c>
      <c r="W942" s="669">
        <f>IF(OR('1C TSsoustraitance'!$D659="",'1C TSsoustraitance'!$E659="OUI",'1C TSsoustraitance'!$AP659=0),0,(('1C TSsoustraitance'!$AA659)/'1C TSsoustraitance'!$AP659))</f>
        <v>0</v>
      </c>
      <c r="X942" s="669">
        <f>IF(OR('1C TSsoustraitance'!$D659="",'1C TSsoustraitance'!$E659="OUI",'1C TSsoustraitance'!$AP659=0),0,(('1C TSsoustraitance'!$AB659)/'1C TSsoustraitance'!$AP659))</f>
        <v>0</v>
      </c>
      <c r="Y942" s="669">
        <f>IF(OR('1C TSsoustraitance'!$D659="",'1C TSsoustraitance'!$E659="OUI",'1C TSsoustraitance'!$AP659=0),0,(('1C TSsoustraitance'!$AC659)/'1C TSsoustraitance'!$AP659))</f>
        <v>0</v>
      </c>
      <c r="Z942" s="669">
        <f>IF(OR('1C TSsoustraitance'!$D659="",'1C TSsoustraitance'!$E659="OUI",'1C TSsoustraitance'!$AP659=0),0,(('1C TSsoustraitance'!$AD659)/'1C TSsoustraitance'!$AP659))</f>
        <v>0</v>
      </c>
      <c r="AA942" s="669">
        <f>IF(OR('1C TSsoustraitance'!$D659="",'1C TSsoustraitance'!$E659="OUI",'1C TSsoustraitance'!$AP659=0),0,(('1C TSsoustraitance'!$AE659)/'1C TSsoustraitance'!$AP659))</f>
        <v>0</v>
      </c>
      <c r="AB942" s="669">
        <f>IF(OR('1C TSsoustraitance'!$D659="",'1C TSsoustraitance'!$E659="OUI",'1C TSsoustraitance'!$AP659=0),0,(('1C TSsoustraitance'!$AF659)/'1C TSsoustraitance'!$AP659))</f>
        <v>0</v>
      </c>
      <c r="AC942" s="669">
        <f>IF(OR('1C TSsoustraitance'!$D659="",'1C TSsoustraitance'!$E659="OUI",'1C TSsoustraitance'!$AP659=0),0,(('1C TSsoustraitance'!$AG659)/'1C TSsoustraitance'!$AP659))</f>
        <v>0</v>
      </c>
      <c r="AD942" s="669">
        <f>IF(OR('1C TSsoustraitance'!$D659="",'1C TSsoustraitance'!$E659="OUI",'1C TSsoustraitance'!$AP659=0),0,(('1C TSsoustraitance'!$AH659)/'1C TSsoustraitance'!$AP659))</f>
        <v>0</v>
      </c>
      <c r="AE942" s="669">
        <f>IF(OR('1C TSsoustraitance'!$D659="",'1C TSsoustraitance'!$E659="OUI",'1C TSsoustraitance'!$AP659=0),0,(('1C TSsoustraitance'!$AI659)/'1C TSsoustraitance'!$AP659))</f>
        <v>0</v>
      </c>
      <c r="AF942" s="669">
        <f>IF(OR('1C TSsoustraitance'!$D659="",'1C TSsoustraitance'!$E659="OUI",'1C TSsoustraitance'!$AP659=0),0,(('1C TSsoustraitance'!$AJ659)/'1C TSsoustraitance'!$AP659))</f>
        <v>0</v>
      </c>
      <c r="AG942" s="669">
        <f>IF(OR('1C TSsoustraitance'!$D659="",'1C TSsoustraitance'!$E659="OUI",'1C TSsoustraitance'!$AP659=0),0,(('1C TSsoustraitance'!$AK659)/'1C TSsoustraitance'!$AP659))</f>
        <v>0</v>
      </c>
      <c r="AH942" s="669">
        <f>IF(OR('1C TSsoustraitance'!$D659="",'1C TSsoustraitance'!$E659="OUI",'1C TSsoustraitance'!$AP659=0),0,(('1C TSsoustraitance'!$AL659)/'1C TSsoustraitance'!$AP659))</f>
        <v>0</v>
      </c>
      <c r="AI942" s="669">
        <f>IF(OR('1C TSsoustraitance'!$D659="",'1C TSsoustraitance'!$E659="OUI",'1C TSsoustraitance'!$AP659=0),0,(('1C TSsoustraitance'!$AM659)/'1C TSsoustraitance'!$AP659))</f>
        <v>0</v>
      </c>
      <c r="AJ942" s="669">
        <f>IF(OR('1C TSsoustraitance'!$D659="",'1C TSsoustraitance'!$E659="OUI",'1C TSsoustraitance'!$AP659=0),0,(('1C TSsoustraitance'!$AN659)/'1C TSsoustraitance'!$AP659))</f>
        <v>0</v>
      </c>
      <c r="AK942" s="669">
        <f t="shared" si="190"/>
        <v>0</v>
      </c>
      <c r="AL942" s="668">
        <f t="shared" si="191"/>
        <v>0</v>
      </c>
      <c r="AM942" s="670">
        <f>IF(Tableau7[[#This Row],[N° pièce]]="",0,(Tableau7[[#This Row],[hors TVA]]+(Tableau7[[#This Row],[hors TVA]]*Tableau7[[#This Row],[Taux TVA]])-(Tableau7[[#This Row],[hors TVA]]*Tableau7[[#This Row],[Taux TVA]]*Tableau7[[#This Row],[Régime TVA: Récupération]]))*Tableau7[[#This Row],[Type 1]])</f>
        <v>0</v>
      </c>
      <c r="AN942" s="670">
        <f>IF(Tableau7[[#This Row],[N° pièce]]="",0,IF($K$2="pôle",((Tableau7[[#This Row],[hors TVA]]+(Tableau7[[#This Row],[hors TVA]]*Tableau7[[#This Row],[Taux TVA]])-(Tableau7[[#This Row],[hors TVA]]*Tableau7[[#This Row],[Taux TVA]]*Tableau7[[#This Row],[Régime TVA: Récupération]]))*Tableau7[[#This Row],[Type 2]]),0))</f>
        <v>0</v>
      </c>
      <c r="AO942" s="670">
        <f t="shared" si="194"/>
        <v>0</v>
      </c>
      <c r="AP942" s="255">
        <f t="shared" si="193"/>
        <v>0</v>
      </c>
      <c r="AQ942" s="506">
        <f t="shared" si="192"/>
        <v>0</v>
      </c>
      <c r="AR942" s="671"/>
      <c r="AS942" s="512"/>
      <c r="AT942" s="513" t="str">
        <f>IF(('1C TSsoustraitance'!AP659*FICHE!C$14&lt;J942),"Forfait limité à "&amp;FICHE!C$14&amp;"€/jour","")</f>
        <v/>
      </c>
      <c r="AU942" s="797"/>
      <c r="AV942" s="484"/>
      <c r="AW942" s="484"/>
      <c r="AX942" s="484"/>
      <c r="AY942" s="484"/>
      <c r="AZ942" s="484"/>
      <c r="BA942" s="4"/>
      <c r="BB942" s="4"/>
      <c r="BC942" s="4"/>
      <c r="BD942" s="4"/>
      <c r="BE942" s="4"/>
      <c r="BF942" s="4"/>
      <c r="BG942" s="4"/>
      <c r="BH942" s="4"/>
      <c r="BI942" s="4"/>
      <c r="BJ942" s="4"/>
      <c r="BK942" s="4"/>
      <c r="BL942" s="4"/>
      <c r="BM942" s="4"/>
      <c r="BN942" s="4"/>
      <c r="BO942" s="4"/>
      <c r="BP942" s="4"/>
      <c r="BQ942" s="4"/>
      <c r="BR942" s="4"/>
      <c r="BS942" s="4"/>
      <c r="BT942" s="4"/>
      <c r="BU942" s="4"/>
      <c r="BV942" s="4"/>
      <c r="BW942" s="4"/>
      <c r="BX942" s="4"/>
      <c r="BY942" s="4"/>
      <c r="BZ942" s="4"/>
      <c r="CA942" s="4"/>
      <c r="CB942" s="4"/>
      <c r="CC942" s="4"/>
      <c r="CD942" s="4"/>
      <c r="CE942" s="4"/>
      <c r="CF942" s="4"/>
      <c r="CG942" s="4"/>
      <c r="CH942" s="4"/>
      <c r="CI942" s="4"/>
      <c r="CJ942" s="4"/>
      <c r="CK942" s="4"/>
      <c r="CL942" s="4"/>
      <c r="CM942" s="4"/>
      <c r="CN942" s="4"/>
      <c r="CO942" s="4"/>
      <c r="CP942" s="4"/>
      <c r="CQ942" s="4"/>
      <c r="CR942" s="4"/>
      <c r="CS942" s="4"/>
      <c r="CT942" s="4"/>
      <c r="CU942" s="4"/>
      <c r="CV942" s="4"/>
      <c r="CW942" s="4"/>
      <c r="CX942" s="4"/>
      <c r="CY942" s="4"/>
      <c r="CZ942" s="4"/>
      <c r="DA942" s="4"/>
      <c r="DB942" s="4"/>
      <c r="DC942" s="4"/>
      <c r="DD942" s="4"/>
      <c r="DE942" s="4"/>
      <c r="DF942" s="4"/>
      <c r="DG942" s="4"/>
      <c r="DH942" s="4"/>
      <c r="DI942" s="4"/>
      <c r="DJ942" s="4"/>
      <c r="DK942" s="4"/>
      <c r="DL942" s="4"/>
      <c r="DM942" s="4"/>
      <c r="DN942" s="4"/>
      <c r="DO942" s="4"/>
      <c r="DP942" s="4"/>
      <c r="DQ942" s="4"/>
      <c r="DR942" s="4"/>
      <c r="DS942" s="4"/>
      <c r="DT942" s="4"/>
      <c r="DU942" s="4"/>
      <c r="DV942" s="4"/>
      <c r="DW942" s="4"/>
      <c r="DX942" s="4"/>
      <c r="DY942" s="4"/>
      <c r="DZ942" s="4"/>
      <c r="EA942" s="4"/>
      <c r="EB942" s="4"/>
      <c r="EC942" s="4"/>
      <c r="ED942" s="4"/>
      <c r="EE942" s="4"/>
      <c r="EF942" s="4"/>
      <c r="EG942" s="4"/>
      <c r="EH942" s="4"/>
      <c r="EI942" s="4"/>
      <c r="EJ942" s="4"/>
      <c r="EK942" s="4"/>
      <c r="EL942" s="4"/>
      <c r="EM942" s="4"/>
      <c r="EN942" s="4"/>
      <c r="EO942" s="4"/>
      <c r="EP942" s="4"/>
      <c r="EQ942" s="4"/>
      <c r="ER942" s="4"/>
      <c r="ES942" s="4"/>
      <c r="ET942" s="4"/>
      <c r="EU942" s="4"/>
      <c r="EV942" s="4"/>
      <c r="EW942" s="4"/>
      <c r="EX942" s="4"/>
      <c r="EY942" s="4"/>
      <c r="EZ942" s="4"/>
      <c r="FA942" s="4"/>
      <c r="FB942" s="4"/>
      <c r="FC942" s="4"/>
      <c r="FD942" s="4"/>
      <c r="FE942" s="4"/>
      <c r="FF942" s="4"/>
      <c r="FG942" s="4"/>
      <c r="FH942" s="4"/>
      <c r="FI942" s="4"/>
      <c r="FJ942" s="4"/>
      <c r="FK942" s="4"/>
      <c r="FL942" s="4"/>
      <c r="FM942" s="4"/>
      <c r="FN942" s="4"/>
      <c r="FO942" s="4"/>
      <c r="FP942" s="4"/>
      <c r="FQ942" s="4"/>
      <c r="FR942" s="4"/>
      <c r="FS942" s="4"/>
      <c r="FT942" s="4"/>
      <c r="FU942" s="4"/>
      <c r="FV942" s="4"/>
      <c r="FW942" s="4"/>
      <c r="FX942" s="4"/>
      <c r="FY942" s="4"/>
      <c r="FZ942" s="4"/>
      <c r="GA942" s="4"/>
      <c r="GB942" s="4"/>
      <c r="GC942" s="4"/>
      <c r="GD942" s="4"/>
      <c r="GE942" s="4"/>
      <c r="GF942" s="4"/>
      <c r="GG942" s="4"/>
      <c r="GH942" s="4"/>
      <c r="GI942" s="4"/>
      <c r="GJ942" s="4"/>
      <c r="GK942" s="4"/>
      <c r="GL942" s="4"/>
      <c r="GM942" s="4"/>
      <c r="GN942" s="4"/>
      <c r="GO942" s="4"/>
      <c r="GP942" s="4"/>
      <c r="GQ942" s="4"/>
      <c r="GR942" s="4"/>
      <c r="GS942" s="4"/>
      <c r="GT942" s="4"/>
      <c r="GU942" s="4"/>
      <c r="GV942" s="4"/>
      <c r="GW942" s="4"/>
      <c r="GX942" s="4"/>
      <c r="GY942" s="4"/>
      <c r="GZ942" s="4"/>
      <c r="HA942" s="4"/>
      <c r="HB942" s="4"/>
      <c r="HC942" s="4"/>
    </row>
    <row r="943" spans="1:211" s="381" customFormat="1" ht="13.9" customHeight="1">
      <c r="A943" s="828" t="str">
        <f>IF('1C TSsoustraitance'!$A660&lt;&gt;0,'1C TSsoustraitance'!$A660,"")</f>
        <v/>
      </c>
      <c r="B943" s="530"/>
      <c r="C943" s="513" t="str">
        <f>IF('1C TSsoustraitance'!$A660&lt;&gt;0,'1C TSsoustraitance'!$B660,"")</f>
        <v/>
      </c>
      <c r="D943" s="513" t="str">
        <f>IF('1C TSsoustraitance'!$A660&lt;&gt;0,'1C TSsoustraitance'!$C660,"")</f>
        <v/>
      </c>
      <c r="E943" s="684"/>
      <c r="F943" s="685"/>
      <c r="G943" s="666">
        <f>'1C TSsoustraitance'!$D660</f>
        <v>0</v>
      </c>
      <c r="H943" s="533">
        <v>0.21</v>
      </c>
      <c r="I943" s="533">
        <v>1</v>
      </c>
      <c r="J943" s="534"/>
      <c r="K943" s="667">
        <f t="shared" si="189"/>
        <v>0</v>
      </c>
      <c r="L943" s="668">
        <f>IF(OR('1C TSsoustraitance'!$D660="",'1C TSsoustraitance'!$AP660=0),0,IF(AND('1C TSsoustraitance'!$D660&lt;&gt;"",$K$2="Pôle",'1C TSsoustraitance'!$E660="OUI"),(('1C TSsoustraitance'!$F660+'1C TSsoustraitance'!$G660+'1C TSsoustraitance'!$H660+'1C TSsoustraitance'!$I660+'1C TSsoustraitance'!$M660)/'1C TSsoustraitance'!$R660),IF(AND('1C TSsoustraitance'!$D660&lt;&gt;"",$K$2="Pôle",'1C TSsoustraitance'!$E660="NON"),(('1C TSsoustraitance'!$F660+'1C TSsoustraitance'!$G660+'1C TSsoustraitance'!$H660+'1C TSsoustraitance'!$I660+'1C TSsoustraitance'!$M660)/'1C TSsoustraitance'!$AP660),IF(AND('1C TSsoustraitance'!$D660&lt;&gt;"",$K$2&lt;&gt;"Pôle",'1C TSsoustraitance'!$E660="OUI"),(('1C TSsoustraitance'!$F660+'1C TSsoustraitance'!$G660+'1C TSsoustraitance'!$H660+'1C TSsoustraitance'!$I660+'1C TSsoustraitance'!$J660+'1C TSsoustraitance'!$K660+'1C TSsoustraitance'!$L660+'1C TSsoustraitance'!$M660+'1C TSsoustraitance'!$N660+'1C TSsoustraitance'!$O660+'1C TSsoustraitance'!$P660+'1C TSsoustraitance'!$Q660)/'1C TSsoustraitance'!$R660),IF(AND('1C TSsoustraitance'!$D660&lt;&gt;"",$K$2&lt;&gt;"Pôle",'1C TSsoustraitance'!$E660="NON"),(('1C TSsoustraitance'!$F660+'1C TSsoustraitance'!$G660+'1C TSsoustraitance'!$H660+'1C TSsoustraitance'!$I660+'1C TSsoustraitance'!$J660+'1C TSsoustraitance'!$K660+'1C TSsoustraitance'!$L660+'1C TSsoustraitance'!$M660+'1C TSsoustraitance'!$N660+'1C TSsoustraitance'!$O660+'1C TSsoustraitance'!$P660+'1C TSsoustraitance'!$Q660))/'1C TSsoustraitance'!$AP660)))))</f>
        <v>0</v>
      </c>
      <c r="M943" s="668">
        <f>IF(OR('1C TSsoustraitance'!$D660="",'1C TSsoustraitance'!AP$13=0),0,IF(AND('1C TSsoustraitance'!$D660&lt;&gt;"",$K$2="Pôle",'1C TSsoustraitance'!$E660="OUI"),(('1C TSsoustraitance'!$J660+'1C TSsoustraitance'!$K660+'1C TSsoustraitance'!$L660)/'1C TSsoustraitance'!$R660),IF(AND('1C TSsoustraitance'!$D660&lt;&gt;"",$K$2="Pôle",'1C TSsoustraitance'!$E660="NON"),(('1C TSsoustraitance'!$J660+'1C TSsoustraitance'!$K660+'1C TSsoustraitance'!$L660)/'1C TSsoustraitance'!$AP660),IF(AND('1C TSsoustraitance'!$D660&lt;&gt;"",$K$2&lt;&gt;"Pôle"),0))))</f>
        <v>0</v>
      </c>
      <c r="N943" s="668">
        <f t="shared" si="188"/>
        <v>0</v>
      </c>
      <c r="O943" s="669">
        <f>IF(OR('1C TSsoustraitance'!$D660="",'1C TSsoustraitance'!$E660="OUI",'1C TSsoustraitance'!$AP660=0),0,(('1C TSsoustraitance'!$S660)/'1C TSsoustraitance'!$AP660))</f>
        <v>0</v>
      </c>
      <c r="P943" s="669">
        <f>IF(OR('1C TSsoustraitance'!$D660="",'1C TSsoustraitance'!$E660="OUI",'1C TSsoustraitance'!$AP660=0),0,(('1C TSsoustraitance'!$T660)/'1C TSsoustraitance'!$AP660))</f>
        <v>0</v>
      </c>
      <c r="Q943" s="669">
        <f>IF(OR('1C TSsoustraitance'!$D660="",'1C TSsoustraitance'!$E660="OUI",'1C TSsoustraitance'!$AP660=0),0,(('1C TSsoustraitance'!$U660)/'1C TSsoustraitance'!$AP660))</f>
        <v>0</v>
      </c>
      <c r="R943" s="669">
        <f>IF(OR('1C TSsoustraitance'!$D660="",'1C TSsoustraitance'!$E660="OUI",'1C TSsoustraitance'!$AP660=0),0,(('1C TSsoustraitance'!$V660)/'1C TSsoustraitance'!$AP660))</f>
        <v>0</v>
      </c>
      <c r="S943" s="669">
        <f>IF(OR('1C TSsoustraitance'!$D660="",'1C TSsoustraitance'!$E660="OUI",'1C TSsoustraitance'!$AP660=0),0,(('1C TSsoustraitance'!$W660)/'1C TSsoustraitance'!$AP660))</f>
        <v>0</v>
      </c>
      <c r="T943" s="669">
        <f>IF(OR('1C TSsoustraitance'!$D660="",'1C TSsoustraitance'!$E660="OUI",'1C TSsoustraitance'!$AP660=0),0,(('1C TSsoustraitance'!$X660)/'1C TSsoustraitance'!$AP660))</f>
        <v>0</v>
      </c>
      <c r="U943" s="669">
        <f>IF(OR('1C TSsoustraitance'!$D660="",'1C TSsoustraitance'!$E660="OUI",'1C TSsoustraitance'!$AP660=0),0,(('1C TSsoustraitance'!$Y660)/'1C TSsoustraitance'!$AP660))</f>
        <v>0</v>
      </c>
      <c r="V943" s="669">
        <f>IF(OR('1C TSsoustraitance'!$D660="",'1C TSsoustraitance'!$E660="OUI",'1C TSsoustraitance'!$AP660=0),0,(('1C TSsoustraitance'!$Z660)/'1C TSsoustraitance'!$AP660))</f>
        <v>0</v>
      </c>
      <c r="W943" s="669">
        <f>IF(OR('1C TSsoustraitance'!$D660="",'1C TSsoustraitance'!$E660="OUI",'1C TSsoustraitance'!$AP660=0),0,(('1C TSsoustraitance'!$AA660)/'1C TSsoustraitance'!$AP660))</f>
        <v>0</v>
      </c>
      <c r="X943" s="669">
        <f>IF(OR('1C TSsoustraitance'!$D660="",'1C TSsoustraitance'!$E660="OUI",'1C TSsoustraitance'!$AP660=0),0,(('1C TSsoustraitance'!$AB660)/'1C TSsoustraitance'!$AP660))</f>
        <v>0</v>
      </c>
      <c r="Y943" s="669">
        <f>IF(OR('1C TSsoustraitance'!$D660="",'1C TSsoustraitance'!$E660="OUI",'1C TSsoustraitance'!$AP660=0),0,(('1C TSsoustraitance'!$AC660)/'1C TSsoustraitance'!$AP660))</f>
        <v>0</v>
      </c>
      <c r="Z943" s="669">
        <f>IF(OR('1C TSsoustraitance'!$D660="",'1C TSsoustraitance'!$E660="OUI",'1C TSsoustraitance'!$AP660=0),0,(('1C TSsoustraitance'!$AD660)/'1C TSsoustraitance'!$AP660))</f>
        <v>0</v>
      </c>
      <c r="AA943" s="669">
        <f>IF(OR('1C TSsoustraitance'!$D660="",'1C TSsoustraitance'!$E660="OUI",'1C TSsoustraitance'!$AP660=0),0,(('1C TSsoustraitance'!$AE660)/'1C TSsoustraitance'!$AP660))</f>
        <v>0</v>
      </c>
      <c r="AB943" s="669">
        <f>IF(OR('1C TSsoustraitance'!$D660="",'1C TSsoustraitance'!$E660="OUI",'1C TSsoustraitance'!$AP660=0),0,(('1C TSsoustraitance'!$AF660)/'1C TSsoustraitance'!$AP660))</f>
        <v>0</v>
      </c>
      <c r="AC943" s="669">
        <f>IF(OR('1C TSsoustraitance'!$D660="",'1C TSsoustraitance'!$E660="OUI",'1C TSsoustraitance'!$AP660=0),0,(('1C TSsoustraitance'!$AG660)/'1C TSsoustraitance'!$AP660))</f>
        <v>0</v>
      </c>
      <c r="AD943" s="669">
        <f>IF(OR('1C TSsoustraitance'!$D660="",'1C TSsoustraitance'!$E660="OUI",'1C TSsoustraitance'!$AP660=0),0,(('1C TSsoustraitance'!$AH660)/'1C TSsoustraitance'!$AP660))</f>
        <v>0</v>
      </c>
      <c r="AE943" s="669">
        <f>IF(OR('1C TSsoustraitance'!$D660="",'1C TSsoustraitance'!$E660="OUI",'1C TSsoustraitance'!$AP660=0),0,(('1C TSsoustraitance'!$AI660)/'1C TSsoustraitance'!$AP660))</f>
        <v>0</v>
      </c>
      <c r="AF943" s="669">
        <f>IF(OR('1C TSsoustraitance'!$D660="",'1C TSsoustraitance'!$E660="OUI",'1C TSsoustraitance'!$AP660=0),0,(('1C TSsoustraitance'!$AJ660)/'1C TSsoustraitance'!$AP660))</f>
        <v>0</v>
      </c>
      <c r="AG943" s="669">
        <f>IF(OR('1C TSsoustraitance'!$D660="",'1C TSsoustraitance'!$E660="OUI",'1C TSsoustraitance'!$AP660=0),0,(('1C TSsoustraitance'!$AK660)/'1C TSsoustraitance'!$AP660))</f>
        <v>0</v>
      </c>
      <c r="AH943" s="669">
        <f>IF(OR('1C TSsoustraitance'!$D660="",'1C TSsoustraitance'!$E660="OUI",'1C TSsoustraitance'!$AP660=0),0,(('1C TSsoustraitance'!$AL660)/'1C TSsoustraitance'!$AP660))</f>
        <v>0</v>
      </c>
      <c r="AI943" s="669">
        <f>IF(OR('1C TSsoustraitance'!$D660="",'1C TSsoustraitance'!$E660="OUI",'1C TSsoustraitance'!$AP660=0),0,(('1C TSsoustraitance'!$AM660)/'1C TSsoustraitance'!$AP660))</f>
        <v>0</v>
      </c>
      <c r="AJ943" s="669">
        <f>IF(OR('1C TSsoustraitance'!$D660="",'1C TSsoustraitance'!$E660="OUI",'1C TSsoustraitance'!$AP660=0),0,(('1C TSsoustraitance'!$AN660)/'1C TSsoustraitance'!$AP660))</f>
        <v>0</v>
      </c>
      <c r="AK943" s="669">
        <f t="shared" si="190"/>
        <v>0</v>
      </c>
      <c r="AL943" s="668">
        <f t="shared" si="191"/>
        <v>0</v>
      </c>
      <c r="AM943" s="670">
        <f>IF(Tableau7[[#This Row],[N° pièce]]="",0,(Tableau7[[#This Row],[hors TVA]]+(Tableau7[[#This Row],[hors TVA]]*Tableau7[[#This Row],[Taux TVA]])-(Tableau7[[#This Row],[hors TVA]]*Tableau7[[#This Row],[Taux TVA]]*Tableau7[[#This Row],[Régime TVA: Récupération]]))*Tableau7[[#This Row],[Type 1]])</f>
        <v>0</v>
      </c>
      <c r="AN943" s="670">
        <f>IF(Tableau7[[#This Row],[N° pièce]]="",0,IF($K$2="pôle",((Tableau7[[#This Row],[hors TVA]]+(Tableau7[[#This Row],[hors TVA]]*Tableau7[[#This Row],[Taux TVA]])-(Tableau7[[#This Row],[hors TVA]]*Tableau7[[#This Row],[Taux TVA]]*Tableau7[[#This Row],[Régime TVA: Récupération]]))*Tableau7[[#This Row],[Type 2]]),0))</f>
        <v>0</v>
      </c>
      <c r="AO943" s="670">
        <f t="shared" si="194"/>
        <v>0</v>
      </c>
      <c r="AP943" s="255">
        <f t="shared" si="193"/>
        <v>0</v>
      </c>
      <c r="AQ943" s="506">
        <f t="shared" si="192"/>
        <v>0</v>
      </c>
      <c r="AR943" s="671"/>
      <c r="AS943" s="512"/>
      <c r="AT943" s="513" t="str">
        <f>IF(('1C TSsoustraitance'!AP660*FICHE!C$14&lt;J943),"Forfait limité à "&amp;FICHE!C$14&amp;"€/jour","")</f>
        <v/>
      </c>
      <c r="AU943" s="797"/>
      <c r="AV943" s="484"/>
      <c r="AW943" s="484"/>
      <c r="AX943" s="484"/>
      <c r="AY943" s="484"/>
      <c r="AZ943" s="484"/>
      <c r="BA943" s="4"/>
      <c r="BB943" s="4"/>
      <c r="BC943" s="4"/>
      <c r="BD943" s="4"/>
      <c r="BE943" s="4"/>
      <c r="BF943" s="4"/>
      <c r="BG943" s="4"/>
      <c r="BH943" s="4"/>
      <c r="BI943" s="4"/>
      <c r="BJ943" s="4"/>
      <c r="BK943" s="4"/>
      <c r="BL943" s="4"/>
      <c r="BM943" s="4"/>
      <c r="BN943" s="4"/>
      <c r="BO943" s="4"/>
      <c r="BP943" s="4"/>
      <c r="BQ943" s="4"/>
      <c r="BR943" s="4"/>
      <c r="BS943" s="4"/>
      <c r="BT943" s="4"/>
      <c r="BU943" s="4"/>
      <c r="BV943" s="4"/>
      <c r="BW943" s="4"/>
      <c r="BX943" s="4"/>
      <c r="BY943" s="4"/>
      <c r="BZ943" s="4"/>
      <c r="CA943" s="4"/>
      <c r="CB943" s="4"/>
      <c r="CC943" s="4"/>
      <c r="CD943" s="4"/>
      <c r="CE943" s="4"/>
      <c r="CF943" s="4"/>
      <c r="CG943" s="4"/>
      <c r="CH943" s="4"/>
      <c r="CI943" s="4"/>
      <c r="CJ943" s="4"/>
      <c r="CK943" s="4"/>
      <c r="CL943" s="4"/>
      <c r="CM943" s="4"/>
      <c r="CN943" s="4"/>
      <c r="CO943" s="4"/>
      <c r="CP943" s="4"/>
      <c r="CQ943" s="4"/>
      <c r="CR943" s="4"/>
      <c r="CS943" s="4"/>
      <c r="CT943" s="4"/>
      <c r="CU943" s="4"/>
      <c r="CV943" s="4"/>
      <c r="CW943" s="4"/>
      <c r="CX943" s="4"/>
      <c r="CY943" s="4"/>
      <c r="CZ943" s="4"/>
      <c r="DA943" s="4"/>
      <c r="DB943" s="4"/>
      <c r="DC943" s="4"/>
      <c r="DD943" s="4"/>
      <c r="DE943" s="4"/>
      <c r="DF943" s="4"/>
      <c r="DG943" s="4"/>
      <c r="DH943" s="4"/>
      <c r="DI943" s="4"/>
      <c r="DJ943" s="4"/>
      <c r="DK943" s="4"/>
      <c r="DL943" s="4"/>
      <c r="DM943" s="4"/>
      <c r="DN943" s="4"/>
      <c r="DO943" s="4"/>
      <c r="DP943" s="4"/>
      <c r="DQ943" s="4"/>
      <c r="DR943" s="4"/>
      <c r="DS943" s="4"/>
      <c r="DT943" s="4"/>
      <c r="DU943" s="4"/>
      <c r="DV943" s="4"/>
      <c r="DW943" s="4"/>
      <c r="DX943" s="4"/>
      <c r="DY943" s="4"/>
      <c r="DZ943" s="4"/>
      <c r="EA943" s="4"/>
      <c r="EB943" s="4"/>
      <c r="EC943" s="4"/>
      <c r="ED943" s="4"/>
      <c r="EE943" s="4"/>
      <c r="EF943" s="4"/>
      <c r="EG943" s="4"/>
      <c r="EH943" s="4"/>
      <c r="EI943" s="4"/>
      <c r="EJ943" s="4"/>
      <c r="EK943" s="4"/>
      <c r="EL943" s="4"/>
      <c r="EM943" s="4"/>
      <c r="EN943" s="4"/>
      <c r="EO943" s="4"/>
      <c r="EP943" s="4"/>
      <c r="EQ943" s="4"/>
      <c r="ER943" s="4"/>
      <c r="ES943" s="4"/>
      <c r="ET943" s="4"/>
      <c r="EU943" s="4"/>
      <c r="EV943" s="4"/>
      <c r="EW943" s="4"/>
      <c r="EX943" s="4"/>
      <c r="EY943" s="4"/>
      <c r="EZ943" s="4"/>
      <c r="FA943" s="4"/>
      <c r="FB943" s="4"/>
      <c r="FC943" s="4"/>
      <c r="FD943" s="4"/>
      <c r="FE943" s="4"/>
      <c r="FF943" s="4"/>
      <c r="FG943" s="4"/>
      <c r="FH943" s="4"/>
      <c r="FI943" s="4"/>
      <c r="FJ943" s="4"/>
      <c r="FK943" s="4"/>
      <c r="FL943" s="4"/>
      <c r="FM943" s="4"/>
      <c r="FN943" s="4"/>
      <c r="FO943" s="4"/>
      <c r="FP943" s="4"/>
      <c r="FQ943" s="4"/>
      <c r="FR943" s="4"/>
      <c r="FS943" s="4"/>
      <c r="FT943" s="4"/>
      <c r="FU943" s="4"/>
      <c r="FV943" s="4"/>
      <c r="FW943" s="4"/>
      <c r="FX943" s="4"/>
      <c r="FY943" s="4"/>
      <c r="FZ943" s="4"/>
      <c r="GA943" s="4"/>
      <c r="GB943" s="4"/>
      <c r="GC943" s="4"/>
      <c r="GD943" s="4"/>
      <c r="GE943" s="4"/>
      <c r="GF943" s="4"/>
      <c r="GG943" s="4"/>
      <c r="GH943" s="4"/>
      <c r="GI943" s="4"/>
      <c r="GJ943" s="4"/>
      <c r="GK943" s="4"/>
      <c r="GL943" s="4"/>
      <c r="GM943" s="4"/>
      <c r="GN943" s="4"/>
      <c r="GO943" s="4"/>
      <c r="GP943" s="4"/>
      <c r="GQ943" s="4"/>
      <c r="GR943" s="4"/>
      <c r="GS943" s="4"/>
      <c r="GT943" s="4"/>
      <c r="GU943" s="4"/>
      <c r="GV943" s="4"/>
      <c r="GW943" s="4"/>
      <c r="GX943" s="4"/>
      <c r="GY943" s="4"/>
      <c r="GZ943" s="4"/>
      <c r="HA943" s="4"/>
      <c r="HB943" s="4"/>
      <c r="HC943" s="4"/>
    </row>
    <row r="944" spans="1:211" s="379" customFormat="1" ht="13.9" customHeight="1">
      <c r="A944" s="828" t="str">
        <f>IF('1C TSsoustraitance'!$A661&lt;&gt;0,'1C TSsoustraitance'!$A661,"")</f>
        <v/>
      </c>
      <c r="B944" s="530"/>
      <c r="C944" s="513" t="str">
        <f>IF('1C TSsoustraitance'!$A661&lt;&gt;0,'1C TSsoustraitance'!$B661,"")</f>
        <v/>
      </c>
      <c r="D944" s="513" t="str">
        <f>IF('1C TSsoustraitance'!$A661&lt;&gt;0,'1C TSsoustraitance'!$C661,"")</f>
        <v/>
      </c>
      <c r="E944" s="684"/>
      <c r="F944" s="685"/>
      <c r="G944" s="666">
        <f>'1C TSsoustraitance'!$D661</f>
        <v>0</v>
      </c>
      <c r="H944" s="533">
        <v>0.21</v>
      </c>
      <c r="I944" s="533">
        <v>1</v>
      </c>
      <c r="J944" s="534"/>
      <c r="K944" s="667">
        <f t="shared" si="189"/>
        <v>0</v>
      </c>
      <c r="L944" s="668">
        <f>IF(OR('1C TSsoustraitance'!$D661="",'1C TSsoustraitance'!$AP661=0),0,IF(AND('1C TSsoustraitance'!$D661&lt;&gt;"",$K$2="Pôle",'1C TSsoustraitance'!$E661="OUI"),(('1C TSsoustraitance'!$F661+'1C TSsoustraitance'!$G661+'1C TSsoustraitance'!$H661+'1C TSsoustraitance'!$I661+'1C TSsoustraitance'!$M661)/'1C TSsoustraitance'!$R661),IF(AND('1C TSsoustraitance'!$D661&lt;&gt;"",$K$2="Pôle",'1C TSsoustraitance'!$E661="NON"),(('1C TSsoustraitance'!$F661+'1C TSsoustraitance'!$G661+'1C TSsoustraitance'!$H661+'1C TSsoustraitance'!$I661+'1C TSsoustraitance'!$M661)/'1C TSsoustraitance'!$AP661),IF(AND('1C TSsoustraitance'!$D661&lt;&gt;"",$K$2&lt;&gt;"Pôle",'1C TSsoustraitance'!$E661="OUI"),(('1C TSsoustraitance'!$F661+'1C TSsoustraitance'!$G661+'1C TSsoustraitance'!$H661+'1C TSsoustraitance'!$I661+'1C TSsoustraitance'!$J661+'1C TSsoustraitance'!$K661+'1C TSsoustraitance'!$L661+'1C TSsoustraitance'!$M661+'1C TSsoustraitance'!$N661+'1C TSsoustraitance'!$O661+'1C TSsoustraitance'!$P661+'1C TSsoustraitance'!$Q661)/'1C TSsoustraitance'!$R661),IF(AND('1C TSsoustraitance'!$D661&lt;&gt;"",$K$2&lt;&gt;"Pôle",'1C TSsoustraitance'!$E661="NON"),(('1C TSsoustraitance'!$F661+'1C TSsoustraitance'!$G661+'1C TSsoustraitance'!$H661+'1C TSsoustraitance'!$I661+'1C TSsoustraitance'!$J661+'1C TSsoustraitance'!$K661+'1C TSsoustraitance'!$L661+'1C TSsoustraitance'!$M661+'1C TSsoustraitance'!$N661+'1C TSsoustraitance'!$O661+'1C TSsoustraitance'!$P661+'1C TSsoustraitance'!$Q661))/'1C TSsoustraitance'!$AP661)))))</f>
        <v>0</v>
      </c>
      <c r="M944" s="668">
        <f>IF(OR('1C TSsoustraitance'!$D661="",'1C TSsoustraitance'!AP$13=0),0,IF(AND('1C TSsoustraitance'!$D661&lt;&gt;"",$K$2="Pôle",'1C TSsoustraitance'!$E661="OUI"),(('1C TSsoustraitance'!$J661+'1C TSsoustraitance'!$K661+'1C TSsoustraitance'!$L661)/'1C TSsoustraitance'!$R661),IF(AND('1C TSsoustraitance'!$D661&lt;&gt;"",$K$2="Pôle",'1C TSsoustraitance'!$E661="NON"),(('1C TSsoustraitance'!$J661+'1C TSsoustraitance'!$K661+'1C TSsoustraitance'!$L661)/'1C TSsoustraitance'!$AP661),IF(AND('1C TSsoustraitance'!$D661&lt;&gt;"",$K$2&lt;&gt;"Pôle"),0))))</f>
        <v>0</v>
      </c>
      <c r="N944" s="668">
        <f t="shared" si="188"/>
        <v>0</v>
      </c>
      <c r="O944" s="669">
        <f>IF(OR('1C TSsoustraitance'!$D661="",'1C TSsoustraitance'!$E661="OUI",'1C TSsoustraitance'!$AP661=0),0,(('1C TSsoustraitance'!$S661)/'1C TSsoustraitance'!$AP661))</f>
        <v>0</v>
      </c>
      <c r="P944" s="669">
        <f>IF(OR('1C TSsoustraitance'!$D661="",'1C TSsoustraitance'!$E661="OUI",'1C TSsoustraitance'!$AP661=0),0,(('1C TSsoustraitance'!$T661)/'1C TSsoustraitance'!$AP661))</f>
        <v>0</v>
      </c>
      <c r="Q944" s="669">
        <f>IF(OR('1C TSsoustraitance'!$D661="",'1C TSsoustraitance'!$E661="OUI",'1C TSsoustraitance'!$AP661=0),0,(('1C TSsoustraitance'!$U661)/'1C TSsoustraitance'!$AP661))</f>
        <v>0</v>
      </c>
      <c r="R944" s="669">
        <f>IF(OR('1C TSsoustraitance'!$D661="",'1C TSsoustraitance'!$E661="OUI",'1C TSsoustraitance'!$AP661=0),0,(('1C TSsoustraitance'!$V661)/'1C TSsoustraitance'!$AP661))</f>
        <v>0</v>
      </c>
      <c r="S944" s="669">
        <f>IF(OR('1C TSsoustraitance'!$D661="",'1C TSsoustraitance'!$E661="OUI",'1C TSsoustraitance'!$AP661=0),0,(('1C TSsoustraitance'!$W661)/'1C TSsoustraitance'!$AP661))</f>
        <v>0</v>
      </c>
      <c r="T944" s="669">
        <f>IF(OR('1C TSsoustraitance'!$D661="",'1C TSsoustraitance'!$E661="OUI",'1C TSsoustraitance'!$AP661=0),0,(('1C TSsoustraitance'!$X661)/'1C TSsoustraitance'!$AP661))</f>
        <v>0</v>
      </c>
      <c r="U944" s="669">
        <f>IF(OR('1C TSsoustraitance'!$D661="",'1C TSsoustraitance'!$E661="OUI",'1C TSsoustraitance'!$AP661=0),0,(('1C TSsoustraitance'!$Y661)/'1C TSsoustraitance'!$AP661))</f>
        <v>0</v>
      </c>
      <c r="V944" s="669">
        <f>IF(OR('1C TSsoustraitance'!$D661="",'1C TSsoustraitance'!$E661="OUI",'1C TSsoustraitance'!$AP661=0),0,(('1C TSsoustraitance'!$Z661)/'1C TSsoustraitance'!$AP661))</f>
        <v>0</v>
      </c>
      <c r="W944" s="669">
        <f>IF(OR('1C TSsoustraitance'!$D661="",'1C TSsoustraitance'!$E661="OUI",'1C TSsoustraitance'!$AP661=0),0,(('1C TSsoustraitance'!$AA661)/'1C TSsoustraitance'!$AP661))</f>
        <v>0</v>
      </c>
      <c r="X944" s="669">
        <f>IF(OR('1C TSsoustraitance'!$D661="",'1C TSsoustraitance'!$E661="OUI",'1C TSsoustraitance'!$AP661=0),0,(('1C TSsoustraitance'!$AB661)/'1C TSsoustraitance'!$AP661))</f>
        <v>0</v>
      </c>
      <c r="Y944" s="669">
        <f>IF(OR('1C TSsoustraitance'!$D661="",'1C TSsoustraitance'!$E661="OUI",'1C TSsoustraitance'!$AP661=0),0,(('1C TSsoustraitance'!$AC661)/'1C TSsoustraitance'!$AP661))</f>
        <v>0</v>
      </c>
      <c r="Z944" s="669">
        <f>IF(OR('1C TSsoustraitance'!$D661="",'1C TSsoustraitance'!$E661="OUI",'1C TSsoustraitance'!$AP661=0),0,(('1C TSsoustraitance'!$AD661)/'1C TSsoustraitance'!$AP661))</f>
        <v>0</v>
      </c>
      <c r="AA944" s="669">
        <f>IF(OR('1C TSsoustraitance'!$D661="",'1C TSsoustraitance'!$E661="OUI",'1C TSsoustraitance'!$AP661=0),0,(('1C TSsoustraitance'!$AE661)/'1C TSsoustraitance'!$AP661))</f>
        <v>0</v>
      </c>
      <c r="AB944" s="669">
        <f>IF(OR('1C TSsoustraitance'!$D661="",'1C TSsoustraitance'!$E661="OUI",'1C TSsoustraitance'!$AP661=0),0,(('1C TSsoustraitance'!$AF661)/'1C TSsoustraitance'!$AP661))</f>
        <v>0</v>
      </c>
      <c r="AC944" s="669">
        <f>IF(OR('1C TSsoustraitance'!$D661="",'1C TSsoustraitance'!$E661="OUI",'1C TSsoustraitance'!$AP661=0),0,(('1C TSsoustraitance'!$AG661)/'1C TSsoustraitance'!$AP661))</f>
        <v>0</v>
      </c>
      <c r="AD944" s="669">
        <f>IF(OR('1C TSsoustraitance'!$D661="",'1C TSsoustraitance'!$E661="OUI",'1C TSsoustraitance'!$AP661=0),0,(('1C TSsoustraitance'!$AH661)/'1C TSsoustraitance'!$AP661))</f>
        <v>0</v>
      </c>
      <c r="AE944" s="669">
        <f>IF(OR('1C TSsoustraitance'!$D661="",'1C TSsoustraitance'!$E661="OUI",'1C TSsoustraitance'!$AP661=0),0,(('1C TSsoustraitance'!$AI661)/'1C TSsoustraitance'!$AP661))</f>
        <v>0</v>
      </c>
      <c r="AF944" s="669">
        <f>IF(OR('1C TSsoustraitance'!$D661="",'1C TSsoustraitance'!$E661="OUI",'1C TSsoustraitance'!$AP661=0),0,(('1C TSsoustraitance'!$AJ661)/'1C TSsoustraitance'!$AP661))</f>
        <v>0</v>
      </c>
      <c r="AG944" s="669">
        <f>IF(OR('1C TSsoustraitance'!$D661="",'1C TSsoustraitance'!$E661="OUI",'1C TSsoustraitance'!$AP661=0),0,(('1C TSsoustraitance'!$AK661)/'1C TSsoustraitance'!$AP661))</f>
        <v>0</v>
      </c>
      <c r="AH944" s="669">
        <f>IF(OR('1C TSsoustraitance'!$D661="",'1C TSsoustraitance'!$E661="OUI",'1C TSsoustraitance'!$AP661=0),0,(('1C TSsoustraitance'!$AL661)/'1C TSsoustraitance'!$AP661))</f>
        <v>0</v>
      </c>
      <c r="AI944" s="669">
        <f>IF(OR('1C TSsoustraitance'!$D661="",'1C TSsoustraitance'!$E661="OUI",'1C TSsoustraitance'!$AP661=0),0,(('1C TSsoustraitance'!$AM661)/'1C TSsoustraitance'!$AP661))</f>
        <v>0</v>
      </c>
      <c r="AJ944" s="669">
        <f>IF(OR('1C TSsoustraitance'!$D661="",'1C TSsoustraitance'!$E661="OUI",'1C TSsoustraitance'!$AP661=0),0,(('1C TSsoustraitance'!$AN661)/'1C TSsoustraitance'!$AP661))</f>
        <v>0</v>
      </c>
      <c r="AK944" s="669">
        <f t="shared" si="190"/>
        <v>0</v>
      </c>
      <c r="AL944" s="668">
        <f t="shared" si="191"/>
        <v>0</v>
      </c>
      <c r="AM944" s="670">
        <f>IF(Tableau7[[#This Row],[N° pièce]]="",0,(Tableau7[[#This Row],[hors TVA]]+(Tableau7[[#This Row],[hors TVA]]*Tableau7[[#This Row],[Taux TVA]])-(Tableau7[[#This Row],[hors TVA]]*Tableau7[[#This Row],[Taux TVA]]*Tableau7[[#This Row],[Régime TVA: Récupération]]))*Tableau7[[#This Row],[Type 1]])</f>
        <v>0</v>
      </c>
      <c r="AN944" s="670">
        <f>IF(Tableau7[[#This Row],[N° pièce]]="",0,IF($K$2="pôle",((Tableau7[[#This Row],[hors TVA]]+(Tableau7[[#This Row],[hors TVA]]*Tableau7[[#This Row],[Taux TVA]])-(Tableau7[[#This Row],[hors TVA]]*Tableau7[[#This Row],[Taux TVA]]*Tableau7[[#This Row],[Régime TVA: Récupération]]))*Tableau7[[#This Row],[Type 2]]),0))</f>
        <v>0</v>
      </c>
      <c r="AO944" s="670">
        <f t="shared" si="194"/>
        <v>0</v>
      </c>
      <c r="AP944" s="255">
        <f t="shared" si="193"/>
        <v>0</v>
      </c>
      <c r="AQ944" s="506">
        <f>IF(M944=0,0,AN944-AS944)</f>
        <v>0</v>
      </c>
      <c r="AR944" s="671"/>
      <c r="AS944" s="512"/>
      <c r="AT944" s="513" t="str">
        <f>IF(('1C TSsoustraitance'!AP661*FICHE!C$14&lt;J944),"Forfait limité à "&amp;FICHE!C$14&amp;"€/jour","")</f>
        <v/>
      </c>
      <c r="AU944" s="797"/>
      <c r="AV944" s="484"/>
      <c r="AW944" s="484"/>
      <c r="AX944" s="484"/>
      <c r="AY944" s="484"/>
      <c r="AZ944" s="484"/>
      <c r="BA944" s="4"/>
      <c r="BB944" s="4"/>
      <c r="BC944" s="4"/>
      <c r="BD944" s="4"/>
      <c r="BE944" s="4"/>
      <c r="BF944" s="4"/>
      <c r="BG944" s="4"/>
      <c r="BH944" s="4"/>
      <c r="BI944" s="4"/>
      <c r="BJ944" s="4"/>
      <c r="BK944" s="4"/>
      <c r="BL944" s="4"/>
      <c r="BM944" s="4"/>
      <c r="BN944" s="4"/>
      <c r="BO944" s="4"/>
      <c r="BP944" s="4"/>
      <c r="BQ944" s="4"/>
      <c r="BR944" s="4"/>
      <c r="BS944" s="4"/>
      <c r="BT944" s="4"/>
      <c r="BU944" s="4"/>
      <c r="BV944" s="4"/>
      <c r="BW944" s="4"/>
      <c r="BX944" s="4"/>
      <c r="BY944" s="4"/>
      <c r="BZ944" s="4"/>
      <c r="CA944" s="4"/>
      <c r="CB944" s="4"/>
      <c r="CC944" s="4"/>
      <c r="CD944" s="4"/>
      <c r="CE944" s="4"/>
      <c r="CF944" s="4"/>
      <c r="CG944" s="4"/>
      <c r="CH944" s="4"/>
      <c r="CI944" s="4"/>
      <c r="CJ944" s="4"/>
      <c r="CK944" s="4"/>
      <c r="CL944" s="4"/>
      <c r="CM944" s="4"/>
      <c r="CN944" s="4"/>
      <c r="CO944" s="4"/>
      <c r="CP944" s="4"/>
      <c r="CQ944" s="4"/>
      <c r="CR944" s="4"/>
      <c r="CS944" s="4"/>
      <c r="CT944" s="4"/>
      <c r="CU944" s="4"/>
      <c r="CV944" s="4"/>
      <c r="CW944" s="4"/>
      <c r="CX944" s="4"/>
      <c r="CY944" s="4"/>
      <c r="CZ944" s="4"/>
      <c r="DA944" s="4"/>
      <c r="DB944" s="4"/>
      <c r="DC944" s="4"/>
      <c r="DD944" s="4"/>
      <c r="DE944" s="4"/>
      <c r="DF944" s="4"/>
      <c r="DG944" s="4"/>
      <c r="DH944" s="4"/>
      <c r="DI944" s="4"/>
      <c r="DJ944" s="4"/>
      <c r="DK944" s="4"/>
      <c r="DL944" s="4"/>
      <c r="DM944" s="4"/>
      <c r="DN944" s="4"/>
      <c r="DO944" s="4"/>
      <c r="DP944" s="4"/>
      <c r="DQ944" s="4"/>
      <c r="DR944" s="4"/>
      <c r="DS944" s="4"/>
      <c r="DT944" s="4"/>
      <c r="DU944" s="4"/>
      <c r="DV944" s="4"/>
      <c r="DW944" s="4"/>
      <c r="DX944" s="4"/>
      <c r="DY944" s="4"/>
      <c r="DZ944" s="4"/>
      <c r="EA944" s="4"/>
      <c r="EB944" s="4"/>
      <c r="EC944" s="4"/>
      <c r="ED944" s="4"/>
      <c r="EE944" s="4"/>
      <c r="EF944" s="4"/>
      <c r="EG944" s="4"/>
      <c r="EH944" s="4"/>
      <c r="EI944" s="4"/>
      <c r="EJ944" s="4"/>
      <c r="EK944" s="4"/>
      <c r="EL944" s="4"/>
      <c r="EM944" s="4"/>
      <c r="EN944" s="4"/>
      <c r="EO944" s="4"/>
      <c r="EP944" s="4"/>
      <c r="EQ944" s="4"/>
      <c r="ER944" s="4"/>
      <c r="ES944" s="4"/>
      <c r="ET944" s="4"/>
      <c r="EU944" s="4"/>
      <c r="EV944" s="4"/>
      <c r="EW944" s="4"/>
      <c r="EX944" s="4"/>
      <c r="EY944" s="4"/>
      <c r="EZ944" s="4"/>
      <c r="FA944" s="4"/>
      <c r="FB944" s="4"/>
      <c r="FC944" s="4"/>
      <c r="FD944" s="4"/>
      <c r="FE944" s="4"/>
      <c r="FF944" s="4"/>
      <c r="FG944" s="4"/>
      <c r="FH944" s="4"/>
      <c r="FI944" s="4"/>
      <c r="FJ944" s="4"/>
      <c r="FK944" s="4"/>
      <c r="FL944" s="4"/>
      <c r="FM944" s="4"/>
      <c r="FN944" s="4"/>
      <c r="FO944" s="4"/>
      <c r="FP944" s="4"/>
      <c r="FQ944" s="4"/>
      <c r="FR944" s="4"/>
      <c r="FS944" s="4"/>
      <c r="FT944" s="4"/>
      <c r="FU944" s="4"/>
      <c r="FV944" s="4"/>
      <c r="FW944" s="4"/>
      <c r="FX944" s="4"/>
      <c r="FY944" s="4"/>
      <c r="FZ944" s="4"/>
      <c r="GA944" s="4"/>
      <c r="GB944" s="4"/>
      <c r="GC944" s="4"/>
      <c r="GD944" s="4"/>
      <c r="GE944" s="4"/>
      <c r="GF944" s="4"/>
      <c r="GG944" s="4"/>
      <c r="GH944" s="4"/>
      <c r="GI944" s="4"/>
      <c r="GJ944" s="4"/>
      <c r="GK944" s="4"/>
      <c r="GL944" s="4"/>
      <c r="GM944" s="4"/>
      <c r="GN944" s="4"/>
      <c r="GO944" s="4"/>
      <c r="GP944" s="4"/>
      <c r="GQ944" s="4"/>
      <c r="GR944" s="4"/>
      <c r="GS944" s="4"/>
      <c r="GT944" s="4"/>
      <c r="GU944" s="4"/>
      <c r="GV944" s="4"/>
      <c r="GW944" s="4"/>
      <c r="GX944" s="4"/>
      <c r="GY944" s="4"/>
      <c r="GZ944" s="4"/>
      <c r="HA944" s="4"/>
      <c r="HB944" s="4"/>
      <c r="HC944" s="4"/>
    </row>
    <row r="945" spans="1:211" s="380" customFormat="1" ht="13.9" customHeight="1">
      <c r="A945" s="828" t="str">
        <f>IF('1C TSsoustraitance'!$A662&lt;&gt;0,'1C TSsoustraitance'!$A662,"")</f>
        <v/>
      </c>
      <c r="B945" s="530"/>
      <c r="C945" s="513" t="str">
        <f>IF('1C TSsoustraitance'!$A662&lt;&gt;0,'1C TSsoustraitance'!$B662,"")</f>
        <v/>
      </c>
      <c r="D945" s="513" t="str">
        <f>IF('1C TSsoustraitance'!$A662&lt;&gt;0,'1C TSsoustraitance'!$C662,"")</f>
        <v/>
      </c>
      <c r="E945" s="684"/>
      <c r="F945" s="685"/>
      <c r="G945" s="666">
        <f>'1C TSsoustraitance'!$D662</f>
        <v>0</v>
      </c>
      <c r="H945" s="533">
        <v>0.21</v>
      </c>
      <c r="I945" s="533">
        <v>1</v>
      </c>
      <c r="J945" s="534"/>
      <c r="K945" s="667">
        <f t="shared" si="189"/>
        <v>0</v>
      </c>
      <c r="L945" s="668">
        <f>IF(OR('1C TSsoustraitance'!$D662="",'1C TSsoustraitance'!$AP662=0),0,IF(AND('1C TSsoustraitance'!$D662&lt;&gt;"",$K$2="Pôle",'1C TSsoustraitance'!$E662="OUI"),(('1C TSsoustraitance'!$F662+'1C TSsoustraitance'!$G662+'1C TSsoustraitance'!$H662+'1C TSsoustraitance'!$I662+'1C TSsoustraitance'!$M662)/'1C TSsoustraitance'!$R662),IF(AND('1C TSsoustraitance'!$D662&lt;&gt;"",$K$2="Pôle",'1C TSsoustraitance'!$E662="NON"),(('1C TSsoustraitance'!$F662+'1C TSsoustraitance'!$G662+'1C TSsoustraitance'!$H662+'1C TSsoustraitance'!$I662+'1C TSsoustraitance'!$M662)/'1C TSsoustraitance'!$AP662),IF(AND('1C TSsoustraitance'!$D662&lt;&gt;"",$K$2&lt;&gt;"Pôle",'1C TSsoustraitance'!$E662="OUI"),(('1C TSsoustraitance'!$F662+'1C TSsoustraitance'!$G662+'1C TSsoustraitance'!$H662+'1C TSsoustraitance'!$I662+'1C TSsoustraitance'!$J662+'1C TSsoustraitance'!$K662+'1C TSsoustraitance'!$L662+'1C TSsoustraitance'!$M662+'1C TSsoustraitance'!$N662+'1C TSsoustraitance'!$O662+'1C TSsoustraitance'!$P662+'1C TSsoustraitance'!$Q662)/'1C TSsoustraitance'!$R662),IF(AND('1C TSsoustraitance'!$D662&lt;&gt;"",$K$2&lt;&gt;"Pôle",'1C TSsoustraitance'!$E662="NON"),(('1C TSsoustraitance'!$F662+'1C TSsoustraitance'!$G662+'1C TSsoustraitance'!$H662+'1C TSsoustraitance'!$I662+'1C TSsoustraitance'!$J662+'1C TSsoustraitance'!$K662+'1C TSsoustraitance'!$L662+'1C TSsoustraitance'!$M662+'1C TSsoustraitance'!$N662+'1C TSsoustraitance'!$O662+'1C TSsoustraitance'!$P662+'1C TSsoustraitance'!$Q662))/'1C TSsoustraitance'!$AP662)))))</f>
        <v>0</v>
      </c>
      <c r="M945" s="668">
        <f>IF(OR('1C TSsoustraitance'!$D662="",'1C TSsoustraitance'!AP$13=0),0,IF(AND('1C TSsoustraitance'!$D662&lt;&gt;"",$K$2="Pôle",'1C TSsoustraitance'!$E662="OUI"),(('1C TSsoustraitance'!$J662+'1C TSsoustraitance'!$K662+'1C TSsoustraitance'!$L662)/'1C TSsoustraitance'!$R662),IF(AND('1C TSsoustraitance'!$D662&lt;&gt;"",$K$2="Pôle",'1C TSsoustraitance'!$E662="NON"),(('1C TSsoustraitance'!$J662+'1C TSsoustraitance'!$K662+'1C TSsoustraitance'!$L662)/'1C TSsoustraitance'!$AP662),IF(AND('1C TSsoustraitance'!$D662&lt;&gt;"",$K$2&lt;&gt;"Pôle"),0))))</f>
        <v>0</v>
      </c>
      <c r="N945" s="668">
        <f t="shared" si="188"/>
        <v>0</v>
      </c>
      <c r="O945" s="669">
        <f>IF(OR('1C TSsoustraitance'!$D662="",'1C TSsoustraitance'!$E662="OUI",'1C TSsoustraitance'!$AP662=0),0,(('1C TSsoustraitance'!$S662)/'1C TSsoustraitance'!$AP662))</f>
        <v>0</v>
      </c>
      <c r="P945" s="669">
        <f>IF(OR('1C TSsoustraitance'!$D662="",'1C TSsoustraitance'!$E662="OUI",'1C TSsoustraitance'!$AP662=0),0,(('1C TSsoustraitance'!$T662)/'1C TSsoustraitance'!$AP662))</f>
        <v>0</v>
      </c>
      <c r="Q945" s="669">
        <f>IF(OR('1C TSsoustraitance'!$D662="",'1C TSsoustraitance'!$E662="OUI",'1C TSsoustraitance'!$AP662=0),0,(('1C TSsoustraitance'!$U662)/'1C TSsoustraitance'!$AP662))</f>
        <v>0</v>
      </c>
      <c r="R945" s="669">
        <f>IF(OR('1C TSsoustraitance'!$D662="",'1C TSsoustraitance'!$E662="OUI",'1C TSsoustraitance'!$AP662=0),0,(('1C TSsoustraitance'!$V662)/'1C TSsoustraitance'!$AP662))</f>
        <v>0</v>
      </c>
      <c r="S945" s="669">
        <f>IF(OR('1C TSsoustraitance'!$D662="",'1C TSsoustraitance'!$E662="OUI",'1C TSsoustraitance'!$AP662=0),0,(('1C TSsoustraitance'!$W662)/'1C TSsoustraitance'!$AP662))</f>
        <v>0</v>
      </c>
      <c r="T945" s="669">
        <f>IF(OR('1C TSsoustraitance'!$D662="",'1C TSsoustraitance'!$E662="OUI",'1C TSsoustraitance'!$AP662=0),0,(('1C TSsoustraitance'!$X662)/'1C TSsoustraitance'!$AP662))</f>
        <v>0</v>
      </c>
      <c r="U945" s="669">
        <f>IF(OR('1C TSsoustraitance'!$D662="",'1C TSsoustraitance'!$E662="OUI",'1C TSsoustraitance'!$AP662=0),0,(('1C TSsoustraitance'!$Y662)/'1C TSsoustraitance'!$AP662))</f>
        <v>0</v>
      </c>
      <c r="V945" s="669">
        <f>IF(OR('1C TSsoustraitance'!$D662="",'1C TSsoustraitance'!$E662="OUI",'1C TSsoustraitance'!$AP662=0),0,(('1C TSsoustraitance'!$Z662)/'1C TSsoustraitance'!$AP662))</f>
        <v>0</v>
      </c>
      <c r="W945" s="669">
        <f>IF(OR('1C TSsoustraitance'!$D662="",'1C TSsoustraitance'!$E662="OUI",'1C TSsoustraitance'!$AP662=0),0,(('1C TSsoustraitance'!$AA662)/'1C TSsoustraitance'!$AP662))</f>
        <v>0</v>
      </c>
      <c r="X945" s="669">
        <f>IF(OR('1C TSsoustraitance'!$D662="",'1C TSsoustraitance'!$E662="OUI",'1C TSsoustraitance'!$AP662=0),0,(('1C TSsoustraitance'!$AB662)/'1C TSsoustraitance'!$AP662))</f>
        <v>0</v>
      </c>
      <c r="Y945" s="669">
        <f>IF(OR('1C TSsoustraitance'!$D662="",'1C TSsoustraitance'!$E662="OUI",'1C TSsoustraitance'!$AP662=0),0,(('1C TSsoustraitance'!$AC662)/'1C TSsoustraitance'!$AP662))</f>
        <v>0</v>
      </c>
      <c r="Z945" s="669">
        <f>IF(OR('1C TSsoustraitance'!$D662="",'1C TSsoustraitance'!$E662="OUI",'1C TSsoustraitance'!$AP662=0),0,(('1C TSsoustraitance'!$AD662)/'1C TSsoustraitance'!$AP662))</f>
        <v>0</v>
      </c>
      <c r="AA945" s="669">
        <f>IF(OR('1C TSsoustraitance'!$D662="",'1C TSsoustraitance'!$E662="OUI",'1C TSsoustraitance'!$AP662=0),0,(('1C TSsoustraitance'!$AE662)/'1C TSsoustraitance'!$AP662))</f>
        <v>0</v>
      </c>
      <c r="AB945" s="669">
        <f>IF(OR('1C TSsoustraitance'!$D662="",'1C TSsoustraitance'!$E662="OUI",'1C TSsoustraitance'!$AP662=0),0,(('1C TSsoustraitance'!$AF662)/'1C TSsoustraitance'!$AP662))</f>
        <v>0</v>
      </c>
      <c r="AC945" s="669">
        <f>IF(OR('1C TSsoustraitance'!$D662="",'1C TSsoustraitance'!$E662="OUI",'1C TSsoustraitance'!$AP662=0),0,(('1C TSsoustraitance'!$AG662)/'1C TSsoustraitance'!$AP662))</f>
        <v>0</v>
      </c>
      <c r="AD945" s="669">
        <f>IF(OR('1C TSsoustraitance'!$D662="",'1C TSsoustraitance'!$E662="OUI",'1C TSsoustraitance'!$AP662=0),0,(('1C TSsoustraitance'!$AH662)/'1C TSsoustraitance'!$AP662))</f>
        <v>0</v>
      </c>
      <c r="AE945" s="669">
        <f>IF(OR('1C TSsoustraitance'!$D662="",'1C TSsoustraitance'!$E662="OUI",'1C TSsoustraitance'!$AP662=0),0,(('1C TSsoustraitance'!$AI662)/'1C TSsoustraitance'!$AP662))</f>
        <v>0</v>
      </c>
      <c r="AF945" s="669">
        <f>IF(OR('1C TSsoustraitance'!$D662="",'1C TSsoustraitance'!$E662="OUI",'1C TSsoustraitance'!$AP662=0),0,(('1C TSsoustraitance'!$AJ662)/'1C TSsoustraitance'!$AP662))</f>
        <v>0</v>
      </c>
      <c r="AG945" s="669">
        <f>IF(OR('1C TSsoustraitance'!$D662="",'1C TSsoustraitance'!$E662="OUI",'1C TSsoustraitance'!$AP662=0),0,(('1C TSsoustraitance'!$AK662)/'1C TSsoustraitance'!$AP662))</f>
        <v>0</v>
      </c>
      <c r="AH945" s="669">
        <f>IF(OR('1C TSsoustraitance'!$D662="",'1C TSsoustraitance'!$E662="OUI",'1C TSsoustraitance'!$AP662=0),0,(('1C TSsoustraitance'!$AL662)/'1C TSsoustraitance'!$AP662))</f>
        <v>0</v>
      </c>
      <c r="AI945" s="669">
        <f>IF(OR('1C TSsoustraitance'!$D662="",'1C TSsoustraitance'!$E662="OUI",'1C TSsoustraitance'!$AP662=0),0,(('1C TSsoustraitance'!$AM662)/'1C TSsoustraitance'!$AP662))</f>
        <v>0</v>
      </c>
      <c r="AJ945" s="669">
        <f>IF(OR('1C TSsoustraitance'!$D662="",'1C TSsoustraitance'!$E662="OUI",'1C TSsoustraitance'!$AP662=0),0,(('1C TSsoustraitance'!$AN662)/'1C TSsoustraitance'!$AP662))</f>
        <v>0</v>
      </c>
      <c r="AK945" s="669">
        <f t="shared" si="190"/>
        <v>0</v>
      </c>
      <c r="AL945" s="668">
        <f t="shared" si="191"/>
        <v>0</v>
      </c>
      <c r="AM945" s="670">
        <f>IF(Tableau7[[#This Row],[N° pièce]]="",0,(Tableau7[[#This Row],[hors TVA]]+(Tableau7[[#This Row],[hors TVA]]*Tableau7[[#This Row],[Taux TVA]])-(Tableau7[[#This Row],[hors TVA]]*Tableau7[[#This Row],[Taux TVA]]*Tableau7[[#This Row],[Régime TVA: Récupération]]))*Tableau7[[#This Row],[Type 1]])</f>
        <v>0</v>
      </c>
      <c r="AN945" s="670">
        <f>IF(Tableau7[[#This Row],[N° pièce]]="",0,IF($K$2="pôle",((Tableau7[[#This Row],[hors TVA]]+(Tableau7[[#This Row],[hors TVA]]*Tableau7[[#This Row],[Taux TVA]])-(Tableau7[[#This Row],[hors TVA]]*Tableau7[[#This Row],[Taux TVA]]*Tableau7[[#This Row],[Régime TVA: Récupération]]))*Tableau7[[#This Row],[Type 2]]),0))</f>
        <v>0</v>
      </c>
      <c r="AO945" s="670">
        <f t="shared" si="194"/>
        <v>0</v>
      </c>
      <c r="AP945" s="255">
        <f t="shared" si="193"/>
        <v>0</v>
      </c>
      <c r="AQ945" s="506">
        <f t="shared" ref="AQ945:AQ967" si="195">IF(M945=0,0,AN945-AS945)</f>
        <v>0</v>
      </c>
      <c r="AR945" s="671"/>
      <c r="AS945" s="512"/>
      <c r="AT945" s="513" t="str">
        <f>IF(('1C TSsoustraitance'!AP662*FICHE!C$14&lt;J945),"Forfait limité à "&amp;FICHE!C$14&amp;"€/jour","")</f>
        <v/>
      </c>
      <c r="AU945" s="797"/>
      <c r="AV945" s="484"/>
      <c r="AW945" s="484"/>
      <c r="AX945" s="484"/>
      <c r="AY945" s="484"/>
      <c r="AZ945" s="484"/>
      <c r="BA945" s="4"/>
      <c r="BB945" s="4"/>
      <c r="BC945" s="4"/>
      <c r="BD945" s="4"/>
      <c r="BE945" s="4"/>
      <c r="BF945" s="4"/>
      <c r="BG945" s="4"/>
      <c r="BH945" s="4"/>
      <c r="BI945" s="4"/>
      <c r="BJ945" s="4"/>
      <c r="BK945" s="4"/>
      <c r="BL945" s="4"/>
      <c r="BM945" s="4"/>
      <c r="BN945" s="4"/>
      <c r="BO945" s="4"/>
      <c r="BP945" s="4"/>
      <c r="BQ945" s="4"/>
      <c r="BR945" s="4"/>
      <c r="BS945" s="4"/>
      <c r="BT945" s="4"/>
      <c r="BU945" s="4"/>
      <c r="BV945" s="4"/>
      <c r="BW945" s="4"/>
      <c r="BX945" s="4"/>
      <c r="BY945" s="4"/>
      <c r="BZ945" s="4"/>
      <c r="CA945" s="4"/>
      <c r="CB945" s="4"/>
      <c r="CC945" s="4"/>
      <c r="CD945" s="4"/>
      <c r="CE945" s="4"/>
      <c r="CF945" s="4"/>
      <c r="CG945" s="4"/>
      <c r="CH945" s="4"/>
      <c r="CI945" s="4"/>
      <c r="CJ945" s="4"/>
      <c r="CK945" s="4"/>
      <c r="CL945" s="4"/>
      <c r="CM945" s="4"/>
      <c r="CN945" s="4"/>
      <c r="CO945" s="4"/>
      <c r="CP945" s="4"/>
      <c r="CQ945" s="4"/>
      <c r="CR945" s="4"/>
      <c r="CS945" s="4"/>
      <c r="CT945" s="4"/>
      <c r="CU945" s="4"/>
      <c r="CV945" s="4"/>
      <c r="CW945" s="4"/>
      <c r="CX945" s="4"/>
      <c r="CY945" s="4"/>
      <c r="CZ945" s="4"/>
      <c r="DA945" s="4"/>
      <c r="DB945" s="4"/>
      <c r="DC945" s="4"/>
      <c r="DD945" s="4"/>
      <c r="DE945" s="4"/>
      <c r="DF945" s="4"/>
      <c r="DG945" s="4"/>
      <c r="DH945" s="4"/>
      <c r="DI945" s="4"/>
      <c r="DJ945" s="4"/>
      <c r="DK945" s="4"/>
      <c r="DL945" s="4"/>
      <c r="DM945" s="4"/>
      <c r="DN945" s="4"/>
      <c r="DO945" s="4"/>
      <c r="DP945" s="4"/>
      <c r="DQ945" s="4"/>
      <c r="DR945" s="4"/>
      <c r="DS945" s="4"/>
      <c r="DT945" s="4"/>
      <c r="DU945" s="4"/>
      <c r="DV945" s="4"/>
      <c r="DW945" s="4"/>
      <c r="DX945" s="4"/>
      <c r="DY945" s="4"/>
      <c r="DZ945" s="4"/>
      <c r="EA945" s="4"/>
      <c r="EB945" s="4"/>
      <c r="EC945" s="4"/>
      <c r="ED945" s="4"/>
      <c r="EE945" s="4"/>
      <c r="EF945" s="4"/>
      <c r="EG945" s="4"/>
      <c r="EH945" s="4"/>
      <c r="EI945" s="4"/>
      <c r="EJ945" s="4"/>
      <c r="EK945" s="4"/>
      <c r="EL945" s="4"/>
      <c r="EM945" s="4"/>
      <c r="EN945" s="4"/>
      <c r="EO945" s="4"/>
      <c r="EP945" s="4"/>
      <c r="EQ945" s="4"/>
      <c r="ER945" s="4"/>
      <c r="ES945" s="4"/>
      <c r="ET945" s="4"/>
      <c r="EU945" s="4"/>
      <c r="EV945" s="4"/>
      <c r="EW945" s="4"/>
      <c r="EX945" s="4"/>
      <c r="EY945" s="4"/>
      <c r="EZ945" s="4"/>
      <c r="FA945" s="4"/>
      <c r="FB945" s="4"/>
      <c r="FC945" s="4"/>
      <c r="FD945" s="4"/>
      <c r="FE945" s="4"/>
      <c r="FF945" s="4"/>
      <c r="FG945" s="4"/>
      <c r="FH945" s="4"/>
      <c r="FI945" s="4"/>
      <c r="FJ945" s="4"/>
      <c r="FK945" s="4"/>
      <c r="FL945" s="4"/>
      <c r="FM945" s="4"/>
      <c r="FN945" s="4"/>
      <c r="FO945" s="4"/>
      <c r="FP945" s="4"/>
      <c r="FQ945" s="4"/>
      <c r="FR945" s="4"/>
      <c r="FS945" s="4"/>
      <c r="FT945" s="4"/>
      <c r="FU945" s="4"/>
      <c r="FV945" s="4"/>
      <c r="FW945" s="4"/>
      <c r="FX945" s="4"/>
      <c r="FY945" s="4"/>
      <c r="FZ945" s="4"/>
      <c r="GA945" s="4"/>
      <c r="GB945" s="4"/>
      <c r="GC945" s="4"/>
      <c r="GD945" s="4"/>
      <c r="GE945" s="4"/>
      <c r="GF945" s="4"/>
      <c r="GG945" s="4"/>
      <c r="GH945" s="4"/>
      <c r="GI945" s="4"/>
      <c r="GJ945" s="4"/>
      <c r="GK945" s="4"/>
      <c r="GL945" s="4"/>
      <c r="GM945" s="4"/>
      <c r="GN945" s="4"/>
      <c r="GO945" s="4"/>
      <c r="GP945" s="4"/>
      <c r="GQ945" s="4"/>
      <c r="GR945" s="4"/>
      <c r="GS945" s="4"/>
      <c r="GT945" s="4"/>
      <c r="GU945" s="4"/>
      <c r="GV945" s="4"/>
      <c r="GW945" s="4"/>
      <c r="GX945" s="4"/>
      <c r="GY945" s="4"/>
      <c r="GZ945" s="4"/>
      <c r="HA945" s="4"/>
      <c r="HB945" s="4"/>
      <c r="HC945" s="4"/>
    </row>
    <row r="946" spans="1:211" s="380" customFormat="1" ht="13.9" customHeight="1">
      <c r="A946" s="828" t="str">
        <f>IF('1C TSsoustraitance'!$A663&lt;&gt;0,'1C TSsoustraitance'!$A663,"")</f>
        <v/>
      </c>
      <c r="B946" s="530"/>
      <c r="C946" s="513" t="str">
        <f>IF('1C TSsoustraitance'!$A663&lt;&gt;0,'1C TSsoustraitance'!$B663,"")</f>
        <v/>
      </c>
      <c r="D946" s="513" t="str">
        <f>IF('1C TSsoustraitance'!$A663&lt;&gt;0,'1C TSsoustraitance'!$C663,"")</f>
        <v/>
      </c>
      <c r="E946" s="684"/>
      <c r="F946" s="685"/>
      <c r="G946" s="666">
        <f>'1C TSsoustraitance'!$D663</f>
        <v>0</v>
      </c>
      <c r="H946" s="533">
        <v>0.21</v>
      </c>
      <c r="I946" s="533">
        <v>1</v>
      </c>
      <c r="J946" s="534"/>
      <c r="K946" s="667">
        <f t="shared" si="189"/>
        <v>0</v>
      </c>
      <c r="L946" s="668">
        <f>IF(OR('1C TSsoustraitance'!$D663="",'1C TSsoustraitance'!$AP663=0),0,IF(AND('1C TSsoustraitance'!$D663&lt;&gt;"",$K$2="Pôle",'1C TSsoustraitance'!$E663="OUI"),(('1C TSsoustraitance'!$F663+'1C TSsoustraitance'!$G663+'1C TSsoustraitance'!$H663+'1C TSsoustraitance'!$I663+'1C TSsoustraitance'!$M663)/'1C TSsoustraitance'!$R663),IF(AND('1C TSsoustraitance'!$D663&lt;&gt;"",$K$2="Pôle",'1C TSsoustraitance'!$E663="NON"),(('1C TSsoustraitance'!$F663+'1C TSsoustraitance'!$G663+'1C TSsoustraitance'!$H663+'1C TSsoustraitance'!$I663+'1C TSsoustraitance'!$M663)/'1C TSsoustraitance'!$AP663),IF(AND('1C TSsoustraitance'!$D663&lt;&gt;"",$K$2&lt;&gt;"Pôle",'1C TSsoustraitance'!$E663="OUI"),(('1C TSsoustraitance'!$F663+'1C TSsoustraitance'!$G663+'1C TSsoustraitance'!$H663+'1C TSsoustraitance'!$I663+'1C TSsoustraitance'!$J663+'1C TSsoustraitance'!$K663+'1C TSsoustraitance'!$L663+'1C TSsoustraitance'!$M663+'1C TSsoustraitance'!$N663+'1C TSsoustraitance'!$O663+'1C TSsoustraitance'!$P663+'1C TSsoustraitance'!$Q663)/'1C TSsoustraitance'!$R663),IF(AND('1C TSsoustraitance'!$D663&lt;&gt;"",$K$2&lt;&gt;"Pôle",'1C TSsoustraitance'!$E663="NON"),(('1C TSsoustraitance'!$F663+'1C TSsoustraitance'!$G663+'1C TSsoustraitance'!$H663+'1C TSsoustraitance'!$I663+'1C TSsoustraitance'!$J663+'1C TSsoustraitance'!$K663+'1C TSsoustraitance'!$L663+'1C TSsoustraitance'!$M663+'1C TSsoustraitance'!$N663+'1C TSsoustraitance'!$O663+'1C TSsoustraitance'!$P663+'1C TSsoustraitance'!$Q663))/'1C TSsoustraitance'!$AP663)))))</f>
        <v>0</v>
      </c>
      <c r="M946" s="668">
        <f>IF(OR('1C TSsoustraitance'!$D663="",'1C TSsoustraitance'!AP$13=0),0,IF(AND('1C TSsoustraitance'!$D663&lt;&gt;"",$K$2="Pôle",'1C TSsoustraitance'!$E663="OUI"),(('1C TSsoustraitance'!$J663+'1C TSsoustraitance'!$K663+'1C TSsoustraitance'!$L663)/'1C TSsoustraitance'!$R663),IF(AND('1C TSsoustraitance'!$D663&lt;&gt;"",$K$2="Pôle",'1C TSsoustraitance'!$E663="NON"),(('1C TSsoustraitance'!$J663+'1C TSsoustraitance'!$K663+'1C TSsoustraitance'!$L663)/'1C TSsoustraitance'!$AP663),IF(AND('1C TSsoustraitance'!$D663&lt;&gt;"",$K$2&lt;&gt;"Pôle"),0))))</f>
        <v>0</v>
      </c>
      <c r="N946" s="668">
        <f t="shared" si="188"/>
        <v>0</v>
      </c>
      <c r="O946" s="669">
        <f>IF(OR('1C TSsoustraitance'!$D663="",'1C TSsoustraitance'!$E663="OUI",'1C TSsoustraitance'!$AP663=0),0,(('1C TSsoustraitance'!$S663)/'1C TSsoustraitance'!$AP663))</f>
        <v>0</v>
      </c>
      <c r="P946" s="669">
        <f>IF(OR('1C TSsoustraitance'!$D663="",'1C TSsoustraitance'!$E663="OUI",'1C TSsoustraitance'!$AP663=0),0,(('1C TSsoustraitance'!$T663)/'1C TSsoustraitance'!$AP663))</f>
        <v>0</v>
      </c>
      <c r="Q946" s="669">
        <f>IF(OR('1C TSsoustraitance'!$D663="",'1C TSsoustraitance'!$E663="OUI",'1C TSsoustraitance'!$AP663=0),0,(('1C TSsoustraitance'!$U663)/'1C TSsoustraitance'!$AP663))</f>
        <v>0</v>
      </c>
      <c r="R946" s="669">
        <f>IF(OR('1C TSsoustraitance'!$D663="",'1C TSsoustraitance'!$E663="OUI",'1C TSsoustraitance'!$AP663=0),0,(('1C TSsoustraitance'!$V663)/'1C TSsoustraitance'!$AP663))</f>
        <v>0</v>
      </c>
      <c r="S946" s="669">
        <f>IF(OR('1C TSsoustraitance'!$D663="",'1C TSsoustraitance'!$E663="OUI",'1C TSsoustraitance'!$AP663=0),0,(('1C TSsoustraitance'!$W663)/'1C TSsoustraitance'!$AP663))</f>
        <v>0</v>
      </c>
      <c r="T946" s="669">
        <f>IF(OR('1C TSsoustraitance'!$D663="",'1C TSsoustraitance'!$E663="OUI",'1C TSsoustraitance'!$AP663=0),0,(('1C TSsoustraitance'!$X663)/'1C TSsoustraitance'!$AP663))</f>
        <v>0</v>
      </c>
      <c r="U946" s="669">
        <f>IF(OR('1C TSsoustraitance'!$D663="",'1C TSsoustraitance'!$E663="OUI",'1C TSsoustraitance'!$AP663=0),0,(('1C TSsoustraitance'!$Y663)/'1C TSsoustraitance'!$AP663))</f>
        <v>0</v>
      </c>
      <c r="V946" s="669">
        <f>IF(OR('1C TSsoustraitance'!$D663="",'1C TSsoustraitance'!$E663="OUI",'1C TSsoustraitance'!$AP663=0),0,(('1C TSsoustraitance'!$Z663)/'1C TSsoustraitance'!$AP663))</f>
        <v>0</v>
      </c>
      <c r="W946" s="669">
        <f>IF(OR('1C TSsoustraitance'!$D663="",'1C TSsoustraitance'!$E663="OUI",'1C TSsoustraitance'!$AP663=0),0,(('1C TSsoustraitance'!$AA663)/'1C TSsoustraitance'!$AP663))</f>
        <v>0</v>
      </c>
      <c r="X946" s="669">
        <f>IF(OR('1C TSsoustraitance'!$D663="",'1C TSsoustraitance'!$E663="OUI",'1C TSsoustraitance'!$AP663=0),0,(('1C TSsoustraitance'!$AB663)/'1C TSsoustraitance'!$AP663))</f>
        <v>0</v>
      </c>
      <c r="Y946" s="669">
        <f>IF(OR('1C TSsoustraitance'!$D663="",'1C TSsoustraitance'!$E663="OUI",'1C TSsoustraitance'!$AP663=0),0,(('1C TSsoustraitance'!$AC663)/'1C TSsoustraitance'!$AP663))</f>
        <v>0</v>
      </c>
      <c r="Z946" s="669">
        <f>IF(OR('1C TSsoustraitance'!$D663="",'1C TSsoustraitance'!$E663="OUI",'1C TSsoustraitance'!$AP663=0),0,(('1C TSsoustraitance'!$AD663)/'1C TSsoustraitance'!$AP663))</f>
        <v>0</v>
      </c>
      <c r="AA946" s="669">
        <f>IF(OR('1C TSsoustraitance'!$D663="",'1C TSsoustraitance'!$E663="OUI",'1C TSsoustraitance'!$AP663=0),0,(('1C TSsoustraitance'!$AE663)/'1C TSsoustraitance'!$AP663))</f>
        <v>0</v>
      </c>
      <c r="AB946" s="669">
        <f>IF(OR('1C TSsoustraitance'!$D663="",'1C TSsoustraitance'!$E663="OUI",'1C TSsoustraitance'!$AP663=0),0,(('1C TSsoustraitance'!$AF663)/'1C TSsoustraitance'!$AP663))</f>
        <v>0</v>
      </c>
      <c r="AC946" s="669">
        <f>IF(OR('1C TSsoustraitance'!$D663="",'1C TSsoustraitance'!$E663="OUI",'1C TSsoustraitance'!$AP663=0),0,(('1C TSsoustraitance'!$AG663)/'1C TSsoustraitance'!$AP663))</f>
        <v>0</v>
      </c>
      <c r="AD946" s="669">
        <f>IF(OR('1C TSsoustraitance'!$D663="",'1C TSsoustraitance'!$E663="OUI",'1C TSsoustraitance'!$AP663=0),0,(('1C TSsoustraitance'!$AH663)/'1C TSsoustraitance'!$AP663))</f>
        <v>0</v>
      </c>
      <c r="AE946" s="669">
        <f>IF(OR('1C TSsoustraitance'!$D663="",'1C TSsoustraitance'!$E663="OUI",'1C TSsoustraitance'!$AP663=0),0,(('1C TSsoustraitance'!$AI663)/'1C TSsoustraitance'!$AP663))</f>
        <v>0</v>
      </c>
      <c r="AF946" s="669">
        <f>IF(OR('1C TSsoustraitance'!$D663="",'1C TSsoustraitance'!$E663="OUI",'1C TSsoustraitance'!$AP663=0),0,(('1C TSsoustraitance'!$AJ663)/'1C TSsoustraitance'!$AP663))</f>
        <v>0</v>
      </c>
      <c r="AG946" s="669">
        <f>IF(OR('1C TSsoustraitance'!$D663="",'1C TSsoustraitance'!$E663="OUI",'1C TSsoustraitance'!$AP663=0),0,(('1C TSsoustraitance'!$AK663)/'1C TSsoustraitance'!$AP663))</f>
        <v>0</v>
      </c>
      <c r="AH946" s="669">
        <f>IF(OR('1C TSsoustraitance'!$D663="",'1C TSsoustraitance'!$E663="OUI",'1C TSsoustraitance'!$AP663=0),0,(('1C TSsoustraitance'!$AL663)/'1C TSsoustraitance'!$AP663))</f>
        <v>0</v>
      </c>
      <c r="AI946" s="669">
        <f>IF(OR('1C TSsoustraitance'!$D663="",'1C TSsoustraitance'!$E663="OUI",'1C TSsoustraitance'!$AP663=0),0,(('1C TSsoustraitance'!$AM663)/'1C TSsoustraitance'!$AP663))</f>
        <v>0</v>
      </c>
      <c r="AJ946" s="669">
        <f>IF(OR('1C TSsoustraitance'!$D663="",'1C TSsoustraitance'!$E663="OUI",'1C TSsoustraitance'!$AP663=0),0,(('1C TSsoustraitance'!$AN663)/'1C TSsoustraitance'!$AP663))</f>
        <v>0</v>
      </c>
      <c r="AK946" s="669">
        <f t="shared" si="190"/>
        <v>0</v>
      </c>
      <c r="AL946" s="668">
        <f t="shared" si="191"/>
        <v>0</v>
      </c>
      <c r="AM946" s="670">
        <f>IF(Tableau7[[#This Row],[N° pièce]]="",0,(Tableau7[[#This Row],[hors TVA]]+(Tableau7[[#This Row],[hors TVA]]*Tableau7[[#This Row],[Taux TVA]])-(Tableau7[[#This Row],[hors TVA]]*Tableau7[[#This Row],[Taux TVA]]*Tableau7[[#This Row],[Régime TVA: Récupération]]))*Tableau7[[#This Row],[Type 1]])</f>
        <v>0</v>
      </c>
      <c r="AN946" s="670">
        <f>IF(Tableau7[[#This Row],[N° pièce]]="",0,IF($K$2="pôle",((Tableau7[[#This Row],[hors TVA]]+(Tableau7[[#This Row],[hors TVA]]*Tableau7[[#This Row],[Taux TVA]])-(Tableau7[[#This Row],[hors TVA]]*Tableau7[[#This Row],[Taux TVA]]*Tableau7[[#This Row],[Régime TVA: Récupération]]))*Tableau7[[#This Row],[Type 2]]),0))</f>
        <v>0</v>
      </c>
      <c r="AO946" s="670">
        <f t="shared" si="194"/>
        <v>0</v>
      </c>
      <c r="AP946" s="255">
        <f t="shared" si="193"/>
        <v>0</v>
      </c>
      <c r="AQ946" s="506">
        <f t="shared" si="195"/>
        <v>0</v>
      </c>
      <c r="AR946" s="671"/>
      <c r="AS946" s="512"/>
      <c r="AT946" s="513" t="str">
        <f>IF(('1C TSsoustraitance'!AP663*FICHE!C$14&lt;J946),"Forfait limité à "&amp;FICHE!C$14&amp;"€/jour","")</f>
        <v/>
      </c>
      <c r="AU946" s="797"/>
      <c r="AV946" s="484"/>
      <c r="AW946" s="484"/>
      <c r="AX946" s="484"/>
      <c r="AY946" s="484"/>
      <c r="AZ946" s="484"/>
      <c r="BA946" s="4"/>
      <c r="BB946" s="4"/>
      <c r="BC946" s="4"/>
      <c r="BD946" s="4"/>
      <c r="BE946" s="4"/>
      <c r="BF946" s="4"/>
      <c r="BG946" s="4"/>
      <c r="BH946" s="4"/>
      <c r="BI946" s="4"/>
      <c r="BJ946" s="4"/>
      <c r="BK946" s="4"/>
      <c r="BL946" s="4"/>
      <c r="BM946" s="4"/>
      <c r="BN946" s="4"/>
      <c r="BO946" s="4"/>
      <c r="BP946" s="4"/>
      <c r="BQ946" s="4"/>
      <c r="BR946" s="4"/>
      <c r="BS946" s="4"/>
      <c r="BT946" s="4"/>
      <c r="BU946" s="4"/>
      <c r="BV946" s="4"/>
      <c r="BW946" s="4"/>
      <c r="BX946" s="4"/>
      <c r="BY946" s="4"/>
      <c r="BZ946" s="4"/>
      <c r="CA946" s="4"/>
      <c r="CB946" s="4"/>
      <c r="CC946" s="4"/>
      <c r="CD946" s="4"/>
      <c r="CE946" s="4"/>
      <c r="CF946" s="4"/>
      <c r="CG946" s="4"/>
      <c r="CH946" s="4"/>
      <c r="CI946" s="4"/>
      <c r="CJ946" s="4"/>
      <c r="CK946" s="4"/>
      <c r="CL946" s="4"/>
      <c r="CM946" s="4"/>
      <c r="CN946" s="4"/>
      <c r="CO946" s="4"/>
      <c r="CP946" s="4"/>
      <c r="CQ946" s="4"/>
      <c r="CR946" s="4"/>
      <c r="CS946" s="4"/>
      <c r="CT946" s="4"/>
      <c r="CU946" s="4"/>
      <c r="CV946" s="4"/>
      <c r="CW946" s="4"/>
      <c r="CX946" s="4"/>
      <c r="CY946" s="4"/>
      <c r="CZ946" s="4"/>
      <c r="DA946" s="4"/>
      <c r="DB946" s="4"/>
      <c r="DC946" s="4"/>
      <c r="DD946" s="4"/>
      <c r="DE946" s="4"/>
      <c r="DF946" s="4"/>
      <c r="DG946" s="4"/>
      <c r="DH946" s="4"/>
      <c r="DI946" s="4"/>
      <c r="DJ946" s="4"/>
      <c r="DK946" s="4"/>
      <c r="DL946" s="4"/>
      <c r="DM946" s="4"/>
      <c r="DN946" s="4"/>
      <c r="DO946" s="4"/>
      <c r="DP946" s="4"/>
      <c r="DQ946" s="4"/>
      <c r="DR946" s="4"/>
      <c r="DS946" s="4"/>
      <c r="DT946" s="4"/>
      <c r="DU946" s="4"/>
      <c r="DV946" s="4"/>
      <c r="DW946" s="4"/>
      <c r="DX946" s="4"/>
      <c r="DY946" s="4"/>
      <c r="DZ946" s="4"/>
      <c r="EA946" s="4"/>
      <c r="EB946" s="4"/>
      <c r="EC946" s="4"/>
      <c r="ED946" s="4"/>
      <c r="EE946" s="4"/>
      <c r="EF946" s="4"/>
      <c r="EG946" s="4"/>
      <c r="EH946" s="4"/>
      <c r="EI946" s="4"/>
      <c r="EJ946" s="4"/>
      <c r="EK946" s="4"/>
      <c r="EL946" s="4"/>
      <c r="EM946" s="4"/>
      <c r="EN946" s="4"/>
      <c r="EO946" s="4"/>
      <c r="EP946" s="4"/>
      <c r="EQ946" s="4"/>
      <c r="ER946" s="4"/>
      <c r="ES946" s="4"/>
      <c r="ET946" s="4"/>
      <c r="EU946" s="4"/>
      <c r="EV946" s="4"/>
      <c r="EW946" s="4"/>
      <c r="EX946" s="4"/>
      <c r="EY946" s="4"/>
      <c r="EZ946" s="4"/>
      <c r="FA946" s="4"/>
      <c r="FB946" s="4"/>
      <c r="FC946" s="4"/>
      <c r="FD946" s="4"/>
      <c r="FE946" s="4"/>
      <c r="FF946" s="4"/>
      <c r="FG946" s="4"/>
      <c r="FH946" s="4"/>
      <c r="FI946" s="4"/>
      <c r="FJ946" s="4"/>
      <c r="FK946" s="4"/>
      <c r="FL946" s="4"/>
      <c r="FM946" s="4"/>
      <c r="FN946" s="4"/>
      <c r="FO946" s="4"/>
      <c r="FP946" s="4"/>
      <c r="FQ946" s="4"/>
      <c r="FR946" s="4"/>
      <c r="FS946" s="4"/>
      <c r="FT946" s="4"/>
      <c r="FU946" s="4"/>
      <c r="FV946" s="4"/>
      <c r="FW946" s="4"/>
      <c r="FX946" s="4"/>
      <c r="FY946" s="4"/>
      <c r="FZ946" s="4"/>
      <c r="GA946" s="4"/>
      <c r="GB946" s="4"/>
      <c r="GC946" s="4"/>
      <c r="GD946" s="4"/>
      <c r="GE946" s="4"/>
      <c r="GF946" s="4"/>
      <c r="GG946" s="4"/>
      <c r="GH946" s="4"/>
      <c r="GI946" s="4"/>
      <c r="GJ946" s="4"/>
      <c r="GK946" s="4"/>
      <c r="GL946" s="4"/>
      <c r="GM946" s="4"/>
      <c r="GN946" s="4"/>
      <c r="GO946" s="4"/>
      <c r="GP946" s="4"/>
      <c r="GQ946" s="4"/>
      <c r="GR946" s="4"/>
      <c r="GS946" s="4"/>
      <c r="GT946" s="4"/>
      <c r="GU946" s="4"/>
      <c r="GV946" s="4"/>
      <c r="GW946" s="4"/>
      <c r="GX946" s="4"/>
      <c r="GY946" s="4"/>
      <c r="GZ946" s="4"/>
      <c r="HA946" s="4"/>
      <c r="HB946" s="4"/>
      <c r="HC946" s="4"/>
    </row>
    <row r="947" spans="1:211" s="380" customFormat="1" ht="13.9" customHeight="1">
      <c r="A947" s="828" t="str">
        <f>IF('1C TSsoustraitance'!$A664&lt;&gt;0,'1C TSsoustraitance'!$A664,"")</f>
        <v/>
      </c>
      <c r="B947" s="530"/>
      <c r="C947" s="513" t="str">
        <f>IF('1C TSsoustraitance'!$A664&lt;&gt;0,'1C TSsoustraitance'!$B664,"")</f>
        <v/>
      </c>
      <c r="D947" s="513" t="str">
        <f>IF('1C TSsoustraitance'!$A664&lt;&gt;0,'1C TSsoustraitance'!$C664,"")</f>
        <v/>
      </c>
      <c r="E947" s="684"/>
      <c r="F947" s="685"/>
      <c r="G947" s="666">
        <f>'1C TSsoustraitance'!$D664</f>
        <v>0</v>
      </c>
      <c r="H947" s="533">
        <v>0.21</v>
      </c>
      <c r="I947" s="533">
        <v>1</v>
      </c>
      <c r="J947" s="534"/>
      <c r="K947" s="667">
        <f t="shared" si="189"/>
        <v>0</v>
      </c>
      <c r="L947" s="668">
        <f>IF(OR('1C TSsoustraitance'!$D664="",'1C TSsoustraitance'!$AP664=0),0,IF(AND('1C TSsoustraitance'!$D664&lt;&gt;"",$K$2="Pôle",'1C TSsoustraitance'!$E664="OUI"),(('1C TSsoustraitance'!$F664+'1C TSsoustraitance'!$G664+'1C TSsoustraitance'!$H664+'1C TSsoustraitance'!$I664+'1C TSsoustraitance'!$M664)/'1C TSsoustraitance'!$R664),IF(AND('1C TSsoustraitance'!$D664&lt;&gt;"",$K$2="Pôle",'1C TSsoustraitance'!$E664="NON"),(('1C TSsoustraitance'!$F664+'1C TSsoustraitance'!$G664+'1C TSsoustraitance'!$H664+'1C TSsoustraitance'!$I664+'1C TSsoustraitance'!$M664)/'1C TSsoustraitance'!$AP664),IF(AND('1C TSsoustraitance'!$D664&lt;&gt;"",$K$2&lt;&gt;"Pôle",'1C TSsoustraitance'!$E664="OUI"),(('1C TSsoustraitance'!$F664+'1C TSsoustraitance'!$G664+'1C TSsoustraitance'!$H664+'1C TSsoustraitance'!$I664+'1C TSsoustraitance'!$J664+'1C TSsoustraitance'!$K664+'1C TSsoustraitance'!$L664+'1C TSsoustraitance'!$M664+'1C TSsoustraitance'!$N664+'1C TSsoustraitance'!$O664+'1C TSsoustraitance'!$P664+'1C TSsoustraitance'!$Q664)/'1C TSsoustraitance'!$R664),IF(AND('1C TSsoustraitance'!$D664&lt;&gt;"",$K$2&lt;&gt;"Pôle",'1C TSsoustraitance'!$E664="NON"),(('1C TSsoustraitance'!$F664+'1C TSsoustraitance'!$G664+'1C TSsoustraitance'!$H664+'1C TSsoustraitance'!$I664+'1C TSsoustraitance'!$J664+'1C TSsoustraitance'!$K664+'1C TSsoustraitance'!$L664+'1C TSsoustraitance'!$M664+'1C TSsoustraitance'!$N664+'1C TSsoustraitance'!$O664+'1C TSsoustraitance'!$P664+'1C TSsoustraitance'!$Q664))/'1C TSsoustraitance'!$AP664)))))</f>
        <v>0</v>
      </c>
      <c r="M947" s="668">
        <f>IF(OR('1C TSsoustraitance'!$D664="",'1C TSsoustraitance'!AP$13=0),0,IF(AND('1C TSsoustraitance'!$D664&lt;&gt;"",$K$2="Pôle",'1C TSsoustraitance'!$E664="OUI"),(('1C TSsoustraitance'!$J664+'1C TSsoustraitance'!$K664+'1C TSsoustraitance'!$L664)/'1C TSsoustraitance'!$R664),IF(AND('1C TSsoustraitance'!$D664&lt;&gt;"",$K$2="Pôle",'1C TSsoustraitance'!$E664="NON"),(('1C TSsoustraitance'!$J664+'1C TSsoustraitance'!$K664+'1C TSsoustraitance'!$L664)/'1C TSsoustraitance'!$AP664),IF(AND('1C TSsoustraitance'!$D664&lt;&gt;"",$K$2&lt;&gt;"Pôle"),0))))</f>
        <v>0</v>
      </c>
      <c r="N947" s="668">
        <f t="shared" si="188"/>
        <v>0</v>
      </c>
      <c r="O947" s="669">
        <f>IF(OR('1C TSsoustraitance'!$D664="",'1C TSsoustraitance'!$E664="OUI",'1C TSsoustraitance'!$AP664=0),0,(('1C TSsoustraitance'!$S664)/'1C TSsoustraitance'!$AP664))</f>
        <v>0</v>
      </c>
      <c r="P947" s="669">
        <f>IF(OR('1C TSsoustraitance'!$D664="",'1C TSsoustraitance'!$E664="OUI",'1C TSsoustraitance'!$AP664=0),0,(('1C TSsoustraitance'!$T664)/'1C TSsoustraitance'!$AP664))</f>
        <v>0</v>
      </c>
      <c r="Q947" s="669">
        <f>IF(OR('1C TSsoustraitance'!$D664="",'1C TSsoustraitance'!$E664="OUI",'1C TSsoustraitance'!$AP664=0),0,(('1C TSsoustraitance'!$U664)/'1C TSsoustraitance'!$AP664))</f>
        <v>0</v>
      </c>
      <c r="R947" s="669">
        <f>IF(OR('1C TSsoustraitance'!$D664="",'1C TSsoustraitance'!$E664="OUI",'1C TSsoustraitance'!$AP664=0),0,(('1C TSsoustraitance'!$V664)/'1C TSsoustraitance'!$AP664))</f>
        <v>0</v>
      </c>
      <c r="S947" s="669">
        <f>IF(OR('1C TSsoustraitance'!$D664="",'1C TSsoustraitance'!$E664="OUI",'1C TSsoustraitance'!$AP664=0),0,(('1C TSsoustraitance'!$W664)/'1C TSsoustraitance'!$AP664))</f>
        <v>0</v>
      </c>
      <c r="T947" s="669">
        <f>IF(OR('1C TSsoustraitance'!$D664="",'1C TSsoustraitance'!$E664="OUI",'1C TSsoustraitance'!$AP664=0),0,(('1C TSsoustraitance'!$X664)/'1C TSsoustraitance'!$AP664))</f>
        <v>0</v>
      </c>
      <c r="U947" s="669">
        <f>IF(OR('1C TSsoustraitance'!$D664="",'1C TSsoustraitance'!$E664="OUI",'1C TSsoustraitance'!$AP664=0),0,(('1C TSsoustraitance'!$Y664)/'1C TSsoustraitance'!$AP664))</f>
        <v>0</v>
      </c>
      <c r="V947" s="669">
        <f>IF(OR('1C TSsoustraitance'!$D664="",'1C TSsoustraitance'!$E664="OUI",'1C TSsoustraitance'!$AP664=0),0,(('1C TSsoustraitance'!$Z664)/'1C TSsoustraitance'!$AP664))</f>
        <v>0</v>
      </c>
      <c r="W947" s="669">
        <f>IF(OR('1C TSsoustraitance'!$D664="",'1C TSsoustraitance'!$E664="OUI",'1C TSsoustraitance'!$AP664=0),0,(('1C TSsoustraitance'!$AA664)/'1C TSsoustraitance'!$AP664))</f>
        <v>0</v>
      </c>
      <c r="X947" s="669">
        <f>IF(OR('1C TSsoustraitance'!$D664="",'1C TSsoustraitance'!$E664="OUI",'1C TSsoustraitance'!$AP664=0),0,(('1C TSsoustraitance'!$AB664)/'1C TSsoustraitance'!$AP664))</f>
        <v>0</v>
      </c>
      <c r="Y947" s="669">
        <f>IF(OR('1C TSsoustraitance'!$D664="",'1C TSsoustraitance'!$E664="OUI",'1C TSsoustraitance'!$AP664=0),0,(('1C TSsoustraitance'!$AC664)/'1C TSsoustraitance'!$AP664))</f>
        <v>0</v>
      </c>
      <c r="Z947" s="669">
        <f>IF(OR('1C TSsoustraitance'!$D664="",'1C TSsoustraitance'!$E664="OUI",'1C TSsoustraitance'!$AP664=0),0,(('1C TSsoustraitance'!$AD664)/'1C TSsoustraitance'!$AP664))</f>
        <v>0</v>
      </c>
      <c r="AA947" s="669">
        <f>IF(OR('1C TSsoustraitance'!$D664="",'1C TSsoustraitance'!$E664="OUI",'1C TSsoustraitance'!$AP664=0),0,(('1C TSsoustraitance'!$AE664)/'1C TSsoustraitance'!$AP664))</f>
        <v>0</v>
      </c>
      <c r="AB947" s="669">
        <f>IF(OR('1C TSsoustraitance'!$D664="",'1C TSsoustraitance'!$E664="OUI",'1C TSsoustraitance'!$AP664=0),0,(('1C TSsoustraitance'!$AF664)/'1C TSsoustraitance'!$AP664))</f>
        <v>0</v>
      </c>
      <c r="AC947" s="669">
        <f>IF(OR('1C TSsoustraitance'!$D664="",'1C TSsoustraitance'!$E664="OUI",'1C TSsoustraitance'!$AP664=0),0,(('1C TSsoustraitance'!$AG664)/'1C TSsoustraitance'!$AP664))</f>
        <v>0</v>
      </c>
      <c r="AD947" s="669">
        <f>IF(OR('1C TSsoustraitance'!$D664="",'1C TSsoustraitance'!$E664="OUI",'1C TSsoustraitance'!$AP664=0),0,(('1C TSsoustraitance'!$AH664)/'1C TSsoustraitance'!$AP664))</f>
        <v>0</v>
      </c>
      <c r="AE947" s="669">
        <f>IF(OR('1C TSsoustraitance'!$D664="",'1C TSsoustraitance'!$E664="OUI",'1C TSsoustraitance'!$AP664=0),0,(('1C TSsoustraitance'!$AI664)/'1C TSsoustraitance'!$AP664))</f>
        <v>0</v>
      </c>
      <c r="AF947" s="669">
        <f>IF(OR('1C TSsoustraitance'!$D664="",'1C TSsoustraitance'!$E664="OUI",'1C TSsoustraitance'!$AP664=0),0,(('1C TSsoustraitance'!$AJ664)/'1C TSsoustraitance'!$AP664))</f>
        <v>0</v>
      </c>
      <c r="AG947" s="669">
        <f>IF(OR('1C TSsoustraitance'!$D664="",'1C TSsoustraitance'!$E664="OUI",'1C TSsoustraitance'!$AP664=0),0,(('1C TSsoustraitance'!$AK664)/'1C TSsoustraitance'!$AP664))</f>
        <v>0</v>
      </c>
      <c r="AH947" s="669">
        <f>IF(OR('1C TSsoustraitance'!$D664="",'1C TSsoustraitance'!$E664="OUI",'1C TSsoustraitance'!$AP664=0),0,(('1C TSsoustraitance'!$AL664)/'1C TSsoustraitance'!$AP664))</f>
        <v>0</v>
      </c>
      <c r="AI947" s="669">
        <f>IF(OR('1C TSsoustraitance'!$D664="",'1C TSsoustraitance'!$E664="OUI",'1C TSsoustraitance'!$AP664=0),0,(('1C TSsoustraitance'!$AM664)/'1C TSsoustraitance'!$AP664))</f>
        <v>0</v>
      </c>
      <c r="AJ947" s="669">
        <f>IF(OR('1C TSsoustraitance'!$D664="",'1C TSsoustraitance'!$E664="OUI",'1C TSsoustraitance'!$AP664=0),0,(('1C TSsoustraitance'!$AN664)/'1C TSsoustraitance'!$AP664))</f>
        <v>0</v>
      </c>
      <c r="AK947" s="669">
        <f t="shared" si="190"/>
        <v>0</v>
      </c>
      <c r="AL947" s="668">
        <f t="shared" si="191"/>
        <v>0</v>
      </c>
      <c r="AM947" s="670">
        <f>IF(Tableau7[[#This Row],[N° pièce]]="",0,(Tableau7[[#This Row],[hors TVA]]+(Tableau7[[#This Row],[hors TVA]]*Tableau7[[#This Row],[Taux TVA]])-(Tableau7[[#This Row],[hors TVA]]*Tableau7[[#This Row],[Taux TVA]]*Tableau7[[#This Row],[Régime TVA: Récupération]]))*Tableau7[[#This Row],[Type 1]])</f>
        <v>0</v>
      </c>
      <c r="AN947" s="670">
        <f>IF(Tableau7[[#This Row],[N° pièce]]="",0,IF($K$2="pôle",((Tableau7[[#This Row],[hors TVA]]+(Tableau7[[#This Row],[hors TVA]]*Tableau7[[#This Row],[Taux TVA]])-(Tableau7[[#This Row],[hors TVA]]*Tableau7[[#This Row],[Taux TVA]]*Tableau7[[#This Row],[Régime TVA: Récupération]]))*Tableau7[[#This Row],[Type 2]]),0))</f>
        <v>0</v>
      </c>
      <c r="AO947" s="670">
        <f t="shared" si="194"/>
        <v>0</v>
      </c>
      <c r="AP947" s="255">
        <f t="shared" si="193"/>
        <v>0</v>
      </c>
      <c r="AQ947" s="506">
        <f t="shared" si="195"/>
        <v>0</v>
      </c>
      <c r="AR947" s="671"/>
      <c r="AS947" s="512"/>
      <c r="AT947" s="513" t="str">
        <f>IF(('1C TSsoustraitance'!AP664*FICHE!C$14&lt;J947),"Forfait limité à "&amp;FICHE!C$14&amp;"€/jour","")</f>
        <v/>
      </c>
      <c r="AU947" s="797"/>
      <c r="AV947" s="484"/>
      <c r="AW947" s="484"/>
      <c r="AX947" s="484"/>
      <c r="AY947" s="484"/>
      <c r="AZ947" s="484"/>
      <c r="BA947" s="4"/>
      <c r="BB947" s="4"/>
      <c r="BC947" s="4"/>
      <c r="BD947" s="4"/>
      <c r="BE947" s="4"/>
      <c r="BF947" s="4"/>
      <c r="BG947" s="4"/>
      <c r="BH947" s="4"/>
      <c r="BI947" s="4"/>
      <c r="BJ947" s="4"/>
      <c r="BK947" s="4"/>
      <c r="BL947" s="4"/>
      <c r="BM947" s="4"/>
      <c r="BN947" s="4"/>
      <c r="BO947" s="4"/>
      <c r="BP947" s="4"/>
      <c r="BQ947" s="4"/>
      <c r="BR947" s="4"/>
      <c r="BS947" s="4"/>
      <c r="BT947" s="4"/>
      <c r="BU947" s="4"/>
      <c r="BV947" s="4"/>
      <c r="BW947" s="4"/>
      <c r="BX947" s="4"/>
      <c r="BY947" s="4"/>
      <c r="BZ947" s="4"/>
      <c r="CA947" s="4"/>
      <c r="CB947" s="4"/>
      <c r="CC947" s="4"/>
      <c r="CD947" s="4"/>
      <c r="CE947" s="4"/>
      <c r="CF947" s="4"/>
      <c r="CG947" s="4"/>
      <c r="CH947" s="4"/>
      <c r="CI947" s="4"/>
      <c r="CJ947" s="4"/>
      <c r="CK947" s="4"/>
      <c r="CL947" s="4"/>
      <c r="CM947" s="4"/>
      <c r="CN947" s="4"/>
      <c r="CO947" s="4"/>
      <c r="CP947" s="4"/>
      <c r="CQ947" s="4"/>
      <c r="CR947" s="4"/>
      <c r="CS947" s="4"/>
      <c r="CT947" s="4"/>
      <c r="CU947" s="4"/>
      <c r="CV947" s="4"/>
      <c r="CW947" s="4"/>
      <c r="CX947" s="4"/>
      <c r="CY947" s="4"/>
      <c r="CZ947" s="4"/>
      <c r="DA947" s="4"/>
      <c r="DB947" s="4"/>
      <c r="DC947" s="4"/>
      <c r="DD947" s="4"/>
      <c r="DE947" s="4"/>
      <c r="DF947" s="4"/>
      <c r="DG947" s="4"/>
      <c r="DH947" s="4"/>
      <c r="DI947" s="4"/>
      <c r="DJ947" s="4"/>
      <c r="DK947" s="4"/>
      <c r="DL947" s="4"/>
      <c r="DM947" s="4"/>
      <c r="DN947" s="4"/>
      <c r="DO947" s="4"/>
      <c r="DP947" s="4"/>
      <c r="DQ947" s="4"/>
      <c r="DR947" s="4"/>
      <c r="DS947" s="4"/>
      <c r="DT947" s="4"/>
      <c r="DU947" s="4"/>
      <c r="DV947" s="4"/>
      <c r="DW947" s="4"/>
      <c r="DX947" s="4"/>
      <c r="DY947" s="4"/>
      <c r="DZ947" s="4"/>
      <c r="EA947" s="4"/>
      <c r="EB947" s="4"/>
      <c r="EC947" s="4"/>
      <c r="ED947" s="4"/>
      <c r="EE947" s="4"/>
      <c r="EF947" s="4"/>
      <c r="EG947" s="4"/>
      <c r="EH947" s="4"/>
      <c r="EI947" s="4"/>
      <c r="EJ947" s="4"/>
      <c r="EK947" s="4"/>
      <c r="EL947" s="4"/>
      <c r="EM947" s="4"/>
      <c r="EN947" s="4"/>
      <c r="EO947" s="4"/>
      <c r="EP947" s="4"/>
      <c r="EQ947" s="4"/>
      <c r="ER947" s="4"/>
      <c r="ES947" s="4"/>
      <c r="ET947" s="4"/>
      <c r="EU947" s="4"/>
      <c r="EV947" s="4"/>
      <c r="EW947" s="4"/>
      <c r="EX947" s="4"/>
      <c r="EY947" s="4"/>
      <c r="EZ947" s="4"/>
      <c r="FA947" s="4"/>
      <c r="FB947" s="4"/>
      <c r="FC947" s="4"/>
      <c r="FD947" s="4"/>
      <c r="FE947" s="4"/>
      <c r="FF947" s="4"/>
      <c r="FG947" s="4"/>
      <c r="FH947" s="4"/>
      <c r="FI947" s="4"/>
      <c r="FJ947" s="4"/>
      <c r="FK947" s="4"/>
      <c r="FL947" s="4"/>
      <c r="FM947" s="4"/>
      <c r="FN947" s="4"/>
      <c r="FO947" s="4"/>
      <c r="FP947" s="4"/>
      <c r="FQ947" s="4"/>
      <c r="FR947" s="4"/>
      <c r="FS947" s="4"/>
      <c r="FT947" s="4"/>
      <c r="FU947" s="4"/>
      <c r="FV947" s="4"/>
      <c r="FW947" s="4"/>
      <c r="FX947" s="4"/>
      <c r="FY947" s="4"/>
      <c r="FZ947" s="4"/>
      <c r="GA947" s="4"/>
      <c r="GB947" s="4"/>
      <c r="GC947" s="4"/>
      <c r="GD947" s="4"/>
      <c r="GE947" s="4"/>
      <c r="GF947" s="4"/>
      <c r="GG947" s="4"/>
      <c r="GH947" s="4"/>
      <c r="GI947" s="4"/>
      <c r="GJ947" s="4"/>
      <c r="GK947" s="4"/>
      <c r="GL947" s="4"/>
      <c r="GM947" s="4"/>
      <c r="GN947" s="4"/>
      <c r="GO947" s="4"/>
      <c r="GP947" s="4"/>
      <c r="GQ947" s="4"/>
      <c r="GR947" s="4"/>
      <c r="GS947" s="4"/>
      <c r="GT947" s="4"/>
      <c r="GU947" s="4"/>
      <c r="GV947" s="4"/>
      <c r="GW947" s="4"/>
      <c r="GX947" s="4"/>
      <c r="GY947" s="4"/>
      <c r="GZ947" s="4"/>
      <c r="HA947" s="4"/>
      <c r="HB947" s="4"/>
      <c r="HC947" s="4"/>
    </row>
    <row r="948" spans="1:211" s="380" customFormat="1" ht="13.9" customHeight="1">
      <c r="A948" s="828" t="str">
        <f>IF('1C TSsoustraitance'!$A665&lt;&gt;0,'1C TSsoustraitance'!$A665,"")</f>
        <v/>
      </c>
      <c r="B948" s="530"/>
      <c r="C948" s="513" t="str">
        <f>IF('1C TSsoustraitance'!$A665&lt;&gt;0,'1C TSsoustraitance'!$B665,"")</f>
        <v/>
      </c>
      <c r="D948" s="513" t="str">
        <f>IF('1C TSsoustraitance'!$A665&lt;&gt;0,'1C TSsoustraitance'!$C665,"")</f>
        <v/>
      </c>
      <c r="E948" s="684"/>
      <c r="F948" s="685"/>
      <c r="G948" s="666">
        <f>'1C TSsoustraitance'!$D665</f>
        <v>0</v>
      </c>
      <c r="H948" s="533">
        <v>0.21</v>
      </c>
      <c r="I948" s="533">
        <v>1</v>
      </c>
      <c r="J948" s="534"/>
      <c r="K948" s="667">
        <f t="shared" si="189"/>
        <v>0</v>
      </c>
      <c r="L948" s="668">
        <f>IF(OR('1C TSsoustraitance'!$D665="",'1C TSsoustraitance'!$AP665=0),0,IF(AND('1C TSsoustraitance'!$D665&lt;&gt;"",$K$2="Pôle",'1C TSsoustraitance'!$E665="OUI"),(('1C TSsoustraitance'!$F665+'1C TSsoustraitance'!$G665+'1C TSsoustraitance'!$H665+'1C TSsoustraitance'!$I665+'1C TSsoustraitance'!$M665)/'1C TSsoustraitance'!$R665),IF(AND('1C TSsoustraitance'!$D665&lt;&gt;"",$K$2="Pôle",'1C TSsoustraitance'!$E665="NON"),(('1C TSsoustraitance'!$F665+'1C TSsoustraitance'!$G665+'1C TSsoustraitance'!$H665+'1C TSsoustraitance'!$I665+'1C TSsoustraitance'!$M665)/'1C TSsoustraitance'!$AP665),IF(AND('1C TSsoustraitance'!$D665&lt;&gt;"",$K$2&lt;&gt;"Pôle",'1C TSsoustraitance'!$E665="OUI"),(('1C TSsoustraitance'!$F665+'1C TSsoustraitance'!$G665+'1C TSsoustraitance'!$H665+'1C TSsoustraitance'!$I665+'1C TSsoustraitance'!$J665+'1C TSsoustraitance'!$K665+'1C TSsoustraitance'!$L665+'1C TSsoustraitance'!$M665+'1C TSsoustraitance'!$N665+'1C TSsoustraitance'!$O665+'1C TSsoustraitance'!$P665+'1C TSsoustraitance'!$Q665)/'1C TSsoustraitance'!$R665),IF(AND('1C TSsoustraitance'!$D665&lt;&gt;"",$K$2&lt;&gt;"Pôle",'1C TSsoustraitance'!$E665="NON"),(('1C TSsoustraitance'!$F665+'1C TSsoustraitance'!$G665+'1C TSsoustraitance'!$H665+'1C TSsoustraitance'!$I665+'1C TSsoustraitance'!$J665+'1C TSsoustraitance'!$K665+'1C TSsoustraitance'!$L665+'1C TSsoustraitance'!$M665+'1C TSsoustraitance'!$N665+'1C TSsoustraitance'!$O665+'1C TSsoustraitance'!$P665+'1C TSsoustraitance'!$Q665))/'1C TSsoustraitance'!$AP665)))))</f>
        <v>0</v>
      </c>
      <c r="M948" s="668">
        <f>IF(OR('1C TSsoustraitance'!$D665="",'1C TSsoustraitance'!AP$13=0),0,IF(AND('1C TSsoustraitance'!$D665&lt;&gt;"",$K$2="Pôle",'1C TSsoustraitance'!$E665="OUI"),(('1C TSsoustraitance'!$J665+'1C TSsoustraitance'!$K665+'1C TSsoustraitance'!$L665)/'1C TSsoustraitance'!$R665),IF(AND('1C TSsoustraitance'!$D665&lt;&gt;"",$K$2="Pôle",'1C TSsoustraitance'!$E665="NON"),(('1C TSsoustraitance'!$J665+'1C TSsoustraitance'!$K665+'1C TSsoustraitance'!$L665)/'1C TSsoustraitance'!$AP665),IF(AND('1C TSsoustraitance'!$D665&lt;&gt;"",$K$2&lt;&gt;"Pôle"),0))))</f>
        <v>0</v>
      </c>
      <c r="N948" s="668">
        <f t="shared" si="188"/>
        <v>0</v>
      </c>
      <c r="O948" s="669">
        <f>IF(OR('1C TSsoustraitance'!$D665="",'1C TSsoustraitance'!$E665="OUI",'1C TSsoustraitance'!$AP665=0),0,(('1C TSsoustraitance'!$S665)/'1C TSsoustraitance'!$AP665))</f>
        <v>0</v>
      </c>
      <c r="P948" s="669">
        <f>IF(OR('1C TSsoustraitance'!$D665="",'1C TSsoustraitance'!$E665="OUI",'1C TSsoustraitance'!$AP665=0),0,(('1C TSsoustraitance'!$T665)/'1C TSsoustraitance'!$AP665))</f>
        <v>0</v>
      </c>
      <c r="Q948" s="669">
        <f>IF(OR('1C TSsoustraitance'!$D665="",'1C TSsoustraitance'!$E665="OUI",'1C TSsoustraitance'!$AP665=0),0,(('1C TSsoustraitance'!$U665)/'1C TSsoustraitance'!$AP665))</f>
        <v>0</v>
      </c>
      <c r="R948" s="669">
        <f>IF(OR('1C TSsoustraitance'!$D665="",'1C TSsoustraitance'!$E665="OUI",'1C TSsoustraitance'!$AP665=0),0,(('1C TSsoustraitance'!$V665)/'1C TSsoustraitance'!$AP665))</f>
        <v>0</v>
      </c>
      <c r="S948" s="669">
        <f>IF(OR('1C TSsoustraitance'!$D665="",'1C TSsoustraitance'!$E665="OUI",'1C TSsoustraitance'!$AP665=0),0,(('1C TSsoustraitance'!$W665)/'1C TSsoustraitance'!$AP665))</f>
        <v>0</v>
      </c>
      <c r="T948" s="669">
        <f>IF(OR('1C TSsoustraitance'!$D665="",'1C TSsoustraitance'!$E665="OUI",'1C TSsoustraitance'!$AP665=0),0,(('1C TSsoustraitance'!$X665)/'1C TSsoustraitance'!$AP665))</f>
        <v>0</v>
      </c>
      <c r="U948" s="669">
        <f>IF(OR('1C TSsoustraitance'!$D665="",'1C TSsoustraitance'!$E665="OUI",'1C TSsoustraitance'!$AP665=0),0,(('1C TSsoustraitance'!$Y665)/'1C TSsoustraitance'!$AP665))</f>
        <v>0</v>
      </c>
      <c r="V948" s="669">
        <f>IF(OR('1C TSsoustraitance'!$D665="",'1C TSsoustraitance'!$E665="OUI",'1C TSsoustraitance'!$AP665=0),0,(('1C TSsoustraitance'!$Z665)/'1C TSsoustraitance'!$AP665))</f>
        <v>0</v>
      </c>
      <c r="W948" s="669">
        <f>IF(OR('1C TSsoustraitance'!$D665="",'1C TSsoustraitance'!$E665="OUI",'1C TSsoustraitance'!$AP665=0),0,(('1C TSsoustraitance'!$AA665)/'1C TSsoustraitance'!$AP665))</f>
        <v>0</v>
      </c>
      <c r="X948" s="669">
        <f>IF(OR('1C TSsoustraitance'!$D665="",'1C TSsoustraitance'!$E665="OUI",'1C TSsoustraitance'!$AP665=0),0,(('1C TSsoustraitance'!$AB665)/'1C TSsoustraitance'!$AP665))</f>
        <v>0</v>
      </c>
      <c r="Y948" s="669">
        <f>IF(OR('1C TSsoustraitance'!$D665="",'1C TSsoustraitance'!$E665="OUI",'1C TSsoustraitance'!$AP665=0),0,(('1C TSsoustraitance'!$AC665)/'1C TSsoustraitance'!$AP665))</f>
        <v>0</v>
      </c>
      <c r="Z948" s="669">
        <f>IF(OR('1C TSsoustraitance'!$D665="",'1C TSsoustraitance'!$E665="OUI",'1C TSsoustraitance'!$AP665=0),0,(('1C TSsoustraitance'!$AD665)/'1C TSsoustraitance'!$AP665))</f>
        <v>0</v>
      </c>
      <c r="AA948" s="669">
        <f>IF(OR('1C TSsoustraitance'!$D665="",'1C TSsoustraitance'!$E665="OUI",'1C TSsoustraitance'!$AP665=0),0,(('1C TSsoustraitance'!$AE665)/'1C TSsoustraitance'!$AP665))</f>
        <v>0</v>
      </c>
      <c r="AB948" s="669">
        <f>IF(OR('1C TSsoustraitance'!$D665="",'1C TSsoustraitance'!$E665="OUI",'1C TSsoustraitance'!$AP665=0),0,(('1C TSsoustraitance'!$AF665)/'1C TSsoustraitance'!$AP665))</f>
        <v>0</v>
      </c>
      <c r="AC948" s="669">
        <f>IF(OR('1C TSsoustraitance'!$D665="",'1C TSsoustraitance'!$E665="OUI",'1C TSsoustraitance'!$AP665=0),0,(('1C TSsoustraitance'!$AG665)/'1C TSsoustraitance'!$AP665))</f>
        <v>0</v>
      </c>
      <c r="AD948" s="669">
        <f>IF(OR('1C TSsoustraitance'!$D665="",'1C TSsoustraitance'!$E665="OUI",'1C TSsoustraitance'!$AP665=0),0,(('1C TSsoustraitance'!$AH665)/'1C TSsoustraitance'!$AP665))</f>
        <v>0</v>
      </c>
      <c r="AE948" s="669">
        <f>IF(OR('1C TSsoustraitance'!$D665="",'1C TSsoustraitance'!$E665="OUI",'1C TSsoustraitance'!$AP665=0),0,(('1C TSsoustraitance'!$AI665)/'1C TSsoustraitance'!$AP665))</f>
        <v>0</v>
      </c>
      <c r="AF948" s="669">
        <f>IF(OR('1C TSsoustraitance'!$D665="",'1C TSsoustraitance'!$E665="OUI",'1C TSsoustraitance'!$AP665=0),0,(('1C TSsoustraitance'!$AJ665)/'1C TSsoustraitance'!$AP665))</f>
        <v>0</v>
      </c>
      <c r="AG948" s="669">
        <f>IF(OR('1C TSsoustraitance'!$D665="",'1C TSsoustraitance'!$E665="OUI",'1C TSsoustraitance'!$AP665=0),0,(('1C TSsoustraitance'!$AK665)/'1C TSsoustraitance'!$AP665))</f>
        <v>0</v>
      </c>
      <c r="AH948" s="669">
        <f>IF(OR('1C TSsoustraitance'!$D665="",'1C TSsoustraitance'!$E665="OUI",'1C TSsoustraitance'!$AP665=0),0,(('1C TSsoustraitance'!$AL665)/'1C TSsoustraitance'!$AP665))</f>
        <v>0</v>
      </c>
      <c r="AI948" s="669">
        <f>IF(OR('1C TSsoustraitance'!$D665="",'1C TSsoustraitance'!$E665="OUI",'1C TSsoustraitance'!$AP665=0),0,(('1C TSsoustraitance'!$AM665)/'1C TSsoustraitance'!$AP665))</f>
        <v>0</v>
      </c>
      <c r="AJ948" s="669">
        <f>IF(OR('1C TSsoustraitance'!$D665="",'1C TSsoustraitance'!$E665="OUI",'1C TSsoustraitance'!$AP665=0),0,(('1C TSsoustraitance'!$AN665)/'1C TSsoustraitance'!$AP665))</f>
        <v>0</v>
      </c>
      <c r="AK948" s="669">
        <f t="shared" si="190"/>
        <v>0</v>
      </c>
      <c r="AL948" s="668">
        <f t="shared" si="191"/>
        <v>0</v>
      </c>
      <c r="AM948" s="670">
        <f>IF(Tableau7[[#This Row],[N° pièce]]="",0,(Tableau7[[#This Row],[hors TVA]]+(Tableau7[[#This Row],[hors TVA]]*Tableau7[[#This Row],[Taux TVA]])-(Tableau7[[#This Row],[hors TVA]]*Tableau7[[#This Row],[Taux TVA]]*Tableau7[[#This Row],[Régime TVA: Récupération]]))*Tableau7[[#This Row],[Type 1]])</f>
        <v>0</v>
      </c>
      <c r="AN948" s="670">
        <f>IF(Tableau7[[#This Row],[N° pièce]]="",0,IF($K$2="pôle",((Tableau7[[#This Row],[hors TVA]]+(Tableau7[[#This Row],[hors TVA]]*Tableau7[[#This Row],[Taux TVA]])-(Tableau7[[#This Row],[hors TVA]]*Tableau7[[#This Row],[Taux TVA]]*Tableau7[[#This Row],[Régime TVA: Récupération]]))*Tableau7[[#This Row],[Type 2]]),0))</f>
        <v>0</v>
      </c>
      <c r="AO948" s="670">
        <f t="shared" si="194"/>
        <v>0</v>
      </c>
      <c r="AP948" s="255">
        <f t="shared" si="193"/>
        <v>0</v>
      </c>
      <c r="AQ948" s="506">
        <f t="shared" si="195"/>
        <v>0</v>
      </c>
      <c r="AR948" s="671"/>
      <c r="AS948" s="512"/>
      <c r="AT948" s="513" t="str">
        <f>IF(('1C TSsoustraitance'!AP665*FICHE!C$14&lt;J948),"Forfait limité à "&amp;FICHE!C$14&amp;"€/jour","")</f>
        <v/>
      </c>
      <c r="AU948" s="797"/>
      <c r="AV948" s="484"/>
      <c r="AW948" s="484"/>
      <c r="AX948" s="484"/>
      <c r="AY948" s="484"/>
      <c r="AZ948" s="484"/>
      <c r="BA948" s="4"/>
      <c r="BB948" s="4"/>
      <c r="BC948" s="4"/>
      <c r="BD948" s="4"/>
      <c r="BE948" s="4"/>
      <c r="BF948" s="4"/>
      <c r="BG948" s="4"/>
      <c r="BH948" s="4"/>
      <c r="BI948" s="4"/>
      <c r="BJ948" s="4"/>
      <c r="BK948" s="4"/>
      <c r="BL948" s="4"/>
      <c r="BM948" s="4"/>
      <c r="BN948" s="4"/>
      <c r="BO948" s="4"/>
      <c r="BP948" s="4"/>
      <c r="BQ948" s="4"/>
      <c r="BR948" s="4"/>
      <c r="BS948" s="4"/>
      <c r="BT948" s="4"/>
      <c r="BU948" s="4"/>
      <c r="BV948" s="4"/>
      <c r="BW948" s="4"/>
      <c r="BX948" s="4"/>
      <c r="BY948" s="4"/>
      <c r="BZ948" s="4"/>
      <c r="CA948" s="4"/>
      <c r="CB948" s="4"/>
      <c r="CC948" s="4"/>
      <c r="CD948" s="4"/>
      <c r="CE948" s="4"/>
      <c r="CF948" s="4"/>
      <c r="CG948" s="4"/>
      <c r="CH948" s="4"/>
      <c r="CI948" s="4"/>
      <c r="CJ948" s="4"/>
      <c r="CK948" s="4"/>
      <c r="CL948" s="4"/>
      <c r="CM948" s="4"/>
      <c r="CN948" s="4"/>
      <c r="CO948" s="4"/>
      <c r="CP948" s="4"/>
      <c r="CQ948" s="4"/>
      <c r="CR948" s="4"/>
      <c r="CS948" s="4"/>
      <c r="CT948" s="4"/>
      <c r="CU948" s="4"/>
      <c r="CV948" s="4"/>
      <c r="CW948" s="4"/>
      <c r="CX948" s="4"/>
      <c r="CY948" s="4"/>
      <c r="CZ948" s="4"/>
      <c r="DA948" s="4"/>
      <c r="DB948" s="4"/>
      <c r="DC948" s="4"/>
      <c r="DD948" s="4"/>
      <c r="DE948" s="4"/>
      <c r="DF948" s="4"/>
      <c r="DG948" s="4"/>
      <c r="DH948" s="4"/>
      <c r="DI948" s="4"/>
      <c r="DJ948" s="4"/>
      <c r="DK948" s="4"/>
      <c r="DL948" s="4"/>
      <c r="DM948" s="4"/>
      <c r="DN948" s="4"/>
      <c r="DO948" s="4"/>
      <c r="DP948" s="4"/>
      <c r="DQ948" s="4"/>
      <c r="DR948" s="4"/>
      <c r="DS948" s="4"/>
      <c r="DT948" s="4"/>
      <c r="DU948" s="4"/>
      <c r="DV948" s="4"/>
      <c r="DW948" s="4"/>
      <c r="DX948" s="4"/>
      <c r="DY948" s="4"/>
      <c r="DZ948" s="4"/>
      <c r="EA948" s="4"/>
      <c r="EB948" s="4"/>
      <c r="EC948" s="4"/>
      <c r="ED948" s="4"/>
      <c r="EE948" s="4"/>
      <c r="EF948" s="4"/>
      <c r="EG948" s="4"/>
      <c r="EH948" s="4"/>
      <c r="EI948" s="4"/>
      <c r="EJ948" s="4"/>
      <c r="EK948" s="4"/>
      <c r="EL948" s="4"/>
      <c r="EM948" s="4"/>
      <c r="EN948" s="4"/>
      <c r="EO948" s="4"/>
      <c r="EP948" s="4"/>
      <c r="EQ948" s="4"/>
      <c r="ER948" s="4"/>
      <c r="ES948" s="4"/>
      <c r="ET948" s="4"/>
      <c r="EU948" s="4"/>
      <c r="EV948" s="4"/>
      <c r="EW948" s="4"/>
      <c r="EX948" s="4"/>
      <c r="EY948" s="4"/>
      <c r="EZ948" s="4"/>
      <c r="FA948" s="4"/>
      <c r="FB948" s="4"/>
      <c r="FC948" s="4"/>
      <c r="FD948" s="4"/>
      <c r="FE948" s="4"/>
      <c r="FF948" s="4"/>
      <c r="FG948" s="4"/>
      <c r="FH948" s="4"/>
      <c r="FI948" s="4"/>
      <c r="FJ948" s="4"/>
      <c r="FK948" s="4"/>
      <c r="FL948" s="4"/>
      <c r="FM948" s="4"/>
      <c r="FN948" s="4"/>
      <c r="FO948" s="4"/>
      <c r="FP948" s="4"/>
      <c r="FQ948" s="4"/>
      <c r="FR948" s="4"/>
      <c r="FS948" s="4"/>
      <c r="FT948" s="4"/>
      <c r="FU948" s="4"/>
      <c r="FV948" s="4"/>
      <c r="FW948" s="4"/>
      <c r="FX948" s="4"/>
      <c r="FY948" s="4"/>
      <c r="FZ948" s="4"/>
      <c r="GA948" s="4"/>
      <c r="GB948" s="4"/>
      <c r="GC948" s="4"/>
      <c r="GD948" s="4"/>
      <c r="GE948" s="4"/>
      <c r="GF948" s="4"/>
      <c r="GG948" s="4"/>
      <c r="GH948" s="4"/>
      <c r="GI948" s="4"/>
      <c r="GJ948" s="4"/>
      <c r="GK948" s="4"/>
      <c r="GL948" s="4"/>
      <c r="GM948" s="4"/>
      <c r="GN948" s="4"/>
      <c r="GO948" s="4"/>
      <c r="GP948" s="4"/>
      <c r="GQ948" s="4"/>
      <c r="GR948" s="4"/>
      <c r="GS948" s="4"/>
      <c r="GT948" s="4"/>
      <c r="GU948" s="4"/>
      <c r="GV948" s="4"/>
      <c r="GW948" s="4"/>
      <c r="GX948" s="4"/>
      <c r="GY948" s="4"/>
      <c r="GZ948" s="4"/>
      <c r="HA948" s="4"/>
      <c r="HB948" s="4"/>
      <c r="HC948" s="4"/>
    </row>
    <row r="949" spans="1:211" s="380" customFormat="1" ht="13.9" customHeight="1">
      <c r="A949" s="828" t="str">
        <f>IF('1C TSsoustraitance'!$A666&lt;&gt;0,'1C TSsoustraitance'!$A666,"")</f>
        <v/>
      </c>
      <c r="B949" s="530"/>
      <c r="C949" s="513" t="str">
        <f>IF('1C TSsoustraitance'!$A666&lt;&gt;0,'1C TSsoustraitance'!$B666,"")</f>
        <v/>
      </c>
      <c r="D949" s="513" t="str">
        <f>IF('1C TSsoustraitance'!$A666&lt;&gt;0,'1C TSsoustraitance'!$C666,"")</f>
        <v/>
      </c>
      <c r="E949" s="684"/>
      <c r="F949" s="685"/>
      <c r="G949" s="666">
        <f>'1C TSsoustraitance'!$D666</f>
        <v>0</v>
      </c>
      <c r="H949" s="533">
        <v>0.21</v>
      </c>
      <c r="I949" s="533">
        <v>1</v>
      </c>
      <c r="J949" s="534"/>
      <c r="K949" s="667">
        <f t="shared" si="189"/>
        <v>0</v>
      </c>
      <c r="L949" s="668">
        <f>IF(OR('1C TSsoustraitance'!$D666="",'1C TSsoustraitance'!$AP666=0),0,IF(AND('1C TSsoustraitance'!$D666&lt;&gt;"",$K$2="Pôle",'1C TSsoustraitance'!$E666="OUI"),(('1C TSsoustraitance'!$F666+'1C TSsoustraitance'!$G666+'1C TSsoustraitance'!$H666+'1C TSsoustraitance'!$I666+'1C TSsoustraitance'!$M666)/'1C TSsoustraitance'!$R666),IF(AND('1C TSsoustraitance'!$D666&lt;&gt;"",$K$2="Pôle",'1C TSsoustraitance'!$E666="NON"),(('1C TSsoustraitance'!$F666+'1C TSsoustraitance'!$G666+'1C TSsoustraitance'!$H666+'1C TSsoustraitance'!$I666+'1C TSsoustraitance'!$M666)/'1C TSsoustraitance'!$AP666),IF(AND('1C TSsoustraitance'!$D666&lt;&gt;"",$K$2&lt;&gt;"Pôle",'1C TSsoustraitance'!$E666="OUI"),(('1C TSsoustraitance'!$F666+'1C TSsoustraitance'!$G666+'1C TSsoustraitance'!$H666+'1C TSsoustraitance'!$I666+'1C TSsoustraitance'!$J666+'1C TSsoustraitance'!$K666+'1C TSsoustraitance'!$L666+'1C TSsoustraitance'!$M666+'1C TSsoustraitance'!$N666+'1C TSsoustraitance'!$O666+'1C TSsoustraitance'!$P666+'1C TSsoustraitance'!$Q666)/'1C TSsoustraitance'!$R666),IF(AND('1C TSsoustraitance'!$D666&lt;&gt;"",$K$2&lt;&gt;"Pôle",'1C TSsoustraitance'!$E666="NON"),(('1C TSsoustraitance'!$F666+'1C TSsoustraitance'!$G666+'1C TSsoustraitance'!$H666+'1C TSsoustraitance'!$I666+'1C TSsoustraitance'!$J666+'1C TSsoustraitance'!$K666+'1C TSsoustraitance'!$L666+'1C TSsoustraitance'!$M666+'1C TSsoustraitance'!$N666+'1C TSsoustraitance'!$O666+'1C TSsoustraitance'!$P666+'1C TSsoustraitance'!$Q666))/'1C TSsoustraitance'!$AP666)))))</f>
        <v>0</v>
      </c>
      <c r="M949" s="668">
        <f>IF(OR('1C TSsoustraitance'!$D666="",'1C TSsoustraitance'!AP$13=0),0,IF(AND('1C TSsoustraitance'!$D666&lt;&gt;"",$K$2="Pôle",'1C TSsoustraitance'!$E666="OUI"),(('1C TSsoustraitance'!$J666+'1C TSsoustraitance'!$K666+'1C TSsoustraitance'!$L666)/'1C TSsoustraitance'!$R666),IF(AND('1C TSsoustraitance'!$D666&lt;&gt;"",$K$2="Pôle",'1C TSsoustraitance'!$E666="NON"),(('1C TSsoustraitance'!$J666+'1C TSsoustraitance'!$K666+'1C TSsoustraitance'!$L666)/'1C TSsoustraitance'!$AP666),IF(AND('1C TSsoustraitance'!$D666&lt;&gt;"",$K$2&lt;&gt;"Pôle"),0))))</f>
        <v>0</v>
      </c>
      <c r="N949" s="668">
        <f t="shared" si="188"/>
        <v>0</v>
      </c>
      <c r="O949" s="669">
        <f>IF(OR('1C TSsoustraitance'!$D666="",'1C TSsoustraitance'!$E666="OUI",'1C TSsoustraitance'!$AP666=0),0,(('1C TSsoustraitance'!$S666)/'1C TSsoustraitance'!$AP666))</f>
        <v>0</v>
      </c>
      <c r="P949" s="669">
        <f>IF(OR('1C TSsoustraitance'!$D666="",'1C TSsoustraitance'!$E666="OUI",'1C TSsoustraitance'!$AP666=0),0,(('1C TSsoustraitance'!$T666)/'1C TSsoustraitance'!$AP666))</f>
        <v>0</v>
      </c>
      <c r="Q949" s="669">
        <f>IF(OR('1C TSsoustraitance'!$D666="",'1C TSsoustraitance'!$E666="OUI",'1C TSsoustraitance'!$AP666=0),0,(('1C TSsoustraitance'!$U666)/'1C TSsoustraitance'!$AP666))</f>
        <v>0</v>
      </c>
      <c r="R949" s="669">
        <f>IF(OR('1C TSsoustraitance'!$D666="",'1C TSsoustraitance'!$E666="OUI",'1C TSsoustraitance'!$AP666=0),0,(('1C TSsoustraitance'!$V666)/'1C TSsoustraitance'!$AP666))</f>
        <v>0</v>
      </c>
      <c r="S949" s="669">
        <f>IF(OR('1C TSsoustraitance'!$D666="",'1C TSsoustraitance'!$E666="OUI",'1C TSsoustraitance'!$AP666=0),0,(('1C TSsoustraitance'!$W666)/'1C TSsoustraitance'!$AP666))</f>
        <v>0</v>
      </c>
      <c r="T949" s="669">
        <f>IF(OR('1C TSsoustraitance'!$D666="",'1C TSsoustraitance'!$E666="OUI",'1C TSsoustraitance'!$AP666=0),0,(('1C TSsoustraitance'!$X666)/'1C TSsoustraitance'!$AP666))</f>
        <v>0</v>
      </c>
      <c r="U949" s="669">
        <f>IF(OR('1C TSsoustraitance'!$D666="",'1C TSsoustraitance'!$E666="OUI",'1C TSsoustraitance'!$AP666=0),0,(('1C TSsoustraitance'!$Y666)/'1C TSsoustraitance'!$AP666))</f>
        <v>0</v>
      </c>
      <c r="V949" s="669">
        <f>IF(OR('1C TSsoustraitance'!$D666="",'1C TSsoustraitance'!$E666="OUI",'1C TSsoustraitance'!$AP666=0),0,(('1C TSsoustraitance'!$Z666)/'1C TSsoustraitance'!$AP666))</f>
        <v>0</v>
      </c>
      <c r="W949" s="669">
        <f>IF(OR('1C TSsoustraitance'!$D666="",'1C TSsoustraitance'!$E666="OUI",'1C TSsoustraitance'!$AP666=0),0,(('1C TSsoustraitance'!$AA666)/'1C TSsoustraitance'!$AP666))</f>
        <v>0</v>
      </c>
      <c r="X949" s="669">
        <f>IF(OR('1C TSsoustraitance'!$D666="",'1C TSsoustraitance'!$E666="OUI",'1C TSsoustraitance'!$AP666=0),0,(('1C TSsoustraitance'!$AB666)/'1C TSsoustraitance'!$AP666))</f>
        <v>0</v>
      </c>
      <c r="Y949" s="669">
        <f>IF(OR('1C TSsoustraitance'!$D666="",'1C TSsoustraitance'!$E666="OUI",'1C TSsoustraitance'!$AP666=0),0,(('1C TSsoustraitance'!$AC666)/'1C TSsoustraitance'!$AP666))</f>
        <v>0</v>
      </c>
      <c r="Z949" s="669">
        <f>IF(OR('1C TSsoustraitance'!$D666="",'1C TSsoustraitance'!$E666="OUI",'1C TSsoustraitance'!$AP666=0),0,(('1C TSsoustraitance'!$AD666)/'1C TSsoustraitance'!$AP666))</f>
        <v>0</v>
      </c>
      <c r="AA949" s="669">
        <f>IF(OR('1C TSsoustraitance'!$D666="",'1C TSsoustraitance'!$E666="OUI",'1C TSsoustraitance'!$AP666=0),0,(('1C TSsoustraitance'!$AE666)/'1C TSsoustraitance'!$AP666))</f>
        <v>0</v>
      </c>
      <c r="AB949" s="669">
        <f>IF(OR('1C TSsoustraitance'!$D666="",'1C TSsoustraitance'!$E666="OUI",'1C TSsoustraitance'!$AP666=0),0,(('1C TSsoustraitance'!$AF666)/'1C TSsoustraitance'!$AP666))</f>
        <v>0</v>
      </c>
      <c r="AC949" s="669">
        <f>IF(OR('1C TSsoustraitance'!$D666="",'1C TSsoustraitance'!$E666="OUI",'1C TSsoustraitance'!$AP666=0),0,(('1C TSsoustraitance'!$AG666)/'1C TSsoustraitance'!$AP666))</f>
        <v>0</v>
      </c>
      <c r="AD949" s="669">
        <f>IF(OR('1C TSsoustraitance'!$D666="",'1C TSsoustraitance'!$E666="OUI",'1C TSsoustraitance'!$AP666=0),0,(('1C TSsoustraitance'!$AH666)/'1C TSsoustraitance'!$AP666))</f>
        <v>0</v>
      </c>
      <c r="AE949" s="669">
        <f>IF(OR('1C TSsoustraitance'!$D666="",'1C TSsoustraitance'!$E666="OUI",'1C TSsoustraitance'!$AP666=0),0,(('1C TSsoustraitance'!$AI666)/'1C TSsoustraitance'!$AP666))</f>
        <v>0</v>
      </c>
      <c r="AF949" s="669">
        <f>IF(OR('1C TSsoustraitance'!$D666="",'1C TSsoustraitance'!$E666="OUI",'1C TSsoustraitance'!$AP666=0),0,(('1C TSsoustraitance'!$AJ666)/'1C TSsoustraitance'!$AP666))</f>
        <v>0</v>
      </c>
      <c r="AG949" s="669">
        <f>IF(OR('1C TSsoustraitance'!$D666="",'1C TSsoustraitance'!$E666="OUI",'1C TSsoustraitance'!$AP666=0),0,(('1C TSsoustraitance'!$AK666)/'1C TSsoustraitance'!$AP666))</f>
        <v>0</v>
      </c>
      <c r="AH949" s="669">
        <f>IF(OR('1C TSsoustraitance'!$D666="",'1C TSsoustraitance'!$E666="OUI",'1C TSsoustraitance'!$AP666=0),0,(('1C TSsoustraitance'!$AL666)/'1C TSsoustraitance'!$AP666))</f>
        <v>0</v>
      </c>
      <c r="AI949" s="669">
        <f>IF(OR('1C TSsoustraitance'!$D666="",'1C TSsoustraitance'!$E666="OUI",'1C TSsoustraitance'!$AP666=0),0,(('1C TSsoustraitance'!$AM666)/'1C TSsoustraitance'!$AP666))</f>
        <v>0</v>
      </c>
      <c r="AJ949" s="669">
        <f>IF(OR('1C TSsoustraitance'!$D666="",'1C TSsoustraitance'!$E666="OUI",'1C TSsoustraitance'!$AP666=0),0,(('1C TSsoustraitance'!$AN666)/'1C TSsoustraitance'!$AP666))</f>
        <v>0</v>
      </c>
      <c r="AK949" s="669">
        <f t="shared" si="190"/>
        <v>0</v>
      </c>
      <c r="AL949" s="668">
        <f t="shared" si="191"/>
        <v>0</v>
      </c>
      <c r="AM949" s="670">
        <f>IF(Tableau7[[#This Row],[N° pièce]]="",0,(Tableau7[[#This Row],[hors TVA]]+(Tableau7[[#This Row],[hors TVA]]*Tableau7[[#This Row],[Taux TVA]])-(Tableau7[[#This Row],[hors TVA]]*Tableau7[[#This Row],[Taux TVA]]*Tableau7[[#This Row],[Régime TVA: Récupération]]))*Tableau7[[#This Row],[Type 1]])</f>
        <v>0</v>
      </c>
      <c r="AN949" s="670">
        <f>IF(Tableau7[[#This Row],[N° pièce]]="",0,IF($K$2="pôle",((Tableau7[[#This Row],[hors TVA]]+(Tableau7[[#This Row],[hors TVA]]*Tableau7[[#This Row],[Taux TVA]])-(Tableau7[[#This Row],[hors TVA]]*Tableau7[[#This Row],[Taux TVA]]*Tableau7[[#This Row],[Régime TVA: Récupération]]))*Tableau7[[#This Row],[Type 2]]),0))</f>
        <v>0</v>
      </c>
      <c r="AO949" s="670">
        <f t="shared" si="194"/>
        <v>0</v>
      </c>
      <c r="AP949" s="255">
        <f t="shared" si="193"/>
        <v>0</v>
      </c>
      <c r="AQ949" s="506">
        <f t="shared" si="195"/>
        <v>0</v>
      </c>
      <c r="AR949" s="671"/>
      <c r="AS949" s="512"/>
      <c r="AT949" s="513" t="str">
        <f>IF(('1C TSsoustraitance'!AP666*FICHE!C$14&lt;J949),"Forfait limité à "&amp;FICHE!C$14&amp;"€/jour","")</f>
        <v/>
      </c>
      <c r="AU949" s="797"/>
      <c r="AV949" s="484"/>
      <c r="AW949" s="484"/>
      <c r="AX949" s="484"/>
      <c r="AY949" s="484"/>
      <c r="AZ949" s="484"/>
      <c r="BA949" s="4"/>
      <c r="BB949" s="4"/>
      <c r="BC949" s="4"/>
      <c r="BD949" s="4"/>
      <c r="BE949" s="4"/>
      <c r="BF949" s="4"/>
      <c r="BG949" s="4"/>
      <c r="BH949" s="4"/>
      <c r="BI949" s="4"/>
      <c r="BJ949" s="4"/>
      <c r="BK949" s="4"/>
      <c r="BL949" s="4"/>
      <c r="BM949" s="4"/>
      <c r="BN949" s="4"/>
      <c r="BO949" s="4"/>
      <c r="BP949" s="4"/>
      <c r="BQ949" s="4"/>
      <c r="BR949" s="4"/>
      <c r="BS949" s="4"/>
      <c r="BT949" s="4"/>
      <c r="BU949" s="4"/>
      <c r="BV949" s="4"/>
      <c r="BW949" s="4"/>
      <c r="BX949" s="4"/>
      <c r="BY949" s="4"/>
      <c r="BZ949" s="4"/>
      <c r="CA949" s="4"/>
      <c r="CB949" s="4"/>
      <c r="CC949" s="4"/>
      <c r="CD949" s="4"/>
      <c r="CE949" s="4"/>
      <c r="CF949" s="4"/>
      <c r="CG949" s="4"/>
      <c r="CH949" s="4"/>
      <c r="CI949" s="4"/>
      <c r="CJ949" s="4"/>
      <c r="CK949" s="4"/>
      <c r="CL949" s="4"/>
      <c r="CM949" s="4"/>
      <c r="CN949" s="4"/>
      <c r="CO949" s="4"/>
      <c r="CP949" s="4"/>
      <c r="CQ949" s="4"/>
      <c r="CR949" s="4"/>
      <c r="CS949" s="4"/>
      <c r="CT949" s="4"/>
      <c r="CU949" s="4"/>
      <c r="CV949" s="4"/>
      <c r="CW949" s="4"/>
      <c r="CX949" s="4"/>
      <c r="CY949" s="4"/>
      <c r="CZ949" s="4"/>
      <c r="DA949" s="4"/>
      <c r="DB949" s="4"/>
      <c r="DC949" s="4"/>
      <c r="DD949" s="4"/>
      <c r="DE949" s="4"/>
      <c r="DF949" s="4"/>
      <c r="DG949" s="4"/>
      <c r="DH949" s="4"/>
      <c r="DI949" s="4"/>
      <c r="DJ949" s="4"/>
      <c r="DK949" s="4"/>
      <c r="DL949" s="4"/>
      <c r="DM949" s="4"/>
      <c r="DN949" s="4"/>
      <c r="DO949" s="4"/>
      <c r="DP949" s="4"/>
      <c r="DQ949" s="4"/>
      <c r="DR949" s="4"/>
      <c r="DS949" s="4"/>
      <c r="DT949" s="4"/>
      <c r="DU949" s="4"/>
      <c r="DV949" s="4"/>
      <c r="DW949" s="4"/>
      <c r="DX949" s="4"/>
      <c r="DY949" s="4"/>
      <c r="DZ949" s="4"/>
      <c r="EA949" s="4"/>
      <c r="EB949" s="4"/>
      <c r="EC949" s="4"/>
      <c r="ED949" s="4"/>
      <c r="EE949" s="4"/>
      <c r="EF949" s="4"/>
      <c r="EG949" s="4"/>
      <c r="EH949" s="4"/>
      <c r="EI949" s="4"/>
      <c r="EJ949" s="4"/>
      <c r="EK949" s="4"/>
      <c r="EL949" s="4"/>
      <c r="EM949" s="4"/>
      <c r="EN949" s="4"/>
      <c r="EO949" s="4"/>
      <c r="EP949" s="4"/>
      <c r="EQ949" s="4"/>
      <c r="ER949" s="4"/>
      <c r="ES949" s="4"/>
      <c r="ET949" s="4"/>
      <c r="EU949" s="4"/>
      <c r="EV949" s="4"/>
      <c r="EW949" s="4"/>
      <c r="EX949" s="4"/>
      <c r="EY949" s="4"/>
      <c r="EZ949" s="4"/>
      <c r="FA949" s="4"/>
      <c r="FB949" s="4"/>
      <c r="FC949" s="4"/>
      <c r="FD949" s="4"/>
      <c r="FE949" s="4"/>
      <c r="FF949" s="4"/>
      <c r="FG949" s="4"/>
      <c r="FH949" s="4"/>
      <c r="FI949" s="4"/>
      <c r="FJ949" s="4"/>
      <c r="FK949" s="4"/>
      <c r="FL949" s="4"/>
      <c r="FM949" s="4"/>
      <c r="FN949" s="4"/>
      <c r="FO949" s="4"/>
      <c r="FP949" s="4"/>
      <c r="FQ949" s="4"/>
      <c r="FR949" s="4"/>
      <c r="FS949" s="4"/>
      <c r="FT949" s="4"/>
      <c r="FU949" s="4"/>
      <c r="FV949" s="4"/>
      <c r="FW949" s="4"/>
      <c r="FX949" s="4"/>
      <c r="FY949" s="4"/>
      <c r="FZ949" s="4"/>
      <c r="GA949" s="4"/>
      <c r="GB949" s="4"/>
      <c r="GC949" s="4"/>
      <c r="GD949" s="4"/>
      <c r="GE949" s="4"/>
      <c r="GF949" s="4"/>
      <c r="GG949" s="4"/>
      <c r="GH949" s="4"/>
      <c r="GI949" s="4"/>
      <c r="GJ949" s="4"/>
      <c r="GK949" s="4"/>
      <c r="GL949" s="4"/>
      <c r="GM949" s="4"/>
      <c r="GN949" s="4"/>
      <c r="GO949" s="4"/>
      <c r="GP949" s="4"/>
      <c r="GQ949" s="4"/>
      <c r="GR949" s="4"/>
      <c r="GS949" s="4"/>
      <c r="GT949" s="4"/>
      <c r="GU949" s="4"/>
      <c r="GV949" s="4"/>
      <c r="GW949" s="4"/>
      <c r="GX949" s="4"/>
      <c r="GY949" s="4"/>
      <c r="GZ949" s="4"/>
      <c r="HA949" s="4"/>
      <c r="HB949" s="4"/>
      <c r="HC949" s="4"/>
    </row>
    <row r="950" spans="1:211" s="380" customFormat="1" ht="13.9" customHeight="1">
      <c r="A950" s="828" t="str">
        <f>IF('1C TSsoustraitance'!$A667&lt;&gt;0,'1C TSsoustraitance'!$A667,"")</f>
        <v/>
      </c>
      <c r="B950" s="530"/>
      <c r="C950" s="513" t="str">
        <f>IF('1C TSsoustraitance'!$A667&lt;&gt;0,'1C TSsoustraitance'!$B667,"")</f>
        <v/>
      </c>
      <c r="D950" s="513" t="str">
        <f>IF('1C TSsoustraitance'!$A667&lt;&gt;0,'1C TSsoustraitance'!$C667,"")</f>
        <v/>
      </c>
      <c r="E950" s="684"/>
      <c r="F950" s="685"/>
      <c r="G950" s="666">
        <f>'1C TSsoustraitance'!$D667</f>
        <v>0</v>
      </c>
      <c r="H950" s="533">
        <v>0.21</v>
      </c>
      <c r="I950" s="533">
        <v>1</v>
      </c>
      <c r="J950" s="534"/>
      <c r="K950" s="667">
        <f t="shared" si="189"/>
        <v>0</v>
      </c>
      <c r="L950" s="668">
        <f>IF(OR('1C TSsoustraitance'!$D667="",'1C TSsoustraitance'!$AP667=0),0,IF(AND('1C TSsoustraitance'!$D667&lt;&gt;"",$K$2="Pôle",'1C TSsoustraitance'!$E667="OUI"),(('1C TSsoustraitance'!$F667+'1C TSsoustraitance'!$G667+'1C TSsoustraitance'!$H667+'1C TSsoustraitance'!$I667+'1C TSsoustraitance'!$M667)/'1C TSsoustraitance'!$R667),IF(AND('1C TSsoustraitance'!$D667&lt;&gt;"",$K$2="Pôle",'1C TSsoustraitance'!$E667="NON"),(('1C TSsoustraitance'!$F667+'1C TSsoustraitance'!$G667+'1C TSsoustraitance'!$H667+'1C TSsoustraitance'!$I667+'1C TSsoustraitance'!$M667)/'1C TSsoustraitance'!$AP667),IF(AND('1C TSsoustraitance'!$D667&lt;&gt;"",$K$2&lt;&gt;"Pôle",'1C TSsoustraitance'!$E667="OUI"),(('1C TSsoustraitance'!$F667+'1C TSsoustraitance'!$G667+'1C TSsoustraitance'!$H667+'1C TSsoustraitance'!$I667+'1C TSsoustraitance'!$J667+'1C TSsoustraitance'!$K667+'1C TSsoustraitance'!$L667+'1C TSsoustraitance'!$M667+'1C TSsoustraitance'!$N667+'1C TSsoustraitance'!$O667+'1C TSsoustraitance'!$P667+'1C TSsoustraitance'!$Q667)/'1C TSsoustraitance'!$R667),IF(AND('1C TSsoustraitance'!$D667&lt;&gt;"",$K$2&lt;&gt;"Pôle",'1C TSsoustraitance'!$E667="NON"),(('1C TSsoustraitance'!$F667+'1C TSsoustraitance'!$G667+'1C TSsoustraitance'!$H667+'1C TSsoustraitance'!$I667+'1C TSsoustraitance'!$J667+'1C TSsoustraitance'!$K667+'1C TSsoustraitance'!$L667+'1C TSsoustraitance'!$M667+'1C TSsoustraitance'!$N667+'1C TSsoustraitance'!$O667+'1C TSsoustraitance'!$P667+'1C TSsoustraitance'!$Q667))/'1C TSsoustraitance'!$AP667)))))</f>
        <v>0</v>
      </c>
      <c r="M950" s="668">
        <f>IF(OR('1C TSsoustraitance'!$D667="",'1C TSsoustraitance'!AP$13=0),0,IF(AND('1C TSsoustraitance'!$D667&lt;&gt;"",$K$2="Pôle",'1C TSsoustraitance'!$E667="OUI"),(('1C TSsoustraitance'!$J667+'1C TSsoustraitance'!$K667+'1C TSsoustraitance'!$L667)/'1C TSsoustraitance'!$R667),IF(AND('1C TSsoustraitance'!$D667&lt;&gt;"",$K$2="Pôle",'1C TSsoustraitance'!$E667="NON"),(('1C TSsoustraitance'!$J667+'1C TSsoustraitance'!$K667+'1C TSsoustraitance'!$L667)/'1C TSsoustraitance'!$AP667),IF(AND('1C TSsoustraitance'!$D667&lt;&gt;"",$K$2&lt;&gt;"Pôle"),0))))</f>
        <v>0</v>
      </c>
      <c r="N950" s="668">
        <f t="shared" si="188"/>
        <v>0</v>
      </c>
      <c r="O950" s="669">
        <f>IF(OR('1C TSsoustraitance'!$D667="",'1C TSsoustraitance'!$E667="OUI",'1C TSsoustraitance'!$AP667=0),0,(('1C TSsoustraitance'!$S667)/'1C TSsoustraitance'!$AP667))</f>
        <v>0</v>
      </c>
      <c r="P950" s="669">
        <f>IF(OR('1C TSsoustraitance'!$D667="",'1C TSsoustraitance'!$E667="OUI",'1C TSsoustraitance'!$AP667=0),0,(('1C TSsoustraitance'!$T667)/'1C TSsoustraitance'!$AP667))</f>
        <v>0</v>
      </c>
      <c r="Q950" s="669">
        <f>IF(OR('1C TSsoustraitance'!$D667="",'1C TSsoustraitance'!$E667="OUI",'1C TSsoustraitance'!$AP667=0),0,(('1C TSsoustraitance'!$U667)/'1C TSsoustraitance'!$AP667))</f>
        <v>0</v>
      </c>
      <c r="R950" s="669">
        <f>IF(OR('1C TSsoustraitance'!$D667="",'1C TSsoustraitance'!$E667="OUI",'1C TSsoustraitance'!$AP667=0),0,(('1C TSsoustraitance'!$V667)/'1C TSsoustraitance'!$AP667))</f>
        <v>0</v>
      </c>
      <c r="S950" s="669">
        <f>IF(OR('1C TSsoustraitance'!$D667="",'1C TSsoustraitance'!$E667="OUI",'1C TSsoustraitance'!$AP667=0),0,(('1C TSsoustraitance'!$W667)/'1C TSsoustraitance'!$AP667))</f>
        <v>0</v>
      </c>
      <c r="T950" s="669">
        <f>IF(OR('1C TSsoustraitance'!$D667="",'1C TSsoustraitance'!$E667="OUI",'1C TSsoustraitance'!$AP667=0),0,(('1C TSsoustraitance'!$X667)/'1C TSsoustraitance'!$AP667))</f>
        <v>0</v>
      </c>
      <c r="U950" s="669">
        <f>IF(OR('1C TSsoustraitance'!$D667="",'1C TSsoustraitance'!$E667="OUI",'1C TSsoustraitance'!$AP667=0),0,(('1C TSsoustraitance'!$Y667)/'1C TSsoustraitance'!$AP667))</f>
        <v>0</v>
      </c>
      <c r="V950" s="669">
        <f>IF(OR('1C TSsoustraitance'!$D667="",'1C TSsoustraitance'!$E667="OUI",'1C TSsoustraitance'!$AP667=0),0,(('1C TSsoustraitance'!$Z667)/'1C TSsoustraitance'!$AP667))</f>
        <v>0</v>
      </c>
      <c r="W950" s="669">
        <f>IF(OR('1C TSsoustraitance'!$D667="",'1C TSsoustraitance'!$E667="OUI",'1C TSsoustraitance'!$AP667=0),0,(('1C TSsoustraitance'!$AA667)/'1C TSsoustraitance'!$AP667))</f>
        <v>0</v>
      </c>
      <c r="X950" s="669">
        <f>IF(OR('1C TSsoustraitance'!$D667="",'1C TSsoustraitance'!$E667="OUI",'1C TSsoustraitance'!$AP667=0),0,(('1C TSsoustraitance'!$AB667)/'1C TSsoustraitance'!$AP667))</f>
        <v>0</v>
      </c>
      <c r="Y950" s="669">
        <f>IF(OR('1C TSsoustraitance'!$D667="",'1C TSsoustraitance'!$E667="OUI",'1C TSsoustraitance'!$AP667=0),0,(('1C TSsoustraitance'!$AC667)/'1C TSsoustraitance'!$AP667))</f>
        <v>0</v>
      </c>
      <c r="Z950" s="669">
        <f>IF(OR('1C TSsoustraitance'!$D667="",'1C TSsoustraitance'!$E667="OUI",'1C TSsoustraitance'!$AP667=0),0,(('1C TSsoustraitance'!$AD667)/'1C TSsoustraitance'!$AP667))</f>
        <v>0</v>
      </c>
      <c r="AA950" s="669">
        <f>IF(OR('1C TSsoustraitance'!$D667="",'1C TSsoustraitance'!$E667="OUI",'1C TSsoustraitance'!$AP667=0),0,(('1C TSsoustraitance'!$AE667)/'1C TSsoustraitance'!$AP667))</f>
        <v>0</v>
      </c>
      <c r="AB950" s="669">
        <f>IF(OR('1C TSsoustraitance'!$D667="",'1C TSsoustraitance'!$E667="OUI",'1C TSsoustraitance'!$AP667=0),0,(('1C TSsoustraitance'!$AF667)/'1C TSsoustraitance'!$AP667))</f>
        <v>0</v>
      </c>
      <c r="AC950" s="669">
        <f>IF(OR('1C TSsoustraitance'!$D667="",'1C TSsoustraitance'!$E667="OUI",'1C TSsoustraitance'!$AP667=0),0,(('1C TSsoustraitance'!$AG667)/'1C TSsoustraitance'!$AP667))</f>
        <v>0</v>
      </c>
      <c r="AD950" s="669">
        <f>IF(OR('1C TSsoustraitance'!$D667="",'1C TSsoustraitance'!$E667="OUI",'1C TSsoustraitance'!$AP667=0),0,(('1C TSsoustraitance'!$AH667)/'1C TSsoustraitance'!$AP667))</f>
        <v>0</v>
      </c>
      <c r="AE950" s="669">
        <f>IF(OR('1C TSsoustraitance'!$D667="",'1C TSsoustraitance'!$E667="OUI",'1C TSsoustraitance'!$AP667=0),0,(('1C TSsoustraitance'!$AI667)/'1C TSsoustraitance'!$AP667))</f>
        <v>0</v>
      </c>
      <c r="AF950" s="669">
        <f>IF(OR('1C TSsoustraitance'!$D667="",'1C TSsoustraitance'!$E667="OUI",'1C TSsoustraitance'!$AP667=0),0,(('1C TSsoustraitance'!$AJ667)/'1C TSsoustraitance'!$AP667))</f>
        <v>0</v>
      </c>
      <c r="AG950" s="669">
        <f>IF(OR('1C TSsoustraitance'!$D667="",'1C TSsoustraitance'!$E667="OUI",'1C TSsoustraitance'!$AP667=0),0,(('1C TSsoustraitance'!$AK667)/'1C TSsoustraitance'!$AP667))</f>
        <v>0</v>
      </c>
      <c r="AH950" s="669">
        <f>IF(OR('1C TSsoustraitance'!$D667="",'1C TSsoustraitance'!$E667="OUI",'1C TSsoustraitance'!$AP667=0),0,(('1C TSsoustraitance'!$AL667)/'1C TSsoustraitance'!$AP667))</f>
        <v>0</v>
      </c>
      <c r="AI950" s="669">
        <f>IF(OR('1C TSsoustraitance'!$D667="",'1C TSsoustraitance'!$E667="OUI",'1C TSsoustraitance'!$AP667=0),0,(('1C TSsoustraitance'!$AM667)/'1C TSsoustraitance'!$AP667))</f>
        <v>0</v>
      </c>
      <c r="AJ950" s="669">
        <f>IF(OR('1C TSsoustraitance'!$D667="",'1C TSsoustraitance'!$E667="OUI",'1C TSsoustraitance'!$AP667=0),0,(('1C TSsoustraitance'!$AN667)/'1C TSsoustraitance'!$AP667))</f>
        <v>0</v>
      </c>
      <c r="AK950" s="669">
        <f t="shared" si="190"/>
        <v>0</v>
      </c>
      <c r="AL950" s="668">
        <f t="shared" si="191"/>
        <v>0</v>
      </c>
      <c r="AM950" s="670">
        <f>IF(Tableau7[[#This Row],[N° pièce]]="",0,(Tableau7[[#This Row],[hors TVA]]+(Tableau7[[#This Row],[hors TVA]]*Tableau7[[#This Row],[Taux TVA]])-(Tableau7[[#This Row],[hors TVA]]*Tableau7[[#This Row],[Taux TVA]]*Tableau7[[#This Row],[Régime TVA: Récupération]]))*Tableau7[[#This Row],[Type 1]])</f>
        <v>0</v>
      </c>
      <c r="AN950" s="670">
        <f>IF(Tableau7[[#This Row],[N° pièce]]="",0,IF($K$2="pôle",((Tableau7[[#This Row],[hors TVA]]+(Tableau7[[#This Row],[hors TVA]]*Tableau7[[#This Row],[Taux TVA]])-(Tableau7[[#This Row],[hors TVA]]*Tableau7[[#This Row],[Taux TVA]]*Tableau7[[#This Row],[Régime TVA: Récupération]]))*Tableau7[[#This Row],[Type 2]]),0))</f>
        <v>0</v>
      </c>
      <c r="AO950" s="670">
        <f t="shared" si="194"/>
        <v>0</v>
      </c>
      <c r="AP950" s="255">
        <f t="shared" si="193"/>
        <v>0</v>
      </c>
      <c r="AQ950" s="506">
        <f t="shared" si="195"/>
        <v>0</v>
      </c>
      <c r="AR950" s="671"/>
      <c r="AS950" s="512"/>
      <c r="AT950" s="513" t="str">
        <f>IF(('1C TSsoustraitance'!AP667*FICHE!C$14&lt;J950),"Forfait limité à "&amp;FICHE!C$14&amp;"€/jour","")</f>
        <v/>
      </c>
      <c r="AU950" s="797"/>
      <c r="AV950" s="484"/>
      <c r="AW950" s="484"/>
      <c r="AX950" s="484"/>
      <c r="AY950" s="484"/>
      <c r="AZ950" s="484"/>
      <c r="BA950" s="4"/>
      <c r="BB950" s="4"/>
      <c r="BC950" s="4"/>
      <c r="BD950" s="4"/>
      <c r="BE950" s="4"/>
      <c r="BF950" s="4"/>
      <c r="BG950" s="4"/>
      <c r="BH950" s="4"/>
      <c r="BI950" s="4"/>
      <c r="BJ950" s="4"/>
      <c r="BK950" s="4"/>
      <c r="BL950" s="4"/>
      <c r="BM950" s="4"/>
      <c r="BN950" s="4"/>
      <c r="BO950" s="4"/>
      <c r="BP950" s="4"/>
      <c r="BQ950" s="4"/>
      <c r="BR950" s="4"/>
      <c r="BS950" s="4"/>
      <c r="BT950" s="4"/>
      <c r="BU950" s="4"/>
      <c r="BV950" s="4"/>
      <c r="BW950" s="4"/>
      <c r="BX950" s="4"/>
      <c r="BY950" s="4"/>
      <c r="BZ950" s="4"/>
      <c r="CA950" s="4"/>
      <c r="CB950" s="4"/>
      <c r="CC950" s="4"/>
      <c r="CD950" s="4"/>
      <c r="CE950" s="4"/>
      <c r="CF950" s="4"/>
      <c r="CG950" s="4"/>
      <c r="CH950" s="4"/>
      <c r="CI950" s="4"/>
      <c r="CJ950" s="4"/>
      <c r="CK950" s="4"/>
      <c r="CL950" s="4"/>
      <c r="CM950" s="4"/>
      <c r="CN950" s="4"/>
      <c r="CO950" s="4"/>
      <c r="CP950" s="4"/>
      <c r="CQ950" s="4"/>
      <c r="CR950" s="4"/>
      <c r="CS950" s="4"/>
      <c r="CT950" s="4"/>
      <c r="CU950" s="4"/>
      <c r="CV950" s="4"/>
      <c r="CW950" s="4"/>
      <c r="CX950" s="4"/>
      <c r="CY950" s="4"/>
      <c r="CZ950" s="4"/>
      <c r="DA950" s="4"/>
      <c r="DB950" s="4"/>
      <c r="DC950" s="4"/>
      <c r="DD950" s="4"/>
      <c r="DE950" s="4"/>
      <c r="DF950" s="4"/>
      <c r="DG950" s="4"/>
      <c r="DH950" s="4"/>
      <c r="DI950" s="4"/>
      <c r="DJ950" s="4"/>
      <c r="DK950" s="4"/>
      <c r="DL950" s="4"/>
      <c r="DM950" s="4"/>
      <c r="DN950" s="4"/>
      <c r="DO950" s="4"/>
      <c r="DP950" s="4"/>
      <c r="DQ950" s="4"/>
      <c r="DR950" s="4"/>
      <c r="DS950" s="4"/>
      <c r="DT950" s="4"/>
      <c r="DU950" s="4"/>
      <c r="DV950" s="4"/>
      <c r="DW950" s="4"/>
      <c r="DX950" s="4"/>
      <c r="DY950" s="4"/>
      <c r="DZ950" s="4"/>
      <c r="EA950" s="4"/>
      <c r="EB950" s="4"/>
      <c r="EC950" s="4"/>
      <c r="ED950" s="4"/>
      <c r="EE950" s="4"/>
      <c r="EF950" s="4"/>
      <c r="EG950" s="4"/>
      <c r="EH950" s="4"/>
      <c r="EI950" s="4"/>
      <c r="EJ950" s="4"/>
      <c r="EK950" s="4"/>
      <c r="EL950" s="4"/>
      <c r="EM950" s="4"/>
      <c r="EN950" s="4"/>
      <c r="EO950" s="4"/>
      <c r="EP950" s="4"/>
      <c r="EQ950" s="4"/>
      <c r="ER950" s="4"/>
      <c r="ES950" s="4"/>
      <c r="ET950" s="4"/>
      <c r="EU950" s="4"/>
      <c r="EV950" s="4"/>
      <c r="EW950" s="4"/>
      <c r="EX950" s="4"/>
      <c r="EY950" s="4"/>
      <c r="EZ950" s="4"/>
      <c r="FA950" s="4"/>
      <c r="FB950" s="4"/>
      <c r="FC950" s="4"/>
      <c r="FD950" s="4"/>
      <c r="FE950" s="4"/>
      <c r="FF950" s="4"/>
      <c r="FG950" s="4"/>
      <c r="FH950" s="4"/>
      <c r="FI950" s="4"/>
      <c r="FJ950" s="4"/>
      <c r="FK950" s="4"/>
      <c r="FL950" s="4"/>
      <c r="FM950" s="4"/>
      <c r="FN950" s="4"/>
      <c r="FO950" s="4"/>
      <c r="FP950" s="4"/>
      <c r="FQ950" s="4"/>
      <c r="FR950" s="4"/>
      <c r="FS950" s="4"/>
      <c r="FT950" s="4"/>
      <c r="FU950" s="4"/>
      <c r="FV950" s="4"/>
      <c r="FW950" s="4"/>
      <c r="FX950" s="4"/>
      <c r="FY950" s="4"/>
      <c r="FZ950" s="4"/>
      <c r="GA950" s="4"/>
      <c r="GB950" s="4"/>
      <c r="GC950" s="4"/>
      <c r="GD950" s="4"/>
      <c r="GE950" s="4"/>
      <c r="GF950" s="4"/>
      <c r="GG950" s="4"/>
      <c r="GH950" s="4"/>
      <c r="GI950" s="4"/>
      <c r="GJ950" s="4"/>
      <c r="GK950" s="4"/>
      <c r="GL950" s="4"/>
      <c r="GM950" s="4"/>
      <c r="GN950" s="4"/>
      <c r="GO950" s="4"/>
      <c r="GP950" s="4"/>
      <c r="GQ950" s="4"/>
      <c r="GR950" s="4"/>
      <c r="GS950" s="4"/>
      <c r="GT950" s="4"/>
      <c r="GU950" s="4"/>
      <c r="GV950" s="4"/>
      <c r="GW950" s="4"/>
      <c r="GX950" s="4"/>
      <c r="GY950" s="4"/>
      <c r="GZ950" s="4"/>
      <c r="HA950" s="4"/>
      <c r="HB950" s="4"/>
      <c r="HC950" s="4"/>
    </row>
    <row r="951" spans="1:211" s="380" customFormat="1" ht="13.9" customHeight="1">
      <c r="A951" s="828" t="str">
        <f>IF('1C TSsoustraitance'!$A668&lt;&gt;0,'1C TSsoustraitance'!$A668,"")</f>
        <v/>
      </c>
      <c r="B951" s="530"/>
      <c r="C951" s="513" t="str">
        <f>IF('1C TSsoustraitance'!$A668&lt;&gt;0,'1C TSsoustraitance'!$B668,"")</f>
        <v/>
      </c>
      <c r="D951" s="513" t="str">
        <f>IF('1C TSsoustraitance'!$A668&lt;&gt;0,'1C TSsoustraitance'!$C668,"")</f>
        <v/>
      </c>
      <c r="E951" s="684"/>
      <c r="F951" s="685"/>
      <c r="G951" s="666">
        <f>'1C TSsoustraitance'!$D668</f>
        <v>0</v>
      </c>
      <c r="H951" s="533">
        <v>0.21</v>
      </c>
      <c r="I951" s="533">
        <v>1</v>
      </c>
      <c r="J951" s="534"/>
      <c r="K951" s="667">
        <f t="shared" si="189"/>
        <v>0</v>
      </c>
      <c r="L951" s="668">
        <f>IF(OR('1C TSsoustraitance'!$D668="",'1C TSsoustraitance'!$AP668=0),0,IF(AND('1C TSsoustraitance'!$D668&lt;&gt;"",$K$2="Pôle",'1C TSsoustraitance'!$E668="OUI"),(('1C TSsoustraitance'!$F668+'1C TSsoustraitance'!$G668+'1C TSsoustraitance'!$H668+'1C TSsoustraitance'!$I668+'1C TSsoustraitance'!$M668)/'1C TSsoustraitance'!$R668),IF(AND('1C TSsoustraitance'!$D668&lt;&gt;"",$K$2="Pôle",'1C TSsoustraitance'!$E668="NON"),(('1C TSsoustraitance'!$F668+'1C TSsoustraitance'!$G668+'1C TSsoustraitance'!$H668+'1C TSsoustraitance'!$I668+'1C TSsoustraitance'!$M668)/'1C TSsoustraitance'!$AP668),IF(AND('1C TSsoustraitance'!$D668&lt;&gt;"",$K$2&lt;&gt;"Pôle",'1C TSsoustraitance'!$E668="OUI"),(('1C TSsoustraitance'!$F668+'1C TSsoustraitance'!$G668+'1C TSsoustraitance'!$H668+'1C TSsoustraitance'!$I668+'1C TSsoustraitance'!$J668+'1C TSsoustraitance'!$K668+'1C TSsoustraitance'!$L668+'1C TSsoustraitance'!$M668+'1C TSsoustraitance'!$N668+'1C TSsoustraitance'!$O668+'1C TSsoustraitance'!$P668+'1C TSsoustraitance'!$Q668)/'1C TSsoustraitance'!$R668),IF(AND('1C TSsoustraitance'!$D668&lt;&gt;"",$K$2&lt;&gt;"Pôle",'1C TSsoustraitance'!$E668="NON"),(('1C TSsoustraitance'!$F668+'1C TSsoustraitance'!$G668+'1C TSsoustraitance'!$H668+'1C TSsoustraitance'!$I668+'1C TSsoustraitance'!$J668+'1C TSsoustraitance'!$K668+'1C TSsoustraitance'!$L668+'1C TSsoustraitance'!$M668+'1C TSsoustraitance'!$N668+'1C TSsoustraitance'!$O668+'1C TSsoustraitance'!$P668+'1C TSsoustraitance'!$Q668))/'1C TSsoustraitance'!$AP668)))))</f>
        <v>0</v>
      </c>
      <c r="M951" s="668">
        <f>IF(OR('1C TSsoustraitance'!$D668="",'1C TSsoustraitance'!AP$13=0),0,IF(AND('1C TSsoustraitance'!$D668&lt;&gt;"",$K$2="Pôle",'1C TSsoustraitance'!$E668="OUI"),(('1C TSsoustraitance'!$J668+'1C TSsoustraitance'!$K668+'1C TSsoustraitance'!$L668)/'1C TSsoustraitance'!$R668),IF(AND('1C TSsoustraitance'!$D668&lt;&gt;"",$K$2="Pôle",'1C TSsoustraitance'!$E668="NON"),(('1C TSsoustraitance'!$J668+'1C TSsoustraitance'!$K668+'1C TSsoustraitance'!$L668)/'1C TSsoustraitance'!$AP668),IF(AND('1C TSsoustraitance'!$D668&lt;&gt;"",$K$2&lt;&gt;"Pôle"),0))))</f>
        <v>0</v>
      </c>
      <c r="N951" s="668">
        <f t="shared" si="188"/>
        <v>0</v>
      </c>
      <c r="O951" s="669">
        <f>IF(OR('1C TSsoustraitance'!$D668="",'1C TSsoustraitance'!$E668="OUI",'1C TSsoustraitance'!$AP668=0),0,(('1C TSsoustraitance'!$S668)/'1C TSsoustraitance'!$AP668))</f>
        <v>0</v>
      </c>
      <c r="P951" s="669">
        <f>IF(OR('1C TSsoustraitance'!$D668="",'1C TSsoustraitance'!$E668="OUI",'1C TSsoustraitance'!$AP668=0),0,(('1C TSsoustraitance'!$T668)/'1C TSsoustraitance'!$AP668))</f>
        <v>0</v>
      </c>
      <c r="Q951" s="669">
        <f>IF(OR('1C TSsoustraitance'!$D668="",'1C TSsoustraitance'!$E668="OUI",'1C TSsoustraitance'!$AP668=0),0,(('1C TSsoustraitance'!$U668)/'1C TSsoustraitance'!$AP668))</f>
        <v>0</v>
      </c>
      <c r="R951" s="669">
        <f>IF(OR('1C TSsoustraitance'!$D668="",'1C TSsoustraitance'!$E668="OUI",'1C TSsoustraitance'!$AP668=0),0,(('1C TSsoustraitance'!$V668)/'1C TSsoustraitance'!$AP668))</f>
        <v>0</v>
      </c>
      <c r="S951" s="669">
        <f>IF(OR('1C TSsoustraitance'!$D668="",'1C TSsoustraitance'!$E668="OUI",'1C TSsoustraitance'!$AP668=0),0,(('1C TSsoustraitance'!$W668)/'1C TSsoustraitance'!$AP668))</f>
        <v>0</v>
      </c>
      <c r="T951" s="669">
        <f>IF(OR('1C TSsoustraitance'!$D668="",'1C TSsoustraitance'!$E668="OUI",'1C TSsoustraitance'!$AP668=0),0,(('1C TSsoustraitance'!$X668)/'1C TSsoustraitance'!$AP668))</f>
        <v>0</v>
      </c>
      <c r="U951" s="669">
        <f>IF(OR('1C TSsoustraitance'!$D668="",'1C TSsoustraitance'!$E668="OUI",'1C TSsoustraitance'!$AP668=0),0,(('1C TSsoustraitance'!$Y668)/'1C TSsoustraitance'!$AP668))</f>
        <v>0</v>
      </c>
      <c r="V951" s="669">
        <f>IF(OR('1C TSsoustraitance'!$D668="",'1C TSsoustraitance'!$E668="OUI",'1C TSsoustraitance'!$AP668=0),0,(('1C TSsoustraitance'!$Z668)/'1C TSsoustraitance'!$AP668))</f>
        <v>0</v>
      </c>
      <c r="W951" s="669">
        <f>IF(OR('1C TSsoustraitance'!$D668="",'1C TSsoustraitance'!$E668="OUI",'1C TSsoustraitance'!$AP668=0),0,(('1C TSsoustraitance'!$AA668)/'1C TSsoustraitance'!$AP668))</f>
        <v>0</v>
      </c>
      <c r="X951" s="669">
        <f>IF(OR('1C TSsoustraitance'!$D668="",'1C TSsoustraitance'!$E668="OUI",'1C TSsoustraitance'!$AP668=0),0,(('1C TSsoustraitance'!$AB668)/'1C TSsoustraitance'!$AP668))</f>
        <v>0</v>
      </c>
      <c r="Y951" s="669">
        <f>IF(OR('1C TSsoustraitance'!$D668="",'1C TSsoustraitance'!$E668="OUI",'1C TSsoustraitance'!$AP668=0),0,(('1C TSsoustraitance'!$AC668)/'1C TSsoustraitance'!$AP668))</f>
        <v>0</v>
      </c>
      <c r="Z951" s="669">
        <f>IF(OR('1C TSsoustraitance'!$D668="",'1C TSsoustraitance'!$E668="OUI",'1C TSsoustraitance'!$AP668=0),0,(('1C TSsoustraitance'!$AD668)/'1C TSsoustraitance'!$AP668))</f>
        <v>0</v>
      </c>
      <c r="AA951" s="669">
        <f>IF(OR('1C TSsoustraitance'!$D668="",'1C TSsoustraitance'!$E668="OUI",'1C TSsoustraitance'!$AP668=0),0,(('1C TSsoustraitance'!$AE668)/'1C TSsoustraitance'!$AP668))</f>
        <v>0</v>
      </c>
      <c r="AB951" s="669">
        <f>IF(OR('1C TSsoustraitance'!$D668="",'1C TSsoustraitance'!$E668="OUI",'1C TSsoustraitance'!$AP668=0),0,(('1C TSsoustraitance'!$AF668)/'1C TSsoustraitance'!$AP668))</f>
        <v>0</v>
      </c>
      <c r="AC951" s="669">
        <f>IF(OR('1C TSsoustraitance'!$D668="",'1C TSsoustraitance'!$E668="OUI",'1C TSsoustraitance'!$AP668=0),0,(('1C TSsoustraitance'!$AG668)/'1C TSsoustraitance'!$AP668))</f>
        <v>0</v>
      </c>
      <c r="AD951" s="669">
        <f>IF(OR('1C TSsoustraitance'!$D668="",'1C TSsoustraitance'!$E668="OUI",'1C TSsoustraitance'!$AP668=0),0,(('1C TSsoustraitance'!$AH668)/'1C TSsoustraitance'!$AP668))</f>
        <v>0</v>
      </c>
      <c r="AE951" s="669">
        <f>IF(OR('1C TSsoustraitance'!$D668="",'1C TSsoustraitance'!$E668="OUI",'1C TSsoustraitance'!$AP668=0),0,(('1C TSsoustraitance'!$AI668)/'1C TSsoustraitance'!$AP668))</f>
        <v>0</v>
      </c>
      <c r="AF951" s="669">
        <f>IF(OR('1C TSsoustraitance'!$D668="",'1C TSsoustraitance'!$E668="OUI",'1C TSsoustraitance'!$AP668=0),0,(('1C TSsoustraitance'!$AJ668)/'1C TSsoustraitance'!$AP668))</f>
        <v>0</v>
      </c>
      <c r="AG951" s="669">
        <f>IF(OR('1C TSsoustraitance'!$D668="",'1C TSsoustraitance'!$E668="OUI",'1C TSsoustraitance'!$AP668=0),0,(('1C TSsoustraitance'!$AK668)/'1C TSsoustraitance'!$AP668))</f>
        <v>0</v>
      </c>
      <c r="AH951" s="669">
        <f>IF(OR('1C TSsoustraitance'!$D668="",'1C TSsoustraitance'!$E668="OUI",'1C TSsoustraitance'!$AP668=0),0,(('1C TSsoustraitance'!$AL668)/'1C TSsoustraitance'!$AP668))</f>
        <v>0</v>
      </c>
      <c r="AI951" s="669">
        <f>IF(OR('1C TSsoustraitance'!$D668="",'1C TSsoustraitance'!$E668="OUI",'1C TSsoustraitance'!$AP668=0),0,(('1C TSsoustraitance'!$AM668)/'1C TSsoustraitance'!$AP668))</f>
        <v>0</v>
      </c>
      <c r="AJ951" s="669">
        <f>IF(OR('1C TSsoustraitance'!$D668="",'1C TSsoustraitance'!$E668="OUI",'1C TSsoustraitance'!$AP668=0),0,(('1C TSsoustraitance'!$AN668)/'1C TSsoustraitance'!$AP668))</f>
        <v>0</v>
      </c>
      <c r="AK951" s="669">
        <f t="shared" si="190"/>
        <v>0</v>
      </c>
      <c r="AL951" s="668">
        <f t="shared" si="191"/>
        <v>0</v>
      </c>
      <c r="AM951" s="670">
        <f>IF(Tableau7[[#This Row],[N° pièce]]="",0,(Tableau7[[#This Row],[hors TVA]]+(Tableau7[[#This Row],[hors TVA]]*Tableau7[[#This Row],[Taux TVA]])-(Tableau7[[#This Row],[hors TVA]]*Tableau7[[#This Row],[Taux TVA]]*Tableau7[[#This Row],[Régime TVA: Récupération]]))*Tableau7[[#This Row],[Type 1]])</f>
        <v>0</v>
      </c>
      <c r="AN951" s="670">
        <f>IF(Tableau7[[#This Row],[N° pièce]]="",0,IF($K$2="pôle",((Tableau7[[#This Row],[hors TVA]]+(Tableau7[[#This Row],[hors TVA]]*Tableau7[[#This Row],[Taux TVA]])-(Tableau7[[#This Row],[hors TVA]]*Tableau7[[#This Row],[Taux TVA]]*Tableau7[[#This Row],[Régime TVA: Récupération]]))*Tableau7[[#This Row],[Type 2]]),0))</f>
        <v>0</v>
      </c>
      <c r="AO951" s="670">
        <f t="shared" si="194"/>
        <v>0</v>
      </c>
      <c r="AP951" s="255">
        <f t="shared" si="193"/>
        <v>0</v>
      </c>
      <c r="AQ951" s="506">
        <f t="shared" si="195"/>
        <v>0</v>
      </c>
      <c r="AR951" s="671"/>
      <c r="AS951" s="512"/>
      <c r="AT951" s="513" t="str">
        <f>IF(('1C TSsoustraitance'!AP668*FICHE!C$14&lt;J951),"Forfait limité à "&amp;FICHE!C$14&amp;"€/jour","")</f>
        <v/>
      </c>
      <c r="AU951" s="797"/>
      <c r="AV951" s="484"/>
      <c r="AW951" s="484"/>
      <c r="AX951" s="484"/>
      <c r="AY951" s="484"/>
      <c r="AZ951" s="484"/>
      <c r="BA951" s="4"/>
      <c r="BB951" s="4"/>
      <c r="BC951" s="4"/>
      <c r="BD951" s="4"/>
      <c r="BE951" s="4"/>
      <c r="BF951" s="4"/>
      <c r="BG951" s="4"/>
      <c r="BH951" s="4"/>
      <c r="BI951" s="4"/>
      <c r="BJ951" s="4"/>
      <c r="BK951" s="4"/>
      <c r="BL951" s="4"/>
      <c r="BM951" s="4"/>
      <c r="BN951" s="4"/>
      <c r="BO951" s="4"/>
      <c r="BP951" s="4"/>
      <c r="BQ951" s="4"/>
      <c r="BR951" s="4"/>
      <c r="BS951" s="4"/>
      <c r="BT951" s="4"/>
      <c r="BU951" s="4"/>
      <c r="BV951" s="4"/>
      <c r="BW951" s="4"/>
      <c r="BX951" s="4"/>
      <c r="BY951" s="4"/>
      <c r="BZ951" s="4"/>
      <c r="CA951" s="4"/>
      <c r="CB951" s="4"/>
      <c r="CC951" s="4"/>
      <c r="CD951" s="4"/>
      <c r="CE951" s="4"/>
      <c r="CF951" s="4"/>
      <c r="CG951" s="4"/>
      <c r="CH951" s="4"/>
      <c r="CI951" s="4"/>
      <c r="CJ951" s="4"/>
      <c r="CK951" s="4"/>
      <c r="CL951" s="4"/>
      <c r="CM951" s="4"/>
      <c r="CN951" s="4"/>
      <c r="CO951" s="4"/>
      <c r="CP951" s="4"/>
      <c r="CQ951" s="4"/>
      <c r="CR951" s="4"/>
      <c r="CS951" s="4"/>
      <c r="CT951" s="4"/>
      <c r="CU951" s="4"/>
      <c r="CV951" s="4"/>
      <c r="CW951" s="4"/>
      <c r="CX951" s="4"/>
      <c r="CY951" s="4"/>
      <c r="CZ951" s="4"/>
      <c r="DA951" s="4"/>
      <c r="DB951" s="4"/>
      <c r="DC951" s="4"/>
      <c r="DD951" s="4"/>
      <c r="DE951" s="4"/>
      <c r="DF951" s="4"/>
      <c r="DG951" s="4"/>
      <c r="DH951" s="4"/>
      <c r="DI951" s="4"/>
      <c r="DJ951" s="4"/>
      <c r="DK951" s="4"/>
      <c r="DL951" s="4"/>
      <c r="DM951" s="4"/>
      <c r="DN951" s="4"/>
      <c r="DO951" s="4"/>
      <c r="DP951" s="4"/>
      <c r="DQ951" s="4"/>
      <c r="DR951" s="4"/>
      <c r="DS951" s="4"/>
      <c r="DT951" s="4"/>
      <c r="DU951" s="4"/>
      <c r="DV951" s="4"/>
      <c r="DW951" s="4"/>
      <c r="DX951" s="4"/>
      <c r="DY951" s="4"/>
      <c r="DZ951" s="4"/>
      <c r="EA951" s="4"/>
      <c r="EB951" s="4"/>
      <c r="EC951" s="4"/>
      <c r="ED951" s="4"/>
      <c r="EE951" s="4"/>
      <c r="EF951" s="4"/>
      <c r="EG951" s="4"/>
      <c r="EH951" s="4"/>
      <c r="EI951" s="4"/>
      <c r="EJ951" s="4"/>
      <c r="EK951" s="4"/>
      <c r="EL951" s="4"/>
      <c r="EM951" s="4"/>
      <c r="EN951" s="4"/>
      <c r="EO951" s="4"/>
      <c r="EP951" s="4"/>
      <c r="EQ951" s="4"/>
      <c r="ER951" s="4"/>
      <c r="ES951" s="4"/>
      <c r="ET951" s="4"/>
      <c r="EU951" s="4"/>
      <c r="EV951" s="4"/>
      <c r="EW951" s="4"/>
      <c r="EX951" s="4"/>
      <c r="EY951" s="4"/>
      <c r="EZ951" s="4"/>
      <c r="FA951" s="4"/>
      <c r="FB951" s="4"/>
      <c r="FC951" s="4"/>
      <c r="FD951" s="4"/>
      <c r="FE951" s="4"/>
      <c r="FF951" s="4"/>
      <c r="FG951" s="4"/>
      <c r="FH951" s="4"/>
      <c r="FI951" s="4"/>
      <c r="FJ951" s="4"/>
      <c r="FK951" s="4"/>
      <c r="FL951" s="4"/>
      <c r="FM951" s="4"/>
      <c r="FN951" s="4"/>
      <c r="FO951" s="4"/>
      <c r="FP951" s="4"/>
      <c r="FQ951" s="4"/>
      <c r="FR951" s="4"/>
      <c r="FS951" s="4"/>
      <c r="FT951" s="4"/>
      <c r="FU951" s="4"/>
      <c r="FV951" s="4"/>
      <c r="FW951" s="4"/>
      <c r="FX951" s="4"/>
      <c r="FY951" s="4"/>
      <c r="FZ951" s="4"/>
      <c r="GA951" s="4"/>
      <c r="GB951" s="4"/>
      <c r="GC951" s="4"/>
      <c r="GD951" s="4"/>
      <c r="GE951" s="4"/>
      <c r="GF951" s="4"/>
      <c r="GG951" s="4"/>
      <c r="GH951" s="4"/>
      <c r="GI951" s="4"/>
      <c r="GJ951" s="4"/>
      <c r="GK951" s="4"/>
      <c r="GL951" s="4"/>
      <c r="GM951" s="4"/>
      <c r="GN951" s="4"/>
      <c r="GO951" s="4"/>
      <c r="GP951" s="4"/>
      <c r="GQ951" s="4"/>
      <c r="GR951" s="4"/>
      <c r="GS951" s="4"/>
      <c r="GT951" s="4"/>
      <c r="GU951" s="4"/>
      <c r="GV951" s="4"/>
      <c r="GW951" s="4"/>
      <c r="GX951" s="4"/>
      <c r="GY951" s="4"/>
      <c r="GZ951" s="4"/>
      <c r="HA951" s="4"/>
      <c r="HB951" s="4"/>
      <c r="HC951" s="4"/>
    </row>
    <row r="952" spans="1:211" s="380" customFormat="1" ht="13.9" customHeight="1">
      <c r="A952" s="828" t="str">
        <f>IF('1C TSsoustraitance'!$A669&lt;&gt;0,'1C TSsoustraitance'!$A669,"")</f>
        <v/>
      </c>
      <c r="B952" s="530"/>
      <c r="C952" s="513" t="str">
        <f>IF('1C TSsoustraitance'!$A669&lt;&gt;0,'1C TSsoustraitance'!$B669,"")</f>
        <v/>
      </c>
      <c r="D952" s="513" t="str">
        <f>IF('1C TSsoustraitance'!$A669&lt;&gt;0,'1C TSsoustraitance'!$C669,"")</f>
        <v/>
      </c>
      <c r="E952" s="684"/>
      <c r="F952" s="685"/>
      <c r="G952" s="666">
        <f>'1C TSsoustraitance'!$D669</f>
        <v>0</v>
      </c>
      <c r="H952" s="533">
        <v>0.21</v>
      </c>
      <c r="I952" s="533">
        <v>1</v>
      </c>
      <c r="J952" s="534"/>
      <c r="K952" s="667">
        <f t="shared" si="189"/>
        <v>0</v>
      </c>
      <c r="L952" s="668">
        <f>IF(OR('1C TSsoustraitance'!$D669="",'1C TSsoustraitance'!$AP669=0),0,IF(AND('1C TSsoustraitance'!$D669&lt;&gt;"",$K$2="Pôle",'1C TSsoustraitance'!$E669="OUI"),(('1C TSsoustraitance'!$F669+'1C TSsoustraitance'!$G669+'1C TSsoustraitance'!$H669+'1C TSsoustraitance'!$I669+'1C TSsoustraitance'!$M669)/'1C TSsoustraitance'!$R669),IF(AND('1C TSsoustraitance'!$D669&lt;&gt;"",$K$2="Pôle",'1C TSsoustraitance'!$E669="NON"),(('1C TSsoustraitance'!$F669+'1C TSsoustraitance'!$G669+'1C TSsoustraitance'!$H669+'1C TSsoustraitance'!$I669+'1C TSsoustraitance'!$M669)/'1C TSsoustraitance'!$AP669),IF(AND('1C TSsoustraitance'!$D669&lt;&gt;"",$K$2&lt;&gt;"Pôle",'1C TSsoustraitance'!$E669="OUI"),(('1C TSsoustraitance'!$F669+'1C TSsoustraitance'!$G669+'1C TSsoustraitance'!$H669+'1C TSsoustraitance'!$I669+'1C TSsoustraitance'!$J669+'1C TSsoustraitance'!$K669+'1C TSsoustraitance'!$L669+'1C TSsoustraitance'!$M669+'1C TSsoustraitance'!$N669+'1C TSsoustraitance'!$O669+'1C TSsoustraitance'!$P669+'1C TSsoustraitance'!$Q669)/'1C TSsoustraitance'!$R669),IF(AND('1C TSsoustraitance'!$D669&lt;&gt;"",$K$2&lt;&gt;"Pôle",'1C TSsoustraitance'!$E669="NON"),(('1C TSsoustraitance'!$F669+'1C TSsoustraitance'!$G669+'1C TSsoustraitance'!$H669+'1C TSsoustraitance'!$I669+'1C TSsoustraitance'!$J669+'1C TSsoustraitance'!$K669+'1C TSsoustraitance'!$L669+'1C TSsoustraitance'!$M669+'1C TSsoustraitance'!$N669+'1C TSsoustraitance'!$O669+'1C TSsoustraitance'!$P669+'1C TSsoustraitance'!$Q669))/'1C TSsoustraitance'!$AP669)))))</f>
        <v>0</v>
      </c>
      <c r="M952" s="668">
        <f>IF(OR('1C TSsoustraitance'!$D669="",'1C TSsoustraitance'!AP$13=0),0,IF(AND('1C TSsoustraitance'!$D669&lt;&gt;"",$K$2="Pôle",'1C TSsoustraitance'!$E669="OUI"),(('1C TSsoustraitance'!$J669+'1C TSsoustraitance'!$K669+'1C TSsoustraitance'!$L669)/'1C TSsoustraitance'!$R669),IF(AND('1C TSsoustraitance'!$D669&lt;&gt;"",$K$2="Pôle",'1C TSsoustraitance'!$E669="NON"),(('1C TSsoustraitance'!$J669+'1C TSsoustraitance'!$K669+'1C TSsoustraitance'!$L669)/'1C TSsoustraitance'!$AP669),IF(AND('1C TSsoustraitance'!$D669&lt;&gt;"",$K$2&lt;&gt;"Pôle"),0))))</f>
        <v>0</v>
      </c>
      <c r="N952" s="668">
        <f t="shared" si="188"/>
        <v>0</v>
      </c>
      <c r="O952" s="669">
        <f>IF(OR('1C TSsoustraitance'!$D669="",'1C TSsoustraitance'!$E669="OUI",'1C TSsoustraitance'!$AP669=0),0,(('1C TSsoustraitance'!$S669)/'1C TSsoustraitance'!$AP669))</f>
        <v>0</v>
      </c>
      <c r="P952" s="669">
        <f>IF(OR('1C TSsoustraitance'!$D669="",'1C TSsoustraitance'!$E669="OUI",'1C TSsoustraitance'!$AP669=0),0,(('1C TSsoustraitance'!$T669)/'1C TSsoustraitance'!$AP669))</f>
        <v>0</v>
      </c>
      <c r="Q952" s="669">
        <f>IF(OR('1C TSsoustraitance'!$D669="",'1C TSsoustraitance'!$E669="OUI",'1C TSsoustraitance'!$AP669=0),0,(('1C TSsoustraitance'!$U669)/'1C TSsoustraitance'!$AP669))</f>
        <v>0</v>
      </c>
      <c r="R952" s="669">
        <f>IF(OR('1C TSsoustraitance'!$D669="",'1C TSsoustraitance'!$E669="OUI",'1C TSsoustraitance'!$AP669=0),0,(('1C TSsoustraitance'!$V669)/'1C TSsoustraitance'!$AP669))</f>
        <v>0</v>
      </c>
      <c r="S952" s="669">
        <f>IF(OR('1C TSsoustraitance'!$D669="",'1C TSsoustraitance'!$E669="OUI",'1C TSsoustraitance'!$AP669=0),0,(('1C TSsoustraitance'!$W669)/'1C TSsoustraitance'!$AP669))</f>
        <v>0</v>
      </c>
      <c r="T952" s="669">
        <f>IF(OR('1C TSsoustraitance'!$D669="",'1C TSsoustraitance'!$E669="OUI",'1C TSsoustraitance'!$AP669=0),0,(('1C TSsoustraitance'!$X669)/'1C TSsoustraitance'!$AP669))</f>
        <v>0</v>
      </c>
      <c r="U952" s="669">
        <f>IF(OR('1C TSsoustraitance'!$D669="",'1C TSsoustraitance'!$E669="OUI",'1C TSsoustraitance'!$AP669=0),0,(('1C TSsoustraitance'!$Y669)/'1C TSsoustraitance'!$AP669))</f>
        <v>0</v>
      </c>
      <c r="V952" s="669">
        <f>IF(OR('1C TSsoustraitance'!$D669="",'1C TSsoustraitance'!$E669="OUI",'1C TSsoustraitance'!$AP669=0),0,(('1C TSsoustraitance'!$Z669)/'1C TSsoustraitance'!$AP669))</f>
        <v>0</v>
      </c>
      <c r="W952" s="669">
        <f>IF(OR('1C TSsoustraitance'!$D669="",'1C TSsoustraitance'!$E669="OUI",'1C TSsoustraitance'!$AP669=0),0,(('1C TSsoustraitance'!$AA669)/'1C TSsoustraitance'!$AP669))</f>
        <v>0</v>
      </c>
      <c r="X952" s="669">
        <f>IF(OR('1C TSsoustraitance'!$D669="",'1C TSsoustraitance'!$E669="OUI",'1C TSsoustraitance'!$AP669=0),0,(('1C TSsoustraitance'!$AB669)/'1C TSsoustraitance'!$AP669))</f>
        <v>0</v>
      </c>
      <c r="Y952" s="669">
        <f>IF(OR('1C TSsoustraitance'!$D669="",'1C TSsoustraitance'!$E669="OUI",'1C TSsoustraitance'!$AP669=0),0,(('1C TSsoustraitance'!$AC669)/'1C TSsoustraitance'!$AP669))</f>
        <v>0</v>
      </c>
      <c r="Z952" s="669">
        <f>IF(OR('1C TSsoustraitance'!$D669="",'1C TSsoustraitance'!$E669="OUI",'1C TSsoustraitance'!$AP669=0),0,(('1C TSsoustraitance'!$AD669)/'1C TSsoustraitance'!$AP669))</f>
        <v>0</v>
      </c>
      <c r="AA952" s="669">
        <f>IF(OR('1C TSsoustraitance'!$D669="",'1C TSsoustraitance'!$E669="OUI",'1C TSsoustraitance'!$AP669=0),0,(('1C TSsoustraitance'!$AE669)/'1C TSsoustraitance'!$AP669))</f>
        <v>0</v>
      </c>
      <c r="AB952" s="669">
        <f>IF(OR('1C TSsoustraitance'!$D669="",'1C TSsoustraitance'!$E669="OUI",'1C TSsoustraitance'!$AP669=0),0,(('1C TSsoustraitance'!$AF669)/'1C TSsoustraitance'!$AP669))</f>
        <v>0</v>
      </c>
      <c r="AC952" s="669">
        <f>IF(OR('1C TSsoustraitance'!$D669="",'1C TSsoustraitance'!$E669="OUI",'1C TSsoustraitance'!$AP669=0),0,(('1C TSsoustraitance'!$AG669)/'1C TSsoustraitance'!$AP669))</f>
        <v>0</v>
      </c>
      <c r="AD952" s="669">
        <f>IF(OR('1C TSsoustraitance'!$D669="",'1C TSsoustraitance'!$E669="OUI",'1C TSsoustraitance'!$AP669=0),0,(('1C TSsoustraitance'!$AH669)/'1C TSsoustraitance'!$AP669))</f>
        <v>0</v>
      </c>
      <c r="AE952" s="669">
        <f>IF(OR('1C TSsoustraitance'!$D669="",'1C TSsoustraitance'!$E669="OUI",'1C TSsoustraitance'!$AP669=0),0,(('1C TSsoustraitance'!$AI669)/'1C TSsoustraitance'!$AP669))</f>
        <v>0</v>
      </c>
      <c r="AF952" s="669">
        <f>IF(OR('1C TSsoustraitance'!$D669="",'1C TSsoustraitance'!$E669="OUI",'1C TSsoustraitance'!$AP669=0),0,(('1C TSsoustraitance'!$AJ669)/'1C TSsoustraitance'!$AP669))</f>
        <v>0</v>
      </c>
      <c r="AG952" s="669">
        <f>IF(OR('1C TSsoustraitance'!$D669="",'1C TSsoustraitance'!$E669="OUI",'1C TSsoustraitance'!$AP669=0),0,(('1C TSsoustraitance'!$AK669)/'1C TSsoustraitance'!$AP669))</f>
        <v>0</v>
      </c>
      <c r="AH952" s="669">
        <f>IF(OR('1C TSsoustraitance'!$D669="",'1C TSsoustraitance'!$E669="OUI",'1C TSsoustraitance'!$AP669=0),0,(('1C TSsoustraitance'!$AL669)/'1C TSsoustraitance'!$AP669))</f>
        <v>0</v>
      </c>
      <c r="AI952" s="669">
        <f>IF(OR('1C TSsoustraitance'!$D669="",'1C TSsoustraitance'!$E669="OUI",'1C TSsoustraitance'!$AP669=0),0,(('1C TSsoustraitance'!$AM669)/'1C TSsoustraitance'!$AP669))</f>
        <v>0</v>
      </c>
      <c r="AJ952" s="669">
        <f>IF(OR('1C TSsoustraitance'!$D669="",'1C TSsoustraitance'!$E669="OUI",'1C TSsoustraitance'!$AP669=0),0,(('1C TSsoustraitance'!$AN669)/'1C TSsoustraitance'!$AP669))</f>
        <v>0</v>
      </c>
      <c r="AK952" s="669">
        <f t="shared" si="190"/>
        <v>0</v>
      </c>
      <c r="AL952" s="668">
        <f t="shared" si="191"/>
        <v>0</v>
      </c>
      <c r="AM952" s="670">
        <f>IF(Tableau7[[#This Row],[N° pièce]]="",0,(Tableau7[[#This Row],[hors TVA]]+(Tableau7[[#This Row],[hors TVA]]*Tableau7[[#This Row],[Taux TVA]])-(Tableau7[[#This Row],[hors TVA]]*Tableau7[[#This Row],[Taux TVA]]*Tableau7[[#This Row],[Régime TVA: Récupération]]))*Tableau7[[#This Row],[Type 1]])</f>
        <v>0</v>
      </c>
      <c r="AN952" s="670">
        <f>IF(Tableau7[[#This Row],[N° pièce]]="",0,IF($K$2="pôle",((Tableau7[[#This Row],[hors TVA]]+(Tableau7[[#This Row],[hors TVA]]*Tableau7[[#This Row],[Taux TVA]])-(Tableau7[[#This Row],[hors TVA]]*Tableau7[[#This Row],[Taux TVA]]*Tableau7[[#This Row],[Régime TVA: Récupération]]))*Tableau7[[#This Row],[Type 2]]),0))</f>
        <v>0</v>
      </c>
      <c r="AO952" s="670">
        <f t="shared" si="194"/>
        <v>0</v>
      </c>
      <c r="AP952" s="255">
        <f t="shared" si="193"/>
        <v>0</v>
      </c>
      <c r="AQ952" s="506">
        <f t="shared" si="195"/>
        <v>0</v>
      </c>
      <c r="AR952" s="671"/>
      <c r="AS952" s="512"/>
      <c r="AT952" s="513" t="str">
        <f>IF(('1C TSsoustraitance'!AP669*FICHE!C$14&lt;J952),"Forfait limité à "&amp;FICHE!C$14&amp;"€/jour","")</f>
        <v/>
      </c>
      <c r="AU952" s="797"/>
      <c r="AV952" s="484"/>
      <c r="AW952" s="484"/>
      <c r="AX952" s="484"/>
      <c r="AY952" s="484"/>
      <c r="AZ952" s="484"/>
      <c r="BA952" s="4"/>
      <c r="BB952" s="4"/>
      <c r="BC952" s="4"/>
      <c r="BD952" s="4"/>
      <c r="BE952" s="4"/>
      <c r="BF952" s="4"/>
      <c r="BG952" s="4"/>
      <c r="BH952" s="4"/>
      <c r="BI952" s="4"/>
      <c r="BJ952" s="4"/>
      <c r="BK952" s="4"/>
      <c r="BL952" s="4"/>
      <c r="BM952" s="4"/>
      <c r="BN952" s="4"/>
      <c r="BO952" s="4"/>
      <c r="BP952" s="4"/>
      <c r="BQ952" s="4"/>
      <c r="BR952" s="4"/>
      <c r="BS952" s="4"/>
      <c r="BT952" s="4"/>
      <c r="BU952" s="4"/>
      <c r="BV952" s="4"/>
      <c r="BW952" s="4"/>
      <c r="BX952" s="4"/>
      <c r="BY952" s="4"/>
      <c r="BZ952" s="4"/>
      <c r="CA952" s="4"/>
      <c r="CB952" s="4"/>
      <c r="CC952" s="4"/>
      <c r="CD952" s="4"/>
      <c r="CE952" s="4"/>
      <c r="CF952" s="4"/>
      <c r="CG952" s="4"/>
      <c r="CH952" s="4"/>
      <c r="CI952" s="4"/>
      <c r="CJ952" s="4"/>
      <c r="CK952" s="4"/>
      <c r="CL952" s="4"/>
      <c r="CM952" s="4"/>
      <c r="CN952" s="4"/>
      <c r="CO952" s="4"/>
      <c r="CP952" s="4"/>
      <c r="CQ952" s="4"/>
      <c r="CR952" s="4"/>
      <c r="CS952" s="4"/>
      <c r="CT952" s="4"/>
      <c r="CU952" s="4"/>
      <c r="CV952" s="4"/>
      <c r="CW952" s="4"/>
      <c r="CX952" s="4"/>
      <c r="CY952" s="4"/>
      <c r="CZ952" s="4"/>
      <c r="DA952" s="4"/>
      <c r="DB952" s="4"/>
      <c r="DC952" s="4"/>
      <c r="DD952" s="4"/>
      <c r="DE952" s="4"/>
      <c r="DF952" s="4"/>
      <c r="DG952" s="4"/>
      <c r="DH952" s="4"/>
      <c r="DI952" s="4"/>
      <c r="DJ952" s="4"/>
      <c r="DK952" s="4"/>
      <c r="DL952" s="4"/>
      <c r="DM952" s="4"/>
      <c r="DN952" s="4"/>
      <c r="DO952" s="4"/>
      <c r="DP952" s="4"/>
      <c r="DQ952" s="4"/>
      <c r="DR952" s="4"/>
      <c r="DS952" s="4"/>
      <c r="DT952" s="4"/>
      <c r="DU952" s="4"/>
      <c r="DV952" s="4"/>
      <c r="DW952" s="4"/>
      <c r="DX952" s="4"/>
      <c r="DY952" s="4"/>
      <c r="DZ952" s="4"/>
      <c r="EA952" s="4"/>
      <c r="EB952" s="4"/>
      <c r="EC952" s="4"/>
      <c r="ED952" s="4"/>
      <c r="EE952" s="4"/>
      <c r="EF952" s="4"/>
      <c r="EG952" s="4"/>
      <c r="EH952" s="4"/>
      <c r="EI952" s="4"/>
      <c r="EJ952" s="4"/>
      <c r="EK952" s="4"/>
      <c r="EL952" s="4"/>
      <c r="EM952" s="4"/>
      <c r="EN952" s="4"/>
      <c r="EO952" s="4"/>
      <c r="EP952" s="4"/>
      <c r="EQ952" s="4"/>
      <c r="ER952" s="4"/>
      <c r="ES952" s="4"/>
      <c r="ET952" s="4"/>
      <c r="EU952" s="4"/>
      <c r="EV952" s="4"/>
      <c r="EW952" s="4"/>
      <c r="EX952" s="4"/>
      <c r="EY952" s="4"/>
      <c r="EZ952" s="4"/>
      <c r="FA952" s="4"/>
      <c r="FB952" s="4"/>
      <c r="FC952" s="4"/>
      <c r="FD952" s="4"/>
      <c r="FE952" s="4"/>
      <c r="FF952" s="4"/>
      <c r="FG952" s="4"/>
      <c r="FH952" s="4"/>
      <c r="FI952" s="4"/>
      <c r="FJ952" s="4"/>
      <c r="FK952" s="4"/>
      <c r="FL952" s="4"/>
      <c r="FM952" s="4"/>
      <c r="FN952" s="4"/>
      <c r="FO952" s="4"/>
      <c r="FP952" s="4"/>
      <c r="FQ952" s="4"/>
      <c r="FR952" s="4"/>
      <c r="FS952" s="4"/>
      <c r="FT952" s="4"/>
      <c r="FU952" s="4"/>
      <c r="FV952" s="4"/>
      <c r="FW952" s="4"/>
      <c r="FX952" s="4"/>
      <c r="FY952" s="4"/>
      <c r="FZ952" s="4"/>
      <c r="GA952" s="4"/>
      <c r="GB952" s="4"/>
      <c r="GC952" s="4"/>
      <c r="GD952" s="4"/>
      <c r="GE952" s="4"/>
      <c r="GF952" s="4"/>
      <c r="GG952" s="4"/>
      <c r="GH952" s="4"/>
      <c r="GI952" s="4"/>
      <c r="GJ952" s="4"/>
      <c r="GK952" s="4"/>
      <c r="GL952" s="4"/>
      <c r="GM952" s="4"/>
      <c r="GN952" s="4"/>
      <c r="GO952" s="4"/>
      <c r="GP952" s="4"/>
      <c r="GQ952" s="4"/>
      <c r="GR952" s="4"/>
      <c r="GS952" s="4"/>
      <c r="GT952" s="4"/>
      <c r="GU952" s="4"/>
      <c r="GV952" s="4"/>
      <c r="GW952" s="4"/>
      <c r="GX952" s="4"/>
      <c r="GY952" s="4"/>
      <c r="GZ952" s="4"/>
      <c r="HA952" s="4"/>
      <c r="HB952" s="4"/>
      <c r="HC952" s="4"/>
    </row>
    <row r="953" spans="1:211" s="380" customFormat="1" ht="13.9" customHeight="1">
      <c r="A953" s="828" t="str">
        <f>IF('1C TSsoustraitance'!$A670&lt;&gt;0,'1C TSsoustraitance'!$A670,"")</f>
        <v/>
      </c>
      <c r="B953" s="530"/>
      <c r="C953" s="513" t="str">
        <f>IF('1C TSsoustraitance'!$A670&lt;&gt;0,'1C TSsoustraitance'!$B670,"")</f>
        <v/>
      </c>
      <c r="D953" s="513" t="str">
        <f>IF('1C TSsoustraitance'!$A670&lt;&gt;0,'1C TSsoustraitance'!$C670,"")</f>
        <v/>
      </c>
      <c r="E953" s="684"/>
      <c r="F953" s="685"/>
      <c r="G953" s="666">
        <f>'1C TSsoustraitance'!$D670</f>
        <v>0</v>
      </c>
      <c r="H953" s="533">
        <v>0.21</v>
      </c>
      <c r="I953" s="533">
        <v>1</v>
      </c>
      <c r="J953" s="534"/>
      <c r="K953" s="667">
        <f t="shared" si="189"/>
        <v>0</v>
      </c>
      <c r="L953" s="668">
        <f>IF(OR('1C TSsoustraitance'!$D670="",'1C TSsoustraitance'!$AP670=0),0,IF(AND('1C TSsoustraitance'!$D670&lt;&gt;"",$K$2="Pôle",'1C TSsoustraitance'!$E670="OUI"),(('1C TSsoustraitance'!$F670+'1C TSsoustraitance'!$G670+'1C TSsoustraitance'!$H670+'1C TSsoustraitance'!$I670+'1C TSsoustraitance'!$M670)/'1C TSsoustraitance'!$R670),IF(AND('1C TSsoustraitance'!$D670&lt;&gt;"",$K$2="Pôle",'1C TSsoustraitance'!$E670="NON"),(('1C TSsoustraitance'!$F670+'1C TSsoustraitance'!$G670+'1C TSsoustraitance'!$H670+'1C TSsoustraitance'!$I670+'1C TSsoustraitance'!$M670)/'1C TSsoustraitance'!$AP670),IF(AND('1C TSsoustraitance'!$D670&lt;&gt;"",$K$2&lt;&gt;"Pôle",'1C TSsoustraitance'!$E670="OUI"),(('1C TSsoustraitance'!$F670+'1C TSsoustraitance'!$G670+'1C TSsoustraitance'!$H670+'1C TSsoustraitance'!$I670+'1C TSsoustraitance'!$J670+'1C TSsoustraitance'!$K670+'1C TSsoustraitance'!$L670+'1C TSsoustraitance'!$M670+'1C TSsoustraitance'!$N670+'1C TSsoustraitance'!$O670+'1C TSsoustraitance'!$P670+'1C TSsoustraitance'!$Q670)/'1C TSsoustraitance'!$R670),IF(AND('1C TSsoustraitance'!$D670&lt;&gt;"",$K$2&lt;&gt;"Pôle",'1C TSsoustraitance'!$E670="NON"),(('1C TSsoustraitance'!$F670+'1C TSsoustraitance'!$G670+'1C TSsoustraitance'!$H670+'1C TSsoustraitance'!$I670+'1C TSsoustraitance'!$J670+'1C TSsoustraitance'!$K670+'1C TSsoustraitance'!$L670+'1C TSsoustraitance'!$M670+'1C TSsoustraitance'!$N670+'1C TSsoustraitance'!$O670+'1C TSsoustraitance'!$P670+'1C TSsoustraitance'!$Q670))/'1C TSsoustraitance'!$AP670)))))</f>
        <v>0</v>
      </c>
      <c r="M953" s="668">
        <f>IF(OR('1C TSsoustraitance'!$D670="",'1C TSsoustraitance'!AP$13=0),0,IF(AND('1C TSsoustraitance'!$D670&lt;&gt;"",$K$2="Pôle",'1C TSsoustraitance'!$E670="OUI"),(('1C TSsoustraitance'!$J670+'1C TSsoustraitance'!$K670+'1C TSsoustraitance'!$L670)/'1C TSsoustraitance'!$R670),IF(AND('1C TSsoustraitance'!$D670&lt;&gt;"",$K$2="Pôle",'1C TSsoustraitance'!$E670="NON"),(('1C TSsoustraitance'!$J670+'1C TSsoustraitance'!$K670+'1C TSsoustraitance'!$L670)/'1C TSsoustraitance'!$AP670),IF(AND('1C TSsoustraitance'!$D670&lt;&gt;"",$K$2&lt;&gt;"Pôle"),0))))</f>
        <v>0</v>
      </c>
      <c r="N953" s="668">
        <f t="shared" si="188"/>
        <v>0</v>
      </c>
      <c r="O953" s="669">
        <f>IF(OR('1C TSsoustraitance'!$D670="",'1C TSsoustraitance'!$E670="OUI",'1C TSsoustraitance'!$AP670=0),0,(('1C TSsoustraitance'!$S670)/'1C TSsoustraitance'!$AP670))</f>
        <v>0</v>
      </c>
      <c r="P953" s="669">
        <f>IF(OR('1C TSsoustraitance'!$D670="",'1C TSsoustraitance'!$E670="OUI",'1C TSsoustraitance'!$AP670=0),0,(('1C TSsoustraitance'!$T670)/'1C TSsoustraitance'!$AP670))</f>
        <v>0</v>
      </c>
      <c r="Q953" s="669">
        <f>IF(OR('1C TSsoustraitance'!$D670="",'1C TSsoustraitance'!$E670="OUI",'1C TSsoustraitance'!$AP670=0),0,(('1C TSsoustraitance'!$U670)/'1C TSsoustraitance'!$AP670))</f>
        <v>0</v>
      </c>
      <c r="R953" s="669">
        <f>IF(OR('1C TSsoustraitance'!$D670="",'1C TSsoustraitance'!$E670="OUI",'1C TSsoustraitance'!$AP670=0),0,(('1C TSsoustraitance'!$V670)/'1C TSsoustraitance'!$AP670))</f>
        <v>0</v>
      </c>
      <c r="S953" s="669">
        <f>IF(OR('1C TSsoustraitance'!$D670="",'1C TSsoustraitance'!$E670="OUI",'1C TSsoustraitance'!$AP670=0),0,(('1C TSsoustraitance'!$W670)/'1C TSsoustraitance'!$AP670))</f>
        <v>0</v>
      </c>
      <c r="T953" s="669">
        <f>IF(OR('1C TSsoustraitance'!$D670="",'1C TSsoustraitance'!$E670="OUI",'1C TSsoustraitance'!$AP670=0),0,(('1C TSsoustraitance'!$X670)/'1C TSsoustraitance'!$AP670))</f>
        <v>0</v>
      </c>
      <c r="U953" s="669">
        <f>IF(OR('1C TSsoustraitance'!$D670="",'1C TSsoustraitance'!$E670="OUI",'1C TSsoustraitance'!$AP670=0),0,(('1C TSsoustraitance'!$Y670)/'1C TSsoustraitance'!$AP670))</f>
        <v>0</v>
      </c>
      <c r="V953" s="669">
        <f>IF(OR('1C TSsoustraitance'!$D670="",'1C TSsoustraitance'!$E670="OUI",'1C TSsoustraitance'!$AP670=0),0,(('1C TSsoustraitance'!$Z670)/'1C TSsoustraitance'!$AP670))</f>
        <v>0</v>
      </c>
      <c r="W953" s="669">
        <f>IF(OR('1C TSsoustraitance'!$D670="",'1C TSsoustraitance'!$E670="OUI",'1C TSsoustraitance'!$AP670=0),0,(('1C TSsoustraitance'!$AA670)/'1C TSsoustraitance'!$AP670))</f>
        <v>0</v>
      </c>
      <c r="X953" s="669">
        <f>IF(OR('1C TSsoustraitance'!$D670="",'1C TSsoustraitance'!$E670="OUI",'1C TSsoustraitance'!$AP670=0),0,(('1C TSsoustraitance'!$AB670)/'1C TSsoustraitance'!$AP670))</f>
        <v>0</v>
      </c>
      <c r="Y953" s="669">
        <f>IF(OR('1C TSsoustraitance'!$D670="",'1C TSsoustraitance'!$E670="OUI",'1C TSsoustraitance'!$AP670=0),0,(('1C TSsoustraitance'!$AC670)/'1C TSsoustraitance'!$AP670))</f>
        <v>0</v>
      </c>
      <c r="Z953" s="669">
        <f>IF(OR('1C TSsoustraitance'!$D670="",'1C TSsoustraitance'!$E670="OUI",'1C TSsoustraitance'!$AP670=0),0,(('1C TSsoustraitance'!$AD670)/'1C TSsoustraitance'!$AP670))</f>
        <v>0</v>
      </c>
      <c r="AA953" s="669">
        <f>IF(OR('1C TSsoustraitance'!$D670="",'1C TSsoustraitance'!$E670="OUI",'1C TSsoustraitance'!$AP670=0),0,(('1C TSsoustraitance'!$AE670)/'1C TSsoustraitance'!$AP670))</f>
        <v>0</v>
      </c>
      <c r="AB953" s="669">
        <f>IF(OR('1C TSsoustraitance'!$D670="",'1C TSsoustraitance'!$E670="OUI",'1C TSsoustraitance'!$AP670=0),0,(('1C TSsoustraitance'!$AF670)/'1C TSsoustraitance'!$AP670))</f>
        <v>0</v>
      </c>
      <c r="AC953" s="669">
        <f>IF(OR('1C TSsoustraitance'!$D670="",'1C TSsoustraitance'!$E670="OUI",'1C TSsoustraitance'!$AP670=0),0,(('1C TSsoustraitance'!$AG670)/'1C TSsoustraitance'!$AP670))</f>
        <v>0</v>
      </c>
      <c r="AD953" s="669">
        <f>IF(OR('1C TSsoustraitance'!$D670="",'1C TSsoustraitance'!$E670="OUI",'1C TSsoustraitance'!$AP670=0),0,(('1C TSsoustraitance'!$AH670)/'1C TSsoustraitance'!$AP670))</f>
        <v>0</v>
      </c>
      <c r="AE953" s="669">
        <f>IF(OR('1C TSsoustraitance'!$D670="",'1C TSsoustraitance'!$E670="OUI",'1C TSsoustraitance'!$AP670=0),0,(('1C TSsoustraitance'!$AI670)/'1C TSsoustraitance'!$AP670))</f>
        <v>0</v>
      </c>
      <c r="AF953" s="669">
        <f>IF(OR('1C TSsoustraitance'!$D670="",'1C TSsoustraitance'!$E670="OUI",'1C TSsoustraitance'!$AP670=0),0,(('1C TSsoustraitance'!$AJ670)/'1C TSsoustraitance'!$AP670))</f>
        <v>0</v>
      </c>
      <c r="AG953" s="669">
        <f>IF(OR('1C TSsoustraitance'!$D670="",'1C TSsoustraitance'!$E670="OUI",'1C TSsoustraitance'!$AP670=0),0,(('1C TSsoustraitance'!$AK670)/'1C TSsoustraitance'!$AP670))</f>
        <v>0</v>
      </c>
      <c r="AH953" s="669">
        <f>IF(OR('1C TSsoustraitance'!$D670="",'1C TSsoustraitance'!$E670="OUI",'1C TSsoustraitance'!$AP670=0),0,(('1C TSsoustraitance'!$AL670)/'1C TSsoustraitance'!$AP670))</f>
        <v>0</v>
      </c>
      <c r="AI953" s="669">
        <f>IF(OR('1C TSsoustraitance'!$D670="",'1C TSsoustraitance'!$E670="OUI",'1C TSsoustraitance'!$AP670=0),0,(('1C TSsoustraitance'!$AM670)/'1C TSsoustraitance'!$AP670))</f>
        <v>0</v>
      </c>
      <c r="AJ953" s="669">
        <f>IF(OR('1C TSsoustraitance'!$D670="",'1C TSsoustraitance'!$E670="OUI",'1C TSsoustraitance'!$AP670=0),0,(('1C TSsoustraitance'!$AN670)/'1C TSsoustraitance'!$AP670))</f>
        <v>0</v>
      </c>
      <c r="AK953" s="669">
        <f t="shared" si="190"/>
        <v>0</v>
      </c>
      <c r="AL953" s="668">
        <f t="shared" si="191"/>
        <v>0</v>
      </c>
      <c r="AM953" s="670">
        <f>IF(Tableau7[[#This Row],[N° pièce]]="",0,(Tableau7[[#This Row],[hors TVA]]+(Tableau7[[#This Row],[hors TVA]]*Tableau7[[#This Row],[Taux TVA]])-(Tableau7[[#This Row],[hors TVA]]*Tableau7[[#This Row],[Taux TVA]]*Tableau7[[#This Row],[Régime TVA: Récupération]]))*Tableau7[[#This Row],[Type 1]])</f>
        <v>0</v>
      </c>
      <c r="AN953" s="670">
        <f>IF(Tableau7[[#This Row],[N° pièce]]="",0,IF($K$2="pôle",((Tableau7[[#This Row],[hors TVA]]+(Tableau7[[#This Row],[hors TVA]]*Tableau7[[#This Row],[Taux TVA]])-(Tableau7[[#This Row],[hors TVA]]*Tableau7[[#This Row],[Taux TVA]]*Tableau7[[#This Row],[Régime TVA: Récupération]]))*Tableau7[[#This Row],[Type 2]]),0))</f>
        <v>0</v>
      </c>
      <c r="AO953" s="670">
        <f t="shared" si="194"/>
        <v>0</v>
      </c>
      <c r="AP953" s="255">
        <f t="shared" si="193"/>
        <v>0</v>
      </c>
      <c r="AQ953" s="506">
        <f t="shared" si="195"/>
        <v>0</v>
      </c>
      <c r="AR953" s="671"/>
      <c r="AS953" s="512"/>
      <c r="AT953" s="513" t="str">
        <f>IF(('1C TSsoustraitance'!AP670*FICHE!C$14&lt;J953),"Forfait limité à "&amp;FICHE!C$14&amp;"€/jour","")</f>
        <v/>
      </c>
      <c r="AU953" s="797"/>
      <c r="AV953" s="484"/>
      <c r="AW953" s="484"/>
      <c r="AX953" s="484"/>
      <c r="AY953" s="484"/>
      <c r="AZ953" s="484"/>
      <c r="BA953" s="4"/>
      <c r="BB953" s="4"/>
      <c r="BC953" s="4"/>
      <c r="BD953" s="4"/>
      <c r="BE953" s="4"/>
      <c r="BF953" s="4"/>
      <c r="BG953" s="4"/>
      <c r="BH953" s="4"/>
      <c r="BI953" s="4"/>
      <c r="BJ953" s="4"/>
      <c r="BK953" s="4"/>
      <c r="BL953" s="4"/>
      <c r="BM953" s="4"/>
      <c r="BN953" s="4"/>
      <c r="BO953" s="4"/>
      <c r="BP953" s="4"/>
      <c r="BQ953" s="4"/>
      <c r="BR953" s="4"/>
      <c r="BS953" s="4"/>
      <c r="BT953" s="4"/>
      <c r="BU953" s="4"/>
      <c r="BV953" s="4"/>
      <c r="BW953" s="4"/>
      <c r="BX953" s="4"/>
      <c r="BY953" s="4"/>
      <c r="BZ953" s="4"/>
      <c r="CA953" s="4"/>
      <c r="CB953" s="4"/>
      <c r="CC953" s="4"/>
      <c r="CD953" s="4"/>
      <c r="CE953" s="4"/>
      <c r="CF953" s="4"/>
      <c r="CG953" s="4"/>
      <c r="CH953" s="4"/>
      <c r="CI953" s="4"/>
      <c r="CJ953" s="4"/>
      <c r="CK953" s="4"/>
      <c r="CL953" s="4"/>
      <c r="CM953" s="4"/>
      <c r="CN953" s="4"/>
      <c r="CO953" s="4"/>
      <c r="CP953" s="4"/>
      <c r="CQ953" s="4"/>
      <c r="CR953" s="4"/>
      <c r="CS953" s="4"/>
      <c r="CT953" s="4"/>
      <c r="CU953" s="4"/>
      <c r="CV953" s="4"/>
      <c r="CW953" s="4"/>
      <c r="CX953" s="4"/>
      <c r="CY953" s="4"/>
      <c r="CZ953" s="4"/>
      <c r="DA953" s="4"/>
      <c r="DB953" s="4"/>
      <c r="DC953" s="4"/>
      <c r="DD953" s="4"/>
      <c r="DE953" s="4"/>
      <c r="DF953" s="4"/>
      <c r="DG953" s="4"/>
      <c r="DH953" s="4"/>
      <c r="DI953" s="4"/>
      <c r="DJ953" s="4"/>
      <c r="DK953" s="4"/>
      <c r="DL953" s="4"/>
      <c r="DM953" s="4"/>
      <c r="DN953" s="4"/>
      <c r="DO953" s="4"/>
      <c r="DP953" s="4"/>
      <c r="DQ953" s="4"/>
      <c r="DR953" s="4"/>
      <c r="DS953" s="4"/>
      <c r="DT953" s="4"/>
      <c r="DU953" s="4"/>
      <c r="DV953" s="4"/>
      <c r="DW953" s="4"/>
      <c r="DX953" s="4"/>
      <c r="DY953" s="4"/>
      <c r="DZ953" s="4"/>
      <c r="EA953" s="4"/>
      <c r="EB953" s="4"/>
      <c r="EC953" s="4"/>
      <c r="ED953" s="4"/>
      <c r="EE953" s="4"/>
      <c r="EF953" s="4"/>
      <c r="EG953" s="4"/>
      <c r="EH953" s="4"/>
      <c r="EI953" s="4"/>
      <c r="EJ953" s="4"/>
      <c r="EK953" s="4"/>
      <c r="EL953" s="4"/>
      <c r="EM953" s="4"/>
      <c r="EN953" s="4"/>
      <c r="EO953" s="4"/>
      <c r="EP953" s="4"/>
      <c r="EQ953" s="4"/>
      <c r="ER953" s="4"/>
      <c r="ES953" s="4"/>
      <c r="ET953" s="4"/>
      <c r="EU953" s="4"/>
      <c r="EV953" s="4"/>
      <c r="EW953" s="4"/>
      <c r="EX953" s="4"/>
      <c r="EY953" s="4"/>
      <c r="EZ953" s="4"/>
      <c r="FA953" s="4"/>
      <c r="FB953" s="4"/>
      <c r="FC953" s="4"/>
      <c r="FD953" s="4"/>
      <c r="FE953" s="4"/>
      <c r="FF953" s="4"/>
      <c r="FG953" s="4"/>
      <c r="FH953" s="4"/>
      <c r="FI953" s="4"/>
      <c r="FJ953" s="4"/>
      <c r="FK953" s="4"/>
      <c r="FL953" s="4"/>
      <c r="FM953" s="4"/>
      <c r="FN953" s="4"/>
      <c r="FO953" s="4"/>
      <c r="FP953" s="4"/>
      <c r="FQ953" s="4"/>
      <c r="FR953" s="4"/>
      <c r="FS953" s="4"/>
      <c r="FT953" s="4"/>
      <c r="FU953" s="4"/>
      <c r="FV953" s="4"/>
      <c r="FW953" s="4"/>
      <c r="FX953" s="4"/>
      <c r="FY953" s="4"/>
      <c r="FZ953" s="4"/>
      <c r="GA953" s="4"/>
      <c r="GB953" s="4"/>
      <c r="GC953" s="4"/>
      <c r="GD953" s="4"/>
      <c r="GE953" s="4"/>
      <c r="GF953" s="4"/>
      <c r="GG953" s="4"/>
      <c r="GH953" s="4"/>
      <c r="GI953" s="4"/>
      <c r="GJ953" s="4"/>
      <c r="GK953" s="4"/>
      <c r="GL953" s="4"/>
      <c r="GM953" s="4"/>
      <c r="GN953" s="4"/>
      <c r="GO953" s="4"/>
      <c r="GP953" s="4"/>
      <c r="GQ953" s="4"/>
      <c r="GR953" s="4"/>
      <c r="GS953" s="4"/>
      <c r="GT953" s="4"/>
      <c r="GU953" s="4"/>
      <c r="GV953" s="4"/>
      <c r="GW953" s="4"/>
      <c r="GX953" s="4"/>
      <c r="GY953" s="4"/>
      <c r="GZ953" s="4"/>
      <c r="HA953" s="4"/>
      <c r="HB953" s="4"/>
      <c r="HC953" s="4"/>
    </row>
    <row r="954" spans="1:211" s="380" customFormat="1" ht="13.9" customHeight="1">
      <c r="A954" s="828" t="str">
        <f>IF('1C TSsoustraitance'!$A671&lt;&gt;0,'1C TSsoustraitance'!$A671,"")</f>
        <v/>
      </c>
      <c r="B954" s="530"/>
      <c r="C954" s="513" t="str">
        <f>IF('1C TSsoustraitance'!$A671&lt;&gt;0,'1C TSsoustraitance'!$B671,"")</f>
        <v/>
      </c>
      <c r="D954" s="513" t="str">
        <f>IF('1C TSsoustraitance'!$A671&lt;&gt;0,'1C TSsoustraitance'!$C671,"")</f>
        <v/>
      </c>
      <c r="E954" s="684"/>
      <c r="F954" s="685"/>
      <c r="G954" s="666">
        <f>'1C TSsoustraitance'!$D671</f>
        <v>0</v>
      </c>
      <c r="H954" s="533">
        <v>0.21</v>
      </c>
      <c r="I954" s="533">
        <v>1</v>
      </c>
      <c r="J954" s="534"/>
      <c r="K954" s="667">
        <f t="shared" si="189"/>
        <v>0</v>
      </c>
      <c r="L954" s="668">
        <f>IF(OR('1C TSsoustraitance'!$D671="",'1C TSsoustraitance'!$AP671=0),0,IF(AND('1C TSsoustraitance'!$D671&lt;&gt;"",$K$2="Pôle",'1C TSsoustraitance'!$E671="OUI"),(('1C TSsoustraitance'!$F671+'1C TSsoustraitance'!$G671+'1C TSsoustraitance'!$H671+'1C TSsoustraitance'!$I671+'1C TSsoustraitance'!$M671)/'1C TSsoustraitance'!$R671),IF(AND('1C TSsoustraitance'!$D671&lt;&gt;"",$K$2="Pôle",'1C TSsoustraitance'!$E671="NON"),(('1C TSsoustraitance'!$F671+'1C TSsoustraitance'!$G671+'1C TSsoustraitance'!$H671+'1C TSsoustraitance'!$I671+'1C TSsoustraitance'!$M671)/'1C TSsoustraitance'!$AP671),IF(AND('1C TSsoustraitance'!$D671&lt;&gt;"",$K$2&lt;&gt;"Pôle",'1C TSsoustraitance'!$E671="OUI"),(('1C TSsoustraitance'!$F671+'1C TSsoustraitance'!$G671+'1C TSsoustraitance'!$H671+'1C TSsoustraitance'!$I671+'1C TSsoustraitance'!$J671+'1C TSsoustraitance'!$K671+'1C TSsoustraitance'!$L671+'1C TSsoustraitance'!$M671+'1C TSsoustraitance'!$N671+'1C TSsoustraitance'!$O671+'1C TSsoustraitance'!$P671+'1C TSsoustraitance'!$Q671)/'1C TSsoustraitance'!$R671),IF(AND('1C TSsoustraitance'!$D671&lt;&gt;"",$K$2&lt;&gt;"Pôle",'1C TSsoustraitance'!$E671="NON"),(('1C TSsoustraitance'!$F671+'1C TSsoustraitance'!$G671+'1C TSsoustraitance'!$H671+'1C TSsoustraitance'!$I671+'1C TSsoustraitance'!$J671+'1C TSsoustraitance'!$K671+'1C TSsoustraitance'!$L671+'1C TSsoustraitance'!$M671+'1C TSsoustraitance'!$N671+'1C TSsoustraitance'!$O671+'1C TSsoustraitance'!$P671+'1C TSsoustraitance'!$Q671))/'1C TSsoustraitance'!$AP671)))))</f>
        <v>0</v>
      </c>
      <c r="M954" s="668">
        <f>IF(OR('1C TSsoustraitance'!$D671="",'1C TSsoustraitance'!AP$13=0),0,IF(AND('1C TSsoustraitance'!$D671&lt;&gt;"",$K$2="Pôle",'1C TSsoustraitance'!$E671="OUI"),(('1C TSsoustraitance'!$J671+'1C TSsoustraitance'!$K671+'1C TSsoustraitance'!$L671)/'1C TSsoustraitance'!$R671),IF(AND('1C TSsoustraitance'!$D671&lt;&gt;"",$K$2="Pôle",'1C TSsoustraitance'!$E671="NON"),(('1C TSsoustraitance'!$J671+'1C TSsoustraitance'!$K671+'1C TSsoustraitance'!$L671)/'1C TSsoustraitance'!$AP671),IF(AND('1C TSsoustraitance'!$D671&lt;&gt;"",$K$2&lt;&gt;"Pôle"),0))))</f>
        <v>0</v>
      </c>
      <c r="N954" s="668">
        <f t="shared" si="188"/>
        <v>0</v>
      </c>
      <c r="O954" s="669">
        <f>IF(OR('1C TSsoustraitance'!$D671="",'1C TSsoustraitance'!$E671="OUI",'1C TSsoustraitance'!$AP671=0),0,(('1C TSsoustraitance'!$S671)/'1C TSsoustraitance'!$AP671))</f>
        <v>0</v>
      </c>
      <c r="P954" s="669">
        <f>IF(OR('1C TSsoustraitance'!$D671="",'1C TSsoustraitance'!$E671="OUI",'1C TSsoustraitance'!$AP671=0),0,(('1C TSsoustraitance'!$T671)/'1C TSsoustraitance'!$AP671))</f>
        <v>0</v>
      </c>
      <c r="Q954" s="669">
        <f>IF(OR('1C TSsoustraitance'!$D671="",'1C TSsoustraitance'!$E671="OUI",'1C TSsoustraitance'!$AP671=0),0,(('1C TSsoustraitance'!$U671)/'1C TSsoustraitance'!$AP671))</f>
        <v>0</v>
      </c>
      <c r="R954" s="669">
        <f>IF(OR('1C TSsoustraitance'!$D671="",'1C TSsoustraitance'!$E671="OUI",'1C TSsoustraitance'!$AP671=0),0,(('1C TSsoustraitance'!$V671)/'1C TSsoustraitance'!$AP671))</f>
        <v>0</v>
      </c>
      <c r="S954" s="669">
        <f>IF(OR('1C TSsoustraitance'!$D671="",'1C TSsoustraitance'!$E671="OUI",'1C TSsoustraitance'!$AP671=0),0,(('1C TSsoustraitance'!$W671)/'1C TSsoustraitance'!$AP671))</f>
        <v>0</v>
      </c>
      <c r="T954" s="669">
        <f>IF(OR('1C TSsoustraitance'!$D671="",'1C TSsoustraitance'!$E671="OUI",'1C TSsoustraitance'!$AP671=0),0,(('1C TSsoustraitance'!$X671)/'1C TSsoustraitance'!$AP671))</f>
        <v>0</v>
      </c>
      <c r="U954" s="669">
        <f>IF(OR('1C TSsoustraitance'!$D671="",'1C TSsoustraitance'!$E671="OUI",'1C TSsoustraitance'!$AP671=0),0,(('1C TSsoustraitance'!$Y671)/'1C TSsoustraitance'!$AP671))</f>
        <v>0</v>
      </c>
      <c r="V954" s="669">
        <f>IF(OR('1C TSsoustraitance'!$D671="",'1C TSsoustraitance'!$E671="OUI",'1C TSsoustraitance'!$AP671=0),0,(('1C TSsoustraitance'!$Z671)/'1C TSsoustraitance'!$AP671))</f>
        <v>0</v>
      </c>
      <c r="W954" s="669">
        <f>IF(OR('1C TSsoustraitance'!$D671="",'1C TSsoustraitance'!$E671="OUI",'1C TSsoustraitance'!$AP671=0),0,(('1C TSsoustraitance'!$AA671)/'1C TSsoustraitance'!$AP671))</f>
        <v>0</v>
      </c>
      <c r="X954" s="669">
        <f>IF(OR('1C TSsoustraitance'!$D671="",'1C TSsoustraitance'!$E671="OUI",'1C TSsoustraitance'!$AP671=0),0,(('1C TSsoustraitance'!$AB671)/'1C TSsoustraitance'!$AP671))</f>
        <v>0</v>
      </c>
      <c r="Y954" s="669">
        <f>IF(OR('1C TSsoustraitance'!$D671="",'1C TSsoustraitance'!$E671="OUI",'1C TSsoustraitance'!$AP671=0),0,(('1C TSsoustraitance'!$AC671)/'1C TSsoustraitance'!$AP671))</f>
        <v>0</v>
      </c>
      <c r="Z954" s="669">
        <f>IF(OR('1C TSsoustraitance'!$D671="",'1C TSsoustraitance'!$E671="OUI",'1C TSsoustraitance'!$AP671=0),0,(('1C TSsoustraitance'!$AD671)/'1C TSsoustraitance'!$AP671))</f>
        <v>0</v>
      </c>
      <c r="AA954" s="669">
        <f>IF(OR('1C TSsoustraitance'!$D671="",'1C TSsoustraitance'!$E671="OUI",'1C TSsoustraitance'!$AP671=0),0,(('1C TSsoustraitance'!$AE671)/'1C TSsoustraitance'!$AP671))</f>
        <v>0</v>
      </c>
      <c r="AB954" s="669">
        <f>IF(OR('1C TSsoustraitance'!$D671="",'1C TSsoustraitance'!$E671="OUI",'1C TSsoustraitance'!$AP671=0),0,(('1C TSsoustraitance'!$AF671)/'1C TSsoustraitance'!$AP671))</f>
        <v>0</v>
      </c>
      <c r="AC954" s="669">
        <f>IF(OR('1C TSsoustraitance'!$D671="",'1C TSsoustraitance'!$E671="OUI",'1C TSsoustraitance'!$AP671=0),0,(('1C TSsoustraitance'!$AG671)/'1C TSsoustraitance'!$AP671))</f>
        <v>0</v>
      </c>
      <c r="AD954" s="669">
        <f>IF(OR('1C TSsoustraitance'!$D671="",'1C TSsoustraitance'!$E671="OUI",'1C TSsoustraitance'!$AP671=0),0,(('1C TSsoustraitance'!$AH671)/'1C TSsoustraitance'!$AP671))</f>
        <v>0</v>
      </c>
      <c r="AE954" s="669">
        <f>IF(OR('1C TSsoustraitance'!$D671="",'1C TSsoustraitance'!$E671="OUI",'1C TSsoustraitance'!$AP671=0),0,(('1C TSsoustraitance'!$AI671)/'1C TSsoustraitance'!$AP671))</f>
        <v>0</v>
      </c>
      <c r="AF954" s="669">
        <f>IF(OR('1C TSsoustraitance'!$D671="",'1C TSsoustraitance'!$E671="OUI",'1C TSsoustraitance'!$AP671=0),0,(('1C TSsoustraitance'!$AJ671)/'1C TSsoustraitance'!$AP671))</f>
        <v>0</v>
      </c>
      <c r="AG954" s="669">
        <f>IF(OR('1C TSsoustraitance'!$D671="",'1C TSsoustraitance'!$E671="OUI",'1C TSsoustraitance'!$AP671=0),0,(('1C TSsoustraitance'!$AK671)/'1C TSsoustraitance'!$AP671))</f>
        <v>0</v>
      </c>
      <c r="AH954" s="669">
        <f>IF(OR('1C TSsoustraitance'!$D671="",'1C TSsoustraitance'!$E671="OUI",'1C TSsoustraitance'!$AP671=0),0,(('1C TSsoustraitance'!$AL671)/'1C TSsoustraitance'!$AP671))</f>
        <v>0</v>
      </c>
      <c r="AI954" s="669">
        <f>IF(OR('1C TSsoustraitance'!$D671="",'1C TSsoustraitance'!$E671="OUI",'1C TSsoustraitance'!$AP671=0),0,(('1C TSsoustraitance'!$AM671)/'1C TSsoustraitance'!$AP671))</f>
        <v>0</v>
      </c>
      <c r="AJ954" s="669">
        <f>IF(OR('1C TSsoustraitance'!$D671="",'1C TSsoustraitance'!$E671="OUI",'1C TSsoustraitance'!$AP671=0),0,(('1C TSsoustraitance'!$AN671)/'1C TSsoustraitance'!$AP671))</f>
        <v>0</v>
      </c>
      <c r="AK954" s="669">
        <f t="shared" si="190"/>
        <v>0</v>
      </c>
      <c r="AL954" s="668">
        <f t="shared" si="191"/>
        <v>0</v>
      </c>
      <c r="AM954" s="670">
        <f>IF(Tableau7[[#This Row],[N° pièce]]="",0,(Tableau7[[#This Row],[hors TVA]]+(Tableau7[[#This Row],[hors TVA]]*Tableau7[[#This Row],[Taux TVA]])-(Tableau7[[#This Row],[hors TVA]]*Tableau7[[#This Row],[Taux TVA]]*Tableau7[[#This Row],[Régime TVA: Récupération]]))*Tableau7[[#This Row],[Type 1]])</f>
        <v>0</v>
      </c>
      <c r="AN954" s="670">
        <f>IF(Tableau7[[#This Row],[N° pièce]]="",0,IF($K$2="pôle",((Tableau7[[#This Row],[hors TVA]]+(Tableau7[[#This Row],[hors TVA]]*Tableau7[[#This Row],[Taux TVA]])-(Tableau7[[#This Row],[hors TVA]]*Tableau7[[#This Row],[Taux TVA]]*Tableau7[[#This Row],[Régime TVA: Récupération]]))*Tableau7[[#This Row],[Type 2]]),0))</f>
        <v>0</v>
      </c>
      <c r="AO954" s="670">
        <f t="shared" si="194"/>
        <v>0</v>
      </c>
      <c r="AP954" s="255">
        <f t="shared" si="193"/>
        <v>0</v>
      </c>
      <c r="AQ954" s="506">
        <f t="shared" si="195"/>
        <v>0</v>
      </c>
      <c r="AR954" s="671"/>
      <c r="AS954" s="512"/>
      <c r="AT954" s="513" t="str">
        <f>IF(('1C TSsoustraitance'!AP671*FICHE!C$14&lt;J954),"Forfait limité à "&amp;FICHE!C$14&amp;"€/jour","")</f>
        <v/>
      </c>
      <c r="AU954" s="797"/>
      <c r="AV954" s="484"/>
      <c r="AW954" s="484"/>
      <c r="AX954" s="484"/>
      <c r="AY954" s="484"/>
      <c r="AZ954" s="484"/>
      <c r="BA954" s="4"/>
      <c r="BB954" s="4"/>
      <c r="BC954" s="4"/>
      <c r="BD954" s="4"/>
      <c r="BE954" s="4"/>
      <c r="BF954" s="4"/>
      <c r="BG954" s="4"/>
      <c r="BH954" s="4"/>
      <c r="BI954" s="4"/>
      <c r="BJ954" s="4"/>
      <c r="BK954" s="4"/>
      <c r="BL954" s="4"/>
      <c r="BM954" s="4"/>
      <c r="BN954" s="4"/>
      <c r="BO954" s="4"/>
      <c r="BP954" s="4"/>
      <c r="BQ954" s="4"/>
      <c r="BR954" s="4"/>
      <c r="BS954" s="4"/>
      <c r="BT954" s="4"/>
      <c r="BU954" s="4"/>
      <c r="BV954" s="4"/>
      <c r="BW954" s="4"/>
      <c r="BX954" s="4"/>
      <c r="BY954" s="4"/>
      <c r="BZ954" s="4"/>
      <c r="CA954" s="4"/>
      <c r="CB954" s="4"/>
      <c r="CC954" s="4"/>
      <c r="CD954" s="4"/>
      <c r="CE954" s="4"/>
      <c r="CF954" s="4"/>
      <c r="CG954" s="4"/>
      <c r="CH954" s="4"/>
      <c r="CI954" s="4"/>
      <c r="CJ954" s="4"/>
      <c r="CK954" s="4"/>
      <c r="CL954" s="4"/>
      <c r="CM954" s="4"/>
      <c r="CN954" s="4"/>
      <c r="CO954" s="4"/>
      <c r="CP954" s="4"/>
      <c r="CQ954" s="4"/>
      <c r="CR954" s="4"/>
      <c r="CS954" s="4"/>
      <c r="CT954" s="4"/>
      <c r="CU954" s="4"/>
      <c r="CV954" s="4"/>
      <c r="CW954" s="4"/>
      <c r="CX954" s="4"/>
      <c r="CY954" s="4"/>
      <c r="CZ954" s="4"/>
      <c r="DA954" s="4"/>
      <c r="DB954" s="4"/>
      <c r="DC954" s="4"/>
      <c r="DD954" s="4"/>
      <c r="DE954" s="4"/>
      <c r="DF954" s="4"/>
      <c r="DG954" s="4"/>
      <c r="DH954" s="4"/>
      <c r="DI954" s="4"/>
      <c r="DJ954" s="4"/>
      <c r="DK954" s="4"/>
      <c r="DL954" s="4"/>
      <c r="DM954" s="4"/>
      <c r="DN954" s="4"/>
      <c r="DO954" s="4"/>
      <c r="DP954" s="4"/>
      <c r="DQ954" s="4"/>
      <c r="DR954" s="4"/>
      <c r="DS954" s="4"/>
      <c r="DT954" s="4"/>
      <c r="DU954" s="4"/>
      <c r="DV954" s="4"/>
      <c r="DW954" s="4"/>
      <c r="DX954" s="4"/>
      <c r="DY954" s="4"/>
      <c r="DZ954" s="4"/>
      <c r="EA954" s="4"/>
      <c r="EB954" s="4"/>
      <c r="EC954" s="4"/>
      <c r="ED954" s="4"/>
      <c r="EE954" s="4"/>
      <c r="EF954" s="4"/>
      <c r="EG954" s="4"/>
      <c r="EH954" s="4"/>
      <c r="EI954" s="4"/>
      <c r="EJ954" s="4"/>
      <c r="EK954" s="4"/>
      <c r="EL954" s="4"/>
      <c r="EM954" s="4"/>
      <c r="EN954" s="4"/>
      <c r="EO954" s="4"/>
      <c r="EP954" s="4"/>
      <c r="EQ954" s="4"/>
      <c r="ER954" s="4"/>
      <c r="ES954" s="4"/>
      <c r="ET954" s="4"/>
      <c r="EU954" s="4"/>
      <c r="EV954" s="4"/>
      <c r="EW954" s="4"/>
      <c r="EX954" s="4"/>
      <c r="EY954" s="4"/>
      <c r="EZ954" s="4"/>
      <c r="FA954" s="4"/>
      <c r="FB954" s="4"/>
      <c r="FC954" s="4"/>
      <c r="FD954" s="4"/>
      <c r="FE954" s="4"/>
      <c r="FF954" s="4"/>
      <c r="FG954" s="4"/>
      <c r="FH954" s="4"/>
      <c r="FI954" s="4"/>
      <c r="FJ954" s="4"/>
      <c r="FK954" s="4"/>
      <c r="FL954" s="4"/>
      <c r="FM954" s="4"/>
      <c r="FN954" s="4"/>
      <c r="FO954" s="4"/>
      <c r="FP954" s="4"/>
      <c r="FQ954" s="4"/>
      <c r="FR954" s="4"/>
      <c r="FS954" s="4"/>
      <c r="FT954" s="4"/>
      <c r="FU954" s="4"/>
      <c r="FV954" s="4"/>
      <c r="FW954" s="4"/>
      <c r="FX954" s="4"/>
      <c r="FY954" s="4"/>
      <c r="FZ954" s="4"/>
      <c r="GA954" s="4"/>
      <c r="GB954" s="4"/>
      <c r="GC954" s="4"/>
      <c r="GD954" s="4"/>
      <c r="GE954" s="4"/>
      <c r="GF954" s="4"/>
      <c r="GG954" s="4"/>
      <c r="GH954" s="4"/>
      <c r="GI954" s="4"/>
      <c r="GJ954" s="4"/>
      <c r="GK954" s="4"/>
      <c r="GL954" s="4"/>
      <c r="GM954" s="4"/>
      <c r="GN954" s="4"/>
      <c r="GO954" s="4"/>
      <c r="GP954" s="4"/>
      <c r="GQ954" s="4"/>
      <c r="GR954" s="4"/>
      <c r="GS954" s="4"/>
      <c r="GT954" s="4"/>
      <c r="GU954" s="4"/>
      <c r="GV954" s="4"/>
      <c r="GW954" s="4"/>
      <c r="GX954" s="4"/>
      <c r="GY954" s="4"/>
      <c r="GZ954" s="4"/>
      <c r="HA954" s="4"/>
      <c r="HB954" s="4"/>
      <c r="HC954" s="4"/>
    </row>
    <row r="955" spans="1:211" s="380" customFormat="1" ht="13.9" customHeight="1">
      <c r="A955" s="828" t="str">
        <f>IF('1C TSsoustraitance'!$A672&lt;&gt;0,'1C TSsoustraitance'!$A672,"")</f>
        <v/>
      </c>
      <c r="B955" s="530"/>
      <c r="C955" s="513" t="str">
        <f>IF('1C TSsoustraitance'!$A672&lt;&gt;0,'1C TSsoustraitance'!$B672,"")</f>
        <v/>
      </c>
      <c r="D955" s="513" t="str">
        <f>IF('1C TSsoustraitance'!$A672&lt;&gt;0,'1C TSsoustraitance'!$C672,"")</f>
        <v/>
      </c>
      <c r="E955" s="684"/>
      <c r="F955" s="685"/>
      <c r="G955" s="666">
        <f>'1C TSsoustraitance'!$D672</f>
        <v>0</v>
      </c>
      <c r="H955" s="533">
        <v>0.21</v>
      </c>
      <c r="I955" s="533">
        <v>1</v>
      </c>
      <c r="J955" s="534"/>
      <c r="K955" s="667">
        <f t="shared" si="189"/>
        <v>0</v>
      </c>
      <c r="L955" s="668">
        <f>IF(OR('1C TSsoustraitance'!$D672="",'1C TSsoustraitance'!$AP672=0),0,IF(AND('1C TSsoustraitance'!$D672&lt;&gt;"",$K$2="Pôle",'1C TSsoustraitance'!$E672="OUI"),(('1C TSsoustraitance'!$F672+'1C TSsoustraitance'!$G672+'1C TSsoustraitance'!$H672+'1C TSsoustraitance'!$I672+'1C TSsoustraitance'!$M672)/'1C TSsoustraitance'!$R672),IF(AND('1C TSsoustraitance'!$D672&lt;&gt;"",$K$2="Pôle",'1C TSsoustraitance'!$E672="NON"),(('1C TSsoustraitance'!$F672+'1C TSsoustraitance'!$G672+'1C TSsoustraitance'!$H672+'1C TSsoustraitance'!$I672+'1C TSsoustraitance'!$M672)/'1C TSsoustraitance'!$AP672),IF(AND('1C TSsoustraitance'!$D672&lt;&gt;"",$K$2&lt;&gt;"Pôle",'1C TSsoustraitance'!$E672="OUI"),(('1C TSsoustraitance'!$F672+'1C TSsoustraitance'!$G672+'1C TSsoustraitance'!$H672+'1C TSsoustraitance'!$I672+'1C TSsoustraitance'!$J672+'1C TSsoustraitance'!$K672+'1C TSsoustraitance'!$L672+'1C TSsoustraitance'!$M672+'1C TSsoustraitance'!$N672+'1C TSsoustraitance'!$O672+'1C TSsoustraitance'!$P672+'1C TSsoustraitance'!$Q672)/'1C TSsoustraitance'!$R672),IF(AND('1C TSsoustraitance'!$D672&lt;&gt;"",$K$2&lt;&gt;"Pôle",'1C TSsoustraitance'!$E672="NON"),(('1C TSsoustraitance'!$F672+'1C TSsoustraitance'!$G672+'1C TSsoustraitance'!$H672+'1C TSsoustraitance'!$I672+'1C TSsoustraitance'!$J672+'1C TSsoustraitance'!$K672+'1C TSsoustraitance'!$L672+'1C TSsoustraitance'!$M672+'1C TSsoustraitance'!$N672+'1C TSsoustraitance'!$O672+'1C TSsoustraitance'!$P672+'1C TSsoustraitance'!$Q672))/'1C TSsoustraitance'!$AP672)))))</f>
        <v>0</v>
      </c>
      <c r="M955" s="668">
        <f>IF(OR('1C TSsoustraitance'!$D672="",'1C TSsoustraitance'!AP$13=0),0,IF(AND('1C TSsoustraitance'!$D672&lt;&gt;"",$K$2="Pôle",'1C TSsoustraitance'!$E672="OUI"),(('1C TSsoustraitance'!$J672+'1C TSsoustraitance'!$K672+'1C TSsoustraitance'!$L672)/'1C TSsoustraitance'!$R672),IF(AND('1C TSsoustraitance'!$D672&lt;&gt;"",$K$2="Pôle",'1C TSsoustraitance'!$E672="NON"),(('1C TSsoustraitance'!$J672+'1C TSsoustraitance'!$K672+'1C TSsoustraitance'!$L672)/'1C TSsoustraitance'!$AP672),IF(AND('1C TSsoustraitance'!$D672&lt;&gt;"",$K$2&lt;&gt;"Pôle"),0))))</f>
        <v>0</v>
      </c>
      <c r="N955" s="668">
        <f t="shared" si="188"/>
        <v>0</v>
      </c>
      <c r="O955" s="669">
        <f>IF(OR('1C TSsoustraitance'!$D672="",'1C TSsoustraitance'!$E672="OUI",'1C TSsoustraitance'!$AP672=0),0,(('1C TSsoustraitance'!$S672)/'1C TSsoustraitance'!$AP672))</f>
        <v>0</v>
      </c>
      <c r="P955" s="669">
        <f>IF(OR('1C TSsoustraitance'!$D672="",'1C TSsoustraitance'!$E672="OUI",'1C TSsoustraitance'!$AP672=0),0,(('1C TSsoustraitance'!$T672)/'1C TSsoustraitance'!$AP672))</f>
        <v>0</v>
      </c>
      <c r="Q955" s="669">
        <f>IF(OR('1C TSsoustraitance'!$D672="",'1C TSsoustraitance'!$E672="OUI",'1C TSsoustraitance'!$AP672=0),0,(('1C TSsoustraitance'!$U672)/'1C TSsoustraitance'!$AP672))</f>
        <v>0</v>
      </c>
      <c r="R955" s="669">
        <f>IF(OR('1C TSsoustraitance'!$D672="",'1C TSsoustraitance'!$E672="OUI",'1C TSsoustraitance'!$AP672=0),0,(('1C TSsoustraitance'!$V672)/'1C TSsoustraitance'!$AP672))</f>
        <v>0</v>
      </c>
      <c r="S955" s="669">
        <f>IF(OR('1C TSsoustraitance'!$D672="",'1C TSsoustraitance'!$E672="OUI",'1C TSsoustraitance'!$AP672=0),0,(('1C TSsoustraitance'!$W672)/'1C TSsoustraitance'!$AP672))</f>
        <v>0</v>
      </c>
      <c r="T955" s="669">
        <f>IF(OR('1C TSsoustraitance'!$D672="",'1C TSsoustraitance'!$E672="OUI",'1C TSsoustraitance'!$AP672=0),0,(('1C TSsoustraitance'!$X672)/'1C TSsoustraitance'!$AP672))</f>
        <v>0</v>
      </c>
      <c r="U955" s="669">
        <f>IF(OR('1C TSsoustraitance'!$D672="",'1C TSsoustraitance'!$E672="OUI",'1C TSsoustraitance'!$AP672=0),0,(('1C TSsoustraitance'!$Y672)/'1C TSsoustraitance'!$AP672))</f>
        <v>0</v>
      </c>
      <c r="V955" s="669">
        <f>IF(OR('1C TSsoustraitance'!$D672="",'1C TSsoustraitance'!$E672="OUI",'1C TSsoustraitance'!$AP672=0),0,(('1C TSsoustraitance'!$Z672)/'1C TSsoustraitance'!$AP672))</f>
        <v>0</v>
      </c>
      <c r="W955" s="669">
        <f>IF(OR('1C TSsoustraitance'!$D672="",'1C TSsoustraitance'!$E672="OUI",'1C TSsoustraitance'!$AP672=0),0,(('1C TSsoustraitance'!$AA672)/'1C TSsoustraitance'!$AP672))</f>
        <v>0</v>
      </c>
      <c r="X955" s="669">
        <f>IF(OR('1C TSsoustraitance'!$D672="",'1C TSsoustraitance'!$E672="OUI",'1C TSsoustraitance'!$AP672=0),0,(('1C TSsoustraitance'!$AB672)/'1C TSsoustraitance'!$AP672))</f>
        <v>0</v>
      </c>
      <c r="Y955" s="669">
        <f>IF(OR('1C TSsoustraitance'!$D672="",'1C TSsoustraitance'!$E672="OUI",'1C TSsoustraitance'!$AP672=0),0,(('1C TSsoustraitance'!$AC672)/'1C TSsoustraitance'!$AP672))</f>
        <v>0</v>
      </c>
      <c r="Z955" s="669">
        <f>IF(OR('1C TSsoustraitance'!$D672="",'1C TSsoustraitance'!$E672="OUI",'1C TSsoustraitance'!$AP672=0),0,(('1C TSsoustraitance'!$AD672)/'1C TSsoustraitance'!$AP672))</f>
        <v>0</v>
      </c>
      <c r="AA955" s="669">
        <f>IF(OR('1C TSsoustraitance'!$D672="",'1C TSsoustraitance'!$E672="OUI",'1C TSsoustraitance'!$AP672=0),0,(('1C TSsoustraitance'!$AE672)/'1C TSsoustraitance'!$AP672))</f>
        <v>0</v>
      </c>
      <c r="AB955" s="669">
        <f>IF(OR('1C TSsoustraitance'!$D672="",'1C TSsoustraitance'!$E672="OUI",'1C TSsoustraitance'!$AP672=0),0,(('1C TSsoustraitance'!$AF672)/'1C TSsoustraitance'!$AP672))</f>
        <v>0</v>
      </c>
      <c r="AC955" s="669">
        <f>IF(OR('1C TSsoustraitance'!$D672="",'1C TSsoustraitance'!$E672="OUI",'1C TSsoustraitance'!$AP672=0),0,(('1C TSsoustraitance'!$AG672)/'1C TSsoustraitance'!$AP672))</f>
        <v>0</v>
      </c>
      <c r="AD955" s="669">
        <f>IF(OR('1C TSsoustraitance'!$D672="",'1C TSsoustraitance'!$E672="OUI",'1C TSsoustraitance'!$AP672=0),0,(('1C TSsoustraitance'!$AH672)/'1C TSsoustraitance'!$AP672))</f>
        <v>0</v>
      </c>
      <c r="AE955" s="669">
        <f>IF(OR('1C TSsoustraitance'!$D672="",'1C TSsoustraitance'!$E672="OUI",'1C TSsoustraitance'!$AP672=0),0,(('1C TSsoustraitance'!$AI672)/'1C TSsoustraitance'!$AP672))</f>
        <v>0</v>
      </c>
      <c r="AF955" s="669">
        <f>IF(OR('1C TSsoustraitance'!$D672="",'1C TSsoustraitance'!$E672="OUI",'1C TSsoustraitance'!$AP672=0),0,(('1C TSsoustraitance'!$AJ672)/'1C TSsoustraitance'!$AP672))</f>
        <v>0</v>
      </c>
      <c r="AG955" s="669">
        <f>IF(OR('1C TSsoustraitance'!$D672="",'1C TSsoustraitance'!$E672="OUI",'1C TSsoustraitance'!$AP672=0),0,(('1C TSsoustraitance'!$AK672)/'1C TSsoustraitance'!$AP672))</f>
        <v>0</v>
      </c>
      <c r="AH955" s="669">
        <f>IF(OR('1C TSsoustraitance'!$D672="",'1C TSsoustraitance'!$E672="OUI",'1C TSsoustraitance'!$AP672=0),0,(('1C TSsoustraitance'!$AL672)/'1C TSsoustraitance'!$AP672))</f>
        <v>0</v>
      </c>
      <c r="AI955" s="669">
        <f>IF(OR('1C TSsoustraitance'!$D672="",'1C TSsoustraitance'!$E672="OUI",'1C TSsoustraitance'!$AP672=0),0,(('1C TSsoustraitance'!$AM672)/'1C TSsoustraitance'!$AP672))</f>
        <v>0</v>
      </c>
      <c r="AJ955" s="669">
        <f>IF(OR('1C TSsoustraitance'!$D672="",'1C TSsoustraitance'!$E672="OUI",'1C TSsoustraitance'!$AP672=0),0,(('1C TSsoustraitance'!$AN672)/'1C TSsoustraitance'!$AP672))</f>
        <v>0</v>
      </c>
      <c r="AK955" s="669">
        <f t="shared" si="190"/>
        <v>0</v>
      </c>
      <c r="AL955" s="668">
        <f t="shared" si="191"/>
        <v>0</v>
      </c>
      <c r="AM955" s="670">
        <f>IF(Tableau7[[#This Row],[N° pièce]]="",0,(Tableau7[[#This Row],[hors TVA]]+(Tableau7[[#This Row],[hors TVA]]*Tableau7[[#This Row],[Taux TVA]])-(Tableau7[[#This Row],[hors TVA]]*Tableau7[[#This Row],[Taux TVA]]*Tableau7[[#This Row],[Régime TVA: Récupération]]))*Tableau7[[#This Row],[Type 1]])</f>
        <v>0</v>
      </c>
      <c r="AN955" s="670">
        <f>IF(Tableau7[[#This Row],[N° pièce]]="",0,IF($K$2="pôle",((Tableau7[[#This Row],[hors TVA]]+(Tableau7[[#This Row],[hors TVA]]*Tableau7[[#This Row],[Taux TVA]])-(Tableau7[[#This Row],[hors TVA]]*Tableau7[[#This Row],[Taux TVA]]*Tableau7[[#This Row],[Régime TVA: Récupération]]))*Tableau7[[#This Row],[Type 2]]),0))</f>
        <v>0</v>
      </c>
      <c r="AO955" s="670">
        <f t="shared" si="194"/>
        <v>0</v>
      </c>
      <c r="AP955" s="255">
        <f t="shared" si="193"/>
        <v>0</v>
      </c>
      <c r="AQ955" s="506">
        <f t="shared" si="195"/>
        <v>0</v>
      </c>
      <c r="AR955" s="671"/>
      <c r="AS955" s="512"/>
      <c r="AT955" s="513" t="str">
        <f>IF(('1C TSsoustraitance'!AP672*FICHE!C$14&lt;J955),"Forfait limité à "&amp;FICHE!C$14&amp;"€/jour","")</f>
        <v/>
      </c>
      <c r="AU955" s="797"/>
      <c r="AV955" s="484"/>
      <c r="AW955" s="484"/>
      <c r="AX955" s="484"/>
      <c r="AY955" s="484"/>
      <c r="AZ955" s="484"/>
      <c r="BA955" s="4"/>
      <c r="BB955" s="4"/>
      <c r="BC955" s="4"/>
      <c r="BD955" s="4"/>
      <c r="BE955" s="4"/>
      <c r="BF955" s="4"/>
      <c r="BG955" s="4"/>
      <c r="BH955" s="4"/>
      <c r="BI955" s="4"/>
      <c r="BJ955" s="4"/>
      <c r="BK955" s="4"/>
      <c r="BL955" s="4"/>
      <c r="BM955" s="4"/>
      <c r="BN955" s="4"/>
      <c r="BO955" s="4"/>
      <c r="BP955" s="4"/>
      <c r="BQ955" s="4"/>
      <c r="BR955" s="4"/>
      <c r="BS955" s="4"/>
      <c r="BT955" s="4"/>
      <c r="BU955" s="4"/>
      <c r="BV955" s="4"/>
      <c r="BW955" s="4"/>
      <c r="BX955" s="4"/>
      <c r="BY955" s="4"/>
      <c r="BZ955" s="4"/>
      <c r="CA955" s="4"/>
      <c r="CB955" s="4"/>
      <c r="CC955" s="4"/>
      <c r="CD955" s="4"/>
      <c r="CE955" s="4"/>
      <c r="CF955" s="4"/>
      <c r="CG955" s="4"/>
      <c r="CH955" s="4"/>
      <c r="CI955" s="4"/>
      <c r="CJ955" s="4"/>
      <c r="CK955" s="4"/>
      <c r="CL955" s="4"/>
      <c r="CM955" s="4"/>
      <c r="CN955" s="4"/>
      <c r="CO955" s="4"/>
      <c r="CP955" s="4"/>
      <c r="CQ955" s="4"/>
      <c r="CR955" s="4"/>
      <c r="CS955" s="4"/>
      <c r="CT955" s="4"/>
      <c r="CU955" s="4"/>
      <c r="CV955" s="4"/>
      <c r="CW955" s="4"/>
      <c r="CX955" s="4"/>
      <c r="CY955" s="4"/>
      <c r="CZ955" s="4"/>
      <c r="DA955" s="4"/>
      <c r="DB955" s="4"/>
      <c r="DC955" s="4"/>
      <c r="DD955" s="4"/>
      <c r="DE955" s="4"/>
      <c r="DF955" s="4"/>
      <c r="DG955" s="4"/>
      <c r="DH955" s="4"/>
      <c r="DI955" s="4"/>
      <c r="DJ955" s="4"/>
      <c r="DK955" s="4"/>
      <c r="DL955" s="4"/>
      <c r="DM955" s="4"/>
      <c r="DN955" s="4"/>
      <c r="DO955" s="4"/>
      <c r="DP955" s="4"/>
      <c r="DQ955" s="4"/>
      <c r="DR955" s="4"/>
      <c r="DS955" s="4"/>
      <c r="DT955" s="4"/>
      <c r="DU955" s="4"/>
      <c r="DV955" s="4"/>
      <c r="DW955" s="4"/>
      <c r="DX955" s="4"/>
      <c r="DY955" s="4"/>
      <c r="DZ955" s="4"/>
      <c r="EA955" s="4"/>
      <c r="EB955" s="4"/>
      <c r="EC955" s="4"/>
      <c r="ED955" s="4"/>
      <c r="EE955" s="4"/>
      <c r="EF955" s="4"/>
      <c r="EG955" s="4"/>
      <c r="EH955" s="4"/>
      <c r="EI955" s="4"/>
      <c r="EJ955" s="4"/>
      <c r="EK955" s="4"/>
      <c r="EL955" s="4"/>
      <c r="EM955" s="4"/>
      <c r="EN955" s="4"/>
      <c r="EO955" s="4"/>
      <c r="EP955" s="4"/>
      <c r="EQ955" s="4"/>
      <c r="ER955" s="4"/>
      <c r="ES955" s="4"/>
      <c r="ET955" s="4"/>
      <c r="EU955" s="4"/>
      <c r="EV955" s="4"/>
      <c r="EW955" s="4"/>
      <c r="EX955" s="4"/>
      <c r="EY955" s="4"/>
      <c r="EZ955" s="4"/>
      <c r="FA955" s="4"/>
      <c r="FB955" s="4"/>
      <c r="FC955" s="4"/>
      <c r="FD955" s="4"/>
      <c r="FE955" s="4"/>
      <c r="FF955" s="4"/>
      <c r="FG955" s="4"/>
      <c r="FH955" s="4"/>
      <c r="FI955" s="4"/>
      <c r="FJ955" s="4"/>
      <c r="FK955" s="4"/>
      <c r="FL955" s="4"/>
      <c r="FM955" s="4"/>
      <c r="FN955" s="4"/>
      <c r="FO955" s="4"/>
      <c r="FP955" s="4"/>
      <c r="FQ955" s="4"/>
      <c r="FR955" s="4"/>
      <c r="FS955" s="4"/>
      <c r="FT955" s="4"/>
      <c r="FU955" s="4"/>
      <c r="FV955" s="4"/>
      <c r="FW955" s="4"/>
      <c r="FX955" s="4"/>
      <c r="FY955" s="4"/>
      <c r="FZ955" s="4"/>
      <c r="GA955" s="4"/>
      <c r="GB955" s="4"/>
      <c r="GC955" s="4"/>
      <c r="GD955" s="4"/>
      <c r="GE955" s="4"/>
      <c r="GF955" s="4"/>
      <c r="GG955" s="4"/>
      <c r="GH955" s="4"/>
      <c r="GI955" s="4"/>
      <c r="GJ955" s="4"/>
      <c r="GK955" s="4"/>
      <c r="GL955" s="4"/>
      <c r="GM955" s="4"/>
      <c r="GN955" s="4"/>
      <c r="GO955" s="4"/>
      <c r="GP955" s="4"/>
      <c r="GQ955" s="4"/>
      <c r="GR955" s="4"/>
      <c r="GS955" s="4"/>
      <c r="GT955" s="4"/>
      <c r="GU955" s="4"/>
      <c r="GV955" s="4"/>
      <c r="GW955" s="4"/>
      <c r="GX955" s="4"/>
      <c r="GY955" s="4"/>
      <c r="GZ955" s="4"/>
      <c r="HA955" s="4"/>
      <c r="HB955" s="4"/>
      <c r="HC955" s="4"/>
    </row>
    <row r="956" spans="1:211" s="380" customFormat="1" ht="13.9" customHeight="1">
      <c r="A956" s="828" t="str">
        <f>IF('1C TSsoustraitance'!$A673&lt;&gt;0,'1C TSsoustraitance'!$A673,"")</f>
        <v/>
      </c>
      <c r="B956" s="530"/>
      <c r="C956" s="513" t="str">
        <f>IF('1C TSsoustraitance'!$A673&lt;&gt;0,'1C TSsoustraitance'!$B673,"")</f>
        <v/>
      </c>
      <c r="D956" s="513" t="str">
        <f>IF('1C TSsoustraitance'!$A673&lt;&gt;0,'1C TSsoustraitance'!$C673,"")</f>
        <v/>
      </c>
      <c r="E956" s="684"/>
      <c r="F956" s="685"/>
      <c r="G956" s="666">
        <f>'1C TSsoustraitance'!$D673</f>
        <v>0</v>
      </c>
      <c r="H956" s="533">
        <v>0.21</v>
      </c>
      <c r="I956" s="533">
        <v>1</v>
      </c>
      <c r="J956" s="534"/>
      <c r="K956" s="667">
        <f t="shared" si="189"/>
        <v>0</v>
      </c>
      <c r="L956" s="668">
        <f>IF(OR('1C TSsoustraitance'!$D673="",'1C TSsoustraitance'!$AP673=0),0,IF(AND('1C TSsoustraitance'!$D673&lt;&gt;"",$K$2="Pôle",'1C TSsoustraitance'!$E673="OUI"),(('1C TSsoustraitance'!$F673+'1C TSsoustraitance'!$G673+'1C TSsoustraitance'!$H673+'1C TSsoustraitance'!$I673+'1C TSsoustraitance'!$M673)/'1C TSsoustraitance'!$R673),IF(AND('1C TSsoustraitance'!$D673&lt;&gt;"",$K$2="Pôle",'1C TSsoustraitance'!$E673="NON"),(('1C TSsoustraitance'!$F673+'1C TSsoustraitance'!$G673+'1C TSsoustraitance'!$H673+'1C TSsoustraitance'!$I673+'1C TSsoustraitance'!$M673)/'1C TSsoustraitance'!$AP673),IF(AND('1C TSsoustraitance'!$D673&lt;&gt;"",$K$2&lt;&gt;"Pôle",'1C TSsoustraitance'!$E673="OUI"),(('1C TSsoustraitance'!$F673+'1C TSsoustraitance'!$G673+'1C TSsoustraitance'!$H673+'1C TSsoustraitance'!$I673+'1C TSsoustraitance'!$J673+'1C TSsoustraitance'!$K673+'1C TSsoustraitance'!$L673+'1C TSsoustraitance'!$M673+'1C TSsoustraitance'!$N673+'1C TSsoustraitance'!$O673+'1C TSsoustraitance'!$P673+'1C TSsoustraitance'!$Q673)/'1C TSsoustraitance'!$R673),IF(AND('1C TSsoustraitance'!$D673&lt;&gt;"",$K$2&lt;&gt;"Pôle",'1C TSsoustraitance'!$E673="NON"),(('1C TSsoustraitance'!$F673+'1C TSsoustraitance'!$G673+'1C TSsoustraitance'!$H673+'1C TSsoustraitance'!$I673+'1C TSsoustraitance'!$J673+'1C TSsoustraitance'!$K673+'1C TSsoustraitance'!$L673+'1C TSsoustraitance'!$M673+'1C TSsoustraitance'!$N673+'1C TSsoustraitance'!$O673+'1C TSsoustraitance'!$P673+'1C TSsoustraitance'!$Q673))/'1C TSsoustraitance'!$AP673)))))</f>
        <v>0</v>
      </c>
      <c r="M956" s="668">
        <f>IF(OR('1C TSsoustraitance'!$D673="",'1C TSsoustraitance'!AP$13=0),0,IF(AND('1C TSsoustraitance'!$D673&lt;&gt;"",$K$2="Pôle",'1C TSsoustraitance'!$E673="OUI"),(('1C TSsoustraitance'!$J673+'1C TSsoustraitance'!$K673+'1C TSsoustraitance'!$L673)/'1C TSsoustraitance'!$R673),IF(AND('1C TSsoustraitance'!$D673&lt;&gt;"",$K$2="Pôle",'1C TSsoustraitance'!$E673="NON"),(('1C TSsoustraitance'!$J673+'1C TSsoustraitance'!$K673+'1C TSsoustraitance'!$L673)/'1C TSsoustraitance'!$AP673),IF(AND('1C TSsoustraitance'!$D673&lt;&gt;"",$K$2&lt;&gt;"Pôle"),0))))</f>
        <v>0</v>
      </c>
      <c r="N956" s="668">
        <f t="shared" si="188"/>
        <v>0</v>
      </c>
      <c r="O956" s="669">
        <f>IF(OR('1C TSsoustraitance'!$D673="",'1C TSsoustraitance'!$E673="OUI",'1C TSsoustraitance'!$AP673=0),0,(('1C TSsoustraitance'!$S673)/'1C TSsoustraitance'!$AP673))</f>
        <v>0</v>
      </c>
      <c r="P956" s="669">
        <f>IF(OR('1C TSsoustraitance'!$D673="",'1C TSsoustraitance'!$E673="OUI",'1C TSsoustraitance'!$AP673=0),0,(('1C TSsoustraitance'!$T673)/'1C TSsoustraitance'!$AP673))</f>
        <v>0</v>
      </c>
      <c r="Q956" s="669">
        <f>IF(OR('1C TSsoustraitance'!$D673="",'1C TSsoustraitance'!$E673="OUI",'1C TSsoustraitance'!$AP673=0),0,(('1C TSsoustraitance'!$U673)/'1C TSsoustraitance'!$AP673))</f>
        <v>0</v>
      </c>
      <c r="R956" s="669">
        <f>IF(OR('1C TSsoustraitance'!$D673="",'1C TSsoustraitance'!$E673="OUI",'1C TSsoustraitance'!$AP673=0),0,(('1C TSsoustraitance'!$V673)/'1C TSsoustraitance'!$AP673))</f>
        <v>0</v>
      </c>
      <c r="S956" s="669">
        <f>IF(OR('1C TSsoustraitance'!$D673="",'1C TSsoustraitance'!$E673="OUI",'1C TSsoustraitance'!$AP673=0),0,(('1C TSsoustraitance'!$W673)/'1C TSsoustraitance'!$AP673))</f>
        <v>0</v>
      </c>
      <c r="T956" s="669">
        <f>IF(OR('1C TSsoustraitance'!$D673="",'1C TSsoustraitance'!$E673="OUI",'1C TSsoustraitance'!$AP673=0),0,(('1C TSsoustraitance'!$X673)/'1C TSsoustraitance'!$AP673))</f>
        <v>0</v>
      </c>
      <c r="U956" s="669">
        <f>IF(OR('1C TSsoustraitance'!$D673="",'1C TSsoustraitance'!$E673="OUI",'1C TSsoustraitance'!$AP673=0),0,(('1C TSsoustraitance'!$Y673)/'1C TSsoustraitance'!$AP673))</f>
        <v>0</v>
      </c>
      <c r="V956" s="669">
        <f>IF(OR('1C TSsoustraitance'!$D673="",'1C TSsoustraitance'!$E673="OUI",'1C TSsoustraitance'!$AP673=0),0,(('1C TSsoustraitance'!$Z673)/'1C TSsoustraitance'!$AP673))</f>
        <v>0</v>
      </c>
      <c r="W956" s="669">
        <f>IF(OR('1C TSsoustraitance'!$D673="",'1C TSsoustraitance'!$E673="OUI",'1C TSsoustraitance'!$AP673=0),0,(('1C TSsoustraitance'!$AA673)/'1C TSsoustraitance'!$AP673))</f>
        <v>0</v>
      </c>
      <c r="X956" s="669">
        <f>IF(OR('1C TSsoustraitance'!$D673="",'1C TSsoustraitance'!$E673="OUI",'1C TSsoustraitance'!$AP673=0),0,(('1C TSsoustraitance'!$AB673)/'1C TSsoustraitance'!$AP673))</f>
        <v>0</v>
      </c>
      <c r="Y956" s="669">
        <f>IF(OR('1C TSsoustraitance'!$D673="",'1C TSsoustraitance'!$E673="OUI",'1C TSsoustraitance'!$AP673=0),0,(('1C TSsoustraitance'!$AC673)/'1C TSsoustraitance'!$AP673))</f>
        <v>0</v>
      </c>
      <c r="Z956" s="669">
        <f>IF(OR('1C TSsoustraitance'!$D673="",'1C TSsoustraitance'!$E673="OUI",'1C TSsoustraitance'!$AP673=0),0,(('1C TSsoustraitance'!$AD673)/'1C TSsoustraitance'!$AP673))</f>
        <v>0</v>
      </c>
      <c r="AA956" s="669">
        <f>IF(OR('1C TSsoustraitance'!$D673="",'1C TSsoustraitance'!$E673="OUI",'1C TSsoustraitance'!$AP673=0),0,(('1C TSsoustraitance'!$AE673)/'1C TSsoustraitance'!$AP673))</f>
        <v>0</v>
      </c>
      <c r="AB956" s="669">
        <f>IF(OR('1C TSsoustraitance'!$D673="",'1C TSsoustraitance'!$E673="OUI",'1C TSsoustraitance'!$AP673=0),0,(('1C TSsoustraitance'!$AF673)/'1C TSsoustraitance'!$AP673))</f>
        <v>0</v>
      </c>
      <c r="AC956" s="669">
        <f>IF(OR('1C TSsoustraitance'!$D673="",'1C TSsoustraitance'!$E673="OUI",'1C TSsoustraitance'!$AP673=0),0,(('1C TSsoustraitance'!$AG673)/'1C TSsoustraitance'!$AP673))</f>
        <v>0</v>
      </c>
      <c r="AD956" s="669">
        <f>IF(OR('1C TSsoustraitance'!$D673="",'1C TSsoustraitance'!$E673="OUI",'1C TSsoustraitance'!$AP673=0),0,(('1C TSsoustraitance'!$AH673)/'1C TSsoustraitance'!$AP673))</f>
        <v>0</v>
      </c>
      <c r="AE956" s="669">
        <f>IF(OR('1C TSsoustraitance'!$D673="",'1C TSsoustraitance'!$E673="OUI",'1C TSsoustraitance'!$AP673=0),0,(('1C TSsoustraitance'!$AI673)/'1C TSsoustraitance'!$AP673))</f>
        <v>0</v>
      </c>
      <c r="AF956" s="669">
        <f>IF(OR('1C TSsoustraitance'!$D673="",'1C TSsoustraitance'!$E673="OUI",'1C TSsoustraitance'!$AP673=0),0,(('1C TSsoustraitance'!$AJ673)/'1C TSsoustraitance'!$AP673))</f>
        <v>0</v>
      </c>
      <c r="AG956" s="669">
        <f>IF(OR('1C TSsoustraitance'!$D673="",'1C TSsoustraitance'!$E673="OUI",'1C TSsoustraitance'!$AP673=0),0,(('1C TSsoustraitance'!$AK673)/'1C TSsoustraitance'!$AP673))</f>
        <v>0</v>
      </c>
      <c r="AH956" s="669">
        <f>IF(OR('1C TSsoustraitance'!$D673="",'1C TSsoustraitance'!$E673="OUI",'1C TSsoustraitance'!$AP673=0),0,(('1C TSsoustraitance'!$AL673)/'1C TSsoustraitance'!$AP673))</f>
        <v>0</v>
      </c>
      <c r="AI956" s="669">
        <f>IF(OR('1C TSsoustraitance'!$D673="",'1C TSsoustraitance'!$E673="OUI",'1C TSsoustraitance'!$AP673=0),0,(('1C TSsoustraitance'!$AM673)/'1C TSsoustraitance'!$AP673))</f>
        <v>0</v>
      </c>
      <c r="AJ956" s="669">
        <f>IF(OR('1C TSsoustraitance'!$D673="",'1C TSsoustraitance'!$E673="OUI",'1C TSsoustraitance'!$AP673=0),0,(('1C TSsoustraitance'!$AN673)/'1C TSsoustraitance'!$AP673))</f>
        <v>0</v>
      </c>
      <c r="AK956" s="669">
        <f t="shared" si="190"/>
        <v>0</v>
      </c>
      <c r="AL956" s="668">
        <f t="shared" si="191"/>
        <v>0</v>
      </c>
      <c r="AM956" s="670">
        <f>IF(Tableau7[[#This Row],[N° pièce]]="",0,(Tableau7[[#This Row],[hors TVA]]+(Tableau7[[#This Row],[hors TVA]]*Tableau7[[#This Row],[Taux TVA]])-(Tableau7[[#This Row],[hors TVA]]*Tableau7[[#This Row],[Taux TVA]]*Tableau7[[#This Row],[Régime TVA: Récupération]]))*Tableau7[[#This Row],[Type 1]])</f>
        <v>0</v>
      </c>
      <c r="AN956" s="670">
        <f>IF(Tableau7[[#This Row],[N° pièce]]="",0,IF($K$2="pôle",((Tableau7[[#This Row],[hors TVA]]+(Tableau7[[#This Row],[hors TVA]]*Tableau7[[#This Row],[Taux TVA]])-(Tableau7[[#This Row],[hors TVA]]*Tableau7[[#This Row],[Taux TVA]]*Tableau7[[#This Row],[Régime TVA: Récupération]]))*Tableau7[[#This Row],[Type 2]]),0))</f>
        <v>0</v>
      </c>
      <c r="AO956" s="670">
        <f t="shared" si="194"/>
        <v>0</v>
      </c>
      <c r="AP956" s="255">
        <f t="shared" si="193"/>
        <v>0</v>
      </c>
      <c r="AQ956" s="506">
        <f t="shared" si="195"/>
        <v>0</v>
      </c>
      <c r="AR956" s="671"/>
      <c r="AS956" s="512"/>
      <c r="AT956" s="513" t="str">
        <f>IF(('1C TSsoustraitance'!AP673*FICHE!C$14&lt;J956),"Forfait limité à "&amp;FICHE!C$14&amp;"€/jour","")</f>
        <v/>
      </c>
      <c r="AU956" s="797"/>
      <c r="AV956" s="484"/>
      <c r="AW956" s="484"/>
      <c r="AX956" s="484"/>
      <c r="AY956" s="484"/>
      <c r="AZ956" s="484"/>
      <c r="BA956" s="4"/>
      <c r="BB956" s="4"/>
      <c r="BC956" s="4"/>
      <c r="BD956" s="4"/>
      <c r="BE956" s="4"/>
      <c r="BF956" s="4"/>
      <c r="BG956" s="4"/>
      <c r="BH956" s="4"/>
      <c r="BI956" s="4"/>
      <c r="BJ956" s="4"/>
      <c r="BK956" s="4"/>
      <c r="BL956" s="4"/>
      <c r="BM956" s="4"/>
      <c r="BN956" s="4"/>
      <c r="BO956" s="4"/>
      <c r="BP956" s="4"/>
      <c r="BQ956" s="4"/>
      <c r="BR956" s="4"/>
      <c r="BS956" s="4"/>
      <c r="BT956" s="4"/>
      <c r="BU956" s="4"/>
      <c r="BV956" s="4"/>
      <c r="BW956" s="4"/>
      <c r="BX956" s="4"/>
      <c r="BY956" s="4"/>
      <c r="BZ956" s="4"/>
      <c r="CA956" s="4"/>
      <c r="CB956" s="4"/>
      <c r="CC956" s="4"/>
      <c r="CD956" s="4"/>
      <c r="CE956" s="4"/>
      <c r="CF956" s="4"/>
      <c r="CG956" s="4"/>
      <c r="CH956" s="4"/>
      <c r="CI956" s="4"/>
      <c r="CJ956" s="4"/>
      <c r="CK956" s="4"/>
      <c r="CL956" s="4"/>
      <c r="CM956" s="4"/>
      <c r="CN956" s="4"/>
      <c r="CO956" s="4"/>
      <c r="CP956" s="4"/>
      <c r="CQ956" s="4"/>
      <c r="CR956" s="4"/>
      <c r="CS956" s="4"/>
      <c r="CT956" s="4"/>
      <c r="CU956" s="4"/>
      <c r="CV956" s="4"/>
      <c r="CW956" s="4"/>
      <c r="CX956" s="4"/>
      <c r="CY956" s="4"/>
      <c r="CZ956" s="4"/>
      <c r="DA956" s="4"/>
      <c r="DB956" s="4"/>
      <c r="DC956" s="4"/>
      <c r="DD956" s="4"/>
      <c r="DE956" s="4"/>
      <c r="DF956" s="4"/>
      <c r="DG956" s="4"/>
      <c r="DH956" s="4"/>
      <c r="DI956" s="4"/>
      <c r="DJ956" s="4"/>
      <c r="DK956" s="4"/>
      <c r="DL956" s="4"/>
      <c r="DM956" s="4"/>
      <c r="DN956" s="4"/>
      <c r="DO956" s="4"/>
      <c r="DP956" s="4"/>
      <c r="DQ956" s="4"/>
      <c r="DR956" s="4"/>
      <c r="DS956" s="4"/>
      <c r="DT956" s="4"/>
      <c r="DU956" s="4"/>
      <c r="DV956" s="4"/>
      <c r="DW956" s="4"/>
      <c r="DX956" s="4"/>
      <c r="DY956" s="4"/>
      <c r="DZ956" s="4"/>
      <c r="EA956" s="4"/>
      <c r="EB956" s="4"/>
      <c r="EC956" s="4"/>
      <c r="ED956" s="4"/>
      <c r="EE956" s="4"/>
      <c r="EF956" s="4"/>
      <c r="EG956" s="4"/>
      <c r="EH956" s="4"/>
      <c r="EI956" s="4"/>
      <c r="EJ956" s="4"/>
      <c r="EK956" s="4"/>
      <c r="EL956" s="4"/>
      <c r="EM956" s="4"/>
      <c r="EN956" s="4"/>
      <c r="EO956" s="4"/>
      <c r="EP956" s="4"/>
      <c r="EQ956" s="4"/>
      <c r="ER956" s="4"/>
      <c r="ES956" s="4"/>
      <c r="ET956" s="4"/>
      <c r="EU956" s="4"/>
      <c r="EV956" s="4"/>
      <c r="EW956" s="4"/>
      <c r="EX956" s="4"/>
      <c r="EY956" s="4"/>
      <c r="EZ956" s="4"/>
      <c r="FA956" s="4"/>
      <c r="FB956" s="4"/>
      <c r="FC956" s="4"/>
      <c r="FD956" s="4"/>
      <c r="FE956" s="4"/>
      <c r="FF956" s="4"/>
      <c r="FG956" s="4"/>
      <c r="FH956" s="4"/>
      <c r="FI956" s="4"/>
      <c r="FJ956" s="4"/>
      <c r="FK956" s="4"/>
      <c r="FL956" s="4"/>
      <c r="FM956" s="4"/>
      <c r="FN956" s="4"/>
      <c r="FO956" s="4"/>
      <c r="FP956" s="4"/>
      <c r="FQ956" s="4"/>
      <c r="FR956" s="4"/>
      <c r="FS956" s="4"/>
      <c r="FT956" s="4"/>
      <c r="FU956" s="4"/>
      <c r="FV956" s="4"/>
      <c r="FW956" s="4"/>
      <c r="FX956" s="4"/>
      <c r="FY956" s="4"/>
      <c r="FZ956" s="4"/>
      <c r="GA956" s="4"/>
      <c r="GB956" s="4"/>
      <c r="GC956" s="4"/>
      <c r="GD956" s="4"/>
      <c r="GE956" s="4"/>
      <c r="GF956" s="4"/>
      <c r="GG956" s="4"/>
      <c r="GH956" s="4"/>
      <c r="GI956" s="4"/>
      <c r="GJ956" s="4"/>
      <c r="GK956" s="4"/>
      <c r="GL956" s="4"/>
      <c r="GM956" s="4"/>
      <c r="GN956" s="4"/>
      <c r="GO956" s="4"/>
      <c r="GP956" s="4"/>
      <c r="GQ956" s="4"/>
      <c r="GR956" s="4"/>
      <c r="GS956" s="4"/>
      <c r="GT956" s="4"/>
      <c r="GU956" s="4"/>
      <c r="GV956" s="4"/>
      <c r="GW956" s="4"/>
      <c r="GX956" s="4"/>
      <c r="GY956" s="4"/>
      <c r="GZ956" s="4"/>
      <c r="HA956" s="4"/>
      <c r="HB956" s="4"/>
      <c r="HC956" s="4"/>
    </row>
    <row r="957" spans="1:211" s="380" customFormat="1" ht="13.9" customHeight="1">
      <c r="A957" s="828" t="str">
        <f>IF('1C TSsoustraitance'!$A674&lt;&gt;0,'1C TSsoustraitance'!$A674,"")</f>
        <v/>
      </c>
      <c r="B957" s="530"/>
      <c r="C957" s="513" t="str">
        <f>IF('1C TSsoustraitance'!$A674&lt;&gt;0,'1C TSsoustraitance'!$B674,"")</f>
        <v/>
      </c>
      <c r="D957" s="513" t="str">
        <f>IF('1C TSsoustraitance'!$A674&lt;&gt;0,'1C TSsoustraitance'!$C674,"")</f>
        <v/>
      </c>
      <c r="E957" s="684"/>
      <c r="F957" s="685"/>
      <c r="G957" s="666">
        <f>'1C TSsoustraitance'!$D674</f>
        <v>0</v>
      </c>
      <c r="H957" s="533">
        <v>0.21</v>
      </c>
      <c r="I957" s="533">
        <v>1</v>
      </c>
      <c r="J957" s="534"/>
      <c r="K957" s="667">
        <f t="shared" si="189"/>
        <v>0</v>
      </c>
      <c r="L957" s="668">
        <f>IF(OR('1C TSsoustraitance'!$D674="",'1C TSsoustraitance'!$AP674=0),0,IF(AND('1C TSsoustraitance'!$D674&lt;&gt;"",$K$2="Pôle",'1C TSsoustraitance'!$E674="OUI"),(('1C TSsoustraitance'!$F674+'1C TSsoustraitance'!$G674+'1C TSsoustraitance'!$H674+'1C TSsoustraitance'!$I674+'1C TSsoustraitance'!$M674)/'1C TSsoustraitance'!$R674),IF(AND('1C TSsoustraitance'!$D674&lt;&gt;"",$K$2="Pôle",'1C TSsoustraitance'!$E674="NON"),(('1C TSsoustraitance'!$F674+'1C TSsoustraitance'!$G674+'1C TSsoustraitance'!$H674+'1C TSsoustraitance'!$I674+'1C TSsoustraitance'!$M674)/'1C TSsoustraitance'!$AP674),IF(AND('1C TSsoustraitance'!$D674&lt;&gt;"",$K$2&lt;&gt;"Pôle",'1C TSsoustraitance'!$E674="OUI"),(('1C TSsoustraitance'!$F674+'1C TSsoustraitance'!$G674+'1C TSsoustraitance'!$H674+'1C TSsoustraitance'!$I674+'1C TSsoustraitance'!$J674+'1C TSsoustraitance'!$K674+'1C TSsoustraitance'!$L674+'1C TSsoustraitance'!$M674+'1C TSsoustraitance'!$N674+'1C TSsoustraitance'!$O674+'1C TSsoustraitance'!$P674+'1C TSsoustraitance'!$Q674)/'1C TSsoustraitance'!$R674),IF(AND('1C TSsoustraitance'!$D674&lt;&gt;"",$K$2&lt;&gt;"Pôle",'1C TSsoustraitance'!$E674="NON"),(('1C TSsoustraitance'!$F674+'1C TSsoustraitance'!$G674+'1C TSsoustraitance'!$H674+'1C TSsoustraitance'!$I674+'1C TSsoustraitance'!$J674+'1C TSsoustraitance'!$K674+'1C TSsoustraitance'!$L674+'1C TSsoustraitance'!$M674+'1C TSsoustraitance'!$N674+'1C TSsoustraitance'!$O674+'1C TSsoustraitance'!$P674+'1C TSsoustraitance'!$Q674))/'1C TSsoustraitance'!$AP674)))))</f>
        <v>0</v>
      </c>
      <c r="M957" s="668">
        <f>IF(OR('1C TSsoustraitance'!$D674="",'1C TSsoustraitance'!AP$13=0),0,IF(AND('1C TSsoustraitance'!$D674&lt;&gt;"",$K$2="Pôle",'1C TSsoustraitance'!$E674="OUI"),(('1C TSsoustraitance'!$J674+'1C TSsoustraitance'!$K674+'1C TSsoustraitance'!$L674)/'1C TSsoustraitance'!$R674),IF(AND('1C TSsoustraitance'!$D674&lt;&gt;"",$K$2="Pôle",'1C TSsoustraitance'!$E674="NON"),(('1C TSsoustraitance'!$J674+'1C TSsoustraitance'!$K674+'1C TSsoustraitance'!$L674)/'1C TSsoustraitance'!$AP674),IF(AND('1C TSsoustraitance'!$D674&lt;&gt;"",$K$2&lt;&gt;"Pôle"),0))))</f>
        <v>0</v>
      </c>
      <c r="N957" s="668">
        <f t="shared" si="188"/>
        <v>0</v>
      </c>
      <c r="O957" s="669">
        <f>IF(OR('1C TSsoustraitance'!$D674="",'1C TSsoustraitance'!$E674="OUI",'1C TSsoustraitance'!$AP674=0),0,(('1C TSsoustraitance'!$S674)/'1C TSsoustraitance'!$AP674))</f>
        <v>0</v>
      </c>
      <c r="P957" s="669">
        <f>IF(OR('1C TSsoustraitance'!$D674="",'1C TSsoustraitance'!$E674="OUI",'1C TSsoustraitance'!$AP674=0),0,(('1C TSsoustraitance'!$T674)/'1C TSsoustraitance'!$AP674))</f>
        <v>0</v>
      </c>
      <c r="Q957" s="669">
        <f>IF(OR('1C TSsoustraitance'!$D674="",'1C TSsoustraitance'!$E674="OUI",'1C TSsoustraitance'!$AP674=0),0,(('1C TSsoustraitance'!$U674)/'1C TSsoustraitance'!$AP674))</f>
        <v>0</v>
      </c>
      <c r="R957" s="669">
        <f>IF(OR('1C TSsoustraitance'!$D674="",'1C TSsoustraitance'!$E674="OUI",'1C TSsoustraitance'!$AP674=0),0,(('1C TSsoustraitance'!$V674)/'1C TSsoustraitance'!$AP674))</f>
        <v>0</v>
      </c>
      <c r="S957" s="669">
        <f>IF(OR('1C TSsoustraitance'!$D674="",'1C TSsoustraitance'!$E674="OUI",'1C TSsoustraitance'!$AP674=0),0,(('1C TSsoustraitance'!$W674)/'1C TSsoustraitance'!$AP674))</f>
        <v>0</v>
      </c>
      <c r="T957" s="669">
        <f>IF(OR('1C TSsoustraitance'!$D674="",'1C TSsoustraitance'!$E674="OUI",'1C TSsoustraitance'!$AP674=0),0,(('1C TSsoustraitance'!$X674)/'1C TSsoustraitance'!$AP674))</f>
        <v>0</v>
      </c>
      <c r="U957" s="669">
        <f>IF(OR('1C TSsoustraitance'!$D674="",'1C TSsoustraitance'!$E674="OUI",'1C TSsoustraitance'!$AP674=0),0,(('1C TSsoustraitance'!$Y674)/'1C TSsoustraitance'!$AP674))</f>
        <v>0</v>
      </c>
      <c r="V957" s="669">
        <f>IF(OR('1C TSsoustraitance'!$D674="",'1C TSsoustraitance'!$E674="OUI",'1C TSsoustraitance'!$AP674=0),0,(('1C TSsoustraitance'!$Z674)/'1C TSsoustraitance'!$AP674))</f>
        <v>0</v>
      </c>
      <c r="W957" s="669">
        <f>IF(OR('1C TSsoustraitance'!$D674="",'1C TSsoustraitance'!$E674="OUI",'1C TSsoustraitance'!$AP674=0),0,(('1C TSsoustraitance'!$AA674)/'1C TSsoustraitance'!$AP674))</f>
        <v>0</v>
      </c>
      <c r="X957" s="669">
        <f>IF(OR('1C TSsoustraitance'!$D674="",'1C TSsoustraitance'!$E674="OUI",'1C TSsoustraitance'!$AP674=0),0,(('1C TSsoustraitance'!$AB674)/'1C TSsoustraitance'!$AP674))</f>
        <v>0</v>
      </c>
      <c r="Y957" s="669">
        <f>IF(OR('1C TSsoustraitance'!$D674="",'1C TSsoustraitance'!$E674="OUI",'1C TSsoustraitance'!$AP674=0),0,(('1C TSsoustraitance'!$AC674)/'1C TSsoustraitance'!$AP674))</f>
        <v>0</v>
      </c>
      <c r="Z957" s="669">
        <f>IF(OR('1C TSsoustraitance'!$D674="",'1C TSsoustraitance'!$E674="OUI",'1C TSsoustraitance'!$AP674=0),0,(('1C TSsoustraitance'!$AD674)/'1C TSsoustraitance'!$AP674))</f>
        <v>0</v>
      </c>
      <c r="AA957" s="669">
        <f>IF(OR('1C TSsoustraitance'!$D674="",'1C TSsoustraitance'!$E674="OUI",'1C TSsoustraitance'!$AP674=0),0,(('1C TSsoustraitance'!$AE674)/'1C TSsoustraitance'!$AP674))</f>
        <v>0</v>
      </c>
      <c r="AB957" s="669">
        <f>IF(OR('1C TSsoustraitance'!$D674="",'1C TSsoustraitance'!$E674="OUI",'1C TSsoustraitance'!$AP674=0),0,(('1C TSsoustraitance'!$AF674)/'1C TSsoustraitance'!$AP674))</f>
        <v>0</v>
      </c>
      <c r="AC957" s="669">
        <f>IF(OR('1C TSsoustraitance'!$D674="",'1C TSsoustraitance'!$E674="OUI",'1C TSsoustraitance'!$AP674=0),0,(('1C TSsoustraitance'!$AG674)/'1C TSsoustraitance'!$AP674))</f>
        <v>0</v>
      </c>
      <c r="AD957" s="669">
        <f>IF(OR('1C TSsoustraitance'!$D674="",'1C TSsoustraitance'!$E674="OUI",'1C TSsoustraitance'!$AP674=0),0,(('1C TSsoustraitance'!$AH674)/'1C TSsoustraitance'!$AP674))</f>
        <v>0</v>
      </c>
      <c r="AE957" s="669">
        <f>IF(OR('1C TSsoustraitance'!$D674="",'1C TSsoustraitance'!$E674="OUI",'1C TSsoustraitance'!$AP674=0),0,(('1C TSsoustraitance'!$AI674)/'1C TSsoustraitance'!$AP674))</f>
        <v>0</v>
      </c>
      <c r="AF957" s="669">
        <f>IF(OR('1C TSsoustraitance'!$D674="",'1C TSsoustraitance'!$E674="OUI",'1C TSsoustraitance'!$AP674=0),0,(('1C TSsoustraitance'!$AJ674)/'1C TSsoustraitance'!$AP674))</f>
        <v>0</v>
      </c>
      <c r="AG957" s="669">
        <f>IF(OR('1C TSsoustraitance'!$D674="",'1C TSsoustraitance'!$E674="OUI",'1C TSsoustraitance'!$AP674=0),0,(('1C TSsoustraitance'!$AK674)/'1C TSsoustraitance'!$AP674))</f>
        <v>0</v>
      </c>
      <c r="AH957" s="669">
        <f>IF(OR('1C TSsoustraitance'!$D674="",'1C TSsoustraitance'!$E674="OUI",'1C TSsoustraitance'!$AP674=0),0,(('1C TSsoustraitance'!$AL674)/'1C TSsoustraitance'!$AP674))</f>
        <v>0</v>
      </c>
      <c r="AI957" s="669">
        <f>IF(OR('1C TSsoustraitance'!$D674="",'1C TSsoustraitance'!$E674="OUI",'1C TSsoustraitance'!$AP674=0),0,(('1C TSsoustraitance'!$AM674)/'1C TSsoustraitance'!$AP674))</f>
        <v>0</v>
      </c>
      <c r="AJ957" s="669">
        <f>IF(OR('1C TSsoustraitance'!$D674="",'1C TSsoustraitance'!$E674="OUI",'1C TSsoustraitance'!$AP674=0),0,(('1C TSsoustraitance'!$AN674)/'1C TSsoustraitance'!$AP674))</f>
        <v>0</v>
      </c>
      <c r="AK957" s="669">
        <f t="shared" si="190"/>
        <v>0</v>
      </c>
      <c r="AL957" s="668">
        <f t="shared" si="191"/>
        <v>0</v>
      </c>
      <c r="AM957" s="670">
        <f>IF(Tableau7[[#This Row],[N° pièce]]="",0,(Tableau7[[#This Row],[hors TVA]]+(Tableau7[[#This Row],[hors TVA]]*Tableau7[[#This Row],[Taux TVA]])-(Tableau7[[#This Row],[hors TVA]]*Tableau7[[#This Row],[Taux TVA]]*Tableau7[[#This Row],[Régime TVA: Récupération]]))*Tableau7[[#This Row],[Type 1]])</f>
        <v>0</v>
      </c>
      <c r="AN957" s="670">
        <f>IF(Tableau7[[#This Row],[N° pièce]]="",0,IF($K$2="pôle",((Tableau7[[#This Row],[hors TVA]]+(Tableau7[[#This Row],[hors TVA]]*Tableau7[[#This Row],[Taux TVA]])-(Tableau7[[#This Row],[hors TVA]]*Tableau7[[#This Row],[Taux TVA]]*Tableau7[[#This Row],[Régime TVA: Récupération]]))*Tableau7[[#This Row],[Type 2]]),0))</f>
        <v>0</v>
      </c>
      <c r="AO957" s="670">
        <f t="shared" si="194"/>
        <v>0</v>
      </c>
      <c r="AP957" s="255">
        <f t="shared" si="193"/>
        <v>0</v>
      </c>
      <c r="AQ957" s="506">
        <f t="shared" si="195"/>
        <v>0</v>
      </c>
      <c r="AR957" s="671"/>
      <c r="AS957" s="512"/>
      <c r="AT957" s="513" t="str">
        <f>IF(('1C TSsoustraitance'!AP674*FICHE!C$14&lt;J957),"Forfait limité à "&amp;FICHE!C$14&amp;"€/jour","")</f>
        <v/>
      </c>
      <c r="AU957" s="797"/>
      <c r="AV957" s="484"/>
      <c r="AW957" s="484"/>
      <c r="AX957" s="484"/>
      <c r="AY957" s="484"/>
      <c r="AZ957" s="484"/>
      <c r="BA957" s="4"/>
      <c r="BB957" s="4"/>
      <c r="BC957" s="4"/>
      <c r="BD957" s="4"/>
      <c r="BE957" s="4"/>
      <c r="BF957" s="4"/>
      <c r="BG957" s="4"/>
      <c r="BH957" s="4"/>
      <c r="BI957" s="4"/>
      <c r="BJ957" s="4"/>
      <c r="BK957" s="4"/>
      <c r="BL957" s="4"/>
      <c r="BM957" s="4"/>
      <c r="BN957" s="4"/>
      <c r="BO957" s="4"/>
      <c r="BP957" s="4"/>
      <c r="BQ957" s="4"/>
      <c r="BR957" s="4"/>
      <c r="BS957" s="4"/>
      <c r="BT957" s="4"/>
      <c r="BU957" s="4"/>
      <c r="BV957" s="4"/>
      <c r="BW957" s="4"/>
      <c r="BX957" s="4"/>
      <c r="BY957" s="4"/>
      <c r="BZ957" s="4"/>
      <c r="CA957" s="4"/>
      <c r="CB957" s="4"/>
      <c r="CC957" s="4"/>
      <c r="CD957" s="4"/>
      <c r="CE957" s="4"/>
      <c r="CF957" s="4"/>
      <c r="CG957" s="4"/>
      <c r="CH957" s="4"/>
      <c r="CI957" s="4"/>
      <c r="CJ957" s="4"/>
      <c r="CK957" s="4"/>
      <c r="CL957" s="4"/>
      <c r="CM957" s="4"/>
      <c r="CN957" s="4"/>
      <c r="CO957" s="4"/>
      <c r="CP957" s="4"/>
      <c r="CQ957" s="4"/>
      <c r="CR957" s="4"/>
      <c r="CS957" s="4"/>
      <c r="CT957" s="4"/>
      <c r="CU957" s="4"/>
      <c r="CV957" s="4"/>
      <c r="CW957" s="4"/>
      <c r="CX957" s="4"/>
      <c r="CY957" s="4"/>
      <c r="CZ957" s="4"/>
      <c r="DA957" s="4"/>
      <c r="DB957" s="4"/>
      <c r="DC957" s="4"/>
      <c r="DD957" s="4"/>
      <c r="DE957" s="4"/>
      <c r="DF957" s="4"/>
      <c r="DG957" s="4"/>
      <c r="DH957" s="4"/>
      <c r="DI957" s="4"/>
      <c r="DJ957" s="4"/>
      <c r="DK957" s="4"/>
      <c r="DL957" s="4"/>
      <c r="DM957" s="4"/>
      <c r="DN957" s="4"/>
      <c r="DO957" s="4"/>
      <c r="DP957" s="4"/>
      <c r="DQ957" s="4"/>
      <c r="DR957" s="4"/>
      <c r="DS957" s="4"/>
      <c r="DT957" s="4"/>
      <c r="DU957" s="4"/>
      <c r="DV957" s="4"/>
      <c r="DW957" s="4"/>
      <c r="DX957" s="4"/>
      <c r="DY957" s="4"/>
      <c r="DZ957" s="4"/>
      <c r="EA957" s="4"/>
      <c r="EB957" s="4"/>
      <c r="EC957" s="4"/>
      <c r="ED957" s="4"/>
      <c r="EE957" s="4"/>
      <c r="EF957" s="4"/>
      <c r="EG957" s="4"/>
      <c r="EH957" s="4"/>
      <c r="EI957" s="4"/>
      <c r="EJ957" s="4"/>
      <c r="EK957" s="4"/>
      <c r="EL957" s="4"/>
      <c r="EM957" s="4"/>
      <c r="EN957" s="4"/>
      <c r="EO957" s="4"/>
      <c r="EP957" s="4"/>
      <c r="EQ957" s="4"/>
      <c r="ER957" s="4"/>
      <c r="ES957" s="4"/>
      <c r="ET957" s="4"/>
      <c r="EU957" s="4"/>
      <c r="EV957" s="4"/>
      <c r="EW957" s="4"/>
      <c r="EX957" s="4"/>
      <c r="EY957" s="4"/>
      <c r="EZ957" s="4"/>
      <c r="FA957" s="4"/>
      <c r="FB957" s="4"/>
      <c r="FC957" s="4"/>
      <c r="FD957" s="4"/>
      <c r="FE957" s="4"/>
      <c r="FF957" s="4"/>
      <c r="FG957" s="4"/>
      <c r="FH957" s="4"/>
      <c r="FI957" s="4"/>
      <c r="FJ957" s="4"/>
      <c r="FK957" s="4"/>
      <c r="FL957" s="4"/>
      <c r="FM957" s="4"/>
      <c r="FN957" s="4"/>
      <c r="FO957" s="4"/>
      <c r="FP957" s="4"/>
      <c r="FQ957" s="4"/>
      <c r="FR957" s="4"/>
      <c r="FS957" s="4"/>
      <c r="FT957" s="4"/>
      <c r="FU957" s="4"/>
      <c r="FV957" s="4"/>
      <c r="FW957" s="4"/>
      <c r="FX957" s="4"/>
      <c r="FY957" s="4"/>
      <c r="FZ957" s="4"/>
      <c r="GA957" s="4"/>
      <c r="GB957" s="4"/>
      <c r="GC957" s="4"/>
      <c r="GD957" s="4"/>
      <c r="GE957" s="4"/>
      <c r="GF957" s="4"/>
      <c r="GG957" s="4"/>
      <c r="GH957" s="4"/>
      <c r="GI957" s="4"/>
      <c r="GJ957" s="4"/>
      <c r="GK957" s="4"/>
      <c r="GL957" s="4"/>
      <c r="GM957" s="4"/>
      <c r="GN957" s="4"/>
      <c r="GO957" s="4"/>
      <c r="GP957" s="4"/>
      <c r="GQ957" s="4"/>
      <c r="GR957" s="4"/>
      <c r="GS957" s="4"/>
      <c r="GT957" s="4"/>
      <c r="GU957" s="4"/>
      <c r="GV957" s="4"/>
      <c r="GW957" s="4"/>
      <c r="GX957" s="4"/>
      <c r="GY957" s="4"/>
      <c r="GZ957" s="4"/>
      <c r="HA957" s="4"/>
      <c r="HB957" s="4"/>
      <c r="HC957" s="4"/>
    </row>
    <row r="958" spans="1:211" s="380" customFormat="1" ht="13.9" customHeight="1">
      <c r="A958" s="828" t="str">
        <f>IF('1C TSsoustraitance'!$A675&lt;&gt;0,'1C TSsoustraitance'!$A675,"")</f>
        <v/>
      </c>
      <c r="B958" s="530"/>
      <c r="C958" s="513" t="str">
        <f>IF('1C TSsoustraitance'!$A675&lt;&gt;0,'1C TSsoustraitance'!$B675,"")</f>
        <v/>
      </c>
      <c r="D958" s="513" t="str">
        <f>IF('1C TSsoustraitance'!$A675&lt;&gt;0,'1C TSsoustraitance'!$C675,"")</f>
        <v/>
      </c>
      <c r="E958" s="684"/>
      <c r="F958" s="685"/>
      <c r="G958" s="666">
        <f>'1C TSsoustraitance'!$D675</f>
        <v>0</v>
      </c>
      <c r="H958" s="533">
        <v>0.21</v>
      </c>
      <c r="I958" s="533">
        <v>1</v>
      </c>
      <c r="J958" s="534"/>
      <c r="K958" s="667">
        <f t="shared" si="189"/>
        <v>0</v>
      </c>
      <c r="L958" s="668">
        <f>IF(OR('1C TSsoustraitance'!$D675="",'1C TSsoustraitance'!$AP675=0),0,IF(AND('1C TSsoustraitance'!$D675&lt;&gt;"",$K$2="Pôle",'1C TSsoustraitance'!$E675="OUI"),(('1C TSsoustraitance'!$F675+'1C TSsoustraitance'!$G675+'1C TSsoustraitance'!$H675+'1C TSsoustraitance'!$I675+'1C TSsoustraitance'!$M675)/'1C TSsoustraitance'!$R675),IF(AND('1C TSsoustraitance'!$D675&lt;&gt;"",$K$2="Pôle",'1C TSsoustraitance'!$E675="NON"),(('1C TSsoustraitance'!$F675+'1C TSsoustraitance'!$G675+'1C TSsoustraitance'!$H675+'1C TSsoustraitance'!$I675+'1C TSsoustraitance'!$M675)/'1C TSsoustraitance'!$AP675),IF(AND('1C TSsoustraitance'!$D675&lt;&gt;"",$K$2&lt;&gt;"Pôle",'1C TSsoustraitance'!$E675="OUI"),(('1C TSsoustraitance'!$F675+'1C TSsoustraitance'!$G675+'1C TSsoustraitance'!$H675+'1C TSsoustraitance'!$I675+'1C TSsoustraitance'!$J675+'1C TSsoustraitance'!$K675+'1C TSsoustraitance'!$L675+'1C TSsoustraitance'!$M675+'1C TSsoustraitance'!$N675+'1C TSsoustraitance'!$O675+'1C TSsoustraitance'!$P675+'1C TSsoustraitance'!$Q675)/'1C TSsoustraitance'!$R675),IF(AND('1C TSsoustraitance'!$D675&lt;&gt;"",$K$2&lt;&gt;"Pôle",'1C TSsoustraitance'!$E675="NON"),(('1C TSsoustraitance'!$F675+'1C TSsoustraitance'!$G675+'1C TSsoustraitance'!$H675+'1C TSsoustraitance'!$I675+'1C TSsoustraitance'!$J675+'1C TSsoustraitance'!$K675+'1C TSsoustraitance'!$L675+'1C TSsoustraitance'!$M675+'1C TSsoustraitance'!$N675+'1C TSsoustraitance'!$O675+'1C TSsoustraitance'!$P675+'1C TSsoustraitance'!$Q675))/'1C TSsoustraitance'!$AP675)))))</f>
        <v>0</v>
      </c>
      <c r="M958" s="668">
        <f>IF(OR('1C TSsoustraitance'!$D675="",'1C TSsoustraitance'!AP$13=0),0,IF(AND('1C TSsoustraitance'!$D675&lt;&gt;"",$K$2="Pôle",'1C TSsoustraitance'!$E675="OUI"),(('1C TSsoustraitance'!$J675+'1C TSsoustraitance'!$K675+'1C TSsoustraitance'!$L675)/'1C TSsoustraitance'!$R675),IF(AND('1C TSsoustraitance'!$D675&lt;&gt;"",$K$2="Pôle",'1C TSsoustraitance'!$E675="NON"),(('1C TSsoustraitance'!$J675+'1C TSsoustraitance'!$K675+'1C TSsoustraitance'!$L675)/'1C TSsoustraitance'!$AP675),IF(AND('1C TSsoustraitance'!$D675&lt;&gt;"",$K$2&lt;&gt;"Pôle"),0))))</f>
        <v>0</v>
      </c>
      <c r="N958" s="668">
        <f t="shared" si="188"/>
        <v>0</v>
      </c>
      <c r="O958" s="669">
        <f>IF(OR('1C TSsoustraitance'!$D675="",'1C TSsoustraitance'!$E675="OUI",'1C TSsoustraitance'!$AP675=0),0,(('1C TSsoustraitance'!$S675)/'1C TSsoustraitance'!$AP675))</f>
        <v>0</v>
      </c>
      <c r="P958" s="669">
        <f>IF(OR('1C TSsoustraitance'!$D675="",'1C TSsoustraitance'!$E675="OUI",'1C TSsoustraitance'!$AP675=0),0,(('1C TSsoustraitance'!$T675)/'1C TSsoustraitance'!$AP675))</f>
        <v>0</v>
      </c>
      <c r="Q958" s="669">
        <f>IF(OR('1C TSsoustraitance'!$D675="",'1C TSsoustraitance'!$E675="OUI",'1C TSsoustraitance'!$AP675=0),0,(('1C TSsoustraitance'!$U675)/'1C TSsoustraitance'!$AP675))</f>
        <v>0</v>
      </c>
      <c r="R958" s="669">
        <f>IF(OR('1C TSsoustraitance'!$D675="",'1C TSsoustraitance'!$E675="OUI",'1C TSsoustraitance'!$AP675=0),0,(('1C TSsoustraitance'!$V675)/'1C TSsoustraitance'!$AP675))</f>
        <v>0</v>
      </c>
      <c r="S958" s="669">
        <f>IF(OR('1C TSsoustraitance'!$D675="",'1C TSsoustraitance'!$E675="OUI",'1C TSsoustraitance'!$AP675=0),0,(('1C TSsoustraitance'!$W675)/'1C TSsoustraitance'!$AP675))</f>
        <v>0</v>
      </c>
      <c r="T958" s="669">
        <f>IF(OR('1C TSsoustraitance'!$D675="",'1C TSsoustraitance'!$E675="OUI",'1C TSsoustraitance'!$AP675=0),0,(('1C TSsoustraitance'!$X675)/'1C TSsoustraitance'!$AP675))</f>
        <v>0</v>
      </c>
      <c r="U958" s="669">
        <f>IF(OR('1C TSsoustraitance'!$D675="",'1C TSsoustraitance'!$E675="OUI",'1C TSsoustraitance'!$AP675=0),0,(('1C TSsoustraitance'!$Y675)/'1C TSsoustraitance'!$AP675))</f>
        <v>0</v>
      </c>
      <c r="V958" s="669">
        <f>IF(OR('1C TSsoustraitance'!$D675="",'1C TSsoustraitance'!$E675="OUI",'1C TSsoustraitance'!$AP675=0),0,(('1C TSsoustraitance'!$Z675)/'1C TSsoustraitance'!$AP675))</f>
        <v>0</v>
      </c>
      <c r="W958" s="669">
        <f>IF(OR('1C TSsoustraitance'!$D675="",'1C TSsoustraitance'!$E675="OUI",'1C TSsoustraitance'!$AP675=0),0,(('1C TSsoustraitance'!$AA675)/'1C TSsoustraitance'!$AP675))</f>
        <v>0</v>
      </c>
      <c r="X958" s="669">
        <f>IF(OR('1C TSsoustraitance'!$D675="",'1C TSsoustraitance'!$E675="OUI",'1C TSsoustraitance'!$AP675=0),0,(('1C TSsoustraitance'!$AB675)/'1C TSsoustraitance'!$AP675))</f>
        <v>0</v>
      </c>
      <c r="Y958" s="669">
        <f>IF(OR('1C TSsoustraitance'!$D675="",'1C TSsoustraitance'!$E675="OUI",'1C TSsoustraitance'!$AP675=0),0,(('1C TSsoustraitance'!$AC675)/'1C TSsoustraitance'!$AP675))</f>
        <v>0</v>
      </c>
      <c r="Z958" s="669">
        <f>IF(OR('1C TSsoustraitance'!$D675="",'1C TSsoustraitance'!$E675="OUI",'1C TSsoustraitance'!$AP675=0),0,(('1C TSsoustraitance'!$AD675)/'1C TSsoustraitance'!$AP675))</f>
        <v>0</v>
      </c>
      <c r="AA958" s="669">
        <f>IF(OR('1C TSsoustraitance'!$D675="",'1C TSsoustraitance'!$E675="OUI",'1C TSsoustraitance'!$AP675=0),0,(('1C TSsoustraitance'!$AE675)/'1C TSsoustraitance'!$AP675))</f>
        <v>0</v>
      </c>
      <c r="AB958" s="669">
        <f>IF(OR('1C TSsoustraitance'!$D675="",'1C TSsoustraitance'!$E675="OUI",'1C TSsoustraitance'!$AP675=0),0,(('1C TSsoustraitance'!$AF675)/'1C TSsoustraitance'!$AP675))</f>
        <v>0</v>
      </c>
      <c r="AC958" s="669">
        <f>IF(OR('1C TSsoustraitance'!$D675="",'1C TSsoustraitance'!$E675="OUI",'1C TSsoustraitance'!$AP675=0),0,(('1C TSsoustraitance'!$AG675)/'1C TSsoustraitance'!$AP675))</f>
        <v>0</v>
      </c>
      <c r="AD958" s="669">
        <f>IF(OR('1C TSsoustraitance'!$D675="",'1C TSsoustraitance'!$E675="OUI",'1C TSsoustraitance'!$AP675=0),0,(('1C TSsoustraitance'!$AH675)/'1C TSsoustraitance'!$AP675))</f>
        <v>0</v>
      </c>
      <c r="AE958" s="669">
        <f>IF(OR('1C TSsoustraitance'!$D675="",'1C TSsoustraitance'!$E675="OUI",'1C TSsoustraitance'!$AP675=0),0,(('1C TSsoustraitance'!$AI675)/'1C TSsoustraitance'!$AP675))</f>
        <v>0</v>
      </c>
      <c r="AF958" s="669">
        <f>IF(OR('1C TSsoustraitance'!$D675="",'1C TSsoustraitance'!$E675="OUI",'1C TSsoustraitance'!$AP675=0),0,(('1C TSsoustraitance'!$AJ675)/'1C TSsoustraitance'!$AP675))</f>
        <v>0</v>
      </c>
      <c r="AG958" s="669">
        <f>IF(OR('1C TSsoustraitance'!$D675="",'1C TSsoustraitance'!$E675="OUI",'1C TSsoustraitance'!$AP675=0),0,(('1C TSsoustraitance'!$AK675)/'1C TSsoustraitance'!$AP675))</f>
        <v>0</v>
      </c>
      <c r="AH958" s="669">
        <f>IF(OR('1C TSsoustraitance'!$D675="",'1C TSsoustraitance'!$E675="OUI",'1C TSsoustraitance'!$AP675=0),0,(('1C TSsoustraitance'!$AL675)/'1C TSsoustraitance'!$AP675))</f>
        <v>0</v>
      </c>
      <c r="AI958" s="669">
        <f>IF(OR('1C TSsoustraitance'!$D675="",'1C TSsoustraitance'!$E675="OUI",'1C TSsoustraitance'!$AP675=0),0,(('1C TSsoustraitance'!$AM675)/'1C TSsoustraitance'!$AP675))</f>
        <v>0</v>
      </c>
      <c r="AJ958" s="669">
        <f>IF(OR('1C TSsoustraitance'!$D675="",'1C TSsoustraitance'!$E675="OUI",'1C TSsoustraitance'!$AP675=0),0,(('1C TSsoustraitance'!$AN675)/'1C TSsoustraitance'!$AP675))</f>
        <v>0</v>
      </c>
      <c r="AK958" s="669">
        <f t="shared" si="190"/>
        <v>0</v>
      </c>
      <c r="AL958" s="668">
        <f t="shared" si="191"/>
        <v>0</v>
      </c>
      <c r="AM958" s="670">
        <f>IF(Tableau7[[#This Row],[N° pièce]]="",0,(Tableau7[[#This Row],[hors TVA]]+(Tableau7[[#This Row],[hors TVA]]*Tableau7[[#This Row],[Taux TVA]])-(Tableau7[[#This Row],[hors TVA]]*Tableau7[[#This Row],[Taux TVA]]*Tableau7[[#This Row],[Régime TVA: Récupération]]))*Tableau7[[#This Row],[Type 1]])</f>
        <v>0</v>
      </c>
      <c r="AN958" s="670">
        <f>IF(Tableau7[[#This Row],[N° pièce]]="",0,IF($K$2="pôle",((Tableau7[[#This Row],[hors TVA]]+(Tableau7[[#This Row],[hors TVA]]*Tableau7[[#This Row],[Taux TVA]])-(Tableau7[[#This Row],[hors TVA]]*Tableau7[[#This Row],[Taux TVA]]*Tableau7[[#This Row],[Régime TVA: Récupération]]))*Tableau7[[#This Row],[Type 2]]),0))</f>
        <v>0</v>
      </c>
      <c r="AO958" s="670">
        <f t="shared" si="194"/>
        <v>0</v>
      </c>
      <c r="AP958" s="255">
        <f t="shared" si="193"/>
        <v>0</v>
      </c>
      <c r="AQ958" s="506">
        <f t="shared" si="195"/>
        <v>0</v>
      </c>
      <c r="AR958" s="671"/>
      <c r="AS958" s="512"/>
      <c r="AT958" s="513" t="str">
        <f>IF(('1C TSsoustraitance'!AP675*FICHE!C$14&lt;J958),"Forfait limité à "&amp;FICHE!C$14&amp;"€/jour","")</f>
        <v/>
      </c>
      <c r="AU958" s="797"/>
      <c r="AV958" s="484"/>
      <c r="AW958" s="484"/>
      <c r="AX958" s="484"/>
      <c r="AY958" s="484"/>
      <c r="AZ958" s="484"/>
      <c r="BA958" s="4"/>
      <c r="BB958" s="4"/>
      <c r="BC958" s="4"/>
      <c r="BD958" s="4"/>
      <c r="BE958" s="4"/>
      <c r="BF958" s="4"/>
      <c r="BG958" s="4"/>
      <c r="BH958" s="4"/>
      <c r="BI958" s="4"/>
      <c r="BJ958" s="4"/>
      <c r="BK958" s="4"/>
      <c r="BL958" s="4"/>
      <c r="BM958" s="4"/>
      <c r="BN958" s="4"/>
      <c r="BO958" s="4"/>
      <c r="BP958" s="4"/>
      <c r="BQ958" s="4"/>
      <c r="BR958" s="4"/>
      <c r="BS958" s="4"/>
      <c r="BT958" s="4"/>
      <c r="BU958" s="4"/>
      <c r="BV958" s="4"/>
      <c r="BW958" s="4"/>
      <c r="BX958" s="4"/>
      <c r="BY958" s="4"/>
      <c r="BZ958" s="4"/>
      <c r="CA958" s="4"/>
      <c r="CB958" s="4"/>
      <c r="CC958" s="4"/>
      <c r="CD958" s="4"/>
      <c r="CE958" s="4"/>
      <c r="CF958" s="4"/>
      <c r="CG958" s="4"/>
      <c r="CH958" s="4"/>
      <c r="CI958" s="4"/>
      <c r="CJ958" s="4"/>
      <c r="CK958" s="4"/>
      <c r="CL958" s="4"/>
      <c r="CM958" s="4"/>
      <c r="CN958" s="4"/>
      <c r="CO958" s="4"/>
      <c r="CP958" s="4"/>
      <c r="CQ958" s="4"/>
      <c r="CR958" s="4"/>
      <c r="CS958" s="4"/>
      <c r="CT958" s="4"/>
      <c r="CU958" s="4"/>
      <c r="CV958" s="4"/>
      <c r="CW958" s="4"/>
      <c r="CX958" s="4"/>
      <c r="CY958" s="4"/>
      <c r="CZ958" s="4"/>
      <c r="DA958" s="4"/>
      <c r="DB958" s="4"/>
      <c r="DC958" s="4"/>
      <c r="DD958" s="4"/>
      <c r="DE958" s="4"/>
      <c r="DF958" s="4"/>
      <c r="DG958" s="4"/>
      <c r="DH958" s="4"/>
      <c r="DI958" s="4"/>
      <c r="DJ958" s="4"/>
      <c r="DK958" s="4"/>
      <c r="DL958" s="4"/>
      <c r="DM958" s="4"/>
      <c r="DN958" s="4"/>
      <c r="DO958" s="4"/>
      <c r="DP958" s="4"/>
      <c r="DQ958" s="4"/>
      <c r="DR958" s="4"/>
      <c r="DS958" s="4"/>
      <c r="DT958" s="4"/>
      <c r="DU958" s="4"/>
      <c r="DV958" s="4"/>
      <c r="DW958" s="4"/>
      <c r="DX958" s="4"/>
      <c r="DY958" s="4"/>
      <c r="DZ958" s="4"/>
      <c r="EA958" s="4"/>
      <c r="EB958" s="4"/>
      <c r="EC958" s="4"/>
      <c r="ED958" s="4"/>
      <c r="EE958" s="4"/>
      <c r="EF958" s="4"/>
      <c r="EG958" s="4"/>
      <c r="EH958" s="4"/>
      <c r="EI958" s="4"/>
      <c r="EJ958" s="4"/>
      <c r="EK958" s="4"/>
      <c r="EL958" s="4"/>
      <c r="EM958" s="4"/>
      <c r="EN958" s="4"/>
      <c r="EO958" s="4"/>
      <c r="EP958" s="4"/>
      <c r="EQ958" s="4"/>
      <c r="ER958" s="4"/>
      <c r="ES958" s="4"/>
      <c r="ET958" s="4"/>
      <c r="EU958" s="4"/>
      <c r="EV958" s="4"/>
      <c r="EW958" s="4"/>
      <c r="EX958" s="4"/>
      <c r="EY958" s="4"/>
      <c r="EZ958" s="4"/>
      <c r="FA958" s="4"/>
      <c r="FB958" s="4"/>
      <c r="FC958" s="4"/>
      <c r="FD958" s="4"/>
      <c r="FE958" s="4"/>
      <c r="FF958" s="4"/>
      <c r="FG958" s="4"/>
      <c r="FH958" s="4"/>
      <c r="FI958" s="4"/>
      <c r="FJ958" s="4"/>
      <c r="FK958" s="4"/>
      <c r="FL958" s="4"/>
      <c r="FM958" s="4"/>
      <c r="FN958" s="4"/>
      <c r="FO958" s="4"/>
      <c r="FP958" s="4"/>
      <c r="FQ958" s="4"/>
      <c r="FR958" s="4"/>
      <c r="FS958" s="4"/>
      <c r="FT958" s="4"/>
      <c r="FU958" s="4"/>
      <c r="FV958" s="4"/>
      <c r="FW958" s="4"/>
      <c r="FX958" s="4"/>
      <c r="FY958" s="4"/>
      <c r="FZ958" s="4"/>
      <c r="GA958" s="4"/>
      <c r="GB958" s="4"/>
      <c r="GC958" s="4"/>
      <c r="GD958" s="4"/>
      <c r="GE958" s="4"/>
      <c r="GF958" s="4"/>
      <c r="GG958" s="4"/>
      <c r="GH958" s="4"/>
      <c r="GI958" s="4"/>
      <c r="GJ958" s="4"/>
      <c r="GK958" s="4"/>
      <c r="GL958" s="4"/>
      <c r="GM958" s="4"/>
      <c r="GN958" s="4"/>
      <c r="GO958" s="4"/>
      <c r="GP958" s="4"/>
      <c r="GQ958" s="4"/>
      <c r="GR958" s="4"/>
      <c r="GS958" s="4"/>
      <c r="GT958" s="4"/>
      <c r="GU958" s="4"/>
      <c r="GV958" s="4"/>
      <c r="GW958" s="4"/>
      <c r="GX958" s="4"/>
      <c r="GY958" s="4"/>
      <c r="GZ958" s="4"/>
      <c r="HA958" s="4"/>
      <c r="HB958" s="4"/>
      <c r="HC958" s="4"/>
    </row>
    <row r="959" spans="1:211" s="380" customFormat="1" ht="13.9" customHeight="1">
      <c r="A959" s="828" t="str">
        <f>IF('1C TSsoustraitance'!$A676&lt;&gt;0,'1C TSsoustraitance'!$A676,"")</f>
        <v/>
      </c>
      <c r="B959" s="530"/>
      <c r="C959" s="513" t="str">
        <f>IF('1C TSsoustraitance'!$A676&lt;&gt;0,'1C TSsoustraitance'!$B676,"")</f>
        <v/>
      </c>
      <c r="D959" s="513" t="str">
        <f>IF('1C TSsoustraitance'!$A676&lt;&gt;0,'1C TSsoustraitance'!$C676,"")</f>
        <v/>
      </c>
      <c r="E959" s="684"/>
      <c r="F959" s="685"/>
      <c r="G959" s="666">
        <f>'1C TSsoustraitance'!$D676</f>
        <v>0</v>
      </c>
      <c r="H959" s="533">
        <v>0.21</v>
      </c>
      <c r="I959" s="533">
        <v>1</v>
      </c>
      <c r="J959" s="534"/>
      <c r="K959" s="667">
        <f t="shared" si="189"/>
        <v>0</v>
      </c>
      <c r="L959" s="668">
        <f>IF(OR('1C TSsoustraitance'!$D676="",'1C TSsoustraitance'!$AP676=0),0,IF(AND('1C TSsoustraitance'!$D676&lt;&gt;"",$K$2="Pôle",'1C TSsoustraitance'!$E676="OUI"),(('1C TSsoustraitance'!$F676+'1C TSsoustraitance'!$G676+'1C TSsoustraitance'!$H676+'1C TSsoustraitance'!$I676+'1C TSsoustraitance'!$M676)/'1C TSsoustraitance'!$R676),IF(AND('1C TSsoustraitance'!$D676&lt;&gt;"",$K$2="Pôle",'1C TSsoustraitance'!$E676="NON"),(('1C TSsoustraitance'!$F676+'1C TSsoustraitance'!$G676+'1C TSsoustraitance'!$H676+'1C TSsoustraitance'!$I676+'1C TSsoustraitance'!$M676)/'1C TSsoustraitance'!$AP676),IF(AND('1C TSsoustraitance'!$D676&lt;&gt;"",$K$2&lt;&gt;"Pôle",'1C TSsoustraitance'!$E676="OUI"),(('1C TSsoustraitance'!$F676+'1C TSsoustraitance'!$G676+'1C TSsoustraitance'!$H676+'1C TSsoustraitance'!$I676+'1C TSsoustraitance'!$J676+'1C TSsoustraitance'!$K676+'1C TSsoustraitance'!$L676+'1C TSsoustraitance'!$M676+'1C TSsoustraitance'!$N676+'1C TSsoustraitance'!$O676+'1C TSsoustraitance'!$P676+'1C TSsoustraitance'!$Q676)/'1C TSsoustraitance'!$R676),IF(AND('1C TSsoustraitance'!$D676&lt;&gt;"",$K$2&lt;&gt;"Pôle",'1C TSsoustraitance'!$E676="NON"),(('1C TSsoustraitance'!$F676+'1C TSsoustraitance'!$G676+'1C TSsoustraitance'!$H676+'1C TSsoustraitance'!$I676+'1C TSsoustraitance'!$J676+'1C TSsoustraitance'!$K676+'1C TSsoustraitance'!$L676+'1C TSsoustraitance'!$M676+'1C TSsoustraitance'!$N676+'1C TSsoustraitance'!$O676+'1C TSsoustraitance'!$P676+'1C TSsoustraitance'!$Q676))/'1C TSsoustraitance'!$AP676)))))</f>
        <v>0</v>
      </c>
      <c r="M959" s="668">
        <f>IF(OR('1C TSsoustraitance'!$D676="",'1C TSsoustraitance'!AP$13=0),0,IF(AND('1C TSsoustraitance'!$D676&lt;&gt;"",$K$2="Pôle",'1C TSsoustraitance'!$E676="OUI"),(('1C TSsoustraitance'!$J676+'1C TSsoustraitance'!$K676+'1C TSsoustraitance'!$L676)/'1C TSsoustraitance'!$R676),IF(AND('1C TSsoustraitance'!$D676&lt;&gt;"",$K$2="Pôle",'1C TSsoustraitance'!$E676="NON"),(('1C TSsoustraitance'!$J676+'1C TSsoustraitance'!$K676+'1C TSsoustraitance'!$L676)/'1C TSsoustraitance'!$AP676),IF(AND('1C TSsoustraitance'!$D676&lt;&gt;"",$K$2&lt;&gt;"Pôle"),0))))</f>
        <v>0</v>
      </c>
      <c r="N959" s="668">
        <f t="shared" si="188"/>
        <v>0</v>
      </c>
      <c r="O959" s="669">
        <f>IF(OR('1C TSsoustraitance'!$D676="",'1C TSsoustraitance'!$E676="OUI",'1C TSsoustraitance'!$AP676=0),0,(('1C TSsoustraitance'!$S676)/'1C TSsoustraitance'!$AP676))</f>
        <v>0</v>
      </c>
      <c r="P959" s="669">
        <f>IF(OR('1C TSsoustraitance'!$D676="",'1C TSsoustraitance'!$E676="OUI",'1C TSsoustraitance'!$AP676=0),0,(('1C TSsoustraitance'!$T676)/'1C TSsoustraitance'!$AP676))</f>
        <v>0</v>
      </c>
      <c r="Q959" s="669">
        <f>IF(OR('1C TSsoustraitance'!$D676="",'1C TSsoustraitance'!$E676="OUI",'1C TSsoustraitance'!$AP676=0),0,(('1C TSsoustraitance'!$U676)/'1C TSsoustraitance'!$AP676))</f>
        <v>0</v>
      </c>
      <c r="R959" s="669">
        <f>IF(OR('1C TSsoustraitance'!$D676="",'1C TSsoustraitance'!$E676="OUI",'1C TSsoustraitance'!$AP676=0),0,(('1C TSsoustraitance'!$V676)/'1C TSsoustraitance'!$AP676))</f>
        <v>0</v>
      </c>
      <c r="S959" s="669">
        <f>IF(OR('1C TSsoustraitance'!$D676="",'1C TSsoustraitance'!$E676="OUI",'1C TSsoustraitance'!$AP676=0),0,(('1C TSsoustraitance'!$W676)/'1C TSsoustraitance'!$AP676))</f>
        <v>0</v>
      </c>
      <c r="T959" s="669">
        <f>IF(OR('1C TSsoustraitance'!$D676="",'1C TSsoustraitance'!$E676="OUI",'1C TSsoustraitance'!$AP676=0),0,(('1C TSsoustraitance'!$X676)/'1C TSsoustraitance'!$AP676))</f>
        <v>0</v>
      </c>
      <c r="U959" s="669">
        <f>IF(OR('1C TSsoustraitance'!$D676="",'1C TSsoustraitance'!$E676="OUI",'1C TSsoustraitance'!$AP676=0),0,(('1C TSsoustraitance'!$Y676)/'1C TSsoustraitance'!$AP676))</f>
        <v>0</v>
      </c>
      <c r="V959" s="669">
        <f>IF(OR('1C TSsoustraitance'!$D676="",'1C TSsoustraitance'!$E676="OUI",'1C TSsoustraitance'!$AP676=0),0,(('1C TSsoustraitance'!$Z676)/'1C TSsoustraitance'!$AP676))</f>
        <v>0</v>
      </c>
      <c r="W959" s="669">
        <f>IF(OR('1C TSsoustraitance'!$D676="",'1C TSsoustraitance'!$E676="OUI",'1C TSsoustraitance'!$AP676=0),0,(('1C TSsoustraitance'!$AA676)/'1C TSsoustraitance'!$AP676))</f>
        <v>0</v>
      </c>
      <c r="X959" s="669">
        <f>IF(OR('1C TSsoustraitance'!$D676="",'1C TSsoustraitance'!$E676="OUI",'1C TSsoustraitance'!$AP676=0),0,(('1C TSsoustraitance'!$AB676)/'1C TSsoustraitance'!$AP676))</f>
        <v>0</v>
      </c>
      <c r="Y959" s="669">
        <f>IF(OR('1C TSsoustraitance'!$D676="",'1C TSsoustraitance'!$E676="OUI",'1C TSsoustraitance'!$AP676=0),0,(('1C TSsoustraitance'!$AC676)/'1C TSsoustraitance'!$AP676))</f>
        <v>0</v>
      </c>
      <c r="Z959" s="669">
        <f>IF(OR('1C TSsoustraitance'!$D676="",'1C TSsoustraitance'!$E676="OUI",'1C TSsoustraitance'!$AP676=0),0,(('1C TSsoustraitance'!$AD676)/'1C TSsoustraitance'!$AP676))</f>
        <v>0</v>
      </c>
      <c r="AA959" s="669">
        <f>IF(OR('1C TSsoustraitance'!$D676="",'1C TSsoustraitance'!$E676="OUI",'1C TSsoustraitance'!$AP676=0),0,(('1C TSsoustraitance'!$AE676)/'1C TSsoustraitance'!$AP676))</f>
        <v>0</v>
      </c>
      <c r="AB959" s="669">
        <f>IF(OR('1C TSsoustraitance'!$D676="",'1C TSsoustraitance'!$E676="OUI",'1C TSsoustraitance'!$AP676=0),0,(('1C TSsoustraitance'!$AF676)/'1C TSsoustraitance'!$AP676))</f>
        <v>0</v>
      </c>
      <c r="AC959" s="669">
        <f>IF(OR('1C TSsoustraitance'!$D676="",'1C TSsoustraitance'!$E676="OUI",'1C TSsoustraitance'!$AP676=0),0,(('1C TSsoustraitance'!$AG676)/'1C TSsoustraitance'!$AP676))</f>
        <v>0</v>
      </c>
      <c r="AD959" s="669">
        <f>IF(OR('1C TSsoustraitance'!$D676="",'1C TSsoustraitance'!$E676="OUI",'1C TSsoustraitance'!$AP676=0),0,(('1C TSsoustraitance'!$AH676)/'1C TSsoustraitance'!$AP676))</f>
        <v>0</v>
      </c>
      <c r="AE959" s="669">
        <f>IF(OR('1C TSsoustraitance'!$D676="",'1C TSsoustraitance'!$E676="OUI",'1C TSsoustraitance'!$AP676=0),0,(('1C TSsoustraitance'!$AI676)/'1C TSsoustraitance'!$AP676))</f>
        <v>0</v>
      </c>
      <c r="AF959" s="669">
        <f>IF(OR('1C TSsoustraitance'!$D676="",'1C TSsoustraitance'!$E676="OUI",'1C TSsoustraitance'!$AP676=0),0,(('1C TSsoustraitance'!$AJ676)/'1C TSsoustraitance'!$AP676))</f>
        <v>0</v>
      </c>
      <c r="AG959" s="669">
        <f>IF(OR('1C TSsoustraitance'!$D676="",'1C TSsoustraitance'!$E676="OUI",'1C TSsoustraitance'!$AP676=0),0,(('1C TSsoustraitance'!$AK676)/'1C TSsoustraitance'!$AP676))</f>
        <v>0</v>
      </c>
      <c r="AH959" s="669">
        <f>IF(OR('1C TSsoustraitance'!$D676="",'1C TSsoustraitance'!$E676="OUI",'1C TSsoustraitance'!$AP676=0),0,(('1C TSsoustraitance'!$AL676)/'1C TSsoustraitance'!$AP676))</f>
        <v>0</v>
      </c>
      <c r="AI959" s="669">
        <f>IF(OR('1C TSsoustraitance'!$D676="",'1C TSsoustraitance'!$E676="OUI",'1C TSsoustraitance'!$AP676=0),0,(('1C TSsoustraitance'!$AM676)/'1C TSsoustraitance'!$AP676))</f>
        <v>0</v>
      </c>
      <c r="AJ959" s="669">
        <f>IF(OR('1C TSsoustraitance'!$D676="",'1C TSsoustraitance'!$E676="OUI",'1C TSsoustraitance'!$AP676=0),0,(('1C TSsoustraitance'!$AN676)/'1C TSsoustraitance'!$AP676))</f>
        <v>0</v>
      </c>
      <c r="AK959" s="669">
        <f t="shared" si="190"/>
        <v>0</v>
      </c>
      <c r="AL959" s="668">
        <f t="shared" si="191"/>
        <v>0</v>
      </c>
      <c r="AM959" s="670">
        <f>IF(Tableau7[[#This Row],[N° pièce]]="",0,(Tableau7[[#This Row],[hors TVA]]+(Tableau7[[#This Row],[hors TVA]]*Tableau7[[#This Row],[Taux TVA]])-(Tableau7[[#This Row],[hors TVA]]*Tableau7[[#This Row],[Taux TVA]]*Tableau7[[#This Row],[Régime TVA: Récupération]]))*Tableau7[[#This Row],[Type 1]])</f>
        <v>0</v>
      </c>
      <c r="AN959" s="670">
        <f>IF(Tableau7[[#This Row],[N° pièce]]="",0,IF($K$2="pôle",((Tableau7[[#This Row],[hors TVA]]+(Tableau7[[#This Row],[hors TVA]]*Tableau7[[#This Row],[Taux TVA]])-(Tableau7[[#This Row],[hors TVA]]*Tableau7[[#This Row],[Taux TVA]]*Tableau7[[#This Row],[Régime TVA: Récupération]]))*Tableau7[[#This Row],[Type 2]]),0))</f>
        <v>0</v>
      </c>
      <c r="AO959" s="670">
        <f t="shared" si="194"/>
        <v>0</v>
      </c>
      <c r="AP959" s="255">
        <f t="shared" si="193"/>
        <v>0</v>
      </c>
      <c r="AQ959" s="506">
        <f t="shared" si="195"/>
        <v>0</v>
      </c>
      <c r="AR959" s="671"/>
      <c r="AS959" s="512"/>
      <c r="AT959" s="513" t="str">
        <f>IF(('1C TSsoustraitance'!AP676*FICHE!C$14&lt;J959),"Forfait limité à "&amp;FICHE!C$14&amp;"€/jour","")</f>
        <v/>
      </c>
      <c r="AU959" s="797"/>
      <c r="AV959" s="484"/>
      <c r="AW959" s="484"/>
      <c r="AX959" s="484"/>
      <c r="AY959" s="484"/>
      <c r="AZ959" s="484"/>
      <c r="BA959" s="4"/>
      <c r="BB959" s="4"/>
      <c r="BC959" s="4"/>
      <c r="BD959" s="4"/>
      <c r="BE959" s="4"/>
      <c r="BF959" s="4"/>
      <c r="BG959" s="4"/>
      <c r="BH959" s="4"/>
      <c r="BI959" s="4"/>
      <c r="BJ959" s="4"/>
      <c r="BK959" s="4"/>
      <c r="BL959" s="4"/>
      <c r="BM959" s="4"/>
      <c r="BN959" s="4"/>
      <c r="BO959" s="4"/>
      <c r="BP959" s="4"/>
      <c r="BQ959" s="4"/>
      <c r="BR959" s="4"/>
      <c r="BS959" s="4"/>
      <c r="BT959" s="4"/>
      <c r="BU959" s="4"/>
      <c r="BV959" s="4"/>
      <c r="BW959" s="4"/>
      <c r="BX959" s="4"/>
      <c r="BY959" s="4"/>
      <c r="BZ959" s="4"/>
      <c r="CA959" s="4"/>
      <c r="CB959" s="4"/>
      <c r="CC959" s="4"/>
      <c r="CD959" s="4"/>
      <c r="CE959" s="4"/>
      <c r="CF959" s="4"/>
      <c r="CG959" s="4"/>
      <c r="CH959" s="4"/>
      <c r="CI959" s="4"/>
      <c r="CJ959" s="4"/>
      <c r="CK959" s="4"/>
      <c r="CL959" s="4"/>
      <c r="CM959" s="4"/>
      <c r="CN959" s="4"/>
      <c r="CO959" s="4"/>
      <c r="CP959" s="4"/>
      <c r="CQ959" s="4"/>
      <c r="CR959" s="4"/>
      <c r="CS959" s="4"/>
      <c r="CT959" s="4"/>
      <c r="CU959" s="4"/>
      <c r="CV959" s="4"/>
      <c r="CW959" s="4"/>
      <c r="CX959" s="4"/>
      <c r="CY959" s="4"/>
      <c r="CZ959" s="4"/>
      <c r="DA959" s="4"/>
      <c r="DB959" s="4"/>
      <c r="DC959" s="4"/>
      <c r="DD959" s="4"/>
      <c r="DE959" s="4"/>
      <c r="DF959" s="4"/>
      <c r="DG959" s="4"/>
      <c r="DH959" s="4"/>
      <c r="DI959" s="4"/>
      <c r="DJ959" s="4"/>
      <c r="DK959" s="4"/>
      <c r="DL959" s="4"/>
      <c r="DM959" s="4"/>
      <c r="DN959" s="4"/>
      <c r="DO959" s="4"/>
      <c r="DP959" s="4"/>
      <c r="DQ959" s="4"/>
      <c r="DR959" s="4"/>
      <c r="DS959" s="4"/>
      <c r="DT959" s="4"/>
      <c r="DU959" s="4"/>
      <c r="DV959" s="4"/>
      <c r="DW959" s="4"/>
      <c r="DX959" s="4"/>
      <c r="DY959" s="4"/>
      <c r="DZ959" s="4"/>
      <c r="EA959" s="4"/>
      <c r="EB959" s="4"/>
      <c r="EC959" s="4"/>
      <c r="ED959" s="4"/>
      <c r="EE959" s="4"/>
      <c r="EF959" s="4"/>
      <c r="EG959" s="4"/>
      <c r="EH959" s="4"/>
      <c r="EI959" s="4"/>
      <c r="EJ959" s="4"/>
      <c r="EK959" s="4"/>
      <c r="EL959" s="4"/>
      <c r="EM959" s="4"/>
      <c r="EN959" s="4"/>
      <c r="EO959" s="4"/>
      <c r="EP959" s="4"/>
      <c r="EQ959" s="4"/>
      <c r="ER959" s="4"/>
      <c r="ES959" s="4"/>
      <c r="ET959" s="4"/>
      <c r="EU959" s="4"/>
      <c r="EV959" s="4"/>
      <c r="EW959" s="4"/>
      <c r="EX959" s="4"/>
      <c r="EY959" s="4"/>
      <c r="EZ959" s="4"/>
      <c r="FA959" s="4"/>
      <c r="FB959" s="4"/>
      <c r="FC959" s="4"/>
      <c r="FD959" s="4"/>
      <c r="FE959" s="4"/>
      <c r="FF959" s="4"/>
      <c r="FG959" s="4"/>
      <c r="FH959" s="4"/>
      <c r="FI959" s="4"/>
      <c r="FJ959" s="4"/>
      <c r="FK959" s="4"/>
      <c r="FL959" s="4"/>
      <c r="FM959" s="4"/>
      <c r="FN959" s="4"/>
      <c r="FO959" s="4"/>
      <c r="FP959" s="4"/>
      <c r="FQ959" s="4"/>
      <c r="FR959" s="4"/>
      <c r="FS959" s="4"/>
      <c r="FT959" s="4"/>
      <c r="FU959" s="4"/>
      <c r="FV959" s="4"/>
      <c r="FW959" s="4"/>
      <c r="FX959" s="4"/>
      <c r="FY959" s="4"/>
      <c r="FZ959" s="4"/>
      <c r="GA959" s="4"/>
      <c r="GB959" s="4"/>
      <c r="GC959" s="4"/>
      <c r="GD959" s="4"/>
      <c r="GE959" s="4"/>
      <c r="GF959" s="4"/>
      <c r="GG959" s="4"/>
      <c r="GH959" s="4"/>
      <c r="GI959" s="4"/>
      <c r="GJ959" s="4"/>
      <c r="GK959" s="4"/>
      <c r="GL959" s="4"/>
      <c r="GM959" s="4"/>
      <c r="GN959" s="4"/>
      <c r="GO959" s="4"/>
      <c r="GP959" s="4"/>
      <c r="GQ959" s="4"/>
      <c r="GR959" s="4"/>
      <c r="GS959" s="4"/>
      <c r="GT959" s="4"/>
      <c r="GU959" s="4"/>
      <c r="GV959" s="4"/>
      <c r="GW959" s="4"/>
      <c r="GX959" s="4"/>
      <c r="GY959" s="4"/>
      <c r="GZ959" s="4"/>
      <c r="HA959" s="4"/>
      <c r="HB959" s="4"/>
      <c r="HC959" s="4"/>
    </row>
    <row r="960" spans="1:211" s="380" customFormat="1" ht="13.9" customHeight="1">
      <c r="A960" s="828" t="str">
        <f>IF('1C TSsoustraitance'!$A677&lt;&gt;0,'1C TSsoustraitance'!$A677,"")</f>
        <v/>
      </c>
      <c r="B960" s="530"/>
      <c r="C960" s="513" t="str">
        <f>IF('1C TSsoustraitance'!$A677&lt;&gt;0,'1C TSsoustraitance'!$B677,"")</f>
        <v/>
      </c>
      <c r="D960" s="513" t="str">
        <f>IF('1C TSsoustraitance'!$A677&lt;&gt;0,'1C TSsoustraitance'!$C677,"")</f>
        <v/>
      </c>
      <c r="E960" s="684"/>
      <c r="F960" s="685"/>
      <c r="G960" s="666">
        <f>'1C TSsoustraitance'!$D677</f>
        <v>0</v>
      </c>
      <c r="H960" s="533">
        <v>0.21</v>
      </c>
      <c r="I960" s="533">
        <v>1</v>
      </c>
      <c r="J960" s="534"/>
      <c r="K960" s="667">
        <f t="shared" si="189"/>
        <v>0</v>
      </c>
      <c r="L960" s="668">
        <f>IF(OR('1C TSsoustraitance'!$D677="",'1C TSsoustraitance'!$AP677=0),0,IF(AND('1C TSsoustraitance'!$D677&lt;&gt;"",$K$2="Pôle",'1C TSsoustraitance'!$E677="OUI"),(('1C TSsoustraitance'!$F677+'1C TSsoustraitance'!$G677+'1C TSsoustraitance'!$H677+'1C TSsoustraitance'!$I677+'1C TSsoustraitance'!$M677)/'1C TSsoustraitance'!$R677),IF(AND('1C TSsoustraitance'!$D677&lt;&gt;"",$K$2="Pôle",'1C TSsoustraitance'!$E677="NON"),(('1C TSsoustraitance'!$F677+'1C TSsoustraitance'!$G677+'1C TSsoustraitance'!$H677+'1C TSsoustraitance'!$I677+'1C TSsoustraitance'!$M677)/'1C TSsoustraitance'!$AP677),IF(AND('1C TSsoustraitance'!$D677&lt;&gt;"",$K$2&lt;&gt;"Pôle",'1C TSsoustraitance'!$E677="OUI"),(('1C TSsoustraitance'!$F677+'1C TSsoustraitance'!$G677+'1C TSsoustraitance'!$H677+'1C TSsoustraitance'!$I677+'1C TSsoustraitance'!$J677+'1C TSsoustraitance'!$K677+'1C TSsoustraitance'!$L677+'1C TSsoustraitance'!$M677+'1C TSsoustraitance'!$N677+'1C TSsoustraitance'!$O677+'1C TSsoustraitance'!$P677+'1C TSsoustraitance'!$Q677)/'1C TSsoustraitance'!$R677),IF(AND('1C TSsoustraitance'!$D677&lt;&gt;"",$K$2&lt;&gt;"Pôle",'1C TSsoustraitance'!$E677="NON"),(('1C TSsoustraitance'!$F677+'1C TSsoustraitance'!$G677+'1C TSsoustraitance'!$H677+'1C TSsoustraitance'!$I677+'1C TSsoustraitance'!$J677+'1C TSsoustraitance'!$K677+'1C TSsoustraitance'!$L677+'1C TSsoustraitance'!$M677+'1C TSsoustraitance'!$N677+'1C TSsoustraitance'!$O677+'1C TSsoustraitance'!$P677+'1C TSsoustraitance'!$Q677))/'1C TSsoustraitance'!$AP677)))))</f>
        <v>0</v>
      </c>
      <c r="M960" s="668">
        <f>IF(OR('1C TSsoustraitance'!$D677="",'1C TSsoustraitance'!AP$13=0),0,IF(AND('1C TSsoustraitance'!$D677&lt;&gt;"",$K$2="Pôle",'1C TSsoustraitance'!$E677="OUI"),(('1C TSsoustraitance'!$J677+'1C TSsoustraitance'!$K677+'1C TSsoustraitance'!$L677)/'1C TSsoustraitance'!$R677),IF(AND('1C TSsoustraitance'!$D677&lt;&gt;"",$K$2="Pôle",'1C TSsoustraitance'!$E677="NON"),(('1C TSsoustraitance'!$J677+'1C TSsoustraitance'!$K677+'1C TSsoustraitance'!$L677)/'1C TSsoustraitance'!$AP677),IF(AND('1C TSsoustraitance'!$D677&lt;&gt;"",$K$2&lt;&gt;"Pôle"),0))))</f>
        <v>0</v>
      </c>
      <c r="N960" s="668">
        <f t="shared" si="188"/>
        <v>0</v>
      </c>
      <c r="O960" s="669">
        <f>IF(OR('1C TSsoustraitance'!$D677="",'1C TSsoustraitance'!$E677="OUI",'1C TSsoustraitance'!$AP677=0),0,(('1C TSsoustraitance'!$S677)/'1C TSsoustraitance'!$AP677))</f>
        <v>0</v>
      </c>
      <c r="P960" s="669">
        <f>IF(OR('1C TSsoustraitance'!$D677="",'1C TSsoustraitance'!$E677="OUI",'1C TSsoustraitance'!$AP677=0),0,(('1C TSsoustraitance'!$T677)/'1C TSsoustraitance'!$AP677))</f>
        <v>0</v>
      </c>
      <c r="Q960" s="669">
        <f>IF(OR('1C TSsoustraitance'!$D677="",'1C TSsoustraitance'!$E677="OUI",'1C TSsoustraitance'!$AP677=0),0,(('1C TSsoustraitance'!$U677)/'1C TSsoustraitance'!$AP677))</f>
        <v>0</v>
      </c>
      <c r="R960" s="669">
        <f>IF(OR('1C TSsoustraitance'!$D677="",'1C TSsoustraitance'!$E677="OUI",'1C TSsoustraitance'!$AP677=0),0,(('1C TSsoustraitance'!$V677)/'1C TSsoustraitance'!$AP677))</f>
        <v>0</v>
      </c>
      <c r="S960" s="669">
        <f>IF(OR('1C TSsoustraitance'!$D677="",'1C TSsoustraitance'!$E677="OUI",'1C TSsoustraitance'!$AP677=0),0,(('1C TSsoustraitance'!$W677)/'1C TSsoustraitance'!$AP677))</f>
        <v>0</v>
      </c>
      <c r="T960" s="669">
        <f>IF(OR('1C TSsoustraitance'!$D677="",'1C TSsoustraitance'!$E677="OUI",'1C TSsoustraitance'!$AP677=0),0,(('1C TSsoustraitance'!$X677)/'1C TSsoustraitance'!$AP677))</f>
        <v>0</v>
      </c>
      <c r="U960" s="669">
        <f>IF(OR('1C TSsoustraitance'!$D677="",'1C TSsoustraitance'!$E677="OUI",'1C TSsoustraitance'!$AP677=0),0,(('1C TSsoustraitance'!$Y677)/'1C TSsoustraitance'!$AP677))</f>
        <v>0</v>
      </c>
      <c r="V960" s="669">
        <f>IF(OR('1C TSsoustraitance'!$D677="",'1C TSsoustraitance'!$E677="OUI",'1C TSsoustraitance'!$AP677=0),0,(('1C TSsoustraitance'!$Z677)/'1C TSsoustraitance'!$AP677))</f>
        <v>0</v>
      </c>
      <c r="W960" s="669">
        <f>IF(OR('1C TSsoustraitance'!$D677="",'1C TSsoustraitance'!$E677="OUI",'1C TSsoustraitance'!$AP677=0),0,(('1C TSsoustraitance'!$AA677)/'1C TSsoustraitance'!$AP677))</f>
        <v>0</v>
      </c>
      <c r="X960" s="669">
        <f>IF(OR('1C TSsoustraitance'!$D677="",'1C TSsoustraitance'!$E677="OUI",'1C TSsoustraitance'!$AP677=0),0,(('1C TSsoustraitance'!$AB677)/'1C TSsoustraitance'!$AP677))</f>
        <v>0</v>
      </c>
      <c r="Y960" s="669">
        <f>IF(OR('1C TSsoustraitance'!$D677="",'1C TSsoustraitance'!$E677="OUI",'1C TSsoustraitance'!$AP677=0),0,(('1C TSsoustraitance'!$AC677)/'1C TSsoustraitance'!$AP677))</f>
        <v>0</v>
      </c>
      <c r="Z960" s="669">
        <f>IF(OR('1C TSsoustraitance'!$D677="",'1C TSsoustraitance'!$E677="OUI",'1C TSsoustraitance'!$AP677=0),0,(('1C TSsoustraitance'!$AD677)/'1C TSsoustraitance'!$AP677))</f>
        <v>0</v>
      </c>
      <c r="AA960" s="669">
        <f>IF(OR('1C TSsoustraitance'!$D677="",'1C TSsoustraitance'!$E677="OUI",'1C TSsoustraitance'!$AP677=0),0,(('1C TSsoustraitance'!$AE677)/'1C TSsoustraitance'!$AP677))</f>
        <v>0</v>
      </c>
      <c r="AB960" s="669">
        <f>IF(OR('1C TSsoustraitance'!$D677="",'1C TSsoustraitance'!$E677="OUI",'1C TSsoustraitance'!$AP677=0),0,(('1C TSsoustraitance'!$AF677)/'1C TSsoustraitance'!$AP677))</f>
        <v>0</v>
      </c>
      <c r="AC960" s="669">
        <f>IF(OR('1C TSsoustraitance'!$D677="",'1C TSsoustraitance'!$E677="OUI",'1C TSsoustraitance'!$AP677=0),0,(('1C TSsoustraitance'!$AG677)/'1C TSsoustraitance'!$AP677))</f>
        <v>0</v>
      </c>
      <c r="AD960" s="669">
        <f>IF(OR('1C TSsoustraitance'!$D677="",'1C TSsoustraitance'!$E677="OUI",'1C TSsoustraitance'!$AP677=0),0,(('1C TSsoustraitance'!$AH677)/'1C TSsoustraitance'!$AP677))</f>
        <v>0</v>
      </c>
      <c r="AE960" s="669">
        <f>IF(OR('1C TSsoustraitance'!$D677="",'1C TSsoustraitance'!$E677="OUI",'1C TSsoustraitance'!$AP677=0),0,(('1C TSsoustraitance'!$AI677)/'1C TSsoustraitance'!$AP677))</f>
        <v>0</v>
      </c>
      <c r="AF960" s="669">
        <f>IF(OR('1C TSsoustraitance'!$D677="",'1C TSsoustraitance'!$E677="OUI",'1C TSsoustraitance'!$AP677=0),0,(('1C TSsoustraitance'!$AJ677)/'1C TSsoustraitance'!$AP677))</f>
        <v>0</v>
      </c>
      <c r="AG960" s="669">
        <f>IF(OR('1C TSsoustraitance'!$D677="",'1C TSsoustraitance'!$E677="OUI",'1C TSsoustraitance'!$AP677=0),0,(('1C TSsoustraitance'!$AK677)/'1C TSsoustraitance'!$AP677))</f>
        <v>0</v>
      </c>
      <c r="AH960" s="669">
        <f>IF(OR('1C TSsoustraitance'!$D677="",'1C TSsoustraitance'!$E677="OUI",'1C TSsoustraitance'!$AP677=0),0,(('1C TSsoustraitance'!$AL677)/'1C TSsoustraitance'!$AP677))</f>
        <v>0</v>
      </c>
      <c r="AI960" s="669">
        <f>IF(OR('1C TSsoustraitance'!$D677="",'1C TSsoustraitance'!$E677="OUI",'1C TSsoustraitance'!$AP677=0),0,(('1C TSsoustraitance'!$AM677)/'1C TSsoustraitance'!$AP677))</f>
        <v>0</v>
      </c>
      <c r="AJ960" s="669">
        <f>IF(OR('1C TSsoustraitance'!$D677="",'1C TSsoustraitance'!$E677="OUI",'1C TSsoustraitance'!$AP677=0),0,(('1C TSsoustraitance'!$AN677)/'1C TSsoustraitance'!$AP677))</f>
        <v>0</v>
      </c>
      <c r="AK960" s="669">
        <f t="shared" si="190"/>
        <v>0</v>
      </c>
      <c r="AL960" s="668">
        <f t="shared" si="191"/>
        <v>0</v>
      </c>
      <c r="AM960" s="670">
        <f>IF(Tableau7[[#This Row],[N° pièce]]="",0,(Tableau7[[#This Row],[hors TVA]]+(Tableau7[[#This Row],[hors TVA]]*Tableau7[[#This Row],[Taux TVA]])-(Tableau7[[#This Row],[hors TVA]]*Tableau7[[#This Row],[Taux TVA]]*Tableau7[[#This Row],[Régime TVA: Récupération]]))*Tableau7[[#This Row],[Type 1]])</f>
        <v>0</v>
      </c>
      <c r="AN960" s="670">
        <f>IF(Tableau7[[#This Row],[N° pièce]]="",0,IF($K$2="pôle",((Tableau7[[#This Row],[hors TVA]]+(Tableau7[[#This Row],[hors TVA]]*Tableau7[[#This Row],[Taux TVA]])-(Tableau7[[#This Row],[hors TVA]]*Tableau7[[#This Row],[Taux TVA]]*Tableau7[[#This Row],[Régime TVA: Récupération]]))*Tableau7[[#This Row],[Type 2]]),0))</f>
        <v>0</v>
      </c>
      <c r="AO960" s="670">
        <f t="shared" si="194"/>
        <v>0</v>
      </c>
      <c r="AP960" s="255">
        <f t="shared" si="193"/>
        <v>0</v>
      </c>
      <c r="AQ960" s="506">
        <f t="shared" si="195"/>
        <v>0</v>
      </c>
      <c r="AR960" s="671"/>
      <c r="AS960" s="512"/>
      <c r="AT960" s="513" t="str">
        <f>IF(('1C TSsoustraitance'!AP677*FICHE!C$14&lt;J960),"Forfait limité à "&amp;FICHE!C$14&amp;"€/jour","")</f>
        <v/>
      </c>
      <c r="AU960" s="797"/>
      <c r="AV960" s="484"/>
      <c r="AW960" s="484"/>
      <c r="AX960" s="484"/>
      <c r="AY960" s="484"/>
      <c r="AZ960" s="484"/>
      <c r="BA960" s="4"/>
      <c r="BB960" s="4"/>
      <c r="BC960" s="4"/>
      <c r="BD960" s="4"/>
      <c r="BE960" s="4"/>
      <c r="BF960" s="4"/>
      <c r="BG960" s="4"/>
      <c r="BH960" s="4"/>
      <c r="BI960" s="4"/>
      <c r="BJ960" s="4"/>
      <c r="BK960" s="4"/>
      <c r="BL960" s="4"/>
      <c r="BM960" s="4"/>
      <c r="BN960" s="4"/>
      <c r="BO960" s="4"/>
      <c r="BP960" s="4"/>
      <c r="BQ960" s="4"/>
      <c r="BR960" s="4"/>
      <c r="BS960" s="4"/>
      <c r="BT960" s="4"/>
      <c r="BU960" s="4"/>
      <c r="BV960" s="4"/>
      <c r="BW960" s="4"/>
      <c r="BX960" s="4"/>
      <c r="BY960" s="4"/>
      <c r="BZ960" s="4"/>
      <c r="CA960" s="4"/>
      <c r="CB960" s="4"/>
      <c r="CC960" s="4"/>
      <c r="CD960" s="4"/>
      <c r="CE960" s="4"/>
      <c r="CF960" s="4"/>
      <c r="CG960" s="4"/>
      <c r="CH960" s="4"/>
      <c r="CI960" s="4"/>
      <c r="CJ960" s="4"/>
      <c r="CK960" s="4"/>
      <c r="CL960" s="4"/>
      <c r="CM960" s="4"/>
      <c r="CN960" s="4"/>
      <c r="CO960" s="4"/>
      <c r="CP960" s="4"/>
      <c r="CQ960" s="4"/>
      <c r="CR960" s="4"/>
      <c r="CS960" s="4"/>
      <c r="CT960" s="4"/>
      <c r="CU960" s="4"/>
      <c r="CV960" s="4"/>
      <c r="CW960" s="4"/>
      <c r="CX960" s="4"/>
      <c r="CY960" s="4"/>
      <c r="CZ960" s="4"/>
      <c r="DA960" s="4"/>
      <c r="DB960" s="4"/>
      <c r="DC960" s="4"/>
      <c r="DD960" s="4"/>
      <c r="DE960" s="4"/>
      <c r="DF960" s="4"/>
      <c r="DG960" s="4"/>
      <c r="DH960" s="4"/>
      <c r="DI960" s="4"/>
      <c r="DJ960" s="4"/>
      <c r="DK960" s="4"/>
      <c r="DL960" s="4"/>
      <c r="DM960" s="4"/>
      <c r="DN960" s="4"/>
      <c r="DO960" s="4"/>
      <c r="DP960" s="4"/>
      <c r="DQ960" s="4"/>
      <c r="DR960" s="4"/>
      <c r="DS960" s="4"/>
      <c r="DT960" s="4"/>
      <c r="DU960" s="4"/>
      <c r="DV960" s="4"/>
      <c r="DW960" s="4"/>
      <c r="DX960" s="4"/>
      <c r="DY960" s="4"/>
      <c r="DZ960" s="4"/>
      <c r="EA960" s="4"/>
      <c r="EB960" s="4"/>
      <c r="EC960" s="4"/>
      <c r="ED960" s="4"/>
      <c r="EE960" s="4"/>
      <c r="EF960" s="4"/>
      <c r="EG960" s="4"/>
      <c r="EH960" s="4"/>
      <c r="EI960" s="4"/>
      <c r="EJ960" s="4"/>
      <c r="EK960" s="4"/>
      <c r="EL960" s="4"/>
      <c r="EM960" s="4"/>
      <c r="EN960" s="4"/>
      <c r="EO960" s="4"/>
      <c r="EP960" s="4"/>
      <c r="EQ960" s="4"/>
      <c r="ER960" s="4"/>
      <c r="ES960" s="4"/>
      <c r="ET960" s="4"/>
      <c r="EU960" s="4"/>
      <c r="EV960" s="4"/>
      <c r="EW960" s="4"/>
      <c r="EX960" s="4"/>
      <c r="EY960" s="4"/>
      <c r="EZ960" s="4"/>
      <c r="FA960" s="4"/>
      <c r="FB960" s="4"/>
      <c r="FC960" s="4"/>
      <c r="FD960" s="4"/>
      <c r="FE960" s="4"/>
      <c r="FF960" s="4"/>
      <c r="FG960" s="4"/>
      <c r="FH960" s="4"/>
      <c r="FI960" s="4"/>
      <c r="FJ960" s="4"/>
      <c r="FK960" s="4"/>
      <c r="FL960" s="4"/>
      <c r="FM960" s="4"/>
      <c r="FN960" s="4"/>
      <c r="FO960" s="4"/>
      <c r="FP960" s="4"/>
      <c r="FQ960" s="4"/>
      <c r="FR960" s="4"/>
      <c r="FS960" s="4"/>
      <c r="FT960" s="4"/>
      <c r="FU960" s="4"/>
      <c r="FV960" s="4"/>
      <c r="FW960" s="4"/>
      <c r="FX960" s="4"/>
      <c r="FY960" s="4"/>
      <c r="FZ960" s="4"/>
      <c r="GA960" s="4"/>
      <c r="GB960" s="4"/>
      <c r="GC960" s="4"/>
      <c r="GD960" s="4"/>
      <c r="GE960" s="4"/>
      <c r="GF960" s="4"/>
      <c r="GG960" s="4"/>
      <c r="GH960" s="4"/>
      <c r="GI960" s="4"/>
      <c r="GJ960" s="4"/>
      <c r="GK960" s="4"/>
      <c r="GL960" s="4"/>
      <c r="GM960" s="4"/>
      <c r="GN960" s="4"/>
      <c r="GO960" s="4"/>
      <c r="GP960" s="4"/>
      <c r="GQ960" s="4"/>
      <c r="GR960" s="4"/>
      <c r="GS960" s="4"/>
      <c r="GT960" s="4"/>
      <c r="GU960" s="4"/>
      <c r="GV960" s="4"/>
      <c r="GW960" s="4"/>
      <c r="GX960" s="4"/>
      <c r="GY960" s="4"/>
      <c r="GZ960" s="4"/>
      <c r="HA960" s="4"/>
      <c r="HB960" s="4"/>
      <c r="HC960" s="4"/>
    </row>
    <row r="961" spans="1:211" s="380" customFormat="1" ht="13.9" customHeight="1">
      <c r="A961" s="828" t="str">
        <f>IF('1C TSsoustraitance'!$A678&lt;&gt;0,'1C TSsoustraitance'!$A678,"")</f>
        <v/>
      </c>
      <c r="B961" s="530"/>
      <c r="C961" s="513" t="str">
        <f>IF('1C TSsoustraitance'!$A678&lt;&gt;0,'1C TSsoustraitance'!$B678,"")</f>
        <v/>
      </c>
      <c r="D961" s="513" t="str">
        <f>IF('1C TSsoustraitance'!$A678&lt;&gt;0,'1C TSsoustraitance'!$C678,"")</f>
        <v/>
      </c>
      <c r="E961" s="684"/>
      <c r="F961" s="685"/>
      <c r="G961" s="666">
        <f>'1C TSsoustraitance'!$D678</f>
        <v>0</v>
      </c>
      <c r="H961" s="533">
        <v>0.21</v>
      </c>
      <c r="I961" s="533">
        <v>1</v>
      </c>
      <c r="J961" s="534"/>
      <c r="K961" s="667">
        <f t="shared" si="189"/>
        <v>0</v>
      </c>
      <c r="L961" s="668">
        <f>IF(OR('1C TSsoustraitance'!$D678="",'1C TSsoustraitance'!$AP678=0),0,IF(AND('1C TSsoustraitance'!$D678&lt;&gt;"",$K$2="Pôle",'1C TSsoustraitance'!$E678="OUI"),(('1C TSsoustraitance'!$F678+'1C TSsoustraitance'!$G678+'1C TSsoustraitance'!$H678+'1C TSsoustraitance'!$I678+'1C TSsoustraitance'!$M678)/'1C TSsoustraitance'!$R678),IF(AND('1C TSsoustraitance'!$D678&lt;&gt;"",$K$2="Pôle",'1C TSsoustraitance'!$E678="NON"),(('1C TSsoustraitance'!$F678+'1C TSsoustraitance'!$G678+'1C TSsoustraitance'!$H678+'1C TSsoustraitance'!$I678+'1C TSsoustraitance'!$M678)/'1C TSsoustraitance'!$AP678),IF(AND('1C TSsoustraitance'!$D678&lt;&gt;"",$K$2&lt;&gt;"Pôle",'1C TSsoustraitance'!$E678="OUI"),(('1C TSsoustraitance'!$F678+'1C TSsoustraitance'!$G678+'1C TSsoustraitance'!$H678+'1C TSsoustraitance'!$I678+'1C TSsoustraitance'!$J678+'1C TSsoustraitance'!$K678+'1C TSsoustraitance'!$L678+'1C TSsoustraitance'!$M678+'1C TSsoustraitance'!$N678+'1C TSsoustraitance'!$O678+'1C TSsoustraitance'!$P678+'1C TSsoustraitance'!$Q678)/'1C TSsoustraitance'!$R678),IF(AND('1C TSsoustraitance'!$D678&lt;&gt;"",$K$2&lt;&gt;"Pôle",'1C TSsoustraitance'!$E678="NON"),(('1C TSsoustraitance'!$F678+'1C TSsoustraitance'!$G678+'1C TSsoustraitance'!$H678+'1C TSsoustraitance'!$I678+'1C TSsoustraitance'!$J678+'1C TSsoustraitance'!$K678+'1C TSsoustraitance'!$L678+'1C TSsoustraitance'!$M678+'1C TSsoustraitance'!$N678+'1C TSsoustraitance'!$O678+'1C TSsoustraitance'!$P678+'1C TSsoustraitance'!$Q678))/'1C TSsoustraitance'!$AP678)))))</f>
        <v>0</v>
      </c>
      <c r="M961" s="668">
        <f>IF(OR('1C TSsoustraitance'!$D678="",'1C TSsoustraitance'!AP$13=0),0,IF(AND('1C TSsoustraitance'!$D678&lt;&gt;"",$K$2="Pôle",'1C TSsoustraitance'!$E678="OUI"),(('1C TSsoustraitance'!$J678+'1C TSsoustraitance'!$K678+'1C TSsoustraitance'!$L678)/'1C TSsoustraitance'!$R678),IF(AND('1C TSsoustraitance'!$D678&lt;&gt;"",$K$2="Pôle",'1C TSsoustraitance'!$E678="NON"),(('1C TSsoustraitance'!$J678+'1C TSsoustraitance'!$K678+'1C TSsoustraitance'!$L678)/'1C TSsoustraitance'!$AP678),IF(AND('1C TSsoustraitance'!$D678&lt;&gt;"",$K$2&lt;&gt;"Pôle"),0))))</f>
        <v>0</v>
      </c>
      <c r="N961" s="668">
        <f t="shared" si="188"/>
        <v>0</v>
      </c>
      <c r="O961" s="669">
        <f>IF(OR('1C TSsoustraitance'!$D678="",'1C TSsoustraitance'!$E678="OUI",'1C TSsoustraitance'!$AP678=0),0,(('1C TSsoustraitance'!$S678)/'1C TSsoustraitance'!$AP678))</f>
        <v>0</v>
      </c>
      <c r="P961" s="669">
        <f>IF(OR('1C TSsoustraitance'!$D678="",'1C TSsoustraitance'!$E678="OUI",'1C TSsoustraitance'!$AP678=0),0,(('1C TSsoustraitance'!$T678)/'1C TSsoustraitance'!$AP678))</f>
        <v>0</v>
      </c>
      <c r="Q961" s="669">
        <f>IF(OR('1C TSsoustraitance'!$D678="",'1C TSsoustraitance'!$E678="OUI",'1C TSsoustraitance'!$AP678=0),0,(('1C TSsoustraitance'!$U678)/'1C TSsoustraitance'!$AP678))</f>
        <v>0</v>
      </c>
      <c r="R961" s="669">
        <f>IF(OR('1C TSsoustraitance'!$D678="",'1C TSsoustraitance'!$E678="OUI",'1C TSsoustraitance'!$AP678=0),0,(('1C TSsoustraitance'!$V678)/'1C TSsoustraitance'!$AP678))</f>
        <v>0</v>
      </c>
      <c r="S961" s="669">
        <f>IF(OR('1C TSsoustraitance'!$D678="",'1C TSsoustraitance'!$E678="OUI",'1C TSsoustraitance'!$AP678=0),0,(('1C TSsoustraitance'!$W678)/'1C TSsoustraitance'!$AP678))</f>
        <v>0</v>
      </c>
      <c r="T961" s="669">
        <f>IF(OR('1C TSsoustraitance'!$D678="",'1C TSsoustraitance'!$E678="OUI",'1C TSsoustraitance'!$AP678=0),0,(('1C TSsoustraitance'!$X678)/'1C TSsoustraitance'!$AP678))</f>
        <v>0</v>
      </c>
      <c r="U961" s="669">
        <f>IF(OR('1C TSsoustraitance'!$D678="",'1C TSsoustraitance'!$E678="OUI",'1C TSsoustraitance'!$AP678=0),0,(('1C TSsoustraitance'!$Y678)/'1C TSsoustraitance'!$AP678))</f>
        <v>0</v>
      </c>
      <c r="V961" s="669">
        <f>IF(OR('1C TSsoustraitance'!$D678="",'1C TSsoustraitance'!$E678="OUI",'1C TSsoustraitance'!$AP678=0),0,(('1C TSsoustraitance'!$Z678)/'1C TSsoustraitance'!$AP678))</f>
        <v>0</v>
      </c>
      <c r="W961" s="669">
        <f>IF(OR('1C TSsoustraitance'!$D678="",'1C TSsoustraitance'!$E678="OUI",'1C TSsoustraitance'!$AP678=0),0,(('1C TSsoustraitance'!$AA678)/'1C TSsoustraitance'!$AP678))</f>
        <v>0</v>
      </c>
      <c r="X961" s="669">
        <f>IF(OR('1C TSsoustraitance'!$D678="",'1C TSsoustraitance'!$E678="OUI",'1C TSsoustraitance'!$AP678=0),0,(('1C TSsoustraitance'!$AB678)/'1C TSsoustraitance'!$AP678))</f>
        <v>0</v>
      </c>
      <c r="Y961" s="669">
        <f>IF(OR('1C TSsoustraitance'!$D678="",'1C TSsoustraitance'!$E678="OUI",'1C TSsoustraitance'!$AP678=0),0,(('1C TSsoustraitance'!$AC678)/'1C TSsoustraitance'!$AP678))</f>
        <v>0</v>
      </c>
      <c r="Z961" s="669">
        <f>IF(OR('1C TSsoustraitance'!$D678="",'1C TSsoustraitance'!$E678="OUI",'1C TSsoustraitance'!$AP678=0),0,(('1C TSsoustraitance'!$AD678)/'1C TSsoustraitance'!$AP678))</f>
        <v>0</v>
      </c>
      <c r="AA961" s="669">
        <f>IF(OR('1C TSsoustraitance'!$D678="",'1C TSsoustraitance'!$E678="OUI",'1C TSsoustraitance'!$AP678=0),0,(('1C TSsoustraitance'!$AE678)/'1C TSsoustraitance'!$AP678))</f>
        <v>0</v>
      </c>
      <c r="AB961" s="669">
        <f>IF(OR('1C TSsoustraitance'!$D678="",'1C TSsoustraitance'!$E678="OUI",'1C TSsoustraitance'!$AP678=0),0,(('1C TSsoustraitance'!$AF678)/'1C TSsoustraitance'!$AP678))</f>
        <v>0</v>
      </c>
      <c r="AC961" s="669">
        <f>IF(OR('1C TSsoustraitance'!$D678="",'1C TSsoustraitance'!$E678="OUI",'1C TSsoustraitance'!$AP678=0),0,(('1C TSsoustraitance'!$AG678)/'1C TSsoustraitance'!$AP678))</f>
        <v>0</v>
      </c>
      <c r="AD961" s="669">
        <f>IF(OR('1C TSsoustraitance'!$D678="",'1C TSsoustraitance'!$E678="OUI",'1C TSsoustraitance'!$AP678=0),0,(('1C TSsoustraitance'!$AH678)/'1C TSsoustraitance'!$AP678))</f>
        <v>0</v>
      </c>
      <c r="AE961" s="669">
        <f>IF(OR('1C TSsoustraitance'!$D678="",'1C TSsoustraitance'!$E678="OUI",'1C TSsoustraitance'!$AP678=0),0,(('1C TSsoustraitance'!$AI678)/'1C TSsoustraitance'!$AP678))</f>
        <v>0</v>
      </c>
      <c r="AF961" s="669">
        <f>IF(OR('1C TSsoustraitance'!$D678="",'1C TSsoustraitance'!$E678="OUI",'1C TSsoustraitance'!$AP678=0),0,(('1C TSsoustraitance'!$AJ678)/'1C TSsoustraitance'!$AP678))</f>
        <v>0</v>
      </c>
      <c r="AG961" s="669">
        <f>IF(OR('1C TSsoustraitance'!$D678="",'1C TSsoustraitance'!$E678="OUI",'1C TSsoustraitance'!$AP678=0),0,(('1C TSsoustraitance'!$AK678)/'1C TSsoustraitance'!$AP678))</f>
        <v>0</v>
      </c>
      <c r="AH961" s="669">
        <f>IF(OR('1C TSsoustraitance'!$D678="",'1C TSsoustraitance'!$E678="OUI",'1C TSsoustraitance'!$AP678=0),0,(('1C TSsoustraitance'!$AL678)/'1C TSsoustraitance'!$AP678))</f>
        <v>0</v>
      </c>
      <c r="AI961" s="669">
        <f>IF(OR('1C TSsoustraitance'!$D678="",'1C TSsoustraitance'!$E678="OUI",'1C TSsoustraitance'!$AP678=0),0,(('1C TSsoustraitance'!$AM678)/'1C TSsoustraitance'!$AP678))</f>
        <v>0</v>
      </c>
      <c r="AJ961" s="669">
        <f>IF(OR('1C TSsoustraitance'!$D678="",'1C TSsoustraitance'!$E678="OUI",'1C TSsoustraitance'!$AP678=0),0,(('1C TSsoustraitance'!$AN678)/'1C TSsoustraitance'!$AP678))</f>
        <v>0</v>
      </c>
      <c r="AK961" s="669">
        <f t="shared" si="190"/>
        <v>0</v>
      </c>
      <c r="AL961" s="668">
        <f t="shared" si="191"/>
        <v>0</v>
      </c>
      <c r="AM961" s="670">
        <f>IF(Tableau7[[#This Row],[N° pièce]]="",0,(Tableau7[[#This Row],[hors TVA]]+(Tableau7[[#This Row],[hors TVA]]*Tableau7[[#This Row],[Taux TVA]])-(Tableau7[[#This Row],[hors TVA]]*Tableau7[[#This Row],[Taux TVA]]*Tableau7[[#This Row],[Régime TVA: Récupération]]))*Tableau7[[#This Row],[Type 1]])</f>
        <v>0</v>
      </c>
      <c r="AN961" s="670">
        <f>IF(Tableau7[[#This Row],[N° pièce]]="",0,IF($K$2="pôle",((Tableau7[[#This Row],[hors TVA]]+(Tableau7[[#This Row],[hors TVA]]*Tableau7[[#This Row],[Taux TVA]])-(Tableau7[[#This Row],[hors TVA]]*Tableau7[[#This Row],[Taux TVA]]*Tableau7[[#This Row],[Régime TVA: Récupération]]))*Tableau7[[#This Row],[Type 2]]),0))</f>
        <v>0</v>
      </c>
      <c r="AO961" s="670">
        <f t="shared" si="194"/>
        <v>0</v>
      </c>
      <c r="AP961" s="255">
        <f t="shared" si="193"/>
        <v>0</v>
      </c>
      <c r="AQ961" s="506">
        <f t="shared" si="195"/>
        <v>0</v>
      </c>
      <c r="AR961" s="671"/>
      <c r="AS961" s="512"/>
      <c r="AT961" s="513" t="str">
        <f>IF(('1C TSsoustraitance'!AP678*FICHE!C$14&lt;J961),"Forfait limité à "&amp;FICHE!C$14&amp;"€/jour","")</f>
        <v/>
      </c>
      <c r="AU961" s="797"/>
      <c r="AV961" s="484"/>
      <c r="AW961" s="484"/>
      <c r="AX961" s="484"/>
      <c r="AY961" s="484"/>
      <c r="AZ961" s="484"/>
      <c r="BA961" s="4"/>
      <c r="BB961" s="4"/>
      <c r="BC961" s="4"/>
      <c r="BD961" s="4"/>
      <c r="BE961" s="4"/>
      <c r="BF961" s="4"/>
      <c r="BG961" s="4"/>
      <c r="BH961" s="4"/>
      <c r="BI961" s="4"/>
      <c r="BJ961" s="4"/>
      <c r="BK961" s="4"/>
      <c r="BL961" s="4"/>
      <c r="BM961" s="4"/>
      <c r="BN961" s="4"/>
      <c r="BO961" s="4"/>
      <c r="BP961" s="4"/>
      <c r="BQ961" s="4"/>
      <c r="BR961" s="4"/>
      <c r="BS961" s="4"/>
      <c r="BT961" s="4"/>
      <c r="BU961" s="4"/>
      <c r="BV961" s="4"/>
      <c r="BW961" s="4"/>
      <c r="BX961" s="4"/>
      <c r="BY961" s="4"/>
      <c r="BZ961" s="4"/>
      <c r="CA961" s="4"/>
      <c r="CB961" s="4"/>
      <c r="CC961" s="4"/>
      <c r="CD961" s="4"/>
      <c r="CE961" s="4"/>
      <c r="CF961" s="4"/>
      <c r="CG961" s="4"/>
      <c r="CH961" s="4"/>
      <c r="CI961" s="4"/>
      <c r="CJ961" s="4"/>
      <c r="CK961" s="4"/>
      <c r="CL961" s="4"/>
      <c r="CM961" s="4"/>
      <c r="CN961" s="4"/>
      <c r="CO961" s="4"/>
      <c r="CP961" s="4"/>
      <c r="CQ961" s="4"/>
      <c r="CR961" s="4"/>
      <c r="CS961" s="4"/>
      <c r="CT961" s="4"/>
      <c r="CU961" s="4"/>
      <c r="CV961" s="4"/>
      <c r="CW961" s="4"/>
      <c r="CX961" s="4"/>
      <c r="CY961" s="4"/>
      <c r="CZ961" s="4"/>
      <c r="DA961" s="4"/>
      <c r="DB961" s="4"/>
      <c r="DC961" s="4"/>
      <c r="DD961" s="4"/>
      <c r="DE961" s="4"/>
      <c r="DF961" s="4"/>
      <c r="DG961" s="4"/>
      <c r="DH961" s="4"/>
      <c r="DI961" s="4"/>
      <c r="DJ961" s="4"/>
      <c r="DK961" s="4"/>
      <c r="DL961" s="4"/>
      <c r="DM961" s="4"/>
      <c r="DN961" s="4"/>
      <c r="DO961" s="4"/>
      <c r="DP961" s="4"/>
      <c r="DQ961" s="4"/>
      <c r="DR961" s="4"/>
      <c r="DS961" s="4"/>
      <c r="DT961" s="4"/>
      <c r="DU961" s="4"/>
      <c r="DV961" s="4"/>
      <c r="DW961" s="4"/>
      <c r="DX961" s="4"/>
      <c r="DY961" s="4"/>
      <c r="DZ961" s="4"/>
      <c r="EA961" s="4"/>
      <c r="EB961" s="4"/>
      <c r="EC961" s="4"/>
      <c r="ED961" s="4"/>
      <c r="EE961" s="4"/>
      <c r="EF961" s="4"/>
      <c r="EG961" s="4"/>
      <c r="EH961" s="4"/>
      <c r="EI961" s="4"/>
      <c r="EJ961" s="4"/>
      <c r="EK961" s="4"/>
      <c r="EL961" s="4"/>
      <c r="EM961" s="4"/>
      <c r="EN961" s="4"/>
      <c r="EO961" s="4"/>
      <c r="EP961" s="4"/>
      <c r="EQ961" s="4"/>
      <c r="ER961" s="4"/>
      <c r="ES961" s="4"/>
      <c r="ET961" s="4"/>
      <c r="EU961" s="4"/>
      <c r="EV961" s="4"/>
      <c r="EW961" s="4"/>
      <c r="EX961" s="4"/>
      <c r="EY961" s="4"/>
      <c r="EZ961" s="4"/>
      <c r="FA961" s="4"/>
      <c r="FB961" s="4"/>
      <c r="FC961" s="4"/>
      <c r="FD961" s="4"/>
      <c r="FE961" s="4"/>
      <c r="FF961" s="4"/>
      <c r="FG961" s="4"/>
      <c r="FH961" s="4"/>
      <c r="FI961" s="4"/>
      <c r="FJ961" s="4"/>
      <c r="FK961" s="4"/>
      <c r="FL961" s="4"/>
      <c r="FM961" s="4"/>
      <c r="FN961" s="4"/>
      <c r="FO961" s="4"/>
      <c r="FP961" s="4"/>
      <c r="FQ961" s="4"/>
      <c r="FR961" s="4"/>
      <c r="FS961" s="4"/>
      <c r="FT961" s="4"/>
      <c r="FU961" s="4"/>
      <c r="FV961" s="4"/>
      <c r="FW961" s="4"/>
      <c r="FX961" s="4"/>
      <c r="FY961" s="4"/>
      <c r="FZ961" s="4"/>
      <c r="GA961" s="4"/>
      <c r="GB961" s="4"/>
      <c r="GC961" s="4"/>
      <c r="GD961" s="4"/>
      <c r="GE961" s="4"/>
      <c r="GF961" s="4"/>
      <c r="GG961" s="4"/>
      <c r="GH961" s="4"/>
      <c r="GI961" s="4"/>
      <c r="GJ961" s="4"/>
      <c r="GK961" s="4"/>
      <c r="GL961" s="4"/>
      <c r="GM961" s="4"/>
      <c r="GN961" s="4"/>
      <c r="GO961" s="4"/>
      <c r="GP961" s="4"/>
      <c r="GQ961" s="4"/>
      <c r="GR961" s="4"/>
      <c r="GS961" s="4"/>
      <c r="GT961" s="4"/>
      <c r="GU961" s="4"/>
      <c r="GV961" s="4"/>
      <c r="GW961" s="4"/>
      <c r="GX961" s="4"/>
      <c r="GY961" s="4"/>
      <c r="GZ961" s="4"/>
      <c r="HA961" s="4"/>
      <c r="HB961" s="4"/>
      <c r="HC961" s="4"/>
    </row>
    <row r="962" spans="1:211" s="380" customFormat="1" ht="13.9" customHeight="1">
      <c r="A962" s="828" t="str">
        <f>IF('1C TSsoustraitance'!$A679&lt;&gt;0,'1C TSsoustraitance'!$A679,"")</f>
        <v/>
      </c>
      <c r="B962" s="530"/>
      <c r="C962" s="513" t="str">
        <f>IF('1C TSsoustraitance'!$A679&lt;&gt;0,'1C TSsoustraitance'!$B679,"")</f>
        <v/>
      </c>
      <c r="D962" s="513" t="str">
        <f>IF('1C TSsoustraitance'!$A679&lt;&gt;0,'1C TSsoustraitance'!$C679,"")</f>
        <v/>
      </c>
      <c r="E962" s="684"/>
      <c r="F962" s="685"/>
      <c r="G962" s="666">
        <f>'1C TSsoustraitance'!$D679</f>
        <v>0</v>
      </c>
      <c r="H962" s="533">
        <v>0.21</v>
      </c>
      <c r="I962" s="533">
        <v>1</v>
      </c>
      <c r="J962" s="534"/>
      <c r="K962" s="667">
        <f t="shared" si="189"/>
        <v>0</v>
      </c>
      <c r="L962" s="668">
        <f>IF(OR('1C TSsoustraitance'!$D679="",'1C TSsoustraitance'!$AP679=0),0,IF(AND('1C TSsoustraitance'!$D679&lt;&gt;"",$K$2="Pôle",'1C TSsoustraitance'!$E679="OUI"),(('1C TSsoustraitance'!$F679+'1C TSsoustraitance'!$G679+'1C TSsoustraitance'!$H679+'1C TSsoustraitance'!$I679+'1C TSsoustraitance'!$M679)/'1C TSsoustraitance'!$R679),IF(AND('1C TSsoustraitance'!$D679&lt;&gt;"",$K$2="Pôle",'1C TSsoustraitance'!$E679="NON"),(('1C TSsoustraitance'!$F679+'1C TSsoustraitance'!$G679+'1C TSsoustraitance'!$H679+'1C TSsoustraitance'!$I679+'1C TSsoustraitance'!$M679)/'1C TSsoustraitance'!$AP679),IF(AND('1C TSsoustraitance'!$D679&lt;&gt;"",$K$2&lt;&gt;"Pôle",'1C TSsoustraitance'!$E679="OUI"),(('1C TSsoustraitance'!$F679+'1C TSsoustraitance'!$G679+'1C TSsoustraitance'!$H679+'1C TSsoustraitance'!$I679+'1C TSsoustraitance'!$J679+'1C TSsoustraitance'!$K679+'1C TSsoustraitance'!$L679+'1C TSsoustraitance'!$M679+'1C TSsoustraitance'!$N679+'1C TSsoustraitance'!$O679+'1C TSsoustraitance'!$P679+'1C TSsoustraitance'!$Q679)/'1C TSsoustraitance'!$R679),IF(AND('1C TSsoustraitance'!$D679&lt;&gt;"",$K$2&lt;&gt;"Pôle",'1C TSsoustraitance'!$E679="NON"),(('1C TSsoustraitance'!$F679+'1C TSsoustraitance'!$G679+'1C TSsoustraitance'!$H679+'1C TSsoustraitance'!$I679+'1C TSsoustraitance'!$J679+'1C TSsoustraitance'!$K679+'1C TSsoustraitance'!$L679+'1C TSsoustraitance'!$M679+'1C TSsoustraitance'!$N679+'1C TSsoustraitance'!$O679+'1C TSsoustraitance'!$P679+'1C TSsoustraitance'!$Q679))/'1C TSsoustraitance'!$AP679)))))</f>
        <v>0</v>
      </c>
      <c r="M962" s="668">
        <f>IF(OR('1C TSsoustraitance'!$D679="",'1C TSsoustraitance'!AP$13=0),0,IF(AND('1C TSsoustraitance'!$D679&lt;&gt;"",$K$2="Pôle",'1C TSsoustraitance'!$E679="OUI"),(('1C TSsoustraitance'!$J679+'1C TSsoustraitance'!$K679+'1C TSsoustraitance'!$L679)/'1C TSsoustraitance'!$R679),IF(AND('1C TSsoustraitance'!$D679&lt;&gt;"",$K$2="Pôle",'1C TSsoustraitance'!$E679="NON"),(('1C TSsoustraitance'!$J679+'1C TSsoustraitance'!$K679+'1C TSsoustraitance'!$L679)/'1C TSsoustraitance'!$AP679),IF(AND('1C TSsoustraitance'!$D679&lt;&gt;"",$K$2&lt;&gt;"Pôle"),0))))</f>
        <v>0</v>
      </c>
      <c r="N962" s="668">
        <f t="shared" si="188"/>
        <v>0</v>
      </c>
      <c r="O962" s="669">
        <f>IF(OR('1C TSsoustraitance'!$D679="",'1C TSsoustraitance'!$E679="OUI",'1C TSsoustraitance'!$AP679=0),0,(('1C TSsoustraitance'!$S679)/'1C TSsoustraitance'!$AP679))</f>
        <v>0</v>
      </c>
      <c r="P962" s="669">
        <f>IF(OR('1C TSsoustraitance'!$D679="",'1C TSsoustraitance'!$E679="OUI",'1C TSsoustraitance'!$AP679=0),0,(('1C TSsoustraitance'!$T679)/'1C TSsoustraitance'!$AP679))</f>
        <v>0</v>
      </c>
      <c r="Q962" s="669">
        <f>IF(OR('1C TSsoustraitance'!$D679="",'1C TSsoustraitance'!$E679="OUI",'1C TSsoustraitance'!$AP679=0),0,(('1C TSsoustraitance'!$U679)/'1C TSsoustraitance'!$AP679))</f>
        <v>0</v>
      </c>
      <c r="R962" s="669">
        <f>IF(OR('1C TSsoustraitance'!$D679="",'1C TSsoustraitance'!$E679="OUI",'1C TSsoustraitance'!$AP679=0),0,(('1C TSsoustraitance'!$V679)/'1C TSsoustraitance'!$AP679))</f>
        <v>0</v>
      </c>
      <c r="S962" s="669">
        <f>IF(OR('1C TSsoustraitance'!$D679="",'1C TSsoustraitance'!$E679="OUI",'1C TSsoustraitance'!$AP679=0),0,(('1C TSsoustraitance'!$W679)/'1C TSsoustraitance'!$AP679))</f>
        <v>0</v>
      </c>
      <c r="T962" s="669">
        <f>IF(OR('1C TSsoustraitance'!$D679="",'1C TSsoustraitance'!$E679="OUI",'1C TSsoustraitance'!$AP679=0),0,(('1C TSsoustraitance'!$X679)/'1C TSsoustraitance'!$AP679))</f>
        <v>0</v>
      </c>
      <c r="U962" s="669">
        <f>IF(OR('1C TSsoustraitance'!$D679="",'1C TSsoustraitance'!$E679="OUI",'1C TSsoustraitance'!$AP679=0),0,(('1C TSsoustraitance'!$Y679)/'1C TSsoustraitance'!$AP679))</f>
        <v>0</v>
      </c>
      <c r="V962" s="669">
        <f>IF(OR('1C TSsoustraitance'!$D679="",'1C TSsoustraitance'!$E679="OUI",'1C TSsoustraitance'!$AP679=0),0,(('1C TSsoustraitance'!$Z679)/'1C TSsoustraitance'!$AP679))</f>
        <v>0</v>
      </c>
      <c r="W962" s="669">
        <f>IF(OR('1C TSsoustraitance'!$D679="",'1C TSsoustraitance'!$E679="OUI",'1C TSsoustraitance'!$AP679=0),0,(('1C TSsoustraitance'!$AA679)/'1C TSsoustraitance'!$AP679))</f>
        <v>0</v>
      </c>
      <c r="X962" s="669">
        <f>IF(OR('1C TSsoustraitance'!$D679="",'1C TSsoustraitance'!$E679="OUI",'1C TSsoustraitance'!$AP679=0),0,(('1C TSsoustraitance'!$AB679)/'1C TSsoustraitance'!$AP679))</f>
        <v>0</v>
      </c>
      <c r="Y962" s="669">
        <f>IF(OR('1C TSsoustraitance'!$D679="",'1C TSsoustraitance'!$E679="OUI",'1C TSsoustraitance'!$AP679=0),0,(('1C TSsoustraitance'!$AC679)/'1C TSsoustraitance'!$AP679))</f>
        <v>0</v>
      </c>
      <c r="Z962" s="669">
        <f>IF(OR('1C TSsoustraitance'!$D679="",'1C TSsoustraitance'!$E679="OUI",'1C TSsoustraitance'!$AP679=0),0,(('1C TSsoustraitance'!$AD679)/'1C TSsoustraitance'!$AP679))</f>
        <v>0</v>
      </c>
      <c r="AA962" s="669">
        <f>IF(OR('1C TSsoustraitance'!$D679="",'1C TSsoustraitance'!$E679="OUI",'1C TSsoustraitance'!$AP679=0),0,(('1C TSsoustraitance'!$AE679)/'1C TSsoustraitance'!$AP679))</f>
        <v>0</v>
      </c>
      <c r="AB962" s="669">
        <f>IF(OR('1C TSsoustraitance'!$D679="",'1C TSsoustraitance'!$E679="OUI",'1C TSsoustraitance'!$AP679=0),0,(('1C TSsoustraitance'!$AF679)/'1C TSsoustraitance'!$AP679))</f>
        <v>0</v>
      </c>
      <c r="AC962" s="669">
        <f>IF(OR('1C TSsoustraitance'!$D679="",'1C TSsoustraitance'!$E679="OUI",'1C TSsoustraitance'!$AP679=0),0,(('1C TSsoustraitance'!$AG679)/'1C TSsoustraitance'!$AP679))</f>
        <v>0</v>
      </c>
      <c r="AD962" s="669">
        <f>IF(OR('1C TSsoustraitance'!$D679="",'1C TSsoustraitance'!$E679="OUI",'1C TSsoustraitance'!$AP679=0),0,(('1C TSsoustraitance'!$AH679)/'1C TSsoustraitance'!$AP679))</f>
        <v>0</v>
      </c>
      <c r="AE962" s="669">
        <f>IF(OR('1C TSsoustraitance'!$D679="",'1C TSsoustraitance'!$E679="OUI",'1C TSsoustraitance'!$AP679=0),0,(('1C TSsoustraitance'!$AI679)/'1C TSsoustraitance'!$AP679))</f>
        <v>0</v>
      </c>
      <c r="AF962" s="669">
        <f>IF(OR('1C TSsoustraitance'!$D679="",'1C TSsoustraitance'!$E679="OUI",'1C TSsoustraitance'!$AP679=0),0,(('1C TSsoustraitance'!$AJ679)/'1C TSsoustraitance'!$AP679))</f>
        <v>0</v>
      </c>
      <c r="AG962" s="669">
        <f>IF(OR('1C TSsoustraitance'!$D679="",'1C TSsoustraitance'!$E679="OUI",'1C TSsoustraitance'!$AP679=0),0,(('1C TSsoustraitance'!$AK679)/'1C TSsoustraitance'!$AP679))</f>
        <v>0</v>
      </c>
      <c r="AH962" s="669">
        <f>IF(OR('1C TSsoustraitance'!$D679="",'1C TSsoustraitance'!$E679="OUI",'1C TSsoustraitance'!$AP679=0),0,(('1C TSsoustraitance'!$AL679)/'1C TSsoustraitance'!$AP679))</f>
        <v>0</v>
      </c>
      <c r="AI962" s="669">
        <f>IF(OR('1C TSsoustraitance'!$D679="",'1C TSsoustraitance'!$E679="OUI",'1C TSsoustraitance'!$AP679=0),0,(('1C TSsoustraitance'!$AM679)/'1C TSsoustraitance'!$AP679))</f>
        <v>0</v>
      </c>
      <c r="AJ962" s="669">
        <f>IF(OR('1C TSsoustraitance'!$D679="",'1C TSsoustraitance'!$E679="OUI",'1C TSsoustraitance'!$AP679=0),0,(('1C TSsoustraitance'!$AN679)/'1C TSsoustraitance'!$AP679))</f>
        <v>0</v>
      </c>
      <c r="AK962" s="669">
        <f t="shared" si="190"/>
        <v>0</v>
      </c>
      <c r="AL962" s="668">
        <f t="shared" si="191"/>
        <v>0</v>
      </c>
      <c r="AM962" s="670">
        <f>IF(Tableau7[[#This Row],[N° pièce]]="",0,(Tableau7[[#This Row],[hors TVA]]+(Tableau7[[#This Row],[hors TVA]]*Tableau7[[#This Row],[Taux TVA]])-(Tableau7[[#This Row],[hors TVA]]*Tableau7[[#This Row],[Taux TVA]]*Tableau7[[#This Row],[Régime TVA: Récupération]]))*Tableau7[[#This Row],[Type 1]])</f>
        <v>0</v>
      </c>
      <c r="AN962" s="670">
        <f>IF(Tableau7[[#This Row],[N° pièce]]="",0,IF($K$2="pôle",((Tableau7[[#This Row],[hors TVA]]+(Tableau7[[#This Row],[hors TVA]]*Tableau7[[#This Row],[Taux TVA]])-(Tableau7[[#This Row],[hors TVA]]*Tableau7[[#This Row],[Taux TVA]]*Tableau7[[#This Row],[Régime TVA: Récupération]]))*Tableau7[[#This Row],[Type 2]]),0))</f>
        <v>0</v>
      </c>
      <c r="AO962" s="670">
        <f t="shared" si="194"/>
        <v>0</v>
      </c>
      <c r="AP962" s="255">
        <f t="shared" si="193"/>
        <v>0</v>
      </c>
      <c r="AQ962" s="506">
        <f t="shared" si="195"/>
        <v>0</v>
      </c>
      <c r="AR962" s="671"/>
      <c r="AS962" s="512"/>
      <c r="AT962" s="513" t="str">
        <f>IF(('1C TSsoustraitance'!AP679*FICHE!C$14&lt;J962),"Forfait limité à "&amp;FICHE!C$14&amp;"€/jour","")</f>
        <v/>
      </c>
      <c r="AU962" s="797"/>
      <c r="AV962" s="484"/>
      <c r="AW962" s="484"/>
      <c r="AX962" s="484"/>
      <c r="AY962" s="484"/>
      <c r="AZ962" s="484"/>
      <c r="BA962" s="4"/>
      <c r="BB962" s="4"/>
      <c r="BC962" s="4"/>
      <c r="BD962" s="4"/>
      <c r="BE962" s="4"/>
      <c r="BF962" s="4"/>
      <c r="BG962" s="4"/>
      <c r="BH962" s="4"/>
      <c r="BI962" s="4"/>
      <c r="BJ962" s="4"/>
      <c r="BK962" s="4"/>
      <c r="BL962" s="4"/>
      <c r="BM962" s="4"/>
      <c r="BN962" s="4"/>
      <c r="BO962" s="4"/>
      <c r="BP962" s="4"/>
      <c r="BQ962" s="4"/>
      <c r="BR962" s="4"/>
      <c r="BS962" s="4"/>
      <c r="BT962" s="4"/>
      <c r="BU962" s="4"/>
      <c r="BV962" s="4"/>
      <c r="BW962" s="4"/>
      <c r="BX962" s="4"/>
      <c r="BY962" s="4"/>
      <c r="BZ962" s="4"/>
      <c r="CA962" s="4"/>
      <c r="CB962" s="4"/>
      <c r="CC962" s="4"/>
      <c r="CD962" s="4"/>
      <c r="CE962" s="4"/>
      <c r="CF962" s="4"/>
      <c r="CG962" s="4"/>
      <c r="CH962" s="4"/>
      <c r="CI962" s="4"/>
      <c r="CJ962" s="4"/>
      <c r="CK962" s="4"/>
      <c r="CL962" s="4"/>
      <c r="CM962" s="4"/>
      <c r="CN962" s="4"/>
      <c r="CO962" s="4"/>
      <c r="CP962" s="4"/>
      <c r="CQ962" s="4"/>
      <c r="CR962" s="4"/>
      <c r="CS962" s="4"/>
      <c r="CT962" s="4"/>
      <c r="CU962" s="4"/>
      <c r="CV962" s="4"/>
      <c r="CW962" s="4"/>
      <c r="CX962" s="4"/>
      <c r="CY962" s="4"/>
      <c r="CZ962" s="4"/>
      <c r="DA962" s="4"/>
      <c r="DB962" s="4"/>
      <c r="DC962" s="4"/>
      <c r="DD962" s="4"/>
      <c r="DE962" s="4"/>
      <c r="DF962" s="4"/>
      <c r="DG962" s="4"/>
      <c r="DH962" s="4"/>
      <c r="DI962" s="4"/>
      <c r="DJ962" s="4"/>
      <c r="DK962" s="4"/>
      <c r="DL962" s="4"/>
      <c r="DM962" s="4"/>
      <c r="DN962" s="4"/>
      <c r="DO962" s="4"/>
      <c r="DP962" s="4"/>
      <c r="DQ962" s="4"/>
      <c r="DR962" s="4"/>
      <c r="DS962" s="4"/>
      <c r="DT962" s="4"/>
      <c r="DU962" s="4"/>
      <c r="DV962" s="4"/>
      <c r="DW962" s="4"/>
      <c r="DX962" s="4"/>
      <c r="DY962" s="4"/>
      <c r="DZ962" s="4"/>
      <c r="EA962" s="4"/>
      <c r="EB962" s="4"/>
      <c r="EC962" s="4"/>
      <c r="ED962" s="4"/>
      <c r="EE962" s="4"/>
      <c r="EF962" s="4"/>
      <c r="EG962" s="4"/>
      <c r="EH962" s="4"/>
      <c r="EI962" s="4"/>
      <c r="EJ962" s="4"/>
      <c r="EK962" s="4"/>
      <c r="EL962" s="4"/>
      <c r="EM962" s="4"/>
      <c r="EN962" s="4"/>
      <c r="EO962" s="4"/>
      <c r="EP962" s="4"/>
      <c r="EQ962" s="4"/>
      <c r="ER962" s="4"/>
      <c r="ES962" s="4"/>
      <c r="ET962" s="4"/>
      <c r="EU962" s="4"/>
      <c r="EV962" s="4"/>
      <c r="EW962" s="4"/>
      <c r="EX962" s="4"/>
      <c r="EY962" s="4"/>
      <c r="EZ962" s="4"/>
      <c r="FA962" s="4"/>
      <c r="FB962" s="4"/>
      <c r="FC962" s="4"/>
      <c r="FD962" s="4"/>
      <c r="FE962" s="4"/>
      <c r="FF962" s="4"/>
      <c r="FG962" s="4"/>
      <c r="FH962" s="4"/>
      <c r="FI962" s="4"/>
      <c r="FJ962" s="4"/>
      <c r="FK962" s="4"/>
      <c r="FL962" s="4"/>
      <c r="FM962" s="4"/>
      <c r="FN962" s="4"/>
      <c r="FO962" s="4"/>
      <c r="FP962" s="4"/>
      <c r="FQ962" s="4"/>
      <c r="FR962" s="4"/>
      <c r="FS962" s="4"/>
      <c r="FT962" s="4"/>
      <c r="FU962" s="4"/>
      <c r="FV962" s="4"/>
      <c r="FW962" s="4"/>
      <c r="FX962" s="4"/>
      <c r="FY962" s="4"/>
      <c r="FZ962" s="4"/>
      <c r="GA962" s="4"/>
      <c r="GB962" s="4"/>
      <c r="GC962" s="4"/>
      <c r="GD962" s="4"/>
      <c r="GE962" s="4"/>
      <c r="GF962" s="4"/>
      <c r="GG962" s="4"/>
      <c r="GH962" s="4"/>
      <c r="GI962" s="4"/>
      <c r="GJ962" s="4"/>
      <c r="GK962" s="4"/>
      <c r="GL962" s="4"/>
      <c r="GM962" s="4"/>
      <c r="GN962" s="4"/>
      <c r="GO962" s="4"/>
      <c r="GP962" s="4"/>
      <c r="GQ962" s="4"/>
      <c r="GR962" s="4"/>
      <c r="GS962" s="4"/>
      <c r="GT962" s="4"/>
      <c r="GU962" s="4"/>
      <c r="GV962" s="4"/>
      <c r="GW962" s="4"/>
      <c r="GX962" s="4"/>
      <c r="GY962" s="4"/>
      <c r="GZ962" s="4"/>
      <c r="HA962" s="4"/>
      <c r="HB962" s="4"/>
      <c r="HC962" s="4"/>
    </row>
    <row r="963" spans="1:211" s="380" customFormat="1" ht="13.9" customHeight="1">
      <c r="A963" s="828" t="str">
        <f>IF('1C TSsoustraitance'!$A680&lt;&gt;0,'1C TSsoustraitance'!$A680,"")</f>
        <v/>
      </c>
      <c r="B963" s="530"/>
      <c r="C963" s="513" t="str">
        <f>IF('1C TSsoustraitance'!$A680&lt;&gt;0,'1C TSsoustraitance'!$B680,"")</f>
        <v/>
      </c>
      <c r="D963" s="513" t="str">
        <f>IF('1C TSsoustraitance'!$A680&lt;&gt;0,'1C TSsoustraitance'!$C680,"")</f>
        <v/>
      </c>
      <c r="E963" s="684"/>
      <c r="F963" s="685"/>
      <c r="G963" s="666">
        <f>'1C TSsoustraitance'!$D680</f>
        <v>0</v>
      </c>
      <c r="H963" s="533">
        <v>0.21</v>
      </c>
      <c r="I963" s="533">
        <v>1</v>
      </c>
      <c r="J963" s="534"/>
      <c r="K963" s="667">
        <f t="shared" si="189"/>
        <v>0</v>
      </c>
      <c r="L963" s="668">
        <f>IF(OR('1C TSsoustraitance'!$D680="",'1C TSsoustraitance'!$AP680=0),0,IF(AND('1C TSsoustraitance'!$D680&lt;&gt;"",$K$2="Pôle",'1C TSsoustraitance'!$E680="OUI"),(('1C TSsoustraitance'!$F680+'1C TSsoustraitance'!$G680+'1C TSsoustraitance'!$H680+'1C TSsoustraitance'!$I680+'1C TSsoustraitance'!$M680)/'1C TSsoustraitance'!$R680),IF(AND('1C TSsoustraitance'!$D680&lt;&gt;"",$K$2="Pôle",'1C TSsoustraitance'!$E680="NON"),(('1C TSsoustraitance'!$F680+'1C TSsoustraitance'!$G680+'1C TSsoustraitance'!$H680+'1C TSsoustraitance'!$I680+'1C TSsoustraitance'!$M680)/'1C TSsoustraitance'!$AP680),IF(AND('1C TSsoustraitance'!$D680&lt;&gt;"",$K$2&lt;&gt;"Pôle",'1C TSsoustraitance'!$E680="OUI"),(('1C TSsoustraitance'!$F680+'1C TSsoustraitance'!$G680+'1C TSsoustraitance'!$H680+'1C TSsoustraitance'!$I680+'1C TSsoustraitance'!$J680+'1C TSsoustraitance'!$K680+'1C TSsoustraitance'!$L680+'1C TSsoustraitance'!$M680+'1C TSsoustraitance'!$N680+'1C TSsoustraitance'!$O680+'1C TSsoustraitance'!$P680+'1C TSsoustraitance'!$Q680)/'1C TSsoustraitance'!$R680),IF(AND('1C TSsoustraitance'!$D680&lt;&gt;"",$K$2&lt;&gt;"Pôle",'1C TSsoustraitance'!$E680="NON"),(('1C TSsoustraitance'!$F680+'1C TSsoustraitance'!$G680+'1C TSsoustraitance'!$H680+'1C TSsoustraitance'!$I680+'1C TSsoustraitance'!$J680+'1C TSsoustraitance'!$K680+'1C TSsoustraitance'!$L680+'1C TSsoustraitance'!$M680+'1C TSsoustraitance'!$N680+'1C TSsoustraitance'!$O680+'1C TSsoustraitance'!$P680+'1C TSsoustraitance'!$Q680))/'1C TSsoustraitance'!$AP680)))))</f>
        <v>0</v>
      </c>
      <c r="M963" s="668">
        <f>IF(OR('1C TSsoustraitance'!$D680="",'1C TSsoustraitance'!AP$13=0),0,IF(AND('1C TSsoustraitance'!$D680&lt;&gt;"",$K$2="Pôle",'1C TSsoustraitance'!$E680="OUI"),(('1C TSsoustraitance'!$J680+'1C TSsoustraitance'!$K680+'1C TSsoustraitance'!$L680)/'1C TSsoustraitance'!$R680),IF(AND('1C TSsoustraitance'!$D680&lt;&gt;"",$K$2="Pôle",'1C TSsoustraitance'!$E680="NON"),(('1C TSsoustraitance'!$J680+'1C TSsoustraitance'!$K680+'1C TSsoustraitance'!$L680)/'1C TSsoustraitance'!$AP680),IF(AND('1C TSsoustraitance'!$D680&lt;&gt;"",$K$2&lt;&gt;"Pôle"),0))))</f>
        <v>0</v>
      </c>
      <c r="N963" s="668">
        <f t="shared" si="188"/>
        <v>0</v>
      </c>
      <c r="O963" s="669">
        <f>IF(OR('1C TSsoustraitance'!$D680="",'1C TSsoustraitance'!$E680="OUI",'1C TSsoustraitance'!$AP680=0),0,(('1C TSsoustraitance'!$S680)/'1C TSsoustraitance'!$AP680))</f>
        <v>0</v>
      </c>
      <c r="P963" s="669">
        <f>IF(OR('1C TSsoustraitance'!$D680="",'1C TSsoustraitance'!$E680="OUI",'1C TSsoustraitance'!$AP680=0),0,(('1C TSsoustraitance'!$T680)/'1C TSsoustraitance'!$AP680))</f>
        <v>0</v>
      </c>
      <c r="Q963" s="669">
        <f>IF(OR('1C TSsoustraitance'!$D680="",'1C TSsoustraitance'!$E680="OUI",'1C TSsoustraitance'!$AP680=0),0,(('1C TSsoustraitance'!$U680)/'1C TSsoustraitance'!$AP680))</f>
        <v>0</v>
      </c>
      <c r="R963" s="669">
        <f>IF(OR('1C TSsoustraitance'!$D680="",'1C TSsoustraitance'!$E680="OUI",'1C TSsoustraitance'!$AP680=0),0,(('1C TSsoustraitance'!$V680)/'1C TSsoustraitance'!$AP680))</f>
        <v>0</v>
      </c>
      <c r="S963" s="669">
        <f>IF(OR('1C TSsoustraitance'!$D680="",'1C TSsoustraitance'!$E680="OUI",'1C TSsoustraitance'!$AP680=0),0,(('1C TSsoustraitance'!$W680)/'1C TSsoustraitance'!$AP680))</f>
        <v>0</v>
      </c>
      <c r="T963" s="669">
        <f>IF(OR('1C TSsoustraitance'!$D680="",'1C TSsoustraitance'!$E680="OUI",'1C TSsoustraitance'!$AP680=0),0,(('1C TSsoustraitance'!$X680)/'1C TSsoustraitance'!$AP680))</f>
        <v>0</v>
      </c>
      <c r="U963" s="669">
        <f>IF(OR('1C TSsoustraitance'!$D680="",'1C TSsoustraitance'!$E680="OUI",'1C TSsoustraitance'!$AP680=0),0,(('1C TSsoustraitance'!$Y680)/'1C TSsoustraitance'!$AP680))</f>
        <v>0</v>
      </c>
      <c r="V963" s="669">
        <f>IF(OR('1C TSsoustraitance'!$D680="",'1C TSsoustraitance'!$E680="OUI",'1C TSsoustraitance'!$AP680=0),0,(('1C TSsoustraitance'!$Z680)/'1C TSsoustraitance'!$AP680))</f>
        <v>0</v>
      </c>
      <c r="W963" s="669">
        <f>IF(OR('1C TSsoustraitance'!$D680="",'1C TSsoustraitance'!$E680="OUI",'1C TSsoustraitance'!$AP680=0),0,(('1C TSsoustraitance'!$AA680)/'1C TSsoustraitance'!$AP680))</f>
        <v>0</v>
      </c>
      <c r="X963" s="669">
        <f>IF(OR('1C TSsoustraitance'!$D680="",'1C TSsoustraitance'!$E680="OUI",'1C TSsoustraitance'!$AP680=0),0,(('1C TSsoustraitance'!$AB680)/'1C TSsoustraitance'!$AP680))</f>
        <v>0</v>
      </c>
      <c r="Y963" s="669">
        <f>IF(OR('1C TSsoustraitance'!$D680="",'1C TSsoustraitance'!$E680="OUI",'1C TSsoustraitance'!$AP680=0),0,(('1C TSsoustraitance'!$AC680)/'1C TSsoustraitance'!$AP680))</f>
        <v>0</v>
      </c>
      <c r="Z963" s="669">
        <f>IF(OR('1C TSsoustraitance'!$D680="",'1C TSsoustraitance'!$E680="OUI",'1C TSsoustraitance'!$AP680=0),0,(('1C TSsoustraitance'!$AD680)/'1C TSsoustraitance'!$AP680))</f>
        <v>0</v>
      </c>
      <c r="AA963" s="669">
        <f>IF(OR('1C TSsoustraitance'!$D680="",'1C TSsoustraitance'!$E680="OUI",'1C TSsoustraitance'!$AP680=0),0,(('1C TSsoustraitance'!$AE680)/'1C TSsoustraitance'!$AP680))</f>
        <v>0</v>
      </c>
      <c r="AB963" s="669">
        <f>IF(OR('1C TSsoustraitance'!$D680="",'1C TSsoustraitance'!$E680="OUI",'1C TSsoustraitance'!$AP680=0),0,(('1C TSsoustraitance'!$AF680)/'1C TSsoustraitance'!$AP680))</f>
        <v>0</v>
      </c>
      <c r="AC963" s="669">
        <f>IF(OR('1C TSsoustraitance'!$D680="",'1C TSsoustraitance'!$E680="OUI",'1C TSsoustraitance'!$AP680=0),0,(('1C TSsoustraitance'!$AG680)/'1C TSsoustraitance'!$AP680))</f>
        <v>0</v>
      </c>
      <c r="AD963" s="669">
        <f>IF(OR('1C TSsoustraitance'!$D680="",'1C TSsoustraitance'!$E680="OUI",'1C TSsoustraitance'!$AP680=0),0,(('1C TSsoustraitance'!$AH680)/'1C TSsoustraitance'!$AP680))</f>
        <v>0</v>
      </c>
      <c r="AE963" s="669">
        <f>IF(OR('1C TSsoustraitance'!$D680="",'1C TSsoustraitance'!$E680="OUI",'1C TSsoustraitance'!$AP680=0),0,(('1C TSsoustraitance'!$AI680)/'1C TSsoustraitance'!$AP680))</f>
        <v>0</v>
      </c>
      <c r="AF963" s="669">
        <f>IF(OR('1C TSsoustraitance'!$D680="",'1C TSsoustraitance'!$E680="OUI",'1C TSsoustraitance'!$AP680=0),0,(('1C TSsoustraitance'!$AJ680)/'1C TSsoustraitance'!$AP680))</f>
        <v>0</v>
      </c>
      <c r="AG963" s="669">
        <f>IF(OR('1C TSsoustraitance'!$D680="",'1C TSsoustraitance'!$E680="OUI",'1C TSsoustraitance'!$AP680=0),0,(('1C TSsoustraitance'!$AK680)/'1C TSsoustraitance'!$AP680))</f>
        <v>0</v>
      </c>
      <c r="AH963" s="669">
        <f>IF(OR('1C TSsoustraitance'!$D680="",'1C TSsoustraitance'!$E680="OUI",'1C TSsoustraitance'!$AP680=0),0,(('1C TSsoustraitance'!$AL680)/'1C TSsoustraitance'!$AP680))</f>
        <v>0</v>
      </c>
      <c r="AI963" s="669">
        <f>IF(OR('1C TSsoustraitance'!$D680="",'1C TSsoustraitance'!$E680="OUI",'1C TSsoustraitance'!$AP680=0),0,(('1C TSsoustraitance'!$AM680)/'1C TSsoustraitance'!$AP680))</f>
        <v>0</v>
      </c>
      <c r="AJ963" s="669">
        <f>IF(OR('1C TSsoustraitance'!$D680="",'1C TSsoustraitance'!$E680="OUI",'1C TSsoustraitance'!$AP680=0),0,(('1C TSsoustraitance'!$AN680)/'1C TSsoustraitance'!$AP680))</f>
        <v>0</v>
      </c>
      <c r="AK963" s="669">
        <f t="shared" si="190"/>
        <v>0</v>
      </c>
      <c r="AL963" s="668">
        <f t="shared" si="191"/>
        <v>0</v>
      </c>
      <c r="AM963" s="670">
        <f>IF(Tableau7[[#This Row],[N° pièce]]="",0,(Tableau7[[#This Row],[hors TVA]]+(Tableau7[[#This Row],[hors TVA]]*Tableau7[[#This Row],[Taux TVA]])-(Tableau7[[#This Row],[hors TVA]]*Tableau7[[#This Row],[Taux TVA]]*Tableau7[[#This Row],[Régime TVA: Récupération]]))*Tableau7[[#This Row],[Type 1]])</f>
        <v>0</v>
      </c>
      <c r="AN963" s="670">
        <f>IF(Tableau7[[#This Row],[N° pièce]]="",0,IF($K$2="pôle",((Tableau7[[#This Row],[hors TVA]]+(Tableau7[[#This Row],[hors TVA]]*Tableau7[[#This Row],[Taux TVA]])-(Tableau7[[#This Row],[hors TVA]]*Tableau7[[#This Row],[Taux TVA]]*Tableau7[[#This Row],[Régime TVA: Récupération]]))*Tableau7[[#This Row],[Type 2]]),0))</f>
        <v>0</v>
      </c>
      <c r="AO963" s="670">
        <f t="shared" si="194"/>
        <v>0</v>
      </c>
      <c r="AP963" s="255">
        <f t="shared" si="193"/>
        <v>0</v>
      </c>
      <c r="AQ963" s="506">
        <f t="shared" si="195"/>
        <v>0</v>
      </c>
      <c r="AR963" s="671"/>
      <c r="AS963" s="512"/>
      <c r="AT963" s="513" t="str">
        <f>IF(('1C TSsoustraitance'!AP680*FICHE!C$14&lt;J963),"Forfait limité à "&amp;FICHE!C$14&amp;"€/jour","")</f>
        <v/>
      </c>
      <c r="AU963" s="797"/>
      <c r="AV963" s="484"/>
      <c r="AW963" s="484"/>
      <c r="AX963" s="484"/>
      <c r="AY963" s="484"/>
      <c r="AZ963" s="484"/>
      <c r="BA963" s="4"/>
      <c r="BB963" s="4"/>
      <c r="BC963" s="4"/>
      <c r="BD963" s="4"/>
      <c r="BE963" s="4"/>
      <c r="BF963" s="4"/>
      <c r="BG963" s="4"/>
      <c r="BH963" s="4"/>
      <c r="BI963" s="4"/>
      <c r="BJ963" s="4"/>
      <c r="BK963" s="4"/>
      <c r="BL963" s="4"/>
      <c r="BM963" s="4"/>
      <c r="BN963" s="4"/>
      <c r="BO963" s="4"/>
      <c r="BP963" s="4"/>
      <c r="BQ963" s="4"/>
      <c r="BR963" s="4"/>
      <c r="BS963" s="4"/>
      <c r="BT963" s="4"/>
      <c r="BU963" s="4"/>
      <c r="BV963" s="4"/>
      <c r="BW963" s="4"/>
      <c r="BX963" s="4"/>
      <c r="BY963" s="4"/>
      <c r="BZ963" s="4"/>
      <c r="CA963" s="4"/>
      <c r="CB963" s="4"/>
      <c r="CC963" s="4"/>
      <c r="CD963" s="4"/>
      <c r="CE963" s="4"/>
      <c r="CF963" s="4"/>
      <c r="CG963" s="4"/>
      <c r="CH963" s="4"/>
      <c r="CI963" s="4"/>
      <c r="CJ963" s="4"/>
      <c r="CK963" s="4"/>
      <c r="CL963" s="4"/>
      <c r="CM963" s="4"/>
      <c r="CN963" s="4"/>
      <c r="CO963" s="4"/>
      <c r="CP963" s="4"/>
      <c r="CQ963" s="4"/>
      <c r="CR963" s="4"/>
      <c r="CS963" s="4"/>
      <c r="CT963" s="4"/>
      <c r="CU963" s="4"/>
      <c r="CV963" s="4"/>
      <c r="CW963" s="4"/>
      <c r="CX963" s="4"/>
      <c r="CY963" s="4"/>
      <c r="CZ963" s="4"/>
      <c r="DA963" s="4"/>
      <c r="DB963" s="4"/>
      <c r="DC963" s="4"/>
      <c r="DD963" s="4"/>
      <c r="DE963" s="4"/>
      <c r="DF963" s="4"/>
      <c r="DG963" s="4"/>
      <c r="DH963" s="4"/>
      <c r="DI963" s="4"/>
      <c r="DJ963" s="4"/>
      <c r="DK963" s="4"/>
      <c r="DL963" s="4"/>
      <c r="DM963" s="4"/>
      <c r="DN963" s="4"/>
      <c r="DO963" s="4"/>
      <c r="DP963" s="4"/>
      <c r="DQ963" s="4"/>
      <c r="DR963" s="4"/>
      <c r="DS963" s="4"/>
      <c r="DT963" s="4"/>
      <c r="DU963" s="4"/>
      <c r="DV963" s="4"/>
      <c r="DW963" s="4"/>
      <c r="DX963" s="4"/>
      <c r="DY963" s="4"/>
      <c r="DZ963" s="4"/>
      <c r="EA963" s="4"/>
      <c r="EB963" s="4"/>
      <c r="EC963" s="4"/>
      <c r="ED963" s="4"/>
      <c r="EE963" s="4"/>
      <c r="EF963" s="4"/>
      <c r="EG963" s="4"/>
      <c r="EH963" s="4"/>
      <c r="EI963" s="4"/>
      <c r="EJ963" s="4"/>
      <c r="EK963" s="4"/>
      <c r="EL963" s="4"/>
      <c r="EM963" s="4"/>
      <c r="EN963" s="4"/>
      <c r="EO963" s="4"/>
      <c r="EP963" s="4"/>
      <c r="EQ963" s="4"/>
      <c r="ER963" s="4"/>
      <c r="ES963" s="4"/>
      <c r="ET963" s="4"/>
      <c r="EU963" s="4"/>
      <c r="EV963" s="4"/>
      <c r="EW963" s="4"/>
      <c r="EX963" s="4"/>
      <c r="EY963" s="4"/>
      <c r="EZ963" s="4"/>
      <c r="FA963" s="4"/>
      <c r="FB963" s="4"/>
      <c r="FC963" s="4"/>
      <c r="FD963" s="4"/>
      <c r="FE963" s="4"/>
      <c r="FF963" s="4"/>
      <c r="FG963" s="4"/>
      <c r="FH963" s="4"/>
      <c r="FI963" s="4"/>
      <c r="FJ963" s="4"/>
      <c r="FK963" s="4"/>
      <c r="FL963" s="4"/>
      <c r="FM963" s="4"/>
      <c r="FN963" s="4"/>
      <c r="FO963" s="4"/>
      <c r="FP963" s="4"/>
      <c r="FQ963" s="4"/>
      <c r="FR963" s="4"/>
      <c r="FS963" s="4"/>
      <c r="FT963" s="4"/>
      <c r="FU963" s="4"/>
      <c r="FV963" s="4"/>
      <c r="FW963" s="4"/>
      <c r="FX963" s="4"/>
      <c r="FY963" s="4"/>
      <c r="FZ963" s="4"/>
      <c r="GA963" s="4"/>
      <c r="GB963" s="4"/>
      <c r="GC963" s="4"/>
      <c r="GD963" s="4"/>
      <c r="GE963" s="4"/>
      <c r="GF963" s="4"/>
      <c r="GG963" s="4"/>
      <c r="GH963" s="4"/>
      <c r="GI963" s="4"/>
      <c r="GJ963" s="4"/>
      <c r="GK963" s="4"/>
      <c r="GL963" s="4"/>
      <c r="GM963" s="4"/>
      <c r="GN963" s="4"/>
      <c r="GO963" s="4"/>
      <c r="GP963" s="4"/>
      <c r="GQ963" s="4"/>
      <c r="GR963" s="4"/>
      <c r="GS963" s="4"/>
      <c r="GT963" s="4"/>
      <c r="GU963" s="4"/>
      <c r="GV963" s="4"/>
      <c r="GW963" s="4"/>
      <c r="GX963" s="4"/>
      <c r="GY963" s="4"/>
      <c r="GZ963" s="4"/>
      <c r="HA963" s="4"/>
      <c r="HB963" s="4"/>
      <c r="HC963" s="4"/>
    </row>
    <row r="964" spans="1:211" s="380" customFormat="1" ht="13.9" customHeight="1">
      <c r="A964" s="828" t="str">
        <f>IF('1C TSsoustraitance'!$A681&lt;&gt;0,'1C TSsoustraitance'!$A681,"")</f>
        <v/>
      </c>
      <c r="B964" s="530"/>
      <c r="C964" s="513" t="str">
        <f>IF('1C TSsoustraitance'!$A681&lt;&gt;0,'1C TSsoustraitance'!$B681,"")</f>
        <v/>
      </c>
      <c r="D964" s="513" t="str">
        <f>IF('1C TSsoustraitance'!$A681&lt;&gt;0,'1C TSsoustraitance'!$C681,"")</f>
        <v/>
      </c>
      <c r="E964" s="684"/>
      <c r="F964" s="685"/>
      <c r="G964" s="666">
        <f>'1C TSsoustraitance'!$D681</f>
        <v>0</v>
      </c>
      <c r="H964" s="533">
        <v>0.21</v>
      </c>
      <c r="I964" s="533">
        <v>1</v>
      </c>
      <c r="J964" s="534"/>
      <c r="K964" s="667">
        <f t="shared" si="189"/>
        <v>0</v>
      </c>
      <c r="L964" s="668">
        <f>IF(OR('1C TSsoustraitance'!$D681="",'1C TSsoustraitance'!$AP681=0),0,IF(AND('1C TSsoustraitance'!$D681&lt;&gt;"",$K$2="Pôle",'1C TSsoustraitance'!$E681="OUI"),(('1C TSsoustraitance'!$F681+'1C TSsoustraitance'!$G681+'1C TSsoustraitance'!$H681+'1C TSsoustraitance'!$I681+'1C TSsoustraitance'!$M681)/'1C TSsoustraitance'!$R681),IF(AND('1C TSsoustraitance'!$D681&lt;&gt;"",$K$2="Pôle",'1C TSsoustraitance'!$E681="NON"),(('1C TSsoustraitance'!$F681+'1C TSsoustraitance'!$G681+'1C TSsoustraitance'!$H681+'1C TSsoustraitance'!$I681+'1C TSsoustraitance'!$M681)/'1C TSsoustraitance'!$AP681),IF(AND('1C TSsoustraitance'!$D681&lt;&gt;"",$K$2&lt;&gt;"Pôle",'1C TSsoustraitance'!$E681="OUI"),(('1C TSsoustraitance'!$F681+'1C TSsoustraitance'!$G681+'1C TSsoustraitance'!$H681+'1C TSsoustraitance'!$I681+'1C TSsoustraitance'!$J681+'1C TSsoustraitance'!$K681+'1C TSsoustraitance'!$L681+'1C TSsoustraitance'!$M681+'1C TSsoustraitance'!$N681+'1C TSsoustraitance'!$O681+'1C TSsoustraitance'!$P681+'1C TSsoustraitance'!$Q681)/'1C TSsoustraitance'!$R681),IF(AND('1C TSsoustraitance'!$D681&lt;&gt;"",$K$2&lt;&gt;"Pôle",'1C TSsoustraitance'!$E681="NON"),(('1C TSsoustraitance'!$F681+'1C TSsoustraitance'!$G681+'1C TSsoustraitance'!$H681+'1C TSsoustraitance'!$I681+'1C TSsoustraitance'!$J681+'1C TSsoustraitance'!$K681+'1C TSsoustraitance'!$L681+'1C TSsoustraitance'!$M681+'1C TSsoustraitance'!$N681+'1C TSsoustraitance'!$O681+'1C TSsoustraitance'!$P681+'1C TSsoustraitance'!$Q681))/'1C TSsoustraitance'!$AP681)))))</f>
        <v>0</v>
      </c>
      <c r="M964" s="668">
        <f>IF(OR('1C TSsoustraitance'!$D681="",'1C TSsoustraitance'!AP$13=0),0,IF(AND('1C TSsoustraitance'!$D681&lt;&gt;"",$K$2="Pôle",'1C TSsoustraitance'!$E681="OUI"),(('1C TSsoustraitance'!$J681+'1C TSsoustraitance'!$K681+'1C TSsoustraitance'!$L681)/'1C TSsoustraitance'!$R681),IF(AND('1C TSsoustraitance'!$D681&lt;&gt;"",$K$2="Pôle",'1C TSsoustraitance'!$E681="NON"),(('1C TSsoustraitance'!$J681+'1C TSsoustraitance'!$K681+'1C TSsoustraitance'!$L681)/'1C TSsoustraitance'!$AP681),IF(AND('1C TSsoustraitance'!$D681&lt;&gt;"",$K$2&lt;&gt;"Pôle"),0))))</f>
        <v>0</v>
      </c>
      <c r="N964" s="668">
        <f t="shared" ref="N964:N1015" si="196">L964+M964</f>
        <v>0</v>
      </c>
      <c r="O964" s="669">
        <f>IF(OR('1C TSsoustraitance'!$D681="",'1C TSsoustraitance'!$E681="OUI",'1C TSsoustraitance'!$AP681=0),0,(('1C TSsoustraitance'!$S681)/'1C TSsoustraitance'!$AP681))</f>
        <v>0</v>
      </c>
      <c r="P964" s="669">
        <f>IF(OR('1C TSsoustraitance'!$D681="",'1C TSsoustraitance'!$E681="OUI",'1C TSsoustraitance'!$AP681=0),0,(('1C TSsoustraitance'!$T681)/'1C TSsoustraitance'!$AP681))</f>
        <v>0</v>
      </c>
      <c r="Q964" s="669">
        <f>IF(OR('1C TSsoustraitance'!$D681="",'1C TSsoustraitance'!$E681="OUI",'1C TSsoustraitance'!$AP681=0),0,(('1C TSsoustraitance'!$U681)/'1C TSsoustraitance'!$AP681))</f>
        <v>0</v>
      </c>
      <c r="R964" s="669">
        <f>IF(OR('1C TSsoustraitance'!$D681="",'1C TSsoustraitance'!$E681="OUI",'1C TSsoustraitance'!$AP681=0),0,(('1C TSsoustraitance'!$V681)/'1C TSsoustraitance'!$AP681))</f>
        <v>0</v>
      </c>
      <c r="S964" s="669">
        <f>IF(OR('1C TSsoustraitance'!$D681="",'1C TSsoustraitance'!$E681="OUI",'1C TSsoustraitance'!$AP681=0),0,(('1C TSsoustraitance'!$W681)/'1C TSsoustraitance'!$AP681))</f>
        <v>0</v>
      </c>
      <c r="T964" s="669">
        <f>IF(OR('1C TSsoustraitance'!$D681="",'1C TSsoustraitance'!$E681="OUI",'1C TSsoustraitance'!$AP681=0),0,(('1C TSsoustraitance'!$X681)/'1C TSsoustraitance'!$AP681))</f>
        <v>0</v>
      </c>
      <c r="U964" s="669">
        <f>IF(OR('1C TSsoustraitance'!$D681="",'1C TSsoustraitance'!$E681="OUI",'1C TSsoustraitance'!$AP681=0),0,(('1C TSsoustraitance'!$Y681)/'1C TSsoustraitance'!$AP681))</f>
        <v>0</v>
      </c>
      <c r="V964" s="669">
        <f>IF(OR('1C TSsoustraitance'!$D681="",'1C TSsoustraitance'!$E681="OUI",'1C TSsoustraitance'!$AP681=0),0,(('1C TSsoustraitance'!$Z681)/'1C TSsoustraitance'!$AP681))</f>
        <v>0</v>
      </c>
      <c r="W964" s="669">
        <f>IF(OR('1C TSsoustraitance'!$D681="",'1C TSsoustraitance'!$E681="OUI",'1C TSsoustraitance'!$AP681=0),0,(('1C TSsoustraitance'!$AA681)/'1C TSsoustraitance'!$AP681))</f>
        <v>0</v>
      </c>
      <c r="X964" s="669">
        <f>IF(OR('1C TSsoustraitance'!$D681="",'1C TSsoustraitance'!$E681="OUI",'1C TSsoustraitance'!$AP681=0),0,(('1C TSsoustraitance'!$AB681)/'1C TSsoustraitance'!$AP681))</f>
        <v>0</v>
      </c>
      <c r="Y964" s="669">
        <f>IF(OR('1C TSsoustraitance'!$D681="",'1C TSsoustraitance'!$E681="OUI",'1C TSsoustraitance'!$AP681=0),0,(('1C TSsoustraitance'!$AC681)/'1C TSsoustraitance'!$AP681))</f>
        <v>0</v>
      </c>
      <c r="Z964" s="669">
        <f>IF(OR('1C TSsoustraitance'!$D681="",'1C TSsoustraitance'!$E681="OUI",'1C TSsoustraitance'!$AP681=0),0,(('1C TSsoustraitance'!$AD681)/'1C TSsoustraitance'!$AP681))</f>
        <v>0</v>
      </c>
      <c r="AA964" s="669">
        <f>IF(OR('1C TSsoustraitance'!$D681="",'1C TSsoustraitance'!$E681="OUI",'1C TSsoustraitance'!$AP681=0),0,(('1C TSsoustraitance'!$AE681)/'1C TSsoustraitance'!$AP681))</f>
        <v>0</v>
      </c>
      <c r="AB964" s="669">
        <f>IF(OR('1C TSsoustraitance'!$D681="",'1C TSsoustraitance'!$E681="OUI",'1C TSsoustraitance'!$AP681=0),0,(('1C TSsoustraitance'!$AF681)/'1C TSsoustraitance'!$AP681))</f>
        <v>0</v>
      </c>
      <c r="AC964" s="669">
        <f>IF(OR('1C TSsoustraitance'!$D681="",'1C TSsoustraitance'!$E681="OUI",'1C TSsoustraitance'!$AP681=0),0,(('1C TSsoustraitance'!$AG681)/'1C TSsoustraitance'!$AP681))</f>
        <v>0</v>
      </c>
      <c r="AD964" s="669">
        <f>IF(OR('1C TSsoustraitance'!$D681="",'1C TSsoustraitance'!$E681="OUI",'1C TSsoustraitance'!$AP681=0),0,(('1C TSsoustraitance'!$AH681)/'1C TSsoustraitance'!$AP681))</f>
        <v>0</v>
      </c>
      <c r="AE964" s="669">
        <f>IF(OR('1C TSsoustraitance'!$D681="",'1C TSsoustraitance'!$E681="OUI",'1C TSsoustraitance'!$AP681=0),0,(('1C TSsoustraitance'!$AI681)/'1C TSsoustraitance'!$AP681))</f>
        <v>0</v>
      </c>
      <c r="AF964" s="669">
        <f>IF(OR('1C TSsoustraitance'!$D681="",'1C TSsoustraitance'!$E681="OUI",'1C TSsoustraitance'!$AP681=0),0,(('1C TSsoustraitance'!$AJ681)/'1C TSsoustraitance'!$AP681))</f>
        <v>0</v>
      </c>
      <c r="AG964" s="669">
        <f>IF(OR('1C TSsoustraitance'!$D681="",'1C TSsoustraitance'!$E681="OUI",'1C TSsoustraitance'!$AP681=0),0,(('1C TSsoustraitance'!$AK681)/'1C TSsoustraitance'!$AP681))</f>
        <v>0</v>
      </c>
      <c r="AH964" s="669">
        <f>IF(OR('1C TSsoustraitance'!$D681="",'1C TSsoustraitance'!$E681="OUI",'1C TSsoustraitance'!$AP681=0),0,(('1C TSsoustraitance'!$AL681)/'1C TSsoustraitance'!$AP681))</f>
        <v>0</v>
      </c>
      <c r="AI964" s="669">
        <f>IF(OR('1C TSsoustraitance'!$D681="",'1C TSsoustraitance'!$E681="OUI",'1C TSsoustraitance'!$AP681=0),0,(('1C TSsoustraitance'!$AM681)/'1C TSsoustraitance'!$AP681))</f>
        <v>0</v>
      </c>
      <c r="AJ964" s="669">
        <f>IF(OR('1C TSsoustraitance'!$D681="",'1C TSsoustraitance'!$E681="OUI",'1C TSsoustraitance'!$AP681=0),0,(('1C TSsoustraitance'!$AN681)/'1C TSsoustraitance'!$AP681))</f>
        <v>0</v>
      </c>
      <c r="AK964" s="669">
        <f t="shared" si="190"/>
        <v>0</v>
      </c>
      <c r="AL964" s="668">
        <f t="shared" si="191"/>
        <v>0</v>
      </c>
      <c r="AM964" s="670">
        <f>IF(Tableau7[[#This Row],[N° pièce]]="",0,(Tableau7[[#This Row],[hors TVA]]+(Tableau7[[#This Row],[hors TVA]]*Tableau7[[#This Row],[Taux TVA]])-(Tableau7[[#This Row],[hors TVA]]*Tableau7[[#This Row],[Taux TVA]]*Tableau7[[#This Row],[Régime TVA: Récupération]]))*Tableau7[[#This Row],[Type 1]])</f>
        <v>0</v>
      </c>
      <c r="AN964" s="670">
        <f>IF(Tableau7[[#This Row],[N° pièce]]="",0,IF($K$2="pôle",((Tableau7[[#This Row],[hors TVA]]+(Tableau7[[#This Row],[hors TVA]]*Tableau7[[#This Row],[Taux TVA]])-(Tableau7[[#This Row],[hors TVA]]*Tableau7[[#This Row],[Taux TVA]]*Tableau7[[#This Row],[Régime TVA: Récupération]]))*Tableau7[[#This Row],[Type 2]]),0))</f>
        <v>0</v>
      </c>
      <c r="AO964" s="670">
        <f t="shared" si="194"/>
        <v>0</v>
      </c>
      <c r="AP964" s="255">
        <f t="shared" si="193"/>
        <v>0</v>
      </c>
      <c r="AQ964" s="506">
        <f t="shared" si="195"/>
        <v>0</v>
      </c>
      <c r="AR964" s="671"/>
      <c r="AS964" s="512"/>
      <c r="AT964" s="513" t="str">
        <f>IF(('1C TSsoustraitance'!AP681*FICHE!C$14&lt;J964),"Forfait limité à "&amp;FICHE!C$14&amp;"€/jour","")</f>
        <v/>
      </c>
      <c r="AU964" s="797"/>
      <c r="AV964" s="484"/>
      <c r="AW964" s="484"/>
      <c r="AX964" s="484"/>
      <c r="AY964" s="484"/>
      <c r="AZ964" s="484"/>
      <c r="BA964" s="4"/>
      <c r="BB964" s="4"/>
      <c r="BC964" s="4"/>
      <c r="BD964" s="4"/>
      <c r="BE964" s="4"/>
      <c r="BF964" s="4"/>
      <c r="BG964" s="4"/>
      <c r="BH964" s="4"/>
      <c r="BI964" s="4"/>
      <c r="BJ964" s="4"/>
      <c r="BK964" s="4"/>
      <c r="BL964" s="4"/>
      <c r="BM964" s="4"/>
      <c r="BN964" s="4"/>
      <c r="BO964" s="4"/>
      <c r="BP964" s="4"/>
      <c r="BQ964" s="4"/>
      <c r="BR964" s="4"/>
      <c r="BS964" s="4"/>
      <c r="BT964" s="4"/>
      <c r="BU964" s="4"/>
      <c r="BV964" s="4"/>
      <c r="BW964" s="4"/>
      <c r="BX964" s="4"/>
      <c r="BY964" s="4"/>
      <c r="BZ964" s="4"/>
      <c r="CA964" s="4"/>
      <c r="CB964" s="4"/>
      <c r="CC964" s="4"/>
      <c r="CD964" s="4"/>
      <c r="CE964" s="4"/>
      <c r="CF964" s="4"/>
      <c r="CG964" s="4"/>
      <c r="CH964" s="4"/>
      <c r="CI964" s="4"/>
      <c r="CJ964" s="4"/>
      <c r="CK964" s="4"/>
      <c r="CL964" s="4"/>
      <c r="CM964" s="4"/>
      <c r="CN964" s="4"/>
      <c r="CO964" s="4"/>
      <c r="CP964" s="4"/>
      <c r="CQ964" s="4"/>
      <c r="CR964" s="4"/>
      <c r="CS964" s="4"/>
      <c r="CT964" s="4"/>
      <c r="CU964" s="4"/>
      <c r="CV964" s="4"/>
      <c r="CW964" s="4"/>
      <c r="CX964" s="4"/>
      <c r="CY964" s="4"/>
      <c r="CZ964" s="4"/>
      <c r="DA964" s="4"/>
      <c r="DB964" s="4"/>
      <c r="DC964" s="4"/>
      <c r="DD964" s="4"/>
      <c r="DE964" s="4"/>
      <c r="DF964" s="4"/>
      <c r="DG964" s="4"/>
      <c r="DH964" s="4"/>
      <c r="DI964" s="4"/>
      <c r="DJ964" s="4"/>
      <c r="DK964" s="4"/>
      <c r="DL964" s="4"/>
      <c r="DM964" s="4"/>
      <c r="DN964" s="4"/>
      <c r="DO964" s="4"/>
      <c r="DP964" s="4"/>
      <c r="DQ964" s="4"/>
      <c r="DR964" s="4"/>
      <c r="DS964" s="4"/>
      <c r="DT964" s="4"/>
      <c r="DU964" s="4"/>
      <c r="DV964" s="4"/>
      <c r="DW964" s="4"/>
      <c r="DX964" s="4"/>
      <c r="DY964" s="4"/>
      <c r="DZ964" s="4"/>
      <c r="EA964" s="4"/>
      <c r="EB964" s="4"/>
      <c r="EC964" s="4"/>
      <c r="ED964" s="4"/>
      <c r="EE964" s="4"/>
      <c r="EF964" s="4"/>
      <c r="EG964" s="4"/>
      <c r="EH964" s="4"/>
      <c r="EI964" s="4"/>
      <c r="EJ964" s="4"/>
      <c r="EK964" s="4"/>
      <c r="EL964" s="4"/>
      <c r="EM964" s="4"/>
      <c r="EN964" s="4"/>
      <c r="EO964" s="4"/>
      <c r="EP964" s="4"/>
      <c r="EQ964" s="4"/>
      <c r="ER964" s="4"/>
      <c r="ES964" s="4"/>
      <c r="ET964" s="4"/>
      <c r="EU964" s="4"/>
      <c r="EV964" s="4"/>
      <c r="EW964" s="4"/>
      <c r="EX964" s="4"/>
      <c r="EY964" s="4"/>
      <c r="EZ964" s="4"/>
      <c r="FA964" s="4"/>
      <c r="FB964" s="4"/>
      <c r="FC964" s="4"/>
      <c r="FD964" s="4"/>
      <c r="FE964" s="4"/>
      <c r="FF964" s="4"/>
      <c r="FG964" s="4"/>
      <c r="FH964" s="4"/>
      <c r="FI964" s="4"/>
      <c r="FJ964" s="4"/>
      <c r="FK964" s="4"/>
      <c r="FL964" s="4"/>
      <c r="FM964" s="4"/>
      <c r="FN964" s="4"/>
      <c r="FO964" s="4"/>
      <c r="FP964" s="4"/>
      <c r="FQ964" s="4"/>
      <c r="FR964" s="4"/>
      <c r="FS964" s="4"/>
      <c r="FT964" s="4"/>
      <c r="FU964" s="4"/>
      <c r="FV964" s="4"/>
      <c r="FW964" s="4"/>
      <c r="FX964" s="4"/>
      <c r="FY964" s="4"/>
      <c r="FZ964" s="4"/>
      <c r="GA964" s="4"/>
      <c r="GB964" s="4"/>
      <c r="GC964" s="4"/>
      <c r="GD964" s="4"/>
      <c r="GE964" s="4"/>
      <c r="GF964" s="4"/>
      <c r="GG964" s="4"/>
      <c r="GH964" s="4"/>
      <c r="GI964" s="4"/>
      <c r="GJ964" s="4"/>
      <c r="GK964" s="4"/>
      <c r="GL964" s="4"/>
      <c r="GM964" s="4"/>
      <c r="GN964" s="4"/>
      <c r="GO964" s="4"/>
      <c r="GP964" s="4"/>
      <c r="GQ964" s="4"/>
      <c r="GR964" s="4"/>
      <c r="GS964" s="4"/>
      <c r="GT964" s="4"/>
      <c r="GU964" s="4"/>
      <c r="GV964" s="4"/>
      <c r="GW964" s="4"/>
      <c r="GX964" s="4"/>
      <c r="GY964" s="4"/>
      <c r="GZ964" s="4"/>
      <c r="HA964" s="4"/>
      <c r="HB964" s="4"/>
      <c r="HC964" s="4"/>
    </row>
    <row r="965" spans="1:211" s="380" customFormat="1" ht="13.9" customHeight="1">
      <c r="A965" s="828" t="str">
        <f>IF('1C TSsoustraitance'!$A682&lt;&gt;0,'1C TSsoustraitance'!$A682,"")</f>
        <v/>
      </c>
      <c r="B965" s="530"/>
      <c r="C965" s="513" t="str">
        <f>IF('1C TSsoustraitance'!$A682&lt;&gt;0,'1C TSsoustraitance'!$B682,"")</f>
        <v/>
      </c>
      <c r="D965" s="513" t="str">
        <f>IF('1C TSsoustraitance'!$A682&lt;&gt;0,'1C TSsoustraitance'!$C682,"")</f>
        <v/>
      </c>
      <c r="E965" s="684"/>
      <c r="F965" s="685"/>
      <c r="G965" s="666">
        <f>'1C TSsoustraitance'!$D682</f>
        <v>0</v>
      </c>
      <c r="H965" s="533">
        <v>0.21</v>
      </c>
      <c r="I965" s="533">
        <v>1</v>
      </c>
      <c r="J965" s="534"/>
      <c r="K965" s="667">
        <f t="shared" si="189"/>
        <v>0</v>
      </c>
      <c r="L965" s="668">
        <f>IF(OR('1C TSsoustraitance'!$D682="",'1C TSsoustraitance'!$AP682=0),0,IF(AND('1C TSsoustraitance'!$D682&lt;&gt;"",$K$2="Pôle",'1C TSsoustraitance'!$E682="OUI"),(('1C TSsoustraitance'!$F682+'1C TSsoustraitance'!$G682+'1C TSsoustraitance'!$H682+'1C TSsoustraitance'!$I682+'1C TSsoustraitance'!$M682)/'1C TSsoustraitance'!$R682),IF(AND('1C TSsoustraitance'!$D682&lt;&gt;"",$K$2="Pôle",'1C TSsoustraitance'!$E682="NON"),(('1C TSsoustraitance'!$F682+'1C TSsoustraitance'!$G682+'1C TSsoustraitance'!$H682+'1C TSsoustraitance'!$I682+'1C TSsoustraitance'!$M682)/'1C TSsoustraitance'!$AP682),IF(AND('1C TSsoustraitance'!$D682&lt;&gt;"",$K$2&lt;&gt;"Pôle",'1C TSsoustraitance'!$E682="OUI"),(('1C TSsoustraitance'!$F682+'1C TSsoustraitance'!$G682+'1C TSsoustraitance'!$H682+'1C TSsoustraitance'!$I682+'1C TSsoustraitance'!$J682+'1C TSsoustraitance'!$K682+'1C TSsoustraitance'!$L682+'1C TSsoustraitance'!$M682+'1C TSsoustraitance'!$N682+'1C TSsoustraitance'!$O682+'1C TSsoustraitance'!$P682+'1C TSsoustraitance'!$Q682)/'1C TSsoustraitance'!$R682),IF(AND('1C TSsoustraitance'!$D682&lt;&gt;"",$K$2&lt;&gt;"Pôle",'1C TSsoustraitance'!$E682="NON"),(('1C TSsoustraitance'!$F682+'1C TSsoustraitance'!$G682+'1C TSsoustraitance'!$H682+'1C TSsoustraitance'!$I682+'1C TSsoustraitance'!$J682+'1C TSsoustraitance'!$K682+'1C TSsoustraitance'!$L682+'1C TSsoustraitance'!$M682+'1C TSsoustraitance'!$N682+'1C TSsoustraitance'!$O682+'1C TSsoustraitance'!$P682+'1C TSsoustraitance'!$Q682))/'1C TSsoustraitance'!$AP682)))))</f>
        <v>0</v>
      </c>
      <c r="M965" s="668">
        <f>IF(OR('1C TSsoustraitance'!$D682="",'1C TSsoustraitance'!AP$13=0),0,IF(AND('1C TSsoustraitance'!$D682&lt;&gt;"",$K$2="Pôle",'1C TSsoustraitance'!$E682="OUI"),(('1C TSsoustraitance'!$J682+'1C TSsoustraitance'!$K682+'1C TSsoustraitance'!$L682)/'1C TSsoustraitance'!$R682),IF(AND('1C TSsoustraitance'!$D682&lt;&gt;"",$K$2="Pôle",'1C TSsoustraitance'!$E682="NON"),(('1C TSsoustraitance'!$J682+'1C TSsoustraitance'!$K682+'1C TSsoustraitance'!$L682)/'1C TSsoustraitance'!$AP682),IF(AND('1C TSsoustraitance'!$D682&lt;&gt;"",$K$2&lt;&gt;"Pôle"),0))))</f>
        <v>0</v>
      </c>
      <c r="N965" s="668">
        <f t="shared" si="196"/>
        <v>0</v>
      </c>
      <c r="O965" s="669">
        <f>IF(OR('1C TSsoustraitance'!$D682="",'1C TSsoustraitance'!$E682="OUI",'1C TSsoustraitance'!$AP682=0),0,(('1C TSsoustraitance'!$S682)/'1C TSsoustraitance'!$AP682))</f>
        <v>0</v>
      </c>
      <c r="P965" s="669">
        <f>IF(OR('1C TSsoustraitance'!$D682="",'1C TSsoustraitance'!$E682="OUI",'1C TSsoustraitance'!$AP682=0),0,(('1C TSsoustraitance'!$T682)/'1C TSsoustraitance'!$AP682))</f>
        <v>0</v>
      </c>
      <c r="Q965" s="669">
        <f>IF(OR('1C TSsoustraitance'!$D682="",'1C TSsoustraitance'!$E682="OUI",'1C TSsoustraitance'!$AP682=0),0,(('1C TSsoustraitance'!$U682)/'1C TSsoustraitance'!$AP682))</f>
        <v>0</v>
      </c>
      <c r="R965" s="669">
        <f>IF(OR('1C TSsoustraitance'!$D682="",'1C TSsoustraitance'!$E682="OUI",'1C TSsoustraitance'!$AP682=0),0,(('1C TSsoustraitance'!$V682)/'1C TSsoustraitance'!$AP682))</f>
        <v>0</v>
      </c>
      <c r="S965" s="669">
        <f>IF(OR('1C TSsoustraitance'!$D682="",'1C TSsoustraitance'!$E682="OUI",'1C TSsoustraitance'!$AP682=0),0,(('1C TSsoustraitance'!$W682)/'1C TSsoustraitance'!$AP682))</f>
        <v>0</v>
      </c>
      <c r="T965" s="669">
        <f>IF(OR('1C TSsoustraitance'!$D682="",'1C TSsoustraitance'!$E682="OUI",'1C TSsoustraitance'!$AP682=0),0,(('1C TSsoustraitance'!$X682)/'1C TSsoustraitance'!$AP682))</f>
        <v>0</v>
      </c>
      <c r="U965" s="669">
        <f>IF(OR('1C TSsoustraitance'!$D682="",'1C TSsoustraitance'!$E682="OUI",'1C TSsoustraitance'!$AP682=0),0,(('1C TSsoustraitance'!$Y682)/'1C TSsoustraitance'!$AP682))</f>
        <v>0</v>
      </c>
      <c r="V965" s="669">
        <f>IF(OR('1C TSsoustraitance'!$D682="",'1C TSsoustraitance'!$E682="OUI",'1C TSsoustraitance'!$AP682=0),0,(('1C TSsoustraitance'!$Z682)/'1C TSsoustraitance'!$AP682))</f>
        <v>0</v>
      </c>
      <c r="W965" s="669">
        <f>IF(OR('1C TSsoustraitance'!$D682="",'1C TSsoustraitance'!$E682="OUI",'1C TSsoustraitance'!$AP682=0),0,(('1C TSsoustraitance'!$AA682)/'1C TSsoustraitance'!$AP682))</f>
        <v>0</v>
      </c>
      <c r="X965" s="669">
        <f>IF(OR('1C TSsoustraitance'!$D682="",'1C TSsoustraitance'!$E682="OUI",'1C TSsoustraitance'!$AP682=0),0,(('1C TSsoustraitance'!$AB682)/'1C TSsoustraitance'!$AP682))</f>
        <v>0</v>
      </c>
      <c r="Y965" s="669">
        <f>IF(OR('1C TSsoustraitance'!$D682="",'1C TSsoustraitance'!$E682="OUI",'1C TSsoustraitance'!$AP682=0),0,(('1C TSsoustraitance'!$AC682)/'1C TSsoustraitance'!$AP682))</f>
        <v>0</v>
      </c>
      <c r="Z965" s="669">
        <f>IF(OR('1C TSsoustraitance'!$D682="",'1C TSsoustraitance'!$E682="OUI",'1C TSsoustraitance'!$AP682=0),0,(('1C TSsoustraitance'!$AD682)/'1C TSsoustraitance'!$AP682))</f>
        <v>0</v>
      </c>
      <c r="AA965" s="669">
        <f>IF(OR('1C TSsoustraitance'!$D682="",'1C TSsoustraitance'!$E682="OUI",'1C TSsoustraitance'!$AP682=0),0,(('1C TSsoustraitance'!$AE682)/'1C TSsoustraitance'!$AP682))</f>
        <v>0</v>
      </c>
      <c r="AB965" s="669">
        <f>IF(OR('1C TSsoustraitance'!$D682="",'1C TSsoustraitance'!$E682="OUI",'1C TSsoustraitance'!$AP682=0),0,(('1C TSsoustraitance'!$AF682)/'1C TSsoustraitance'!$AP682))</f>
        <v>0</v>
      </c>
      <c r="AC965" s="669">
        <f>IF(OR('1C TSsoustraitance'!$D682="",'1C TSsoustraitance'!$E682="OUI",'1C TSsoustraitance'!$AP682=0),0,(('1C TSsoustraitance'!$AG682)/'1C TSsoustraitance'!$AP682))</f>
        <v>0</v>
      </c>
      <c r="AD965" s="669">
        <f>IF(OR('1C TSsoustraitance'!$D682="",'1C TSsoustraitance'!$E682="OUI",'1C TSsoustraitance'!$AP682=0),0,(('1C TSsoustraitance'!$AH682)/'1C TSsoustraitance'!$AP682))</f>
        <v>0</v>
      </c>
      <c r="AE965" s="669">
        <f>IF(OR('1C TSsoustraitance'!$D682="",'1C TSsoustraitance'!$E682="OUI",'1C TSsoustraitance'!$AP682=0),0,(('1C TSsoustraitance'!$AI682)/'1C TSsoustraitance'!$AP682))</f>
        <v>0</v>
      </c>
      <c r="AF965" s="669">
        <f>IF(OR('1C TSsoustraitance'!$D682="",'1C TSsoustraitance'!$E682="OUI",'1C TSsoustraitance'!$AP682=0),0,(('1C TSsoustraitance'!$AJ682)/'1C TSsoustraitance'!$AP682))</f>
        <v>0</v>
      </c>
      <c r="AG965" s="669">
        <f>IF(OR('1C TSsoustraitance'!$D682="",'1C TSsoustraitance'!$E682="OUI",'1C TSsoustraitance'!$AP682=0),0,(('1C TSsoustraitance'!$AK682)/'1C TSsoustraitance'!$AP682))</f>
        <v>0</v>
      </c>
      <c r="AH965" s="669">
        <f>IF(OR('1C TSsoustraitance'!$D682="",'1C TSsoustraitance'!$E682="OUI",'1C TSsoustraitance'!$AP682=0),0,(('1C TSsoustraitance'!$AL682)/'1C TSsoustraitance'!$AP682))</f>
        <v>0</v>
      </c>
      <c r="AI965" s="669">
        <f>IF(OR('1C TSsoustraitance'!$D682="",'1C TSsoustraitance'!$E682="OUI",'1C TSsoustraitance'!$AP682=0),0,(('1C TSsoustraitance'!$AM682)/'1C TSsoustraitance'!$AP682))</f>
        <v>0</v>
      </c>
      <c r="AJ965" s="669">
        <f>IF(OR('1C TSsoustraitance'!$D682="",'1C TSsoustraitance'!$E682="OUI",'1C TSsoustraitance'!$AP682=0),0,(('1C TSsoustraitance'!$AN682)/'1C TSsoustraitance'!$AP682))</f>
        <v>0</v>
      </c>
      <c r="AK965" s="669">
        <f t="shared" si="190"/>
        <v>0</v>
      </c>
      <c r="AL965" s="668">
        <f t="shared" si="191"/>
        <v>0</v>
      </c>
      <c r="AM965" s="670">
        <f>IF(Tableau7[[#This Row],[N° pièce]]="",0,(Tableau7[[#This Row],[hors TVA]]+(Tableau7[[#This Row],[hors TVA]]*Tableau7[[#This Row],[Taux TVA]])-(Tableau7[[#This Row],[hors TVA]]*Tableau7[[#This Row],[Taux TVA]]*Tableau7[[#This Row],[Régime TVA: Récupération]]))*Tableau7[[#This Row],[Type 1]])</f>
        <v>0</v>
      </c>
      <c r="AN965" s="670">
        <f>IF(Tableau7[[#This Row],[N° pièce]]="",0,IF($K$2="pôle",((Tableau7[[#This Row],[hors TVA]]+(Tableau7[[#This Row],[hors TVA]]*Tableau7[[#This Row],[Taux TVA]])-(Tableau7[[#This Row],[hors TVA]]*Tableau7[[#This Row],[Taux TVA]]*Tableau7[[#This Row],[Régime TVA: Récupération]]))*Tableau7[[#This Row],[Type 2]]),0))</f>
        <v>0</v>
      </c>
      <c r="AO965" s="670">
        <f t="shared" si="194"/>
        <v>0</v>
      </c>
      <c r="AP965" s="255">
        <f t="shared" si="193"/>
        <v>0</v>
      </c>
      <c r="AQ965" s="506">
        <f t="shared" si="195"/>
        <v>0</v>
      </c>
      <c r="AR965" s="671"/>
      <c r="AS965" s="512"/>
      <c r="AT965" s="513" t="str">
        <f>IF(('1C TSsoustraitance'!AP682*FICHE!C$14&lt;J965),"Forfait limité à "&amp;FICHE!C$14&amp;"€/jour","")</f>
        <v/>
      </c>
      <c r="AU965" s="797"/>
      <c r="AV965" s="484"/>
      <c r="AW965" s="484"/>
      <c r="AX965" s="484"/>
      <c r="AY965" s="484"/>
      <c r="AZ965" s="484"/>
      <c r="BA965" s="4"/>
      <c r="BB965" s="4"/>
      <c r="BC965" s="4"/>
      <c r="BD965" s="4"/>
      <c r="BE965" s="4"/>
      <c r="BF965" s="4"/>
      <c r="BG965" s="4"/>
      <c r="BH965" s="4"/>
      <c r="BI965" s="4"/>
      <c r="BJ965" s="4"/>
      <c r="BK965" s="4"/>
      <c r="BL965" s="4"/>
      <c r="BM965" s="4"/>
      <c r="BN965" s="4"/>
      <c r="BO965" s="4"/>
      <c r="BP965" s="4"/>
      <c r="BQ965" s="4"/>
      <c r="BR965" s="4"/>
      <c r="BS965" s="4"/>
      <c r="BT965" s="4"/>
      <c r="BU965" s="4"/>
      <c r="BV965" s="4"/>
      <c r="BW965" s="4"/>
      <c r="BX965" s="4"/>
      <c r="BY965" s="4"/>
      <c r="BZ965" s="4"/>
      <c r="CA965" s="4"/>
      <c r="CB965" s="4"/>
      <c r="CC965" s="4"/>
      <c r="CD965" s="4"/>
      <c r="CE965" s="4"/>
      <c r="CF965" s="4"/>
      <c r="CG965" s="4"/>
      <c r="CH965" s="4"/>
      <c r="CI965" s="4"/>
      <c r="CJ965" s="4"/>
      <c r="CK965" s="4"/>
      <c r="CL965" s="4"/>
      <c r="CM965" s="4"/>
      <c r="CN965" s="4"/>
      <c r="CO965" s="4"/>
      <c r="CP965" s="4"/>
      <c r="CQ965" s="4"/>
      <c r="CR965" s="4"/>
      <c r="CS965" s="4"/>
      <c r="CT965" s="4"/>
      <c r="CU965" s="4"/>
      <c r="CV965" s="4"/>
      <c r="CW965" s="4"/>
      <c r="CX965" s="4"/>
      <c r="CY965" s="4"/>
      <c r="CZ965" s="4"/>
      <c r="DA965" s="4"/>
      <c r="DB965" s="4"/>
      <c r="DC965" s="4"/>
      <c r="DD965" s="4"/>
      <c r="DE965" s="4"/>
      <c r="DF965" s="4"/>
      <c r="DG965" s="4"/>
      <c r="DH965" s="4"/>
      <c r="DI965" s="4"/>
      <c r="DJ965" s="4"/>
      <c r="DK965" s="4"/>
      <c r="DL965" s="4"/>
      <c r="DM965" s="4"/>
      <c r="DN965" s="4"/>
      <c r="DO965" s="4"/>
      <c r="DP965" s="4"/>
      <c r="DQ965" s="4"/>
      <c r="DR965" s="4"/>
      <c r="DS965" s="4"/>
      <c r="DT965" s="4"/>
      <c r="DU965" s="4"/>
      <c r="DV965" s="4"/>
      <c r="DW965" s="4"/>
      <c r="DX965" s="4"/>
      <c r="DY965" s="4"/>
      <c r="DZ965" s="4"/>
      <c r="EA965" s="4"/>
      <c r="EB965" s="4"/>
      <c r="EC965" s="4"/>
      <c r="ED965" s="4"/>
      <c r="EE965" s="4"/>
      <c r="EF965" s="4"/>
      <c r="EG965" s="4"/>
      <c r="EH965" s="4"/>
      <c r="EI965" s="4"/>
      <c r="EJ965" s="4"/>
      <c r="EK965" s="4"/>
      <c r="EL965" s="4"/>
      <c r="EM965" s="4"/>
      <c r="EN965" s="4"/>
      <c r="EO965" s="4"/>
      <c r="EP965" s="4"/>
      <c r="EQ965" s="4"/>
      <c r="ER965" s="4"/>
      <c r="ES965" s="4"/>
      <c r="ET965" s="4"/>
      <c r="EU965" s="4"/>
      <c r="EV965" s="4"/>
      <c r="EW965" s="4"/>
      <c r="EX965" s="4"/>
      <c r="EY965" s="4"/>
      <c r="EZ965" s="4"/>
      <c r="FA965" s="4"/>
      <c r="FB965" s="4"/>
      <c r="FC965" s="4"/>
      <c r="FD965" s="4"/>
      <c r="FE965" s="4"/>
      <c r="FF965" s="4"/>
      <c r="FG965" s="4"/>
      <c r="FH965" s="4"/>
      <c r="FI965" s="4"/>
      <c r="FJ965" s="4"/>
      <c r="FK965" s="4"/>
      <c r="FL965" s="4"/>
      <c r="FM965" s="4"/>
      <c r="FN965" s="4"/>
      <c r="FO965" s="4"/>
      <c r="FP965" s="4"/>
      <c r="FQ965" s="4"/>
      <c r="FR965" s="4"/>
      <c r="FS965" s="4"/>
      <c r="FT965" s="4"/>
      <c r="FU965" s="4"/>
      <c r="FV965" s="4"/>
      <c r="FW965" s="4"/>
      <c r="FX965" s="4"/>
      <c r="FY965" s="4"/>
      <c r="FZ965" s="4"/>
      <c r="GA965" s="4"/>
      <c r="GB965" s="4"/>
      <c r="GC965" s="4"/>
      <c r="GD965" s="4"/>
      <c r="GE965" s="4"/>
      <c r="GF965" s="4"/>
      <c r="GG965" s="4"/>
      <c r="GH965" s="4"/>
      <c r="GI965" s="4"/>
      <c r="GJ965" s="4"/>
      <c r="GK965" s="4"/>
      <c r="GL965" s="4"/>
      <c r="GM965" s="4"/>
      <c r="GN965" s="4"/>
      <c r="GO965" s="4"/>
      <c r="GP965" s="4"/>
      <c r="GQ965" s="4"/>
      <c r="GR965" s="4"/>
      <c r="GS965" s="4"/>
      <c r="GT965" s="4"/>
      <c r="GU965" s="4"/>
      <c r="GV965" s="4"/>
      <c r="GW965" s="4"/>
      <c r="GX965" s="4"/>
      <c r="GY965" s="4"/>
      <c r="GZ965" s="4"/>
      <c r="HA965" s="4"/>
      <c r="HB965" s="4"/>
      <c r="HC965" s="4"/>
    </row>
    <row r="966" spans="1:211" s="380" customFormat="1" ht="13.9" customHeight="1">
      <c r="A966" s="828" t="str">
        <f>IF('1C TSsoustraitance'!$A683&lt;&gt;0,'1C TSsoustraitance'!$A683,"")</f>
        <v/>
      </c>
      <c r="B966" s="530"/>
      <c r="C966" s="513" t="str">
        <f>IF('1C TSsoustraitance'!$A683&lt;&gt;0,'1C TSsoustraitance'!$B683,"")</f>
        <v/>
      </c>
      <c r="D966" s="513" t="str">
        <f>IF('1C TSsoustraitance'!$A683&lt;&gt;0,'1C TSsoustraitance'!$C683,"")</f>
        <v/>
      </c>
      <c r="E966" s="684"/>
      <c r="F966" s="685"/>
      <c r="G966" s="666">
        <f>'1C TSsoustraitance'!$D683</f>
        <v>0</v>
      </c>
      <c r="H966" s="533">
        <v>0.21</v>
      </c>
      <c r="I966" s="533">
        <v>1</v>
      </c>
      <c r="J966" s="534"/>
      <c r="K966" s="667">
        <f t="shared" si="189"/>
        <v>0</v>
      </c>
      <c r="L966" s="668">
        <f>IF(OR('1C TSsoustraitance'!$D683="",'1C TSsoustraitance'!$AP683=0),0,IF(AND('1C TSsoustraitance'!$D683&lt;&gt;"",$K$2="Pôle",'1C TSsoustraitance'!$E683="OUI"),(('1C TSsoustraitance'!$F683+'1C TSsoustraitance'!$G683+'1C TSsoustraitance'!$H683+'1C TSsoustraitance'!$I683+'1C TSsoustraitance'!$M683)/'1C TSsoustraitance'!$R683),IF(AND('1C TSsoustraitance'!$D683&lt;&gt;"",$K$2="Pôle",'1C TSsoustraitance'!$E683="NON"),(('1C TSsoustraitance'!$F683+'1C TSsoustraitance'!$G683+'1C TSsoustraitance'!$H683+'1C TSsoustraitance'!$I683+'1C TSsoustraitance'!$M683)/'1C TSsoustraitance'!$AP683),IF(AND('1C TSsoustraitance'!$D683&lt;&gt;"",$K$2&lt;&gt;"Pôle",'1C TSsoustraitance'!$E683="OUI"),(('1C TSsoustraitance'!$F683+'1C TSsoustraitance'!$G683+'1C TSsoustraitance'!$H683+'1C TSsoustraitance'!$I683+'1C TSsoustraitance'!$J683+'1C TSsoustraitance'!$K683+'1C TSsoustraitance'!$L683+'1C TSsoustraitance'!$M683+'1C TSsoustraitance'!$N683+'1C TSsoustraitance'!$O683+'1C TSsoustraitance'!$P683+'1C TSsoustraitance'!$Q683)/'1C TSsoustraitance'!$R683),IF(AND('1C TSsoustraitance'!$D683&lt;&gt;"",$K$2&lt;&gt;"Pôle",'1C TSsoustraitance'!$E683="NON"),(('1C TSsoustraitance'!$F683+'1C TSsoustraitance'!$G683+'1C TSsoustraitance'!$H683+'1C TSsoustraitance'!$I683+'1C TSsoustraitance'!$J683+'1C TSsoustraitance'!$K683+'1C TSsoustraitance'!$L683+'1C TSsoustraitance'!$M683+'1C TSsoustraitance'!$N683+'1C TSsoustraitance'!$O683+'1C TSsoustraitance'!$P683+'1C TSsoustraitance'!$Q683))/'1C TSsoustraitance'!$AP683)))))</f>
        <v>0</v>
      </c>
      <c r="M966" s="668">
        <f>IF(OR('1C TSsoustraitance'!$D683="",'1C TSsoustraitance'!AP$13=0),0,IF(AND('1C TSsoustraitance'!$D683&lt;&gt;"",$K$2="Pôle",'1C TSsoustraitance'!$E683="OUI"),(('1C TSsoustraitance'!$J683+'1C TSsoustraitance'!$K683+'1C TSsoustraitance'!$L683)/'1C TSsoustraitance'!$R683),IF(AND('1C TSsoustraitance'!$D683&lt;&gt;"",$K$2="Pôle",'1C TSsoustraitance'!$E683="NON"),(('1C TSsoustraitance'!$J683+'1C TSsoustraitance'!$K683+'1C TSsoustraitance'!$L683)/'1C TSsoustraitance'!$AP683),IF(AND('1C TSsoustraitance'!$D683&lt;&gt;"",$K$2&lt;&gt;"Pôle"),0))))</f>
        <v>0</v>
      </c>
      <c r="N966" s="668">
        <f t="shared" si="196"/>
        <v>0</v>
      </c>
      <c r="O966" s="669">
        <f>IF(OR('1C TSsoustraitance'!$D683="",'1C TSsoustraitance'!$E683="OUI",'1C TSsoustraitance'!$AP683=0),0,(('1C TSsoustraitance'!$S683)/'1C TSsoustraitance'!$AP683))</f>
        <v>0</v>
      </c>
      <c r="P966" s="669">
        <f>IF(OR('1C TSsoustraitance'!$D683="",'1C TSsoustraitance'!$E683="OUI",'1C TSsoustraitance'!$AP683=0),0,(('1C TSsoustraitance'!$T683)/'1C TSsoustraitance'!$AP683))</f>
        <v>0</v>
      </c>
      <c r="Q966" s="669">
        <f>IF(OR('1C TSsoustraitance'!$D683="",'1C TSsoustraitance'!$E683="OUI",'1C TSsoustraitance'!$AP683=0),0,(('1C TSsoustraitance'!$U683)/'1C TSsoustraitance'!$AP683))</f>
        <v>0</v>
      </c>
      <c r="R966" s="669">
        <f>IF(OR('1C TSsoustraitance'!$D683="",'1C TSsoustraitance'!$E683="OUI",'1C TSsoustraitance'!$AP683=0),0,(('1C TSsoustraitance'!$V683)/'1C TSsoustraitance'!$AP683))</f>
        <v>0</v>
      </c>
      <c r="S966" s="669">
        <f>IF(OR('1C TSsoustraitance'!$D683="",'1C TSsoustraitance'!$E683="OUI",'1C TSsoustraitance'!$AP683=0),0,(('1C TSsoustraitance'!$W683)/'1C TSsoustraitance'!$AP683))</f>
        <v>0</v>
      </c>
      <c r="T966" s="669">
        <f>IF(OR('1C TSsoustraitance'!$D683="",'1C TSsoustraitance'!$E683="OUI",'1C TSsoustraitance'!$AP683=0),0,(('1C TSsoustraitance'!$X683)/'1C TSsoustraitance'!$AP683))</f>
        <v>0</v>
      </c>
      <c r="U966" s="669">
        <f>IF(OR('1C TSsoustraitance'!$D683="",'1C TSsoustraitance'!$E683="OUI",'1C TSsoustraitance'!$AP683=0),0,(('1C TSsoustraitance'!$Y683)/'1C TSsoustraitance'!$AP683))</f>
        <v>0</v>
      </c>
      <c r="V966" s="669">
        <f>IF(OR('1C TSsoustraitance'!$D683="",'1C TSsoustraitance'!$E683="OUI",'1C TSsoustraitance'!$AP683=0),0,(('1C TSsoustraitance'!$Z683)/'1C TSsoustraitance'!$AP683))</f>
        <v>0</v>
      </c>
      <c r="W966" s="669">
        <f>IF(OR('1C TSsoustraitance'!$D683="",'1C TSsoustraitance'!$E683="OUI",'1C TSsoustraitance'!$AP683=0),0,(('1C TSsoustraitance'!$AA683)/'1C TSsoustraitance'!$AP683))</f>
        <v>0</v>
      </c>
      <c r="X966" s="669">
        <f>IF(OR('1C TSsoustraitance'!$D683="",'1C TSsoustraitance'!$E683="OUI",'1C TSsoustraitance'!$AP683=0),0,(('1C TSsoustraitance'!$AB683)/'1C TSsoustraitance'!$AP683))</f>
        <v>0</v>
      </c>
      <c r="Y966" s="669">
        <f>IF(OR('1C TSsoustraitance'!$D683="",'1C TSsoustraitance'!$E683="OUI",'1C TSsoustraitance'!$AP683=0),0,(('1C TSsoustraitance'!$AC683)/'1C TSsoustraitance'!$AP683))</f>
        <v>0</v>
      </c>
      <c r="Z966" s="669">
        <f>IF(OR('1C TSsoustraitance'!$D683="",'1C TSsoustraitance'!$E683="OUI",'1C TSsoustraitance'!$AP683=0),0,(('1C TSsoustraitance'!$AD683)/'1C TSsoustraitance'!$AP683))</f>
        <v>0</v>
      </c>
      <c r="AA966" s="669">
        <f>IF(OR('1C TSsoustraitance'!$D683="",'1C TSsoustraitance'!$E683="OUI",'1C TSsoustraitance'!$AP683=0),0,(('1C TSsoustraitance'!$AE683)/'1C TSsoustraitance'!$AP683))</f>
        <v>0</v>
      </c>
      <c r="AB966" s="669">
        <f>IF(OR('1C TSsoustraitance'!$D683="",'1C TSsoustraitance'!$E683="OUI",'1C TSsoustraitance'!$AP683=0),0,(('1C TSsoustraitance'!$AF683)/'1C TSsoustraitance'!$AP683))</f>
        <v>0</v>
      </c>
      <c r="AC966" s="669">
        <f>IF(OR('1C TSsoustraitance'!$D683="",'1C TSsoustraitance'!$E683="OUI",'1C TSsoustraitance'!$AP683=0),0,(('1C TSsoustraitance'!$AG683)/'1C TSsoustraitance'!$AP683))</f>
        <v>0</v>
      </c>
      <c r="AD966" s="669">
        <f>IF(OR('1C TSsoustraitance'!$D683="",'1C TSsoustraitance'!$E683="OUI",'1C TSsoustraitance'!$AP683=0),0,(('1C TSsoustraitance'!$AH683)/'1C TSsoustraitance'!$AP683))</f>
        <v>0</v>
      </c>
      <c r="AE966" s="669">
        <f>IF(OR('1C TSsoustraitance'!$D683="",'1C TSsoustraitance'!$E683="OUI",'1C TSsoustraitance'!$AP683=0),0,(('1C TSsoustraitance'!$AI683)/'1C TSsoustraitance'!$AP683))</f>
        <v>0</v>
      </c>
      <c r="AF966" s="669">
        <f>IF(OR('1C TSsoustraitance'!$D683="",'1C TSsoustraitance'!$E683="OUI",'1C TSsoustraitance'!$AP683=0),0,(('1C TSsoustraitance'!$AJ683)/'1C TSsoustraitance'!$AP683))</f>
        <v>0</v>
      </c>
      <c r="AG966" s="669">
        <f>IF(OR('1C TSsoustraitance'!$D683="",'1C TSsoustraitance'!$E683="OUI",'1C TSsoustraitance'!$AP683=0),0,(('1C TSsoustraitance'!$AK683)/'1C TSsoustraitance'!$AP683))</f>
        <v>0</v>
      </c>
      <c r="AH966" s="669">
        <f>IF(OR('1C TSsoustraitance'!$D683="",'1C TSsoustraitance'!$E683="OUI",'1C TSsoustraitance'!$AP683=0),0,(('1C TSsoustraitance'!$AL683)/'1C TSsoustraitance'!$AP683))</f>
        <v>0</v>
      </c>
      <c r="AI966" s="669">
        <f>IF(OR('1C TSsoustraitance'!$D683="",'1C TSsoustraitance'!$E683="OUI",'1C TSsoustraitance'!$AP683=0),0,(('1C TSsoustraitance'!$AM683)/'1C TSsoustraitance'!$AP683))</f>
        <v>0</v>
      </c>
      <c r="AJ966" s="669">
        <f>IF(OR('1C TSsoustraitance'!$D683="",'1C TSsoustraitance'!$E683="OUI",'1C TSsoustraitance'!$AP683=0),0,(('1C TSsoustraitance'!$AN683)/'1C TSsoustraitance'!$AP683))</f>
        <v>0</v>
      </c>
      <c r="AK966" s="669">
        <f t="shared" si="190"/>
        <v>0</v>
      </c>
      <c r="AL966" s="668">
        <f t="shared" si="191"/>
        <v>0</v>
      </c>
      <c r="AM966" s="670">
        <f>IF(Tableau7[[#This Row],[N° pièce]]="",0,(Tableau7[[#This Row],[hors TVA]]+(Tableau7[[#This Row],[hors TVA]]*Tableau7[[#This Row],[Taux TVA]])-(Tableau7[[#This Row],[hors TVA]]*Tableau7[[#This Row],[Taux TVA]]*Tableau7[[#This Row],[Régime TVA: Récupération]]))*Tableau7[[#This Row],[Type 1]])</f>
        <v>0</v>
      </c>
      <c r="AN966" s="670">
        <f>IF(Tableau7[[#This Row],[N° pièce]]="",0,IF($K$2="pôle",((Tableau7[[#This Row],[hors TVA]]+(Tableau7[[#This Row],[hors TVA]]*Tableau7[[#This Row],[Taux TVA]])-(Tableau7[[#This Row],[hors TVA]]*Tableau7[[#This Row],[Taux TVA]]*Tableau7[[#This Row],[Régime TVA: Récupération]]))*Tableau7[[#This Row],[Type 2]]),0))</f>
        <v>0</v>
      </c>
      <c r="AO966" s="670">
        <f t="shared" si="194"/>
        <v>0</v>
      </c>
      <c r="AP966" s="255">
        <f t="shared" si="193"/>
        <v>0</v>
      </c>
      <c r="AQ966" s="506">
        <f t="shared" si="195"/>
        <v>0</v>
      </c>
      <c r="AR966" s="671"/>
      <c r="AS966" s="512"/>
      <c r="AT966" s="513" t="str">
        <f>IF(('1C TSsoustraitance'!AP683*FICHE!C$14&lt;J966),"Forfait limité à "&amp;FICHE!C$14&amp;"€/jour","")</f>
        <v/>
      </c>
      <c r="AU966" s="797"/>
      <c r="AV966" s="484"/>
      <c r="AW966" s="484"/>
      <c r="AX966" s="484"/>
      <c r="AY966" s="484"/>
      <c r="AZ966" s="484"/>
      <c r="BA966" s="4"/>
      <c r="BB966" s="4"/>
      <c r="BC966" s="4"/>
      <c r="BD966" s="4"/>
      <c r="BE966" s="4"/>
      <c r="BF966" s="4"/>
      <c r="BG966" s="4"/>
      <c r="BH966" s="4"/>
      <c r="BI966" s="4"/>
      <c r="BJ966" s="4"/>
      <c r="BK966" s="4"/>
      <c r="BL966" s="4"/>
      <c r="BM966" s="4"/>
      <c r="BN966" s="4"/>
      <c r="BO966" s="4"/>
      <c r="BP966" s="4"/>
      <c r="BQ966" s="4"/>
      <c r="BR966" s="4"/>
      <c r="BS966" s="4"/>
      <c r="BT966" s="4"/>
      <c r="BU966" s="4"/>
      <c r="BV966" s="4"/>
      <c r="BW966" s="4"/>
      <c r="BX966" s="4"/>
      <c r="BY966" s="4"/>
      <c r="BZ966" s="4"/>
      <c r="CA966" s="4"/>
      <c r="CB966" s="4"/>
      <c r="CC966" s="4"/>
      <c r="CD966" s="4"/>
      <c r="CE966" s="4"/>
      <c r="CF966" s="4"/>
      <c r="CG966" s="4"/>
      <c r="CH966" s="4"/>
      <c r="CI966" s="4"/>
      <c r="CJ966" s="4"/>
      <c r="CK966" s="4"/>
      <c r="CL966" s="4"/>
      <c r="CM966" s="4"/>
      <c r="CN966" s="4"/>
      <c r="CO966" s="4"/>
      <c r="CP966" s="4"/>
      <c r="CQ966" s="4"/>
      <c r="CR966" s="4"/>
      <c r="CS966" s="4"/>
      <c r="CT966" s="4"/>
      <c r="CU966" s="4"/>
      <c r="CV966" s="4"/>
      <c r="CW966" s="4"/>
      <c r="CX966" s="4"/>
      <c r="CY966" s="4"/>
      <c r="CZ966" s="4"/>
      <c r="DA966" s="4"/>
      <c r="DB966" s="4"/>
      <c r="DC966" s="4"/>
      <c r="DD966" s="4"/>
      <c r="DE966" s="4"/>
      <c r="DF966" s="4"/>
      <c r="DG966" s="4"/>
      <c r="DH966" s="4"/>
      <c r="DI966" s="4"/>
      <c r="DJ966" s="4"/>
      <c r="DK966" s="4"/>
      <c r="DL966" s="4"/>
      <c r="DM966" s="4"/>
      <c r="DN966" s="4"/>
      <c r="DO966" s="4"/>
      <c r="DP966" s="4"/>
      <c r="DQ966" s="4"/>
      <c r="DR966" s="4"/>
      <c r="DS966" s="4"/>
      <c r="DT966" s="4"/>
      <c r="DU966" s="4"/>
      <c r="DV966" s="4"/>
      <c r="DW966" s="4"/>
      <c r="DX966" s="4"/>
      <c r="DY966" s="4"/>
      <c r="DZ966" s="4"/>
      <c r="EA966" s="4"/>
      <c r="EB966" s="4"/>
      <c r="EC966" s="4"/>
      <c r="ED966" s="4"/>
      <c r="EE966" s="4"/>
      <c r="EF966" s="4"/>
      <c r="EG966" s="4"/>
      <c r="EH966" s="4"/>
      <c r="EI966" s="4"/>
      <c r="EJ966" s="4"/>
      <c r="EK966" s="4"/>
      <c r="EL966" s="4"/>
      <c r="EM966" s="4"/>
      <c r="EN966" s="4"/>
      <c r="EO966" s="4"/>
      <c r="EP966" s="4"/>
      <c r="EQ966" s="4"/>
      <c r="ER966" s="4"/>
      <c r="ES966" s="4"/>
      <c r="ET966" s="4"/>
      <c r="EU966" s="4"/>
      <c r="EV966" s="4"/>
      <c r="EW966" s="4"/>
      <c r="EX966" s="4"/>
      <c r="EY966" s="4"/>
      <c r="EZ966" s="4"/>
      <c r="FA966" s="4"/>
      <c r="FB966" s="4"/>
      <c r="FC966" s="4"/>
      <c r="FD966" s="4"/>
      <c r="FE966" s="4"/>
      <c r="FF966" s="4"/>
      <c r="FG966" s="4"/>
      <c r="FH966" s="4"/>
      <c r="FI966" s="4"/>
      <c r="FJ966" s="4"/>
      <c r="FK966" s="4"/>
      <c r="FL966" s="4"/>
      <c r="FM966" s="4"/>
      <c r="FN966" s="4"/>
      <c r="FO966" s="4"/>
      <c r="FP966" s="4"/>
      <c r="FQ966" s="4"/>
      <c r="FR966" s="4"/>
      <c r="FS966" s="4"/>
      <c r="FT966" s="4"/>
      <c r="FU966" s="4"/>
      <c r="FV966" s="4"/>
      <c r="FW966" s="4"/>
      <c r="FX966" s="4"/>
      <c r="FY966" s="4"/>
      <c r="FZ966" s="4"/>
      <c r="GA966" s="4"/>
      <c r="GB966" s="4"/>
      <c r="GC966" s="4"/>
      <c r="GD966" s="4"/>
      <c r="GE966" s="4"/>
      <c r="GF966" s="4"/>
      <c r="GG966" s="4"/>
      <c r="GH966" s="4"/>
      <c r="GI966" s="4"/>
      <c r="GJ966" s="4"/>
      <c r="GK966" s="4"/>
      <c r="GL966" s="4"/>
      <c r="GM966" s="4"/>
      <c r="GN966" s="4"/>
      <c r="GO966" s="4"/>
      <c r="GP966" s="4"/>
      <c r="GQ966" s="4"/>
      <c r="GR966" s="4"/>
      <c r="GS966" s="4"/>
      <c r="GT966" s="4"/>
      <c r="GU966" s="4"/>
      <c r="GV966" s="4"/>
      <c r="GW966" s="4"/>
      <c r="GX966" s="4"/>
      <c r="GY966" s="4"/>
      <c r="GZ966" s="4"/>
      <c r="HA966" s="4"/>
      <c r="HB966" s="4"/>
      <c r="HC966" s="4"/>
    </row>
    <row r="967" spans="1:211" s="381" customFormat="1" ht="13.9" customHeight="1">
      <c r="A967" s="828" t="str">
        <f>IF('1C TSsoustraitance'!$A684&lt;&gt;0,'1C TSsoustraitance'!$A684,"")</f>
        <v/>
      </c>
      <c r="B967" s="530"/>
      <c r="C967" s="513" t="str">
        <f>IF('1C TSsoustraitance'!$A684&lt;&gt;0,'1C TSsoustraitance'!$B684,"")</f>
        <v/>
      </c>
      <c r="D967" s="513" t="str">
        <f>IF('1C TSsoustraitance'!$A684&lt;&gt;0,'1C TSsoustraitance'!$C684,"")</f>
        <v/>
      </c>
      <c r="E967" s="684"/>
      <c r="F967" s="685"/>
      <c r="G967" s="666">
        <f>'1C TSsoustraitance'!$D684</f>
        <v>0</v>
      </c>
      <c r="H967" s="533">
        <v>0.21</v>
      </c>
      <c r="I967" s="533">
        <v>1</v>
      </c>
      <c r="J967" s="534"/>
      <c r="K967" s="667">
        <f t="shared" ref="K967:K1014" si="197">J967+(J967*H967)</f>
        <v>0</v>
      </c>
      <c r="L967" s="668">
        <f>IF(OR('1C TSsoustraitance'!$D684="",'1C TSsoustraitance'!$AP684=0),0,IF(AND('1C TSsoustraitance'!$D684&lt;&gt;"",$K$2="Pôle",'1C TSsoustraitance'!$E684="OUI"),(('1C TSsoustraitance'!$F684+'1C TSsoustraitance'!$G684+'1C TSsoustraitance'!$H684+'1C TSsoustraitance'!$I684+'1C TSsoustraitance'!$M684)/'1C TSsoustraitance'!$R684),IF(AND('1C TSsoustraitance'!$D684&lt;&gt;"",$K$2="Pôle",'1C TSsoustraitance'!$E684="NON"),(('1C TSsoustraitance'!$F684+'1C TSsoustraitance'!$G684+'1C TSsoustraitance'!$H684+'1C TSsoustraitance'!$I684+'1C TSsoustraitance'!$M684)/'1C TSsoustraitance'!$AP684),IF(AND('1C TSsoustraitance'!$D684&lt;&gt;"",$K$2&lt;&gt;"Pôle",'1C TSsoustraitance'!$E684="OUI"),(('1C TSsoustraitance'!$F684+'1C TSsoustraitance'!$G684+'1C TSsoustraitance'!$H684+'1C TSsoustraitance'!$I684+'1C TSsoustraitance'!$J684+'1C TSsoustraitance'!$K684+'1C TSsoustraitance'!$L684+'1C TSsoustraitance'!$M684+'1C TSsoustraitance'!$N684+'1C TSsoustraitance'!$O684+'1C TSsoustraitance'!$P684+'1C TSsoustraitance'!$Q684)/'1C TSsoustraitance'!$R684),IF(AND('1C TSsoustraitance'!$D684&lt;&gt;"",$K$2&lt;&gt;"Pôle",'1C TSsoustraitance'!$E684="NON"),(('1C TSsoustraitance'!$F684+'1C TSsoustraitance'!$G684+'1C TSsoustraitance'!$H684+'1C TSsoustraitance'!$I684+'1C TSsoustraitance'!$J684+'1C TSsoustraitance'!$K684+'1C TSsoustraitance'!$L684+'1C TSsoustraitance'!$M684+'1C TSsoustraitance'!$N684+'1C TSsoustraitance'!$O684+'1C TSsoustraitance'!$P684+'1C TSsoustraitance'!$Q684))/'1C TSsoustraitance'!$AP684)))))</f>
        <v>0</v>
      </c>
      <c r="M967" s="668">
        <f>IF(OR('1C TSsoustraitance'!$D684="",'1C TSsoustraitance'!AP$13=0),0,IF(AND('1C TSsoustraitance'!$D684&lt;&gt;"",$K$2="Pôle",'1C TSsoustraitance'!$E684="OUI"),(('1C TSsoustraitance'!$J684+'1C TSsoustraitance'!$K684+'1C TSsoustraitance'!$L684)/'1C TSsoustraitance'!$R684),IF(AND('1C TSsoustraitance'!$D684&lt;&gt;"",$K$2="Pôle",'1C TSsoustraitance'!$E684="NON"),(('1C TSsoustraitance'!$J684+'1C TSsoustraitance'!$K684+'1C TSsoustraitance'!$L684)/'1C TSsoustraitance'!$AP684),IF(AND('1C TSsoustraitance'!$D684&lt;&gt;"",$K$2&lt;&gt;"Pôle"),0))))</f>
        <v>0</v>
      </c>
      <c r="N967" s="668">
        <f t="shared" si="196"/>
        <v>0</v>
      </c>
      <c r="O967" s="669">
        <f>IF(OR('1C TSsoustraitance'!$D684="",'1C TSsoustraitance'!$E684="OUI",'1C TSsoustraitance'!$AP684=0),0,(('1C TSsoustraitance'!$S684)/'1C TSsoustraitance'!$AP684))</f>
        <v>0</v>
      </c>
      <c r="P967" s="669">
        <f>IF(OR('1C TSsoustraitance'!$D684="",'1C TSsoustraitance'!$E684="OUI",'1C TSsoustraitance'!$AP684=0),0,(('1C TSsoustraitance'!$T684)/'1C TSsoustraitance'!$AP684))</f>
        <v>0</v>
      </c>
      <c r="Q967" s="669">
        <f>IF(OR('1C TSsoustraitance'!$D684="",'1C TSsoustraitance'!$E684="OUI",'1C TSsoustraitance'!$AP684=0),0,(('1C TSsoustraitance'!$U684)/'1C TSsoustraitance'!$AP684))</f>
        <v>0</v>
      </c>
      <c r="R967" s="669">
        <f>IF(OR('1C TSsoustraitance'!$D684="",'1C TSsoustraitance'!$E684="OUI",'1C TSsoustraitance'!$AP684=0),0,(('1C TSsoustraitance'!$V684)/'1C TSsoustraitance'!$AP684))</f>
        <v>0</v>
      </c>
      <c r="S967" s="669">
        <f>IF(OR('1C TSsoustraitance'!$D684="",'1C TSsoustraitance'!$E684="OUI",'1C TSsoustraitance'!$AP684=0),0,(('1C TSsoustraitance'!$W684)/'1C TSsoustraitance'!$AP684))</f>
        <v>0</v>
      </c>
      <c r="T967" s="669">
        <f>IF(OR('1C TSsoustraitance'!$D684="",'1C TSsoustraitance'!$E684="OUI",'1C TSsoustraitance'!$AP684=0),0,(('1C TSsoustraitance'!$X684)/'1C TSsoustraitance'!$AP684))</f>
        <v>0</v>
      </c>
      <c r="U967" s="669">
        <f>IF(OR('1C TSsoustraitance'!$D684="",'1C TSsoustraitance'!$E684="OUI",'1C TSsoustraitance'!$AP684=0),0,(('1C TSsoustraitance'!$Y684)/'1C TSsoustraitance'!$AP684))</f>
        <v>0</v>
      </c>
      <c r="V967" s="669">
        <f>IF(OR('1C TSsoustraitance'!$D684="",'1C TSsoustraitance'!$E684="OUI",'1C TSsoustraitance'!$AP684=0),0,(('1C TSsoustraitance'!$Z684)/'1C TSsoustraitance'!$AP684))</f>
        <v>0</v>
      </c>
      <c r="W967" s="669">
        <f>IF(OR('1C TSsoustraitance'!$D684="",'1C TSsoustraitance'!$E684="OUI",'1C TSsoustraitance'!$AP684=0),0,(('1C TSsoustraitance'!$AA684)/'1C TSsoustraitance'!$AP684))</f>
        <v>0</v>
      </c>
      <c r="X967" s="669">
        <f>IF(OR('1C TSsoustraitance'!$D684="",'1C TSsoustraitance'!$E684="OUI",'1C TSsoustraitance'!$AP684=0),0,(('1C TSsoustraitance'!$AB684)/'1C TSsoustraitance'!$AP684))</f>
        <v>0</v>
      </c>
      <c r="Y967" s="669">
        <f>IF(OR('1C TSsoustraitance'!$D684="",'1C TSsoustraitance'!$E684="OUI",'1C TSsoustraitance'!$AP684=0),0,(('1C TSsoustraitance'!$AC684)/'1C TSsoustraitance'!$AP684))</f>
        <v>0</v>
      </c>
      <c r="Z967" s="669">
        <f>IF(OR('1C TSsoustraitance'!$D684="",'1C TSsoustraitance'!$E684="OUI",'1C TSsoustraitance'!$AP684=0),0,(('1C TSsoustraitance'!$AD684)/'1C TSsoustraitance'!$AP684))</f>
        <v>0</v>
      </c>
      <c r="AA967" s="669">
        <f>IF(OR('1C TSsoustraitance'!$D684="",'1C TSsoustraitance'!$E684="OUI",'1C TSsoustraitance'!$AP684=0),0,(('1C TSsoustraitance'!$AE684)/'1C TSsoustraitance'!$AP684))</f>
        <v>0</v>
      </c>
      <c r="AB967" s="669">
        <f>IF(OR('1C TSsoustraitance'!$D684="",'1C TSsoustraitance'!$E684="OUI",'1C TSsoustraitance'!$AP684=0),0,(('1C TSsoustraitance'!$AF684)/'1C TSsoustraitance'!$AP684))</f>
        <v>0</v>
      </c>
      <c r="AC967" s="669">
        <f>IF(OR('1C TSsoustraitance'!$D684="",'1C TSsoustraitance'!$E684="OUI",'1C TSsoustraitance'!$AP684=0),0,(('1C TSsoustraitance'!$AG684)/'1C TSsoustraitance'!$AP684))</f>
        <v>0</v>
      </c>
      <c r="AD967" s="669">
        <f>IF(OR('1C TSsoustraitance'!$D684="",'1C TSsoustraitance'!$E684="OUI",'1C TSsoustraitance'!$AP684=0),0,(('1C TSsoustraitance'!$AH684)/'1C TSsoustraitance'!$AP684))</f>
        <v>0</v>
      </c>
      <c r="AE967" s="669">
        <f>IF(OR('1C TSsoustraitance'!$D684="",'1C TSsoustraitance'!$E684="OUI",'1C TSsoustraitance'!$AP684=0),0,(('1C TSsoustraitance'!$AI684)/'1C TSsoustraitance'!$AP684))</f>
        <v>0</v>
      </c>
      <c r="AF967" s="669">
        <f>IF(OR('1C TSsoustraitance'!$D684="",'1C TSsoustraitance'!$E684="OUI",'1C TSsoustraitance'!$AP684=0),0,(('1C TSsoustraitance'!$AJ684)/'1C TSsoustraitance'!$AP684))</f>
        <v>0</v>
      </c>
      <c r="AG967" s="669">
        <f>IF(OR('1C TSsoustraitance'!$D684="",'1C TSsoustraitance'!$E684="OUI",'1C TSsoustraitance'!$AP684=0),0,(('1C TSsoustraitance'!$AK684)/'1C TSsoustraitance'!$AP684))</f>
        <v>0</v>
      </c>
      <c r="AH967" s="669">
        <f>IF(OR('1C TSsoustraitance'!$D684="",'1C TSsoustraitance'!$E684="OUI",'1C TSsoustraitance'!$AP684=0),0,(('1C TSsoustraitance'!$AL684)/'1C TSsoustraitance'!$AP684))</f>
        <v>0</v>
      </c>
      <c r="AI967" s="669">
        <f>IF(OR('1C TSsoustraitance'!$D684="",'1C TSsoustraitance'!$E684="OUI",'1C TSsoustraitance'!$AP684=0),0,(('1C TSsoustraitance'!$AM684)/'1C TSsoustraitance'!$AP684))</f>
        <v>0</v>
      </c>
      <c r="AJ967" s="669">
        <f>IF(OR('1C TSsoustraitance'!$D684="",'1C TSsoustraitance'!$E684="OUI",'1C TSsoustraitance'!$AP684=0),0,(('1C TSsoustraitance'!$AN684)/'1C TSsoustraitance'!$AP684))</f>
        <v>0</v>
      </c>
      <c r="AK967" s="669">
        <f t="shared" ref="AK967:AK1014" si="198">SUM(O967:AJ967)</f>
        <v>0</v>
      </c>
      <c r="AL967" s="668">
        <f t="shared" ref="AL967:AL1014" si="199">N967+AK967</f>
        <v>0</v>
      </c>
      <c r="AM967" s="670">
        <f>IF(Tableau7[[#This Row],[N° pièce]]="",0,(Tableau7[[#This Row],[hors TVA]]+(Tableau7[[#This Row],[hors TVA]]*Tableau7[[#This Row],[Taux TVA]])-(Tableau7[[#This Row],[hors TVA]]*Tableau7[[#This Row],[Taux TVA]]*Tableau7[[#This Row],[Régime TVA: Récupération]]))*Tableau7[[#This Row],[Type 1]])</f>
        <v>0</v>
      </c>
      <c r="AN967" s="670">
        <f>IF(Tableau7[[#This Row],[N° pièce]]="",0,IF($K$2="pôle",((Tableau7[[#This Row],[hors TVA]]+(Tableau7[[#This Row],[hors TVA]]*Tableau7[[#This Row],[Taux TVA]])-(Tableau7[[#This Row],[hors TVA]]*Tableau7[[#This Row],[Taux TVA]]*Tableau7[[#This Row],[Régime TVA: Récupération]]))*Tableau7[[#This Row],[Type 2]]),0))</f>
        <v>0</v>
      </c>
      <c r="AO967" s="670">
        <f t="shared" si="194"/>
        <v>0</v>
      </c>
      <c r="AP967" s="255">
        <f t="shared" si="193"/>
        <v>0</v>
      </c>
      <c r="AQ967" s="506">
        <f t="shared" si="195"/>
        <v>0</v>
      </c>
      <c r="AR967" s="671"/>
      <c r="AS967" s="512"/>
      <c r="AT967" s="513" t="str">
        <f>IF(('1C TSsoustraitance'!AP684*FICHE!C$14&lt;J967),"Forfait limité à "&amp;FICHE!C$14&amp;"€/jour","")</f>
        <v/>
      </c>
      <c r="AU967" s="797"/>
      <c r="AV967" s="484"/>
      <c r="AW967" s="484"/>
      <c r="AX967" s="484"/>
      <c r="AY967" s="484"/>
      <c r="AZ967" s="484"/>
      <c r="BA967" s="4"/>
      <c r="BB967" s="4"/>
      <c r="BC967" s="4"/>
      <c r="BD967" s="4"/>
      <c r="BE967" s="4"/>
      <c r="BF967" s="4"/>
      <c r="BG967" s="4"/>
      <c r="BH967" s="4"/>
      <c r="BI967" s="4"/>
      <c r="BJ967" s="4"/>
      <c r="BK967" s="4"/>
      <c r="BL967" s="4"/>
      <c r="BM967" s="4"/>
      <c r="BN967" s="4"/>
      <c r="BO967" s="4"/>
      <c r="BP967" s="4"/>
      <c r="BQ967" s="4"/>
      <c r="BR967" s="4"/>
      <c r="BS967" s="4"/>
      <c r="BT967" s="4"/>
      <c r="BU967" s="4"/>
      <c r="BV967" s="4"/>
      <c r="BW967" s="4"/>
      <c r="BX967" s="4"/>
      <c r="BY967" s="4"/>
      <c r="BZ967" s="4"/>
      <c r="CA967" s="4"/>
      <c r="CB967" s="4"/>
      <c r="CC967" s="4"/>
      <c r="CD967" s="4"/>
      <c r="CE967" s="4"/>
      <c r="CF967" s="4"/>
      <c r="CG967" s="4"/>
      <c r="CH967" s="4"/>
      <c r="CI967" s="4"/>
      <c r="CJ967" s="4"/>
      <c r="CK967" s="4"/>
      <c r="CL967" s="4"/>
      <c r="CM967" s="4"/>
      <c r="CN967" s="4"/>
      <c r="CO967" s="4"/>
      <c r="CP967" s="4"/>
      <c r="CQ967" s="4"/>
      <c r="CR967" s="4"/>
      <c r="CS967" s="4"/>
      <c r="CT967" s="4"/>
      <c r="CU967" s="4"/>
      <c r="CV967" s="4"/>
      <c r="CW967" s="4"/>
      <c r="CX967" s="4"/>
      <c r="CY967" s="4"/>
      <c r="CZ967" s="4"/>
      <c r="DA967" s="4"/>
      <c r="DB967" s="4"/>
      <c r="DC967" s="4"/>
      <c r="DD967" s="4"/>
      <c r="DE967" s="4"/>
      <c r="DF967" s="4"/>
      <c r="DG967" s="4"/>
      <c r="DH967" s="4"/>
      <c r="DI967" s="4"/>
      <c r="DJ967" s="4"/>
      <c r="DK967" s="4"/>
      <c r="DL967" s="4"/>
      <c r="DM967" s="4"/>
      <c r="DN967" s="4"/>
      <c r="DO967" s="4"/>
      <c r="DP967" s="4"/>
      <c r="DQ967" s="4"/>
      <c r="DR967" s="4"/>
      <c r="DS967" s="4"/>
      <c r="DT967" s="4"/>
      <c r="DU967" s="4"/>
      <c r="DV967" s="4"/>
      <c r="DW967" s="4"/>
      <c r="DX967" s="4"/>
      <c r="DY967" s="4"/>
      <c r="DZ967" s="4"/>
      <c r="EA967" s="4"/>
      <c r="EB967" s="4"/>
      <c r="EC967" s="4"/>
      <c r="ED967" s="4"/>
      <c r="EE967" s="4"/>
      <c r="EF967" s="4"/>
      <c r="EG967" s="4"/>
      <c r="EH967" s="4"/>
      <c r="EI967" s="4"/>
      <c r="EJ967" s="4"/>
      <c r="EK967" s="4"/>
      <c r="EL967" s="4"/>
      <c r="EM967" s="4"/>
      <c r="EN967" s="4"/>
      <c r="EO967" s="4"/>
      <c r="EP967" s="4"/>
      <c r="EQ967" s="4"/>
      <c r="ER967" s="4"/>
      <c r="ES967" s="4"/>
      <c r="ET967" s="4"/>
      <c r="EU967" s="4"/>
      <c r="EV967" s="4"/>
      <c r="EW967" s="4"/>
      <c r="EX967" s="4"/>
      <c r="EY967" s="4"/>
      <c r="EZ967" s="4"/>
      <c r="FA967" s="4"/>
      <c r="FB967" s="4"/>
      <c r="FC967" s="4"/>
      <c r="FD967" s="4"/>
      <c r="FE967" s="4"/>
      <c r="FF967" s="4"/>
      <c r="FG967" s="4"/>
      <c r="FH967" s="4"/>
      <c r="FI967" s="4"/>
      <c r="FJ967" s="4"/>
      <c r="FK967" s="4"/>
      <c r="FL967" s="4"/>
      <c r="FM967" s="4"/>
      <c r="FN967" s="4"/>
      <c r="FO967" s="4"/>
      <c r="FP967" s="4"/>
      <c r="FQ967" s="4"/>
      <c r="FR967" s="4"/>
      <c r="FS967" s="4"/>
      <c r="FT967" s="4"/>
      <c r="FU967" s="4"/>
      <c r="FV967" s="4"/>
      <c r="FW967" s="4"/>
      <c r="FX967" s="4"/>
      <c r="FY967" s="4"/>
      <c r="FZ967" s="4"/>
      <c r="GA967" s="4"/>
      <c r="GB967" s="4"/>
      <c r="GC967" s="4"/>
      <c r="GD967" s="4"/>
      <c r="GE967" s="4"/>
      <c r="GF967" s="4"/>
      <c r="GG967" s="4"/>
      <c r="GH967" s="4"/>
      <c r="GI967" s="4"/>
      <c r="GJ967" s="4"/>
      <c r="GK967" s="4"/>
      <c r="GL967" s="4"/>
      <c r="GM967" s="4"/>
      <c r="GN967" s="4"/>
      <c r="GO967" s="4"/>
      <c r="GP967" s="4"/>
      <c r="GQ967" s="4"/>
      <c r="GR967" s="4"/>
      <c r="GS967" s="4"/>
      <c r="GT967" s="4"/>
      <c r="GU967" s="4"/>
      <c r="GV967" s="4"/>
      <c r="GW967" s="4"/>
      <c r="GX967" s="4"/>
      <c r="GY967" s="4"/>
      <c r="GZ967" s="4"/>
      <c r="HA967" s="4"/>
      <c r="HB967" s="4"/>
      <c r="HC967" s="4"/>
    </row>
    <row r="968" spans="1:211" s="379" customFormat="1" ht="13.9" customHeight="1">
      <c r="A968" s="828" t="str">
        <f>IF('1C TSsoustraitance'!$A685&lt;&gt;0,'1C TSsoustraitance'!$A685,"")</f>
        <v/>
      </c>
      <c r="B968" s="530"/>
      <c r="C968" s="513" t="str">
        <f>IF('1C TSsoustraitance'!$A685&lt;&gt;0,'1C TSsoustraitance'!$B685,"")</f>
        <v/>
      </c>
      <c r="D968" s="513" t="str">
        <f>IF('1C TSsoustraitance'!$A685&lt;&gt;0,'1C TSsoustraitance'!$C685,"")</f>
        <v/>
      </c>
      <c r="E968" s="684"/>
      <c r="F968" s="685"/>
      <c r="G968" s="666">
        <f>'1C TSsoustraitance'!$D685</f>
        <v>0</v>
      </c>
      <c r="H968" s="533">
        <v>0.21</v>
      </c>
      <c r="I968" s="533">
        <v>1</v>
      </c>
      <c r="J968" s="534"/>
      <c r="K968" s="667">
        <f t="shared" si="197"/>
        <v>0</v>
      </c>
      <c r="L968" s="668">
        <f>IF(OR('1C TSsoustraitance'!$D685="",'1C TSsoustraitance'!$AP685=0),0,IF(AND('1C TSsoustraitance'!$D685&lt;&gt;"",$K$2="Pôle",'1C TSsoustraitance'!$E685="OUI"),(('1C TSsoustraitance'!$F685+'1C TSsoustraitance'!$G685+'1C TSsoustraitance'!$H685+'1C TSsoustraitance'!$I685+'1C TSsoustraitance'!$M685)/'1C TSsoustraitance'!$R685),IF(AND('1C TSsoustraitance'!$D685&lt;&gt;"",$K$2="Pôle",'1C TSsoustraitance'!$E685="NON"),(('1C TSsoustraitance'!$F685+'1C TSsoustraitance'!$G685+'1C TSsoustraitance'!$H685+'1C TSsoustraitance'!$I685+'1C TSsoustraitance'!$M685)/'1C TSsoustraitance'!$AP685),IF(AND('1C TSsoustraitance'!$D685&lt;&gt;"",$K$2&lt;&gt;"Pôle",'1C TSsoustraitance'!$E685="OUI"),(('1C TSsoustraitance'!$F685+'1C TSsoustraitance'!$G685+'1C TSsoustraitance'!$H685+'1C TSsoustraitance'!$I685+'1C TSsoustraitance'!$J685+'1C TSsoustraitance'!$K685+'1C TSsoustraitance'!$L685+'1C TSsoustraitance'!$M685+'1C TSsoustraitance'!$N685+'1C TSsoustraitance'!$O685+'1C TSsoustraitance'!$P685+'1C TSsoustraitance'!$Q685)/'1C TSsoustraitance'!$R685),IF(AND('1C TSsoustraitance'!$D685&lt;&gt;"",$K$2&lt;&gt;"Pôle",'1C TSsoustraitance'!$E685="NON"),(('1C TSsoustraitance'!$F685+'1C TSsoustraitance'!$G685+'1C TSsoustraitance'!$H685+'1C TSsoustraitance'!$I685+'1C TSsoustraitance'!$J685+'1C TSsoustraitance'!$K685+'1C TSsoustraitance'!$L685+'1C TSsoustraitance'!$M685+'1C TSsoustraitance'!$N685+'1C TSsoustraitance'!$O685+'1C TSsoustraitance'!$P685+'1C TSsoustraitance'!$Q685))/'1C TSsoustraitance'!$AP685)))))</f>
        <v>0</v>
      </c>
      <c r="M968" s="668">
        <f>IF(OR('1C TSsoustraitance'!$D685="",'1C TSsoustraitance'!AP$13=0),0,IF(AND('1C TSsoustraitance'!$D685&lt;&gt;"",$K$2="Pôle",'1C TSsoustraitance'!$E685="OUI"),(('1C TSsoustraitance'!$J685+'1C TSsoustraitance'!$K685+'1C TSsoustraitance'!$L685)/'1C TSsoustraitance'!$R685),IF(AND('1C TSsoustraitance'!$D685&lt;&gt;"",$K$2="Pôle",'1C TSsoustraitance'!$E685="NON"),(('1C TSsoustraitance'!$J685+'1C TSsoustraitance'!$K685+'1C TSsoustraitance'!$L685)/'1C TSsoustraitance'!$AP685),IF(AND('1C TSsoustraitance'!$D685&lt;&gt;"",$K$2&lt;&gt;"Pôle"),0))))</f>
        <v>0</v>
      </c>
      <c r="N968" s="668">
        <f t="shared" si="196"/>
        <v>0</v>
      </c>
      <c r="O968" s="669">
        <f>IF(OR('1C TSsoustraitance'!$D685="",'1C TSsoustraitance'!$E685="OUI",'1C TSsoustraitance'!$AP685=0),0,(('1C TSsoustraitance'!$S685)/'1C TSsoustraitance'!$AP685))</f>
        <v>0</v>
      </c>
      <c r="P968" s="669">
        <f>IF(OR('1C TSsoustraitance'!$D685="",'1C TSsoustraitance'!$E685="OUI",'1C TSsoustraitance'!$AP685=0),0,(('1C TSsoustraitance'!$T685)/'1C TSsoustraitance'!$AP685))</f>
        <v>0</v>
      </c>
      <c r="Q968" s="669">
        <f>IF(OR('1C TSsoustraitance'!$D685="",'1C TSsoustraitance'!$E685="OUI",'1C TSsoustraitance'!$AP685=0),0,(('1C TSsoustraitance'!$U685)/'1C TSsoustraitance'!$AP685))</f>
        <v>0</v>
      </c>
      <c r="R968" s="669">
        <f>IF(OR('1C TSsoustraitance'!$D685="",'1C TSsoustraitance'!$E685="OUI",'1C TSsoustraitance'!$AP685=0),0,(('1C TSsoustraitance'!$V685)/'1C TSsoustraitance'!$AP685))</f>
        <v>0</v>
      </c>
      <c r="S968" s="669">
        <f>IF(OR('1C TSsoustraitance'!$D685="",'1C TSsoustraitance'!$E685="OUI",'1C TSsoustraitance'!$AP685=0),0,(('1C TSsoustraitance'!$W685)/'1C TSsoustraitance'!$AP685))</f>
        <v>0</v>
      </c>
      <c r="T968" s="669">
        <f>IF(OR('1C TSsoustraitance'!$D685="",'1C TSsoustraitance'!$E685="OUI",'1C TSsoustraitance'!$AP685=0),0,(('1C TSsoustraitance'!$X685)/'1C TSsoustraitance'!$AP685))</f>
        <v>0</v>
      </c>
      <c r="U968" s="669">
        <f>IF(OR('1C TSsoustraitance'!$D685="",'1C TSsoustraitance'!$E685="OUI",'1C TSsoustraitance'!$AP685=0),0,(('1C TSsoustraitance'!$Y685)/'1C TSsoustraitance'!$AP685))</f>
        <v>0</v>
      </c>
      <c r="V968" s="669">
        <f>IF(OR('1C TSsoustraitance'!$D685="",'1C TSsoustraitance'!$E685="OUI",'1C TSsoustraitance'!$AP685=0),0,(('1C TSsoustraitance'!$Z685)/'1C TSsoustraitance'!$AP685))</f>
        <v>0</v>
      </c>
      <c r="W968" s="669">
        <f>IF(OR('1C TSsoustraitance'!$D685="",'1C TSsoustraitance'!$E685="OUI",'1C TSsoustraitance'!$AP685=0),0,(('1C TSsoustraitance'!$AA685)/'1C TSsoustraitance'!$AP685))</f>
        <v>0</v>
      </c>
      <c r="X968" s="669">
        <f>IF(OR('1C TSsoustraitance'!$D685="",'1C TSsoustraitance'!$E685="OUI",'1C TSsoustraitance'!$AP685=0),0,(('1C TSsoustraitance'!$AB685)/'1C TSsoustraitance'!$AP685))</f>
        <v>0</v>
      </c>
      <c r="Y968" s="669">
        <f>IF(OR('1C TSsoustraitance'!$D685="",'1C TSsoustraitance'!$E685="OUI",'1C TSsoustraitance'!$AP685=0),0,(('1C TSsoustraitance'!$AC685)/'1C TSsoustraitance'!$AP685))</f>
        <v>0</v>
      </c>
      <c r="Z968" s="669">
        <f>IF(OR('1C TSsoustraitance'!$D685="",'1C TSsoustraitance'!$E685="OUI",'1C TSsoustraitance'!$AP685=0),0,(('1C TSsoustraitance'!$AD685)/'1C TSsoustraitance'!$AP685))</f>
        <v>0</v>
      </c>
      <c r="AA968" s="669">
        <f>IF(OR('1C TSsoustraitance'!$D685="",'1C TSsoustraitance'!$E685="OUI",'1C TSsoustraitance'!$AP685=0),0,(('1C TSsoustraitance'!$AE685)/'1C TSsoustraitance'!$AP685))</f>
        <v>0</v>
      </c>
      <c r="AB968" s="669">
        <f>IF(OR('1C TSsoustraitance'!$D685="",'1C TSsoustraitance'!$E685="OUI",'1C TSsoustraitance'!$AP685=0),0,(('1C TSsoustraitance'!$AF685)/'1C TSsoustraitance'!$AP685))</f>
        <v>0</v>
      </c>
      <c r="AC968" s="669">
        <f>IF(OR('1C TSsoustraitance'!$D685="",'1C TSsoustraitance'!$E685="OUI",'1C TSsoustraitance'!$AP685=0),0,(('1C TSsoustraitance'!$AG685)/'1C TSsoustraitance'!$AP685))</f>
        <v>0</v>
      </c>
      <c r="AD968" s="669">
        <f>IF(OR('1C TSsoustraitance'!$D685="",'1C TSsoustraitance'!$E685="OUI",'1C TSsoustraitance'!$AP685=0),0,(('1C TSsoustraitance'!$AH685)/'1C TSsoustraitance'!$AP685))</f>
        <v>0</v>
      </c>
      <c r="AE968" s="669">
        <f>IF(OR('1C TSsoustraitance'!$D685="",'1C TSsoustraitance'!$E685="OUI",'1C TSsoustraitance'!$AP685=0),0,(('1C TSsoustraitance'!$AI685)/'1C TSsoustraitance'!$AP685))</f>
        <v>0</v>
      </c>
      <c r="AF968" s="669">
        <f>IF(OR('1C TSsoustraitance'!$D685="",'1C TSsoustraitance'!$E685="OUI",'1C TSsoustraitance'!$AP685=0),0,(('1C TSsoustraitance'!$AJ685)/'1C TSsoustraitance'!$AP685))</f>
        <v>0</v>
      </c>
      <c r="AG968" s="669">
        <f>IF(OR('1C TSsoustraitance'!$D685="",'1C TSsoustraitance'!$E685="OUI",'1C TSsoustraitance'!$AP685=0),0,(('1C TSsoustraitance'!$AK685)/'1C TSsoustraitance'!$AP685))</f>
        <v>0</v>
      </c>
      <c r="AH968" s="669">
        <f>IF(OR('1C TSsoustraitance'!$D685="",'1C TSsoustraitance'!$E685="OUI",'1C TSsoustraitance'!$AP685=0),0,(('1C TSsoustraitance'!$AL685)/'1C TSsoustraitance'!$AP685))</f>
        <v>0</v>
      </c>
      <c r="AI968" s="669">
        <f>IF(OR('1C TSsoustraitance'!$D685="",'1C TSsoustraitance'!$E685="OUI",'1C TSsoustraitance'!$AP685=0),0,(('1C TSsoustraitance'!$AM685)/'1C TSsoustraitance'!$AP685))</f>
        <v>0</v>
      </c>
      <c r="AJ968" s="669">
        <f>IF(OR('1C TSsoustraitance'!$D685="",'1C TSsoustraitance'!$E685="OUI",'1C TSsoustraitance'!$AP685=0),0,(('1C TSsoustraitance'!$AN685)/'1C TSsoustraitance'!$AP685))</f>
        <v>0</v>
      </c>
      <c r="AK968" s="669">
        <f t="shared" si="198"/>
        <v>0</v>
      </c>
      <c r="AL968" s="668">
        <f t="shared" si="199"/>
        <v>0</v>
      </c>
      <c r="AM968" s="670">
        <f>IF(Tableau7[[#This Row],[N° pièce]]="",0,(Tableau7[[#This Row],[hors TVA]]+(Tableau7[[#This Row],[hors TVA]]*Tableau7[[#This Row],[Taux TVA]])-(Tableau7[[#This Row],[hors TVA]]*Tableau7[[#This Row],[Taux TVA]]*Tableau7[[#This Row],[Régime TVA: Récupération]]))*Tableau7[[#This Row],[Type 1]])</f>
        <v>0</v>
      </c>
      <c r="AN968" s="670">
        <f>IF(Tableau7[[#This Row],[N° pièce]]="",0,IF($K$2="pôle",((Tableau7[[#This Row],[hors TVA]]+(Tableau7[[#This Row],[hors TVA]]*Tableau7[[#This Row],[Taux TVA]])-(Tableau7[[#This Row],[hors TVA]]*Tableau7[[#This Row],[Taux TVA]]*Tableau7[[#This Row],[Régime TVA: Récupération]]))*Tableau7[[#This Row],[Type 2]]),0))</f>
        <v>0</v>
      </c>
      <c r="AO968" s="670">
        <f t="shared" si="194"/>
        <v>0</v>
      </c>
      <c r="AP968" s="255">
        <f t="shared" si="193"/>
        <v>0</v>
      </c>
      <c r="AQ968" s="506">
        <f>IF(M968=0,0,AN968-AS968)</f>
        <v>0</v>
      </c>
      <c r="AR968" s="671"/>
      <c r="AS968" s="512"/>
      <c r="AT968" s="513" t="str">
        <f>IF(('1C TSsoustraitance'!AP685*FICHE!C$14&lt;J968),"Forfait limité à "&amp;FICHE!C$14&amp;"€/jour","")</f>
        <v/>
      </c>
      <c r="AU968" s="797"/>
      <c r="AV968" s="484"/>
      <c r="AW968" s="484"/>
      <c r="AX968" s="484"/>
      <c r="AY968" s="484"/>
      <c r="AZ968" s="484"/>
      <c r="BA968" s="4"/>
      <c r="BB968" s="4"/>
      <c r="BC968" s="4"/>
      <c r="BD968" s="4"/>
      <c r="BE968" s="4"/>
      <c r="BF968" s="4"/>
      <c r="BG968" s="4"/>
      <c r="BH968" s="4"/>
      <c r="BI968" s="4"/>
      <c r="BJ968" s="4"/>
      <c r="BK968" s="4"/>
      <c r="BL968" s="4"/>
      <c r="BM968" s="4"/>
      <c r="BN968" s="4"/>
      <c r="BO968" s="4"/>
      <c r="BP968" s="4"/>
      <c r="BQ968" s="4"/>
      <c r="BR968" s="4"/>
      <c r="BS968" s="4"/>
      <c r="BT968" s="4"/>
      <c r="BU968" s="4"/>
      <c r="BV968" s="4"/>
      <c r="BW968" s="4"/>
      <c r="BX968" s="4"/>
      <c r="BY968" s="4"/>
      <c r="BZ968" s="4"/>
      <c r="CA968" s="4"/>
      <c r="CB968" s="4"/>
      <c r="CC968" s="4"/>
      <c r="CD968" s="4"/>
      <c r="CE968" s="4"/>
      <c r="CF968" s="4"/>
      <c r="CG968" s="4"/>
      <c r="CH968" s="4"/>
      <c r="CI968" s="4"/>
      <c r="CJ968" s="4"/>
      <c r="CK968" s="4"/>
      <c r="CL968" s="4"/>
      <c r="CM968" s="4"/>
      <c r="CN968" s="4"/>
      <c r="CO968" s="4"/>
      <c r="CP968" s="4"/>
      <c r="CQ968" s="4"/>
      <c r="CR968" s="4"/>
      <c r="CS968" s="4"/>
      <c r="CT968" s="4"/>
      <c r="CU968" s="4"/>
      <c r="CV968" s="4"/>
      <c r="CW968" s="4"/>
      <c r="CX968" s="4"/>
      <c r="CY968" s="4"/>
      <c r="CZ968" s="4"/>
      <c r="DA968" s="4"/>
      <c r="DB968" s="4"/>
      <c r="DC968" s="4"/>
      <c r="DD968" s="4"/>
      <c r="DE968" s="4"/>
      <c r="DF968" s="4"/>
      <c r="DG968" s="4"/>
      <c r="DH968" s="4"/>
      <c r="DI968" s="4"/>
      <c r="DJ968" s="4"/>
      <c r="DK968" s="4"/>
      <c r="DL968" s="4"/>
      <c r="DM968" s="4"/>
      <c r="DN968" s="4"/>
      <c r="DO968" s="4"/>
      <c r="DP968" s="4"/>
      <c r="DQ968" s="4"/>
      <c r="DR968" s="4"/>
      <c r="DS968" s="4"/>
      <c r="DT968" s="4"/>
      <c r="DU968" s="4"/>
      <c r="DV968" s="4"/>
      <c r="DW968" s="4"/>
      <c r="DX968" s="4"/>
      <c r="DY968" s="4"/>
      <c r="DZ968" s="4"/>
      <c r="EA968" s="4"/>
      <c r="EB968" s="4"/>
      <c r="EC968" s="4"/>
      <c r="ED968" s="4"/>
      <c r="EE968" s="4"/>
      <c r="EF968" s="4"/>
      <c r="EG968" s="4"/>
      <c r="EH968" s="4"/>
      <c r="EI968" s="4"/>
      <c r="EJ968" s="4"/>
      <c r="EK968" s="4"/>
      <c r="EL968" s="4"/>
      <c r="EM968" s="4"/>
      <c r="EN968" s="4"/>
      <c r="EO968" s="4"/>
      <c r="EP968" s="4"/>
      <c r="EQ968" s="4"/>
      <c r="ER968" s="4"/>
      <c r="ES968" s="4"/>
      <c r="ET968" s="4"/>
      <c r="EU968" s="4"/>
      <c r="EV968" s="4"/>
      <c r="EW968" s="4"/>
      <c r="EX968" s="4"/>
      <c r="EY968" s="4"/>
      <c r="EZ968" s="4"/>
      <c r="FA968" s="4"/>
      <c r="FB968" s="4"/>
      <c r="FC968" s="4"/>
      <c r="FD968" s="4"/>
      <c r="FE968" s="4"/>
      <c r="FF968" s="4"/>
      <c r="FG968" s="4"/>
      <c r="FH968" s="4"/>
      <c r="FI968" s="4"/>
      <c r="FJ968" s="4"/>
      <c r="FK968" s="4"/>
      <c r="FL968" s="4"/>
      <c r="FM968" s="4"/>
      <c r="FN968" s="4"/>
      <c r="FO968" s="4"/>
      <c r="FP968" s="4"/>
      <c r="FQ968" s="4"/>
      <c r="FR968" s="4"/>
      <c r="FS968" s="4"/>
      <c r="FT968" s="4"/>
      <c r="FU968" s="4"/>
      <c r="FV968" s="4"/>
      <c r="FW968" s="4"/>
      <c r="FX968" s="4"/>
      <c r="FY968" s="4"/>
      <c r="FZ968" s="4"/>
      <c r="GA968" s="4"/>
      <c r="GB968" s="4"/>
      <c r="GC968" s="4"/>
      <c r="GD968" s="4"/>
      <c r="GE968" s="4"/>
      <c r="GF968" s="4"/>
      <c r="GG968" s="4"/>
      <c r="GH968" s="4"/>
      <c r="GI968" s="4"/>
      <c r="GJ968" s="4"/>
      <c r="GK968" s="4"/>
      <c r="GL968" s="4"/>
      <c r="GM968" s="4"/>
      <c r="GN968" s="4"/>
      <c r="GO968" s="4"/>
      <c r="GP968" s="4"/>
      <c r="GQ968" s="4"/>
      <c r="GR968" s="4"/>
      <c r="GS968" s="4"/>
      <c r="GT968" s="4"/>
      <c r="GU968" s="4"/>
      <c r="GV968" s="4"/>
      <c r="GW968" s="4"/>
      <c r="GX968" s="4"/>
      <c r="GY968" s="4"/>
      <c r="GZ968" s="4"/>
      <c r="HA968" s="4"/>
      <c r="HB968" s="4"/>
      <c r="HC968" s="4"/>
    </row>
    <row r="969" spans="1:211" s="380" customFormat="1" ht="13.9" customHeight="1">
      <c r="A969" s="828" t="str">
        <f>IF('1C TSsoustraitance'!$A686&lt;&gt;0,'1C TSsoustraitance'!$A686,"")</f>
        <v/>
      </c>
      <c r="B969" s="530"/>
      <c r="C969" s="513" t="str">
        <f>IF('1C TSsoustraitance'!$A686&lt;&gt;0,'1C TSsoustraitance'!$B686,"")</f>
        <v/>
      </c>
      <c r="D969" s="513" t="str">
        <f>IF('1C TSsoustraitance'!$A686&lt;&gt;0,'1C TSsoustraitance'!$C686,"")</f>
        <v/>
      </c>
      <c r="E969" s="684"/>
      <c r="F969" s="685"/>
      <c r="G969" s="666">
        <f>'1C TSsoustraitance'!$D686</f>
        <v>0</v>
      </c>
      <c r="H969" s="533">
        <v>0.21</v>
      </c>
      <c r="I969" s="533">
        <v>1</v>
      </c>
      <c r="J969" s="534"/>
      <c r="K969" s="667">
        <f t="shared" si="197"/>
        <v>0</v>
      </c>
      <c r="L969" s="668">
        <f>IF(OR('1C TSsoustraitance'!$D686="",'1C TSsoustraitance'!$AP686=0),0,IF(AND('1C TSsoustraitance'!$D686&lt;&gt;"",$K$2="Pôle",'1C TSsoustraitance'!$E686="OUI"),(('1C TSsoustraitance'!$F686+'1C TSsoustraitance'!$G686+'1C TSsoustraitance'!$H686+'1C TSsoustraitance'!$I686+'1C TSsoustraitance'!$M686)/'1C TSsoustraitance'!$R686),IF(AND('1C TSsoustraitance'!$D686&lt;&gt;"",$K$2="Pôle",'1C TSsoustraitance'!$E686="NON"),(('1C TSsoustraitance'!$F686+'1C TSsoustraitance'!$G686+'1C TSsoustraitance'!$H686+'1C TSsoustraitance'!$I686+'1C TSsoustraitance'!$M686)/'1C TSsoustraitance'!$AP686),IF(AND('1C TSsoustraitance'!$D686&lt;&gt;"",$K$2&lt;&gt;"Pôle",'1C TSsoustraitance'!$E686="OUI"),(('1C TSsoustraitance'!$F686+'1C TSsoustraitance'!$G686+'1C TSsoustraitance'!$H686+'1C TSsoustraitance'!$I686+'1C TSsoustraitance'!$J686+'1C TSsoustraitance'!$K686+'1C TSsoustraitance'!$L686+'1C TSsoustraitance'!$M686+'1C TSsoustraitance'!$N686+'1C TSsoustraitance'!$O686+'1C TSsoustraitance'!$P686+'1C TSsoustraitance'!$Q686)/'1C TSsoustraitance'!$R686),IF(AND('1C TSsoustraitance'!$D686&lt;&gt;"",$K$2&lt;&gt;"Pôle",'1C TSsoustraitance'!$E686="NON"),(('1C TSsoustraitance'!$F686+'1C TSsoustraitance'!$G686+'1C TSsoustraitance'!$H686+'1C TSsoustraitance'!$I686+'1C TSsoustraitance'!$J686+'1C TSsoustraitance'!$K686+'1C TSsoustraitance'!$L686+'1C TSsoustraitance'!$M686+'1C TSsoustraitance'!$N686+'1C TSsoustraitance'!$O686+'1C TSsoustraitance'!$P686+'1C TSsoustraitance'!$Q686))/'1C TSsoustraitance'!$AP686)))))</f>
        <v>0</v>
      </c>
      <c r="M969" s="668">
        <f>IF(OR('1C TSsoustraitance'!$D686="",'1C TSsoustraitance'!AP$13=0),0,IF(AND('1C TSsoustraitance'!$D686&lt;&gt;"",$K$2="Pôle",'1C TSsoustraitance'!$E686="OUI"),(('1C TSsoustraitance'!$J686+'1C TSsoustraitance'!$K686+'1C TSsoustraitance'!$L686)/'1C TSsoustraitance'!$R686),IF(AND('1C TSsoustraitance'!$D686&lt;&gt;"",$K$2="Pôle",'1C TSsoustraitance'!$E686="NON"),(('1C TSsoustraitance'!$J686+'1C TSsoustraitance'!$K686+'1C TSsoustraitance'!$L686)/'1C TSsoustraitance'!$AP686),IF(AND('1C TSsoustraitance'!$D686&lt;&gt;"",$K$2&lt;&gt;"Pôle"),0))))</f>
        <v>0</v>
      </c>
      <c r="N969" s="668">
        <f t="shared" si="196"/>
        <v>0</v>
      </c>
      <c r="O969" s="669">
        <f>IF(OR('1C TSsoustraitance'!$D686="",'1C TSsoustraitance'!$E686="OUI",'1C TSsoustraitance'!$AP686=0),0,(('1C TSsoustraitance'!$S686)/'1C TSsoustraitance'!$AP686))</f>
        <v>0</v>
      </c>
      <c r="P969" s="669">
        <f>IF(OR('1C TSsoustraitance'!$D686="",'1C TSsoustraitance'!$E686="OUI",'1C TSsoustraitance'!$AP686=0),0,(('1C TSsoustraitance'!$T686)/'1C TSsoustraitance'!$AP686))</f>
        <v>0</v>
      </c>
      <c r="Q969" s="669">
        <f>IF(OR('1C TSsoustraitance'!$D686="",'1C TSsoustraitance'!$E686="OUI",'1C TSsoustraitance'!$AP686=0),0,(('1C TSsoustraitance'!$U686)/'1C TSsoustraitance'!$AP686))</f>
        <v>0</v>
      </c>
      <c r="R969" s="669">
        <f>IF(OR('1C TSsoustraitance'!$D686="",'1C TSsoustraitance'!$E686="OUI",'1C TSsoustraitance'!$AP686=0),0,(('1C TSsoustraitance'!$V686)/'1C TSsoustraitance'!$AP686))</f>
        <v>0</v>
      </c>
      <c r="S969" s="669">
        <f>IF(OR('1C TSsoustraitance'!$D686="",'1C TSsoustraitance'!$E686="OUI",'1C TSsoustraitance'!$AP686=0),0,(('1C TSsoustraitance'!$W686)/'1C TSsoustraitance'!$AP686))</f>
        <v>0</v>
      </c>
      <c r="T969" s="669">
        <f>IF(OR('1C TSsoustraitance'!$D686="",'1C TSsoustraitance'!$E686="OUI",'1C TSsoustraitance'!$AP686=0),0,(('1C TSsoustraitance'!$X686)/'1C TSsoustraitance'!$AP686))</f>
        <v>0</v>
      </c>
      <c r="U969" s="669">
        <f>IF(OR('1C TSsoustraitance'!$D686="",'1C TSsoustraitance'!$E686="OUI",'1C TSsoustraitance'!$AP686=0),0,(('1C TSsoustraitance'!$Y686)/'1C TSsoustraitance'!$AP686))</f>
        <v>0</v>
      </c>
      <c r="V969" s="669">
        <f>IF(OR('1C TSsoustraitance'!$D686="",'1C TSsoustraitance'!$E686="OUI",'1C TSsoustraitance'!$AP686=0),0,(('1C TSsoustraitance'!$Z686)/'1C TSsoustraitance'!$AP686))</f>
        <v>0</v>
      </c>
      <c r="W969" s="669">
        <f>IF(OR('1C TSsoustraitance'!$D686="",'1C TSsoustraitance'!$E686="OUI",'1C TSsoustraitance'!$AP686=0),0,(('1C TSsoustraitance'!$AA686)/'1C TSsoustraitance'!$AP686))</f>
        <v>0</v>
      </c>
      <c r="X969" s="669">
        <f>IF(OR('1C TSsoustraitance'!$D686="",'1C TSsoustraitance'!$E686="OUI",'1C TSsoustraitance'!$AP686=0),0,(('1C TSsoustraitance'!$AB686)/'1C TSsoustraitance'!$AP686))</f>
        <v>0</v>
      </c>
      <c r="Y969" s="669">
        <f>IF(OR('1C TSsoustraitance'!$D686="",'1C TSsoustraitance'!$E686="OUI",'1C TSsoustraitance'!$AP686=0),0,(('1C TSsoustraitance'!$AC686)/'1C TSsoustraitance'!$AP686))</f>
        <v>0</v>
      </c>
      <c r="Z969" s="669">
        <f>IF(OR('1C TSsoustraitance'!$D686="",'1C TSsoustraitance'!$E686="OUI",'1C TSsoustraitance'!$AP686=0),0,(('1C TSsoustraitance'!$AD686)/'1C TSsoustraitance'!$AP686))</f>
        <v>0</v>
      </c>
      <c r="AA969" s="669">
        <f>IF(OR('1C TSsoustraitance'!$D686="",'1C TSsoustraitance'!$E686="OUI",'1C TSsoustraitance'!$AP686=0),0,(('1C TSsoustraitance'!$AE686)/'1C TSsoustraitance'!$AP686))</f>
        <v>0</v>
      </c>
      <c r="AB969" s="669">
        <f>IF(OR('1C TSsoustraitance'!$D686="",'1C TSsoustraitance'!$E686="OUI",'1C TSsoustraitance'!$AP686=0),0,(('1C TSsoustraitance'!$AF686)/'1C TSsoustraitance'!$AP686))</f>
        <v>0</v>
      </c>
      <c r="AC969" s="669">
        <f>IF(OR('1C TSsoustraitance'!$D686="",'1C TSsoustraitance'!$E686="OUI",'1C TSsoustraitance'!$AP686=0),0,(('1C TSsoustraitance'!$AG686)/'1C TSsoustraitance'!$AP686))</f>
        <v>0</v>
      </c>
      <c r="AD969" s="669">
        <f>IF(OR('1C TSsoustraitance'!$D686="",'1C TSsoustraitance'!$E686="OUI",'1C TSsoustraitance'!$AP686=0),0,(('1C TSsoustraitance'!$AH686)/'1C TSsoustraitance'!$AP686))</f>
        <v>0</v>
      </c>
      <c r="AE969" s="669">
        <f>IF(OR('1C TSsoustraitance'!$D686="",'1C TSsoustraitance'!$E686="OUI",'1C TSsoustraitance'!$AP686=0),0,(('1C TSsoustraitance'!$AI686)/'1C TSsoustraitance'!$AP686))</f>
        <v>0</v>
      </c>
      <c r="AF969" s="669">
        <f>IF(OR('1C TSsoustraitance'!$D686="",'1C TSsoustraitance'!$E686="OUI",'1C TSsoustraitance'!$AP686=0),0,(('1C TSsoustraitance'!$AJ686)/'1C TSsoustraitance'!$AP686))</f>
        <v>0</v>
      </c>
      <c r="AG969" s="669">
        <f>IF(OR('1C TSsoustraitance'!$D686="",'1C TSsoustraitance'!$E686="OUI",'1C TSsoustraitance'!$AP686=0),0,(('1C TSsoustraitance'!$AK686)/'1C TSsoustraitance'!$AP686))</f>
        <v>0</v>
      </c>
      <c r="AH969" s="669">
        <f>IF(OR('1C TSsoustraitance'!$D686="",'1C TSsoustraitance'!$E686="OUI",'1C TSsoustraitance'!$AP686=0),0,(('1C TSsoustraitance'!$AL686)/'1C TSsoustraitance'!$AP686))</f>
        <v>0</v>
      </c>
      <c r="AI969" s="669">
        <f>IF(OR('1C TSsoustraitance'!$D686="",'1C TSsoustraitance'!$E686="OUI",'1C TSsoustraitance'!$AP686=0),0,(('1C TSsoustraitance'!$AM686)/'1C TSsoustraitance'!$AP686))</f>
        <v>0</v>
      </c>
      <c r="AJ969" s="669">
        <f>IF(OR('1C TSsoustraitance'!$D686="",'1C TSsoustraitance'!$E686="OUI",'1C TSsoustraitance'!$AP686=0),0,(('1C TSsoustraitance'!$AN686)/'1C TSsoustraitance'!$AP686))</f>
        <v>0</v>
      </c>
      <c r="AK969" s="669">
        <f t="shared" si="198"/>
        <v>0</v>
      </c>
      <c r="AL969" s="668">
        <f t="shared" si="199"/>
        <v>0</v>
      </c>
      <c r="AM969" s="670">
        <f>IF(Tableau7[[#This Row],[N° pièce]]="",0,(Tableau7[[#This Row],[hors TVA]]+(Tableau7[[#This Row],[hors TVA]]*Tableau7[[#This Row],[Taux TVA]])-(Tableau7[[#This Row],[hors TVA]]*Tableau7[[#This Row],[Taux TVA]]*Tableau7[[#This Row],[Régime TVA: Récupération]]))*Tableau7[[#This Row],[Type 1]])</f>
        <v>0</v>
      </c>
      <c r="AN969" s="670">
        <f>IF(Tableau7[[#This Row],[N° pièce]]="",0,IF($K$2="pôle",((Tableau7[[#This Row],[hors TVA]]+(Tableau7[[#This Row],[hors TVA]]*Tableau7[[#This Row],[Taux TVA]])-(Tableau7[[#This Row],[hors TVA]]*Tableau7[[#This Row],[Taux TVA]]*Tableau7[[#This Row],[Régime TVA: Récupération]]))*Tableau7[[#This Row],[Type 2]]),0))</f>
        <v>0</v>
      </c>
      <c r="AO969" s="670">
        <f t="shared" si="194"/>
        <v>0</v>
      </c>
      <c r="AP969" s="255">
        <f t="shared" si="193"/>
        <v>0</v>
      </c>
      <c r="AQ969" s="506">
        <f t="shared" ref="AQ969:AQ991" si="200">IF(M969=0,0,AN969-AS969)</f>
        <v>0</v>
      </c>
      <c r="AR969" s="671"/>
      <c r="AS969" s="512"/>
      <c r="AT969" s="513" t="str">
        <f>IF(('1C TSsoustraitance'!AP686*FICHE!C$14&lt;J969),"Forfait limité à "&amp;FICHE!C$14&amp;"€/jour","")</f>
        <v/>
      </c>
      <c r="AU969" s="797"/>
      <c r="AV969" s="484"/>
      <c r="AW969" s="484"/>
      <c r="AX969" s="484"/>
      <c r="AY969" s="484"/>
      <c r="AZ969" s="484"/>
      <c r="BA969" s="4"/>
      <c r="BB969" s="4"/>
      <c r="BC969" s="4"/>
      <c r="BD969" s="4"/>
      <c r="BE969" s="4"/>
      <c r="BF969" s="4"/>
      <c r="BG969" s="4"/>
      <c r="BH969" s="4"/>
      <c r="BI969" s="4"/>
      <c r="BJ969" s="4"/>
      <c r="BK969" s="4"/>
      <c r="BL969" s="4"/>
      <c r="BM969" s="4"/>
      <c r="BN969" s="4"/>
      <c r="BO969" s="4"/>
      <c r="BP969" s="4"/>
      <c r="BQ969" s="4"/>
      <c r="BR969" s="4"/>
      <c r="BS969" s="4"/>
      <c r="BT969" s="4"/>
      <c r="BU969" s="4"/>
      <c r="BV969" s="4"/>
      <c r="BW969" s="4"/>
      <c r="BX969" s="4"/>
      <c r="BY969" s="4"/>
      <c r="BZ969" s="4"/>
      <c r="CA969" s="4"/>
      <c r="CB969" s="4"/>
      <c r="CC969" s="4"/>
      <c r="CD969" s="4"/>
      <c r="CE969" s="4"/>
      <c r="CF969" s="4"/>
      <c r="CG969" s="4"/>
      <c r="CH969" s="4"/>
      <c r="CI969" s="4"/>
      <c r="CJ969" s="4"/>
      <c r="CK969" s="4"/>
      <c r="CL969" s="4"/>
      <c r="CM969" s="4"/>
      <c r="CN969" s="4"/>
      <c r="CO969" s="4"/>
      <c r="CP969" s="4"/>
      <c r="CQ969" s="4"/>
      <c r="CR969" s="4"/>
      <c r="CS969" s="4"/>
      <c r="CT969" s="4"/>
      <c r="CU969" s="4"/>
      <c r="CV969" s="4"/>
      <c r="CW969" s="4"/>
      <c r="CX969" s="4"/>
      <c r="CY969" s="4"/>
      <c r="CZ969" s="4"/>
      <c r="DA969" s="4"/>
      <c r="DB969" s="4"/>
      <c r="DC969" s="4"/>
      <c r="DD969" s="4"/>
      <c r="DE969" s="4"/>
      <c r="DF969" s="4"/>
      <c r="DG969" s="4"/>
      <c r="DH969" s="4"/>
      <c r="DI969" s="4"/>
      <c r="DJ969" s="4"/>
      <c r="DK969" s="4"/>
      <c r="DL969" s="4"/>
      <c r="DM969" s="4"/>
      <c r="DN969" s="4"/>
      <c r="DO969" s="4"/>
      <c r="DP969" s="4"/>
      <c r="DQ969" s="4"/>
      <c r="DR969" s="4"/>
      <c r="DS969" s="4"/>
      <c r="DT969" s="4"/>
      <c r="DU969" s="4"/>
      <c r="DV969" s="4"/>
      <c r="DW969" s="4"/>
      <c r="DX969" s="4"/>
      <c r="DY969" s="4"/>
      <c r="DZ969" s="4"/>
      <c r="EA969" s="4"/>
      <c r="EB969" s="4"/>
      <c r="EC969" s="4"/>
      <c r="ED969" s="4"/>
      <c r="EE969" s="4"/>
      <c r="EF969" s="4"/>
      <c r="EG969" s="4"/>
      <c r="EH969" s="4"/>
      <c r="EI969" s="4"/>
      <c r="EJ969" s="4"/>
      <c r="EK969" s="4"/>
      <c r="EL969" s="4"/>
      <c r="EM969" s="4"/>
      <c r="EN969" s="4"/>
      <c r="EO969" s="4"/>
      <c r="EP969" s="4"/>
      <c r="EQ969" s="4"/>
      <c r="ER969" s="4"/>
      <c r="ES969" s="4"/>
      <c r="ET969" s="4"/>
      <c r="EU969" s="4"/>
      <c r="EV969" s="4"/>
      <c r="EW969" s="4"/>
      <c r="EX969" s="4"/>
      <c r="EY969" s="4"/>
      <c r="EZ969" s="4"/>
      <c r="FA969" s="4"/>
      <c r="FB969" s="4"/>
      <c r="FC969" s="4"/>
      <c r="FD969" s="4"/>
      <c r="FE969" s="4"/>
      <c r="FF969" s="4"/>
      <c r="FG969" s="4"/>
      <c r="FH969" s="4"/>
      <c r="FI969" s="4"/>
      <c r="FJ969" s="4"/>
      <c r="FK969" s="4"/>
      <c r="FL969" s="4"/>
      <c r="FM969" s="4"/>
      <c r="FN969" s="4"/>
      <c r="FO969" s="4"/>
      <c r="FP969" s="4"/>
      <c r="FQ969" s="4"/>
      <c r="FR969" s="4"/>
      <c r="FS969" s="4"/>
      <c r="FT969" s="4"/>
      <c r="FU969" s="4"/>
      <c r="FV969" s="4"/>
      <c r="FW969" s="4"/>
      <c r="FX969" s="4"/>
      <c r="FY969" s="4"/>
      <c r="FZ969" s="4"/>
      <c r="GA969" s="4"/>
      <c r="GB969" s="4"/>
      <c r="GC969" s="4"/>
      <c r="GD969" s="4"/>
      <c r="GE969" s="4"/>
      <c r="GF969" s="4"/>
      <c r="GG969" s="4"/>
      <c r="GH969" s="4"/>
      <c r="GI969" s="4"/>
      <c r="GJ969" s="4"/>
      <c r="GK969" s="4"/>
      <c r="GL969" s="4"/>
      <c r="GM969" s="4"/>
      <c r="GN969" s="4"/>
      <c r="GO969" s="4"/>
      <c r="GP969" s="4"/>
      <c r="GQ969" s="4"/>
      <c r="GR969" s="4"/>
      <c r="GS969" s="4"/>
      <c r="GT969" s="4"/>
      <c r="GU969" s="4"/>
      <c r="GV969" s="4"/>
      <c r="GW969" s="4"/>
      <c r="GX969" s="4"/>
      <c r="GY969" s="4"/>
      <c r="GZ969" s="4"/>
      <c r="HA969" s="4"/>
      <c r="HB969" s="4"/>
      <c r="HC969" s="4"/>
    </row>
    <row r="970" spans="1:211" s="380" customFormat="1" ht="13.9" customHeight="1">
      <c r="A970" s="828" t="str">
        <f>IF('1C TSsoustraitance'!$A687&lt;&gt;0,'1C TSsoustraitance'!$A687,"")</f>
        <v/>
      </c>
      <c r="B970" s="530"/>
      <c r="C970" s="513" t="str">
        <f>IF('1C TSsoustraitance'!$A687&lt;&gt;0,'1C TSsoustraitance'!$B687,"")</f>
        <v/>
      </c>
      <c r="D970" s="513" t="str">
        <f>IF('1C TSsoustraitance'!$A687&lt;&gt;0,'1C TSsoustraitance'!$C687,"")</f>
        <v/>
      </c>
      <c r="E970" s="684"/>
      <c r="F970" s="685"/>
      <c r="G970" s="666">
        <f>'1C TSsoustraitance'!$D687</f>
        <v>0</v>
      </c>
      <c r="H970" s="533">
        <v>0.21</v>
      </c>
      <c r="I970" s="533">
        <v>1</v>
      </c>
      <c r="J970" s="534"/>
      <c r="K970" s="667">
        <f t="shared" si="197"/>
        <v>0</v>
      </c>
      <c r="L970" s="668">
        <f>IF(OR('1C TSsoustraitance'!$D687="",'1C TSsoustraitance'!$AP687=0),0,IF(AND('1C TSsoustraitance'!$D687&lt;&gt;"",$K$2="Pôle",'1C TSsoustraitance'!$E687="OUI"),(('1C TSsoustraitance'!$F687+'1C TSsoustraitance'!$G687+'1C TSsoustraitance'!$H687+'1C TSsoustraitance'!$I687+'1C TSsoustraitance'!$M687)/'1C TSsoustraitance'!$R687),IF(AND('1C TSsoustraitance'!$D687&lt;&gt;"",$K$2="Pôle",'1C TSsoustraitance'!$E687="NON"),(('1C TSsoustraitance'!$F687+'1C TSsoustraitance'!$G687+'1C TSsoustraitance'!$H687+'1C TSsoustraitance'!$I687+'1C TSsoustraitance'!$M687)/'1C TSsoustraitance'!$AP687),IF(AND('1C TSsoustraitance'!$D687&lt;&gt;"",$K$2&lt;&gt;"Pôle",'1C TSsoustraitance'!$E687="OUI"),(('1C TSsoustraitance'!$F687+'1C TSsoustraitance'!$G687+'1C TSsoustraitance'!$H687+'1C TSsoustraitance'!$I687+'1C TSsoustraitance'!$J687+'1C TSsoustraitance'!$K687+'1C TSsoustraitance'!$L687+'1C TSsoustraitance'!$M687+'1C TSsoustraitance'!$N687+'1C TSsoustraitance'!$O687+'1C TSsoustraitance'!$P687+'1C TSsoustraitance'!$Q687)/'1C TSsoustraitance'!$R687),IF(AND('1C TSsoustraitance'!$D687&lt;&gt;"",$K$2&lt;&gt;"Pôle",'1C TSsoustraitance'!$E687="NON"),(('1C TSsoustraitance'!$F687+'1C TSsoustraitance'!$G687+'1C TSsoustraitance'!$H687+'1C TSsoustraitance'!$I687+'1C TSsoustraitance'!$J687+'1C TSsoustraitance'!$K687+'1C TSsoustraitance'!$L687+'1C TSsoustraitance'!$M687+'1C TSsoustraitance'!$N687+'1C TSsoustraitance'!$O687+'1C TSsoustraitance'!$P687+'1C TSsoustraitance'!$Q687))/'1C TSsoustraitance'!$AP687)))))</f>
        <v>0</v>
      </c>
      <c r="M970" s="668">
        <f>IF(OR('1C TSsoustraitance'!$D687="",'1C TSsoustraitance'!AP$13=0),0,IF(AND('1C TSsoustraitance'!$D687&lt;&gt;"",$K$2="Pôle",'1C TSsoustraitance'!$E687="OUI"),(('1C TSsoustraitance'!$J687+'1C TSsoustraitance'!$K687+'1C TSsoustraitance'!$L687)/'1C TSsoustraitance'!$R687),IF(AND('1C TSsoustraitance'!$D687&lt;&gt;"",$K$2="Pôle",'1C TSsoustraitance'!$E687="NON"),(('1C TSsoustraitance'!$J687+'1C TSsoustraitance'!$K687+'1C TSsoustraitance'!$L687)/'1C TSsoustraitance'!$AP687),IF(AND('1C TSsoustraitance'!$D687&lt;&gt;"",$K$2&lt;&gt;"Pôle"),0))))</f>
        <v>0</v>
      </c>
      <c r="N970" s="668">
        <f t="shared" si="196"/>
        <v>0</v>
      </c>
      <c r="O970" s="669">
        <f>IF(OR('1C TSsoustraitance'!$D687="",'1C TSsoustraitance'!$E687="OUI",'1C TSsoustraitance'!$AP687=0),0,(('1C TSsoustraitance'!$S687)/'1C TSsoustraitance'!$AP687))</f>
        <v>0</v>
      </c>
      <c r="P970" s="669">
        <f>IF(OR('1C TSsoustraitance'!$D687="",'1C TSsoustraitance'!$E687="OUI",'1C TSsoustraitance'!$AP687=0),0,(('1C TSsoustraitance'!$T687)/'1C TSsoustraitance'!$AP687))</f>
        <v>0</v>
      </c>
      <c r="Q970" s="669">
        <f>IF(OR('1C TSsoustraitance'!$D687="",'1C TSsoustraitance'!$E687="OUI",'1C TSsoustraitance'!$AP687=0),0,(('1C TSsoustraitance'!$U687)/'1C TSsoustraitance'!$AP687))</f>
        <v>0</v>
      </c>
      <c r="R970" s="669">
        <f>IF(OR('1C TSsoustraitance'!$D687="",'1C TSsoustraitance'!$E687="OUI",'1C TSsoustraitance'!$AP687=0),0,(('1C TSsoustraitance'!$V687)/'1C TSsoustraitance'!$AP687))</f>
        <v>0</v>
      </c>
      <c r="S970" s="669">
        <f>IF(OR('1C TSsoustraitance'!$D687="",'1C TSsoustraitance'!$E687="OUI",'1C TSsoustraitance'!$AP687=0),0,(('1C TSsoustraitance'!$W687)/'1C TSsoustraitance'!$AP687))</f>
        <v>0</v>
      </c>
      <c r="T970" s="669">
        <f>IF(OR('1C TSsoustraitance'!$D687="",'1C TSsoustraitance'!$E687="OUI",'1C TSsoustraitance'!$AP687=0),0,(('1C TSsoustraitance'!$X687)/'1C TSsoustraitance'!$AP687))</f>
        <v>0</v>
      </c>
      <c r="U970" s="669">
        <f>IF(OR('1C TSsoustraitance'!$D687="",'1C TSsoustraitance'!$E687="OUI",'1C TSsoustraitance'!$AP687=0),0,(('1C TSsoustraitance'!$Y687)/'1C TSsoustraitance'!$AP687))</f>
        <v>0</v>
      </c>
      <c r="V970" s="669">
        <f>IF(OR('1C TSsoustraitance'!$D687="",'1C TSsoustraitance'!$E687="OUI",'1C TSsoustraitance'!$AP687=0),0,(('1C TSsoustraitance'!$Z687)/'1C TSsoustraitance'!$AP687))</f>
        <v>0</v>
      </c>
      <c r="W970" s="669">
        <f>IF(OR('1C TSsoustraitance'!$D687="",'1C TSsoustraitance'!$E687="OUI",'1C TSsoustraitance'!$AP687=0),0,(('1C TSsoustraitance'!$AA687)/'1C TSsoustraitance'!$AP687))</f>
        <v>0</v>
      </c>
      <c r="X970" s="669">
        <f>IF(OR('1C TSsoustraitance'!$D687="",'1C TSsoustraitance'!$E687="OUI",'1C TSsoustraitance'!$AP687=0),0,(('1C TSsoustraitance'!$AB687)/'1C TSsoustraitance'!$AP687))</f>
        <v>0</v>
      </c>
      <c r="Y970" s="669">
        <f>IF(OR('1C TSsoustraitance'!$D687="",'1C TSsoustraitance'!$E687="OUI",'1C TSsoustraitance'!$AP687=0),0,(('1C TSsoustraitance'!$AC687)/'1C TSsoustraitance'!$AP687))</f>
        <v>0</v>
      </c>
      <c r="Z970" s="669">
        <f>IF(OR('1C TSsoustraitance'!$D687="",'1C TSsoustraitance'!$E687="OUI",'1C TSsoustraitance'!$AP687=0),0,(('1C TSsoustraitance'!$AD687)/'1C TSsoustraitance'!$AP687))</f>
        <v>0</v>
      </c>
      <c r="AA970" s="669">
        <f>IF(OR('1C TSsoustraitance'!$D687="",'1C TSsoustraitance'!$E687="OUI",'1C TSsoustraitance'!$AP687=0),0,(('1C TSsoustraitance'!$AE687)/'1C TSsoustraitance'!$AP687))</f>
        <v>0</v>
      </c>
      <c r="AB970" s="669">
        <f>IF(OR('1C TSsoustraitance'!$D687="",'1C TSsoustraitance'!$E687="OUI",'1C TSsoustraitance'!$AP687=0),0,(('1C TSsoustraitance'!$AF687)/'1C TSsoustraitance'!$AP687))</f>
        <v>0</v>
      </c>
      <c r="AC970" s="669">
        <f>IF(OR('1C TSsoustraitance'!$D687="",'1C TSsoustraitance'!$E687="OUI",'1C TSsoustraitance'!$AP687=0),0,(('1C TSsoustraitance'!$AG687)/'1C TSsoustraitance'!$AP687))</f>
        <v>0</v>
      </c>
      <c r="AD970" s="669">
        <f>IF(OR('1C TSsoustraitance'!$D687="",'1C TSsoustraitance'!$E687="OUI",'1C TSsoustraitance'!$AP687=0),0,(('1C TSsoustraitance'!$AH687)/'1C TSsoustraitance'!$AP687))</f>
        <v>0</v>
      </c>
      <c r="AE970" s="669">
        <f>IF(OR('1C TSsoustraitance'!$D687="",'1C TSsoustraitance'!$E687="OUI",'1C TSsoustraitance'!$AP687=0),0,(('1C TSsoustraitance'!$AI687)/'1C TSsoustraitance'!$AP687))</f>
        <v>0</v>
      </c>
      <c r="AF970" s="669">
        <f>IF(OR('1C TSsoustraitance'!$D687="",'1C TSsoustraitance'!$E687="OUI",'1C TSsoustraitance'!$AP687=0),0,(('1C TSsoustraitance'!$AJ687)/'1C TSsoustraitance'!$AP687))</f>
        <v>0</v>
      </c>
      <c r="AG970" s="669">
        <f>IF(OR('1C TSsoustraitance'!$D687="",'1C TSsoustraitance'!$E687="OUI",'1C TSsoustraitance'!$AP687=0),0,(('1C TSsoustraitance'!$AK687)/'1C TSsoustraitance'!$AP687))</f>
        <v>0</v>
      </c>
      <c r="AH970" s="669">
        <f>IF(OR('1C TSsoustraitance'!$D687="",'1C TSsoustraitance'!$E687="OUI",'1C TSsoustraitance'!$AP687=0),0,(('1C TSsoustraitance'!$AL687)/'1C TSsoustraitance'!$AP687))</f>
        <v>0</v>
      </c>
      <c r="AI970" s="669">
        <f>IF(OR('1C TSsoustraitance'!$D687="",'1C TSsoustraitance'!$E687="OUI",'1C TSsoustraitance'!$AP687=0),0,(('1C TSsoustraitance'!$AM687)/'1C TSsoustraitance'!$AP687))</f>
        <v>0</v>
      </c>
      <c r="AJ970" s="669">
        <f>IF(OR('1C TSsoustraitance'!$D687="",'1C TSsoustraitance'!$E687="OUI",'1C TSsoustraitance'!$AP687=0),0,(('1C TSsoustraitance'!$AN687)/'1C TSsoustraitance'!$AP687))</f>
        <v>0</v>
      </c>
      <c r="AK970" s="669">
        <f t="shared" si="198"/>
        <v>0</v>
      </c>
      <c r="AL970" s="668">
        <f t="shared" si="199"/>
        <v>0</v>
      </c>
      <c r="AM970" s="670">
        <f>IF(Tableau7[[#This Row],[N° pièce]]="",0,(Tableau7[[#This Row],[hors TVA]]+(Tableau7[[#This Row],[hors TVA]]*Tableau7[[#This Row],[Taux TVA]])-(Tableau7[[#This Row],[hors TVA]]*Tableau7[[#This Row],[Taux TVA]]*Tableau7[[#This Row],[Régime TVA: Récupération]]))*Tableau7[[#This Row],[Type 1]])</f>
        <v>0</v>
      </c>
      <c r="AN970" s="670">
        <f>IF(Tableau7[[#This Row],[N° pièce]]="",0,IF($K$2="pôle",((Tableau7[[#This Row],[hors TVA]]+(Tableau7[[#This Row],[hors TVA]]*Tableau7[[#This Row],[Taux TVA]])-(Tableau7[[#This Row],[hors TVA]]*Tableau7[[#This Row],[Taux TVA]]*Tableau7[[#This Row],[Régime TVA: Récupération]]))*Tableau7[[#This Row],[Type 2]]),0))</f>
        <v>0</v>
      </c>
      <c r="AO970" s="670">
        <f t="shared" si="194"/>
        <v>0</v>
      </c>
      <c r="AP970" s="255">
        <f t="shared" si="193"/>
        <v>0</v>
      </c>
      <c r="AQ970" s="506">
        <f t="shared" si="200"/>
        <v>0</v>
      </c>
      <c r="AR970" s="671"/>
      <c r="AS970" s="512"/>
      <c r="AT970" s="513" t="str">
        <f>IF(('1C TSsoustraitance'!AP687*FICHE!C$14&lt;J970),"Forfait limité à "&amp;FICHE!C$14&amp;"€/jour","")</f>
        <v/>
      </c>
      <c r="AU970" s="797"/>
      <c r="AV970" s="484"/>
      <c r="AW970" s="484"/>
      <c r="AX970" s="484"/>
      <c r="AY970" s="484"/>
      <c r="AZ970" s="484"/>
      <c r="BA970" s="4"/>
      <c r="BB970" s="4"/>
      <c r="BC970" s="4"/>
      <c r="BD970" s="4"/>
      <c r="BE970" s="4"/>
      <c r="BF970" s="4"/>
      <c r="BG970" s="4"/>
      <c r="BH970" s="4"/>
      <c r="BI970" s="4"/>
      <c r="BJ970" s="4"/>
      <c r="BK970" s="4"/>
      <c r="BL970" s="4"/>
      <c r="BM970" s="4"/>
      <c r="BN970" s="4"/>
      <c r="BO970" s="4"/>
      <c r="BP970" s="4"/>
      <c r="BQ970" s="4"/>
      <c r="BR970" s="4"/>
      <c r="BS970" s="4"/>
      <c r="BT970" s="4"/>
      <c r="BU970" s="4"/>
      <c r="BV970" s="4"/>
      <c r="BW970" s="4"/>
      <c r="BX970" s="4"/>
      <c r="BY970" s="4"/>
      <c r="BZ970" s="4"/>
      <c r="CA970" s="4"/>
      <c r="CB970" s="4"/>
      <c r="CC970" s="4"/>
      <c r="CD970" s="4"/>
      <c r="CE970" s="4"/>
      <c r="CF970" s="4"/>
      <c r="CG970" s="4"/>
      <c r="CH970" s="4"/>
      <c r="CI970" s="4"/>
      <c r="CJ970" s="4"/>
      <c r="CK970" s="4"/>
      <c r="CL970" s="4"/>
      <c r="CM970" s="4"/>
      <c r="CN970" s="4"/>
      <c r="CO970" s="4"/>
      <c r="CP970" s="4"/>
      <c r="CQ970" s="4"/>
      <c r="CR970" s="4"/>
      <c r="CS970" s="4"/>
      <c r="CT970" s="4"/>
      <c r="CU970" s="4"/>
      <c r="CV970" s="4"/>
      <c r="CW970" s="4"/>
      <c r="CX970" s="4"/>
      <c r="CY970" s="4"/>
      <c r="CZ970" s="4"/>
      <c r="DA970" s="4"/>
      <c r="DB970" s="4"/>
      <c r="DC970" s="4"/>
      <c r="DD970" s="4"/>
      <c r="DE970" s="4"/>
      <c r="DF970" s="4"/>
      <c r="DG970" s="4"/>
      <c r="DH970" s="4"/>
      <c r="DI970" s="4"/>
      <c r="DJ970" s="4"/>
      <c r="DK970" s="4"/>
      <c r="DL970" s="4"/>
      <c r="DM970" s="4"/>
      <c r="DN970" s="4"/>
      <c r="DO970" s="4"/>
      <c r="DP970" s="4"/>
      <c r="DQ970" s="4"/>
      <c r="DR970" s="4"/>
      <c r="DS970" s="4"/>
      <c r="DT970" s="4"/>
      <c r="DU970" s="4"/>
      <c r="DV970" s="4"/>
      <c r="DW970" s="4"/>
      <c r="DX970" s="4"/>
      <c r="DY970" s="4"/>
      <c r="DZ970" s="4"/>
      <c r="EA970" s="4"/>
      <c r="EB970" s="4"/>
      <c r="EC970" s="4"/>
      <c r="ED970" s="4"/>
      <c r="EE970" s="4"/>
      <c r="EF970" s="4"/>
      <c r="EG970" s="4"/>
      <c r="EH970" s="4"/>
      <c r="EI970" s="4"/>
      <c r="EJ970" s="4"/>
      <c r="EK970" s="4"/>
      <c r="EL970" s="4"/>
      <c r="EM970" s="4"/>
      <c r="EN970" s="4"/>
      <c r="EO970" s="4"/>
      <c r="EP970" s="4"/>
      <c r="EQ970" s="4"/>
      <c r="ER970" s="4"/>
      <c r="ES970" s="4"/>
      <c r="ET970" s="4"/>
      <c r="EU970" s="4"/>
      <c r="EV970" s="4"/>
      <c r="EW970" s="4"/>
      <c r="EX970" s="4"/>
      <c r="EY970" s="4"/>
      <c r="EZ970" s="4"/>
      <c r="FA970" s="4"/>
      <c r="FB970" s="4"/>
      <c r="FC970" s="4"/>
      <c r="FD970" s="4"/>
      <c r="FE970" s="4"/>
      <c r="FF970" s="4"/>
      <c r="FG970" s="4"/>
      <c r="FH970" s="4"/>
      <c r="FI970" s="4"/>
      <c r="FJ970" s="4"/>
      <c r="FK970" s="4"/>
      <c r="FL970" s="4"/>
      <c r="FM970" s="4"/>
      <c r="FN970" s="4"/>
      <c r="FO970" s="4"/>
      <c r="FP970" s="4"/>
      <c r="FQ970" s="4"/>
      <c r="FR970" s="4"/>
      <c r="FS970" s="4"/>
      <c r="FT970" s="4"/>
      <c r="FU970" s="4"/>
      <c r="FV970" s="4"/>
      <c r="FW970" s="4"/>
      <c r="FX970" s="4"/>
      <c r="FY970" s="4"/>
      <c r="FZ970" s="4"/>
      <c r="GA970" s="4"/>
      <c r="GB970" s="4"/>
      <c r="GC970" s="4"/>
      <c r="GD970" s="4"/>
      <c r="GE970" s="4"/>
      <c r="GF970" s="4"/>
      <c r="GG970" s="4"/>
      <c r="GH970" s="4"/>
      <c r="GI970" s="4"/>
      <c r="GJ970" s="4"/>
      <c r="GK970" s="4"/>
      <c r="GL970" s="4"/>
      <c r="GM970" s="4"/>
      <c r="GN970" s="4"/>
      <c r="GO970" s="4"/>
      <c r="GP970" s="4"/>
      <c r="GQ970" s="4"/>
      <c r="GR970" s="4"/>
      <c r="GS970" s="4"/>
      <c r="GT970" s="4"/>
      <c r="GU970" s="4"/>
      <c r="GV970" s="4"/>
      <c r="GW970" s="4"/>
      <c r="GX970" s="4"/>
      <c r="GY970" s="4"/>
      <c r="GZ970" s="4"/>
      <c r="HA970" s="4"/>
      <c r="HB970" s="4"/>
      <c r="HC970" s="4"/>
    </row>
    <row r="971" spans="1:211" s="380" customFormat="1" ht="13.9" customHeight="1">
      <c r="A971" s="828" t="str">
        <f>IF('1C TSsoustraitance'!$A688&lt;&gt;0,'1C TSsoustraitance'!$A688,"")</f>
        <v/>
      </c>
      <c r="B971" s="530"/>
      <c r="C971" s="513" t="str">
        <f>IF('1C TSsoustraitance'!$A688&lt;&gt;0,'1C TSsoustraitance'!$B688,"")</f>
        <v/>
      </c>
      <c r="D971" s="513" t="str">
        <f>IF('1C TSsoustraitance'!$A688&lt;&gt;0,'1C TSsoustraitance'!$C688,"")</f>
        <v/>
      </c>
      <c r="E971" s="684"/>
      <c r="F971" s="685"/>
      <c r="G971" s="666">
        <f>'1C TSsoustraitance'!$D688</f>
        <v>0</v>
      </c>
      <c r="H971" s="533">
        <v>0.21</v>
      </c>
      <c r="I971" s="533">
        <v>1</v>
      </c>
      <c r="J971" s="534"/>
      <c r="K971" s="667">
        <f t="shared" si="197"/>
        <v>0</v>
      </c>
      <c r="L971" s="668">
        <f>IF(OR('1C TSsoustraitance'!$D688="",'1C TSsoustraitance'!$AP688=0),0,IF(AND('1C TSsoustraitance'!$D688&lt;&gt;"",$K$2="Pôle",'1C TSsoustraitance'!$E688="OUI"),(('1C TSsoustraitance'!$F688+'1C TSsoustraitance'!$G688+'1C TSsoustraitance'!$H688+'1C TSsoustraitance'!$I688+'1C TSsoustraitance'!$M688)/'1C TSsoustraitance'!$R688),IF(AND('1C TSsoustraitance'!$D688&lt;&gt;"",$K$2="Pôle",'1C TSsoustraitance'!$E688="NON"),(('1C TSsoustraitance'!$F688+'1C TSsoustraitance'!$G688+'1C TSsoustraitance'!$H688+'1C TSsoustraitance'!$I688+'1C TSsoustraitance'!$M688)/'1C TSsoustraitance'!$AP688),IF(AND('1C TSsoustraitance'!$D688&lt;&gt;"",$K$2&lt;&gt;"Pôle",'1C TSsoustraitance'!$E688="OUI"),(('1C TSsoustraitance'!$F688+'1C TSsoustraitance'!$G688+'1C TSsoustraitance'!$H688+'1C TSsoustraitance'!$I688+'1C TSsoustraitance'!$J688+'1C TSsoustraitance'!$K688+'1C TSsoustraitance'!$L688+'1C TSsoustraitance'!$M688+'1C TSsoustraitance'!$N688+'1C TSsoustraitance'!$O688+'1C TSsoustraitance'!$P688+'1C TSsoustraitance'!$Q688)/'1C TSsoustraitance'!$R688),IF(AND('1C TSsoustraitance'!$D688&lt;&gt;"",$K$2&lt;&gt;"Pôle",'1C TSsoustraitance'!$E688="NON"),(('1C TSsoustraitance'!$F688+'1C TSsoustraitance'!$G688+'1C TSsoustraitance'!$H688+'1C TSsoustraitance'!$I688+'1C TSsoustraitance'!$J688+'1C TSsoustraitance'!$K688+'1C TSsoustraitance'!$L688+'1C TSsoustraitance'!$M688+'1C TSsoustraitance'!$N688+'1C TSsoustraitance'!$O688+'1C TSsoustraitance'!$P688+'1C TSsoustraitance'!$Q688))/'1C TSsoustraitance'!$AP688)))))</f>
        <v>0</v>
      </c>
      <c r="M971" s="668">
        <f>IF(OR('1C TSsoustraitance'!$D688="",'1C TSsoustraitance'!AP$13=0),0,IF(AND('1C TSsoustraitance'!$D688&lt;&gt;"",$K$2="Pôle",'1C TSsoustraitance'!$E688="OUI"),(('1C TSsoustraitance'!$J688+'1C TSsoustraitance'!$K688+'1C TSsoustraitance'!$L688)/'1C TSsoustraitance'!$R688),IF(AND('1C TSsoustraitance'!$D688&lt;&gt;"",$K$2="Pôle",'1C TSsoustraitance'!$E688="NON"),(('1C TSsoustraitance'!$J688+'1C TSsoustraitance'!$K688+'1C TSsoustraitance'!$L688)/'1C TSsoustraitance'!$AP688),IF(AND('1C TSsoustraitance'!$D688&lt;&gt;"",$K$2&lt;&gt;"Pôle"),0))))</f>
        <v>0</v>
      </c>
      <c r="N971" s="668">
        <f t="shared" si="196"/>
        <v>0</v>
      </c>
      <c r="O971" s="669">
        <f>IF(OR('1C TSsoustraitance'!$D688="",'1C TSsoustraitance'!$E688="OUI",'1C TSsoustraitance'!$AP688=0),0,(('1C TSsoustraitance'!$S688)/'1C TSsoustraitance'!$AP688))</f>
        <v>0</v>
      </c>
      <c r="P971" s="669">
        <f>IF(OR('1C TSsoustraitance'!$D688="",'1C TSsoustraitance'!$E688="OUI",'1C TSsoustraitance'!$AP688=0),0,(('1C TSsoustraitance'!$T688)/'1C TSsoustraitance'!$AP688))</f>
        <v>0</v>
      </c>
      <c r="Q971" s="669">
        <f>IF(OR('1C TSsoustraitance'!$D688="",'1C TSsoustraitance'!$E688="OUI",'1C TSsoustraitance'!$AP688=0),0,(('1C TSsoustraitance'!$U688)/'1C TSsoustraitance'!$AP688))</f>
        <v>0</v>
      </c>
      <c r="R971" s="669">
        <f>IF(OR('1C TSsoustraitance'!$D688="",'1C TSsoustraitance'!$E688="OUI",'1C TSsoustraitance'!$AP688=0),0,(('1C TSsoustraitance'!$V688)/'1C TSsoustraitance'!$AP688))</f>
        <v>0</v>
      </c>
      <c r="S971" s="669">
        <f>IF(OR('1C TSsoustraitance'!$D688="",'1C TSsoustraitance'!$E688="OUI",'1C TSsoustraitance'!$AP688=0),0,(('1C TSsoustraitance'!$W688)/'1C TSsoustraitance'!$AP688))</f>
        <v>0</v>
      </c>
      <c r="T971" s="669">
        <f>IF(OR('1C TSsoustraitance'!$D688="",'1C TSsoustraitance'!$E688="OUI",'1C TSsoustraitance'!$AP688=0),0,(('1C TSsoustraitance'!$X688)/'1C TSsoustraitance'!$AP688))</f>
        <v>0</v>
      </c>
      <c r="U971" s="669">
        <f>IF(OR('1C TSsoustraitance'!$D688="",'1C TSsoustraitance'!$E688="OUI",'1C TSsoustraitance'!$AP688=0),0,(('1C TSsoustraitance'!$Y688)/'1C TSsoustraitance'!$AP688))</f>
        <v>0</v>
      </c>
      <c r="V971" s="669">
        <f>IF(OR('1C TSsoustraitance'!$D688="",'1C TSsoustraitance'!$E688="OUI",'1C TSsoustraitance'!$AP688=0),0,(('1C TSsoustraitance'!$Z688)/'1C TSsoustraitance'!$AP688))</f>
        <v>0</v>
      </c>
      <c r="W971" s="669">
        <f>IF(OR('1C TSsoustraitance'!$D688="",'1C TSsoustraitance'!$E688="OUI",'1C TSsoustraitance'!$AP688=0),0,(('1C TSsoustraitance'!$AA688)/'1C TSsoustraitance'!$AP688))</f>
        <v>0</v>
      </c>
      <c r="X971" s="669">
        <f>IF(OR('1C TSsoustraitance'!$D688="",'1C TSsoustraitance'!$E688="OUI",'1C TSsoustraitance'!$AP688=0),0,(('1C TSsoustraitance'!$AB688)/'1C TSsoustraitance'!$AP688))</f>
        <v>0</v>
      </c>
      <c r="Y971" s="669">
        <f>IF(OR('1C TSsoustraitance'!$D688="",'1C TSsoustraitance'!$E688="OUI",'1C TSsoustraitance'!$AP688=0),0,(('1C TSsoustraitance'!$AC688)/'1C TSsoustraitance'!$AP688))</f>
        <v>0</v>
      </c>
      <c r="Z971" s="669">
        <f>IF(OR('1C TSsoustraitance'!$D688="",'1C TSsoustraitance'!$E688="OUI",'1C TSsoustraitance'!$AP688=0),0,(('1C TSsoustraitance'!$AD688)/'1C TSsoustraitance'!$AP688))</f>
        <v>0</v>
      </c>
      <c r="AA971" s="669">
        <f>IF(OR('1C TSsoustraitance'!$D688="",'1C TSsoustraitance'!$E688="OUI",'1C TSsoustraitance'!$AP688=0),0,(('1C TSsoustraitance'!$AE688)/'1C TSsoustraitance'!$AP688))</f>
        <v>0</v>
      </c>
      <c r="AB971" s="669">
        <f>IF(OR('1C TSsoustraitance'!$D688="",'1C TSsoustraitance'!$E688="OUI",'1C TSsoustraitance'!$AP688=0),0,(('1C TSsoustraitance'!$AF688)/'1C TSsoustraitance'!$AP688))</f>
        <v>0</v>
      </c>
      <c r="AC971" s="669">
        <f>IF(OR('1C TSsoustraitance'!$D688="",'1C TSsoustraitance'!$E688="OUI",'1C TSsoustraitance'!$AP688=0),0,(('1C TSsoustraitance'!$AG688)/'1C TSsoustraitance'!$AP688))</f>
        <v>0</v>
      </c>
      <c r="AD971" s="669">
        <f>IF(OR('1C TSsoustraitance'!$D688="",'1C TSsoustraitance'!$E688="OUI",'1C TSsoustraitance'!$AP688=0),0,(('1C TSsoustraitance'!$AH688)/'1C TSsoustraitance'!$AP688))</f>
        <v>0</v>
      </c>
      <c r="AE971" s="669">
        <f>IF(OR('1C TSsoustraitance'!$D688="",'1C TSsoustraitance'!$E688="OUI",'1C TSsoustraitance'!$AP688=0),0,(('1C TSsoustraitance'!$AI688)/'1C TSsoustraitance'!$AP688))</f>
        <v>0</v>
      </c>
      <c r="AF971" s="669">
        <f>IF(OR('1C TSsoustraitance'!$D688="",'1C TSsoustraitance'!$E688="OUI",'1C TSsoustraitance'!$AP688=0),0,(('1C TSsoustraitance'!$AJ688)/'1C TSsoustraitance'!$AP688))</f>
        <v>0</v>
      </c>
      <c r="AG971" s="669">
        <f>IF(OR('1C TSsoustraitance'!$D688="",'1C TSsoustraitance'!$E688="OUI",'1C TSsoustraitance'!$AP688=0),0,(('1C TSsoustraitance'!$AK688)/'1C TSsoustraitance'!$AP688))</f>
        <v>0</v>
      </c>
      <c r="AH971" s="669">
        <f>IF(OR('1C TSsoustraitance'!$D688="",'1C TSsoustraitance'!$E688="OUI",'1C TSsoustraitance'!$AP688=0),0,(('1C TSsoustraitance'!$AL688)/'1C TSsoustraitance'!$AP688))</f>
        <v>0</v>
      </c>
      <c r="AI971" s="669">
        <f>IF(OR('1C TSsoustraitance'!$D688="",'1C TSsoustraitance'!$E688="OUI",'1C TSsoustraitance'!$AP688=0),0,(('1C TSsoustraitance'!$AM688)/'1C TSsoustraitance'!$AP688))</f>
        <v>0</v>
      </c>
      <c r="AJ971" s="669">
        <f>IF(OR('1C TSsoustraitance'!$D688="",'1C TSsoustraitance'!$E688="OUI",'1C TSsoustraitance'!$AP688=0),0,(('1C TSsoustraitance'!$AN688)/'1C TSsoustraitance'!$AP688))</f>
        <v>0</v>
      </c>
      <c r="AK971" s="669">
        <f t="shared" si="198"/>
        <v>0</v>
      </c>
      <c r="AL971" s="668">
        <f t="shared" si="199"/>
        <v>0</v>
      </c>
      <c r="AM971" s="670">
        <f>IF(Tableau7[[#This Row],[N° pièce]]="",0,(Tableau7[[#This Row],[hors TVA]]+(Tableau7[[#This Row],[hors TVA]]*Tableau7[[#This Row],[Taux TVA]])-(Tableau7[[#This Row],[hors TVA]]*Tableau7[[#This Row],[Taux TVA]]*Tableau7[[#This Row],[Régime TVA: Récupération]]))*Tableau7[[#This Row],[Type 1]])</f>
        <v>0</v>
      </c>
      <c r="AN971" s="670">
        <f>IF(Tableau7[[#This Row],[N° pièce]]="",0,IF($K$2="pôle",((Tableau7[[#This Row],[hors TVA]]+(Tableau7[[#This Row],[hors TVA]]*Tableau7[[#This Row],[Taux TVA]])-(Tableau7[[#This Row],[hors TVA]]*Tableau7[[#This Row],[Taux TVA]]*Tableau7[[#This Row],[Régime TVA: Récupération]]))*Tableau7[[#This Row],[Type 2]]),0))</f>
        <v>0</v>
      </c>
      <c r="AO971" s="670">
        <f t="shared" si="194"/>
        <v>0</v>
      </c>
      <c r="AP971" s="255">
        <f t="shared" si="193"/>
        <v>0</v>
      </c>
      <c r="AQ971" s="506">
        <f t="shared" si="200"/>
        <v>0</v>
      </c>
      <c r="AR971" s="671"/>
      <c r="AS971" s="512"/>
      <c r="AT971" s="513" t="str">
        <f>IF(('1C TSsoustraitance'!AP688*FICHE!C$14&lt;J971),"Forfait limité à "&amp;FICHE!C$14&amp;"€/jour","")</f>
        <v/>
      </c>
      <c r="AU971" s="797"/>
      <c r="AV971" s="484"/>
      <c r="AW971" s="484"/>
      <c r="AX971" s="484"/>
      <c r="AY971" s="484"/>
      <c r="AZ971" s="484"/>
      <c r="BA971" s="4"/>
      <c r="BB971" s="4"/>
      <c r="BC971" s="4"/>
      <c r="BD971" s="4"/>
      <c r="BE971" s="4"/>
      <c r="BF971" s="4"/>
      <c r="BG971" s="4"/>
      <c r="BH971" s="4"/>
      <c r="BI971" s="4"/>
      <c r="BJ971" s="4"/>
      <c r="BK971" s="4"/>
      <c r="BL971" s="4"/>
      <c r="BM971" s="4"/>
      <c r="BN971" s="4"/>
      <c r="BO971" s="4"/>
      <c r="BP971" s="4"/>
      <c r="BQ971" s="4"/>
      <c r="BR971" s="4"/>
      <c r="BS971" s="4"/>
      <c r="BT971" s="4"/>
      <c r="BU971" s="4"/>
      <c r="BV971" s="4"/>
      <c r="BW971" s="4"/>
      <c r="BX971" s="4"/>
      <c r="BY971" s="4"/>
      <c r="BZ971" s="4"/>
      <c r="CA971" s="4"/>
      <c r="CB971" s="4"/>
      <c r="CC971" s="4"/>
      <c r="CD971" s="4"/>
      <c r="CE971" s="4"/>
      <c r="CF971" s="4"/>
      <c r="CG971" s="4"/>
      <c r="CH971" s="4"/>
      <c r="CI971" s="4"/>
      <c r="CJ971" s="4"/>
      <c r="CK971" s="4"/>
      <c r="CL971" s="4"/>
      <c r="CM971" s="4"/>
      <c r="CN971" s="4"/>
      <c r="CO971" s="4"/>
      <c r="CP971" s="4"/>
      <c r="CQ971" s="4"/>
      <c r="CR971" s="4"/>
      <c r="CS971" s="4"/>
      <c r="CT971" s="4"/>
      <c r="CU971" s="4"/>
      <c r="CV971" s="4"/>
      <c r="CW971" s="4"/>
      <c r="CX971" s="4"/>
      <c r="CY971" s="4"/>
      <c r="CZ971" s="4"/>
      <c r="DA971" s="4"/>
      <c r="DB971" s="4"/>
      <c r="DC971" s="4"/>
      <c r="DD971" s="4"/>
      <c r="DE971" s="4"/>
      <c r="DF971" s="4"/>
      <c r="DG971" s="4"/>
      <c r="DH971" s="4"/>
      <c r="DI971" s="4"/>
      <c r="DJ971" s="4"/>
      <c r="DK971" s="4"/>
      <c r="DL971" s="4"/>
      <c r="DM971" s="4"/>
      <c r="DN971" s="4"/>
      <c r="DO971" s="4"/>
      <c r="DP971" s="4"/>
      <c r="DQ971" s="4"/>
      <c r="DR971" s="4"/>
      <c r="DS971" s="4"/>
      <c r="DT971" s="4"/>
      <c r="DU971" s="4"/>
      <c r="DV971" s="4"/>
      <c r="DW971" s="4"/>
      <c r="DX971" s="4"/>
      <c r="DY971" s="4"/>
      <c r="DZ971" s="4"/>
      <c r="EA971" s="4"/>
      <c r="EB971" s="4"/>
      <c r="EC971" s="4"/>
      <c r="ED971" s="4"/>
      <c r="EE971" s="4"/>
      <c r="EF971" s="4"/>
      <c r="EG971" s="4"/>
      <c r="EH971" s="4"/>
      <c r="EI971" s="4"/>
      <c r="EJ971" s="4"/>
      <c r="EK971" s="4"/>
      <c r="EL971" s="4"/>
      <c r="EM971" s="4"/>
      <c r="EN971" s="4"/>
      <c r="EO971" s="4"/>
      <c r="EP971" s="4"/>
      <c r="EQ971" s="4"/>
      <c r="ER971" s="4"/>
      <c r="ES971" s="4"/>
      <c r="ET971" s="4"/>
      <c r="EU971" s="4"/>
      <c r="EV971" s="4"/>
      <c r="EW971" s="4"/>
      <c r="EX971" s="4"/>
      <c r="EY971" s="4"/>
      <c r="EZ971" s="4"/>
      <c r="FA971" s="4"/>
      <c r="FB971" s="4"/>
      <c r="FC971" s="4"/>
      <c r="FD971" s="4"/>
      <c r="FE971" s="4"/>
      <c r="FF971" s="4"/>
      <c r="FG971" s="4"/>
      <c r="FH971" s="4"/>
      <c r="FI971" s="4"/>
      <c r="FJ971" s="4"/>
      <c r="FK971" s="4"/>
      <c r="FL971" s="4"/>
      <c r="FM971" s="4"/>
      <c r="FN971" s="4"/>
      <c r="FO971" s="4"/>
      <c r="FP971" s="4"/>
      <c r="FQ971" s="4"/>
      <c r="FR971" s="4"/>
      <c r="FS971" s="4"/>
      <c r="FT971" s="4"/>
      <c r="FU971" s="4"/>
      <c r="FV971" s="4"/>
      <c r="FW971" s="4"/>
      <c r="FX971" s="4"/>
      <c r="FY971" s="4"/>
      <c r="FZ971" s="4"/>
      <c r="GA971" s="4"/>
      <c r="GB971" s="4"/>
      <c r="GC971" s="4"/>
      <c r="GD971" s="4"/>
      <c r="GE971" s="4"/>
      <c r="GF971" s="4"/>
      <c r="GG971" s="4"/>
      <c r="GH971" s="4"/>
      <c r="GI971" s="4"/>
      <c r="GJ971" s="4"/>
      <c r="GK971" s="4"/>
      <c r="GL971" s="4"/>
      <c r="GM971" s="4"/>
      <c r="GN971" s="4"/>
      <c r="GO971" s="4"/>
      <c r="GP971" s="4"/>
      <c r="GQ971" s="4"/>
      <c r="GR971" s="4"/>
      <c r="GS971" s="4"/>
      <c r="GT971" s="4"/>
      <c r="GU971" s="4"/>
      <c r="GV971" s="4"/>
      <c r="GW971" s="4"/>
      <c r="GX971" s="4"/>
      <c r="GY971" s="4"/>
      <c r="GZ971" s="4"/>
      <c r="HA971" s="4"/>
      <c r="HB971" s="4"/>
      <c r="HC971" s="4"/>
    </row>
    <row r="972" spans="1:211" s="380" customFormat="1" ht="13.9" customHeight="1">
      <c r="A972" s="828" t="str">
        <f>IF('1C TSsoustraitance'!$A689&lt;&gt;0,'1C TSsoustraitance'!$A689,"")</f>
        <v/>
      </c>
      <c r="B972" s="530"/>
      <c r="C972" s="513" t="str">
        <f>IF('1C TSsoustraitance'!$A689&lt;&gt;0,'1C TSsoustraitance'!$B689,"")</f>
        <v/>
      </c>
      <c r="D972" s="513" t="str">
        <f>IF('1C TSsoustraitance'!$A689&lt;&gt;0,'1C TSsoustraitance'!$C689,"")</f>
        <v/>
      </c>
      <c r="E972" s="684"/>
      <c r="F972" s="685"/>
      <c r="G972" s="666">
        <f>'1C TSsoustraitance'!$D689</f>
        <v>0</v>
      </c>
      <c r="H972" s="533">
        <v>0.21</v>
      </c>
      <c r="I972" s="533">
        <v>1</v>
      </c>
      <c r="J972" s="534"/>
      <c r="K972" s="667">
        <f t="shared" si="197"/>
        <v>0</v>
      </c>
      <c r="L972" s="668">
        <f>IF(OR('1C TSsoustraitance'!$D689="",'1C TSsoustraitance'!$AP689=0),0,IF(AND('1C TSsoustraitance'!$D689&lt;&gt;"",$K$2="Pôle",'1C TSsoustraitance'!$E689="OUI"),(('1C TSsoustraitance'!$F689+'1C TSsoustraitance'!$G689+'1C TSsoustraitance'!$H689+'1C TSsoustraitance'!$I689+'1C TSsoustraitance'!$M689)/'1C TSsoustraitance'!$R689),IF(AND('1C TSsoustraitance'!$D689&lt;&gt;"",$K$2="Pôle",'1C TSsoustraitance'!$E689="NON"),(('1C TSsoustraitance'!$F689+'1C TSsoustraitance'!$G689+'1C TSsoustraitance'!$H689+'1C TSsoustraitance'!$I689+'1C TSsoustraitance'!$M689)/'1C TSsoustraitance'!$AP689),IF(AND('1C TSsoustraitance'!$D689&lt;&gt;"",$K$2&lt;&gt;"Pôle",'1C TSsoustraitance'!$E689="OUI"),(('1C TSsoustraitance'!$F689+'1C TSsoustraitance'!$G689+'1C TSsoustraitance'!$H689+'1C TSsoustraitance'!$I689+'1C TSsoustraitance'!$J689+'1C TSsoustraitance'!$K689+'1C TSsoustraitance'!$L689+'1C TSsoustraitance'!$M689+'1C TSsoustraitance'!$N689+'1C TSsoustraitance'!$O689+'1C TSsoustraitance'!$P689+'1C TSsoustraitance'!$Q689)/'1C TSsoustraitance'!$R689),IF(AND('1C TSsoustraitance'!$D689&lt;&gt;"",$K$2&lt;&gt;"Pôle",'1C TSsoustraitance'!$E689="NON"),(('1C TSsoustraitance'!$F689+'1C TSsoustraitance'!$G689+'1C TSsoustraitance'!$H689+'1C TSsoustraitance'!$I689+'1C TSsoustraitance'!$J689+'1C TSsoustraitance'!$K689+'1C TSsoustraitance'!$L689+'1C TSsoustraitance'!$M689+'1C TSsoustraitance'!$N689+'1C TSsoustraitance'!$O689+'1C TSsoustraitance'!$P689+'1C TSsoustraitance'!$Q689))/'1C TSsoustraitance'!$AP689)))))</f>
        <v>0</v>
      </c>
      <c r="M972" s="668">
        <f>IF(OR('1C TSsoustraitance'!$D689="",'1C TSsoustraitance'!AP$13=0),0,IF(AND('1C TSsoustraitance'!$D689&lt;&gt;"",$K$2="Pôle",'1C TSsoustraitance'!$E689="OUI"),(('1C TSsoustraitance'!$J689+'1C TSsoustraitance'!$K689+'1C TSsoustraitance'!$L689)/'1C TSsoustraitance'!$R689),IF(AND('1C TSsoustraitance'!$D689&lt;&gt;"",$K$2="Pôle",'1C TSsoustraitance'!$E689="NON"),(('1C TSsoustraitance'!$J689+'1C TSsoustraitance'!$K689+'1C TSsoustraitance'!$L689)/'1C TSsoustraitance'!$AP689),IF(AND('1C TSsoustraitance'!$D689&lt;&gt;"",$K$2&lt;&gt;"Pôle"),0))))</f>
        <v>0</v>
      </c>
      <c r="N972" s="668">
        <f t="shared" si="196"/>
        <v>0</v>
      </c>
      <c r="O972" s="669">
        <f>IF(OR('1C TSsoustraitance'!$D689="",'1C TSsoustraitance'!$E689="OUI",'1C TSsoustraitance'!$AP689=0),0,(('1C TSsoustraitance'!$S689)/'1C TSsoustraitance'!$AP689))</f>
        <v>0</v>
      </c>
      <c r="P972" s="669">
        <f>IF(OR('1C TSsoustraitance'!$D689="",'1C TSsoustraitance'!$E689="OUI",'1C TSsoustraitance'!$AP689=0),0,(('1C TSsoustraitance'!$T689)/'1C TSsoustraitance'!$AP689))</f>
        <v>0</v>
      </c>
      <c r="Q972" s="669">
        <f>IF(OR('1C TSsoustraitance'!$D689="",'1C TSsoustraitance'!$E689="OUI",'1C TSsoustraitance'!$AP689=0),0,(('1C TSsoustraitance'!$U689)/'1C TSsoustraitance'!$AP689))</f>
        <v>0</v>
      </c>
      <c r="R972" s="669">
        <f>IF(OR('1C TSsoustraitance'!$D689="",'1C TSsoustraitance'!$E689="OUI",'1C TSsoustraitance'!$AP689=0),0,(('1C TSsoustraitance'!$V689)/'1C TSsoustraitance'!$AP689))</f>
        <v>0</v>
      </c>
      <c r="S972" s="669">
        <f>IF(OR('1C TSsoustraitance'!$D689="",'1C TSsoustraitance'!$E689="OUI",'1C TSsoustraitance'!$AP689=0),0,(('1C TSsoustraitance'!$W689)/'1C TSsoustraitance'!$AP689))</f>
        <v>0</v>
      </c>
      <c r="T972" s="669">
        <f>IF(OR('1C TSsoustraitance'!$D689="",'1C TSsoustraitance'!$E689="OUI",'1C TSsoustraitance'!$AP689=0),0,(('1C TSsoustraitance'!$X689)/'1C TSsoustraitance'!$AP689))</f>
        <v>0</v>
      </c>
      <c r="U972" s="669">
        <f>IF(OR('1C TSsoustraitance'!$D689="",'1C TSsoustraitance'!$E689="OUI",'1C TSsoustraitance'!$AP689=0),0,(('1C TSsoustraitance'!$Y689)/'1C TSsoustraitance'!$AP689))</f>
        <v>0</v>
      </c>
      <c r="V972" s="669">
        <f>IF(OR('1C TSsoustraitance'!$D689="",'1C TSsoustraitance'!$E689="OUI",'1C TSsoustraitance'!$AP689=0),0,(('1C TSsoustraitance'!$Z689)/'1C TSsoustraitance'!$AP689))</f>
        <v>0</v>
      </c>
      <c r="W972" s="669">
        <f>IF(OR('1C TSsoustraitance'!$D689="",'1C TSsoustraitance'!$E689="OUI",'1C TSsoustraitance'!$AP689=0),0,(('1C TSsoustraitance'!$AA689)/'1C TSsoustraitance'!$AP689))</f>
        <v>0</v>
      </c>
      <c r="X972" s="669">
        <f>IF(OR('1C TSsoustraitance'!$D689="",'1C TSsoustraitance'!$E689="OUI",'1C TSsoustraitance'!$AP689=0),0,(('1C TSsoustraitance'!$AB689)/'1C TSsoustraitance'!$AP689))</f>
        <v>0</v>
      </c>
      <c r="Y972" s="669">
        <f>IF(OR('1C TSsoustraitance'!$D689="",'1C TSsoustraitance'!$E689="OUI",'1C TSsoustraitance'!$AP689=0),0,(('1C TSsoustraitance'!$AC689)/'1C TSsoustraitance'!$AP689))</f>
        <v>0</v>
      </c>
      <c r="Z972" s="669">
        <f>IF(OR('1C TSsoustraitance'!$D689="",'1C TSsoustraitance'!$E689="OUI",'1C TSsoustraitance'!$AP689=0),0,(('1C TSsoustraitance'!$AD689)/'1C TSsoustraitance'!$AP689))</f>
        <v>0</v>
      </c>
      <c r="AA972" s="669">
        <f>IF(OR('1C TSsoustraitance'!$D689="",'1C TSsoustraitance'!$E689="OUI",'1C TSsoustraitance'!$AP689=0),0,(('1C TSsoustraitance'!$AE689)/'1C TSsoustraitance'!$AP689))</f>
        <v>0</v>
      </c>
      <c r="AB972" s="669">
        <f>IF(OR('1C TSsoustraitance'!$D689="",'1C TSsoustraitance'!$E689="OUI",'1C TSsoustraitance'!$AP689=0),0,(('1C TSsoustraitance'!$AF689)/'1C TSsoustraitance'!$AP689))</f>
        <v>0</v>
      </c>
      <c r="AC972" s="669">
        <f>IF(OR('1C TSsoustraitance'!$D689="",'1C TSsoustraitance'!$E689="OUI",'1C TSsoustraitance'!$AP689=0),0,(('1C TSsoustraitance'!$AG689)/'1C TSsoustraitance'!$AP689))</f>
        <v>0</v>
      </c>
      <c r="AD972" s="669">
        <f>IF(OR('1C TSsoustraitance'!$D689="",'1C TSsoustraitance'!$E689="OUI",'1C TSsoustraitance'!$AP689=0),0,(('1C TSsoustraitance'!$AH689)/'1C TSsoustraitance'!$AP689))</f>
        <v>0</v>
      </c>
      <c r="AE972" s="669">
        <f>IF(OR('1C TSsoustraitance'!$D689="",'1C TSsoustraitance'!$E689="OUI",'1C TSsoustraitance'!$AP689=0),0,(('1C TSsoustraitance'!$AI689)/'1C TSsoustraitance'!$AP689))</f>
        <v>0</v>
      </c>
      <c r="AF972" s="669">
        <f>IF(OR('1C TSsoustraitance'!$D689="",'1C TSsoustraitance'!$E689="OUI",'1C TSsoustraitance'!$AP689=0),0,(('1C TSsoustraitance'!$AJ689)/'1C TSsoustraitance'!$AP689))</f>
        <v>0</v>
      </c>
      <c r="AG972" s="669">
        <f>IF(OR('1C TSsoustraitance'!$D689="",'1C TSsoustraitance'!$E689="OUI",'1C TSsoustraitance'!$AP689=0),0,(('1C TSsoustraitance'!$AK689)/'1C TSsoustraitance'!$AP689))</f>
        <v>0</v>
      </c>
      <c r="AH972" s="669">
        <f>IF(OR('1C TSsoustraitance'!$D689="",'1C TSsoustraitance'!$E689="OUI",'1C TSsoustraitance'!$AP689=0),0,(('1C TSsoustraitance'!$AL689)/'1C TSsoustraitance'!$AP689))</f>
        <v>0</v>
      </c>
      <c r="AI972" s="669">
        <f>IF(OR('1C TSsoustraitance'!$D689="",'1C TSsoustraitance'!$E689="OUI",'1C TSsoustraitance'!$AP689=0),0,(('1C TSsoustraitance'!$AM689)/'1C TSsoustraitance'!$AP689))</f>
        <v>0</v>
      </c>
      <c r="AJ972" s="669">
        <f>IF(OR('1C TSsoustraitance'!$D689="",'1C TSsoustraitance'!$E689="OUI",'1C TSsoustraitance'!$AP689=0),0,(('1C TSsoustraitance'!$AN689)/'1C TSsoustraitance'!$AP689))</f>
        <v>0</v>
      </c>
      <c r="AK972" s="669">
        <f t="shared" si="198"/>
        <v>0</v>
      </c>
      <c r="AL972" s="668">
        <f t="shared" si="199"/>
        <v>0</v>
      </c>
      <c r="AM972" s="670">
        <f>IF(Tableau7[[#This Row],[N° pièce]]="",0,(Tableau7[[#This Row],[hors TVA]]+(Tableau7[[#This Row],[hors TVA]]*Tableau7[[#This Row],[Taux TVA]])-(Tableau7[[#This Row],[hors TVA]]*Tableau7[[#This Row],[Taux TVA]]*Tableau7[[#This Row],[Régime TVA: Récupération]]))*Tableau7[[#This Row],[Type 1]])</f>
        <v>0</v>
      </c>
      <c r="AN972" s="670">
        <f>IF(Tableau7[[#This Row],[N° pièce]]="",0,IF($K$2="pôle",((Tableau7[[#This Row],[hors TVA]]+(Tableau7[[#This Row],[hors TVA]]*Tableau7[[#This Row],[Taux TVA]])-(Tableau7[[#This Row],[hors TVA]]*Tableau7[[#This Row],[Taux TVA]]*Tableau7[[#This Row],[Régime TVA: Récupération]]))*Tableau7[[#This Row],[Type 2]]),0))</f>
        <v>0</v>
      </c>
      <c r="AO972" s="670">
        <f t="shared" si="194"/>
        <v>0</v>
      </c>
      <c r="AP972" s="255">
        <f t="shared" si="193"/>
        <v>0</v>
      </c>
      <c r="AQ972" s="506">
        <f t="shared" si="200"/>
        <v>0</v>
      </c>
      <c r="AR972" s="671"/>
      <c r="AS972" s="512"/>
      <c r="AT972" s="513" t="str">
        <f>IF(('1C TSsoustraitance'!AP689*FICHE!C$14&lt;J972),"Forfait limité à "&amp;FICHE!C$14&amp;"€/jour","")</f>
        <v/>
      </c>
      <c r="AU972" s="797"/>
      <c r="AV972" s="484"/>
      <c r="AW972" s="484"/>
      <c r="AX972" s="484"/>
      <c r="AY972" s="484"/>
      <c r="AZ972" s="484"/>
      <c r="BA972" s="4"/>
      <c r="BB972" s="4"/>
      <c r="BC972" s="4"/>
      <c r="BD972" s="4"/>
      <c r="BE972" s="4"/>
      <c r="BF972" s="4"/>
      <c r="BG972" s="4"/>
      <c r="BH972" s="4"/>
      <c r="BI972" s="4"/>
      <c r="BJ972" s="4"/>
      <c r="BK972" s="4"/>
      <c r="BL972" s="4"/>
      <c r="BM972" s="4"/>
      <c r="BN972" s="4"/>
      <c r="BO972" s="4"/>
      <c r="BP972" s="4"/>
      <c r="BQ972" s="4"/>
      <c r="BR972" s="4"/>
      <c r="BS972" s="4"/>
      <c r="BT972" s="4"/>
      <c r="BU972" s="4"/>
      <c r="BV972" s="4"/>
      <c r="BW972" s="4"/>
      <c r="BX972" s="4"/>
      <c r="BY972" s="4"/>
      <c r="BZ972" s="4"/>
      <c r="CA972" s="4"/>
      <c r="CB972" s="4"/>
      <c r="CC972" s="4"/>
      <c r="CD972" s="4"/>
      <c r="CE972" s="4"/>
      <c r="CF972" s="4"/>
      <c r="CG972" s="4"/>
      <c r="CH972" s="4"/>
      <c r="CI972" s="4"/>
      <c r="CJ972" s="4"/>
      <c r="CK972" s="4"/>
      <c r="CL972" s="4"/>
      <c r="CM972" s="4"/>
      <c r="CN972" s="4"/>
      <c r="CO972" s="4"/>
      <c r="CP972" s="4"/>
      <c r="CQ972" s="4"/>
      <c r="CR972" s="4"/>
      <c r="CS972" s="4"/>
      <c r="CT972" s="4"/>
      <c r="CU972" s="4"/>
      <c r="CV972" s="4"/>
      <c r="CW972" s="4"/>
      <c r="CX972" s="4"/>
      <c r="CY972" s="4"/>
      <c r="CZ972" s="4"/>
      <c r="DA972" s="4"/>
      <c r="DB972" s="4"/>
      <c r="DC972" s="4"/>
      <c r="DD972" s="4"/>
      <c r="DE972" s="4"/>
      <c r="DF972" s="4"/>
      <c r="DG972" s="4"/>
      <c r="DH972" s="4"/>
      <c r="DI972" s="4"/>
      <c r="DJ972" s="4"/>
      <c r="DK972" s="4"/>
      <c r="DL972" s="4"/>
      <c r="DM972" s="4"/>
      <c r="DN972" s="4"/>
      <c r="DO972" s="4"/>
      <c r="DP972" s="4"/>
      <c r="DQ972" s="4"/>
      <c r="DR972" s="4"/>
      <c r="DS972" s="4"/>
      <c r="DT972" s="4"/>
      <c r="DU972" s="4"/>
      <c r="DV972" s="4"/>
      <c r="DW972" s="4"/>
      <c r="DX972" s="4"/>
      <c r="DY972" s="4"/>
      <c r="DZ972" s="4"/>
      <c r="EA972" s="4"/>
      <c r="EB972" s="4"/>
      <c r="EC972" s="4"/>
      <c r="ED972" s="4"/>
      <c r="EE972" s="4"/>
      <c r="EF972" s="4"/>
      <c r="EG972" s="4"/>
      <c r="EH972" s="4"/>
      <c r="EI972" s="4"/>
      <c r="EJ972" s="4"/>
      <c r="EK972" s="4"/>
      <c r="EL972" s="4"/>
      <c r="EM972" s="4"/>
      <c r="EN972" s="4"/>
      <c r="EO972" s="4"/>
      <c r="EP972" s="4"/>
      <c r="EQ972" s="4"/>
      <c r="ER972" s="4"/>
      <c r="ES972" s="4"/>
      <c r="ET972" s="4"/>
      <c r="EU972" s="4"/>
      <c r="EV972" s="4"/>
      <c r="EW972" s="4"/>
      <c r="EX972" s="4"/>
      <c r="EY972" s="4"/>
      <c r="EZ972" s="4"/>
      <c r="FA972" s="4"/>
      <c r="FB972" s="4"/>
      <c r="FC972" s="4"/>
      <c r="FD972" s="4"/>
      <c r="FE972" s="4"/>
      <c r="FF972" s="4"/>
      <c r="FG972" s="4"/>
      <c r="FH972" s="4"/>
      <c r="FI972" s="4"/>
      <c r="FJ972" s="4"/>
      <c r="FK972" s="4"/>
      <c r="FL972" s="4"/>
      <c r="FM972" s="4"/>
      <c r="FN972" s="4"/>
      <c r="FO972" s="4"/>
      <c r="FP972" s="4"/>
      <c r="FQ972" s="4"/>
      <c r="FR972" s="4"/>
      <c r="FS972" s="4"/>
      <c r="FT972" s="4"/>
      <c r="FU972" s="4"/>
      <c r="FV972" s="4"/>
      <c r="FW972" s="4"/>
      <c r="FX972" s="4"/>
      <c r="FY972" s="4"/>
      <c r="FZ972" s="4"/>
      <c r="GA972" s="4"/>
      <c r="GB972" s="4"/>
      <c r="GC972" s="4"/>
      <c r="GD972" s="4"/>
      <c r="GE972" s="4"/>
      <c r="GF972" s="4"/>
      <c r="GG972" s="4"/>
      <c r="GH972" s="4"/>
      <c r="GI972" s="4"/>
      <c r="GJ972" s="4"/>
      <c r="GK972" s="4"/>
      <c r="GL972" s="4"/>
      <c r="GM972" s="4"/>
      <c r="GN972" s="4"/>
      <c r="GO972" s="4"/>
      <c r="GP972" s="4"/>
      <c r="GQ972" s="4"/>
      <c r="GR972" s="4"/>
      <c r="GS972" s="4"/>
      <c r="GT972" s="4"/>
      <c r="GU972" s="4"/>
      <c r="GV972" s="4"/>
      <c r="GW972" s="4"/>
      <c r="GX972" s="4"/>
      <c r="GY972" s="4"/>
      <c r="GZ972" s="4"/>
      <c r="HA972" s="4"/>
      <c r="HB972" s="4"/>
      <c r="HC972" s="4"/>
    </row>
    <row r="973" spans="1:211" s="380" customFormat="1" ht="13.9" customHeight="1">
      <c r="A973" s="828" t="str">
        <f>IF('1C TSsoustraitance'!$A690&lt;&gt;0,'1C TSsoustraitance'!$A690,"")</f>
        <v/>
      </c>
      <c r="B973" s="530"/>
      <c r="C973" s="513" t="str">
        <f>IF('1C TSsoustraitance'!$A690&lt;&gt;0,'1C TSsoustraitance'!$B690,"")</f>
        <v/>
      </c>
      <c r="D973" s="513" t="str">
        <f>IF('1C TSsoustraitance'!$A690&lt;&gt;0,'1C TSsoustraitance'!$C690,"")</f>
        <v/>
      </c>
      <c r="E973" s="684"/>
      <c r="F973" s="685"/>
      <c r="G973" s="666">
        <f>'1C TSsoustraitance'!$D690</f>
        <v>0</v>
      </c>
      <c r="H973" s="533">
        <v>0.21</v>
      </c>
      <c r="I973" s="533">
        <v>1</v>
      </c>
      <c r="J973" s="534"/>
      <c r="K973" s="667">
        <f t="shared" si="197"/>
        <v>0</v>
      </c>
      <c r="L973" s="668">
        <f>IF(OR('1C TSsoustraitance'!$D690="",'1C TSsoustraitance'!$AP690=0),0,IF(AND('1C TSsoustraitance'!$D690&lt;&gt;"",$K$2="Pôle",'1C TSsoustraitance'!$E690="OUI"),(('1C TSsoustraitance'!$F690+'1C TSsoustraitance'!$G690+'1C TSsoustraitance'!$H690+'1C TSsoustraitance'!$I690+'1C TSsoustraitance'!$M690)/'1C TSsoustraitance'!$R690),IF(AND('1C TSsoustraitance'!$D690&lt;&gt;"",$K$2="Pôle",'1C TSsoustraitance'!$E690="NON"),(('1C TSsoustraitance'!$F690+'1C TSsoustraitance'!$G690+'1C TSsoustraitance'!$H690+'1C TSsoustraitance'!$I690+'1C TSsoustraitance'!$M690)/'1C TSsoustraitance'!$AP690),IF(AND('1C TSsoustraitance'!$D690&lt;&gt;"",$K$2&lt;&gt;"Pôle",'1C TSsoustraitance'!$E690="OUI"),(('1C TSsoustraitance'!$F690+'1C TSsoustraitance'!$G690+'1C TSsoustraitance'!$H690+'1C TSsoustraitance'!$I690+'1C TSsoustraitance'!$J690+'1C TSsoustraitance'!$K690+'1C TSsoustraitance'!$L690+'1C TSsoustraitance'!$M690+'1C TSsoustraitance'!$N690+'1C TSsoustraitance'!$O690+'1C TSsoustraitance'!$P690+'1C TSsoustraitance'!$Q690)/'1C TSsoustraitance'!$R690),IF(AND('1C TSsoustraitance'!$D690&lt;&gt;"",$K$2&lt;&gt;"Pôle",'1C TSsoustraitance'!$E690="NON"),(('1C TSsoustraitance'!$F690+'1C TSsoustraitance'!$G690+'1C TSsoustraitance'!$H690+'1C TSsoustraitance'!$I690+'1C TSsoustraitance'!$J690+'1C TSsoustraitance'!$K690+'1C TSsoustraitance'!$L690+'1C TSsoustraitance'!$M690+'1C TSsoustraitance'!$N690+'1C TSsoustraitance'!$O690+'1C TSsoustraitance'!$P690+'1C TSsoustraitance'!$Q690))/'1C TSsoustraitance'!$AP690)))))</f>
        <v>0</v>
      </c>
      <c r="M973" s="668">
        <f>IF(OR('1C TSsoustraitance'!$D690="",'1C TSsoustraitance'!AP$13=0),0,IF(AND('1C TSsoustraitance'!$D690&lt;&gt;"",$K$2="Pôle",'1C TSsoustraitance'!$E690="OUI"),(('1C TSsoustraitance'!$J690+'1C TSsoustraitance'!$K690+'1C TSsoustraitance'!$L690)/'1C TSsoustraitance'!$R690),IF(AND('1C TSsoustraitance'!$D690&lt;&gt;"",$K$2="Pôle",'1C TSsoustraitance'!$E690="NON"),(('1C TSsoustraitance'!$J690+'1C TSsoustraitance'!$K690+'1C TSsoustraitance'!$L690)/'1C TSsoustraitance'!$AP690),IF(AND('1C TSsoustraitance'!$D690&lt;&gt;"",$K$2&lt;&gt;"Pôle"),0))))</f>
        <v>0</v>
      </c>
      <c r="N973" s="668">
        <f t="shared" si="196"/>
        <v>0</v>
      </c>
      <c r="O973" s="669">
        <f>IF(OR('1C TSsoustraitance'!$D690="",'1C TSsoustraitance'!$E690="OUI",'1C TSsoustraitance'!$AP690=0),0,(('1C TSsoustraitance'!$S690)/'1C TSsoustraitance'!$AP690))</f>
        <v>0</v>
      </c>
      <c r="P973" s="669">
        <f>IF(OR('1C TSsoustraitance'!$D690="",'1C TSsoustraitance'!$E690="OUI",'1C TSsoustraitance'!$AP690=0),0,(('1C TSsoustraitance'!$T690)/'1C TSsoustraitance'!$AP690))</f>
        <v>0</v>
      </c>
      <c r="Q973" s="669">
        <f>IF(OR('1C TSsoustraitance'!$D690="",'1C TSsoustraitance'!$E690="OUI",'1C TSsoustraitance'!$AP690=0),0,(('1C TSsoustraitance'!$U690)/'1C TSsoustraitance'!$AP690))</f>
        <v>0</v>
      </c>
      <c r="R973" s="669">
        <f>IF(OR('1C TSsoustraitance'!$D690="",'1C TSsoustraitance'!$E690="OUI",'1C TSsoustraitance'!$AP690=0),0,(('1C TSsoustraitance'!$V690)/'1C TSsoustraitance'!$AP690))</f>
        <v>0</v>
      </c>
      <c r="S973" s="669">
        <f>IF(OR('1C TSsoustraitance'!$D690="",'1C TSsoustraitance'!$E690="OUI",'1C TSsoustraitance'!$AP690=0),0,(('1C TSsoustraitance'!$W690)/'1C TSsoustraitance'!$AP690))</f>
        <v>0</v>
      </c>
      <c r="T973" s="669">
        <f>IF(OR('1C TSsoustraitance'!$D690="",'1C TSsoustraitance'!$E690="OUI",'1C TSsoustraitance'!$AP690=0),0,(('1C TSsoustraitance'!$X690)/'1C TSsoustraitance'!$AP690))</f>
        <v>0</v>
      </c>
      <c r="U973" s="669">
        <f>IF(OR('1C TSsoustraitance'!$D690="",'1C TSsoustraitance'!$E690="OUI",'1C TSsoustraitance'!$AP690=0),0,(('1C TSsoustraitance'!$Y690)/'1C TSsoustraitance'!$AP690))</f>
        <v>0</v>
      </c>
      <c r="V973" s="669">
        <f>IF(OR('1C TSsoustraitance'!$D690="",'1C TSsoustraitance'!$E690="OUI",'1C TSsoustraitance'!$AP690=0),0,(('1C TSsoustraitance'!$Z690)/'1C TSsoustraitance'!$AP690))</f>
        <v>0</v>
      </c>
      <c r="W973" s="669">
        <f>IF(OR('1C TSsoustraitance'!$D690="",'1C TSsoustraitance'!$E690="OUI",'1C TSsoustraitance'!$AP690=0),0,(('1C TSsoustraitance'!$AA690)/'1C TSsoustraitance'!$AP690))</f>
        <v>0</v>
      </c>
      <c r="X973" s="669">
        <f>IF(OR('1C TSsoustraitance'!$D690="",'1C TSsoustraitance'!$E690="OUI",'1C TSsoustraitance'!$AP690=0),0,(('1C TSsoustraitance'!$AB690)/'1C TSsoustraitance'!$AP690))</f>
        <v>0</v>
      </c>
      <c r="Y973" s="669">
        <f>IF(OR('1C TSsoustraitance'!$D690="",'1C TSsoustraitance'!$E690="OUI",'1C TSsoustraitance'!$AP690=0),0,(('1C TSsoustraitance'!$AC690)/'1C TSsoustraitance'!$AP690))</f>
        <v>0</v>
      </c>
      <c r="Z973" s="669">
        <f>IF(OR('1C TSsoustraitance'!$D690="",'1C TSsoustraitance'!$E690="OUI",'1C TSsoustraitance'!$AP690=0),0,(('1C TSsoustraitance'!$AD690)/'1C TSsoustraitance'!$AP690))</f>
        <v>0</v>
      </c>
      <c r="AA973" s="669">
        <f>IF(OR('1C TSsoustraitance'!$D690="",'1C TSsoustraitance'!$E690="OUI",'1C TSsoustraitance'!$AP690=0),0,(('1C TSsoustraitance'!$AE690)/'1C TSsoustraitance'!$AP690))</f>
        <v>0</v>
      </c>
      <c r="AB973" s="669">
        <f>IF(OR('1C TSsoustraitance'!$D690="",'1C TSsoustraitance'!$E690="OUI",'1C TSsoustraitance'!$AP690=0),0,(('1C TSsoustraitance'!$AF690)/'1C TSsoustraitance'!$AP690))</f>
        <v>0</v>
      </c>
      <c r="AC973" s="669">
        <f>IF(OR('1C TSsoustraitance'!$D690="",'1C TSsoustraitance'!$E690="OUI",'1C TSsoustraitance'!$AP690=0),0,(('1C TSsoustraitance'!$AG690)/'1C TSsoustraitance'!$AP690))</f>
        <v>0</v>
      </c>
      <c r="AD973" s="669">
        <f>IF(OR('1C TSsoustraitance'!$D690="",'1C TSsoustraitance'!$E690="OUI",'1C TSsoustraitance'!$AP690=0),0,(('1C TSsoustraitance'!$AH690)/'1C TSsoustraitance'!$AP690))</f>
        <v>0</v>
      </c>
      <c r="AE973" s="669">
        <f>IF(OR('1C TSsoustraitance'!$D690="",'1C TSsoustraitance'!$E690="OUI",'1C TSsoustraitance'!$AP690=0),0,(('1C TSsoustraitance'!$AI690)/'1C TSsoustraitance'!$AP690))</f>
        <v>0</v>
      </c>
      <c r="AF973" s="669">
        <f>IF(OR('1C TSsoustraitance'!$D690="",'1C TSsoustraitance'!$E690="OUI",'1C TSsoustraitance'!$AP690=0),0,(('1C TSsoustraitance'!$AJ690)/'1C TSsoustraitance'!$AP690))</f>
        <v>0</v>
      </c>
      <c r="AG973" s="669">
        <f>IF(OR('1C TSsoustraitance'!$D690="",'1C TSsoustraitance'!$E690="OUI",'1C TSsoustraitance'!$AP690=0),0,(('1C TSsoustraitance'!$AK690)/'1C TSsoustraitance'!$AP690))</f>
        <v>0</v>
      </c>
      <c r="AH973" s="669">
        <f>IF(OR('1C TSsoustraitance'!$D690="",'1C TSsoustraitance'!$E690="OUI",'1C TSsoustraitance'!$AP690=0),0,(('1C TSsoustraitance'!$AL690)/'1C TSsoustraitance'!$AP690))</f>
        <v>0</v>
      </c>
      <c r="AI973" s="669">
        <f>IF(OR('1C TSsoustraitance'!$D690="",'1C TSsoustraitance'!$E690="OUI",'1C TSsoustraitance'!$AP690=0),0,(('1C TSsoustraitance'!$AM690)/'1C TSsoustraitance'!$AP690))</f>
        <v>0</v>
      </c>
      <c r="AJ973" s="669">
        <f>IF(OR('1C TSsoustraitance'!$D690="",'1C TSsoustraitance'!$E690="OUI",'1C TSsoustraitance'!$AP690=0),0,(('1C TSsoustraitance'!$AN690)/'1C TSsoustraitance'!$AP690))</f>
        <v>0</v>
      </c>
      <c r="AK973" s="669">
        <f t="shared" si="198"/>
        <v>0</v>
      </c>
      <c r="AL973" s="668">
        <f t="shared" si="199"/>
        <v>0</v>
      </c>
      <c r="AM973" s="670">
        <f>IF(Tableau7[[#This Row],[N° pièce]]="",0,(Tableau7[[#This Row],[hors TVA]]+(Tableau7[[#This Row],[hors TVA]]*Tableau7[[#This Row],[Taux TVA]])-(Tableau7[[#This Row],[hors TVA]]*Tableau7[[#This Row],[Taux TVA]]*Tableau7[[#This Row],[Régime TVA: Récupération]]))*Tableau7[[#This Row],[Type 1]])</f>
        <v>0</v>
      </c>
      <c r="AN973" s="670">
        <f>IF(Tableau7[[#This Row],[N° pièce]]="",0,IF($K$2="pôle",((Tableau7[[#This Row],[hors TVA]]+(Tableau7[[#This Row],[hors TVA]]*Tableau7[[#This Row],[Taux TVA]])-(Tableau7[[#This Row],[hors TVA]]*Tableau7[[#This Row],[Taux TVA]]*Tableau7[[#This Row],[Régime TVA: Récupération]]))*Tableau7[[#This Row],[Type 2]]),0))</f>
        <v>0</v>
      </c>
      <c r="AO973" s="670">
        <f t="shared" si="194"/>
        <v>0</v>
      </c>
      <c r="AP973" s="255">
        <f t="shared" si="193"/>
        <v>0</v>
      </c>
      <c r="AQ973" s="506">
        <f t="shared" si="200"/>
        <v>0</v>
      </c>
      <c r="AR973" s="671"/>
      <c r="AS973" s="512"/>
      <c r="AT973" s="513" t="str">
        <f>IF(('1C TSsoustraitance'!AP690*FICHE!C$14&lt;J973),"Forfait limité à "&amp;FICHE!C$14&amp;"€/jour","")</f>
        <v/>
      </c>
      <c r="AU973" s="797"/>
      <c r="AV973" s="484"/>
      <c r="AW973" s="484"/>
      <c r="AX973" s="484"/>
      <c r="AY973" s="484"/>
      <c r="AZ973" s="484"/>
      <c r="BA973" s="4"/>
      <c r="BB973" s="4"/>
      <c r="BC973" s="4"/>
      <c r="BD973" s="4"/>
      <c r="BE973" s="4"/>
      <c r="BF973" s="4"/>
      <c r="BG973" s="4"/>
      <c r="BH973" s="4"/>
      <c r="BI973" s="4"/>
      <c r="BJ973" s="4"/>
      <c r="BK973" s="4"/>
      <c r="BL973" s="4"/>
      <c r="BM973" s="4"/>
      <c r="BN973" s="4"/>
      <c r="BO973" s="4"/>
      <c r="BP973" s="4"/>
      <c r="BQ973" s="4"/>
      <c r="BR973" s="4"/>
      <c r="BS973" s="4"/>
      <c r="BT973" s="4"/>
      <c r="BU973" s="4"/>
      <c r="BV973" s="4"/>
      <c r="BW973" s="4"/>
      <c r="BX973" s="4"/>
      <c r="BY973" s="4"/>
      <c r="BZ973" s="4"/>
      <c r="CA973" s="4"/>
      <c r="CB973" s="4"/>
      <c r="CC973" s="4"/>
      <c r="CD973" s="4"/>
      <c r="CE973" s="4"/>
      <c r="CF973" s="4"/>
      <c r="CG973" s="4"/>
      <c r="CH973" s="4"/>
      <c r="CI973" s="4"/>
      <c r="CJ973" s="4"/>
      <c r="CK973" s="4"/>
      <c r="CL973" s="4"/>
      <c r="CM973" s="4"/>
      <c r="CN973" s="4"/>
      <c r="CO973" s="4"/>
      <c r="CP973" s="4"/>
      <c r="CQ973" s="4"/>
      <c r="CR973" s="4"/>
      <c r="CS973" s="4"/>
      <c r="CT973" s="4"/>
      <c r="CU973" s="4"/>
      <c r="CV973" s="4"/>
      <c r="CW973" s="4"/>
      <c r="CX973" s="4"/>
      <c r="CY973" s="4"/>
      <c r="CZ973" s="4"/>
      <c r="DA973" s="4"/>
      <c r="DB973" s="4"/>
      <c r="DC973" s="4"/>
      <c r="DD973" s="4"/>
      <c r="DE973" s="4"/>
      <c r="DF973" s="4"/>
      <c r="DG973" s="4"/>
      <c r="DH973" s="4"/>
      <c r="DI973" s="4"/>
      <c r="DJ973" s="4"/>
      <c r="DK973" s="4"/>
      <c r="DL973" s="4"/>
      <c r="DM973" s="4"/>
      <c r="DN973" s="4"/>
      <c r="DO973" s="4"/>
      <c r="DP973" s="4"/>
      <c r="DQ973" s="4"/>
      <c r="DR973" s="4"/>
      <c r="DS973" s="4"/>
      <c r="DT973" s="4"/>
      <c r="DU973" s="4"/>
      <c r="DV973" s="4"/>
      <c r="DW973" s="4"/>
      <c r="DX973" s="4"/>
      <c r="DY973" s="4"/>
      <c r="DZ973" s="4"/>
      <c r="EA973" s="4"/>
      <c r="EB973" s="4"/>
      <c r="EC973" s="4"/>
      <c r="ED973" s="4"/>
      <c r="EE973" s="4"/>
      <c r="EF973" s="4"/>
      <c r="EG973" s="4"/>
      <c r="EH973" s="4"/>
      <c r="EI973" s="4"/>
      <c r="EJ973" s="4"/>
      <c r="EK973" s="4"/>
      <c r="EL973" s="4"/>
      <c r="EM973" s="4"/>
      <c r="EN973" s="4"/>
      <c r="EO973" s="4"/>
      <c r="EP973" s="4"/>
      <c r="EQ973" s="4"/>
      <c r="ER973" s="4"/>
      <c r="ES973" s="4"/>
      <c r="ET973" s="4"/>
      <c r="EU973" s="4"/>
      <c r="EV973" s="4"/>
      <c r="EW973" s="4"/>
      <c r="EX973" s="4"/>
      <c r="EY973" s="4"/>
      <c r="EZ973" s="4"/>
      <c r="FA973" s="4"/>
      <c r="FB973" s="4"/>
      <c r="FC973" s="4"/>
      <c r="FD973" s="4"/>
      <c r="FE973" s="4"/>
      <c r="FF973" s="4"/>
      <c r="FG973" s="4"/>
      <c r="FH973" s="4"/>
      <c r="FI973" s="4"/>
      <c r="FJ973" s="4"/>
      <c r="FK973" s="4"/>
      <c r="FL973" s="4"/>
      <c r="FM973" s="4"/>
      <c r="FN973" s="4"/>
      <c r="FO973" s="4"/>
      <c r="FP973" s="4"/>
      <c r="FQ973" s="4"/>
      <c r="FR973" s="4"/>
      <c r="FS973" s="4"/>
      <c r="FT973" s="4"/>
      <c r="FU973" s="4"/>
      <c r="FV973" s="4"/>
      <c r="FW973" s="4"/>
      <c r="FX973" s="4"/>
      <c r="FY973" s="4"/>
      <c r="FZ973" s="4"/>
      <c r="GA973" s="4"/>
      <c r="GB973" s="4"/>
      <c r="GC973" s="4"/>
      <c r="GD973" s="4"/>
      <c r="GE973" s="4"/>
      <c r="GF973" s="4"/>
      <c r="GG973" s="4"/>
      <c r="GH973" s="4"/>
      <c r="GI973" s="4"/>
      <c r="GJ973" s="4"/>
      <c r="GK973" s="4"/>
      <c r="GL973" s="4"/>
      <c r="GM973" s="4"/>
      <c r="GN973" s="4"/>
      <c r="GO973" s="4"/>
      <c r="GP973" s="4"/>
      <c r="GQ973" s="4"/>
      <c r="GR973" s="4"/>
      <c r="GS973" s="4"/>
      <c r="GT973" s="4"/>
      <c r="GU973" s="4"/>
      <c r="GV973" s="4"/>
      <c r="GW973" s="4"/>
      <c r="GX973" s="4"/>
      <c r="GY973" s="4"/>
      <c r="GZ973" s="4"/>
      <c r="HA973" s="4"/>
      <c r="HB973" s="4"/>
      <c r="HC973" s="4"/>
    </row>
    <row r="974" spans="1:211" s="380" customFormat="1" ht="13.9" customHeight="1">
      <c r="A974" s="828" t="str">
        <f>IF('1C TSsoustraitance'!$A691&lt;&gt;0,'1C TSsoustraitance'!$A691,"")</f>
        <v/>
      </c>
      <c r="B974" s="530"/>
      <c r="C974" s="513" t="str">
        <f>IF('1C TSsoustraitance'!$A691&lt;&gt;0,'1C TSsoustraitance'!$B691,"")</f>
        <v/>
      </c>
      <c r="D974" s="513" t="str">
        <f>IF('1C TSsoustraitance'!$A691&lt;&gt;0,'1C TSsoustraitance'!$C691,"")</f>
        <v/>
      </c>
      <c r="E974" s="684"/>
      <c r="F974" s="685"/>
      <c r="G974" s="666">
        <f>'1C TSsoustraitance'!$D691</f>
        <v>0</v>
      </c>
      <c r="H974" s="533">
        <v>0.21</v>
      </c>
      <c r="I974" s="533">
        <v>1</v>
      </c>
      <c r="J974" s="534"/>
      <c r="K974" s="667">
        <f t="shared" si="197"/>
        <v>0</v>
      </c>
      <c r="L974" s="668">
        <f>IF(OR('1C TSsoustraitance'!$D691="",'1C TSsoustraitance'!$AP691=0),0,IF(AND('1C TSsoustraitance'!$D691&lt;&gt;"",$K$2="Pôle",'1C TSsoustraitance'!$E691="OUI"),(('1C TSsoustraitance'!$F691+'1C TSsoustraitance'!$G691+'1C TSsoustraitance'!$H691+'1C TSsoustraitance'!$I691+'1C TSsoustraitance'!$M691)/'1C TSsoustraitance'!$R691),IF(AND('1C TSsoustraitance'!$D691&lt;&gt;"",$K$2="Pôle",'1C TSsoustraitance'!$E691="NON"),(('1C TSsoustraitance'!$F691+'1C TSsoustraitance'!$G691+'1C TSsoustraitance'!$H691+'1C TSsoustraitance'!$I691+'1C TSsoustraitance'!$M691)/'1C TSsoustraitance'!$AP691),IF(AND('1C TSsoustraitance'!$D691&lt;&gt;"",$K$2&lt;&gt;"Pôle",'1C TSsoustraitance'!$E691="OUI"),(('1C TSsoustraitance'!$F691+'1C TSsoustraitance'!$G691+'1C TSsoustraitance'!$H691+'1C TSsoustraitance'!$I691+'1C TSsoustraitance'!$J691+'1C TSsoustraitance'!$K691+'1C TSsoustraitance'!$L691+'1C TSsoustraitance'!$M691+'1C TSsoustraitance'!$N691+'1C TSsoustraitance'!$O691+'1C TSsoustraitance'!$P691+'1C TSsoustraitance'!$Q691)/'1C TSsoustraitance'!$R691),IF(AND('1C TSsoustraitance'!$D691&lt;&gt;"",$K$2&lt;&gt;"Pôle",'1C TSsoustraitance'!$E691="NON"),(('1C TSsoustraitance'!$F691+'1C TSsoustraitance'!$G691+'1C TSsoustraitance'!$H691+'1C TSsoustraitance'!$I691+'1C TSsoustraitance'!$J691+'1C TSsoustraitance'!$K691+'1C TSsoustraitance'!$L691+'1C TSsoustraitance'!$M691+'1C TSsoustraitance'!$N691+'1C TSsoustraitance'!$O691+'1C TSsoustraitance'!$P691+'1C TSsoustraitance'!$Q691))/'1C TSsoustraitance'!$AP691)))))</f>
        <v>0</v>
      </c>
      <c r="M974" s="668">
        <f>IF(OR('1C TSsoustraitance'!$D691="",'1C TSsoustraitance'!AP$13=0),0,IF(AND('1C TSsoustraitance'!$D691&lt;&gt;"",$K$2="Pôle",'1C TSsoustraitance'!$E691="OUI"),(('1C TSsoustraitance'!$J691+'1C TSsoustraitance'!$K691+'1C TSsoustraitance'!$L691)/'1C TSsoustraitance'!$R691),IF(AND('1C TSsoustraitance'!$D691&lt;&gt;"",$K$2="Pôle",'1C TSsoustraitance'!$E691="NON"),(('1C TSsoustraitance'!$J691+'1C TSsoustraitance'!$K691+'1C TSsoustraitance'!$L691)/'1C TSsoustraitance'!$AP691),IF(AND('1C TSsoustraitance'!$D691&lt;&gt;"",$K$2&lt;&gt;"Pôle"),0))))</f>
        <v>0</v>
      </c>
      <c r="N974" s="668">
        <f t="shared" si="196"/>
        <v>0</v>
      </c>
      <c r="O974" s="669">
        <f>IF(OR('1C TSsoustraitance'!$D691="",'1C TSsoustraitance'!$E691="OUI",'1C TSsoustraitance'!$AP691=0),0,(('1C TSsoustraitance'!$S691)/'1C TSsoustraitance'!$AP691))</f>
        <v>0</v>
      </c>
      <c r="P974" s="669">
        <f>IF(OR('1C TSsoustraitance'!$D691="",'1C TSsoustraitance'!$E691="OUI",'1C TSsoustraitance'!$AP691=0),0,(('1C TSsoustraitance'!$T691)/'1C TSsoustraitance'!$AP691))</f>
        <v>0</v>
      </c>
      <c r="Q974" s="669">
        <f>IF(OR('1C TSsoustraitance'!$D691="",'1C TSsoustraitance'!$E691="OUI",'1C TSsoustraitance'!$AP691=0),0,(('1C TSsoustraitance'!$U691)/'1C TSsoustraitance'!$AP691))</f>
        <v>0</v>
      </c>
      <c r="R974" s="669">
        <f>IF(OR('1C TSsoustraitance'!$D691="",'1C TSsoustraitance'!$E691="OUI",'1C TSsoustraitance'!$AP691=0),0,(('1C TSsoustraitance'!$V691)/'1C TSsoustraitance'!$AP691))</f>
        <v>0</v>
      </c>
      <c r="S974" s="669">
        <f>IF(OR('1C TSsoustraitance'!$D691="",'1C TSsoustraitance'!$E691="OUI",'1C TSsoustraitance'!$AP691=0),0,(('1C TSsoustraitance'!$W691)/'1C TSsoustraitance'!$AP691))</f>
        <v>0</v>
      </c>
      <c r="T974" s="669">
        <f>IF(OR('1C TSsoustraitance'!$D691="",'1C TSsoustraitance'!$E691="OUI",'1C TSsoustraitance'!$AP691=0),0,(('1C TSsoustraitance'!$X691)/'1C TSsoustraitance'!$AP691))</f>
        <v>0</v>
      </c>
      <c r="U974" s="669">
        <f>IF(OR('1C TSsoustraitance'!$D691="",'1C TSsoustraitance'!$E691="OUI",'1C TSsoustraitance'!$AP691=0),0,(('1C TSsoustraitance'!$Y691)/'1C TSsoustraitance'!$AP691))</f>
        <v>0</v>
      </c>
      <c r="V974" s="669">
        <f>IF(OR('1C TSsoustraitance'!$D691="",'1C TSsoustraitance'!$E691="OUI",'1C TSsoustraitance'!$AP691=0),0,(('1C TSsoustraitance'!$Z691)/'1C TSsoustraitance'!$AP691))</f>
        <v>0</v>
      </c>
      <c r="W974" s="669">
        <f>IF(OR('1C TSsoustraitance'!$D691="",'1C TSsoustraitance'!$E691="OUI",'1C TSsoustraitance'!$AP691=0),0,(('1C TSsoustraitance'!$AA691)/'1C TSsoustraitance'!$AP691))</f>
        <v>0</v>
      </c>
      <c r="X974" s="669">
        <f>IF(OR('1C TSsoustraitance'!$D691="",'1C TSsoustraitance'!$E691="OUI",'1C TSsoustraitance'!$AP691=0),0,(('1C TSsoustraitance'!$AB691)/'1C TSsoustraitance'!$AP691))</f>
        <v>0</v>
      </c>
      <c r="Y974" s="669">
        <f>IF(OR('1C TSsoustraitance'!$D691="",'1C TSsoustraitance'!$E691="OUI",'1C TSsoustraitance'!$AP691=0),0,(('1C TSsoustraitance'!$AC691)/'1C TSsoustraitance'!$AP691))</f>
        <v>0</v>
      </c>
      <c r="Z974" s="669">
        <f>IF(OR('1C TSsoustraitance'!$D691="",'1C TSsoustraitance'!$E691="OUI",'1C TSsoustraitance'!$AP691=0),0,(('1C TSsoustraitance'!$AD691)/'1C TSsoustraitance'!$AP691))</f>
        <v>0</v>
      </c>
      <c r="AA974" s="669">
        <f>IF(OR('1C TSsoustraitance'!$D691="",'1C TSsoustraitance'!$E691="OUI",'1C TSsoustraitance'!$AP691=0),0,(('1C TSsoustraitance'!$AE691)/'1C TSsoustraitance'!$AP691))</f>
        <v>0</v>
      </c>
      <c r="AB974" s="669">
        <f>IF(OR('1C TSsoustraitance'!$D691="",'1C TSsoustraitance'!$E691="OUI",'1C TSsoustraitance'!$AP691=0),0,(('1C TSsoustraitance'!$AF691)/'1C TSsoustraitance'!$AP691))</f>
        <v>0</v>
      </c>
      <c r="AC974" s="669">
        <f>IF(OR('1C TSsoustraitance'!$D691="",'1C TSsoustraitance'!$E691="OUI",'1C TSsoustraitance'!$AP691=0),0,(('1C TSsoustraitance'!$AG691)/'1C TSsoustraitance'!$AP691))</f>
        <v>0</v>
      </c>
      <c r="AD974" s="669">
        <f>IF(OR('1C TSsoustraitance'!$D691="",'1C TSsoustraitance'!$E691="OUI",'1C TSsoustraitance'!$AP691=0),0,(('1C TSsoustraitance'!$AH691)/'1C TSsoustraitance'!$AP691))</f>
        <v>0</v>
      </c>
      <c r="AE974" s="669">
        <f>IF(OR('1C TSsoustraitance'!$D691="",'1C TSsoustraitance'!$E691="OUI",'1C TSsoustraitance'!$AP691=0),0,(('1C TSsoustraitance'!$AI691)/'1C TSsoustraitance'!$AP691))</f>
        <v>0</v>
      </c>
      <c r="AF974" s="669">
        <f>IF(OR('1C TSsoustraitance'!$D691="",'1C TSsoustraitance'!$E691="OUI",'1C TSsoustraitance'!$AP691=0),0,(('1C TSsoustraitance'!$AJ691)/'1C TSsoustraitance'!$AP691))</f>
        <v>0</v>
      </c>
      <c r="AG974" s="669">
        <f>IF(OR('1C TSsoustraitance'!$D691="",'1C TSsoustraitance'!$E691="OUI",'1C TSsoustraitance'!$AP691=0),0,(('1C TSsoustraitance'!$AK691)/'1C TSsoustraitance'!$AP691))</f>
        <v>0</v>
      </c>
      <c r="AH974" s="669">
        <f>IF(OR('1C TSsoustraitance'!$D691="",'1C TSsoustraitance'!$E691="OUI",'1C TSsoustraitance'!$AP691=0),0,(('1C TSsoustraitance'!$AL691)/'1C TSsoustraitance'!$AP691))</f>
        <v>0</v>
      </c>
      <c r="AI974" s="669">
        <f>IF(OR('1C TSsoustraitance'!$D691="",'1C TSsoustraitance'!$E691="OUI",'1C TSsoustraitance'!$AP691=0),0,(('1C TSsoustraitance'!$AM691)/'1C TSsoustraitance'!$AP691))</f>
        <v>0</v>
      </c>
      <c r="AJ974" s="669">
        <f>IF(OR('1C TSsoustraitance'!$D691="",'1C TSsoustraitance'!$E691="OUI",'1C TSsoustraitance'!$AP691=0),0,(('1C TSsoustraitance'!$AN691)/'1C TSsoustraitance'!$AP691))</f>
        <v>0</v>
      </c>
      <c r="AK974" s="669">
        <f t="shared" si="198"/>
        <v>0</v>
      </c>
      <c r="AL974" s="668">
        <f t="shared" si="199"/>
        <v>0</v>
      </c>
      <c r="AM974" s="670">
        <f>IF(Tableau7[[#This Row],[N° pièce]]="",0,(Tableau7[[#This Row],[hors TVA]]+(Tableau7[[#This Row],[hors TVA]]*Tableau7[[#This Row],[Taux TVA]])-(Tableau7[[#This Row],[hors TVA]]*Tableau7[[#This Row],[Taux TVA]]*Tableau7[[#This Row],[Régime TVA: Récupération]]))*Tableau7[[#This Row],[Type 1]])</f>
        <v>0</v>
      </c>
      <c r="AN974" s="670">
        <f>IF(Tableau7[[#This Row],[N° pièce]]="",0,IF($K$2="pôle",((Tableau7[[#This Row],[hors TVA]]+(Tableau7[[#This Row],[hors TVA]]*Tableau7[[#This Row],[Taux TVA]])-(Tableau7[[#This Row],[hors TVA]]*Tableau7[[#This Row],[Taux TVA]]*Tableau7[[#This Row],[Régime TVA: Récupération]]))*Tableau7[[#This Row],[Type 2]]),0))</f>
        <v>0</v>
      </c>
      <c r="AO974" s="670">
        <f t="shared" si="194"/>
        <v>0</v>
      </c>
      <c r="AP974" s="255">
        <f t="shared" si="193"/>
        <v>0</v>
      </c>
      <c r="AQ974" s="506">
        <f t="shared" si="200"/>
        <v>0</v>
      </c>
      <c r="AR974" s="671"/>
      <c r="AS974" s="512"/>
      <c r="AT974" s="513" t="str">
        <f>IF(('1C TSsoustraitance'!AP691*FICHE!C$14&lt;J974),"Forfait limité à "&amp;FICHE!C$14&amp;"€/jour","")</f>
        <v/>
      </c>
      <c r="AU974" s="797"/>
      <c r="AV974" s="484"/>
      <c r="AW974" s="484"/>
      <c r="AX974" s="484"/>
      <c r="AY974" s="484"/>
      <c r="AZ974" s="484"/>
      <c r="BA974" s="4"/>
      <c r="BB974" s="4"/>
      <c r="BC974" s="4"/>
      <c r="BD974" s="4"/>
      <c r="BE974" s="4"/>
      <c r="BF974" s="4"/>
      <c r="BG974" s="4"/>
      <c r="BH974" s="4"/>
      <c r="BI974" s="4"/>
      <c r="BJ974" s="4"/>
      <c r="BK974" s="4"/>
      <c r="BL974" s="4"/>
      <c r="BM974" s="4"/>
      <c r="BN974" s="4"/>
      <c r="BO974" s="4"/>
      <c r="BP974" s="4"/>
      <c r="BQ974" s="4"/>
      <c r="BR974" s="4"/>
      <c r="BS974" s="4"/>
      <c r="BT974" s="4"/>
      <c r="BU974" s="4"/>
      <c r="BV974" s="4"/>
      <c r="BW974" s="4"/>
      <c r="BX974" s="4"/>
      <c r="BY974" s="4"/>
      <c r="BZ974" s="4"/>
      <c r="CA974" s="4"/>
      <c r="CB974" s="4"/>
      <c r="CC974" s="4"/>
      <c r="CD974" s="4"/>
      <c r="CE974" s="4"/>
      <c r="CF974" s="4"/>
      <c r="CG974" s="4"/>
      <c r="CH974" s="4"/>
      <c r="CI974" s="4"/>
      <c r="CJ974" s="4"/>
      <c r="CK974" s="4"/>
      <c r="CL974" s="4"/>
      <c r="CM974" s="4"/>
      <c r="CN974" s="4"/>
      <c r="CO974" s="4"/>
      <c r="CP974" s="4"/>
      <c r="CQ974" s="4"/>
      <c r="CR974" s="4"/>
      <c r="CS974" s="4"/>
      <c r="CT974" s="4"/>
      <c r="CU974" s="4"/>
      <c r="CV974" s="4"/>
      <c r="CW974" s="4"/>
      <c r="CX974" s="4"/>
      <c r="CY974" s="4"/>
      <c r="CZ974" s="4"/>
      <c r="DA974" s="4"/>
      <c r="DB974" s="4"/>
      <c r="DC974" s="4"/>
      <c r="DD974" s="4"/>
      <c r="DE974" s="4"/>
      <c r="DF974" s="4"/>
      <c r="DG974" s="4"/>
      <c r="DH974" s="4"/>
      <c r="DI974" s="4"/>
      <c r="DJ974" s="4"/>
      <c r="DK974" s="4"/>
      <c r="DL974" s="4"/>
      <c r="DM974" s="4"/>
      <c r="DN974" s="4"/>
      <c r="DO974" s="4"/>
      <c r="DP974" s="4"/>
      <c r="DQ974" s="4"/>
      <c r="DR974" s="4"/>
      <c r="DS974" s="4"/>
      <c r="DT974" s="4"/>
      <c r="DU974" s="4"/>
      <c r="DV974" s="4"/>
      <c r="DW974" s="4"/>
      <c r="DX974" s="4"/>
      <c r="DY974" s="4"/>
      <c r="DZ974" s="4"/>
      <c r="EA974" s="4"/>
      <c r="EB974" s="4"/>
      <c r="EC974" s="4"/>
      <c r="ED974" s="4"/>
      <c r="EE974" s="4"/>
      <c r="EF974" s="4"/>
      <c r="EG974" s="4"/>
      <c r="EH974" s="4"/>
      <c r="EI974" s="4"/>
      <c r="EJ974" s="4"/>
      <c r="EK974" s="4"/>
      <c r="EL974" s="4"/>
      <c r="EM974" s="4"/>
      <c r="EN974" s="4"/>
      <c r="EO974" s="4"/>
      <c r="EP974" s="4"/>
      <c r="EQ974" s="4"/>
      <c r="ER974" s="4"/>
      <c r="ES974" s="4"/>
      <c r="ET974" s="4"/>
      <c r="EU974" s="4"/>
      <c r="EV974" s="4"/>
      <c r="EW974" s="4"/>
      <c r="EX974" s="4"/>
      <c r="EY974" s="4"/>
      <c r="EZ974" s="4"/>
      <c r="FA974" s="4"/>
      <c r="FB974" s="4"/>
      <c r="FC974" s="4"/>
      <c r="FD974" s="4"/>
      <c r="FE974" s="4"/>
      <c r="FF974" s="4"/>
      <c r="FG974" s="4"/>
      <c r="FH974" s="4"/>
      <c r="FI974" s="4"/>
      <c r="FJ974" s="4"/>
      <c r="FK974" s="4"/>
      <c r="FL974" s="4"/>
      <c r="FM974" s="4"/>
      <c r="FN974" s="4"/>
      <c r="FO974" s="4"/>
      <c r="FP974" s="4"/>
      <c r="FQ974" s="4"/>
      <c r="FR974" s="4"/>
      <c r="FS974" s="4"/>
      <c r="FT974" s="4"/>
      <c r="FU974" s="4"/>
      <c r="FV974" s="4"/>
      <c r="FW974" s="4"/>
      <c r="FX974" s="4"/>
      <c r="FY974" s="4"/>
      <c r="FZ974" s="4"/>
      <c r="GA974" s="4"/>
      <c r="GB974" s="4"/>
      <c r="GC974" s="4"/>
      <c r="GD974" s="4"/>
      <c r="GE974" s="4"/>
      <c r="GF974" s="4"/>
      <c r="GG974" s="4"/>
      <c r="GH974" s="4"/>
      <c r="GI974" s="4"/>
      <c r="GJ974" s="4"/>
      <c r="GK974" s="4"/>
      <c r="GL974" s="4"/>
      <c r="GM974" s="4"/>
      <c r="GN974" s="4"/>
      <c r="GO974" s="4"/>
      <c r="GP974" s="4"/>
      <c r="GQ974" s="4"/>
      <c r="GR974" s="4"/>
      <c r="GS974" s="4"/>
      <c r="GT974" s="4"/>
      <c r="GU974" s="4"/>
      <c r="GV974" s="4"/>
      <c r="GW974" s="4"/>
      <c r="GX974" s="4"/>
      <c r="GY974" s="4"/>
      <c r="GZ974" s="4"/>
      <c r="HA974" s="4"/>
      <c r="HB974" s="4"/>
      <c r="HC974" s="4"/>
    </row>
    <row r="975" spans="1:211" s="380" customFormat="1" ht="13.9" customHeight="1">
      <c r="A975" s="828" t="str">
        <f>IF('1C TSsoustraitance'!$A692&lt;&gt;0,'1C TSsoustraitance'!$A692,"")</f>
        <v/>
      </c>
      <c r="B975" s="530"/>
      <c r="C975" s="513" t="str">
        <f>IF('1C TSsoustraitance'!$A692&lt;&gt;0,'1C TSsoustraitance'!$B692,"")</f>
        <v/>
      </c>
      <c r="D975" s="513" t="str">
        <f>IF('1C TSsoustraitance'!$A692&lt;&gt;0,'1C TSsoustraitance'!$C692,"")</f>
        <v/>
      </c>
      <c r="E975" s="684"/>
      <c r="F975" s="685"/>
      <c r="G975" s="666">
        <f>'1C TSsoustraitance'!$D692</f>
        <v>0</v>
      </c>
      <c r="H975" s="533">
        <v>0.21</v>
      </c>
      <c r="I975" s="533">
        <v>1</v>
      </c>
      <c r="J975" s="534"/>
      <c r="K975" s="667">
        <f t="shared" si="197"/>
        <v>0</v>
      </c>
      <c r="L975" s="668">
        <f>IF(OR('1C TSsoustraitance'!$D692="",'1C TSsoustraitance'!$AP692=0),0,IF(AND('1C TSsoustraitance'!$D692&lt;&gt;"",$K$2="Pôle",'1C TSsoustraitance'!$E692="OUI"),(('1C TSsoustraitance'!$F692+'1C TSsoustraitance'!$G692+'1C TSsoustraitance'!$H692+'1C TSsoustraitance'!$I692+'1C TSsoustraitance'!$M692)/'1C TSsoustraitance'!$R692),IF(AND('1C TSsoustraitance'!$D692&lt;&gt;"",$K$2="Pôle",'1C TSsoustraitance'!$E692="NON"),(('1C TSsoustraitance'!$F692+'1C TSsoustraitance'!$G692+'1C TSsoustraitance'!$H692+'1C TSsoustraitance'!$I692+'1C TSsoustraitance'!$M692)/'1C TSsoustraitance'!$AP692),IF(AND('1C TSsoustraitance'!$D692&lt;&gt;"",$K$2&lt;&gt;"Pôle",'1C TSsoustraitance'!$E692="OUI"),(('1C TSsoustraitance'!$F692+'1C TSsoustraitance'!$G692+'1C TSsoustraitance'!$H692+'1C TSsoustraitance'!$I692+'1C TSsoustraitance'!$J692+'1C TSsoustraitance'!$K692+'1C TSsoustraitance'!$L692+'1C TSsoustraitance'!$M692+'1C TSsoustraitance'!$N692+'1C TSsoustraitance'!$O692+'1C TSsoustraitance'!$P692+'1C TSsoustraitance'!$Q692)/'1C TSsoustraitance'!$R692),IF(AND('1C TSsoustraitance'!$D692&lt;&gt;"",$K$2&lt;&gt;"Pôle",'1C TSsoustraitance'!$E692="NON"),(('1C TSsoustraitance'!$F692+'1C TSsoustraitance'!$G692+'1C TSsoustraitance'!$H692+'1C TSsoustraitance'!$I692+'1C TSsoustraitance'!$J692+'1C TSsoustraitance'!$K692+'1C TSsoustraitance'!$L692+'1C TSsoustraitance'!$M692+'1C TSsoustraitance'!$N692+'1C TSsoustraitance'!$O692+'1C TSsoustraitance'!$P692+'1C TSsoustraitance'!$Q692))/'1C TSsoustraitance'!$AP692)))))</f>
        <v>0</v>
      </c>
      <c r="M975" s="668">
        <f>IF(OR('1C TSsoustraitance'!$D692="",'1C TSsoustraitance'!AP$13=0),0,IF(AND('1C TSsoustraitance'!$D692&lt;&gt;"",$K$2="Pôle",'1C TSsoustraitance'!$E692="OUI"),(('1C TSsoustraitance'!$J692+'1C TSsoustraitance'!$K692+'1C TSsoustraitance'!$L692)/'1C TSsoustraitance'!$R692),IF(AND('1C TSsoustraitance'!$D692&lt;&gt;"",$K$2="Pôle",'1C TSsoustraitance'!$E692="NON"),(('1C TSsoustraitance'!$J692+'1C TSsoustraitance'!$K692+'1C TSsoustraitance'!$L692)/'1C TSsoustraitance'!$AP692),IF(AND('1C TSsoustraitance'!$D692&lt;&gt;"",$K$2&lt;&gt;"Pôle"),0))))</f>
        <v>0</v>
      </c>
      <c r="N975" s="668">
        <f t="shared" si="196"/>
        <v>0</v>
      </c>
      <c r="O975" s="669">
        <f>IF(OR('1C TSsoustraitance'!$D692="",'1C TSsoustraitance'!$E692="OUI",'1C TSsoustraitance'!$AP692=0),0,(('1C TSsoustraitance'!$S692)/'1C TSsoustraitance'!$AP692))</f>
        <v>0</v>
      </c>
      <c r="P975" s="669">
        <f>IF(OR('1C TSsoustraitance'!$D692="",'1C TSsoustraitance'!$E692="OUI",'1C TSsoustraitance'!$AP692=0),0,(('1C TSsoustraitance'!$T692)/'1C TSsoustraitance'!$AP692))</f>
        <v>0</v>
      </c>
      <c r="Q975" s="669">
        <f>IF(OR('1C TSsoustraitance'!$D692="",'1C TSsoustraitance'!$E692="OUI",'1C TSsoustraitance'!$AP692=0),0,(('1C TSsoustraitance'!$U692)/'1C TSsoustraitance'!$AP692))</f>
        <v>0</v>
      </c>
      <c r="R975" s="669">
        <f>IF(OR('1C TSsoustraitance'!$D692="",'1C TSsoustraitance'!$E692="OUI",'1C TSsoustraitance'!$AP692=0),0,(('1C TSsoustraitance'!$V692)/'1C TSsoustraitance'!$AP692))</f>
        <v>0</v>
      </c>
      <c r="S975" s="669">
        <f>IF(OR('1C TSsoustraitance'!$D692="",'1C TSsoustraitance'!$E692="OUI",'1C TSsoustraitance'!$AP692=0),0,(('1C TSsoustraitance'!$W692)/'1C TSsoustraitance'!$AP692))</f>
        <v>0</v>
      </c>
      <c r="T975" s="669">
        <f>IF(OR('1C TSsoustraitance'!$D692="",'1C TSsoustraitance'!$E692="OUI",'1C TSsoustraitance'!$AP692=0),0,(('1C TSsoustraitance'!$X692)/'1C TSsoustraitance'!$AP692))</f>
        <v>0</v>
      </c>
      <c r="U975" s="669">
        <f>IF(OR('1C TSsoustraitance'!$D692="",'1C TSsoustraitance'!$E692="OUI",'1C TSsoustraitance'!$AP692=0),0,(('1C TSsoustraitance'!$Y692)/'1C TSsoustraitance'!$AP692))</f>
        <v>0</v>
      </c>
      <c r="V975" s="669">
        <f>IF(OR('1C TSsoustraitance'!$D692="",'1C TSsoustraitance'!$E692="OUI",'1C TSsoustraitance'!$AP692=0),0,(('1C TSsoustraitance'!$Z692)/'1C TSsoustraitance'!$AP692))</f>
        <v>0</v>
      </c>
      <c r="W975" s="669">
        <f>IF(OR('1C TSsoustraitance'!$D692="",'1C TSsoustraitance'!$E692="OUI",'1C TSsoustraitance'!$AP692=0),0,(('1C TSsoustraitance'!$AA692)/'1C TSsoustraitance'!$AP692))</f>
        <v>0</v>
      </c>
      <c r="X975" s="669">
        <f>IF(OR('1C TSsoustraitance'!$D692="",'1C TSsoustraitance'!$E692="OUI",'1C TSsoustraitance'!$AP692=0),0,(('1C TSsoustraitance'!$AB692)/'1C TSsoustraitance'!$AP692))</f>
        <v>0</v>
      </c>
      <c r="Y975" s="669">
        <f>IF(OR('1C TSsoustraitance'!$D692="",'1C TSsoustraitance'!$E692="OUI",'1C TSsoustraitance'!$AP692=0),0,(('1C TSsoustraitance'!$AC692)/'1C TSsoustraitance'!$AP692))</f>
        <v>0</v>
      </c>
      <c r="Z975" s="669">
        <f>IF(OR('1C TSsoustraitance'!$D692="",'1C TSsoustraitance'!$E692="OUI",'1C TSsoustraitance'!$AP692=0),0,(('1C TSsoustraitance'!$AD692)/'1C TSsoustraitance'!$AP692))</f>
        <v>0</v>
      </c>
      <c r="AA975" s="669">
        <f>IF(OR('1C TSsoustraitance'!$D692="",'1C TSsoustraitance'!$E692="OUI",'1C TSsoustraitance'!$AP692=0),0,(('1C TSsoustraitance'!$AE692)/'1C TSsoustraitance'!$AP692))</f>
        <v>0</v>
      </c>
      <c r="AB975" s="669">
        <f>IF(OR('1C TSsoustraitance'!$D692="",'1C TSsoustraitance'!$E692="OUI",'1C TSsoustraitance'!$AP692=0),0,(('1C TSsoustraitance'!$AF692)/'1C TSsoustraitance'!$AP692))</f>
        <v>0</v>
      </c>
      <c r="AC975" s="669">
        <f>IF(OR('1C TSsoustraitance'!$D692="",'1C TSsoustraitance'!$E692="OUI",'1C TSsoustraitance'!$AP692=0),0,(('1C TSsoustraitance'!$AG692)/'1C TSsoustraitance'!$AP692))</f>
        <v>0</v>
      </c>
      <c r="AD975" s="669">
        <f>IF(OR('1C TSsoustraitance'!$D692="",'1C TSsoustraitance'!$E692="OUI",'1C TSsoustraitance'!$AP692=0),0,(('1C TSsoustraitance'!$AH692)/'1C TSsoustraitance'!$AP692))</f>
        <v>0</v>
      </c>
      <c r="AE975" s="669">
        <f>IF(OR('1C TSsoustraitance'!$D692="",'1C TSsoustraitance'!$E692="OUI",'1C TSsoustraitance'!$AP692=0),0,(('1C TSsoustraitance'!$AI692)/'1C TSsoustraitance'!$AP692))</f>
        <v>0</v>
      </c>
      <c r="AF975" s="669">
        <f>IF(OR('1C TSsoustraitance'!$D692="",'1C TSsoustraitance'!$E692="OUI",'1C TSsoustraitance'!$AP692=0),0,(('1C TSsoustraitance'!$AJ692)/'1C TSsoustraitance'!$AP692))</f>
        <v>0</v>
      </c>
      <c r="AG975" s="669">
        <f>IF(OR('1C TSsoustraitance'!$D692="",'1C TSsoustraitance'!$E692="OUI",'1C TSsoustraitance'!$AP692=0),0,(('1C TSsoustraitance'!$AK692)/'1C TSsoustraitance'!$AP692))</f>
        <v>0</v>
      </c>
      <c r="AH975" s="669">
        <f>IF(OR('1C TSsoustraitance'!$D692="",'1C TSsoustraitance'!$E692="OUI",'1C TSsoustraitance'!$AP692=0),0,(('1C TSsoustraitance'!$AL692)/'1C TSsoustraitance'!$AP692))</f>
        <v>0</v>
      </c>
      <c r="AI975" s="669">
        <f>IF(OR('1C TSsoustraitance'!$D692="",'1C TSsoustraitance'!$E692="OUI",'1C TSsoustraitance'!$AP692=0),0,(('1C TSsoustraitance'!$AM692)/'1C TSsoustraitance'!$AP692))</f>
        <v>0</v>
      </c>
      <c r="AJ975" s="669">
        <f>IF(OR('1C TSsoustraitance'!$D692="",'1C TSsoustraitance'!$E692="OUI",'1C TSsoustraitance'!$AP692=0),0,(('1C TSsoustraitance'!$AN692)/'1C TSsoustraitance'!$AP692))</f>
        <v>0</v>
      </c>
      <c r="AK975" s="669">
        <f t="shared" si="198"/>
        <v>0</v>
      </c>
      <c r="AL975" s="668">
        <f t="shared" si="199"/>
        <v>0</v>
      </c>
      <c r="AM975" s="670">
        <f>IF(Tableau7[[#This Row],[N° pièce]]="",0,(Tableau7[[#This Row],[hors TVA]]+(Tableau7[[#This Row],[hors TVA]]*Tableau7[[#This Row],[Taux TVA]])-(Tableau7[[#This Row],[hors TVA]]*Tableau7[[#This Row],[Taux TVA]]*Tableau7[[#This Row],[Régime TVA: Récupération]]))*Tableau7[[#This Row],[Type 1]])</f>
        <v>0</v>
      </c>
      <c r="AN975" s="670">
        <f>IF(Tableau7[[#This Row],[N° pièce]]="",0,IF($K$2="pôle",((Tableau7[[#This Row],[hors TVA]]+(Tableau7[[#This Row],[hors TVA]]*Tableau7[[#This Row],[Taux TVA]])-(Tableau7[[#This Row],[hors TVA]]*Tableau7[[#This Row],[Taux TVA]]*Tableau7[[#This Row],[Régime TVA: Récupération]]))*Tableau7[[#This Row],[Type 2]]),0))</f>
        <v>0</v>
      </c>
      <c r="AO975" s="670">
        <f t="shared" si="194"/>
        <v>0</v>
      </c>
      <c r="AP975" s="255">
        <f t="shared" si="193"/>
        <v>0</v>
      </c>
      <c r="AQ975" s="506">
        <f t="shared" si="200"/>
        <v>0</v>
      </c>
      <c r="AR975" s="671"/>
      <c r="AS975" s="512"/>
      <c r="AT975" s="513" t="str">
        <f>IF(('1C TSsoustraitance'!AP692*FICHE!C$14&lt;J975),"Forfait limité à "&amp;FICHE!C$14&amp;"€/jour","")</f>
        <v/>
      </c>
      <c r="AU975" s="797"/>
      <c r="AV975" s="484"/>
      <c r="AW975" s="484"/>
      <c r="AX975" s="484"/>
      <c r="AY975" s="484"/>
      <c r="AZ975" s="484"/>
      <c r="BA975" s="4"/>
      <c r="BB975" s="4"/>
      <c r="BC975" s="4"/>
      <c r="BD975" s="4"/>
      <c r="BE975" s="4"/>
      <c r="BF975" s="4"/>
      <c r="BG975" s="4"/>
      <c r="BH975" s="4"/>
      <c r="BI975" s="4"/>
      <c r="BJ975" s="4"/>
      <c r="BK975" s="4"/>
      <c r="BL975" s="4"/>
      <c r="BM975" s="4"/>
      <c r="BN975" s="4"/>
      <c r="BO975" s="4"/>
      <c r="BP975" s="4"/>
      <c r="BQ975" s="4"/>
      <c r="BR975" s="4"/>
      <c r="BS975" s="4"/>
      <c r="BT975" s="4"/>
      <c r="BU975" s="4"/>
      <c r="BV975" s="4"/>
      <c r="BW975" s="4"/>
      <c r="BX975" s="4"/>
      <c r="BY975" s="4"/>
      <c r="BZ975" s="4"/>
      <c r="CA975" s="4"/>
      <c r="CB975" s="4"/>
      <c r="CC975" s="4"/>
      <c r="CD975" s="4"/>
      <c r="CE975" s="4"/>
      <c r="CF975" s="4"/>
      <c r="CG975" s="4"/>
      <c r="CH975" s="4"/>
      <c r="CI975" s="4"/>
      <c r="CJ975" s="4"/>
      <c r="CK975" s="4"/>
      <c r="CL975" s="4"/>
      <c r="CM975" s="4"/>
      <c r="CN975" s="4"/>
      <c r="CO975" s="4"/>
      <c r="CP975" s="4"/>
      <c r="CQ975" s="4"/>
      <c r="CR975" s="4"/>
      <c r="CS975" s="4"/>
      <c r="CT975" s="4"/>
      <c r="CU975" s="4"/>
      <c r="CV975" s="4"/>
      <c r="CW975" s="4"/>
      <c r="CX975" s="4"/>
      <c r="CY975" s="4"/>
      <c r="CZ975" s="4"/>
      <c r="DA975" s="4"/>
      <c r="DB975" s="4"/>
      <c r="DC975" s="4"/>
      <c r="DD975" s="4"/>
      <c r="DE975" s="4"/>
      <c r="DF975" s="4"/>
      <c r="DG975" s="4"/>
      <c r="DH975" s="4"/>
      <c r="DI975" s="4"/>
      <c r="DJ975" s="4"/>
      <c r="DK975" s="4"/>
      <c r="DL975" s="4"/>
      <c r="DM975" s="4"/>
      <c r="DN975" s="4"/>
      <c r="DO975" s="4"/>
      <c r="DP975" s="4"/>
      <c r="DQ975" s="4"/>
      <c r="DR975" s="4"/>
      <c r="DS975" s="4"/>
      <c r="DT975" s="4"/>
      <c r="DU975" s="4"/>
      <c r="DV975" s="4"/>
      <c r="DW975" s="4"/>
      <c r="DX975" s="4"/>
      <c r="DY975" s="4"/>
      <c r="DZ975" s="4"/>
      <c r="EA975" s="4"/>
      <c r="EB975" s="4"/>
      <c r="EC975" s="4"/>
      <c r="ED975" s="4"/>
      <c r="EE975" s="4"/>
      <c r="EF975" s="4"/>
      <c r="EG975" s="4"/>
      <c r="EH975" s="4"/>
      <c r="EI975" s="4"/>
      <c r="EJ975" s="4"/>
      <c r="EK975" s="4"/>
      <c r="EL975" s="4"/>
      <c r="EM975" s="4"/>
      <c r="EN975" s="4"/>
      <c r="EO975" s="4"/>
      <c r="EP975" s="4"/>
      <c r="EQ975" s="4"/>
      <c r="ER975" s="4"/>
      <c r="ES975" s="4"/>
      <c r="ET975" s="4"/>
      <c r="EU975" s="4"/>
      <c r="EV975" s="4"/>
      <c r="EW975" s="4"/>
      <c r="EX975" s="4"/>
      <c r="EY975" s="4"/>
      <c r="EZ975" s="4"/>
      <c r="FA975" s="4"/>
      <c r="FB975" s="4"/>
      <c r="FC975" s="4"/>
      <c r="FD975" s="4"/>
      <c r="FE975" s="4"/>
      <c r="FF975" s="4"/>
      <c r="FG975" s="4"/>
      <c r="FH975" s="4"/>
      <c r="FI975" s="4"/>
      <c r="FJ975" s="4"/>
      <c r="FK975" s="4"/>
      <c r="FL975" s="4"/>
      <c r="FM975" s="4"/>
      <c r="FN975" s="4"/>
      <c r="FO975" s="4"/>
      <c r="FP975" s="4"/>
      <c r="FQ975" s="4"/>
      <c r="FR975" s="4"/>
      <c r="FS975" s="4"/>
      <c r="FT975" s="4"/>
      <c r="FU975" s="4"/>
      <c r="FV975" s="4"/>
      <c r="FW975" s="4"/>
      <c r="FX975" s="4"/>
      <c r="FY975" s="4"/>
      <c r="FZ975" s="4"/>
      <c r="GA975" s="4"/>
      <c r="GB975" s="4"/>
      <c r="GC975" s="4"/>
      <c r="GD975" s="4"/>
      <c r="GE975" s="4"/>
      <c r="GF975" s="4"/>
      <c r="GG975" s="4"/>
      <c r="GH975" s="4"/>
      <c r="GI975" s="4"/>
      <c r="GJ975" s="4"/>
      <c r="GK975" s="4"/>
      <c r="GL975" s="4"/>
      <c r="GM975" s="4"/>
      <c r="GN975" s="4"/>
      <c r="GO975" s="4"/>
      <c r="GP975" s="4"/>
      <c r="GQ975" s="4"/>
      <c r="GR975" s="4"/>
      <c r="GS975" s="4"/>
      <c r="GT975" s="4"/>
      <c r="GU975" s="4"/>
      <c r="GV975" s="4"/>
      <c r="GW975" s="4"/>
      <c r="GX975" s="4"/>
      <c r="GY975" s="4"/>
      <c r="GZ975" s="4"/>
      <c r="HA975" s="4"/>
      <c r="HB975" s="4"/>
      <c r="HC975" s="4"/>
    </row>
    <row r="976" spans="1:211" s="380" customFormat="1" ht="13.9" customHeight="1">
      <c r="A976" s="828" t="str">
        <f>IF('1C TSsoustraitance'!$A693&lt;&gt;0,'1C TSsoustraitance'!$A693,"")</f>
        <v/>
      </c>
      <c r="B976" s="530"/>
      <c r="C976" s="513" t="str">
        <f>IF('1C TSsoustraitance'!$A693&lt;&gt;0,'1C TSsoustraitance'!$B693,"")</f>
        <v/>
      </c>
      <c r="D976" s="513" t="str">
        <f>IF('1C TSsoustraitance'!$A693&lt;&gt;0,'1C TSsoustraitance'!$C693,"")</f>
        <v/>
      </c>
      <c r="E976" s="684"/>
      <c r="F976" s="685"/>
      <c r="G976" s="666">
        <f>'1C TSsoustraitance'!$D693</f>
        <v>0</v>
      </c>
      <c r="H976" s="533">
        <v>0.21</v>
      </c>
      <c r="I976" s="533">
        <v>1</v>
      </c>
      <c r="J976" s="534"/>
      <c r="K976" s="667">
        <f t="shared" si="197"/>
        <v>0</v>
      </c>
      <c r="L976" s="668">
        <f>IF(OR('1C TSsoustraitance'!$D693="",'1C TSsoustraitance'!$AP693=0),0,IF(AND('1C TSsoustraitance'!$D693&lt;&gt;"",$K$2="Pôle",'1C TSsoustraitance'!$E693="OUI"),(('1C TSsoustraitance'!$F693+'1C TSsoustraitance'!$G693+'1C TSsoustraitance'!$H693+'1C TSsoustraitance'!$I693+'1C TSsoustraitance'!$M693)/'1C TSsoustraitance'!$R693),IF(AND('1C TSsoustraitance'!$D693&lt;&gt;"",$K$2="Pôle",'1C TSsoustraitance'!$E693="NON"),(('1C TSsoustraitance'!$F693+'1C TSsoustraitance'!$G693+'1C TSsoustraitance'!$H693+'1C TSsoustraitance'!$I693+'1C TSsoustraitance'!$M693)/'1C TSsoustraitance'!$AP693),IF(AND('1C TSsoustraitance'!$D693&lt;&gt;"",$K$2&lt;&gt;"Pôle",'1C TSsoustraitance'!$E693="OUI"),(('1C TSsoustraitance'!$F693+'1C TSsoustraitance'!$G693+'1C TSsoustraitance'!$H693+'1C TSsoustraitance'!$I693+'1C TSsoustraitance'!$J693+'1C TSsoustraitance'!$K693+'1C TSsoustraitance'!$L693+'1C TSsoustraitance'!$M693+'1C TSsoustraitance'!$N693+'1C TSsoustraitance'!$O693+'1C TSsoustraitance'!$P693+'1C TSsoustraitance'!$Q693)/'1C TSsoustraitance'!$R693),IF(AND('1C TSsoustraitance'!$D693&lt;&gt;"",$K$2&lt;&gt;"Pôle",'1C TSsoustraitance'!$E693="NON"),(('1C TSsoustraitance'!$F693+'1C TSsoustraitance'!$G693+'1C TSsoustraitance'!$H693+'1C TSsoustraitance'!$I693+'1C TSsoustraitance'!$J693+'1C TSsoustraitance'!$K693+'1C TSsoustraitance'!$L693+'1C TSsoustraitance'!$M693+'1C TSsoustraitance'!$N693+'1C TSsoustraitance'!$O693+'1C TSsoustraitance'!$P693+'1C TSsoustraitance'!$Q693))/'1C TSsoustraitance'!$AP693)))))</f>
        <v>0</v>
      </c>
      <c r="M976" s="668">
        <f>IF(OR('1C TSsoustraitance'!$D693="",'1C TSsoustraitance'!AP$13=0),0,IF(AND('1C TSsoustraitance'!$D693&lt;&gt;"",$K$2="Pôle",'1C TSsoustraitance'!$E693="OUI"),(('1C TSsoustraitance'!$J693+'1C TSsoustraitance'!$K693+'1C TSsoustraitance'!$L693)/'1C TSsoustraitance'!$R693),IF(AND('1C TSsoustraitance'!$D693&lt;&gt;"",$K$2="Pôle",'1C TSsoustraitance'!$E693="NON"),(('1C TSsoustraitance'!$J693+'1C TSsoustraitance'!$K693+'1C TSsoustraitance'!$L693)/'1C TSsoustraitance'!$AP693),IF(AND('1C TSsoustraitance'!$D693&lt;&gt;"",$K$2&lt;&gt;"Pôle"),0))))</f>
        <v>0</v>
      </c>
      <c r="N976" s="668">
        <f t="shared" si="196"/>
        <v>0</v>
      </c>
      <c r="O976" s="669">
        <f>IF(OR('1C TSsoustraitance'!$D693="",'1C TSsoustraitance'!$E693="OUI",'1C TSsoustraitance'!$AP693=0),0,(('1C TSsoustraitance'!$S693)/'1C TSsoustraitance'!$AP693))</f>
        <v>0</v>
      </c>
      <c r="P976" s="669">
        <f>IF(OR('1C TSsoustraitance'!$D693="",'1C TSsoustraitance'!$E693="OUI",'1C TSsoustraitance'!$AP693=0),0,(('1C TSsoustraitance'!$T693)/'1C TSsoustraitance'!$AP693))</f>
        <v>0</v>
      </c>
      <c r="Q976" s="669">
        <f>IF(OR('1C TSsoustraitance'!$D693="",'1C TSsoustraitance'!$E693="OUI",'1C TSsoustraitance'!$AP693=0),0,(('1C TSsoustraitance'!$U693)/'1C TSsoustraitance'!$AP693))</f>
        <v>0</v>
      </c>
      <c r="R976" s="669">
        <f>IF(OR('1C TSsoustraitance'!$D693="",'1C TSsoustraitance'!$E693="OUI",'1C TSsoustraitance'!$AP693=0),0,(('1C TSsoustraitance'!$V693)/'1C TSsoustraitance'!$AP693))</f>
        <v>0</v>
      </c>
      <c r="S976" s="669">
        <f>IF(OR('1C TSsoustraitance'!$D693="",'1C TSsoustraitance'!$E693="OUI",'1C TSsoustraitance'!$AP693=0),0,(('1C TSsoustraitance'!$W693)/'1C TSsoustraitance'!$AP693))</f>
        <v>0</v>
      </c>
      <c r="T976" s="669">
        <f>IF(OR('1C TSsoustraitance'!$D693="",'1C TSsoustraitance'!$E693="OUI",'1C TSsoustraitance'!$AP693=0),0,(('1C TSsoustraitance'!$X693)/'1C TSsoustraitance'!$AP693))</f>
        <v>0</v>
      </c>
      <c r="U976" s="669">
        <f>IF(OR('1C TSsoustraitance'!$D693="",'1C TSsoustraitance'!$E693="OUI",'1C TSsoustraitance'!$AP693=0),0,(('1C TSsoustraitance'!$Y693)/'1C TSsoustraitance'!$AP693))</f>
        <v>0</v>
      </c>
      <c r="V976" s="669">
        <f>IF(OR('1C TSsoustraitance'!$D693="",'1C TSsoustraitance'!$E693="OUI",'1C TSsoustraitance'!$AP693=0),0,(('1C TSsoustraitance'!$Z693)/'1C TSsoustraitance'!$AP693))</f>
        <v>0</v>
      </c>
      <c r="W976" s="669">
        <f>IF(OR('1C TSsoustraitance'!$D693="",'1C TSsoustraitance'!$E693="OUI",'1C TSsoustraitance'!$AP693=0),0,(('1C TSsoustraitance'!$AA693)/'1C TSsoustraitance'!$AP693))</f>
        <v>0</v>
      </c>
      <c r="X976" s="669">
        <f>IF(OR('1C TSsoustraitance'!$D693="",'1C TSsoustraitance'!$E693="OUI",'1C TSsoustraitance'!$AP693=0),0,(('1C TSsoustraitance'!$AB693)/'1C TSsoustraitance'!$AP693))</f>
        <v>0</v>
      </c>
      <c r="Y976" s="669">
        <f>IF(OR('1C TSsoustraitance'!$D693="",'1C TSsoustraitance'!$E693="OUI",'1C TSsoustraitance'!$AP693=0),0,(('1C TSsoustraitance'!$AC693)/'1C TSsoustraitance'!$AP693))</f>
        <v>0</v>
      </c>
      <c r="Z976" s="669">
        <f>IF(OR('1C TSsoustraitance'!$D693="",'1C TSsoustraitance'!$E693="OUI",'1C TSsoustraitance'!$AP693=0),0,(('1C TSsoustraitance'!$AD693)/'1C TSsoustraitance'!$AP693))</f>
        <v>0</v>
      </c>
      <c r="AA976" s="669">
        <f>IF(OR('1C TSsoustraitance'!$D693="",'1C TSsoustraitance'!$E693="OUI",'1C TSsoustraitance'!$AP693=0),0,(('1C TSsoustraitance'!$AE693)/'1C TSsoustraitance'!$AP693))</f>
        <v>0</v>
      </c>
      <c r="AB976" s="669">
        <f>IF(OR('1C TSsoustraitance'!$D693="",'1C TSsoustraitance'!$E693="OUI",'1C TSsoustraitance'!$AP693=0),0,(('1C TSsoustraitance'!$AF693)/'1C TSsoustraitance'!$AP693))</f>
        <v>0</v>
      </c>
      <c r="AC976" s="669">
        <f>IF(OR('1C TSsoustraitance'!$D693="",'1C TSsoustraitance'!$E693="OUI",'1C TSsoustraitance'!$AP693=0),0,(('1C TSsoustraitance'!$AG693)/'1C TSsoustraitance'!$AP693))</f>
        <v>0</v>
      </c>
      <c r="AD976" s="669">
        <f>IF(OR('1C TSsoustraitance'!$D693="",'1C TSsoustraitance'!$E693="OUI",'1C TSsoustraitance'!$AP693=0),0,(('1C TSsoustraitance'!$AH693)/'1C TSsoustraitance'!$AP693))</f>
        <v>0</v>
      </c>
      <c r="AE976" s="669">
        <f>IF(OR('1C TSsoustraitance'!$D693="",'1C TSsoustraitance'!$E693="OUI",'1C TSsoustraitance'!$AP693=0),0,(('1C TSsoustraitance'!$AI693)/'1C TSsoustraitance'!$AP693))</f>
        <v>0</v>
      </c>
      <c r="AF976" s="669">
        <f>IF(OR('1C TSsoustraitance'!$D693="",'1C TSsoustraitance'!$E693="OUI",'1C TSsoustraitance'!$AP693=0),0,(('1C TSsoustraitance'!$AJ693)/'1C TSsoustraitance'!$AP693))</f>
        <v>0</v>
      </c>
      <c r="AG976" s="669">
        <f>IF(OR('1C TSsoustraitance'!$D693="",'1C TSsoustraitance'!$E693="OUI",'1C TSsoustraitance'!$AP693=0),0,(('1C TSsoustraitance'!$AK693)/'1C TSsoustraitance'!$AP693))</f>
        <v>0</v>
      </c>
      <c r="AH976" s="669">
        <f>IF(OR('1C TSsoustraitance'!$D693="",'1C TSsoustraitance'!$E693="OUI",'1C TSsoustraitance'!$AP693=0),0,(('1C TSsoustraitance'!$AL693)/'1C TSsoustraitance'!$AP693))</f>
        <v>0</v>
      </c>
      <c r="AI976" s="669">
        <f>IF(OR('1C TSsoustraitance'!$D693="",'1C TSsoustraitance'!$E693="OUI",'1C TSsoustraitance'!$AP693=0),0,(('1C TSsoustraitance'!$AM693)/'1C TSsoustraitance'!$AP693))</f>
        <v>0</v>
      </c>
      <c r="AJ976" s="669">
        <f>IF(OR('1C TSsoustraitance'!$D693="",'1C TSsoustraitance'!$E693="OUI",'1C TSsoustraitance'!$AP693=0),0,(('1C TSsoustraitance'!$AN693)/'1C TSsoustraitance'!$AP693))</f>
        <v>0</v>
      </c>
      <c r="AK976" s="669">
        <f t="shared" si="198"/>
        <v>0</v>
      </c>
      <c r="AL976" s="668">
        <f t="shared" si="199"/>
        <v>0</v>
      </c>
      <c r="AM976" s="670">
        <f>IF(Tableau7[[#This Row],[N° pièce]]="",0,(Tableau7[[#This Row],[hors TVA]]+(Tableau7[[#This Row],[hors TVA]]*Tableau7[[#This Row],[Taux TVA]])-(Tableau7[[#This Row],[hors TVA]]*Tableau7[[#This Row],[Taux TVA]]*Tableau7[[#This Row],[Régime TVA: Récupération]]))*Tableau7[[#This Row],[Type 1]])</f>
        <v>0</v>
      </c>
      <c r="AN976" s="670">
        <f>IF(Tableau7[[#This Row],[N° pièce]]="",0,IF($K$2="pôle",((Tableau7[[#This Row],[hors TVA]]+(Tableau7[[#This Row],[hors TVA]]*Tableau7[[#This Row],[Taux TVA]])-(Tableau7[[#This Row],[hors TVA]]*Tableau7[[#This Row],[Taux TVA]]*Tableau7[[#This Row],[Régime TVA: Récupération]]))*Tableau7[[#This Row],[Type 2]]),0))</f>
        <v>0</v>
      </c>
      <c r="AO976" s="670">
        <f t="shared" si="194"/>
        <v>0</v>
      </c>
      <c r="AP976" s="255">
        <f t="shared" si="193"/>
        <v>0</v>
      </c>
      <c r="AQ976" s="506">
        <f t="shared" si="200"/>
        <v>0</v>
      </c>
      <c r="AR976" s="671"/>
      <c r="AS976" s="512"/>
      <c r="AT976" s="513" t="str">
        <f>IF(('1C TSsoustraitance'!AP693*FICHE!C$14&lt;J976),"Forfait limité à "&amp;FICHE!C$14&amp;"€/jour","")</f>
        <v/>
      </c>
      <c r="AU976" s="797"/>
      <c r="AV976" s="484"/>
      <c r="AW976" s="484"/>
      <c r="AX976" s="484"/>
      <c r="AY976" s="484"/>
      <c r="AZ976" s="484"/>
      <c r="BA976" s="4"/>
      <c r="BB976" s="4"/>
      <c r="BC976" s="4"/>
      <c r="BD976" s="4"/>
      <c r="BE976" s="4"/>
      <c r="BF976" s="4"/>
      <c r="BG976" s="4"/>
      <c r="BH976" s="4"/>
      <c r="BI976" s="4"/>
      <c r="BJ976" s="4"/>
      <c r="BK976" s="4"/>
      <c r="BL976" s="4"/>
      <c r="BM976" s="4"/>
      <c r="BN976" s="4"/>
      <c r="BO976" s="4"/>
      <c r="BP976" s="4"/>
      <c r="BQ976" s="4"/>
      <c r="BR976" s="4"/>
      <c r="BS976" s="4"/>
      <c r="BT976" s="4"/>
      <c r="BU976" s="4"/>
      <c r="BV976" s="4"/>
      <c r="BW976" s="4"/>
      <c r="BX976" s="4"/>
      <c r="BY976" s="4"/>
      <c r="BZ976" s="4"/>
      <c r="CA976" s="4"/>
      <c r="CB976" s="4"/>
      <c r="CC976" s="4"/>
      <c r="CD976" s="4"/>
      <c r="CE976" s="4"/>
      <c r="CF976" s="4"/>
      <c r="CG976" s="4"/>
      <c r="CH976" s="4"/>
      <c r="CI976" s="4"/>
      <c r="CJ976" s="4"/>
      <c r="CK976" s="4"/>
      <c r="CL976" s="4"/>
      <c r="CM976" s="4"/>
      <c r="CN976" s="4"/>
      <c r="CO976" s="4"/>
      <c r="CP976" s="4"/>
      <c r="CQ976" s="4"/>
      <c r="CR976" s="4"/>
      <c r="CS976" s="4"/>
      <c r="CT976" s="4"/>
      <c r="CU976" s="4"/>
      <c r="CV976" s="4"/>
      <c r="CW976" s="4"/>
      <c r="CX976" s="4"/>
      <c r="CY976" s="4"/>
      <c r="CZ976" s="4"/>
      <c r="DA976" s="4"/>
      <c r="DB976" s="4"/>
      <c r="DC976" s="4"/>
      <c r="DD976" s="4"/>
      <c r="DE976" s="4"/>
      <c r="DF976" s="4"/>
      <c r="DG976" s="4"/>
      <c r="DH976" s="4"/>
      <c r="DI976" s="4"/>
      <c r="DJ976" s="4"/>
      <c r="DK976" s="4"/>
      <c r="DL976" s="4"/>
      <c r="DM976" s="4"/>
      <c r="DN976" s="4"/>
      <c r="DO976" s="4"/>
      <c r="DP976" s="4"/>
      <c r="DQ976" s="4"/>
      <c r="DR976" s="4"/>
      <c r="DS976" s="4"/>
      <c r="DT976" s="4"/>
      <c r="DU976" s="4"/>
      <c r="DV976" s="4"/>
      <c r="DW976" s="4"/>
      <c r="DX976" s="4"/>
      <c r="DY976" s="4"/>
      <c r="DZ976" s="4"/>
      <c r="EA976" s="4"/>
      <c r="EB976" s="4"/>
      <c r="EC976" s="4"/>
      <c r="ED976" s="4"/>
      <c r="EE976" s="4"/>
      <c r="EF976" s="4"/>
      <c r="EG976" s="4"/>
      <c r="EH976" s="4"/>
      <c r="EI976" s="4"/>
      <c r="EJ976" s="4"/>
      <c r="EK976" s="4"/>
      <c r="EL976" s="4"/>
      <c r="EM976" s="4"/>
      <c r="EN976" s="4"/>
      <c r="EO976" s="4"/>
      <c r="EP976" s="4"/>
      <c r="EQ976" s="4"/>
      <c r="ER976" s="4"/>
      <c r="ES976" s="4"/>
      <c r="ET976" s="4"/>
      <c r="EU976" s="4"/>
      <c r="EV976" s="4"/>
      <c r="EW976" s="4"/>
      <c r="EX976" s="4"/>
      <c r="EY976" s="4"/>
      <c r="EZ976" s="4"/>
      <c r="FA976" s="4"/>
      <c r="FB976" s="4"/>
      <c r="FC976" s="4"/>
      <c r="FD976" s="4"/>
      <c r="FE976" s="4"/>
      <c r="FF976" s="4"/>
      <c r="FG976" s="4"/>
      <c r="FH976" s="4"/>
      <c r="FI976" s="4"/>
      <c r="FJ976" s="4"/>
      <c r="FK976" s="4"/>
      <c r="FL976" s="4"/>
      <c r="FM976" s="4"/>
      <c r="FN976" s="4"/>
      <c r="FO976" s="4"/>
      <c r="FP976" s="4"/>
      <c r="FQ976" s="4"/>
      <c r="FR976" s="4"/>
      <c r="FS976" s="4"/>
      <c r="FT976" s="4"/>
      <c r="FU976" s="4"/>
      <c r="FV976" s="4"/>
      <c r="FW976" s="4"/>
      <c r="FX976" s="4"/>
      <c r="FY976" s="4"/>
      <c r="FZ976" s="4"/>
      <c r="GA976" s="4"/>
      <c r="GB976" s="4"/>
      <c r="GC976" s="4"/>
      <c r="GD976" s="4"/>
      <c r="GE976" s="4"/>
      <c r="GF976" s="4"/>
      <c r="GG976" s="4"/>
      <c r="GH976" s="4"/>
      <c r="GI976" s="4"/>
      <c r="GJ976" s="4"/>
      <c r="GK976" s="4"/>
      <c r="GL976" s="4"/>
      <c r="GM976" s="4"/>
      <c r="GN976" s="4"/>
      <c r="GO976" s="4"/>
      <c r="GP976" s="4"/>
      <c r="GQ976" s="4"/>
      <c r="GR976" s="4"/>
      <c r="GS976" s="4"/>
      <c r="GT976" s="4"/>
      <c r="GU976" s="4"/>
      <c r="GV976" s="4"/>
      <c r="GW976" s="4"/>
      <c r="GX976" s="4"/>
      <c r="GY976" s="4"/>
      <c r="GZ976" s="4"/>
      <c r="HA976" s="4"/>
      <c r="HB976" s="4"/>
      <c r="HC976" s="4"/>
    </row>
    <row r="977" spans="1:211" s="380" customFormat="1" ht="13.9" customHeight="1">
      <c r="A977" s="828" t="str">
        <f>IF('1C TSsoustraitance'!$A694&lt;&gt;0,'1C TSsoustraitance'!$A694,"")</f>
        <v/>
      </c>
      <c r="B977" s="530"/>
      <c r="C977" s="513" t="str">
        <f>IF('1C TSsoustraitance'!$A694&lt;&gt;0,'1C TSsoustraitance'!$B694,"")</f>
        <v/>
      </c>
      <c r="D977" s="513" t="str">
        <f>IF('1C TSsoustraitance'!$A694&lt;&gt;0,'1C TSsoustraitance'!$C694,"")</f>
        <v/>
      </c>
      <c r="E977" s="684"/>
      <c r="F977" s="685"/>
      <c r="G977" s="666">
        <f>'1C TSsoustraitance'!$D694</f>
        <v>0</v>
      </c>
      <c r="H977" s="533">
        <v>0.21</v>
      </c>
      <c r="I977" s="533">
        <v>1</v>
      </c>
      <c r="J977" s="534"/>
      <c r="K977" s="667">
        <f t="shared" si="197"/>
        <v>0</v>
      </c>
      <c r="L977" s="668">
        <f>IF(OR('1C TSsoustraitance'!$D694="",'1C TSsoustraitance'!$AP694=0),0,IF(AND('1C TSsoustraitance'!$D694&lt;&gt;"",$K$2="Pôle",'1C TSsoustraitance'!$E694="OUI"),(('1C TSsoustraitance'!$F694+'1C TSsoustraitance'!$G694+'1C TSsoustraitance'!$H694+'1C TSsoustraitance'!$I694+'1C TSsoustraitance'!$M694)/'1C TSsoustraitance'!$R694),IF(AND('1C TSsoustraitance'!$D694&lt;&gt;"",$K$2="Pôle",'1C TSsoustraitance'!$E694="NON"),(('1C TSsoustraitance'!$F694+'1C TSsoustraitance'!$G694+'1C TSsoustraitance'!$H694+'1C TSsoustraitance'!$I694+'1C TSsoustraitance'!$M694)/'1C TSsoustraitance'!$AP694),IF(AND('1C TSsoustraitance'!$D694&lt;&gt;"",$K$2&lt;&gt;"Pôle",'1C TSsoustraitance'!$E694="OUI"),(('1C TSsoustraitance'!$F694+'1C TSsoustraitance'!$G694+'1C TSsoustraitance'!$H694+'1C TSsoustraitance'!$I694+'1C TSsoustraitance'!$J694+'1C TSsoustraitance'!$K694+'1C TSsoustraitance'!$L694+'1C TSsoustraitance'!$M694+'1C TSsoustraitance'!$N694+'1C TSsoustraitance'!$O694+'1C TSsoustraitance'!$P694+'1C TSsoustraitance'!$Q694)/'1C TSsoustraitance'!$R694),IF(AND('1C TSsoustraitance'!$D694&lt;&gt;"",$K$2&lt;&gt;"Pôle",'1C TSsoustraitance'!$E694="NON"),(('1C TSsoustraitance'!$F694+'1C TSsoustraitance'!$G694+'1C TSsoustraitance'!$H694+'1C TSsoustraitance'!$I694+'1C TSsoustraitance'!$J694+'1C TSsoustraitance'!$K694+'1C TSsoustraitance'!$L694+'1C TSsoustraitance'!$M694+'1C TSsoustraitance'!$N694+'1C TSsoustraitance'!$O694+'1C TSsoustraitance'!$P694+'1C TSsoustraitance'!$Q694))/'1C TSsoustraitance'!$AP694)))))</f>
        <v>0</v>
      </c>
      <c r="M977" s="668">
        <f>IF(OR('1C TSsoustraitance'!$D694="",'1C TSsoustraitance'!AP$13=0),0,IF(AND('1C TSsoustraitance'!$D694&lt;&gt;"",$K$2="Pôle",'1C TSsoustraitance'!$E694="OUI"),(('1C TSsoustraitance'!$J694+'1C TSsoustraitance'!$K694+'1C TSsoustraitance'!$L694)/'1C TSsoustraitance'!$R694),IF(AND('1C TSsoustraitance'!$D694&lt;&gt;"",$K$2="Pôle",'1C TSsoustraitance'!$E694="NON"),(('1C TSsoustraitance'!$J694+'1C TSsoustraitance'!$K694+'1C TSsoustraitance'!$L694)/'1C TSsoustraitance'!$AP694),IF(AND('1C TSsoustraitance'!$D694&lt;&gt;"",$K$2&lt;&gt;"Pôle"),0))))</f>
        <v>0</v>
      </c>
      <c r="N977" s="668">
        <f t="shared" si="196"/>
        <v>0</v>
      </c>
      <c r="O977" s="669">
        <f>IF(OR('1C TSsoustraitance'!$D694="",'1C TSsoustraitance'!$E694="OUI",'1C TSsoustraitance'!$AP694=0),0,(('1C TSsoustraitance'!$S694)/'1C TSsoustraitance'!$AP694))</f>
        <v>0</v>
      </c>
      <c r="P977" s="669">
        <f>IF(OR('1C TSsoustraitance'!$D694="",'1C TSsoustraitance'!$E694="OUI",'1C TSsoustraitance'!$AP694=0),0,(('1C TSsoustraitance'!$T694)/'1C TSsoustraitance'!$AP694))</f>
        <v>0</v>
      </c>
      <c r="Q977" s="669">
        <f>IF(OR('1C TSsoustraitance'!$D694="",'1C TSsoustraitance'!$E694="OUI",'1C TSsoustraitance'!$AP694=0),0,(('1C TSsoustraitance'!$U694)/'1C TSsoustraitance'!$AP694))</f>
        <v>0</v>
      </c>
      <c r="R977" s="669">
        <f>IF(OR('1C TSsoustraitance'!$D694="",'1C TSsoustraitance'!$E694="OUI",'1C TSsoustraitance'!$AP694=0),0,(('1C TSsoustraitance'!$V694)/'1C TSsoustraitance'!$AP694))</f>
        <v>0</v>
      </c>
      <c r="S977" s="669">
        <f>IF(OR('1C TSsoustraitance'!$D694="",'1C TSsoustraitance'!$E694="OUI",'1C TSsoustraitance'!$AP694=0),0,(('1C TSsoustraitance'!$W694)/'1C TSsoustraitance'!$AP694))</f>
        <v>0</v>
      </c>
      <c r="T977" s="669">
        <f>IF(OR('1C TSsoustraitance'!$D694="",'1C TSsoustraitance'!$E694="OUI",'1C TSsoustraitance'!$AP694=0),0,(('1C TSsoustraitance'!$X694)/'1C TSsoustraitance'!$AP694))</f>
        <v>0</v>
      </c>
      <c r="U977" s="669">
        <f>IF(OR('1C TSsoustraitance'!$D694="",'1C TSsoustraitance'!$E694="OUI",'1C TSsoustraitance'!$AP694=0),0,(('1C TSsoustraitance'!$Y694)/'1C TSsoustraitance'!$AP694))</f>
        <v>0</v>
      </c>
      <c r="V977" s="669">
        <f>IF(OR('1C TSsoustraitance'!$D694="",'1C TSsoustraitance'!$E694="OUI",'1C TSsoustraitance'!$AP694=0),0,(('1C TSsoustraitance'!$Z694)/'1C TSsoustraitance'!$AP694))</f>
        <v>0</v>
      </c>
      <c r="W977" s="669">
        <f>IF(OR('1C TSsoustraitance'!$D694="",'1C TSsoustraitance'!$E694="OUI",'1C TSsoustraitance'!$AP694=0),0,(('1C TSsoustraitance'!$AA694)/'1C TSsoustraitance'!$AP694))</f>
        <v>0</v>
      </c>
      <c r="X977" s="669">
        <f>IF(OR('1C TSsoustraitance'!$D694="",'1C TSsoustraitance'!$E694="OUI",'1C TSsoustraitance'!$AP694=0),0,(('1C TSsoustraitance'!$AB694)/'1C TSsoustraitance'!$AP694))</f>
        <v>0</v>
      </c>
      <c r="Y977" s="669">
        <f>IF(OR('1C TSsoustraitance'!$D694="",'1C TSsoustraitance'!$E694="OUI",'1C TSsoustraitance'!$AP694=0),0,(('1C TSsoustraitance'!$AC694)/'1C TSsoustraitance'!$AP694))</f>
        <v>0</v>
      </c>
      <c r="Z977" s="669">
        <f>IF(OR('1C TSsoustraitance'!$D694="",'1C TSsoustraitance'!$E694="OUI",'1C TSsoustraitance'!$AP694=0),0,(('1C TSsoustraitance'!$AD694)/'1C TSsoustraitance'!$AP694))</f>
        <v>0</v>
      </c>
      <c r="AA977" s="669">
        <f>IF(OR('1C TSsoustraitance'!$D694="",'1C TSsoustraitance'!$E694="OUI",'1C TSsoustraitance'!$AP694=0),0,(('1C TSsoustraitance'!$AE694)/'1C TSsoustraitance'!$AP694))</f>
        <v>0</v>
      </c>
      <c r="AB977" s="669">
        <f>IF(OR('1C TSsoustraitance'!$D694="",'1C TSsoustraitance'!$E694="OUI",'1C TSsoustraitance'!$AP694=0),0,(('1C TSsoustraitance'!$AF694)/'1C TSsoustraitance'!$AP694))</f>
        <v>0</v>
      </c>
      <c r="AC977" s="669">
        <f>IF(OR('1C TSsoustraitance'!$D694="",'1C TSsoustraitance'!$E694="OUI",'1C TSsoustraitance'!$AP694=0),0,(('1C TSsoustraitance'!$AG694)/'1C TSsoustraitance'!$AP694))</f>
        <v>0</v>
      </c>
      <c r="AD977" s="669">
        <f>IF(OR('1C TSsoustraitance'!$D694="",'1C TSsoustraitance'!$E694="OUI",'1C TSsoustraitance'!$AP694=0),0,(('1C TSsoustraitance'!$AH694)/'1C TSsoustraitance'!$AP694))</f>
        <v>0</v>
      </c>
      <c r="AE977" s="669">
        <f>IF(OR('1C TSsoustraitance'!$D694="",'1C TSsoustraitance'!$E694="OUI",'1C TSsoustraitance'!$AP694=0),0,(('1C TSsoustraitance'!$AI694)/'1C TSsoustraitance'!$AP694))</f>
        <v>0</v>
      </c>
      <c r="AF977" s="669">
        <f>IF(OR('1C TSsoustraitance'!$D694="",'1C TSsoustraitance'!$E694="OUI",'1C TSsoustraitance'!$AP694=0),0,(('1C TSsoustraitance'!$AJ694)/'1C TSsoustraitance'!$AP694))</f>
        <v>0</v>
      </c>
      <c r="AG977" s="669">
        <f>IF(OR('1C TSsoustraitance'!$D694="",'1C TSsoustraitance'!$E694="OUI",'1C TSsoustraitance'!$AP694=0),0,(('1C TSsoustraitance'!$AK694)/'1C TSsoustraitance'!$AP694))</f>
        <v>0</v>
      </c>
      <c r="AH977" s="669">
        <f>IF(OR('1C TSsoustraitance'!$D694="",'1C TSsoustraitance'!$E694="OUI",'1C TSsoustraitance'!$AP694=0),0,(('1C TSsoustraitance'!$AL694)/'1C TSsoustraitance'!$AP694))</f>
        <v>0</v>
      </c>
      <c r="AI977" s="669">
        <f>IF(OR('1C TSsoustraitance'!$D694="",'1C TSsoustraitance'!$E694="OUI",'1C TSsoustraitance'!$AP694=0),0,(('1C TSsoustraitance'!$AM694)/'1C TSsoustraitance'!$AP694))</f>
        <v>0</v>
      </c>
      <c r="AJ977" s="669">
        <f>IF(OR('1C TSsoustraitance'!$D694="",'1C TSsoustraitance'!$E694="OUI",'1C TSsoustraitance'!$AP694=0),0,(('1C TSsoustraitance'!$AN694)/'1C TSsoustraitance'!$AP694))</f>
        <v>0</v>
      </c>
      <c r="AK977" s="669">
        <f t="shared" si="198"/>
        <v>0</v>
      </c>
      <c r="AL977" s="668">
        <f t="shared" si="199"/>
        <v>0</v>
      </c>
      <c r="AM977" s="670">
        <f>IF(Tableau7[[#This Row],[N° pièce]]="",0,(Tableau7[[#This Row],[hors TVA]]+(Tableau7[[#This Row],[hors TVA]]*Tableau7[[#This Row],[Taux TVA]])-(Tableau7[[#This Row],[hors TVA]]*Tableau7[[#This Row],[Taux TVA]]*Tableau7[[#This Row],[Régime TVA: Récupération]]))*Tableau7[[#This Row],[Type 1]])</f>
        <v>0</v>
      </c>
      <c r="AN977" s="670">
        <f>IF(Tableau7[[#This Row],[N° pièce]]="",0,IF($K$2="pôle",((Tableau7[[#This Row],[hors TVA]]+(Tableau7[[#This Row],[hors TVA]]*Tableau7[[#This Row],[Taux TVA]])-(Tableau7[[#This Row],[hors TVA]]*Tableau7[[#This Row],[Taux TVA]]*Tableau7[[#This Row],[Régime TVA: Récupération]]))*Tableau7[[#This Row],[Type 2]]),0))</f>
        <v>0</v>
      </c>
      <c r="AO977" s="670">
        <f t="shared" si="194"/>
        <v>0</v>
      </c>
      <c r="AP977" s="255">
        <f t="shared" si="193"/>
        <v>0</v>
      </c>
      <c r="AQ977" s="506">
        <f t="shared" si="200"/>
        <v>0</v>
      </c>
      <c r="AR977" s="671"/>
      <c r="AS977" s="512"/>
      <c r="AT977" s="513" t="str">
        <f>IF(('1C TSsoustraitance'!AP694*FICHE!C$14&lt;J977),"Forfait limité à "&amp;FICHE!C$14&amp;"€/jour","")</f>
        <v/>
      </c>
      <c r="AU977" s="797"/>
      <c r="AV977" s="484"/>
      <c r="AW977" s="484"/>
      <c r="AX977" s="484"/>
      <c r="AY977" s="484"/>
      <c r="AZ977" s="484"/>
      <c r="BA977" s="4"/>
      <c r="BB977" s="4"/>
      <c r="BC977" s="4"/>
      <c r="BD977" s="4"/>
      <c r="BE977" s="4"/>
      <c r="BF977" s="4"/>
      <c r="BG977" s="4"/>
      <c r="BH977" s="4"/>
      <c r="BI977" s="4"/>
      <c r="BJ977" s="4"/>
      <c r="BK977" s="4"/>
      <c r="BL977" s="4"/>
      <c r="BM977" s="4"/>
      <c r="BN977" s="4"/>
      <c r="BO977" s="4"/>
      <c r="BP977" s="4"/>
      <c r="BQ977" s="4"/>
      <c r="BR977" s="4"/>
      <c r="BS977" s="4"/>
      <c r="BT977" s="4"/>
      <c r="BU977" s="4"/>
      <c r="BV977" s="4"/>
      <c r="BW977" s="4"/>
      <c r="BX977" s="4"/>
      <c r="BY977" s="4"/>
      <c r="BZ977" s="4"/>
      <c r="CA977" s="4"/>
      <c r="CB977" s="4"/>
      <c r="CC977" s="4"/>
      <c r="CD977" s="4"/>
      <c r="CE977" s="4"/>
      <c r="CF977" s="4"/>
      <c r="CG977" s="4"/>
      <c r="CH977" s="4"/>
      <c r="CI977" s="4"/>
      <c r="CJ977" s="4"/>
      <c r="CK977" s="4"/>
      <c r="CL977" s="4"/>
      <c r="CM977" s="4"/>
      <c r="CN977" s="4"/>
      <c r="CO977" s="4"/>
      <c r="CP977" s="4"/>
      <c r="CQ977" s="4"/>
      <c r="CR977" s="4"/>
      <c r="CS977" s="4"/>
      <c r="CT977" s="4"/>
      <c r="CU977" s="4"/>
      <c r="CV977" s="4"/>
      <c r="CW977" s="4"/>
      <c r="CX977" s="4"/>
      <c r="CY977" s="4"/>
      <c r="CZ977" s="4"/>
      <c r="DA977" s="4"/>
      <c r="DB977" s="4"/>
      <c r="DC977" s="4"/>
      <c r="DD977" s="4"/>
      <c r="DE977" s="4"/>
      <c r="DF977" s="4"/>
      <c r="DG977" s="4"/>
      <c r="DH977" s="4"/>
      <c r="DI977" s="4"/>
      <c r="DJ977" s="4"/>
      <c r="DK977" s="4"/>
      <c r="DL977" s="4"/>
      <c r="DM977" s="4"/>
      <c r="DN977" s="4"/>
      <c r="DO977" s="4"/>
      <c r="DP977" s="4"/>
      <c r="DQ977" s="4"/>
      <c r="DR977" s="4"/>
      <c r="DS977" s="4"/>
      <c r="DT977" s="4"/>
      <c r="DU977" s="4"/>
      <c r="DV977" s="4"/>
      <c r="DW977" s="4"/>
      <c r="DX977" s="4"/>
      <c r="DY977" s="4"/>
      <c r="DZ977" s="4"/>
      <c r="EA977" s="4"/>
      <c r="EB977" s="4"/>
      <c r="EC977" s="4"/>
      <c r="ED977" s="4"/>
      <c r="EE977" s="4"/>
      <c r="EF977" s="4"/>
      <c r="EG977" s="4"/>
      <c r="EH977" s="4"/>
      <c r="EI977" s="4"/>
      <c r="EJ977" s="4"/>
      <c r="EK977" s="4"/>
      <c r="EL977" s="4"/>
      <c r="EM977" s="4"/>
      <c r="EN977" s="4"/>
      <c r="EO977" s="4"/>
      <c r="EP977" s="4"/>
      <c r="EQ977" s="4"/>
      <c r="ER977" s="4"/>
      <c r="ES977" s="4"/>
      <c r="ET977" s="4"/>
      <c r="EU977" s="4"/>
      <c r="EV977" s="4"/>
      <c r="EW977" s="4"/>
      <c r="EX977" s="4"/>
      <c r="EY977" s="4"/>
      <c r="EZ977" s="4"/>
      <c r="FA977" s="4"/>
      <c r="FB977" s="4"/>
      <c r="FC977" s="4"/>
      <c r="FD977" s="4"/>
      <c r="FE977" s="4"/>
      <c r="FF977" s="4"/>
      <c r="FG977" s="4"/>
      <c r="FH977" s="4"/>
      <c r="FI977" s="4"/>
      <c r="FJ977" s="4"/>
      <c r="FK977" s="4"/>
      <c r="FL977" s="4"/>
      <c r="FM977" s="4"/>
      <c r="FN977" s="4"/>
      <c r="FO977" s="4"/>
      <c r="FP977" s="4"/>
      <c r="FQ977" s="4"/>
      <c r="FR977" s="4"/>
      <c r="FS977" s="4"/>
      <c r="FT977" s="4"/>
      <c r="FU977" s="4"/>
      <c r="FV977" s="4"/>
      <c r="FW977" s="4"/>
      <c r="FX977" s="4"/>
      <c r="FY977" s="4"/>
      <c r="FZ977" s="4"/>
      <c r="GA977" s="4"/>
      <c r="GB977" s="4"/>
      <c r="GC977" s="4"/>
      <c r="GD977" s="4"/>
      <c r="GE977" s="4"/>
      <c r="GF977" s="4"/>
      <c r="GG977" s="4"/>
      <c r="GH977" s="4"/>
      <c r="GI977" s="4"/>
      <c r="GJ977" s="4"/>
      <c r="GK977" s="4"/>
      <c r="GL977" s="4"/>
      <c r="GM977" s="4"/>
      <c r="GN977" s="4"/>
      <c r="GO977" s="4"/>
      <c r="GP977" s="4"/>
      <c r="GQ977" s="4"/>
      <c r="GR977" s="4"/>
      <c r="GS977" s="4"/>
      <c r="GT977" s="4"/>
      <c r="GU977" s="4"/>
      <c r="GV977" s="4"/>
      <c r="GW977" s="4"/>
      <c r="GX977" s="4"/>
      <c r="GY977" s="4"/>
      <c r="GZ977" s="4"/>
      <c r="HA977" s="4"/>
      <c r="HB977" s="4"/>
      <c r="HC977" s="4"/>
    </row>
    <row r="978" spans="1:211" s="380" customFormat="1" ht="13.9" customHeight="1">
      <c r="A978" s="828" t="str">
        <f>IF('1C TSsoustraitance'!$A695&lt;&gt;0,'1C TSsoustraitance'!$A695,"")</f>
        <v/>
      </c>
      <c r="B978" s="530"/>
      <c r="C978" s="513" t="str">
        <f>IF('1C TSsoustraitance'!$A695&lt;&gt;0,'1C TSsoustraitance'!$B695,"")</f>
        <v/>
      </c>
      <c r="D978" s="513" t="str">
        <f>IF('1C TSsoustraitance'!$A695&lt;&gt;0,'1C TSsoustraitance'!$C695,"")</f>
        <v/>
      </c>
      <c r="E978" s="684"/>
      <c r="F978" s="685"/>
      <c r="G978" s="666">
        <f>'1C TSsoustraitance'!$D695</f>
        <v>0</v>
      </c>
      <c r="H978" s="533">
        <v>0.21</v>
      </c>
      <c r="I978" s="533">
        <v>1</v>
      </c>
      <c r="J978" s="534"/>
      <c r="K978" s="667">
        <f t="shared" si="197"/>
        <v>0</v>
      </c>
      <c r="L978" s="668">
        <f>IF(OR('1C TSsoustraitance'!$D695="",'1C TSsoustraitance'!$AP695=0),0,IF(AND('1C TSsoustraitance'!$D695&lt;&gt;"",$K$2="Pôle",'1C TSsoustraitance'!$E695="OUI"),(('1C TSsoustraitance'!$F695+'1C TSsoustraitance'!$G695+'1C TSsoustraitance'!$H695+'1C TSsoustraitance'!$I695+'1C TSsoustraitance'!$M695)/'1C TSsoustraitance'!$R695),IF(AND('1C TSsoustraitance'!$D695&lt;&gt;"",$K$2="Pôle",'1C TSsoustraitance'!$E695="NON"),(('1C TSsoustraitance'!$F695+'1C TSsoustraitance'!$G695+'1C TSsoustraitance'!$H695+'1C TSsoustraitance'!$I695+'1C TSsoustraitance'!$M695)/'1C TSsoustraitance'!$AP695),IF(AND('1C TSsoustraitance'!$D695&lt;&gt;"",$K$2&lt;&gt;"Pôle",'1C TSsoustraitance'!$E695="OUI"),(('1C TSsoustraitance'!$F695+'1C TSsoustraitance'!$G695+'1C TSsoustraitance'!$H695+'1C TSsoustraitance'!$I695+'1C TSsoustraitance'!$J695+'1C TSsoustraitance'!$K695+'1C TSsoustraitance'!$L695+'1C TSsoustraitance'!$M695+'1C TSsoustraitance'!$N695+'1C TSsoustraitance'!$O695+'1C TSsoustraitance'!$P695+'1C TSsoustraitance'!$Q695)/'1C TSsoustraitance'!$R695),IF(AND('1C TSsoustraitance'!$D695&lt;&gt;"",$K$2&lt;&gt;"Pôle",'1C TSsoustraitance'!$E695="NON"),(('1C TSsoustraitance'!$F695+'1C TSsoustraitance'!$G695+'1C TSsoustraitance'!$H695+'1C TSsoustraitance'!$I695+'1C TSsoustraitance'!$J695+'1C TSsoustraitance'!$K695+'1C TSsoustraitance'!$L695+'1C TSsoustraitance'!$M695+'1C TSsoustraitance'!$N695+'1C TSsoustraitance'!$O695+'1C TSsoustraitance'!$P695+'1C TSsoustraitance'!$Q695))/'1C TSsoustraitance'!$AP695)))))</f>
        <v>0</v>
      </c>
      <c r="M978" s="668">
        <f>IF(OR('1C TSsoustraitance'!$D695="",'1C TSsoustraitance'!AP$13=0),0,IF(AND('1C TSsoustraitance'!$D695&lt;&gt;"",$K$2="Pôle",'1C TSsoustraitance'!$E695="OUI"),(('1C TSsoustraitance'!$J695+'1C TSsoustraitance'!$K695+'1C TSsoustraitance'!$L695)/'1C TSsoustraitance'!$R695),IF(AND('1C TSsoustraitance'!$D695&lt;&gt;"",$K$2="Pôle",'1C TSsoustraitance'!$E695="NON"),(('1C TSsoustraitance'!$J695+'1C TSsoustraitance'!$K695+'1C TSsoustraitance'!$L695)/'1C TSsoustraitance'!$AP695),IF(AND('1C TSsoustraitance'!$D695&lt;&gt;"",$K$2&lt;&gt;"Pôle"),0))))</f>
        <v>0</v>
      </c>
      <c r="N978" s="668">
        <f t="shared" si="196"/>
        <v>0</v>
      </c>
      <c r="O978" s="669">
        <f>IF(OR('1C TSsoustraitance'!$D695="",'1C TSsoustraitance'!$E695="OUI",'1C TSsoustraitance'!$AP695=0),0,(('1C TSsoustraitance'!$S695)/'1C TSsoustraitance'!$AP695))</f>
        <v>0</v>
      </c>
      <c r="P978" s="669">
        <f>IF(OR('1C TSsoustraitance'!$D695="",'1C TSsoustraitance'!$E695="OUI",'1C TSsoustraitance'!$AP695=0),0,(('1C TSsoustraitance'!$T695)/'1C TSsoustraitance'!$AP695))</f>
        <v>0</v>
      </c>
      <c r="Q978" s="669">
        <f>IF(OR('1C TSsoustraitance'!$D695="",'1C TSsoustraitance'!$E695="OUI",'1C TSsoustraitance'!$AP695=0),0,(('1C TSsoustraitance'!$U695)/'1C TSsoustraitance'!$AP695))</f>
        <v>0</v>
      </c>
      <c r="R978" s="669">
        <f>IF(OR('1C TSsoustraitance'!$D695="",'1C TSsoustraitance'!$E695="OUI",'1C TSsoustraitance'!$AP695=0),0,(('1C TSsoustraitance'!$V695)/'1C TSsoustraitance'!$AP695))</f>
        <v>0</v>
      </c>
      <c r="S978" s="669">
        <f>IF(OR('1C TSsoustraitance'!$D695="",'1C TSsoustraitance'!$E695="OUI",'1C TSsoustraitance'!$AP695=0),0,(('1C TSsoustraitance'!$W695)/'1C TSsoustraitance'!$AP695))</f>
        <v>0</v>
      </c>
      <c r="T978" s="669">
        <f>IF(OR('1C TSsoustraitance'!$D695="",'1C TSsoustraitance'!$E695="OUI",'1C TSsoustraitance'!$AP695=0),0,(('1C TSsoustraitance'!$X695)/'1C TSsoustraitance'!$AP695))</f>
        <v>0</v>
      </c>
      <c r="U978" s="669">
        <f>IF(OR('1C TSsoustraitance'!$D695="",'1C TSsoustraitance'!$E695="OUI",'1C TSsoustraitance'!$AP695=0),0,(('1C TSsoustraitance'!$Y695)/'1C TSsoustraitance'!$AP695))</f>
        <v>0</v>
      </c>
      <c r="V978" s="669">
        <f>IF(OR('1C TSsoustraitance'!$D695="",'1C TSsoustraitance'!$E695="OUI",'1C TSsoustraitance'!$AP695=0),0,(('1C TSsoustraitance'!$Z695)/'1C TSsoustraitance'!$AP695))</f>
        <v>0</v>
      </c>
      <c r="W978" s="669">
        <f>IF(OR('1C TSsoustraitance'!$D695="",'1C TSsoustraitance'!$E695="OUI",'1C TSsoustraitance'!$AP695=0),0,(('1C TSsoustraitance'!$AA695)/'1C TSsoustraitance'!$AP695))</f>
        <v>0</v>
      </c>
      <c r="X978" s="669">
        <f>IF(OR('1C TSsoustraitance'!$D695="",'1C TSsoustraitance'!$E695="OUI",'1C TSsoustraitance'!$AP695=0),0,(('1C TSsoustraitance'!$AB695)/'1C TSsoustraitance'!$AP695))</f>
        <v>0</v>
      </c>
      <c r="Y978" s="669">
        <f>IF(OR('1C TSsoustraitance'!$D695="",'1C TSsoustraitance'!$E695="OUI",'1C TSsoustraitance'!$AP695=0),0,(('1C TSsoustraitance'!$AC695)/'1C TSsoustraitance'!$AP695))</f>
        <v>0</v>
      </c>
      <c r="Z978" s="669">
        <f>IF(OR('1C TSsoustraitance'!$D695="",'1C TSsoustraitance'!$E695="OUI",'1C TSsoustraitance'!$AP695=0),0,(('1C TSsoustraitance'!$AD695)/'1C TSsoustraitance'!$AP695))</f>
        <v>0</v>
      </c>
      <c r="AA978" s="669">
        <f>IF(OR('1C TSsoustraitance'!$D695="",'1C TSsoustraitance'!$E695="OUI",'1C TSsoustraitance'!$AP695=0),0,(('1C TSsoustraitance'!$AE695)/'1C TSsoustraitance'!$AP695))</f>
        <v>0</v>
      </c>
      <c r="AB978" s="669">
        <f>IF(OR('1C TSsoustraitance'!$D695="",'1C TSsoustraitance'!$E695="OUI",'1C TSsoustraitance'!$AP695=0),0,(('1C TSsoustraitance'!$AF695)/'1C TSsoustraitance'!$AP695))</f>
        <v>0</v>
      </c>
      <c r="AC978" s="669">
        <f>IF(OR('1C TSsoustraitance'!$D695="",'1C TSsoustraitance'!$E695="OUI",'1C TSsoustraitance'!$AP695=0),0,(('1C TSsoustraitance'!$AG695)/'1C TSsoustraitance'!$AP695))</f>
        <v>0</v>
      </c>
      <c r="AD978" s="669">
        <f>IF(OR('1C TSsoustraitance'!$D695="",'1C TSsoustraitance'!$E695="OUI",'1C TSsoustraitance'!$AP695=0),0,(('1C TSsoustraitance'!$AH695)/'1C TSsoustraitance'!$AP695))</f>
        <v>0</v>
      </c>
      <c r="AE978" s="669">
        <f>IF(OR('1C TSsoustraitance'!$D695="",'1C TSsoustraitance'!$E695="OUI",'1C TSsoustraitance'!$AP695=0),0,(('1C TSsoustraitance'!$AI695)/'1C TSsoustraitance'!$AP695))</f>
        <v>0</v>
      </c>
      <c r="AF978" s="669">
        <f>IF(OR('1C TSsoustraitance'!$D695="",'1C TSsoustraitance'!$E695="OUI",'1C TSsoustraitance'!$AP695=0),0,(('1C TSsoustraitance'!$AJ695)/'1C TSsoustraitance'!$AP695))</f>
        <v>0</v>
      </c>
      <c r="AG978" s="669">
        <f>IF(OR('1C TSsoustraitance'!$D695="",'1C TSsoustraitance'!$E695="OUI",'1C TSsoustraitance'!$AP695=0),0,(('1C TSsoustraitance'!$AK695)/'1C TSsoustraitance'!$AP695))</f>
        <v>0</v>
      </c>
      <c r="AH978" s="669">
        <f>IF(OR('1C TSsoustraitance'!$D695="",'1C TSsoustraitance'!$E695="OUI",'1C TSsoustraitance'!$AP695=0),0,(('1C TSsoustraitance'!$AL695)/'1C TSsoustraitance'!$AP695))</f>
        <v>0</v>
      </c>
      <c r="AI978" s="669">
        <f>IF(OR('1C TSsoustraitance'!$D695="",'1C TSsoustraitance'!$E695="OUI",'1C TSsoustraitance'!$AP695=0),0,(('1C TSsoustraitance'!$AM695)/'1C TSsoustraitance'!$AP695))</f>
        <v>0</v>
      </c>
      <c r="AJ978" s="669">
        <f>IF(OR('1C TSsoustraitance'!$D695="",'1C TSsoustraitance'!$E695="OUI",'1C TSsoustraitance'!$AP695=0),0,(('1C TSsoustraitance'!$AN695)/'1C TSsoustraitance'!$AP695))</f>
        <v>0</v>
      </c>
      <c r="AK978" s="669">
        <f t="shared" si="198"/>
        <v>0</v>
      </c>
      <c r="AL978" s="668">
        <f t="shared" si="199"/>
        <v>0</v>
      </c>
      <c r="AM978" s="670">
        <f>IF(Tableau7[[#This Row],[N° pièce]]="",0,(Tableau7[[#This Row],[hors TVA]]+(Tableau7[[#This Row],[hors TVA]]*Tableau7[[#This Row],[Taux TVA]])-(Tableau7[[#This Row],[hors TVA]]*Tableau7[[#This Row],[Taux TVA]]*Tableau7[[#This Row],[Régime TVA: Récupération]]))*Tableau7[[#This Row],[Type 1]])</f>
        <v>0</v>
      </c>
      <c r="AN978" s="670">
        <f>IF(Tableau7[[#This Row],[N° pièce]]="",0,IF($K$2="pôle",((Tableau7[[#This Row],[hors TVA]]+(Tableau7[[#This Row],[hors TVA]]*Tableau7[[#This Row],[Taux TVA]])-(Tableau7[[#This Row],[hors TVA]]*Tableau7[[#This Row],[Taux TVA]]*Tableau7[[#This Row],[Régime TVA: Récupération]]))*Tableau7[[#This Row],[Type 2]]),0))</f>
        <v>0</v>
      </c>
      <c r="AO978" s="670">
        <f t="shared" si="194"/>
        <v>0</v>
      </c>
      <c r="AP978" s="255">
        <f t="shared" si="193"/>
        <v>0</v>
      </c>
      <c r="AQ978" s="506">
        <f t="shared" si="200"/>
        <v>0</v>
      </c>
      <c r="AR978" s="671"/>
      <c r="AS978" s="512"/>
      <c r="AT978" s="513" t="str">
        <f>IF(('1C TSsoustraitance'!AP695*FICHE!C$14&lt;J978),"Forfait limité à "&amp;FICHE!C$14&amp;"€/jour","")</f>
        <v/>
      </c>
      <c r="AU978" s="797"/>
      <c r="AV978" s="484"/>
      <c r="AW978" s="484"/>
      <c r="AX978" s="484"/>
      <c r="AY978" s="484"/>
      <c r="AZ978" s="484"/>
      <c r="BA978" s="4"/>
      <c r="BB978" s="4"/>
      <c r="BC978" s="4"/>
      <c r="BD978" s="4"/>
      <c r="BE978" s="4"/>
      <c r="BF978" s="4"/>
      <c r="BG978" s="4"/>
      <c r="BH978" s="4"/>
      <c r="BI978" s="4"/>
      <c r="BJ978" s="4"/>
      <c r="BK978" s="4"/>
      <c r="BL978" s="4"/>
      <c r="BM978" s="4"/>
      <c r="BN978" s="4"/>
      <c r="BO978" s="4"/>
      <c r="BP978" s="4"/>
      <c r="BQ978" s="4"/>
      <c r="BR978" s="4"/>
      <c r="BS978" s="4"/>
      <c r="BT978" s="4"/>
      <c r="BU978" s="4"/>
      <c r="BV978" s="4"/>
      <c r="BW978" s="4"/>
      <c r="BX978" s="4"/>
      <c r="BY978" s="4"/>
      <c r="BZ978" s="4"/>
      <c r="CA978" s="4"/>
      <c r="CB978" s="4"/>
      <c r="CC978" s="4"/>
      <c r="CD978" s="4"/>
      <c r="CE978" s="4"/>
      <c r="CF978" s="4"/>
      <c r="CG978" s="4"/>
      <c r="CH978" s="4"/>
      <c r="CI978" s="4"/>
      <c r="CJ978" s="4"/>
      <c r="CK978" s="4"/>
      <c r="CL978" s="4"/>
      <c r="CM978" s="4"/>
      <c r="CN978" s="4"/>
      <c r="CO978" s="4"/>
      <c r="CP978" s="4"/>
      <c r="CQ978" s="4"/>
      <c r="CR978" s="4"/>
      <c r="CS978" s="4"/>
      <c r="CT978" s="4"/>
      <c r="CU978" s="4"/>
      <c r="CV978" s="4"/>
      <c r="CW978" s="4"/>
      <c r="CX978" s="4"/>
      <c r="CY978" s="4"/>
      <c r="CZ978" s="4"/>
      <c r="DA978" s="4"/>
      <c r="DB978" s="4"/>
      <c r="DC978" s="4"/>
      <c r="DD978" s="4"/>
      <c r="DE978" s="4"/>
      <c r="DF978" s="4"/>
      <c r="DG978" s="4"/>
      <c r="DH978" s="4"/>
      <c r="DI978" s="4"/>
      <c r="DJ978" s="4"/>
      <c r="DK978" s="4"/>
      <c r="DL978" s="4"/>
      <c r="DM978" s="4"/>
      <c r="DN978" s="4"/>
      <c r="DO978" s="4"/>
      <c r="DP978" s="4"/>
      <c r="DQ978" s="4"/>
      <c r="DR978" s="4"/>
      <c r="DS978" s="4"/>
      <c r="DT978" s="4"/>
      <c r="DU978" s="4"/>
      <c r="DV978" s="4"/>
      <c r="DW978" s="4"/>
      <c r="DX978" s="4"/>
      <c r="DY978" s="4"/>
      <c r="DZ978" s="4"/>
      <c r="EA978" s="4"/>
      <c r="EB978" s="4"/>
      <c r="EC978" s="4"/>
      <c r="ED978" s="4"/>
      <c r="EE978" s="4"/>
      <c r="EF978" s="4"/>
      <c r="EG978" s="4"/>
      <c r="EH978" s="4"/>
      <c r="EI978" s="4"/>
      <c r="EJ978" s="4"/>
      <c r="EK978" s="4"/>
      <c r="EL978" s="4"/>
      <c r="EM978" s="4"/>
      <c r="EN978" s="4"/>
      <c r="EO978" s="4"/>
      <c r="EP978" s="4"/>
      <c r="EQ978" s="4"/>
      <c r="ER978" s="4"/>
      <c r="ES978" s="4"/>
      <c r="ET978" s="4"/>
      <c r="EU978" s="4"/>
      <c r="EV978" s="4"/>
      <c r="EW978" s="4"/>
      <c r="EX978" s="4"/>
      <c r="EY978" s="4"/>
      <c r="EZ978" s="4"/>
      <c r="FA978" s="4"/>
      <c r="FB978" s="4"/>
      <c r="FC978" s="4"/>
      <c r="FD978" s="4"/>
      <c r="FE978" s="4"/>
      <c r="FF978" s="4"/>
      <c r="FG978" s="4"/>
      <c r="FH978" s="4"/>
      <c r="FI978" s="4"/>
      <c r="FJ978" s="4"/>
      <c r="FK978" s="4"/>
      <c r="FL978" s="4"/>
      <c r="FM978" s="4"/>
      <c r="FN978" s="4"/>
      <c r="FO978" s="4"/>
      <c r="FP978" s="4"/>
      <c r="FQ978" s="4"/>
      <c r="FR978" s="4"/>
      <c r="FS978" s="4"/>
      <c r="FT978" s="4"/>
      <c r="FU978" s="4"/>
      <c r="FV978" s="4"/>
      <c r="FW978" s="4"/>
      <c r="FX978" s="4"/>
      <c r="FY978" s="4"/>
      <c r="FZ978" s="4"/>
      <c r="GA978" s="4"/>
      <c r="GB978" s="4"/>
      <c r="GC978" s="4"/>
      <c r="GD978" s="4"/>
      <c r="GE978" s="4"/>
      <c r="GF978" s="4"/>
      <c r="GG978" s="4"/>
      <c r="GH978" s="4"/>
      <c r="GI978" s="4"/>
      <c r="GJ978" s="4"/>
      <c r="GK978" s="4"/>
      <c r="GL978" s="4"/>
      <c r="GM978" s="4"/>
      <c r="GN978" s="4"/>
      <c r="GO978" s="4"/>
      <c r="GP978" s="4"/>
      <c r="GQ978" s="4"/>
      <c r="GR978" s="4"/>
      <c r="GS978" s="4"/>
      <c r="GT978" s="4"/>
      <c r="GU978" s="4"/>
      <c r="GV978" s="4"/>
      <c r="GW978" s="4"/>
      <c r="GX978" s="4"/>
      <c r="GY978" s="4"/>
      <c r="GZ978" s="4"/>
      <c r="HA978" s="4"/>
      <c r="HB978" s="4"/>
      <c r="HC978" s="4"/>
    </row>
    <row r="979" spans="1:211" s="380" customFormat="1" ht="13.9" customHeight="1">
      <c r="A979" s="828" t="str">
        <f>IF('1C TSsoustraitance'!$A696&lt;&gt;0,'1C TSsoustraitance'!$A696,"")</f>
        <v/>
      </c>
      <c r="B979" s="530"/>
      <c r="C979" s="513" t="str">
        <f>IF('1C TSsoustraitance'!$A696&lt;&gt;0,'1C TSsoustraitance'!$B696,"")</f>
        <v/>
      </c>
      <c r="D979" s="513" t="str">
        <f>IF('1C TSsoustraitance'!$A696&lt;&gt;0,'1C TSsoustraitance'!$C696,"")</f>
        <v/>
      </c>
      <c r="E979" s="684"/>
      <c r="F979" s="685"/>
      <c r="G979" s="666">
        <f>'1C TSsoustraitance'!$D696</f>
        <v>0</v>
      </c>
      <c r="H979" s="533">
        <v>0.21</v>
      </c>
      <c r="I979" s="533">
        <v>1</v>
      </c>
      <c r="J979" s="534"/>
      <c r="K979" s="667">
        <f t="shared" si="197"/>
        <v>0</v>
      </c>
      <c r="L979" s="668">
        <f>IF(OR('1C TSsoustraitance'!$D696="",'1C TSsoustraitance'!$AP696=0),0,IF(AND('1C TSsoustraitance'!$D696&lt;&gt;"",$K$2="Pôle",'1C TSsoustraitance'!$E696="OUI"),(('1C TSsoustraitance'!$F696+'1C TSsoustraitance'!$G696+'1C TSsoustraitance'!$H696+'1C TSsoustraitance'!$I696+'1C TSsoustraitance'!$M696)/'1C TSsoustraitance'!$R696),IF(AND('1C TSsoustraitance'!$D696&lt;&gt;"",$K$2="Pôle",'1C TSsoustraitance'!$E696="NON"),(('1C TSsoustraitance'!$F696+'1C TSsoustraitance'!$G696+'1C TSsoustraitance'!$H696+'1C TSsoustraitance'!$I696+'1C TSsoustraitance'!$M696)/'1C TSsoustraitance'!$AP696),IF(AND('1C TSsoustraitance'!$D696&lt;&gt;"",$K$2&lt;&gt;"Pôle",'1C TSsoustraitance'!$E696="OUI"),(('1C TSsoustraitance'!$F696+'1C TSsoustraitance'!$G696+'1C TSsoustraitance'!$H696+'1C TSsoustraitance'!$I696+'1C TSsoustraitance'!$J696+'1C TSsoustraitance'!$K696+'1C TSsoustraitance'!$L696+'1C TSsoustraitance'!$M696+'1C TSsoustraitance'!$N696+'1C TSsoustraitance'!$O696+'1C TSsoustraitance'!$P696+'1C TSsoustraitance'!$Q696)/'1C TSsoustraitance'!$R696),IF(AND('1C TSsoustraitance'!$D696&lt;&gt;"",$K$2&lt;&gt;"Pôle",'1C TSsoustraitance'!$E696="NON"),(('1C TSsoustraitance'!$F696+'1C TSsoustraitance'!$G696+'1C TSsoustraitance'!$H696+'1C TSsoustraitance'!$I696+'1C TSsoustraitance'!$J696+'1C TSsoustraitance'!$K696+'1C TSsoustraitance'!$L696+'1C TSsoustraitance'!$M696+'1C TSsoustraitance'!$N696+'1C TSsoustraitance'!$O696+'1C TSsoustraitance'!$P696+'1C TSsoustraitance'!$Q696))/'1C TSsoustraitance'!$AP696)))))</f>
        <v>0</v>
      </c>
      <c r="M979" s="668">
        <f>IF(OR('1C TSsoustraitance'!$D696="",'1C TSsoustraitance'!AP$13=0),0,IF(AND('1C TSsoustraitance'!$D696&lt;&gt;"",$K$2="Pôle",'1C TSsoustraitance'!$E696="OUI"),(('1C TSsoustraitance'!$J696+'1C TSsoustraitance'!$K696+'1C TSsoustraitance'!$L696)/'1C TSsoustraitance'!$R696),IF(AND('1C TSsoustraitance'!$D696&lt;&gt;"",$K$2="Pôle",'1C TSsoustraitance'!$E696="NON"),(('1C TSsoustraitance'!$J696+'1C TSsoustraitance'!$K696+'1C TSsoustraitance'!$L696)/'1C TSsoustraitance'!$AP696),IF(AND('1C TSsoustraitance'!$D696&lt;&gt;"",$K$2&lt;&gt;"Pôle"),0))))</f>
        <v>0</v>
      </c>
      <c r="N979" s="668">
        <f t="shared" si="196"/>
        <v>0</v>
      </c>
      <c r="O979" s="669">
        <f>IF(OR('1C TSsoustraitance'!$D696="",'1C TSsoustraitance'!$E696="OUI",'1C TSsoustraitance'!$AP696=0),0,(('1C TSsoustraitance'!$S696)/'1C TSsoustraitance'!$AP696))</f>
        <v>0</v>
      </c>
      <c r="P979" s="669">
        <f>IF(OR('1C TSsoustraitance'!$D696="",'1C TSsoustraitance'!$E696="OUI",'1C TSsoustraitance'!$AP696=0),0,(('1C TSsoustraitance'!$T696)/'1C TSsoustraitance'!$AP696))</f>
        <v>0</v>
      </c>
      <c r="Q979" s="669">
        <f>IF(OR('1C TSsoustraitance'!$D696="",'1C TSsoustraitance'!$E696="OUI",'1C TSsoustraitance'!$AP696=0),0,(('1C TSsoustraitance'!$U696)/'1C TSsoustraitance'!$AP696))</f>
        <v>0</v>
      </c>
      <c r="R979" s="669">
        <f>IF(OR('1C TSsoustraitance'!$D696="",'1C TSsoustraitance'!$E696="OUI",'1C TSsoustraitance'!$AP696=0),0,(('1C TSsoustraitance'!$V696)/'1C TSsoustraitance'!$AP696))</f>
        <v>0</v>
      </c>
      <c r="S979" s="669">
        <f>IF(OR('1C TSsoustraitance'!$D696="",'1C TSsoustraitance'!$E696="OUI",'1C TSsoustraitance'!$AP696=0),0,(('1C TSsoustraitance'!$W696)/'1C TSsoustraitance'!$AP696))</f>
        <v>0</v>
      </c>
      <c r="T979" s="669">
        <f>IF(OR('1C TSsoustraitance'!$D696="",'1C TSsoustraitance'!$E696="OUI",'1C TSsoustraitance'!$AP696=0),0,(('1C TSsoustraitance'!$X696)/'1C TSsoustraitance'!$AP696))</f>
        <v>0</v>
      </c>
      <c r="U979" s="669">
        <f>IF(OR('1C TSsoustraitance'!$D696="",'1C TSsoustraitance'!$E696="OUI",'1C TSsoustraitance'!$AP696=0),0,(('1C TSsoustraitance'!$Y696)/'1C TSsoustraitance'!$AP696))</f>
        <v>0</v>
      </c>
      <c r="V979" s="669">
        <f>IF(OR('1C TSsoustraitance'!$D696="",'1C TSsoustraitance'!$E696="OUI",'1C TSsoustraitance'!$AP696=0),0,(('1C TSsoustraitance'!$Z696)/'1C TSsoustraitance'!$AP696))</f>
        <v>0</v>
      </c>
      <c r="W979" s="669">
        <f>IF(OR('1C TSsoustraitance'!$D696="",'1C TSsoustraitance'!$E696="OUI",'1C TSsoustraitance'!$AP696=0),0,(('1C TSsoustraitance'!$AA696)/'1C TSsoustraitance'!$AP696))</f>
        <v>0</v>
      </c>
      <c r="X979" s="669">
        <f>IF(OR('1C TSsoustraitance'!$D696="",'1C TSsoustraitance'!$E696="OUI",'1C TSsoustraitance'!$AP696=0),0,(('1C TSsoustraitance'!$AB696)/'1C TSsoustraitance'!$AP696))</f>
        <v>0</v>
      </c>
      <c r="Y979" s="669">
        <f>IF(OR('1C TSsoustraitance'!$D696="",'1C TSsoustraitance'!$E696="OUI",'1C TSsoustraitance'!$AP696=0),0,(('1C TSsoustraitance'!$AC696)/'1C TSsoustraitance'!$AP696))</f>
        <v>0</v>
      </c>
      <c r="Z979" s="669">
        <f>IF(OR('1C TSsoustraitance'!$D696="",'1C TSsoustraitance'!$E696="OUI",'1C TSsoustraitance'!$AP696=0),0,(('1C TSsoustraitance'!$AD696)/'1C TSsoustraitance'!$AP696))</f>
        <v>0</v>
      </c>
      <c r="AA979" s="669">
        <f>IF(OR('1C TSsoustraitance'!$D696="",'1C TSsoustraitance'!$E696="OUI",'1C TSsoustraitance'!$AP696=0),0,(('1C TSsoustraitance'!$AE696)/'1C TSsoustraitance'!$AP696))</f>
        <v>0</v>
      </c>
      <c r="AB979" s="669">
        <f>IF(OR('1C TSsoustraitance'!$D696="",'1C TSsoustraitance'!$E696="OUI",'1C TSsoustraitance'!$AP696=0),0,(('1C TSsoustraitance'!$AF696)/'1C TSsoustraitance'!$AP696))</f>
        <v>0</v>
      </c>
      <c r="AC979" s="669">
        <f>IF(OR('1C TSsoustraitance'!$D696="",'1C TSsoustraitance'!$E696="OUI",'1C TSsoustraitance'!$AP696=0),0,(('1C TSsoustraitance'!$AG696)/'1C TSsoustraitance'!$AP696))</f>
        <v>0</v>
      </c>
      <c r="AD979" s="669">
        <f>IF(OR('1C TSsoustraitance'!$D696="",'1C TSsoustraitance'!$E696="OUI",'1C TSsoustraitance'!$AP696=0),0,(('1C TSsoustraitance'!$AH696)/'1C TSsoustraitance'!$AP696))</f>
        <v>0</v>
      </c>
      <c r="AE979" s="669">
        <f>IF(OR('1C TSsoustraitance'!$D696="",'1C TSsoustraitance'!$E696="OUI",'1C TSsoustraitance'!$AP696=0),0,(('1C TSsoustraitance'!$AI696)/'1C TSsoustraitance'!$AP696))</f>
        <v>0</v>
      </c>
      <c r="AF979" s="669">
        <f>IF(OR('1C TSsoustraitance'!$D696="",'1C TSsoustraitance'!$E696="OUI",'1C TSsoustraitance'!$AP696=0),0,(('1C TSsoustraitance'!$AJ696)/'1C TSsoustraitance'!$AP696))</f>
        <v>0</v>
      </c>
      <c r="AG979" s="669">
        <f>IF(OR('1C TSsoustraitance'!$D696="",'1C TSsoustraitance'!$E696="OUI",'1C TSsoustraitance'!$AP696=0),0,(('1C TSsoustraitance'!$AK696)/'1C TSsoustraitance'!$AP696))</f>
        <v>0</v>
      </c>
      <c r="AH979" s="669">
        <f>IF(OR('1C TSsoustraitance'!$D696="",'1C TSsoustraitance'!$E696="OUI",'1C TSsoustraitance'!$AP696=0),0,(('1C TSsoustraitance'!$AL696)/'1C TSsoustraitance'!$AP696))</f>
        <v>0</v>
      </c>
      <c r="AI979" s="669">
        <f>IF(OR('1C TSsoustraitance'!$D696="",'1C TSsoustraitance'!$E696="OUI",'1C TSsoustraitance'!$AP696=0),0,(('1C TSsoustraitance'!$AM696)/'1C TSsoustraitance'!$AP696))</f>
        <v>0</v>
      </c>
      <c r="AJ979" s="669">
        <f>IF(OR('1C TSsoustraitance'!$D696="",'1C TSsoustraitance'!$E696="OUI",'1C TSsoustraitance'!$AP696=0),0,(('1C TSsoustraitance'!$AN696)/'1C TSsoustraitance'!$AP696))</f>
        <v>0</v>
      </c>
      <c r="AK979" s="669">
        <f t="shared" si="198"/>
        <v>0</v>
      </c>
      <c r="AL979" s="668">
        <f t="shared" si="199"/>
        <v>0</v>
      </c>
      <c r="AM979" s="670">
        <f>IF(Tableau7[[#This Row],[N° pièce]]="",0,(Tableau7[[#This Row],[hors TVA]]+(Tableau7[[#This Row],[hors TVA]]*Tableau7[[#This Row],[Taux TVA]])-(Tableau7[[#This Row],[hors TVA]]*Tableau7[[#This Row],[Taux TVA]]*Tableau7[[#This Row],[Régime TVA: Récupération]]))*Tableau7[[#This Row],[Type 1]])</f>
        <v>0</v>
      </c>
      <c r="AN979" s="670">
        <f>IF(Tableau7[[#This Row],[N° pièce]]="",0,IF($K$2="pôle",((Tableau7[[#This Row],[hors TVA]]+(Tableau7[[#This Row],[hors TVA]]*Tableau7[[#This Row],[Taux TVA]])-(Tableau7[[#This Row],[hors TVA]]*Tableau7[[#This Row],[Taux TVA]]*Tableau7[[#This Row],[Régime TVA: Récupération]]))*Tableau7[[#This Row],[Type 2]]),0))</f>
        <v>0</v>
      </c>
      <c r="AO979" s="670">
        <f t="shared" si="194"/>
        <v>0</v>
      </c>
      <c r="AP979" s="255">
        <f t="shared" si="193"/>
        <v>0</v>
      </c>
      <c r="AQ979" s="506">
        <f t="shared" si="200"/>
        <v>0</v>
      </c>
      <c r="AR979" s="671"/>
      <c r="AS979" s="512"/>
      <c r="AT979" s="513" t="str">
        <f>IF(('1C TSsoustraitance'!AP696*FICHE!C$14&lt;J979),"Forfait limité à "&amp;FICHE!C$14&amp;"€/jour","")</f>
        <v/>
      </c>
      <c r="AU979" s="797"/>
      <c r="AV979" s="484"/>
      <c r="AW979" s="484"/>
      <c r="AX979" s="484"/>
      <c r="AY979" s="484"/>
      <c r="AZ979" s="484"/>
      <c r="BA979" s="4"/>
      <c r="BB979" s="4"/>
      <c r="BC979" s="4"/>
      <c r="BD979" s="4"/>
      <c r="BE979" s="4"/>
      <c r="BF979" s="4"/>
      <c r="BG979" s="4"/>
      <c r="BH979" s="4"/>
      <c r="BI979" s="4"/>
      <c r="BJ979" s="4"/>
      <c r="BK979" s="4"/>
      <c r="BL979" s="4"/>
      <c r="BM979" s="4"/>
      <c r="BN979" s="4"/>
      <c r="BO979" s="4"/>
      <c r="BP979" s="4"/>
      <c r="BQ979" s="4"/>
      <c r="BR979" s="4"/>
      <c r="BS979" s="4"/>
      <c r="BT979" s="4"/>
      <c r="BU979" s="4"/>
      <c r="BV979" s="4"/>
      <c r="BW979" s="4"/>
      <c r="BX979" s="4"/>
      <c r="BY979" s="4"/>
      <c r="BZ979" s="4"/>
      <c r="CA979" s="4"/>
      <c r="CB979" s="4"/>
      <c r="CC979" s="4"/>
      <c r="CD979" s="4"/>
      <c r="CE979" s="4"/>
      <c r="CF979" s="4"/>
      <c r="CG979" s="4"/>
      <c r="CH979" s="4"/>
      <c r="CI979" s="4"/>
      <c r="CJ979" s="4"/>
      <c r="CK979" s="4"/>
      <c r="CL979" s="4"/>
      <c r="CM979" s="4"/>
      <c r="CN979" s="4"/>
      <c r="CO979" s="4"/>
      <c r="CP979" s="4"/>
      <c r="CQ979" s="4"/>
      <c r="CR979" s="4"/>
      <c r="CS979" s="4"/>
      <c r="CT979" s="4"/>
      <c r="CU979" s="4"/>
      <c r="CV979" s="4"/>
      <c r="CW979" s="4"/>
      <c r="CX979" s="4"/>
      <c r="CY979" s="4"/>
      <c r="CZ979" s="4"/>
      <c r="DA979" s="4"/>
      <c r="DB979" s="4"/>
      <c r="DC979" s="4"/>
      <c r="DD979" s="4"/>
      <c r="DE979" s="4"/>
      <c r="DF979" s="4"/>
      <c r="DG979" s="4"/>
      <c r="DH979" s="4"/>
      <c r="DI979" s="4"/>
      <c r="DJ979" s="4"/>
      <c r="DK979" s="4"/>
      <c r="DL979" s="4"/>
      <c r="DM979" s="4"/>
      <c r="DN979" s="4"/>
      <c r="DO979" s="4"/>
      <c r="DP979" s="4"/>
      <c r="DQ979" s="4"/>
      <c r="DR979" s="4"/>
      <c r="DS979" s="4"/>
      <c r="DT979" s="4"/>
      <c r="DU979" s="4"/>
      <c r="DV979" s="4"/>
      <c r="DW979" s="4"/>
      <c r="DX979" s="4"/>
      <c r="DY979" s="4"/>
      <c r="DZ979" s="4"/>
      <c r="EA979" s="4"/>
      <c r="EB979" s="4"/>
      <c r="EC979" s="4"/>
      <c r="ED979" s="4"/>
      <c r="EE979" s="4"/>
      <c r="EF979" s="4"/>
      <c r="EG979" s="4"/>
      <c r="EH979" s="4"/>
      <c r="EI979" s="4"/>
      <c r="EJ979" s="4"/>
      <c r="EK979" s="4"/>
      <c r="EL979" s="4"/>
      <c r="EM979" s="4"/>
      <c r="EN979" s="4"/>
      <c r="EO979" s="4"/>
      <c r="EP979" s="4"/>
      <c r="EQ979" s="4"/>
      <c r="ER979" s="4"/>
      <c r="ES979" s="4"/>
      <c r="ET979" s="4"/>
      <c r="EU979" s="4"/>
      <c r="EV979" s="4"/>
      <c r="EW979" s="4"/>
      <c r="EX979" s="4"/>
      <c r="EY979" s="4"/>
      <c r="EZ979" s="4"/>
      <c r="FA979" s="4"/>
      <c r="FB979" s="4"/>
      <c r="FC979" s="4"/>
      <c r="FD979" s="4"/>
      <c r="FE979" s="4"/>
      <c r="FF979" s="4"/>
      <c r="FG979" s="4"/>
      <c r="FH979" s="4"/>
      <c r="FI979" s="4"/>
      <c r="FJ979" s="4"/>
      <c r="FK979" s="4"/>
      <c r="FL979" s="4"/>
      <c r="FM979" s="4"/>
      <c r="FN979" s="4"/>
      <c r="FO979" s="4"/>
      <c r="FP979" s="4"/>
      <c r="FQ979" s="4"/>
      <c r="FR979" s="4"/>
      <c r="FS979" s="4"/>
      <c r="FT979" s="4"/>
      <c r="FU979" s="4"/>
      <c r="FV979" s="4"/>
      <c r="FW979" s="4"/>
      <c r="FX979" s="4"/>
      <c r="FY979" s="4"/>
      <c r="FZ979" s="4"/>
      <c r="GA979" s="4"/>
      <c r="GB979" s="4"/>
      <c r="GC979" s="4"/>
      <c r="GD979" s="4"/>
      <c r="GE979" s="4"/>
      <c r="GF979" s="4"/>
      <c r="GG979" s="4"/>
      <c r="GH979" s="4"/>
      <c r="GI979" s="4"/>
      <c r="GJ979" s="4"/>
      <c r="GK979" s="4"/>
      <c r="GL979" s="4"/>
      <c r="GM979" s="4"/>
      <c r="GN979" s="4"/>
      <c r="GO979" s="4"/>
      <c r="GP979" s="4"/>
      <c r="GQ979" s="4"/>
      <c r="GR979" s="4"/>
      <c r="GS979" s="4"/>
      <c r="GT979" s="4"/>
      <c r="GU979" s="4"/>
      <c r="GV979" s="4"/>
      <c r="GW979" s="4"/>
      <c r="GX979" s="4"/>
      <c r="GY979" s="4"/>
      <c r="GZ979" s="4"/>
      <c r="HA979" s="4"/>
      <c r="HB979" s="4"/>
      <c r="HC979" s="4"/>
    </row>
    <row r="980" spans="1:211" s="380" customFormat="1" ht="13.9" customHeight="1">
      <c r="A980" s="828" t="str">
        <f>IF('1C TSsoustraitance'!$A697&lt;&gt;0,'1C TSsoustraitance'!$A697,"")</f>
        <v/>
      </c>
      <c r="B980" s="530"/>
      <c r="C980" s="513" t="str">
        <f>IF('1C TSsoustraitance'!$A697&lt;&gt;0,'1C TSsoustraitance'!$B697,"")</f>
        <v/>
      </c>
      <c r="D980" s="513" t="str">
        <f>IF('1C TSsoustraitance'!$A697&lt;&gt;0,'1C TSsoustraitance'!$C697,"")</f>
        <v/>
      </c>
      <c r="E980" s="684"/>
      <c r="F980" s="685"/>
      <c r="G980" s="666">
        <f>'1C TSsoustraitance'!$D697</f>
        <v>0</v>
      </c>
      <c r="H980" s="533">
        <v>0.21</v>
      </c>
      <c r="I980" s="533">
        <v>1</v>
      </c>
      <c r="J980" s="534"/>
      <c r="K980" s="667">
        <f t="shared" si="197"/>
        <v>0</v>
      </c>
      <c r="L980" s="668">
        <f>IF(OR('1C TSsoustraitance'!$D697="",'1C TSsoustraitance'!$AP697=0),0,IF(AND('1C TSsoustraitance'!$D697&lt;&gt;"",$K$2="Pôle",'1C TSsoustraitance'!$E697="OUI"),(('1C TSsoustraitance'!$F697+'1C TSsoustraitance'!$G697+'1C TSsoustraitance'!$H697+'1C TSsoustraitance'!$I697+'1C TSsoustraitance'!$M697)/'1C TSsoustraitance'!$R697),IF(AND('1C TSsoustraitance'!$D697&lt;&gt;"",$K$2="Pôle",'1C TSsoustraitance'!$E697="NON"),(('1C TSsoustraitance'!$F697+'1C TSsoustraitance'!$G697+'1C TSsoustraitance'!$H697+'1C TSsoustraitance'!$I697+'1C TSsoustraitance'!$M697)/'1C TSsoustraitance'!$AP697),IF(AND('1C TSsoustraitance'!$D697&lt;&gt;"",$K$2&lt;&gt;"Pôle",'1C TSsoustraitance'!$E697="OUI"),(('1C TSsoustraitance'!$F697+'1C TSsoustraitance'!$G697+'1C TSsoustraitance'!$H697+'1C TSsoustraitance'!$I697+'1C TSsoustraitance'!$J697+'1C TSsoustraitance'!$K697+'1C TSsoustraitance'!$L697+'1C TSsoustraitance'!$M697+'1C TSsoustraitance'!$N697+'1C TSsoustraitance'!$O697+'1C TSsoustraitance'!$P697+'1C TSsoustraitance'!$Q697)/'1C TSsoustraitance'!$R697),IF(AND('1C TSsoustraitance'!$D697&lt;&gt;"",$K$2&lt;&gt;"Pôle",'1C TSsoustraitance'!$E697="NON"),(('1C TSsoustraitance'!$F697+'1C TSsoustraitance'!$G697+'1C TSsoustraitance'!$H697+'1C TSsoustraitance'!$I697+'1C TSsoustraitance'!$J697+'1C TSsoustraitance'!$K697+'1C TSsoustraitance'!$L697+'1C TSsoustraitance'!$M697+'1C TSsoustraitance'!$N697+'1C TSsoustraitance'!$O697+'1C TSsoustraitance'!$P697+'1C TSsoustraitance'!$Q697))/'1C TSsoustraitance'!$AP697)))))</f>
        <v>0</v>
      </c>
      <c r="M980" s="668">
        <f>IF(OR('1C TSsoustraitance'!$D697="",'1C TSsoustraitance'!AP$13=0),0,IF(AND('1C TSsoustraitance'!$D697&lt;&gt;"",$K$2="Pôle",'1C TSsoustraitance'!$E697="OUI"),(('1C TSsoustraitance'!$J697+'1C TSsoustraitance'!$K697+'1C TSsoustraitance'!$L697)/'1C TSsoustraitance'!$R697),IF(AND('1C TSsoustraitance'!$D697&lt;&gt;"",$K$2="Pôle",'1C TSsoustraitance'!$E697="NON"),(('1C TSsoustraitance'!$J697+'1C TSsoustraitance'!$K697+'1C TSsoustraitance'!$L697)/'1C TSsoustraitance'!$AP697),IF(AND('1C TSsoustraitance'!$D697&lt;&gt;"",$K$2&lt;&gt;"Pôle"),0))))</f>
        <v>0</v>
      </c>
      <c r="N980" s="668">
        <f t="shared" si="196"/>
        <v>0</v>
      </c>
      <c r="O980" s="669">
        <f>IF(OR('1C TSsoustraitance'!$D697="",'1C TSsoustraitance'!$E697="OUI",'1C TSsoustraitance'!$AP697=0),0,(('1C TSsoustraitance'!$S697)/'1C TSsoustraitance'!$AP697))</f>
        <v>0</v>
      </c>
      <c r="P980" s="669">
        <f>IF(OR('1C TSsoustraitance'!$D697="",'1C TSsoustraitance'!$E697="OUI",'1C TSsoustraitance'!$AP697=0),0,(('1C TSsoustraitance'!$T697)/'1C TSsoustraitance'!$AP697))</f>
        <v>0</v>
      </c>
      <c r="Q980" s="669">
        <f>IF(OR('1C TSsoustraitance'!$D697="",'1C TSsoustraitance'!$E697="OUI",'1C TSsoustraitance'!$AP697=0),0,(('1C TSsoustraitance'!$U697)/'1C TSsoustraitance'!$AP697))</f>
        <v>0</v>
      </c>
      <c r="R980" s="669">
        <f>IF(OR('1C TSsoustraitance'!$D697="",'1C TSsoustraitance'!$E697="OUI",'1C TSsoustraitance'!$AP697=0),0,(('1C TSsoustraitance'!$V697)/'1C TSsoustraitance'!$AP697))</f>
        <v>0</v>
      </c>
      <c r="S980" s="669">
        <f>IF(OR('1C TSsoustraitance'!$D697="",'1C TSsoustraitance'!$E697="OUI",'1C TSsoustraitance'!$AP697=0),0,(('1C TSsoustraitance'!$W697)/'1C TSsoustraitance'!$AP697))</f>
        <v>0</v>
      </c>
      <c r="T980" s="669">
        <f>IF(OR('1C TSsoustraitance'!$D697="",'1C TSsoustraitance'!$E697="OUI",'1C TSsoustraitance'!$AP697=0),0,(('1C TSsoustraitance'!$X697)/'1C TSsoustraitance'!$AP697))</f>
        <v>0</v>
      </c>
      <c r="U980" s="669">
        <f>IF(OR('1C TSsoustraitance'!$D697="",'1C TSsoustraitance'!$E697="OUI",'1C TSsoustraitance'!$AP697=0),0,(('1C TSsoustraitance'!$Y697)/'1C TSsoustraitance'!$AP697))</f>
        <v>0</v>
      </c>
      <c r="V980" s="669">
        <f>IF(OR('1C TSsoustraitance'!$D697="",'1C TSsoustraitance'!$E697="OUI",'1C TSsoustraitance'!$AP697=0),0,(('1C TSsoustraitance'!$Z697)/'1C TSsoustraitance'!$AP697))</f>
        <v>0</v>
      </c>
      <c r="W980" s="669">
        <f>IF(OR('1C TSsoustraitance'!$D697="",'1C TSsoustraitance'!$E697="OUI",'1C TSsoustraitance'!$AP697=0),0,(('1C TSsoustraitance'!$AA697)/'1C TSsoustraitance'!$AP697))</f>
        <v>0</v>
      </c>
      <c r="X980" s="669">
        <f>IF(OR('1C TSsoustraitance'!$D697="",'1C TSsoustraitance'!$E697="OUI",'1C TSsoustraitance'!$AP697=0),0,(('1C TSsoustraitance'!$AB697)/'1C TSsoustraitance'!$AP697))</f>
        <v>0</v>
      </c>
      <c r="Y980" s="669">
        <f>IF(OR('1C TSsoustraitance'!$D697="",'1C TSsoustraitance'!$E697="OUI",'1C TSsoustraitance'!$AP697=0),0,(('1C TSsoustraitance'!$AC697)/'1C TSsoustraitance'!$AP697))</f>
        <v>0</v>
      </c>
      <c r="Z980" s="669">
        <f>IF(OR('1C TSsoustraitance'!$D697="",'1C TSsoustraitance'!$E697="OUI",'1C TSsoustraitance'!$AP697=0),0,(('1C TSsoustraitance'!$AD697)/'1C TSsoustraitance'!$AP697))</f>
        <v>0</v>
      </c>
      <c r="AA980" s="669">
        <f>IF(OR('1C TSsoustraitance'!$D697="",'1C TSsoustraitance'!$E697="OUI",'1C TSsoustraitance'!$AP697=0),0,(('1C TSsoustraitance'!$AE697)/'1C TSsoustraitance'!$AP697))</f>
        <v>0</v>
      </c>
      <c r="AB980" s="669">
        <f>IF(OR('1C TSsoustraitance'!$D697="",'1C TSsoustraitance'!$E697="OUI",'1C TSsoustraitance'!$AP697=0),0,(('1C TSsoustraitance'!$AF697)/'1C TSsoustraitance'!$AP697))</f>
        <v>0</v>
      </c>
      <c r="AC980" s="669">
        <f>IF(OR('1C TSsoustraitance'!$D697="",'1C TSsoustraitance'!$E697="OUI",'1C TSsoustraitance'!$AP697=0),0,(('1C TSsoustraitance'!$AG697)/'1C TSsoustraitance'!$AP697))</f>
        <v>0</v>
      </c>
      <c r="AD980" s="669">
        <f>IF(OR('1C TSsoustraitance'!$D697="",'1C TSsoustraitance'!$E697="OUI",'1C TSsoustraitance'!$AP697=0),0,(('1C TSsoustraitance'!$AH697)/'1C TSsoustraitance'!$AP697))</f>
        <v>0</v>
      </c>
      <c r="AE980" s="669">
        <f>IF(OR('1C TSsoustraitance'!$D697="",'1C TSsoustraitance'!$E697="OUI",'1C TSsoustraitance'!$AP697=0),0,(('1C TSsoustraitance'!$AI697)/'1C TSsoustraitance'!$AP697))</f>
        <v>0</v>
      </c>
      <c r="AF980" s="669">
        <f>IF(OR('1C TSsoustraitance'!$D697="",'1C TSsoustraitance'!$E697="OUI",'1C TSsoustraitance'!$AP697=0),0,(('1C TSsoustraitance'!$AJ697)/'1C TSsoustraitance'!$AP697))</f>
        <v>0</v>
      </c>
      <c r="AG980" s="669">
        <f>IF(OR('1C TSsoustraitance'!$D697="",'1C TSsoustraitance'!$E697="OUI",'1C TSsoustraitance'!$AP697=0),0,(('1C TSsoustraitance'!$AK697)/'1C TSsoustraitance'!$AP697))</f>
        <v>0</v>
      </c>
      <c r="AH980" s="669">
        <f>IF(OR('1C TSsoustraitance'!$D697="",'1C TSsoustraitance'!$E697="OUI",'1C TSsoustraitance'!$AP697=0),0,(('1C TSsoustraitance'!$AL697)/'1C TSsoustraitance'!$AP697))</f>
        <v>0</v>
      </c>
      <c r="AI980" s="669">
        <f>IF(OR('1C TSsoustraitance'!$D697="",'1C TSsoustraitance'!$E697="OUI",'1C TSsoustraitance'!$AP697=0),0,(('1C TSsoustraitance'!$AM697)/'1C TSsoustraitance'!$AP697))</f>
        <v>0</v>
      </c>
      <c r="AJ980" s="669">
        <f>IF(OR('1C TSsoustraitance'!$D697="",'1C TSsoustraitance'!$E697="OUI",'1C TSsoustraitance'!$AP697=0),0,(('1C TSsoustraitance'!$AN697)/'1C TSsoustraitance'!$AP697))</f>
        <v>0</v>
      </c>
      <c r="AK980" s="669">
        <f t="shared" si="198"/>
        <v>0</v>
      </c>
      <c r="AL980" s="668">
        <f t="shared" si="199"/>
        <v>0</v>
      </c>
      <c r="AM980" s="670">
        <f>IF(Tableau7[[#This Row],[N° pièce]]="",0,(Tableau7[[#This Row],[hors TVA]]+(Tableau7[[#This Row],[hors TVA]]*Tableau7[[#This Row],[Taux TVA]])-(Tableau7[[#This Row],[hors TVA]]*Tableau7[[#This Row],[Taux TVA]]*Tableau7[[#This Row],[Régime TVA: Récupération]]))*Tableau7[[#This Row],[Type 1]])</f>
        <v>0</v>
      </c>
      <c r="AN980" s="670">
        <f>IF(Tableau7[[#This Row],[N° pièce]]="",0,IF($K$2="pôle",((Tableau7[[#This Row],[hors TVA]]+(Tableau7[[#This Row],[hors TVA]]*Tableau7[[#This Row],[Taux TVA]])-(Tableau7[[#This Row],[hors TVA]]*Tableau7[[#This Row],[Taux TVA]]*Tableau7[[#This Row],[Régime TVA: Récupération]]))*Tableau7[[#This Row],[Type 2]]),0))</f>
        <v>0</v>
      </c>
      <c r="AO980" s="670">
        <f t="shared" si="194"/>
        <v>0</v>
      </c>
      <c r="AP980" s="255">
        <f t="shared" si="193"/>
        <v>0</v>
      </c>
      <c r="AQ980" s="506">
        <f t="shared" si="200"/>
        <v>0</v>
      </c>
      <c r="AR980" s="671"/>
      <c r="AS980" s="512"/>
      <c r="AT980" s="513" t="str">
        <f>IF(('1C TSsoustraitance'!AP697*FICHE!C$14&lt;J980),"Forfait limité à "&amp;FICHE!C$14&amp;"€/jour","")</f>
        <v/>
      </c>
      <c r="AU980" s="797"/>
      <c r="AV980" s="484"/>
      <c r="AW980" s="484"/>
      <c r="AX980" s="484"/>
      <c r="AY980" s="484"/>
      <c r="AZ980" s="484"/>
      <c r="BA980" s="4"/>
      <c r="BB980" s="4"/>
      <c r="BC980" s="4"/>
      <c r="BD980" s="4"/>
      <c r="BE980" s="4"/>
      <c r="BF980" s="4"/>
      <c r="BG980" s="4"/>
      <c r="BH980" s="4"/>
      <c r="BI980" s="4"/>
      <c r="BJ980" s="4"/>
      <c r="BK980" s="4"/>
      <c r="BL980" s="4"/>
      <c r="BM980" s="4"/>
      <c r="BN980" s="4"/>
      <c r="BO980" s="4"/>
      <c r="BP980" s="4"/>
      <c r="BQ980" s="4"/>
      <c r="BR980" s="4"/>
      <c r="BS980" s="4"/>
      <c r="BT980" s="4"/>
      <c r="BU980" s="4"/>
      <c r="BV980" s="4"/>
      <c r="BW980" s="4"/>
      <c r="BX980" s="4"/>
      <c r="BY980" s="4"/>
      <c r="BZ980" s="4"/>
      <c r="CA980" s="4"/>
      <c r="CB980" s="4"/>
      <c r="CC980" s="4"/>
      <c r="CD980" s="4"/>
      <c r="CE980" s="4"/>
      <c r="CF980" s="4"/>
      <c r="CG980" s="4"/>
      <c r="CH980" s="4"/>
      <c r="CI980" s="4"/>
      <c r="CJ980" s="4"/>
      <c r="CK980" s="4"/>
      <c r="CL980" s="4"/>
      <c r="CM980" s="4"/>
      <c r="CN980" s="4"/>
      <c r="CO980" s="4"/>
      <c r="CP980" s="4"/>
      <c r="CQ980" s="4"/>
      <c r="CR980" s="4"/>
      <c r="CS980" s="4"/>
      <c r="CT980" s="4"/>
      <c r="CU980" s="4"/>
      <c r="CV980" s="4"/>
      <c r="CW980" s="4"/>
      <c r="CX980" s="4"/>
      <c r="CY980" s="4"/>
      <c r="CZ980" s="4"/>
      <c r="DA980" s="4"/>
      <c r="DB980" s="4"/>
      <c r="DC980" s="4"/>
      <c r="DD980" s="4"/>
      <c r="DE980" s="4"/>
      <c r="DF980" s="4"/>
      <c r="DG980" s="4"/>
      <c r="DH980" s="4"/>
      <c r="DI980" s="4"/>
      <c r="DJ980" s="4"/>
      <c r="DK980" s="4"/>
      <c r="DL980" s="4"/>
      <c r="DM980" s="4"/>
      <c r="DN980" s="4"/>
      <c r="DO980" s="4"/>
      <c r="DP980" s="4"/>
      <c r="DQ980" s="4"/>
      <c r="DR980" s="4"/>
      <c r="DS980" s="4"/>
      <c r="DT980" s="4"/>
      <c r="DU980" s="4"/>
      <c r="DV980" s="4"/>
      <c r="DW980" s="4"/>
      <c r="DX980" s="4"/>
      <c r="DY980" s="4"/>
      <c r="DZ980" s="4"/>
      <c r="EA980" s="4"/>
      <c r="EB980" s="4"/>
      <c r="EC980" s="4"/>
      <c r="ED980" s="4"/>
      <c r="EE980" s="4"/>
      <c r="EF980" s="4"/>
      <c r="EG980" s="4"/>
      <c r="EH980" s="4"/>
      <c r="EI980" s="4"/>
      <c r="EJ980" s="4"/>
      <c r="EK980" s="4"/>
      <c r="EL980" s="4"/>
      <c r="EM980" s="4"/>
      <c r="EN980" s="4"/>
      <c r="EO980" s="4"/>
      <c r="EP980" s="4"/>
      <c r="EQ980" s="4"/>
      <c r="ER980" s="4"/>
      <c r="ES980" s="4"/>
      <c r="ET980" s="4"/>
      <c r="EU980" s="4"/>
      <c r="EV980" s="4"/>
      <c r="EW980" s="4"/>
      <c r="EX980" s="4"/>
      <c r="EY980" s="4"/>
      <c r="EZ980" s="4"/>
      <c r="FA980" s="4"/>
      <c r="FB980" s="4"/>
      <c r="FC980" s="4"/>
      <c r="FD980" s="4"/>
      <c r="FE980" s="4"/>
      <c r="FF980" s="4"/>
      <c r="FG980" s="4"/>
      <c r="FH980" s="4"/>
      <c r="FI980" s="4"/>
      <c r="FJ980" s="4"/>
      <c r="FK980" s="4"/>
      <c r="FL980" s="4"/>
      <c r="FM980" s="4"/>
      <c r="FN980" s="4"/>
      <c r="FO980" s="4"/>
      <c r="FP980" s="4"/>
      <c r="FQ980" s="4"/>
      <c r="FR980" s="4"/>
      <c r="FS980" s="4"/>
      <c r="FT980" s="4"/>
      <c r="FU980" s="4"/>
      <c r="FV980" s="4"/>
      <c r="FW980" s="4"/>
      <c r="FX980" s="4"/>
      <c r="FY980" s="4"/>
      <c r="FZ980" s="4"/>
      <c r="GA980" s="4"/>
      <c r="GB980" s="4"/>
      <c r="GC980" s="4"/>
      <c r="GD980" s="4"/>
      <c r="GE980" s="4"/>
      <c r="GF980" s="4"/>
      <c r="GG980" s="4"/>
      <c r="GH980" s="4"/>
      <c r="GI980" s="4"/>
      <c r="GJ980" s="4"/>
      <c r="GK980" s="4"/>
      <c r="GL980" s="4"/>
      <c r="GM980" s="4"/>
      <c r="GN980" s="4"/>
      <c r="GO980" s="4"/>
      <c r="GP980" s="4"/>
      <c r="GQ980" s="4"/>
      <c r="GR980" s="4"/>
      <c r="GS980" s="4"/>
      <c r="GT980" s="4"/>
      <c r="GU980" s="4"/>
      <c r="GV980" s="4"/>
      <c r="GW980" s="4"/>
      <c r="GX980" s="4"/>
      <c r="GY980" s="4"/>
      <c r="GZ980" s="4"/>
      <c r="HA980" s="4"/>
      <c r="HB980" s="4"/>
      <c r="HC980" s="4"/>
    </row>
    <row r="981" spans="1:211" s="380" customFormat="1" ht="13.9" customHeight="1">
      <c r="A981" s="828" t="str">
        <f>IF('1C TSsoustraitance'!$A698&lt;&gt;0,'1C TSsoustraitance'!$A698,"")</f>
        <v/>
      </c>
      <c r="B981" s="530"/>
      <c r="C981" s="513" t="str">
        <f>IF('1C TSsoustraitance'!$A698&lt;&gt;0,'1C TSsoustraitance'!$B698,"")</f>
        <v/>
      </c>
      <c r="D981" s="513" t="str">
        <f>IF('1C TSsoustraitance'!$A698&lt;&gt;0,'1C TSsoustraitance'!$C698,"")</f>
        <v/>
      </c>
      <c r="E981" s="684"/>
      <c r="F981" s="685"/>
      <c r="G981" s="666">
        <f>'1C TSsoustraitance'!$D698</f>
        <v>0</v>
      </c>
      <c r="H981" s="533">
        <v>0.21</v>
      </c>
      <c r="I981" s="533">
        <v>1</v>
      </c>
      <c r="J981" s="534"/>
      <c r="K981" s="667">
        <f t="shared" si="197"/>
        <v>0</v>
      </c>
      <c r="L981" s="668">
        <f>IF(OR('1C TSsoustraitance'!$D698="",'1C TSsoustraitance'!$AP698=0),0,IF(AND('1C TSsoustraitance'!$D698&lt;&gt;"",$K$2="Pôle",'1C TSsoustraitance'!$E698="OUI"),(('1C TSsoustraitance'!$F698+'1C TSsoustraitance'!$G698+'1C TSsoustraitance'!$H698+'1C TSsoustraitance'!$I698+'1C TSsoustraitance'!$M698)/'1C TSsoustraitance'!$R698),IF(AND('1C TSsoustraitance'!$D698&lt;&gt;"",$K$2="Pôle",'1C TSsoustraitance'!$E698="NON"),(('1C TSsoustraitance'!$F698+'1C TSsoustraitance'!$G698+'1C TSsoustraitance'!$H698+'1C TSsoustraitance'!$I698+'1C TSsoustraitance'!$M698)/'1C TSsoustraitance'!$AP698),IF(AND('1C TSsoustraitance'!$D698&lt;&gt;"",$K$2&lt;&gt;"Pôle",'1C TSsoustraitance'!$E698="OUI"),(('1C TSsoustraitance'!$F698+'1C TSsoustraitance'!$G698+'1C TSsoustraitance'!$H698+'1C TSsoustraitance'!$I698+'1C TSsoustraitance'!$J698+'1C TSsoustraitance'!$K698+'1C TSsoustraitance'!$L698+'1C TSsoustraitance'!$M698+'1C TSsoustraitance'!$N698+'1C TSsoustraitance'!$O698+'1C TSsoustraitance'!$P698+'1C TSsoustraitance'!$Q698)/'1C TSsoustraitance'!$R698),IF(AND('1C TSsoustraitance'!$D698&lt;&gt;"",$K$2&lt;&gt;"Pôle",'1C TSsoustraitance'!$E698="NON"),(('1C TSsoustraitance'!$F698+'1C TSsoustraitance'!$G698+'1C TSsoustraitance'!$H698+'1C TSsoustraitance'!$I698+'1C TSsoustraitance'!$J698+'1C TSsoustraitance'!$K698+'1C TSsoustraitance'!$L698+'1C TSsoustraitance'!$M698+'1C TSsoustraitance'!$N698+'1C TSsoustraitance'!$O698+'1C TSsoustraitance'!$P698+'1C TSsoustraitance'!$Q698))/'1C TSsoustraitance'!$AP698)))))</f>
        <v>0</v>
      </c>
      <c r="M981" s="668">
        <f>IF(OR('1C TSsoustraitance'!$D698="",'1C TSsoustraitance'!AP$13=0),0,IF(AND('1C TSsoustraitance'!$D698&lt;&gt;"",$K$2="Pôle",'1C TSsoustraitance'!$E698="OUI"),(('1C TSsoustraitance'!$J698+'1C TSsoustraitance'!$K698+'1C TSsoustraitance'!$L698)/'1C TSsoustraitance'!$R698),IF(AND('1C TSsoustraitance'!$D698&lt;&gt;"",$K$2="Pôle",'1C TSsoustraitance'!$E698="NON"),(('1C TSsoustraitance'!$J698+'1C TSsoustraitance'!$K698+'1C TSsoustraitance'!$L698)/'1C TSsoustraitance'!$AP698),IF(AND('1C TSsoustraitance'!$D698&lt;&gt;"",$K$2&lt;&gt;"Pôle"),0))))</f>
        <v>0</v>
      </c>
      <c r="N981" s="668">
        <f t="shared" si="196"/>
        <v>0</v>
      </c>
      <c r="O981" s="669">
        <f>IF(OR('1C TSsoustraitance'!$D698="",'1C TSsoustraitance'!$E698="OUI",'1C TSsoustraitance'!$AP698=0),0,(('1C TSsoustraitance'!$S698)/'1C TSsoustraitance'!$AP698))</f>
        <v>0</v>
      </c>
      <c r="P981" s="669">
        <f>IF(OR('1C TSsoustraitance'!$D698="",'1C TSsoustraitance'!$E698="OUI",'1C TSsoustraitance'!$AP698=0),0,(('1C TSsoustraitance'!$T698)/'1C TSsoustraitance'!$AP698))</f>
        <v>0</v>
      </c>
      <c r="Q981" s="669">
        <f>IF(OR('1C TSsoustraitance'!$D698="",'1C TSsoustraitance'!$E698="OUI",'1C TSsoustraitance'!$AP698=0),0,(('1C TSsoustraitance'!$U698)/'1C TSsoustraitance'!$AP698))</f>
        <v>0</v>
      </c>
      <c r="R981" s="669">
        <f>IF(OR('1C TSsoustraitance'!$D698="",'1C TSsoustraitance'!$E698="OUI",'1C TSsoustraitance'!$AP698=0),0,(('1C TSsoustraitance'!$V698)/'1C TSsoustraitance'!$AP698))</f>
        <v>0</v>
      </c>
      <c r="S981" s="669">
        <f>IF(OR('1C TSsoustraitance'!$D698="",'1C TSsoustraitance'!$E698="OUI",'1C TSsoustraitance'!$AP698=0),0,(('1C TSsoustraitance'!$W698)/'1C TSsoustraitance'!$AP698))</f>
        <v>0</v>
      </c>
      <c r="T981" s="669">
        <f>IF(OR('1C TSsoustraitance'!$D698="",'1C TSsoustraitance'!$E698="OUI",'1C TSsoustraitance'!$AP698=0),0,(('1C TSsoustraitance'!$X698)/'1C TSsoustraitance'!$AP698))</f>
        <v>0</v>
      </c>
      <c r="U981" s="669">
        <f>IF(OR('1C TSsoustraitance'!$D698="",'1C TSsoustraitance'!$E698="OUI",'1C TSsoustraitance'!$AP698=0),0,(('1C TSsoustraitance'!$Y698)/'1C TSsoustraitance'!$AP698))</f>
        <v>0</v>
      </c>
      <c r="V981" s="669">
        <f>IF(OR('1C TSsoustraitance'!$D698="",'1C TSsoustraitance'!$E698="OUI",'1C TSsoustraitance'!$AP698=0),0,(('1C TSsoustraitance'!$Z698)/'1C TSsoustraitance'!$AP698))</f>
        <v>0</v>
      </c>
      <c r="W981" s="669">
        <f>IF(OR('1C TSsoustraitance'!$D698="",'1C TSsoustraitance'!$E698="OUI",'1C TSsoustraitance'!$AP698=0),0,(('1C TSsoustraitance'!$AA698)/'1C TSsoustraitance'!$AP698))</f>
        <v>0</v>
      </c>
      <c r="X981" s="669">
        <f>IF(OR('1C TSsoustraitance'!$D698="",'1C TSsoustraitance'!$E698="OUI",'1C TSsoustraitance'!$AP698=0),0,(('1C TSsoustraitance'!$AB698)/'1C TSsoustraitance'!$AP698))</f>
        <v>0</v>
      </c>
      <c r="Y981" s="669">
        <f>IF(OR('1C TSsoustraitance'!$D698="",'1C TSsoustraitance'!$E698="OUI",'1C TSsoustraitance'!$AP698=0),0,(('1C TSsoustraitance'!$AC698)/'1C TSsoustraitance'!$AP698))</f>
        <v>0</v>
      </c>
      <c r="Z981" s="669">
        <f>IF(OR('1C TSsoustraitance'!$D698="",'1C TSsoustraitance'!$E698="OUI",'1C TSsoustraitance'!$AP698=0),0,(('1C TSsoustraitance'!$AD698)/'1C TSsoustraitance'!$AP698))</f>
        <v>0</v>
      </c>
      <c r="AA981" s="669">
        <f>IF(OR('1C TSsoustraitance'!$D698="",'1C TSsoustraitance'!$E698="OUI",'1C TSsoustraitance'!$AP698=0),0,(('1C TSsoustraitance'!$AE698)/'1C TSsoustraitance'!$AP698))</f>
        <v>0</v>
      </c>
      <c r="AB981" s="669">
        <f>IF(OR('1C TSsoustraitance'!$D698="",'1C TSsoustraitance'!$E698="OUI",'1C TSsoustraitance'!$AP698=0),0,(('1C TSsoustraitance'!$AF698)/'1C TSsoustraitance'!$AP698))</f>
        <v>0</v>
      </c>
      <c r="AC981" s="669">
        <f>IF(OR('1C TSsoustraitance'!$D698="",'1C TSsoustraitance'!$E698="OUI",'1C TSsoustraitance'!$AP698=0),0,(('1C TSsoustraitance'!$AG698)/'1C TSsoustraitance'!$AP698))</f>
        <v>0</v>
      </c>
      <c r="AD981" s="669">
        <f>IF(OR('1C TSsoustraitance'!$D698="",'1C TSsoustraitance'!$E698="OUI",'1C TSsoustraitance'!$AP698=0),0,(('1C TSsoustraitance'!$AH698)/'1C TSsoustraitance'!$AP698))</f>
        <v>0</v>
      </c>
      <c r="AE981" s="669">
        <f>IF(OR('1C TSsoustraitance'!$D698="",'1C TSsoustraitance'!$E698="OUI",'1C TSsoustraitance'!$AP698=0),0,(('1C TSsoustraitance'!$AI698)/'1C TSsoustraitance'!$AP698))</f>
        <v>0</v>
      </c>
      <c r="AF981" s="669">
        <f>IF(OR('1C TSsoustraitance'!$D698="",'1C TSsoustraitance'!$E698="OUI",'1C TSsoustraitance'!$AP698=0),0,(('1C TSsoustraitance'!$AJ698)/'1C TSsoustraitance'!$AP698))</f>
        <v>0</v>
      </c>
      <c r="AG981" s="669">
        <f>IF(OR('1C TSsoustraitance'!$D698="",'1C TSsoustraitance'!$E698="OUI",'1C TSsoustraitance'!$AP698=0),0,(('1C TSsoustraitance'!$AK698)/'1C TSsoustraitance'!$AP698))</f>
        <v>0</v>
      </c>
      <c r="AH981" s="669">
        <f>IF(OR('1C TSsoustraitance'!$D698="",'1C TSsoustraitance'!$E698="OUI",'1C TSsoustraitance'!$AP698=0),0,(('1C TSsoustraitance'!$AL698)/'1C TSsoustraitance'!$AP698))</f>
        <v>0</v>
      </c>
      <c r="AI981" s="669">
        <f>IF(OR('1C TSsoustraitance'!$D698="",'1C TSsoustraitance'!$E698="OUI",'1C TSsoustraitance'!$AP698=0),0,(('1C TSsoustraitance'!$AM698)/'1C TSsoustraitance'!$AP698))</f>
        <v>0</v>
      </c>
      <c r="AJ981" s="669">
        <f>IF(OR('1C TSsoustraitance'!$D698="",'1C TSsoustraitance'!$E698="OUI",'1C TSsoustraitance'!$AP698=0),0,(('1C TSsoustraitance'!$AN698)/'1C TSsoustraitance'!$AP698))</f>
        <v>0</v>
      </c>
      <c r="AK981" s="669">
        <f t="shared" si="198"/>
        <v>0</v>
      </c>
      <c r="AL981" s="668">
        <f t="shared" si="199"/>
        <v>0</v>
      </c>
      <c r="AM981" s="670">
        <f>IF(Tableau7[[#This Row],[N° pièce]]="",0,(Tableau7[[#This Row],[hors TVA]]+(Tableau7[[#This Row],[hors TVA]]*Tableau7[[#This Row],[Taux TVA]])-(Tableau7[[#This Row],[hors TVA]]*Tableau7[[#This Row],[Taux TVA]]*Tableau7[[#This Row],[Régime TVA: Récupération]]))*Tableau7[[#This Row],[Type 1]])</f>
        <v>0</v>
      </c>
      <c r="AN981" s="670">
        <f>IF(Tableau7[[#This Row],[N° pièce]]="",0,IF($K$2="pôle",((Tableau7[[#This Row],[hors TVA]]+(Tableau7[[#This Row],[hors TVA]]*Tableau7[[#This Row],[Taux TVA]])-(Tableau7[[#This Row],[hors TVA]]*Tableau7[[#This Row],[Taux TVA]]*Tableau7[[#This Row],[Régime TVA: Récupération]]))*Tableau7[[#This Row],[Type 2]]),0))</f>
        <v>0</v>
      </c>
      <c r="AO981" s="670">
        <f t="shared" si="194"/>
        <v>0</v>
      </c>
      <c r="AP981" s="255">
        <f t="shared" si="193"/>
        <v>0</v>
      </c>
      <c r="AQ981" s="506">
        <f t="shared" si="200"/>
        <v>0</v>
      </c>
      <c r="AR981" s="671"/>
      <c r="AS981" s="512"/>
      <c r="AT981" s="513" t="str">
        <f>IF(('1C TSsoustraitance'!AP698*FICHE!C$14&lt;J981),"Forfait limité à "&amp;FICHE!C$14&amp;"€/jour","")</f>
        <v/>
      </c>
      <c r="AU981" s="797"/>
      <c r="AV981" s="484"/>
      <c r="AW981" s="484"/>
      <c r="AX981" s="484"/>
      <c r="AY981" s="484"/>
      <c r="AZ981" s="484"/>
      <c r="BA981" s="4"/>
      <c r="BB981" s="4"/>
      <c r="BC981" s="4"/>
      <c r="BD981" s="4"/>
      <c r="BE981" s="4"/>
      <c r="BF981" s="4"/>
      <c r="BG981" s="4"/>
      <c r="BH981" s="4"/>
      <c r="BI981" s="4"/>
      <c r="BJ981" s="4"/>
      <c r="BK981" s="4"/>
      <c r="BL981" s="4"/>
      <c r="BM981" s="4"/>
      <c r="BN981" s="4"/>
      <c r="BO981" s="4"/>
      <c r="BP981" s="4"/>
      <c r="BQ981" s="4"/>
      <c r="BR981" s="4"/>
      <c r="BS981" s="4"/>
      <c r="BT981" s="4"/>
      <c r="BU981" s="4"/>
      <c r="BV981" s="4"/>
      <c r="BW981" s="4"/>
      <c r="BX981" s="4"/>
      <c r="BY981" s="4"/>
      <c r="BZ981" s="4"/>
      <c r="CA981" s="4"/>
      <c r="CB981" s="4"/>
      <c r="CC981" s="4"/>
      <c r="CD981" s="4"/>
      <c r="CE981" s="4"/>
      <c r="CF981" s="4"/>
      <c r="CG981" s="4"/>
      <c r="CH981" s="4"/>
      <c r="CI981" s="4"/>
      <c r="CJ981" s="4"/>
      <c r="CK981" s="4"/>
      <c r="CL981" s="4"/>
      <c r="CM981" s="4"/>
      <c r="CN981" s="4"/>
      <c r="CO981" s="4"/>
      <c r="CP981" s="4"/>
      <c r="CQ981" s="4"/>
      <c r="CR981" s="4"/>
      <c r="CS981" s="4"/>
      <c r="CT981" s="4"/>
      <c r="CU981" s="4"/>
      <c r="CV981" s="4"/>
      <c r="CW981" s="4"/>
      <c r="CX981" s="4"/>
      <c r="CY981" s="4"/>
      <c r="CZ981" s="4"/>
      <c r="DA981" s="4"/>
      <c r="DB981" s="4"/>
      <c r="DC981" s="4"/>
      <c r="DD981" s="4"/>
      <c r="DE981" s="4"/>
      <c r="DF981" s="4"/>
      <c r="DG981" s="4"/>
      <c r="DH981" s="4"/>
      <c r="DI981" s="4"/>
      <c r="DJ981" s="4"/>
      <c r="DK981" s="4"/>
      <c r="DL981" s="4"/>
      <c r="DM981" s="4"/>
      <c r="DN981" s="4"/>
      <c r="DO981" s="4"/>
      <c r="DP981" s="4"/>
      <c r="DQ981" s="4"/>
      <c r="DR981" s="4"/>
      <c r="DS981" s="4"/>
      <c r="DT981" s="4"/>
      <c r="DU981" s="4"/>
      <c r="DV981" s="4"/>
      <c r="DW981" s="4"/>
      <c r="DX981" s="4"/>
      <c r="DY981" s="4"/>
      <c r="DZ981" s="4"/>
      <c r="EA981" s="4"/>
      <c r="EB981" s="4"/>
      <c r="EC981" s="4"/>
      <c r="ED981" s="4"/>
      <c r="EE981" s="4"/>
      <c r="EF981" s="4"/>
      <c r="EG981" s="4"/>
      <c r="EH981" s="4"/>
      <c r="EI981" s="4"/>
      <c r="EJ981" s="4"/>
      <c r="EK981" s="4"/>
      <c r="EL981" s="4"/>
      <c r="EM981" s="4"/>
      <c r="EN981" s="4"/>
      <c r="EO981" s="4"/>
      <c r="EP981" s="4"/>
      <c r="EQ981" s="4"/>
      <c r="ER981" s="4"/>
      <c r="ES981" s="4"/>
      <c r="ET981" s="4"/>
      <c r="EU981" s="4"/>
      <c r="EV981" s="4"/>
      <c r="EW981" s="4"/>
      <c r="EX981" s="4"/>
      <c r="EY981" s="4"/>
      <c r="EZ981" s="4"/>
      <c r="FA981" s="4"/>
      <c r="FB981" s="4"/>
      <c r="FC981" s="4"/>
      <c r="FD981" s="4"/>
      <c r="FE981" s="4"/>
      <c r="FF981" s="4"/>
      <c r="FG981" s="4"/>
      <c r="FH981" s="4"/>
      <c r="FI981" s="4"/>
      <c r="FJ981" s="4"/>
      <c r="FK981" s="4"/>
      <c r="FL981" s="4"/>
      <c r="FM981" s="4"/>
      <c r="FN981" s="4"/>
      <c r="FO981" s="4"/>
      <c r="FP981" s="4"/>
      <c r="FQ981" s="4"/>
      <c r="FR981" s="4"/>
      <c r="FS981" s="4"/>
      <c r="FT981" s="4"/>
      <c r="FU981" s="4"/>
      <c r="FV981" s="4"/>
      <c r="FW981" s="4"/>
      <c r="FX981" s="4"/>
      <c r="FY981" s="4"/>
      <c r="FZ981" s="4"/>
      <c r="GA981" s="4"/>
      <c r="GB981" s="4"/>
      <c r="GC981" s="4"/>
      <c r="GD981" s="4"/>
      <c r="GE981" s="4"/>
      <c r="GF981" s="4"/>
      <c r="GG981" s="4"/>
      <c r="GH981" s="4"/>
      <c r="GI981" s="4"/>
      <c r="GJ981" s="4"/>
      <c r="GK981" s="4"/>
      <c r="GL981" s="4"/>
      <c r="GM981" s="4"/>
      <c r="GN981" s="4"/>
      <c r="GO981" s="4"/>
      <c r="GP981" s="4"/>
      <c r="GQ981" s="4"/>
      <c r="GR981" s="4"/>
      <c r="GS981" s="4"/>
      <c r="GT981" s="4"/>
      <c r="GU981" s="4"/>
      <c r="GV981" s="4"/>
      <c r="GW981" s="4"/>
      <c r="GX981" s="4"/>
      <c r="GY981" s="4"/>
      <c r="GZ981" s="4"/>
      <c r="HA981" s="4"/>
      <c r="HB981" s="4"/>
      <c r="HC981" s="4"/>
    </row>
    <row r="982" spans="1:211" s="380" customFormat="1" ht="13.9" customHeight="1">
      <c r="A982" s="828" t="str">
        <f>IF('1C TSsoustraitance'!$A699&lt;&gt;0,'1C TSsoustraitance'!$A699,"")</f>
        <v/>
      </c>
      <c r="B982" s="530"/>
      <c r="C982" s="513" t="str">
        <f>IF('1C TSsoustraitance'!$A699&lt;&gt;0,'1C TSsoustraitance'!$B699,"")</f>
        <v/>
      </c>
      <c r="D982" s="513" t="str">
        <f>IF('1C TSsoustraitance'!$A699&lt;&gt;0,'1C TSsoustraitance'!$C699,"")</f>
        <v/>
      </c>
      <c r="E982" s="684"/>
      <c r="F982" s="685"/>
      <c r="G982" s="666">
        <f>'1C TSsoustraitance'!$D699</f>
        <v>0</v>
      </c>
      <c r="H982" s="533">
        <v>0.21</v>
      </c>
      <c r="I982" s="533">
        <v>1</v>
      </c>
      <c r="J982" s="534"/>
      <c r="K982" s="667">
        <f t="shared" si="197"/>
        <v>0</v>
      </c>
      <c r="L982" s="668">
        <f>IF(OR('1C TSsoustraitance'!$D699="",'1C TSsoustraitance'!$AP699=0),0,IF(AND('1C TSsoustraitance'!$D699&lt;&gt;"",$K$2="Pôle",'1C TSsoustraitance'!$E699="OUI"),(('1C TSsoustraitance'!$F699+'1C TSsoustraitance'!$G699+'1C TSsoustraitance'!$H699+'1C TSsoustraitance'!$I699+'1C TSsoustraitance'!$M699)/'1C TSsoustraitance'!$R699),IF(AND('1C TSsoustraitance'!$D699&lt;&gt;"",$K$2="Pôle",'1C TSsoustraitance'!$E699="NON"),(('1C TSsoustraitance'!$F699+'1C TSsoustraitance'!$G699+'1C TSsoustraitance'!$H699+'1C TSsoustraitance'!$I699+'1C TSsoustraitance'!$M699)/'1C TSsoustraitance'!$AP699),IF(AND('1C TSsoustraitance'!$D699&lt;&gt;"",$K$2&lt;&gt;"Pôle",'1C TSsoustraitance'!$E699="OUI"),(('1C TSsoustraitance'!$F699+'1C TSsoustraitance'!$G699+'1C TSsoustraitance'!$H699+'1C TSsoustraitance'!$I699+'1C TSsoustraitance'!$J699+'1C TSsoustraitance'!$K699+'1C TSsoustraitance'!$L699+'1C TSsoustraitance'!$M699+'1C TSsoustraitance'!$N699+'1C TSsoustraitance'!$O699+'1C TSsoustraitance'!$P699+'1C TSsoustraitance'!$Q699)/'1C TSsoustraitance'!$R699),IF(AND('1C TSsoustraitance'!$D699&lt;&gt;"",$K$2&lt;&gt;"Pôle",'1C TSsoustraitance'!$E699="NON"),(('1C TSsoustraitance'!$F699+'1C TSsoustraitance'!$G699+'1C TSsoustraitance'!$H699+'1C TSsoustraitance'!$I699+'1C TSsoustraitance'!$J699+'1C TSsoustraitance'!$K699+'1C TSsoustraitance'!$L699+'1C TSsoustraitance'!$M699+'1C TSsoustraitance'!$N699+'1C TSsoustraitance'!$O699+'1C TSsoustraitance'!$P699+'1C TSsoustraitance'!$Q699))/'1C TSsoustraitance'!$AP699)))))</f>
        <v>0</v>
      </c>
      <c r="M982" s="668">
        <f>IF(OR('1C TSsoustraitance'!$D699="",'1C TSsoustraitance'!AP$13=0),0,IF(AND('1C TSsoustraitance'!$D699&lt;&gt;"",$K$2="Pôle",'1C TSsoustraitance'!$E699="OUI"),(('1C TSsoustraitance'!$J699+'1C TSsoustraitance'!$K699+'1C TSsoustraitance'!$L699)/'1C TSsoustraitance'!$R699),IF(AND('1C TSsoustraitance'!$D699&lt;&gt;"",$K$2="Pôle",'1C TSsoustraitance'!$E699="NON"),(('1C TSsoustraitance'!$J699+'1C TSsoustraitance'!$K699+'1C TSsoustraitance'!$L699)/'1C TSsoustraitance'!$AP699),IF(AND('1C TSsoustraitance'!$D699&lt;&gt;"",$K$2&lt;&gt;"Pôle"),0))))</f>
        <v>0</v>
      </c>
      <c r="N982" s="668">
        <f t="shared" si="196"/>
        <v>0</v>
      </c>
      <c r="O982" s="669">
        <f>IF(OR('1C TSsoustraitance'!$D699="",'1C TSsoustraitance'!$E699="OUI",'1C TSsoustraitance'!$AP699=0),0,(('1C TSsoustraitance'!$S699)/'1C TSsoustraitance'!$AP699))</f>
        <v>0</v>
      </c>
      <c r="P982" s="669">
        <f>IF(OR('1C TSsoustraitance'!$D699="",'1C TSsoustraitance'!$E699="OUI",'1C TSsoustraitance'!$AP699=0),0,(('1C TSsoustraitance'!$T699)/'1C TSsoustraitance'!$AP699))</f>
        <v>0</v>
      </c>
      <c r="Q982" s="669">
        <f>IF(OR('1C TSsoustraitance'!$D699="",'1C TSsoustraitance'!$E699="OUI",'1C TSsoustraitance'!$AP699=0),0,(('1C TSsoustraitance'!$U699)/'1C TSsoustraitance'!$AP699))</f>
        <v>0</v>
      </c>
      <c r="R982" s="669">
        <f>IF(OR('1C TSsoustraitance'!$D699="",'1C TSsoustraitance'!$E699="OUI",'1C TSsoustraitance'!$AP699=0),0,(('1C TSsoustraitance'!$V699)/'1C TSsoustraitance'!$AP699))</f>
        <v>0</v>
      </c>
      <c r="S982" s="669">
        <f>IF(OR('1C TSsoustraitance'!$D699="",'1C TSsoustraitance'!$E699="OUI",'1C TSsoustraitance'!$AP699=0),0,(('1C TSsoustraitance'!$W699)/'1C TSsoustraitance'!$AP699))</f>
        <v>0</v>
      </c>
      <c r="T982" s="669">
        <f>IF(OR('1C TSsoustraitance'!$D699="",'1C TSsoustraitance'!$E699="OUI",'1C TSsoustraitance'!$AP699=0),0,(('1C TSsoustraitance'!$X699)/'1C TSsoustraitance'!$AP699))</f>
        <v>0</v>
      </c>
      <c r="U982" s="669">
        <f>IF(OR('1C TSsoustraitance'!$D699="",'1C TSsoustraitance'!$E699="OUI",'1C TSsoustraitance'!$AP699=0),0,(('1C TSsoustraitance'!$Y699)/'1C TSsoustraitance'!$AP699))</f>
        <v>0</v>
      </c>
      <c r="V982" s="669">
        <f>IF(OR('1C TSsoustraitance'!$D699="",'1C TSsoustraitance'!$E699="OUI",'1C TSsoustraitance'!$AP699=0),0,(('1C TSsoustraitance'!$Z699)/'1C TSsoustraitance'!$AP699))</f>
        <v>0</v>
      </c>
      <c r="W982" s="669">
        <f>IF(OR('1C TSsoustraitance'!$D699="",'1C TSsoustraitance'!$E699="OUI",'1C TSsoustraitance'!$AP699=0),0,(('1C TSsoustraitance'!$AA699)/'1C TSsoustraitance'!$AP699))</f>
        <v>0</v>
      </c>
      <c r="X982" s="669">
        <f>IF(OR('1C TSsoustraitance'!$D699="",'1C TSsoustraitance'!$E699="OUI",'1C TSsoustraitance'!$AP699=0),0,(('1C TSsoustraitance'!$AB699)/'1C TSsoustraitance'!$AP699))</f>
        <v>0</v>
      </c>
      <c r="Y982" s="669">
        <f>IF(OR('1C TSsoustraitance'!$D699="",'1C TSsoustraitance'!$E699="OUI",'1C TSsoustraitance'!$AP699=0),0,(('1C TSsoustraitance'!$AC699)/'1C TSsoustraitance'!$AP699))</f>
        <v>0</v>
      </c>
      <c r="Z982" s="669">
        <f>IF(OR('1C TSsoustraitance'!$D699="",'1C TSsoustraitance'!$E699="OUI",'1C TSsoustraitance'!$AP699=0),0,(('1C TSsoustraitance'!$AD699)/'1C TSsoustraitance'!$AP699))</f>
        <v>0</v>
      </c>
      <c r="AA982" s="669">
        <f>IF(OR('1C TSsoustraitance'!$D699="",'1C TSsoustraitance'!$E699="OUI",'1C TSsoustraitance'!$AP699=0),0,(('1C TSsoustraitance'!$AE699)/'1C TSsoustraitance'!$AP699))</f>
        <v>0</v>
      </c>
      <c r="AB982" s="669">
        <f>IF(OR('1C TSsoustraitance'!$D699="",'1C TSsoustraitance'!$E699="OUI",'1C TSsoustraitance'!$AP699=0),0,(('1C TSsoustraitance'!$AF699)/'1C TSsoustraitance'!$AP699))</f>
        <v>0</v>
      </c>
      <c r="AC982" s="669">
        <f>IF(OR('1C TSsoustraitance'!$D699="",'1C TSsoustraitance'!$E699="OUI",'1C TSsoustraitance'!$AP699=0),0,(('1C TSsoustraitance'!$AG699)/'1C TSsoustraitance'!$AP699))</f>
        <v>0</v>
      </c>
      <c r="AD982" s="669">
        <f>IF(OR('1C TSsoustraitance'!$D699="",'1C TSsoustraitance'!$E699="OUI",'1C TSsoustraitance'!$AP699=0),0,(('1C TSsoustraitance'!$AH699)/'1C TSsoustraitance'!$AP699))</f>
        <v>0</v>
      </c>
      <c r="AE982" s="669">
        <f>IF(OR('1C TSsoustraitance'!$D699="",'1C TSsoustraitance'!$E699="OUI",'1C TSsoustraitance'!$AP699=0),0,(('1C TSsoustraitance'!$AI699)/'1C TSsoustraitance'!$AP699))</f>
        <v>0</v>
      </c>
      <c r="AF982" s="669">
        <f>IF(OR('1C TSsoustraitance'!$D699="",'1C TSsoustraitance'!$E699="OUI",'1C TSsoustraitance'!$AP699=0),0,(('1C TSsoustraitance'!$AJ699)/'1C TSsoustraitance'!$AP699))</f>
        <v>0</v>
      </c>
      <c r="AG982" s="669">
        <f>IF(OR('1C TSsoustraitance'!$D699="",'1C TSsoustraitance'!$E699="OUI",'1C TSsoustraitance'!$AP699=0),0,(('1C TSsoustraitance'!$AK699)/'1C TSsoustraitance'!$AP699))</f>
        <v>0</v>
      </c>
      <c r="AH982" s="669">
        <f>IF(OR('1C TSsoustraitance'!$D699="",'1C TSsoustraitance'!$E699="OUI",'1C TSsoustraitance'!$AP699=0),0,(('1C TSsoustraitance'!$AL699)/'1C TSsoustraitance'!$AP699))</f>
        <v>0</v>
      </c>
      <c r="AI982" s="669">
        <f>IF(OR('1C TSsoustraitance'!$D699="",'1C TSsoustraitance'!$E699="OUI",'1C TSsoustraitance'!$AP699=0),0,(('1C TSsoustraitance'!$AM699)/'1C TSsoustraitance'!$AP699))</f>
        <v>0</v>
      </c>
      <c r="AJ982" s="669">
        <f>IF(OR('1C TSsoustraitance'!$D699="",'1C TSsoustraitance'!$E699="OUI",'1C TSsoustraitance'!$AP699=0),0,(('1C TSsoustraitance'!$AN699)/'1C TSsoustraitance'!$AP699))</f>
        <v>0</v>
      </c>
      <c r="AK982" s="669">
        <f t="shared" si="198"/>
        <v>0</v>
      </c>
      <c r="AL982" s="668">
        <f t="shared" si="199"/>
        <v>0</v>
      </c>
      <c r="AM982" s="670">
        <f>IF(Tableau7[[#This Row],[N° pièce]]="",0,(Tableau7[[#This Row],[hors TVA]]+(Tableau7[[#This Row],[hors TVA]]*Tableau7[[#This Row],[Taux TVA]])-(Tableau7[[#This Row],[hors TVA]]*Tableau7[[#This Row],[Taux TVA]]*Tableau7[[#This Row],[Régime TVA: Récupération]]))*Tableau7[[#This Row],[Type 1]])</f>
        <v>0</v>
      </c>
      <c r="AN982" s="670">
        <f>IF(Tableau7[[#This Row],[N° pièce]]="",0,IF($K$2="pôle",((Tableau7[[#This Row],[hors TVA]]+(Tableau7[[#This Row],[hors TVA]]*Tableau7[[#This Row],[Taux TVA]])-(Tableau7[[#This Row],[hors TVA]]*Tableau7[[#This Row],[Taux TVA]]*Tableau7[[#This Row],[Régime TVA: Récupération]]))*Tableau7[[#This Row],[Type 2]]),0))</f>
        <v>0</v>
      </c>
      <c r="AO982" s="670">
        <f t="shared" si="194"/>
        <v>0</v>
      </c>
      <c r="AP982" s="255">
        <f t="shared" si="193"/>
        <v>0</v>
      </c>
      <c r="AQ982" s="506">
        <f t="shared" si="200"/>
        <v>0</v>
      </c>
      <c r="AR982" s="671"/>
      <c r="AS982" s="512"/>
      <c r="AT982" s="513" t="str">
        <f>IF(('1C TSsoustraitance'!AP699*FICHE!C$14&lt;J982),"Forfait limité à "&amp;FICHE!C$14&amp;"€/jour","")</f>
        <v/>
      </c>
      <c r="AU982" s="797"/>
      <c r="AV982" s="484"/>
      <c r="AW982" s="484"/>
      <c r="AX982" s="484"/>
      <c r="AY982" s="484"/>
      <c r="AZ982" s="484"/>
      <c r="BA982" s="4"/>
      <c r="BB982" s="4"/>
      <c r="BC982" s="4"/>
      <c r="BD982" s="4"/>
      <c r="BE982" s="4"/>
      <c r="BF982" s="4"/>
      <c r="BG982" s="4"/>
      <c r="BH982" s="4"/>
      <c r="BI982" s="4"/>
      <c r="BJ982" s="4"/>
      <c r="BK982" s="4"/>
      <c r="BL982" s="4"/>
      <c r="BM982" s="4"/>
      <c r="BN982" s="4"/>
      <c r="BO982" s="4"/>
      <c r="BP982" s="4"/>
      <c r="BQ982" s="4"/>
      <c r="BR982" s="4"/>
      <c r="BS982" s="4"/>
      <c r="BT982" s="4"/>
      <c r="BU982" s="4"/>
      <c r="BV982" s="4"/>
      <c r="BW982" s="4"/>
      <c r="BX982" s="4"/>
      <c r="BY982" s="4"/>
      <c r="BZ982" s="4"/>
      <c r="CA982" s="4"/>
      <c r="CB982" s="4"/>
      <c r="CC982" s="4"/>
      <c r="CD982" s="4"/>
      <c r="CE982" s="4"/>
      <c r="CF982" s="4"/>
      <c r="CG982" s="4"/>
      <c r="CH982" s="4"/>
      <c r="CI982" s="4"/>
      <c r="CJ982" s="4"/>
      <c r="CK982" s="4"/>
      <c r="CL982" s="4"/>
      <c r="CM982" s="4"/>
      <c r="CN982" s="4"/>
      <c r="CO982" s="4"/>
      <c r="CP982" s="4"/>
      <c r="CQ982" s="4"/>
      <c r="CR982" s="4"/>
      <c r="CS982" s="4"/>
      <c r="CT982" s="4"/>
      <c r="CU982" s="4"/>
      <c r="CV982" s="4"/>
      <c r="CW982" s="4"/>
      <c r="CX982" s="4"/>
      <c r="CY982" s="4"/>
      <c r="CZ982" s="4"/>
      <c r="DA982" s="4"/>
      <c r="DB982" s="4"/>
      <c r="DC982" s="4"/>
      <c r="DD982" s="4"/>
      <c r="DE982" s="4"/>
      <c r="DF982" s="4"/>
      <c r="DG982" s="4"/>
      <c r="DH982" s="4"/>
      <c r="DI982" s="4"/>
      <c r="DJ982" s="4"/>
      <c r="DK982" s="4"/>
      <c r="DL982" s="4"/>
      <c r="DM982" s="4"/>
      <c r="DN982" s="4"/>
      <c r="DO982" s="4"/>
      <c r="DP982" s="4"/>
      <c r="DQ982" s="4"/>
      <c r="DR982" s="4"/>
      <c r="DS982" s="4"/>
      <c r="DT982" s="4"/>
      <c r="DU982" s="4"/>
      <c r="DV982" s="4"/>
      <c r="DW982" s="4"/>
      <c r="DX982" s="4"/>
      <c r="DY982" s="4"/>
      <c r="DZ982" s="4"/>
      <c r="EA982" s="4"/>
      <c r="EB982" s="4"/>
      <c r="EC982" s="4"/>
      <c r="ED982" s="4"/>
      <c r="EE982" s="4"/>
      <c r="EF982" s="4"/>
      <c r="EG982" s="4"/>
      <c r="EH982" s="4"/>
      <c r="EI982" s="4"/>
      <c r="EJ982" s="4"/>
      <c r="EK982" s="4"/>
      <c r="EL982" s="4"/>
      <c r="EM982" s="4"/>
      <c r="EN982" s="4"/>
      <c r="EO982" s="4"/>
      <c r="EP982" s="4"/>
      <c r="EQ982" s="4"/>
      <c r="ER982" s="4"/>
      <c r="ES982" s="4"/>
      <c r="ET982" s="4"/>
      <c r="EU982" s="4"/>
      <c r="EV982" s="4"/>
      <c r="EW982" s="4"/>
      <c r="EX982" s="4"/>
      <c r="EY982" s="4"/>
      <c r="EZ982" s="4"/>
      <c r="FA982" s="4"/>
      <c r="FB982" s="4"/>
      <c r="FC982" s="4"/>
      <c r="FD982" s="4"/>
      <c r="FE982" s="4"/>
      <c r="FF982" s="4"/>
      <c r="FG982" s="4"/>
      <c r="FH982" s="4"/>
      <c r="FI982" s="4"/>
      <c r="FJ982" s="4"/>
      <c r="FK982" s="4"/>
      <c r="FL982" s="4"/>
      <c r="FM982" s="4"/>
      <c r="FN982" s="4"/>
      <c r="FO982" s="4"/>
      <c r="FP982" s="4"/>
      <c r="FQ982" s="4"/>
      <c r="FR982" s="4"/>
      <c r="FS982" s="4"/>
      <c r="FT982" s="4"/>
      <c r="FU982" s="4"/>
      <c r="FV982" s="4"/>
      <c r="FW982" s="4"/>
      <c r="FX982" s="4"/>
      <c r="FY982" s="4"/>
      <c r="FZ982" s="4"/>
      <c r="GA982" s="4"/>
      <c r="GB982" s="4"/>
      <c r="GC982" s="4"/>
      <c r="GD982" s="4"/>
      <c r="GE982" s="4"/>
      <c r="GF982" s="4"/>
      <c r="GG982" s="4"/>
      <c r="GH982" s="4"/>
      <c r="GI982" s="4"/>
      <c r="GJ982" s="4"/>
      <c r="GK982" s="4"/>
      <c r="GL982" s="4"/>
      <c r="GM982" s="4"/>
      <c r="GN982" s="4"/>
      <c r="GO982" s="4"/>
      <c r="GP982" s="4"/>
      <c r="GQ982" s="4"/>
      <c r="GR982" s="4"/>
      <c r="GS982" s="4"/>
      <c r="GT982" s="4"/>
      <c r="GU982" s="4"/>
      <c r="GV982" s="4"/>
      <c r="GW982" s="4"/>
      <c r="GX982" s="4"/>
      <c r="GY982" s="4"/>
      <c r="GZ982" s="4"/>
      <c r="HA982" s="4"/>
      <c r="HB982" s="4"/>
      <c r="HC982" s="4"/>
    </row>
    <row r="983" spans="1:211" s="380" customFormat="1" ht="13.9" customHeight="1">
      <c r="A983" s="828" t="str">
        <f>IF('1C TSsoustraitance'!$A700&lt;&gt;0,'1C TSsoustraitance'!$A700,"")</f>
        <v/>
      </c>
      <c r="B983" s="530"/>
      <c r="C983" s="513" t="str">
        <f>IF('1C TSsoustraitance'!$A700&lt;&gt;0,'1C TSsoustraitance'!$B700,"")</f>
        <v/>
      </c>
      <c r="D983" s="513" t="str">
        <f>IF('1C TSsoustraitance'!$A700&lt;&gt;0,'1C TSsoustraitance'!$C700,"")</f>
        <v/>
      </c>
      <c r="E983" s="684"/>
      <c r="F983" s="685"/>
      <c r="G983" s="666">
        <f>'1C TSsoustraitance'!$D700</f>
        <v>0</v>
      </c>
      <c r="H983" s="533">
        <v>0.21</v>
      </c>
      <c r="I983" s="533">
        <v>1</v>
      </c>
      <c r="J983" s="534"/>
      <c r="K983" s="667">
        <f t="shared" si="197"/>
        <v>0</v>
      </c>
      <c r="L983" s="668">
        <f>IF(OR('1C TSsoustraitance'!$D700="",'1C TSsoustraitance'!$AP700=0),0,IF(AND('1C TSsoustraitance'!$D700&lt;&gt;"",$K$2="Pôle",'1C TSsoustraitance'!$E700="OUI"),(('1C TSsoustraitance'!$F700+'1C TSsoustraitance'!$G700+'1C TSsoustraitance'!$H700+'1C TSsoustraitance'!$I700+'1C TSsoustraitance'!$M700)/'1C TSsoustraitance'!$R700),IF(AND('1C TSsoustraitance'!$D700&lt;&gt;"",$K$2="Pôle",'1C TSsoustraitance'!$E700="NON"),(('1C TSsoustraitance'!$F700+'1C TSsoustraitance'!$G700+'1C TSsoustraitance'!$H700+'1C TSsoustraitance'!$I700+'1C TSsoustraitance'!$M700)/'1C TSsoustraitance'!$AP700),IF(AND('1C TSsoustraitance'!$D700&lt;&gt;"",$K$2&lt;&gt;"Pôle",'1C TSsoustraitance'!$E700="OUI"),(('1C TSsoustraitance'!$F700+'1C TSsoustraitance'!$G700+'1C TSsoustraitance'!$H700+'1C TSsoustraitance'!$I700+'1C TSsoustraitance'!$J700+'1C TSsoustraitance'!$K700+'1C TSsoustraitance'!$L700+'1C TSsoustraitance'!$M700+'1C TSsoustraitance'!$N700+'1C TSsoustraitance'!$O700+'1C TSsoustraitance'!$P700+'1C TSsoustraitance'!$Q700)/'1C TSsoustraitance'!$R700),IF(AND('1C TSsoustraitance'!$D700&lt;&gt;"",$K$2&lt;&gt;"Pôle",'1C TSsoustraitance'!$E700="NON"),(('1C TSsoustraitance'!$F700+'1C TSsoustraitance'!$G700+'1C TSsoustraitance'!$H700+'1C TSsoustraitance'!$I700+'1C TSsoustraitance'!$J700+'1C TSsoustraitance'!$K700+'1C TSsoustraitance'!$L700+'1C TSsoustraitance'!$M700+'1C TSsoustraitance'!$N700+'1C TSsoustraitance'!$O700+'1C TSsoustraitance'!$P700+'1C TSsoustraitance'!$Q700))/'1C TSsoustraitance'!$AP700)))))</f>
        <v>0</v>
      </c>
      <c r="M983" s="668">
        <f>IF(OR('1C TSsoustraitance'!$D700="",'1C TSsoustraitance'!AP$13=0),0,IF(AND('1C TSsoustraitance'!$D700&lt;&gt;"",$K$2="Pôle",'1C TSsoustraitance'!$E700="OUI"),(('1C TSsoustraitance'!$J700+'1C TSsoustraitance'!$K700+'1C TSsoustraitance'!$L700)/'1C TSsoustraitance'!$R700),IF(AND('1C TSsoustraitance'!$D700&lt;&gt;"",$K$2="Pôle",'1C TSsoustraitance'!$E700="NON"),(('1C TSsoustraitance'!$J700+'1C TSsoustraitance'!$K700+'1C TSsoustraitance'!$L700)/'1C TSsoustraitance'!$AP700),IF(AND('1C TSsoustraitance'!$D700&lt;&gt;"",$K$2&lt;&gt;"Pôle"),0))))</f>
        <v>0</v>
      </c>
      <c r="N983" s="668">
        <f t="shared" si="196"/>
        <v>0</v>
      </c>
      <c r="O983" s="669">
        <f>IF(OR('1C TSsoustraitance'!$D700="",'1C TSsoustraitance'!$E700="OUI",'1C TSsoustraitance'!$AP700=0),0,(('1C TSsoustraitance'!$S700)/'1C TSsoustraitance'!$AP700))</f>
        <v>0</v>
      </c>
      <c r="P983" s="669">
        <f>IF(OR('1C TSsoustraitance'!$D700="",'1C TSsoustraitance'!$E700="OUI",'1C TSsoustraitance'!$AP700=0),0,(('1C TSsoustraitance'!$T700)/'1C TSsoustraitance'!$AP700))</f>
        <v>0</v>
      </c>
      <c r="Q983" s="669">
        <f>IF(OR('1C TSsoustraitance'!$D700="",'1C TSsoustraitance'!$E700="OUI",'1C TSsoustraitance'!$AP700=0),0,(('1C TSsoustraitance'!$U700)/'1C TSsoustraitance'!$AP700))</f>
        <v>0</v>
      </c>
      <c r="R983" s="669">
        <f>IF(OR('1C TSsoustraitance'!$D700="",'1C TSsoustraitance'!$E700="OUI",'1C TSsoustraitance'!$AP700=0),0,(('1C TSsoustraitance'!$V700)/'1C TSsoustraitance'!$AP700))</f>
        <v>0</v>
      </c>
      <c r="S983" s="669">
        <f>IF(OR('1C TSsoustraitance'!$D700="",'1C TSsoustraitance'!$E700="OUI",'1C TSsoustraitance'!$AP700=0),0,(('1C TSsoustraitance'!$W700)/'1C TSsoustraitance'!$AP700))</f>
        <v>0</v>
      </c>
      <c r="T983" s="669">
        <f>IF(OR('1C TSsoustraitance'!$D700="",'1C TSsoustraitance'!$E700="OUI",'1C TSsoustraitance'!$AP700=0),0,(('1C TSsoustraitance'!$X700)/'1C TSsoustraitance'!$AP700))</f>
        <v>0</v>
      </c>
      <c r="U983" s="669">
        <f>IF(OR('1C TSsoustraitance'!$D700="",'1C TSsoustraitance'!$E700="OUI",'1C TSsoustraitance'!$AP700=0),0,(('1C TSsoustraitance'!$Y700)/'1C TSsoustraitance'!$AP700))</f>
        <v>0</v>
      </c>
      <c r="V983" s="669">
        <f>IF(OR('1C TSsoustraitance'!$D700="",'1C TSsoustraitance'!$E700="OUI",'1C TSsoustraitance'!$AP700=0),0,(('1C TSsoustraitance'!$Z700)/'1C TSsoustraitance'!$AP700))</f>
        <v>0</v>
      </c>
      <c r="W983" s="669">
        <f>IF(OR('1C TSsoustraitance'!$D700="",'1C TSsoustraitance'!$E700="OUI",'1C TSsoustraitance'!$AP700=0),0,(('1C TSsoustraitance'!$AA700)/'1C TSsoustraitance'!$AP700))</f>
        <v>0</v>
      </c>
      <c r="X983" s="669">
        <f>IF(OR('1C TSsoustraitance'!$D700="",'1C TSsoustraitance'!$E700="OUI",'1C TSsoustraitance'!$AP700=0),0,(('1C TSsoustraitance'!$AB700)/'1C TSsoustraitance'!$AP700))</f>
        <v>0</v>
      </c>
      <c r="Y983" s="669">
        <f>IF(OR('1C TSsoustraitance'!$D700="",'1C TSsoustraitance'!$E700="OUI",'1C TSsoustraitance'!$AP700=0),0,(('1C TSsoustraitance'!$AC700)/'1C TSsoustraitance'!$AP700))</f>
        <v>0</v>
      </c>
      <c r="Z983" s="669">
        <f>IF(OR('1C TSsoustraitance'!$D700="",'1C TSsoustraitance'!$E700="OUI",'1C TSsoustraitance'!$AP700=0),0,(('1C TSsoustraitance'!$AD700)/'1C TSsoustraitance'!$AP700))</f>
        <v>0</v>
      </c>
      <c r="AA983" s="669">
        <f>IF(OR('1C TSsoustraitance'!$D700="",'1C TSsoustraitance'!$E700="OUI",'1C TSsoustraitance'!$AP700=0),0,(('1C TSsoustraitance'!$AE700)/'1C TSsoustraitance'!$AP700))</f>
        <v>0</v>
      </c>
      <c r="AB983" s="669">
        <f>IF(OR('1C TSsoustraitance'!$D700="",'1C TSsoustraitance'!$E700="OUI",'1C TSsoustraitance'!$AP700=0),0,(('1C TSsoustraitance'!$AF700)/'1C TSsoustraitance'!$AP700))</f>
        <v>0</v>
      </c>
      <c r="AC983" s="669">
        <f>IF(OR('1C TSsoustraitance'!$D700="",'1C TSsoustraitance'!$E700="OUI",'1C TSsoustraitance'!$AP700=0),0,(('1C TSsoustraitance'!$AG700)/'1C TSsoustraitance'!$AP700))</f>
        <v>0</v>
      </c>
      <c r="AD983" s="669">
        <f>IF(OR('1C TSsoustraitance'!$D700="",'1C TSsoustraitance'!$E700="OUI",'1C TSsoustraitance'!$AP700=0),0,(('1C TSsoustraitance'!$AH700)/'1C TSsoustraitance'!$AP700))</f>
        <v>0</v>
      </c>
      <c r="AE983" s="669">
        <f>IF(OR('1C TSsoustraitance'!$D700="",'1C TSsoustraitance'!$E700="OUI",'1C TSsoustraitance'!$AP700=0),0,(('1C TSsoustraitance'!$AI700)/'1C TSsoustraitance'!$AP700))</f>
        <v>0</v>
      </c>
      <c r="AF983" s="669">
        <f>IF(OR('1C TSsoustraitance'!$D700="",'1C TSsoustraitance'!$E700="OUI",'1C TSsoustraitance'!$AP700=0),0,(('1C TSsoustraitance'!$AJ700)/'1C TSsoustraitance'!$AP700))</f>
        <v>0</v>
      </c>
      <c r="AG983" s="669">
        <f>IF(OR('1C TSsoustraitance'!$D700="",'1C TSsoustraitance'!$E700="OUI",'1C TSsoustraitance'!$AP700=0),0,(('1C TSsoustraitance'!$AK700)/'1C TSsoustraitance'!$AP700))</f>
        <v>0</v>
      </c>
      <c r="AH983" s="669">
        <f>IF(OR('1C TSsoustraitance'!$D700="",'1C TSsoustraitance'!$E700="OUI",'1C TSsoustraitance'!$AP700=0),0,(('1C TSsoustraitance'!$AL700)/'1C TSsoustraitance'!$AP700))</f>
        <v>0</v>
      </c>
      <c r="AI983" s="669">
        <f>IF(OR('1C TSsoustraitance'!$D700="",'1C TSsoustraitance'!$E700="OUI",'1C TSsoustraitance'!$AP700=0),0,(('1C TSsoustraitance'!$AM700)/'1C TSsoustraitance'!$AP700))</f>
        <v>0</v>
      </c>
      <c r="AJ983" s="669">
        <f>IF(OR('1C TSsoustraitance'!$D700="",'1C TSsoustraitance'!$E700="OUI",'1C TSsoustraitance'!$AP700=0),0,(('1C TSsoustraitance'!$AN700)/'1C TSsoustraitance'!$AP700))</f>
        <v>0</v>
      </c>
      <c r="AK983" s="669">
        <f t="shared" si="198"/>
        <v>0</v>
      </c>
      <c r="AL983" s="668">
        <f t="shared" si="199"/>
        <v>0</v>
      </c>
      <c r="AM983" s="670">
        <f>IF(Tableau7[[#This Row],[N° pièce]]="",0,(Tableau7[[#This Row],[hors TVA]]+(Tableau7[[#This Row],[hors TVA]]*Tableau7[[#This Row],[Taux TVA]])-(Tableau7[[#This Row],[hors TVA]]*Tableau7[[#This Row],[Taux TVA]]*Tableau7[[#This Row],[Régime TVA: Récupération]]))*Tableau7[[#This Row],[Type 1]])</f>
        <v>0</v>
      </c>
      <c r="AN983" s="670">
        <f>IF(Tableau7[[#This Row],[N° pièce]]="",0,IF($K$2="pôle",((Tableau7[[#This Row],[hors TVA]]+(Tableau7[[#This Row],[hors TVA]]*Tableau7[[#This Row],[Taux TVA]])-(Tableau7[[#This Row],[hors TVA]]*Tableau7[[#This Row],[Taux TVA]]*Tableau7[[#This Row],[Régime TVA: Récupération]]))*Tableau7[[#This Row],[Type 2]]),0))</f>
        <v>0</v>
      </c>
      <c r="AO983" s="670">
        <f t="shared" si="194"/>
        <v>0</v>
      </c>
      <c r="AP983" s="255">
        <f t="shared" si="193"/>
        <v>0</v>
      </c>
      <c r="AQ983" s="506">
        <f t="shared" si="200"/>
        <v>0</v>
      </c>
      <c r="AR983" s="671"/>
      <c r="AS983" s="512"/>
      <c r="AT983" s="513" t="str">
        <f>IF(('1C TSsoustraitance'!AP700*FICHE!C$14&lt;J983),"Forfait limité à "&amp;FICHE!C$14&amp;"€/jour","")</f>
        <v/>
      </c>
      <c r="AU983" s="797"/>
      <c r="AV983" s="484"/>
      <c r="AW983" s="484"/>
      <c r="AX983" s="484"/>
      <c r="AY983" s="484"/>
      <c r="AZ983" s="484"/>
      <c r="BA983" s="4"/>
      <c r="BB983" s="4"/>
      <c r="BC983" s="4"/>
      <c r="BD983" s="4"/>
      <c r="BE983" s="4"/>
      <c r="BF983" s="4"/>
      <c r="BG983" s="4"/>
      <c r="BH983" s="4"/>
      <c r="BI983" s="4"/>
      <c r="BJ983" s="4"/>
      <c r="BK983" s="4"/>
      <c r="BL983" s="4"/>
      <c r="BM983" s="4"/>
      <c r="BN983" s="4"/>
      <c r="BO983" s="4"/>
      <c r="BP983" s="4"/>
      <c r="BQ983" s="4"/>
      <c r="BR983" s="4"/>
      <c r="BS983" s="4"/>
      <c r="BT983" s="4"/>
      <c r="BU983" s="4"/>
      <c r="BV983" s="4"/>
      <c r="BW983" s="4"/>
      <c r="BX983" s="4"/>
      <c r="BY983" s="4"/>
      <c r="BZ983" s="4"/>
      <c r="CA983" s="4"/>
      <c r="CB983" s="4"/>
      <c r="CC983" s="4"/>
      <c r="CD983" s="4"/>
      <c r="CE983" s="4"/>
      <c r="CF983" s="4"/>
      <c r="CG983" s="4"/>
      <c r="CH983" s="4"/>
      <c r="CI983" s="4"/>
      <c r="CJ983" s="4"/>
      <c r="CK983" s="4"/>
      <c r="CL983" s="4"/>
      <c r="CM983" s="4"/>
      <c r="CN983" s="4"/>
      <c r="CO983" s="4"/>
      <c r="CP983" s="4"/>
      <c r="CQ983" s="4"/>
      <c r="CR983" s="4"/>
      <c r="CS983" s="4"/>
      <c r="CT983" s="4"/>
      <c r="CU983" s="4"/>
      <c r="CV983" s="4"/>
      <c r="CW983" s="4"/>
      <c r="CX983" s="4"/>
      <c r="CY983" s="4"/>
      <c r="CZ983" s="4"/>
      <c r="DA983" s="4"/>
      <c r="DB983" s="4"/>
      <c r="DC983" s="4"/>
      <c r="DD983" s="4"/>
      <c r="DE983" s="4"/>
      <c r="DF983" s="4"/>
      <c r="DG983" s="4"/>
      <c r="DH983" s="4"/>
      <c r="DI983" s="4"/>
      <c r="DJ983" s="4"/>
      <c r="DK983" s="4"/>
      <c r="DL983" s="4"/>
      <c r="DM983" s="4"/>
      <c r="DN983" s="4"/>
      <c r="DO983" s="4"/>
      <c r="DP983" s="4"/>
      <c r="DQ983" s="4"/>
      <c r="DR983" s="4"/>
      <c r="DS983" s="4"/>
      <c r="DT983" s="4"/>
      <c r="DU983" s="4"/>
      <c r="DV983" s="4"/>
      <c r="DW983" s="4"/>
      <c r="DX983" s="4"/>
      <c r="DY983" s="4"/>
      <c r="DZ983" s="4"/>
      <c r="EA983" s="4"/>
      <c r="EB983" s="4"/>
      <c r="EC983" s="4"/>
      <c r="ED983" s="4"/>
      <c r="EE983" s="4"/>
      <c r="EF983" s="4"/>
      <c r="EG983" s="4"/>
      <c r="EH983" s="4"/>
      <c r="EI983" s="4"/>
      <c r="EJ983" s="4"/>
      <c r="EK983" s="4"/>
      <c r="EL983" s="4"/>
      <c r="EM983" s="4"/>
      <c r="EN983" s="4"/>
      <c r="EO983" s="4"/>
      <c r="EP983" s="4"/>
      <c r="EQ983" s="4"/>
      <c r="ER983" s="4"/>
      <c r="ES983" s="4"/>
      <c r="ET983" s="4"/>
      <c r="EU983" s="4"/>
      <c r="EV983" s="4"/>
      <c r="EW983" s="4"/>
      <c r="EX983" s="4"/>
      <c r="EY983" s="4"/>
      <c r="EZ983" s="4"/>
      <c r="FA983" s="4"/>
      <c r="FB983" s="4"/>
      <c r="FC983" s="4"/>
      <c r="FD983" s="4"/>
      <c r="FE983" s="4"/>
      <c r="FF983" s="4"/>
      <c r="FG983" s="4"/>
      <c r="FH983" s="4"/>
      <c r="FI983" s="4"/>
      <c r="FJ983" s="4"/>
      <c r="FK983" s="4"/>
      <c r="FL983" s="4"/>
      <c r="FM983" s="4"/>
      <c r="FN983" s="4"/>
      <c r="FO983" s="4"/>
      <c r="FP983" s="4"/>
      <c r="FQ983" s="4"/>
      <c r="FR983" s="4"/>
      <c r="FS983" s="4"/>
      <c r="FT983" s="4"/>
      <c r="FU983" s="4"/>
      <c r="FV983" s="4"/>
      <c r="FW983" s="4"/>
      <c r="FX983" s="4"/>
      <c r="FY983" s="4"/>
      <c r="FZ983" s="4"/>
      <c r="GA983" s="4"/>
      <c r="GB983" s="4"/>
      <c r="GC983" s="4"/>
      <c r="GD983" s="4"/>
      <c r="GE983" s="4"/>
      <c r="GF983" s="4"/>
      <c r="GG983" s="4"/>
      <c r="GH983" s="4"/>
      <c r="GI983" s="4"/>
      <c r="GJ983" s="4"/>
      <c r="GK983" s="4"/>
      <c r="GL983" s="4"/>
      <c r="GM983" s="4"/>
      <c r="GN983" s="4"/>
      <c r="GO983" s="4"/>
      <c r="GP983" s="4"/>
      <c r="GQ983" s="4"/>
      <c r="GR983" s="4"/>
      <c r="GS983" s="4"/>
      <c r="GT983" s="4"/>
      <c r="GU983" s="4"/>
      <c r="GV983" s="4"/>
      <c r="GW983" s="4"/>
      <c r="GX983" s="4"/>
      <c r="GY983" s="4"/>
      <c r="GZ983" s="4"/>
      <c r="HA983" s="4"/>
      <c r="HB983" s="4"/>
      <c r="HC983" s="4"/>
    </row>
    <row r="984" spans="1:211" s="380" customFormat="1" ht="13.9" customHeight="1">
      <c r="A984" s="828" t="str">
        <f>IF('1C TSsoustraitance'!$A701&lt;&gt;0,'1C TSsoustraitance'!$A701,"")</f>
        <v/>
      </c>
      <c r="B984" s="530"/>
      <c r="C984" s="513" t="str">
        <f>IF('1C TSsoustraitance'!$A701&lt;&gt;0,'1C TSsoustraitance'!$B701,"")</f>
        <v/>
      </c>
      <c r="D984" s="513" t="str">
        <f>IF('1C TSsoustraitance'!$A701&lt;&gt;0,'1C TSsoustraitance'!$C701,"")</f>
        <v/>
      </c>
      <c r="E984" s="684"/>
      <c r="F984" s="685"/>
      <c r="G984" s="666">
        <f>'1C TSsoustraitance'!$D701</f>
        <v>0</v>
      </c>
      <c r="H984" s="533">
        <v>0.21</v>
      </c>
      <c r="I984" s="533">
        <v>1</v>
      </c>
      <c r="J984" s="534"/>
      <c r="K984" s="667">
        <f t="shared" si="197"/>
        <v>0</v>
      </c>
      <c r="L984" s="668">
        <f>IF(OR('1C TSsoustraitance'!$D701="",'1C TSsoustraitance'!$AP701=0),0,IF(AND('1C TSsoustraitance'!$D701&lt;&gt;"",$K$2="Pôle",'1C TSsoustraitance'!$E701="OUI"),(('1C TSsoustraitance'!$F701+'1C TSsoustraitance'!$G701+'1C TSsoustraitance'!$H701+'1C TSsoustraitance'!$I701+'1C TSsoustraitance'!$M701)/'1C TSsoustraitance'!$R701),IF(AND('1C TSsoustraitance'!$D701&lt;&gt;"",$K$2="Pôle",'1C TSsoustraitance'!$E701="NON"),(('1C TSsoustraitance'!$F701+'1C TSsoustraitance'!$G701+'1C TSsoustraitance'!$H701+'1C TSsoustraitance'!$I701+'1C TSsoustraitance'!$M701)/'1C TSsoustraitance'!$AP701),IF(AND('1C TSsoustraitance'!$D701&lt;&gt;"",$K$2&lt;&gt;"Pôle",'1C TSsoustraitance'!$E701="OUI"),(('1C TSsoustraitance'!$F701+'1C TSsoustraitance'!$G701+'1C TSsoustraitance'!$H701+'1C TSsoustraitance'!$I701+'1C TSsoustraitance'!$J701+'1C TSsoustraitance'!$K701+'1C TSsoustraitance'!$L701+'1C TSsoustraitance'!$M701+'1C TSsoustraitance'!$N701+'1C TSsoustraitance'!$O701+'1C TSsoustraitance'!$P701+'1C TSsoustraitance'!$Q701)/'1C TSsoustraitance'!$R701),IF(AND('1C TSsoustraitance'!$D701&lt;&gt;"",$K$2&lt;&gt;"Pôle",'1C TSsoustraitance'!$E701="NON"),(('1C TSsoustraitance'!$F701+'1C TSsoustraitance'!$G701+'1C TSsoustraitance'!$H701+'1C TSsoustraitance'!$I701+'1C TSsoustraitance'!$J701+'1C TSsoustraitance'!$K701+'1C TSsoustraitance'!$L701+'1C TSsoustraitance'!$M701+'1C TSsoustraitance'!$N701+'1C TSsoustraitance'!$O701+'1C TSsoustraitance'!$P701+'1C TSsoustraitance'!$Q701))/'1C TSsoustraitance'!$AP701)))))</f>
        <v>0</v>
      </c>
      <c r="M984" s="668">
        <f>IF(OR('1C TSsoustraitance'!$D701="",'1C TSsoustraitance'!AP$13=0),0,IF(AND('1C TSsoustraitance'!$D701&lt;&gt;"",$K$2="Pôle",'1C TSsoustraitance'!$E701="OUI"),(('1C TSsoustraitance'!$J701+'1C TSsoustraitance'!$K701+'1C TSsoustraitance'!$L701)/'1C TSsoustraitance'!$R701),IF(AND('1C TSsoustraitance'!$D701&lt;&gt;"",$K$2="Pôle",'1C TSsoustraitance'!$E701="NON"),(('1C TSsoustraitance'!$J701+'1C TSsoustraitance'!$K701+'1C TSsoustraitance'!$L701)/'1C TSsoustraitance'!$AP701),IF(AND('1C TSsoustraitance'!$D701&lt;&gt;"",$K$2&lt;&gt;"Pôle"),0))))</f>
        <v>0</v>
      </c>
      <c r="N984" s="668">
        <f t="shared" si="196"/>
        <v>0</v>
      </c>
      <c r="O984" s="669">
        <f>IF(OR('1C TSsoustraitance'!$D701="",'1C TSsoustraitance'!$E701="OUI",'1C TSsoustraitance'!$AP701=0),0,(('1C TSsoustraitance'!$S701)/'1C TSsoustraitance'!$AP701))</f>
        <v>0</v>
      </c>
      <c r="P984" s="669">
        <f>IF(OR('1C TSsoustraitance'!$D701="",'1C TSsoustraitance'!$E701="OUI",'1C TSsoustraitance'!$AP701=0),0,(('1C TSsoustraitance'!$T701)/'1C TSsoustraitance'!$AP701))</f>
        <v>0</v>
      </c>
      <c r="Q984" s="669">
        <f>IF(OR('1C TSsoustraitance'!$D701="",'1C TSsoustraitance'!$E701="OUI",'1C TSsoustraitance'!$AP701=0),0,(('1C TSsoustraitance'!$U701)/'1C TSsoustraitance'!$AP701))</f>
        <v>0</v>
      </c>
      <c r="R984" s="669">
        <f>IF(OR('1C TSsoustraitance'!$D701="",'1C TSsoustraitance'!$E701="OUI",'1C TSsoustraitance'!$AP701=0),0,(('1C TSsoustraitance'!$V701)/'1C TSsoustraitance'!$AP701))</f>
        <v>0</v>
      </c>
      <c r="S984" s="669">
        <f>IF(OR('1C TSsoustraitance'!$D701="",'1C TSsoustraitance'!$E701="OUI",'1C TSsoustraitance'!$AP701=0),0,(('1C TSsoustraitance'!$W701)/'1C TSsoustraitance'!$AP701))</f>
        <v>0</v>
      </c>
      <c r="T984" s="669">
        <f>IF(OR('1C TSsoustraitance'!$D701="",'1C TSsoustraitance'!$E701="OUI",'1C TSsoustraitance'!$AP701=0),0,(('1C TSsoustraitance'!$X701)/'1C TSsoustraitance'!$AP701))</f>
        <v>0</v>
      </c>
      <c r="U984" s="669">
        <f>IF(OR('1C TSsoustraitance'!$D701="",'1C TSsoustraitance'!$E701="OUI",'1C TSsoustraitance'!$AP701=0),0,(('1C TSsoustraitance'!$Y701)/'1C TSsoustraitance'!$AP701))</f>
        <v>0</v>
      </c>
      <c r="V984" s="669">
        <f>IF(OR('1C TSsoustraitance'!$D701="",'1C TSsoustraitance'!$E701="OUI",'1C TSsoustraitance'!$AP701=0),0,(('1C TSsoustraitance'!$Z701)/'1C TSsoustraitance'!$AP701))</f>
        <v>0</v>
      </c>
      <c r="W984" s="669">
        <f>IF(OR('1C TSsoustraitance'!$D701="",'1C TSsoustraitance'!$E701="OUI",'1C TSsoustraitance'!$AP701=0),0,(('1C TSsoustraitance'!$AA701)/'1C TSsoustraitance'!$AP701))</f>
        <v>0</v>
      </c>
      <c r="X984" s="669">
        <f>IF(OR('1C TSsoustraitance'!$D701="",'1C TSsoustraitance'!$E701="OUI",'1C TSsoustraitance'!$AP701=0),0,(('1C TSsoustraitance'!$AB701)/'1C TSsoustraitance'!$AP701))</f>
        <v>0</v>
      </c>
      <c r="Y984" s="669">
        <f>IF(OR('1C TSsoustraitance'!$D701="",'1C TSsoustraitance'!$E701="OUI",'1C TSsoustraitance'!$AP701=0),0,(('1C TSsoustraitance'!$AC701)/'1C TSsoustraitance'!$AP701))</f>
        <v>0</v>
      </c>
      <c r="Z984" s="669">
        <f>IF(OR('1C TSsoustraitance'!$D701="",'1C TSsoustraitance'!$E701="OUI",'1C TSsoustraitance'!$AP701=0),0,(('1C TSsoustraitance'!$AD701)/'1C TSsoustraitance'!$AP701))</f>
        <v>0</v>
      </c>
      <c r="AA984" s="669">
        <f>IF(OR('1C TSsoustraitance'!$D701="",'1C TSsoustraitance'!$E701="OUI",'1C TSsoustraitance'!$AP701=0),0,(('1C TSsoustraitance'!$AE701)/'1C TSsoustraitance'!$AP701))</f>
        <v>0</v>
      </c>
      <c r="AB984" s="669">
        <f>IF(OR('1C TSsoustraitance'!$D701="",'1C TSsoustraitance'!$E701="OUI",'1C TSsoustraitance'!$AP701=0),0,(('1C TSsoustraitance'!$AF701)/'1C TSsoustraitance'!$AP701))</f>
        <v>0</v>
      </c>
      <c r="AC984" s="669">
        <f>IF(OR('1C TSsoustraitance'!$D701="",'1C TSsoustraitance'!$E701="OUI",'1C TSsoustraitance'!$AP701=0),0,(('1C TSsoustraitance'!$AG701)/'1C TSsoustraitance'!$AP701))</f>
        <v>0</v>
      </c>
      <c r="AD984" s="669">
        <f>IF(OR('1C TSsoustraitance'!$D701="",'1C TSsoustraitance'!$E701="OUI",'1C TSsoustraitance'!$AP701=0),0,(('1C TSsoustraitance'!$AH701)/'1C TSsoustraitance'!$AP701))</f>
        <v>0</v>
      </c>
      <c r="AE984" s="669">
        <f>IF(OR('1C TSsoustraitance'!$D701="",'1C TSsoustraitance'!$E701="OUI",'1C TSsoustraitance'!$AP701=0),0,(('1C TSsoustraitance'!$AI701)/'1C TSsoustraitance'!$AP701))</f>
        <v>0</v>
      </c>
      <c r="AF984" s="669">
        <f>IF(OR('1C TSsoustraitance'!$D701="",'1C TSsoustraitance'!$E701="OUI",'1C TSsoustraitance'!$AP701=0),0,(('1C TSsoustraitance'!$AJ701)/'1C TSsoustraitance'!$AP701))</f>
        <v>0</v>
      </c>
      <c r="AG984" s="669">
        <f>IF(OR('1C TSsoustraitance'!$D701="",'1C TSsoustraitance'!$E701="OUI",'1C TSsoustraitance'!$AP701=0),0,(('1C TSsoustraitance'!$AK701)/'1C TSsoustraitance'!$AP701))</f>
        <v>0</v>
      </c>
      <c r="AH984" s="669">
        <f>IF(OR('1C TSsoustraitance'!$D701="",'1C TSsoustraitance'!$E701="OUI",'1C TSsoustraitance'!$AP701=0),0,(('1C TSsoustraitance'!$AL701)/'1C TSsoustraitance'!$AP701))</f>
        <v>0</v>
      </c>
      <c r="AI984" s="669">
        <f>IF(OR('1C TSsoustraitance'!$D701="",'1C TSsoustraitance'!$E701="OUI",'1C TSsoustraitance'!$AP701=0),0,(('1C TSsoustraitance'!$AM701)/'1C TSsoustraitance'!$AP701))</f>
        <v>0</v>
      </c>
      <c r="AJ984" s="669">
        <f>IF(OR('1C TSsoustraitance'!$D701="",'1C TSsoustraitance'!$E701="OUI",'1C TSsoustraitance'!$AP701=0),0,(('1C TSsoustraitance'!$AN701)/'1C TSsoustraitance'!$AP701))</f>
        <v>0</v>
      </c>
      <c r="AK984" s="669">
        <f t="shared" si="198"/>
        <v>0</v>
      </c>
      <c r="AL984" s="668">
        <f t="shared" si="199"/>
        <v>0</v>
      </c>
      <c r="AM984" s="670">
        <f>IF(Tableau7[[#This Row],[N° pièce]]="",0,(Tableau7[[#This Row],[hors TVA]]+(Tableau7[[#This Row],[hors TVA]]*Tableau7[[#This Row],[Taux TVA]])-(Tableau7[[#This Row],[hors TVA]]*Tableau7[[#This Row],[Taux TVA]]*Tableau7[[#This Row],[Régime TVA: Récupération]]))*Tableau7[[#This Row],[Type 1]])</f>
        <v>0</v>
      </c>
      <c r="AN984" s="670">
        <f>IF(Tableau7[[#This Row],[N° pièce]]="",0,IF($K$2="pôle",((Tableau7[[#This Row],[hors TVA]]+(Tableau7[[#This Row],[hors TVA]]*Tableau7[[#This Row],[Taux TVA]])-(Tableau7[[#This Row],[hors TVA]]*Tableau7[[#This Row],[Taux TVA]]*Tableau7[[#This Row],[Régime TVA: Récupération]]))*Tableau7[[#This Row],[Type 2]]),0))</f>
        <v>0</v>
      </c>
      <c r="AO984" s="670">
        <f t="shared" si="194"/>
        <v>0</v>
      </c>
      <c r="AP984" s="255">
        <f t="shared" si="193"/>
        <v>0</v>
      </c>
      <c r="AQ984" s="506">
        <f t="shared" si="200"/>
        <v>0</v>
      </c>
      <c r="AR984" s="671"/>
      <c r="AS984" s="512"/>
      <c r="AT984" s="513" t="str">
        <f>IF(('1C TSsoustraitance'!AP701*FICHE!C$14&lt;J984),"Forfait limité à "&amp;FICHE!C$14&amp;"€/jour","")</f>
        <v/>
      </c>
      <c r="AU984" s="797"/>
      <c r="AV984" s="484"/>
      <c r="AW984" s="484"/>
      <c r="AX984" s="484"/>
      <c r="AY984" s="484"/>
      <c r="AZ984" s="484"/>
      <c r="BA984" s="4"/>
      <c r="BB984" s="4"/>
      <c r="BC984" s="4"/>
      <c r="BD984" s="4"/>
      <c r="BE984" s="4"/>
      <c r="BF984" s="4"/>
      <c r="BG984" s="4"/>
      <c r="BH984" s="4"/>
      <c r="BI984" s="4"/>
      <c r="BJ984" s="4"/>
      <c r="BK984" s="4"/>
      <c r="BL984" s="4"/>
      <c r="BM984" s="4"/>
      <c r="BN984" s="4"/>
      <c r="BO984" s="4"/>
      <c r="BP984" s="4"/>
      <c r="BQ984" s="4"/>
      <c r="BR984" s="4"/>
      <c r="BS984" s="4"/>
      <c r="BT984" s="4"/>
      <c r="BU984" s="4"/>
      <c r="BV984" s="4"/>
      <c r="BW984" s="4"/>
      <c r="BX984" s="4"/>
      <c r="BY984" s="4"/>
      <c r="BZ984" s="4"/>
      <c r="CA984" s="4"/>
      <c r="CB984" s="4"/>
      <c r="CC984" s="4"/>
      <c r="CD984" s="4"/>
      <c r="CE984" s="4"/>
      <c r="CF984" s="4"/>
      <c r="CG984" s="4"/>
      <c r="CH984" s="4"/>
      <c r="CI984" s="4"/>
      <c r="CJ984" s="4"/>
      <c r="CK984" s="4"/>
      <c r="CL984" s="4"/>
      <c r="CM984" s="4"/>
      <c r="CN984" s="4"/>
      <c r="CO984" s="4"/>
      <c r="CP984" s="4"/>
      <c r="CQ984" s="4"/>
      <c r="CR984" s="4"/>
      <c r="CS984" s="4"/>
      <c r="CT984" s="4"/>
      <c r="CU984" s="4"/>
      <c r="CV984" s="4"/>
      <c r="CW984" s="4"/>
      <c r="CX984" s="4"/>
      <c r="CY984" s="4"/>
      <c r="CZ984" s="4"/>
      <c r="DA984" s="4"/>
      <c r="DB984" s="4"/>
      <c r="DC984" s="4"/>
      <c r="DD984" s="4"/>
      <c r="DE984" s="4"/>
      <c r="DF984" s="4"/>
      <c r="DG984" s="4"/>
      <c r="DH984" s="4"/>
      <c r="DI984" s="4"/>
      <c r="DJ984" s="4"/>
      <c r="DK984" s="4"/>
      <c r="DL984" s="4"/>
      <c r="DM984" s="4"/>
      <c r="DN984" s="4"/>
      <c r="DO984" s="4"/>
      <c r="DP984" s="4"/>
      <c r="DQ984" s="4"/>
      <c r="DR984" s="4"/>
      <c r="DS984" s="4"/>
      <c r="DT984" s="4"/>
      <c r="DU984" s="4"/>
      <c r="DV984" s="4"/>
      <c r="DW984" s="4"/>
      <c r="DX984" s="4"/>
      <c r="DY984" s="4"/>
      <c r="DZ984" s="4"/>
      <c r="EA984" s="4"/>
      <c r="EB984" s="4"/>
      <c r="EC984" s="4"/>
      <c r="ED984" s="4"/>
      <c r="EE984" s="4"/>
      <c r="EF984" s="4"/>
      <c r="EG984" s="4"/>
      <c r="EH984" s="4"/>
      <c r="EI984" s="4"/>
      <c r="EJ984" s="4"/>
      <c r="EK984" s="4"/>
      <c r="EL984" s="4"/>
      <c r="EM984" s="4"/>
      <c r="EN984" s="4"/>
      <c r="EO984" s="4"/>
      <c r="EP984" s="4"/>
      <c r="EQ984" s="4"/>
      <c r="ER984" s="4"/>
      <c r="ES984" s="4"/>
      <c r="ET984" s="4"/>
      <c r="EU984" s="4"/>
      <c r="EV984" s="4"/>
      <c r="EW984" s="4"/>
      <c r="EX984" s="4"/>
      <c r="EY984" s="4"/>
      <c r="EZ984" s="4"/>
      <c r="FA984" s="4"/>
      <c r="FB984" s="4"/>
      <c r="FC984" s="4"/>
      <c r="FD984" s="4"/>
      <c r="FE984" s="4"/>
      <c r="FF984" s="4"/>
      <c r="FG984" s="4"/>
      <c r="FH984" s="4"/>
      <c r="FI984" s="4"/>
      <c r="FJ984" s="4"/>
      <c r="FK984" s="4"/>
      <c r="FL984" s="4"/>
      <c r="FM984" s="4"/>
      <c r="FN984" s="4"/>
      <c r="FO984" s="4"/>
      <c r="FP984" s="4"/>
      <c r="FQ984" s="4"/>
      <c r="FR984" s="4"/>
      <c r="FS984" s="4"/>
      <c r="FT984" s="4"/>
      <c r="FU984" s="4"/>
      <c r="FV984" s="4"/>
      <c r="FW984" s="4"/>
      <c r="FX984" s="4"/>
      <c r="FY984" s="4"/>
      <c r="FZ984" s="4"/>
      <c r="GA984" s="4"/>
      <c r="GB984" s="4"/>
      <c r="GC984" s="4"/>
      <c r="GD984" s="4"/>
      <c r="GE984" s="4"/>
      <c r="GF984" s="4"/>
      <c r="GG984" s="4"/>
      <c r="GH984" s="4"/>
      <c r="GI984" s="4"/>
      <c r="GJ984" s="4"/>
      <c r="GK984" s="4"/>
      <c r="GL984" s="4"/>
      <c r="GM984" s="4"/>
      <c r="GN984" s="4"/>
      <c r="GO984" s="4"/>
      <c r="GP984" s="4"/>
      <c r="GQ984" s="4"/>
      <c r="GR984" s="4"/>
      <c r="GS984" s="4"/>
      <c r="GT984" s="4"/>
      <c r="GU984" s="4"/>
      <c r="GV984" s="4"/>
      <c r="GW984" s="4"/>
      <c r="GX984" s="4"/>
      <c r="GY984" s="4"/>
      <c r="GZ984" s="4"/>
      <c r="HA984" s="4"/>
      <c r="HB984" s="4"/>
      <c r="HC984" s="4"/>
    </row>
    <row r="985" spans="1:211" s="380" customFormat="1" ht="13.9" customHeight="1">
      <c r="A985" s="828" t="str">
        <f>IF('1C TSsoustraitance'!$A702&lt;&gt;0,'1C TSsoustraitance'!$A702,"")</f>
        <v/>
      </c>
      <c r="B985" s="530"/>
      <c r="C985" s="513" t="str">
        <f>IF('1C TSsoustraitance'!$A702&lt;&gt;0,'1C TSsoustraitance'!$B702,"")</f>
        <v/>
      </c>
      <c r="D985" s="513" t="str">
        <f>IF('1C TSsoustraitance'!$A702&lt;&gt;0,'1C TSsoustraitance'!$C702,"")</f>
        <v/>
      </c>
      <c r="E985" s="684"/>
      <c r="F985" s="685"/>
      <c r="G985" s="666">
        <f>'1C TSsoustraitance'!$D702</f>
        <v>0</v>
      </c>
      <c r="H985" s="533">
        <v>0.21</v>
      </c>
      <c r="I985" s="533">
        <v>1</v>
      </c>
      <c r="J985" s="534"/>
      <c r="K985" s="667">
        <f t="shared" si="197"/>
        <v>0</v>
      </c>
      <c r="L985" s="668">
        <f>IF(OR('1C TSsoustraitance'!$D702="",'1C TSsoustraitance'!$AP702=0),0,IF(AND('1C TSsoustraitance'!$D702&lt;&gt;"",$K$2="Pôle",'1C TSsoustraitance'!$E702="OUI"),(('1C TSsoustraitance'!$F702+'1C TSsoustraitance'!$G702+'1C TSsoustraitance'!$H702+'1C TSsoustraitance'!$I702+'1C TSsoustraitance'!$M702)/'1C TSsoustraitance'!$R702),IF(AND('1C TSsoustraitance'!$D702&lt;&gt;"",$K$2="Pôle",'1C TSsoustraitance'!$E702="NON"),(('1C TSsoustraitance'!$F702+'1C TSsoustraitance'!$G702+'1C TSsoustraitance'!$H702+'1C TSsoustraitance'!$I702+'1C TSsoustraitance'!$M702)/'1C TSsoustraitance'!$AP702),IF(AND('1C TSsoustraitance'!$D702&lt;&gt;"",$K$2&lt;&gt;"Pôle",'1C TSsoustraitance'!$E702="OUI"),(('1C TSsoustraitance'!$F702+'1C TSsoustraitance'!$G702+'1C TSsoustraitance'!$H702+'1C TSsoustraitance'!$I702+'1C TSsoustraitance'!$J702+'1C TSsoustraitance'!$K702+'1C TSsoustraitance'!$L702+'1C TSsoustraitance'!$M702+'1C TSsoustraitance'!$N702+'1C TSsoustraitance'!$O702+'1C TSsoustraitance'!$P702+'1C TSsoustraitance'!$Q702)/'1C TSsoustraitance'!$R702),IF(AND('1C TSsoustraitance'!$D702&lt;&gt;"",$K$2&lt;&gt;"Pôle",'1C TSsoustraitance'!$E702="NON"),(('1C TSsoustraitance'!$F702+'1C TSsoustraitance'!$G702+'1C TSsoustraitance'!$H702+'1C TSsoustraitance'!$I702+'1C TSsoustraitance'!$J702+'1C TSsoustraitance'!$K702+'1C TSsoustraitance'!$L702+'1C TSsoustraitance'!$M702+'1C TSsoustraitance'!$N702+'1C TSsoustraitance'!$O702+'1C TSsoustraitance'!$P702+'1C TSsoustraitance'!$Q702))/'1C TSsoustraitance'!$AP702)))))</f>
        <v>0</v>
      </c>
      <c r="M985" s="668">
        <f>IF(OR('1C TSsoustraitance'!$D702="",'1C TSsoustraitance'!AP$13=0),0,IF(AND('1C TSsoustraitance'!$D702&lt;&gt;"",$K$2="Pôle",'1C TSsoustraitance'!$E702="OUI"),(('1C TSsoustraitance'!$J702+'1C TSsoustraitance'!$K702+'1C TSsoustraitance'!$L702)/'1C TSsoustraitance'!$R702),IF(AND('1C TSsoustraitance'!$D702&lt;&gt;"",$K$2="Pôle",'1C TSsoustraitance'!$E702="NON"),(('1C TSsoustraitance'!$J702+'1C TSsoustraitance'!$K702+'1C TSsoustraitance'!$L702)/'1C TSsoustraitance'!$AP702),IF(AND('1C TSsoustraitance'!$D702&lt;&gt;"",$K$2&lt;&gt;"Pôle"),0))))</f>
        <v>0</v>
      </c>
      <c r="N985" s="668">
        <f t="shared" si="196"/>
        <v>0</v>
      </c>
      <c r="O985" s="669">
        <f>IF(OR('1C TSsoustraitance'!$D702="",'1C TSsoustraitance'!$E702="OUI",'1C TSsoustraitance'!$AP702=0),0,(('1C TSsoustraitance'!$S702)/'1C TSsoustraitance'!$AP702))</f>
        <v>0</v>
      </c>
      <c r="P985" s="669">
        <f>IF(OR('1C TSsoustraitance'!$D702="",'1C TSsoustraitance'!$E702="OUI",'1C TSsoustraitance'!$AP702=0),0,(('1C TSsoustraitance'!$T702)/'1C TSsoustraitance'!$AP702))</f>
        <v>0</v>
      </c>
      <c r="Q985" s="669">
        <f>IF(OR('1C TSsoustraitance'!$D702="",'1C TSsoustraitance'!$E702="OUI",'1C TSsoustraitance'!$AP702=0),0,(('1C TSsoustraitance'!$U702)/'1C TSsoustraitance'!$AP702))</f>
        <v>0</v>
      </c>
      <c r="R985" s="669">
        <f>IF(OR('1C TSsoustraitance'!$D702="",'1C TSsoustraitance'!$E702="OUI",'1C TSsoustraitance'!$AP702=0),0,(('1C TSsoustraitance'!$V702)/'1C TSsoustraitance'!$AP702))</f>
        <v>0</v>
      </c>
      <c r="S985" s="669">
        <f>IF(OR('1C TSsoustraitance'!$D702="",'1C TSsoustraitance'!$E702="OUI",'1C TSsoustraitance'!$AP702=0),0,(('1C TSsoustraitance'!$W702)/'1C TSsoustraitance'!$AP702))</f>
        <v>0</v>
      </c>
      <c r="T985" s="669">
        <f>IF(OR('1C TSsoustraitance'!$D702="",'1C TSsoustraitance'!$E702="OUI",'1C TSsoustraitance'!$AP702=0),0,(('1C TSsoustraitance'!$X702)/'1C TSsoustraitance'!$AP702))</f>
        <v>0</v>
      </c>
      <c r="U985" s="669">
        <f>IF(OR('1C TSsoustraitance'!$D702="",'1C TSsoustraitance'!$E702="OUI",'1C TSsoustraitance'!$AP702=0),0,(('1C TSsoustraitance'!$Y702)/'1C TSsoustraitance'!$AP702))</f>
        <v>0</v>
      </c>
      <c r="V985" s="669">
        <f>IF(OR('1C TSsoustraitance'!$D702="",'1C TSsoustraitance'!$E702="OUI",'1C TSsoustraitance'!$AP702=0),0,(('1C TSsoustraitance'!$Z702)/'1C TSsoustraitance'!$AP702))</f>
        <v>0</v>
      </c>
      <c r="W985" s="669">
        <f>IF(OR('1C TSsoustraitance'!$D702="",'1C TSsoustraitance'!$E702="OUI",'1C TSsoustraitance'!$AP702=0),0,(('1C TSsoustraitance'!$AA702)/'1C TSsoustraitance'!$AP702))</f>
        <v>0</v>
      </c>
      <c r="X985" s="669">
        <f>IF(OR('1C TSsoustraitance'!$D702="",'1C TSsoustraitance'!$E702="OUI",'1C TSsoustraitance'!$AP702=0),0,(('1C TSsoustraitance'!$AB702)/'1C TSsoustraitance'!$AP702))</f>
        <v>0</v>
      </c>
      <c r="Y985" s="669">
        <f>IF(OR('1C TSsoustraitance'!$D702="",'1C TSsoustraitance'!$E702="OUI",'1C TSsoustraitance'!$AP702=0),0,(('1C TSsoustraitance'!$AC702)/'1C TSsoustraitance'!$AP702))</f>
        <v>0</v>
      </c>
      <c r="Z985" s="669">
        <f>IF(OR('1C TSsoustraitance'!$D702="",'1C TSsoustraitance'!$E702="OUI",'1C TSsoustraitance'!$AP702=0),0,(('1C TSsoustraitance'!$AD702)/'1C TSsoustraitance'!$AP702))</f>
        <v>0</v>
      </c>
      <c r="AA985" s="669">
        <f>IF(OR('1C TSsoustraitance'!$D702="",'1C TSsoustraitance'!$E702="OUI",'1C TSsoustraitance'!$AP702=0),0,(('1C TSsoustraitance'!$AE702)/'1C TSsoustraitance'!$AP702))</f>
        <v>0</v>
      </c>
      <c r="AB985" s="669">
        <f>IF(OR('1C TSsoustraitance'!$D702="",'1C TSsoustraitance'!$E702="OUI",'1C TSsoustraitance'!$AP702=0),0,(('1C TSsoustraitance'!$AF702)/'1C TSsoustraitance'!$AP702))</f>
        <v>0</v>
      </c>
      <c r="AC985" s="669">
        <f>IF(OR('1C TSsoustraitance'!$D702="",'1C TSsoustraitance'!$E702="OUI",'1C TSsoustraitance'!$AP702=0),0,(('1C TSsoustraitance'!$AG702)/'1C TSsoustraitance'!$AP702))</f>
        <v>0</v>
      </c>
      <c r="AD985" s="669">
        <f>IF(OR('1C TSsoustraitance'!$D702="",'1C TSsoustraitance'!$E702="OUI",'1C TSsoustraitance'!$AP702=0),0,(('1C TSsoustraitance'!$AH702)/'1C TSsoustraitance'!$AP702))</f>
        <v>0</v>
      </c>
      <c r="AE985" s="669">
        <f>IF(OR('1C TSsoustraitance'!$D702="",'1C TSsoustraitance'!$E702="OUI",'1C TSsoustraitance'!$AP702=0),0,(('1C TSsoustraitance'!$AI702)/'1C TSsoustraitance'!$AP702))</f>
        <v>0</v>
      </c>
      <c r="AF985" s="669">
        <f>IF(OR('1C TSsoustraitance'!$D702="",'1C TSsoustraitance'!$E702="OUI",'1C TSsoustraitance'!$AP702=0),0,(('1C TSsoustraitance'!$AJ702)/'1C TSsoustraitance'!$AP702))</f>
        <v>0</v>
      </c>
      <c r="AG985" s="669">
        <f>IF(OR('1C TSsoustraitance'!$D702="",'1C TSsoustraitance'!$E702="OUI",'1C TSsoustraitance'!$AP702=0),0,(('1C TSsoustraitance'!$AK702)/'1C TSsoustraitance'!$AP702))</f>
        <v>0</v>
      </c>
      <c r="AH985" s="669">
        <f>IF(OR('1C TSsoustraitance'!$D702="",'1C TSsoustraitance'!$E702="OUI",'1C TSsoustraitance'!$AP702=0),0,(('1C TSsoustraitance'!$AL702)/'1C TSsoustraitance'!$AP702))</f>
        <v>0</v>
      </c>
      <c r="AI985" s="669">
        <f>IF(OR('1C TSsoustraitance'!$D702="",'1C TSsoustraitance'!$E702="OUI",'1C TSsoustraitance'!$AP702=0),0,(('1C TSsoustraitance'!$AM702)/'1C TSsoustraitance'!$AP702))</f>
        <v>0</v>
      </c>
      <c r="AJ985" s="669">
        <f>IF(OR('1C TSsoustraitance'!$D702="",'1C TSsoustraitance'!$E702="OUI",'1C TSsoustraitance'!$AP702=0),0,(('1C TSsoustraitance'!$AN702)/'1C TSsoustraitance'!$AP702))</f>
        <v>0</v>
      </c>
      <c r="AK985" s="669">
        <f t="shared" si="198"/>
        <v>0</v>
      </c>
      <c r="AL985" s="668">
        <f t="shared" si="199"/>
        <v>0</v>
      </c>
      <c r="AM985" s="670">
        <f>IF(Tableau7[[#This Row],[N° pièce]]="",0,(Tableau7[[#This Row],[hors TVA]]+(Tableau7[[#This Row],[hors TVA]]*Tableau7[[#This Row],[Taux TVA]])-(Tableau7[[#This Row],[hors TVA]]*Tableau7[[#This Row],[Taux TVA]]*Tableau7[[#This Row],[Régime TVA: Récupération]]))*Tableau7[[#This Row],[Type 1]])</f>
        <v>0</v>
      </c>
      <c r="AN985" s="670">
        <f>IF(Tableau7[[#This Row],[N° pièce]]="",0,IF($K$2="pôle",((Tableau7[[#This Row],[hors TVA]]+(Tableau7[[#This Row],[hors TVA]]*Tableau7[[#This Row],[Taux TVA]])-(Tableau7[[#This Row],[hors TVA]]*Tableau7[[#This Row],[Taux TVA]]*Tableau7[[#This Row],[Régime TVA: Récupération]]))*Tableau7[[#This Row],[Type 2]]),0))</f>
        <v>0</v>
      </c>
      <c r="AO985" s="670">
        <f t="shared" si="194"/>
        <v>0</v>
      </c>
      <c r="AP985" s="255">
        <f t="shared" si="193"/>
        <v>0</v>
      </c>
      <c r="AQ985" s="506">
        <f t="shared" si="200"/>
        <v>0</v>
      </c>
      <c r="AR985" s="671"/>
      <c r="AS985" s="512"/>
      <c r="AT985" s="513" t="str">
        <f>IF(('1C TSsoustraitance'!AP702*FICHE!C$14&lt;J985),"Forfait limité à "&amp;FICHE!C$14&amp;"€/jour","")</f>
        <v/>
      </c>
      <c r="AU985" s="797"/>
      <c r="AV985" s="484"/>
      <c r="AW985" s="484"/>
      <c r="AX985" s="484"/>
      <c r="AY985" s="484"/>
      <c r="AZ985" s="484"/>
      <c r="BA985" s="4"/>
      <c r="BB985" s="4"/>
      <c r="BC985" s="4"/>
      <c r="BD985" s="4"/>
      <c r="BE985" s="4"/>
      <c r="BF985" s="4"/>
      <c r="BG985" s="4"/>
      <c r="BH985" s="4"/>
      <c r="BI985" s="4"/>
      <c r="BJ985" s="4"/>
      <c r="BK985" s="4"/>
      <c r="BL985" s="4"/>
      <c r="BM985" s="4"/>
      <c r="BN985" s="4"/>
      <c r="BO985" s="4"/>
      <c r="BP985" s="4"/>
      <c r="BQ985" s="4"/>
      <c r="BR985" s="4"/>
      <c r="BS985" s="4"/>
      <c r="BT985" s="4"/>
      <c r="BU985" s="4"/>
      <c r="BV985" s="4"/>
      <c r="BW985" s="4"/>
      <c r="BX985" s="4"/>
      <c r="BY985" s="4"/>
      <c r="BZ985" s="4"/>
      <c r="CA985" s="4"/>
      <c r="CB985" s="4"/>
      <c r="CC985" s="4"/>
      <c r="CD985" s="4"/>
      <c r="CE985" s="4"/>
      <c r="CF985" s="4"/>
      <c r="CG985" s="4"/>
      <c r="CH985" s="4"/>
      <c r="CI985" s="4"/>
      <c r="CJ985" s="4"/>
      <c r="CK985" s="4"/>
      <c r="CL985" s="4"/>
      <c r="CM985" s="4"/>
      <c r="CN985" s="4"/>
      <c r="CO985" s="4"/>
      <c r="CP985" s="4"/>
      <c r="CQ985" s="4"/>
      <c r="CR985" s="4"/>
      <c r="CS985" s="4"/>
      <c r="CT985" s="4"/>
      <c r="CU985" s="4"/>
      <c r="CV985" s="4"/>
      <c r="CW985" s="4"/>
      <c r="CX985" s="4"/>
      <c r="CY985" s="4"/>
      <c r="CZ985" s="4"/>
      <c r="DA985" s="4"/>
      <c r="DB985" s="4"/>
      <c r="DC985" s="4"/>
      <c r="DD985" s="4"/>
      <c r="DE985" s="4"/>
      <c r="DF985" s="4"/>
      <c r="DG985" s="4"/>
      <c r="DH985" s="4"/>
      <c r="DI985" s="4"/>
      <c r="DJ985" s="4"/>
      <c r="DK985" s="4"/>
      <c r="DL985" s="4"/>
      <c r="DM985" s="4"/>
      <c r="DN985" s="4"/>
      <c r="DO985" s="4"/>
      <c r="DP985" s="4"/>
      <c r="DQ985" s="4"/>
      <c r="DR985" s="4"/>
      <c r="DS985" s="4"/>
      <c r="DT985" s="4"/>
      <c r="DU985" s="4"/>
      <c r="DV985" s="4"/>
      <c r="DW985" s="4"/>
      <c r="DX985" s="4"/>
      <c r="DY985" s="4"/>
      <c r="DZ985" s="4"/>
      <c r="EA985" s="4"/>
      <c r="EB985" s="4"/>
      <c r="EC985" s="4"/>
      <c r="ED985" s="4"/>
      <c r="EE985" s="4"/>
      <c r="EF985" s="4"/>
      <c r="EG985" s="4"/>
      <c r="EH985" s="4"/>
      <c r="EI985" s="4"/>
      <c r="EJ985" s="4"/>
      <c r="EK985" s="4"/>
      <c r="EL985" s="4"/>
      <c r="EM985" s="4"/>
      <c r="EN985" s="4"/>
      <c r="EO985" s="4"/>
      <c r="EP985" s="4"/>
      <c r="EQ985" s="4"/>
      <c r="ER985" s="4"/>
      <c r="ES985" s="4"/>
      <c r="ET985" s="4"/>
      <c r="EU985" s="4"/>
      <c r="EV985" s="4"/>
      <c r="EW985" s="4"/>
      <c r="EX985" s="4"/>
      <c r="EY985" s="4"/>
      <c r="EZ985" s="4"/>
      <c r="FA985" s="4"/>
      <c r="FB985" s="4"/>
      <c r="FC985" s="4"/>
      <c r="FD985" s="4"/>
      <c r="FE985" s="4"/>
      <c r="FF985" s="4"/>
      <c r="FG985" s="4"/>
      <c r="FH985" s="4"/>
      <c r="FI985" s="4"/>
      <c r="FJ985" s="4"/>
      <c r="FK985" s="4"/>
      <c r="FL985" s="4"/>
      <c r="FM985" s="4"/>
      <c r="FN985" s="4"/>
      <c r="FO985" s="4"/>
      <c r="FP985" s="4"/>
      <c r="FQ985" s="4"/>
      <c r="FR985" s="4"/>
      <c r="FS985" s="4"/>
      <c r="FT985" s="4"/>
      <c r="FU985" s="4"/>
      <c r="FV985" s="4"/>
      <c r="FW985" s="4"/>
      <c r="FX985" s="4"/>
      <c r="FY985" s="4"/>
      <c r="FZ985" s="4"/>
      <c r="GA985" s="4"/>
      <c r="GB985" s="4"/>
      <c r="GC985" s="4"/>
      <c r="GD985" s="4"/>
      <c r="GE985" s="4"/>
      <c r="GF985" s="4"/>
      <c r="GG985" s="4"/>
      <c r="GH985" s="4"/>
      <c r="GI985" s="4"/>
      <c r="GJ985" s="4"/>
      <c r="GK985" s="4"/>
      <c r="GL985" s="4"/>
      <c r="GM985" s="4"/>
      <c r="GN985" s="4"/>
      <c r="GO985" s="4"/>
      <c r="GP985" s="4"/>
      <c r="GQ985" s="4"/>
      <c r="GR985" s="4"/>
      <c r="GS985" s="4"/>
      <c r="GT985" s="4"/>
      <c r="GU985" s="4"/>
      <c r="GV985" s="4"/>
      <c r="GW985" s="4"/>
      <c r="GX985" s="4"/>
      <c r="GY985" s="4"/>
      <c r="GZ985" s="4"/>
      <c r="HA985" s="4"/>
      <c r="HB985" s="4"/>
      <c r="HC985" s="4"/>
    </row>
    <row r="986" spans="1:211" s="380" customFormat="1" ht="13.9" customHeight="1">
      <c r="A986" s="828" t="str">
        <f>IF('1C TSsoustraitance'!$A703&lt;&gt;0,'1C TSsoustraitance'!$A703,"")</f>
        <v/>
      </c>
      <c r="B986" s="530"/>
      <c r="C986" s="513" t="str">
        <f>IF('1C TSsoustraitance'!$A703&lt;&gt;0,'1C TSsoustraitance'!$B703,"")</f>
        <v/>
      </c>
      <c r="D986" s="513" t="str">
        <f>IF('1C TSsoustraitance'!$A703&lt;&gt;0,'1C TSsoustraitance'!$C703,"")</f>
        <v/>
      </c>
      <c r="E986" s="684"/>
      <c r="F986" s="685"/>
      <c r="G986" s="666">
        <f>'1C TSsoustraitance'!$D703</f>
        <v>0</v>
      </c>
      <c r="H986" s="533">
        <v>0.21</v>
      </c>
      <c r="I986" s="533">
        <v>1</v>
      </c>
      <c r="J986" s="534"/>
      <c r="K986" s="667">
        <f t="shared" si="197"/>
        <v>0</v>
      </c>
      <c r="L986" s="668">
        <f>IF(OR('1C TSsoustraitance'!$D703="",'1C TSsoustraitance'!$AP703=0),0,IF(AND('1C TSsoustraitance'!$D703&lt;&gt;"",$K$2="Pôle",'1C TSsoustraitance'!$E703="OUI"),(('1C TSsoustraitance'!$F703+'1C TSsoustraitance'!$G703+'1C TSsoustraitance'!$H703+'1C TSsoustraitance'!$I703+'1C TSsoustraitance'!$M703)/'1C TSsoustraitance'!$R703),IF(AND('1C TSsoustraitance'!$D703&lt;&gt;"",$K$2="Pôle",'1C TSsoustraitance'!$E703="NON"),(('1C TSsoustraitance'!$F703+'1C TSsoustraitance'!$G703+'1C TSsoustraitance'!$H703+'1C TSsoustraitance'!$I703+'1C TSsoustraitance'!$M703)/'1C TSsoustraitance'!$AP703),IF(AND('1C TSsoustraitance'!$D703&lt;&gt;"",$K$2&lt;&gt;"Pôle",'1C TSsoustraitance'!$E703="OUI"),(('1C TSsoustraitance'!$F703+'1C TSsoustraitance'!$G703+'1C TSsoustraitance'!$H703+'1C TSsoustraitance'!$I703+'1C TSsoustraitance'!$J703+'1C TSsoustraitance'!$K703+'1C TSsoustraitance'!$L703+'1C TSsoustraitance'!$M703+'1C TSsoustraitance'!$N703+'1C TSsoustraitance'!$O703+'1C TSsoustraitance'!$P703+'1C TSsoustraitance'!$Q703)/'1C TSsoustraitance'!$R703),IF(AND('1C TSsoustraitance'!$D703&lt;&gt;"",$K$2&lt;&gt;"Pôle",'1C TSsoustraitance'!$E703="NON"),(('1C TSsoustraitance'!$F703+'1C TSsoustraitance'!$G703+'1C TSsoustraitance'!$H703+'1C TSsoustraitance'!$I703+'1C TSsoustraitance'!$J703+'1C TSsoustraitance'!$K703+'1C TSsoustraitance'!$L703+'1C TSsoustraitance'!$M703+'1C TSsoustraitance'!$N703+'1C TSsoustraitance'!$O703+'1C TSsoustraitance'!$P703+'1C TSsoustraitance'!$Q703))/'1C TSsoustraitance'!$AP703)))))</f>
        <v>0</v>
      </c>
      <c r="M986" s="668">
        <f>IF(OR('1C TSsoustraitance'!$D703="",'1C TSsoustraitance'!AP$13=0),0,IF(AND('1C TSsoustraitance'!$D703&lt;&gt;"",$K$2="Pôle",'1C TSsoustraitance'!$E703="OUI"),(('1C TSsoustraitance'!$J703+'1C TSsoustraitance'!$K703+'1C TSsoustraitance'!$L703)/'1C TSsoustraitance'!$R703),IF(AND('1C TSsoustraitance'!$D703&lt;&gt;"",$K$2="Pôle",'1C TSsoustraitance'!$E703="NON"),(('1C TSsoustraitance'!$J703+'1C TSsoustraitance'!$K703+'1C TSsoustraitance'!$L703)/'1C TSsoustraitance'!$AP703),IF(AND('1C TSsoustraitance'!$D703&lt;&gt;"",$K$2&lt;&gt;"Pôle"),0))))</f>
        <v>0</v>
      </c>
      <c r="N986" s="668">
        <f t="shared" si="196"/>
        <v>0</v>
      </c>
      <c r="O986" s="669">
        <f>IF(OR('1C TSsoustraitance'!$D703="",'1C TSsoustraitance'!$E703="OUI",'1C TSsoustraitance'!$AP703=0),0,(('1C TSsoustraitance'!$S703)/'1C TSsoustraitance'!$AP703))</f>
        <v>0</v>
      </c>
      <c r="P986" s="669">
        <f>IF(OR('1C TSsoustraitance'!$D703="",'1C TSsoustraitance'!$E703="OUI",'1C TSsoustraitance'!$AP703=0),0,(('1C TSsoustraitance'!$T703)/'1C TSsoustraitance'!$AP703))</f>
        <v>0</v>
      </c>
      <c r="Q986" s="669">
        <f>IF(OR('1C TSsoustraitance'!$D703="",'1C TSsoustraitance'!$E703="OUI",'1C TSsoustraitance'!$AP703=0),0,(('1C TSsoustraitance'!$U703)/'1C TSsoustraitance'!$AP703))</f>
        <v>0</v>
      </c>
      <c r="R986" s="669">
        <f>IF(OR('1C TSsoustraitance'!$D703="",'1C TSsoustraitance'!$E703="OUI",'1C TSsoustraitance'!$AP703=0),0,(('1C TSsoustraitance'!$V703)/'1C TSsoustraitance'!$AP703))</f>
        <v>0</v>
      </c>
      <c r="S986" s="669">
        <f>IF(OR('1C TSsoustraitance'!$D703="",'1C TSsoustraitance'!$E703="OUI",'1C TSsoustraitance'!$AP703=0),0,(('1C TSsoustraitance'!$W703)/'1C TSsoustraitance'!$AP703))</f>
        <v>0</v>
      </c>
      <c r="T986" s="669">
        <f>IF(OR('1C TSsoustraitance'!$D703="",'1C TSsoustraitance'!$E703="OUI",'1C TSsoustraitance'!$AP703=0),0,(('1C TSsoustraitance'!$X703)/'1C TSsoustraitance'!$AP703))</f>
        <v>0</v>
      </c>
      <c r="U986" s="669">
        <f>IF(OR('1C TSsoustraitance'!$D703="",'1C TSsoustraitance'!$E703="OUI",'1C TSsoustraitance'!$AP703=0),0,(('1C TSsoustraitance'!$Y703)/'1C TSsoustraitance'!$AP703))</f>
        <v>0</v>
      </c>
      <c r="V986" s="669">
        <f>IF(OR('1C TSsoustraitance'!$D703="",'1C TSsoustraitance'!$E703="OUI",'1C TSsoustraitance'!$AP703=0),0,(('1C TSsoustraitance'!$Z703)/'1C TSsoustraitance'!$AP703))</f>
        <v>0</v>
      </c>
      <c r="W986" s="669">
        <f>IF(OR('1C TSsoustraitance'!$D703="",'1C TSsoustraitance'!$E703="OUI",'1C TSsoustraitance'!$AP703=0),0,(('1C TSsoustraitance'!$AA703)/'1C TSsoustraitance'!$AP703))</f>
        <v>0</v>
      </c>
      <c r="X986" s="669">
        <f>IF(OR('1C TSsoustraitance'!$D703="",'1C TSsoustraitance'!$E703="OUI",'1C TSsoustraitance'!$AP703=0),0,(('1C TSsoustraitance'!$AB703)/'1C TSsoustraitance'!$AP703))</f>
        <v>0</v>
      </c>
      <c r="Y986" s="669">
        <f>IF(OR('1C TSsoustraitance'!$D703="",'1C TSsoustraitance'!$E703="OUI",'1C TSsoustraitance'!$AP703=0),0,(('1C TSsoustraitance'!$AC703)/'1C TSsoustraitance'!$AP703))</f>
        <v>0</v>
      </c>
      <c r="Z986" s="669">
        <f>IF(OR('1C TSsoustraitance'!$D703="",'1C TSsoustraitance'!$E703="OUI",'1C TSsoustraitance'!$AP703=0),0,(('1C TSsoustraitance'!$AD703)/'1C TSsoustraitance'!$AP703))</f>
        <v>0</v>
      </c>
      <c r="AA986" s="669">
        <f>IF(OR('1C TSsoustraitance'!$D703="",'1C TSsoustraitance'!$E703="OUI",'1C TSsoustraitance'!$AP703=0),0,(('1C TSsoustraitance'!$AE703)/'1C TSsoustraitance'!$AP703))</f>
        <v>0</v>
      </c>
      <c r="AB986" s="669">
        <f>IF(OR('1C TSsoustraitance'!$D703="",'1C TSsoustraitance'!$E703="OUI",'1C TSsoustraitance'!$AP703=0),0,(('1C TSsoustraitance'!$AF703)/'1C TSsoustraitance'!$AP703))</f>
        <v>0</v>
      </c>
      <c r="AC986" s="669">
        <f>IF(OR('1C TSsoustraitance'!$D703="",'1C TSsoustraitance'!$E703="OUI",'1C TSsoustraitance'!$AP703=0),0,(('1C TSsoustraitance'!$AG703)/'1C TSsoustraitance'!$AP703))</f>
        <v>0</v>
      </c>
      <c r="AD986" s="669">
        <f>IF(OR('1C TSsoustraitance'!$D703="",'1C TSsoustraitance'!$E703="OUI",'1C TSsoustraitance'!$AP703=0),0,(('1C TSsoustraitance'!$AH703)/'1C TSsoustraitance'!$AP703))</f>
        <v>0</v>
      </c>
      <c r="AE986" s="669">
        <f>IF(OR('1C TSsoustraitance'!$D703="",'1C TSsoustraitance'!$E703="OUI",'1C TSsoustraitance'!$AP703=0),0,(('1C TSsoustraitance'!$AI703)/'1C TSsoustraitance'!$AP703))</f>
        <v>0</v>
      </c>
      <c r="AF986" s="669">
        <f>IF(OR('1C TSsoustraitance'!$D703="",'1C TSsoustraitance'!$E703="OUI",'1C TSsoustraitance'!$AP703=0),0,(('1C TSsoustraitance'!$AJ703)/'1C TSsoustraitance'!$AP703))</f>
        <v>0</v>
      </c>
      <c r="AG986" s="669">
        <f>IF(OR('1C TSsoustraitance'!$D703="",'1C TSsoustraitance'!$E703="OUI",'1C TSsoustraitance'!$AP703=0),0,(('1C TSsoustraitance'!$AK703)/'1C TSsoustraitance'!$AP703))</f>
        <v>0</v>
      </c>
      <c r="AH986" s="669">
        <f>IF(OR('1C TSsoustraitance'!$D703="",'1C TSsoustraitance'!$E703="OUI",'1C TSsoustraitance'!$AP703=0),0,(('1C TSsoustraitance'!$AL703)/'1C TSsoustraitance'!$AP703))</f>
        <v>0</v>
      </c>
      <c r="AI986" s="669">
        <f>IF(OR('1C TSsoustraitance'!$D703="",'1C TSsoustraitance'!$E703="OUI",'1C TSsoustraitance'!$AP703=0),0,(('1C TSsoustraitance'!$AM703)/'1C TSsoustraitance'!$AP703))</f>
        <v>0</v>
      </c>
      <c r="AJ986" s="669">
        <f>IF(OR('1C TSsoustraitance'!$D703="",'1C TSsoustraitance'!$E703="OUI",'1C TSsoustraitance'!$AP703=0),0,(('1C TSsoustraitance'!$AN703)/'1C TSsoustraitance'!$AP703))</f>
        <v>0</v>
      </c>
      <c r="AK986" s="669">
        <f t="shared" si="198"/>
        <v>0</v>
      </c>
      <c r="AL986" s="668">
        <f t="shared" si="199"/>
        <v>0</v>
      </c>
      <c r="AM986" s="670">
        <f>IF(Tableau7[[#This Row],[N° pièce]]="",0,(Tableau7[[#This Row],[hors TVA]]+(Tableau7[[#This Row],[hors TVA]]*Tableau7[[#This Row],[Taux TVA]])-(Tableau7[[#This Row],[hors TVA]]*Tableau7[[#This Row],[Taux TVA]]*Tableau7[[#This Row],[Régime TVA: Récupération]]))*Tableau7[[#This Row],[Type 1]])</f>
        <v>0</v>
      </c>
      <c r="AN986" s="670">
        <f>IF(Tableau7[[#This Row],[N° pièce]]="",0,IF($K$2="pôle",((Tableau7[[#This Row],[hors TVA]]+(Tableau7[[#This Row],[hors TVA]]*Tableau7[[#This Row],[Taux TVA]])-(Tableau7[[#This Row],[hors TVA]]*Tableau7[[#This Row],[Taux TVA]]*Tableau7[[#This Row],[Régime TVA: Récupération]]))*Tableau7[[#This Row],[Type 2]]),0))</f>
        <v>0</v>
      </c>
      <c r="AO986" s="670">
        <f t="shared" si="194"/>
        <v>0</v>
      </c>
      <c r="AP986" s="255">
        <f t="shared" si="193"/>
        <v>0</v>
      </c>
      <c r="AQ986" s="506">
        <f t="shared" si="200"/>
        <v>0</v>
      </c>
      <c r="AR986" s="671"/>
      <c r="AS986" s="512"/>
      <c r="AT986" s="513" t="str">
        <f>IF(('1C TSsoustraitance'!AP703*FICHE!C$14&lt;J986),"Forfait limité à "&amp;FICHE!C$14&amp;"€/jour","")</f>
        <v/>
      </c>
      <c r="AU986" s="797"/>
      <c r="AV986" s="484"/>
      <c r="AW986" s="484"/>
      <c r="AX986" s="484"/>
      <c r="AY986" s="484"/>
      <c r="AZ986" s="484"/>
      <c r="BA986" s="4"/>
      <c r="BB986" s="4"/>
      <c r="BC986" s="4"/>
      <c r="BD986" s="4"/>
      <c r="BE986" s="4"/>
      <c r="BF986" s="4"/>
      <c r="BG986" s="4"/>
      <c r="BH986" s="4"/>
      <c r="BI986" s="4"/>
      <c r="BJ986" s="4"/>
      <c r="BK986" s="4"/>
      <c r="BL986" s="4"/>
      <c r="BM986" s="4"/>
      <c r="BN986" s="4"/>
      <c r="BO986" s="4"/>
      <c r="BP986" s="4"/>
      <c r="BQ986" s="4"/>
      <c r="BR986" s="4"/>
      <c r="BS986" s="4"/>
      <c r="BT986" s="4"/>
      <c r="BU986" s="4"/>
      <c r="BV986" s="4"/>
      <c r="BW986" s="4"/>
      <c r="BX986" s="4"/>
      <c r="BY986" s="4"/>
      <c r="BZ986" s="4"/>
      <c r="CA986" s="4"/>
      <c r="CB986" s="4"/>
      <c r="CC986" s="4"/>
      <c r="CD986" s="4"/>
      <c r="CE986" s="4"/>
      <c r="CF986" s="4"/>
      <c r="CG986" s="4"/>
      <c r="CH986" s="4"/>
      <c r="CI986" s="4"/>
      <c r="CJ986" s="4"/>
      <c r="CK986" s="4"/>
      <c r="CL986" s="4"/>
      <c r="CM986" s="4"/>
      <c r="CN986" s="4"/>
      <c r="CO986" s="4"/>
      <c r="CP986" s="4"/>
      <c r="CQ986" s="4"/>
      <c r="CR986" s="4"/>
      <c r="CS986" s="4"/>
      <c r="CT986" s="4"/>
      <c r="CU986" s="4"/>
      <c r="CV986" s="4"/>
      <c r="CW986" s="4"/>
      <c r="CX986" s="4"/>
      <c r="CY986" s="4"/>
      <c r="CZ986" s="4"/>
      <c r="DA986" s="4"/>
      <c r="DB986" s="4"/>
      <c r="DC986" s="4"/>
      <c r="DD986" s="4"/>
      <c r="DE986" s="4"/>
      <c r="DF986" s="4"/>
      <c r="DG986" s="4"/>
      <c r="DH986" s="4"/>
      <c r="DI986" s="4"/>
      <c r="DJ986" s="4"/>
      <c r="DK986" s="4"/>
      <c r="DL986" s="4"/>
      <c r="DM986" s="4"/>
      <c r="DN986" s="4"/>
      <c r="DO986" s="4"/>
      <c r="DP986" s="4"/>
      <c r="DQ986" s="4"/>
      <c r="DR986" s="4"/>
      <c r="DS986" s="4"/>
      <c r="DT986" s="4"/>
      <c r="DU986" s="4"/>
      <c r="DV986" s="4"/>
      <c r="DW986" s="4"/>
      <c r="DX986" s="4"/>
      <c r="DY986" s="4"/>
      <c r="DZ986" s="4"/>
      <c r="EA986" s="4"/>
      <c r="EB986" s="4"/>
      <c r="EC986" s="4"/>
      <c r="ED986" s="4"/>
      <c r="EE986" s="4"/>
      <c r="EF986" s="4"/>
      <c r="EG986" s="4"/>
      <c r="EH986" s="4"/>
      <c r="EI986" s="4"/>
      <c r="EJ986" s="4"/>
      <c r="EK986" s="4"/>
      <c r="EL986" s="4"/>
      <c r="EM986" s="4"/>
      <c r="EN986" s="4"/>
      <c r="EO986" s="4"/>
      <c r="EP986" s="4"/>
      <c r="EQ986" s="4"/>
      <c r="ER986" s="4"/>
      <c r="ES986" s="4"/>
      <c r="ET986" s="4"/>
      <c r="EU986" s="4"/>
      <c r="EV986" s="4"/>
      <c r="EW986" s="4"/>
      <c r="EX986" s="4"/>
      <c r="EY986" s="4"/>
      <c r="EZ986" s="4"/>
      <c r="FA986" s="4"/>
      <c r="FB986" s="4"/>
      <c r="FC986" s="4"/>
      <c r="FD986" s="4"/>
      <c r="FE986" s="4"/>
      <c r="FF986" s="4"/>
      <c r="FG986" s="4"/>
      <c r="FH986" s="4"/>
      <c r="FI986" s="4"/>
      <c r="FJ986" s="4"/>
      <c r="FK986" s="4"/>
      <c r="FL986" s="4"/>
      <c r="FM986" s="4"/>
      <c r="FN986" s="4"/>
      <c r="FO986" s="4"/>
      <c r="FP986" s="4"/>
      <c r="FQ986" s="4"/>
      <c r="FR986" s="4"/>
      <c r="FS986" s="4"/>
      <c r="FT986" s="4"/>
      <c r="FU986" s="4"/>
      <c r="FV986" s="4"/>
      <c r="FW986" s="4"/>
      <c r="FX986" s="4"/>
      <c r="FY986" s="4"/>
      <c r="FZ986" s="4"/>
      <c r="GA986" s="4"/>
      <c r="GB986" s="4"/>
      <c r="GC986" s="4"/>
      <c r="GD986" s="4"/>
      <c r="GE986" s="4"/>
      <c r="GF986" s="4"/>
      <c r="GG986" s="4"/>
      <c r="GH986" s="4"/>
      <c r="GI986" s="4"/>
      <c r="GJ986" s="4"/>
      <c r="GK986" s="4"/>
      <c r="GL986" s="4"/>
      <c r="GM986" s="4"/>
      <c r="GN986" s="4"/>
      <c r="GO986" s="4"/>
      <c r="GP986" s="4"/>
      <c r="GQ986" s="4"/>
      <c r="GR986" s="4"/>
      <c r="GS986" s="4"/>
      <c r="GT986" s="4"/>
      <c r="GU986" s="4"/>
      <c r="GV986" s="4"/>
      <c r="GW986" s="4"/>
      <c r="GX986" s="4"/>
      <c r="GY986" s="4"/>
      <c r="GZ986" s="4"/>
      <c r="HA986" s="4"/>
      <c r="HB986" s="4"/>
      <c r="HC986" s="4"/>
    </row>
    <row r="987" spans="1:211" s="380" customFormat="1" ht="13.9" customHeight="1">
      <c r="A987" s="828" t="str">
        <f>IF('1C TSsoustraitance'!$A704&lt;&gt;0,'1C TSsoustraitance'!$A704,"")</f>
        <v/>
      </c>
      <c r="B987" s="530"/>
      <c r="C987" s="513" t="str">
        <f>IF('1C TSsoustraitance'!$A704&lt;&gt;0,'1C TSsoustraitance'!$B704,"")</f>
        <v/>
      </c>
      <c r="D987" s="513" t="str">
        <f>IF('1C TSsoustraitance'!$A704&lt;&gt;0,'1C TSsoustraitance'!$C704,"")</f>
        <v/>
      </c>
      <c r="E987" s="684"/>
      <c r="F987" s="685"/>
      <c r="G987" s="666">
        <f>'1C TSsoustraitance'!$D704</f>
        <v>0</v>
      </c>
      <c r="H987" s="533">
        <v>0.21</v>
      </c>
      <c r="I987" s="533">
        <v>1</v>
      </c>
      <c r="J987" s="534"/>
      <c r="K987" s="667">
        <f t="shared" si="197"/>
        <v>0</v>
      </c>
      <c r="L987" s="668">
        <f>IF(OR('1C TSsoustraitance'!$D704="",'1C TSsoustraitance'!$AP704=0),0,IF(AND('1C TSsoustraitance'!$D704&lt;&gt;"",$K$2="Pôle",'1C TSsoustraitance'!$E704="OUI"),(('1C TSsoustraitance'!$F704+'1C TSsoustraitance'!$G704+'1C TSsoustraitance'!$H704+'1C TSsoustraitance'!$I704+'1C TSsoustraitance'!$M704)/'1C TSsoustraitance'!$R704),IF(AND('1C TSsoustraitance'!$D704&lt;&gt;"",$K$2="Pôle",'1C TSsoustraitance'!$E704="NON"),(('1C TSsoustraitance'!$F704+'1C TSsoustraitance'!$G704+'1C TSsoustraitance'!$H704+'1C TSsoustraitance'!$I704+'1C TSsoustraitance'!$M704)/'1C TSsoustraitance'!$AP704),IF(AND('1C TSsoustraitance'!$D704&lt;&gt;"",$K$2&lt;&gt;"Pôle",'1C TSsoustraitance'!$E704="OUI"),(('1C TSsoustraitance'!$F704+'1C TSsoustraitance'!$G704+'1C TSsoustraitance'!$H704+'1C TSsoustraitance'!$I704+'1C TSsoustraitance'!$J704+'1C TSsoustraitance'!$K704+'1C TSsoustraitance'!$L704+'1C TSsoustraitance'!$M704+'1C TSsoustraitance'!$N704+'1C TSsoustraitance'!$O704+'1C TSsoustraitance'!$P704+'1C TSsoustraitance'!$Q704)/'1C TSsoustraitance'!$R704),IF(AND('1C TSsoustraitance'!$D704&lt;&gt;"",$K$2&lt;&gt;"Pôle",'1C TSsoustraitance'!$E704="NON"),(('1C TSsoustraitance'!$F704+'1C TSsoustraitance'!$G704+'1C TSsoustraitance'!$H704+'1C TSsoustraitance'!$I704+'1C TSsoustraitance'!$J704+'1C TSsoustraitance'!$K704+'1C TSsoustraitance'!$L704+'1C TSsoustraitance'!$M704+'1C TSsoustraitance'!$N704+'1C TSsoustraitance'!$O704+'1C TSsoustraitance'!$P704+'1C TSsoustraitance'!$Q704))/'1C TSsoustraitance'!$AP704)))))</f>
        <v>0</v>
      </c>
      <c r="M987" s="668">
        <f>IF(OR('1C TSsoustraitance'!$D704="",'1C TSsoustraitance'!AP$13=0),0,IF(AND('1C TSsoustraitance'!$D704&lt;&gt;"",$K$2="Pôle",'1C TSsoustraitance'!$E704="OUI"),(('1C TSsoustraitance'!$J704+'1C TSsoustraitance'!$K704+'1C TSsoustraitance'!$L704)/'1C TSsoustraitance'!$R704),IF(AND('1C TSsoustraitance'!$D704&lt;&gt;"",$K$2="Pôle",'1C TSsoustraitance'!$E704="NON"),(('1C TSsoustraitance'!$J704+'1C TSsoustraitance'!$K704+'1C TSsoustraitance'!$L704)/'1C TSsoustraitance'!$AP704),IF(AND('1C TSsoustraitance'!$D704&lt;&gt;"",$K$2&lt;&gt;"Pôle"),0))))</f>
        <v>0</v>
      </c>
      <c r="N987" s="668">
        <f t="shared" si="196"/>
        <v>0</v>
      </c>
      <c r="O987" s="669">
        <f>IF(OR('1C TSsoustraitance'!$D704="",'1C TSsoustraitance'!$E704="OUI",'1C TSsoustraitance'!$AP704=0),0,(('1C TSsoustraitance'!$S704)/'1C TSsoustraitance'!$AP704))</f>
        <v>0</v>
      </c>
      <c r="P987" s="669">
        <f>IF(OR('1C TSsoustraitance'!$D704="",'1C TSsoustraitance'!$E704="OUI",'1C TSsoustraitance'!$AP704=0),0,(('1C TSsoustraitance'!$T704)/'1C TSsoustraitance'!$AP704))</f>
        <v>0</v>
      </c>
      <c r="Q987" s="669">
        <f>IF(OR('1C TSsoustraitance'!$D704="",'1C TSsoustraitance'!$E704="OUI",'1C TSsoustraitance'!$AP704=0),0,(('1C TSsoustraitance'!$U704)/'1C TSsoustraitance'!$AP704))</f>
        <v>0</v>
      </c>
      <c r="R987" s="669">
        <f>IF(OR('1C TSsoustraitance'!$D704="",'1C TSsoustraitance'!$E704="OUI",'1C TSsoustraitance'!$AP704=0),0,(('1C TSsoustraitance'!$V704)/'1C TSsoustraitance'!$AP704))</f>
        <v>0</v>
      </c>
      <c r="S987" s="669">
        <f>IF(OR('1C TSsoustraitance'!$D704="",'1C TSsoustraitance'!$E704="OUI",'1C TSsoustraitance'!$AP704=0),0,(('1C TSsoustraitance'!$W704)/'1C TSsoustraitance'!$AP704))</f>
        <v>0</v>
      </c>
      <c r="T987" s="669">
        <f>IF(OR('1C TSsoustraitance'!$D704="",'1C TSsoustraitance'!$E704="OUI",'1C TSsoustraitance'!$AP704=0),0,(('1C TSsoustraitance'!$X704)/'1C TSsoustraitance'!$AP704))</f>
        <v>0</v>
      </c>
      <c r="U987" s="669">
        <f>IF(OR('1C TSsoustraitance'!$D704="",'1C TSsoustraitance'!$E704="OUI",'1C TSsoustraitance'!$AP704=0),0,(('1C TSsoustraitance'!$Y704)/'1C TSsoustraitance'!$AP704))</f>
        <v>0</v>
      </c>
      <c r="V987" s="669">
        <f>IF(OR('1C TSsoustraitance'!$D704="",'1C TSsoustraitance'!$E704="OUI",'1C TSsoustraitance'!$AP704=0),0,(('1C TSsoustraitance'!$Z704)/'1C TSsoustraitance'!$AP704))</f>
        <v>0</v>
      </c>
      <c r="W987" s="669">
        <f>IF(OR('1C TSsoustraitance'!$D704="",'1C TSsoustraitance'!$E704="OUI",'1C TSsoustraitance'!$AP704=0),0,(('1C TSsoustraitance'!$AA704)/'1C TSsoustraitance'!$AP704))</f>
        <v>0</v>
      </c>
      <c r="X987" s="669">
        <f>IF(OR('1C TSsoustraitance'!$D704="",'1C TSsoustraitance'!$E704="OUI",'1C TSsoustraitance'!$AP704=0),0,(('1C TSsoustraitance'!$AB704)/'1C TSsoustraitance'!$AP704))</f>
        <v>0</v>
      </c>
      <c r="Y987" s="669">
        <f>IF(OR('1C TSsoustraitance'!$D704="",'1C TSsoustraitance'!$E704="OUI",'1C TSsoustraitance'!$AP704=0),0,(('1C TSsoustraitance'!$AC704)/'1C TSsoustraitance'!$AP704))</f>
        <v>0</v>
      </c>
      <c r="Z987" s="669">
        <f>IF(OR('1C TSsoustraitance'!$D704="",'1C TSsoustraitance'!$E704="OUI",'1C TSsoustraitance'!$AP704=0),0,(('1C TSsoustraitance'!$AD704)/'1C TSsoustraitance'!$AP704))</f>
        <v>0</v>
      </c>
      <c r="AA987" s="669">
        <f>IF(OR('1C TSsoustraitance'!$D704="",'1C TSsoustraitance'!$E704="OUI",'1C TSsoustraitance'!$AP704=0),0,(('1C TSsoustraitance'!$AE704)/'1C TSsoustraitance'!$AP704))</f>
        <v>0</v>
      </c>
      <c r="AB987" s="669">
        <f>IF(OR('1C TSsoustraitance'!$D704="",'1C TSsoustraitance'!$E704="OUI",'1C TSsoustraitance'!$AP704=0),0,(('1C TSsoustraitance'!$AF704)/'1C TSsoustraitance'!$AP704))</f>
        <v>0</v>
      </c>
      <c r="AC987" s="669">
        <f>IF(OR('1C TSsoustraitance'!$D704="",'1C TSsoustraitance'!$E704="OUI",'1C TSsoustraitance'!$AP704=0),0,(('1C TSsoustraitance'!$AG704)/'1C TSsoustraitance'!$AP704))</f>
        <v>0</v>
      </c>
      <c r="AD987" s="669">
        <f>IF(OR('1C TSsoustraitance'!$D704="",'1C TSsoustraitance'!$E704="OUI",'1C TSsoustraitance'!$AP704=0),0,(('1C TSsoustraitance'!$AH704)/'1C TSsoustraitance'!$AP704))</f>
        <v>0</v>
      </c>
      <c r="AE987" s="669">
        <f>IF(OR('1C TSsoustraitance'!$D704="",'1C TSsoustraitance'!$E704="OUI",'1C TSsoustraitance'!$AP704=0),0,(('1C TSsoustraitance'!$AI704)/'1C TSsoustraitance'!$AP704))</f>
        <v>0</v>
      </c>
      <c r="AF987" s="669">
        <f>IF(OR('1C TSsoustraitance'!$D704="",'1C TSsoustraitance'!$E704="OUI",'1C TSsoustraitance'!$AP704=0),0,(('1C TSsoustraitance'!$AJ704)/'1C TSsoustraitance'!$AP704))</f>
        <v>0</v>
      </c>
      <c r="AG987" s="669">
        <f>IF(OR('1C TSsoustraitance'!$D704="",'1C TSsoustraitance'!$E704="OUI",'1C TSsoustraitance'!$AP704=0),0,(('1C TSsoustraitance'!$AK704)/'1C TSsoustraitance'!$AP704))</f>
        <v>0</v>
      </c>
      <c r="AH987" s="669">
        <f>IF(OR('1C TSsoustraitance'!$D704="",'1C TSsoustraitance'!$E704="OUI",'1C TSsoustraitance'!$AP704=0),0,(('1C TSsoustraitance'!$AL704)/'1C TSsoustraitance'!$AP704))</f>
        <v>0</v>
      </c>
      <c r="AI987" s="669">
        <f>IF(OR('1C TSsoustraitance'!$D704="",'1C TSsoustraitance'!$E704="OUI",'1C TSsoustraitance'!$AP704=0),0,(('1C TSsoustraitance'!$AM704)/'1C TSsoustraitance'!$AP704))</f>
        <v>0</v>
      </c>
      <c r="AJ987" s="669">
        <f>IF(OR('1C TSsoustraitance'!$D704="",'1C TSsoustraitance'!$E704="OUI",'1C TSsoustraitance'!$AP704=0),0,(('1C TSsoustraitance'!$AN704)/'1C TSsoustraitance'!$AP704))</f>
        <v>0</v>
      </c>
      <c r="AK987" s="669">
        <f t="shared" si="198"/>
        <v>0</v>
      </c>
      <c r="AL987" s="668">
        <f t="shared" si="199"/>
        <v>0</v>
      </c>
      <c r="AM987" s="670">
        <f>IF(Tableau7[[#This Row],[N° pièce]]="",0,(Tableau7[[#This Row],[hors TVA]]+(Tableau7[[#This Row],[hors TVA]]*Tableau7[[#This Row],[Taux TVA]])-(Tableau7[[#This Row],[hors TVA]]*Tableau7[[#This Row],[Taux TVA]]*Tableau7[[#This Row],[Régime TVA: Récupération]]))*Tableau7[[#This Row],[Type 1]])</f>
        <v>0</v>
      </c>
      <c r="AN987" s="670">
        <f>IF(Tableau7[[#This Row],[N° pièce]]="",0,IF($K$2="pôle",((Tableau7[[#This Row],[hors TVA]]+(Tableau7[[#This Row],[hors TVA]]*Tableau7[[#This Row],[Taux TVA]])-(Tableau7[[#This Row],[hors TVA]]*Tableau7[[#This Row],[Taux TVA]]*Tableau7[[#This Row],[Régime TVA: Récupération]]))*Tableau7[[#This Row],[Type 2]]),0))</f>
        <v>0</v>
      </c>
      <c r="AO987" s="670">
        <f t="shared" si="194"/>
        <v>0</v>
      </c>
      <c r="AP987" s="255">
        <f t="shared" si="193"/>
        <v>0</v>
      </c>
      <c r="AQ987" s="506">
        <f t="shared" si="200"/>
        <v>0</v>
      </c>
      <c r="AR987" s="671"/>
      <c r="AS987" s="512"/>
      <c r="AT987" s="513" t="str">
        <f>IF(('1C TSsoustraitance'!AP704*FICHE!C$14&lt;J987),"Forfait limité à "&amp;FICHE!C$14&amp;"€/jour","")</f>
        <v/>
      </c>
      <c r="AU987" s="797"/>
      <c r="AV987" s="484"/>
      <c r="AW987" s="484"/>
      <c r="AX987" s="484"/>
      <c r="AY987" s="484"/>
      <c r="AZ987" s="484"/>
      <c r="BA987" s="4"/>
      <c r="BB987" s="4"/>
      <c r="BC987" s="4"/>
      <c r="BD987" s="4"/>
      <c r="BE987" s="4"/>
      <c r="BF987" s="4"/>
      <c r="BG987" s="4"/>
      <c r="BH987" s="4"/>
      <c r="BI987" s="4"/>
      <c r="BJ987" s="4"/>
      <c r="BK987" s="4"/>
      <c r="BL987" s="4"/>
      <c r="BM987" s="4"/>
      <c r="BN987" s="4"/>
      <c r="BO987" s="4"/>
      <c r="BP987" s="4"/>
      <c r="BQ987" s="4"/>
      <c r="BR987" s="4"/>
      <c r="BS987" s="4"/>
      <c r="BT987" s="4"/>
      <c r="BU987" s="4"/>
      <c r="BV987" s="4"/>
      <c r="BW987" s="4"/>
      <c r="BX987" s="4"/>
      <c r="BY987" s="4"/>
      <c r="BZ987" s="4"/>
      <c r="CA987" s="4"/>
      <c r="CB987" s="4"/>
      <c r="CC987" s="4"/>
      <c r="CD987" s="4"/>
      <c r="CE987" s="4"/>
      <c r="CF987" s="4"/>
      <c r="CG987" s="4"/>
      <c r="CH987" s="4"/>
      <c r="CI987" s="4"/>
      <c r="CJ987" s="4"/>
      <c r="CK987" s="4"/>
      <c r="CL987" s="4"/>
      <c r="CM987" s="4"/>
      <c r="CN987" s="4"/>
      <c r="CO987" s="4"/>
      <c r="CP987" s="4"/>
      <c r="CQ987" s="4"/>
      <c r="CR987" s="4"/>
      <c r="CS987" s="4"/>
      <c r="CT987" s="4"/>
      <c r="CU987" s="4"/>
      <c r="CV987" s="4"/>
      <c r="CW987" s="4"/>
      <c r="CX987" s="4"/>
      <c r="CY987" s="4"/>
      <c r="CZ987" s="4"/>
      <c r="DA987" s="4"/>
      <c r="DB987" s="4"/>
      <c r="DC987" s="4"/>
      <c r="DD987" s="4"/>
      <c r="DE987" s="4"/>
      <c r="DF987" s="4"/>
      <c r="DG987" s="4"/>
      <c r="DH987" s="4"/>
      <c r="DI987" s="4"/>
      <c r="DJ987" s="4"/>
      <c r="DK987" s="4"/>
      <c r="DL987" s="4"/>
      <c r="DM987" s="4"/>
      <c r="DN987" s="4"/>
      <c r="DO987" s="4"/>
      <c r="DP987" s="4"/>
      <c r="DQ987" s="4"/>
      <c r="DR987" s="4"/>
      <c r="DS987" s="4"/>
      <c r="DT987" s="4"/>
      <c r="DU987" s="4"/>
      <c r="DV987" s="4"/>
      <c r="DW987" s="4"/>
      <c r="DX987" s="4"/>
      <c r="DY987" s="4"/>
      <c r="DZ987" s="4"/>
      <c r="EA987" s="4"/>
      <c r="EB987" s="4"/>
      <c r="EC987" s="4"/>
      <c r="ED987" s="4"/>
      <c r="EE987" s="4"/>
      <c r="EF987" s="4"/>
      <c r="EG987" s="4"/>
      <c r="EH987" s="4"/>
      <c r="EI987" s="4"/>
      <c r="EJ987" s="4"/>
      <c r="EK987" s="4"/>
      <c r="EL987" s="4"/>
      <c r="EM987" s="4"/>
      <c r="EN987" s="4"/>
      <c r="EO987" s="4"/>
      <c r="EP987" s="4"/>
      <c r="EQ987" s="4"/>
      <c r="ER987" s="4"/>
      <c r="ES987" s="4"/>
      <c r="ET987" s="4"/>
      <c r="EU987" s="4"/>
      <c r="EV987" s="4"/>
      <c r="EW987" s="4"/>
      <c r="EX987" s="4"/>
      <c r="EY987" s="4"/>
      <c r="EZ987" s="4"/>
      <c r="FA987" s="4"/>
      <c r="FB987" s="4"/>
      <c r="FC987" s="4"/>
      <c r="FD987" s="4"/>
      <c r="FE987" s="4"/>
      <c r="FF987" s="4"/>
      <c r="FG987" s="4"/>
      <c r="FH987" s="4"/>
      <c r="FI987" s="4"/>
      <c r="FJ987" s="4"/>
      <c r="FK987" s="4"/>
      <c r="FL987" s="4"/>
      <c r="FM987" s="4"/>
      <c r="FN987" s="4"/>
      <c r="FO987" s="4"/>
      <c r="FP987" s="4"/>
      <c r="FQ987" s="4"/>
      <c r="FR987" s="4"/>
      <c r="FS987" s="4"/>
      <c r="FT987" s="4"/>
      <c r="FU987" s="4"/>
      <c r="FV987" s="4"/>
      <c r="FW987" s="4"/>
      <c r="FX987" s="4"/>
      <c r="FY987" s="4"/>
      <c r="FZ987" s="4"/>
      <c r="GA987" s="4"/>
      <c r="GB987" s="4"/>
      <c r="GC987" s="4"/>
      <c r="GD987" s="4"/>
      <c r="GE987" s="4"/>
      <c r="GF987" s="4"/>
      <c r="GG987" s="4"/>
      <c r="GH987" s="4"/>
      <c r="GI987" s="4"/>
      <c r="GJ987" s="4"/>
      <c r="GK987" s="4"/>
      <c r="GL987" s="4"/>
      <c r="GM987" s="4"/>
      <c r="GN987" s="4"/>
      <c r="GO987" s="4"/>
      <c r="GP987" s="4"/>
      <c r="GQ987" s="4"/>
      <c r="GR987" s="4"/>
      <c r="GS987" s="4"/>
      <c r="GT987" s="4"/>
      <c r="GU987" s="4"/>
      <c r="GV987" s="4"/>
      <c r="GW987" s="4"/>
      <c r="GX987" s="4"/>
      <c r="GY987" s="4"/>
      <c r="GZ987" s="4"/>
      <c r="HA987" s="4"/>
      <c r="HB987" s="4"/>
      <c r="HC987" s="4"/>
    </row>
    <row r="988" spans="1:211" s="380" customFormat="1" ht="13.9" customHeight="1">
      <c r="A988" s="828" t="str">
        <f>IF('1C TSsoustraitance'!$A705&lt;&gt;0,'1C TSsoustraitance'!$A705,"")</f>
        <v/>
      </c>
      <c r="B988" s="530"/>
      <c r="C988" s="513" t="str">
        <f>IF('1C TSsoustraitance'!$A705&lt;&gt;0,'1C TSsoustraitance'!$B705,"")</f>
        <v/>
      </c>
      <c r="D988" s="513" t="str">
        <f>IF('1C TSsoustraitance'!$A705&lt;&gt;0,'1C TSsoustraitance'!$C705,"")</f>
        <v/>
      </c>
      <c r="E988" s="684"/>
      <c r="F988" s="685"/>
      <c r="G988" s="666">
        <f>'1C TSsoustraitance'!$D705</f>
        <v>0</v>
      </c>
      <c r="H988" s="533">
        <v>0.21</v>
      </c>
      <c r="I988" s="533">
        <v>1</v>
      </c>
      <c r="J988" s="534"/>
      <c r="K988" s="667">
        <f t="shared" si="197"/>
        <v>0</v>
      </c>
      <c r="L988" s="668">
        <f>IF(OR('1C TSsoustraitance'!$D705="",'1C TSsoustraitance'!$AP705=0),0,IF(AND('1C TSsoustraitance'!$D705&lt;&gt;"",$K$2="Pôle",'1C TSsoustraitance'!$E705="OUI"),(('1C TSsoustraitance'!$F705+'1C TSsoustraitance'!$G705+'1C TSsoustraitance'!$H705+'1C TSsoustraitance'!$I705+'1C TSsoustraitance'!$M705)/'1C TSsoustraitance'!$R705),IF(AND('1C TSsoustraitance'!$D705&lt;&gt;"",$K$2="Pôle",'1C TSsoustraitance'!$E705="NON"),(('1C TSsoustraitance'!$F705+'1C TSsoustraitance'!$G705+'1C TSsoustraitance'!$H705+'1C TSsoustraitance'!$I705+'1C TSsoustraitance'!$M705)/'1C TSsoustraitance'!$AP705),IF(AND('1C TSsoustraitance'!$D705&lt;&gt;"",$K$2&lt;&gt;"Pôle",'1C TSsoustraitance'!$E705="OUI"),(('1C TSsoustraitance'!$F705+'1C TSsoustraitance'!$G705+'1C TSsoustraitance'!$H705+'1C TSsoustraitance'!$I705+'1C TSsoustraitance'!$J705+'1C TSsoustraitance'!$K705+'1C TSsoustraitance'!$L705+'1C TSsoustraitance'!$M705+'1C TSsoustraitance'!$N705+'1C TSsoustraitance'!$O705+'1C TSsoustraitance'!$P705+'1C TSsoustraitance'!$Q705)/'1C TSsoustraitance'!$R705),IF(AND('1C TSsoustraitance'!$D705&lt;&gt;"",$K$2&lt;&gt;"Pôle",'1C TSsoustraitance'!$E705="NON"),(('1C TSsoustraitance'!$F705+'1C TSsoustraitance'!$G705+'1C TSsoustraitance'!$H705+'1C TSsoustraitance'!$I705+'1C TSsoustraitance'!$J705+'1C TSsoustraitance'!$K705+'1C TSsoustraitance'!$L705+'1C TSsoustraitance'!$M705+'1C TSsoustraitance'!$N705+'1C TSsoustraitance'!$O705+'1C TSsoustraitance'!$P705+'1C TSsoustraitance'!$Q705))/'1C TSsoustraitance'!$AP705)))))</f>
        <v>0</v>
      </c>
      <c r="M988" s="668">
        <f>IF(OR('1C TSsoustraitance'!$D705="",'1C TSsoustraitance'!AP$13=0),0,IF(AND('1C TSsoustraitance'!$D705&lt;&gt;"",$K$2="Pôle",'1C TSsoustraitance'!$E705="OUI"),(('1C TSsoustraitance'!$J705+'1C TSsoustraitance'!$K705+'1C TSsoustraitance'!$L705)/'1C TSsoustraitance'!$R705),IF(AND('1C TSsoustraitance'!$D705&lt;&gt;"",$K$2="Pôle",'1C TSsoustraitance'!$E705="NON"),(('1C TSsoustraitance'!$J705+'1C TSsoustraitance'!$K705+'1C TSsoustraitance'!$L705)/'1C TSsoustraitance'!$AP705),IF(AND('1C TSsoustraitance'!$D705&lt;&gt;"",$K$2&lt;&gt;"Pôle"),0))))</f>
        <v>0</v>
      </c>
      <c r="N988" s="668">
        <f t="shared" si="196"/>
        <v>0</v>
      </c>
      <c r="O988" s="669">
        <f>IF(OR('1C TSsoustraitance'!$D705="",'1C TSsoustraitance'!$E705="OUI",'1C TSsoustraitance'!$AP705=0),0,(('1C TSsoustraitance'!$S705)/'1C TSsoustraitance'!$AP705))</f>
        <v>0</v>
      </c>
      <c r="P988" s="669">
        <f>IF(OR('1C TSsoustraitance'!$D705="",'1C TSsoustraitance'!$E705="OUI",'1C TSsoustraitance'!$AP705=0),0,(('1C TSsoustraitance'!$T705)/'1C TSsoustraitance'!$AP705))</f>
        <v>0</v>
      </c>
      <c r="Q988" s="669">
        <f>IF(OR('1C TSsoustraitance'!$D705="",'1C TSsoustraitance'!$E705="OUI",'1C TSsoustraitance'!$AP705=0),0,(('1C TSsoustraitance'!$U705)/'1C TSsoustraitance'!$AP705))</f>
        <v>0</v>
      </c>
      <c r="R988" s="669">
        <f>IF(OR('1C TSsoustraitance'!$D705="",'1C TSsoustraitance'!$E705="OUI",'1C TSsoustraitance'!$AP705=0),0,(('1C TSsoustraitance'!$V705)/'1C TSsoustraitance'!$AP705))</f>
        <v>0</v>
      </c>
      <c r="S988" s="669">
        <f>IF(OR('1C TSsoustraitance'!$D705="",'1C TSsoustraitance'!$E705="OUI",'1C TSsoustraitance'!$AP705=0),0,(('1C TSsoustraitance'!$W705)/'1C TSsoustraitance'!$AP705))</f>
        <v>0</v>
      </c>
      <c r="T988" s="669">
        <f>IF(OR('1C TSsoustraitance'!$D705="",'1C TSsoustraitance'!$E705="OUI",'1C TSsoustraitance'!$AP705=0),0,(('1C TSsoustraitance'!$X705)/'1C TSsoustraitance'!$AP705))</f>
        <v>0</v>
      </c>
      <c r="U988" s="669">
        <f>IF(OR('1C TSsoustraitance'!$D705="",'1C TSsoustraitance'!$E705="OUI",'1C TSsoustraitance'!$AP705=0),0,(('1C TSsoustraitance'!$Y705)/'1C TSsoustraitance'!$AP705))</f>
        <v>0</v>
      </c>
      <c r="V988" s="669">
        <f>IF(OR('1C TSsoustraitance'!$D705="",'1C TSsoustraitance'!$E705="OUI",'1C TSsoustraitance'!$AP705=0),0,(('1C TSsoustraitance'!$Z705)/'1C TSsoustraitance'!$AP705))</f>
        <v>0</v>
      </c>
      <c r="W988" s="669">
        <f>IF(OR('1C TSsoustraitance'!$D705="",'1C TSsoustraitance'!$E705="OUI",'1C TSsoustraitance'!$AP705=0),0,(('1C TSsoustraitance'!$AA705)/'1C TSsoustraitance'!$AP705))</f>
        <v>0</v>
      </c>
      <c r="X988" s="669">
        <f>IF(OR('1C TSsoustraitance'!$D705="",'1C TSsoustraitance'!$E705="OUI",'1C TSsoustraitance'!$AP705=0),0,(('1C TSsoustraitance'!$AB705)/'1C TSsoustraitance'!$AP705))</f>
        <v>0</v>
      </c>
      <c r="Y988" s="669">
        <f>IF(OR('1C TSsoustraitance'!$D705="",'1C TSsoustraitance'!$E705="OUI",'1C TSsoustraitance'!$AP705=0),0,(('1C TSsoustraitance'!$AC705)/'1C TSsoustraitance'!$AP705))</f>
        <v>0</v>
      </c>
      <c r="Z988" s="669">
        <f>IF(OR('1C TSsoustraitance'!$D705="",'1C TSsoustraitance'!$E705="OUI",'1C TSsoustraitance'!$AP705=0),0,(('1C TSsoustraitance'!$AD705)/'1C TSsoustraitance'!$AP705))</f>
        <v>0</v>
      </c>
      <c r="AA988" s="669">
        <f>IF(OR('1C TSsoustraitance'!$D705="",'1C TSsoustraitance'!$E705="OUI",'1C TSsoustraitance'!$AP705=0),0,(('1C TSsoustraitance'!$AE705)/'1C TSsoustraitance'!$AP705))</f>
        <v>0</v>
      </c>
      <c r="AB988" s="669">
        <f>IF(OR('1C TSsoustraitance'!$D705="",'1C TSsoustraitance'!$E705="OUI",'1C TSsoustraitance'!$AP705=0),0,(('1C TSsoustraitance'!$AF705)/'1C TSsoustraitance'!$AP705))</f>
        <v>0</v>
      </c>
      <c r="AC988" s="669">
        <f>IF(OR('1C TSsoustraitance'!$D705="",'1C TSsoustraitance'!$E705="OUI",'1C TSsoustraitance'!$AP705=0),0,(('1C TSsoustraitance'!$AG705)/'1C TSsoustraitance'!$AP705))</f>
        <v>0</v>
      </c>
      <c r="AD988" s="669">
        <f>IF(OR('1C TSsoustraitance'!$D705="",'1C TSsoustraitance'!$E705="OUI",'1C TSsoustraitance'!$AP705=0),0,(('1C TSsoustraitance'!$AH705)/'1C TSsoustraitance'!$AP705))</f>
        <v>0</v>
      </c>
      <c r="AE988" s="669">
        <f>IF(OR('1C TSsoustraitance'!$D705="",'1C TSsoustraitance'!$E705="OUI",'1C TSsoustraitance'!$AP705=0),0,(('1C TSsoustraitance'!$AI705)/'1C TSsoustraitance'!$AP705))</f>
        <v>0</v>
      </c>
      <c r="AF988" s="669">
        <f>IF(OR('1C TSsoustraitance'!$D705="",'1C TSsoustraitance'!$E705="OUI",'1C TSsoustraitance'!$AP705=0),0,(('1C TSsoustraitance'!$AJ705)/'1C TSsoustraitance'!$AP705))</f>
        <v>0</v>
      </c>
      <c r="AG988" s="669">
        <f>IF(OR('1C TSsoustraitance'!$D705="",'1C TSsoustraitance'!$E705="OUI",'1C TSsoustraitance'!$AP705=0),0,(('1C TSsoustraitance'!$AK705)/'1C TSsoustraitance'!$AP705))</f>
        <v>0</v>
      </c>
      <c r="AH988" s="669">
        <f>IF(OR('1C TSsoustraitance'!$D705="",'1C TSsoustraitance'!$E705="OUI",'1C TSsoustraitance'!$AP705=0),0,(('1C TSsoustraitance'!$AL705)/'1C TSsoustraitance'!$AP705))</f>
        <v>0</v>
      </c>
      <c r="AI988" s="669">
        <f>IF(OR('1C TSsoustraitance'!$D705="",'1C TSsoustraitance'!$E705="OUI",'1C TSsoustraitance'!$AP705=0),0,(('1C TSsoustraitance'!$AM705)/'1C TSsoustraitance'!$AP705))</f>
        <v>0</v>
      </c>
      <c r="AJ988" s="669">
        <f>IF(OR('1C TSsoustraitance'!$D705="",'1C TSsoustraitance'!$E705="OUI",'1C TSsoustraitance'!$AP705=0),0,(('1C TSsoustraitance'!$AN705)/'1C TSsoustraitance'!$AP705))</f>
        <v>0</v>
      </c>
      <c r="AK988" s="669">
        <f t="shared" si="198"/>
        <v>0</v>
      </c>
      <c r="AL988" s="668">
        <f t="shared" si="199"/>
        <v>0</v>
      </c>
      <c r="AM988" s="670">
        <f>IF(Tableau7[[#This Row],[N° pièce]]="",0,(Tableau7[[#This Row],[hors TVA]]+(Tableau7[[#This Row],[hors TVA]]*Tableau7[[#This Row],[Taux TVA]])-(Tableau7[[#This Row],[hors TVA]]*Tableau7[[#This Row],[Taux TVA]]*Tableau7[[#This Row],[Régime TVA: Récupération]]))*Tableau7[[#This Row],[Type 1]])</f>
        <v>0</v>
      </c>
      <c r="AN988" s="670">
        <f>IF(Tableau7[[#This Row],[N° pièce]]="",0,IF($K$2="pôle",((Tableau7[[#This Row],[hors TVA]]+(Tableau7[[#This Row],[hors TVA]]*Tableau7[[#This Row],[Taux TVA]])-(Tableau7[[#This Row],[hors TVA]]*Tableau7[[#This Row],[Taux TVA]]*Tableau7[[#This Row],[Régime TVA: Récupération]]))*Tableau7[[#This Row],[Type 2]]),0))</f>
        <v>0</v>
      </c>
      <c r="AO988" s="670">
        <f t="shared" si="194"/>
        <v>0</v>
      </c>
      <c r="AP988" s="255">
        <f t="shared" si="193"/>
        <v>0</v>
      </c>
      <c r="AQ988" s="506">
        <f t="shared" si="200"/>
        <v>0</v>
      </c>
      <c r="AR988" s="671"/>
      <c r="AS988" s="512"/>
      <c r="AT988" s="513" t="str">
        <f>IF(('1C TSsoustraitance'!AP705*FICHE!C$14&lt;J988),"Forfait limité à "&amp;FICHE!C$14&amp;"€/jour","")</f>
        <v/>
      </c>
      <c r="AU988" s="797"/>
      <c r="AV988" s="484"/>
      <c r="AW988" s="484"/>
      <c r="AX988" s="484"/>
      <c r="AY988" s="484"/>
      <c r="AZ988" s="484"/>
      <c r="BA988" s="4"/>
      <c r="BB988" s="4"/>
      <c r="BC988" s="4"/>
      <c r="BD988" s="4"/>
      <c r="BE988" s="4"/>
      <c r="BF988" s="4"/>
      <c r="BG988" s="4"/>
      <c r="BH988" s="4"/>
      <c r="BI988" s="4"/>
      <c r="BJ988" s="4"/>
      <c r="BK988" s="4"/>
      <c r="BL988" s="4"/>
      <c r="BM988" s="4"/>
      <c r="BN988" s="4"/>
      <c r="BO988" s="4"/>
      <c r="BP988" s="4"/>
      <c r="BQ988" s="4"/>
      <c r="BR988" s="4"/>
      <c r="BS988" s="4"/>
      <c r="BT988" s="4"/>
      <c r="BU988" s="4"/>
      <c r="BV988" s="4"/>
      <c r="BW988" s="4"/>
      <c r="BX988" s="4"/>
      <c r="BY988" s="4"/>
      <c r="BZ988" s="4"/>
      <c r="CA988" s="4"/>
      <c r="CB988" s="4"/>
      <c r="CC988" s="4"/>
      <c r="CD988" s="4"/>
      <c r="CE988" s="4"/>
      <c r="CF988" s="4"/>
      <c r="CG988" s="4"/>
      <c r="CH988" s="4"/>
      <c r="CI988" s="4"/>
      <c r="CJ988" s="4"/>
      <c r="CK988" s="4"/>
      <c r="CL988" s="4"/>
      <c r="CM988" s="4"/>
      <c r="CN988" s="4"/>
      <c r="CO988" s="4"/>
      <c r="CP988" s="4"/>
      <c r="CQ988" s="4"/>
      <c r="CR988" s="4"/>
      <c r="CS988" s="4"/>
      <c r="CT988" s="4"/>
      <c r="CU988" s="4"/>
      <c r="CV988" s="4"/>
      <c r="CW988" s="4"/>
      <c r="CX988" s="4"/>
      <c r="CY988" s="4"/>
      <c r="CZ988" s="4"/>
      <c r="DA988" s="4"/>
      <c r="DB988" s="4"/>
      <c r="DC988" s="4"/>
      <c r="DD988" s="4"/>
      <c r="DE988" s="4"/>
      <c r="DF988" s="4"/>
      <c r="DG988" s="4"/>
      <c r="DH988" s="4"/>
      <c r="DI988" s="4"/>
      <c r="DJ988" s="4"/>
      <c r="DK988" s="4"/>
      <c r="DL988" s="4"/>
      <c r="DM988" s="4"/>
      <c r="DN988" s="4"/>
      <c r="DO988" s="4"/>
      <c r="DP988" s="4"/>
      <c r="DQ988" s="4"/>
      <c r="DR988" s="4"/>
      <c r="DS988" s="4"/>
      <c r="DT988" s="4"/>
      <c r="DU988" s="4"/>
      <c r="DV988" s="4"/>
      <c r="DW988" s="4"/>
      <c r="DX988" s="4"/>
      <c r="DY988" s="4"/>
      <c r="DZ988" s="4"/>
      <c r="EA988" s="4"/>
      <c r="EB988" s="4"/>
      <c r="EC988" s="4"/>
      <c r="ED988" s="4"/>
      <c r="EE988" s="4"/>
      <c r="EF988" s="4"/>
      <c r="EG988" s="4"/>
      <c r="EH988" s="4"/>
      <c r="EI988" s="4"/>
      <c r="EJ988" s="4"/>
      <c r="EK988" s="4"/>
      <c r="EL988" s="4"/>
      <c r="EM988" s="4"/>
      <c r="EN988" s="4"/>
      <c r="EO988" s="4"/>
      <c r="EP988" s="4"/>
      <c r="EQ988" s="4"/>
      <c r="ER988" s="4"/>
      <c r="ES988" s="4"/>
      <c r="ET988" s="4"/>
      <c r="EU988" s="4"/>
      <c r="EV988" s="4"/>
      <c r="EW988" s="4"/>
      <c r="EX988" s="4"/>
      <c r="EY988" s="4"/>
      <c r="EZ988" s="4"/>
      <c r="FA988" s="4"/>
      <c r="FB988" s="4"/>
      <c r="FC988" s="4"/>
      <c r="FD988" s="4"/>
      <c r="FE988" s="4"/>
      <c r="FF988" s="4"/>
      <c r="FG988" s="4"/>
      <c r="FH988" s="4"/>
      <c r="FI988" s="4"/>
      <c r="FJ988" s="4"/>
      <c r="FK988" s="4"/>
      <c r="FL988" s="4"/>
      <c r="FM988" s="4"/>
      <c r="FN988" s="4"/>
      <c r="FO988" s="4"/>
      <c r="FP988" s="4"/>
      <c r="FQ988" s="4"/>
      <c r="FR988" s="4"/>
      <c r="FS988" s="4"/>
      <c r="FT988" s="4"/>
      <c r="FU988" s="4"/>
      <c r="FV988" s="4"/>
      <c r="FW988" s="4"/>
      <c r="FX988" s="4"/>
      <c r="FY988" s="4"/>
      <c r="FZ988" s="4"/>
      <c r="GA988" s="4"/>
      <c r="GB988" s="4"/>
      <c r="GC988" s="4"/>
      <c r="GD988" s="4"/>
      <c r="GE988" s="4"/>
      <c r="GF988" s="4"/>
      <c r="GG988" s="4"/>
      <c r="GH988" s="4"/>
      <c r="GI988" s="4"/>
      <c r="GJ988" s="4"/>
      <c r="GK988" s="4"/>
      <c r="GL988" s="4"/>
      <c r="GM988" s="4"/>
      <c r="GN988" s="4"/>
      <c r="GO988" s="4"/>
      <c r="GP988" s="4"/>
      <c r="GQ988" s="4"/>
      <c r="GR988" s="4"/>
      <c r="GS988" s="4"/>
      <c r="GT988" s="4"/>
      <c r="GU988" s="4"/>
      <c r="GV988" s="4"/>
      <c r="GW988" s="4"/>
      <c r="GX988" s="4"/>
      <c r="GY988" s="4"/>
      <c r="GZ988" s="4"/>
      <c r="HA988" s="4"/>
      <c r="HB988" s="4"/>
      <c r="HC988" s="4"/>
    </row>
    <row r="989" spans="1:211" s="380" customFormat="1" ht="13.9" customHeight="1">
      <c r="A989" s="828" t="str">
        <f>IF('1C TSsoustraitance'!$A706&lt;&gt;0,'1C TSsoustraitance'!$A706,"")</f>
        <v/>
      </c>
      <c r="B989" s="530"/>
      <c r="C989" s="513" t="str">
        <f>IF('1C TSsoustraitance'!$A706&lt;&gt;0,'1C TSsoustraitance'!$B706,"")</f>
        <v/>
      </c>
      <c r="D989" s="513" t="str">
        <f>IF('1C TSsoustraitance'!$A706&lt;&gt;0,'1C TSsoustraitance'!$C706,"")</f>
        <v/>
      </c>
      <c r="E989" s="684"/>
      <c r="F989" s="685"/>
      <c r="G989" s="666">
        <f>'1C TSsoustraitance'!$D706</f>
        <v>0</v>
      </c>
      <c r="H989" s="533">
        <v>0.21</v>
      </c>
      <c r="I989" s="533">
        <v>1</v>
      </c>
      <c r="J989" s="534"/>
      <c r="K989" s="667">
        <f t="shared" si="197"/>
        <v>0</v>
      </c>
      <c r="L989" s="668">
        <f>IF(OR('1C TSsoustraitance'!$D706="",'1C TSsoustraitance'!$AP706=0),0,IF(AND('1C TSsoustraitance'!$D706&lt;&gt;"",$K$2="Pôle",'1C TSsoustraitance'!$E706="OUI"),(('1C TSsoustraitance'!$F706+'1C TSsoustraitance'!$G706+'1C TSsoustraitance'!$H706+'1C TSsoustraitance'!$I706+'1C TSsoustraitance'!$M706)/'1C TSsoustraitance'!$R706),IF(AND('1C TSsoustraitance'!$D706&lt;&gt;"",$K$2="Pôle",'1C TSsoustraitance'!$E706="NON"),(('1C TSsoustraitance'!$F706+'1C TSsoustraitance'!$G706+'1C TSsoustraitance'!$H706+'1C TSsoustraitance'!$I706+'1C TSsoustraitance'!$M706)/'1C TSsoustraitance'!$AP706),IF(AND('1C TSsoustraitance'!$D706&lt;&gt;"",$K$2&lt;&gt;"Pôle",'1C TSsoustraitance'!$E706="OUI"),(('1C TSsoustraitance'!$F706+'1C TSsoustraitance'!$G706+'1C TSsoustraitance'!$H706+'1C TSsoustraitance'!$I706+'1C TSsoustraitance'!$J706+'1C TSsoustraitance'!$K706+'1C TSsoustraitance'!$L706+'1C TSsoustraitance'!$M706+'1C TSsoustraitance'!$N706+'1C TSsoustraitance'!$O706+'1C TSsoustraitance'!$P706+'1C TSsoustraitance'!$Q706)/'1C TSsoustraitance'!$R706),IF(AND('1C TSsoustraitance'!$D706&lt;&gt;"",$K$2&lt;&gt;"Pôle",'1C TSsoustraitance'!$E706="NON"),(('1C TSsoustraitance'!$F706+'1C TSsoustraitance'!$G706+'1C TSsoustraitance'!$H706+'1C TSsoustraitance'!$I706+'1C TSsoustraitance'!$J706+'1C TSsoustraitance'!$K706+'1C TSsoustraitance'!$L706+'1C TSsoustraitance'!$M706+'1C TSsoustraitance'!$N706+'1C TSsoustraitance'!$O706+'1C TSsoustraitance'!$P706+'1C TSsoustraitance'!$Q706))/'1C TSsoustraitance'!$AP706)))))</f>
        <v>0</v>
      </c>
      <c r="M989" s="668">
        <f>IF(OR('1C TSsoustraitance'!$D706="",'1C TSsoustraitance'!AP$13=0),0,IF(AND('1C TSsoustraitance'!$D706&lt;&gt;"",$K$2="Pôle",'1C TSsoustraitance'!$E706="OUI"),(('1C TSsoustraitance'!$J706+'1C TSsoustraitance'!$K706+'1C TSsoustraitance'!$L706)/'1C TSsoustraitance'!$R706),IF(AND('1C TSsoustraitance'!$D706&lt;&gt;"",$K$2="Pôle",'1C TSsoustraitance'!$E706="NON"),(('1C TSsoustraitance'!$J706+'1C TSsoustraitance'!$K706+'1C TSsoustraitance'!$L706)/'1C TSsoustraitance'!$AP706),IF(AND('1C TSsoustraitance'!$D706&lt;&gt;"",$K$2&lt;&gt;"Pôle"),0))))</f>
        <v>0</v>
      </c>
      <c r="N989" s="668">
        <f t="shared" si="196"/>
        <v>0</v>
      </c>
      <c r="O989" s="669">
        <f>IF(OR('1C TSsoustraitance'!$D706="",'1C TSsoustraitance'!$E706="OUI",'1C TSsoustraitance'!$AP706=0),0,(('1C TSsoustraitance'!$S706)/'1C TSsoustraitance'!$AP706))</f>
        <v>0</v>
      </c>
      <c r="P989" s="669">
        <f>IF(OR('1C TSsoustraitance'!$D706="",'1C TSsoustraitance'!$E706="OUI",'1C TSsoustraitance'!$AP706=0),0,(('1C TSsoustraitance'!$T706)/'1C TSsoustraitance'!$AP706))</f>
        <v>0</v>
      </c>
      <c r="Q989" s="669">
        <f>IF(OR('1C TSsoustraitance'!$D706="",'1C TSsoustraitance'!$E706="OUI",'1C TSsoustraitance'!$AP706=0),0,(('1C TSsoustraitance'!$U706)/'1C TSsoustraitance'!$AP706))</f>
        <v>0</v>
      </c>
      <c r="R989" s="669">
        <f>IF(OR('1C TSsoustraitance'!$D706="",'1C TSsoustraitance'!$E706="OUI",'1C TSsoustraitance'!$AP706=0),0,(('1C TSsoustraitance'!$V706)/'1C TSsoustraitance'!$AP706))</f>
        <v>0</v>
      </c>
      <c r="S989" s="669">
        <f>IF(OR('1C TSsoustraitance'!$D706="",'1C TSsoustraitance'!$E706="OUI",'1C TSsoustraitance'!$AP706=0),0,(('1C TSsoustraitance'!$W706)/'1C TSsoustraitance'!$AP706))</f>
        <v>0</v>
      </c>
      <c r="T989" s="669">
        <f>IF(OR('1C TSsoustraitance'!$D706="",'1C TSsoustraitance'!$E706="OUI",'1C TSsoustraitance'!$AP706=0),0,(('1C TSsoustraitance'!$X706)/'1C TSsoustraitance'!$AP706))</f>
        <v>0</v>
      </c>
      <c r="U989" s="669">
        <f>IF(OR('1C TSsoustraitance'!$D706="",'1C TSsoustraitance'!$E706="OUI",'1C TSsoustraitance'!$AP706=0),0,(('1C TSsoustraitance'!$Y706)/'1C TSsoustraitance'!$AP706))</f>
        <v>0</v>
      </c>
      <c r="V989" s="669">
        <f>IF(OR('1C TSsoustraitance'!$D706="",'1C TSsoustraitance'!$E706="OUI",'1C TSsoustraitance'!$AP706=0),0,(('1C TSsoustraitance'!$Z706)/'1C TSsoustraitance'!$AP706))</f>
        <v>0</v>
      </c>
      <c r="W989" s="669">
        <f>IF(OR('1C TSsoustraitance'!$D706="",'1C TSsoustraitance'!$E706="OUI",'1C TSsoustraitance'!$AP706=0),0,(('1C TSsoustraitance'!$AA706)/'1C TSsoustraitance'!$AP706))</f>
        <v>0</v>
      </c>
      <c r="X989" s="669">
        <f>IF(OR('1C TSsoustraitance'!$D706="",'1C TSsoustraitance'!$E706="OUI",'1C TSsoustraitance'!$AP706=0),0,(('1C TSsoustraitance'!$AB706)/'1C TSsoustraitance'!$AP706))</f>
        <v>0</v>
      </c>
      <c r="Y989" s="669">
        <f>IF(OR('1C TSsoustraitance'!$D706="",'1C TSsoustraitance'!$E706="OUI",'1C TSsoustraitance'!$AP706=0),0,(('1C TSsoustraitance'!$AC706)/'1C TSsoustraitance'!$AP706))</f>
        <v>0</v>
      </c>
      <c r="Z989" s="669">
        <f>IF(OR('1C TSsoustraitance'!$D706="",'1C TSsoustraitance'!$E706="OUI",'1C TSsoustraitance'!$AP706=0),0,(('1C TSsoustraitance'!$AD706)/'1C TSsoustraitance'!$AP706))</f>
        <v>0</v>
      </c>
      <c r="AA989" s="669">
        <f>IF(OR('1C TSsoustraitance'!$D706="",'1C TSsoustraitance'!$E706="OUI",'1C TSsoustraitance'!$AP706=0),0,(('1C TSsoustraitance'!$AE706)/'1C TSsoustraitance'!$AP706))</f>
        <v>0</v>
      </c>
      <c r="AB989" s="669">
        <f>IF(OR('1C TSsoustraitance'!$D706="",'1C TSsoustraitance'!$E706="OUI",'1C TSsoustraitance'!$AP706=0),0,(('1C TSsoustraitance'!$AF706)/'1C TSsoustraitance'!$AP706))</f>
        <v>0</v>
      </c>
      <c r="AC989" s="669">
        <f>IF(OR('1C TSsoustraitance'!$D706="",'1C TSsoustraitance'!$E706="OUI",'1C TSsoustraitance'!$AP706=0),0,(('1C TSsoustraitance'!$AG706)/'1C TSsoustraitance'!$AP706))</f>
        <v>0</v>
      </c>
      <c r="AD989" s="669">
        <f>IF(OR('1C TSsoustraitance'!$D706="",'1C TSsoustraitance'!$E706="OUI",'1C TSsoustraitance'!$AP706=0),0,(('1C TSsoustraitance'!$AH706)/'1C TSsoustraitance'!$AP706))</f>
        <v>0</v>
      </c>
      <c r="AE989" s="669">
        <f>IF(OR('1C TSsoustraitance'!$D706="",'1C TSsoustraitance'!$E706="OUI",'1C TSsoustraitance'!$AP706=0),0,(('1C TSsoustraitance'!$AI706)/'1C TSsoustraitance'!$AP706))</f>
        <v>0</v>
      </c>
      <c r="AF989" s="669">
        <f>IF(OR('1C TSsoustraitance'!$D706="",'1C TSsoustraitance'!$E706="OUI",'1C TSsoustraitance'!$AP706=0),0,(('1C TSsoustraitance'!$AJ706)/'1C TSsoustraitance'!$AP706))</f>
        <v>0</v>
      </c>
      <c r="AG989" s="669">
        <f>IF(OR('1C TSsoustraitance'!$D706="",'1C TSsoustraitance'!$E706="OUI",'1C TSsoustraitance'!$AP706=0),0,(('1C TSsoustraitance'!$AK706)/'1C TSsoustraitance'!$AP706))</f>
        <v>0</v>
      </c>
      <c r="AH989" s="669">
        <f>IF(OR('1C TSsoustraitance'!$D706="",'1C TSsoustraitance'!$E706="OUI",'1C TSsoustraitance'!$AP706=0),0,(('1C TSsoustraitance'!$AL706)/'1C TSsoustraitance'!$AP706))</f>
        <v>0</v>
      </c>
      <c r="AI989" s="669">
        <f>IF(OR('1C TSsoustraitance'!$D706="",'1C TSsoustraitance'!$E706="OUI",'1C TSsoustraitance'!$AP706=0),0,(('1C TSsoustraitance'!$AM706)/'1C TSsoustraitance'!$AP706))</f>
        <v>0</v>
      </c>
      <c r="AJ989" s="669">
        <f>IF(OR('1C TSsoustraitance'!$D706="",'1C TSsoustraitance'!$E706="OUI",'1C TSsoustraitance'!$AP706=0),0,(('1C TSsoustraitance'!$AN706)/'1C TSsoustraitance'!$AP706))</f>
        <v>0</v>
      </c>
      <c r="AK989" s="669">
        <f t="shared" si="198"/>
        <v>0</v>
      </c>
      <c r="AL989" s="668">
        <f t="shared" si="199"/>
        <v>0</v>
      </c>
      <c r="AM989" s="670">
        <f>IF(Tableau7[[#This Row],[N° pièce]]="",0,(Tableau7[[#This Row],[hors TVA]]+(Tableau7[[#This Row],[hors TVA]]*Tableau7[[#This Row],[Taux TVA]])-(Tableau7[[#This Row],[hors TVA]]*Tableau7[[#This Row],[Taux TVA]]*Tableau7[[#This Row],[Régime TVA: Récupération]]))*Tableau7[[#This Row],[Type 1]])</f>
        <v>0</v>
      </c>
      <c r="AN989" s="670">
        <f>IF(Tableau7[[#This Row],[N° pièce]]="",0,IF($K$2="pôle",((Tableau7[[#This Row],[hors TVA]]+(Tableau7[[#This Row],[hors TVA]]*Tableau7[[#This Row],[Taux TVA]])-(Tableau7[[#This Row],[hors TVA]]*Tableau7[[#This Row],[Taux TVA]]*Tableau7[[#This Row],[Régime TVA: Récupération]]))*Tableau7[[#This Row],[Type 2]]),0))</f>
        <v>0</v>
      </c>
      <c r="AO989" s="670">
        <f t="shared" si="194"/>
        <v>0</v>
      </c>
      <c r="AP989" s="255">
        <f t="shared" si="193"/>
        <v>0</v>
      </c>
      <c r="AQ989" s="506">
        <f t="shared" si="200"/>
        <v>0</v>
      </c>
      <c r="AR989" s="671"/>
      <c r="AS989" s="512"/>
      <c r="AT989" s="513" t="str">
        <f>IF(('1C TSsoustraitance'!AP706*FICHE!C$14&lt;J989),"Forfait limité à "&amp;FICHE!C$14&amp;"€/jour","")</f>
        <v/>
      </c>
      <c r="AU989" s="797"/>
      <c r="AV989" s="484"/>
      <c r="AW989" s="484"/>
      <c r="AX989" s="484"/>
      <c r="AY989" s="484"/>
      <c r="AZ989" s="484"/>
      <c r="BA989" s="4"/>
      <c r="BB989" s="4"/>
      <c r="BC989" s="4"/>
      <c r="BD989" s="4"/>
      <c r="BE989" s="4"/>
      <c r="BF989" s="4"/>
      <c r="BG989" s="4"/>
      <c r="BH989" s="4"/>
      <c r="BI989" s="4"/>
      <c r="BJ989" s="4"/>
      <c r="BK989" s="4"/>
      <c r="BL989" s="4"/>
      <c r="BM989" s="4"/>
      <c r="BN989" s="4"/>
      <c r="BO989" s="4"/>
      <c r="BP989" s="4"/>
      <c r="BQ989" s="4"/>
      <c r="BR989" s="4"/>
      <c r="BS989" s="4"/>
      <c r="BT989" s="4"/>
      <c r="BU989" s="4"/>
      <c r="BV989" s="4"/>
      <c r="BW989" s="4"/>
      <c r="BX989" s="4"/>
      <c r="BY989" s="4"/>
      <c r="BZ989" s="4"/>
      <c r="CA989" s="4"/>
      <c r="CB989" s="4"/>
      <c r="CC989" s="4"/>
      <c r="CD989" s="4"/>
      <c r="CE989" s="4"/>
      <c r="CF989" s="4"/>
      <c r="CG989" s="4"/>
      <c r="CH989" s="4"/>
      <c r="CI989" s="4"/>
      <c r="CJ989" s="4"/>
      <c r="CK989" s="4"/>
      <c r="CL989" s="4"/>
      <c r="CM989" s="4"/>
      <c r="CN989" s="4"/>
      <c r="CO989" s="4"/>
      <c r="CP989" s="4"/>
      <c r="CQ989" s="4"/>
      <c r="CR989" s="4"/>
      <c r="CS989" s="4"/>
      <c r="CT989" s="4"/>
      <c r="CU989" s="4"/>
      <c r="CV989" s="4"/>
      <c r="CW989" s="4"/>
      <c r="CX989" s="4"/>
      <c r="CY989" s="4"/>
      <c r="CZ989" s="4"/>
      <c r="DA989" s="4"/>
      <c r="DB989" s="4"/>
      <c r="DC989" s="4"/>
      <c r="DD989" s="4"/>
      <c r="DE989" s="4"/>
      <c r="DF989" s="4"/>
      <c r="DG989" s="4"/>
      <c r="DH989" s="4"/>
      <c r="DI989" s="4"/>
      <c r="DJ989" s="4"/>
      <c r="DK989" s="4"/>
      <c r="DL989" s="4"/>
      <c r="DM989" s="4"/>
      <c r="DN989" s="4"/>
      <c r="DO989" s="4"/>
      <c r="DP989" s="4"/>
      <c r="DQ989" s="4"/>
      <c r="DR989" s="4"/>
      <c r="DS989" s="4"/>
      <c r="DT989" s="4"/>
      <c r="DU989" s="4"/>
      <c r="DV989" s="4"/>
      <c r="DW989" s="4"/>
      <c r="DX989" s="4"/>
      <c r="DY989" s="4"/>
      <c r="DZ989" s="4"/>
      <c r="EA989" s="4"/>
      <c r="EB989" s="4"/>
      <c r="EC989" s="4"/>
      <c r="ED989" s="4"/>
      <c r="EE989" s="4"/>
      <c r="EF989" s="4"/>
      <c r="EG989" s="4"/>
      <c r="EH989" s="4"/>
      <c r="EI989" s="4"/>
      <c r="EJ989" s="4"/>
      <c r="EK989" s="4"/>
      <c r="EL989" s="4"/>
      <c r="EM989" s="4"/>
      <c r="EN989" s="4"/>
      <c r="EO989" s="4"/>
      <c r="EP989" s="4"/>
      <c r="EQ989" s="4"/>
      <c r="ER989" s="4"/>
      <c r="ES989" s="4"/>
      <c r="ET989" s="4"/>
      <c r="EU989" s="4"/>
      <c r="EV989" s="4"/>
      <c r="EW989" s="4"/>
      <c r="EX989" s="4"/>
      <c r="EY989" s="4"/>
      <c r="EZ989" s="4"/>
      <c r="FA989" s="4"/>
      <c r="FB989" s="4"/>
      <c r="FC989" s="4"/>
      <c r="FD989" s="4"/>
      <c r="FE989" s="4"/>
      <c r="FF989" s="4"/>
      <c r="FG989" s="4"/>
      <c r="FH989" s="4"/>
      <c r="FI989" s="4"/>
      <c r="FJ989" s="4"/>
      <c r="FK989" s="4"/>
      <c r="FL989" s="4"/>
      <c r="FM989" s="4"/>
      <c r="FN989" s="4"/>
      <c r="FO989" s="4"/>
      <c r="FP989" s="4"/>
      <c r="FQ989" s="4"/>
      <c r="FR989" s="4"/>
      <c r="FS989" s="4"/>
      <c r="FT989" s="4"/>
      <c r="FU989" s="4"/>
      <c r="FV989" s="4"/>
      <c r="FW989" s="4"/>
      <c r="FX989" s="4"/>
      <c r="FY989" s="4"/>
      <c r="FZ989" s="4"/>
      <c r="GA989" s="4"/>
      <c r="GB989" s="4"/>
      <c r="GC989" s="4"/>
      <c r="GD989" s="4"/>
      <c r="GE989" s="4"/>
      <c r="GF989" s="4"/>
      <c r="GG989" s="4"/>
      <c r="GH989" s="4"/>
      <c r="GI989" s="4"/>
      <c r="GJ989" s="4"/>
      <c r="GK989" s="4"/>
      <c r="GL989" s="4"/>
      <c r="GM989" s="4"/>
      <c r="GN989" s="4"/>
      <c r="GO989" s="4"/>
      <c r="GP989" s="4"/>
      <c r="GQ989" s="4"/>
      <c r="GR989" s="4"/>
      <c r="GS989" s="4"/>
      <c r="GT989" s="4"/>
      <c r="GU989" s="4"/>
      <c r="GV989" s="4"/>
      <c r="GW989" s="4"/>
      <c r="GX989" s="4"/>
      <c r="GY989" s="4"/>
      <c r="GZ989" s="4"/>
      <c r="HA989" s="4"/>
      <c r="HB989" s="4"/>
      <c r="HC989" s="4"/>
    </row>
    <row r="990" spans="1:211" s="380" customFormat="1" ht="13.9" customHeight="1">
      <c r="A990" s="828" t="str">
        <f>IF('1C TSsoustraitance'!$A707&lt;&gt;0,'1C TSsoustraitance'!$A707,"")</f>
        <v/>
      </c>
      <c r="B990" s="530"/>
      <c r="C990" s="513" t="str">
        <f>IF('1C TSsoustraitance'!$A707&lt;&gt;0,'1C TSsoustraitance'!$B707,"")</f>
        <v/>
      </c>
      <c r="D990" s="513" t="str">
        <f>IF('1C TSsoustraitance'!$A707&lt;&gt;0,'1C TSsoustraitance'!$C707,"")</f>
        <v/>
      </c>
      <c r="E990" s="684"/>
      <c r="F990" s="685"/>
      <c r="G990" s="666">
        <f>'1C TSsoustraitance'!$D707</f>
        <v>0</v>
      </c>
      <c r="H990" s="533">
        <v>0.21</v>
      </c>
      <c r="I990" s="533">
        <v>1</v>
      </c>
      <c r="J990" s="534"/>
      <c r="K990" s="667">
        <f t="shared" si="197"/>
        <v>0</v>
      </c>
      <c r="L990" s="668">
        <f>IF(OR('1C TSsoustraitance'!$D707="",'1C TSsoustraitance'!$AP707=0),0,IF(AND('1C TSsoustraitance'!$D707&lt;&gt;"",$K$2="Pôle",'1C TSsoustraitance'!$E707="OUI"),(('1C TSsoustraitance'!$F707+'1C TSsoustraitance'!$G707+'1C TSsoustraitance'!$H707+'1C TSsoustraitance'!$I707+'1C TSsoustraitance'!$M707)/'1C TSsoustraitance'!$R707),IF(AND('1C TSsoustraitance'!$D707&lt;&gt;"",$K$2="Pôle",'1C TSsoustraitance'!$E707="NON"),(('1C TSsoustraitance'!$F707+'1C TSsoustraitance'!$G707+'1C TSsoustraitance'!$H707+'1C TSsoustraitance'!$I707+'1C TSsoustraitance'!$M707)/'1C TSsoustraitance'!$AP707),IF(AND('1C TSsoustraitance'!$D707&lt;&gt;"",$K$2&lt;&gt;"Pôle",'1C TSsoustraitance'!$E707="OUI"),(('1C TSsoustraitance'!$F707+'1C TSsoustraitance'!$G707+'1C TSsoustraitance'!$H707+'1C TSsoustraitance'!$I707+'1C TSsoustraitance'!$J707+'1C TSsoustraitance'!$K707+'1C TSsoustraitance'!$L707+'1C TSsoustraitance'!$M707+'1C TSsoustraitance'!$N707+'1C TSsoustraitance'!$O707+'1C TSsoustraitance'!$P707+'1C TSsoustraitance'!$Q707)/'1C TSsoustraitance'!$R707),IF(AND('1C TSsoustraitance'!$D707&lt;&gt;"",$K$2&lt;&gt;"Pôle",'1C TSsoustraitance'!$E707="NON"),(('1C TSsoustraitance'!$F707+'1C TSsoustraitance'!$G707+'1C TSsoustraitance'!$H707+'1C TSsoustraitance'!$I707+'1C TSsoustraitance'!$J707+'1C TSsoustraitance'!$K707+'1C TSsoustraitance'!$L707+'1C TSsoustraitance'!$M707+'1C TSsoustraitance'!$N707+'1C TSsoustraitance'!$O707+'1C TSsoustraitance'!$P707+'1C TSsoustraitance'!$Q707))/'1C TSsoustraitance'!$AP707)))))</f>
        <v>0</v>
      </c>
      <c r="M990" s="668">
        <f>IF(OR('1C TSsoustraitance'!$D707="",'1C TSsoustraitance'!AP$13=0),0,IF(AND('1C TSsoustraitance'!$D707&lt;&gt;"",$K$2="Pôle",'1C TSsoustraitance'!$E707="OUI"),(('1C TSsoustraitance'!$J707+'1C TSsoustraitance'!$K707+'1C TSsoustraitance'!$L707)/'1C TSsoustraitance'!$R707),IF(AND('1C TSsoustraitance'!$D707&lt;&gt;"",$K$2="Pôle",'1C TSsoustraitance'!$E707="NON"),(('1C TSsoustraitance'!$J707+'1C TSsoustraitance'!$K707+'1C TSsoustraitance'!$L707)/'1C TSsoustraitance'!$AP707),IF(AND('1C TSsoustraitance'!$D707&lt;&gt;"",$K$2&lt;&gt;"Pôle"),0))))</f>
        <v>0</v>
      </c>
      <c r="N990" s="668">
        <f t="shared" si="196"/>
        <v>0</v>
      </c>
      <c r="O990" s="669">
        <f>IF(OR('1C TSsoustraitance'!$D707="",'1C TSsoustraitance'!$E707="OUI",'1C TSsoustraitance'!$AP707=0),0,(('1C TSsoustraitance'!$S707)/'1C TSsoustraitance'!$AP707))</f>
        <v>0</v>
      </c>
      <c r="P990" s="669">
        <f>IF(OR('1C TSsoustraitance'!$D707="",'1C TSsoustraitance'!$E707="OUI",'1C TSsoustraitance'!$AP707=0),0,(('1C TSsoustraitance'!$T707)/'1C TSsoustraitance'!$AP707))</f>
        <v>0</v>
      </c>
      <c r="Q990" s="669">
        <f>IF(OR('1C TSsoustraitance'!$D707="",'1C TSsoustraitance'!$E707="OUI",'1C TSsoustraitance'!$AP707=0),0,(('1C TSsoustraitance'!$U707)/'1C TSsoustraitance'!$AP707))</f>
        <v>0</v>
      </c>
      <c r="R990" s="669">
        <f>IF(OR('1C TSsoustraitance'!$D707="",'1C TSsoustraitance'!$E707="OUI",'1C TSsoustraitance'!$AP707=0),0,(('1C TSsoustraitance'!$V707)/'1C TSsoustraitance'!$AP707))</f>
        <v>0</v>
      </c>
      <c r="S990" s="669">
        <f>IF(OR('1C TSsoustraitance'!$D707="",'1C TSsoustraitance'!$E707="OUI",'1C TSsoustraitance'!$AP707=0),0,(('1C TSsoustraitance'!$W707)/'1C TSsoustraitance'!$AP707))</f>
        <v>0</v>
      </c>
      <c r="T990" s="669">
        <f>IF(OR('1C TSsoustraitance'!$D707="",'1C TSsoustraitance'!$E707="OUI",'1C TSsoustraitance'!$AP707=0),0,(('1C TSsoustraitance'!$X707)/'1C TSsoustraitance'!$AP707))</f>
        <v>0</v>
      </c>
      <c r="U990" s="669">
        <f>IF(OR('1C TSsoustraitance'!$D707="",'1C TSsoustraitance'!$E707="OUI",'1C TSsoustraitance'!$AP707=0),0,(('1C TSsoustraitance'!$Y707)/'1C TSsoustraitance'!$AP707))</f>
        <v>0</v>
      </c>
      <c r="V990" s="669">
        <f>IF(OR('1C TSsoustraitance'!$D707="",'1C TSsoustraitance'!$E707="OUI",'1C TSsoustraitance'!$AP707=0),0,(('1C TSsoustraitance'!$Z707)/'1C TSsoustraitance'!$AP707))</f>
        <v>0</v>
      </c>
      <c r="W990" s="669">
        <f>IF(OR('1C TSsoustraitance'!$D707="",'1C TSsoustraitance'!$E707="OUI",'1C TSsoustraitance'!$AP707=0),0,(('1C TSsoustraitance'!$AA707)/'1C TSsoustraitance'!$AP707))</f>
        <v>0</v>
      </c>
      <c r="X990" s="669">
        <f>IF(OR('1C TSsoustraitance'!$D707="",'1C TSsoustraitance'!$E707="OUI",'1C TSsoustraitance'!$AP707=0),0,(('1C TSsoustraitance'!$AB707)/'1C TSsoustraitance'!$AP707))</f>
        <v>0</v>
      </c>
      <c r="Y990" s="669">
        <f>IF(OR('1C TSsoustraitance'!$D707="",'1C TSsoustraitance'!$E707="OUI",'1C TSsoustraitance'!$AP707=0),0,(('1C TSsoustraitance'!$AC707)/'1C TSsoustraitance'!$AP707))</f>
        <v>0</v>
      </c>
      <c r="Z990" s="669">
        <f>IF(OR('1C TSsoustraitance'!$D707="",'1C TSsoustraitance'!$E707="OUI",'1C TSsoustraitance'!$AP707=0),0,(('1C TSsoustraitance'!$AD707)/'1C TSsoustraitance'!$AP707))</f>
        <v>0</v>
      </c>
      <c r="AA990" s="669">
        <f>IF(OR('1C TSsoustraitance'!$D707="",'1C TSsoustraitance'!$E707="OUI",'1C TSsoustraitance'!$AP707=0),0,(('1C TSsoustraitance'!$AE707)/'1C TSsoustraitance'!$AP707))</f>
        <v>0</v>
      </c>
      <c r="AB990" s="669">
        <f>IF(OR('1C TSsoustraitance'!$D707="",'1C TSsoustraitance'!$E707="OUI",'1C TSsoustraitance'!$AP707=0),0,(('1C TSsoustraitance'!$AF707)/'1C TSsoustraitance'!$AP707))</f>
        <v>0</v>
      </c>
      <c r="AC990" s="669">
        <f>IF(OR('1C TSsoustraitance'!$D707="",'1C TSsoustraitance'!$E707="OUI",'1C TSsoustraitance'!$AP707=0),0,(('1C TSsoustraitance'!$AG707)/'1C TSsoustraitance'!$AP707))</f>
        <v>0</v>
      </c>
      <c r="AD990" s="669">
        <f>IF(OR('1C TSsoustraitance'!$D707="",'1C TSsoustraitance'!$E707="OUI",'1C TSsoustraitance'!$AP707=0),0,(('1C TSsoustraitance'!$AH707)/'1C TSsoustraitance'!$AP707))</f>
        <v>0</v>
      </c>
      <c r="AE990" s="669">
        <f>IF(OR('1C TSsoustraitance'!$D707="",'1C TSsoustraitance'!$E707="OUI",'1C TSsoustraitance'!$AP707=0),0,(('1C TSsoustraitance'!$AI707)/'1C TSsoustraitance'!$AP707))</f>
        <v>0</v>
      </c>
      <c r="AF990" s="669">
        <f>IF(OR('1C TSsoustraitance'!$D707="",'1C TSsoustraitance'!$E707="OUI",'1C TSsoustraitance'!$AP707=0),0,(('1C TSsoustraitance'!$AJ707)/'1C TSsoustraitance'!$AP707))</f>
        <v>0</v>
      </c>
      <c r="AG990" s="669">
        <f>IF(OR('1C TSsoustraitance'!$D707="",'1C TSsoustraitance'!$E707="OUI",'1C TSsoustraitance'!$AP707=0),0,(('1C TSsoustraitance'!$AK707)/'1C TSsoustraitance'!$AP707))</f>
        <v>0</v>
      </c>
      <c r="AH990" s="669">
        <f>IF(OR('1C TSsoustraitance'!$D707="",'1C TSsoustraitance'!$E707="OUI",'1C TSsoustraitance'!$AP707=0),0,(('1C TSsoustraitance'!$AL707)/'1C TSsoustraitance'!$AP707))</f>
        <v>0</v>
      </c>
      <c r="AI990" s="669">
        <f>IF(OR('1C TSsoustraitance'!$D707="",'1C TSsoustraitance'!$E707="OUI",'1C TSsoustraitance'!$AP707=0),0,(('1C TSsoustraitance'!$AM707)/'1C TSsoustraitance'!$AP707))</f>
        <v>0</v>
      </c>
      <c r="AJ990" s="669">
        <f>IF(OR('1C TSsoustraitance'!$D707="",'1C TSsoustraitance'!$E707="OUI",'1C TSsoustraitance'!$AP707=0),0,(('1C TSsoustraitance'!$AN707)/'1C TSsoustraitance'!$AP707))</f>
        <v>0</v>
      </c>
      <c r="AK990" s="669">
        <f t="shared" si="198"/>
        <v>0</v>
      </c>
      <c r="AL990" s="668">
        <f t="shared" si="199"/>
        <v>0</v>
      </c>
      <c r="AM990" s="670">
        <f>IF(Tableau7[[#This Row],[N° pièce]]="",0,(Tableau7[[#This Row],[hors TVA]]+(Tableau7[[#This Row],[hors TVA]]*Tableau7[[#This Row],[Taux TVA]])-(Tableau7[[#This Row],[hors TVA]]*Tableau7[[#This Row],[Taux TVA]]*Tableau7[[#This Row],[Régime TVA: Récupération]]))*Tableau7[[#This Row],[Type 1]])</f>
        <v>0</v>
      </c>
      <c r="AN990" s="670">
        <f>IF(Tableau7[[#This Row],[N° pièce]]="",0,IF($K$2="pôle",((Tableau7[[#This Row],[hors TVA]]+(Tableau7[[#This Row],[hors TVA]]*Tableau7[[#This Row],[Taux TVA]])-(Tableau7[[#This Row],[hors TVA]]*Tableau7[[#This Row],[Taux TVA]]*Tableau7[[#This Row],[Régime TVA: Récupération]]))*Tableau7[[#This Row],[Type 2]]),0))</f>
        <v>0</v>
      </c>
      <c r="AO990" s="670">
        <f t="shared" si="194"/>
        <v>0</v>
      </c>
      <c r="AP990" s="255">
        <f t="shared" si="193"/>
        <v>0</v>
      </c>
      <c r="AQ990" s="506">
        <f t="shared" si="200"/>
        <v>0</v>
      </c>
      <c r="AR990" s="671"/>
      <c r="AS990" s="512"/>
      <c r="AT990" s="513" t="str">
        <f>IF(('1C TSsoustraitance'!AP707*FICHE!C$14&lt;J990),"Forfait limité à "&amp;FICHE!C$14&amp;"€/jour","")</f>
        <v/>
      </c>
      <c r="AU990" s="797"/>
      <c r="AV990" s="484"/>
      <c r="AW990" s="484"/>
      <c r="AX990" s="484"/>
      <c r="AY990" s="484"/>
      <c r="AZ990" s="484"/>
      <c r="BA990" s="4"/>
      <c r="BB990" s="4"/>
      <c r="BC990" s="4"/>
      <c r="BD990" s="4"/>
      <c r="BE990" s="4"/>
      <c r="BF990" s="4"/>
      <c r="BG990" s="4"/>
      <c r="BH990" s="4"/>
      <c r="BI990" s="4"/>
      <c r="BJ990" s="4"/>
      <c r="BK990" s="4"/>
      <c r="BL990" s="4"/>
      <c r="BM990" s="4"/>
      <c r="BN990" s="4"/>
      <c r="BO990" s="4"/>
      <c r="BP990" s="4"/>
      <c r="BQ990" s="4"/>
      <c r="BR990" s="4"/>
      <c r="BS990" s="4"/>
      <c r="BT990" s="4"/>
      <c r="BU990" s="4"/>
      <c r="BV990" s="4"/>
      <c r="BW990" s="4"/>
      <c r="BX990" s="4"/>
      <c r="BY990" s="4"/>
      <c r="BZ990" s="4"/>
      <c r="CA990" s="4"/>
      <c r="CB990" s="4"/>
      <c r="CC990" s="4"/>
      <c r="CD990" s="4"/>
      <c r="CE990" s="4"/>
      <c r="CF990" s="4"/>
      <c r="CG990" s="4"/>
      <c r="CH990" s="4"/>
      <c r="CI990" s="4"/>
      <c r="CJ990" s="4"/>
      <c r="CK990" s="4"/>
      <c r="CL990" s="4"/>
      <c r="CM990" s="4"/>
      <c r="CN990" s="4"/>
      <c r="CO990" s="4"/>
      <c r="CP990" s="4"/>
      <c r="CQ990" s="4"/>
      <c r="CR990" s="4"/>
      <c r="CS990" s="4"/>
      <c r="CT990" s="4"/>
      <c r="CU990" s="4"/>
      <c r="CV990" s="4"/>
      <c r="CW990" s="4"/>
      <c r="CX990" s="4"/>
      <c r="CY990" s="4"/>
      <c r="CZ990" s="4"/>
      <c r="DA990" s="4"/>
      <c r="DB990" s="4"/>
      <c r="DC990" s="4"/>
      <c r="DD990" s="4"/>
      <c r="DE990" s="4"/>
      <c r="DF990" s="4"/>
      <c r="DG990" s="4"/>
      <c r="DH990" s="4"/>
      <c r="DI990" s="4"/>
      <c r="DJ990" s="4"/>
      <c r="DK990" s="4"/>
      <c r="DL990" s="4"/>
      <c r="DM990" s="4"/>
      <c r="DN990" s="4"/>
      <c r="DO990" s="4"/>
      <c r="DP990" s="4"/>
      <c r="DQ990" s="4"/>
      <c r="DR990" s="4"/>
      <c r="DS990" s="4"/>
      <c r="DT990" s="4"/>
      <c r="DU990" s="4"/>
      <c r="DV990" s="4"/>
      <c r="DW990" s="4"/>
      <c r="DX990" s="4"/>
      <c r="DY990" s="4"/>
      <c r="DZ990" s="4"/>
      <c r="EA990" s="4"/>
      <c r="EB990" s="4"/>
      <c r="EC990" s="4"/>
      <c r="ED990" s="4"/>
      <c r="EE990" s="4"/>
      <c r="EF990" s="4"/>
      <c r="EG990" s="4"/>
      <c r="EH990" s="4"/>
      <c r="EI990" s="4"/>
      <c r="EJ990" s="4"/>
      <c r="EK990" s="4"/>
      <c r="EL990" s="4"/>
      <c r="EM990" s="4"/>
      <c r="EN990" s="4"/>
      <c r="EO990" s="4"/>
      <c r="EP990" s="4"/>
      <c r="EQ990" s="4"/>
      <c r="ER990" s="4"/>
      <c r="ES990" s="4"/>
      <c r="ET990" s="4"/>
      <c r="EU990" s="4"/>
      <c r="EV990" s="4"/>
      <c r="EW990" s="4"/>
      <c r="EX990" s="4"/>
      <c r="EY990" s="4"/>
      <c r="EZ990" s="4"/>
      <c r="FA990" s="4"/>
      <c r="FB990" s="4"/>
      <c r="FC990" s="4"/>
      <c r="FD990" s="4"/>
      <c r="FE990" s="4"/>
      <c r="FF990" s="4"/>
      <c r="FG990" s="4"/>
      <c r="FH990" s="4"/>
      <c r="FI990" s="4"/>
      <c r="FJ990" s="4"/>
      <c r="FK990" s="4"/>
      <c r="FL990" s="4"/>
      <c r="FM990" s="4"/>
      <c r="FN990" s="4"/>
      <c r="FO990" s="4"/>
      <c r="FP990" s="4"/>
      <c r="FQ990" s="4"/>
      <c r="FR990" s="4"/>
      <c r="FS990" s="4"/>
      <c r="FT990" s="4"/>
      <c r="FU990" s="4"/>
      <c r="FV990" s="4"/>
      <c r="FW990" s="4"/>
      <c r="FX990" s="4"/>
      <c r="FY990" s="4"/>
      <c r="FZ990" s="4"/>
      <c r="GA990" s="4"/>
      <c r="GB990" s="4"/>
      <c r="GC990" s="4"/>
      <c r="GD990" s="4"/>
      <c r="GE990" s="4"/>
      <c r="GF990" s="4"/>
      <c r="GG990" s="4"/>
      <c r="GH990" s="4"/>
      <c r="GI990" s="4"/>
      <c r="GJ990" s="4"/>
      <c r="GK990" s="4"/>
      <c r="GL990" s="4"/>
      <c r="GM990" s="4"/>
      <c r="GN990" s="4"/>
      <c r="GO990" s="4"/>
      <c r="GP990" s="4"/>
      <c r="GQ990" s="4"/>
      <c r="GR990" s="4"/>
      <c r="GS990" s="4"/>
      <c r="GT990" s="4"/>
      <c r="GU990" s="4"/>
      <c r="GV990" s="4"/>
      <c r="GW990" s="4"/>
      <c r="GX990" s="4"/>
      <c r="GY990" s="4"/>
      <c r="GZ990" s="4"/>
      <c r="HA990" s="4"/>
      <c r="HB990" s="4"/>
      <c r="HC990" s="4"/>
    </row>
    <row r="991" spans="1:211" s="381" customFormat="1" ht="13.9" customHeight="1">
      <c r="A991" s="828" t="str">
        <f>IF('1C TSsoustraitance'!$A708&lt;&gt;0,'1C TSsoustraitance'!$A708,"")</f>
        <v/>
      </c>
      <c r="B991" s="530"/>
      <c r="C991" s="513" t="str">
        <f>IF('1C TSsoustraitance'!$A708&lt;&gt;0,'1C TSsoustraitance'!$B708,"")</f>
        <v/>
      </c>
      <c r="D991" s="513" t="str">
        <f>IF('1C TSsoustraitance'!$A708&lt;&gt;0,'1C TSsoustraitance'!$C708,"")</f>
        <v/>
      </c>
      <c r="E991" s="684"/>
      <c r="F991" s="685"/>
      <c r="G991" s="666">
        <f>'1C TSsoustraitance'!$D708</f>
        <v>0</v>
      </c>
      <c r="H991" s="533">
        <v>0.21</v>
      </c>
      <c r="I991" s="533">
        <v>1</v>
      </c>
      <c r="J991" s="534"/>
      <c r="K991" s="667">
        <f t="shared" si="197"/>
        <v>0</v>
      </c>
      <c r="L991" s="668">
        <f>IF(OR('1C TSsoustraitance'!$D708="",'1C TSsoustraitance'!$AP708=0),0,IF(AND('1C TSsoustraitance'!$D708&lt;&gt;"",$K$2="Pôle",'1C TSsoustraitance'!$E708="OUI"),(('1C TSsoustraitance'!$F708+'1C TSsoustraitance'!$G708+'1C TSsoustraitance'!$H708+'1C TSsoustraitance'!$I708+'1C TSsoustraitance'!$M708)/'1C TSsoustraitance'!$R708),IF(AND('1C TSsoustraitance'!$D708&lt;&gt;"",$K$2="Pôle",'1C TSsoustraitance'!$E708="NON"),(('1C TSsoustraitance'!$F708+'1C TSsoustraitance'!$G708+'1C TSsoustraitance'!$H708+'1C TSsoustraitance'!$I708+'1C TSsoustraitance'!$M708)/'1C TSsoustraitance'!$AP708),IF(AND('1C TSsoustraitance'!$D708&lt;&gt;"",$K$2&lt;&gt;"Pôle",'1C TSsoustraitance'!$E708="OUI"),(('1C TSsoustraitance'!$F708+'1C TSsoustraitance'!$G708+'1C TSsoustraitance'!$H708+'1C TSsoustraitance'!$I708+'1C TSsoustraitance'!$J708+'1C TSsoustraitance'!$K708+'1C TSsoustraitance'!$L708+'1C TSsoustraitance'!$M708+'1C TSsoustraitance'!$N708+'1C TSsoustraitance'!$O708+'1C TSsoustraitance'!$P708+'1C TSsoustraitance'!$Q708)/'1C TSsoustraitance'!$R708),IF(AND('1C TSsoustraitance'!$D708&lt;&gt;"",$K$2&lt;&gt;"Pôle",'1C TSsoustraitance'!$E708="NON"),(('1C TSsoustraitance'!$F708+'1C TSsoustraitance'!$G708+'1C TSsoustraitance'!$H708+'1C TSsoustraitance'!$I708+'1C TSsoustraitance'!$J708+'1C TSsoustraitance'!$K708+'1C TSsoustraitance'!$L708+'1C TSsoustraitance'!$M708+'1C TSsoustraitance'!$N708+'1C TSsoustraitance'!$O708+'1C TSsoustraitance'!$P708+'1C TSsoustraitance'!$Q708))/'1C TSsoustraitance'!$AP708)))))</f>
        <v>0</v>
      </c>
      <c r="M991" s="668">
        <f>IF(OR('1C TSsoustraitance'!$D708="",'1C TSsoustraitance'!AP$13=0),0,IF(AND('1C TSsoustraitance'!$D708&lt;&gt;"",$K$2="Pôle",'1C TSsoustraitance'!$E708="OUI"),(('1C TSsoustraitance'!$J708+'1C TSsoustraitance'!$K708+'1C TSsoustraitance'!$L708)/'1C TSsoustraitance'!$R708),IF(AND('1C TSsoustraitance'!$D708&lt;&gt;"",$K$2="Pôle",'1C TSsoustraitance'!$E708="NON"),(('1C TSsoustraitance'!$J708+'1C TSsoustraitance'!$K708+'1C TSsoustraitance'!$L708)/'1C TSsoustraitance'!$AP708),IF(AND('1C TSsoustraitance'!$D708&lt;&gt;"",$K$2&lt;&gt;"Pôle"),0))))</f>
        <v>0</v>
      </c>
      <c r="N991" s="668">
        <f t="shared" si="196"/>
        <v>0</v>
      </c>
      <c r="O991" s="669">
        <f>IF(OR('1C TSsoustraitance'!$D708="",'1C TSsoustraitance'!$E708="OUI",'1C TSsoustraitance'!$AP708=0),0,(('1C TSsoustraitance'!$S708)/'1C TSsoustraitance'!$AP708))</f>
        <v>0</v>
      </c>
      <c r="P991" s="669">
        <f>IF(OR('1C TSsoustraitance'!$D708="",'1C TSsoustraitance'!$E708="OUI",'1C TSsoustraitance'!$AP708=0),0,(('1C TSsoustraitance'!$T708)/'1C TSsoustraitance'!$AP708))</f>
        <v>0</v>
      </c>
      <c r="Q991" s="669">
        <f>IF(OR('1C TSsoustraitance'!$D708="",'1C TSsoustraitance'!$E708="OUI",'1C TSsoustraitance'!$AP708=0),0,(('1C TSsoustraitance'!$U708)/'1C TSsoustraitance'!$AP708))</f>
        <v>0</v>
      </c>
      <c r="R991" s="669">
        <f>IF(OR('1C TSsoustraitance'!$D708="",'1C TSsoustraitance'!$E708="OUI",'1C TSsoustraitance'!$AP708=0),0,(('1C TSsoustraitance'!$V708)/'1C TSsoustraitance'!$AP708))</f>
        <v>0</v>
      </c>
      <c r="S991" s="669">
        <f>IF(OR('1C TSsoustraitance'!$D708="",'1C TSsoustraitance'!$E708="OUI",'1C TSsoustraitance'!$AP708=0),0,(('1C TSsoustraitance'!$W708)/'1C TSsoustraitance'!$AP708))</f>
        <v>0</v>
      </c>
      <c r="T991" s="669">
        <f>IF(OR('1C TSsoustraitance'!$D708="",'1C TSsoustraitance'!$E708="OUI",'1C TSsoustraitance'!$AP708=0),0,(('1C TSsoustraitance'!$X708)/'1C TSsoustraitance'!$AP708))</f>
        <v>0</v>
      </c>
      <c r="U991" s="669">
        <f>IF(OR('1C TSsoustraitance'!$D708="",'1C TSsoustraitance'!$E708="OUI",'1C TSsoustraitance'!$AP708=0),0,(('1C TSsoustraitance'!$Y708)/'1C TSsoustraitance'!$AP708))</f>
        <v>0</v>
      </c>
      <c r="V991" s="669">
        <f>IF(OR('1C TSsoustraitance'!$D708="",'1C TSsoustraitance'!$E708="OUI",'1C TSsoustraitance'!$AP708=0),0,(('1C TSsoustraitance'!$Z708)/'1C TSsoustraitance'!$AP708))</f>
        <v>0</v>
      </c>
      <c r="W991" s="669">
        <f>IF(OR('1C TSsoustraitance'!$D708="",'1C TSsoustraitance'!$E708="OUI",'1C TSsoustraitance'!$AP708=0),0,(('1C TSsoustraitance'!$AA708)/'1C TSsoustraitance'!$AP708))</f>
        <v>0</v>
      </c>
      <c r="X991" s="669">
        <f>IF(OR('1C TSsoustraitance'!$D708="",'1C TSsoustraitance'!$E708="OUI",'1C TSsoustraitance'!$AP708=0),0,(('1C TSsoustraitance'!$AB708)/'1C TSsoustraitance'!$AP708))</f>
        <v>0</v>
      </c>
      <c r="Y991" s="669">
        <f>IF(OR('1C TSsoustraitance'!$D708="",'1C TSsoustraitance'!$E708="OUI",'1C TSsoustraitance'!$AP708=0),0,(('1C TSsoustraitance'!$AC708)/'1C TSsoustraitance'!$AP708))</f>
        <v>0</v>
      </c>
      <c r="Z991" s="669">
        <f>IF(OR('1C TSsoustraitance'!$D708="",'1C TSsoustraitance'!$E708="OUI",'1C TSsoustraitance'!$AP708=0),0,(('1C TSsoustraitance'!$AD708)/'1C TSsoustraitance'!$AP708))</f>
        <v>0</v>
      </c>
      <c r="AA991" s="669">
        <f>IF(OR('1C TSsoustraitance'!$D708="",'1C TSsoustraitance'!$E708="OUI",'1C TSsoustraitance'!$AP708=0),0,(('1C TSsoustraitance'!$AE708)/'1C TSsoustraitance'!$AP708))</f>
        <v>0</v>
      </c>
      <c r="AB991" s="669">
        <f>IF(OR('1C TSsoustraitance'!$D708="",'1C TSsoustraitance'!$E708="OUI",'1C TSsoustraitance'!$AP708=0),0,(('1C TSsoustraitance'!$AF708)/'1C TSsoustraitance'!$AP708))</f>
        <v>0</v>
      </c>
      <c r="AC991" s="669">
        <f>IF(OR('1C TSsoustraitance'!$D708="",'1C TSsoustraitance'!$E708="OUI",'1C TSsoustraitance'!$AP708=0),0,(('1C TSsoustraitance'!$AG708)/'1C TSsoustraitance'!$AP708))</f>
        <v>0</v>
      </c>
      <c r="AD991" s="669">
        <f>IF(OR('1C TSsoustraitance'!$D708="",'1C TSsoustraitance'!$E708="OUI",'1C TSsoustraitance'!$AP708=0),0,(('1C TSsoustraitance'!$AH708)/'1C TSsoustraitance'!$AP708))</f>
        <v>0</v>
      </c>
      <c r="AE991" s="669">
        <f>IF(OR('1C TSsoustraitance'!$D708="",'1C TSsoustraitance'!$E708="OUI",'1C TSsoustraitance'!$AP708=0),0,(('1C TSsoustraitance'!$AI708)/'1C TSsoustraitance'!$AP708))</f>
        <v>0</v>
      </c>
      <c r="AF991" s="669">
        <f>IF(OR('1C TSsoustraitance'!$D708="",'1C TSsoustraitance'!$E708="OUI",'1C TSsoustraitance'!$AP708=0),0,(('1C TSsoustraitance'!$AJ708)/'1C TSsoustraitance'!$AP708))</f>
        <v>0</v>
      </c>
      <c r="AG991" s="669">
        <f>IF(OR('1C TSsoustraitance'!$D708="",'1C TSsoustraitance'!$E708="OUI",'1C TSsoustraitance'!$AP708=0),0,(('1C TSsoustraitance'!$AK708)/'1C TSsoustraitance'!$AP708))</f>
        <v>0</v>
      </c>
      <c r="AH991" s="669">
        <f>IF(OR('1C TSsoustraitance'!$D708="",'1C TSsoustraitance'!$E708="OUI",'1C TSsoustraitance'!$AP708=0),0,(('1C TSsoustraitance'!$AL708)/'1C TSsoustraitance'!$AP708))</f>
        <v>0</v>
      </c>
      <c r="AI991" s="669">
        <f>IF(OR('1C TSsoustraitance'!$D708="",'1C TSsoustraitance'!$E708="OUI",'1C TSsoustraitance'!$AP708=0),0,(('1C TSsoustraitance'!$AM708)/'1C TSsoustraitance'!$AP708))</f>
        <v>0</v>
      </c>
      <c r="AJ991" s="669">
        <f>IF(OR('1C TSsoustraitance'!$D708="",'1C TSsoustraitance'!$E708="OUI",'1C TSsoustraitance'!$AP708=0),0,(('1C TSsoustraitance'!$AN708)/'1C TSsoustraitance'!$AP708))</f>
        <v>0</v>
      </c>
      <c r="AK991" s="669">
        <f t="shared" si="198"/>
        <v>0</v>
      </c>
      <c r="AL991" s="668">
        <f t="shared" si="199"/>
        <v>0</v>
      </c>
      <c r="AM991" s="670">
        <f>IF(Tableau7[[#This Row],[N° pièce]]="",0,(Tableau7[[#This Row],[hors TVA]]+(Tableau7[[#This Row],[hors TVA]]*Tableau7[[#This Row],[Taux TVA]])-(Tableau7[[#This Row],[hors TVA]]*Tableau7[[#This Row],[Taux TVA]]*Tableau7[[#This Row],[Régime TVA: Récupération]]))*Tableau7[[#This Row],[Type 1]])</f>
        <v>0</v>
      </c>
      <c r="AN991" s="670">
        <f>IF(Tableau7[[#This Row],[N° pièce]]="",0,IF($K$2="pôle",((Tableau7[[#This Row],[hors TVA]]+(Tableau7[[#This Row],[hors TVA]]*Tableau7[[#This Row],[Taux TVA]])-(Tableau7[[#This Row],[hors TVA]]*Tableau7[[#This Row],[Taux TVA]]*Tableau7[[#This Row],[Régime TVA: Récupération]]))*Tableau7[[#This Row],[Type 2]]),0))</f>
        <v>0</v>
      </c>
      <c r="AO991" s="670">
        <f t="shared" si="194"/>
        <v>0</v>
      </c>
      <c r="AP991" s="255">
        <f t="shared" si="193"/>
        <v>0</v>
      </c>
      <c r="AQ991" s="506">
        <f t="shared" si="200"/>
        <v>0</v>
      </c>
      <c r="AR991" s="671"/>
      <c r="AS991" s="512"/>
      <c r="AT991" s="513" t="str">
        <f>IF(('1C TSsoustraitance'!AP708*FICHE!C$14&lt;J991),"Forfait limité à "&amp;FICHE!C$14&amp;"€/jour","")</f>
        <v/>
      </c>
      <c r="AU991" s="797"/>
      <c r="AV991" s="484"/>
      <c r="AW991" s="484"/>
      <c r="AX991" s="484"/>
      <c r="AY991" s="484"/>
      <c r="AZ991" s="484"/>
      <c r="BA991" s="4"/>
      <c r="BB991" s="4"/>
      <c r="BC991" s="4"/>
      <c r="BD991" s="4"/>
      <c r="BE991" s="4"/>
      <c r="BF991" s="4"/>
      <c r="BG991" s="4"/>
      <c r="BH991" s="4"/>
      <c r="BI991" s="4"/>
      <c r="BJ991" s="4"/>
      <c r="BK991" s="4"/>
      <c r="BL991" s="4"/>
      <c r="BM991" s="4"/>
      <c r="BN991" s="4"/>
      <c r="BO991" s="4"/>
      <c r="BP991" s="4"/>
      <c r="BQ991" s="4"/>
      <c r="BR991" s="4"/>
      <c r="BS991" s="4"/>
      <c r="BT991" s="4"/>
      <c r="BU991" s="4"/>
      <c r="BV991" s="4"/>
      <c r="BW991" s="4"/>
      <c r="BX991" s="4"/>
      <c r="BY991" s="4"/>
      <c r="BZ991" s="4"/>
      <c r="CA991" s="4"/>
      <c r="CB991" s="4"/>
      <c r="CC991" s="4"/>
      <c r="CD991" s="4"/>
      <c r="CE991" s="4"/>
      <c r="CF991" s="4"/>
      <c r="CG991" s="4"/>
      <c r="CH991" s="4"/>
      <c r="CI991" s="4"/>
      <c r="CJ991" s="4"/>
      <c r="CK991" s="4"/>
      <c r="CL991" s="4"/>
      <c r="CM991" s="4"/>
      <c r="CN991" s="4"/>
      <c r="CO991" s="4"/>
      <c r="CP991" s="4"/>
      <c r="CQ991" s="4"/>
      <c r="CR991" s="4"/>
      <c r="CS991" s="4"/>
      <c r="CT991" s="4"/>
      <c r="CU991" s="4"/>
      <c r="CV991" s="4"/>
      <c r="CW991" s="4"/>
      <c r="CX991" s="4"/>
      <c r="CY991" s="4"/>
      <c r="CZ991" s="4"/>
      <c r="DA991" s="4"/>
      <c r="DB991" s="4"/>
      <c r="DC991" s="4"/>
      <c r="DD991" s="4"/>
      <c r="DE991" s="4"/>
      <c r="DF991" s="4"/>
      <c r="DG991" s="4"/>
      <c r="DH991" s="4"/>
      <c r="DI991" s="4"/>
      <c r="DJ991" s="4"/>
      <c r="DK991" s="4"/>
      <c r="DL991" s="4"/>
      <c r="DM991" s="4"/>
      <c r="DN991" s="4"/>
      <c r="DO991" s="4"/>
      <c r="DP991" s="4"/>
      <c r="DQ991" s="4"/>
      <c r="DR991" s="4"/>
      <c r="DS991" s="4"/>
      <c r="DT991" s="4"/>
      <c r="DU991" s="4"/>
      <c r="DV991" s="4"/>
      <c r="DW991" s="4"/>
      <c r="DX991" s="4"/>
      <c r="DY991" s="4"/>
      <c r="DZ991" s="4"/>
      <c r="EA991" s="4"/>
      <c r="EB991" s="4"/>
      <c r="EC991" s="4"/>
      <c r="ED991" s="4"/>
      <c r="EE991" s="4"/>
      <c r="EF991" s="4"/>
      <c r="EG991" s="4"/>
      <c r="EH991" s="4"/>
      <c r="EI991" s="4"/>
      <c r="EJ991" s="4"/>
      <c r="EK991" s="4"/>
      <c r="EL991" s="4"/>
      <c r="EM991" s="4"/>
      <c r="EN991" s="4"/>
      <c r="EO991" s="4"/>
      <c r="EP991" s="4"/>
      <c r="EQ991" s="4"/>
      <c r="ER991" s="4"/>
      <c r="ES991" s="4"/>
      <c r="ET991" s="4"/>
      <c r="EU991" s="4"/>
      <c r="EV991" s="4"/>
      <c r="EW991" s="4"/>
      <c r="EX991" s="4"/>
      <c r="EY991" s="4"/>
      <c r="EZ991" s="4"/>
      <c r="FA991" s="4"/>
      <c r="FB991" s="4"/>
      <c r="FC991" s="4"/>
      <c r="FD991" s="4"/>
      <c r="FE991" s="4"/>
      <c r="FF991" s="4"/>
      <c r="FG991" s="4"/>
      <c r="FH991" s="4"/>
      <c r="FI991" s="4"/>
      <c r="FJ991" s="4"/>
      <c r="FK991" s="4"/>
      <c r="FL991" s="4"/>
      <c r="FM991" s="4"/>
      <c r="FN991" s="4"/>
      <c r="FO991" s="4"/>
      <c r="FP991" s="4"/>
      <c r="FQ991" s="4"/>
      <c r="FR991" s="4"/>
      <c r="FS991" s="4"/>
      <c r="FT991" s="4"/>
      <c r="FU991" s="4"/>
      <c r="FV991" s="4"/>
      <c r="FW991" s="4"/>
      <c r="FX991" s="4"/>
      <c r="FY991" s="4"/>
      <c r="FZ991" s="4"/>
      <c r="GA991" s="4"/>
      <c r="GB991" s="4"/>
      <c r="GC991" s="4"/>
      <c r="GD991" s="4"/>
      <c r="GE991" s="4"/>
      <c r="GF991" s="4"/>
      <c r="GG991" s="4"/>
      <c r="GH991" s="4"/>
      <c r="GI991" s="4"/>
      <c r="GJ991" s="4"/>
      <c r="GK991" s="4"/>
      <c r="GL991" s="4"/>
      <c r="GM991" s="4"/>
      <c r="GN991" s="4"/>
      <c r="GO991" s="4"/>
      <c r="GP991" s="4"/>
      <c r="GQ991" s="4"/>
      <c r="GR991" s="4"/>
      <c r="GS991" s="4"/>
      <c r="GT991" s="4"/>
      <c r="GU991" s="4"/>
      <c r="GV991" s="4"/>
      <c r="GW991" s="4"/>
      <c r="GX991" s="4"/>
      <c r="GY991" s="4"/>
      <c r="GZ991" s="4"/>
      <c r="HA991" s="4"/>
      <c r="HB991" s="4"/>
      <c r="HC991" s="4"/>
    </row>
    <row r="992" spans="1:211" s="379" customFormat="1" ht="13.9" customHeight="1">
      <c r="A992" s="828" t="str">
        <f>IF('1C TSsoustraitance'!$A709&lt;&gt;0,'1C TSsoustraitance'!$A709,"")</f>
        <v/>
      </c>
      <c r="B992" s="530"/>
      <c r="C992" s="513" t="str">
        <f>IF('1C TSsoustraitance'!$A709&lt;&gt;0,'1C TSsoustraitance'!$B709,"")</f>
        <v/>
      </c>
      <c r="D992" s="513" t="str">
        <f>IF('1C TSsoustraitance'!$A709&lt;&gt;0,'1C TSsoustraitance'!$C709,"")</f>
        <v/>
      </c>
      <c r="E992" s="684"/>
      <c r="F992" s="685"/>
      <c r="G992" s="666">
        <f>'1C TSsoustraitance'!$D709</f>
        <v>0</v>
      </c>
      <c r="H992" s="533">
        <v>0.21</v>
      </c>
      <c r="I992" s="533">
        <v>1</v>
      </c>
      <c r="J992" s="534"/>
      <c r="K992" s="667">
        <f t="shared" si="197"/>
        <v>0</v>
      </c>
      <c r="L992" s="668">
        <f>IF(OR('1C TSsoustraitance'!$D709="",'1C TSsoustraitance'!$AP709=0),0,IF(AND('1C TSsoustraitance'!$D709&lt;&gt;"",$K$2="Pôle",'1C TSsoustraitance'!$E709="OUI"),(('1C TSsoustraitance'!$F709+'1C TSsoustraitance'!$G709+'1C TSsoustraitance'!$H709+'1C TSsoustraitance'!$I709+'1C TSsoustraitance'!$M709)/'1C TSsoustraitance'!$R709),IF(AND('1C TSsoustraitance'!$D709&lt;&gt;"",$K$2="Pôle",'1C TSsoustraitance'!$E709="NON"),(('1C TSsoustraitance'!$F709+'1C TSsoustraitance'!$G709+'1C TSsoustraitance'!$H709+'1C TSsoustraitance'!$I709+'1C TSsoustraitance'!$M709)/'1C TSsoustraitance'!$AP709),IF(AND('1C TSsoustraitance'!$D709&lt;&gt;"",$K$2&lt;&gt;"Pôle",'1C TSsoustraitance'!$E709="OUI"),(('1C TSsoustraitance'!$F709+'1C TSsoustraitance'!$G709+'1C TSsoustraitance'!$H709+'1C TSsoustraitance'!$I709+'1C TSsoustraitance'!$J709+'1C TSsoustraitance'!$K709+'1C TSsoustraitance'!$L709+'1C TSsoustraitance'!$M709+'1C TSsoustraitance'!$N709+'1C TSsoustraitance'!$O709+'1C TSsoustraitance'!$P709+'1C TSsoustraitance'!$Q709)/'1C TSsoustraitance'!$R709),IF(AND('1C TSsoustraitance'!$D709&lt;&gt;"",$K$2&lt;&gt;"Pôle",'1C TSsoustraitance'!$E709="NON"),(('1C TSsoustraitance'!$F709+'1C TSsoustraitance'!$G709+'1C TSsoustraitance'!$H709+'1C TSsoustraitance'!$I709+'1C TSsoustraitance'!$J709+'1C TSsoustraitance'!$K709+'1C TSsoustraitance'!$L709+'1C TSsoustraitance'!$M709+'1C TSsoustraitance'!$N709+'1C TSsoustraitance'!$O709+'1C TSsoustraitance'!$P709+'1C TSsoustraitance'!$Q709))/'1C TSsoustraitance'!$AP709)))))</f>
        <v>0</v>
      </c>
      <c r="M992" s="668">
        <f>IF(OR('1C TSsoustraitance'!$D709="",'1C TSsoustraitance'!AP$13=0),0,IF(AND('1C TSsoustraitance'!$D709&lt;&gt;"",$K$2="Pôle",'1C TSsoustraitance'!$E709="OUI"),(('1C TSsoustraitance'!$J709+'1C TSsoustraitance'!$K709+'1C TSsoustraitance'!$L709)/'1C TSsoustraitance'!$R709),IF(AND('1C TSsoustraitance'!$D709&lt;&gt;"",$K$2="Pôle",'1C TSsoustraitance'!$E709="NON"),(('1C TSsoustraitance'!$J709+'1C TSsoustraitance'!$K709+'1C TSsoustraitance'!$L709)/'1C TSsoustraitance'!$AP709),IF(AND('1C TSsoustraitance'!$D709&lt;&gt;"",$K$2&lt;&gt;"Pôle"),0))))</f>
        <v>0</v>
      </c>
      <c r="N992" s="668">
        <f t="shared" si="196"/>
        <v>0</v>
      </c>
      <c r="O992" s="669">
        <f>IF(OR('1C TSsoustraitance'!$D709="",'1C TSsoustraitance'!$E709="OUI",'1C TSsoustraitance'!$AP709=0),0,(('1C TSsoustraitance'!$S709)/'1C TSsoustraitance'!$AP709))</f>
        <v>0</v>
      </c>
      <c r="P992" s="669">
        <f>IF(OR('1C TSsoustraitance'!$D709="",'1C TSsoustraitance'!$E709="OUI",'1C TSsoustraitance'!$AP709=0),0,(('1C TSsoustraitance'!$T709)/'1C TSsoustraitance'!$AP709))</f>
        <v>0</v>
      </c>
      <c r="Q992" s="669">
        <f>IF(OR('1C TSsoustraitance'!$D709="",'1C TSsoustraitance'!$E709="OUI",'1C TSsoustraitance'!$AP709=0),0,(('1C TSsoustraitance'!$U709)/'1C TSsoustraitance'!$AP709))</f>
        <v>0</v>
      </c>
      <c r="R992" s="669">
        <f>IF(OR('1C TSsoustraitance'!$D709="",'1C TSsoustraitance'!$E709="OUI",'1C TSsoustraitance'!$AP709=0),0,(('1C TSsoustraitance'!$V709)/'1C TSsoustraitance'!$AP709))</f>
        <v>0</v>
      </c>
      <c r="S992" s="669">
        <f>IF(OR('1C TSsoustraitance'!$D709="",'1C TSsoustraitance'!$E709="OUI",'1C TSsoustraitance'!$AP709=0),0,(('1C TSsoustraitance'!$W709)/'1C TSsoustraitance'!$AP709))</f>
        <v>0</v>
      </c>
      <c r="T992" s="669">
        <f>IF(OR('1C TSsoustraitance'!$D709="",'1C TSsoustraitance'!$E709="OUI",'1C TSsoustraitance'!$AP709=0),0,(('1C TSsoustraitance'!$X709)/'1C TSsoustraitance'!$AP709))</f>
        <v>0</v>
      </c>
      <c r="U992" s="669">
        <f>IF(OR('1C TSsoustraitance'!$D709="",'1C TSsoustraitance'!$E709="OUI",'1C TSsoustraitance'!$AP709=0),0,(('1C TSsoustraitance'!$Y709)/'1C TSsoustraitance'!$AP709))</f>
        <v>0</v>
      </c>
      <c r="V992" s="669">
        <f>IF(OR('1C TSsoustraitance'!$D709="",'1C TSsoustraitance'!$E709="OUI",'1C TSsoustraitance'!$AP709=0),0,(('1C TSsoustraitance'!$Z709)/'1C TSsoustraitance'!$AP709))</f>
        <v>0</v>
      </c>
      <c r="W992" s="669">
        <f>IF(OR('1C TSsoustraitance'!$D709="",'1C TSsoustraitance'!$E709="OUI",'1C TSsoustraitance'!$AP709=0),0,(('1C TSsoustraitance'!$AA709)/'1C TSsoustraitance'!$AP709))</f>
        <v>0</v>
      </c>
      <c r="X992" s="669">
        <f>IF(OR('1C TSsoustraitance'!$D709="",'1C TSsoustraitance'!$E709="OUI",'1C TSsoustraitance'!$AP709=0),0,(('1C TSsoustraitance'!$AB709)/'1C TSsoustraitance'!$AP709))</f>
        <v>0</v>
      </c>
      <c r="Y992" s="669">
        <f>IF(OR('1C TSsoustraitance'!$D709="",'1C TSsoustraitance'!$E709="OUI",'1C TSsoustraitance'!$AP709=0),0,(('1C TSsoustraitance'!$AC709)/'1C TSsoustraitance'!$AP709))</f>
        <v>0</v>
      </c>
      <c r="Z992" s="669">
        <f>IF(OR('1C TSsoustraitance'!$D709="",'1C TSsoustraitance'!$E709="OUI",'1C TSsoustraitance'!$AP709=0),0,(('1C TSsoustraitance'!$AD709)/'1C TSsoustraitance'!$AP709))</f>
        <v>0</v>
      </c>
      <c r="AA992" s="669">
        <f>IF(OR('1C TSsoustraitance'!$D709="",'1C TSsoustraitance'!$E709="OUI",'1C TSsoustraitance'!$AP709=0),0,(('1C TSsoustraitance'!$AE709)/'1C TSsoustraitance'!$AP709))</f>
        <v>0</v>
      </c>
      <c r="AB992" s="669">
        <f>IF(OR('1C TSsoustraitance'!$D709="",'1C TSsoustraitance'!$E709="OUI",'1C TSsoustraitance'!$AP709=0),0,(('1C TSsoustraitance'!$AF709)/'1C TSsoustraitance'!$AP709))</f>
        <v>0</v>
      </c>
      <c r="AC992" s="669">
        <f>IF(OR('1C TSsoustraitance'!$D709="",'1C TSsoustraitance'!$E709="OUI",'1C TSsoustraitance'!$AP709=0),0,(('1C TSsoustraitance'!$AG709)/'1C TSsoustraitance'!$AP709))</f>
        <v>0</v>
      </c>
      <c r="AD992" s="669">
        <f>IF(OR('1C TSsoustraitance'!$D709="",'1C TSsoustraitance'!$E709="OUI",'1C TSsoustraitance'!$AP709=0),0,(('1C TSsoustraitance'!$AH709)/'1C TSsoustraitance'!$AP709))</f>
        <v>0</v>
      </c>
      <c r="AE992" s="669">
        <f>IF(OR('1C TSsoustraitance'!$D709="",'1C TSsoustraitance'!$E709="OUI",'1C TSsoustraitance'!$AP709=0),0,(('1C TSsoustraitance'!$AI709)/'1C TSsoustraitance'!$AP709))</f>
        <v>0</v>
      </c>
      <c r="AF992" s="669">
        <f>IF(OR('1C TSsoustraitance'!$D709="",'1C TSsoustraitance'!$E709="OUI",'1C TSsoustraitance'!$AP709=0),0,(('1C TSsoustraitance'!$AJ709)/'1C TSsoustraitance'!$AP709))</f>
        <v>0</v>
      </c>
      <c r="AG992" s="669">
        <f>IF(OR('1C TSsoustraitance'!$D709="",'1C TSsoustraitance'!$E709="OUI",'1C TSsoustraitance'!$AP709=0),0,(('1C TSsoustraitance'!$AK709)/'1C TSsoustraitance'!$AP709))</f>
        <v>0</v>
      </c>
      <c r="AH992" s="669">
        <f>IF(OR('1C TSsoustraitance'!$D709="",'1C TSsoustraitance'!$E709="OUI",'1C TSsoustraitance'!$AP709=0),0,(('1C TSsoustraitance'!$AL709)/'1C TSsoustraitance'!$AP709))</f>
        <v>0</v>
      </c>
      <c r="AI992" s="669">
        <f>IF(OR('1C TSsoustraitance'!$D709="",'1C TSsoustraitance'!$E709="OUI",'1C TSsoustraitance'!$AP709=0),0,(('1C TSsoustraitance'!$AM709)/'1C TSsoustraitance'!$AP709))</f>
        <v>0</v>
      </c>
      <c r="AJ992" s="669">
        <f>IF(OR('1C TSsoustraitance'!$D709="",'1C TSsoustraitance'!$E709="OUI",'1C TSsoustraitance'!$AP709=0),0,(('1C TSsoustraitance'!$AN709)/'1C TSsoustraitance'!$AP709))</f>
        <v>0</v>
      </c>
      <c r="AK992" s="669">
        <f t="shared" si="198"/>
        <v>0</v>
      </c>
      <c r="AL992" s="668">
        <f t="shared" si="199"/>
        <v>0</v>
      </c>
      <c r="AM992" s="670">
        <f>IF(Tableau7[[#This Row],[N° pièce]]="",0,(Tableau7[[#This Row],[hors TVA]]+(Tableau7[[#This Row],[hors TVA]]*Tableau7[[#This Row],[Taux TVA]])-(Tableau7[[#This Row],[hors TVA]]*Tableau7[[#This Row],[Taux TVA]]*Tableau7[[#This Row],[Régime TVA: Récupération]]))*Tableau7[[#This Row],[Type 1]])</f>
        <v>0</v>
      </c>
      <c r="AN992" s="670">
        <f>IF(Tableau7[[#This Row],[N° pièce]]="",0,IF($K$2="pôle",((Tableau7[[#This Row],[hors TVA]]+(Tableau7[[#This Row],[hors TVA]]*Tableau7[[#This Row],[Taux TVA]])-(Tableau7[[#This Row],[hors TVA]]*Tableau7[[#This Row],[Taux TVA]]*Tableau7[[#This Row],[Régime TVA: Récupération]]))*Tableau7[[#This Row],[Type 2]]),0))</f>
        <v>0</v>
      </c>
      <c r="AO992" s="670">
        <f t="shared" si="194"/>
        <v>0</v>
      </c>
      <c r="AP992" s="255">
        <f t="shared" ref="AP992:AP1015" si="201">AM992-AR992</f>
        <v>0</v>
      </c>
      <c r="AQ992" s="506">
        <f>IF(M992=0,0,AN992-AS992)</f>
        <v>0</v>
      </c>
      <c r="AR992" s="671"/>
      <c r="AS992" s="512"/>
      <c r="AT992" s="513" t="str">
        <f>IF(('1C TSsoustraitance'!AP709*FICHE!C$14&lt;J992),"Forfait limité à "&amp;FICHE!C$14&amp;"€/jour","")</f>
        <v/>
      </c>
      <c r="AU992" s="797"/>
      <c r="AV992" s="484"/>
      <c r="AW992" s="484"/>
      <c r="AX992" s="484"/>
      <c r="AY992" s="484"/>
      <c r="AZ992" s="484"/>
      <c r="BA992" s="4"/>
      <c r="BB992" s="4"/>
      <c r="BC992" s="4"/>
      <c r="BD992" s="4"/>
      <c r="BE992" s="4"/>
      <c r="BF992" s="4"/>
      <c r="BG992" s="4"/>
      <c r="BH992" s="4"/>
      <c r="BI992" s="4"/>
      <c r="BJ992" s="4"/>
      <c r="BK992" s="4"/>
      <c r="BL992" s="4"/>
      <c r="BM992" s="4"/>
      <c r="BN992" s="4"/>
      <c r="BO992" s="4"/>
      <c r="BP992" s="4"/>
      <c r="BQ992" s="4"/>
      <c r="BR992" s="4"/>
      <c r="BS992" s="4"/>
      <c r="BT992" s="4"/>
      <c r="BU992" s="4"/>
      <c r="BV992" s="4"/>
      <c r="BW992" s="4"/>
      <c r="BX992" s="4"/>
      <c r="BY992" s="4"/>
      <c r="BZ992" s="4"/>
      <c r="CA992" s="4"/>
      <c r="CB992" s="4"/>
      <c r="CC992" s="4"/>
      <c r="CD992" s="4"/>
      <c r="CE992" s="4"/>
      <c r="CF992" s="4"/>
      <c r="CG992" s="4"/>
      <c r="CH992" s="4"/>
      <c r="CI992" s="4"/>
      <c r="CJ992" s="4"/>
      <c r="CK992" s="4"/>
      <c r="CL992" s="4"/>
      <c r="CM992" s="4"/>
      <c r="CN992" s="4"/>
      <c r="CO992" s="4"/>
      <c r="CP992" s="4"/>
      <c r="CQ992" s="4"/>
      <c r="CR992" s="4"/>
      <c r="CS992" s="4"/>
      <c r="CT992" s="4"/>
      <c r="CU992" s="4"/>
      <c r="CV992" s="4"/>
      <c r="CW992" s="4"/>
      <c r="CX992" s="4"/>
      <c r="CY992" s="4"/>
      <c r="CZ992" s="4"/>
      <c r="DA992" s="4"/>
      <c r="DB992" s="4"/>
      <c r="DC992" s="4"/>
      <c r="DD992" s="4"/>
      <c r="DE992" s="4"/>
      <c r="DF992" s="4"/>
      <c r="DG992" s="4"/>
      <c r="DH992" s="4"/>
      <c r="DI992" s="4"/>
      <c r="DJ992" s="4"/>
      <c r="DK992" s="4"/>
      <c r="DL992" s="4"/>
      <c r="DM992" s="4"/>
      <c r="DN992" s="4"/>
      <c r="DO992" s="4"/>
      <c r="DP992" s="4"/>
      <c r="DQ992" s="4"/>
      <c r="DR992" s="4"/>
      <c r="DS992" s="4"/>
      <c r="DT992" s="4"/>
      <c r="DU992" s="4"/>
      <c r="DV992" s="4"/>
      <c r="DW992" s="4"/>
      <c r="DX992" s="4"/>
      <c r="DY992" s="4"/>
      <c r="DZ992" s="4"/>
      <c r="EA992" s="4"/>
      <c r="EB992" s="4"/>
      <c r="EC992" s="4"/>
      <c r="ED992" s="4"/>
      <c r="EE992" s="4"/>
      <c r="EF992" s="4"/>
      <c r="EG992" s="4"/>
      <c r="EH992" s="4"/>
      <c r="EI992" s="4"/>
      <c r="EJ992" s="4"/>
      <c r="EK992" s="4"/>
      <c r="EL992" s="4"/>
      <c r="EM992" s="4"/>
      <c r="EN992" s="4"/>
      <c r="EO992" s="4"/>
      <c r="EP992" s="4"/>
      <c r="EQ992" s="4"/>
      <c r="ER992" s="4"/>
      <c r="ES992" s="4"/>
      <c r="ET992" s="4"/>
      <c r="EU992" s="4"/>
      <c r="EV992" s="4"/>
      <c r="EW992" s="4"/>
      <c r="EX992" s="4"/>
      <c r="EY992" s="4"/>
      <c r="EZ992" s="4"/>
      <c r="FA992" s="4"/>
      <c r="FB992" s="4"/>
      <c r="FC992" s="4"/>
      <c r="FD992" s="4"/>
      <c r="FE992" s="4"/>
      <c r="FF992" s="4"/>
      <c r="FG992" s="4"/>
      <c r="FH992" s="4"/>
      <c r="FI992" s="4"/>
      <c r="FJ992" s="4"/>
      <c r="FK992" s="4"/>
      <c r="FL992" s="4"/>
      <c r="FM992" s="4"/>
      <c r="FN992" s="4"/>
      <c r="FO992" s="4"/>
      <c r="FP992" s="4"/>
      <c r="FQ992" s="4"/>
      <c r="FR992" s="4"/>
      <c r="FS992" s="4"/>
      <c r="FT992" s="4"/>
      <c r="FU992" s="4"/>
      <c r="FV992" s="4"/>
      <c r="FW992" s="4"/>
      <c r="FX992" s="4"/>
      <c r="FY992" s="4"/>
      <c r="FZ992" s="4"/>
      <c r="GA992" s="4"/>
      <c r="GB992" s="4"/>
      <c r="GC992" s="4"/>
      <c r="GD992" s="4"/>
      <c r="GE992" s="4"/>
      <c r="GF992" s="4"/>
      <c r="GG992" s="4"/>
      <c r="GH992" s="4"/>
      <c r="GI992" s="4"/>
      <c r="GJ992" s="4"/>
      <c r="GK992" s="4"/>
      <c r="GL992" s="4"/>
      <c r="GM992" s="4"/>
      <c r="GN992" s="4"/>
      <c r="GO992" s="4"/>
      <c r="GP992" s="4"/>
      <c r="GQ992" s="4"/>
      <c r="GR992" s="4"/>
      <c r="GS992" s="4"/>
      <c r="GT992" s="4"/>
      <c r="GU992" s="4"/>
      <c r="GV992" s="4"/>
      <c r="GW992" s="4"/>
      <c r="GX992" s="4"/>
      <c r="GY992" s="4"/>
      <c r="GZ992" s="4"/>
      <c r="HA992" s="4"/>
      <c r="HB992" s="4"/>
      <c r="HC992" s="4"/>
    </row>
    <row r="993" spans="1:211" s="380" customFormat="1" ht="13.9" customHeight="1">
      <c r="A993" s="828" t="str">
        <f>IF('1C TSsoustraitance'!$A710&lt;&gt;0,'1C TSsoustraitance'!$A710,"")</f>
        <v/>
      </c>
      <c r="B993" s="530"/>
      <c r="C993" s="513" t="str">
        <f>IF('1C TSsoustraitance'!$A710&lt;&gt;0,'1C TSsoustraitance'!$B710,"")</f>
        <v/>
      </c>
      <c r="D993" s="513" t="str">
        <f>IF('1C TSsoustraitance'!$A710&lt;&gt;0,'1C TSsoustraitance'!$C710,"")</f>
        <v/>
      </c>
      <c r="E993" s="684"/>
      <c r="F993" s="685"/>
      <c r="G993" s="666">
        <f>'1C TSsoustraitance'!$D710</f>
        <v>0</v>
      </c>
      <c r="H993" s="533">
        <v>0.21</v>
      </c>
      <c r="I993" s="533">
        <v>1</v>
      </c>
      <c r="J993" s="534"/>
      <c r="K993" s="667">
        <f t="shared" si="197"/>
        <v>0</v>
      </c>
      <c r="L993" s="668">
        <f>IF(OR('1C TSsoustraitance'!$D710="",'1C TSsoustraitance'!$AP710=0),0,IF(AND('1C TSsoustraitance'!$D710&lt;&gt;"",$K$2="Pôle",'1C TSsoustraitance'!$E710="OUI"),(('1C TSsoustraitance'!$F710+'1C TSsoustraitance'!$G710+'1C TSsoustraitance'!$H710+'1C TSsoustraitance'!$I710+'1C TSsoustraitance'!$M710)/'1C TSsoustraitance'!$R710),IF(AND('1C TSsoustraitance'!$D710&lt;&gt;"",$K$2="Pôle",'1C TSsoustraitance'!$E710="NON"),(('1C TSsoustraitance'!$F710+'1C TSsoustraitance'!$G710+'1C TSsoustraitance'!$H710+'1C TSsoustraitance'!$I710+'1C TSsoustraitance'!$M710)/'1C TSsoustraitance'!$AP710),IF(AND('1C TSsoustraitance'!$D710&lt;&gt;"",$K$2&lt;&gt;"Pôle",'1C TSsoustraitance'!$E710="OUI"),(('1C TSsoustraitance'!$F710+'1C TSsoustraitance'!$G710+'1C TSsoustraitance'!$H710+'1C TSsoustraitance'!$I710+'1C TSsoustraitance'!$J710+'1C TSsoustraitance'!$K710+'1C TSsoustraitance'!$L710+'1C TSsoustraitance'!$M710+'1C TSsoustraitance'!$N710+'1C TSsoustraitance'!$O710+'1C TSsoustraitance'!$P710+'1C TSsoustraitance'!$Q710)/'1C TSsoustraitance'!$R710),IF(AND('1C TSsoustraitance'!$D710&lt;&gt;"",$K$2&lt;&gt;"Pôle",'1C TSsoustraitance'!$E710="NON"),(('1C TSsoustraitance'!$F710+'1C TSsoustraitance'!$G710+'1C TSsoustraitance'!$H710+'1C TSsoustraitance'!$I710+'1C TSsoustraitance'!$J710+'1C TSsoustraitance'!$K710+'1C TSsoustraitance'!$L710+'1C TSsoustraitance'!$M710+'1C TSsoustraitance'!$N710+'1C TSsoustraitance'!$O710+'1C TSsoustraitance'!$P710+'1C TSsoustraitance'!$Q710))/'1C TSsoustraitance'!$AP710)))))</f>
        <v>0</v>
      </c>
      <c r="M993" s="668">
        <f>IF(OR('1C TSsoustraitance'!$D710="",'1C TSsoustraitance'!AP$13=0),0,IF(AND('1C TSsoustraitance'!$D710&lt;&gt;"",$K$2="Pôle",'1C TSsoustraitance'!$E710="OUI"),(('1C TSsoustraitance'!$J710+'1C TSsoustraitance'!$K710+'1C TSsoustraitance'!$L710)/'1C TSsoustraitance'!$R710),IF(AND('1C TSsoustraitance'!$D710&lt;&gt;"",$K$2="Pôle",'1C TSsoustraitance'!$E710="NON"),(('1C TSsoustraitance'!$J710+'1C TSsoustraitance'!$K710+'1C TSsoustraitance'!$L710)/'1C TSsoustraitance'!$AP710),IF(AND('1C TSsoustraitance'!$D710&lt;&gt;"",$K$2&lt;&gt;"Pôle"),0))))</f>
        <v>0</v>
      </c>
      <c r="N993" s="668">
        <f t="shared" si="196"/>
        <v>0</v>
      </c>
      <c r="O993" s="669">
        <f>IF(OR('1C TSsoustraitance'!$D710="",'1C TSsoustraitance'!$E710="OUI",'1C TSsoustraitance'!$AP710=0),0,(('1C TSsoustraitance'!$S710)/'1C TSsoustraitance'!$AP710))</f>
        <v>0</v>
      </c>
      <c r="P993" s="669">
        <f>IF(OR('1C TSsoustraitance'!$D710="",'1C TSsoustraitance'!$E710="OUI",'1C TSsoustraitance'!$AP710=0),0,(('1C TSsoustraitance'!$T710)/'1C TSsoustraitance'!$AP710))</f>
        <v>0</v>
      </c>
      <c r="Q993" s="669">
        <f>IF(OR('1C TSsoustraitance'!$D710="",'1C TSsoustraitance'!$E710="OUI",'1C TSsoustraitance'!$AP710=0),0,(('1C TSsoustraitance'!$U710)/'1C TSsoustraitance'!$AP710))</f>
        <v>0</v>
      </c>
      <c r="R993" s="669">
        <f>IF(OR('1C TSsoustraitance'!$D710="",'1C TSsoustraitance'!$E710="OUI",'1C TSsoustraitance'!$AP710=0),0,(('1C TSsoustraitance'!$V710)/'1C TSsoustraitance'!$AP710))</f>
        <v>0</v>
      </c>
      <c r="S993" s="669">
        <f>IF(OR('1C TSsoustraitance'!$D710="",'1C TSsoustraitance'!$E710="OUI",'1C TSsoustraitance'!$AP710=0),0,(('1C TSsoustraitance'!$W710)/'1C TSsoustraitance'!$AP710))</f>
        <v>0</v>
      </c>
      <c r="T993" s="669">
        <f>IF(OR('1C TSsoustraitance'!$D710="",'1C TSsoustraitance'!$E710="OUI",'1C TSsoustraitance'!$AP710=0),0,(('1C TSsoustraitance'!$X710)/'1C TSsoustraitance'!$AP710))</f>
        <v>0</v>
      </c>
      <c r="U993" s="669">
        <f>IF(OR('1C TSsoustraitance'!$D710="",'1C TSsoustraitance'!$E710="OUI",'1C TSsoustraitance'!$AP710=0),0,(('1C TSsoustraitance'!$Y710)/'1C TSsoustraitance'!$AP710))</f>
        <v>0</v>
      </c>
      <c r="V993" s="669">
        <f>IF(OR('1C TSsoustraitance'!$D710="",'1C TSsoustraitance'!$E710="OUI",'1C TSsoustraitance'!$AP710=0),0,(('1C TSsoustraitance'!$Z710)/'1C TSsoustraitance'!$AP710))</f>
        <v>0</v>
      </c>
      <c r="W993" s="669">
        <f>IF(OR('1C TSsoustraitance'!$D710="",'1C TSsoustraitance'!$E710="OUI",'1C TSsoustraitance'!$AP710=0),0,(('1C TSsoustraitance'!$AA710)/'1C TSsoustraitance'!$AP710))</f>
        <v>0</v>
      </c>
      <c r="X993" s="669">
        <f>IF(OR('1C TSsoustraitance'!$D710="",'1C TSsoustraitance'!$E710="OUI",'1C TSsoustraitance'!$AP710=0),0,(('1C TSsoustraitance'!$AB710)/'1C TSsoustraitance'!$AP710))</f>
        <v>0</v>
      </c>
      <c r="Y993" s="669">
        <f>IF(OR('1C TSsoustraitance'!$D710="",'1C TSsoustraitance'!$E710="OUI",'1C TSsoustraitance'!$AP710=0),0,(('1C TSsoustraitance'!$AC710)/'1C TSsoustraitance'!$AP710))</f>
        <v>0</v>
      </c>
      <c r="Z993" s="669">
        <f>IF(OR('1C TSsoustraitance'!$D710="",'1C TSsoustraitance'!$E710="OUI",'1C TSsoustraitance'!$AP710=0),0,(('1C TSsoustraitance'!$AD710)/'1C TSsoustraitance'!$AP710))</f>
        <v>0</v>
      </c>
      <c r="AA993" s="669">
        <f>IF(OR('1C TSsoustraitance'!$D710="",'1C TSsoustraitance'!$E710="OUI",'1C TSsoustraitance'!$AP710=0),0,(('1C TSsoustraitance'!$AE710)/'1C TSsoustraitance'!$AP710))</f>
        <v>0</v>
      </c>
      <c r="AB993" s="669">
        <f>IF(OR('1C TSsoustraitance'!$D710="",'1C TSsoustraitance'!$E710="OUI",'1C TSsoustraitance'!$AP710=0),0,(('1C TSsoustraitance'!$AF710)/'1C TSsoustraitance'!$AP710))</f>
        <v>0</v>
      </c>
      <c r="AC993" s="669">
        <f>IF(OR('1C TSsoustraitance'!$D710="",'1C TSsoustraitance'!$E710="OUI",'1C TSsoustraitance'!$AP710=0),0,(('1C TSsoustraitance'!$AG710)/'1C TSsoustraitance'!$AP710))</f>
        <v>0</v>
      </c>
      <c r="AD993" s="669">
        <f>IF(OR('1C TSsoustraitance'!$D710="",'1C TSsoustraitance'!$E710="OUI",'1C TSsoustraitance'!$AP710=0),0,(('1C TSsoustraitance'!$AH710)/'1C TSsoustraitance'!$AP710))</f>
        <v>0</v>
      </c>
      <c r="AE993" s="669">
        <f>IF(OR('1C TSsoustraitance'!$D710="",'1C TSsoustraitance'!$E710="OUI",'1C TSsoustraitance'!$AP710=0),0,(('1C TSsoustraitance'!$AI710)/'1C TSsoustraitance'!$AP710))</f>
        <v>0</v>
      </c>
      <c r="AF993" s="669">
        <f>IF(OR('1C TSsoustraitance'!$D710="",'1C TSsoustraitance'!$E710="OUI",'1C TSsoustraitance'!$AP710=0),0,(('1C TSsoustraitance'!$AJ710)/'1C TSsoustraitance'!$AP710))</f>
        <v>0</v>
      </c>
      <c r="AG993" s="669">
        <f>IF(OR('1C TSsoustraitance'!$D710="",'1C TSsoustraitance'!$E710="OUI",'1C TSsoustraitance'!$AP710=0),0,(('1C TSsoustraitance'!$AK710)/'1C TSsoustraitance'!$AP710))</f>
        <v>0</v>
      </c>
      <c r="AH993" s="669">
        <f>IF(OR('1C TSsoustraitance'!$D710="",'1C TSsoustraitance'!$E710="OUI",'1C TSsoustraitance'!$AP710=0),0,(('1C TSsoustraitance'!$AL710)/'1C TSsoustraitance'!$AP710))</f>
        <v>0</v>
      </c>
      <c r="AI993" s="669">
        <f>IF(OR('1C TSsoustraitance'!$D710="",'1C TSsoustraitance'!$E710="OUI",'1C TSsoustraitance'!$AP710=0),0,(('1C TSsoustraitance'!$AM710)/'1C TSsoustraitance'!$AP710))</f>
        <v>0</v>
      </c>
      <c r="AJ993" s="669">
        <f>IF(OR('1C TSsoustraitance'!$D710="",'1C TSsoustraitance'!$E710="OUI",'1C TSsoustraitance'!$AP710=0),0,(('1C TSsoustraitance'!$AN710)/'1C TSsoustraitance'!$AP710))</f>
        <v>0</v>
      </c>
      <c r="AK993" s="669">
        <f t="shared" si="198"/>
        <v>0</v>
      </c>
      <c r="AL993" s="668">
        <f t="shared" si="199"/>
        <v>0</v>
      </c>
      <c r="AM993" s="670">
        <f>IF(Tableau7[[#This Row],[N° pièce]]="",0,(Tableau7[[#This Row],[hors TVA]]+(Tableau7[[#This Row],[hors TVA]]*Tableau7[[#This Row],[Taux TVA]])-(Tableau7[[#This Row],[hors TVA]]*Tableau7[[#This Row],[Taux TVA]]*Tableau7[[#This Row],[Régime TVA: Récupération]]))*Tableau7[[#This Row],[Type 1]])</f>
        <v>0</v>
      </c>
      <c r="AN993" s="670">
        <f>IF(Tableau7[[#This Row],[N° pièce]]="",0,IF($K$2="pôle",((Tableau7[[#This Row],[hors TVA]]+(Tableau7[[#This Row],[hors TVA]]*Tableau7[[#This Row],[Taux TVA]])-(Tableau7[[#This Row],[hors TVA]]*Tableau7[[#This Row],[Taux TVA]]*Tableau7[[#This Row],[Régime TVA: Récupération]]))*Tableau7[[#This Row],[Type 2]]),0))</f>
        <v>0</v>
      </c>
      <c r="AO993" s="670">
        <f t="shared" si="194"/>
        <v>0</v>
      </c>
      <c r="AP993" s="255">
        <f t="shared" si="201"/>
        <v>0</v>
      </c>
      <c r="AQ993" s="506">
        <f t="shared" ref="AQ993:AQ1015" si="202">IF(M993=0,0,AN993-AS993)</f>
        <v>0</v>
      </c>
      <c r="AR993" s="671"/>
      <c r="AS993" s="512"/>
      <c r="AT993" s="513" t="str">
        <f>IF(('1C TSsoustraitance'!AP710*FICHE!C$14&lt;J993),"Forfait limité à "&amp;FICHE!C$14&amp;"€/jour","")</f>
        <v/>
      </c>
      <c r="AU993" s="797"/>
      <c r="AV993" s="484"/>
      <c r="AW993" s="484"/>
      <c r="AX993" s="484"/>
      <c r="AY993" s="484"/>
      <c r="AZ993" s="484"/>
      <c r="BA993" s="4"/>
      <c r="BB993" s="4"/>
      <c r="BC993" s="4"/>
      <c r="BD993" s="4"/>
      <c r="BE993" s="4"/>
      <c r="BF993" s="4"/>
      <c r="BG993" s="4"/>
      <c r="BH993" s="4"/>
      <c r="BI993" s="4"/>
      <c r="BJ993" s="4"/>
      <c r="BK993" s="4"/>
      <c r="BL993" s="4"/>
      <c r="BM993" s="4"/>
      <c r="BN993" s="4"/>
      <c r="BO993" s="4"/>
      <c r="BP993" s="4"/>
      <c r="BQ993" s="4"/>
      <c r="BR993" s="4"/>
      <c r="BS993" s="4"/>
      <c r="BT993" s="4"/>
      <c r="BU993" s="4"/>
      <c r="BV993" s="4"/>
      <c r="BW993" s="4"/>
      <c r="BX993" s="4"/>
      <c r="BY993" s="4"/>
      <c r="BZ993" s="4"/>
      <c r="CA993" s="4"/>
      <c r="CB993" s="4"/>
      <c r="CC993" s="4"/>
      <c r="CD993" s="4"/>
      <c r="CE993" s="4"/>
      <c r="CF993" s="4"/>
      <c r="CG993" s="4"/>
      <c r="CH993" s="4"/>
      <c r="CI993" s="4"/>
      <c r="CJ993" s="4"/>
      <c r="CK993" s="4"/>
      <c r="CL993" s="4"/>
      <c r="CM993" s="4"/>
      <c r="CN993" s="4"/>
      <c r="CO993" s="4"/>
      <c r="CP993" s="4"/>
      <c r="CQ993" s="4"/>
      <c r="CR993" s="4"/>
      <c r="CS993" s="4"/>
      <c r="CT993" s="4"/>
      <c r="CU993" s="4"/>
      <c r="CV993" s="4"/>
      <c r="CW993" s="4"/>
      <c r="CX993" s="4"/>
      <c r="CY993" s="4"/>
      <c r="CZ993" s="4"/>
      <c r="DA993" s="4"/>
      <c r="DB993" s="4"/>
      <c r="DC993" s="4"/>
      <c r="DD993" s="4"/>
      <c r="DE993" s="4"/>
      <c r="DF993" s="4"/>
      <c r="DG993" s="4"/>
      <c r="DH993" s="4"/>
      <c r="DI993" s="4"/>
      <c r="DJ993" s="4"/>
      <c r="DK993" s="4"/>
      <c r="DL993" s="4"/>
      <c r="DM993" s="4"/>
      <c r="DN993" s="4"/>
      <c r="DO993" s="4"/>
      <c r="DP993" s="4"/>
      <c r="DQ993" s="4"/>
      <c r="DR993" s="4"/>
      <c r="DS993" s="4"/>
      <c r="DT993" s="4"/>
      <c r="DU993" s="4"/>
      <c r="DV993" s="4"/>
      <c r="DW993" s="4"/>
      <c r="DX993" s="4"/>
      <c r="DY993" s="4"/>
      <c r="DZ993" s="4"/>
      <c r="EA993" s="4"/>
      <c r="EB993" s="4"/>
      <c r="EC993" s="4"/>
      <c r="ED993" s="4"/>
      <c r="EE993" s="4"/>
      <c r="EF993" s="4"/>
      <c r="EG993" s="4"/>
      <c r="EH993" s="4"/>
      <c r="EI993" s="4"/>
      <c r="EJ993" s="4"/>
      <c r="EK993" s="4"/>
      <c r="EL993" s="4"/>
      <c r="EM993" s="4"/>
      <c r="EN993" s="4"/>
      <c r="EO993" s="4"/>
      <c r="EP993" s="4"/>
      <c r="EQ993" s="4"/>
      <c r="ER993" s="4"/>
      <c r="ES993" s="4"/>
      <c r="ET993" s="4"/>
      <c r="EU993" s="4"/>
      <c r="EV993" s="4"/>
      <c r="EW993" s="4"/>
      <c r="EX993" s="4"/>
      <c r="EY993" s="4"/>
      <c r="EZ993" s="4"/>
      <c r="FA993" s="4"/>
      <c r="FB993" s="4"/>
      <c r="FC993" s="4"/>
      <c r="FD993" s="4"/>
      <c r="FE993" s="4"/>
      <c r="FF993" s="4"/>
      <c r="FG993" s="4"/>
      <c r="FH993" s="4"/>
      <c r="FI993" s="4"/>
      <c r="FJ993" s="4"/>
      <c r="FK993" s="4"/>
      <c r="FL993" s="4"/>
      <c r="FM993" s="4"/>
      <c r="FN993" s="4"/>
      <c r="FO993" s="4"/>
      <c r="FP993" s="4"/>
      <c r="FQ993" s="4"/>
      <c r="FR993" s="4"/>
      <c r="FS993" s="4"/>
      <c r="FT993" s="4"/>
      <c r="FU993" s="4"/>
      <c r="FV993" s="4"/>
      <c r="FW993" s="4"/>
      <c r="FX993" s="4"/>
      <c r="FY993" s="4"/>
      <c r="FZ993" s="4"/>
      <c r="GA993" s="4"/>
      <c r="GB993" s="4"/>
      <c r="GC993" s="4"/>
      <c r="GD993" s="4"/>
      <c r="GE993" s="4"/>
      <c r="GF993" s="4"/>
      <c r="GG993" s="4"/>
      <c r="GH993" s="4"/>
      <c r="GI993" s="4"/>
      <c r="GJ993" s="4"/>
      <c r="GK993" s="4"/>
      <c r="GL993" s="4"/>
      <c r="GM993" s="4"/>
      <c r="GN993" s="4"/>
      <c r="GO993" s="4"/>
      <c r="GP993" s="4"/>
      <c r="GQ993" s="4"/>
      <c r="GR993" s="4"/>
      <c r="GS993" s="4"/>
      <c r="GT993" s="4"/>
      <c r="GU993" s="4"/>
      <c r="GV993" s="4"/>
      <c r="GW993" s="4"/>
      <c r="GX993" s="4"/>
      <c r="GY993" s="4"/>
      <c r="GZ993" s="4"/>
      <c r="HA993" s="4"/>
      <c r="HB993" s="4"/>
      <c r="HC993" s="4"/>
    </row>
    <row r="994" spans="1:211" s="380" customFormat="1" ht="13.9" customHeight="1">
      <c r="A994" s="828" t="str">
        <f>IF('1C TSsoustraitance'!$A711&lt;&gt;0,'1C TSsoustraitance'!$A711,"")</f>
        <v/>
      </c>
      <c r="B994" s="530"/>
      <c r="C994" s="513" t="str">
        <f>IF('1C TSsoustraitance'!$A711&lt;&gt;0,'1C TSsoustraitance'!$B711,"")</f>
        <v/>
      </c>
      <c r="D994" s="513" t="str">
        <f>IF('1C TSsoustraitance'!$A711&lt;&gt;0,'1C TSsoustraitance'!$C711,"")</f>
        <v/>
      </c>
      <c r="E994" s="684"/>
      <c r="F994" s="685"/>
      <c r="G994" s="666">
        <f>'1C TSsoustraitance'!$D711</f>
        <v>0</v>
      </c>
      <c r="H994" s="533">
        <v>0.21</v>
      </c>
      <c r="I994" s="533">
        <v>1</v>
      </c>
      <c r="J994" s="534"/>
      <c r="K994" s="667">
        <f t="shared" si="197"/>
        <v>0</v>
      </c>
      <c r="L994" s="668">
        <f>IF(OR('1C TSsoustraitance'!$D711="",'1C TSsoustraitance'!$AP711=0),0,IF(AND('1C TSsoustraitance'!$D711&lt;&gt;"",$K$2="Pôle",'1C TSsoustraitance'!$E711="OUI"),(('1C TSsoustraitance'!$F711+'1C TSsoustraitance'!$G711+'1C TSsoustraitance'!$H711+'1C TSsoustraitance'!$I711+'1C TSsoustraitance'!$M711)/'1C TSsoustraitance'!$R711),IF(AND('1C TSsoustraitance'!$D711&lt;&gt;"",$K$2="Pôle",'1C TSsoustraitance'!$E711="NON"),(('1C TSsoustraitance'!$F711+'1C TSsoustraitance'!$G711+'1C TSsoustraitance'!$H711+'1C TSsoustraitance'!$I711+'1C TSsoustraitance'!$M711)/'1C TSsoustraitance'!$AP711),IF(AND('1C TSsoustraitance'!$D711&lt;&gt;"",$K$2&lt;&gt;"Pôle",'1C TSsoustraitance'!$E711="OUI"),(('1C TSsoustraitance'!$F711+'1C TSsoustraitance'!$G711+'1C TSsoustraitance'!$H711+'1C TSsoustraitance'!$I711+'1C TSsoustraitance'!$J711+'1C TSsoustraitance'!$K711+'1C TSsoustraitance'!$L711+'1C TSsoustraitance'!$M711+'1C TSsoustraitance'!$N711+'1C TSsoustraitance'!$O711+'1C TSsoustraitance'!$P711+'1C TSsoustraitance'!$Q711)/'1C TSsoustraitance'!$R711),IF(AND('1C TSsoustraitance'!$D711&lt;&gt;"",$K$2&lt;&gt;"Pôle",'1C TSsoustraitance'!$E711="NON"),(('1C TSsoustraitance'!$F711+'1C TSsoustraitance'!$G711+'1C TSsoustraitance'!$H711+'1C TSsoustraitance'!$I711+'1C TSsoustraitance'!$J711+'1C TSsoustraitance'!$K711+'1C TSsoustraitance'!$L711+'1C TSsoustraitance'!$M711+'1C TSsoustraitance'!$N711+'1C TSsoustraitance'!$O711+'1C TSsoustraitance'!$P711+'1C TSsoustraitance'!$Q711))/'1C TSsoustraitance'!$AP711)))))</f>
        <v>0</v>
      </c>
      <c r="M994" s="668">
        <f>IF(OR('1C TSsoustraitance'!$D711="",'1C TSsoustraitance'!AP$13=0),0,IF(AND('1C TSsoustraitance'!$D711&lt;&gt;"",$K$2="Pôle",'1C TSsoustraitance'!$E711="OUI"),(('1C TSsoustraitance'!$J711+'1C TSsoustraitance'!$K711+'1C TSsoustraitance'!$L711)/'1C TSsoustraitance'!$R711),IF(AND('1C TSsoustraitance'!$D711&lt;&gt;"",$K$2="Pôle",'1C TSsoustraitance'!$E711="NON"),(('1C TSsoustraitance'!$J711+'1C TSsoustraitance'!$K711+'1C TSsoustraitance'!$L711)/'1C TSsoustraitance'!$AP711),IF(AND('1C TSsoustraitance'!$D711&lt;&gt;"",$K$2&lt;&gt;"Pôle"),0))))</f>
        <v>0</v>
      </c>
      <c r="N994" s="668">
        <f t="shared" si="196"/>
        <v>0</v>
      </c>
      <c r="O994" s="669">
        <f>IF(OR('1C TSsoustraitance'!$D711="",'1C TSsoustraitance'!$E711="OUI",'1C TSsoustraitance'!$AP711=0),0,(('1C TSsoustraitance'!$S711)/'1C TSsoustraitance'!$AP711))</f>
        <v>0</v>
      </c>
      <c r="P994" s="669">
        <f>IF(OR('1C TSsoustraitance'!$D711="",'1C TSsoustraitance'!$E711="OUI",'1C TSsoustraitance'!$AP711=0),0,(('1C TSsoustraitance'!$T711)/'1C TSsoustraitance'!$AP711))</f>
        <v>0</v>
      </c>
      <c r="Q994" s="669">
        <f>IF(OR('1C TSsoustraitance'!$D711="",'1C TSsoustraitance'!$E711="OUI",'1C TSsoustraitance'!$AP711=0),0,(('1C TSsoustraitance'!$U711)/'1C TSsoustraitance'!$AP711))</f>
        <v>0</v>
      </c>
      <c r="R994" s="669">
        <f>IF(OR('1C TSsoustraitance'!$D711="",'1C TSsoustraitance'!$E711="OUI",'1C TSsoustraitance'!$AP711=0),0,(('1C TSsoustraitance'!$V711)/'1C TSsoustraitance'!$AP711))</f>
        <v>0</v>
      </c>
      <c r="S994" s="669">
        <f>IF(OR('1C TSsoustraitance'!$D711="",'1C TSsoustraitance'!$E711="OUI",'1C TSsoustraitance'!$AP711=0),0,(('1C TSsoustraitance'!$W711)/'1C TSsoustraitance'!$AP711))</f>
        <v>0</v>
      </c>
      <c r="T994" s="669">
        <f>IF(OR('1C TSsoustraitance'!$D711="",'1C TSsoustraitance'!$E711="OUI",'1C TSsoustraitance'!$AP711=0),0,(('1C TSsoustraitance'!$X711)/'1C TSsoustraitance'!$AP711))</f>
        <v>0</v>
      </c>
      <c r="U994" s="669">
        <f>IF(OR('1C TSsoustraitance'!$D711="",'1C TSsoustraitance'!$E711="OUI",'1C TSsoustraitance'!$AP711=0),0,(('1C TSsoustraitance'!$Y711)/'1C TSsoustraitance'!$AP711))</f>
        <v>0</v>
      </c>
      <c r="V994" s="669">
        <f>IF(OR('1C TSsoustraitance'!$D711="",'1C TSsoustraitance'!$E711="OUI",'1C TSsoustraitance'!$AP711=0),0,(('1C TSsoustraitance'!$Z711)/'1C TSsoustraitance'!$AP711))</f>
        <v>0</v>
      </c>
      <c r="W994" s="669">
        <f>IF(OR('1C TSsoustraitance'!$D711="",'1C TSsoustraitance'!$E711="OUI",'1C TSsoustraitance'!$AP711=0),0,(('1C TSsoustraitance'!$AA711)/'1C TSsoustraitance'!$AP711))</f>
        <v>0</v>
      </c>
      <c r="X994" s="669">
        <f>IF(OR('1C TSsoustraitance'!$D711="",'1C TSsoustraitance'!$E711="OUI",'1C TSsoustraitance'!$AP711=0),0,(('1C TSsoustraitance'!$AB711)/'1C TSsoustraitance'!$AP711))</f>
        <v>0</v>
      </c>
      <c r="Y994" s="669">
        <f>IF(OR('1C TSsoustraitance'!$D711="",'1C TSsoustraitance'!$E711="OUI",'1C TSsoustraitance'!$AP711=0),0,(('1C TSsoustraitance'!$AC711)/'1C TSsoustraitance'!$AP711))</f>
        <v>0</v>
      </c>
      <c r="Z994" s="669">
        <f>IF(OR('1C TSsoustraitance'!$D711="",'1C TSsoustraitance'!$E711="OUI",'1C TSsoustraitance'!$AP711=0),0,(('1C TSsoustraitance'!$AD711)/'1C TSsoustraitance'!$AP711))</f>
        <v>0</v>
      </c>
      <c r="AA994" s="669">
        <f>IF(OR('1C TSsoustraitance'!$D711="",'1C TSsoustraitance'!$E711="OUI",'1C TSsoustraitance'!$AP711=0),0,(('1C TSsoustraitance'!$AE711)/'1C TSsoustraitance'!$AP711))</f>
        <v>0</v>
      </c>
      <c r="AB994" s="669">
        <f>IF(OR('1C TSsoustraitance'!$D711="",'1C TSsoustraitance'!$E711="OUI",'1C TSsoustraitance'!$AP711=0),0,(('1C TSsoustraitance'!$AF711)/'1C TSsoustraitance'!$AP711))</f>
        <v>0</v>
      </c>
      <c r="AC994" s="669">
        <f>IF(OR('1C TSsoustraitance'!$D711="",'1C TSsoustraitance'!$E711="OUI",'1C TSsoustraitance'!$AP711=0),0,(('1C TSsoustraitance'!$AG711)/'1C TSsoustraitance'!$AP711))</f>
        <v>0</v>
      </c>
      <c r="AD994" s="669">
        <f>IF(OR('1C TSsoustraitance'!$D711="",'1C TSsoustraitance'!$E711="OUI",'1C TSsoustraitance'!$AP711=0),0,(('1C TSsoustraitance'!$AH711)/'1C TSsoustraitance'!$AP711))</f>
        <v>0</v>
      </c>
      <c r="AE994" s="669">
        <f>IF(OR('1C TSsoustraitance'!$D711="",'1C TSsoustraitance'!$E711="OUI",'1C TSsoustraitance'!$AP711=0),0,(('1C TSsoustraitance'!$AI711)/'1C TSsoustraitance'!$AP711))</f>
        <v>0</v>
      </c>
      <c r="AF994" s="669">
        <f>IF(OR('1C TSsoustraitance'!$D711="",'1C TSsoustraitance'!$E711="OUI",'1C TSsoustraitance'!$AP711=0),0,(('1C TSsoustraitance'!$AJ711)/'1C TSsoustraitance'!$AP711))</f>
        <v>0</v>
      </c>
      <c r="AG994" s="669">
        <f>IF(OR('1C TSsoustraitance'!$D711="",'1C TSsoustraitance'!$E711="OUI",'1C TSsoustraitance'!$AP711=0),0,(('1C TSsoustraitance'!$AK711)/'1C TSsoustraitance'!$AP711))</f>
        <v>0</v>
      </c>
      <c r="AH994" s="669">
        <f>IF(OR('1C TSsoustraitance'!$D711="",'1C TSsoustraitance'!$E711="OUI",'1C TSsoustraitance'!$AP711=0),0,(('1C TSsoustraitance'!$AL711)/'1C TSsoustraitance'!$AP711))</f>
        <v>0</v>
      </c>
      <c r="AI994" s="669">
        <f>IF(OR('1C TSsoustraitance'!$D711="",'1C TSsoustraitance'!$E711="OUI",'1C TSsoustraitance'!$AP711=0),0,(('1C TSsoustraitance'!$AM711)/'1C TSsoustraitance'!$AP711))</f>
        <v>0</v>
      </c>
      <c r="AJ994" s="669">
        <f>IF(OR('1C TSsoustraitance'!$D711="",'1C TSsoustraitance'!$E711="OUI",'1C TSsoustraitance'!$AP711=0),0,(('1C TSsoustraitance'!$AN711)/'1C TSsoustraitance'!$AP711))</f>
        <v>0</v>
      </c>
      <c r="AK994" s="669">
        <f t="shared" si="198"/>
        <v>0</v>
      </c>
      <c r="AL994" s="668">
        <f t="shared" si="199"/>
        <v>0</v>
      </c>
      <c r="AM994" s="670">
        <f>IF(Tableau7[[#This Row],[N° pièce]]="",0,(Tableau7[[#This Row],[hors TVA]]+(Tableau7[[#This Row],[hors TVA]]*Tableau7[[#This Row],[Taux TVA]])-(Tableau7[[#This Row],[hors TVA]]*Tableau7[[#This Row],[Taux TVA]]*Tableau7[[#This Row],[Régime TVA: Récupération]]))*Tableau7[[#This Row],[Type 1]])</f>
        <v>0</v>
      </c>
      <c r="AN994" s="670">
        <f>IF(Tableau7[[#This Row],[N° pièce]]="",0,IF($K$2="pôle",((Tableau7[[#This Row],[hors TVA]]+(Tableau7[[#This Row],[hors TVA]]*Tableau7[[#This Row],[Taux TVA]])-(Tableau7[[#This Row],[hors TVA]]*Tableau7[[#This Row],[Taux TVA]]*Tableau7[[#This Row],[Régime TVA: Récupération]]))*Tableau7[[#This Row],[Type 2]]),0))</f>
        <v>0</v>
      </c>
      <c r="AO994" s="670">
        <f t="shared" si="194"/>
        <v>0</v>
      </c>
      <c r="AP994" s="255">
        <f t="shared" si="201"/>
        <v>0</v>
      </c>
      <c r="AQ994" s="506">
        <f t="shared" si="202"/>
        <v>0</v>
      </c>
      <c r="AR994" s="671"/>
      <c r="AS994" s="512"/>
      <c r="AT994" s="513" t="str">
        <f>IF(('1C TSsoustraitance'!AP711*FICHE!C$14&lt;J994),"Forfait limité à "&amp;FICHE!C$14&amp;"€/jour","")</f>
        <v/>
      </c>
      <c r="AU994" s="797"/>
      <c r="AV994" s="484"/>
      <c r="AW994" s="484"/>
      <c r="AX994" s="484"/>
      <c r="AY994" s="484"/>
      <c r="AZ994" s="484"/>
      <c r="BA994" s="4"/>
      <c r="BB994" s="4"/>
      <c r="BC994" s="4"/>
      <c r="BD994" s="4"/>
      <c r="BE994" s="4"/>
      <c r="BF994" s="4"/>
      <c r="BG994" s="4"/>
      <c r="BH994" s="4"/>
      <c r="BI994" s="4"/>
      <c r="BJ994" s="4"/>
      <c r="BK994" s="4"/>
      <c r="BL994" s="4"/>
      <c r="BM994" s="4"/>
      <c r="BN994" s="4"/>
      <c r="BO994" s="4"/>
      <c r="BP994" s="4"/>
      <c r="BQ994" s="4"/>
      <c r="BR994" s="4"/>
      <c r="BS994" s="4"/>
      <c r="BT994" s="4"/>
      <c r="BU994" s="4"/>
      <c r="BV994" s="4"/>
      <c r="BW994" s="4"/>
      <c r="BX994" s="4"/>
      <c r="BY994" s="4"/>
      <c r="BZ994" s="4"/>
      <c r="CA994" s="4"/>
      <c r="CB994" s="4"/>
      <c r="CC994" s="4"/>
      <c r="CD994" s="4"/>
      <c r="CE994" s="4"/>
      <c r="CF994" s="4"/>
      <c r="CG994" s="4"/>
      <c r="CH994" s="4"/>
      <c r="CI994" s="4"/>
      <c r="CJ994" s="4"/>
      <c r="CK994" s="4"/>
      <c r="CL994" s="4"/>
      <c r="CM994" s="4"/>
      <c r="CN994" s="4"/>
      <c r="CO994" s="4"/>
      <c r="CP994" s="4"/>
      <c r="CQ994" s="4"/>
      <c r="CR994" s="4"/>
      <c r="CS994" s="4"/>
      <c r="CT994" s="4"/>
      <c r="CU994" s="4"/>
      <c r="CV994" s="4"/>
      <c r="CW994" s="4"/>
      <c r="CX994" s="4"/>
      <c r="CY994" s="4"/>
      <c r="CZ994" s="4"/>
      <c r="DA994" s="4"/>
      <c r="DB994" s="4"/>
      <c r="DC994" s="4"/>
      <c r="DD994" s="4"/>
      <c r="DE994" s="4"/>
      <c r="DF994" s="4"/>
      <c r="DG994" s="4"/>
      <c r="DH994" s="4"/>
      <c r="DI994" s="4"/>
      <c r="DJ994" s="4"/>
      <c r="DK994" s="4"/>
      <c r="DL994" s="4"/>
      <c r="DM994" s="4"/>
      <c r="DN994" s="4"/>
      <c r="DO994" s="4"/>
      <c r="DP994" s="4"/>
      <c r="DQ994" s="4"/>
      <c r="DR994" s="4"/>
      <c r="DS994" s="4"/>
      <c r="DT994" s="4"/>
      <c r="DU994" s="4"/>
      <c r="DV994" s="4"/>
      <c r="DW994" s="4"/>
      <c r="DX994" s="4"/>
      <c r="DY994" s="4"/>
      <c r="DZ994" s="4"/>
      <c r="EA994" s="4"/>
      <c r="EB994" s="4"/>
      <c r="EC994" s="4"/>
      <c r="ED994" s="4"/>
      <c r="EE994" s="4"/>
      <c r="EF994" s="4"/>
      <c r="EG994" s="4"/>
      <c r="EH994" s="4"/>
      <c r="EI994" s="4"/>
      <c r="EJ994" s="4"/>
      <c r="EK994" s="4"/>
      <c r="EL994" s="4"/>
      <c r="EM994" s="4"/>
      <c r="EN994" s="4"/>
      <c r="EO994" s="4"/>
      <c r="EP994" s="4"/>
      <c r="EQ994" s="4"/>
      <c r="ER994" s="4"/>
      <c r="ES994" s="4"/>
      <c r="ET994" s="4"/>
      <c r="EU994" s="4"/>
      <c r="EV994" s="4"/>
      <c r="EW994" s="4"/>
      <c r="EX994" s="4"/>
      <c r="EY994" s="4"/>
      <c r="EZ994" s="4"/>
      <c r="FA994" s="4"/>
      <c r="FB994" s="4"/>
      <c r="FC994" s="4"/>
      <c r="FD994" s="4"/>
      <c r="FE994" s="4"/>
      <c r="FF994" s="4"/>
      <c r="FG994" s="4"/>
      <c r="FH994" s="4"/>
      <c r="FI994" s="4"/>
      <c r="FJ994" s="4"/>
      <c r="FK994" s="4"/>
      <c r="FL994" s="4"/>
      <c r="FM994" s="4"/>
      <c r="FN994" s="4"/>
      <c r="FO994" s="4"/>
      <c r="FP994" s="4"/>
      <c r="FQ994" s="4"/>
      <c r="FR994" s="4"/>
      <c r="FS994" s="4"/>
      <c r="FT994" s="4"/>
      <c r="FU994" s="4"/>
      <c r="FV994" s="4"/>
      <c r="FW994" s="4"/>
      <c r="FX994" s="4"/>
      <c r="FY994" s="4"/>
      <c r="FZ994" s="4"/>
      <c r="GA994" s="4"/>
      <c r="GB994" s="4"/>
      <c r="GC994" s="4"/>
      <c r="GD994" s="4"/>
      <c r="GE994" s="4"/>
      <c r="GF994" s="4"/>
      <c r="GG994" s="4"/>
      <c r="GH994" s="4"/>
      <c r="GI994" s="4"/>
      <c r="GJ994" s="4"/>
      <c r="GK994" s="4"/>
      <c r="GL994" s="4"/>
      <c r="GM994" s="4"/>
      <c r="GN994" s="4"/>
      <c r="GO994" s="4"/>
      <c r="GP994" s="4"/>
      <c r="GQ994" s="4"/>
      <c r="GR994" s="4"/>
      <c r="GS994" s="4"/>
      <c r="GT994" s="4"/>
      <c r="GU994" s="4"/>
      <c r="GV994" s="4"/>
      <c r="GW994" s="4"/>
      <c r="GX994" s="4"/>
      <c r="GY994" s="4"/>
      <c r="GZ994" s="4"/>
      <c r="HA994" s="4"/>
      <c r="HB994" s="4"/>
      <c r="HC994" s="4"/>
    </row>
    <row r="995" spans="1:211" s="380" customFormat="1" ht="13.9" customHeight="1">
      <c r="A995" s="828" t="str">
        <f>IF('1C TSsoustraitance'!$A712&lt;&gt;0,'1C TSsoustraitance'!$A712,"")</f>
        <v/>
      </c>
      <c r="B995" s="530"/>
      <c r="C995" s="513" t="str">
        <f>IF('1C TSsoustraitance'!$A712&lt;&gt;0,'1C TSsoustraitance'!$B712,"")</f>
        <v/>
      </c>
      <c r="D995" s="513" t="str">
        <f>IF('1C TSsoustraitance'!$A712&lt;&gt;0,'1C TSsoustraitance'!$C712,"")</f>
        <v/>
      </c>
      <c r="E995" s="684"/>
      <c r="F995" s="685"/>
      <c r="G995" s="666">
        <f>'1C TSsoustraitance'!$D712</f>
        <v>0</v>
      </c>
      <c r="H995" s="533">
        <v>0.21</v>
      </c>
      <c r="I995" s="533">
        <v>1</v>
      </c>
      <c r="J995" s="534"/>
      <c r="K995" s="667">
        <f t="shared" si="197"/>
        <v>0</v>
      </c>
      <c r="L995" s="668">
        <f>IF(OR('1C TSsoustraitance'!$D712="",'1C TSsoustraitance'!$AP712=0),0,IF(AND('1C TSsoustraitance'!$D712&lt;&gt;"",$K$2="Pôle",'1C TSsoustraitance'!$E712="OUI"),(('1C TSsoustraitance'!$F712+'1C TSsoustraitance'!$G712+'1C TSsoustraitance'!$H712+'1C TSsoustraitance'!$I712+'1C TSsoustraitance'!$M712)/'1C TSsoustraitance'!$R712),IF(AND('1C TSsoustraitance'!$D712&lt;&gt;"",$K$2="Pôle",'1C TSsoustraitance'!$E712="NON"),(('1C TSsoustraitance'!$F712+'1C TSsoustraitance'!$G712+'1C TSsoustraitance'!$H712+'1C TSsoustraitance'!$I712+'1C TSsoustraitance'!$M712)/'1C TSsoustraitance'!$AP712),IF(AND('1C TSsoustraitance'!$D712&lt;&gt;"",$K$2&lt;&gt;"Pôle",'1C TSsoustraitance'!$E712="OUI"),(('1C TSsoustraitance'!$F712+'1C TSsoustraitance'!$G712+'1C TSsoustraitance'!$H712+'1C TSsoustraitance'!$I712+'1C TSsoustraitance'!$J712+'1C TSsoustraitance'!$K712+'1C TSsoustraitance'!$L712+'1C TSsoustraitance'!$M712+'1C TSsoustraitance'!$N712+'1C TSsoustraitance'!$O712+'1C TSsoustraitance'!$P712+'1C TSsoustraitance'!$Q712)/'1C TSsoustraitance'!$R712),IF(AND('1C TSsoustraitance'!$D712&lt;&gt;"",$K$2&lt;&gt;"Pôle",'1C TSsoustraitance'!$E712="NON"),(('1C TSsoustraitance'!$F712+'1C TSsoustraitance'!$G712+'1C TSsoustraitance'!$H712+'1C TSsoustraitance'!$I712+'1C TSsoustraitance'!$J712+'1C TSsoustraitance'!$K712+'1C TSsoustraitance'!$L712+'1C TSsoustraitance'!$M712+'1C TSsoustraitance'!$N712+'1C TSsoustraitance'!$O712+'1C TSsoustraitance'!$P712+'1C TSsoustraitance'!$Q712))/'1C TSsoustraitance'!$AP712)))))</f>
        <v>0</v>
      </c>
      <c r="M995" s="668">
        <f>IF(OR('1C TSsoustraitance'!$D712="",'1C TSsoustraitance'!AP$13=0),0,IF(AND('1C TSsoustraitance'!$D712&lt;&gt;"",$K$2="Pôle",'1C TSsoustraitance'!$E712="OUI"),(('1C TSsoustraitance'!$J712+'1C TSsoustraitance'!$K712+'1C TSsoustraitance'!$L712)/'1C TSsoustraitance'!$R712),IF(AND('1C TSsoustraitance'!$D712&lt;&gt;"",$K$2="Pôle",'1C TSsoustraitance'!$E712="NON"),(('1C TSsoustraitance'!$J712+'1C TSsoustraitance'!$K712+'1C TSsoustraitance'!$L712)/'1C TSsoustraitance'!$AP712),IF(AND('1C TSsoustraitance'!$D712&lt;&gt;"",$K$2&lt;&gt;"Pôle"),0))))</f>
        <v>0</v>
      </c>
      <c r="N995" s="668">
        <f t="shared" si="196"/>
        <v>0</v>
      </c>
      <c r="O995" s="669">
        <f>IF(OR('1C TSsoustraitance'!$D712="",'1C TSsoustraitance'!$E712="OUI",'1C TSsoustraitance'!$AP712=0),0,(('1C TSsoustraitance'!$S712)/'1C TSsoustraitance'!$AP712))</f>
        <v>0</v>
      </c>
      <c r="P995" s="669">
        <f>IF(OR('1C TSsoustraitance'!$D712="",'1C TSsoustraitance'!$E712="OUI",'1C TSsoustraitance'!$AP712=0),0,(('1C TSsoustraitance'!$T712)/'1C TSsoustraitance'!$AP712))</f>
        <v>0</v>
      </c>
      <c r="Q995" s="669">
        <f>IF(OR('1C TSsoustraitance'!$D712="",'1C TSsoustraitance'!$E712="OUI",'1C TSsoustraitance'!$AP712=0),0,(('1C TSsoustraitance'!$U712)/'1C TSsoustraitance'!$AP712))</f>
        <v>0</v>
      </c>
      <c r="R995" s="669">
        <f>IF(OR('1C TSsoustraitance'!$D712="",'1C TSsoustraitance'!$E712="OUI",'1C TSsoustraitance'!$AP712=0),0,(('1C TSsoustraitance'!$V712)/'1C TSsoustraitance'!$AP712))</f>
        <v>0</v>
      </c>
      <c r="S995" s="669">
        <f>IF(OR('1C TSsoustraitance'!$D712="",'1C TSsoustraitance'!$E712="OUI",'1C TSsoustraitance'!$AP712=0),0,(('1C TSsoustraitance'!$W712)/'1C TSsoustraitance'!$AP712))</f>
        <v>0</v>
      </c>
      <c r="T995" s="669">
        <f>IF(OR('1C TSsoustraitance'!$D712="",'1C TSsoustraitance'!$E712="OUI",'1C TSsoustraitance'!$AP712=0),0,(('1C TSsoustraitance'!$X712)/'1C TSsoustraitance'!$AP712))</f>
        <v>0</v>
      </c>
      <c r="U995" s="669">
        <f>IF(OR('1C TSsoustraitance'!$D712="",'1C TSsoustraitance'!$E712="OUI",'1C TSsoustraitance'!$AP712=0),0,(('1C TSsoustraitance'!$Y712)/'1C TSsoustraitance'!$AP712))</f>
        <v>0</v>
      </c>
      <c r="V995" s="669">
        <f>IF(OR('1C TSsoustraitance'!$D712="",'1C TSsoustraitance'!$E712="OUI",'1C TSsoustraitance'!$AP712=0),0,(('1C TSsoustraitance'!$Z712)/'1C TSsoustraitance'!$AP712))</f>
        <v>0</v>
      </c>
      <c r="W995" s="669">
        <f>IF(OR('1C TSsoustraitance'!$D712="",'1C TSsoustraitance'!$E712="OUI",'1C TSsoustraitance'!$AP712=0),0,(('1C TSsoustraitance'!$AA712)/'1C TSsoustraitance'!$AP712))</f>
        <v>0</v>
      </c>
      <c r="X995" s="669">
        <f>IF(OR('1C TSsoustraitance'!$D712="",'1C TSsoustraitance'!$E712="OUI",'1C TSsoustraitance'!$AP712=0),0,(('1C TSsoustraitance'!$AB712)/'1C TSsoustraitance'!$AP712))</f>
        <v>0</v>
      </c>
      <c r="Y995" s="669">
        <f>IF(OR('1C TSsoustraitance'!$D712="",'1C TSsoustraitance'!$E712="OUI",'1C TSsoustraitance'!$AP712=0),0,(('1C TSsoustraitance'!$AC712)/'1C TSsoustraitance'!$AP712))</f>
        <v>0</v>
      </c>
      <c r="Z995" s="669">
        <f>IF(OR('1C TSsoustraitance'!$D712="",'1C TSsoustraitance'!$E712="OUI",'1C TSsoustraitance'!$AP712=0),0,(('1C TSsoustraitance'!$AD712)/'1C TSsoustraitance'!$AP712))</f>
        <v>0</v>
      </c>
      <c r="AA995" s="669">
        <f>IF(OR('1C TSsoustraitance'!$D712="",'1C TSsoustraitance'!$E712="OUI",'1C TSsoustraitance'!$AP712=0),0,(('1C TSsoustraitance'!$AE712)/'1C TSsoustraitance'!$AP712))</f>
        <v>0</v>
      </c>
      <c r="AB995" s="669">
        <f>IF(OR('1C TSsoustraitance'!$D712="",'1C TSsoustraitance'!$E712="OUI",'1C TSsoustraitance'!$AP712=0),0,(('1C TSsoustraitance'!$AF712)/'1C TSsoustraitance'!$AP712))</f>
        <v>0</v>
      </c>
      <c r="AC995" s="669">
        <f>IF(OR('1C TSsoustraitance'!$D712="",'1C TSsoustraitance'!$E712="OUI",'1C TSsoustraitance'!$AP712=0),0,(('1C TSsoustraitance'!$AG712)/'1C TSsoustraitance'!$AP712))</f>
        <v>0</v>
      </c>
      <c r="AD995" s="669">
        <f>IF(OR('1C TSsoustraitance'!$D712="",'1C TSsoustraitance'!$E712="OUI",'1C TSsoustraitance'!$AP712=0),0,(('1C TSsoustraitance'!$AH712)/'1C TSsoustraitance'!$AP712))</f>
        <v>0</v>
      </c>
      <c r="AE995" s="669">
        <f>IF(OR('1C TSsoustraitance'!$D712="",'1C TSsoustraitance'!$E712="OUI",'1C TSsoustraitance'!$AP712=0),0,(('1C TSsoustraitance'!$AI712)/'1C TSsoustraitance'!$AP712))</f>
        <v>0</v>
      </c>
      <c r="AF995" s="669">
        <f>IF(OR('1C TSsoustraitance'!$D712="",'1C TSsoustraitance'!$E712="OUI",'1C TSsoustraitance'!$AP712=0),0,(('1C TSsoustraitance'!$AJ712)/'1C TSsoustraitance'!$AP712))</f>
        <v>0</v>
      </c>
      <c r="AG995" s="669">
        <f>IF(OR('1C TSsoustraitance'!$D712="",'1C TSsoustraitance'!$E712="OUI",'1C TSsoustraitance'!$AP712=0),0,(('1C TSsoustraitance'!$AK712)/'1C TSsoustraitance'!$AP712))</f>
        <v>0</v>
      </c>
      <c r="AH995" s="669">
        <f>IF(OR('1C TSsoustraitance'!$D712="",'1C TSsoustraitance'!$E712="OUI",'1C TSsoustraitance'!$AP712=0),0,(('1C TSsoustraitance'!$AL712)/'1C TSsoustraitance'!$AP712))</f>
        <v>0</v>
      </c>
      <c r="AI995" s="669">
        <f>IF(OR('1C TSsoustraitance'!$D712="",'1C TSsoustraitance'!$E712="OUI",'1C TSsoustraitance'!$AP712=0),0,(('1C TSsoustraitance'!$AM712)/'1C TSsoustraitance'!$AP712))</f>
        <v>0</v>
      </c>
      <c r="AJ995" s="669">
        <f>IF(OR('1C TSsoustraitance'!$D712="",'1C TSsoustraitance'!$E712="OUI",'1C TSsoustraitance'!$AP712=0),0,(('1C TSsoustraitance'!$AN712)/'1C TSsoustraitance'!$AP712))</f>
        <v>0</v>
      </c>
      <c r="AK995" s="669">
        <f t="shared" si="198"/>
        <v>0</v>
      </c>
      <c r="AL995" s="668">
        <f t="shared" si="199"/>
        <v>0</v>
      </c>
      <c r="AM995" s="670">
        <f>IF(Tableau7[[#This Row],[N° pièce]]="",0,(Tableau7[[#This Row],[hors TVA]]+(Tableau7[[#This Row],[hors TVA]]*Tableau7[[#This Row],[Taux TVA]])-(Tableau7[[#This Row],[hors TVA]]*Tableau7[[#This Row],[Taux TVA]]*Tableau7[[#This Row],[Régime TVA: Récupération]]))*Tableau7[[#This Row],[Type 1]])</f>
        <v>0</v>
      </c>
      <c r="AN995" s="670">
        <f>IF(Tableau7[[#This Row],[N° pièce]]="",0,IF($K$2="pôle",((Tableau7[[#This Row],[hors TVA]]+(Tableau7[[#This Row],[hors TVA]]*Tableau7[[#This Row],[Taux TVA]])-(Tableau7[[#This Row],[hors TVA]]*Tableau7[[#This Row],[Taux TVA]]*Tableau7[[#This Row],[Régime TVA: Récupération]]))*Tableau7[[#This Row],[Type 2]]),0))</f>
        <v>0</v>
      </c>
      <c r="AO995" s="670">
        <f t="shared" si="194"/>
        <v>0</v>
      </c>
      <c r="AP995" s="255">
        <f t="shared" si="201"/>
        <v>0</v>
      </c>
      <c r="AQ995" s="506">
        <f t="shared" si="202"/>
        <v>0</v>
      </c>
      <c r="AR995" s="671"/>
      <c r="AS995" s="512"/>
      <c r="AT995" s="513" t="str">
        <f>IF(('1C TSsoustraitance'!AP712*FICHE!C$14&lt;J995),"Forfait limité à "&amp;FICHE!C$14&amp;"€/jour","")</f>
        <v/>
      </c>
      <c r="AU995" s="797"/>
      <c r="AV995" s="484"/>
      <c r="AW995" s="484"/>
      <c r="AX995" s="484"/>
      <c r="AY995" s="484"/>
      <c r="AZ995" s="484"/>
      <c r="BA995" s="4"/>
      <c r="BB995" s="4"/>
      <c r="BC995" s="4"/>
      <c r="BD995" s="4"/>
      <c r="BE995" s="4"/>
      <c r="BF995" s="4"/>
      <c r="BG995" s="4"/>
      <c r="BH995" s="4"/>
      <c r="BI995" s="4"/>
      <c r="BJ995" s="4"/>
      <c r="BK995" s="4"/>
      <c r="BL995" s="4"/>
      <c r="BM995" s="4"/>
      <c r="BN995" s="4"/>
      <c r="BO995" s="4"/>
      <c r="BP995" s="4"/>
      <c r="BQ995" s="4"/>
      <c r="BR995" s="4"/>
      <c r="BS995" s="4"/>
      <c r="BT995" s="4"/>
      <c r="BU995" s="4"/>
      <c r="BV995" s="4"/>
      <c r="BW995" s="4"/>
      <c r="BX995" s="4"/>
      <c r="BY995" s="4"/>
      <c r="BZ995" s="4"/>
      <c r="CA995" s="4"/>
      <c r="CB995" s="4"/>
      <c r="CC995" s="4"/>
      <c r="CD995" s="4"/>
      <c r="CE995" s="4"/>
      <c r="CF995" s="4"/>
      <c r="CG995" s="4"/>
      <c r="CH995" s="4"/>
      <c r="CI995" s="4"/>
      <c r="CJ995" s="4"/>
      <c r="CK995" s="4"/>
      <c r="CL995" s="4"/>
      <c r="CM995" s="4"/>
      <c r="CN995" s="4"/>
      <c r="CO995" s="4"/>
      <c r="CP995" s="4"/>
      <c r="CQ995" s="4"/>
      <c r="CR995" s="4"/>
      <c r="CS995" s="4"/>
      <c r="CT995" s="4"/>
      <c r="CU995" s="4"/>
      <c r="CV995" s="4"/>
      <c r="CW995" s="4"/>
      <c r="CX995" s="4"/>
      <c r="CY995" s="4"/>
      <c r="CZ995" s="4"/>
      <c r="DA995" s="4"/>
      <c r="DB995" s="4"/>
      <c r="DC995" s="4"/>
      <c r="DD995" s="4"/>
      <c r="DE995" s="4"/>
      <c r="DF995" s="4"/>
      <c r="DG995" s="4"/>
      <c r="DH995" s="4"/>
      <c r="DI995" s="4"/>
      <c r="DJ995" s="4"/>
      <c r="DK995" s="4"/>
      <c r="DL995" s="4"/>
      <c r="DM995" s="4"/>
      <c r="DN995" s="4"/>
      <c r="DO995" s="4"/>
      <c r="DP995" s="4"/>
      <c r="DQ995" s="4"/>
      <c r="DR995" s="4"/>
      <c r="DS995" s="4"/>
      <c r="DT995" s="4"/>
      <c r="DU995" s="4"/>
      <c r="DV995" s="4"/>
      <c r="DW995" s="4"/>
      <c r="DX995" s="4"/>
      <c r="DY995" s="4"/>
      <c r="DZ995" s="4"/>
      <c r="EA995" s="4"/>
      <c r="EB995" s="4"/>
      <c r="EC995" s="4"/>
      <c r="ED995" s="4"/>
      <c r="EE995" s="4"/>
      <c r="EF995" s="4"/>
      <c r="EG995" s="4"/>
      <c r="EH995" s="4"/>
      <c r="EI995" s="4"/>
      <c r="EJ995" s="4"/>
      <c r="EK995" s="4"/>
      <c r="EL995" s="4"/>
      <c r="EM995" s="4"/>
      <c r="EN995" s="4"/>
      <c r="EO995" s="4"/>
      <c r="EP995" s="4"/>
      <c r="EQ995" s="4"/>
      <c r="ER995" s="4"/>
      <c r="ES995" s="4"/>
      <c r="ET995" s="4"/>
      <c r="EU995" s="4"/>
      <c r="EV995" s="4"/>
      <c r="EW995" s="4"/>
      <c r="EX995" s="4"/>
      <c r="EY995" s="4"/>
      <c r="EZ995" s="4"/>
      <c r="FA995" s="4"/>
      <c r="FB995" s="4"/>
      <c r="FC995" s="4"/>
      <c r="FD995" s="4"/>
      <c r="FE995" s="4"/>
      <c r="FF995" s="4"/>
      <c r="FG995" s="4"/>
      <c r="FH995" s="4"/>
      <c r="FI995" s="4"/>
      <c r="FJ995" s="4"/>
      <c r="FK995" s="4"/>
      <c r="FL995" s="4"/>
      <c r="FM995" s="4"/>
      <c r="FN995" s="4"/>
      <c r="FO995" s="4"/>
      <c r="FP995" s="4"/>
      <c r="FQ995" s="4"/>
      <c r="FR995" s="4"/>
      <c r="FS995" s="4"/>
      <c r="FT995" s="4"/>
      <c r="FU995" s="4"/>
      <c r="FV995" s="4"/>
      <c r="FW995" s="4"/>
      <c r="FX995" s="4"/>
      <c r="FY995" s="4"/>
      <c r="FZ995" s="4"/>
      <c r="GA995" s="4"/>
      <c r="GB995" s="4"/>
      <c r="GC995" s="4"/>
      <c r="GD995" s="4"/>
      <c r="GE995" s="4"/>
      <c r="GF995" s="4"/>
      <c r="GG995" s="4"/>
      <c r="GH995" s="4"/>
      <c r="GI995" s="4"/>
      <c r="GJ995" s="4"/>
      <c r="GK995" s="4"/>
      <c r="GL995" s="4"/>
      <c r="GM995" s="4"/>
      <c r="GN995" s="4"/>
      <c r="GO995" s="4"/>
      <c r="GP995" s="4"/>
      <c r="GQ995" s="4"/>
      <c r="GR995" s="4"/>
      <c r="GS995" s="4"/>
      <c r="GT995" s="4"/>
      <c r="GU995" s="4"/>
      <c r="GV995" s="4"/>
      <c r="GW995" s="4"/>
      <c r="GX995" s="4"/>
      <c r="GY995" s="4"/>
      <c r="GZ995" s="4"/>
      <c r="HA995" s="4"/>
      <c r="HB995" s="4"/>
      <c r="HC995" s="4"/>
    </row>
    <row r="996" spans="1:211" s="380" customFormat="1" ht="13.9" customHeight="1">
      <c r="A996" s="828" t="str">
        <f>IF('1C TSsoustraitance'!$A713&lt;&gt;0,'1C TSsoustraitance'!$A713,"")</f>
        <v/>
      </c>
      <c r="B996" s="530"/>
      <c r="C996" s="513" t="str">
        <f>IF('1C TSsoustraitance'!$A713&lt;&gt;0,'1C TSsoustraitance'!$B713,"")</f>
        <v/>
      </c>
      <c r="D996" s="513" t="str">
        <f>IF('1C TSsoustraitance'!$A713&lt;&gt;0,'1C TSsoustraitance'!$C713,"")</f>
        <v/>
      </c>
      <c r="E996" s="684"/>
      <c r="F996" s="685"/>
      <c r="G996" s="666">
        <f>'1C TSsoustraitance'!$D713</f>
        <v>0</v>
      </c>
      <c r="H996" s="533">
        <v>0.21</v>
      </c>
      <c r="I996" s="533">
        <v>1</v>
      </c>
      <c r="J996" s="534"/>
      <c r="K996" s="667">
        <f t="shared" si="197"/>
        <v>0</v>
      </c>
      <c r="L996" s="668">
        <f>IF(OR('1C TSsoustraitance'!$D713="",'1C TSsoustraitance'!$AP713=0),0,IF(AND('1C TSsoustraitance'!$D713&lt;&gt;"",$K$2="Pôle",'1C TSsoustraitance'!$E713="OUI"),(('1C TSsoustraitance'!$F713+'1C TSsoustraitance'!$G713+'1C TSsoustraitance'!$H713+'1C TSsoustraitance'!$I713+'1C TSsoustraitance'!$M713)/'1C TSsoustraitance'!$R713),IF(AND('1C TSsoustraitance'!$D713&lt;&gt;"",$K$2="Pôle",'1C TSsoustraitance'!$E713="NON"),(('1C TSsoustraitance'!$F713+'1C TSsoustraitance'!$G713+'1C TSsoustraitance'!$H713+'1C TSsoustraitance'!$I713+'1C TSsoustraitance'!$M713)/'1C TSsoustraitance'!$AP713),IF(AND('1C TSsoustraitance'!$D713&lt;&gt;"",$K$2&lt;&gt;"Pôle",'1C TSsoustraitance'!$E713="OUI"),(('1C TSsoustraitance'!$F713+'1C TSsoustraitance'!$G713+'1C TSsoustraitance'!$H713+'1C TSsoustraitance'!$I713+'1C TSsoustraitance'!$J713+'1C TSsoustraitance'!$K713+'1C TSsoustraitance'!$L713+'1C TSsoustraitance'!$M713+'1C TSsoustraitance'!$N713+'1C TSsoustraitance'!$O713+'1C TSsoustraitance'!$P713+'1C TSsoustraitance'!$Q713)/'1C TSsoustraitance'!$R713),IF(AND('1C TSsoustraitance'!$D713&lt;&gt;"",$K$2&lt;&gt;"Pôle",'1C TSsoustraitance'!$E713="NON"),(('1C TSsoustraitance'!$F713+'1C TSsoustraitance'!$G713+'1C TSsoustraitance'!$H713+'1C TSsoustraitance'!$I713+'1C TSsoustraitance'!$J713+'1C TSsoustraitance'!$K713+'1C TSsoustraitance'!$L713+'1C TSsoustraitance'!$M713+'1C TSsoustraitance'!$N713+'1C TSsoustraitance'!$O713+'1C TSsoustraitance'!$P713+'1C TSsoustraitance'!$Q713))/'1C TSsoustraitance'!$AP713)))))</f>
        <v>0</v>
      </c>
      <c r="M996" s="668">
        <f>IF(OR('1C TSsoustraitance'!$D713="",'1C TSsoustraitance'!AP$13=0),0,IF(AND('1C TSsoustraitance'!$D713&lt;&gt;"",$K$2="Pôle",'1C TSsoustraitance'!$E713="OUI"),(('1C TSsoustraitance'!$J713+'1C TSsoustraitance'!$K713+'1C TSsoustraitance'!$L713)/'1C TSsoustraitance'!$R713),IF(AND('1C TSsoustraitance'!$D713&lt;&gt;"",$K$2="Pôle",'1C TSsoustraitance'!$E713="NON"),(('1C TSsoustraitance'!$J713+'1C TSsoustraitance'!$K713+'1C TSsoustraitance'!$L713)/'1C TSsoustraitance'!$AP713),IF(AND('1C TSsoustraitance'!$D713&lt;&gt;"",$K$2&lt;&gt;"Pôle"),0))))</f>
        <v>0</v>
      </c>
      <c r="N996" s="668">
        <f t="shared" si="196"/>
        <v>0</v>
      </c>
      <c r="O996" s="669">
        <f>IF(OR('1C TSsoustraitance'!$D713="",'1C TSsoustraitance'!$E713="OUI",'1C TSsoustraitance'!$AP713=0),0,(('1C TSsoustraitance'!$S713)/'1C TSsoustraitance'!$AP713))</f>
        <v>0</v>
      </c>
      <c r="P996" s="669">
        <f>IF(OR('1C TSsoustraitance'!$D713="",'1C TSsoustraitance'!$E713="OUI",'1C TSsoustraitance'!$AP713=0),0,(('1C TSsoustraitance'!$T713)/'1C TSsoustraitance'!$AP713))</f>
        <v>0</v>
      </c>
      <c r="Q996" s="669">
        <f>IF(OR('1C TSsoustraitance'!$D713="",'1C TSsoustraitance'!$E713="OUI",'1C TSsoustraitance'!$AP713=0),0,(('1C TSsoustraitance'!$U713)/'1C TSsoustraitance'!$AP713))</f>
        <v>0</v>
      </c>
      <c r="R996" s="669">
        <f>IF(OR('1C TSsoustraitance'!$D713="",'1C TSsoustraitance'!$E713="OUI",'1C TSsoustraitance'!$AP713=0),0,(('1C TSsoustraitance'!$V713)/'1C TSsoustraitance'!$AP713))</f>
        <v>0</v>
      </c>
      <c r="S996" s="669">
        <f>IF(OR('1C TSsoustraitance'!$D713="",'1C TSsoustraitance'!$E713="OUI",'1C TSsoustraitance'!$AP713=0),0,(('1C TSsoustraitance'!$W713)/'1C TSsoustraitance'!$AP713))</f>
        <v>0</v>
      </c>
      <c r="T996" s="669">
        <f>IF(OR('1C TSsoustraitance'!$D713="",'1C TSsoustraitance'!$E713="OUI",'1C TSsoustraitance'!$AP713=0),0,(('1C TSsoustraitance'!$X713)/'1C TSsoustraitance'!$AP713))</f>
        <v>0</v>
      </c>
      <c r="U996" s="669">
        <f>IF(OR('1C TSsoustraitance'!$D713="",'1C TSsoustraitance'!$E713="OUI",'1C TSsoustraitance'!$AP713=0),0,(('1C TSsoustraitance'!$Y713)/'1C TSsoustraitance'!$AP713))</f>
        <v>0</v>
      </c>
      <c r="V996" s="669">
        <f>IF(OR('1C TSsoustraitance'!$D713="",'1C TSsoustraitance'!$E713="OUI",'1C TSsoustraitance'!$AP713=0),0,(('1C TSsoustraitance'!$Z713)/'1C TSsoustraitance'!$AP713))</f>
        <v>0</v>
      </c>
      <c r="W996" s="669">
        <f>IF(OR('1C TSsoustraitance'!$D713="",'1C TSsoustraitance'!$E713="OUI",'1C TSsoustraitance'!$AP713=0),0,(('1C TSsoustraitance'!$AA713)/'1C TSsoustraitance'!$AP713))</f>
        <v>0</v>
      </c>
      <c r="X996" s="669">
        <f>IF(OR('1C TSsoustraitance'!$D713="",'1C TSsoustraitance'!$E713="OUI",'1C TSsoustraitance'!$AP713=0),0,(('1C TSsoustraitance'!$AB713)/'1C TSsoustraitance'!$AP713))</f>
        <v>0</v>
      </c>
      <c r="Y996" s="669">
        <f>IF(OR('1C TSsoustraitance'!$D713="",'1C TSsoustraitance'!$E713="OUI",'1C TSsoustraitance'!$AP713=0),0,(('1C TSsoustraitance'!$AC713)/'1C TSsoustraitance'!$AP713))</f>
        <v>0</v>
      </c>
      <c r="Z996" s="669">
        <f>IF(OR('1C TSsoustraitance'!$D713="",'1C TSsoustraitance'!$E713="OUI",'1C TSsoustraitance'!$AP713=0),0,(('1C TSsoustraitance'!$AD713)/'1C TSsoustraitance'!$AP713))</f>
        <v>0</v>
      </c>
      <c r="AA996" s="669">
        <f>IF(OR('1C TSsoustraitance'!$D713="",'1C TSsoustraitance'!$E713="OUI",'1C TSsoustraitance'!$AP713=0),0,(('1C TSsoustraitance'!$AE713)/'1C TSsoustraitance'!$AP713))</f>
        <v>0</v>
      </c>
      <c r="AB996" s="669">
        <f>IF(OR('1C TSsoustraitance'!$D713="",'1C TSsoustraitance'!$E713="OUI",'1C TSsoustraitance'!$AP713=0),0,(('1C TSsoustraitance'!$AF713)/'1C TSsoustraitance'!$AP713))</f>
        <v>0</v>
      </c>
      <c r="AC996" s="669">
        <f>IF(OR('1C TSsoustraitance'!$D713="",'1C TSsoustraitance'!$E713="OUI",'1C TSsoustraitance'!$AP713=0),0,(('1C TSsoustraitance'!$AG713)/'1C TSsoustraitance'!$AP713))</f>
        <v>0</v>
      </c>
      <c r="AD996" s="669">
        <f>IF(OR('1C TSsoustraitance'!$D713="",'1C TSsoustraitance'!$E713="OUI",'1C TSsoustraitance'!$AP713=0),0,(('1C TSsoustraitance'!$AH713)/'1C TSsoustraitance'!$AP713))</f>
        <v>0</v>
      </c>
      <c r="AE996" s="669">
        <f>IF(OR('1C TSsoustraitance'!$D713="",'1C TSsoustraitance'!$E713="OUI",'1C TSsoustraitance'!$AP713=0),0,(('1C TSsoustraitance'!$AI713)/'1C TSsoustraitance'!$AP713))</f>
        <v>0</v>
      </c>
      <c r="AF996" s="669">
        <f>IF(OR('1C TSsoustraitance'!$D713="",'1C TSsoustraitance'!$E713="OUI",'1C TSsoustraitance'!$AP713=0),0,(('1C TSsoustraitance'!$AJ713)/'1C TSsoustraitance'!$AP713))</f>
        <v>0</v>
      </c>
      <c r="AG996" s="669">
        <f>IF(OR('1C TSsoustraitance'!$D713="",'1C TSsoustraitance'!$E713="OUI",'1C TSsoustraitance'!$AP713=0),0,(('1C TSsoustraitance'!$AK713)/'1C TSsoustraitance'!$AP713))</f>
        <v>0</v>
      </c>
      <c r="AH996" s="669">
        <f>IF(OR('1C TSsoustraitance'!$D713="",'1C TSsoustraitance'!$E713="OUI",'1C TSsoustraitance'!$AP713=0),0,(('1C TSsoustraitance'!$AL713)/'1C TSsoustraitance'!$AP713))</f>
        <v>0</v>
      </c>
      <c r="AI996" s="669">
        <f>IF(OR('1C TSsoustraitance'!$D713="",'1C TSsoustraitance'!$E713="OUI",'1C TSsoustraitance'!$AP713=0),0,(('1C TSsoustraitance'!$AM713)/'1C TSsoustraitance'!$AP713))</f>
        <v>0</v>
      </c>
      <c r="AJ996" s="669">
        <f>IF(OR('1C TSsoustraitance'!$D713="",'1C TSsoustraitance'!$E713="OUI",'1C TSsoustraitance'!$AP713=0),0,(('1C TSsoustraitance'!$AN713)/'1C TSsoustraitance'!$AP713))</f>
        <v>0</v>
      </c>
      <c r="AK996" s="669">
        <f t="shared" si="198"/>
        <v>0</v>
      </c>
      <c r="AL996" s="668">
        <f t="shared" si="199"/>
        <v>0</v>
      </c>
      <c r="AM996" s="670">
        <f>IF(Tableau7[[#This Row],[N° pièce]]="",0,(Tableau7[[#This Row],[hors TVA]]+(Tableau7[[#This Row],[hors TVA]]*Tableau7[[#This Row],[Taux TVA]])-(Tableau7[[#This Row],[hors TVA]]*Tableau7[[#This Row],[Taux TVA]]*Tableau7[[#This Row],[Régime TVA: Récupération]]))*Tableau7[[#This Row],[Type 1]])</f>
        <v>0</v>
      </c>
      <c r="AN996" s="670">
        <f>IF(Tableau7[[#This Row],[N° pièce]]="",0,IF($K$2="pôle",((Tableau7[[#This Row],[hors TVA]]+(Tableau7[[#This Row],[hors TVA]]*Tableau7[[#This Row],[Taux TVA]])-(Tableau7[[#This Row],[hors TVA]]*Tableau7[[#This Row],[Taux TVA]]*Tableau7[[#This Row],[Régime TVA: Récupération]]))*Tableau7[[#This Row],[Type 2]]),0))</f>
        <v>0</v>
      </c>
      <c r="AO996" s="670">
        <f t="shared" si="194"/>
        <v>0</v>
      </c>
      <c r="AP996" s="255">
        <f t="shared" si="201"/>
        <v>0</v>
      </c>
      <c r="AQ996" s="506">
        <f t="shared" si="202"/>
        <v>0</v>
      </c>
      <c r="AR996" s="671"/>
      <c r="AS996" s="512"/>
      <c r="AT996" s="513" t="str">
        <f>IF(('1C TSsoustraitance'!AP713*FICHE!C$14&lt;J996),"Forfait limité à "&amp;FICHE!C$14&amp;"€/jour","")</f>
        <v/>
      </c>
      <c r="AU996" s="797"/>
      <c r="AV996" s="484"/>
      <c r="AW996" s="484"/>
      <c r="AX996" s="484"/>
      <c r="AY996" s="484"/>
      <c r="AZ996" s="484"/>
      <c r="BA996" s="4"/>
      <c r="BB996" s="4"/>
      <c r="BC996" s="4"/>
      <c r="BD996" s="4"/>
      <c r="BE996" s="4"/>
      <c r="BF996" s="4"/>
      <c r="BG996" s="4"/>
      <c r="BH996" s="4"/>
      <c r="BI996" s="4"/>
      <c r="BJ996" s="4"/>
      <c r="BK996" s="4"/>
      <c r="BL996" s="4"/>
      <c r="BM996" s="4"/>
      <c r="BN996" s="4"/>
      <c r="BO996" s="4"/>
      <c r="BP996" s="4"/>
      <c r="BQ996" s="4"/>
      <c r="BR996" s="4"/>
      <c r="BS996" s="4"/>
      <c r="BT996" s="4"/>
      <c r="BU996" s="4"/>
      <c r="BV996" s="4"/>
      <c r="BW996" s="4"/>
      <c r="BX996" s="4"/>
      <c r="BY996" s="4"/>
      <c r="BZ996" s="4"/>
      <c r="CA996" s="4"/>
      <c r="CB996" s="4"/>
      <c r="CC996" s="4"/>
      <c r="CD996" s="4"/>
      <c r="CE996" s="4"/>
      <c r="CF996" s="4"/>
      <c r="CG996" s="4"/>
      <c r="CH996" s="4"/>
      <c r="CI996" s="4"/>
      <c r="CJ996" s="4"/>
      <c r="CK996" s="4"/>
      <c r="CL996" s="4"/>
      <c r="CM996" s="4"/>
      <c r="CN996" s="4"/>
      <c r="CO996" s="4"/>
      <c r="CP996" s="4"/>
      <c r="CQ996" s="4"/>
      <c r="CR996" s="4"/>
      <c r="CS996" s="4"/>
      <c r="CT996" s="4"/>
      <c r="CU996" s="4"/>
      <c r="CV996" s="4"/>
      <c r="CW996" s="4"/>
      <c r="CX996" s="4"/>
      <c r="CY996" s="4"/>
      <c r="CZ996" s="4"/>
      <c r="DA996" s="4"/>
      <c r="DB996" s="4"/>
      <c r="DC996" s="4"/>
      <c r="DD996" s="4"/>
      <c r="DE996" s="4"/>
      <c r="DF996" s="4"/>
      <c r="DG996" s="4"/>
      <c r="DH996" s="4"/>
      <c r="DI996" s="4"/>
      <c r="DJ996" s="4"/>
      <c r="DK996" s="4"/>
      <c r="DL996" s="4"/>
      <c r="DM996" s="4"/>
      <c r="DN996" s="4"/>
      <c r="DO996" s="4"/>
      <c r="DP996" s="4"/>
      <c r="DQ996" s="4"/>
      <c r="DR996" s="4"/>
      <c r="DS996" s="4"/>
      <c r="DT996" s="4"/>
      <c r="DU996" s="4"/>
      <c r="DV996" s="4"/>
      <c r="DW996" s="4"/>
      <c r="DX996" s="4"/>
      <c r="DY996" s="4"/>
      <c r="DZ996" s="4"/>
      <c r="EA996" s="4"/>
      <c r="EB996" s="4"/>
      <c r="EC996" s="4"/>
      <c r="ED996" s="4"/>
      <c r="EE996" s="4"/>
      <c r="EF996" s="4"/>
      <c r="EG996" s="4"/>
      <c r="EH996" s="4"/>
      <c r="EI996" s="4"/>
      <c r="EJ996" s="4"/>
      <c r="EK996" s="4"/>
      <c r="EL996" s="4"/>
      <c r="EM996" s="4"/>
      <c r="EN996" s="4"/>
      <c r="EO996" s="4"/>
      <c r="EP996" s="4"/>
      <c r="EQ996" s="4"/>
      <c r="ER996" s="4"/>
      <c r="ES996" s="4"/>
      <c r="ET996" s="4"/>
      <c r="EU996" s="4"/>
      <c r="EV996" s="4"/>
      <c r="EW996" s="4"/>
      <c r="EX996" s="4"/>
      <c r="EY996" s="4"/>
      <c r="EZ996" s="4"/>
      <c r="FA996" s="4"/>
      <c r="FB996" s="4"/>
      <c r="FC996" s="4"/>
      <c r="FD996" s="4"/>
      <c r="FE996" s="4"/>
      <c r="FF996" s="4"/>
      <c r="FG996" s="4"/>
      <c r="FH996" s="4"/>
      <c r="FI996" s="4"/>
      <c r="FJ996" s="4"/>
      <c r="FK996" s="4"/>
      <c r="FL996" s="4"/>
      <c r="FM996" s="4"/>
      <c r="FN996" s="4"/>
      <c r="FO996" s="4"/>
      <c r="FP996" s="4"/>
      <c r="FQ996" s="4"/>
      <c r="FR996" s="4"/>
      <c r="FS996" s="4"/>
      <c r="FT996" s="4"/>
      <c r="FU996" s="4"/>
      <c r="FV996" s="4"/>
      <c r="FW996" s="4"/>
      <c r="FX996" s="4"/>
      <c r="FY996" s="4"/>
      <c r="FZ996" s="4"/>
      <c r="GA996" s="4"/>
      <c r="GB996" s="4"/>
      <c r="GC996" s="4"/>
      <c r="GD996" s="4"/>
      <c r="GE996" s="4"/>
      <c r="GF996" s="4"/>
      <c r="GG996" s="4"/>
      <c r="GH996" s="4"/>
      <c r="GI996" s="4"/>
      <c r="GJ996" s="4"/>
      <c r="GK996" s="4"/>
      <c r="GL996" s="4"/>
      <c r="GM996" s="4"/>
      <c r="GN996" s="4"/>
      <c r="GO996" s="4"/>
      <c r="GP996" s="4"/>
      <c r="GQ996" s="4"/>
      <c r="GR996" s="4"/>
      <c r="GS996" s="4"/>
      <c r="GT996" s="4"/>
      <c r="GU996" s="4"/>
      <c r="GV996" s="4"/>
      <c r="GW996" s="4"/>
      <c r="GX996" s="4"/>
      <c r="GY996" s="4"/>
      <c r="GZ996" s="4"/>
      <c r="HA996" s="4"/>
      <c r="HB996" s="4"/>
      <c r="HC996" s="4"/>
    </row>
    <row r="997" spans="1:211" s="380" customFormat="1" ht="13.9" customHeight="1">
      <c r="A997" s="828" t="str">
        <f>IF('1C TSsoustraitance'!$A714&lt;&gt;0,'1C TSsoustraitance'!$A714,"")</f>
        <v/>
      </c>
      <c r="B997" s="530"/>
      <c r="C997" s="513" t="str">
        <f>IF('1C TSsoustraitance'!$A714&lt;&gt;0,'1C TSsoustraitance'!$B714,"")</f>
        <v/>
      </c>
      <c r="D997" s="513" t="str">
        <f>IF('1C TSsoustraitance'!$A714&lt;&gt;0,'1C TSsoustraitance'!$C714,"")</f>
        <v/>
      </c>
      <c r="E997" s="684"/>
      <c r="F997" s="685"/>
      <c r="G997" s="666">
        <f>'1C TSsoustraitance'!$D714</f>
        <v>0</v>
      </c>
      <c r="H997" s="533">
        <v>0.21</v>
      </c>
      <c r="I997" s="533">
        <v>1</v>
      </c>
      <c r="J997" s="534"/>
      <c r="K997" s="667">
        <f t="shared" si="197"/>
        <v>0</v>
      </c>
      <c r="L997" s="668">
        <f>IF(OR('1C TSsoustraitance'!$D714="",'1C TSsoustraitance'!$AP714=0),0,IF(AND('1C TSsoustraitance'!$D714&lt;&gt;"",$K$2="Pôle",'1C TSsoustraitance'!$E714="OUI"),(('1C TSsoustraitance'!$F714+'1C TSsoustraitance'!$G714+'1C TSsoustraitance'!$H714+'1C TSsoustraitance'!$I714+'1C TSsoustraitance'!$M714)/'1C TSsoustraitance'!$R714),IF(AND('1C TSsoustraitance'!$D714&lt;&gt;"",$K$2="Pôle",'1C TSsoustraitance'!$E714="NON"),(('1C TSsoustraitance'!$F714+'1C TSsoustraitance'!$G714+'1C TSsoustraitance'!$H714+'1C TSsoustraitance'!$I714+'1C TSsoustraitance'!$M714)/'1C TSsoustraitance'!$AP714),IF(AND('1C TSsoustraitance'!$D714&lt;&gt;"",$K$2&lt;&gt;"Pôle",'1C TSsoustraitance'!$E714="OUI"),(('1C TSsoustraitance'!$F714+'1C TSsoustraitance'!$G714+'1C TSsoustraitance'!$H714+'1C TSsoustraitance'!$I714+'1C TSsoustraitance'!$J714+'1C TSsoustraitance'!$K714+'1C TSsoustraitance'!$L714+'1C TSsoustraitance'!$M714+'1C TSsoustraitance'!$N714+'1C TSsoustraitance'!$O714+'1C TSsoustraitance'!$P714+'1C TSsoustraitance'!$Q714)/'1C TSsoustraitance'!$R714),IF(AND('1C TSsoustraitance'!$D714&lt;&gt;"",$K$2&lt;&gt;"Pôle",'1C TSsoustraitance'!$E714="NON"),(('1C TSsoustraitance'!$F714+'1C TSsoustraitance'!$G714+'1C TSsoustraitance'!$H714+'1C TSsoustraitance'!$I714+'1C TSsoustraitance'!$J714+'1C TSsoustraitance'!$K714+'1C TSsoustraitance'!$L714+'1C TSsoustraitance'!$M714+'1C TSsoustraitance'!$N714+'1C TSsoustraitance'!$O714+'1C TSsoustraitance'!$P714+'1C TSsoustraitance'!$Q714))/'1C TSsoustraitance'!$AP714)))))</f>
        <v>0</v>
      </c>
      <c r="M997" s="668">
        <f>IF(OR('1C TSsoustraitance'!$D714="",'1C TSsoustraitance'!AP$13=0),0,IF(AND('1C TSsoustraitance'!$D714&lt;&gt;"",$K$2="Pôle",'1C TSsoustraitance'!$E714="OUI"),(('1C TSsoustraitance'!$J714+'1C TSsoustraitance'!$K714+'1C TSsoustraitance'!$L714)/'1C TSsoustraitance'!$R714),IF(AND('1C TSsoustraitance'!$D714&lt;&gt;"",$K$2="Pôle",'1C TSsoustraitance'!$E714="NON"),(('1C TSsoustraitance'!$J714+'1C TSsoustraitance'!$K714+'1C TSsoustraitance'!$L714)/'1C TSsoustraitance'!$AP714),IF(AND('1C TSsoustraitance'!$D714&lt;&gt;"",$K$2&lt;&gt;"Pôle"),0))))</f>
        <v>0</v>
      </c>
      <c r="N997" s="668">
        <f t="shared" si="196"/>
        <v>0</v>
      </c>
      <c r="O997" s="669">
        <f>IF(OR('1C TSsoustraitance'!$D714="",'1C TSsoustraitance'!$E714="OUI",'1C TSsoustraitance'!$AP714=0),0,(('1C TSsoustraitance'!$S714)/'1C TSsoustraitance'!$AP714))</f>
        <v>0</v>
      </c>
      <c r="P997" s="669">
        <f>IF(OR('1C TSsoustraitance'!$D714="",'1C TSsoustraitance'!$E714="OUI",'1C TSsoustraitance'!$AP714=0),0,(('1C TSsoustraitance'!$T714)/'1C TSsoustraitance'!$AP714))</f>
        <v>0</v>
      </c>
      <c r="Q997" s="669">
        <f>IF(OR('1C TSsoustraitance'!$D714="",'1C TSsoustraitance'!$E714="OUI",'1C TSsoustraitance'!$AP714=0),0,(('1C TSsoustraitance'!$U714)/'1C TSsoustraitance'!$AP714))</f>
        <v>0</v>
      </c>
      <c r="R997" s="669">
        <f>IF(OR('1C TSsoustraitance'!$D714="",'1C TSsoustraitance'!$E714="OUI",'1C TSsoustraitance'!$AP714=0),0,(('1C TSsoustraitance'!$V714)/'1C TSsoustraitance'!$AP714))</f>
        <v>0</v>
      </c>
      <c r="S997" s="669">
        <f>IF(OR('1C TSsoustraitance'!$D714="",'1C TSsoustraitance'!$E714="OUI",'1C TSsoustraitance'!$AP714=0),0,(('1C TSsoustraitance'!$W714)/'1C TSsoustraitance'!$AP714))</f>
        <v>0</v>
      </c>
      <c r="T997" s="669">
        <f>IF(OR('1C TSsoustraitance'!$D714="",'1C TSsoustraitance'!$E714="OUI",'1C TSsoustraitance'!$AP714=0),0,(('1C TSsoustraitance'!$X714)/'1C TSsoustraitance'!$AP714))</f>
        <v>0</v>
      </c>
      <c r="U997" s="669">
        <f>IF(OR('1C TSsoustraitance'!$D714="",'1C TSsoustraitance'!$E714="OUI",'1C TSsoustraitance'!$AP714=0),0,(('1C TSsoustraitance'!$Y714)/'1C TSsoustraitance'!$AP714))</f>
        <v>0</v>
      </c>
      <c r="V997" s="669">
        <f>IF(OR('1C TSsoustraitance'!$D714="",'1C TSsoustraitance'!$E714="OUI",'1C TSsoustraitance'!$AP714=0),0,(('1C TSsoustraitance'!$Z714)/'1C TSsoustraitance'!$AP714))</f>
        <v>0</v>
      </c>
      <c r="W997" s="669">
        <f>IF(OR('1C TSsoustraitance'!$D714="",'1C TSsoustraitance'!$E714="OUI",'1C TSsoustraitance'!$AP714=0),0,(('1C TSsoustraitance'!$AA714)/'1C TSsoustraitance'!$AP714))</f>
        <v>0</v>
      </c>
      <c r="X997" s="669">
        <f>IF(OR('1C TSsoustraitance'!$D714="",'1C TSsoustraitance'!$E714="OUI",'1C TSsoustraitance'!$AP714=0),0,(('1C TSsoustraitance'!$AB714)/'1C TSsoustraitance'!$AP714))</f>
        <v>0</v>
      </c>
      <c r="Y997" s="669">
        <f>IF(OR('1C TSsoustraitance'!$D714="",'1C TSsoustraitance'!$E714="OUI",'1C TSsoustraitance'!$AP714=0),0,(('1C TSsoustraitance'!$AC714)/'1C TSsoustraitance'!$AP714))</f>
        <v>0</v>
      </c>
      <c r="Z997" s="669">
        <f>IF(OR('1C TSsoustraitance'!$D714="",'1C TSsoustraitance'!$E714="OUI",'1C TSsoustraitance'!$AP714=0),0,(('1C TSsoustraitance'!$AD714)/'1C TSsoustraitance'!$AP714))</f>
        <v>0</v>
      </c>
      <c r="AA997" s="669">
        <f>IF(OR('1C TSsoustraitance'!$D714="",'1C TSsoustraitance'!$E714="OUI",'1C TSsoustraitance'!$AP714=0),0,(('1C TSsoustraitance'!$AE714)/'1C TSsoustraitance'!$AP714))</f>
        <v>0</v>
      </c>
      <c r="AB997" s="669">
        <f>IF(OR('1C TSsoustraitance'!$D714="",'1C TSsoustraitance'!$E714="OUI",'1C TSsoustraitance'!$AP714=0),0,(('1C TSsoustraitance'!$AF714)/'1C TSsoustraitance'!$AP714))</f>
        <v>0</v>
      </c>
      <c r="AC997" s="669">
        <f>IF(OR('1C TSsoustraitance'!$D714="",'1C TSsoustraitance'!$E714="OUI",'1C TSsoustraitance'!$AP714=0),0,(('1C TSsoustraitance'!$AG714)/'1C TSsoustraitance'!$AP714))</f>
        <v>0</v>
      </c>
      <c r="AD997" s="669">
        <f>IF(OR('1C TSsoustraitance'!$D714="",'1C TSsoustraitance'!$E714="OUI",'1C TSsoustraitance'!$AP714=0),0,(('1C TSsoustraitance'!$AH714)/'1C TSsoustraitance'!$AP714))</f>
        <v>0</v>
      </c>
      <c r="AE997" s="669">
        <f>IF(OR('1C TSsoustraitance'!$D714="",'1C TSsoustraitance'!$E714="OUI",'1C TSsoustraitance'!$AP714=0),0,(('1C TSsoustraitance'!$AI714)/'1C TSsoustraitance'!$AP714))</f>
        <v>0</v>
      </c>
      <c r="AF997" s="669">
        <f>IF(OR('1C TSsoustraitance'!$D714="",'1C TSsoustraitance'!$E714="OUI",'1C TSsoustraitance'!$AP714=0),0,(('1C TSsoustraitance'!$AJ714)/'1C TSsoustraitance'!$AP714))</f>
        <v>0</v>
      </c>
      <c r="AG997" s="669">
        <f>IF(OR('1C TSsoustraitance'!$D714="",'1C TSsoustraitance'!$E714="OUI",'1C TSsoustraitance'!$AP714=0),0,(('1C TSsoustraitance'!$AK714)/'1C TSsoustraitance'!$AP714))</f>
        <v>0</v>
      </c>
      <c r="AH997" s="669">
        <f>IF(OR('1C TSsoustraitance'!$D714="",'1C TSsoustraitance'!$E714="OUI",'1C TSsoustraitance'!$AP714=0),0,(('1C TSsoustraitance'!$AL714)/'1C TSsoustraitance'!$AP714))</f>
        <v>0</v>
      </c>
      <c r="AI997" s="669">
        <f>IF(OR('1C TSsoustraitance'!$D714="",'1C TSsoustraitance'!$E714="OUI",'1C TSsoustraitance'!$AP714=0),0,(('1C TSsoustraitance'!$AM714)/'1C TSsoustraitance'!$AP714))</f>
        <v>0</v>
      </c>
      <c r="AJ997" s="669">
        <f>IF(OR('1C TSsoustraitance'!$D714="",'1C TSsoustraitance'!$E714="OUI",'1C TSsoustraitance'!$AP714=0),0,(('1C TSsoustraitance'!$AN714)/'1C TSsoustraitance'!$AP714))</f>
        <v>0</v>
      </c>
      <c r="AK997" s="669">
        <f t="shared" si="198"/>
        <v>0</v>
      </c>
      <c r="AL997" s="668">
        <f t="shared" si="199"/>
        <v>0</v>
      </c>
      <c r="AM997" s="670">
        <f>IF(Tableau7[[#This Row],[N° pièce]]="",0,(Tableau7[[#This Row],[hors TVA]]+(Tableau7[[#This Row],[hors TVA]]*Tableau7[[#This Row],[Taux TVA]])-(Tableau7[[#This Row],[hors TVA]]*Tableau7[[#This Row],[Taux TVA]]*Tableau7[[#This Row],[Régime TVA: Récupération]]))*Tableau7[[#This Row],[Type 1]])</f>
        <v>0</v>
      </c>
      <c r="AN997" s="670">
        <f>IF(Tableau7[[#This Row],[N° pièce]]="",0,IF($K$2="pôle",((Tableau7[[#This Row],[hors TVA]]+(Tableau7[[#This Row],[hors TVA]]*Tableau7[[#This Row],[Taux TVA]])-(Tableau7[[#This Row],[hors TVA]]*Tableau7[[#This Row],[Taux TVA]]*Tableau7[[#This Row],[Régime TVA: Récupération]]))*Tableau7[[#This Row],[Type 2]]),0))</f>
        <v>0</v>
      </c>
      <c r="AO997" s="670">
        <f t="shared" si="194"/>
        <v>0</v>
      </c>
      <c r="AP997" s="255">
        <f t="shared" si="201"/>
        <v>0</v>
      </c>
      <c r="AQ997" s="506">
        <f t="shared" si="202"/>
        <v>0</v>
      </c>
      <c r="AR997" s="671"/>
      <c r="AS997" s="512"/>
      <c r="AT997" s="513" t="str">
        <f>IF(('1C TSsoustraitance'!AP714*FICHE!C$14&lt;J997),"Forfait limité à "&amp;FICHE!C$14&amp;"€/jour","")</f>
        <v/>
      </c>
      <c r="AU997" s="797"/>
      <c r="AV997" s="484"/>
      <c r="AW997" s="484"/>
      <c r="AX997" s="484"/>
      <c r="AY997" s="484"/>
      <c r="AZ997" s="484"/>
      <c r="BA997" s="4"/>
      <c r="BB997" s="4"/>
      <c r="BC997" s="4"/>
      <c r="BD997" s="4"/>
      <c r="BE997" s="4"/>
      <c r="BF997" s="4"/>
      <c r="BG997" s="4"/>
      <c r="BH997" s="4"/>
      <c r="BI997" s="4"/>
      <c r="BJ997" s="4"/>
      <c r="BK997" s="4"/>
      <c r="BL997" s="4"/>
      <c r="BM997" s="4"/>
      <c r="BN997" s="4"/>
      <c r="BO997" s="4"/>
      <c r="BP997" s="4"/>
      <c r="BQ997" s="4"/>
      <c r="BR997" s="4"/>
      <c r="BS997" s="4"/>
      <c r="BT997" s="4"/>
      <c r="BU997" s="4"/>
      <c r="BV997" s="4"/>
      <c r="BW997" s="4"/>
      <c r="BX997" s="4"/>
      <c r="BY997" s="4"/>
      <c r="BZ997" s="4"/>
      <c r="CA997" s="4"/>
      <c r="CB997" s="4"/>
      <c r="CC997" s="4"/>
      <c r="CD997" s="4"/>
      <c r="CE997" s="4"/>
      <c r="CF997" s="4"/>
      <c r="CG997" s="4"/>
      <c r="CH997" s="4"/>
      <c r="CI997" s="4"/>
      <c r="CJ997" s="4"/>
      <c r="CK997" s="4"/>
      <c r="CL997" s="4"/>
      <c r="CM997" s="4"/>
      <c r="CN997" s="4"/>
      <c r="CO997" s="4"/>
      <c r="CP997" s="4"/>
      <c r="CQ997" s="4"/>
      <c r="CR997" s="4"/>
      <c r="CS997" s="4"/>
      <c r="CT997" s="4"/>
      <c r="CU997" s="4"/>
      <c r="CV997" s="4"/>
      <c r="CW997" s="4"/>
      <c r="CX997" s="4"/>
      <c r="CY997" s="4"/>
      <c r="CZ997" s="4"/>
      <c r="DA997" s="4"/>
      <c r="DB997" s="4"/>
      <c r="DC997" s="4"/>
      <c r="DD997" s="4"/>
      <c r="DE997" s="4"/>
      <c r="DF997" s="4"/>
      <c r="DG997" s="4"/>
      <c r="DH997" s="4"/>
      <c r="DI997" s="4"/>
      <c r="DJ997" s="4"/>
      <c r="DK997" s="4"/>
      <c r="DL997" s="4"/>
      <c r="DM997" s="4"/>
      <c r="DN997" s="4"/>
      <c r="DO997" s="4"/>
      <c r="DP997" s="4"/>
      <c r="DQ997" s="4"/>
      <c r="DR997" s="4"/>
      <c r="DS997" s="4"/>
      <c r="DT997" s="4"/>
      <c r="DU997" s="4"/>
      <c r="DV997" s="4"/>
      <c r="DW997" s="4"/>
      <c r="DX997" s="4"/>
      <c r="DY997" s="4"/>
      <c r="DZ997" s="4"/>
      <c r="EA997" s="4"/>
      <c r="EB997" s="4"/>
      <c r="EC997" s="4"/>
      <c r="ED997" s="4"/>
      <c r="EE997" s="4"/>
      <c r="EF997" s="4"/>
      <c r="EG997" s="4"/>
      <c r="EH997" s="4"/>
      <c r="EI997" s="4"/>
      <c r="EJ997" s="4"/>
      <c r="EK997" s="4"/>
      <c r="EL997" s="4"/>
      <c r="EM997" s="4"/>
      <c r="EN997" s="4"/>
      <c r="EO997" s="4"/>
      <c r="EP997" s="4"/>
      <c r="EQ997" s="4"/>
      <c r="ER997" s="4"/>
      <c r="ES997" s="4"/>
      <c r="ET997" s="4"/>
      <c r="EU997" s="4"/>
      <c r="EV997" s="4"/>
      <c r="EW997" s="4"/>
      <c r="EX997" s="4"/>
      <c r="EY997" s="4"/>
      <c r="EZ997" s="4"/>
      <c r="FA997" s="4"/>
      <c r="FB997" s="4"/>
      <c r="FC997" s="4"/>
      <c r="FD997" s="4"/>
      <c r="FE997" s="4"/>
      <c r="FF997" s="4"/>
      <c r="FG997" s="4"/>
      <c r="FH997" s="4"/>
      <c r="FI997" s="4"/>
      <c r="FJ997" s="4"/>
      <c r="FK997" s="4"/>
      <c r="FL997" s="4"/>
      <c r="FM997" s="4"/>
      <c r="FN997" s="4"/>
      <c r="FO997" s="4"/>
      <c r="FP997" s="4"/>
      <c r="FQ997" s="4"/>
      <c r="FR997" s="4"/>
      <c r="FS997" s="4"/>
      <c r="FT997" s="4"/>
      <c r="FU997" s="4"/>
      <c r="FV997" s="4"/>
      <c r="FW997" s="4"/>
      <c r="FX997" s="4"/>
      <c r="FY997" s="4"/>
      <c r="FZ997" s="4"/>
      <c r="GA997" s="4"/>
      <c r="GB997" s="4"/>
      <c r="GC997" s="4"/>
      <c r="GD997" s="4"/>
      <c r="GE997" s="4"/>
      <c r="GF997" s="4"/>
      <c r="GG997" s="4"/>
      <c r="GH997" s="4"/>
      <c r="GI997" s="4"/>
      <c r="GJ997" s="4"/>
      <c r="GK997" s="4"/>
      <c r="GL997" s="4"/>
      <c r="GM997" s="4"/>
      <c r="GN997" s="4"/>
      <c r="GO997" s="4"/>
      <c r="GP997" s="4"/>
      <c r="GQ997" s="4"/>
      <c r="GR997" s="4"/>
      <c r="GS997" s="4"/>
      <c r="GT997" s="4"/>
      <c r="GU997" s="4"/>
      <c r="GV997" s="4"/>
      <c r="GW997" s="4"/>
      <c r="GX997" s="4"/>
      <c r="GY997" s="4"/>
      <c r="GZ997" s="4"/>
      <c r="HA997" s="4"/>
      <c r="HB997" s="4"/>
      <c r="HC997" s="4"/>
    </row>
    <row r="998" spans="1:211" s="380" customFormat="1" ht="13.9" customHeight="1">
      <c r="A998" s="828" t="str">
        <f>IF('1C TSsoustraitance'!$A715&lt;&gt;0,'1C TSsoustraitance'!$A715,"")</f>
        <v/>
      </c>
      <c r="B998" s="530"/>
      <c r="C998" s="513" t="str">
        <f>IF('1C TSsoustraitance'!$A715&lt;&gt;0,'1C TSsoustraitance'!$B715,"")</f>
        <v/>
      </c>
      <c r="D998" s="513" t="str">
        <f>IF('1C TSsoustraitance'!$A715&lt;&gt;0,'1C TSsoustraitance'!$C715,"")</f>
        <v/>
      </c>
      <c r="E998" s="684"/>
      <c r="F998" s="685"/>
      <c r="G998" s="666">
        <f>'1C TSsoustraitance'!$D715</f>
        <v>0</v>
      </c>
      <c r="H998" s="533">
        <v>0.21</v>
      </c>
      <c r="I998" s="533">
        <v>1</v>
      </c>
      <c r="J998" s="534"/>
      <c r="K998" s="667">
        <f t="shared" si="197"/>
        <v>0</v>
      </c>
      <c r="L998" s="668">
        <f>IF(OR('1C TSsoustraitance'!$D715="",'1C TSsoustraitance'!$AP715=0),0,IF(AND('1C TSsoustraitance'!$D715&lt;&gt;"",$K$2="Pôle",'1C TSsoustraitance'!$E715="OUI"),(('1C TSsoustraitance'!$F715+'1C TSsoustraitance'!$G715+'1C TSsoustraitance'!$H715+'1C TSsoustraitance'!$I715+'1C TSsoustraitance'!$M715)/'1C TSsoustraitance'!$R715),IF(AND('1C TSsoustraitance'!$D715&lt;&gt;"",$K$2="Pôle",'1C TSsoustraitance'!$E715="NON"),(('1C TSsoustraitance'!$F715+'1C TSsoustraitance'!$G715+'1C TSsoustraitance'!$H715+'1C TSsoustraitance'!$I715+'1C TSsoustraitance'!$M715)/'1C TSsoustraitance'!$AP715),IF(AND('1C TSsoustraitance'!$D715&lt;&gt;"",$K$2&lt;&gt;"Pôle",'1C TSsoustraitance'!$E715="OUI"),(('1C TSsoustraitance'!$F715+'1C TSsoustraitance'!$G715+'1C TSsoustraitance'!$H715+'1C TSsoustraitance'!$I715+'1C TSsoustraitance'!$J715+'1C TSsoustraitance'!$K715+'1C TSsoustraitance'!$L715+'1C TSsoustraitance'!$M715+'1C TSsoustraitance'!$N715+'1C TSsoustraitance'!$O715+'1C TSsoustraitance'!$P715+'1C TSsoustraitance'!$Q715)/'1C TSsoustraitance'!$R715),IF(AND('1C TSsoustraitance'!$D715&lt;&gt;"",$K$2&lt;&gt;"Pôle",'1C TSsoustraitance'!$E715="NON"),(('1C TSsoustraitance'!$F715+'1C TSsoustraitance'!$G715+'1C TSsoustraitance'!$H715+'1C TSsoustraitance'!$I715+'1C TSsoustraitance'!$J715+'1C TSsoustraitance'!$K715+'1C TSsoustraitance'!$L715+'1C TSsoustraitance'!$M715+'1C TSsoustraitance'!$N715+'1C TSsoustraitance'!$O715+'1C TSsoustraitance'!$P715+'1C TSsoustraitance'!$Q715))/'1C TSsoustraitance'!$AP715)))))</f>
        <v>0</v>
      </c>
      <c r="M998" s="668">
        <f>IF(OR('1C TSsoustraitance'!$D715="",'1C TSsoustraitance'!AP$13=0),0,IF(AND('1C TSsoustraitance'!$D715&lt;&gt;"",$K$2="Pôle",'1C TSsoustraitance'!$E715="OUI"),(('1C TSsoustraitance'!$J715+'1C TSsoustraitance'!$K715+'1C TSsoustraitance'!$L715)/'1C TSsoustraitance'!$R715),IF(AND('1C TSsoustraitance'!$D715&lt;&gt;"",$K$2="Pôle",'1C TSsoustraitance'!$E715="NON"),(('1C TSsoustraitance'!$J715+'1C TSsoustraitance'!$K715+'1C TSsoustraitance'!$L715)/'1C TSsoustraitance'!$AP715),IF(AND('1C TSsoustraitance'!$D715&lt;&gt;"",$K$2&lt;&gt;"Pôle"),0))))</f>
        <v>0</v>
      </c>
      <c r="N998" s="668">
        <f t="shared" si="196"/>
        <v>0</v>
      </c>
      <c r="O998" s="669">
        <f>IF(OR('1C TSsoustraitance'!$D715="",'1C TSsoustraitance'!$E715="OUI",'1C TSsoustraitance'!$AP715=0),0,(('1C TSsoustraitance'!$S715)/'1C TSsoustraitance'!$AP715))</f>
        <v>0</v>
      </c>
      <c r="P998" s="669">
        <f>IF(OR('1C TSsoustraitance'!$D715="",'1C TSsoustraitance'!$E715="OUI",'1C TSsoustraitance'!$AP715=0),0,(('1C TSsoustraitance'!$T715)/'1C TSsoustraitance'!$AP715))</f>
        <v>0</v>
      </c>
      <c r="Q998" s="669">
        <f>IF(OR('1C TSsoustraitance'!$D715="",'1C TSsoustraitance'!$E715="OUI",'1C TSsoustraitance'!$AP715=0),0,(('1C TSsoustraitance'!$U715)/'1C TSsoustraitance'!$AP715))</f>
        <v>0</v>
      </c>
      <c r="R998" s="669">
        <f>IF(OR('1C TSsoustraitance'!$D715="",'1C TSsoustraitance'!$E715="OUI",'1C TSsoustraitance'!$AP715=0),0,(('1C TSsoustraitance'!$V715)/'1C TSsoustraitance'!$AP715))</f>
        <v>0</v>
      </c>
      <c r="S998" s="669">
        <f>IF(OR('1C TSsoustraitance'!$D715="",'1C TSsoustraitance'!$E715="OUI",'1C TSsoustraitance'!$AP715=0),0,(('1C TSsoustraitance'!$W715)/'1C TSsoustraitance'!$AP715))</f>
        <v>0</v>
      </c>
      <c r="T998" s="669">
        <f>IF(OR('1C TSsoustraitance'!$D715="",'1C TSsoustraitance'!$E715="OUI",'1C TSsoustraitance'!$AP715=0),0,(('1C TSsoustraitance'!$X715)/'1C TSsoustraitance'!$AP715))</f>
        <v>0</v>
      </c>
      <c r="U998" s="669">
        <f>IF(OR('1C TSsoustraitance'!$D715="",'1C TSsoustraitance'!$E715="OUI",'1C TSsoustraitance'!$AP715=0),0,(('1C TSsoustraitance'!$Y715)/'1C TSsoustraitance'!$AP715))</f>
        <v>0</v>
      </c>
      <c r="V998" s="669">
        <f>IF(OR('1C TSsoustraitance'!$D715="",'1C TSsoustraitance'!$E715="OUI",'1C TSsoustraitance'!$AP715=0),0,(('1C TSsoustraitance'!$Z715)/'1C TSsoustraitance'!$AP715))</f>
        <v>0</v>
      </c>
      <c r="W998" s="669">
        <f>IF(OR('1C TSsoustraitance'!$D715="",'1C TSsoustraitance'!$E715="OUI",'1C TSsoustraitance'!$AP715=0),0,(('1C TSsoustraitance'!$AA715)/'1C TSsoustraitance'!$AP715))</f>
        <v>0</v>
      </c>
      <c r="X998" s="669">
        <f>IF(OR('1C TSsoustraitance'!$D715="",'1C TSsoustraitance'!$E715="OUI",'1C TSsoustraitance'!$AP715=0),0,(('1C TSsoustraitance'!$AB715)/'1C TSsoustraitance'!$AP715))</f>
        <v>0</v>
      </c>
      <c r="Y998" s="669">
        <f>IF(OR('1C TSsoustraitance'!$D715="",'1C TSsoustraitance'!$E715="OUI",'1C TSsoustraitance'!$AP715=0),0,(('1C TSsoustraitance'!$AC715)/'1C TSsoustraitance'!$AP715))</f>
        <v>0</v>
      </c>
      <c r="Z998" s="669">
        <f>IF(OR('1C TSsoustraitance'!$D715="",'1C TSsoustraitance'!$E715="OUI",'1C TSsoustraitance'!$AP715=0),0,(('1C TSsoustraitance'!$AD715)/'1C TSsoustraitance'!$AP715))</f>
        <v>0</v>
      </c>
      <c r="AA998" s="669">
        <f>IF(OR('1C TSsoustraitance'!$D715="",'1C TSsoustraitance'!$E715="OUI",'1C TSsoustraitance'!$AP715=0),0,(('1C TSsoustraitance'!$AE715)/'1C TSsoustraitance'!$AP715))</f>
        <v>0</v>
      </c>
      <c r="AB998" s="669">
        <f>IF(OR('1C TSsoustraitance'!$D715="",'1C TSsoustraitance'!$E715="OUI",'1C TSsoustraitance'!$AP715=0),0,(('1C TSsoustraitance'!$AF715)/'1C TSsoustraitance'!$AP715))</f>
        <v>0</v>
      </c>
      <c r="AC998" s="669">
        <f>IF(OR('1C TSsoustraitance'!$D715="",'1C TSsoustraitance'!$E715="OUI",'1C TSsoustraitance'!$AP715=0),0,(('1C TSsoustraitance'!$AG715)/'1C TSsoustraitance'!$AP715))</f>
        <v>0</v>
      </c>
      <c r="AD998" s="669">
        <f>IF(OR('1C TSsoustraitance'!$D715="",'1C TSsoustraitance'!$E715="OUI",'1C TSsoustraitance'!$AP715=0),0,(('1C TSsoustraitance'!$AH715)/'1C TSsoustraitance'!$AP715))</f>
        <v>0</v>
      </c>
      <c r="AE998" s="669">
        <f>IF(OR('1C TSsoustraitance'!$D715="",'1C TSsoustraitance'!$E715="OUI",'1C TSsoustraitance'!$AP715=0),0,(('1C TSsoustraitance'!$AI715)/'1C TSsoustraitance'!$AP715))</f>
        <v>0</v>
      </c>
      <c r="AF998" s="669">
        <f>IF(OR('1C TSsoustraitance'!$D715="",'1C TSsoustraitance'!$E715="OUI",'1C TSsoustraitance'!$AP715=0),0,(('1C TSsoustraitance'!$AJ715)/'1C TSsoustraitance'!$AP715))</f>
        <v>0</v>
      </c>
      <c r="AG998" s="669">
        <f>IF(OR('1C TSsoustraitance'!$D715="",'1C TSsoustraitance'!$E715="OUI",'1C TSsoustraitance'!$AP715=0),0,(('1C TSsoustraitance'!$AK715)/'1C TSsoustraitance'!$AP715))</f>
        <v>0</v>
      </c>
      <c r="AH998" s="669">
        <f>IF(OR('1C TSsoustraitance'!$D715="",'1C TSsoustraitance'!$E715="OUI",'1C TSsoustraitance'!$AP715=0),0,(('1C TSsoustraitance'!$AL715)/'1C TSsoustraitance'!$AP715))</f>
        <v>0</v>
      </c>
      <c r="AI998" s="669">
        <f>IF(OR('1C TSsoustraitance'!$D715="",'1C TSsoustraitance'!$E715="OUI",'1C TSsoustraitance'!$AP715=0),0,(('1C TSsoustraitance'!$AM715)/'1C TSsoustraitance'!$AP715))</f>
        <v>0</v>
      </c>
      <c r="AJ998" s="669">
        <f>IF(OR('1C TSsoustraitance'!$D715="",'1C TSsoustraitance'!$E715="OUI",'1C TSsoustraitance'!$AP715=0),0,(('1C TSsoustraitance'!$AN715)/'1C TSsoustraitance'!$AP715))</f>
        <v>0</v>
      </c>
      <c r="AK998" s="669">
        <f t="shared" si="198"/>
        <v>0</v>
      </c>
      <c r="AL998" s="668">
        <f t="shared" si="199"/>
        <v>0</v>
      </c>
      <c r="AM998" s="670">
        <f>IF(Tableau7[[#This Row],[N° pièce]]="",0,(Tableau7[[#This Row],[hors TVA]]+(Tableau7[[#This Row],[hors TVA]]*Tableau7[[#This Row],[Taux TVA]])-(Tableau7[[#This Row],[hors TVA]]*Tableau7[[#This Row],[Taux TVA]]*Tableau7[[#This Row],[Régime TVA: Récupération]]))*Tableau7[[#This Row],[Type 1]])</f>
        <v>0</v>
      </c>
      <c r="AN998" s="670">
        <f>IF(Tableau7[[#This Row],[N° pièce]]="",0,IF($K$2="pôle",((Tableau7[[#This Row],[hors TVA]]+(Tableau7[[#This Row],[hors TVA]]*Tableau7[[#This Row],[Taux TVA]])-(Tableau7[[#This Row],[hors TVA]]*Tableau7[[#This Row],[Taux TVA]]*Tableau7[[#This Row],[Régime TVA: Récupération]]))*Tableau7[[#This Row],[Type 2]]),0))</f>
        <v>0</v>
      </c>
      <c r="AO998" s="670">
        <f t="shared" si="194"/>
        <v>0</v>
      </c>
      <c r="AP998" s="255">
        <f t="shared" si="201"/>
        <v>0</v>
      </c>
      <c r="AQ998" s="506">
        <f t="shared" si="202"/>
        <v>0</v>
      </c>
      <c r="AR998" s="671"/>
      <c r="AS998" s="512"/>
      <c r="AT998" s="513" t="str">
        <f>IF(('1C TSsoustraitance'!AP715*FICHE!C$14&lt;J998),"Forfait limité à "&amp;FICHE!C$14&amp;"€/jour","")</f>
        <v/>
      </c>
      <c r="AU998" s="797"/>
      <c r="AV998" s="484"/>
      <c r="AW998" s="484"/>
      <c r="AX998" s="484"/>
      <c r="AY998" s="484"/>
      <c r="AZ998" s="484"/>
      <c r="BA998" s="4"/>
      <c r="BB998" s="4"/>
      <c r="BC998" s="4"/>
      <c r="BD998" s="4"/>
      <c r="BE998" s="4"/>
      <c r="BF998" s="4"/>
      <c r="BG998" s="4"/>
      <c r="BH998" s="4"/>
      <c r="BI998" s="4"/>
      <c r="BJ998" s="4"/>
      <c r="BK998" s="4"/>
      <c r="BL998" s="4"/>
      <c r="BM998" s="4"/>
      <c r="BN998" s="4"/>
      <c r="BO998" s="4"/>
      <c r="BP998" s="4"/>
      <c r="BQ998" s="4"/>
      <c r="BR998" s="4"/>
      <c r="BS998" s="4"/>
      <c r="BT998" s="4"/>
      <c r="BU998" s="4"/>
      <c r="BV998" s="4"/>
      <c r="BW998" s="4"/>
      <c r="BX998" s="4"/>
      <c r="BY998" s="4"/>
      <c r="BZ998" s="4"/>
      <c r="CA998" s="4"/>
      <c r="CB998" s="4"/>
      <c r="CC998" s="4"/>
      <c r="CD998" s="4"/>
      <c r="CE998" s="4"/>
      <c r="CF998" s="4"/>
      <c r="CG998" s="4"/>
      <c r="CH998" s="4"/>
      <c r="CI998" s="4"/>
      <c r="CJ998" s="4"/>
      <c r="CK998" s="4"/>
      <c r="CL998" s="4"/>
      <c r="CM998" s="4"/>
      <c r="CN998" s="4"/>
      <c r="CO998" s="4"/>
      <c r="CP998" s="4"/>
      <c r="CQ998" s="4"/>
      <c r="CR998" s="4"/>
      <c r="CS998" s="4"/>
      <c r="CT998" s="4"/>
      <c r="CU998" s="4"/>
      <c r="CV998" s="4"/>
      <c r="CW998" s="4"/>
      <c r="CX998" s="4"/>
      <c r="CY998" s="4"/>
      <c r="CZ998" s="4"/>
      <c r="DA998" s="4"/>
      <c r="DB998" s="4"/>
      <c r="DC998" s="4"/>
      <c r="DD998" s="4"/>
      <c r="DE998" s="4"/>
      <c r="DF998" s="4"/>
      <c r="DG998" s="4"/>
      <c r="DH998" s="4"/>
      <c r="DI998" s="4"/>
      <c r="DJ998" s="4"/>
      <c r="DK998" s="4"/>
      <c r="DL998" s="4"/>
      <c r="DM998" s="4"/>
      <c r="DN998" s="4"/>
      <c r="DO998" s="4"/>
      <c r="DP998" s="4"/>
      <c r="DQ998" s="4"/>
      <c r="DR998" s="4"/>
      <c r="DS998" s="4"/>
      <c r="DT998" s="4"/>
      <c r="DU998" s="4"/>
      <c r="DV998" s="4"/>
      <c r="DW998" s="4"/>
      <c r="DX998" s="4"/>
      <c r="DY998" s="4"/>
      <c r="DZ998" s="4"/>
      <c r="EA998" s="4"/>
      <c r="EB998" s="4"/>
      <c r="EC998" s="4"/>
      <c r="ED998" s="4"/>
      <c r="EE998" s="4"/>
      <c r="EF998" s="4"/>
      <c r="EG998" s="4"/>
      <c r="EH998" s="4"/>
      <c r="EI998" s="4"/>
      <c r="EJ998" s="4"/>
      <c r="EK998" s="4"/>
      <c r="EL998" s="4"/>
      <c r="EM998" s="4"/>
      <c r="EN998" s="4"/>
      <c r="EO998" s="4"/>
      <c r="EP998" s="4"/>
      <c r="EQ998" s="4"/>
      <c r="ER998" s="4"/>
      <c r="ES998" s="4"/>
      <c r="ET998" s="4"/>
      <c r="EU998" s="4"/>
      <c r="EV998" s="4"/>
      <c r="EW998" s="4"/>
      <c r="EX998" s="4"/>
      <c r="EY998" s="4"/>
      <c r="EZ998" s="4"/>
      <c r="FA998" s="4"/>
      <c r="FB998" s="4"/>
      <c r="FC998" s="4"/>
      <c r="FD998" s="4"/>
      <c r="FE998" s="4"/>
      <c r="FF998" s="4"/>
      <c r="FG998" s="4"/>
      <c r="FH998" s="4"/>
      <c r="FI998" s="4"/>
      <c r="FJ998" s="4"/>
      <c r="FK998" s="4"/>
      <c r="FL998" s="4"/>
      <c r="FM998" s="4"/>
      <c r="FN998" s="4"/>
      <c r="FO998" s="4"/>
      <c r="FP998" s="4"/>
      <c r="FQ998" s="4"/>
      <c r="FR998" s="4"/>
      <c r="FS998" s="4"/>
      <c r="FT998" s="4"/>
      <c r="FU998" s="4"/>
      <c r="FV998" s="4"/>
      <c r="FW998" s="4"/>
      <c r="FX998" s="4"/>
      <c r="FY998" s="4"/>
      <c r="FZ998" s="4"/>
      <c r="GA998" s="4"/>
      <c r="GB998" s="4"/>
      <c r="GC998" s="4"/>
      <c r="GD998" s="4"/>
      <c r="GE998" s="4"/>
      <c r="GF998" s="4"/>
      <c r="GG998" s="4"/>
      <c r="GH998" s="4"/>
      <c r="GI998" s="4"/>
      <c r="GJ998" s="4"/>
      <c r="GK998" s="4"/>
      <c r="GL998" s="4"/>
      <c r="GM998" s="4"/>
      <c r="GN998" s="4"/>
      <c r="GO998" s="4"/>
      <c r="GP998" s="4"/>
      <c r="GQ998" s="4"/>
      <c r="GR998" s="4"/>
      <c r="GS998" s="4"/>
      <c r="GT998" s="4"/>
      <c r="GU998" s="4"/>
      <c r="GV998" s="4"/>
      <c r="GW998" s="4"/>
      <c r="GX998" s="4"/>
      <c r="GY998" s="4"/>
      <c r="GZ998" s="4"/>
      <c r="HA998" s="4"/>
      <c r="HB998" s="4"/>
      <c r="HC998" s="4"/>
    </row>
    <row r="999" spans="1:211" s="380" customFormat="1" ht="13.9" customHeight="1">
      <c r="A999" s="828" t="str">
        <f>IF('1C TSsoustraitance'!$A716&lt;&gt;0,'1C TSsoustraitance'!$A716,"")</f>
        <v/>
      </c>
      <c r="B999" s="530"/>
      <c r="C999" s="513" t="str">
        <f>IF('1C TSsoustraitance'!$A716&lt;&gt;0,'1C TSsoustraitance'!$B716,"")</f>
        <v/>
      </c>
      <c r="D999" s="513" t="str">
        <f>IF('1C TSsoustraitance'!$A716&lt;&gt;0,'1C TSsoustraitance'!$C716,"")</f>
        <v/>
      </c>
      <c r="E999" s="684"/>
      <c r="F999" s="685"/>
      <c r="G999" s="666">
        <f>'1C TSsoustraitance'!$D716</f>
        <v>0</v>
      </c>
      <c r="H999" s="533">
        <v>0.21</v>
      </c>
      <c r="I999" s="533">
        <v>1</v>
      </c>
      <c r="J999" s="534"/>
      <c r="K999" s="667">
        <f t="shared" si="197"/>
        <v>0</v>
      </c>
      <c r="L999" s="668">
        <f>IF(OR('1C TSsoustraitance'!$D716="",'1C TSsoustraitance'!$AP716=0),0,IF(AND('1C TSsoustraitance'!$D716&lt;&gt;"",$K$2="Pôle",'1C TSsoustraitance'!$E716="OUI"),(('1C TSsoustraitance'!$F716+'1C TSsoustraitance'!$G716+'1C TSsoustraitance'!$H716+'1C TSsoustraitance'!$I716+'1C TSsoustraitance'!$M716)/'1C TSsoustraitance'!$R716),IF(AND('1C TSsoustraitance'!$D716&lt;&gt;"",$K$2="Pôle",'1C TSsoustraitance'!$E716="NON"),(('1C TSsoustraitance'!$F716+'1C TSsoustraitance'!$G716+'1C TSsoustraitance'!$H716+'1C TSsoustraitance'!$I716+'1C TSsoustraitance'!$M716)/'1C TSsoustraitance'!$AP716),IF(AND('1C TSsoustraitance'!$D716&lt;&gt;"",$K$2&lt;&gt;"Pôle",'1C TSsoustraitance'!$E716="OUI"),(('1C TSsoustraitance'!$F716+'1C TSsoustraitance'!$G716+'1C TSsoustraitance'!$H716+'1C TSsoustraitance'!$I716+'1C TSsoustraitance'!$J716+'1C TSsoustraitance'!$K716+'1C TSsoustraitance'!$L716+'1C TSsoustraitance'!$M716+'1C TSsoustraitance'!$N716+'1C TSsoustraitance'!$O716+'1C TSsoustraitance'!$P716+'1C TSsoustraitance'!$Q716)/'1C TSsoustraitance'!$R716),IF(AND('1C TSsoustraitance'!$D716&lt;&gt;"",$K$2&lt;&gt;"Pôle",'1C TSsoustraitance'!$E716="NON"),(('1C TSsoustraitance'!$F716+'1C TSsoustraitance'!$G716+'1C TSsoustraitance'!$H716+'1C TSsoustraitance'!$I716+'1C TSsoustraitance'!$J716+'1C TSsoustraitance'!$K716+'1C TSsoustraitance'!$L716+'1C TSsoustraitance'!$M716+'1C TSsoustraitance'!$N716+'1C TSsoustraitance'!$O716+'1C TSsoustraitance'!$P716+'1C TSsoustraitance'!$Q716))/'1C TSsoustraitance'!$AP716)))))</f>
        <v>0</v>
      </c>
      <c r="M999" s="668">
        <f>IF(OR('1C TSsoustraitance'!$D716="",'1C TSsoustraitance'!AP$13=0),0,IF(AND('1C TSsoustraitance'!$D716&lt;&gt;"",$K$2="Pôle",'1C TSsoustraitance'!$E716="OUI"),(('1C TSsoustraitance'!$J716+'1C TSsoustraitance'!$K716+'1C TSsoustraitance'!$L716)/'1C TSsoustraitance'!$R716),IF(AND('1C TSsoustraitance'!$D716&lt;&gt;"",$K$2="Pôle",'1C TSsoustraitance'!$E716="NON"),(('1C TSsoustraitance'!$J716+'1C TSsoustraitance'!$K716+'1C TSsoustraitance'!$L716)/'1C TSsoustraitance'!$AP716),IF(AND('1C TSsoustraitance'!$D716&lt;&gt;"",$K$2&lt;&gt;"Pôle"),0))))</f>
        <v>0</v>
      </c>
      <c r="N999" s="668">
        <f t="shared" si="196"/>
        <v>0</v>
      </c>
      <c r="O999" s="669">
        <f>IF(OR('1C TSsoustraitance'!$D716="",'1C TSsoustraitance'!$E716="OUI",'1C TSsoustraitance'!$AP716=0),0,(('1C TSsoustraitance'!$S716)/'1C TSsoustraitance'!$AP716))</f>
        <v>0</v>
      </c>
      <c r="P999" s="669">
        <f>IF(OR('1C TSsoustraitance'!$D716="",'1C TSsoustraitance'!$E716="OUI",'1C TSsoustraitance'!$AP716=0),0,(('1C TSsoustraitance'!$T716)/'1C TSsoustraitance'!$AP716))</f>
        <v>0</v>
      </c>
      <c r="Q999" s="669">
        <f>IF(OR('1C TSsoustraitance'!$D716="",'1C TSsoustraitance'!$E716="OUI",'1C TSsoustraitance'!$AP716=0),0,(('1C TSsoustraitance'!$U716)/'1C TSsoustraitance'!$AP716))</f>
        <v>0</v>
      </c>
      <c r="R999" s="669">
        <f>IF(OR('1C TSsoustraitance'!$D716="",'1C TSsoustraitance'!$E716="OUI",'1C TSsoustraitance'!$AP716=0),0,(('1C TSsoustraitance'!$V716)/'1C TSsoustraitance'!$AP716))</f>
        <v>0</v>
      </c>
      <c r="S999" s="669">
        <f>IF(OR('1C TSsoustraitance'!$D716="",'1C TSsoustraitance'!$E716="OUI",'1C TSsoustraitance'!$AP716=0),0,(('1C TSsoustraitance'!$W716)/'1C TSsoustraitance'!$AP716))</f>
        <v>0</v>
      </c>
      <c r="T999" s="669">
        <f>IF(OR('1C TSsoustraitance'!$D716="",'1C TSsoustraitance'!$E716="OUI",'1C TSsoustraitance'!$AP716=0),0,(('1C TSsoustraitance'!$X716)/'1C TSsoustraitance'!$AP716))</f>
        <v>0</v>
      </c>
      <c r="U999" s="669">
        <f>IF(OR('1C TSsoustraitance'!$D716="",'1C TSsoustraitance'!$E716="OUI",'1C TSsoustraitance'!$AP716=0),0,(('1C TSsoustraitance'!$Y716)/'1C TSsoustraitance'!$AP716))</f>
        <v>0</v>
      </c>
      <c r="V999" s="669">
        <f>IF(OR('1C TSsoustraitance'!$D716="",'1C TSsoustraitance'!$E716="OUI",'1C TSsoustraitance'!$AP716=0),0,(('1C TSsoustraitance'!$Z716)/'1C TSsoustraitance'!$AP716))</f>
        <v>0</v>
      </c>
      <c r="W999" s="669">
        <f>IF(OR('1C TSsoustraitance'!$D716="",'1C TSsoustraitance'!$E716="OUI",'1C TSsoustraitance'!$AP716=0),0,(('1C TSsoustraitance'!$AA716)/'1C TSsoustraitance'!$AP716))</f>
        <v>0</v>
      </c>
      <c r="X999" s="669">
        <f>IF(OR('1C TSsoustraitance'!$D716="",'1C TSsoustraitance'!$E716="OUI",'1C TSsoustraitance'!$AP716=0),0,(('1C TSsoustraitance'!$AB716)/'1C TSsoustraitance'!$AP716))</f>
        <v>0</v>
      </c>
      <c r="Y999" s="669">
        <f>IF(OR('1C TSsoustraitance'!$D716="",'1C TSsoustraitance'!$E716="OUI",'1C TSsoustraitance'!$AP716=0),0,(('1C TSsoustraitance'!$AC716)/'1C TSsoustraitance'!$AP716))</f>
        <v>0</v>
      </c>
      <c r="Z999" s="669">
        <f>IF(OR('1C TSsoustraitance'!$D716="",'1C TSsoustraitance'!$E716="OUI",'1C TSsoustraitance'!$AP716=0),0,(('1C TSsoustraitance'!$AD716)/'1C TSsoustraitance'!$AP716))</f>
        <v>0</v>
      </c>
      <c r="AA999" s="669">
        <f>IF(OR('1C TSsoustraitance'!$D716="",'1C TSsoustraitance'!$E716="OUI",'1C TSsoustraitance'!$AP716=0),0,(('1C TSsoustraitance'!$AE716)/'1C TSsoustraitance'!$AP716))</f>
        <v>0</v>
      </c>
      <c r="AB999" s="669">
        <f>IF(OR('1C TSsoustraitance'!$D716="",'1C TSsoustraitance'!$E716="OUI",'1C TSsoustraitance'!$AP716=0),0,(('1C TSsoustraitance'!$AF716)/'1C TSsoustraitance'!$AP716))</f>
        <v>0</v>
      </c>
      <c r="AC999" s="669">
        <f>IF(OR('1C TSsoustraitance'!$D716="",'1C TSsoustraitance'!$E716="OUI",'1C TSsoustraitance'!$AP716=0),0,(('1C TSsoustraitance'!$AG716)/'1C TSsoustraitance'!$AP716))</f>
        <v>0</v>
      </c>
      <c r="AD999" s="669">
        <f>IF(OR('1C TSsoustraitance'!$D716="",'1C TSsoustraitance'!$E716="OUI",'1C TSsoustraitance'!$AP716=0),0,(('1C TSsoustraitance'!$AH716)/'1C TSsoustraitance'!$AP716))</f>
        <v>0</v>
      </c>
      <c r="AE999" s="669">
        <f>IF(OR('1C TSsoustraitance'!$D716="",'1C TSsoustraitance'!$E716="OUI",'1C TSsoustraitance'!$AP716=0),0,(('1C TSsoustraitance'!$AI716)/'1C TSsoustraitance'!$AP716))</f>
        <v>0</v>
      </c>
      <c r="AF999" s="669">
        <f>IF(OR('1C TSsoustraitance'!$D716="",'1C TSsoustraitance'!$E716="OUI",'1C TSsoustraitance'!$AP716=0),0,(('1C TSsoustraitance'!$AJ716)/'1C TSsoustraitance'!$AP716))</f>
        <v>0</v>
      </c>
      <c r="AG999" s="669">
        <f>IF(OR('1C TSsoustraitance'!$D716="",'1C TSsoustraitance'!$E716="OUI",'1C TSsoustraitance'!$AP716=0),0,(('1C TSsoustraitance'!$AK716)/'1C TSsoustraitance'!$AP716))</f>
        <v>0</v>
      </c>
      <c r="AH999" s="669">
        <f>IF(OR('1C TSsoustraitance'!$D716="",'1C TSsoustraitance'!$E716="OUI",'1C TSsoustraitance'!$AP716=0),0,(('1C TSsoustraitance'!$AL716)/'1C TSsoustraitance'!$AP716))</f>
        <v>0</v>
      </c>
      <c r="AI999" s="669">
        <f>IF(OR('1C TSsoustraitance'!$D716="",'1C TSsoustraitance'!$E716="OUI",'1C TSsoustraitance'!$AP716=0),0,(('1C TSsoustraitance'!$AM716)/'1C TSsoustraitance'!$AP716))</f>
        <v>0</v>
      </c>
      <c r="AJ999" s="669">
        <f>IF(OR('1C TSsoustraitance'!$D716="",'1C TSsoustraitance'!$E716="OUI",'1C TSsoustraitance'!$AP716=0),0,(('1C TSsoustraitance'!$AN716)/'1C TSsoustraitance'!$AP716))</f>
        <v>0</v>
      </c>
      <c r="AK999" s="669">
        <f t="shared" si="198"/>
        <v>0</v>
      </c>
      <c r="AL999" s="668">
        <f t="shared" si="199"/>
        <v>0</v>
      </c>
      <c r="AM999" s="670">
        <f>IF(Tableau7[[#This Row],[N° pièce]]="",0,(Tableau7[[#This Row],[hors TVA]]+(Tableau7[[#This Row],[hors TVA]]*Tableau7[[#This Row],[Taux TVA]])-(Tableau7[[#This Row],[hors TVA]]*Tableau7[[#This Row],[Taux TVA]]*Tableau7[[#This Row],[Régime TVA: Récupération]]))*Tableau7[[#This Row],[Type 1]])</f>
        <v>0</v>
      </c>
      <c r="AN999" s="670">
        <f>IF(Tableau7[[#This Row],[N° pièce]]="",0,IF($K$2="pôle",((Tableau7[[#This Row],[hors TVA]]+(Tableau7[[#This Row],[hors TVA]]*Tableau7[[#This Row],[Taux TVA]])-(Tableau7[[#This Row],[hors TVA]]*Tableau7[[#This Row],[Taux TVA]]*Tableau7[[#This Row],[Régime TVA: Récupération]]))*Tableau7[[#This Row],[Type 2]]),0))</f>
        <v>0</v>
      </c>
      <c r="AO999" s="670">
        <f t="shared" si="194"/>
        <v>0</v>
      </c>
      <c r="AP999" s="255">
        <f t="shared" si="201"/>
        <v>0</v>
      </c>
      <c r="AQ999" s="506">
        <f t="shared" si="202"/>
        <v>0</v>
      </c>
      <c r="AR999" s="671"/>
      <c r="AS999" s="512"/>
      <c r="AT999" s="513" t="str">
        <f>IF(('1C TSsoustraitance'!AP716*FICHE!C$14&lt;J999),"Forfait limité à "&amp;FICHE!C$14&amp;"€/jour","")</f>
        <v/>
      </c>
      <c r="AU999" s="797"/>
      <c r="AV999" s="484"/>
      <c r="AW999" s="484"/>
      <c r="AX999" s="484"/>
      <c r="AY999" s="484"/>
      <c r="AZ999" s="484"/>
      <c r="BA999" s="4"/>
      <c r="BB999" s="4"/>
      <c r="BC999" s="4"/>
      <c r="BD999" s="4"/>
      <c r="BE999" s="4"/>
      <c r="BF999" s="4"/>
      <c r="BG999" s="4"/>
      <c r="BH999" s="4"/>
      <c r="BI999" s="4"/>
      <c r="BJ999" s="4"/>
      <c r="BK999" s="4"/>
      <c r="BL999" s="4"/>
      <c r="BM999" s="4"/>
      <c r="BN999" s="4"/>
      <c r="BO999" s="4"/>
      <c r="BP999" s="4"/>
      <c r="BQ999" s="4"/>
      <c r="BR999" s="4"/>
      <c r="BS999" s="4"/>
      <c r="BT999" s="4"/>
      <c r="BU999" s="4"/>
      <c r="BV999" s="4"/>
      <c r="BW999" s="4"/>
      <c r="BX999" s="4"/>
      <c r="BY999" s="4"/>
      <c r="BZ999" s="4"/>
      <c r="CA999" s="4"/>
      <c r="CB999" s="4"/>
      <c r="CC999" s="4"/>
      <c r="CD999" s="4"/>
      <c r="CE999" s="4"/>
      <c r="CF999" s="4"/>
      <c r="CG999" s="4"/>
      <c r="CH999" s="4"/>
      <c r="CI999" s="4"/>
      <c r="CJ999" s="4"/>
      <c r="CK999" s="4"/>
      <c r="CL999" s="4"/>
      <c r="CM999" s="4"/>
      <c r="CN999" s="4"/>
      <c r="CO999" s="4"/>
      <c r="CP999" s="4"/>
      <c r="CQ999" s="4"/>
      <c r="CR999" s="4"/>
      <c r="CS999" s="4"/>
      <c r="CT999" s="4"/>
      <c r="CU999" s="4"/>
      <c r="CV999" s="4"/>
      <c r="CW999" s="4"/>
      <c r="CX999" s="4"/>
      <c r="CY999" s="4"/>
      <c r="CZ999" s="4"/>
      <c r="DA999" s="4"/>
      <c r="DB999" s="4"/>
      <c r="DC999" s="4"/>
      <c r="DD999" s="4"/>
      <c r="DE999" s="4"/>
      <c r="DF999" s="4"/>
      <c r="DG999" s="4"/>
      <c r="DH999" s="4"/>
      <c r="DI999" s="4"/>
      <c r="DJ999" s="4"/>
      <c r="DK999" s="4"/>
      <c r="DL999" s="4"/>
      <c r="DM999" s="4"/>
      <c r="DN999" s="4"/>
      <c r="DO999" s="4"/>
      <c r="DP999" s="4"/>
      <c r="DQ999" s="4"/>
      <c r="DR999" s="4"/>
      <c r="DS999" s="4"/>
      <c r="DT999" s="4"/>
      <c r="DU999" s="4"/>
      <c r="DV999" s="4"/>
      <c r="DW999" s="4"/>
      <c r="DX999" s="4"/>
      <c r="DY999" s="4"/>
      <c r="DZ999" s="4"/>
      <c r="EA999" s="4"/>
      <c r="EB999" s="4"/>
      <c r="EC999" s="4"/>
      <c r="ED999" s="4"/>
      <c r="EE999" s="4"/>
      <c r="EF999" s="4"/>
      <c r="EG999" s="4"/>
      <c r="EH999" s="4"/>
      <c r="EI999" s="4"/>
      <c r="EJ999" s="4"/>
      <c r="EK999" s="4"/>
      <c r="EL999" s="4"/>
      <c r="EM999" s="4"/>
      <c r="EN999" s="4"/>
      <c r="EO999" s="4"/>
      <c r="EP999" s="4"/>
      <c r="EQ999" s="4"/>
      <c r="ER999" s="4"/>
      <c r="ES999" s="4"/>
      <c r="ET999" s="4"/>
      <c r="EU999" s="4"/>
      <c r="EV999" s="4"/>
      <c r="EW999" s="4"/>
      <c r="EX999" s="4"/>
      <c r="EY999" s="4"/>
      <c r="EZ999" s="4"/>
      <c r="FA999" s="4"/>
      <c r="FB999" s="4"/>
      <c r="FC999" s="4"/>
      <c r="FD999" s="4"/>
      <c r="FE999" s="4"/>
      <c r="FF999" s="4"/>
      <c r="FG999" s="4"/>
      <c r="FH999" s="4"/>
      <c r="FI999" s="4"/>
      <c r="FJ999" s="4"/>
      <c r="FK999" s="4"/>
      <c r="FL999" s="4"/>
      <c r="FM999" s="4"/>
      <c r="FN999" s="4"/>
      <c r="FO999" s="4"/>
      <c r="FP999" s="4"/>
      <c r="FQ999" s="4"/>
      <c r="FR999" s="4"/>
      <c r="FS999" s="4"/>
      <c r="FT999" s="4"/>
      <c r="FU999" s="4"/>
      <c r="FV999" s="4"/>
      <c r="FW999" s="4"/>
      <c r="FX999" s="4"/>
      <c r="FY999" s="4"/>
      <c r="FZ999" s="4"/>
      <c r="GA999" s="4"/>
      <c r="GB999" s="4"/>
      <c r="GC999" s="4"/>
      <c r="GD999" s="4"/>
      <c r="GE999" s="4"/>
      <c r="GF999" s="4"/>
      <c r="GG999" s="4"/>
      <c r="GH999" s="4"/>
      <c r="GI999" s="4"/>
      <c r="GJ999" s="4"/>
      <c r="GK999" s="4"/>
      <c r="GL999" s="4"/>
      <c r="GM999" s="4"/>
      <c r="GN999" s="4"/>
      <c r="GO999" s="4"/>
      <c r="GP999" s="4"/>
      <c r="GQ999" s="4"/>
      <c r="GR999" s="4"/>
      <c r="GS999" s="4"/>
      <c r="GT999" s="4"/>
      <c r="GU999" s="4"/>
      <c r="GV999" s="4"/>
      <c r="GW999" s="4"/>
      <c r="GX999" s="4"/>
      <c r="GY999" s="4"/>
      <c r="GZ999" s="4"/>
      <c r="HA999" s="4"/>
      <c r="HB999" s="4"/>
      <c r="HC999" s="4"/>
    </row>
    <row r="1000" spans="1:211" s="380" customFormat="1" ht="13.9" customHeight="1">
      <c r="A1000" s="828" t="str">
        <f>IF('1C TSsoustraitance'!$A717&lt;&gt;0,'1C TSsoustraitance'!$A717,"")</f>
        <v/>
      </c>
      <c r="B1000" s="530"/>
      <c r="C1000" s="513" t="str">
        <f>IF('1C TSsoustraitance'!$A717&lt;&gt;0,'1C TSsoustraitance'!$B717,"")</f>
        <v/>
      </c>
      <c r="D1000" s="513" t="str">
        <f>IF('1C TSsoustraitance'!$A717&lt;&gt;0,'1C TSsoustraitance'!$C717,"")</f>
        <v/>
      </c>
      <c r="E1000" s="684"/>
      <c r="F1000" s="685"/>
      <c r="G1000" s="666">
        <f>'1C TSsoustraitance'!$D717</f>
        <v>0</v>
      </c>
      <c r="H1000" s="533">
        <v>0.21</v>
      </c>
      <c r="I1000" s="533">
        <v>1</v>
      </c>
      <c r="J1000" s="534"/>
      <c r="K1000" s="667">
        <f t="shared" si="197"/>
        <v>0</v>
      </c>
      <c r="L1000" s="668">
        <f>IF(OR('1C TSsoustraitance'!$D717="",'1C TSsoustraitance'!$AP717=0),0,IF(AND('1C TSsoustraitance'!$D717&lt;&gt;"",$K$2="Pôle",'1C TSsoustraitance'!$E717="OUI"),(('1C TSsoustraitance'!$F717+'1C TSsoustraitance'!$G717+'1C TSsoustraitance'!$H717+'1C TSsoustraitance'!$I717+'1C TSsoustraitance'!$M717)/'1C TSsoustraitance'!$R717),IF(AND('1C TSsoustraitance'!$D717&lt;&gt;"",$K$2="Pôle",'1C TSsoustraitance'!$E717="NON"),(('1C TSsoustraitance'!$F717+'1C TSsoustraitance'!$G717+'1C TSsoustraitance'!$H717+'1C TSsoustraitance'!$I717+'1C TSsoustraitance'!$M717)/'1C TSsoustraitance'!$AP717),IF(AND('1C TSsoustraitance'!$D717&lt;&gt;"",$K$2&lt;&gt;"Pôle",'1C TSsoustraitance'!$E717="OUI"),(('1C TSsoustraitance'!$F717+'1C TSsoustraitance'!$G717+'1C TSsoustraitance'!$H717+'1C TSsoustraitance'!$I717+'1C TSsoustraitance'!$J717+'1C TSsoustraitance'!$K717+'1C TSsoustraitance'!$L717+'1C TSsoustraitance'!$M717+'1C TSsoustraitance'!$N717+'1C TSsoustraitance'!$O717+'1C TSsoustraitance'!$P717+'1C TSsoustraitance'!$Q717)/'1C TSsoustraitance'!$R717),IF(AND('1C TSsoustraitance'!$D717&lt;&gt;"",$K$2&lt;&gt;"Pôle",'1C TSsoustraitance'!$E717="NON"),(('1C TSsoustraitance'!$F717+'1C TSsoustraitance'!$G717+'1C TSsoustraitance'!$H717+'1C TSsoustraitance'!$I717+'1C TSsoustraitance'!$J717+'1C TSsoustraitance'!$K717+'1C TSsoustraitance'!$L717+'1C TSsoustraitance'!$M717+'1C TSsoustraitance'!$N717+'1C TSsoustraitance'!$O717+'1C TSsoustraitance'!$P717+'1C TSsoustraitance'!$Q717))/'1C TSsoustraitance'!$AP717)))))</f>
        <v>0</v>
      </c>
      <c r="M1000" s="668">
        <f>IF(OR('1C TSsoustraitance'!$D717="",'1C TSsoustraitance'!AP$13=0),0,IF(AND('1C TSsoustraitance'!$D717&lt;&gt;"",$K$2="Pôle",'1C TSsoustraitance'!$E717="OUI"),(('1C TSsoustraitance'!$J717+'1C TSsoustraitance'!$K717+'1C TSsoustraitance'!$L717)/'1C TSsoustraitance'!$R717),IF(AND('1C TSsoustraitance'!$D717&lt;&gt;"",$K$2="Pôle",'1C TSsoustraitance'!$E717="NON"),(('1C TSsoustraitance'!$J717+'1C TSsoustraitance'!$K717+'1C TSsoustraitance'!$L717)/'1C TSsoustraitance'!$AP717),IF(AND('1C TSsoustraitance'!$D717&lt;&gt;"",$K$2&lt;&gt;"Pôle"),0))))</f>
        <v>0</v>
      </c>
      <c r="N1000" s="668">
        <f t="shared" si="196"/>
        <v>0</v>
      </c>
      <c r="O1000" s="669">
        <f>IF(OR('1C TSsoustraitance'!$D717="",'1C TSsoustraitance'!$E717="OUI",'1C TSsoustraitance'!$AP717=0),0,(('1C TSsoustraitance'!$S717)/'1C TSsoustraitance'!$AP717))</f>
        <v>0</v>
      </c>
      <c r="P1000" s="669">
        <f>IF(OR('1C TSsoustraitance'!$D717="",'1C TSsoustraitance'!$E717="OUI",'1C TSsoustraitance'!$AP717=0),0,(('1C TSsoustraitance'!$T717)/'1C TSsoustraitance'!$AP717))</f>
        <v>0</v>
      </c>
      <c r="Q1000" s="669">
        <f>IF(OR('1C TSsoustraitance'!$D717="",'1C TSsoustraitance'!$E717="OUI",'1C TSsoustraitance'!$AP717=0),0,(('1C TSsoustraitance'!$U717)/'1C TSsoustraitance'!$AP717))</f>
        <v>0</v>
      </c>
      <c r="R1000" s="669">
        <f>IF(OR('1C TSsoustraitance'!$D717="",'1C TSsoustraitance'!$E717="OUI",'1C TSsoustraitance'!$AP717=0),0,(('1C TSsoustraitance'!$V717)/'1C TSsoustraitance'!$AP717))</f>
        <v>0</v>
      </c>
      <c r="S1000" s="669">
        <f>IF(OR('1C TSsoustraitance'!$D717="",'1C TSsoustraitance'!$E717="OUI",'1C TSsoustraitance'!$AP717=0),0,(('1C TSsoustraitance'!$W717)/'1C TSsoustraitance'!$AP717))</f>
        <v>0</v>
      </c>
      <c r="T1000" s="669">
        <f>IF(OR('1C TSsoustraitance'!$D717="",'1C TSsoustraitance'!$E717="OUI",'1C TSsoustraitance'!$AP717=0),0,(('1C TSsoustraitance'!$X717)/'1C TSsoustraitance'!$AP717))</f>
        <v>0</v>
      </c>
      <c r="U1000" s="669">
        <f>IF(OR('1C TSsoustraitance'!$D717="",'1C TSsoustraitance'!$E717="OUI",'1C TSsoustraitance'!$AP717=0),0,(('1C TSsoustraitance'!$Y717)/'1C TSsoustraitance'!$AP717))</f>
        <v>0</v>
      </c>
      <c r="V1000" s="669">
        <f>IF(OR('1C TSsoustraitance'!$D717="",'1C TSsoustraitance'!$E717="OUI",'1C TSsoustraitance'!$AP717=0),0,(('1C TSsoustraitance'!$Z717)/'1C TSsoustraitance'!$AP717))</f>
        <v>0</v>
      </c>
      <c r="W1000" s="669">
        <f>IF(OR('1C TSsoustraitance'!$D717="",'1C TSsoustraitance'!$E717="OUI",'1C TSsoustraitance'!$AP717=0),0,(('1C TSsoustraitance'!$AA717)/'1C TSsoustraitance'!$AP717))</f>
        <v>0</v>
      </c>
      <c r="X1000" s="669">
        <f>IF(OR('1C TSsoustraitance'!$D717="",'1C TSsoustraitance'!$E717="OUI",'1C TSsoustraitance'!$AP717=0),0,(('1C TSsoustraitance'!$AB717)/'1C TSsoustraitance'!$AP717))</f>
        <v>0</v>
      </c>
      <c r="Y1000" s="669">
        <f>IF(OR('1C TSsoustraitance'!$D717="",'1C TSsoustraitance'!$E717="OUI",'1C TSsoustraitance'!$AP717=0),0,(('1C TSsoustraitance'!$AC717)/'1C TSsoustraitance'!$AP717))</f>
        <v>0</v>
      </c>
      <c r="Z1000" s="669">
        <f>IF(OR('1C TSsoustraitance'!$D717="",'1C TSsoustraitance'!$E717="OUI",'1C TSsoustraitance'!$AP717=0),0,(('1C TSsoustraitance'!$AD717)/'1C TSsoustraitance'!$AP717))</f>
        <v>0</v>
      </c>
      <c r="AA1000" s="669">
        <f>IF(OR('1C TSsoustraitance'!$D717="",'1C TSsoustraitance'!$E717="OUI",'1C TSsoustraitance'!$AP717=0),0,(('1C TSsoustraitance'!$AE717)/'1C TSsoustraitance'!$AP717))</f>
        <v>0</v>
      </c>
      <c r="AB1000" s="669">
        <f>IF(OR('1C TSsoustraitance'!$D717="",'1C TSsoustraitance'!$E717="OUI",'1C TSsoustraitance'!$AP717=0),0,(('1C TSsoustraitance'!$AF717)/'1C TSsoustraitance'!$AP717))</f>
        <v>0</v>
      </c>
      <c r="AC1000" s="669">
        <f>IF(OR('1C TSsoustraitance'!$D717="",'1C TSsoustraitance'!$E717="OUI",'1C TSsoustraitance'!$AP717=0),0,(('1C TSsoustraitance'!$AG717)/'1C TSsoustraitance'!$AP717))</f>
        <v>0</v>
      </c>
      <c r="AD1000" s="669">
        <f>IF(OR('1C TSsoustraitance'!$D717="",'1C TSsoustraitance'!$E717="OUI",'1C TSsoustraitance'!$AP717=0),0,(('1C TSsoustraitance'!$AH717)/'1C TSsoustraitance'!$AP717))</f>
        <v>0</v>
      </c>
      <c r="AE1000" s="669">
        <f>IF(OR('1C TSsoustraitance'!$D717="",'1C TSsoustraitance'!$E717="OUI",'1C TSsoustraitance'!$AP717=0),0,(('1C TSsoustraitance'!$AI717)/'1C TSsoustraitance'!$AP717))</f>
        <v>0</v>
      </c>
      <c r="AF1000" s="669">
        <f>IF(OR('1C TSsoustraitance'!$D717="",'1C TSsoustraitance'!$E717="OUI",'1C TSsoustraitance'!$AP717=0),0,(('1C TSsoustraitance'!$AJ717)/'1C TSsoustraitance'!$AP717))</f>
        <v>0</v>
      </c>
      <c r="AG1000" s="669">
        <f>IF(OR('1C TSsoustraitance'!$D717="",'1C TSsoustraitance'!$E717="OUI",'1C TSsoustraitance'!$AP717=0),0,(('1C TSsoustraitance'!$AK717)/'1C TSsoustraitance'!$AP717))</f>
        <v>0</v>
      </c>
      <c r="AH1000" s="669">
        <f>IF(OR('1C TSsoustraitance'!$D717="",'1C TSsoustraitance'!$E717="OUI",'1C TSsoustraitance'!$AP717=0),0,(('1C TSsoustraitance'!$AL717)/'1C TSsoustraitance'!$AP717))</f>
        <v>0</v>
      </c>
      <c r="AI1000" s="669">
        <f>IF(OR('1C TSsoustraitance'!$D717="",'1C TSsoustraitance'!$E717="OUI",'1C TSsoustraitance'!$AP717=0),0,(('1C TSsoustraitance'!$AM717)/'1C TSsoustraitance'!$AP717))</f>
        <v>0</v>
      </c>
      <c r="AJ1000" s="669">
        <f>IF(OR('1C TSsoustraitance'!$D717="",'1C TSsoustraitance'!$E717="OUI",'1C TSsoustraitance'!$AP717=0),0,(('1C TSsoustraitance'!$AN717)/'1C TSsoustraitance'!$AP717))</f>
        <v>0</v>
      </c>
      <c r="AK1000" s="669">
        <f t="shared" si="198"/>
        <v>0</v>
      </c>
      <c r="AL1000" s="668">
        <f t="shared" si="199"/>
        <v>0</v>
      </c>
      <c r="AM1000" s="670">
        <f>IF(Tableau7[[#This Row],[N° pièce]]="",0,(Tableau7[[#This Row],[hors TVA]]+(Tableau7[[#This Row],[hors TVA]]*Tableau7[[#This Row],[Taux TVA]])-(Tableau7[[#This Row],[hors TVA]]*Tableau7[[#This Row],[Taux TVA]]*Tableau7[[#This Row],[Régime TVA: Récupération]]))*Tableau7[[#This Row],[Type 1]])</f>
        <v>0</v>
      </c>
      <c r="AN1000" s="670">
        <f>IF(Tableau7[[#This Row],[N° pièce]]="",0,IF($K$2="pôle",((Tableau7[[#This Row],[hors TVA]]+(Tableau7[[#This Row],[hors TVA]]*Tableau7[[#This Row],[Taux TVA]])-(Tableau7[[#This Row],[hors TVA]]*Tableau7[[#This Row],[Taux TVA]]*Tableau7[[#This Row],[Régime TVA: Récupération]]))*Tableau7[[#This Row],[Type 2]]),0))</f>
        <v>0</v>
      </c>
      <c r="AO1000" s="670">
        <f t="shared" ref="AO1000:AO1015" si="203">$AM1000+$AN1000</f>
        <v>0</v>
      </c>
      <c r="AP1000" s="255">
        <f t="shared" si="201"/>
        <v>0</v>
      </c>
      <c r="AQ1000" s="506">
        <f t="shared" si="202"/>
        <v>0</v>
      </c>
      <c r="AR1000" s="671"/>
      <c r="AS1000" s="512"/>
      <c r="AT1000" s="513" t="str">
        <f>IF(('1C TSsoustraitance'!AP717*FICHE!C$14&lt;J1000),"Forfait limité à "&amp;FICHE!C$14&amp;"€/jour","")</f>
        <v/>
      </c>
      <c r="AU1000" s="797"/>
      <c r="AV1000" s="484"/>
      <c r="AW1000" s="484"/>
      <c r="AX1000" s="484"/>
      <c r="AY1000" s="484"/>
      <c r="AZ1000" s="484"/>
      <c r="BA1000" s="4"/>
      <c r="BB1000" s="4"/>
      <c r="BC1000" s="4"/>
      <c r="BD1000" s="4"/>
      <c r="BE1000" s="4"/>
      <c r="BF1000" s="4"/>
      <c r="BG1000" s="4"/>
      <c r="BH1000" s="4"/>
      <c r="BI1000" s="4"/>
      <c r="BJ1000" s="4"/>
      <c r="BK1000" s="4"/>
      <c r="BL1000" s="4"/>
      <c r="BM1000" s="4"/>
      <c r="BN1000" s="4"/>
      <c r="BO1000" s="4"/>
      <c r="BP1000" s="4"/>
      <c r="BQ1000" s="4"/>
      <c r="BR1000" s="4"/>
      <c r="BS1000" s="4"/>
      <c r="BT1000" s="4"/>
      <c r="BU1000" s="4"/>
      <c r="BV1000" s="4"/>
      <c r="BW1000" s="4"/>
      <c r="BX1000" s="4"/>
      <c r="BY1000" s="4"/>
      <c r="BZ1000" s="4"/>
      <c r="CA1000" s="4"/>
      <c r="CB1000" s="4"/>
      <c r="CC1000" s="4"/>
      <c r="CD1000" s="4"/>
      <c r="CE1000" s="4"/>
      <c r="CF1000" s="4"/>
      <c r="CG1000" s="4"/>
      <c r="CH1000" s="4"/>
      <c r="CI1000" s="4"/>
      <c r="CJ1000" s="4"/>
      <c r="CK1000" s="4"/>
      <c r="CL1000" s="4"/>
      <c r="CM1000" s="4"/>
      <c r="CN1000" s="4"/>
      <c r="CO1000" s="4"/>
      <c r="CP1000" s="4"/>
      <c r="CQ1000" s="4"/>
      <c r="CR1000" s="4"/>
      <c r="CS1000" s="4"/>
      <c r="CT1000" s="4"/>
      <c r="CU1000" s="4"/>
      <c r="CV1000" s="4"/>
      <c r="CW1000" s="4"/>
      <c r="CX1000" s="4"/>
      <c r="CY1000" s="4"/>
      <c r="CZ1000" s="4"/>
      <c r="DA1000" s="4"/>
      <c r="DB1000" s="4"/>
      <c r="DC1000" s="4"/>
      <c r="DD1000" s="4"/>
      <c r="DE1000" s="4"/>
      <c r="DF1000" s="4"/>
      <c r="DG1000" s="4"/>
      <c r="DH1000" s="4"/>
      <c r="DI1000" s="4"/>
      <c r="DJ1000" s="4"/>
      <c r="DK1000" s="4"/>
      <c r="DL1000" s="4"/>
      <c r="DM1000" s="4"/>
      <c r="DN1000" s="4"/>
      <c r="DO1000" s="4"/>
      <c r="DP1000" s="4"/>
      <c r="DQ1000" s="4"/>
      <c r="DR1000" s="4"/>
      <c r="DS1000" s="4"/>
      <c r="DT1000" s="4"/>
      <c r="DU1000" s="4"/>
      <c r="DV1000" s="4"/>
      <c r="DW1000" s="4"/>
      <c r="DX1000" s="4"/>
      <c r="DY1000" s="4"/>
      <c r="DZ1000" s="4"/>
      <c r="EA1000" s="4"/>
      <c r="EB1000" s="4"/>
      <c r="EC1000" s="4"/>
      <c r="ED1000" s="4"/>
      <c r="EE1000" s="4"/>
      <c r="EF1000" s="4"/>
      <c r="EG1000" s="4"/>
      <c r="EH1000" s="4"/>
      <c r="EI1000" s="4"/>
      <c r="EJ1000" s="4"/>
      <c r="EK1000" s="4"/>
      <c r="EL1000" s="4"/>
      <c r="EM1000" s="4"/>
      <c r="EN1000" s="4"/>
      <c r="EO1000" s="4"/>
      <c r="EP1000" s="4"/>
      <c r="EQ1000" s="4"/>
      <c r="ER1000" s="4"/>
      <c r="ES1000" s="4"/>
      <c r="ET1000" s="4"/>
      <c r="EU1000" s="4"/>
      <c r="EV1000" s="4"/>
      <c r="EW1000" s="4"/>
      <c r="EX1000" s="4"/>
      <c r="EY1000" s="4"/>
      <c r="EZ1000" s="4"/>
      <c r="FA1000" s="4"/>
      <c r="FB1000" s="4"/>
      <c r="FC1000" s="4"/>
      <c r="FD1000" s="4"/>
      <c r="FE1000" s="4"/>
      <c r="FF1000" s="4"/>
      <c r="FG1000" s="4"/>
      <c r="FH1000" s="4"/>
      <c r="FI1000" s="4"/>
      <c r="FJ1000" s="4"/>
      <c r="FK1000" s="4"/>
      <c r="FL1000" s="4"/>
      <c r="FM1000" s="4"/>
      <c r="FN1000" s="4"/>
      <c r="FO1000" s="4"/>
      <c r="FP1000" s="4"/>
      <c r="FQ1000" s="4"/>
      <c r="FR1000" s="4"/>
      <c r="FS1000" s="4"/>
      <c r="FT1000" s="4"/>
      <c r="FU1000" s="4"/>
      <c r="FV1000" s="4"/>
      <c r="FW1000" s="4"/>
      <c r="FX1000" s="4"/>
      <c r="FY1000" s="4"/>
      <c r="FZ1000" s="4"/>
      <c r="GA1000" s="4"/>
      <c r="GB1000" s="4"/>
      <c r="GC1000" s="4"/>
      <c r="GD1000" s="4"/>
      <c r="GE1000" s="4"/>
      <c r="GF1000" s="4"/>
      <c r="GG1000" s="4"/>
      <c r="GH1000" s="4"/>
      <c r="GI1000" s="4"/>
      <c r="GJ1000" s="4"/>
      <c r="GK1000" s="4"/>
      <c r="GL1000" s="4"/>
      <c r="GM1000" s="4"/>
      <c r="GN1000" s="4"/>
      <c r="GO1000" s="4"/>
      <c r="GP1000" s="4"/>
      <c r="GQ1000" s="4"/>
      <c r="GR1000" s="4"/>
      <c r="GS1000" s="4"/>
      <c r="GT1000" s="4"/>
      <c r="GU1000" s="4"/>
      <c r="GV1000" s="4"/>
      <c r="GW1000" s="4"/>
      <c r="GX1000" s="4"/>
      <c r="GY1000" s="4"/>
      <c r="GZ1000" s="4"/>
      <c r="HA1000" s="4"/>
      <c r="HB1000" s="4"/>
      <c r="HC1000" s="4"/>
    </row>
    <row r="1001" spans="1:211" s="380" customFormat="1" ht="13.9" customHeight="1">
      <c r="A1001" s="828" t="str">
        <f>IF('1C TSsoustraitance'!$A718&lt;&gt;0,'1C TSsoustraitance'!$A718,"")</f>
        <v/>
      </c>
      <c r="B1001" s="530"/>
      <c r="C1001" s="513" t="str">
        <f>IF('1C TSsoustraitance'!$A718&lt;&gt;0,'1C TSsoustraitance'!$B718,"")</f>
        <v/>
      </c>
      <c r="D1001" s="513" t="str">
        <f>IF('1C TSsoustraitance'!$A718&lt;&gt;0,'1C TSsoustraitance'!$C718,"")</f>
        <v/>
      </c>
      <c r="E1001" s="684"/>
      <c r="F1001" s="685"/>
      <c r="G1001" s="666">
        <f>'1C TSsoustraitance'!$D718</f>
        <v>0</v>
      </c>
      <c r="H1001" s="533">
        <v>0.21</v>
      </c>
      <c r="I1001" s="533">
        <v>1</v>
      </c>
      <c r="J1001" s="534"/>
      <c r="K1001" s="667">
        <f t="shared" si="197"/>
        <v>0</v>
      </c>
      <c r="L1001" s="668">
        <f>IF(OR('1C TSsoustraitance'!$D718="",'1C TSsoustraitance'!$AP718=0),0,IF(AND('1C TSsoustraitance'!$D718&lt;&gt;"",$K$2="Pôle",'1C TSsoustraitance'!$E718="OUI"),(('1C TSsoustraitance'!$F718+'1C TSsoustraitance'!$G718+'1C TSsoustraitance'!$H718+'1C TSsoustraitance'!$I718+'1C TSsoustraitance'!$M718)/'1C TSsoustraitance'!$R718),IF(AND('1C TSsoustraitance'!$D718&lt;&gt;"",$K$2="Pôle",'1C TSsoustraitance'!$E718="NON"),(('1C TSsoustraitance'!$F718+'1C TSsoustraitance'!$G718+'1C TSsoustraitance'!$H718+'1C TSsoustraitance'!$I718+'1C TSsoustraitance'!$M718)/'1C TSsoustraitance'!$AP718),IF(AND('1C TSsoustraitance'!$D718&lt;&gt;"",$K$2&lt;&gt;"Pôle",'1C TSsoustraitance'!$E718="OUI"),(('1C TSsoustraitance'!$F718+'1C TSsoustraitance'!$G718+'1C TSsoustraitance'!$H718+'1C TSsoustraitance'!$I718+'1C TSsoustraitance'!$J718+'1C TSsoustraitance'!$K718+'1C TSsoustraitance'!$L718+'1C TSsoustraitance'!$M718+'1C TSsoustraitance'!$N718+'1C TSsoustraitance'!$O718+'1C TSsoustraitance'!$P718+'1C TSsoustraitance'!$Q718)/'1C TSsoustraitance'!$R718),IF(AND('1C TSsoustraitance'!$D718&lt;&gt;"",$K$2&lt;&gt;"Pôle",'1C TSsoustraitance'!$E718="NON"),(('1C TSsoustraitance'!$F718+'1C TSsoustraitance'!$G718+'1C TSsoustraitance'!$H718+'1C TSsoustraitance'!$I718+'1C TSsoustraitance'!$J718+'1C TSsoustraitance'!$K718+'1C TSsoustraitance'!$L718+'1C TSsoustraitance'!$M718+'1C TSsoustraitance'!$N718+'1C TSsoustraitance'!$O718+'1C TSsoustraitance'!$P718+'1C TSsoustraitance'!$Q718))/'1C TSsoustraitance'!$AP718)))))</f>
        <v>0</v>
      </c>
      <c r="M1001" s="668">
        <f>IF(OR('1C TSsoustraitance'!$D718="",'1C TSsoustraitance'!AP$13=0),0,IF(AND('1C TSsoustraitance'!$D718&lt;&gt;"",$K$2="Pôle",'1C TSsoustraitance'!$E718="OUI"),(('1C TSsoustraitance'!$J718+'1C TSsoustraitance'!$K718+'1C TSsoustraitance'!$L718)/'1C TSsoustraitance'!$R718),IF(AND('1C TSsoustraitance'!$D718&lt;&gt;"",$K$2="Pôle",'1C TSsoustraitance'!$E718="NON"),(('1C TSsoustraitance'!$J718+'1C TSsoustraitance'!$K718+'1C TSsoustraitance'!$L718)/'1C TSsoustraitance'!$AP718),IF(AND('1C TSsoustraitance'!$D718&lt;&gt;"",$K$2&lt;&gt;"Pôle"),0))))</f>
        <v>0</v>
      </c>
      <c r="N1001" s="668">
        <f t="shared" si="196"/>
        <v>0</v>
      </c>
      <c r="O1001" s="669">
        <f>IF(OR('1C TSsoustraitance'!$D718="",'1C TSsoustraitance'!$E718="OUI",'1C TSsoustraitance'!$AP718=0),0,(('1C TSsoustraitance'!$S718)/'1C TSsoustraitance'!$AP718))</f>
        <v>0</v>
      </c>
      <c r="P1001" s="669">
        <f>IF(OR('1C TSsoustraitance'!$D718="",'1C TSsoustraitance'!$E718="OUI",'1C TSsoustraitance'!$AP718=0),0,(('1C TSsoustraitance'!$T718)/'1C TSsoustraitance'!$AP718))</f>
        <v>0</v>
      </c>
      <c r="Q1001" s="669">
        <f>IF(OR('1C TSsoustraitance'!$D718="",'1C TSsoustraitance'!$E718="OUI",'1C TSsoustraitance'!$AP718=0),0,(('1C TSsoustraitance'!$U718)/'1C TSsoustraitance'!$AP718))</f>
        <v>0</v>
      </c>
      <c r="R1001" s="669">
        <f>IF(OR('1C TSsoustraitance'!$D718="",'1C TSsoustraitance'!$E718="OUI",'1C TSsoustraitance'!$AP718=0),0,(('1C TSsoustraitance'!$V718)/'1C TSsoustraitance'!$AP718))</f>
        <v>0</v>
      </c>
      <c r="S1001" s="669">
        <f>IF(OR('1C TSsoustraitance'!$D718="",'1C TSsoustraitance'!$E718="OUI",'1C TSsoustraitance'!$AP718=0),0,(('1C TSsoustraitance'!$W718)/'1C TSsoustraitance'!$AP718))</f>
        <v>0</v>
      </c>
      <c r="T1001" s="669">
        <f>IF(OR('1C TSsoustraitance'!$D718="",'1C TSsoustraitance'!$E718="OUI",'1C TSsoustraitance'!$AP718=0),0,(('1C TSsoustraitance'!$X718)/'1C TSsoustraitance'!$AP718))</f>
        <v>0</v>
      </c>
      <c r="U1001" s="669">
        <f>IF(OR('1C TSsoustraitance'!$D718="",'1C TSsoustraitance'!$E718="OUI",'1C TSsoustraitance'!$AP718=0),0,(('1C TSsoustraitance'!$Y718)/'1C TSsoustraitance'!$AP718))</f>
        <v>0</v>
      </c>
      <c r="V1001" s="669">
        <f>IF(OR('1C TSsoustraitance'!$D718="",'1C TSsoustraitance'!$E718="OUI",'1C TSsoustraitance'!$AP718=0),0,(('1C TSsoustraitance'!$Z718)/'1C TSsoustraitance'!$AP718))</f>
        <v>0</v>
      </c>
      <c r="W1001" s="669">
        <f>IF(OR('1C TSsoustraitance'!$D718="",'1C TSsoustraitance'!$E718="OUI",'1C TSsoustraitance'!$AP718=0),0,(('1C TSsoustraitance'!$AA718)/'1C TSsoustraitance'!$AP718))</f>
        <v>0</v>
      </c>
      <c r="X1001" s="669">
        <f>IF(OR('1C TSsoustraitance'!$D718="",'1C TSsoustraitance'!$E718="OUI",'1C TSsoustraitance'!$AP718=0),0,(('1C TSsoustraitance'!$AB718)/'1C TSsoustraitance'!$AP718))</f>
        <v>0</v>
      </c>
      <c r="Y1001" s="669">
        <f>IF(OR('1C TSsoustraitance'!$D718="",'1C TSsoustraitance'!$E718="OUI",'1C TSsoustraitance'!$AP718=0),0,(('1C TSsoustraitance'!$AC718)/'1C TSsoustraitance'!$AP718))</f>
        <v>0</v>
      </c>
      <c r="Z1001" s="669">
        <f>IF(OR('1C TSsoustraitance'!$D718="",'1C TSsoustraitance'!$E718="OUI",'1C TSsoustraitance'!$AP718=0),0,(('1C TSsoustraitance'!$AD718)/'1C TSsoustraitance'!$AP718))</f>
        <v>0</v>
      </c>
      <c r="AA1001" s="669">
        <f>IF(OR('1C TSsoustraitance'!$D718="",'1C TSsoustraitance'!$E718="OUI",'1C TSsoustraitance'!$AP718=0),0,(('1C TSsoustraitance'!$AE718)/'1C TSsoustraitance'!$AP718))</f>
        <v>0</v>
      </c>
      <c r="AB1001" s="669">
        <f>IF(OR('1C TSsoustraitance'!$D718="",'1C TSsoustraitance'!$E718="OUI",'1C TSsoustraitance'!$AP718=0),0,(('1C TSsoustraitance'!$AF718)/'1C TSsoustraitance'!$AP718))</f>
        <v>0</v>
      </c>
      <c r="AC1001" s="669">
        <f>IF(OR('1C TSsoustraitance'!$D718="",'1C TSsoustraitance'!$E718="OUI",'1C TSsoustraitance'!$AP718=0),0,(('1C TSsoustraitance'!$AG718)/'1C TSsoustraitance'!$AP718))</f>
        <v>0</v>
      </c>
      <c r="AD1001" s="669">
        <f>IF(OR('1C TSsoustraitance'!$D718="",'1C TSsoustraitance'!$E718="OUI",'1C TSsoustraitance'!$AP718=0),0,(('1C TSsoustraitance'!$AH718)/'1C TSsoustraitance'!$AP718))</f>
        <v>0</v>
      </c>
      <c r="AE1001" s="669">
        <f>IF(OR('1C TSsoustraitance'!$D718="",'1C TSsoustraitance'!$E718="OUI",'1C TSsoustraitance'!$AP718=0),0,(('1C TSsoustraitance'!$AI718)/'1C TSsoustraitance'!$AP718))</f>
        <v>0</v>
      </c>
      <c r="AF1001" s="669">
        <f>IF(OR('1C TSsoustraitance'!$D718="",'1C TSsoustraitance'!$E718="OUI",'1C TSsoustraitance'!$AP718=0),0,(('1C TSsoustraitance'!$AJ718)/'1C TSsoustraitance'!$AP718))</f>
        <v>0</v>
      </c>
      <c r="AG1001" s="669">
        <f>IF(OR('1C TSsoustraitance'!$D718="",'1C TSsoustraitance'!$E718="OUI",'1C TSsoustraitance'!$AP718=0),0,(('1C TSsoustraitance'!$AK718)/'1C TSsoustraitance'!$AP718))</f>
        <v>0</v>
      </c>
      <c r="AH1001" s="669">
        <f>IF(OR('1C TSsoustraitance'!$D718="",'1C TSsoustraitance'!$E718="OUI",'1C TSsoustraitance'!$AP718=0),0,(('1C TSsoustraitance'!$AL718)/'1C TSsoustraitance'!$AP718))</f>
        <v>0</v>
      </c>
      <c r="AI1001" s="669">
        <f>IF(OR('1C TSsoustraitance'!$D718="",'1C TSsoustraitance'!$E718="OUI",'1C TSsoustraitance'!$AP718=0),0,(('1C TSsoustraitance'!$AM718)/'1C TSsoustraitance'!$AP718))</f>
        <v>0</v>
      </c>
      <c r="AJ1001" s="669">
        <f>IF(OR('1C TSsoustraitance'!$D718="",'1C TSsoustraitance'!$E718="OUI",'1C TSsoustraitance'!$AP718=0),0,(('1C TSsoustraitance'!$AN718)/'1C TSsoustraitance'!$AP718))</f>
        <v>0</v>
      </c>
      <c r="AK1001" s="669">
        <f t="shared" si="198"/>
        <v>0</v>
      </c>
      <c r="AL1001" s="668">
        <f t="shared" si="199"/>
        <v>0</v>
      </c>
      <c r="AM1001" s="670">
        <f>IF(Tableau7[[#This Row],[N° pièce]]="",0,(Tableau7[[#This Row],[hors TVA]]+(Tableau7[[#This Row],[hors TVA]]*Tableau7[[#This Row],[Taux TVA]])-(Tableau7[[#This Row],[hors TVA]]*Tableau7[[#This Row],[Taux TVA]]*Tableau7[[#This Row],[Régime TVA: Récupération]]))*Tableau7[[#This Row],[Type 1]])</f>
        <v>0</v>
      </c>
      <c r="AN1001" s="670">
        <f>IF(Tableau7[[#This Row],[N° pièce]]="",0,IF($K$2="pôle",((Tableau7[[#This Row],[hors TVA]]+(Tableau7[[#This Row],[hors TVA]]*Tableau7[[#This Row],[Taux TVA]])-(Tableau7[[#This Row],[hors TVA]]*Tableau7[[#This Row],[Taux TVA]]*Tableau7[[#This Row],[Régime TVA: Récupération]]))*Tableau7[[#This Row],[Type 2]]),0))</f>
        <v>0</v>
      </c>
      <c r="AO1001" s="670">
        <f t="shared" si="203"/>
        <v>0</v>
      </c>
      <c r="AP1001" s="255">
        <f t="shared" si="201"/>
        <v>0</v>
      </c>
      <c r="AQ1001" s="506">
        <f t="shared" si="202"/>
        <v>0</v>
      </c>
      <c r="AR1001" s="671"/>
      <c r="AS1001" s="512"/>
      <c r="AT1001" s="513" t="str">
        <f>IF(('1C TSsoustraitance'!AP718*FICHE!C$14&lt;J1001),"Forfait limité à "&amp;FICHE!C$14&amp;"€/jour","")</f>
        <v/>
      </c>
      <c r="AU1001" s="797"/>
      <c r="AV1001" s="484"/>
      <c r="AW1001" s="484"/>
      <c r="AX1001" s="484"/>
      <c r="AY1001" s="484"/>
      <c r="AZ1001" s="484"/>
      <c r="BA1001" s="4"/>
      <c r="BB1001" s="4"/>
      <c r="BC1001" s="4"/>
      <c r="BD1001" s="4"/>
      <c r="BE1001" s="4"/>
      <c r="BF1001" s="4"/>
      <c r="BG1001" s="4"/>
      <c r="BH1001" s="4"/>
      <c r="BI1001" s="4"/>
      <c r="BJ1001" s="4"/>
      <c r="BK1001" s="4"/>
      <c r="BL1001" s="4"/>
      <c r="BM1001" s="4"/>
      <c r="BN1001" s="4"/>
      <c r="BO1001" s="4"/>
      <c r="BP1001" s="4"/>
      <c r="BQ1001" s="4"/>
      <c r="BR1001" s="4"/>
      <c r="BS1001" s="4"/>
      <c r="BT1001" s="4"/>
      <c r="BU1001" s="4"/>
      <c r="BV1001" s="4"/>
      <c r="BW1001" s="4"/>
      <c r="BX1001" s="4"/>
      <c r="BY1001" s="4"/>
      <c r="BZ1001" s="4"/>
      <c r="CA1001" s="4"/>
      <c r="CB1001" s="4"/>
      <c r="CC1001" s="4"/>
      <c r="CD1001" s="4"/>
      <c r="CE1001" s="4"/>
      <c r="CF1001" s="4"/>
      <c r="CG1001" s="4"/>
      <c r="CH1001" s="4"/>
      <c r="CI1001" s="4"/>
      <c r="CJ1001" s="4"/>
      <c r="CK1001" s="4"/>
      <c r="CL1001" s="4"/>
      <c r="CM1001" s="4"/>
      <c r="CN1001" s="4"/>
      <c r="CO1001" s="4"/>
      <c r="CP1001" s="4"/>
      <c r="CQ1001" s="4"/>
      <c r="CR1001" s="4"/>
      <c r="CS1001" s="4"/>
      <c r="CT1001" s="4"/>
      <c r="CU1001" s="4"/>
      <c r="CV1001" s="4"/>
      <c r="CW1001" s="4"/>
      <c r="CX1001" s="4"/>
      <c r="CY1001" s="4"/>
      <c r="CZ1001" s="4"/>
      <c r="DA1001" s="4"/>
      <c r="DB1001" s="4"/>
      <c r="DC1001" s="4"/>
      <c r="DD1001" s="4"/>
      <c r="DE1001" s="4"/>
      <c r="DF1001" s="4"/>
      <c r="DG1001" s="4"/>
      <c r="DH1001" s="4"/>
      <c r="DI1001" s="4"/>
      <c r="DJ1001" s="4"/>
      <c r="DK1001" s="4"/>
      <c r="DL1001" s="4"/>
      <c r="DM1001" s="4"/>
      <c r="DN1001" s="4"/>
      <c r="DO1001" s="4"/>
      <c r="DP1001" s="4"/>
      <c r="DQ1001" s="4"/>
      <c r="DR1001" s="4"/>
      <c r="DS1001" s="4"/>
      <c r="DT1001" s="4"/>
      <c r="DU1001" s="4"/>
      <c r="DV1001" s="4"/>
      <c r="DW1001" s="4"/>
      <c r="DX1001" s="4"/>
      <c r="DY1001" s="4"/>
      <c r="DZ1001" s="4"/>
      <c r="EA1001" s="4"/>
      <c r="EB1001" s="4"/>
      <c r="EC1001" s="4"/>
      <c r="ED1001" s="4"/>
      <c r="EE1001" s="4"/>
      <c r="EF1001" s="4"/>
      <c r="EG1001" s="4"/>
      <c r="EH1001" s="4"/>
      <c r="EI1001" s="4"/>
      <c r="EJ1001" s="4"/>
      <c r="EK1001" s="4"/>
      <c r="EL1001" s="4"/>
      <c r="EM1001" s="4"/>
      <c r="EN1001" s="4"/>
      <c r="EO1001" s="4"/>
      <c r="EP1001" s="4"/>
      <c r="EQ1001" s="4"/>
      <c r="ER1001" s="4"/>
      <c r="ES1001" s="4"/>
      <c r="ET1001" s="4"/>
      <c r="EU1001" s="4"/>
      <c r="EV1001" s="4"/>
      <c r="EW1001" s="4"/>
      <c r="EX1001" s="4"/>
      <c r="EY1001" s="4"/>
      <c r="EZ1001" s="4"/>
      <c r="FA1001" s="4"/>
      <c r="FB1001" s="4"/>
      <c r="FC1001" s="4"/>
      <c r="FD1001" s="4"/>
      <c r="FE1001" s="4"/>
      <c r="FF1001" s="4"/>
      <c r="FG1001" s="4"/>
      <c r="FH1001" s="4"/>
      <c r="FI1001" s="4"/>
      <c r="FJ1001" s="4"/>
      <c r="FK1001" s="4"/>
      <c r="FL1001" s="4"/>
      <c r="FM1001" s="4"/>
      <c r="FN1001" s="4"/>
      <c r="FO1001" s="4"/>
      <c r="FP1001" s="4"/>
      <c r="FQ1001" s="4"/>
      <c r="FR1001" s="4"/>
      <c r="FS1001" s="4"/>
      <c r="FT1001" s="4"/>
      <c r="FU1001" s="4"/>
      <c r="FV1001" s="4"/>
      <c r="FW1001" s="4"/>
      <c r="FX1001" s="4"/>
      <c r="FY1001" s="4"/>
      <c r="FZ1001" s="4"/>
      <c r="GA1001" s="4"/>
      <c r="GB1001" s="4"/>
      <c r="GC1001" s="4"/>
      <c r="GD1001" s="4"/>
      <c r="GE1001" s="4"/>
      <c r="GF1001" s="4"/>
      <c r="GG1001" s="4"/>
      <c r="GH1001" s="4"/>
      <c r="GI1001" s="4"/>
      <c r="GJ1001" s="4"/>
      <c r="GK1001" s="4"/>
      <c r="GL1001" s="4"/>
      <c r="GM1001" s="4"/>
      <c r="GN1001" s="4"/>
      <c r="GO1001" s="4"/>
      <c r="GP1001" s="4"/>
      <c r="GQ1001" s="4"/>
      <c r="GR1001" s="4"/>
      <c r="GS1001" s="4"/>
      <c r="GT1001" s="4"/>
      <c r="GU1001" s="4"/>
      <c r="GV1001" s="4"/>
      <c r="GW1001" s="4"/>
      <c r="GX1001" s="4"/>
      <c r="GY1001" s="4"/>
      <c r="GZ1001" s="4"/>
      <c r="HA1001" s="4"/>
      <c r="HB1001" s="4"/>
      <c r="HC1001" s="4"/>
    </row>
    <row r="1002" spans="1:211" s="380" customFormat="1" ht="13.9" customHeight="1">
      <c r="A1002" s="828" t="str">
        <f>IF('1C TSsoustraitance'!$A719&lt;&gt;0,'1C TSsoustraitance'!$A719,"")</f>
        <v/>
      </c>
      <c r="B1002" s="530"/>
      <c r="C1002" s="513" t="str">
        <f>IF('1C TSsoustraitance'!$A719&lt;&gt;0,'1C TSsoustraitance'!$B719,"")</f>
        <v/>
      </c>
      <c r="D1002" s="513" t="str">
        <f>IF('1C TSsoustraitance'!$A719&lt;&gt;0,'1C TSsoustraitance'!$C719,"")</f>
        <v/>
      </c>
      <c r="E1002" s="684"/>
      <c r="F1002" s="685"/>
      <c r="G1002" s="666">
        <f>'1C TSsoustraitance'!$D719</f>
        <v>0</v>
      </c>
      <c r="H1002" s="533">
        <v>0.21</v>
      </c>
      <c r="I1002" s="533">
        <v>1</v>
      </c>
      <c r="J1002" s="534"/>
      <c r="K1002" s="667">
        <f t="shared" si="197"/>
        <v>0</v>
      </c>
      <c r="L1002" s="668">
        <f>IF(OR('1C TSsoustraitance'!$D719="",'1C TSsoustraitance'!$AP719=0),0,IF(AND('1C TSsoustraitance'!$D719&lt;&gt;"",$K$2="Pôle",'1C TSsoustraitance'!$E719="OUI"),(('1C TSsoustraitance'!$F719+'1C TSsoustraitance'!$G719+'1C TSsoustraitance'!$H719+'1C TSsoustraitance'!$I719+'1C TSsoustraitance'!$M719)/'1C TSsoustraitance'!$R719),IF(AND('1C TSsoustraitance'!$D719&lt;&gt;"",$K$2="Pôle",'1C TSsoustraitance'!$E719="NON"),(('1C TSsoustraitance'!$F719+'1C TSsoustraitance'!$G719+'1C TSsoustraitance'!$H719+'1C TSsoustraitance'!$I719+'1C TSsoustraitance'!$M719)/'1C TSsoustraitance'!$AP719),IF(AND('1C TSsoustraitance'!$D719&lt;&gt;"",$K$2&lt;&gt;"Pôle",'1C TSsoustraitance'!$E719="OUI"),(('1C TSsoustraitance'!$F719+'1C TSsoustraitance'!$G719+'1C TSsoustraitance'!$H719+'1C TSsoustraitance'!$I719+'1C TSsoustraitance'!$J719+'1C TSsoustraitance'!$K719+'1C TSsoustraitance'!$L719+'1C TSsoustraitance'!$M719+'1C TSsoustraitance'!$N719+'1C TSsoustraitance'!$O719+'1C TSsoustraitance'!$P719+'1C TSsoustraitance'!$Q719)/'1C TSsoustraitance'!$R719),IF(AND('1C TSsoustraitance'!$D719&lt;&gt;"",$K$2&lt;&gt;"Pôle",'1C TSsoustraitance'!$E719="NON"),(('1C TSsoustraitance'!$F719+'1C TSsoustraitance'!$G719+'1C TSsoustraitance'!$H719+'1C TSsoustraitance'!$I719+'1C TSsoustraitance'!$J719+'1C TSsoustraitance'!$K719+'1C TSsoustraitance'!$L719+'1C TSsoustraitance'!$M719+'1C TSsoustraitance'!$N719+'1C TSsoustraitance'!$O719+'1C TSsoustraitance'!$P719+'1C TSsoustraitance'!$Q719))/'1C TSsoustraitance'!$AP719)))))</f>
        <v>0</v>
      </c>
      <c r="M1002" s="668">
        <f>IF(OR('1C TSsoustraitance'!$D719="",'1C TSsoustraitance'!AP$13=0),0,IF(AND('1C TSsoustraitance'!$D719&lt;&gt;"",$K$2="Pôle",'1C TSsoustraitance'!$E719="OUI"),(('1C TSsoustraitance'!$J719+'1C TSsoustraitance'!$K719+'1C TSsoustraitance'!$L719)/'1C TSsoustraitance'!$R719),IF(AND('1C TSsoustraitance'!$D719&lt;&gt;"",$K$2="Pôle",'1C TSsoustraitance'!$E719="NON"),(('1C TSsoustraitance'!$J719+'1C TSsoustraitance'!$K719+'1C TSsoustraitance'!$L719)/'1C TSsoustraitance'!$AP719),IF(AND('1C TSsoustraitance'!$D719&lt;&gt;"",$K$2&lt;&gt;"Pôle"),0))))</f>
        <v>0</v>
      </c>
      <c r="N1002" s="668">
        <f t="shared" si="196"/>
        <v>0</v>
      </c>
      <c r="O1002" s="669">
        <f>IF(OR('1C TSsoustraitance'!$D719="",'1C TSsoustraitance'!$E719="OUI",'1C TSsoustraitance'!$AP719=0),0,(('1C TSsoustraitance'!$S719)/'1C TSsoustraitance'!$AP719))</f>
        <v>0</v>
      </c>
      <c r="P1002" s="669">
        <f>IF(OR('1C TSsoustraitance'!$D719="",'1C TSsoustraitance'!$E719="OUI",'1C TSsoustraitance'!$AP719=0),0,(('1C TSsoustraitance'!$T719)/'1C TSsoustraitance'!$AP719))</f>
        <v>0</v>
      </c>
      <c r="Q1002" s="669">
        <f>IF(OR('1C TSsoustraitance'!$D719="",'1C TSsoustraitance'!$E719="OUI",'1C TSsoustraitance'!$AP719=0),0,(('1C TSsoustraitance'!$U719)/'1C TSsoustraitance'!$AP719))</f>
        <v>0</v>
      </c>
      <c r="R1002" s="669">
        <f>IF(OR('1C TSsoustraitance'!$D719="",'1C TSsoustraitance'!$E719="OUI",'1C TSsoustraitance'!$AP719=0),0,(('1C TSsoustraitance'!$V719)/'1C TSsoustraitance'!$AP719))</f>
        <v>0</v>
      </c>
      <c r="S1002" s="669">
        <f>IF(OR('1C TSsoustraitance'!$D719="",'1C TSsoustraitance'!$E719="OUI",'1C TSsoustraitance'!$AP719=0),0,(('1C TSsoustraitance'!$W719)/'1C TSsoustraitance'!$AP719))</f>
        <v>0</v>
      </c>
      <c r="T1002" s="669">
        <f>IF(OR('1C TSsoustraitance'!$D719="",'1C TSsoustraitance'!$E719="OUI",'1C TSsoustraitance'!$AP719=0),0,(('1C TSsoustraitance'!$X719)/'1C TSsoustraitance'!$AP719))</f>
        <v>0</v>
      </c>
      <c r="U1002" s="669">
        <f>IF(OR('1C TSsoustraitance'!$D719="",'1C TSsoustraitance'!$E719="OUI",'1C TSsoustraitance'!$AP719=0),0,(('1C TSsoustraitance'!$Y719)/'1C TSsoustraitance'!$AP719))</f>
        <v>0</v>
      </c>
      <c r="V1002" s="669">
        <f>IF(OR('1C TSsoustraitance'!$D719="",'1C TSsoustraitance'!$E719="OUI",'1C TSsoustraitance'!$AP719=0),0,(('1C TSsoustraitance'!$Z719)/'1C TSsoustraitance'!$AP719))</f>
        <v>0</v>
      </c>
      <c r="W1002" s="669">
        <f>IF(OR('1C TSsoustraitance'!$D719="",'1C TSsoustraitance'!$E719="OUI",'1C TSsoustraitance'!$AP719=0),0,(('1C TSsoustraitance'!$AA719)/'1C TSsoustraitance'!$AP719))</f>
        <v>0</v>
      </c>
      <c r="X1002" s="669">
        <f>IF(OR('1C TSsoustraitance'!$D719="",'1C TSsoustraitance'!$E719="OUI",'1C TSsoustraitance'!$AP719=0),0,(('1C TSsoustraitance'!$AB719)/'1C TSsoustraitance'!$AP719))</f>
        <v>0</v>
      </c>
      <c r="Y1002" s="669">
        <f>IF(OR('1C TSsoustraitance'!$D719="",'1C TSsoustraitance'!$E719="OUI",'1C TSsoustraitance'!$AP719=0),0,(('1C TSsoustraitance'!$AC719)/'1C TSsoustraitance'!$AP719))</f>
        <v>0</v>
      </c>
      <c r="Z1002" s="669">
        <f>IF(OR('1C TSsoustraitance'!$D719="",'1C TSsoustraitance'!$E719="OUI",'1C TSsoustraitance'!$AP719=0),0,(('1C TSsoustraitance'!$AD719)/'1C TSsoustraitance'!$AP719))</f>
        <v>0</v>
      </c>
      <c r="AA1002" s="669">
        <f>IF(OR('1C TSsoustraitance'!$D719="",'1C TSsoustraitance'!$E719="OUI",'1C TSsoustraitance'!$AP719=0),0,(('1C TSsoustraitance'!$AE719)/'1C TSsoustraitance'!$AP719))</f>
        <v>0</v>
      </c>
      <c r="AB1002" s="669">
        <f>IF(OR('1C TSsoustraitance'!$D719="",'1C TSsoustraitance'!$E719="OUI",'1C TSsoustraitance'!$AP719=0),0,(('1C TSsoustraitance'!$AF719)/'1C TSsoustraitance'!$AP719))</f>
        <v>0</v>
      </c>
      <c r="AC1002" s="669">
        <f>IF(OR('1C TSsoustraitance'!$D719="",'1C TSsoustraitance'!$E719="OUI",'1C TSsoustraitance'!$AP719=0),0,(('1C TSsoustraitance'!$AG719)/'1C TSsoustraitance'!$AP719))</f>
        <v>0</v>
      </c>
      <c r="AD1002" s="669">
        <f>IF(OR('1C TSsoustraitance'!$D719="",'1C TSsoustraitance'!$E719="OUI",'1C TSsoustraitance'!$AP719=0),0,(('1C TSsoustraitance'!$AH719)/'1C TSsoustraitance'!$AP719))</f>
        <v>0</v>
      </c>
      <c r="AE1002" s="669">
        <f>IF(OR('1C TSsoustraitance'!$D719="",'1C TSsoustraitance'!$E719="OUI",'1C TSsoustraitance'!$AP719=0),0,(('1C TSsoustraitance'!$AI719)/'1C TSsoustraitance'!$AP719))</f>
        <v>0</v>
      </c>
      <c r="AF1002" s="669">
        <f>IF(OR('1C TSsoustraitance'!$D719="",'1C TSsoustraitance'!$E719="OUI",'1C TSsoustraitance'!$AP719=0),0,(('1C TSsoustraitance'!$AJ719)/'1C TSsoustraitance'!$AP719))</f>
        <v>0</v>
      </c>
      <c r="AG1002" s="669">
        <f>IF(OR('1C TSsoustraitance'!$D719="",'1C TSsoustraitance'!$E719="OUI",'1C TSsoustraitance'!$AP719=0),0,(('1C TSsoustraitance'!$AK719)/'1C TSsoustraitance'!$AP719))</f>
        <v>0</v>
      </c>
      <c r="AH1002" s="669">
        <f>IF(OR('1C TSsoustraitance'!$D719="",'1C TSsoustraitance'!$E719="OUI",'1C TSsoustraitance'!$AP719=0),0,(('1C TSsoustraitance'!$AL719)/'1C TSsoustraitance'!$AP719))</f>
        <v>0</v>
      </c>
      <c r="AI1002" s="669">
        <f>IF(OR('1C TSsoustraitance'!$D719="",'1C TSsoustraitance'!$E719="OUI",'1C TSsoustraitance'!$AP719=0),0,(('1C TSsoustraitance'!$AM719)/'1C TSsoustraitance'!$AP719))</f>
        <v>0</v>
      </c>
      <c r="AJ1002" s="669">
        <f>IF(OR('1C TSsoustraitance'!$D719="",'1C TSsoustraitance'!$E719="OUI",'1C TSsoustraitance'!$AP719=0),0,(('1C TSsoustraitance'!$AN719)/'1C TSsoustraitance'!$AP719))</f>
        <v>0</v>
      </c>
      <c r="AK1002" s="669">
        <f t="shared" si="198"/>
        <v>0</v>
      </c>
      <c r="AL1002" s="668">
        <f t="shared" si="199"/>
        <v>0</v>
      </c>
      <c r="AM1002" s="670">
        <f>IF(Tableau7[[#This Row],[N° pièce]]="",0,(Tableau7[[#This Row],[hors TVA]]+(Tableau7[[#This Row],[hors TVA]]*Tableau7[[#This Row],[Taux TVA]])-(Tableau7[[#This Row],[hors TVA]]*Tableau7[[#This Row],[Taux TVA]]*Tableau7[[#This Row],[Régime TVA: Récupération]]))*Tableau7[[#This Row],[Type 1]])</f>
        <v>0</v>
      </c>
      <c r="AN1002" s="670">
        <f>IF(Tableau7[[#This Row],[N° pièce]]="",0,IF($K$2="pôle",((Tableau7[[#This Row],[hors TVA]]+(Tableau7[[#This Row],[hors TVA]]*Tableau7[[#This Row],[Taux TVA]])-(Tableau7[[#This Row],[hors TVA]]*Tableau7[[#This Row],[Taux TVA]]*Tableau7[[#This Row],[Régime TVA: Récupération]]))*Tableau7[[#This Row],[Type 2]]),0))</f>
        <v>0</v>
      </c>
      <c r="AO1002" s="670">
        <f t="shared" si="203"/>
        <v>0</v>
      </c>
      <c r="AP1002" s="255">
        <f t="shared" si="201"/>
        <v>0</v>
      </c>
      <c r="AQ1002" s="506">
        <f t="shared" si="202"/>
        <v>0</v>
      </c>
      <c r="AR1002" s="671"/>
      <c r="AS1002" s="512"/>
      <c r="AT1002" s="513" t="str">
        <f>IF(('1C TSsoustraitance'!AP719*FICHE!C$14&lt;J1002),"Forfait limité à "&amp;FICHE!C$14&amp;"€/jour","")</f>
        <v/>
      </c>
      <c r="AU1002" s="797"/>
      <c r="AV1002" s="484"/>
      <c r="AW1002" s="484"/>
      <c r="AX1002" s="484"/>
      <c r="AY1002" s="484"/>
      <c r="AZ1002" s="484"/>
      <c r="BA1002" s="4"/>
      <c r="BB1002" s="4"/>
      <c r="BC1002" s="4"/>
      <c r="BD1002" s="4"/>
      <c r="BE1002" s="4"/>
      <c r="BF1002" s="4"/>
      <c r="BG1002" s="4"/>
      <c r="BH1002" s="4"/>
      <c r="BI1002" s="4"/>
      <c r="BJ1002" s="4"/>
      <c r="BK1002" s="4"/>
      <c r="BL1002" s="4"/>
      <c r="BM1002" s="4"/>
      <c r="BN1002" s="4"/>
      <c r="BO1002" s="4"/>
      <c r="BP1002" s="4"/>
      <c r="BQ1002" s="4"/>
      <c r="BR1002" s="4"/>
      <c r="BS1002" s="4"/>
      <c r="BT1002" s="4"/>
      <c r="BU1002" s="4"/>
      <c r="BV1002" s="4"/>
      <c r="BW1002" s="4"/>
      <c r="BX1002" s="4"/>
      <c r="BY1002" s="4"/>
      <c r="BZ1002" s="4"/>
      <c r="CA1002" s="4"/>
      <c r="CB1002" s="4"/>
      <c r="CC1002" s="4"/>
      <c r="CD1002" s="4"/>
      <c r="CE1002" s="4"/>
      <c r="CF1002" s="4"/>
      <c r="CG1002" s="4"/>
      <c r="CH1002" s="4"/>
      <c r="CI1002" s="4"/>
      <c r="CJ1002" s="4"/>
      <c r="CK1002" s="4"/>
      <c r="CL1002" s="4"/>
      <c r="CM1002" s="4"/>
      <c r="CN1002" s="4"/>
      <c r="CO1002" s="4"/>
      <c r="CP1002" s="4"/>
      <c r="CQ1002" s="4"/>
      <c r="CR1002" s="4"/>
      <c r="CS1002" s="4"/>
      <c r="CT1002" s="4"/>
      <c r="CU1002" s="4"/>
      <c r="CV1002" s="4"/>
      <c r="CW1002" s="4"/>
      <c r="CX1002" s="4"/>
      <c r="CY1002" s="4"/>
      <c r="CZ1002" s="4"/>
      <c r="DA1002" s="4"/>
      <c r="DB1002" s="4"/>
      <c r="DC1002" s="4"/>
      <c r="DD1002" s="4"/>
      <c r="DE1002" s="4"/>
      <c r="DF1002" s="4"/>
      <c r="DG1002" s="4"/>
      <c r="DH1002" s="4"/>
      <c r="DI1002" s="4"/>
      <c r="DJ1002" s="4"/>
      <c r="DK1002" s="4"/>
      <c r="DL1002" s="4"/>
      <c r="DM1002" s="4"/>
      <c r="DN1002" s="4"/>
      <c r="DO1002" s="4"/>
      <c r="DP1002" s="4"/>
      <c r="DQ1002" s="4"/>
      <c r="DR1002" s="4"/>
      <c r="DS1002" s="4"/>
      <c r="DT1002" s="4"/>
      <c r="DU1002" s="4"/>
      <c r="DV1002" s="4"/>
      <c r="DW1002" s="4"/>
      <c r="DX1002" s="4"/>
      <c r="DY1002" s="4"/>
      <c r="DZ1002" s="4"/>
      <c r="EA1002" s="4"/>
      <c r="EB1002" s="4"/>
      <c r="EC1002" s="4"/>
      <c r="ED1002" s="4"/>
      <c r="EE1002" s="4"/>
      <c r="EF1002" s="4"/>
      <c r="EG1002" s="4"/>
      <c r="EH1002" s="4"/>
      <c r="EI1002" s="4"/>
      <c r="EJ1002" s="4"/>
      <c r="EK1002" s="4"/>
      <c r="EL1002" s="4"/>
      <c r="EM1002" s="4"/>
      <c r="EN1002" s="4"/>
      <c r="EO1002" s="4"/>
      <c r="EP1002" s="4"/>
      <c r="EQ1002" s="4"/>
      <c r="ER1002" s="4"/>
      <c r="ES1002" s="4"/>
      <c r="ET1002" s="4"/>
      <c r="EU1002" s="4"/>
      <c r="EV1002" s="4"/>
      <c r="EW1002" s="4"/>
      <c r="EX1002" s="4"/>
      <c r="EY1002" s="4"/>
      <c r="EZ1002" s="4"/>
      <c r="FA1002" s="4"/>
      <c r="FB1002" s="4"/>
      <c r="FC1002" s="4"/>
      <c r="FD1002" s="4"/>
      <c r="FE1002" s="4"/>
      <c r="FF1002" s="4"/>
      <c r="FG1002" s="4"/>
      <c r="FH1002" s="4"/>
      <c r="FI1002" s="4"/>
      <c r="FJ1002" s="4"/>
      <c r="FK1002" s="4"/>
      <c r="FL1002" s="4"/>
      <c r="FM1002" s="4"/>
      <c r="FN1002" s="4"/>
      <c r="FO1002" s="4"/>
      <c r="FP1002" s="4"/>
      <c r="FQ1002" s="4"/>
      <c r="FR1002" s="4"/>
      <c r="FS1002" s="4"/>
      <c r="FT1002" s="4"/>
      <c r="FU1002" s="4"/>
      <c r="FV1002" s="4"/>
      <c r="FW1002" s="4"/>
      <c r="FX1002" s="4"/>
      <c r="FY1002" s="4"/>
      <c r="FZ1002" s="4"/>
      <c r="GA1002" s="4"/>
      <c r="GB1002" s="4"/>
      <c r="GC1002" s="4"/>
      <c r="GD1002" s="4"/>
      <c r="GE1002" s="4"/>
      <c r="GF1002" s="4"/>
      <c r="GG1002" s="4"/>
      <c r="GH1002" s="4"/>
      <c r="GI1002" s="4"/>
      <c r="GJ1002" s="4"/>
      <c r="GK1002" s="4"/>
      <c r="GL1002" s="4"/>
      <c r="GM1002" s="4"/>
      <c r="GN1002" s="4"/>
      <c r="GO1002" s="4"/>
      <c r="GP1002" s="4"/>
      <c r="GQ1002" s="4"/>
      <c r="GR1002" s="4"/>
      <c r="GS1002" s="4"/>
      <c r="GT1002" s="4"/>
      <c r="GU1002" s="4"/>
      <c r="GV1002" s="4"/>
      <c r="GW1002" s="4"/>
      <c r="GX1002" s="4"/>
      <c r="GY1002" s="4"/>
      <c r="GZ1002" s="4"/>
      <c r="HA1002" s="4"/>
      <c r="HB1002" s="4"/>
      <c r="HC1002" s="4"/>
    </row>
    <row r="1003" spans="1:211" s="380" customFormat="1" ht="13.9" customHeight="1">
      <c r="A1003" s="828" t="str">
        <f>IF('1C TSsoustraitance'!$A720&lt;&gt;0,'1C TSsoustraitance'!$A720,"")</f>
        <v/>
      </c>
      <c r="B1003" s="530"/>
      <c r="C1003" s="513" t="str">
        <f>IF('1C TSsoustraitance'!$A720&lt;&gt;0,'1C TSsoustraitance'!$B720,"")</f>
        <v/>
      </c>
      <c r="D1003" s="513" t="str">
        <f>IF('1C TSsoustraitance'!$A720&lt;&gt;0,'1C TSsoustraitance'!$C720,"")</f>
        <v/>
      </c>
      <c r="E1003" s="684"/>
      <c r="F1003" s="685"/>
      <c r="G1003" s="666">
        <f>'1C TSsoustraitance'!$D720</f>
        <v>0</v>
      </c>
      <c r="H1003" s="533">
        <v>0.21</v>
      </c>
      <c r="I1003" s="533">
        <v>1</v>
      </c>
      <c r="J1003" s="534"/>
      <c r="K1003" s="667">
        <f t="shared" si="197"/>
        <v>0</v>
      </c>
      <c r="L1003" s="668">
        <f>IF(OR('1C TSsoustraitance'!$D720="",'1C TSsoustraitance'!$AP720=0),0,IF(AND('1C TSsoustraitance'!$D720&lt;&gt;"",$K$2="Pôle",'1C TSsoustraitance'!$E720="OUI"),(('1C TSsoustraitance'!$F720+'1C TSsoustraitance'!$G720+'1C TSsoustraitance'!$H720+'1C TSsoustraitance'!$I720+'1C TSsoustraitance'!$M720)/'1C TSsoustraitance'!$R720),IF(AND('1C TSsoustraitance'!$D720&lt;&gt;"",$K$2="Pôle",'1C TSsoustraitance'!$E720="NON"),(('1C TSsoustraitance'!$F720+'1C TSsoustraitance'!$G720+'1C TSsoustraitance'!$H720+'1C TSsoustraitance'!$I720+'1C TSsoustraitance'!$M720)/'1C TSsoustraitance'!$AP720),IF(AND('1C TSsoustraitance'!$D720&lt;&gt;"",$K$2&lt;&gt;"Pôle",'1C TSsoustraitance'!$E720="OUI"),(('1C TSsoustraitance'!$F720+'1C TSsoustraitance'!$G720+'1C TSsoustraitance'!$H720+'1C TSsoustraitance'!$I720+'1C TSsoustraitance'!$J720+'1C TSsoustraitance'!$K720+'1C TSsoustraitance'!$L720+'1C TSsoustraitance'!$M720+'1C TSsoustraitance'!$N720+'1C TSsoustraitance'!$O720+'1C TSsoustraitance'!$P720+'1C TSsoustraitance'!$Q720)/'1C TSsoustraitance'!$R720),IF(AND('1C TSsoustraitance'!$D720&lt;&gt;"",$K$2&lt;&gt;"Pôle",'1C TSsoustraitance'!$E720="NON"),(('1C TSsoustraitance'!$F720+'1C TSsoustraitance'!$G720+'1C TSsoustraitance'!$H720+'1C TSsoustraitance'!$I720+'1C TSsoustraitance'!$J720+'1C TSsoustraitance'!$K720+'1C TSsoustraitance'!$L720+'1C TSsoustraitance'!$M720+'1C TSsoustraitance'!$N720+'1C TSsoustraitance'!$O720+'1C TSsoustraitance'!$P720+'1C TSsoustraitance'!$Q720))/'1C TSsoustraitance'!$AP720)))))</f>
        <v>0</v>
      </c>
      <c r="M1003" s="668">
        <f>IF(OR('1C TSsoustraitance'!$D720="",'1C TSsoustraitance'!AP$13=0),0,IF(AND('1C TSsoustraitance'!$D720&lt;&gt;"",$K$2="Pôle",'1C TSsoustraitance'!$E720="OUI"),(('1C TSsoustraitance'!$J720+'1C TSsoustraitance'!$K720+'1C TSsoustraitance'!$L720)/'1C TSsoustraitance'!$R720),IF(AND('1C TSsoustraitance'!$D720&lt;&gt;"",$K$2="Pôle",'1C TSsoustraitance'!$E720="NON"),(('1C TSsoustraitance'!$J720+'1C TSsoustraitance'!$K720+'1C TSsoustraitance'!$L720)/'1C TSsoustraitance'!$AP720),IF(AND('1C TSsoustraitance'!$D720&lt;&gt;"",$K$2&lt;&gt;"Pôle"),0))))</f>
        <v>0</v>
      </c>
      <c r="N1003" s="668">
        <f t="shared" si="196"/>
        <v>0</v>
      </c>
      <c r="O1003" s="669">
        <f>IF(OR('1C TSsoustraitance'!$D720="",'1C TSsoustraitance'!$E720="OUI",'1C TSsoustraitance'!$AP720=0),0,(('1C TSsoustraitance'!$S720)/'1C TSsoustraitance'!$AP720))</f>
        <v>0</v>
      </c>
      <c r="P1003" s="669">
        <f>IF(OR('1C TSsoustraitance'!$D720="",'1C TSsoustraitance'!$E720="OUI",'1C TSsoustraitance'!$AP720=0),0,(('1C TSsoustraitance'!$T720)/'1C TSsoustraitance'!$AP720))</f>
        <v>0</v>
      </c>
      <c r="Q1003" s="669">
        <f>IF(OR('1C TSsoustraitance'!$D720="",'1C TSsoustraitance'!$E720="OUI",'1C TSsoustraitance'!$AP720=0),0,(('1C TSsoustraitance'!$U720)/'1C TSsoustraitance'!$AP720))</f>
        <v>0</v>
      </c>
      <c r="R1003" s="669">
        <f>IF(OR('1C TSsoustraitance'!$D720="",'1C TSsoustraitance'!$E720="OUI",'1C TSsoustraitance'!$AP720=0),0,(('1C TSsoustraitance'!$V720)/'1C TSsoustraitance'!$AP720))</f>
        <v>0</v>
      </c>
      <c r="S1003" s="669">
        <f>IF(OR('1C TSsoustraitance'!$D720="",'1C TSsoustraitance'!$E720="OUI",'1C TSsoustraitance'!$AP720=0),0,(('1C TSsoustraitance'!$W720)/'1C TSsoustraitance'!$AP720))</f>
        <v>0</v>
      </c>
      <c r="T1003" s="669">
        <f>IF(OR('1C TSsoustraitance'!$D720="",'1C TSsoustraitance'!$E720="OUI",'1C TSsoustraitance'!$AP720=0),0,(('1C TSsoustraitance'!$X720)/'1C TSsoustraitance'!$AP720))</f>
        <v>0</v>
      </c>
      <c r="U1003" s="669">
        <f>IF(OR('1C TSsoustraitance'!$D720="",'1C TSsoustraitance'!$E720="OUI",'1C TSsoustraitance'!$AP720=0),0,(('1C TSsoustraitance'!$Y720)/'1C TSsoustraitance'!$AP720))</f>
        <v>0</v>
      </c>
      <c r="V1003" s="669">
        <f>IF(OR('1C TSsoustraitance'!$D720="",'1C TSsoustraitance'!$E720="OUI",'1C TSsoustraitance'!$AP720=0),0,(('1C TSsoustraitance'!$Z720)/'1C TSsoustraitance'!$AP720))</f>
        <v>0</v>
      </c>
      <c r="W1003" s="669">
        <f>IF(OR('1C TSsoustraitance'!$D720="",'1C TSsoustraitance'!$E720="OUI",'1C TSsoustraitance'!$AP720=0),0,(('1C TSsoustraitance'!$AA720)/'1C TSsoustraitance'!$AP720))</f>
        <v>0</v>
      </c>
      <c r="X1003" s="669">
        <f>IF(OR('1C TSsoustraitance'!$D720="",'1C TSsoustraitance'!$E720="OUI",'1C TSsoustraitance'!$AP720=0),0,(('1C TSsoustraitance'!$AB720)/'1C TSsoustraitance'!$AP720))</f>
        <v>0</v>
      </c>
      <c r="Y1003" s="669">
        <f>IF(OR('1C TSsoustraitance'!$D720="",'1C TSsoustraitance'!$E720="OUI",'1C TSsoustraitance'!$AP720=0),0,(('1C TSsoustraitance'!$AC720)/'1C TSsoustraitance'!$AP720))</f>
        <v>0</v>
      </c>
      <c r="Z1003" s="669">
        <f>IF(OR('1C TSsoustraitance'!$D720="",'1C TSsoustraitance'!$E720="OUI",'1C TSsoustraitance'!$AP720=0),0,(('1C TSsoustraitance'!$AD720)/'1C TSsoustraitance'!$AP720))</f>
        <v>0</v>
      </c>
      <c r="AA1003" s="669">
        <f>IF(OR('1C TSsoustraitance'!$D720="",'1C TSsoustraitance'!$E720="OUI",'1C TSsoustraitance'!$AP720=0),0,(('1C TSsoustraitance'!$AE720)/'1C TSsoustraitance'!$AP720))</f>
        <v>0</v>
      </c>
      <c r="AB1003" s="669">
        <f>IF(OR('1C TSsoustraitance'!$D720="",'1C TSsoustraitance'!$E720="OUI",'1C TSsoustraitance'!$AP720=0),0,(('1C TSsoustraitance'!$AF720)/'1C TSsoustraitance'!$AP720))</f>
        <v>0</v>
      </c>
      <c r="AC1003" s="669">
        <f>IF(OR('1C TSsoustraitance'!$D720="",'1C TSsoustraitance'!$E720="OUI",'1C TSsoustraitance'!$AP720=0),0,(('1C TSsoustraitance'!$AG720)/'1C TSsoustraitance'!$AP720))</f>
        <v>0</v>
      </c>
      <c r="AD1003" s="669">
        <f>IF(OR('1C TSsoustraitance'!$D720="",'1C TSsoustraitance'!$E720="OUI",'1C TSsoustraitance'!$AP720=0),0,(('1C TSsoustraitance'!$AH720)/'1C TSsoustraitance'!$AP720))</f>
        <v>0</v>
      </c>
      <c r="AE1003" s="669">
        <f>IF(OR('1C TSsoustraitance'!$D720="",'1C TSsoustraitance'!$E720="OUI",'1C TSsoustraitance'!$AP720=0),0,(('1C TSsoustraitance'!$AI720)/'1C TSsoustraitance'!$AP720))</f>
        <v>0</v>
      </c>
      <c r="AF1003" s="669">
        <f>IF(OR('1C TSsoustraitance'!$D720="",'1C TSsoustraitance'!$E720="OUI",'1C TSsoustraitance'!$AP720=0),0,(('1C TSsoustraitance'!$AJ720)/'1C TSsoustraitance'!$AP720))</f>
        <v>0</v>
      </c>
      <c r="AG1003" s="669">
        <f>IF(OR('1C TSsoustraitance'!$D720="",'1C TSsoustraitance'!$E720="OUI",'1C TSsoustraitance'!$AP720=0),0,(('1C TSsoustraitance'!$AK720)/'1C TSsoustraitance'!$AP720))</f>
        <v>0</v>
      </c>
      <c r="AH1003" s="669">
        <f>IF(OR('1C TSsoustraitance'!$D720="",'1C TSsoustraitance'!$E720="OUI",'1C TSsoustraitance'!$AP720=0),0,(('1C TSsoustraitance'!$AL720)/'1C TSsoustraitance'!$AP720))</f>
        <v>0</v>
      </c>
      <c r="AI1003" s="669">
        <f>IF(OR('1C TSsoustraitance'!$D720="",'1C TSsoustraitance'!$E720="OUI",'1C TSsoustraitance'!$AP720=0),0,(('1C TSsoustraitance'!$AM720)/'1C TSsoustraitance'!$AP720))</f>
        <v>0</v>
      </c>
      <c r="AJ1003" s="669">
        <f>IF(OR('1C TSsoustraitance'!$D720="",'1C TSsoustraitance'!$E720="OUI",'1C TSsoustraitance'!$AP720=0),0,(('1C TSsoustraitance'!$AN720)/'1C TSsoustraitance'!$AP720))</f>
        <v>0</v>
      </c>
      <c r="AK1003" s="669">
        <f t="shared" si="198"/>
        <v>0</v>
      </c>
      <c r="AL1003" s="668">
        <f t="shared" si="199"/>
        <v>0</v>
      </c>
      <c r="AM1003" s="670">
        <f>IF(Tableau7[[#This Row],[N° pièce]]="",0,(Tableau7[[#This Row],[hors TVA]]+(Tableau7[[#This Row],[hors TVA]]*Tableau7[[#This Row],[Taux TVA]])-(Tableau7[[#This Row],[hors TVA]]*Tableau7[[#This Row],[Taux TVA]]*Tableau7[[#This Row],[Régime TVA: Récupération]]))*Tableau7[[#This Row],[Type 1]])</f>
        <v>0</v>
      </c>
      <c r="AN1003" s="670">
        <f>IF(Tableau7[[#This Row],[N° pièce]]="",0,IF($K$2="pôle",((Tableau7[[#This Row],[hors TVA]]+(Tableau7[[#This Row],[hors TVA]]*Tableau7[[#This Row],[Taux TVA]])-(Tableau7[[#This Row],[hors TVA]]*Tableau7[[#This Row],[Taux TVA]]*Tableau7[[#This Row],[Régime TVA: Récupération]]))*Tableau7[[#This Row],[Type 2]]),0))</f>
        <v>0</v>
      </c>
      <c r="AO1003" s="670">
        <f t="shared" si="203"/>
        <v>0</v>
      </c>
      <c r="AP1003" s="255">
        <f t="shared" si="201"/>
        <v>0</v>
      </c>
      <c r="AQ1003" s="506">
        <f t="shared" si="202"/>
        <v>0</v>
      </c>
      <c r="AR1003" s="671"/>
      <c r="AS1003" s="512"/>
      <c r="AT1003" s="513" t="str">
        <f>IF(('1C TSsoustraitance'!AP720*FICHE!C$14&lt;J1003),"Forfait limité à "&amp;FICHE!C$14&amp;"€/jour","")</f>
        <v/>
      </c>
      <c r="AU1003" s="797"/>
      <c r="AV1003" s="484"/>
      <c r="AW1003" s="484"/>
      <c r="AX1003" s="484"/>
      <c r="AY1003" s="484"/>
      <c r="AZ1003" s="484"/>
      <c r="BA1003" s="4"/>
      <c r="BB1003" s="4"/>
      <c r="BC1003" s="4"/>
      <c r="BD1003" s="4"/>
      <c r="BE1003" s="4"/>
      <c r="BF1003" s="4"/>
      <c r="BG1003" s="4"/>
      <c r="BH1003" s="4"/>
      <c r="BI1003" s="4"/>
      <c r="BJ1003" s="4"/>
      <c r="BK1003" s="4"/>
      <c r="BL1003" s="4"/>
      <c r="BM1003" s="4"/>
      <c r="BN1003" s="4"/>
      <c r="BO1003" s="4"/>
      <c r="BP1003" s="4"/>
      <c r="BQ1003" s="4"/>
      <c r="BR1003" s="4"/>
      <c r="BS1003" s="4"/>
      <c r="BT1003" s="4"/>
      <c r="BU1003" s="4"/>
      <c r="BV1003" s="4"/>
      <c r="BW1003" s="4"/>
      <c r="BX1003" s="4"/>
      <c r="BY1003" s="4"/>
      <c r="BZ1003" s="4"/>
      <c r="CA1003" s="4"/>
      <c r="CB1003" s="4"/>
      <c r="CC1003" s="4"/>
      <c r="CD1003" s="4"/>
      <c r="CE1003" s="4"/>
      <c r="CF1003" s="4"/>
      <c r="CG1003" s="4"/>
      <c r="CH1003" s="4"/>
      <c r="CI1003" s="4"/>
      <c r="CJ1003" s="4"/>
      <c r="CK1003" s="4"/>
      <c r="CL1003" s="4"/>
      <c r="CM1003" s="4"/>
      <c r="CN1003" s="4"/>
      <c r="CO1003" s="4"/>
      <c r="CP1003" s="4"/>
      <c r="CQ1003" s="4"/>
      <c r="CR1003" s="4"/>
      <c r="CS1003" s="4"/>
      <c r="CT1003" s="4"/>
      <c r="CU1003" s="4"/>
      <c r="CV1003" s="4"/>
      <c r="CW1003" s="4"/>
      <c r="CX1003" s="4"/>
      <c r="CY1003" s="4"/>
      <c r="CZ1003" s="4"/>
      <c r="DA1003" s="4"/>
      <c r="DB1003" s="4"/>
      <c r="DC1003" s="4"/>
      <c r="DD1003" s="4"/>
      <c r="DE1003" s="4"/>
      <c r="DF1003" s="4"/>
      <c r="DG1003" s="4"/>
      <c r="DH1003" s="4"/>
      <c r="DI1003" s="4"/>
      <c r="DJ1003" s="4"/>
      <c r="DK1003" s="4"/>
      <c r="DL1003" s="4"/>
      <c r="DM1003" s="4"/>
      <c r="DN1003" s="4"/>
      <c r="DO1003" s="4"/>
      <c r="DP1003" s="4"/>
      <c r="DQ1003" s="4"/>
      <c r="DR1003" s="4"/>
      <c r="DS1003" s="4"/>
      <c r="DT1003" s="4"/>
      <c r="DU1003" s="4"/>
      <c r="DV1003" s="4"/>
      <c r="DW1003" s="4"/>
      <c r="DX1003" s="4"/>
      <c r="DY1003" s="4"/>
      <c r="DZ1003" s="4"/>
      <c r="EA1003" s="4"/>
      <c r="EB1003" s="4"/>
      <c r="EC1003" s="4"/>
      <c r="ED1003" s="4"/>
      <c r="EE1003" s="4"/>
      <c r="EF1003" s="4"/>
      <c r="EG1003" s="4"/>
      <c r="EH1003" s="4"/>
      <c r="EI1003" s="4"/>
      <c r="EJ1003" s="4"/>
      <c r="EK1003" s="4"/>
      <c r="EL1003" s="4"/>
      <c r="EM1003" s="4"/>
      <c r="EN1003" s="4"/>
      <c r="EO1003" s="4"/>
      <c r="EP1003" s="4"/>
      <c r="EQ1003" s="4"/>
      <c r="ER1003" s="4"/>
      <c r="ES1003" s="4"/>
      <c r="ET1003" s="4"/>
      <c r="EU1003" s="4"/>
      <c r="EV1003" s="4"/>
      <c r="EW1003" s="4"/>
      <c r="EX1003" s="4"/>
      <c r="EY1003" s="4"/>
      <c r="EZ1003" s="4"/>
      <c r="FA1003" s="4"/>
      <c r="FB1003" s="4"/>
      <c r="FC1003" s="4"/>
      <c r="FD1003" s="4"/>
      <c r="FE1003" s="4"/>
      <c r="FF1003" s="4"/>
      <c r="FG1003" s="4"/>
      <c r="FH1003" s="4"/>
      <c r="FI1003" s="4"/>
      <c r="FJ1003" s="4"/>
      <c r="FK1003" s="4"/>
      <c r="FL1003" s="4"/>
      <c r="FM1003" s="4"/>
      <c r="FN1003" s="4"/>
      <c r="FO1003" s="4"/>
      <c r="FP1003" s="4"/>
      <c r="FQ1003" s="4"/>
      <c r="FR1003" s="4"/>
      <c r="FS1003" s="4"/>
      <c r="FT1003" s="4"/>
      <c r="FU1003" s="4"/>
      <c r="FV1003" s="4"/>
      <c r="FW1003" s="4"/>
      <c r="FX1003" s="4"/>
      <c r="FY1003" s="4"/>
      <c r="FZ1003" s="4"/>
      <c r="GA1003" s="4"/>
      <c r="GB1003" s="4"/>
      <c r="GC1003" s="4"/>
      <c r="GD1003" s="4"/>
      <c r="GE1003" s="4"/>
      <c r="GF1003" s="4"/>
      <c r="GG1003" s="4"/>
      <c r="GH1003" s="4"/>
      <c r="GI1003" s="4"/>
      <c r="GJ1003" s="4"/>
      <c r="GK1003" s="4"/>
      <c r="GL1003" s="4"/>
      <c r="GM1003" s="4"/>
      <c r="GN1003" s="4"/>
      <c r="GO1003" s="4"/>
      <c r="GP1003" s="4"/>
      <c r="GQ1003" s="4"/>
      <c r="GR1003" s="4"/>
      <c r="GS1003" s="4"/>
      <c r="GT1003" s="4"/>
      <c r="GU1003" s="4"/>
      <c r="GV1003" s="4"/>
      <c r="GW1003" s="4"/>
      <c r="GX1003" s="4"/>
      <c r="GY1003" s="4"/>
      <c r="GZ1003" s="4"/>
      <c r="HA1003" s="4"/>
      <c r="HB1003" s="4"/>
      <c r="HC1003" s="4"/>
    </row>
    <row r="1004" spans="1:211" s="380" customFormat="1" ht="13.9" customHeight="1">
      <c r="A1004" s="828" t="str">
        <f>IF('1C TSsoustraitance'!$A721&lt;&gt;0,'1C TSsoustraitance'!$A721,"")</f>
        <v/>
      </c>
      <c r="B1004" s="530"/>
      <c r="C1004" s="513" t="str">
        <f>IF('1C TSsoustraitance'!$A721&lt;&gt;0,'1C TSsoustraitance'!$B721,"")</f>
        <v/>
      </c>
      <c r="D1004" s="513" t="str">
        <f>IF('1C TSsoustraitance'!$A721&lt;&gt;0,'1C TSsoustraitance'!$C721,"")</f>
        <v/>
      </c>
      <c r="E1004" s="684"/>
      <c r="F1004" s="685"/>
      <c r="G1004" s="666">
        <f>'1C TSsoustraitance'!$D721</f>
        <v>0</v>
      </c>
      <c r="H1004" s="533">
        <v>0.21</v>
      </c>
      <c r="I1004" s="533">
        <v>1</v>
      </c>
      <c r="J1004" s="534"/>
      <c r="K1004" s="667">
        <f t="shared" si="197"/>
        <v>0</v>
      </c>
      <c r="L1004" s="668">
        <f>IF(OR('1C TSsoustraitance'!$D721="",'1C TSsoustraitance'!$AP721=0),0,IF(AND('1C TSsoustraitance'!$D721&lt;&gt;"",$K$2="Pôle",'1C TSsoustraitance'!$E721="OUI"),(('1C TSsoustraitance'!$F721+'1C TSsoustraitance'!$G721+'1C TSsoustraitance'!$H721+'1C TSsoustraitance'!$I721+'1C TSsoustraitance'!$M721)/'1C TSsoustraitance'!$R721),IF(AND('1C TSsoustraitance'!$D721&lt;&gt;"",$K$2="Pôle",'1C TSsoustraitance'!$E721="NON"),(('1C TSsoustraitance'!$F721+'1C TSsoustraitance'!$G721+'1C TSsoustraitance'!$H721+'1C TSsoustraitance'!$I721+'1C TSsoustraitance'!$M721)/'1C TSsoustraitance'!$AP721),IF(AND('1C TSsoustraitance'!$D721&lt;&gt;"",$K$2&lt;&gt;"Pôle",'1C TSsoustraitance'!$E721="OUI"),(('1C TSsoustraitance'!$F721+'1C TSsoustraitance'!$G721+'1C TSsoustraitance'!$H721+'1C TSsoustraitance'!$I721+'1C TSsoustraitance'!$J721+'1C TSsoustraitance'!$K721+'1C TSsoustraitance'!$L721+'1C TSsoustraitance'!$M721+'1C TSsoustraitance'!$N721+'1C TSsoustraitance'!$O721+'1C TSsoustraitance'!$P721+'1C TSsoustraitance'!$Q721)/'1C TSsoustraitance'!$R721),IF(AND('1C TSsoustraitance'!$D721&lt;&gt;"",$K$2&lt;&gt;"Pôle",'1C TSsoustraitance'!$E721="NON"),(('1C TSsoustraitance'!$F721+'1C TSsoustraitance'!$G721+'1C TSsoustraitance'!$H721+'1C TSsoustraitance'!$I721+'1C TSsoustraitance'!$J721+'1C TSsoustraitance'!$K721+'1C TSsoustraitance'!$L721+'1C TSsoustraitance'!$M721+'1C TSsoustraitance'!$N721+'1C TSsoustraitance'!$O721+'1C TSsoustraitance'!$P721+'1C TSsoustraitance'!$Q721))/'1C TSsoustraitance'!$AP721)))))</f>
        <v>0</v>
      </c>
      <c r="M1004" s="668">
        <f>IF(OR('1C TSsoustraitance'!$D721="",'1C TSsoustraitance'!AP$13=0),0,IF(AND('1C TSsoustraitance'!$D721&lt;&gt;"",$K$2="Pôle",'1C TSsoustraitance'!$E721="OUI"),(('1C TSsoustraitance'!$J721+'1C TSsoustraitance'!$K721+'1C TSsoustraitance'!$L721)/'1C TSsoustraitance'!$R721),IF(AND('1C TSsoustraitance'!$D721&lt;&gt;"",$K$2="Pôle",'1C TSsoustraitance'!$E721="NON"),(('1C TSsoustraitance'!$J721+'1C TSsoustraitance'!$K721+'1C TSsoustraitance'!$L721)/'1C TSsoustraitance'!$AP721),IF(AND('1C TSsoustraitance'!$D721&lt;&gt;"",$K$2&lt;&gt;"Pôle"),0))))</f>
        <v>0</v>
      </c>
      <c r="N1004" s="668">
        <f t="shared" si="196"/>
        <v>0</v>
      </c>
      <c r="O1004" s="669">
        <f>IF(OR('1C TSsoustraitance'!$D721="",'1C TSsoustraitance'!$E721="OUI",'1C TSsoustraitance'!$AP721=0),0,(('1C TSsoustraitance'!$S721)/'1C TSsoustraitance'!$AP721))</f>
        <v>0</v>
      </c>
      <c r="P1004" s="669">
        <f>IF(OR('1C TSsoustraitance'!$D721="",'1C TSsoustraitance'!$E721="OUI",'1C TSsoustraitance'!$AP721=0),0,(('1C TSsoustraitance'!$T721)/'1C TSsoustraitance'!$AP721))</f>
        <v>0</v>
      </c>
      <c r="Q1004" s="669">
        <f>IF(OR('1C TSsoustraitance'!$D721="",'1C TSsoustraitance'!$E721="OUI",'1C TSsoustraitance'!$AP721=0),0,(('1C TSsoustraitance'!$U721)/'1C TSsoustraitance'!$AP721))</f>
        <v>0</v>
      </c>
      <c r="R1004" s="669">
        <f>IF(OR('1C TSsoustraitance'!$D721="",'1C TSsoustraitance'!$E721="OUI",'1C TSsoustraitance'!$AP721=0),0,(('1C TSsoustraitance'!$V721)/'1C TSsoustraitance'!$AP721))</f>
        <v>0</v>
      </c>
      <c r="S1004" s="669">
        <f>IF(OR('1C TSsoustraitance'!$D721="",'1C TSsoustraitance'!$E721="OUI",'1C TSsoustraitance'!$AP721=0),0,(('1C TSsoustraitance'!$W721)/'1C TSsoustraitance'!$AP721))</f>
        <v>0</v>
      </c>
      <c r="T1004" s="669">
        <f>IF(OR('1C TSsoustraitance'!$D721="",'1C TSsoustraitance'!$E721="OUI",'1C TSsoustraitance'!$AP721=0),0,(('1C TSsoustraitance'!$X721)/'1C TSsoustraitance'!$AP721))</f>
        <v>0</v>
      </c>
      <c r="U1004" s="669">
        <f>IF(OR('1C TSsoustraitance'!$D721="",'1C TSsoustraitance'!$E721="OUI",'1C TSsoustraitance'!$AP721=0),0,(('1C TSsoustraitance'!$Y721)/'1C TSsoustraitance'!$AP721))</f>
        <v>0</v>
      </c>
      <c r="V1004" s="669">
        <f>IF(OR('1C TSsoustraitance'!$D721="",'1C TSsoustraitance'!$E721="OUI",'1C TSsoustraitance'!$AP721=0),0,(('1C TSsoustraitance'!$Z721)/'1C TSsoustraitance'!$AP721))</f>
        <v>0</v>
      </c>
      <c r="W1004" s="669">
        <f>IF(OR('1C TSsoustraitance'!$D721="",'1C TSsoustraitance'!$E721="OUI",'1C TSsoustraitance'!$AP721=0),0,(('1C TSsoustraitance'!$AA721)/'1C TSsoustraitance'!$AP721))</f>
        <v>0</v>
      </c>
      <c r="X1004" s="669">
        <f>IF(OR('1C TSsoustraitance'!$D721="",'1C TSsoustraitance'!$E721="OUI",'1C TSsoustraitance'!$AP721=0),0,(('1C TSsoustraitance'!$AB721)/'1C TSsoustraitance'!$AP721))</f>
        <v>0</v>
      </c>
      <c r="Y1004" s="669">
        <f>IF(OR('1C TSsoustraitance'!$D721="",'1C TSsoustraitance'!$E721="OUI",'1C TSsoustraitance'!$AP721=0),0,(('1C TSsoustraitance'!$AC721)/'1C TSsoustraitance'!$AP721))</f>
        <v>0</v>
      </c>
      <c r="Z1004" s="669">
        <f>IF(OR('1C TSsoustraitance'!$D721="",'1C TSsoustraitance'!$E721="OUI",'1C TSsoustraitance'!$AP721=0),0,(('1C TSsoustraitance'!$AD721)/'1C TSsoustraitance'!$AP721))</f>
        <v>0</v>
      </c>
      <c r="AA1004" s="669">
        <f>IF(OR('1C TSsoustraitance'!$D721="",'1C TSsoustraitance'!$E721="OUI",'1C TSsoustraitance'!$AP721=0),0,(('1C TSsoustraitance'!$AE721)/'1C TSsoustraitance'!$AP721))</f>
        <v>0</v>
      </c>
      <c r="AB1004" s="669">
        <f>IF(OR('1C TSsoustraitance'!$D721="",'1C TSsoustraitance'!$E721="OUI",'1C TSsoustraitance'!$AP721=0),0,(('1C TSsoustraitance'!$AF721)/'1C TSsoustraitance'!$AP721))</f>
        <v>0</v>
      </c>
      <c r="AC1004" s="669">
        <f>IF(OR('1C TSsoustraitance'!$D721="",'1C TSsoustraitance'!$E721="OUI",'1C TSsoustraitance'!$AP721=0),0,(('1C TSsoustraitance'!$AG721)/'1C TSsoustraitance'!$AP721))</f>
        <v>0</v>
      </c>
      <c r="AD1004" s="669">
        <f>IF(OR('1C TSsoustraitance'!$D721="",'1C TSsoustraitance'!$E721="OUI",'1C TSsoustraitance'!$AP721=0),0,(('1C TSsoustraitance'!$AH721)/'1C TSsoustraitance'!$AP721))</f>
        <v>0</v>
      </c>
      <c r="AE1004" s="669">
        <f>IF(OR('1C TSsoustraitance'!$D721="",'1C TSsoustraitance'!$E721="OUI",'1C TSsoustraitance'!$AP721=0),0,(('1C TSsoustraitance'!$AI721)/'1C TSsoustraitance'!$AP721))</f>
        <v>0</v>
      </c>
      <c r="AF1004" s="669">
        <f>IF(OR('1C TSsoustraitance'!$D721="",'1C TSsoustraitance'!$E721="OUI",'1C TSsoustraitance'!$AP721=0),0,(('1C TSsoustraitance'!$AJ721)/'1C TSsoustraitance'!$AP721))</f>
        <v>0</v>
      </c>
      <c r="AG1004" s="669">
        <f>IF(OR('1C TSsoustraitance'!$D721="",'1C TSsoustraitance'!$E721="OUI",'1C TSsoustraitance'!$AP721=0),0,(('1C TSsoustraitance'!$AK721)/'1C TSsoustraitance'!$AP721))</f>
        <v>0</v>
      </c>
      <c r="AH1004" s="669">
        <f>IF(OR('1C TSsoustraitance'!$D721="",'1C TSsoustraitance'!$E721="OUI",'1C TSsoustraitance'!$AP721=0),0,(('1C TSsoustraitance'!$AL721)/'1C TSsoustraitance'!$AP721))</f>
        <v>0</v>
      </c>
      <c r="AI1004" s="669">
        <f>IF(OR('1C TSsoustraitance'!$D721="",'1C TSsoustraitance'!$E721="OUI",'1C TSsoustraitance'!$AP721=0),0,(('1C TSsoustraitance'!$AM721)/'1C TSsoustraitance'!$AP721))</f>
        <v>0</v>
      </c>
      <c r="AJ1004" s="669">
        <f>IF(OR('1C TSsoustraitance'!$D721="",'1C TSsoustraitance'!$E721="OUI",'1C TSsoustraitance'!$AP721=0),0,(('1C TSsoustraitance'!$AN721)/'1C TSsoustraitance'!$AP721))</f>
        <v>0</v>
      </c>
      <c r="AK1004" s="669">
        <f t="shared" si="198"/>
        <v>0</v>
      </c>
      <c r="AL1004" s="668">
        <f t="shared" si="199"/>
        <v>0</v>
      </c>
      <c r="AM1004" s="670">
        <f>IF(Tableau7[[#This Row],[N° pièce]]="",0,(Tableau7[[#This Row],[hors TVA]]+(Tableau7[[#This Row],[hors TVA]]*Tableau7[[#This Row],[Taux TVA]])-(Tableau7[[#This Row],[hors TVA]]*Tableau7[[#This Row],[Taux TVA]]*Tableau7[[#This Row],[Régime TVA: Récupération]]))*Tableau7[[#This Row],[Type 1]])</f>
        <v>0</v>
      </c>
      <c r="AN1004" s="670">
        <f>IF(Tableau7[[#This Row],[N° pièce]]="",0,IF($K$2="pôle",((Tableau7[[#This Row],[hors TVA]]+(Tableau7[[#This Row],[hors TVA]]*Tableau7[[#This Row],[Taux TVA]])-(Tableau7[[#This Row],[hors TVA]]*Tableau7[[#This Row],[Taux TVA]]*Tableau7[[#This Row],[Régime TVA: Récupération]]))*Tableau7[[#This Row],[Type 2]]),0))</f>
        <v>0</v>
      </c>
      <c r="AO1004" s="670">
        <f t="shared" si="203"/>
        <v>0</v>
      </c>
      <c r="AP1004" s="255">
        <f t="shared" si="201"/>
        <v>0</v>
      </c>
      <c r="AQ1004" s="506">
        <f t="shared" si="202"/>
        <v>0</v>
      </c>
      <c r="AR1004" s="671"/>
      <c r="AS1004" s="512"/>
      <c r="AT1004" s="513" t="str">
        <f>IF(('1C TSsoustraitance'!AP721*FICHE!C$14&lt;J1004),"Forfait limité à "&amp;FICHE!C$14&amp;"€/jour","")</f>
        <v/>
      </c>
      <c r="AU1004" s="797"/>
      <c r="AV1004" s="484"/>
      <c r="AW1004" s="484"/>
      <c r="AX1004" s="484"/>
      <c r="AY1004" s="484"/>
      <c r="AZ1004" s="484"/>
      <c r="BA1004" s="4"/>
      <c r="BB1004" s="4"/>
      <c r="BC1004" s="4"/>
      <c r="BD1004" s="4"/>
      <c r="BE1004" s="4"/>
      <c r="BF1004" s="4"/>
      <c r="BG1004" s="4"/>
      <c r="BH1004" s="4"/>
      <c r="BI1004" s="4"/>
      <c r="BJ1004" s="4"/>
      <c r="BK1004" s="4"/>
      <c r="BL1004" s="4"/>
      <c r="BM1004" s="4"/>
      <c r="BN1004" s="4"/>
      <c r="BO1004" s="4"/>
      <c r="BP1004" s="4"/>
      <c r="BQ1004" s="4"/>
      <c r="BR1004" s="4"/>
      <c r="BS1004" s="4"/>
      <c r="BT1004" s="4"/>
      <c r="BU1004" s="4"/>
      <c r="BV1004" s="4"/>
      <c r="BW1004" s="4"/>
      <c r="BX1004" s="4"/>
      <c r="BY1004" s="4"/>
      <c r="BZ1004" s="4"/>
      <c r="CA1004" s="4"/>
      <c r="CB1004" s="4"/>
      <c r="CC1004" s="4"/>
      <c r="CD1004" s="4"/>
      <c r="CE1004" s="4"/>
      <c r="CF1004" s="4"/>
      <c r="CG1004" s="4"/>
      <c r="CH1004" s="4"/>
      <c r="CI1004" s="4"/>
      <c r="CJ1004" s="4"/>
      <c r="CK1004" s="4"/>
      <c r="CL1004" s="4"/>
      <c r="CM1004" s="4"/>
      <c r="CN1004" s="4"/>
      <c r="CO1004" s="4"/>
      <c r="CP1004" s="4"/>
      <c r="CQ1004" s="4"/>
      <c r="CR1004" s="4"/>
      <c r="CS1004" s="4"/>
      <c r="CT1004" s="4"/>
      <c r="CU1004" s="4"/>
      <c r="CV1004" s="4"/>
      <c r="CW1004" s="4"/>
      <c r="CX1004" s="4"/>
      <c r="CY1004" s="4"/>
      <c r="CZ1004" s="4"/>
      <c r="DA1004" s="4"/>
      <c r="DB1004" s="4"/>
      <c r="DC1004" s="4"/>
      <c r="DD1004" s="4"/>
      <c r="DE1004" s="4"/>
      <c r="DF1004" s="4"/>
      <c r="DG1004" s="4"/>
      <c r="DH1004" s="4"/>
      <c r="DI1004" s="4"/>
      <c r="DJ1004" s="4"/>
      <c r="DK1004" s="4"/>
      <c r="DL1004" s="4"/>
      <c r="DM1004" s="4"/>
      <c r="DN1004" s="4"/>
      <c r="DO1004" s="4"/>
      <c r="DP1004" s="4"/>
      <c r="DQ1004" s="4"/>
      <c r="DR1004" s="4"/>
      <c r="DS1004" s="4"/>
      <c r="DT1004" s="4"/>
      <c r="DU1004" s="4"/>
      <c r="DV1004" s="4"/>
      <c r="DW1004" s="4"/>
      <c r="DX1004" s="4"/>
      <c r="DY1004" s="4"/>
      <c r="DZ1004" s="4"/>
      <c r="EA1004" s="4"/>
      <c r="EB1004" s="4"/>
      <c r="EC1004" s="4"/>
      <c r="ED1004" s="4"/>
      <c r="EE1004" s="4"/>
      <c r="EF1004" s="4"/>
      <c r="EG1004" s="4"/>
      <c r="EH1004" s="4"/>
      <c r="EI1004" s="4"/>
      <c r="EJ1004" s="4"/>
      <c r="EK1004" s="4"/>
      <c r="EL1004" s="4"/>
      <c r="EM1004" s="4"/>
      <c r="EN1004" s="4"/>
      <c r="EO1004" s="4"/>
      <c r="EP1004" s="4"/>
      <c r="EQ1004" s="4"/>
      <c r="ER1004" s="4"/>
      <c r="ES1004" s="4"/>
      <c r="ET1004" s="4"/>
      <c r="EU1004" s="4"/>
      <c r="EV1004" s="4"/>
      <c r="EW1004" s="4"/>
      <c r="EX1004" s="4"/>
      <c r="EY1004" s="4"/>
      <c r="EZ1004" s="4"/>
      <c r="FA1004" s="4"/>
      <c r="FB1004" s="4"/>
      <c r="FC1004" s="4"/>
      <c r="FD1004" s="4"/>
      <c r="FE1004" s="4"/>
      <c r="FF1004" s="4"/>
      <c r="FG1004" s="4"/>
      <c r="FH1004" s="4"/>
      <c r="FI1004" s="4"/>
      <c r="FJ1004" s="4"/>
      <c r="FK1004" s="4"/>
      <c r="FL1004" s="4"/>
      <c r="FM1004" s="4"/>
      <c r="FN1004" s="4"/>
      <c r="FO1004" s="4"/>
      <c r="FP1004" s="4"/>
      <c r="FQ1004" s="4"/>
      <c r="FR1004" s="4"/>
      <c r="FS1004" s="4"/>
      <c r="FT1004" s="4"/>
      <c r="FU1004" s="4"/>
      <c r="FV1004" s="4"/>
      <c r="FW1004" s="4"/>
      <c r="FX1004" s="4"/>
      <c r="FY1004" s="4"/>
      <c r="FZ1004" s="4"/>
      <c r="GA1004" s="4"/>
      <c r="GB1004" s="4"/>
      <c r="GC1004" s="4"/>
      <c r="GD1004" s="4"/>
      <c r="GE1004" s="4"/>
      <c r="GF1004" s="4"/>
      <c r="GG1004" s="4"/>
      <c r="GH1004" s="4"/>
      <c r="GI1004" s="4"/>
      <c r="GJ1004" s="4"/>
      <c r="GK1004" s="4"/>
      <c r="GL1004" s="4"/>
      <c r="GM1004" s="4"/>
      <c r="GN1004" s="4"/>
      <c r="GO1004" s="4"/>
      <c r="GP1004" s="4"/>
      <c r="GQ1004" s="4"/>
      <c r="GR1004" s="4"/>
      <c r="GS1004" s="4"/>
      <c r="GT1004" s="4"/>
      <c r="GU1004" s="4"/>
      <c r="GV1004" s="4"/>
      <c r="GW1004" s="4"/>
      <c r="GX1004" s="4"/>
      <c r="GY1004" s="4"/>
      <c r="GZ1004" s="4"/>
      <c r="HA1004" s="4"/>
      <c r="HB1004" s="4"/>
      <c r="HC1004" s="4"/>
    </row>
    <row r="1005" spans="1:211" s="380" customFormat="1" ht="13.9" customHeight="1">
      <c r="A1005" s="828" t="str">
        <f>IF('1C TSsoustraitance'!$A722&lt;&gt;0,'1C TSsoustraitance'!$A722,"")</f>
        <v/>
      </c>
      <c r="B1005" s="530"/>
      <c r="C1005" s="513" t="str">
        <f>IF('1C TSsoustraitance'!$A722&lt;&gt;0,'1C TSsoustraitance'!$B722,"")</f>
        <v/>
      </c>
      <c r="D1005" s="513" t="str">
        <f>IF('1C TSsoustraitance'!$A722&lt;&gt;0,'1C TSsoustraitance'!$C722,"")</f>
        <v/>
      </c>
      <c r="E1005" s="684"/>
      <c r="F1005" s="685"/>
      <c r="G1005" s="666">
        <f>'1C TSsoustraitance'!$D722</f>
        <v>0</v>
      </c>
      <c r="H1005" s="533">
        <v>0.21</v>
      </c>
      <c r="I1005" s="533">
        <v>1</v>
      </c>
      <c r="J1005" s="534"/>
      <c r="K1005" s="667">
        <f t="shared" si="197"/>
        <v>0</v>
      </c>
      <c r="L1005" s="668">
        <f>IF(OR('1C TSsoustraitance'!$D722="",'1C TSsoustraitance'!$AP722=0),0,IF(AND('1C TSsoustraitance'!$D722&lt;&gt;"",$K$2="Pôle",'1C TSsoustraitance'!$E722="OUI"),(('1C TSsoustraitance'!$F722+'1C TSsoustraitance'!$G722+'1C TSsoustraitance'!$H722+'1C TSsoustraitance'!$I722+'1C TSsoustraitance'!$M722)/'1C TSsoustraitance'!$R722),IF(AND('1C TSsoustraitance'!$D722&lt;&gt;"",$K$2="Pôle",'1C TSsoustraitance'!$E722="NON"),(('1C TSsoustraitance'!$F722+'1C TSsoustraitance'!$G722+'1C TSsoustraitance'!$H722+'1C TSsoustraitance'!$I722+'1C TSsoustraitance'!$M722)/'1C TSsoustraitance'!$AP722),IF(AND('1C TSsoustraitance'!$D722&lt;&gt;"",$K$2&lt;&gt;"Pôle",'1C TSsoustraitance'!$E722="OUI"),(('1C TSsoustraitance'!$F722+'1C TSsoustraitance'!$G722+'1C TSsoustraitance'!$H722+'1C TSsoustraitance'!$I722+'1C TSsoustraitance'!$J722+'1C TSsoustraitance'!$K722+'1C TSsoustraitance'!$L722+'1C TSsoustraitance'!$M722+'1C TSsoustraitance'!$N722+'1C TSsoustraitance'!$O722+'1C TSsoustraitance'!$P722+'1C TSsoustraitance'!$Q722)/'1C TSsoustraitance'!$R722),IF(AND('1C TSsoustraitance'!$D722&lt;&gt;"",$K$2&lt;&gt;"Pôle",'1C TSsoustraitance'!$E722="NON"),(('1C TSsoustraitance'!$F722+'1C TSsoustraitance'!$G722+'1C TSsoustraitance'!$H722+'1C TSsoustraitance'!$I722+'1C TSsoustraitance'!$J722+'1C TSsoustraitance'!$K722+'1C TSsoustraitance'!$L722+'1C TSsoustraitance'!$M722+'1C TSsoustraitance'!$N722+'1C TSsoustraitance'!$O722+'1C TSsoustraitance'!$P722+'1C TSsoustraitance'!$Q722))/'1C TSsoustraitance'!$AP722)))))</f>
        <v>0</v>
      </c>
      <c r="M1005" s="668">
        <f>IF(OR('1C TSsoustraitance'!$D722="",'1C TSsoustraitance'!AP$13=0),0,IF(AND('1C TSsoustraitance'!$D722&lt;&gt;"",$K$2="Pôle",'1C TSsoustraitance'!$E722="OUI"),(('1C TSsoustraitance'!$J722+'1C TSsoustraitance'!$K722+'1C TSsoustraitance'!$L722)/'1C TSsoustraitance'!$R722),IF(AND('1C TSsoustraitance'!$D722&lt;&gt;"",$K$2="Pôle",'1C TSsoustraitance'!$E722="NON"),(('1C TSsoustraitance'!$J722+'1C TSsoustraitance'!$K722+'1C TSsoustraitance'!$L722)/'1C TSsoustraitance'!$AP722),IF(AND('1C TSsoustraitance'!$D722&lt;&gt;"",$K$2&lt;&gt;"Pôle"),0))))</f>
        <v>0</v>
      </c>
      <c r="N1005" s="668">
        <f t="shared" si="196"/>
        <v>0</v>
      </c>
      <c r="O1005" s="669">
        <f>IF(OR('1C TSsoustraitance'!$D722="",'1C TSsoustraitance'!$E722="OUI",'1C TSsoustraitance'!$AP722=0),0,(('1C TSsoustraitance'!$S722)/'1C TSsoustraitance'!$AP722))</f>
        <v>0</v>
      </c>
      <c r="P1005" s="669">
        <f>IF(OR('1C TSsoustraitance'!$D722="",'1C TSsoustraitance'!$E722="OUI",'1C TSsoustraitance'!$AP722=0),0,(('1C TSsoustraitance'!$T722)/'1C TSsoustraitance'!$AP722))</f>
        <v>0</v>
      </c>
      <c r="Q1005" s="669">
        <f>IF(OR('1C TSsoustraitance'!$D722="",'1C TSsoustraitance'!$E722="OUI",'1C TSsoustraitance'!$AP722=0),0,(('1C TSsoustraitance'!$U722)/'1C TSsoustraitance'!$AP722))</f>
        <v>0</v>
      </c>
      <c r="R1005" s="669">
        <f>IF(OR('1C TSsoustraitance'!$D722="",'1C TSsoustraitance'!$E722="OUI",'1C TSsoustraitance'!$AP722=0),0,(('1C TSsoustraitance'!$V722)/'1C TSsoustraitance'!$AP722))</f>
        <v>0</v>
      </c>
      <c r="S1005" s="669">
        <f>IF(OR('1C TSsoustraitance'!$D722="",'1C TSsoustraitance'!$E722="OUI",'1C TSsoustraitance'!$AP722=0),0,(('1C TSsoustraitance'!$W722)/'1C TSsoustraitance'!$AP722))</f>
        <v>0</v>
      </c>
      <c r="T1005" s="669">
        <f>IF(OR('1C TSsoustraitance'!$D722="",'1C TSsoustraitance'!$E722="OUI",'1C TSsoustraitance'!$AP722=0),0,(('1C TSsoustraitance'!$X722)/'1C TSsoustraitance'!$AP722))</f>
        <v>0</v>
      </c>
      <c r="U1005" s="669">
        <f>IF(OR('1C TSsoustraitance'!$D722="",'1C TSsoustraitance'!$E722="OUI",'1C TSsoustraitance'!$AP722=0),0,(('1C TSsoustraitance'!$Y722)/'1C TSsoustraitance'!$AP722))</f>
        <v>0</v>
      </c>
      <c r="V1005" s="669">
        <f>IF(OR('1C TSsoustraitance'!$D722="",'1C TSsoustraitance'!$E722="OUI",'1C TSsoustraitance'!$AP722=0),0,(('1C TSsoustraitance'!$Z722)/'1C TSsoustraitance'!$AP722))</f>
        <v>0</v>
      </c>
      <c r="W1005" s="669">
        <f>IF(OR('1C TSsoustraitance'!$D722="",'1C TSsoustraitance'!$E722="OUI",'1C TSsoustraitance'!$AP722=0),0,(('1C TSsoustraitance'!$AA722)/'1C TSsoustraitance'!$AP722))</f>
        <v>0</v>
      </c>
      <c r="X1005" s="669">
        <f>IF(OR('1C TSsoustraitance'!$D722="",'1C TSsoustraitance'!$E722="OUI",'1C TSsoustraitance'!$AP722=0),0,(('1C TSsoustraitance'!$AB722)/'1C TSsoustraitance'!$AP722))</f>
        <v>0</v>
      </c>
      <c r="Y1005" s="669">
        <f>IF(OR('1C TSsoustraitance'!$D722="",'1C TSsoustraitance'!$E722="OUI",'1C TSsoustraitance'!$AP722=0),0,(('1C TSsoustraitance'!$AC722)/'1C TSsoustraitance'!$AP722))</f>
        <v>0</v>
      </c>
      <c r="Z1005" s="669">
        <f>IF(OR('1C TSsoustraitance'!$D722="",'1C TSsoustraitance'!$E722="OUI",'1C TSsoustraitance'!$AP722=0),0,(('1C TSsoustraitance'!$AD722)/'1C TSsoustraitance'!$AP722))</f>
        <v>0</v>
      </c>
      <c r="AA1005" s="669">
        <f>IF(OR('1C TSsoustraitance'!$D722="",'1C TSsoustraitance'!$E722="OUI",'1C TSsoustraitance'!$AP722=0),0,(('1C TSsoustraitance'!$AE722)/'1C TSsoustraitance'!$AP722))</f>
        <v>0</v>
      </c>
      <c r="AB1005" s="669">
        <f>IF(OR('1C TSsoustraitance'!$D722="",'1C TSsoustraitance'!$E722="OUI",'1C TSsoustraitance'!$AP722=0),0,(('1C TSsoustraitance'!$AF722)/'1C TSsoustraitance'!$AP722))</f>
        <v>0</v>
      </c>
      <c r="AC1005" s="669">
        <f>IF(OR('1C TSsoustraitance'!$D722="",'1C TSsoustraitance'!$E722="OUI",'1C TSsoustraitance'!$AP722=0),0,(('1C TSsoustraitance'!$AG722)/'1C TSsoustraitance'!$AP722))</f>
        <v>0</v>
      </c>
      <c r="AD1005" s="669">
        <f>IF(OR('1C TSsoustraitance'!$D722="",'1C TSsoustraitance'!$E722="OUI",'1C TSsoustraitance'!$AP722=0),0,(('1C TSsoustraitance'!$AH722)/'1C TSsoustraitance'!$AP722))</f>
        <v>0</v>
      </c>
      <c r="AE1005" s="669">
        <f>IF(OR('1C TSsoustraitance'!$D722="",'1C TSsoustraitance'!$E722="OUI",'1C TSsoustraitance'!$AP722=0),0,(('1C TSsoustraitance'!$AI722)/'1C TSsoustraitance'!$AP722))</f>
        <v>0</v>
      </c>
      <c r="AF1005" s="669">
        <f>IF(OR('1C TSsoustraitance'!$D722="",'1C TSsoustraitance'!$E722="OUI",'1C TSsoustraitance'!$AP722=0),0,(('1C TSsoustraitance'!$AJ722)/'1C TSsoustraitance'!$AP722))</f>
        <v>0</v>
      </c>
      <c r="AG1005" s="669">
        <f>IF(OR('1C TSsoustraitance'!$D722="",'1C TSsoustraitance'!$E722="OUI",'1C TSsoustraitance'!$AP722=0),0,(('1C TSsoustraitance'!$AK722)/'1C TSsoustraitance'!$AP722))</f>
        <v>0</v>
      </c>
      <c r="AH1005" s="669">
        <f>IF(OR('1C TSsoustraitance'!$D722="",'1C TSsoustraitance'!$E722="OUI",'1C TSsoustraitance'!$AP722=0),0,(('1C TSsoustraitance'!$AL722)/'1C TSsoustraitance'!$AP722))</f>
        <v>0</v>
      </c>
      <c r="AI1005" s="669">
        <f>IF(OR('1C TSsoustraitance'!$D722="",'1C TSsoustraitance'!$E722="OUI",'1C TSsoustraitance'!$AP722=0),0,(('1C TSsoustraitance'!$AM722)/'1C TSsoustraitance'!$AP722))</f>
        <v>0</v>
      </c>
      <c r="AJ1005" s="669">
        <f>IF(OR('1C TSsoustraitance'!$D722="",'1C TSsoustraitance'!$E722="OUI",'1C TSsoustraitance'!$AP722=0),0,(('1C TSsoustraitance'!$AN722)/'1C TSsoustraitance'!$AP722))</f>
        <v>0</v>
      </c>
      <c r="AK1005" s="669">
        <f t="shared" si="198"/>
        <v>0</v>
      </c>
      <c r="AL1005" s="668">
        <f t="shared" si="199"/>
        <v>0</v>
      </c>
      <c r="AM1005" s="670">
        <f>IF(Tableau7[[#This Row],[N° pièce]]="",0,(Tableau7[[#This Row],[hors TVA]]+(Tableau7[[#This Row],[hors TVA]]*Tableau7[[#This Row],[Taux TVA]])-(Tableau7[[#This Row],[hors TVA]]*Tableau7[[#This Row],[Taux TVA]]*Tableau7[[#This Row],[Régime TVA: Récupération]]))*Tableau7[[#This Row],[Type 1]])</f>
        <v>0</v>
      </c>
      <c r="AN1005" s="670">
        <f>IF(Tableau7[[#This Row],[N° pièce]]="",0,IF($K$2="pôle",((Tableau7[[#This Row],[hors TVA]]+(Tableau7[[#This Row],[hors TVA]]*Tableau7[[#This Row],[Taux TVA]])-(Tableau7[[#This Row],[hors TVA]]*Tableau7[[#This Row],[Taux TVA]]*Tableau7[[#This Row],[Régime TVA: Récupération]]))*Tableau7[[#This Row],[Type 2]]),0))</f>
        <v>0</v>
      </c>
      <c r="AO1005" s="670">
        <f t="shared" si="203"/>
        <v>0</v>
      </c>
      <c r="AP1005" s="255">
        <f t="shared" si="201"/>
        <v>0</v>
      </c>
      <c r="AQ1005" s="506">
        <f t="shared" si="202"/>
        <v>0</v>
      </c>
      <c r="AR1005" s="671"/>
      <c r="AS1005" s="512"/>
      <c r="AT1005" s="513" t="str">
        <f>IF(('1C TSsoustraitance'!AP722*FICHE!C$14&lt;J1005),"Forfait limité à "&amp;FICHE!C$14&amp;"€/jour","")</f>
        <v/>
      </c>
      <c r="AU1005" s="797"/>
      <c r="AV1005" s="484"/>
      <c r="AW1005" s="484"/>
      <c r="AX1005" s="484"/>
      <c r="AY1005" s="484"/>
      <c r="AZ1005" s="484"/>
      <c r="BA1005" s="4"/>
      <c r="BB1005" s="4"/>
      <c r="BC1005" s="4"/>
      <c r="BD1005" s="4"/>
      <c r="BE1005" s="4"/>
      <c r="BF1005" s="4"/>
      <c r="BG1005" s="4"/>
      <c r="BH1005" s="4"/>
      <c r="BI1005" s="4"/>
      <c r="BJ1005" s="4"/>
      <c r="BK1005" s="4"/>
      <c r="BL1005" s="4"/>
      <c r="BM1005" s="4"/>
      <c r="BN1005" s="4"/>
      <c r="BO1005" s="4"/>
      <c r="BP1005" s="4"/>
      <c r="BQ1005" s="4"/>
      <c r="BR1005" s="4"/>
      <c r="BS1005" s="4"/>
      <c r="BT1005" s="4"/>
      <c r="BU1005" s="4"/>
      <c r="BV1005" s="4"/>
      <c r="BW1005" s="4"/>
      <c r="BX1005" s="4"/>
      <c r="BY1005" s="4"/>
      <c r="BZ1005" s="4"/>
      <c r="CA1005" s="4"/>
      <c r="CB1005" s="4"/>
      <c r="CC1005" s="4"/>
      <c r="CD1005" s="4"/>
      <c r="CE1005" s="4"/>
      <c r="CF1005" s="4"/>
      <c r="CG1005" s="4"/>
      <c r="CH1005" s="4"/>
      <c r="CI1005" s="4"/>
      <c r="CJ1005" s="4"/>
      <c r="CK1005" s="4"/>
      <c r="CL1005" s="4"/>
      <c r="CM1005" s="4"/>
      <c r="CN1005" s="4"/>
      <c r="CO1005" s="4"/>
      <c r="CP1005" s="4"/>
      <c r="CQ1005" s="4"/>
      <c r="CR1005" s="4"/>
      <c r="CS1005" s="4"/>
      <c r="CT1005" s="4"/>
      <c r="CU1005" s="4"/>
      <c r="CV1005" s="4"/>
      <c r="CW1005" s="4"/>
      <c r="CX1005" s="4"/>
      <c r="CY1005" s="4"/>
      <c r="CZ1005" s="4"/>
      <c r="DA1005" s="4"/>
      <c r="DB1005" s="4"/>
      <c r="DC1005" s="4"/>
      <c r="DD1005" s="4"/>
      <c r="DE1005" s="4"/>
      <c r="DF1005" s="4"/>
      <c r="DG1005" s="4"/>
      <c r="DH1005" s="4"/>
      <c r="DI1005" s="4"/>
      <c r="DJ1005" s="4"/>
      <c r="DK1005" s="4"/>
      <c r="DL1005" s="4"/>
      <c r="DM1005" s="4"/>
      <c r="DN1005" s="4"/>
      <c r="DO1005" s="4"/>
      <c r="DP1005" s="4"/>
      <c r="DQ1005" s="4"/>
      <c r="DR1005" s="4"/>
      <c r="DS1005" s="4"/>
      <c r="DT1005" s="4"/>
      <c r="DU1005" s="4"/>
      <c r="DV1005" s="4"/>
      <c r="DW1005" s="4"/>
      <c r="DX1005" s="4"/>
      <c r="DY1005" s="4"/>
      <c r="DZ1005" s="4"/>
      <c r="EA1005" s="4"/>
      <c r="EB1005" s="4"/>
      <c r="EC1005" s="4"/>
      <c r="ED1005" s="4"/>
      <c r="EE1005" s="4"/>
      <c r="EF1005" s="4"/>
      <c r="EG1005" s="4"/>
      <c r="EH1005" s="4"/>
      <c r="EI1005" s="4"/>
      <c r="EJ1005" s="4"/>
      <c r="EK1005" s="4"/>
      <c r="EL1005" s="4"/>
      <c r="EM1005" s="4"/>
      <c r="EN1005" s="4"/>
      <c r="EO1005" s="4"/>
      <c r="EP1005" s="4"/>
      <c r="EQ1005" s="4"/>
      <c r="ER1005" s="4"/>
      <c r="ES1005" s="4"/>
      <c r="ET1005" s="4"/>
      <c r="EU1005" s="4"/>
      <c r="EV1005" s="4"/>
      <c r="EW1005" s="4"/>
      <c r="EX1005" s="4"/>
      <c r="EY1005" s="4"/>
      <c r="EZ1005" s="4"/>
      <c r="FA1005" s="4"/>
      <c r="FB1005" s="4"/>
      <c r="FC1005" s="4"/>
      <c r="FD1005" s="4"/>
      <c r="FE1005" s="4"/>
      <c r="FF1005" s="4"/>
      <c r="FG1005" s="4"/>
      <c r="FH1005" s="4"/>
      <c r="FI1005" s="4"/>
      <c r="FJ1005" s="4"/>
      <c r="FK1005" s="4"/>
      <c r="FL1005" s="4"/>
      <c r="FM1005" s="4"/>
      <c r="FN1005" s="4"/>
      <c r="FO1005" s="4"/>
      <c r="FP1005" s="4"/>
      <c r="FQ1005" s="4"/>
      <c r="FR1005" s="4"/>
      <c r="FS1005" s="4"/>
      <c r="FT1005" s="4"/>
      <c r="FU1005" s="4"/>
      <c r="FV1005" s="4"/>
      <c r="FW1005" s="4"/>
      <c r="FX1005" s="4"/>
      <c r="FY1005" s="4"/>
      <c r="FZ1005" s="4"/>
      <c r="GA1005" s="4"/>
      <c r="GB1005" s="4"/>
      <c r="GC1005" s="4"/>
      <c r="GD1005" s="4"/>
      <c r="GE1005" s="4"/>
      <c r="GF1005" s="4"/>
      <c r="GG1005" s="4"/>
      <c r="GH1005" s="4"/>
      <c r="GI1005" s="4"/>
      <c r="GJ1005" s="4"/>
      <c r="GK1005" s="4"/>
      <c r="GL1005" s="4"/>
      <c r="GM1005" s="4"/>
      <c r="GN1005" s="4"/>
      <c r="GO1005" s="4"/>
      <c r="GP1005" s="4"/>
      <c r="GQ1005" s="4"/>
      <c r="GR1005" s="4"/>
      <c r="GS1005" s="4"/>
      <c r="GT1005" s="4"/>
      <c r="GU1005" s="4"/>
      <c r="GV1005" s="4"/>
      <c r="GW1005" s="4"/>
      <c r="GX1005" s="4"/>
      <c r="GY1005" s="4"/>
      <c r="GZ1005" s="4"/>
      <c r="HA1005" s="4"/>
      <c r="HB1005" s="4"/>
      <c r="HC1005" s="4"/>
    </row>
    <row r="1006" spans="1:211" s="380" customFormat="1" ht="13.9" customHeight="1">
      <c r="A1006" s="828" t="str">
        <f>IF('1C TSsoustraitance'!$A723&lt;&gt;0,'1C TSsoustraitance'!$A723,"")</f>
        <v/>
      </c>
      <c r="B1006" s="530"/>
      <c r="C1006" s="513" t="str">
        <f>IF('1C TSsoustraitance'!$A723&lt;&gt;0,'1C TSsoustraitance'!$B723,"")</f>
        <v/>
      </c>
      <c r="D1006" s="513" t="str">
        <f>IF('1C TSsoustraitance'!$A723&lt;&gt;0,'1C TSsoustraitance'!$C723,"")</f>
        <v/>
      </c>
      <c r="E1006" s="684"/>
      <c r="F1006" s="685"/>
      <c r="G1006" s="666">
        <f>'1C TSsoustraitance'!$D723</f>
        <v>0</v>
      </c>
      <c r="H1006" s="533">
        <v>0.21</v>
      </c>
      <c r="I1006" s="533">
        <v>1</v>
      </c>
      <c r="J1006" s="534"/>
      <c r="K1006" s="667">
        <f t="shared" si="197"/>
        <v>0</v>
      </c>
      <c r="L1006" s="668">
        <f>IF(OR('1C TSsoustraitance'!$D723="",'1C TSsoustraitance'!$AP723=0),0,IF(AND('1C TSsoustraitance'!$D723&lt;&gt;"",$K$2="Pôle",'1C TSsoustraitance'!$E723="OUI"),(('1C TSsoustraitance'!$F723+'1C TSsoustraitance'!$G723+'1C TSsoustraitance'!$H723+'1C TSsoustraitance'!$I723+'1C TSsoustraitance'!$M723)/'1C TSsoustraitance'!$R723),IF(AND('1C TSsoustraitance'!$D723&lt;&gt;"",$K$2="Pôle",'1C TSsoustraitance'!$E723="NON"),(('1C TSsoustraitance'!$F723+'1C TSsoustraitance'!$G723+'1C TSsoustraitance'!$H723+'1C TSsoustraitance'!$I723+'1C TSsoustraitance'!$M723)/'1C TSsoustraitance'!$AP723),IF(AND('1C TSsoustraitance'!$D723&lt;&gt;"",$K$2&lt;&gt;"Pôle",'1C TSsoustraitance'!$E723="OUI"),(('1C TSsoustraitance'!$F723+'1C TSsoustraitance'!$G723+'1C TSsoustraitance'!$H723+'1C TSsoustraitance'!$I723+'1C TSsoustraitance'!$J723+'1C TSsoustraitance'!$K723+'1C TSsoustraitance'!$L723+'1C TSsoustraitance'!$M723+'1C TSsoustraitance'!$N723+'1C TSsoustraitance'!$O723+'1C TSsoustraitance'!$P723+'1C TSsoustraitance'!$Q723)/'1C TSsoustraitance'!$R723),IF(AND('1C TSsoustraitance'!$D723&lt;&gt;"",$K$2&lt;&gt;"Pôle",'1C TSsoustraitance'!$E723="NON"),(('1C TSsoustraitance'!$F723+'1C TSsoustraitance'!$G723+'1C TSsoustraitance'!$H723+'1C TSsoustraitance'!$I723+'1C TSsoustraitance'!$J723+'1C TSsoustraitance'!$K723+'1C TSsoustraitance'!$L723+'1C TSsoustraitance'!$M723+'1C TSsoustraitance'!$N723+'1C TSsoustraitance'!$O723+'1C TSsoustraitance'!$P723+'1C TSsoustraitance'!$Q723))/'1C TSsoustraitance'!$AP723)))))</f>
        <v>0</v>
      </c>
      <c r="M1006" s="668">
        <f>IF(OR('1C TSsoustraitance'!$D723="",'1C TSsoustraitance'!AP$13=0),0,IF(AND('1C TSsoustraitance'!$D723&lt;&gt;"",$K$2="Pôle",'1C TSsoustraitance'!$E723="OUI"),(('1C TSsoustraitance'!$J723+'1C TSsoustraitance'!$K723+'1C TSsoustraitance'!$L723)/'1C TSsoustraitance'!$R723),IF(AND('1C TSsoustraitance'!$D723&lt;&gt;"",$K$2="Pôle",'1C TSsoustraitance'!$E723="NON"),(('1C TSsoustraitance'!$J723+'1C TSsoustraitance'!$K723+'1C TSsoustraitance'!$L723)/'1C TSsoustraitance'!$AP723),IF(AND('1C TSsoustraitance'!$D723&lt;&gt;"",$K$2&lt;&gt;"Pôle"),0))))</f>
        <v>0</v>
      </c>
      <c r="N1006" s="668">
        <f t="shared" si="196"/>
        <v>0</v>
      </c>
      <c r="O1006" s="669">
        <f>IF(OR('1C TSsoustraitance'!$D723="",'1C TSsoustraitance'!$E723="OUI",'1C TSsoustraitance'!$AP723=0),0,(('1C TSsoustraitance'!$S723)/'1C TSsoustraitance'!$AP723))</f>
        <v>0</v>
      </c>
      <c r="P1006" s="669">
        <f>IF(OR('1C TSsoustraitance'!$D723="",'1C TSsoustraitance'!$E723="OUI",'1C TSsoustraitance'!$AP723=0),0,(('1C TSsoustraitance'!$T723)/'1C TSsoustraitance'!$AP723))</f>
        <v>0</v>
      </c>
      <c r="Q1006" s="669">
        <f>IF(OR('1C TSsoustraitance'!$D723="",'1C TSsoustraitance'!$E723="OUI",'1C TSsoustraitance'!$AP723=0),0,(('1C TSsoustraitance'!$U723)/'1C TSsoustraitance'!$AP723))</f>
        <v>0</v>
      </c>
      <c r="R1006" s="669">
        <f>IF(OR('1C TSsoustraitance'!$D723="",'1C TSsoustraitance'!$E723="OUI",'1C TSsoustraitance'!$AP723=0),0,(('1C TSsoustraitance'!$V723)/'1C TSsoustraitance'!$AP723))</f>
        <v>0</v>
      </c>
      <c r="S1006" s="669">
        <f>IF(OR('1C TSsoustraitance'!$D723="",'1C TSsoustraitance'!$E723="OUI",'1C TSsoustraitance'!$AP723=0),0,(('1C TSsoustraitance'!$W723)/'1C TSsoustraitance'!$AP723))</f>
        <v>0</v>
      </c>
      <c r="T1006" s="669">
        <f>IF(OR('1C TSsoustraitance'!$D723="",'1C TSsoustraitance'!$E723="OUI",'1C TSsoustraitance'!$AP723=0),0,(('1C TSsoustraitance'!$X723)/'1C TSsoustraitance'!$AP723))</f>
        <v>0</v>
      </c>
      <c r="U1006" s="669">
        <f>IF(OR('1C TSsoustraitance'!$D723="",'1C TSsoustraitance'!$E723="OUI",'1C TSsoustraitance'!$AP723=0),0,(('1C TSsoustraitance'!$Y723)/'1C TSsoustraitance'!$AP723))</f>
        <v>0</v>
      </c>
      <c r="V1006" s="669">
        <f>IF(OR('1C TSsoustraitance'!$D723="",'1C TSsoustraitance'!$E723="OUI",'1C TSsoustraitance'!$AP723=0),0,(('1C TSsoustraitance'!$Z723)/'1C TSsoustraitance'!$AP723))</f>
        <v>0</v>
      </c>
      <c r="W1006" s="669">
        <f>IF(OR('1C TSsoustraitance'!$D723="",'1C TSsoustraitance'!$E723="OUI",'1C TSsoustraitance'!$AP723=0),0,(('1C TSsoustraitance'!$AA723)/'1C TSsoustraitance'!$AP723))</f>
        <v>0</v>
      </c>
      <c r="X1006" s="669">
        <f>IF(OR('1C TSsoustraitance'!$D723="",'1C TSsoustraitance'!$E723="OUI",'1C TSsoustraitance'!$AP723=0),0,(('1C TSsoustraitance'!$AB723)/'1C TSsoustraitance'!$AP723))</f>
        <v>0</v>
      </c>
      <c r="Y1006" s="669">
        <f>IF(OR('1C TSsoustraitance'!$D723="",'1C TSsoustraitance'!$E723="OUI",'1C TSsoustraitance'!$AP723=0),0,(('1C TSsoustraitance'!$AC723)/'1C TSsoustraitance'!$AP723))</f>
        <v>0</v>
      </c>
      <c r="Z1006" s="669">
        <f>IF(OR('1C TSsoustraitance'!$D723="",'1C TSsoustraitance'!$E723="OUI",'1C TSsoustraitance'!$AP723=0),0,(('1C TSsoustraitance'!$AD723)/'1C TSsoustraitance'!$AP723))</f>
        <v>0</v>
      </c>
      <c r="AA1006" s="669">
        <f>IF(OR('1C TSsoustraitance'!$D723="",'1C TSsoustraitance'!$E723="OUI",'1C TSsoustraitance'!$AP723=0),0,(('1C TSsoustraitance'!$AE723)/'1C TSsoustraitance'!$AP723))</f>
        <v>0</v>
      </c>
      <c r="AB1006" s="669">
        <f>IF(OR('1C TSsoustraitance'!$D723="",'1C TSsoustraitance'!$E723="OUI",'1C TSsoustraitance'!$AP723=0),0,(('1C TSsoustraitance'!$AF723)/'1C TSsoustraitance'!$AP723))</f>
        <v>0</v>
      </c>
      <c r="AC1006" s="669">
        <f>IF(OR('1C TSsoustraitance'!$D723="",'1C TSsoustraitance'!$E723="OUI",'1C TSsoustraitance'!$AP723=0),0,(('1C TSsoustraitance'!$AG723)/'1C TSsoustraitance'!$AP723))</f>
        <v>0</v>
      </c>
      <c r="AD1006" s="669">
        <f>IF(OR('1C TSsoustraitance'!$D723="",'1C TSsoustraitance'!$E723="OUI",'1C TSsoustraitance'!$AP723=0),0,(('1C TSsoustraitance'!$AH723)/'1C TSsoustraitance'!$AP723))</f>
        <v>0</v>
      </c>
      <c r="AE1006" s="669">
        <f>IF(OR('1C TSsoustraitance'!$D723="",'1C TSsoustraitance'!$E723="OUI",'1C TSsoustraitance'!$AP723=0),0,(('1C TSsoustraitance'!$AI723)/'1C TSsoustraitance'!$AP723))</f>
        <v>0</v>
      </c>
      <c r="AF1006" s="669">
        <f>IF(OR('1C TSsoustraitance'!$D723="",'1C TSsoustraitance'!$E723="OUI",'1C TSsoustraitance'!$AP723=0),0,(('1C TSsoustraitance'!$AJ723)/'1C TSsoustraitance'!$AP723))</f>
        <v>0</v>
      </c>
      <c r="AG1006" s="669">
        <f>IF(OR('1C TSsoustraitance'!$D723="",'1C TSsoustraitance'!$E723="OUI",'1C TSsoustraitance'!$AP723=0),0,(('1C TSsoustraitance'!$AK723)/'1C TSsoustraitance'!$AP723))</f>
        <v>0</v>
      </c>
      <c r="AH1006" s="669">
        <f>IF(OR('1C TSsoustraitance'!$D723="",'1C TSsoustraitance'!$E723="OUI",'1C TSsoustraitance'!$AP723=0),0,(('1C TSsoustraitance'!$AL723)/'1C TSsoustraitance'!$AP723))</f>
        <v>0</v>
      </c>
      <c r="AI1006" s="669">
        <f>IF(OR('1C TSsoustraitance'!$D723="",'1C TSsoustraitance'!$E723="OUI",'1C TSsoustraitance'!$AP723=0),0,(('1C TSsoustraitance'!$AM723)/'1C TSsoustraitance'!$AP723))</f>
        <v>0</v>
      </c>
      <c r="AJ1006" s="669">
        <f>IF(OR('1C TSsoustraitance'!$D723="",'1C TSsoustraitance'!$E723="OUI",'1C TSsoustraitance'!$AP723=0),0,(('1C TSsoustraitance'!$AN723)/'1C TSsoustraitance'!$AP723))</f>
        <v>0</v>
      </c>
      <c r="AK1006" s="669">
        <f t="shared" si="198"/>
        <v>0</v>
      </c>
      <c r="AL1006" s="668">
        <f t="shared" si="199"/>
        <v>0</v>
      </c>
      <c r="AM1006" s="670">
        <f>IF(Tableau7[[#This Row],[N° pièce]]="",0,(Tableau7[[#This Row],[hors TVA]]+(Tableau7[[#This Row],[hors TVA]]*Tableau7[[#This Row],[Taux TVA]])-(Tableau7[[#This Row],[hors TVA]]*Tableau7[[#This Row],[Taux TVA]]*Tableau7[[#This Row],[Régime TVA: Récupération]]))*Tableau7[[#This Row],[Type 1]])</f>
        <v>0</v>
      </c>
      <c r="AN1006" s="670">
        <f>IF(Tableau7[[#This Row],[N° pièce]]="",0,IF($K$2="pôle",((Tableau7[[#This Row],[hors TVA]]+(Tableau7[[#This Row],[hors TVA]]*Tableau7[[#This Row],[Taux TVA]])-(Tableau7[[#This Row],[hors TVA]]*Tableau7[[#This Row],[Taux TVA]]*Tableau7[[#This Row],[Régime TVA: Récupération]]))*Tableau7[[#This Row],[Type 2]]),0))</f>
        <v>0</v>
      </c>
      <c r="AO1006" s="670">
        <f t="shared" si="203"/>
        <v>0</v>
      </c>
      <c r="AP1006" s="255">
        <f t="shared" si="201"/>
        <v>0</v>
      </c>
      <c r="AQ1006" s="506">
        <f t="shared" si="202"/>
        <v>0</v>
      </c>
      <c r="AR1006" s="671"/>
      <c r="AS1006" s="512"/>
      <c r="AT1006" s="513" t="str">
        <f>IF(('1C TSsoustraitance'!AP723*FICHE!C$14&lt;J1006),"Forfait limité à "&amp;FICHE!C$14&amp;"€/jour","")</f>
        <v/>
      </c>
      <c r="AU1006" s="797"/>
      <c r="AV1006" s="484"/>
      <c r="AW1006" s="484"/>
      <c r="AX1006" s="484"/>
      <c r="AY1006" s="484"/>
      <c r="AZ1006" s="484"/>
      <c r="BA1006" s="4"/>
      <c r="BB1006" s="4"/>
      <c r="BC1006" s="4"/>
      <c r="BD1006" s="4"/>
      <c r="BE1006" s="4"/>
      <c r="BF1006" s="4"/>
      <c r="BG1006" s="4"/>
      <c r="BH1006" s="4"/>
      <c r="BI1006" s="4"/>
      <c r="BJ1006" s="4"/>
      <c r="BK1006" s="4"/>
      <c r="BL1006" s="4"/>
      <c r="BM1006" s="4"/>
      <c r="BN1006" s="4"/>
      <c r="BO1006" s="4"/>
      <c r="BP1006" s="4"/>
      <c r="BQ1006" s="4"/>
      <c r="BR1006" s="4"/>
      <c r="BS1006" s="4"/>
      <c r="BT1006" s="4"/>
      <c r="BU1006" s="4"/>
      <c r="BV1006" s="4"/>
      <c r="BW1006" s="4"/>
      <c r="BX1006" s="4"/>
      <c r="BY1006" s="4"/>
      <c r="BZ1006" s="4"/>
      <c r="CA1006" s="4"/>
      <c r="CB1006" s="4"/>
      <c r="CC1006" s="4"/>
      <c r="CD1006" s="4"/>
      <c r="CE1006" s="4"/>
      <c r="CF1006" s="4"/>
      <c r="CG1006" s="4"/>
      <c r="CH1006" s="4"/>
      <c r="CI1006" s="4"/>
      <c r="CJ1006" s="4"/>
      <c r="CK1006" s="4"/>
      <c r="CL1006" s="4"/>
      <c r="CM1006" s="4"/>
      <c r="CN1006" s="4"/>
      <c r="CO1006" s="4"/>
      <c r="CP1006" s="4"/>
      <c r="CQ1006" s="4"/>
      <c r="CR1006" s="4"/>
      <c r="CS1006" s="4"/>
      <c r="CT1006" s="4"/>
      <c r="CU1006" s="4"/>
      <c r="CV1006" s="4"/>
      <c r="CW1006" s="4"/>
      <c r="CX1006" s="4"/>
      <c r="CY1006" s="4"/>
      <c r="CZ1006" s="4"/>
      <c r="DA1006" s="4"/>
      <c r="DB1006" s="4"/>
      <c r="DC1006" s="4"/>
      <c r="DD1006" s="4"/>
      <c r="DE1006" s="4"/>
      <c r="DF1006" s="4"/>
      <c r="DG1006" s="4"/>
      <c r="DH1006" s="4"/>
      <c r="DI1006" s="4"/>
      <c r="DJ1006" s="4"/>
      <c r="DK1006" s="4"/>
      <c r="DL1006" s="4"/>
      <c r="DM1006" s="4"/>
      <c r="DN1006" s="4"/>
      <c r="DO1006" s="4"/>
      <c r="DP1006" s="4"/>
      <c r="DQ1006" s="4"/>
      <c r="DR1006" s="4"/>
      <c r="DS1006" s="4"/>
      <c r="DT1006" s="4"/>
      <c r="DU1006" s="4"/>
      <c r="DV1006" s="4"/>
      <c r="DW1006" s="4"/>
      <c r="DX1006" s="4"/>
      <c r="DY1006" s="4"/>
      <c r="DZ1006" s="4"/>
      <c r="EA1006" s="4"/>
      <c r="EB1006" s="4"/>
      <c r="EC1006" s="4"/>
      <c r="ED1006" s="4"/>
      <c r="EE1006" s="4"/>
      <c r="EF1006" s="4"/>
      <c r="EG1006" s="4"/>
      <c r="EH1006" s="4"/>
      <c r="EI1006" s="4"/>
      <c r="EJ1006" s="4"/>
      <c r="EK1006" s="4"/>
      <c r="EL1006" s="4"/>
      <c r="EM1006" s="4"/>
      <c r="EN1006" s="4"/>
      <c r="EO1006" s="4"/>
      <c r="EP1006" s="4"/>
      <c r="EQ1006" s="4"/>
      <c r="ER1006" s="4"/>
      <c r="ES1006" s="4"/>
      <c r="ET1006" s="4"/>
      <c r="EU1006" s="4"/>
      <c r="EV1006" s="4"/>
      <c r="EW1006" s="4"/>
      <c r="EX1006" s="4"/>
      <c r="EY1006" s="4"/>
      <c r="EZ1006" s="4"/>
      <c r="FA1006" s="4"/>
      <c r="FB1006" s="4"/>
      <c r="FC1006" s="4"/>
      <c r="FD1006" s="4"/>
      <c r="FE1006" s="4"/>
      <c r="FF1006" s="4"/>
      <c r="FG1006" s="4"/>
      <c r="FH1006" s="4"/>
      <c r="FI1006" s="4"/>
      <c r="FJ1006" s="4"/>
      <c r="FK1006" s="4"/>
      <c r="FL1006" s="4"/>
      <c r="FM1006" s="4"/>
      <c r="FN1006" s="4"/>
      <c r="FO1006" s="4"/>
      <c r="FP1006" s="4"/>
      <c r="FQ1006" s="4"/>
      <c r="FR1006" s="4"/>
      <c r="FS1006" s="4"/>
      <c r="FT1006" s="4"/>
      <c r="FU1006" s="4"/>
      <c r="FV1006" s="4"/>
      <c r="FW1006" s="4"/>
      <c r="FX1006" s="4"/>
      <c r="FY1006" s="4"/>
      <c r="FZ1006" s="4"/>
      <c r="GA1006" s="4"/>
      <c r="GB1006" s="4"/>
      <c r="GC1006" s="4"/>
      <c r="GD1006" s="4"/>
      <c r="GE1006" s="4"/>
      <c r="GF1006" s="4"/>
      <c r="GG1006" s="4"/>
      <c r="GH1006" s="4"/>
      <c r="GI1006" s="4"/>
      <c r="GJ1006" s="4"/>
      <c r="GK1006" s="4"/>
      <c r="GL1006" s="4"/>
      <c r="GM1006" s="4"/>
      <c r="GN1006" s="4"/>
      <c r="GO1006" s="4"/>
      <c r="GP1006" s="4"/>
      <c r="GQ1006" s="4"/>
      <c r="GR1006" s="4"/>
      <c r="GS1006" s="4"/>
      <c r="GT1006" s="4"/>
      <c r="GU1006" s="4"/>
      <c r="GV1006" s="4"/>
      <c r="GW1006" s="4"/>
      <c r="GX1006" s="4"/>
      <c r="GY1006" s="4"/>
      <c r="GZ1006" s="4"/>
      <c r="HA1006" s="4"/>
      <c r="HB1006" s="4"/>
      <c r="HC1006" s="4"/>
    </row>
    <row r="1007" spans="1:211" s="380" customFormat="1" ht="13.9" customHeight="1">
      <c r="A1007" s="828" t="str">
        <f>IF('1C TSsoustraitance'!$A724&lt;&gt;0,'1C TSsoustraitance'!$A724,"")</f>
        <v/>
      </c>
      <c r="B1007" s="530"/>
      <c r="C1007" s="513" t="str">
        <f>IF('1C TSsoustraitance'!$A724&lt;&gt;0,'1C TSsoustraitance'!$B724,"")</f>
        <v/>
      </c>
      <c r="D1007" s="513" t="str">
        <f>IF('1C TSsoustraitance'!$A724&lt;&gt;0,'1C TSsoustraitance'!$C724,"")</f>
        <v/>
      </c>
      <c r="E1007" s="684"/>
      <c r="F1007" s="685"/>
      <c r="G1007" s="666">
        <f>'1C TSsoustraitance'!$D724</f>
        <v>0</v>
      </c>
      <c r="H1007" s="533">
        <v>0.21</v>
      </c>
      <c r="I1007" s="533">
        <v>1</v>
      </c>
      <c r="J1007" s="534"/>
      <c r="K1007" s="667">
        <f t="shared" si="197"/>
        <v>0</v>
      </c>
      <c r="L1007" s="668">
        <f>IF(OR('1C TSsoustraitance'!$D724="",'1C TSsoustraitance'!$AP724=0),0,IF(AND('1C TSsoustraitance'!$D724&lt;&gt;"",$K$2="Pôle",'1C TSsoustraitance'!$E724="OUI"),(('1C TSsoustraitance'!$F724+'1C TSsoustraitance'!$G724+'1C TSsoustraitance'!$H724+'1C TSsoustraitance'!$I724+'1C TSsoustraitance'!$M724)/'1C TSsoustraitance'!$R724),IF(AND('1C TSsoustraitance'!$D724&lt;&gt;"",$K$2="Pôle",'1C TSsoustraitance'!$E724="NON"),(('1C TSsoustraitance'!$F724+'1C TSsoustraitance'!$G724+'1C TSsoustraitance'!$H724+'1C TSsoustraitance'!$I724+'1C TSsoustraitance'!$M724)/'1C TSsoustraitance'!$AP724),IF(AND('1C TSsoustraitance'!$D724&lt;&gt;"",$K$2&lt;&gt;"Pôle",'1C TSsoustraitance'!$E724="OUI"),(('1C TSsoustraitance'!$F724+'1C TSsoustraitance'!$G724+'1C TSsoustraitance'!$H724+'1C TSsoustraitance'!$I724+'1C TSsoustraitance'!$J724+'1C TSsoustraitance'!$K724+'1C TSsoustraitance'!$L724+'1C TSsoustraitance'!$M724+'1C TSsoustraitance'!$N724+'1C TSsoustraitance'!$O724+'1C TSsoustraitance'!$P724+'1C TSsoustraitance'!$Q724)/'1C TSsoustraitance'!$R724),IF(AND('1C TSsoustraitance'!$D724&lt;&gt;"",$K$2&lt;&gt;"Pôle",'1C TSsoustraitance'!$E724="NON"),(('1C TSsoustraitance'!$F724+'1C TSsoustraitance'!$G724+'1C TSsoustraitance'!$H724+'1C TSsoustraitance'!$I724+'1C TSsoustraitance'!$J724+'1C TSsoustraitance'!$K724+'1C TSsoustraitance'!$L724+'1C TSsoustraitance'!$M724+'1C TSsoustraitance'!$N724+'1C TSsoustraitance'!$O724+'1C TSsoustraitance'!$P724+'1C TSsoustraitance'!$Q724))/'1C TSsoustraitance'!$AP724)))))</f>
        <v>0</v>
      </c>
      <c r="M1007" s="668">
        <f>IF(OR('1C TSsoustraitance'!$D724="",'1C TSsoustraitance'!AP$13=0),0,IF(AND('1C TSsoustraitance'!$D724&lt;&gt;"",$K$2="Pôle",'1C TSsoustraitance'!$E724="OUI"),(('1C TSsoustraitance'!$J724+'1C TSsoustraitance'!$K724+'1C TSsoustraitance'!$L724)/'1C TSsoustraitance'!$R724),IF(AND('1C TSsoustraitance'!$D724&lt;&gt;"",$K$2="Pôle",'1C TSsoustraitance'!$E724="NON"),(('1C TSsoustraitance'!$J724+'1C TSsoustraitance'!$K724+'1C TSsoustraitance'!$L724)/'1C TSsoustraitance'!$AP724),IF(AND('1C TSsoustraitance'!$D724&lt;&gt;"",$K$2&lt;&gt;"Pôle"),0))))</f>
        <v>0</v>
      </c>
      <c r="N1007" s="668">
        <f t="shared" si="196"/>
        <v>0</v>
      </c>
      <c r="O1007" s="669">
        <f>IF(OR('1C TSsoustraitance'!$D724="",'1C TSsoustraitance'!$E724="OUI",'1C TSsoustraitance'!$AP724=0),0,(('1C TSsoustraitance'!$S724)/'1C TSsoustraitance'!$AP724))</f>
        <v>0</v>
      </c>
      <c r="P1007" s="669">
        <f>IF(OR('1C TSsoustraitance'!$D724="",'1C TSsoustraitance'!$E724="OUI",'1C TSsoustraitance'!$AP724=0),0,(('1C TSsoustraitance'!$T724)/'1C TSsoustraitance'!$AP724))</f>
        <v>0</v>
      </c>
      <c r="Q1007" s="669">
        <f>IF(OR('1C TSsoustraitance'!$D724="",'1C TSsoustraitance'!$E724="OUI",'1C TSsoustraitance'!$AP724=0),0,(('1C TSsoustraitance'!$U724)/'1C TSsoustraitance'!$AP724))</f>
        <v>0</v>
      </c>
      <c r="R1007" s="669">
        <f>IF(OR('1C TSsoustraitance'!$D724="",'1C TSsoustraitance'!$E724="OUI",'1C TSsoustraitance'!$AP724=0),0,(('1C TSsoustraitance'!$V724)/'1C TSsoustraitance'!$AP724))</f>
        <v>0</v>
      </c>
      <c r="S1007" s="669">
        <f>IF(OR('1C TSsoustraitance'!$D724="",'1C TSsoustraitance'!$E724="OUI",'1C TSsoustraitance'!$AP724=0),0,(('1C TSsoustraitance'!$W724)/'1C TSsoustraitance'!$AP724))</f>
        <v>0</v>
      </c>
      <c r="T1007" s="669">
        <f>IF(OR('1C TSsoustraitance'!$D724="",'1C TSsoustraitance'!$E724="OUI",'1C TSsoustraitance'!$AP724=0),0,(('1C TSsoustraitance'!$X724)/'1C TSsoustraitance'!$AP724))</f>
        <v>0</v>
      </c>
      <c r="U1007" s="669">
        <f>IF(OR('1C TSsoustraitance'!$D724="",'1C TSsoustraitance'!$E724="OUI",'1C TSsoustraitance'!$AP724=0),0,(('1C TSsoustraitance'!$Y724)/'1C TSsoustraitance'!$AP724))</f>
        <v>0</v>
      </c>
      <c r="V1007" s="669">
        <f>IF(OR('1C TSsoustraitance'!$D724="",'1C TSsoustraitance'!$E724="OUI",'1C TSsoustraitance'!$AP724=0),0,(('1C TSsoustraitance'!$Z724)/'1C TSsoustraitance'!$AP724))</f>
        <v>0</v>
      </c>
      <c r="W1007" s="669">
        <f>IF(OR('1C TSsoustraitance'!$D724="",'1C TSsoustraitance'!$E724="OUI",'1C TSsoustraitance'!$AP724=0),0,(('1C TSsoustraitance'!$AA724)/'1C TSsoustraitance'!$AP724))</f>
        <v>0</v>
      </c>
      <c r="X1007" s="669">
        <f>IF(OR('1C TSsoustraitance'!$D724="",'1C TSsoustraitance'!$E724="OUI",'1C TSsoustraitance'!$AP724=0),0,(('1C TSsoustraitance'!$AB724)/'1C TSsoustraitance'!$AP724))</f>
        <v>0</v>
      </c>
      <c r="Y1007" s="669">
        <f>IF(OR('1C TSsoustraitance'!$D724="",'1C TSsoustraitance'!$E724="OUI",'1C TSsoustraitance'!$AP724=0),0,(('1C TSsoustraitance'!$AC724)/'1C TSsoustraitance'!$AP724))</f>
        <v>0</v>
      </c>
      <c r="Z1007" s="669">
        <f>IF(OR('1C TSsoustraitance'!$D724="",'1C TSsoustraitance'!$E724="OUI",'1C TSsoustraitance'!$AP724=0),0,(('1C TSsoustraitance'!$AD724)/'1C TSsoustraitance'!$AP724))</f>
        <v>0</v>
      </c>
      <c r="AA1007" s="669">
        <f>IF(OR('1C TSsoustraitance'!$D724="",'1C TSsoustraitance'!$E724="OUI",'1C TSsoustraitance'!$AP724=0),0,(('1C TSsoustraitance'!$AE724)/'1C TSsoustraitance'!$AP724))</f>
        <v>0</v>
      </c>
      <c r="AB1007" s="669">
        <f>IF(OR('1C TSsoustraitance'!$D724="",'1C TSsoustraitance'!$E724="OUI",'1C TSsoustraitance'!$AP724=0),0,(('1C TSsoustraitance'!$AF724)/'1C TSsoustraitance'!$AP724))</f>
        <v>0</v>
      </c>
      <c r="AC1007" s="669">
        <f>IF(OR('1C TSsoustraitance'!$D724="",'1C TSsoustraitance'!$E724="OUI",'1C TSsoustraitance'!$AP724=0),0,(('1C TSsoustraitance'!$AG724)/'1C TSsoustraitance'!$AP724))</f>
        <v>0</v>
      </c>
      <c r="AD1007" s="669">
        <f>IF(OR('1C TSsoustraitance'!$D724="",'1C TSsoustraitance'!$E724="OUI",'1C TSsoustraitance'!$AP724=0),0,(('1C TSsoustraitance'!$AH724)/'1C TSsoustraitance'!$AP724))</f>
        <v>0</v>
      </c>
      <c r="AE1007" s="669">
        <f>IF(OR('1C TSsoustraitance'!$D724="",'1C TSsoustraitance'!$E724="OUI",'1C TSsoustraitance'!$AP724=0),0,(('1C TSsoustraitance'!$AI724)/'1C TSsoustraitance'!$AP724))</f>
        <v>0</v>
      </c>
      <c r="AF1007" s="669">
        <f>IF(OR('1C TSsoustraitance'!$D724="",'1C TSsoustraitance'!$E724="OUI",'1C TSsoustraitance'!$AP724=0),0,(('1C TSsoustraitance'!$AJ724)/'1C TSsoustraitance'!$AP724))</f>
        <v>0</v>
      </c>
      <c r="AG1007" s="669">
        <f>IF(OR('1C TSsoustraitance'!$D724="",'1C TSsoustraitance'!$E724="OUI",'1C TSsoustraitance'!$AP724=0),0,(('1C TSsoustraitance'!$AK724)/'1C TSsoustraitance'!$AP724))</f>
        <v>0</v>
      </c>
      <c r="AH1007" s="669">
        <f>IF(OR('1C TSsoustraitance'!$D724="",'1C TSsoustraitance'!$E724="OUI",'1C TSsoustraitance'!$AP724=0),0,(('1C TSsoustraitance'!$AL724)/'1C TSsoustraitance'!$AP724))</f>
        <v>0</v>
      </c>
      <c r="AI1007" s="669">
        <f>IF(OR('1C TSsoustraitance'!$D724="",'1C TSsoustraitance'!$E724="OUI",'1C TSsoustraitance'!$AP724=0),0,(('1C TSsoustraitance'!$AM724)/'1C TSsoustraitance'!$AP724))</f>
        <v>0</v>
      </c>
      <c r="AJ1007" s="669">
        <f>IF(OR('1C TSsoustraitance'!$D724="",'1C TSsoustraitance'!$E724="OUI",'1C TSsoustraitance'!$AP724=0),0,(('1C TSsoustraitance'!$AN724)/'1C TSsoustraitance'!$AP724))</f>
        <v>0</v>
      </c>
      <c r="AK1007" s="669">
        <f t="shared" si="198"/>
        <v>0</v>
      </c>
      <c r="AL1007" s="668">
        <f t="shared" si="199"/>
        <v>0</v>
      </c>
      <c r="AM1007" s="670">
        <f>IF(Tableau7[[#This Row],[N° pièce]]="",0,(Tableau7[[#This Row],[hors TVA]]+(Tableau7[[#This Row],[hors TVA]]*Tableau7[[#This Row],[Taux TVA]])-(Tableau7[[#This Row],[hors TVA]]*Tableau7[[#This Row],[Taux TVA]]*Tableau7[[#This Row],[Régime TVA: Récupération]]))*Tableau7[[#This Row],[Type 1]])</f>
        <v>0</v>
      </c>
      <c r="AN1007" s="670">
        <f>IF(Tableau7[[#This Row],[N° pièce]]="",0,IF($K$2="pôle",((Tableau7[[#This Row],[hors TVA]]+(Tableau7[[#This Row],[hors TVA]]*Tableau7[[#This Row],[Taux TVA]])-(Tableau7[[#This Row],[hors TVA]]*Tableau7[[#This Row],[Taux TVA]]*Tableau7[[#This Row],[Régime TVA: Récupération]]))*Tableau7[[#This Row],[Type 2]]),0))</f>
        <v>0</v>
      </c>
      <c r="AO1007" s="670">
        <f t="shared" si="203"/>
        <v>0</v>
      </c>
      <c r="AP1007" s="255">
        <f t="shared" si="201"/>
        <v>0</v>
      </c>
      <c r="AQ1007" s="506">
        <f t="shared" si="202"/>
        <v>0</v>
      </c>
      <c r="AR1007" s="671"/>
      <c r="AS1007" s="512"/>
      <c r="AT1007" s="513" t="str">
        <f>IF(('1C TSsoustraitance'!AP724*FICHE!C$14&lt;J1007),"Forfait limité à "&amp;FICHE!C$14&amp;"€/jour","")</f>
        <v/>
      </c>
      <c r="AU1007" s="797"/>
      <c r="AV1007" s="484"/>
      <c r="AW1007" s="484"/>
      <c r="AX1007" s="484"/>
      <c r="AY1007" s="484"/>
      <c r="AZ1007" s="484"/>
      <c r="BA1007" s="4"/>
      <c r="BB1007" s="4"/>
      <c r="BC1007" s="4"/>
      <c r="BD1007" s="4"/>
      <c r="BE1007" s="4"/>
      <c r="BF1007" s="4"/>
      <c r="BG1007" s="4"/>
      <c r="BH1007" s="4"/>
      <c r="BI1007" s="4"/>
      <c r="BJ1007" s="4"/>
      <c r="BK1007" s="4"/>
      <c r="BL1007" s="4"/>
      <c r="BM1007" s="4"/>
      <c r="BN1007" s="4"/>
      <c r="BO1007" s="4"/>
      <c r="BP1007" s="4"/>
      <c r="BQ1007" s="4"/>
      <c r="BR1007" s="4"/>
      <c r="BS1007" s="4"/>
      <c r="BT1007" s="4"/>
      <c r="BU1007" s="4"/>
      <c r="BV1007" s="4"/>
      <c r="BW1007" s="4"/>
      <c r="BX1007" s="4"/>
      <c r="BY1007" s="4"/>
      <c r="BZ1007" s="4"/>
      <c r="CA1007" s="4"/>
      <c r="CB1007" s="4"/>
      <c r="CC1007" s="4"/>
      <c r="CD1007" s="4"/>
      <c r="CE1007" s="4"/>
      <c r="CF1007" s="4"/>
      <c r="CG1007" s="4"/>
      <c r="CH1007" s="4"/>
      <c r="CI1007" s="4"/>
      <c r="CJ1007" s="4"/>
      <c r="CK1007" s="4"/>
      <c r="CL1007" s="4"/>
      <c r="CM1007" s="4"/>
      <c r="CN1007" s="4"/>
      <c r="CO1007" s="4"/>
      <c r="CP1007" s="4"/>
      <c r="CQ1007" s="4"/>
      <c r="CR1007" s="4"/>
      <c r="CS1007" s="4"/>
      <c r="CT1007" s="4"/>
      <c r="CU1007" s="4"/>
      <c r="CV1007" s="4"/>
      <c r="CW1007" s="4"/>
      <c r="CX1007" s="4"/>
      <c r="CY1007" s="4"/>
      <c r="CZ1007" s="4"/>
      <c r="DA1007" s="4"/>
      <c r="DB1007" s="4"/>
      <c r="DC1007" s="4"/>
      <c r="DD1007" s="4"/>
      <c r="DE1007" s="4"/>
      <c r="DF1007" s="4"/>
      <c r="DG1007" s="4"/>
      <c r="DH1007" s="4"/>
      <c r="DI1007" s="4"/>
      <c r="DJ1007" s="4"/>
      <c r="DK1007" s="4"/>
      <c r="DL1007" s="4"/>
      <c r="DM1007" s="4"/>
      <c r="DN1007" s="4"/>
      <c r="DO1007" s="4"/>
      <c r="DP1007" s="4"/>
      <c r="DQ1007" s="4"/>
      <c r="DR1007" s="4"/>
      <c r="DS1007" s="4"/>
      <c r="DT1007" s="4"/>
      <c r="DU1007" s="4"/>
      <c r="DV1007" s="4"/>
      <c r="DW1007" s="4"/>
      <c r="DX1007" s="4"/>
      <c r="DY1007" s="4"/>
      <c r="DZ1007" s="4"/>
      <c r="EA1007" s="4"/>
      <c r="EB1007" s="4"/>
      <c r="EC1007" s="4"/>
      <c r="ED1007" s="4"/>
      <c r="EE1007" s="4"/>
      <c r="EF1007" s="4"/>
      <c r="EG1007" s="4"/>
      <c r="EH1007" s="4"/>
      <c r="EI1007" s="4"/>
      <c r="EJ1007" s="4"/>
      <c r="EK1007" s="4"/>
      <c r="EL1007" s="4"/>
      <c r="EM1007" s="4"/>
      <c r="EN1007" s="4"/>
      <c r="EO1007" s="4"/>
      <c r="EP1007" s="4"/>
      <c r="EQ1007" s="4"/>
      <c r="ER1007" s="4"/>
      <c r="ES1007" s="4"/>
      <c r="ET1007" s="4"/>
      <c r="EU1007" s="4"/>
      <c r="EV1007" s="4"/>
      <c r="EW1007" s="4"/>
      <c r="EX1007" s="4"/>
      <c r="EY1007" s="4"/>
      <c r="EZ1007" s="4"/>
      <c r="FA1007" s="4"/>
      <c r="FB1007" s="4"/>
      <c r="FC1007" s="4"/>
      <c r="FD1007" s="4"/>
      <c r="FE1007" s="4"/>
      <c r="FF1007" s="4"/>
      <c r="FG1007" s="4"/>
      <c r="FH1007" s="4"/>
      <c r="FI1007" s="4"/>
      <c r="FJ1007" s="4"/>
      <c r="FK1007" s="4"/>
      <c r="FL1007" s="4"/>
      <c r="FM1007" s="4"/>
      <c r="FN1007" s="4"/>
      <c r="FO1007" s="4"/>
      <c r="FP1007" s="4"/>
      <c r="FQ1007" s="4"/>
      <c r="FR1007" s="4"/>
      <c r="FS1007" s="4"/>
      <c r="FT1007" s="4"/>
      <c r="FU1007" s="4"/>
      <c r="FV1007" s="4"/>
      <c r="FW1007" s="4"/>
      <c r="FX1007" s="4"/>
      <c r="FY1007" s="4"/>
      <c r="FZ1007" s="4"/>
      <c r="GA1007" s="4"/>
      <c r="GB1007" s="4"/>
      <c r="GC1007" s="4"/>
      <c r="GD1007" s="4"/>
      <c r="GE1007" s="4"/>
      <c r="GF1007" s="4"/>
      <c r="GG1007" s="4"/>
      <c r="GH1007" s="4"/>
      <c r="GI1007" s="4"/>
      <c r="GJ1007" s="4"/>
      <c r="GK1007" s="4"/>
      <c r="GL1007" s="4"/>
      <c r="GM1007" s="4"/>
      <c r="GN1007" s="4"/>
      <c r="GO1007" s="4"/>
      <c r="GP1007" s="4"/>
      <c r="GQ1007" s="4"/>
      <c r="GR1007" s="4"/>
      <c r="GS1007" s="4"/>
      <c r="GT1007" s="4"/>
      <c r="GU1007" s="4"/>
      <c r="GV1007" s="4"/>
      <c r="GW1007" s="4"/>
      <c r="GX1007" s="4"/>
      <c r="GY1007" s="4"/>
      <c r="GZ1007" s="4"/>
      <c r="HA1007" s="4"/>
      <c r="HB1007" s="4"/>
      <c r="HC1007" s="4"/>
    </row>
    <row r="1008" spans="1:211" s="380" customFormat="1" ht="13.9" customHeight="1">
      <c r="A1008" s="828" t="str">
        <f>IF('1C TSsoustraitance'!$A725&lt;&gt;0,'1C TSsoustraitance'!$A725,"")</f>
        <v/>
      </c>
      <c r="B1008" s="530"/>
      <c r="C1008" s="513" t="str">
        <f>IF('1C TSsoustraitance'!$A725&lt;&gt;0,'1C TSsoustraitance'!$B725,"")</f>
        <v/>
      </c>
      <c r="D1008" s="513" t="str">
        <f>IF('1C TSsoustraitance'!$A725&lt;&gt;0,'1C TSsoustraitance'!$C725,"")</f>
        <v/>
      </c>
      <c r="E1008" s="684"/>
      <c r="F1008" s="685"/>
      <c r="G1008" s="666">
        <f>'1C TSsoustraitance'!$D725</f>
        <v>0</v>
      </c>
      <c r="H1008" s="533">
        <v>0.21</v>
      </c>
      <c r="I1008" s="533">
        <v>1</v>
      </c>
      <c r="J1008" s="534"/>
      <c r="K1008" s="667">
        <f t="shared" si="197"/>
        <v>0</v>
      </c>
      <c r="L1008" s="668">
        <f>IF(OR('1C TSsoustraitance'!$D725="",'1C TSsoustraitance'!$AP725=0),0,IF(AND('1C TSsoustraitance'!$D725&lt;&gt;"",$K$2="Pôle",'1C TSsoustraitance'!$E725="OUI"),(('1C TSsoustraitance'!$F725+'1C TSsoustraitance'!$G725+'1C TSsoustraitance'!$H725+'1C TSsoustraitance'!$I725+'1C TSsoustraitance'!$M725)/'1C TSsoustraitance'!$R725),IF(AND('1C TSsoustraitance'!$D725&lt;&gt;"",$K$2="Pôle",'1C TSsoustraitance'!$E725="NON"),(('1C TSsoustraitance'!$F725+'1C TSsoustraitance'!$G725+'1C TSsoustraitance'!$H725+'1C TSsoustraitance'!$I725+'1C TSsoustraitance'!$M725)/'1C TSsoustraitance'!$AP725),IF(AND('1C TSsoustraitance'!$D725&lt;&gt;"",$K$2&lt;&gt;"Pôle",'1C TSsoustraitance'!$E725="OUI"),(('1C TSsoustraitance'!$F725+'1C TSsoustraitance'!$G725+'1C TSsoustraitance'!$H725+'1C TSsoustraitance'!$I725+'1C TSsoustraitance'!$J725+'1C TSsoustraitance'!$K725+'1C TSsoustraitance'!$L725+'1C TSsoustraitance'!$M725+'1C TSsoustraitance'!$N725+'1C TSsoustraitance'!$O725+'1C TSsoustraitance'!$P725+'1C TSsoustraitance'!$Q725)/'1C TSsoustraitance'!$R725),IF(AND('1C TSsoustraitance'!$D725&lt;&gt;"",$K$2&lt;&gt;"Pôle",'1C TSsoustraitance'!$E725="NON"),(('1C TSsoustraitance'!$F725+'1C TSsoustraitance'!$G725+'1C TSsoustraitance'!$H725+'1C TSsoustraitance'!$I725+'1C TSsoustraitance'!$J725+'1C TSsoustraitance'!$K725+'1C TSsoustraitance'!$L725+'1C TSsoustraitance'!$M725+'1C TSsoustraitance'!$N725+'1C TSsoustraitance'!$O725+'1C TSsoustraitance'!$P725+'1C TSsoustraitance'!$Q725))/'1C TSsoustraitance'!$AP725)))))</f>
        <v>0</v>
      </c>
      <c r="M1008" s="668">
        <f>IF(OR('1C TSsoustraitance'!$D725="",'1C TSsoustraitance'!AP$13=0),0,IF(AND('1C TSsoustraitance'!$D725&lt;&gt;"",$K$2="Pôle",'1C TSsoustraitance'!$E725="OUI"),(('1C TSsoustraitance'!$J725+'1C TSsoustraitance'!$K725+'1C TSsoustraitance'!$L725)/'1C TSsoustraitance'!$R725),IF(AND('1C TSsoustraitance'!$D725&lt;&gt;"",$K$2="Pôle",'1C TSsoustraitance'!$E725="NON"),(('1C TSsoustraitance'!$J725+'1C TSsoustraitance'!$K725+'1C TSsoustraitance'!$L725)/'1C TSsoustraitance'!$AP725),IF(AND('1C TSsoustraitance'!$D725&lt;&gt;"",$K$2&lt;&gt;"Pôle"),0))))</f>
        <v>0</v>
      </c>
      <c r="N1008" s="668">
        <f t="shared" si="196"/>
        <v>0</v>
      </c>
      <c r="O1008" s="669">
        <f>IF(OR('1C TSsoustraitance'!$D725="",'1C TSsoustraitance'!$E725="OUI",'1C TSsoustraitance'!$AP725=0),0,(('1C TSsoustraitance'!$S725)/'1C TSsoustraitance'!$AP725))</f>
        <v>0</v>
      </c>
      <c r="P1008" s="669">
        <f>IF(OR('1C TSsoustraitance'!$D725="",'1C TSsoustraitance'!$E725="OUI",'1C TSsoustraitance'!$AP725=0),0,(('1C TSsoustraitance'!$T725)/'1C TSsoustraitance'!$AP725))</f>
        <v>0</v>
      </c>
      <c r="Q1008" s="669">
        <f>IF(OR('1C TSsoustraitance'!$D725="",'1C TSsoustraitance'!$E725="OUI",'1C TSsoustraitance'!$AP725=0),0,(('1C TSsoustraitance'!$U725)/'1C TSsoustraitance'!$AP725))</f>
        <v>0</v>
      </c>
      <c r="R1008" s="669">
        <f>IF(OR('1C TSsoustraitance'!$D725="",'1C TSsoustraitance'!$E725="OUI",'1C TSsoustraitance'!$AP725=0),0,(('1C TSsoustraitance'!$V725)/'1C TSsoustraitance'!$AP725))</f>
        <v>0</v>
      </c>
      <c r="S1008" s="669">
        <f>IF(OR('1C TSsoustraitance'!$D725="",'1C TSsoustraitance'!$E725="OUI",'1C TSsoustraitance'!$AP725=0),0,(('1C TSsoustraitance'!$W725)/'1C TSsoustraitance'!$AP725))</f>
        <v>0</v>
      </c>
      <c r="T1008" s="669">
        <f>IF(OR('1C TSsoustraitance'!$D725="",'1C TSsoustraitance'!$E725="OUI",'1C TSsoustraitance'!$AP725=0),0,(('1C TSsoustraitance'!$X725)/'1C TSsoustraitance'!$AP725))</f>
        <v>0</v>
      </c>
      <c r="U1008" s="669">
        <f>IF(OR('1C TSsoustraitance'!$D725="",'1C TSsoustraitance'!$E725="OUI",'1C TSsoustraitance'!$AP725=0),0,(('1C TSsoustraitance'!$Y725)/'1C TSsoustraitance'!$AP725))</f>
        <v>0</v>
      </c>
      <c r="V1008" s="669">
        <f>IF(OR('1C TSsoustraitance'!$D725="",'1C TSsoustraitance'!$E725="OUI",'1C TSsoustraitance'!$AP725=0),0,(('1C TSsoustraitance'!$Z725)/'1C TSsoustraitance'!$AP725))</f>
        <v>0</v>
      </c>
      <c r="W1008" s="669">
        <f>IF(OR('1C TSsoustraitance'!$D725="",'1C TSsoustraitance'!$E725="OUI",'1C TSsoustraitance'!$AP725=0),0,(('1C TSsoustraitance'!$AA725)/'1C TSsoustraitance'!$AP725))</f>
        <v>0</v>
      </c>
      <c r="X1008" s="669">
        <f>IF(OR('1C TSsoustraitance'!$D725="",'1C TSsoustraitance'!$E725="OUI",'1C TSsoustraitance'!$AP725=0),0,(('1C TSsoustraitance'!$AB725)/'1C TSsoustraitance'!$AP725))</f>
        <v>0</v>
      </c>
      <c r="Y1008" s="669">
        <f>IF(OR('1C TSsoustraitance'!$D725="",'1C TSsoustraitance'!$E725="OUI",'1C TSsoustraitance'!$AP725=0),0,(('1C TSsoustraitance'!$AC725)/'1C TSsoustraitance'!$AP725))</f>
        <v>0</v>
      </c>
      <c r="Z1008" s="669">
        <f>IF(OR('1C TSsoustraitance'!$D725="",'1C TSsoustraitance'!$E725="OUI",'1C TSsoustraitance'!$AP725=0),0,(('1C TSsoustraitance'!$AD725)/'1C TSsoustraitance'!$AP725))</f>
        <v>0</v>
      </c>
      <c r="AA1008" s="669">
        <f>IF(OR('1C TSsoustraitance'!$D725="",'1C TSsoustraitance'!$E725="OUI",'1C TSsoustraitance'!$AP725=0),0,(('1C TSsoustraitance'!$AE725)/'1C TSsoustraitance'!$AP725))</f>
        <v>0</v>
      </c>
      <c r="AB1008" s="669">
        <f>IF(OR('1C TSsoustraitance'!$D725="",'1C TSsoustraitance'!$E725="OUI",'1C TSsoustraitance'!$AP725=0),0,(('1C TSsoustraitance'!$AF725)/'1C TSsoustraitance'!$AP725))</f>
        <v>0</v>
      </c>
      <c r="AC1008" s="669">
        <f>IF(OR('1C TSsoustraitance'!$D725="",'1C TSsoustraitance'!$E725="OUI",'1C TSsoustraitance'!$AP725=0),0,(('1C TSsoustraitance'!$AG725)/'1C TSsoustraitance'!$AP725))</f>
        <v>0</v>
      </c>
      <c r="AD1008" s="669">
        <f>IF(OR('1C TSsoustraitance'!$D725="",'1C TSsoustraitance'!$E725="OUI",'1C TSsoustraitance'!$AP725=0),0,(('1C TSsoustraitance'!$AH725)/'1C TSsoustraitance'!$AP725))</f>
        <v>0</v>
      </c>
      <c r="AE1008" s="669">
        <f>IF(OR('1C TSsoustraitance'!$D725="",'1C TSsoustraitance'!$E725="OUI",'1C TSsoustraitance'!$AP725=0),0,(('1C TSsoustraitance'!$AI725)/'1C TSsoustraitance'!$AP725))</f>
        <v>0</v>
      </c>
      <c r="AF1008" s="669">
        <f>IF(OR('1C TSsoustraitance'!$D725="",'1C TSsoustraitance'!$E725="OUI",'1C TSsoustraitance'!$AP725=0),0,(('1C TSsoustraitance'!$AJ725)/'1C TSsoustraitance'!$AP725))</f>
        <v>0</v>
      </c>
      <c r="AG1008" s="669">
        <f>IF(OR('1C TSsoustraitance'!$D725="",'1C TSsoustraitance'!$E725="OUI",'1C TSsoustraitance'!$AP725=0),0,(('1C TSsoustraitance'!$AK725)/'1C TSsoustraitance'!$AP725))</f>
        <v>0</v>
      </c>
      <c r="AH1008" s="669">
        <f>IF(OR('1C TSsoustraitance'!$D725="",'1C TSsoustraitance'!$E725="OUI",'1C TSsoustraitance'!$AP725=0),0,(('1C TSsoustraitance'!$AL725)/'1C TSsoustraitance'!$AP725))</f>
        <v>0</v>
      </c>
      <c r="AI1008" s="669">
        <f>IF(OR('1C TSsoustraitance'!$D725="",'1C TSsoustraitance'!$E725="OUI",'1C TSsoustraitance'!$AP725=0),0,(('1C TSsoustraitance'!$AM725)/'1C TSsoustraitance'!$AP725))</f>
        <v>0</v>
      </c>
      <c r="AJ1008" s="669">
        <f>IF(OR('1C TSsoustraitance'!$D725="",'1C TSsoustraitance'!$E725="OUI",'1C TSsoustraitance'!$AP725=0),0,(('1C TSsoustraitance'!$AN725)/'1C TSsoustraitance'!$AP725))</f>
        <v>0</v>
      </c>
      <c r="AK1008" s="669">
        <f t="shared" si="198"/>
        <v>0</v>
      </c>
      <c r="AL1008" s="668">
        <f t="shared" si="199"/>
        <v>0</v>
      </c>
      <c r="AM1008" s="670">
        <f>IF(Tableau7[[#This Row],[N° pièce]]="",0,(Tableau7[[#This Row],[hors TVA]]+(Tableau7[[#This Row],[hors TVA]]*Tableau7[[#This Row],[Taux TVA]])-(Tableau7[[#This Row],[hors TVA]]*Tableau7[[#This Row],[Taux TVA]]*Tableau7[[#This Row],[Régime TVA: Récupération]]))*Tableau7[[#This Row],[Type 1]])</f>
        <v>0</v>
      </c>
      <c r="AN1008" s="670">
        <f>IF(Tableau7[[#This Row],[N° pièce]]="",0,IF($K$2="pôle",((Tableau7[[#This Row],[hors TVA]]+(Tableau7[[#This Row],[hors TVA]]*Tableau7[[#This Row],[Taux TVA]])-(Tableau7[[#This Row],[hors TVA]]*Tableau7[[#This Row],[Taux TVA]]*Tableau7[[#This Row],[Régime TVA: Récupération]]))*Tableau7[[#This Row],[Type 2]]),0))</f>
        <v>0</v>
      </c>
      <c r="AO1008" s="670">
        <f t="shared" si="203"/>
        <v>0</v>
      </c>
      <c r="AP1008" s="255">
        <f t="shared" si="201"/>
        <v>0</v>
      </c>
      <c r="AQ1008" s="506">
        <f t="shared" si="202"/>
        <v>0</v>
      </c>
      <c r="AR1008" s="671"/>
      <c r="AS1008" s="512"/>
      <c r="AT1008" s="513" t="str">
        <f>IF(('1C TSsoustraitance'!AP725*FICHE!C$14&lt;J1008),"Forfait limité à "&amp;FICHE!C$14&amp;"€/jour","")</f>
        <v/>
      </c>
      <c r="AU1008" s="797"/>
      <c r="AV1008" s="484"/>
      <c r="AW1008" s="484"/>
      <c r="AX1008" s="484"/>
      <c r="AY1008" s="484"/>
      <c r="AZ1008" s="484"/>
      <c r="BA1008" s="4"/>
      <c r="BB1008" s="4"/>
      <c r="BC1008" s="4"/>
      <c r="BD1008" s="4"/>
      <c r="BE1008" s="4"/>
      <c r="BF1008" s="4"/>
      <c r="BG1008" s="4"/>
      <c r="BH1008" s="4"/>
      <c r="BI1008" s="4"/>
      <c r="BJ1008" s="4"/>
      <c r="BK1008" s="4"/>
      <c r="BL1008" s="4"/>
      <c r="BM1008" s="4"/>
      <c r="BN1008" s="4"/>
      <c r="BO1008" s="4"/>
      <c r="BP1008" s="4"/>
      <c r="BQ1008" s="4"/>
      <c r="BR1008" s="4"/>
      <c r="BS1008" s="4"/>
      <c r="BT1008" s="4"/>
      <c r="BU1008" s="4"/>
      <c r="BV1008" s="4"/>
      <c r="BW1008" s="4"/>
      <c r="BX1008" s="4"/>
      <c r="BY1008" s="4"/>
      <c r="BZ1008" s="4"/>
      <c r="CA1008" s="4"/>
      <c r="CB1008" s="4"/>
      <c r="CC1008" s="4"/>
      <c r="CD1008" s="4"/>
      <c r="CE1008" s="4"/>
      <c r="CF1008" s="4"/>
      <c r="CG1008" s="4"/>
      <c r="CH1008" s="4"/>
      <c r="CI1008" s="4"/>
      <c r="CJ1008" s="4"/>
      <c r="CK1008" s="4"/>
      <c r="CL1008" s="4"/>
      <c r="CM1008" s="4"/>
      <c r="CN1008" s="4"/>
      <c r="CO1008" s="4"/>
      <c r="CP1008" s="4"/>
      <c r="CQ1008" s="4"/>
      <c r="CR1008" s="4"/>
      <c r="CS1008" s="4"/>
      <c r="CT1008" s="4"/>
      <c r="CU1008" s="4"/>
      <c r="CV1008" s="4"/>
      <c r="CW1008" s="4"/>
      <c r="CX1008" s="4"/>
      <c r="CY1008" s="4"/>
      <c r="CZ1008" s="4"/>
      <c r="DA1008" s="4"/>
      <c r="DB1008" s="4"/>
      <c r="DC1008" s="4"/>
      <c r="DD1008" s="4"/>
      <c r="DE1008" s="4"/>
      <c r="DF1008" s="4"/>
      <c r="DG1008" s="4"/>
      <c r="DH1008" s="4"/>
      <c r="DI1008" s="4"/>
      <c r="DJ1008" s="4"/>
      <c r="DK1008" s="4"/>
      <c r="DL1008" s="4"/>
      <c r="DM1008" s="4"/>
      <c r="DN1008" s="4"/>
      <c r="DO1008" s="4"/>
      <c r="DP1008" s="4"/>
      <c r="DQ1008" s="4"/>
      <c r="DR1008" s="4"/>
      <c r="DS1008" s="4"/>
      <c r="DT1008" s="4"/>
      <c r="DU1008" s="4"/>
      <c r="DV1008" s="4"/>
      <c r="DW1008" s="4"/>
      <c r="DX1008" s="4"/>
      <c r="DY1008" s="4"/>
      <c r="DZ1008" s="4"/>
      <c r="EA1008" s="4"/>
      <c r="EB1008" s="4"/>
      <c r="EC1008" s="4"/>
      <c r="ED1008" s="4"/>
      <c r="EE1008" s="4"/>
      <c r="EF1008" s="4"/>
      <c r="EG1008" s="4"/>
      <c r="EH1008" s="4"/>
      <c r="EI1008" s="4"/>
      <c r="EJ1008" s="4"/>
      <c r="EK1008" s="4"/>
      <c r="EL1008" s="4"/>
      <c r="EM1008" s="4"/>
      <c r="EN1008" s="4"/>
      <c r="EO1008" s="4"/>
      <c r="EP1008" s="4"/>
      <c r="EQ1008" s="4"/>
      <c r="ER1008" s="4"/>
      <c r="ES1008" s="4"/>
      <c r="ET1008" s="4"/>
      <c r="EU1008" s="4"/>
      <c r="EV1008" s="4"/>
      <c r="EW1008" s="4"/>
      <c r="EX1008" s="4"/>
      <c r="EY1008" s="4"/>
      <c r="EZ1008" s="4"/>
      <c r="FA1008" s="4"/>
      <c r="FB1008" s="4"/>
      <c r="FC1008" s="4"/>
      <c r="FD1008" s="4"/>
      <c r="FE1008" s="4"/>
      <c r="FF1008" s="4"/>
      <c r="FG1008" s="4"/>
      <c r="FH1008" s="4"/>
      <c r="FI1008" s="4"/>
      <c r="FJ1008" s="4"/>
      <c r="FK1008" s="4"/>
      <c r="FL1008" s="4"/>
      <c r="FM1008" s="4"/>
      <c r="FN1008" s="4"/>
      <c r="FO1008" s="4"/>
      <c r="FP1008" s="4"/>
      <c r="FQ1008" s="4"/>
      <c r="FR1008" s="4"/>
      <c r="FS1008" s="4"/>
      <c r="FT1008" s="4"/>
      <c r="FU1008" s="4"/>
      <c r="FV1008" s="4"/>
      <c r="FW1008" s="4"/>
      <c r="FX1008" s="4"/>
      <c r="FY1008" s="4"/>
      <c r="FZ1008" s="4"/>
      <c r="GA1008" s="4"/>
      <c r="GB1008" s="4"/>
      <c r="GC1008" s="4"/>
      <c r="GD1008" s="4"/>
      <c r="GE1008" s="4"/>
      <c r="GF1008" s="4"/>
      <c r="GG1008" s="4"/>
      <c r="GH1008" s="4"/>
      <c r="GI1008" s="4"/>
      <c r="GJ1008" s="4"/>
      <c r="GK1008" s="4"/>
      <c r="GL1008" s="4"/>
      <c r="GM1008" s="4"/>
      <c r="GN1008" s="4"/>
      <c r="GO1008" s="4"/>
      <c r="GP1008" s="4"/>
      <c r="GQ1008" s="4"/>
      <c r="GR1008" s="4"/>
      <c r="GS1008" s="4"/>
      <c r="GT1008" s="4"/>
      <c r="GU1008" s="4"/>
      <c r="GV1008" s="4"/>
      <c r="GW1008" s="4"/>
      <c r="GX1008" s="4"/>
      <c r="GY1008" s="4"/>
      <c r="GZ1008" s="4"/>
      <c r="HA1008" s="4"/>
      <c r="HB1008" s="4"/>
      <c r="HC1008" s="4"/>
    </row>
    <row r="1009" spans="1:211" s="380" customFormat="1" ht="13.9" customHeight="1">
      <c r="A1009" s="828" t="str">
        <f>IF('1C TSsoustraitance'!$A726&lt;&gt;0,'1C TSsoustraitance'!$A726,"")</f>
        <v/>
      </c>
      <c r="B1009" s="530"/>
      <c r="C1009" s="513" t="str">
        <f>IF('1C TSsoustraitance'!$A726&lt;&gt;0,'1C TSsoustraitance'!$B726,"")</f>
        <v/>
      </c>
      <c r="D1009" s="513" t="str">
        <f>IF('1C TSsoustraitance'!$A726&lt;&gt;0,'1C TSsoustraitance'!$C726,"")</f>
        <v/>
      </c>
      <c r="E1009" s="684"/>
      <c r="F1009" s="685"/>
      <c r="G1009" s="666">
        <f>'1C TSsoustraitance'!$D726</f>
        <v>0</v>
      </c>
      <c r="H1009" s="533">
        <v>0.21</v>
      </c>
      <c r="I1009" s="533">
        <v>1</v>
      </c>
      <c r="J1009" s="534"/>
      <c r="K1009" s="667">
        <f t="shared" si="197"/>
        <v>0</v>
      </c>
      <c r="L1009" s="668">
        <f>IF(OR('1C TSsoustraitance'!$D726="",'1C TSsoustraitance'!$AP726=0),0,IF(AND('1C TSsoustraitance'!$D726&lt;&gt;"",$K$2="Pôle",'1C TSsoustraitance'!$E726="OUI"),(('1C TSsoustraitance'!$F726+'1C TSsoustraitance'!$G726+'1C TSsoustraitance'!$H726+'1C TSsoustraitance'!$I726+'1C TSsoustraitance'!$M726)/'1C TSsoustraitance'!$R726),IF(AND('1C TSsoustraitance'!$D726&lt;&gt;"",$K$2="Pôle",'1C TSsoustraitance'!$E726="NON"),(('1C TSsoustraitance'!$F726+'1C TSsoustraitance'!$G726+'1C TSsoustraitance'!$H726+'1C TSsoustraitance'!$I726+'1C TSsoustraitance'!$M726)/'1C TSsoustraitance'!$AP726),IF(AND('1C TSsoustraitance'!$D726&lt;&gt;"",$K$2&lt;&gt;"Pôle",'1C TSsoustraitance'!$E726="OUI"),(('1C TSsoustraitance'!$F726+'1C TSsoustraitance'!$G726+'1C TSsoustraitance'!$H726+'1C TSsoustraitance'!$I726+'1C TSsoustraitance'!$J726+'1C TSsoustraitance'!$K726+'1C TSsoustraitance'!$L726+'1C TSsoustraitance'!$M726+'1C TSsoustraitance'!$N726+'1C TSsoustraitance'!$O726+'1C TSsoustraitance'!$P726+'1C TSsoustraitance'!$Q726)/'1C TSsoustraitance'!$R726),IF(AND('1C TSsoustraitance'!$D726&lt;&gt;"",$K$2&lt;&gt;"Pôle",'1C TSsoustraitance'!$E726="NON"),(('1C TSsoustraitance'!$F726+'1C TSsoustraitance'!$G726+'1C TSsoustraitance'!$H726+'1C TSsoustraitance'!$I726+'1C TSsoustraitance'!$J726+'1C TSsoustraitance'!$K726+'1C TSsoustraitance'!$L726+'1C TSsoustraitance'!$M726+'1C TSsoustraitance'!$N726+'1C TSsoustraitance'!$O726+'1C TSsoustraitance'!$P726+'1C TSsoustraitance'!$Q726))/'1C TSsoustraitance'!$AP726)))))</f>
        <v>0</v>
      </c>
      <c r="M1009" s="668">
        <f>IF(OR('1C TSsoustraitance'!$D726="",'1C TSsoustraitance'!AP$13=0),0,IF(AND('1C TSsoustraitance'!$D726&lt;&gt;"",$K$2="Pôle",'1C TSsoustraitance'!$E726="OUI"),(('1C TSsoustraitance'!$J726+'1C TSsoustraitance'!$K726+'1C TSsoustraitance'!$L726)/'1C TSsoustraitance'!$R726),IF(AND('1C TSsoustraitance'!$D726&lt;&gt;"",$K$2="Pôle",'1C TSsoustraitance'!$E726="NON"),(('1C TSsoustraitance'!$J726+'1C TSsoustraitance'!$K726+'1C TSsoustraitance'!$L726)/'1C TSsoustraitance'!$AP726),IF(AND('1C TSsoustraitance'!$D726&lt;&gt;"",$K$2&lt;&gt;"Pôle"),0))))</f>
        <v>0</v>
      </c>
      <c r="N1009" s="668">
        <f t="shared" si="196"/>
        <v>0</v>
      </c>
      <c r="O1009" s="669">
        <f>IF(OR('1C TSsoustraitance'!$D726="",'1C TSsoustraitance'!$E726="OUI",'1C TSsoustraitance'!$AP726=0),0,(('1C TSsoustraitance'!$S726)/'1C TSsoustraitance'!$AP726))</f>
        <v>0</v>
      </c>
      <c r="P1009" s="669">
        <f>IF(OR('1C TSsoustraitance'!$D726="",'1C TSsoustraitance'!$E726="OUI",'1C TSsoustraitance'!$AP726=0),0,(('1C TSsoustraitance'!$T726)/'1C TSsoustraitance'!$AP726))</f>
        <v>0</v>
      </c>
      <c r="Q1009" s="669">
        <f>IF(OR('1C TSsoustraitance'!$D726="",'1C TSsoustraitance'!$E726="OUI",'1C TSsoustraitance'!$AP726=0),0,(('1C TSsoustraitance'!$U726)/'1C TSsoustraitance'!$AP726))</f>
        <v>0</v>
      </c>
      <c r="R1009" s="669">
        <f>IF(OR('1C TSsoustraitance'!$D726="",'1C TSsoustraitance'!$E726="OUI",'1C TSsoustraitance'!$AP726=0),0,(('1C TSsoustraitance'!$V726)/'1C TSsoustraitance'!$AP726))</f>
        <v>0</v>
      </c>
      <c r="S1009" s="669">
        <f>IF(OR('1C TSsoustraitance'!$D726="",'1C TSsoustraitance'!$E726="OUI",'1C TSsoustraitance'!$AP726=0),0,(('1C TSsoustraitance'!$W726)/'1C TSsoustraitance'!$AP726))</f>
        <v>0</v>
      </c>
      <c r="T1009" s="669">
        <f>IF(OR('1C TSsoustraitance'!$D726="",'1C TSsoustraitance'!$E726="OUI",'1C TSsoustraitance'!$AP726=0),0,(('1C TSsoustraitance'!$X726)/'1C TSsoustraitance'!$AP726))</f>
        <v>0</v>
      </c>
      <c r="U1009" s="669">
        <f>IF(OR('1C TSsoustraitance'!$D726="",'1C TSsoustraitance'!$E726="OUI",'1C TSsoustraitance'!$AP726=0),0,(('1C TSsoustraitance'!$Y726)/'1C TSsoustraitance'!$AP726))</f>
        <v>0</v>
      </c>
      <c r="V1009" s="669">
        <f>IF(OR('1C TSsoustraitance'!$D726="",'1C TSsoustraitance'!$E726="OUI",'1C TSsoustraitance'!$AP726=0),0,(('1C TSsoustraitance'!$Z726)/'1C TSsoustraitance'!$AP726))</f>
        <v>0</v>
      </c>
      <c r="W1009" s="669">
        <f>IF(OR('1C TSsoustraitance'!$D726="",'1C TSsoustraitance'!$E726="OUI",'1C TSsoustraitance'!$AP726=0),0,(('1C TSsoustraitance'!$AA726)/'1C TSsoustraitance'!$AP726))</f>
        <v>0</v>
      </c>
      <c r="X1009" s="669">
        <f>IF(OR('1C TSsoustraitance'!$D726="",'1C TSsoustraitance'!$E726="OUI",'1C TSsoustraitance'!$AP726=0),0,(('1C TSsoustraitance'!$AB726)/'1C TSsoustraitance'!$AP726))</f>
        <v>0</v>
      </c>
      <c r="Y1009" s="669">
        <f>IF(OR('1C TSsoustraitance'!$D726="",'1C TSsoustraitance'!$E726="OUI",'1C TSsoustraitance'!$AP726=0),0,(('1C TSsoustraitance'!$AC726)/'1C TSsoustraitance'!$AP726))</f>
        <v>0</v>
      </c>
      <c r="Z1009" s="669">
        <f>IF(OR('1C TSsoustraitance'!$D726="",'1C TSsoustraitance'!$E726="OUI",'1C TSsoustraitance'!$AP726=0),0,(('1C TSsoustraitance'!$AD726)/'1C TSsoustraitance'!$AP726))</f>
        <v>0</v>
      </c>
      <c r="AA1009" s="669">
        <f>IF(OR('1C TSsoustraitance'!$D726="",'1C TSsoustraitance'!$E726="OUI",'1C TSsoustraitance'!$AP726=0),0,(('1C TSsoustraitance'!$AE726)/'1C TSsoustraitance'!$AP726))</f>
        <v>0</v>
      </c>
      <c r="AB1009" s="669">
        <f>IF(OR('1C TSsoustraitance'!$D726="",'1C TSsoustraitance'!$E726="OUI",'1C TSsoustraitance'!$AP726=0),0,(('1C TSsoustraitance'!$AF726)/'1C TSsoustraitance'!$AP726))</f>
        <v>0</v>
      </c>
      <c r="AC1009" s="669">
        <f>IF(OR('1C TSsoustraitance'!$D726="",'1C TSsoustraitance'!$E726="OUI",'1C TSsoustraitance'!$AP726=0),0,(('1C TSsoustraitance'!$AG726)/'1C TSsoustraitance'!$AP726))</f>
        <v>0</v>
      </c>
      <c r="AD1009" s="669">
        <f>IF(OR('1C TSsoustraitance'!$D726="",'1C TSsoustraitance'!$E726="OUI",'1C TSsoustraitance'!$AP726=0),0,(('1C TSsoustraitance'!$AH726)/'1C TSsoustraitance'!$AP726))</f>
        <v>0</v>
      </c>
      <c r="AE1009" s="669">
        <f>IF(OR('1C TSsoustraitance'!$D726="",'1C TSsoustraitance'!$E726="OUI",'1C TSsoustraitance'!$AP726=0),0,(('1C TSsoustraitance'!$AI726)/'1C TSsoustraitance'!$AP726))</f>
        <v>0</v>
      </c>
      <c r="AF1009" s="669">
        <f>IF(OR('1C TSsoustraitance'!$D726="",'1C TSsoustraitance'!$E726="OUI",'1C TSsoustraitance'!$AP726=0),0,(('1C TSsoustraitance'!$AJ726)/'1C TSsoustraitance'!$AP726))</f>
        <v>0</v>
      </c>
      <c r="AG1009" s="669">
        <f>IF(OR('1C TSsoustraitance'!$D726="",'1C TSsoustraitance'!$E726="OUI",'1C TSsoustraitance'!$AP726=0),0,(('1C TSsoustraitance'!$AK726)/'1C TSsoustraitance'!$AP726))</f>
        <v>0</v>
      </c>
      <c r="AH1009" s="669">
        <f>IF(OR('1C TSsoustraitance'!$D726="",'1C TSsoustraitance'!$E726="OUI",'1C TSsoustraitance'!$AP726=0),0,(('1C TSsoustraitance'!$AL726)/'1C TSsoustraitance'!$AP726))</f>
        <v>0</v>
      </c>
      <c r="AI1009" s="669">
        <f>IF(OR('1C TSsoustraitance'!$D726="",'1C TSsoustraitance'!$E726="OUI",'1C TSsoustraitance'!$AP726=0),0,(('1C TSsoustraitance'!$AM726)/'1C TSsoustraitance'!$AP726))</f>
        <v>0</v>
      </c>
      <c r="AJ1009" s="669">
        <f>IF(OR('1C TSsoustraitance'!$D726="",'1C TSsoustraitance'!$E726="OUI",'1C TSsoustraitance'!$AP726=0),0,(('1C TSsoustraitance'!$AN726)/'1C TSsoustraitance'!$AP726))</f>
        <v>0</v>
      </c>
      <c r="AK1009" s="669">
        <f t="shared" si="198"/>
        <v>0</v>
      </c>
      <c r="AL1009" s="668">
        <f t="shared" si="199"/>
        <v>0</v>
      </c>
      <c r="AM1009" s="670">
        <f>IF(Tableau7[[#This Row],[N° pièce]]="",0,(Tableau7[[#This Row],[hors TVA]]+(Tableau7[[#This Row],[hors TVA]]*Tableau7[[#This Row],[Taux TVA]])-(Tableau7[[#This Row],[hors TVA]]*Tableau7[[#This Row],[Taux TVA]]*Tableau7[[#This Row],[Régime TVA: Récupération]]))*Tableau7[[#This Row],[Type 1]])</f>
        <v>0</v>
      </c>
      <c r="AN1009" s="670">
        <f>IF(Tableau7[[#This Row],[N° pièce]]="",0,IF($K$2="pôle",((Tableau7[[#This Row],[hors TVA]]+(Tableau7[[#This Row],[hors TVA]]*Tableau7[[#This Row],[Taux TVA]])-(Tableau7[[#This Row],[hors TVA]]*Tableau7[[#This Row],[Taux TVA]]*Tableau7[[#This Row],[Régime TVA: Récupération]]))*Tableau7[[#This Row],[Type 2]]),0))</f>
        <v>0</v>
      </c>
      <c r="AO1009" s="670">
        <f t="shared" si="203"/>
        <v>0</v>
      </c>
      <c r="AP1009" s="255">
        <f t="shared" si="201"/>
        <v>0</v>
      </c>
      <c r="AQ1009" s="506">
        <f t="shared" si="202"/>
        <v>0</v>
      </c>
      <c r="AR1009" s="671"/>
      <c r="AS1009" s="512"/>
      <c r="AT1009" s="513" t="str">
        <f>IF(('1C TSsoustraitance'!AP726*FICHE!C$14&lt;J1009),"Forfait limité à "&amp;FICHE!C$14&amp;"€/jour","")</f>
        <v/>
      </c>
      <c r="AU1009" s="797"/>
      <c r="AV1009" s="484"/>
      <c r="AW1009" s="484"/>
      <c r="AX1009" s="484"/>
      <c r="AY1009" s="484"/>
      <c r="AZ1009" s="484"/>
      <c r="BA1009" s="4"/>
      <c r="BB1009" s="4"/>
      <c r="BC1009" s="4"/>
      <c r="BD1009" s="4"/>
      <c r="BE1009" s="4"/>
      <c r="BF1009" s="4"/>
      <c r="BG1009" s="4"/>
      <c r="BH1009" s="4"/>
      <c r="BI1009" s="4"/>
      <c r="BJ1009" s="4"/>
      <c r="BK1009" s="4"/>
      <c r="BL1009" s="4"/>
      <c r="BM1009" s="4"/>
      <c r="BN1009" s="4"/>
      <c r="BO1009" s="4"/>
      <c r="BP1009" s="4"/>
      <c r="BQ1009" s="4"/>
      <c r="BR1009" s="4"/>
      <c r="BS1009" s="4"/>
      <c r="BT1009" s="4"/>
      <c r="BU1009" s="4"/>
      <c r="BV1009" s="4"/>
      <c r="BW1009" s="4"/>
      <c r="BX1009" s="4"/>
      <c r="BY1009" s="4"/>
      <c r="BZ1009" s="4"/>
      <c r="CA1009" s="4"/>
      <c r="CB1009" s="4"/>
      <c r="CC1009" s="4"/>
      <c r="CD1009" s="4"/>
      <c r="CE1009" s="4"/>
      <c r="CF1009" s="4"/>
      <c r="CG1009" s="4"/>
      <c r="CH1009" s="4"/>
      <c r="CI1009" s="4"/>
      <c r="CJ1009" s="4"/>
      <c r="CK1009" s="4"/>
      <c r="CL1009" s="4"/>
      <c r="CM1009" s="4"/>
      <c r="CN1009" s="4"/>
      <c r="CO1009" s="4"/>
      <c r="CP1009" s="4"/>
      <c r="CQ1009" s="4"/>
      <c r="CR1009" s="4"/>
      <c r="CS1009" s="4"/>
      <c r="CT1009" s="4"/>
      <c r="CU1009" s="4"/>
      <c r="CV1009" s="4"/>
      <c r="CW1009" s="4"/>
      <c r="CX1009" s="4"/>
      <c r="CY1009" s="4"/>
      <c r="CZ1009" s="4"/>
      <c r="DA1009" s="4"/>
      <c r="DB1009" s="4"/>
      <c r="DC1009" s="4"/>
      <c r="DD1009" s="4"/>
      <c r="DE1009" s="4"/>
      <c r="DF1009" s="4"/>
      <c r="DG1009" s="4"/>
      <c r="DH1009" s="4"/>
      <c r="DI1009" s="4"/>
      <c r="DJ1009" s="4"/>
      <c r="DK1009" s="4"/>
      <c r="DL1009" s="4"/>
      <c r="DM1009" s="4"/>
      <c r="DN1009" s="4"/>
      <c r="DO1009" s="4"/>
      <c r="DP1009" s="4"/>
      <c r="DQ1009" s="4"/>
      <c r="DR1009" s="4"/>
      <c r="DS1009" s="4"/>
      <c r="DT1009" s="4"/>
      <c r="DU1009" s="4"/>
      <c r="DV1009" s="4"/>
      <c r="DW1009" s="4"/>
      <c r="DX1009" s="4"/>
      <c r="DY1009" s="4"/>
      <c r="DZ1009" s="4"/>
      <c r="EA1009" s="4"/>
      <c r="EB1009" s="4"/>
      <c r="EC1009" s="4"/>
      <c r="ED1009" s="4"/>
      <c r="EE1009" s="4"/>
      <c r="EF1009" s="4"/>
      <c r="EG1009" s="4"/>
      <c r="EH1009" s="4"/>
      <c r="EI1009" s="4"/>
      <c r="EJ1009" s="4"/>
      <c r="EK1009" s="4"/>
      <c r="EL1009" s="4"/>
      <c r="EM1009" s="4"/>
      <c r="EN1009" s="4"/>
      <c r="EO1009" s="4"/>
      <c r="EP1009" s="4"/>
      <c r="EQ1009" s="4"/>
      <c r="ER1009" s="4"/>
      <c r="ES1009" s="4"/>
      <c r="ET1009" s="4"/>
      <c r="EU1009" s="4"/>
      <c r="EV1009" s="4"/>
      <c r="EW1009" s="4"/>
      <c r="EX1009" s="4"/>
      <c r="EY1009" s="4"/>
      <c r="EZ1009" s="4"/>
      <c r="FA1009" s="4"/>
      <c r="FB1009" s="4"/>
      <c r="FC1009" s="4"/>
      <c r="FD1009" s="4"/>
      <c r="FE1009" s="4"/>
      <c r="FF1009" s="4"/>
      <c r="FG1009" s="4"/>
      <c r="FH1009" s="4"/>
      <c r="FI1009" s="4"/>
      <c r="FJ1009" s="4"/>
      <c r="FK1009" s="4"/>
      <c r="FL1009" s="4"/>
      <c r="FM1009" s="4"/>
      <c r="FN1009" s="4"/>
      <c r="FO1009" s="4"/>
      <c r="FP1009" s="4"/>
      <c r="FQ1009" s="4"/>
      <c r="FR1009" s="4"/>
      <c r="FS1009" s="4"/>
      <c r="FT1009" s="4"/>
      <c r="FU1009" s="4"/>
      <c r="FV1009" s="4"/>
      <c r="FW1009" s="4"/>
      <c r="FX1009" s="4"/>
      <c r="FY1009" s="4"/>
      <c r="FZ1009" s="4"/>
      <c r="GA1009" s="4"/>
      <c r="GB1009" s="4"/>
      <c r="GC1009" s="4"/>
      <c r="GD1009" s="4"/>
      <c r="GE1009" s="4"/>
      <c r="GF1009" s="4"/>
      <c r="GG1009" s="4"/>
      <c r="GH1009" s="4"/>
      <c r="GI1009" s="4"/>
      <c r="GJ1009" s="4"/>
      <c r="GK1009" s="4"/>
      <c r="GL1009" s="4"/>
      <c r="GM1009" s="4"/>
      <c r="GN1009" s="4"/>
      <c r="GO1009" s="4"/>
      <c r="GP1009" s="4"/>
      <c r="GQ1009" s="4"/>
      <c r="GR1009" s="4"/>
      <c r="GS1009" s="4"/>
      <c r="GT1009" s="4"/>
      <c r="GU1009" s="4"/>
      <c r="GV1009" s="4"/>
      <c r="GW1009" s="4"/>
      <c r="GX1009" s="4"/>
      <c r="GY1009" s="4"/>
      <c r="GZ1009" s="4"/>
      <c r="HA1009" s="4"/>
      <c r="HB1009" s="4"/>
      <c r="HC1009" s="4"/>
    </row>
    <row r="1010" spans="1:211" s="380" customFormat="1" ht="13.9" customHeight="1">
      <c r="A1010" s="828" t="str">
        <f>IF('1C TSsoustraitance'!$A727&lt;&gt;0,'1C TSsoustraitance'!$A727,"")</f>
        <v/>
      </c>
      <c r="B1010" s="530"/>
      <c r="C1010" s="513" t="str">
        <f>IF('1C TSsoustraitance'!$A727&lt;&gt;0,'1C TSsoustraitance'!$B727,"")</f>
        <v/>
      </c>
      <c r="D1010" s="513" t="str">
        <f>IF('1C TSsoustraitance'!$A727&lt;&gt;0,'1C TSsoustraitance'!$C727,"")</f>
        <v/>
      </c>
      <c r="E1010" s="684"/>
      <c r="F1010" s="685"/>
      <c r="G1010" s="666">
        <f>'1C TSsoustraitance'!$D727</f>
        <v>0</v>
      </c>
      <c r="H1010" s="533">
        <v>0.21</v>
      </c>
      <c r="I1010" s="533">
        <v>1</v>
      </c>
      <c r="J1010" s="534"/>
      <c r="K1010" s="667">
        <f t="shared" si="197"/>
        <v>0</v>
      </c>
      <c r="L1010" s="668">
        <f>IF(OR('1C TSsoustraitance'!$D727="",'1C TSsoustraitance'!$AP727=0),0,IF(AND('1C TSsoustraitance'!$D727&lt;&gt;"",$K$2="Pôle",'1C TSsoustraitance'!$E727="OUI"),(('1C TSsoustraitance'!$F727+'1C TSsoustraitance'!$G727+'1C TSsoustraitance'!$H727+'1C TSsoustraitance'!$I727+'1C TSsoustraitance'!$M727)/'1C TSsoustraitance'!$R727),IF(AND('1C TSsoustraitance'!$D727&lt;&gt;"",$K$2="Pôle",'1C TSsoustraitance'!$E727="NON"),(('1C TSsoustraitance'!$F727+'1C TSsoustraitance'!$G727+'1C TSsoustraitance'!$H727+'1C TSsoustraitance'!$I727+'1C TSsoustraitance'!$M727)/'1C TSsoustraitance'!$AP727),IF(AND('1C TSsoustraitance'!$D727&lt;&gt;"",$K$2&lt;&gt;"Pôle",'1C TSsoustraitance'!$E727="OUI"),(('1C TSsoustraitance'!$F727+'1C TSsoustraitance'!$G727+'1C TSsoustraitance'!$H727+'1C TSsoustraitance'!$I727+'1C TSsoustraitance'!$J727+'1C TSsoustraitance'!$K727+'1C TSsoustraitance'!$L727+'1C TSsoustraitance'!$M727+'1C TSsoustraitance'!$N727+'1C TSsoustraitance'!$O727+'1C TSsoustraitance'!$P727+'1C TSsoustraitance'!$Q727)/'1C TSsoustraitance'!$R727),IF(AND('1C TSsoustraitance'!$D727&lt;&gt;"",$K$2&lt;&gt;"Pôle",'1C TSsoustraitance'!$E727="NON"),(('1C TSsoustraitance'!$F727+'1C TSsoustraitance'!$G727+'1C TSsoustraitance'!$H727+'1C TSsoustraitance'!$I727+'1C TSsoustraitance'!$J727+'1C TSsoustraitance'!$K727+'1C TSsoustraitance'!$L727+'1C TSsoustraitance'!$M727+'1C TSsoustraitance'!$N727+'1C TSsoustraitance'!$O727+'1C TSsoustraitance'!$P727+'1C TSsoustraitance'!$Q727))/'1C TSsoustraitance'!$AP727)))))</f>
        <v>0</v>
      </c>
      <c r="M1010" s="668">
        <f>IF(OR('1C TSsoustraitance'!$D727="",'1C TSsoustraitance'!AP$13=0),0,IF(AND('1C TSsoustraitance'!$D727&lt;&gt;"",$K$2="Pôle",'1C TSsoustraitance'!$E727="OUI"),(('1C TSsoustraitance'!$J727+'1C TSsoustraitance'!$K727+'1C TSsoustraitance'!$L727)/'1C TSsoustraitance'!$R727),IF(AND('1C TSsoustraitance'!$D727&lt;&gt;"",$K$2="Pôle",'1C TSsoustraitance'!$E727="NON"),(('1C TSsoustraitance'!$J727+'1C TSsoustraitance'!$K727+'1C TSsoustraitance'!$L727)/'1C TSsoustraitance'!$AP727),IF(AND('1C TSsoustraitance'!$D727&lt;&gt;"",$K$2&lt;&gt;"Pôle"),0))))</f>
        <v>0</v>
      </c>
      <c r="N1010" s="668">
        <f t="shared" si="196"/>
        <v>0</v>
      </c>
      <c r="O1010" s="669">
        <f>IF(OR('1C TSsoustraitance'!$D727="",'1C TSsoustraitance'!$E727="OUI",'1C TSsoustraitance'!$AP727=0),0,(('1C TSsoustraitance'!$S727)/'1C TSsoustraitance'!$AP727))</f>
        <v>0</v>
      </c>
      <c r="P1010" s="669">
        <f>IF(OR('1C TSsoustraitance'!$D727="",'1C TSsoustraitance'!$E727="OUI",'1C TSsoustraitance'!$AP727=0),0,(('1C TSsoustraitance'!$T727)/'1C TSsoustraitance'!$AP727))</f>
        <v>0</v>
      </c>
      <c r="Q1010" s="669">
        <f>IF(OR('1C TSsoustraitance'!$D727="",'1C TSsoustraitance'!$E727="OUI",'1C TSsoustraitance'!$AP727=0),0,(('1C TSsoustraitance'!$U727)/'1C TSsoustraitance'!$AP727))</f>
        <v>0</v>
      </c>
      <c r="R1010" s="669">
        <f>IF(OR('1C TSsoustraitance'!$D727="",'1C TSsoustraitance'!$E727="OUI",'1C TSsoustraitance'!$AP727=0),0,(('1C TSsoustraitance'!$V727)/'1C TSsoustraitance'!$AP727))</f>
        <v>0</v>
      </c>
      <c r="S1010" s="669">
        <f>IF(OR('1C TSsoustraitance'!$D727="",'1C TSsoustraitance'!$E727="OUI",'1C TSsoustraitance'!$AP727=0),0,(('1C TSsoustraitance'!$W727)/'1C TSsoustraitance'!$AP727))</f>
        <v>0</v>
      </c>
      <c r="T1010" s="669">
        <f>IF(OR('1C TSsoustraitance'!$D727="",'1C TSsoustraitance'!$E727="OUI",'1C TSsoustraitance'!$AP727=0),0,(('1C TSsoustraitance'!$X727)/'1C TSsoustraitance'!$AP727))</f>
        <v>0</v>
      </c>
      <c r="U1010" s="669">
        <f>IF(OR('1C TSsoustraitance'!$D727="",'1C TSsoustraitance'!$E727="OUI",'1C TSsoustraitance'!$AP727=0),0,(('1C TSsoustraitance'!$Y727)/'1C TSsoustraitance'!$AP727))</f>
        <v>0</v>
      </c>
      <c r="V1010" s="669">
        <f>IF(OR('1C TSsoustraitance'!$D727="",'1C TSsoustraitance'!$E727="OUI",'1C TSsoustraitance'!$AP727=0),0,(('1C TSsoustraitance'!$Z727)/'1C TSsoustraitance'!$AP727))</f>
        <v>0</v>
      </c>
      <c r="W1010" s="669">
        <f>IF(OR('1C TSsoustraitance'!$D727="",'1C TSsoustraitance'!$E727="OUI",'1C TSsoustraitance'!$AP727=0),0,(('1C TSsoustraitance'!$AA727)/'1C TSsoustraitance'!$AP727))</f>
        <v>0</v>
      </c>
      <c r="X1010" s="669">
        <f>IF(OR('1C TSsoustraitance'!$D727="",'1C TSsoustraitance'!$E727="OUI",'1C TSsoustraitance'!$AP727=0),0,(('1C TSsoustraitance'!$AB727)/'1C TSsoustraitance'!$AP727))</f>
        <v>0</v>
      </c>
      <c r="Y1010" s="669">
        <f>IF(OR('1C TSsoustraitance'!$D727="",'1C TSsoustraitance'!$E727="OUI",'1C TSsoustraitance'!$AP727=0),0,(('1C TSsoustraitance'!$AC727)/'1C TSsoustraitance'!$AP727))</f>
        <v>0</v>
      </c>
      <c r="Z1010" s="669">
        <f>IF(OR('1C TSsoustraitance'!$D727="",'1C TSsoustraitance'!$E727="OUI",'1C TSsoustraitance'!$AP727=0),0,(('1C TSsoustraitance'!$AD727)/'1C TSsoustraitance'!$AP727))</f>
        <v>0</v>
      </c>
      <c r="AA1010" s="669">
        <f>IF(OR('1C TSsoustraitance'!$D727="",'1C TSsoustraitance'!$E727="OUI",'1C TSsoustraitance'!$AP727=0),0,(('1C TSsoustraitance'!$AE727)/'1C TSsoustraitance'!$AP727))</f>
        <v>0</v>
      </c>
      <c r="AB1010" s="669">
        <f>IF(OR('1C TSsoustraitance'!$D727="",'1C TSsoustraitance'!$E727="OUI",'1C TSsoustraitance'!$AP727=0),0,(('1C TSsoustraitance'!$AF727)/'1C TSsoustraitance'!$AP727))</f>
        <v>0</v>
      </c>
      <c r="AC1010" s="669">
        <f>IF(OR('1C TSsoustraitance'!$D727="",'1C TSsoustraitance'!$E727="OUI",'1C TSsoustraitance'!$AP727=0),0,(('1C TSsoustraitance'!$AG727)/'1C TSsoustraitance'!$AP727))</f>
        <v>0</v>
      </c>
      <c r="AD1010" s="669">
        <f>IF(OR('1C TSsoustraitance'!$D727="",'1C TSsoustraitance'!$E727="OUI",'1C TSsoustraitance'!$AP727=0),0,(('1C TSsoustraitance'!$AH727)/'1C TSsoustraitance'!$AP727))</f>
        <v>0</v>
      </c>
      <c r="AE1010" s="669">
        <f>IF(OR('1C TSsoustraitance'!$D727="",'1C TSsoustraitance'!$E727="OUI",'1C TSsoustraitance'!$AP727=0),0,(('1C TSsoustraitance'!$AI727)/'1C TSsoustraitance'!$AP727))</f>
        <v>0</v>
      </c>
      <c r="AF1010" s="669">
        <f>IF(OR('1C TSsoustraitance'!$D727="",'1C TSsoustraitance'!$E727="OUI",'1C TSsoustraitance'!$AP727=0),0,(('1C TSsoustraitance'!$AJ727)/'1C TSsoustraitance'!$AP727))</f>
        <v>0</v>
      </c>
      <c r="AG1010" s="669">
        <f>IF(OR('1C TSsoustraitance'!$D727="",'1C TSsoustraitance'!$E727="OUI",'1C TSsoustraitance'!$AP727=0),0,(('1C TSsoustraitance'!$AK727)/'1C TSsoustraitance'!$AP727))</f>
        <v>0</v>
      </c>
      <c r="AH1010" s="669">
        <f>IF(OR('1C TSsoustraitance'!$D727="",'1C TSsoustraitance'!$E727="OUI",'1C TSsoustraitance'!$AP727=0),0,(('1C TSsoustraitance'!$AL727)/'1C TSsoustraitance'!$AP727))</f>
        <v>0</v>
      </c>
      <c r="AI1010" s="669">
        <f>IF(OR('1C TSsoustraitance'!$D727="",'1C TSsoustraitance'!$E727="OUI",'1C TSsoustraitance'!$AP727=0),0,(('1C TSsoustraitance'!$AM727)/'1C TSsoustraitance'!$AP727))</f>
        <v>0</v>
      </c>
      <c r="AJ1010" s="669">
        <f>IF(OR('1C TSsoustraitance'!$D727="",'1C TSsoustraitance'!$E727="OUI",'1C TSsoustraitance'!$AP727=0),0,(('1C TSsoustraitance'!$AN727)/'1C TSsoustraitance'!$AP727))</f>
        <v>0</v>
      </c>
      <c r="AK1010" s="669">
        <f t="shared" si="198"/>
        <v>0</v>
      </c>
      <c r="AL1010" s="668">
        <f t="shared" si="199"/>
        <v>0</v>
      </c>
      <c r="AM1010" s="670">
        <f>IF(Tableau7[[#This Row],[N° pièce]]="",0,(Tableau7[[#This Row],[hors TVA]]+(Tableau7[[#This Row],[hors TVA]]*Tableau7[[#This Row],[Taux TVA]])-(Tableau7[[#This Row],[hors TVA]]*Tableau7[[#This Row],[Taux TVA]]*Tableau7[[#This Row],[Régime TVA: Récupération]]))*Tableau7[[#This Row],[Type 1]])</f>
        <v>0</v>
      </c>
      <c r="AN1010" s="670">
        <f>IF(Tableau7[[#This Row],[N° pièce]]="",0,IF($K$2="pôle",((Tableau7[[#This Row],[hors TVA]]+(Tableau7[[#This Row],[hors TVA]]*Tableau7[[#This Row],[Taux TVA]])-(Tableau7[[#This Row],[hors TVA]]*Tableau7[[#This Row],[Taux TVA]]*Tableau7[[#This Row],[Régime TVA: Récupération]]))*Tableau7[[#This Row],[Type 2]]),0))</f>
        <v>0</v>
      </c>
      <c r="AO1010" s="670">
        <f t="shared" si="203"/>
        <v>0</v>
      </c>
      <c r="AP1010" s="255">
        <f t="shared" si="201"/>
        <v>0</v>
      </c>
      <c r="AQ1010" s="506">
        <f t="shared" si="202"/>
        <v>0</v>
      </c>
      <c r="AR1010" s="671"/>
      <c r="AS1010" s="512"/>
      <c r="AT1010" s="513" t="str">
        <f>IF(('1C TSsoustraitance'!AP727*FICHE!C$14&lt;J1010),"Forfait limité à "&amp;FICHE!C$14&amp;"€/jour","")</f>
        <v/>
      </c>
      <c r="AU1010" s="797"/>
      <c r="AV1010" s="484"/>
      <c r="AW1010" s="484"/>
      <c r="AX1010" s="484"/>
      <c r="AY1010" s="484"/>
      <c r="AZ1010" s="484"/>
      <c r="BA1010" s="4"/>
      <c r="BB1010" s="4"/>
      <c r="BC1010" s="4"/>
      <c r="BD1010" s="4"/>
      <c r="BE1010" s="4"/>
      <c r="BF1010" s="4"/>
      <c r="BG1010" s="4"/>
      <c r="BH1010" s="4"/>
      <c r="BI1010" s="4"/>
      <c r="BJ1010" s="4"/>
      <c r="BK1010" s="4"/>
      <c r="BL1010" s="4"/>
      <c r="BM1010" s="4"/>
      <c r="BN1010" s="4"/>
      <c r="BO1010" s="4"/>
      <c r="BP1010" s="4"/>
      <c r="BQ1010" s="4"/>
      <c r="BR1010" s="4"/>
      <c r="BS1010" s="4"/>
      <c r="BT1010" s="4"/>
      <c r="BU1010" s="4"/>
      <c r="BV1010" s="4"/>
      <c r="BW1010" s="4"/>
      <c r="BX1010" s="4"/>
      <c r="BY1010" s="4"/>
      <c r="BZ1010" s="4"/>
      <c r="CA1010" s="4"/>
      <c r="CB1010" s="4"/>
      <c r="CC1010" s="4"/>
      <c r="CD1010" s="4"/>
      <c r="CE1010" s="4"/>
      <c r="CF1010" s="4"/>
      <c r="CG1010" s="4"/>
      <c r="CH1010" s="4"/>
      <c r="CI1010" s="4"/>
      <c r="CJ1010" s="4"/>
      <c r="CK1010" s="4"/>
      <c r="CL1010" s="4"/>
      <c r="CM1010" s="4"/>
      <c r="CN1010" s="4"/>
      <c r="CO1010" s="4"/>
      <c r="CP1010" s="4"/>
      <c r="CQ1010" s="4"/>
      <c r="CR1010" s="4"/>
      <c r="CS1010" s="4"/>
      <c r="CT1010" s="4"/>
      <c r="CU1010" s="4"/>
      <c r="CV1010" s="4"/>
      <c r="CW1010" s="4"/>
      <c r="CX1010" s="4"/>
      <c r="CY1010" s="4"/>
      <c r="CZ1010" s="4"/>
      <c r="DA1010" s="4"/>
      <c r="DB1010" s="4"/>
      <c r="DC1010" s="4"/>
      <c r="DD1010" s="4"/>
      <c r="DE1010" s="4"/>
      <c r="DF1010" s="4"/>
      <c r="DG1010" s="4"/>
      <c r="DH1010" s="4"/>
      <c r="DI1010" s="4"/>
      <c r="DJ1010" s="4"/>
      <c r="DK1010" s="4"/>
      <c r="DL1010" s="4"/>
      <c r="DM1010" s="4"/>
      <c r="DN1010" s="4"/>
      <c r="DO1010" s="4"/>
      <c r="DP1010" s="4"/>
      <c r="DQ1010" s="4"/>
      <c r="DR1010" s="4"/>
      <c r="DS1010" s="4"/>
      <c r="DT1010" s="4"/>
      <c r="DU1010" s="4"/>
      <c r="DV1010" s="4"/>
      <c r="DW1010" s="4"/>
      <c r="DX1010" s="4"/>
      <c r="DY1010" s="4"/>
      <c r="DZ1010" s="4"/>
      <c r="EA1010" s="4"/>
      <c r="EB1010" s="4"/>
      <c r="EC1010" s="4"/>
      <c r="ED1010" s="4"/>
      <c r="EE1010" s="4"/>
      <c r="EF1010" s="4"/>
      <c r="EG1010" s="4"/>
      <c r="EH1010" s="4"/>
      <c r="EI1010" s="4"/>
      <c r="EJ1010" s="4"/>
      <c r="EK1010" s="4"/>
      <c r="EL1010" s="4"/>
      <c r="EM1010" s="4"/>
      <c r="EN1010" s="4"/>
      <c r="EO1010" s="4"/>
      <c r="EP1010" s="4"/>
      <c r="EQ1010" s="4"/>
      <c r="ER1010" s="4"/>
      <c r="ES1010" s="4"/>
      <c r="ET1010" s="4"/>
      <c r="EU1010" s="4"/>
      <c r="EV1010" s="4"/>
      <c r="EW1010" s="4"/>
      <c r="EX1010" s="4"/>
      <c r="EY1010" s="4"/>
      <c r="EZ1010" s="4"/>
      <c r="FA1010" s="4"/>
      <c r="FB1010" s="4"/>
      <c r="FC1010" s="4"/>
      <c r="FD1010" s="4"/>
      <c r="FE1010" s="4"/>
      <c r="FF1010" s="4"/>
      <c r="FG1010" s="4"/>
      <c r="FH1010" s="4"/>
      <c r="FI1010" s="4"/>
      <c r="FJ1010" s="4"/>
      <c r="FK1010" s="4"/>
      <c r="FL1010" s="4"/>
      <c r="FM1010" s="4"/>
      <c r="FN1010" s="4"/>
      <c r="FO1010" s="4"/>
      <c r="FP1010" s="4"/>
      <c r="FQ1010" s="4"/>
      <c r="FR1010" s="4"/>
      <c r="FS1010" s="4"/>
      <c r="FT1010" s="4"/>
      <c r="FU1010" s="4"/>
      <c r="FV1010" s="4"/>
      <c r="FW1010" s="4"/>
      <c r="FX1010" s="4"/>
      <c r="FY1010" s="4"/>
      <c r="FZ1010" s="4"/>
      <c r="GA1010" s="4"/>
      <c r="GB1010" s="4"/>
      <c r="GC1010" s="4"/>
      <c r="GD1010" s="4"/>
      <c r="GE1010" s="4"/>
      <c r="GF1010" s="4"/>
      <c r="GG1010" s="4"/>
      <c r="GH1010" s="4"/>
      <c r="GI1010" s="4"/>
      <c r="GJ1010" s="4"/>
      <c r="GK1010" s="4"/>
      <c r="GL1010" s="4"/>
      <c r="GM1010" s="4"/>
      <c r="GN1010" s="4"/>
      <c r="GO1010" s="4"/>
      <c r="GP1010" s="4"/>
      <c r="GQ1010" s="4"/>
      <c r="GR1010" s="4"/>
      <c r="GS1010" s="4"/>
      <c r="GT1010" s="4"/>
      <c r="GU1010" s="4"/>
      <c r="GV1010" s="4"/>
      <c r="GW1010" s="4"/>
      <c r="GX1010" s="4"/>
      <c r="GY1010" s="4"/>
      <c r="GZ1010" s="4"/>
      <c r="HA1010" s="4"/>
      <c r="HB1010" s="4"/>
      <c r="HC1010" s="4"/>
    </row>
    <row r="1011" spans="1:211" s="380" customFormat="1" ht="13.9" customHeight="1">
      <c r="A1011" s="828" t="str">
        <f>IF('1C TSsoustraitance'!$A728&lt;&gt;0,'1C TSsoustraitance'!$A728,"")</f>
        <v/>
      </c>
      <c r="B1011" s="530"/>
      <c r="C1011" s="513" t="str">
        <f>IF('1C TSsoustraitance'!$A728&lt;&gt;0,'1C TSsoustraitance'!$B728,"")</f>
        <v/>
      </c>
      <c r="D1011" s="513" t="str">
        <f>IF('1C TSsoustraitance'!$A728&lt;&gt;0,'1C TSsoustraitance'!$C728,"")</f>
        <v/>
      </c>
      <c r="E1011" s="684"/>
      <c r="F1011" s="685"/>
      <c r="G1011" s="666">
        <f>'1C TSsoustraitance'!$D728</f>
        <v>0</v>
      </c>
      <c r="H1011" s="533">
        <v>0.21</v>
      </c>
      <c r="I1011" s="533">
        <v>1</v>
      </c>
      <c r="J1011" s="534"/>
      <c r="K1011" s="667">
        <f t="shared" si="197"/>
        <v>0</v>
      </c>
      <c r="L1011" s="668">
        <f>IF(OR('1C TSsoustraitance'!$D728="",'1C TSsoustraitance'!$AP728=0),0,IF(AND('1C TSsoustraitance'!$D728&lt;&gt;"",$K$2="Pôle",'1C TSsoustraitance'!$E728="OUI"),(('1C TSsoustraitance'!$F728+'1C TSsoustraitance'!$G728+'1C TSsoustraitance'!$H728+'1C TSsoustraitance'!$I728+'1C TSsoustraitance'!$M728)/'1C TSsoustraitance'!$R728),IF(AND('1C TSsoustraitance'!$D728&lt;&gt;"",$K$2="Pôle",'1C TSsoustraitance'!$E728="NON"),(('1C TSsoustraitance'!$F728+'1C TSsoustraitance'!$G728+'1C TSsoustraitance'!$H728+'1C TSsoustraitance'!$I728+'1C TSsoustraitance'!$M728)/'1C TSsoustraitance'!$AP728),IF(AND('1C TSsoustraitance'!$D728&lt;&gt;"",$K$2&lt;&gt;"Pôle",'1C TSsoustraitance'!$E728="OUI"),(('1C TSsoustraitance'!$F728+'1C TSsoustraitance'!$G728+'1C TSsoustraitance'!$H728+'1C TSsoustraitance'!$I728+'1C TSsoustraitance'!$J728+'1C TSsoustraitance'!$K728+'1C TSsoustraitance'!$L728+'1C TSsoustraitance'!$M728+'1C TSsoustraitance'!$N728+'1C TSsoustraitance'!$O728+'1C TSsoustraitance'!$P728+'1C TSsoustraitance'!$Q728)/'1C TSsoustraitance'!$R728),IF(AND('1C TSsoustraitance'!$D728&lt;&gt;"",$K$2&lt;&gt;"Pôle",'1C TSsoustraitance'!$E728="NON"),(('1C TSsoustraitance'!$F728+'1C TSsoustraitance'!$G728+'1C TSsoustraitance'!$H728+'1C TSsoustraitance'!$I728+'1C TSsoustraitance'!$J728+'1C TSsoustraitance'!$K728+'1C TSsoustraitance'!$L728+'1C TSsoustraitance'!$M728+'1C TSsoustraitance'!$N728+'1C TSsoustraitance'!$O728+'1C TSsoustraitance'!$P728+'1C TSsoustraitance'!$Q728))/'1C TSsoustraitance'!$AP728)))))</f>
        <v>0</v>
      </c>
      <c r="M1011" s="668">
        <f>IF(OR('1C TSsoustraitance'!$D728="",'1C TSsoustraitance'!AP$13=0),0,IF(AND('1C TSsoustraitance'!$D728&lt;&gt;"",$K$2="Pôle",'1C TSsoustraitance'!$E728="OUI"),(('1C TSsoustraitance'!$J728+'1C TSsoustraitance'!$K728+'1C TSsoustraitance'!$L728)/'1C TSsoustraitance'!$R728),IF(AND('1C TSsoustraitance'!$D728&lt;&gt;"",$K$2="Pôle",'1C TSsoustraitance'!$E728="NON"),(('1C TSsoustraitance'!$J728+'1C TSsoustraitance'!$K728+'1C TSsoustraitance'!$L728)/'1C TSsoustraitance'!$AP728),IF(AND('1C TSsoustraitance'!$D728&lt;&gt;"",$K$2&lt;&gt;"Pôle"),0))))</f>
        <v>0</v>
      </c>
      <c r="N1011" s="668">
        <f t="shared" si="196"/>
        <v>0</v>
      </c>
      <c r="O1011" s="669">
        <f>IF(OR('1C TSsoustraitance'!$D728="",'1C TSsoustraitance'!$E728="OUI",'1C TSsoustraitance'!$AP728=0),0,(('1C TSsoustraitance'!$S728)/'1C TSsoustraitance'!$AP728))</f>
        <v>0</v>
      </c>
      <c r="P1011" s="669">
        <f>IF(OR('1C TSsoustraitance'!$D728="",'1C TSsoustraitance'!$E728="OUI",'1C TSsoustraitance'!$AP728=0),0,(('1C TSsoustraitance'!$T728)/'1C TSsoustraitance'!$AP728))</f>
        <v>0</v>
      </c>
      <c r="Q1011" s="669">
        <f>IF(OR('1C TSsoustraitance'!$D728="",'1C TSsoustraitance'!$E728="OUI",'1C TSsoustraitance'!$AP728=0),0,(('1C TSsoustraitance'!$U728)/'1C TSsoustraitance'!$AP728))</f>
        <v>0</v>
      </c>
      <c r="R1011" s="669">
        <f>IF(OR('1C TSsoustraitance'!$D728="",'1C TSsoustraitance'!$E728="OUI",'1C TSsoustraitance'!$AP728=0),0,(('1C TSsoustraitance'!$V728)/'1C TSsoustraitance'!$AP728))</f>
        <v>0</v>
      </c>
      <c r="S1011" s="669">
        <f>IF(OR('1C TSsoustraitance'!$D728="",'1C TSsoustraitance'!$E728="OUI",'1C TSsoustraitance'!$AP728=0),0,(('1C TSsoustraitance'!$W728)/'1C TSsoustraitance'!$AP728))</f>
        <v>0</v>
      </c>
      <c r="T1011" s="669">
        <f>IF(OR('1C TSsoustraitance'!$D728="",'1C TSsoustraitance'!$E728="OUI",'1C TSsoustraitance'!$AP728=0),0,(('1C TSsoustraitance'!$X728)/'1C TSsoustraitance'!$AP728))</f>
        <v>0</v>
      </c>
      <c r="U1011" s="669">
        <f>IF(OR('1C TSsoustraitance'!$D728="",'1C TSsoustraitance'!$E728="OUI",'1C TSsoustraitance'!$AP728=0),0,(('1C TSsoustraitance'!$Y728)/'1C TSsoustraitance'!$AP728))</f>
        <v>0</v>
      </c>
      <c r="V1011" s="669">
        <f>IF(OR('1C TSsoustraitance'!$D728="",'1C TSsoustraitance'!$E728="OUI",'1C TSsoustraitance'!$AP728=0),0,(('1C TSsoustraitance'!$Z728)/'1C TSsoustraitance'!$AP728))</f>
        <v>0</v>
      </c>
      <c r="W1011" s="669">
        <f>IF(OR('1C TSsoustraitance'!$D728="",'1C TSsoustraitance'!$E728="OUI",'1C TSsoustraitance'!$AP728=0),0,(('1C TSsoustraitance'!$AA728)/'1C TSsoustraitance'!$AP728))</f>
        <v>0</v>
      </c>
      <c r="X1011" s="669">
        <f>IF(OR('1C TSsoustraitance'!$D728="",'1C TSsoustraitance'!$E728="OUI",'1C TSsoustraitance'!$AP728=0),0,(('1C TSsoustraitance'!$AB728)/'1C TSsoustraitance'!$AP728))</f>
        <v>0</v>
      </c>
      <c r="Y1011" s="669">
        <f>IF(OR('1C TSsoustraitance'!$D728="",'1C TSsoustraitance'!$E728="OUI",'1C TSsoustraitance'!$AP728=0),0,(('1C TSsoustraitance'!$AC728)/'1C TSsoustraitance'!$AP728))</f>
        <v>0</v>
      </c>
      <c r="Z1011" s="669">
        <f>IF(OR('1C TSsoustraitance'!$D728="",'1C TSsoustraitance'!$E728="OUI",'1C TSsoustraitance'!$AP728=0),0,(('1C TSsoustraitance'!$AD728)/'1C TSsoustraitance'!$AP728))</f>
        <v>0</v>
      </c>
      <c r="AA1011" s="669">
        <f>IF(OR('1C TSsoustraitance'!$D728="",'1C TSsoustraitance'!$E728="OUI",'1C TSsoustraitance'!$AP728=0),0,(('1C TSsoustraitance'!$AE728)/'1C TSsoustraitance'!$AP728))</f>
        <v>0</v>
      </c>
      <c r="AB1011" s="669">
        <f>IF(OR('1C TSsoustraitance'!$D728="",'1C TSsoustraitance'!$E728="OUI",'1C TSsoustraitance'!$AP728=0),0,(('1C TSsoustraitance'!$AF728)/'1C TSsoustraitance'!$AP728))</f>
        <v>0</v>
      </c>
      <c r="AC1011" s="669">
        <f>IF(OR('1C TSsoustraitance'!$D728="",'1C TSsoustraitance'!$E728="OUI",'1C TSsoustraitance'!$AP728=0),0,(('1C TSsoustraitance'!$AG728)/'1C TSsoustraitance'!$AP728))</f>
        <v>0</v>
      </c>
      <c r="AD1011" s="669">
        <f>IF(OR('1C TSsoustraitance'!$D728="",'1C TSsoustraitance'!$E728="OUI",'1C TSsoustraitance'!$AP728=0),0,(('1C TSsoustraitance'!$AH728)/'1C TSsoustraitance'!$AP728))</f>
        <v>0</v>
      </c>
      <c r="AE1011" s="669">
        <f>IF(OR('1C TSsoustraitance'!$D728="",'1C TSsoustraitance'!$E728="OUI",'1C TSsoustraitance'!$AP728=0),0,(('1C TSsoustraitance'!$AI728)/'1C TSsoustraitance'!$AP728))</f>
        <v>0</v>
      </c>
      <c r="AF1011" s="669">
        <f>IF(OR('1C TSsoustraitance'!$D728="",'1C TSsoustraitance'!$E728="OUI",'1C TSsoustraitance'!$AP728=0),0,(('1C TSsoustraitance'!$AJ728)/'1C TSsoustraitance'!$AP728))</f>
        <v>0</v>
      </c>
      <c r="AG1011" s="669">
        <f>IF(OR('1C TSsoustraitance'!$D728="",'1C TSsoustraitance'!$E728="OUI",'1C TSsoustraitance'!$AP728=0),0,(('1C TSsoustraitance'!$AK728)/'1C TSsoustraitance'!$AP728))</f>
        <v>0</v>
      </c>
      <c r="AH1011" s="669">
        <f>IF(OR('1C TSsoustraitance'!$D728="",'1C TSsoustraitance'!$E728="OUI",'1C TSsoustraitance'!$AP728=0),0,(('1C TSsoustraitance'!$AL728)/'1C TSsoustraitance'!$AP728))</f>
        <v>0</v>
      </c>
      <c r="AI1011" s="669">
        <f>IF(OR('1C TSsoustraitance'!$D728="",'1C TSsoustraitance'!$E728="OUI",'1C TSsoustraitance'!$AP728=0),0,(('1C TSsoustraitance'!$AM728)/'1C TSsoustraitance'!$AP728))</f>
        <v>0</v>
      </c>
      <c r="AJ1011" s="669">
        <f>IF(OR('1C TSsoustraitance'!$D728="",'1C TSsoustraitance'!$E728="OUI",'1C TSsoustraitance'!$AP728=0),0,(('1C TSsoustraitance'!$AN728)/'1C TSsoustraitance'!$AP728))</f>
        <v>0</v>
      </c>
      <c r="AK1011" s="669">
        <f t="shared" si="198"/>
        <v>0</v>
      </c>
      <c r="AL1011" s="668">
        <f t="shared" si="199"/>
        <v>0</v>
      </c>
      <c r="AM1011" s="670">
        <f>IF(Tableau7[[#This Row],[N° pièce]]="",0,(Tableau7[[#This Row],[hors TVA]]+(Tableau7[[#This Row],[hors TVA]]*Tableau7[[#This Row],[Taux TVA]])-(Tableau7[[#This Row],[hors TVA]]*Tableau7[[#This Row],[Taux TVA]]*Tableau7[[#This Row],[Régime TVA: Récupération]]))*Tableau7[[#This Row],[Type 1]])</f>
        <v>0</v>
      </c>
      <c r="AN1011" s="670">
        <f>IF(Tableau7[[#This Row],[N° pièce]]="",0,IF($K$2="pôle",((Tableau7[[#This Row],[hors TVA]]+(Tableau7[[#This Row],[hors TVA]]*Tableau7[[#This Row],[Taux TVA]])-(Tableau7[[#This Row],[hors TVA]]*Tableau7[[#This Row],[Taux TVA]]*Tableau7[[#This Row],[Régime TVA: Récupération]]))*Tableau7[[#This Row],[Type 2]]),0))</f>
        <v>0</v>
      </c>
      <c r="AO1011" s="670">
        <f t="shared" si="203"/>
        <v>0</v>
      </c>
      <c r="AP1011" s="255">
        <f t="shared" si="201"/>
        <v>0</v>
      </c>
      <c r="AQ1011" s="506">
        <f t="shared" si="202"/>
        <v>0</v>
      </c>
      <c r="AR1011" s="671"/>
      <c r="AS1011" s="512"/>
      <c r="AT1011" s="513" t="str">
        <f>IF(('1C TSsoustraitance'!AP728*FICHE!C$14&lt;J1011),"Forfait limité à "&amp;FICHE!C$14&amp;"€/jour","")</f>
        <v/>
      </c>
      <c r="AU1011" s="797"/>
      <c r="AV1011" s="484"/>
      <c r="AW1011" s="484"/>
      <c r="AX1011" s="484"/>
      <c r="AY1011" s="484"/>
      <c r="AZ1011" s="484"/>
      <c r="BA1011" s="4"/>
      <c r="BB1011" s="4"/>
      <c r="BC1011" s="4"/>
      <c r="BD1011" s="4"/>
      <c r="BE1011" s="4"/>
      <c r="BF1011" s="4"/>
      <c r="BG1011" s="4"/>
      <c r="BH1011" s="4"/>
      <c r="BI1011" s="4"/>
      <c r="BJ1011" s="4"/>
      <c r="BK1011" s="4"/>
      <c r="BL1011" s="4"/>
      <c r="BM1011" s="4"/>
      <c r="BN1011" s="4"/>
      <c r="BO1011" s="4"/>
      <c r="BP1011" s="4"/>
      <c r="BQ1011" s="4"/>
      <c r="BR1011" s="4"/>
      <c r="BS1011" s="4"/>
      <c r="BT1011" s="4"/>
      <c r="BU1011" s="4"/>
      <c r="BV1011" s="4"/>
      <c r="BW1011" s="4"/>
      <c r="BX1011" s="4"/>
      <c r="BY1011" s="4"/>
      <c r="BZ1011" s="4"/>
      <c r="CA1011" s="4"/>
      <c r="CB1011" s="4"/>
      <c r="CC1011" s="4"/>
      <c r="CD1011" s="4"/>
      <c r="CE1011" s="4"/>
      <c r="CF1011" s="4"/>
      <c r="CG1011" s="4"/>
      <c r="CH1011" s="4"/>
      <c r="CI1011" s="4"/>
      <c r="CJ1011" s="4"/>
      <c r="CK1011" s="4"/>
      <c r="CL1011" s="4"/>
      <c r="CM1011" s="4"/>
      <c r="CN1011" s="4"/>
      <c r="CO1011" s="4"/>
      <c r="CP1011" s="4"/>
      <c r="CQ1011" s="4"/>
      <c r="CR1011" s="4"/>
      <c r="CS1011" s="4"/>
      <c r="CT1011" s="4"/>
      <c r="CU1011" s="4"/>
      <c r="CV1011" s="4"/>
      <c r="CW1011" s="4"/>
      <c r="CX1011" s="4"/>
      <c r="CY1011" s="4"/>
      <c r="CZ1011" s="4"/>
      <c r="DA1011" s="4"/>
      <c r="DB1011" s="4"/>
      <c r="DC1011" s="4"/>
      <c r="DD1011" s="4"/>
      <c r="DE1011" s="4"/>
      <c r="DF1011" s="4"/>
      <c r="DG1011" s="4"/>
      <c r="DH1011" s="4"/>
      <c r="DI1011" s="4"/>
      <c r="DJ1011" s="4"/>
      <c r="DK1011" s="4"/>
      <c r="DL1011" s="4"/>
      <c r="DM1011" s="4"/>
      <c r="DN1011" s="4"/>
      <c r="DO1011" s="4"/>
      <c r="DP1011" s="4"/>
      <c r="DQ1011" s="4"/>
      <c r="DR1011" s="4"/>
      <c r="DS1011" s="4"/>
      <c r="DT1011" s="4"/>
      <c r="DU1011" s="4"/>
      <c r="DV1011" s="4"/>
      <c r="DW1011" s="4"/>
      <c r="DX1011" s="4"/>
      <c r="DY1011" s="4"/>
      <c r="DZ1011" s="4"/>
      <c r="EA1011" s="4"/>
      <c r="EB1011" s="4"/>
      <c r="EC1011" s="4"/>
      <c r="ED1011" s="4"/>
      <c r="EE1011" s="4"/>
      <c r="EF1011" s="4"/>
      <c r="EG1011" s="4"/>
      <c r="EH1011" s="4"/>
      <c r="EI1011" s="4"/>
      <c r="EJ1011" s="4"/>
      <c r="EK1011" s="4"/>
      <c r="EL1011" s="4"/>
      <c r="EM1011" s="4"/>
      <c r="EN1011" s="4"/>
      <c r="EO1011" s="4"/>
      <c r="EP1011" s="4"/>
      <c r="EQ1011" s="4"/>
      <c r="ER1011" s="4"/>
      <c r="ES1011" s="4"/>
      <c r="ET1011" s="4"/>
      <c r="EU1011" s="4"/>
      <c r="EV1011" s="4"/>
      <c r="EW1011" s="4"/>
      <c r="EX1011" s="4"/>
      <c r="EY1011" s="4"/>
      <c r="EZ1011" s="4"/>
      <c r="FA1011" s="4"/>
      <c r="FB1011" s="4"/>
      <c r="FC1011" s="4"/>
      <c r="FD1011" s="4"/>
      <c r="FE1011" s="4"/>
      <c r="FF1011" s="4"/>
      <c r="FG1011" s="4"/>
      <c r="FH1011" s="4"/>
      <c r="FI1011" s="4"/>
      <c r="FJ1011" s="4"/>
      <c r="FK1011" s="4"/>
      <c r="FL1011" s="4"/>
      <c r="FM1011" s="4"/>
      <c r="FN1011" s="4"/>
      <c r="FO1011" s="4"/>
      <c r="FP1011" s="4"/>
      <c r="FQ1011" s="4"/>
      <c r="FR1011" s="4"/>
      <c r="FS1011" s="4"/>
      <c r="FT1011" s="4"/>
      <c r="FU1011" s="4"/>
      <c r="FV1011" s="4"/>
      <c r="FW1011" s="4"/>
      <c r="FX1011" s="4"/>
      <c r="FY1011" s="4"/>
      <c r="FZ1011" s="4"/>
      <c r="GA1011" s="4"/>
      <c r="GB1011" s="4"/>
      <c r="GC1011" s="4"/>
      <c r="GD1011" s="4"/>
      <c r="GE1011" s="4"/>
      <c r="GF1011" s="4"/>
      <c r="GG1011" s="4"/>
      <c r="GH1011" s="4"/>
      <c r="GI1011" s="4"/>
      <c r="GJ1011" s="4"/>
      <c r="GK1011" s="4"/>
      <c r="GL1011" s="4"/>
      <c r="GM1011" s="4"/>
      <c r="GN1011" s="4"/>
      <c r="GO1011" s="4"/>
      <c r="GP1011" s="4"/>
      <c r="GQ1011" s="4"/>
      <c r="GR1011" s="4"/>
      <c r="GS1011" s="4"/>
      <c r="GT1011" s="4"/>
      <c r="GU1011" s="4"/>
      <c r="GV1011" s="4"/>
      <c r="GW1011" s="4"/>
      <c r="GX1011" s="4"/>
      <c r="GY1011" s="4"/>
      <c r="GZ1011" s="4"/>
      <c r="HA1011" s="4"/>
      <c r="HB1011" s="4"/>
      <c r="HC1011" s="4"/>
    </row>
    <row r="1012" spans="1:211" s="380" customFormat="1" ht="13.9" customHeight="1">
      <c r="A1012" s="828" t="str">
        <f>IF('1C TSsoustraitance'!$A729&lt;&gt;0,'1C TSsoustraitance'!$A729,"")</f>
        <v/>
      </c>
      <c r="B1012" s="530"/>
      <c r="C1012" s="513" t="str">
        <f>IF('1C TSsoustraitance'!$A729&lt;&gt;0,'1C TSsoustraitance'!$B729,"")</f>
        <v/>
      </c>
      <c r="D1012" s="513" t="str">
        <f>IF('1C TSsoustraitance'!$A729&lt;&gt;0,'1C TSsoustraitance'!$C729,"")</f>
        <v/>
      </c>
      <c r="E1012" s="684"/>
      <c r="F1012" s="685"/>
      <c r="G1012" s="666">
        <f>'1C TSsoustraitance'!$D729</f>
        <v>0</v>
      </c>
      <c r="H1012" s="533">
        <v>0.21</v>
      </c>
      <c r="I1012" s="533">
        <v>1</v>
      </c>
      <c r="J1012" s="534"/>
      <c r="K1012" s="667">
        <f t="shared" si="197"/>
        <v>0</v>
      </c>
      <c r="L1012" s="668">
        <f>IF(OR('1C TSsoustraitance'!$D729="",'1C TSsoustraitance'!$AP729=0),0,IF(AND('1C TSsoustraitance'!$D729&lt;&gt;"",$K$2="Pôle",'1C TSsoustraitance'!$E729="OUI"),(('1C TSsoustraitance'!$F729+'1C TSsoustraitance'!$G729+'1C TSsoustraitance'!$H729+'1C TSsoustraitance'!$I729+'1C TSsoustraitance'!$M729)/'1C TSsoustraitance'!$R729),IF(AND('1C TSsoustraitance'!$D729&lt;&gt;"",$K$2="Pôle",'1C TSsoustraitance'!$E729="NON"),(('1C TSsoustraitance'!$F729+'1C TSsoustraitance'!$G729+'1C TSsoustraitance'!$H729+'1C TSsoustraitance'!$I729+'1C TSsoustraitance'!$M729)/'1C TSsoustraitance'!$AP729),IF(AND('1C TSsoustraitance'!$D729&lt;&gt;"",$K$2&lt;&gt;"Pôle",'1C TSsoustraitance'!$E729="OUI"),(('1C TSsoustraitance'!$F729+'1C TSsoustraitance'!$G729+'1C TSsoustraitance'!$H729+'1C TSsoustraitance'!$I729+'1C TSsoustraitance'!$J729+'1C TSsoustraitance'!$K729+'1C TSsoustraitance'!$L729+'1C TSsoustraitance'!$M729+'1C TSsoustraitance'!$N729+'1C TSsoustraitance'!$O729+'1C TSsoustraitance'!$P729+'1C TSsoustraitance'!$Q729)/'1C TSsoustraitance'!$R729),IF(AND('1C TSsoustraitance'!$D729&lt;&gt;"",$K$2&lt;&gt;"Pôle",'1C TSsoustraitance'!$E729="NON"),(('1C TSsoustraitance'!$F729+'1C TSsoustraitance'!$G729+'1C TSsoustraitance'!$H729+'1C TSsoustraitance'!$I729+'1C TSsoustraitance'!$J729+'1C TSsoustraitance'!$K729+'1C TSsoustraitance'!$L729+'1C TSsoustraitance'!$M729+'1C TSsoustraitance'!$N729+'1C TSsoustraitance'!$O729+'1C TSsoustraitance'!$P729+'1C TSsoustraitance'!$Q729))/'1C TSsoustraitance'!$AP729)))))</f>
        <v>0</v>
      </c>
      <c r="M1012" s="668">
        <f>IF(OR('1C TSsoustraitance'!$D729="",'1C TSsoustraitance'!AP$13=0),0,IF(AND('1C TSsoustraitance'!$D729&lt;&gt;"",$K$2="Pôle",'1C TSsoustraitance'!$E729="OUI"),(('1C TSsoustraitance'!$J729+'1C TSsoustraitance'!$K729+'1C TSsoustraitance'!$L729)/'1C TSsoustraitance'!$R729),IF(AND('1C TSsoustraitance'!$D729&lt;&gt;"",$K$2="Pôle",'1C TSsoustraitance'!$E729="NON"),(('1C TSsoustraitance'!$J729+'1C TSsoustraitance'!$K729+'1C TSsoustraitance'!$L729)/'1C TSsoustraitance'!$AP729),IF(AND('1C TSsoustraitance'!$D729&lt;&gt;"",$K$2&lt;&gt;"Pôle"),0))))</f>
        <v>0</v>
      </c>
      <c r="N1012" s="668">
        <f t="shared" si="196"/>
        <v>0</v>
      </c>
      <c r="O1012" s="669">
        <f>IF(OR('1C TSsoustraitance'!$D729="",'1C TSsoustraitance'!$E729="OUI",'1C TSsoustraitance'!$AP729=0),0,(('1C TSsoustraitance'!$S729)/'1C TSsoustraitance'!$AP729))</f>
        <v>0</v>
      </c>
      <c r="P1012" s="669">
        <f>IF(OR('1C TSsoustraitance'!$D729="",'1C TSsoustraitance'!$E729="OUI",'1C TSsoustraitance'!$AP729=0),0,(('1C TSsoustraitance'!$T729)/'1C TSsoustraitance'!$AP729))</f>
        <v>0</v>
      </c>
      <c r="Q1012" s="669">
        <f>IF(OR('1C TSsoustraitance'!$D729="",'1C TSsoustraitance'!$E729="OUI",'1C TSsoustraitance'!$AP729=0),0,(('1C TSsoustraitance'!$U729)/'1C TSsoustraitance'!$AP729))</f>
        <v>0</v>
      </c>
      <c r="R1012" s="669">
        <f>IF(OR('1C TSsoustraitance'!$D729="",'1C TSsoustraitance'!$E729="OUI",'1C TSsoustraitance'!$AP729=0),0,(('1C TSsoustraitance'!$V729)/'1C TSsoustraitance'!$AP729))</f>
        <v>0</v>
      </c>
      <c r="S1012" s="669">
        <f>IF(OR('1C TSsoustraitance'!$D729="",'1C TSsoustraitance'!$E729="OUI",'1C TSsoustraitance'!$AP729=0),0,(('1C TSsoustraitance'!$W729)/'1C TSsoustraitance'!$AP729))</f>
        <v>0</v>
      </c>
      <c r="T1012" s="669">
        <f>IF(OR('1C TSsoustraitance'!$D729="",'1C TSsoustraitance'!$E729="OUI",'1C TSsoustraitance'!$AP729=0),0,(('1C TSsoustraitance'!$X729)/'1C TSsoustraitance'!$AP729))</f>
        <v>0</v>
      </c>
      <c r="U1012" s="669">
        <f>IF(OR('1C TSsoustraitance'!$D729="",'1C TSsoustraitance'!$E729="OUI",'1C TSsoustraitance'!$AP729=0),0,(('1C TSsoustraitance'!$Y729)/'1C TSsoustraitance'!$AP729))</f>
        <v>0</v>
      </c>
      <c r="V1012" s="669">
        <f>IF(OR('1C TSsoustraitance'!$D729="",'1C TSsoustraitance'!$E729="OUI",'1C TSsoustraitance'!$AP729=0),0,(('1C TSsoustraitance'!$Z729)/'1C TSsoustraitance'!$AP729))</f>
        <v>0</v>
      </c>
      <c r="W1012" s="669">
        <f>IF(OR('1C TSsoustraitance'!$D729="",'1C TSsoustraitance'!$E729="OUI",'1C TSsoustraitance'!$AP729=0),0,(('1C TSsoustraitance'!$AA729)/'1C TSsoustraitance'!$AP729))</f>
        <v>0</v>
      </c>
      <c r="X1012" s="669">
        <f>IF(OR('1C TSsoustraitance'!$D729="",'1C TSsoustraitance'!$E729="OUI",'1C TSsoustraitance'!$AP729=0),0,(('1C TSsoustraitance'!$AB729)/'1C TSsoustraitance'!$AP729))</f>
        <v>0</v>
      </c>
      <c r="Y1012" s="669">
        <f>IF(OR('1C TSsoustraitance'!$D729="",'1C TSsoustraitance'!$E729="OUI",'1C TSsoustraitance'!$AP729=0),0,(('1C TSsoustraitance'!$AC729)/'1C TSsoustraitance'!$AP729))</f>
        <v>0</v>
      </c>
      <c r="Z1012" s="669">
        <f>IF(OR('1C TSsoustraitance'!$D729="",'1C TSsoustraitance'!$E729="OUI",'1C TSsoustraitance'!$AP729=0),0,(('1C TSsoustraitance'!$AD729)/'1C TSsoustraitance'!$AP729))</f>
        <v>0</v>
      </c>
      <c r="AA1012" s="669">
        <f>IF(OR('1C TSsoustraitance'!$D729="",'1C TSsoustraitance'!$E729="OUI",'1C TSsoustraitance'!$AP729=0),0,(('1C TSsoustraitance'!$AE729)/'1C TSsoustraitance'!$AP729))</f>
        <v>0</v>
      </c>
      <c r="AB1012" s="669">
        <f>IF(OR('1C TSsoustraitance'!$D729="",'1C TSsoustraitance'!$E729="OUI",'1C TSsoustraitance'!$AP729=0),0,(('1C TSsoustraitance'!$AF729)/'1C TSsoustraitance'!$AP729))</f>
        <v>0</v>
      </c>
      <c r="AC1012" s="669">
        <f>IF(OR('1C TSsoustraitance'!$D729="",'1C TSsoustraitance'!$E729="OUI",'1C TSsoustraitance'!$AP729=0),0,(('1C TSsoustraitance'!$AG729)/'1C TSsoustraitance'!$AP729))</f>
        <v>0</v>
      </c>
      <c r="AD1012" s="669">
        <f>IF(OR('1C TSsoustraitance'!$D729="",'1C TSsoustraitance'!$E729="OUI",'1C TSsoustraitance'!$AP729=0),0,(('1C TSsoustraitance'!$AH729)/'1C TSsoustraitance'!$AP729))</f>
        <v>0</v>
      </c>
      <c r="AE1012" s="669">
        <f>IF(OR('1C TSsoustraitance'!$D729="",'1C TSsoustraitance'!$E729="OUI",'1C TSsoustraitance'!$AP729=0),0,(('1C TSsoustraitance'!$AI729)/'1C TSsoustraitance'!$AP729))</f>
        <v>0</v>
      </c>
      <c r="AF1012" s="669">
        <f>IF(OR('1C TSsoustraitance'!$D729="",'1C TSsoustraitance'!$E729="OUI",'1C TSsoustraitance'!$AP729=0),0,(('1C TSsoustraitance'!$AJ729)/'1C TSsoustraitance'!$AP729))</f>
        <v>0</v>
      </c>
      <c r="AG1012" s="669">
        <f>IF(OR('1C TSsoustraitance'!$D729="",'1C TSsoustraitance'!$E729="OUI",'1C TSsoustraitance'!$AP729=0),0,(('1C TSsoustraitance'!$AK729)/'1C TSsoustraitance'!$AP729))</f>
        <v>0</v>
      </c>
      <c r="AH1012" s="669">
        <f>IF(OR('1C TSsoustraitance'!$D729="",'1C TSsoustraitance'!$E729="OUI",'1C TSsoustraitance'!$AP729=0),0,(('1C TSsoustraitance'!$AL729)/'1C TSsoustraitance'!$AP729))</f>
        <v>0</v>
      </c>
      <c r="AI1012" s="669">
        <f>IF(OR('1C TSsoustraitance'!$D729="",'1C TSsoustraitance'!$E729="OUI",'1C TSsoustraitance'!$AP729=0),0,(('1C TSsoustraitance'!$AM729)/'1C TSsoustraitance'!$AP729))</f>
        <v>0</v>
      </c>
      <c r="AJ1012" s="669">
        <f>IF(OR('1C TSsoustraitance'!$D729="",'1C TSsoustraitance'!$E729="OUI",'1C TSsoustraitance'!$AP729=0),0,(('1C TSsoustraitance'!$AN729)/'1C TSsoustraitance'!$AP729))</f>
        <v>0</v>
      </c>
      <c r="AK1012" s="669">
        <f t="shared" si="198"/>
        <v>0</v>
      </c>
      <c r="AL1012" s="668">
        <f t="shared" si="199"/>
        <v>0</v>
      </c>
      <c r="AM1012" s="670">
        <f>IF(Tableau7[[#This Row],[N° pièce]]="",0,(Tableau7[[#This Row],[hors TVA]]+(Tableau7[[#This Row],[hors TVA]]*Tableau7[[#This Row],[Taux TVA]])-(Tableau7[[#This Row],[hors TVA]]*Tableau7[[#This Row],[Taux TVA]]*Tableau7[[#This Row],[Régime TVA: Récupération]]))*Tableau7[[#This Row],[Type 1]])</f>
        <v>0</v>
      </c>
      <c r="AN1012" s="670">
        <f>IF(Tableau7[[#This Row],[N° pièce]]="",0,IF($K$2="pôle",((Tableau7[[#This Row],[hors TVA]]+(Tableau7[[#This Row],[hors TVA]]*Tableau7[[#This Row],[Taux TVA]])-(Tableau7[[#This Row],[hors TVA]]*Tableau7[[#This Row],[Taux TVA]]*Tableau7[[#This Row],[Régime TVA: Récupération]]))*Tableau7[[#This Row],[Type 2]]),0))</f>
        <v>0</v>
      </c>
      <c r="AO1012" s="670">
        <f t="shared" si="203"/>
        <v>0</v>
      </c>
      <c r="AP1012" s="255">
        <f t="shared" si="201"/>
        <v>0</v>
      </c>
      <c r="AQ1012" s="506">
        <f t="shared" si="202"/>
        <v>0</v>
      </c>
      <c r="AR1012" s="671"/>
      <c r="AS1012" s="512"/>
      <c r="AT1012" s="513" t="str">
        <f>IF(('1C TSsoustraitance'!AP729*FICHE!C$14&lt;J1012),"Forfait limité à "&amp;FICHE!C$14&amp;"€/jour","")</f>
        <v/>
      </c>
      <c r="AU1012" s="797"/>
      <c r="AV1012" s="484"/>
      <c r="AW1012" s="484"/>
      <c r="AX1012" s="484"/>
      <c r="AY1012" s="484"/>
      <c r="AZ1012" s="484"/>
      <c r="BA1012" s="4"/>
      <c r="BB1012" s="4"/>
      <c r="BC1012" s="4"/>
      <c r="BD1012" s="4"/>
      <c r="BE1012" s="4"/>
      <c r="BF1012" s="4"/>
      <c r="BG1012" s="4"/>
      <c r="BH1012" s="4"/>
      <c r="BI1012" s="4"/>
      <c r="BJ1012" s="4"/>
      <c r="BK1012" s="4"/>
      <c r="BL1012" s="4"/>
      <c r="BM1012" s="4"/>
      <c r="BN1012" s="4"/>
      <c r="BO1012" s="4"/>
      <c r="BP1012" s="4"/>
      <c r="BQ1012" s="4"/>
      <c r="BR1012" s="4"/>
      <c r="BS1012" s="4"/>
      <c r="BT1012" s="4"/>
      <c r="BU1012" s="4"/>
      <c r="BV1012" s="4"/>
      <c r="BW1012" s="4"/>
      <c r="BX1012" s="4"/>
      <c r="BY1012" s="4"/>
      <c r="BZ1012" s="4"/>
      <c r="CA1012" s="4"/>
      <c r="CB1012" s="4"/>
      <c r="CC1012" s="4"/>
      <c r="CD1012" s="4"/>
      <c r="CE1012" s="4"/>
      <c r="CF1012" s="4"/>
      <c r="CG1012" s="4"/>
      <c r="CH1012" s="4"/>
      <c r="CI1012" s="4"/>
      <c r="CJ1012" s="4"/>
      <c r="CK1012" s="4"/>
      <c r="CL1012" s="4"/>
      <c r="CM1012" s="4"/>
      <c r="CN1012" s="4"/>
      <c r="CO1012" s="4"/>
      <c r="CP1012" s="4"/>
      <c r="CQ1012" s="4"/>
      <c r="CR1012" s="4"/>
      <c r="CS1012" s="4"/>
      <c r="CT1012" s="4"/>
      <c r="CU1012" s="4"/>
      <c r="CV1012" s="4"/>
      <c r="CW1012" s="4"/>
      <c r="CX1012" s="4"/>
      <c r="CY1012" s="4"/>
      <c r="CZ1012" s="4"/>
      <c r="DA1012" s="4"/>
      <c r="DB1012" s="4"/>
      <c r="DC1012" s="4"/>
      <c r="DD1012" s="4"/>
      <c r="DE1012" s="4"/>
      <c r="DF1012" s="4"/>
      <c r="DG1012" s="4"/>
      <c r="DH1012" s="4"/>
      <c r="DI1012" s="4"/>
      <c r="DJ1012" s="4"/>
      <c r="DK1012" s="4"/>
      <c r="DL1012" s="4"/>
      <c r="DM1012" s="4"/>
      <c r="DN1012" s="4"/>
      <c r="DO1012" s="4"/>
      <c r="DP1012" s="4"/>
      <c r="DQ1012" s="4"/>
      <c r="DR1012" s="4"/>
      <c r="DS1012" s="4"/>
      <c r="DT1012" s="4"/>
      <c r="DU1012" s="4"/>
      <c r="DV1012" s="4"/>
      <c r="DW1012" s="4"/>
      <c r="DX1012" s="4"/>
      <c r="DY1012" s="4"/>
      <c r="DZ1012" s="4"/>
      <c r="EA1012" s="4"/>
      <c r="EB1012" s="4"/>
      <c r="EC1012" s="4"/>
      <c r="ED1012" s="4"/>
      <c r="EE1012" s="4"/>
      <c r="EF1012" s="4"/>
      <c r="EG1012" s="4"/>
      <c r="EH1012" s="4"/>
      <c r="EI1012" s="4"/>
      <c r="EJ1012" s="4"/>
      <c r="EK1012" s="4"/>
      <c r="EL1012" s="4"/>
      <c r="EM1012" s="4"/>
      <c r="EN1012" s="4"/>
      <c r="EO1012" s="4"/>
      <c r="EP1012" s="4"/>
      <c r="EQ1012" s="4"/>
      <c r="ER1012" s="4"/>
      <c r="ES1012" s="4"/>
      <c r="ET1012" s="4"/>
      <c r="EU1012" s="4"/>
      <c r="EV1012" s="4"/>
      <c r="EW1012" s="4"/>
      <c r="EX1012" s="4"/>
      <c r="EY1012" s="4"/>
      <c r="EZ1012" s="4"/>
      <c r="FA1012" s="4"/>
      <c r="FB1012" s="4"/>
      <c r="FC1012" s="4"/>
      <c r="FD1012" s="4"/>
      <c r="FE1012" s="4"/>
      <c r="FF1012" s="4"/>
      <c r="FG1012" s="4"/>
      <c r="FH1012" s="4"/>
      <c r="FI1012" s="4"/>
      <c r="FJ1012" s="4"/>
      <c r="FK1012" s="4"/>
      <c r="FL1012" s="4"/>
      <c r="FM1012" s="4"/>
      <c r="FN1012" s="4"/>
      <c r="FO1012" s="4"/>
      <c r="FP1012" s="4"/>
      <c r="FQ1012" s="4"/>
      <c r="FR1012" s="4"/>
      <c r="FS1012" s="4"/>
      <c r="FT1012" s="4"/>
      <c r="FU1012" s="4"/>
      <c r="FV1012" s="4"/>
      <c r="FW1012" s="4"/>
      <c r="FX1012" s="4"/>
      <c r="FY1012" s="4"/>
      <c r="FZ1012" s="4"/>
      <c r="GA1012" s="4"/>
      <c r="GB1012" s="4"/>
      <c r="GC1012" s="4"/>
      <c r="GD1012" s="4"/>
      <c r="GE1012" s="4"/>
      <c r="GF1012" s="4"/>
      <c r="GG1012" s="4"/>
      <c r="GH1012" s="4"/>
      <c r="GI1012" s="4"/>
      <c r="GJ1012" s="4"/>
      <c r="GK1012" s="4"/>
      <c r="GL1012" s="4"/>
      <c r="GM1012" s="4"/>
      <c r="GN1012" s="4"/>
      <c r="GO1012" s="4"/>
      <c r="GP1012" s="4"/>
      <c r="GQ1012" s="4"/>
      <c r="GR1012" s="4"/>
      <c r="GS1012" s="4"/>
      <c r="GT1012" s="4"/>
      <c r="GU1012" s="4"/>
      <c r="GV1012" s="4"/>
      <c r="GW1012" s="4"/>
      <c r="GX1012" s="4"/>
      <c r="GY1012" s="4"/>
      <c r="GZ1012" s="4"/>
      <c r="HA1012" s="4"/>
      <c r="HB1012" s="4"/>
      <c r="HC1012" s="4"/>
    </row>
    <row r="1013" spans="1:211" s="380" customFormat="1" ht="13.9" customHeight="1">
      <c r="A1013" s="828" t="str">
        <f>IF('1C TSsoustraitance'!$A730&lt;&gt;0,'1C TSsoustraitance'!$A730,"")</f>
        <v/>
      </c>
      <c r="B1013" s="530"/>
      <c r="C1013" s="513" t="str">
        <f>IF('1C TSsoustraitance'!$A730&lt;&gt;0,'1C TSsoustraitance'!$B730,"")</f>
        <v/>
      </c>
      <c r="D1013" s="513" t="str">
        <f>IF('1C TSsoustraitance'!$A730&lt;&gt;0,'1C TSsoustraitance'!$C730,"")</f>
        <v/>
      </c>
      <c r="E1013" s="684"/>
      <c r="F1013" s="685"/>
      <c r="G1013" s="666">
        <f>'1C TSsoustraitance'!$D730</f>
        <v>0</v>
      </c>
      <c r="H1013" s="533">
        <v>0.21</v>
      </c>
      <c r="I1013" s="533">
        <v>1</v>
      </c>
      <c r="J1013" s="534"/>
      <c r="K1013" s="667">
        <f t="shared" si="197"/>
        <v>0</v>
      </c>
      <c r="L1013" s="668">
        <f>IF(OR('1C TSsoustraitance'!$D730="",'1C TSsoustraitance'!$AP730=0),0,IF(AND('1C TSsoustraitance'!$D730&lt;&gt;"",$K$2="Pôle",'1C TSsoustraitance'!$E730="OUI"),(('1C TSsoustraitance'!$F730+'1C TSsoustraitance'!$G730+'1C TSsoustraitance'!$H730+'1C TSsoustraitance'!$I730+'1C TSsoustraitance'!$M730)/'1C TSsoustraitance'!$R730),IF(AND('1C TSsoustraitance'!$D730&lt;&gt;"",$K$2="Pôle",'1C TSsoustraitance'!$E730="NON"),(('1C TSsoustraitance'!$F730+'1C TSsoustraitance'!$G730+'1C TSsoustraitance'!$H730+'1C TSsoustraitance'!$I730+'1C TSsoustraitance'!$M730)/'1C TSsoustraitance'!$AP730),IF(AND('1C TSsoustraitance'!$D730&lt;&gt;"",$K$2&lt;&gt;"Pôle",'1C TSsoustraitance'!$E730="OUI"),(('1C TSsoustraitance'!$F730+'1C TSsoustraitance'!$G730+'1C TSsoustraitance'!$H730+'1C TSsoustraitance'!$I730+'1C TSsoustraitance'!$J730+'1C TSsoustraitance'!$K730+'1C TSsoustraitance'!$L730+'1C TSsoustraitance'!$M730+'1C TSsoustraitance'!$N730+'1C TSsoustraitance'!$O730+'1C TSsoustraitance'!$P730+'1C TSsoustraitance'!$Q730)/'1C TSsoustraitance'!$R730),IF(AND('1C TSsoustraitance'!$D730&lt;&gt;"",$K$2&lt;&gt;"Pôle",'1C TSsoustraitance'!$E730="NON"),(('1C TSsoustraitance'!$F730+'1C TSsoustraitance'!$G730+'1C TSsoustraitance'!$H730+'1C TSsoustraitance'!$I730+'1C TSsoustraitance'!$J730+'1C TSsoustraitance'!$K730+'1C TSsoustraitance'!$L730+'1C TSsoustraitance'!$M730+'1C TSsoustraitance'!$N730+'1C TSsoustraitance'!$O730+'1C TSsoustraitance'!$P730+'1C TSsoustraitance'!$Q730))/'1C TSsoustraitance'!$AP730)))))</f>
        <v>0</v>
      </c>
      <c r="M1013" s="668">
        <f>IF(OR('1C TSsoustraitance'!$D730="",'1C TSsoustraitance'!AP$13=0),0,IF(AND('1C TSsoustraitance'!$D730&lt;&gt;"",$K$2="Pôle",'1C TSsoustraitance'!$E730="OUI"),(('1C TSsoustraitance'!$J730+'1C TSsoustraitance'!$K730+'1C TSsoustraitance'!$L730)/'1C TSsoustraitance'!$R730),IF(AND('1C TSsoustraitance'!$D730&lt;&gt;"",$K$2="Pôle",'1C TSsoustraitance'!$E730="NON"),(('1C TSsoustraitance'!$J730+'1C TSsoustraitance'!$K730+'1C TSsoustraitance'!$L730)/'1C TSsoustraitance'!$AP730),IF(AND('1C TSsoustraitance'!$D730&lt;&gt;"",$K$2&lt;&gt;"Pôle"),0))))</f>
        <v>0</v>
      </c>
      <c r="N1013" s="668">
        <f t="shared" si="196"/>
        <v>0</v>
      </c>
      <c r="O1013" s="669">
        <f>IF(OR('1C TSsoustraitance'!$D730="",'1C TSsoustraitance'!$E730="OUI",'1C TSsoustraitance'!$AP730=0),0,(('1C TSsoustraitance'!$S730)/'1C TSsoustraitance'!$AP730))</f>
        <v>0</v>
      </c>
      <c r="P1013" s="669">
        <f>IF(OR('1C TSsoustraitance'!$D730="",'1C TSsoustraitance'!$E730="OUI",'1C TSsoustraitance'!$AP730=0),0,(('1C TSsoustraitance'!$T730)/'1C TSsoustraitance'!$AP730))</f>
        <v>0</v>
      </c>
      <c r="Q1013" s="669">
        <f>IF(OR('1C TSsoustraitance'!$D730="",'1C TSsoustraitance'!$E730="OUI",'1C TSsoustraitance'!$AP730=0),0,(('1C TSsoustraitance'!$U730)/'1C TSsoustraitance'!$AP730))</f>
        <v>0</v>
      </c>
      <c r="R1013" s="669">
        <f>IF(OR('1C TSsoustraitance'!$D730="",'1C TSsoustraitance'!$E730="OUI",'1C TSsoustraitance'!$AP730=0),0,(('1C TSsoustraitance'!$V730)/'1C TSsoustraitance'!$AP730))</f>
        <v>0</v>
      </c>
      <c r="S1013" s="669">
        <f>IF(OR('1C TSsoustraitance'!$D730="",'1C TSsoustraitance'!$E730="OUI",'1C TSsoustraitance'!$AP730=0),0,(('1C TSsoustraitance'!$W730)/'1C TSsoustraitance'!$AP730))</f>
        <v>0</v>
      </c>
      <c r="T1013" s="669">
        <f>IF(OR('1C TSsoustraitance'!$D730="",'1C TSsoustraitance'!$E730="OUI",'1C TSsoustraitance'!$AP730=0),0,(('1C TSsoustraitance'!$X730)/'1C TSsoustraitance'!$AP730))</f>
        <v>0</v>
      </c>
      <c r="U1013" s="669">
        <f>IF(OR('1C TSsoustraitance'!$D730="",'1C TSsoustraitance'!$E730="OUI",'1C TSsoustraitance'!$AP730=0),0,(('1C TSsoustraitance'!$Y730)/'1C TSsoustraitance'!$AP730))</f>
        <v>0</v>
      </c>
      <c r="V1013" s="669">
        <f>IF(OR('1C TSsoustraitance'!$D730="",'1C TSsoustraitance'!$E730="OUI",'1C TSsoustraitance'!$AP730=0),0,(('1C TSsoustraitance'!$Z730)/'1C TSsoustraitance'!$AP730))</f>
        <v>0</v>
      </c>
      <c r="W1013" s="669">
        <f>IF(OR('1C TSsoustraitance'!$D730="",'1C TSsoustraitance'!$E730="OUI",'1C TSsoustraitance'!$AP730=0),0,(('1C TSsoustraitance'!$AA730)/'1C TSsoustraitance'!$AP730))</f>
        <v>0</v>
      </c>
      <c r="X1013" s="669">
        <f>IF(OR('1C TSsoustraitance'!$D730="",'1C TSsoustraitance'!$E730="OUI",'1C TSsoustraitance'!$AP730=0),0,(('1C TSsoustraitance'!$AB730)/'1C TSsoustraitance'!$AP730))</f>
        <v>0</v>
      </c>
      <c r="Y1013" s="669">
        <f>IF(OR('1C TSsoustraitance'!$D730="",'1C TSsoustraitance'!$E730="OUI",'1C TSsoustraitance'!$AP730=0),0,(('1C TSsoustraitance'!$AC730)/'1C TSsoustraitance'!$AP730))</f>
        <v>0</v>
      </c>
      <c r="Z1013" s="669">
        <f>IF(OR('1C TSsoustraitance'!$D730="",'1C TSsoustraitance'!$E730="OUI",'1C TSsoustraitance'!$AP730=0),0,(('1C TSsoustraitance'!$AD730)/'1C TSsoustraitance'!$AP730))</f>
        <v>0</v>
      </c>
      <c r="AA1013" s="669">
        <f>IF(OR('1C TSsoustraitance'!$D730="",'1C TSsoustraitance'!$E730="OUI",'1C TSsoustraitance'!$AP730=0),0,(('1C TSsoustraitance'!$AE730)/'1C TSsoustraitance'!$AP730))</f>
        <v>0</v>
      </c>
      <c r="AB1013" s="669">
        <f>IF(OR('1C TSsoustraitance'!$D730="",'1C TSsoustraitance'!$E730="OUI",'1C TSsoustraitance'!$AP730=0),0,(('1C TSsoustraitance'!$AF730)/'1C TSsoustraitance'!$AP730))</f>
        <v>0</v>
      </c>
      <c r="AC1013" s="669">
        <f>IF(OR('1C TSsoustraitance'!$D730="",'1C TSsoustraitance'!$E730="OUI",'1C TSsoustraitance'!$AP730=0),0,(('1C TSsoustraitance'!$AG730)/'1C TSsoustraitance'!$AP730))</f>
        <v>0</v>
      </c>
      <c r="AD1013" s="669">
        <f>IF(OR('1C TSsoustraitance'!$D730="",'1C TSsoustraitance'!$E730="OUI",'1C TSsoustraitance'!$AP730=0),0,(('1C TSsoustraitance'!$AH730)/'1C TSsoustraitance'!$AP730))</f>
        <v>0</v>
      </c>
      <c r="AE1013" s="669">
        <f>IF(OR('1C TSsoustraitance'!$D730="",'1C TSsoustraitance'!$E730="OUI",'1C TSsoustraitance'!$AP730=0),0,(('1C TSsoustraitance'!$AI730)/'1C TSsoustraitance'!$AP730))</f>
        <v>0</v>
      </c>
      <c r="AF1013" s="669">
        <f>IF(OR('1C TSsoustraitance'!$D730="",'1C TSsoustraitance'!$E730="OUI",'1C TSsoustraitance'!$AP730=0),0,(('1C TSsoustraitance'!$AJ730)/'1C TSsoustraitance'!$AP730))</f>
        <v>0</v>
      </c>
      <c r="AG1013" s="669">
        <f>IF(OR('1C TSsoustraitance'!$D730="",'1C TSsoustraitance'!$E730="OUI",'1C TSsoustraitance'!$AP730=0),0,(('1C TSsoustraitance'!$AK730)/'1C TSsoustraitance'!$AP730))</f>
        <v>0</v>
      </c>
      <c r="AH1013" s="669">
        <f>IF(OR('1C TSsoustraitance'!$D730="",'1C TSsoustraitance'!$E730="OUI",'1C TSsoustraitance'!$AP730=0),0,(('1C TSsoustraitance'!$AL730)/'1C TSsoustraitance'!$AP730))</f>
        <v>0</v>
      </c>
      <c r="AI1013" s="669">
        <f>IF(OR('1C TSsoustraitance'!$D730="",'1C TSsoustraitance'!$E730="OUI",'1C TSsoustraitance'!$AP730=0),0,(('1C TSsoustraitance'!$AM730)/'1C TSsoustraitance'!$AP730))</f>
        <v>0</v>
      </c>
      <c r="AJ1013" s="669">
        <f>IF(OR('1C TSsoustraitance'!$D730="",'1C TSsoustraitance'!$E730="OUI",'1C TSsoustraitance'!$AP730=0),0,(('1C TSsoustraitance'!$AN730)/'1C TSsoustraitance'!$AP730))</f>
        <v>0</v>
      </c>
      <c r="AK1013" s="669">
        <f t="shared" si="198"/>
        <v>0</v>
      </c>
      <c r="AL1013" s="668">
        <f t="shared" si="199"/>
        <v>0</v>
      </c>
      <c r="AM1013" s="670">
        <f>IF(Tableau7[[#This Row],[N° pièce]]="",0,(Tableau7[[#This Row],[hors TVA]]+(Tableau7[[#This Row],[hors TVA]]*Tableau7[[#This Row],[Taux TVA]])-(Tableau7[[#This Row],[hors TVA]]*Tableau7[[#This Row],[Taux TVA]]*Tableau7[[#This Row],[Régime TVA: Récupération]]))*Tableau7[[#This Row],[Type 1]])</f>
        <v>0</v>
      </c>
      <c r="AN1013" s="670">
        <f>IF(Tableau7[[#This Row],[N° pièce]]="",0,IF($K$2="pôle",((Tableau7[[#This Row],[hors TVA]]+(Tableau7[[#This Row],[hors TVA]]*Tableau7[[#This Row],[Taux TVA]])-(Tableau7[[#This Row],[hors TVA]]*Tableau7[[#This Row],[Taux TVA]]*Tableau7[[#This Row],[Régime TVA: Récupération]]))*Tableau7[[#This Row],[Type 2]]),0))</f>
        <v>0</v>
      </c>
      <c r="AO1013" s="670">
        <f t="shared" si="203"/>
        <v>0</v>
      </c>
      <c r="AP1013" s="255">
        <f t="shared" si="201"/>
        <v>0</v>
      </c>
      <c r="AQ1013" s="506">
        <f t="shared" si="202"/>
        <v>0</v>
      </c>
      <c r="AR1013" s="671"/>
      <c r="AS1013" s="512"/>
      <c r="AT1013" s="513" t="str">
        <f>IF(('1C TSsoustraitance'!AP730*FICHE!C$14&lt;J1013),"Forfait limité à "&amp;FICHE!C$14&amp;"€/jour","")</f>
        <v/>
      </c>
      <c r="AU1013" s="797"/>
      <c r="AV1013" s="484"/>
      <c r="AW1013" s="484"/>
      <c r="AX1013" s="484"/>
      <c r="AY1013" s="484"/>
      <c r="AZ1013" s="484"/>
      <c r="BA1013" s="4"/>
      <c r="BB1013" s="4"/>
      <c r="BC1013" s="4"/>
      <c r="BD1013" s="4"/>
      <c r="BE1013" s="4"/>
      <c r="BF1013" s="4"/>
      <c r="BG1013" s="4"/>
      <c r="BH1013" s="4"/>
      <c r="BI1013" s="4"/>
      <c r="BJ1013" s="4"/>
      <c r="BK1013" s="4"/>
      <c r="BL1013" s="4"/>
      <c r="BM1013" s="4"/>
      <c r="BN1013" s="4"/>
      <c r="BO1013" s="4"/>
      <c r="BP1013" s="4"/>
      <c r="BQ1013" s="4"/>
      <c r="BR1013" s="4"/>
      <c r="BS1013" s="4"/>
      <c r="BT1013" s="4"/>
      <c r="BU1013" s="4"/>
      <c r="BV1013" s="4"/>
      <c r="BW1013" s="4"/>
      <c r="BX1013" s="4"/>
      <c r="BY1013" s="4"/>
      <c r="BZ1013" s="4"/>
      <c r="CA1013" s="4"/>
      <c r="CB1013" s="4"/>
      <c r="CC1013" s="4"/>
      <c r="CD1013" s="4"/>
      <c r="CE1013" s="4"/>
      <c r="CF1013" s="4"/>
      <c r="CG1013" s="4"/>
      <c r="CH1013" s="4"/>
      <c r="CI1013" s="4"/>
      <c r="CJ1013" s="4"/>
      <c r="CK1013" s="4"/>
      <c r="CL1013" s="4"/>
      <c r="CM1013" s="4"/>
      <c r="CN1013" s="4"/>
      <c r="CO1013" s="4"/>
      <c r="CP1013" s="4"/>
      <c r="CQ1013" s="4"/>
      <c r="CR1013" s="4"/>
      <c r="CS1013" s="4"/>
      <c r="CT1013" s="4"/>
      <c r="CU1013" s="4"/>
      <c r="CV1013" s="4"/>
      <c r="CW1013" s="4"/>
      <c r="CX1013" s="4"/>
      <c r="CY1013" s="4"/>
      <c r="CZ1013" s="4"/>
      <c r="DA1013" s="4"/>
      <c r="DB1013" s="4"/>
      <c r="DC1013" s="4"/>
      <c r="DD1013" s="4"/>
      <c r="DE1013" s="4"/>
      <c r="DF1013" s="4"/>
      <c r="DG1013" s="4"/>
      <c r="DH1013" s="4"/>
      <c r="DI1013" s="4"/>
      <c r="DJ1013" s="4"/>
      <c r="DK1013" s="4"/>
      <c r="DL1013" s="4"/>
      <c r="DM1013" s="4"/>
      <c r="DN1013" s="4"/>
      <c r="DO1013" s="4"/>
      <c r="DP1013" s="4"/>
      <c r="DQ1013" s="4"/>
      <c r="DR1013" s="4"/>
      <c r="DS1013" s="4"/>
      <c r="DT1013" s="4"/>
      <c r="DU1013" s="4"/>
      <c r="DV1013" s="4"/>
      <c r="DW1013" s="4"/>
      <c r="DX1013" s="4"/>
      <c r="DY1013" s="4"/>
      <c r="DZ1013" s="4"/>
      <c r="EA1013" s="4"/>
      <c r="EB1013" s="4"/>
      <c r="EC1013" s="4"/>
      <c r="ED1013" s="4"/>
      <c r="EE1013" s="4"/>
      <c r="EF1013" s="4"/>
      <c r="EG1013" s="4"/>
      <c r="EH1013" s="4"/>
      <c r="EI1013" s="4"/>
      <c r="EJ1013" s="4"/>
      <c r="EK1013" s="4"/>
      <c r="EL1013" s="4"/>
      <c r="EM1013" s="4"/>
      <c r="EN1013" s="4"/>
      <c r="EO1013" s="4"/>
      <c r="EP1013" s="4"/>
      <c r="EQ1013" s="4"/>
      <c r="ER1013" s="4"/>
      <c r="ES1013" s="4"/>
      <c r="ET1013" s="4"/>
      <c r="EU1013" s="4"/>
      <c r="EV1013" s="4"/>
      <c r="EW1013" s="4"/>
      <c r="EX1013" s="4"/>
      <c r="EY1013" s="4"/>
      <c r="EZ1013" s="4"/>
      <c r="FA1013" s="4"/>
      <c r="FB1013" s="4"/>
      <c r="FC1013" s="4"/>
      <c r="FD1013" s="4"/>
      <c r="FE1013" s="4"/>
      <c r="FF1013" s="4"/>
      <c r="FG1013" s="4"/>
      <c r="FH1013" s="4"/>
      <c r="FI1013" s="4"/>
      <c r="FJ1013" s="4"/>
      <c r="FK1013" s="4"/>
      <c r="FL1013" s="4"/>
      <c r="FM1013" s="4"/>
      <c r="FN1013" s="4"/>
      <c r="FO1013" s="4"/>
      <c r="FP1013" s="4"/>
      <c r="FQ1013" s="4"/>
      <c r="FR1013" s="4"/>
      <c r="FS1013" s="4"/>
      <c r="FT1013" s="4"/>
      <c r="FU1013" s="4"/>
      <c r="FV1013" s="4"/>
      <c r="FW1013" s="4"/>
      <c r="FX1013" s="4"/>
      <c r="FY1013" s="4"/>
      <c r="FZ1013" s="4"/>
      <c r="GA1013" s="4"/>
      <c r="GB1013" s="4"/>
      <c r="GC1013" s="4"/>
      <c r="GD1013" s="4"/>
      <c r="GE1013" s="4"/>
      <c r="GF1013" s="4"/>
      <c r="GG1013" s="4"/>
      <c r="GH1013" s="4"/>
      <c r="GI1013" s="4"/>
      <c r="GJ1013" s="4"/>
      <c r="GK1013" s="4"/>
      <c r="GL1013" s="4"/>
      <c r="GM1013" s="4"/>
      <c r="GN1013" s="4"/>
      <c r="GO1013" s="4"/>
      <c r="GP1013" s="4"/>
      <c r="GQ1013" s="4"/>
      <c r="GR1013" s="4"/>
      <c r="GS1013" s="4"/>
      <c r="GT1013" s="4"/>
      <c r="GU1013" s="4"/>
      <c r="GV1013" s="4"/>
      <c r="GW1013" s="4"/>
      <c r="GX1013" s="4"/>
      <c r="GY1013" s="4"/>
      <c r="GZ1013" s="4"/>
      <c r="HA1013" s="4"/>
      <c r="HB1013" s="4"/>
      <c r="HC1013" s="4"/>
    </row>
    <row r="1014" spans="1:211" s="380" customFormat="1" ht="13.9" customHeight="1">
      <c r="A1014" s="828" t="str">
        <f>IF('1C TSsoustraitance'!$A731&lt;&gt;0,'1C TSsoustraitance'!$A731,"")</f>
        <v/>
      </c>
      <c r="B1014" s="530"/>
      <c r="C1014" s="513" t="str">
        <f>IF('1C TSsoustraitance'!$A731&lt;&gt;0,'1C TSsoustraitance'!$B731,"")</f>
        <v/>
      </c>
      <c r="D1014" s="513" t="str">
        <f>IF('1C TSsoustraitance'!$A731&lt;&gt;0,'1C TSsoustraitance'!$C731,"")</f>
        <v/>
      </c>
      <c r="E1014" s="684"/>
      <c r="F1014" s="685"/>
      <c r="G1014" s="666">
        <f>'1C TSsoustraitance'!$D731</f>
        <v>0</v>
      </c>
      <c r="H1014" s="533">
        <v>0.21</v>
      </c>
      <c r="I1014" s="533">
        <v>1</v>
      </c>
      <c r="J1014" s="534"/>
      <c r="K1014" s="667">
        <f t="shared" si="197"/>
        <v>0</v>
      </c>
      <c r="L1014" s="668">
        <f>IF(OR('1C TSsoustraitance'!$D731="",'1C TSsoustraitance'!$AP731=0),0,IF(AND('1C TSsoustraitance'!$D731&lt;&gt;"",$K$2="Pôle",'1C TSsoustraitance'!$E731="OUI"),(('1C TSsoustraitance'!$F731+'1C TSsoustraitance'!$G731+'1C TSsoustraitance'!$H731+'1C TSsoustraitance'!$I731+'1C TSsoustraitance'!$M731)/'1C TSsoustraitance'!$R731),IF(AND('1C TSsoustraitance'!$D731&lt;&gt;"",$K$2="Pôle",'1C TSsoustraitance'!$E731="NON"),(('1C TSsoustraitance'!$F731+'1C TSsoustraitance'!$G731+'1C TSsoustraitance'!$H731+'1C TSsoustraitance'!$I731+'1C TSsoustraitance'!$M731)/'1C TSsoustraitance'!$AP731),IF(AND('1C TSsoustraitance'!$D731&lt;&gt;"",$K$2&lt;&gt;"Pôle",'1C TSsoustraitance'!$E731="OUI"),(('1C TSsoustraitance'!$F731+'1C TSsoustraitance'!$G731+'1C TSsoustraitance'!$H731+'1C TSsoustraitance'!$I731+'1C TSsoustraitance'!$J731+'1C TSsoustraitance'!$K731+'1C TSsoustraitance'!$L731+'1C TSsoustraitance'!$M731+'1C TSsoustraitance'!$N731+'1C TSsoustraitance'!$O731+'1C TSsoustraitance'!$P731+'1C TSsoustraitance'!$Q731)/'1C TSsoustraitance'!$R731),IF(AND('1C TSsoustraitance'!$D731&lt;&gt;"",$K$2&lt;&gt;"Pôle",'1C TSsoustraitance'!$E731="NON"),(('1C TSsoustraitance'!$F731+'1C TSsoustraitance'!$G731+'1C TSsoustraitance'!$H731+'1C TSsoustraitance'!$I731+'1C TSsoustraitance'!$J731+'1C TSsoustraitance'!$K731+'1C TSsoustraitance'!$L731+'1C TSsoustraitance'!$M731+'1C TSsoustraitance'!$N731+'1C TSsoustraitance'!$O731+'1C TSsoustraitance'!$P731+'1C TSsoustraitance'!$Q731))/'1C TSsoustraitance'!$AP731)))))</f>
        <v>0</v>
      </c>
      <c r="M1014" s="668">
        <f>IF(OR('1C TSsoustraitance'!$D731="",'1C TSsoustraitance'!AP$13=0),0,IF(AND('1C TSsoustraitance'!$D731&lt;&gt;"",$K$2="Pôle",'1C TSsoustraitance'!$E731="OUI"),(('1C TSsoustraitance'!$J731+'1C TSsoustraitance'!$K731+'1C TSsoustraitance'!$L731)/'1C TSsoustraitance'!$R731),IF(AND('1C TSsoustraitance'!$D731&lt;&gt;"",$K$2="Pôle",'1C TSsoustraitance'!$E731="NON"),(('1C TSsoustraitance'!$J731+'1C TSsoustraitance'!$K731+'1C TSsoustraitance'!$L731)/'1C TSsoustraitance'!$AP731),IF(AND('1C TSsoustraitance'!$D731&lt;&gt;"",$K$2&lt;&gt;"Pôle"),0))))</f>
        <v>0</v>
      </c>
      <c r="N1014" s="668">
        <f t="shared" si="196"/>
        <v>0</v>
      </c>
      <c r="O1014" s="669">
        <f>IF(OR('1C TSsoustraitance'!$D731="",'1C TSsoustraitance'!$E731="OUI",'1C TSsoustraitance'!$AP731=0),0,(('1C TSsoustraitance'!$S731)/'1C TSsoustraitance'!$AP731))</f>
        <v>0</v>
      </c>
      <c r="P1014" s="669">
        <f>IF(OR('1C TSsoustraitance'!$D731="",'1C TSsoustraitance'!$E731="OUI",'1C TSsoustraitance'!$AP731=0),0,(('1C TSsoustraitance'!$T731)/'1C TSsoustraitance'!$AP731))</f>
        <v>0</v>
      </c>
      <c r="Q1014" s="669">
        <f>IF(OR('1C TSsoustraitance'!$D731="",'1C TSsoustraitance'!$E731="OUI",'1C TSsoustraitance'!$AP731=0),0,(('1C TSsoustraitance'!$U731)/'1C TSsoustraitance'!$AP731))</f>
        <v>0</v>
      </c>
      <c r="R1014" s="669">
        <f>IF(OR('1C TSsoustraitance'!$D731="",'1C TSsoustraitance'!$E731="OUI",'1C TSsoustraitance'!$AP731=0),0,(('1C TSsoustraitance'!$V731)/'1C TSsoustraitance'!$AP731))</f>
        <v>0</v>
      </c>
      <c r="S1014" s="669">
        <f>IF(OR('1C TSsoustraitance'!$D731="",'1C TSsoustraitance'!$E731="OUI",'1C TSsoustraitance'!$AP731=0),0,(('1C TSsoustraitance'!$W731)/'1C TSsoustraitance'!$AP731))</f>
        <v>0</v>
      </c>
      <c r="T1014" s="669">
        <f>IF(OR('1C TSsoustraitance'!$D731="",'1C TSsoustraitance'!$E731="OUI",'1C TSsoustraitance'!$AP731=0),0,(('1C TSsoustraitance'!$X731)/'1C TSsoustraitance'!$AP731))</f>
        <v>0</v>
      </c>
      <c r="U1014" s="669">
        <f>IF(OR('1C TSsoustraitance'!$D731="",'1C TSsoustraitance'!$E731="OUI",'1C TSsoustraitance'!$AP731=0),0,(('1C TSsoustraitance'!$Y731)/'1C TSsoustraitance'!$AP731))</f>
        <v>0</v>
      </c>
      <c r="V1014" s="669">
        <f>IF(OR('1C TSsoustraitance'!$D731="",'1C TSsoustraitance'!$E731="OUI",'1C TSsoustraitance'!$AP731=0),0,(('1C TSsoustraitance'!$Z731)/'1C TSsoustraitance'!$AP731))</f>
        <v>0</v>
      </c>
      <c r="W1014" s="669">
        <f>IF(OR('1C TSsoustraitance'!$D731="",'1C TSsoustraitance'!$E731="OUI",'1C TSsoustraitance'!$AP731=0),0,(('1C TSsoustraitance'!$AA731)/'1C TSsoustraitance'!$AP731))</f>
        <v>0</v>
      </c>
      <c r="X1014" s="669">
        <f>IF(OR('1C TSsoustraitance'!$D731="",'1C TSsoustraitance'!$E731="OUI",'1C TSsoustraitance'!$AP731=0),0,(('1C TSsoustraitance'!$AB731)/'1C TSsoustraitance'!$AP731))</f>
        <v>0</v>
      </c>
      <c r="Y1014" s="669">
        <f>IF(OR('1C TSsoustraitance'!$D731="",'1C TSsoustraitance'!$E731="OUI",'1C TSsoustraitance'!$AP731=0),0,(('1C TSsoustraitance'!$AC731)/'1C TSsoustraitance'!$AP731))</f>
        <v>0</v>
      </c>
      <c r="Z1014" s="669">
        <f>IF(OR('1C TSsoustraitance'!$D731="",'1C TSsoustraitance'!$E731="OUI",'1C TSsoustraitance'!$AP731=0),0,(('1C TSsoustraitance'!$AD731)/'1C TSsoustraitance'!$AP731))</f>
        <v>0</v>
      </c>
      <c r="AA1014" s="669">
        <f>IF(OR('1C TSsoustraitance'!$D731="",'1C TSsoustraitance'!$E731="OUI",'1C TSsoustraitance'!$AP731=0),0,(('1C TSsoustraitance'!$AE731)/'1C TSsoustraitance'!$AP731))</f>
        <v>0</v>
      </c>
      <c r="AB1014" s="669">
        <f>IF(OR('1C TSsoustraitance'!$D731="",'1C TSsoustraitance'!$E731="OUI",'1C TSsoustraitance'!$AP731=0),0,(('1C TSsoustraitance'!$AF731)/'1C TSsoustraitance'!$AP731))</f>
        <v>0</v>
      </c>
      <c r="AC1014" s="669">
        <f>IF(OR('1C TSsoustraitance'!$D731="",'1C TSsoustraitance'!$E731="OUI",'1C TSsoustraitance'!$AP731=0),0,(('1C TSsoustraitance'!$AG731)/'1C TSsoustraitance'!$AP731))</f>
        <v>0</v>
      </c>
      <c r="AD1014" s="669">
        <f>IF(OR('1C TSsoustraitance'!$D731="",'1C TSsoustraitance'!$E731="OUI",'1C TSsoustraitance'!$AP731=0),0,(('1C TSsoustraitance'!$AH731)/'1C TSsoustraitance'!$AP731))</f>
        <v>0</v>
      </c>
      <c r="AE1014" s="669">
        <f>IF(OR('1C TSsoustraitance'!$D731="",'1C TSsoustraitance'!$E731="OUI",'1C TSsoustraitance'!$AP731=0),0,(('1C TSsoustraitance'!$AI731)/'1C TSsoustraitance'!$AP731))</f>
        <v>0</v>
      </c>
      <c r="AF1014" s="669">
        <f>IF(OR('1C TSsoustraitance'!$D731="",'1C TSsoustraitance'!$E731="OUI",'1C TSsoustraitance'!$AP731=0),0,(('1C TSsoustraitance'!$AJ731)/'1C TSsoustraitance'!$AP731))</f>
        <v>0</v>
      </c>
      <c r="AG1014" s="669">
        <f>IF(OR('1C TSsoustraitance'!$D731="",'1C TSsoustraitance'!$E731="OUI",'1C TSsoustraitance'!$AP731=0),0,(('1C TSsoustraitance'!$AK731)/'1C TSsoustraitance'!$AP731))</f>
        <v>0</v>
      </c>
      <c r="AH1014" s="669">
        <f>IF(OR('1C TSsoustraitance'!$D731="",'1C TSsoustraitance'!$E731="OUI",'1C TSsoustraitance'!$AP731=0),0,(('1C TSsoustraitance'!$AL731)/'1C TSsoustraitance'!$AP731))</f>
        <v>0</v>
      </c>
      <c r="AI1014" s="669">
        <f>IF(OR('1C TSsoustraitance'!$D731="",'1C TSsoustraitance'!$E731="OUI",'1C TSsoustraitance'!$AP731=0),0,(('1C TSsoustraitance'!$AM731)/'1C TSsoustraitance'!$AP731))</f>
        <v>0</v>
      </c>
      <c r="AJ1014" s="669">
        <f>IF(OR('1C TSsoustraitance'!$D731="",'1C TSsoustraitance'!$E731="OUI",'1C TSsoustraitance'!$AP731=0),0,(('1C TSsoustraitance'!$AN731)/'1C TSsoustraitance'!$AP731))</f>
        <v>0</v>
      </c>
      <c r="AK1014" s="669">
        <f t="shared" si="198"/>
        <v>0</v>
      </c>
      <c r="AL1014" s="668">
        <f t="shared" si="199"/>
        <v>0</v>
      </c>
      <c r="AM1014" s="670">
        <f>IF(Tableau7[[#This Row],[N° pièce]]="",0,(Tableau7[[#This Row],[hors TVA]]+(Tableau7[[#This Row],[hors TVA]]*Tableau7[[#This Row],[Taux TVA]])-(Tableau7[[#This Row],[hors TVA]]*Tableau7[[#This Row],[Taux TVA]]*Tableau7[[#This Row],[Régime TVA: Récupération]]))*Tableau7[[#This Row],[Type 1]])</f>
        <v>0</v>
      </c>
      <c r="AN1014" s="670">
        <f>IF(Tableau7[[#This Row],[N° pièce]]="",0,IF($K$2="pôle",((Tableau7[[#This Row],[hors TVA]]+(Tableau7[[#This Row],[hors TVA]]*Tableau7[[#This Row],[Taux TVA]])-(Tableau7[[#This Row],[hors TVA]]*Tableau7[[#This Row],[Taux TVA]]*Tableau7[[#This Row],[Régime TVA: Récupération]]))*Tableau7[[#This Row],[Type 2]]),0))</f>
        <v>0</v>
      </c>
      <c r="AO1014" s="670">
        <f t="shared" si="203"/>
        <v>0</v>
      </c>
      <c r="AP1014" s="255">
        <f t="shared" si="201"/>
        <v>0</v>
      </c>
      <c r="AQ1014" s="506">
        <f t="shared" si="202"/>
        <v>0</v>
      </c>
      <c r="AR1014" s="671"/>
      <c r="AS1014" s="512"/>
      <c r="AT1014" s="513" t="str">
        <f>IF(('1C TSsoustraitance'!AP731*FICHE!C$14&lt;J1014),"Forfait limité à "&amp;FICHE!C$14&amp;"€/jour","")</f>
        <v/>
      </c>
      <c r="AU1014" s="797"/>
      <c r="AV1014" s="484"/>
      <c r="AW1014" s="484"/>
      <c r="AX1014" s="484"/>
      <c r="AY1014" s="484"/>
      <c r="AZ1014" s="484"/>
      <c r="BA1014" s="4"/>
      <c r="BB1014" s="4"/>
      <c r="BC1014" s="4"/>
      <c r="BD1014" s="4"/>
      <c r="BE1014" s="4"/>
      <c r="BF1014" s="4"/>
      <c r="BG1014" s="4"/>
      <c r="BH1014" s="4"/>
      <c r="BI1014" s="4"/>
      <c r="BJ1014" s="4"/>
      <c r="BK1014" s="4"/>
      <c r="BL1014" s="4"/>
      <c r="BM1014" s="4"/>
      <c r="BN1014" s="4"/>
      <c r="BO1014" s="4"/>
      <c r="BP1014" s="4"/>
      <c r="BQ1014" s="4"/>
      <c r="BR1014" s="4"/>
      <c r="BS1014" s="4"/>
      <c r="BT1014" s="4"/>
      <c r="BU1014" s="4"/>
      <c r="BV1014" s="4"/>
      <c r="BW1014" s="4"/>
      <c r="BX1014" s="4"/>
      <c r="BY1014" s="4"/>
      <c r="BZ1014" s="4"/>
      <c r="CA1014" s="4"/>
      <c r="CB1014" s="4"/>
      <c r="CC1014" s="4"/>
      <c r="CD1014" s="4"/>
      <c r="CE1014" s="4"/>
      <c r="CF1014" s="4"/>
      <c r="CG1014" s="4"/>
      <c r="CH1014" s="4"/>
      <c r="CI1014" s="4"/>
      <c r="CJ1014" s="4"/>
      <c r="CK1014" s="4"/>
      <c r="CL1014" s="4"/>
      <c r="CM1014" s="4"/>
      <c r="CN1014" s="4"/>
      <c r="CO1014" s="4"/>
      <c r="CP1014" s="4"/>
      <c r="CQ1014" s="4"/>
      <c r="CR1014" s="4"/>
      <c r="CS1014" s="4"/>
      <c r="CT1014" s="4"/>
      <c r="CU1014" s="4"/>
      <c r="CV1014" s="4"/>
      <c r="CW1014" s="4"/>
      <c r="CX1014" s="4"/>
      <c r="CY1014" s="4"/>
      <c r="CZ1014" s="4"/>
      <c r="DA1014" s="4"/>
      <c r="DB1014" s="4"/>
      <c r="DC1014" s="4"/>
      <c r="DD1014" s="4"/>
      <c r="DE1014" s="4"/>
      <c r="DF1014" s="4"/>
      <c r="DG1014" s="4"/>
      <c r="DH1014" s="4"/>
      <c r="DI1014" s="4"/>
      <c r="DJ1014" s="4"/>
      <c r="DK1014" s="4"/>
      <c r="DL1014" s="4"/>
      <c r="DM1014" s="4"/>
      <c r="DN1014" s="4"/>
      <c r="DO1014" s="4"/>
      <c r="DP1014" s="4"/>
      <c r="DQ1014" s="4"/>
      <c r="DR1014" s="4"/>
      <c r="DS1014" s="4"/>
      <c r="DT1014" s="4"/>
      <c r="DU1014" s="4"/>
      <c r="DV1014" s="4"/>
      <c r="DW1014" s="4"/>
      <c r="DX1014" s="4"/>
      <c r="DY1014" s="4"/>
      <c r="DZ1014" s="4"/>
      <c r="EA1014" s="4"/>
      <c r="EB1014" s="4"/>
      <c r="EC1014" s="4"/>
      <c r="ED1014" s="4"/>
      <c r="EE1014" s="4"/>
      <c r="EF1014" s="4"/>
      <c r="EG1014" s="4"/>
      <c r="EH1014" s="4"/>
      <c r="EI1014" s="4"/>
      <c r="EJ1014" s="4"/>
      <c r="EK1014" s="4"/>
      <c r="EL1014" s="4"/>
      <c r="EM1014" s="4"/>
      <c r="EN1014" s="4"/>
      <c r="EO1014" s="4"/>
      <c r="EP1014" s="4"/>
      <c r="EQ1014" s="4"/>
      <c r="ER1014" s="4"/>
      <c r="ES1014" s="4"/>
      <c r="ET1014" s="4"/>
      <c r="EU1014" s="4"/>
      <c r="EV1014" s="4"/>
      <c r="EW1014" s="4"/>
      <c r="EX1014" s="4"/>
      <c r="EY1014" s="4"/>
      <c r="EZ1014" s="4"/>
      <c r="FA1014" s="4"/>
      <c r="FB1014" s="4"/>
      <c r="FC1014" s="4"/>
      <c r="FD1014" s="4"/>
      <c r="FE1014" s="4"/>
      <c r="FF1014" s="4"/>
      <c r="FG1014" s="4"/>
      <c r="FH1014" s="4"/>
      <c r="FI1014" s="4"/>
      <c r="FJ1014" s="4"/>
      <c r="FK1014" s="4"/>
      <c r="FL1014" s="4"/>
      <c r="FM1014" s="4"/>
      <c r="FN1014" s="4"/>
      <c r="FO1014" s="4"/>
      <c r="FP1014" s="4"/>
      <c r="FQ1014" s="4"/>
      <c r="FR1014" s="4"/>
      <c r="FS1014" s="4"/>
      <c r="FT1014" s="4"/>
      <c r="FU1014" s="4"/>
      <c r="FV1014" s="4"/>
      <c r="FW1014" s="4"/>
      <c r="FX1014" s="4"/>
      <c r="FY1014" s="4"/>
      <c r="FZ1014" s="4"/>
      <c r="GA1014" s="4"/>
      <c r="GB1014" s="4"/>
      <c r="GC1014" s="4"/>
      <c r="GD1014" s="4"/>
      <c r="GE1014" s="4"/>
      <c r="GF1014" s="4"/>
      <c r="GG1014" s="4"/>
      <c r="GH1014" s="4"/>
      <c r="GI1014" s="4"/>
      <c r="GJ1014" s="4"/>
      <c r="GK1014" s="4"/>
      <c r="GL1014" s="4"/>
      <c r="GM1014" s="4"/>
      <c r="GN1014" s="4"/>
      <c r="GO1014" s="4"/>
      <c r="GP1014" s="4"/>
      <c r="GQ1014" s="4"/>
      <c r="GR1014" s="4"/>
      <c r="GS1014" s="4"/>
      <c r="GT1014" s="4"/>
      <c r="GU1014" s="4"/>
      <c r="GV1014" s="4"/>
      <c r="GW1014" s="4"/>
      <c r="GX1014" s="4"/>
      <c r="GY1014" s="4"/>
      <c r="GZ1014" s="4"/>
      <c r="HA1014" s="4"/>
      <c r="HB1014" s="4"/>
      <c r="HC1014" s="4"/>
    </row>
    <row r="1015" spans="1:211" s="381" customFormat="1" ht="13.9" customHeight="1" thickBot="1">
      <c r="A1015" s="829" t="str">
        <f>IF('1C TSsoustraitance'!$A732&lt;&gt;0,'1C TSsoustraitance'!$A732,"")</f>
        <v/>
      </c>
      <c r="B1015" s="672"/>
      <c r="C1015" s="519" t="str">
        <f>IF('1C TSsoustraitance'!$A732&lt;&gt;0,'1C TSsoustraitance'!$B732,"")</f>
        <v/>
      </c>
      <c r="D1015" s="519" t="str">
        <f>IF('1C TSsoustraitance'!$A732&lt;&gt;0,'1C TSsoustraitance'!$C732,"")</f>
        <v/>
      </c>
      <c r="E1015" s="686"/>
      <c r="F1015" s="687"/>
      <c r="G1015" s="673">
        <f>'1C TSsoustraitance'!$D732</f>
        <v>0</v>
      </c>
      <c r="H1015" s="674">
        <v>0.21</v>
      </c>
      <c r="I1015" s="674">
        <v>1</v>
      </c>
      <c r="J1015" s="675"/>
      <c r="K1015" s="676">
        <f t="shared" ref="K1015" si="204">J1015+(J1015*H1015)</f>
        <v>0</v>
      </c>
      <c r="L1015" s="677">
        <f>IF(OR('1C TSsoustraitance'!$D732="",'1C TSsoustraitance'!$AP732=0),0,IF(AND('1C TSsoustraitance'!$D732&lt;&gt;"",$K$2="Pôle",'1C TSsoustraitance'!$E732="OUI"),(('1C TSsoustraitance'!$F732+'1C TSsoustraitance'!$G732+'1C TSsoustraitance'!$H732+'1C TSsoustraitance'!$I732+'1C TSsoustraitance'!$M732)/'1C TSsoustraitance'!$R732),IF(AND('1C TSsoustraitance'!$D732&lt;&gt;"",$K$2="Pôle",'1C TSsoustraitance'!$E732="NON"),(('1C TSsoustraitance'!$F732+'1C TSsoustraitance'!$G732+'1C TSsoustraitance'!$H732+'1C TSsoustraitance'!$I732+'1C TSsoustraitance'!$M732)/'1C TSsoustraitance'!$AP732),IF(AND('1C TSsoustraitance'!$D732&lt;&gt;"",$K$2&lt;&gt;"Pôle",'1C TSsoustraitance'!$E732="OUI"),(('1C TSsoustraitance'!$F732+'1C TSsoustraitance'!$G732+'1C TSsoustraitance'!$H732+'1C TSsoustraitance'!$I732+'1C TSsoustraitance'!$J732+'1C TSsoustraitance'!$K732+'1C TSsoustraitance'!$L732+'1C TSsoustraitance'!$M732+'1C TSsoustraitance'!$N732+'1C TSsoustraitance'!$O732+'1C TSsoustraitance'!$P732+'1C TSsoustraitance'!$Q732)/'1C TSsoustraitance'!$R732),IF(AND('1C TSsoustraitance'!$D732&lt;&gt;"",$K$2&lt;&gt;"Pôle",'1C TSsoustraitance'!$E732="NON"),(('1C TSsoustraitance'!$F732+'1C TSsoustraitance'!$G732+'1C TSsoustraitance'!$H732+'1C TSsoustraitance'!$I732+'1C TSsoustraitance'!$J732+'1C TSsoustraitance'!$K732+'1C TSsoustraitance'!$L732+'1C TSsoustraitance'!$M732+'1C TSsoustraitance'!$N732+'1C TSsoustraitance'!$O732+'1C TSsoustraitance'!$P732+'1C TSsoustraitance'!$Q732))/'1C TSsoustraitance'!$AP732)))))</f>
        <v>0</v>
      </c>
      <c r="M1015" s="677">
        <f>IF(OR('1C TSsoustraitance'!$D732="",'1C TSsoustraitance'!AP$13=0),0,IF(AND('1C TSsoustraitance'!$D732&lt;&gt;"",$K$2="Pôle",'1C TSsoustraitance'!$E732="OUI"),(('1C TSsoustraitance'!$J732+'1C TSsoustraitance'!$K732+'1C TSsoustraitance'!$L732)/'1C TSsoustraitance'!$R732),IF(AND('1C TSsoustraitance'!$D732&lt;&gt;"",$K$2="Pôle",'1C TSsoustraitance'!$E732="NON"),(('1C TSsoustraitance'!$J732+'1C TSsoustraitance'!$K732+'1C TSsoustraitance'!$L732)/'1C TSsoustraitance'!$AP732),IF(AND('1C TSsoustraitance'!$D732&lt;&gt;"",$K$2&lt;&gt;"Pôle"),0))))</f>
        <v>0</v>
      </c>
      <c r="N1015" s="677">
        <f t="shared" si="196"/>
        <v>0</v>
      </c>
      <c r="O1015" s="678">
        <f>IF(OR('1C TSsoustraitance'!$D732="",'1C TSsoustraitance'!$E732="OUI",'1C TSsoustraitance'!$AP732=0),0,(('1C TSsoustraitance'!$S732)/'1C TSsoustraitance'!$AP732))</f>
        <v>0</v>
      </c>
      <c r="P1015" s="678">
        <f>IF(OR('1C TSsoustraitance'!$D732="",'1C TSsoustraitance'!$E732="OUI",'1C TSsoustraitance'!$AP732=0),0,(('1C TSsoustraitance'!$T732)/'1C TSsoustraitance'!$AP732))</f>
        <v>0</v>
      </c>
      <c r="Q1015" s="678">
        <f>IF(OR('1C TSsoustraitance'!$D732="",'1C TSsoustraitance'!$E732="OUI",'1C TSsoustraitance'!$AP732=0),0,(('1C TSsoustraitance'!$U732)/'1C TSsoustraitance'!$AP732))</f>
        <v>0</v>
      </c>
      <c r="R1015" s="678">
        <f>IF(OR('1C TSsoustraitance'!$D732="",'1C TSsoustraitance'!$E732="OUI",'1C TSsoustraitance'!$AP732=0),0,(('1C TSsoustraitance'!$V732)/'1C TSsoustraitance'!$AP732))</f>
        <v>0</v>
      </c>
      <c r="S1015" s="678">
        <f>IF(OR('1C TSsoustraitance'!$D732="",'1C TSsoustraitance'!$E732="OUI",'1C TSsoustraitance'!$AP732=0),0,(('1C TSsoustraitance'!$W732)/'1C TSsoustraitance'!$AP732))</f>
        <v>0</v>
      </c>
      <c r="T1015" s="678">
        <f>IF(OR('1C TSsoustraitance'!$D732="",'1C TSsoustraitance'!$E732="OUI",'1C TSsoustraitance'!$AP732=0),0,(('1C TSsoustraitance'!$X732)/'1C TSsoustraitance'!$AP732))</f>
        <v>0</v>
      </c>
      <c r="U1015" s="678">
        <f>IF(OR('1C TSsoustraitance'!$D732="",'1C TSsoustraitance'!$E732="OUI",'1C TSsoustraitance'!$AP732=0),0,(('1C TSsoustraitance'!$Y732)/'1C TSsoustraitance'!$AP732))</f>
        <v>0</v>
      </c>
      <c r="V1015" s="678">
        <f>IF(OR('1C TSsoustraitance'!$D732="",'1C TSsoustraitance'!$E732="OUI",'1C TSsoustraitance'!$AP732=0),0,(('1C TSsoustraitance'!$Z732)/'1C TSsoustraitance'!$AP732))</f>
        <v>0</v>
      </c>
      <c r="W1015" s="678">
        <f>IF(OR('1C TSsoustraitance'!$D732="",'1C TSsoustraitance'!$E732="OUI",'1C TSsoustraitance'!$AP732=0),0,(('1C TSsoustraitance'!$AA732)/'1C TSsoustraitance'!$AP732))</f>
        <v>0</v>
      </c>
      <c r="X1015" s="678">
        <f>IF(OR('1C TSsoustraitance'!$D732="",'1C TSsoustraitance'!$E732="OUI",'1C TSsoustraitance'!$AP732=0),0,(('1C TSsoustraitance'!$AB732)/'1C TSsoustraitance'!$AP732))</f>
        <v>0</v>
      </c>
      <c r="Y1015" s="678">
        <f>IF(OR('1C TSsoustraitance'!$D732="",'1C TSsoustraitance'!$E732="OUI",'1C TSsoustraitance'!$AP732=0),0,(('1C TSsoustraitance'!$AC732)/'1C TSsoustraitance'!$AP732))</f>
        <v>0</v>
      </c>
      <c r="Z1015" s="678">
        <f>IF(OR('1C TSsoustraitance'!$D732="",'1C TSsoustraitance'!$E732="OUI",'1C TSsoustraitance'!$AP732=0),0,(('1C TSsoustraitance'!$AD732)/'1C TSsoustraitance'!$AP732))</f>
        <v>0</v>
      </c>
      <c r="AA1015" s="678">
        <f>IF(OR('1C TSsoustraitance'!$D732="",'1C TSsoustraitance'!$E732="OUI",'1C TSsoustraitance'!$AP732=0),0,(('1C TSsoustraitance'!$AE732)/'1C TSsoustraitance'!$AP732))</f>
        <v>0</v>
      </c>
      <c r="AB1015" s="678">
        <f>IF(OR('1C TSsoustraitance'!$D732="",'1C TSsoustraitance'!$E732="OUI",'1C TSsoustraitance'!$AP732=0),0,(('1C TSsoustraitance'!$AF732)/'1C TSsoustraitance'!$AP732))</f>
        <v>0</v>
      </c>
      <c r="AC1015" s="678">
        <f>IF(OR('1C TSsoustraitance'!$D732="",'1C TSsoustraitance'!$E732="OUI",'1C TSsoustraitance'!$AP732=0),0,(('1C TSsoustraitance'!$AG732)/'1C TSsoustraitance'!$AP732))</f>
        <v>0</v>
      </c>
      <c r="AD1015" s="678">
        <f>IF(OR('1C TSsoustraitance'!$D732="",'1C TSsoustraitance'!$E732="OUI",'1C TSsoustraitance'!$AP732=0),0,(('1C TSsoustraitance'!$AH732)/'1C TSsoustraitance'!$AP732))</f>
        <v>0</v>
      </c>
      <c r="AE1015" s="678">
        <f>IF(OR('1C TSsoustraitance'!$D732="",'1C TSsoustraitance'!$E732="OUI",'1C TSsoustraitance'!$AP732=0),0,(('1C TSsoustraitance'!$AI732)/'1C TSsoustraitance'!$AP732))</f>
        <v>0</v>
      </c>
      <c r="AF1015" s="678">
        <f>IF(OR('1C TSsoustraitance'!$D732="",'1C TSsoustraitance'!$E732="OUI",'1C TSsoustraitance'!$AP732=0),0,(('1C TSsoustraitance'!$AJ732)/'1C TSsoustraitance'!$AP732))</f>
        <v>0</v>
      </c>
      <c r="AG1015" s="678">
        <f>IF(OR('1C TSsoustraitance'!$D732="",'1C TSsoustraitance'!$E732="OUI",'1C TSsoustraitance'!$AP732=0),0,(('1C TSsoustraitance'!$AK732)/'1C TSsoustraitance'!$AP732))</f>
        <v>0</v>
      </c>
      <c r="AH1015" s="678">
        <f>IF(OR('1C TSsoustraitance'!$D732="",'1C TSsoustraitance'!$E732="OUI",'1C TSsoustraitance'!$AP732=0),0,(('1C TSsoustraitance'!$AL732)/'1C TSsoustraitance'!$AP732))</f>
        <v>0</v>
      </c>
      <c r="AI1015" s="678">
        <f>IF(OR('1C TSsoustraitance'!$D732="",'1C TSsoustraitance'!$E732="OUI",'1C TSsoustraitance'!$AP732=0),0,(('1C TSsoustraitance'!$AM732)/'1C TSsoustraitance'!$AP732))</f>
        <v>0</v>
      </c>
      <c r="AJ1015" s="678">
        <f>IF(OR('1C TSsoustraitance'!$D732="",'1C TSsoustraitance'!$E732="OUI",'1C TSsoustraitance'!$AP732=0),0,(('1C TSsoustraitance'!$AN732)/'1C TSsoustraitance'!$AP732))</f>
        <v>0</v>
      </c>
      <c r="AK1015" s="678">
        <f t="shared" ref="AK1015" si="205">SUM(O1015:AJ1015)</f>
        <v>0</v>
      </c>
      <c r="AL1015" s="677">
        <f t="shared" ref="AL1015" si="206">N1015+AK1015</f>
        <v>0</v>
      </c>
      <c r="AM1015" s="679">
        <f>IF(Tableau7[[#This Row],[N° pièce]]="",0,(Tableau7[[#This Row],[hors TVA]]+(Tableau7[[#This Row],[hors TVA]]*Tableau7[[#This Row],[Taux TVA]])-(Tableau7[[#This Row],[hors TVA]]*Tableau7[[#This Row],[Taux TVA]]*Tableau7[[#This Row],[Régime TVA: Récupération]]))*Tableau7[[#This Row],[Type 1]])</f>
        <v>0</v>
      </c>
      <c r="AN1015" s="473">
        <f>IF(Tableau7[[#This Row],[N° pièce]]="",0,IF($K$2="pôle",((Tableau7[[#This Row],[hors TVA]]+(Tableau7[[#This Row],[hors TVA]]*Tableau7[[#This Row],[Taux TVA]])-(Tableau7[[#This Row],[hors TVA]]*Tableau7[[#This Row],[Taux TVA]]*Tableau7[[#This Row],[Régime TVA: Récupération]]))*Tableau7[[#This Row],[Type 2]]),0))</f>
        <v>0</v>
      </c>
      <c r="AO1015" s="473">
        <f t="shared" si="203"/>
        <v>0</v>
      </c>
      <c r="AP1015" s="474">
        <f t="shared" si="201"/>
        <v>0</v>
      </c>
      <c r="AQ1015" s="680">
        <f t="shared" si="202"/>
        <v>0</v>
      </c>
      <c r="AR1015" s="681"/>
      <c r="AS1015" s="518"/>
      <c r="AT1015" s="519" t="str">
        <f>IF(('1C TSsoustraitance'!AP732*FICHE!C$14&lt;J1015),"Forfait limité à "&amp;FICHE!C$14&amp;"€/jour","")</f>
        <v/>
      </c>
      <c r="AU1015" s="798"/>
      <c r="AV1015" s="484"/>
      <c r="AW1015" s="484"/>
      <c r="AX1015" s="484"/>
      <c r="AY1015" s="484"/>
      <c r="AZ1015" s="484"/>
      <c r="BA1015" s="4"/>
      <c r="BB1015" s="4"/>
      <c r="BC1015" s="4"/>
      <c r="BD1015" s="4"/>
      <c r="BE1015" s="4"/>
      <c r="BF1015" s="4"/>
      <c r="BG1015" s="4"/>
      <c r="BH1015" s="4"/>
      <c r="BI1015" s="4"/>
      <c r="BJ1015" s="4"/>
      <c r="BK1015" s="4"/>
      <c r="BL1015" s="4"/>
      <c r="BM1015" s="4"/>
      <c r="BN1015" s="4"/>
      <c r="BO1015" s="4"/>
      <c r="BP1015" s="4"/>
      <c r="BQ1015" s="4"/>
      <c r="BR1015" s="4"/>
      <c r="BS1015" s="4"/>
      <c r="BT1015" s="4"/>
      <c r="BU1015" s="4"/>
      <c r="BV1015" s="4"/>
      <c r="BW1015" s="4"/>
      <c r="BX1015" s="4"/>
      <c r="BY1015" s="4"/>
      <c r="BZ1015" s="4"/>
      <c r="CA1015" s="4"/>
      <c r="CB1015" s="4"/>
      <c r="CC1015" s="4"/>
      <c r="CD1015" s="4"/>
      <c r="CE1015" s="4"/>
      <c r="CF1015" s="4"/>
      <c r="CG1015" s="4"/>
      <c r="CH1015" s="4"/>
      <c r="CI1015" s="4"/>
      <c r="CJ1015" s="4"/>
      <c r="CK1015" s="4"/>
      <c r="CL1015" s="4"/>
      <c r="CM1015" s="4"/>
      <c r="CN1015" s="4"/>
      <c r="CO1015" s="4"/>
      <c r="CP1015" s="4"/>
      <c r="CQ1015" s="4"/>
      <c r="CR1015" s="4"/>
      <c r="CS1015" s="4"/>
      <c r="CT1015" s="4"/>
      <c r="CU1015" s="4"/>
      <c r="CV1015" s="4"/>
      <c r="CW1015" s="4"/>
      <c r="CX1015" s="4"/>
      <c r="CY1015" s="4"/>
      <c r="CZ1015" s="4"/>
      <c r="DA1015" s="4"/>
      <c r="DB1015" s="4"/>
      <c r="DC1015" s="4"/>
      <c r="DD1015" s="4"/>
      <c r="DE1015" s="4"/>
      <c r="DF1015" s="4"/>
      <c r="DG1015" s="4"/>
      <c r="DH1015" s="4"/>
      <c r="DI1015" s="4"/>
      <c r="DJ1015" s="4"/>
      <c r="DK1015" s="4"/>
      <c r="DL1015" s="4"/>
      <c r="DM1015" s="4"/>
      <c r="DN1015" s="4"/>
      <c r="DO1015" s="4"/>
      <c r="DP1015" s="4"/>
      <c r="DQ1015" s="4"/>
      <c r="DR1015" s="4"/>
      <c r="DS1015" s="4"/>
      <c r="DT1015" s="4"/>
      <c r="DU1015" s="4"/>
      <c r="DV1015" s="4"/>
      <c r="DW1015" s="4"/>
      <c r="DX1015" s="4"/>
      <c r="DY1015" s="4"/>
      <c r="DZ1015" s="4"/>
      <c r="EA1015" s="4"/>
      <c r="EB1015" s="4"/>
      <c r="EC1015" s="4"/>
      <c r="ED1015" s="4"/>
      <c r="EE1015" s="4"/>
      <c r="EF1015" s="4"/>
      <c r="EG1015" s="4"/>
      <c r="EH1015" s="4"/>
      <c r="EI1015" s="4"/>
      <c r="EJ1015" s="4"/>
      <c r="EK1015" s="4"/>
      <c r="EL1015" s="4"/>
      <c r="EM1015" s="4"/>
      <c r="EN1015" s="4"/>
      <c r="EO1015" s="4"/>
      <c r="EP1015" s="4"/>
      <c r="EQ1015" s="4"/>
      <c r="ER1015" s="4"/>
      <c r="ES1015" s="4"/>
      <c r="ET1015" s="4"/>
      <c r="EU1015" s="4"/>
      <c r="EV1015" s="4"/>
      <c r="EW1015" s="4"/>
      <c r="EX1015" s="4"/>
      <c r="EY1015" s="4"/>
      <c r="EZ1015" s="4"/>
      <c r="FA1015" s="4"/>
      <c r="FB1015" s="4"/>
      <c r="FC1015" s="4"/>
      <c r="FD1015" s="4"/>
      <c r="FE1015" s="4"/>
      <c r="FF1015" s="4"/>
      <c r="FG1015" s="4"/>
      <c r="FH1015" s="4"/>
      <c r="FI1015" s="4"/>
      <c r="FJ1015" s="4"/>
      <c r="FK1015" s="4"/>
      <c r="FL1015" s="4"/>
      <c r="FM1015" s="4"/>
      <c r="FN1015" s="4"/>
      <c r="FO1015" s="4"/>
      <c r="FP1015" s="4"/>
      <c r="FQ1015" s="4"/>
      <c r="FR1015" s="4"/>
      <c r="FS1015" s="4"/>
      <c r="FT1015" s="4"/>
      <c r="FU1015" s="4"/>
      <c r="FV1015" s="4"/>
      <c r="FW1015" s="4"/>
      <c r="FX1015" s="4"/>
      <c r="FY1015" s="4"/>
      <c r="FZ1015" s="4"/>
      <c r="GA1015" s="4"/>
      <c r="GB1015" s="4"/>
      <c r="GC1015" s="4"/>
      <c r="GD1015" s="4"/>
      <c r="GE1015" s="4"/>
      <c r="GF1015" s="4"/>
      <c r="GG1015" s="4"/>
      <c r="GH1015" s="4"/>
      <c r="GI1015" s="4"/>
      <c r="GJ1015" s="4"/>
      <c r="GK1015" s="4"/>
      <c r="GL1015" s="4"/>
      <c r="GM1015" s="4"/>
      <c r="GN1015" s="4"/>
      <c r="GO1015" s="4"/>
      <c r="GP1015" s="4"/>
      <c r="GQ1015" s="4"/>
      <c r="GR1015" s="4"/>
      <c r="GS1015" s="4"/>
      <c r="GT1015" s="4"/>
      <c r="GU1015" s="4"/>
      <c r="GV1015" s="4"/>
      <c r="GW1015" s="4"/>
      <c r="GX1015" s="4"/>
      <c r="GY1015" s="4"/>
      <c r="GZ1015" s="4"/>
      <c r="HA1015" s="4"/>
      <c r="HB1015" s="4"/>
      <c r="HC1015" s="4"/>
    </row>
    <row r="1016" spans="1:211" ht="14.45" customHeight="1" thickBot="1">
      <c r="A1016" s="929" t="s">
        <v>233</v>
      </c>
      <c r="B1016" s="929"/>
      <c r="C1016" s="929"/>
      <c r="D1016" s="929"/>
      <c r="E1016" s="929"/>
      <c r="F1016" s="929"/>
      <c r="G1016" s="929"/>
      <c r="H1016" s="929"/>
      <c r="I1016" s="929"/>
      <c r="J1016" s="929"/>
      <c r="K1016" s="929"/>
      <c r="L1016" s="929"/>
      <c r="M1016" s="929"/>
      <c r="N1016" s="929"/>
      <c r="O1016" s="929"/>
      <c r="P1016" s="929"/>
      <c r="Q1016" s="929"/>
      <c r="R1016" s="929"/>
      <c r="S1016" s="929"/>
      <c r="T1016" s="929"/>
      <c r="U1016" s="929"/>
      <c r="V1016" s="929"/>
      <c r="W1016" s="929"/>
      <c r="X1016" s="929"/>
      <c r="Y1016" s="929"/>
      <c r="Z1016" s="929"/>
      <c r="AA1016" s="929"/>
      <c r="AB1016" s="929"/>
      <c r="AC1016" s="929"/>
      <c r="AD1016" s="929"/>
      <c r="AE1016" s="929"/>
      <c r="AF1016" s="929"/>
      <c r="AG1016" s="929"/>
      <c r="AH1016" s="929"/>
      <c r="AI1016" s="929"/>
      <c r="AJ1016" s="929"/>
      <c r="AK1016" s="929"/>
      <c r="AL1016" s="930"/>
      <c r="AM1016" s="808">
        <f t="shared" ref="AM1016:AS1016" si="207">ROUND(SUM(AM296:AM1015),2)</f>
        <v>0</v>
      </c>
      <c r="AN1016" s="808">
        <f t="shared" si="207"/>
        <v>0</v>
      </c>
      <c r="AO1016" s="808">
        <f t="shared" si="207"/>
        <v>0</v>
      </c>
      <c r="AP1016" s="809">
        <f t="shared" si="207"/>
        <v>0</v>
      </c>
      <c r="AQ1016" s="810">
        <f t="shared" si="207"/>
        <v>0</v>
      </c>
      <c r="AR1016" s="811">
        <f t="shared" si="207"/>
        <v>0</v>
      </c>
      <c r="AS1016" s="811">
        <f t="shared" si="207"/>
        <v>0</v>
      </c>
      <c r="AV1016" s="487"/>
      <c r="AW1016" s="487"/>
      <c r="AX1016" s="487"/>
      <c r="AY1016" s="487"/>
      <c r="AZ1016" s="487"/>
    </row>
    <row r="1017" spans="1:211">
      <c r="J1017" s="37"/>
      <c r="K1017" s="38"/>
      <c r="L1017" s="38"/>
      <c r="M1017" s="38"/>
      <c r="AN1017" s="852" t="s">
        <v>215</v>
      </c>
      <c r="AO1017" s="852"/>
      <c r="AP1017" s="252">
        <f>AP1016+AR1016</f>
        <v>0</v>
      </c>
      <c r="AQ1017" s="252">
        <f>AQ1016+AS1016</f>
        <v>0</v>
      </c>
      <c r="AV1017" s="487"/>
      <c r="AW1017" s="487"/>
      <c r="AX1017" s="487"/>
      <c r="AY1017" s="487"/>
      <c r="AZ1017" s="487"/>
    </row>
    <row r="1018" spans="1:211">
      <c r="J1018" s="37"/>
      <c r="K1018" s="38"/>
      <c r="L1018" s="38"/>
      <c r="M1018" s="38"/>
      <c r="AV1018" s="487"/>
      <c r="AW1018" s="487"/>
      <c r="AX1018" s="487"/>
      <c r="AY1018" s="487"/>
      <c r="AZ1018" s="487"/>
    </row>
    <row r="1019" spans="1:211" ht="15.75">
      <c r="A1019" s="89" t="s">
        <v>40</v>
      </c>
      <c r="B1019" s="90"/>
      <c r="C1019" s="91"/>
      <c r="D1019" s="91"/>
      <c r="E1019" s="104"/>
      <c r="F1019" s="105"/>
      <c r="G1019" s="105"/>
      <c r="H1019" s="105"/>
      <c r="I1019" s="105"/>
      <c r="J1019" s="106"/>
      <c r="K1019" s="107"/>
      <c r="L1019" s="107"/>
      <c r="M1019" s="107"/>
      <c r="N1019" s="108"/>
      <c r="O1019" s="108"/>
      <c r="P1019" s="108"/>
      <c r="Q1019" s="108"/>
      <c r="R1019" s="108"/>
      <c r="S1019" s="108"/>
      <c r="T1019" s="108"/>
      <c r="U1019" s="108"/>
      <c r="V1019" s="108"/>
      <c r="W1019" s="108"/>
      <c r="X1019" s="108"/>
      <c r="Y1019" s="108"/>
      <c r="Z1019" s="108"/>
      <c r="AA1019" s="108"/>
      <c r="AB1019" s="108"/>
      <c r="AC1019" s="108"/>
      <c r="AD1019" s="108"/>
      <c r="AE1019" s="108"/>
      <c r="AF1019" s="108"/>
      <c r="AG1019" s="108"/>
      <c r="AH1019" s="108"/>
      <c r="AI1019" s="108"/>
      <c r="AJ1019" s="108"/>
      <c r="AK1019" s="108"/>
      <c r="AL1019" s="108"/>
      <c r="AM1019" s="108"/>
      <c r="AN1019" s="108"/>
      <c r="AO1019" s="109"/>
      <c r="AP1019" s="109"/>
      <c r="AQ1019" s="109"/>
      <c r="AR1019" s="109"/>
      <c r="AS1019" s="109"/>
      <c r="AT1019" s="91"/>
      <c r="AU1019" s="91"/>
      <c r="AV1019" s="487"/>
      <c r="AW1019" s="487"/>
      <c r="AX1019" s="487"/>
      <c r="AY1019" s="487"/>
      <c r="AZ1019" s="487"/>
    </row>
    <row r="1020" spans="1:211" ht="29.25" customHeight="1" thickBot="1">
      <c r="A1020" s="840" t="s">
        <v>396</v>
      </c>
      <c r="B1020" s="841"/>
      <c r="C1020" s="841"/>
      <c r="D1020" s="841"/>
      <c r="E1020" s="841"/>
      <c r="F1020" s="841"/>
      <c r="G1020" s="841"/>
      <c r="H1020" s="841"/>
      <c r="I1020" s="841"/>
      <c r="J1020" s="841"/>
      <c r="K1020" s="841"/>
      <c r="L1020" s="841"/>
      <c r="M1020" s="841"/>
      <c r="N1020" s="841"/>
      <c r="O1020" s="16"/>
      <c r="P1020" s="16"/>
      <c r="Q1020" s="16"/>
      <c r="R1020" s="16"/>
      <c r="S1020" s="16"/>
      <c r="T1020" s="16"/>
      <c r="U1020" s="16"/>
      <c r="V1020" s="16"/>
      <c r="W1020" s="16"/>
      <c r="X1020" s="16"/>
      <c r="Y1020" s="16"/>
      <c r="Z1020" s="16"/>
      <c r="AA1020" s="16"/>
      <c r="AB1020" s="16"/>
      <c r="AC1020" s="16"/>
      <c r="AD1020" s="16"/>
      <c r="AE1020" s="16"/>
      <c r="AF1020" s="16"/>
      <c r="AG1020" s="16"/>
      <c r="AH1020" s="16"/>
      <c r="AI1020" s="16"/>
      <c r="AJ1020" s="16"/>
      <c r="AK1020" s="16"/>
      <c r="AL1020" s="16"/>
      <c r="AM1020" s="16"/>
      <c r="AN1020" s="16"/>
      <c r="AO1020" s="36"/>
      <c r="AP1020" s="36"/>
      <c r="AQ1020" s="36"/>
      <c r="AR1020" s="36"/>
      <c r="AS1020" s="36"/>
      <c r="AT1020" s="5"/>
      <c r="AU1020" s="5"/>
      <c r="AV1020" s="487"/>
      <c r="AW1020" s="487"/>
      <c r="AX1020" s="487"/>
      <c r="AY1020" s="487"/>
      <c r="AZ1020" s="487"/>
    </row>
    <row r="1021" spans="1:211" ht="25.5">
      <c r="A1021" s="857" t="s">
        <v>217</v>
      </c>
      <c r="B1021" s="858"/>
      <c r="C1021" s="858"/>
      <c r="D1021" s="858"/>
      <c r="E1021" s="859"/>
      <c r="F1021" s="859"/>
      <c r="G1021" s="860"/>
      <c r="H1021" s="748" t="s">
        <v>218</v>
      </c>
      <c r="I1021" s="748"/>
      <c r="J1021" s="934" t="s">
        <v>219</v>
      </c>
      <c r="K1021" s="935"/>
      <c r="L1021" s="931" t="s">
        <v>176</v>
      </c>
      <c r="M1021" s="932"/>
      <c r="N1021" s="933"/>
      <c r="O1021" s="931" t="s">
        <v>177</v>
      </c>
      <c r="P1021" s="932"/>
      <c r="Q1021" s="932"/>
      <c r="R1021" s="932"/>
      <c r="S1021" s="932"/>
      <c r="T1021" s="932"/>
      <c r="U1021" s="932"/>
      <c r="V1021" s="932"/>
      <c r="W1021" s="932"/>
      <c r="X1021" s="932"/>
      <c r="Y1021" s="932"/>
      <c r="Z1021" s="932"/>
      <c r="AA1021" s="932"/>
      <c r="AB1021" s="932"/>
      <c r="AC1021" s="932"/>
      <c r="AD1021" s="932"/>
      <c r="AE1021" s="932"/>
      <c r="AF1021" s="932"/>
      <c r="AG1021" s="932"/>
      <c r="AH1021" s="932"/>
      <c r="AI1021" s="932"/>
      <c r="AJ1021" s="933"/>
      <c r="AK1021" s="51" t="s">
        <v>177</v>
      </c>
      <c r="AL1021" s="51" t="s">
        <v>177</v>
      </c>
      <c r="AM1021" s="899" t="s">
        <v>178</v>
      </c>
      <c r="AN1021" s="900"/>
      <c r="AO1021" s="901"/>
      <c r="AP1021" s="842" t="s">
        <v>179</v>
      </c>
      <c r="AQ1021" s="843"/>
      <c r="AR1021" s="843"/>
      <c r="AS1021" s="843"/>
      <c r="AT1021" s="844"/>
      <c r="AU1021" s="454"/>
      <c r="AV1021" s="487"/>
      <c r="AW1021" s="487"/>
      <c r="AX1021" s="487"/>
      <c r="AY1021" s="487"/>
      <c r="AZ1021" s="487"/>
    </row>
    <row r="1022" spans="1:211" ht="25.5">
      <c r="A1022" s="785" t="s">
        <v>168</v>
      </c>
      <c r="B1022" s="786" t="s">
        <v>169</v>
      </c>
      <c r="C1022" s="787" t="s">
        <v>234</v>
      </c>
      <c r="D1022" s="787" t="s">
        <v>222</v>
      </c>
      <c r="E1022" s="795" t="s">
        <v>223</v>
      </c>
      <c r="F1022" s="813" t="s">
        <v>235</v>
      </c>
      <c r="G1022" s="795" t="s">
        <v>236</v>
      </c>
      <c r="H1022" s="787" t="s">
        <v>225</v>
      </c>
      <c r="I1022" s="787" t="s">
        <v>237</v>
      </c>
      <c r="J1022" s="788" t="s">
        <v>227</v>
      </c>
      <c r="K1022" s="789" t="s">
        <v>228</v>
      </c>
      <c r="L1022" s="790" t="s">
        <v>183</v>
      </c>
      <c r="M1022" s="790" t="s">
        <v>184</v>
      </c>
      <c r="N1022" s="790" t="s">
        <v>185</v>
      </c>
      <c r="O1022" s="790" t="s">
        <v>186</v>
      </c>
      <c r="P1022" s="790" t="s">
        <v>187</v>
      </c>
      <c r="Q1022" s="790" t="s">
        <v>188</v>
      </c>
      <c r="R1022" s="790" t="s">
        <v>189</v>
      </c>
      <c r="S1022" s="790" t="s">
        <v>190</v>
      </c>
      <c r="T1022" s="790" t="s">
        <v>191</v>
      </c>
      <c r="U1022" s="790" t="s">
        <v>192</v>
      </c>
      <c r="V1022" s="790" t="s">
        <v>193</v>
      </c>
      <c r="W1022" s="790" t="s">
        <v>194</v>
      </c>
      <c r="X1022" s="790" t="s">
        <v>195</v>
      </c>
      <c r="Y1022" s="790" t="s">
        <v>196</v>
      </c>
      <c r="Z1022" s="790" t="s">
        <v>197</v>
      </c>
      <c r="AA1022" s="790" t="s">
        <v>198</v>
      </c>
      <c r="AB1022" s="790" t="s">
        <v>199</v>
      </c>
      <c r="AC1022" s="790" t="s">
        <v>200</v>
      </c>
      <c r="AD1022" s="790" t="s">
        <v>201</v>
      </c>
      <c r="AE1022" s="790" t="s">
        <v>202</v>
      </c>
      <c r="AF1022" s="790" t="s">
        <v>203</v>
      </c>
      <c r="AG1022" s="790" t="s">
        <v>204</v>
      </c>
      <c r="AH1022" s="790" t="s">
        <v>205</v>
      </c>
      <c r="AI1022" s="790" t="s">
        <v>206</v>
      </c>
      <c r="AJ1022" s="790" t="s">
        <v>207</v>
      </c>
      <c r="AK1022" s="790" t="s">
        <v>208</v>
      </c>
      <c r="AL1022" s="790" t="s">
        <v>209</v>
      </c>
      <c r="AM1022" s="790" t="s">
        <v>229</v>
      </c>
      <c r="AN1022" s="790" t="s">
        <v>230</v>
      </c>
      <c r="AO1022" s="790" t="s">
        <v>231</v>
      </c>
      <c r="AP1022" s="762" t="s">
        <v>210</v>
      </c>
      <c r="AQ1022" s="763" t="s">
        <v>211</v>
      </c>
      <c r="AR1022" s="764" t="s">
        <v>212</v>
      </c>
      <c r="AS1022" s="765" t="s">
        <v>213</v>
      </c>
      <c r="AT1022" s="766" t="s">
        <v>182</v>
      </c>
      <c r="AU1022" s="791" t="s">
        <v>232</v>
      </c>
      <c r="AV1022" s="484" t="s">
        <v>139</v>
      </c>
      <c r="AW1022" s="484"/>
      <c r="AX1022" s="484"/>
      <c r="AY1022" s="484"/>
      <c r="AZ1022" s="484"/>
    </row>
    <row r="1023" spans="1:211" ht="15">
      <c r="A1023" s="817"/>
      <c r="B1023" s="545"/>
      <c r="C1023" s="546"/>
      <c r="D1023" s="818"/>
      <c r="E1023" s="819"/>
      <c r="F1023" s="820" t="s">
        <v>238</v>
      </c>
      <c r="G1023" s="820"/>
      <c r="H1023" s="549">
        <v>0.21</v>
      </c>
      <c r="I1023" s="549">
        <v>1</v>
      </c>
      <c r="J1023" s="550"/>
      <c r="K1023" s="497">
        <f>J1023+(J1023*H1023)</f>
        <v>0</v>
      </c>
      <c r="L1023" s="821">
        <v>1</v>
      </c>
      <c r="M1023" s="821"/>
      <c r="N1023" s="692">
        <f>L1023+M1023</f>
        <v>1</v>
      </c>
      <c r="O1023" s="499"/>
      <c r="P1023" s="499"/>
      <c r="Q1023" s="499"/>
      <c r="R1023" s="499"/>
      <c r="S1023" s="499"/>
      <c r="T1023" s="499"/>
      <c r="U1023" s="499"/>
      <c r="V1023" s="499"/>
      <c r="W1023" s="499"/>
      <c r="X1023" s="499"/>
      <c r="Y1023" s="499"/>
      <c r="Z1023" s="499"/>
      <c r="AA1023" s="499"/>
      <c r="AB1023" s="499"/>
      <c r="AC1023" s="499"/>
      <c r="AD1023" s="499"/>
      <c r="AE1023" s="499"/>
      <c r="AF1023" s="499"/>
      <c r="AG1023" s="499"/>
      <c r="AH1023" s="499"/>
      <c r="AI1023" s="499"/>
      <c r="AJ1023" s="499"/>
      <c r="AK1023" s="500">
        <f>SUM(O1023:AJ1023)</f>
        <v>0</v>
      </c>
      <c r="AL1023" s="692">
        <f t="shared" ref="AL1023:AL1454" si="208">N1023+AK1023</f>
        <v>1</v>
      </c>
      <c r="AM1023" s="693">
        <f>IF(Tableau4[[#This Row],[N° pièce]]="",0,(Tableau4[[#This Row],[hors TVA]]+(Tableau4[[#This Row],[hors TVA]]*Tableau4[[#This Row],[Taux TVA]])-(Tableau4[[#This Row],[hors TVA]]*Tableau4[[#This Row],[Taux TVA]]*Tableau4[[#This Row],[Régime TVA Récupération:]]))*Tableau4[[#This Row],[Type 1]])</f>
        <v>0</v>
      </c>
      <c r="AN1023" s="693">
        <f>IF(Tableau4[[#This Row],[N° pièce]]="",0,IF($K$2="pôle",((Tableau4[[#This Row],[hors TVA]]+(Tableau4[[#This Row],[hors TVA]]*Tableau4[[#This Row],[Taux TVA]])-(Tableau4[[#This Row],[hors TVA]]*Tableau4[[#This Row],[Taux TVA]]*Tableau4[[#This Row],[Régime TVA Récupération:]]))*Tableau4[[#This Row],[Type 2]]),0))</f>
        <v>0</v>
      </c>
      <c r="AO1023" s="693">
        <f t="shared" ref="AO1023:AO1086" si="209">$AM1023+$AN1023</f>
        <v>0</v>
      </c>
      <c r="AP1023" s="503">
        <f t="shared" ref="AP1023:AP1454" si="210">AM1023-AR1023</f>
        <v>0</v>
      </c>
      <c r="AQ1023" s="497">
        <f t="shared" ref="AQ1023:AQ1454" si="211">AN1023-AS1023</f>
        <v>0</v>
      </c>
      <c r="AR1023" s="665"/>
      <c r="AS1023" s="504"/>
      <c r="AT1023" s="505"/>
      <c r="AU1023" s="752"/>
      <c r="AV1023" s="484"/>
      <c r="AW1023" s="484"/>
      <c r="AX1023" s="484"/>
      <c r="AY1023" s="484"/>
      <c r="AZ1023" s="484"/>
      <c r="BB1023" s="354"/>
      <c r="BC1023" s="355"/>
    </row>
    <row r="1024" spans="1:211" ht="15">
      <c r="A1024" s="543"/>
      <c r="B1024" s="530"/>
      <c r="C1024" s="531"/>
      <c r="D1024" s="551"/>
      <c r="E1024" s="532"/>
      <c r="F1024" s="532"/>
      <c r="G1024" s="532"/>
      <c r="H1024" s="533">
        <v>0.21</v>
      </c>
      <c r="I1024" s="533">
        <v>1</v>
      </c>
      <c r="J1024" s="534"/>
      <c r="K1024" s="506">
        <f t="shared" ref="K1024:K1052" si="212">J1024+(J1024*H1024)</f>
        <v>0</v>
      </c>
      <c r="L1024" s="536">
        <v>1</v>
      </c>
      <c r="M1024" s="536"/>
      <c r="N1024" s="700">
        <f t="shared" ref="N1024:N1454" si="213">L1024+M1024</f>
        <v>1</v>
      </c>
      <c r="O1024" s="508"/>
      <c r="P1024" s="508"/>
      <c r="Q1024" s="508"/>
      <c r="R1024" s="508"/>
      <c r="S1024" s="508"/>
      <c r="T1024" s="508"/>
      <c r="U1024" s="508"/>
      <c r="V1024" s="508"/>
      <c r="W1024" s="508"/>
      <c r="X1024" s="508"/>
      <c r="Y1024" s="508"/>
      <c r="Z1024" s="508"/>
      <c r="AA1024" s="508"/>
      <c r="AB1024" s="508"/>
      <c r="AC1024" s="508"/>
      <c r="AD1024" s="508"/>
      <c r="AE1024" s="508"/>
      <c r="AF1024" s="508"/>
      <c r="AG1024" s="508"/>
      <c r="AH1024" s="508"/>
      <c r="AI1024" s="508"/>
      <c r="AJ1024" s="508"/>
      <c r="AK1024" s="509">
        <f t="shared" ref="AK1024:AK1454" si="214">SUM(O1024:AJ1024)</f>
        <v>0</v>
      </c>
      <c r="AL1024" s="700">
        <f t="shared" si="208"/>
        <v>1</v>
      </c>
      <c r="AM1024" s="701">
        <f>IF(Tableau4[[#This Row],[N° pièce]]="",0,(Tableau4[[#This Row],[hors TVA]]+(Tableau4[[#This Row],[hors TVA]]*Tableau4[[#This Row],[Taux TVA]])-(Tableau4[[#This Row],[hors TVA]]*Tableau4[[#This Row],[Taux TVA]]*Tableau4[[#This Row],[Régime TVA Récupération:]]))*Tableau4[[#This Row],[Type 1]])</f>
        <v>0</v>
      </c>
      <c r="AN1024" s="701">
        <f>IF(Tableau4[[#This Row],[N° pièce]]="",0,IF($K$2="pôle",((Tableau4[[#This Row],[hors TVA]]+(Tableau4[[#This Row],[hors TVA]]*Tableau4[[#This Row],[Taux TVA]])-(Tableau4[[#This Row],[hors TVA]]*Tableau4[[#This Row],[Taux TVA]]*Tableau4[[#This Row],[Régime TVA Récupération:]]))*Tableau4[[#This Row],[Type 2]]),0))</f>
        <v>0</v>
      </c>
      <c r="AO1024" s="701">
        <f t="shared" si="209"/>
        <v>0</v>
      </c>
      <c r="AP1024" s="255">
        <f t="shared" si="210"/>
        <v>0</v>
      </c>
      <c r="AQ1024" s="506">
        <f t="shared" si="211"/>
        <v>0</v>
      </c>
      <c r="AR1024" s="671"/>
      <c r="AS1024" s="512"/>
      <c r="AT1024" s="513"/>
      <c r="AU1024" s="753"/>
      <c r="AV1024" s="484"/>
      <c r="AW1024" s="484"/>
      <c r="AX1024" s="484"/>
      <c r="AY1024" s="484"/>
      <c r="AZ1024" s="484"/>
      <c r="BB1024" s="354"/>
      <c r="BC1024" s="356"/>
    </row>
    <row r="1025" spans="1:55" ht="15">
      <c r="A1025" s="543"/>
      <c r="B1025" s="530"/>
      <c r="C1025" s="531"/>
      <c r="D1025" s="551"/>
      <c r="E1025" s="532"/>
      <c r="F1025" s="532"/>
      <c r="G1025" s="532"/>
      <c r="H1025" s="533">
        <v>0.21</v>
      </c>
      <c r="I1025" s="533">
        <v>1</v>
      </c>
      <c r="J1025" s="534"/>
      <c r="K1025" s="506">
        <f t="shared" si="212"/>
        <v>0</v>
      </c>
      <c r="L1025" s="536">
        <v>1</v>
      </c>
      <c r="M1025" s="536"/>
      <c r="N1025" s="700">
        <f t="shared" ref="N1025:N1030" si="215">L1025+M1025</f>
        <v>1</v>
      </c>
      <c r="O1025" s="508"/>
      <c r="P1025" s="508"/>
      <c r="Q1025" s="508"/>
      <c r="R1025" s="508"/>
      <c r="S1025" s="508"/>
      <c r="T1025" s="508"/>
      <c r="U1025" s="508"/>
      <c r="V1025" s="508"/>
      <c r="W1025" s="508"/>
      <c r="X1025" s="508"/>
      <c r="Y1025" s="508"/>
      <c r="Z1025" s="508"/>
      <c r="AA1025" s="508"/>
      <c r="AB1025" s="508"/>
      <c r="AC1025" s="508"/>
      <c r="AD1025" s="508"/>
      <c r="AE1025" s="508"/>
      <c r="AF1025" s="508"/>
      <c r="AG1025" s="508"/>
      <c r="AH1025" s="508"/>
      <c r="AI1025" s="508"/>
      <c r="AJ1025" s="508"/>
      <c r="AK1025" s="509">
        <f t="shared" ref="AK1025:AK1030" si="216">SUM(O1025:AJ1025)</f>
        <v>0</v>
      </c>
      <c r="AL1025" s="700">
        <f t="shared" ref="AL1025:AL1030" si="217">N1025+AK1025</f>
        <v>1</v>
      </c>
      <c r="AM1025" s="701">
        <f>IF(Tableau4[[#This Row],[N° pièce]]="",0,(Tableau4[[#This Row],[hors TVA]]+(Tableau4[[#This Row],[hors TVA]]*Tableau4[[#This Row],[Taux TVA]])-(Tableau4[[#This Row],[hors TVA]]*Tableau4[[#This Row],[Taux TVA]]*Tableau4[[#This Row],[Régime TVA Récupération:]]))*Tableau4[[#This Row],[Type 1]])</f>
        <v>0</v>
      </c>
      <c r="AN1025" s="701">
        <f>IF(Tableau4[[#This Row],[N° pièce]]="",0,IF($K$2="pôle",((Tableau4[[#This Row],[hors TVA]]+(Tableau4[[#This Row],[hors TVA]]*Tableau4[[#This Row],[Taux TVA]])-(Tableau4[[#This Row],[hors TVA]]*Tableau4[[#This Row],[Taux TVA]]*Tableau4[[#This Row],[Régime TVA Récupération:]]))*Tableau4[[#This Row],[Type 2]]),0))</f>
        <v>0</v>
      </c>
      <c r="AO1025" s="701">
        <f t="shared" si="209"/>
        <v>0</v>
      </c>
      <c r="AP1025" s="255">
        <f t="shared" ref="AP1025:AP1030" si="218">AM1025-AR1025</f>
        <v>0</v>
      </c>
      <c r="AQ1025" s="506">
        <f t="shared" ref="AQ1025:AQ1030" si="219">AN1025-AS1025</f>
        <v>0</v>
      </c>
      <c r="AR1025" s="671"/>
      <c r="AS1025" s="512"/>
      <c r="AT1025" s="513"/>
      <c r="AU1025" s="753"/>
      <c r="AV1025" s="484"/>
      <c r="AW1025" s="484"/>
      <c r="AX1025" s="484"/>
      <c r="AY1025" s="484"/>
      <c r="AZ1025" s="484"/>
      <c r="BB1025" s="357"/>
      <c r="BC1025" s="355"/>
    </row>
    <row r="1026" spans="1:55" ht="15">
      <c r="A1026" s="543"/>
      <c r="B1026" s="530"/>
      <c r="C1026" s="531"/>
      <c r="D1026" s="551"/>
      <c r="E1026" s="532"/>
      <c r="F1026" s="532"/>
      <c r="G1026" s="532"/>
      <c r="H1026" s="533">
        <v>0.21</v>
      </c>
      <c r="I1026" s="533">
        <v>1</v>
      </c>
      <c r="J1026" s="534"/>
      <c r="K1026" s="506">
        <f t="shared" si="212"/>
        <v>0</v>
      </c>
      <c r="L1026" s="536">
        <v>1</v>
      </c>
      <c r="M1026" s="536"/>
      <c r="N1026" s="700">
        <f t="shared" si="215"/>
        <v>1</v>
      </c>
      <c r="O1026" s="508"/>
      <c r="P1026" s="508"/>
      <c r="Q1026" s="508"/>
      <c r="R1026" s="508"/>
      <c r="S1026" s="508"/>
      <c r="T1026" s="508"/>
      <c r="U1026" s="508"/>
      <c r="V1026" s="508"/>
      <c r="W1026" s="508"/>
      <c r="X1026" s="508"/>
      <c r="Y1026" s="508"/>
      <c r="Z1026" s="508"/>
      <c r="AA1026" s="508"/>
      <c r="AB1026" s="508"/>
      <c r="AC1026" s="508"/>
      <c r="AD1026" s="508"/>
      <c r="AE1026" s="508"/>
      <c r="AF1026" s="508"/>
      <c r="AG1026" s="508"/>
      <c r="AH1026" s="508"/>
      <c r="AI1026" s="508"/>
      <c r="AJ1026" s="508"/>
      <c r="AK1026" s="509">
        <f t="shared" si="216"/>
        <v>0</v>
      </c>
      <c r="AL1026" s="700">
        <f t="shared" si="217"/>
        <v>1</v>
      </c>
      <c r="AM1026" s="701">
        <f>IF(Tableau4[[#This Row],[N° pièce]]="",0,(Tableau4[[#This Row],[hors TVA]]+(Tableau4[[#This Row],[hors TVA]]*Tableau4[[#This Row],[Taux TVA]])-(Tableau4[[#This Row],[hors TVA]]*Tableau4[[#This Row],[Taux TVA]]*Tableau4[[#This Row],[Régime TVA Récupération:]]))*Tableau4[[#This Row],[Type 1]])</f>
        <v>0</v>
      </c>
      <c r="AN1026" s="701">
        <f>IF(Tableau4[[#This Row],[N° pièce]]="",0,IF($K$2="pôle",((Tableau4[[#This Row],[hors TVA]]+(Tableau4[[#This Row],[hors TVA]]*Tableau4[[#This Row],[Taux TVA]])-(Tableau4[[#This Row],[hors TVA]]*Tableau4[[#This Row],[Taux TVA]]*Tableau4[[#This Row],[Régime TVA Récupération:]]))*Tableau4[[#This Row],[Type 2]]),0))</f>
        <v>0</v>
      </c>
      <c r="AO1026" s="701">
        <f t="shared" si="209"/>
        <v>0</v>
      </c>
      <c r="AP1026" s="255">
        <f t="shared" si="218"/>
        <v>0</v>
      </c>
      <c r="AQ1026" s="506">
        <f t="shared" si="219"/>
        <v>0</v>
      </c>
      <c r="AR1026" s="671"/>
      <c r="AS1026" s="512"/>
      <c r="AT1026" s="513"/>
      <c r="AU1026" s="753"/>
      <c r="AV1026" s="484"/>
      <c r="AW1026" s="484"/>
      <c r="AX1026" s="484"/>
      <c r="AY1026" s="484"/>
      <c r="AZ1026" s="484"/>
      <c r="BC1026" s="355"/>
    </row>
    <row r="1027" spans="1:55" ht="15">
      <c r="A1027" s="543"/>
      <c r="B1027" s="530"/>
      <c r="C1027" s="531"/>
      <c r="D1027" s="551"/>
      <c r="E1027" s="532"/>
      <c r="F1027" s="532"/>
      <c r="G1027" s="532"/>
      <c r="H1027" s="533">
        <v>0.21</v>
      </c>
      <c r="I1027" s="533">
        <v>1</v>
      </c>
      <c r="J1027" s="534"/>
      <c r="K1027" s="506">
        <f t="shared" si="212"/>
        <v>0</v>
      </c>
      <c r="L1027" s="536">
        <v>1</v>
      </c>
      <c r="M1027" s="536"/>
      <c r="N1027" s="700">
        <f t="shared" si="215"/>
        <v>1</v>
      </c>
      <c r="O1027" s="508"/>
      <c r="P1027" s="508"/>
      <c r="Q1027" s="508"/>
      <c r="R1027" s="508"/>
      <c r="S1027" s="508"/>
      <c r="T1027" s="508"/>
      <c r="U1027" s="508"/>
      <c r="V1027" s="508"/>
      <c r="W1027" s="508"/>
      <c r="X1027" s="508"/>
      <c r="Y1027" s="508"/>
      <c r="Z1027" s="508"/>
      <c r="AA1027" s="508"/>
      <c r="AB1027" s="508"/>
      <c r="AC1027" s="508"/>
      <c r="AD1027" s="508"/>
      <c r="AE1027" s="508"/>
      <c r="AF1027" s="508"/>
      <c r="AG1027" s="508"/>
      <c r="AH1027" s="508"/>
      <c r="AI1027" s="508"/>
      <c r="AJ1027" s="508"/>
      <c r="AK1027" s="509">
        <f t="shared" si="216"/>
        <v>0</v>
      </c>
      <c r="AL1027" s="700">
        <f t="shared" si="217"/>
        <v>1</v>
      </c>
      <c r="AM1027" s="701">
        <f>IF(Tableau4[[#This Row],[N° pièce]]="",0,(Tableau4[[#This Row],[hors TVA]]+(Tableau4[[#This Row],[hors TVA]]*Tableau4[[#This Row],[Taux TVA]])-(Tableau4[[#This Row],[hors TVA]]*Tableau4[[#This Row],[Taux TVA]]*Tableau4[[#This Row],[Régime TVA Récupération:]]))*Tableau4[[#This Row],[Type 1]])</f>
        <v>0</v>
      </c>
      <c r="AN1027" s="701">
        <f>IF(Tableau4[[#This Row],[N° pièce]]="",0,IF($K$2="pôle",((Tableau4[[#This Row],[hors TVA]]+(Tableau4[[#This Row],[hors TVA]]*Tableau4[[#This Row],[Taux TVA]])-(Tableau4[[#This Row],[hors TVA]]*Tableau4[[#This Row],[Taux TVA]]*Tableau4[[#This Row],[Régime TVA Récupération:]]))*Tableau4[[#This Row],[Type 2]]),0))</f>
        <v>0</v>
      </c>
      <c r="AO1027" s="701">
        <f t="shared" si="209"/>
        <v>0</v>
      </c>
      <c r="AP1027" s="255">
        <f t="shared" si="218"/>
        <v>0</v>
      </c>
      <c r="AQ1027" s="506">
        <f t="shared" si="219"/>
        <v>0</v>
      </c>
      <c r="AR1027" s="671"/>
      <c r="AS1027" s="512"/>
      <c r="AT1027" s="513"/>
      <c r="AU1027" s="753"/>
      <c r="AV1027" s="484"/>
      <c r="AW1027" s="484"/>
      <c r="AX1027" s="484"/>
      <c r="AY1027" s="484"/>
      <c r="AZ1027" s="484"/>
      <c r="BC1027" s="357"/>
    </row>
    <row r="1028" spans="1:55" ht="15">
      <c r="A1028" s="543"/>
      <c r="B1028" s="530"/>
      <c r="C1028" s="531"/>
      <c r="D1028" s="551"/>
      <c r="E1028" s="532"/>
      <c r="F1028" s="532"/>
      <c r="G1028" s="532"/>
      <c r="H1028" s="533">
        <v>0.21</v>
      </c>
      <c r="I1028" s="533">
        <v>1</v>
      </c>
      <c r="J1028" s="534"/>
      <c r="K1028" s="506">
        <f t="shared" si="212"/>
        <v>0</v>
      </c>
      <c r="L1028" s="536">
        <v>1</v>
      </c>
      <c r="M1028" s="536"/>
      <c r="N1028" s="700">
        <f t="shared" si="215"/>
        <v>1</v>
      </c>
      <c r="O1028" s="508"/>
      <c r="P1028" s="508"/>
      <c r="Q1028" s="508"/>
      <c r="R1028" s="508"/>
      <c r="S1028" s="508"/>
      <c r="T1028" s="508"/>
      <c r="U1028" s="508"/>
      <c r="V1028" s="508"/>
      <c r="W1028" s="508"/>
      <c r="X1028" s="508"/>
      <c r="Y1028" s="508"/>
      <c r="Z1028" s="508"/>
      <c r="AA1028" s="508"/>
      <c r="AB1028" s="508"/>
      <c r="AC1028" s="508"/>
      <c r="AD1028" s="508"/>
      <c r="AE1028" s="508"/>
      <c r="AF1028" s="508"/>
      <c r="AG1028" s="508"/>
      <c r="AH1028" s="508"/>
      <c r="AI1028" s="508"/>
      <c r="AJ1028" s="508"/>
      <c r="AK1028" s="509">
        <f t="shared" si="216"/>
        <v>0</v>
      </c>
      <c r="AL1028" s="700">
        <f t="shared" si="217"/>
        <v>1</v>
      </c>
      <c r="AM1028" s="701">
        <f>IF(Tableau4[[#This Row],[N° pièce]]="",0,(Tableau4[[#This Row],[hors TVA]]+(Tableau4[[#This Row],[hors TVA]]*Tableau4[[#This Row],[Taux TVA]])-(Tableau4[[#This Row],[hors TVA]]*Tableau4[[#This Row],[Taux TVA]]*Tableau4[[#This Row],[Régime TVA Récupération:]]))*Tableau4[[#This Row],[Type 1]])</f>
        <v>0</v>
      </c>
      <c r="AN1028" s="701">
        <f>IF(Tableau4[[#This Row],[N° pièce]]="",0,IF($K$2="pôle",((Tableau4[[#This Row],[hors TVA]]+(Tableau4[[#This Row],[hors TVA]]*Tableau4[[#This Row],[Taux TVA]])-(Tableau4[[#This Row],[hors TVA]]*Tableau4[[#This Row],[Taux TVA]]*Tableau4[[#This Row],[Régime TVA Récupération:]]))*Tableau4[[#This Row],[Type 2]]),0))</f>
        <v>0</v>
      </c>
      <c r="AO1028" s="701">
        <f t="shared" si="209"/>
        <v>0</v>
      </c>
      <c r="AP1028" s="255">
        <f t="shared" si="218"/>
        <v>0</v>
      </c>
      <c r="AQ1028" s="506">
        <f t="shared" si="219"/>
        <v>0</v>
      </c>
      <c r="AR1028" s="671"/>
      <c r="AS1028" s="512"/>
      <c r="AT1028" s="513"/>
      <c r="AU1028" s="753"/>
      <c r="AV1028" s="484"/>
      <c r="AW1028" s="484"/>
      <c r="AX1028" s="484"/>
      <c r="AY1028" s="484"/>
      <c r="AZ1028" s="484"/>
    </row>
    <row r="1029" spans="1:55" ht="15">
      <c r="A1029" s="543"/>
      <c r="B1029" s="530"/>
      <c r="C1029" s="531"/>
      <c r="D1029" s="551"/>
      <c r="E1029" s="532"/>
      <c r="F1029" s="532"/>
      <c r="G1029" s="532"/>
      <c r="H1029" s="533">
        <v>0.21</v>
      </c>
      <c r="I1029" s="533">
        <v>1</v>
      </c>
      <c r="J1029" s="534"/>
      <c r="K1029" s="506">
        <f t="shared" si="212"/>
        <v>0</v>
      </c>
      <c r="L1029" s="536">
        <v>1</v>
      </c>
      <c r="M1029" s="536"/>
      <c r="N1029" s="700">
        <f t="shared" si="215"/>
        <v>1</v>
      </c>
      <c r="O1029" s="508"/>
      <c r="P1029" s="508"/>
      <c r="Q1029" s="508"/>
      <c r="R1029" s="508"/>
      <c r="S1029" s="508"/>
      <c r="T1029" s="508"/>
      <c r="U1029" s="508"/>
      <c r="V1029" s="508"/>
      <c r="W1029" s="508"/>
      <c r="X1029" s="508"/>
      <c r="Y1029" s="508"/>
      <c r="Z1029" s="508"/>
      <c r="AA1029" s="508"/>
      <c r="AB1029" s="508"/>
      <c r="AC1029" s="508"/>
      <c r="AD1029" s="508"/>
      <c r="AE1029" s="508"/>
      <c r="AF1029" s="508"/>
      <c r="AG1029" s="508"/>
      <c r="AH1029" s="508"/>
      <c r="AI1029" s="508"/>
      <c r="AJ1029" s="508"/>
      <c r="AK1029" s="509">
        <f t="shared" si="216"/>
        <v>0</v>
      </c>
      <c r="AL1029" s="700">
        <f t="shared" si="217"/>
        <v>1</v>
      </c>
      <c r="AM1029" s="701">
        <f>IF(Tableau4[[#This Row],[N° pièce]]="",0,(Tableau4[[#This Row],[hors TVA]]+(Tableau4[[#This Row],[hors TVA]]*Tableau4[[#This Row],[Taux TVA]])-(Tableau4[[#This Row],[hors TVA]]*Tableau4[[#This Row],[Taux TVA]]*Tableau4[[#This Row],[Régime TVA Récupération:]]))*Tableau4[[#This Row],[Type 1]])</f>
        <v>0</v>
      </c>
      <c r="AN1029" s="701">
        <f>IF(Tableau4[[#This Row],[N° pièce]]="",0,IF($K$2="pôle",((Tableau4[[#This Row],[hors TVA]]+(Tableau4[[#This Row],[hors TVA]]*Tableau4[[#This Row],[Taux TVA]])-(Tableau4[[#This Row],[hors TVA]]*Tableau4[[#This Row],[Taux TVA]]*Tableau4[[#This Row],[Régime TVA Récupération:]]))*Tableau4[[#This Row],[Type 2]]),0))</f>
        <v>0</v>
      </c>
      <c r="AO1029" s="701">
        <f t="shared" si="209"/>
        <v>0</v>
      </c>
      <c r="AP1029" s="255">
        <f t="shared" si="218"/>
        <v>0</v>
      </c>
      <c r="AQ1029" s="506">
        <f t="shared" si="219"/>
        <v>0</v>
      </c>
      <c r="AR1029" s="671"/>
      <c r="AS1029" s="512"/>
      <c r="AT1029" s="513"/>
      <c r="AU1029" s="753"/>
      <c r="AV1029" s="484"/>
      <c r="AW1029" s="484"/>
      <c r="AX1029" s="484"/>
      <c r="AY1029" s="484"/>
      <c r="AZ1029" s="484"/>
    </row>
    <row r="1030" spans="1:55" ht="15">
      <c r="A1030" s="543"/>
      <c r="B1030" s="530"/>
      <c r="C1030" s="531"/>
      <c r="D1030" s="551"/>
      <c r="E1030" s="532"/>
      <c r="F1030" s="532"/>
      <c r="G1030" s="532"/>
      <c r="H1030" s="533">
        <v>0.21</v>
      </c>
      <c r="I1030" s="533">
        <v>1</v>
      </c>
      <c r="J1030" s="534"/>
      <c r="K1030" s="506">
        <f t="shared" si="212"/>
        <v>0</v>
      </c>
      <c r="L1030" s="536">
        <v>1</v>
      </c>
      <c r="M1030" s="536"/>
      <c r="N1030" s="700">
        <f t="shared" si="215"/>
        <v>1</v>
      </c>
      <c r="O1030" s="508"/>
      <c r="P1030" s="508"/>
      <c r="Q1030" s="508"/>
      <c r="R1030" s="508"/>
      <c r="S1030" s="508"/>
      <c r="T1030" s="508"/>
      <c r="U1030" s="508"/>
      <c r="V1030" s="508"/>
      <c r="W1030" s="508"/>
      <c r="X1030" s="508"/>
      <c r="Y1030" s="508"/>
      <c r="Z1030" s="508"/>
      <c r="AA1030" s="508"/>
      <c r="AB1030" s="508"/>
      <c r="AC1030" s="508"/>
      <c r="AD1030" s="508"/>
      <c r="AE1030" s="508"/>
      <c r="AF1030" s="508"/>
      <c r="AG1030" s="508"/>
      <c r="AH1030" s="508"/>
      <c r="AI1030" s="508"/>
      <c r="AJ1030" s="508"/>
      <c r="AK1030" s="509">
        <f t="shared" si="216"/>
        <v>0</v>
      </c>
      <c r="AL1030" s="700">
        <f t="shared" si="217"/>
        <v>1</v>
      </c>
      <c r="AM1030" s="701">
        <f>IF(Tableau4[[#This Row],[N° pièce]]="",0,(Tableau4[[#This Row],[hors TVA]]+(Tableau4[[#This Row],[hors TVA]]*Tableau4[[#This Row],[Taux TVA]])-(Tableau4[[#This Row],[hors TVA]]*Tableau4[[#This Row],[Taux TVA]]*Tableau4[[#This Row],[Régime TVA Récupération:]]))*Tableau4[[#This Row],[Type 1]])</f>
        <v>0</v>
      </c>
      <c r="AN1030" s="701">
        <f>IF(Tableau4[[#This Row],[N° pièce]]="",0,IF($K$2="pôle",((Tableau4[[#This Row],[hors TVA]]+(Tableau4[[#This Row],[hors TVA]]*Tableau4[[#This Row],[Taux TVA]])-(Tableau4[[#This Row],[hors TVA]]*Tableau4[[#This Row],[Taux TVA]]*Tableau4[[#This Row],[Régime TVA Récupération:]]))*Tableau4[[#This Row],[Type 2]]),0))</f>
        <v>0</v>
      </c>
      <c r="AO1030" s="701">
        <f t="shared" si="209"/>
        <v>0</v>
      </c>
      <c r="AP1030" s="255">
        <f t="shared" si="218"/>
        <v>0</v>
      </c>
      <c r="AQ1030" s="506">
        <f t="shared" si="219"/>
        <v>0</v>
      </c>
      <c r="AR1030" s="671"/>
      <c r="AS1030" s="512"/>
      <c r="AT1030" s="513"/>
      <c r="AU1030" s="753"/>
      <c r="AV1030" s="484"/>
      <c r="AW1030" s="484"/>
      <c r="AX1030" s="484"/>
      <c r="AY1030" s="484"/>
      <c r="AZ1030" s="484"/>
    </row>
    <row r="1031" spans="1:55" ht="15">
      <c r="A1031" s="543"/>
      <c r="B1031" s="530"/>
      <c r="C1031" s="531"/>
      <c r="D1031" s="551"/>
      <c r="E1031" s="532"/>
      <c r="F1031" s="532"/>
      <c r="G1031" s="532"/>
      <c r="H1031" s="533">
        <v>0.21</v>
      </c>
      <c r="I1031" s="533">
        <v>1</v>
      </c>
      <c r="J1031" s="534"/>
      <c r="K1031" s="506">
        <f t="shared" si="212"/>
        <v>0</v>
      </c>
      <c r="L1031" s="536">
        <v>1</v>
      </c>
      <c r="M1031" s="536"/>
      <c r="N1031" s="700">
        <f t="shared" si="213"/>
        <v>1</v>
      </c>
      <c r="O1031" s="508"/>
      <c r="P1031" s="508"/>
      <c r="Q1031" s="508"/>
      <c r="R1031" s="508"/>
      <c r="S1031" s="508"/>
      <c r="T1031" s="508"/>
      <c r="U1031" s="508"/>
      <c r="V1031" s="508"/>
      <c r="W1031" s="508"/>
      <c r="X1031" s="508"/>
      <c r="Y1031" s="508"/>
      <c r="Z1031" s="508"/>
      <c r="AA1031" s="508"/>
      <c r="AB1031" s="508"/>
      <c r="AC1031" s="508"/>
      <c r="AD1031" s="508"/>
      <c r="AE1031" s="508"/>
      <c r="AF1031" s="508"/>
      <c r="AG1031" s="508"/>
      <c r="AH1031" s="508"/>
      <c r="AI1031" s="508"/>
      <c r="AJ1031" s="508"/>
      <c r="AK1031" s="509">
        <f t="shared" si="214"/>
        <v>0</v>
      </c>
      <c r="AL1031" s="700">
        <f t="shared" si="208"/>
        <v>1</v>
      </c>
      <c r="AM1031" s="701">
        <f>IF(Tableau4[[#This Row],[N° pièce]]="",0,(Tableau4[[#This Row],[hors TVA]]+(Tableau4[[#This Row],[hors TVA]]*Tableau4[[#This Row],[Taux TVA]])-(Tableau4[[#This Row],[hors TVA]]*Tableau4[[#This Row],[Taux TVA]]*Tableau4[[#This Row],[Régime TVA Récupération:]]))*Tableau4[[#This Row],[Type 1]])</f>
        <v>0</v>
      </c>
      <c r="AN1031" s="701">
        <f>IF(Tableau4[[#This Row],[N° pièce]]="",0,IF($K$2="pôle",((Tableau4[[#This Row],[hors TVA]]+(Tableau4[[#This Row],[hors TVA]]*Tableau4[[#This Row],[Taux TVA]])-(Tableau4[[#This Row],[hors TVA]]*Tableau4[[#This Row],[Taux TVA]]*Tableau4[[#This Row],[Régime TVA Récupération:]]))*Tableau4[[#This Row],[Type 2]]),0))</f>
        <v>0</v>
      </c>
      <c r="AO1031" s="701">
        <f t="shared" si="209"/>
        <v>0</v>
      </c>
      <c r="AP1031" s="255">
        <f t="shared" si="210"/>
        <v>0</v>
      </c>
      <c r="AQ1031" s="506">
        <f t="shared" si="211"/>
        <v>0</v>
      </c>
      <c r="AR1031" s="671"/>
      <c r="AS1031" s="512"/>
      <c r="AT1031" s="513"/>
      <c r="AU1031" s="753"/>
      <c r="AV1031" s="484"/>
      <c r="AW1031" s="484"/>
      <c r="AX1031" s="484"/>
      <c r="AY1031" s="484"/>
      <c r="AZ1031" s="484"/>
    </row>
    <row r="1032" spans="1:55" ht="15">
      <c r="A1032" s="543"/>
      <c r="B1032" s="530"/>
      <c r="C1032" s="531"/>
      <c r="D1032" s="551"/>
      <c r="E1032" s="532"/>
      <c r="F1032" s="532"/>
      <c r="G1032" s="532"/>
      <c r="H1032" s="533">
        <v>0.21</v>
      </c>
      <c r="I1032" s="533">
        <v>1</v>
      </c>
      <c r="J1032" s="534"/>
      <c r="K1032" s="506">
        <f t="shared" si="212"/>
        <v>0</v>
      </c>
      <c r="L1032" s="536">
        <v>1</v>
      </c>
      <c r="M1032" s="536"/>
      <c r="N1032" s="700">
        <f t="shared" si="213"/>
        <v>1</v>
      </c>
      <c r="O1032" s="508"/>
      <c r="P1032" s="508"/>
      <c r="Q1032" s="508"/>
      <c r="R1032" s="508"/>
      <c r="S1032" s="508"/>
      <c r="T1032" s="508"/>
      <c r="U1032" s="508"/>
      <c r="V1032" s="508"/>
      <c r="W1032" s="508"/>
      <c r="X1032" s="508"/>
      <c r="Y1032" s="508"/>
      <c r="Z1032" s="508"/>
      <c r="AA1032" s="508"/>
      <c r="AB1032" s="508"/>
      <c r="AC1032" s="508"/>
      <c r="AD1032" s="508"/>
      <c r="AE1032" s="508"/>
      <c r="AF1032" s="508"/>
      <c r="AG1032" s="508"/>
      <c r="AH1032" s="508"/>
      <c r="AI1032" s="508"/>
      <c r="AJ1032" s="508"/>
      <c r="AK1032" s="509">
        <f t="shared" si="214"/>
        <v>0</v>
      </c>
      <c r="AL1032" s="700">
        <f t="shared" si="208"/>
        <v>1</v>
      </c>
      <c r="AM1032" s="701">
        <f>IF(Tableau4[[#This Row],[N° pièce]]="",0,(Tableau4[[#This Row],[hors TVA]]+(Tableau4[[#This Row],[hors TVA]]*Tableau4[[#This Row],[Taux TVA]])-(Tableau4[[#This Row],[hors TVA]]*Tableau4[[#This Row],[Taux TVA]]*Tableau4[[#This Row],[Régime TVA Récupération:]]))*Tableau4[[#This Row],[Type 1]])</f>
        <v>0</v>
      </c>
      <c r="AN1032" s="701">
        <f>IF(Tableau4[[#This Row],[N° pièce]]="",0,IF($K$2="pôle",((Tableau4[[#This Row],[hors TVA]]+(Tableau4[[#This Row],[hors TVA]]*Tableau4[[#This Row],[Taux TVA]])-(Tableau4[[#This Row],[hors TVA]]*Tableau4[[#This Row],[Taux TVA]]*Tableau4[[#This Row],[Régime TVA Récupération:]]))*Tableau4[[#This Row],[Type 2]]),0))</f>
        <v>0</v>
      </c>
      <c r="AO1032" s="701">
        <f t="shared" si="209"/>
        <v>0</v>
      </c>
      <c r="AP1032" s="255">
        <f t="shared" si="210"/>
        <v>0</v>
      </c>
      <c r="AQ1032" s="506">
        <f t="shared" si="211"/>
        <v>0</v>
      </c>
      <c r="AR1032" s="671"/>
      <c r="AS1032" s="512"/>
      <c r="AT1032" s="513"/>
      <c r="AU1032" s="753"/>
      <c r="AV1032" s="484"/>
      <c r="AW1032" s="484"/>
      <c r="AX1032" s="484"/>
      <c r="AY1032" s="484"/>
      <c r="AZ1032" s="484"/>
    </row>
    <row r="1033" spans="1:55" ht="15">
      <c r="A1033" s="543"/>
      <c r="B1033" s="530"/>
      <c r="C1033" s="531"/>
      <c r="D1033" s="551"/>
      <c r="E1033" s="532"/>
      <c r="F1033" s="532"/>
      <c r="G1033" s="532"/>
      <c r="H1033" s="533">
        <v>0.21</v>
      </c>
      <c r="I1033" s="533">
        <v>1</v>
      </c>
      <c r="J1033" s="534"/>
      <c r="K1033" s="506">
        <f t="shared" si="212"/>
        <v>0</v>
      </c>
      <c r="L1033" s="536">
        <v>1</v>
      </c>
      <c r="M1033" s="536"/>
      <c r="N1033" s="700">
        <f t="shared" si="213"/>
        <v>1</v>
      </c>
      <c r="O1033" s="508"/>
      <c r="P1033" s="508"/>
      <c r="Q1033" s="508"/>
      <c r="R1033" s="508"/>
      <c r="S1033" s="508"/>
      <c r="T1033" s="508"/>
      <c r="U1033" s="508"/>
      <c r="V1033" s="508"/>
      <c r="W1033" s="508"/>
      <c r="X1033" s="508"/>
      <c r="Y1033" s="508"/>
      <c r="Z1033" s="508"/>
      <c r="AA1033" s="508"/>
      <c r="AB1033" s="508"/>
      <c r="AC1033" s="508"/>
      <c r="AD1033" s="508"/>
      <c r="AE1033" s="508"/>
      <c r="AF1033" s="508"/>
      <c r="AG1033" s="508"/>
      <c r="AH1033" s="508"/>
      <c r="AI1033" s="508"/>
      <c r="AJ1033" s="508"/>
      <c r="AK1033" s="509">
        <f t="shared" si="214"/>
        <v>0</v>
      </c>
      <c r="AL1033" s="700">
        <f t="shared" si="208"/>
        <v>1</v>
      </c>
      <c r="AM1033" s="701">
        <f>IF(Tableau4[[#This Row],[N° pièce]]="",0,(Tableau4[[#This Row],[hors TVA]]+(Tableau4[[#This Row],[hors TVA]]*Tableau4[[#This Row],[Taux TVA]])-(Tableau4[[#This Row],[hors TVA]]*Tableau4[[#This Row],[Taux TVA]]*Tableau4[[#This Row],[Régime TVA Récupération:]]))*Tableau4[[#This Row],[Type 1]])</f>
        <v>0</v>
      </c>
      <c r="AN1033" s="701">
        <f>IF(Tableau4[[#This Row],[N° pièce]]="",0,IF($K$2="pôle",((Tableau4[[#This Row],[hors TVA]]+(Tableau4[[#This Row],[hors TVA]]*Tableau4[[#This Row],[Taux TVA]])-(Tableau4[[#This Row],[hors TVA]]*Tableau4[[#This Row],[Taux TVA]]*Tableau4[[#This Row],[Régime TVA Récupération:]]))*Tableau4[[#This Row],[Type 2]]),0))</f>
        <v>0</v>
      </c>
      <c r="AO1033" s="701">
        <f t="shared" si="209"/>
        <v>0</v>
      </c>
      <c r="AP1033" s="255">
        <f t="shared" si="210"/>
        <v>0</v>
      </c>
      <c r="AQ1033" s="506">
        <f t="shared" si="211"/>
        <v>0</v>
      </c>
      <c r="AR1033" s="671"/>
      <c r="AS1033" s="512"/>
      <c r="AT1033" s="513"/>
      <c r="AU1033" s="753"/>
      <c r="AV1033" s="484"/>
      <c r="AW1033" s="484"/>
      <c r="AX1033" s="484"/>
      <c r="AY1033" s="484"/>
      <c r="AZ1033" s="484"/>
    </row>
    <row r="1034" spans="1:55" ht="15">
      <c r="A1034" s="543"/>
      <c r="B1034" s="530"/>
      <c r="C1034" s="531"/>
      <c r="D1034" s="551"/>
      <c r="E1034" s="532"/>
      <c r="F1034" s="532"/>
      <c r="G1034" s="532"/>
      <c r="H1034" s="533">
        <v>0.21</v>
      </c>
      <c r="I1034" s="533">
        <v>1</v>
      </c>
      <c r="J1034" s="534"/>
      <c r="K1034" s="506">
        <f t="shared" si="212"/>
        <v>0</v>
      </c>
      <c r="L1034" s="536">
        <v>1</v>
      </c>
      <c r="M1034" s="536"/>
      <c r="N1034" s="700">
        <f t="shared" si="213"/>
        <v>1</v>
      </c>
      <c r="O1034" s="508"/>
      <c r="P1034" s="508"/>
      <c r="Q1034" s="508"/>
      <c r="R1034" s="508"/>
      <c r="S1034" s="508"/>
      <c r="T1034" s="508"/>
      <c r="U1034" s="508"/>
      <c r="V1034" s="508"/>
      <c r="W1034" s="508"/>
      <c r="X1034" s="508"/>
      <c r="Y1034" s="508"/>
      <c r="Z1034" s="508"/>
      <c r="AA1034" s="508"/>
      <c r="AB1034" s="508"/>
      <c r="AC1034" s="508"/>
      <c r="AD1034" s="508"/>
      <c r="AE1034" s="508"/>
      <c r="AF1034" s="508"/>
      <c r="AG1034" s="508"/>
      <c r="AH1034" s="508"/>
      <c r="AI1034" s="508"/>
      <c r="AJ1034" s="508"/>
      <c r="AK1034" s="509">
        <f t="shared" si="214"/>
        <v>0</v>
      </c>
      <c r="AL1034" s="700">
        <f t="shared" si="208"/>
        <v>1</v>
      </c>
      <c r="AM1034" s="701">
        <f>IF(Tableau4[[#This Row],[N° pièce]]="",0,(Tableau4[[#This Row],[hors TVA]]+(Tableau4[[#This Row],[hors TVA]]*Tableau4[[#This Row],[Taux TVA]])-(Tableau4[[#This Row],[hors TVA]]*Tableau4[[#This Row],[Taux TVA]]*Tableau4[[#This Row],[Régime TVA Récupération:]]))*Tableau4[[#This Row],[Type 1]])</f>
        <v>0</v>
      </c>
      <c r="AN1034" s="701">
        <f>IF(Tableau4[[#This Row],[N° pièce]]="",0,IF($K$2="pôle",((Tableau4[[#This Row],[hors TVA]]+(Tableau4[[#This Row],[hors TVA]]*Tableau4[[#This Row],[Taux TVA]])-(Tableau4[[#This Row],[hors TVA]]*Tableau4[[#This Row],[Taux TVA]]*Tableau4[[#This Row],[Régime TVA Récupération:]]))*Tableau4[[#This Row],[Type 2]]),0))</f>
        <v>0</v>
      </c>
      <c r="AO1034" s="701">
        <f t="shared" si="209"/>
        <v>0</v>
      </c>
      <c r="AP1034" s="255">
        <f t="shared" si="210"/>
        <v>0</v>
      </c>
      <c r="AQ1034" s="506">
        <f t="shared" si="211"/>
        <v>0</v>
      </c>
      <c r="AR1034" s="671"/>
      <c r="AS1034" s="512"/>
      <c r="AT1034" s="513"/>
      <c r="AU1034" s="753"/>
      <c r="AV1034" s="484"/>
      <c r="AW1034" s="484"/>
      <c r="AX1034" s="484"/>
      <c r="AY1034" s="484"/>
      <c r="AZ1034" s="484"/>
    </row>
    <row r="1035" spans="1:55" ht="15">
      <c r="A1035" s="543"/>
      <c r="B1035" s="530"/>
      <c r="C1035" s="531"/>
      <c r="D1035" s="551"/>
      <c r="E1035" s="532"/>
      <c r="F1035" s="532"/>
      <c r="G1035" s="532"/>
      <c r="H1035" s="533">
        <v>0.21</v>
      </c>
      <c r="I1035" s="533">
        <v>1</v>
      </c>
      <c r="J1035" s="534"/>
      <c r="K1035" s="506">
        <f t="shared" si="212"/>
        <v>0</v>
      </c>
      <c r="L1035" s="536">
        <v>1</v>
      </c>
      <c r="M1035" s="536"/>
      <c r="N1035" s="700">
        <f t="shared" si="213"/>
        <v>1</v>
      </c>
      <c r="O1035" s="508"/>
      <c r="P1035" s="508"/>
      <c r="Q1035" s="508"/>
      <c r="R1035" s="508"/>
      <c r="S1035" s="508"/>
      <c r="T1035" s="508"/>
      <c r="U1035" s="508"/>
      <c r="V1035" s="508"/>
      <c r="W1035" s="508"/>
      <c r="X1035" s="508"/>
      <c r="Y1035" s="508"/>
      <c r="Z1035" s="508"/>
      <c r="AA1035" s="508"/>
      <c r="AB1035" s="508"/>
      <c r="AC1035" s="508"/>
      <c r="AD1035" s="508"/>
      <c r="AE1035" s="508"/>
      <c r="AF1035" s="508"/>
      <c r="AG1035" s="508"/>
      <c r="AH1035" s="508"/>
      <c r="AI1035" s="508"/>
      <c r="AJ1035" s="508"/>
      <c r="AK1035" s="509">
        <f t="shared" si="214"/>
        <v>0</v>
      </c>
      <c r="AL1035" s="700">
        <f t="shared" si="208"/>
        <v>1</v>
      </c>
      <c r="AM1035" s="701">
        <f>IF(Tableau4[[#This Row],[N° pièce]]="",0,(Tableau4[[#This Row],[hors TVA]]+(Tableau4[[#This Row],[hors TVA]]*Tableau4[[#This Row],[Taux TVA]])-(Tableau4[[#This Row],[hors TVA]]*Tableau4[[#This Row],[Taux TVA]]*Tableau4[[#This Row],[Régime TVA Récupération:]]))*Tableau4[[#This Row],[Type 1]])</f>
        <v>0</v>
      </c>
      <c r="AN1035" s="701">
        <f>IF(Tableau4[[#This Row],[N° pièce]]="",0,IF($K$2="pôle",((Tableau4[[#This Row],[hors TVA]]+(Tableau4[[#This Row],[hors TVA]]*Tableau4[[#This Row],[Taux TVA]])-(Tableau4[[#This Row],[hors TVA]]*Tableau4[[#This Row],[Taux TVA]]*Tableau4[[#This Row],[Régime TVA Récupération:]]))*Tableau4[[#This Row],[Type 2]]),0))</f>
        <v>0</v>
      </c>
      <c r="AO1035" s="701">
        <f t="shared" si="209"/>
        <v>0</v>
      </c>
      <c r="AP1035" s="255">
        <f t="shared" si="210"/>
        <v>0</v>
      </c>
      <c r="AQ1035" s="506">
        <f t="shared" si="211"/>
        <v>0</v>
      </c>
      <c r="AR1035" s="671"/>
      <c r="AS1035" s="512"/>
      <c r="AT1035" s="513"/>
      <c r="AU1035" s="753"/>
      <c r="AV1035" s="484"/>
      <c r="AW1035" s="484"/>
      <c r="AX1035" s="484"/>
      <c r="AY1035" s="484"/>
      <c r="AZ1035" s="484"/>
    </row>
    <row r="1036" spans="1:55" ht="15">
      <c r="A1036" s="543"/>
      <c r="B1036" s="530"/>
      <c r="C1036" s="531"/>
      <c r="D1036" s="551"/>
      <c r="E1036" s="532"/>
      <c r="F1036" s="532"/>
      <c r="G1036" s="532"/>
      <c r="H1036" s="533">
        <v>0.21</v>
      </c>
      <c r="I1036" s="533">
        <v>1</v>
      </c>
      <c r="J1036" s="534"/>
      <c r="K1036" s="506">
        <f t="shared" si="212"/>
        <v>0</v>
      </c>
      <c r="L1036" s="536">
        <v>1</v>
      </c>
      <c r="M1036" s="536"/>
      <c r="N1036" s="700">
        <f t="shared" si="213"/>
        <v>1</v>
      </c>
      <c r="O1036" s="508"/>
      <c r="P1036" s="508"/>
      <c r="Q1036" s="508"/>
      <c r="R1036" s="508"/>
      <c r="S1036" s="508"/>
      <c r="T1036" s="508"/>
      <c r="U1036" s="508"/>
      <c r="V1036" s="508"/>
      <c r="W1036" s="508"/>
      <c r="X1036" s="508"/>
      <c r="Y1036" s="508"/>
      <c r="Z1036" s="508"/>
      <c r="AA1036" s="508"/>
      <c r="AB1036" s="508"/>
      <c r="AC1036" s="508"/>
      <c r="AD1036" s="508"/>
      <c r="AE1036" s="508"/>
      <c r="AF1036" s="508"/>
      <c r="AG1036" s="508"/>
      <c r="AH1036" s="508"/>
      <c r="AI1036" s="508"/>
      <c r="AJ1036" s="508"/>
      <c r="AK1036" s="509">
        <f t="shared" si="214"/>
        <v>0</v>
      </c>
      <c r="AL1036" s="700">
        <f t="shared" si="208"/>
        <v>1</v>
      </c>
      <c r="AM1036" s="701">
        <f>IF(Tableau4[[#This Row],[N° pièce]]="",0,(Tableau4[[#This Row],[hors TVA]]+(Tableau4[[#This Row],[hors TVA]]*Tableau4[[#This Row],[Taux TVA]])-(Tableau4[[#This Row],[hors TVA]]*Tableau4[[#This Row],[Taux TVA]]*Tableau4[[#This Row],[Régime TVA Récupération:]]))*Tableau4[[#This Row],[Type 1]])</f>
        <v>0</v>
      </c>
      <c r="AN1036" s="701">
        <f>IF(Tableau4[[#This Row],[N° pièce]]="",0,IF($K$2="pôle",((Tableau4[[#This Row],[hors TVA]]+(Tableau4[[#This Row],[hors TVA]]*Tableau4[[#This Row],[Taux TVA]])-(Tableau4[[#This Row],[hors TVA]]*Tableau4[[#This Row],[Taux TVA]]*Tableau4[[#This Row],[Régime TVA Récupération:]]))*Tableau4[[#This Row],[Type 2]]),0))</f>
        <v>0</v>
      </c>
      <c r="AO1036" s="701">
        <f t="shared" si="209"/>
        <v>0</v>
      </c>
      <c r="AP1036" s="255">
        <f t="shared" si="210"/>
        <v>0</v>
      </c>
      <c r="AQ1036" s="506">
        <f t="shared" si="211"/>
        <v>0</v>
      </c>
      <c r="AR1036" s="671"/>
      <c r="AS1036" s="512"/>
      <c r="AT1036" s="513"/>
      <c r="AU1036" s="753"/>
      <c r="AV1036" s="484"/>
      <c r="AW1036" s="484"/>
      <c r="AX1036" s="484"/>
      <c r="AY1036" s="484"/>
      <c r="AZ1036" s="484"/>
    </row>
    <row r="1037" spans="1:55" ht="15">
      <c r="A1037" s="543"/>
      <c r="B1037" s="530"/>
      <c r="C1037" s="531"/>
      <c r="D1037" s="551"/>
      <c r="E1037" s="532"/>
      <c r="F1037" s="532"/>
      <c r="G1037" s="532"/>
      <c r="H1037" s="533">
        <v>0.21</v>
      </c>
      <c r="I1037" s="533">
        <v>1</v>
      </c>
      <c r="J1037" s="534"/>
      <c r="K1037" s="506">
        <f t="shared" si="212"/>
        <v>0</v>
      </c>
      <c r="L1037" s="536">
        <v>1</v>
      </c>
      <c r="M1037" s="536"/>
      <c r="N1037" s="700">
        <f t="shared" ref="N1037:N1047" si="220">L1037+M1037</f>
        <v>1</v>
      </c>
      <c r="O1037" s="508"/>
      <c r="P1037" s="508"/>
      <c r="Q1037" s="508"/>
      <c r="R1037" s="508"/>
      <c r="S1037" s="508"/>
      <c r="T1037" s="508"/>
      <c r="U1037" s="508"/>
      <c r="V1037" s="508"/>
      <c r="W1037" s="508"/>
      <c r="X1037" s="508"/>
      <c r="Y1037" s="508"/>
      <c r="Z1037" s="508"/>
      <c r="AA1037" s="508"/>
      <c r="AB1037" s="508"/>
      <c r="AC1037" s="508"/>
      <c r="AD1037" s="508"/>
      <c r="AE1037" s="508"/>
      <c r="AF1037" s="508"/>
      <c r="AG1037" s="508"/>
      <c r="AH1037" s="508"/>
      <c r="AI1037" s="508"/>
      <c r="AJ1037" s="508"/>
      <c r="AK1037" s="509">
        <f t="shared" ref="AK1037:AK1042" si="221">SUM(O1037:AJ1037)</f>
        <v>0</v>
      </c>
      <c r="AL1037" s="700">
        <f t="shared" ref="AL1037:AL1047" si="222">N1037+AK1037</f>
        <v>1</v>
      </c>
      <c r="AM1037" s="701">
        <f>IF(Tableau4[[#This Row],[N° pièce]]="",0,(Tableau4[[#This Row],[hors TVA]]+(Tableau4[[#This Row],[hors TVA]]*Tableau4[[#This Row],[Taux TVA]])-(Tableau4[[#This Row],[hors TVA]]*Tableau4[[#This Row],[Taux TVA]]*Tableau4[[#This Row],[Régime TVA Récupération:]]))*Tableau4[[#This Row],[Type 1]])</f>
        <v>0</v>
      </c>
      <c r="AN1037" s="701">
        <f>IF(Tableau4[[#This Row],[N° pièce]]="",0,IF($K$2="pôle",((Tableau4[[#This Row],[hors TVA]]+(Tableau4[[#This Row],[hors TVA]]*Tableau4[[#This Row],[Taux TVA]])-(Tableau4[[#This Row],[hors TVA]]*Tableau4[[#This Row],[Taux TVA]]*Tableau4[[#This Row],[Régime TVA Récupération:]]))*Tableau4[[#This Row],[Type 2]]),0))</f>
        <v>0</v>
      </c>
      <c r="AO1037" s="701">
        <f t="shared" si="209"/>
        <v>0</v>
      </c>
      <c r="AP1037" s="255">
        <f t="shared" ref="AP1037:AP1047" si="223">AM1037-AR1037</f>
        <v>0</v>
      </c>
      <c r="AQ1037" s="506">
        <f t="shared" ref="AQ1037:AQ1047" si="224">AN1037-AS1037</f>
        <v>0</v>
      </c>
      <c r="AR1037" s="671"/>
      <c r="AS1037" s="512"/>
      <c r="AT1037" s="513"/>
      <c r="AU1037" s="753"/>
      <c r="AV1037" s="484"/>
      <c r="AW1037" s="484"/>
      <c r="AX1037" s="484"/>
      <c r="AY1037" s="484"/>
      <c r="AZ1037" s="484"/>
    </row>
    <row r="1038" spans="1:55" ht="15">
      <c r="A1038" s="543"/>
      <c r="B1038" s="530"/>
      <c r="C1038" s="531"/>
      <c r="D1038" s="551"/>
      <c r="E1038" s="532"/>
      <c r="F1038" s="532"/>
      <c r="G1038" s="532"/>
      <c r="H1038" s="533">
        <v>0.21</v>
      </c>
      <c r="I1038" s="533">
        <v>1</v>
      </c>
      <c r="J1038" s="534"/>
      <c r="K1038" s="506">
        <f t="shared" si="212"/>
        <v>0</v>
      </c>
      <c r="L1038" s="536">
        <v>1</v>
      </c>
      <c r="M1038" s="536"/>
      <c r="N1038" s="700">
        <f t="shared" si="220"/>
        <v>1</v>
      </c>
      <c r="O1038" s="508"/>
      <c r="P1038" s="508"/>
      <c r="Q1038" s="508"/>
      <c r="R1038" s="508"/>
      <c r="S1038" s="508"/>
      <c r="T1038" s="508"/>
      <c r="U1038" s="508"/>
      <c r="V1038" s="508"/>
      <c r="W1038" s="508"/>
      <c r="X1038" s="508"/>
      <c r="Y1038" s="508"/>
      <c r="Z1038" s="508"/>
      <c r="AA1038" s="508"/>
      <c r="AB1038" s="508"/>
      <c r="AC1038" s="508"/>
      <c r="AD1038" s="508"/>
      <c r="AE1038" s="508"/>
      <c r="AF1038" s="508"/>
      <c r="AG1038" s="508"/>
      <c r="AH1038" s="508"/>
      <c r="AI1038" s="508"/>
      <c r="AJ1038" s="508"/>
      <c r="AK1038" s="509">
        <f t="shared" si="221"/>
        <v>0</v>
      </c>
      <c r="AL1038" s="700">
        <f t="shared" si="222"/>
        <v>1</v>
      </c>
      <c r="AM1038" s="701">
        <f>IF(Tableau4[[#This Row],[N° pièce]]="",0,(Tableau4[[#This Row],[hors TVA]]+(Tableau4[[#This Row],[hors TVA]]*Tableau4[[#This Row],[Taux TVA]])-(Tableau4[[#This Row],[hors TVA]]*Tableau4[[#This Row],[Taux TVA]]*Tableau4[[#This Row],[Régime TVA Récupération:]]))*Tableau4[[#This Row],[Type 1]])</f>
        <v>0</v>
      </c>
      <c r="AN1038" s="701">
        <f>IF(Tableau4[[#This Row],[N° pièce]]="",0,IF($K$2="pôle",((Tableau4[[#This Row],[hors TVA]]+(Tableau4[[#This Row],[hors TVA]]*Tableau4[[#This Row],[Taux TVA]])-(Tableau4[[#This Row],[hors TVA]]*Tableau4[[#This Row],[Taux TVA]]*Tableau4[[#This Row],[Régime TVA Récupération:]]))*Tableau4[[#This Row],[Type 2]]),0))</f>
        <v>0</v>
      </c>
      <c r="AO1038" s="701">
        <f t="shared" si="209"/>
        <v>0</v>
      </c>
      <c r="AP1038" s="255">
        <f t="shared" si="223"/>
        <v>0</v>
      </c>
      <c r="AQ1038" s="506">
        <f t="shared" si="224"/>
        <v>0</v>
      </c>
      <c r="AR1038" s="671"/>
      <c r="AS1038" s="512"/>
      <c r="AT1038" s="513"/>
      <c r="AU1038" s="753"/>
      <c r="AV1038" s="484"/>
      <c r="AW1038" s="484"/>
      <c r="AX1038" s="484"/>
      <c r="AY1038" s="484"/>
      <c r="AZ1038" s="484"/>
    </row>
    <row r="1039" spans="1:55" ht="15">
      <c r="A1039" s="543"/>
      <c r="B1039" s="530"/>
      <c r="C1039" s="531"/>
      <c r="D1039" s="551"/>
      <c r="E1039" s="532"/>
      <c r="F1039" s="532"/>
      <c r="G1039" s="532"/>
      <c r="H1039" s="533">
        <v>0.21</v>
      </c>
      <c r="I1039" s="533">
        <v>1</v>
      </c>
      <c r="J1039" s="534"/>
      <c r="K1039" s="506">
        <f t="shared" si="212"/>
        <v>0</v>
      </c>
      <c r="L1039" s="536">
        <v>1</v>
      </c>
      <c r="M1039" s="536"/>
      <c r="N1039" s="700">
        <f t="shared" si="220"/>
        <v>1</v>
      </c>
      <c r="O1039" s="508"/>
      <c r="P1039" s="508"/>
      <c r="Q1039" s="508"/>
      <c r="R1039" s="508"/>
      <c r="S1039" s="508"/>
      <c r="T1039" s="508"/>
      <c r="U1039" s="508"/>
      <c r="V1039" s="508"/>
      <c r="W1039" s="508"/>
      <c r="X1039" s="508"/>
      <c r="Y1039" s="508"/>
      <c r="Z1039" s="508"/>
      <c r="AA1039" s="508"/>
      <c r="AB1039" s="508"/>
      <c r="AC1039" s="508"/>
      <c r="AD1039" s="508"/>
      <c r="AE1039" s="508"/>
      <c r="AF1039" s="508"/>
      <c r="AG1039" s="508"/>
      <c r="AH1039" s="508"/>
      <c r="AI1039" s="508"/>
      <c r="AJ1039" s="508"/>
      <c r="AK1039" s="509">
        <f t="shared" si="221"/>
        <v>0</v>
      </c>
      <c r="AL1039" s="700">
        <f t="shared" si="222"/>
        <v>1</v>
      </c>
      <c r="AM1039" s="701">
        <f>IF(Tableau4[[#This Row],[N° pièce]]="",0,(Tableau4[[#This Row],[hors TVA]]+(Tableau4[[#This Row],[hors TVA]]*Tableau4[[#This Row],[Taux TVA]])-(Tableau4[[#This Row],[hors TVA]]*Tableau4[[#This Row],[Taux TVA]]*Tableau4[[#This Row],[Régime TVA Récupération:]]))*Tableau4[[#This Row],[Type 1]])</f>
        <v>0</v>
      </c>
      <c r="AN1039" s="701">
        <f>IF(Tableau4[[#This Row],[N° pièce]]="",0,IF($K$2="pôle",((Tableau4[[#This Row],[hors TVA]]+(Tableau4[[#This Row],[hors TVA]]*Tableau4[[#This Row],[Taux TVA]])-(Tableau4[[#This Row],[hors TVA]]*Tableau4[[#This Row],[Taux TVA]]*Tableau4[[#This Row],[Régime TVA Récupération:]]))*Tableau4[[#This Row],[Type 2]]),0))</f>
        <v>0</v>
      </c>
      <c r="AO1039" s="701">
        <f t="shared" si="209"/>
        <v>0</v>
      </c>
      <c r="AP1039" s="255">
        <f t="shared" si="223"/>
        <v>0</v>
      </c>
      <c r="AQ1039" s="506">
        <f t="shared" si="224"/>
        <v>0</v>
      </c>
      <c r="AR1039" s="671"/>
      <c r="AS1039" s="512"/>
      <c r="AT1039" s="513"/>
      <c r="AU1039" s="753"/>
      <c r="AV1039" s="484"/>
      <c r="AW1039" s="484"/>
      <c r="AX1039" s="484"/>
      <c r="AY1039" s="484"/>
      <c r="AZ1039" s="484"/>
    </row>
    <row r="1040" spans="1:55" ht="15">
      <c r="A1040" s="543"/>
      <c r="B1040" s="530"/>
      <c r="C1040" s="531"/>
      <c r="D1040" s="551"/>
      <c r="E1040" s="532"/>
      <c r="F1040" s="532"/>
      <c r="G1040" s="532"/>
      <c r="H1040" s="533">
        <v>0.21</v>
      </c>
      <c r="I1040" s="533">
        <v>1</v>
      </c>
      <c r="J1040" s="534"/>
      <c r="K1040" s="506">
        <f t="shared" si="212"/>
        <v>0</v>
      </c>
      <c r="L1040" s="536">
        <v>1</v>
      </c>
      <c r="M1040" s="536"/>
      <c r="N1040" s="700">
        <f t="shared" si="220"/>
        <v>1</v>
      </c>
      <c r="O1040" s="508"/>
      <c r="P1040" s="508"/>
      <c r="Q1040" s="508"/>
      <c r="R1040" s="508"/>
      <c r="S1040" s="508"/>
      <c r="T1040" s="508"/>
      <c r="U1040" s="508"/>
      <c r="V1040" s="508"/>
      <c r="W1040" s="508"/>
      <c r="X1040" s="508"/>
      <c r="Y1040" s="508"/>
      <c r="Z1040" s="508"/>
      <c r="AA1040" s="508"/>
      <c r="AB1040" s="508"/>
      <c r="AC1040" s="508"/>
      <c r="AD1040" s="508"/>
      <c r="AE1040" s="508"/>
      <c r="AF1040" s="508"/>
      <c r="AG1040" s="508"/>
      <c r="AH1040" s="508"/>
      <c r="AI1040" s="508"/>
      <c r="AJ1040" s="508"/>
      <c r="AK1040" s="509">
        <f t="shared" si="221"/>
        <v>0</v>
      </c>
      <c r="AL1040" s="700">
        <f t="shared" si="222"/>
        <v>1</v>
      </c>
      <c r="AM1040" s="701">
        <f>IF(Tableau4[[#This Row],[N° pièce]]="",0,(Tableau4[[#This Row],[hors TVA]]+(Tableau4[[#This Row],[hors TVA]]*Tableau4[[#This Row],[Taux TVA]])-(Tableau4[[#This Row],[hors TVA]]*Tableau4[[#This Row],[Taux TVA]]*Tableau4[[#This Row],[Régime TVA Récupération:]]))*Tableau4[[#This Row],[Type 1]])</f>
        <v>0</v>
      </c>
      <c r="AN1040" s="701">
        <f>IF(Tableau4[[#This Row],[N° pièce]]="",0,IF($K$2="pôle",((Tableau4[[#This Row],[hors TVA]]+(Tableau4[[#This Row],[hors TVA]]*Tableau4[[#This Row],[Taux TVA]])-(Tableau4[[#This Row],[hors TVA]]*Tableau4[[#This Row],[Taux TVA]]*Tableau4[[#This Row],[Régime TVA Récupération:]]))*Tableau4[[#This Row],[Type 2]]),0))</f>
        <v>0</v>
      </c>
      <c r="AO1040" s="701">
        <f t="shared" si="209"/>
        <v>0</v>
      </c>
      <c r="AP1040" s="255">
        <f t="shared" si="223"/>
        <v>0</v>
      </c>
      <c r="AQ1040" s="506">
        <f t="shared" si="224"/>
        <v>0</v>
      </c>
      <c r="AR1040" s="671"/>
      <c r="AS1040" s="512"/>
      <c r="AT1040" s="513"/>
      <c r="AU1040" s="753"/>
      <c r="AV1040" s="484"/>
      <c r="AW1040" s="484"/>
      <c r="AX1040" s="484"/>
      <c r="AY1040" s="484"/>
      <c r="AZ1040" s="484"/>
    </row>
    <row r="1041" spans="1:52" ht="15">
      <c r="A1041" s="543"/>
      <c r="B1041" s="530"/>
      <c r="C1041" s="531"/>
      <c r="D1041" s="551"/>
      <c r="E1041" s="532"/>
      <c r="F1041" s="532"/>
      <c r="G1041" s="532"/>
      <c r="H1041" s="533">
        <v>0.21</v>
      </c>
      <c r="I1041" s="533">
        <v>1</v>
      </c>
      <c r="J1041" s="534"/>
      <c r="K1041" s="506">
        <f t="shared" si="212"/>
        <v>0</v>
      </c>
      <c r="L1041" s="536">
        <v>1</v>
      </c>
      <c r="M1041" s="536"/>
      <c r="N1041" s="700">
        <f t="shared" si="220"/>
        <v>1</v>
      </c>
      <c r="O1041" s="508"/>
      <c r="P1041" s="508"/>
      <c r="Q1041" s="508"/>
      <c r="R1041" s="508"/>
      <c r="S1041" s="508"/>
      <c r="T1041" s="508"/>
      <c r="U1041" s="508"/>
      <c r="V1041" s="508"/>
      <c r="W1041" s="508"/>
      <c r="X1041" s="508"/>
      <c r="Y1041" s="508"/>
      <c r="Z1041" s="508"/>
      <c r="AA1041" s="508"/>
      <c r="AB1041" s="508"/>
      <c r="AC1041" s="508"/>
      <c r="AD1041" s="508"/>
      <c r="AE1041" s="508"/>
      <c r="AF1041" s="508"/>
      <c r="AG1041" s="508"/>
      <c r="AH1041" s="508"/>
      <c r="AI1041" s="508"/>
      <c r="AJ1041" s="508"/>
      <c r="AK1041" s="509">
        <f t="shared" si="221"/>
        <v>0</v>
      </c>
      <c r="AL1041" s="700">
        <f t="shared" si="222"/>
        <v>1</v>
      </c>
      <c r="AM1041" s="701">
        <f>IF(Tableau4[[#This Row],[N° pièce]]="",0,(Tableau4[[#This Row],[hors TVA]]+(Tableau4[[#This Row],[hors TVA]]*Tableau4[[#This Row],[Taux TVA]])-(Tableau4[[#This Row],[hors TVA]]*Tableau4[[#This Row],[Taux TVA]]*Tableau4[[#This Row],[Régime TVA Récupération:]]))*Tableau4[[#This Row],[Type 1]])</f>
        <v>0</v>
      </c>
      <c r="AN1041" s="701">
        <f>IF(Tableau4[[#This Row],[N° pièce]]="",0,IF($K$2="pôle",((Tableau4[[#This Row],[hors TVA]]+(Tableau4[[#This Row],[hors TVA]]*Tableau4[[#This Row],[Taux TVA]])-(Tableau4[[#This Row],[hors TVA]]*Tableau4[[#This Row],[Taux TVA]]*Tableau4[[#This Row],[Régime TVA Récupération:]]))*Tableau4[[#This Row],[Type 2]]),0))</f>
        <v>0</v>
      </c>
      <c r="AO1041" s="701">
        <f t="shared" si="209"/>
        <v>0</v>
      </c>
      <c r="AP1041" s="255">
        <f t="shared" si="223"/>
        <v>0</v>
      </c>
      <c r="AQ1041" s="506">
        <f t="shared" si="224"/>
        <v>0</v>
      </c>
      <c r="AR1041" s="671"/>
      <c r="AS1041" s="512"/>
      <c r="AT1041" s="513"/>
      <c r="AU1041" s="753"/>
      <c r="AV1041" s="484"/>
      <c r="AW1041" s="484"/>
      <c r="AX1041" s="484"/>
      <c r="AY1041" s="484"/>
      <c r="AZ1041" s="484"/>
    </row>
    <row r="1042" spans="1:52" ht="15">
      <c r="A1042" s="543"/>
      <c r="B1042" s="530"/>
      <c r="C1042" s="531"/>
      <c r="D1042" s="551"/>
      <c r="E1042" s="532"/>
      <c r="F1042" s="532"/>
      <c r="G1042" s="532"/>
      <c r="H1042" s="533">
        <v>0.21</v>
      </c>
      <c r="I1042" s="533">
        <v>1</v>
      </c>
      <c r="J1042" s="534"/>
      <c r="K1042" s="506">
        <f t="shared" si="212"/>
        <v>0</v>
      </c>
      <c r="L1042" s="536">
        <v>1</v>
      </c>
      <c r="M1042" s="536"/>
      <c r="N1042" s="700">
        <f t="shared" si="220"/>
        <v>1</v>
      </c>
      <c r="O1042" s="508"/>
      <c r="P1042" s="508"/>
      <c r="Q1042" s="508"/>
      <c r="R1042" s="508"/>
      <c r="S1042" s="508"/>
      <c r="T1042" s="508"/>
      <c r="U1042" s="508"/>
      <c r="V1042" s="508"/>
      <c r="W1042" s="508"/>
      <c r="X1042" s="508"/>
      <c r="Y1042" s="508"/>
      <c r="Z1042" s="508"/>
      <c r="AA1042" s="508"/>
      <c r="AB1042" s="508"/>
      <c r="AC1042" s="508"/>
      <c r="AD1042" s="508"/>
      <c r="AE1042" s="508"/>
      <c r="AF1042" s="508"/>
      <c r="AG1042" s="508"/>
      <c r="AH1042" s="508"/>
      <c r="AI1042" s="508"/>
      <c r="AJ1042" s="508"/>
      <c r="AK1042" s="509">
        <f t="shared" si="221"/>
        <v>0</v>
      </c>
      <c r="AL1042" s="700">
        <f t="shared" si="222"/>
        <v>1</v>
      </c>
      <c r="AM1042" s="701">
        <f>IF(Tableau4[[#This Row],[N° pièce]]="",0,(Tableau4[[#This Row],[hors TVA]]+(Tableau4[[#This Row],[hors TVA]]*Tableau4[[#This Row],[Taux TVA]])-(Tableau4[[#This Row],[hors TVA]]*Tableau4[[#This Row],[Taux TVA]]*Tableau4[[#This Row],[Régime TVA Récupération:]]))*Tableau4[[#This Row],[Type 1]])</f>
        <v>0</v>
      </c>
      <c r="AN1042" s="701">
        <f>IF(Tableau4[[#This Row],[N° pièce]]="",0,IF($K$2="pôle",((Tableau4[[#This Row],[hors TVA]]+(Tableau4[[#This Row],[hors TVA]]*Tableau4[[#This Row],[Taux TVA]])-(Tableau4[[#This Row],[hors TVA]]*Tableau4[[#This Row],[Taux TVA]]*Tableau4[[#This Row],[Régime TVA Récupération:]]))*Tableau4[[#This Row],[Type 2]]),0))</f>
        <v>0</v>
      </c>
      <c r="AO1042" s="701">
        <f t="shared" si="209"/>
        <v>0</v>
      </c>
      <c r="AP1042" s="255">
        <f t="shared" si="223"/>
        <v>0</v>
      </c>
      <c r="AQ1042" s="506">
        <f t="shared" si="224"/>
        <v>0</v>
      </c>
      <c r="AR1042" s="671"/>
      <c r="AS1042" s="512"/>
      <c r="AT1042" s="513"/>
      <c r="AU1042" s="753"/>
      <c r="AV1042" s="484"/>
      <c r="AW1042" s="484"/>
      <c r="AX1042" s="484"/>
      <c r="AY1042" s="484"/>
      <c r="AZ1042" s="484"/>
    </row>
    <row r="1043" spans="1:52" ht="15">
      <c r="A1043" s="543"/>
      <c r="B1043" s="530"/>
      <c r="C1043" s="531"/>
      <c r="D1043" s="551"/>
      <c r="E1043" s="532"/>
      <c r="F1043" s="532"/>
      <c r="G1043" s="532"/>
      <c r="H1043" s="533">
        <v>0.21</v>
      </c>
      <c r="I1043" s="533">
        <v>1</v>
      </c>
      <c r="J1043" s="534"/>
      <c r="K1043" s="506">
        <f t="shared" si="212"/>
        <v>0</v>
      </c>
      <c r="L1043" s="536">
        <v>1</v>
      </c>
      <c r="M1043" s="536"/>
      <c r="N1043" s="700">
        <f t="shared" si="220"/>
        <v>1</v>
      </c>
      <c r="O1043" s="508"/>
      <c r="P1043" s="508"/>
      <c r="Q1043" s="508"/>
      <c r="R1043" s="508"/>
      <c r="S1043" s="508"/>
      <c r="T1043" s="508"/>
      <c r="U1043" s="508"/>
      <c r="V1043" s="508"/>
      <c r="W1043" s="508"/>
      <c r="X1043" s="508"/>
      <c r="Y1043" s="508"/>
      <c r="Z1043" s="508"/>
      <c r="AA1043" s="508"/>
      <c r="AB1043" s="508"/>
      <c r="AC1043" s="508"/>
      <c r="AD1043" s="508"/>
      <c r="AE1043" s="508"/>
      <c r="AF1043" s="508"/>
      <c r="AG1043" s="508"/>
      <c r="AH1043" s="508"/>
      <c r="AI1043" s="508"/>
      <c r="AJ1043" s="508"/>
      <c r="AK1043" s="509">
        <f t="shared" ref="AK1043:AK1047" si="225">SUM(O1043:AJ1043)</f>
        <v>0</v>
      </c>
      <c r="AL1043" s="700">
        <f t="shared" si="222"/>
        <v>1</v>
      </c>
      <c r="AM1043" s="701">
        <f>IF(Tableau4[[#This Row],[N° pièce]]="",0,(Tableau4[[#This Row],[hors TVA]]+(Tableau4[[#This Row],[hors TVA]]*Tableau4[[#This Row],[Taux TVA]])-(Tableau4[[#This Row],[hors TVA]]*Tableau4[[#This Row],[Taux TVA]]*Tableau4[[#This Row],[Régime TVA Récupération:]]))*Tableau4[[#This Row],[Type 1]])</f>
        <v>0</v>
      </c>
      <c r="AN1043" s="701">
        <f>IF(Tableau4[[#This Row],[N° pièce]]="",0,IF($K$2="pôle",((Tableau4[[#This Row],[hors TVA]]+(Tableau4[[#This Row],[hors TVA]]*Tableau4[[#This Row],[Taux TVA]])-(Tableau4[[#This Row],[hors TVA]]*Tableau4[[#This Row],[Taux TVA]]*Tableau4[[#This Row],[Régime TVA Récupération:]]))*Tableau4[[#This Row],[Type 2]]),0))</f>
        <v>0</v>
      </c>
      <c r="AO1043" s="701">
        <f t="shared" si="209"/>
        <v>0</v>
      </c>
      <c r="AP1043" s="255">
        <f t="shared" si="223"/>
        <v>0</v>
      </c>
      <c r="AQ1043" s="506">
        <f t="shared" si="224"/>
        <v>0</v>
      </c>
      <c r="AR1043" s="671"/>
      <c r="AS1043" s="512"/>
      <c r="AT1043" s="513"/>
      <c r="AU1043" s="753"/>
      <c r="AV1043" s="484"/>
      <c r="AW1043" s="484"/>
      <c r="AX1043" s="484"/>
      <c r="AY1043" s="484"/>
      <c r="AZ1043" s="484"/>
    </row>
    <row r="1044" spans="1:52" ht="15">
      <c r="A1044" s="543"/>
      <c r="B1044" s="530"/>
      <c r="C1044" s="531"/>
      <c r="D1044" s="551"/>
      <c r="E1044" s="532"/>
      <c r="F1044" s="532"/>
      <c r="G1044" s="532"/>
      <c r="H1044" s="533">
        <v>0.21</v>
      </c>
      <c r="I1044" s="533">
        <v>1</v>
      </c>
      <c r="J1044" s="534"/>
      <c r="K1044" s="506">
        <f t="shared" si="212"/>
        <v>0</v>
      </c>
      <c r="L1044" s="536">
        <v>1</v>
      </c>
      <c r="M1044" s="536"/>
      <c r="N1044" s="700">
        <f t="shared" si="220"/>
        <v>1</v>
      </c>
      <c r="O1044" s="508"/>
      <c r="P1044" s="508"/>
      <c r="Q1044" s="508"/>
      <c r="R1044" s="508"/>
      <c r="S1044" s="508"/>
      <c r="T1044" s="508"/>
      <c r="U1044" s="508"/>
      <c r="V1044" s="508"/>
      <c r="W1044" s="508"/>
      <c r="X1044" s="508"/>
      <c r="Y1044" s="508"/>
      <c r="Z1044" s="508"/>
      <c r="AA1044" s="508"/>
      <c r="AB1044" s="508"/>
      <c r="AC1044" s="508"/>
      <c r="AD1044" s="508"/>
      <c r="AE1044" s="508"/>
      <c r="AF1044" s="508"/>
      <c r="AG1044" s="508"/>
      <c r="AH1044" s="508"/>
      <c r="AI1044" s="508"/>
      <c r="AJ1044" s="508"/>
      <c r="AK1044" s="509">
        <f t="shared" si="225"/>
        <v>0</v>
      </c>
      <c r="AL1044" s="700">
        <f t="shared" si="222"/>
        <v>1</v>
      </c>
      <c r="AM1044" s="701">
        <f>IF(Tableau4[[#This Row],[N° pièce]]="",0,(Tableau4[[#This Row],[hors TVA]]+(Tableau4[[#This Row],[hors TVA]]*Tableau4[[#This Row],[Taux TVA]])-(Tableau4[[#This Row],[hors TVA]]*Tableau4[[#This Row],[Taux TVA]]*Tableau4[[#This Row],[Régime TVA Récupération:]]))*Tableau4[[#This Row],[Type 1]])</f>
        <v>0</v>
      </c>
      <c r="AN1044" s="701">
        <f>IF(Tableau4[[#This Row],[N° pièce]]="",0,IF($K$2="pôle",((Tableau4[[#This Row],[hors TVA]]+(Tableau4[[#This Row],[hors TVA]]*Tableau4[[#This Row],[Taux TVA]])-(Tableau4[[#This Row],[hors TVA]]*Tableau4[[#This Row],[Taux TVA]]*Tableau4[[#This Row],[Régime TVA Récupération:]]))*Tableau4[[#This Row],[Type 2]]),0))</f>
        <v>0</v>
      </c>
      <c r="AO1044" s="701">
        <f t="shared" si="209"/>
        <v>0</v>
      </c>
      <c r="AP1044" s="255">
        <f t="shared" si="223"/>
        <v>0</v>
      </c>
      <c r="AQ1044" s="506">
        <f t="shared" si="224"/>
        <v>0</v>
      </c>
      <c r="AR1044" s="671"/>
      <c r="AS1044" s="512"/>
      <c r="AT1044" s="513"/>
      <c r="AU1044" s="753"/>
      <c r="AV1044" s="484"/>
      <c r="AW1044" s="484"/>
      <c r="AX1044" s="484"/>
      <c r="AY1044" s="484"/>
      <c r="AZ1044" s="484"/>
    </row>
    <row r="1045" spans="1:52" ht="15">
      <c r="A1045" s="543"/>
      <c r="B1045" s="530"/>
      <c r="C1045" s="531"/>
      <c r="D1045" s="551"/>
      <c r="E1045" s="532"/>
      <c r="F1045" s="532"/>
      <c r="G1045" s="532"/>
      <c r="H1045" s="533">
        <v>0.21</v>
      </c>
      <c r="I1045" s="533">
        <v>1</v>
      </c>
      <c r="J1045" s="534"/>
      <c r="K1045" s="506">
        <f t="shared" si="212"/>
        <v>0</v>
      </c>
      <c r="L1045" s="536">
        <v>1</v>
      </c>
      <c r="M1045" s="536"/>
      <c r="N1045" s="700">
        <f t="shared" si="220"/>
        <v>1</v>
      </c>
      <c r="O1045" s="508"/>
      <c r="P1045" s="508"/>
      <c r="Q1045" s="508"/>
      <c r="R1045" s="508"/>
      <c r="S1045" s="508"/>
      <c r="T1045" s="508"/>
      <c r="U1045" s="508"/>
      <c r="V1045" s="508"/>
      <c r="W1045" s="508"/>
      <c r="X1045" s="508"/>
      <c r="Y1045" s="508"/>
      <c r="Z1045" s="508"/>
      <c r="AA1045" s="508"/>
      <c r="AB1045" s="508"/>
      <c r="AC1045" s="508"/>
      <c r="AD1045" s="508"/>
      <c r="AE1045" s="508"/>
      <c r="AF1045" s="508"/>
      <c r="AG1045" s="508"/>
      <c r="AH1045" s="508"/>
      <c r="AI1045" s="508"/>
      <c r="AJ1045" s="508"/>
      <c r="AK1045" s="509">
        <f t="shared" si="225"/>
        <v>0</v>
      </c>
      <c r="AL1045" s="700">
        <f t="shared" si="222"/>
        <v>1</v>
      </c>
      <c r="AM1045" s="701">
        <f>IF(Tableau4[[#This Row],[N° pièce]]="",0,(Tableau4[[#This Row],[hors TVA]]+(Tableau4[[#This Row],[hors TVA]]*Tableau4[[#This Row],[Taux TVA]])-(Tableau4[[#This Row],[hors TVA]]*Tableau4[[#This Row],[Taux TVA]]*Tableau4[[#This Row],[Régime TVA Récupération:]]))*Tableau4[[#This Row],[Type 1]])</f>
        <v>0</v>
      </c>
      <c r="AN1045" s="701">
        <f>IF(Tableau4[[#This Row],[N° pièce]]="",0,IF($K$2="pôle",((Tableau4[[#This Row],[hors TVA]]+(Tableau4[[#This Row],[hors TVA]]*Tableau4[[#This Row],[Taux TVA]])-(Tableau4[[#This Row],[hors TVA]]*Tableau4[[#This Row],[Taux TVA]]*Tableau4[[#This Row],[Régime TVA Récupération:]]))*Tableau4[[#This Row],[Type 2]]),0))</f>
        <v>0</v>
      </c>
      <c r="AO1045" s="701">
        <f t="shared" si="209"/>
        <v>0</v>
      </c>
      <c r="AP1045" s="255">
        <f t="shared" si="223"/>
        <v>0</v>
      </c>
      <c r="AQ1045" s="506">
        <f t="shared" si="224"/>
        <v>0</v>
      </c>
      <c r="AR1045" s="671"/>
      <c r="AS1045" s="512"/>
      <c r="AT1045" s="513"/>
      <c r="AU1045" s="753"/>
      <c r="AV1045" s="484"/>
      <c r="AW1045" s="484"/>
      <c r="AX1045" s="484"/>
      <c r="AY1045" s="484"/>
      <c r="AZ1045" s="484"/>
    </row>
    <row r="1046" spans="1:52" ht="15">
      <c r="A1046" s="543"/>
      <c r="B1046" s="530"/>
      <c r="C1046" s="531"/>
      <c r="D1046" s="551"/>
      <c r="E1046" s="532"/>
      <c r="F1046" s="532"/>
      <c r="G1046" s="532"/>
      <c r="H1046" s="533">
        <v>0.21</v>
      </c>
      <c r="I1046" s="533">
        <v>1</v>
      </c>
      <c r="J1046" s="534"/>
      <c r="K1046" s="506">
        <f t="shared" si="212"/>
        <v>0</v>
      </c>
      <c r="L1046" s="536">
        <v>1</v>
      </c>
      <c r="M1046" s="536"/>
      <c r="N1046" s="700">
        <f t="shared" si="220"/>
        <v>1</v>
      </c>
      <c r="O1046" s="508"/>
      <c r="P1046" s="508"/>
      <c r="Q1046" s="508"/>
      <c r="R1046" s="508"/>
      <c r="S1046" s="508"/>
      <c r="T1046" s="508"/>
      <c r="U1046" s="508"/>
      <c r="V1046" s="508"/>
      <c r="W1046" s="508"/>
      <c r="X1046" s="508"/>
      <c r="Y1046" s="508"/>
      <c r="Z1046" s="508"/>
      <c r="AA1046" s="508"/>
      <c r="AB1046" s="508"/>
      <c r="AC1046" s="508"/>
      <c r="AD1046" s="508"/>
      <c r="AE1046" s="508"/>
      <c r="AF1046" s="508"/>
      <c r="AG1046" s="508"/>
      <c r="AH1046" s="508"/>
      <c r="AI1046" s="508"/>
      <c r="AJ1046" s="508"/>
      <c r="AK1046" s="509">
        <f t="shared" si="225"/>
        <v>0</v>
      </c>
      <c r="AL1046" s="700">
        <f t="shared" si="222"/>
        <v>1</v>
      </c>
      <c r="AM1046" s="701">
        <f>IF(Tableau4[[#This Row],[N° pièce]]="",0,(Tableau4[[#This Row],[hors TVA]]+(Tableau4[[#This Row],[hors TVA]]*Tableau4[[#This Row],[Taux TVA]])-(Tableau4[[#This Row],[hors TVA]]*Tableau4[[#This Row],[Taux TVA]]*Tableau4[[#This Row],[Régime TVA Récupération:]]))*Tableau4[[#This Row],[Type 1]])</f>
        <v>0</v>
      </c>
      <c r="AN1046" s="701">
        <f>IF(Tableau4[[#This Row],[N° pièce]]="",0,IF($K$2="pôle",((Tableau4[[#This Row],[hors TVA]]+(Tableau4[[#This Row],[hors TVA]]*Tableau4[[#This Row],[Taux TVA]])-(Tableau4[[#This Row],[hors TVA]]*Tableau4[[#This Row],[Taux TVA]]*Tableau4[[#This Row],[Régime TVA Récupération:]]))*Tableau4[[#This Row],[Type 2]]),0))</f>
        <v>0</v>
      </c>
      <c r="AO1046" s="701">
        <f t="shared" si="209"/>
        <v>0</v>
      </c>
      <c r="AP1046" s="255">
        <f t="shared" si="223"/>
        <v>0</v>
      </c>
      <c r="AQ1046" s="506">
        <f t="shared" si="224"/>
        <v>0</v>
      </c>
      <c r="AR1046" s="671"/>
      <c r="AS1046" s="512"/>
      <c r="AT1046" s="513"/>
      <c r="AU1046" s="753"/>
      <c r="AV1046" s="484"/>
      <c r="AW1046" s="484"/>
      <c r="AX1046" s="484"/>
      <c r="AY1046" s="484"/>
      <c r="AZ1046" s="484"/>
    </row>
    <row r="1047" spans="1:52" ht="15">
      <c r="A1047" s="543"/>
      <c r="B1047" s="530"/>
      <c r="C1047" s="531"/>
      <c r="D1047" s="551"/>
      <c r="E1047" s="532"/>
      <c r="F1047" s="532"/>
      <c r="G1047" s="532"/>
      <c r="H1047" s="533">
        <v>0.21</v>
      </c>
      <c r="I1047" s="533">
        <v>1</v>
      </c>
      <c r="J1047" s="534"/>
      <c r="K1047" s="506">
        <f t="shared" si="212"/>
        <v>0</v>
      </c>
      <c r="L1047" s="536">
        <v>1</v>
      </c>
      <c r="M1047" s="536"/>
      <c r="N1047" s="700">
        <f t="shared" si="220"/>
        <v>1</v>
      </c>
      <c r="O1047" s="508"/>
      <c r="P1047" s="508"/>
      <c r="Q1047" s="508"/>
      <c r="R1047" s="508"/>
      <c r="S1047" s="508"/>
      <c r="T1047" s="508"/>
      <c r="U1047" s="508"/>
      <c r="V1047" s="508"/>
      <c r="W1047" s="508"/>
      <c r="X1047" s="508"/>
      <c r="Y1047" s="508"/>
      <c r="Z1047" s="508"/>
      <c r="AA1047" s="508"/>
      <c r="AB1047" s="508"/>
      <c r="AC1047" s="508"/>
      <c r="AD1047" s="508"/>
      <c r="AE1047" s="508"/>
      <c r="AF1047" s="508"/>
      <c r="AG1047" s="508"/>
      <c r="AH1047" s="508"/>
      <c r="AI1047" s="508"/>
      <c r="AJ1047" s="508"/>
      <c r="AK1047" s="509">
        <f t="shared" si="225"/>
        <v>0</v>
      </c>
      <c r="AL1047" s="700">
        <f t="shared" si="222"/>
        <v>1</v>
      </c>
      <c r="AM1047" s="701">
        <f>IF(Tableau4[[#This Row],[N° pièce]]="",0,(Tableau4[[#This Row],[hors TVA]]+(Tableau4[[#This Row],[hors TVA]]*Tableau4[[#This Row],[Taux TVA]])-(Tableau4[[#This Row],[hors TVA]]*Tableau4[[#This Row],[Taux TVA]]*Tableau4[[#This Row],[Régime TVA Récupération:]]))*Tableau4[[#This Row],[Type 1]])</f>
        <v>0</v>
      </c>
      <c r="AN1047" s="701">
        <f>IF(Tableau4[[#This Row],[N° pièce]]="",0,IF($K$2="pôle",((Tableau4[[#This Row],[hors TVA]]+(Tableau4[[#This Row],[hors TVA]]*Tableau4[[#This Row],[Taux TVA]])-(Tableau4[[#This Row],[hors TVA]]*Tableau4[[#This Row],[Taux TVA]]*Tableau4[[#This Row],[Régime TVA Récupération:]]))*Tableau4[[#This Row],[Type 2]]),0))</f>
        <v>0</v>
      </c>
      <c r="AO1047" s="701">
        <f t="shared" si="209"/>
        <v>0</v>
      </c>
      <c r="AP1047" s="255">
        <f t="shared" si="223"/>
        <v>0</v>
      </c>
      <c r="AQ1047" s="506">
        <f t="shared" si="224"/>
        <v>0</v>
      </c>
      <c r="AR1047" s="671"/>
      <c r="AS1047" s="512"/>
      <c r="AT1047" s="513"/>
      <c r="AU1047" s="753"/>
      <c r="AV1047" s="484"/>
      <c r="AW1047" s="484"/>
      <c r="AX1047" s="484"/>
      <c r="AY1047" s="484"/>
      <c r="AZ1047" s="484"/>
    </row>
    <row r="1048" spans="1:52" ht="15">
      <c r="A1048" s="543"/>
      <c r="B1048" s="530"/>
      <c r="C1048" s="531"/>
      <c r="D1048" s="551"/>
      <c r="E1048" s="532"/>
      <c r="F1048" s="532"/>
      <c r="G1048" s="532"/>
      <c r="H1048" s="533">
        <v>0.21</v>
      </c>
      <c r="I1048" s="533">
        <v>1</v>
      </c>
      <c r="J1048" s="534"/>
      <c r="K1048" s="506">
        <f t="shared" si="212"/>
        <v>0</v>
      </c>
      <c r="L1048" s="536">
        <v>1</v>
      </c>
      <c r="M1048" s="536"/>
      <c r="N1048" s="700">
        <f t="shared" si="213"/>
        <v>1</v>
      </c>
      <c r="O1048" s="508"/>
      <c r="P1048" s="508"/>
      <c r="Q1048" s="508"/>
      <c r="R1048" s="508"/>
      <c r="S1048" s="508"/>
      <c r="T1048" s="508"/>
      <c r="U1048" s="508"/>
      <c r="V1048" s="508"/>
      <c r="W1048" s="508"/>
      <c r="X1048" s="508"/>
      <c r="Y1048" s="508"/>
      <c r="Z1048" s="508"/>
      <c r="AA1048" s="508"/>
      <c r="AB1048" s="508"/>
      <c r="AC1048" s="508"/>
      <c r="AD1048" s="508"/>
      <c r="AE1048" s="508"/>
      <c r="AF1048" s="508"/>
      <c r="AG1048" s="508"/>
      <c r="AH1048" s="508"/>
      <c r="AI1048" s="508"/>
      <c r="AJ1048" s="508"/>
      <c r="AK1048" s="509">
        <f t="shared" ref="AK1048:AK1253" si="226">SUM(O1048:AJ1048)</f>
        <v>0</v>
      </c>
      <c r="AL1048" s="700">
        <f t="shared" si="208"/>
        <v>1</v>
      </c>
      <c r="AM1048" s="701">
        <f>IF(Tableau4[[#This Row],[N° pièce]]="",0,(Tableau4[[#This Row],[hors TVA]]+(Tableau4[[#This Row],[hors TVA]]*Tableau4[[#This Row],[Taux TVA]])-(Tableau4[[#This Row],[hors TVA]]*Tableau4[[#This Row],[Taux TVA]]*Tableau4[[#This Row],[Régime TVA Récupération:]]))*Tableau4[[#This Row],[Type 1]])</f>
        <v>0</v>
      </c>
      <c r="AN1048" s="701">
        <f>IF(Tableau4[[#This Row],[N° pièce]]="",0,IF($K$2="pôle",((Tableau4[[#This Row],[hors TVA]]+(Tableau4[[#This Row],[hors TVA]]*Tableau4[[#This Row],[Taux TVA]])-(Tableau4[[#This Row],[hors TVA]]*Tableau4[[#This Row],[Taux TVA]]*Tableau4[[#This Row],[Régime TVA Récupération:]]))*Tableau4[[#This Row],[Type 2]]),0))</f>
        <v>0</v>
      </c>
      <c r="AO1048" s="701">
        <f t="shared" si="209"/>
        <v>0</v>
      </c>
      <c r="AP1048" s="255">
        <f t="shared" si="210"/>
        <v>0</v>
      </c>
      <c r="AQ1048" s="506">
        <f t="shared" si="211"/>
        <v>0</v>
      </c>
      <c r="AR1048" s="671"/>
      <c r="AS1048" s="512"/>
      <c r="AT1048" s="513"/>
      <c r="AU1048" s="753"/>
      <c r="AV1048" s="484"/>
      <c r="AW1048" s="484"/>
      <c r="AX1048" s="484"/>
      <c r="AY1048" s="484"/>
      <c r="AZ1048" s="484"/>
    </row>
    <row r="1049" spans="1:52" ht="15">
      <c r="A1049" s="543"/>
      <c r="B1049" s="530"/>
      <c r="C1049" s="531"/>
      <c r="D1049" s="551"/>
      <c r="E1049" s="532"/>
      <c r="F1049" s="532"/>
      <c r="G1049" s="532"/>
      <c r="H1049" s="533">
        <v>0.21</v>
      </c>
      <c r="I1049" s="533">
        <v>1</v>
      </c>
      <c r="J1049" s="534"/>
      <c r="K1049" s="506">
        <f t="shared" si="212"/>
        <v>0</v>
      </c>
      <c r="L1049" s="536">
        <v>1</v>
      </c>
      <c r="M1049" s="536"/>
      <c r="N1049" s="700">
        <f t="shared" si="213"/>
        <v>1</v>
      </c>
      <c r="O1049" s="508"/>
      <c r="P1049" s="508"/>
      <c r="Q1049" s="508"/>
      <c r="R1049" s="508"/>
      <c r="S1049" s="508"/>
      <c r="T1049" s="508"/>
      <c r="U1049" s="508"/>
      <c r="V1049" s="508"/>
      <c r="W1049" s="508"/>
      <c r="X1049" s="508"/>
      <c r="Y1049" s="508"/>
      <c r="Z1049" s="508"/>
      <c r="AA1049" s="508"/>
      <c r="AB1049" s="508"/>
      <c r="AC1049" s="508"/>
      <c r="AD1049" s="508"/>
      <c r="AE1049" s="508"/>
      <c r="AF1049" s="508"/>
      <c r="AG1049" s="508"/>
      <c r="AH1049" s="508"/>
      <c r="AI1049" s="508"/>
      <c r="AJ1049" s="508"/>
      <c r="AK1049" s="509">
        <f t="shared" si="226"/>
        <v>0</v>
      </c>
      <c r="AL1049" s="700">
        <f t="shared" si="208"/>
        <v>1</v>
      </c>
      <c r="AM1049" s="701">
        <f>IF(Tableau4[[#This Row],[N° pièce]]="",0,(Tableau4[[#This Row],[hors TVA]]+(Tableau4[[#This Row],[hors TVA]]*Tableau4[[#This Row],[Taux TVA]])-(Tableau4[[#This Row],[hors TVA]]*Tableau4[[#This Row],[Taux TVA]]*Tableau4[[#This Row],[Régime TVA Récupération:]]))*Tableau4[[#This Row],[Type 1]])</f>
        <v>0</v>
      </c>
      <c r="AN1049" s="701">
        <f>IF(Tableau4[[#This Row],[N° pièce]]="",0,IF($K$2="pôle",((Tableau4[[#This Row],[hors TVA]]+(Tableau4[[#This Row],[hors TVA]]*Tableau4[[#This Row],[Taux TVA]])-(Tableau4[[#This Row],[hors TVA]]*Tableau4[[#This Row],[Taux TVA]]*Tableau4[[#This Row],[Régime TVA Récupération:]]))*Tableau4[[#This Row],[Type 2]]),0))</f>
        <v>0</v>
      </c>
      <c r="AO1049" s="701">
        <f t="shared" si="209"/>
        <v>0</v>
      </c>
      <c r="AP1049" s="255">
        <f t="shared" si="210"/>
        <v>0</v>
      </c>
      <c r="AQ1049" s="506">
        <f t="shared" si="211"/>
        <v>0</v>
      </c>
      <c r="AR1049" s="671"/>
      <c r="AS1049" s="512"/>
      <c r="AT1049" s="513"/>
      <c r="AU1049" s="753"/>
      <c r="AV1049" s="484"/>
      <c r="AW1049" s="484"/>
      <c r="AX1049" s="484"/>
      <c r="AY1049" s="484"/>
      <c r="AZ1049" s="484"/>
    </row>
    <row r="1050" spans="1:52" ht="15">
      <c r="A1050" s="543"/>
      <c r="B1050" s="530"/>
      <c r="C1050" s="531"/>
      <c r="D1050" s="551"/>
      <c r="E1050" s="532"/>
      <c r="F1050" s="532"/>
      <c r="G1050" s="532"/>
      <c r="H1050" s="533">
        <v>0.21</v>
      </c>
      <c r="I1050" s="533">
        <v>1</v>
      </c>
      <c r="J1050" s="534"/>
      <c r="K1050" s="506">
        <f t="shared" si="212"/>
        <v>0</v>
      </c>
      <c r="L1050" s="536">
        <v>1</v>
      </c>
      <c r="M1050" s="536"/>
      <c r="N1050" s="700">
        <f t="shared" si="213"/>
        <v>1</v>
      </c>
      <c r="O1050" s="508"/>
      <c r="P1050" s="508"/>
      <c r="Q1050" s="508"/>
      <c r="R1050" s="508"/>
      <c r="S1050" s="508"/>
      <c r="T1050" s="508"/>
      <c r="U1050" s="508"/>
      <c r="V1050" s="508"/>
      <c r="W1050" s="508"/>
      <c r="X1050" s="508"/>
      <c r="Y1050" s="508"/>
      <c r="Z1050" s="508"/>
      <c r="AA1050" s="508"/>
      <c r="AB1050" s="508"/>
      <c r="AC1050" s="508"/>
      <c r="AD1050" s="508"/>
      <c r="AE1050" s="508"/>
      <c r="AF1050" s="508"/>
      <c r="AG1050" s="508"/>
      <c r="AH1050" s="508"/>
      <c r="AI1050" s="508"/>
      <c r="AJ1050" s="508"/>
      <c r="AK1050" s="509">
        <f t="shared" si="226"/>
        <v>0</v>
      </c>
      <c r="AL1050" s="700">
        <f t="shared" si="208"/>
        <v>1</v>
      </c>
      <c r="AM1050" s="701">
        <f>IF(Tableau4[[#This Row],[N° pièce]]="",0,(Tableau4[[#This Row],[hors TVA]]+(Tableau4[[#This Row],[hors TVA]]*Tableau4[[#This Row],[Taux TVA]])-(Tableau4[[#This Row],[hors TVA]]*Tableau4[[#This Row],[Taux TVA]]*Tableau4[[#This Row],[Régime TVA Récupération:]]))*Tableau4[[#This Row],[Type 1]])</f>
        <v>0</v>
      </c>
      <c r="AN1050" s="701">
        <f>IF(Tableau4[[#This Row],[N° pièce]]="",0,IF($K$2="pôle",((Tableau4[[#This Row],[hors TVA]]+(Tableau4[[#This Row],[hors TVA]]*Tableau4[[#This Row],[Taux TVA]])-(Tableau4[[#This Row],[hors TVA]]*Tableau4[[#This Row],[Taux TVA]]*Tableau4[[#This Row],[Régime TVA Récupération:]]))*Tableau4[[#This Row],[Type 2]]),0))</f>
        <v>0</v>
      </c>
      <c r="AO1050" s="701">
        <f t="shared" si="209"/>
        <v>0</v>
      </c>
      <c r="AP1050" s="255">
        <f t="shared" si="210"/>
        <v>0</v>
      </c>
      <c r="AQ1050" s="506">
        <f t="shared" si="211"/>
        <v>0</v>
      </c>
      <c r="AR1050" s="671"/>
      <c r="AS1050" s="512"/>
      <c r="AT1050" s="513"/>
      <c r="AU1050" s="753"/>
      <c r="AV1050" s="484"/>
      <c r="AW1050" s="484"/>
      <c r="AX1050" s="484"/>
      <c r="AY1050" s="484"/>
      <c r="AZ1050" s="484"/>
    </row>
    <row r="1051" spans="1:52" ht="15">
      <c r="A1051" s="543"/>
      <c r="B1051" s="530"/>
      <c r="C1051" s="531"/>
      <c r="D1051" s="551"/>
      <c r="E1051" s="532"/>
      <c r="F1051" s="532"/>
      <c r="G1051" s="532"/>
      <c r="H1051" s="533">
        <v>0.21</v>
      </c>
      <c r="I1051" s="533">
        <v>1</v>
      </c>
      <c r="J1051" s="534"/>
      <c r="K1051" s="506">
        <f t="shared" si="212"/>
        <v>0</v>
      </c>
      <c r="L1051" s="536">
        <v>1</v>
      </c>
      <c r="M1051" s="536"/>
      <c r="N1051" s="700">
        <f t="shared" si="213"/>
        <v>1</v>
      </c>
      <c r="O1051" s="508"/>
      <c r="P1051" s="508"/>
      <c r="Q1051" s="508"/>
      <c r="R1051" s="508"/>
      <c r="S1051" s="508"/>
      <c r="T1051" s="508"/>
      <c r="U1051" s="508"/>
      <c r="V1051" s="508"/>
      <c r="W1051" s="508"/>
      <c r="X1051" s="508"/>
      <c r="Y1051" s="508"/>
      <c r="Z1051" s="508"/>
      <c r="AA1051" s="508"/>
      <c r="AB1051" s="508"/>
      <c r="AC1051" s="508"/>
      <c r="AD1051" s="508"/>
      <c r="AE1051" s="508"/>
      <c r="AF1051" s="508"/>
      <c r="AG1051" s="508"/>
      <c r="AH1051" s="508"/>
      <c r="AI1051" s="508"/>
      <c r="AJ1051" s="508"/>
      <c r="AK1051" s="509">
        <f t="shared" si="226"/>
        <v>0</v>
      </c>
      <c r="AL1051" s="700">
        <f t="shared" si="208"/>
        <v>1</v>
      </c>
      <c r="AM1051" s="701">
        <f>IF(Tableau4[[#This Row],[N° pièce]]="",0,(Tableau4[[#This Row],[hors TVA]]+(Tableau4[[#This Row],[hors TVA]]*Tableau4[[#This Row],[Taux TVA]])-(Tableau4[[#This Row],[hors TVA]]*Tableau4[[#This Row],[Taux TVA]]*Tableau4[[#This Row],[Régime TVA Récupération:]]))*Tableau4[[#This Row],[Type 1]])</f>
        <v>0</v>
      </c>
      <c r="AN1051" s="701">
        <f>IF(Tableau4[[#This Row],[N° pièce]]="",0,IF($K$2="pôle",((Tableau4[[#This Row],[hors TVA]]+(Tableau4[[#This Row],[hors TVA]]*Tableau4[[#This Row],[Taux TVA]])-(Tableau4[[#This Row],[hors TVA]]*Tableau4[[#This Row],[Taux TVA]]*Tableau4[[#This Row],[Régime TVA Récupération:]]))*Tableau4[[#This Row],[Type 2]]),0))</f>
        <v>0</v>
      </c>
      <c r="AO1051" s="701">
        <f t="shared" si="209"/>
        <v>0</v>
      </c>
      <c r="AP1051" s="255">
        <f t="shared" si="210"/>
        <v>0</v>
      </c>
      <c r="AQ1051" s="506">
        <f t="shared" si="211"/>
        <v>0</v>
      </c>
      <c r="AR1051" s="671"/>
      <c r="AS1051" s="512"/>
      <c r="AT1051" s="513"/>
      <c r="AU1051" s="753"/>
      <c r="AV1051" s="484"/>
      <c r="AW1051" s="484"/>
      <c r="AX1051" s="484"/>
      <c r="AY1051" s="484"/>
      <c r="AZ1051" s="484"/>
    </row>
    <row r="1052" spans="1:52" ht="15">
      <c r="A1052" s="543"/>
      <c r="B1052" s="530"/>
      <c r="C1052" s="531"/>
      <c r="D1052" s="551"/>
      <c r="E1052" s="532"/>
      <c r="F1052" s="532"/>
      <c r="G1052" s="532"/>
      <c r="H1052" s="533">
        <v>0.21</v>
      </c>
      <c r="I1052" s="533">
        <v>1</v>
      </c>
      <c r="J1052" s="534"/>
      <c r="K1052" s="506">
        <f t="shared" si="212"/>
        <v>0</v>
      </c>
      <c r="L1052" s="536">
        <v>1</v>
      </c>
      <c r="M1052" s="536"/>
      <c r="N1052" s="700">
        <f t="shared" si="213"/>
        <v>1</v>
      </c>
      <c r="O1052" s="508"/>
      <c r="P1052" s="508"/>
      <c r="Q1052" s="508"/>
      <c r="R1052" s="508"/>
      <c r="S1052" s="508"/>
      <c r="T1052" s="508"/>
      <c r="U1052" s="508"/>
      <c r="V1052" s="508"/>
      <c r="W1052" s="508"/>
      <c r="X1052" s="508"/>
      <c r="Y1052" s="508"/>
      <c r="Z1052" s="508"/>
      <c r="AA1052" s="508"/>
      <c r="AB1052" s="508"/>
      <c r="AC1052" s="508"/>
      <c r="AD1052" s="508"/>
      <c r="AE1052" s="508"/>
      <c r="AF1052" s="508"/>
      <c r="AG1052" s="508"/>
      <c r="AH1052" s="508"/>
      <c r="AI1052" s="508"/>
      <c r="AJ1052" s="508"/>
      <c r="AK1052" s="509">
        <f t="shared" si="226"/>
        <v>0</v>
      </c>
      <c r="AL1052" s="700">
        <f t="shared" si="208"/>
        <v>1</v>
      </c>
      <c r="AM1052" s="701">
        <f>IF(Tableau4[[#This Row],[N° pièce]]="",0,(Tableau4[[#This Row],[hors TVA]]+(Tableau4[[#This Row],[hors TVA]]*Tableau4[[#This Row],[Taux TVA]])-(Tableau4[[#This Row],[hors TVA]]*Tableau4[[#This Row],[Taux TVA]]*Tableau4[[#This Row],[Régime TVA Récupération:]]))*Tableau4[[#This Row],[Type 1]])</f>
        <v>0</v>
      </c>
      <c r="AN1052" s="701">
        <f>IF(Tableau4[[#This Row],[N° pièce]]="",0,IF($K$2="pôle",((Tableau4[[#This Row],[hors TVA]]+(Tableau4[[#This Row],[hors TVA]]*Tableau4[[#This Row],[Taux TVA]])-(Tableau4[[#This Row],[hors TVA]]*Tableau4[[#This Row],[Taux TVA]]*Tableau4[[#This Row],[Régime TVA Récupération:]]))*Tableau4[[#This Row],[Type 2]]),0))</f>
        <v>0</v>
      </c>
      <c r="AO1052" s="701">
        <f t="shared" si="209"/>
        <v>0</v>
      </c>
      <c r="AP1052" s="255">
        <f t="shared" si="210"/>
        <v>0</v>
      </c>
      <c r="AQ1052" s="506">
        <f t="shared" si="211"/>
        <v>0</v>
      </c>
      <c r="AR1052" s="671"/>
      <c r="AS1052" s="512"/>
      <c r="AT1052" s="513"/>
      <c r="AU1052" s="753"/>
      <c r="AV1052" s="484"/>
      <c r="AW1052" s="484"/>
      <c r="AX1052" s="484"/>
      <c r="AY1052" s="484"/>
      <c r="AZ1052" s="484"/>
    </row>
    <row r="1053" spans="1:52" ht="15">
      <c r="A1053" s="543"/>
      <c r="B1053" s="530"/>
      <c r="C1053" s="531"/>
      <c r="D1053" s="551"/>
      <c r="E1053" s="532"/>
      <c r="F1053" s="532"/>
      <c r="G1053" s="532"/>
      <c r="H1053" s="533">
        <v>0.21</v>
      </c>
      <c r="I1053" s="533">
        <v>1</v>
      </c>
      <c r="J1053" s="534"/>
      <c r="K1053" s="506">
        <f t="shared" ref="K1053:K1054" si="227">J1053+(J1053*H1053)</f>
        <v>0</v>
      </c>
      <c r="L1053" s="536">
        <v>1</v>
      </c>
      <c r="M1053" s="536"/>
      <c r="N1053" s="700">
        <f t="shared" si="213"/>
        <v>1</v>
      </c>
      <c r="O1053" s="508"/>
      <c r="P1053" s="508"/>
      <c r="Q1053" s="508"/>
      <c r="R1053" s="508"/>
      <c r="S1053" s="508"/>
      <c r="T1053" s="508"/>
      <c r="U1053" s="508"/>
      <c r="V1053" s="508"/>
      <c r="W1053" s="508"/>
      <c r="X1053" s="508"/>
      <c r="Y1053" s="508"/>
      <c r="Z1053" s="508"/>
      <c r="AA1053" s="508"/>
      <c r="AB1053" s="508"/>
      <c r="AC1053" s="508"/>
      <c r="AD1053" s="508"/>
      <c r="AE1053" s="508"/>
      <c r="AF1053" s="508"/>
      <c r="AG1053" s="508"/>
      <c r="AH1053" s="508"/>
      <c r="AI1053" s="508"/>
      <c r="AJ1053" s="508"/>
      <c r="AK1053" s="509">
        <f t="shared" si="226"/>
        <v>0</v>
      </c>
      <c r="AL1053" s="700">
        <f t="shared" si="208"/>
        <v>1</v>
      </c>
      <c r="AM1053" s="701">
        <f>IF(Tableau4[[#This Row],[N° pièce]]="",0,(Tableau4[[#This Row],[hors TVA]]+(Tableau4[[#This Row],[hors TVA]]*Tableau4[[#This Row],[Taux TVA]])-(Tableau4[[#This Row],[hors TVA]]*Tableau4[[#This Row],[Taux TVA]]*Tableau4[[#This Row],[Régime TVA Récupération:]]))*Tableau4[[#This Row],[Type 1]])</f>
        <v>0</v>
      </c>
      <c r="AN1053" s="701">
        <f>IF(Tableau4[[#This Row],[N° pièce]]="",0,IF($K$2="pôle",((Tableau4[[#This Row],[hors TVA]]+(Tableau4[[#This Row],[hors TVA]]*Tableau4[[#This Row],[Taux TVA]])-(Tableau4[[#This Row],[hors TVA]]*Tableau4[[#This Row],[Taux TVA]]*Tableau4[[#This Row],[Régime TVA Récupération:]]))*Tableau4[[#This Row],[Type 2]]),0))</f>
        <v>0</v>
      </c>
      <c r="AO1053" s="701">
        <f t="shared" si="209"/>
        <v>0</v>
      </c>
      <c r="AP1053" s="255">
        <f t="shared" si="210"/>
        <v>0</v>
      </c>
      <c r="AQ1053" s="506">
        <f t="shared" si="211"/>
        <v>0</v>
      </c>
      <c r="AR1053" s="671"/>
      <c r="AS1053" s="512"/>
      <c r="AT1053" s="513"/>
      <c r="AU1053" s="753"/>
      <c r="AV1053" s="484"/>
      <c r="AW1053" s="484"/>
      <c r="AX1053" s="484"/>
      <c r="AY1053" s="484"/>
      <c r="AZ1053" s="484"/>
    </row>
    <row r="1054" spans="1:52" ht="15">
      <c r="A1054" s="543"/>
      <c r="B1054" s="530"/>
      <c r="C1054" s="531"/>
      <c r="D1054" s="551"/>
      <c r="E1054" s="532"/>
      <c r="F1054" s="532"/>
      <c r="G1054" s="532"/>
      <c r="H1054" s="533">
        <v>0.21</v>
      </c>
      <c r="I1054" s="533">
        <v>1</v>
      </c>
      <c r="J1054" s="534"/>
      <c r="K1054" s="506">
        <f t="shared" si="227"/>
        <v>0</v>
      </c>
      <c r="L1054" s="536">
        <v>1</v>
      </c>
      <c r="M1054" s="536"/>
      <c r="N1054" s="700">
        <f t="shared" si="213"/>
        <v>1</v>
      </c>
      <c r="O1054" s="508"/>
      <c r="P1054" s="508"/>
      <c r="Q1054" s="508"/>
      <c r="R1054" s="508"/>
      <c r="S1054" s="508"/>
      <c r="T1054" s="508"/>
      <c r="U1054" s="508"/>
      <c r="V1054" s="508"/>
      <c r="W1054" s="508"/>
      <c r="X1054" s="508"/>
      <c r="Y1054" s="508"/>
      <c r="Z1054" s="508"/>
      <c r="AA1054" s="508"/>
      <c r="AB1054" s="508"/>
      <c r="AC1054" s="508"/>
      <c r="AD1054" s="508"/>
      <c r="AE1054" s="508"/>
      <c r="AF1054" s="508"/>
      <c r="AG1054" s="508"/>
      <c r="AH1054" s="508"/>
      <c r="AI1054" s="508"/>
      <c r="AJ1054" s="508"/>
      <c r="AK1054" s="509">
        <f t="shared" si="226"/>
        <v>0</v>
      </c>
      <c r="AL1054" s="700">
        <f t="shared" si="208"/>
        <v>1</v>
      </c>
      <c r="AM1054" s="701">
        <f>IF(Tableau4[[#This Row],[N° pièce]]="",0,(Tableau4[[#This Row],[hors TVA]]+(Tableau4[[#This Row],[hors TVA]]*Tableau4[[#This Row],[Taux TVA]])-(Tableau4[[#This Row],[hors TVA]]*Tableau4[[#This Row],[Taux TVA]]*Tableau4[[#This Row],[Régime TVA Récupération:]]))*Tableau4[[#This Row],[Type 1]])</f>
        <v>0</v>
      </c>
      <c r="AN1054" s="701">
        <f>IF(Tableau4[[#This Row],[N° pièce]]="",0,IF($K$2="pôle",((Tableau4[[#This Row],[hors TVA]]+(Tableau4[[#This Row],[hors TVA]]*Tableau4[[#This Row],[Taux TVA]])-(Tableau4[[#This Row],[hors TVA]]*Tableau4[[#This Row],[Taux TVA]]*Tableau4[[#This Row],[Régime TVA Récupération:]]))*Tableau4[[#This Row],[Type 2]]),0))</f>
        <v>0</v>
      </c>
      <c r="AO1054" s="701">
        <f t="shared" si="209"/>
        <v>0</v>
      </c>
      <c r="AP1054" s="255">
        <f t="shared" si="210"/>
        <v>0</v>
      </c>
      <c r="AQ1054" s="506">
        <f t="shared" si="211"/>
        <v>0</v>
      </c>
      <c r="AR1054" s="671"/>
      <c r="AS1054" s="512"/>
      <c r="AT1054" s="513"/>
      <c r="AU1054" s="753"/>
      <c r="AV1054" s="484"/>
      <c r="AW1054" s="484"/>
      <c r="AX1054" s="484"/>
      <c r="AY1054" s="484"/>
      <c r="AZ1054" s="484"/>
    </row>
    <row r="1055" spans="1:52" ht="15">
      <c r="A1055" s="543"/>
      <c r="B1055" s="530"/>
      <c r="C1055" s="531"/>
      <c r="D1055" s="551"/>
      <c r="E1055" s="532"/>
      <c r="F1055" s="532"/>
      <c r="G1055" s="532"/>
      <c r="H1055" s="533">
        <v>0.21</v>
      </c>
      <c r="I1055" s="533">
        <v>1</v>
      </c>
      <c r="J1055" s="534"/>
      <c r="K1055" s="506">
        <f t="shared" ref="K1055:K1118" si="228">J1055+(J1055*H1055)</f>
        <v>0</v>
      </c>
      <c r="L1055" s="536">
        <v>1</v>
      </c>
      <c r="M1055" s="536"/>
      <c r="N1055" s="700">
        <f t="shared" si="213"/>
        <v>1</v>
      </c>
      <c r="O1055" s="508"/>
      <c r="P1055" s="508"/>
      <c r="Q1055" s="508"/>
      <c r="R1055" s="508"/>
      <c r="S1055" s="508"/>
      <c r="T1055" s="508"/>
      <c r="U1055" s="508"/>
      <c r="V1055" s="508"/>
      <c r="W1055" s="508"/>
      <c r="X1055" s="508"/>
      <c r="Y1055" s="508"/>
      <c r="Z1055" s="508"/>
      <c r="AA1055" s="508"/>
      <c r="AB1055" s="508"/>
      <c r="AC1055" s="508"/>
      <c r="AD1055" s="508"/>
      <c r="AE1055" s="508"/>
      <c r="AF1055" s="508"/>
      <c r="AG1055" s="508"/>
      <c r="AH1055" s="508"/>
      <c r="AI1055" s="508"/>
      <c r="AJ1055" s="508"/>
      <c r="AK1055" s="509">
        <f t="shared" si="226"/>
        <v>0</v>
      </c>
      <c r="AL1055" s="700">
        <f t="shared" si="208"/>
        <v>1</v>
      </c>
      <c r="AM1055" s="701">
        <f>IF(Tableau4[[#This Row],[N° pièce]]="",0,(Tableau4[[#This Row],[hors TVA]]+(Tableau4[[#This Row],[hors TVA]]*Tableau4[[#This Row],[Taux TVA]])-(Tableau4[[#This Row],[hors TVA]]*Tableau4[[#This Row],[Taux TVA]]*Tableau4[[#This Row],[Régime TVA Récupération:]]))*Tableau4[[#This Row],[Type 1]])</f>
        <v>0</v>
      </c>
      <c r="AN1055" s="701">
        <f>IF(Tableau4[[#This Row],[N° pièce]]="",0,IF($K$2="pôle",((Tableau4[[#This Row],[hors TVA]]+(Tableau4[[#This Row],[hors TVA]]*Tableau4[[#This Row],[Taux TVA]])-(Tableau4[[#This Row],[hors TVA]]*Tableau4[[#This Row],[Taux TVA]]*Tableau4[[#This Row],[Régime TVA Récupération:]]))*Tableau4[[#This Row],[Type 2]]),0))</f>
        <v>0</v>
      </c>
      <c r="AO1055" s="701">
        <f t="shared" si="209"/>
        <v>0</v>
      </c>
      <c r="AP1055" s="255">
        <f t="shared" si="210"/>
        <v>0</v>
      </c>
      <c r="AQ1055" s="506">
        <f t="shared" si="211"/>
        <v>0</v>
      </c>
      <c r="AR1055" s="671"/>
      <c r="AS1055" s="512"/>
      <c r="AT1055" s="513"/>
      <c r="AU1055" s="753"/>
      <c r="AV1055" s="484"/>
      <c r="AW1055" s="484"/>
      <c r="AX1055" s="484"/>
      <c r="AY1055" s="484"/>
      <c r="AZ1055" s="484"/>
    </row>
    <row r="1056" spans="1:52" ht="15">
      <c r="A1056" s="543"/>
      <c r="B1056" s="530"/>
      <c r="C1056" s="531"/>
      <c r="D1056" s="551"/>
      <c r="E1056" s="532"/>
      <c r="F1056" s="532"/>
      <c r="G1056" s="532"/>
      <c r="H1056" s="533">
        <v>0.21</v>
      </c>
      <c r="I1056" s="533">
        <v>1</v>
      </c>
      <c r="J1056" s="534"/>
      <c r="K1056" s="506">
        <f t="shared" si="228"/>
        <v>0</v>
      </c>
      <c r="L1056" s="536">
        <v>1</v>
      </c>
      <c r="M1056" s="536"/>
      <c r="N1056" s="700">
        <f t="shared" si="213"/>
        <v>1</v>
      </c>
      <c r="O1056" s="508"/>
      <c r="P1056" s="508"/>
      <c r="Q1056" s="508"/>
      <c r="R1056" s="508"/>
      <c r="S1056" s="508"/>
      <c r="T1056" s="508"/>
      <c r="U1056" s="508"/>
      <c r="V1056" s="508"/>
      <c r="W1056" s="508"/>
      <c r="X1056" s="508"/>
      <c r="Y1056" s="508"/>
      <c r="Z1056" s="508"/>
      <c r="AA1056" s="508"/>
      <c r="AB1056" s="508"/>
      <c r="AC1056" s="508"/>
      <c r="AD1056" s="508"/>
      <c r="AE1056" s="508"/>
      <c r="AF1056" s="508"/>
      <c r="AG1056" s="508"/>
      <c r="AH1056" s="508"/>
      <c r="AI1056" s="508"/>
      <c r="AJ1056" s="508"/>
      <c r="AK1056" s="509">
        <f t="shared" si="226"/>
        <v>0</v>
      </c>
      <c r="AL1056" s="700">
        <f t="shared" si="208"/>
        <v>1</v>
      </c>
      <c r="AM1056" s="701">
        <f>IF(Tableau4[[#This Row],[N° pièce]]="",0,(Tableau4[[#This Row],[hors TVA]]+(Tableau4[[#This Row],[hors TVA]]*Tableau4[[#This Row],[Taux TVA]])-(Tableau4[[#This Row],[hors TVA]]*Tableau4[[#This Row],[Taux TVA]]*Tableau4[[#This Row],[Régime TVA Récupération:]]))*Tableau4[[#This Row],[Type 1]])</f>
        <v>0</v>
      </c>
      <c r="AN1056" s="701">
        <f>IF(Tableau4[[#This Row],[N° pièce]]="",0,IF($K$2="pôle",((Tableau4[[#This Row],[hors TVA]]+(Tableau4[[#This Row],[hors TVA]]*Tableau4[[#This Row],[Taux TVA]])-(Tableau4[[#This Row],[hors TVA]]*Tableau4[[#This Row],[Taux TVA]]*Tableau4[[#This Row],[Régime TVA Récupération:]]))*Tableau4[[#This Row],[Type 2]]),0))</f>
        <v>0</v>
      </c>
      <c r="AO1056" s="701">
        <f t="shared" si="209"/>
        <v>0</v>
      </c>
      <c r="AP1056" s="255">
        <f t="shared" si="210"/>
        <v>0</v>
      </c>
      <c r="AQ1056" s="506">
        <f t="shared" si="211"/>
        <v>0</v>
      </c>
      <c r="AR1056" s="671"/>
      <c r="AS1056" s="512"/>
      <c r="AT1056" s="513"/>
      <c r="AU1056" s="753"/>
      <c r="AV1056" s="484"/>
      <c r="AW1056" s="484"/>
      <c r="AX1056" s="484"/>
      <c r="AY1056" s="484"/>
      <c r="AZ1056" s="484"/>
    </row>
    <row r="1057" spans="1:52" ht="15">
      <c r="A1057" s="543"/>
      <c r="B1057" s="530"/>
      <c r="C1057" s="531"/>
      <c r="D1057" s="551"/>
      <c r="E1057" s="532"/>
      <c r="F1057" s="532"/>
      <c r="G1057" s="532"/>
      <c r="H1057" s="533">
        <v>0.21</v>
      </c>
      <c r="I1057" s="533">
        <v>1</v>
      </c>
      <c r="J1057" s="534"/>
      <c r="K1057" s="506">
        <f t="shared" si="228"/>
        <v>0</v>
      </c>
      <c r="L1057" s="536">
        <v>1</v>
      </c>
      <c r="M1057" s="536"/>
      <c r="N1057" s="700">
        <f t="shared" si="213"/>
        <v>1</v>
      </c>
      <c r="O1057" s="508"/>
      <c r="P1057" s="508"/>
      <c r="Q1057" s="508"/>
      <c r="R1057" s="508"/>
      <c r="S1057" s="508"/>
      <c r="T1057" s="508"/>
      <c r="U1057" s="508"/>
      <c r="V1057" s="508"/>
      <c r="W1057" s="508"/>
      <c r="X1057" s="508"/>
      <c r="Y1057" s="508"/>
      <c r="Z1057" s="508"/>
      <c r="AA1057" s="508"/>
      <c r="AB1057" s="508"/>
      <c r="AC1057" s="508"/>
      <c r="AD1057" s="508"/>
      <c r="AE1057" s="508"/>
      <c r="AF1057" s="508"/>
      <c r="AG1057" s="508"/>
      <c r="AH1057" s="508"/>
      <c r="AI1057" s="508"/>
      <c r="AJ1057" s="508"/>
      <c r="AK1057" s="509">
        <f t="shared" si="226"/>
        <v>0</v>
      </c>
      <c r="AL1057" s="700">
        <f t="shared" si="208"/>
        <v>1</v>
      </c>
      <c r="AM1057" s="701">
        <f>IF(Tableau4[[#This Row],[N° pièce]]="",0,(Tableau4[[#This Row],[hors TVA]]+(Tableau4[[#This Row],[hors TVA]]*Tableau4[[#This Row],[Taux TVA]])-(Tableau4[[#This Row],[hors TVA]]*Tableau4[[#This Row],[Taux TVA]]*Tableau4[[#This Row],[Régime TVA Récupération:]]))*Tableau4[[#This Row],[Type 1]])</f>
        <v>0</v>
      </c>
      <c r="AN1057" s="701">
        <f>IF(Tableau4[[#This Row],[N° pièce]]="",0,IF($K$2="pôle",((Tableau4[[#This Row],[hors TVA]]+(Tableau4[[#This Row],[hors TVA]]*Tableau4[[#This Row],[Taux TVA]])-(Tableau4[[#This Row],[hors TVA]]*Tableau4[[#This Row],[Taux TVA]]*Tableau4[[#This Row],[Régime TVA Récupération:]]))*Tableau4[[#This Row],[Type 2]]),0))</f>
        <v>0</v>
      </c>
      <c r="AO1057" s="701">
        <f t="shared" si="209"/>
        <v>0</v>
      </c>
      <c r="AP1057" s="255">
        <f t="shared" si="210"/>
        <v>0</v>
      </c>
      <c r="AQ1057" s="506">
        <f t="shared" si="211"/>
        <v>0</v>
      </c>
      <c r="AR1057" s="671"/>
      <c r="AS1057" s="512"/>
      <c r="AT1057" s="513"/>
      <c r="AU1057" s="753"/>
      <c r="AV1057" s="484"/>
      <c r="AW1057" s="484"/>
      <c r="AX1057" s="484"/>
      <c r="AY1057" s="484"/>
      <c r="AZ1057" s="484"/>
    </row>
    <row r="1058" spans="1:52" ht="15">
      <c r="A1058" s="543"/>
      <c r="B1058" s="530"/>
      <c r="C1058" s="531"/>
      <c r="D1058" s="551"/>
      <c r="E1058" s="532"/>
      <c r="F1058" s="532"/>
      <c r="G1058" s="532"/>
      <c r="H1058" s="533">
        <v>0.21</v>
      </c>
      <c r="I1058" s="533">
        <v>1</v>
      </c>
      <c r="J1058" s="534"/>
      <c r="K1058" s="506">
        <f t="shared" si="228"/>
        <v>0</v>
      </c>
      <c r="L1058" s="536">
        <v>1</v>
      </c>
      <c r="M1058" s="536"/>
      <c r="N1058" s="700">
        <f t="shared" si="213"/>
        <v>1</v>
      </c>
      <c r="O1058" s="508"/>
      <c r="P1058" s="508"/>
      <c r="Q1058" s="508"/>
      <c r="R1058" s="508"/>
      <c r="S1058" s="508"/>
      <c r="T1058" s="508"/>
      <c r="U1058" s="508"/>
      <c r="V1058" s="508"/>
      <c r="W1058" s="508"/>
      <c r="X1058" s="508"/>
      <c r="Y1058" s="508"/>
      <c r="Z1058" s="508"/>
      <c r="AA1058" s="508"/>
      <c r="AB1058" s="508"/>
      <c r="AC1058" s="508"/>
      <c r="AD1058" s="508"/>
      <c r="AE1058" s="508"/>
      <c r="AF1058" s="508"/>
      <c r="AG1058" s="508"/>
      <c r="AH1058" s="508"/>
      <c r="AI1058" s="508"/>
      <c r="AJ1058" s="508"/>
      <c r="AK1058" s="509">
        <f t="shared" si="226"/>
        <v>0</v>
      </c>
      <c r="AL1058" s="700">
        <f t="shared" si="208"/>
        <v>1</v>
      </c>
      <c r="AM1058" s="701">
        <f>IF(Tableau4[[#This Row],[N° pièce]]="",0,(Tableau4[[#This Row],[hors TVA]]+(Tableau4[[#This Row],[hors TVA]]*Tableau4[[#This Row],[Taux TVA]])-(Tableau4[[#This Row],[hors TVA]]*Tableau4[[#This Row],[Taux TVA]]*Tableau4[[#This Row],[Régime TVA Récupération:]]))*Tableau4[[#This Row],[Type 1]])</f>
        <v>0</v>
      </c>
      <c r="AN1058" s="701">
        <f>IF(Tableau4[[#This Row],[N° pièce]]="",0,IF($K$2="pôle",((Tableau4[[#This Row],[hors TVA]]+(Tableau4[[#This Row],[hors TVA]]*Tableau4[[#This Row],[Taux TVA]])-(Tableau4[[#This Row],[hors TVA]]*Tableau4[[#This Row],[Taux TVA]]*Tableau4[[#This Row],[Régime TVA Récupération:]]))*Tableau4[[#This Row],[Type 2]]),0))</f>
        <v>0</v>
      </c>
      <c r="AO1058" s="701">
        <f t="shared" si="209"/>
        <v>0</v>
      </c>
      <c r="AP1058" s="255">
        <f t="shared" si="210"/>
        <v>0</v>
      </c>
      <c r="AQ1058" s="506">
        <f t="shared" si="211"/>
        <v>0</v>
      </c>
      <c r="AR1058" s="671"/>
      <c r="AS1058" s="512"/>
      <c r="AT1058" s="513"/>
      <c r="AU1058" s="753"/>
      <c r="AV1058" s="484"/>
      <c r="AW1058" s="484"/>
      <c r="AX1058" s="484"/>
      <c r="AY1058" s="484"/>
      <c r="AZ1058" s="484"/>
    </row>
    <row r="1059" spans="1:52" ht="15">
      <c r="A1059" s="543"/>
      <c r="B1059" s="530"/>
      <c r="C1059" s="531"/>
      <c r="D1059" s="551"/>
      <c r="E1059" s="532"/>
      <c r="F1059" s="532"/>
      <c r="G1059" s="532"/>
      <c r="H1059" s="533">
        <v>0.21</v>
      </c>
      <c r="I1059" s="533">
        <v>1</v>
      </c>
      <c r="J1059" s="534"/>
      <c r="K1059" s="506">
        <f t="shared" si="228"/>
        <v>0</v>
      </c>
      <c r="L1059" s="536">
        <v>1</v>
      </c>
      <c r="M1059" s="536"/>
      <c r="N1059" s="700">
        <f t="shared" si="213"/>
        <v>1</v>
      </c>
      <c r="O1059" s="508"/>
      <c r="P1059" s="508"/>
      <c r="Q1059" s="508"/>
      <c r="R1059" s="508"/>
      <c r="S1059" s="508"/>
      <c r="T1059" s="508"/>
      <c r="U1059" s="508"/>
      <c r="V1059" s="508"/>
      <c r="W1059" s="508"/>
      <c r="X1059" s="508"/>
      <c r="Y1059" s="508"/>
      <c r="Z1059" s="508"/>
      <c r="AA1059" s="508"/>
      <c r="AB1059" s="508"/>
      <c r="AC1059" s="508"/>
      <c r="AD1059" s="508"/>
      <c r="AE1059" s="508"/>
      <c r="AF1059" s="508"/>
      <c r="AG1059" s="508"/>
      <c r="AH1059" s="508"/>
      <c r="AI1059" s="508"/>
      <c r="AJ1059" s="508"/>
      <c r="AK1059" s="509">
        <f t="shared" si="226"/>
        <v>0</v>
      </c>
      <c r="AL1059" s="700">
        <f t="shared" si="208"/>
        <v>1</v>
      </c>
      <c r="AM1059" s="701">
        <f>IF(Tableau4[[#This Row],[N° pièce]]="",0,(Tableau4[[#This Row],[hors TVA]]+(Tableau4[[#This Row],[hors TVA]]*Tableau4[[#This Row],[Taux TVA]])-(Tableau4[[#This Row],[hors TVA]]*Tableau4[[#This Row],[Taux TVA]]*Tableau4[[#This Row],[Régime TVA Récupération:]]))*Tableau4[[#This Row],[Type 1]])</f>
        <v>0</v>
      </c>
      <c r="AN1059" s="701">
        <f>IF(Tableau4[[#This Row],[N° pièce]]="",0,IF($K$2="pôle",((Tableau4[[#This Row],[hors TVA]]+(Tableau4[[#This Row],[hors TVA]]*Tableau4[[#This Row],[Taux TVA]])-(Tableau4[[#This Row],[hors TVA]]*Tableau4[[#This Row],[Taux TVA]]*Tableau4[[#This Row],[Régime TVA Récupération:]]))*Tableau4[[#This Row],[Type 2]]),0))</f>
        <v>0</v>
      </c>
      <c r="AO1059" s="701">
        <f t="shared" si="209"/>
        <v>0</v>
      </c>
      <c r="AP1059" s="255">
        <f t="shared" si="210"/>
        <v>0</v>
      </c>
      <c r="AQ1059" s="506">
        <f t="shared" si="211"/>
        <v>0</v>
      </c>
      <c r="AR1059" s="671"/>
      <c r="AS1059" s="512"/>
      <c r="AT1059" s="513"/>
      <c r="AU1059" s="753"/>
      <c r="AV1059" s="484"/>
      <c r="AW1059" s="484"/>
      <c r="AX1059" s="484"/>
      <c r="AY1059" s="484"/>
      <c r="AZ1059" s="484"/>
    </row>
    <row r="1060" spans="1:52" ht="15">
      <c r="A1060" s="543"/>
      <c r="B1060" s="530"/>
      <c r="C1060" s="531"/>
      <c r="D1060" s="551"/>
      <c r="E1060" s="532"/>
      <c r="F1060" s="532"/>
      <c r="G1060" s="532"/>
      <c r="H1060" s="533">
        <v>0.21</v>
      </c>
      <c r="I1060" s="533">
        <v>1</v>
      </c>
      <c r="J1060" s="534"/>
      <c r="K1060" s="506">
        <f t="shared" si="228"/>
        <v>0</v>
      </c>
      <c r="L1060" s="536">
        <v>1</v>
      </c>
      <c r="M1060" s="536"/>
      <c r="N1060" s="700">
        <f t="shared" si="213"/>
        <v>1</v>
      </c>
      <c r="O1060" s="508"/>
      <c r="P1060" s="508"/>
      <c r="Q1060" s="508"/>
      <c r="R1060" s="508"/>
      <c r="S1060" s="508"/>
      <c r="T1060" s="508"/>
      <c r="U1060" s="508"/>
      <c r="V1060" s="508"/>
      <c r="W1060" s="508"/>
      <c r="X1060" s="508"/>
      <c r="Y1060" s="508"/>
      <c r="Z1060" s="508"/>
      <c r="AA1060" s="508"/>
      <c r="AB1060" s="508"/>
      <c r="AC1060" s="508"/>
      <c r="AD1060" s="508"/>
      <c r="AE1060" s="508"/>
      <c r="AF1060" s="508"/>
      <c r="AG1060" s="508"/>
      <c r="AH1060" s="508"/>
      <c r="AI1060" s="508"/>
      <c r="AJ1060" s="508"/>
      <c r="AK1060" s="509">
        <f t="shared" si="226"/>
        <v>0</v>
      </c>
      <c r="AL1060" s="700">
        <f t="shared" si="208"/>
        <v>1</v>
      </c>
      <c r="AM1060" s="701">
        <f>IF(Tableau4[[#This Row],[N° pièce]]="",0,(Tableau4[[#This Row],[hors TVA]]+(Tableau4[[#This Row],[hors TVA]]*Tableau4[[#This Row],[Taux TVA]])-(Tableau4[[#This Row],[hors TVA]]*Tableau4[[#This Row],[Taux TVA]]*Tableau4[[#This Row],[Régime TVA Récupération:]]))*Tableau4[[#This Row],[Type 1]])</f>
        <v>0</v>
      </c>
      <c r="AN1060" s="701">
        <f>IF(Tableau4[[#This Row],[N° pièce]]="",0,IF($K$2="pôle",((Tableau4[[#This Row],[hors TVA]]+(Tableau4[[#This Row],[hors TVA]]*Tableau4[[#This Row],[Taux TVA]])-(Tableau4[[#This Row],[hors TVA]]*Tableau4[[#This Row],[Taux TVA]]*Tableau4[[#This Row],[Régime TVA Récupération:]]))*Tableau4[[#This Row],[Type 2]]),0))</f>
        <v>0</v>
      </c>
      <c r="AO1060" s="701">
        <f t="shared" si="209"/>
        <v>0</v>
      </c>
      <c r="AP1060" s="255">
        <f t="shared" si="210"/>
        <v>0</v>
      </c>
      <c r="AQ1060" s="506">
        <f t="shared" si="211"/>
        <v>0</v>
      </c>
      <c r="AR1060" s="671"/>
      <c r="AS1060" s="512"/>
      <c r="AT1060" s="513"/>
      <c r="AU1060" s="753"/>
      <c r="AV1060" s="484"/>
      <c r="AW1060" s="484"/>
      <c r="AX1060" s="484"/>
      <c r="AY1060" s="484"/>
      <c r="AZ1060" s="484"/>
    </row>
    <row r="1061" spans="1:52" ht="15">
      <c r="A1061" s="543"/>
      <c r="B1061" s="530"/>
      <c r="C1061" s="531"/>
      <c r="D1061" s="551"/>
      <c r="E1061" s="532"/>
      <c r="F1061" s="532"/>
      <c r="G1061" s="532"/>
      <c r="H1061" s="533">
        <v>0.21</v>
      </c>
      <c r="I1061" s="533">
        <v>1</v>
      </c>
      <c r="J1061" s="534"/>
      <c r="K1061" s="506">
        <f t="shared" si="228"/>
        <v>0</v>
      </c>
      <c r="L1061" s="536">
        <v>1</v>
      </c>
      <c r="M1061" s="536"/>
      <c r="N1061" s="700">
        <f t="shared" si="213"/>
        <v>1</v>
      </c>
      <c r="O1061" s="508"/>
      <c r="P1061" s="508"/>
      <c r="Q1061" s="508"/>
      <c r="R1061" s="508"/>
      <c r="S1061" s="508"/>
      <c r="T1061" s="508"/>
      <c r="U1061" s="508"/>
      <c r="V1061" s="508"/>
      <c r="W1061" s="508"/>
      <c r="X1061" s="508"/>
      <c r="Y1061" s="508"/>
      <c r="Z1061" s="508"/>
      <c r="AA1061" s="508"/>
      <c r="AB1061" s="508"/>
      <c r="AC1061" s="508"/>
      <c r="AD1061" s="508"/>
      <c r="AE1061" s="508"/>
      <c r="AF1061" s="508"/>
      <c r="AG1061" s="508"/>
      <c r="AH1061" s="508"/>
      <c r="AI1061" s="508"/>
      <c r="AJ1061" s="508"/>
      <c r="AK1061" s="509">
        <f t="shared" si="226"/>
        <v>0</v>
      </c>
      <c r="AL1061" s="700">
        <f t="shared" si="208"/>
        <v>1</v>
      </c>
      <c r="AM1061" s="701">
        <f>IF(Tableau4[[#This Row],[N° pièce]]="",0,(Tableau4[[#This Row],[hors TVA]]+(Tableau4[[#This Row],[hors TVA]]*Tableau4[[#This Row],[Taux TVA]])-(Tableau4[[#This Row],[hors TVA]]*Tableau4[[#This Row],[Taux TVA]]*Tableau4[[#This Row],[Régime TVA Récupération:]]))*Tableau4[[#This Row],[Type 1]])</f>
        <v>0</v>
      </c>
      <c r="AN1061" s="701">
        <f>IF(Tableau4[[#This Row],[N° pièce]]="",0,IF($K$2="pôle",((Tableau4[[#This Row],[hors TVA]]+(Tableau4[[#This Row],[hors TVA]]*Tableau4[[#This Row],[Taux TVA]])-(Tableau4[[#This Row],[hors TVA]]*Tableau4[[#This Row],[Taux TVA]]*Tableau4[[#This Row],[Régime TVA Récupération:]]))*Tableau4[[#This Row],[Type 2]]),0))</f>
        <v>0</v>
      </c>
      <c r="AO1061" s="701">
        <f t="shared" si="209"/>
        <v>0</v>
      </c>
      <c r="AP1061" s="255">
        <f t="shared" si="210"/>
        <v>0</v>
      </c>
      <c r="AQ1061" s="506">
        <f t="shared" si="211"/>
        <v>0</v>
      </c>
      <c r="AR1061" s="671"/>
      <c r="AS1061" s="512"/>
      <c r="AT1061" s="513"/>
      <c r="AU1061" s="753"/>
      <c r="AV1061" s="484"/>
      <c r="AW1061" s="484"/>
      <c r="AX1061" s="484"/>
      <c r="AY1061" s="484"/>
      <c r="AZ1061" s="484"/>
    </row>
    <row r="1062" spans="1:52" ht="15">
      <c r="A1062" s="543"/>
      <c r="B1062" s="530"/>
      <c r="C1062" s="531"/>
      <c r="D1062" s="551"/>
      <c r="E1062" s="532"/>
      <c r="F1062" s="532"/>
      <c r="G1062" s="532"/>
      <c r="H1062" s="533">
        <v>0.21</v>
      </c>
      <c r="I1062" s="533">
        <v>1</v>
      </c>
      <c r="J1062" s="534"/>
      <c r="K1062" s="506">
        <f t="shared" si="228"/>
        <v>0</v>
      </c>
      <c r="L1062" s="536">
        <v>1</v>
      </c>
      <c r="M1062" s="536"/>
      <c r="N1062" s="700">
        <f t="shared" si="213"/>
        <v>1</v>
      </c>
      <c r="O1062" s="508"/>
      <c r="P1062" s="508"/>
      <c r="Q1062" s="508"/>
      <c r="R1062" s="508"/>
      <c r="S1062" s="508"/>
      <c r="T1062" s="508"/>
      <c r="U1062" s="508"/>
      <c r="V1062" s="508"/>
      <c r="W1062" s="508"/>
      <c r="X1062" s="508"/>
      <c r="Y1062" s="508"/>
      <c r="Z1062" s="508"/>
      <c r="AA1062" s="508"/>
      <c r="AB1062" s="508"/>
      <c r="AC1062" s="508"/>
      <c r="AD1062" s="508"/>
      <c r="AE1062" s="508"/>
      <c r="AF1062" s="508"/>
      <c r="AG1062" s="508"/>
      <c r="AH1062" s="508"/>
      <c r="AI1062" s="508"/>
      <c r="AJ1062" s="508"/>
      <c r="AK1062" s="509">
        <f t="shared" si="226"/>
        <v>0</v>
      </c>
      <c r="AL1062" s="700">
        <f t="shared" si="208"/>
        <v>1</v>
      </c>
      <c r="AM1062" s="701">
        <f>IF(Tableau4[[#This Row],[N° pièce]]="",0,(Tableau4[[#This Row],[hors TVA]]+(Tableau4[[#This Row],[hors TVA]]*Tableau4[[#This Row],[Taux TVA]])-(Tableau4[[#This Row],[hors TVA]]*Tableau4[[#This Row],[Taux TVA]]*Tableau4[[#This Row],[Régime TVA Récupération:]]))*Tableau4[[#This Row],[Type 1]])</f>
        <v>0</v>
      </c>
      <c r="AN1062" s="701">
        <f>IF(Tableau4[[#This Row],[N° pièce]]="",0,IF($K$2="pôle",((Tableau4[[#This Row],[hors TVA]]+(Tableau4[[#This Row],[hors TVA]]*Tableau4[[#This Row],[Taux TVA]])-(Tableau4[[#This Row],[hors TVA]]*Tableau4[[#This Row],[Taux TVA]]*Tableau4[[#This Row],[Régime TVA Récupération:]]))*Tableau4[[#This Row],[Type 2]]),0))</f>
        <v>0</v>
      </c>
      <c r="AO1062" s="701">
        <f t="shared" si="209"/>
        <v>0</v>
      </c>
      <c r="AP1062" s="255">
        <f t="shared" si="210"/>
        <v>0</v>
      </c>
      <c r="AQ1062" s="506">
        <f t="shared" si="211"/>
        <v>0</v>
      </c>
      <c r="AR1062" s="671"/>
      <c r="AS1062" s="512"/>
      <c r="AT1062" s="513"/>
      <c r="AU1062" s="753"/>
      <c r="AV1062" s="484"/>
      <c r="AW1062" s="484"/>
      <c r="AX1062" s="484"/>
      <c r="AY1062" s="484"/>
      <c r="AZ1062" s="484"/>
    </row>
    <row r="1063" spans="1:52" ht="15">
      <c r="A1063" s="543"/>
      <c r="B1063" s="530"/>
      <c r="C1063" s="531"/>
      <c r="D1063" s="551"/>
      <c r="E1063" s="532"/>
      <c r="F1063" s="532"/>
      <c r="G1063" s="532"/>
      <c r="H1063" s="533">
        <v>0.21</v>
      </c>
      <c r="I1063" s="533">
        <v>1</v>
      </c>
      <c r="J1063" s="534"/>
      <c r="K1063" s="506">
        <f t="shared" si="228"/>
        <v>0</v>
      </c>
      <c r="L1063" s="536">
        <v>1</v>
      </c>
      <c r="M1063" s="536"/>
      <c r="N1063" s="700">
        <f t="shared" si="213"/>
        <v>1</v>
      </c>
      <c r="O1063" s="508"/>
      <c r="P1063" s="508"/>
      <c r="Q1063" s="508"/>
      <c r="R1063" s="508"/>
      <c r="S1063" s="508"/>
      <c r="T1063" s="508"/>
      <c r="U1063" s="508"/>
      <c r="V1063" s="508"/>
      <c r="W1063" s="508"/>
      <c r="X1063" s="508"/>
      <c r="Y1063" s="508"/>
      <c r="Z1063" s="508"/>
      <c r="AA1063" s="508"/>
      <c r="AB1063" s="508"/>
      <c r="AC1063" s="508"/>
      <c r="AD1063" s="508"/>
      <c r="AE1063" s="508"/>
      <c r="AF1063" s="508"/>
      <c r="AG1063" s="508"/>
      <c r="AH1063" s="508"/>
      <c r="AI1063" s="508"/>
      <c r="AJ1063" s="508"/>
      <c r="AK1063" s="509">
        <f t="shared" si="226"/>
        <v>0</v>
      </c>
      <c r="AL1063" s="700">
        <f t="shared" si="208"/>
        <v>1</v>
      </c>
      <c r="AM1063" s="701">
        <f>IF(Tableau4[[#This Row],[N° pièce]]="",0,(Tableau4[[#This Row],[hors TVA]]+(Tableau4[[#This Row],[hors TVA]]*Tableau4[[#This Row],[Taux TVA]])-(Tableau4[[#This Row],[hors TVA]]*Tableau4[[#This Row],[Taux TVA]]*Tableau4[[#This Row],[Régime TVA Récupération:]]))*Tableau4[[#This Row],[Type 1]])</f>
        <v>0</v>
      </c>
      <c r="AN1063" s="701">
        <f>IF(Tableau4[[#This Row],[N° pièce]]="",0,IF($K$2="pôle",((Tableau4[[#This Row],[hors TVA]]+(Tableau4[[#This Row],[hors TVA]]*Tableau4[[#This Row],[Taux TVA]])-(Tableau4[[#This Row],[hors TVA]]*Tableau4[[#This Row],[Taux TVA]]*Tableau4[[#This Row],[Régime TVA Récupération:]]))*Tableau4[[#This Row],[Type 2]]),0))</f>
        <v>0</v>
      </c>
      <c r="AO1063" s="701">
        <f t="shared" si="209"/>
        <v>0</v>
      </c>
      <c r="AP1063" s="255">
        <f t="shared" si="210"/>
        <v>0</v>
      </c>
      <c r="AQ1063" s="506">
        <f t="shared" si="211"/>
        <v>0</v>
      </c>
      <c r="AR1063" s="671"/>
      <c r="AS1063" s="512"/>
      <c r="AT1063" s="513"/>
      <c r="AU1063" s="753"/>
      <c r="AV1063" s="484"/>
      <c r="AW1063" s="484"/>
      <c r="AX1063" s="484"/>
      <c r="AY1063" s="484"/>
      <c r="AZ1063" s="484"/>
    </row>
    <row r="1064" spans="1:52" ht="15">
      <c r="A1064" s="543"/>
      <c r="B1064" s="530"/>
      <c r="C1064" s="531"/>
      <c r="D1064" s="551"/>
      <c r="E1064" s="532"/>
      <c r="F1064" s="532"/>
      <c r="G1064" s="532"/>
      <c r="H1064" s="533">
        <v>0.21</v>
      </c>
      <c r="I1064" s="533">
        <v>1</v>
      </c>
      <c r="J1064" s="534"/>
      <c r="K1064" s="506">
        <f t="shared" si="228"/>
        <v>0</v>
      </c>
      <c r="L1064" s="536">
        <v>1</v>
      </c>
      <c r="M1064" s="536"/>
      <c r="N1064" s="700">
        <f t="shared" si="213"/>
        <v>1</v>
      </c>
      <c r="O1064" s="508"/>
      <c r="P1064" s="508"/>
      <c r="Q1064" s="508"/>
      <c r="R1064" s="508"/>
      <c r="S1064" s="508"/>
      <c r="T1064" s="508"/>
      <c r="U1064" s="508"/>
      <c r="V1064" s="508"/>
      <c r="W1064" s="508"/>
      <c r="X1064" s="508"/>
      <c r="Y1064" s="508"/>
      <c r="Z1064" s="508"/>
      <c r="AA1064" s="508"/>
      <c r="AB1064" s="508"/>
      <c r="AC1064" s="508"/>
      <c r="AD1064" s="508"/>
      <c r="AE1064" s="508"/>
      <c r="AF1064" s="508"/>
      <c r="AG1064" s="508"/>
      <c r="AH1064" s="508"/>
      <c r="AI1064" s="508"/>
      <c r="AJ1064" s="508"/>
      <c r="AK1064" s="509">
        <f t="shared" si="226"/>
        <v>0</v>
      </c>
      <c r="AL1064" s="700">
        <f t="shared" si="208"/>
        <v>1</v>
      </c>
      <c r="AM1064" s="701">
        <f>IF(Tableau4[[#This Row],[N° pièce]]="",0,(Tableau4[[#This Row],[hors TVA]]+(Tableau4[[#This Row],[hors TVA]]*Tableau4[[#This Row],[Taux TVA]])-(Tableau4[[#This Row],[hors TVA]]*Tableau4[[#This Row],[Taux TVA]]*Tableau4[[#This Row],[Régime TVA Récupération:]]))*Tableau4[[#This Row],[Type 1]])</f>
        <v>0</v>
      </c>
      <c r="AN1064" s="701">
        <f>IF(Tableau4[[#This Row],[N° pièce]]="",0,IF($K$2="pôle",((Tableau4[[#This Row],[hors TVA]]+(Tableau4[[#This Row],[hors TVA]]*Tableau4[[#This Row],[Taux TVA]])-(Tableau4[[#This Row],[hors TVA]]*Tableau4[[#This Row],[Taux TVA]]*Tableau4[[#This Row],[Régime TVA Récupération:]]))*Tableau4[[#This Row],[Type 2]]),0))</f>
        <v>0</v>
      </c>
      <c r="AO1064" s="701">
        <f t="shared" si="209"/>
        <v>0</v>
      </c>
      <c r="AP1064" s="255">
        <f t="shared" si="210"/>
        <v>0</v>
      </c>
      <c r="AQ1064" s="506">
        <f t="shared" si="211"/>
        <v>0</v>
      </c>
      <c r="AR1064" s="671"/>
      <c r="AS1064" s="512"/>
      <c r="AT1064" s="513"/>
      <c r="AU1064" s="753"/>
      <c r="AV1064" s="484"/>
      <c r="AW1064" s="484"/>
      <c r="AX1064" s="484"/>
      <c r="AY1064" s="484"/>
      <c r="AZ1064" s="484"/>
    </row>
    <row r="1065" spans="1:52" ht="15">
      <c r="A1065" s="543"/>
      <c r="B1065" s="530"/>
      <c r="C1065" s="531"/>
      <c r="D1065" s="551"/>
      <c r="E1065" s="532"/>
      <c r="F1065" s="532"/>
      <c r="G1065" s="532"/>
      <c r="H1065" s="533">
        <v>0.21</v>
      </c>
      <c r="I1065" s="533">
        <v>1</v>
      </c>
      <c r="J1065" s="534"/>
      <c r="K1065" s="506">
        <f t="shared" si="228"/>
        <v>0</v>
      </c>
      <c r="L1065" s="536">
        <v>1</v>
      </c>
      <c r="M1065" s="536"/>
      <c r="N1065" s="700">
        <f t="shared" si="213"/>
        <v>1</v>
      </c>
      <c r="O1065" s="508"/>
      <c r="P1065" s="508"/>
      <c r="Q1065" s="508"/>
      <c r="R1065" s="508"/>
      <c r="S1065" s="508"/>
      <c r="T1065" s="508"/>
      <c r="U1065" s="508"/>
      <c r="V1065" s="508"/>
      <c r="W1065" s="508"/>
      <c r="X1065" s="508"/>
      <c r="Y1065" s="508"/>
      <c r="Z1065" s="508"/>
      <c r="AA1065" s="508"/>
      <c r="AB1065" s="508"/>
      <c r="AC1065" s="508"/>
      <c r="AD1065" s="508"/>
      <c r="AE1065" s="508"/>
      <c r="AF1065" s="508"/>
      <c r="AG1065" s="508"/>
      <c r="AH1065" s="508"/>
      <c r="AI1065" s="508"/>
      <c r="AJ1065" s="508"/>
      <c r="AK1065" s="509">
        <f t="shared" si="226"/>
        <v>0</v>
      </c>
      <c r="AL1065" s="700">
        <f t="shared" si="208"/>
        <v>1</v>
      </c>
      <c r="AM1065" s="701">
        <f>IF(Tableau4[[#This Row],[N° pièce]]="",0,(Tableau4[[#This Row],[hors TVA]]+(Tableau4[[#This Row],[hors TVA]]*Tableau4[[#This Row],[Taux TVA]])-(Tableau4[[#This Row],[hors TVA]]*Tableau4[[#This Row],[Taux TVA]]*Tableau4[[#This Row],[Régime TVA Récupération:]]))*Tableau4[[#This Row],[Type 1]])</f>
        <v>0</v>
      </c>
      <c r="AN1065" s="701">
        <f>IF(Tableau4[[#This Row],[N° pièce]]="",0,IF($K$2="pôle",((Tableau4[[#This Row],[hors TVA]]+(Tableau4[[#This Row],[hors TVA]]*Tableau4[[#This Row],[Taux TVA]])-(Tableau4[[#This Row],[hors TVA]]*Tableau4[[#This Row],[Taux TVA]]*Tableau4[[#This Row],[Régime TVA Récupération:]]))*Tableau4[[#This Row],[Type 2]]),0))</f>
        <v>0</v>
      </c>
      <c r="AO1065" s="701">
        <f t="shared" si="209"/>
        <v>0</v>
      </c>
      <c r="AP1065" s="255">
        <f t="shared" si="210"/>
        <v>0</v>
      </c>
      <c r="AQ1065" s="506">
        <f t="shared" si="211"/>
        <v>0</v>
      </c>
      <c r="AR1065" s="671"/>
      <c r="AS1065" s="512"/>
      <c r="AT1065" s="513"/>
      <c r="AU1065" s="753"/>
      <c r="AV1065" s="484"/>
      <c r="AW1065" s="484"/>
      <c r="AX1065" s="484"/>
      <c r="AY1065" s="484"/>
      <c r="AZ1065" s="484"/>
    </row>
    <row r="1066" spans="1:52" ht="15">
      <c r="A1066" s="543"/>
      <c r="B1066" s="530"/>
      <c r="C1066" s="531"/>
      <c r="D1066" s="551"/>
      <c r="E1066" s="532"/>
      <c r="F1066" s="532"/>
      <c r="G1066" s="532"/>
      <c r="H1066" s="533">
        <v>0.21</v>
      </c>
      <c r="I1066" s="533">
        <v>1</v>
      </c>
      <c r="J1066" s="534"/>
      <c r="K1066" s="506">
        <f t="shared" si="228"/>
        <v>0</v>
      </c>
      <c r="L1066" s="536">
        <v>1</v>
      </c>
      <c r="M1066" s="536"/>
      <c r="N1066" s="700">
        <f t="shared" si="213"/>
        <v>1</v>
      </c>
      <c r="O1066" s="508"/>
      <c r="P1066" s="508"/>
      <c r="Q1066" s="508"/>
      <c r="R1066" s="508"/>
      <c r="S1066" s="508"/>
      <c r="T1066" s="508"/>
      <c r="U1066" s="508"/>
      <c r="V1066" s="508"/>
      <c r="W1066" s="508"/>
      <c r="X1066" s="508"/>
      <c r="Y1066" s="508"/>
      <c r="Z1066" s="508"/>
      <c r="AA1066" s="508"/>
      <c r="AB1066" s="508"/>
      <c r="AC1066" s="508"/>
      <c r="AD1066" s="508"/>
      <c r="AE1066" s="508"/>
      <c r="AF1066" s="508"/>
      <c r="AG1066" s="508"/>
      <c r="AH1066" s="508"/>
      <c r="AI1066" s="508"/>
      <c r="AJ1066" s="508"/>
      <c r="AK1066" s="509">
        <f t="shared" si="226"/>
        <v>0</v>
      </c>
      <c r="AL1066" s="700">
        <f t="shared" si="208"/>
        <v>1</v>
      </c>
      <c r="AM1066" s="701">
        <f>IF(Tableau4[[#This Row],[N° pièce]]="",0,(Tableau4[[#This Row],[hors TVA]]+(Tableau4[[#This Row],[hors TVA]]*Tableau4[[#This Row],[Taux TVA]])-(Tableau4[[#This Row],[hors TVA]]*Tableau4[[#This Row],[Taux TVA]]*Tableau4[[#This Row],[Régime TVA Récupération:]]))*Tableau4[[#This Row],[Type 1]])</f>
        <v>0</v>
      </c>
      <c r="AN1066" s="701">
        <f>IF(Tableau4[[#This Row],[N° pièce]]="",0,IF($K$2="pôle",((Tableau4[[#This Row],[hors TVA]]+(Tableau4[[#This Row],[hors TVA]]*Tableau4[[#This Row],[Taux TVA]])-(Tableau4[[#This Row],[hors TVA]]*Tableau4[[#This Row],[Taux TVA]]*Tableau4[[#This Row],[Régime TVA Récupération:]]))*Tableau4[[#This Row],[Type 2]]),0))</f>
        <v>0</v>
      </c>
      <c r="AO1066" s="701">
        <f t="shared" si="209"/>
        <v>0</v>
      </c>
      <c r="AP1066" s="255">
        <f t="shared" si="210"/>
        <v>0</v>
      </c>
      <c r="AQ1066" s="506">
        <f t="shared" si="211"/>
        <v>0</v>
      </c>
      <c r="AR1066" s="671"/>
      <c r="AS1066" s="512"/>
      <c r="AT1066" s="513"/>
      <c r="AU1066" s="753"/>
      <c r="AV1066" s="484"/>
      <c r="AW1066" s="484"/>
      <c r="AX1066" s="484"/>
      <c r="AY1066" s="484"/>
      <c r="AZ1066" s="484"/>
    </row>
    <row r="1067" spans="1:52" ht="15">
      <c r="A1067" s="543"/>
      <c r="B1067" s="530"/>
      <c r="C1067" s="531"/>
      <c r="D1067" s="551"/>
      <c r="E1067" s="532"/>
      <c r="F1067" s="532"/>
      <c r="G1067" s="532"/>
      <c r="H1067" s="533">
        <v>0.21</v>
      </c>
      <c r="I1067" s="533">
        <v>1</v>
      </c>
      <c r="J1067" s="534"/>
      <c r="K1067" s="506">
        <f t="shared" si="228"/>
        <v>0</v>
      </c>
      <c r="L1067" s="536">
        <v>1</v>
      </c>
      <c r="M1067" s="536"/>
      <c r="N1067" s="700">
        <f t="shared" si="213"/>
        <v>1</v>
      </c>
      <c r="O1067" s="508"/>
      <c r="P1067" s="508"/>
      <c r="Q1067" s="508"/>
      <c r="R1067" s="508"/>
      <c r="S1067" s="508"/>
      <c r="T1067" s="508"/>
      <c r="U1067" s="508"/>
      <c r="V1067" s="508"/>
      <c r="W1067" s="508"/>
      <c r="X1067" s="508"/>
      <c r="Y1067" s="508"/>
      <c r="Z1067" s="508"/>
      <c r="AA1067" s="508"/>
      <c r="AB1067" s="508"/>
      <c r="AC1067" s="508"/>
      <c r="AD1067" s="508"/>
      <c r="AE1067" s="508"/>
      <c r="AF1067" s="508"/>
      <c r="AG1067" s="508"/>
      <c r="AH1067" s="508"/>
      <c r="AI1067" s="508"/>
      <c r="AJ1067" s="508"/>
      <c r="AK1067" s="509">
        <f t="shared" si="226"/>
        <v>0</v>
      </c>
      <c r="AL1067" s="700">
        <f t="shared" si="208"/>
        <v>1</v>
      </c>
      <c r="AM1067" s="701">
        <f>IF(Tableau4[[#This Row],[N° pièce]]="",0,(Tableau4[[#This Row],[hors TVA]]+(Tableau4[[#This Row],[hors TVA]]*Tableau4[[#This Row],[Taux TVA]])-(Tableau4[[#This Row],[hors TVA]]*Tableau4[[#This Row],[Taux TVA]]*Tableau4[[#This Row],[Régime TVA Récupération:]]))*Tableau4[[#This Row],[Type 1]])</f>
        <v>0</v>
      </c>
      <c r="AN1067" s="701">
        <f>IF(Tableau4[[#This Row],[N° pièce]]="",0,IF($K$2="pôle",((Tableau4[[#This Row],[hors TVA]]+(Tableau4[[#This Row],[hors TVA]]*Tableau4[[#This Row],[Taux TVA]])-(Tableau4[[#This Row],[hors TVA]]*Tableau4[[#This Row],[Taux TVA]]*Tableau4[[#This Row],[Régime TVA Récupération:]]))*Tableau4[[#This Row],[Type 2]]),0))</f>
        <v>0</v>
      </c>
      <c r="AO1067" s="701">
        <f t="shared" si="209"/>
        <v>0</v>
      </c>
      <c r="AP1067" s="255">
        <f t="shared" si="210"/>
        <v>0</v>
      </c>
      <c r="AQ1067" s="506">
        <f t="shared" si="211"/>
        <v>0</v>
      </c>
      <c r="AR1067" s="671"/>
      <c r="AS1067" s="512"/>
      <c r="AT1067" s="513"/>
      <c r="AU1067" s="753"/>
      <c r="AV1067" s="484"/>
      <c r="AW1067" s="484"/>
      <c r="AX1067" s="484"/>
      <c r="AY1067" s="484"/>
      <c r="AZ1067" s="484"/>
    </row>
    <row r="1068" spans="1:52" ht="15">
      <c r="A1068" s="543"/>
      <c r="B1068" s="530"/>
      <c r="C1068" s="531"/>
      <c r="D1068" s="551"/>
      <c r="E1068" s="532"/>
      <c r="F1068" s="532"/>
      <c r="G1068" s="532"/>
      <c r="H1068" s="533">
        <v>0.21</v>
      </c>
      <c r="I1068" s="533">
        <v>1</v>
      </c>
      <c r="J1068" s="534"/>
      <c r="K1068" s="506">
        <f t="shared" si="228"/>
        <v>0</v>
      </c>
      <c r="L1068" s="536">
        <v>1</v>
      </c>
      <c r="M1068" s="536"/>
      <c r="N1068" s="700">
        <f t="shared" si="213"/>
        <v>1</v>
      </c>
      <c r="O1068" s="508"/>
      <c r="P1068" s="508"/>
      <c r="Q1068" s="508"/>
      <c r="R1068" s="508"/>
      <c r="S1068" s="508"/>
      <c r="T1068" s="508"/>
      <c r="U1068" s="508"/>
      <c r="V1068" s="508"/>
      <c r="W1068" s="508"/>
      <c r="X1068" s="508"/>
      <c r="Y1068" s="508"/>
      <c r="Z1068" s="508"/>
      <c r="AA1068" s="508"/>
      <c r="AB1068" s="508"/>
      <c r="AC1068" s="508"/>
      <c r="AD1068" s="508"/>
      <c r="AE1068" s="508"/>
      <c r="AF1068" s="508"/>
      <c r="AG1068" s="508"/>
      <c r="AH1068" s="508"/>
      <c r="AI1068" s="508"/>
      <c r="AJ1068" s="508"/>
      <c r="AK1068" s="509">
        <f t="shared" si="226"/>
        <v>0</v>
      </c>
      <c r="AL1068" s="700">
        <f t="shared" si="208"/>
        <v>1</v>
      </c>
      <c r="AM1068" s="701">
        <f>IF(Tableau4[[#This Row],[N° pièce]]="",0,(Tableau4[[#This Row],[hors TVA]]+(Tableau4[[#This Row],[hors TVA]]*Tableau4[[#This Row],[Taux TVA]])-(Tableau4[[#This Row],[hors TVA]]*Tableau4[[#This Row],[Taux TVA]]*Tableau4[[#This Row],[Régime TVA Récupération:]]))*Tableau4[[#This Row],[Type 1]])</f>
        <v>0</v>
      </c>
      <c r="AN1068" s="701">
        <f>IF(Tableau4[[#This Row],[N° pièce]]="",0,IF($K$2="pôle",((Tableau4[[#This Row],[hors TVA]]+(Tableau4[[#This Row],[hors TVA]]*Tableau4[[#This Row],[Taux TVA]])-(Tableau4[[#This Row],[hors TVA]]*Tableau4[[#This Row],[Taux TVA]]*Tableau4[[#This Row],[Régime TVA Récupération:]]))*Tableau4[[#This Row],[Type 2]]),0))</f>
        <v>0</v>
      </c>
      <c r="AO1068" s="701">
        <f t="shared" si="209"/>
        <v>0</v>
      </c>
      <c r="AP1068" s="255">
        <f t="shared" si="210"/>
        <v>0</v>
      </c>
      <c r="AQ1068" s="506">
        <f t="shared" si="211"/>
        <v>0</v>
      </c>
      <c r="AR1068" s="671"/>
      <c r="AS1068" s="512"/>
      <c r="AT1068" s="513"/>
      <c r="AU1068" s="753"/>
      <c r="AV1068" s="484"/>
      <c r="AW1068" s="484"/>
      <c r="AX1068" s="484"/>
      <c r="AY1068" s="484"/>
      <c r="AZ1068" s="484"/>
    </row>
    <row r="1069" spans="1:52" ht="15">
      <c r="A1069" s="543"/>
      <c r="B1069" s="530"/>
      <c r="C1069" s="531"/>
      <c r="D1069" s="551"/>
      <c r="E1069" s="532"/>
      <c r="F1069" s="532"/>
      <c r="G1069" s="532"/>
      <c r="H1069" s="533">
        <v>0.21</v>
      </c>
      <c r="I1069" s="533">
        <v>1</v>
      </c>
      <c r="J1069" s="534"/>
      <c r="K1069" s="506">
        <f t="shared" si="228"/>
        <v>0</v>
      </c>
      <c r="L1069" s="536">
        <v>1</v>
      </c>
      <c r="M1069" s="536"/>
      <c r="N1069" s="700">
        <f t="shared" si="213"/>
        <v>1</v>
      </c>
      <c r="O1069" s="508"/>
      <c r="P1069" s="508"/>
      <c r="Q1069" s="508"/>
      <c r="R1069" s="508"/>
      <c r="S1069" s="508"/>
      <c r="T1069" s="508"/>
      <c r="U1069" s="508"/>
      <c r="V1069" s="508"/>
      <c r="W1069" s="508"/>
      <c r="X1069" s="508"/>
      <c r="Y1069" s="508"/>
      <c r="Z1069" s="508"/>
      <c r="AA1069" s="508"/>
      <c r="AB1069" s="508"/>
      <c r="AC1069" s="508"/>
      <c r="AD1069" s="508"/>
      <c r="AE1069" s="508"/>
      <c r="AF1069" s="508"/>
      <c r="AG1069" s="508"/>
      <c r="AH1069" s="508"/>
      <c r="AI1069" s="508"/>
      <c r="AJ1069" s="508"/>
      <c r="AK1069" s="509">
        <f t="shared" si="226"/>
        <v>0</v>
      </c>
      <c r="AL1069" s="700">
        <f t="shared" si="208"/>
        <v>1</v>
      </c>
      <c r="AM1069" s="701">
        <f>IF(Tableau4[[#This Row],[N° pièce]]="",0,(Tableau4[[#This Row],[hors TVA]]+(Tableau4[[#This Row],[hors TVA]]*Tableau4[[#This Row],[Taux TVA]])-(Tableau4[[#This Row],[hors TVA]]*Tableau4[[#This Row],[Taux TVA]]*Tableau4[[#This Row],[Régime TVA Récupération:]]))*Tableau4[[#This Row],[Type 1]])</f>
        <v>0</v>
      </c>
      <c r="AN1069" s="701">
        <f>IF(Tableau4[[#This Row],[N° pièce]]="",0,IF($K$2="pôle",((Tableau4[[#This Row],[hors TVA]]+(Tableau4[[#This Row],[hors TVA]]*Tableau4[[#This Row],[Taux TVA]])-(Tableau4[[#This Row],[hors TVA]]*Tableau4[[#This Row],[Taux TVA]]*Tableau4[[#This Row],[Régime TVA Récupération:]]))*Tableau4[[#This Row],[Type 2]]),0))</f>
        <v>0</v>
      </c>
      <c r="AO1069" s="701">
        <f t="shared" si="209"/>
        <v>0</v>
      </c>
      <c r="AP1069" s="255">
        <f t="shared" si="210"/>
        <v>0</v>
      </c>
      <c r="AQ1069" s="506">
        <f t="shared" si="211"/>
        <v>0</v>
      </c>
      <c r="AR1069" s="671"/>
      <c r="AS1069" s="512"/>
      <c r="AT1069" s="513"/>
      <c r="AU1069" s="753"/>
      <c r="AV1069" s="484"/>
      <c r="AW1069" s="484"/>
      <c r="AX1069" s="484"/>
      <c r="AY1069" s="484"/>
      <c r="AZ1069" s="484"/>
    </row>
    <row r="1070" spans="1:52" ht="15">
      <c r="A1070" s="543"/>
      <c r="B1070" s="530"/>
      <c r="C1070" s="531"/>
      <c r="D1070" s="551"/>
      <c r="E1070" s="532"/>
      <c r="F1070" s="532"/>
      <c r="G1070" s="532"/>
      <c r="H1070" s="533">
        <v>0.21</v>
      </c>
      <c r="I1070" s="533">
        <v>1</v>
      </c>
      <c r="J1070" s="534"/>
      <c r="K1070" s="506">
        <f t="shared" si="228"/>
        <v>0</v>
      </c>
      <c r="L1070" s="536">
        <v>1</v>
      </c>
      <c r="M1070" s="536"/>
      <c r="N1070" s="700">
        <f t="shared" si="213"/>
        <v>1</v>
      </c>
      <c r="O1070" s="508"/>
      <c r="P1070" s="508"/>
      <c r="Q1070" s="508"/>
      <c r="R1070" s="508"/>
      <c r="S1070" s="508"/>
      <c r="T1070" s="508"/>
      <c r="U1070" s="508"/>
      <c r="V1070" s="508"/>
      <c r="W1070" s="508"/>
      <c r="X1070" s="508"/>
      <c r="Y1070" s="508"/>
      <c r="Z1070" s="508"/>
      <c r="AA1070" s="508"/>
      <c r="AB1070" s="508"/>
      <c r="AC1070" s="508"/>
      <c r="AD1070" s="508"/>
      <c r="AE1070" s="508"/>
      <c r="AF1070" s="508"/>
      <c r="AG1070" s="508"/>
      <c r="AH1070" s="508"/>
      <c r="AI1070" s="508"/>
      <c r="AJ1070" s="508"/>
      <c r="AK1070" s="509">
        <f t="shared" si="226"/>
        <v>0</v>
      </c>
      <c r="AL1070" s="700">
        <f t="shared" si="208"/>
        <v>1</v>
      </c>
      <c r="AM1070" s="701">
        <f>IF(Tableau4[[#This Row],[N° pièce]]="",0,(Tableau4[[#This Row],[hors TVA]]+(Tableau4[[#This Row],[hors TVA]]*Tableau4[[#This Row],[Taux TVA]])-(Tableau4[[#This Row],[hors TVA]]*Tableau4[[#This Row],[Taux TVA]]*Tableau4[[#This Row],[Régime TVA Récupération:]]))*Tableau4[[#This Row],[Type 1]])</f>
        <v>0</v>
      </c>
      <c r="AN1070" s="701">
        <f>IF(Tableau4[[#This Row],[N° pièce]]="",0,IF($K$2="pôle",((Tableau4[[#This Row],[hors TVA]]+(Tableau4[[#This Row],[hors TVA]]*Tableau4[[#This Row],[Taux TVA]])-(Tableau4[[#This Row],[hors TVA]]*Tableau4[[#This Row],[Taux TVA]]*Tableau4[[#This Row],[Régime TVA Récupération:]]))*Tableau4[[#This Row],[Type 2]]),0))</f>
        <v>0</v>
      </c>
      <c r="AO1070" s="701">
        <f t="shared" si="209"/>
        <v>0</v>
      </c>
      <c r="AP1070" s="255">
        <f t="shared" si="210"/>
        <v>0</v>
      </c>
      <c r="AQ1070" s="506">
        <f t="shared" si="211"/>
        <v>0</v>
      </c>
      <c r="AR1070" s="671"/>
      <c r="AS1070" s="512"/>
      <c r="AT1070" s="513"/>
      <c r="AU1070" s="753"/>
      <c r="AV1070" s="484"/>
      <c r="AW1070" s="484"/>
      <c r="AX1070" s="484"/>
      <c r="AY1070" s="484"/>
      <c r="AZ1070" s="484"/>
    </row>
    <row r="1071" spans="1:52" ht="15">
      <c r="A1071" s="543"/>
      <c r="B1071" s="530"/>
      <c r="C1071" s="531"/>
      <c r="D1071" s="551"/>
      <c r="E1071" s="532"/>
      <c r="F1071" s="532"/>
      <c r="G1071" s="532"/>
      <c r="H1071" s="533">
        <v>0.21</v>
      </c>
      <c r="I1071" s="533">
        <v>1</v>
      </c>
      <c r="J1071" s="534"/>
      <c r="K1071" s="506">
        <f t="shared" si="228"/>
        <v>0</v>
      </c>
      <c r="L1071" s="536">
        <v>1</v>
      </c>
      <c r="M1071" s="536"/>
      <c r="N1071" s="700">
        <f t="shared" si="213"/>
        <v>1</v>
      </c>
      <c r="O1071" s="508"/>
      <c r="P1071" s="508"/>
      <c r="Q1071" s="508"/>
      <c r="R1071" s="508"/>
      <c r="S1071" s="508"/>
      <c r="T1071" s="508"/>
      <c r="U1071" s="508"/>
      <c r="V1071" s="508"/>
      <c r="W1071" s="508"/>
      <c r="X1071" s="508"/>
      <c r="Y1071" s="508"/>
      <c r="Z1071" s="508"/>
      <c r="AA1071" s="508"/>
      <c r="AB1071" s="508"/>
      <c r="AC1071" s="508"/>
      <c r="AD1071" s="508"/>
      <c r="AE1071" s="508"/>
      <c r="AF1071" s="508"/>
      <c r="AG1071" s="508"/>
      <c r="AH1071" s="508"/>
      <c r="AI1071" s="508"/>
      <c r="AJ1071" s="508"/>
      <c r="AK1071" s="509">
        <f t="shared" si="226"/>
        <v>0</v>
      </c>
      <c r="AL1071" s="700">
        <f t="shared" si="208"/>
        <v>1</v>
      </c>
      <c r="AM1071" s="701">
        <f>IF(Tableau4[[#This Row],[N° pièce]]="",0,(Tableau4[[#This Row],[hors TVA]]+(Tableau4[[#This Row],[hors TVA]]*Tableau4[[#This Row],[Taux TVA]])-(Tableau4[[#This Row],[hors TVA]]*Tableau4[[#This Row],[Taux TVA]]*Tableau4[[#This Row],[Régime TVA Récupération:]]))*Tableau4[[#This Row],[Type 1]])</f>
        <v>0</v>
      </c>
      <c r="AN1071" s="701">
        <f>IF(Tableau4[[#This Row],[N° pièce]]="",0,IF($K$2="pôle",((Tableau4[[#This Row],[hors TVA]]+(Tableau4[[#This Row],[hors TVA]]*Tableau4[[#This Row],[Taux TVA]])-(Tableau4[[#This Row],[hors TVA]]*Tableau4[[#This Row],[Taux TVA]]*Tableau4[[#This Row],[Régime TVA Récupération:]]))*Tableau4[[#This Row],[Type 2]]),0))</f>
        <v>0</v>
      </c>
      <c r="AO1071" s="701">
        <f t="shared" si="209"/>
        <v>0</v>
      </c>
      <c r="AP1071" s="255">
        <f t="shared" si="210"/>
        <v>0</v>
      </c>
      <c r="AQ1071" s="506">
        <f t="shared" si="211"/>
        <v>0</v>
      </c>
      <c r="AR1071" s="671"/>
      <c r="AS1071" s="512"/>
      <c r="AT1071" s="513"/>
      <c r="AU1071" s="753"/>
      <c r="AV1071" s="484"/>
      <c r="AW1071" s="484"/>
      <c r="AX1071" s="484"/>
      <c r="AY1071" s="484"/>
      <c r="AZ1071" s="484"/>
    </row>
    <row r="1072" spans="1:52" ht="15">
      <c r="A1072" s="543"/>
      <c r="B1072" s="530"/>
      <c r="C1072" s="531"/>
      <c r="D1072" s="551"/>
      <c r="E1072" s="532"/>
      <c r="F1072" s="532"/>
      <c r="G1072" s="532"/>
      <c r="H1072" s="533">
        <v>0.21</v>
      </c>
      <c r="I1072" s="533">
        <v>1</v>
      </c>
      <c r="J1072" s="534"/>
      <c r="K1072" s="506">
        <f t="shared" si="228"/>
        <v>0</v>
      </c>
      <c r="L1072" s="536">
        <v>1</v>
      </c>
      <c r="M1072" s="536"/>
      <c r="N1072" s="700">
        <f t="shared" si="213"/>
        <v>1</v>
      </c>
      <c r="O1072" s="508"/>
      <c r="P1072" s="508"/>
      <c r="Q1072" s="508"/>
      <c r="R1072" s="508"/>
      <c r="S1072" s="508"/>
      <c r="T1072" s="508"/>
      <c r="U1072" s="508"/>
      <c r="V1072" s="508"/>
      <c r="W1072" s="508"/>
      <c r="X1072" s="508"/>
      <c r="Y1072" s="508"/>
      <c r="Z1072" s="508"/>
      <c r="AA1072" s="508"/>
      <c r="AB1072" s="508"/>
      <c r="AC1072" s="508"/>
      <c r="AD1072" s="508"/>
      <c r="AE1072" s="508"/>
      <c r="AF1072" s="508"/>
      <c r="AG1072" s="508"/>
      <c r="AH1072" s="508"/>
      <c r="AI1072" s="508"/>
      <c r="AJ1072" s="508"/>
      <c r="AK1072" s="509">
        <f t="shared" si="226"/>
        <v>0</v>
      </c>
      <c r="AL1072" s="700">
        <f t="shared" si="208"/>
        <v>1</v>
      </c>
      <c r="AM1072" s="701">
        <f>IF(Tableau4[[#This Row],[N° pièce]]="",0,(Tableau4[[#This Row],[hors TVA]]+(Tableau4[[#This Row],[hors TVA]]*Tableau4[[#This Row],[Taux TVA]])-(Tableau4[[#This Row],[hors TVA]]*Tableau4[[#This Row],[Taux TVA]]*Tableau4[[#This Row],[Régime TVA Récupération:]]))*Tableau4[[#This Row],[Type 1]])</f>
        <v>0</v>
      </c>
      <c r="AN1072" s="701">
        <f>IF(Tableau4[[#This Row],[N° pièce]]="",0,IF($K$2="pôle",((Tableau4[[#This Row],[hors TVA]]+(Tableau4[[#This Row],[hors TVA]]*Tableau4[[#This Row],[Taux TVA]])-(Tableau4[[#This Row],[hors TVA]]*Tableau4[[#This Row],[Taux TVA]]*Tableau4[[#This Row],[Régime TVA Récupération:]]))*Tableau4[[#This Row],[Type 2]]),0))</f>
        <v>0</v>
      </c>
      <c r="AO1072" s="701">
        <f t="shared" si="209"/>
        <v>0</v>
      </c>
      <c r="AP1072" s="255">
        <f t="shared" si="210"/>
        <v>0</v>
      </c>
      <c r="AQ1072" s="506">
        <f t="shared" si="211"/>
        <v>0</v>
      </c>
      <c r="AR1072" s="671"/>
      <c r="AS1072" s="512"/>
      <c r="AT1072" s="513"/>
      <c r="AU1072" s="753"/>
      <c r="AV1072" s="484"/>
      <c r="AW1072" s="484"/>
      <c r="AX1072" s="484"/>
      <c r="AY1072" s="484"/>
      <c r="AZ1072" s="484"/>
    </row>
    <row r="1073" spans="1:52" ht="15">
      <c r="A1073" s="543"/>
      <c r="B1073" s="530"/>
      <c r="C1073" s="531"/>
      <c r="D1073" s="551"/>
      <c r="E1073" s="532"/>
      <c r="F1073" s="532"/>
      <c r="G1073" s="532"/>
      <c r="H1073" s="533">
        <v>0.21</v>
      </c>
      <c r="I1073" s="533">
        <v>1</v>
      </c>
      <c r="J1073" s="534"/>
      <c r="K1073" s="506">
        <f t="shared" si="228"/>
        <v>0</v>
      </c>
      <c r="L1073" s="536">
        <v>1</v>
      </c>
      <c r="M1073" s="536"/>
      <c r="N1073" s="700">
        <f t="shared" si="213"/>
        <v>1</v>
      </c>
      <c r="O1073" s="508"/>
      <c r="P1073" s="508"/>
      <c r="Q1073" s="508"/>
      <c r="R1073" s="508"/>
      <c r="S1073" s="508"/>
      <c r="T1073" s="508"/>
      <c r="U1073" s="508"/>
      <c r="V1073" s="508"/>
      <c r="W1073" s="508"/>
      <c r="X1073" s="508"/>
      <c r="Y1073" s="508"/>
      <c r="Z1073" s="508"/>
      <c r="AA1073" s="508"/>
      <c r="AB1073" s="508"/>
      <c r="AC1073" s="508"/>
      <c r="AD1073" s="508"/>
      <c r="AE1073" s="508"/>
      <c r="AF1073" s="508"/>
      <c r="AG1073" s="508"/>
      <c r="AH1073" s="508"/>
      <c r="AI1073" s="508"/>
      <c r="AJ1073" s="508"/>
      <c r="AK1073" s="509">
        <f t="shared" si="226"/>
        <v>0</v>
      </c>
      <c r="AL1073" s="700">
        <f t="shared" si="208"/>
        <v>1</v>
      </c>
      <c r="AM1073" s="701">
        <f>IF(Tableau4[[#This Row],[N° pièce]]="",0,(Tableau4[[#This Row],[hors TVA]]+(Tableau4[[#This Row],[hors TVA]]*Tableau4[[#This Row],[Taux TVA]])-(Tableau4[[#This Row],[hors TVA]]*Tableau4[[#This Row],[Taux TVA]]*Tableau4[[#This Row],[Régime TVA Récupération:]]))*Tableau4[[#This Row],[Type 1]])</f>
        <v>0</v>
      </c>
      <c r="AN1073" s="701">
        <f>IF(Tableau4[[#This Row],[N° pièce]]="",0,IF($K$2="pôle",((Tableau4[[#This Row],[hors TVA]]+(Tableau4[[#This Row],[hors TVA]]*Tableau4[[#This Row],[Taux TVA]])-(Tableau4[[#This Row],[hors TVA]]*Tableau4[[#This Row],[Taux TVA]]*Tableau4[[#This Row],[Régime TVA Récupération:]]))*Tableau4[[#This Row],[Type 2]]),0))</f>
        <v>0</v>
      </c>
      <c r="AO1073" s="701">
        <f t="shared" si="209"/>
        <v>0</v>
      </c>
      <c r="AP1073" s="255">
        <f t="shared" si="210"/>
        <v>0</v>
      </c>
      <c r="AQ1073" s="506">
        <f t="shared" si="211"/>
        <v>0</v>
      </c>
      <c r="AR1073" s="671"/>
      <c r="AS1073" s="512"/>
      <c r="AT1073" s="513"/>
      <c r="AU1073" s="753"/>
      <c r="AV1073" s="484"/>
      <c r="AW1073" s="484"/>
      <c r="AX1073" s="484"/>
      <c r="AY1073" s="484"/>
      <c r="AZ1073" s="484"/>
    </row>
    <row r="1074" spans="1:52" ht="15">
      <c r="A1074" s="543"/>
      <c r="B1074" s="530"/>
      <c r="C1074" s="531"/>
      <c r="D1074" s="551"/>
      <c r="E1074" s="532"/>
      <c r="F1074" s="532"/>
      <c r="G1074" s="532"/>
      <c r="H1074" s="533">
        <v>0.21</v>
      </c>
      <c r="I1074" s="533">
        <v>1</v>
      </c>
      <c r="J1074" s="534"/>
      <c r="K1074" s="506">
        <f t="shared" si="228"/>
        <v>0</v>
      </c>
      <c r="L1074" s="536">
        <v>1</v>
      </c>
      <c r="M1074" s="536"/>
      <c r="N1074" s="700">
        <f t="shared" si="213"/>
        <v>1</v>
      </c>
      <c r="O1074" s="508"/>
      <c r="P1074" s="508"/>
      <c r="Q1074" s="508"/>
      <c r="R1074" s="508"/>
      <c r="S1074" s="508"/>
      <c r="T1074" s="508"/>
      <c r="U1074" s="508"/>
      <c r="V1074" s="508"/>
      <c r="W1074" s="508"/>
      <c r="X1074" s="508"/>
      <c r="Y1074" s="508"/>
      <c r="Z1074" s="508"/>
      <c r="AA1074" s="508"/>
      <c r="AB1074" s="508"/>
      <c r="AC1074" s="508"/>
      <c r="AD1074" s="508"/>
      <c r="AE1074" s="508"/>
      <c r="AF1074" s="508"/>
      <c r="AG1074" s="508"/>
      <c r="AH1074" s="508"/>
      <c r="AI1074" s="508"/>
      <c r="AJ1074" s="508"/>
      <c r="AK1074" s="509">
        <f t="shared" si="226"/>
        <v>0</v>
      </c>
      <c r="AL1074" s="700">
        <f t="shared" si="208"/>
        <v>1</v>
      </c>
      <c r="AM1074" s="701">
        <f>IF(Tableau4[[#This Row],[N° pièce]]="",0,(Tableau4[[#This Row],[hors TVA]]+(Tableau4[[#This Row],[hors TVA]]*Tableau4[[#This Row],[Taux TVA]])-(Tableau4[[#This Row],[hors TVA]]*Tableau4[[#This Row],[Taux TVA]]*Tableau4[[#This Row],[Régime TVA Récupération:]]))*Tableau4[[#This Row],[Type 1]])</f>
        <v>0</v>
      </c>
      <c r="AN1074" s="701">
        <f>IF(Tableau4[[#This Row],[N° pièce]]="",0,IF($K$2="pôle",((Tableau4[[#This Row],[hors TVA]]+(Tableau4[[#This Row],[hors TVA]]*Tableau4[[#This Row],[Taux TVA]])-(Tableau4[[#This Row],[hors TVA]]*Tableau4[[#This Row],[Taux TVA]]*Tableau4[[#This Row],[Régime TVA Récupération:]]))*Tableau4[[#This Row],[Type 2]]),0))</f>
        <v>0</v>
      </c>
      <c r="AO1074" s="701">
        <f t="shared" si="209"/>
        <v>0</v>
      </c>
      <c r="AP1074" s="255">
        <f t="shared" si="210"/>
        <v>0</v>
      </c>
      <c r="AQ1074" s="506">
        <f t="shared" si="211"/>
        <v>0</v>
      </c>
      <c r="AR1074" s="671"/>
      <c r="AS1074" s="512"/>
      <c r="AT1074" s="513"/>
      <c r="AU1074" s="753"/>
      <c r="AV1074" s="484"/>
      <c r="AW1074" s="484"/>
      <c r="AX1074" s="484"/>
      <c r="AY1074" s="484"/>
      <c r="AZ1074" s="484"/>
    </row>
    <row r="1075" spans="1:52" ht="15">
      <c r="A1075" s="543"/>
      <c r="B1075" s="530"/>
      <c r="C1075" s="531"/>
      <c r="D1075" s="551"/>
      <c r="E1075" s="532"/>
      <c r="F1075" s="532"/>
      <c r="G1075" s="532"/>
      <c r="H1075" s="533">
        <v>0.21</v>
      </c>
      <c r="I1075" s="533">
        <v>1</v>
      </c>
      <c r="J1075" s="534"/>
      <c r="K1075" s="506">
        <f t="shared" si="228"/>
        <v>0</v>
      </c>
      <c r="L1075" s="536">
        <v>1</v>
      </c>
      <c r="M1075" s="536"/>
      <c r="N1075" s="700">
        <f t="shared" si="213"/>
        <v>1</v>
      </c>
      <c r="O1075" s="508"/>
      <c r="P1075" s="508"/>
      <c r="Q1075" s="508"/>
      <c r="R1075" s="508"/>
      <c r="S1075" s="508"/>
      <c r="T1075" s="508"/>
      <c r="U1075" s="508"/>
      <c r="V1075" s="508"/>
      <c r="W1075" s="508"/>
      <c r="X1075" s="508"/>
      <c r="Y1075" s="508"/>
      <c r="Z1075" s="508"/>
      <c r="AA1075" s="508"/>
      <c r="AB1075" s="508"/>
      <c r="AC1075" s="508"/>
      <c r="AD1075" s="508"/>
      <c r="AE1075" s="508"/>
      <c r="AF1075" s="508"/>
      <c r="AG1075" s="508"/>
      <c r="AH1075" s="508"/>
      <c r="AI1075" s="508"/>
      <c r="AJ1075" s="508"/>
      <c r="AK1075" s="509">
        <f t="shared" si="226"/>
        <v>0</v>
      </c>
      <c r="AL1075" s="700">
        <f t="shared" si="208"/>
        <v>1</v>
      </c>
      <c r="AM1075" s="701">
        <f>IF(Tableau4[[#This Row],[N° pièce]]="",0,(Tableau4[[#This Row],[hors TVA]]+(Tableau4[[#This Row],[hors TVA]]*Tableau4[[#This Row],[Taux TVA]])-(Tableau4[[#This Row],[hors TVA]]*Tableau4[[#This Row],[Taux TVA]]*Tableau4[[#This Row],[Régime TVA Récupération:]]))*Tableau4[[#This Row],[Type 1]])</f>
        <v>0</v>
      </c>
      <c r="AN1075" s="701">
        <f>IF(Tableau4[[#This Row],[N° pièce]]="",0,IF($K$2="pôle",((Tableau4[[#This Row],[hors TVA]]+(Tableau4[[#This Row],[hors TVA]]*Tableau4[[#This Row],[Taux TVA]])-(Tableau4[[#This Row],[hors TVA]]*Tableau4[[#This Row],[Taux TVA]]*Tableau4[[#This Row],[Régime TVA Récupération:]]))*Tableau4[[#This Row],[Type 2]]),0))</f>
        <v>0</v>
      </c>
      <c r="AO1075" s="701">
        <f t="shared" si="209"/>
        <v>0</v>
      </c>
      <c r="AP1075" s="255">
        <f t="shared" si="210"/>
        <v>0</v>
      </c>
      <c r="AQ1075" s="506">
        <f t="shared" si="211"/>
        <v>0</v>
      </c>
      <c r="AR1075" s="671"/>
      <c r="AS1075" s="512"/>
      <c r="AT1075" s="513"/>
      <c r="AU1075" s="753"/>
      <c r="AV1075" s="484"/>
      <c r="AW1075" s="484"/>
      <c r="AX1075" s="484"/>
      <c r="AY1075" s="484"/>
      <c r="AZ1075" s="484"/>
    </row>
    <row r="1076" spans="1:52" ht="15">
      <c r="A1076" s="543"/>
      <c r="B1076" s="530"/>
      <c r="C1076" s="531"/>
      <c r="D1076" s="551"/>
      <c r="E1076" s="532"/>
      <c r="F1076" s="532"/>
      <c r="G1076" s="532"/>
      <c r="H1076" s="533">
        <v>0.21</v>
      </c>
      <c r="I1076" s="533">
        <v>1</v>
      </c>
      <c r="J1076" s="534"/>
      <c r="K1076" s="506">
        <f t="shared" si="228"/>
        <v>0</v>
      </c>
      <c r="L1076" s="536">
        <v>1</v>
      </c>
      <c r="M1076" s="536"/>
      <c r="N1076" s="700">
        <f t="shared" si="213"/>
        <v>1</v>
      </c>
      <c r="O1076" s="508"/>
      <c r="P1076" s="508"/>
      <c r="Q1076" s="508"/>
      <c r="R1076" s="508"/>
      <c r="S1076" s="508"/>
      <c r="T1076" s="508"/>
      <c r="U1076" s="508"/>
      <c r="V1076" s="508"/>
      <c r="W1076" s="508"/>
      <c r="X1076" s="508"/>
      <c r="Y1076" s="508"/>
      <c r="Z1076" s="508"/>
      <c r="AA1076" s="508"/>
      <c r="AB1076" s="508"/>
      <c r="AC1076" s="508"/>
      <c r="AD1076" s="508"/>
      <c r="AE1076" s="508"/>
      <c r="AF1076" s="508"/>
      <c r="AG1076" s="508"/>
      <c r="AH1076" s="508"/>
      <c r="AI1076" s="508"/>
      <c r="AJ1076" s="508"/>
      <c r="AK1076" s="509">
        <f t="shared" si="226"/>
        <v>0</v>
      </c>
      <c r="AL1076" s="700">
        <f t="shared" si="208"/>
        <v>1</v>
      </c>
      <c r="AM1076" s="701">
        <f>IF(Tableau4[[#This Row],[N° pièce]]="",0,(Tableau4[[#This Row],[hors TVA]]+(Tableau4[[#This Row],[hors TVA]]*Tableau4[[#This Row],[Taux TVA]])-(Tableau4[[#This Row],[hors TVA]]*Tableau4[[#This Row],[Taux TVA]]*Tableau4[[#This Row],[Régime TVA Récupération:]]))*Tableau4[[#This Row],[Type 1]])</f>
        <v>0</v>
      </c>
      <c r="AN1076" s="701">
        <f>IF(Tableau4[[#This Row],[N° pièce]]="",0,IF($K$2="pôle",((Tableau4[[#This Row],[hors TVA]]+(Tableau4[[#This Row],[hors TVA]]*Tableau4[[#This Row],[Taux TVA]])-(Tableau4[[#This Row],[hors TVA]]*Tableau4[[#This Row],[Taux TVA]]*Tableau4[[#This Row],[Régime TVA Récupération:]]))*Tableau4[[#This Row],[Type 2]]),0))</f>
        <v>0</v>
      </c>
      <c r="AO1076" s="701">
        <f t="shared" si="209"/>
        <v>0</v>
      </c>
      <c r="AP1076" s="255">
        <f t="shared" si="210"/>
        <v>0</v>
      </c>
      <c r="AQ1076" s="506">
        <f t="shared" si="211"/>
        <v>0</v>
      </c>
      <c r="AR1076" s="671"/>
      <c r="AS1076" s="512"/>
      <c r="AT1076" s="513"/>
      <c r="AU1076" s="753"/>
      <c r="AV1076" s="484"/>
      <c r="AW1076" s="484"/>
      <c r="AX1076" s="484"/>
      <c r="AY1076" s="484"/>
      <c r="AZ1076" s="484"/>
    </row>
    <row r="1077" spans="1:52" ht="15">
      <c r="A1077" s="543"/>
      <c r="B1077" s="530"/>
      <c r="C1077" s="531"/>
      <c r="D1077" s="551"/>
      <c r="E1077" s="532"/>
      <c r="F1077" s="532"/>
      <c r="G1077" s="532"/>
      <c r="H1077" s="533">
        <v>0.21</v>
      </c>
      <c r="I1077" s="533">
        <v>1</v>
      </c>
      <c r="J1077" s="534"/>
      <c r="K1077" s="506">
        <f t="shared" si="228"/>
        <v>0</v>
      </c>
      <c r="L1077" s="536">
        <v>1</v>
      </c>
      <c r="M1077" s="536"/>
      <c r="N1077" s="700">
        <f t="shared" si="213"/>
        <v>1</v>
      </c>
      <c r="O1077" s="508"/>
      <c r="P1077" s="508"/>
      <c r="Q1077" s="508"/>
      <c r="R1077" s="508"/>
      <c r="S1077" s="508"/>
      <c r="T1077" s="508"/>
      <c r="U1077" s="508"/>
      <c r="V1077" s="508"/>
      <c r="W1077" s="508"/>
      <c r="X1077" s="508"/>
      <c r="Y1077" s="508"/>
      <c r="Z1077" s="508"/>
      <c r="AA1077" s="508"/>
      <c r="AB1077" s="508"/>
      <c r="AC1077" s="508"/>
      <c r="AD1077" s="508"/>
      <c r="AE1077" s="508"/>
      <c r="AF1077" s="508"/>
      <c r="AG1077" s="508"/>
      <c r="AH1077" s="508"/>
      <c r="AI1077" s="508"/>
      <c r="AJ1077" s="508"/>
      <c r="AK1077" s="509">
        <f t="shared" si="226"/>
        <v>0</v>
      </c>
      <c r="AL1077" s="700">
        <f t="shared" si="208"/>
        <v>1</v>
      </c>
      <c r="AM1077" s="701">
        <f>IF(Tableau4[[#This Row],[N° pièce]]="",0,(Tableau4[[#This Row],[hors TVA]]+(Tableau4[[#This Row],[hors TVA]]*Tableau4[[#This Row],[Taux TVA]])-(Tableau4[[#This Row],[hors TVA]]*Tableau4[[#This Row],[Taux TVA]]*Tableau4[[#This Row],[Régime TVA Récupération:]]))*Tableau4[[#This Row],[Type 1]])</f>
        <v>0</v>
      </c>
      <c r="AN1077" s="701">
        <f>IF(Tableau4[[#This Row],[N° pièce]]="",0,IF($K$2="pôle",((Tableau4[[#This Row],[hors TVA]]+(Tableau4[[#This Row],[hors TVA]]*Tableau4[[#This Row],[Taux TVA]])-(Tableau4[[#This Row],[hors TVA]]*Tableau4[[#This Row],[Taux TVA]]*Tableau4[[#This Row],[Régime TVA Récupération:]]))*Tableau4[[#This Row],[Type 2]]),0))</f>
        <v>0</v>
      </c>
      <c r="AO1077" s="701">
        <f t="shared" si="209"/>
        <v>0</v>
      </c>
      <c r="AP1077" s="255">
        <f t="shared" si="210"/>
        <v>0</v>
      </c>
      <c r="AQ1077" s="506">
        <f t="shared" si="211"/>
        <v>0</v>
      </c>
      <c r="AR1077" s="671"/>
      <c r="AS1077" s="512"/>
      <c r="AT1077" s="513"/>
      <c r="AU1077" s="753"/>
      <c r="AV1077" s="484"/>
      <c r="AW1077" s="484"/>
      <c r="AX1077" s="484"/>
      <c r="AY1077" s="484"/>
      <c r="AZ1077" s="484"/>
    </row>
    <row r="1078" spans="1:52" ht="15">
      <c r="A1078" s="543"/>
      <c r="B1078" s="530"/>
      <c r="C1078" s="531"/>
      <c r="D1078" s="551"/>
      <c r="E1078" s="532"/>
      <c r="F1078" s="532"/>
      <c r="G1078" s="532"/>
      <c r="H1078" s="533">
        <v>0.21</v>
      </c>
      <c r="I1078" s="533">
        <v>1</v>
      </c>
      <c r="J1078" s="534"/>
      <c r="K1078" s="506">
        <f t="shared" si="228"/>
        <v>0</v>
      </c>
      <c r="L1078" s="536">
        <v>1</v>
      </c>
      <c r="M1078" s="536"/>
      <c r="N1078" s="700">
        <f t="shared" si="213"/>
        <v>1</v>
      </c>
      <c r="O1078" s="508"/>
      <c r="P1078" s="508"/>
      <c r="Q1078" s="508"/>
      <c r="R1078" s="508"/>
      <c r="S1078" s="508"/>
      <c r="T1078" s="508"/>
      <c r="U1078" s="508"/>
      <c r="V1078" s="508"/>
      <c r="W1078" s="508"/>
      <c r="X1078" s="508"/>
      <c r="Y1078" s="508"/>
      <c r="Z1078" s="508"/>
      <c r="AA1078" s="508"/>
      <c r="AB1078" s="508"/>
      <c r="AC1078" s="508"/>
      <c r="AD1078" s="508"/>
      <c r="AE1078" s="508"/>
      <c r="AF1078" s="508"/>
      <c r="AG1078" s="508"/>
      <c r="AH1078" s="508"/>
      <c r="AI1078" s="508"/>
      <c r="AJ1078" s="508"/>
      <c r="AK1078" s="509">
        <f t="shared" si="226"/>
        <v>0</v>
      </c>
      <c r="AL1078" s="700">
        <f t="shared" si="208"/>
        <v>1</v>
      </c>
      <c r="AM1078" s="701">
        <f>IF(Tableau4[[#This Row],[N° pièce]]="",0,(Tableau4[[#This Row],[hors TVA]]+(Tableau4[[#This Row],[hors TVA]]*Tableau4[[#This Row],[Taux TVA]])-(Tableau4[[#This Row],[hors TVA]]*Tableau4[[#This Row],[Taux TVA]]*Tableau4[[#This Row],[Régime TVA Récupération:]]))*Tableau4[[#This Row],[Type 1]])</f>
        <v>0</v>
      </c>
      <c r="AN1078" s="701">
        <f>IF(Tableau4[[#This Row],[N° pièce]]="",0,IF($K$2="pôle",((Tableau4[[#This Row],[hors TVA]]+(Tableau4[[#This Row],[hors TVA]]*Tableau4[[#This Row],[Taux TVA]])-(Tableau4[[#This Row],[hors TVA]]*Tableau4[[#This Row],[Taux TVA]]*Tableau4[[#This Row],[Régime TVA Récupération:]]))*Tableau4[[#This Row],[Type 2]]),0))</f>
        <v>0</v>
      </c>
      <c r="AO1078" s="701">
        <f t="shared" si="209"/>
        <v>0</v>
      </c>
      <c r="AP1078" s="255">
        <f t="shared" si="210"/>
        <v>0</v>
      </c>
      <c r="AQ1078" s="506">
        <f t="shared" si="211"/>
        <v>0</v>
      </c>
      <c r="AR1078" s="671"/>
      <c r="AS1078" s="512"/>
      <c r="AT1078" s="513"/>
      <c r="AU1078" s="753"/>
      <c r="AV1078" s="484"/>
      <c r="AW1078" s="484"/>
      <c r="AX1078" s="484"/>
      <c r="AY1078" s="484"/>
      <c r="AZ1078" s="484"/>
    </row>
    <row r="1079" spans="1:52" ht="15">
      <c r="A1079" s="543"/>
      <c r="B1079" s="530"/>
      <c r="C1079" s="531"/>
      <c r="D1079" s="551"/>
      <c r="E1079" s="532"/>
      <c r="F1079" s="532"/>
      <c r="G1079" s="532"/>
      <c r="H1079" s="533">
        <v>0.21</v>
      </c>
      <c r="I1079" s="533">
        <v>1</v>
      </c>
      <c r="J1079" s="534"/>
      <c r="K1079" s="506">
        <f t="shared" si="228"/>
        <v>0</v>
      </c>
      <c r="L1079" s="536">
        <v>1</v>
      </c>
      <c r="M1079" s="536"/>
      <c r="N1079" s="700">
        <f t="shared" si="213"/>
        <v>1</v>
      </c>
      <c r="O1079" s="508"/>
      <c r="P1079" s="508"/>
      <c r="Q1079" s="508"/>
      <c r="R1079" s="508"/>
      <c r="S1079" s="508"/>
      <c r="T1079" s="508"/>
      <c r="U1079" s="508"/>
      <c r="V1079" s="508"/>
      <c r="W1079" s="508"/>
      <c r="X1079" s="508"/>
      <c r="Y1079" s="508"/>
      <c r="Z1079" s="508"/>
      <c r="AA1079" s="508"/>
      <c r="AB1079" s="508"/>
      <c r="AC1079" s="508"/>
      <c r="AD1079" s="508"/>
      <c r="AE1079" s="508"/>
      <c r="AF1079" s="508"/>
      <c r="AG1079" s="508"/>
      <c r="AH1079" s="508"/>
      <c r="AI1079" s="508"/>
      <c r="AJ1079" s="508"/>
      <c r="AK1079" s="509">
        <f t="shared" si="226"/>
        <v>0</v>
      </c>
      <c r="AL1079" s="700">
        <f t="shared" si="208"/>
        <v>1</v>
      </c>
      <c r="AM1079" s="701">
        <f>IF(Tableau4[[#This Row],[N° pièce]]="",0,(Tableau4[[#This Row],[hors TVA]]+(Tableau4[[#This Row],[hors TVA]]*Tableau4[[#This Row],[Taux TVA]])-(Tableau4[[#This Row],[hors TVA]]*Tableau4[[#This Row],[Taux TVA]]*Tableau4[[#This Row],[Régime TVA Récupération:]]))*Tableau4[[#This Row],[Type 1]])</f>
        <v>0</v>
      </c>
      <c r="AN1079" s="701">
        <f>IF(Tableau4[[#This Row],[N° pièce]]="",0,IF($K$2="pôle",((Tableau4[[#This Row],[hors TVA]]+(Tableau4[[#This Row],[hors TVA]]*Tableau4[[#This Row],[Taux TVA]])-(Tableau4[[#This Row],[hors TVA]]*Tableau4[[#This Row],[Taux TVA]]*Tableau4[[#This Row],[Régime TVA Récupération:]]))*Tableau4[[#This Row],[Type 2]]),0))</f>
        <v>0</v>
      </c>
      <c r="AO1079" s="701">
        <f t="shared" si="209"/>
        <v>0</v>
      </c>
      <c r="AP1079" s="255">
        <f t="shared" si="210"/>
        <v>0</v>
      </c>
      <c r="AQ1079" s="506">
        <f t="shared" si="211"/>
        <v>0</v>
      </c>
      <c r="AR1079" s="671"/>
      <c r="AS1079" s="512"/>
      <c r="AT1079" s="513"/>
      <c r="AU1079" s="753"/>
      <c r="AV1079" s="484"/>
      <c r="AW1079" s="484"/>
      <c r="AX1079" s="484"/>
      <c r="AY1079" s="484"/>
      <c r="AZ1079" s="484"/>
    </row>
    <row r="1080" spans="1:52" ht="15">
      <c r="A1080" s="543"/>
      <c r="B1080" s="530"/>
      <c r="C1080" s="531"/>
      <c r="D1080" s="551"/>
      <c r="E1080" s="532"/>
      <c r="F1080" s="532"/>
      <c r="G1080" s="532"/>
      <c r="H1080" s="533">
        <v>0.21</v>
      </c>
      <c r="I1080" s="533">
        <v>1</v>
      </c>
      <c r="J1080" s="534"/>
      <c r="K1080" s="506">
        <f t="shared" si="228"/>
        <v>0</v>
      </c>
      <c r="L1080" s="536">
        <v>1</v>
      </c>
      <c r="M1080" s="536"/>
      <c r="N1080" s="700">
        <f t="shared" si="213"/>
        <v>1</v>
      </c>
      <c r="O1080" s="508"/>
      <c r="P1080" s="508"/>
      <c r="Q1080" s="508"/>
      <c r="R1080" s="508"/>
      <c r="S1080" s="508"/>
      <c r="T1080" s="508"/>
      <c r="U1080" s="508"/>
      <c r="V1080" s="508"/>
      <c r="W1080" s="508"/>
      <c r="X1080" s="508"/>
      <c r="Y1080" s="508"/>
      <c r="Z1080" s="508"/>
      <c r="AA1080" s="508"/>
      <c r="AB1080" s="508"/>
      <c r="AC1080" s="508"/>
      <c r="AD1080" s="508"/>
      <c r="AE1080" s="508"/>
      <c r="AF1080" s="508"/>
      <c r="AG1080" s="508"/>
      <c r="AH1080" s="508"/>
      <c r="AI1080" s="508"/>
      <c r="AJ1080" s="508"/>
      <c r="AK1080" s="509">
        <f t="shared" si="226"/>
        <v>0</v>
      </c>
      <c r="AL1080" s="700">
        <f t="shared" si="208"/>
        <v>1</v>
      </c>
      <c r="AM1080" s="701">
        <f>IF(Tableau4[[#This Row],[N° pièce]]="",0,(Tableau4[[#This Row],[hors TVA]]+(Tableau4[[#This Row],[hors TVA]]*Tableau4[[#This Row],[Taux TVA]])-(Tableau4[[#This Row],[hors TVA]]*Tableau4[[#This Row],[Taux TVA]]*Tableau4[[#This Row],[Régime TVA Récupération:]]))*Tableau4[[#This Row],[Type 1]])</f>
        <v>0</v>
      </c>
      <c r="AN1080" s="701">
        <f>IF(Tableau4[[#This Row],[N° pièce]]="",0,IF($K$2="pôle",((Tableau4[[#This Row],[hors TVA]]+(Tableau4[[#This Row],[hors TVA]]*Tableau4[[#This Row],[Taux TVA]])-(Tableau4[[#This Row],[hors TVA]]*Tableau4[[#This Row],[Taux TVA]]*Tableau4[[#This Row],[Régime TVA Récupération:]]))*Tableau4[[#This Row],[Type 2]]),0))</f>
        <v>0</v>
      </c>
      <c r="AO1080" s="701">
        <f t="shared" si="209"/>
        <v>0</v>
      </c>
      <c r="AP1080" s="255">
        <f t="shared" si="210"/>
        <v>0</v>
      </c>
      <c r="AQ1080" s="506">
        <f t="shared" si="211"/>
        <v>0</v>
      </c>
      <c r="AR1080" s="671"/>
      <c r="AS1080" s="512"/>
      <c r="AT1080" s="513"/>
      <c r="AU1080" s="753"/>
      <c r="AV1080" s="484"/>
      <c r="AW1080" s="484"/>
      <c r="AX1080" s="484"/>
      <c r="AY1080" s="484"/>
      <c r="AZ1080" s="484"/>
    </row>
    <row r="1081" spans="1:52" ht="15">
      <c r="A1081" s="543"/>
      <c r="B1081" s="530"/>
      <c r="C1081" s="531"/>
      <c r="D1081" s="551"/>
      <c r="E1081" s="532"/>
      <c r="F1081" s="532"/>
      <c r="G1081" s="532"/>
      <c r="H1081" s="533">
        <v>0.21</v>
      </c>
      <c r="I1081" s="533">
        <v>1</v>
      </c>
      <c r="J1081" s="534"/>
      <c r="K1081" s="506">
        <f t="shared" si="228"/>
        <v>0</v>
      </c>
      <c r="L1081" s="536">
        <v>1</v>
      </c>
      <c r="M1081" s="536"/>
      <c r="N1081" s="700">
        <f t="shared" si="213"/>
        <v>1</v>
      </c>
      <c r="O1081" s="508"/>
      <c r="P1081" s="508"/>
      <c r="Q1081" s="508"/>
      <c r="R1081" s="508"/>
      <c r="S1081" s="508"/>
      <c r="T1081" s="508"/>
      <c r="U1081" s="508"/>
      <c r="V1081" s="508"/>
      <c r="W1081" s="508"/>
      <c r="X1081" s="508"/>
      <c r="Y1081" s="508"/>
      <c r="Z1081" s="508"/>
      <c r="AA1081" s="508"/>
      <c r="AB1081" s="508"/>
      <c r="AC1081" s="508"/>
      <c r="AD1081" s="508"/>
      <c r="AE1081" s="508"/>
      <c r="AF1081" s="508"/>
      <c r="AG1081" s="508"/>
      <c r="AH1081" s="508"/>
      <c r="AI1081" s="508"/>
      <c r="AJ1081" s="508"/>
      <c r="AK1081" s="509">
        <f t="shared" si="226"/>
        <v>0</v>
      </c>
      <c r="AL1081" s="700">
        <f t="shared" si="208"/>
        <v>1</v>
      </c>
      <c r="AM1081" s="701">
        <f>IF(Tableau4[[#This Row],[N° pièce]]="",0,(Tableau4[[#This Row],[hors TVA]]+(Tableau4[[#This Row],[hors TVA]]*Tableau4[[#This Row],[Taux TVA]])-(Tableau4[[#This Row],[hors TVA]]*Tableau4[[#This Row],[Taux TVA]]*Tableau4[[#This Row],[Régime TVA Récupération:]]))*Tableau4[[#This Row],[Type 1]])</f>
        <v>0</v>
      </c>
      <c r="AN1081" s="701">
        <f>IF(Tableau4[[#This Row],[N° pièce]]="",0,IF($K$2="pôle",((Tableau4[[#This Row],[hors TVA]]+(Tableau4[[#This Row],[hors TVA]]*Tableau4[[#This Row],[Taux TVA]])-(Tableau4[[#This Row],[hors TVA]]*Tableau4[[#This Row],[Taux TVA]]*Tableau4[[#This Row],[Régime TVA Récupération:]]))*Tableau4[[#This Row],[Type 2]]),0))</f>
        <v>0</v>
      </c>
      <c r="AO1081" s="701">
        <f t="shared" si="209"/>
        <v>0</v>
      </c>
      <c r="AP1081" s="255">
        <f t="shared" si="210"/>
        <v>0</v>
      </c>
      <c r="AQ1081" s="506">
        <f t="shared" si="211"/>
        <v>0</v>
      </c>
      <c r="AR1081" s="671"/>
      <c r="AS1081" s="512"/>
      <c r="AT1081" s="513"/>
      <c r="AU1081" s="753"/>
      <c r="AV1081" s="484"/>
      <c r="AW1081" s="484"/>
      <c r="AX1081" s="484"/>
      <c r="AY1081" s="484"/>
      <c r="AZ1081" s="484"/>
    </row>
    <row r="1082" spans="1:52" ht="15">
      <c r="A1082" s="543"/>
      <c r="B1082" s="530"/>
      <c r="C1082" s="531"/>
      <c r="D1082" s="551"/>
      <c r="E1082" s="532"/>
      <c r="F1082" s="532"/>
      <c r="G1082" s="532"/>
      <c r="H1082" s="533">
        <v>0.21</v>
      </c>
      <c r="I1082" s="533">
        <v>1</v>
      </c>
      <c r="J1082" s="534"/>
      <c r="K1082" s="506">
        <f t="shared" si="228"/>
        <v>0</v>
      </c>
      <c r="L1082" s="536">
        <v>1</v>
      </c>
      <c r="M1082" s="536"/>
      <c r="N1082" s="700">
        <f t="shared" si="213"/>
        <v>1</v>
      </c>
      <c r="O1082" s="508"/>
      <c r="P1082" s="508"/>
      <c r="Q1082" s="508"/>
      <c r="R1082" s="508"/>
      <c r="S1082" s="508"/>
      <c r="T1082" s="508"/>
      <c r="U1082" s="508"/>
      <c r="V1082" s="508"/>
      <c r="W1082" s="508"/>
      <c r="X1082" s="508"/>
      <c r="Y1082" s="508"/>
      <c r="Z1082" s="508"/>
      <c r="AA1082" s="508"/>
      <c r="AB1082" s="508"/>
      <c r="AC1082" s="508"/>
      <c r="AD1082" s="508"/>
      <c r="AE1082" s="508"/>
      <c r="AF1082" s="508"/>
      <c r="AG1082" s="508"/>
      <c r="AH1082" s="508"/>
      <c r="AI1082" s="508"/>
      <c r="AJ1082" s="508"/>
      <c r="AK1082" s="509">
        <f t="shared" si="226"/>
        <v>0</v>
      </c>
      <c r="AL1082" s="700">
        <f t="shared" si="208"/>
        <v>1</v>
      </c>
      <c r="AM1082" s="701">
        <f>IF(Tableau4[[#This Row],[N° pièce]]="",0,(Tableau4[[#This Row],[hors TVA]]+(Tableau4[[#This Row],[hors TVA]]*Tableau4[[#This Row],[Taux TVA]])-(Tableau4[[#This Row],[hors TVA]]*Tableau4[[#This Row],[Taux TVA]]*Tableau4[[#This Row],[Régime TVA Récupération:]]))*Tableau4[[#This Row],[Type 1]])</f>
        <v>0</v>
      </c>
      <c r="AN1082" s="701">
        <f>IF(Tableau4[[#This Row],[N° pièce]]="",0,IF($K$2="pôle",((Tableau4[[#This Row],[hors TVA]]+(Tableau4[[#This Row],[hors TVA]]*Tableau4[[#This Row],[Taux TVA]])-(Tableau4[[#This Row],[hors TVA]]*Tableau4[[#This Row],[Taux TVA]]*Tableau4[[#This Row],[Régime TVA Récupération:]]))*Tableau4[[#This Row],[Type 2]]),0))</f>
        <v>0</v>
      </c>
      <c r="AO1082" s="701">
        <f t="shared" si="209"/>
        <v>0</v>
      </c>
      <c r="AP1082" s="255">
        <f t="shared" si="210"/>
        <v>0</v>
      </c>
      <c r="AQ1082" s="506">
        <f t="shared" si="211"/>
        <v>0</v>
      </c>
      <c r="AR1082" s="671"/>
      <c r="AS1082" s="512"/>
      <c r="AT1082" s="513"/>
      <c r="AU1082" s="753"/>
      <c r="AV1082" s="484"/>
      <c r="AW1082" s="484"/>
      <c r="AX1082" s="484"/>
      <c r="AY1082" s="484"/>
      <c r="AZ1082" s="484"/>
    </row>
    <row r="1083" spans="1:52" ht="15">
      <c r="A1083" s="543"/>
      <c r="B1083" s="530"/>
      <c r="C1083" s="531"/>
      <c r="D1083" s="551"/>
      <c r="E1083" s="532"/>
      <c r="F1083" s="532"/>
      <c r="G1083" s="532"/>
      <c r="H1083" s="533">
        <v>0.21</v>
      </c>
      <c r="I1083" s="533">
        <v>1</v>
      </c>
      <c r="J1083" s="534"/>
      <c r="K1083" s="506">
        <f t="shared" si="228"/>
        <v>0</v>
      </c>
      <c r="L1083" s="536">
        <v>1</v>
      </c>
      <c r="M1083" s="536"/>
      <c r="N1083" s="700">
        <f t="shared" si="213"/>
        <v>1</v>
      </c>
      <c r="O1083" s="508"/>
      <c r="P1083" s="508"/>
      <c r="Q1083" s="508"/>
      <c r="R1083" s="508"/>
      <c r="S1083" s="508"/>
      <c r="T1083" s="508"/>
      <c r="U1083" s="508"/>
      <c r="V1083" s="508"/>
      <c r="W1083" s="508"/>
      <c r="X1083" s="508"/>
      <c r="Y1083" s="508"/>
      <c r="Z1083" s="508"/>
      <c r="AA1083" s="508"/>
      <c r="AB1083" s="508"/>
      <c r="AC1083" s="508"/>
      <c r="AD1083" s="508"/>
      <c r="AE1083" s="508"/>
      <c r="AF1083" s="508"/>
      <c r="AG1083" s="508"/>
      <c r="AH1083" s="508"/>
      <c r="AI1083" s="508"/>
      <c r="AJ1083" s="508"/>
      <c r="AK1083" s="509">
        <f t="shared" si="226"/>
        <v>0</v>
      </c>
      <c r="AL1083" s="700">
        <f t="shared" si="208"/>
        <v>1</v>
      </c>
      <c r="AM1083" s="701">
        <f>IF(Tableau4[[#This Row],[N° pièce]]="",0,(Tableau4[[#This Row],[hors TVA]]+(Tableau4[[#This Row],[hors TVA]]*Tableau4[[#This Row],[Taux TVA]])-(Tableau4[[#This Row],[hors TVA]]*Tableau4[[#This Row],[Taux TVA]]*Tableau4[[#This Row],[Régime TVA Récupération:]]))*Tableau4[[#This Row],[Type 1]])</f>
        <v>0</v>
      </c>
      <c r="AN1083" s="701">
        <f>IF(Tableau4[[#This Row],[N° pièce]]="",0,IF($K$2="pôle",((Tableau4[[#This Row],[hors TVA]]+(Tableau4[[#This Row],[hors TVA]]*Tableau4[[#This Row],[Taux TVA]])-(Tableau4[[#This Row],[hors TVA]]*Tableau4[[#This Row],[Taux TVA]]*Tableau4[[#This Row],[Régime TVA Récupération:]]))*Tableau4[[#This Row],[Type 2]]),0))</f>
        <v>0</v>
      </c>
      <c r="AO1083" s="701">
        <f t="shared" si="209"/>
        <v>0</v>
      </c>
      <c r="AP1083" s="255">
        <f t="shared" si="210"/>
        <v>0</v>
      </c>
      <c r="AQ1083" s="506">
        <f t="shared" si="211"/>
        <v>0</v>
      </c>
      <c r="AR1083" s="671"/>
      <c r="AS1083" s="512"/>
      <c r="AT1083" s="513"/>
      <c r="AU1083" s="753"/>
      <c r="AV1083" s="484"/>
      <c r="AW1083" s="484"/>
      <c r="AX1083" s="484"/>
      <c r="AY1083" s="484"/>
      <c r="AZ1083" s="484"/>
    </row>
    <row r="1084" spans="1:52" ht="15">
      <c r="A1084" s="543"/>
      <c r="B1084" s="530"/>
      <c r="C1084" s="531"/>
      <c r="D1084" s="551"/>
      <c r="E1084" s="532"/>
      <c r="F1084" s="532"/>
      <c r="G1084" s="532"/>
      <c r="H1084" s="533">
        <v>0.21</v>
      </c>
      <c r="I1084" s="533">
        <v>1</v>
      </c>
      <c r="J1084" s="534"/>
      <c r="K1084" s="506">
        <f t="shared" si="228"/>
        <v>0</v>
      </c>
      <c r="L1084" s="536">
        <v>1</v>
      </c>
      <c r="M1084" s="536"/>
      <c r="N1084" s="700">
        <f t="shared" si="213"/>
        <v>1</v>
      </c>
      <c r="O1084" s="508"/>
      <c r="P1084" s="508"/>
      <c r="Q1084" s="508"/>
      <c r="R1084" s="508"/>
      <c r="S1084" s="508"/>
      <c r="T1084" s="508"/>
      <c r="U1084" s="508"/>
      <c r="V1084" s="508"/>
      <c r="W1084" s="508"/>
      <c r="X1084" s="508"/>
      <c r="Y1084" s="508"/>
      <c r="Z1084" s="508"/>
      <c r="AA1084" s="508"/>
      <c r="AB1084" s="508"/>
      <c r="AC1084" s="508"/>
      <c r="AD1084" s="508"/>
      <c r="AE1084" s="508"/>
      <c r="AF1084" s="508"/>
      <c r="AG1084" s="508"/>
      <c r="AH1084" s="508"/>
      <c r="AI1084" s="508"/>
      <c r="AJ1084" s="508"/>
      <c r="AK1084" s="509">
        <f t="shared" si="226"/>
        <v>0</v>
      </c>
      <c r="AL1084" s="700">
        <f t="shared" si="208"/>
        <v>1</v>
      </c>
      <c r="AM1084" s="701">
        <f>IF(Tableau4[[#This Row],[N° pièce]]="",0,(Tableau4[[#This Row],[hors TVA]]+(Tableau4[[#This Row],[hors TVA]]*Tableau4[[#This Row],[Taux TVA]])-(Tableau4[[#This Row],[hors TVA]]*Tableau4[[#This Row],[Taux TVA]]*Tableau4[[#This Row],[Régime TVA Récupération:]]))*Tableau4[[#This Row],[Type 1]])</f>
        <v>0</v>
      </c>
      <c r="AN1084" s="701">
        <f>IF(Tableau4[[#This Row],[N° pièce]]="",0,IF($K$2="pôle",((Tableau4[[#This Row],[hors TVA]]+(Tableau4[[#This Row],[hors TVA]]*Tableau4[[#This Row],[Taux TVA]])-(Tableau4[[#This Row],[hors TVA]]*Tableau4[[#This Row],[Taux TVA]]*Tableau4[[#This Row],[Régime TVA Récupération:]]))*Tableau4[[#This Row],[Type 2]]),0))</f>
        <v>0</v>
      </c>
      <c r="AO1084" s="701">
        <f t="shared" si="209"/>
        <v>0</v>
      </c>
      <c r="AP1084" s="255">
        <f t="shared" si="210"/>
        <v>0</v>
      </c>
      <c r="AQ1084" s="506">
        <f t="shared" si="211"/>
        <v>0</v>
      </c>
      <c r="AR1084" s="671"/>
      <c r="AS1084" s="512"/>
      <c r="AT1084" s="513"/>
      <c r="AU1084" s="753"/>
      <c r="AV1084" s="484"/>
      <c r="AW1084" s="484"/>
      <c r="AX1084" s="484"/>
      <c r="AY1084" s="484"/>
      <c r="AZ1084" s="484"/>
    </row>
    <row r="1085" spans="1:52" ht="15">
      <c r="A1085" s="543"/>
      <c r="B1085" s="530"/>
      <c r="C1085" s="531"/>
      <c r="D1085" s="551"/>
      <c r="E1085" s="532"/>
      <c r="F1085" s="532"/>
      <c r="G1085" s="532"/>
      <c r="H1085" s="533">
        <v>0.21</v>
      </c>
      <c r="I1085" s="533">
        <v>1</v>
      </c>
      <c r="J1085" s="534"/>
      <c r="K1085" s="506">
        <f t="shared" si="228"/>
        <v>0</v>
      </c>
      <c r="L1085" s="536">
        <v>1</v>
      </c>
      <c r="M1085" s="536"/>
      <c r="N1085" s="700">
        <f t="shared" si="213"/>
        <v>1</v>
      </c>
      <c r="O1085" s="508"/>
      <c r="P1085" s="508"/>
      <c r="Q1085" s="508"/>
      <c r="R1085" s="508"/>
      <c r="S1085" s="508"/>
      <c r="T1085" s="508"/>
      <c r="U1085" s="508"/>
      <c r="V1085" s="508"/>
      <c r="W1085" s="508"/>
      <c r="X1085" s="508"/>
      <c r="Y1085" s="508"/>
      <c r="Z1085" s="508"/>
      <c r="AA1085" s="508"/>
      <c r="AB1085" s="508"/>
      <c r="AC1085" s="508"/>
      <c r="AD1085" s="508"/>
      <c r="AE1085" s="508"/>
      <c r="AF1085" s="508"/>
      <c r="AG1085" s="508"/>
      <c r="AH1085" s="508"/>
      <c r="AI1085" s="508"/>
      <c r="AJ1085" s="508"/>
      <c r="AK1085" s="509">
        <f t="shared" si="226"/>
        <v>0</v>
      </c>
      <c r="AL1085" s="700">
        <f t="shared" si="208"/>
        <v>1</v>
      </c>
      <c r="AM1085" s="701">
        <f>IF(Tableau4[[#This Row],[N° pièce]]="",0,(Tableau4[[#This Row],[hors TVA]]+(Tableau4[[#This Row],[hors TVA]]*Tableau4[[#This Row],[Taux TVA]])-(Tableau4[[#This Row],[hors TVA]]*Tableau4[[#This Row],[Taux TVA]]*Tableau4[[#This Row],[Régime TVA Récupération:]]))*Tableau4[[#This Row],[Type 1]])</f>
        <v>0</v>
      </c>
      <c r="AN1085" s="701">
        <f>IF(Tableau4[[#This Row],[N° pièce]]="",0,IF($K$2="pôle",((Tableau4[[#This Row],[hors TVA]]+(Tableau4[[#This Row],[hors TVA]]*Tableau4[[#This Row],[Taux TVA]])-(Tableau4[[#This Row],[hors TVA]]*Tableau4[[#This Row],[Taux TVA]]*Tableau4[[#This Row],[Régime TVA Récupération:]]))*Tableau4[[#This Row],[Type 2]]),0))</f>
        <v>0</v>
      </c>
      <c r="AO1085" s="701">
        <f t="shared" si="209"/>
        <v>0</v>
      </c>
      <c r="AP1085" s="255">
        <f t="shared" si="210"/>
        <v>0</v>
      </c>
      <c r="AQ1085" s="506">
        <f t="shared" si="211"/>
        <v>0</v>
      </c>
      <c r="AR1085" s="671"/>
      <c r="AS1085" s="512"/>
      <c r="AT1085" s="513"/>
      <c r="AU1085" s="753"/>
      <c r="AV1085" s="484"/>
      <c r="AW1085" s="484"/>
      <c r="AX1085" s="484"/>
      <c r="AY1085" s="484"/>
      <c r="AZ1085" s="484"/>
    </row>
    <row r="1086" spans="1:52" ht="15">
      <c r="A1086" s="543"/>
      <c r="B1086" s="530"/>
      <c r="C1086" s="531"/>
      <c r="D1086" s="551"/>
      <c r="E1086" s="532"/>
      <c r="F1086" s="532"/>
      <c r="G1086" s="532"/>
      <c r="H1086" s="533">
        <v>0.21</v>
      </c>
      <c r="I1086" s="533">
        <v>1</v>
      </c>
      <c r="J1086" s="534"/>
      <c r="K1086" s="506">
        <f t="shared" si="228"/>
        <v>0</v>
      </c>
      <c r="L1086" s="536">
        <v>1</v>
      </c>
      <c r="M1086" s="536"/>
      <c r="N1086" s="700">
        <f t="shared" si="213"/>
        <v>1</v>
      </c>
      <c r="O1086" s="508"/>
      <c r="P1086" s="508"/>
      <c r="Q1086" s="508"/>
      <c r="R1086" s="508"/>
      <c r="S1086" s="508"/>
      <c r="T1086" s="508"/>
      <c r="U1086" s="508"/>
      <c r="V1086" s="508"/>
      <c r="W1086" s="508"/>
      <c r="X1086" s="508"/>
      <c r="Y1086" s="508"/>
      <c r="Z1086" s="508"/>
      <c r="AA1086" s="508"/>
      <c r="AB1086" s="508"/>
      <c r="AC1086" s="508"/>
      <c r="AD1086" s="508"/>
      <c r="AE1086" s="508"/>
      <c r="AF1086" s="508"/>
      <c r="AG1086" s="508"/>
      <c r="AH1086" s="508"/>
      <c r="AI1086" s="508"/>
      <c r="AJ1086" s="508"/>
      <c r="AK1086" s="509">
        <f t="shared" si="226"/>
        <v>0</v>
      </c>
      <c r="AL1086" s="700">
        <f t="shared" si="208"/>
        <v>1</v>
      </c>
      <c r="AM1086" s="701">
        <f>IF(Tableau4[[#This Row],[N° pièce]]="",0,(Tableau4[[#This Row],[hors TVA]]+(Tableau4[[#This Row],[hors TVA]]*Tableau4[[#This Row],[Taux TVA]])-(Tableau4[[#This Row],[hors TVA]]*Tableau4[[#This Row],[Taux TVA]]*Tableau4[[#This Row],[Régime TVA Récupération:]]))*Tableau4[[#This Row],[Type 1]])</f>
        <v>0</v>
      </c>
      <c r="AN1086" s="701">
        <f>IF(Tableau4[[#This Row],[N° pièce]]="",0,IF($K$2="pôle",((Tableau4[[#This Row],[hors TVA]]+(Tableau4[[#This Row],[hors TVA]]*Tableau4[[#This Row],[Taux TVA]])-(Tableau4[[#This Row],[hors TVA]]*Tableau4[[#This Row],[Taux TVA]]*Tableau4[[#This Row],[Régime TVA Récupération:]]))*Tableau4[[#This Row],[Type 2]]),0))</f>
        <v>0</v>
      </c>
      <c r="AO1086" s="701">
        <f t="shared" si="209"/>
        <v>0</v>
      </c>
      <c r="AP1086" s="255">
        <f t="shared" si="210"/>
        <v>0</v>
      </c>
      <c r="AQ1086" s="506">
        <f t="shared" si="211"/>
        <v>0</v>
      </c>
      <c r="AR1086" s="671"/>
      <c r="AS1086" s="512"/>
      <c r="AT1086" s="513"/>
      <c r="AU1086" s="753"/>
      <c r="AV1086" s="484"/>
      <c r="AW1086" s="484"/>
      <c r="AX1086" s="484"/>
      <c r="AY1086" s="484"/>
      <c r="AZ1086" s="484"/>
    </row>
    <row r="1087" spans="1:52" ht="15">
      <c r="A1087" s="543"/>
      <c r="B1087" s="530"/>
      <c r="C1087" s="531"/>
      <c r="D1087" s="551"/>
      <c r="E1087" s="532"/>
      <c r="F1087" s="532"/>
      <c r="G1087" s="532"/>
      <c r="H1087" s="533">
        <v>0.21</v>
      </c>
      <c r="I1087" s="533">
        <v>1</v>
      </c>
      <c r="J1087" s="534"/>
      <c r="K1087" s="506">
        <f t="shared" si="228"/>
        <v>0</v>
      </c>
      <c r="L1087" s="536">
        <v>1</v>
      </c>
      <c r="M1087" s="536"/>
      <c r="N1087" s="700">
        <f t="shared" si="213"/>
        <v>1</v>
      </c>
      <c r="O1087" s="508"/>
      <c r="P1087" s="508"/>
      <c r="Q1087" s="508"/>
      <c r="R1087" s="508"/>
      <c r="S1087" s="508"/>
      <c r="T1087" s="508"/>
      <c r="U1087" s="508"/>
      <c r="V1087" s="508"/>
      <c r="W1087" s="508"/>
      <c r="X1087" s="508"/>
      <c r="Y1087" s="508"/>
      <c r="Z1087" s="508"/>
      <c r="AA1087" s="508"/>
      <c r="AB1087" s="508"/>
      <c r="AC1087" s="508"/>
      <c r="AD1087" s="508"/>
      <c r="AE1087" s="508"/>
      <c r="AF1087" s="508"/>
      <c r="AG1087" s="508"/>
      <c r="AH1087" s="508"/>
      <c r="AI1087" s="508"/>
      <c r="AJ1087" s="508"/>
      <c r="AK1087" s="509">
        <f t="shared" si="226"/>
        <v>0</v>
      </c>
      <c r="AL1087" s="700">
        <f t="shared" si="208"/>
        <v>1</v>
      </c>
      <c r="AM1087" s="701">
        <f>IF(Tableau4[[#This Row],[N° pièce]]="",0,(Tableau4[[#This Row],[hors TVA]]+(Tableau4[[#This Row],[hors TVA]]*Tableau4[[#This Row],[Taux TVA]])-(Tableau4[[#This Row],[hors TVA]]*Tableau4[[#This Row],[Taux TVA]]*Tableau4[[#This Row],[Régime TVA Récupération:]]))*Tableau4[[#This Row],[Type 1]])</f>
        <v>0</v>
      </c>
      <c r="AN1087" s="701">
        <f>IF(Tableau4[[#This Row],[N° pièce]]="",0,IF($K$2="pôle",((Tableau4[[#This Row],[hors TVA]]+(Tableau4[[#This Row],[hors TVA]]*Tableau4[[#This Row],[Taux TVA]])-(Tableau4[[#This Row],[hors TVA]]*Tableau4[[#This Row],[Taux TVA]]*Tableau4[[#This Row],[Régime TVA Récupération:]]))*Tableau4[[#This Row],[Type 2]]),0))</f>
        <v>0</v>
      </c>
      <c r="AO1087" s="701">
        <f t="shared" ref="AO1087:AO1150" si="229">$AM1087+$AN1087</f>
        <v>0</v>
      </c>
      <c r="AP1087" s="255">
        <f t="shared" si="210"/>
        <v>0</v>
      </c>
      <c r="AQ1087" s="506">
        <f t="shared" si="211"/>
        <v>0</v>
      </c>
      <c r="AR1087" s="671"/>
      <c r="AS1087" s="512"/>
      <c r="AT1087" s="513"/>
      <c r="AU1087" s="753"/>
      <c r="AV1087" s="484"/>
      <c r="AW1087" s="484"/>
      <c r="AX1087" s="484"/>
      <c r="AY1087" s="484"/>
      <c r="AZ1087" s="484"/>
    </row>
    <row r="1088" spans="1:52" ht="15">
      <c r="A1088" s="543"/>
      <c r="B1088" s="530"/>
      <c r="C1088" s="531"/>
      <c r="D1088" s="551"/>
      <c r="E1088" s="532"/>
      <c r="F1088" s="532"/>
      <c r="G1088" s="532"/>
      <c r="H1088" s="533">
        <v>0.21</v>
      </c>
      <c r="I1088" s="533">
        <v>1</v>
      </c>
      <c r="J1088" s="534"/>
      <c r="K1088" s="506">
        <f t="shared" si="228"/>
        <v>0</v>
      </c>
      <c r="L1088" s="536">
        <v>1</v>
      </c>
      <c r="M1088" s="536"/>
      <c r="N1088" s="700">
        <f t="shared" si="213"/>
        <v>1</v>
      </c>
      <c r="O1088" s="508"/>
      <c r="P1088" s="508"/>
      <c r="Q1088" s="508"/>
      <c r="R1088" s="508"/>
      <c r="S1088" s="508"/>
      <c r="T1088" s="508"/>
      <c r="U1088" s="508"/>
      <c r="V1088" s="508"/>
      <c r="W1088" s="508"/>
      <c r="X1088" s="508"/>
      <c r="Y1088" s="508"/>
      <c r="Z1088" s="508"/>
      <c r="AA1088" s="508"/>
      <c r="AB1088" s="508"/>
      <c r="AC1088" s="508"/>
      <c r="AD1088" s="508"/>
      <c r="AE1088" s="508"/>
      <c r="AF1088" s="508"/>
      <c r="AG1088" s="508"/>
      <c r="AH1088" s="508"/>
      <c r="AI1088" s="508"/>
      <c r="AJ1088" s="508"/>
      <c r="AK1088" s="509">
        <f t="shared" si="226"/>
        <v>0</v>
      </c>
      <c r="AL1088" s="700">
        <f t="shared" si="208"/>
        <v>1</v>
      </c>
      <c r="AM1088" s="701">
        <f>IF(Tableau4[[#This Row],[N° pièce]]="",0,(Tableau4[[#This Row],[hors TVA]]+(Tableau4[[#This Row],[hors TVA]]*Tableau4[[#This Row],[Taux TVA]])-(Tableau4[[#This Row],[hors TVA]]*Tableau4[[#This Row],[Taux TVA]]*Tableau4[[#This Row],[Régime TVA Récupération:]]))*Tableau4[[#This Row],[Type 1]])</f>
        <v>0</v>
      </c>
      <c r="AN1088" s="701">
        <f>IF(Tableau4[[#This Row],[N° pièce]]="",0,IF($K$2="pôle",((Tableau4[[#This Row],[hors TVA]]+(Tableau4[[#This Row],[hors TVA]]*Tableau4[[#This Row],[Taux TVA]])-(Tableau4[[#This Row],[hors TVA]]*Tableau4[[#This Row],[Taux TVA]]*Tableau4[[#This Row],[Régime TVA Récupération:]]))*Tableau4[[#This Row],[Type 2]]),0))</f>
        <v>0</v>
      </c>
      <c r="AO1088" s="701">
        <f t="shared" si="229"/>
        <v>0</v>
      </c>
      <c r="AP1088" s="255">
        <f t="shared" si="210"/>
        <v>0</v>
      </c>
      <c r="AQ1088" s="506">
        <f t="shared" si="211"/>
        <v>0</v>
      </c>
      <c r="AR1088" s="671"/>
      <c r="AS1088" s="512"/>
      <c r="AT1088" s="513"/>
      <c r="AU1088" s="753"/>
      <c r="AV1088" s="484"/>
      <c r="AW1088" s="484"/>
      <c r="AX1088" s="484"/>
      <c r="AY1088" s="484"/>
      <c r="AZ1088" s="484"/>
    </row>
    <row r="1089" spans="1:55" ht="15">
      <c r="A1089" s="543"/>
      <c r="B1089" s="530"/>
      <c r="C1089" s="531"/>
      <c r="D1089" s="551"/>
      <c r="E1089" s="532"/>
      <c r="F1089" s="532"/>
      <c r="G1089" s="532"/>
      <c r="H1089" s="533">
        <v>0.21</v>
      </c>
      <c r="I1089" s="533">
        <v>1</v>
      </c>
      <c r="J1089" s="534"/>
      <c r="K1089" s="506">
        <f t="shared" si="228"/>
        <v>0</v>
      </c>
      <c r="L1089" s="536">
        <v>1</v>
      </c>
      <c r="M1089" s="536"/>
      <c r="N1089" s="700">
        <f t="shared" si="213"/>
        <v>1</v>
      </c>
      <c r="O1089" s="508"/>
      <c r="P1089" s="508"/>
      <c r="Q1089" s="508"/>
      <c r="R1089" s="508"/>
      <c r="S1089" s="508"/>
      <c r="T1089" s="508"/>
      <c r="U1089" s="508"/>
      <c r="V1089" s="508"/>
      <c r="W1089" s="508"/>
      <c r="X1089" s="508"/>
      <c r="Y1089" s="508"/>
      <c r="Z1089" s="508"/>
      <c r="AA1089" s="508"/>
      <c r="AB1089" s="508"/>
      <c r="AC1089" s="508"/>
      <c r="AD1089" s="508"/>
      <c r="AE1089" s="508"/>
      <c r="AF1089" s="508"/>
      <c r="AG1089" s="508"/>
      <c r="AH1089" s="508"/>
      <c r="AI1089" s="508"/>
      <c r="AJ1089" s="508"/>
      <c r="AK1089" s="509">
        <f t="shared" si="226"/>
        <v>0</v>
      </c>
      <c r="AL1089" s="700">
        <f t="shared" si="208"/>
        <v>1</v>
      </c>
      <c r="AM1089" s="701">
        <f>IF(Tableau4[[#This Row],[N° pièce]]="",0,(Tableau4[[#This Row],[hors TVA]]+(Tableau4[[#This Row],[hors TVA]]*Tableau4[[#This Row],[Taux TVA]])-(Tableau4[[#This Row],[hors TVA]]*Tableau4[[#This Row],[Taux TVA]]*Tableau4[[#This Row],[Régime TVA Récupération:]]))*Tableau4[[#This Row],[Type 1]])</f>
        <v>0</v>
      </c>
      <c r="AN1089" s="701">
        <f>IF(Tableau4[[#This Row],[N° pièce]]="",0,IF($K$2="pôle",((Tableau4[[#This Row],[hors TVA]]+(Tableau4[[#This Row],[hors TVA]]*Tableau4[[#This Row],[Taux TVA]])-(Tableau4[[#This Row],[hors TVA]]*Tableau4[[#This Row],[Taux TVA]]*Tableau4[[#This Row],[Régime TVA Récupération:]]))*Tableau4[[#This Row],[Type 2]]),0))</f>
        <v>0</v>
      </c>
      <c r="AO1089" s="701">
        <f t="shared" si="229"/>
        <v>0</v>
      </c>
      <c r="AP1089" s="255">
        <f t="shared" si="210"/>
        <v>0</v>
      </c>
      <c r="AQ1089" s="506">
        <f t="shared" si="211"/>
        <v>0</v>
      </c>
      <c r="AR1089" s="671"/>
      <c r="AS1089" s="512"/>
      <c r="AT1089" s="513"/>
      <c r="AU1089" s="753"/>
      <c r="AV1089" s="484"/>
      <c r="AW1089" s="484"/>
      <c r="AX1089" s="484"/>
      <c r="AY1089" s="484"/>
      <c r="AZ1089" s="484"/>
    </row>
    <row r="1090" spans="1:55" ht="15">
      <c r="A1090" s="543"/>
      <c r="B1090" s="530"/>
      <c r="C1090" s="531"/>
      <c r="D1090" s="551"/>
      <c r="E1090" s="532"/>
      <c r="F1090" s="532"/>
      <c r="G1090" s="532"/>
      <c r="H1090" s="533">
        <v>0.21</v>
      </c>
      <c r="I1090" s="533">
        <v>1</v>
      </c>
      <c r="J1090" s="534"/>
      <c r="K1090" s="506">
        <f t="shared" si="228"/>
        <v>0</v>
      </c>
      <c r="L1090" s="536">
        <v>1</v>
      </c>
      <c r="M1090" s="536"/>
      <c r="N1090" s="700">
        <f t="shared" si="213"/>
        <v>1</v>
      </c>
      <c r="O1090" s="508"/>
      <c r="P1090" s="508"/>
      <c r="Q1090" s="508"/>
      <c r="R1090" s="508"/>
      <c r="S1090" s="508"/>
      <c r="T1090" s="508"/>
      <c r="U1090" s="508"/>
      <c r="V1090" s="508"/>
      <c r="W1090" s="508"/>
      <c r="X1090" s="508"/>
      <c r="Y1090" s="508"/>
      <c r="Z1090" s="508"/>
      <c r="AA1090" s="508"/>
      <c r="AB1090" s="508"/>
      <c r="AC1090" s="508"/>
      <c r="AD1090" s="508"/>
      <c r="AE1090" s="508"/>
      <c r="AF1090" s="508"/>
      <c r="AG1090" s="508"/>
      <c r="AH1090" s="508"/>
      <c r="AI1090" s="508"/>
      <c r="AJ1090" s="508"/>
      <c r="AK1090" s="509">
        <f t="shared" si="226"/>
        <v>0</v>
      </c>
      <c r="AL1090" s="700">
        <f t="shared" si="208"/>
        <v>1</v>
      </c>
      <c r="AM1090" s="701">
        <f>IF(Tableau4[[#This Row],[N° pièce]]="",0,(Tableau4[[#This Row],[hors TVA]]+(Tableau4[[#This Row],[hors TVA]]*Tableau4[[#This Row],[Taux TVA]])-(Tableau4[[#This Row],[hors TVA]]*Tableau4[[#This Row],[Taux TVA]]*Tableau4[[#This Row],[Régime TVA Récupération:]]))*Tableau4[[#This Row],[Type 1]])</f>
        <v>0</v>
      </c>
      <c r="AN1090" s="701">
        <f>IF(Tableau4[[#This Row],[N° pièce]]="",0,IF($K$2="pôle",((Tableau4[[#This Row],[hors TVA]]+(Tableau4[[#This Row],[hors TVA]]*Tableau4[[#This Row],[Taux TVA]])-(Tableau4[[#This Row],[hors TVA]]*Tableau4[[#This Row],[Taux TVA]]*Tableau4[[#This Row],[Régime TVA Récupération:]]))*Tableau4[[#This Row],[Type 2]]),0))</f>
        <v>0</v>
      </c>
      <c r="AO1090" s="701">
        <f t="shared" si="229"/>
        <v>0</v>
      </c>
      <c r="AP1090" s="255">
        <f t="shared" si="210"/>
        <v>0</v>
      </c>
      <c r="AQ1090" s="506">
        <f t="shared" si="211"/>
        <v>0</v>
      </c>
      <c r="AR1090" s="671"/>
      <c r="AS1090" s="512"/>
      <c r="AT1090" s="513"/>
      <c r="AU1090" s="753"/>
      <c r="AV1090" s="484"/>
      <c r="AW1090" s="484"/>
      <c r="AX1090" s="484"/>
      <c r="AY1090" s="484"/>
      <c r="AZ1090" s="484"/>
    </row>
    <row r="1091" spans="1:55" ht="15">
      <c r="A1091" s="543"/>
      <c r="B1091" s="530"/>
      <c r="C1091" s="531"/>
      <c r="D1091" s="551"/>
      <c r="E1091" s="532"/>
      <c r="F1091" s="532"/>
      <c r="G1091" s="532"/>
      <c r="H1091" s="533">
        <v>0.21</v>
      </c>
      <c r="I1091" s="533">
        <v>1</v>
      </c>
      <c r="J1091" s="534"/>
      <c r="K1091" s="506">
        <f t="shared" si="228"/>
        <v>0</v>
      </c>
      <c r="L1091" s="536">
        <v>1</v>
      </c>
      <c r="M1091" s="536"/>
      <c r="N1091" s="700">
        <f t="shared" si="213"/>
        <v>1</v>
      </c>
      <c r="O1091" s="508"/>
      <c r="P1091" s="508"/>
      <c r="Q1091" s="508"/>
      <c r="R1091" s="508"/>
      <c r="S1091" s="508"/>
      <c r="T1091" s="508"/>
      <c r="U1091" s="508"/>
      <c r="V1091" s="508"/>
      <c r="W1091" s="508"/>
      <c r="X1091" s="508"/>
      <c r="Y1091" s="508"/>
      <c r="Z1091" s="508"/>
      <c r="AA1091" s="508"/>
      <c r="AB1091" s="508"/>
      <c r="AC1091" s="508"/>
      <c r="AD1091" s="508"/>
      <c r="AE1091" s="508"/>
      <c r="AF1091" s="508"/>
      <c r="AG1091" s="508"/>
      <c r="AH1091" s="508"/>
      <c r="AI1091" s="508"/>
      <c r="AJ1091" s="508"/>
      <c r="AK1091" s="509">
        <f t="shared" si="226"/>
        <v>0</v>
      </c>
      <c r="AL1091" s="700">
        <f t="shared" si="208"/>
        <v>1</v>
      </c>
      <c r="AM1091" s="701">
        <f>IF(Tableau4[[#This Row],[N° pièce]]="",0,(Tableau4[[#This Row],[hors TVA]]+(Tableau4[[#This Row],[hors TVA]]*Tableau4[[#This Row],[Taux TVA]])-(Tableau4[[#This Row],[hors TVA]]*Tableau4[[#This Row],[Taux TVA]]*Tableau4[[#This Row],[Régime TVA Récupération:]]))*Tableau4[[#This Row],[Type 1]])</f>
        <v>0</v>
      </c>
      <c r="AN1091" s="701">
        <f>IF(Tableau4[[#This Row],[N° pièce]]="",0,IF($K$2="pôle",((Tableau4[[#This Row],[hors TVA]]+(Tableau4[[#This Row],[hors TVA]]*Tableau4[[#This Row],[Taux TVA]])-(Tableau4[[#This Row],[hors TVA]]*Tableau4[[#This Row],[Taux TVA]]*Tableau4[[#This Row],[Régime TVA Récupération:]]))*Tableau4[[#This Row],[Type 2]]),0))</f>
        <v>0</v>
      </c>
      <c r="AO1091" s="701">
        <f t="shared" si="229"/>
        <v>0</v>
      </c>
      <c r="AP1091" s="255">
        <f t="shared" si="210"/>
        <v>0</v>
      </c>
      <c r="AQ1091" s="506">
        <f t="shared" si="211"/>
        <v>0</v>
      </c>
      <c r="AR1091" s="671"/>
      <c r="AS1091" s="512"/>
      <c r="AT1091" s="513"/>
      <c r="AU1091" s="753"/>
      <c r="AV1091" s="484"/>
      <c r="AW1091" s="484"/>
      <c r="AX1091" s="484"/>
      <c r="AY1091" s="484"/>
      <c r="AZ1091" s="484"/>
    </row>
    <row r="1092" spans="1:55" ht="15">
      <c r="A1092" s="543"/>
      <c r="B1092" s="530"/>
      <c r="C1092" s="531"/>
      <c r="D1092" s="551"/>
      <c r="E1092" s="532"/>
      <c r="F1092" s="532"/>
      <c r="G1092" s="532"/>
      <c r="H1092" s="533">
        <v>0.21</v>
      </c>
      <c r="I1092" s="533">
        <v>1</v>
      </c>
      <c r="J1092" s="534"/>
      <c r="K1092" s="506">
        <f t="shared" si="228"/>
        <v>0</v>
      </c>
      <c r="L1092" s="536">
        <v>1</v>
      </c>
      <c r="M1092" s="536"/>
      <c r="N1092" s="700">
        <f t="shared" si="213"/>
        <v>1</v>
      </c>
      <c r="O1092" s="508"/>
      <c r="P1092" s="508"/>
      <c r="Q1092" s="508"/>
      <c r="R1092" s="508"/>
      <c r="S1092" s="508"/>
      <c r="T1092" s="508"/>
      <c r="U1092" s="508"/>
      <c r="V1092" s="508"/>
      <c r="W1092" s="508"/>
      <c r="X1092" s="508"/>
      <c r="Y1092" s="508"/>
      <c r="Z1092" s="508"/>
      <c r="AA1092" s="508"/>
      <c r="AB1092" s="508"/>
      <c r="AC1092" s="508"/>
      <c r="AD1092" s="508"/>
      <c r="AE1092" s="508"/>
      <c r="AF1092" s="508"/>
      <c r="AG1092" s="508"/>
      <c r="AH1092" s="508"/>
      <c r="AI1092" s="508"/>
      <c r="AJ1092" s="508"/>
      <c r="AK1092" s="509">
        <f t="shared" si="226"/>
        <v>0</v>
      </c>
      <c r="AL1092" s="700">
        <f t="shared" si="208"/>
        <v>1</v>
      </c>
      <c r="AM1092" s="701">
        <f>IF(Tableau4[[#This Row],[N° pièce]]="",0,(Tableau4[[#This Row],[hors TVA]]+(Tableau4[[#This Row],[hors TVA]]*Tableau4[[#This Row],[Taux TVA]])-(Tableau4[[#This Row],[hors TVA]]*Tableau4[[#This Row],[Taux TVA]]*Tableau4[[#This Row],[Régime TVA Récupération:]]))*Tableau4[[#This Row],[Type 1]])</f>
        <v>0</v>
      </c>
      <c r="AN1092" s="701">
        <f>IF(Tableau4[[#This Row],[N° pièce]]="",0,IF($K$2="pôle",((Tableau4[[#This Row],[hors TVA]]+(Tableau4[[#This Row],[hors TVA]]*Tableau4[[#This Row],[Taux TVA]])-(Tableau4[[#This Row],[hors TVA]]*Tableau4[[#This Row],[Taux TVA]]*Tableau4[[#This Row],[Régime TVA Récupération:]]))*Tableau4[[#This Row],[Type 2]]),0))</f>
        <v>0</v>
      </c>
      <c r="AO1092" s="701">
        <f t="shared" si="229"/>
        <v>0</v>
      </c>
      <c r="AP1092" s="255">
        <f t="shared" si="210"/>
        <v>0</v>
      </c>
      <c r="AQ1092" s="506">
        <f t="shared" si="211"/>
        <v>0</v>
      </c>
      <c r="AR1092" s="671"/>
      <c r="AS1092" s="512"/>
      <c r="AT1092" s="513"/>
      <c r="AU1092" s="753"/>
      <c r="AV1092" s="484"/>
      <c r="AW1092" s="484"/>
      <c r="AX1092" s="484"/>
      <c r="AY1092" s="484"/>
      <c r="AZ1092" s="484"/>
    </row>
    <row r="1093" spans="1:55" ht="15">
      <c r="A1093" s="543"/>
      <c r="B1093" s="530"/>
      <c r="C1093" s="531"/>
      <c r="D1093" s="551"/>
      <c r="E1093" s="532"/>
      <c r="F1093" s="532"/>
      <c r="G1093" s="532"/>
      <c r="H1093" s="533">
        <v>0.21</v>
      </c>
      <c r="I1093" s="533">
        <v>1</v>
      </c>
      <c r="J1093" s="534"/>
      <c r="K1093" s="506">
        <f t="shared" si="228"/>
        <v>0</v>
      </c>
      <c r="L1093" s="536">
        <v>1</v>
      </c>
      <c r="M1093" s="536"/>
      <c r="N1093" s="700">
        <f t="shared" si="213"/>
        <v>1</v>
      </c>
      <c r="O1093" s="508"/>
      <c r="P1093" s="508"/>
      <c r="Q1093" s="508"/>
      <c r="R1093" s="508"/>
      <c r="S1093" s="508"/>
      <c r="T1093" s="508"/>
      <c r="U1093" s="508"/>
      <c r="V1093" s="508"/>
      <c r="W1093" s="508"/>
      <c r="X1093" s="508"/>
      <c r="Y1093" s="508"/>
      <c r="Z1093" s="508"/>
      <c r="AA1093" s="508"/>
      <c r="AB1093" s="508"/>
      <c r="AC1093" s="508"/>
      <c r="AD1093" s="508"/>
      <c r="AE1093" s="508"/>
      <c r="AF1093" s="508"/>
      <c r="AG1093" s="508"/>
      <c r="AH1093" s="508"/>
      <c r="AI1093" s="508"/>
      <c r="AJ1093" s="508"/>
      <c r="AK1093" s="509">
        <f t="shared" si="226"/>
        <v>0</v>
      </c>
      <c r="AL1093" s="700">
        <f t="shared" si="208"/>
        <v>1</v>
      </c>
      <c r="AM1093" s="701">
        <f>IF(Tableau4[[#This Row],[N° pièce]]="",0,(Tableau4[[#This Row],[hors TVA]]+(Tableau4[[#This Row],[hors TVA]]*Tableau4[[#This Row],[Taux TVA]])-(Tableau4[[#This Row],[hors TVA]]*Tableau4[[#This Row],[Taux TVA]]*Tableau4[[#This Row],[Régime TVA Récupération:]]))*Tableau4[[#This Row],[Type 1]])</f>
        <v>0</v>
      </c>
      <c r="AN1093" s="701">
        <f>IF(Tableau4[[#This Row],[N° pièce]]="",0,IF($K$2="pôle",((Tableau4[[#This Row],[hors TVA]]+(Tableau4[[#This Row],[hors TVA]]*Tableau4[[#This Row],[Taux TVA]])-(Tableau4[[#This Row],[hors TVA]]*Tableau4[[#This Row],[Taux TVA]]*Tableau4[[#This Row],[Régime TVA Récupération:]]))*Tableau4[[#This Row],[Type 2]]),0))</f>
        <v>0</v>
      </c>
      <c r="AO1093" s="701">
        <f t="shared" si="229"/>
        <v>0</v>
      </c>
      <c r="AP1093" s="255">
        <f t="shared" si="210"/>
        <v>0</v>
      </c>
      <c r="AQ1093" s="506">
        <f t="shared" si="211"/>
        <v>0</v>
      </c>
      <c r="AR1093" s="671"/>
      <c r="AS1093" s="512"/>
      <c r="AT1093" s="513"/>
      <c r="AU1093" s="753"/>
      <c r="AV1093" s="484"/>
      <c r="AW1093" s="484"/>
      <c r="AX1093" s="484"/>
      <c r="AY1093" s="484"/>
      <c r="AZ1093" s="484"/>
    </row>
    <row r="1094" spans="1:55" ht="15">
      <c r="A1094" s="543"/>
      <c r="B1094" s="530"/>
      <c r="C1094" s="531"/>
      <c r="D1094" s="551"/>
      <c r="E1094" s="532"/>
      <c r="F1094" s="532"/>
      <c r="G1094" s="532"/>
      <c r="H1094" s="533">
        <v>0.21</v>
      </c>
      <c r="I1094" s="533">
        <v>1</v>
      </c>
      <c r="J1094" s="534"/>
      <c r="K1094" s="506">
        <f t="shared" si="228"/>
        <v>0</v>
      </c>
      <c r="L1094" s="536">
        <v>1</v>
      </c>
      <c r="M1094" s="536"/>
      <c r="N1094" s="700">
        <f t="shared" ref="N1094:N1252" si="230">L1094+M1094</f>
        <v>1</v>
      </c>
      <c r="O1094" s="508"/>
      <c r="P1094" s="508"/>
      <c r="Q1094" s="508"/>
      <c r="R1094" s="508"/>
      <c r="S1094" s="508"/>
      <c r="T1094" s="508"/>
      <c r="U1094" s="508"/>
      <c r="V1094" s="508"/>
      <c r="W1094" s="508"/>
      <c r="X1094" s="508"/>
      <c r="Y1094" s="508"/>
      <c r="Z1094" s="508"/>
      <c r="AA1094" s="508"/>
      <c r="AB1094" s="508"/>
      <c r="AC1094" s="508"/>
      <c r="AD1094" s="508"/>
      <c r="AE1094" s="508"/>
      <c r="AF1094" s="508"/>
      <c r="AG1094" s="508"/>
      <c r="AH1094" s="508"/>
      <c r="AI1094" s="508"/>
      <c r="AJ1094" s="508"/>
      <c r="AK1094" s="509">
        <f t="shared" si="226"/>
        <v>0</v>
      </c>
      <c r="AL1094" s="700">
        <f t="shared" ref="AL1094:AL1252" si="231">N1094+AK1094</f>
        <v>1</v>
      </c>
      <c r="AM1094" s="701">
        <f>IF(Tableau4[[#This Row],[N° pièce]]="",0,(Tableau4[[#This Row],[hors TVA]]+(Tableau4[[#This Row],[hors TVA]]*Tableau4[[#This Row],[Taux TVA]])-(Tableau4[[#This Row],[hors TVA]]*Tableau4[[#This Row],[Taux TVA]]*Tableau4[[#This Row],[Régime TVA Récupération:]]))*Tableau4[[#This Row],[Type 1]])</f>
        <v>0</v>
      </c>
      <c r="AN1094" s="701">
        <f>IF(Tableau4[[#This Row],[N° pièce]]="",0,IF($K$2="pôle",((Tableau4[[#This Row],[hors TVA]]+(Tableau4[[#This Row],[hors TVA]]*Tableau4[[#This Row],[Taux TVA]])-(Tableau4[[#This Row],[hors TVA]]*Tableau4[[#This Row],[Taux TVA]]*Tableau4[[#This Row],[Régime TVA Récupération:]]))*Tableau4[[#This Row],[Type 2]]),0))</f>
        <v>0</v>
      </c>
      <c r="AO1094" s="701">
        <f t="shared" si="229"/>
        <v>0</v>
      </c>
      <c r="AP1094" s="255">
        <f t="shared" ref="AP1094:AP1252" si="232">AM1094-AR1094</f>
        <v>0</v>
      </c>
      <c r="AQ1094" s="506">
        <f t="shared" ref="AQ1094:AQ1252" si="233">AN1094-AS1094</f>
        <v>0</v>
      </c>
      <c r="AR1094" s="671"/>
      <c r="AS1094" s="512"/>
      <c r="AT1094" s="513"/>
      <c r="AU1094" s="753"/>
      <c r="AV1094" s="484"/>
      <c r="AW1094" s="484"/>
      <c r="AX1094" s="484"/>
      <c r="AY1094" s="484"/>
      <c r="AZ1094" s="484"/>
    </row>
    <row r="1095" spans="1:55" ht="15">
      <c r="A1095" s="543"/>
      <c r="B1095" s="530"/>
      <c r="C1095" s="531"/>
      <c r="D1095" s="551"/>
      <c r="E1095" s="532"/>
      <c r="F1095" s="532"/>
      <c r="G1095" s="532"/>
      <c r="H1095" s="533">
        <v>0.21</v>
      </c>
      <c r="I1095" s="533">
        <v>1</v>
      </c>
      <c r="J1095" s="534"/>
      <c r="K1095" s="506">
        <f t="shared" si="228"/>
        <v>0</v>
      </c>
      <c r="L1095" s="536">
        <v>1</v>
      </c>
      <c r="M1095" s="536"/>
      <c r="N1095" s="700">
        <f t="shared" si="230"/>
        <v>1</v>
      </c>
      <c r="O1095" s="508"/>
      <c r="P1095" s="508"/>
      <c r="Q1095" s="508"/>
      <c r="R1095" s="508"/>
      <c r="S1095" s="508"/>
      <c r="T1095" s="508"/>
      <c r="U1095" s="508"/>
      <c r="V1095" s="508"/>
      <c r="W1095" s="508"/>
      <c r="X1095" s="508"/>
      <c r="Y1095" s="508"/>
      <c r="Z1095" s="508"/>
      <c r="AA1095" s="508"/>
      <c r="AB1095" s="508"/>
      <c r="AC1095" s="508"/>
      <c r="AD1095" s="508"/>
      <c r="AE1095" s="508"/>
      <c r="AF1095" s="508"/>
      <c r="AG1095" s="508"/>
      <c r="AH1095" s="508"/>
      <c r="AI1095" s="508"/>
      <c r="AJ1095" s="508"/>
      <c r="AK1095" s="509">
        <f t="shared" si="226"/>
        <v>0</v>
      </c>
      <c r="AL1095" s="700">
        <f t="shared" si="231"/>
        <v>1</v>
      </c>
      <c r="AM1095" s="701">
        <f>IF(Tableau4[[#This Row],[N° pièce]]="",0,(Tableau4[[#This Row],[hors TVA]]+(Tableau4[[#This Row],[hors TVA]]*Tableau4[[#This Row],[Taux TVA]])-(Tableau4[[#This Row],[hors TVA]]*Tableau4[[#This Row],[Taux TVA]]*Tableau4[[#This Row],[Régime TVA Récupération:]]))*Tableau4[[#This Row],[Type 1]])</f>
        <v>0</v>
      </c>
      <c r="AN1095" s="701">
        <f>IF(Tableau4[[#This Row],[N° pièce]]="",0,IF($K$2="pôle",((Tableau4[[#This Row],[hors TVA]]+(Tableau4[[#This Row],[hors TVA]]*Tableau4[[#This Row],[Taux TVA]])-(Tableau4[[#This Row],[hors TVA]]*Tableau4[[#This Row],[Taux TVA]]*Tableau4[[#This Row],[Régime TVA Récupération:]]))*Tableau4[[#This Row],[Type 2]]),0))</f>
        <v>0</v>
      </c>
      <c r="AO1095" s="701">
        <f t="shared" si="229"/>
        <v>0</v>
      </c>
      <c r="AP1095" s="255">
        <f t="shared" si="232"/>
        <v>0</v>
      </c>
      <c r="AQ1095" s="506">
        <f t="shared" si="233"/>
        <v>0</v>
      </c>
      <c r="AR1095" s="671"/>
      <c r="AS1095" s="512"/>
      <c r="AT1095" s="513"/>
      <c r="AU1095" s="753"/>
      <c r="AV1095" s="484"/>
      <c r="AW1095" s="484"/>
      <c r="AX1095" s="484"/>
      <c r="AY1095" s="484"/>
      <c r="AZ1095" s="484"/>
    </row>
    <row r="1096" spans="1:55" ht="15">
      <c r="A1096" s="543"/>
      <c r="B1096" s="530"/>
      <c r="C1096" s="531"/>
      <c r="D1096" s="551"/>
      <c r="E1096" s="532"/>
      <c r="F1096" s="532"/>
      <c r="G1096" s="532"/>
      <c r="H1096" s="533">
        <v>0.21</v>
      </c>
      <c r="I1096" s="533">
        <v>1</v>
      </c>
      <c r="J1096" s="534"/>
      <c r="K1096" s="506">
        <f t="shared" si="228"/>
        <v>0</v>
      </c>
      <c r="L1096" s="536">
        <v>1</v>
      </c>
      <c r="M1096" s="536"/>
      <c r="N1096" s="700">
        <f t="shared" si="230"/>
        <v>1</v>
      </c>
      <c r="O1096" s="508"/>
      <c r="P1096" s="508"/>
      <c r="Q1096" s="508"/>
      <c r="R1096" s="508"/>
      <c r="S1096" s="508"/>
      <c r="T1096" s="508"/>
      <c r="U1096" s="508"/>
      <c r="V1096" s="508"/>
      <c r="W1096" s="508"/>
      <c r="X1096" s="508"/>
      <c r="Y1096" s="508"/>
      <c r="Z1096" s="508"/>
      <c r="AA1096" s="508"/>
      <c r="AB1096" s="508"/>
      <c r="AC1096" s="508"/>
      <c r="AD1096" s="508"/>
      <c r="AE1096" s="508"/>
      <c r="AF1096" s="508"/>
      <c r="AG1096" s="508"/>
      <c r="AH1096" s="508"/>
      <c r="AI1096" s="508"/>
      <c r="AJ1096" s="508"/>
      <c r="AK1096" s="509">
        <f t="shared" si="226"/>
        <v>0</v>
      </c>
      <c r="AL1096" s="700">
        <f t="shared" si="231"/>
        <v>1</v>
      </c>
      <c r="AM1096" s="701">
        <f>IF(Tableau4[[#This Row],[N° pièce]]="",0,(Tableau4[[#This Row],[hors TVA]]+(Tableau4[[#This Row],[hors TVA]]*Tableau4[[#This Row],[Taux TVA]])-(Tableau4[[#This Row],[hors TVA]]*Tableau4[[#This Row],[Taux TVA]]*Tableau4[[#This Row],[Régime TVA Récupération:]]))*Tableau4[[#This Row],[Type 1]])</f>
        <v>0</v>
      </c>
      <c r="AN1096" s="701">
        <f>IF(Tableau4[[#This Row],[N° pièce]]="",0,IF($K$2="pôle",((Tableau4[[#This Row],[hors TVA]]+(Tableau4[[#This Row],[hors TVA]]*Tableau4[[#This Row],[Taux TVA]])-(Tableau4[[#This Row],[hors TVA]]*Tableau4[[#This Row],[Taux TVA]]*Tableau4[[#This Row],[Régime TVA Récupération:]]))*Tableau4[[#This Row],[Type 2]]),0))</f>
        <v>0</v>
      </c>
      <c r="AO1096" s="701">
        <f t="shared" si="229"/>
        <v>0</v>
      </c>
      <c r="AP1096" s="255">
        <f t="shared" si="232"/>
        <v>0</v>
      </c>
      <c r="AQ1096" s="506">
        <f t="shared" si="233"/>
        <v>0</v>
      </c>
      <c r="AR1096" s="671"/>
      <c r="AS1096" s="512"/>
      <c r="AT1096" s="513"/>
      <c r="AU1096" s="753"/>
      <c r="AV1096" s="484"/>
      <c r="AW1096" s="484"/>
      <c r="AX1096" s="484"/>
      <c r="AY1096" s="484"/>
      <c r="AZ1096" s="484"/>
    </row>
    <row r="1097" spans="1:55" ht="15">
      <c r="A1097" s="543"/>
      <c r="B1097" s="530"/>
      <c r="C1097" s="531"/>
      <c r="D1097" s="551"/>
      <c r="E1097" s="532"/>
      <c r="F1097" s="532"/>
      <c r="G1097" s="532"/>
      <c r="H1097" s="533">
        <v>0.21</v>
      </c>
      <c r="I1097" s="533">
        <v>1</v>
      </c>
      <c r="J1097" s="534"/>
      <c r="K1097" s="506">
        <f t="shared" si="228"/>
        <v>0</v>
      </c>
      <c r="L1097" s="536">
        <v>1</v>
      </c>
      <c r="M1097" s="536"/>
      <c r="N1097" s="700">
        <f t="shared" si="230"/>
        <v>1</v>
      </c>
      <c r="O1097" s="508"/>
      <c r="P1097" s="508"/>
      <c r="Q1097" s="508"/>
      <c r="R1097" s="508"/>
      <c r="S1097" s="508"/>
      <c r="T1097" s="508"/>
      <c r="U1097" s="508"/>
      <c r="V1097" s="508"/>
      <c r="W1097" s="508"/>
      <c r="X1097" s="508"/>
      <c r="Y1097" s="508"/>
      <c r="Z1097" s="508"/>
      <c r="AA1097" s="508"/>
      <c r="AB1097" s="508"/>
      <c r="AC1097" s="508"/>
      <c r="AD1097" s="508"/>
      <c r="AE1097" s="508"/>
      <c r="AF1097" s="508"/>
      <c r="AG1097" s="508"/>
      <c r="AH1097" s="508"/>
      <c r="AI1097" s="508"/>
      <c r="AJ1097" s="508"/>
      <c r="AK1097" s="509">
        <f t="shared" si="226"/>
        <v>0</v>
      </c>
      <c r="AL1097" s="700">
        <f t="shared" si="231"/>
        <v>1</v>
      </c>
      <c r="AM1097" s="701">
        <f>IF(Tableau4[[#This Row],[N° pièce]]="",0,(Tableau4[[#This Row],[hors TVA]]+(Tableau4[[#This Row],[hors TVA]]*Tableau4[[#This Row],[Taux TVA]])-(Tableau4[[#This Row],[hors TVA]]*Tableau4[[#This Row],[Taux TVA]]*Tableau4[[#This Row],[Régime TVA Récupération:]]))*Tableau4[[#This Row],[Type 1]])</f>
        <v>0</v>
      </c>
      <c r="AN1097" s="701">
        <f>IF(Tableau4[[#This Row],[N° pièce]]="",0,IF($K$2="pôle",((Tableau4[[#This Row],[hors TVA]]+(Tableau4[[#This Row],[hors TVA]]*Tableau4[[#This Row],[Taux TVA]])-(Tableau4[[#This Row],[hors TVA]]*Tableau4[[#This Row],[Taux TVA]]*Tableau4[[#This Row],[Régime TVA Récupération:]]))*Tableau4[[#This Row],[Type 2]]),0))</f>
        <v>0</v>
      </c>
      <c r="AO1097" s="701">
        <f t="shared" si="229"/>
        <v>0</v>
      </c>
      <c r="AP1097" s="255">
        <f t="shared" si="232"/>
        <v>0</v>
      </c>
      <c r="AQ1097" s="506">
        <f t="shared" si="233"/>
        <v>0</v>
      </c>
      <c r="AR1097" s="671"/>
      <c r="AS1097" s="512"/>
      <c r="AT1097" s="513"/>
      <c r="AU1097" s="753"/>
      <c r="AV1097" s="484"/>
      <c r="AW1097" s="484"/>
      <c r="AX1097" s="484"/>
      <c r="AY1097" s="484"/>
      <c r="AZ1097" s="484"/>
    </row>
    <row r="1098" spans="1:55" ht="15">
      <c r="A1098" s="543"/>
      <c r="B1098" s="530"/>
      <c r="C1098" s="531"/>
      <c r="D1098" s="551"/>
      <c r="E1098" s="532"/>
      <c r="F1098" s="532"/>
      <c r="G1098" s="532"/>
      <c r="H1098" s="533">
        <v>0.21</v>
      </c>
      <c r="I1098" s="533">
        <v>1</v>
      </c>
      <c r="J1098" s="534"/>
      <c r="K1098" s="506">
        <f t="shared" si="228"/>
        <v>0</v>
      </c>
      <c r="L1098" s="536">
        <v>1</v>
      </c>
      <c r="M1098" s="536"/>
      <c r="N1098" s="700">
        <f t="shared" si="230"/>
        <v>1</v>
      </c>
      <c r="O1098" s="508"/>
      <c r="P1098" s="508"/>
      <c r="Q1098" s="508"/>
      <c r="R1098" s="508"/>
      <c r="S1098" s="508"/>
      <c r="T1098" s="508"/>
      <c r="U1098" s="508"/>
      <c r="V1098" s="508"/>
      <c r="W1098" s="508"/>
      <c r="X1098" s="508"/>
      <c r="Y1098" s="508"/>
      <c r="Z1098" s="508"/>
      <c r="AA1098" s="508"/>
      <c r="AB1098" s="508"/>
      <c r="AC1098" s="508"/>
      <c r="AD1098" s="508"/>
      <c r="AE1098" s="508"/>
      <c r="AF1098" s="508"/>
      <c r="AG1098" s="508"/>
      <c r="AH1098" s="508"/>
      <c r="AI1098" s="508"/>
      <c r="AJ1098" s="508"/>
      <c r="AK1098" s="509">
        <f t="shared" si="226"/>
        <v>0</v>
      </c>
      <c r="AL1098" s="700">
        <f t="shared" si="231"/>
        <v>1</v>
      </c>
      <c r="AM1098" s="701">
        <f>IF(Tableau4[[#This Row],[N° pièce]]="",0,(Tableau4[[#This Row],[hors TVA]]+(Tableau4[[#This Row],[hors TVA]]*Tableau4[[#This Row],[Taux TVA]])-(Tableau4[[#This Row],[hors TVA]]*Tableau4[[#This Row],[Taux TVA]]*Tableau4[[#This Row],[Régime TVA Récupération:]]))*Tableau4[[#This Row],[Type 1]])</f>
        <v>0</v>
      </c>
      <c r="AN1098" s="701">
        <f>IF(Tableau4[[#This Row],[N° pièce]]="",0,IF($K$2="pôle",((Tableau4[[#This Row],[hors TVA]]+(Tableau4[[#This Row],[hors TVA]]*Tableau4[[#This Row],[Taux TVA]])-(Tableau4[[#This Row],[hors TVA]]*Tableau4[[#This Row],[Taux TVA]]*Tableau4[[#This Row],[Régime TVA Récupération:]]))*Tableau4[[#This Row],[Type 2]]),0))</f>
        <v>0</v>
      </c>
      <c r="AO1098" s="701">
        <f t="shared" si="229"/>
        <v>0</v>
      </c>
      <c r="AP1098" s="255">
        <f t="shared" si="232"/>
        <v>0</v>
      </c>
      <c r="AQ1098" s="506">
        <f t="shared" si="233"/>
        <v>0</v>
      </c>
      <c r="AR1098" s="671"/>
      <c r="AS1098" s="512"/>
      <c r="AT1098" s="513"/>
      <c r="AU1098" s="753"/>
      <c r="AV1098" s="484"/>
      <c r="AW1098" s="484"/>
      <c r="AX1098" s="484"/>
      <c r="AY1098" s="484"/>
      <c r="AZ1098" s="484"/>
    </row>
    <row r="1099" spans="1:55" ht="15">
      <c r="A1099" s="543"/>
      <c r="B1099" s="530"/>
      <c r="C1099" s="531"/>
      <c r="D1099" s="551"/>
      <c r="E1099" s="532"/>
      <c r="F1099" s="532"/>
      <c r="G1099" s="532"/>
      <c r="H1099" s="533">
        <v>0.21</v>
      </c>
      <c r="I1099" s="533">
        <v>1</v>
      </c>
      <c r="J1099" s="534"/>
      <c r="K1099" s="506">
        <f t="shared" si="228"/>
        <v>0</v>
      </c>
      <c r="L1099" s="536">
        <v>1</v>
      </c>
      <c r="M1099" s="536"/>
      <c r="N1099" s="700">
        <f t="shared" si="230"/>
        <v>1</v>
      </c>
      <c r="O1099" s="508"/>
      <c r="P1099" s="508"/>
      <c r="Q1099" s="508"/>
      <c r="R1099" s="508"/>
      <c r="S1099" s="508"/>
      <c r="T1099" s="508"/>
      <c r="U1099" s="508"/>
      <c r="V1099" s="508"/>
      <c r="W1099" s="508"/>
      <c r="X1099" s="508"/>
      <c r="Y1099" s="508"/>
      <c r="Z1099" s="508"/>
      <c r="AA1099" s="508"/>
      <c r="AB1099" s="508"/>
      <c r="AC1099" s="508"/>
      <c r="AD1099" s="508"/>
      <c r="AE1099" s="508"/>
      <c r="AF1099" s="508"/>
      <c r="AG1099" s="508"/>
      <c r="AH1099" s="508"/>
      <c r="AI1099" s="508"/>
      <c r="AJ1099" s="508"/>
      <c r="AK1099" s="509">
        <f t="shared" si="226"/>
        <v>0</v>
      </c>
      <c r="AL1099" s="700">
        <f t="shared" si="231"/>
        <v>1</v>
      </c>
      <c r="AM1099" s="701">
        <f>IF(Tableau4[[#This Row],[N° pièce]]="",0,(Tableau4[[#This Row],[hors TVA]]+(Tableau4[[#This Row],[hors TVA]]*Tableau4[[#This Row],[Taux TVA]])-(Tableau4[[#This Row],[hors TVA]]*Tableau4[[#This Row],[Taux TVA]]*Tableau4[[#This Row],[Régime TVA Récupération:]]))*Tableau4[[#This Row],[Type 1]])</f>
        <v>0</v>
      </c>
      <c r="AN1099" s="701">
        <f>IF(Tableau4[[#This Row],[N° pièce]]="",0,IF($K$2="pôle",((Tableau4[[#This Row],[hors TVA]]+(Tableau4[[#This Row],[hors TVA]]*Tableau4[[#This Row],[Taux TVA]])-(Tableau4[[#This Row],[hors TVA]]*Tableau4[[#This Row],[Taux TVA]]*Tableau4[[#This Row],[Régime TVA Récupération:]]))*Tableau4[[#This Row],[Type 2]]),0))</f>
        <v>0</v>
      </c>
      <c r="AO1099" s="701">
        <f t="shared" si="229"/>
        <v>0</v>
      </c>
      <c r="AP1099" s="255">
        <f t="shared" si="232"/>
        <v>0</v>
      </c>
      <c r="AQ1099" s="506">
        <f t="shared" si="233"/>
        <v>0</v>
      </c>
      <c r="AR1099" s="671"/>
      <c r="AS1099" s="512"/>
      <c r="AT1099" s="513"/>
      <c r="AU1099" s="753"/>
      <c r="AV1099" s="484"/>
      <c r="AW1099" s="484"/>
      <c r="AX1099" s="484"/>
      <c r="AY1099" s="484"/>
      <c r="AZ1099" s="484"/>
    </row>
    <row r="1100" spans="1:55" ht="15">
      <c r="A1100" s="543"/>
      <c r="B1100" s="530"/>
      <c r="C1100" s="531"/>
      <c r="D1100" s="551"/>
      <c r="E1100" s="532"/>
      <c r="F1100" s="532"/>
      <c r="G1100" s="532"/>
      <c r="H1100" s="533">
        <v>0.21</v>
      </c>
      <c r="I1100" s="533">
        <v>1</v>
      </c>
      <c r="J1100" s="534"/>
      <c r="K1100" s="506">
        <f t="shared" si="228"/>
        <v>0</v>
      </c>
      <c r="L1100" s="536">
        <v>1</v>
      </c>
      <c r="M1100" s="536"/>
      <c r="N1100" s="700">
        <f t="shared" si="230"/>
        <v>1</v>
      </c>
      <c r="O1100" s="508"/>
      <c r="P1100" s="508"/>
      <c r="Q1100" s="508"/>
      <c r="R1100" s="508"/>
      <c r="S1100" s="508"/>
      <c r="T1100" s="508"/>
      <c r="U1100" s="508"/>
      <c r="V1100" s="508"/>
      <c r="W1100" s="508"/>
      <c r="X1100" s="508"/>
      <c r="Y1100" s="508"/>
      <c r="Z1100" s="508"/>
      <c r="AA1100" s="508"/>
      <c r="AB1100" s="508"/>
      <c r="AC1100" s="508"/>
      <c r="AD1100" s="508"/>
      <c r="AE1100" s="508"/>
      <c r="AF1100" s="508"/>
      <c r="AG1100" s="508"/>
      <c r="AH1100" s="508"/>
      <c r="AI1100" s="508"/>
      <c r="AJ1100" s="508"/>
      <c r="AK1100" s="509">
        <f t="shared" si="226"/>
        <v>0</v>
      </c>
      <c r="AL1100" s="700">
        <f t="shared" si="231"/>
        <v>1</v>
      </c>
      <c r="AM1100" s="701">
        <f>IF(Tableau4[[#This Row],[N° pièce]]="",0,(Tableau4[[#This Row],[hors TVA]]+(Tableau4[[#This Row],[hors TVA]]*Tableau4[[#This Row],[Taux TVA]])-(Tableau4[[#This Row],[hors TVA]]*Tableau4[[#This Row],[Taux TVA]]*Tableau4[[#This Row],[Régime TVA Récupération:]]))*Tableau4[[#This Row],[Type 1]])</f>
        <v>0</v>
      </c>
      <c r="AN1100" s="701">
        <f>IF(Tableau4[[#This Row],[N° pièce]]="",0,IF($K$2="pôle",((Tableau4[[#This Row],[hors TVA]]+(Tableau4[[#This Row],[hors TVA]]*Tableau4[[#This Row],[Taux TVA]])-(Tableau4[[#This Row],[hors TVA]]*Tableau4[[#This Row],[Taux TVA]]*Tableau4[[#This Row],[Régime TVA Récupération:]]))*Tableau4[[#This Row],[Type 2]]),0))</f>
        <v>0</v>
      </c>
      <c r="AO1100" s="701">
        <f t="shared" si="229"/>
        <v>0</v>
      </c>
      <c r="AP1100" s="255">
        <f t="shared" si="232"/>
        <v>0</v>
      </c>
      <c r="AQ1100" s="506">
        <f t="shared" si="233"/>
        <v>0</v>
      </c>
      <c r="AR1100" s="671"/>
      <c r="AS1100" s="512"/>
      <c r="AT1100" s="513"/>
      <c r="AU1100" s="753"/>
      <c r="AV1100" s="484"/>
      <c r="AW1100" s="484"/>
      <c r="AX1100" s="484"/>
      <c r="AY1100" s="484"/>
      <c r="AZ1100" s="484"/>
      <c r="BB1100" s="357"/>
      <c r="BC1100" s="355"/>
    </row>
    <row r="1101" spans="1:55" ht="15">
      <c r="A1101" s="543"/>
      <c r="B1101" s="530"/>
      <c r="C1101" s="531"/>
      <c r="D1101" s="551"/>
      <c r="E1101" s="532"/>
      <c r="F1101" s="532"/>
      <c r="G1101" s="532"/>
      <c r="H1101" s="533">
        <v>0.21</v>
      </c>
      <c r="I1101" s="533">
        <v>1</v>
      </c>
      <c r="J1101" s="534"/>
      <c r="K1101" s="506">
        <f t="shared" si="228"/>
        <v>0</v>
      </c>
      <c r="L1101" s="536">
        <v>1</v>
      </c>
      <c r="M1101" s="536"/>
      <c r="N1101" s="700">
        <f t="shared" si="230"/>
        <v>1</v>
      </c>
      <c r="O1101" s="508"/>
      <c r="P1101" s="508"/>
      <c r="Q1101" s="508"/>
      <c r="R1101" s="508"/>
      <c r="S1101" s="508"/>
      <c r="T1101" s="508"/>
      <c r="U1101" s="508"/>
      <c r="V1101" s="508"/>
      <c r="W1101" s="508"/>
      <c r="X1101" s="508"/>
      <c r="Y1101" s="508"/>
      <c r="Z1101" s="508"/>
      <c r="AA1101" s="508"/>
      <c r="AB1101" s="508"/>
      <c r="AC1101" s="508"/>
      <c r="AD1101" s="508"/>
      <c r="AE1101" s="508"/>
      <c r="AF1101" s="508"/>
      <c r="AG1101" s="508"/>
      <c r="AH1101" s="508"/>
      <c r="AI1101" s="508"/>
      <c r="AJ1101" s="508"/>
      <c r="AK1101" s="509">
        <f t="shared" si="226"/>
        <v>0</v>
      </c>
      <c r="AL1101" s="700">
        <f t="shared" si="231"/>
        <v>1</v>
      </c>
      <c r="AM1101" s="701">
        <f>IF(Tableau4[[#This Row],[N° pièce]]="",0,(Tableau4[[#This Row],[hors TVA]]+(Tableau4[[#This Row],[hors TVA]]*Tableau4[[#This Row],[Taux TVA]])-(Tableau4[[#This Row],[hors TVA]]*Tableau4[[#This Row],[Taux TVA]]*Tableau4[[#This Row],[Régime TVA Récupération:]]))*Tableau4[[#This Row],[Type 1]])</f>
        <v>0</v>
      </c>
      <c r="AN1101" s="701">
        <f>IF(Tableau4[[#This Row],[N° pièce]]="",0,IF($K$2="pôle",((Tableau4[[#This Row],[hors TVA]]+(Tableau4[[#This Row],[hors TVA]]*Tableau4[[#This Row],[Taux TVA]])-(Tableau4[[#This Row],[hors TVA]]*Tableau4[[#This Row],[Taux TVA]]*Tableau4[[#This Row],[Régime TVA Récupération:]]))*Tableau4[[#This Row],[Type 2]]),0))</f>
        <v>0</v>
      </c>
      <c r="AO1101" s="701">
        <f t="shared" si="229"/>
        <v>0</v>
      </c>
      <c r="AP1101" s="255">
        <f t="shared" si="232"/>
        <v>0</v>
      </c>
      <c r="AQ1101" s="506">
        <f t="shared" si="233"/>
        <v>0</v>
      </c>
      <c r="AR1101" s="671"/>
      <c r="AS1101" s="512"/>
      <c r="AT1101" s="513"/>
      <c r="AU1101" s="753"/>
      <c r="AV1101" s="484"/>
      <c r="AW1101" s="484"/>
      <c r="AX1101" s="484"/>
      <c r="AY1101" s="484"/>
      <c r="AZ1101" s="484"/>
      <c r="BC1101" s="355"/>
    </row>
    <row r="1102" spans="1:55" ht="15">
      <c r="A1102" s="543"/>
      <c r="B1102" s="530"/>
      <c r="C1102" s="531"/>
      <c r="D1102" s="551"/>
      <c r="E1102" s="532"/>
      <c r="F1102" s="532"/>
      <c r="G1102" s="532"/>
      <c r="H1102" s="533">
        <v>0.21</v>
      </c>
      <c r="I1102" s="533">
        <v>1</v>
      </c>
      <c r="J1102" s="534"/>
      <c r="K1102" s="506">
        <f t="shared" si="228"/>
        <v>0</v>
      </c>
      <c r="L1102" s="536">
        <v>1</v>
      </c>
      <c r="M1102" s="536"/>
      <c r="N1102" s="700">
        <f t="shared" si="230"/>
        <v>1</v>
      </c>
      <c r="O1102" s="508"/>
      <c r="P1102" s="508"/>
      <c r="Q1102" s="508"/>
      <c r="R1102" s="508"/>
      <c r="S1102" s="508"/>
      <c r="T1102" s="508"/>
      <c r="U1102" s="508"/>
      <c r="V1102" s="508"/>
      <c r="W1102" s="508"/>
      <c r="X1102" s="508"/>
      <c r="Y1102" s="508"/>
      <c r="Z1102" s="508"/>
      <c r="AA1102" s="508"/>
      <c r="AB1102" s="508"/>
      <c r="AC1102" s="508"/>
      <c r="AD1102" s="508"/>
      <c r="AE1102" s="508"/>
      <c r="AF1102" s="508"/>
      <c r="AG1102" s="508"/>
      <c r="AH1102" s="508"/>
      <c r="AI1102" s="508"/>
      <c r="AJ1102" s="508"/>
      <c r="AK1102" s="509">
        <f t="shared" si="226"/>
        <v>0</v>
      </c>
      <c r="AL1102" s="700">
        <f t="shared" si="231"/>
        <v>1</v>
      </c>
      <c r="AM1102" s="701">
        <f>IF(Tableau4[[#This Row],[N° pièce]]="",0,(Tableau4[[#This Row],[hors TVA]]+(Tableau4[[#This Row],[hors TVA]]*Tableau4[[#This Row],[Taux TVA]])-(Tableau4[[#This Row],[hors TVA]]*Tableau4[[#This Row],[Taux TVA]]*Tableau4[[#This Row],[Régime TVA Récupération:]]))*Tableau4[[#This Row],[Type 1]])</f>
        <v>0</v>
      </c>
      <c r="AN1102" s="701">
        <f>IF(Tableau4[[#This Row],[N° pièce]]="",0,IF($K$2="pôle",((Tableau4[[#This Row],[hors TVA]]+(Tableau4[[#This Row],[hors TVA]]*Tableau4[[#This Row],[Taux TVA]])-(Tableau4[[#This Row],[hors TVA]]*Tableau4[[#This Row],[Taux TVA]]*Tableau4[[#This Row],[Régime TVA Récupération:]]))*Tableau4[[#This Row],[Type 2]]),0))</f>
        <v>0</v>
      </c>
      <c r="AO1102" s="701">
        <f t="shared" si="229"/>
        <v>0</v>
      </c>
      <c r="AP1102" s="255">
        <f t="shared" si="232"/>
        <v>0</v>
      </c>
      <c r="AQ1102" s="506">
        <f t="shared" si="233"/>
        <v>0</v>
      </c>
      <c r="AR1102" s="671"/>
      <c r="AS1102" s="512"/>
      <c r="AT1102" s="513"/>
      <c r="AU1102" s="753"/>
      <c r="AV1102" s="484"/>
      <c r="AW1102" s="484"/>
      <c r="AX1102" s="484"/>
      <c r="AY1102" s="484"/>
      <c r="AZ1102" s="484"/>
      <c r="BC1102" s="357"/>
    </row>
    <row r="1103" spans="1:55" ht="15">
      <c r="A1103" s="543"/>
      <c r="B1103" s="530"/>
      <c r="C1103" s="531"/>
      <c r="D1103" s="551"/>
      <c r="E1103" s="532"/>
      <c r="F1103" s="532"/>
      <c r="G1103" s="532"/>
      <c r="H1103" s="533">
        <v>0.21</v>
      </c>
      <c r="I1103" s="533">
        <v>1</v>
      </c>
      <c r="J1103" s="534"/>
      <c r="K1103" s="506">
        <f t="shared" si="228"/>
        <v>0</v>
      </c>
      <c r="L1103" s="536">
        <v>1</v>
      </c>
      <c r="M1103" s="536"/>
      <c r="N1103" s="700">
        <f t="shared" si="230"/>
        <v>1</v>
      </c>
      <c r="O1103" s="508"/>
      <c r="P1103" s="508"/>
      <c r="Q1103" s="508"/>
      <c r="R1103" s="508"/>
      <c r="S1103" s="508"/>
      <c r="T1103" s="508"/>
      <c r="U1103" s="508"/>
      <c r="V1103" s="508"/>
      <c r="W1103" s="508"/>
      <c r="X1103" s="508"/>
      <c r="Y1103" s="508"/>
      <c r="Z1103" s="508"/>
      <c r="AA1103" s="508"/>
      <c r="AB1103" s="508"/>
      <c r="AC1103" s="508"/>
      <c r="AD1103" s="508"/>
      <c r="AE1103" s="508"/>
      <c r="AF1103" s="508"/>
      <c r="AG1103" s="508"/>
      <c r="AH1103" s="508"/>
      <c r="AI1103" s="508"/>
      <c r="AJ1103" s="508"/>
      <c r="AK1103" s="509">
        <f t="shared" si="226"/>
        <v>0</v>
      </c>
      <c r="AL1103" s="700">
        <f t="shared" si="231"/>
        <v>1</v>
      </c>
      <c r="AM1103" s="701">
        <f>IF(Tableau4[[#This Row],[N° pièce]]="",0,(Tableau4[[#This Row],[hors TVA]]+(Tableau4[[#This Row],[hors TVA]]*Tableau4[[#This Row],[Taux TVA]])-(Tableau4[[#This Row],[hors TVA]]*Tableau4[[#This Row],[Taux TVA]]*Tableau4[[#This Row],[Régime TVA Récupération:]]))*Tableau4[[#This Row],[Type 1]])</f>
        <v>0</v>
      </c>
      <c r="AN1103" s="701">
        <f>IF(Tableau4[[#This Row],[N° pièce]]="",0,IF($K$2="pôle",((Tableau4[[#This Row],[hors TVA]]+(Tableau4[[#This Row],[hors TVA]]*Tableau4[[#This Row],[Taux TVA]])-(Tableau4[[#This Row],[hors TVA]]*Tableau4[[#This Row],[Taux TVA]]*Tableau4[[#This Row],[Régime TVA Récupération:]]))*Tableau4[[#This Row],[Type 2]]),0))</f>
        <v>0</v>
      </c>
      <c r="AO1103" s="701">
        <f t="shared" si="229"/>
        <v>0</v>
      </c>
      <c r="AP1103" s="255">
        <f t="shared" si="232"/>
        <v>0</v>
      </c>
      <c r="AQ1103" s="506">
        <f t="shared" si="233"/>
        <v>0</v>
      </c>
      <c r="AR1103" s="671"/>
      <c r="AS1103" s="512"/>
      <c r="AT1103" s="513"/>
      <c r="AU1103" s="753"/>
      <c r="AV1103" s="484"/>
      <c r="AW1103" s="484"/>
      <c r="AX1103" s="484"/>
      <c r="AY1103" s="484"/>
      <c r="AZ1103" s="484"/>
    </row>
    <row r="1104" spans="1:55" ht="15">
      <c r="A1104" s="543"/>
      <c r="B1104" s="530"/>
      <c r="C1104" s="531"/>
      <c r="D1104" s="551"/>
      <c r="E1104" s="532"/>
      <c r="F1104" s="532"/>
      <c r="G1104" s="532"/>
      <c r="H1104" s="533">
        <v>0.21</v>
      </c>
      <c r="I1104" s="533">
        <v>1</v>
      </c>
      <c r="J1104" s="534"/>
      <c r="K1104" s="506">
        <f t="shared" si="228"/>
        <v>0</v>
      </c>
      <c r="L1104" s="536">
        <v>1</v>
      </c>
      <c r="M1104" s="536"/>
      <c r="N1104" s="700">
        <f t="shared" si="230"/>
        <v>1</v>
      </c>
      <c r="O1104" s="508"/>
      <c r="P1104" s="508"/>
      <c r="Q1104" s="508"/>
      <c r="R1104" s="508"/>
      <c r="S1104" s="508"/>
      <c r="T1104" s="508"/>
      <c r="U1104" s="508"/>
      <c r="V1104" s="508"/>
      <c r="W1104" s="508"/>
      <c r="X1104" s="508"/>
      <c r="Y1104" s="508"/>
      <c r="Z1104" s="508"/>
      <c r="AA1104" s="508"/>
      <c r="AB1104" s="508"/>
      <c r="AC1104" s="508"/>
      <c r="AD1104" s="508"/>
      <c r="AE1104" s="508"/>
      <c r="AF1104" s="508"/>
      <c r="AG1104" s="508"/>
      <c r="AH1104" s="508"/>
      <c r="AI1104" s="508"/>
      <c r="AJ1104" s="508"/>
      <c r="AK1104" s="509">
        <f t="shared" si="226"/>
        <v>0</v>
      </c>
      <c r="AL1104" s="700">
        <f t="shared" si="231"/>
        <v>1</v>
      </c>
      <c r="AM1104" s="701">
        <f>IF(Tableau4[[#This Row],[N° pièce]]="",0,(Tableau4[[#This Row],[hors TVA]]+(Tableau4[[#This Row],[hors TVA]]*Tableau4[[#This Row],[Taux TVA]])-(Tableau4[[#This Row],[hors TVA]]*Tableau4[[#This Row],[Taux TVA]]*Tableau4[[#This Row],[Régime TVA Récupération:]]))*Tableau4[[#This Row],[Type 1]])</f>
        <v>0</v>
      </c>
      <c r="AN1104" s="701">
        <f>IF(Tableau4[[#This Row],[N° pièce]]="",0,IF($K$2="pôle",((Tableau4[[#This Row],[hors TVA]]+(Tableau4[[#This Row],[hors TVA]]*Tableau4[[#This Row],[Taux TVA]])-(Tableau4[[#This Row],[hors TVA]]*Tableau4[[#This Row],[Taux TVA]]*Tableau4[[#This Row],[Régime TVA Récupération:]]))*Tableau4[[#This Row],[Type 2]]),0))</f>
        <v>0</v>
      </c>
      <c r="AO1104" s="701">
        <f t="shared" si="229"/>
        <v>0</v>
      </c>
      <c r="AP1104" s="255">
        <f t="shared" si="232"/>
        <v>0</v>
      </c>
      <c r="AQ1104" s="506">
        <f t="shared" si="233"/>
        <v>0</v>
      </c>
      <c r="AR1104" s="671"/>
      <c r="AS1104" s="512"/>
      <c r="AT1104" s="513"/>
      <c r="AU1104" s="753"/>
      <c r="AV1104" s="484"/>
      <c r="AW1104" s="484"/>
      <c r="AX1104" s="484"/>
      <c r="AY1104" s="484"/>
      <c r="AZ1104" s="484"/>
    </row>
    <row r="1105" spans="1:52" ht="15">
      <c r="A1105" s="543"/>
      <c r="B1105" s="530"/>
      <c r="C1105" s="531"/>
      <c r="D1105" s="551"/>
      <c r="E1105" s="532"/>
      <c r="F1105" s="532"/>
      <c r="G1105" s="532"/>
      <c r="H1105" s="533">
        <v>0.21</v>
      </c>
      <c r="I1105" s="533">
        <v>1</v>
      </c>
      <c r="J1105" s="534"/>
      <c r="K1105" s="506">
        <f t="shared" si="228"/>
        <v>0</v>
      </c>
      <c r="L1105" s="536">
        <v>1</v>
      </c>
      <c r="M1105" s="536"/>
      <c r="N1105" s="700">
        <f t="shared" si="230"/>
        <v>1</v>
      </c>
      <c r="O1105" s="508"/>
      <c r="P1105" s="508"/>
      <c r="Q1105" s="508"/>
      <c r="R1105" s="508"/>
      <c r="S1105" s="508"/>
      <c r="T1105" s="508"/>
      <c r="U1105" s="508"/>
      <c r="V1105" s="508"/>
      <c r="W1105" s="508"/>
      <c r="X1105" s="508"/>
      <c r="Y1105" s="508"/>
      <c r="Z1105" s="508"/>
      <c r="AA1105" s="508"/>
      <c r="AB1105" s="508"/>
      <c r="AC1105" s="508"/>
      <c r="AD1105" s="508"/>
      <c r="AE1105" s="508"/>
      <c r="AF1105" s="508"/>
      <c r="AG1105" s="508"/>
      <c r="AH1105" s="508"/>
      <c r="AI1105" s="508"/>
      <c r="AJ1105" s="508"/>
      <c r="AK1105" s="509">
        <f t="shared" si="226"/>
        <v>0</v>
      </c>
      <c r="AL1105" s="700">
        <f t="shared" si="231"/>
        <v>1</v>
      </c>
      <c r="AM1105" s="701">
        <f>IF(Tableau4[[#This Row],[N° pièce]]="",0,(Tableau4[[#This Row],[hors TVA]]+(Tableau4[[#This Row],[hors TVA]]*Tableau4[[#This Row],[Taux TVA]])-(Tableau4[[#This Row],[hors TVA]]*Tableau4[[#This Row],[Taux TVA]]*Tableau4[[#This Row],[Régime TVA Récupération:]]))*Tableau4[[#This Row],[Type 1]])</f>
        <v>0</v>
      </c>
      <c r="AN1105" s="701">
        <f>IF(Tableau4[[#This Row],[N° pièce]]="",0,IF($K$2="pôle",((Tableau4[[#This Row],[hors TVA]]+(Tableau4[[#This Row],[hors TVA]]*Tableau4[[#This Row],[Taux TVA]])-(Tableau4[[#This Row],[hors TVA]]*Tableau4[[#This Row],[Taux TVA]]*Tableau4[[#This Row],[Régime TVA Récupération:]]))*Tableau4[[#This Row],[Type 2]]),0))</f>
        <v>0</v>
      </c>
      <c r="AO1105" s="701">
        <f t="shared" si="229"/>
        <v>0</v>
      </c>
      <c r="AP1105" s="255">
        <f t="shared" si="232"/>
        <v>0</v>
      </c>
      <c r="AQ1105" s="506">
        <f t="shared" si="233"/>
        <v>0</v>
      </c>
      <c r="AR1105" s="671"/>
      <c r="AS1105" s="512"/>
      <c r="AT1105" s="513"/>
      <c r="AU1105" s="753"/>
      <c r="AV1105" s="484"/>
      <c r="AW1105" s="484"/>
      <c r="AX1105" s="484"/>
      <c r="AY1105" s="484"/>
      <c r="AZ1105" s="484"/>
    </row>
    <row r="1106" spans="1:52" ht="15">
      <c r="A1106" s="543"/>
      <c r="B1106" s="530"/>
      <c r="C1106" s="531"/>
      <c r="D1106" s="551"/>
      <c r="E1106" s="532"/>
      <c r="F1106" s="532"/>
      <c r="G1106" s="532"/>
      <c r="H1106" s="533">
        <v>0.21</v>
      </c>
      <c r="I1106" s="533">
        <v>1</v>
      </c>
      <c r="J1106" s="534"/>
      <c r="K1106" s="506">
        <f t="shared" si="228"/>
        <v>0</v>
      </c>
      <c r="L1106" s="536">
        <v>1</v>
      </c>
      <c r="M1106" s="536"/>
      <c r="N1106" s="700">
        <f t="shared" si="230"/>
        <v>1</v>
      </c>
      <c r="O1106" s="508"/>
      <c r="P1106" s="508"/>
      <c r="Q1106" s="508"/>
      <c r="R1106" s="508"/>
      <c r="S1106" s="508"/>
      <c r="T1106" s="508"/>
      <c r="U1106" s="508"/>
      <c r="V1106" s="508"/>
      <c r="W1106" s="508"/>
      <c r="X1106" s="508"/>
      <c r="Y1106" s="508"/>
      <c r="Z1106" s="508"/>
      <c r="AA1106" s="508"/>
      <c r="AB1106" s="508"/>
      <c r="AC1106" s="508"/>
      <c r="AD1106" s="508"/>
      <c r="AE1106" s="508"/>
      <c r="AF1106" s="508"/>
      <c r="AG1106" s="508"/>
      <c r="AH1106" s="508"/>
      <c r="AI1106" s="508"/>
      <c r="AJ1106" s="508"/>
      <c r="AK1106" s="509">
        <f t="shared" si="226"/>
        <v>0</v>
      </c>
      <c r="AL1106" s="700">
        <f t="shared" si="231"/>
        <v>1</v>
      </c>
      <c r="AM1106" s="701">
        <f>IF(Tableau4[[#This Row],[N° pièce]]="",0,(Tableau4[[#This Row],[hors TVA]]+(Tableau4[[#This Row],[hors TVA]]*Tableau4[[#This Row],[Taux TVA]])-(Tableau4[[#This Row],[hors TVA]]*Tableau4[[#This Row],[Taux TVA]]*Tableau4[[#This Row],[Régime TVA Récupération:]]))*Tableau4[[#This Row],[Type 1]])</f>
        <v>0</v>
      </c>
      <c r="AN1106" s="701">
        <f>IF(Tableau4[[#This Row],[N° pièce]]="",0,IF($K$2="pôle",((Tableau4[[#This Row],[hors TVA]]+(Tableau4[[#This Row],[hors TVA]]*Tableau4[[#This Row],[Taux TVA]])-(Tableau4[[#This Row],[hors TVA]]*Tableau4[[#This Row],[Taux TVA]]*Tableau4[[#This Row],[Régime TVA Récupération:]]))*Tableau4[[#This Row],[Type 2]]),0))</f>
        <v>0</v>
      </c>
      <c r="AO1106" s="701">
        <f t="shared" si="229"/>
        <v>0</v>
      </c>
      <c r="AP1106" s="255">
        <f t="shared" si="232"/>
        <v>0</v>
      </c>
      <c r="AQ1106" s="506">
        <f t="shared" si="233"/>
        <v>0</v>
      </c>
      <c r="AR1106" s="671"/>
      <c r="AS1106" s="512"/>
      <c r="AT1106" s="513"/>
      <c r="AU1106" s="753"/>
      <c r="AV1106" s="484"/>
      <c r="AW1106" s="484"/>
      <c r="AX1106" s="484"/>
      <c r="AY1106" s="484"/>
      <c r="AZ1106" s="484"/>
    </row>
    <row r="1107" spans="1:52" ht="15">
      <c r="A1107" s="543"/>
      <c r="B1107" s="530"/>
      <c r="C1107" s="531"/>
      <c r="D1107" s="551"/>
      <c r="E1107" s="532"/>
      <c r="F1107" s="532"/>
      <c r="G1107" s="532"/>
      <c r="H1107" s="533">
        <v>0.21</v>
      </c>
      <c r="I1107" s="533">
        <v>1</v>
      </c>
      <c r="J1107" s="534"/>
      <c r="K1107" s="506">
        <f t="shared" si="228"/>
        <v>0</v>
      </c>
      <c r="L1107" s="536">
        <v>1</v>
      </c>
      <c r="M1107" s="536"/>
      <c r="N1107" s="700">
        <f t="shared" si="230"/>
        <v>1</v>
      </c>
      <c r="O1107" s="508"/>
      <c r="P1107" s="508"/>
      <c r="Q1107" s="508"/>
      <c r="R1107" s="508"/>
      <c r="S1107" s="508"/>
      <c r="T1107" s="508"/>
      <c r="U1107" s="508"/>
      <c r="V1107" s="508"/>
      <c r="W1107" s="508"/>
      <c r="X1107" s="508"/>
      <c r="Y1107" s="508"/>
      <c r="Z1107" s="508"/>
      <c r="AA1107" s="508"/>
      <c r="AB1107" s="508"/>
      <c r="AC1107" s="508"/>
      <c r="AD1107" s="508"/>
      <c r="AE1107" s="508"/>
      <c r="AF1107" s="508"/>
      <c r="AG1107" s="508"/>
      <c r="AH1107" s="508"/>
      <c r="AI1107" s="508"/>
      <c r="AJ1107" s="508"/>
      <c r="AK1107" s="509">
        <f t="shared" si="226"/>
        <v>0</v>
      </c>
      <c r="AL1107" s="700">
        <f t="shared" si="231"/>
        <v>1</v>
      </c>
      <c r="AM1107" s="701">
        <f>IF(Tableau4[[#This Row],[N° pièce]]="",0,(Tableau4[[#This Row],[hors TVA]]+(Tableau4[[#This Row],[hors TVA]]*Tableau4[[#This Row],[Taux TVA]])-(Tableau4[[#This Row],[hors TVA]]*Tableau4[[#This Row],[Taux TVA]]*Tableau4[[#This Row],[Régime TVA Récupération:]]))*Tableau4[[#This Row],[Type 1]])</f>
        <v>0</v>
      </c>
      <c r="AN1107" s="701">
        <f>IF(Tableau4[[#This Row],[N° pièce]]="",0,IF($K$2="pôle",((Tableau4[[#This Row],[hors TVA]]+(Tableau4[[#This Row],[hors TVA]]*Tableau4[[#This Row],[Taux TVA]])-(Tableau4[[#This Row],[hors TVA]]*Tableau4[[#This Row],[Taux TVA]]*Tableau4[[#This Row],[Régime TVA Récupération:]]))*Tableau4[[#This Row],[Type 2]]),0))</f>
        <v>0</v>
      </c>
      <c r="AO1107" s="701">
        <f t="shared" si="229"/>
        <v>0</v>
      </c>
      <c r="AP1107" s="255">
        <f t="shared" si="232"/>
        <v>0</v>
      </c>
      <c r="AQ1107" s="506">
        <f t="shared" si="233"/>
        <v>0</v>
      </c>
      <c r="AR1107" s="671"/>
      <c r="AS1107" s="512"/>
      <c r="AT1107" s="513"/>
      <c r="AU1107" s="753"/>
      <c r="AV1107" s="484"/>
      <c r="AW1107" s="484"/>
      <c r="AX1107" s="484"/>
      <c r="AY1107" s="484"/>
      <c r="AZ1107" s="484"/>
    </row>
    <row r="1108" spans="1:52" ht="15">
      <c r="A1108" s="543"/>
      <c r="B1108" s="530"/>
      <c r="C1108" s="531"/>
      <c r="D1108" s="551"/>
      <c r="E1108" s="532"/>
      <c r="F1108" s="532"/>
      <c r="G1108" s="532"/>
      <c r="H1108" s="533">
        <v>0.21</v>
      </c>
      <c r="I1108" s="533">
        <v>1</v>
      </c>
      <c r="J1108" s="534"/>
      <c r="K1108" s="506">
        <f t="shared" si="228"/>
        <v>0</v>
      </c>
      <c r="L1108" s="536">
        <v>1</v>
      </c>
      <c r="M1108" s="536"/>
      <c r="N1108" s="700">
        <f t="shared" si="230"/>
        <v>1</v>
      </c>
      <c r="O1108" s="508"/>
      <c r="P1108" s="508"/>
      <c r="Q1108" s="508"/>
      <c r="R1108" s="508"/>
      <c r="S1108" s="508"/>
      <c r="T1108" s="508"/>
      <c r="U1108" s="508"/>
      <c r="V1108" s="508"/>
      <c r="W1108" s="508"/>
      <c r="X1108" s="508"/>
      <c r="Y1108" s="508"/>
      <c r="Z1108" s="508"/>
      <c r="AA1108" s="508"/>
      <c r="AB1108" s="508"/>
      <c r="AC1108" s="508"/>
      <c r="AD1108" s="508"/>
      <c r="AE1108" s="508"/>
      <c r="AF1108" s="508"/>
      <c r="AG1108" s="508"/>
      <c r="AH1108" s="508"/>
      <c r="AI1108" s="508"/>
      <c r="AJ1108" s="508"/>
      <c r="AK1108" s="509">
        <f t="shared" si="226"/>
        <v>0</v>
      </c>
      <c r="AL1108" s="700">
        <f t="shared" si="231"/>
        <v>1</v>
      </c>
      <c r="AM1108" s="701">
        <f>IF(Tableau4[[#This Row],[N° pièce]]="",0,(Tableau4[[#This Row],[hors TVA]]+(Tableau4[[#This Row],[hors TVA]]*Tableau4[[#This Row],[Taux TVA]])-(Tableau4[[#This Row],[hors TVA]]*Tableau4[[#This Row],[Taux TVA]]*Tableau4[[#This Row],[Régime TVA Récupération:]]))*Tableau4[[#This Row],[Type 1]])</f>
        <v>0</v>
      </c>
      <c r="AN1108" s="701">
        <f>IF(Tableau4[[#This Row],[N° pièce]]="",0,IF($K$2="pôle",((Tableau4[[#This Row],[hors TVA]]+(Tableau4[[#This Row],[hors TVA]]*Tableau4[[#This Row],[Taux TVA]])-(Tableau4[[#This Row],[hors TVA]]*Tableau4[[#This Row],[Taux TVA]]*Tableau4[[#This Row],[Régime TVA Récupération:]]))*Tableau4[[#This Row],[Type 2]]),0))</f>
        <v>0</v>
      </c>
      <c r="AO1108" s="701">
        <f t="shared" si="229"/>
        <v>0</v>
      </c>
      <c r="AP1108" s="255">
        <f t="shared" si="232"/>
        <v>0</v>
      </c>
      <c r="AQ1108" s="506">
        <f t="shared" si="233"/>
        <v>0</v>
      </c>
      <c r="AR1108" s="671"/>
      <c r="AS1108" s="512"/>
      <c r="AT1108" s="513"/>
      <c r="AU1108" s="753"/>
      <c r="AV1108" s="484"/>
      <c r="AW1108" s="484"/>
      <c r="AX1108" s="484"/>
      <c r="AY1108" s="484"/>
      <c r="AZ1108" s="484"/>
    </row>
    <row r="1109" spans="1:52" ht="15">
      <c r="A1109" s="543"/>
      <c r="B1109" s="530"/>
      <c r="C1109" s="531"/>
      <c r="D1109" s="551"/>
      <c r="E1109" s="532"/>
      <c r="F1109" s="532"/>
      <c r="G1109" s="532"/>
      <c r="H1109" s="533">
        <v>0.21</v>
      </c>
      <c r="I1109" s="533">
        <v>1</v>
      </c>
      <c r="J1109" s="534"/>
      <c r="K1109" s="506">
        <f t="shared" si="228"/>
        <v>0</v>
      </c>
      <c r="L1109" s="536">
        <v>1</v>
      </c>
      <c r="M1109" s="536"/>
      <c r="N1109" s="700">
        <f t="shared" si="230"/>
        <v>1</v>
      </c>
      <c r="O1109" s="508"/>
      <c r="P1109" s="508"/>
      <c r="Q1109" s="508"/>
      <c r="R1109" s="508"/>
      <c r="S1109" s="508"/>
      <c r="T1109" s="508"/>
      <c r="U1109" s="508"/>
      <c r="V1109" s="508"/>
      <c r="W1109" s="508"/>
      <c r="X1109" s="508"/>
      <c r="Y1109" s="508"/>
      <c r="Z1109" s="508"/>
      <c r="AA1109" s="508"/>
      <c r="AB1109" s="508"/>
      <c r="AC1109" s="508"/>
      <c r="AD1109" s="508"/>
      <c r="AE1109" s="508"/>
      <c r="AF1109" s="508"/>
      <c r="AG1109" s="508"/>
      <c r="AH1109" s="508"/>
      <c r="AI1109" s="508"/>
      <c r="AJ1109" s="508"/>
      <c r="AK1109" s="509">
        <f t="shared" si="226"/>
        <v>0</v>
      </c>
      <c r="AL1109" s="700">
        <f t="shared" si="231"/>
        <v>1</v>
      </c>
      <c r="AM1109" s="701">
        <f>IF(Tableau4[[#This Row],[N° pièce]]="",0,(Tableau4[[#This Row],[hors TVA]]+(Tableau4[[#This Row],[hors TVA]]*Tableau4[[#This Row],[Taux TVA]])-(Tableau4[[#This Row],[hors TVA]]*Tableau4[[#This Row],[Taux TVA]]*Tableau4[[#This Row],[Régime TVA Récupération:]]))*Tableau4[[#This Row],[Type 1]])</f>
        <v>0</v>
      </c>
      <c r="AN1109" s="701">
        <f>IF(Tableau4[[#This Row],[N° pièce]]="",0,IF($K$2="pôle",((Tableau4[[#This Row],[hors TVA]]+(Tableau4[[#This Row],[hors TVA]]*Tableau4[[#This Row],[Taux TVA]])-(Tableau4[[#This Row],[hors TVA]]*Tableau4[[#This Row],[Taux TVA]]*Tableau4[[#This Row],[Régime TVA Récupération:]]))*Tableau4[[#This Row],[Type 2]]),0))</f>
        <v>0</v>
      </c>
      <c r="AO1109" s="701">
        <f t="shared" si="229"/>
        <v>0</v>
      </c>
      <c r="AP1109" s="255">
        <f t="shared" si="232"/>
        <v>0</v>
      </c>
      <c r="AQ1109" s="506">
        <f t="shared" si="233"/>
        <v>0</v>
      </c>
      <c r="AR1109" s="671"/>
      <c r="AS1109" s="512"/>
      <c r="AT1109" s="513"/>
      <c r="AU1109" s="753"/>
      <c r="AV1109" s="484"/>
      <c r="AW1109" s="484"/>
      <c r="AX1109" s="484"/>
      <c r="AY1109" s="484"/>
      <c r="AZ1109" s="484"/>
    </row>
    <row r="1110" spans="1:52" ht="15">
      <c r="A1110" s="543"/>
      <c r="B1110" s="530"/>
      <c r="C1110" s="531"/>
      <c r="D1110" s="551"/>
      <c r="E1110" s="532"/>
      <c r="F1110" s="532"/>
      <c r="G1110" s="532"/>
      <c r="H1110" s="533">
        <v>0.21</v>
      </c>
      <c r="I1110" s="533">
        <v>1</v>
      </c>
      <c r="J1110" s="534"/>
      <c r="K1110" s="506">
        <f t="shared" si="228"/>
        <v>0</v>
      </c>
      <c r="L1110" s="536">
        <v>1</v>
      </c>
      <c r="M1110" s="536"/>
      <c r="N1110" s="700">
        <f t="shared" si="230"/>
        <v>1</v>
      </c>
      <c r="O1110" s="508"/>
      <c r="P1110" s="508"/>
      <c r="Q1110" s="508"/>
      <c r="R1110" s="508"/>
      <c r="S1110" s="508"/>
      <c r="T1110" s="508"/>
      <c r="U1110" s="508"/>
      <c r="V1110" s="508"/>
      <c r="W1110" s="508"/>
      <c r="X1110" s="508"/>
      <c r="Y1110" s="508"/>
      <c r="Z1110" s="508"/>
      <c r="AA1110" s="508"/>
      <c r="AB1110" s="508"/>
      <c r="AC1110" s="508"/>
      <c r="AD1110" s="508"/>
      <c r="AE1110" s="508"/>
      <c r="AF1110" s="508"/>
      <c r="AG1110" s="508"/>
      <c r="AH1110" s="508"/>
      <c r="AI1110" s="508"/>
      <c r="AJ1110" s="508"/>
      <c r="AK1110" s="509">
        <f t="shared" si="226"/>
        <v>0</v>
      </c>
      <c r="AL1110" s="700">
        <f t="shared" si="231"/>
        <v>1</v>
      </c>
      <c r="AM1110" s="701">
        <f>IF(Tableau4[[#This Row],[N° pièce]]="",0,(Tableau4[[#This Row],[hors TVA]]+(Tableau4[[#This Row],[hors TVA]]*Tableau4[[#This Row],[Taux TVA]])-(Tableau4[[#This Row],[hors TVA]]*Tableau4[[#This Row],[Taux TVA]]*Tableau4[[#This Row],[Régime TVA Récupération:]]))*Tableau4[[#This Row],[Type 1]])</f>
        <v>0</v>
      </c>
      <c r="AN1110" s="701">
        <f>IF(Tableau4[[#This Row],[N° pièce]]="",0,IF($K$2="pôle",((Tableau4[[#This Row],[hors TVA]]+(Tableau4[[#This Row],[hors TVA]]*Tableau4[[#This Row],[Taux TVA]])-(Tableau4[[#This Row],[hors TVA]]*Tableau4[[#This Row],[Taux TVA]]*Tableau4[[#This Row],[Régime TVA Récupération:]]))*Tableau4[[#This Row],[Type 2]]),0))</f>
        <v>0</v>
      </c>
      <c r="AO1110" s="701">
        <f t="shared" si="229"/>
        <v>0</v>
      </c>
      <c r="AP1110" s="255">
        <f t="shared" si="232"/>
        <v>0</v>
      </c>
      <c r="AQ1110" s="506">
        <f t="shared" si="233"/>
        <v>0</v>
      </c>
      <c r="AR1110" s="671"/>
      <c r="AS1110" s="512"/>
      <c r="AT1110" s="513"/>
      <c r="AU1110" s="753"/>
      <c r="AV1110" s="484"/>
      <c r="AW1110" s="484"/>
      <c r="AX1110" s="484"/>
      <c r="AY1110" s="484"/>
      <c r="AZ1110" s="484"/>
    </row>
    <row r="1111" spans="1:52" ht="15">
      <c r="A1111" s="543"/>
      <c r="B1111" s="530"/>
      <c r="C1111" s="531"/>
      <c r="D1111" s="551"/>
      <c r="E1111" s="532"/>
      <c r="F1111" s="532"/>
      <c r="G1111" s="532"/>
      <c r="H1111" s="533">
        <v>0.21</v>
      </c>
      <c r="I1111" s="533">
        <v>1</v>
      </c>
      <c r="J1111" s="534"/>
      <c r="K1111" s="506">
        <f t="shared" si="228"/>
        <v>0</v>
      </c>
      <c r="L1111" s="536">
        <v>1</v>
      </c>
      <c r="M1111" s="536"/>
      <c r="N1111" s="700">
        <f t="shared" si="230"/>
        <v>1</v>
      </c>
      <c r="O1111" s="508"/>
      <c r="P1111" s="508"/>
      <c r="Q1111" s="508"/>
      <c r="R1111" s="508"/>
      <c r="S1111" s="508"/>
      <c r="T1111" s="508"/>
      <c r="U1111" s="508"/>
      <c r="V1111" s="508"/>
      <c r="W1111" s="508"/>
      <c r="X1111" s="508"/>
      <c r="Y1111" s="508"/>
      <c r="Z1111" s="508"/>
      <c r="AA1111" s="508"/>
      <c r="AB1111" s="508"/>
      <c r="AC1111" s="508"/>
      <c r="AD1111" s="508"/>
      <c r="AE1111" s="508"/>
      <c r="AF1111" s="508"/>
      <c r="AG1111" s="508"/>
      <c r="AH1111" s="508"/>
      <c r="AI1111" s="508"/>
      <c r="AJ1111" s="508"/>
      <c r="AK1111" s="509">
        <f t="shared" si="226"/>
        <v>0</v>
      </c>
      <c r="AL1111" s="700">
        <f t="shared" si="231"/>
        <v>1</v>
      </c>
      <c r="AM1111" s="701">
        <f>IF(Tableau4[[#This Row],[N° pièce]]="",0,(Tableau4[[#This Row],[hors TVA]]+(Tableau4[[#This Row],[hors TVA]]*Tableau4[[#This Row],[Taux TVA]])-(Tableau4[[#This Row],[hors TVA]]*Tableau4[[#This Row],[Taux TVA]]*Tableau4[[#This Row],[Régime TVA Récupération:]]))*Tableau4[[#This Row],[Type 1]])</f>
        <v>0</v>
      </c>
      <c r="AN1111" s="701">
        <f>IF(Tableau4[[#This Row],[N° pièce]]="",0,IF($K$2="pôle",((Tableau4[[#This Row],[hors TVA]]+(Tableau4[[#This Row],[hors TVA]]*Tableau4[[#This Row],[Taux TVA]])-(Tableau4[[#This Row],[hors TVA]]*Tableau4[[#This Row],[Taux TVA]]*Tableau4[[#This Row],[Régime TVA Récupération:]]))*Tableau4[[#This Row],[Type 2]]),0))</f>
        <v>0</v>
      </c>
      <c r="AO1111" s="701">
        <f t="shared" si="229"/>
        <v>0</v>
      </c>
      <c r="AP1111" s="255">
        <f t="shared" si="232"/>
        <v>0</v>
      </c>
      <c r="AQ1111" s="506">
        <f t="shared" si="233"/>
        <v>0</v>
      </c>
      <c r="AR1111" s="671"/>
      <c r="AS1111" s="512"/>
      <c r="AT1111" s="513"/>
      <c r="AU1111" s="753"/>
      <c r="AV1111" s="484"/>
      <c r="AW1111" s="484"/>
      <c r="AX1111" s="484"/>
      <c r="AY1111" s="484"/>
      <c r="AZ1111" s="484"/>
    </row>
    <row r="1112" spans="1:52" ht="15">
      <c r="A1112" s="543"/>
      <c r="B1112" s="530"/>
      <c r="C1112" s="531"/>
      <c r="D1112" s="551"/>
      <c r="E1112" s="532"/>
      <c r="F1112" s="532"/>
      <c r="G1112" s="532"/>
      <c r="H1112" s="533">
        <v>0.21</v>
      </c>
      <c r="I1112" s="533">
        <v>1</v>
      </c>
      <c r="J1112" s="534"/>
      <c r="K1112" s="506">
        <f t="shared" si="228"/>
        <v>0</v>
      </c>
      <c r="L1112" s="536">
        <v>1</v>
      </c>
      <c r="M1112" s="536"/>
      <c r="N1112" s="700">
        <f t="shared" si="230"/>
        <v>1</v>
      </c>
      <c r="O1112" s="508"/>
      <c r="P1112" s="508"/>
      <c r="Q1112" s="508"/>
      <c r="R1112" s="508"/>
      <c r="S1112" s="508"/>
      <c r="T1112" s="508"/>
      <c r="U1112" s="508"/>
      <c r="V1112" s="508"/>
      <c r="W1112" s="508"/>
      <c r="X1112" s="508"/>
      <c r="Y1112" s="508"/>
      <c r="Z1112" s="508"/>
      <c r="AA1112" s="508"/>
      <c r="AB1112" s="508"/>
      <c r="AC1112" s="508"/>
      <c r="AD1112" s="508"/>
      <c r="AE1112" s="508"/>
      <c r="AF1112" s="508"/>
      <c r="AG1112" s="508"/>
      <c r="AH1112" s="508"/>
      <c r="AI1112" s="508"/>
      <c r="AJ1112" s="508"/>
      <c r="AK1112" s="509">
        <f t="shared" si="226"/>
        <v>0</v>
      </c>
      <c r="AL1112" s="700">
        <f t="shared" si="231"/>
        <v>1</v>
      </c>
      <c r="AM1112" s="701">
        <f>IF(Tableau4[[#This Row],[N° pièce]]="",0,(Tableau4[[#This Row],[hors TVA]]+(Tableau4[[#This Row],[hors TVA]]*Tableau4[[#This Row],[Taux TVA]])-(Tableau4[[#This Row],[hors TVA]]*Tableau4[[#This Row],[Taux TVA]]*Tableau4[[#This Row],[Régime TVA Récupération:]]))*Tableau4[[#This Row],[Type 1]])</f>
        <v>0</v>
      </c>
      <c r="AN1112" s="701">
        <f>IF(Tableau4[[#This Row],[N° pièce]]="",0,IF($K$2="pôle",((Tableau4[[#This Row],[hors TVA]]+(Tableau4[[#This Row],[hors TVA]]*Tableau4[[#This Row],[Taux TVA]])-(Tableau4[[#This Row],[hors TVA]]*Tableau4[[#This Row],[Taux TVA]]*Tableau4[[#This Row],[Régime TVA Récupération:]]))*Tableau4[[#This Row],[Type 2]]),0))</f>
        <v>0</v>
      </c>
      <c r="AO1112" s="701">
        <f t="shared" si="229"/>
        <v>0</v>
      </c>
      <c r="AP1112" s="255">
        <f t="shared" si="232"/>
        <v>0</v>
      </c>
      <c r="AQ1112" s="506">
        <f t="shared" si="233"/>
        <v>0</v>
      </c>
      <c r="AR1112" s="671"/>
      <c r="AS1112" s="512"/>
      <c r="AT1112" s="513"/>
      <c r="AU1112" s="753"/>
      <c r="AV1112" s="484"/>
      <c r="AW1112" s="484"/>
      <c r="AX1112" s="484"/>
      <c r="AY1112" s="484"/>
      <c r="AZ1112" s="484"/>
    </row>
    <row r="1113" spans="1:52" ht="15">
      <c r="A1113" s="543"/>
      <c r="B1113" s="530"/>
      <c r="C1113" s="531"/>
      <c r="D1113" s="551"/>
      <c r="E1113" s="532"/>
      <c r="F1113" s="532"/>
      <c r="G1113" s="532"/>
      <c r="H1113" s="533">
        <v>0.21</v>
      </c>
      <c r="I1113" s="533">
        <v>1</v>
      </c>
      <c r="J1113" s="534"/>
      <c r="K1113" s="506">
        <f t="shared" si="228"/>
        <v>0</v>
      </c>
      <c r="L1113" s="536">
        <v>1</v>
      </c>
      <c r="M1113" s="536"/>
      <c r="N1113" s="700">
        <f t="shared" si="230"/>
        <v>1</v>
      </c>
      <c r="O1113" s="508"/>
      <c r="P1113" s="508"/>
      <c r="Q1113" s="508"/>
      <c r="R1113" s="508"/>
      <c r="S1113" s="508"/>
      <c r="T1113" s="508"/>
      <c r="U1113" s="508"/>
      <c r="V1113" s="508"/>
      <c r="W1113" s="508"/>
      <c r="X1113" s="508"/>
      <c r="Y1113" s="508"/>
      <c r="Z1113" s="508"/>
      <c r="AA1113" s="508"/>
      <c r="AB1113" s="508"/>
      <c r="AC1113" s="508"/>
      <c r="AD1113" s="508"/>
      <c r="AE1113" s="508"/>
      <c r="AF1113" s="508"/>
      <c r="AG1113" s="508"/>
      <c r="AH1113" s="508"/>
      <c r="AI1113" s="508"/>
      <c r="AJ1113" s="508"/>
      <c r="AK1113" s="509">
        <f t="shared" si="226"/>
        <v>0</v>
      </c>
      <c r="AL1113" s="700">
        <f t="shared" si="231"/>
        <v>1</v>
      </c>
      <c r="AM1113" s="701">
        <f>IF(Tableau4[[#This Row],[N° pièce]]="",0,(Tableau4[[#This Row],[hors TVA]]+(Tableau4[[#This Row],[hors TVA]]*Tableau4[[#This Row],[Taux TVA]])-(Tableau4[[#This Row],[hors TVA]]*Tableau4[[#This Row],[Taux TVA]]*Tableau4[[#This Row],[Régime TVA Récupération:]]))*Tableau4[[#This Row],[Type 1]])</f>
        <v>0</v>
      </c>
      <c r="AN1113" s="701">
        <f>IF(Tableau4[[#This Row],[N° pièce]]="",0,IF($K$2="pôle",((Tableau4[[#This Row],[hors TVA]]+(Tableau4[[#This Row],[hors TVA]]*Tableau4[[#This Row],[Taux TVA]])-(Tableau4[[#This Row],[hors TVA]]*Tableau4[[#This Row],[Taux TVA]]*Tableau4[[#This Row],[Régime TVA Récupération:]]))*Tableau4[[#This Row],[Type 2]]),0))</f>
        <v>0</v>
      </c>
      <c r="AO1113" s="701">
        <f t="shared" si="229"/>
        <v>0</v>
      </c>
      <c r="AP1113" s="255">
        <f t="shared" si="232"/>
        <v>0</v>
      </c>
      <c r="AQ1113" s="506">
        <f t="shared" si="233"/>
        <v>0</v>
      </c>
      <c r="AR1113" s="671"/>
      <c r="AS1113" s="512"/>
      <c r="AT1113" s="513"/>
      <c r="AU1113" s="753"/>
      <c r="AV1113" s="484"/>
      <c r="AW1113" s="484"/>
      <c r="AX1113" s="484"/>
      <c r="AY1113" s="484"/>
      <c r="AZ1113" s="484"/>
    </row>
    <row r="1114" spans="1:52" ht="15">
      <c r="A1114" s="543"/>
      <c r="B1114" s="530"/>
      <c r="C1114" s="531"/>
      <c r="D1114" s="551"/>
      <c r="E1114" s="532"/>
      <c r="F1114" s="532"/>
      <c r="G1114" s="532"/>
      <c r="H1114" s="533">
        <v>0.21</v>
      </c>
      <c r="I1114" s="533">
        <v>1</v>
      </c>
      <c r="J1114" s="534"/>
      <c r="K1114" s="506">
        <f t="shared" si="228"/>
        <v>0</v>
      </c>
      <c r="L1114" s="536">
        <v>1</v>
      </c>
      <c r="M1114" s="536"/>
      <c r="N1114" s="700">
        <f t="shared" si="230"/>
        <v>1</v>
      </c>
      <c r="O1114" s="508"/>
      <c r="P1114" s="508"/>
      <c r="Q1114" s="508"/>
      <c r="R1114" s="508"/>
      <c r="S1114" s="508"/>
      <c r="T1114" s="508"/>
      <c r="U1114" s="508"/>
      <c r="V1114" s="508"/>
      <c r="W1114" s="508"/>
      <c r="X1114" s="508"/>
      <c r="Y1114" s="508"/>
      <c r="Z1114" s="508"/>
      <c r="AA1114" s="508"/>
      <c r="AB1114" s="508"/>
      <c r="AC1114" s="508"/>
      <c r="AD1114" s="508"/>
      <c r="AE1114" s="508"/>
      <c r="AF1114" s="508"/>
      <c r="AG1114" s="508"/>
      <c r="AH1114" s="508"/>
      <c r="AI1114" s="508"/>
      <c r="AJ1114" s="508"/>
      <c r="AK1114" s="509">
        <f t="shared" si="226"/>
        <v>0</v>
      </c>
      <c r="AL1114" s="700">
        <f t="shared" si="231"/>
        <v>1</v>
      </c>
      <c r="AM1114" s="701">
        <f>IF(Tableau4[[#This Row],[N° pièce]]="",0,(Tableau4[[#This Row],[hors TVA]]+(Tableau4[[#This Row],[hors TVA]]*Tableau4[[#This Row],[Taux TVA]])-(Tableau4[[#This Row],[hors TVA]]*Tableau4[[#This Row],[Taux TVA]]*Tableau4[[#This Row],[Régime TVA Récupération:]]))*Tableau4[[#This Row],[Type 1]])</f>
        <v>0</v>
      </c>
      <c r="AN1114" s="701">
        <f>IF(Tableau4[[#This Row],[N° pièce]]="",0,IF($K$2="pôle",((Tableau4[[#This Row],[hors TVA]]+(Tableau4[[#This Row],[hors TVA]]*Tableau4[[#This Row],[Taux TVA]])-(Tableau4[[#This Row],[hors TVA]]*Tableau4[[#This Row],[Taux TVA]]*Tableau4[[#This Row],[Régime TVA Récupération:]]))*Tableau4[[#This Row],[Type 2]]),0))</f>
        <v>0</v>
      </c>
      <c r="AO1114" s="701">
        <f t="shared" si="229"/>
        <v>0</v>
      </c>
      <c r="AP1114" s="255">
        <f t="shared" si="232"/>
        <v>0</v>
      </c>
      <c r="AQ1114" s="506">
        <f t="shared" si="233"/>
        <v>0</v>
      </c>
      <c r="AR1114" s="671"/>
      <c r="AS1114" s="512"/>
      <c r="AT1114" s="513"/>
      <c r="AU1114" s="753"/>
      <c r="AV1114" s="484"/>
      <c r="AW1114" s="484"/>
      <c r="AX1114" s="484"/>
      <c r="AY1114" s="484"/>
      <c r="AZ1114" s="484"/>
    </row>
    <row r="1115" spans="1:52" ht="15">
      <c r="A1115" s="543"/>
      <c r="B1115" s="530"/>
      <c r="C1115" s="531"/>
      <c r="D1115" s="551"/>
      <c r="E1115" s="532"/>
      <c r="F1115" s="532"/>
      <c r="G1115" s="532"/>
      <c r="H1115" s="533">
        <v>0.21</v>
      </c>
      <c r="I1115" s="533">
        <v>1</v>
      </c>
      <c r="J1115" s="534"/>
      <c r="K1115" s="506">
        <f t="shared" si="228"/>
        <v>0</v>
      </c>
      <c r="L1115" s="536">
        <v>1</v>
      </c>
      <c r="M1115" s="536"/>
      <c r="N1115" s="700">
        <f t="shared" si="230"/>
        <v>1</v>
      </c>
      <c r="O1115" s="508"/>
      <c r="P1115" s="508"/>
      <c r="Q1115" s="508"/>
      <c r="R1115" s="508"/>
      <c r="S1115" s="508"/>
      <c r="T1115" s="508"/>
      <c r="U1115" s="508"/>
      <c r="V1115" s="508"/>
      <c r="W1115" s="508"/>
      <c r="X1115" s="508"/>
      <c r="Y1115" s="508"/>
      <c r="Z1115" s="508"/>
      <c r="AA1115" s="508"/>
      <c r="AB1115" s="508"/>
      <c r="AC1115" s="508"/>
      <c r="AD1115" s="508"/>
      <c r="AE1115" s="508"/>
      <c r="AF1115" s="508"/>
      <c r="AG1115" s="508"/>
      <c r="AH1115" s="508"/>
      <c r="AI1115" s="508"/>
      <c r="AJ1115" s="508"/>
      <c r="AK1115" s="509">
        <f t="shared" si="226"/>
        <v>0</v>
      </c>
      <c r="AL1115" s="700">
        <f t="shared" si="231"/>
        <v>1</v>
      </c>
      <c r="AM1115" s="701">
        <f>IF(Tableau4[[#This Row],[N° pièce]]="",0,(Tableau4[[#This Row],[hors TVA]]+(Tableau4[[#This Row],[hors TVA]]*Tableau4[[#This Row],[Taux TVA]])-(Tableau4[[#This Row],[hors TVA]]*Tableau4[[#This Row],[Taux TVA]]*Tableau4[[#This Row],[Régime TVA Récupération:]]))*Tableau4[[#This Row],[Type 1]])</f>
        <v>0</v>
      </c>
      <c r="AN1115" s="701">
        <f>IF(Tableau4[[#This Row],[N° pièce]]="",0,IF($K$2="pôle",((Tableau4[[#This Row],[hors TVA]]+(Tableau4[[#This Row],[hors TVA]]*Tableau4[[#This Row],[Taux TVA]])-(Tableau4[[#This Row],[hors TVA]]*Tableau4[[#This Row],[Taux TVA]]*Tableau4[[#This Row],[Régime TVA Récupération:]]))*Tableau4[[#This Row],[Type 2]]),0))</f>
        <v>0</v>
      </c>
      <c r="AO1115" s="701">
        <f t="shared" si="229"/>
        <v>0</v>
      </c>
      <c r="AP1115" s="255">
        <f t="shared" si="232"/>
        <v>0</v>
      </c>
      <c r="AQ1115" s="506">
        <f t="shared" si="233"/>
        <v>0</v>
      </c>
      <c r="AR1115" s="671"/>
      <c r="AS1115" s="512"/>
      <c r="AT1115" s="513"/>
      <c r="AU1115" s="753"/>
      <c r="AV1115" s="484"/>
      <c r="AW1115" s="484"/>
      <c r="AX1115" s="484"/>
      <c r="AY1115" s="484"/>
      <c r="AZ1115" s="484"/>
    </row>
    <row r="1116" spans="1:52" ht="15">
      <c r="A1116" s="543"/>
      <c r="B1116" s="530"/>
      <c r="C1116" s="531"/>
      <c r="D1116" s="551"/>
      <c r="E1116" s="532"/>
      <c r="F1116" s="532"/>
      <c r="G1116" s="532"/>
      <c r="H1116" s="533">
        <v>0.21</v>
      </c>
      <c r="I1116" s="533">
        <v>1</v>
      </c>
      <c r="J1116" s="534"/>
      <c r="K1116" s="506">
        <f t="shared" si="228"/>
        <v>0</v>
      </c>
      <c r="L1116" s="536">
        <v>1</v>
      </c>
      <c r="M1116" s="536"/>
      <c r="N1116" s="700">
        <f t="shared" si="230"/>
        <v>1</v>
      </c>
      <c r="O1116" s="508"/>
      <c r="P1116" s="508"/>
      <c r="Q1116" s="508"/>
      <c r="R1116" s="508"/>
      <c r="S1116" s="508"/>
      <c r="T1116" s="508"/>
      <c r="U1116" s="508"/>
      <c r="V1116" s="508"/>
      <c r="W1116" s="508"/>
      <c r="X1116" s="508"/>
      <c r="Y1116" s="508"/>
      <c r="Z1116" s="508"/>
      <c r="AA1116" s="508"/>
      <c r="AB1116" s="508"/>
      <c r="AC1116" s="508"/>
      <c r="AD1116" s="508"/>
      <c r="AE1116" s="508"/>
      <c r="AF1116" s="508"/>
      <c r="AG1116" s="508"/>
      <c r="AH1116" s="508"/>
      <c r="AI1116" s="508"/>
      <c r="AJ1116" s="508"/>
      <c r="AK1116" s="509">
        <f t="shared" si="226"/>
        <v>0</v>
      </c>
      <c r="AL1116" s="700">
        <f t="shared" si="231"/>
        <v>1</v>
      </c>
      <c r="AM1116" s="701">
        <f>IF(Tableau4[[#This Row],[N° pièce]]="",0,(Tableau4[[#This Row],[hors TVA]]+(Tableau4[[#This Row],[hors TVA]]*Tableau4[[#This Row],[Taux TVA]])-(Tableau4[[#This Row],[hors TVA]]*Tableau4[[#This Row],[Taux TVA]]*Tableau4[[#This Row],[Régime TVA Récupération:]]))*Tableau4[[#This Row],[Type 1]])</f>
        <v>0</v>
      </c>
      <c r="AN1116" s="701">
        <f>IF(Tableau4[[#This Row],[N° pièce]]="",0,IF($K$2="pôle",((Tableau4[[#This Row],[hors TVA]]+(Tableau4[[#This Row],[hors TVA]]*Tableau4[[#This Row],[Taux TVA]])-(Tableau4[[#This Row],[hors TVA]]*Tableau4[[#This Row],[Taux TVA]]*Tableau4[[#This Row],[Régime TVA Récupération:]]))*Tableau4[[#This Row],[Type 2]]),0))</f>
        <v>0</v>
      </c>
      <c r="AO1116" s="701">
        <f t="shared" si="229"/>
        <v>0</v>
      </c>
      <c r="AP1116" s="255">
        <f t="shared" si="232"/>
        <v>0</v>
      </c>
      <c r="AQ1116" s="506">
        <f t="shared" si="233"/>
        <v>0</v>
      </c>
      <c r="AR1116" s="671"/>
      <c r="AS1116" s="512"/>
      <c r="AT1116" s="513"/>
      <c r="AU1116" s="753"/>
      <c r="AV1116" s="484"/>
      <c r="AW1116" s="484"/>
      <c r="AX1116" s="484"/>
      <c r="AY1116" s="484"/>
      <c r="AZ1116" s="484"/>
    </row>
    <row r="1117" spans="1:52" ht="15">
      <c r="A1117" s="543"/>
      <c r="B1117" s="530"/>
      <c r="C1117" s="531"/>
      <c r="D1117" s="551"/>
      <c r="E1117" s="532"/>
      <c r="F1117" s="532"/>
      <c r="G1117" s="532"/>
      <c r="H1117" s="533">
        <v>0.21</v>
      </c>
      <c r="I1117" s="533">
        <v>1</v>
      </c>
      <c r="J1117" s="534"/>
      <c r="K1117" s="506">
        <f t="shared" si="228"/>
        <v>0</v>
      </c>
      <c r="L1117" s="536">
        <v>1</v>
      </c>
      <c r="M1117" s="536"/>
      <c r="N1117" s="700">
        <f t="shared" si="230"/>
        <v>1</v>
      </c>
      <c r="O1117" s="508"/>
      <c r="P1117" s="508"/>
      <c r="Q1117" s="508"/>
      <c r="R1117" s="508"/>
      <c r="S1117" s="508"/>
      <c r="T1117" s="508"/>
      <c r="U1117" s="508"/>
      <c r="V1117" s="508"/>
      <c r="W1117" s="508"/>
      <c r="X1117" s="508"/>
      <c r="Y1117" s="508"/>
      <c r="Z1117" s="508"/>
      <c r="AA1117" s="508"/>
      <c r="AB1117" s="508"/>
      <c r="AC1117" s="508"/>
      <c r="AD1117" s="508"/>
      <c r="AE1117" s="508"/>
      <c r="AF1117" s="508"/>
      <c r="AG1117" s="508"/>
      <c r="AH1117" s="508"/>
      <c r="AI1117" s="508"/>
      <c r="AJ1117" s="508"/>
      <c r="AK1117" s="509">
        <f t="shared" si="226"/>
        <v>0</v>
      </c>
      <c r="AL1117" s="700">
        <f t="shared" si="231"/>
        <v>1</v>
      </c>
      <c r="AM1117" s="701">
        <f>IF(Tableau4[[#This Row],[N° pièce]]="",0,(Tableau4[[#This Row],[hors TVA]]+(Tableau4[[#This Row],[hors TVA]]*Tableau4[[#This Row],[Taux TVA]])-(Tableau4[[#This Row],[hors TVA]]*Tableau4[[#This Row],[Taux TVA]]*Tableau4[[#This Row],[Régime TVA Récupération:]]))*Tableau4[[#This Row],[Type 1]])</f>
        <v>0</v>
      </c>
      <c r="AN1117" s="701">
        <f>IF(Tableau4[[#This Row],[N° pièce]]="",0,IF($K$2="pôle",((Tableau4[[#This Row],[hors TVA]]+(Tableau4[[#This Row],[hors TVA]]*Tableau4[[#This Row],[Taux TVA]])-(Tableau4[[#This Row],[hors TVA]]*Tableau4[[#This Row],[Taux TVA]]*Tableau4[[#This Row],[Régime TVA Récupération:]]))*Tableau4[[#This Row],[Type 2]]),0))</f>
        <v>0</v>
      </c>
      <c r="AO1117" s="701">
        <f t="shared" si="229"/>
        <v>0</v>
      </c>
      <c r="AP1117" s="255">
        <f t="shared" si="232"/>
        <v>0</v>
      </c>
      <c r="AQ1117" s="506">
        <f t="shared" si="233"/>
        <v>0</v>
      </c>
      <c r="AR1117" s="671"/>
      <c r="AS1117" s="512"/>
      <c r="AT1117" s="513"/>
      <c r="AU1117" s="753"/>
      <c r="AV1117" s="484"/>
      <c r="AW1117" s="484"/>
      <c r="AX1117" s="484"/>
      <c r="AY1117" s="484"/>
      <c r="AZ1117" s="484"/>
    </row>
    <row r="1118" spans="1:52" ht="15">
      <c r="A1118" s="543"/>
      <c r="B1118" s="530"/>
      <c r="C1118" s="531"/>
      <c r="D1118" s="551"/>
      <c r="E1118" s="532"/>
      <c r="F1118" s="532"/>
      <c r="G1118" s="532"/>
      <c r="H1118" s="533">
        <v>0.21</v>
      </c>
      <c r="I1118" s="533">
        <v>1</v>
      </c>
      <c r="J1118" s="534"/>
      <c r="K1118" s="506">
        <f t="shared" si="228"/>
        <v>0</v>
      </c>
      <c r="L1118" s="536">
        <v>1</v>
      </c>
      <c r="M1118" s="536"/>
      <c r="N1118" s="700">
        <f t="shared" si="230"/>
        <v>1</v>
      </c>
      <c r="O1118" s="508"/>
      <c r="P1118" s="508"/>
      <c r="Q1118" s="508"/>
      <c r="R1118" s="508"/>
      <c r="S1118" s="508"/>
      <c r="T1118" s="508"/>
      <c r="U1118" s="508"/>
      <c r="V1118" s="508"/>
      <c r="W1118" s="508"/>
      <c r="X1118" s="508"/>
      <c r="Y1118" s="508"/>
      <c r="Z1118" s="508"/>
      <c r="AA1118" s="508"/>
      <c r="AB1118" s="508"/>
      <c r="AC1118" s="508"/>
      <c r="AD1118" s="508"/>
      <c r="AE1118" s="508"/>
      <c r="AF1118" s="508"/>
      <c r="AG1118" s="508"/>
      <c r="AH1118" s="508"/>
      <c r="AI1118" s="508"/>
      <c r="AJ1118" s="508"/>
      <c r="AK1118" s="509">
        <f t="shared" si="226"/>
        <v>0</v>
      </c>
      <c r="AL1118" s="700">
        <f t="shared" si="231"/>
        <v>1</v>
      </c>
      <c r="AM1118" s="701">
        <f>IF(Tableau4[[#This Row],[N° pièce]]="",0,(Tableau4[[#This Row],[hors TVA]]+(Tableau4[[#This Row],[hors TVA]]*Tableau4[[#This Row],[Taux TVA]])-(Tableau4[[#This Row],[hors TVA]]*Tableau4[[#This Row],[Taux TVA]]*Tableau4[[#This Row],[Régime TVA Récupération:]]))*Tableau4[[#This Row],[Type 1]])</f>
        <v>0</v>
      </c>
      <c r="AN1118" s="701">
        <f>IF(Tableau4[[#This Row],[N° pièce]]="",0,IF($K$2="pôle",((Tableau4[[#This Row],[hors TVA]]+(Tableau4[[#This Row],[hors TVA]]*Tableau4[[#This Row],[Taux TVA]])-(Tableau4[[#This Row],[hors TVA]]*Tableau4[[#This Row],[Taux TVA]]*Tableau4[[#This Row],[Régime TVA Récupération:]]))*Tableau4[[#This Row],[Type 2]]),0))</f>
        <v>0</v>
      </c>
      <c r="AO1118" s="701">
        <f t="shared" si="229"/>
        <v>0</v>
      </c>
      <c r="AP1118" s="255">
        <f t="shared" si="232"/>
        <v>0</v>
      </c>
      <c r="AQ1118" s="506">
        <f t="shared" si="233"/>
        <v>0</v>
      </c>
      <c r="AR1118" s="671"/>
      <c r="AS1118" s="512"/>
      <c r="AT1118" s="513"/>
      <c r="AU1118" s="753"/>
      <c r="AV1118" s="484"/>
      <c r="AW1118" s="484"/>
      <c r="AX1118" s="484"/>
      <c r="AY1118" s="484"/>
      <c r="AZ1118" s="484"/>
    </row>
    <row r="1119" spans="1:52" ht="15">
      <c r="A1119" s="543"/>
      <c r="B1119" s="530"/>
      <c r="C1119" s="531"/>
      <c r="D1119" s="551"/>
      <c r="E1119" s="532"/>
      <c r="F1119" s="532"/>
      <c r="G1119" s="532"/>
      <c r="H1119" s="533">
        <v>0.21</v>
      </c>
      <c r="I1119" s="533">
        <v>1</v>
      </c>
      <c r="J1119" s="534"/>
      <c r="K1119" s="506">
        <f t="shared" ref="K1119:K1182" si="234">J1119+(J1119*H1119)</f>
        <v>0</v>
      </c>
      <c r="L1119" s="536">
        <v>1</v>
      </c>
      <c r="M1119" s="536"/>
      <c r="N1119" s="700">
        <f t="shared" si="230"/>
        <v>1</v>
      </c>
      <c r="O1119" s="508"/>
      <c r="P1119" s="508"/>
      <c r="Q1119" s="508"/>
      <c r="R1119" s="508"/>
      <c r="S1119" s="508"/>
      <c r="T1119" s="508"/>
      <c r="U1119" s="508"/>
      <c r="V1119" s="508"/>
      <c r="W1119" s="508"/>
      <c r="X1119" s="508"/>
      <c r="Y1119" s="508"/>
      <c r="Z1119" s="508"/>
      <c r="AA1119" s="508"/>
      <c r="AB1119" s="508"/>
      <c r="AC1119" s="508"/>
      <c r="AD1119" s="508"/>
      <c r="AE1119" s="508"/>
      <c r="AF1119" s="508"/>
      <c r="AG1119" s="508"/>
      <c r="AH1119" s="508"/>
      <c r="AI1119" s="508"/>
      <c r="AJ1119" s="508"/>
      <c r="AK1119" s="509">
        <f t="shared" si="226"/>
        <v>0</v>
      </c>
      <c r="AL1119" s="700">
        <f t="shared" si="231"/>
        <v>1</v>
      </c>
      <c r="AM1119" s="701">
        <f>IF(Tableau4[[#This Row],[N° pièce]]="",0,(Tableau4[[#This Row],[hors TVA]]+(Tableau4[[#This Row],[hors TVA]]*Tableau4[[#This Row],[Taux TVA]])-(Tableau4[[#This Row],[hors TVA]]*Tableau4[[#This Row],[Taux TVA]]*Tableau4[[#This Row],[Régime TVA Récupération:]]))*Tableau4[[#This Row],[Type 1]])</f>
        <v>0</v>
      </c>
      <c r="AN1119" s="701">
        <f>IF(Tableau4[[#This Row],[N° pièce]]="",0,IF($K$2="pôle",((Tableau4[[#This Row],[hors TVA]]+(Tableau4[[#This Row],[hors TVA]]*Tableau4[[#This Row],[Taux TVA]])-(Tableau4[[#This Row],[hors TVA]]*Tableau4[[#This Row],[Taux TVA]]*Tableau4[[#This Row],[Régime TVA Récupération:]]))*Tableau4[[#This Row],[Type 2]]),0))</f>
        <v>0</v>
      </c>
      <c r="AO1119" s="701">
        <f t="shared" si="229"/>
        <v>0</v>
      </c>
      <c r="AP1119" s="255">
        <f t="shared" si="232"/>
        <v>0</v>
      </c>
      <c r="AQ1119" s="506">
        <f t="shared" si="233"/>
        <v>0</v>
      </c>
      <c r="AR1119" s="671"/>
      <c r="AS1119" s="512"/>
      <c r="AT1119" s="513"/>
      <c r="AU1119" s="753"/>
      <c r="AV1119" s="484"/>
      <c r="AW1119" s="484"/>
      <c r="AX1119" s="484"/>
      <c r="AY1119" s="484"/>
      <c r="AZ1119" s="484"/>
    </row>
    <row r="1120" spans="1:52" ht="15">
      <c r="A1120" s="543"/>
      <c r="B1120" s="530"/>
      <c r="C1120" s="531"/>
      <c r="D1120" s="551"/>
      <c r="E1120" s="532"/>
      <c r="F1120" s="532"/>
      <c r="G1120" s="532"/>
      <c r="H1120" s="533">
        <v>0.21</v>
      </c>
      <c r="I1120" s="533">
        <v>1</v>
      </c>
      <c r="J1120" s="534"/>
      <c r="K1120" s="506">
        <f t="shared" si="234"/>
        <v>0</v>
      </c>
      <c r="L1120" s="536">
        <v>1</v>
      </c>
      <c r="M1120" s="536"/>
      <c r="N1120" s="700">
        <f t="shared" si="230"/>
        <v>1</v>
      </c>
      <c r="O1120" s="508"/>
      <c r="P1120" s="508"/>
      <c r="Q1120" s="508"/>
      <c r="R1120" s="508"/>
      <c r="S1120" s="508"/>
      <c r="T1120" s="508"/>
      <c r="U1120" s="508"/>
      <c r="V1120" s="508"/>
      <c r="W1120" s="508"/>
      <c r="X1120" s="508"/>
      <c r="Y1120" s="508"/>
      <c r="Z1120" s="508"/>
      <c r="AA1120" s="508"/>
      <c r="AB1120" s="508"/>
      <c r="AC1120" s="508"/>
      <c r="AD1120" s="508"/>
      <c r="AE1120" s="508"/>
      <c r="AF1120" s="508"/>
      <c r="AG1120" s="508"/>
      <c r="AH1120" s="508"/>
      <c r="AI1120" s="508"/>
      <c r="AJ1120" s="508"/>
      <c r="AK1120" s="509">
        <f t="shared" si="226"/>
        <v>0</v>
      </c>
      <c r="AL1120" s="700">
        <f t="shared" si="231"/>
        <v>1</v>
      </c>
      <c r="AM1120" s="701">
        <f>IF(Tableau4[[#This Row],[N° pièce]]="",0,(Tableau4[[#This Row],[hors TVA]]+(Tableau4[[#This Row],[hors TVA]]*Tableau4[[#This Row],[Taux TVA]])-(Tableau4[[#This Row],[hors TVA]]*Tableau4[[#This Row],[Taux TVA]]*Tableau4[[#This Row],[Régime TVA Récupération:]]))*Tableau4[[#This Row],[Type 1]])</f>
        <v>0</v>
      </c>
      <c r="AN1120" s="701">
        <f>IF(Tableau4[[#This Row],[N° pièce]]="",0,IF($K$2="pôle",((Tableau4[[#This Row],[hors TVA]]+(Tableau4[[#This Row],[hors TVA]]*Tableau4[[#This Row],[Taux TVA]])-(Tableau4[[#This Row],[hors TVA]]*Tableau4[[#This Row],[Taux TVA]]*Tableau4[[#This Row],[Régime TVA Récupération:]]))*Tableau4[[#This Row],[Type 2]]),0))</f>
        <v>0</v>
      </c>
      <c r="AO1120" s="701">
        <f t="shared" si="229"/>
        <v>0</v>
      </c>
      <c r="AP1120" s="255">
        <f t="shared" si="232"/>
        <v>0</v>
      </c>
      <c r="AQ1120" s="506">
        <f t="shared" si="233"/>
        <v>0</v>
      </c>
      <c r="AR1120" s="671"/>
      <c r="AS1120" s="512"/>
      <c r="AT1120" s="513"/>
      <c r="AU1120" s="753"/>
      <c r="AV1120" s="484"/>
      <c r="AW1120" s="484"/>
      <c r="AX1120" s="484"/>
      <c r="AY1120" s="484"/>
      <c r="AZ1120" s="484"/>
    </row>
    <row r="1121" spans="1:52" ht="15">
      <c r="A1121" s="543"/>
      <c r="B1121" s="530"/>
      <c r="C1121" s="531"/>
      <c r="D1121" s="551"/>
      <c r="E1121" s="532"/>
      <c r="F1121" s="532"/>
      <c r="G1121" s="532"/>
      <c r="H1121" s="533">
        <v>0.21</v>
      </c>
      <c r="I1121" s="533">
        <v>1</v>
      </c>
      <c r="J1121" s="534"/>
      <c r="K1121" s="506">
        <f t="shared" si="234"/>
        <v>0</v>
      </c>
      <c r="L1121" s="536">
        <v>1</v>
      </c>
      <c r="M1121" s="536"/>
      <c r="N1121" s="700">
        <f t="shared" si="230"/>
        <v>1</v>
      </c>
      <c r="O1121" s="508"/>
      <c r="P1121" s="508"/>
      <c r="Q1121" s="508"/>
      <c r="R1121" s="508"/>
      <c r="S1121" s="508"/>
      <c r="T1121" s="508"/>
      <c r="U1121" s="508"/>
      <c r="V1121" s="508"/>
      <c r="W1121" s="508"/>
      <c r="X1121" s="508"/>
      <c r="Y1121" s="508"/>
      <c r="Z1121" s="508"/>
      <c r="AA1121" s="508"/>
      <c r="AB1121" s="508"/>
      <c r="AC1121" s="508"/>
      <c r="AD1121" s="508"/>
      <c r="AE1121" s="508"/>
      <c r="AF1121" s="508"/>
      <c r="AG1121" s="508"/>
      <c r="AH1121" s="508"/>
      <c r="AI1121" s="508"/>
      <c r="AJ1121" s="508"/>
      <c r="AK1121" s="509">
        <f t="shared" si="226"/>
        <v>0</v>
      </c>
      <c r="AL1121" s="700">
        <f t="shared" si="231"/>
        <v>1</v>
      </c>
      <c r="AM1121" s="701">
        <f>IF(Tableau4[[#This Row],[N° pièce]]="",0,(Tableau4[[#This Row],[hors TVA]]+(Tableau4[[#This Row],[hors TVA]]*Tableau4[[#This Row],[Taux TVA]])-(Tableau4[[#This Row],[hors TVA]]*Tableau4[[#This Row],[Taux TVA]]*Tableau4[[#This Row],[Régime TVA Récupération:]]))*Tableau4[[#This Row],[Type 1]])</f>
        <v>0</v>
      </c>
      <c r="AN1121" s="701">
        <f>IF(Tableau4[[#This Row],[N° pièce]]="",0,IF($K$2="pôle",((Tableau4[[#This Row],[hors TVA]]+(Tableau4[[#This Row],[hors TVA]]*Tableau4[[#This Row],[Taux TVA]])-(Tableau4[[#This Row],[hors TVA]]*Tableau4[[#This Row],[Taux TVA]]*Tableau4[[#This Row],[Régime TVA Récupération:]]))*Tableau4[[#This Row],[Type 2]]),0))</f>
        <v>0</v>
      </c>
      <c r="AO1121" s="701">
        <f t="shared" si="229"/>
        <v>0</v>
      </c>
      <c r="AP1121" s="255">
        <f t="shared" si="232"/>
        <v>0</v>
      </c>
      <c r="AQ1121" s="506">
        <f t="shared" si="233"/>
        <v>0</v>
      </c>
      <c r="AR1121" s="671"/>
      <c r="AS1121" s="512"/>
      <c r="AT1121" s="513"/>
      <c r="AU1121" s="753"/>
      <c r="AV1121" s="484"/>
      <c r="AW1121" s="484"/>
      <c r="AX1121" s="484"/>
      <c r="AY1121" s="484"/>
      <c r="AZ1121" s="484"/>
    </row>
    <row r="1122" spans="1:52" ht="15">
      <c r="A1122" s="543"/>
      <c r="B1122" s="530"/>
      <c r="C1122" s="531"/>
      <c r="D1122" s="551"/>
      <c r="E1122" s="532"/>
      <c r="F1122" s="532"/>
      <c r="G1122" s="532"/>
      <c r="H1122" s="533">
        <v>0.21</v>
      </c>
      <c r="I1122" s="533">
        <v>1</v>
      </c>
      <c r="J1122" s="534"/>
      <c r="K1122" s="506">
        <f t="shared" si="234"/>
        <v>0</v>
      </c>
      <c r="L1122" s="536">
        <v>1</v>
      </c>
      <c r="M1122" s="536"/>
      <c r="N1122" s="700">
        <f t="shared" si="230"/>
        <v>1</v>
      </c>
      <c r="O1122" s="508"/>
      <c r="P1122" s="508"/>
      <c r="Q1122" s="508"/>
      <c r="R1122" s="508"/>
      <c r="S1122" s="508"/>
      <c r="T1122" s="508"/>
      <c r="U1122" s="508"/>
      <c r="V1122" s="508"/>
      <c r="W1122" s="508"/>
      <c r="X1122" s="508"/>
      <c r="Y1122" s="508"/>
      <c r="Z1122" s="508"/>
      <c r="AA1122" s="508"/>
      <c r="AB1122" s="508"/>
      <c r="AC1122" s="508"/>
      <c r="AD1122" s="508"/>
      <c r="AE1122" s="508"/>
      <c r="AF1122" s="508"/>
      <c r="AG1122" s="508"/>
      <c r="AH1122" s="508"/>
      <c r="AI1122" s="508"/>
      <c r="AJ1122" s="508"/>
      <c r="AK1122" s="509">
        <f t="shared" si="226"/>
        <v>0</v>
      </c>
      <c r="AL1122" s="700">
        <f t="shared" si="231"/>
        <v>1</v>
      </c>
      <c r="AM1122" s="701">
        <f>IF(Tableau4[[#This Row],[N° pièce]]="",0,(Tableau4[[#This Row],[hors TVA]]+(Tableau4[[#This Row],[hors TVA]]*Tableau4[[#This Row],[Taux TVA]])-(Tableau4[[#This Row],[hors TVA]]*Tableau4[[#This Row],[Taux TVA]]*Tableau4[[#This Row],[Régime TVA Récupération:]]))*Tableau4[[#This Row],[Type 1]])</f>
        <v>0</v>
      </c>
      <c r="AN1122" s="701">
        <f>IF(Tableau4[[#This Row],[N° pièce]]="",0,IF($K$2="pôle",((Tableau4[[#This Row],[hors TVA]]+(Tableau4[[#This Row],[hors TVA]]*Tableau4[[#This Row],[Taux TVA]])-(Tableau4[[#This Row],[hors TVA]]*Tableau4[[#This Row],[Taux TVA]]*Tableau4[[#This Row],[Régime TVA Récupération:]]))*Tableau4[[#This Row],[Type 2]]),0))</f>
        <v>0</v>
      </c>
      <c r="AO1122" s="701">
        <f t="shared" si="229"/>
        <v>0</v>
      </c>
      <c r="AP1122" s="255">
        <f t="shared" si="232"/>
        <v>0</v>
      </c>
      <c r="AQ1122" s="506">
        <f t="shared" si="233"/>
        <v>0</v>
      </c>
      <c r="AR1122" s="671"/>
      <c r="AS1122" s="512"/>
      <c r="AT1122" s="513"/>
      <c r="AU1122" s="753"/>
      <c r="AV1122" s="484"/>
      <c r="AW1122" s="484"/>
      <c r="AX1122" s="484"/>
      <c r="AY1122" s="484"/>
      <c r="AZ1122" s="484"/>
    </row>
    <row r="1123" spans="1:52" ht="15">
      <c r="A1123" s="543"/>
      <c r="B1123" s="530"/>
      <c r="C1123" s="531"/>
      <c r="D1123" s="551"/>
      <c r="E1123" s="532"/>
      <c r="F1123" s="532"/>
      <c r="G1123" s="532"/>
      <c r="H1123" s="533">
        <v>0.21</v>
      </c>
      <c r="I1123" s="533">
        <v>1</v>
      </c>
      <c r="J1123" s="534"/>
      <c r="K1123" s="506">
        <f t="shared" si="234"/>
        <v>0</v>
      </c>
      <c r="L1123" s="536">
        <v>1</v>
      </c>
      <c r="M1123" s="536"/>
      <c r="N1123" s="700">
        <f t="shared" si="230"/>
        <v>1</v>
      </c>
      <c r="O1123" s="508"/>
      <c r="P1123" s="508"/>
      <c r="Q1123" s="508"/>
      <c r="R1123" s="508"/>
      <c r="S1123" s="508"/>
      <c r="T1123" s="508"/>
      <c r="U1123" s="508"/>
      <c r="V1123" s="508"/>
      <c r="W1123" s="508"/>
      <c r="X1123" s="508"/>
      <c r="Y1123" s="508"/>
      <c r="Z1123" s="508"/>
      <c r="AA1123" s="508"/>
      <c r="AB1123" s="508"/>
      <c r="AC1123" s="508"/>
      <c r="AD1123" s="508"/>
      <c r="AE1123" s="508"/>
      <c r="AF1123" s="508"/>
      <c r="AG1123" s="508"/>
      <c r="AH1123" s="508"/>
      <c r="AI1123" s="508"/>
      <c r="AJ1123" s="508"/>
      <c r="AK1123" s="509">
        <f t="shared" si="226"/>
        <v>0</v>
      </c>
      <c r="AL1123" s="700">
        <f t="shared" si="231"/>
        <v>1</v>
      </c>
      <c r="AM1123" s="701">
        <f>IF(Tableau4[[#This Row],[N° pièce]]="",0,(Tableau4[[#This Row],[hors TVA]]+(Tableau4[[#This Row],[hors TVA]]*Tableau4[[#This Row],[Taux TVA]])-(Tableau4[[#This Row],[hors TVA]]*Tableau4[[#This Row],[Taux TVA]]*Tableau4[[#This Row],[Régime TVA Récupération:]]))*Tableau4[[#This Row],[Type 1]])</f>
        <v>0</v>
      </c>
      <c r="AN1123" s="701">
        <f>IF(Tableau4[[#This Row],[N° pièce]]="",0,IF($K$2="pôle",((Tableau4[[#This Row],[hors TVA]]+(Tableau4[[#This Row],[hors TVA]]*Tableau4[[#This Row],[Taux TVA]])-(Tableau4[[#This Row],[hors TVA]]*Tableau4[[#This Row],[Taux TVA]]*Tableau4[[#This Row],[Régime TVA Récupération:]]))*Tableau4[[#This Row],[Type 2]]),0))</f>
        <v>0</v>
      </c>
      <c r="AO1123" s="701">
        <f t="shared" si="229"/>
        <v>0</v>
      </c>
      <c r="AP1123" s="255">
        <f t="shared" si="232"/>
        <v>0</v>
      </c>
      <c r="AQ1123" s="506">
        <f t="shared" si="233"/>
        <v>0</v>
      </c>
      <c r="AR1123" s="671"/>
      <c r="AS1123" s="512"/>
      <c r="AT1123" s="513"/>
      <c r="AU1123" s="753"/>
      <c r="AV1123" s="484"/>
      <c r="AW1123" s="484"/>
      <c r="AX1123" s="484"/>
      <c r="AY1123" s="484"/>
      <c r="AZ1123" s="484"/>
    </row>
    <row r="1124" spans="1:52" ht="15">
      <c r="A1124" s="543"/>
      <c r="B1124" s="530"/>
      <c r="C1124" s="531"/>
      <c r="D1124" s="551"/>
      <c r="E1124" s="532"/>
      <c r="F1124" s="532"/>
      <c r="G1124" s="532"/>
      <c r="H1124" s="533">
        <v>0.21</v>
      </c>
      <c r="I1124" s="533">
        <v>1</v>
      </c>
      <c r="J1124" s="534"/>
      <c r="K1124" s="506">
        <f t="shared" si="234"/>
        <v>0</v>
      </c>
      <c r="L1124" s="536">
        <v>1</v>
      </c>
      <c r="M1124" s="536"/>
      <c r="N1124" s="700">
        <f t="shared" si="230"/>
        <v>1</v>
      </c>
      <c r="O1124" s="508"/>
      <c r="P1124" s="508"/>
      <c r="Q1124" s="508"/>
      <c r="R1124" s="508"/>
      <c r="S1124" s="508"/>
      <c r="T1124" s="508"/>
      <c r="U1124" s="508"/>
      <c r="V1124" s="508"/>
      <c r="W1124" s="508"/>
      <c r="X1124" s="508"/>
      <c r="Y1124" s="508"/>
      <c r="Z1124" s="508"/>
      <c r="AA1124" s="508"/>
      <c r="AB1124" s="508"/>
      <c r="AC1124" s="508"/>
      <c r="AD1124" s="508"/>
      <c r="AE1124" s="508"/>
      <c r="AF1124" s="508"/>
      <c r="AG1124" s="508"/>
      <c r="AH1124" s="508"/>
      <c r="AI1124" s="508"/>
      <c r="AJ1124" s="508"/>
      <c r="AK1124" s="509">
        <f t="shared" si="226"/>
        <v>0</v>
      </c>
      <c r="AL1124" s="700">
        <f t="shared" si="231"/>
        <v>1</v>
      </c>
      <c r="AM1124" s="701">
        <f>IF(Tableau4[[#This Row],[N° pièce]]="",0,(Tableau4[[#This Row],[hors TVA]]+(Tableau4[[#This Row],[hors TVA]]*Tableau4[[#This Row],[Taux TVA]])-(Tableau4[[#This Row],[hors TVA]]*Tableau4[[#This Row],[Taux TVA]]*Tableau4[[#This Row],[Régime TVA Récupération:]]))*Tableau4[[#This Row],[Type 1]])</f>
        <v>0</v>
      </c>
      <c r="AN1124" s="701">
        <f>IF(Tableau4[[#This Row],[N° pièce]]="",0,IF($K$2="pôle",((Tableau4[[#This Row],[hors TVA]]+(Tableau4[[#This Row],[hors TVA]]*Tableau4[[#This Row],[Taux TVA]])-(Tableau4[[#This Row],[hors TVA]]*Tableau4[[#This Row],[Taux TVA]]*Tableau4[[#This Row],[Régime TVA Récupération:]]))*Tableau4[[#This Row],[Type 2]]),0))</f>
        <v>0</v>
      </c>
      <c r="AO1124" s="701">
        <f t="shared" si="229"/>
        <v>0</v>
      </c>
      <c r="AP1124" s="255">
        <f t="shared" si="232"/>
        <v>0</v>
      </c>
      <c r="AQ1124" s="506">
        <f t="shared" si="233"/>
        <v>0</v>
      </c>
      <c r="AR1124" s="671"/>
      <c r="AS1124" s="512"/>
      <c r="AT1124" s="513"/>
      <c r="AU1124" s="753"/>
      <c r="AV1124" s="484"/>
      <c r="AW1124" s="484"/>
      <c r="AX1124" s="484"/>
      <c r="AY1124" s="484"/>
      <c r="AZ1124" s="484"/>
    </row>
    <row r="1125" spans="1:52" ht="15">
      <c r="A1125" s="543"/>
      <c r="B1125" s="530"/>
      <c r="C1125" s="531"/>
      <c r="D1125" s="551"/>
      <c r="E1125" s="532"/>
      <c r="F1125" s="532"/>
      <c r="G1125" s="532"/>
      <c r="H1125" s="533">
        <v>0.21</v>
      </c>
      <c r="I1125" s="533">
        <v>1</v>
      </c>
      <c r="J1125" s="534"/>
      <c r="K1125" s="506">
        <f t="shared" si="234"/>
        <v>0</v>
      </c>
      <c r="L1125" s="536">
        <v>1</v>
      </c>
      <c r="M1125" s="536"/>
      <c r="N1125" s="700">
        <f t="shared" si="230"/>
        <v>1</v>
      </c>
      <c r="O1125" s="508"/>
      <c r="P1125" s="508"/>
      <c r="Q1125" s="508"/>
      <c r="R1125" s="508"/>
      <c r="S1125" s="508"/>
      <c r="T1125" s="508"/>
      <c r="U1125" s="508"/>
      <c r="V1125" s="508"/>
      <c r="W1125" s="508"/>
      <c r="X1125" s="508"/>
      <c r="Y1125" s="508"/>
      <c r="Z1125" s="508"/>
      <c r="AA1125" s="508"/>
      <c r="AB1125" s="508"/>
      <c r="AC1125" s="508"/>
      <c r="AD1125" s="508"/>
      <c r="AE1125" s="508"/>
      <c r="AF1125" s="508"/>
      <c r="AG1125" s="508"/>
      <c r="AH1125" s="508"/>
      <c r="AI1125" s="508"/>
      <c r="AJ1125" s="508"/>
      <c r="AK1125" s="509">
        <f t="shared" si="226"/>
        <v>0</v>
      </c>
      <c r="AL1125" s="700">
        <f t="shared" si="231"/>
        <v>1</v>
      </c>
      <c r="AM1125" s="701">
        <f>IF(Tableau4[[#This Row],[N° pièce]]="",0,(Tableau4[[#This Row],[hors TVA]]+(Tableau4[[#This Row],[hors TVA]]*Tableau4[[#This Row],[Taux TVA]])-(Tableau4[[#This Row],[hors TVA]]*Tableau4[[#This Row],[Taux TVA]]*Tableau4[[#This Row],[Régime TVA Récupération:]]))*Tableau4[[#This Row],[Type 1]])</f>
        <v>0</v>
      </c>
      <c r="AN1125" s="701">
        <f>IF(Tableau4[[#This Row],[N° pièce]]="",0,IF($K$2="pôle",((Tableau4[[#This Row],[hors TVA]]+(Tableau4[[#This Row],[hors TVA]]*Tableau4[[#This Row],[Taux TVA]])-(Tableau4[[#This Row],[hors TVA]]*Tableau4[[#This Row],[Taux TVA]]*Tableau4[[#This Row],[Régime TVA Récupération:]]))*Tableau4[[#This Row],[Type 2]]),0))</f>
        <v>0</v>
      </c>
      <c r="AO1125" s="701">
        <f t="shared" si="229"/>
        <v>0</v>
      </c>
      <c r="AP1125" s="255">
        <f t="shared" si="232"/>
        <v>0</v>
      </c>
      <c r="AQ1125" s="506">
        <f t="shared" si="233"/>
        <v>0</v>
      </c>
      <c r="AR1125" s="671"/>
      <c r="AS1125" s="512"/>
      <c r="AT1125" s="513"/>
      <c r="AU1125" s="753"/>
      <c r="AV1125" s="484"/>
      <c r="AW1125" s="484"/>
      <c r="AX1125" s="484"/>
      <c r="AY1125" s="484"/>
      <c r="AZ1125" s="484"/>
    </row>
    <row r="1126" spans="1:52" ht="15">
      <c r="A1126" s="543"/>
      <c r="B1126" s="530"/>
      <c r="C1126" s="531"/>
      <c r="D1126" s="551"/>
      <c r="E1126" s="532"/>
      <c r="F1126" s="532"/>
      <c r="G1126" s="532"/>
      <c r="H1126" s="533">
        <v>0.21</v>
      </c>
      <c r="I1126" s="533">
        <v>1</v>
      </c>
      <c r="J1126" s="534"/>
      <c r="K1126" s="506">
        <f t="shared" si="234"/>
        <v>0</v>
      </c>
      <c r="L1126" s="536">
        <v>1</v>
      </c>
      <c r="M1126" s="536"/>
      <c r="N1126" s="700">
        <f t="shared" si="230"/>
        <v>1</v>
      </c>
      <c r="O1126" s="508"/>
      <c r="P1126" s="508"/>
      <c r="Q1126" s="508"/>
      <c r="R1126" s="508"/>
      <c r="S1126" s="508"/>
      <c r="T1126" s="508"/>
      <c r="U1126" s="508"/>
      <c r="V1126" s="508"/>
      <c r="W1126" s="508"/>
      <c r="X1126" s="508"/>
      <c r="Y1126" s="508"/>
      <c r="Z1126" s="508"/>
      <c r="AA1126" s="508"/>
      <c r="AB1126" s="508"/>
      <c r="AC1126" s="508"/>
      <c r="AD1126" s="508"/>
      <c r="AE1126" s="508"/>
      <c r="AF1126" s="508"/>
      <c r="AG1126" s="508"/>
      <c r="AH1126" s="508"/>
      <c r="AI1126" s="508"/>
      <c r="AJ1126" s="508"/>
      <c r="AK1126" s="509">
        <f t="shared" si="226"/>
        <v>0</v>
      </c>
      <c r="AL1126" s="700">
        <f t="shared" si="231"/>
        <v>1</v>
      </c>
      <c r="AM1126" s="701">
        <f>IF(Tableau4[[#This Row],[N° pièce]]="",0,(Tableau4[[#This Row],[hors TVA]]+(Tableau4[[#This Row],[hors TVA]]*Tableau4[[#This Row],[Taux TVA]])-(Tableau4[[#This Row],[hors TVA]]*Tableau4[[#This Row],[Taux TVA]]*Tableau4[[#This Row],[Régime TVA Récupération:]]))*Tableau4[[#This Row],[Type 1]])</f>
        <v>0</v>
      </c>
      <c r="AN1126" s="701">
        <f>IF(Tableau4[[#This Row],[N° pièce]]="",0,IF($K$2="pôle",((Tableau4[[#This Row],[hors TVA]]+(Tableau4[[#This Row],[hors TVA]]*Tableau4[[#This Row],[Taux TVA]])-(Tableau4[[#This Row],[hors TVA]]*Tableau4[[#This Row],[Taux TVA]]*Tableau4[[#This Row],[Régime TVA Récupération:]]))*Tableau4[[#This Row],[Type 2]]),0))</f>
        <v>0</v>
      </c>
      <c r="AO1126" s="701">
        <f t="shared" si="229"/>
        <v>0</v>
      </c>
      <c r="AP1126" s="255">
        <f t="shared" si="232"/>
        <v>0</v>
      </c>
      <c r="AQ1126" s="506">
        <f t="shared" si="233"/>
        <v>0</v>
      </c>
      <c r="AR1126" s="671"/>
      <c r="AS1126" s="512"/>
      <c r="AT1126" s="513"/>
      <c r="AU1126" s="753"/>
      <c r="AV1126" s="484"/>
      <c r="AW1126" s="484"/>
      <c r="AX1126" s="484"/>
      <c r="AY1126" s="484"/>
      <c r="AZ1126" s="484"/>
    </row>
    <row r="1127" spans="1:52" ht="15">
      <c r="A1127" s="543"/>
      <c r="B1127" s="530"/>
      <c r="C1127" s="531"/>
      <c r="D1127" s="551"/>
      <c r="E1127" s="532"/>
      <c r="F1127" s="532"/>
      <c r="G1127" s="532"/>
      <c r="H1127" s="533">
        <v>0.21</v>
      </c>
      <c r="I1127" s="533">
        <v>1</v>
      </c>
      <c r="J1127" s="534"/>
      <c r="K1127" s="506">
        <f t="shared" si="234"/>
        <v>0</v>
      </c>
      <c r="L1127" s="536">
        <v>1</v>
      </c>
      <c r="M1127" s="536"/>
      <c r="N1127" s="700">
        <f t="shared" si="230"/>
        <v>1</v>
      </c>
      <c r="O1127" s="508"/>
      <c r="P1127" s="508"/>
      <c r="Q1127" s="508"/>
      <c r="R1127" s="508"/>
      <c r="S1127" s="508"/>
      <c r="T1127" s="508"/>
      <c r="U1127" s="508"/>
      <c r="V1127" s="508"/>
      <c r="W1127" s="508"/>
      <c r="X1127" s="508"/>
      <c r="Y1127" s="508"/>
      <c r="Z1127" s="508"/>
      <c r="AA1127" s="508"/>
      <c r="AB1127" s="508"/>
      <c r="AC1127" s="508"/>
      <c r="AD1127" s="508"/>
      <c r="AE1127" s="508"/>
      <c r="AF1127" s="508"/>
      <c r="AG1127" s="508"/>
      <c r="AH1127" s="508"/>
      <c r="AI1127" s="508"/>
      <c r="AJ1127" s="508"/>
      <c r="AK1127" s="509">
        <f t="shared" si="226"/>
        <v>0</v>
      </c>
      <c r="AL1127" s="700">
        <f t="shared" si="231"/>
        <v>1</v>
      </c>
      <c r="AM1127" s="701">
        <f>IF(Tableau4[[#This Row],[N° pièce]]="",0,(Tableau4[[#This Row],[hors TVA]]+(Tableau4[[#This Row],[hors TVA]]*Tableau4[[#This Row],[Taux TVA]])-(Tableau4[[#This Row],[hors TVA]]*Tableau4[[#This Row],[Taux TVA]]*Tableau4[[#This Row],[Régime TVA Récupération:]]))*Tableau4[[#This Row],[Type 1]])</f>
        <v>0</v>
      </c>
      <c r="AN1127" s="701">
        <f>IF(Tableau4[[#This Row],[N° pièce]]="",0,IF($K$2="pôle",((Tableau4[[#This Row],[hors TVA]]+(Tableau4[[#This Row],[hors TVA]]*Tableau4[[#This Row],[Taux TVA]])-(Tableau4[[#This Row],[hors TVA]]*Tableau4[[#This Row],[Taux TVA]]*Tableau4[[#This Row],[Régime TVA Récupération:]]))*Tableau4[[#This Row],[Type 2]]),0))</f>
        <v>0</v>
      </c>
      <c r="AO1127" s="701">
        <f t="shared" si="229"/>
        <v>0</v>
      </c>
      <c r="AP1127" s="255">
        <f t="shared" si="232"/>
        <v>0</v>
      </c>
      <c r="AQ1127" s="506">
        <f t="shared" si="233"/>
        <v>0</v>
      </c>
      <c r="AR1127" s="671"/>
      <c r="AS1127" s="512"/>
      <c r="AT1127" s="513"/>
      <c r="AU1127" s="753"/>
      <c r="AV1127" s="484"/>
      <c r="AW1127" s="484"/>
      <c r="AX1127" s="484"/>
      <c r="AY1127" s="484"/>
      <c r="AZ1127" s="484"/>
    </row>
    <row r="1128" spans="1:52" ht="15">
      <c r="A1128" s="543"/>
      <c r="B1128" s="530"/>
      <c r="C1128" s="531"/>
      <c r="D1128" s="551"/>
      <c r="E1128" s="532"/>
      <c r="F1128" s="532"/>
      <c r="G1128" s="532"/>
      <c r="H1128" s="533">
        <v>0.21</v>
      </c>
      <c r="I1128" s="533">
        <v>1</v>
      </c>
      <c r="J1128" s="534"/>
      <c r="K1128" s="506">
        <f t="shared" si="234"/>
        <v>0</v>
      </c>
      <c r="L1128" s="536">
        <v>1</v>
      </c>
      <c r="M1128" s="536"/>
      <c r="N1128" s="700">
        <f t="shared" si="230"/>
        <v>1</v>
      </c>
      <c r="O1128" s="508"/>
      <c r="P1128" s="508"/>
      <c r="Q1128" s="508"/>
      <c r="R1128" s="508"/>
      <c r="S1128" s="508"/>
      <c r="T1128" s="508"/>
      <c r="U1128" s="508"/>
      <c r="V1128" s="508"/>
      <c r="W1128" s="508"/>
      <c r="X1128" s="508"/>
      <c r="Y1128" s="508"/>
      <c r="Z1128" s="508"/>
      <c r="AA1128" s="508"/>
      <c r="AB1128" s="508"/>
      <c r="AC1128" s="508"/>
      <c r="AD1128" s="508"/>
      <c r="AE1128" s="508"/>
      <c r="AF1128" s="508"/>
      <c r="AG1128" s="508"/>
      <c r="AH1128" s="508"/>
      <c r="AI1128" s="508"/>
      <c r="AJ1128" s="508"/>
      <c r="AK1128" s="509">
        <f t="shared" si="226"/>
        <v>0</v>
      </c>
      <c r="AL1128" s="700">
        <f t="shared" si="231"/>
        <v>1</v>
      </c>
      <c r="AM1128" s="701">
        <f>IF(Tableau4[[#This Row],[N° pièce]]="",0,(Tableau4[[#This Row],[hors TVA]]+(Tableau4[[#This Row],[hors TVA]]*Tableau4[[#This Row],[Taux TVA]])-(Tableau4[[#This Row],[hors TVA]]*Tableau4[[#This Row],[Taux TVA]]*Tableau4[[#This Row],[Régime TVA Récupération:]]))*Tableau4[[#This Row],[Type 1]])</f>
        <v>0</v>
      </c>
      <c r="AN1128" s="701">
        <f>IF(Tableau4[[#This Row],[N° pièce]]="",0,IF($K$2="pôle",((Tableau4[[#This Row],[hors TVA]]+(Tableau4[[#This Row],[hors TVA]]*Tableau4[[#This Row],[Taux TVA]])-(Tableau4[[#This Row],[hors TVA]]*Tableau4[[#This Row],[Taux TVA]]*Tableau4[[#This Row],[Régime TVA Récupération:]]))*Tableau4[[#This Row],[Type 2]]),0))</f>
        <v>0</v>
      </c>
      <c r="AO1128" s="701">
        <f t="shared" si="229"/>
        <v>0</v>
      </c>
      <c r="AP1128" s="255">
        <f t="shared" si="232"/>
        <v>0</v>
      </c>
      <c r="AQ1128" s="506">
        <f t="shared" si="233"/>
        <v>0</v>
      </c>
      <c r="AR1128" s="671"/>
      <c r="AS1128" s="512"/>
      <c r="AT1128" s="513"/>
      <c r="AU1128" s="753"/>
      <c r="AV1128" s="484"/>
      <c r="AW1128" s="484"/>
      <c r="AX1128" s="484"/>
      <c r="AY1128" s="484"/>
      <c r="AZ1128" s="484"/>
    </row>
    <row r="1129" spans="1:52" ht="15.75" thickBot="1">
      <c r="A1129" s="543"/>
      <c r="B1129" s="530"/>
      <c r="C1129" s="531"/>
      <c r="D1129" s="551"/>
      <c r="E1129" s="532"/>
      <c r="F1129" s="532"/>
      <c r="G1129" s="532"/>
      <c r="H1129" s="533">
        <v>0.21</v>
      </c>
      <c r="I1129" s="533">
        <v>1</v>
      </c>
      <c r="J1129" s="534"/>
      <c r="K1129" s="506">
        <f t="shared" si="234"/>
        <v>0</v>
      </c>
      <c r="L1129" s="536">
        <v>1</v>
      </c>
      <c r="M1129" s="536"/>
      <c r="N1129" s="700">
        <f t="shared" si="230"/>
        <v>1</v>
      </c>
      <c r="O1129" s="508"/>
      <c r="P1129" s="508"/>
      <c r="Q1129" s="508"/>
      <c r="R1129" s="508"/>
      <c r="S1129" s="508"/>
      <c r="T1129" s="508"/>
      <c r="U1129" s="508"/>
      <c r="V1129" s="508"/>
      <c r="W1129" s="508"/>
      <c r="X1129" s="508"/>
      <c r="Y1129" s="508"/>
      <c r="Z1129" s="508"/>
      <c r="AA1129" s="508"/>
      <c r="AB1129" s="508"/>
      <c r="AC1129" s="508"/>
      <c r="AD1129" s="508"/>
      <c r="AE1129" s="508"/>
      <c r="AF1129" s="508"/>
      <c r="AG1129" s="508"/>
      <c r="AH1129" s="508"/>
      <c r="AI1129" s="508"/>
      <c r="AJ1129" s="508"/>
      <c r="AK1129" s="509">
        <f t="shared" si="226"/>
        <v>0</v>
      </c>
      <c r="AL1129" s="700">
        <f t="shared" si="231"/>
        <v>1</v>
      </c>
      <c r="AM1129" s="701">
        <f>IF(Tableau4[[#This Row],[N° pièce]]="",0,(Tableau4[[#This Row],[hors TVA]]+(Tableau4[[#This Row],[hors TVA]]*Tableau4[[#This Row],[Taux TVA]])-(Tableau4[[#This Row],[hors TVA]]*Tableau4[[#This Row],[Taux TVA]]*Tableau4[[#This Row],[Régime TVA Récupération:]]))*Tableau4[[#This Row],[Type 1]])</f>
        <v>0</v>
      </c>
      <c r="AN1129" s="701">
        <f>IF(Tableau4[[#This Row],[N° pièce]]="",0,IF($K$2="pôle",((Tableau4[[#This Row],[hors TVA]]+(Tableau4[[#This Row],[hors TVA]]*Tableau4[[#This Row],[Taux TVA]])-(Tableau4[[#This Row],[hors TVA]]*Tableau4[[#This Row],[Taux TVA]]*Tableau4[[#This Row],[Régime TVA Récupération:]]))*Tableau4[[#This Row],[Type 2]]),0))</f>
        <v>0</v>
      </c>
      <c r="AO1129" s="701">
        <f t="shared" si="229"/>
        <v>0</v>
      </c>
      <c r="AP1129" s="255">
        <f t="shared" si="232"/>
        <v>0</v>
      </c>
      <c r="AQ1129" s="506">
        <f t="shared" si="233"/>
        <v>0</v>
      </c>
      <c r="AR1129" s="671"/>
      <c r="AS1129" s="512"/>
      <c r="AT1129" s="513"/>
      <c r="AU1129" s="753"/>
      <c r="AV1129" s="484"/>
      <c r="AW1129" s="484"/>
      <c r="AX1129" s="484"/>
      <c r="AY1129" s="484"/>
      <c r="AZ1129" s="484"/>
    </row>
    <row r="1130" spans="1:52" ht="15" hidden="1">
      <c r="A1130" s="543"/>
      <c r="B1130" s="530"/>
      <c r="C1130" s="531"/>
      <c r="D1130" s="551"/>
      <c r="E1130" s="532"/>
      <c r="F1130" s="532"/>
      <c r="G1130" s="532"/>
      <c r="H1130" s="533">
        <v>0.21</v>
      </c>
      <c r="I1130" s="533">
        <v>1</v>
      </c>
      <c r="J1130" s="534"/>
      <c r="K1130" s="506">
        <f t="shared" si="234"/>
        <v>0</v>
      </c>
      <c r="L1130" s="536">
        <v>1</v>
      </c>
      <c r="M1130" s="536"/>
      <c r="N1130" s="700">
        <f t="shared" si="230"/>
        <v>1</v>
      </c>
      <c r="O1130" s="508"/>
      <c r="P1130" s="508"/>
      <c r="Q1130" s="508"/>
      <c r="R1130" s="508"/>
      <c r="S1130" s="508"/>
      <c r="T1130" s="508"/>
      <c r="U1130" s="508"/>
      <c r="V1130" s="508"/>
      <c r="W1130" s="508"/>
      <c r="X1130" s="508"/>
      <c r="Y1130" s="508"/>
      <c r="Z1130" s="508"/>
      <c r="AA1130" s="508"/>
      <c r="AB1130" s="508"/>
      <c r="AC1130" s="508"/>
      <c r="AD1130" s="508"/>
      <c r="AE1130" s="508"/>
      <c r="AF1130" s="508"/>
      <c r="AG1130" s="508"/>
      <c r="AH1130" s="508"/>
      <c r="AI1130" s="508"/>
      <c r="AJ1130" s="508"/>
      <c r="AK1130" s="509">
        <f t="shared" si="226"/>
        <v>0</v>
      </c>
      <c r="AL1130" s="700">
        <f t="shared" si="231"/>
        <v>1</v>
      </c>
      <c r="AM1130" s="701">
        <f>IF(Tableau4[[#This Row],[N° pièce]]="",0,(Tableau4[[#This Row],[hors TVA]]+(Tableau4[[#This Row],[hors TVA]]*Tableau4[[#This Row],[Taux TVA]])-(Tableau4[[#This Row],[hors TVA]]*Tableau4[[#This Row],[Taux TVA]]*Tableau4[[#This Row],[Régime TVA Récupération:]]))*Tableau4[[#This Row],[Type 1]])</f>
        <v>0</v>
      </c>
      <c r="AN1130" s="701">
        <f>IF(Tableau4[[#This Row],[N° pièce]]="",0,IF($K$2="pôle",((Tableau4[[#This Row],[hors TVA]]+(Tableau4[[#This Row],[hors TVA]]*Tableau4[[#This Row],[Taux TVA]])-(Tableau4[[#This Row],[hors TVA]]*Tableau4[[#This Row],[Taux TVA]]*Tableau4[[#This Row],[Régime TVA Récupération:]]))*Tableau4[[#This Row],[Type 2]]),0))</f>
        <v>0</v>
      </c>
      <c r="AO1130" s="701">
        <f t="shared" si="229"/>
        <v>0</v>
      </c>
      <c r="AP1130" s="255">
        <f t="shared" si="232"/>
        <v>0</v>
      </c>
      <c r="AQ1130" s="506">
        <f t="shared" si="233"/>
        <v>0</v>
      </c>
      <c r="AR1130" s="671"/>
      <c r="AS1130" s="512"/>
      <c r="AT1130" s="513"/>
      <c r="AU1130" s="753"/>
      <c r="AV1130" s="484"/>
      <c r="AW1130" s="484"/>
      <c r="AX1130" s="484"/>
      <c r="AY1130" s="484"/>
      <c r="AZ1130" s="484"/>
    </row>
    <row r="1131" spans="1:52" ht="15" hidden="1">
      <c r="A1131" s="543"/>
      <c r="B1131" s="530"/>
      <c r="C1131" s="531"/>
      <c r="D1131" s="551"/>
      <c r="E1131" s="532"/>
      <c r="F1131" s="532"/>
      <c r="G1131" s="532"/>
      <c r="H1131" s="533">
        <v>0.21</v>
      </c>
      <c r="I1131" s="533">
        <v>1</v>
      </c>
      <c r="J1131" s="534"/>
      <c r="K1131" s="506">
        <f t="shared" si="234"/>
        <v>0</v>
      </c>
      <c r="L1131" s="536">
        <v>1</v>
      </c>
      <c r="M1131" s="536"/>
      <c r="N1131" s="700">
        <f t="shared" si="230"/>
        <v>1</v>
      </c>
      <c r="O1131" s="508"/>
      <c r="P1131" s="508"/>
      <c r="Q1131" s="508"/>
      <c r="R1131" s="508"/>
      <c r="S1131" s="508"/>
      <c r="T1131" s="508"/>
      <c r="U1131" s="508"/>
      <c r="V1131" s="508"/>
      <c r="W1131" s="508"/>
      <c r="X1131" s="508"/>
      <c r="Y1131" s="508"/>
      <c r="Z1131" s="508"/>
      <c r="AA1131" s="508"/>
      <c r="AB1131" s="508"/>
      <c r="AC1131" s="508"/>
      <c r="AD1131" s="508"/>
      <c r="AE1131" s="508"/>
      <c r="AF1131" s="508"/>
      <c r="AG1131" s="508"/>
      <c r="AH1131" s="508"/>
      <c r="AI1131" s="508"/>
      <c r="AJ1131" s="508"/>
      <c r="AK1131" s="509">
        <f t="shared" si="226"/>
        <v>0</v>
      </c>
      <c r="AL1131" s="700">
        <f t="shared" si="231"/>
        <v>1</v>
      </c>
      <c r="AM1131" s="701">
        <f>IF(Tableau4[[#This Row],[N° pièce]]="",0,(Tableau4[[#This Row],[hors TVA]]+(Tableau4[[#This Row],[hors TVA]]*Tableau4[[#This Row],[Taux TVA]])-(Tableau4[[#This Row],[hors TVA]]*Tableau4[[#This Row],[Taux TVA]]*Tableau4[[#This Row],[Régime TVA Récupération:]]))*Tableau4[[#This Row],[Type 1]])</f>
        <v>0</v>
      </c>
      <c r="AN1131" s="701">
        <f>IF(Tableau4[[#This Row],[N° pièce]]="",0,IF($K$2="pôle",((Tableau4[[#This Row],[hors TVA]]+(Tableau4[[#This Row],[hors TVA]]*Tableau4[[#This Row],[Taux TVA]])-(Tableau4[[#This Row],[hors TVA]]*Tableau4[[#This Row],[Taux TVA]]*Tableau4[[#This Row],[Régime TVA Récupération:]]))*Tableau4[[#This Row],[Type 2]]),0))</f>
        <v>0</v>
      </c>
      <c r="AO1131" s="701">
        <f t="shared" si="229"/>
        <v>0</v>
      </c>
      <c r="AP1131" s="255">
        <f t="shared" si="232"/>
        <v>0</v>
      </c>
      <c r="AQ1131" s="506">
        <f t="shared" si="233"/>
        <v>0</v>
      </c>
      <c r="AR1131" s="671"/>
      <c r="AS1131" s="512"/>
      <c r="AT1131" s="513"/>
      <c r="AU1131" s="753"/>
      <c r="AV1131" s="484"/>
      <c r="AW1131" s="484"/>
      <c r="AX1131" s="484"/>
      <c r="AY1131" s="484"/>
      <c r="AZ1131" s="484"/>
    </row>
    <row r="1132" spans="1:52" ht="15" hidden="1">
      <c r="A1132" s="543"/>
      <c r="B1132" s="530"/>
      <c r="C1132" s="531"/>
      <c r="D1132" s="551"/>
      <c r="E1132" s="532"/>
      <c r="F1132" s="532"/>
      <c r="G1132" s="532"/>
      <c r="H1132" s="533">
        <v>0.21</v>
      </c>
      <c r="I1132" s="533">
        <v>1</v>
      </c>
      <c r="J1132" s="534"/>
      <c r="K1132" s="506">
        <f t="shared" si="234"/>
        <v>0</v>
      </c>
      <c r="L1132" s="536">
        <v>1</v>
      </c>
      <c r="M1132" s="536"/>
      <c r="N1132" s="700">
        <f t="shared" si="230"/>
        <v>1</v>
      </c>
      <c r="O1132" s="508"/>
      <c r="P1132" s="508"/>
      <c r="Q1132" s="508"/>
      <c r="R1132" s="508"/>
      <c r="S1132" s="508"/>
      <c r="T1132" s="508"/>
      <c r="U1132" s="508"/>
      <c r="V1132" s="508"/>
      <c r="W1132" s="508"/>
      <c r="X1132" s="508"/>
      <c r="Y1132" s="508"/>
      <c r="Z1132" s="508"/>
      <c r="AA1132" s="508"/>
      <c r="AB1132" s="508"/>
      <c r="AC1132" s="508"/>
      <c r="AD1132" s="508"/>
      <c r="AE1132" s="508"/>
      <c r="AF1132" s="508"/>
      <c r="AG1132" s="508"/>
      <c r="AH1132" s="508"/>
      <c r="AI1132" s="508"/>
      <c r="AJ1132" s="508"/>
      <c r="AK1132" s="509">
        <f t="shared" si="226"/>
        <v>0</v>
      </c>
      <c r="AL1132" s="700">
        <f t="shared" si="231"/>
        <v>1</v>
      </c>
      <c r="AM1132" s="701">
        <f>IF(Tableau4[[#This Row],[N° pièce]]="",0,(Tableau4[[#This Row],[hors TVA]]+(Tableau4[[#This Row],[hors TVA]]*Tableau4[[#This Row],[Taux TVA]])-(Tableau4[[#This Row],[hors TVA]]*Tableau4[[#This Row],[Taux TVA]]*Tableau4[[#This Row],[Régime TVA Récupération:]]))*Tableau4[[#This Row],[Type 1]])</f>
        <v>0</v>
      </c>
      <c r="AN1132" s="701">
        <f>IF(Tableau4[[#This Row],[N° pièce]]="",0,IF($K$2="pôle",((Tableau4[[#This Row],[hors TVA]]+(Tableau4[[#This Row],[hors TVA]]*Tableau4[[#This Row],[Taux TVA]])-(Tableau4[[#This Row],[hors TVA]]*Tableau4[[#This Row],[Taux TVA]]*Tableau4[[#This Row],[Régime TVA Récupération:]]))*Tableau4[[#This Row],[Type 2]]),0))</f>
        <v>0</v>
      </c>
      <c r="AO1132" s="701">
        <f t="shared" si="229"/>
        <v>0</v>
      </c>
      <c r="AP1132" s="255">
        <f t="shared" si="232"/>
        <v>0</v>
      </c>
      <c r="AQ1132" s="506">
        <f t="shared" si="233"/>
        <v>0</v>
      </c>
      <c r="AR1132" s="671"/>
      <c r="AS1132" s="512"/>
      <c r="AT1132" s="513"/>
      <c r="AU1132" s="753"/>
      <c r="AV1132" s="484"/>
      <c r="AW1132" s="484"/>
      <c r="AX1132" s="484"/>
      <c r="AY1132" s="484"/>
      <c r="AZ1132" s="484"/>
    </row>
    <row r="1133" spans="1:52" ht="15" hidden="1">
      <c r="A1133" s="543"/>
      <c r="B1133" s="530"/>
      <c r="C1133" s="531"/>
      <c r="D1133" s="551"/>
      <c r="E1133" s="532"/>
      <c r="F1133" s="532"/>
      <c r="G1133" s="532"/>
      <c r="H1133" s="533">
        <v>0.21</v>
      </c>
      <c r="I1133" s="533">
        <v>1</v>
      </c>
      <c r="J1133" s="534"/>
      <c r="K1133" s="506">
        <f t="shared" si="234"/>
        <v>0</v>
      </c>
      <c r="L1133" s="536">
        <v>1</v>
      </c>
      <c r="M1133" s="536"/>
      <c r="N1133" s="700">
        <f t="shared" si="230"/>
        <v>1</v>
      </c>
      <c r="O1133" s="508"/>
      <c r="P1133" s="508"/>
      <c r="Q1133" s="508"/>
      <c r="R1133" s="508"/>
      <c r="S1133" s="508"/>
      <c r="T1133" s="508"/>
      <c r="U1133" s="508"/>
      <c r="V1133" s="508"/>
      <c r="W1133" s="508"/>
      <c r="X1133" s="508"/>
      <c r="Y1133" s="508"/>
      <c r="Z1133" s="508"/>
      <c r="AA1133" s="508"/>
      <c r="AB1133" s="508"/>
      <c r="AC1133" s="508"/>
      <c r="AD1133" s="508"/>
      <c r="AE1133" s="508"/>
      <c r="AF1133" s="508"/>
      <c r="AG1133" s="508"/>
      <c r="AH1133" s="508"/>
      <c r="AI1133" s="508"/>
      <c r="AJ1133" s="508"/>
      <c r="AK1133" s="509">
        <f t="shared" si="226"/>
        <v>0</v>
      </c>
      <c r="AL1133" s="700">
        <f t="shared" si="231"/>
        <v>1</v>
      </c>
      <c r="AM1133" s="701">
        <f>IF(Tableau4[[#This Row],[N° pièce]]="",0,(Tableau4[[#This Row],[hors TVA]]+(Tableau4[[#This Row],[hors TVA]]*Tableau4[[#This Row],[Taux TVA]])-(Tableau4[[#This Row],[hors TVA]]*Tableau4[[#This Row],[Taux TVA]]*Tableau4[[#This Row],[Régime TVA Récupération:]]))*Tableau4[[#This Row],[Type 1]])</f>
        <v>0</v>
      </c>
      <c r="AN1133" s="701">
        <f>IF(Tableau4[[#This Row],[N° pièce]]="",0,IF($K$2="pôle",((Tableau4[[#This Row],[hors TVA]]+(Tableau4[[#This Row],[hors TVA]]*Tableau4[[#This Row],[Taux TVA]])-(Tableau4[[#This Row],[hors TVA]]*Tableau4[[#This Row],[Taux TVA]]*Tableau4[[#This Row],[Régime TVA Récupération:]]))*Tableau4[[#This Row],[Type 2]]),0))</f>
        <v>0</v>
      </c>
      <c r="AO1133" s="701">
        <f t="shared" si="229"/>
        <v>0</v>
      </c>
      <c r="AP1133" s="255">
        <f t="shared" si="232"/>
        <v>0</v>
      </c>
      <c r="AQ1133" s="506">
        <f t="shared" si="233"/>
        <v>0</v>
      </c>
      <c r="AR1133" s="671"/>
      <c r="AS1133" s="512"/>
      <c r="AT1133" s="513"/>
      <c r="AU1133" s="753"/>
      <c r="AV1133" s="484"/>
      <c r="AW1133" s="484"/>
      <c r="AX1133" s="484"/>
      <c r="AY1133" s="484"/>
      <c r="AZ1133" s="484"/>
    </row>
    <row r="1134" spans="1:52" ht="15" hidden="1">
      <c r="A1134" s="543"/>
      <c r="B1134" s="530"/>
      <c r="C1134" s="531"/>
      <c r="D1134" s="551"/>
      <c r="E1134" s="532"/>
      <c r="F1134" s="532"/>
      <c r="G1134" s="532"/>
      <c r="H1134" s="533">
        <v>0.21</v>
      </c>
      <c r="I1134" s="533">
        <v>1</v>
      </c>
      <c r="J1134" s="534"/>
      <c r="K1134" s="506">
        <f t="shared" si="234"/>
        <v>0</v>
      </c>
      <c r="L1134" s="536">
        <v>1</v>
      </c>
      <c r="M1134" s="536"/>
      <c r="N1134" s="700">
        <f t="shared" si="230"/>
        <v>1</v>
      </c>
      <c r="O1134" s="508"/>
      <c r="P1134" s="508"/>
      <c r="Q1134" s="508"/>
      <c r="R1134" s="508"/>
      <c r="S1134" s="508"/>
      <c r="T1134" s="508"/>
      <c r="U1134" s="508"/>
      <c r="V1134" s="508"/>
      <c r="W1134" s="508"/>
      <c r="X1134" s="508"/>
      <c r="Y1134" s="508"/>
      <c r="Z1134" s="508"/>
      <c r="AA1134" s="508"/>
      <c r="AB1134" s="508"/>
      <c r="AC1134" s="508"/>
      <c r="AD1134" s="508"/>
      <c r="AE1134" s="508"/>
      <c r="AF1134" s="508"/>
      <c r="AG1134" s="508"/>
      <c r="AH1134" s="508"/>
      <c r="AI1134" s="508"/>
      <c r="AJ1134" s="508"/>
      <c r="AK1134" s="509">
        <f t="shared" si="226"/>
        <v>0</v>
      </c>
      <c r="AL1134" s="700">
        <f t="shared" si="231"/>
        <v>1</v>
      </c>
      <c r="AM1134" s="701">
        <f>IF(Tableau4[[#This Row],[N° pièce]]="",0,(Tableau4[[#This Row],[hors TVA]]+(Tableau4[[#This Row],[hors TVA]]*Tableau4[[#This Row],[Taux TVA]])-(Tableau4[[#This Row],[hors TVA]]*Tableau4[[#This Row],[Taux TVA]]*Tableau4[[#This Row],[Régime TVA Récupération:]]))*Tableau4[[#This Row],[Type 1]])</f>
        <v>0</v>
      </c>
      <c r="AN1134" s="701">
        <f>IF(Tableau4[[#This Row],[N° pièce]]="",0,IF($K$2="pôle",((Tableau4[[#This Row],[hors TVA]]+(Tableau4[[#This Row],[hors TVA]]*Tableau4[[#This Row],[Taux TVA]])-(Tableau4[[#This Row],[hors TVA]]*Tableau4[[#This Row],[Taux TVA]]*Tableau4[[#This Row],[Régime TVA Récupération:]]))*Tableau4[[#This Row],[Type 2]]),0))</f>
        <v>0</v>
      </c>
      <c r="AO1134" s="701">
        <f t="shared" si="229"/>
        <v>0</v>
      </c>
      <c r="AP1134" s="255">
        <f t="shared" si="232"/>
        <v>0</v>
      </c>
      <c r="AQ1134" s="506">
        <f t="shared" si="233"/>
        <v>0</v>
      </c>
      <c r="AR1134" s="671"/>
      <c r="AS1134" s="512"/>
      <c r="AT1134" s="513"/>
      <c r="AU1134" s="753"/>
      <c r="AV1134" s="484"/>
      <c r="AW1134" s="484"/>
      <c r="AX1134" s="484"/>
      <c r="AY1134" s="484"/>
      <c r="AZ1134" s="484"/>
    </row>
    <row r="1135" spans="1:52" ht="15" hidden="1">
      <c r="A1135" s="543"/>
      <c r="B1135" s="530"/>
      <c r="C1135" s="531"/>
      <c r="D1135" s="551"/>
      <c r="E1135" s="532"/>
      <c r="F1135" s="532"/>
      <c r="G1135" s="532"/>
      <c r="H1135" s="533">
        <v>0.21</v>
      </c>
      <c r="I1135" s="533">
        <v>1</v>
      </c>
      <c r="J1135" s="534"/>
      <c r="K1135" s="506">
        <f t="shared" si="234"/>
        <v>0</v>
      </c>
      <c r="L1135" s="536">
        <v>1</v>
      </c>
      <c r="M1135" s="536"/>
      <c r="N1135" s="700">
        <f t="shared" si="230"/>
        <v>1</v>
      </c>
      <c r="O1135" s="508"/>
      <c r="P1135" s="508"/>
      <c r="Q1135" s="508"/>
      <c r="R1135" s="508"/>
      <c r="S1135" s="508"/>
      <c r="T1135" s="508"/>
      <c r="U1135" s="508"/>
      <c r="V1135" s="508"/>
      <c r="W1135" s="508"/>
      <c r="X1135" s="508"/>
      <c r="Y1135" s="508"/>
      <c r="Z1135" s="508"/>
      <c r="AA1135" s="508"/>
      <c r="AB1135" s="508"/>
      <c r="AC1135" s="508"/>
      <c r="AD1135" s="508"/>
      <c r="AE1135" s="508"/>
      <c r="AF1135" s="508"/>
      <c r="AG1135" s="508"/>
      <c r="AH1135" s="508"/>
      <c r="AI1135" s="508"/>
      <c r="AJ1135" s="508"/>
      <c r="AK1135" s="509">
        <f t="shared" si="226"/>
        <v>0</v>
      </c>
      <c r="AL1135" s="700">
        <f t="shared" si="231"/>
        <v>1</v>
      </c>
      <c r="AM1135" s="701">
        <f>IF(Tableau4[[#This Row],[N° pièce]]="",0,(Tableau4[[#This Row],[hors TVA]]+(Tableau4[[#This Row],[hors TVA]]*Tableau4[[#This Row],[Taux TVA]])-(Tableau4[[#This Row],[hors TVA]]*Tableau4[[#This Row],[Taux TVA]]*Tableau4[[#This Row],[Régime TVA Récupération:]]))*Tableau4[[#This Row],[Type 1]])</f>
        <v>0</v>
      </c>
      <c r="AN1135" s="701">
        <f>IF(Tableau4[[#This Row],[N° pièce]]="",0,IF($K$2="pôle",((Tableau4[[#This Row],[hors TVA]]+(Tableau4[[#This Row],[hors TVA]]*Tableau4[[#This Row],[Taux TVA]])-(Tableau4[[#This Row],[hors TVA]]*Tableau4[[#This Row],[Taux TVA]]*Tableau4[[#This Row],[Régime TVA Récupération:]]))*Tableau4[[#This Row],[Type 2]]),0))</f>
        <v>0</v>
      </c>
      <c r="AO1135" s="701">
        <f t="shared" si="229"/>
        <v>0</v>
      </c>
      <c r="AP1135" s="255">
        <f t="shared" si="232"/>
        <v>0</v>
      </c>
      <c r="AQ1135" s="506">
        <f t="shared" si="233"/>
        <v>0</v>
      </c>
      <c r="AR1135" s="671"/>
      <c r="AS1135" s="512"/>
      <c r="AT1135" s="513"/>
      <c r="AU1135" s="753"/>
      <c r="AV1135" s="484"/>
      <c r="AW1135" s="484"/>
      <c r="AX1135" s="484"/>
      <c r="AY1135" s="484"/>
      <c r="AZ1135" s="484"/>
    </row>
    <row r="1136" spans="1:52" ht="15" hidden="1">
      <c r="A1136" s="543"/>
      <c r="B1136" s="530"/>
      <c r="C1136" s="531"/>
      <c r="D1136" s="551"/>
      <c r="E1136" s="532"/>
      <c r="F1136" s="532"/>
      <c r="G1136" s="532"/>
      <c r="H1136" s="533">
        <v>0.21</v>
      </c>
      <c r="I1136" s="533">
        <v>1</v>
      </c>
      <c r="J1136" s="534"/>
      <c r="K1136" s="506">
        <f t="shared" si="234"/>
        <v>0</v>
      </c>
      <c r="L1136" s="536">
        <v>1</v>
      </c>
      <c r="M1136" s="536"/>
      <c r="N1136" s="700">
        <f t="shared" si="230"/>
        <v>1</v>
      </c>
      <c r="O1136" s="508"/>
      <c r="P1136" s="508"/>
      <c r="Q1136" s="508"/>
      <c r="R1136" s="508"/>
      <c r="S1136" s="508"/>
      <c r="T1136" s="508"/>
      <c r="U1136" s="508"/>
      <c r="V1136" s="508"/>
      <c r="W1136" s="508"/>
      <c r="X1136" s="508"/>
      <c r="Y1136" s="508"/>
      <c r="Z1136" s="508"/>
      <c r="AA1136" s="508"/>
      <c r="AB1136" s="508"/>
      <c r="AC1136" s="508"/>
      <c r="AD1136" s="508"/>
      <c r="AE1136" s="508"/>
      <c r="AF1136" s="508"/>
      <c r="AG1136" s="508"/>
      <c r="AH1136" s="508"/>
      <c r="AI1136" s="508"/>
      <c r="AJ1136" s="508"/>
      <c r="AK1136" s="509">
        <f t="shared" si="226"/>
        <v>0</v>
      </c>
      <c r="AL1136" s="700">
        <f t="shared" si="231"/>
        <v>1</v>
      </c>
      <c r="AM1136" s="701">
        <f>IF(Tableau4[[#This Row],[N° pièce]]="",0,(Tableau4[[#This Row],[hors TVA]]+(Tableau4[[#This Row],[hors TVA]]*Tableau4[[#This Row],[Taux TVA]])-(Tableau4[[#This Row],[hors TVA]]*Tableau4[[#This Row],[Taux TVA]]*Tableau4[[#This Row],[Régime TVA Récupération:]]))*Tableau4[[#This Row],[Type 1]])</f>
        <v>0</v>
      </c>
      <c r="AN1136" s="701">
        <f>IF(Tableau4[[#This Row],[N° pièce]]="",0,IF($K$2="pôle",((Tableau4[[#This Row],[hors TVA]]+(Tableau4[[#This Row],[hors TVA]]*Tableau4[[#This Row],[Taux TVA]])-(Tableau4[[#This Row],[hors TVA]]*Tableau4[[#This Row],[Taux TVA]]*Tableau4[[#This Row],[Régime TVA Récupération:]]))*Tableau4[[#This Row],[Type 2]]),0))</f>
        <v>0</v>
      </c>
      <c r="AO1136" s="701">
        <f t="shared" si="229"/>
        <v>0</v>
      </c>
      <c r="AP1136" s="255">
        <f t="shared" si="232"/>
        <v>0</v>
      </c>
      <c r="AQ1136" s="506">
        <f t="shared" si="233"/>
        <v>0</v>
      </c>
      <c r="AR1136" s="671"/>
      <c r="AS1136" s="512"/>
      <c r="AT1136" s="513"/>
      <c r="AU1136" s="753"/>
      <c r="AV1136" s="484"/>
      <c r="AW1136" s="484"/>
      <c r="AX1136" s="484"/>
      <c r="AY1136" s="484"/>
      <c r="AZ1136" s="484"/>
    </row>
    <row r="1137" spans="1:52" ht="15" hidden="1">
      <c r="A1137" s="543"/>
      <c r="B1137" s="530"/>
      <c r="C1137" s="531"/>
      <c r="D1137" s="551"/>
      <c r="E1137" s="532"/>
      <c r="F1137" s="532"/>
      <c r="G1137" s="532"/>
      <c r="H1137" s="533">
        <v>0.21</v>
      </c>
      <c r="I1137" s="533">
        <v>1</v>
      </c>
      <c r="J1137" s="534"/>
      <c r="K1137" s="506">
        <f t="shared" si="234"/>
        <v>0</v>
      </c>
      <c r="L1137" s="536">
        <v>1</v>
      </c>
      <c r="M1137" s="536"/>
      <c r="N1137" s="700">
        <f t="shared" si="230"/>
        <v>1</v>
      </c>
      <c r="O1137" s="508"/>
      <c r="P1137" s="508"/>
      <c r="Q1137" s="508"/>
      <c r="R1137" s="508"/>
      <c r="S1137" s="508"/>
      <c r="T1137" s="508"/>
      <c r="U1137" s="508"/>
      <c r="V1137" s="508"/>
      <c r="W1137" s="508"/>
      <c r="X1137" s="508"/>
      <c r="Y1137" s="508"/>
      <c r="Z1137" s="508"/>
      <c r="AA1137" s="508"/>
      <c r="AB1137" s="508"/>
      <c r="AC1137" s="508"/>
      <c r="AD1137" s="508"/>
      <c r="AE1137" s="508"/>
      <c r="AF1137" s="508"/>
      <c r="AG1137" s="508"/>
      <c r="AH1137" s="508"/>
      <c r="AI1137" s="508"/>
      <c r="AJ1137" s="508"/>
      <c r="AK1137" s="509">
        <f t="shared" si="226"/>
        <v>0</v>
      </c>
      <c r="AL1137" s="700">
        <f t="shared" si="231"/>
        <v>1</v>
      </c>
      <c r="AM1137" s="701">
        <f>IF(Tableau4[[#This Row],[N° pièce]]="",0,(Tableau4[[#This Row],[hors TVA]]+(Tableau4[[#This Row],[hors TVA]]*Tableau4[[#This Row],[Taux TVA]])-(Tableau4[[#This Row],[hors TVA]]*Tableau4[[#This Row],[Taux TVA]]*Tableau4[[#This Row],[Régime TVA Récupération:]]))*Tableau4[[#This Row],[Type 1]])</f>
        <v>0</v>
      </c>
      <c r="AN1137" s="701">
        <f>IF(Tableau4[[#This Row],[N° pièce]]="",0,IF($K$2="pôle",((Tableau4[[#This Row],[hors TVA]]+(Tableau4[[#This Row],[hors TVA]]*Tableau4[[#This Row],[Taux TVA]])-(Tableau4[[#This Row],[hors TVA]]*Tableau4[[#This Row],[Taux TVA]]*Tableau4[[#This Row],[Régime TVA Récupération:]]))*Tableau4[[#This Row],[Type 2]]),0))</f>
        <v>0</v>
      </c>
      <c r="AO1137" s="701">
        <f t="shared" si="229"/>
        <v>0</v>
      </c>
      <c r="AP1137" s="255">
        <f t="shared" si="232"/>
        <v>0</v>
      </c>
      <c r="AQ1137" s="506">
        <f t="shared" si="233"/>
        <v>0</v>
      </c>
      <c r="AR1137" s="671"/>
      <c r="AS1137" s="512"/>
      <c r="AT1137" s="513"/>
      <c r="AU1137" s="753"/>
      <c r="AV1137" s="484"/>
      <c r="AW1137" s="484"/>
      <c r="AX1137" s="484"/>
      <c r="AY1137" s="484"/>
      <c r="AZ1137" s="484"/>
    </row>
    <row r="1138" spans="1:52" ht="15" hidden="1">
      <c r="A1138" s="543"/>
      <c r="B1138" s="530"/>
      <c r="C1138" s="531"/>
      <c r="D1138" s="551"/>
      <c r="E1138" s="532"/>
      <c r="F1138" s="532"/>
      <c r="G1138" s="532"/>
      <c r="H1138" s="533">
        <v>0.21</v>
      </c>
      <c r="I1138" s="533">
        <v>1</v>
      </c>
      <c r="J1138" s="534"/>
      <c r="K1138" s="506">
        <f t="shared" si="234"/>
        <v>0</v>
      </c>
      <c r="L1138" s="536">
        <v>1</v>
      </c>
      <c r="M1138" s="536"/>
      <c r="N1138" s="700">
        <f t="shared" si="230"/>
        <v>1</v>
      </c>
      <c r="O1138" s="508"/>
      <c r="P1138" s="508"/>
      <c r="Q1138" s="508"/>
      <c r="R1138" s="508"/>
      <c r="S1138" s="508"/>
      <c r="T1138" s="508"/>
      <c r="U1138" s="508"/>
      <c r="V1138" s="508"/>
      <c r="W1138" s="508"/>
      <c r="X1138" s="508"/>
      <c r="Y1138" s="508"/>
      <c r="Z1138" s="508"/>
      <c r="AA1138" s="508"/>
      <c r="AB1138" s="508"/>
      <c r="AC1138" s="508"/>
      <c r="AD1138" s="508"/>
      <c r="AE1138" s="508"/>
      <c r="AF1138" s="508"/>
      <c r="AG1138" s="508"/>
      <c r="AH1138" s="508"/>
      <c r="AI1138" s="508"/>
      <c r="AJ1138" s="508"/>
      <c r="AK1138" s="509">
        <f t="shared" si="226"/>
        <v>0</v>
      </c>
      <c r="AL1138" s="700">
        <f t="shared" si="231"/>
        <v>1</v>
      </c>
      <c r="AM1138" s="701">
        <f>IF(Tableau4[[#This Row],[N° pièce]]="",0,(Tableau4[[#This Row],[hors TVA]]+(Tableau4[[#This Row],[hors TVA]]*Tableau4[[#This Row],[Taux TVA]])-(Tableau4[[#This Row],[hors TVA]]*Tableau4[[#This Row],[Taux TVA]]*Tableau4[[#This Row],[Régime TVA Récupération:]]))*Tableau4[[#This Row],[Type 1]])</f>
        <v>0</v>
      </c>
      <c r="AN1138" s="701">
        <f>IF(Tableau4[[#This Row],[N° pièce]]="",0,IF($K$2="pôle",((Tableau4[[#This Row],[hors TVA]]+(Tableau4[[#This Row],[hors TVA]]*Tableau4[[#This Row],[Taux TVA]])-(Tableau4[[#This Row],[hors TVA]]*Tableau4[[#This Row],[Taux TVA]]*Tableau4[[#This Row],[Régime TVA Récupération:]]))*Tableau4[[#This Row],[Type 2]]),0))</f>
        <v>0</v>
      </c>
      <c r="AO1138" s="701">
        <f t="shared" si="229"/>
        <v>0</v>
      </c>
      <c r="AP1138" s="255">
        <f t="shared" si="232"/>
        <v>0</v>
      </c>
      <c r="AQ1138" s="506">
        <f t="shared" si="233"/>
        <v>0</v>
      </c>
      <c r="AR1138" s="671"/>
      <c r="AS1138" s="512"/>
      <c r="AT1138" s="513"/>
      <c r="AU1138" s="753"/>
      <c r="AV1138" s="484"/>
      <c r="AW1138" s="484"/>
      <c r="AX1138" s="484"/>
      <c r="AY1138" s="484"/>
      <c r="AZ1138" s="484"/>
    </row>
    <row r="1139" spans="1:52" ht="15" hidden="1">
      <c r="A1139" s="543"/>
      <c r="B1139" s="530"/>
      <c r="C1139" s="531"/>
      <c r="D1139" s="551"/>
      <c r="E1139" s="532"/>
      <c r="F1139" s="532"/>
      <c r="G1139" s="532"/>
      <c r="H1139" s="533">
        <v>0.21</v>
      </c>
      <c r="I1139" s="533">
        <v>1</v>
      </c>
      <c r="J1139" s="534"/>
      <c r="K1139" s="506">
        <f t="shared" si="234"/>
        <v>0</v>
      </c>
      <c r="L1139" s="536">
        <v>1</v>
      </c>
      <c r="M1139" s="536"/>
      <c r="N1139" s="700">
        <f t="shared" si="230"/>
        <v>1</v>
      </c>
      <c r="O1139" s="508"/>
      <c r="P1139" s="508"/>
      <c r="Q1139" s="508"/>
      <c r="R1139" s="508"/>
      <c r="S1139" s="508"/>
      <c r="T1139" s="508"/>
      <c r="U1139" s="508"/>
      <c r="V1139" s="508"/>
      <c r="W1139" s="508"/>
      <c r="X1139" s="508"/>
      <c r="Y1139" s="508"/>
      <c r="Z1139" s="508"/>
      <c r="AA1139" s="508"/>
      <c r="AB1139" s="508"/>
      <c r="AC1139" s="508"/>
      <c r="AD1139" s="508"/>
      <c r="AE1139" s="508"/>
      <c r="AF1139" s="508"/>
      <c r="AG1139" s="508"/>
      <c r="AH1139" s="508"/>
      <c r="AI1139" s="508"/>
      <c r="AJ1139" s="508"/>
      <c r="AK1139" s="509">
        <f t="shared" si="226"/>
        <v>0</v>
      </c>
      <c r="AL1139" s="700">
        <f t="shared" si="231"/>
        <v>1</v>
      </c>
      <c r="AM1139" s="701">
        <f>IF(Tableau4[[#This Row],[N° pièce]]="",0,(Tableau4[[#This Row],[hors TVA]]+(Tableau4[[#This Row],[hors TVA]]*Tableau4[[#This Row],[Taux TVA]])-(Tableau4[[#This Row],[hors TVA]]*Tableau4[[#This Row],[Taux TVA]]*Tableau4[[#This Row],[Régime TVA Récupération:]]))*Tableau4[[#This Row],[Type 1]])</f>
        <v>0</v>
      </c>
      <c r="AN1139" s="701">
        <f>IF(Tableau4[[#This Row],[N° pièce]]="",0,IF($K$2="pôle",((Tableau4[[#This Row],[hors TVA]]+(Tableau4[[#This Row],[hors TVA]]*Tableau4[[#This Row],[Taux TVA]])-(Tableau4[[#This Row],[hors TVA]]*Tableau4[[#This Row],[Taux TVA]]*Tableau4[[#This Row],[Régime TVA Récupération:]]))*Tableau4[[#This Row],[Type 2]]),0))</f>
        <v>0</v>
      </c>
      <c r="AO1139" s="701">
        <f t="shared" si="229"/>
        <v>0</v>
      </c>
      <c r="AP1139" s="255">
        <f t="shared" si="232"/>
        <v>0</v>
      </c>
      <c r="AQ1139" s="506">
        <f t="shared" si="233"/>
        <v>0</v>
      </c>
      <c r="AR1139" s="671"/>
      <c r="AS1139" s="512"/>
      <c r="AT1139" s="513"/>
      <c r="AU1139" s="753"/>
      <c r="AV1139" s="484"/>
      <c r="AW1139" s="484"/>
      <c r="AX1139" s="484"/>
      <c r="AY1139" s="484"/>
      <c r="AZ1139" s="484"/>
    </row>
    <row r="1140" spans="1:52" ht="15" hidden="1">
      <c r="A1140" s="543"/>
      <c r="B1140" s="530"/>
      <c r="C1140" s="531"/>
      <c r="D1140" s="551"/>
      <c r="E1140" s="532"/>
      <c r="F1140" s="532"/>
      <c r="G1140" s="532"/>
      <c r="H1140" s="533">
        <v>0.21</v>
      </c>
      <c r="I1140" s="533">
        <v>1</v>
      </c>
      <c r="J1140" s="534"/>
      <c r="K1140" s="506">
        <f t="shared" si="234"/>
        <v>0</v>
      </c>
      <c r="L1140" s="536">
        <v>1</v>
      </c>
      <c r="M1140" s="536"/>
      <c r="N1140" s="700">
        <f t="shared" si="230"/>
        <v>1</v>
      </c>
      <c r="O1140" s="508"/>
      <c r="P1140" s="508"/>
      <c r="Q1140" s="508"/>
      <c r="R1140" s="508"/>
      <c r="S1140" s="508"/>
      <c r="T1140" s="508"/>
      <c r="U1140" s="508"/>
      <c r="V1140" s="508"/>
      <c r="W1140" s="508"/>
      <c r="X1140" s="508"/>
      <c r="Y1140" s="508"/>
      <c r="Z1140" s="508"/>
      <c r="AA1140" s="508"/>
      <c r="AB1140" s="508"/>
      <c r="AC1140" s="508"/>
      <c r="AD1140" s="508"/>
      <c r="AE1140" s="508"/>
      <c r="AF1140" s="508"/>
      <c r="AG1140" s="508"/>
      <c r="AH1140" s="508"/>
      <c r="AI1140" s="508"/>
      <c r="AJ1140" s="508"/>
      <c r="AK1140" s="509">
        <f t="shared" si="226"/>
        <v>0</v>
      </c>
      <c r="AL1140" s="700">
        <f t="shared" si="231"/>
        <v>1</v>
      </c>
      <c r="AM1140" s="701">
        <f>IF(Tableau4[[#This Row],[N° pièce]]="",0,(Tableau4[[#This Row],[hors TVA]]+(Tableau4[[#This Row],[hors TVA]]*Tableau4[[#This Row],[Taux TVA]])-(Tableau4[[#This Row],[hors TVA]]*Tableau4[[#This Row],[Taux TVA]]*Tableau4[[#This Row],[Régime TVA Récupération:]]))*Tableau4[[#This Row],[Type 1]])</f>
        <v>0</v>
      </c>
      <c r="AN1140" s="701">
        <f>IF(Tableau4[[#This Row],[N° pièce]]="",0,IF($K$2="pôle",((Tableau4[[#This Row],[hors TVA]]+(Tableau4[[#This Row],[hors TVA]]*Tableau4[[#This Row],[Taux TVA]])-(Tableau4[[#This Row],[hors TVA]]*Tableau4[[#This Row],[Taux TVA]]*Tableau4[[#This Row],[Régime TVA Récupération:]]))*Tableau4[[#This Row],[Type 2]]),0))</f>
        <v>0</v>
      </c>
      <c r="AO1140" s="701">
        <f t="shared" si="229"/>
        <v>0</v>
      </c>
      <c r="AP1140" s="255">
        <f t="shared" si="232"/>
        <v>0</v>
      </c>
      <c r="AQ1140" s="506">
        <f t="shared" si="233"/>
        <v>0</v>
      </c>
      <c r="AR1140" s="671"/>
      <c r="AS1140" s="512"/>
      <c r="AT1140" s="513"/>
      <c r="AU1140" s="753"/>
      <c r="AV1140" s="484"/>
      <c r="AW1140" s="484"/>
      <c r="AX1140" s="484"/>
      <c r="AY1140" s="484"/>
      <c r="AZ1140" s="484"/>
    </row>
    <row r="1141" spans="1:52" ht="15" hidden="1">
      <c r="A1141" s="543"/>
      <c r="B1141" s="530"/>
      <c r="C1141" s="531"/>
      <c r="D1141" s="551"/>
      <c r="E1141" s="532"/>
      <c r="F1141" s="532"/>
      <c r="G1141" s="532"/>
      <c r="H1141" s="533">
        <v>0.21</v>
      </c>
      <c r="I1141" s="533">
        <v>1</v>
      </c>
      <c r="J1141" s="534"/>
      <c r="K1141" s="506">
        <f t="shared" si="234"/>
        <v>0</v>
      </c>
      <c r="L1141" s="536">
        <v>1</v>
      </c>
      <c r="M1141" s="536"/>
      <c r="N1141" s="700">
        <f t="shared" si="230"/>
        <v>1</v>
      </c>
      <c r="O1141" s="508"/>
      <c r="P1141" s="508"/>
      <c r="Q1141" s="508"/>
      <c r="R1141" s="508"/>
      <c r="S1141" s="508"/>
      <c r="T1141" s="508"/>
      <c r="U1141" s="508"/>
      <c r="V1141" s="508"/>
      <c r="W1141" s="508"/>
      <c r="X1141" s="508"/>
      <c r="Y1141" s="508"/>
      <c r="Z1141" s="508"/>
      <c r="AA1141" s="508"/>
      <c r="AB1141" s="508"/>
      <c r="AC1141" s="508"/>
      <c r="AD1141" s="508"/>
      <c r="AE1141" s="508"/>
      <c r="AF1141" s="508"/>
      <c r="AG1141" s="508"/>
      <c r="AH1141" s="508"/>
      <c r="AI1141" s="508"/>
      <c r="AJ1141" s="508"/>
      <c r="AK1141" s="509">
        <f t="shared" si="226"/>
        <v>0</v>
      </c>
      <c r="AL1141" s="700">
        <f t="shared" si="231"/>
        <v>1</v>
      </c>
      <c r="AM1141" s="701">
        <f>IF(Tableau4[[#This Row],[N° pièce]]="",0,(Tableau4[[#This Row],[hors TVA]]+(Tableau4[[#This Row],[hors TVA]]*Tableau4[[#This Row],[Taux TVA]])-(Tableau4[[#This Row],[hors TVA]]*Tableau4[[#This Row],[Taux TVA]]*Tableau4[[#This Row],[Régime TVA Récupération:]]))*Tableau4[[#This Row],[Type 1]])</f>
        <v>0</v>
      </c>
      <c r="AN1141" s="701">
        <f>IF(Tableau4[[#This Row],[N° pièce]]="",0,IF($K$2="pôle",((Tableau4[[#This Row],[hors TVA]]+(Tableau4[[#This Row],[hors TVA]]*Tableau4[[#This Row],[Taux TVA]])-(Tableau4[[#This Row],[hors TVA]]*Tableau4[[#This Row],[Taux TVA]]*Tableau4[[#This Row],[Régime TVA Récupération:]]))*Tableau4[[#This Row],[Type 2]]),0))</f>
        <v>0</v>
      </c>
      <c r="AO1141" s="701">
        <f t="shared" si="229"/>
        <v>0</v>
      </c>
      <c r="AP1141" s="255">
        <f t="shared" si="232"/>
        <v>0</v>
      </c>
      <c r="AQ1141" s="506">
        <f t="shared" si="233"/>
        <v>0</v>
      </c>
      <c r="AR1141" s="671"/>
      <c r="AS1141" s="512"/>
      <c r="AT1141" s="513"/>
      <c r="AU1141" s="753"/>
      <c r="AV1141" s="484"/>
      <c r="AW1141" s="484"/>
      <c r="AX1141" s="484"/>
      <c r="AY1141" s="484"/>
      <c r="AZ1141" s="484"/>
    </row>
    <row r="1142" spans="1:52" ht="15" hidden="1">
      <c r="A1142" s="543"/>
      <c r="B1142" s="530"/>
      <c r="C1142" s="531"/>
      <c r="D1142" s="551"/>
      <c r="E1142" s="532"/>
      <c r="F1142" s="532"/>
      <c r="G1142" s="532"/>
      <c r="H1142" s="533">
        <v>0.21</v>
      </c>
      <c r="I1142" s="533">
        <v>1</v>
      </c>
      <c r="J1142" s="534"/>
      <c r="K1142" s="506">
        <f t="shared" si="234"/>
        <v>0</v>
      </c>
      <c r="L1142" s="536">
        <v>1</v>
      </c>
      <c r="M1142" s="536"/>
      <c r="N1142" s="700">
        <f t="shared" si="230"/>
        <v>1</v>
      </c>
      <c r="O1142" s="508"/>
      <c r="P1142" s="508"/>
      <c r="Q1142" s="508"/>
      <c r="R1142" s="508"/>
      <c r="S1142" s="508"/>
      <c r="T1142" s="508"/>
      <c r="U1142" s="508"/>
      <c r="V1142" s="508"/>
      <c r="W1142" s="508"/>
      <c r="X1142" s="508"/>
      <c r="Y1142" s="508"/>
      <c r="Z1142" s="508"/>
      <c r="AA1142" s="508"/>
      <c r="AB1142" s="508"/>
      <c r="AC1142" s="508"/>
      <c r="AD1142" s="508"/>
      <c r="AE1142" s="508"/>
      <c r="AF1142" s="508"/>
      <c r="AG1142" s="508"/>
      <c r="AH1142" s="508"/>
      <c r="AI1142" s="508"/>
      <c r="AJ1142" s="508"/>
      <c r="AK1142" s="509">
        <f t="shared" si="226"/>
        <v>0</v>
      </c>
      <c r="AL1142" s="700">
        <f t="shared" si="231"/>
        <v>1</v>
      </c>
      <c r="AM1142" s="701">
        <f>IF(Tableau4[[#This Row],[N° pièce]]="",0,(Tableau4[[#This Row],[hors TVA]]+(Tableau4[[#This Row],[hors TVA]]*Tableau4[[#This Row],[Taux TVA]])-(Tableau4[[#This Row],[hors TVA]]*Tableau4[[#This Row],[Taux TVA]]*Tableau4[[#This Row],[Régime TVA Récupération:]]))*Tableau4[[#This Row],[Type 1]])</f>
        <v>0</v>
      </c>
      <c r="AN1142" s="701">
        <f>IF(Tableau4[[#This Row],[N° pièce]]="",0,IF($K$2="pôle",((Tableau4[[#This Row],[hors TVA]]+(Tableau4[[#This Row],[hors TVA]]*Tableau4[[#This Row],[Taux TVA]])-(Tableau4[[#This Row],[hors TVA]]*Tableau4[[#This Row],[Taux TVA]]*Tableau4[[#This Row],[Régime TVA Récupération:]]))*Tableau4[[#This Row],[Type 2]]),0))</f>
        <v>0</v>
      </c>
      <c r="AO1142" s="701">
        <f t="shared" si="229"/>
        <v>0</v>
      </c>
      <c r="AP1142" s="255">
        <f t="shared" si="232"/>
        <v>0</v>
      </c>
      <c r="AQ1142" s="506">
        <f t="shared" si="233"/>
        <v>0</v>
      </c>
      <c r="AR1142" s="671"/>
      <c r="AS1142" s="512"/>
      <c r="AT1142" s="513"/>
      <c r="AU1142" s="753"/>
      <c r="AV1142" s="484"/>
      <c r="AW1142" s="484"/>
      <c r="AX1142" s="484"/>
      <c r="AY1142" s="484"/>
      <c r="AZ1142" s="484"/>
    </row>
    <row r="1143" spans="1:52" ht="15" hidden="1">
      <c r="A1143" s="543"/>
      <c r="B1143" s="530"/>
      <c r="C1143" s="531"/>
      <c r="D1143" s="551"/>
      <c r="E1143" s="532"/>
      <c r="F1143" s="532"/>
      <c r="G1143" s="532"/>
      <c r="H1143" s="533">
        <v>0.21</v>
      </c>
      <c r="I1143" s="533">
        <v>1</v>
      </c>
      <c r="J1143" s="534"/>
      <c r="K1143" s="506">
        <f t="shared" si="234"/>
        <v>0</v>
      </c>
      <c r="L1143" s="536">
        <v>1</v>
      </c>
      <c r="M1143" s="536"/>
      <c r="N1143" s="700">
        <f t="shared" si="230"/>
        <v>1</v>
      </c>
      <c r="O1143" s="508"/>
      <c r="P1143" s="508"/>
      <c r="Q1143" s="508"/>
      <c r="R1143" s="508"/>
      <c r="S1143" s="508"/>
      <c r="T1143" s="508"/>
      <c r="U1143" s="508"/>
      <c r="V1143" s="508"/>
      <c r="W1143" s="508"/>
      <c r="X1143" s="508"/>
      <c r="Y1143" s="508"/>
      <c r="Z1143" s="508"/>
      <c r="AA1143" s="508"/>
      <c r="AB1143" s="508"/>
      <c r="AC1143" s="508"/>
      <c r="AD1143" s="508"/>
      <c r="AE1143" s="508"/>
      <c r="AF1143" s="508"/>
      <c r="AG1143" s="508"/>
      <c r="AH1143" s="508"/>
      <c r="AI1143" s="508"/>
      <c r="AJ1143" s="508"/>
      <c r="AK1143" s="509">
        <f t="shared" si="226"/>
        <v>0</v>
      </c>
      <c r="AL1143" s="700">
        <f t="shared" si="231"/>
        <v>1</v>
      </c>
      <c r="AM1143" s="701">
        <f>IF(Tableau4[[#This Row],[N° pièce]]="",0,(Tableau4[[#This Row],[hors TVA]]+(Tableau4[[#This Row],[hors TVA]]*Tableau4[[#This Row],[Taux TVA]])-(Tableau4[[#This Row],[hors TVA]]*Tableau4[[#This Row],[Taux TVA]]*Tableau4[[#This Row],[Régime TVA Récupération:]]))*Tableau4[[#This Row],[Type 1]])</f>
        <v>0</v>
      </c>
      <c r="AN1143" s="701">
        <f>IF(Tableau4[[#This Row],[N° pièce]]="",0,IF($K$2="pôle",((Tableau4[[#This Row],[hors TVA]]+(Tableau4[[#This Row],[hors TVA]]*Tableau4[[#This Row],[Taux TVA]])-(Tableau4[[#This Row],[hors TVA]]*Tableau4[[#This Row],[Taux TVA]]*Tableau4[[#This Row],[Régime TVA Récupération:]]))*Tableau4[[#This Row],[Type 2]]),0))</f>
        <v>0</v>
      </c>
      <c r="AO1143" s="701">
        <f t="shared" si="229"/>
        <v>0</v>
      </c>
      <c r="AP1143" s="255">
        <f t="shared" si="232"/>
        <v>0</v>
      </c>
      <c r="AQ1143" s="506">
        <f t="shared" si="233"/>
        <v>0</v>
      </c>
      <c r="AR1143" s="671"/>
      <c r="AS1143" s="512"/>
      <c r="AT1143" s="513"/>
      <c r="AU1143" s="753"/>
      <c r="AV1143" s="484"/>
      <c r="AW1143" s="484"/>
      <c r="AX1143" s="484"/>
      <c r="AY1143" s="484"/>
      <c r="AZ1143" s="484"/>
    </row>
    <row r="1144" spans="1:52" ht="15" hidden="1">
      <c r="A1144" s="543"/>
      <c r="B1144" s="530"/>
      <c r="C1144" s="531"/>
      <c r="D1144" s="551"/>
      <c r="E1144" s="532"/>
      <c r="F1144" s="532"/>
      <c r="G1144" s="532"/>
      <c r="H1144" s="533">
        <v>0.21</v>
      </c>
      <c r="I1144" s="533">
        <v>1</v>
      </c>
      <c r="J1144" s="534"/>
      <c r="K1144" s="506">
        <f t="shared" si="234"/>
        <v>0</v>
      </c>
      <c r="L1144" s="536">
        <v>1</v>
      </c>
      <c r="M1144" s="536"/>
      <c r="N1144" s="700">
        <f t="shared" si="230"/>
        <v>1</v>
      </c>
      <c r="O1144" s="508"/>
      <c r="P1144" s="508"/>
      <c r="Q1144" s="508"/>
      <c r="R1144" s="508"/>
      <c r="S1144" s="508"/>
      <c r="T1144" s="508"/>
      <c r="U1144" s="508"/>
      <c r="V1144" s="508"/>
      <c r="W1144" s="508"/>
      <c r="X1144" s="508"/>
      <c r="Y1144" s="508"/>
      <c r="Z1144" s="508"/>
      <c r="AA1144" s="508"/>
      <c r="AB1144" s="508"/>
      <c r="AC1144" s="508"/>
      <c r="AD1144" s="508"/>
      <c r="AE1144" s="508"/>
      <c r="AF1144" s="508"/>
      <c r="AG1144" s="508"/>
      <c r="AH1144" s="508"/>
      <c r="AI1144" s="508"/>
      <c r="AJ1144" s="508"/>
      <c r="AK1144" s="509">
        <f t="shared" si="226"/>
        <v>0</v>
      </c>
      <c r="AL1144" s="700">
        <f t="shared" si="231"/>
        <v>1</v>
      </c>
      <c r="AM1144" s="701">
        <f>IF(Tableau4[[#This Row],[N° pièce]]="",0,(Tableau4[[#This Row],[hors TVA]]+(Tableau4[[#This Row],[hors TVA]]*Tableau4[[#This Row],[Taux TVA]])-(Tableau4[[#This Row],[hors TVA]]*Tableau4[[#This Row],[Taux TVA]]*Tableau4[[#This Row],[Régime TVA Récupération:]]))*Tableau4[[#This Row],[Type 1]])</f>
        <v>0</v>
      </c>
      <c r="AN1144" s="701">
        <f>IF(Tableau4[[#This Row],[N° pièce]]="",0,IF($K$2="pôle",((Tableau4[[#This Row],[hors TVA]]+(Tableau4[[#This Row],[hors TVA]]*Tableau4[[#This Row],[Taux TVA]])-(Tableau4[[#This Row],[hors TVA]]*Tableau4[[#This Row],[Taux TVA]]*Tableau4[[#This Row],[Régime TVA Récupération:]]))*Tableau4[[#This Row],[Type 2]]),0))</f>
        <v>0</v>
      </c>
      <c r="AO1144" s="701">
        <f t="shared" si="229"/>
        <v>0</v>
      </c>
      <c r="AP1144" s="255">
        <f t="shared" si="232"/>
        <v>0</v>
      </c>
      <c r="AQ1144" s="506">
        <f t="shared" si="233"/>
        <v>0</v>
      </c>
      <c r="AR1144" s="671"/>
      <c r="AS1144" s="512"/>
      <c r="AT1144" s="513"/>
      <c r="AU1144" s="753"/>
      <c r="AV1144" s="484"/>
      <c r="AW1144" s="484"/>
      <c r="AX1144" s="484"/>
      <c r="AY1144" s="484"/>
      <c r="AZ1144" s="484"/>
    </row>
    <row r="1145" spans="1:52" ht="15" hidden="1">
      <c r="A1145" s="543"/>
      <c r="B1145" s="530"/>
      <c r="C1145" s="531"/>
      <c r="D1145" s="551"/>
      <c r="E1145" s="532"/>
      <c r="F1145" s="532"/>
      <c r="G1145" s="532"/>
      <c r="H1145" s="533">
        <v>0.21</v>
      </c>
      <c r="I1145" s="533">
        <v>1</v>
      </c>
      <c r="J1145" s="534"/>
      <c r="K1145" s="506">
        <f t="shared" si="234"/>
        <v>0</v>
      </c>
      <c r="L1145" s="536">
        <v>1</v>
      </c>
      <c r="M1145" s="536"/>
      <c r="N1145" s="700">
        <f t="shared" si="230"/>
        <v>1</v>
      </c>
      <c r="O1145" s="508"/>
      <c r="P1145" s="508"/>
      <c r="Q1145" s="508"/>
      <c r="R1145" s="508"/>
      <c r="S1145" s="508"/>
      <c r="T1145" s="508"/>
      <c r="U1145" s="508"/>
      <c r="V1145" s="508"/>
      <c r="W1145" s="508"/>
      <c r="X1145" s="508"/>
      <c r="Y1145" s="508"/>
      <c r="Z1145" s="508"/>
      <c r="AA1145" s="508"/>
      <c r="AB1145" s="508"/>
      <c r="AC1145" s="508"/>
      <c r="AD1145" s="508"/>
      <c r="AE1145" s="508"/>
      <c r="AF1145" s="508"/>
      <c r="AG1145" s="508"/>
      <c r="AH1145" s="508"/>
      <c r="AI1145" s="508"/>
      <c r="AJ1145" s="508"/>
      <c r="AK1145" s="509">
        <f t="shared" si="226"/>
        <v>0</v>
      </c>
      <c r="AL1145" s="700">
        <f t="shared" si="231"/>
        <v>1</v>
      </c>
      <c r="AM1145" s="701">
        <f>IF(Tableau4[[#This Row],[N° pièce]]="",0,(Tableau4[[#This Row],[hors TVA]]+(Tableau4[[#This Row],[hors TVA]]*Tableau4[[#This Row],[Taux TVA]])-(Tableau4[[#This Row],[hors TVA]]*Tableau4[[#This Row],[Taux TVA]]*Tableau4[[#This Row],[Régime TVA Récupération:]]))*Tableau4[[#This Row],[Type 1]])</f>
        <v>0</v>
      </c>
      <c r="AN1145" s="701">
        <f>IF(Tableau4[[#This Row],[N° pièce]]="",0,IF($K$2="pôle",((Tableau4[[#This Row],[hors TVA]]+(Tableau4[[#This Row],[hors TVA]]*Tableau4[[#This Row],[Taux TVA]])-(Tableau4[[#This Row],[hors TVA]]*Tableau4[[#This Row],[Taux TVA]]*Tableau4[[#This Row],[Régime TVA Récupération:]]))*Tableau4[[#This Row],[Type 2]]),0))</f>
        <v>0</v>
      </c>
      <c r="AO1145" s="701">
        <f t="shared" si="229"/>
        <v>0</v>
      </c>
      <c r="AP1145" s="255">
        <f t="shared" si="232"/>
        <v>0</v>
      </c>
      <c r="AQ1145" s="506">
        <f t="shared" si="233"/>
        <v>0</v>
      </c>
      <c r="AR1145" s="671"/>
      <c r="AS1145" s="512"/>
      <c r="AT1145" s="513"/>
      <c r="AU1145" s="753"/>
      <c r="AV1145" s="484"/>
      <c r="AW1145" s="484"/>
      <c r="AX1145" s="484"/>
      <c r="AY1145" s="484"/>
      <c r="AZ1145" s="484"/>
    </row>
    <row r="1146" spans="1:52" ht="15" hidden="1">
      <c r="A1146" s="543"/>
      <c r="B1146" s="530"/>
      <c r="C1146" s="531"/>
      <c r="D1146" s="551"/>
      <c r="E1146" s="532"/>
      <c r="F1146" s="532"/>
      <c r="G1146" s="532"/>
      <c r="H1146" s="533">
        <v>0.21</v>
      </c>
      <c r="I1146" s="533">
        <v>1</v>
      </c>
      <c r="J1146" s="534"/>
      <c r="K1146" s="506">
        <f t="shared" si="234"/>
        <v>0</v>
      </c>
      <c r="L1146" s="536">
        <v>1</v>
      </c>
      <c r="M1146" s="536"/>
      <c r="N1146" s="700">
        <f t="shared" si="230"/>
        <v>1</v>
      </c>
      <c r="O1146" s="508"/>
      <c r="P1146" s="508"/>
      <c r="Q1146" s="508"/>
      <c r="R1146" s="508"/>
      <c r="S1146" s="508"/>
      <c r="T1146" s="508"/>
      <c r="U1146" s="508"/>
      <c r="V1146" s="508"/>
      <c r="W1146" s="508"/>
      <c r="X1146" s="508"/>
      <c r="Y1146" s="508"/>
      <c r="Z1146" s="508"/>
      <c r="AA1146" s="508"/>
      <c r="AB1146" s="508"/>
      <c r="AC1146" s="508"/>
      <c r="AD1146" s="508"/>
      <c r="AE1146" s="508"/>
      <c r="AF1146" s="508"/>
      <c r="AG1146" s="508"/>
      <c r="AH1146" s="508"/>
      <c r="AI1146" s="508"/>
      <c r="AJ1146" s="508"/>
      <c r="AK1146" s="509">
        <f t="shared" si="226"/>
        <v>0</v>
      </c>
      <c r="AL1146" s="700">
        <f t="shared" si="231"/>
        <v>1</v>
      </c>
      <c r="AM1146" s="701">
        <f>IF(Tableau4[[#This Row],[N° pièce]]="",0,(Tableau4[[#This Row],[hors TVA]]+(Tableau4[[#This Row],[hors TVA]]*Tableau4[[#This Row],[Taux TVA]])-(Tableau4[[#This Row],[hors TVA]]*Tableau4[[#This Row],[Taux TVA]]*Tableau4[[#This Row],[Régime TVA Récupération:]]))*Tableau4[[#This Row],[Type 1]])</f>
        <v>0</v>
      </c>
      <c r="AN1146" s="701">
        <f>IF(Tableau4[[#This Row],[N° pièce]]="",0,IF($K$2="pôle",((Tableau4[[#This Row],[hors TVA]]+(Tableau4[[#This Row],[hors TVA]]*Tableau4[[#This Row],[Taux TVA]])-(Tableau4[[#This Row],[hors TVA]]*Tableau4[[#This Row],[Taux TVA]]*Tableau4[[#This Row],[Régime TVA Récupération:]]))*Tableau4[[#This Row],[Type 2]]),0))</f>
        <v>0</v>
      </c>
      <c r="AO1146" s="701">
        <f t="shared" si="229"/>
        <v>0</v>
      </c>
      <c r="AP1146" s="255">
        <f t="shared" si="232"/>
        <v>0</v>
      </c>
      <c r="AQ1146" s="506">
        <f t="shared" si="233"/>
        <v>0</v>
      </c>
      <c r="AR1146" s="671"/>
      <c r="AS1146" s="512"/>
      <c r="AT1146" s="513"/>
      <c r="AU1146" s="753"/>
      <c r="AV1146" s="484"/>
      <c r="AW1146" s="484"/>
      <c r="AX1146" s="484"/>
      <c r="AY1146" s="484"/>
      <c r="AZ1146" s="484"/>
    </row>
    <row r="1147" spans="1:52" ht="15" hidden="1">
      <c r="A1147" s="543"/>
      <c r="B1147" s="530"/>
      <c r="C1147" s="531"/>
      <c r="D1147" s="551"/>
      <c r="E1147" s="532"/>
      <c r="F1147" s="532"/>
      <c r="G1147" s="532"/>
      <c r="H1147" s="533">
        <v>0.21</v>
      </c>
      <c r="I1147" s="533">
        <v>1</v>
      </c>
      <c r="J1147" s="534"/>
      <c r="K1147" s="506">
        <f t="shared" si="234"/>
        <v>0</v>
      </c>
      <c r="L1147" s="536">
        <v>1</v>
      </c>
      <c r="M1147" s="536"/>
      <c r="N1147" s="700">
        <f t="shared" si="230"/>
        <v>1</v>
      </c>
      <c r="O1147" s="508"/>
      <c r="P1147" s="508"/>
      <c r="Q1147" s="508"/>
      <c r="R1147" s="508"/>
      <c r="S1147" s="508"/>
      <c r="T1147" s="508"/>
      <c r="U1147" s="508"/>
      <c r="V1147" s="508"/>
      <c r="W1147" s="508"/>
      <c r="X1147" s="508"/>
      <c r="Y1147" s="508"/>
      <c r="Z1147" s="508"/>
      <c r="AA1147" s="508"/>
      <c r="AB1147" s="508"/>
      <c r="AC1147" s="508"/>
      <c r="AD1147" s="508"/>
      <c r="AE1147" s="508"/>
      <c r="AF1147" s="508"/>
      <c r="AG1147" s="508"/>
      <c r="AH1147" s="508"/>
      <c r="AI1147" s="508"/>
      <c r="AJ1147" s="508"/>
      <c r="AK1147" s="509">
        <f t="shared" si="226"/>
        <v>0</v>
      </c>
      <c r="AL1147" s="700">
        <f t="shared" si="231"/>
        <v>1</v>
      </c>
      <c r="AM1147" s="701">
        <f>IF(Tableau4[[#This Row],[N° pièce]]="",0,(Tableau4[[#This Row],[hors TVA]]+(Tableau4[[#This Row],[hors TVA]]*Tableau4[[#This Row],[Taux TVA]])-(Tableau4[[#This Row],[hors TVA]]*Tableau4[[#This Row],[Taux TVA]]*Tableau4[[#This Row],[Régime TVA Récupération:]]))*Tableau4[[#This Row],[Type 1]])</f>
        <v>0</v>
      </c>
      <c r="AN1147" s="701">
        <f>IF(Tableau4[[#This Row],[N° pièce]]="",0,IF($K$2="pôle",((Tableau4[[#This Row],[hors TVA]]+(Tableau4[[#This Row],[hors TVA]]*Tableau4[[#This Row],[Taux TVA]])-(Tableau4[[#This Row],[hors TVA]]*Tableau4[[#This Row],[Taux TVA]]*Tableau4[[#This Row],[Régime TVA Récupération:]]))*Tableau4[[#This Row],[Type 2]]),0))</f>
        <v>0</v>
      </c>
      <c r="AO1147" s="701">
        <f t="shared" si="229"/>
        <v>0</v>
      </c>
      <c r="AP1147" s="255">
        <f t="shared" si="232"/>
        <v>0</v>
      </c>
      <c r="AQ1147" s="506">
        <f t="shared" si="233"/>
        <v>0</v>
      </c>
      <c r="AR1147" s="671"/>
      <c r="AS1147" s="512"/>
      <c r="AT1147" s="513"/>
      <c r="AU1147" s="753"/>
      <c r="AV1147" s="484"/>
      <c r="AW1147" s="484"/>
      <c r="AX1147" s="484"/>
      <c r="AY1147" s="484"/>
      <c r="AZ1147" s="484"/>
    </row>
    <row r="1148" spans="1:52" ht="15" hidden="1">
      <c r="A1148" s="543"/>
      <c r="B1148" s="530"/>
      <c r="C1148" s="531"/>
      <c r="D1148" s="551"/>
      <c r="E1148" s="532"/>
      <c r="F1148" s="532"/>
      <c r="G1148" s="532"/>
      <c r="H1148" s="533">
        <v>0.21</v>
      </c>
      <c r="I1148" s="533">
        <v>1</v>
      </c>
      <c r="J1148" s="534"/>
      <c r="K1148" s="506">
        <f t="shared" si="234"/>
        <v>0</v>
      </c>
      <c r="L1148" s="536">
        <v>1</v>
      </c>
      <c r="M1148" s="536"/>
      <c r="N1148" s="700">
        <f t="shared" si="230"/>
        <v>1</v>
      </c>
      <c r="O1148" s="508"/>
      <c r="P1148" s="508"/>
      <c r="Q1148" s="508"/>
      <c r="R1148" s="508"/>
      <c r="S1148" s="508"/>
      <c r="T1148" s="508"/>
      <c r="U1148" s="508"/>
      <c r="V1148" s="508"/>
      <c r="W1148" s="508"/>
      <c r="X1148" s="508"/>
      <c r="Y1148" s="508"/>
      <c r="Z1148" s="508"/>
      <c r="AA1148" s="508"/>
      <c r="AB1148" s="508"/>
      <c r="AC1148" s="508"/>
      <c r="AD1148" s="508"/>
      <c r="AE1148" s="508"/>
      <c r="AF1148" s="508"/>
      <c r="AG1148" s="508"/>
      <c r="AH1148" s="508"/>
      <c r="AI1148" s="508"/>
      <c r="AJ1148" s="508"/>
      <c r="AK1148" s="509">
        <f t="shared" si="226"/>
        <v>0</v>
      </c>
      <c r="AL1148" s="700">
        <f t="shared" si="231"/>
        <v>1</v>
      </c>
      <c r="AM1148" s="701">
        <f>IF(Tableau4[[#This Row],[N° pièce]]="",0,(Tableau4[[#This Row],[hors TVA]]+(Tableau4[[#This Row],[hors TVA]]*Tableau4[[#This Row],[Taux TVA]])-(Tableau4[[#This Row],[hors TVA]]*Tableau4[[#This Row],[Taux TVA]]*Tableau4[[#This Row],[Régime TVA Récupération:]]))*Tableau4[[#This Row],[Type 1]])</f>
        <v>0</v>
      </c>
      <c r="AN1148" s="701">
        <f>IF(Tableau4[[#This Row],[N° pièce]]="",0,IF($K$2="pôle",((Tableau4[[#This Row],[hors TVA]]+(Tableau4[[#This Row],[hors TVA]]*Tableau4[[#This Row],[Taux TVA]])-(Tableau4[[#This Row],[hors TVA]]*Tableau4[[#This Row],[Taux TVA]]*Tableau4[[#This Row],[Régime TVA Récupération:]]))*Tableau4[[#This Row],[Type 2]]),0))</f>
        <v>0</v>
      </c>
      <c r="AO1148" s="701">
        <f t="shared" si="229"/>
        <v>0</v>
      </c>
      <c r="AP1148" s="255">
        <f t="shared" si="232"/>
        <v>0</v>
      </c>
      <c r="AQ1148" s="506">
        <f t="shared" si="233"/>
        <v>0</v>
      </c>
      <c r="AR1148" s="671"/>
      <c r="AS1148" s="512"/>
      <c r="AT1148" s="513"/>
      <c r="AU1148" s="753"/>
      <c r="AV1148" s="484"/>
      <c r="AW1148" s="484"/>
      <c r="AX1148" s="484"/>
      <c r="AY1148" s="484"/>
      <c r="AZ1148" s="484"/>
    </row>
    <row r="1149" spans="1:52" ht="15" hidden="1">
      <c r="A1149" s="543"/>
      <c r="B1149" s="530"/>
      <c r="C1149" s="531"/>
      <c r="D1149" s="551"/>
      <c r="E1149" s="532"/>
      <c r="F1149" s="532"/>
      <c r="G1149" s="532"/>
      <c r="H1149" s="533">
        <v>0.21</v>
      </c>
      <c r="I1149" s="533">
        <v>1</v>
      </c>
      <c r="J1149" s="534"/>
      <c r="K1149" s="506">
        <f t="shared" si="234"/>
        <v>0</v>
      </c>
      <c r="L1149" s="536">
        <v>1</v>
      </c>
      <c r="M1149" s="536"/>
      <c r="N1149" s="700">
        <f t="shared" si="230"/>
        <v>1</v>
      </c>
      <c r="O1149" s="508"/>
      <c r="P1149" s="508"/>
      <c r="Q1149" s="508"/>
      <c r="R1149" s="508"/>
      <c r="S1149" s="508"/>
      <c r="T1149" s="508"/>
      <c r="U1149" s="508"/>
      <c r="V1149" s="508"/>
      <c r="W1149" s="508"/>
      <c r="X1149" s="508"/>
      <c r="Y1149" s="508"/>
      <c r="Z1149" s="508"/>
      <c r="AA1149" s="508"/>
      <c r="AB1149" s="508"/>
      <c r="AC1149" s="508"/>
      <c r="AD1149" s="508"/>
      <c r="AE1149" s="508"/>
      <c r="AF1149" s="508"/>
      <c r="AG1149" s="508"/>
      <c r="AH1149" s="508"/>
      <c r="AI1149" s="508"/>
      <c r="AJ1149" s="508"/>
      <c r="AK1149" s="509">
        <f t="shared" si="226"/>
        <v>0</v>
      </c>
      <c r="AL1149" s="700">
        <f t="shared" si="231"/>
        <v>1</v>
      </c>
      <c r="AM1149" s="701">
        <f>IF(Tableau4[[#This Row],[N° pièce]]="",0,(Tableau4[[#This Row],[hors TVA]]+(Tableau4[[#This Row],[hors TVA]]*Tableau4[[#This Row],[Taux TVA]])-(Tableau4[[#This Row],[hors TVA]]*Tableau4[[#This Row],[Taux TVA]]*Tableau4[[#This Row],[Régime TVA Récupération:]]))*Tableau4[[#This Row],[Type 1]])</f>
        <v>0</v>
      </c>
      <c r="AN1149" s="701">
        <f>IF(Tableau4[[#This Row],[N° pièce]]="",0,IF($K$2="pôle",((Tableau4[[#This Row],[hors TVA]]+(Tableau4[[#This Row],[hors TVA]]*Tableau4[[#This Row],[Taux TVA]])-(Tableau4[[#This Row],[hors TVA]]*Tableau4[[#This Row],[Taux TVA]]*Tableau4[[#This Row],[Régime TVA Récupération:]]))*Tableau4[[#This Row],[Type 2]]),0))</f>
        <v>0</v>
      </c>
      <c r="AO1149" s="701">
        <f t="shared" si="229"/>
        <v>0</v>
      </c>
      <c r="AP1149" s="255">
        <f t="shared" si="232"/>
        <v>0</v>
      </c>
      <c r="AQ1149" s="506">
        <f t="shared" si="233"/>
        <v>0</v>
      </c>
      <c r="AR1149" s="671"/>
      <c r="AS1149" s="512"/>
      <c r="AT1149" s="513"/>
      <c r="AU1149" s="753"/>
      <c r="AV1149" s="484"/>
      <c r="AW1149" s="484"/>
      <c r="AX1149" s="484"/>
      <c r="AY1149" s="484"/>
      <c r="AZ1149" s="484"/>
    </row>
    <row r="1150" spans="1:52" ht="15" hidden="1">
      <c r="A1150" s="543"/>
      <c r="B1150" s="530"/>
      <c r="C1150" s="531"/>
      <c r="D1150" s="551"/>
      <c r="E1150" s="532"/>
      <c r="F1150" s="532"/>
      <c r="G1150" s="532"/>
      <c r="H1150" s="533">
        <v>0.21</v>
      </c>
      <c r="I1150" s="533">
        <v>1</v>
      </c>
      <c r="J1150" s="534"/>
      <c r="K1150" s="506">
        <f t="shared" si="234"/>
        <v>0</v>
      </c>
      <c r="L1150" s="536">
        <v>1</v>
      </c>
      <c r="M1150" s="536"/>
      <c r="N1150" s="700">
        <f t="shared" si="230"/>
        <v>1</v>
      </c>
      <c r="O1150" s="508"/>
      <c r="P1150" s="508"/>
      <c r="Q1150" s="508"/>
      <c r="R1150" s="508"/>
      <c r="S1150" s="508"/>
      <c r="T1150" s="508"/>
      <c r="U1150" s="508"/>
      <c r="V1150" s="508"/>
      <c r="W1150" s="508"/>
      <c r="X1150" s="508"/>
      <c r="Y1150" s="508"/>
      <c r="Z1150" s="508"/>
      <c r="AA1150" s="508"/>
      <c r="AB1150" s="508"/>
      <c r="AC1150" s="508"/>
      <c r="AD1150" s="508"/>
      <c r="AE1150" s="508"/>
      <c r="AF1150" s="508"/>
      <c r="AG1150" s="508"/>
      <c r="AH1150" s="508"/>
      <c r="AI1150" s="508"/>
      <c r="AJ1150" s="508"/>
      <c r="AK1150" s="509">
        <f t="shared" si="226"/>
        <v>0</v>
      </c>
      <c r="AL1150" s="700">
        <f t="shared" si="231"/>
        <v>1</v>
      </c>
      <c r="AM1150" s="701">
        <f>IF(Tableau4[[#This Row],[N° pièce]]="",0,(Tableau4[[#This Row],[hors TVA]]+(Tableau4[[#This Row],[hors TVA]]*Tableau4[[#This Row],[Taux TVA]])-(Tableau4[[#This Row],[hors TVA]]*Tableau4[[#This Row],[Taux TVA]]*Tableau4[[#This Row],[Régime TVA Récupération:]]))*Tableau4[[#This Row],[Type 1]])</f>
        <v>0</v>
      </c>
      <c r="AN1150" s="701">
        <f>IF(Tableau4[[#This Row],[N° pièce]]="",0,IF($K$2="pôle",((Tableau4[[#This Row],[hors TVA]]+(Tableau4[[#This Row],[hors TVA]]*Tableau4[[#This Row],[Taux TVA]])-(Tableau4[[#This Row],[hors TVA]]*Tableau4[[#This Row],[Taux TVA]]*Tableau4[[#This Row],[Régime TVA Récupération:]]))*Tableau4[[#This Row],[Type 2]]),0))</f>
        <v>0</v>
      </c>
      <c r="AO1150" s="701">
        <f t="shared" si="229"/>
        <v>0</v>
      </c>
      <c r="AP1150" s="255">
        <f t="shared" si="232"/>
        <v>0</v>
      </c>
      <c r="AQ1150" s="506">
        <f t="shared" si="233"/>
        <v>0</v>
      </c>
      <c r="AR1150" s="671"/>
      <c r="AS1150" s="512"/>
      <c r="AT1150" s="513"/>
      <c r="AU1150" s="753"/>
      <c r="AV1150" s="484"/>
      <c r="AW1150" s="484"/>
      <c r="AX1150" s="484"/>
      <c r="AY1150" s="484"/>
      <c r="AZ1150" s="484"/>
    </row>
    <row r="1151" spans="1:52" ht="15" hidden="1">
      <c r="A1151" s="543"/>
      <c r="B1151" s="530"/>
      <c r="C1151" s="531"/>
      <c r="D1151" s="551"/>
      <c r="E1151" s="532"/>
      <c r="F1151" s="532"/>
      <c r="G1151" s="532"/>
      <c r="H1151" s="533">
        <v>0.21</v>
      </c>
      <c r="I1151" s="533">
        <v>1</v>
      </c>
      <c r="J1151" s="534"/>
      <c r="K1151" s="506">
        <f t="shared" si="234"/>
        <v>0</v>
      </c>
      <c r="L1151" s="536">
        <v>1</v>
      </c>
      <c r="M1151" s="536"/>
      <c r="N1151" s="700">
        <f t="shared" si="230"/>
        <v>1</v>
      </c>
      <c r="O1151" s="508"/>
      <c r="P1151" s="508"/>
      <c r="Q1151" s="508"/>
      <c r="R1151" s="508"/>
      <c r="S1151" s="508"/>
      <c r="T1151" s="508"/>
      <c r="U1151" s="508"/>
      <c r="V1151" s="508"/>
      <c r="W1151" s="508"/>
      <c r="X1151" s="508"/>
      <c r="Y1151" s="508"/>
      <c r="Z1151" s="508"/>
      <c r="AA1151" s="508"/>
      <c r="AB1151" s="508"/>
      <c r="AC1151" s="508"/>
      <c r="AD1151" s="508"/>
      <c r="AE1151" s="508"/>
      <c r="AF1151" s="508"/>
      <c r="AG1151" s="508"/>
      <c r="AH1151" s="508"/>
      <c r="AI1151" s="508"/>
      <c r="AJ1151" s="508"/>
      <c r="AK1151" s="509">
        <f t="shared" si="226"/>
        <v>0</v>
      </c>
      <c r="AL1151" s="700">
        <f t="shared" si="231"/>
        <v>1</v>
      </c>
      <c r="AM1151" s="701">
        <f>IF(Tableau4[[#This Row],[N° pièce]]="",0,(Tableau4[[#This Row],[hors TVA]]+(Tableau4[[#This Row],[hors TVA]]*Tableau4[[#This Row],[Taux TVA]])-(Tableau4[[#This Row],[hors TVA]]*Tableau4[[#This Row],[Taux TVA]]*Tableau4[[#This Row],[Régime TVA Récupération:]]))*Tableau4[[#This Row],[Type 1]])</f>
        <v>0</v>
      </c>
      <c r="AN1151" s="701">
        <f>IF(Tableau4[[#This Row],[N° pièce]]="",0,IF($K$2="pôle",((Tableau4[[#This Row],[hors TVA]]+(Tableau4[[#This Row],[hors TVA]]*Tableau4[[#This Row],[Taux TVA]])-(Tableau4[[#This Row],[hors TVA]]*Tableau4[[#This Row],[Taux TVA]]*Tableau4[[#This Row],[Régime TVA Récupération:]]))*Tableau4[[#This Row],[Type 2]]),0))</f>
        <v>0</v>
      </c>
      <c r="AO1151" s="701">
        <f t="shared" ref="AO1151:AO1214" si="235">$AM1151+$AN1151</f>
        <v>0</v>
      </c>
      <c r="AP1151" s="255">
        <f t="shared" si="232"/>
        <v>0</v>
      </c>
      <c r="AQ1151" s="506">
        <f t="shared" si="233"/>
        <v>0</v>
      </c>
      <c r="AR1151" s="671"/>
      <c r="AS1151" s="512"/>
      <c r="AT1151" s="513"/>
      <c r="AU1151" s="753"/>
      <c r="AV1151" s="484"/>
      <c r="AW1151" s="484"/>
      <c r="AX1151" s="484"/>
      <c r="AY1151" s="484"/>
      <c r="AZ1151" s="484"/>
    </row>
    <row r="1152" spans="1:52" ht="15" hidden="1">
      <c r="A1152" s="543"/>
      <c r="B1152" s="530"/>
      <c r="C1152" s="531"/>
      <c r="D1152" s="551"/>
      <c r="E1152" s="532"/>
      <c r="F1152" s="532"/>
      <c r="G1152" s="532"/>
      <c r="H1152" s="533">
        <v>0.21</v>
      </c>
      <c r="I1152" s="533">
        <v>1</v>
      </c>
      <c r="J1152" s="534"/>
      <c r="K1152" s="506">
        <f t="shared" si="234"/>
        <v>0</v>
      </c>
      <c r="L1152" s="536">
        <v>1</v>
      </c>
      <c r="M1152" s="536"/>
      <c r="N1152" s="700">
        <f t="shared" si="230"/>
        <v>1</v>
      </c>
      <c r="O1152" s="508"/>
      <c r="P1152" s="508"/>
      <c r="Q1152" s="508"/>
      <c r="R1152" s="508"/>
      <c r="S1152" s="508"/>
      <c r="T1152" s="508"/>
      <c r="U1152" s="508"/>
      <c r="V1152" s="508"/>
      <c r="W1152" s="508"/>
      <c r="X1152" s="508"/>
      <c r="Y1152" s="508"/>
      <c r="Z1152" s="508"/>
      <c r="AA1152" s="508"/>
      <c r="AB1152" s="508"/>
      <c r="AC1152" s="508"/>
      <c r="AD1152" s="508"/>
      <c r="AE1152" s="508"/>
      <c r="AF1152" s="508"/>
      <c r="AG1152" s="508"/>
      <c r="AH1152" s="508"/>
      <c r="AI1152" s="508"/>
      <c r="AJ1152" s="508"/>
      <c r="AK1152" s="509">
        <f t="shared" si="226"/>
        <v>0</v>
      </c>
      <c r="AL1152" s="700">
        <f t="shared" si="231"/>
        <v>1</v>
      </c>
      <c r="AM1152" s="701">
        <f>IF(Tableau4[[#This Row],[N° pièce]]="",0,(Tableau4[[#This Row],[hors TVA]]+(Tableau4[[#This Row],[hors TVA]]*Tableau4[[#This Row],[Taux TVA]])-(Tableau4[[#This Row],[hors TVA]]*Tableau4[[#This Row],[Taux TVA]]*Tableau4[[#This Row],[Régime TVA Récupération:]]))*Tableau4[[#This Row],[Type 1]])</f>
        <v>0</v>
      </c>
      <c r="AN1152" s="701">
        <f>IF(Tableau4[[#This Row],[N° pièce]]="",0,IF($K$2="pôle",((Tableau4[[#This Row],[hors TVA]]+(Tableau4[[#This Row],[hors TVA]]*Tableau4[[#This Row],[Taux TVA]])-(Tableau4[[#This Row],[hors TVA]]*Tableau4[[#This Row],[Taux TVA]]*Tableau4[[#This Row],[Régime TVA Récupération:]]))*Tableau4[[#This Row],[Type 2]]),0))</f>
        <v>0</v>
      </c>
      <c r="AO1152" s="701">
        <f t="shared" si="235"/>
        <v>0</v>
      </c>
      <c r="AP1152" s="255">
        <f t="shared" si="232"/>
        <v>0</v>
      </c>
      <c r="AQ1152" s="506">
        <f t="shared" si="233"/>
        <v>0</v>
      </c>
      <c r="AR1152" s="671"/>
      <c r="AS1152" s="512"/>
      <c r="AT1152" s="513"/>
      <c r="AU1152" s="753"/>
      <c r="AV1152" s="484"/>
      <c r="AW1152" s="484"/>
      <c r="AX1152" s="484"/>
      <c r="AY1152" s="484"/>
      <c r="AZ1152" s="484"/>
    </row>
    <row r="1153" spans="1:52" ht="15" hidden="1">
      <c r="A1153" s="543"/>
      <c r="B1153" s="530"/>
      <c r="C1153" s="531"/>
      <c r="D1153" s="551"/>
      <c r="E1153" s="532"/>
      <c r="F1153" s="532"/>
      <c r="G1153" s="532"/>
      <c r="H1153" s="533">
        <v>0.21</v>
      </c>
      <c r="I1153" s="533">
        <v>1</v>
      </c>
      <c r="J1153" s="534"/>
      <c r="K1153" s="506">
        <f t="shared" si="234"/>
        <v>0</v>
      </c>
      <c r="L1153" s="536">
        <v>1</v>
      </c>
      <c r="M1153" s="536"/>
      <c r="N1153" s="700">
        <f t="shared" si="230"/>
        <v>1</v>
      </c>
      <c r="O1153" s="508"/>
      <c r="P1153" s="508"/>
      <c r="Q1153" s="508"/>
      <c r="R1153" s="508"/>
      <c r="S1153" s="508"/>
      <c r="T1153" s="508"/>
      <c r="U1153" s="508"/>
      <c r="V1153" s="508"/>
      <c r="W1153" s="508"/>
      <c r="X1153" s="508"/>
      <c r="Y1153" s="508"/>
      <c r="Z1153" s="508"/>
      <c r="AA1153" s="508"/>
      <c r="AB1153" s="508"/>
      <c r="AC1153" s="508"/>
      <c r="AD1153" s="508"/>
      <c r="AE1153" s="508"/>
      <c r="AF1153" s="508"/>
      <c r="AG1153" s="508"/>
      <c r="AH1153" s="508"/>
      <c r="AI1153" s="508"/>
      <c r="AJ1153" s="508"/>
      <c r="AK1153" s="509">
        <f t="shared" si="226"/>
        <v>0</v>
      </c>
      <c r="AL1153" s="700">
        <f t="shared" si="231"/>
        <v>1</v>
      </c>
      <c r="AM1153" s="701">
        <f>IF(Tableau4[[#This Row],[N° pièce]]="",0,(Tableau4[[#This Row],[hors TVA]]+(Tableau4[[#This Row],[hors TVA]]*Tableau4[[#This Row],[Taux TVA]])-(Tableau4[[#This Row],[hors TVA]]*Tableau4[[#This Row],[Taux TVA]]*Tableau4[[#This Row],[Régime TVA Récupération:]]))*Tableau4[[#This Row],[Type 1]])</f>
        <v>0</v>
      </c>
      <c r="AN1153" s="701">
        <f>IF(Tableau4[[#This Row],[N° pièce]]="",0,IF($K$2="pôle",((Tableau4[[#This Row],[hors TVA]]+(Tableau4[[#This Row],[hors TVA]]*Tableau4[[#This Row],[Taux TVA]])-(Tableau4[[#This Row],[hors TVA]]*Tableau4[[#This Row],[Taux TVA]]*Tableau4[[#This Row],[Régime TVA Récupération:]]))*Tableau4[[#This Row],[Type 2]]),0))</f>
        <v>0</v>
      </c>
      <c r="AO1153" s="701">
        <f t="shared" si="235"/>
        <v>0</v>
      </c>
      <c r="AP1153" s="255">
        <f t="shared" si="232"/>
        <v>0</v>
      </c>
      <c r="AQ1153" s="506">
        <f t="shared" si="233"/>
        <v>0</v>
      </c>
      <c r="AR1153" s="671"/>
      <c r="AS1153" s="512"/>
      <c r="AT1153" s="513"/>
      <c r="AU1153" s="753"/>
      <c r="AV1153" s="484"/>
      <c r="AW1153" s="484"/>
      <c r="AX1153" s="484"/>
      <c r="AY1153" s="484"/>
      <c r="AZ1153" s="484"/>
    </row>
    <row r="1154" spans="1:52" ht="15" hidden="1">
      <c r="A1154" s="543"/>
      <c r="B1154" s="530"/>
      <c r="C1154" s="531"/>
      <c r="D1154" s="551"/>
      <c r="E1154" s="532"/>
      <c r="F1154" s="532"/>
      <c r="G1154" s="532"/>
      <c r="H1154" s="533">
        <v>0.21</v>
      </c>
      <c r="I1154" s="533">
        <v>1</v>
      </c>
      <c r="J1154" s="534"/>
      <c r="K1154" s="506">
        <f t="shared" si="234"/>
        <v>0</v>
      </c>
      <c r="L1154" s="536">
        <v>1</v>
      </c>
      <c r="M1154" s="536"/>
      <c r="N1154" s="700">
        <f t="shared" si="230"/>
        <v>1</v>
      </c>
      <c r="O1154" s="508"/>
      <c r="P1154" s="508"/>
      <c r="Q1154" s="508"/>
      <c r="R1154" s="508"/>
      <c r="S1154" s="508"/>
      <c r="T1154" s="508"/>
      <c r="U1154" s="508"/>
      <c r="V1154" s="508"/>
      <c r="W1154" s="508"/>
      <c r="X1154" s="508"/>
      <c r="Y1154" s="508"/>
      <c r="Z1154" s="508"/>
      <c r="AA1154" s="508"/>
      <c r="AB1154" s="508"/>
      <c r="AC1154" s="508"/>
      <c r="AD1154" s="508"/>
      <c r="AE1154" s="508"/>
      <c r="AF1154" s="508"/>
      <c r="AG1154" s="508"/>
      <c r="AH1154" s="508"/>
      <c r="AI1154" s="508"/>
      <c r="AJ1154" s="508"/>
      <c r="AK1154" s="509">
        <f t="shared" si="226"/>
        <v>0</v>
      </c>
      <c r="AL1154" s="700">
        <f t="shared" si="231"/>
        <v>1</v>
      </c>
      <c r="AM1154" s="701">
        <f>IF(Tableau4[[#This Row],[N° pièce]]="",0,(Tableau4[[#This Row],[hors TVA]]+(Tableau4[[#This Row],[hors TVA]]*Tableau4[[#This Row],[Taux TVA]])-(Tableau4[[#This Row],[hors TVA]]*Tableau4[[#This Row],[Taux TVA]]*Tableau4[[#This Row],[Régime TVA Récupération:]]))*Tableau4[[#This Row],[Type 1]])</f>
        <v>0</v>
      </c>
      <c r="AN1154" s="701">
        <f>IF(Tableau4[[#This Row],[N° pièce]]="",0,IF($K$2="pôle",((Tableau4[[#This Row],[hors TVA]]+(Tableau4[[#This Row],[hors TVA]]*Tableau4[[#This Row],[Taux TVA]])-(Tableau4[[#This Row],[hors TVA]]*Tableau4[[#This Row],[Taux TVA]]*Tableau4[[#This Row],[Régime TVA Récupération:]]))*Tableau4[[#This Row],[Type 2]]),0))</f>
        <v>0</v>
      </c>
      <c r="AO1154" s="701">
        <f t="shared" si="235"/>
        <v>0</v>
      </c>
      <c r="AP1154" s="255">
        <f t="shared" si="232"/>
        <v>0</v>
      </c>
      <c r="AQ1154" s="506">
        <f t="shared" si="233"/>
        <v>0</v>
      </c>
      <c r="AR1154" s="671"/>
      <c r="AS1154" s="512"/>
      <c r="AT1154" s="513"/>
      <c r="AU1154" s="753"/>
      <c r="AV1154" s="484"/>
      <c r="AW1154" s="484"/>
      <c r="AX1154" s="484"/>
      <c r="AY1154" s="484"/>
      <c r="AZ1154" s="484"/>
    </row>
    <row r="1155" spans="1:52" ht="15" hidden="1">
      <c r="A1155" s="543"/>
      <c r="B1155" s="530"/>
      <c r="C1155" s="531"/>
      <c r="D1155" s="551"/>
      <c r="E1155" s="532"/>
      <c r="F1155" s="532"/>
      <c r="G1155" s="532"/>
      <c r="H1155" s="533">
        <v>0.21</v>
      </c>
      <c r="I1155" s="533">
        <v>1</v>
      </c>
      <c r="J1155" s="534"/>
      <c r="K1155" s="506">
        <f t="shared" si="234"/>
        <v>0</v>
      </c>
      <c r="L1155" s="536">
        <v>1</v>
      </c>
      <c r="M1155" s="536"/>
      <c r="N1155" s="700">
        <f t="shared" si="230"/>
        <v>1</v>
      </c>
      <c r="O1155" s="508"/>
      <c r="P1155" s="508"/>
      <c r="Q1155" s="508"/>
      <c r="R1155" s="508"/>
      <c r="S1155" s="508"/>
      <c r="T1155" s="508"/>
      <c r="U1155" s="508"/>
      <c r="V1155" s="508"/>
      <c r="W1155" s="508"/>
      <c r="X1155" s="508"/>
      <c r="Y1155" s="508"/>
      <c r="Z1155" s="508"/>
      <c r="AA1155" s="508"/>
      <c r="AB1155" s="508"/>
      <c r="AC1155" s="508"/>
      <c r="AD1155" s="508"/>
      <c r="AE1155" s="508"/>
      <c r="AF1155" s="508"/>
      <c r="AG1155" s="508"/>
      <c r="AH1155" s="508"/>
      <c r="AI1155" s="508"/>
      <c r="AJ1155" s="508"/>
      <c r="AK1155" s="509">
        <f t="shared" si="226"/>
        <v>0</v>
      </c>
      <c r="AL1155" s="700">
        <f t="shared" si="231"/>
        <v>1</v>
      </c>
      <c r="AM1155" s="701">
        <f>IF(Tableau4[[#This Row],[N° pièce]]="",0,(Tableau4[[#This Row],[hors TVA]]+(Tableau4[[#This Row],[hors TVA]]*Tableau4[[#This Row],[Taux TVA]])-(Tableau4[[#This Row],[hors TVA]]*Tableau4[[#This Row],[Taux TVA]]*Tableau4[[#This Row],[Régime TVA Récupération:]]))*Tableau4[[#This Row],[Type 1]])</f>
        <v>0</v>
      </c>
      <c r="AN1155" s="701">
        <f>IF(Tableau4[[#This Row],[N° pièce]]="",0,IF($K$2="pôle",((Tableau4[[#This Row],[hors TVA]]+(Tableau4[[#This Row],[hors TVA]]*Tableau4[[#This Row],[Taux TVA]])-(Tableau4[[#This Row],[hors TVA]]*Tableau4[[#This Row],[Taux TVA]]*Tableau4[[#This Row],[Régime TVA Récupération:]]))*Tableau4[[#This Row],[Type 2]]),0))</f>
        <v>0</v>
      </c>
      <c r="AO1155" s="701">
        <f t="shared" si="235"/>
        <v>0</v>
      </c>
      <c r="AP1155" s="255">
        <f t="shared" si="232"/>
        <v>0</v>
      </c>
      <c r="AQ1155" s="506">
        <f t="shared" si="233"/>
        <v>0</v>
      </c>
      <c r="AR1155" s="671"/>
      <c r="AS1155" s="512"/>
      <c r="AT1155" s="513"/>
      <c r="AU1155" s="753"/>
      <c r="AV1155" s="484"/>
      <c r="AW1155" s="484"/>
      <c r="AX1155" s="484"/>
      <c r="AY1155" s="484"/>
      <c r="AZ1155" s="484"/>
    </row>
    <row r="1156" spans="1:52" ht="15" hidden="1">
      <c r="A1156" s="543"/>
      <c r="B1156" s="530"/>
      <c r="C1156" s="531"/>
      <c r="D1156" s="551"/>
      <c r="E1156" s="532"/>
      <c r="F1156" s="532"/>
      <c r="G1156" s="532"/>
      <c r="H1156" s="533">
        <v>0.21</v>
      </c>
      <c r="I1156" s="533">
        <v>1</v>
      </c>
      <c r="J1156" s="534"/>
      <c r="K1156" s="506">
        <f t="shared" si="234"/>
        <v>0</v>
      </c>
      <c r="L1156" s="536">
        <v>1</v>
      </c>
      <c r="M1156" s="536"/>
      <c r="N1156" s="700">
        <f t="shared" si="230"/>
        <v>1</v>
      </c>
      <c r="O1156" s="508"/>
      <c r="P1156" s="508"/>
      <c r="Q1156" s="508"/>
      <c r="R1156" s="508"/>
      <c r="S1156" s="508"/>
      <c r="T1156" s="508"/>
      <c r="U1156" s="508"/>
      <c r="V1156" s="508"/>
      <c r="W1156" s="508"/>
      <c r="X1156" s="508"/>
      <c r="Y1156" s="508"/>
      <c r="Z1156" s="508"/>
      <c r="AA1156" s="508"/>
      <c r="AB1156" s="508"/>
      <c r="AC1156" s="508"/>
      <c r="AD1156" s="508"/>
      <c r="AE1156" s="508"/>
      <c r="AF1156" s="508"/>
      <c r="AG1156" s="508"/>
      <c r="AH1156" s="508"/>
      <c r="AI1156" s="508"/>
      <c r="AJ1156" s="508"/>
      <c r="AK1156" s="509">
        <f t="shared" si="226"/>
        <v>0</v>
      </c>
      <c r="AL1156" s="700">
        <f t="shared" si="231"/>
        <v>1</v>
      </c>
      <c r="AM1156" s="701">
        <f>IF(Tableau4[[#This Row],[N° pièce]]="",0,(Tableau4[[#This Row],[hors TVA]]+(Tableau4[[#This Row],[hors TVA]]*Tableau4[[#This Row],[Taux TVA]])-(Tableau4[[#This Row],[hors TVA]]*Tableau4[[#This Row],[Taux TVA]]*Tableau4[[#This Row],[Régime TVA Récupération:]]))*Tableau4[[#This Row],[Type 1]])</f>
        <v>0</v>
      </c>
      <c r="AN1156" s="701">
        <f>IF(Tableau4[[#This Row],[N° pièce]]="",0,IF($K$2="pôle",((Tableau4[[#This Row],[hors TVA]]+(Tableau4[[#This Row],[hors TVA]]*Tableau4[[#This Row],[Taux TVA]])-(Tableau4[[#This Row],[hors TVA]]*Tableau4[[#This Row],[Taux TVA]]*Tableau4[[#This Row],[Régime TVA Récupération:]]))*Tableau4[[#This Row],[Type 2]]),0))</f>
        <v>0</v>
      </c>
      <c r="AO1156" s="701">
        <f t="shared" si="235"/>
        <v>0</v>
      </c>
      <c r="AP1156" s="255">
        <f t="shared" si="232"/>
        <v>0</v>
      </c>
      <c r="AQ1156" s="506">
        <f t="shared" si="233"/>
        <v>0</v>
      </c>
      <c r="AR1156" s="671"/>
      <c r="AS1156" s="512"/>
      <c r="AT1156" s="513"/>
      <c r="AU1156" s="753"/>
      <c r="AV1156" s="484"/>
      <c r="AW1156" s="484"/>
      <c r="AX1156" s="484"/>
      <c r="AY1156" s="484"/>
      <c r="AZ1156" s="484"/>
    </row>
    <row r="1157" spans="1:52" ht="15" hidden="1">
      <c r="A1157" s="543"/>
      <c r="B1157" s="530"/>
      <c r="C1157" s="531"/>
      <c r="D1157" s="551"/>
      <c r="E1157" s="532"/>
      <c r="F1157" s="532"/>
      <c r="G1157" s="532"/>
      <c r="H1157" s="533">
        <v>0.21</v>
      </c>
      <c r="I1157" s="533">
        <v>1</v>
      </c>
      <c r="J1157" s="534"/>
      <c r="K1157" s="506">
        <f t="shared" si="234"/>
        <v>0</v>
      </c>
      <c r="L1157" s="536">
        <v>1</v>
      </c>
      <c r="M1157" s="536"/>
      <c r="N1157" s="700">
        <f t="shared" si="230"/>
        <v>1</v>
      </c>
      <c r="O1157" s="508"/>
      <c r="P1157" s="508"/>
      <c r="Q1157" s="508"/>
      <c r="R1157" s="508"/>
      <c r="S1157" s="508"/>
      <c r="T1157" s="508"/>
      <c r="U1157" s="508"/>
      <c r="V1157" s="508"/>
      <c r="W1157" s="508"/>
      <c r="X1157" s="508"/>
      <c r="Y1157" s="508"/>
      <c r="Z1157" s="508"/>
      <c r="AA1157" s="508"/>
      <c r="AB1157" s="508"/>
      <c r="AC1157" s="508"/>
      <c r="AD1157" s="508"/>
      <c r="AE1157" s="508"/>
      <c r="AF1157" s="508"/>
      <c r="AG1157" s="508"/>
      <c r="AH1157" s="508"/>
      <c r="AI1157" s="508"/>
      <c r="AJ1157" s="508"/>
      <c r="AK1157" s="509">
        <f t="shared" si="226"/>
        <v>0</v>
      </c>
      <c r="AL1157" s="700">
        <f t="shared" si="231"/>
        <v>1</v>
      </c>
      <c r="AM1157" s="701">
        <f>IF(Tableau4[[#This Row],[N° pièce]]="",0,(Tableau4[[#This Row],[hors TVA]]+(Tableau4[[#This Row],[hors TVA]]*Tableau4[[#This Row],[Taux TVA]])-(Tableau4[[#This Row],[hors TVA]]*Tableau4[[#This Row],[Taux TVA]]*Tableau4[[#This Row],[Régime TVA Récupération:]]))*Tableau4[[#This Row],[Type 1]])</f>
        <v>0</v>
      </c>
      <c r="AN1157" s="701">
        <f>IF(Tableau4[[#This Row],[N° pièce]]="",0,IF($K$2="pôle",((Tableau4[[#This Row],[hors TVA]]+(Tableau4[[#This Row],[hors TVA]]*Tableau4[[#This Row],[Taux TVA]])-(Tableau4[[#This Row],[hors TVA]]*Tableau4[[#This Row],[Taux TVA]]*Tableau4[[#This Row],[Régime TVA Récupération:]]))*Tableau4[[#This Row],[Type 2]]),0))</f>
        <v>0</v>
      </c>
      <c r="AO1157" s="701">
        <f t="shared" si="235"/>
        <v>0</v>
      </c>
      <c r="AP1157" s="255">
        <f t="shared" si="232"/>
        <v>0</v>
      </c>
      <c r="AQ1157" s="506">
        <f t="shared" si="233"/>
        <v>0</v>
      </c>
      <c r="AR1157" s="671"/>
      <c r="AS1157" s="512"/>
      <c r="AT1157" s="513"/>
      <c r="AU1157" s="753"/>
      <c r="AV1157" s="484"/>
      <c r="AW1157" s="484"/>
      <c r="AX1157" s="484"/>
      <c r="AY1157" s="484"/>
      <c r="AZ1157" s="484"/>
    </row>
    <row r="1158" spans="1:52" ht="15" hidden="1">
      <c r="A1158" s="543"/>
      <c r="B1158" s="530"/>
      <c r="C1158" s="531"/>
      <c r="D1158" s="551"/>
      <c r="E1158" s="532"/>
      <c r="F1158" s="532"/>
      <c r="G1158" s="532"/>
      <c r="H1158" s="533">
        <v>0.21</v>
      </c>
      <c r="I1158" s="533">
        <v>1</v>
      </c>
      <c r="J1158" s="534"/>
      <c r="K1158" s="506">
        <f t="shared" si="234"/>
        <v>0</v>
      </c>
      <c r="L1158" s="536">
        <v>1</v>
      </c>
      <c r="M1158" s="536"/>
      <c r="N1158" s="700">
        <f t="shared" si="230"/>
        <v>1</v>
      </c>
      <c r="O1158" s="508"/>
      <c r="P1158" s="508"/>
      <c r="Q1158" s="508"/>
      <c r="R1158" s="508"/>
      <c r="S1158" s="508"/>
      <c r="T1158" s="508"/>
      <c r="U1158" s="508"/>
      <c r="V1158" s="508"/>
      <c r="W1158" s="508"/>
      <c r="X1158" s="508"/>
      <c r="Y1158" s="508"/>
      <c r="Z1158" s="508"/>
      <c r="AA1158" s="508"/>
      <c r="AB1158" s="508"/>
      <c r="AC1158" s="508"/>
      <c r="AD1158" s="508"/>
      <c r="AE1158" s="508"/>
      <c r="AF1158" s="508"/>
      <c r="AG1158" s="508"/>
      <c r="AH1158" s="508"/>
      <c r="AI1158" s="508"/>
      <c r="AJ1158" s="508"/>
      <c r="AK1158" s="509">
        <f t="shared" si="226"/>
        <v>0</v>
      </c>
      <c r="AL1158" s="700">
        <f t="shared" si="231"/>
        <v>1</v>
      </c>
      <c r="AM1158" s="701">
        <f>IF(Tableau4[[#This Row],[N° pièce]]="",0,(Tableau4[[#This Row],[hors TVA]]+(Tableau4[[#This Row],[hors TVA]]*Tableau4[[#This Row],[Taux TVA]])-(Tableau4[[#This Row],[hors TVA]]*Tableau4[[#This Row],[Taux TVA]]*Tableau4[[#This Row],[Régime TVA Récupération:]]))*Tableau4[[#This Row],[Type 1]])</f>
        <v>0</v>
      </c>
      <c r="AN1158" s="701">
        <f>IF(Tableau4[[#This Row],[N° pièce]]="",0,IF($K$2="pôle",((Tableau4[[#This Row],[hors TVA]]+(Tableau4[[#This Row],[hors TVA]]*Tableau4[[#This Row],[Taux TVA]])-(Tableau4[[#This Row],[hors TVA]]*Tableau4[[#This Row],[Taux TVA]]*Tableau4[[#This Row],[Régime TVA Récupération:]]))*Tableau4[[#This Row],[Type 2]]),0))</f>
        <v>0</v>
      </c>
      <c r="AO1158" s="701">
        <f t="shared" si="235"/>
        <v>0</v>
      </c>
      <c r="AP1158" s="255">
        <f t="shared" si="232"/>
        <v>0</v>
      </c>
      <c r="AQ1158" s="506">
        <f t="shared" si="233"/>
        <v>0</v>
      </c>
      <c r="AR1158" s="671"/>
      <c r="AS1158" s="512"/>
      <c r="AT1158" s="513"/>
      <c r="AU1158" s="753"/>
      <c r="AV1158" s="484"/>
      <c r="AW1158" s="484"/>
      <c r="AX1158" s="484"/>
      <c r="AY1158" s="484"/>
      <c r="AZ1158" s="484"/>
    </row>
    <row r="1159" spans="1:52" ht="15" hidden="1">
      <c r="A1159" s="543"/>
      <c r="B1159" s="530"/>
      <c r="C1159" s="531"/>
      <c r="D1159" s="551"/>
      <c r="E1159" s="532"/>
      <c r="F1159" s="532"/>
      <c r="G1159" s="532"/>
      <c r="H1159" s="533">
        <v>0.21</v>
      </c>
      <c r="I1159" s="533">
        <v>1</v>
      </c>
      <c r="J1159" s="534"/>
      <c r="K1159" s="506">
        <f t="shared" si="234"/>
        <v>0</v>
      </c>
      <c r="L1159" s="536">
        <v>1</v>
      </c>
      <c r="M1159" s="536"/>
      <c r="N1159" s="700">
        <f t="shared" si="230"/>
        <v>1</v>
      </c>
      <c r="O1159" s="508"/>
      <c r="P1159" s="508"/>
      <c r="Q1159" s="508"/>
      <c r="R1159" s="508"/>
      <c r="S1159" s="508"/>
      <c r="T1159" s="508"/>
      <c r="U1159" s="508"/>
      <c r="V1159" s="508"/>
      <c r="W1159" s="508"/>
      <c r="X1159" s="508"/>
      <c r="Y1159" s="508"/>
      <c r="Z1159" s="508"/>
      <c r="AA1159" s="508"/>
      <c r="AB1159" s="508"/>
      <c r="AC1159" s="508"/>
      <c r="AD1159" s="508"/>
      <c r="AE1159" s="508"/>
      <c r="AF1159" s="508"/>
      <c r="AG1159" s="508"/>
      <c r="AH1159" s="508"/>
      <c r="AI1159" s="508"/>
      <c r="AJ1159" s="508"/>
      <c r="AK1159" s="509">
        <f t="shared" si="226"/>
        <v>0</v>
      </c>
      <c r="AL1159" s="700">
        <f t="shared" si="231"/>
        <v>1</v>
      </c>
      <c r="AM1159" s="701">
        <f>IF(Tableau4[[#This Row],[N° pièce]]="",0,(Tableau4[[#This Row],[hors TVA]]+(Tableau4[[#This Row],[hors TVA]]*Tableau4[[#This Row],[Taux TVA]])-(Tableau4[[#This Row],[hors TVA]]*Tableau4[[#This Row],[Taux TVA]]*Tableau4[[#This Row],[Régime TVA Récupération:]]))*Tableau4[[#This Row],[Type 1]])</f>
        <v>0</v>
      </c>
      <c r="AN1159" s="701">
        <f>IF(Tableau4[[#This Row],[N° pièce]]="",0,IF($K$2="pôle",((Tableau4[[#This Row],[hors TVA]]+(Tableau4[[#This Row],[hors TVA]]*Tableau4[[#This Row],[Taux TVA]])-(Tableau4[[#This Row],[hors TVA]]*Tableau4[[#This Row],[Taux TVA]]*Tableau4[[#This Row],[Régime TVA Récupération:]]))*Tableau4[[#This Row],[Type 2]]),0))</f>
        <v>0</v>
      </c>
      <c r="AO1159" s="701">
        <f t="shared" si="235"/>
        <v>0</v>
      </c>
      <c r="AP1159" s="255">
        <f t="shared" si="232"/>
        <v>0</v>
      </c>
      <c r="AQ1159" s="506">
        <f t="shared" si="233"/>
        <v>0</v>
      </c>
      <c r="AR1159" s="671"/>
      <c r="AS1159" s="512"/>
      <c r="AT1159" s="513"/>
      <c r="AU1159" s="753"/>
      <c r="AV1159" s="484"/>
      <c r="AW1159" s="484"/>
      <c r="AX1159" s="484"/>
      <c r="AY1159" s="484"/>
      <c r="AZ1159" s="484"/>
    </row>
    <row r="1160" spans="1:52" ht="15" hidden="1">
      <c r="A1160" s="543"/>
      <c r="B1160" s="530"/>
      <c r="C1160" s="531"/>
      <c r="D1160" s="551"/>
      <c r="E1160" s="532"/>
      <c r="F1160" s="532"/>
      <c r="G1160" s="532"/>
      <c r="H1160" s="533">
        <v>0.21</v>
      </c>
      <c r="I1160" s="533">
        <v>1</v>
      </c>
      <c r="J1160" s="534"/>
      <c r="K1160" s="506">
        <f t="shared" si="234"/>
        <v>0</v>
      </c>
      <c r="L1160" s="536">
        <v>1</v>
      </c>
      <c r="M1160" s="536"/>
      <c r="N1160" s="700">
        <f t="shared" si="230"/>
        <v>1</v>
      </c>
      <c r="O1160" s="508"/>
      <c r="P1160" s="508"/>
      <c r="Q1160" s="508"/>
      <c r="R1160" s="508"/>
      <c r="S1160" s="508"/>
      <c r="T1160" s="508"/>
      <c r="U1160" s="508"/>
      <c r="V1160" s="508"/>
      <c r="W1160" s="508"/>
      <c r="X1160" s="508"/>
      <c r="Y1160" s="508"/>
      <c r="Z1160" s="508"/>
      <c r="AA1160" s="508"/>
      <c r="AB1160" s="508"/>
      <c r="AC1160" s="508"/>
      <c r="AD1160" s="508"/>
      <c r="AE1160" s="508"/>
      <c r="AF1160" s="508"/>
      <c r="AG1160" s="508"/>
      <c r="AH1160" s="508"/>
      <c r="AI1160" s="508"/>
      <c r="AJ1160" s="508"/>
      <c r="AK1160" s="509">
        <f t="shared" si="226"/>
        <v>0</v>
      </c>
      <c r="AL1160" s="700">
        <f t="shared" si="231"/>
        <v>1</v>
      </c>
      <c r="AM1160" s="701">
        <f>IF(Tableau4[[#This Row],[N° pièce]]="",0,(Tableau4[[#This Row],[hors TVA]]+(Tableau4[[#This Row],[hors TVA]]*Tableau4[[#This Row],[Taux TVA]])-(Tableau4[[#This Row],[hors TVA]]*Tableau4[[#This Row],[Taux TVA]]*Tableau4[[#This Row],[Régime TVA Récupération:]]))*Tableau4[[#This Row],[Type 1]])</f>
        <v>0</v>
      </c>
      <c r="AN1160" s="701">
        <f>IF(Tableau4[[#This Row],[N° pièce]]="",0,IF($K$2="pôle",((Tableau4[[#This Row],[hors TVA]]+(Tableau4[[#This Row],[hors TVA]]*Tableau4[[#This Row],[Taux TVA]])-(Tableau4[[#This Row],[hors TVA]]*Tableau4[[#This Row],[Taux TVA]]*Tableau4[[#This Row],[Régime TVA Récupération:]]))*Tableau4[[#This Row],[Type 2]]),0))</f>
        <v>0</v>
      </c>
      <c r="AO1160" s="701">
        <f t="shared" si="235"/>
        <v>0</v>
      </c>
      <c r="AP1160" s="255">
        <f t="shared" si="232"/>
        <v>0</v>
      </c>
      <c r="AQ1160" s="506">
        <f t="shared" si="233"/>
        <v>0</v>
      </c>
      <c r="AR1160" s="671"/>
      <c r="AS1160" s="512"/>
      <c r="AT1160" s="513"/>
      <c r="AU1160" s="753"/>
      <c r="AV1160" s="484"/>
      <c r="AW1160" s="484"/>
      <c r="AX1160" s="484"/>
      <c r="AY1160" s="484"/>
      <c r="AZ1160" s="484"/>
    </row>
    <row r="1161" spans="1:52" ht="15" hidden="1">
      <c r="A1161" s="543"/>
      <c r="B1161" s="530"/>
      <c r="C1161" s="531"/>
      <c r="D1161" s="551"/>
      <c r="E1161" s="532"/>
      <c r="F1161" s="532"/>
      <c r="G1161" s="532"/>
      <c r="H1161" s="533">
        <v>0.21</v>
      </c>
      <c r="I1161" s="533">
        <v>1</v>
      </c>
      <c r="J1161" s="534"/>
      <c r="K1161" s="506">
        <f t="shared" si="234"/>
        <v>0</v>
      </c>
      <c r="L1161" s="536">
        <v>1</v>
      </c>
      <c r="M1161" s="536"/>
      <c r="N1161" s="700">
        <f t="shared" si="230"/>
        <v>1</v>
      </c>
      <c r="O1161" s="508"/>
      <c r="P1161" s="508"/>
      <c r="Q1161" s="508"/>
      <c r="R1161" s="508"/>
      <c r="S1161" s="508"/>
      <c r="T1161" s="508"/>
      <c r="U1161" s="508"/>
      <c r="V1161" s="508"/>
      <c r="W1161" s="508"/>
      <c r="X1161" s="508"/>
      <c r="Y1161" s="508"/>
      <c r="Z1161" s="508"/>
      <c r="AA1161" s="508"/>
      <c r="AB1161" s="508"/>
      <c r="AC1161" s="508"/>
      <c r="AD1161" s="508"/>
      <c r="AE1161" s="508"/>
      <c r="AF1161" s="508"/>
      <c r="AG1161" s="508"/>
      <c r="AH1161" s="508"/>
      <c r="AI1161" s="508"/>
      <c r="AJ1161" s="508"/>
      <c r="AK1161" s="509">
        <f t="shared" si="226"/>
        <v>0</v>
      </c>
      <c r="AL1161" s="700">
        <f t="shared" si="231"/>
        <v>1</v>
      </c>
      <c r="AM1161" s="701">
        <f>IF(Tableau4[[#This Row],[N° pièce]]="",0,(Tableau4[[#This Row],[hors TVA]]+(Tableau4[[#This Row],[hors TVA]]*Tableau4[[#This Row],[Taux TVA]])-(Tableau4[[#This Row],[hors TVA]]*Tableau4[[#This Row],[Taux TVA]]*Tableau4[[#This Row],[Régime TVA Récupération:]]))*Tableau4[[#This Row],[Type 1]])</f>
        <v>0</v>
      </c>
      <c r="AN1161" s="701">
        <f>IF(Tableau4[[#This Row],[N° pièce]]="",0,IF($K$2="pôle",((Tableau4[[#This Row],[hors TVA]]+(Tableau4[[#This Row],[hors TVA]]*Tableau4[[#This Row],[Taux TVA]])-(Tableau4[[#This Row],[hors TVA]]*Tableau4[[#This Row],[Taux TVA]]*Tableau4[[#This Row],[Régime TVA Récupération:]]))*Tableau4[[#This Row],[Type 2]]),0))</f>
        <v>0</v>
      </c>
      <c r="AO1161" s="701">
        <f t="shared" si="235"/>
        <v>0</v>
      </c>
      <c r="AP1161" s="255">
        <f t="shared" si="232"/>
        <v>0</v>
      </c>
      <c r="AQ1161" s="506">
        <f t="shared" si="233"/>
        <v>0</v>
      </c>
      <c r="AR1161" s="671"/>
      <c r="AS1161" s="512"/>
      <c r="AT1161" s="513"/>
      <c r="AU1161" s="753"/>
      <c r="AV1161" s="484"/>
      <c r="AW1161" s="484"/>
      <c r="AX1161" s="484"/>
      <c r="AY1161" s="484"/>
      <c r="AZ1161" s="484"/>
    </row>
    <row r="1162" spans="1:52" ht="15" hidden="1">
      <c r="A1162" s="543"/>
      <c r="B1162" s="530"/>
      <c r="C1162" s="531"/>
      <c r="D1162" s="551"/>
      <c r="E1162" s="532"/>
      <c r="F1162" s="532"/>
      <c r="G1162" s="532"/>
      <c r="H1162" s="533">
        <v>0.21</v>
      </c>
      <c r="I1162" s="533">
        <v>1</v>
      </c>
      <c r="J1162" s="534"/>
      <c r="K1162" s="506">
        <f t="shared" si="234"/>
        <v>0</v>
      </c>
      <c r="L1162" s="536">
        <v>1</v>
      </c>
      <c r="M1162" s="536"/>
      <c r="N1162" s="700">
        <f t="shared" si="230"/>
        <v>1</v>
      </c>
      <c r="O1162" s="508"/>
      <c r="P1162" s="508"/>
      <c r="Q1162" s="508"/>
      <c r="R1162" s="508"/>
      <c r="S1162" s="508"/>
      <c r="T1162" s="508"/>
      <c r="U1162" s="508"/>
      <c r="V1162" s="508"/>
      <c r="W1162" s="508"/>
      <c r="X1162" s="508"/>
      <c r="Y1162" s="508"/>
      <c r="Z1162" s="508"/>
      <c r="AA1162" s="508"/>
      <c r="AB1162" s="508"/>
      <c r="AC1162" s="508"/>
      <c r="AD1162" s="508"/>
      <c r="AE1162" s="508"/>
      <c r="AF1162" s="508"/>
      <c r="AG1162" s="508"/>
      <c r="AH1162" s="508"/>
      <c r="AI1162" s="508"/>
      <c r="AJ1162" s="508"/>
      <c r="AK1162" s="509">
        <f t="shared" si="226"/>
        <v>0</v>
      </c>
      <c r="AL1162" s="700">
        <f t="shared" si="231"/>
        <v>1</v>
      </c>
      <c r="AM1162" s="701">
        <f>IF(Tableau4[[#This Row],[N° pièce]]="",0,(Tableau4[[#This Row],[hors TVA]]+(Tableau4[[#This Row],[hors TVA]]*Tableau4[[#This Row],[Taux TVA]])-(Tableau4[[#This Row],[hors TVA]]*Tableau4[[#This Row],[Taux TVA]]*Tableau4[[#This Row],[Régime TVA Récupération:]]))*Tableau4[[#This Row],[Type 1]])</f>
        <v>0</v>
      </c>
      <c r="AN1162" s="701">
        <f>IF(Tableau4[[#This Row],[N° pièce]]="",0,IF($K$2="pôle",((Tableau4[[#This Row],[hors TVA]]+(Tableau4[[#This Row],[hors TVA]]*Tableau4[[#This Row],[Taux TVA]])-(Tableau4[[#This Row],[hors TVA]]*Tableau4[[#This Row],[Taux TVA]]*Tableau4[[#This Row],[Régime TVA Récupération:]]))*Tableau4[[#This Row],[Type 2]]),0))</f>
        <v>0</v>
      </c>
      <c r="AO1162" s="701">
        <f t="shared" si="235"/>
        <v>0</v>
      </c>
      <c r="AP1162" s="255">
        <f t="shared" si="232"/>
        <v>0</v>
      </c>
      <c r="AQ1162" s="506">
        <f t="shared" si="233"/>
        <v>0</v>
      </c>
      <c r="AR1162" s="671"/>
      <c r="AS1162" s="512"/>
      <c r="AT1162" s="513"/>
      <c r="AU1162" s="753"/>
      <c r="AV1162" s="484"/>
      <c r="AW1162" s="484"/>
      <c r="AX1162" s="484"/>
      <c r="AY1162" s="484"/>
      <c r="AZ1162" s="484"/>
    </row>
    <row r="1163" spans="1:52" ht="15" hidden="1">
      <c r="A1163" s="543"/>
      <c r="B1163" s="530"/>
      <c r="C1163" s="531"/>
      <c r="D1163" s="551"/>
      <c r="E1163" s="532"/>
      <c r="F1163" s="532"/>
      <c r="G1163" s="532"/>
      <c r="H1163" s="533">
        <v>0.21</v>
      </c>
      <c r="I1163" s="533">
        <v>1</v>
      </c>
      <c r="J1163" s="534"/>
      <c r="K1163" s="506">
        <f t="shared" si="234"/>
        <v>0</v>
      </c>
      <c r="L1163" s="536">
        <v>1</v>
      </c>
      <c r="M1163" s="536"/>
      <c r="N1163" s="700">
        <f t="shared" si="230"/>
        <v>1</v>
      </c>
      <c r="O1163" s="508"/>
      <c r="P1163" s="508"/>
      <c r="Q1163" s="508"/>
      <c r="R1163" s="508"/>
      <c r="S1163" s="508"/>
      <c r="T1163" s="508"/>
      <c r="U1163" s="508"/>
      <c r="V1163" s="508"/>
      <c r="W1163" s="508"/>
      <c r="X1163" s="508"/>
      <c r="Y1163" s="508"/>
      <c r="Z1163" s="508"/>
      <c r="AA1163" s="508"/>
      <c r="AB1163" s="508"/>
      <c r="AC1163" s="508"/>
      <c r="AD1163" s="508"/>
      <c r="AE1163" s="508"/>
      <c r="AF1163" s="508"/>
      <c r="AG1163" s="508"/>
      <c r="AH1163" s="508"/>
      <c r="AI1163" s="508"/>
      <c r="AJ1163" s="508"/>
      <c r="AK1163" s="509">
        <f t="shared" si="226"/>
        <v>0</v>
      </c>
      <c r="AL1163" s="700">
        <f t="shared" si="231"/>
        <v>1</v>
      </c>
      <c r="AM1163" s="701">
        <f>IF(Tableau4[[#This Row],[N° pièce]]="",0,(Tableau4[[#This Row],[hors TVA]]+(Tableau4[[#This Row],[hors TVA]]*Tableau4[[#This Row],[Taux TVA]])-(Tableau4[[#This Row],[hors TVA]]*Tableau4[[#This Row],[Taux TVA]]*Tableau4[[#This Row],[Régime TVA Récupération:]]))*Tableau4[[#This Row],[Type 1]])</f>
        <v>0</v>
      </c>
      <c r="AN1163" s="701">
        <f>IF(Tableau4[[#This Row],[N° pièce]]="",0,IF($K$2="pôle",((Tableau4[[#This Row],[hors TVA]]+(Tableau4[[#This Row],[hors TVA]]*Tableau4[[#This Row],[Taux TVA]])-(Tableau4[[#This Row],[hors TVA]]*Tableau4[[#This Row],[Taux TVA]]*Tableau4[[#This Row],[Régime TVA Récupération:]]))*Tableau4[[#This Row],[Type 2]]),0))</f>
        <v>0</v>
      </c>
      <c r="AO1163" s="701">
        <f t="shared" si="235"/>
        <v>0</v>
      </c>
      <c r="AP1163" s="255">
        <f t="shared" si="232"/>
        <v>0</v>
      </c>
      <c r="AQ1163" s="506">
        <f t="shared" si="233"/>
        <v>0</v>
      </c>
      <c r="AR1163" s="671"/>
      <c r="AS1163" s="512"/>
      <c r="AT1163" s="513"/>
      <c r="AU1163" s="753"/>
      <c r="AV1163" s="484"/>
      <c r="AW1163" s="484"/>
      <c r="AX1163" s="484"/>
      <c r="AY1163" s="484"/>
      <c r="AZ1163" s="484"/>
    </row>
    <row r="1164" spans="1:52" ht="15" hidden="1">
      <c r="A1164" s="543"/>
      <c r="B1164" s="530"/>
      <c r="C1164" s="531"/>
      <c r="D1164" s="551"/>
      <c r="E1164" s="532"/>
      <c r="F1164" s="532"/>
      <c r="G1164" s="532"/>
      <c r="H1164" s="533">
        <v>0.21</v>
      </c>
      <c r="I1164" s="533">
        <v>1</v>
      </c>
      <c r="J1164" s="534"/>
      <c r="K1164" s="506">
        <f t="shared" si="234"/>
        <v>0</v>
      </c>
      <c r="L1164" s="536">
        <v>1</v>
      </c>
      <c r="M1164" s="536"/>
      <c r="N1164" s="700">
        <f t="shared" si="230"/>
        <v>1</v>
      </c>
      <c r="O1164" s="508"/>
      <c r="P1164" s="508"/>
      <c r="Q1164" s="508"/>
      <c r="R1164" s="508"/>
      <c r="S1164" s="508"/>
      <c r="T1164" s="508"/>
      <c r="U1164" s="508"/>
      <c r="V1164" s="508"/>
      <c r="W1164" s="508"/>
      <c r="X1164" s="508"/>
      <c r="Y1164" s="508"/>
      <c r="Z1164" s="508"/>
      <c r="AA1164" s="508"/>
      <c r="AB1164" s="508"/>
      <c r="AC1164" s="508"/>
      <c r="AD1164" s="508"/>
      <c r="AE1164" s="508"/>
      <c r="AF1164" s="508"/>
      <c r="AG1164" s="508"/>
      <c r="AH1164" s="508"/>
      <c r="AI1164" s="508"/>
      <c r="AJ1164" s="508"/>
      <c r="AK1164" s="509">
        <f t="shared" si="226"/>
        <v>0</v>
      </c>
      <c r="AL1164" s="700">
        <f t="shared" si="231"/>
        <v>1</v>
      </c>
      <c r="AM1164" s="701">
        <f>IF(Tableau4[[#This Row],[N° pièce]]="",0,(Tableau4[[#This Row],[hors TVA]]+(Tableau4[[#This Row],[hors TVA]]*Tableau4[[#This Row],[Taux TVA]])-(Tableau4[[#This Row],[hors TVA]]*Tableau4[[#This Row],[Taux TVA]]*Tableau4[[#This Row],[Régime TVA Récupération:]]))*Tableau4[[#This Row],[Type 1]])</f>
        <v>0</v>
      </c>
      <c r="AN1164" s="701">
        <f>IF(Tableau4[[#This Row],[N° pièce]]="",0,IF($K$2="pôle",((Tableau4[[#This Row],[hors TVA]]+(Tableau4[[#This Row],[hors TVA]]*Tableau4[[#This Row],[Taux TVA]])-(Tableau4[[#This Row],[hors TVA]]*Tableau4[[#This Row],[Taux TVA]]*Tableau4[[#This Row],[Régime TVA Récupération:]]))*Tableau4[[#This Row],[Type 2]]),0))</f>
        <v>0</v>
      </c>
      <c r="AO1164" s="701">
        <f t="shared" si="235"/>
        <v>0</v>
      </c>
      <c r="AP1164" s="255">
        <f t="shared" si="232"/>
        <v>0</v>
      </c>
      <c r="AQ1164" s="506">
        <f t="shared" si="233"/>
        <v>0</v>
      </c>
      <c r="AR1164" s="671"/>
      <c r="AS1164" s="512"/>
      <c r="AT1164" s="513"/>
      <c r="AU1164" s="753"/>
      <c r="AV1164" s="484"/>
      <c r="AW1164" s="484"/>
      <c r="AX1164" s="484"/>
      <c r="AY1164" s="484"/>
      <c r="AZ1164" s="484"/>
    </row>
    <row r="1165" spans="1:52" ht="15" hidden="1">
      <c r="A1165" s="543"/>
      <c r="B1165" s="530"/>
      <c r="C1165" s="531"/>
      <c r="D1165" s="551"/>
      <c r="E1165" s="532"/>
      <c r="F1165" s="532"/>
      <c r="G1165" s="532"/>
      <c r="H1165" s="533">
        <v>0.21</v>
      </c>
      <c r="I1165" s="533">
        <v>1</v>
      </c>
      <c r="J1165" s="534"/>
      <c r="K1165" s="506">
        <f t="shared" si="234"/>
        <v>0</v>
      </c>
      <c r="L1165" s="536">
        <v>1</v>
      </c>
      <c r="M1165" s="536"/>
      <c r="N1165" s="700">
        <f t="shared" si="230"/>
        <v>1</v>
      </c>
      <c r="O1165" s="508"/>
      <c r="P1165" s="508"/>
      <c r="Q1165" s="508"/>
      <c r="R1165" s="508"/>
      <c r="S1165" s="508"/>
      <c r="T1165" s="508"/>
      <c r="U1165" s="508"/>
      <c r="V1165" s="508"/>
      <c r="W1165" s="508"/>
      <c r="X1165" s="508"/>
      <c r="Y1165" s="508"/>
      <c r="Z1165" s="508"/>
      <c r="AA1165" s="508"/>
      <c r="AB1165" s="508"/>
      <c r="AC1165" s="508"/>
      <c r="AD1165" s="508"/>
      <c r="AE1165" s="508"/>
      <c r="AF1165" s="508"/>
      <c r="AG1165" s="508"/>
      <c r="AH1165" s="508"/>
      <c r="AI1165" s="508"/>
      <c r="AJ1165" s="508"/>
      <c r="AK1165" s="509">
        <f t="shared" si="226"/>
        <v>0</v>
      </c>
      <c r="AL1165" s="700">
        <f t="shared" si="231"/>
        <v>1</v>
      </c>
      <c r="AM1165" s="701">
        <f>IF(Tableau4[[#This Row],[N° pièce]]="",0,(Tableau4[[#This Row],[hors TVA]]+(Tableau4[[#This Row],[hors TVA]]*Tableau4[[#This Row],[Taux TVA]])-(Tableau4[[#This Row],[hors TVA]]*Tableau4[[#This Row],[Taux TVA]]*Tableau4[[#This Row],[Régime TVA Récupération:]]))*Tableau4[[#This Row],[Type 1]])</f>
        <v>0</v>
      </c>
      <c r="AN1165" s="701">
        <f>IF(Tableau4[[#This Row],[N° pièce]]="",0,IF($K$2="pôle",((Tableau4[[#This Row],[hors TVA]]+(Tableau4[[#This Row],[hors TVA]]*Tableau4[[#This Row],[Taux TVA]])-(Tableau4[[#This Row],[hors TVA]]*Tableau4[[#This Row],[Taux TVA]]*Tableau4[[#This Row],[Régime TVA Récupération:]]))*Tableau4[[#This Row],[Type 2]]),0))</f>
        <v>0</v>
      </c>
      <c r="AO1165" s="701">
        <f t="shared" si="235"/>
        <v>0</v>
      </c>
      <c r="AP1165" s="255">
        <f t="shared" si="232"/>
        <v>0</v>
      </c>
      <c r="AQ1165" s="506">
        <f t="shared" si="233"/>
        <v>0</v>
      </c>
      <c r="AR1165" s="671"/>
      <c r="AS1165" s="512"/>
      <c r="AT1165" s="513"/>
      <c r="AU1165" s="753"/>
      <c r="AV1165" s="484"/>
      <c r="AW1165" s="484"/>
      <c r="AX1165" s="484"/>
      <c r="AY1165" s="484"/>
      <c r="AZ1165" s="484"/>
    </row>
    <row r="1166" spans="1:52" ht="15" hidden="1">
      <c r="A1166" s="543"/>
      <c r="B1166" s="530"/>
      <c r="C1166" s="531"/>
      <c r="D1166" s="551"/>
      <c r="E1166" s="532"/>
      <c r="F1166" s="532"/>
      <c r="G1166" s="532"/>
      <c r="H1166" s="533">
        <v>0.21</v>
      </c>
      <c r="I1166" s="533">
        <v>1</v>
      </c>
      <c r="J1166" s="534"/>
      <c r="K1166" s="506">
        <f t="shared" si="234"/>
        <v>0</v>
      </c>
      <c r="L1166" s="536">
        <v>1</v>
      </c>
      <c r="M1166" s="536"/>
      <c r="N1166" s="700">
        <f t="shared" si="230"/>
        <v>1</v>
      </c>
      <c r="O1166" s="508"/>
      <c r="P1166" s="508"/>
      <c r="Q1166" s="508"/>
      <c r="R1166" s="508"/>
      <c r="S1166" s="508"/>
      <c r="T1166" s="508"/>
      <c r="U1166" s="508"/>
      <c r="V1166" s="508"/>
      <c r="W1166" s="508"/>
      <c r="X1166" s="508"/>
      <c r="Y1166" s="508"/>
      <c r="Z1166" s="508"/>
      <c r="AA1166" s="508"/>
      <c r="AB1166" s="508"/>
      <c r="AC1166" s="508"/>
      <c r="AD1166" s="508"/>
      <c r="AE1166" s="508"/>
      <c r="AF1166" s="508"/>
      <c r="AG1166" s="508"/>
      <c r="AH1166" s="508"/>
      <c r="AI1166" s="508"/>
      <c r="AJ1166" s="508"/>
      <c r="AK1166" s="509">
        <f t="shared" si="226"/>
        <v>0</v>
      </c>
      <c r="AL1166" s="700">
        <f t="shared" si="231"/>
        <v>1</v>
      </c>
      <c r="AM1166" s="701">
        <f>IF(Tableau4[[#This Row],[N° pièce]]="",0,(Tableau4[[#This Row],[hors TVA]]+(Tableau4[[#This Row],[hors TVA]]*Tableau4[[#This Row],[Taux TVA]])-(Tableau4[[#This Row],[hors TVA]]*Tableau4[[#This Row],[Taux TVA]]*Tableau4[[#This Row],[Régime TVA Récupération:]]))*Tableau4[[#This Row],[Type 1]])</f>
        <v>0</v>
      </c>
      <c r="AN1166" s="701">
        <f>IF(Tableau4[[#This Row],[N° pièce]]="",0,IF($K$2="pôle",((Tableau4[[#This Row],[hors TVA]]+(Tableau4[[#This Row],[hors TVA]]*Tableau4[[#This Row],[Taux TVA]])-(Tableau4[[#This Row],[hors TVA]]*Tableau4[[#This Row],[Taux TVA]]*Tableau4[[#This Row],[Régime TVA Récupération:]]))*Tableau4[[#This Row],[Type 2]]),0))</f>
        <v>0</v>
      </c>
      <c r="AO1166" s="701">
        <f t="shared" si="235"/>
        <v>0</v>
      </c>
      <c r="AP1166" s="255">
        <f t="shared" si="232"/>
        <v>0</v>
      </c>
      <c r="AQ1166" s="506">
        <f t="shared" si="233"/>
        <v>0</v>
      </c>
      <c r="AR1166" s="671"/>
      <c r="AS1166" s="512"/>
      <c r="AT1166" s="513"/>
      <c r="AU1166" s="753"/>
      <c r="AV1166" s="484"/>
      <c r="AW1166" s="484"/>
      <c r="AX1166" s="484"/>
      <c r="AY1166" s="484"/>
      <c r="AZ1166" s="484"/>
    </row>
    <row r="1167" spans="1:52" ht="15" hidden="1">
      <c r="A1167" s="543"/>
      <c r="B1167" s="530"/>
      <c r="C1167" s="531"/>
      <c r="D1167" s="551"/>
      <c r="E1167" s="532"/>
      <c r="F1167" s="532"/>
      <c r="G1167" s="532"/>
      <c r="H1167" s="533">
        <v>0.21</v>
      </c>
      <c r="I1167" s="533">
        <v>1</v>
      </c>
      <c r="J1167" s="534"/>
      <c r="K1167" s="506">
        <f t="shared" si="234"/>
        <v>0</v>
      </c>
      <c r="L1167" s="536">
        <v>1</v>
      </c>
      <c r="M1167" s="536"/>
      <c r="N1167" s="700">
        <f t="shared" si="230"/>
        <v>1</v>
      </c>
      <c r="O1167" s="508"/>
      <c r="P1167" s="508"/>
      <c r="Q1167" s="508"/>
      <c r="R1167" s="508"/>
      <c r="S1167" s="508"/>
      <c r="T1167" s="508"/>
      <c r="U1167" s="508"/>
      <c r="V1167" s="508"/>
      <c r="W1167" s="508"/>
      <c r="X1167" s="508"/>
      <c r="Y1167" s="508"/>
      <c r="Z1167" s="508"/>
      <c r="AA1167" s="508"/>
      <c r="AB1167" s="508"/>
      <c r="AC1167" s="508"/>
      <c r="AD1167" s="508"/>
      <c r="AE1167" s="508"/>
      <c r="AF1167" s="508"/>
      <c r="AG1167" s="508"/>
      <c r="AH1167" s="508"/>
      <c r="AI1167" s="508"/>
      <c r="AJ1167" s="508"/>
      <c r="AK1167" s="509">
        <f t="shared" si="226"/>
        <v>0</v>
      </c>
      <c r="AL1167" s="700">
        <f t="shared" si="231"/>
        <v>1</v>
      </c>
      <c r="AM1167" s="701">
        <f>IF(Tableau4[[#This Row],[N° pièce]]="",0,(Tableau4[[#This Row],[hors TVA]]+(Tableau4[[#This Row],[hors TVA]]*Tableau4[[#This Row],[Taux TVA]])-(Tableau4[[#This Row],[hors TVA]]*Tableau4[[#This Row],[Taux TVA]]*Tableau4[[#This Row],[Régime TVA Récupération:]]))*Tableau4[[#This Row],[Type 1]])</f>
        <v>0</v>
      </c>
      <c r="AN1167" s="701">
        <f>IF(Tableau4[[#This Row],[N° pièce]]="",0,IF($K$2="pôle",((Tableau4[[#This Row],[hors TVA]]+(Tableau4[[#This Row],[hors TVA]]*Tableau4[[#This Row],[Taux TVA]])-(Tableau4[[#This Row],[hors TVA]]*Tableau4[[#This Row],[Taux TVA]]*Tableau4[[#This Row],[Régime TVA Récupération:]]))*Tableau4[[#This Row],[Type 2]]),0))</f>
        <v>0</v>
      </c>
      <c r="AO1167" s="701">
        <f t="shared" si="235"/>
        <v>0</v>
      </c>
      <c r="AP1167" s="255">
        <f t="shared" si="232"/>
        <v>0</v>
      </c>
      <c r="AQ1167" s="506">
        <f t="shared" si="233"/>
        <v>0</v>
      </c>
      <c r="AR1167" s="671"/>
      <c r="AS1167" s="512"/>
      <c r="AT1167" s="513"/>
      <c r="AU1167" s="753"/>
      <c r="AV1167" s="484"/>
      <c r="AW1167" s="484"/>
      <c r="AX1167" s="484"/>
      <c r="AY1167" s="484"/>
      <c r="AZ1167" s="484"/>
    </row>
    <row r="1168" spans="1:52" ht="15" hidden="1">
      <c r="A1168" s="543"/>
      <c r="B1168" s="530"/>
      <c r="C1168" s="531"/>
      <c r="D1168" s="551"/>
      <c r="E1168" s="532"/>
      <c r="F1168" s="532"/>
      <c r="G1168" s="532"/>
      <c r="H1168" s="533">
        <v>0.21</v>
      </c>
      <c r="I1168" s="533">
        <v>1</v>
      </c>
      <c r="J1168" s="534"/>
      <c r="K1168" s="506">
        <f t="shared" si="234"/>
        <v>0</v>
      </c>
      <c r="L1168" s="536">
        <v>1</v>
      </c>
      <c r="M1168" s="536"/>
      <c r="N1168" s="700">
        <f t="shared" si="230"/>
        <v>1</v>
      </c>
      <c r="O1168" s="508"/>
      <c r="P1168" s="508"/>
      <c r="Q1168" s="508"/>
      <c r="R1168" s="508"/>
      <c r="S1168" s="508"/>
      <c r="T1168" s="508"/>
      <c r="U1168" s="508"/>
      <c r="V1168" s="508"/>
      <c r="W1168" s="508"/>
      <c r="X1168" s="508"/>
      <c r="Y1168" s="508"/>
      <c r="Z1168" s="508"/>
      <c r="AA1168" s="508"/>
      <c r="AB1168" s="508"/>
      <c r="AC1168" s="508"/>
      <c r="AD1168" s="508"/>
      <c r="AE1168" s="508"/>
      <c r="AF1168" s="508"/>
      <c r="AG1168" s="508"/>
      <c r="AH1168" s="508"/>
      <c r="AI1168" s="508"/>
      <c r="AJ1168" s="508"/>
      <c r="AK1168" s="509">
        <f t="shared" si="226"/>
        <v>0</v>
      </c>
      <c r="AL1168" s="700">
        <f t="shared" si="231"/>
        <v>1</v>
      </c>
      <c r="AM1168" s="701">
        <f>IF(Tableau4[[#This Row],[N° pièce]]="",0,(Tableau4[[#This Row],[hors TVA]]+(Tableau4[[#This Row],[hors TVA]]*Tableau4[[#This Row],[Taux TVA]])-(Tableau4[[#This Row],[hors TVA]]*Tableau4[[#This Row],[Taux TVA]]*Tableau4[[#This Row],[Régime TVA Récupération:]]))*Tableau4[[#This Row],[Type 1]])</f>
        <v>0</v>
      </c>
      <c r="AN1168" s="701">
        <f>IF(Tableau4[[#This Row],[N° pièce]]="",0,IF($K$2="pôle",((Tableau4[[#This Row],[hors TVA]]+(Tableau4[[#This Row],[hors TVA]]*Tableau4[[#This Row],[Taux TVA]])-(Tableau4[[#This Row],[hors TVA]]*Tableau4[[#This Row],[Taux TVA]]*Tableau4[[#This Row],[Régime TVA Récupération:]]))*Tableau4[[#This Row],[Type 2]]),0))</f>
        <v>0</v>
      </c>
      <c r="AO1168" s="701">
        <f t="shared" si="235"/>
        <v>0</v>
      </c>
      <c r="AP1168" s="255">
        <f t="shared" si="232"/>
        <v>0</v>
      </c>
      <c r="AQ1168" s="506">
        <f t="shared" si="233"/>
        <v>0</v>
      </c>
      <c r="AR1168" s="671"/>
      <c r="AS1168" s="512"/>
      <c r="AT1168" s="513"/>
      <c r="AU1168" s="753"/>
      <c r="AV1168" s="484"/>
      <c r="AW1168" s="484"/>
      <c r="AX1168" s="484"/>
      <c r="AY1168" s="484"/>
      <c r="AZ1168" s="484"/>
    </row>
    <row r="1169" spans="1:55" ht="15" hidden="1">
      <c r="A1169" s="543"/>
      <c r="B1169" s="530"/>
      <c r="C1169" s="531"/>
      <c r="D1169" s="551"/>
      <c r="E1169" s="532"/>
      <c r="F1169" s="532"/>
      <c r="G1169" s="532"/>
      <c r="H1169" s="533">
        <v>0.21</v>
      </c>
      <c r="I1169" s="533">
        <v>1</v>
      </c>
      <c r="J1169" s="534"/>
      <c r="K1169" s="506">
        <f t="shared" si="234"/>
        <v>0</v>
      </c>
      <c r="L1169" s="536">
        <v>1</v>
      </c>
      <c r="M1169" s="536"/>
      <c r="N1169" s="700">
        <f t="shared" si="230"/>
        <v>1</v>
      </c>
      <c r="O1169" s="508"/>
      <c r="P1169" s="508"/>
      <c r="Q1169" s="508"/>
      <c r="R1169" s="508"/>
      <c r="S1169" s="508"/>
      <c r="T1169" s="508"/>
      <c r="U1169" s="508"/>
      <c r="V1169" s="508"/>
      <c r="W1169" s="508"/>
      <c r="X1169" s="508"/>
      <c r="Y1169" s="508"/>
      <c r="Z1169" s="508"/>
      <c r="AA1169" s="508"/>
      <c r="AB1169" s="508"/>
      <c r="AC1169" s="508"/>
      <c r="AD1169" s="508"/>
      <c r="AE1169" s="508"/>
      <c r="AF1169" s="508"/>
      <c r="AG1169" s="508"/>
      <c r="AH1169" s="508"/>
      <c r="AI1169" s="508"/>
      <c r="AJ1169" s="508"/>
      <c r="AK1169" s="509">
        <f t="shared" si="226"/>
        <v>0</v>
      </c>
      <c r="AL1169" s="700">
        <f t="shared" si="231"/>
        <v>1</v>
      </c>
      <c r="AM1169" s="701">
        <f>IF(Tableau4[[#This Row],[N° pièce]]="",0,(Tableau4[[#This Row],[hors TVA]]+(Tableau4[[#This Row],[hors TVA]]*Tableau4[[#This Row],[Taux TVA]])-(Tableau4[[#This Row],[hors TVA]]*Tableau4[[#This Row],[Taux TVA]]*Tableau4[[#This Row],[Régime TVA Récupération:]]))*Tableau4[[#This Row],[Type 1]])</f>
        <v>0</v>
      </c>
      <c r="AN1169" s="701">
        <f>IF(Tableau4[[#This Row],[N° pièce]]="",0,IF($K$2="pôle",((Tableau4[[#This Row],[hors TVA]]+(Tableau4[[#This Row],[hors TVA]]*Tableau4[[#This Row],[Taux TVA]])-(Tableau4[[#This Row],[hors TVA]]*Tableau4[[#This Row],[Taux TVA]]*Tableau4[[#This Row],[Régime TVA Récupération:]]))*Tableau4[[#This Row],[Type 2]]),0))</f>
        <v>0</v>
      </c>
      <c r="AO1169" s="701">
        <f t="shared" si="235"/>
        <v>0</v>
      </c>
      <c r="AP1169" s="255">
        <f t="shared" si="232"/>
        <v>0</v>
      </c>
      <c r="AQ1169" s="506">
        <f t="shared" si="233"/>
        <v>0</v>
      </c>
      <c r="AR1169" s="671"/>
      <c r="AS1169" s="512"/>
      <c r="AT1169" s="513"/>
      <c r="AU1169" s="753"/>
      <c r="AV1169" s="484"/>
      <c r="AW1169" s="484"/>
      <c r="AX1169" s="484"/>
      <c r="AY1169" s="484"/>
      <c r="AZ1169" s="484"/>
    </row>
    <row r="1170" spans="1:55" ht="15" hidden="1">
      <c r="A1170" s="543"/>
      <c r="B1170" s="530"/>
      <c r="C1170" s="531"/>
      <c r="D1170" s="551"/>
      <c r="E1170" s="532"/>
      <c r="F1170" s="532"/>
      <c r="G1170" s="532"/>
      <c r="H1170" s="533">
        <v>0.21</v>
      </c>
      <c r="I1170" s="533">
        <v>1</v>
      </c>
      <c r="J1170" s="534"/>
      <c r="K1170" s="506">
        <f t="shared" si="234"/>
        <v>0</v>
      </c>
      <c r="L1170" s="536">
        <v>1</v>
      </c>
      <c r="M1170" s="536"/>
      <c r="N1170" s="700">
        <f t="shared" si="230"/>
        <v>1</v>
      </c>
      <c r="O1170" s="508"/>
      <c r="P1170" s="508"/>
      <c r="Q1170" s="508"/>
      <c r="R1170" s="508"/>
      <c r="S1170" s="508"/>
      <c r="T1170" s="508"/>
      <c r="U1170" s="508"/>
      <c r="V1170" s="508"/>
      <c r="W1170" s="508"/>
      <c r="X1170" s="508"/>
      <c r="Y1170" s="508"/>
      <c r="Z1170" s="508"/>
      <c r="AA1170" s="508"/>
      <c r="AB1170" s="508"/>
      <c r="AC1170" s="508"/>
      <c r="AD1170" s="508"/>
      <c r="AE1170" s="508"/>
      <c r="AF1170" s="508"/>
      <c r="AG1170" s="508"/>
      <c r="AH1170" s="508"/>
      <c r="AI1170" s="508"/>
      <c r="AJ1170" s="508"/>
      <c r="AK1170" s="509">
        <f t="shared" si="226"/>
        <v>0</v>
      </c>
      <c r="AL1170" s="700">
        <f t="shared" si="231"/>
        <v>1</v>
      </c>
      <c r="AM1170" s="701">
        <f>IF(Tableau4[[#This Row],[N° pièce]]="",0,(Tableau4[[#This Row],[hors TVA]]+(Tableau4[[#This Row],[hors TVA]]*Tableau4[[#This Row],[Taux TVA]])-(Tableau4[[#This Row],[hors TVA]]*Tableau4[[#This Row],[Taux TVA]]*Tableau4[[#This Row],[Régime TVA Récupération:]]))*Tableau4[[#This Row],[Type 1]])</f>
        <v>0</v>
      </c>
      <c r="AN1170" s="701">
        <f>IF(Tableau4[[#This Row],[N° pièce]]="",0,IF($K$2="pôle",((Tableau4[[#This Row],[hors TVA]]+(Tableau4[[#This Row],[hors TVA]]*Tableau4[[#This Row],[Taux TVA]])-(Tableau4[[#This Row],[hors TVA]]*Tableau4[[#This Row],[Taux TVA]]*Tableau4[[#This Row],[Régime TVA Récupération:]]))*Tableau4[[#This Row],[Type 2]]),0))</f>
        <v>0</v>
      </c>
      <c r="AO1170" s="701">
        <f t="shared" si="235"/>
        <v>0</v>
      </c>
      <c r="AP1170" s="255">
        <f t="shared" si="232"/>
        <v>0</v>
      </c>
      <c r="AQ1170" s="506">
        <f t="shared" si="233"/>
        <v>0</v>
      </c>
      <c r="AR1170" s="671"/>
      <c r="AS1170" s="512"/>
      <c r="AT1170" s="513"/>
      <c r="AU1170" s="753"/>
      <c r="AV1170" s="484"/>
      <c r="AW1170" s="484"/>
      <c r="AX1170" s="484"/>
      <c r="AY1170" s="484"/>
      <c r="AZ1170" s="484"/>
    </row>
    <row r="1171" spans="1:55" ht="15" hidden="1">
      <c r="A1171" s="543"/>
      <c r="B1171" s="530"/>
      <c r="C1171" s="531"/>
      <c r="D1171" s="551"/>
      <c r="E1171" s="532"/>
      <c r="F1171" s="532"/>
      <c r="G1171" s="532"/>
      <c r="H1171" s="533">
        <v>0.21</v>
      </c>
      <c r="I1171" s="533">
        <v>1</v>
      </c>
      <c r="J1171" s="534"/>
      <c r="K1171" s="506">
        <f t="shared" si="234"/>
        <v>0</v>
      </c>
      <c r="L1171" s="536">
        <v>1</v>
      </c>
      <c r="M1171" s="536"/>
      <c r="N1171" s="700">
        <f t="shared" si="230"/>
        <v>1</v>
      </c>
      <c r="O1171" s="508"/>
      <c r="P1171" s="508"/>
      <c r="Q1171" s="508"/>
      <c r="R1171" s="508"/>
      <c r="S1171" s="508"/>
      <c r="T1171" s="508"/>
      <c r="U1171" s="508"/>
      <c r="V1171" s="508"/>
      <c r="W1171" s="508"/>
      <c r="X1171" s="508"/>
      <c r="Y1171" s="508"/>
      <c r="Z1171" s="508"/>
      <c r="AA1171" s="508"/>
      <c r="AB1171" s="508"/>
      <c r="AC1171" s="508"/>
      <c r="AD1171" s="508"/>
      <c r="AE1171" s="508"/>
      <c r="AF1171" s="508"/>
      <c r="AG1171" s="508"/>
      <c r="AH1171" s="508"/>
      <c r="AI1171" s="508"/>
      <c r="AJ1171" s="508"/>
      <c r="AK1171" s="509">
        <f t="shared" si="226"/>
        <v>0</v>
      </c>
      <c r="AL1171" s="700">
        <f t="shared" si="231"/>
        <v>1</v>
      </c>
      <c r="AM1171" s="701">
        <f>IF(Tableau4[[#This Row],[N° pièce]]="",0,(Tableau4[[#This Row],[hors TVA]]+(Tableau4[[#This Row],[hors TVA]]*Tableau4[[#This Row],[Taux TVA]])-(Tableau4[[#This Row],[hors TVA]]*Tableau4[[#This Row],[Taux TVA]]*Tableau4[[#This Row],[Régime TVA Récupération:]]))*Tableau4[[#This Row],[Type 1]])</f>
        <v>0</v>
      </c>
      <c r="AN1171" s="701">
        <f>IF(Tableau4[[#This Row],[N° pièce]]="",0,IF($K$2="pôle",((Tableau4[[#This Row],[hors TVA]]+(Tableau4[[#This Row],[hors TVA]]*Tableau4[[#This Row],[Taux TVA]])-(Tableau4[[#This Row],[hors TVA]]*Tableau4[[#This Row],[Taux TVA]]*Tableau4[[#This Row],[Régime TVA Récupération:]]))*Tableau4[[#This Row],[Type 2]]),0))</f>
        <v>0</v>
      </c>
      <c r="AO1171" s="701">
        <f t="shared" si="235"/>
        <v>0</v>
      </c>
      <c r="AP1171" s="255">
        <f t="shared" si="232"/>
        <v>0</v>
      </c>
      <c r="AQ1171" s="506">
        <f t="shared" si="233"/>
        <v>0</v>
      </c>
      <c r="AR1171" s="671"/>
      <c r="AS1171" s="512"/>
      <c r="AT1171" s="513"/>
      <c r="AU1171" s="753"/>
      <c r="AV1171" s="484"/>
      <c r="AW1171" s="484"/>
      <c r="AX1171" s="484"/>
      <c r="AY1171" s="484"/>
      <c r="AZ1171" s="484"/>
    </row>
    <row r="1172" spans="1:55" ht="15" hidden="1">
      <c r="A1172" s="543"/>
      <c r="B1172" s="530"/>
      <c r="C1172" s="531"/>
      <c r="D1172" s="551"/>
      <c r="E1172" s="532"/>
      <c r="F1172" s="532"/>
      <c r="G1172" s="532"/>
      <c r="H1172" s="533">
        <v>0.21</v>
      </c>
      <c r="I1172" s="533">
        <v>1</v>
      </c>
      <c r="J1172" s="534"/>
      <c r="K1172" s="506">
        <f t="shared" si="234"/>
        <v>0</v>
      </c>
      <c r="L1172" s="536">
        <v>1</v>
      </c>
      <c r="M1172" s="536"/>
      <c r="N1172" s="700">
        <f t="shared" si="230"/>
        <v>1</v>
      </c>
      <c r="O1172" s="508"/>
      <c r="P1172" s="508"/>
      <c r="Q1172" s="508"/>
      <c r="R1172" s="508"/>
      <c r="S1172" s="508"/>
      <c r="T1172" s="508"/>
      <c r="U1172" s="508"/>
      <c r="V1172" s="508"/>
      <c r="W1172" s="508"/>
      <c r="X1172" s="508"/>
      <c r="Y1172" s="508"/>
      <c r="Z1172" s="508"/>
      <c r="AA1172" s="508"/>
      <c r="AB1172" s="508"/>
      <c r="AC1172" s="508"/>
      <c r="AD1172" s="508"/>
      <c r="AE1172" s="508"/>
      <c r="AF1172" s="508"/>
      <c r="AG1172" s="508"/>
      <c r="AH1172" s="508"/>
      <c r="AI1172" s="508"/>
      <c r="AJ1172" s="508"/>
      <c r="AK1172" s="509">
        <f t="shared" si="226"/>
        <v>0</v>
      </c>
      <c r="AL1172" s="700">
        <f t="shared" si="231"/>
        <v>1</v>
      </c>
      <c r="AM1172" s="701">
        <f>IF(Tableau4[[#This Row],[N° pièce]]="",0,(Tableau4[[#This Row],[hors TVA]]+(Tableau4[[#This Row],[hors TVA]]*Tableau4[[#This Row],[Taux TVA]])-(Tableau4[[#This Row],[hors TVA]]*Tableau4[[#This Row],[Taux TVA]]*Tableau4[[#This Row],[Régime TVA Récupération:]]))*Tableau4[[#This Row],[Type 1]])</f>
        <v>0</v>
      </c>
      <c r="AN1172" s="701">
        <f>IF(Tableau4[[#This Row],[N° pièce]]="",0,IF($K$2="pôle",((Tableau4[[#This Row],[hors TVA]]+(Tableau4[[#This Row],[hors TVA]]*Tableau4[[#This Row],[Taux TVA]])-(Tableau4[[#This Row],[hors TVA]]*Tableau4[[#This Row],[Taux TVA]]*Tableau4[[#This Row],[Régime TVA Récupération:]]))*Tableau4[[#This Row],[Type 2]]),0))</f>
        <v>0</v>
      </c>
      <c r="AO1172" s="701">
        <f t="shared" si="235"/>
        <v>0</v>
      </c>
      <c r="AP1172" s="255">
        <f t="shared" si="232"/>
        <v>0</v>
      </c>
      <c r="AQ1172" s="506">
        <f t="shared" si="233"/>
        <v>0</v>
      </c>
      <c r="AR1172" s="671"/>
      <c r="AS1172" s="512"/>
      <c r="AT1172" s="513"/>
      <c r="AU1172" s="753"/>
      <c r="AV1172" s="484"/>
      <c r="AW1172" s="484"/>
      <c r="AX1172" s="484"/>
      <c r="AY1172" s="484"/>
      <c r="AZ1172" s="484"/>
    </row>
    <row r="1173" spans="1:55" ht="15" hidden="1">
      <c r="A1173" s="543"/>
      <c r="B1173" s="530"/>
      <c r="C1173" s="531"/>
      <c r="D1173" s="551"/>
      <c r="E1173" s="532"/>
      <c r="F1173" s="532"/>
      <c r="G1173" s="532"/>
      <c r="H1173" s="533">
        <v>0.21</v>
      </c>
      <c r="I1173" s="533">
        <v>1</v>
      </c>
      <c r="J1173" s="534"/>
      <c r="K1173" s="506">
        <f t="shared" si="234"/>
        <v>0</v>
      </c>
      <c r="L1173" s="536">
        <v>1</v>
      </c>
      <c r="M1173" s="536"/>
      <c r="N1173" s="700">
        <f t="shared" si="230"/>
        <v>1</v>
      </c>
      <c r="O1173" s="508"/>
      <c r="P1173" s="508"/>
      <c r="Q1173" s="508"/>
      <c r="R1173" s="508"/>
      <c r="S1173" s="508"/>
      <c r="T1173" s="508"/>
      <c r="U1173" s="508"/>
      <c r="V1173" s="508"/>
      <c r="W1173" s="508"/>
      <c r="X1173" s="508"/>
      <c r="Y1173" s="508"/>
      <c r="Z1173" s="508"/>
      <c r="AA1173" s="508"/>
      <c r="AB1173" s="508"/>
      <c r="AC1173" s="508"/>
      <c r="AD1173" s="508"/>
      <c r="AE1173" s="508"/>
      <c r="AF1173" s="508"/>
      <c r="AG1173" s="508"/>
      <c r="AH1173" s="508"/>
      <c r="AI1173" s="508"/>
      <c r="AJ1173" s="508"/>
      <c r="AK1173" s="509">
        <f t="shared" si="226"/>
        <v>0</v>
      </c>
      <c r="AL1173" s="700">
        <f t="shared" si="231"/>
        <v>1</v>
      </c>
      <c r="AM1173" s="701">
        <f>IF(Tableau4[[#This Row],[N° pièce]]="",0,(Tableau4[[#This Row],[hors TVA]]+(Tableau4[[#This Row],[hors TVA]]*Tableau4[[#This Row],[Taux TVA]])-(Tableau4[[#This Row],[hors TVA]]*Tableau4[[#This Row],[Taux TVA]]*Tableau4[[#This Row],[Régime TVA Récupération:]]))*Tableau4[[#This Row],[Type 1]])</f>
        <v>0</v>
      </c>
      <c r="AN1173" s="701">
        <f>IF(Tableau4[[#This Row],[N° pièce]]="",0,IF($K$2="pôle",((Tableau4[[#This Row],[hors TVA]]+(Tableau4[[#This Row],[hors TVA]]*Tableau4[[#This Row],[Taux TVA]])-(Tableau4[[#This Row],[hors TVA]]*Tableau4[[#This Row],[Taux TVA]]*Tableau4[[#This Row],[Régime TVA Récupération:]]))*Tableau4[[#This Row],[Type 2]]),0))</f>
        <v>0</v>
      </c>
      <c r="AO1173" s="701">
        <f t="shared" si="235"/>
        <v>0</v>
      </c>
      <c r="AP1173" s="255">
        <f t="shared" si="232"/>
        <v>0</v>
      </c>
      <c r="AQ1173" s="506">
        <f t="shared" si="233"/>
        <v>0</v>
      </c>
      <c r="AR1173" s="671"/>
      <c r="AS1173" s="512"/>
      <c r="AT1173" s="513"/>
      <c r="AU1173" s="753"/>
      <c r="AV1173" s="484"/>
      <c r="AW1173" s="484"/>
      <c r="AX1173" s="484"/>
      <c r="AY1173" s="484"/>
      <c r="AZ1173" s="484"/>
    </row>
    <row r="1174" spans="1:55" ht="15" hidden="1">
      <c r="A1174" s="543"/>
      <c r="B1174" s="530"/>
      <c r="C1174" s="531"/>
      <c r="D1174" s="551"/>
      <c r="E1174" s="532"/>
      <c r="F1174" s="532"/>
      <c r="G1174" s="532"/>
      <c r="H1174" s="533">
        <v>0.21</v>
      </c>
      <c r="I1174" s="533">
        <v>1</v>
      </c>
      <c r="J1174" s="534"/>
      <c r="K1174" s="506">
        <f t="shared" si="234"/>
        <v>0</v>
      </c>
      <c r="L1174" s="536">
        <v>1</v>
      </c>
      <c r="M1174" s="536"/>
      <c r="N1174" s="700">
        <f t="shared" si="230"/>
        <v>1</v>
      </c>
      <c r="O1174" s="508"/>
      <c r="P1174" s="508"/>
      <c r="Q1174" s="508"/>
      <c r="R1174" s="508"/>
      <c r="S1174" s="508"/>
      <c r="T1174" s="508"/>
      <c r="U1174" s="508"/>
      <c r="V1174" s="508"/>
      <c r="W1174" s="508"/>
      <c r="X1174" s="508"/>
      <c r="Y1174" s="508"/>
      <c r="Z1174" s="508"/>
      <c r="AA1174" s="508"/>
      <c r="AB1174" s="508"/>
      <c r="AC1174" s="508"/>
      <c r="AD1174" s="508"/>
      <c r="AE1174" s="508"/>
      <c r="AF1174" s="508"/>
      <c r="AG1174" s="508"/>
      <c r="AH1174" s="508"/>
      <c r="AI1174" s="508"/>
      <c r="AJ1174" s="508"/>
      <c r="AK1174" s="509">
        <f t="shared" si="226"/>
        <v>0</v>
      </c>
      <c r="AL1174" s="700">
        <f t="shared" si="231"/>
        <v>1</v>
      </c>
      <c r="AM1174" s="701">
        <f>IF(Tableau4[[#This Row],[N° pièce]]="",0,(Tableau4[[#This Row],[hors TVA]]+(Tableau4[[#This Row],[hors TVA]]*Tableau4[[#This Row],[Taux TVA]])-(Tableau4[[#This Row],[hors TVA]]*Tableau4[[#This Row],[Taux TVA]]*Tableau4[[#This Row],[Régime TVA Récupération:]]))*Tableau4[[#This Row],[Type 1]])</f>
        <v>0</v>
      </c>
      <c r="AN1174" s="701">
        <f>IF(Tableau4[[#This Row],[N° pièce]]="",0,IF($K$2="pôle",((Tableau4[[#This Row],[hors TVA]]+(Tableau4[[#This Row],[hors TVA]]*Tableau4[[#This Row],[Taux TVA]])-(Tableau4[[#This Row],[hors TVA]]*Tableau4[[#This Row],[Taux TVA]]*Tableau4[[#This Row],[Régime TVA Récupération:]]))*Tableau4[[#This Row],[Type 2]]),0))</f>
        <v>0</v>
      </c>
      <c r="AO1174" s="701">
        <f t="shared" si="235"/>
        <v>0</v>
      </c>
      <c r="AP1174" s="255">
        <f t="shared" si="232"/>
        <v>0</v>
      </c>
      <c r="AQ1174" s="506">
        <f t="shared" si="233"/>
        <v>0</v>
      </c>
      <c r="AR1174" s="671"/>
      <c r="AS1174" s="512"/>
      <c r="AT1174" s="513"/>
      <c r="AU1174" s="753"/>
      <c r="AV1174" s="484"/>
      <c r="AW1174" s="484"/>
      <c r="AX1174" s="484"/>
      <c r="AY1174" s="484"/>
      <c r="AZ1174" s="484"/>
    </row>
    <row r="1175" spans="1:55" ht="15" hidden="1">
      <c r="A1175" s="543"/>
      <c r="B1175" s="530"/>
      <c r="C1175" s="531"/>
      <c r="D1175" s="551"/>
      <c r="E1175" s="532"/>
      <c r="F1175" s="532"/>
      <c r="G1175" s="532"/>
      <c r="H1175" s="533">
        <v>0.21</v>
      </c>
      <c r="I1175" s="533">
        <v>1</v>
      </c>
      <c r="J1175" s="534"/>
      <c r="K1175" s="506">
        <f t="shared" si="234"/>
        <v>0</v>
      </c>
      <c r="L1175" s="536">
        <v>1</v>
      </c>
      <c r="M1175" s="536"/>
      <c r="N1175" s="700">
        <f t="shared" si="230"/>
        <v>1</v>
      </c>
      <c r="O1175" s="508"/>
      <c r="P1175" s="508"/>
      <c r="Q1175" s="508"/>
      <c r="R1175" s="508"/>
      <c r="S1175" s="508"/>
      <c r="T1175" s="508"/>
      <c r="U1175" s="508"/>
      <c r="V1175" s="508"/>
      <c r="W1175" s="508"/>
      <c r="X1175" s="508"/>
      <c r="Y1175" s="508"/>
      <c r="Z1175" s="508"/>
      <c r="AA1175" s="508"/>
      <c r="AB1175" s="508"/>
      <c r="AC1175" s="508"/>
      <c r="AD1175" s="508"/>
      <c r="AE1175" s="508"/>
      <c r="AF1175" s="508"/>
      <c r="AG1175" s="508"/>
      <c r="AH1175" s="508"/>
      <c r="AI1175" s="508"/>
      <c r="AJ1175" s="508"/>
      <c r="AK1175" s="509">
        <f t="shared" si="226"/>
        <v>0</v>
      </c>
      <c r="AL1175" s="700">
        <f t="shared" si="231"/>
        <v>1</v>
      </c>
      <c r="AM1175" s="701">
        <f>IF(Tableau4[[#This Row],[N° pièce]]="",0,(Tableau4[[#This Row],[hors TVA]]+(Tableau4[[#This Row],[hors TVA]]*Tableau4[[#This Row],[Taux TVA]])-(Tableau4[[#This Row],[hors TVA]]*Tableau4[[#This Row],[Taux TVA]]*Tableau4[[#This Row],[Régime TVA Récupération:]]))*Tableau4[[#This Row],[Type 1]])</f>
        <v>0</v>
      </c>
      <c r="AN1175" s="701">
        <f>IF(Tableau4[[#This Row],[N° pièce]]="",0,IF($K$2="pôle",((Tableau4[[#This Row],[hors TVA]]+(Tableau4[[#This Row],[hors TVA]]*Tableau4[[#This Row],[Taux TVA]])-(Tableau4[[#This Row],[hors TVA]]*Tableau4[[#This Row],[Taux TVA]]*Tableau4[[#This Row],[Régime TVA Récupération:]]))*Tableau4[[#This Row],[Type 2]]),0))</f>
        <v>0</v>
      </c>
      <c r="AO1175" s="701">
        <f t="shared" si="235"/>
        <v>0</v>
      </c>
      <c r="AP1175" s="255">
        <f t="shared" si="232"/>
        <v>0</v>
      </c>
      <c r="AQ1175" s="506">
        <f t="shared" si="233"/>
        <v>0</v>
      </c>
      <c r="AR1175" s="671"/>
      <c r="AS1175" s="512"/>
      <c r="AT1175" s="513"/>
      <c r="AU1175" s="753"/>
      <c r="AV1175" s="484"/>
      <c r="AW1175" s="484"/>
      <c r="AX1175" s="484"/>
      <c r="AY1175" s="484"/>
      <c r="AZ1175" s="484"/>
    </row>
    <row r="1176" spans="1:55" ht="15" hidden="1">
      <c r="A1176" s="543"/>
      <c r="B1176" s="530"/>
      <c r="C1176" s="531"/>
      <c r="D1176" s="551"/>
      <c r="E1176" s="532"/>
      <c r="F1176" s="532"/>
      <c r="G1176" s="532"/>
      <c r="H1176" s="533">
        <v>0.21</v>
      </c>
      <c r="I1176" s="533">
        <v>1</v>
      </c>
      <c r="J1176" s="534"/>
      <c r="K1176" s="506">
        <f t="shared" si="234"/>
        <v>0</v>
      </c>
      <c r="L1176" s="536">
        <v>1</v>
      </c>
      <c r="M1176" s="536"/>
      <c r="N1176" s="700">
        <f t="shared" si="230"/>
        <v>1</v>
      </c>
      <c r="O1176" s="508"/>
      <c r="P1176" s="508"/>
      <c r="Q1176" s="508"/>
      <c r="R1176" s="508"/>
      <c r="S1176" s="508"/>
      <c r="T1176" s="508"/>
      <c r="U1176" s="508"/>
      <c r="V1176" s="508"/>
      <c r="W1176" s="508"/>
      <c r="X1176" s="508"/>
      <c r="Y1176" s="508"/>
      <c r="Z1176" s="508"/>
      <c r="AA1176" s="508"/>
      <c r="AB1176" s="508"/>
      <c r="AC1176" s="508"/>
      <c r="AD1176" s="508"/>
      <c r="AE1176" s="508"/>
      <c r="AF1176" s="508"/>
      <c r="AG1176" s="508"/>
      <c r="AH1176" s="508"/>
      <c r="AI1176" s="508"/>
      <c r="AJ1176" s="508"/>
      <c r="AK1176" s="509">
        <f t="shared" si="226"/>
        <v>0</v>
      </c>
      <c r="AL1176" s="700">
        <f t="shared" si="231"/>
        <v>1</v>
      </c>
      <c r="AM1176" s="701">
        <f>IF(Tableau4[[#This Row],[N° pièce]]="",0,(Tableau4[[#This Row],[hors TVA]]+(Tableau4[[#This Row],[hors TVA]]*Tableau4[[#This Row],[Taux TVA]])-(Tableau4[[#This Row],[hors TVA]]*Tableau4[[#This Row],[Taux TVA]]*Tableau4[[#This Row],[Régime TVA Récupération:]]))*Tableau4[[#This Row],[Type 1]])</f>
        <v>0</v>
      </c>
      <c r="AN1176" s="701">
        <f>IF(Tableau4[[#This Row],[N° pièce]]="",0,IF($K$2="pôle",((Tableau4[[#This Row],[hors TVA]]+(Tableau4[[#This Row],[hors TVA]]*Tableau4[[#This Row],[Taux TVA]])-(Tableau4[[#This Row],[hors TVA]]*Tableau4[[#This Row],[Taux TVA]]*Tableau4[[#This Row],[Régime TVA Récupération:]]))*Tableau4[[#This Row],[Type 2]]),0))</f>
        <v>0</v>
      </c>
      <c r="AO1176" s="701">
        <f t="shared" si="235"/>
        <v>0</v>
      </c>
      <c r="AP1176" s="255">
        <f t="shared" si="232"/>
        <v>0</v>
      </c>
      <c r="AQ1176" s="506">
        <f t="shared" si="233"/>
        <v>0</v>
      </c>
      <c r="AR1176" s="671"/>
      <c r="AS1176" s="512"/>
      <c r="AT1176" s="513"/>
      <c r="AU1176" s="753"/>
      <c r="AV1176" s="484"/>
      <c r="AW1176" s="484"/>
      <c r="AX1176" s="484"/>
      <c r="AY1176" s="484"/>
      <c r="AZ1176" s="484"/>
      <c r="BB1176" s="357">
        <v>0</v>
      </c>
      <c r="BC1176" s="355">
        <v>0.25</v>
      </c>
    </row>
    <row r="1177" spans="1:55" ht="15" hidden="1">
      <c r="A1177" s="543"/>
      <c r="B1177" s="530"/>
      <c r="C1177" s="531"/>
      <c r="D1177" s="551"/>
      <c r="E1177" s="532"/>
      <c r="F1177" s="532"/>
      <c r="G1177" s="532"/>
      <c r="H1177" s="533">
        <v>0.21</v>
      </c>
      <c r="I1177" s="533">
        <v>1</v>
      </c>
      <c r="J1177" s="534"/>
      <c r="K1177" s="506">
        <f t="shared" si="234"/>
        <v>0</v>
      </c>
      <c r="L1177" s="536">
        <v>1</v>
      </c>
      <c r="M1177" s="536"/>
      <c r="N1177" s="700">
        <f t="shared" si="230"/>
        <v>1</v>
      </c>
      <c r="O1177" s="508"/>
      <c r="P1177" s="508"/>
      <c r="Q1177" s="508"/>
      <c r="R1177" s="508"/>
      <c r="S1177" s="508"/>
      <c r="T1177" s="508"/>
      <c r="U1177" s="508"/>
      <c r="V1177" s="508"/>
      <c r="W1177" s="508"/>
      <c r="X1177" s="508"/>
      <c r="Y1177" s="508"/>
      <c r="Z1177" s="508"/>
      <c r="AA1177" s="508"/>
      <c r="AB1177" s="508"/>
      <c r="AC1177" s="508"/>
      <c r="AD1177" s="508"/>
      <c r="AE1177" s="508"/>
      <c r="AF1177" s="508"/>
      <c r="AG1177" s="508"/>
      <c r="AH1177" s="508"/>
      <c r="AI1177" s="508"/>
      <c r="AJ1177" s="508"/>
      <c r="AK1177" s="509">
        <f t="shared" si="226"/>
        <v>0</v>
      </c>
      <c r="AL1177" s="700">
        <f t="shared" si="231"/>
        <v>1</v>
      </c>
      <c r="AM1177" s="701">
        <f>IF(Tableau4[[#This Row],[N° pièce]]="",0,(Tableau4[[#This Row],[hors TVA]]+(Tableau4[[#This Row],[hors TVA]]*Tableau4[[#This Row],[Taux TVA]])-(Tableau4[[#This Row],[hors TVA]]*Tableau4[[#This Row],[Taux TVA]]*Tableau4[[#This Row],[Régime TVA Récupération:]]))*Tableau4[[#This Row],[Type 1]])</f>
        <v>0</v>
      </c>
      <c r="AN1177" s="701">
        <f>IF(Tableau4[[#This Row],[N° pièce]]="",0,IF($K$2="pôle",((Tableau4[[#This Row],[hors TVA]]+(Tableau4[[#This Row],[hors TVA]]*Tableau4[[#This Row],[Taux TVA]])-(Tableau4[[#This Row],[hors TVA]]*Tableau4[[#This Row],[Taux TVA]]*Tableau4[[#This Row],[Régime TVA Récupération:]]))*Tableau4[[#This Row],[Type 2]]),0))</f>
        <v>0</v>
      </c>
      <c r="AO1177" s="701">
        <f t="shared" si="235"/>
        <v>0</v>
      </c>
      <c r="AP1177" s="255">
        <f t="shared" si="232"/>
        <v>0</v>
      </c>
      <c r="AQ1177" s="506">
        <f t="shared" si="233"/>
        <v>0</v>
      </c>
      <c r="AR1177" s="671"/>
      <c r="AS1177" s="512"/>
      <c r="AT1177" s="513"/>
      <c r="AU1177" s="753"/>
      <c r="AV1177" s="484"/>
      <c r="AW1177" s="484"/>
      <c r="AX1177" s="484"/>
      <c r="AY1177" s="484"/>
      <c r="AZ1177" s="484"/>
      <c r="BC1177" s="355">
        <v>0.5</v>
      </c>
    </row>
    <row r="1178" spans="1:55" ht="15" hidden="1">
      <c r="A1178" s="543"/>
      <c r="B1178" s="530"/>
      <c r="C1178" s="531"/>
      <c r="D1178" s="551"/>
      <c r="E1178" s="532"/>
      <c r="F1178" s="532"/>
      <c r="G1178" s="532"/>
      <c r="H1178" s="533">
        <v>0.21</v>
      </c>
      <c r="I1178" s="533">
        <v>1</v>
      </c>
      <c r="J1178" s="534"/>
      <c r="K1178" s="506">
        <f t="shared" si="234"/>
        <v>0</v>
      </c>
      <c r="L1178" s="536">
        <v>1</v>
      </c>
      <c r="M1178" s="536"/>
      <c r="N1178" s="700">
        <f t="shared" si="230"/>
        <v>1</v>
      </c>
      <c r="O1178" s="508"/>
      <c r="P1178" s="508"/>
      <c r="Q1178" s="508"/>
      <c r="R1178" s="508"/>
      <c r="S1178" s="508"/>
      <c r="T1178" s="508"/>
      <c r="U1178" s="508"/>
      <c r="V1178" s="508"/>
      <c r="W1178" s="508"/>
      <c r="X1178" s="508"/>
      <c r="Y1178" s="508"/>
      <c r="Z1178" s="508"/>
      <c r="AA1178" s="508"/>
      <c r="AB1178" s="508"/>
      <c r="AC1178" s="508"/>
      <c r="AD1178" s="508"/>
      <c r="AE1178" s="508"/>
      <c r="AF1178" s="508"/>
      <c r="AG1178" s="508"/>
      <c r="AH1178" s="508"/>
      <c r="AI1178" s="508"/>
      <c r="AJ1178" s="508"/>
      <c r="AK1178" s="509">
        <f t="shared" si="226"/>
        <v>0</v>
      </c>
      <c r="AL1178" s="700">
        <f t="shared" si="231"/>
        <v>1</v>
      </c>
      <c r="AM1178" s="701">
        <f>IF(Tableau4[[#This Row],[N° pièce]]="",0,(Tableau4[[#This Row],[hors TVA]]+(Tableau4[[#This Row],[hors TVA]]*Tableau4[[#This Row],[Taux TVA]])-(Tableau4[[#This Row],[hors TVA]]*Tableau4[[#This Row],[Taux TVA]]*Tableau4[[#This Row],[Régime TVA Récupération:]]))*Tableau4[[#This Row],[Type 1]])</f>
        <v>0</v>
      </c>
      <c r="AN1178" s="701">
        <f>IF(Tableau4[[#This Row],[N° pièce]]="",0,IF($K$2="pôle",((Tableau4[[#This Row],[hors TVA]]+(Tableau4[[#This Row],[hors TVA]]*Tableau4[[#This Row],[Taux TVA]])-(Tableau4[[#This Row],[hors TVA]]*Tableau4[[#This Row],[Taux TVA]]*Tableau4[[#This Row],[Régime TVA Récupération:]]))*Tableau4[[#This Row],[Type 2]]),0))</f>
        <v>0</v>
      </c>
      <c r="AO1178" s="701">
        <f t="shared" si="235"/>
        <v>0</v>
      </c>
      <c r="AP1178" s="255">
        <f t="shared" si="232"/>
        <v>0</v>
      </c>
      <c r="AQ1178" s="506">
        <f t="shared" si="233"/>
        <v>0</v>
      </c>
      <c r="AR1178" s="671"/>
      <c r="AS1178" s="512"/>
      <c r="AT1178" s="513"/>
      <c r="AU1178" s="753"/>
      <c r="AV1178" s="484"/>
      <c r="AW1178" s="484"/>
      <c r="AX1178" s="484"/>
      <c r="AY1178" s="484"/>
      <c r="AZ1178" s="484"/>
      <c r="BC1178" s="357"/>
    </row>
    <row r="1179" spans="1:55" ht="15" hidden="1">
      <c r="A1179" s="543"/>
      <c r="B1179" s="530"/>
      <c r="C1179" s="531"/>
      <c r="D1179" s="551"/>
      <c r="E1179" s="532"/>
      <c r="F1179" s="532"/>
      <c r="G1179" s="532"/>
      <c r="H1179" s="533">
        <v>0.21</v>
      </c>
      <c r="I1179" s="533">
        <v>1</v>
      </c>
      <c r="J1179" s="534"/>
      <c r="K1179" s="506">
        <f t="shared" si="234"/>
        <v>0</v>
      </c>
      <c r="L1179" s="536">
        <v>1</v>
      </c>
      <c r="M1179" s="536"/>
      <c r="N1179" s="700">
        <f t="shared" si="230"/>
        <v>1</v>
      </c>
      <c r="O1179" s="508"/>
      <c r="P1179" s="508"/>
      <c r="Q1179" s="508"/>
      <c r="R1179" s="508"/>
      <c r="S1179" s="508"/>
      <c r="T1179" s="508"/>
      <c r="U1179" s="508"/>
      <c r="V1179" s="508"/>
      <c r="W1179" s="508"/>
      <c r="X1179" s="508"/>
      <c r="Y1179" s="508"/>
      <c r="Z1179" s="508"/>
      <c r="AA1179" s="508"/>
      <c r="AB1179" s="508"/>
      <c r="AC1179" s="508"/>
      <c r="AD1179" s="508"/>
      <c r="AE1179" s="508"/>
      <c r="AF1179" s="508"/>
      <c r="AG1179" s="508"/>
      <c r="AH1179" s="508"/>
      <c r="AI1179" s="508"/>
      <c r="AJ1179" s="508"/>
      <c r="AK1179" s="509">
        <f t="shared" si="226"/>
        <v>0</v>
      </c>
      <c r="AL1179" s="700">
        <f t="shared" si="231"/>
        <v>1</v>
      </c>
      <c r="AM1179" s="701">
        <f>IF(Tableau4[[#This Row],[N° pièce]]="",0,(Tableau4[[#This Row],[hors TVA]]+(Tableau4[[#This Row],[hors TVA]]*Tableau4[[#This Row],[Taux TVA]])-(Tableau4[[#This Row],[hors TVA]]*Tableau4[[#This Row],[Taux TVA]]*Tableau4[[#This Row],[Régime TVA Récupération:]]))*Tableau4[[#This Row],[Type 1]])</f>
        <v>0</v>
      </c>
      <c r="AN1179" s="701">
        <f>IF(Tableau4[[#This Row],[N° pièce]]="",0,IF($K$2="pôle",((Tableau4[[#This Row],[hors TVA]]+(Tableau4[[#This Row],[hors TVA]]*Tableau4[[#This Row],[Taux TVA]])-(Tableau4[[#This Row],[hors TVA]]*Tableau4[[#This Row],[Taux TVA]]*Tableau4[[#This Row],[Régime TVA Récupération:]]))*Tableau4[[#This Row],[Type 2]]),0))</f>
        <v>0</v>
      </c>
      <c r="AO1179" s="701">
        <f t="shared" si="235"/>
        <v>0</v>
      </c>
      <c r="AP1179" s="255">
        <f t="shared" si="232"/>
        <v>0</v>
      </c>
      <c r="AQ1179" s="506">
        <f t="shared" si="233"/>
        <v>0</v>
      </c>
      <c r="AR1179" s="671"/>
      <c r="AS1179" s="512"/>
      <c r="AT1179" s="513"/>
      <c r="AU1179" s="753"/>
      <c r="AV1179" s="484"/>
      <c r="AW1179" s="484"/>
      <c r="AX1179" s="484"/>
      <c r="AY1179" s="484"/>
      <c r="AZ1179" s="484"/>
    </row>
    <row r="1180" spans="1:55" ht="15" hidden="1">
      <c r="A1180" s="543"/>
      <c r="B1180" s="530"/>
      <c r="C1180" s="531"/>
      <c r="D1180" s="551"/>
      <c r="E1180" s="532"/>
      <c r="F1180" s="532"/>
      <c r="G1180" s="532"/>
      <c r="H1180" s="533">
        <v>0.21</v>
      </c>
      <c r="I1180" s="533">
        <v>1</v>
      </c>
      <c r="J1180" s="534"/>
      <c r="K1180" s="506">
        <f t="shared" si="234"/>
        <v>0</v>
      </c>
      <c r="L1180" s="536">
        <v>1</v>
      </c>
      <c r="M1180" s="536"/>
      <c r="N1180" s="700">
        <f t="shared" si="230"/>
        <v>1</v>
      </c>
      <c r="O1180" s="508"/>
      <c r="P1180" s="508"/>
      <c r="Q1180" s="508"/>
      <c r="R1180" s="508"/>
      <c r="S1180" s="508"/>
      <c r="T1180" s="508"/>
      <c r="U1180" s="508"/>
      <c r="V1180" s="508"/>
      <c r="W1180" s="508"/>
      <c r="X1180" s="508"/>
      <c r="Y1180" s="508"/>
      <c r="Z1180" s="508"/>
      <c r="AA1180" s="508"/>
      <c r="AB1180" s="508"/>
      <c r="AC1180" s="508"/>
      <c r="AD1180" s="508"/>
      <c r="AE1180" s="508"/>
      <c r="AF1180" s="508"/>
      <c r="AG1180" s="508"/>
      <c r="AH1180" s="508"/>
      <c r="AI1180" s="508"/>
      <c r="AJ1180" s="508"/>
      <c r="AK1180" s="509">
        <f t="shared" si="226"/>
        <v>0</v>
      </c>
      <c r="AL1180" s="700">
        <f t="shared" si="231"/>
        <v>1</v>
      </c>
      <c r="AM1180" s="701">
        <f>IF(Tableau4[[#This Row],[N° pièce]]="",0,(Tableau4[[#This Row],[hors TVA]]+(Tableau4[[#This Row],[hors TVA]]*Tableau4[[#This Row],[Taux TVA]])-(Tableau4[[#This Row],[hors TVA]]*Tableau4[[#This Row],[Taux TVA]]*Tableau4[[#This Row],[Régime TVA Récupération:]]))*Tableau4[[#This Row],[Type 1]])</f>
        <v>0</v>
      </c>
      <c r="AN1180" s="701">
        <f>IF(Tableau4[[#This Row],[N° pièce]]="",0,IF($K$2="pôle",((Tableau4[[#This Row],[hors TVA]]+(Tableau4[[#This Row],[hors TVA]]*Tableau4[[#This Row],[Taux TVA]])-(Tableau4[[#This Row],[hors TVA]]*Tableau4[[#This Row],[Taux TVA]]*Tableau4[[#This Row],[Régime TVA Récupération:]]))*Tableau4[[#This Row],[Type 2]]),0))</f>
        <v>0</v>
      </c>
      <c r="AO1180" s="701">
        <f t="shared" si="235"/>
        <v>0</v>
      </c>
      <c r="AP1180" s="255">
        <f t="shared" si="232"/>
        <v>0</v>
      </c>
      <c r="AQ1180" s="506">
        <f t="shared" si="233"/>
        <v>0</v>
      </c>
      <c r="AR1180" s="671"/>
      <c r="AS1180" s="512"/>
      <c r="AT1180" s="513"/>
      <c r="AU1180" s="753"/>
      <c r="AV1180" s="484"/>
      <c r="AW1180" s="484"/>
      <c r="AX1180" s="484"/>
      <c r="AY1180" s="484"/>
      <c r="AZ1180" s="484"/>
    </row>
    <row r="1181" spans="1:55" ht="15" hidden="1">
      <c r="A1181" s="543"/>
      <c r="B1181" s="530"/>
      <c r="C1181" s="531"/>
      <c r="D1181" s="551"/>
      <c r="E1181" s="532"/>
      <c r="F1181" s="532"/>
      <c r="G1181" s="532"/>
      <c r="H1181" s="533">
        <v>0.21</v>
      </c>
      <c r="I1181" s="533">
        <v>1</v>
      </c>
      <c r="J1181" s="534"/>
      <c r="K1181" s="506">
        <f t="shared" si="234"/>
        <v>0</v>
      </c>
      <c r="L1181" s="536">
        <v>1</v>
      </c>
      <c r="M1181" s="536"/>
      <c r="N1181" s="700">
        <f t="shared" si="230"/>
        <v>1</v>
      </c>
      <c r="O1181" s="508"/>
      <c r="P1181" s="508"/>
      <c r="Q1181" s="508"/>
      <c r="R1181" s="508"/>
      <c r="S1181" s="508"/>
      <c r="T1181" s="508"/>
      <c r="U1181" s="508"/>
      <c r="V1181" s="508"/>
      <c r="W1181" s="508"/>
      <c r="X1181" s="508"/>
      <c r="Y1181" s="508"/>
      <c r="Z1181" s="508"/>
      <c r="AA1181" s="508"/>
      <c r="AB1181" s="508"/>
      <c r="AC1181" s="508"/>
      <c r="AD1181" s="508"/>
      <c r="AE1181" s="508"/>
      <c r="AF1181" s="508"/>
      <c r="AG1181" s="508"/>
      <c r="AH1181" s="508"/>
      <c r="AI1181" s="508"/>
      <c r="AJ1181" s="508"/>
      <c r="AK1181" s="509">
        <f t="shared" si="226"/>
        <v>0</v>
      </c>
      <c r="AL1181" s="700">
        <f t="shared" si="231"/>
        <v>1</v>
      </c>
      <c r="AM1181" s="701">
        <f>IF(Tableau4[[#This Row],[N° pièce]]="",0,(Tableau4[[#This Row],[hors TVA]]+(Tableau4[[#This Row],[hors TVA]]*Tableau4[[#This Row],[Taux TVA]])-(Tableau4[[#This Row],[hors TVA]]*Tableau4[[#This Row],[Taux TVA]]*Tableau4[[#This Row],[Régime TVA Récupération:]]))*Tableau4[[#This Row],[Type 1]])</f>
        <v>0</v>
      </c>
      <c r="AN1181" s="701">
        <f>IF(Tableau4[[#This Row],[N° pièce]]="",0,IF($K$2="pôle",((Tableau4[[#This Row],[hors TVA]]+(Tableau4[[#This Row],[hors TVA]]*Tableau4[[#This Row],[Taux TVA]])-(Tableau4[[#This Row],[hors TVA]]*Tableau4[[#This Row],[Taux TVA]]*Tableau4[[#This Row],[Régime TVA Récupération:]]))*Tableau4[[#This Row],[Type 2]]),0))</f>
        <v>0</v>
      </c>
      <c r="AO1181" s="701">
        <f t="shared" si="235"/>
        <v>0</v>
      </c>
      <c r="AP1181" s="255">
        <f t="shared" si="232"/>
        <v>0</v>
      </c>
      <c r="AQ1181" s="506">
        <f t="shared" si="233"/>
        <v>0</v>
      </c>
      <c r="AR1181" s="671"/>
      <c r="AS1181" s="512"/>
      <c r="AT1181" s="513"/>
      <c r="AU1181" s="753"/>
      <c r="AV1181" s="484"/>
      <c r="AW1181" s="484"/>
      <c r="AX1181" s="484"/>
      <c r="AY1181" s="484"/>
      <c r="AZ1181" s="484"/>
    </row>
    <row r="1182" spans="1:55" ht="15" hidden="1">
      <c r="A1182" s="543"/>
      <c r="B1182" s="530"/>
      <c r="C1182" s="531"/>
      <c r="D1182" s="551"/>
      <c r="E1182" s="532"/>
      <c r="F1182" s="532"/>
      <c r="G1182" s="532"/>
      <c r="H1182" s="533">
        <v>0.21</v>
      </c>
      <c r="I1182" s="533">
        <v>1</v>
      </c>
      <c r="J1182" s="534"/>
      <c r="K1182" s="506">
        <f t="shared" si="234"/>
        <v>0</v>
      </c>
      <c r="L1182" s="536">
        <v>1</v>
      </c>
      <c r="M1182" s="536"/>
      <c r="N1182" s="700">
        <f t="shared" si="230"/>
        <v>1</v>
      </c>
      <c r="O1182" s="508"/>
      <c r="P1182" s="508"/>
      <c r="Q1182" s="508"/>
      <c r="R1182" s="508"/>
      <c r="S1182" s="508"/>
      <c r="T1182" s="508"/>
      <c r="U1182" s="508"/>
      <c r="V1182" s="508"/>
      <c r="W1182" s="508"/>
      <c r="X1182" s="508"/>
      <c r="Y1182" s="508"/>
      <c r="Z1182" s="508"/>
      <c r="AA1182" s="508"/>
      <c r="AB1182" s="508"/>
      <c r="AC1182" s="508"/>
      <c r="AD1182" s="508"/>
      <c r="AE1182" s="508"/>
      <c r="AF1182" s="508"/>
      <c r="AG1182" s="508"/>
      <c r="AH1182" s="508"/>
      <c r="AI1182" s="508"/>
      <c r="AJ1182" s="508"/>
      <c r="AK1182" s="509">
        <f t="shared" si="226"/>
        <v>0</v>
      </c>
      <c r="AL1182" s="700">
        <f t="shared" si="231"/>
        <v>1</v>
      </c>
      <c r="AM1182" s="701">
        <f>IF(Tableau4[[#This Row],[N° pièce]]="",0,(Tableau4[[#This Row],[hors TVA]]+(Tableau4[[#This Row],[hors TVA]]*Tableau4[[#This Row],[Taux TVA]])-(Tableau4[[#This Row],[hors TVA]]*Tableau4[[#This Row],[Taux TVA]]*Tableau4[[#This Row],[Régime TVA Récupération:]]))*Tableau4[[#This Row],[Type 1]])</f>
        <v>0</v>
      </c>
      <c r="AN1182" s="701">
        <f>IF(Tableau4[[#This Row],[N° pièce]]="",0,IF($K$2="pôle",((Tableau4[[#This Row],[hors TVA]]+(Tableau4[[#This Row],[hors TVA]]*Tableau4[[#This Row],[Taux TVA]])-(Tableau4[[#This Row],[hors TVA]]*Tableau4[[#This Row],[Taux TVA]]*Tableau4[[#This Row],[Régime TVA Récupération:]]))*Tableau4[[#This Row],[Type 2]]),0))</f>
        <v>0</v>
      </c>
      <c r="AO1182" s="701">
        <f t="shared" si="235"/>
        <v>0</v>
      </c>
      <c r="AP1182" s="255">
        <f t="shared" si="232"/>
        <v>0</v>
      </c>
      <c r="AQ1182" s="506">
        <f t="shared" si="233"/>
        <v>0</v>
      </c>
      <c r="AR1182" s="671"/>
      <c r="AS1182" s="512"/>
      <c r="AT1182" s="513"/>
      <c r="AU1182" s="753"/>
      <c r="AV1182" s="484"/>
      <c r="AW1182" s="484"/>
      <c r="AX1182" s="484"/>
      <c r="AY1182" s="484"/>
      <c r="AZ1182" s="484"/>
    </row>
    <row r="1183" spans="1:55" ht="15" hidden="1">
      <c r="A1183" s="543"/>
      <c r="B1183" s="530"/>
      <c r="C1183" s="531"/>
      <c r="D1183" s="551"/>
      <c r="E1183" s="532"/>
      <c r="F1183" s="532"/>
      <c r="G1183" s="532"/>
      <c r="H1183" s="533">
        <v>0.21</v>
      </c>
      <c r="I1183" s="533">
        <v>1</v>
      </c>
      <c r="J1183" s="534"/>
      <c r="K1183" s="506">
        <f t="shared" ref="K1183:K1246" si="236">J1183+(J1183*H1183)</f>
        <v>0</v>
      </c>
      <c r="L1183" s="536">
        <v>1</v>
      </c>
      <c r="M1183" s="536"/>
      <c r="N1183" s="700">
        <f t="shared" si="230"/>
        <v>1</v>
      </c>
      <c r="O1183" s="508"/>
      <c r="P1183" s="508"/>
      <c r="Q1183" s="508"/>
      <c r="R1183" s="508"/>
      <c r="S1183" s="508"/>
      <c r="T1183" s="508"/>
      <c r="U1183" s="508"/>
      <c r="V1183" s="508"/>
      <c r="W1183" s="508"/>
      <c r="X1183" s="508"/>
      <c r="Y1183" s="508"/>
      <c r="Z1183" s="508"/>
      <c r="AA1183" s="508"/>
      <c r="AB1183" s="508"/>
      <c r="AC1183" s="508"/>
      <c r="AD1183" s="508"/>
      <c r="AE1183" s="508"/>
      <c r="AF1183" s="508"/>
      <c r="AG1183" s="508"/>
      <c r="AH1183" s="508"/>
      <c r="AI1183" s="508"/>
      <c r="AJ1183" s="508"/>
      <c r="AK1183" s="509">
        <f t="shared" si="226"/>
        <v>0</v>
      </c>
      <c r="AL1183" s="700">
        <f t="shared" si="231"/>
        <v>1</v>
      </c>
      <c r="AM1183" s="701">
        <f>IF(Tableau4[[#This Row],[N° pièce]]="",0,(Tableau4[[#This Row],[hors TVA]]+(Tableau4[[#This Row],[hors TVA]]*Tableau4[[#This Row],[Taux TVA]])-(Tableau4[[#This Row],[hors TVA]]*Tableau4[[#This Row],[Taux TVA]]*Tableau4[[#This Row],[Régime TVA Récupération:]]))*Tableau4[[#This Row],[Type 1]])</f>
        <v>0</v>
      </c>
      <c r="AN1183" s="701">
        <f>IF(Tableau4[[#This Row],[N° pièce]]="",0,IF($K$2="pôle",((Tableau4[[#This Row],[hors TVA]]+(Tableau4[[#This Row],[hors TVA]]*Tableau4[[#This Row],[Taux TVA]])-(Tableau4[[#This Row],[hors TVA]]*Tableau4[[#This Row],[Taux TVA]]*Tableau4[[#This Row],[Régime TVA Récupération:]]))*Tableau4[[#This Row],[Type 2]]),0))</f>
        <v>0</v>
      </c>
      <c r="AO1183" s="701">
        <f t="shared" si="235"/>
        <v>0</v>
      </c>
      <c r="AP1183" s="255">
        <f t="shared" si="232"/>
        <v>0</v>
      </c>
      <c r="AQ1183" s="506">
        <f t="shared" si="233"/>
        <v>0</v>
      </c>
      <c r="AR1183" s="671"/>
      <c r="AS1183" s="512"/>
      <c r="AT1183" s="513"/>
      <c r="AU1183" s="753"/>
      <c r="AV1183" s="484"/>
      <c r="AW1183" s="484"/>
      <c r="AX1183" s="484"/>
      <c r="AY1183" s="484"/>
      <c r="AZ1183" s="484"/>
    </row>
    <row r="1184" spans="1:55" ht="15" hidden="1">
      <c r="A1184" s="543"/>
      <c r="B1184" s="530"/>
      <c r="C1184" s="531"/>
      <c r="D1184" s="551"/>
      <c r="E1184" s="532"/>
      <c r="F1184" s="532"/>
      <c r="G1184" s="532"/>
      <c r="H1184" s="533">
        <v>0.21</v>
      </c>
      <c r="I1184" s="533">
        <v>1</v>
      </c>
      <c r="J1184" s="534"/>
      <c r="K1184" s="506">
        <f t="shared" si="236"/>
        <v>0</v>
      </c>
      <c r="L1184" s="536">
        <v>1</v>
      </c>
      <c r="M1184" s="536"/>
      <c r="N1184" s="700">
        <f t="shared" si="230"/>
        <v>1</v>
      </c>
      <c r="O1184" s="508"/>
      <c r="P1184" s="508"/>
      <c r="Q1184" s="508"/>
      <c r="R1184" s="508"/>
      <c r="S1184" s="508"/>
      <c r="T1184" s="508"/>
      <c r="U1184" s="508"/>
      <c r="V1184" s="508"/>
      <c r="W1184" s="508"/>
      <c r="X1184" s="508"/>
      <c r="Y1184" s="508"/>
      <c r="Z1184" s="508"/>
      <c r="AA1184" s="508"/>
      <c r="AB1184" s="508"/>
      <c r="AC1184" s="508"/>
      <c r="AD1184" s="508"/>
      <c r="AE1184" s="508"/>
      <c r="AF1184" s="508"/>
      <c r="AG1184" s="508"/>
      <c r="AH1184" s="508"/>
      <c r="AI1184" s="508"/>
      <c r="AJ1184" s="508"/>
      <c r="AK1184" s="509">
        <f t="shared" si="226"/>
        <v>0</v>
      </c>
      <c r="AL1184" s="700">
        <f t="shared" si="231"/>
        <v>1</v>
      </c>
      <c r="AM1184" s="701">
        <f>IF(Tableau4[[#This Row],[N° pièce]]="",0,(Tableau4[[#This Row],[hors TVA]]+(Tableau4[[#This Row],[hors TVA]]*Tableau4[[#This Row],[Taux TVA]])-(Tableau4[[#This Row],[hors TVA]]*Tableau4[[#This Row],[Taux TVA]]*Tableau4[[#This Row],[Régime TVA Récupération:]]))*Tableau4[[#This Row],[Type 1]])</f>
        <v>0</v>
      </c>
      <c r="AN1184" s="701">
        <f>IF(Tableau4[[#This Row],[N° pièce]]="",0,IF($K$2="pôle",((Tableau4[[#This Row],[hors TVA]]+(Tableau4[[#This Row],[hors TVA]]*Tableau4[[#This Row],[Taux TVA]])-(Tableau4[[#This Row],[hors TVA]]*Tableau4[[#This Row],[Taux TVA]]*Tableau4[[#This Row],[Régime TVA Récupération:]]))*Tableau4[[#This Row],[Type 2]]),0))</f>
        <v>0</v>
      </c>
      <c r="AO1184" s="701">
        <f t="shared" si="235"/>
        <v>0</v>
      </c>
      <c r="AP1184" s="255">
        <f t="shared" si="232"/>
        <v>0</v>
      </c>
      <c r="AQ1184" s="506">
        <f t="shared" si="233"/>
        <v>0</v>
      </c>
      <c r="AR1184" s="671"/>
      <c r="AS1184" s="512"/>
      <c r="AT1184" s="513"/>
      <c r="AU1184" s="753"/>
      <c r="AV1184" s="484"/>
      <c r="AW1184" s="484"/>
      <c r="AX1184" s="484"/>
      <c r="AY1184" s="484"/>
      <c r="AZ1184" s="484"/>
    </row>
    <row r="1185" spans="1:52" ht="15" hidden="1">
      <c r="A1185" s="543"/>
      <c r="B1185" s="530"/>
      <c r="C1185" s="531"/>
      <c r="D1185" s="551"/>
      <c r="E1185" s="532"/>
      <c r="F1185" s="532"/>
      <c r="G1185" s="532"/>
      <c r="H1185" s="533">
        <v>0.21</v>
      </c>
      <c r="I1185" s="533">
        <v>1</v>
      </c>
      <c r="J1185" s="534"/>
      <c r="K1185" s="506">
        <f t="shared" si="236"/>
        <v>0</v>
      </c>
      <c r="L1185" s="536">
        <v>1</v>
      </c>
      <c r="M1185" s="536"/>
      <c r="N1185" s="700">
        <f t="shared" si="230"/>
        <v>1</v>
      </c>
      <c r="O1185" s="508"/>
      <c r="P1185" s="508"/>
      <c r="Q1185" s="508"/>
      <c r="R1185" s="508"/>
      <c r="S1185" s="508"/>
      <c r="T1185" s="508"/>
      <c r="U1185" s="508"/>
      <c r="V1185" s="508"/>
      <c r="W1185" s="508"/>
      <c r="X1185" s="508"/>
      <c r="Y1185" s="508"/>
      <c r="Z1185" s="508"/>
      <c r="AA1185" s="508"/>
      <c r="AB1185" s="508"/>
      <c r="AC1185" s="508"/>
      <c r="AD1185" s="508"/>
      <c r="AE1185" s="508"/>
      <c r="AF1185" s="508"/>
      <c r="AG1185" s="508"/>
      <c r="AH1185" s="508"/>
      <c r="AI1185" s="508"/>
      <c r="AJ1185" s="508"/>
      <c r="AK1185" s="509">
        <f t="shared" si="226"/>
        <v>0</v>
      </c>
      <c r="AL1185" s="700">
        <f t="shared" si="231"/>
        <v>1</v>
      </c>
      <c r="AM1185" s="701">
        <f>IF(Tableau4[[#This Row],[N° pièce]]="",0,(Tableau4[[#This Row],[hors TVA]]+(Tableau4[[#This Row],[hors TVA]]*Tableau4[[#This Row],[Taux TVA]])-(Tableau4[[#This Row],[hors TVA]]*Tableau4[[#This Row],[Taux TVA]]*Tableau4[[#This Row],[Régime TVA Récupération:]]))*Tableau4[[#This Row],[Type 1]])</f>
        <v>0</v>
      </c>
      <c r="AN1185" s="701">
        <f>IF(Tableau4[[#This Row],[N° pièce]]="",0,IF($K$2="pôle",((Tableau4[[#This Row],[hors TVA]]+(Tableau4[[#This Row],[hors TVA]]*Tableau4[[#This Row],[Taux TVA]])-(Tableau4[[#This Row],[hors TVA]]*Tableau4[[#This Row],[Taux TVA]]*Tableau4[[#This Row],[Régime TVA Récupération:]]))*Tableau4[[#This Row],[Type 2]]),0))</f>
        <v>0</v>
      </c>
      <c r="AO1185" s="701">
        <f t="shared" si="235"/>
        <v>0</v>
      </c>
      <c r="AP1185" s="255">
        <f t="shared" si="232"/>
        <v>0</v>
      </c>
      <c r="AQ1185" s="506">
        <f t="shared" si="233"/>
        <v>0</v>
      </c>
      <c r="AR1185" s="671"/>
      <c r="AS1185" s="512"/>
      <c r="AT1185" s="513"/>
      <c r="AU1185" s="753"/>
      <c r="AV1185" s="484"/>
      <c r="AW1185" s="484"/>
      <c r="AX1185" s="484"/>
      <c r="AY1185" s="484"/>
      <c r="AZ1185" s="484"/>
    </row>
    <row r="1186" spans="1:52" ht="15" hidden="1">
      <c r="A1186" s="543"/>
      <c r="B1186" s="530"/>
      <c r="C1186" s="531"/>
      <c r="D1186" s="551"/>
      <c r="E1186" s="532"/>
      <c r="F1186" s="532"/>
      <c r="G1186" s="532"/>
      <c r="H1186" s="533">
        <v>0.21</v>
      </c>
      <c r="I1186" s="533">
        <v>1</v>
      </c>
      <c r="J1186" s="534"/>
      <c r="K1186" s="506">
        <f t="shared" si="236"/>
        <v>0</v>
      </c>
      <c r="L1186" s="536">
        <v>1</v>
      </c>
      <c r="M1186" s="536"/>
      <c r="N1186" s="700">
        <f t="shared" si="230"/>
        <v>1</v>
      </c>
      <c r="O1186" s="508"/>
      <c r="P1186" s="508"/>
      <c r="Q1186" s="508"/>
      <c r="R1186" s="508"/>
      <c r="S1186" s="508"/>
      <c r="T1186" s="508"/>
      <c r="U1186" s="508"/>
      <c r="V1186" s="508"/>
      <c r="W1186" s="508"/>
      <c r="X1186" s="508"/>
      <c r="Y1186" s="508"/>
      <c r="Z1186" s="508"/>
      <c r="AA1186" s="508"/>
      <c r="AB1186" s="508"/>
      <c r="AC1186" s="508"/>
      <c r="AD1186" s="508"/>
      <c r="AE1186" s="508"/>
      <c r="AF1186" s="508"/>
      <c r="AG1186" s="508"/>
      <c r="AH1186" s="508"/>
      <c r="AI1186" s="508"/>
      <c r="AJ1186" s="508"/>
      <c r="AK1186" s="509">
        <f t="shared" si="226"/>
        <v>0</v>
      </c>
      <c r="AL1186" s="700">
        <f t="shared" si="231"/>
        <v>1</v>
      </c>
      <c r="AM1186" s="701">
        <f>IF(Tableau4[[#This Row],[N° pièce]]="",0,(Tableau4[[#This Row],[hors TVA]]+(Tableau4[[#This Row],[hors TVA]]*Tableau4[[#This Row],[Taux TVA]])-(Tableau4[[#This Row],[hors TVA]]*Tableau4[[#This Row],[Taux TVA]]*Tableau4[[#This Row],[Régime TVA Récupération:]]))*Tableau4[[#This Row],[Type 1]])</f>
        <v>0</v>
      </c>
      <c r="AN1186" s="701">
        <f>IF(Tableau4[[#This Row],[N° pièce]]="",0,IF($K$2="pôle",((Tableau4[[#This Row],[hors TVA]]+(Tableau4[[#This Row],[hors TVA]]*Tableau4[[#This Row],[Taux TVA]])-(Tableau4[[#This Row],[hors TVA]]*Tableau4[[#This Row],[Taux TVA]]*Tableau4[[#This Row],[Régime TVA Récupération:]]))*Tableau4[[#This Row],[Type 2]]),0))</f>
        <v>0</v>
      </c>
      <c r="AO1186" s="701">
        <f t="shared" si="235"/>
        <v>0</v>
      </c>
      <c r="AP1186" s="255">
        <f t="shared" si="232"/>
        <v>0</v>
      </c>
      <c r="AQ1186" s="506">
        <f t="shared" si="233"/>
        <v>0</v>
      </c>
      <c r="AR1186" s="671"/>
      <c r="AS1186" s="512"/>
      <c r="AT1186" s="513"/>
      <c r="AU1186" s="753"/>
      <c r="AV1186" s="484"/>
      <c r="AW1186" s="484"/>
      <c r="AX1186" s="484"/>
      <c r="AY1186" s="484"/>
      <c r="AZ1186" s="484"/>
    </row>
    <row r="1187" spans="1:52" ht="15" hidden="1">
      <c r="A1187" s="543"/>
      <c r="B1187" s="530"/>
      <c r="C1187" s="531"/>
      <c r="D1187" s="551"/>
      <c r="E1187" s="532"/>
      <c r="F1187" s="532"/>
      <c r="G1187" s="532"/>
      <c r="H1187" s="533">
        <v>0.21</v>
      </c>
      <c r="I1187" s="533">
        <v>1</v>
      </c>
      <c r="J1187" s="534"/>
      <c r="K1187" s="506">
        <f t="shared" si="236"/>
        <v>0</v>
      </c>
      <c r="L1187" s="536">
        <v>1</v>
      </c>
      <c r="M1187" s="536"/>
      <c r="N1187" s="700">
        <f t="shared" si="230"/>
        <v>1</v>
      </c>
      <c r="O1187" s="508"/>
      <c r="P1187" s="508"/>
      <c r="Q1187" s="508"/>
      <c r="R1187" s="508"/>
      <c r="S1187" s="508"/>
      <c r="T1187" s="508"/>
      <c r="U1187" s="508"/>
      <c r="V1187" s="508"/>
      <c r="W1187" s="508"/>
      <c r="X1187" s="508"/>
      <c r="Y1187" s="508"/>
      <c r="Z1187" s="508"/>
      <c r="AA1187" s="508"/>
      <c r="AB1187" s="508"/>
      <c r="AC1187" s="508"/>
      <c r="AD1187" s="508"/>
      <c r="AE1187" s="508"/>
      <c r="AF1187" s="508"/>
      <c r="AG1187" s="508"/>
      <c r="AH1187" s="508"/>
      <c r="AI1187" s="508"/>
      <c r="AJ1187" s="508"/>
      <c r="AK1187" s="509">
        <f t="shared" si="226"/>
        <v>0</v>
      </c>
      <c r="AL1187" s="700">
        <f t="shared" si="231"/>
        <v>1</v>
      </c>
      <c r="AM1187" s="701">
        <f>IF(Tableau4[[#This Row],[N° pièce]]="",0,(Tableau4[[#This Row],[hors TVA]]+(Tableau4[[#This Row],[hors TVA]]*Tableau4[[#This Row],[Taux TVA]])-(Tableau4[[#This Row],[hors TVA]]*Tableau4[[#This Row],[Taux TVA]]*Tableau4[[#This Row],[Régime TVA Récupération:]]))*Tableau4[[#This Row],[Type 1]])</f>
        <v>0</v>
      </c>
      <c r="AN1187" s="701">
        <f>IF(Tableau4[[#This Row],[N° pièce]]="",0,IF($K$2="pôle",((Tableau4[[#This Row],[hors TVA]]+(Tableau4[[#This Row],[hors TVA]]*Tableau4[[#This Row],[Taux TVA]])-(Tableau4[[#This Row],[hors TVA]]*Tableau4[[#This Row],[Taux TVA]]*Tableau4[[#This Row],[Régime TVA Récupération:]]))*Tableau4[[#This Row],[Type 2]]),0))</f>
        <v>0</v>
      </c>
      <c r="AO1187" s="701">
        <f t="shared" si="235"/>
        <v>0</v>
      </c>
      <c r="AP1187" s="255">
        <f t="shared" si="232"/>
        <v>0</v>
      </c>
      <c r="AQ1187" s="506">
        <f t="shared" si="233"/>
        <v>0</v>
      </c>
      <c r="AR1187" s="671"/>
      <c r="AS1187" s="512"/>
      <c r="AT1187" s="513"/>
      <c r="AU1187" s="753"/>
      <c r="AV1187" s="484"/>
      <c r="AW1187" s="484"/>
      <c r="AX1187" s="484"/>
      <c r="AY1187" s="484"/>
      <c r="AZ1187" s="484"/>
    </row>
    <row r="1188" spans="1:52" ht="15" hidden="1">
      <c r="A1188" s="543"/>
      <c r="B1188" s="530"/>
      <c r="C1188" s="531"/>
      <c r="D1188" s="551"/>
      <c r="E1188" s="532"/>
      <c r="F1188" s="532"/>
      <c r="G1188" s="532"/>
      <c r="H1188" s="533">
        <v>0.21</v>
      </c>
      <c r="I1188" s="533">
        <v>1</v>
      </c>
      <c r="J1188" s="534"/>
      <c r="K1188" s="506">
        <f t="shared" si="236"/>
        <v>0</v>
      </c>
      <c r="L1188" s="536">
        <v>1</v>
      </c>
      <c r="M1188" s="536"/>
      <c r="N1188" s="700">
        <f t="shared" si="230"/>
        <v>1</v>
      </c>
      <c r="O1188" s="508"/>
      <c r="P1188" s="508"/>
      <c r="Q1188" s="508"/>
      <c r="R1188" s="508"/>
      <c r="S1188" s="508"/>
      <c r="T1188" s="508"/>
      <c r="U1188" s="508"/>
      <c r="V1188" s="508"/>
      <c r="W1188" s="508"/>
      <c r="X1188" s="508"/>
      <c r="Y1188" s="508"/>
      <c r="Z1188" s="508"/>
      <c r="AA1188" s="508"/>
      <c r="AB1188" s="508"/>
      <c r="AC1188" s="508"/>
      <c r="AD1188" s="508"/>
      <c r="AE1188" s="508"/>
      <c r="AF1188" s="508"/>
      <c r="AG1188" s="508"/>
      <c r="AH1188" s="508"/>
      <c r="AI1188" s="508"/>
      <c r="AJ1188" s="508"/>
      <c r="AK1188" s="509">
        <f t="shared" si="226"/>
        <v>0</v>
      </c>
      <c r="AL1188" s="700">
        <f t="shared" si="231"/>
        <v>1</v>
      </c>
      <c r="AM1188" s="701">
        <f>IF(Tableau4[[#This Row],[N° pièce]]="",0,(Tableau4[[#This Row],[hors TVA]]+(Tableau4[[#This Row],[hors TVA]]*Tableau4[[#This Row],[Taux TVA]])-(Tableau4[[#This Row],[hors TVA]]*Tableau4[[#This Row],[Taux TVA]]*Tableau4[[#This Row],[Régime TVA Récupération:]]))*Tableau4[[#This Row],[Type 1]])</f>
        <v>0</v>
      </c>
      <c r="AN1188" s="701">
        <f>IF(Tableau4[[#This Row],[N° pièce]]="",0,IF($K$2="pôle",((Tableau4[[#This Row],[hors TVA]]+(Tableau4[[#This Row],[hors TVA]]*Tableau4[[#This Row],[Taux TVA]])-(Tableau4[[#This Row],[hors TVA]]*Tableau4[[#This Row],[Taux TVA]]*Tableau4[[#This Row],[Régime TVA Récupération:]]))*Tableau4[[#This Row],[Type 2]]),0))</f>
        <v>0</v>
      </c>
      <c r="AO1188" s="701">
        <f t="shared" si="235"/>
        <v>0</v>
      </c>
      <c r="AP1188" s="255">
        <f t="shared" si="232"/>
        <v>0</v>
      </c>
      <c r="AQ1188" s="506">
        <f t="shared" si="233"/>
        <v>0</v>
      </c>
      <c r="AR1188" s="671"/>
      <c r="AS1188" s="512"/>
      <c r="AT1188" s="513"/>
      <c r="AU1188" s="753"/>
      <c r="AV1188" s="484"/>
      <c r="AW1188" s="484"/>
      <c r="AX1188" s="484"/>
      <c r="AY1188" s="484"/>
      <c r="AZ1188" s="484"/>
    </row>
    <row r="1189" spans="1:52" ht="15" hidden="1">
      <c r="A1189" s="543"/>
      <c r="B1189" s="530"/>
      <c r="C1189" s="531"/>
      <c r="D1189" s="551"/>
      <c r="E1189" s="532"/>
      <c r="F1189" s="532"/>
      <c r="G1189" s="532"/>
      <c r="H1189" s="533">
        <v>0.21</v>
      </c>
      <c r="I1189" s="533">
        <v>1</v>
      </c>
      <c r="J1189" s="534"/>
      <c r="K1189" s="506">
        <f t="shared" si="236"/>
        <v>0</v>
      </c>
      <c r="L1189" s="536">
        <v>1</v>
      </c>
      <c r="M1189" s="536"/>
      <c r="N1189" s="700">
        <f t="shared" si="230"/>
        <v>1</v>
      </c>
      <c r="O1189" s="508"/>
      <c r="P1189" s="508"/>
      <c r="Q1189" s="508"/>
      <c r="R1189" s="508"/>
      <c r="S1189" s="508"/>
      <c r="T1189" s="508"/>
      <c r="U1189" s="508"/>
      <c r="V1189" s="508"/>
      <c r="W1189" s="508"/>
      <c r="X1189" s="508"/>
      <c r="Y1189" s="508"/>
      <c r="Z1189" s="508"/>
      <c r="AA1189" s="508"/>
      <c r="AB1189" s="508"/>
      <c r="AC1189" s="508"/>
      <c r="AD1189" s="508"/>
      <c r="AE1189" s="508"/>
      <c r="AF1189" s="508"/>
      <c r="AG1189" s="508"/>
      <c r="AH1189" s="508"/>
      <c r="AI1189" s="508"/>
      <c r="AJ1189" s="508"/>
      <c r="AK1189" s="509">
        <f t="shared" si="226"/>
        <v>0</v>
      </c>
      <c r="AL1189" s="700">
        <f t="shared" si="231"/>
        <v>1</v>
      </c>
      <c r="AM1189" s="701">
        <f>IF(Tableau4[[#This Row],[N° pièce]]="",0,(Tableau4[[#This Row],[hors TVA]]+(Tableau4[[#This Row],[hors TVA]]*Tableau4[[#This Row],[Taux TVA]])-(Tableau4[[#This Row],[hors TVA]]*Tableau4[[#This Row],[Taux TVA]]*Tableau4[[#This Row],[Régime TVA Récupération:]]))*Tableau4[[#This Row],[Type 1]])</f>
        <v>0</v>
      </c>
      <c r="AN1189" s="701">
        <f>IF(Tableau4[[#This Row],[N° pièce]]="",0,IF($K$2="pôle",((Tableau4[[#This Row],[hors TVA]]+(Tableau4[[#This Row],[hors TVA]]*Tableau4[[#This Row],[Taux TVA]])-(Tableau4[[#This Row],[hors TVA]]*Tableau4[[#This Row],[Taux TVA]]*Tableau4[[#This Row],[Régime TVA Récupération:]]))*Tableau4[[#This Row],[Type 2]]),0))</f>
        <v>0</v>
      </c>
      <c r="AO1189" s="701">
        <f t="shared" si="235"/>
        <v>0</v>
      </c>
      <c r="AP1189" s="255">
        <f t="shared" si="232"/>
        <v>0</v>
      </c>
      <c r="AQ1189" s="506">
        <f t="shared" si="233"/>
        <v>0</v>
      </c>
      <c r="AR1189" s="671"/>
      <c r="AS1189" s="512"/>
      <c r="AT1189" s="513"/>
      <c r="AU1189" s="753"/>
      <c r="AV1189" s="484"/>
      <c r="AW1189" s="484"/>
      <c r="AX1189" s="484"/>
      <c r="AY1189" s="484"/>
      <c r="AZ1189" s="484"/>
    </row>
    <row r="1190" spans="1:52" ht="15" hidden="1">
      <c r="A1190" s="543"/>
      <c r="B1190" s="530"/>
      <c r="C1190" s="531"/>
      <c r="D1190" s="551"/>
      <c r="E1190" s="532"/>
      <c r="F1190" s="532"/>
      <c r="G1190" s="532"/>
      <c r="H1190" s="533">
        <v>0.21</v>
      </c>
      <c r="I1190" s="533">
        <v>1</v>
      </c>
      <c r="J1190" s="534"/>
      <c r="K1190" s="506">
        <f t="shared" si="236"/>
        <v>0</v>
      </c>
      <c r="L1190" s="536">
        <v>1</v>
      </c>
      <c r="M1190" s="536"/>
      <c r="N1190" s="700">
        <f t="shared" si="230"/>
        <v>1</v>
      </c>
      <c r="O1190" s="508"/>
      <c r="P1190" s="508"/>
      <c r="Q1190" s="508"/>
      <c r="R1190" s="508"/>
      <c r="S1190" s="508"/>
      <c r="T1190" s="508"/>
      <c r="U1190" s="508"/>
      <c r="V1190" s="508"/>
      <c r="W1190" s="508"/>
      <c r="X1190" s="508"/>
      <c r="Y1190" s="508"/>
      <c r="Z1190" s="508"/>
      <c r="AA1190" s="508"/>
      <c r="AB1190" s="508"/>
      <c r="AC1190" s="508"/>
      <c r="AD1190" s="508"/>
      <c r="AE1190" s="508"/>
      <c r="AF1190" s="508"/>
      <c r="AG1190" s="508"/>
      <c r="AH1190" s="508"/>
      <c r="AI1190" s="508"/>
      <c r="AJ1190" s="508"/>
      <c r="AK1190" s="509">
        <f t="shared" si="226"/>
        <v>0</v>
      </c>
      <c r="AL1190" s="700">
        <f t="shared" si="231"/>
        <v>1</v>
      </c>
      <c r="AM1190" s="701">
        <f>IF(Tableau4[[#This Row],[N° pièce]]="",0,(Tableau4[[#This Row],[hors TVA]]+(Tableau4[[#This Row],[hors TVA]]*Tableau4[[#This Row],[Taux TVA]])-(Tableau4[[#This Row],[hors TVA]]*Tableau4[[#This Row],[Taux TVA]]*Tableau4[[#This Row],[Régime TVA Récupération:]]))*Tableau4[[#This Row],[Type 1]])</f>
        <v>0</v>
      </c>
      <c r="AN1190" s="701">
        <f>IF(Tableau4[[#This Row],[N° pièce]]="",0,IF($K$2="pôle",((Tableau4[[#This Row],[hors TVA]]+(Tableau4[[#This Row],[hors TVA]]*Tableau4[[#This Row],[Taux TVA]])-(Tableau4[[#This Row],[hors TVA]]*Tableau4[[#This Row],[Taux TVA]]*Tableau4[[#This Row],[Régime TVA Récupération:]]))*Tableau4[[#This Row],[Type 2]]),0))</f>
        <v>0</v>
      </c>
      <c r="AO1190" s="701">
        <f t="shared" si="235"/>
        <v>0</v>
      </c>
      <c r="AP1190" s="255">
        <f t="shared" si="232"/>
        <v>0</v>
      </c>
      <c r="AQ1190" s="506">
        <f t="shared" si="233"/>
        <v>0</v>
      </c>
      <c r="AR1190" s="671"/>
      <c r="AS1190" s="512"/>
      <c r="AT1190" s="513"/>
      <c r="AU1190" s="753"/>
      <c r="AV1190" s="484"/>
      <c r="AW1190" s="484"/>
      <c r="AX1190" s="484"/>
      <c r="AY1190" s="484"/>
      <c r="AZ1190" s="484"/>
    </row>
    <row r="1191" spans="1:52" ht="15" hidden="1">
      <c r="A1191" s="543"/>
      <c r="B1191" s="530"/>
      <c r="C1191" s="531"/>
      <c r="D1191" s="551"/>
      <c r="E1191" s="532"/>
      <c r="F1191" s="532"/>
      <c r="G1191" s="532"/>
      <c r="H1191" s="533">
        <v>0.21</v>
      </c>
      <c r="I1191" s="533">
        <v>1</v>
      </c>
      <c r="J1191" s="534"/>
      <c r="K1191" s="506">
        <f t="shared" si="236"/>
        <v>0</v>
      </c>
      <c r="L1191" s="536">
        <v>1</v>
      </c>
      <c r="M1191" s="536"/>
      <c r="N1191" s="700">
        <f t="shared" si="230"/>
        <v>1</v>
      </c>
      <c r="O1191" s="508"/>
      <c r="P1191" s="508"/>
      <c r="Q1191" s="508"/>
      <c r="R1191" s="508"/>
      <c r="S1191" s="508"/>
      <c r="T1191" s="508"/>
      <c r="U1191" s="508"/>
      <c r="V1191" s="508"/>
      <c r="W1191" s="508"/>
      <c r="X1191" s="508"/>
      <c r="Y1191" s="508"/>
      <c r="Z1191" s="508"/>
      <c r="AA1191" s="508"/>
      <c r="AB1191" s="508"/>
      <c r="AC1191" s="508"/>
      <c r="AD1191" s="508"/>
      <c r="AE1191" s="508"/>
      <c r="AF1191" s="508"/>
      <c r="AG1191" s="508"/>
      <c r="AH1191" s="508"/>
      <c r="AI1191" s="508"/>
      <c r="AJ1191" s="508"/>
      <c r="AK1191" s="509">
        <f t="shared" si="226"/>
        <v>0</v>
      </c>
      <c r="AL1191" s="700">
        <f t="shared" si="231"/>
        <v>1</v>
      </c>
      <c r="AM1191" s="701">
        <f>IF(Tableau4[[#This Row],[N° pièce]]="",0,(Tableau4[[#This Row],[hors TVA]]+(Tableau4[[#This Row],[hors TVA]]*Tableau4[[#This Row],[Taux TVA]])-(Tableau4[[#This Row],[hors TVA]]*Tableau4[[#This Row],[Taux TVA]]*Tableau4[[#This Row],[Régime TVA Récupération:]]))*Tableau4[[#This Row],[Type 1]])</f>
        <v>0</v>
      </c>
      <c r="AN1191" s="701">
        <f>IF(Tableau4[[#This Row],[N° pièce]]="",0,IF($K$2="pôle",((Tableau4[[#This Row],[hors TVA]]+(Tableau4[[#This Row],[hors TVA]]*Tableau4[[#This Row],[Taux TVA]])-(Tableau4[[#This Row],[hors TVA]]*Tableau4[[#This Row],[Taux TVA]]*Tableau4[[#This Row],[Régime TVA Récupération:]]))*Tableau4[[#This Row],[Type 2]]),0))</f>
        <v>0</v>
      </c>
      <c r="AO1191" s="701">
        <f t="shared" si="235"/>
        <v>0</v>
      </c>
      <c r="AP1191" s="255">
        <f t="shared" si="232"/>
        <v>0</v>
      </c>
      <c r="AQ1191" s="506">
        <f t="shared" si="233"/>
        <v>0</v>
      </c>
      <c r="AR1191" s="671"/>
      <c r="AS1191" s="512"/>
      <c r="AT1191" s="513"/>
      <c r="AU1191" s="753"/>
      <c r="AV1191" s="484"/>
      <c r="AW1191" s="484"/>
      <c r="AX1191" s="484"/>
      <c r="AY1191" s="484"/>
      <c r="AZ1191" s="484"/>
    </row>
    <row r="1192" spans="1:52" ht="15.75" hidden="1" thickBot="1">
      <c r="A1192" s="543"/>
      <c r="B1192" s="530"/>
      <c r="C1192" s="531"/>
      <c r="D1192" s="551"/>
      <c r="E1192" s="532"/>
      <c r="F1192" s="532"/>
      <c r="G1192" s="532"/>
      <c r="H1192" s="533">
        <v>0.21</v>
      </c>
      <c r="I1192" s="533">
        <v>1</v>
      </c>
      <c r="J1192" s="534"/>
      <c r="K1192" s="506">
        <f t="shared" si="236"/>
        <v>0</v>
      </c>
      <c r="L1192" s="536">
        <v>1</v>
      </c>
      <c r="M1192" s="536"/>
      <c r="N1192" s="700">
        <f t="shared" si="230"/>
        <v>1</v>
      </c>
      <c r="O1192" s="508"/>
      <c r="P1192" s="508"/>
      <c r="Q1192" s="508"/>
      <c r="R1192" s="508"/>
      <c r="S1192" s="508"/>
      <c r="T1192" s="508"/>
      <c r="U1192" s="508"/>
      <c r="V1192" s="508"/>
      <c r="W1192" s="508"/>
      <c r="X1192" s="508"/>
      <c r="Y1192" s="508"/>
      <c r="Z1192" s="508"/>
      <c r="AA1192" s="508"/>
      <c r="AB1192" s="508"/>
      <c r="AC1192" s="508"/>
      <c r="AD1192" s="508"/>
      <c r="AE1192" s="508"/>
      <c r="AF1192" s="508"/>
      <c r="AG1192" s="508"/>
      <c r="AH1192" s="508"/>
      <c r="AI1192" s="508"/>
      <c r="AJ1192" s="508"/>
      <c r="AK1192" s="509">
        <f t="shared" si="226"/>
        <v>0</v>
      </c>
      <c r="AL1192" s="700">
        <f t="shared" si="231"/>
        <v>1</v>
      </c>
      <c r="AM1192" s="701">
        <f>IF(Tableau4[[#This Row],[N° pièce]]="",0,(Tableau4[[#This Row],[hors TVA]]+(Tableau4[[#This Row],[hors TVA]]*Tableau4[[#This Row],[Taux TVA]])-(Tableau4[[#This Row],[hors TVA]]*Tableau4[[#This Row],[Taux TVA]]*Tableau4[[#This Row],[Régime TVA Récupération:]]))*Tableau4[[#This Row],[Type 1]])</f>
        <v>0</v>
      </c>
      <c r="AN1192" s="701">
        <f>IF(Tableau4[[#This Row],[N° pièce]]="",0,IF($K$2="pôle",((Tableau4[[#This Row],[hors TVA]]+(Tableau4[[#This Row],[hors TVA]]*Tableau4[[#This Row],[Taux TVA]])-(Tableau4[[#This Row],[hors TVA]]*Tableau4[[#This Row],[Taux TVA]]*Tableau4[[#This Row],[Régime TVA Récupération:]]))*Tableau4[[#This Row],[Type 2]]),0))</f>
        <v>0</v>
      </c>
      <c r="AO1192" s="701">
        <f t="shared" si="235"/>
        <v>0</v>
      </c>
      <c r="AP1192" s="255">
        <f t="shared" si="232"/>
        <v>0</v>
      </c>
      <c r="AQ1192" s="506">
        <f t="shared" si="233"/>
        <v>0</v>
      </c>
      <c r="AR1192" s="671"/>
      <c r="AS1192" s="512"/>
      <c r="AT1192" s="513"/>
      <c r="AU1192" s="753"/>
      <c r="AV1192" s="484"/>
      <c r="AW1192" s="484"/>
      <c r="AX1192" s="484"/>
      <c r="AY1192" s="484"/>
      <c r="AZ1192" s="484"/>
    </row>
    <row r="1193" spans="1:52" ht="15" hidden="1">
      <c r="A1193" s="543"/>
      <c r="B1193" s="530"/>
      <c r="C1193" s="531"/>
      <c r="D1193" s="551"/>
      <c r="E1193" s="532"/>
      <c r="F1193" s="532"/>
      <c r="G1193" s="532"/>
      <c r="H1193" s="533">
        <v>0.21</v>
      </c>
      <c r="I1193" s="533">
        <v>1</v>
      </c>
      <c r="J1193" s="534"/>
      <c r="K1193" s="506">
        <f t="shared" si="236"/>
        <v>0</v>
      </c>
      <c r="L1193" s="536">
        <v>1</v>
      </c>
      <c r="M1193" s="536"/>
      <c r="N1193" s="700">
        <f t="shared" si="230"/>
        <v>1</v>
      </c>
      <c r="O1193" s="508"/>
      <c r="P1193" s="508"/>
      <c r="Q1193" s="508"/>
      <c r="R1193" s="508"/>
      <c r="S1193" s="508"/>
      <c r="T1193" s="508"/>
      <c r="U1193" s="508"/>
      <c r="V1193" s="508"/>
      <c r="W1193" s="508"/>
      <c r="X1193" s="508"/>
      <c r="Y1193" s="508"/>
      <c r="Z1193" s="508"/>
      <c r="AA1193" s="508"/>
      <c r="AB1193" s="508"/>
      <c r="AC1193" s="508"/>
      <c r="AD1193" s="508"/>
      <c r="AE1193" s="508"/>
      <c r="AF1193" s="508"/>
      <c r="AG1193" s="508"/>
      <c r="AH1193" s="508"/>
      <c r="AI1193" s="508"/>
      <c r="AJ1193" s="508"/>
      <c r="AK1193" s="509">
        <f t="shared" si="226"/>
        <v>0</v>
      </c>
      <c r="AL1193" s="700">
        <f t="shared" si="231"/>
        <v>1</v>
      </c>
      <c r="AM1193" s="701">
        <f>IF(Tableau4[[#This Row],[N° pièce]]="",0,(Tableau4[[#This Row],[hors TVA]]+(Tableau4[[#This Row],[hors TVA]]*Tableau4[[#This Row],[Taux TVA]])-(Tableau4[[#This Row],[hors TVA]]*Tableau4[[#This Row],[Taux TVA]]*Tableau4[[#This Row],[Régime TVA Récupération:]]))*Tableau4[[#This Row],[Type 1]])</f>
        <v>0</v>
      </c>
      <c r="AN1193" s="701">
        <f>IF(Tableau4[[#This Row],[N° pièce]]="",0,IF($K$2="pôle",((Tableau4[[#This Row],[hors TVA]]+(Tableau4[[#This Row],[hors TVA]]*Tableau4[[#This Row],[Taux TVA]])-(Tableau4[[#This Row],[hors TVA]]*Tableau4[[#This Row],[Taux TVA]]*Tableau4[[#This Row],[Régime TVA Récupération:]]))*Tableau4[[#This Row],[Type 2]]),0))</f>
        <v>0</v>
      </c>
      <c r="AO1193" s="701">
        <f t="shared" si="235"/>
        <v>0</v>
      </c>
      <c r="AP1193" s="255">
        <f t="shared" si="232"/>
        <v>0</v>
      </c>
      <c r="AQ1193" s="506">
        <f t="shared" si="233"/>
        <v>0</v>
      </c>
      <c r="AR1193" s="671"/>
      <c r="AS1193" s="512"/>
      <c r="AT1193" s="505"/>
      <c r="AU1193" s="752"/>
      <c r="AV1193" s="484"/>
      <c r="AW1193" s="484"/>
      <c r="AX1193" s="484"/>
      <c r="AY1193" s="484"/>
      <c r="AZ1193" s="484"/>
    </row>
    <row r="1194" spans="1:52" ht="15" hidden="1">
      <c r="A1194" s="543"/>
      <c r="B1194" s="530"/>
      <c r="C1194" s="531"/>
      <c r="D1194" s="551"/>
      <c r="E1194" s="532"/>
      <c r="F1194" s="532"/>
      <c r="G1194" s="532"/>
      <c r="H1194" s="533">
        <v>0.21</v>
      </c>
      <c r="I1194" s="533">
        <v>1</v>
      </c>
      <c r="J1194" s="534"/>
      <c r="K1194" s="506">
        <f t="shared" si="236"/>
        <v>0</v>
      </c>
      <c r="L1194" s="536">
        <v>1</v>
      </c>
      <c r="M1194" s="536"/>
      <c r="N1194" s="700">
        <f t="shared" si="230"/>
        <v>1</v>
      </c>
      <c r="O1194" s="508"/>
      <c r="P1194" s="508"/>
      <c r="Q1194" s="508"/>
      <c r="R1194" s="508"/>
      <c r="S1194" s="508"/>
      <c r="T1194" s="508"/>
      <c r="U1194" s="508"/>
      <c r="V1194" s="508"/>
      <c r="W1194" s="508"/>
      <c r="X1194" s="508"/>
      <c r="Y1194" s="508"/>
      <c r="Z1194" s="508"/>
      <c r="AA1194" s="508"/>
      <c r="AB1194" s="508"/>
      <c r="AC1194" s="508"/>
      <c r="AD1194" s="508"/>
      <c r="AE1194" s="508"/>
      <c r="AF1194" s="508"/>
      <c r="AG1194" s="508"/>
      <c r="AH1194" s="508"/>
      <c r="AI1194" s="508"/>
      <c r="AJ1194" s="508"/>
      <c r="AK1194" s="509">
        <f t="shared" si="226"/>
        <v>0</v>
      </c>
      <c r="AL1194" s="700">
        <f t="shared" si="231"/>
        <v>1</v>
      </c>
      <c r="AM1194" s="701">
        <f>IF(Tableau4[[#This Row],[N° pièce]]="",0,(Tableau4[[#This Row],[hors TVA]]+(Tableau4[[#This Row],[hors TVA]]*Tableau4[[#This Row],[Taux TVA]])-(Tableau4[[#This Row],[hors TVA]]*Tableau4[[#This Row],[Taux TVA]]*Tableau4[[#This Row],[Régime TVA Récupération:]]))*Tableau4[[#This Row],[Type 1]])</f>
        <v>0</v>
      </c>
      <c r="AN1194" s="701">
        <f>IF(Tableau4[[#This Row],[N° pièce]]="",0,IF($K$2="pôle",((Tableau4[[#This Row],[hors TVA]]+(Tableau4[[#This Row],[hors TVA]]*Tableau4[[#This Row],[Taux TVA]])-(Tableau4[[#This Row],[hors TVA]]*Tableau4[[#This Row],[Taux TVA]]*Tableau4[[#This Row],[Régime TVA Récupération:]]))*Tableau4[[#This Row],[Type 2]]),0))</f>
        <v>0</v>
      </c>
      <c r="AO1194" s="701">
        <f t="shared" si="235"/>
        <v>0</v>
      </c>
      <c r="AP1194" s="255">
        <f t="shared" si="232"/>
        <v>0</v>
      </c>
      <c r="AQ1194" s="506">
        <f t="shared" si="233"/>
        <v>0</v>
      </c>
      <c r="AR1194" s="671"/>
      <c r="AS1194" s="512"/>
      <c r="AT1194" s="513"/>
      <c r="AU1194" s="753"/>
      <c r="AV1194" s="484"/>
      <c r="AW1194" s="484"/>
      <c r="AX1194" s="484"/>
      <c r="AY1194" s="484"/>
      <c r="AZ1194" s="484"/>
    </row>
    <row r="1195" spans="1:52" ht="15" hidden="1">
      <c r="A1195" s="543"/>
      <c r="B1195" s="530"/>
      <c r="C1195" s="531"/>
      <c r="D1195" s="551"/>
      <c r="E1195" s="532"/>
      <c r="F1195" s="532"/>
      <c r="G1195" s="532"/>
      <c r="H1195" s="533">
        <v>0.21</v>
      </c>
      <c r="I1195" s="533">
        <v>1</v>
      </c>
      <c r="J1195" s="534"/>
      <c r="K1195" s="506">
        <f t="shared" si="236"/>
        <v>0</v>
      </c>
      <c r="L1195" s="536">
        <v>1</v>
      </c>
      <c r="M1195" s="536"/>
      <c r="N1195" s="700">
        <f t="shared" si="230"/>
        <v>1</v>
      </c>
      <c r="O1195" s="508"/>
      <c r="P1195" s="508"/>
      <c r="Q1195" s="508"/>
      <c r="R1195" s="508"/>
      <c r="S1195" s="508"/>
      <c r="T1195" s="508"/>
      <c r="U1195" s="508"/>
      <c r="V1195" s="508"/>
      <c r="W1195" s="508"/>
      <c r="X1195" s="508"/>
      <c r="Y1195" s="508"/>
      <c r="Z1195" s="508"/>
      <c r="AA1195" s="508"/>
      <c r="AB1195" s="508"/>
      <c r="AC1195" s="508"/>
      <c r="AD1195" s="508"/>
      <c r="AE1195" s="508"/>
      <c r="AF1195" s="508"/>
      <c r="AG1195" s="508"/>
      <c r="AH1195" s="508"/>
      <c r="AI1195" s="508"/>
      <c r="AJ1195" s="508"/>
      <c r="AK1195" s="509">
        <f t="shared" si="226"/>
        <v>0</v>
      </c>
      <c r="AL1195" s="700">
        <f t="shared" si="231"/>
        <v>1</v>
      </c>
      <c r="AM1195" s="701">
        <f>IF(Tableau4[[#This Row],[N° pièce]]="",0,(Tableau4[[#This Row],[hors TVA]]+(Tableau4[[#This Row],[hors TVA]]*Tableau4[[#This Row],[Taux TVA]])-(Tableau4[[#This Row],[hors TVA]]*Tableau4[[#This Row],[Taux TVA]]*Tableau4[[#This Row],[Régime TVA Récupération:]]))*Tableau4[[#This Row],[Type 1]])</f>
        <v>0</v>
      </c>
      <c r="AN1195" s="701">
        <f>IF(Tableau4[[#This Row],[N° pièce]]="",0,IF($K$2="pôle",((Tableau4[[#This Row],[hors TVA]]+(Tableau4[[#This Row],[hors TVA]]*Tableau4[[#This Row],[Taux TVA]])-(Tableau4[[#This Row],[hors TVA]]*Tableau4[[#This Row],[Taux TVA]]*Tableau4[[#This Row],[Régime TVA Récupération:]]))*Tableau4[[#This Row],[Type 2]]),0))</f>
        <v>0</v>
      </c>
      <c r="AO1195" s="701">
        <f t="shared" si="235"/>
        <v>0</v>
      </c>
      <c r="AP1195" s="255">
        <f t="shared" si="232"/>
        <v>0</v>
      </c>
      <c r="AQ1195" s="506">
        <f t="shared" si="233"/>
        <v>0</v>
      </c>
      <c r="AR1195" s="671"/>
      <c r="AS1195" s="512"/>
      <c r="AT1195" s="513"/>
      <c r="AU1195" s="753"/>
      <c r="AV1195" s="484"/>
      <c r="AW1195" s="484"/>
      <c r="AX1195" s="484"/>
      <c r="AY1195" s="484"/>
      <c r="AZ1195" s="484"/>
    </row>
    <row r="1196" spans="1:52" ht="15" hidden="1">
      <c r="A1196" s="543"/>
      <c r="B1196" s="530"/>
      <c r="C1196" s="531"/>
      <c r="D1196" s="551"/>
      <c r="E1196" s="532"/>
      <c r="F1196" s="532"/>
      <c r="G1196" s="532"/>
      <c r="H1196" s="533">
        <v>0.21</v>
      </c>
      <c r="I1196" s="533">
        <v>1</v>
      </c>
      <c r="J1196" s="534"/>
      <c r="K1196" s="506">
        <f t="shared" si="236"/>
        <v>0</v>
      </c>
      <c r="L1196" s="536">
        <v>1</v>
      </c>
      <c r="M1196" s="536"/>
      <c r="N1196" s="700">
        <f t="shared" si="230"/>
        <v>1</v>
      </c>
      <c r="O1196" s="508"/>
      <c r="P1196" s="508"/>
      <c r="Q1196" s="508"/>
      <c r="R1196" s="508"/>
      <c r="S1196" s="508"/>
      <c r="T1196" s="508"/>
      <c r="U1196" s="508"/>
      <c r="V1196" s="508"/>
      <c r="W1196" s="508"/>
      <c r="X1196" s="508"/>
      <c r="Y1196" s="508"/>
      <c r="Z1196" s="508"/>
      <c r="AA1196" s="508"/>
      <c r="AB1196" s="508"/>
      <c r="AC1196" s="508"/>
      <c r="AD1196" s="508"/>
      <c r="AE1196" s="508"/>
      <c r="AF1196" s="508"/>
      <c r="AG1196" s="508"/>
      <c r="AH1196" s="508"/>
      <c r="AI1196" s="508"/>
      <c r="AJ1196" s="508"/>
      <c r="AK1196" s="509">
        <f t="shared" si="226"/>
        <v>0</v>
      </c>
      <c r="AL1196" s="700">
        <f t="shared" si="231"/>
        <v>1</v>
      </c>
      <c r="AM1196" s="701">
        <f>IF(Tableau4[[#This Row],[N° pièce]]="",0,(Tableau4[[#This Row],[hors TVA]]+(Tableau4[[#This Row],[hors TVA]]*Tableau4[[#This Row],[Taux TVA]])-(Tableau4[[#This Row],[hors TVA]]*Tableau4[[#This Row],[Taux TVA]]*Tableau4[[#This Row],[Régime TVA Récupération:]]))*Tableau4[[#This Row],[Type 1]])</f>
        <v>0</v>
      </c>
      <c r="AN1196" s="701">
        <f>IF(Tableau4[[#This Row],[N° pièce]]="",0,IF($K$2="pôle",((Tableau4[[#This Row],[hors TVA]]+(Tableau4[[#This Row],[hors TVA]]*Tableau4[[#This Row],[Taux TVA]])-(Tableau4[[#This Row],[hors TVA]]*Tableau4[[#This Row],[Taux TVA]]*Tableau4[[#This Row],[Régime TVA Récupération:]]))*Tableau4[[#This Row],[Type 2]]),0))</f>
        <v>0</v>
      </c>
      <c r="AO1196" s="701">
        <f t="shared" si="235"/>
        <v>0</v>
      </c>
      <c r="AP1196" s="255">
        <f t="shared" si="232"/>
        <v>0</v>
      </c>
      <c r="AQ1196" s="506">
        <f t="shared" si="233"/>
        <v>0</v>
      </c>
      <c r="AR1196" s="671"/>
      <c r="AS1196" s="512"/>
      <c r="AT1196" s="513"/>
      <c r="AU1196" s="753"/>
      <c r="AV1196" s="484"/>
      <c r="AW1196" s="484"/>
      <c r="AX1196" s="484"/>
      <c r="AY1196" s="484"/>
      <c r="AZ1196" s="484"/>
    </row>
    <row r="1197" spans="1:52" ht="15" hidden="1">
      <c r="A1197" s="543"/>
      <c r="B1197" s="530"/>
      <c r="C1197" s="531"/>
      <c r="D1197" s="551"/>
      <c r="E1197" s="532"/>
      <c r="F1197" s="532"/>
      <c r="G1197" s="532"/>
      <c r="H1197" s="533">
        <v>0.21</v>
      </c>
      <c r="I1197" s="533">
        <v>1</v>
      </c>
      <c r="J1197" s="534"/>
      <c r="K1197" s="506">
        <f t="shared" si="236"/>
        <v>0</v>
      </c>
      <c r="L1197" s="536">
        <v>1</v>
      </c>
      <c r="M1197" s="536"/>
      <c r="N1197" s="700">
        <f t="shared" si="230"/>
        <v>1</v>
      </c>
      <c r="O1197" s="508"/>
      <c r="P1197" s="508"/>
      <c r="Q1197" s="508"/>
      <c r="R1197" s="508"/>
      <c r="S1197" s="508"/>
      <c r="T1197" s="508"/>
      <c r="U1197" s="508"/>
      <c r="V1197" s="508"/>
      <c r="W1197" s="508"/>
      <c r="X1197" s="508"/>
      <c r="Y1197" s="508"/>
      <c r="Z1197" s="508"/>
      <c r="AA1197" s="508"/>
      <c r="AB1197" s="508"/>
      <c r="AC1197" s="508"/>
      <c r="AD1197" s="508"/>
      <c r="AE1197" s="508"/>
      <c r="AF1197" s="508"/>
      <c r="AG1197" s="508"/>
      <c r="AH1197" s="508"/>
      <c r="AI1197" s="508"/>
      <c r="AJ1197" s="508"/>
      <c r="AK1197" s="509">
        <f t="shared" si="226"/>
        <v>0</v>
      </c>
      <c r="AL1197" s="700">
        <f t="shared" si="231"/>
        <v>1</v>
      </c>
      <c r="AM1197" s="701">
        <f>IF(Tableau4[[#This Row],[N° pièce]]="",0,(Tableau4[[#This Row],[hors TVA]]+(Tableau4[[#This Row],[hors TVA]]*Tableau4[[#This Row],[Taux TVA]])-(Tableau4[[#This Row],[hors TVA]]*Tableau4[[#This Row],[Taux TVA]]*Tableau4[[#This Row],[Régime TVA Récupération:]]))*Tableau4[[#This Row],[Type 1]])</f>
        <v>0</v>
      </c>
      <c r="AN1197" s="701">
        <f>IF(Tableau4[[#This Row],[N° pièce]]="",0,IF($K$2="pôle",((Tableau4[[#This Row],[hors TVA]]+(Tableau4[[#This Row],[hors TVA]]*Tableau4[[#This Row],[Taux TVA]])-(Tableau4[[#This Row],[hors TVA]]*Tableau4[[#This Row],[Taux TVA]]*Tableau4[[#This Row],[Régime TVA Récupération:]]))*Tableau4[[#This Row],[Type 2]]),0))</f>
        <v>0</v>
      </c>
      <c r="AO1197" s="701">
        <f t="shared" si="235"/>
        <v>0</v>
      </c>
      <c r="AP1197" s="255">
        <f t="shared" si="232"/>
        <v>0</v>
      </c>
      <c r="AQ1197" s="506">
        <f t="shared" si="233"/>
        <v>0</v>
      </c>
      <c r="AR1197" s="671"/>
      <c r="AS1197" s="512"/>
      <c r="AT1197" s="513"/>
      <c r="AU1197" s="753"/>
      <c r="AV1197" s="484"/>
      <c r="AW1197" s="484"/>
      <c r="AX1197" s="484"/>
      <c r="AY1197" s="484"/>
      <c r="AZ1197" s="484"/>
    </row>
    <row r="1198" spans="1:52" ht="15" hidden="1">
      <c r="A1198" s="543"/>
      <c r="B1198" s="530"/>
      <c r="C1198" s="531"/>
      <c r="D1198" s="551"/>
      <c r="E1198" s="532"/>
      <c r="F1198" s="532"/>
      <c r="G1198" s="532"/>
      <c r="H1198" s="533">
        <v>0.21</v>
      </c>
      <c r="I1198" s="533">
        <v>1</v>
      </c>
      <c r="J1198" s="534"/>
      <c r="K1198" s="506">
        <f t="shared" si="236"/>
        <v>0</v>
      </c>
      <c r="L1198" s="536">
        <v>1</v>
      </c>
      <c r="M1198" s="536"/>
      <c r="N1198" s="700">
        <f t="shared" si="230"/>
        <v>1</v>
      </c>
      <c r="O1198" s="508"/>
      <c r="P1198" s="508"/>
      <c r="Q1198" s="508"/>
      <c r="R1198" s="508"/>
      <c r="S1198" s="508"/>
      <c r="T1198" s="508"/>
      <c r="U1198" s="508"/>
      <c r="V1198" s="508"/>
      <c r="W1198" s="508"/>
      <c r="X1198" s="508"/>
      <c r="Y1198" s="508"/>
      <c r="Z1198" s="508"/>
      <c r="AA1198" s="508"/>
      <c r="AB1198" s="508"/>
      <c r="AC1198" s="508"/>
      <c r="AD1198" s="508"/>
      <c r="AE1198" s="508"/>
      <c r="AF1198" s="508"/>
      <c r="AG1198" s="508"/>
      <c r="AH1198" s="508"/>
      <c r="AI1198" s="508"/>
      <c r="AJ1198" s="508"/>
      <c r="AK1198" s="509">
        <f t="shared" si="226"/>
        <v>0</v>
      </c>
      <c r="AL1198" s="700">
        <f t="shared" si="231"/>
        <v>1</v>
      </c>
      <c r="AM1198" s="701">
        <f>IF(Tableau4[[#This Row],[N° pièce]]="",0,(Tableau4[[#This Row],[hors TVA]]+(Tableau4[[#This Row],[hors TVA]]*Tableau4[[#This Row],[Taux TVA]])-(Tableau4[[#This Row],[hors TVA]]*Tableau4[[#This Row],[Taux TVA]]*Tableau4[[#This Row],[Régime TVA Récupération:]]))*Tableau4[[#This Row],[Type 1]])</f>
        <v>0</v>
      </c>
      <c r="AN1198" s="701">
        <f>IF(Tableau4[[#This Row],[N° pièce]]="",0,IF($K$2="pôle",((Tableau4[[#This Row],[hors TVA]]+(Tableau4[[#This Row],[hors TVA]]*Tableau4[[#This Row],[Taux TVA]])-(Tableau4[[#This Row],[hors TVA]]*Tableau4[[#This Row],[Taux TVA]]*Tableau4[[#This Row],[Régime TVA Récupération:]]))*Tableau4[[#This Row],[Type 2]]),0))</f>
        <v>0</v>
      </c>
      <c r="AO1198" s="701">
        <f t="shared" si="235"/>
        <v>0</v>
      </c>
      <c r="AP1198" s="255">
        <f t="shared" si="232"/>
        <v>0</v>
      </c>
      <c r="AQ1198" s="506">
        <f t="shared" si="233"/>
        <v>0</v>
      </c>
      <c r="AR1198" s="671"/>
      <c r="AS1198" s="512"/>
      <c r="AT1198" s="513"/>
      <c r="AU1198" s="753"/>
      <c r="AV1198" s="484"/>
      <c r="AW1198" s="484"/>
      <c r="AX1198" s="484"/>
      <c r="AY1198" s="484"/>
      <c r="AZ1198" s="484"/>
    </row>
    <row r="1199" spans="1:52" ht="15" hidden="1">
      <c r="A1199" s="543"/>
      <c r="B1199" s="530"/>
      <c r="C1199" s="531"/>
      <c r="D1199" s="551"/>
      <c r="E1199" s="532"/>
      <c r="F1199" s="532"/>
      <c r="G1199" s="532"/>
      <c r="H1199" s="533">
        <v>0.21</v>
      </c>
      <c r="I1199" s="533">
        <v>1</v>
      </c>
      <c r="J1199" s="534"/>
      <c r="K1199" s="506">
        <f t="shared" si="236"/>
        <v>0</v>
      </c>
      <c r="L1199" s="536">
        <v>1</v>
      </c>
      <c r="M1199" s="536"/>
      <c r="N1199" s="700">
        <f t="shared" si="230"/>
        <v>1</v>
      </c>
      <c r="O1199" s="508"/>
      <c r="P1199" s="508"/>
      <c r="Q1199" s="508"/>
      <c r="R1199" s="508"/>
      <c r="S1199" s="508"/>
      <c r="T1199" s="508"/>
      <c r="U1199" s="508"/>
      <c r="V1199" s="508"/>
      <c r="W1199" s="508"/>
      <c r="X1199" s="508"/>
      <c r="Y1199" s="508"/>
      <c r="Z1199" s="508"/>
      <c r="AA1199" s="508"/>
      <c r="AB1199" s="508"/>
      <c r="AC1199" s="508"/>
      <c r="AD1199" s="508"/>
      <c r="AE1199" s="508"/>
      <c r="AF1199" s="508"/>
      <c r="AG1199" s="508"/>
      <c r="AH1199" s="508"/>
      <c r="AI1199" s="508"/>
      <c r="AJ1199" s="508"/>
      <c r="AK1199" s="509">
        <f t="shared" si="226"/>
        <v>0</v>
      </c>
      <c r="AL1199" s="700">
        <f t="shared" si="231"/>
        <v>1</v>
      </c>
      <c r="AM1199" s="701">
        <f>IF(Tableau4[[#This Row],[N° pièce]]="",0,(Tableau4[[#This Row],[hors TVA]]+(Tableau4[[#This Row],[hors TVA]]*Tableau4[[#This Row],[Taux TVA]])-(Tableau4[[#This Row],[hors TVA]]*Tableau4[[#This Row],[Taux TVA]]*Tableau4[[#This Row],[Régime TVA Récupération:]]))*Tableau4[[#This Row],[Type 1]])</f>
        <v>0</v>
      </c>
      <c r="AN1199" s="701">
        <f>IF(Tableau4[[#This Row],[N° pièce]]="",0,IF($K$2="pôle",((Tableau4[[#This Row],[hors TVA]]+(Tableau4[[#This Row],[hors TVA]]*Tableau4[[#This Row],[Taux TVA]])-(Tableau4[[#This Row],[hors TVA]]*Tableau4[[#This Row],[Taux TVA]]*Tableau4[[#This Row],[Régime TVA Récupération:]]))*Tableau4[[#This Row],[Type 2]]),0))</f>
        <v>0</v>
      </c>
      <c r="AO1199" s="701">
        <f t="shared" si="235"/>
        <v>0</v>
      </c>
      <c r="AP1199" s="255">
        <f t="shared" si="232"/>
        <v>0</v>
      </c>
      <c r="AQ1199" s="506">
        <f t="shared" si="233"/>
        <v>0</v>
      </c>
      <c r="AR1199" s="671"/>
      <c r="AS1199" s="512"/>
      <c r="AT1199" s="513"/>
      <c r="AU1199" s="753"/>
      <c r="AV1199" s="484"/>
      <c r="AW1199" s="484"/>
      <c r="AX1199" s="484"/>
      <c r="AY1199" s="484"/>
      <c r="AZ1199" s="484"/>
    </row>
    <row r="1200" spans="1:52" ht="15" hidden="1">
      <c r="A1200" s="543"/>
      <c r="B1200" s="530"/>
      <c r="C1200" s="531"/>
      <c r="D1200" s="551"/>
      <c r="E1200" s="532"/>
      <c r="F1200" s="532"/>
      <c r="G1200" s="532"/>
      <c r="H1200" s="533">
        <v>0.21</v>
      </c>
      <c r="I1200" s="533">
        <v>1</v>
      </c>
      <c r="J1200" s="534"/>
      <c r="K1200" s="506">
        <f t="shared" si="236"/>
        <v>0</v>
      </c>
      <c r="L1200" s="536">
        <v>1</v>
      </c>
      <c r="M1200" s="536"/>
      <c r="N1200" s="700">
        <f t="shared" si="230"/>
        <v>1</v>
      </c>
      <c r="O1200" s="508"/>
      <c r="P1200" s="508"/>
      <c r="Q1200" s="508"/>
      <c r="R1200" s="508"/>
      <c r="S1200" s="508"/>
      <c r="T1200" s="508"/>
      <c r="U1200" s="508"/>
      <c r="V1200" s="508"/>
      <c r="W1200" s="508"/>
      <c r="X1200" s="508"/>
      <c r="Y1200" s="508"/>
      <c r="Z1200" s="508"/>
      <c r="AA1200" s="508"/>
      <c r="AB1200" s="508"/>
      <c r="AC1200" s="508"/>
      <c r="AD1200" s="508"/>
      <c r="AE1200" s="508"/>
      <c r="AF1200" s="508"/>
      <c r="AG1200" s="508"/>
      <c r="AH1200" s="508"/>
      <c r="AI1200" s="508"/>
      <c r="AJ1200" s="508"/>
      <c r="AK1200" s="509">
        <f t="shared" si="226"/>
        <v>0</v>
      </c>
      <c r="AL1200" s="700">
        <f t="shared" si="231"/>
        <v>1</v>
      </c>
      <c r="AM1200" s="701">
        <f>IF(Tableau4[[#This Row],[N° pièce]]="",0,(Tableau4[[#This Row],[hors TVA]]+(Tableau4[[#This Row],[hors TVA]]*Tableau4[[#This Row],[Taux TVA]])-(Tableau4[[#This Row],[hors TVA]]*Tableau4[[#This Row],[Taux TVA]]*Tableau4[[#This Row],[Régime TVA Récupération:]]))*Tableau4[[#This Row],[Type 1]])</f>
        <v>0</v>
      </c>
      <c r="AN1200" s="701">
        <f>IF(Tableau4[[#This Row],[N° pièce]]="",0,IF($K$2="pôle",((Tableau4[[#This Row],[hors TVA]]+(Tableau4[[#This Row],[hors TVA]]*Tableau4[[#This Row],[Taux TVA]])-(Tableau4[[#This Row],[hors TVA]]*Tableau4[[#This Row],[Taux TVA]]*Tableau4[[#This Row],[Régime TVA Récupération:]]))*Tableau4[[#This Row],[Type 2]]),0))</f>
        <v>0</v>
      </c>
      <c r="AO1200" s="701">
        <f t="shared" si="235"/>
        <v>0</v>
      </c>
      <c r="AP1200" s="255">
        <f t="shared" si="232"/>
        <v>0</v>
      </c>
      <c r="AQ1200" s="506">
        <f t="shared" si="233"/>
        <v>0</v>
      </c>
      <c r="AR1200" s="671"/>
      <c r="AS1200" s="512"/>
      <c r="AT1200" s="513"/>
      <c r="AU1200" s="753"/>
      <c r="AV1200" s="484"/>
      <c r="AW1200" s="484"/>
      <c r="AX1200" s="484"/>
      <c r="AY1200" s="484"/>
      <c r="AZ1200" s="484"/>
    </row>
    <row r="1201" spans="1:52" ht="15" hidden="1">
      <c r="A1201" s="543"/>
      <c r="B1201" s="530"/>
      <c r="C1201" s="531"/>
      <c r="D1201" s="551"/>
      <c r="E1201" s="532"/>
      <c r="F1201" s="532"/>
      <c r="G1201" s="532"/>
      <c r="H1201" s="533">
        <v>0.21</v>
      </c>
      <c r="I1201" s="533">
        <v>1</v>
      </c>
      <c r="J1201" s="534"/>
      <c r="K1201" s="506">
        <f t="shared" si="236"/>
        <v>0</v>
      </c>
      <c r="L1201" s="536">
        <v>1</v>
      </c>
      <c r="M1201" s="536"/>
      <c r="N1201" s="700">
        <f t="shared" si="230"/>
        <v>1</v>
      </c>
      <c r="O1201" s="508"/>
      <c r="P1201" s="508"/>
      <c r="Q1201" s="508"/>
      <c r="R1201" s="508"/>
      <c r="S1201" s="508"/>
      <c r="T1201" s="508"/>
      <c r="U1201" s="508"/>
      <c r="V1201" s="508"/>
      <c r="W1201" s="508"/>
      <c r="X1201" s="508"/>
      <c r="Y1201" s="508"/>
      <c r="Z1201" s="508"/>
      <c r="AA1201" s="508"/>
      <c r="AB1201" s="508"/>
      <c r="AC1201" s="508"/>
      <c r="AD1201" s="508"/>
      <c r="AE1201" s="508"/>
      <c r="AF1201" s="508"/>
      <c r="AG1201" s="508"/>
      <c r="AH1201" s="508"/>
      <c r="AI1201" s="508"/>
      <c r="AJ1201" s="508"/>
      <c r="AK1201" s="509">
        <f t="shared" si="226"/>
        <v>0</v>
      </c>
      <c r="AL1201" s="700">
        <f t="shared" si="231"/>
        <v>1</v>
      </c>
      <c r="AM1201" s="701">
        <f>IF(Tableau4[[#This Row],[N° pièce]]="",0,(Tableau4[[#This Row],[hors TVA]]+(Tableau4[[#This Row],[hors TVA]]*Tableau4[[#This Row],[Taux TVA]])-(Tableau4[[#This Row],[hors TVA]]*Tableau4[[#This Row],[Taux TVA]]*Tableau4[[#This Row],[Régime TVA Récupération:]]))*Tableau4[[#This Row],[Type 1]])</f>
        <v>0</v>
      </c>
      <c r="AN1201" s="701">
        <f>IF(Tableau4[[#This Row],[N° pièce]]="",0,IF($K$2="pôle",((Tableau4[[#This Row],[hors TVA]]+(Tableau4[[#This Row],[hors TVA]]*Tableau4[[#This Row],[Taux TVA]])-(Tableau4[[#This Row],[hors TVA]]*Tableau4[[#This Row],[Taux TVA]]*Tableau4[[#This Row],[Régime TVA Récupération:]]))*Tableau4[[#This Row],[Type 2]]),0))</f>
        <v>0</v>
      </c>
      <c r="AO1201" s="701">
        <f t="shared" si="235"/>
        <v>0</v>
      </c>
      <c r="AP1201" s="255">
        <f t="shared" si="232"/>
        <v>0</v>
      </c>
      <c r="AQ1201" s="506">
        <f t="shared" si="233"/>
        <v>0</v>
      </c>
      <c r="AR1201" s="671"/>
      <c r="AS1201" s="512"/>
      <c r="AT1201" s="513"/>
      <c r="AU1201" s="753"/>
      <c r="AV1201" s="484"/>
      <c r="AW1201" s="484"/>
      <c r="AX1201" s="484"/>
      <c r="AY1201" s="484"/>
      <c r="AZ1201" s="484"/>
    </row>
    <row r="1202" spans="1:52" ht="15" hidden="1">
      <c r="A1202" s="543"/>
      <c r="B1202" s="530"/>
      <c r="C1202" s="531"/>
      <c r="D1202" s="551"/>
      <c r="E1202" s="532"/>
      <c r="F1202" s="532"/>
      <c r="G1202" s="532"/>
      <c r="H1202" s="533">
        <v>0.21</v>
      </c>
      <c r="I1202" s="533">
        <v>1</v>
      </c>
      <c r="J1202" s="534"/>
      <c r="K1202" s="506">
        <f t="shared" si="236"/>
        <v>0</v>
      </c>
      <c r="L1202" s="536">
        <v>1</v>
      </c>
      <c r="M1202" s="536"/>
      <c r="N1202" s="700">
        <f t="shared" si="230"/>
        <v>1</v>
      </c>
      <c r="O1202" s="508"/>
      <c r="P1202" s="508"/>
      <c r="Q1202" s="508"/>
      <c r="R1202" s="508"/>
      <c r="S1202" s="508"/>
      <c r="T1202" s="508"/>
      <c r="U1202" s="508"/>
      <c r="V1202" s="508"/>
      <c r="W1202" s="508"/>
      <c r="X1202" s="508"/>
      <c r="Y1202" s="508"/>
      <c r="Z1202" s="508"/>
      <c r="AA1202" s="508"/>
      <c r="AB1202" s="508"/>
      <c r="AC1202" s="508"/>
      <c r="AD1202" s="508"/>
      <c r="AE1202" s="508"/>
      <c r="AF1202" s="508"/>
      <c r="AG1202" s="508"/>
      <c r="AH1202" s="508"/>
      <c r="AI1202" s="508"/>
      <c r="AJ1202" s="508"/>
      <c r="AK1202" s="509">
        <f t="shared" si="226"/>
        <v>0</v>
      </c>
      <c r="AL1202" s="700">
        <f t="shared" si="231"/>
        <v>1</v>
      </c>
      <c r="AM1202" s="701">
        <f>IF(Tableau4[[#This Row],[N° pièce]]="",0,(Tableau4[[#This Row],[hors TVA]]+(Tableau4[[#This Row],[hors TVA]]*Tableau4[[#This Row],[Taux TVA]])-(Tableau4[[#This Row],[hors TVA]]*Tableau4[[#This Row],[Taux TVA]]*Tableau4[[#This Row],[Régime TVA Récupération:]]))*Tableau4[[#This Row],[Type 1]])</f>
        <v>0</v>
      </c>
      <c r="AN1202" s="701">
        <f>IF(Tableau4[[#This Row],[N° pièce]]="",0,IF($K$2="pôle",((Tableau4[[#This Row],[hors TVA]]+(Tableau4[[#This Row],[hors TVA]]*Tableau4[[#This Row],[Taux TVA]])-(Tableau4[[#This Row],[hors TVA]]*Tableau4[[#This Row],[Taux TVA]]*Tableau4[[#This Row],[Régime TVA Récupération:]]))*Tableau4[[#This Row],[Type 2]]),0))</f>
        <v>0</v>
      </c>
      <c r="AO1202" s="701">
        <f t="shared" si="235"/>
        <v>0</v>
      </c>
      <c r="AP1202" s="255">
        <f t="shared" si="232"/>
        <v>0</v>
      </c>
      <c r="AQ1202" s="506">
        <f t="shared" si="233"/>
        <v>0</v>
      </c>
      <c r="AR1202" s="671"/>
      <c r="AS1202" s="512"/>
      <c r="AT1202" s="513"/>
      <c r="AU1202" s="753"/>
      <c r="AV1202" s="484"/>
      <c r="AW1202" s="484"/>
      <c r="AX1202" s="484"/>
      <c r="AY1202" s="484"/>
      <c r="AZ1202" s="484"/>
    </row>
    <row r="1203" spans="1:52" ht="15" hidden="1">
      <c r="A1203" s="543"/>
      <c r="B1203" s="530"/>
      <c r="C1203" s="531"/>
      <c r="D1203" s="551"/>
      <c r="E1203" s="532"/>
      <c r="F1203" s="532"/>
      <c r="G1203" s="532"/>
      <c r="H1203" s="533">
        <v>0.21</v>
      </c>
      <c r="I1203" s="533">
        <v>1</v>
      </c>
      <c r="J1203" s="534"/>
      <c r="K1203" s="506">
        <f t="shared" si="236"/>
        <v>0</v>
      </c>
      <c r="L1203" s="536">
        <v>1</v>
      </c>
      <c r="M1203" s="536"/>
      <c r="N1203" s="700">
        <f t="shared" si="230"/>
        <v>1</v>
      </c>
      <c r="O1203" s="508"/>
      <c r="P1203" s="508"/>
      <c r="Q1203" s="508"/>
      <c r="R1203" s="508"/>
      <c r="S1203" s="508"/>
      <c r="T1203" s="508"/>
      <c r="U1203" s="508"/>
      <c r="V1203" s="508"/>
      <c r="W1203" s="508"/>
      <c r="X1203" s="508"/>
      <c r="Y1203" s="508"/>
      <c r="Z1203" s="508"/>
      <c r="AA1203" s="508"/>
      <c r="AB1203" s="508"/>
      <c r="AC1203" s="508"/>
      <c r="AD1203" s="508"/>
      <c r="AE1203" s="508"/>
      <c r="AF1203" s="508"/>
      <c r="AG1203" s="508"/>
      <c r="AH1203" s="508"/>
      <c r="AI1203" s="508"/>
      <c r="AJ1203" s="508"/>
      <c r="AK1203" s="509">
        <f t="shared" si="226"/>
        <v>0</v>
      </c>
      <c r="AL1203" s="700">
        <f t="shared" si="231"/>
        <v>1</v>
      </c>
      <c r="AM1203" s="701">
        <f>IF(Tableau4[[#This Row],[N° pièce]]="",0,(Tableau4[[#This Row],[hors TVA]]+(Tableau4[[#This Row],[hors TVA]]*Tableau4[[#This Row],[Taux TVA]])-(Tableau4[[#This Row],[hors TVA]]*Tableau4[[#This Row],[Taux TVA]]*Tableau4[[#This Row],[Régime TVA Récupération:]]))*Tableau4[[#This Row],[Type 1]])</f>
        <v>0</v>
      </c>
      <c r="AN1203" s="701">
        <f>IF(Tableau4[[#This Row],[N° pièce]]="",0,IF($K$2="pôle",((Tableau4[[#This Row],[hors TVA]]+(Tableau4[[#This Row],[hors TVA]]*Tableau4[[#This Row],[Taux TVA]])-(Tableau4[[#This Row],[hors TVA]]*Tableau4[[#This Row],[Taux TVA]]*Tableau4[[#This Row],[Régime TVA Récupération:]]))*Tableau4[[#This Row],[Type 2]]),0))</f>
        <v>0</v>
      </c>
      <c r="AO1203" s="701">
        <f t="shared" si="235"/>
        <v>0</v>
      </c>
      <c r="AP1203" s="255">
        <f t="shared" si="232"/>
        <v>0</v>
      </c>
      <c r="AQ1203" s="506">
        <f t="shared" si="233"/>
        <v>0</v>
      </c>
      <c r="AR1203" s="671"/>
      <c r="AS1203" s="512"/>
      <c r="AT1203" s="513"/>
      <c r="AU1203" s="753"/>
      <c r="AV1203" s="484"/>
      <c r="AW1203" s="484"/>
      <c r="AX1203" s="484"/>
      <c r="AY1203" s="484"/>
      <c r="AZ1203" s="484"/>
    </row>
    <row r="1204" spans="1:52" ht="15" hidden="1">
      <c r="A1204" s="543"/>
      <c r="B1204" s="530"/>
      <c r="C1204" s="531"/>
      <c r="D1204" s="551"/>
      <c r="E1204" s="532"/>
      <c r="F1204" s="532"/>
      <c r="G1204" s="532"/>
      <c r="H1204" s="533">
        <v>0.21</v>
      </c>
      <c r="I1204" s="533">
        <v>1</v>
      </c>
      <c r="J1204" s="534"/>
      <c r="K1204" s="506">
        <f t="shared" si="236"/>
        <v>0</v>
      </c>
      <c r="L1204" s="536">
        <v>1</v>
      </c>
      <c r="M1204" s="536"/>
      <c r="N1204" s="700">
        <f t="shared" si="230"/>
        <v>1</v>
      </c>
      <c r="O1204" s="508"/>
      <c r="P1204" s="508"/>
      <c r="Q1204" s="508"/>
      <c r="R1204" s="508"/>
      <c r="S1204" s="508"/>
      <c r="T1204" s="508"/>
      <c r="U1204" s="508"/>
      <c r="V1204" s="508"/>
      <c r="W1204" s="508"/>
      <c r="X1204" s="508"/>
      <c r="Y1204" s="508"/>
      <c r="Z1204" s="508"/>
      <c r="AA1204" s="508"/>
      <c r="AB1204" s="508"/>
      <c r="AC1204" s="508"/>
      <c r="AD1204" s="508"/>
      <c r="AE1204" s="508"/>
      <c r="AF1204" s="508"/>
      <c r="AG1204" s="508"/>
      <c r="AH1204" s="508"/>
      <c r="AI1204" s="508"/>
      <c r="AJ1204" s="508"/>
      <c r="AK1204" s="509">
        <f t="shared" si="226"/>
        <v>0</v>
      </c>
      <c r="AL1204" s="700">
        <f t="shared" si="231"/>
        <v>1</v>
      </c>
      <c r="AM1204" s="701">
        <f>IF(Tableau4[[#This Row],[N° pièce]]="",0,(Tableau4[[#This Row],[hors TVA]]+(Tableau4[[#This Row],[hors TVA]]*Tableau4[[#This Row],[Taux TVA]])-(Tableau4[[#This Row],[hors TVA]]*Tableau4[[#This Row],[Taux TVA]]*Tableau4[[#This Row],[Régime TVA Récupération:]]))*Tableau4[[#This Row],[Type 1]])</f>
        <v>0</v>
      </c>
      <c r="AN1204" s="701">
        <f>IF(Tableau4[[#This Row],[N° pièce]]="",0,IF($K$2="pôle",((Tableau4[[#This Row],[hors TVA]]+(Tableau4[[#This Row],[hors TVA]]*Tableau4[[#This Row],[Taux TVA]])-(Tableau4[[#This Row],[hors TVA]]*Tableau4[[#This Row],[Taux TVA]]*Tableau4[[#This Row],[Régime TVA Récupération:]]))*Tableau4[[#This Row],[Type 2]]),0))</f>
        <v>0</v>
      </c>
      <c r="AO1204" s="701">
        <f t="shared" si="235"/>
        <v>0</v>
      </c>
      <c r="AP1204" s="255">
        <f t="shared" si="232"/>
        <v>0</v>
      </c>
      <c r="AQ1204" s="506">
        <f t="shared" si="233"/>
        <v>0</v>
      </c>
      <c r="AR1204" s="671"/>
      <c r="AS1204" s="512"/>
      <c r="AT1204" s="513"/>
      <c r="AU1204" s="753"/>
      <c r="AV1204" s="484"/>
      <c r="AW1204" s="484"/>
      <c r="AX1204" s="484"/>
      <c r="AY1204" s="484"/>
      <c r="AZ1204" s="484"/>
    </row>
    <row r="1205" spans="1:52" ht="15" hidden="1">
      <c r="A1205" s="543"/>
      <c r="B1205" s="530"/>
      <c r="C1205" s="531"/>
      <c r="D1205" s="551"/>
      <c r="E1205" s="532"/>
      <c r="F1205" s="532"/>
      <c r="G1205" s="532"/>
      <c r="H1205" s="533">
        <v>0.21</v>
      </c>
      <c r="I1205" s="533">
        <v>1</v>
      </c>
      <c r="J1205" s="534"/>
      <c r="K1205" s="506">
        <f t="shared" si="236"/>
        <v>0</v>
      </c>
      <c r="L1205" s="536">
        <v>1</v>
      </c>
      <c r="M1205" s="536"/>
      <c r="N1205" s="700">
        <f t="shared" si="230"/>
        <v>1</v>
      </c>
      <c r="O1205" s="508"/>
      <c r="P1205" s="508"/>
      <c r="Q1205" s="508"/>
      <c r="R1205" s="508"/>
      <c r="S1205" s="508"/>
      <c r="T1205" s="508"/>
      <c r="U1205" s="508"/>
      <c r="V1205" s="508"/>
      <c r="W1205" s="508"/>
      <c r="X1205" s="508"/>
      <c r="Y1205" s="508"/>
      <c r="Z1205" s="508"/>
      <c r="AA1205" s="508"/>
      <c r="AB1205" s="508"/>
      <c r="AC1205" s="508"/>
      <c r="AD1205" s="508"/>
      <c r="AE1205" s="508"/>
      <c r="AF1205" s="508"/>
      <c r="AG1205" s="508"/>
      <c r="AH1205" s="508"/>
      <c r="AI1205" s="508"/>
      <c r="AJ1205" s="508"/>
      <c r="AK1205" s="509">
        <f t="shared" si="226"/>
        <v>0</v>
      </c>
      <c r="AL1205" s="700">
        <f t="shared" si="231"/>
        <v>1</v>
      </c>
      <c r="AM1205" s="701">
        <f>IF(Tableau4[[#This Row],[N° pièce]]="",0,(Tableau4[[#This Row],[hors TVA]]+(Tableau4[[#This Row],[hors TVA]]*Tableau4[[#This Row],[Taux TVA]])-(Tableau4[[#This Row],[hors TVA]]*Tableau4[[#This Row],[Taux TVA]]*Tableau4[[#This Row],[Régime TVA Récupération:]]))*Tableau4[[#This Row],[Type 1]])</f>
        <v>0</v>
      </c>
      <c r="AN1205" s="701">
        <f>IF(Tableau4[[#This Row],[N° pièce]]="",0,IF($K$2="pôle",((Tableau4[[#This Row],[hors TVA]]+(Tableau4[[#This Row],[hors TVA]]*Tableau4[[#This Row],[Taux TVA]])-(Tableau4[[#This Row],[hors TVA]]*Tableau4[[#This Row],[Taux TVA]]*Tableau4[[#This Row],[Régime TVA Récupération:]]))*Tableau4[[#This Row],[Type 2]]),0))</f>
        <v>0</v>
      </c>
      <c r="AO1205" s="701">
        <f t="shared" si="235"/>
        <v>0</v>
      </c>
      <c r="AP1205" s="255">
        <f t="shared" si="232"/>
        <v>0</v>
      </c>
      <c r="AQ1205" s="506">
        <f t="shared" si="233"/>
        <v>0</v>
      </c>
      <c r="AR1205" s="671"/>
      <c r="AS1205" s="512"/>
      <c r="AT1205" s="513"/>
      <c r="AU1205" s="753"/>
      <c r="AV1205" s="484"/>
      <c r="AW1205" s="484"/>
      <c r="AX1205" s="484"/>
      <c r="AY1205" s="484"/>
      <c r="AZ1205" s="484"/>
    </row>
    <row r="1206" spans="1:52" ht="15" hidden="1">
      <c r="A1206" s="543"/>
      <c r="B1206" s="530"/>
      <c r="C1206" s="531"/>
      <c r="D1206" s="551"/>
      <c r="E1206" s="532"/>
      <c r="F1206" s="532"/>
      <c r="G1206" s="532"/>
      <c r="H1206" s="533">
        <v>0.21</v>
      </c>
      <c r="I1206" s="533">
        <v>1</v>
      </c>
      <c r="J1206" s="534"/>
      <c r="K1206" s="506">
        <f t="shared" si="236"/>
        <v>0</v>
      </c>
      <c r="L1206" s="536">
        <v>1</v>
      </c>
      <c r="M1206" s="536"/>
      <c r="N1206" s="700">
        <f t="shared" si="230"/>
        <v>1</v>
      </c>
      <c r="O1206" s="508"/>
      <c r="P1206" s="508"/>
      <c r="Q1206" s="508"/>
      <c r="R1206" s="508"/>
      <c r="S1206" s="508"/>
      <c r="T1206" s="508"/>
      <c r="U1206" s="508"/>
      <c r="V1206" s="508"/>
      <c r="W1206" s="508"/>
      <c r="X1206" s="508"/>
      <c r="Y1206" s="508"/>
      <c r="Z1206" s="508"/>
      <c r="AA1206" s="508"/>
      <c r="AB1206" s="508"/>
      <c r="AC1206" s="508"/>
      <c r="AD1206" s="508"/>
      <c r="AE1206" s="508"/>
      <c r="AF1206" s="508"/>
      <c r="AG1206" s="508"/>
      <c r="AH1206" s="508"/>
      <c r="AI1206" s="508"/>
      <c r="AJ1206" s="508"/>
      <c r="AK1206" s="509">
        <f t="shared" si="226"/>
        <v>0</v>
      </c>
      <c r="AL1206" s="700">
        <f t="shared" si="231"/>
        <v>1</v>
      </c>
      <c r="AM1206" s="701">
        <f>IF(Tableau4[[#This Row],[N° pièce]]="",0,(Tableau4[[#This Row],[hors TVA]]+(Tableau4[[#This Row],[hors TVA]]*Tableau4[[#This Row],[Taux TVA]])-(Tableau4[[#This Row],[hors TVA]]*Tableau4[[#This Row],[Taux TVA]]*Tableau4[[#This Row],[Régime TVA Récupération:]]))*Tableau4[[#This Row],[Type 1]])</f>
        <v>0</v>
      </c>
      <c r="AN1206" s="701">
        <f>IF(Tableau4[[#This Row],[N° pièce]]="",0,IF($K$2="pôle",((Tableau4[[#This Row],[hors TVA]]+(Tableau4[[#This Row],[hors TVA]]*Tableau4[[#This Row],[Taux TVA]])-(Tableau4[[#This Row],[hors TVA]]*Tableau4[[#This Row],[Taux TVA]]*Tableau4[[#This Row],[Régime TVA Récupération:]]))*Tableau4[[#This Row],[Type 2]]),0))</f>
        <v>0</v>
      </c>
      <c r="AO1206" s="701">
        <f t="shared" si="235"/>
        <v>0</v>
      </c>
      <c r="AP1206" s="255">
        <f t="shared" si="232"/>
        <v>0</v>
      </c>
      <c r="AQ1206" s="506">
        <f t="shared" si="233"/>
        <v>0</v>
      </c>
      <c r="AR1206" s="671"/>
      <c r="AS1206" s="512"/>
      <c r="AT1206" s="513"/>
      <c r="AU1206" s="753"/>
      <c r="AV1206" s="484"/>
      <c r="AW1206" s="484"/>
      <c r="AX1206" s="484"/>
      <c r="AY1206" s="484"/>
      <c r="AZ1206" s="484"/>
    </row>
    <row r="1207" spans="1:52" ht="15" hidden="1">
      <c r="A1207" s="543"/>
      <c r="B1207" s="530"/>
      <c r="C1207" s="531"/>
      <c r="D1207" s="551"/>
      <c r="E1207" s="532"/>
      <c r="F1207" s="532"/>
      <c r="G1207" s="532"/>
      <c r="H1207" s="533">
        <v>0.21</v>
      </c>
      <c r="I1207" s="533">
        <v>1</v>
      </c>
      <c r="J1207" s="534"/>
      <c r="K1207" s="506">
        <f t="shared" si="236"/>
        <v>0</v>
      </c>
      <c r="L1207" s="536">
        <v>1</v>
      </c>
      <c r="M1207" s="536"/>
      <c r="N1207" s="700">
        <f t="shared" si="230"/>
        <v>1</v>
      </c>
      <c r="O1207" s="508"/>
      <c r="P1207" s="508"/>
      <c r="Q1207" s="508"/>
      <c r="R1207" s="508"/>
      <c r="S1207" s="508"/>
      <c r="T1207" s="508"/>
      <c r="U1207" s="508"/>
      <c r="V1207" s="508"/>
      <c r="W1207" s="508"/>
      <c r="X1207" s="508"/>
      <c r="Y1207" s="508"/>
      <c r="Z1207" s="508"/>
      <c r="AA1207" s="508"/>
      <c r="AB1207" s="508"/>
      <c r="AC1207" s="508"/>
      <c r="AD1207" s="508"/>
      <c r="AE1207" s="508"/>
      <c r="AF1207" s="508"/>
      <c r="AG1207" s="508"/>
      <c r="AH1207" s="508"/>
      <c r="AI1207" s="508"/>
      <c r="AJ1207" s="508"/>
      <c r="AK1207" s="509">
        <f t="shared" si="226"/>
        <v>0</v>
      </c>
      <c r="AL1207" s="700">
        <f t="shared" si="231"/>
        <v>1</v>
      </c>
      <c r="AM1207" s="701">
        <f>IF(Tableau4[[#This Row],[N° pièce]]="",0,(Tableau4[[#This Row],[hors TVA]]+(Tableau4[[#This Row],[hors TVA]]*Tableau4[[#This Row],[Taux TVA]])-(Tableau4[[#This Row],[hors TVA]]*Tableau4[[#This Row],[Taux TVA]]*Tableau4[[#This Row],[Régime TVA Récupération:]]))*Tableau4[[#This Row],[Type 1]])</f>
        <v>0</v>
      </c>
      <c r="AN1207" s="701">
        <f>IF(Tableau4[[#This Row],[N° pièce]]="",0,IF($K$2="pôle",((Tableau4[[#This Row],[hors TVA]]+(Tableau4[[#This Row],[hors TVA]]*Tableau4[[#This Row],[Taux TVA]])-(Tableau4[[#This Row],[hors TVA]]*Tableau4[[#This Row],[Taux TVA]]*Tableau4[[#This Row],[Régime TVA Récupération:]]))*Tableau4[[#This Row],[Type 2]]),0))</f>
        <v>0</v>
      </c>
      <c r="AO1207" s="701">
        <f t="shared" si="235"/>
        <v>0</v>
      </c>
      <c r="AP1207" s="255">
        <f t="shared" si="232"/>
        <v>0</v>
      </c>
      <c r="AQ1207" s="506">
        <f t="shared" si="233"/>
        <v>0</v>
      </c>
      <c r="AR1207" s="671"/>
      <c r="AS1207" s="512"/>
      <c r="AT1207" s="513"/>
      <c r="AU1207" s="753"/>
      <c r="AV1207" s="484"/>
      <c r="AW1207" s="484"/>
      <c r="AX1207" s="484"/>
      <c r="AY1207" s="484"/>
      <c r="AZ1207" s="484"/>
    </row>
    <row r="1208" spans="1:52" ht="15" hidden="1">
      <c r="A1208" s="543"/>
      <c r="B1208" s="530"/>
      <c r="C1208" s="531"/>
      <c r="D1208" s="551"/>
      <c r="E1208" s="532"/>
      <c r="F1208" s="532"/>
      <c r="G1208" s="532"/>
      <c r="H1208" s="533">
        <v>0.21</v>
      </c>
      <c r="I1208" s="533">
        <v>1</v>
      </c>
      <c r="J1208" s="534"/>
      <c r="K1208" s="506">
        <f t="shared" si="236"/>
        <v>0</v>
      </c>
      <c r="L1208" s="536">
        <v>1</v>
      </c>
      <c r="M1208" s="536"/>
      <c r="N1208" s="700">
        <f t="shared" si="230"/>
        <v>1</v>
      </c>
      <c r="O1208" s="508"/>
      <c r="P1208" s="508"/>
      <c r="Q1208" s="508"/>
      <c r="R1208" s="508"/>
      <c r="S1208" s="508"/>
      <c r="T1208" s="508"/>
      <c r="U1208" s="508"/>
      <c r="V1208" s="508"/>
      <c r="W1208" s="508"/>
      <c r="X1208" s="508"/>
      <c r="Y1208" s="508"/>
      <c r="Z1208" s="508"/>
      <c r="AA1208" s="508"/>
      <c r="AB1208" s="508"/>
      <c r="AC1208" s="508"/>
      <c r="AD1208" s="508"/>
      <c r="AE1208" s="508"/>
      <c r="AF1208" s="508"/>
      <c r="AG1208" s="508"/>
      <c r="AH1208" s="508"/>
      <c r="AI1208" s="508"/>
      <c r="AJ1208" s="508"/>
      <c r="AK1208" s="509">
        <f t="shared" si="226"/>
        <v>0</v>
      </c>
      <c r="AL1208" s="700">
        <f t="shared" si="231"/>
        <v>1</v>
      </c>
      <c r="AM1208" s="701">
        <f>IF(Tableau4[[#This Row],[N° pièce]]="",0,(Tableau4[[#This Row],[hors TVA]]+(Tableau4[[#This Row],[hors TVA]]*Tableau4[[#This Row],[Taux TVA]])-(Tableau4[[#This Row],[hors TVA]]*Tableau4[[#This Row],[Taux TVA]]*Tableau4[[#This Row],[Régime TVA Récupération:]]))*Tableau4[[#This Row],[Type 1]])</f>
        <v>0</v>
      </c>
      <c r="AN1208" s="701">
        <f>IF(Tableau4[[#This Row],[N° pièce]]="",0,IF($K$2="pôle",((Tableau4[[#This Row],[hors TVA]]+(Tableau4[[#This Row],[hors TVA]]*Tableau4[[#This Row],[Taux TVA]])-(Tableau4[[#This Row],[hors TVA]]*Tableau4[[#This Row],[Taux TVA]]*Tableau4[[#This Row],[Régime TVA Récupération:]]))*Tableau4[[#This Row],[Type 2]]),0))</f>
        <v>0</v>
      </c>
      <c r="AO1208" s="701">
        <f t="shared" si="235"/>
        <v>0</v>
      </c>
      <c r="AP1208" s="255">
        <f t="shared" si="232"/>
        <v>0</v>
      </c>
      <c r="AQ1208" s="506">
        <f t="shared" si="233"/>
        <v>0</v>
      </c>
      <c r="AR1208" s="671"/>
      <c r="AS1208" s="512"/>
      <c r="AT1208" s="513"/>
      <c r="AU1208" s="753"/>
      <c r="AV1208" s="484"/>
      <c r="AW1208" s="484"/>
      <c r="AX1208" s="484"/>
      <c r="AY1208" s="484"/>
      <c r="AZ1208" s="484"/>
    </row>
    <row r="1209" spans="1:52" ht="15" hidden="1">
      <c r="A1209" s="543"/>
      <c r="B1209" s="530"/>
      <c r="C1209" s="531"/>
      <c r="D1209" s="551"/>
      <c r="E1209" s="532"/>
      <c r="F1209" s="532"/>
      <c r="G1209" s="532"/>
      <c r="H1209" s="533">
        <v>0.21</v>
      </c>
      <c r="I1209" s="533">
        <v>1</v>
      </c>
      <c r="J1209" s="534"/>
      <c r="K1209" s="506">
        <f t="shared" si="236"/>
        <v>0</v>
      </c>
      <c r="L1209" s="536">
        <v>1</v>
      </c>
      <c r="M1209" s="536"/>
      <c r="N1209" s="700">
        <f t="shared" si="230"/>
        <v>1</v>
      </c>
      <c r="O1209" s="508"/>
      <c r="P1209" s="508"/>
      <c r="Q1209" s="508"/>
      <c r="R1209" s="508"/>
      <c r="S1209" s="508"/>
      <c r="T1209" s="508"/>
      <c r="U1209" s="508"/>
      <c r="V1209" s="508"/>
      <c r="W1209" s="508"/>
      <c r="X1209" s="508"/>
      <c r="Y1209" s="508"/>
      <c r="Z1209" s="508"/>
      <c r="AA1209" s="508"/>
      <c r="AB1209" s="508"/>
      <c r="AC1209" s="508"/>
      <c r="AD1209" s="508"/>
      <c r="AE1209" s="508"/>
      <c r="AF1209" s="508"/>
      <c r="AG1209" s="508"/>
      <c r="AH1209" s="508"/>
      <c r="AI1209" s="508"/>
      <c r="AJ1209" s="508"/>
      <c r="AK1209" s="509">
        <f t="shared" si="226"/>
        <v>0</v>
      </c>
      <c r="AL1209" s="700">
        <f t="shared" si="231"/>
        <v>1</v>
      </c>
      <c r="AM1209" s="701">
        <f>IF(Tableau4[[#This Row],[N° pièce]]="",0,(Tableau4[[#This Row],[hors TVA]]+(Tableau4[[#This Row],[hors TVA]]*Tableau4[[#This Row],[Taux TVA]])-(Tableau4[[#This Row],[hors TVA]]*Tableau4[[#This Row],[Taux TVA]]*Tableau4[[#This Row],[Régime TVA Récupération:]]))*Tableau4[[#This Row],[Type 1]])</f>
        <v>0</v>
      </c>
      <c r="AN1209" s="701">
        <f>IF(Tableau4[[#This Row],[N° pièce]]="",0,IF($K$2="pôle",((Tableau4[[#This Row],[hors TVA]]+(Tableau4[[#This Row],[hors TVA]]*Tableau4[[#This Row],[Taux TVA]])-(Tableau4[[#This Row],[hors TVA]]*Tableau4[[#This Row],[Taux TVA]]*Tableau4[[#This Row],[Régime TVA Récupération:]]))*Tableau4[[#This Row],[Type 2]]),0))</f>
        <v>0</v>
      </c>
      <c r="AO1209" s="701">
        <f t="shared" si="235"/>
        <v>0</v>
      </c>
      <c r="AP1209" s="255">
        <f t="shared" si="232"/>
        <v>0</v>
      </c>
      <c r="AQ1209" s="506">
        <f t="shared" si="233"/>
        <v>0</v>
      </c>
      <c r="AR1209" s="671"/>
      <c r="AS1209" s="512"/>
      <c r="AT1209" s="513"/>
      <c r="AU1209" s="753"/>
      <c r="AV1209" s="484"/>
      <c r="AW1209" s="484"/>
      <c r="AX1209" s="484"/>
      <c r="AY1209" s="484"/>
      <c r="AZ1209" s="484"/>
    </row>
    <row r="1210" spans="1:52" ht="15" hidden="1">
      <c r="A1210" s="543"/>
      <c r="B1210" s="530"/>
      <c r="C1210" s="531"/>
      <c r="D1210" s="551"/>
      <c r="E1210" s="532"/>
      <c r="F1210" s="532"/>
      <c r="G1210" s="532"/>
      <c r="H1210" s="533">
        <v>0.21</v>
      </c>
      <c r="I1210" s="533">
        <v>1</v>
      </c>
      <c r="J1210" s="534"/>
      <c r="K1210" s="506">
        <f t="shared" si="236"/>
        <v>0</v>
      </c>
      <c r="L1210" s="536">
        <v>1</v>
      </c>
      <c r="M1210" s="536"/>
      <c r="N1210" s="700">
        <f t="shared" si="230"/>
        <v>1</v>
      </c>
      <c r="O1210" s="508"/>
      <c r="P1210" s="508"/>
      <c r="Q1210" s="508"/>
      <c r="R1210" s="508"/>
      <c r="S1210" s="508"/>
      <c r="T1210" s="508"/>
      <c r="U1210" s="508"/>
      <c r="V1210" s="508"/>
      <c r="W1210" s="508"/>
      <c r="X1210" s="508"/>
      <c r="Y1210" s="508"/>
      <c r="Z1210" s="508"/>
      <c r="AA1210" s="508"/>
      <c r="AB1210" s="508"/>
      <c r="AC1210" s="508"/>
      <c r="AD1210" s="508"/>
      <c r="AE1210" s="508"/>
      <c r="AF1210" s="508"/>
      <c r="AG1210" s="508"/>
      <c r="AH1210" s="508"/>
      <c r="AI1210" s="508"/>
      <c r="AJ1210" s="508"/>
      <c r="AK1210" s="509">
        <f t="shared" si="226"/>
        <v>0</v>
      </c>
      <c r="AL1210" s="700">
        <f t="shared" si="231"/>
        <v>1</v>
      </c>
      <c r="AM1210" s="701">
        <f>IF(Tableau4[[#This Row],[N° pièce]]="",0,(Tableau4[[#This Row],[hors TVA]]+(Tableau4[[#This Row],[hors TVA]]*Tableau4[[#This Row],[Taux TVA]])-(Tableau4[[#This Row],[hors TVA]]*Tableau4[[#This Row],[Taux TVA]]*Tableau4[[#This Row],[Régime TVA Récupération:]]))*Tableau4[[#This Row],[Type 1]])</f>
        <v>0</v>
      </c>
      <c r="AN1210" s="701">
        <f>IF(Tableau4[[#This Row],[N° pièce]]="",0,IF($K$2="pôle",((Tableau4[[#This Row],[hors TVA]]+(Tableau4[[#This Row],[hors TVA]]*Tableau4[[#This Row],[Taux TVA]])-(Tableau4[[#This Row],[hors TVA]]*Tableau4[[#This Row],[Taux TVA]]*Tableau4[[#This Row],[Régime TVA Récupération:]]))*Tableau4[[#This Row],[Type 2]]),0))</f>
        <v>0</v>
      </c>
      <c r="AO1210" s="701">
        <f t="shared" si="235"/>
        <v>0</v>
      </c>
      <c r="AP1210" s="255">
        <f t="shared" si="232"/>
        <v>0</v>
      </c>
      <c r="AQ1210" s="506">
        <f t="shared" si="233"/>
        <v>0</v>
      </c>
      <c r="AR1210" s="671"/>
      <c r="AS1210" s="512"/>
      <c r="AT1210" s="513"/>
      <c r="AU1210" s="753"/>
      <c r="AV1210" s="484"/>
      <c r="AW1210" s="484"/>
      <c r="AX1210" s="484"/>
      <c r="AY1210" s="484"/>
      <c r="AZ1210" s="484"/>
    </row>
    <row r="1211" spans="1:52" ht="15" hidden="1">
      <c r="A1211" s="543"/>
      <c r="B1211" s="530"/>
      <c r="C1211" s="531"/>
      <c r="D1211" s="551"/>
      <c r="E1211" s="532"/>
      <c r="F1211" s="532"/>
      <c r="G1211" s="532"/>
      <c r="H1211" s="533">
        <v>0.21</v>
      </c>
      <c r="I1211" s="533">
        <v>1</v>
      </c>
      <c r="J1211" s="534"/>
      <c r="K1211" s="506">
        <f t="shared" si="236"/>
        <v>0</v>
      </c>
      <c r="L1211" s="536">
        <v>1</v>
      </c>
      <c r="M1211" s="536"/>
      <c r="N1211" s="700">
        <f t="shared" si="230"/>
        <v>1</v>
      </c>
      <c r="O1211" s="508"/>
      <c r="P1211" s="508"/>
      <c r="Q1211" s="508"/>
      <c r="R1211" s="508"/>
      <c r="S1211" s="508"/>
      <c r="T1211" s="508"/>
      <c r="U1211" s="508"/>
      <c r="V1211" s="508"/>
      <c r="W1211" s="508"/>
      <c r="X1211" s="508"/>
      <c r="Y1211" s="508"/>
      <c r="Z1211" s="508"/>
      <c r="AA1211" s="508"/>
      <c r="AB1211" s="508"/>
      <c r="AC1211" s="508"/>
      <c r="AD1211" s="508"/>
      <c r="AE1211" s="508"/>
      <c r="AF1211" s="508"/>
      <c r="AG1211" s="508"/>
      <c r="AH1211" s="508"/>
      <c r="AI1211" s="508"/>
      <c r="AJ1211" s="508"/>
      <c r="AK1211" s="509">
        <f t="shared" si="226"/>
        <v>0</v>
      </c>
      <c r="AL1211" s="700">
        <f t="shared" si="231"/>
        <v>1</v>
      </c>
      <c r="AM1211" s="701">
        <f>IF(Tableau4[[#This Row],[N° pièce]]="",0,(Tableau4[[#This Row],[hors TVA]]+(Tableau4[[#This Row],[hors TVA]]*Tableau4[[#This Row],[Taux TVA]])-(Tableau4[[#This Row],[hors TVA]]*Tableau4[[#This Row],[Taux TVA]]*Tableau4[[#This Row],[Régime TVA Récupération:]]))*Tableau4[[#This Row],[Type 1]])</f>
        <v>0</v>
      </c>
      <c r="AN1211" s="701">
        <f>IF(Tableau4[[#This Row],[N° pièce]]="",0,IF($K$2="pôle",((Tableau4[[#This Row],[hors TVA]]+(Tableau4[[#This Row],[hors TVA]]*Tableau4[[#This Row],[Taux TVA]])-(Tableau4[[#This Row],[hors TVA]]*Tableau4[[#This Row],[Taux TVA]]*Tableau4[[#This Row],[Régime TVA Récupération:]]))*Tableau4[[#This Row],[Type 2]]),0))</f>
        <v>0</v>
      </c>
      <c r="AO1211" s="701">
        <f t="shared" si="235"/>
        <v>0</v>
      </c>
      <c r="AP1211" s="255">
        <f t="shared" si="232"/>
        <v>0</v>
      </c>
      <c r="AQ1211" s="506">
        <f t="shared" si="233"/>
        <v>0</v>
      </c>
      <c r="AR1211" s="671"/>
      <c r="AS1211" s="512"/>
      <c r="AT1211" s="513"/>
      <c r="AU1211" s="753"/>
      <c r="AV1211" s="484"/>
      <c r="AW1211" s="484"/>
      <c r="AX1211" s="484"/>
      <c r="AY1211" s="484"/>
      <c r="AZ1211" s="484"/>
    </row>
    <row r="1212" spans="1:52" ht="15" hidden="1">
      <c r="A1212" s="543"/>
      <c r="B1212" s="530"/>
      <c r="C1212" s="531"/>
      <c r="D1212" s="551"/>
      <c r="E1212" s="532"/>
      <c r="F1212" s="532"/>
      <c r="G1212" s="532"/>
      <c r="H1212" s="533">
        <v>0.21</v>
      </c>
      <c r="I1212" s="533">
        <v>1</v>
      </c>
      <c r="J1212" s="534"/>
      <c r="K1212" s="506">
        <f t="shared" si="236"/>
        <v>0</v>
      </c>
      <c r="L1212" s="536">
        <v>1</v>
      </c>
      <c r="M1212" s="536"/>
      <c r="N1212" s="700">
        <f t="shared" si="230"/>
        <v>1</v>
      </c>
      <c r="O1212" s="508"/>
      <c r="P1212" s="508"/>
      <c r="Q1212" s="508"/>
      <c r="R1212" s="508"/>
      <c r="S1212" s="508"/>
      <c r="T1212" s="508"/>
      <c r="U1212" s="508"/>
      <c r="V1212" s="508"/>
      <c r="W1212" s="508"/>
      <c r="X1212" s="508"/>
      <c r="Y1212" s="508"/>
      <c r="Z1212" s="508"/>
      <c r="AA1212" s="508"/>
      <c r="AB1212" s="508"/>
      <c r="AC1212" s="508"/>
      <c r="AD1212" s="508"/>
      <c r="AE1212" s="508"/>
      <c r="AF1212" s="508"/>
      <c r="AG1212" s="508"/>
      <c r="AH1212" s="508"/>
      <c r="AI1212" s="508"/>
      <c r="AJ1212" s="508"/>
      <c r="AK1212" s="509">
        <f t="shared" si="226"/>
        <v>0</v>
      </c>
      <c r="AL1212" s="700">
        <f t="shared" si="231"/>
        <v>1</v>
      </c>
      <c r="AM1212" s="701">
        <f>IF(Tableau4[[#This Row],[N° pièce]]="",0,(Tableau4[[#This Row],[hors TVA]]+(Tableau4[[#This Row],[hors TVA]]*Tableau4[[#This Row],[Taux TVA]])-(Tableau4[[#This Row],[hors TVA]]*Tableau4[[#This Row],[Taux TVA]]*Tableau4[[#This Row],[Régime TVA Récupération:]]))*Tableau4[[#This Row],[Type 1]])</f>
        <v>0</v>
      </c>
      <c r="AN1212" s="701">
        <f>IF(Tableau4[[#This Row],[N° pièce]]="",0,IF($K$2="pôle",((Tableau4[[#This Row],[hors TVA]]+(Tableau4[[#This Row],[hors TVA]]*Tableau4[[#This Row],[Taux TVA]])-(Tableau4[[#This Row],[hors TVA]]*Tableau4[[#This Row],[Taux TVA]]*Tableau4[[#This Row],[Régime TVA Récupération:]]))*Tableau4[[#This Row],[Type 2]]),0))</f>
        <v>0</v>
      </c>
      <c r="AO1212" s="701">
        <f t="shared" si="235"/>
        <v>0</v>
      </c>
      <c r="AP1212" s="255">
        <f t="shared" si="232"/>
        <v>0</v>
      </c>
      <c r="AQ1212" s="506">
        <f t="shared" si="233"/>
        <v>0</v>
      </c>
      <c r="AR1212" s="671"/>
      <c r="AS1212" s="512"/>
      <c r="AT1212" s="513"/>
      <c r="AU1212" s="753"/>
      <c r="AV1212" s="484"/>
      <c r="AW1212" s="484"/>
      <c r="AX1212" s="484"/>
      <c r="AY1212" s="484"/>
      <c r="AZ1212" s="484"/>
    </row>
    <row r="1213" spans="1:52" ht="15" hidden="1">
      <c r="A1213" s="543"/>
      <c r="B1213" s="530"/>
      <c r="C1213" s="531"/>
      <c r="D1213" s="551"/>
      <c r="E1213" s="532"/>
      <c r="F1213" s="532"/>
      <c r="G1213" s="532"/>
      <c r="H1213" s="533">
        <v>0.21</v>
      </c>
      <c r="I1213" s="533">
        <v>1</v>
      </c>
      <c r="J1213" s="534"/>
      <c r="K1213" s="506">
        <f t="shared" si="236"/>
        <v>0</v>
      </c>
      <c r="L1213" s="536">
        <v>1</v>
      </c>
      <c r="M1213" s="536"/>
      <c r="N1213" s="700">
        <f t="shared" si="230"/>
        <v>1</v>
      </c>
      <c r="O1213" s="508"/>
      <c r="P1213" s="508"/>
      <c r="Q1213" s="508"/>
      <c r="R1213" s="508"/>
      <c r="S1213" s="508"/>
      <c r="T1213" s="508"/>
      <c r="U1213" s="508"/>
      <c r="V1213" s="508"/>
      <c r="W1213" s="508"/>
      <c r="X1213" s="508"/>
      <c r="Y1213" s="508"/>
      <c r="Z1213" s="508"/>
      <c r="AA1213" s="508"/>
      <c r="AB1213" s="508"/>
      <c r="AC1213" s="508"/>
      <c r="AD1213" s="508"/>
      <c r="AE1213" s="508"/>
      <c r="AF1213" s="508"/>
      <c r="AG1213" s="508"/>
      <c r="AH1213" s="508"/>
      <c r="AI1213" s="508"/>
      <c r="AJ1213" s="508"/>
      <c r="AK1213" s="509">
        <f t="shared" si="226"/>
        <v>0</v>
      </c>
      <c r="AL1213" s="700">
        <f t="shared" si="231"/>
        <v>1</v>
      </c>
      <c r="AM1213" s="701">
        <f>IF(Tableau4[[#This Row],[N° pièce]]="",0,(Tableau4[[#This Row],[hors TVA]]+(Tableau4[[#This Row],[hors TVA]]*Tableau4[[#This Row],[Taux TVA]])-(Tableau4[[#This Row],[hors TVA]]*Tableau4[[#This Row],[Taux TVA]]*Tableau4[[#This Row],[Régime TVA Récupération:]]))*Tableau4[[#This Row],[Type 1]])</f>
        <v>0</v>
      </c>
      <c r="AN1213" s="701">
        <f>IF(Tableau4[[#This Row],[N° pièce]]="",0,IF($K$2="pôle",((Tableau4[[#This Row],[hors TVA]]+(Tableau4[[#This Row],[hors TVA]]*Tableau4[[#This Row],[Taux TVA]])-(Tableau4[[#This Row],[hors TVA]]*Tableau4[[#This Row],[Taux TVA]]*Tableau4[[#This Row],[Régime TVA Récupération:]]))*Tableau4[[#This Row],[Type 2]]),0))</f>
        <v>0</v>
      </c>
      <c r="AO1213" s="701">
        <f t="shared" si="235"/>
        <v>0</v>
      </c>
      <c r="AP1213" s="255">
        <f t="shared" si="232"/>
        <v>0</v>
      </c>
      <c r="AQ1213" s="506">
        <f t="shared" si="233"/>
        <v>0</v>
      </c>
      <c r="AR1213" s="671"/>
      <c r="AS1213" s="512"/>
      <c r="AT1213" s="513"/>
      <c r="AU1213" s="753"/>
      <c r="AV1213" s="484"/>
      <c r="AW1213" s="484"/>
      <c r="AX1213" s="484"/>
      <c r="AY1213" s="484"/>
      <c r="AZ1213" s="484"/>
    </row>
    <row r="1214" spans="1:52" ht="15" hidden="1">
      <c r="A1214" s="543"/>
      <c r="B1214" s="530"/>
      <c r="C1214" s="531"/>
      <c r="D1214" s="551"/>
      <c r="E1214" s="532"/>
      <c r="F1214" s="532"/>
      <c r="G1214" s="532"/>
      <c r="H1214" s="533">
        <v>0.21</v>
      </c>
      <c r="I1214" s="533">
        <v>1</v>
      </c>
      <c r="J1214" s="534"/>
      <c r="K1214" s="506">
        <f t="shared" si="236"/>
        <v>0</v>
      </c>
      <c r="L1214" s="536">
        <v>1</v>
      </c>
      <c r="M1214" s="536"/>
      <c r="N1214" s="700">
        <f t="shared" si="230"/>
        <v>1</v>
      </c>
      <c r="O1214" s="508"/>
      <c r="P1214" s="508"/>
      <c r="Q1214" s="508"/>
      <c r="R1214" s="508"/>
      <c r="S1214" s="508"/>
      <c r="T1214" s="508"/>
      <c r="U1214" s="508"/>
      <c r="V1214" s="508"/>
      <c r="W1214" s="508"/>
      <c r="X1214" s="508"/>
      <c r="Y1214" s="508"/>
      <c r="Z1214" s="508"/>
      <c r="AA1214" s="508"/>
      <c r="AB1214" s="508"/>
      <c r="AC1214" s="508"/>
      <c r="AD1214" s="508"/>
      <c r="AE1214" s="508"/>
      <c r="AF1214" s="508"/>
      <c r="AG1214" s="508"/>
      <c r="AH1214" s="508"/>
      <c r="AI1214" s="508"/>
      <c r="AJ1214" s="508"/>
      <c r="AK1214" s="509">
        <f t="shared" si="226"/>
        <v>0</v>
      </c>
      <c r="AL1214" s="700">
        <f t="shared" si="231"/>
        <v>1</v>
      </c>
      <c r="AM1214" s="701">
        <f>IF(Tableau4[[#This Row],[N° pièce]]="",0,(Tableau4[[#This Row],[hors TVA]]+(Tableau4[[#This Row],[hors TVA]]*Tableau4[[#This Row],[Taux TVA]])-(Tableau4[[#This Row],[hors TVA]]*Tableau4[[#This Row],[Taux TVA]]*Tableau4[[#This Row],[Régime TVA Récupération:]]))*Tableau4[[#This Row],[Type 1]])</f>
        <v>0</v>
      </c>
      <c r="AN1214" s="701">
        <f>IF(Tableau4[[#This Row],[N° pièce]]="",0,IF($K$2="pôle",((Tableau4[[#This Row],[hors TVA]]+(Tableau4[[#This Row],[hors TVA]]*Tableau4[[#This Row],[Taux TVA]])-(Tableau4[[#This Row],[hors TVA]]*Tableau4[[#This Row],[Taux TVA]]*Tableau4[[#This Row],[Régime TVA Récupération:]]))*Tableau4[[#This Row],[Type 2]]),0))</f>
        <v>0</v>
      </c>
      <c r="AO1214" s="701">
        <f t="shared" si="235"/>
        <v>0</v>
      </c>
      <c r="AP1214" s="255">
        <f t="shared" si="232"/>
        <v>0</v>
      </c>
      <c r="AQ1214" s="506">
        <f t="shared" si="233"/>
        <v>0</v>
      </c>
      <c r="AR1214" s="671"/>
      <c r="AS1214" s="512"/>
      <c r="AT1214" s="513"/>
      <c r="AU1214" s="753"/>
      <c r="AV1214" s="484"/>
      <c r="AW1214" s="484"/>
      <c r="AX1214" s="484"/>
      <c r="AY1214" s="484"/>
      <c r="AZ1214" s="484"/>
    </row>
    <row r="1215" spans="1:52" ht="15" hidden="1">
      <c r="A1215" s="543"/>
      <c r="B1215" s="530"/>
      <c r="C1215" s="531"/>
      <c r="D1215" s="551"/>
      <c r="E1215" s="532"/>
      <c r="F1215" s="532"/>
      <c r="G1215" s="532"/>
      <c r="H1215" s="533">
        <v>0.21</v>
      </c>
      <c r="I1215" s="533">
        <v>1</v>
      </c>
      <c r="J1215" s="534"/>
      <c r="K1215" s="506">
        <f t="shared" si="236"/>
        <v>0</v>
      </c>
      <c r="L1215" s="536">
        <v>1</v>
      </c>
      <c r="M1215" s="536"/>
      <c r="N1215" s="700">
        <f t="shared" si="230"/>
        <v>1</v>
      </c>
      <c r="O1215" s="508"/>
      <c r="P1215" s="508"/>
      <c r="Q1215" s="508"/>
      <c r="R1215" s="508"/>
      <c r="S1215" s="508"/>
      <c r="T1215" s="508"/>
      <c r="U1215" s="508"/>
      <c r="V1215" s="508"/>
      <c r="W1215" s="508"/>
      <c r="X1215" s="508"/>
      <c r="Y1215" s="508"/>
      <c r="Z1215" s="508"/>
      <c r="AA1215" s="508"/>
      <c r="AB1215" s="508"/>
      <c r="AC1215" s="508"/>
      <c r="AD1215" s="508"/>
      <c r="AE1215" s="508"/>
      <c r="AF1215" s="508"/>
      <c r="AG1215" s="508"/>
      <c r="AH1215" s="508"/>
      <c r="AI1215" s="508"/>
      <c r="AJ1215" s="508"/>
      <c r="AK1215" s="509">
        <f t="shared" si="226"/>
        <v>0</v>
      </c>
      <c r="AL1215" s="700">
        <f t="shared" si="231"/>
        <v>1</v>
      </c>
      <c r="AM1215" s="701">
        <f>IF(Tableau4[[#This Row],[N° pièce]]="",0,(Tableau4[[#This Row],[hors TVA]]+(Tableau4[[#This Row],[hors TVA]]*Tableau4[[#This Row],[Taux TVA]])-(Tableau4[[#This Row],[hors TVA]]*Tableau4[[#This Row],[Taux TVA]]*Tableau4[[#This Row],[Régime TVA Récupération:]]))*Tableau4[[#This Row],[Type 1]])</f>
        <v>0</v>
      </c>
      <c r="AN1215" s="701">
        <f>IF(Tableau4[[#This Row],[N° pièce]]="",0,IF($K$2="pôle",((Tableau4[[#This Row],[hors TVA]]+(Tableau4[[#This Row],[hors TVA]]*Tableau4[[#This Row],[Taux TVA]])-(Tableau4[[#This Row],[hors TVA]]*Tableau4[[#This Row],[Taux TVA]]*Tableau4[[#This Row],[Régime TVA Récupération:]]))*Tableau4[[#This Row],[Type 2]]),0))</f>
        <v>0</v>
      </c>
      <c r="AO1215" s="701">
        <f t="shared" ref="AO1215:AO1278" si="237">$AM1215+$AN1215</f>
        <v>0</v>
      </c>
      <c r="AP1215" s="255">
        <f t="shared" si="232"/>
        <v>0</v>
      </c>
      <c r="AQ1215" s="506">
        <f t="shared" si="233"/>
        <v>0</v>
      </c>
      <c r="AR1215" s="671"/>
      <c r="AS1215" s="512"/>
      <c r="AT1215" s="513"/>
      <c r="AU1215" s="753"/>
      <c r="AV1215" s="484"/>
      <c r="AW1215" s="484"/>
      <c r="AX1215" s="484"/>
      <c r="AY1215" s="484"/>
      <c r="AZ1215" s="484"/>
    </row>
    <row r="1216" spans="1:52" ht="15" hidden="1">
      <c r="A1216" s="543"/>
      <c r="B1216" s="530"/>
      <c r="C1216" s="531"/>
      <c r="D1216" s="551"/>
      <c r="E1216" s="532"/>
      <c r="F1216" s="532"/>
      <c r="G1216" s="532"/>
      <c r="H1216" s="533">
        <v>0.21</v>
      </c>
      <c r="I1216" s="533">
        <v>1</v>
      </c>
      <c r="J1216" s="534"/>
      <c r="K1216" s="506">
        <f t="shared" si="236"/>
        <v>0</v>
      </c>
      <c r="L1216" s="536">
        <v>1</v>
      </c>
      <c r="M1216" s="536"/>
      <c r="N1216" s="700">
        <f t="shared" si="230"/>
        <v>1</v>
      </c>
      <c r="O1216" s="508"/>
      <c r="P1216" s="508"/>
      <c r="Q1216" s="508"/>
      <c r="R1216" s="508"/>
      <c r="S1216" s="508"/>
      <c r="T1216" s="508"/>
      <c r="U1216" s="508"/>
      <c r="V1216" s="508"/>
      <c r="W1216" s="508"/>
      <c r="X1216" s="508"/>
      <c r="Y1216" s="508"/>
      <c r="Z1216" s="508"/>
      <c r="AA1216" s="508"/>
      <c r="AB1216" s="508"/>
      <c r="AC1216" s="508"/>
      <c r="AD1216" s="508"/>
      <c r="AE1216" s="508"/>
      <c r="AF1216" s="508"/>
      <c r="AG1216" s="508"/>
      <c r="AH1216" s="508"/>
      <c r="AI1216" s="508"/>
      <c r="AJ1216" s="508"/>
      <c r="AK1216" s="509">
        <f t="shared" si="226"/>
        <v>0</v>
      </c>
      <c r="AL1216" s="700">
        <f t="shared" si="231"/>
        <v>1</v>
      </c>
      <c r="AM1216" s="701">
        <f>IF(Tableau4[[#This Row],[N° pièce]]="",0,(Tableau4[[#This Row],[hors TVA]]+(Tableau4[[#This Row],[hors TVA]]*Tableau4[[#This Row],[Taux TVA]])-(Tableau4[[#This Row],[hors TVA]]*Tableau4[[#This Row],[Taux TVA]]*Tableau4[[#This Row],[Régime TVA Récupération:]]))*Tableau4[[#This Row],[Type 1]])</f>
        <v>0</v>
      </c>
      <c r="AN1216" s="701">
        <f>IF(Tableau4[[#This Row],[N° pièce]]="",0,IF($K$2="pôle",((Tableau4[[#This Row],[hors TVA]]+(Tableau4[[#This Row],[hors TVA]]*Tableau4[[#This Row],[Taux TVA]])-(Tableau4[[#This Row],[hors TVA]]*Tableau4[[#This Row],[Taux TVA]]*Tableau4[[#This Row],[Régime TVA Récupération:]]))*Tableau4[[#This Row],[Type 2]]),0))</f>
        <v>0</v>
      </c>
      <c r="AO1216" s="701">
        <f t="shared" si="237"/>
        <v>0</v>
      </c>
      <c r="AP1216" s="255">
        <f t="shared" si="232"/>
        <v>0</v>
      </c>
      <c r="AQ1216" s="506">
        <f t="shared" si="233"/>
        <v>0</v>
      </c>
      <c r="AR1216" s="671"/>
      <c r="AS1216" s="512"/>
      <c r="AT1216" s="513"/>
      <c r="AU1216" s="753"/>
      <c r="AV1216" s="484"/>
      <c r="AW1216" s="484"/>
      <c r="AX1216" s="484"/>
      <c r="AY1216" s="484"/>
      <c r="AZ1216" s="484"/>
    </row>
    <row r="1217" spans="1:52" ht="15" hidden="1">
      <c r="A1217" s="543"/>
      <c r="B1217" s="530"/>
      <c r="C1217" s="531"/>
      <c r="D1217" s="551"/>
      <c r="E1217" s="532"/>
      <c r="F1217" s="532"/>
      <c r="G1217" s="532"/>
      <c r="H1217" s="533">
        <v>0.21</v>
      </c>
      <c r="I1217" s="533">
        <v>1</v>
      </c>
      <c r="J1217" s="534"/>
      <c r="K1217" s="506">
        <f t="shared" si="236"/>
        <v>0</v>
      </c>
      <c r="L1217" s="536">
        <v>1</v>
      </c>
      <c r="M1217" s="536"/>
      <c r="N1217" s="700">
        <f t="shared" si="230"/>
        <v>1</v>
      </c>
      <c r="O1217" s="508"/>
      <c r="P1217" s="508"/>
      <c r="Q1217" s="508"/>
      <c r="R1217" s="508"/>
      <c r="S1217" s="508"/>
      <c r="T1217" s="508"/>
      <c r="U1217" s="508"/>
      <c r="V1217" s="508"/>
      <c r="W1217" s="508"/>
      <c r="X1217" s="508"/>
      <c r="Y1217" s="508"/>
      <c r="Z1217" s="508"/>
      <c r="AA1217" s="508"/>
      <c r="AB1217" s="508"/>
      <c r="AC1217" s="508"/>
      <c r="AD1217" s="508"/>
      <c r="AE1217" s="508"/>
      <c r="AF1217" s="508"/>
      <c r="AG1217" s="508"/>
      <c r="AH1217" s="508"/>
      <c r="AI1217" s="508"/>
      <c r="AJ1217" s="508"/>
      <c r="AK1217" s="509">
        <f t="shared" si="226"/>
        <v>0</v>
      </c>
      <c r="AL1217" s="700">
        <f t="shared" si="231"/>
        <v>1</v>
      </c>
      <c r="AM1217" s="701">
        <f>IF(Tableau4[[#This Row],[N° pièce]]="",0,(Tableau4[[#This Row],[hors TVA]]+(Tableau4[[#This Row],[hors TVA]]*Tableau4[[#This Row],[Taux TVA]])-(Tableau4[[#This Row],[hors TVA]]*Tableau4[[#This Row],[Taux TVA]]*Tableau4[[#This Row],[Régime TVA Récupération:]]))*Tableau4[[#This Row],[Type 1]])</f>
        <v>0</v>
      </c>
      <c r="AN1217" s="701">
        <f>IF(Tableau4[[#This Row],[N° pièce]]="",0,IF($K$2="pôle",((Tableau4[[#This Row],[hors TVA]]+(Tableau4[[#This Row],[hors TVA]]*Tableau4[[#This Row],[Taux TVA]])-(Tableau4[[#This Row],[hors TVA]]*Tableau4[[#This Row],[Taux TVA]]*Tableau4[[#This Row],[Régime TVA Récupération:]]))*Tableau4[[#This Row],[Type 2]]),0))</f>
        <v>0</v>
      </c>
      <c r="AO1217" s="701">
        <f t="shared" si="237"/>
        <v>0</v>
      </c>
      <c r="AP1217" s="255">
        <f t="shared" si="232"/>
        <v>0</v>
      </c>
      <c r="AQ1217" s="506">
        <f t="shared" si="233"/>
        <v>0</v>
      </c>
      <c r="AR1217" s="671"/>
      <c r="AS1217" s="512"/>
      <c r="AT1217" s="513"/>
      <c r="AU1217" s="753"/>
      <c r="AV1217" s="484"/>
      <c r="AW1217" s="484"/>
      <c r="AX1217" s="484"/>
      <c r="AY1217" s="484"/>
      <c r="AZ1217" s="484"/>
    </row>
    <row r="1218" spans="1:52" ht="15" hidden="1">
      <c r="A1218" s="543"/>
      <c r="B1218" s="530"/>
      <c r="C1218" s="531"/>
      <c r="D1218" s="551"/>
      <c r="E1218" s="532"/>
      <c r="F1218" s="532"/>
      <c r="G1218" s="532"/>
      <c r="H1218" s="533">
        <v>0.21</v>
      </c>
      <c r="I1218" s="533">
        <v>1</v>
      </c>
      <c r="J1218" s="534"/>
      <c r="K1218" s="506">
        <f t="shared" si="236"/>
        <v>0</v>
      </c>
      <c r="L1218" s="536">
        <v>1</v>
      </c>
      <c r="M1218" s="536"/>
      <c r="N1218" s="700">
        <f t="shared" si="230"/>
        <v>1</v>
      </c>
      <c r="O1218" s="508"/>
      <c r="P1218" s="508"/>
      <c r="Q1218" s="508"/>
      <c r="R1218" s="508"/>
      <c r="S1218" s="508"/>
      <c r="T1218" s="508"/>
      <c r="U1218" s="508"/>
      <c r="V1218" s="508"/>
      <c r="W1218" s="508"/>
      <c r="X1218" s="508"/>
      <c r="Y1218" s="508"/>
      <c r="Z1218" s="508"/>
      <c r="AA1218" s="508"/>
      <c r="AB1218" s="508"/>
      <c r="AC1218" s="508"/>
      <c r="AD1218" s="508"/>
      <c r="AE1218" s="508"/>
      <c r="AF1218" s="508"/>
      <c r="AG1218" s="508"/>
      <c r="AH1218" s="508"/>
      <c r="AI1218" s="508"/>
      <c r="AJ1218" s="508"/>
      <c r="AK1218" s="509">
        <f t="shared" si="226"/>
        <v>0</v>
      </c>
      <c r="AL1218" s="700">
        <f t="shared" si="231"/>
        <v>1</v>
      </c>
      <c r="AM1218" s="701">
        <f>IF(Tableau4[[#This Row],[N° pièce]]="",0,(Tableau4[[#This Row],[hors TVA]]+(Tableau4[[#This Row],[hors TVA]]*Tableau4[[#This Row],[Taux TVA]])-(Tableau4[[#This Row],[hors TVA]]*Tableau4[[#This Row],[Taux TVA]]*Tableau4[[#This Row],[Régime TVA Récupération:]]))*Tableau4[[#This Row],[Type 1]])</f>
        <v>0</v>
      </c>
      <c r="AN1218" s="701">
        <f>IF(Tableau4[[#This Row],[N° pièce]]="",0,IF($K$2="pôle",((Tableau4[[#This Row],[hors TVA]]+(Tableau4[[#This Row],[hors TVA]]*Tableau4[[#This Row],[Taux TVA]])-(Tableau4[[#This Row],[hors TVA]]*Tableau4[[#This Row],[Taux TVA]]*Tableau4[[#This Row],[Régime TVA Récupération:]]))*Tableau4[[#This Row],[Type 2]]),0))</f>
        <v>0</v>
      </c>
      <c r="AO1218" s="701">
        <f t="shared" si="237"/>
        <v>0</v>
      </c>
      <c r="AP1218" s="255">
        <f t="shared" si="232"/>
        <v>0</v>
      </c>
      <c r="AQ1218" s="506">
        <f t="shared" si="233"/>
        <v>0</v>
      </c>
      <c r="AR1218" s="671"/>
      <c r="AS1218" s="512"/>
      <c r="AT1218" s="513"/>
      <c r="AU1218" s="753"/>
      <c r="AV1218" s="484"/>
      <c r="AW1218" s="484"/>
      <c r="AX1218" s="484"/>
      <c r="AY1218" s="484"/>
      <c r="AZ1218" s="484"/>
    </row>
    <row r="1219" spans="1:52" ht="15" hidden="1">
      <c r="A1219" s="543"/>
      <c r="B1219" s="530"/>
      <c r="C1219" s="531"/>
      <c r="D1219" s="551"/>
      <c r="E1219" s="532"/>
      <c r="F1219" s="532"/>
      <c r="G1219" s="532"/>
      <c r="H1219" s="533">
        <v>0.21</v>
      </c>
      <c r="I1219" s="533">
        <v>1</v>
      </c>
      <c r="J1219" s="534"/>
      <c r="K1219" s="506">
        <f t="shared" si="236"/>
        <v>0</v>
      </c>
      <c r="L1219" s="536">
        <v>1</v>
      </c>
      <c r="M1219" s="536"/>
      <c r="N1219" s="700">
        <f t="shared" si="230"/>
        <v>1</v>
      </c>
      <c r="O1219" s="508"/>
      <c r="P1219" s="508"/>
      <c r="Q1219" s="508"/>
      <c r="R1219" s="508"/>
      <c r="S1219" s="508"/>
      <c r="T1219" s="508"/>
      <c r="U1219" s="508"/>
      <c r="V1219" s="508"/>
      <c r="W1219" s="508"/>
      <c r="X1219" s="508"/>
      <c r="Y1219" s="508"/>
      <c r="Z1219" s="508"/>
      <c r="AA1219" s="508"/>
      <c r="AB1219" s="508"/>
      <c r="AC1219" s="508"/>
      <c r="AD1219" s="508"/>
      <c r="AE1219" s="508"/>
      <c r="AF1219" s="508"/>
      <c r="AG1219" s="508"/>
      <c r="AH1219" s="508"/>
      <c r="AI1219" s="508"/>
      <c r="AJ1219" s="508"/>
      <c r="AK1219" s="509">
        <f t="shared" si="226"/>
        <v>0</v>
      </c>
      <c r="AL1219" s="700">
        <f t="shared" si="231"/>
        <v>1</v>
      </c>
      <c r="AM1219" s="701">
        <f>IF(Tableau4[[#This Row],[N° pièce]]="",0,(Tableau4[[#This Row],[hors TVA]]+(Tableau4[[#This Row],[hors TVA]]*Tableau4[[#This Row],[Taux TVA]])-(Tableau4[[#This Row],[hors TVA]]*Tableau4[[#This Row],[Taux TVA]]*Tableau4[[#This Row],[Régime TVA Récupération:]]))*Tableau4[[#This Row],[Type 1]])</f>
        <v>0</v>
      </c>
      <c r="AN1219" s="701">
        <f>IF(Tableau4[[#This Row],[N° pièce]]="",0,IF($K$2="pôle",((Tableau4[[#This Row],[hors TVA]]+(Tableau4[[#This Row],[hors TVA]]*Tableau4[[#This Row],[Taux TVA]])-(Tableau4[[#This Row],[hors TVA]]*Tableau4[[#This Row],[Taux TVA]]*Tableau4[[#This Row],[Régime TVA Récupération:]]))*Tableau4[[#This Row],[Type 2]]),0))</f>
        <v>0</v>
      </c>
      <c r="AO1219" s="701">
        <f t="shared" si="237"/>
        <v>0</v>
      </c>
      <c r="AP1219" s="255">
        <f t="shared" si="232"/>
        <v>0</v>
      </c>
      <c r="AQ1219" s="506">
        <f t="shared" si="233"/>
        <v>0</v>
      </c>
      <c r="AR1219" s="671"/>
      <c r="AS1219" s="512"/>
      <c r="AT1219" s="513"/>
      <c r="AU1219" s="753"/>
      <c r="AV1219" s="484"/>
      <c r="AW1219" s="484"/>
      <c r="AX1219" s="484"/>
      <c r="AY1219" s="484"/>
      <c r="AZ1219" s="484"/>
    </row>
    <row r="1220" spans="1:52" ht="15" hidden="1">
      <c r="A1220" s="543"/>
      <c r="B1220" s="530"/>
      <c r="C1220" s="531"/>
      <c r="D1220" s="551"/>
      <c r="E1220" s="532"/>
      <c r="F1220" s="532"/>
      <c r="G1220" s="532"/>
      <c r="H1220" s="533">
        <v>0.21</v>
      </c>
      <c r="I1220" s="533">
        <v>1</v>
      </c>
      <c r="J1220" s="534"/>
      <c r="K1220" s="506">
        <f t="shared" si="236"/>
        <v>0</v>
      </c>
      <c r="L1220" s="536">
        <v>1</v>
      </c>
      <c r="M1220" s="536"/>
      <c r="N1220" s="700">
        <f t="shared" si="230"/>
        <v>1</v>
      </c>
      <c r="O1220" s="508"/>
      <c r="P1220" s="508"/>
      <c r="Q1220" s="508"/>
      <c r="R1220" s="508"/>
      <c r="S1220" s="508"/>
      <c r="T1220" s="508"/>
      <c r="U1220" s="508"/>
      <c r="V1220" s="508"/>
      <c r="W1220" s="508"/>
      <c r="X1220" s="508"/>
      <c r="Y1220" s="508"/>
      <c r="Z1220" s="508"/>
      <c r="AA1220" s="508"/>
      <c r="AB1220" s="508"/>
      <c r="AC1220" s="508"/>
      <c r="AD1220" s="508"/>
      <c r="AE1220" s="508"/>
      <c r="AF1220" s="508"/>
      <c r="AG1220" s="508"/>
      <c r="AH1220" s="508"/>
      <c r="AI1220" s="508"/>
      <c r="AJ1220" s="508"/>
      <c r="AK1220" s="509">
        <f t="shared" si="226"/>
        <v>0</v>
      </c>
      <c r="AL1220" s="700">
        <f t="shared" si="231"/>
        <v>1</v>
      </c>
      <c r="AM1220" s="701">
        <f>IF(Tableau4[[#This Row],[N° pièce]]="",0,(Tableau4[[#This Row],[hors TVA]]+(Tableau4[[#This Row],[hors TVA]]*Tableau4[[#This Row],[Taux TVA]])-(Tableau4[[#This Row],[hors TVA]]*Tableau4[[#This Row],[Taux TVA]]*Tableau4[[#This Row],[Régime TVA Récupération:]]))*Tableau4[[#This Row],[Type 1]])</f>
        <v>0</v>
      </c>
      <c r="AN1220" s="701">
        <f>IF(Tableau4[[#This Row],[N° pièce]]="",0,IF($K$2="pôle",((Tableau4[[#This Row],[hors TVA]]+(Tableau4[[#This Row],[hors TVA]]*Tableau4[[#This Row],[Taux TVA]])-(Tableau4[[#This Row],[hors TVA]]*Tableau4[[#This Row],[Taux TVA]]*Tableau4[[#This Row],[Régime TVA Récupération:]]))*Tableau4[[#This Row],[Type 2]]),0))</f>
        <v>0</v>
      </c>
      <c r="AO1220" s="701">
        <f t="shared" si="237"/>
        <v>0</v>
      </c>
      <c r="AP1220" s="255">
        <f t="shared" si="232"/>
        <v>0</v>
      </c>
      <c r="AQ1220" s="506">
        <f t="shared" si="233"/>
        <v>0</v>
      </c>
      <c r="AR1220" s="671"/>
      <c r="AS1220" s="512"/>
      <c r="AT1220" s="513"/>
      <c r="AU1220" s="753"/>
      <c r="AV1220" s="484"/>
      <c r="AW1220" s="484"/>
      <c r="AX1220" s="484"/>
      <c r="AY1220" s="484"/>
      <c r="AZ1220" s="484"/>
    </row>
    <row r="1221" spans="1:52" ht="15" hidden="1">
      <c r="A1221" s="543"/>
      <c r="B1221" s="530"/>
      <c r="C1221" s="531"/>
      <c r="D1221" s="551"/>
      <c r="E1221" s="532"/>
      <c r="F1221" s="532"/>
      <c r="G1221" s="532"/>
      <c r="H1221" s="533">
        <v>0.21</v>
      </c>
      <c r="I1221" s="533">
        <v>1</v>
      </c>
      <c r="J1221" s="534"/>
      <c r="K1221" s="506">
        <f t="shared" si="236"/>
        <v>0</v>
      </c>
      <c r="L1221" s="536">
        <v>1</v>
      </c>
      <c r="M1221" s="536"/>
      <c r="N1221" s="700">
        <f t="shared" si="230"/>
        <v>1</v>
      </c>
      <c r="O1221" s="508"/>
      <c r="P1221" s="508"/>
      <c r="Q1221" s="508"/>
      <c r="R1221" s="508"/>
      <c r="S1221" s="508"/>
      <c r="T1221" s="508"/>
      <c r="U1221" s="508"/>
      <c r="V1221" s="508"/>
      <c r="W1221" s="508"/>
      <c r="X1221" s="508"/>
      <c r="Y1221" s="508"/>
      <c r="Z1221" s="508"/>
      <c r="AA1221" s="508"/>
      <c r="AB1221" s="508"/>
      <c r="AC1221" s="508"/>
      <c r="AD1221" s="508"/>
      <c r="AE1221" s="508"/>
      <c r="AF1221" s="508"/>
      <c r="AG1221" s="508"/>
      <c r="AH1221" s="508"/>
      <c r="AI1221" s="508"/>
      <c r="AJ1221" s="508"/>
      <c r="AK1221" s="509">
        <f t="shared" si="226"/>
        <v>0</v>
      </c>
      <c r="AL1221" s="700">
        <f t="shared" si="231"/>
        <v>1</v>
      </c>
      <c r="AM1221" s="701">
        <f>IF(Tableau4[[#This Row],[N° pièce]]="",0,(Tableau4[[#This Row],[hors TVA]]+(Tableau4[[#This Row],[hors TVA]]*Tableau4[[#This Row],[Taux TVA]])-(Tableau4[[#This Row],[hors TVA]]*Tableau4[[#This Row],[Taux TVA]]*Tableau4[[#This Row],[Régime TVA Récupération:]]))*Tableau4[[#This Row],[Type 1]])</f>
        <v>0</v>
      </c>
      <c r="AN1221" s="701">
        <f>IF(Tableau4[[#This Row],[N° pièce]]="",0,IF($K$2="pôle",((Tableau4[[#This Row],[hors TVA]]+(Tableau4[[#This Row],[hors TVA]]*Tableau4[[#This Row],[Taux TVA]])-(Tableau4[[#This Row],[hors TVA]]*Tableau4[[#This Row],[Taux TVA]]*Tableau4[[#This Row],[Régime TVA Récupération:]]))*Tableau4[[#This Row],[Type 2]]),0))</f>
        <v>0</v>
      </c>
      <c r="AO1221" s="701">
        <f t="shared" si="237"/>
        <v>0</v>
      </c>
      <c r="AP1221" s="255">
        <f t="shared" si="232"/>
        <v>0</v>
      </c>
      <c r="AQ1221" s="506">
        <f t="shared" si="233"/>
        <v>0</v>
      </c>
      <c r="AR1221" s="671"/>
      <c r="AS1221" s="512"/>
      <c r="AT1221" s="513"/>
      <c r="AU1221" s="753"/>
      <c r="AV1221" s="484"/>
      <c r="AW1221" s="484"/>
      <c r="AX1221" s="484"/>
      <c r="AY1221" s="484"/>
      <c r="AZ1221" s="484"/>
    </row>
    <row r="1222" spans="1:52" ht="15" hidden="1">
      <c r="A1222" s="543"/>
      <c r="B1222" s="530"/>
      <c r="C1222" s="531"/>
      <c r="D1222" s="551"/>
      <c r="E1222" s="532"/>
      <c r="F1222" s="532"/>
      <c r="G1222" s="532"/>
      <c r="H1222" s="533">
        <v>0.21</v>
      </c>
      <c r="I1222" s="533">
        <v>1</v>
      </c>
      <c r="J1222" s="534"/>
      <c r="K1222" s="506">
        <f t="shared" si="236"/>
        <v>0</v>
      </c>
      <c r="L1222" s="536">
        <v>1</v>
      </c>
      <c r="M1222" s="536"/>
      <c r="N1222" s="700">
        <f t="shared" si="230"/>
        <v>1</v>
      </c>
      <c r="O1222" s="508"/>
      <c r="P1222" s="508"/>
      <c r="Q1222" s="508"/>
      <c r="R1222" s="508"/>
      <c r="S1222" s="508"/>
      <c r="T1222" s="508"/>
      <c r="U1222" s="508"/>
      <c r="V1222" s="508"/>
      <c r="W1222" s="508"/>
      <c r="X1222" s="508"/>
      <c r="Y1222" s="508"/>
      <c r="Z1222" s="508"/>
      <c r="AA1222" s="508"/>
      <c r="AB1222" s="508"/>
      <c r="AC1222" s="508"/>
      <c r="AD1222" s="508"/>
      <c r="AE1222" s="508"/>
      <c r="AF1222" s="508"/>
      <c r="AG1222" s="508"/>
      <c r="AH1222" s="508"/>
      <c r="AI1222" s="508"/>
      <c r="AJ1222" s="508"/>
      <c r="AK1222" s="509">
        <f t="shared" si="226"/>
        <v>0</v>
      </c>
      <c r="AL1222" s="700">
        <f t="shared" si="231"/>
        <v>1</v>
      </c>
      <c r="AM1222" s="701">
        <f>IF(Tableau4[[#This Row],[N° pièce]]="",0,(Tableau4[[#This Row],[hors TVA]]+(Tableau4[[#This Row],[hors TVA]]*Tableau4[[#This Row],[Taux TVA]])-(Tableau4[[#This Row],[hors TVA]]*Tableau4[[#This Row],[Taux TVA]]*Tableau4[[#This Row],[Régime TVA Récupération:]]))*Tableau4[[#This Row],[Type 1]])</f>
        <v>0</v>
      </c>
      <c r="AN1222" s="701">
        <f>IF(Tableau4[[#This Row],[N° pièce]]="",0,IF($K$2="pôle",((Tableau4[[#This Row],[hors TVA]]+(Tableau4[[#This Row],[hors TVA]]*Tableau4[[#This Row],[Taux TVA]])-(Tableau4[[#This Row],[hors TVA]]*Tableau4[[#This Row],[Taux TVA]]*Tableau4[[#This Row],[Régime TVA Récupération:]]))*Tableau4[[#This Row],[Type 2]]),0))</f>
        <v>0</v>
      </c>
      <c r="AO1222" s="701">
        <f t="shared" si="237"/>
        <v>0</v>
      </c>
      <c r="AP1222" s="255">
        <f t="shared" si="232"/>
        <v>0</v>
      </c>
      <c r="AQ1222" s="506">
        <f t="shared" si="233"/>
        <v>0</v>
      </c>
      <c r="AR1222" s="671"/>
      <c r="AS1222" s="512"/>
      <c r="AT1222" s="513"/>
      <c r="AU1222" s="753"/>
      <c r="AV1222" s="484"/>
      <c r="AW1222" s="484"/>
      <c r="AX1222" s="484"/>
      <c r="AY1222" s="484"/>
      <c r="AZ1222" s="484"/>
    </row>
    <row r="1223" spans="1:52" ht="15" hidden="1">
      <c r="A1223" s="543"/>
      <c r="B1223" s="530"/>
      <c r="C1223" s="531"/>
      <c r="D1223" s="551"/>
      <c r="E1223" s="532"/>
      <c r="F1223" s="532"/>
      <c r="G1223" s="532"/>
      <c r="H1223" s="533">
        <v>0.21</v>
      </c>
      <c r="I1223" s="533">
        <v>1</v>
      </c>
      <c r="J1223" s="534"/>
      <c r="K1223" s="506">
        <f t="shared" si="236"/>
        <v>0</v>
      </c>
      <c r="L1223" s="536">
        <v>1</v>
      </c>
      <c r="M1223" s="536"/>
      <c r="N1223" s="700">
        <f t="shared" si="230"/>
        <v>1</v>
      </c>
      <c r="O1223" s="508"/>
      <c r="P1223" s="508"/>
      <c r="Q1223" s="508"/>
      <c r="R1223" s="508"/>
      <c r="S1223" s="508"/>
      <c r="T1223" s="508"/>
      <c r="U1223" s="508"/>
      <c r="V1223" s="508"/>
      <c r="W1223" s="508"/>
      <c r="X1223" s="508"/>
      <c r="Y1223" s="508"/>
      <c r="Z1223" s="508"/>
      <c r="AA1223" s="508"/>
      <c r="AB1223" s="508"/>
      <c r="AC1223" s="508"/>
      <c r="AD1223" s="508"/>
      <c r="AE1223" s="508"/>
      <c r="AF1223" s="508"/>
      <c r="AG1223" s="508"/>
      <c r="AH1223" s="508"/>
      <c r="AI1223" s="508"/>
      <c r="AJ1223" s="508"/>
      <c r="AK1223" s="509">
        <f t="shared" si="226"/>
        <v>0</v>
      </c>
      <c r="AL1223" s="700">
        <f t="shared" si="231"/>
        <v>1</v>
      </c>
      <c r="AM1223" s="701">
        <f>IF(Tableau4[[#This Row],[N° pièce]]="",0,(Tableau4[[#This Row],[hors TVA]]+(Tableau4[[#This Row],[hors TVA]]*Tableau4[[#This Row],[Taux TVA]])-(Tableau4[[#This Row],[hors TVA]]*Tableau4[[#This Row],[Taux TVA]]*Tableau4[[#This Row],[Régime TVA Récupération:]]))*Tableau4[[#This Row],[Type 1]])</f>
        <v>0</v>
      </c>
      <c r="AN1223" s="701">
        <f>IF(Tableau4[[#This Row],[N° pièce]]="",0,IF($K$2="pôle",((Tableau4[[#This Row],[hors TVA]]+(Tableau4[[#This Row],[hors TVA]]*Tableau4[[#This Row],[Taux TVA]])-(Tableau4[[#This Row],[hors TVA]]*Tableau4[[#This Row],[Taux TVA]]*Tableau4[[#This Row],[Régime TVA Récupération:]]))*Tableau4[[#This Row],[Type 2]]),0))</f>
        <v>0</v>
      </c>
      <c r="AO1223" s="701">
        <f t="shared" si="237"/>
        <v>0</v>
      </c>
      <c r="AP1223" s="255">
        <f t="shared" si="232"/>
        <v>0</v>
      </c>
      <c r="AQ1223" s="506">
        <f t="shared" si="233"/>
        <v>0</v>
      </c>
      <c r="AR1223" s="671"/>
      <c r="AS1223" s="512"/>
      <c r="AT1223" s="513"/>
      <c r="AU1223" s="753"/>
      <c r="AV1223" s="484"/>
      <c r="AW1223" s="484"/>
      <c r="AX1223" s="484"/>
      <c r="AY1223" s="484"/>
      <c r="AZ1223" s="484"/>
    </row>
    <row r="1224" spans="1:52" ht="15" hidden="1">
      <c r="A1224" s="543"/>
      <c r="B1224" s="530"/>
      <c r="C1224" s="531"/>
      <c r="D1224" s="551"/>
      <c r="E1224" s="532"/>
      <c r="F1224" s="532"/>
      <c r="G1224" s="532"/>
      <c r="H1224" s="533">
        <v>0.21</v>
      </c>
      <c r="I1224" s="533">
        <v>1</v>
      </c>
      <c r="J1224" s="534"/>
      <c r="K1224" s="506">
        <f t="shared" si="236"/>
        <v>0</v>
      </c>
      <c r="L1224" s="536">
        <v>1</v>
      </c>
      <c r="M1224" s="536"/>
      <c r="N1224" s="700">
        <f t="shared" si="230"/>
        <v>1</v>
      </c>
      <c r="O1224" s="508"/>
      <c r="P1224" s="508"/>
      <c r="Q1224" s="508"/>
      <c r="R1224" s="508"/>
      <c r="S1224" s="508"/>
      <c r="T1224" s="508"/>
      <c r="U1224" s="508"/>
      <c r="V1224" s="508"/>
      <c r="W1224" s="508"/>
      <c r="X1224" s="508"/>
      <c r="Y1224" s="508"/>
      <c r="Z1224" s="508"/>
      <c r="AA1224" s="508"/>
      <c r="AB1224" s="508"/>
      <c r="AC1224" s="508"/>
      <c r="AD1224" s="508"/>
      <c r="AE1224" s="508"/>
      <c r="AF1224" s="508"/>
      <c r="AG1224" s="508"/>
      <c r="AH1224" s="508"/>
      <c r="AI1224" s="508"/>
      <c r="AJ1224" s="508"/>
      <c r="AK1224" s="509">
        <f t="shared" si="226"/>
        <v>0</v>
      </c>
      <c r="AL1224" s="700">
        <f t="shared" si="231"/>
        <v>1</v>
      </c>
      <c r="AM1224" s="701">
        <f>IF(Tableau4[[#This Row],[N° pièce]]="",0,(Tableau4[[#This Row],[hors TVA]]+(Tableau4[[#This Row],[hors TVA]]*Tableau4[[#This Row],[Taux TVA]])-(Tableau4[[#This Row],[hors TVA]]*Tableau4[[#This Row],[Taux TVA]]*Tableau4[[#This Row],[Régime TVA Récupération:]]))*Tableau4[[#This Row],[Type 1]])</f>
        <v>0</v>
      </c>
      <c r="AN1224" s="701">
        <f>IF(Tableau4[[#This Row],[N° pièce]]="",0,IF($K$2="pôle",((Tableau4[[#This Row],[hors TVA]]+(Tableau4[[#This Row],[hors TVA]]*Tableau4[[#This Row],[Taux TVA]])-(Tableau4[[#This Row],[hors TVA]]*Tableau4[[#This Row],[Taux TVA]]*Tableau4[[#This Row],[Régime TVA Récupération:]]))*Tableau4[[#This Row],[Type 2]]),0))</f>
        <v>0</v>
      </c>
      <c r="AO1224" s="701">
        <f t="shared" si="237"/>
        <v>0</v>
      </c>
      <c r="AP1224" s="255">
        <f t="shared" si="232"/>
        <v>0</v>
      </c>
      <c r="AQ1224" s="506">
        <f t="shared" si="233"/>
        <v>0</v>
      </c>
      <c r="AR1224" s="671"/>
      <c r="AS1224" s="512"/>
      <c r="AT1224" s="513"/>
      <c r="AU1224" s="753"/>
      <c r="AV1224" s="484"/>
      <c r="AW1224" s="484"/>
      <c r="AX1224" s="484"/>
      <c r="AY1224" s="484"/>
      <c r="AZ1224" s="484"/>
    </row>
    <row r="1225" spans="1:52" ht="15" hidden="1">
      <c r="A1225" s="543"/>
      <c r="B1225" s="530"/>
      <c r="C1225" s="531"/>
      <c r="D1225" s="551"/>
      <c r="E1225" s="532"/>
      <c r="F1225" s="532"/>
      <c r="G1225" s="532"/>
      <c r="H1225" s="533">
        <v>0.21</v>
      </c>
      <c r="I1225" s="533">
        <v>1</v>
      </c>
      <c r="J1225" s="534"/>
      <c r="K1225" s="506">
        <f t="shared" si="236"/>
        <v>0</v>
      </c>
      <c r="L1225" s="536">
        <v>1</v>
      </c>
      <c r="M1225" s="536"/>
      <c r="N1225" s="700">
        <f t="shared" si="230"/>
        <v>1</v>
      </c>
      <c r="O1225" s="508"/>
      <c r="P1225" s="508"/>
      <c r="Q1225" s="508"/>
      <c r="R1225" s="508"/>
      <c r="S1225" s="508"/>
      <c r="T1225" s="508"/>
      <c r="U1225" s="508"/>
      <c r="V1225" s="508"/>
      <c r="W1225" s="508"/>
      <c r="X1225" s="508"/>
      <c r="Y1225" s="508"/>
      <c r="Z1225" s="508"/>
      <c r="AA1225" s="508"/>
      <c r="AB1225" s="508"/>
      <c r="AC1225" s="508"/>
      <c r="AD1225" s="508"/>
      <c r="AE1225" s="508"/>
      <c r="AF1225" s="508"/>
      <c r="AG1225" s="508"/>
      <c r="AH1225" s="508"/>
      <c r="AI1225" s="508"/>
      <c r="AJ1225" s="508"/>
      <c r="AK1225" s="509">
        <f t="shared" si="226"/>
        <v>0</v>
      </c>
      <c r="AL1225" s="700">
        <f t="shared" si="231"/>
        <v>1</v>
      </c>
      <c r="AM1225" s="701">
        <f>IF(Tableau4[[#This Row],[N° pièce]]="",0,(Tableau4[[#This Row],[hors TVA]]+(Tableau4[[#This Row],[hors TVA]]*Tableau4[[#This Row],[Taux TVA]])-(Tableau4[[#This Row],[hors TVA]]*Tableau4[[#This Row],[Taux TVA]]*Tableau4[[#This Row],[Régime TVA Récupération:]]))*Tableau4[[#This Row],[Type 1]])</f>
        <v>0</v>
      </c>
      <c r="AN1225" s="701">
        <f>IF(Tableau4[[#This Row],[N° pièce]]="",0,IF($K$2="pôle",((Tableau4[[#This Row],[hors TVA]]+(Tableau4[[#This Row],[hors TVA]]*Tableau4[[#This Row],[Taux TVA]])-(Tableau4[[#This Row],[hors TVA]]*Tableau4[[#This Row],[Taux TVA]]*Tableau4[[#This Row],[Régime TVA Récupération:]]))*Tableau4[[#This Row],[Type 2]]),0))</f>
        <v>0</v>
      </c>
      <c r="AO1225" s="701">
        <f t="shared" si="237"/>
        <v>0</v>
      </c>
      <c r="AP1225" s="255">
        <f t="shared" si="232"/>
        <v>0</v>
      </c>
      <c r="AQ1225" s="506">
        <f t="shared" si="233"/>
        <v>0</v>
      </c>
      <c r="AR1225" s="671"/>
      <c r="AS1225" s="512"/>
      <c r="AT1225" s="513"/>
      <c r="AU1225" s="753"/>
      <c r="AV1225" s="484"/>
      <c r="AW1225" s="484"/>
      <c r="AX1225" s="484"/>
      <c r="AY1225" s="484"/>
      <c r="AZ1225" s="484"/>
    </row>
    <row r="1226" spans="1:52" ht="15" hidden="1">
      <c r="A1226" s="543"/>
      <c r="B1226" s="530"/>
      <c r="C1226" s="531"/>
      <c r="D1226" s="551"/>
      <c r="E1226" s="532"/>
      <c r="F1226" s="532"/>
      <c r="G1226" s="532"/>
      <c r="H1226" s="533">
        <v>0.21</v>
      </c>
      <c r="I1226" s="533">
        <v>1</v>
      </c>
      <c r="J1226" s="534"/>
      <c r="K1226" s="506">
        <f t="shared" si="236"/>
        <v>0</v>
      </c>
      <c r="L1226" s="536">
        <v>1</v>
      </c>
      <c r="M1226" s="536"/>
      <c r="N1226" s="700">
        <f t="shared" si="230"/>
        <v>1</v>
      </c>
      <c r="O1226" s="508"/>
      <c r="P1226" s="508"/>
      <c r="Q1226" s="508"/>
      <c r="R1226" s="508"/>
      <c r="S1226" s="508"/>
      <c r="T1226" s="508"/>
      <c r="U1226" s="508"/>
      <c r="V1226" s="508"/>
      <c r="W1226" s="508"/>
      <c r="X1226" s="508"/>
      <c r="Y1226" s="508"/>
      <c r="Z1226" s="508"/>
      <c r="AA1226" s="508"/>
      <c r="AB1226" s="508"/>
      <c r="AC1226" s="508"/>
      <c r="AD1226" s="508"/>
      <c r="AE1226" s="508"/>
      <c r="AF1226" s="508"/>
      <c r="AG1226" s="508"/>
      <c r="AH1226" s="508"/>
      <c r="AI1226" s="508"/>
      <c r="AJ1226" s="508"/>
      <c r="AK1226" s="509">
        <f t="shared" si="226"/>
        <v>0</v>
      </c>
      <c r="AL1226" s="700">
        <f t="shared" si="231"/>
        <v>1</v>
      </c>
      <c r="AM1226" s="701">
        <f>IF(Tableau4[[#This Row],[N° pièce]]="",0,(Tableau4[[#This Row],[hors TVA]]+(Tableau4[[#This Row],[hors TVA]]*Tableau4[[#This Row],[Taux TVA]])-(Tableau4[[#This Row],[hors TVA]]*Tableau4[[#This Row],[Taux TVA]]*Tableau4[[#This Row],[Régime TVA Récupération:]]))*Tableau4[[#This Row],[Type 1]])</f>
        <v>0</v>
      </c>
      <c r="AN1226" s="701">
        <f>IF(Tableau4[[#This Row],[N° pièce]]="",0,IF($K$2="pôle",((Tableau4[[#This Row],[hors TVA]]+(Tableau4[[#This Row],[hors TVA]]*Tableau4[[#This Row],[Taux TVA]])-(Tableau4[[#This Row],[hors TVA]]*Tableau4[[#This Row],[Taux TVA]]*Tableau4[[#This Row],[Régime TVA Récupération:]]))*Tableau4[[#This Row],[Type 2]]),0))</f>
        <v>0</v>
      </c>
      <c r="AO1226" s="701">
        <f t="shared" si="237"/>
        <v>0</v>
      </c>
      <c r="AP1226" s="255">
        <f t="shared" si="232"/>
        <v>0</v>
      </c>
      <c r="AQ1226" s="506">
        <f t="shared" si="233"/>
        <v>0</v>
      </c>
      <c r="AR1226" s="671"/>
      <c r="AS1226" s="512"/>
      <c r="AT1226" s="513"/>
      <c r="AU1226" s="753"/>
      <c r="AV1226" s="484"/>
      <c r="AW1226" s="484"/>
      <c r="AX1226" s="484"/>
      <c r="AY1226" s="484"/>
      <c r="AZ1226" s="484"/>
    </row>
    <row r="1227" spans="1:52" ht="15" hidden="1">
      <c r="A1227" s="543"/>
      <c r="B1227" s="530"/>
      <c r="C1227" s="531"/>
      <c r="D1227" s="551"/>
      <c r="E1227" s="532"/>
      <c r="F1227" s="532"/>
      <c r="G1227" s="532"/>
      <c r="H1227" s="533">
        <v>0.21</v>
      </c>
      <c r="I1227" s="533">
        <v>1</v>
      </c>
      <c r="J1227" s="534"/>
      <c r="K1227" s="506">
        <f t="shared" si="236"/>
        <v>0</v>
      </c>
      <c r="L1227" s="536">
        <v>1</v>
      </c>
      <c r="M1227" s="536"/>
      <c r="N1227" s="700">
        <f t="shared" si="230"/>
        <v>1</v>
      </c>
      <c r="O1227" s="508"/>
      <c r="P1227" s="508"/>
      <c r="Q1227" s="508"/>
      <c r="R1227" s="508"/>
      <c r="S1227" s="508"/>
      <c r="T1227" s="508"/>
      <c r="U1227" s="508"/>
      <c r="V1227" s="508"/>
      <c r="W1227" s="508"/>
      <c r="X1227" s="508"/>
      <c r="Y1227" s="508"/>
      <c r="Z1227" s="508"/>
      <c r="AA1227" s="508"/>
      <c r="AB1227" s="508"/>
      <c r="AC1227" s="508"/>
      <c r="AD1227" s="508"/>
      <c r="AE1227" s="508"/>
      <c r="AF1227" s="508"/>
      <c r="AG1227" s="508"/>
      <c r="AH1227" s="508"/>
      <c r="AI1227" s="508"/>
      <c r="AJ1227" s="508"/>
      <c r="AK1227" s="509">
        <f t="shared" si="226"/>
        <v>0</v>
      </c>
      <c r="AL1227" s="700">
        <f t="shared" si="231"/>
        <v>1</v>
      </c>
      <c r="AM1227" s="701">
        <f>IF(Tableau4[[#This Row],[N° pièce]]="",0,(Tableau4[[#This Row],[hors TVA]]+(Tableau4[[#This Row],[hors TVA]]*Tableau4[[#This Row],[Taux TVA]])-(Tableau4[[#This Row],[hors TVA]]*Tableau4[[#This Row],[Taux TVA]]*Tableau4[[#This Row],[Régime TVA Récupération:]]))*Tableau4[[#This Row],[Type 1]])</f>
        <v>0</v>
      </c>
      <c r="AN1227" s="701">
        <f>IF(Tableau4[[#This Row],[N° pièce]]="",0,IF($K$2="pôle",((Tableau4[[#This Row],[hors TVA]]+(Tableau4[[#This Row],[hors TVA]]*Tableau4[[#This Row],[Taux TVA]])-(Tableau4[[#This Row],[hors TVA]]*Tableau4[[#This Row],[Taux TVA]]*Tableau4[[#This Row],[Régime TVA Récupération:]]))*Tableau4[[#This Row],[Type 2]]),0))</f>
        <v>0</v>
      </c>
      <c r="AO1227" s="701">
        <f t="shared" si="237"/>
        <v>0</v>
      </c>
      <c r="AP1227" s="255">
        <f t="shared" si="232"/>
        <v>0</v>
      </c>
      <c r="AQ1227" s="506">
        <f t="shared" si="233"/>
        <v>0</v>
      </c>
      <c r="AR1227" s="671"/>
      <c r="AS1227" s="512"/>
      <c r="AT1227" s="513"/>
      <c r="AU1227" s="753"/>
      <c r="AV1227" s="484"/>
      <c r="AW1227" s="484"/>
      <c r="AX1227" s="484"/>
      <c r="AY1227" s="484"/>
      <c r="AZ1227" s="484"/>
    </row>
    <row r="1228" spans="1:52" ht="15" hidden="1">
      <c r="A1228" s="543"/>
      <c r="B1228" s="530"/>
      <c r="C1228" s="531"/>
      <c r="D1228" s="551"/>
      <c r="E1228" s="532"/>
      <c r="F1228" s="532"/>
      <c r="G1228" s="532"/>
      <c r="H1228" s="533">
        <v>0.21</v>
      </c>
      <c r="I1228" s="533">
        <v>1</v>
      </c>
      <c r="J1228" s="534"/>
      <c r="K1228" s="506">
        <f t="shared" si="236"/>
        <v>0</v>
      </c>
      <c r="L1228" s="536">
        <v>1</v>
      </c>
      <c r="M1228" s="536"/>
      <c r="N1228" s="700">
        <f t="shared" si="230"/>
        <v>1</v>
      </c>
      <c r="O1228" s="508"/>
      <c r="P1228" s="508"/>
      <c r="Q1228" s="508"/>
      <c r="R1228" s="508"/>
      <c r="S1228" s="508"/>
      <c r="T1228" s="508"/>
      <c r="U1228" s="508"/>
      <c r="V1228" s="508"/>
      <c r="W1228" s="508"/>
      <c r="X1228" s="508"/>
      <c r="Y1228" s="508"/>
      <c r="Z1228" s="508"/>
      <c r="AA1228" s="508"/>
      <c r="AB1228" s="508"/>
      <c r="AC1228" s="508"/>
      <c r="AD1228" s="508"/>
      <c r="AE1228" s="508"/>
      <c r="AF1228" s="508"/>
      <c r="AG1228" s="508"/>
      <c r="AH1228" s="508"/>
      <c r="AI1228" s="508"/>
      <c r="AJ1228" s="508"/>
      <c r="AK1228" s="509">
        <f t="shared" si="226"/>
        <v>0</v>
      </c>
      <c r="AL1228" s="700">
        <f t="shared" si="231"/>
        <v>1</v>
      </c>
      <c r="AM1228" s="701">
        <f>IF(Tableau4[[#This Row],[N° pièce]]="",0,(Tableau4[[#This Row],[hors TVA]]+(Tableau4[[#This Row],[hors TVA]]*Tableau4[[#This Row],[Taux TVA]])-(Tableau4[[#This Row],[hors TVA]]*Tableau4[[#This Row],[Taux TVA]]*Tableau4[[#This Row],[Régime TVA Récupération:]]))*Tableau4[[#This Row],[Type 1]])</f>
        <v>0</v>
      </c>
      <c r="AN1228" s="701">
        <f>IF(Tableau4[[#This Row],[N° pièce]]="",0,IF($K$2="pôle",((Tableau4[[#This Row],[hors TVA]]+(Tableau4[[#This Row],[hors TVA]]*Tableau4[[#This Row],[Taux TVA]])-(Tableau4[[#This Row],[hors TVA]]*Tableau4[[#This Row],[Taux TVA]]*Tableau4[[#This Row],[Régime TVA Récupération:]]))*Tableau4[[#This Row],[Type 2]]),0))</f>
        <v>0</v>
      </c>
      <c r="AO1228" s="701">
        <f t="shared" si="237"/>
        <v>0</v>
      </c>
      <c r="AP1228" s="255">
        <f t="shared" si="232"/>
        <v>0</v>
      </c>
      <c r="AQ1228" s="506">
        <f t="shared" si="233"/>
        <v>0</v>
      </c>
      <c r="AR1228" s="671"/>
      <c r="AS1228" s="512"/>
      <c r="AT1228" s="513"/>
      <c r="AU1228" s="753"/>
      <c r="AV1228" s="484"/>
      <c r="AW1228" s="484"/>
      <c r="AX1228" s="484"/>
      <c r="AY1228" s="484"/>
      <c r="AZ1228" s="484"/>
    </row>
    <row r="1229" spans="1:52" ht="15" hidden="1">
      <c r="A1229" s="543"/>
      <c r="B1229" s="530"/>
      <c r="C1229" s="531"/>
      <c r="D1229" s="551"/>
      <c r="E1229" s="532"/>
      <c r="F1229" s="532"/>
      <c r="G1229" s="532"/>
      <c r="H1229" s="533">
        <v>0.21</v>
      </c>
      <c r="I1229" s="533">
        <v>1</v>
      </c>
      <c r="J1229" s="534"/>
      <c r="K1229" s="506">
        <f t="shared" si="236"/>
        <v>0</v>
      </c>
      <c r="L1229" s="536">
        <v>1</v>
      </c>
      <c r="M1229" s="536"/>
      <c r="N1229" s="700">
        <f t="shared" si="230"/>
        <v>1</v>
      </c>
      <c r="O1229" s="508"/>
      <c r="P1229" s="508"/>
      <c r="Q1229" s="508"/>
      <c r="R1229" s="508"/>
      <c r="S1229" s="508"/>
      <c r="T1229" s="508"/>
      <c r="U1229" s="508"/>
      <c r="V1229" s="508"/>
      <c r="W1229" s="508"/>
      <c r="X1229" s="508"/>
      <c r="Y1229" s="508"/>
      <c r="Z1229" s="508"/>
      <c r="AA1229" s="508"/>
      <c r="AB1229" s="508"/>
      <c r="AC1229" s="508"/>
      <c r="AD1229" s="508"/>
      <c r="AE1229" s="508"/>
      <c r="AF1229" s="508"/>
      <c r="AG1229" s="508"/>
      <c r="AH1229" s="508"/>
      <c r="AI1229" s="508"/>
      <c r="AJ1229" s="508"/>
      <c r="AK1229" s="509">
        <f t="shared" si="226"/>
        <v>0</v>
      </c>
      <c r="AL1229" s="700">
        <f t="shared" si="231"/>
        <v>1</v>
      </c>
      <c r="AM1229" s="701">
        <f>IF(Tableau4[[#This Row],[N° pièce]]="",0,(Tableau4[[#This Row],[hors TVA]]+(Tableau4[[#This Row],[hors TVA]]*Tableau4[[#This Row],[Taux TVA]])-(Tableau4[[#This Row],[hors TVA]]*Tableau4[[#This Row],[Taux TVA]]*Tableau4[[#This Row],[Régime TVA Récupération:]]))*Tableau4[[#This Row],[Type 1]])</f>
        <v>0</v>
      </c>
      <c r="AN1229" s="701">
        <f>IF(Tableau4[[#This Row],[N° pièce]]="",0,IF($K$2="pôle",((Tableau4[[#This Row],[hors TVA]]+(Tableau4[[#This Row],[hors TVA]]*Tableau4[[#This Row],[Taux TVA]])-(Tableau4[[#This Row],[hors TVA]]*Tableau4[[#This Row],[Taux TVA]]*Tableau4[[#This Row],[Régime TVA Récupération:]]))*Tableau4[[#This Row],[Type 2]]),0))</f>
        <v>0</v>
      </c>
      <c r="AO1229" s="701">
        <f t="shared" si="237"/>
        <v>0</v>
      </c>
      <c r="AP1229" s="255">
        <f t="shared" si="232"/>
        <v>0</v>
      </c>
      <c r="AQ1229" s="506">
        <f t="shared" si="233"/>
        <v>0</v>
      </c>
      <c r="AR1229" s="671"/>
      <c r="AS1229" s="512"/>
      <c r="AT1229" s="513"/>
      <c r="AU1229" s="753"/>
      <c r="AV1229" s="484"/>
      <c r="AW1229" s="484"/>
      <c r="AX1229" s="484"/>
      <c r="AY1229" s="484"/>
      <c r="AZ1229" s="484"/>
    </row>
    <row r="1230" spans="1:52" ht="15" hidden="1">
      <c r="A1230" s="543"/>
      <c r="B1230" s="530"/>
      <c r="C1230" s="531"/>
      <c r="D1230" s="551"/>
      <c r="E1230" s="532"/>
      <c r="F1230" s="532"/>
      <c r="G1230" s="532"/>
      <c r="H1230" s="533">
        <v>0.21</v>
      </c>
      <c r="I1230" s="533">
        <v>1</v>
      </c>
      <c r="J1230" s="534"/>
      <c r="K1230" s="506">
        <f t="shared" si="236"/>
        <v>0</v>
      </c>
      <c r="L1230" s="536">
        <v>1</v>
      </c>
      <c r="M1230" s="536"/>
      <c r="N1230" s="700">
        <f t="shared" si="230"/>
        <v>1</v>
      </c>
      <c r="O1230" s="508"/>
      <c r="P1230" s="508"/>
      <c r="Q1230" s="508"/>
      <c r="R1230" s="508"/>
      <c r="S1230" s="508"/>
      <c r="T1230" s="508"/>
      <c r="U1230" s="508"/>
      <c r="V1230" s="508"/>
      <c r="W1230" s="508"/>
      <c r="X1230" s="508"/>
      <c r="Y1230" s="508"/>
      <c r="Z1230" s="508"/>
      <c r="AA1230" s="508"/>
      <c r="AB1230" s="508"/>
      <c r="AC1230" s="508"/>
      <c r="AD1230" s="508"/>
      <c r="AE1230" s="508"/>
      <c r="AF1230" s="508"/>
      <c r="AG1230" s="508"/>
      <c r="AH1230" s="508"/>
      <c r="AI1230" s="508"/>
      <c r="AJ1230" s="508"/>
      <c r="AK1230" s="509">
        <f t="shared" si="226"/>
        <v>0</v>
      </c>
      <c r="AL1230" s="700">
        <f t="shared" si="231"/>
        <v>1</v>
      </c>
      <c r="AM1230" s="701">
        <f>IF(Tableau4[[#This Row],[N° pièce]]="",0,(Tableau4[[#This Row],[hors TVA]]+(Tableau4[[#This Row],[hors TVA]]*Tableau4[[#This Row],[Taux TVA]])-(Tableau4[[#This Row],[hors TVA]]*Tableau4[[#This Row],[Taux TVA]]*Tableau4[[#This Row],[Régime TVA Récupération:]]))*Tableau4[[#This Row],[Type 1]])</f>
        <v>0</v>
      </c>
      <c r="AN1230" s="701">
        <f>IF(Tableau4[[#This Row],[N° pièce]]="",0,IF($K$2="pôle",((Tableau4[[#This Row],[hors TVA]]+(Tableau4[[#This Row],[hors TVA]]*Tableau4[[#This Row],[Taux TVA]])-(Tableau4[[#This Row],[hors TVA]]*Tableau4[[#This Row],[Taux TVA]]*Tableau4[[#This Row],[Régime TVA Récupération:]]))*Tableau4[[#This Row],[Type 2]]),0))</f>
        <v>0</v>
      </c>
      <c r="AO1230" s="701">
        <f t="shared" si="237"/>
        <v>0</v>
      </c>
      <c r="AP1230" s="255">
        <f t="shared" si="232"/>
        <v>0</v>
      </c>
      <c r="AQ1230" s="506">
        <f t="shared" si="233"/>
        <v>0</v>
      </c>
      <c r="AR1230" s="671"/>
      <c r="AS1230" s="512"/>
      <c r="AT1230" s="513"/>
      <c r="AU1230" s="753"/>
      <c r="AV1230" s="484"/>
      <c r="AW1230" s="484"/>
      <c r="AX1230" s="484"/>
      <c r="AY1230" s="484"/>
      <c r="AZ1230" s="484"/>
    </row>
    <row r="1231" spans="1:52" ht="15" hidden="1">
      <c r="A1231" s="543"/>
      <c r="B1231" s="530"/>
      <c r="C1231" s="531"/>
      <c r="D1231" s="551"/>
      <c r="E1231" s="532"/>
      <c r="F1231" s="532"/>
      <c r="G1231" s="532"/>
      <c r="H1231" s="533">
        <v>0.21</v>
      </c>
      <c r="I1231" s="533">
        <v>1</v>
      </c>
      <c r="J1231" s="534"/>
      <c r="K1231" s="506">
        <f t="shared" si="236"/>
        <v>0</v>
      </c>
      <c r="L1231" s="536">
        <v>1</v>
      </c>
      <c r="M1231" s="536"/>
      <c r="N1231" s="700">
        <f t="shared" si="230"/>
        <v>1</v>
      </c>
      <c r="O1231" s="508"/>
      <c r="P1231" s="508"/>
      <c r="Q1231" s="508"/>
      <c r="R1231" s="508"/>
      <c r="S1231" s="508"/>
      <c r="T1231" s="508"/>
      <c r="U1231" s="508"/>
      <c r="V1231" s="508"/>
      <c r="W1231" s="508"/>
      <c r="X1231" s="508"/>
      <c r="Y1231" s="508"/>
      <c r="Z1231" s="508"/>
      <c r="AA1231" s="508"/>
      <c r="AB1231" s="508"/>
      <c r="AC1231" s="508"/>
      <c r="AD1231" s="508"/>
      <c r="AE1231" s="508"/>
      <c r="AF1231" s="508"/>
      <c r="AG1231" s="508"/>
      <c r="AH1231" s="508"/>
      <c r="AI1231" s="508"/>
      <c r="AJ1231" s="508"/>
      <c r="AK1231" s="509">
        <f t="shared" si="226"/>
        <v>0</v>
      </c>
      <c r="AL1231" s="700">
        <f t="shared" si="231"/>
        <v>1</v>
      </c>
      <c r="AM1231" s="701">
        <f>IF(Tableau4[[#This Row],[N° pièce]]="",0,(Tableau4[[#This Row],[hors TVA]]+(Tableau4[[#This Row],[hors TVA]]*Tableau4[[#This Row],[Taux TVA]])-(Tableau4[[#This Row],[hors TVA]]*Tableau4[[#This Row],[Taux TVA]]*Tableau4[[#This Row],[Régime TVA Récupération:]]))*Tableau4[[#This Row],[Type 1]])</f>
        <v>0</v>
      </c>
      <c r="AN1231" s="701">
        <f>IF(Tableau4[[#This Row],[N° pièce]]="",0,IF($K$2="pôle",((Tableau4[[#This Row],[hors TVA]]+(Tableau4[[#This Row],[hors TVA]]*Tableau4[[#This Row],[Taux TVA]])-(Tableau4[[#This Row],[hors TVA]]*Tableau4[[#This Row],[Taux TVA]]*Tableau4[[#This Row],[Régime TVA Récupération:]]))*Tableau4[[#This Row],[Type 2]]),0))</f>
        <v>0</v>
      </c>
      <c r="AO1231" s="701">
        <f t="shared" si="237"/>
        <v>0</v>
      </c>
      <c r="AP1231" s="255">
        <f t="shared" si="232"/>
        <v>0</v>
      </c>
      <c r="AQ1231" s="506">
        <f t="shared" si="233"/>
        <v>0</v>
      </c>
      <c r="AR1231" s="671"/>
      <c r="AS1231" s="512"/>
      <c r="AT1231" s="513"/>
      <c r="AU1231" s="753"/>
      <c r="AV1231" s="484"/>
      <c r="AW1231" s="484"/>
      <c r="AX1231" s="484"/>
      <c r="AY1231" s="484"/>
      <c r="AZ1231" s="484"/>
    </row>
    <row r="1232" spans="1:52" ht="15" hidden="1">
      <c r="A1232" s="543"/>
      <c r="B1232" s="530"/>
      <c r="C1232" s="531"/>
      <c r="D1232" s="551"/>
      <c r="E1232" s="532"/>
      <c r="F1232" s="532"/>
      <c r="G1232" s="532"/>
      <c r="H1232" s="533">
        <v>0.21</v>
      </c>
      <c r="I1232" s="533">
        <v>1</v>
      </c>
      <c r="J1232" s="534"/>
      <c r="K1232" s="506">
        <f t="shared" si="236"/>
        <v>0</v>
      </c>
      <c r="L1232" s="536">
        <v>1</v>
      </c>
      <c r="M1232" s="536"/>
      <c r="N1232" s="700">
        <f t="shared" si="230"/>
        <v>1</v>
      </c>
      <c r="O1232" s="508"/>
      <c r="P1232" s="508"/>
      <c r="Q1232" s="508"/>
      <c r="R1232" s="508"/>
      <c r="S1232" s="508"/>
      <c r="T1232" s="508"/>
      <c r="U1232" s="508"/>
      <c r="V1232" s="508"/>
      <c r="W1232" s="508"/>
      <c r="X1232" s="508"/>
      <c r="Y1232" s="508"/>
      <c r="Z1232" s="508"/>
      <c r="AA1232" s="508"/>
      <c r="AB1232" s="508"/>
      <c r="AC1232" s="508"/>
      <c r="AD1232" s="508"/>
      <c r="AE1232" s="508"/>
      <c r="AF1232" s="508"/>
      <c r="AG1232" s="508"/>
      <c r="AH1232" s="508"/>
      <c r="AI1232" s="508"/>
      <c r="AJ1232" s="508"/>
      <c r="AK1232" s="509">
        <f t="shared" si="226"/>
        <v>0</v>
      </c>
      <c r="AL1232" s="700">
        <f t="shared" si="231"/>
        <v>1</v>
      </c>
      <c r="AM1232" s="701">
        <f>IF(Tableau4[[#This Row],[N° pièce]]="",0,(Tableau4[[#This Row],[hors TVA]]+(Tableau4[[#This Row],[hors TVA]]*Tableau4[[#This Row],[Taux TVA]])-(Tableau4[[#This Row],[hors TVA]]*Tableau4[[#This Row],[Taux TVA]]*Tableau4[[#This Row],[Régime TVA Récupération:]]))*Tableau4[[#This Row],[Type 1]])</f>
        <v>0</v>
      </c>
      <c r="AN1232" s="701">
        <f>IF(Tableau4[[#This Row],[N° pièce]]="",0,IF($K$2="pôle",((Tableau4[[#This Row],[hors TVA]]+(Tableau4[[#This Row],[hors TVA]]*Tableau4[[#This Row],[Taux TVA]])-(Tableau4[[#This Row],[hors TVA]]*Tableau4[[#This Row],[Taux TVA]]*Tableau4[[#This Row],[Régime TVA Récupération:]]))*Tableau4[[#This Row],[Type 2]]),0))</f>
        <v>0</v>
      </c>
      <c r="AO1232" s="701">
        <f t="shared" si="237"/>
        <v>0</v>
      </c>
      <c r="AP1232" s="255">
        <f t="shared" si="232"/>
        <v>0</v>
      </c>
      <c r="AQ1232" s="506">
        <f t="shared" si="233"/>
        <v>0</v>
      </c>
      <c r="AR1232" s="671"/>
      <c r="AS1232" s="512"/>
      <c r="AT1232" s="513"/>
      <c r="AU1232" s="753"/>
      <c r="AV1232" s="484"/>
      <c r="AW1232" s="484"/>
      <c r="AX1232" s="484"/>
      <c r="AY1232" s="484"/>
      <c r="AZ1232" s="484"/>
    </row>
    <row r="1233" spans="1:52" ht="15" hidden="1">
      <c r="A1233" s="543"/>
      <c r="B1233" s="530"/>
      <c r="C1233" s="531"/>
      <c r="D1233" s="551"/>
      <c r="E1233" s="532"/>
      <c r="F1233" s="532"/>
      <c r="G1233" s="532"/>
      <c r="H1233" s="533">
        <v>0.21</v>
      </c>
      <c r="I1233" s="533">
        <v>1</v>
      </c>
      <c r="J1233" s="534"/>
      <c r="K1233" s="506">
        <f t="shared" si="236"/>
        <v>0</v>
      </c>
      <c r="L1233" s="536">
        <v>1</v>
      </c>
      <c r="M1233" s="536"/>
      <c r="N1233" s="700">
        <f t="shared" si="230"/>
        <v>1</v>
      </c>
      <c r="O1233" s="508"/>
      <c r="P1233" s="508"/>
      <c r="Q1233" s="508"/>
      <c r="R1233" s="508"/>
      <c r="S1233" s="508"/>
      <c r="T1233" s="508"/>
      <c r="U1233" s="508"/>
      <c r="V1233" s="508"/>
      <c r="W1233" s="508"/>
      <c r="X1233" s="508"/>
      <c r="Y1233" s="508"/>
      <c r="Z1233" s="508"/>
      <c r="AA1233" s="508"/>
      <c r="AB1233" s="508"/>
      <c r="AC1233" s="508"/>
      <c r="AD1233" s="508"/>
      <c r="AE1233" s="508"/>
      <c r="AF1233" s="508"/>
      <c r="AG1233" s="508"/>
      <c r="AH1233" s="508"/>
      <c r="AI1233" s="508"/>
      <c r="AJ1233" s="508"/>
      <c r="AK1233" s="509">
        <f t="shared" si="226"/>
        <v>0</v>
      </c>
      <c r="AL1233" s="700">
        <f t="shared" si="231"/>
        <v>1</v>
      </c>
      <c r="AM1233" s="701">
        <f>IF(Tableau4[[#This Row],[N° pièce]]="",0,(Tableau4[[#This Row],[hors TVA]]+(Tableau4[[#This Row],[hors TVA]]*Tableau4[[#This Row],[Taux TVA]])-(Tableau4[[#This Row],[hors TVA]]*Tableau4[[#This Row],[Taux TVA]]*Tableau4[[#This Row],[Régime TVA Récupération:]]))*Tableau4[[#This Row],[Type 1]])</f>
        <v>0</v>
      </c>
      <c r="AN1233" s="701">
        <f>IF(Tableau4[[#This Row],[N° pièce]]="",0,IF($K$2="pôle",((Tableau4[[#This Row],[hors TVA]]+(Tableau4[[#This Row],[hors TVA]]*Tableau4[[#This Row],[Taux TVA]])-(Tableau4[[#This Row],[hors TVA]]*Tableau4[[#This Row],[Taux TVA]]*Tableau4[[#This Row],[Régime TVA Récupération:]]))*Tableau4[[#This Row],[Type 2]]),0))</f>
        <v>0</v>
      </c>
      <c r="AO1233" s="701">
        <f t="shared" si="237"/>
        <v>0</v>
      </c>
      <c r="AP1233" s="255">
        <f t="shared" si="232"/>
        <v>0</v>
      </c>
      <c r="AQ1233" s="506">
        <f t="shared" si="233"/>
        <v>0</v>
      </c>
      <c r="AR1233" s="671"/>
      <c r="AS1233" s="512"/>
      <c r="AT1233" s="513"/>
      <c r="AU1233" s="753"/>
      <c r="AV1233" s="484"/>
      <c r="AW1233" s="484"/>
      <c r="AX1233" s="484"/>
      <c r="AY1233" s="484"/>
      <c r="AZ1233" s="484"/>
    </row>
    <row r="1234" spans="1:52" ht="15" hidden="1">
      <c r="A1234" s="543"/>
      <c r="B1234" s="530"/>
      <c r="C1234" s="531"/>
      <c r="D1234" s="551"/>
      <c r="E1234" s="532"/>
      <c r="F1234" s="532"/>
      <c r="G1234" s="532"/>
      <c r="H1234" s="533">
        <v>0.21</v>
      </c>
      <c r="I1234" s="533">
        <v>1</v>
      </c>
      <c r="J1234" s="534"/>
      <c r="K1234" s="506">
        <f t="shared" si="236"/>
        <v>0</v>
      </c>
      <c r="L1234" s="536">
        <v>1</v>
      </c>
      <c r="M1234" s="536"/>
      <c r="N1234" s="700">
        <f t="shared" si="230"/>
        <v>1</v>
      </c>
      <c r="O1234" s="508"/>
      <c r="P1234" s="508"/>
      <c r="Q1234" s="508"/>
      <c r="R1234" s="508"/>
      <c r="S1234" s="508"/>
      <c r="T1234" s="508"/>
      <c r="U1234" s="508"/>
      <c r="V1234" s="508"/>
      <c r="W1234" s="508"/>
      <c r="X1234" s="508"/>
      <c r="Y1234" s="508"/>
      <c r="Z1234" s="508"/>
      <c r="AA1234" s="508"/>
      <c r="AB1234" s="508"/>
      <c r="AC1234" s="508"/>
      <c r="AD1234" s="508"/>
      <c r="AE1234" s="508"/>
      <c r="AF1234" s="508"/>
      <c r="AG1234" s="508"/>
      <c r="AH1234" s="508"/>
      <c r="AI1234" s="508"/>
      <c r="AJ1234" s="508"/>
      <c r="AK1234" s="509">
        <f t="shared" si="226"/>
        <v>0</v>
      </c>
      <c r="AL1234" s="700">
        <f t="shared" si="231"/>
        <v>1</v>
      </c>
      <c r="AM1234" s="701">
        <f>IF(Tableau4[[#This Row],[N° pièce]]="",0,(Tableau4[[#This Row],[hors TVA]]+(Tableau4[[#This Row],[hors TVA]]*Tableau4[[#This Row],[Taux TVA]])-(Tableau4[[#This Row],[hors TVA]]*Tableau4[[#This Row],[Taux TVA]]*Tableau4[[#This Row],[Régime TVA Récupération:]]))*Tableau4[[#This Row],[Type 1]])</f>
        <v>0</v>
      </c>
      <c r="AN1234" s="701">
        <f>IF(Tableau4[[#This Row],[N° pièce]]="",0,IF($K$2="pôle",((Tableau4[[#This Row],[hors TVA]]+(Tableau4[[#This Row],[hors TVA]]*Tableau4[[#This Row],[Taux TVA]])-(Tableau4[[#This Row],[hors TVA]]*Tableau4[[#This Row],[Taux TVA]]*Tableau4[[#This Row],[Régime TVA Récupération:]]))*Tableau4[[#This Row],[Type 2]]),0))</f>
        <v>0</v>
      </c>
      <c r="AO1234" s="701">
        <f t="shared" si="237"/>
        <v>0</v>
      </c>
      <c r="AP1234" s="255">
        <f t="shared" si="232"/>
        <v>0</v>
      </c>
      <c r="AQ1234" s="506">
        <f t="shared" si="233"/>
        <v>0</v>
      </c>
      <c r="AR1234" s="671"/>
      <c r="AS1234" s="512"/>
      <c r="AT1234" s="513"/>
      <c r="AU1234" s="753"/>
      <c r="AV1234" s="484"/>
      <c r="AW1234" s="484"/>
      <c r="AX1234" s="484"/>
      <c r="AY1234" s="484"/>
      <c r="AZ1234" s="484"/>
    </row>
    <row r="1235" spans="1:52" ht="15" hidden="1">
      <c r="A1235" s="543"/>
      <c r="B1235" s="530"/>
      <c r="C1235" s="531"/>
      <c r="D1235" s="551"/>
      <c r="E1235" s="532"/>
      <c r="F1235" s="532"/>
      <c r="G1235" s="532"/>
      <c r="H1235" s="533">
        <v>0.21</v>
      </c>
      <c r="I1235" s="533">
        <v>1</v>
      </c>
      <c r="J1235" s="534"/>
      <c r="K1235" s="506">
        <f t="shared" si="236"/>
        <v>0</v>
      </c>
      <c r="L1235" s="536">
        <v>1</v>
      </c>
      <c r="M1235" s="536"/>
      <c r="N1235" s="700">
        <f t="shared" si="230"/>
        <v>1</v>
      </c>
      <c r="O1235" s="508"/>
      <c r="P1235" s="508"/>
      <c r="Q1235" s="508"/>
      <c r="R1235" s="508"/>
      <c r="S1235" s="508"/>
      <c r="T1235" s="508"/>
      <c r="U1235" s="508"/>
      <c r="V1235" s="508"/>
      <c r="W1235" s="508"/>
      <c r="X1235" s="508"/>
      <c r="Y1235" s="508"/>
      <c r="Z1235" s="508"/>
      <c r="AA1235" s="508"/>
      <c r="AB1235" s="508"/>
      <c r="AC1235" s="508"/>
      <c r="AD1235" s="508"/>
      <c r="AE1235" s="508"/>
      <c r="AF1235" s="508"/>
      <c r="AG1235" s="508"/>
      <c r="AH1235" s="508"/>
      <c r="AI1235" s="508"/>
      <c r="AJ1235" s="508"/>
      <c r="AK1235" s="509">
        <f t="shared" si="226"/>
        <v>0</v>
      </c>
      <c r="AL1235" s="700">
        <f t="shared" si="231"/>
        <v>1</v>
      </c>
      <c r="AM1235" s="701">
        <f>IF(Tableau4[[#This Row],[N° pièce]]="",0,(Tableau4[[#This Row],[hors TVA]]+(Tableau4[[#This Row],[hors TVA]]*Tableau4[[#This Row],[Taux TVA]])-(Tableau4[[#This Row],[hors TVA]]*Tableau4[[#This Row],[Taux TVA]]*Tableau4[[#This Row],[Régime TVA Récupération:]]))*Tableau4[[#This Row],[Type 1]])</f>
        <v>0</v>
      </c>
      <c r="AN1235" s="701">
        <f>IF(Tableau4[[#This Row],[N° pièce]]="",0,IF($K$2="pôle",((Tableau4[[#This Row],[hors TVA]]+(Tableau4[[#This Row],[hors TVA]]*Tableau4[[#This Row],[Taux TVA]])-(Tableau4[[#This Row],[hors TVA]]*Tableau4[[#This Row],[Taux TVA]]*Tableau4[[#This Row],[Régime TVA Récupération:]]))*Tableau4[[#This Row],[Type 2]]),0))</f>
        <v>0</v>
      </c>
      <c r="AO1235" s="701">
        <f t="shared" si="237"/>
        <v>0</v>
      </c>
      <c r="AP1235" s="255">
        <f t="shared" si="232"/>
        <v>0</v>
      </c>
      <c r="AQ1235" s="506">
        <f t="shared" si="233"/>
        <v>0</v>
      </c>
      <c r="AR1235" s="671"/>
      <c r="AS1235" s="512"/>
      <c r="AT1235" s="513"/>
      <c r="AU1235" s="753"/>
      <c r="AV1235" s="484"/>
      <c r="AW1235" s="484"/>
      <c r="AX1235" s="484"/>
      <c r="AY1235" s="484"/>
      <c r="AZ1235" s="484"/>
    </row>
    <row r="1236" spans="1:52" ht="15" hidden="1">
      <c r="A1236" s="543"/>
      <c r="B1236" s="530"/>
      <c r="C1236" s="531"/>
      <c r="D1236" s="551"/>
      <c r="E1236" s="532"/>
      <c r="F1236" s="532"/>
      <c r="G1236" s="532"/>
      <c r="H1236" s="533">
        <v>0.21</v>
      </c>
      <c r="I1236" s="533">
        <v>1</v>
      </c>
      <c r="J1236" s="534"/>
      <c r="K1236" s="506">
        <f t="shared" si="236"/>
        <v>0</v>
      </c>
      <c r="L1236" s="536">
        <v>1</v>
      </c>
      <c r="M1236" s="536"/>
      <c r="N1236" s="700">
        <f t="shared" si="230"/>
        <v>1</v>
      </c>
      <c r="O1236" s="508"/>
      <c r="P1236" s="508"/>
      <c r="Q1236" s="508"/>
      <c r="R1236" s="508"/>
      <c r="S1236" s="508"/>
      <c r="T1236" s="508"/>
      <c r="U1236" s="508"/>
      <c r="V1236" s="508"/>
      <c r="W1236" s="508"/>
      <c r="X1236" s="508"/>
      <c r="Y1236" s="508"/>
      <c r="Z1236" s="508"/>
      <c r="AA1236" s="508"/>
      <c r="AB1236" s="508"/>
      <c r="AC1236" s="508"/>
      <c r="AD1236" s="508"/>
      <c r="AE1236" s="508"/>
      <c r="AF1236" s="508"/>
      <c r="AG1236" s="508"/>
      <c r="AH1236" s="508"/>
      <c r="AI1236" s="508"/>
      <c r="AJ1236" s="508"/>
      <c r="AK1236" s="509">
        <f t="shared" si="226"/>
        <v>0</v>
      </c>
      <c r="AL1236" s="700">
        <f t="shared" si="231"/>
        <v>1</v>
      </c>
      <c r="AM1236" s="701">
        <f>IF(Tableau4[[#This Row],[N° pièce]]="",0,(Tableau4[[#This Row],[hors TVA]]+(Tableau4[[#This Row],[hors TVA]]*Tableau4[[#This Row],[Taux TVA]])-(Tableau4[[#This Row],[hors TVA]]*Tableau4[[#This Row],[Taux TVA]]*Tableau4[[#This Row],[Régime TVA Récupération:]]))*Tableau4[[#This Row],[Type 1]])</f>
        <v>0</v>
      </c>
      <c r="AN1236" s="701">
        <f>IF(Tableau4[[#This Row],[N° pièce]]="",0,IF($K$2="pôle",((Tableau4[[#This Row],[hors TVA]]+(Tableau4[[#This Row],[hors TVA]]*Tableau4[[#This Row],[Taux TVA]])-(Tableau4[[#This Row],[hors TVA]]*Tableau4[[#This Row],[Taux TVA]]*Tableau4[[#This Row],[Régime TVA Récupération:]]))*Tableau4[[#This Row],[Type 2]]),0))</f>
        <v>0</v>
      </c>
      <c r="AO1236" s="701">
        <f t="shared" si="237"/>
        <v>0</v>
      </c>
      <c r="AP1236" s="255">
        <f t="shared" si="232"/>
        <v>0</v>
      </c>
      <c r="AQ1236" s="506">
        <f t="shared" si="233"/>
        <v>0</v>
      </c>
      <c r="AR1236" s="671"/>
      <c r="AS1236" s="512"/>
      <c r="AT1236" s="513"/>
      <c r="AU1236" s="753"/>
      <c r="AV1236" s="484"/>
      <c r="AW1236" s="484"/>
      <c r="AX1236" s="484"/>
      <c r="AY1236" s="484"/>
      <c r="AZ1236" s="484"/>
    </row>
    <row r="1237" spans="1:52" ht="15" hidden="1">
      <c r="A1237" s="543"/>
      <c r="B1237" s="530"/>
      <c r="C1237" s="531"/>
      <c r="D1237" s="551"/>
      <c r="E1237" s="532"/>
      <c r="F1237" s="532"/>
      <c r="G1237" s="532"/>
      <c r="H1237" s="533">
        <v>0.21</v>
      </c>
      <c r="I1237" s="533">
        <v>1</v>
      </c>
      <c r="J1237" s="534"/>
      <c r="K1237" s="506">
        <f t="shared" si="236"/>
        <v>0</v>
      </c>
      <c r="L1237" s="536">
        <v>1</v>
      </c>
      <c r="M1237" s="536"/>
      <c r="N1237" s="700">
        <f t="shared" si="230"/>
        <v>1</v>
      </c>
      <c r="O1237" s="508"/>
      <c r="P1237" s="508"/>
      <c r="Q1237" s="508"/>
      <c r="R1237" s="508"/>
      <c r="S1237" s="508"/>
      <c r="T1237" s="508"/>
      <c r="U1237" s="508"/>
      <c r="V1237" s="508"/>
      <c r="W1237" s="508"/>
      <c r="X1237" s="508"/>
      <c r="Y1237" s="508"/>
      <c r="Z1237" s="508"/>
      <c r="AA1237" s="508"/>
      <c r="AB1237" s="508"/>
      <c r="AC1237" s="508"/>
      <c r="AD1237" s="508"/>
      <c r="AE1237" s="508"/>
      <c r="AF1237" s="508"/>
      <c r="AG1237" s="508"/>
      <c r="AH1237" s="508"/>
      <c r="AI1237" s="508"/>
      <c r="AJ1237" s="508"/>
      <c r="AK1237" s="509">
        <f t="shared" si="226"/>
        <v>0</v>
      </c>
      <c r="AL1237" s="700">
        <f t="shared" si="231"/>
        <v>1</v>
      </c>
      <c r="AM1237" s="701">
        <f>IF(Tableau4[[#This Row],[N° pièce]]="",0,(Tableau4[[#This Row],[hors TVA]]+(Tableau4[[#This Row],[hors TVA]]*Tableau4[[#This Row],[Taux TVA]])-(Tableau4[[#This Row],[hors TVA]]*Tableau4[[#This Row],[Taux TVA]]*Tableau4[[#This Row],[Régime TVA Récupération:]]))*Tableau4[[#This Row],[Type 1]])</f>
        <v>0</v>
      </c>
      <c r="AN1237" s="701">
        <f>IF(Tableau4[[#This Row],[N° pièce]]="",0,IF($K$2="pôle",((Tableau4[[#This Row],[hors TVA]]+(Tableau4[[#This Row],[hors TVA]]*Tableau4[[#This Row],[Taux TVA]])-(Tableau4[[#This Row],[hors TVA]]*Tableau4[[#This Row],[Taux TVA]]*Tableau4[[#This Row],[Régime TVA Récupération:]]))*Tableau4[[#This Row],[Type 2]]),0))</f>
        <v>0</v>
      </c>
      <c r="AO1237" s="701">
        <f t="shared" si="237"/>
        <v>0</v>
      </c>
      <c r="AP1237" s="255">
        <f t="shared" si="232"/>
        <v>0</v>
      </c>
      <c r="AQ1237" s="506">
        <f t="shared" si="233"/>
        <v>0</v>
      </c>
      <c r="AR1237" s="671"/>
      <c r="AS1237" s="512"/>
      <c r="AT1237" s="513"/>
      <c r="AU1237" s="753"/>
      <c r="AV1237" s="484"/>
      <c r="AW1237" s="484"/>
      <c r="AX1237" s="484"/>
      <c r="AY1237" s="484"/>
      <c r="AZ1237" s="484"/>
    </row>
    <row r="1238" spans="1:52" ht="15" hidden="1">
      <c r="A1238" s="543"/>
      <c r="B1238" s="530"/>
      <c r="C1238" s="531"/>
      <c r="D1238" s="551"/>
      <c r="E1238" s="532"/>
      <c r="F1238" s="532"/>
      <c r="G1238" s="532"/>
      <c r="H1238" s="533">
        <v>0.21</v>
      </c>
      <c r="I1238" s="533">
        <v>1</v>
      </c>
      <c r="J1238" s="534"/>
      <c r="K1238" s="506">
        <f t="shared" si="236"/>
        <v>0</v>
      </c>
      <c r="L1238" s="536">
        <v>1</v>
      </c>
      <c r="M1238" s="536"/>
      <c r="N1238" s="700">
        <f t="shared" si="230"/>
        <v>1</v>
      </c>
      <c r="O1238" s="508"/>
      <c r="P1238" s="508"/>
      <c r="Q1238" s="508"/>
      <c r="R1238" s="508"/>
      <c r="S1238" s="508"/>
      <c r="T1238" s="508"/>
      <c r="U1238" s="508"/>
      <c r="V1238" s="508"/>
      <c r="W1238" s="508"/>
      <c r="X1238" s="508"/>
      <c r="Y1238" s="508"/>
      <c r="Z1238" s="508"/>
      <c r="AA1238" s="508"/>
      <c r="AB1238" s="508"/>
      <c r="AC1238" s="508"/>
      <c r="AD1238" s="508"/>
      <c r="AE1238" s="508"/>
      <c r="AF1238" s="508"/>
      <c r="AG1238" s="508"/>
      <c r="AH1238" s="508"/>
      <c r="AI1238" s="508"/>
      <c r="AJ1238" s="508"/>
      <c r="AK1238" s="509">
        <f t="shared" si="226"/>
        <v>0</v>
      </c>
      <c r="AL1238" s="700">
        <f t="shared" si="231"/>
        <v>1</v>
      </c>
      <c r="AM1238" s="701">
        <f>IF(Tableau4[[#This Row],[N° pièce]]="",0,(Tableau4[[#This Row],[hors TVA]]+(Tableau4[[#This Row],[hors TVA]]*Tableau4[[#This Row],[Taux TVA]])-(Tableau4[[#This Row],[hors TVA]]*Tableau4[[#This Row],[Taux TVA]]*Tableau4[[#This Row],[Régime TVA Récupération:]]))*Tableau4[[#This Row],[Type 1]])</f>
        <v>0</v>
      </c>
      <c r="AN1238" s="701">
        <f>IF(Tableau4[[#This Row],[N° pièce]]="",0,IF($K$2="pôle",((Tableau4[[#This Row],[hors TVA]]+(Tableau4[[#This Row],[hors TVA]]*Tableau4[[#This Row],[Taux TVA]])-(Tableau4[[#This Row],[hors TVA]]*Tableau4[[#This Row],[Taux TVA]]*Tableau4[[#This Row],[Régime TVA Récupération:]]))*Tableau4[[#This Row],[Type 2]]),0))</f>
        <v>0</v>
      </c>
      <c r="AO1238" s="701">
        <f t="shared" si="237"/>
        <v>0</v>
      </c>
      <c r="AP1238" s="255">
        <f t="shared" si="232"/>
        <v>0</v>
      </c>
      <c r="AQ1238" s="506">
        <f t="shared" si="233"/>
        <v>0</v>
      </c>
      <c r="AR1238" s="671"/>
      <c r="AS1238" s="512"/>
      <c r="AT1238" s="513"/>
      <c r="AU1238" s="753"/>
      <c r="AV1238" s="484"/>
      <c r="AW1238" s="484"/>
      <c r="AX1238" s="484"/>
      <c r="AY1238" s="484"/>
      <c r="AZ1238" s="484"/>
    </row>
    <row r="1239" spans="1:52" ht="15" hidden="1">
      <c r="A1239" s="543"/>
      <c r="B1239" s="530"/>
      <c r="C1239" s="531"/>
      <c r="D1239" s="551"/>
      <c r="E1239" s="532"/>
      <c r="F1239" s="532"/>
      <c r="G1239" s="532"/>
      <c r="H1239" s="533">
        <v>0.21</v>
      </c>
      <c r="I1239" s="533">
        <v>1</v>
      </c>
      <c r="J1239" s="534"/>
      <c r="K1239" s="506">
        <f t="shared" si="236"/>
        <v>0</v>
      </c>
      <c r="L1239" s="536">
        <v>1</v>
      </c>
      <c r="M1239" s="536"/>
      <c r="N1239" s="700">
        <f t="shared" si="230"/>
        <v>1</v>
      </c>
      <c r="O1239" s="508"/>
      <c r="P1239" s="508"/>
      <c r="Q1239" s="508"/>
      <c r="R1239" s="508"/>
      <c r="S1239" s="508"/>
      <c r="T1239" s="508"/>
      <c r="U1239" s="508"/>
      <c r="V1239" s="508"/>
      <c r="W1239" s="508"/>
      <c r="X1239" s="508"/>
      <c r="Y1239" s="508"/>
      <c r="Z1239" s="508"/>
      <c r="AA1239" s="508"/>
      <c r="AB1239" s="508"/>
      <c r="AC1239" s="508"/>
      <c r="AD1239" s="508"/>
      <c r="AE1239" s="508"/>
      <c r="AF1239" s="508"/>
      <c r="AG1239" s="508"/>
      <c r="AH1239" s="508"/>
      <c r="AI1239" s="508"/>
      <c r="AJ1239" s="508"/>
      <c r="AK1239" s="509">
        <f t="shared" si="226"/>
        <v>0</v>
      </c>
      <c r="AL1239" s="700">
        <f t="shared" si="231"/>
        <v>1</v>
      </c>
      <c r="AM1239" s="701">
        <f>IF(Tableau4[[#This Row],[N° pièce]]="",0,(Tableau4[[#This Row],[hors TVA]]+(Tableau4[[#This Row],[hors TVA]]*Tableau4[[#This Row],[Taux TVA]])-(Tableau4[[#This Row],[hors TVA]]*Tableau4[[#This Row],[Taux TVA]]*Tableau4[[#This Row],[Régime TVA Récupération:]]))*Tableau4[[#This Row],[Type 1]])</f>
        <v>0</v>
      </c>
      <c r="AN1239" s="701">
        <f>IF(Tableau4[[#This Row],[N° pièce]]="",0,IF($K$2="pôle",((Tableau4[[#This Row],[hors TVA]]+(Tableau4[[#This Row],[hors TVA]]*Tableau4[[#This Row],[Taux TVA]])-(Tableau4[[#This Row],[hors TVA]]*Tableau4[[#This Row],[Taux TVA]]*Tableau4[[#This Row],[Régime TVA Récupération:]]))*Tableau4[[#This Row],[Type 2]]),0))</f>
        <v>0</v>
      </c>
      <c r="AO1239" s="701">
        <f t="shared" si="237"/>
        <v>0</v>
      </c>
      <c r="AP1239" s="255">
        <f t="shared" si="232"/>
        <v>0</v>
      </c>
      <c r="AQ1239" s="506">
        <f t="shared" si="233"/>
        <v>0</v>
      </c>
      <c r="AR1239" s="671"/>
      <c r="AS1239" s="512"/>
      <c r="AT1239" s="513"/>
      <c r="AU1239" s="753"/>
      <c r="AV1239" s="484"/>
      <c r="AW1239" s="484"/>
      <c r="AX1239" s="484"/>
      <c r="AY1239" s="484"/>
      <c r="AZ1239" s="484"/>
    </row>
    <row r="1240" spans="1:52" ht="15" hidden="1">
      <c r="A1240" s="543"/>
      <c r="B1240" s="530"/>
      <c r="C1240" s="531"/>
      <c r="D1240" s="551"/>
      <c r="E1240" s="532"/>
      <c r="F1240" s="532"/>
      <c r="G1240" s="532"/>
      <c r="H1240" s="533">
        <v>0.21</v>
      </c>
      <c r="I1240" s="533">
        <v>1</v>
      </c>
      <c r="J1240" s="534"/>
      <c r="K1240" s="506">
        <f t="shared" si="236"/>
        <v>0</v>
      </c>
      <c r="L1240" s="536">
        <v>1</v>
      </c>
      <c r="M1240" s="536"/>
      <c r="N1240" s="700">
        <f t="shared" si="230"/>
        <v>1</v>
      </c>
      <c r="O1240" s="508"/>
      <c r="P1240" s="508"/>
      <c r="Q1240" s="508"/>
      <c r="R1240" s="508"/>
      <c r="S1240" s="508"/>
      <c r="T1240" s="508"/>
      <c r="U1240" s="508"/>
      <c r="V1240" s="508"/>
      <c r="W1240" s="508"/>
      <c r="X1240" s="508"/>
      <c r="Y1240" s="508"/>
      <c r="Z1240" s="508"/>
      <c r="AA1240" s="508"/>
      <c r="AB1240" s="508"/>
      <c r="AC1240" s="508"/>
      <c r="AD1240" s="508"/>
      <c r="AE1240" s="508"/>
      <c r="AF1240" s="508"/>
      <c r="AG1240" s="508"/>
      <c r="AH1240" s="508"/>
      <c r="AI1240" s="508"/>
      <c r="AJ1240" s="508"/>
      <c r="AK1240" s="509">
        <f t="shared" si="226"/>
        <v>0</v>
      </c>
      <c r="AL1240" s="700">
        <f t="shared" si="231"/>
        <v>1</v>
      </c>
      <c r="AM1240" s="701">
        <f>IF(Tableau4[[#This Row],[N° pièce]]="",0,(Tableau4[[#This Row],[hors TVA]]+(Tableau4[[#This Row],[hors TVA]]*Tableau4[[#This Row],[Taux TVA]])-(Tableau4[[#This Row],[hors TVA]]*Tableau4[[#This Row],[Taux TVA]]*Tableau4[[#This Row],[Régime TVA Récupération:]]))*Tableau4[[#This Row],[Type 1]])</f>
        <v>0</v>
      </c>
      <c r="AN1240" s="701">
        <f>IF(Tableau4[[#This Row],[N° pièce]]="",0,IF($K$2="pôle",((Tableau4[[#This Row],[hors TVA]]+(Tableau4[[#This Row],[hors TVA]]*Tableau4[[#This Row],[Taux TVA]])-(Tableau4[[#This Row],[hors TVA]]*Tableau4[[#This Row],[Taux TVA]]*Tableau4[[#This Row],[Régime TVA Récupération:]]))*Tableau4[[#This Row],[Type 2]]),0))</f>
        <v>0</v>
      </c>
      <c r="AO1240" s="701">
        <f t="shared" si="237"/>
        <v>0</v>
      </c>
      <c r="AP1240" s="255">
        <f t="shared" si="232"/>
        <v>0</v>
      </c>
      <c r="AQ1240" s="506">
        <f t="shared" si="233"/>
        <v>0</v>
      </c>
      <c r="AR1240" s="671"/>
      <c r="AS1240" s="512"/>
      <c r="AT1240" s="513"/>
      <c r="AU1240" s="753"/>
      <c r="AV1240" s="484"/>
      <c r="AW1240" s="484"/>
      <c r="AX1240" s="484"/>
      <c r="AY1240" s="484"/>
      <c r="AZ1240" s="484"/>
    </row>
    <row r="1241" spans="1:52" ht="15" hidden="1">
      <c r="A1241" s="543"/>
      <c r="B1241" s="530"/>
      <c r="C1241" s="531"/>
      <c r="D1241" s="551"/>
      <c r="E1241" s="532"/>
      <c r="F1241" s="532"/>
      <c r="G1241" s="532"/>
      <c r="H1241" s="533">
        <v>0.21</v>
      </c>
      <c r="I1241" s="533">
        <v>1</v>
      </c>
      <c r="J1241" s="534"/>
      <c r="K1241" s="506">
        <f t="shared" si="236"/>
        <v>0</v>
      </c>
      <c r="L1241" s="536">
        <v>1</v>
      </c>
      <c r="M1241" s="536"/>
      <c r="N1241" s="700">
        <f t="shared" si="230"/>
        <v>1</v>
      </c>
      <c r="O1241" s="508"/>
      <c r="P1241" s="508"/>
      <c r="Q1241" s="508"/>
      <c r="R1241" s="508"/>
      <c r="S1241" s="508"/>
      <c r="T1241" s="508"/>
      <c r="U1241" s="508"/>
      <c r="V1241" s="508"/>
      <c r="W1241" s="508"/>
      <c r="X1241" s="508"/>
      <c r="Y1241" s="508"/>
      <c r="Z1241" s="508"/>
      <c r="AA1241" s="508"/>
      <c r="AB1241" s="508"/>
      <c r="AC1241" s="508"/>
      <c r="AD1241" s="508"/>
      <c r="AE1241" s="508"/>
      <c r="AF1241" s="508"/>
      <c r="AG1241" s="508"/>
      <c r="AH1241" s="508"/>
      <c r="AI1241" s="508"/>
      <c r="AJ1241" s="508"/>
      <c r="AK1241" s="509">
        <f t="shared" si="226"/>
        <v>0</v>
      </c>
      <c r="AL1241" s="700">
        <f t="shared" si="231"/>
        <v>1</v>
      </c>
      <c r="AM1241" s="701">
        <f>IF(Tableau4[[#This Row],[N° pièce]]="",0,(Tableau4[[#This Row],[hors TVA]]+(Tableau4[[#This Row],[hors TVA]]*Tableau4[[#This Row],[Taux TVA]])-(Tableau4[[#This Row],[hors TVA]]*Tableau4[[#This Row],[Taux TVA]]*Tableau4[[#This Row],[Régime TVA Récupération:]]))*Tableau4[[#This Row],[Type 1]])</f>
        <v>0</v>
      </c>
      <c r="AN1241" s="701">
        <f>IF(Tableau4[[#This Row],[N° pièce]]="",0,IF($K$2="pôle",((Tableau4[[#This Row],[hors TVA]]+(Tableau4[[#This Row],[hors TVA]]*Tableau4[[#This Row],[Taux TVA]])-(Tableau4[[#This Row],[hors TVA]]*Tableau4[[#This Row],[Taux TVA]]*Tableau4[[#This Row],[Régime TVA Récupération:]]))*Tableau4[[#This Row],[Type 2]]),0))</f>
        <v>0</v>
      </c>
      <c r="AO1241" s="701">
        <f t="shared" si="237"/>
        <v>0</v>
      </c>
      <c r="AP1241" s="255">
        <f t="shared" si="232"/>
        <v>0</v>
      </c>
      <c r="AQ1241" s="506">
        <f t="shared" si="233"/>
        <v>0</v>
      </c>
      <c r="AR1241" s="671"/>
      <c r="AS1241" s="512"/>
      <c r="AT1241" s="513"/>
      <c r="AU1241" s="753"/>
      <c r="AV1241" s="484"/>
      <c r="AW1241" s="484"/>
      <c r="AX1241" s="484"/>
      <c r="AY1241" s="484"/>
      <c r="AZ1241" s="484"/>
    </row>
    <row r="1242" spans="1:52" ht="15" hidden="1">
      <c r="A1242" s="543"/>
      <c r="B1242" s="530"/>
      <c r="C1242" s="531"/>
      <c r="D1242" s="551"/>
      <c r="E1242" s="532"/>
      <c r="F1242" s="532"/>
      <c r="G1242" s="532"/>
      <c r="H1242" s="533">
        <v>0.21</v>
      </c>
      <c r="I1242" s="533">
        <v>1</v>
      </c>
      <c r="J1242" s="534"/>
      <c r="K1242" s="506">
        <f t="shared" si="236"/>
        <v>0</v>
      </c>
      <c r="L1242" s="536">
        <v>1</v>
      </c>
      <c r="M1242" s="536"/>
      <c r="N1242" s="700">
        <f t="shared" si="230"/>
        <v>1</v>
      </c>
      <c r="O1242" s="508"/>
      <c r="P1242" s="508"/>
      <c r="Q1242" s="508"/>
      <c r="R1242" s="508"/>
      <c r="S1242" s="508"/>
      <c r="T1242" s="508"/>
      <c r="U1242" s="508"/>
      <c r="V1242" s="508"/>
      <c r="W1242" s="508"/>
      <c r="X1242" s="508"/>
      <c r="Y1242" s="508"/>
      <c r="Z1242" s="508"/>
      <c r="AA1242" s="508"/>
      <c r="AB1242" s="508"/>
      <c r="AC1242" s="508"/>
      <c r="AD1242" s="508"/>
      <c r="AE1242" s="508"/>
      <c r="AF1242" s="508"/>
      <c r="AG1242" s="508"/>
      <c r="AH1242" s="508"/>
      <c r="AI1242" s="508"/>
      <c r="AJ1242" s="508"/>
      <c r="AK1242" s="509">
        <f t="shared" si="226"/>
        <v>0</v>
      </c>
      <c r="AL1242" s="700">
        <f t="shared" si="231"/>
        <v>1</v>
      </c>
      <c r="AM1242" s="701">
        <f>IF(Tableau4[[#This Row],[N° pièce]]="",0,(Tableau4[[#This Row],[hors TVA]]+(Tableau4[[#This Row],[hors TVA]]*Tableau4[[#This Row],[Taux TVA]])-(Tableau4[[#This Row],[hors TVA]]*Tableau4[[#This Row],[Taux TVA]]*Tableau4[[#This Row],[Régime TVA Récupération:]]))*Tableau4[[#This Row],[Type 1]])</f>
        <v>0</v>
      </c>
      <c r="AN1242" s="701">
        <f>IF(Tableau4[[#This Row],[N° pièce]]="",0,IF($K$2="pôle",((Tableau4[[#This Row],[hors TVA]]+(Tableau4[[#This Row],[hors TVA]]*Tableau4[[#This Row],[Taux TVA]])-(Tableau4[[#This Row],[hors TVA]]*Tableau4[[#This Row],[Taux TVA]]*Tableau4[[#This Row],[Régime TVA Récupération:]]))*Tableau4[[#This Row],[Type 2]]),0))</f>
        <v>0</v>
      </c>
      <c r="AO1242" s="701">
        <f t="shared" si="237"/>
        <v>0</v>
      </c>
      <c r="AP1242" s="255">
        <f t="shared" si="232"/>
        <v>0</v>
      </c>
      <c r="AQ1242" s="506">
        <f t="shared" si="233"/>
        <v>0</v>
      </c>
      <c r="AR1242" s="671"/>
      <c r="AS1242" s="512"/>
      <c r="AT1242" s="513"/>
      <c r="AU1242" s="753"/>
      <c r="AV1242" s="484"/>
      <c r="AW1242" s="484"/>
      <c r="AX1242" s="484"/>
      <c r="AY1242" s="484"/>
      <c r="AZ1242" s="484"/>
    </row>
    <row r="1243" spans="1:52" ht="15" hidden="1">
      <c r="A1243" s="543"/>
      <c r="B1243" s="530"/>
      <c r="C1243" s="531"/>
      <c r="D1243" s="551"/>
      <c r="E1243" s="532"/>
      <c r="F1243" s="532"/>
      <c r="G1243" s="532"/>
      <c r="H1243" s="533">
        <v>0.21</v>
      </c>
      <c r="I1243" s="533">
        <v>1</v>
      </c>
      <c r="J1243" s="534"/>
      <c r="K1243" s="506">
        <f t="shared" si="236"/>
        <v>0</v>
      </c>
      <c r="L1243" s="536">
        <v>1</v>
      </c>
      <c r="M1243" s="536"/>
      <c r="N1243" s="700">
        <f t="shared" si="230"/>
        <v>1</v>
      </c>
      <c r="O1243" s="508"/>
      <c r="P1243" s="508"/>
      <c r="Q1243" s="508"/>
      <c r="R1243" s="508"/>
      <c r="S1243" s="508"/>
      <c r="T1243" s="508"/>
      <c r="U1243" s="508"/>
      <c r="V1243" s="508"/>
      <c r="W1243" s="508"/>
      <c r="X1243" s="508"/>
      <c r="Y1243" s="508"/>
      <c r="Z1243" s="508"/>
      <c r="AA1243" s="508"/>
      <c r="AB1243" s="508"/>
      <c r="AC1243" s="508"/>
      <c r="AD1243" s="508"/>
      <c r="AE1243" s="508"/>
      <c r="AF1243" s="508"/>
      <c r="AG1243" s="508"/>
      <c r="AH1243" s="508"/>
      <c r="AI1243" s="508"/>
      <c r="AJ1243" s="508"/>
      <c r="AK1243" s="509">
        <f t="shared" si="226"/>
        <v>0</v>
      </c>
      <c r="AL1243" s="700">
        <f t="shared" si="231"/>
        <v>1</v>
      </c>
      <c r="AM1243" s="701">
        <f>IF(Tableau4[[#This Row],[N° pièce]]="",0,(Tableau4[[#This Row],[hors TVA]]+(Tableau4[[#This Row],[hors TVA]]*Tableau4[[#This Row],[Taux TVA]])-(Tableau4[[#This Row],[hors TVA]]*Tableau4[[#This Row],[Taux TVA]]*Tableau4[[#This Row],[Régime TVA Récupération:]]))*Tableau4[[#This Row],[Type 1]])</f>
        <v>0</v>
      </c>
      <c r="AN1243" s="701">
        <f>IF(Tableau4[[#This Row],[N° pièce]]="",0,IF($K$2="pôle",((Tableau4[[#This Row],[hors TVA]]+(Tableau4[[#This Row],[hors TVA]]*Tableau4[[#This Row],[Taux TVA]])-(Tableau4[[#This Row],[hors TVA]]*Tableau4[[#This Row],[Taux TVA]]*Tableau4[[#This Row],[Régime TVA Récupération:]]))*Tableau4[[#This Row],[Type 2]]),0))</f>
        <v>0</v>
      </c>
      <c r="AO1243" s="701">
        <f t="shared" si="237"/>
        <v>0</v>
      </c>
      <c r="AP1243" s="255">
        <f t="shared" si="232"/>
        <v>0</v>
      </c>
      <c r="AQ1243" s="506">
        <f t="shared" si="233"/>
        <v>0</v>
      </c>
      <c r="AR1243" s="671"/>
      <c r="AS1243" s="512"/>
      <c r="AT1243" s="513"/>
      <c r="AU1243" s="753"/>
      <c r="AV1243" s="484"/>
      <c r="AW1243" s="484"/>
      <c r="AX1243" s="484"/>
      <c r="AY1243" s="484"/>
      <c r="AZ1243" s="484"/>
    </row>
    <row r="1244" spans="1:52" ht="15" hidden="1">
      <c r="A1244" s="543"/>
      <c r="B1244" s="530"/>
      <c r="C1244" s="531"/>
      <c r="D1244" s="551"/>
      <c r="E1244" s="532"/>
      <c r="F1244" s="532"/>
      <c r="G1244" s="532"/>
      <c r="H1244" s="533">
        <v>0.21</v>
      </c>
      <c r="I1244" s="533">
        <v>1</v>
      </c>
      <c r="J1244" s="534"/>
      <c r="K1244" s="506">
        <f t="shared" si="236"/>
        <v>0</v>
      </c>
      <c r="L1244" s="536">
        <v>1</v>
      </c>
      <c r="M1244" s="536"/>
      <c r="N1244" s="700">
        <f t="shared" si="230"/>
        <v>1</v>
      </c>
      <c r="O1244" s="508"/>
      <c r="P1244" s="508"/>
      <c r="Q1244" s="508"/>
      <c r="R1244" s="508"/>
      <c r="S1244" s="508"/>
      <c r="T1244" s="508"/>
      <c r="U1244" s="508"/>
      <c r="V1244" s="508"/>
      <c r="W1244" s="508"/>
      <c r="X1244" s="508"/>
      <c r="Y1244" s="508"/>
      <c r="Z1244" s="508"/>
      <c r="AA1244" s="508"/>
      <c r="AB1244" s="508"/>
      <c r="AC1244" s="508"/>
      <c r="AD1244" s="508"/>
      <c r="AE1244" s="508"/>
      <c r="AF1244" s="508"/>
      <c r="AG1244" s="508"/>
      <c r="AH1244" s="508"/>
      <c r="AI1244" s="508"/>
      <c r="AJ1244" s="508"/>
      <c r="AK1244" s="509">
        <f t="shared" si="226"/>
        <v>0</v>
      </c>
      <c r="AL1244" s="700">
        <f t="shared" si="231"/>
        <v>1</v>
      </c>
      <c r="AM1244" s="701">
        <f>IF(Tableau4[[#This Row],[N° pièce]]="",0,(Tableau4[[#This Row],[hors TVA]]+(Tableau4[[#This Row],[hors TVA]]*Tableau4[[#This Row],[Taux TVA]])-(Tableau4[[#This Row],[hors TVA]]*Tableau4[[#This Row],[Taux TVA]]*Tableau4[[#This Row],[Régime TVA Récupération:]]))*Tableau4[[#This Row],[Type 1]])</f>
        <v>0</v>
      </c>
      <c r="AN1244" s="701">
        <f>IF(Tableau4[[#This Row],[N° pièce]]="",0,IF($K$2="pôle",((Tableau4[[#This Row],[hors TVA]]+(Tableau4[[#This Row],[hors TVA]]*Tableau4[[#This Row],[Taux TVA]])-(Tableau4[[#This Row],[hors TVA]]*Tableau4[[#This Row],[Taux TVA]]*Tableau4[[#This Row],[Régime TVA Récupération:]]))*Tableau4[[#This Row],[Type 2]]),0))</f>
        <v>0</v>
      </c>
      <c r="AO1244" s="701">
        <f t="shared" si="237"/>
        <v>0</v>
      </c>
      <c r="AP1244" s="255">
        <f t="shared" si="232"/>
        <v>0</v>
      </c>
      <c r="AQ1244" s="506">
        <f t="shared" si="233"/>
        <v>0</v>
      </c>
      <c r="AR1244" s="671"/>
      <c r="AS1244" s="512"/>
      <c r="AT1244" s="513"/>
      <c r="AU1244" s="753"/>
      <c r="AV1244" s="484"/>
      <c r="AW1244" s="484"/>
      <c r="AX1244" s="484"/>
      <c r="AY1244" s="484"/>
      <c r="AZ1244" s="484"/>
    </row>
    <row r="1245" spans="1:52" ht="15" hidden="1">
      <c r="A1245" s="543"/>
      <c r="B1245" s="530"/>
      <c r="C1245" s="531"/>
      <c r="D1245" s="551"/>
      <c r="E1245" s="532"/>
      <c r="F1245" s="532"/>
      <c r="G1245" s="532"/>
      <c r="H1245" s="533">
        <v>0.21</v>
      </c>
      <c r="I1245" s="533">
        <v>1</v>
      </c>
      <c r="J1245" s="534"/>
      <c r="K1245" s="506">
        <f t="shared" si="236"/>
        <v>0</v>
      </c>
      <c r="L1245" s="536">
        <v>1</v>
      </c>
      <c r="M1245" s="536"/>
      <c r="N1245" s="700">
        <f t="shared" si="230"/>
        <v>1</v>
      </c>
      <c r="O1245" s="508"/>
      <c r="P1245" s="508"/>
      <c r="Q1245" s="508"/>
      <c r="R1245" s="508"/>
      <c r="S1245" s="508"/>
      <c r="T1245" s="508"/>
      <c r="U1245" s="508"/>
      <c r="V1245" s="508"/>
      <c r="W1245" s="508"/>
      <c r="X1245" s="508"/>
      <c r="Y1245" s="508"/>
      <c r="Z1245" s="508"/>
      <c r="AA1245" s="508"/>
      <c r="AB1245" s="508"/>
      <c r="AC1245" s="508"/>
      <c r="AD1245" s="508"/>
      <c r="AE1245" s="508"/>
      <c r="AF1245" s="508"/>
      <c r="AG1245" s="508"/>
      <c r="AH1245" s="508"/>
      <c r="AI1245" s="508"/>
      <c r="AJ1245" s="508"/>
      <c r="AK1245" s="509">
        <f t="shared" si="226"/>
        <v>0</v>
      </c>
      <c r="AL1245" s="700">
        <f t="shared" si="231"/>
        <v>1</v>
      </c>
      <c r="AM1245" s="701">
        <f>IF(Tableau4[[#This Row],[N° pièce]]="",0,(Tableau4[[#This Row],[hors TVA]]+(Tableau4[[#This Row],[hors TVA]]*Tableau4[[#This Row],[Taux TVA]])-(Tableau4[[#This Row],[hors TVA]]*Tableau4[[#This Row],[Taux TVA]]*Tableau4[[#This Row],[Régime TVA Récupération:]]))*Tableau4[[#This Row],[Type 1]])</f>
        <v>0</v>
      </c>
      <c r="AN1245" s="701">
        <f>IF(Tableau4[[#This Row],[N° pièce]]="",0,IF($K$2="pôle",((Tableau4[[#This Row],[hors TVA]]+(Tableau4[[#This Row],[hors TVA]]*Tableau4[[#This Row],[Taux TVA]])-(Tableau4[[#This Row],[hors TVA]]*Tableau4[[#This Row],[Taux TVA]]*Tableau4[[#This Row],[Régime TVA Récupération:]]))*Tableau4[[#This Row],[Type 2]]),0))</f>
        <v>0</v>
      </c>
      <c r="AO1245" s="701">
        <f t="shared" si="237"/>
        <v>0</v>
      </c>
      <c r="AP1245" s="255">
        <f t="shared" si="232"/>
        <v>0</v>
      </c>
      <c r="AQ1245" s="506">
        <f t="shared" si="233"/>
        <v>0</v>
      </c>
      <c r="AR1245" s="671"/>
      <c r="AS1245" s="512"/>
      <c r="AT1245" s="513"/>
      <c r="AU1245" s="753"/>
      <c r="AV1245" s="484"/>
      <c r="AW1245" s="484"/>
      <c r="AX1245" s="484"/>
      <c r="AY1245" s="484"/>
      <c r="AZ1245" s="484"/>
    </row>
    <row r="1246" spans="1:52" ht="15" hidden="1">
      <c r="A1246" s="543"/>
      <c r="B1246" s="530"/>
      <c r="C1246" s="531"/>
      <c r="D1246" s="551"/>
      <c r="E1246" s="532"/>
      <c r="F1246" s="532"/>
      <c r="G1246" s="532"/>
      <c r="H1246" s="533">
        <v>0.21</v>
      </c>
      <c r="I1246" s="533">
        <v>1</v>
      </c>
      <c r="J1246" s="534"/>
      <c r="K1246" s="506">
        <f t="shared" si="236"/>
        <v>0</v>
      </c>
      <c r="L1246" s="536">
        <v>1</v>
      </c>
      <c r="M1246" s="536"/>
      <c r="N1246" s="700">
        <f t="shared" si="230"/>
        <v>1</v>
      </c>
      <c r="O1246" s="508"/>
      <c r="P1246" s="508"/>
      <c r="Q1246" s="508"/>
      <c r="R1246" s="508"/>
      <c r="S1246" s="508"/>
      <c r="T1246" s="508"/>
      <c r="U1246" s="508"/>
      <c r="V1246" s="508"/>
      <c r="W1246" s="508"/>
      <c r="X1246" s="508"/>
      <c r="Y1246" s="508"/>
      <c r="Z1246" s="508"/>
      <c r="AA1246" s="508"/>
      <c r="AB1246" s="508"/>
      <c r="AC1246" s="508"/>
      <c r="AD1246" s="508"/>
      <c r="AE1246" s="508"/>
      <c r="AF1246" s="508"/>
      <c r="AG1246" s="508"/>
      <c r="AH1246" s="508"/>
      <c r="AI1246" s="508"/>
      <c r="AJ1246" s="508"/>
      <c r="AK1246" s="509">
        <f t="shared" si="226"/>
        <v>0</v>
      </c>
      <c r="AL1246" s="700">
        <f t="shared" si="231"/>
        <v>1</v>
      </c>
      <c r="AM1246" s="701">
        <f>IF(Tableau4[[#This Row],[N° pièce]]="",0,(Tableau4[[#This Row],[hors TVA]]+(Tableau4[[#This Row],[hors TVA]]*Tableau4[[#This Row],[Taux TVA]])-(Tableau4[[#This Row],[hors TVA]]*Tableau4[[#This Row],[Taux TVA]]*Tableau4[[#This Row],[Régime TVA Récupération:]]))*Tableau4[[#This Row],[Type 1]])</f>
        <v>0</v>
      </c>
      <c r="AN1246" s="701">
        <f>IF(Tableau4[[#This Row],[N° pièce]]="",0,IF($K$2="pôle",((Tableau4[[#This Row],[hors TVA]]+(Tableau4[[#This Row],[hors TVA]]*Tableau4[[#This Row],[Taux TVA]])-(Tableau4[[#This Row],[hors TVA]]*Tableau4[[#This Row],[Taux TVA]]*Tableau4[[#This Row],[Régime TVA Récupération:]]))*Tableau4[[#This Row],[Type 2]]),0))</f>
        <v>0</v>
      </c>
      <c r="AO1246" s="701">
        <f t="shared" si="237"/>
        <v>0</v>
      </c>
      <c r="AP1246" s="255">
        <f t="shared" si="232"/>
        <v>0</v>
      </c>
      <c r="AQ1246" s="506">
        <f t="shared" si="233"/>
        <v>0</v>
      </c>
      <c r="AR1246" s="671"/>
      <c r="AS1246" s="512"/>
      <c r="AT1246" s="513"/>
      <c r="AU1246" s="753"/>
      <c r="AV1246" s="484"/>
      <c r="AW1246" s="484"/>
      <c r="AX1246" s="484"/>
      <c r="AY1246" s="484"/>
      <c r="AZ1246" s="484"/>
    </row>
    <row r="1247" spans="1:52" ht="15" hidden="1">
      <c r="A1247" s="543"/>
      <c r="B1247" s="530"/>
      <c r="C1247" s="531"/>
      <c r="D1247" s="551"/>
      <c r="E1247" s="532"/>
      <c r="F1247" s="532"/>
      <c r="G1247" s="532"/>
      <c r="H1247" s="533">
        <v>0.21</v>
      </c>
      <c r="I1247" s="533">
        <v>1</v>
      </c>
      <c r="J1247" s="534"/>
      <c r="K1247" s="506">
        <f t="shared" ref="K1247:K1310" si="238">J1247+(J1247*H1247)</f>
        <v>0</v>
      </c>
      <c r="L1247" s="536">
        <v>1</v>
      </c>
      <c r="M1247" s="536"/>
      <c r="N1247" s="700">
        <f t="shared" si="230"/>
        <v>1</v>
      </c>
      <c r="O1247" s="508"/>
      <c r="P1247" s="508"/>
      <c r="Q1247" s="508"/>
      <c r="R1247" s="508"/>
      <c r="S1247" s="508"/>
      <c r="T1247" s="508"/>
      <c r="U1247" s="508"/>
      <c r="V1247" s="508"/>
      <c r="W1247" s="508"/>
      <c r="X1247" s="508"/>
      <c r="Y1247" s="508"/>
      <c r="Z1247" s="508"/>
      <c r="AA1247" s="508"/>
      <c r="AB1247" s="508"/>
      <c r="AC1247" s="508"/>
      <c r="AD1247" s="508"/>
      <c r="AE1247" s="508"/>
      <c r="AF1247" s="508"/>
      <c r="AG1247" s="508"/>
      <c r="AH1247" s="508"/>
      <c r="AI1247" s="508"/>
      <c r="AJ1247" s="508"/>
      <c r="AK1247" s="509">
        <f t="shared" si="226"/>
        <v>0</v>
      </c>
      <c r="AL1247" s="700">
        <f t="shared" si="231"/>
        <v>1</v>
      </c>
      <c r="AM1247" s="701">
        <f>IF(Tableau4[[#This Row],[N° pièce]]="",0,(Tableau4[[#This Row],[hors TVA]]+(Tableau4[[#This Row],[hors TVA]]*Tableau4[[#This Row],[Taux TVA]])-(Tableau4[[#This Row],[hors TVA]]*Tableau4[[#This Row],[Taux TVA]]*Tableau4[[#This Row],[Régime TVA Récupération:]]))*Tableau4[[#This Row],[Type 1]])</f>
        <v>0</v>
      </c>
      <c r="AN1247" s="701">
        <f>IF(Tableau4[[#This Row],[N° pièce]]="",0,IF($K$2="pôle",((Tableau4[[#This Row],[hors TVA]]+(Tableau4[[#This Row],[hors TVA]]*Tableau4[[#This Row],[Taux TVA]])-(Tableau4[[#This Row],[hors TVA]]*Tableau4[[#This Row],[Taux TVA]]*Tableau4[[#This Row],[Régime TVA Récupération:]]))*Tableau4[[#This Row],[Type 2]]),0))</f>
        <v>0</v>
      </c>
      <c r="AO1247" s="701">
        <f t="shared" si="237"/>
        <v>0</v>
      </c>
      <c r="AP1247" s="255">
        <f t="shared" si="232"/>
        <v>0</v>
      </c>
      <c r="AQ1247" s="506">
        <f t="shared" si="233"/>
        <v>0</v>
      </c>
      <c r="AR1247" s="671"/>
      <c r="AS1247" s="512"/>
      <c r="AT1247" s="513"/>
      <c r="AU1247" s="753"/>
      <c r="AV1247" s="484"/>
      <c r="AW1247" s="484"/>
      <c r="AX1247" s="484"/>
      <c r="AY1247" s="484"/>
      <c r="AZ1247" s="484"/>
    </row>
    <row r="1248" spans="1:52" ht="15" hidden="1">
      <c r="A1248" s="543"/>
      <c r="B1248" s="530"/>
      <c r="C1248" s="531"/>
      <c r="D1248" s="551"/>
      <c r="E1248" s="532"/>
      <c r="F1248" s="532"/>
      <c r="G1248" s="532"/>
      <c r="H1248" s="533">
        <v>0.21</v>
      </c>
      <c r="I1248" s="533">
        <v>1</v>
      </c>
      <c r="J1248" s="534"/>
      <c r="K1248" s="506">
        <f t="shared" si="238"/>
        <v>0</v>
      </c>
      <c r="L1248" s="536">
        <v>1</v>
      </c>
      <c r="M1248" s="536"/>
      <c r="N1248" s="700">
        <f t="shared" si="230"/>
        <v>1</v>
      </c>
      <c r="O1248" s="508"/>
      <c r="P1248" s="508"/>
      <c r="Q1248" s="508"/>
      <c r="R1248" s="508"/>
      <c r="S1248" s="508"/>
      <c r="T1248" s="508"/>
      <c r="U1248" s="508"/>
      <c r="V1248" s="508"/>
      <c r="W1248" s="508"/>
      <c r="X1248" s="508"/>
      <c r="Y1248" s="508"/>
      <c r="Z1248" s="508"/>
      <c r="AA1248" s="508"/>
      <c r="AB1248" s="508"/>
      <c r="AC1248" s="508"/>
      <c r="AD1248" s="508"/>
      <c r="AE1248" s="508"/>
      <c r="AF1248" s="508"/>
      <c r="AG1248" s="508"/>
      <c r="AH1248" s="508"/>
      <c r="AI1248" s="508"/>
      <c r="AJ1248" s="508"/>
      <c r="AK1248" s="509">
        <f t="shared" si="226"/>
        <v>0</v>
      </c>
      <c r="AL1248" s="700">
        <f t="shared" si="231"/>
        <v>1</v>
      </c>
      <c r="AM1248" s="701">
        <f>IF(Tableau4[[#This Row],[N° pièce]]="",0,(Tableau4[[#This Row],[hors TVA]]+(Tableau4[[#This Row],[hors TVA]]*Tableau4[[#This Row],[Taux TVA]])-(Tableau4[[#This Row],[hors TVA]]*Tableau4[[#This Row],[Taux TVA]]*Tableau4[[#This Row],[Régime TVA Récupération:]]))*Tableau4[[#This Row],[Type 1]])</f>
        <v>0</v>
      </c>
      <c r="AN1248" s="701">
        <f>IF(Tableau4[[#This Row],[N° pièce]]="",0,IF($K$2="pôle",((Tableau4[[#This Row],[hors TVA]]+(Tableau4[[#This Row],[hors TVA]]*Tableau4[[#This Row],[Taux TVA]])-(Tableau4[[#This Row],[hors TVA]]*Tableau4[[#This Row],[Taux TVA]]*Tableau4[[#This Row],[Régime TVA Récupération:]]))*Tableau4[[#This Row],[Type 2]]),0))</f>
        <v>0</v>
      </c>
      <c r="AO1248" s="701">
        <f t="shared" si="237"/>
        <v>0</v>
      </c>
      <c r="AP1248" s="255">
        <f t="shared" si="232"/>
        <v>0</v>
      </c>
      <c r="AQ1248" s="506">
        <f t="shared" si="233"/>
        <v>0</v>
      </c>
      <c r="AR1248" s="671"/>
      <c r="AS1248" s="512"/>
      <c r="AT1248" s="513"/>
      <c r="AU1248" s="753"/>
      <c r="AV1248" s="484"/>
      <c r="AW1248" s="484"/>
      <c r="AX1248" s="484"/>
      <c r="AY1248" s="484"/>
      <c r="AZ1248" s="484"/>
    </row>
    <row r="1249" spans="1:52" ht="15" hidden="1">
      <c r="A1249" s="543"/>
      <c r="B1249" s="530"/>
      <c r="C1249" s="531"/>
      <c r="D1249" s="551"/>
      <c r="E1249" s="532"/>
      <c r="F1249" s="532"/>
      <c r="G1249" s="532"/>
      <c r="H1249" s="533">
        <v>0.21</v>
      </c>
      <c r="I1249" s="533">
        <v>1</v>
      </c>
      <c r="J1249" s="534"/>
      <c r="K1249" s="506">
        <f t="shared" si="238"/>
        <v>0</v>
      </c>
      <c r="L1249" s="536">
        <v>1</v>
      </c>
      <c r="M1249" s="536"/>
      <c r="N1249" s="700">
        <f t="shared" si="230"/>
        <v>1</v>
      </c>
      <c r="O1249" s="508"/>
      <c r="P1249" s="508"/>
      <c r="Q1249" s="508"/>
      <c r="R1249" s="508"/>
      <c r="S1249" s="508"/>
      <c r="T1249" s="508"/>
      <c r="U1249" s="508"/>
      <c r="V1249" s="508"/>
      <c r="W1249" s="508"/>
      <c r="X1249" s="508"/>
      <c r="Y1249" s="508"/>
      <c r="Z1249" s="508"/>
      <c r="AA1249" s="508"/>
      <c r="AB1249" s="508"/>
      <c r="AC1249" s="508"/>
      <c r="AD1249" s="508"/>
      <c r="AE1249" s="508"/>
      <c r="AF1249" s="508"/>
      <c r="AG1249" s="508"/>
      <c r="AH1249" s="508"/>
      <c r="AI1249" s="508"/>
      <c r="AJ1249" s="508"/>
      <c r="AK1249" s="509">
        <f t="shared" si="226"/>
        <v>0</v>
      </c>
      <c r="AL1249" s="700">
        <f t="shared" si="231"/>
        <v>1</v>
      </c>
      <c r="AM1249" s="701">
        <f>IF(Tableau4[[#This Row],[N° pièce]]="",0,(Tableau4[[#This Row],[hors TVA]]+(Tableau4[[#This Row],[hors TVA]]*Tableau4[[#This Row],[Taux TVA]])-(Tableau4[[#This Row],[hors TVA]]*Tableau4[[#This Row],[Taux TVA]]*Tableau4[[#This Row],[Régime TVA Récupération:]]))*Tableau4[[#This Row],[Type 1]])</f>
        <v>0</v>
      </c>
      <c r="AN1249" s="701">
        <f>IF(Tableau4[[#This Row],[N° pièce]]="",0,IF($K$2="pôle",((Tableau4[[#This Row],[hors TVA]]+(Tableau4[[#This Row],[hors TVA]]*Tableau4[[#This Row],[Taux TVA]])-(Tableau4[[#This Row],[hors TVA]]*Tableau4[[#This Row],[Taux TVA]]*Tableau4[[#This Row],[Régime TVA Récupération:]]))*Tableau4[[#This Row],[Type 2]]),0))</f>
        <v>0</v>
      </c>
      <c r="AO1249" s="701">
        <f t="shared" si="237"/>
        <v>0</v>
      </c>
      <c r="AP1249" s="255">
        <f t="shared" si="232"/>
        <v>0</v>
      </c>
      <c r="AQ1249" s="506">
        <f t="shared" si="233"/>
        <v>0</v>
      </c>
      <c r="AR1249" s="671"/>
      <c r="AS1249" s="512"/>
      <c r="AT1249" s="513"/>
      <c r="AU1249" s="753"/>
      <c r="AV1249" s="484"/>
      <c r="AW1249" s="484"/>
      <c r="AX1249" s="484"/>
      <c r="AY1249" s="484"/>
      <c r="AZ1249" s="484"/>
    </row>
    <row r="1250" spans="1:52" ht="15" hidden="1">
      <c r="A1250" s="543"/>
      <c r="B1250" s="530"/>
      <c r="C1250" s="531"/>
      <c r="D1250" s="551"/>
      <c r="E1250" s="532"/>
      <c r="F1250" s="532"/>
      <c r="G1250" s="532"/>
      <c r="H1250" s="533">
        <v>0.21</v>
      </c>
      <c r="I1250" s="533">
        <v>1</v>
      </c>
      <c r="J1250" s="534"/>
      <c r="K1250" s="506">
        <f t="shared" si="238"/>
        <v>0</v>
      </c>
      <c r="L1250" s="536">
        <v>1</v>
      </c>
      <c r="M1250" s="536"/>
      <c r="N1250" s="700">
        <f t="shared" si="230"/>
        <v>1</v>
      </c>
      <c r="O1250" s="508"/>
      <c r="P1250" s="508"/>
      <c r="Q1250" s="508"/>
      <c r="R1250" s="508"/>
      <c r="S1250" s="508"/>
      <c r="T1250" s="508"/>
      <c r="U1250" s="508"/>
      <c r="V1250" s="508"/>
      <c r="W1250" s="508"/>
      <c r="X1250" s="508"/>
      <c r="Y1250" s="508"/>
      <c r="Z1250" s="508"/>
      <c r="AA1250" s="508"/>
      <c r="AB1250" s="508"/>
      <c r="AC1250" s="508"/>
      <c r="AD1250" s="508"/>
      <c r="AE1250" s="508"/>
      <c r="AF1250" s="508"/>
      <c r="AG1250" s="508"/>
      <c r="AH1250" s="508"/>
      <c r="AI1250" s="508"/>
      <c r="AJ1250" s="508"/>
      <c r="AK1250" s="509">
        <f t="shared" si="226"/>
        <v>0</v>
      </c>
      <c r="AL1250" s="700">
        <f t="shared" si="231"/>
        <v>1</v>
      </c>
      <c r="AM1250" s="701">
        <f>IF(Tableau4[[#This Row],[N° pièce]]="",0,(Tableau4[[#This Row],[hors TVA]]+(Tableau4[[#This Row],[hors TVA]]*Tableau4[[#This Row],[Taux TVA]])-(Tableau4[[#This Row],[hors TVA]]*Tableau4[[#This Row],[Taux TVA]]*Tableau4[[#This Row],[Régime TVA Récupération:]]))*Tableau4[[#This Row],[Type 1]])</f>
        <v>0</v>
      </c>
      <c r="AN1250" s="701">
        <f>IF(Tableau4[[#This Row],[N° pièce]]="",0,IF($K$2="pôle",((Tableau4[[#This Row],[hors TVA]]+(Tableau4[[#This Row],[hors TVA]]*Tableau4[[#This Row],[Taux TVA]])-(Tableau4[[#This Row],[hors TVA]]*Tableau4[[#This Row],[Taux TVA]]*Tableau4[[#This Row],[Régime TVA Récupération:]]))*Tableau4[[#This Row],[Type 2]]),0))</f>
        <v>0</v>
      </c>
      <c r="AO1250" s="701">
        <f t="shared" si="237"/>
        <v>0</v>
      </c>
      <c r="AP1250" s="255">
        <f t="shared" si="232"/>
        <v>0</v>
      </c>
      <c r="AQ1250" s="506">
        <f t="shared" si="233"/>
        <v>0</v>
      </c>
      <c r="AR1250" s="671"/>
      <c r="AS1250" s="512"/>
      <c r="AT1250" s="513"/>
      <c r="AU1250" s="753"/>
      <c r="AV1250" s="484"/>
      <c r="AW1250" s="484"/>
      <c r="AX1250" s="484"/>
      <c r="AY1250" s="484"/>
      <c r="AZ1250" s="484"/>
    </row>
    <row r="1251" spans="1:52" ht="15" hidden="1">
      <c r="A1251" s="543"/>
      <c r="B1251" s="530"/>
      <c r="C1251" s="531"/>
      <c r="D1251" s="551"/>
      <c r="E1251" s="532"/>
      <c r="F1251" s="532"/>
      <c r="G1251" s="532"/>
      <c r="H1251" s="533">
        <v>0.21</v>
      </c>
      <c r="I1251" s="533">
        <v>1</v>
      </c>
      <c r="J1251" s="534"/>
      <c r="K1251" s="506">
        <f t="shared" si="238"/>
        <v>0</v>
      </c>
      <c r="L1251" s="536">
        <v>1</v>
      </c>
      <c r="M1251" s="536"/>
      <c r="N1251" s="700">
        <f t="shared" si="230"/>
        <v>1</v>
      </c>
      <c r="O1251" s="508"/>
      <c r="P1251" s="508"/>
      <c r="Q1251" s="508"/>
      <c r="R1251" s="508"/>
      <c r="S1251" s="508"/>
      <c r="T1251" s="508"/>
      <c r="U1251" s="508"/>
      <c r="V1251" s="508"/>
      <c r="W1251" s="508"/>
      <c r="X1251" s="508"/>
      <c r="Y1251" s="508"/>
      <c r="Z1251" s="508"/>
      <c r="AA1251" s="508"/>
      <c r="AB1251" s="508"/>
      <c r="AC1251" s="508"/>
      <c r="AD1251" s="508"/>
      <c r="AE1251" s="508"/>
      <c r="AF1251" s="508"/>
      <c r="AG1251" s="508"/>
      <c r="AH1251" s="508"/>
      <c r="AI1251" s="508"/>
      <c r="AJ1251" s="508"/>
      <c r="AK1251" s="509">
        <f t="shared" si="226"/>
        <v>0</v>
      </c>
      <c r="AL1251" s="700">
        <f t="shared" si="231"/>
        <v>1</v>
      </c>
      <c r="AM1251" s="701">
        <f>IF(Tableau4[[#This Row],[N° pièce]]="",0,(Tableau4[[#This Row],[hors TVA]]+(Tableau4[[#This Row],[hors TVA]]*Tableau4[[#This Row],[Taux TVA]])-(Tableau4[[#This Row],[hors TVA]]*Tableau4[[#This Row],[Taux TVA]]*Tableau4[[#This Row],[Régime TVA Récupération:]]))*Tableau4[[#This Row],[Type 1]])</f>
        <v>0</v>
      </c>
      <c r="AN1251" s="701">
        <f>IF(Tableau4[[#This Row],[N° pièce]]="",0,IF($K$2="pôle",((Tableau4[[#This Row],[hors TVA]]+(Tableau4[[#This Row],[hors TVA]]*Tableau4[[#This Row],[Taux TVA]])-(Tableau4[[#This Row],[hors TVA]]*Tableau4[[#This Row],[Taux TVA]]*Tableau4[[#This Row],[Régime TVA Récupération:]]))*Tableau4[[#This Row],[Type 2]]),0))</f>
        <v>0</v>
      </c>
      <c r="AO1251" s="701">
        <f t="shared" si="237"/>
        <v>0</v>
      </c>
      <c r="AP1251" s="255">
        <f t="shared" si="232"/>
        <v>0</v>
      </c>
      <c r="AQ1251" s="506">
        <f t="shared" si="233"/>
        <v>0</v>
      </c>
      <c r="AR1251" s="671"/>
      <c r="AS1251" s="512"/>
      <c r="AT1251" s="513"/>
      <c r="AU1251" s="753"/>
      <c r="AV1251" s="484"/>
      <c r="AW1251" s="484"/>
      <c r="AX1251" s="484"/>
      <c r="AY1251" s="484"/>
      <c r="AZ1251" s="484"/>
    </row>
    <row r="1252" spans="1:52" ht="15" hidden="1">
      <c r="A1252" s="543"/>
      <c r="B1252" s="530"/>
      <c r="C1252" s="531"/>
      <c r="D1252" s="551"/>
      <c r="E1252" s="532"/>
      <c r="F1252" s="532"/>
      <c r="G1252" s="532"/>
      <c r="H1252" s="533">
        <v>0.21</v>
      </c>
      <c r="I1252" s="533">
        <v>1</v>
      </c>
      <c r="J1252" s="534"/>
      <c r="K1252" s="506">
        <f t="shared" si="238"/>
        <v>0</v>
      </c>
      <c r="L1252" s="536">
        <v>1</v>
      </c>
      <c r="M1252" s="536"/>
      <c r="N1252" s="700">
        <f t="shared" si="230"/>
        <v>1</v>
      </c>
      <c r="O1252" s="508"/>
      <c r="P1252" s="508"/>
      <c r="Q1252" s="508"/>
      <c r="R1252" s="508"/>
      <c r="S1252" s="508"/>
      <c r="T1252" s="508"/>
      <c r="U1252" s="508"/>
      <c r="V1252" s="508"/>
      <c r="W1252" s="508"/>
      <c r="X1252" s="508"/>
      <c r="Y1252" s="508"/>
      <c r="Z1252" s="508"/>
      <c r="AA1252" s="508"/>
      <c r="AB1252" s="508"/>
      <c r="AC1252" s="508"/>
      <c r="AD1252" s="508"/>
      <c r="AE1252" s="508"/>
      <c r="AF1252" s="508"/>
      <c r="AG1252" s="508"/>
      <c r="AH1252" s="508"/>
      <c r="AI1252" s="508"/>
      <c r="AJ1252" s="508"/>
      <c r="AK1252" s="509">
        <f t="shared" si="226"/>
        <v>0</v>
      </c>
      <c r="AL1252" s="700">
        <f t="shared" si="231"/>
        <v>1</v>
      </c>
      <c r="AM1252" s="701">
        <f>IF(Tableau4[[#This Row],[N° pièce]]="",0,(Tableau4[[#This Row],[hors TVA]]+(Tableau4[[#This Row],[hors TVA]]*Tableau4[[#This Row],[Taux TVA]])-(Tableau4[[#This Row],[hors TVA]]*Tableau4[[#This Row],[Taux TVA]]*Tableau4[[#This Row],[Régime TVA Récupération:]]))*Tableau4[[#This Row],[Type 1]])</f>
        <v>0</v>
      </c>
      <c r="AN1252" s="701">
        <f>IF(Tableau4[[#This Row],[N° pièce]]="",0,IF($K$2="pôle",((Tableau4[[#This Row],[hors TVA]]+(Tableau4[[#This Row],[hors TVA]]*Tableau4[[#This Row],[Taux TVA]])-(Tableau4[[#This Row],[hors TVA]]*Tableau4[[#This Row],[Taux TVA]]*Tableau4[[#This Row],[Régime TVA Récupération:]]))*Tableau4[[#This Row],[Type 2]]),0))</f>
        <v>0</v>
      </c>
      <c r="AO1252" s="701">
        <f t="shared" si="237"/>
        <v>0</v>
      </c>
      <c r="AP1252" s="255">
        <f t="shared" si="232"/>
        <v>0</v>
      </c>
      <c r="AQ1252" s="506">
        <f t="shared" si="233"/>
        <v>0</v>
      </c>
      <c r="AR1252" s="671"/>
      <c r="AS1252" s="512"/>
      <c r="AT1252" s="513"/>
      <c r="AU1252" s="753"/>
      <c r="AV1252" s="484"/>
      <c r="AW1252" s="484"/>
      <c r="AX1252" s="484"/>
      <c r="AY1252" s="484"/>
      <c r="AZ1252" s="484"/>
    </row>
    <row r="1253" spans="1:52" ht="15" hidden="1">
      <c r="A1253" s="543"/>
      <c r="B1253" s="530"/>
      <c r="C1253" s="531"/>
      <c r="D1253" s="551"/>
      <c r="E1253" s="532"/>
      <c r="F1253" s="532"/>
      <c r="G1253" s="532"/>
      <c r="H1253" s="533">
        <v>0.21</v>
      </c>
      <c r="I1253" s="533">
        <v>1</v>
      </c>
      <c r="J1253" s="534"/>
      <c r="K1253" s="506">
        <f t="shared" si="238"/>
        <v>0</v>
      </c>
      <c r="L1253" s="536">
        <v>1</v>
      </c>
      <c r="M1253" s="536"/>
      <c r="N1253" s="700">
        <f t="shared" si="213"/>
        <v>1</v>
      </c>
      <c r="O1253" s="508"/>
      <c r="P1253" s="508"/>
      <c r="Q1253" s="508"/>
      <c r="R1253" s="508"/>
      <c r="S1253" s="508"/>
      <c r="T1253" s="508"/>
      <c r="U1253" s="508"/>
      <c r="V1253" s="508"/>
      <c r="W1253" s="508"/>
      <c r="X1253" s="508"/>
      <c r="Y1253" s="508"/>
      <c r="Z1253" s="508"/>
      <c r="AA1253" s="508"/>
      <c r="AB1253" s="508"/>
      <c r="AC1253" s="508"/>
      <c r="AD1253" s="508"/>
      <c r="AE1253" s="508"/>
      <c r="AF1253" s="508"/>
      <c r="AG1253" s="508"/>
      <c r="AH1253" s="508"/>
      <c r="AI1253" s="508"/>
      <c r="AJ1253" s="508"/>
      <c r="AK1253" s="509">
        <f t="shared" si="226"/>
        <v>0</v>
      </c>
      <c r="AL1253" s="700">
        <f t="shared" si="208"/>
        <v>1</v>
      </c>
      <c r="AM1253" s="701">
        <f>IF(Tableau4[[#This Row],[N° pièce]]="",0,(Tableau4[[#This Row],[hors TVA]]+(Tableau4[[#This Row],[hors TVA]]*Tableau4[[#This Row],[Taux TVA]])-(Tableau4[[#This Row],[hors TVA]]*Tableau4[[#This Row],[Taux TVA]]*Tableau4[[#This Row],[Régime TVA Récupération:]]))*Tableau4[[#This Row],[Type 1]])</f>
        <v>0</v>
      </c>
      <c r="AN1253" s="701">
        <f>IF(Tableau4[[#This Row],[N° pièce]]="",0,IF($K$2="pôle",((Tableau4[[#This Row],[hors TVA]]+(Tableau4[[#This Row],[hors TVA]]*Tableau4[[#This Row],[Taux TVA]])-(Tableau4[[#This Row],[hors TVA]]*Tableau4[[#This Row],[Taux TVA]]*Tableau4[[#This Row],[Régime TVA Récupération:]]))*Tableau4[[#This Row],[Type 2]]),0))</f>
        <v>0</v>
      </c>
      <c r="AO1253" s="701">
        <f t="shared" si="237"/>
        <v>0</v>
      </c>
      <c r="AP1253" s="255">
        <f t="shared" si="210"/>
        <v>0</v>
      </c>
      <c r="AQ1253" s="506">
        <f t="shared" si="211"/>
        <v>0</v>
      </c>
      <c r="AR1253" s="671"/>
      <c r="AS1253" s="512"/>
      <c r="AT1253" s="513"/>
      <c r="AU1253" s="753"/>
      <c r="AV1253" s="484"/>
      <c r="AW1253" s="484"/>
      <c r="AX1253" s="484"/>
      <c r="AY1253" s="484"/>
      <c r="AZ1253" s="484"/>
    </row>
    <row r="1254" spans="1:52" ht="15" hidden="1">
      <c r="A1254" s="543"/>
      <c r="B1254" s="530"/>
      <c r="C1254" s="531"/>
      <c r="D1254" s="551"/>
      <c r="E1254" s="532"/>
      <c r="F1254" s="532"/>
      <c r="G1254" s="532"/>
      <c r="H1254" s="533">
        <v>0.21</v>
      </c>
      <c r="I1254" s="533">
        <v>1</v>
      </c>
      <c r="J1254" s="534"/>
      <c r="K1254" s="506">
        <f t="shared" si="238"/>
        <v>0</v>
      </c>
      <c r="L1254" s="536">
        <v>1</v>
      </c>
      <c r="M1254" s="536"/>
      <c r="N1254" s="700">
        <f t="shared" ref="N1254:N1258" si="239">L1254+M1254</f>
        <v>1</v>
      </c>
      <c r="O1254" s="508"/>
      <c r="P1254" s="508"/>
      <c r="Q1254" s="508"/>
      <c r="R1254" s="508"/>
      <c r="S1254" s="508"/>
      <c r="T1254" s="508"/>
      <c r="U1254" s="508"/>
      <c r="V1254" s="508"/>
      <c r="W1254" s="508"/>
      <c r="X1254" s="508"/>
      <c r="Y1254" s="508"/>
      <c r="Z1254" s="508"/>
      <c r="AA1254" s="508"/>
      <c r="AB1254" s="508"/>
      <c r="AC1254" s="508"/>
      <c r="AD1254" s="508"/>
      <c r="AE1254" s="508"/>
      <c r="AF1254" s="508"/>
      <c r="AG1254" s="508"/>
      <c r="AH1254" s="508"/>
      <c r="AI1254" s="508"/>
      <c r="AJ1254" s="508"/>
      <c r="AK1254" s="509">
        <f t="shared" ref="AK1254:AK1258" si="240">SUM(O1254:AJ1254)</f>
        <v>0</v>
      </c>
      <c r="AL1254" s="700">
        <f t="shared" ref="AL1254:AL1258" si="241">N1254+AK1254</f>
        <v>1</v>
      </c>
      <c r="AM1254" s="701">
        <f>IF(Tableau4[[#This Row],[N° pièce]]="",0,(Tableau4[[#This Row],[hors TVA]]+(Tableau4[[#This Row],[hors TVA]]*Tableau4[[#This Row],[Taux TVA]])-(Tableau4[[#This Row],[hors TVA]]*Tableau4[[#This Row],[Taux TVA]]*Tableau4[[#This Row],[Régime TVA Récupération:]]))*Tableau4[[#This Row],[Type 1]])</f>
        <v>0</v>
      </c>
      <c r="AN1254" s="701">
        <f>IF(Tableau4[[#This Row],[N° pièce]]="",0,IF($K$2="pôle",((Tableau4[[#This Row],[hors TVA]]+(Tableau4[[#This Row],[hors TVA]]*Tableau4[[#This Row],[Taux TVA]])-(Tableau4[[#This Row],[hors TVA]]*Tableau4[[#This Row],[Taux TVA]]*Tableau4[[#This Row],[Régime TVA Récupération:]]))*Tableau4[[#This Row],[Type 2]]),0))</f>
        <v>0</v>
      </c>
      <c r="AO1254" s="701">
        <f t="shared" si="237"/>
        <v>0</v>
      </c>
      <c r="AP1254" s="255">
        <f t="shared" ref="AP1254:AP1258" si="242">AM1254-AR1254</f>
        <v>0</v>
      </c>
      <c r="AQ1254" s="506">
        <f t="shared" ref="AQ1254:AQ1258" si="243">AN1254-AS1254</f>
        <v>0</v>
      </c>
      <c r="AR1254" s="671"/>
      <c r="AS1254" s="512"/>
      <c r="AT1254" s="513"/>
      <c r="AU1254" s="753"/>
      <c r="AV1254" s="484"/>
      <c r="AW1254" s="484"/>
      <c r="AX1254" s="484"/>
      <c r="AY1254" s="484"/>
      <c r="AZ1254" s="484"/>
    </row>
    <row r="1255" spans="1:52" ht="15" hidden="1">
      <c r="A1255" s="543"/>
      <c r="B1255" s="530"/>
      <c r="C1255" s="531"/>
      <c r="D1255" s="551"/>
      <c r="E1255" s="532"/>
      <c r="F1255" s="532"/>
      <c r="G1255" s="532"/>
      <c r="H1255" s="533">
        <v>0.21</v>
      </c>
      <c r="I1255" s="533">
        <v>1</v>
      </c>
      <c r="J1255" s="534"/>
      <c r="K1255" s="506">
        <f t="shared" si="238"/>
        <v>0</v>
      </c>
      <c r="L1255" s="536">
        <v>1</v>
      </c>
      <c r="M1255" s="536"/>
      <c r="N1255" s="700">
        <f t="shared" si="239"/>
        <v>1</v>
      </c>
      <c r="O1255" s="508"/>
      <c r="P1255" s="508"/>
      <c r="Q1255" s="508"/>
      <c r="R1255" s="508"/>
      <c r="S1255" s="508"/>
      <c r="T1255" s="508"/>
      <c r="U1255" s="508"/>
      <c r="V1255" s="508"/>
      <c r="W1255" s="508"/>
      <c r="X1255" s="508"/>
      <c r="Y1255" s="508"/>
      <c r="Z1255" s="508"/>
      <c r="AA1255" s="508"/>
      <c r="AB1255" s="508"/>
      <c r="AC1255" s="508"/>
      <c r="AD1255" s="508"/>
      <c r="AE1255" s="508"/>
      <c r="AF1255" s="508"/>
      <c r="AG1255" s="508"/>
      <c r="AH1255" s="508"/>
      <c r="AI1255" s="508"/>
      <c r="AJ1255" s="508"/>
      <c r="AK1255" s="509">
        <f t="shared" si="240"/>
        <v>0</v>
      </c>
      <c r="AL1255" s="700">
        <f t="shared" si="241"/>
        <v>1</v>
      </c>
      <c r="AM1255" s="701">
        <f>IF(Tableau4[[#This Row],[N° pièce]]="",0,(Tableau4[[#This Row],[hors TVA]]+(Tableau4[[#This Row],[hors TVA]]*Tableau4[[#This Row],[Taux TVA]])-(Tableau4[[#This Row],[hors TVA]]*Tableau4[[#This Row],[Taux TVA]]*Tableau4[[#This Row],[Régime TVA Récupération:]]))*Tableau4[[#This Row],[Type 1]])</f>
        <v>0</v>
      </c>
      <c r="AN1255" s="701">
        <f>IF(Tableau4[[#This Row],[N° pièce]]="",0,IF($K$2="pôle",((Tableau4[[#This Row],[hors TVA]]+(Tableau4[[#This Row],[hors TVA]]*Tableau4[[#This Row],[Taux TVA]])-(Tableau4[[#This Row],[hors TVA]]*Tableau4[[#This Row],[Taux TVA]]*Tableau4[[#This Row],[Régime TVA Récupération:]]))*Tableau4[[#This Row],[Type 2]]),0))</f>
        <v>0</v>
      </c>
      <c r="AO1255" s="701">
        <f t="shared" si="237"/>
        <v>0</v>
      </c>
      <c r="AP1255" s="255">
        <f t="shared" si="242"/>
        <v>0</v>
      </c>
      <c r="AQ1255" s="506">
        <f t="shared" si="243"/>
        <v>0</v>
      </c>
      <c r="AR1255" s="671"/>
      <c r="AS1255" s="512"/>
      <c r="AT1255" s="513"/>
      <c r="AU1255" s="753"/>
      <c r="AV1255" s="484"/>
      <c r="AW1255" s="484"/>
      <c r="AX1255" s="484"/>
      <c r="AY1255" s="484"/>
      <c r="AZ1255" s="484"/>
    </row>
    <row r="1256" spans="1:52" ht="15" hidden="1">
      <c r="A1256" s="543"/>
      <c r="B1256" s="530"/>
      <c r="C1256" s="531"/>
      <c r="D1256" s="551"/>
      <c r="E1256" s="532"/>
      <c r="F1256" s="532"/>
      <c r="G1256" s="532"/>
      <c r="H1256" s="533">
        <v>0.21</v>
      </c>
      <c r="I1256" s="533">
        <v>1</v>
      </c>
      <c r="J1256" s="534"/>
      <c r="K1256" s="506">
        <f t="shared" si="238"/>
        <v>0</v>
      </c>
      <c r="L1256" s="536">
        <v>1</v>
      </c>
      <c r="M1256" s="536"/>
      <c r="N1256" s="700">
        <f t="shared" si="239"/>
        <v>1</v>
      </c>
      <c r="O1256" s="508"/>
      <c r="P1256" s="508"/>
      <c r="Q1256" s="508"/>
      <c r="R1256" s="508"/>
      <c r="S1256" s="508"/>
      <c r="T1256" s="508"/>
      <c r="U1256" s="508"/>
      <c r="V1256" s="508"/>
      <c r="W1256" s="508"/>
      <c r="X1256" s="508"/>
      <c r="Y1256" s="508"/>
      <c r="Z1256" s="508"/>
      <c r="AA1256" s="508"/>
      <c r="AB1256" s="508"/>
      <c r="AC1256" s="508"/>
      <c r="AD1256" s="508"/>
      <c r="AE1256" s="508"/>
      <c r="AF1256" s="508"/>
      <c r="AG1256" s="508"/>
      <c r="AH1256" s="508"/>
      <c r="AI1256" s="508"/>
      <c r="AJ1256" s="508"/>
      <c r="AK1256" s="509">
        <f t="shared" si="240"/>
        <v>0</v>
      </c>
      <c r="AL1256" s="700">
        <f t="shared" si="241"/>
        <v>1</v>
      </c>
      <c r="AM1256" s="701">
        <f>IF(Tableau4[[#This Row],[N° pièce]]="",0,(Tableau4[[#This Row],[hors TVA]]+(Tableau4[[#This Row],[hors TVA]]*Tableau4[[#This Row],[Taux TVA]])-(Tableau4[[#This Row],[hors TVA]]*Tableau4[[#This Row],[Taux TVA]]*Tableau4[[#This Row],[Régime TVA Récupération:]]))*Tableau4[[#This Row],[Type 1]])</f>
        <v>0</v>
      </c>
      <c r="AN1256" s="701">
        <f>IF(Tableau4[[#This Row],[N° pièce]]="",0,IF($K$2="pôle",((Tableau4[[#This Row],[hors TVA]]+(Tableau4[[#This Row],[hors TVA]]*Tableau4[[#This Row],[Taux TVA]])-(Tableau4[[#This Row],[hors TVA]]*Tableau4[[#This Row],[Taux TVA]]*Tableau4[[#This Row],[Régime TVA Récupération:]]))*Tableau4[[#This Row],[Type 2]]),0))</f>
        <v>0</v>
      </c>
      <c r="AO1256" s="701">
        <f t="shared" si="237"/>
        <v>0</v>
      </c>
      <c r="AP1256" s="255">
        <f t="shared" si="242"/>
        <v>0</v>
      </c>
      <c r="AQ1256" s="506">
        <f t="shared" si="243"/>
        <v>0</v>
      </c>
      <c r="AR1256" s="671"/>
      <c r="AS1256" s="512"/>
      <c r="AT1256" s="513"/>
      <c r="AU1256" s="753"/>
      <c r="AV1256" s="484"/>
      <c r="AW1256" s="484"/>
      <c r="AX1256" s="484"/>
      <c r="AY1256" s="484"/>
      <c r="AZ1256" s="484"/>
    </row>
    <row r="1257" spans="1:52" ht="15" hidden="1">
      <c r="A1257" s="543"/>
      <c r="B1257" s="530"/>
      <c r="C1257" s="531"/>
      <c r="D1257" s="551"/>
      <c r="E1257" s="532"/>
      <c r="F1257" s="532"/>
      <c r="G1257" s="532"/>
      <c r="H1257" s="533">
        <v>0.21</v>
      </c>
      <c r="I1257" s="533">
        <v>1</v>
      </c>
      <c r="J1257" s="534"/>
      <c r="K1257" s="506">
        <f t="shared" si="238"/>
        <v>0</v>
      </c>
      <c r="L1257" s="536">
        <v>1</v>
      </c>
      <c r="M1257" s="536"/>
      <c r="N1257" s="700">
        <f t="shared" si="239"/>
        <v>1</v>
      </c>
      <c r="O1257" s="508"/>
      <c r="P1257" s="508"/>
      <c r="Q1257" s="508"/>
      <c r="R1257" s="508"/>
      <c r="S1257" s="508"/>
      <c r="T1257" s="508"/>
      <c r="U1257" s="508"/>
      <c r="V1257" s="508"/>
      <c r="W1257" s="508"/>
      <c r="X1257" s="508"/>
      <c r="Y1257" s="508"/>
      <c r="Z1257" s="508"/>
      <c r="AA1257" s="508"/>
      <c r="AB1257" s="508"/>
      <c r="AC1257" s="508"/>
      <c r="AD1257" s="508"/>
      <c r="AE1257" s="508"/>
      <c r="AF1257" s="508"/>
      <c r="AG1257" s="508"/>
      <c r="AH1257" s="508"/>
      <c r="AI1257" s="508"/>
      <c r="AJ1257" s="508"/>
      <c r="AK1257" s="509">
        <f t="shared" si="240"/>
        <v>0</v>
      </c>
      <c r="AL1257" s="700">
        <f t="shared" si="241"/>
        <v>1</v>
      </c>
      <c r="AM1257" s="701">
        <f>IF(Tableau4[[#This Row],[N° pièce]]="",0,(Tableau4[[#This Row],[hors TVA]]+(Tableau4[[#This Row],[hors TVA]]*Tableau4[[#This Row],[Taux TVA]])-(Tableau4[[#This Row],[hors TVA]]*Tableau4[[#This Row],[Taux TVA]]*Tableau4[[#This Row],[Régime TVA Récupération:]]))*Tableau4[[#This Row],[Type 1]])</f>
        <v>0</v>
      </c>
      <c r="AN1257" s="701">
        <f>IF(Tableau4[[#This Row],[N° pièce]]="",0,IF($K$2="pôle",((Tableau4[[#This Row],[hors TVA]]+(Tableau4[[#This Row],[hors TVA]]*Tableau4[[#This Row],[Taux TVA]])-(Tableau4[[#This Row],[hors TVA]]*Tableau4[[#This Row],[Taux TVA]]*Tableau4[[#This Row],[Régime TVA Récupération:]]))*Tableau4[[#This Row],[Type 2]]),0))</f>
        <v>0</v>
      </c>
      <c r="AO1257" s="701">
        <f t="shared" si="237"/>
        <v>0</v>
      </c>
      <c r="AP1257" s="255">
        <f t="shared" si="242"/>
        <v>0</v>
      </c>
      <c r="AQ1257" s="506">
        <f t="shared" si="243"/>
        <v>0</v>
      </c>
      <c r="AR1257" s="671"/>
      <c r="AS1257" s="512"/>
      <c r="AT1257" s="513"/>
      <c r="AU1257" s="753"/>
      <c r="AV1257" s="484"/>
      <c r="AW1257" s="484"/>
      <c r="AX1257" s="484"/>
      <c r="AY1257" s="484"/>
      <c r="AZ1257" s="484"/>
    </row>
    <row r="1258" spans="1:52" ht="15" hidden="1">
      <c r="A1258" s="543"/>
      <c r="B1258" s="530"/>
      <c r="C1258" s="531"/>
      <c r="D1258" s="551"/>
      <c r="E1258" s="532"/>
      <c r="F1258" s="532"/>
      <c r="G1258" s="532"/>
      <c r="H1258" s="533">
        <v>0.21</v>
      </c>
      <c r="I1258" s="533">
        <v>1</v>
      </c>
      <c r="J1258" s="534"/>
      <c r="K1258" s="506">
        <f t="shared" si="238"/>
        <v>0</v>
      </c>
      <c r="L1258" s="536">
        <v>1</v>
      </c>
      <c r="M1258" s="536"/>
      <c r="N1258" s="700">
        <f t="shared" si="239"/>
        <v>1</v>
      </c>
      <c r="O1258" s="508"/>
      <c r="P1258" s="508"/>
      <c r="Q1258" s="508"/>
      <c r="R1258" s="508"/>
      <c r="S1258" s="508"/>
      <c r="T1258" s="508"/>
      <c r="U1258" s="508"/>
      <c r="V1258" s="508"/>
      <c r="W1258" s="508"/>
      <c r="X1258" s="508"/>
      <c r="Y1258" s="508"/>
      <c r="Z1258" s="508"/>
      <c r="AA1258" s="508"/>
      <c r="AB1258" s="508"/>
      <c r="AC1258" s="508"/>
      <c r="AD1258" s="508"/>
      <c r="AE1258" s="508"/>
      <c r="AF1258" s="508"/>
      <c r="AG1258" s="508"/>
      <c r="AH1258" s="508"/>
      <c r="AI1258" s="508"/>
      <c r="AJ1258" s="508"/>
      <c r="AK1258" s="509">
        <f t="shared" si="240"/>
        <v>0</v>
      </c>
      <c r="AL1258" s="700">
        <f t="shared" si="241"/>
        <v>1</v>
      </c>
      <c r="AM1258" s="701">
        <f>IF(Tableau4[[#This Row],[N° pièce]]="",0,(Tableau4[[#This Row],[hors TVA]]+(Tableau4[[#This Row],[hors TVA]]*Tableau4[[#This Row],[Taux TVA]])-(Tableau4[[#This Row],[hors TVA]]*Tableau4[[#This Row],[Taux TVA]]*Tableau4[[#This Row],[Régime TVA Récupération:]]))*Tableau4[[#This Row],[Type 1]])</f>
        <v>0</v>
      </c>
      <c r="AN1258" s="701">
        <f>IF(Tableau4[[#This Row],[N° pièce]]="",0,IF($K$2="pôle",((Tableau4[[#This Row],[hors TVA]]+(Tableau4[[#This Row],[hors TVA]]*Tableau4[[#This Row],[Taux TVA]])-(Tableau4[[#This Row],[hors TVA]]*Tableau4[[#This Row],[Taux TVA]]*Tableau4[[#This Row],[Régime TVA Récupération:]]))*Tableau4[[#This Row],[Type 2]]),0))</f>
        <v>0</v>
      </c>
      <c r="AO1258" s="701">
        <f t="shared" si="237"/>
        <v>0</v>
      </c>
      <c r="AP1258" s="255">
        <f t="shared" si="242"/>
        <v>0</v>
      </c>
      <c r="AQ1258" s="506">
        <f t="shared" si="243"/>
        <v>0</v>
      </c>
      <c r="AR1258" s="671"/>
      <c r="AS1258" s="512"/>
      <c r="AT1258" s="513"/>
      <c r="AU1258" s="753"/>
      <c r="AV1258" s="484"/>
      <c r="AW1258" s="484"/>
      <c r="AX1258" s="484"/>
      <c r="AY1258" s="484"/>
      <c r="AZ1258" s="484"/>
    </row>
    <row r="1259" spans="1:52" ht="15" hidden="1">
      <c r="A1259" s="543"/>
      <c r="B1259" s="530"/>
      <c r="C1259" s="531"/>
      <c r="D1259" s="551"/>
      <c r="E1259" s="532"/>
      <c r="F1259" s="532"/>
      <c r="G1259" s="532"/>
      <c r="H1259" s="533">
        <v>0.21</v>
      </c>
      <c r="I1259" s="533">
        <v>1</v>
      </c>
      <c r="J1259" s="534"/>
      <c r="K1259" s="506">
        <f t="shared" si="238"/>
        <v>0</v>
      </c>
      <c r="L1259" s="536">
        <v>1</v>
      </c>
      <c r="M1259" s="536"/>
      <c r="N1259" s="700">
        <f t="shared" ref="N1259:N1294" si="244">L1259+M1259</f>
        <v>1</v>
      </c>
      <c r="O1259" s="508"/>
      <c r="P1259" s="508"/>
      <c r="Q1259" s="508"/>
      <c r="R1259" s="508"/>
      <c r="S1259" s="508"/>
      <c r="T1259" s="508"/>
      <c r="U1259" s="508"/>
      <c r="V1259" s="508"/>
      <c r="W1259" s="508"/>
      <c r="X1259" s="508"/>
      <c r="Y1259" s="508"/>
      <c r="Z1259" s="508"/>
      <c r="AA1259" s="508"/>
      <c r="AB1259" s="508"/>
      <c r="AC1259" s="508"/>
      <c r="AD1259" s="508"/>
      <c r="AE1259" s="508"/>
      <c r="AF1259" s="508"/>
      <c r="AG1259" s="508"/>
      <c r="AH1259" s="508"/>
      <c r="AI1259" s="508"/>
      <c r="AJ1259" s="508"/>
      <c r="AK1259" s="509">
        <f t="shared" ref="AK1259:AK1294" si="245">SUM(O1259:AJ1259)</f>
        <v>0</v>
      </c>
      <c r="AL1259" s="700">
        <f t="shared" ref="AL1259:AL1294" si="246">N1259+AK1259</f>
        <v>1</v>
      </c>
      <c r="AM1259" s="701">
        <f>IF(Tableau4[[#This Row],[N° pièce]]="",0,(Tableau4[[#This Row],[hors TVA]]+(Tableau4[[#This Row],[hors TVA]]*Tableau4[[#This Row],[Taux TVA]])-(Tableau4[[#This Row],[hors TVA]]*Tableau4[[#This Row],[Taux TVA]]*Tableau4[[#This Row],[Régime TVA Récupération:]]))*Tableau4[[#This Row],[Type 1]])</f>
        <v>0</v>
      </c>
      <c r="AN1259" s="701">
        <f>IF(Tableau4[[#This Row],[N° pièce]]="",0,IF($K$2="pôle",((Tableau4[[#This Row],[hors TVA]]+(Tableau4[[#This Row],[hors TVA]]*Tableau4[[#This Row],[Taux TVA]])-(Tableau4[[#This Row],[hors TVA]]*Tableau4[[#This Row],[Taux TVA]]*Tableau4[[#This Row],[Régime TVA Récupération:]]))*Tableau4[[#This Row],[Type 2]]),0))</f>
        <v>0</v>
      </c>
      <c r="AO1259" s="701">
        <f t="shared" si="237"/>
        <v>0</v>
      </c>
      <c r="AP1259" s="255">
        <f t="shared" ref="AP1259:AP1294" si="247">AM1259-AR1259</f>
        <v>0</v>
      </c>
      <c r="AQ1259" s="506">
        <f t="shared" ref="AQ1259:AQ1294" si="248">AN1259-AS1259</f>
        <v>0</v>
      </c>
      <c r="AR1259" s="671"/>
      <c r="AS1259" s="512"/>
      <c r="AT1259" s="513"/>
      <c r="AU1259" s="753"/>
      <c r="AV1259" s="484"/>
      <c r="AW1259" s="484"/>
      <c r="AX1259" s="484"/>
      <c r="AY1259" s="484"/>
      <c r="AZ1259" s="484"/>
    </row>
    <row r="1260" spans="1:52" ht="15" hidden="1">
      <c r="A1260" s="543"/>
      <c r="B1260" s="530"/>
      <c r="C1260" s="531"/>
      <c r="D1260" s="551"/>
      <c r="E1260" s="532"/>
      <c r="F1260" s="532"/>
      <c r="G1260" s="532"/>
      <c r="H1260" s="533">
        <v>0.21</v>
      </c>
      <c r="I1260" s="533">
        <v>1</v>
      </c>
      <c r="J1260" s="534"/>
      <c r="K1260" s="506">
        <f t="shared" si="238"/>
        <v>0</v>
      </c>
      <c r="L1260" s="536">
        <v>1</v>
      </c>
      <c r="M1260" s="536"/>
      <c r="N1260" s="700">
        <f t="shared" si="244"/>
        <v>1</v>
      </c>
      <c r="O1260" s="508"/>
      <c r="P1260" s="508"/>
      <c r="Q1260" s="508"/>
      <c r="R1260" s="508"/>
      <c r="S1260" s="508"/>
      <c r="T1260" s="508"/>
      <c r="U1260" s="508"/>
      <c r="V1260" s="508"/>
      <c r="W1260" s="508"/>
      <c r="X1260" s="508"/>
      <c r="Y1260" s="508"/>
      <c r="Z1260" s="508"/>
      <c r="AA1260" s="508"/>
      <c r="AB1260" s="508"/>
      <c r="AC1260" s="508"/>
      <c r="AD1260" s="508"/>
      <c r="AE1260" s="508"/>
      <c r="AF1260" s="508"/>
      <c r="AG1260" s="508"/>
      <c r="AH1260" s="508"/>
      <c r="AI1260" s="508"/>
      <c r="AJ1260" s="508"/>
      <c r="AK1260" s="509">
        <f t="shared" si="245"/>
        <v>0</v>
      </c>
      <c r="AL1260" s="700">
        <f t="shared" si="246"/>
        <v>1</v>
      </c>
      <c r="AM1260" s="701">
        <f>IF(Tableau4[[#This Row],[N° pièce]]="",0,(Tableau4[[#This Row],[hors TVA]]+(Tableau4[[#This Row],[hors TVA]]*Tableau4[[#This Row],[Taux TVA]])-(Tableau4[[#This Row],[hors TVA]]*Tableau4[[#This Row],[Taux TVA]]*Tableau4[[#This Row],[Régime TVA Récupération:]]))*Tableau4[[#This Row],[Type 1]])</f>
        <v>0</v>
      </c>
      <c r="AN1260" s="701">
        <f>IF(Tableau4[[#This Row],[N° pièce]]="",0,IF($K$2="pôle",((Tableau4[[#This Row],[hors TVA]]+(Tableau4[[#This Row],[hors TVA]]*Tableau4[[#This Row],[Taux TVA]])-(Tableau4[[#This Row],[hors TVA]]*Tableau4[[#This Row],[Taux TVA]]*Tableau4[[#This Row],[Régime TVA Récupération:]]))*Tableau4[[#This Row],[Type 2]]),0))</f>
        <v>0</v>
      </c>
      <c r="AO1260" s="701">
        <f t="shared" si="237"/>
        <v>0</v>
      </c>
      <c r="AP1260" s="255">
        <f t="shared" si="247"/>
        <v>0</v>
      </c>
      <c r="AQ1260" s="506">
        <f t="shared" si="248"/>
        <v>0</v>
      </c>
      <c r="AR1260" s="671"/>
      <c r="AS1260" s="512"/>
      <c r="AT1260" s="513"/>
      <c r="AU1260" s="753"/>
      <c r="AV1260" s="484"/>
      <c r="AW1260" s="484"/>
      <c r="AX1260" s="484"/>
      <c r="AY1260" s="484"/>
      <c r="AZ1260" s="484"/>
    </row>
    <row r="1261" spans="1:52" ht="15" hidden="1">
      <c r="A1261" s="543"/>
      <c r="B1261" s="530"/>
      <c r="C1261" s="531"/>
      <c r="D1261" s="551"/>
      <c r="E1261" s="532"/>
      <c r="F1261" s="532"/>
      <c r="G1261" s="532"/>
      <c r="H1261" s="533">
        <v>0.21</v>
      </c>
      <c r="I1261" s="533">
        <v>1</v>
      </c>
      <c r="J1261" s="534"/>
      <c r="K1261" s="506">
        <f t="shared" si="238"/>
        <v>0</v>
      </c>
      <c r="L1261" s="536">
        <v>1</v>
      </c>
      <c r="M1261" s="536"/>
      <c r="N1261" s="700">
        <f t="shared" si="244"/>
        <v>1</v>
      </c>
      <c r="O1261" s="508"/>
      <c r="P1261" s="508"/>
      <c r="Q1261" s="508"/>
      <c r="R1261" s="508"/>
      <c r="S1261" s="508"/>
      <c r="T1261" s="508"/>
      <c r="U1261" s="508"/>
      <c r="V1261" s="508"/>
      <c r="W1261" s="508"/>
      <c r="X1261" s="508"/>
      <c r="Y1261" s="508"/>
      <c r="Z1261" s="508"/>
      <c r="AA1261" s="508"/>
      <c r="AB1261" s="508"/>
      <c r="AC1261" s="508"/>
      <c r="AD1261" s="508"/>
      <c r="AE1261" s="508"/>
      <c r="AF1261" s="508"/>
      <c r="AG1261" s="508"/>
      <c r="AH1261" s="508"/>
      <c r="AI1261" s="508"/>
      <c r="AJ1261" s="508"/>
      <c r="AK1261" s="509">
        <f t="shared" si="245"/>
        <v>0</v>
      </c>
      <c r="AL1261" s="700">
        <f t="shared" si="246"/>
        <v>1</v>
      </c>
      <c r="AM1261" s="701">
        <f>IF(Tableau4[[#This Row],[N° pièce]]="",0,(Tableau4[[#This Row],[hors TVA]]+(Tableau4[[#This Row],[hors TVA]]*Tableau4[[#This Row],[Taux TVA]])-(Tableau4[[#This Row],[hors TVA]]*Tableau4[[#This Row],[Taux TVA]]*Tableau4[[#This Row],[Régime TVA Récupération:]]))*Tableau4[[#This Row],[Type 1]])</f>
        <v>0</v>
      </c>
      <c r="AN1261" s="701">
        <f>IF(Tableau4[[#This Row],[N° pièce]]="",0,IF($K$2="pôle",((Tableau4[[#This Row],[hors TVA]]+(Tableau4[[#This Row],[hors TVA]]*Tableau4[[#This Row],[Taux TVA]])-(Tableau4[[#This Row],[hors TVA]]*Tableau4[[#This Row],[Taux TVA]]*Tableau4[[#This Row],[Régime TVA Récupération:]]))*Tableau4[[#This Row],[Type 2]]),0))</f>
        <v>0</v>
      </c>
      <c r="AO1261" s="701">
        <f t="shared" si="237"/>
        <v>0</v>
      </c>
      <c r="AP1261" s="255">
        <f t="shared" si="247"/>
        <v>0</v>
      </c>
      <c r="AQ1261" s="506">
        <f t="shared" si="248"/>
        <v>0</v>
      </c>
      <c r="AR1261" s="671"/>
      <c r="AS1261" s="512"/>
      <c r="AT1261" s="513"/>
      <c r="AU1261" s="753"/>
      <c r="AV1261" s="484"/>
      <c r="AW1261" s="484"/>
      <c r="AX1261" s="484"/>
      <c r="AY1261" s="484"/>
      <c r="AZ1261" s="484"/>
    </row>
    <row r="1262" spans="1:52" ht="15" hidden="1">
      <c r="A1262" s="543"/>
      <c r="B1262" s="530"/>
      <c r="C1262" s="531"/>
      <c r="D1262" s="551"/>
      <c r="E1262" s="532"/>
      <c r="F1262" s="532"/>
      <c r="G1262" s="532"/>
      <c r="H1262" s="533">
        <v>0.21</v>
      </c>
      <c r="I1262" s="533">
        <v>1</v>
      </c>
      <c r="J1262" s="534"/>
      <c r="K1262" s="506">
        <f t="shared" si="238"/>
        <v>0</v>
      </c>
      <c r="L1262" s="536">
        <v>1</v>
      </c>
      <c r="M1262" s="536"/>
      <c r="N1262" s="700">
        <f t="shared" si="244"/>
        <v>1</v>
      </c>
      <c r="O1262" s="508"/>
      <c r="P1262" s="508"/>
      <c r="Q1262" s="508"/>
      <c r="R1262" s="508"/>
      <c r="S1262" s="508"/>
      <c r="T1262" s="508"/>
      <c r="U1262" s="508"/>
      <c r="V1262" s="508"/>
      <c r="W1262" s="508"/>
      <c r="X1262" s="508"/>
      <c r="Y1262" s="508"/>
      <c r="Z1262" s="508"/>
      <c r="AA1262" s="508"/>
      <c r="AB1262" s="508"/>
      <c r="AC1262" s="508"/>
      <c r="AD1262" s="508"/>
      <c r="AE1262" s="508"/>
      <c r="AF1262" s="508"/>
      <c r="AG1262" s="508"/>
      <c r="AH1262" s="508"/>
      <c r="AI1262" s="508"/>
      <c r="AJ1262" s="508"/>
      <c r="AK1262" s="509">
        <f t="shared" si="245"/>
        <v>0</v>
      </c>
      <c r="AL1262" s="700">
        <f t="shared" si="246"/>
        <v>1</v>
      </c>
      <c r="AM1262" s="701">
        <f>IF(Tableau4[[#This Row],[N° pièce]]="",0,(Tableau4[[#This Row],[hors TVA]]+(Tableau4[[#This Row],[hors TVA]]*Tableau4[[#This Row],[Taux TVA]])-(Tableau4[[#This Row],[hors TVA]]*Tableau4[[#This Row],[Taux TVA]]*Tableau4[[#This Row],[Régime TVA Récupération:]]))*Tableau4[[#This Row],[Type 1]])</f>
        <v>0</v>
      </c>
      <c r="AN1262" s="701">
        <f>IF(Tableau4[[#This Row],[N° pièce]]="",0,IF($K$2="pôle",((Tableau4[[#This Row],[hors TVA]]+(Tableau4[[#This Row],[hors TVA]]*Tableau4[[#This Row],[Taux TVA]])-(Tableau4[[#This Row],[hors TVA]]*Tableau4[[#This Row],[Taux TVA]]*Tableau4[[#This Row],[Régime TVA Récupération:]]))*Tableau4[[#This Row],[Type 2]]),0))</f>
        <v>0</v>
      </c>
      <c r="AO1262" s="701">
        <f t="shared" si="237"/>
        <v>0</v>
      </c>
      <c r="AP1262" s="255">
        <f t="shared" si="247"/>
        <v>0</v>
      </c>
      <c r="AQ1262" s="506">
        <f t="shared" si="248"/>
        <v>0</v>
      </c>
      <c r="AR1262" s="671"/>
      <c r="AS1262" s="512"/>
      <c r="AT1262" s="513"/>
      <c r="AU1262" s="753"/>
      <c r="AV1262" s="484"/>
      <c r="AW1262" s="484"/>
      <c r="AX1262" s="484"/>
      <c r="AY1262" s="484"/>
      <c r="AZ1262" s="484"/>
    </row>
    <row r="1263" spans="1:52" ht="15" hidden="1">
      <c r="A1263" s="543"/>
      <c r="B1263" s="530"/>
      <c r="C1263" s="531"/>
      <c r="D1263" s="551"/>
      <c r="E1263" s="532"/>
      <c r="F1263" s="532"/>
      <c r="G1263" s="532"/>
      <c r="H1263" s="533">
        <v>0.21</v>
      </c>
      <c r="I1263" s="533">
        <v>1</v>
      </c>
      <c r="J1263" s="534"/>
      <c r="K1263" s="506">
        <f t="shared" si="238"/>
        <v>0</v>
      </c>
      <c r="L1263" s="536">
        <v>1</v>
      </c>
      <c r="M1263" s="536"/>
      <c r="N1263" s="700">
        <f t="shared" si="244"/>
        <v>1</v>
      </c>
      <c r="O1263" s="508"/>
      <c r="P1263" s="508"/>
      <c r="Q1263" s="508"/>
      <c r="R1263" s="508"/>
      <c r="S1263" s="508"/>
      <c r="T1263" s="508"/>
      <c r="U1263" s="508"/>
      <c r="V1263" s="508"/>
      <c r="W1263" s="508"/>
      <c r="X1263" s="508"/>
      <c r="Y1263" s="508"/>
      <c r="Z1263" s="508"/>
      <c r="AA1263" s="508"/>
      <c r="AB1263" s="508"/>
      <c r="AC1263" s="508"/>
      <c r="AD1263" s="508"/>
      <c r="AE1263" s="508"/>
      <c r="AF1263" s="508"/>
      <c r="AG1263" s="508"/>
      <c r="AH1263" s="508"/>
      <c r="AI1263" s="508"/>
      <c r="AJ1263" s="508"/>
      <c r="AK1263" s="509">
        <f t="shared" ref="AK1263:AK1273" si="249">SUM(O1263:AJ1263)</f>
        <v>0</v>
      </c>
      <c r="AL1263" s="700">
        <f t="shared" si="246"/>
        <v>1</v>
      </c>
      <c r="AM1263" s="701">
        <f>IF(Tableau4[[#This Row],[N° pièce]]="",0,(Tableau4[[#This Row],[hors TVA]]+(Tableau4[[#This Row],[hors TVA]]*Tableau4[[#This Row],[Taux TVA]])-(Tableau4[[#This Row],[hors TVA]]*Tableau4[[#This Row],[Taux TVA]]*Tableau4[[#This Row],[Régime TVA Récupération:]]))*Tableau4[[#This Row],[Type 1]])</f>
        <v>0</v>
      </c>
      <c r="AN1263" s="701">
        <f>IF(Tableau4[[#This Row],[N° pièce]]="",0,IF($K$2="pôle",((Tableau4[[#This Row],[hors TVA]]+(Tableau4[[#This Row],[hors TVA]]*Tableau4[[#This Row],[Taux TVA]])-(Tableau4[[#This Row],[hors TVA]]*Tableau4[[#This Row],[Taux TVA]]*Tableau4[[#This Row],[Régime TVA Récupération:]]))*Tableau4[[#This Row],[Type 2]]),0))</f>
        <v>0</v>
      </c>
      <c r="AO1263" s="701">
        <f t="shared" si="237"/>
        <v>0</v>
      </c>
      <c r="AP1263" s="255">
        <f t="shared" si="247"/>
        <v>0</v>
      </c>
      <c r="AQ1263" s="506">
        <f t="shared" si="248"/>
        <v>0</v>
      </c>
      <c r="AR1263" s="671"/>
      <c r="AS1263" s="512"/>
      <c r="AT1263" s="513"/>
      <c r="AU1263" s="753"/>
      <c r="AV1263" s="484"/>
      <c r="AW1263" s="484"/>
      <c r="AX1263" s="484"/>
      <c r="AY1263" s="484"/>
      <c r="AZ1263" s="484"/>
    </row>
    <row r="1264" spans="1:52" ht="15" hidden="1">
      <c r="A1264" s="543"/>
      <c r="B1264" s="530"/>
      <c r="C1264" s="531"/>
      <c r="D1264" s="551"/>
      <c r="E1264" s="532"/>
      <c r="F1264" s="532"/>
      <c r="G1264" s="532"/>
      <c r="H1264" s="533">
        <v>0.21</v>
      </c>
      <c r="I1264" s="533">
        <v>1</v>
      </c>
      <c r="J1264" s="534"/>
      <c r="K1264" s="506">
        <f t="shared" si="238"/>
        <v>0</v>
      </c>
      <c r="L1264" s="536">
        <v>1</v>
      </c>
      <c r="M1264" s="536"/>
      <c r="N1264" s="700">
        <f t="shared" si="244"/>
        <v>1</v>
      </c>
      <c r="O1264" s="508"/>
      <c r="P1264" s="508"/>
      <c r="Q1264" s="508"/>
      <c r="R1264" s="508"/>
      <c r="S1264" s="508"/>
      <c r="T1264" s="508"/>
      <c r="U1264" s="508"/>
      <c r="V1264" s="508"/>
      <c r="W1264" s="508"/>
      <c r="X1264" s="508"/>
      <c r="Y1264" s="508"/>
      <c r="Z1264" s="508"/>
      <c r="AA1264" s="508"/>
      <c r="AB1264" s="508"/>
      <c r="AC1264" s="508"/>
      <c r="AD1264" s="508"/>
      <c r="AE1264" s="508"/>
      <c r="AF1264" s="508"/>
      <c r="AG1264" s="508"/>
      <c r="AH1264" s="508"/>
      <c r="AI1264" s="508"/>
      <c r="AJ1264" s="508"/>
      <c r="AK1264" s="509">
        <f t="shared" si="249"/>
        <v>0</v>
      </c>
      <c r="AL1264" s="700">
        <f t="shared" si="246"/>
        <v>1</v>
      </c>
      <c r="AM1264" s="701">
        <f>IF(Tableau4[[#This Row],[N° pièce]]="",0,(Tableau4[[#This Row],[hors TVA]]+(Tableau4[[#This Row],[hors TVA]]*Tableau4[[#This Row],[Taux TVA]])-(Tableau4[[#This Row],[hors TVA]]*Tableau4[[#This Row],[Taux TVA]]*Tableau4[[#This Row],[Régime TVA Récupération:]]))*Tableau4[[#This Row],[Type 1]])</f>
        <v>0</v>
      </c>
      <c r="AN1264" s="701">
        <f>IF(Tableau4[[#This Row],[N° pièce]]="",0,IF($K$2="pôle",((Tableau4[[#This Row],[hors TVA]]+(Tableau4[[#This Row],[hors TVA]]*Tableau4[[#This Row],[Taux TVA]])-(Tableau4[[#This Row],[hors TVA]]*Tableau4[[#This Row],[Taux TVA]]*Tableau4[[#This Row],[Régime TVA Récupération:]]))*Tableau4[[#This Row],[Type 2]]),0))</f>
        <v>0</v>
      </c>
      <c r="AO1264" s="701">
        <f t="shared" si="237"/>
        <v>0</v>
      </c>
      <c r="AP1264" s="255">
        <f t="shared" si="247"/>
        <v>0</v>
      </c>
      <c r="AQ1264" s="506">
        <f t="shared" si="248"/>
        <v>0</v>
      </c>
      <c r="AR1264" s="671"/>
      <c r="AS1264" s="512"/>
      <c r="AT1264" s="513"/>
      <c r="AU1264" s="753"/>
      <c r="AV1264" s="484"/>
      <c r="AW1264" s="484"/>
      <c r="AX1264" s="484"/>
      <c r="AY1264" s="484"/>
      <c r="AZ1264" s="484"/>
    </row>
    <row r="1265" spans="1:52" ht="15" hidden="1">
      <c r="A1265" s="543"/>
      <c r="B1265" s="530"/>
      <c r="C1265" s="531"/>
      <c r="D1265" s="551"/>
      <c r="E1265" s="532"/>
      <c r="F1265" s="532"/>
      <c r="G1265" s="532"/>
      <c r="H1265" s="533">
        <v>0.21</v>
      </c>
      <c r="I1265" s="533">
        <v>1</v>
      </c>
      <c r="J1265" s="534"/>
      <c r="K1265" s="506">
        <f t="shared" si="238"/>
        <v>0</v>
      </c>
      <c r="L1265" s="536">
        <v>1</v>
      </c>
      <c r="M1265" s="536"/>
      <c r="N1265" s="700">
        <f t="shared" si="244"/>
        <v>1</v>
      </c>
      <c r="O1265" s="508"/>
      <c r="P1265" s="508"/>
      <c r="Q1265" s="508"/>
      <c r="R1265" s="508"/>
      <c r="S1265" s="508"/>
      <c r="T1265" s="508"/>
      <c r="U1265" s="508"/>
      <c r="V1265" s="508"/>
      <c r="W1265" s="508"/>
      <c r="X1265" s="508"/>
      <c r="Y1265" s="508"/>
      <c r="Z1265" s="508"/>
      <c r="AA1265" s="508"/>
      <c r="AB1265" s="508"/>
      <c r="AC1265" s="508"/>
      <c r="AD1265" s="508"/>
      <c r="AE1265" s="508"/>
      <c r="AF1265" s="508"/>
      <c r="AG1265" s="508"/>
      <c r="AH1265" s="508"/>
      <c r="AI1265" s="508"/>
      <c r="AJ1265" s="508"/>
      <c r="AK1265" s="509">
        <f t="shared" si="249"/>
        <v>0</v>
      </c>
      <c r="AL1265" s="700">
        <f t="shared" si="246"/>
        <v>1</v>
      </c>
      <c r="AM1265" s="701">
        <f>IF(Tableau4[[#This Row],[N° pièce]]="",0,(Tableau4[[#This Row],[hors TVA]]+(Tableau4[[#This Row],[hors TVA]]*Tableau4[[#This Row],[Taux TVA]])-(Tableau4[[#This Row],[hors TVA]]*Tableau4[[#This Row],[Taux TVA]]*Tableau4[[#This Row],[Régime TVA Récupération:]]))*Tableau4[[#This Row],[Type 1]])</f>
        <v>0</v>
      </c>
      <c r="AN1265" s="701">
        <f>IF(Tableau4[[#This Row],[N° pièce]]="",0,IF($K$2="pôle",((Tableau4[[#This Row],[hors TVA]]+(Tableau4[[#This Row],[hors TVA]]*Tableau4[[#This Row],[Taux TVA]])-(Tableau4[[#This Row],[hors TVA]]*Tableau4[[#This Row],[Taux TVA]]*Tableau4[[#This Row],[Régime TVA Récupération:]]))*Tableau4[[#This Row],[Type 2]]),0))</f>
        <v>0</v>
      </c>
      <c r="AO1265" s="701">
        <f t="shared" si="237"/>
        <v>0</v>
      </c>
      <c r="AP1265" s="255">
        <f t="shared" si="247"/>
        <v>0</v>
      </c>
      <c r="AQ1265" s="506">
        <f t="shared" si="248"/>
        <v>0</v>
      </c>
      <c r="AR1265" s="671"/>
      <c r="AS1265" s="512"/>
      <c r="AT1265" s="513"/>
      <c r="AU1265" s="753"/>
      <c r="AV1265" s="484"/>
      <c r="AW1265" s="484"/>
      <c r="AX1265" s="484"/>
      <c r="AY1265" s="484"/>
      <c r="AZ1265" s="484"/>
    </row>
    <row r="1266" spans="1:52" ht="15" hidden="1">
      <c r="A1266" s="543"/>
      <c r="B1266" s="530"/>
      <c r="C1266" s="531"/>
      <c r="D1266" s="551"/>
      <c r="E1266" s="532"/>
      <c r="F1266" s="532"/>
      <c r="G1266" s="532"/>
      <c r="H1266" s="533">
        <v>0.21</v>
      </c>
      <c r="I1266" s="533">
        <v>1</v>
      </c>
      <c r="J1266" s="534"/>
      <c r="K1266" s="506">
        <f t="shared" si="238"/>
        <v>0</v>
      </c>
      <c r="L1266" s="536">
        <v>1</v>
      </c>
      <c r="M1266" s="536"/>
      <c r="N1266" s="700">
        <f t="shared" si="244"/>
        <v>1</v>
      </c>
      <c r="O1266" s="508"/>
      <c r="P1266" s="508"/>
      <c r="Q1266" s="508"/>
      <c r="R1266" s="508"/>
      <c r="S1266" s="508"/>
      <c r="T1266" s="508"/>
      <c r="U1266" s="508"/>
      <c r="V1266" s="508"/>
      <c r="W1266" s="508"/>
      <c r="X1266" s="508"/>
      <c r="Y1266" s="508"/>
      <c r="Z1266" s="508"/>
      <c r="AA1266" s="508"/>
      <c r="AB1266" s="508"/>
      <c r="AC1266" s="508"/>
      <c r="AD1266" s="508"/>
      <c r="AE1266" s="508"/>
      <c r="AF1266" s="508"/>
      <c r="AG1266" s="508"/>
      <c r="AH1266" s="508"/>
      <c r="AI1266" s="508"/>
      <c r="AJ1266" s="508"/>
      <c r="AK1266" s="509">
        <f t="shared" si="249"/>
        <v>0</v>
      </c>
      <c r="AL1266" s="700">
        <f t="shared" si="246"/>
        <v>1</v>
      </c>
      <c r="AM1266" s="701">
        <f>IF(Tableau4[[#This Row],[N° pièce]]="",0,(Tableau4[[#This Row],[hors TVA]]+(Tableau4[[#This Row],[hors TVA]]*Tableau4[[#This Row],[Taux TVA]])-(Tableau4[[#This Row],[hors TVA]]*Tableau4[[#This Row],[Taux TVA]]*Tableau4[[#This Row],[Régime TVA Récupération:]]))*Tableau4[[#This Row],[Type 1]])</f>
        <v>0</v>
      </c>
      <c r="AN1266" s="701">
        <f>IF(Tableau4[[#This Row],[N° pièce]]="",0,IF($K$2="pôle",((Tableau4[[#This Row],[hors TVA]]+(Tableau4[[#This Row],[hors TVA]]*Tableau4[[#This Row],[Taux TVA]])-(Tableau4[[#This Row],[hors TVA]]*Tableau4[[#This Row],[Taux TVA]]*Tableau4[[#This Row],[Régime TVA Récupération:]]))*Tableau4[[#This Row],[Type 2]]),0))</f>
        <v>0</v>
      </c>
      <c r="AO1266" s="701">
        <f t="shared" si="237"/>
        <v>0</v>
      </c>
      <c r="AP1266" s="255">
        <f t="shared" si="247"/>
        <v>0</v>
      </c>
      <c r="AQ1266" s="506">
        <f t="shared" si="248"/>
        <v>0</v>
      </c>
      <c r="AR1266" s="671"/>
      <c r="AS1266" s="512"/>
      <c r="AT1266" s="513"/>
      <c r="AU1266" s="753"/>
      <c r="AV1266" s="484"/>
      <c r="AW1266" s="484"/>
      <c r="AX1266" s="484"/>
      <c r="AY1266" s="484"/>
      <c r="AZ1266" s="484"/>
    </row>
    <row r="1267" spans="1:52" ht="15" hidden="1">
      <c r="A1267" s="543"/>
      <c r="B1267" s="530"/>
      <c r="C1267" s="531"/>
      <c r="D1267" s="551"/>
      <c r="E1267" s="532"/>
      <c r="F1267" s="532"/>
      <c r="G1267" s="532"/>
      <c r="H1267" s="533">
        <v>0.21</v>
      </c>
      <c r="I1267" s="533">
        <v>1</v>
      </c>
      <c r="J1267" s="534"/>
      <c r="K1267" s="506">
        <f t="shared" si="238"/>
        <v>0</v>
      </c>
      <c r="L1267" s="536">
        <v>1</v>
      </c>
      <c r="M1267" s="536"/>
      <c r="N1267" s="700">
        <f t="shared" si="244"/>
        <v>1</v>
      </c>
      <c r="O1267" s="508"/>
      <c r="P1267" s="508"/>
      <c r="Q1267" s="508"/>
      <c r="R1267" s="508"/>
      <c r="S1267" s="508"/>
      <c r="T1267" s="508"/>
      <c r="U1267" s="508"/>
      <c r="V1267" s="508"/>
      <c r="W1267" s="508"/>
      <c r="X1267" s="508"/>
      <c r="Y1267" s="508"/>
      <c r="Z1267" s="508"/>
      <c r="AA1267" s="508"/>
      <c r="AB1267" s="508"/>
      <c r="AC1267" s="508"/>
      <c r="AD1267" s="508"/>
      <c r="AE1267" s="508"/>
      <c r="AF1267" s="508"/>
      <c r="AG1267" s="508"/>
      <c r="AH1267" s="508"/>
      <c r="AI1267" s="508"/>
      <c r="AJ1267" s="508"/>
      <c r="AK1267" s="509">
        <f t="shared" si="249"/>
        <v>0</v>
      </c>
      <c r="AL1267" s="700">
        <f t="shared" si="246"/>
        <v>1</v>
      </c>
      <c r="AM1267" s="701">
        <f>IF(Tableau4[[#This Row],[N° pièce]]="",0,(Tableau4[[#This Row],[hors TVA]]+(Tableau4[[#This Row],[hors TVA]]*Tableau4[[#This Row],[Taux TVA]])-(Tableau4[[#This Row],[hors TVA]]*Tableau4[[#This Row],[Taux TVA]]*Tableau4[[#This Row],[Régime TVA Récupération:]]))*Tableau4[[#This Row],[Type 1]])</f>
        <v>0</v>
      </c>
      <c r="AN1267" s="701">
        <f>IF(Tableau4[[#This Row],[N° pièce]]="",0,IF($K$2="pôle",((Tableau4[[#This Row],[hors TVA]]+(Tableau4[[#This Row],[hors TVA]]*Tableau4[[#This Row],[Taux TVA]])-(Tableau4[[#This Row],[hors TVA]]*Tableau4[[#This Row],[Taux TVA]]*Tableau4[[#This Row],[Régime TVA Récupération:]]))*Tableau4[[#This Row],[Type 2]]),0))</f>
        <v>0</v>
      </c>
      <c r="AO1267" s="701">
        <f t="shared" si="237"/>
        <v>0</v>
      </c>
      <c r="AP1267" s="255">
        <f t="shared" si="247"/>
        <v>0</v>
      </c>
      <c r="AQ1267" s="506">
        <f t="shared" si="248"/>
        <v>0</v>
      </c>
      <c r="AR1267" s="671"/>
      <c r="AS1267" s="512"/>
      <c r="AT1267" s="513"/>
      <c r="AU1267" s="753"/>
      <c r="AV1267" s="484"/>
      <c r="AW1267" s="484"/>
      <c r="AX1267" s="484"/>
      <c r="AY1267" s="484"/>
      <c r="AZ1267" s="484"/>
    </row>
    <row r="1268" spans="1:52" ht="15" hidden="1">
      <c r="A1268" s="543"/>
      <c r="B1268" s="530"/>
      <c r="C1268" s="531"/>
      <c r="D1268" s="551"/>
      <c r="E1268" s="532"/>
      <c r="F1268" s="532"/>
      <c r="G1268" s="532"/>
      <c r="H1268" s="533">
        <v>0.21</v>
      </c>
      <c r="I1268" s="533">
        <v>1</v>
      </c>
      <c r="J1268" s="534"/>
      <c r="K1268" s="506">
        <f t="shared" si="238"/>
        <v>0</v>
      </c>
      <c r="L1268" s="536">
        <v>1</v>
      </c>
      <c r="M1268" s="536"/>
      <c r="N1268" s="700">
        <f t="shared" si="244"/>
        <v>1</v>
      </c>
      <c r="O1268" s="508"/>
      <c r="P1268" s="508"/>
      <c r="Q1268" s="508"/>
      <c r="R1268" s="508"/>
      <c r="S1268" s="508"/>
      <c r="T1268" s="508"/>
      <c r="U1268" s="508"/>
      <c r="V1268" s="508"/>
      <c r="W1268" s="508"/>
      <c r="X1268" s="508"/>
      <c r="Y1268" s="508"/>
      <c r="Z1268" s="508"/>
      <c r="AA1268" s="508"/>
      <c r="AB1268" s="508"/>
      <c r="AC1268" s="508"/>
      <c r="AD1268" s="508"/>
      <c r="AE1268" s="508"/>
      <c r="AF1268" s="508"/>
      <c r="AG1268" s="508"/>
      <c r="AH1268" s="508"/>
      <c r="AI1268" s="508"/>
      <c r="AJ1268" s="508"/>
      <c r="AK1268" s="509">
        <f t="shared" si="249"/>
        <v>0</v>
      </c>
      <c r="AL1268" s="700">
        <f t="shared" si="246"/>
        <v>1</v>
      </c>
      <c r="AM1268" s="701">
        <f>IF(Tableau4[[#This Row],[N° pièce]]="",0,(Tableau4[[#This Row],[hors TVA]]+(Tableau4[[#This Row],[hors TVA]]*Tableau4[[#This Row],[Taux TVA]])-(Tableau4[[#This Row],[hors TVA]]*Tableau4[[#This Row],[Taux TVA]]*Tableau4[[#This Row],[Régime TVA Récupération:]]))*Tableau4[[#This Row],[Type 1]])</f>
        <v>0</v>
      </c>
      <c r="AN1268" s="701">
        <f>IF(Tableau4[[#This Row],[N° pièce]]="",0,IF($K$2="pôle",((Tableau4[[#This Row],[hors TVA]]+(Tableau4[[#This Row],[hors TVA]]*Tableau4[[#This Row],[Taux TVA]])-(Tableau4[[#This Row],[hors TVA]]*Tableau4[[#This Row],[Taux TVA]]*Tableau4[[#This Row],[Régime TVA Récupération:]]))*Tableau4[[#This Row],[Type 2]]),0))</f>
        <v>0</v>
      </c>
      <c r="AO1268" s="701">
        <f t="shared" si="237"/>
        <v>0</v>
      </c>
      <c r="AP1268" s="255">
        <f t="shared" si="247"/>
        <v>0</v>
      </c>
      <c r="AQ1268" s="506">
        <f t="shared" si="248"/>
        <v>0</v>
      </c>
      <c r="AR1268" s="671"/>
      <c r="AS1268" s="512"/>
      <c r="AT1268" s="513"/>
      <c r="AU1268" s="753"/>
      <c r="AV1268" s="484"/>
      <c r="AW1268" s="484"/>
      <c r="AX1268" s="484"/>
      <c r="AY1268" s="484"/>
      <c r="AZ1268" s="484"/>
    </row>
    <row r="1269" spans="1:52" ht="15" hidden="1">
      <c r="A1269" s="543"/>
      <c r="B1269" s="530"/>
      <c r="C1269" s="531"/>
      <c r="D1269" s="551"/>
      <c r="E1269" s="532"/>
      <c r="F1269" s="532"/>
      <c r="G1269" s="532"/>
      <c r="H1269" s="533">
        <v>0.21</v>
      </c>
      <c r="I1269" s="533">
        <v>1</v>
      </c>
      <c r="J1269" s="534"/>
      <c r="K1269" s="506">
        <f t="shared" si="238"/>
        <v>0</v>
      </c>
      <c r="L1269" s="536">
        <v>1</v>
      </c>
      <c r="M1269" s="536"/>
      <c r="N1269" s="700">
        <f t="shared" si="244"/>
        <v>1</v>
      </c>
      <c r="O1269" s="508"/>
      <c r="P1269" s="508"/>
      <c r="Q1269" s="508"/>
      <c r="R1269" s="508"/>
      <c r="S1269" s="508"/>
      <c r="T1269" s="508"/>
      <c r="U1269" s="508"/>
      <c r="V1269" s="508"/>
      <c r="W1269" s="508"/>
      <c r="X1269" s="508"/>
      <c r="Y1269" s="508"/>
      <c r="Z1269" s="508"/>
      <c r="AA1269" s="508"/>
      <c r="AB1269" s="508"/>
      <c r="AC1269" s="508"/>
      <c r="AD1269" s="508"/>
      <c r="AE1269" s="508"/>
      <c r="AF1269" s="508"/>
      <c r="AG1269" s="508"/>
      <c r="AH1269" s="508"/>
      <c r="AI1269" s="508"/>
      <c r="AJ1269" s="508"/>
      <c r="AK1269" s="509">
        <f t="shared" si="249"/>
        <v>0</v>
      </c>
      <c r="AL1269" s="700">
        <f t="shared" si="246"/>
        <v>1</v>
      </c>
      <c r="AM1269" s="701">
        <f>IF(Tableau4[[#This Row],[N° pièce]]="",0,(Tableau4[[#This Row],[hors TVA]]+(Tableau4[[#This Row],[hors TVA]]*Tableau4[[#This Row],[Taux TVA]])-(Tableau4[[#This Row],[hors TVA]]*Tableau4[[#This Row],[Taux TVA]]*Tableau4[[#This Row],[Régime TVA Récupération:]]))*Tableau4[[#This Row],[Type 1]])</f>
        <v>0</v>
      </c>
      <c r="AN1269" s="701">
        <f>IF(Tableau4[[#This Row],[N° pièce]]="",0,IF($K$2="pôle",((Tableau4[[#This Row],[hors TVA]]+(Tableau4[[#This Row],[hors TVA]]*Tableau4[[#This Row],[Taux TVA]])-(Tableau4[[#This Row],[hors TVA]]*Tableau4[[#This Row],[Taux TVA]]*Tableau4[[#This Row],[Régime TVA Récupération:]]))*Tableau4[[#This Row],[Type 2]]),0))</f>
        <v>0</v>
      </c>
      <c r="AO1269" s="701">
        <f t="shared" si="237"/>
        <v>0</v>
      </c>
      <c r="AP1269" s="255">
        <f t="shared" si="247"/>
        <v>0</v>
      </c>
      <c r="AQ1269" s="506">
        <f t="shared" si="248"/>
        <v>0</v>
      </c>
      <c r="AR1269" s="671"/>
      <c r="AS1269" s="512"/>
      <c r="AT1269" s="513"/>
      <c r="AU1269" s="753"/>
      <c r="AV1269" s="484"/>
      <c r="AW1269" s="484"/>
      <c r="AX1269" s="484"/>
      <c r="AY1269" s="484"/>
      <c r="AZ1269" s="484"/>
    </row>
    <row r="1270" spans="1:52" ht="15" hidden="1">
      <c r="A1270" s="543"/>
      <c r="B1270" s="530"/>
      <c r="C1270" s="531"/>
      <c r="D1270" s="551"/>
      <c r="E1270" s="532"/>
      <c r="F1270" s="532"/>
      <c r="G1270" s="532"/>
      <c r="H1270" s="533">
        <v>0.21</v>
      </c>
      <c r="I1270" s="533">
        <v>1</v>
      </c>
      <c r="J1270" s="534"/>
      <c r="K1270" s="506">
        <f t="shared" si="238"/>
        <v>0</v>
      </c>
      <c r="L1270" s="536">
        <v>1</v>
      </c>
      <c r="M1270" s="536"/>
      <c r="N1270" s="700">
        <f t="shared" si="244"/>
        <v>1</v>
      </c>
      <c r="O1270" s="508"/>
      <c r="P1270" s="508"/>
      <c r="Q1270" s="508"/>
      <c r="R1270" s="508"/>
      <c r="S1270" s="508"/>
      <c r="T1270" s="508"/>
      <c r="U1270" s="508"/>
      <c r="V1270" s="508"/>
      <c r="W1270" s="508"/>
      <c r="X1270" s="508"/>
      <c r="Y1270" s="508"/>
      <c r="Z1270" s="508"/>
      <c r="AA1270" s="508"/>
      <c r="AB1270" s="508"/>
      <c r="AC1270" s="508"/>
      <c r="AD1270" s="508"/>
      <c r="AE1270" s="508"/>
      <c r="AF1270" s="508"/>
      <c r="AG1270" s="508"/>
      <c r="AH1270" s="508"/>
      <c r="AI1270" s="508"/>
      <c r="AJ1270" s="508"/>
      <c r="AK1270" s="509">
        <f t="shared" si="249"/>
        <v>0</v>
      </c>
      <c r="AL1270" s="700">
        <f t="shared" si="246"/>
        <v>1</v>
      </c>
      <c r="AM1270" s="701">
        <f>IF(Tableau4[[#This Row],[N° pièce]]="",0,(Tableau4[[#This Row],[hors TVA]]+(Tableau4[[#This Row],[hors TVA]]*Tableau4[[#This Row],[Taux TVA]])-(Tableau4[[#This Row],[hors TVA]]*Tableau4[[#This Row],[Taux TVA]]*Tableau4[[#This Row],[Régime TVA Récupération:]]))*Tableau4[[#This Row],[Type 1]])</f>
        <v>0</v>
      </c>
      <c r="AN1270" s="701">
        <f>IF(Tableau4[[#This Row],[N° pièce]]="",0,IF($K$2="pôle",((Tableau4[[#This Row],[hors TVA]]+(Tableau4[[#This Row],[hors TVA]]*Tableau4[[#This Row],[Taux TVA]])-(Tableau4[[#This Row],[hors TVA]]*Tableau4[[#This Row],[Taux TVA]]*Tableau4[[#This Row],[Régime TVA Récupération:]]))*Tableau4[[#This Row],[Type 2]]),0))</f>
        <v>0</v>
      </c>
      <c r="AO1270" s="701">
        <f t="shared" si="237"/>
        <v>0</v>
      </c>
      <c r="AP1270" s="255">
        <f t="shared" si="247"/>
        <v>0</v>
      </c>
      <c r="AQ1270" s="506">
        <f t="shared" si="248"/>
        <v>0</v>
      </c>
      <c r="AR1270" s="671"/>
      <c r="AS1270" s="512"/>
      <c r="AT1270" s="513"/>
      <c r="AU1270" s="753"/>
      <c r="AV1270" s="484"/>
      <c r="AW1270" s="484"/>
      <c r="AX1270" s="484"/>
      <c r="AY1270" s="484"/>
      <c r="AZ1270" s="484"/>
    </row>
    <row r="1271" spans="1:52" ht="15" hidden="1">
      <c r="A1271" s="543"/>
      <c r="B1271" s="530"/>
      <c r="C1271" s="531"/>
      <c r="D1271" s="551"/>
      <c r="E1271" s="532"/>
      <c r="F1271" s="532"/>
      <c r="G1271" s="532"/>
      <c r="H1271" s="533">
        <v>0.21</v>
      </c>
      <c r="I1271" s="533">
        <v>1</v>
      </c>
      <c r="J1271" s="534"/>
      <c r="K1271" s="506">
        <f t="shared" si="238"/>
        <v>0</v>
      </c>
      <c r="L1271" s="536">
        <v>1</v>
      </c>
      <c r="M1271" s="536"/>
      <c r="N1271" s="700">
        <f t="shared" si="244"/>
        <v>1</v>
      </c>
      <c r="O1271" s="508"/>
      <c r="P1271" s="508"/>
      <c r="Q1271" s="508"/>
      <c r="R1271" s="508"/>
      <c r="S1271" s="508"/>
      <c r="T1271" s="508"/>
      <c r="U1271" s="508"/>
      <c r="V1271" s="508"/>
      <c r="W1271" s="508"/>
      <c r="X1271" s="508"/>
      <c r="Y1271" s="508"/>
      <c r="Z1271" s="508"/>
      <c r="AA1271" s="508"/>
      <c r="AB1271" s="508"/>
      <c r="AC1271" s="508"/>
      <c r="AD1271" s="508"/>
      <c r="AE1271" s="508"/>
      <c r="AF1271" s="508"/>
      <c r="AG1271" s="508"/>
      <c r="AH1271" s="508"/>
      <c r="AI1271" s="508"/>
      <c r="AJ1271" s="508"/>
      <c r="AK1271" s="509">
        <f t="shared" si="249"/>
        <v>0</v>
      </c>
      <c r="AL1271" s="700">
        <f t="shared" si="246"/>
        <v>1</v>
      </c>
      <c r="AM1271" s="701">
        <f>IF(Tableau4[[#This Row],[N° pièce]]="",0,(Tableau4[[#This Row],[hors TVA]]+(Tableau4[[#This Row],[hors TVA]]*Tableau4[[#This Row],[Taux TVA]])-(Tableau4[[#This Row],[hors TVA]]*Tableau4[[#This Row],[Taux TVA]]*Tableau4[[#This Row],[Régime TVA Récupération:]]))*Tableau4[[#This Row],[Type 1]])</f>
        <v>0</v>
      </c>
      <c r="AN1271" s="701">
        <f>IF(Tableau4[[#This Row],[N° pièce]]="",0,IF($K$2="pôle",((Tableau4[[#This Row],[hors TVA]]+(Tableau4[[#This Row],[hors TVA]]*Tableau4[[#This Row],[Taux TVA]])-(Tableau4[[#This Row],[hors TVA]]*Tableau4[[#This Row],[Taux TVA]]*Tableau4[[#This Row],[Régime TVA Récupération:]]))*Tableau4[[#This Row],[Type 2]]),0))</f>
        <v>0</v>
      </c>
      <c r="AO1271" s="701">
        <f t="shared" si="237"/>
        <v>0</v>
      </c>
      <c r="AP1271" s="255">
        <f t="shared" si="247"/>
        <v>0</v>
      </c>
      <c r="AQ1271" s="506">
        <f t="shared" si="248"/>
        <v>0</v>
      </c>
      <c r="AR1271" s="671"/>
      <c r="AS1271" s="512"/>
      <c r="AT1271" s="513"/>
      <c r="AU1271" s="753"/>
      <c r="AV1271" s="484"/>
      <c r="AW1271" s="484"/>
      <c r="AX1271" s="484"/>
      <c r="AY1271" s="484"/>
      <c r="AZ1271" s="484"/>
    </row>
    <row r="1272" spans="1:52" ht="15" hidden="1">
      <c r="A1272" s="543"/>
      <c r="B1272" s="530"/>
      <c r="C1272" s="531"/>
      <c r="D1272" s="551"/>
      <c r="E1272" s="532"/>
      <c r="F1272" s="532"/>
      <c r="G1272" s="532"/>
      <c r="H1272" s="533">
        <v>0.21</v>
      </c>
      <c r="I1272" s="533">
        <v>1</v>
      </c>
      <c r="J1272" s="534"/>
      <c r="K1272" s="506">
        <f t="shared" si="238"/>
        <v>0</v>
      </c>
      <c r="L1272" s="536">
        <v>1</v>
      </c>
      <c r="M1272" s="536"/>
      <c r="N1272" s="700">
        <f t="shared" si="244"/>
        <v>1</v>
      </c>
      <c r="O1272" s="508"/>
      <c r="P1272" s="508"/>
      <c r="Q1272" s="508"/>
      <c r="R1272" s="508"/>
      <c r="S1272" s="508"/>
      <c r="T1272" s="508"/>
      <c r="U1272" s="508"/>
      <c r="V1272" s="508"/>
      <c r="W1272" s="508"/>
      <c r="X1272" s="508"/>
      <c r="Y1272" s="508"/>
      <c r="Z1272" s="508"/>
      <c r="AA1272" s="508"/>
      <c r="AB1272" s="508"/>
      <c r="AC1272" s="508"/>
      <c r="AD1272" s="508"/>
      <c r="AE1272" s="508"/>
      <c r="AF1272" s="508"/>
      <c r="AG1272" s="508"/>
      <c r="AH1272" s="508"/>
      <c r="AI1272" s="508"/>
      <c r="AJ1272" s="508"/>
      <c r="AK1272" s="509">
        <f t="shared" si="249"/>
        <v>0</v>
      </c>
      <c r="AL1272" s="700">
        <f t="shared" si="246"/>
        <v>1</v>
      </c>
      <c r="AM1272" s="701">
        <f>IF(Tableau4[[#This Row],[N° pièce]]="",0,(Tableau4[[#This Row],[hors TVA]]+(Tableau4[[#This Row],[hors TVA]]*Tableau4[[#This Row],[Taux TVA]])-(Tableau4[[#This Row],[hors TVA]]*Tableau4[[#This Row],[Taux TVA]]*Tableau4[[#This Row],[Régime TVA Récupération:]]))*Tableau4[[#This Row],[Type 1]])</f>
        <v>0</v>
      </c>
      <c r="AN1272" s="701">
        <f>IF(Tableau4[[#This Row],[N° pièce]]="",0,IF($K$2="pôle",((Tableau4[[#This Row],[hors TVA]]+(Tableau4[[#This Row],[hors TVA]]*Tableau4[[#This Row],[Taux TVA]])-(Tableau4[[#This Row],[hors TVA]]*Tableau4[[#This Row],[Taux TVA]]*Tableau4[[#This Row],[Régime TVA Récupération:]]))*Tableau4[[#This Row],[Type 2]]),0))</f>
        <v>0</v>
      </c>
      <c r="AO1272" s="701">
        <f t="shared" si="237"/>
        <v>0</v>
      </c>
      <c r="AP1272" s="255">
        <f t="shared" si="247"/>
        <v>0</v>
      </c>
      <c r="AQ1272" s="506">
        <f t="shared" si="248"/>
        <v>0</v>
      </c>
      <c r="AR1272" s="671"/>
      <c r="AS1272" s="512"/>
      <c r="AT1272" s="513"/>
      <c r="AU1272" s="753"/>
      <c r="AV1272" s="484"/>
      <c r="AW1272" s="484"/>
      <c r="AX1272" s="484"/>
      <c r="AY1272" s="484"/>
      <c r="AZ1272" s="484"/>
    </row>
    <row r="1273" spans="1:52" ht="15" hidden="1">
      <c r="A1273" s="543"/>
      <c r="B1273" s="530"/>
      <c r="C1273" s="531"/>
      <c r="D1273" s="551"/>
      <c r="E1273" s="532"/>
      <c r="F1273" s="532"/>
      <c r="G1273" s="532"/>
      <c r="H1273" s="533">
        <v>0.21</v>
      </c>
      <c r="I1273" s="533">
        <v>1</v>
      </c>
      <c r="J1273" s="534"/>
      <c r="K1273" s="506">
        <f t="shared" si="238"/>
        <v>0</v>
      </c>
      <c r="L1273" s="536">
        <v>1</v>
      </c>
      <c r="M1273" s="536"/>
      <c r="N1273" s="700">
        <f t="shared" si="244"/>
        <v>1</v>
      </c>
      <c r="O1273" s="508"/>
      <c r="P1273" s="508"/>
      <c r="Q1273" s="508"/>
      <c r="R1273" s="508"/>
      <c r="S1273" s="508"/>
      <c r="T1273" s="508"/>
      <c r="U1273" s="508"/>
      <c r="V1273" s="508"/>
      <c r="W1273" s="508"/>
      <c r="X1273" s="508"/>
      <c r="Y1273" s="508"/>
      <c r="Z1273" s="508"/>
      <c r="AA1273" s="508"/>
      <c r="AB1273" s="508"/>
      <c r="AC1273" s="508"/>
      <c r="AD1273" s="508"/>
      <c r="AE1273" s="508"/>
      <c r="AF1273" s="508"/>
      <c r="AG1273" s="508"/>
      <c r="AH1273" s="508"/>
      <c r="AI1273" s="508"/>
      <c r="AJ1273" s="508"/>
      <c r="AK1273" s="509">
        <f t="shared" si="249"/>
        <v>0</v>
      </c>
      <c r="AL1273" s="700">
        <f t="shared" si="246"/>
        <v>1</v>
      </c>
      <c r="AM1273" s="701">
        <f>IF(Tableau4[[#This Row],[N° pièce]]="",0,(Tableau4[[#This Row],[hors TVA]]+(Tableau4[[#This Row],[hors TVA]]*Tableau4[[#This Row],[Taux TVA]])-(Tableau4[[#This Row],[hors TVA]]*Tableau4[[#This Row],[Taux TVA]]*Tableau4[[#This Row],[Régime TVA Récupération:]]))*Tableau4[[#This Row],[Type 1]])</f>
        <v>0</v>
      </c>
      <c r="AN1273" s="701">
        <f>IF(Tableau4[[#This Row],[N° pièce]]="",0,IF($K$2="pôle",((Tableau4[[#This Row],[hors TVA]]+(Tableau4[[#This Row],[hors TVA]]*Tableau4[[#This Row],[Taux TVA]])-(Tableau4[[#This Row],[hors TVA]]*Tableau4[[#This Row],[Taux TVA]]*Tableau4[[#This Row],[Régime TVA Récupération:]]))*Tableau4[[#This Row],[Type 2]]),0))</f>
        <v>0</v>
      </c>
      <c r="AO1273" s="701">
        <f t="shared" si="237"/>
        <v>0</v>
      </c>
      <c r="AP1273" s="255">
        <f t="shared" si="247"/>
        <v>0</v>
      </c>
      <c r="AQ1273" s="506">
        <f t="shared" si="248"/>
        <v>0</v>
      </c>
      <c r="AR1273" s="671"/>
      <c r="AS1273" s="512"/>
      <c r="AT1273" s="513"/>
      <c r="AU1273" s="753"/>
      <c r="AV1273" s="484"/>
      <c r="AW1273" s="484"/>
      <c r="AX1273" s="484"/>
      <c r="AY1273" s="484"/>
      <c r="AZ1273" s="484"/>
    </row>
    <row r="1274" spans="1:52" ht="15" hidden="1">
      <c r="A1274" s="543"/>
      <c r="B1274" s="530"/>
      <c r="C1274" s="531"/>
      <c r="D1274" s="551"/>
      <c r="E1274" s="532"/>
      <c r="F1274" s="532"/>
      <c r="G1274" s="532"/>
      <c r="H1274" s="533">
        <v>0.21</v>
      </c>
      <c r="I1274" s="533">
        <v>1</v>
      </c>
      <c r="J1274" s="534"/>
      <c r="K1274" s="506">
        <f t="shared" si="238"/>
        <v>0</v>
      </c>
      <c r="L1274" s="536">
        <v>1</v>
      </c>
      <c r="M1274" s="536"/>
      <c r="N1274" s="700">
        <f t="shared" ref="N1274:N1292" si="250">L1274+M1274</f>
        <v>1</v>
      </c>
      <c r="O1274" s="508"/>
      <c r="P1274" s="508"/>
      <c r="Q1274" s="508"/>
      <c r="R1274" s="508"/>
      <c r="S1274" s="508"/>
      <c r="T1274" s="508"/>
      <c r="U1274" s="508"/>
      <c r="V1274" s="508"/>
      <c r="W1274" s="508"/>
      <c r="X1274" s="508"/>
      <c r="Y1274" s="508"/>
      <c r="Z1274" s="508"/>
      <c r="AA1274" s="508"/>
      <c r="AB1274" s="508"/>
      <c r="AC1274" s="508"/>
      <c r="AD1274" s="508"/>
      <c r="AE1274" s="508"/>
      <c r="AF1274" s="508"/>
      <c r="AG1274" s="508"/>
      <c r="AH1274" s="508"/>
      <c r="AI1274" s="508"/>
      <c r="AJ1274" s="508"/>
      <c r="AK1274" s="509">
        <f t="shared" ref="AK1274:AK1292" si="251">SUM(O1274:AJ1274)</f>
        <v>0</v>
      </c>
      <c r="AL1274" s="700">
        <f t="shared" ref="AL1274:AL1292" si="252">N1274+AK1274</f>
        <v>1</v>
      </c>
      <c r="AM1274" s="701">
        <f>IF(Tableau4[[#This Row],[N° pièce]]="",0,(Tableau4[[#This Row],[hors TVA]]+(Tableau4[[#This Row],[hors TVA]]*Tableau4[[#This Row],[Taux TVA]])-(Tableau4[[#This Row],[hors TVA]]*Tableau4[[#This Row],[Taux TVA]]*Tableau4[[#This Row],[Régime TVA Récupération:]]))*Tableau4[[#This Row],[Type 1]])</f>
        <v>0</v>
      </c>
      <c r="AN1274" s="701">
        <f>IF(Tableau4[[#This Row],[N° pièce]]="",0,IF($K$2="pôle",((Tableau4[[#This Row],[hors TVA]]+(Tableau4[[#This Row],[hors TVA]]*Tableau4[[#This Row],[Taux TVA]])-(Tableau4[[#This Row],[hors TVA]]*Tableau4[[#This Row],[Taux TVA]]*Tableau4[[#This Row],[Régime TVA Récupération:]]))*Tableau4[[#This Row],[Type 2]]),0))</f>
        <v>0</v>
      </c>
      <c r="AO1274" s="701">
        <f t="shared" si="237"/>
        <v>0</v>
      </c>
      <c r="AP1274" s="255">
        <f t="shared" ref="AP1274:AP1292" si="253">AM1274-AR1274</f>
        <v>0</v>
      </c>
      <c r="AQ1274" s="506">
        <f t="shared" ref="AQ1274:AQ1292" si="254">AN1274-AS1274</f>
        <v>0</v>
      </c>
      <c r="AR1274" s="671"/>
      <c r="AS1274" s="512"/>
      <c r="AT1274" s="513"/>
      <c r="AU1274" s="753"/>
      <c r="AV1274" s="484"/>
      <c r="AW1274" s="484"/>
      <c r="AX1274" s="484"/>
      <c r="AY1274" s="484"/>
      <c r="AZ1274" s="484"/>
    </row>
    <row r="1275" spans="1:52" ht="15" hidden="1">
      <c r="A1275" s="543"/>
      <c r="B1275" s="530"/>
      <c r="C1275" s="531"/>
      <c r="D1275" s="551"/>
      <c r="E1275" s="532"/>
      <c r="F1275" s="532"/>
      <c r="G1275" s="532"/>
      <c r="H1275" s="533">
        <v>0.21</v>
      </c>
      <c r="I1275" s="533">
        <v>1</v>
      </c>
      <c r="J1275" s="534"/>
      <c r="K1275" s="506">
        <f t="shared" si="238"/>
        <v>0</v>
      </c>
      <c r="L1275" s="536">
        <v>1</v>
      </c>
      <c r="M1275" s="536"/>
      <c r="N1275" s="700">
        <f t="shared" si="250"/>
        <v>1</v>
      </c>
      <c r="O1275" s="508"/>
      <c r="P1275" s="508"/>
      <c r="Q1275" s="508"/>
      <c r="R1275" s="508"/>
      <c r="S1275" s="508"/>
      <c r="T1275" s="508"/>
      <c r="U1275" s="508"/>
      <c r="V1275" s="508"/>
      <c r="W1275" s="508"/>
      <c r="X1275" s="508"/>
      <c r="Y1275" s="508"/>
      <c r="Z1275" s="508"/>
      <c r="AA1275" s="508"/>
      <c r="AB1275" s="508"/>
      <c r="AC1275" s="508"/>
      <c r="AD1275" s="508"/>
      <c r="AE1275" s="508"/>
      <c r="AF1275" s="508"/>
      <c r="AG1275" s="508"/>
      <c r="AH1275" s="508"/>
      <c r="AI1275" s="508"/>
      <c r="AJ1275" s="508"/>
      <c r="AK1275" s="509">
        <f t="shared" si="251"/>
        <v>0</v>
      </c>
      <c r="AL1275" s="700">
        <f t="shared" si="252"/>
        <v>1</v>
      </c>
      <c r="AM1275" s="701">
        <f>IF(Tableau4[[#This Row],[N° pièce]]="",0,(Tableau4[[#This Row],[hors TVA]]+(Tableau4[[#This Row],[hors TVA]]*Tableau4[[#This Row],[Taux TVA]])-(Tableau4[[#This Row],[hors TVA]]*Tableau4[[#This Row],[Taux TVA]]*Tableau4[[#This Row],[Régime TVA Récupération:]]))*Tableau4[[#This Row],[Type 1]])</f>
        <v>0</v>
      </c>
      <c r="AN1275" s="701">
        <f>IF(Tableau4[[#This Row],[N° pièce]]="",0,IF($K$2="pôle",((Tableau4[[#This Row],[hors TVA]]+(Tableau4[[#This Row],[hors TVA]]*Tableau4[[#This Row],[Taux TVA]])-(Tableau4[[#This Row],[hors TVA]]*Tableau4[[#This Row],[Taux TVA]]*Tableau4[[#This Row],[Régime TVA Récupération:]]))*Tableau4[[#This Row],[Type 2]]),0))</f>
        <v>0</v>
      </c>
      <c r="AO1275" s="701">
        <f t="shared" si="237"/>
        <v>0</v>
      </c>
      <c r="AP1275" s="255">
        <f t="shared" si="253"/>
        <v>0</v>
      </c>
      <c r="AQ1275" s="506">
        <f t="shared" si="254"/>
        <v>0</v>
      </c>
      <c r="AR1275" s="671"/>
      <c r="AS1275" s="512"/>
      <c r="AT1275" s="513"/>
      <c r="AU1275" s="753"/>
      <c r="AV1275" s="484"/>
      <c r="AW1275" s="484"/>
      <c r="AX1275" s="484"/>
      <c r="AY1275" s="484"/>
      <c r="AZ1275" s="484"/>
    </row>
    <row r="1276" spans="1:52" ht="15" hidden="1">
      <c r="A1276" s="543"/>
      <c r="B1276" s="530"/>
      <c r="C1276" s="531"/>
      <c r="D1276" s="551"/>
      <c r="E1276" s="532"/>
      <c r="F1276" s="532"/>
      <c r="G1276" s="532"/>
      <c r="H1276" s="533">
        <v>0.21</v>
      </c>
      <c r="I1276" s="533">
        <v>1</v>
      </c>
      <c r="J1276" s="534"/>
      <c r="K1276" s="506">
        <f t="shared" si="238"/>
        <v>0</v>
      </c>
      <c r="L1276" s="536">
        <v>1</v>
      </c>
      <c r="M1276" s="536"/>
      <c r="N1276" s="700">
        <f t="shared" si="250"/>
        <v>1</v>
      </c>
      <c r="O1276" s="508"/>
      <c r="P1276" s="508"/>
      <c r="Q1276" s="508"/>
      <c r="R1276" s="508"/>
      <c r="S1276" s="508"/>
      <c r="T1276" s="508"/>
      <c r="U1276" s="508"/>
      <c r="V1276" s="508"/>
      <c r="W1276" s="508"/>
      <c r="X1276" s="508"/>
      <c r="Y1276" s="508"/>
      <c r="Z1276" s="508"/>
      <c r="AA1276" s="508"/>
      <c r="AB1276" s="508"/>
      <c r="AC1276" s="508"/>
      <c r="AD1276" s="508"/>
      <c r="AE1276" s="508"/>
      <c r="AF1276" s="508"/>
      <c r="AG1276" s="508"/>
      <c r="AH1276" s="508"/>
      <c r="AI1276" s="508"/>
      <c r="AJ1276" s="508"/>
      <c r="AK1276" s="509">
        <f t="shared" si="251"/>
        <v>0</v>
      </c>
      <c r="AL1276" s="700">
        <f t="shared" si="252"/>
        <v>1</v>
      </c>
      <c r="AM1276" s="701">
        <f>IF(Tableau4[[#This Row],[N° pièce]]="",0,(Tableau4[[#This Row],[hors TVA]]+(Tableau4[[#This Row],[hors TVA]]*Tableau4[[#This Row],[Taux TVA]])-(Tableau4[[#This Row],[hors TVA]]*Tableau4[[#This Row],[Taux TVA]]*Tableau4[[#This Row],[Régime TVA Récupération:]]))*Tableau4[[#This Row],[Type 1]])</f>
        <v>0</v>
      </c>
      <c r="AN1276" s="701">
        <f>IF(Tableau4[[#This Row],[N° pièce]]="",0,IF($K$2="pôle",((Tableau4[[#This Row],[hors TVA]]+(Tableau4[[#This Row],[hors TVA]]*Tableau4[[#This Row],[Taux TVA]])-(Tableau4[[#This Row],[hors TVA]]*Tableau4[[#This Row],[Taux TVA]]*Tableau4[[#This Row],[Régime TVA Récupération:]]))*Tableau4[[#This Row],[Type 2]]),0))</f>
        <v>0</v>
      </c>
      <c r="AO1276" s="701">
        <f t="shared" si="237"/>
        <v>0</v>
      </c>
      <c r="AP1276" s="255">
        <f t="shared" si="253"/>
        <v>0</v>
      </c>
      <c r="AQ1276" s="506">
        <f t="shared" si="254"/>
        <v>0</v>
      </c>
      <c r="AR1276" s="671"/>
      <c r="AS1276" s="512"/>
      <c r="AT1276" s="513"/>
      <c r="AU1276" s="753"/>
      <c r="AV1276" s="484"/>
      <c r="AW1276" s="484"/>
      <c r="AX1276" s="484"/>
      <c r="AY1276" s="484"/>
      <c r="AZ1276" s="484"/>
    </row>
    <row r="1277" spans="1:52" ht="15" hidden="1">
      <c r="A1277" s="543"/>
      <c r="B1277" s="530"/>
      <c r="C1277" s="531"/>
      <c r="D1277" s="551"/>
      <c r="E1277" s="532"/>
      <c r="F1277" s="532"/>
      <c r="G1277" s="532"/>
      <c r="H1277" s="533">
        <v>0.21</v>
      </c>
      <c r="I1277" s="533">
        <v>1</v>
      </c>
      <c r="J1277" s="534"/>
      <c r="K1277" s="506">
        <f t="shared" si="238"/>
        <v>0</v>
      </c>
      <c r="L1277" s="536">
        <v>1</v>
      </c>
      <c r="M1277" s="536"/>
      <c r="N1277" s="700">
        <f t="shared" si="250"/>
        <v>1</v>
      </c>
      <c r="O1277" s="508"/>
      <c r="P1277" s="508"/>
      <c r="Q1277" s="508"/>
      <c r="R1277" s="508"/>
      <c r="S1277" s="508"/>
      <c r="T1277" s="508"/>
      <c r="U1277" s="508"/>
      <c r="V1277" s="508"/>
      <c r="W1277" s="508"/>
      <c r="X1277" s="508"/>
      <c r="Y1277" s="508"/>
      <c r="Z1277" s="508"/>
      <c r="AA1277" s="508"/>
      <c r="AB1277" s="508"/>
      <c r="AC1277" s="508"/>
      <c r="AD1277" s="508"/>
      <c r="AE1277" s="508"/>
      <c r="AF1277" s="508"/>
      <c r="AG1277" s="508"/>
      <c r="AH1277" s="508"/>
      <c r="AI1277" s="508"/>
      <c r="AJ1277" s="508"/>
      <c r="AK1277" s="509">
        <f t="shared" si="251"/>
        <v>0</v>
      </c>
      <c r="AL1277" s="700">
        <f t="shared" si="252"/>
        <v>1</v>
      </c>
      <c r="AM1277" s="701">
        <f>IF(Tableau4[[#This Row],[N° pièce]]="",0,(Tableau4[[#This Row],[hors TVA]]+(Tableau4[[#This Row],[hors TVA]]*Tableau4[[#This Row],[Taux TVA]])-(Tableau4[[#This Row],[hors TVA]]*Tableau4[[#This Row],[Taux TVA]]*Tableau4[[#This Row],[Régime TVA Récupération:]]))*Tableau4[[#This Row],[Type 1]])</f>
        <v>0</v>
      </c>
      <c r="AN1277" s="701">
        <f>IF(Tableau4[[#This Row],[N° pièce]]="",0,IF($K$2="pôle",((Tableau4[[#This Row],[hors TVA]]+(Tableau4[[#This Row],[hors TVA]]*Tableau4[[#This Row],[Taux TVA]])-(Tableau4[[#This Row],[hors TVA]]*Tableau4[[#This Row],[Taux TVA]]*Tableau4[[#This Row],[Régime TVA Récupération:]]))*Tableau4[[#This Row],[Type 2]]),0))</f>
        <v>0</v>
      </c>
      <c r="AO1277" s="701">
        <f t="shared" si="237"/>
        <v>0</v>
      </c>
      <c r="AP1277" s="255">
        <f t="shared" si="253"/>
        <v>0</v>
      </c>
      <c r="AQ1277" s="506">
        <f t="shared" si="254"/>
        <v>0</v>
      </c>
      <c r="AR1277" s="671"/>
      <c r="AS1277" s="512"/>
      <c r="AT1277" s="513"/>
      <c r="AU1277" s="753"/>
      <c r="AV1277" s="484"/>
      <c r="AW1277" s="484"/>
      <c r="AX1277" s="484"/>
      <c r="AY1277" s="484"/>
      <c r="AZ1277" s="484"/>
    </row>
    <row r="1278" spans="1:52" ht="15" hidden="1">
      <c r="A1278" s="543"/>
      <c r="B1278" s="530"/>
      <c r="C1278" s="531"/>
      <c r="D1278" s="551"/>
      <c r="E1278" s="532"/>
      <c r="F1278" s="532"/>
      <c r="G1278" s="532"/>
      <c r="H1278" s="533">
        <v>0.21</v>
      </c>
      <c r="I1278" s="533">
        <v>1</v>
      </c>
      <c r="J1278" s="534"/>
      <c r="K1278" s="506">
        <f t="shared" si="238"/>
        <v>0</v>
      </c>
      <c r="L1278" s="536">
        <v>1</v>
      </c>
      <c r="M1278" s="536"/>
      <c r="N1278" s="700">
        <f t="shared" si="250"/>
        <v>1</v>
      </c>
      <c r="O1278" s="508"/>
      <c r="P1278" s="508"/>
      <c r="Q1278" s="508"/>
      <c r="R1278" s="508"/>
      <c r="S1278" s="508"/>
      <c r="T1278" s="508"/>
      <c r="U1278" s="508"/>
      <c r="V1278" s="508"/>
      <c r="W1278" s="508"/>
      <c r="X1278" s="508"/>
      <c r="Y1278" s="508"/>
      <c r="Z1278" s="508"/>
      <c r="AA1278" s="508"/>
      <c r="AB1278" s="508"/>
      <c r="AC1278" s="508"/>
      <c r="AD1278" s="508"/>
      <c r="AE1278" s="508"/>
      <c r="AF1278" s="508"/>
      <c r="AG1278" s="508"/>
      <c r="AH1278" s="508"/>
      <c r="AI1278" s="508"/>
      <c r="AJ1278" s="508"/>
      <c r="AK1278" s="509">
        <f t="shared" ref="AK1278:AK1288" si="255">SUM(O1278:AJ1278)</f>
        <v>0</v>
      </c>
      <c r="AL1278" s="700">
        <f t="shared" si="252"/>
        <v>1</v>
      </c>
      <c r="AM1278" s="701">
        <f>IF(Tableau4[[#This Row],[N° pièce]]="",0,(Tableau4[[#This Row],[hors TVA]]+(Tableau4[[#This Row],[hors TVA]]*Tableau4[[#This Row],[Taux TVA]])-(Tableau4[[#This Row],[hors TVA]]*Tableau4[[#This Row],[Taux TVA]]*Tableau4[[#This Row],[Régime TVA Récupération:]]))*Tableau4[[#This Row],[Type 1]])</f>
        <v>0</v>
      </c>
      <c r="AN1278" s="701">
        <f>IF(Tableau4[[#This Row],[N° pièce]]="",0,IF($K$2="pôle",((Tableau4[[#This Row],[hors TVA]]+(Tableau4[[#This Row],[hors TVA]]*Tableau4[[#This Row],[Taux TVA]])-(Tableau4[[#This Row],[hors TVA]]*Tableau4[[#This Row],[Taux TVA]]*Tableau4[[#This Row],[Régime TVA Récupération:]]))*Tableau4[[#This Row],[Type 2]]),0))</f>
        <v>0</v>
      </c>
      <c r="AO1278" s="701">
        <f t="shared" si="237"/>
        <v>0</v>
      </c>
      <c r="AP1278" s="255">
        <f t="shared" si="253"/>
        <v>0</v>
      </c>
      <c r="AQ1278" s="506">
        <f t="shared" si="254"/>
        <v>0</v>
      </c>
      <c r="AR1278" s="671"/>
      <c r="AS1278" s="512"/>
      <c r="AT1278" s="513"/>
      <c r="AU1278" s="753"/>
      <c r="AV1278" s="484"/>
      <c r="AW1278" s="484"/>
      <c r="AX1278" s="484"/>
      <c r="AY1278" s="484"/>
      <c r="AZ1278" s="484"/>
    </row>
    <row r="1279" spans="1:52" ht="15" hidden="1">
      <c r="A1279" s="543"/>
      <c r="B1279" s="530"/>
      <c r="C1279" s="531"/>
      <c r="D1279" s="551"/>
      <c r="E1279" s="532"/>
      <c r="F1279" s="532"/>
      <c r="G1279" s="532"/>
      <c r="H1279" s="533">
        <v>0.21</v>
      </c>
      <c r="I1279" s="533">
        <v>1</v>
      </c>
      <c r="J1279" s="534"/>
      <c r="K1279" s="506">
        <f t="shared" si="238"/>
        <v>0</v>
      </c>
      <c r="L1279" s="536">
        <v>1</v>
      </c>
      <c r="M1279" s="536"/>
      <c r="N1279" s="700">
        <f t="shared" si="250"/>
        <v>1</v>
      </c>
      <c r="O1279" s="508"/>
      <c r="P1279" s="508"/>
      <c r="Q1279" s="508"/>
      <c r="R1279" s="508"/>
      <c r="S1279" s="508"/>
      <c r="T1279" s="508"/>
      <c r="U1279" s="508"/>
      <c r="V1279" s="508"/>
      <c r="W1279" s="508"/>
      <c r="X1279" s="508"/>
      <c r="Y1279" s="508"/>
      <c r="Z1279" s="508"/>
      <c r="AA1279" s="508"/>
      <c r="AB1279" s="508"/>
      <c r="AC1279" s="508"/>
      <c r="AD1279" s="508"/>
      <c r="AE1279" s="508"/>
      <c r="AF1279" s="508"/>
      <c r="AG1279" s="508"/>
      <c r="AH1279" s="508"/>
      <c r="AI1279" s="508"/>
      <c r="AJ1279" s="508"/>
      <c r="AK1279" s="509">
        <f t="shared" si="255"/>
        <v>0</v>
      </c>
      <c r="AL1279" s="700">
        <f t="shared" si="252"/>
        <v>1</v>
      </c>
      <c r="AM1279" s="701">
        <f>IF(Tableau4[[#This Row],[N° pièce]]="",0,(Tableau4[[#This Row],[hors TVA]]+(Tableau4[[#This Row],[hors TVA]]*Tableau4[[#This Row],[Taux TVA]])-(Tableau4[[#This Row],[hors TVA]]*Tableau4[[#This Row],[Taux TVA]]*Tableau4[[#This Row],[Régime TVA Récupération:]]))*Tableau4[[#This Row],[Type 1]])</f>
        <v>0</v>
      </c>
      <c r="AN1279" s="701">
        <f>IF(Tableau4[[#This Row],[N° pièce]]="",0,IF($K$2="pôle",((Tableau4[[#This Row],[hors TVA]]+(Tableau4[[#This Row],[hors TVA]]*Tableau4[[#This Row],[Taux TVA]])-(Tableau4[[#This Row],[hors TVA]]*Tableau4[[#This Row],[Taux TVA]]*Tableau4[[#This Row],[Régime TVA Récupération:]]))*Tableau4[[#This Row],[Type 2]]),0))</f>
        <v>0</v>
      </c>
      <c r="AO1279" s="701">
        <f t="shared" ref="AO1279:AO1342" si="256">$AM1279+$AN1279</f>
        <v>0</v>
      </c>
      <c r="AP1279" s="255">
        <f t="shared" si="253"/>
        <v>0</v>
      </c>
      <c r="AQ1279" s="506">
        <f t="shared" si="254"/>
        <v>0</v>
      </c>
      <c r="AR1279" s="671"/>
      <c r="AS1279" s="512"/>
      <c r="AT1279" s="513"/>
      <c r="AU1279" s="753"/>
      <c r="AV1279" s="484"/>
      <c r="AW1279" s="484"/>
      <c r="AX1279" s="484"/>
      <c r="AY1279" s="484"/>
      <c r="AZ1279" s="484"/>
    </row>
    <row r="1280" spans="1:52" ht="15" hidden="1">
      <c r="A1280" s="543"/>
      <c r="B1280" s="530"/>
      <c r="C1280" s="531"/>
      <c r="D1280" s="551"/>
      <c r="E1280" s="532"/>
      <c r="F1280" s="532"/>
      <c r="G1280" s="532"/>
      <c r="H1280" s="533">
        <v>0.21</v>
      </c>
      <c r="I1280" s="533">
        <v>1</v>
      </c>
      <c r="J1280" s="534"/>
      <c r="K1280" s="506">
        <f t="shared" si="238"/>
        <v>0</v>
      </c>
      <c r="L1280" s="536">
        <v>1</v>
      </c>
      <c r="M1280" s="536"/>
      <c r="N1280" s="700">
        <f t="shared" si="250"/>
        <v>1</v>
      </c>
      <c r="O1280" s="508"/>
      <c r="P1280" s="508"/>
      <c r="Q1280" s="508"/>
      <c r="R1280" s="508"/>
      <c r="S1280" s="508"/>
      <c r="T1280" s="508"/>
      <c r="U1280" s="508"/>
      <c r="V1280" s="508"/>
      <c r="W1280" s="508"/>
      <c r="X1280" s="508"/>
      <c r="Y1280" s="508"/>
      <c r="Z1280" s="508"/>
      <c r="AA1280" s="508"/>
      <c r="AB1280" s="508"/>
      <c r="AC1280" s="508"/>
      <c r="AD1280" s="508"/>
      <c r="AE1280" s="508"/>
      <c r="AF1280" s="508"/>
      <c r="AG1280" s="508"/>
      <c r="AH1280" s="508"/>
      <c r="AI1280" s="508"/>
      <c r="AJ1280" s="508"/>
      <c r="AK1280" s="509">
        <f t="shared" si="255"/>
        <v>0</v>
      </c>
      <c r="AL1280" s="700">
        <f t="shared" si="252"/>
        <v>1</v>
      </c>
      <c r="AM1280" s="701">
        <f>IF(Tableau4[[#This Row],[N° pièce]]="",0,(Tableau4[[#This Row],[hors TVA]]+(Tableau4[[#This Row],[hors TVA]]*Tableau4[[#This Row],[Taux TVA]])-(Tableau4[[#This Row],[hors TVA]]*Tableau4[[#This Row],[Taux TVA]]*Tableau4[[#This Row],[Régime TVA Récupération:]]))*Tableau4[[#This Row],[Type 1]])</f>
        <v>0</v>
      </c>
      <c r="AN1280" s="701">
        <f>IF(Tableau4[[#This Row],[N° pièce]]="",0,IF($K$2="pôle",((Tableau4[[#This Row],[hors TVA]]+(Tableau4[[#This Row],[hors TVA]]*Tableau4[[#This Row],[Taux TVA]])-(Tableau4[[#This Row],[hors TVA]]*Tableau4[[#This Row],[Taux TVA]]*Tableau4[[#This Row],[Régime TVA Récupération:]]))*Tableau4[[#This Row],[Type 2]]),0))</f>
        <v>0</v>
      </c>
      <c r="AO1280" s="701">
        <f t="shared" si="256"/>
        <v>0</v>
      </c>
      <c r="AP1280" s="255">
        <f t="shared" si="253"/>
        <v>0</v>
      </c>
      <c r="AQ1280" s="506">
        <f t="shared" si="254"/>
        <v>0</v>
      </c>
      <c r="AR1280" s="671"/>
      <c r="AS1280" s="512"/>
      <c r="AT1280" s="513"/>
      <c r="AU1280" s="753"/>
      <c r="AV1280" s="484"/>
      <c r="AW1280" s="484"/>
      <c r="AX1280" s="484"/>
      <c r="AY1280" s="484"/>
      <c r="AZ1280" s="484"/>
    </row>
    <row r="1281" spans="1:52" ht="15" hidden="1">
      <c r="A1281" s="543"/>
      <c r="B1281" s="530"/>
      <c r="C1281" s="531"/>
      <c r="D1281" s="551"/>
      <c r="E1281" s="532"/>
      <c r="F1281" s="532"/>
      <c r="G1281" s="532"/>
      <c r="H1281" s="533">
        <v>0.21</v>
      </c>
      <c r="I1281" s="533">
        <v>1</v>
      </c>
      <c r="J1281" s="534"/>
      <c r="K1281" s="506">
        <f t="shared" si="238"/>
        <v>0</v>
      </c>
      <c r="L1281" s="536">
        <v>1</v>
      </c>
      <c r="M1281" s="536"/>
      <c r="N1281" s="700">
        <f t="shared" si="250"/>
        <v>1</v>
      </c>
      <c r="O1281" s="508"/>
      <c r="P1281" s="508"/>
      <c r="Q1281" s="508"/>
      <c r="R1281" s="508"/>
      <c r="S1281" s="508"/>
      <c r="T1281" s="508"/>
      <c r="U1281" s="508"/>
      <c r="V1281" s="508"/>
      <c r="W1281" s="508"/>
      <c r="X1281" s="508"/>
      <c r="Y1281" s="508"/>
      <c r="Z1281" s="508"/>
      <c r="AA1281" s="508"/>
      <c r="AB1281" s="508"/>
      <c r="AC1281" s="508"/>
      <c r="AD1281" s="508"/>
      <c r="AE1281" s="508"/>
      <c r="AF1281" s="508"/>
      <c r="AG1281" s="508"/>
      <c r="AH1281" s="508"/>
      <c r="AI1281" s="508"/>
      <c r="AJ1281" s="508"/>
      <c r="AK1281" s="509">
        <f t="shared" si="255"/>
        <v>0</v>
      </c>
      <c r="AL1281" s="700">
        <f t="shared" si="252"/>
        <v>1</v>
      </c>
      <c r="AM1281" s="701">
        <f>IF(Tableau4[[#This Row],[N° pièce]]="",0,(Tableau4[[#This Row],[hors TVA]]+(Tableau4[[#This Row],[hors TVA]]*Tableau4[[#This Row],[Taux TVA]])-(Tableau4[[#This Row],[hors TVA]]*Tableau4[[#This Row],[Taux TVA]]*Tableau4[[#This Row],[Régime TVA Récupération:]]))*Tableau4[[#This Row],[Type 1]])</f>
        <v>0</v>
      </c>
      <c r="AN1281" s="701">
        <f>IF(Tableau4[[#This Row],[N° pièce]]="",0,IF($K$2="pôle",((Tableau4[[#This Row],[hors TVA]]+(Tableau4[[#This Row],[hors TVA]]*Tableau4[[#This Row],[Taux TVA]])-(Tableau4[[#This Row],[hors TVA]]*Tableau4[[#This Row],[Taux TVA]]*Tableau4[[#This Row],[Régime TVA Récupération:]]))*Tableau4[[#This Row],[Type 2]]),0))</f>
        <v>0</v>
      </c>
      <c r="AO1281" s="701">
        <f t="shared" si="256"/>
        <v>0</v>
      </c>
      <c r="AP1281" s="255">
        <f t="shared" si="253"/>
        <v>0</v>
      </c>
      <c r="AQ1281" s="506">
        <f t="shared" si="254"/>
        <v>0</v>
      </c>
      <c r="AR1281" s="671"/>
      <c r="AS1281" s="512"/>
      <c r="AT1281" s="513"/>
      <c r="AU1281" s="753"/>
      <c r="AV1281" s="484"/>
      <c r="AW1281" s="484"/>
      <c r="AX1281" s="484"/>
      <c r="AY1281" s="484"/>
      <c r="AZ1281" s="484"/>
    </row>
    <row r="1282" spans="1:52" ht="15" hidden="1">
      <c r="A1282" s="543"/>
      <c r="B1282" s="530"/>
      <c r="C1282" s="531"/>
      <c r="D1282" s="551"/>
      <c r="E1282" s="532"/>
      <c r="F1282" s="532"/>
      <c r="G1282" s="532"/>
      <c r="H1282" s="533">
        <v>0.21</v>
      </c>
      <c r="I1282" s="533">
        <v>1</v>
      </c>
      <c r="J1282" s="534"/>
      <c r="K1282" s="506">
        <f t="shared" si="238"/>
        <v>0</v>
      </c>
      <c r="L1282" s="536">
        <v>1</v>
      </c>
      <c r="M1282" s="536"/>
      <c r="N1282" s="700">
        <f t="shared" si="250"/>
        <v>1</v>
      </c>
      <c r="O1282" s="508"/>
      <c r="P1282" s="508"/>
      <c r="Q1282" s="508"/>
      <c r="R1282" s="508"/>
      <c r="S1282" s="508"/>
      <c r="T1282" s="508"/>
      <c r="U1282" s="508"/>
      <c r="V1282" s="508"/>
      <c r="W1282" s="508"/>
      <c r="X1282" s="508"/>
      <c r="Y1282" s="508"/>
      <c r="Z1282" s="508"/>
      <c r="AA1282" s="508"/>
      <c r="AB1282" s="508"/>
      <c r="AC1282" s="508"/>
      <c r="AD1282" s="508"/>
      <c r="AE1282" s="508"/>
      <c r="AF1282" s="508"/>
      <c r="AG1282" s="508"/>
      <c r="AH1282" s="508"/>
      <c r="AI1282" s="508"/>
      <c r="AJ1282" s="508"/>
      <c r="AK1282" s="509">
        <f t="shared" si="255"/>
        <v>0</v>
      </c>
      <c r="AL1282" s="700">
        <f t="shared" si="252"/>
        <v>1</v>
      </c>
      <c r="AM1282" s="701">
        <f>IF(Tableau4[[#This Row],[N° pièce]]="",0,(Tableau4[[#This Row],[hors TVA]]+(Tableau4[[#This Row],[hors TVA]]*Tableau4[[#This Row],[Taux TVA]])-(Tableau4[[#This Row],[hors TVA]]*Tableau4[[#This Row],[Taux TVA]]*Tableau4[[#This Row],[Régime TVA Récupération:]]))*Tableau4[[#This Row],[Type 1]])</f>
        <v>0</v>
      </c>
      <c r="AN1282" s="701">
        <f>IF(Tableau4[[#This Row],[N° pièce]]="",0,IF($K$2="pôle",((Tableau4[[#This Row],[hors TVA]]+(Tableau4[[#This Row],[hors TVA]]*Tableau4[[#This Row],[Taux TVA]])-(Tableau4[[#This Row],[hors TVA]]*Tableau4[[#This Row],[Taux TVA]]*Tableau4[[#This Row],[Régime TVA Récupération:]]))*Tableau4[[#This Row],[Type 2]]),0))</f>
        <v>0</v>
      </c>
      <c r="AO1282" s="701">
        <f t="shared" si="256"/>
        <v>0</v>
      </c>
      <c r="AP1282" s="255">
        <f t="shared" si="253"/>
        <v>0</v>
      </c>
      <c r="AQ1282" s="506">
        <f t="shared" si="254"/>
        <v>0</v>
      </c>
      <c r="AR1282" s="671"/>
      <c r="AS1282" s="512"/>
      <c r="AT1282" s="513"/>
      <c r="AU1282" s="753"/>
      <c r="AV1282" s="484"/>
      <c r="AW1282" s="484"/>
      <c r="AX1282" s="484"/>
      <c r="AY1282" s="484"/>
      <c r="AZ1282" s="484"/>
    </row>
    <row r="1283" spans="1:52" ht="15" hidden="1">
      <c r="A1283" s="543"/>
      <c r="B1283" s="530"/>
      <c r="C1283" s="531"/>
      <c r="D1283" s="551"/>
      <c r="E1283" s="532"/>
      <c r="F1283" s="532"/>
      <c r="G1283" s="532"/>
      <c r="H1283" s="533">
        <v>0.21</v>
      </c>
      <c r="I1283" s="533">
        <v>1</v>
      </c>
      <c r="J1283" s="534"/>
      <c r="K1283" s="506">
        <f t="shared" si="238"/>
        <v>0</v>
      </c>
      <c r="L1283" s="536">
        <v>1</v>
      </c>
      <c r="M1283" s="536"/>
      <c r="N1283" s="700">
        <f t="shared" si="250"/>
        <v>1</v>
      </c>
      <c r="O1283" s="508"/>
      <c r="P1283" s="508"/>
      <c r="Q1283" s="508"/>
      <c r="R1283" s="508"/>
      <c r="S1283" s="508"/>
      <c r="T1283" s="508"/>
      <c r="U1283" s="508"/>
      <c r="V1283" s="508"/>
      <c r="W1283" s="508"/>
      <c r="X1283" s="508"/>
      <c r="Y1283" s="508"/>
      <c r="Z1283" s="508"/>
      <c r="AA1283" s="508"/>
      <c r="AB1283" s="508"/>
      <c r="AC1283" s="508"/>
      <c r="AD1283" s="508"/>
      <c r="AE1283" s="508"/>
      <c r="AF1283" s="508"/>
      <c r="AG1283" s="508"/>
      <c r="AH1283" s="508"/>
      <c r="AI1283" s="508"/>
      <c r="AJ1283" s="508"/>
      <c r="AK1283" s="509">
        <f t="shared" si="255"/>
        <v>0</v>
      </c>
      <c r="AL1283" s="700">
        <f t="shared" si="252"/>
        <v>1</v>
      </c>
      <c r="AM1283" s="701">
        <f>IF(Tableau4[[#This Row],[N° pièce]]="",0,(Tableau4[[#This Row],[hors TVA]]+(Tableau4[[#This Row],[hors TVA]]*Tableau4[[#This Row],[Taux TVA]])-(Tableau4[[#This Row],[hors TVA]]*Tableau4[[#This Row],[Taux TVA]]*Tableau4[[#This Row],[Régime TVA Récupération:]]))*Tableau4[[#This Row],[Type 1]])</f>
        <v>0</v>
      </c>
      <c r="AN1283" s="701">
        <f>IF(Tableau4[[#This Row],[N° pièce]]="",0,IF($K$2="pôle",((Tableau4[[#This Row],[hors TVA]]+(Tableau4[[#This Row],[hors TVA]]*Tableau4[[#This Row],[Taux TVA]])-(Tableau4[[#This Row],[hors TVA]]*Tableau4[[#This Row],[Taux TVA]]*Tableau4[[#This Row],[Régime TVA Récupération:]]))*Tableau4[[#This Row],[Type 2]]),0))</f>
        <v>0</v>
      </c>
      <c r="AO1283" s="701">
        <f t="shared" si="256"/>
        <v>0</v>
      </c>
      <c r="AP1283" s="255">
        <f t="shared" si="253"/>
        <v>0</v>
      </c>
      <c r="AQ1283" s="506">
        <f t="shared" si="254"/>
        <v>0</v>
      </c>
      <c r="AR1283" s="671"/>
      <c r="AS1283" s="512"/>
      <c r="AT1283" s="513"/>
      <c r="AU1283" s="753"/>
      <c r="AV1283" s="484"/>
      <c r="AW1283" s="484"/>
      <c r="AX1283" s="484"/>
      <c r="AY1283" s="484"/>
      <c r="AZ1283" s="484"/>
    </row>
    <row r="1284" spans="1:52" ht="15" hidden="1">
      <c r="A1284" s="543"/>
      <c r="B1284" s="530"/>
      <c r="C1284" s="531"/>
      <c r="D1284" s="551"/>
      <c r="E1284" s="532"/>
      <c r="F1284" s="532"/>
      <c r="G1284" s="532"/>
      <c r="H1284" s="533">
        <v>0.21</v>
      </c>
      <c r="I1284" s="533">
        <v>1</v>
      </c>
      <c r="J1284" s="534"/>
      <c r="K1284" s="506">
        <f t="shared" si="238"/>
        <v>0</v>
      </c>
      <c r="L1284" s="536">
        <v>1</v>
      </c>
      <c r="M1284" s="536"/>
      <c r="N1284" s="700">
        <f t="shared" si="250"/>
        <v>1</v>
      </c>
      <c r="O1284" s="508"/>
      <c r="P1284" s="508"/>
      <c r="Q1284" s="508"/>
      <c r="R1284" s="508"/>
      <c r="S1284" s="508"/>
      <c r="T1284" s="508"/>
      <c r="U1284" s="508"/>
      <c r="V1284" s="508"/>
      <c r="W1284" s="508"/>
      <c r="X1284" s="508"/>
      <c r="Y1284" s="508"/>
      <c r="Z1284" s="508"/>
      <c r="AA1284" s="508"/>
      <c r="AB1284" s="508"/>
      <c r="AC1284" s="508"/>
      <c r="AD1284" s="508"/>
      <c r="AE1284" s="508"/>
      <c r="AF1284" s="508"/>
      <c r="AG1284" s="508"/>
      <c r="AH1284" s="508"/>
      <c r="AI1284" s="508"/>
      <c r="AJ1284" s="508"/>
      <c r="AK1284" s="509">
        <f t="shared" si="255"/>
        <v>0</v>
      </c>
      <c r="AL1284" s="700">
        <f t="shared" si="252"/>
        <v>1</v>
      </c>
      <c r="AM1284" s="701">
        <f>IF(Tableau4[[#This Row],[N° pièce]]="",0,(Tableau4[[#This Row],[hors TVA]]+(Tableau4[[#This Row],[hors TVA]]*Tableau4[[#This Row],[Taux TVA]])-(Tableau4[[#This Row],[hors TVA]]*Tableau4[[#This Row],[Taux TVA]]*Tableau4[[#This Row],[Régime TVA Récupération:]]))*Tableau4[[#This Row],[Type 1]])</f>
        <v>0</v>
      </c>
      <c r="AN1284" s="701">
        <f>IF(Tableau4[[#This Row],[N° pièce]]="",0,IF($K$2="pôle",((Tableau4[[#This Row],[hors TVA]]+(Tableau4[[#This Row],[hors TVA]]*Tableau4[[#This Row],[Taux TVA]])-(Tableau4[[#This Row],[hors TVA]]*Tableau4[[#This Row],[Taux TVA]]*Tableau4[[#This Row],[Régime TVA Récupération:]]))*Tableau4[[#This Row],[Type 2]]),0))</f>
        <v>0</v>
      </c>
      <c r="AO1284" s="701">
        <f t="shared" si="256"/>
        <v>0</v>
      </c>
      <c r="AP1284" s="255">
        <f t="shared" si="253"/>
        <v>0</v>
      </c>
      <c r="AQ1284" s="506">
        <f t="shared" si="254"/>
        <v>0</v>
      </c>
      <c r="AR1284" s="671"/>
      <c r="AS1284" s="512"/>
      <c r="AT1284" s="513"/>
      <c r="AU1284" s="753"/>
      <c r="AV1284" s="484"/>
      <c r="AW1284" s="484"/>
      <c r="AX1284" s="484"/>
      <c r="AY1284" s="484"/>
      <c r="AZ1284" s="484"/>
    </row>
    <row r="1285" spans="1:52" ht="15" hidden="1">
      <c r="A1285" s="543"/>
      <c r="B1285" s="530"/>
      <c r="C1285" s="531"/>
      <c r="D1285" s="551"/>
      <c r="E1285" s="532"/>
      <c r="F1285" s="532"/>
      <c r="G1285" s="532"/>
      <c r="H1285" s="533">
        <v>0.21</v>
      </c>
      <c r="I1285" s="533">
        <v>1</v>
      </c>
      <c r="J1285" s="534"/>
      <c r="K1285" s="506">
        <f t="shared" si="238"/>
        <v>0</v>
      </c>
      <c r="L1285" s="536">
        <v>1</v>
      </c>
      <c r="M1285" s="536"/>
      <c r="N1285" s="700">
        <f t="shared" si="250"/>
        <v>1</v>
      </c>
      <c r="O1285" s="508"/>
      <c r="P1285" s="508"/>
      <c r="Q1285" s="508"/>
      <c r="R1285" s="508"/>
      <c r="S1285" s="508"/>
      <c r="T1285" s="508"/>
      <c r="U1285" s="508"/>
      <c r="V1285" s="508"/>
      <c r="W1285" s="508"/>
      <c r="X1285" s="508"/>
      <c r="Y1285" s="508"/>
      <c r="Z1285" s="508"/>
      <c r="AA1285" s="508"/>
      <c r="AB1285" s="508"/>
      <c r="AC1285" s="508"/>
      <c r="AD1285" s="508"/>
      <c r="AE1285" s="508"/>
      <c r="AF1285" s="508"/>
      <c r="AG1285" s="508"/>
      <c r="AH1285" s="508"/>
      <c r="AI1285" s="508"/>
      <c r="AJ1285" s="508"/>
      <c r="AK1285" s="509">
        <f t="shared" si="255"/>
        <v>0</v>
      </c>
      <c r="AL1285" s="700">
        <f t="shared" si="252"/>
        <v>1</v>
      </c>
      <c r="AM1285" s="701">
        <f>IF(Tableau4[[#This Row],[N° pièce]]="",0,(Tableau4[[#This Row],[hors TVA]]+(Tableau4[[#This Row],[hors TVA]]*Tableau4[[#This Row],[Taux TVA]])-(Tableau4[[#This Row],[hors TVA]]*Tableau4[[#This Row],[Taux TVA]]*Tableau4[[#This Row],[Régime TVA Récupération:]]))*Tableau4[[#This Row],[Type 1]])</f>
        <v>0</v>
      </c>
      <c r="AN1285" s="701">
        <f>IF(Tableau4[[#This Row],[N° pièce]]="",0,IF($K$2="pôle",((Tableau4[[#This Row],[hors TVA]]+(Tableau4[[#This Row],[hors TVA]]*Tableau4[[#This Row],[Taux TVA]])-(Tableau4[[#This Row],[hors TVA]]*Tableau4[[#This Row],[Taux TVA]]*Tableau4[[#This Row],[Régime TVA Récupération:]]))*Tableau4[[#This Row],[Type 2]]),0))</f>
        <v>0</v>
      </c>
      <c r="AO1285" s="701">
        <f t="shared" si="256"/>
        <v>0</v>
      </c>
      <c r="AP1285" s="255">
        <f t="shared" si="253"/>
        <v>0</v>
      </c>
      <c r="AQ1285" s="506">
        <f t="shared" si="254"/>
        <v>0</v>
      </c>
      <c r="AR1285" s="671"/>
      <c r="AS1285" s="512"/>
      <c r="AT1285" s="513"/>
      <c r="AU1285" s="753"/>
      <c r="AV1285" s="484"/>
      <c r="AW1285" s="484"/>
      <c r="AX1285" s="484"/>
      <c r="AY1285" s="484"/>
      <c r="AZ1285" s="484"/>
    </row>
    <row r="1286" spans="1:52" ht="15" hidden="1">
      <c r="A1286" s="543"/>
      <c r="B1286" s="530"/>
      <c r="C1286" s="531"/>
      <c r="D1286" s="551"/>
      <c r="E1286" s="532"/>
      <c r="F1286" s="532"/>
      <c r="G1286" s="532"/>
      <c r="H1286" s="533">
        <v>0.21</v>
      </c>
      <c r="I1286" s="533">
        <v>1</v>
      </c>
      <c r="J1286" s="534"/>
      <c r="K1286" s="506">
        <f t="shared" si="238"/>
        <v>0</v>
      </c>
      <c r="L1286" s="536">
        <v>1</v>
      </c>
      <c r="M1286" s="536"/>
      <c r="N1286" s="700">
        <f t="shared" si="250"/>
        <v>1</v>
      </c>
      <c r="O1286" s="508"/>
      <c r="P1286" s="508"/>
      <c r="Q1286" s="508"/>
      <c r="R1286" s="508"/>
      <c r="S1286" s="508"/>
      <c r="T1286" s="508"/>
      <c r="U1286" s="508"/>
      <c r="V1286" s="508"/>
      <c r="W1286" s="508"/>
      <c r="X1286" s="508"/>
      <c r="Y1286" s="508"/>
      <c r="Z1286" s="508"/>
      <c r="AA1286" s="508"/>
      <c r="AB1286" s="508"/>
      <c r="AC1286" s="508"/>
      <c r="AD1286" s="508"/>
      <c r="AE1286" s="508"/>
      <c r="AF1286" s="508"/>
      <c r="AG1286" s="508"/>
      <c r="AH1286" s="508"/>
      <c r="AI1286" s="508"/>
      <c r="AJ1286" s="508"/>
      <c r="AK1286" s="509">
        <f t="shared" si="255"/>
        <v>0</v>
      </c>
      <c r="AL1286" s="700">
        <f t="shared" si="252"/>
        <v>1</v>
      </c>
      <c r="AM1286" s="701">
        <f>IF(Tableau4[[#This Row],[N° pièce]]="",0,(Tableau4[[#This Row],[hors TVA]]+(Tableau4[[#This Row],[hors TVA]]*Tableau4[[#This Row],[Taux TVA]])-(Tableau4[[#This Row],[hors TVA]]*Tableau4[[#This Row],[Taux TVA]]*Tableau4[[#This Row],[Régime TVA Récupération:]]))*Tableau4[[#This Row],[Type 1]])</f>
        <v>0</v>
      </c>
      <c r="AN1286" s="701">
        <f>IF(Tableau4[[#This Row],[N° pièce]]="",0,IF($K$2="pôle",((Tableau4[[#This Row],[hors TVA]]+(Tableau4[[#This Row],[hors TVA]]*Tableau4[[#This Row],[Taux TVA]])-(Tableau4[[#This Row],[hors TVA]]*Tableau4[[#This Row],[Taux TVA]]*Tableau4[[#This Row],[Régime TVA Récupération:]]))*Tableau4[[#This Row],[Type 2]]),0))</f>
        <v>0</v>
      </c>
      <c r="AO1286" s="701">
        <f t="shared" si="256"/>
        <v>0</v>
      </c>
      <c r="AP1286" s="255">
        <f t="shared" si="253"/>
        <v>0</v>
      </c>
      <c r="AQ1286" s="506">
        <f t="shared" si="254"/>
        <v>0</v>
      </c>
      <c r="AR1286" s="671"/>
      <c r="AS1286" s="512"/>
      <c r="AT1286" s="513"/>
      <c r="AU1286" s="753"/>
      <c r="AV1286" s="484"/>
      <c r="AW1286" s="484"/>
      <c r="AX1286" s="484"/>
      <c r="AY1286" s="484"/>
      <c r="AZ1286" s="484"/>
    </row>
    <row r="1287" spans="1:52" ht="15" hidden="1">
      <c r="A1287" s="543"/>
      <c r="B1287" s="530"/>
      <c r="C1287" s="531"/>
      <c r="D1287" s="551"/>
      <c r="E1287" s="532"/>
      <c r="F1287" s="532"/>
      <c r="G1287" s="532"/>
      <c r="H1287" s="533">
        <v>0.21</v>
      </c>
      <c r="I1287" s="533">
        <v>1</v>
      </c>
      <c r="J1287" s="534"/>
      <c r="K1287" s="506">
        <f t="shared" si="238"/>
        <v>0</v>
      </c>
      <c r="L1287" s="536">
        <v>1</v>
      </c>
      <c r="M1287" s="536"/>
      <c r="N1287" s="700">
        <f t="shared" si="250"/>
        <v>1</v>
      </c>
      <c r="O1287" s="508"/>
      <c r="P1287" s="508"/>
      <c r="Q1287" s="508"/>
      <c r="R1287" s="508"/>
      <c r="S1287" s="508"/>
      <c r="T1287" s="508"/>
      <c r="U1287" s="508"/>
      <c r="V1287" s="508"/>
      <c r="W1287" s="508"/>
      <c r="X1287" s="508"/>
      <c r="Y1287" s="508"/>
      <c r="Z1287" s="508"/>
      <c r="AA1287" s="508"/>
      <c r="AB1287" s="508"/>
      <c r="AC1287" s="508"/>
      <c r="AD1287" s="508"/>
      <c r="AE1287" s="508"/>
      <c r="AF1287" s="508"/>
      <c r="AG1287" s="508"/>
      <c r="AH1287" s="508"/>
      <c r="AI1287" s="508"/>
      <c r="AJ1287" s="508"/>
      <c r="AK1287" s="509">
        <f t="shared" si="255"/>
        <v>0</v>
      </c>
      <c r="AL1287" s="700">
        <f t="shared" si="252"/>
        <v>1</v>
      </c>
      <c r="AM1287" s="701">
        <f>IF(Tableau4[[#This Row],[N° pièce]]="",0,(Tableau4[[#This Row],[hors TVA]]+(Tableau4[[#This Row],[hors TVA]]*Tableau4[[#This Row],[Taux TVA]])-(Tableau4[[#This Row],[hors TVA]]*Tableau4[[#This Row],[Taux TVA]]*Tableau4[[#This Row],[Régime TVA Récupération:]]))*Tableau4[[#This Row],[Type 1]])</f>
        <v>0</v>
      </c>
      <c r="AN1287" s="701">
        <f>IF(Tableau4[[#This Row],[N° pièce]]="",0,IF($K$2="pôle",((Tableau4[[#This Row],[hors TVA]]+(Tableau4[[#This Row],[hors TVA]]*Tableau4[[#This Row],[Taux TVA]])-(Tableau4[[#This Row],[hors TVA]]*Tableau4[[#This Row],[Taux TVA]]*Tableau4[[#This Row],[Régime TVA Récupération:]]))*Tableau4[[#This Row],[Type 2]]),0))</f>
        <v>0</v>
      </c>
      <c r="AO1287" s="701">
        <f t="shared" si="256"/>
        <v>0</v>
      </c>
      <c r="AP1287" s="255">
        <f t="shared" si="253"/>
        <v>0</v>
      </c>
      <c r="AQ1287" s="506">
        <f t="shared" si="254"/>
        <v>0</v>
      </c>
      <c r="AR1287" s="671"/>
      <c r="AS1287" s="512"/>
      <c r="AT1287" s="513"/>
      <c r="AU1287" s="753"/>
      <c r="AV1287" s="484"/>
      <c r="AW1287" s="484"/>
      <c r="AX1287" s="484"/>
      <c r="AY1287" s="484"/>
      <c r="AZ1287" s="484"/>
    </row>
    <row r="1288" spans="1:52" ht="15" hidden="1">
      <c r="A1288" s="543"/>
      <c r="B1288" s="530"/>
      <c r="C1288" s="531"/>
      <c r="D1288" s="551"/>
      <c r="E1288" s="532"/>
      <c r="F1288" s="532"/>
      <c r="G1288" s="532"/>
      <c r="H1288" s="533">
        <v>0.21</v>
      </c>
      <c r="I1288" s="533">
        <v>1</v>
      </c>
      <c r="J1288" s="534"/>
      <c r="K1288" s="506">
        <f t="shared" si="238"/>
        <v>0</v>
      </c>
      <c r="L1288" s="536">
        <v>1</v>
      </c>
      <c r="M1288" s="536"/>
      <c r="N1288" s="700">
        <f t="shared" si="250"/>
        <v>1</v>
      </c>
      <c r="O1288" s="508"/>
      <c r="P1288" s="508"/>
      <c r="Q1288" s="508"/>
      <c r="R1288" s="508"/>
      <c r="S1288" s="508"/>
      <c r="T1288" s="508"/>
      <c r="U1288" s="508"/>
      <c r="V1288" s="508"/>
      <c r="W1288" s="508"/>
      <c r="X1288" s="508"/>
      <c r="Y1288" s="508"/>
      <c r="Z1288" s="508"/>
      <c r="AA1288" s="508"/>
      <c r="AB1288" s="508"/>
      <c r="AC1288" s="508"/>
      <c r="AD1288" s="508"/>
      <c r="AE1288" s="508"/>
      <c r="AF1288" s="508"/>
      <c r="AG1288" s="508"/>
      <c r="AH1288" s="508"/>
      <c r="AI1288" s="508"/>
      <c r="AJ1288" s="508"/>
      <c r="AK1288" s="509">
        <f t="shared" si="255"/>
        <v>0</v>
      </c>
      <c r="AL1288" s="700">
        <f t="shared" si="252"/>
        <v>1</v>
      </c>
      <c r="AM1288" s="701">
        <f>IF(Tableau4[[#This Row],[N° pièce]]="",0,(Tableau4[[#This Row],[hors TVA]]+(Tableau4[[#This Row],[hors TVA]]*Tableau4[[#This Row],[Taux TVA]])-(Tableau4[[#This Row],[hors TVA]]*Tableau4[[#This Row],[Taux TVA]]*Tableau4[[#This Row],[Régime TVA Récupération:]]))*Tableau4[[#This Row],[Type 1]])</f>
        <v>0</v>
      </c>
      <c r="AN1288" s="701">
        <f>IF(Tableau4[[#This Row],[N° pièce]]="",0,IF($K$2="pôle",((Tableau4[[#This Row],[hors TVA]]+(Tableau4[[#This Row],[hors TVA]]*Tableau4[[#This Row],[Taux TVA]])-(Tableau4[[#This Row],[hors TVA]]*Tableau4[[#This Row],[Taux TVA]]*Tableau4[[#This Row],[Régime TVA Récupération:]]))*Tableau4[[#This Row],[Type 2]]),0))</f>
        <v>0</v>
      </c>
      <c r="AO1288" s="701">
        <f t="shared" si="256"/>
        <v>0</v>
      </c>
      <c r="AP1288" s="255">
        <f t="shared" si="253"/>
        <v>0</v>
      </c>
      <c r="AQ1288" s="506">
        <f t="shared" si="254"/>
        <v>0</v>
      </c>
      <c r="AR1288" s="671"/>
      <c r="AS1288" s="512"/>
      <c r="AT1288" s="513"/>
      <c r="AU1288" s="753"/>
      <c r="AV1288" s="484"/>
      <c r="AW1288" s="484"/>
      <c r="AX1288" s="484"/>
      <c r="AY1288" s="484"/>
      <c r="AZ1288" s="484"/>
    </row>
    <row r="1289" spans="1:52" ht="15" hidden="1">
      <c r="A1289" s="543"/>
      <c r="B1289" s="530"/>
      <c r="C1289" s="531"/>
      <c r="D1289" s="551"/>
      <c r="E1289" s="532"/>
      <c r="F1289" s="532"/>
      <c r="G1289" s="532"/>
      <c r="H1289" s="533">
        <v>0.21</v>
      </c>
      <c r="I1289" s="533">
        <v>1</v>
      </c>
      <c r="J1289" s="534"/>
      <c r="K1289" s="506">
        <f t="shared" si="238"/>
        <v>0</v>
      </c>
      <c r="L1289" s="536">
        <v>1</v>
      </c>
      <c r="M1289" s="536"/>
      <c r="N1289" s="700">
        <f t="shared" ref="N1289:N1291" si="257">L1289+M1289</f>
        <v>1</v>
      </c>
      <c r="O1289" s="508"/>
      <c r="P1289" s="508"/>
      <c r="Q1289" s="508"/>
      <c r="R1289" s="508"/>
      <c r="S1289" s="508"/>
      <c r="T1289" s="508"/>
      <c r="U1289" s="508"/>
      <c r="V1289" s="508"/>
      <c r="W1289" s="508"/>
      <c r="X1289" s="508"/>
      <c r="Y1289" s="508"/>
      <c r="Z1289" s="508"/>
      <c r="AA1289" s="508"/>
      <c r="AB1289" s="508"/>
      <c r="AC1289" s="508"/>
      <c r="AD1289" s="508"/>
      <c r="AE1289" s="508"/>
      <c r="AF1289" s="508"/>
      <c r="AG1289" s="508"/>
      <c r="AH1289" s="508"/>
      <c r="AI1289" s="508"/>
      <c r="AJ1289" s="508"/>
      <c r="AK1289" s="509">
        <f t="shared" ref="AK1289:AK1291" si="258">SUM(O1289:AJ1289)</f>
        <v>0</v>
      </c>
      <c r="AL1289" s="700">
        <f t="shared" ref="AL1289:AL1291" si="259">N1289+AK1289</f>
        <v>1</v>
      </c>
      <c r="AM1289" s="701">
        <f>IF(Tableau4[[#This Row],[N° pièce]]="",0,(Tableau4[[#This Row],[hors TVA]]+(Tableau4[[#This Row],[hors TVA]]*Tableau4[[#This Row],[Taux TVA]])-(Tableau4[[#This Row],[hors TVA]]*Tableau4[[#This Row],[Taux TVA]]*Tableau4[[#This Row],[Régime TVA Récupération:]]))*Tableau4[[#This Row],[Type 1]])</f>
        <v>0</v>
      </c>
      <c r="AN1289" s="701">
        <f>IF(Tableau4[[#This Row],[N° pièce]]="",0,IF($K$2="pôle",((Tableau4[[#This Row],[hors TVA]]+(Tableau4[[#This Row],[hors TVA]]*Tableau4[[#This Row],[Taux TVA]])-(Tableau4[[#This Row],[hors TVA]]*Tableau4[[#This Row],[Taux TVA]]*Tableau4[[#This Row],[Régime TVA Récupération:]]))*Tableau4[[#This Row],[Type 2]]),0))</f>
        <v>0</v>
      </c>
      <c r="AO1289" s="701">
        <f t="shared" si="256"/>
        <v>0</v>
      </c>
      <c r="AP1289" s="255">
        <f t="shared" ref="AP1289:AP1291" si="260">AM1289-AR1289</f>
        <v>0</v>
      </c>
      <c r="AQ1289" s="506">
        <f t="shared" ref="AQ1289:AQ1291" si="261">AN1289-AS1289</f>
        <v>0</v>
      </c>
      <c r="AR1289" s="671"/>
      <c r="AS1289" s="512"/>
      <c r="AT1289" s="513"/>
      <c r="AU1289" s="753"/>
      <c r="AV1289" s="484"/>
      <c r="AW1289" s="484"/>
      <c r="AX1289" s="484"/>
      <c r="AY1289" s="484"/>
      <c r="AZ1289" s="484"/>
    </row>
    <row r="1290" spans="1:52" ht="15" hidden="1">
      <c r="A1290" s="543"/>
      <c r="B1290" s="530"/>
      <c r="C1290" s="531"/>
      <c r="D1290" s="551"/>
      <c r="E1290" s="532"/>
      <c r="F1290" s="532"/>
      <c r="G1290" s="532"/>
      <c r="H1290" s="533">
        <v>0.21</v>
      </c>
      <c r="I1290" s="533">
        <v>1</v>
      </c>
      <c r="J1290" s="534"/>
      <c r="K1290" s="506">
        <f t="shared" si="238"/>
        <v>0</v>
      </c>
      <c r="L1290" s="536">
        <v>1</v>
      </c>
      <c r="M1290" s="536"/>
      <c r="N1290" s="700">
        <f t="shared" si="257"/>
        <v>1</v>
      </c>
      <c r="O1290" s="508"/>
      <c r="P1290" s="508"/>
      <c r="Q1290" s="508"/>
      <c r="R1290" s="508"/>
      <c r="S1290" s="508"/>
      <c r="T1290" s="508"/>
      <c r="U1290" s="508"/>
      <c r="V1290" s="508"/>
      <c r="W1290" s="508"/>
      <c r="X1290" s="508"/>
      <c r="Y1290" s="508"/>
      <c r="Z1290" s="508"/>
      <c r="AA1290" s="508"/>
      <c r="AB1290" s="508"/>
      <c r="AC1290" s="508"/>
      <c r="AD1290" s="508"/>
      <c r="AE1290" s="508"/>
      <c r="AF1290" s="508"/>
      <c r="AG1290" s="508"/>
      <c r="AH1290" s="508"/>
      <c r="AI1290" s="508"/>
      <c r="AJ1290" s="508"/>
      <c r="AK1290" s="509">
        <f t="shared" si="258"/>
        <v>0</v>
      </c>
      <c r="AL1290" s="700">
        <f t="shared" si="259"/>
        <v>1</v>
      </c>
      <c r="AM1290" s="701">
        <f>IF(Tableau4[[#This Row],[N° pièce]]="",0,(Tableau4[[#This Row],[hors TVA]]+(Tableau4[[#This Row],[hors TVA]]*Tableau4[[#This Row],[Taux TVA]])-(Tableau4[[#This Row],[hors TVA]]*Tableau4[[#This Row],[Taux TVA]]*Tableau4[[#This Row],[Régime TVA Récupération:]]))*Tableau4[[#This Row],[Type 1]])</f>
        <v>0</v>
      </c>
      <c r="AN1290" s="701">
        <f>IF(Tableau4[[#This Row],[N° pièce]]="",0,IF($K$2="pôle",((Tableau4[[#This Row],[hors TVA]]+(Tableau4[[#This Row],[hors TVA]]*Tableau4[[#This Row],[Taux TVA]])-(Tableau4[[#This Row],[hors TVA]]*Tableau4[[#This Row],[Taux TVA]]*Tableau4[[#This Row],[Régime TVA Récupération:]]))*Tableau4[[#This Row],[Type 2]]),0))</f>
        <v>0</v>
      </c>
      <c r="AO1290" s="701">
        <f t="shared" si="256"/>
        <v>0</v>
      </c>
      <c r="AP1290" s="255">
        <f t="shared" si="260"/>
        <v>0</v>
      </c>
      <c r="AQ1290" s="506">
        <f t="shared" si="261"/>
        <v>0</v>
      </c>
      <c r="AR1290" s="671"/>
      <c r="AS1290" s="512"/>
      <c r="AT1290" s="513"/>
      <c r="AU1290" s="753"/>
      <c r="AV1290" s="484"/>
      <c r="AW1290" s="484"/>
      <c r="AX1290" s="484"/>
      <c r="AY1290" s="484"/>
      <c r="AZ1290" s="484"/>
    </row>
    <row r="1291" spans="1:52" ht="15" hidden="1">
      <c r="A1291" s="543"/>
      <c r="B1291" s="530"/>
      <c r="C1291" s="531"/>
      <c r="D1291" s="551"/>
      <c r="E1291" s="532"/>
      <c r="F1291" s="532"/>
      <c r="G1291" s="532"/>
      <c r="H1291" s="533">
        <v>0.21</v>
      </c>
      <c r="I1291" s="533">
        <v>1</v>
      </c>
      <c r="J1291" s="534"/>
      <c r="K1291" s="506">
        <f t="shared" si="238"/>
        <v>0</v>
      </c>
      <c r="L1291" s="536">
        <v>1</v>
      </c>
      <c r="M1291" s="536"/>
      <c r="N1291" s="700">
        <f t="shared" si="257"/>
        <v>1</v>
      </c>
      <c r="O1291" s="508"/>
      <c r="P1291" s="508"/>
      <c r="Q1291" s="508"/>
      <c r="R1291" s="508"/>
      <c r="S1291" s="508"/>
      <c r="T1291" s="508"/>
      <c r="U1291" s="508"/>
      <c r="V1291" s="508"/>
      <c r="W1291" s="508"/>
      <c r="X1291" s="508"/>
      <c r="Y1291" s="508"/>
      <c r="Z1291" s="508"/>
      <c r="AA1291" s="508"/>
      <c r="AB1291" s="508"/>
      <c r="AC1291" s="508"/>
      <c r="AD1291" s="508"/>
      <c r="AE1291" s="508"/>
      <c r="AF1291" s="508"/>
      <c r="AG1291" s="508"/>
      <c r="AH1291" s="508"/>
      <c r="AI1291" s="508"/>
      <c r="AJ1291" s="508"/>
      <c r="AK1291" s="509">
        <f t="shared" si="258"/>
        <v>0</v>
      </c>
      <c r="AL1291" s="700">
        <f t="shared" si="259"/>
        <v>1</v>
      </c>
      <c r="AM1291" s="701">
        <f>IF(Tableau4[[#This Row],[N° pièce]]="",0,(Tableau4[[#This Row],[hors TVA]]+(Tableau4[[#This Row],[hors TVA]]*Tableau4[[#This Row],[Taux TVA]])-(Tableau4[[#This Row],[hors TVA]]*Tableau4[[#This Row],[Taux TVA]]*Tableau4[[#This Row],[Régime TVA Récupération:]]))*Tableau4[[#This Row],[Type 1]])</f>
        <v>0</v>
      </c>
      <c r="AN1291" s="701">
        <f>IF(Tableau4[[#This Row],[N° pièce]]="",0,IF($K$2="pôle",((Tableau4[[#This Row],[hors TVA]]+(Tableau4[[#This Row],[hors TVA]]*Tableau4[[#This Row],[Taux TVA]])-(Tableau4[[#This Row],[hors TVA]]*Tableau4[[#This Row],[Taux TVA]]*Tableau4[[#This Row],[Régime TVA Récupération:]]))*Tableau4[[#This Row],[Type 2]]),0))</f>
        <v>0</v>
      </c>
      <c r="AO1291" s="701">
        <f t="shared" si="256"/>
        <v>0</v>
      </c>
      <c r="AP1291" s="255">
        <f t="shared" si="260"/>
        <v>0</v>
      </c>
      <c r="AQ1291" s="506">
        <f t="shared" si="261"/>
        <v>0</v>
      </c>
      <c r="AR1291" s="671"/>
      <c r="AS1291" s="512"/>
      <c r="AT1291" s="513"/>
      <c r="AU1291" s="753"/>
      <c r="AV1291" s="484"/>
      <c r="AW1291" s="484"/>
      <c r="AX1291" s="484"/>
      <c r="AY1291" s="484"/>
      <c r="AZ1291" s="484"/>
    </row>
    <row r="1292" spans="1:52" ht="15" hidden="1">
      <c r="A1292" s="543"/>
      <c r="B1292" s="530"/>
      <c r="C1292" s="531"/>
      <c r="D1292" s="551"/>
      <c r="E1292" s="532"/>
      <c r="F1292" s="532"/>
      <c r="G1292" s="532"/>
      <c r="H1292" s="533">
        <v>0.21</v>
      </c>
      <c r="I1292" s="533">
        <v>1</v>
      </c>
      <c r="J1292" s="534"/>
      <c r="K1292" s="506">
        <f t="shared" si="238"/>
        <v>0</v>
      </c>
      <c r="L1292" s="536">
        <v>1</v>
      </c>
      <c r="M1292" s="536"/>
      <c r="N1292" s="700">
        <f t="shared" si="250"/>
        <v>1</v>
      </c>
      <c r="O1292" s="508"/>
      <c r="P1292" s="508"/>
      <c r="Q1292" s="508"/>
      <c r="R1292" s="508"/>
      <c r="S1292" s="508"/>
      <c r="T1292" s="508"/>
      <c r="U1292" s="508"/>
      <c r="V1292" s="508"/>
      <c r="W1292" s="508"/>
      <c r="X1292" s="508"/>
      <c r="Y1292" s="508"/>
      <c r="Z1292" s="508"/>
      <c r="AA1292" s="508"/>
      <c r="AB1292" s="508"/>
      <c r="AC1292" s="508"/>
      <c r="AD1292" s="508"/>
      <c r="AE1292" s="508"/>
      <c r="AF1292" s="508"/>
      <c r="AG1292" s="508"/>
      <c r="AH1292" s="508"/>
      <c r="AI1292" s="508"/>
      <c r="AJ1292" s="508"/>
      <c r="AK1292" s="509">
        <f t="shared" si="251"/>
        <v>0</v>
      </c>
      <c r="AL1292" s="700">
        <f t="shared" si="252"/>
        <v>1</v>
      </c>
      <c r="AM1292" s="701">
        <f>IF(Tableau4[[#This Row],[N° pièce]]="",0,(Tableau4[[#This Row],[hors TVA]]+(Tableau4[[#This Row],[hors TVA]]*Tableau4[[#This Row],[Taux TVA]])-(Tableau4[[#This Row],[hors TVA]]*Tableau4[[#This Row],[Taux TVA]]*Tableau4[[#This Row],[Régime TVA Récupération:]]))*Tableau4[[#This Row],[Type 1]])</f>
        <v>0</v>
      </c>
      <c r="AN1292" s="701">
        <f>IF(Tableau4[[#This Row],[N° pièce]]="",0,IF($K$2="pôle",((Tableau4[[#This Row],[hors TVA]]+(Tableau4[[#This Row],[hors TVA]]*Tableau4[[#This Row],[Taux TVA]])-(Tableau4[[#This Row],[hors TVA]]*Tableau4[[#This Row],[Taux TVA]]*Tableau4[[#This Row],[Régime TVA Récupération:]]))*Tableau4[[#This Row],[Type 2]]),0))</f>
        <v>0</v>
      </c>
      <c r="AO1292" s="701">
        <f t="shared" si="256"/>
        <v>0</v>
      </c>
      <c r="AP1292" s="255">
        <f t="shared" si="253"/>
        <v>0</v>
      </c>
      <c r="AQ1292" s="506">
        <f t="shared" si="254"/>
        <v>0</v>
      </c>
      <c r="AR1292" s="671"/>
      <c r="AS1292" s="512"/>
      <c r="AT1292" s="513"/>
      <c r="AU1292" s="753"/>
      <c r="AV1292" s="484"/>
      <c r="AW1292" s="484"/>
      <c r="AX1292" s="484"/>
      <c r="AY1292" s="484"/>
      <c r="AZ1292" s="484"/>
    </row>
    <row r="1293" spans="1:52" ht="15" hidden="1">
      <c r="A1293" s="543"/>
      <c r="B1293" s="530"/>
      <c r="C1293" s="531"/>
      <c r="D1293" s="551"/>
      <c r="E1293" s="532"/>
      <c r="F1293" s="532"/>
      <c r="G1293" s="532"/>
      <c r="H1293" s="533">
        <v>0.21</v>
      </c>
      <c r="I1293" s="533">
        <v>1</v>
      </c>
      <c r="J1293" s="534"/>
      <c r="K1293" s="506">
        <f t="shared" si="238"/>
        <v>0</v>
      </c>
      <c r="L1293" s="536">
        <v>1</v>
      </c>
      <c r="M1293" s="536"/>
      <c r="N1293" s="700">
        <f t="shared" si="244"/>
        <v>1</v>
      </c>
      <c r="O1293" s="508"/>
      <c r="P1293" s="508"/>
      <c r="Q1293" s="508"/>
      <c r="R1293" s="508"/>
      <c r="S1293" s="508"/>
      <c r="T1293" s="508"/>
      <c r="U1293" s="508"/>
      <c r="V1293" s="508"/>
      <c r="W1293" s="508"/>
      <c r="X1293" s="508"/>
      <c r="Y1293" s="508"/>
      <c r="Z1293" s="508"/>
      <c r="AA1293" s="508"/>
      <c r="AB1293" s="508"/>
      <c r="AC1293" s="508"/>
      <c r="AD1293" s="508"/>
      <c r="AE1293" s="508"/>
      <c r="AF1293" s="508"/>
      <c r="AG1293" s="508"/>
      <c r="AH1293" s="508"/>
      <c r="AI1293" s="508"/>
      <c r="AJ1293" s="508"/>
      <c r="AK1293" s="509">
        <f t="shared" si="245"/>
        <v>0</v>
      </c>
      <c r="AL1293" s="700">
        <f t="shared" si="246"/>
        <v>1</v>
      </c>
      <c r="AM1293" s="701">
        <f>IF(Tableau4[[#This Row],[N° pièce]]="",0,(Tableau4[[#This Row],[hors TVA]]+(Tableau4[[#This Row],[hors TVA]]*Tableau4[[#This Row],[Taux TVA]])-(Tableau4[[#This Row],[hors TVA]]*Tableau4[[#This Row],[Taux TVA]]*Tableau4[[#This Row],[Régime TVA Récupération:]]))*Tableau4[[#This Row],[Type 1]])</f>
        <v>0</v>
      </c>
      <c r="AN1293" s="701">
        <f>IF(Tableau4[[#This Row],[N° pièce]]="",0,IF($K$2="pôle",((Tableau4[[#This Row],[hors TVA]]+(Tableau4[[#This Row],[hors TVA]]*Tableau4[[#This Row],[Taux TVA]])-(Tableau4[[#This Row],[hors TVA]]*Tableau4[[#This Row],[Taux TVA]]*Tableau4[[#This Row],[Régime TVA Récupération:]]))*Tableau4[[#This Row],[Type 2]]),0))</f>
        <v>0</v>
      </c>
      <c r="AO1293" s="701">
        <f t="shared" si="256"/>
        <v>0</v>
      </c>
      <c r="AP1293" s="255">
        <f t="shared" si="247"/>
        <v>0</v>
      </c>
      <c r="AQ1293" s="506">
        <f t="shared" si="248"/>
        <v>0</v>
      </c>
      <c r="AR1293" s="671"/>
      <c r="AS1293" s="512"/>
      <c r="AT1293" s="513"/>
      <c r="AU1293" s="753"/>
      <c r="AV1293" s="484"/>
      <c r="AW1293" s="484"/>
      <c r="AX1293" s="484"/>
      <c r="AY1293" s="484"/>
      <c r="AZ1293" s="484"/>
    </row>
    <row r="1294" spans="1:52" ht="15" hidden="1">
      <c r="A1294" s="543"/>
      <c r="B1294" s="530"/>
      <c r="C1294" s="531"/>
      <c r="D1294" s="551"/>
      <c r="E1294" s="532"/>
      <c r="F1294" s="532"/>
      <c r="G1294" s="532"/>
      <c r="H1294" s="533">
        <v>0.21</v>
      </c>
      <c r="I1294" s="533">
        <v>1</v>
      </c>
      <c r="J1294" s="534"/>
      <c r="K1294" s="506">
        <f t="shared" si="238"/>
        <v>0</v>
      </c>
      <c r="L1294" s="536">
        <v>1</v>
      </c>
      <c r="M1294" s="536"/>
      <c r="N1294" s="700">
        <f t="shared" si="244"/>
        <v>1</v>
      </c>
      <c r="O1294" s="508"/>
      <c r="P1294" s="508"/>
      <c r="Q1294" s="508"/>
      <c r="R1294" s="508"/>
      <c r="S1294" s="508"/>
      <c r="T1294" s="508"/>
      <c r="U1294" s="508"/>
      <c r="V1294" s="508"/>
      <c r="W1294" s="508"/>
      <c r="X1294" s="508"/>
      <c r="Y1294" s="508"/>
      <c r="Z1294" s="508"/>
      <c r="AA1294" s="508"/>
      <c r="AB1294" s="508"/>
      <c r="AC1294" s="508"/>
      <c r="AD1294" s="508"/>
      <c r="AE1294" s="508"/>
      <c r="AF1294" s="508"/>
      <c r="AG1294" s="508"/>
      <c r="AH1294" s="508"/>
      <c r="AI1294" s="508"/>
      <c r="AJ1294" s="508"/>
      <c r="AK1294" s="509">
        <f t="shared" si="245"/>
        <v>0</v>
      </c>
      <c r="AL1294" s="700">
        <f t="shared" si="246"/>
        <v>1</v>
      </c>
      <c r="AM1294" s="701">
        <f>IF(Tableau4[[#This Row],[N° pièce]]="",0,(Tableau4[[#This Row],[hors TVA]]+(Tableau4[[#This Row],[hors TVA]]*Tableau4[[#This Row],[Taux TVA]])-(Tableau4[[#This Row],[hors TVA]]*Tableau4[[#This Row],[Taux TVA]]*Tableau4[[#This Row],[Régime TVA Récupération:]]))*Tableau4[[#This Row],[Type 1]])</f>
        <v>0</v>
      </c>
      <c r="AN1294" s="701">
        <f>IF(Tableau4[[#This Row],[N° pièce]]="",0,IF($K$2="pôle",((Tableau4[[#This Row],[hors TVA]]+(Tableau4[[#This Row],[hors TVA]]*Tableau4[[#This Row],[Taux TVA]])-(Tableau4[[#This Row],[hors TVA]]*Tableau4[[#This Row],[Taux TVA]]*Tableau4[[#This Row],[Régime TVA Récupération:]]))*Tableau4[[#This Row],[Type 2]]),0))</f>
        <v>0</v>
      </c>
      <c r="AO1294" s="701">
        <f t="shared" si="256"/>
        <v>0</v>
      </c>
      <c r="AP1294" s="255">
        <f t="shared" si="247"/>
        <v>0</v>
      </c>
      <c r="AQ1294" s="506">
        <f t="shared" si="248"/>
        <v>0</v>
      </c>
      <c r="AR1294" s="671"/>
      <c r="AS1294" s="512"/>
      <c r="AT1294" s="513"/>
      <c r="AU1294" s="753"/>
      <c r="AV1294" s="484"/>
      <c r="AW1294" s="484"/>
      <c r="AX1294" s="484"/>
      <c r="AY1294" s="484"/>
      <c r="AZ1294" s="484"/>
    </row>
    <row r="1295" spans="1:52" ht="15" hidden="1">
      <c r="A1295" s="543"/>
      <c r="B1295" s="530"/>
      <c r="C1295" s="531"/>
      <c r="D1295" s="551"/>
      <c r="E1295" s="532"/>
      <c r="F1295" s="532"/>
      <c r="G1295" s="532"/>
      <c r="H1295" s="533">
        <v>0.21</v>
      </c>
      <c r="I1295" s="533">
        <v>1</v>
      </c>
      <c r="J1295" s="534"/>
      <c r="K1295" s="506">
        <f t="shared" si="238"/>
        <v>0</v>
      </c>
      <c r="L1295" s="536">
        <v>1</v>
      </c>
      <c r="M1295" s="536"/>
      <c r="N1295" s="700">
        <f t="shared" si="213"/>
        <v>1</v>
      </c>
      <c r="O1295" s="508"/>
      <c r="P1295" s="508"/>
      <c r="Q1295" s="508"/>
      <c r="R1295" s="508"/>
      <c r="S1295" s="508"/>
      <c r="T1295" s="508"/>
      <c r="U1295" s="508"/>
      <c r="V1295" s="508"/>
      <c r="W1295" s="508"/>
      <c r="X1295" s="508"/>
      <c r="Y1295" s="508"/>
      <c r="Z1295" s="508"/>
      <c r="AA1295" s="508"/>
      <c r="AB1295" s="508"/>
      <c r="AC1295" s="508"/>
      <c r="AD1295" s="508"/>
      <c r="AE1295" s="508"/>
      <c r="AF1295" s="508"/>
      <c r="AG1295" s="508"/>
      <c r="AH1295" s="508"/>
      <c r="AI1295" s="508"/>
      <c r="AJ1295" s="508"/>
      <c r="AK1295" s="509">
        <f t="shared" si="214"/>
        <v>0</v>
      </c>
      <c r="AL1295" s="700">
        <f t="shared" si="208"/>
        <v>1</v>
      </c>
      <c r="AM1295" s="701">
        <f>IF(Tableau4[[#This Row],[N° pièce]]="",0,(Tableau4[[#This Row],[hors TVA]]+(Tableau4[[#This Row],[hors TVA]]*Tableau4[[#This Row],[Taux TVA]])-(Tableau4[[#This Row],[hors TVA]]*Tableau4[[#This Row],[Taux TVA]]*Tableau4[[#This Row],[Régime TVA Récupération:]]))*Tableau4[[#This Row],[Type 1]])</f>
        <v>0</v>
      </c>
      <c r="AN1295" s="701">
        <f>IF(Tableau4[[#This Row],[N° pièce]]="",0,IF($K$2="pôle",((Tableau4[[#This Row],[hors TVA]]+(Tableau4[[#This Row],[hors TVA]]*Tableau4[[#This Row],[Taux TVA]])-(Tableau4[[#This Row],[hors TVA]]*Tableau4[[#This Row],[Taux TVA]]*Tableau4[[#This Row],[Régime TVA Récupération:]]))*Tableau4[[#This Row],[Type 2]]),0))</f>
        <v>0</v>
      </c>
      <c r="AO1295" s="701">
        <f t="shared" si="256"/>
        <v>0</v>
      </c>
      <c r="AP1295" s="255">
        <f t="shared" si="210"/>
        <v>0</v>
      </c>
      <c r="AQ1295" s="506">
        <f t="shared" si="211"/>
        <v>0</v>
      </c>
      <c r="AR1295" s="671"/>
      <c r="AS1295" s="512"/>
      <c r="AT1295" s="513"/>
      <c r="AU1295" s="753"/>
      <c r="AV1295" s="484"/>
      <c r="AW1295" s="484"/>
      <c r="AX1295" s="484"/>
      <c r="AY1295" s="484"/>
      <c r="AZ1295" s="484"/>
    </row>
    <row r="1296" spans="1:52" ht="15" hidden="1">
      <c r="A1296" s="543"/>
      <c r="B1296" s="530"/>
      <c r="C1296" s="531"/>
      <c r="D1296" s="551"/>
      <c r="E1296" s="532"/>
      <c r="F1296" s="532"/>
      <c r="G1296" s="532"/>
      <c r="H1296" s="533">
        <v>0.21</v>
      </c>
      <c r="I1296" s="533">
        <v>1</v>
      </c>
      <c r="J1296" s="534"/>
      <c r="K1296" s="506">
        <f t="shared" si="238"/>
        <v>0</v>
      </c>
      <c r="L1296" s="536">
        <v>1</v>
      </c>
      <c r="M1296" s="536"/>
      <c r="N1296" s="700">
        <f t="shared" si="213"/>
        <v>1</v>
      </c>
      <c r="O1296" s="508"/>
      <c r="P1296" s="508"/>
      <c r="Q1296" s="508"/>
      <c r="R1296" s="508"/>
      <c r="S1296" s="508"/>
      <c r="T1296" s="508"/>
      <c r="U1296" s="508"/>
      <c r="V1296" s="508"/>
      <c r="W1296" s="508"/>
      <c r="X1296" s="508"/>
      <c r="Y1296" s="508"/>
      <c r="Z1296" s="508"/>
      <c r="AA1296" s="508"/>
      <c r="AB1296" s="508"/>
      <c r="AC1296" s="508"/>
      <c r="AD1296" s="508"/>
      <c r="AE1296" s="508"/>
      <c r="AF1296" s="508"/>
      <c r="AG1296" s="508"/>
      <c r="AH1296" s="508"/>
      <c r="AI1296" s="508"/>
      <c r="AJ1296" s="508"/>
      <c r="AK1296" s="509">
        <f t="shared" si="214"/>
        <v>0</v>
      </c>
      <c r="AL1296" s="700">
        <f t="shared" si="208"/>
        <v>1</v>
      </c>
      <c r="AM1296" s="701">
        <f>IF(Tableau4[[#This Row],[N° pièce]]="",0,(Tableau4[[#This Row],[hors TVA]]+(Tableau4[[#This Row],[hors TVA]]*Tableau4[[#This Row],[Taux TVA]])-(Tableau4[[#This Row],[hors TVA]]*Tableau4[[#This Row],[Taux TVA]]*Tableau4[[#This Row],[Régime TVA Récupération:]]))*Tableau4[[#This Row],[Type 1]])</f>
        <v>0</v>
      </c>
      <c r="AN1296" s="701">
        <f>IF(Tableau4[[#This Row],[N° pièce]]="",0,IF($K$2="pôle",((Tableau4[[#This Row],[hors TVA]]+(Tableau4[[#This Row],[hors TVA]]*Tableau4[[#This Row],[Taux TVA]])-(Tableau4[[#This Row],[hors TVA]]*Tableau4[[#This Row],[Taux TVA]]*Tableau4[[#This Row],[Régime TVA Récupération:]]))*Tableau4[[#This Row],[Type 2]]),0))</f>
        <v>0</v>
      </c>
      <c r="AO1296" s="701">
        <f t="shared" si="256"/>
        <v>0</v>
      </c>
      <c r="AP1296" s="255">
        <f t="shared" si="210"/>
        <v>0</v>
      </c>
      <c r="AQ1296" s="506">
        <f t="shared" si="211"/>
        <v>0</v>
      </c>
      <c r="AR1296" s="671"/>
      <c r="AS1296" s="512"/>
      <c r="AT1296" s="513"/>
      <c r="AU1296" s="753"/>
      <c r="AV1296" s="484"/>
      <c r="AW1296" s="484"/>
      <c r="AX1296" s="484"/>
      <c r="AY1296" s="484"/>
      <c r="AZ1296" s="484"/>
    </row>
    <row r="1297" spans="1:55" ht="15" hidden="1">
      <c r="A1297" s="543"/>
      <c r="B1297" s="530"/>
      <c r="C1297" s="531"/>
      <c r="D1297" s="551"/>
      <c r="E1297" s="532"/>
      <c r="F1297" s="532"/>
      <c r="G1297" s="532"/>
      <c r="H1297" s="533">
        <v>0.21</v>
      </c>
      <c r="I1297" s="533">
        <v>1</v>
      </c>
      <c r="J1297" s="534"/>
      <c r="K1297" s="506">
        <f t="shared" si="238"/>
        <v>0</v>
      </c>
      <c r="L1297" s="536">
        <v>1</v>
      </c>
      <c r="M1297" s="536"/>
      <c r="N1297" s="700">
        <f t="shared" si="213"/>
        <v>1</v>
      </c>
      <c r="O1297" s="508"/>
      <c r="P1297" s="508"/>
      <c r="Q1297" s="508"/>
      <c r="R1297" s="508"/>
      <c r="S1297" s="508"/>
      <c r="T1297" s="508"/>
      <c r="U1297" s="508"/>
      <c r="V1297" s="508"/>
      <c r="W1297" s="508"/>
      <c r="X1297" s="508"/>
      <c r="Y1297" s="508"/>
      <c r="Z1297" s="508"/>
      <c r="AA1297" s="508"/>
      <c r="AB1297" s="508"/>
      <c r="AC1297" s="508"/>
      <c r="AD1297" s="508"/>
      <c r="AE1297" s="508"/>
      <c r="AF1297" s="508"/>
      <c r="AG1297" s="508"/>
      <c r="AH1297" s="508"/>
      <c r="AI1297" s="508"/>
      <c r="AJ1297" s="508"/>
      <c r="AK1297" s="509">
        <f t="shared" si="214"/>
        <v>0</v>
      </c>
      <c r="AL1297" s="700">
        <f t="shared" si="208"/>
        <v>1</v>
      </c>
      <c r="AM1297" s="701">
        <f>IF(Tableau4[[#This Row],[N° pièce]]="",0,(Tableau4[[#This Row],[hors TVA]]+(Tableau4[[#This Row],[hors TVA]]*Tableau4[[#This Row],[Taux TVA]])-(Tableau4[[#This Row],[hors TVA]]*Tableau4[[#This Row],[Taux TVA]]*Tableau4[[#This Row],[Régime TVA Récupération:]]))*Tableau4[[#This Row],[Type 1]])</f>
        <v>0</v>
      </c>
      <c r="AN1297" s="701">
        <f>IF(Tableau4[[#This Row],[N° pièce]]="",0,IF($K$2="pôle",((Tableau4[[#This Row],[hors TVA]]+(Tableau4[[#This Row],[hors TVA]]*Tableau4[[#This Row],[Taux TVA]])-(Tableau4[[#This Row],[hors TVA]]*Tableau4[[#This Row],[Taux TVA]]*Tableau4[[#This Row],[Régime TVA Récupération:]]))*Tableau4[[#This Row],[Type 2]]),0))</f>
        <v>0</v>
      </c>
      <c r="AO1297" s="701">
        <f t="shared" si="256"/>
        <v>0</v>
      </c>
      <c r="AP1297" s="255">
        <f t="shared" si="210"/>
        <v>0</v>
      </c>
      <c r="AQ1297" s="506">
        <f t="shared" si="211"/>
        <v>0</v>
      </c>
      <c r="AR1297" s="671"/>
      <c r="AS1297" s="512"/>
      <c r="AT1297" s="513"/>
      <c r="AU1297" s="753"/>
      <c r="AV1297" s="484"/>
      <c r="AW1297" s="484"/>
      <c r="AX1297" s="484"/>
      <c r="AY1297" s="484"/>
      <c r="AZ1297" s="484"/>
    </row>
    <row r="1298" spans="1:55" ht="15" hidden="1">
      <c r="A1298" s="543"/>
      <c r="B1298" s="530"/>
      <c r="C1298" s="531"/>
      <c r="D1298" s="551"/>
      <c r="E1298" s="532"/>
      <c r="F1298" s="532"/>
      <c r="G1298" s="532"/>
      <c r="H1298" s="533">
        <v>0.21</v>
      </c>
      <c r="I1298" s="533">
        <v>1</v>
      </c>
      <c r="J1298" s="534"/>
      <c r="K1298" s="506">
        <f t="shared" si="238"/>
        <v>0</v>
      </c>
      <c r="L1298" s="536">
        <v>1</v>
      </c>
      <c r="M1298" s="536"/>
      <c r="N1298" s="700">
        <f t="shared" si="213"/>
        <v>1</v>
      </c>
      <c r="O1298" s="508"/>
      <c r="P1298" s="508"/>
      <c r="Q1298" s="508"/>
      <c r="R1298" s="508"/>
      <c r="S1298" s="508"/>
      <c r="T1298" s="508"/>
      <c r="U1298" s="508"/>
      <c r="V1298" s="508"/>
      <c r="W1298" s="508"/>
      <c r="X1298" s="508"/>
      <c r="Y1298" s="508"/>
      <c r="Z1298" s="508"/>
      <c r="AA1298" s="508"/>
      <c r="AB1298" s="508"/>
      <c r="AC1298" s="508"/>
      <c r="AD1298" s="508"/>
      <c r="AE1298" s="508"/>
      <c r="AF1298" s="508"/>
      <c r="AG1298" s="508"/>
      <c r="AH1298" s="508"/>
      <c r="AI1298" s="508"/>
      <c r="AJ1298" s="508"/>
      <c r="AK1298" s="509">
        <f t="shared" si="214"/>
        <v>0</v>
      </c>
      <c r="AL1298" s="700">
        <f t="shared" si="208"/>
        <v>1</v>
      </c>
      <c r="AM1298" s="701">
        <f>IF(Tableau4[[#This Row],[N° pièce]]="",0,(Tableau4[[#This Row],[hors TVA]]+(Tableau4[[#This Row],[hors TVA]]*Tableau4[[#This Row],[Taux TVA]])-(Tableau4[[#This Row],[hors TVA]]*Tableau4[[#This Row],[Taux TVA]]*Tableau4[[#This Row],[Régime TVA Récupération:]]))*Tableau4[[#This Row],[Type 1]])</f>
        <v>0</v>
      </c>
      <c r="AN1298" s="701">
        <f>IF(Tableau4[[#This Row],[N° pièce]]="",0,IF($K$2="pôle",((Tableau4[[#This Row],[hors TVA]]+(Tableau4[[#This Row],[hors TVA]]*Tableau4[[#This Row],[Taux TVA]])-(Tableau4[[#This Row],[hors TVA]]*Tableau4[[#This Row],[Taux TVA]]*Tableau4[[#This Row],[Régime TVA Récupération:]]))*Tableau4[[#This Row],[Type 2]]),0))</f>
        <v>0</v>
      </c>
      <c r="AO1298" s="701">
        <f t="shared" si="256"/>
        <v>0</v>
      </c>
      <c r="AP1298" s="255">
        <f t="shared" si="210"/>
        <v>0</v>
      </c>
      <c r="AQ1298" s="506">
        <f t="shared" si="211"/>
        <v>0</v>
      </c>
      <c r="AR1298" s="671"/>
      <c r="AS1298" s="512"/>
      <c r="AT1298" s="513"/>
      <c r="AU1298" s="753"/>
      <c r="AV1298" s="484"/>
      <c r="AW1298" s="484"/>
      <c r="AX1298" s="484"/>
      <c r="AY1298" s="484"/>
      <c r="AZ1298" s="484"/>
    </row>
    <row r="1299" spans="1:55" ht="15" hidden="1">
      <c r="A1299" s="543"/>
      <c r="B1299" s="530"/>
      <c r="C1299" s="531"/>
      <c r="D1299" s="551"/>
      <c r="E1299" s="532"/>
      <c r="F1299" s="532"/>
      <c r="G1299" s="532"/>
      <c r="H1299" s="533">
        <v>0.21</v>
      </c>
      <c r="I1299" s="533">
        <v>1</v>
      </c>
      <c r="J1299" s="534"/>
      <c r="K1299" s="506">
        <f t="shared" si="238"/>
        <v>0</v>
      </c>
      <c r="L1299" s="536">
        <v>1</v>
      </c>
      <c r="M1299" s="536"/>
      <c r="N1299" s="700">
        <f t="shared" si="213"/>
        <v>1</v>
      </c>
      <c r="O1299" s="508"/>
      <c r="P1299" s="508"/>
      <c r="Q1299" s="508"/>
      <c r="R1299" s="508"/>
      <c r="S1299" s="508"/>
      <c r="T1299" s="508"/>
      <c r="U1299" s="508"/>
      <c r="V1299" s="508"/>
      <c r="W1299" s="508"/>
      <c r="X1299" s="508"/>
      <c r="Y1299" s="508"/>
      <c r="Z1299" s="508"/>
      <c r="AA1299" s="508"/>
      <c r="AB1299" s="508"/>
      <c r="AC1299" s="508"/>
      <c r="AD1299" s="508"/>
      <c r="AE1299" s="508"/>
      <c r="AF1299" s="508"/>
      <c r="AG1299" s="508"/>
      <c r="AH1299" s="508"/>
      <c r="AI1299" s="508"/>
      <c r="AJ1299" s="508"/>
      <c r="AK1299" s="509">
        <f t="shared" si="214"/>
        <v>0</v>
      </c>
      <c r="AL1299" s="700">
        <f t="shared" si="208"/>
        <v>1</v>
      </c>
      <c r="AM1299" s="701">
        <f>IF(Tableau4[[#This Row],[N° pièce]]="",0,(Tableau4[[#This Row],[hors TVA]]+(Tableau4[[#This Row],[hors TVA]]*Tableau4[[#This Row],[Taux TVA]])-(Tableau4[[#This Row],[hors TVA]]*Tableau4[[#This Row],[Taux TVA]]*Tableau4[[#This Row],[Régime TVA Récupération:]]))*Tableau4[[#This Row],[Type 1]])</f>
        <v>0</v>
      </c>
      <c r="AN1299" s="701">
        <f>IF(Tableau4[[#This Row],[N° pièce]]="",0,IF($K$2="pôle",((Tableau4[[#This Row],[hors TVA]]+(Tableau4[[#This Row],[hors TVA]]*Tableau4[[#This Row],[Taux TVA]])-(Tableau4[[#This Row],[hors TVA]]*Tableau4[[#This Row],[Taux TVA]]*Tableau4[[#This Row],[Régime TVA Récupération:]]))*Tableau4[[#This Row],[Type 2]]),0))</f>
        <v>0</v>
      </c>
      <c r="AO1299" s="701">
        <f t="shared" si="256"/>
        <v>0</v>
      </c>
      <c r="AP1299" s="255">
        <f t="shared" si="210"/>
        <v>0</v>
      </c>
      <c r="AQ1299" s="506">
        <f t="shared" si="211"/>
        <v>0</v>
      </c>
      <c r="AR1299" s="671"/>
      <c r="AS1299" s="512"/>
      <c r="AT1299" s="513"/>
      <c r="AU1299" s="753"/>
      <c r="AV1299" s="484"/>
      <c r="AW1299" s="484"/>
      <c r="AX1299" s="484"/>
      <c r="AY1299" s="484"/>
      <c r="AZ1299" s="484"/>
    </row>
    <row r="1300" spans="1:55" ht="15" hidden="1">
      <c r="A1300" s="543"/>
      <c r="B1300" s="530"/>
      <c r="C1300" s="531"/>
      <c r="D1300" s="551"/>
      <c r="E1300" s="532"/>
      <c r="F1300" s="532"/>
      <c r="G1300" s="532"/>
      <c r="H1300" s="533">
        <v>0.21</v>
      </c>
      <c r="I1300" s="533">
        <v>1</v>
      </c>
      <c r="J1300" s="534"/>
      <c r="K1300" s="506">
        <f t="shared" si="238"/>
        <v>0</v>
      </c>
      <c r="L1300" s="536">
        <v>1</v>
      </c>
      <c r="M1300" s="536"/>
      <c r="N1300" s="700">
        <f t="shared" si="213"/>
        <v>1</v>
      </c>
      <c r="O1300" s="508"/>
      <c r="P1300" s="508"/>
      <c r="Q1300" s="508"/>
      <c r="R1300" s="508"/>
      <c r="S1300" s="508"/>
      <c r="T1300" s="508"/>
      <c r="U1300" s="508"/>
      <c r="V1300" s="508"/>
      <c r="W1300" s="508"/>
      <c r="X1300" s="508"/>
      <c r="Y1300" s="508"/>
      <c r="Z1300" s="508"/>
      <c r="AA1300" s="508"/>
      <c r="AB1300" s="508"/>
      <c r="AC1300" s="508"/>
      <c r="AD1300" s="508"/>
      <c r="AE1300" s="508"/>
      <c r="AF1300" s="508"/>
      <c r="AG1300" s="508"/>
      <c r="AH1300" s="508"/>
      <c r="AI1300" s="508"/>
      <c r="AJ1300" s="508"/>
      <c r="AK1300" s="509">
        <f t="shared" si="214"/>
        <v>0</v>
      </c>
      <c r="AL1300" s="700">
        <f t="shared" si="208"/>
        <v>1</v>
      </c>
      <c r="AM1300" s="701">
        <f>IF(Tableau4[[#This Row],[N° pièce]]="",0,(Tableau4[[#This Row],[hors TVA]]+(Tableau4[[#This Row],[hors TVA]]*Tableau4[[#This Row],[Taux TVA]])-(Tableau4[[#This Row],[hors TVA]]*Tableau4[[#This Row],[Taux TVA]]*Tableau4[[#This Row],[Régime TVA Récupération:]]))*Tableau4[[#This Row],[Type 1]])</f>
        <v>0</v>
      </c>
      <c r="AN1300" s="701">
        <f>IF(Tableau4[[#This Row],[N° pièce]]="",0,IF($K$2="pôle",((Tableau4[[#This Row],[hors TVA]]+(Tableau4[[#This Row],[hors TVA]]*Tableau4[[#This Row],[Taux TVA]])-(Tableau4[[#This Row],[hors TVA]]*Tableau4[[#This Row],[Taux TVA]]*Tableau4[[#This Row],[Régime TVA Récupération:]]))*Tableau4[[#This Row],[Type 2]]),0))</f>
        <v>0</v>
      </c>
      <c r="AO1300" s="701">
        <f t="shared" si="256"/>
        <v>0</v>
      </c>
      <c r="AP1300" s="255">
        <f t="shared" si="210"/>
        <v>0</v>
      </c>
      <c r="AQ1300" s="506">
        <f t="shared" si="211"/>
        <v>0</v>
      </c>
      <c r="AR1300" s="671"/>
      <c r="AS1300" s="512"/>
      <c r="AT1300" s="513"/>
      <c r="AU1300" s="753"/>
      <c r="AV1300" s="484"/>
      <c r="AW1300" s="484"/>
      <c r="AX1300" s="484"/>
      <c r="AY1300" s="484"/>
      <c r="AZ1300" s="484"/>
    </row>
    <row r="1301" spans="1:55" ht="15" hidden="1">
      <c r="A1301" s="543"/>
      <c r="B1301" s="530"/>
      <c r="C1301" s="531"/>
      <c r="D1301" s="551"/>
      <c r="E1301" s="532"/>
      <c r="F1301" s="532"/>
      <c r="G1301" s="532"/>
      <c r="H1301" s="533">
        <v>0.21</v>
      </c>
      <c r="I1301" s="533">
        <v>1</v>
      </c>
      <c r="J1301" s="534"/>
      <c r="K1301" s="506">
        <f t="shared" si="238"/>
        <v>0</v>
      </c>
      <c r="L1301" s="536">
        <v>1</v>
      </c>
      <c r="M1301" s="536"/>
      <c r="N1301" s="700">
        <f t="shared" si="213"/>
        <v>1</v>
      </c>
      <c r="O1301" s="508"/>
      <c r="P1301" s="508"/>
      <c r="Q1301" s="508"/>
      <c r="R1301" s="508"/>
      <c r="S1301" s="508"/>
      <c r="T1301" s="508"/>
      <c r="U1301" s="508"/>
      <c r="V1301" s="508"/>
      <c r="W1301" s="508"/>
      <c r="X1301" s="508"/>
      <c r="Y1301" s="508"/>
      <c r="Z1301" s="508"/>
      <c r="AA1301" s="508"/>
      <c r="AB1301" s="508"/>
      <c r="AC1301" s="508"/>
      <c r="AD1301" s="508"/>
      <c r="AE1301" s="508"/>
      <c r="AF1301" s="508"/>
      <c r="AG1301" s="508"/>
      <c r="AH1301" s="508"/>
      <c r="AI1301" s="508"/>
      <c r="AJ1301" s="508"/>
      <c r="AK1301" s="509">
        <f t="shared" si="214"/>
        <v>0</v>
      </c>
      <c r="AL1301" s="700">
        <f t="shared" si="208"/>
        <v>1</v>
      </c>
      <c r="AM1301" s="701">
        <f>IF(Tableau4[[#This Row],[N° pièce]]="",0,(Tableau4[[#This Row],[hors TVA]]+(Tableau4[[#This Row],[hors TVA]]*Tableau4[[#This Row],[Taux TVA]])-(Tableau4[[#This Row],[hors TVA]]*Tableau4[[#This Row],[Taux TVA]]*Tableau4[[#This Row],[Régime TVA Récupération:]]))*Tableau4[[#This Row],[Type 1]])</f>
        <v>0</v>
      </c>
      <c r="AN1301" s="701">
        <f>IF(Tableau4[[#This Row],[N° pièce]]="",0,IF($K$2="pôle",((Tableau4[[#This Row],[hors TVA]]+(Tableau4[[#This Row],[hors TVA]]*Tableau4[[#This Row],[Taux TVA]])-(Tableau4[[#This Row],[hors TVA]]*Tableau4[[#This Row],[Taux TVA]]*Tableau4[[#This Row],[Régime TVA Récupération:]]))*Tableau4[[#This Row],[Type 2]]),0))</f>
        <v>0</v>
      </c>
      <c r="AO1301" s="701">
        <f t="shared" si="256"/>
        <v>0</v>
      </c>
      <c r="AP1301" s="255">
        <f t="shared" si="210"/>
        <v>0</v>
      </c>
      <c r="AQ1301" s="506">
        <f t="shared" si="211"/>
        <v>0</v>
      </c>
      <c r="AR1301" s="671"/>
      <c r="AS1301" s="512"/>
      <c r="AT1301" s="513"/>
      <c r="AU1301" s="753"/>
      <c r="AV1301" s="484"/>
      <c r="AW1301" s="484"/>
      <c r="AX1301" s="484"/>
      <c r="AY1301" s="484"/>
      <c r="AZ1301" s="484"/>
      <c r="BB1301" s="357"/>
      <c r="BC1301" s="355"/>
    </row>
    <row r="1302" spans="1:55" ht="15" hidden="1">
      <c r="A1302" s="543"/>
      <c r="B1302" s="530"/>
      <c r="C1302" s="531"/>
      <c r="D1302" s="551"/>
      <c r="E1302" s="532"/>
      <c r="F1302" s="532"/>
      <c r="G1302" s="532"/>
      <c r="H1302" s="533">
        <v>0.21</v>
      </c>
      <c r="I1302" s="533">
        <v>1</v>
      </c>
      <c r="J1302" s="534"/>
      <c r="K1302" s="506">
        <f t="shared" si="238"/>
        <v>0</v>
      </c>
      <c r="L1302" s="536">
        <v>1</v>
      </c>
      <c r="M1302" s="536"/>
      <c r="N1302" s="700">
        <f t="shared" si="213"/>
        <v>1</v>
      </c>
      <c r="O1302" s="508"/>
      <c r="P1302" s="508"/>
      <c r="Q1302" s="508"/>
      <c r="R1302" s="508"/>
      <c r="S1302" s="508"/>
      <c r="T1302" s="508"/>
      <c r="U1302" s="508"/>
      <c r="V1302" s="508"/>
      <c r="W1302" s="508"/>
      <c r="X1302" s="508"/>
      <c r="Y1302" s="508"/>
      <c r="Z1302" s="508"/>
      <c r="AA1302" s="508"/>
      <c r="AB1302" s="508"/>
      <c r="AC1302" s="508"/>
      <c r="AD1302" s="508"/>
      <c r="AE1302" s="508"/>
      <c r="AF1302" s="508"/>
      <c r="AG1302" s="508"/>
      <c r="AH1302" s="508"/>
      <c r="AI1302" s="508"/>
      <c r="AJ1302" s="508"/>
      <c r="AK1302" s="509">
        <f t="shared" si="214"/>
        <v>0</v>
      </c>
      <c r="AL1302" s="700">
        <f t="shared" si="208"/>
        <v>1</v>
      </c>
      <c r="AM1302" s="701">
        <f>IF(Tableau4[[#This Row],[N° pièce]]="",0,(Tableau4[[#This Row],[hors TVA]]+(Tableau4[[#This Row],[hors TVA]]*Tableau4[[#This Row],[Taux TVA]])-(Tableau4[[#This Row],[hors TVA]]*Tableau4[[#This Row],[Taux TVA]]*Tableau4[[#This Row],[Régime TVA Récupération:]]))*Tableau4[[#This Row],[Type 1]])</f>
        <v>0</v>
      </c>
      <c r="AN1302" s="701">
        <f>IF(Tableau4[[#This Row],[N° pièce]]="",0,IF($K$2="pôle",((Tableau4[[#This Row],[hors TVA]]+(Tableau4[[#This Row],[hors TVA]]*Tableau4[[#This Row],[Taux TVA]])-(Tableau4[[#This Row],[hors TVA]]*Tableau4[[#This Row],[Taux TVA]]*Tableau4[[#This Row],[Régime TVA Récupération:]]))*Tableau4[[#This Row],[Type 2]]),0))</f>
        <v>0</v>
      </c>
      <c r="AO1302" s="701">
        <f t="shared" si="256"/>
        <v>0</v>
      </c>
      <c r="AP1302" s="255">
        <f t="shared" si="210"/>
        <v>0</v>
      </c>
      <c r="AQ1302" s="506">
        <f t="shared" si="211"/>
        <v>0</v>
      </c>
      <c r="AR1302" s="671"/>
      <c r="AS1302" s="512"/>
      <c r="AT1302" s="513"/>
      <c r="AU1302" s="753"/>
      <c r="AV1302" s="484"/>
      <c r="AW1302" s="484"/>
      <c r="AX1302" s="484"/>
      <c r="AY1302" s="484"/>
      <c r="AZ1302" s="484"/>
      <c r="BC1302" s="355"/>
    </row>
    <row r="1303" spans="1:55" ht="15" hidden="1">
      <c r="A1303" s="543"/>
      <c r="B1303" s="530"/>
      <c r="C1303" s="531"/>
      <c r="D1303" s="551"/>
      <c r="E1303" s="532"/>
      <c r="F1303" s="532"/>
      <c r="G1303" s="532"/>
      <c r="H1303" s="533">
        <v>0.21</v>
      </c>
      <c r="I1303" s="533">
        <v>1</v>
      </c>
      <c r="J1303" s="534"/>
      <c r="K1303" s="506">
        <f t="shared" si="238"/>
        <v>0</v>
      </c>
      <c r="L1303" s="536">
        <v>1</v>
      </c>
      <c r="M1303" s="536"/>
      <c r="N1303" s="700">
        <f t="shared" si="213"/>
        <v>1</v>
      </c>
      <c r="O1303" s="508"/>
      <c r="P1303" s="508"/>
      <c r="Q1303" s="508"/>
      <c r="R1303" s="508"/>
      <c r="S1303" s="508"/>
      <c r="T1303" s="508"/>
      <c r="U1303" s="508"/>
      <c r="V1303" s="508"/>
      <c r="W1303" s="508"/>
      <c r="X1303" s="508"/>
      <c r="Y1303" s="508"/>
      <c r="Z1303" s="508"/>
      <c r="AA1303" s="508"/>
      <c r="AB1303" s="508"/>
      <c r="AC1303" s="508"/>
      <c r="AD1303" s="508"/>
      <c r="AE1303" s="508"/>
      <c r="AF1303" s="508"/>
      <c r="AG1303" s="508"/>
      <c r="AH1303" s="508"/>
      <c r="AI1303" s="508"/>
      <c r="AJ1303" s="508"/>
      <c r="AK1303" s="509">
        <f t="shared" si="214"/>
        <v>0</v>
      </c>
      <c r="AL1303" s="700">
        <f t="shared" si="208"/>
        <v>1</v>
      </c>
      <c r="AM1303" s="701">
        <f>IF(Tableau4[[#This Row],[N° pièce]]="",0,(Tableau4[[#This Row],[hors TVA]]+(Tableau4[[#This Row],[hors TVA]]*Tableau4[[#This Row],[Taux TVA]])-(Tableau4[[#This Row],[hors TVA]]*Tableau4[[#This Row],[Taux TVA]]*Tableau4[[#This Row],[Régime TVA Récupération:]]))*Tableau4[[#This Row],[Type 1]])</f>
        <v>0</v>
      </c>
      <c r="AN1303" s="701">
        <f>IF(Tableau4[[#This Row],[N° pièce]]="",0,IF($K$2="pôle",((Tableau4[[#This Row],[hors TVA]]+(Tableau4[[#This Row],[hors TVA]]*Tableau4[[#This Row],[Taux TVA]])-(Tableau4[[#This Row],[hors TVA]]*Tableau4[[#This Row],[Taux TVA]]*Tableau4[[#This Row],[Régime TVA Récupération:]]))*Tableau4[[#This Row],[Type 2]]),0))</f>
        <v>0</v>
      </c>
      <c r="AO1303" s="701">
        <f t="shared" si="256"/>
        <v>0</v>
      </c>
      <c r="AP1303" s="255">
        <f t="shared" si="210"/>
        <v>0</v>
      </c>
      <c r="AQ1303" s="506">
        <f t="shared" si="211"/>
        <v>0</v>
      </c>
      <c r="AR1303" s="671"/>
      <c r="AS1303" s="512"/>
      <c r="AT1303" s="513"/>
      <c r="AU1303" s="753"/>
      <c r="AV1303" s="484"/>
      <c r="AW1303" s="484"/>
      <c r="AX1303" s="484"/>
      <c r="AY1303" s="484"/>
      <c r="AZ1303" s="484"/>
      <c r="BC1303" s="357"/>
    </row>
    <row r="1304" spans="1:55" ht="15" hidden="1">
      <c r="A1304" s="543"/>
      <c r="B1304" s="530"/>
      <c r="C1304" s="531"/>
      <c r="D1304" s="551"/>
      <c r="E1304" s="532"/>
      <c r="F1304" s="532"/>
      <c r="G1304" s="532"/>
      <c r="H1304" s="533">
        <v>0.21</v>
      </c>
      <c r="I1304" s="533">
        <v>1</v>
      </c>
      <c r="J1304" s="534"/>
      <c r="K1304" s="506">
        <f t="shared" si="238"/>
        <v>0</v>
      </c>
      <c r="L1304" s="536">
        <v>1</v>
      </c>
      <c r="M1304" s="536"/>
      <c r="N1304" s="700">
        <f t="shared" si="213"/>
        <v>1</v>
      </c>
      <c r="O1304" s="508"/>
      <c r="P1304" s="508"/>
      <c r="Q1304" s="508"/>
      <c r="R1304" s="508"/>
      <c r="S1304" s="508"/>
      <c r="T1304" s="508"/>
      <c r="U1304" s="508"/>
      <c r="V1304" s="508"/>
      <c r="W1304" s="508"/>
      <c r="X1304" s="508"/>
      <c r="Y1304" s="508"/>
      <c r="Z1304" s="508"/>
      <c r="AA1304" s="508"/>
      <c r="AB1304" s="508"/>
      <c r="AC1304" s="508"/>
      <c r="AD1304" s="508"/>
      <c r="AE1304" s="508"/>
      <c r="AF1304" s="508"/>
      <c r="AG1304" s="508"/>
      <c r="AH1304" s="508"/>
      <c r="AI1304" s="508"/>
      <c r="AJ1304" s="508"/>
      <c r="AK1304" s="509">
        <f t="shared" si="214"/>
        <v>0</v>
      </c>
      <c r="AL1304" s="700">
        <f t="shared" si="208"/>
        <v>1</v>
      </c>
      <c r="AM1304" s="701">
        <f>IF(Tableau4[[#This Row],[N° pièce]]="",0,(Tableau4[[#This Row],[hors TVA]]+(Tableau4[[#This Row],[hors TVA]]*Tableau4[[#This Row],[Taux TVA]])-(Tableau4[[#This Row],[hors TVA]]*Tableau4[[#This Row],[Taux TVA]]*Tableau4[[#This Row],[Régime TVA Récupération:]]))*Tableau4[[#This Row],[Type 1]])</f>
        <v>0</v>
      </c>
      <c r="AN1304" s="701">
        <f>IF(Tableau4[[#This Row],[N° pièce]]="",0,IF($K$2="pôle",((Tableau4[[#This Row],[hors TVA]]+(Tableau4[[#This Row],[hors TVA]]*Tableau4[[#This Row],[Taux TVA]])-(Tableau4[[#This Row],[hors TVA]]*Tableau4[[#This Row],[Taux TVA]]*Tableau4[[#This Row],[Régime TVA Récupération:]]))*Tableau4[[#This Row],[Type 2]]),0))</f>
        <v>0</v>
      </c>
      <c r="AO1304" s="701">
        <f t="shared" si="256"/>
        <v>0</v>
      </c>
      <c r="AP1304" s="255">
        <f t="shared" si="210"/>
        <v>0</v>
      </c>
      <c r="AQ1304" s="506">
        <f t="shared" si="211"/>
        <v>0</v>
      </c>
      <c r="AR1304" s="671"/>
      <c r="AS1304" s="512"/>
      <c r="AT1304" s="513"/>
      <c r="AU1304" s="753"/>
      <c r="AV1304" s="484"/>
      <c r="AW1304" s="484"/>
      <c r="AX1304" s="484"/>
      <c r="AY1304" s="484"/>
      <c r="AZ1304" s="484"/>
    </row>
    <row r="1305" spans="1:55" ht="15" hidden="1">
      <c r="A1305" s="543"/>
      <c r="B1305" s="530"/>
      <c r="C1305" s="531"/>
      <c r="D1305" s="551"/>
      <c r="E1305" s="532"/>
      <c r="F1305" s="532"/>
      <c r="G1305" s="532"/>
      <c r="H1305" s="533">
        <v>0.21</v>
      </c>
      <c r="I1305" s="533">
        <v>1</v>
      </c>
      <c r="J1305" s="534"/>
      <c r="K1305" s="506">
        <f t="shared" si="238"/>
        <v>0</v>
      </c>
      <c r="L1305" s="536">
        <v>1</v>
      </c>
      <c r="M1305" s="536"/>
      <c r="N1305" s="700">
        <f t="shared" si="213"/>
        <v>1</v>
      </c>
      <c r="O1305" s="508"/>
      <c r="P1305" s="508"/>
      <c r="Q1305" s="508"/>
      <c r="R1305" s="508"/>
      <c r="S1305" s="508"/>
      <c r="T1305" s="508"/>
      <c r="U1305" s="508"/>
      <c r="V1305" s="508"/>
      <c r="W1305" s="508"/>
      <c r="X1305" s="508"/>
      <c r="Y1305" s="508"/>
      <c r="Z1305" s="508"/>
      <c r="AA1305" s="508"/>
      <c r="AB1305" s="508"/>
      <c r="AC1305" s="508"/>
      <c r="AD1305" s="508"/>
      <c r="AE1305" s="508"/>
      <c r="AF1305" s="508"/>
      <c r="AG1305" s="508"/>
      <c r="AH1305" s="508"/>
      <c r="AI1305" s="508"/>
      <c r="AJ1305" s="508"/>
      <c r="AK1305" s="509">
        <f t="shared" si="214"/>
        <v>0</v>
      </c>
      <c r="AL1305" s="700">
        <f t="shared" si="208"/>
        <v>1</v>
      </c>
      <c r="AM1305" s="701">
        <f>IF(Tableau4[[#This Row],[N° pièce]]="",0,(Tableau4[[#This Row],[hors TVA]]+(Tableau4[[#This Row],[hors TVA]]*Tableau4[[#This Row],[Taux TVA]])-(Tableau4[[#This Row],[hors TVA]]*Tableau4[[#This Row],[Taux TVA]]*Tableau4[[#This Row],[Régime TVA Récupération:]]))*Tableau4[[#This Row],[Type 1]])</f>
        <v>0</v>
      </c>
      <c r="AN1305" s="701">
        <f>IF(Tableau4[[#This Row],[N° pièce]]="",0,IF($K$2="pôle",((Tableau4[[#This Row],[hors TVA]]+(Tableau4[[#This Row],[hors TVA]]*Tableau4[[#This Row],[Taux TVA]])-(Tableau4[[#This Row],[hors TVA]]*Tableau4[[#This Row],[Taux TVA]]*Tableau4[[#This Row],[Régime TVA Récupération:]]))*Tableau4[[#This Row],[Type 2]]),0))</f>
        <v>0</v>
      </c>
      <c r="AO1305" s="701">
        <f t="shared" si="256"/>
        <v>0</v>
      </c>
      <c r="AP1305" s="255">
        <f t="shared" si="210"/>
        <v>0</v>
      </c>
      <c r="AQ1305" s="506">
        <f t="shared" si="211"/>
        <v>0</v>
      </c>
      <c r="AR1305" s="671"/>
      <c r="AS1305" s="512"/>
      <c r="AT1305" s="513"/>
      <c r="AU1305" s="753"/>
      <c r="AV1305" s="484"/>
      <c r="AW1305" s="484"/>
      <c r="AX1305" s="484"/>
      <c r="AY1305" s="484"/>
      <c r="AZ1305" s="484"/>
    </row>
    <row r="1306" spans="1:55" ht="15" hidden="1">
      <c r="A1306" s="543"/>
      <c r="B1306" s="530"/>
      <c r="C1306" s="531"/>
      <c r="D1306" s="551"/>
      <c r="E1306" s="532"/>
      <c r="F1306" s="532"/>
      <c r="G1306" s="532"/>
      <c r="H1306" s="533">
        <v>0.21</v>
      </c>
      <c r="I1306" s="533">
        <v>1</v>
      </c>
      <c r="J1306" s="534"/>
      <c r="K1306" s="506">
        <f t="shared" si="238"/>
        <v>0</v>
      </c>
      <c r="L1306" s="536">
        <v>1</v>
      </c>
      <c r="M1306" s="536"/>
      <c r="N1306" s="700">
        <f t="shared" si="213"/>
        <v>1</v>
      </c>
      <c r="O1306" s="508"/>
      <c r="P1306" s="508"/>
      <c r="Q1306" s="508"/>
      <c r="R1306" s="508"/>
      <c r="S1306" s="508"/>
      <c r="T1306" s="508"/>
      <c r="U1306" s="508"/>
      <c r="V1306" s="508"/>
      <c r="W1306" s="508"/>
      <c r="X1306" s="508"/>
      <c r="Y1306" s="508"/>
      <c r="Z1306" s="508"/>
      <c r="AA1306" s="508"/>
      <c r="AB1306" s="508"/>
      <c r="AC1306" s="508"/>
      <c r="AD1306" s="508"/>
      <c r="AE1306" s="508"/>
      <c r="AF1306" s="508"/>
      <c r="AG1306" s="508"/>
      <c r="AH1306" s="508"/>
      <c r="AI1306" s="508"/>
      <c r="AJ1306" s="508"/>
      <c r="AK1306" s="509">
        <f t="shared" si="214"/>
        <v>0</v>
      </c>
      <c r="AL1306" s="700">
        <f t="shared" si="208"/>
        <v>1</v>
      </c>
      <c r="AM1306" s="701">
        <f>IF(Tableau4[[#This Row],[N° pièce]]="",0,(Tableau4[[#This Row],[hors TVA]]+(Tableau4[[#This Row],[hors TVA]]*Tableau4[[#This Row],[Taux TVA]])-(Tableau4[[#This Row],[hors TVA]]*Tableau4[[#This Row],[Taux TVA]]*Tableau4[[#This Row],[Régime TVA Récupération:]]))*Tableau4[[#This Row],[Type 1]])</f>
        <v>0</v>
      </c>
      <c r="AN1306" s="701">
        <f>IF(Tableau4[[#This Row],[N° pièce]]="",0,IF($K$2="pôle",((Tableau4[[#This Row],[hors TVA]]+(Tableau4[[#This Row],[hors TVA]]*Tableau4[[#This Row],[Taux TVA]])-(Tableau4[[#This Row],[hors TVA]]*Tableau4[[#This Row],[Taux TVA]]*Tableau4[[#This Row],[Régime TVA Récupération:]]))*Tableau4[[#This Row],[Type 2]]),0))</f>
        <v>0</v>
      </c>
      <c r="AO1306" s="701">
        <f t="shared" si="256"/>
        <v>0</v>
      </c>
      <c r="AP1306" s="255">
        <f t="shared" si="210"/>
        <v>0</v>
      </c>
      <c r="AQ1306" s="506">
        <f t="shared" si="211"/>
        <v>0</v>
      </c>
      <c r="AR1306" s="671"/>
      <c r="AS1306" s="512"/>
      <c r="AT1306" s="513"/>
      <c r="AU1306" s="753"/>
      <c r="AV1306" s="484"/>
      <c r="AW1306" s="484"/>
      <c r="AX1306" s="484"/>
      <c r="AY1306" s="484"/>
      <c r="AZ1306" s="484"/>
    </row>
    <row r="1307" spans="1:55" ht="15" hidden="1">
      <c r="A1307" s="543"/>
      <c r="B1307" s="530"/>
      <c r="C1307" s="531"/>
      <c r="D1307" s="551"/>
      <c r="E1307" s="532"/>
      <c r="F1307" s="532"/>
      <c r="G1307" s="532"/>
      <c r="H1307" s="533">
        <v>0.21</v>
      </c>
      <c r="I1307" s="533">
        <v>1</v>
      </c>
      <c r="J1307" s="534"/>
      <c r="K1307" s="506">
        <f t="shared" si="238"/>
        <v>0</v>
      </c>
      <c r="L1307" s="536">
        <v>1</v>
      </c>
      <c r="M1307" s="536"/>
      <c r="N1307" s="700">
        <f t="shared" ref="N1307:N1376" si="262">L1307+M1307</f>
        <v>1</v>
      </c>
      <c r="O1307" s="508"/>
      <c r="P1307" s="508"/>
      <c r="Q1307" s="508"/>
      <c r="R1307" s="508"/>
      <c r="S1307" s="508"/>
      <c r="T1307" s="508"/>
      <c r="U1307" s="508"/>
      <c r="V1307" s="508"/>
      <c r="W1307" s="508"/>
      <c r="X1307" s="508"/>
      <c r="Y1307" s="508"/>
      <c r="Z1307" s="508"/>
      <c r="AA1307" s="508"/>
      <c r="AB1307" s="508"/>
      <c r="AC1307" s="508"/>
      <c r="AD1307" s="508"/>
      <c r="AE1307" s="508"/>
      <c r="AF1307" s="508"/>
      <c r="AG1307" s="508"/>
      <c r="AH1307" s="508"/>
      <c r="AI1307" s="508"/>
      <c r="AJ1307" s="508"/>
      <c r="AK1307" s="509">
        <f t="shared" ref="AK1307:AK1376" si="263">SUM(O1307:AJ1307)</f>
        <v>0</v>
      </c>
      <c r="AL1307" s="700">
        <f t="shared" ref="AL1307:AL1376" si="264">N1307+AK1307</f>
        <v>1</v>
      </c>
      <c r="AM1307" s="701">
        <f>IF(Tableau4[[#This Row],[N° pièce]]="",0,(Tableau4[[#This Row],[hors TVA]]+(Tableau4[[#This Row],[hors TVA]]*Tableau4[[#This Row],[Taux TVA]])-(Tableau4[[#This Row],[hors TVA]]*Tableau4[[#This Row],[Taux TVA]]*Tableau4[[#This Row],[Régime TVA Récupération:]]))*Tableau4[[#This Row],[Type 1]])</f>
        <v>0</v>
      </c>
      <c r="AN1307" s="701">
        <f>IF(Tableau4[[#This Row],[N° pièce]]="",0,IF($K$2="pôle",((Tableau4[[#This Row],[hors TVA]]+(Tableau4[[#This Row],[hors TVA]]*Tableau4[[#This Row],[Taux TVA]])-(Tableau4[[#This Row],[hors TVA]]*Tableau4[[#This Row],[Taux TVA]]*Tableau4[[#This Row],[Régime TVA Récupération:]]))*Tableau4[[#This Row],[Type 2]]),0))</f>
        <v>0</v>
      </c>
      <c r="AO1307" s="701">
        <f t="shared" si="256"/>
        <v>0</v>
      </c>
      <c r="AP1307" s="255">
        <f t="shared" ref="AP1307:AP1376" si="265">AM1307-AR1307</f>
        <v>0</v>
      </c>
      <c r="AQ1307" s="506">
        <f t="shared" ref="AQ1307:AQ1376" si="266">AN1307-AS1307</f>
        <v>0</v>
      </c>
      <c r="AR1307" s="671"/>
      <c r="AS1307" s="512"/>
      <c r="AT1307" s="513"/>
      <c r="AU1307" s="753"/>
      <c r="AV1307" s="484"/>
      <c r="AW1307" s="484"/>
      <c r="AX1307" s="484"/>
      <c r="AY1307" s="484"/>
      <c r="AZ1307" s="484"/>
    </row>
    <row r="1308" spans="1:55" ht="15" hidden="1">
      <c r="A1308" s="543"/>
      <c r="B1308" s="530"/>
      <c r="C1308" s="531"/>
      <c r="D1308" s="551"/>
      <c r="E1308" s="532"/>
      <c r="F1308" s="532"/>
      <c r="G1308" s="532"/>
      <c r="H1308" s="533">
        <v>0.21</v>
      </c>
      <c r="I1308" s="533">
        <v>1</v>
      </c>
      <c r="J1308" s="534"/>
      <c r="K1308" s="506">
        <f t="shared" si="238"/>
        <v>0</v>
      </c>
      <c r="L1308" s="536">
        <v>1</v>
      </c>
      <c r="M1308" s="536"/>
      <c r="N1308" s="700">
        <f t="shared" si="262"/>
        <v>1</v>
      </c>
      <c r="O1308" s="508"/>
      <c r="P1308" s="508"/>
      <c r="Q1308" s="508"/>
      <c r="R1308" s="508"/>
      <c r="S1308" s="508"/>
      <c r="T1308" s="508"/>
      <c r="U1308" s="508"/>
      <c r="V1308" s="508"/>
      <c r="W1308" s="508"/>
      <c r="X1308" s="508"/>
      <c r="Y1308" s="508"/>
      <c r="Z1308" s="508"/>
      <c r="AA1308" s="508"/>
      <c r="AB1308" s="508"/>
      <c r="AC1308" s="508"/>
      <c r="AD1308" s="508"/>
      <c r="AE1308" s="508"/>
      <c r="AF1308" s="508"/>
      <c r="AG1308" s="508"/>
      <c r="AH1308" s="508"/>
      <c r="AI1308" s="508"/>
      <c r="AJ1308" s="508"/>
      <c r="AK1308" s="509">
        <f t="shared" si="263"/>
        <v>0</v>
      </c>
      <c r="AL1308" s="700">
        <f t="shared" si="264"/>
        <v>1</v>
      </c>
      <c r="AM1308" s="701">
        <f>IF(Tableau4[[#This Row],[N° pièce]]="",0,(Tableau4[[#This Row],[hors TVA]]+(Tableau4[[#This Row],[hors TVA]]*Tableau4[[#This Row],[Taux TVA]])-(Tableau4[[#This Row],[hors TVA]]*Tableau4[[#This Row],[Taux TVA]]*Tableau4[[#This Row],[Régime TVA Récupération:]]))*Tableau4[[#This Row],[Type 1]])</f>
        <v>0</v>
      </c>
      <c r="AN1308" s="701">
        <f>IF(Tableau4[[#This Row],[N° pièce]]="",0,IF($K$2="pôle",((Tableau4[[#This Row],[hors TVA]]+(Tableau4[[#This Row],[hors TVA]]*Tableau4[[#This Row],[Taux TVA]])-(Tableau4[[#This Row],[hors TVA]]*Tableau4[[#This Row],[Taux TVA]]*Tableau4[[#This Row],[Régime TVA Récupération:]]))*Tableau4[[#This Row],[Type 2]]),0))</f>
        <v>0</v>
      </c>
      <c r="AO1308" s="701">
        <f t="shared" si="256"/>
        <v>0</v>
      </c>
      <c r="AP1308" s="255">
        <f t="shared" si="265"/>
        <v>0</v>
      </c>
      <c r="AQ1308" s="506">
        <f t="shared" si="266"/>
        <v>0</v>
      </c>
      <c r="AR1308" s="671"/>
      <c r="AS1308" s="512"/>
      <c r="AT1308" s="513"/>
      <c r="AU1308" s="753"/>
      <c r="AV1308" s="484"/>
      <c r="AW1308" s="484"/>
      <c r="AX1308" s="484"/>
      <c r="AY1308" s="484"/>
      <c r="AZ1308" s="484"/>
    </row>
    <row r="1309" spans="1:55" ht="15" hidden="1">
      <c r="A1309" s="543"/>
      <c r="B1309" s="530"/>
      <c r="C1309" s="531"/>
      <c r="D1309" s="551"/>
      <c r="E1309" s="532"/>
      <c r="F1309" s="532"/>
      <c r="G1309" s="532"/>
      <c r="H1309" s="533">
        <v>0.21</v>
      </c>
      <c r="I1309" s="533">
        <v>1</v>
      </c>
      <c r="J1309" s="534"/>
      <c r="K1309" s="506">
        <f t="shared" si="238"/>
        <v>0</v>
      </c>
      <c r="L1309" s="536">
        <v>1</v>
      </c>
      <c r="M1309" s="536"/>
      <c r="N1309" s="700">
        <f t="shared" si="262"/>
        <v>1</v>
      </c>
      <c r="O1309" s="508"/>
      <c r="P1309" s="508"/>
      <c r="Q1309" s="508"/>
      <c r="R1309" s="508"/>
      <c r="S1309" s="508"/>
      <c r="T1309" s="508"/>
      <c r="U1309" s="508"/>
      <c r="V1309" s="508"/>
      <c r="W1309" s="508"/>
      <c r="X1309" s="508"/>
      <c r="Y1309" s="508"/>
      <c r="Z1309" s="508"/>
      <c r="AA1309" s="508"/>
      <c r="AB1309" s="508"/>
      <c r="AC1309" s="508"/>
      <c r="AD1309" s="508"/>
      <c r="AE1309" s="508"/>
      <c r="AF1309" s="508"/>
      <c r="AG1309" s="508"/>
      <c r="AH1309" s="508"/>
      <c r="AI1309" s="508"/>
      <c r="AJ1309" s="508"/>
      <c r="AK1309" s="509">
        <f t="shared" si="263"/>
        <v>0</v>
      </c>
      <c r="AL1309" s="700">
        <f t="shared" si="264"/>
        <v>1</v>
      </c>
      <c r="AM1309" s="701">
        <f>IF(Tableau4[[#This Row],[N° pièce]]="",0,(Tableau4[[#This Row],[hors TVA]]+(Tableau4[[#This Row],[hors TVA]]*Tableau4[[#This Row],[Taux TVA]])-(Tableau4[[#This Row],[hors TVA]]*Tableau4[[#This Row],[Taux TVA]]*Tableau4[[#This Row],[Régime TVA Récupération:]]))*Tableau4[[#This Row],[Type 1]])</f>
        <v>0</v>
      </c>
      <c r="AN1309" s="701">
        <f>IF(Tableau4[[#This Row],[N° pièce]]="",0,IF($K$2="pôle",((Tableau4[[#This Row],[hors TVA]]+(Tableau4[[#This Row],[hors TVA]]*Tableau4[[#This Row],[Taux TVA]])-(Tableau4[[#This Row],[hors TVA]]*Tableau4[[#This Row],[Taux TVA]]*Tableau4[[#This Row],[Régime TVA Récupération:]]))*Tableau4[[#This Row],[Type 2]]),0))</f>
        <v>0</v>
      </c>
      <c r="AO1309" s="701">
        <f t="shared" si="256"/>
        <v>0</v>
      </c>
      <c r="AP1309" s="255">
        <f t="shared" si="265"/>
        <v>0</v>
      </c>
      <c r="AQ1309" s="506">
        <f t="shared" si="266"/>
        <v>0</v>
      </c>
      <c r="AR1309" s="671"/>
      <c r="AS1309" s="512"/>
      <c r="AT1309" s="513"/>
      <c r="AU1309" s="753"/>
      <c r="AV1309" s="484"/>
      <c r="AW1309" s="484"/>
      <c r="AX1309" s="484"/>
      <c r="AY1309" s="484"/>
      <c r="AZ1309" s="484"/>
    </row>
    <row r="1310" spans="1:55" ht="15" hidden="1">
      <c r="A1310" s="543"/>
      <c r="B1310" s="530"/>
      <c r="C1310" s="531"/>
      <c r="D1310" s="551"/>
      <c r="E1310" s="532"/>
      <c r="F1310" s="532"/>
      <c r="G1310" s="532"/>
      <c r="H1310" s="533">
        <v>0.21</v>
      </c>
      <c r="I1310" s="533">
        <v>1</v>
      </c>
      <c r="J1310" s="534"/>
      <c r="K1310" s="506">
        <f t="shared" si="238"/>
        <v>0</v>
      </c>
      <c r="L1310" s="536">
        <v>1</v>
      </c>
      <c r="M1310" s="536"/>
      <c r="N1310" s="700">
        <f t="shared" si="262"/>
        <v>1</v>
      </c>
      <c r="O1310" s="508"/>
      <c r="P1310" s="508"/>
      <c r="Q1310" s="508"/>
      <c r="R1310" s="508"/>
      <c r="S1310" s="508"/>
      <c r="T1310" s="508"/>
      <c r="U1310" s="508"/>
      <c r="V1310" s="508"/>
      <c r="W1310" s="508"/>
      <c r="X1310" s="508"/>
      <c r="Y1310" s="508"/>
      <c r="Z1310" s="508"/>
      <c r="AA1310" s="508"/>
      <c r="AB1310" s="508"/>
      <c r="AC1310" s="508"/>
      <c r="AD1310" s="508"/>
      <c r="AE1310" s="508"/>
      <c r="AF1310" s="508"/>
      <c r="AG1310" s="508"/>
      <c r="AH1310" s="508"/>
      <c r="AI1310" s="508"/>
      <c r="AJ1310" s="508"/>
      <c r="AK1310" s="509">
        <f t="shared" si="263"/>
        <v>0</v>
      </c>
      <c r="AL1310" s="700">
        <f t="shared" si="264"/>
        <v>1</v>
      </c>
      <c r="AM1310" s="701">
        <f>IF(Tableau4[[#This Row],[N° pièce]]="",0,(Tableau4[[#This Row],[hors TVA]]+(Tableau4[[#This Row],[hors TVA]]*Tableau4[[#This Row],[Taux TVA]])-(Tableau4[[#This Row],[hors TVA]]*Tableau4[[#This Row],[Taux TVA]]*Tableau4[[#This Row],[Régime TVA Récupération:]]))*Tableau4[[#This Row],[Type 1]])</f>
        <v>0</v>
      </c>
      <c r="AN1310" s="701">
        <f>IF(Tableau4[[#This Row],[N° pièce]]="",0,IF($K$2="pôle",((Tableau4[[#This Row],[hors TVA]]+(Tableau4[[#This Row],[hors TVA]]*Tableau4[[#This Row],[Taux TVA]])-(Tableau4[[#This Row],[hors TVA]]*Tableau4[[#This Row],[Taux TVA]]*Tableau4[[#This Row],[Régime TVA Récupération:]]))*Tableau4[[#This Row],[Type 2]]),0))</f>
        <v>0</v>
      </c>
      <c r="AO1310" s="701">
        <f t="shared" si="256"/>
        <v>0</v>
      </c>
      <c r="AP1310" s="255">
        <f t="shared" si="265"/>
        <v>0</v>
      </c>
      <c r="AQ1310" s="506">
        <f t="shared" si="266"/>
        <v>0</v>
      </c>
      <c r="AR1310" s="671"/>
      <c r="AS1310" s="512"/>
      <c r="AT1310" s="513"/>
      <c r="AU1310" s="753"/>
      <c r="AV1310" s="484"/>
      <c r="AW1310" s="484"/>
      <c r="AX1310" s="484"/>
      <c r="AY1310" s="484"/>
      <c r="AZ1310" s="484"/>
    </row>
    <row r="1311" spans="1:55" ht="15" hidden="1">
      <c r="A1311" s="543"/>
      <c r="B1311" s="530"/>
      <c r="C1311" s="531"/>
      <c r="D1311" s="551"/>
      <c r="E1311" s="532"/>
      <c r="F1311" s="532"/>
      <c r="G1311" s="532"/>
      <c r="H1311" s="533">
        <v>0.21</v>
      </c>
      <c r="I1311" s="533">
        <v>1</v>
      </c>
      <c r="J1311" s="534"/>
      <c r="K1311" s="506">
        <f t="shared" ref="K1311:K1374" si="267">J1311+(J1311*H1311)</f>
        <v>0</v>
      </c>
      <c r="L1311" s="536">
        <v>1</v>
      </c>
      <c r="M1311" s="536"/>
      <c r="N1311" s="700">
        <f t="shared" si="262"/>
        <v>1</v>
      </c>
      <c r="O1311" s="508"/>
      <c r="P1311" s="508"/>
      <c r="Q1311" s="508"/>
      <c r="R1311" s="508"/>
      <c r="S1311" s="508"/>
      <c r="T1311" s="508"/>
      <c r="U1311" s="508"/>
      <c r="V1311" s="508"/>
      <c r="W1311" s="508"/>
      <c r="X1311" s="508"/>
      <c r="Y1311" s="508"/>
      <c r="Z1311" s="508"/>
      <c r="AA1311" s="508"/>
      <c r="AB1311" s="508"/>
      <c r="AC1311" s="508"/>
      <c r="AD1311" s="508"/>
      <c r="AE1311" s="508"/>
      <c r="AF1311" s="508"/>
      <c r="AG1311" s="508"/>
      <c r="AH1311" s="508"/>
      <c r="AI1311" s="508"/>
      <c r="AJ1311" s="508"/>
      <c r="AK1311" s="509">
        <f t="shared" si="263"/>
        <v>0</v>
      </c>
      <c r="AL1311" s="700">
        <f t="shared" si="264"/>
        <v>1</v>
      </c>
      <c r="AM1311" s="701">
        <f>IF(Tableau4[[#This Row],[N° pièce]]="",0,(Tableau4[[#This Row],[hors TVA]]+(Tableau4[[#This Row],[hors TVA]]*Tableau4[[#This Row],[Taux TVA]])-(Tableau4[[#This Row],[hors TVA]]*Tableau4[[#This Row],[Taux TVA]]*Tableau4[[#This Row],[Régime TVA Récupération:]]))*Tableau4[[#This Row],[Type 1]])</f>
        <v>0</v>
      </c>
      <c r="AN1311" s="701">
        <f>IF(Tableau4[[#This Row],[N° pièce]]="",0,IF($K$2="pôle",((Tableau4[[#This Row],[hors TVA]]+(Tableau4[[#This Row],[hors TVA]]*Tableau4[[#This Row],[Taux TVA]])-(Tableau4[[#This Row],[hors TVA]]*Tableau4[[#This Row],[Taux TVA]]*Tableau4[[#This Row],[Régime TVA Récupération:]]))*Tableau4[[#This Row],[Type 2]]),0))</f>
        <v>0</v>
      </c>
      <c r="AO1311" s="701">
        <f t="shared" si="256"/>
        <v>0</v>
      </c>
      <c r="AP1311" s="255">
        <f t="shared" si="265"/>
        <v>0</v>
      </c>
      <c r="AQ1311" s="506">
        <f t="shared" si="266"/>
        <v>0</v>
      </c>
      <c r="AR1311" s="671"/>
      <c r="AS1311" s="512"/>
      <c r="AT1311" s="513"/>
      <c r="AU1311" s="753"/>
      <c r="AV1311" s="484"/>
      <c r="AW1311" s="484"/>
      <c r="AX1311" s="484"/>
      <c r="AY1311" s="484"/>
      <c r="AZ1311" s="484"/>
    </row>
    <row r="1312" spans="1:55" ht="15" hidden="1">
      <c r="A1312" s="543"/>
      <c r="B1312" s="530"/>
      <c r="C1312" s="531"/>
      <c r="D1312" s="551"/>
      <c r="E1312" s="532"/>
      <c r="F1312" s="532"/>
      <c r="G1312" s="532"/>
      <c r="H1312" s="533">
        <v>0.21</v>
      </c>
      <c r="I1312" s="533">
        <v>1</v>
      </c>
      <c r="J1312" s="534"/>
      <c r="K1312" s="506">
        <f t="shared" si="267"/>
        <v>0</v>
      </c>
      <c r="L1312" s="536">
        <v>1</v>
      </c>
      <c r="M1312" s="536"/>
      <c r="N1312" s="700">
        <f t="shared" si="262"/>
        <v>1</v>
      </c>
      <c r="O1312" s="508"/>
      <c r="P1312" s="508"/>
      <c r="Q1312" s="508"/>
      <c r="R1312" s="508"/>
      <c r="S1312" s="508"/>
      <c r="T1312" s="508"/>
      <c r="U1312" s="508"/>
      <c r="V1312" s="508"/>
      <c r="W1312" s="508"/>
      <c r="X1312" s="508"/>
      <c r="Y1312" s="508"/>
      <c r="Z1312" s="508"/>
      <c r="AA1312" s="508"/>
      <c r="AB1312" s="508"/>
      <c r="AC1312" s="508"/>
      <c r="AD1312" s="508"/>
      <c r="AE1312" s="508"/>
      <c r="AF1312" s="508"/>
      <c r="AG1312" s="508"/>
      <c r="AH1312" s="508"/>
      <c r="AI1312" s="508"/>
      <c r="AJ1312" s="508"/>
      <c r="AK1312" s="509">
        <f t="shared" si="263"/>
        <v>0</v>
      </c>
      <c r="AL1312" s="700">
        <f t="shared" si="264"/>
        <v>1</v>
      </c>
      <c r="AM1312" s="701">
        <f>IF(Tableau4[[#This Row],[N° pièce]]="",0,(Tableau4[[#This Row],[hors TVA]]+(Tableau4[[#This Row],[hors TVA]]*Tableau4[[#This Row],[Taux TVA]])-(Tableau4[[#This Row],[hors TVA]]*Tableau4[[#This Row],[Taux TVA]]*Tableau4[[#This Row],[Régime TVA Récupération:]]))*Tableau4[[#This Row],[Type 1]])</f>
        <v>0</v>
      </c>
      <c r="AN1312" s="701">
        <f>IF(Tableau4[[#This Row],[N° pièce]]="",0,IF($K$2="pôle",((Tableau4[[#This Row],[hors TVA]]+(Tableau4[[#This Row],[hors TVA]]*Tableau4[[#This Row],[Taux TVA]])-(Tableau4[[#This Row],[hors TVA]]*Tableau4[[#This Row],[Taux TVA]]*Tableau4[[#This Row],[Régime TVA Récupération:]]))*Tableau4[[#This Row],[Type 2]]),0))</f>
        <v>0</v>
      </c>
      <c r="AO1312" s="701">
        <f t="shared" si="256"/>
        <v>0</v>
      </c>
      <c r="AP1312" s="255">
        <f t="shared" si="265"/>
        <v>0</v>
      </c>
      <c r="AQ1312" s="506">
        <f t="shared" si="266"/>
        <v>0</v>
      </c>
      <c r="AR1312" s="671"/>
      <c r="AS1312" s="512"/>
      <c r="AT1312" s="513"/>
      <c r="AU1312" s="753"/>
      <c r="AV1312" s="484"/>
      <c r="AW1312" s="484"/>
      <c r="AX1312" s="484"/>
      <c r="AY1312" s="484"/>
      <c r="AZ1312" s="484"/>
    </row>
    <row r="1313" spans="1:52" ht="15" hidden="1">
      <c r="A1313" s="543"/>
      <c r="B1313" s="530"/>
      <c r="C1313" s="531"/>
      <c r="D1313" s="551"/>
      <c r="E1313" s="532"/>
      <c r="F1313" s="532"/>
      <c r="G1313" s="532"/>
      <c r="H1313" s="533">
        <v>0.21</v>
      </c>
      <c r="I1313" s="533">
        <v>1</v>
      </c>
      <c r="J1313" s="534"/>
      <c r="K1313" s="506">
        <f t="shared" si="267"/>
        <v>0</v>
      </c>
      <c r="L1313" s="536">
        <v>1</v>
      </c>
      <c r="M1313" s="536"/>
      <c r="N1313" s="700">
        <f t="shared" si="262"/>
        <v>1</v>
      </c>
      <c r="O1313" s="508"/>
      <c r="P1313" s="508"/>
      <c r="Q1313" s="508"/>
      <c r="R1313" s="508"/>
      <c r="S1313" s="508"/>
      <c r="T1313" s="508"/>
      <c r="U1313" s="508"/>
      <c r="V1313" s="508"/>
      <c r="W1313" s="508"/>
      <c r="X1313" s="508"/>
      <c r="Y1313" s="508"/>
      <c r="Z1313" s="508"/>
      <c r="AA1313" s="508"/>
      <c r="AB1313" s="508"/>
      <c r="AC1313" s="508"/>
      <c r="AD1313" s="508"/>
      <c r="AE1313" s="508"/>
      <c r="AF1313" s="508"/>
      <c r="AG1313" s="508"/>
      <c r="AH1313" s="508"/>
      <c r="AI1313" s="508"/>
      <c r="AJ1313" s="508"/>
      <c r="AK1313" s="509">
        <f t="shared" si="263"/>
        <v>0</v>
      </c>
      <c r="AL1313" s="700">
        <f t="shared" si="264"/>
        <v>1</v>
      </c>
      <c r="AM1313" s="701">
        <f>IF(Tableau4[[#This Row],[N° pièce]]="",0,(Tableau4[[#This Row],[hors TVA]]+(Tableau4[[#This Row],[hors TVA]]*Tableau4[[#This Row],[Taux TVA]])-(Tableau4[[#This Row],[hors TVA]]*Tableau4[[#This Row],[Taux TVA]]*Tableau4[[#This Row],[Régime TVA Récupération:]]))*Tableau4[[#This Row],[Type 1]])</f>
        <v>0</v>
      </c>
      <c r="AN1313" s="701">
        <f>IF(Tableau4[[#This Row],[N° pièce]]="",0,IF($K$2="pôle",((Tableau4[[#This Row],[hors TVA]]+(Tableau4[[#This Row],[hors TVA]]*Tableau4[[#This Row],[Taux TVA]])-(Tableau4[[#This Row],[hors TVA]]*Tableau4[[#This Row],[Taux TVA]]*Tableau4[[#This Row],[Régime TVA Récupération:]]))*Tableau4[[#This Row],[Type 2]]),0))</f>
        <v>0</v>
      </c>
      <c r="AO1313" s="701">
        <f t="shared" si="256"/>
        <v>0</v>
      </c>
      <c r="AP1313" s="255">
        <f t="shared" si="265"/>
        <v>0</v>
      </c>
      <c r="AQ1313" s="506">
        <f t="shared" si="266"/>
        <v>0</v>
      </c>
      <c r="AR1313" s="671"/>
      <c r="AS1313" s="512"/>
      <c r="AT1313" s="513"/>
      <c r="AU1313" s="753"/>
      <c r="AV1313" s="484"/>
      <c r="AW1313" s="484"/>
      <c r="AX1313" s="484"/>
      <c r="AY1313" s="484"/>
      <c r="AZ1313" s="484"/>
    </row>
    <row r="1314" spans="1:52" ht="15" hidden="1">
      <c r="A1314" s="543"/>
      <c r="B1314" s="530"/>
      <c r="C1314" s="531"/>
      <c r="D1314" s="551"/>
      <c r="E1314" s="532"/>
      <c r="F1314" s="532"/>
      <c r="G1314" s="532"/>
      <c r="H1314" s="533">
        <v>0.21</v>
      </c>
      <c r="I1314" s="533">
        <v>1</v>
      </c>
      <c r="J1314" s="534"/>
      <c r="K1314" s="506">
        <f t="shared" si="267"/>
        <v>0</v>
      </c>
      <c r="L1314" s="536">
        <v>1</v>
      </c>
      <c r="M1314" s="536"/>
      <c r="N1314" s="700">
        <f t="shared" si="262"/>
        <v>1</v>
      </c>
      <c r="O1314" s="508"/>
      <c r="P1314" s="508"/>
      <c r="Q1314" s="508"/>
      <c r="R1314" s="508"/>
      <c r="S1314" s="508"/>
      <c r="T1314" s="508"/>
      <c r="U1314" s="508"/>
      <c r="V1314" s="508"/>
      <c r="W1314" s="508"/>
      <c r="X1314" s="508"/>
      <c r="Y1314" s="508"/>
      <c r="Z1314" s="508"/>
      <c r="AA1314" s="508"/>
      <c r="AB1314" s="508"/>
      <c r="AC1314" s="508"/>
      <c r="AD1314" s="508"/>
      <c r="AE1314" s="508"/>
      <c r="AF1314" s="508"/>
      <c r="AG1314" s="508"/>
      <c r="AH1314" s="508"/>
      <c r="AI1314" s="508"/>
      <c r="AJ1314" s="508"/>
      <c r="AK1314" s="509">
        <f t="shared" si="263"/>
        <v>0</v>
      </c>
      <c r="AL1314" s="700">
        <f t="shared" si="264"/>
        <v>1</v>
      </c>
      <c r="AM1314" s="701">
        <f>IF(Tableau4[[#This Row],[N° pièce]]="",0,(Tableau4[[#This Row],[hors TVA]]+(Tableau4[[#This Row],[hors TVA]]*Tableau4[[#This Row],[Taux TVA]])-(Tableau4[[#This Row],[hors TVA]]*Tableau4[[#This Row],[Taux TVA]]*Tableau4[[#This Row],[Régime TVA Récupération:]]))*Tableau4[[#This Row],[Type 1]])</f>
        <v>0</v>
      </c>
      <c r="AN1314" s="701">
        <f>IF(Tableau4[[#This Row],[N° pièce]]="",0,IF($K$2="pôle",((Tableau4[[#This Row],[hors TVA]]+(Tableau4[[#This Row],[hors TVA]]*Tableau4[[#This Row],[Taux TVA]])-(Tableau4[[#This Row],[hors TVA]]*Tableau4[[#This Row],[Taux TVA]]*Tableau4[[#This Row],[Régime TVA Récupération:]]))*Tableau4[[#This Row],[Type 2]]),0))</f>
        <v>0</v>
      </c>
      <c r="AO1314" s="701">
        <f t="shared" si="256"/>
        <v>0</v>
      </c>
      <c r="AP1314" s="255">
        <f t="shared" si="265"/>
        <v>0</v>
      </c>
      <c r="AQ1314" s="506">
        <f t="shared" si="266"/>
        <v>0</v>
      </c>
      <c r="AR1314" s="671"/>
      <c r="AS1314" s="512"/>
      <c r="AT1314" s="513"/>
      <c r="AU1314" s="753"/>
      <c r="AV1314" s="484"/>
      <c r="AW1314" s="484"/>
      <c r="AX1314" s="484"/>
      <c r="AY1314" s="484"/>
      <c r="AZ1314" s="484"/>
    </row>
    <row r="1315" spans="1:52" ht="15" hidden="1">
      <c r="A1315" s="543"/>
      <c r="B1315" s="530"/>
      <c r="C1315" s="531"/>
      <c r="D1315" s="551"/>
      <c r="E1315" s="532"/>
      <c r="F1315" s="532"/>
      <c r="G1315" s="532"/>
      <c r="H1315" s="533">
        <v>0.21</v>
      </c>
      <c r="I1315" s="533">
        <v>1</v>
      </c>
      <c r="J1315" s="534"/>
      <c r="K1315" s="506">
        <f t="shared" si="267"/>
        <v>0</v>
      </c>
      <c r="L1315" s="536">
        <v>1</v>
      </c>
      <c r="M1315" s="536"/>
      <c r="N1315" s="700">
        <f t="shared" si="262"/>
        <v>1</v>
      </c>
      <c r="O1315" s="508"/>
      <c r="P1315" s="508"/>
      <c r="Q1315" s="508"/>
      <c r="R1315" s="508"/>
      <c r="S1315" s="508"/>
      <c r="T1315" s="508"/>
      <c r="U1315" s="508"/>
      <c r="V1315" s="508"/>
      <c r="W1315" s="508"/>
      <c r="X1315" s="508"/>
      <c r="Y1315" s="508"/>
      <c r="Z1315" s="508"/>
      <c r="AA1315" s="508"/>
      <c r="AB1315" s="508"/>
      <c r="AC1315" s="508"/>
      <c r="AD1315" s="508"/>
      <c r="AE1315" s="508"/>
      <c r="AF1315" s="508"/>
      <c r="AG1315" s="508"/>
      <c r="AH1315" s="508"/>
      <c r="AI1315" s="508"/>
      <c r="AJ1315" s="508"/>
      <c r="AK1315" s="509">
        <f t="shared" si="263"/>
        <v>0</v>
      </c>
      <c r="AL1315" s="700">
        <f t="shared" si="264"/>
        <v>1</v>
      </c>
      <c r="AM1315" s="701">
        <f>IF(Tableau4[[#This Row],[N° pièce]]="",0,(Tableau4[[#This Row],[hors TVA]]+(Tableau4[[#This Row],[hors TVA]]*Tableau4[[#This Row],[Taux TVA]])-(Tableau4[[#This Row],[hors TVA]]*Tableau4[[#This Row],[Taux TVA]]*Tableau4[[#This Row],[Régime TVA Récupération:]]))*Tableau4[[#This Row],[Type 1]])</f>
        <v>0</v>
      </c>
      <c r="AN1315" s="701">
        <f>IF(Tableau4[[#This Row],[N° pièce]]="",0,IF($K$2="pôle",((Tableau4[[#This Row],[hors TVA]]+(Tableau4[[#This Row],[hors TVA]]*Tableau4[[#This Row],[Taux TVA]])-(Tableau4[[#This Row],[hors TVA]]*Tableau4[[#This Row],[Taux TVA]]*Tableau4[[#This Row],[Régime TVA Récupération:]]))*Tableau4[[#This Row],[Type 2]]),0))</f>
        <v>0</v>
      </c>
      <c r="AO1315" s="701">
        <f t="shared" si="256"/>
        <v>0</v>
      </c>
      <c r="AP1315" s="255">
        <f t="shared" si="265"/>
        <v>0</v>
      </c>
      <c r="AQ1315" s="506">
        <f t="shared" si="266"/>
        <v>0</v>
      </c>
      <c r="AR1315" s="671"/>
      <c r="AS1315" s="512"/>
      <c r="AT1315" s="513"/>
      <c r="AU1315" s="753"/>
      <c r="AV1315" s="484"/>
      <c r="AW1315" s="484"/>
      <c r="AX1315" s="484"/>
      <c r="AY1315" s="484"/>
      <c r="AZ1315" s="484"/>
    </row>
    <row r="1316" spans="1:52" ht="15" hidden="1">
      <c r="A1316" s="543"/>
      <c r="B1316" s="530"/>
      <c r="C1316" s="531"/>
      <c r="D1316" s="551"/>
      <c r="E1316" s="532"/>
      <c r="F1316" s="532"/>
      <c r="G1316" s="532"/>
      <c r="H1316" s="533">
        <v>0.21</v>
      </c>
      <c r="I1316" s="533">
        <v>1</v>
      </c>
      <c r="J1316" s="534"/>
      <c r="K1316" s="506">
        <f t="shared" si="267"/>
        <v>0</v>
      </c>
      <c r="L1316" s="536">
        <v>1</v>
      </c>
      <c r="M1316" s="536"/>
      <c r="N1316" s="700">
        <f t="shared" si="262"/>
        <v>1</v>
      </c>
      <c r="O1316" s="508"/>
      <c r="P1316" s="508"/>
      <c r="Q1316" s="508"/>
      <c r="R1316" s="508"/>
      <c r="S1316" s="508"/>
      <c r="T1316" s="508"/>
      <c r="U1316" s="508"/>
      <c r="V1316" s="508"/>
      <c r="W1316" s="508"/>
      <c r="X1316" s="508"/>
      <c r="Y1316" s="508"/>
      <c r="Z1316" s="508"/>
      <c r="AA1316" s="508"/>
      <c r="AB1316" s="508"/>
      <c r="AC1316" s="508"/>
      <c r="AD1316" s="508"/>
      <c r="AE1316" s="508"/>
      <c r="AF1316" s="508"/>
      <c r="AG1316" s="508"/>
      <c r="AH1316" s="508"/>
      <c r="AI1316" s="508"/>
      <c r="AJ1316" s="508"/>
      <c r="AK1316" s="509">
        <f t="shared" si="263"/>
        <v>0</v>
      </c>
      <c r="AL1316" s="700">
        <f t="shared" si="264"/>
        <v>1</v>
      </c>
      <c r="AM1316" s="701">
        <f>IF(Tableau4[[#This Row],[N° pièce]]="",0,(Tableau4[[#This Row],[hors TVA]]+(Tableau4[[#This Row],[hors TVA]]*Tableau4[[#This Row],[Taux TVA]])-(Tableau4[[#This Row],[hors TVA]]*Tableau4[[#This Row],[Taux TVA]]*Tableau4[[#This Row],[Régime TVA Récupération:]]))*Tableau4[[#This Row],[Type 1]])</f>
        <v>0</v>
      </c>
      <c r="AN1316" s="701">
        <f>IF(Tableau4[[#This Row],[N° pièce]]="",0,IF($K$2="pôle",((Tableau4[[#This Row],[hors TVA]]+(Tableau4[[#This Row],[hors TVA]]*Tableau4[[#This Row],[Taux TVA]])-(Tableau4[[#This Row],[hors TVA]]*Tableau4[[#This Row],[Taux TVA]]*Tableau4[[#This Row],[Régime TVA Récupération:]]))*Tableau4[[#This Row],[Type 2]]),0))</f>
        <v>0</v>
      </c>
      <c r="AO1316" s="701">
        <f t="shared" si="256"/>
        <v>0</v>
      </c>
      <c r="AP1316" s="255">
        <f t="shared" si="265"/>
        <v>0</v>
      </c>
      <c r="AQ1316" s="506">
        <f t="shared" si="266"/>
        <v>0</v>
      </c>
      <c r="AR1316" s="671"/>
      <c r="AS1316" s="512"/>
      <c r="AT1316" s="513"/>
      <c r="AU1316" s="753"/>
      <c r="AV1316" s="484"/>
      <c r="AW1316" s="484"/>
      <c r="AX1316" s="484"/>
      <c r="AY1316" s="484"/>
      <c r="AZ1316" s="484"/>
    </row>
    <row r="1317" spans="1:52" ht="15" hidden="1">
      <c r="A1317" s="543"/>
      <c r="B1317" s="530"/>
      <c r="C1317" s="531"/>
      <c r="D1317" s="551"/>
      <c r="E1317" s="532"/>
      <c r="F1317" s="532"/>
      <c r="G1317" s="532"/>
      <c r="H1317" s="533">
        <v>0.21</v>
      </c>
      <c r="I1317" s="533">
        <v>1</v>
      </c>
      <c r="J1317" s="534"/>
      <c r="K1317" s="506">
        <f t="shared" si="267"/>
        <v>0</v>
      </c>
      <c r="L1317" s="536">
        <v>1</v>
      </c>
      <c r="M1317" s="536"/>
      <c r="N1317" s="700">
        <f t="shared" si="262"/>
        <v>1</v>
      </c>
      <c r="O1317" s="508"/>
      <c r="P1317" s="508"/>
      <c r="Q1317" s="508"/>
      <c r="R1317" s="508"/>
      <c r="S1317" s="508"/>
      <c r="T1317" s="508"/>
      <c r="U1317" s="508"/>
      <c r="V1317" s="508"/>
      <c r="W1317" s="508"/>
      <c r="X1317" s="508"/>
      <c r="Y1317" s="508"/>
      <c r="Z1317" s="508"/>
      <c r="AA1317" s="508"/>
      <c r="AB1317" s="508"/>
      <c r="AC1317" s="508"/>
      <c r="AD1317" s="508"/>
      <c r="AE1317" s="508"/>
      <c r="AF1317" s="508"/>
      <c r="AG1317" s="508"/>
      <c r="AH1317" s="508"/>
      <c r="AI1317" s="508"/>
      <c r="AJ1317" s="508"/>
      <c r="AK1317" s="509">
        <f t="shared" si="263"/>
        <v>0</v>
      </c>
      <c r="AL1317" s="700">
        <f t="shared" si="264"/>
        <v>1</v>
      </c>
      <c r="AM1317" s="701">
        <f>IF(Tableau4[[#This Row],[N° pièce]]="",0,(Tableau4[[#This Row],[hors TVA]]+(Tableau4[[#This Row],[hors TVA]]*Tableau4[[#This Row],[Taux TVA]])-(Tableau4[[#This Row],[hors TVA]]*Tableau4[[#This Row],[Taux TVA]]*Tableau4[[#This Row],[Régime TVA Récupération:]]))*Tableau4[[#This Row],[Type 1]])</f>
        <v>0</v>
      </c>
      <c r="AN1317" s="701">
        <f>IF(Tableau4[[#This Row],[N° pièce]]="",0,IF($K$2="pôle",((Tableau4[[#This Row],[hors TVA]]+(Tableau4[[#This Row],[hors TVA]]*Tableau4[[#This Row],[Taux TVA]])-(Tableau4[[#This Row],[hors TVA]]*Tableau4[[#This Row],[Taux TVA]]*Tableau4[[#This Row],[Régime TVA Récupération:]]))*Tableau4[[#This Row],[Type 2]]),0))</f>
        <v>0</v>
      </c>
      <c r="AO1317" s="701">
        <f t="shared" si="256"/>
        <v>0</v>
      </c>
      <c r="AP1317" s="255">
        <f t="shared" si="265"/>
        <v>0</v>
      </c>
      <c r="AQ1317" s="506">
        <f t="shared" si="266"/>
        <v>0</v>
      </c>
      <c r="AR1317" s="671"/>
      <c r="AS1317" s="512"/>
      <c r="AT1317" s="513"/>
      <c r="AU1317" s="753"/>
      <c r="AV1317" s="484"/>
      <c r="AW1317" s="484"/>
      <c r="AX1317" s="484"/>
      <c r="AY1317" s="484"/>
      <c r="AZ1317" s="484"/>
    </row>
    <row r="1318" spans="1:52" ht="15" hidden="1">
      <c r="A1318" s="543"/>
      <c r="B1318" s="530"/>
      <c r="C1318" s="531"/>
      <c r="D1318" s="551"/>
      <c r="E1318" s="532"/>
      <c r="F1318" s="532"/>
      <c r="G1318" s="532"/>
      <c r="H1318" s="533">
        <v>0.21</v>
      </c>
      <c r="I1318" s="533">
        <v>1</v>
      </c>
      <c r="J1318" s="534"/>
      <c r="K1318" s="506">
        <f t="shared" si="267"/>
        <v>0</v>
      </c>
      <c r="L1318" s="536">
        <v>1</v>
      </c>
      <c r="M1318" s="536"/>
      <c r="N1318" s="700">
        <f t="shared" si="262"/>
        <v>1</v>
      </c>
      <c r="O1318" s="508"/>
      <c r="P1318" s="508"/>
      <c r="Q1318" s="508"/>
      <c r="R1318" s="508"/>
      <c r="S1318" s="508"/>
      <c r="T1318" s="508"/>
      <c r="U1318" s="508"/>
      <c r="V1318" s="508"/>
      <c r="W1318" s="508"/>
      <c r="X1318" s="508"/>
      <c r="Y1318" s="508"/>
      <c r="Z1318" s="508"/>
      <c r="AA1318" s="508"/>
      <c r="AB1318" s="508"/>
      <c r="AC1318" s="508"/>
      <c r="AD1318" s="508"/>
      <c r="AE1318" s="508"/>
      <c r="AF1318" s="508"/>
      <c r="AG1318" s="508"/>
      <c r="AH1318" s="508"/>
      <c r="AI1318" s="508"/>
      <c r="AJ1318" s="508"/>
      <c r="AK1318" s="509">
        <f t="shared" si="263"/>
        <v>0</v>
      </c>
      <c r="AL1318" s="700">
        <f t="shared" si="264"/>
        <v>1</v>
      </c>
      <c r="AM1318" s="701">
        <f>IF(Tableau4[[#This Row],[N° pièce]]="",0,(Tableau4[[#This Row],[hors TVA]]+(Tableau4[[#This Row],[hors TVA]]*Tableau4[[#This Row],[Taux TVA]])-(Tableau4[[#This Row],[hors TVA]]*Tableau4[[#This Row],[Taux TVA]]*Tableau4[[#This Row],[Régime TVA Récupération:]]))*Tableau4[[#This Row],[Type 1]])</f>
        <v>0</v>
      </c>
      <c r="AN1318" s="701">
        <f>IF(Tableau4[[#This Row],[N° pièce]]="",0,IF($K$2="pôle",((Tableau4[[#This Row],[hors TVA]]+(Tableau4[[#This Row],[hors TVA]]*Tableau4[[#This Row],[Taux TVA]])-(Tableau4[[#This Row],[hors TVA]]*Tableau4[[#This Row],[Taux TVA]]*Tableau4[[#This Row],[Régime TVA Récupération:]]))*Tableau4[[#This Row],[Type 2]]),0))</f>
        <v>0</v>
      </c>
      <c r="AO1318" s="701">
        <f t="shared" si="256"/>
        <v>0</v>
      </c>
      <c r="AP1318" s="255">
        <f t="shared" si="265"/>
        <v>0</v>
      </c>
      <c r="AQ1318" s="506">
        <f t="shared" si="266"/>
        <v>0</v>
      </c>
      <c r="AR1318" s="671"/>
      <c r="AS1318" s="512"/>
      <c r="AT1318" s="513"/>
      <c r="AU1318" s="753"/>
      <c r="AV1318" s="484"/>
      <c r="AW1318" s="484"/>
      <c r="AX1318" s="484"/>
      <c r="AY1318" s="484"/>
      <c r="AZ1318" s="484"/>
    </row>
    <row r="1319" spans="1:52" ht="15" hidden="1">
      <c r="A1319" s="543"/>
      <c r="B1319" s="530"/>
      <c r="C1319" s="531"/>
      <c r="D1319" s="551"/>
      <c r="E1319" s="532"/>
      <c r="F1319" s="532"/>
      <c r="G1319" s="532"/>
      <c r="H1319" s="533">
        <v>0.21</v>
      </c>
      <c r="I1319" s="533">
        <v>1</v>
      </c>
      <c r="J1319" s="534"/>
      <c r="K1319" s="506">
        <f t="shared" si="267"/>
        <v>0</v>
      </c>
      <c r="L1319" s="536">
        <v>1</v>
      </c>
      <c r="M1319" s="536"/>
      <c r="N1319" s="700">
        <f t="shared" si="262"/>
        <v>1</v>
      </c>
      <c r="O1319" s="508"/>
      <c r="P1319" s="508"/>
      <c r="Q1319" s="508"/>
      <c r="R1319" s="508"/>
      <c r="S1319" s="508"/>
      <c r="T1319" s="508"/>
      <c r="U1319" s="508"/>
      <c r="V1319" s="508"/>
      <c r="W1319" s="508"/>
      <c r="X1319" s="508"/>
      <c r="Y1319" s="508"/>
      <c r="Z1319" s="508"/>
      <c r="AA1319" s="508"/>
      <c r="AB1319" s="508"/>
      <c r="AC1319" s="508"/>
      <c r="AD1319" s="508"/>
      <c r="AE1319" s="508"/>
      <c r="AF1319" s="508"/>
      <c r="AG1319" s="508"/>
      <c r="AH1319" s="508"/>
      <c r="AI1319" s="508"/>
      <c r="AJ1319" s="508"/>
      <c r="AK1319" s="509">
        <f t="shared" si="263"/>
        <v>0</v>
      </c>
      <c r="AL1319" s="700">
        <f t="shared" si="264"/>
        <v>1</v>
      </c>
      <c r="AM1319" s="701">
        <f>IF(Tableau4[[#This Row],[N° pièce]]="",0,(Tableau4[[#This Row],[hors TVA]]+(Tableau4[[#This Row],[hors TVA]]*Tableau4[[#This Row],[Taux TVA]])-(Tableau4[[#This Row],[hors TVA]]*Tableau4[[#This Row],[Taux TVA]]*Tableau4[[#This Row],[Régime TVA Récupération:]]))*Tableau4[[#This Row],[Type 1]])</f>
        <v>0</v>
      </c>
      <c r="AN1319" s="701">
        <f>IF(Tableau4[[#This Row],[N° pièce]]="",0,IF($K$2="pôle",((Tableau4[[#This Row],[hors TVA]]+(Tableau4[[#This Row],[hors TVA]]*Tableau4[[#This Row],[Taux TVA]])-(Tableau4[[#This Row],[hors TVA]]*Tableau4[[#This Row],[Taux TVA]]*Tableau4[[#This Row],[Régime TVA Récupération:]]))*Tableau4[[#This Row],[Type 2]]),0))</f>
        <v>0</v>
      </c>
      <c r="AO1319" s="701">
        <f t="shared" si="256"/>
        <v>0</v>
      </c>
      <c r="AP1319" s="255">
        <f t="shared" si="265"/>
        <v>0</v>
      </c>
      <c r="AQ1319" s="506">
        <f t="shared" si="266"/>
        <v>0</v>
      </c>
      <c r="AR1319" s="671"/>
      <c r="AS1319" s="512"/>
      <c r="AT1319" s="513"/>
      <c r="AU1319" s="753"/>
      <c r="AV1319" s="484"/>
      <c r="AW1319" s="484"/>
      <c r="AX1319" s="484"/>
      <c r="AY1319" s="484"/>
      <c r="AZ1319" s="484"/>
    </row>
    <row r="1320" spans="1:52" ht="15" hidden="1">
      <c r="A1320" s="543"/>
      <c r="B1320" s="530"/>
      <c r="C1320" s="531"/>
      <c r="D1320" s="551"/>
      <c r="E1320" s="532"/>
      <c r="F1320" s="532"/>
      <c r="G1320" s="532"/>
      <c r="H1320" s="533">
        <v>0.21</v>
      </c>
      <c r="I1320" s="533">
        <v>1</v>
      </c>
      <c r="J1320" s="534"/>
      <c r="K1320" s="506">
        <f t="shared" si="267"/>
        <v>0</v>
      </c>
      <c r="L1320" s="536">
        <v>1</v>
      </c>
      <c r="M1320" s="536"/>
      <c r="N1320" s="700">
        <f t="shared" si="262"/>
        <v>1</v>
      </c>
      <c r="O1320" s="508"/>
      <c r="P1320" s="508"/>
      <c r="Q1320" s="508"/>
      <c r="R1320" s="508"/>
      <c r="S1320" s="508"/>
      <c r="T1320" s="508"/>
      <c r="U1320" s="508"/>
      <c r="V1320" s="508"/>
      <c r="W1320" s="508"/>
      <c r="X1320" s="508"/>
      <c r="Y1320" s="508"/>
      <c r="Z1320" s="508"/>
      <c r="AA1320" s="508"/>
      <c r="AB1320" s="508"/>
      <c r="AC1320" s="508"/>
      <c r="AD1320" s="508"/>
      <c r="AE1320" s="508"/>
      <c r="AF1320" s="508"/>
      <c r="AG1320" s="508"/>
      <c r="AH1320" s="508"/>
      <c r="AI1320" s="508"/>
      <c r="AJ1320" s="508"/>
      <c r="AK1320" s="509">
        <f t="shared" si="263"/>
        <v>0</v>
      </c>
      <c r="AL1320" s="700">
        <f t="shared" si="264"/>
        <v>1</v>
      </c>
      <c r="AM1320" s="701">
        <f>IF(Tableau4[[#This Row],[N° pièce]]="",0,(Tableau4[[#This Row],[hors TVA]]+(Tableau4[[#This Row],[hors TVA]]*Tableau4[[#This Row],[Taux TVA]])-(Tableau4[[#This Row],[hors TVA]]*Tableau4[[#This Row],[Taux TVA]]*Tableau4[[#This Row],[Régime TVA Récupération:]]))*Tableau4[[#This Row],[Type 1]])</f>
        <v>0</v>
      </c>
      <c r="AN1320" s="701">
        <f>IF(Tableau4[[#This Row],[N° pièce]]="",0,IF($K$2="pôle",((Tableau4[[#This Row],[hors TVA]]+(Tableau4[[#This Row],[hors TVA]]*Tableau4[[#This Row],[Taux TVA]])-(Tableau4[[#This Row],[hors TVA]]*Tableau4[[#This Row],[Taux TVA]]*Tableau4[[#This Row],[Régime TVA Récupération:]]))*Tableau4[[#This Row],[Type 2]]),0))</f>
        <v>0</v>
      </c>
      <c r="AO1320" s="701">
        <f t="shared" si="256"/>
        <v>0</v>
      </c>
      <c r="AP1320" s="255">
        <f t="shared" si="265"/>
        <v>0</v>
      </c>
      <c r="AQ1320" s="506">
        <f t="shared" si="266"/>
        <v>0</v>
      </c>
      <c r="AR1320" s="671"/>
      <c r="AS1320" s="512"/>
      <c r="AT1320" s="513"/>
      <c r="AU1320" s="753"/>
      <c r="AV1320" s="484"/>
      <c r="AW1320" s="484"/>
      <c r="AX1320" s="484"/>
      <c r="AY1320" s="484"/>
      <c r="AZ1320" s="484"/>
    </row>
    <row r="1321" spans="1:52" ht="15" hidden="1">
      <c r="A1321" s="543"/>
      <c r="B1321" s="530"/>
      <c r="C1321" s="531"/>
      <c r="D1321" s="551"/>
      <c r="E1321" s="532"/>
      <c r="F1321" s="532"/>
      <c r="G1321" s="532"/>
      <c r="H1321" s="533">
        <v>0.21</v>
      </c>
      <c r="I1321" s="533">
        <v>1</v>
      </c>
      <c r="J1321" s="534"/>
      <c r="K1321" s="506">
        <f t="shared" si="267"/>
        <v>0</v>
      </c>
      <c r="L1321" s="536">
        <v>1</v>
      </c>
      <c r="M1321" s="536"/>
      <c r="N1321" s="700">
        <f t="shared" si="262"/>
        <v>1</v>
      </c>
      <c r="O1321" s="508"/>
      <c r="P1321" s="508"/>
      <c r="Q1321" s="508"/>
      <c r="R1321" s="508"/>
      <c r="S1321" s="508"/>
      <c r="T1321" s="508"/>
      <c r="U1321" s="508"/>
      <c r="V1321" s="508"/>
      <c r="W1321" s="508"/>
      <c r="X1321" s="508"/>
      <c r="Y1321" s="508"/>
      <c r="Z1321" s="508"/>
      <c r="AA1321" s="508"/>
      <c r="AB1321" s="508"/>
      <c r="AC1321" s="508"/>
      <c r="AD1321" s="508"/>
      <c r="AE1321" s="508"/>
      <c r="AF1321" s="508"/>
      <c r="AG1321" s="508"/>
      <c r="AH1321" s="508"/>
      <c r="AI1321" s="508"/>
      <c r="AJ1321" s="508"/>
      <c r="AK1321" s="509">
        <f t="shared" si="263"/>
        <v>0</v>
      </c>
      <c r="AL1321" s="700">
        <f t="shared" si="264"/>
        <v>1</v>
      </c>
      <c r="AM1321" s="701">
        <f>IF(Tableau4[[#This Row],[N° pièce]]="",0,(Tableau4[[#This Row],[hors TVA]]+(Tableau4[[#This Row],[hors TVA]]*Tableau4[[#This Row],[Taux TVA]])-(Tableau4[[#This Row],[hors TVA]]*Tableau4[[#This Row],[Taux TVA]]*Tableau4[[#This Row],[Régime TVA Récupération:]]))*Tableau4[[#This Row],[Type 1]])</f>
        <v>0</v>
      </c>
      <c r="AN1321" s="701">
        <f>IF(Tableau4[[#This Row],[N° pièce]]="",0,IF($K$2="pôle",((Tableau4[[#This Row],[hors TVA]]+(Tableau4[[#This Row],[hors TVA]]*Tableau4[[#This Row],[Taux TVA]])-(Tableau4[[#This Row],[hors TVA]]*Tableau4[[#This Row],[Taux TVA]]*Tableau4[[#This Row],[Régime TVA Récupération:]]))*Tableau4[[#This Row],[Type 2]]),0))</f>
        <v>0</v>
      </c>
      <c r="AO1321" s="701">
        <f t="shared" si="256"/>
        <v>0</v>
      </c>
      <c r="AP1321" s="255">
        <f t="shared" si="265"/>
        <v>0</v>
      </c>
      <c r="AQ1321" s="506">
        <f t="shared" si="266"/>
        <v>0</v>
      </c>
      <c r="AR1321" s="671"/>
      <c r="AS1321" s="512"/>
      <c r="AT1321" s="513"/>
      <c r="AU1321" s="753"/>
      <c r="AV1321" s="484"/>
      <c r="AW1321" s="484"/>
      <c r="AX1321" s="484"/>
      <c r="AY1321" s="484"/>
      <c r="AZ1321" s="484"/>
    </row>
    <row r="1322" spans="1:52" ht="15" hidden="1">
      <c r="A1322" s="543"/>
      <c r="B1322" s="530"/>
      <c r="C1322" s="531"/>
      <c r="D1322" s="551"/>
      <c r="E1322" s="532"/>
      <c r="F1322" s="532"/>
      <c r="G1322" s="532"/>
      <c r="H1322" s="533">
        <v>0.21</v>
      </c>
      <c r="I1322" s="533">
        <v>1</v>
      </c>
      <c r="J1322" s="534"/>
      <c r="K1322" s="506">
        <f t="shared" si="267"/>
        <v>0</v>
      </c>
      <c r="L1322" s="536">
        <v>1</v>
      </c>
      <c r="M1322" s="536"/>
      <c r="N1322" s="700">
        <f t="shared" si="262"/>
        <v>1</v>
      </c>
      <c r="O1322" s="508"/>
      <c r="P1322" s="508"/>
      <c r="Q1322" s="508"/>
      <c r="R1322" s="508"/>
      <c r="S1322" s="508"/>
      <c r="T1322" s="508"/>
      <c r="U1322" s="508"/>
      <c r="V1322" s="508"/>
      <c r="W1322" s="508"/>
      <c r="X1322" s="508"/>
      <c r="Y1322" s="508"/>
      <c r="Z1322" s="508"/>
      <c r="AA1322" s="508"/>
      <c r="AB1322" s="508"/>
      <c r="AC1322" s="508"/>
      <c r="AD1322" s="508"/>
      <c r="AE1322" s="508"/>
      <c r="AF1322" s="508"/>
      <c r="AG1322" s="508"/>
      <c r="AH1322" s="508"/>
      <c r="AI1322" s="508"/>
      <c r="AJ1322" s="508"/>
      <c r="AK1322" s="509">
        <f t="shared" si="263"/>
        <v>0</v>
      </c>
      <c r="AL1322" s="700">
        <f t="shared" si="264"/>
        <v>1</v>
      </c>
      <c r="AM1322" s="701">
        <f>IF(Tableau4[[#This Row],[N° pièce]]="",0,(Tableau4[[#This Row],[hors TVA]]+(Tableau4[[#This Row],[hors TVA]]*Tableau4[[#This Row],[Taux TVA]])-(Tableau4[[#This Row],[hors TVA]]*Tableau4[[#This Row],[Taux TVA]]*Tableau4[[#This Row],[Régime TVA Récupération:]]))*Tableau4[[#This Row],[Type 1]])</f>
        <v>0</v>
      </c>
      <c r="AN1322" s="701">
        <f>IF(Tableau4[[#This Row],[N° pièce]]="",0,IF($K$2="pôle",((Tableau4[[#This Row],[hors TVA]]+(Tableau4[[#This Row],[hors TVA]]*Tableau4[[#This Row],[Taux TVA]])-(Tableau4[[#This Row],[hors TVA]]*Tableau4[[#This Row],[Taux TVA]]*Tableau4[[#This Row],[Régime TVA Récupération:]]))*Tableau4[[#This Row],[Type 2]]),0))</f>
        <v>0</v>
      </c>
      <c r="AO1322" s="701">
        <f t="shared" si="256"/>
        <v>0</v>
      </c>
      <c r="AP1322" s="255">
        <f t="shared" si="265"/>
        <v>0</v>
      </c>
      <c r="AQ1322" s="506">
        <f t="shared" si="266"/>
        <v>0</v>
      </c>
      <c r="AR1322" s="671"/>
      <c r="AS1322" s="512"/>
      <c r="AT1322" s="513"/>
      <c r="AU1322" s="753"/>
      <c r="AV1322" s="484"/>
      <c r="AW1322" s="484"/>
      <c r="AX1322" s="484"/>
      <c r="AY1322" s="484"/>
      <c r="AZ1322" s="484"/>
    </row>
    <row r="1323" spans="1:52" ht="15" hidden="1">
      <c r="A1323" s="543"/>
      <c r="B1323" s="530"/>
      <c r="C1323" s="531"/>
      <c r="D1323" s="551"/>
      <c r="E1323" s="532"/>
      <c r="F1323" s="532"/>
      <c r="G1323" s="532"/>
      <c r="H1323" s="533">
        <v>0.21</v>
      </c>
      <c r="I1323" s="533">
        <v>1</v>
      </c>
      <c r="J1323" s="534"/>
      <c r="K1323" s="506">
        <f t="shared" si="267"/>
        <v>0</v>
      </c>
      <c r="L1323" s="536">
        <v>1</v>
      </c>
      <c r="M1323" s="536"/>
      <c r="N1323" s="700">
        <f t="shared" si="262"/>
        <v>1</v>
      </c>
      <c r="O1323" s="508"/>
      <c r="P1323" s="508"/>
      <c r="Q1323" s="508"/>
      <c r="R1323" s="508"/>
      <c r="S1323" s="508"/>
      <c r="T1323" s="508"/>
      <c r="U1323" s="508"/>
      <c r="V1323" s="508"/>
      <c r="W1323" s="508"/>
      <c r="X1323" s="508"/>
      <c r="Y1323" s="508"/>
      <c r="Z1323" s="508"/>
      <c r="AA1323" s="508"/>
      <c r="AB1323" s="508"/>
      <c r="AC1323" s="508"/>
      <c r="AD1323" s="508"/>
      <c r="AE1323" s="508"/>
      <c r="AF1323" s="508"/>
      <c r="AG1323" s="508"/>
      <c r="AH1323" s="508"/>
      <c r="AI1323" s="508"/>
      <c r="AJ1323" s="508"/>
      <c r="AK1323" s="509">
        <f t="shared" si="263"/>
        <v>0</v>
      </c>
      <c r="AL1323" s="700">
        <f t="shared" si="264"/>
        <v>1</v>
      </c>
      <c r="AM1323" s="701">
        <f>IF(Tableau4[[#This Row],[N° pièce]]="",0,(Tableau4[[#This Row],[hors TVA]]+(Tableau4[[#This Row],[hors TVA]]*Tableau4[[#This Row],[Taux TVA]])-(Tableau4[[#This Row],[hors TVA]]*Tableau4[[#This Row],[Taux TVA]]*Tableau4[[#This Row],[Régime TVA Récupération:]]))*Tableau4[[#This Row],[Type 1]])</f>
        <v>0</v>
      </c>
      <c r="AN1323" s="701">
        <f>IF(Tableau4[[#This Row],[N° pièce]]="",0,IF($K$2="pôle",((Tableau4[[#This Row],[hors TVA]]+(Tableau4[[#This Row],[hors TVA]]*Tableau4[[#This Row],[Taux TVA]])-(Tableau4[[#This Row],[hors TVA]]*Tableau4[[#This Row],[Taux TVA]]*Tableau4[[#This Row],[Régime TVA Récupération:]]))*Tableau4[[#This Row],[Type 2]]),0))</f>
        <v>0</v>
      </c>
      <c r="AO1323" s="701">
        <f t="shared" si="256"/>
        <v>0</v>
      </c>
      <c r="AP1323" s="255">
        <f t="shared" si="265"/>
        <v>0</v>
      </c>
      <c r="AQ1323" s="506">
        <f t="shared" si="266"/>
        <v>0</v>
      </c>
      <c r="AR1323" s="671"/>
      <c r="AS1323" s="512"/>
      <c r="AT1323" s="513"/>
      <c r="AU1323" s="753"/>
      <c r="AV1323" s="484"/>
      <c r="AW1323" s="484"/>
      <c r="AX1323" s="484"/>
      <c r="AY1323" s="484"/>
      <c r="AZ1323" s="484"/>
    </row>
    <row r="1324" spans="1:52" ht="15" hidden="1">
      <c r="A1324" s="543"/>
      <c r="B1324" s="530"/>
      <c r="C1324" s="531"/>
      <c r="D1324" s="551"/>
      <c r="E1324" s="532"/>
      <c r="F1324" s="532"/>
      <c r="G1324" s="532"/>
      <c r="H1324" s="533">
        <v>0.21</v>
      </c>
      <c r="I1324" s="533">
        <v>1</v>
      </c>
      <c r="J1324" s="534"/>
      <c r="K1324" s="506">
        <f t="shared" si="267"/>
        <v>0</v>
      </c>
      <c r="L1324" s="536">
        <v>1</v>
      </c>
      <c r="M1324" s="536"/>
      <c r="N1324" s="700">
        <f t="shared" si="262"/>
        <v>1</v>
      </c>
      <c r="O1324" s="508"/>
      <c r="P1324" s="508"/>
      <c r="Q1324" s="508"/>
      <c r="R1324" s="508"/>
      <c r="S1324" s="508"/>
      <c r="T1324" s="508"/>
      <c r="U1324" s="508"/>
      <c r="V1324" s="508"/>
      <c r="W1324" s="508"/>
      <c r="X1324" s="508"/>
      <c r="Y1324" s="508"/>
      <c r="Z1324" s="508"/>
      <c r="AA1324" s="508"/>
      <c r="AB1324" s="508"/>
      <c r="AC1324" s="508"/>
      <c r="AD1324" s="508"/>
      <c r="AE1324" s="508"/>
      <c r="AF1324" s="508"/>
      <c r="AG1324" s="508"/>
      <c r="AH1324" s="508"/>
      <c r="AI1324" s="508"/>
      <c r="AJ1324" s="508"/>
      <c r="AK1324" s="509">
        <f t="shared" si="263"/>
        <v>0</v>
      </c>
      <c r="AL1324" s="700">
        <f t="shared" si="264"/>
        <v>1</v>
      </c>
      <c r="AM1324" s="701">
        <f>IF(Tableau4[[#This Row],[N° pièce]]="",0,(Tableau4[[#This Row],[hors TVA]]+(Tableau4[[#This Row],[hors TVA]]*Tableau4[[#This Row],[Taux TVA]])-(Tableau4[[#This Row],[hors TVA]]*Tableau4[[#This Row],[Taux TVA]]*Tableau4[[#This Row],[Régime TVA Récupération:]]))*Tableau4[[#This Row],[Type 1]])</f>
        <v>0</v>
      </c>
      <c r="AN1324" s="701">
        <f>IF(Tableau4[[#This Row],[N° pièce]]="",0,IF($K$2="pôle",((Tableau4[[#This Row],[hors TVA]]+(Tableau4[[#This Row],[hors TVA]]*Tableau4[[#This Row],[Taux TVA]])-(Tableau4[[#This Row],[hors TVA]]*Tableau4[[#This Row],[Taux TVA]]*Tableau4[[#This Row],[Régime TVA Récupération:]]))*Tableau4[[#This Row],[Type 2]]),0))</f>
        <v>0</v>
      </c>
      <c r="AO1324" s="701">
        <f t="shared" si="256"/>
        <v>0</v>
      </c>
      <c r="AP1324" s="255">
        <f t="shared" si="265"/>
        <v>0</v>
      </c>
      <c r="AQ1324" s="506">
        <f t="shared" si="266"/>
        <v>0</v>
      </c>
      <c r="AR1324" s="671"/>
      <c r="AS1324" s="512"/>
      <c r="AT1324" s="513"/>
      <c r="AU1324" s="753"/>
      <c r="AV1324" s="484"/>
      <c r="AW1324" s="484"/>
      <c r="AX1324" s="484"/>
      <c r="AY1324" s="484"/>
      <c r="AZ1324" s="484"/>
    </row>
    <row r="1325" spans="1:52" ht="15" hidden="1">
      <c r="A1325" s="543"/>
      <c r="B1325" s="530"/>
      <c r="C1325" s="531"/>
      <c r="D1325" s="551"/>
      <c r="E1325" s="532"/>
      <c r="F1325" s="532"/>
      <c r="G1325" s="532"/>
      <c r="H1325" s="533">
        <v>0.21</v>
      </c>
      <c r="I1325" s="533">
        <v>1</v>
      </c>
      <c r="J1325" s="534"/>
      <c r="K1325" s="506">
        <f t="shared" si="267"/>
        <v>0</v>
      </c>
      <c r="L1325" s="536">
        <v>1</v>
      </c>
      <c r="M1325" s="536"/>
      <c r="N1325" s="700">
        <f t="shared" si="262"/>
        <v>1</v>
      </c>
      <c r="O1325" s="508"/>
      <c r="P1325" s="508"/>
      <c r="Q1325" s="508"/>
      <c r="R1325" s="508"/>
      <c r="S1325" s="508"/>
      <c r="T1325" s="508"/>
      <c r="U1325" s="508"/>
      <c r="V1325" s="508"/>
      <c r="W1325" s="508"/>
      <c r="X1325" s="508"/>
      <c r="Y1325" s="508"/>
      <c r="Z1325" s="508"/>
      <c r="AA1325" s="508"/>
      <c r="AB1325" s="508"/>
      <c r="AC1325" s="508"/>
      <c r="AD1325" s="508"/>
      <c r="AE1325" s="508"/>
      <c r="AF1325" s="508"/>
      <c r="AG1325" s="508"/>
      <c r="AH1325" s="508"/>
      <c r="AI1325" s="508"/>
      <c r="AJ1325" s="508"/>
      <c r="AK1325" s="509">
        <f t="shared" si="263"/>
        <v>0</v>
      </c>
      <c r="AL1325" s="700">
        <f t="shared" si="264"/>
        <v>1</v>
      </c>
      <c r="AM1325" s="701">
        <f>IF(Tableau4[[#This Row],[N° pièce]]="",0,(Tableau4[[#This Row],[hors TVA]]+(Tableau4[[#This Row],[hors TVA]]*Tableau4[[#This Row],[Taux TVA]])-(Tableau4[[#This Row],[hors TVA]]*Tableau4[[#This Row],[Taux TVA]]*Tableau4[[#This Row],[Régime TVA Récupération:]]))*Tableau4[[#This Row],[Type 1]])</f>
        <v>0</v>
      </c>
      <c r="AN1325" s="701">
        <f>IF(Tableau4[[#This Row],[N° pièce]]="",0,IF($K$2="pôle",((Tableau4[[#This Row],[hors TVA]]+(Tableau4[[#This Row],[hors TVA]]*Tableau4[[#This Row],[Taux TVA]])-(Tableau4[[#This Row],[hors TVA]]*Tableau4[[#This Row],[Taux TVA]]*Tableau4[[#This Row],[Régime TVA Récupération:]]))*Tableau4[[#This Row],[Type 2]]),0))</f>
        <v>0</v>
      </c>
      <c r="AO1325" s="701">
        <f t="shared" si="256"/>
        <v>0</v>
      </c>
      <c r="AP1325" s="255">
        <f t="shared" si="265"/>
        <v>0</v>
      </c>
      <c r="AQ1325" s="506">
        <f t="shared" si="266"/>
        <v>0</v>
      </c>
      <c r="AR1325" s="671"/>
      <c r="AS1325" s="512"/>
      <c r="AT1325" s="513"/>
      <c r="AU1325" s="753"/>
      <c r="AV1325" s="484"/>
      <c r="AW1325" s="484"/>
      <c r="AX1325" s="484"/>
      <c r="AY1325" s="484"/>
      <c r="AZ1325" s="484"/>
    </row>
    <row r="1326" spans="1:52" ht="15" hidden="1">
      <c r="A1326" s="543"/>
      <c r="B1326" s="530"/>
      <c r="C1326" s="531"/>
      <c r="D1326" s="551"/>
      <c r="E1326" s="532"/>
      <c r="F1326" s="532"/>
      <c r="G1326" s="532"/>
      <c r="H1326" s="533">
        <v>0.21</v>
      </c>
      <c r="I1326" s="533">
        <v>1</v>
      </c>
      <c r="J1326" s="534"/>
      <c r="K1326" s="506">
        <f t="shared" si="267"/>
        <v>0</v>
      </c>
      <c r="L1326" s="536">
        <v>1</v>
      </c>
      <c r="M1326" s="536"/>
      <c r="N1326" s="700">
        <f t="shared" si="262"/>
        <v>1</v>
      </c>
      <c r="O1326" s="508"/>
      <c r="P1326" s="508"/>
      <c r="Q1326" s="508"/>
      <c r="R1326" s="508"/>
      <c r="S1326" s="508"/>
      <c r="T1326" s="508"/>
      <c r="U1326" s="508"/>
      <c r="V1326" s="508"/>
      <c r="W1326" s="508"/>
      <c r="X1326" s="508"/>
      <c r="Y1326" s="508"/>
      <c r="Z1326" s="508"/>
      <c r="AA1326" s="508"/>
      <c r="AB1326" s="508"/>
      <c r="AC1326" s="508"/>
      <c r="AD1326" s="508"/>
      <c r="AE1326" s="508"/>
      <c r="AF1326" s="508"/>
      <c r="AG1326" s="508"/>
      <c r="AH1326" s="508"/>
      <c r="AI1326" s="508"/>
      <c r="AJ1326" s="508"/>
      <c r="AK1326" s="509">
        <f t="shared" si="263"/>
        <v>0</v>
      </c>
      <c r="AL1326" s="700">
        <f t="shared" si="264"/>
        <v>1</v>
      </c>
      <c r="AM1326" s="701">
        <f>IF(Tableau4[[#This Row],[N° pièce]]="",0,(Tableau4[[#This Row],[hors TVA]]+(Tableau4[[#This Row],[hors TVA]]*Tableau4[[#This Row],[Taux TVA]])-(Tableau4[[#This Row],[hors TVA]]*Tableau4[[#This Row],[Taux TVA]]*Tableau4[[#This Row],[Régime TVA Récupération:]]))*Tableau4[[#This Row],[Type 1]])</f>
        <v>0</v>
      </c>
      <c r="AN1326" s="701">
        <f>IF(Tableau4[[#This Row],[N° pièce]]="",0,IF($K$2="pôle",((Tableau4[[#This Row],[hors TVA]]+(Tableau4[[#This Row],[hors TVA]]*Tableau4[[#This Row],[Taux TVA]])-(Tableau4[[#This Row],[hors TVA]]*Tableau4[[#This Row],[Taux TVA]]*Tableau4[[#This Row],[Régime TVA Récupération:]]))*Tableau4[[#This Row],[Type 2]]),0))</f>
        <v>0</v>
      </c>
      <c r="AO1326" s="701">
        <f t="shared" si="256"/>
        <v>0</v>
      </c>
      <c r="AP1326" s="255">
        <f t="shared" si="265"/>
        <v>0</v>
      </c>
      <c r="AQ1326" s="506">
        <f t="shared" si="266"/>
        <v>0</v>
      </c>
      <c r="AR1326" s="671"/>
      <c r="AS1326" s="512"/>
      <c r="AT1326" s="513"/>
      <c r="AU1326" s="753"/>
      <c r="AV1326" s="484"/>
      <c r="AW1326" s="484"/>
      <c r="AX1326" s="484"/>
      <c r="AY1326" s="484"/>
      <c r="AZ1326" s="484"/>
    </row>
    <row r="1327" spans="1:52" ht="15" hidden="1">
      <c r="A1327" s="543"/>
      <c r="B1327" s="530"/>
      <c r="C1327" s="531"/>
      <c r="D1327" s="551"/>
      <c r="E1327" s="532"/>
      <c r="F1327" s="532"/>
      <c r="G1327" s="532"/>
      <c r="H1327" s="533">
        <v>0.21</v>
      </c>
      <c r="I1327" s="533">
        <v>1</v>
      </c>
      <c r="J1327" s="534"/>
      <c r="K1327" s="506">
        <f t="shared" si="267"/>
        <v>0</v>
      </c>
      <c r="L1327" s="536">
        <v>1</v>
      </c>
      <c r="M1327" s="536"/>
      <c r="N1327" s="700">
        <f t="shared" si="262"/>
        <v>1</v>
      </c>
      <c r="O1327" s="508"/>
      <c r="P1327" s="508"/>
      <c r="Q1327" s="508"/>
      <c r="R1327" s="508"/>
      <c r="S1327" s="508"/>
      <c r="T1327" s="508"/>
      <c r="U1327" s="508"/>
      <c r="V1327" s="508"/>
      <c r="W1327" s="508"/>
      <c r="X1327" s="508"/>
      <c r="Y1327" s="508"/>
      <c r="Z1327" s="508"/>
      <c r="AA1327" s="508"/>
      <c r="AB1327" s="508"/>
      <c r="AC1327" s="508"/>
      <c r="AD1327" s="508"/>
      <c r="AE1327" s="508"/>
      <c r="AF1327" s="508"/>
      <c r="AG1327" s="508"/>
      <c r="AH1327" s="508"/>
      <c r="AI1327" s="508"/>
      <c r="AJ1327" s="508"/>
      <c r="AK1327" s="509">
        <f t="shared" si="263"/>
        <v>0</v>
      </c>
      <c r="AL1327" s="700">
        <f t="shared" si="264"/>
        <v>1</v>
      </c>
      <c r="AM1327" s="701">
        <f>IF(Tableau4[[#This Row],[N° pièce]]="",0,(Tableau4[[#This Row],[hors TVA]]+(Tableau4[[#This Row],[hors TVA]]*Tableau4[[#This Row],[Taux TVA]])-(Tableau4[[#This Row],[hors TVA]]*Tableau4[[#This Row],[Taux TVA]]*Tableau4[[#This Row],[Régime TVA Récupération:]]))*Tableau4[[#This Row],[Type 1]])</f>
        <v>0</v>
      </c>
      <c r="AN1327" s="701">
        <f>IF(Tableau4[[#This Row],[N° pièce]]="",0,IF($K$2="pôle",((Tableau4[[#This Row],[hors TVA]]+(Tableau4[[#This Row],[hors TVA]]*Tableau4[[#This Row],[Taux TVA]])-(Tableau4[[#This Row],[hors TVA]]*Tableau4[[#This Row],[Taux TVA]]*Tableau4[[#This Row],[Régime TVA Récupération:]]))*Tableau4[[#This Row],[Type 2]]),0))</f>
        <v>0</v>
      </c>
      <c r="AO1327" s="701">
        <f t="shared" si="256"/>
        <v>0</v>
      </c>
      <c r="AP1327" s="255">
        <f t="shared" si="265"/>
        <v>0</v>
      </c>
      <c r="AQ1327" s="506">
        <f t="shared" si="266"/>
        <v>0</v>
      </c>
      <c r="AR1327" s="671"/>
      <c r="AS1327" s="512"/>
      <c r="AT1327" s="513"/>
      <c r="AU1327" s="753"/>
      <c r="AV1327" s="484"/>
      <c r="AW1327" s="484"/>
      <c r="AX1327" s="484"/>
      <c r="AY1327" s="484"/>
      <c r="AZ1327" s="484"/>
    </row>
    <row r="1328" spans="1:52" ht="15" hidden="1">
      <c r="A1328" s="543"/>
      <c r="B1328" s="530"/>
      <c r="C1328" s="531"/>
      <c r="D1328" s="551"/>
      <c r="E1328" s="532"/>
      <c r="F1328" s="532"/>
      <c r="G1328" s="532"/>
      <c r="H1328" s="533">
        <v>0.21</v>
      </c>
      <c r="I1328" s="533">
        <v>1</v>
      </c>
      <c r="J1328" s="534"/>
      <c r="K1328" s="506">
        <f t="shared" si="267"/>
        <v>0</v>
      </c>
      <c r="L1328" s="536">
        <v>1</v>
      </c>
      <c r="M1328" s="536"/>
      <c r="N1328" s="700">
        <f t="shared" si="262"/>
        <v>1</v>
      </c>
      <c r="O1328" s="508"/>
      <c r="P1328" s="508"/>
      <c r="Q1328" s="508"/>
      <c r="R1328" s="508"/>
      <c r="S1328" s="508"/>
      <c r="T1328" s="508"/>
      <c r="U1328" s="508"/>
      <c r="V1328" s="508"/>
      <c r="W1328" s="508"/>
      <c r="X1328" s="508"/>
      <c r="Y1328" s="508"/>
      <c r="Z1328" s="508"/>
      <c r="AA1328" s="508"/>
      <c r="AB1328" s="508"/>
      <c r="AC1328" s="508"/>
      <c r="AD1328" s="508"/>
      <c r="AE1328" s="508"/>
      <c r="AF1328" s="508"/>
      <c r="AG1328" s="508"/>
      <c r="AH1328" s="508"/>
      <c r="AI1328" s="508"/>
      <c r="AJ1328" s="508"/>
      <c r="AK1328" s="509">
        <f t="shared" si="263"/>
        <v>0</v>
      </c>
      <c r="AL1328" s="700">
        <f t="shared" si="264"/>
        <v>1</v>
      </c>
      <c r="AM1328" s="701">
        <f>IF(Tableau4[[#This Row],[N° pièce]]="",0,(Tableau4[[#This Row],[hors TVA]]+(Tableau4[[#This Row],[hors TVA]]*Tableau4[[#This Row],[Taux TVA]])-(Tableau4[[#This Row],[hors TVA]]*Tableau4[[#This Row],[Taux TVA]]*Tableau4[[#This Row],[Régime TVA Récupération:]]))*Tableau4[[#This Row],[Type 1]])</f>
        <v>0</v>
      </c>
      <c r="AN1328" s="701">
        <f>IF(Tableau4[[#This Row],[N° pièce]]="",0,IF($K$2="pôle",((Tableau4[[#This Row],[hors TVA]]+(Tableau4[[#This Row],[hors TVA]]*Tableau4[[#This Row],[Taux TVA]])-(Tableau4[[#This Row],[hors TVA]]*Tableau4[[#This Row],[Taux TVA]]*Tableau4[[#This Row],[Régime TVA Récupération:]]))*Tableau4[[#This Row],[Type 2]]),0))</f>
        <v>0</v>
      </c>
      <c r="AO1328" s="701">
        <f t="shared" si="256"/>
        <v>0</v>
      </c>
      <c r="AP1328" s="255">
        <f t="shared" si="265"/>
        <v>0</v>
      </c>
      <c r="AQ1328" s="506">
        <f t="shared" si="266"/>
        <v>0</v>
      </c>
      <c r="AR1328" s="671"/>
      <c r="AS1328" s="512"/>
      <c r="AT1328" s="513"/>
      <c r="AU1328" s="753"/>
      <c r="AV1328" s="484"/>
      <c r="AW1328" s="484"/>
      <c r="AX1328" s="484"/>
      <c r="AY1328" s="484"/>
      <c r="AZ1328" s="484"/>
    </row>
    <row r="1329" spans="1:52" ht="15" hidden="1">
      <c r="A1329" s="543"/>
      <c r="B1329" s="530"/>
      <c r="C1329" s="531"/>
      <c r="D1329" s="551"/>
      <c r="E1329" s="532"/>
      <c r="F1329" s="532"/>
      <c r="G1329" s="532"/>
      <c r="H1329" s="533">
        <v>0.21</v>
      </c>
      <c r="I1329" s="533">
        <v>1</v>
      </c>
      <c r="J1329" s="534"/>
      <c r="K1329" s="506">
        <f t="shared" si="267"/>
        <v>0</v>
      </c>
      <c r="L1329" s="536">
        <v>1</v>
      </c>
      <c r="M1329" s="536"/>
      <c r="N1329" s="700">
        <f t="shared" si="262"/>
        <v>1</v>
      </c>
      <c r="O1329" s="508"/>
      <c r="P1329" s="508"/>
      <c r="Q1329" s="508"/>
      <c r="R1329" s="508"/>
      <c r="S1329" s="508"/>
      <c r="T1329" s="508"/>
      <c r="U1329" s="508"/>
      <c r="V1329" s="508"/>
      <c r="W1329" s="508"/>
      <c r="X1329" s="508"/>
      <c r="Y1329" s="508"/>
      <c r="Z1329" s="508"/>
      <c r="AA1329" s="508"/>
      <c r="AB1329" s="508"/>
      <c r="AC1329" s="508"/>
      <c r="AD1329" s="508"/>
      <c r="AE1329" s="508"/>
      <c r="AF1329" s="508"/>
      <c r="AG1329" s="508"/>
      <c r="AH1329" s="508"/>
      <c r="AI1329" s="508"/>
      <c r="AJ1329" s="508"/>
      <c r="AK1329" s="509">
        <f t="shared" si="263"/>
        <v>0</v>
      </c>
      <c r="AL1329" s="700">
        <f t="shared" si="264"/>
        <v>1</v>
      </c>
      <c r="AM1329" s="701">
        <f>IF(Tableau4[[#This Row],[N° pièce]]="",0,(Tableau4[[#This Row],[hors TVA]]+(Tableau4[[#This Row],[hors TVA]]*Tableau4[[#This Row],[Taux TVA]])-(Tableau4[[#This Row],[hors TVA]]*Tableau4[[#This Row],[Taux TVA]]*Tableau4[[#This Row],[Régime TVA Récupération:]]))*Tableau4[[#This Row],[Type 1]])</f>
        <v>0</v>
      </c>
      <c r="AN1329" s="701">
        <f>IF(Tableau4[[#This Row],[N° pièce]]="",0,IF($K$2="pôle",((Tableau4[[#This Row],[hors TVA]]+(Tableau4[[#This Row],[hors TVA]]*Tableau4[[#This Row],[Taux TVA]])-(Tableau4[[#This Row],[hors TVA]]*Tableau4[[#This Row],[Taux TVA]]*Tableau4[[#This Row],[Régime TVA Récupération:]]))*Tableau4[[#This Row],[Type 2]]),0))</f>
        <v>0</v>
      </c>
      <c r="AO1329" s="701">
        <f t="shared" si="256"/>
        <v>0</v>
      </c>
      <c r="AP1329" s="255">
        <f t="shared" si="265"/>
        <v>0</v>
      </c>
      <c r="AQ1329" s="506">
        <f t="shared" si="266"/>
        <v>0</v>
      </c>
      <c r="AR1329" s="671"/>
      <c r="AS1329" s="512"/>
      <c r="AT1329" s="513"/>
      <c r="AU1329" s="753"/>
      <c r="AV1329" s="484"/>
      <c r="AW1329" s="484"/>
      <c r="AX1329" s="484"/>
      <c r="AY1329" s="484"/>
      <c r="AZ1329" s="484"/>
    </row>
    <row r="1330" spans="1:52" ht="15" hidden="1">
      <c r="A1330" s="543"/>
      <c r="B1330" s="530"/>
      <c r="C1330" s="531"/>
      <c r="D1330" s="551"/>
      <c r="E1330" s="532"/>
      <c r="F1330" s="532"/>
      <c r="G1330" s="532"/>
      <c r="H1330" s="533">
        <v>0.21</v>
      </c>
      <c r="I1330" s="533">
        <v>1</v>
      </c>
      <c r="J1330" s="534"/>
      <c r="K1330" s="506">
        <f t="shared" si="267"/>
        <v>0</v>
      </c>
      <c r="L1330" s="536">
        <v>1</v>
      </c>
      <c r="M1330" s="536"/>
      <c r="N1330" s="700">
        <f t="shared" si="262"/>
        <v>1</v>
      </c>
      <c r="O1330" s="508"/>
      <c r="P1330" s="508"/>
      <c r="Q1330" s="508"/>
      <c r="R1330" s="508"/>
      <c r="S1330" s="508"/>
      <c r="T1330" s="508"/>
      <c r="U1330" s="508"/>
      <c r="V1330" s="508"/>
      <c r="W1330" s="508"/>
      <c r="X1330" s="508"/>
      <c r="Y1330" s="508"/>
      <c r="Z1330" s="508"/>
      <c r="AA1330" s="508"/>
      <c r="AB1330" s="508"/>
      <c r="AC1330" s="508"/>
      <c r="AD1330" s="508"/>
      <c r="AE1330" s="508"/>
      <c r="AF1330" s="508"/>
      <c r="AG1330" s="508"/>
      <c r="AH1330" s="508"/>
      <c r="AI1330" s="508"/>
      <c r="AJ1330" s="508"/>
      <c r="AK1330" s="509">
        <f t="shared" si="263"/>
        <v>0</v>
      </c>
      <c r="AL1330" s="700">
        <f t="shared" si="264"/>
        <v>1</v>
      </c>
      <c r="AM1330" s="701">
        <f>IF(Tableau4[[#This Row],[N° pièce]]="",0,(Tableau4[[#This Row],[hors TVA]]+(Tableau4[[#This Row],[hors TVA]]*Tableau4[[#This Row],[Taux TVA]])-(Tableau4[[#This Row],[hors TVA]]*Tableau4[[#This Row],[Taux TVA]]*Tableau4[[#This Row],[Régime TVA Récupération:]]))*Tableau4[[#This Row],[Type 1]])</f>
        <v>0</v>
      </c>
      <c r="AN1330" s="701">
        <f>IF(Tableau4[[#This Row],[N° pièce]]="",0,IF($K$2="pôle",((Tableau4[[#This Row],[hors TVA]]+(Tableau4[[#This Row],[hors TVA]]*Tableau4[[#This Row],[Taux TVA]])-(Tableau4[[#This Row],[hors TVA]]*Tableau4[[#This Row],[Taux TVA]]*Tableau4[[#This Row],[Régime TVA Récupération:]]))*Tableau4[[#This Row],[Type 2]]),0))</f>
        <v>0</v>
      </c>
      <c r="AO1330" s="701">
        <f t="shared" si="256"/>
        <v>0</v>
      </c>
      <c r="AP1330" s="255">
        <f t="shared" si="265"/>
        <v>0</v>
      </c>
      <c r="AQ1330" s="506">
        <f t="shared" si="266"/>
        <v>0</v>
      </c>
      <c r="AR1330" s="671"/>
      <c r="AS1330" s="512"/>
      <c r="AT1330" s="513"/>
      <c r="AU1330" s="753"/>
      <c r="AV1330" s="484"/>
      <c r="AW1330" s="484"/>
      <c r="AX1330" s="484"/>
      <c r="AY1330" s="484"/>
      <c r="AZ1330" s="484"/>
    </row>
    <row r="1331" spans="1:52" ht="15" hidden="1">
      <c r="A1331" s="543"/>
      <c r="B1331" s="530"/>
      <c r="C1331" s="531"/>
      <c r="D1331" s="551"/>
      <c r="E1331" s="532"/>
      <c r="F1331" s="532"/>
      <c r="G1331" s="532"/>
      <c r="H1331" s="533">
        <v>0.21</v>
      </c>
      <c r="I1331" s="533">
        <v>1</v>
      </c>
      <c r="J1331" s="534"/>
      <c r="K1331" s="506">
        <f t="shared" si="267"/>
        <v>0</v>
      </c>
      <c r="L1331" s="536">
        <v>1</v>
      </c>
      <c r="M1331" s="536"/>
      <c r="N1331" s="700">
        <f t="shared" si="262"/>
        <v>1</v>
      </c>
      <c r="O1331" s="508"/>
      <c r="P1331" s="508"/>
      <c r="Q1331" s="508"/>
      <c r="R1331" s="508"/>
      <c r="S1331" s="508"/>
      <c r="T1331" s="508"/>
      <c r="U1331" s="508"/>
      <c r="V1331" s="508"/>
      <c r="W1331" s="508"/>
      <c r="X1331" s="508"/>
      <c r="Y1331" s="508"/>
      <c r="Z1331" s="508"/>
      <c r="AA1331" s="508"/>
      <c r="AB1331" s="508"/>
      <c r="AC1331" s="508"/>
      <c r="AD1331" s="508"/>
      <c r="AE1331" s="508"/>
      <c r="AF1331" s="508"/>
      <c r="AG1331" s="508"/>
      <c r="AH1331" s="508"/>
      <c r="AI1331" s="508"/>
      <c r="AJ1331" s="508"/>
      <c r="AK1331" s="509">
        <f t="shared" si="263"/>
        <v>0</v>
      </c>
      <c r="AL1331" s="700">
        <f t="shared" si="264"/>
        <v>1</v>
      </c>
      <c r="AM1331" s="701">
        <f>IF(Tableau4[[#This Row],[N° pièce]]="",0,(Tableau4[[#This Row],[hors TVA]]+(Tableau4[[#This Row],[hors TVA]]*Tableau4[[#This Row],[Taux TVA]])-(Tableau4[[#This Row],[hors TVA]]*Tableau4[[#This Row],[Taux TVA]]*Tableau4[[#This Row],[Régime TVA Récupération:]]))*Tableau4[[#This Row],[Type 1]])</f>
        <v>0</v>
      </c>
      <c r="AN1331" s="701">
        <f>IF(Tableau4[[#This Row],[N° pièce]]="",0,IF($K$2="pôle",((Tableau4[[#This Row],[hors TVA]]+(Tableau4[[#This Row],[hors TVA]]*Tableau4[[#This Row],[Taux TVA]])-(Tableau4[[#This Row],[hors TVA]]*Tableau4[[#This Row],[Taux TVA]]*Tableau4[[#This Row],[Régime TVA Récupération:]]))*Tableau4[[#This Row],[Type 2]]),0))</f>
        <v>0</v>
      </c>
      <c r="AO1331" s="701">
        <f t="shared" si="256"/>
        <v>0</v>
      </c>
      <c r="AP1331" s="255">
        <f t="shared" si="265"/>
        <v>0</v>
      </c>
      <c r="AQ1331" s="506">
        <f t="shared" si="266"/>
        <v>0</v>
      </c>
      <c r="AR1331" s="671"/>
      <c r="AS1331" s="512"/>
      <c r="AT1331" s="513"/>
      <c r="AU1331" s="753"/>
      <c r="AV1331" s="484"/>
      <c r="AW1331" s="484"/>
      <c r="AX1331" s="484"/>
      <c r="AY1331" s="484"/>
      <c r="AZ1331" s="484"/>
    </row>
    <row r="1332" spans="1:52" ht="15" hidden="1">
      <c r="A1332" s="543"/>
      <c r="B1332" s="530"/>
      <c r="C1332" s="531"/>
      <c r="D1332" s="551"/>
      <c r="E1332" s="532"/>
      <c r="F1332" s="532"/>
      <c r="G1332" s="532"/>
      <c r="H1332" s="533">
        <v>0.21</v>
      </c>
      <c r="I1332" s="533">
        <v>1</v>
      </c>
      <c r="J1332" s="534"/>
      <c r="K1332" s="506">
        <f t="shared" si="267"/>
        <v>0</v>
      </c>
      <c r="L1332" s="536">
        <v>1</v>
      </c>
      <c r="M1332" s="536"/>
      <c r="N1332" s="700">
        <f t="shared" si="262"/>
        <v>1</v>
      </c>
      <c r="O1332" s="508"/>
      <c r="P1332" s="508"/>
      <c r="Q1332" s="508"/>
      <c r="R1332" s="508"/>
      <c r="S1332" s="508"/>
      <c r="T1332" s="508"/>
      <c r="U1332" s="508"/>
      <c r="V1332" s="508"/>
      <c r="W1332" s="508"/>
      <c r="X1332" s="508"/>
      <c r="Y1332" s="508"/>
      <c r="Z1332" s="508"/>
      <c r="AA1332" s="508"/>
      <c r="AB1332" s="508"/>
      <c r="AC1332" s="508"/>
      <c r="AD1332" s="508"/>
      <c r="AE1332" s="508"/>
      <c r="AF1332" s="508"/>
      <c r="AG1332" s="508"/>
      <c r="AH1332" s="508"/>
      <c r="AI1332" s="508"/>
      <c r="AJ1332" s="508"/>
      <c r="AK1332" s="509">
        <f t="shared" si="263"/>
        <v>0</v>
      </c>
      <c r="AL1332" s="700">
        <f t="shared" si="264"/>
        <v>1</v>
      </c>
      <c r="AM1332" s="701">
        <f>IF(Tableau4[[#This Row],[N° pièce]]="",0,(Tableau4[[#This Row],[hors TVA]]+(Tableau4[[#This Row],[hors TVA]]*Tableau4[[#This Row],[Taux TVA]])-(Tableau4[[#This Row],[hors TVA]]*Tableau4[[#This Row],[Taux TVA]]*Tableau4[[#This Row],[Régime TVA Récupération:]]))*Tableau4[[#This Row],[Type 1]])</f>
        <v>0</v>
      </c>
      <c r="AN1332" s="701">
        <f>IF(Tableau4[[#This Row],[N° pièce]]="",0,IF($K$2="pôle",((Tableau4[[#This Row],[hors TVA]]+(Tableau4[[#This Row],[hors TVA]]*Tableau4[[#This Row],[Taux TVA]])-(Tableau4[[#This Row],[hors TVA]]*Tableau4[[#This Row],[Taux TVA]]*Tableau4[[#This Row],[Régime TVA Récupération:]]))*Tableau4[[#This Row],[Type 2]]),0))</f>
        <v>0</v>
      </c>
      <c r="AO1332" s="701">
        <f t="shared" si="256"/>
        <v>0</v>
      </c>
      <c r="AP1332" s="255">
        <f t="shared" si="265"/>
        <v>0</v>
      </c>
      <c r="AQ1332" s="506">
        <f t="shared" si="266"/>
        <v>0</v>
      </c>
      <c r="AR1332" s="671"/>
      <c r="AS1332" s="512"/>
      <c r="AT1332" s="513"/>
      <c r="AU1332" s="753"/>
      <c r="AV1332" s="484"/>
      <c r="AW1332" s="484"/>
      <c r="AX1332" s="484"/>
      <c r="AY1332" s="484"/>
      <c r="AZ1332" s="484"/>
    </row>
    <row r="1333" spans="1:52" ht="15" hidden="1">
      <c r="A1333" s="543"/>
      <c r="B1333" s="530"/>
      <c r="C1333" s="531"/>
      <c r="D1333" s="551"/>
      <c r="E1333" s="532"/>
      <c r="F1333" s="532"/>
      <c r="G1333" s="532"/>
      <c r="H1333" s="533">
        <v>0.21</v>
      </c>
      <c r="I1333" s="533">
        <v>1</v>
      </c>
      <c r="J1333" s="534"/>
      <c r="K1333" s="506">
        <f t="shared" si="267"/>
        <v>0</v>
      </c>
      <c r="L1333" s="536">
        <v>1</v>
      </c>
      <c r="M1333" s="536"/>
      <c r="N1333" s="700">
        <f t="shared" si="262"/>
        <v>1</v>
      </c>
      <c r="O1333" s="508"/>
      <c r="P1333" s="508"/>
      <c r="Q1333" s="508"/>
      <c r="R1333" s="508"/>
      <c r="S1333" s="508"/>
      <c r="T1333" s="508"/>
      <c r="U1333" s="508"/>
      <c r="V1333" s="508"/>
      <c r="W1333" s="508"/>
      <c r="X1333" s="508"/>
      <c r="Y1333" s="508"/>
      <c r="Z1333" s="508"/>
      <c r="AA1333" s="508"/>
      <c r="AB1333" s="508"/>
      <c r="AC1333" s="508"/>
      <c r="AD1333" s="508"/>
      <c r="AE1333" s="508"/>
      <c r="AF1333" s="508"/>
      <c r="AG1333" s="508"/>
      <c r="AH1333" s="508"/>
      <c r="AI1333" s="508"/>
      <c r="AJ1333" s="508"/>
      <c r="AK1333" s="509">
        <f t="shared" si="263"/>
        <v>0</v>
      </c>
      <c r="AL1333" s="700">
        <f t="shared" si="264"/>
        <v>1</v>
      </c>
      <c r="AM1333" s="701">
        <f>IF(Tableau4[[#This Row],[N° pièce]]="",0,(Tableau4[[#This Row],[hors TVA]]+(Tableau4[[#This Row],[hors TVA]]*Tableau4[[#This Row],[Taux TVA]])-(Tableau4[[#This Row],[hors TVA]]*Tableau4[[#This Row],[Taux TVA]]*Tableau4[[#This Row],[Régime TVA Récupération:]]))*Tableau4[[#This Row],[Type 1]])</f>
        <v>0</v>
      </c>
      <c r="AN1333" s="701">
        <f>IF(Tableau4[[#This Row],[N° pièce]]="",0,IF($K$2="pôle",((Tableau4[[#This Row],[hors TVA]]+(Tableau4[[#This Row],[hors TVA]]*Tableau4[[#This Row],[Taux TVA]])-(Tableau4[[#This Row],[hors TVA]]*Tableau4[[#This Row],[Taux TVA]]*Tableau4[[#This Row],[Régime TVA Récupération:]]))*Tableau4[[#This Row],[Type 2]]),0))</f>
        <v>0</v>
      </c>
      <c r="AO1333" s="701">
        <f t="shared" si="256"/>
        <v>0</v>
      </c>
      <c r="AP1333" s="255">
        <f t="shared" si="265"/>
        <v>0</v>
      </c>
      <c r="AQ1333" s="506">
        <f t="shared" si="266"/>
        <v>0</v>
      </c>
      <c r="AR1333" s="671"/>
      <c r="AS1333" s="512"/>
      <c r="AT1333" s="513"/>
      <c r="AU1333" s="753"/>
      <c r="AV1333" s="484"/>
      <c r="AW1333" s="484"/>
      <c r="AX1333" s="484"/>
      <c r="AY1333" s="484"/>
      <c r="AZ1333" s="484"/>
    </row>
    <row r="1334" spans="1:52" ht="15" hidden="1">
      <c r="A1334" s="543"/>
      <c r="B1334" s="530"/>
      <c r="C1334" s="531"/>
      <c r="D1334" s="551"/>
      <c r="E1334" s="532"/>
      <c r="F1334" s="532"/>
      <c r="G1334" s="532"/>
      <c r="H1334" s="533">
        <v>0.21</v>
      </c>
      <c r="I1334" s="533">
        <v>1</v>
      </c>
      <c r="J1334" s="534"/>
      <c r="K1334" s="506">
        <f t="shared" si="267"/>
        <v>0</v>
      </c>
      <c r="L1334" s="536">
        <v>1</v>
      </c>
      <c r="M1334" s="536"/>
      <c r="N1334" s="700">
        <f t="shared" si="262"/>
        <v>1</v>
      </c>
      <c r="O1334" s="508"/>
      <c r="P1334" s="508"/>
      <c r="Q1334" s="508"/>
      <c r="R1334" s="508"/>
      <c r="S1334" s="508"/>
      <c r="T1334" s="508"/>
      <c r="U1334" s="508"/>
      <c r="V1334" s="508"/>
      <c r="W1334" s="508"/>
      <c r="X1334" s="508"/>
      <c r="Y1334" s="508"/>
      <c r="Z1334" s="508"/>
      <c r="AA1334" s="508"/>
      <c r="AB1334" s="508"/>
      <c r="AC1334" s="508"/>
      <c r="AD1334" s="508"/>
      <c r="AE1334" s="508"/>
      <c r="AF1334" s="508"/>
      <c r="AG1334" s="508"/>
      <c r="AH1334" s="508"/>
      <c r="AI1334" s="508"/>
      <c r="AJ1334" s="508"/>
      <c r="AK1334" s="509">
        <f t="shared" si="263"/>
        <v>0</v>
      </c>
      <c r="AL1334" s="700">
        <f t="shared" si="264"/>
        <v>1</v>
      </c>
      <c r="AM1334" s="701">
        <f>IF(Tableau4[[#This Row],[N° pièce]]="",0,(Tableau4[[#This Row],[hors TVA]]+(Tableau4[[#This Row],[hors TVA]]*Tableau4[[#This Row],[Taux TVA]])-(Tableau4[[#This Row],[hors TVA]]*Tableau4[[#This Row],[Taux TVA]]*Tableau4[[#This Row],[Régime TVA Récupération:]]))*Tableau4[[#This Row],[Type 1]])</f>
        <v>0</v>
      </c>
      <c r="AN1334" s="701">
        <f>IF(Tableau4[[#This Row],[N° pièce]]="",0,IF($K$2="pôle",((Tableau4[[#This Row],[hors TVA]]+(Tableau4[[#This Row],[hors TVA]]*Tableau4[[#This Row],[Taux TVA]])-(Tableau4[[#This Row],[hors TVA]]*Tableau4[[#This Row],[Taux TVA]]*Tableau4[[#This Row],[Régime TVA Récupération:]]))*Tableau4[[#This Row],[Type 2]]),0))</f>
        <v>0</v>
      </c>
      <c r="AO1334" s="701">
        <f t="shared" si="256"/>
        <v>0</v>
      </c>
      <c r="AP1334" s="255">
        <f t="shared" si="265"/>
        <v>0</v>
      </c>
      <c r="AQ1334" s="506">
        <f t="shared" si="266"/>
        <v>0</v>
      </c>
      <c r="AR1334" s="671"/>
      <c r="AS1334" s="512"/>
      <c r="AT1334" s="513"/>
      <c r="AU1334" s="753"/>
      <c r="AV1334" s="484"/>
      <c r="AW1334" s="484"/>
      <c r="AX1334" s="484"/>
      <c r="AY1334" s="484"/>
      <c r="AZ1334" s="484"/>
    </row>
    <row r="1335" spans="1:52" ht="15" hidden="1">
      <c r="A1335" s="543"/>
      <c r="B1335" s="530"/>
      <c r="C1335" s="531"/>
      <c r="D1335" s="551"/>
      <c r="E1335" s="532"/>
      <c r="F1335" s="532"/>
      <c r="G1335" s="532"/>
      <c r="H1335" s="533">
        <v>0.21</v>
      </c>
      <c r="I1335" s="533">
        <v>1</v>
      </c>
      <c r="J1335" s="534"/>
      <c r="K1335" s="506">
        <f t="shared" si="267"/>
        <v>0</v>
      </c>
      <c r="L1335" s="536">
        <v>1</v>
      </c>
      <c r="M1335" s="536"/>
      <c r="N1335" s="700">
        <f t="shared" si="262"/>
        <v>1</v>
      </c>
      <c r="O1335" s="508"/>
      <c r="P1335" s="508"/>
      <c r="Q1335" s="508"/>
      <c r="R1335" s="508"/>
      <c r="S1335" s="508"/>
      <c r="T1335" s="508"/>
      <c r="U1335" s="508"/>
      <c r="V1335" s="508"/>
      <c r="W1335" s="508"/>
      <c r="X1335" s="508"/>
      <c r="Y1335" s="508"/>
      <c r="Z1335" s="508"/>
      <c r="AA1335" s="508"/>
      <c r="AB1335" s="508"/>
      <c r="AC1335" s="508"/>
      <c r="AD1335" s="508"/>
      <c r="AE1335" s="508"/>
      <c r="AF1335" s="508"/>
      <c r="AG1335" s="508"/>
      <c r="AH1335" s="508"/>
      <c r="AI1335" s="508"/>
      <c r="AJ1335" s="508"/>
      <c r="AK1335" s="509">
        <f t="shared" si="263"/>
        <v>0</v>
      </c>
      <c r="AL1335" s="700">
        <f t="shared" si="264"/>
        <v>1</v>
      </c>
      <c r="AM1335" s="701">
        <f>IF(Tableau4[[#This Row],[N° pièce]]="",0,(Tableau4[[#This Row],[hors TVA]]+(Tableau4[[#This Row],[hors TVA]]*Tableau4[[#This Row],[Taux TVA]])-(Tableau4[[#This Row],[hors TVA]]*Tableau4[[#This Row],[Taux TVA]]*Tableau4[[#This Row],[Régime TVA Récupération:]]))*Tableau4[[#This Row],[Type 1]])</f>
        <v>0</v>
      </c>
      <c r="AN1335" s="701">
        <f>IF(Tableau4[[#This Row],[N° pièce]]="",0,IF($K$2="pôle",((Tableau4[[#This Row],[hors TVA]]+(Tableau4[[#This Row],[hors TVA]]*Tableau4[[#This Row],[Taux TVA]])-(Tableau4[[#This Row],[hors TVA]]*Tableau4[[#This Row],[Taux TVA]]*Tableau4[[#This Row],[Régime TVA Récupération:]]))*Tableau4[[#This Row],[Type 2]]),0))</f>
        <v>0</v>
      </c>
      <c r="AO1335" s="701">
        <f t="shared" si="256"/>
        <v>0</v>
      </c>
      <c r="AP1335" s="255">
        <f t="shared" si="265"/>
        <v>0</v>
      </c>
      <c r="AQ1335" s="506">
        <f t="shared" si="266"/>
        <v>0</v>
      </c>
      <c r="AR1335" s="671"/>
      <c r="AS1335" s="512"/>
      <c r="AT1335" s="513"/>
      <c r="AU1335" s="753"/>
      <c r="AV1335" s="484"/>
      <c r="AW1335" s="484"/>
      <c r="AX1335" s="484"/>
      <c r="AY1335" s="484"/>
      <c r="AZ1335" s="484"/>
    </row>
    <row r="1336" spans="1:52" ht="15" hidden="1">
      <c r="A1336" s="543"/>
      <c r="B1336" s="530"/>
      <c r="C1336" s="531"/>
      <c r="D1336" s="551"/>
      <c r="E1336" s="532"/>
      <c r="F1336" s="532"/>
      <c r="G1336" s="532"/>
      <c r="H1336" s="533">
        <v>0.21</v>
      </c>
      <c r="I1336" s="533">
        <v>1</v>
      </c>
      <c r="J1336" s="534"/>
      <c r="K1336" s="506">
        <f t="shared" si="267"/>
        <v>0</v>
      </c>
      <c r="L1336" s="536">
        <v>1</v>
      </c>
      <c r="M1336" s="536"/>
      <c r="N1336" s="700">
        <f t="shared" si="262"/>
        <v>1</v>
      </c>
      <c r="O1336" s="508"/>
      <c r="P1336" s="508"/>
      <c r="Q1336" s="508"/>
      <c r="R1336" s="508"/>
      <c r="S1336" s="508"/>
      <c r="T1336" s="508"/>
      <c r="U1336" s="508"/>
      <c r="V1336" s="508"/>
      <c r="W1336" s="508"/>
      <c r="X1336" s="508"/>
      <c r="Y1336" s="508"/>
      <c r="Z1336" s="508"/>
      <c r="AA1336" s="508"/>
      <c r="AB1336" s="508"/>
      <c r="AC1336" s="508"/>
      <c r="AD1336" s="508"/>
      <c r="AE1336" s="508"/>
      <c r="AF1336" s="508"/>
      <c r="AG1336" s="508"/>
      <c r="AH1336" s="508"/>
      <c r="AI1336" s="508"/>
      <c r="AJ1336" s="508"/>
      <c r="AK1336" s="509">
        <f t="shared" si="263"/>
        <v>0</v>
      </c>
      <c r="AL1336" s="700">
        <f t="shared" si="264"/>
        <v>1</v>
      </c>
      <c r="AM1336" s="701">
        <f>IF(Tableau4[[#This Row],[N° pièce]]="",0,(Tableau4[[#This Row],[hors TVA]]+(Tableau4[[#This Row],[hors TVA]]*Tableau4[[#This Row],[Taux TVA]])-(Tableau4[[#This Row],[hors TVA]]*Tableau4[[#This Row],[Taux TVA]]*Tableau4[[#This Row],[Régime TVA Récupération:]]))*Tableau4[[#This Row],[Type 1]])</f>
        <v>0</v>
      </c>
      <c r="AN1336" s="701">
        <f>IF(Tableau4[[#This Row],[N° pièce]]="",0,IF($K$2="pôle",((Tableau4[[#This Row],[hors TVA]]+(Tableau4[[#This Row],[hors TVA]]*Tableau4[[#This Row],[Taux TVA]])-(Tableau4[[#This Row],[hors TVA]]*Tableau4[[#This Row],[Taux TVA]]*Tableau4[[#This Row],[Régime TVA Récupération:]]))*Tableau4[[#This Row],[Type 2]]),0))</f>
        <v>0</v>
      </c>
      <c r="AO1336" s="701">
        <f t="shared" si="256"/>
        <v>0</v>
      </c>
      <c r="AP1336" s="255">
        <f t="shared" si="265"/>
        <v>0</v>
      </c>
      <c r="AQ1336" s="506">
        <f t="shared" si="266"/>
        <v>0</v>
      </c>
      <c r="AR1336" s="671"/>
      <c r="AS1336" s="512"/>
      <c r="AT1336" s="513"/>
      <c r="AU1336" s="753"/>
      <c r="AV1336" s="484"/>
      <c r="AW1336" s="484"/>
      <c r="AX1336" s="484"/>
      <c r="AY1336" s="484"/>
      <c r="AZ1336" s="484"/>
    </row>
    <row r="1337" spans="1:52" ht="15" hidden="1">
      <c r="A1337" s="543"/>
      <c r="B1337" s="530"/>
      <c r="C1337" s="531"/>
      <c r="D1337" s="551"/>
      <c r="E1337" s="532"/>
      <c r="F1337" s="532"/>
      <c r="G1337" s="532"/>
      <c r="H1337" s="533">
        <v>0.21</v>
      </c>
      <c r="I1337" s="533">
        <v>1</v>
      </c>
      <c r="J1337" s="534"/>
      <c r="K1337" s="506">
        <f t="shared" si="267"/>
        <v>0</v>
      </c>
      <c r="L1337" s="536">
        <v>1</v>
      </c>
      <c r="M1337" s="536"/>
      <c r="N1337" s="700">
        <f t="shared" si="262"/>
        <v>1</v>
      </c>
      <c r="O1337" s="508"/>
      <c r="P1337" s="508"/>
      <c r="Q1337" s="508"/>
      <c r="R1337" s="508"/>
      <c r="S1337" s="508"/>
      <c r="T1337" s="508"/>
      <c r="U1337" s="508"/>
      <c r="V1337" s="508"/>
      <c r="W1337" s="508"/>
      <c r="X1337" s="508"/>
      <c r="Y1337" s="508"/>
      <c r="Z1337" s="508"/>
      <c r="AA1337" s="508"/>
      <c r="AB1337" s="508"/>
      <c r="AC1337" s="508"/>
      <c r="AD1337" s="508"/>
      <c r="AE1337" s="508"/>
      <c r="AF1337" s="508"/>
      <c r="AG1337" s="508"/>
      <c r="AH1337" s="508"/>
      <c r="AI1337" s="508"/>
      <c r="AJ1337" s="508"/>
      <c r="AK1337" s="509">
        <f t="shared" si="263"/>
        <v>0</v>
      </c>
      <c r="AL1337" s="700">
        <f t="shared" si="264"/>
        <v>1</v>
      </c>
      <c r="AM1337" s="701">
        <f>IF(Tableau4[[#This Row],[N° pièce]]="",0,(Tableau4[[#This Row],[hors TVA]]+(Tableau4[[#This Row],[hors TVA]]*Tableau4[[#This Row],[Taux TVA]])-(Tableau4[[#This Row],[hors TVA]]*Tableau4[[#This Row],[Taux TVA]]*Tableau4[[#This Row],[Régime TVA Récupération:]]))*Tableau4[[#This Row],[Type 1]])</f>
        <v>0</v>
      </c>
      <c r="AN1337" s="701">
        <f>IF(Tableau4[[#This Row],[N° pièce]]="",0,IF($K$2="pôle",((Tableau4[[#This Row],[hors TVA]]+(Tableau4[[#This Row],[hors TVA]]*Tableau4[[#This Row],[Taux TVA]])-(Tableau4[[#This Row],[hors TVA]]*Tableau4[[#This Row],[Taux TVA]]*Tableau4[[#This Row],[Régime TVA Récupération:]]))*Tableau4[[#This Row],[Type 2]]),0))</f>
        <v>0</v>
      </c>
      <c r="AO1337" s="701">
        <f t="shared" si="256"/>
        <v>0</v>
      </c>
      <c r="AP1337" s="255">
        <f t="shared" si="265"/>
        <v>0</v>
      </c>
      <c r="AQ1337" s="506">
        <f t="shared" si="266"/>
        <v>0</v>
      </c>
      <c r="AR1337" s="671"/>
      <c r="AS1337" s="512"/>
      <c r="AT1337" s="513"/>
      <c r="AU1337" s="753"/>
      <c r="AV1337" s="484"/>
      <c r="AW1337" s="484"/>
      <c r="AX1337" s="484"/>
      <c r="AY1337" s="484"/>
      <c r="AZ1337" s="484"/>
    </row>
    <row r="1338" spans="1:52" ht="15" hidden="1">
      <c r="A1338" s="543"/>
      <c r="B1338" s="530"/>
      <c r="C1338" s="531"/>
      <c r="D1338" s="551"/>
      <c r="E1338" s="532"/>
      <c r="F1338" s="532"/>
      <c r="G1338" s="532"/>
      <c r="H1338" s="533">
        <v>0.21</v>
      </c>
      <c r="I1338" s="533">
        <v>1</v>
      </c>
      <c r="J1338" s="534"/>
      <c r="K1338" s="506">
        <f t="shared" si="267"/>
        <v>0</v>
      </c>
      <c r="L1338" s="536">
        <v>1</v>
      </c>
      <c r="M1338" s="536"/>
      <c r="N1338" s="700">
        <f t="shared" si="262"/>
        <v>1</v>
      </c>
      <c r="O1338" s="508"/>
      <c r="P1338" s="508"/>
      <c r="Q1338" s="508"/>
      <c r="R1338" s="508"/>
      <c r="S1338" s="508"/>
      <c r="T1338" s="508"/>
      <c r="U1338" s="508"/>
      <c r="V1338" s="508"/>
      <c r="W1338" s="508"/>
      <c r="X1338" s="508"/>
      <c r="Y1338" s="508"/>
      <c r="Z1338" s="508"/>
      <c r="AA1338" s="508"/>
      <c r="AB1338" s="508"/>
      <c r="AC1338" s="508"/>
      <c r="AD1338" s="508"/>
      <c r="AE1338" s="508"/>
      <c r="AF1338" s="508"/>
      <c r="AG1338" s="508"/>
      <c r="AH1338" s="508"/>
      <c r="AI1338" s="508"/>
      <c r="AJ1338" s="508"/>
      <c r="AK1338" s="509">
        <f t="shared" si="263"/>
        <v>0</v>
      </c>
      <c r="AL1338" s="700">
        <f t="shared" si="264"/>
        <v>1</v>
      </c>
      <c r="AM1338" s="701">
        <f>IF(Tableau4[[#This Row],[N° pièce]]="",0,(Tableau4[[#This Row],[hors TVA]]+(Tableau4[[#This Row],[hors TVA]]*Tableau4[[#This Row],[Taux TVA]])-(Tableau4[[#This Row],[hors TVA]]*Tableau4[[#This Row],[Taux TVA]]*Tableau4[[#This Row],[Régime TVA Récupération:]]))*Tableau4[[#This Row],[Type 1]])</f>
        <v>0</v>
      </c>
      <c r="AN1338" s="701">
        <f>IF(Tableau4[[#This Row],[N° pièce]]="",0,IF($K$2="pôle",((Tableau4[[#This Row],[hors TVA]]+(Tableau4[[#This Row],[hors TVA]]*Tableau4[[#This Row],[Taux TVA]])-(Tableau4[[#This Row],[hors TVA]]*Tableau4[[#This Row],[Taux TVA]]*Tableau4[[#This Row],[Régime TVA Récupération:]]))*Tableau4[[#This Row],[Type 2]]),0))</f>
        <v>0</v>
      </c>
      <c r="AO1338" s="701">
        <f t="shared" si="256"/>
        <v>0</v>
      </c>
      <c r="AP1338" s="255">
        <f t="shared" si="265"/>
        <v>0</v>
      </c>
      <c r="AQ1338" s="506">
        <f t="shared" si="266"/>
        <v>0</v>
      </c>
      <c r="AR1338" s="671"/>
      <c r="AS1338" s="512"/>
      <c r="AT1338" s="513"/>
      <c r="AU1338" s="753"/>
      <c r="AV1338" s="484"/>
      <c r="AW1338" s="484"/>
      <c r="AX1338" s="484"/>
      <c r="AY1338" s="484"/>
      <c r="AZ1338" s="484"/>
    </row>
    <row r="1339" spans="1:52" ht="15" hidden="1">
      <c r="A1339" s="543"/>
      <c r="B1339" s="530"/>
      <c r="C1339" s="531"/>
      <c r="D1339" s="551"/>
      <c r="E1339" s="532"/>
      <c r="F1339" s="532"/>
      <c r="G1339" s="532"/>
      <c r="H1339" s="533">
        <v>0.21</v>
      </c>
      <c r="I1339" s="533">
        <v>1</v>
      </c>
      <c r="J1339" s="534"/>
      <c r="K1339" s="506">
        <f t="shared" si="267"/>
        <v>0</v>
      </c>
      <c r="L1339" s="536">
        <v>1</v>
      </c>
      <c r="M1339" s="536"/>
      <c r="N1339" s="700">
        <f t="shared" si="262"/>
        <v>1</v>
      </c>
      <c r="O1339" s="508"/>
      <c r="P1339" s="508"/>
      <c r="Q1339" s="508"/>
      <c r="R1339" s="508"/>
      <c r="S1339" s="508"/>
      <c r="T1339" s="508"/>
      <c r="U1339" s="508"/>
      <c r="V1339" s="508"/>
      <c r="W1339" s="508"/>
      <c r="X1339" s="508"/>
      <c r="Y1339" s="508"/>
      <c r="Z1339" s="508"/>
      <c r="AA1339" s="508"/>
      <c r="AB1339" s="508"/>
      <c r="AC1339" s="508"/>
      <c r="AD1339" s="508"/>
      <c r="AE1339" s="508"/>
      <c r="AF1339" s="508"/>
      <c r="AG1339" s="508"/>
      <c r="AH1339" s="508"/>
      <c r="AI1339" s="508"/>
      <c r="AJ1339" s="508"/>
      <c r="AK1339" s="509">
        <f t="shared" si="263"/>
        <v>0</v>
      </c>
      <c r="AL1339" s="700">
        <f t="shared" si="264"/>
        <v>1</v>
      </c>
      <c r="AM1339" s="701">
        <f>IF(Tableau4[[#This Row],[N° pièce]]="",0,(Tableau4[[#This Row],[hors TVA]]+(Tableau4[[#This Row],[hors TVA]]*Tableau4[[#This Row],[Taux TVA]])-(Tableau4[[#This Row],[hors TVA]]*Tableau4[[#This Row],[Taux TVA]]*Tableau4[[#This Row],[Régime TVA Récupération:]]))*Tableau4[[#This Row],[Type 1]])</f>
        <v>0</v>
      </c>
      <c r="AN1339" s="701">
        <f>IF(Tableau4[[#This Row],[N° pièce]]="",0,IF($K$2="pôle",((Tableau4[[#This Row],[hors TVA]]+(Tableau4[[#This Row],[hors TVA]]*Tableau4[[#This Row],[Taux TVA]])-(Tableau4[[#This Row],[hors TVA]]*Tableau4[[#This Row],[Taux TVA]]*Tableau4[[#This Row],[Régime TVA Récupération:]]))*Tableau4[[#This Row],[Type 2]]),0))</f>
        <v>0</v>
      </c>
      <c r="AO1339" s="701">
        <f t="shared" si="256"/>
        <v>0</v>
      </c>
      <c r="AP1339" s="255">
        <f t="shared" si="265"/>
        <v>0</v>
      </c>
      <c r="AQ1339" s="506">
        <f t="shared" si="266"/>
        <v>0</v>
      </c>
      <c r="AR1339" s="671"/>
      <c r="AS1339" s="512"/>
      <c r="AT1339" s="513"/>
      <c r="AU1339" s="753"/>
      <c r="AV1339" s="484"/>
      <c r="AW1339" s="484"/>
      <c r="AX1339" s="484"/>
      <c r="AY1339" s="484"/>
      <c r="AZ1339" s="484"/>
    </row>
    <row r="1340" spans="1:52" ht="15" hidden="1">
      <c r="A1340" s="543"/>
      <c r="B1340" s="530"/>
      <c r="C1340" s="531"/>
      <c r="D1340" s="551"/>
      <c r="E1340" s="532"/>
      <c r="F1340" s="532"/>
      <c r="G1340" s="532"/>
      <c r="H1340" s="533">
        <v>0.21</v>
      </c>
      <c r="I1340" s="533">
        <v>1</v>
      </c>
      <c r="J1340" s="534"/>
      <c r="K1340" s="506">
        <f t="shared" si="267"/>
        <v>0</v>
      </c>
      <c r="L1340" s="536">
        <v>1</v>
      </c>
      <c r="M1340" s="536"/>
      <c r="N1340" s="700">
        <f t="shared" si="262"/>
        <v>1</v>
      </c>
      <c r="O1340" s="508"/>
      <c r="P1340" s="508"/>
      <c r="Q1340" s="508"/>
      <c r="R1340" s="508"/>
      <c r="S1340" s="508"/>
      <c r="T1340" s="508"/>
      <c r="U1340" s="508"/>
      <c r="V1340" s="508"/>
      <c r="W1340" s="508"/>
      <c r="X1340" s="508"/>
      <c r="Y1340" s="508"/>
      <c r="Z1340" s="508"/>
      <c r="AA1340" s="508"/>
      <c r="AB1340" s="508"/>
      <c r="AC1340" s="508"/>
      <c r="AD1340" s="508"/>
      <c r="AE1340" s="508"/>
      <c r="AF1340" s="508"/>
      <c r="AG1340" s="508"/>
      <c r="AH1340" s="508"/>
      <c r="AI1340" s="508"/>
      <c r="AJ1340" s="508"/>
      <c r="AK1340" s="509">
        <f t="shared" si="263"/>
        <v>0</v>
      </c>
      <c r="AL1340" s="700">
        <f t="shared" si="264"/>
        <v>1</v>
      </c>
      <c r="AM1340" s="701">
        <f>IF(Tableau4[[#This Row],[N° pièce]]="",0,(Tableau4[[#This Row],[hors TVA]]+(Tableau4[[#This Row],[hors TVA]]*Tableau4[[#This Row],[Taux TVA]])-(Tableau4[[#This Row],[hors TVA]]*Tableau4[[#This Row],[Taux TVA]]*Tableau4[[#This Row],[Régime TVA Récupération:]]))*Tableau4[[#This Row],[Type 1]])</f>
        <v>0</v>
      </c>
      <c r="AN1340" s="701">
        <f>IF(Tableau4[[#This Row],[N° pièce]]="",0,IF($K$2="pôle",((Tableau4[[#This Row],[hors TVA]]+(Tableau4[[#This Row],[hors TVA]]*Tableau4[[#This Row],[Taux TVA]])-(Tableau4[[#This Row],[hors TVA]]*Tableau4[[#This Row],[Taux TVA]]*Tableau4[[#This Row],[Régime TVA Récupération:]]))*Tableau4[[#This Row],[Type 2]]),0))</f>
        <v>0</v>
      </c>
      <c r="AO1340" s="701">
        <f t="shared" si="256"/>
        <v>0</v>
      </c>
      <c r="AP1340" s="255">
        <f t="shared" si="265"/>
        <v>0</v>
      </c>
      <c r="AQ1340" s="506">
        <f t="shared" si="266"/>
        <v>0</v>
      </c>
      <c r="AR1340" s="671"/>
      <c r="AS1340" s="512"/>
      <c r="AT1340" s="513"/>
      <c r="AU1340" s="753"/>
      <c r="AV1340" s="484"/>
      <c r="AW1340" s="484"/>
      <c r="AX1340" s="484"/>
      <c r="AY1340" s="484"/>
      <c r="AZ1340" s="484"/>
    </row>
    <row r="1341" spans="1:52" ht="15" hidden="1">
      <c r="A1341" s="543"/>
      <c r="B1341" s="530"/>
      <c r="C1341" s="531"/>
      <c r="D1341" s="551"/>
      <c r="E1341" s="532"/>
      <c r="F1341" s="532"/>
      <c r="G1341" s="532"/>
      <c r="H1341" s="533">
        <v>0.21</v>
      </c>
      <c r="I1341" s="533">
        <v>1</v>
      </c>
      <c r="J1341" s="534"/>
      <c r="K1341" s="506">
        <f t="shared" si="267"/>
        <v>0</v>
      </c>
      <c r="L1341" s="536">
        <v>1</v>
      </c>
      <c r="M1341" s="536"/>
      <c r="N1341" s="700">
        <f t="shared" si="262"/>
        <v>1</v>
      </c>
      <c r="O1341" s="508"/>
      <c r="P1341" s="508"/>
      <c r="Q1341" s="508"/>
      <c r="R1341" s="508"/>
      <c r="S1341" s="508"/>
      <c r="T1341" s="508"/>
      <c r="U1341" s="508"/>
      <c r="V1341" s="508"/>
      <c r="W1341" s="508"/>
      <c r="X1341" s="508"/>
      <c r="Y1341" s="508"/>
      <c r="Z1341" s="508"/>
      <c r="AA1341" s="508"/>
      <c r="AB1341" s="508"/>
      <c r="AC1341" s="508"/>
      <c r="AD1341" s="508"/>
      <c r="AE1341" s="508"/>
      <c r="AF1341" s="508"/>
      <c r="AG1341" s="508"/>
      <c r="AH1341" s="508"/>
      <c r="AI1341" s="508"/>
      <c r="AJ1341" s="508"/>
      <c r="AK1341" s="509">
        <f t="shared" si="263"/>
        <v>0</v>
      </c>
      <c r="AL1341" s="700">
        <f t="shared" si="264"/>
        <v>1</v>
      </c>
      <c r="AM1341" s="701">
        <f>IF(Tableau4[[#This Row],[N° pièce]]="",0,(Tableau4[[#This Row],[hors TVA]]+(Tableau4[[#This Row],[hors TVA]]*Tableau4[[#This Row],[Taux TVA]])-(Tableau4[[#This Row],[hors TVA]]*Tableau4[[#This Row],[Taux TVA]]*Tableau4[[#This Row],[Régime TVA Récupération:]]))*Tableau4[[#This Row],[Type 1]])</f>
        <v>0</v>
      </c>
      <c r="AN1341" s="701">
        <f>IF(Tableau4[[#This Row],[N° pièce]]="",0,IF($K$2="pôle",((Tableau4[[#This Row],[hors TVA]]+(Tableau4[[#This Row],[hors TVA]]*Tableau4[[#This Row],[Taux TVA]])-(Tableau4[[#This Row],[hors TVA]]*Tableau4[[#This Row],[Taux TVA]]*Tableau4[[#This Row],[Régime TVA Récupération:]]))*Tableau4[[#This Row],[Type 2]]),0))</f>
        <v>0</v>
      </c>
      <c r="AO1341" s="701">
        <f t="shared" si="256"/>
        <v>0</v>
      </c>
      <c r="AP1341" s="255">
        <f t="shared" si="265"/>
        <v>0</v>
      </c>
      <c r="AQ1341" s="506">
        <f t="shared" si="266"/>
        <v>0</v>
      </c>
      <c r="AR1341" s="671"/>
      <c r="AS1341" s="512"/>
      <c r="AT1341" s="513"/>
      <c r="AU1341" s="753"/>
      <c r="AV1341" s="484"/>
      <c r="AW1341" s="484"/>
      <c r="AX1341" s="484"/>
      <c r="AY1341" s="484"/>
      <c r="AZ1341" s="484"/>
    </row>
    <row r="1342" spans="1:52" ht="15" hidden="1">
      <c r="A1342" s="543"/>
      <c r="B1342" s="530"/>
      <c r="C1342" s="531"/>
      <c r="D1342" s="551"/>
      <c r="E1342" s="532"/>
      <c r="F1342" s="532"/>
      <c r="G1342" s="532"/>
      <c r="H1342" s="533">
        <v>0.21</v>
      </c>
      <c r="I1342" s="533">
        <v>1</v>
      </c>
      <c r="J1342" s="534"/>
      <c r="K1342" s="506">
        <f t="shared" si="267"/>
        <v>0</v>
      </c>
      <c r="L1342" s="536">
        <v>1</v>
      </c>
      <c r="M1342" s="536"/>
      <c r="N1342" s="700">
        <f t="shared" si="262"/>
        <v>1</v>
      </c>
      <c r="O1342" s="508"/>
      <c r="P1342" s="508"/>
      <c r="Q1342" s="508"/>
      <c r="R1342" s="508"/>
      <c r="S1342" s="508"/>
      <c r="T1342" s="508"/>
      <c r="U1342" s="508"/>
      <c r="V1342" s="508"/>
      <c r="W1342" s="508"/>
      <c r="X1342" s="508"/>
      <c r="Y1342" s="508"/>
      <c r="Z1342" s="508"/>
      <c r="AA1342" s="508"/>
      <c r="AB1342" s="508"/>
      <c r="AC1342" s="508"/>
      <c r="AD1342" s="508"/>
      <c r="AE1342" s="508"/>
      <c r="AF1342" s="508"/>
      <c r="AG1342" s="508"/>
      <c r="AH1342" s="508"/>
      <c r="AI1342" s="508"/>
      <c r="AJ1342" s="508"/>
      <c r="AK1342" s="509">
        <f t="shared" si="263"/>
        <v>0</v>
      </c>
      <c r="AL1342" s="700">
        <f t="shared" si="264"/>
        <v>1</v>
      </c>
      <c r="AM1342" s="701">
        <f>IF(Tableau4[[#This Row],[N° pièce]]="",0,(Tableau4[[#This Row],[hors TVA]]+(Tableau4[[#This Row],[hors TVA]]*Tableau4[[#This Row],[Taux TVA]])-(Tableau4[[#This Row],[hors TVA]]*Tableau4[[#This Row],[Taux TVA]]*Tableau4[[#This Row],[Régime TVA Récupération:]]))*Tableau4[[#This Row],[Type 1]])</f>
        <v>0</v>
      </c>
      <c r="AN1342" s="701">
        <f>IF(Tableau4[[#This Row],[N° pièce]]="",0,IF($K$2="pôle",((Tableau4[[#This Row],[hors TVA]]+(Tableau4[[#This Row],[hors TVA]]*Tableau4[[#This Row],[Taux TVA]])-(Tableau4[[#This Row],[hors TVA]]*Tableau4[[#This Row],[Taux TVA]]*Tableau4[[#This Row],[Régime TVA Récupération:]]))*Tableau4[[#This Row],[Type 2]]),0))</f>
        <v>0</v>
      </c>
      <c r="AO1342" s="701">
        <f t="shared" si="256"/>
        <v>0</v>
      </c>
      <c r="AP1342" s="255">
        <f t="shared" si="265"/>
        <v>0</v>
      </c>
      <c r="AQ1342" s="506">
        <f t="shared" si="266"/>
        <v>0</v>
      </c>
      <c r="AR1342" s="671"/>
      <c r="AS1342" s="512"/>
      <c r="AT1342" s="513"/>
      <c r="AU1342" s="753"/>
      <c r="AV1342" s="484"/>
      <c r="AW1342" s="484"/>
      <c r="AX1342" s="484"/>
      <c r="AY1342" s="484"/>
      <c r="AZ1342" s="484"/>
    </row>
    <row r="1343" spans="1:52" ht="15" hidden="1">
      <c r="A1343" s="543"/>
      <c r="B1343" s="530"/>
      <c r="C1343" s="531"/>
      <c r="D1343" s="551"/>
      <c r="E1343" s="532"/>
      <c r="F1343" s="532"/>
      <c r="G1343" s="532"/>
      <c r="H1343" s="533">
        <v>0.21</v>
      </c>
      <c r="I1343" s="533">
        <v>1</v>
      </c>
      <c r="J1343" s="534"/>
      <c r="K1343" s="506">
        <f t="shared" si="267"/>
        <v>0</v>
      </c>
      <c r="L1343" s="536">
        <v>1</v>
      </c>
      <c r="M1343" s="536"/>
      <c r="N1343" s="700">
        <f t="shared" si="262"/>
        <v>1</v>
      </c>
      <c r="O1343" s="508"/>
      <c r="P1343" s="508"/>
      <c r="Q1343" s="508"/>
      <c r="R1343" s="508"/>
      <c r="S1343" s="508"/>
      <c r="T1343" s="508"/>
      <c r="U1343" s="508"/>
      <c r="V1343" s="508"/>
      <c r="W1343" s="508"/>
      <c r="X1343" s="508"/>
      <c r="Y1343" s="508"/>
      <c r="Z1343" s="508"/>
      <c r="AA1343" s="508"/>
      <c r="AB1343" s="508"/>
      <c r="AC1343" s="508"/>
      <c r="AD1343" s="508"/>
      <c r="AE1343" s="508"/>
      <c r="AF1343" s="508"/>
      <c r="AG1343" s="508"/>
      <c r="AH1343" s="508"/>
      <c r="AI1343" s="508"/>
      <c r="AJ1343" s="508"/>
      <c r="AK1343" s="509">
        <f t="shared" si="263"/>
        <v>0</v>
      </c>
      <c r="AL1343" s="700">
        <f t="shared" si="264"/>
        <v>1</v>
      </c>
      <c r="AM1343" s="701">
        <f>IF(Tableau4[[#This Row],[N° pièce]]="",0,(Tableau4[[#This Row],[hors TVA]]+(Tableau4[[#This Row],[hors TVA]]*Tableau4[[#This Row],[Taux TVA]])-(Tableau4[[#This Row],[hors TVA]]*Tableau4[[#This Row],[Taux TVA]]*Tableau4[[#This Row],[Régime TVA Récupération:]]))*Tableau4[[#This Row],[Type 1]])</f>
        <v>0</v>
      </c>
      <c r="AN1343" s="701">
        <f>IF(Tableau4[[#This Row],[N° pièce]]="",0,IF($K$2="pôle",((Tableau4[[#This Row],[hors TVA]]+(Tableau4[[#This Row],[hors TVA]]*Tableau4[[#This Row],[Taux TVA]])-(Tableau4[[#This Row],[hors TVA]]*Tableau4[[#This Row],[Taux TVA]]*Tableau4[[#This Row],[Régime TVA Récupération:]]))*Tableau4[[#This Row],[Type 2]]),0))</f>
        <v>0</v>
      </c>
      <c r="AO1343" s="701">
        <f t="shared" ref="AO1343:AO1406" si="268">$AM1343+$AN1343</f>
        <v>0</v>
      </c>
      <c r="AP1343" s="255">
        <f t="shared" si="265"/>
        <v>0</v>
      </c>
      <c r="AQ1343" s="506">
        <f t="shared" si="266"/>
        <v>0</v>
      </c>
      <c r="AR1343" s="671"/>
      <c r="AS1343" s="512"/>
      <c r="AT1343" s="513"/>
      <c r="AU1343" s="753"/>
      <c r="AV1343" s="484"/>
      <c r="AW1343" s="484"/>
      <c r="AX1343" s="484"/>
      <c r="AY1343" s="484"/>
      <c r="AZ1343" s="484"/>
    </row>
    <row r="1344" spans="1:52" ht="15" hidden="1">
      <c r="A1344" s="543"/>
      <c r="B1344" s="530"/>
      <c r="C1344" s="531"/>
      <c r="D1344" s="551"/>
      <c r="E1344" s="532"/>
      <c r="F1344" s="532"/>
      <c r="G1344" s="532"/>
      <c r="H1344" s="533">
        <v>0.21</v>
      </c>
      <c r="I1344" s="533">
        <v>1</v>
      </c>
      <c r="J1344" s="534"/>
      <c r="K1344" s="506">
        <f t="shared" si="267"/>
        <v>0</v>
      </c>
      <c r="L1344" s="536">
        <v>1</v>
      </c>
      <c r="M1344" s="536"/>
      <c r="N1344" s="700">
        <f t="shared" si="262"/>
        <v>1</v>
      </c>
      <c r="O1344" s="508"/>
      <c r="P1344" s="508"/>
      <c r="Q1344" s="508"/>
      <c r="R1344" s="508"/>
      <c r="S1344" s="508"/>
      <c r="T1344" s="508"/>
      <c r="U1344" s="508"/>
      <c r="V1344" s="508"/>
      <c r="W1344" s="508"/>
      <c r="X1344" s="508"/>
      <c r="Y1344" s="508"/>
      <c r="Z1344" s="508"/>
      <c r="AA1344" s="508"/>
      <c r="AB1344" s="508"/>
      <c r="AC1344" s="508"/>
      <c r="AD1344" s="508"/>
      <c r="AE1344" s="508"/>
      <c r="AF1344" s="508"/>
      <c r="AG1344" s="508"/>
      <c r="AH1344" s="508"/>
      <c r="AI1344" s="508"/>
      <c r="AJ1344" s="508"/>
      <c r="AK1344" s="509">
        <f t="shared" si="263"/>
        <v>0</v>
      </c>
      <c r="AL1344" s="700">
        <f t="shared" si="264"/>
        <v>1</v>
      </c>
      <c r="AM1344" s="701">
        <f>IF(Tableau4[[#This Row],[N° pièce]]="",0,(Tableau4[[#This Row],[hors TVA]]+(Tableau4[[#This Row],[hors TVA]]*Tableau4[[#This Row],[Taux TVA]])-(Tableau4[[#This Row],[hors TVA]]*Tableau4[[#This Row],[Taux TVA]]*Tableau4[[#This Row],[Régime TVA Récupération:]]))*Tableau4[[#This Row],[Type 1]])</f>
        <v>0</v>
      </c>
      <c r="AN1344" s="701">
        <f>IF(Tableau4[[#This Row],[N° pièce]]="",0,IF($K$2="pôle",((Tableau4[[#This Row],[hors TVA]]+(Tableau4[[#This Row],[hors TVA]]*Tableau4[[#This Row],[Taux TVA]])-(Tableau4[[#This Row],[hors TVA]]*Tableau4[[#This Row],[Taux TVA]]*Tableau4[[#This Row],[Régime TVA Récupération:]]))*Tableau4[[#This Row],[Type 2]]),0))</f>
        <v>0</v>
      </c>
      <c r="AO1344" s="701">
        <f t="shared" si="268"/>
        <v>0</v>
      </c>
      <c r="AP1344" s="255">
        <f t="shared" si="265"/>
        <v>0</v>
      </c>
      <c r="AQ1344" s="506">
        <f t="shared" si="266"/>
        <v>0</v>
      </c>
      <c r="AR1344" s="671"/>
      <c r="AS1344" s="512"/>
      <c r="AT1344" s="513"/>
      <c r="AU1344" s="753"/>
      <c r="AV1344" s="484"/>
      <c r="AW1344" s="484"/>
      <c r="AX1344" s="484"/>
      <c r="AY1344" s="484"/>
      <c r="AZ1344" s="484"/>
    </row>
    <row r="1345" spans="1:52" ht="15" hidden="1">
      <c r="A1345" s="543"/>
      <c r="B1345" s="530"/>
      <c r="C1345" s="531"/>
      <c r="D1345" s="551"/>
      <c r="E1345" s="532"/>
      <c r="F1345" s="532"/>
      <c r="G1345" s="532"/>
      <c r="H1345" s="533">
        <v>0.21</v>
      </c>
      <c r="I1345" s="533">
        <v>1</v>
      </c>
      <c r="J1345" s="534"/>
      <c r="K1345" s="506">
        <f t="shared" si="267"/>
        <v>0</v>
      </c>
      <c r="L1345" s="536">
        <v>1</v>
      </c>
      <c r="M1345" s="536"/>
      <c r="N1345" s="700">
        <f t="shared" si="262"/>
        <v>1</v>
      </c>
      <c r="O1345" s="508"/>
      <c r="P1345" s="508"/>
      <c r="Q1345" s="508"/>
      <c r="R1345" s="508"/>
      <c r="S1345" s="508"/>
      <c r="T1345" s="508"/>
      <c r="U1345" s="508"/>
      <c r="V1345" s="508"/>
      <c r="W1345" s="508"/>
      <c r="X1345" s="508"/>
      <c r="Y1345" s="508"/>
      <c r="Z1345" s="508"/>
      <c r="AA1345" s="508"/>
      <c r="AB1345" s="508"/>
      <c r="AC1345" s="508"/>
      <c r="AD1345" s="508"/>
      <c r="AE1345" s="508"/>
      <c r="AF1345" s="508"/>
      <c r="AG1345" s="508"/>
      <c r="AH1345" s="508"/>
      <c r="AI1345" s="508"/>
      <c r="AJ1345" s="508"/>
      <c r="AK1345" s="509">
        <f t="shared" si="263"/>
        <v>0</v>
      </c>
      <c r="AL1345" s="700">
        <f t="shared" si="264"/>
        <v>1</v>
      </c>
      <c r="AM1345" s="701">
        <f>IF(Tableau4[[#This Row],[N° pièce]]="",0,(Tableau4[[#This Row],[hors TVA]]+(Tableau4[[#This Row],[hors TVA]]*Tableau4[[#This Row],[Taux TVA]])-(Tableau4[[#This Row],[hors TVA]]*Tableau4[[#This Row],[Taux TVA]]*Tableau4[[#This Row],[Régime TVA Récupération:]]))*Tableau4[[#This Row],[Type 1]])</f>
        <v>0</v>
      </c>
      <c r="AN1345" s="701">
        <f>IF(Tableau4[[#This Row],[N° pièce]]="",0,IF($K$2="pôle",((Tableau4[[#This Row],[hors TVA]]+(Tableau4[[#This Row],[hors TVA]]*Tableau4[[#This Row],[Taux TVA]])-(Tableau4[[#This Row],[hors TVA]]*Tableau4[[#This Row],[Taux TVA]]*Tableau4[[#This Row],[Régime TVA Récupération:]]))*Tableau4[[#This Row],[Type 2]]),0))</f>
        <v>0</v>
      </c>
      <c r="AO1345" s="701">
        <f t="shared" si="268"/>
        <v>0</v>
      </c>
      <c r="AP1345" s="255">
        <f t="shared" si="265"/>
        <v>0</v>
      </c>
      <c r="AQ1345" s="506">
        <f t="shared" si="266"/>
        <v>0</v>
      </c>
      <c r="AR1345" s="671"/>
      <c r="AS1345" s="512"/>
      <c r="AT1345" s="513"/>
      <c r="AU1345" s="753"/>
      <c r="AV1345" s="484"/>
      <c r="AW1345" s="484"/>
      <c r="AX1345" s="484"/>
      <c r="AY1345" s="484"/>
      <c r="AZ1345" s="484"/>
    </row>
    <row r="1346" spans="1:52" ht="15" hidden="1">
      <c r="A1346" s="543"/>
      <c r="B1346" s="530"/>
      <c r="C1346" s="531"/>
      <c r="D1346" s="551"/>
      <c r="E1346" s="532"/>
      <c r="F1346" s="532"/>
      <c r="G1346" s="532"/>
      <c r="H1346" s="533">
        <v>0.21</v>
      </c>
      <c r="I1346" s="533">
        <v>1</v>
      </c>
      <c r="J1346" s="534"/>
      <c r="K1346" s="506">
        <f t="shared" si="267"/>
        <v>0</v>
      </c>
      <c r="L1346" s="536">
        <v>1</v>
      </c>
      <c r="M1346" s="536"/>
      <c r="N1346" s="700">
        <f t="shared" si="262"/>
        <v>1</v>
      </c>
      <c r="O1346" s="508"/>
      <c r="P1346" s="508"/>
      <c r="Q1346" s="508"/>
      <c r="R1346" s="508"/>
      <c r="S1346" s="508"/>
      <c r="T1346" s="508"/>
      <c r="U1346" s="508"/>
      <c r="V1346" s="508"/>
      <c r="W1346" s="508"/>
      <c r="X1346" s="508"/>
      <c r="Y1346" s="508"/>
      <c r="Z1346" s="508"/>
      <c r="AA1346" s="508"/>
      <c r="AB1346" s="508"/>
      <c r="AC1346" s="508"/>
      <c r="AD1346" s="508"/>
      <c r="AE1346" s="508"/>
      <c r="AF1346" s="508"/>
      <c r="AG1346" s="508"/>
      <c r="AH1346" s="508"/>
      <c r="AI1346" s="508"/>
      <c r="AJ1346" s="508"/>
      <c r="AK1346" s="509">
        <f t="shared" si="263"/>
        <v>0</v>
      </c>
      <c r="AL1346" s="700">
        <f t="shared" si="264"/>
        <v>1</v>
      </c>
      <c r="AM1346" s="701">
        <f>IF(Tableau4[[#This Row],[N° pièce]]="",0,(Tableau4[[#This Row],[hors TVA]]+(Tableau4[[#This Row],[hors TVA]]*Tableau4[[#This Row],[Taux TVA]])-(Tableau4[[#This Row],[hors TVA]]*Tableau4[[#This Row],[Taux TVA]]*Tableau4[[#This Row],[Régime TVA Récupération:]]))*Tableau4[[#This Row],[Type 1]])</f>
        <v>0</v>
      </c>
      <c r="AN1346" s="701">
        <f>IF(Tableau4[[#This Row],[N° pièce]]="",0,IF($K$2="pôle",((Tableau4[[#This Row],[hors TVA]]+(Tableau4[[#This Row],[hors TVA]]*Tableau4[[#This Row],[Taux TVA]])-(Tableau4[[#This Row],[hors TVA]]*Tableau4[[#This Row],[Taux TVA]]*Tableau4[[#This Row],[Régime TVA Récupération:]]))*Tableau4[[#This Row],[Type 2]]),0))</f>
        <v>0</v>
      </c>
      <c r="AO1346" s="701">
        <f t="shared" si="268"/>
        <v>0</v>
      </c>
      <c r="AP1346" s="255">
        <f t="shared" si="265"/>
        <v>0</v>
      </c>
      <c r="AQ1346" s="506">
        <f t="shared" si="266"/>
        <v>0</v>
      </c>
      <c r="AR1346" s="671"/>
      <c r="AS1346" s="512"/>
      <c r="AT1346" s="513"/>
      <c r="AU1346" s="753"/>
      <c r="AV1346" s="484"/>
      <c r="AW1346" s="484"/>
      <c r="AX1346" s="484"/>
      <c r="AY1346" s="484"/>
      <c r="AZ1346" s="484"/>
    </row>
    <row r="1347" spans="1:52" ht="15" hidden="1">
      <c r="A1347" s="543"/>
      <c r="B1347" s="530"/>
      <c r="C1347" s="531"/>
      <c r="D1347" s="551"/>
      <c r="E1347" s="532"/>
      <c r="F1347" s="532"/>
      <c r="G1347" s="532"/>
      <c r="H1347" s="533">
        <v>0.21</v>
      </c>
      <c r="I1347" s="533">
        <v>1</v>
      </c>
      <c r="J1347" s="534"/>
      <c r="K1347" s="506">
        <f t="shared" si="267"/>
        <v>0</v>
      </c>
      <c r="L1347" s="536">
        <v>1</v>
      </c>
      <c r="M1347" s="536"/>
      <c r="N1347" s="700">
        <f t="shared" si="262"/>
        <v>1</v>
      </c>
      <c r="O1347" s="508"/>
      <c r="P1347" s="508"/>
      <c r="Q1347" s="508"/>
      <c r="R1347" s="508"/>
      <c r="S1347" s="508"/>
      <c r="T1347" s="508"/>
      <c r="U1347" s="508"/>
      <c r="V1347" s="508"/>
      <c r="W1347" s="508"/>
      <c r="X1347" s="508"/>
      <c r="Y1347" s="508"/>
      <c r="Z1347" s="508"/>
      <c r="AA1347" s="508"/>
      <c r="AB1347" s="508"/>
      <c r="AC1347" s="508"/>
      <c r="AD1347" s="508"/>
      <c r="AE1347" s="508"/>
      <c r="AF1347" s="508"/>
      <c r="AG1347" s="508"/>
      <c r="AH1347" s="508"/>
      <c r="AI1347" s="508"/>
      <c r="AJ1347" s="508"/>
      <c r="AK1347" s="509">
        <f t="shared" si="263"/>
        <v>0</v>
      </c>
      <c r="AL1347" s="700">
        <f t="shared" si="264"/>
        <v>1</v>
      </c>
      <c r="AM1347" s="701">
        <f>IF(Tableau4[[#This Row],[N° pièce]]="",0,(Tableau4[[#This Row],[hors TVA]]+(Tableau4[[#This Row],[hors TVA]]*Tableau4[[#This Row],[Taux TVA]])-(Tableau4[[#This Row],[hors TVA]]*Tableau4[[#This Row],[Taux TVA]]*Tableau4[[#This Row],[Régime TVA Récupération:]]))*Tableau4[[#This Row],[Type 1]])</f>
        <v>0</v>
      </c>
      <c r="AN1347" s="701">
        <f>IF(Tableau4[[#This Row],[N° pièce]]="",0,IF($K$2="pôle",((Tableau4[[#This Row],[hors TVA]]+(Tableau4[[#This Row],[hors TVA]]*Tableau4[[#This Row],[Taux TVA]])-(Tableau4[[#This Row],[hors TVA]]*Tableau4[[#This Row],[Taux TVA]]*Tableau4[[#This Row],[Régime TVA Récupération:]]))*Tableau4[[#This Row],[Type 2]]),0))</f>
        <v>0</v>
      </c>
      <c r="AO1347" s="701">
        <f t="shared" si="268"/>
        <v>0</v>
      </c>
      <c r="AP1347" s="255">
        <f t="shared" si="265"/>
        <v>0</v>
      </c>
      <c r="AQ1347" s="506">
        <f t="shared" si="266"/>
        <v>0</v>
      </c>
      <c r="AR1347" s="671"/>
      <c r="AS1347" s="512"/>
      <c r="AT1347" s="513"/>
      <c r="AU1347" s="753"/>
      <c r="AV1347" s="484"/>
      <c r="AW1347" s="484"/>
      <c r="AX1347" s="484"/>
      <c r="AY1347" s="484"/>
      <c r="AZ1347" s="484"/>
    </row>
    <row r="1348" spans="1:52" ht="15" hidden="1">
      <c r="A1348" s="543"/>
      <c r="B1348" s="530"/>
      <c r="C1348" s="531"/>
      <c r="D1348" s="551"/>
      <c r="E1348" s="532"/>
      <c r="F1348" s="532"/>
      <c r="G1348" s="532"/>
      <c r="H1348" s="533">
        <v>0.21</v>
      </c>
      <c r="I1348" s="533">
        <v>1</v>
      </c>
      <c r="J1348" s="534"/>
      <c r="K1348" s="506">
        <f t="shared" si="267"/>
        <v>0</v>
      </c>
      <c r="L1348" s="536">
        <v>1</v>
      </c>
      <c r="M1348" s="536"/>
      <c r="N1348" s="700">
        <f t="shared" si="262"/>
        <v>1</v>
      </c>
      <c r="O1348" s="508"/>
      <c r="P1348" s="508"/>
      <c r="Q1348" s="508"/>
      <c r="R1348" s="508"/>
      <c r="S1348" s="508"/>
      <c r="T1348" s="508"/>
      <c r="U1348" s="508"/>
      <c r="V1348" s="508"/>
      <c r="W1348" s="508"/>
      <c r="X1348" s="508"/>
      <c r="Y1348" s="508"/>
      <c r="Z1348" s="508"/>
      <c r="AA1348" s="508"/>
      <c r="AB1348" s="508"/>
      <c r="AC1348" s="508"/>
      <c r="AD1348" s="508"/>
      <c r="AE1348" s="508"/>
      <c r="AF1348" s="508"/>
      <c r="AG1348" s="508"/>
      <c r="AH1348" s="508"/>
      <c r="AI1348" s="508"/>
      <c r="AJ1348" s="508"/>
      <c r="AK1348" s="509">
        <f t="shared" si="263"/>
        <v>0</v>
      </c>
      <c r="AL1348" s="700">
        <f t="shared" si="264"/>
        <v>1</v>
      </c>
      <c r="AM1348" s="701">
        <f>IF(Tableau4[[#This Row],[N° pièce]]="",0,(Tableau4[[#This Row],[hors TVA]]+(Tableau4[[#This Row],[hors TVA]]*Tableau4[[#This Row],[Taux TVA]])-(Tableau4[[#This Row],[hors TVA]]*Tableau4[[#This Row],[Taux TVA]]*Tableau4[[#This Row],[Régime TVA Récupération:]]))*Tableau4[[#This Row],[Type 1]])</f>
        <v>0</v>
      </c>
      <c r="AN1348" s="701">
        <f>IF(Tableau4[[#This Row],[N° pièce]]="",0,IF($K$2="pôle",((Tableau4[[#This Row],[hors TVA]]+(Tableau4[[#This Row],[hors TVA]]*Tableau4[[#This Row],[Taux TVA]])-(Tableau4[[#This Row],[hors TVA]]*Tableau4[[#This Row],[Taux TVA]]*Tableau4[[#This Row],[Régime TVA Récupération:]]))*Tableau4[[#This Row],[Type 2]]),0))</f>
        <v>0</v>
      </c>
      <c r="AO1348" s="701">
        <f t="shared" si="268"/>
        <v>0</v>
      </c>
      <c r="AP1348" s="255">
        <f t="shared" si="265"/>
        <v>0</v>
      </c>
      <c r="AQ1348" s="506">
        <f t="shared" si="266"/>
        <v>0</v>
      </c>
      <c r="AR1348" s="671"/>
      <c r="AS1348" s="512"/>
      <c r="AT1348" s="513"/>
      <c r="AU1348" s="753"/>
      <c r="AV1348" s="484"/>
      <c r="AW1348" s="484"/>
      <c r="AX1348" s="484"/>
      <c r="AY1348" s="484"/>
      <c r="AZ1348" s="484"/>
    </row>
    <row r="1349" spans="1:52" ht="15" hidden="1">
      <c r="A1349" s="543"/>
      <c r="B1349" s="530"/>
      <c r="C1349" s="531"/>
      <c r="D1349" s="551"/>
      <c r="E1349" s="532"/>
      <c r="F1349" s="532"/>
      <c r="G1349" s="532"/>
      <c r="H1349" s="533">
        <v>0.21</v>
      </c>
      <c r="I1349" s="533">
        <v>1</v>
      </c>
      <c r="J1349" s="534"/>
      <c r="K1349" s="506">
        <f t="shared" si="267"/>
        <v>0</v>
      </c>
      <c r="L1349" s="536">
        <v>1</v>
      </c>
      <c r="M1349" s="536"/>
      <c r="N1349" s="700">
        <f t="shared" si="262"/>
        <v>1</v>
      </c>
      <c r="O1349" s="508"/>
      <c r="P1349" s="508"/>
      <c r="Q1349" s="508"/>
      <c r="R1349" s="508"/>
      <c r="S1349" s="508"/>
      <c r="T1349" s="508"/>
      <c r="U1349" s="508"/>
      <c r="V1349" s="508"/>
      <c r="W1349" s="508"/>
      <c r="X1349" s="508"/>
      <c r="Y1349" s="508"/>
      <c r="Z1349" s="508"/>
      <c r="AA1349" s="508"/>
      <c r="AB1349" s="508"/>
      <c r="AC1349" s="508"/>
      <c r="AD1349" s="508"/>
      <c r="AE1349" s="508"/>
      <c r="AF1349" s="508"/>
      <c r="AG1349" s="508"/>
      <c r="AH1349" s="508"/>
      <c r="AI1349" s="508"/>
      <c r="AJ1349" s="508"/>
      <c r="AK1349" s="509">
        <f t="shared" si="263"/>
        <v>0</v>
      </c>
      <c r="AL1349" s="700">
        <f t="shared" si="264"/>
        <v>1</v>
      </c>
      <c r="AM1349" s="701">
        <f>IF(Tableau4[[#This Row],[N° pièce]]="",0,(Tableau4[[#This Row],[hors TVA]]+(Tableau4[[#This Row],[hors TVA]]*Tableau4[[#This Row],[Taux TVA]])-(Tableau4[[#This Row],[hors TVA]]*Tableau4[[#This Row],[Taux TVA]]*Tableau4[[#This Row],[Régime TVA Récupération:]]))*Tableau4[[#This Row],[Type 1]])</f>
        <v>0</v>
      </c>
      <c r="AN1349" s="701">
        <f>IF(Tableau4[[#This Row],[N° pièce]]="",0,IF($K$2="pôle",((Tableau4[[#This Row],[hors TVA]]+(Tableau4[[#This Row],[hors TVA]]*Tableau4[[#This Row],[Taux TVA]])-(Tableau4[[#This Row],[hors TVA]]*Tableau4[[#This Row],[Taux TVA]]*Tableau4[[#This Row],[Régime TVA Récupération:]]))*Tableau4[[#This Row],[Type 2]]),0))</f>
        <v>0</v>
      </c>
      <c r="AO1349" s="701">
        <f t="shared" si="268"/>
        <v>0</v>
      </c>
      <c r="AP1349" s="255">
        <f t="shared" si="265"/>
        <v>0</v>
      </c>
      <c r="AQ1349" s="506">
        <f t="shared" si="266"/>
        <v>0</v>
      </c>
      <c r="AR1349" s="671"/>
      <c r="AS1349" s="512"/>
      <c r="AT1349" s="513"/>
      <c r="AU1349" s="753"/>
      <c r="AV1349" s="484"/>
      <c r="AW1349" s="484"/>
      <c r="AX1349" s="484"/>
      <c r="AY1349" s="484"/>
      <c r="AZ1349" s="484"/>
    </row>
    <row r="1350" spans="1:52" ht="15" hidden="1">
      <c r="A1350" s="543"/>
      <c r="B1350" s="530"/>
      <c r="C1350" s="531"/>
      <c r="D1350" s="551"/>
      <c r="E1350" s="532"/>
      <c r="F1350" s="532"/>
      <c r="G1350" s="532"/>
      <c r="H1350" s="533">
        <v>0.21</v>
      </c>
      <c r="I1350" s="533">
        <v>1</v>
      </c>
      <c r="J1350" s="534"/>
      <c r="K1350" s="506">
        <f t="shared" si="267"/>
        <v>0</v>
      </c>
      <c r="L1350" s="536">
        <v>1</v>
      </c>
      <c r="M1350" s="536"/>
      <c r="N1350" s="700">
        <f t="shared" si="262"/>
        <v>1</v>
      </c>
      <c r="O1350" s="508"/>
      <c r="P1350" s="508"/>
      <c r="Q1350" s="508"/>
      <c r="R1350" s="508"/>
      <c r="S1350" s="508"/>
      <c r="T1350" s="508"/>
      <c r="U1350" s="508"/>
      <c r="V1350" s="508"/>
      <c r="W1350" s="508"/>
      <c r="X1350" s="508"/>
      <c r="Y1350" s="508"/>
      <c r="Z1350" s="508"/>
      <c r="AA1350" s="508"/>
      <c r="AB1350" s="508"/>
      <c r="AC1350" s="508"/>
      <c r="AD1350" s="508"/>
      <c r="AE1350" s="508"/>
      <c r="AF1350" s="508"/>
      <c r="AG1350" s="508"/>
      <c r="AH1350" s="508"/>
      <c r="AI1350" s="508"/>
      <c r="AJ1350" s="508"/>
      <c r="AK1350" s="509">
        <f t="shared" si="263"/>
        <v>0</v>
      </c>
      <c r="AL1350" s="700">
        <f t="shared" si="264"/>
        <v>1</v>
      </c>
      <c r="AM1350" s="701">
        <f>IF(Tableau4[[#This Row],[N° pièce]]="",0,(Tableau4[[#This Row],[hors TVA]]+(Tableau4[[#This Row],[hors TVA]]*Tableau4[[#This Row],[Taux TVA]])-(Tableau4[[#This Row],[hors TVA]]*Tableau4[[#This Row],[Taux TVA]]*Tableau4[[#This Row],[Régime TVA Récupération:]]))*Tableau4[[#This Row],[Type 1]])</f>
        <v>0</v>
      </c>
      <c r="AN1350" s="701">
        <f>IF(Tableau4[[#This Row],[N° pièce]]="",0,IF($K$2="pôle",((Tableau4[[#This Row],[hors TVA]]+(Tableau4[[#This Row],[hors TVA]]*Tableau4[[#This Row],[Taux TVA]])-(Tableau4[[#This Row],[hors TVA]]*Tableau4[[#This Row],[Taux TVA]]*Tableau4[[#This Row],[Régime TVA Récupération:]]))*Tableau4[[#This Row],[Type 2]]),0))</f>
        <v>0</v>
      </c>
      <c r="AO1350" s="701">
        <f t="shared" si="268"/>
        <v>0</v>
      </c>
      <c r="AP1350" s="255">
        <f t="shared" si="265"/>
        <v>0</v>
      </c>
      <c r="AQ1350" s="506">
        <f t="shared" si="266"/>
        <v>0</v>
      </c>
      <c r="AR1350" s="671"/>
      <c r="AS1350" s="512"/>
      <c r="AT1350" s="513"/>
      <c r="AU1350" s="753"/>
      <c r="AV1350" s="484"/>
      <c r="AW1350" s="484"/>
      <c r="AX1350" s="484"/>
      <c r="AY1350" s="484"/>
      <c r="AZ1350" s="484"/>
    </row>
    <row r="1351" spans="1:52" ht="15" hidden="1">
      <c r="A1351" s="543"/>
      <c r="B1351" s="530"/>
      <c r="C1351" s="531"/>
      <c r="D1351" s="551"/>
      <c r="E1351" s="532"/>
      <c r="F1351" s="532"/>
      <c r="G1351" s="532"/>
      <c r="H1351" s="533">
        <v>0.21</v>
      </c>
      <c r="I1351" s="533">
        <v>1</v>
      </c>
      <c r="J1351" s="534"/>
      <c r="K1351" s="506">
        <f t="shared" si="267"/>
        <v>0</v>
      </c>
      <c r="L1351" s="536">
        <v>1</v>
      </c>
      <c r="M1351" s="536"/>
      <c r="N1351" s="700">
        <f t="shared" si="262"/>
        <v>1</v>
      </c>
      <c r="O1351" s="508"/>
      <c r="P1351" s="508"/>
      <c r="Q1351" s="508"/>
      <c r="R1351" s="508"/>
      <c r="S1351" s="508"/>
      <c r="T1351" s="508"/>
      <c r="U1351" s="508"/>
      <c r="V1351" s="508"/>
      <c r="W1351" s="508"/>
      <c r="X1351" s="508"/>
      <c r="Y1351" s="508"/>
      <c r="Z1351" s="508"/>
      <c r="AA1351" s="508"/>
      <c r="AB1351" s="508"/>
      <c r="AC1351" s="508"/>
      <c r="AD1351" s="508"/>
      <c r="AE1351" s="508"/>
      <c r="AF1351" s="508"/>
      <c r="AG1351" s="508"/>
      <c r="AH1351" s="508"/>
      <c r="AI1351" s="508"/>
      <c r="AJ1351" s="508"/>
      <c r="AK1351" s="509">
        <f t="shared" si="263"/>
        <v>0</v>
      </c>
      <c r="AL1351" s="700">
        <f t="shared" si="264"/>
        <v>1</v>
      </c>
      <c r="AM1351" s="701">
        <f>IF(Tableau4[[#This Row],[N° pièce]]="",0,(Tableau4[[#This Row],[hors TVA]]+(Tableau4[[#This Row],[hors TVA]]*Tableau4[[#This Row],[Taux TVA]])-(Tableau4[[#This Row],[hors TVA]]*Tableau4[[#This Row],[Taux TVA]]*Tableau4[[#This Row],[Régime TVA Récupération:]]))*Tableau4[[#This Row],[Type 1]])</f>
        <v>0</v>
      </c>
      <c r="AN1351" s="701">
        <f>IF(Tableau4[[#This Row],[N° pièce]]="",0,IF($K$2="pôle",((Tableau4[[#This Row],[hors TVA]]+(Tableau4[[#This Row],[hors TVA]]*Tableau4[[#This Row],[Taux TVA]])-(Tableau4[[#This Row],[hors TVA]]*Tableau4[[#This Row],[Taux TVA]]*Tableau4[[#This Row],[Régime TVA Récupération:]]))*Tableau4[[#This Row],[Type 2]]),0))</f>
        <v>0</v>
      </c>
      <c r="AO1351" s="701">
        <f t="shared" si="268"/>
        <v>0</v>
      </c>
      <c r="AP1351" s="255">
        <f t="shared" si="265"/>
        <v>0</v>
      </c>
      <c r="AQ1351" s="506">
        <f t="shared" si="266"/>
        <v>0</v>
      </c>
      <c r="AR1351" s="671"/>
      <c r="AS1351" s="512"/>
      <c r="AT1351" s="513"/>
      <c r="AU1351" s="753"/>
      <c r="AV1351" s="484"/>
      <c r="AW1351" s="484"/>
      <c r="AX1351" s="484"/>
      <c r="AY1351" s="484"/>
      <c r="AZ1351" s="484"/>
    </row>
    <row r="1352" spans="1:52" ht="15" hidden="1">
      <c r="A1352" s="543"/>
      <c r="B1352" s="530"/>
      <c r="C1352" s="531"/>
      <c r="D1352" s="551"/>
      <c r="E1352" s="532"/>
      <c r="F1352" s="532"/>
      <c r="G1352" s="532"/>
      <c r="H1352" s="533">
        <v>0.21</v>
      </c>
      <c r="I1352" s="533">
        <v>1</v>
      </c>
      <c r="J1352" s="534"/>
      <c r="K1352" s="506">
        <f t="shared" si="267"/>
        <v>0</v>
      </c>
      <c r="L1352" s="536">
        <v>1</v>
      </c>
      <c r="M1352" s="536"/>
      <c r="N1352" s="700">
        <f t="shared" si="262"/>
        <v>1</v>
      </c>
      <c r="O1352" s="508"/>
      <c r="P1352" s="508"/>
      <c r="Q1352" s="508"/>
      <c r="R1352" s="508"/>
      <c r="S1352" s="508"/>
      <c r="T1352" s="508"/>
      <c r="U1352" s="508"/>
      <c r="V1352" s="508"/>
      <c r="W1352" s="508"/>
      <c r="X1352" s="508"/>
      <c r="Y1352" s="508"/>
      <c r="Z1352" s="508"/>
      <c r="AA1352" s="508"/>
      <c r="AB1352" s="508"/>
      <c r="AC1352" s="508"/>
      <c r="AD1352" s="508"/>
      <c r="AE1352" s="508"/>
      <c r="AF1352" s="508"/>
      <c r="AG1352" s="508"/>
      <c r="AH1352" s="508"/>
      <c r="AI1352" s="508"/>
      <c r="AJ1352" s="508"/>
      <c r="AK1352" s="509">
        <f t="shared" si="263"/>
        <v>0</v>
      </c>
      <c r="AL1352" s="700">
        <f t="shared" si="264"/>
        <v>1</v>
      </c>
      <c r="AM1352" s="701">
        <f>IF(Tableau4[[#This Row],[N° pièce]]="",0,(Tableau4[[#This Row],[hors TVA]]+(Tableau4[[#This Row],[hors TVA]]*Tableau4[[#This Row],[Taux TVA]])-(Tableau4[[#This Row],[hors TVA]]*Tableau4[[#This Row],[Taux TVA]]*Tableau4[[#This Row],[Régime TVA Récupération:]]))*Tableau4[[#This Row],[Type 1]])</f>
        <v>0</v>
      </c>
      <c r="AN1352" s="701">
        <f>IF(Tableau4[[#This Row],[N° pièce]]="",0,IF($K$2="pôle",((Tableau4[[#This Row],[hors TVA]]+(Tableau4[[#This Row],[hors TVA]]*Tableau4[[#This Row],[Taux TVA]])-(Tableau4[[#This Row],[hors TVA]]*Tableau4[[#This Row],[Taux TVA]]*Tableau4[[#This Row],[Régime TVA Récupération:]]))*Tableau4[[#This Row],[Type 2]]),0))</f>
        <v>0</v>
      </c>
      <c r="AO1352" s="701">
        <f t="shared" si="268"/>
        <v>0</v>
      </c>
      <c r="AP1352" s="255">
        <f t="shared" si="265"/>
        <v>0</v>
      </c>
      <c r="AQ1352" s="506">
        <f t="shared" si="266"/>
        <v>0</v>
      </c>
      <c r="AR1352" s="671"/>
      <c r="AS1352" s="512"/>
      <c r="AT1352" s="513"/>
      <c r="AU1352" s="753"/>
      <c r="AV1352" s="484"/>
      <c r="AW1352" s="484"/>
      <c r="AX1352" s="484"/>
      <c r="AY1352" s="484"/>
      <c r="AZ1352" s="484"/>
    </row>
    <row r="1353" spans="1:52" ht="15" hidden="1">
      <c r="A1353" s="543"/>
      <c r="B1353" s="530"/>
      <c r="C1353" s="531"/>
      <c r="D1353" s="551"/>
      <c r="E1353" s="532"/>
      <c r="F1353" s="532"/>
      <c r="G1353" s="532"/>
      <c r="H1353" s="533">
        <v>0.21</v>
      </c>
      <c r="I1353" s="533">
        <v>1</v>
      </c>
      <c r="J1353" s="534"/>
      <c r="K1353" s="506">
        <f t="shared" si="267"/>
        <v>0</v>
      </c>
      <c r="L1353" s="536">
        <v>1</v>
      </c>
      <c r="M1353" s="536"/>
      <c r="N1353" s="700">
        <f t="shared" si="262"/>
        <v>1</v>
      </c>
      <c r="O1353" s="508"/>
      <c r="P1353" s="508"/>
      <c r="Q1353" s="508"/>
      <c r="R1353" s="508"/>
      <c r="S1353" s="508"/>
      <c r="T1353" s="508"/>
      <c r="U1353" s="508"/>
      <c r="V1353" s="508"/>
      <c r="W1353" s="508"/>
      <c r="X1353" s="508"/>
      <c r="Y1353" s="508"/>
      <c r="Z1353" s="508"/>
      <c r="AA1353" s="508"/>
      <c r="AB1353" s="508"/>
      <c r="AC1353" s="508"/>
      <c r="AD1353" s="508"/>
      <c r="AE1353" s="508"/>
      <c r="AF1353" s="508"/>
      <c r="AG1353" s="508"/>
      <c r="AH1353" s="508"/>
      <c r="AI1353" s="508"/>
      <c r="AJ1353" s="508"/>
      <c r="AK1353" s="509">
        <f t="shared" si="263"/>
        <v>0</v>
      </c>
      <c r="AL1353" s="700">
        <f t="shared" si="264"/>
        <v>1</v>
      </c>
      <c r="AM1353" s="701">
        <f>IF(Tableau4[[#This Row],[N° pièce]]="",0,(Tableau4[[#This Row],[hors TVA]]+(Tableau4[[#This Row],[hors TVA]]*Tableau4[[#This Row],[Taux TVA]])-(Tableau4[[#This Row],[hors TVA]]*Tableau4[[#This Row],[Taux TVA]]*Tableau4[[#This Row],[Régime TVA Récupération:]]))*Tableau4[[#This Row],[Type 1]])</f>
        <v>0</v>
      </c>
      <c r="AN1353" s="701">
        <f>IF(Tableau4[[#This Row],[N° pièce]]="",0,IF($K$2="pôle",((Tableau4[[#This Row],[hors TVA]]+(Tableau4[[#This Row],[hors TVA]]*Tableau4[[#This Row],[Taux TVA]])-(Tableau4[[#This Row],[hors TVA]]*Tableau4[[#This Row],[Taux TVA]]*Tableau4[[#This Row],[Régime TVA Récupération:]]))*Tableau4[[#This Row],[Type 2]]),0))</f>
        <v>0</v>
      </c>
      <c r="AO1353" s="701">
        <f t="shared" si="268"/>
        <v>0</v>
      </c>
      <c r="AP1353" s="255">
        <f t="shared" si="265"/>
        <v>0</v>
      </c>
      <c r="AQ1353" s="506">
        <f t="shared" si="266"/>
        <v>0</v>
      </c>
      <c r="AR1353" s="671"/>
      <c r="AS1353" s="512"/>
      <c r="AT1353" s="513"/>
      <c r="AU1353" s="753"/>
      <c r="AV1353" s="484"/>
      <c r="AW1353" s="484"/>
      <c r="AX1353" s="484"/>
      <c r="AY1353" s="484"/>
      <c r="AZ1353" s="484"/>
    </row>
    <row r="1354" spans="1:52" ht="15" hidden="1">
      <c r="A1354" s="543"/>
      <c r="B1354" s="530"/>
      <c r="C1354" s="531"/>
      <c r="D1354" s="551"/>
      <c r="E1354" s="532"/>
      <c r="F1354" s="532"/>
      <c r="G1354" s="532"/>
      <c r="H1354" s="533">
        <v>0.21</v>
      </c>
      <c r="I1354" s="533">
        <v>1</v>
      </c>
      <c r="J1354" s="534"/>
      <c r="K1354" s="506">
        <f t="shared" si="267"/>
        <v>0</v>
      </c>
      <c r="L1354" s="536">
        <v>1</v>
      </c>
      <c r="M1354" s="536"/>
      <c r="N1354" s="700">
        <f t="shared" si="262"/>
        <v>1</v>
      </c>
      <c r="O1354" s="508"/>
      <c r="P1354" s="508"/>
      <c r="Q1354" s="508"/>
      <c r="R1354" s="508"/>
      <c r="S1354" s="508"/>
      <c r="T1354" s="508"/>
      <c r="U1354" s="508"/>
      <c r="V1354" s="508"/>
      <c r="W1354" s="508"/>
      <c r="X1354" s="508"/>
      <c r="Y1354" s="508"/>
      <c r="Z1354" s="508"/>
      <c r="AA1354" s="508"/>
      <c r="AB1354" s="508"/>
      <c r="AC1354" s="508"/>
      <c r="AD1354" s="508"/>
      <c r="AE1354" s="508"/>
      <c r="AF1354" s="508"/>
      <c r="AG1354" s="508"/>
      <c r="AH1354" s="508"/>
      <c r="AI1354" s="508"/>
      <c r="AJ1354" s="508"/>
      <c r="AK1354" s="509">
        <f t="shared" si="263"/>
        <v>0</v>
      </c>
      <c r="AL1354" s="700">
        <f t="shared" si="264"/>
        <v>1</v>
      </c>
      <c r="AM1354" s="701">
        <f>IF(Tableau4[[#This Row],[N° pièce]]="",0,(Tableau4[[#This Row],[hors TVA]]+(Tableau4[[#This Row],[hors TVA]]*Tableau4[[#This Row],[Taux TVA]])-(Tableau4[[#This Row],[hors TVA]]*Tableau4[[#This Row],[Taux TVA]]*Tableau4[[#This Row],[Régime TVA Récupération:]]))*Tableau4[[#This Row],[Type 1]])</f>
        <v>0</v>
      </c>
      <c r="AN1354" s="701">
        <f>IF(Tableau4[[#This Row],[N° pièce]]="",0,IF($K$2="pôle",((Tableau4[[#This Row],[hors TVA]]+(Tableau4[[#This Row],[hors TVA]]*Tableau4[[#This Row],[Taux TVA]])-(Tableau4[[#This Row],[hors TVA]]*Tableau4[[#This Row],[Taux TVA]]*Tableau4[[#This Row],[Régime TVA Récupération:]]))*Tableau4[[#This Row],[Type 2]]),0))</f>
        <v>0</v>
      </c>
      <c r="AO1354" s="701">
        <f t="shared" si="268"/>
        <v>0</v>
      </c>
      <c r="AP1354" s="255">
        <f t="shared" si="265"/>
        <v>0</v>
      </c>
      <c r="AQ1354" s="506">
        <f t="shared" si="266"/>
        <v>0</v>
      </c>
      <c r="AR1354" s="671"/>
      <c r="AS1354" s="512"/>
      <c r="AT1354" s="513"/>
      <c r="AU1354" s="753"/>
      <c r="AV1354" s="484"/>
      <c r="AW1354" s="484"/>
      <c r="AX1354" s="484"/>
      <c r="AY1354" s="484"/>
      <c r="AZ1354" s="484"/>
    </row>
    <row r="1355" spans="1:52" ht="15" hidden="1">
      <c r="A1355" s="543"/>
      <c r="B1355" s="530"/>
      <c r="C1355" s="531"/>
      <c r="D1355" s="551"/>
      <c r="E1355" s="532"/>
      <c r="F1355" s="532"/>
      <c r="G1355" s="532"/>
      <c r="H1355" s="533">
        <v>0.21</v>
      </c>
      <c r="I1355" s="533">
        <v>1</v>
      </c>
      <c r="J1355" s="534"/>
      <c r="K1355" s="506">
        <f t="shared" si="267"/>
        <v>0</v>
      </c>
      <c r="L1355" s="536">
        <v>1</v>
      </c>
      <c r="M1355" s="536"/>
      <c r="N1355" s="700">
        <f t="shared" si="262"/>
        <v>1</v>
      </c>
      <c r="O1355" s="508"/>
      <c r="P1355" s="508"/>
      <c r="Q1355" s="508"/>
      <c r="R1355" s="508"/>
      <c r="S1355" s="508"/>
      <c r="T1355" s="508"/>
      <c r="U1355" s="508"/>
      <c r="V1355" s="508"/>
      <c r="W1355" s="508"/>
      <c r="X1355" s="508"/>
      <c r="Y1355" s="508"/>
      <c r="Z1355" s="508"/>
      <c r="AA1355" s="508"/>
      <c r="AB1355" s="508"/>
      <c r="AC1355" s="508"/>
      <c r="AD1355" s="508"/>
      <c r="AE1355" s="508"/>
      <c r="AF1355" s="508"/>
      <c r="AG1355" s="508"/>
      <c r="AH1355" s="508"/>
      <c r="AI1355" s="508"/>
      <c r="AJ1355" s="508"/>
      <c r="AK1355" s="509">
        <f t="shared" si="263"/>
        <v>0</v>
      </c>
      <c r="AL1355" s="700">
        <f t="shared" si="264"/>
        <v>1</v>
      </c>
      <c r="AM1355" s="701">
        <f>IF(Tableau4[[#This Row],[N° pièce]]="",0,(Tableau4[[#This Row],[hors TVA]]+(Tableau4[[#This Row],[hors TVA]]*Tableau4[[#This Row],[Taux TVA]])-(Tableau4[[#This Row],[hors TVA]]*Tableau4[[#This Row],[Taux TVA]]*Tableau4[[#This Row],[Régime TVA Récupération:]]))*Tableau4[[#This Row],[Type 1]])</f>
        <v>0</v>
      </c>
      <c r="AN1355" s="701">
        <f>IF(Tableau4[[#This Row],[N° pièce]]="",0,IF($K$2="pôle",((Tableau4[[#This Row],[hors TVA]]+(Tableau4[[#This Row],[hors TVA]]*Tableau4[[#This Row],[Taux TVA]])-(Tableau4[[#This Row],[hors TVA]]*Tableau4[[#This Row],[Taux TVA]]*Tableau4[[#This Row],[Régime TVA Récupération:]]))*Tableau4[[#This Row],[Type 2]]),0))</f>
        <v>0</v>
      </c>
      <c r="AO1355" s="701">
        <f t="shared" si="268"/>
        <v>0</v>
      </c>
      <c r="AP1355" s="255">
        <f t="shared" si="265"/>
        <v>0</v>
      </c>
      <c r="AQ1355" s="506">
        <f t="shared" si="266"/>
        <v>0</v>
      </c>
      <c r="AR1355" s="671"/>
      <c r="AS1355" s="512"/>
      <c r="AT1355" s="513"/>
      <c r="AU1355" s="753"/>
      <c r="AV1355" s="484"/>
      <c r="AW1355" s="484"/>
      <c r="AX1355" s="484"/>
      <c r="AY1355" s="484"/>
      <c r="AZ1355" s="484"/>
    </row>
    <row r="1356" spans="1:52" ht="15" hidden="1">
      <c r="A1356" s="543"/>
      <c r="B1356" s="530"/>
      <c r="C1356" s="531"/>
      <c r="D1356" s="551"/>
      <c r="E1356" s="532"/>
      <c r="F1356" s="532"/>
      <c r="G1356" s="532"/>
      <c r="H1356" s="533">
        <v>0.21</v>
      </c>
      <c r="I1356" s="533">
        <v>1</v>
      </c>
      <c r="J1356" s="534"/>
      <c r="K1356" s="506">
        <f t="shared" si="267"/>
        <v>0</v>
      </c>
      <c r="L1356" s="536">
        <v>1</v>
      </c>
      <c r="M1356" s="536"/>
      <c r="N1356" s="700">
        <f t="shared" si="262"/>
        <v>1</v>
      </c>
      <c r="O1356" s="508"/>
      <c r="P1356" s="508"/>
      <c r="Q1356" s="508"/>
      <c r="R1356" s="508"/>
      <c r="S1356" s="508"/>
      <c r="T1356" s="508"/>
      <c r="U1356" s="508"/>
      <c r="V1356" s="508"/>
      <c r="W1356" s="508"/>
      <c r="X1356" s="508"/>
      <c r="Y1356" s="508"/>
      <c r="Z1356" s="508"/>
      <c r="AA1356" s="508"/>
      <c r="AB1356" s="508"/>
      <c r="AC1356" s="508"/>
      <c r="AD1356" s="508"/>
      <c r="AE1356" s="508"/>
      <c r="AF1356" s="508"/>
      <c r="AG1356" s="508"/>
      <c r="AH1356" s="508"/>
      <c r="AI1356" s="508"/>
      <c r="AJ1356" s="508"/>
      <c r="AK1356" s="509">
        <f t="shared" si="263"/>
        <v>0</v>
      </c>
      <c r="AL1356" s="700">
        <f t="shared" si="264"/>
        <v>1</v>
      </c>
      <c r="AM1356" s="701">
        <f>IF(Tableau4[[#This Row],[N° pièce]]="",0,(Tableau4[[#This Row],[hors TVA]]+(Tableau4[[#This Row],[hors TVA]]*Tableau4[[#This Row],[Taux TVA]])-(Tableau4[[#This Row],[hors TVA]]*Tableau4[[#This Row],[Taux TVA]]*Tableau4[[#This Row],[Régime TVA Récupération:]]))*Tableau4[[#This Row],[Type 1]])</f>
        <v>0</v>
      </c>
      <c r="AN1356" s="701">
        <f>IF(Tableau4[[#This Row],[N° pièce]]="",0,IF($K$2="pôle",((Tableau4[[#This Row],[hors TVA]]+(Tableau4[[#This Row],[hors TVA]]*Tableau4[[#This Row],[Taux TVA]])-(Tableau4[[#This Row],[hors TVA]]*Tableau4[[#This Row],[Taux TVA]]*Tableau4[[#This Row],[Régime TVA Récupération:]]))*Tableau4[[#This Row],[Type 2]]),0))</f>
        <v>0</v>
      </c>
      <c r="AO1356" s="701">
        <f t="shared" si="268"/>
        <v>0</v>
      </c>
      <c r="AP1356" s="255">
        <f t="shared" si="265"/>
        <v>0</v>
      </c>
      <c r="AQ1356" s="506">
        <f t="shared" si="266"/>
        <v>0</v>
      </c>
      <c r="AR1356" s="671"/>
      <c r="AS1356" s="512"/>
      <c r="AT1356" s="513"/>
      <c r="AU1356" s="753"/>
      <c r="AV1356" s="484"/>
      <c r="AW1356" s="484"/>
      <c r="AX1356" s="484"/>
      <c r="AY1356" s="484"/>
      <c r="AZ1356" s="484"/>
    </row>
    <row r="1357" spans="1:52" ht="15" hidden="1">
      <c r="A1357" s="543"/>
      <c r="B1357" s="530"/>
      <c r="C1357" s="531"/>
      <c r="D1357" s="551"/>
      <c r="E1357" s="532"/>
      <c r="F1357" s="532"/>
      <c r="G1357" s="532"/>
      <c r="H1357" s="533">
        <v>0.21</v>
      </c>
      <c r="I1357" s="533">
        <v>1</v>
      </c>
      <c r="J1357" s="534"/>
      <c r="K1357" s="506">
        <f t="shared" si="267"/>
        <v>0</v>
      </c>
      <c r="L1357" s="536">
        <v>1</v>
      </c>
      <c r="M1357" s="536"/>
      <c r="N1357" s="700">
        <f t="shared" si="262"/>
        <v>1</v>
      </c>
      <c r="O1357" s="508"/>
      <c r="P1357" s="508"/>
      <c r="Q1357" s="508"/>
      <c r="R1357" s="508"/>
      <c r="S1357" s="508"/>
      <c r="T1357" s="508"/>
      <c r="U1357" s="508"/>
      <c r="V1357" s="508"/>
      <c r="W1357" s="508"/>
      <c r="X1357" s="508"/>
      <c r="Y1357" s="508"/>
      <c r="Z1357" s="508"/>
      <c r="AA1357" s="508"/>
      <c r="AB1357" s="508"/>
      <c r="AC1357" s="508"/>
      <c r="AD1357" s="508"/>
      <c r="AE1357" s="508"/>
      <c r="AF1357" s="508"/>
      <c r="AG1357" s="508"/>
      <c r="AH1357" s="508"/>
      <c r="AI1357" s="508"/>
      <c r="AJ1357" s="508"/>
      <c r="AK1357" s="509">
        <f t="shared" si="263"/>
        <v>0</v>
      </c>
      <c r="AL1357" s="700">
        <f t="shared" si="264"/>
        <v>1</v>
      </c>
      <c r="AM1357" s="701">
        <f>IF(Tableau4[[#This Row],[N° pièce]]="",0,(Tableau4[[#This Row],[hors TVA]]+(Tableau4[[#This Row],[hors TVA]]*Tableau4[[#This Row],[Taux TVA]])-(Tableau4[[#This Row],[hors TVA]]*Tableau4[[#This Row],[Taux TVA]]*Tableau4[[#This Row],[Régime TVA Récupération:]]))*Tableau4[[#This Row],[Type 1]])</f>
        <v>0</v>
      </c>
      <c r="AN1357" s="701">
        <f>IF(Tableau4[[#This Row],[N° pièce]]="",0,IF($K$2="pôle",((Tableau4[[#This Row],[hors TVA]]+(Tableau4[[#This Row],[hors TVA]]*Tableau4[[#This Row],[Taux TVA]])-(Tableau4[[#This Row],[hors TVA]]*Tableau4[[#This Row],[Taux TVA]]*Tableau4[[#This Row],[Régime TVA Récupération:]]))*Tableau4[[#This Row],[Type 2]]),0))</f>
        <v>0</v>
      </c>
      <c r="AO1357" s="701">
        <f t="shared" si="268"/>
        <v>0</v>
      </c>
      <c r="AP1357" s="255">
        <f t="shared" si="265"/>
        <v>0</v>
      </c>
      <c r="AQ1357" s="506">
        <f t="shared" si="266"/>
        <v>0</v>
      </c>
      <c r="AR1357" s="671"/>
      <c r="AS1357" s="512"/>
      <c r="AT1357" s="513"/>
      <c r="AU1357" s="753"/>
      <c r="AV1357" s="484"/>
      <c r="AW1357" s="484"/>
      <c r="AX1357" s="484"/>
      <c r="AY1357" s="484"/>
      <c r="AZ1357" s="484"/>
    </row>
    <row r="1358" spans="1:52" ht="15" hidden="1">
      <c r="A1358" s="543"/>
      <c r="B1358" s="530"/>
      <c r="C1358" s="531"/>
      <c r="D1358" s="551"/>
      <c r="E1358" s="532"/>
      <c r="F1358" s="532"/>
      <c r="G1358" s="532"/>
      <c r="H1358" s="533">
        <v>0.21</v>
      </c>
      <c r="I1358" s="533">
        <v>1</v>
      </c>
      <c r="J1358" s="534"/>
      <c r="K1358" s="506">
        <f t="shared" si="267"/>
        <v>0</v>
      </c>
      <c r="L1358" s="536">
        <v>1</v>
      </c>
      <c r="M1358" s="536"/>
      <c r="N1358" s="700">
        <f t="shared" si="262"/>
        <v>1</v>
      </c>
      <c r="O1358" s="508"/>
      <c r="P1358" s="508"/>
      <c r="Q1358" s="508"/>
      <c r="R1358" s="508"/>
      <c r="S1358" s="508"/>
      <c r="T1358" s="508"/>
      <c r="U1358" s="508"/>
      <c r="V1358" s="508"/>
      <c r="W1358" s="508"/>
      <c r="X1358" s="508"/>
      <c r="Y1358" s="508"/>
      <c r="Z1358" s="508"/>
      <c r="AA1358" s="508"/>
      <c r="AB1358" s="508"/>
      <c r="AC1358" s="508"/>
      <c r="AD1358" s="508"/>
      <c r="AE1358" s="508"/>
      <c r="AF1358" s="508"/>
      <c r="AG1358" s="508"/>
      <c r="AH1358" s="508"/>
      <c r="AI1358" s="508"/>
      <c r="AJ1358" s="508"/>
      <c r="AK1358" s="509">
        <f t="shared" si="263"/>
        <v>0</v>
      </c>
      <c r="AL1358" s="700">
        <f t="shared" si="264"/>
        <v>1</v>
      </c>
      <c r="AM1358" s="701">
        <f>IF(Tableau4[[#This Row],[N° pièce]]="",0,(Tableau4[[#This Row],[hors TVA]]+(Tableau4[[#This Row],[hors TVA]]*Tableau4[[#This Row],[Taux TVA]])-(Tableau4[[#This Row],[hors TVA]]*Tableau4[[#This Row],[Taux TVA]]*Tableau4[[#This Row],[Régime TVA Récupération:]]))*Tableau4[[#This Row],[Type 1]])</f>
        <v>0</v>
      </c>
      <c r="AN1358" s="701">
        <f>IF(Tableau4[[#This Row],[N° pièce]]="",0,IF($K$2="pôle",((Tableau4[[#This Row],[hors TVA]]+(Tableau4[[#This Row],[hors TVA]]*Tableau4[[#This Row],[Taux TVA]])-(Tableau4[[#This Row],[hors TVA]]*Tableau4[[#This Row],[Taux TVA]]*Tableau4[[#This Row],[Régime TVA Récupération:]]))*Tableau4[[#This Row],[Type 2]]),0))</f>
        <v>0</v>
      </c>
      <c r="AO1358" s="701">
        <f t="shared" si="268"/>
        <v>0</v>
      </c>
      <c r="AP1358" s="255">
        <f t="shared" si="265"/>
        <v>0</v>
      </c>
      <c r="AQ1358" s="506">
        <f t="shared" si="266"/>
        <v>0</v>
      </c>
      <c r="AR1358" s="671"/>
      <c r="AS1358" s="512"/>
      <c r="AT1358" s="513"/>
      <c r="AU1358" s="753"/>
      <c r="AV1358" s="484"/>
      <c r="AW1358" s="484"/>
      <c r="AX1358" s="484"/>
      <c r="AY1358" s="484"/>
      <c r="AZ1358" s="484"/>
    </row>
    <row r="1359" spans="1:52" ht="15" hidden="1">
      <c r="A1359" s="543"/>
      <c r="B1359" s="530"/>
      <c r="C1359" s="531"/>
      <c r="D1359" s="551"/>
      <c r="E1359" s="532"/>
      <c r="F1359" s="532"/>
      <c r="G1359" s="532"/>
      <c r="H1359" s="533">
        <v>0.21</v>
      </c>
      <c r="I1359" s="533">
        <v>1</v>
      </c>
      <c r="J1359" s="534"/>
      <c r="K1359" s="506">
        <f t="shared" si="267"/>
        <v>0</v>
      </c>
      <c r="L1359" s="536">
        <v>1</v>
      </c>
      <c r="M1359" s="536"/>
      <c r="N1359" s="700">
        <f t="shared" si="262"/>
        <v>1</v>
      </c>
      <c r="O1359" s="508"/>
      <c r="P1359" s="508"/>
      <c r="Q1359" s="508"/>
      <c r="R1359" s="508"/>
      <c r="S1359" s="508"/>
      <c r="T1359" s="508"/>
      <c r="U1359" s="508"/>
      <c r="V1359" s="508"/>
      <c r="W1359" s="508"/>
      <c r="X1359" s="508"/>
      <c r="Y1359" s="508"/>
      <c r="Z1359" s="508"/>
      <c r="AA1359" s="508"/>
      <c r="AB1359" s="508"/>
      <c r="AC1359" s="508"/>
      <c r="AD1359" s="508"/>
      <c r="AE1359" s="508"/>
      <c r="AF1359" s="508"/>
      <c r="AG1359" s="508"/>
      <c r="AH1359" s="508"/>
      <c r="AI1359" s="508"/>
      <c r="AJ1359" s="508"/>
      <c r="AK1359" s="509">
        <f t="shared" si="263"/>
        <v>0</v>
      </c>
      <c r="AL1359" s="700">
        <f t="shared" si="264"/>
        <v>1</v>
      </c>
      <c r="AM1359" s="701">
        <f>IF(Tableau4[[#This Row],[N° pièce]]="",0,(Tableau4[[#This Row],[hors TVA]]+(Tableau4[[#This Row],[hors TVA]]*Tableau4[[#This Row],[Taux TVA]])-(Tableau4[[#This Row],[hors TVA]]*Tableau4[[#This Row],[Taux TVA]]*Tableau4[[#This Row],[Régime TVA Récupération:]]))*Tableau4[[#This Row],[Type 1]])</f>
        <v>0</v>
      </c>
      <c r="AN1359" s="701">
        <f>IF(Tableau4[[#This Row],[N° pièce]]="",0,IF($K$2="pôle",((Tableau4[[#This Row],[hors TVA]]+(Tableau4[[#This Row],[hors TVA]]*Tableau4[[#This Row],[Taux TVA]])-(Tableau4[[#This Row],[hors TVA]]*Tableau4[[#This Row],[Taux TVA]]*Tableau4[[#This Row],[Régime TVA Récupération:]]))*Tableau4[[#This Row],[Type 2]]),0))</f>
        <v>0</v>
      </c>
      <c r="AO1359" s="701">
        <f t="shared" si="268"/>
        <v>0</v>
      </c>
      <c r="AP1359" s="255">
        <f t="shared" si="265"/>
        <v>0</v>
      </c>
      <c r="AQ1359" s="506">
        <f t="shared" si="266"/>
        <v>0</v>
      </c>
      <c r="AR1359" s="671"/>
      <c r="AS1359" s="512"/>
      <c r="AT1359" s="513"/>
      <c r="AU1359" s="753"/>
      <c r="AV1359" s="484"/>
      <c r="AW1359" s="484"/>
      <c r="AX1359" s="484"/>
      <c r="AY1359" s="484"/>
      <c r="AZ1359" s="484"/>
    </row>
    <row r="1360" spans="1:52" ht="15" hidden="1">
      <c r="A1360" s="543"/>
      <c r="B1360" s="530"/>
      <c r="C1360" s="531"/>
      <c r="D1360" s="551"/>
      <c r="E1360" s="532"/>
      <c r="F1360" s="532"/>
      <c r="G1360" s="532"/>
      <c r="H1360" s="533">
        <v>0.21</v>
      </c>
      <c r="I1360" s="533">
        <v>1</v>
      </c>
      <c r="J1360" s="534"/>
      <c r="K1360" s="506">
        <f t="shared" si="267"/>
        <v>0</v>
      </c>
      <c r="L1360" s="536">
        <v>1</v>
      </c>
      <c r="M1360" s="536"/>
      <c r="N1360" s="700">
        <f t="shared" si="262"/>
        <v>1</v>
      </c>
      <c r="O1360" s="508"/>
      <c r="P1360" s="508"/>
      <c r="Q1360" s="508"/>
      <c r="R1360" s="508"/>
      <c r="S1360" s="508"/>
      <c r="T1360" s="508"/>
      <c r="U1360" s="508"/>
      <c r="V1360" s="508"/>
      <c r="W1360" s="508"/>
      <c r="X1360" s="508"/>
      <c r="Y1360" s="508"/>
      <c r="Z1360" s="508"/>
      <c r="AA1360" s="508"/>
      <c r="AB1360" s="508"/>
      <c r="AC1360" s="508"/>
      <c r="AD1360" s="508"/>
      <c r="AE1360" s="508"/>
      <c r="AF1360" s="508"/>
      <c r="AG1360" s="508"/>
      <c r="AH1360" s="508"/>
      <c r="AI1360" s="508"/>
      <c r="AJ1360" s="508"/>
      <c r="AK1360" s="509">
        <f t="shared" si="263"/>
        <v>0</v>
      </c>
      <c r="AL1360" s="700">
        <f t="shared" si="264"/>
        <v>1</v>
      </c>
      <c r="AM1360" s="701">
        <f>IF(Tableau4[[#This Row],[N° pièce]]="",0,(Tableau4[[#This Row],[hors TVA]]+(Tableau4[[#This Row],[hors TVA]]*Tableau4[[#This Row],[Taux TVA]])-(Tableau4[[#This Row],[hors TVA]]*Tableau4[[#This Row],[Taux TVA]]*Tableau4[[#This Row],[Régime TVA Récupération:]]))*Tableau4[[#This Row],[Type 1]])</f>
        <v>0</v>
      </c>
      <c r="AN1360" s="701">
        <f>IF(Tableau4[[#This Row],[N° pièce]]="",0,IF($K$2="pôle",((Tableau4[[#This Row],[hors TVA]]+(Tableau4[[#This Row],[hors TVA]]*Tableau4[[#This Row],[Taux TVA]])-(Tableau4[[#This Row],[hors TVA]]*Tableau4[[#This Row],[Taux TVA]]*Tableau4[[#This Row],[Régime TVA Récupération:]]))*Tableau4[[#This Row],[Type 2]]),0))</f>
        <v>0</v>
      </c>
      <c r="AO1360" s="701">
        <f t="shared" si="268"/>
        <v>0</v>
      </c>
      <c r="AP1360" s="255">
        <f t="shared" si="265"/>
        <v>0</v>
      </c>
      <c r="AQ1360" s="506">
        <f t="shared" si="266"/>
        <v>0</v>
      </c>
      <c r="AR1360" s="671"/>
      <c r="AS1360" s="512"/>
      <c r="AT1360" s="513"/>
      <c r="AU1360" s="753"/>
      <c r="AV1360" s="484"/>
      <c r="AW1360" s="484"/>
      <c r="AX1360" s="484"/>
      <c r="AY1360" s="484"/>
      <c r="AZ1360" s="484"/>
    </row>
    <row r="1361" spans="1:52" ht="15" hidden="1">
      <c r="A1361" s="543"/>
      <c r="B1361" s="530"/>
      <c r="C1361" s="531"/>
      <c r="D1361" s="551"/>
      <c r="E1361" s="532"/>
      <c r="F1361" s="532"/>
      <c r="G1361" s="532"/>
      <c r="H1361" s="533">
        <v>0.21</v>
      </c>
      <c r="I1361" s="533">
        <v>1</v>
      </c>
      <c r="J1361" s="534"/>
      <c r="K1361" s="506">
        <f t="shared" si="267"/>
        <v>0</v>
      </c>
      <c r="L1361" s="536">
        <v>1</v>
      </c>
      <c r="M1361" s="536"/>
      <c r="N1361" s="700">
        <f t="shared" si="262"/>
        <v>1</v>
      </c>
      <c r="O1361" s="508"/>
      <c r="P1361" s="508"/>
      <c r="Q1361" s="508"/>
      <c r="R1361" s="508"/>
      <c r="S1361" s="508"/>
      <c r="T1361" s="508"/>
      <c r="U1361" s="508"/>
      <c r="V1361" s="508"/>
      <c r="W1361" s="508"/>
      <c r="X1361" s="508"/>
      <c r="Y1361" s="508"/>
      <c r="Z1361" s="508"/>
      <c r="AA1361" s="508"/>
      <c r="AB1361" s="508"/>
      <c r="AC1361" s="508"/>
      <c r="AD1361" s="508"/>
      <c r="AE1361" s="508"/>
      <c r="AF1361" s="508"/>
      <c r="AG1361" s="508"/>
      <c r="AH1361" s="508"/>
      <c r="AI1361" s="508"/>
      <c r="AJ1361" s="508"/>
      <c r="AK1361" s="509">
        <f t="shared" si="263"/>
        <v>0</v>
      </c>
      <c r="AL1361" s="700">
        <f t="shared" si="264"/>
        <v>1</v>
      </c>
      <c r="AM1361" s="701">
        <f>IF(Tableau4[[#This Row],[N° pièce]]="",0,(Tableau4[[#This Row],[hors TVA]]+(Tableau4[[#This Row],[hors TVA]]*Tableau4[[#This Row],[Taux TVA]])-(Tableau4[[#This Row],[hors TVA]]*Tableau4[[#This Row],[Taux TVA]]*Tableau4[[#This Row],[Régime TVA Récupération:]]))*Tableau4[[#This Row],[Type 1]])</f>
        <v>0</v>
      </c>
      <c r="AN1361" s="701">
        <f>IF(Tableau4[[#This Row],[N° pièce]]="",0,IF($K$2="pôle",((Tableau4[[#This Row],[hors TVA]]+(Tableau4[[#This Row],[hors TVA]]*Tableau4[[#This Row],[Taux TVA]])-(Tableau4[[#This Row],[hors TVA]]*Tableau4[[#This Row],[Taux TVA]]*Tableau4[[#This Row],[Régime TVA Récupération:]]))*Tableau4[[#This Row],[Type 2]]),0))</f>
        <v>0</v>
      </c>
      <c r="AO1361" s="701">
        <f t="shared" si="268"/>
        <v>0</v>
      </c>
      <c r="AP1361" s="255">
        <f t="shared" si="265"/>
        <v>0</v>
      </c>
      <c r="AQ1361" s="506">
        <f t="shared" si="266"/>
        <v>0</v>
      </c>
      <c r="AR1361" s="671"/>
      <c r="AS1361" s="512"/>
      <c r="AT1361" s="513"/>
      <c r="AU1361" s="753"/>
      <c r="AV1361" s="484"/>
      <c r="AW1361" s="484"/>
      <c r="AX1361" s="484"/>
      <c r="AY1361" s="484"/>
      <c r="AZ1361" s="484"/>
    </row>
    <row r="1362" spans="1:52" ht="15" hidden="1">
      <c r="A1362" s="543"/>
      <c r="B1362" s="530"/>
      <c r="C1362" s="531"/>
      <c r="D1362" s="551"/>
      <c r="E1362" s="532"/>
      <c r="F1362" s="532"/>
      <c r="G1362" s="532"/>
      <c r="H1362" s="533">
        <v>0.21</v>
      </c>
      <c r="I1362" s="533">
        <v>1</v>
      </c>
      <c r="J1362" s="534"/>
      <c r="K1362" s="506">
        <f t="shared" si="267"/>
        <v>0</v>
      </c>
      <c r="L1362" s="536">
        <v>1</v>
      </c>
      <c r="M1362" s="536"/>
      <c r="N1362" s="700">
        <f t="shared" si="262"/>
        <v>1</v>
      </c>
      <c r="O1362" s="508"/>
      <c r="P1362" s="508"/>
      <c r="Q1362" s="508"/>
      <c r="R1362" s="508"/>
      <c r="S1362" s="508"/>
      <c r="T1362" s="508"/>
      <c r="U1362" s="508"/>
      <c r="V1362" s="508"/>
      <c r="W1362" s="508"/>
      <c r="X1362" s="508"/>
      <c r="Y1362" s="508"/>
      <c r="Z1362" s="508"/>
      <c r="AA1362" s="508"/>
      <c r="AB1362" s="508"/>
      <c r="AC1362" s="508"/>
      <c r="AD1362" s="508"/>
      <c r="AE1362" s="508"/>
      <c r="AF1362" s="508"/>
      <c r="AG1362" s="508"/>
      <c r="AH1362" s="508"/>
      <c r="AI1362" s="508"/>
      <c r="AJ1362" s="508"/>
      <c r="AK1362" s="509">
        <f t="shared" si="263"/>
        <v>0</v>
      </c>
      <c r="AL1362" s="700">
        <f t="shared" si="264"/>
        <v>1</v>
      </c>
      <c r="AM1362" s="701">
        <f>IF(Tableau4[[#This Row],[N° pièce]]="",0,(Tableau4[[#This Row],[hors TVA]]+(Tableau4[[#This Row],[hors TVA]]*Tableau4[[#This Row],[Taux TVA]])-(Tableau4[[#This Row],[hors TVA]]*Tableau4[[#This Row],[Taux TVA]]*Tableau4[[#This Row],[Régime TVA Récupération:]]))*Tableau4[[#This Row],[Type 1]])</f>
        <v>0</v>
      </c>
      <c r="AN1362" s="701">
        <f>IF(Tableau4[[#This Row],[N° pièce]]="",0,IF($K$2="pôle",((Tableau4[[#This Row],[hors TVA]]+(Tableau4[[#This Row],[hors TVA]]*Tableau4[[#This Row],[Taux TVA]])-(Tableau4[[#This Row],[hors TVA]]*Tableau4[[#This Row],[Taux TVA]]*Tableau4[[#This Row],[Régime TVA Récupération:]]))*Tableau4[[#This Row],[Type 2]]),0))</f>
        <v>0</v>
      </c>
      <c r="AO1362" s="701">
        <f t="shared" si="268"/>
        <v>0</v>
      </c>
      <c r="AP1362" s="255">
        <f t="shared" si="265"/>
        <v>0</v>
      </c>
      <c r="AQ1362" s="506">
        <f t="shared" si="266"/>
        <v>0</v>
      </c>
      <c r="AR1362" s="671"/>
      <c r="AS1362" s="512"/>
      <c r="AT1362" s="513"/>
      <c r="AU1362" s="753"/>
      <c r="AV1362" s="484"/>
      <c r="AW1362" s="484"/>
      <c r="AX1362" s="484"/>
      <c r="AY1362" s="484"/>
      <c r="AZ1362" s="484"/>
    </row>
    <row r="1363" spans="1:52" ht="15" hidden="1">
      <c r="A1363" s="543"/>
      <c r="B1363" s="530"/>
      <c r="C1363" s="531"/>
      <c r="D1363" s="551"/>
      <c r="E1363" s="532"/>
      <c r="F1363" s="532"/>
      <c r="G1363" s="532"/>
      <c r="H1363" s="533">
        <v>0.21</v>
      </c>
      <c r="I1363" s="533">
        <v>1</v>
      </c>
      <c r="J1363" s="534"/>
      <c r="K1363" s="506">
        <f t="shared" si="267"/>
        <v>0</v>
      </c>
      <c r="L1363" s="536">
        <v>1</v>
      </c>
      <c r="M1363" s="536"/>
      <c r="N1363" s="700">
        <f t="shared" si="262"/>
        <v>1</v>
      </c>
      <c r="O1363" s="508"/>
      <c r="P1363" s="508"/>
      <c r="Q1363" s="508"/>
      <c r="R1363" s="508"/>
      <c r="S1363" s="508"/>
      <c r="T1363" s="508"/>
      <c r="U1363" s="508"/>
      <c r="V1363" s="508"/>
      <c r="W1363" s="508"/>
      <c r="X1363" s="508"/>
      <c r="Y1363" s="508"/>
      <c r="Z1363" s="508"/>
      <c r="AA1363" s="508"/>
      <c r="AB1363" s="508"/>
      <c r="AC1363" s="508"/>
      <c r="AD1363" s="508"/>
      <c r="AE1363" s="508"/>
      <c r="AF1363" s="508"/>
      <c r="AG1363" s="508"/>
      <c r="AH1363" s="508"/>
      <c r="AI1363" s="508"/>
      <c r="AJ1363" s="508"/>
      <c r="AK1363" s="509">
        <f t="shared" si="263"/>
        <v>0</v>
      </c>
      <c r="AL1363" s="700">
        <f t="shared" si="264"/>
        <v>1</v>
      </c>
      <c r="AM1363" s="701">
        <f>IF(Tableau4[[#This Row],[N° pièce]]="",0,(Tableau4[[#This Row],[hors TVA]]+(Tableau4[[#This Row],[hors TVA]]*Tableau4[[#This Row],[Taux TVA]])-(Tableau4[[#This Row],[hors TVA]]*Tableau4[[#This Row],[Taux TVA]]*Tableau4[[#This Row],[Régime TVA Récupération:]]))*Tableau4[[#This Row],[Type 1]])</f>
        <v>0</v>
      </c>
      <c r="AN1363" s="701">
        <f>IF(Tableau4[[#This Row],[N° pièce]]="",0,IF($K$2="pôle",((Tableau4[[#This Row],[hors TVA]]+(Tableau4[[#This Row],[hors TVA]]*Tableau4[[#This Row],[Taux TVA]])-(Tableau4[[#This Row],[hors TVA]]*Tableau4[[#This Row],[Taux TVA]]*Tableau4[[#This Row],[Régime TVA Récupération:]]))*Tableau4[[#This Row],[Type 2]]),0))</f>
        <v>0</v>
      </c>
      <c r="AO1363" s="701">
        <f t="shared" si="268"/>
        <v>0</v>
      </c>
      <c r="AP1363" s="255">
        <f t="shared" si="265"/>
        <v>0</v>
      </c>
      <c r="AQ1363" s="506">
        <f t="shared" si="266"/>
        <v>0</v>
      </c>
      <c r="AR1363" s="671"/>
      <c r="AS1363" s="512"/>
      <c r="AT1363" s="513"/>
      <c r="AU1363" s="753"/>
      <c r="AV1363" s="484"/>
      <c r="AW1363" s="484"/>
      <c r="AX1363" s="484"/>
      <c r="AY1363" s="484"/>
      <c r="AZ1363" s="484"/>
    </row>
    <row r="1364" spans="1:52" ht="15" hidden="1">
      <c r="A1364" s="543"/>
      <c r="B1364" s="530"/>
      <c r="C1364" s="531"/>
      <c r="D1364" s="551"/>
      <c r="E1364" s="532"/>
      <c r="F1364" s="532"/>
      <c r="G1364" s="532"/>
      <c r="H1364" s="533">
        <v>0.21</v>
      </c>
      <c r="I1364" s="533">
        <v>1</v>
      </c>
      <c r="J1364" s="534"/>
      <c r="K1364" s="506">
        <f t="shared" si="267"/>
        <v>0</v>
      </c>
      <c r="L1364" s="536">
        <v>1</v>
      </c>
      <c r="M1364" s="536"/>
      <c r="N1364" s="700">
        <f t="shared" si="262"/>
        <v>1</v>
      </c>
      <c r="O1364" s="508"/>
      <c r="P1364" s="508"/>
      <c r="Q1364" s="508"/>
      <c r="R1364" s="508"/>
      <c r="S1364" s="508"/>
      <c r="T1364" s="508"/>
      <c r="U1364" s="508"/>
      <c r="V1364" s="508"/>
      <c r="W1364" s="508"/>
      <c r="X1364" s="508"/>
      <c r="Y1364" s="508"/>
      <c r="Z1364" s="508"/>
      <c r="AA1364" s="508"/>
      <c r="AB1364" s="508"/>
      <c r="AC1364" s="508"/>
      <c r="AD1364" s="508"/>
      <c r="AE1364" s="508"/>
      <c r="AF1364" s="508"/>
      <c r="AG1364" s="508"/>
      <c r="AH1364" s="508"/>
      <c r="AI1364" s="508"/>
      <c r="AJ1364" s="508"/>
      <c r="AK1364" s="509">
        <f t="shared" si="263"/>
        <v>0</v>
      </c>
      <c r="AL1364" s="700">
        <f t="shared" si="264"/>
        <v>1</v>
      </c>
      <c r="AM1364" s="701">
        <f>IF(Tableau4[[#This Row],[N° pièce]]="",0,(Tableau4[[#This Row],[hors TVA]]+(Tableau4[[#This Row],[hors TVA]]*Tableau4[[#This Row],[Taux TVA]])-(Tableau4[[#This Row],[hors TVA]]*Tableau4[[#This Row],[Taux TVA]]*Tableau4[[#This Row],[Régime TVA Récupération:]]))*Tableau4[[#This Row],[Type 1]])</f>
        <v>0</v>
      </c>
      <c r="AN1364" s="701">
        <f>IF(Tableau4[[#This Row],[N° pièce]]="",0,IF($K$2="pôle",((Tableau4[[#This Row],[hors TVA]]+(Tableau4[[#This Row],[hors TVA]]*Tableau4[[#This Row],[Taux TVA]])-(Tableau4[[#This Row],[hors TVA]]*Tableau4[[#This Row],[Taux TVA]]*Tableau4[[#This Row],[Régime TVA Récupération:]]))*Tableau4[[#This Row],[Type 2]]),0))</f>
        <v>0</v>
      </c>
      <c r="AO1364" s="701">
        <f t="shared" si="268"/>
        <v>0</v>
      </c>
      <c r="AP1364" s="255">
        <f t="shared" si="265"/>
        <v>0</v>
      </c>
      <c r="AQ1364" s="506">
        <f t="shared" si="266"/>
        <v>0</v>
      </c>
      <c r="AR1364" s="671"/>
      <c r="AS1364" s="512"/>
      <c r="AT1364" s="513"/>
      <c r="AU1364" s="753"/>
      <c r="AV1364" s="484"/>
      <c r="AW1364" s="484"/>
      <c r="AX1364" s="484"/>
      <c r="AY1364" s="484"/>
      <c r="AZ1364" s="484"/>
    </row>
    <row r="1365" spans="1:52" ht="15" hidden="1">
      <c r="A1365" s="543"/>
      <c r="B1365" s="530"/>
      <c r="C1365" s="531"/>
      <c r="D1365" s="551"/>
      <c r="E1365" s="532"/>
      <c r="F1365" s="532"/>
      <c r="G1365" s="532"/>
      <c r="H1365" s="533">
        <v>0.21</v>
      </c>
      <c r="I1365" s="533">
        <v>1</v>
      </c>
      <c r="J1365" s="534"/>
      <c r="K1365" s="506">
        <f t="shared" si="267"/>
        <v>0</v>
      </c>
      <c r="L1365" s="536">
        <v>1</v>
      </c>
      <c r="M1365" s="536"/>
      <c r="N1365" s="700">
        <f t="shared" si="262"/>
        <v>1</v>
      </c>
      <c r="O1365" s="508"/>
      <c r="P1365" s="508"/>
      <c r="Q1365" s="508"/>
      <c r="R1365" s="508"/>
      <c r="S1365" s="508"/>
      <c r="T1365" s="508"/>
      <c r="U1365" s="508"/>
      <c r="V1365" s="508"/>
      <c r="W1365" s="508"/>
      <c r="X1365" s="508"/>
      <c r="Y1365" s="508"/>
      <c r="Z1365" s="508"/>
      <c r="AA1365" s="508"/>
      <c r="AB1365" s="508"/>
      <c r="AC1365" s="508"/>
      <c r="AD1365" s="508"/>
      <c r="AE1365" s="508"/>
      <c r="AF1365" s="508"/>
      <c r="AG1365" s="508"/>
      <c r="AH1365" s="508"/>
      <c r="AI1365" s="508"/>
      <c r="AJ1365" s="508"/>
      <c r="AK1365" s="509">
        <f t="shared" si="263"/>
        <v>0</v>
      </c>
      <c r="AL1365" s="700">
        <f t="shared" si="264"/>
        <v>1</v>
      </c>
      <c r="AM1365" s="701">
        <f>IF(Tableau4[[#This Row],[N° pièce]]="",0,(Tableau4[[#This Row],[hors TVA]]+(Tableau4[[#This Row],[hors TVA]]*Tableau4[[#This Row],[Taux TVA]])-(Tableau4[[#This Row],[hors TVA]]*Tableau4[[#This Row],[Taux TVA]]*Tableau4[[#This Row],[Régime TVA Récupération:]]))*Tableau4[[#This Row],[Type 1]])</f>
        <v>0</v>
      </c>
      <c r="AN1365" s="701">
        <f>IF(Tableau4[[#This Row],[N° pièce]]="",0,IF($K$2="pôle",((Tableau4[[#This Row],[hors TVA]]+(Tableau4[[#This Row],[hors TVA]]*Tableau4[[#This Row],[Taux TVA]])-(Tableau4[[#This Row],[hors TVA]]*Tableau4[[#This Row],[Taux TVA]]*Tableau4[[#This Row],[Régime TVA Récupération:]]))*Tableau4[[#This Row],[Type 2]]),0))</f>
        <v>0</v>
      </c>
      <c r="AO1365" s="701">
        <f t="shared" si="268"/>
        <v>0</v>
      </c>
      <c r="AP1365" s="255">
        <f t="shared" si="265"/>
        <v>0</v>
      </c>
      <c r="AQ1365" s="506">
        <f t="shared" si="266"/>
        <v>0</v>
      </c>
      <c r="AR1365" s="671"/>
      <c r="AS1365" s="512"/>
      <c r="AT1365" s="513"/>
      <c r="AU1365" s="753"/>
      <c r="AV1365" s="484"/>
      <c r="AW1365" s="484"/>
      <c r="AX1365" s="484"/>
      <c r="AY1365" s="484"/>
      <c r="AZ1365" s="484"/>
    </row>
    <row r="1366" spans="1:52" ht="15" hidden="1">
      <c r="A1366" s="543"/>
      <c r="B1366" s="530"/>
      <c r="C1366" s="531"/>
      <c r="D1366" s="551"/>
      <c r="E1366" s="532"/>
      <c r="F1366" s="532"/>
      <c r="G1366" s="532"/>
      <c r="H1366" s="533">
        <v>0.21</v>
      </c>
      <c r="I1366" s="533">
        <v>1</v>
      </c>
      <c r="J1366" s="534"/>
      <c r="K1366" s="506">
        <f t="shared" si="267"/>
        <v>0</v>
      </c>
      <c r="L1366" s="536">
        <v>1</v>
      </c>
      <c r="M1366" s="536"/>
      <c r="N1366" s="700">
        <f t="shared" si="262"/>
        <v>1</v>
      </c>
      <c r="O1366" s="508"/>
      <c r="P1366" s="508"/>
      <c r="Q1366" s="508"/>
      <c r="R1366" s="508"/>
      <c r="S1366" s="508"/>
      <c r="T1366" s="508"/>
      <c r="U1366" s="508"/>
      <c r="V1366" s="508"/>
      <c r="W1366" s="508"/>
      <c r="X1366" s="508"/>
      <c r="Y1366" s="508"/>
      <c r="Z1366" s="508"/>
      <c r="AA1366" s="508"/>
      <c r="AB1366" s="508"/>
      <c r="AC1366" s="508"/>
      <c r="AD1366" s="508"/>
      <c r="AE1366" s="508"/>
      <c r="AF1366" s="508"/>
      <c r="AG1366" s="508"/>
      <c r="AH1366" s="508"/>
      <c r="AI1366" s="508"/>
      <c r="AJ1366" s="508"/>
      <c r="AK1366" s="509">
        <f t="shared" si="263"/>
        <v>0</v>
      </c>
      <c r="AL1366" s="700">
        <f t="shared" si="264"/>
        <v>1</v>
      </c>
      <c r="AM1366" s="701">
        <f>IF(Tableau4[[#This Row],[N° pièce]]="",0,(Tableau4[[#This Row],[hors TVA]]+(Tableau4[[#This Row],[hors TVA]]*Tableau4[[#This Row],[Taux TVA]])-(Tableau4[[#This Row],[hors TVA]]*Tableau4[[#This Row],[Taux TVA]]*Tableau4[[#This Row],[Régime TVA Récupération:]]))*Tableau4[[#This Row],[Type 1]])</f>
        <v>0</v>
      </c>
      <c r="AN1366" s="701">
        <f>IF(Tableau4[[#This Row],[N° pièce]]="",0,IF($K$2="pôle",((Tableau4[[#This Row],[hors TVA]]+(Tableau4[[#This Row],[hors TVA]]*Tableau4[[#This Row],[Taux TVA]])-(Tableau4[[#This Row],[hors TVA]]*Tableau4[[#This Row],[Taux TVA]]*Tableau4[[#This Row],[Régime TVA Récupération:]]))*Tableau4[[#This Row],[Type 2]]),0))</f>
        <v>0</v>
      </c>
      <c r="AO1366" s="701">
        <f t="shared" si="268"/>
        <v>0</v>
      </c>
      <c r="AP1366" s="255">
        <f t="shared" si="265"/>
        <v>0</v>
      </c>
      <c r="AQ1366" s="506">
        <f t="shared" si="266"/>
        <v>0</v>
      </c>
      <c r="AR1366" s="671"/>
      <c r="AS1366" s="512"/>
      <c r="AT1366" s="513"/>
      <c r="AU1366" s="753"/>
      <c r="AV1366" s="484"/>
      <c r="AW1366" s="484"/>
      <c r="AX1366" s="484"/>
      <c r="AY1366" s="484"/>
      <c r="AZ1366" s="484"/>
    </row>
    <row r="1367" spans="1:52" ht="15" hidden="1">
      <c r="A1367" s="543"/>
      <c r="B1367" s="530"/>
      <c r="C1367" s="531"/>
      <c r="D1367" s="551"/>
      <c r="E1367" s="532"/>
      <c r="F1367" s="532"/>
      <c r="G1367" s="532"/>
      <c r="H1367" s="533">
        <v>0.21</v>
      </c>
      <c r="I1367" s="533">
        <v>1</v>
      </c>
      <c r="J1367" s="534"/>
      <c r="K1367" s="506">
        <f t="shared" si="267"/>
        <v>0</v>
      </c>
      <c r="L1367" s="536">
        <v>1</v>
      </c>
      <c r="M1367" s="536"/>
      <c r="N1367" s="700">
        <f t="shared" si="262"/>
        <v>1</v>
      </c>
      <c r="O1367" s="508"/>
      <c r="P1367" s="508"/>
      <c r="Q1367" s="508"/>
      <c r="R1367" s="508"/>
      <c r="S1367" s="508"/>
      <c r="T1367" s="508"/>
      <c r="U1367" s="508"/>
      <c r="V1367" s="508"/>
      <c r="W1367" s="508"/>
      <c r="X1367" s="508"/>
      <c r="Y1367" s="508"/>
      <c r="Z1367" s="508"/>
      <c r="AA1367" s="508"/>
      <c r="AB1367" s="508"/>
      <c r="AC1367" s="508"/>
      <c r="AD1367" s="508"/>
      <c r="AE1367" s="508"/>
      <c r="AF1367" s="508"/>
      <c r="AG1367" s="508"/>
      <c r="AH1367" s="508"/>
      <c r="AI1367" s="508"/>
      <c r="AJ1367" s="508"/>
      <c r="AK1367" s="509">
        <f t="shared" si="263"/>
        <v>0</v>
      </c>
      <c r="AL1367" s="700">
        <f t="shared" si="264"/>
        <v>1</v>
      </c>
      <c r="AM1367" s="701">
        <f>IF(Tableau4[[#This Row],[N° pièce]]="",0,(Tableau4[[#This Row],[hors TVA]]+(Tableau4[[#This Row],[hors TVA]]*Tableau4[[#This Row],[Taux TVA]])-(Tableau4[[#This Row],[hors TVA]]*Tableau4[[#This Row],[Taux TVA]]*Tableau4[[#This Row],[Régime TVA Récupération:]]))*Tableau4[[#This Row],[Type 1]])</f>
        <v>0</v>
      </c>
      <c r="AN1367" s="701">
        <f>IF(Tableau4[[#This Row],[N° pièce]]="",0,IF($K$2="pôle",((Tableau4[[#This Row],[hors TVA]]+(Tableau4[[#This Row],[hors TVA]]*Tableau4[[#This Row],[Taux TVA]])-(Tableau4[[#This Row],[hors TVA]]*Tableau4[[#This Row],[Taux TVA]]*Tableau4[[#This Row],[Régime TVA Récupération:]]))*Tableau4[[#This Row],[Type 2]]),0))</f>
        <v>0</v>
      </c>
      <c r="AO1367" s="701">
        <f t="shared" si="268"/>
        <v>0</v>
      </c>
      <c r="AP1367" s="255">
        <f t="shared" si="265"/>
        <v>0</v>
      </c>
      <c r="AQ1367" s="506">
        <f t="shared" si="266"/>
        <v>0</v>
      </c>
      <c r="AR1367" s="671"/>
      <c r="AS1367" s="512"/>
      <c r="AT1367" s="513"/>
      <c r="AU1367" s="753"/>
      <c r="AV1367" s="484"/>
      <c r="AW1367" s="484"/>
      <c r="AX1367" s="484"/>
      <c r="AY1367" s="484"/>
      <c r="AZ1367" s="484"/>
    </row>
    <row r="1368" spans="1:52" ht="15" hidden="1">
      <c r="A1368" s="543"/>
      <c r="B1368" s="530"/>
      <c r="C1368" s="531"/>
      <c r="D1368" s="551"/>
      <c r="E1368" s="532"/>
      <c r="F1368" s="532"/>
      <c r="G1368" s="532"/>
      <c r="H1368" s="533">
        <v>0.21</v>
      </c>
      <c r="I1368" s="533">
        <v>1</v>
      </c>
      <c r="J1368" s="534"/>
      <c r="K1368" s="506">
        <f t="shared" si="267"/>
        <v>0</v>
      </c>
      <c r="L1368" s="536">
        <v>1</v>
      </c>
      <c r="M1368" s="536"/>
      <c r="N1368" s="700">
        <f t="shared" si="262"/>
        <v>1</v>
      </c>
      <c r="O1368" s="508"/>
      <c r="P1368" s="508"/>
      <c r="Q1368" s="508"/>
      <c r="R1368" s="508"/>
      <c r="S1368" s="508"/>
      <c r="T1368" s="508"/>
      <c r="U1368" s="508"/>
      <c r="V1368" s="508"/>
      <c r="W1368" s="508"/>
      <c r="X1368" s="508"/>
      <c r="Y1368" s="508"/>
      <c r="Z1368" s="508"/>
      <c r="AA1368" s="508"/>
      <c r="AB1368" s="508"/>
      <c r="AC1368" s="508"/>
      <c r="AD1368" s="508"/>
      <c r="AE1368" s="508"/>
      <c r="AF1368" s="508"/>
      <c r="AG1368" s="508"/>
      <c r="AH1368" s="508"/>
      <c r="AI1368" s="508"/>
      <c r="AJ1368" s="508"/>
      <c r="AK1368" s="509">
        <f t="shared" si="263"/>
        <v>0</v>
      </c>
      <c r="AL1368" s="700">
        <f t="shared" si="264"/>
        <v>1</v>
      </c>
      <c r="AM1368" s="701">
        <f>IF(Tableau4[[#This Row],[N° pièce]]="",0,(Tableau4[[#This Row],[hors TVA]]+(Tableau4[[#This Row],[hors TVA]]*Tableau4[[#This Row],[Taux TVA]])-(Tableau4[[#This Row],[hors TVA]]*Tableau4[[#This Row],[Taux TVA]]*Tableau4[[#This Row],[Régime TVA Récupération:]]))*Tableau4[[#This Row],[Type 1]])</f>
        <v>0</v>
      </c>
      <c r="AN1368" s="701">
        <f>IF(Tableau4[[#This Row],[N° pièce]]="",0,IF($K$2="pôle",((Tableau4[[#This Row],[hors TVA]]+(Tableau4[[#This Row],[hors TVA]]*Tableau4[[#This Row],[Taux TVA]])-(Tableau4[[#This Row],[hors TVA]]*Tableau4[[#This Row],[Taux TVA]]*Tableau4[[#This Row],[Régime TVA Récupération:]]))*Tableau4[[#This Row],[Type 2]]),0))</f>
        <v>0</v>
      </c>
      <c r="AO1368" s="701">
        <f t="shared" si="268"/>
        <v>0</v>
      </c>
      <c r="AP1368" s="255">
        <f t="shared" si="265"/>
        <v>0</v>
      </c>
      <c r="AQ1368" s="506">
        <f t="shared" si="266"/>
        <v>0</v>
      </c>
      <c r="AR1368" s="671"/>
      <c r="AS1368" s="512"/>
      <c r="AT1368" s="513"/>
      <c r="AU1368" s="753"/>
      <c r="AV1368" s="484"/>
      <c r="AW1368" s="484"/>
      <c r="AX1368" s="484"/>
      <c r="AY1368" s="484"/>
      <c r="AZ1368" s="484"/>
    </row>
    <row r="1369" spans="1:52" ht="15" hidden="1">
      <c r="A1369" s="543"/>
      <c r="B1369" s="530"/>
      <c r="C1369" s="531"/>
      <c r="D1369" s="551"/>
      <c r="E1369" s="532"/>
      <c r="F1369" s="532"/>
      <c r="G1369" s="532"/>
      <c r="H1369" s="533">
        <v>0.21</v>
      </c>
      <c r="I1369" s="533">
        <v>1</v>
      </c>
      <c r="J1369" s="534"/>
      <c r="K1369" s="506">
        <f t="shared" si="267"/>
        <v>0</v>
      </c>
      <c r="L1369" s="536">
        <v>1</v>
      </c>
      <c r="M1369" s="536"/>
      <c r="N1369" s="700">
        <f t="shared" si="262"/>
        <v>1</v>
      </c>
      <c r="O1369" s="508"/>
      <c r="P1369" s="508"/>
      <c r="Q1369" s="508"/>
      <c r="R1369" s="508"/>
      <c r="S1369" s="508"/>
      <c r="T1369" s="508"/>
      <c r="U1369" s="508"/>
      <c r="V1369" s="508"/>
      <c r="W1369" s="508"/>
      <c r="X1369" s="508"/>
      <c r="Y1369" s="508"/>
      <c r="Z1369" s="508"/>
      <c r="AA1369" s="508"/>
      <c r="AB1369" s="508"/>
      <c r="AC1369" s="508"/>
      <c r="AD1369" s="508"/>
      <c r="AE1369" s="508"/>
      <c r="AF1369" s="508"/>
      <c r="AG1369" s="508"/>
      <c r="AH1369" s="508"/>
      <c r="AI1369" s="508"/>
      <c r="AJ1369" s="508"/>
      <c r="AK1369" s="509">
        <f t="shared" si="263"/>
        <v>0</v>
      </c>
      <c r="AL1369" s="700">
        <f t="shared" si="264"/>
        <v>1</v>
      </c>
      <c r="AM1369" s="701">
        <f>IF(Tableau4[[#This Row],[N° pièce]]="",0,(Tableau4[[#This Row],[hors TVA]]+(Tableau4[[#This Row],[hors TVA]]*Tableau4[[#This Row],[Taux TVA]])-(Tableau4[[#This Row],[hors TVA]]*Tableau4[[#This Row],[Taux TVA]]*Tableau4[[#This Row],[Régime TVA Récupération:]]))*Tableau4[[#This Row],[Type 1]])</f>
        <v>0</v>
      </c>
      <c r="AN1369" s="701">
        <f>IF(Tableau4[[#This Row],[N° pièce]]="",0,IF($K$2="pôle",((Tableau4[[#This Row],[hors TVA]]+(Tableau4[[#This Row],[hors TVA]]*Tableau4[[#This Row],[Taux TVA]])-(Tableau4[[#This Row],[hors TVA]]*Tableau4[[#This Row],[Taux TVA]]*Tableau4[[#This Row],[Régime TVA Récupération:]]))*Tableau4[[#This Row],[Type 2]]),0))</f>
        <v>0</v>
      </c>
      <c r="AO1369" s="701">
        <f t="shared" si="268"/>
        <v>0</v>
      </c>
      <c r="AP1369" s="255">
        <f t="shared" si="265"/>
        <v>0</v>
      </c>
      <c r="AQ1369" s="506">
        <f t="shared" si="266"/>
        <v>0</v>
      </c>
      <c r="AR1369" s="671"/>
      <c r="AS1369" s="512"/>
      <c r="AT1369" s="513"/>
      <c r="AU1369" s="753"/>
      <c r="AV1369" s="484"/>
      <c r="AW1369" s="484"/>
      <c r="AX1369" s="484"/>
      <c r="AY1369" s="484"/>
      <c r="AZ1369" s="484"/>
    </row>
    <row r="1370" spans="1:52" ht="15" hidden="1">
      <c r="A1370" s="543"/>
      <c r="B1370" s="530"/>
      <c r="C1370" s="531"/>
      <c r="D1370" s="551"/>
      <c r="E1370" s="532"/>
      <c r="F1370" s="532"/>
      <c r="G1370" s="532"/>
      <c r="H1370" s="533">
        <v>0.21</v>
      </c>
      <c r="I1370" s="533">
        <v>1</v>
      </c>
      <c r="J1370" s="534"/>
      <c r="K1370" s="506">
        <f t="shared" si="267"/>
        <v>0</v>
      </c>
      <c r="L1370" s="536">
        <v>1</v>
      </c>
      <c r="M1370" s="536"/>
      <c r="N1370" s="700">
        <f t="shared" si="262"/>
        <v>1</v>
      </c>
      <c r="O1370" s="508"/>
      <c r="P1370" s="508"/>
      <c r="Q1370" s="508"/>
      <c r="R1370" s="508"/>
      <c r="S1370" s="508"/>
      <c r="T1370" s="508"/>
      <c r="U1370" s="508"/>
      <c r="V1370" s="508"/>
      <c r="W1370" s="508"/>
      <c r="X1370" s="508"/>
      <c r="Y1370" s="508"/>
      <c r="Z1370" s="508"/>
      <c r="AA1370" s="508"/>
      <c r="AB1370" s="508"/>
      <c r="AC1370" s="508"/>
      <c r="AD1370" s="508"/>
      <c r="AE1370" s="508"/>
      <c r="AF1370" s="508"/>
      <c r="AG1370" s="508"/>
      <c r="AH1370" s="508"/>
      <c r="AI1370" s="508"/>
      <c r="AJ1370" s="508"/>
      <c r="AK1370" s="509">
        <f t="shared" si="263"/>
        <v>0</v>
      </c>
      <c r="AL1370" s="700">
        <f t="shared" si="264"/>
        <v>1</v>
      </c>
      <c r="AM1370" s="701">
        <f>IF(Tableau4[[#This Row],[N° pièce]]="",0,(Tableau4[[#This Row],[hors TVA]]+(Tableau4[[#This Row],[hors TVA]]*Tableau4[[#This Row],[Taux TVA]])-(Tableau4[[#This Row],[hors TVA]]*Tableau4[[#This Row],[Taux TVA]]*Tableau4[[#This Row],[Régime TVA Récupération:]]))*Tableau4[[#This Row],[Type 1]])</f>
        <v>0</v>
      </c>
      <c r="AN1370" s="701">
        <f>IF(Tableau4[[#This Row],[N° pièce]]="",0,IF($K$2="pôle",((Tableau4[[#This Row],[hors TVA]]+(Tableau4[[#This Row],[hors TVA]]*Tableau4[[#This Row],[Taux TVA]])-(Tableau4[[#This Row],[hors TVA]]*Tableau4[[#This Row],[Taux TVA]]*Tableau4[[#This Row],[Régime TVA Récupération:]]))*Tableau4[[#This Row],[Type 2]]),0))</f>
        <v>0</v>
      </c>
      <c r="AO1370" s="701">
        <f t="shared" si="268"/>
        <v>0</v>
      </c>
      <c r="AP1370" s="255">
        <f t="shared" si="265"/>
        <v>0</v>
      </c>
      <c r="AQ1370" s="506">
        <f t="shared" si="266"/>
        <v>0</v>
      </c>
      <c r="AR1370" s="671"/>
      <c r="AS1370" s="512"/>
      <c r="AT1370" s="513"/>
      <c r="AU1370" s="753"/>
      <c r="AV1370" s="484"/>
      <c r="AW1370" s="484"/>
      <c r="AX1370" s="484"/>
      <c r="AY1370" s="484"/>
      <c r="AZ1370" s="484"/>
    </row>
    <row r="1371" spans="1:52" ht="15" hidden="1">
      <c r="A1371" s="543"/>
      <c r="B1371" s="530"/>
      <c r="C1371" s="531"/>
      <c r="D1371" s="551"/>
      <c r="E1371" s="532"/>
      <c r="F1371" s="532"/>
      <c r="G1371" s="532"/>
      <c r="H1371" s="533">
        <v>0.21</v>
      </c>
      <c r="I1371" s="533">
        <v>1</v>
      </c>
      <c r="J1371" s="534"/>
      <c r="K1371" s="506">
        <f t="shared" si="267"/>
        <v>0</v>
      </c>
      <c r="L1371" s="536">
        <v>1</v>
      </c>
      <c r="M1371" s="536"/>
      <c r="N1371" s="700">
        <f t="shared" si="262"/>
        <v>1</v>
      </c>
      <c r="O1371" s="508"/>
      <c r="P1371" s="508"/>
      <c r="Q1371" s="508"/>
      <c r="R1371" s="508"/>
      <c r="S1371" s="508"/>
      <c r="T1371" s="508"/>
      <c r="U1371" s="508"/>
      <c r="V1371" s="508"/>
      <c r="W1371" s="508"/>
      <c r="X1371" s="508"/>
      <c r="Y1371" s="508"/>
      <c r="Z1371" s="508"/>
      <c r="AA1371" s="508"/>
      <c r="AB1371" s="508"/>
      <c r="AC1371" s="508"/>
      <c r="AD1371" s="508"/>
      <c r="AE1371" s="508"/>
      <c r="AF1371" s="508"/>
      <c r="AG1371" s="508"/>
      <c r="AH1371" s="508"/>
      <c r="AI1371" s="508"/>
      <c r="AJ1371" s="508"/>
      <c r="AK1371" s="509">
        <f t="shared" si="263"/>
        <v>0</v>
      </c>
      <c r="AL1371" s="700">
        <f t="shared" si="264"/>
        <v>1</v>
      </c>
      <c r="AM1371" s="701">
        <f>IF(Tableau4[[#This Row],[N° pièce]]="",0,(Tableau4[[#This Row],[hors TVA]]+(Tableau4[[#This Row],[hors TVA]]*Tableau4[[#This Row],[Taux TVA]])-(Tableau4[[#This Row],[hors TVA]]*Tableau4[[#This Row],[Taux TVA]]*Tableau4[[#This Row],[Régime TVA Récupération:]]))*Tableau4[[#This Row],[Type 1]])</f>
        <v>0</v>
      </c>
      <c r="AN1371" s="701">
        <f>IF(Tableau4[[#This Row],[N° pièce]]="",0,IF($K$2="pôle",((Tableau4[[#This Row],[hors TVA]]+(Tableau4[[#This Row],[hors TVA]]*Tableau4[[#This Row],[Taux TVA]])-(Tableau4[[#This Row],[hors TVA]]*Tableau4[[#This Row],[Taux TVA]]*Tableau4[[#This Row],[Régime TVA Récupération:]]))*Tableau4[[#This Row],[Type 2]]),0))</f>
        <v>0</v>
      </c>
      <c r="AO1371" s="701">
        <f t="shared" si="268"/>
        <v>0</v>
      </c>
      <c r="AP1371" s="255">
        <f t="shared" si="265"/>
        <v>0</v>
      </c>
      <c r="AQ1371" s="506">
        <f t="shared" si="266"/>
        <v>0</v>
      </c>
      <c r="AR1371" s="671"/>
      <c r="AS1371" s="512"/>
      <c r="AT1371" s="513"/>
      <c r="AU1371" s="753"/>
      <c r="AV1371" s="484"/>
      <c r="AW1371" s="484"/>
      <c r="AX1371" s="484"/>
      <c r="AY1371" s="484"/>
      <c r="AZ1371" s="484"/>
    </row>
    <row r="1372" spans="1:52" ht="15" hidden="1">
      <c r="A1372" s="543"/>
      <c r="B1372" s="530"/>
      <c r="C1372" s="531"/>
      <c r="D1372" s="551"/>
      <c r="E1372" s="532"/>
      <c r="F1372" s="532"/>
      <c r="G1372" s="532"/>
      <c r="H1372" s="533">
        <v>0.21</v>
      </c>
      <c r="I1372" s="533">
        <v>1</v>
      </c>
      <c r="J1372" s="534"/>
      <c r="K1372" s="506">
        <f t="shared" si="267"/>
        <v>0</v>
      </c>
      <c r="L1372" s="536">
        <v>1</v>
      </c>
      <c r="M1372" s="536"/>
      <c r="N1372" s="700">
        <f t="shared" si="262"/>
        <v>1</v>
      </c>
      <c r="O1372" s="508"/>
      <c r="P1372" s="508"/>
      <c r="Q1372" s="508"/>
      <c r="R1372" s="508"/>
      <c r="S1372" s="508"/>
      <c r="T1372" s="508"/>
      <c r="U1372" s="508"/>
      <c r="V1372" s="508"/>
      <c r="W1372" s="508"/>
      <c r="X1372" s="508"/>
      <c r="Y1372" s="508"/>
      <c r="Z1372" s="508"/>
      <c r="AA1372" s="508"/>
      <c r="AB1372" s="508"/>
      <c r="AC1372" s="508"/>
      <c r="AD1372" s="508"/>
      <c r="AE1372" s="508"/>
      <c r="AF1372" s="508"/>
      <c r="AG1372" s="508"/>
      <c r="AH1372" s="508"/>
      <c r="AI1372" s="508"/>
      <c r="AJ1372" s="508"/>
      <c r="AK1372" s="509">
        <f t="shared" si="263"/>
        <v>0</v>
      </c>
      <c r="AL1372" s="700">
        <f t="shared" si="264"/>
        <v>1</v>
      </c>
      <c r="AM1372" s="701">
        <f>IF(Tableau4[[#This Row],[N° pièce]]="",0,(Tableau4[[#This Row],[hors TVA]]+(Tableau4[[#This Row],[hors TVA]]*Tableau4[[#This Row],[Taux TVA]])-(Tableau4[[#This Row],[hors TVA]]*Tableau4[[#This Row],[Taux TVA]]*Tableau4[[#This Row],[Régime TVA Récupération:]]))*Tableau4[[#This Row],[Type 1]])</f>
        <v>0</v>
      </c>
      <c r="AN1372" s="701">
        <f>IF(Tableau4[[#This Row],[N° pièce]]="",0,IF($K$2="pôle",((Tableau4[[#This Row],[hors TVA]]+(Tableau4[[#This Row],[hors TVA]]*Tableau4[[#This Row],[Taux TVA]])-(Tableau4[[#This Row],[hors TVA]]*Tableau4[[#This Row],[Taux TVA]]*Tableau4[[#This Row],[Régime TVA Récupération:]]))*Tableau4[[#This Row],[Type 2]]),0))</f>
        <v>0</v>
      </c>
      <c r="AO1372" s="701">
        <f t="shared" si="268"/>
        <v>0</v>
      </c>
      <c r="AP1372" s="255">
        <f t="shared" si="265"/>
        <v>0</v>
      </c>
      <c r="AQ1372" s="506">
        <f t="shared" si="266"/>
        <v>0</v>
      </c>
      <c r="AR1372" s="671"/>
      <c r="AS1372" s="512"/>
      <c r="AT1372" s="513"/>
      <c r="AU1372" s="753"/>
      <c r="AV1372" s="484"/>
      <c r="AW1372" s="484"/>
      <c r="AX1372" s="484"/>
      <c r="AY1372" s="484"/>
      <c r="AZ1372" s="484"/>
    </row>
    <row r="1373" spans="1:52" ht="15" hidden="1">
      <c r="A1373" s="543"/>
      <c r="B1373" s="530"/>
      <c r="C1373" s="531"/>
      <c r="D1373" s="551"/>
      <c r="E1373" s="532"/>
      <c r="F1373" s="532"/>
      <c r="G1373" s="532"/>
      <c r="H1373" s="533">
        <v>0.21</v>
      </c>
      <c r="I1373" s="533">
        <v>1</v>
      </c>
      <c r="J1373" s="534"/>
      <c r="K1373" s="506">
        <f t="shared" si="267"/>
        <v>0</v>
      </c>
      <c r="L1373" s="536">
        <v>1</v>
      </c>
      <c r="M1373" s="536"/>
      <c r="N1373" s="700">
        <f t="shared" si="262"/>
        <v>1</v>
      </c>
      <c r="O1373" s="508"/>
      <c r="P1373" s="508"/>
      <c r="Q1373" s="508"/>
      <c r="R1373" s="508"/>
      <c r="S1373" s="508"/>
      <c r="T1373" s="508"/>
      <c r="U1373" s="508"/>
      <c r="V1373" s="508"/>
      <c r="W1373" s="508"/>
      <c r="X1373" s="508"/>
      <c r="Y1373" s="508"/>
      <c r="Z1373" s="508"/>
      <c r="AA1373" s="508"/>
      <c r="AB1373" s="508"/>
      <c r="AC1373" s="508"/>
      <c r="AD1373" s="508"/>
      <c r="AE1373" s="508"/>
      <c r="AF1373" s="508"/>
      <c r="AG1373" s="508"/>
      <c r="AH1373" s="508"/>
      <c r="AI1373" s="508"/>
      <c r="AJ1373" s="508"/>
      <c r="AK1373" s="509">
        <f t="shared" si="263"/>
        <v>0</v>
      </c>
      <c r="AL1373" s="700">
        <f t="shared" si="264"/>
        <v>1</v>
      </c>
      <c r="AM1373" s="701">
        <f>IF(Tableau4[[#This Row],[N° pièce]]="",0,(Tableau4[[#This Row],[hors TVA]]+(Tableau4[[#This Row],[hors TVA]]*Tableau4[[#This Row],[Taux TVA]])-(Tableau4[[#This Row],[hors TVA]]*Tableau4[[#This Row],[Taux TVA]]*Tableau4[[#This Row],[Régime TVA Récupération:]]))*Tableau4[[#This Row],[Type 1]])</f>
        <v>0</v>
      </c>
      <c r="AN1373" s="701">
        <f>IF(Tableau4[[#This Row],[N° pièce]]="",0,IF($K$2="pôle",((Tableau4[[#This Row],[hors TVA]]+(Tableau4[[#This Row],[hors TVA]]*Tableau4[[#This Row],[Taux TVA]])-(Tableau4[[#This Row],[hors TVA]]*Tableau4[[#This Row],[Taux TVA]]*Tableau4[[#This Row],[Régime TVA Récupération:]]))*Tableau4[[#This Row],[Type 2]]),0))</f>
        <v>0</v>
      </c>
      <c r="AO1373" s="701">
        <f t="shared" si="268"/>
        <v>0</v>
      </c>
      <c r="AP1373" s="255">
        <f t="shared" si="265"/>
        <v>0</v>
      </c>
      <c r="AQ1373" s="506">
        <f t="shared" si="266"/>
        <v>0</v>
      </c>
      <c r="AR1373" s="671"/>
      <c r="AS1373" s="512"/>
      <c r="AT1373" s="513"/>
      <c r="AU1373" s="753"/>
      <c r="AV1373" s="484"/>
      <c r="AW1373" s="484"/>
      <c r="AX1373" s="484"/>
      <c r="AY1373" s="484"/>
      <c r="AZ1373" s="484"/>
    </row>
    <row r="1374" spans="1:52" ht="15" hidden="1">
      <c r="A1374" s="543"/>
      <c r="B1374" s="530"/>
      <c r="C1374" s="531"/>
      <c r="D1374" s="551"/>
      <c r="E1374" s="532"/>
      <c r="F1374" s="532"/>
      <c r="G1374" s="532"/>
      <c r="H1374" s="533">
        <v>0.21</v>
      </c>
      <c r="I1374" s="533">
        <v>1</v>
      </c>
      <c r="J1374" s="534"/>
      <c r="K1374" s="506">
        <f t="shared" si="267"/>
        <v>0</v>
      </c>
      <c r="L1374" s="536">
        <v>1</v>
      </c>
      <c r="M1374" s="536"/>
      <c r="N1374" s="700">
        <f t="shared" si="262"/>
        <v>1</v>
      </c>
      <c r="O1374" s="508"/>
      <c r="P1374" s="508"/>
      <c r="Q1374" s="508"/>
      <c r="R1374" s="508"/>
      <c r="S1374" s="508"/>
      <c r="T1374" s="508"/>
      <c r="U1374" s="508"/>
      <c r="V1374" s="508"/>
      <c r="W1374" s="508"/>
      <c r="X1374" s="508"/>
      <c r="Y1374" s="508"/>
      <c r="Z1374" s="508"/>
      <c r="AA1374" s="508"/>
      <c r="AB1374" s="508"/>
      <c r="AC1374" s="508"/>
      <c r="AD1374" s="508"/>
      <c r="AE1374" s="508"/>
      <c r="AF1374" s="508"/>
      <c r="AG1374" s="508"/>
      <c r="AH1374" s="508"/>
      <c r="AI1374" s="508"/>
      <c r="AJ1374" s="508"/>
      <c r="AK1374" s="509">
        <f t="shared" si="263"/>
        <v>0</v>
      </c>
      <c r="AL1374" s="700">
        <f t="shared" si="264"/>
        <v>1</v>
      </c>
      <c r="AM1374" s="701">
        <f>IF(Tableau4[[#This Row],[N° pièce]]="",0,(Tableau4[[#This Row],[hors TVA]]+(Tableau4[[#This Row],[hors TVA]]*Tableau4[[#This Row],[Taux TVA]])-(Tableau4[[#This Row],[hors TVA]]*Tableau4[[#This Row],[Taux TVA]]*Tableau4[[#This Row],[Régime TVA Récupération:]]))*Tableau4[[#This Row],[Type 1]])</f>
        <v>0</v>
      </c>
      <c r="AN1374" s="701">
        <f>IF(Tableau4[[#This Row],[N° pièce]]="",0,IF($K$2="pôle",((Tableau4[[#This Row],[hors TVA]]+(Tableau4[[#This Row],[hors TVA]]*Tableau4[[#This Row],[Taux TVA]])-(Tableau4[[#This Row],[hors TVA]]*Tableau4[[#This Row],[Taux TVA]]*Tableau4[[#This Row],[Régime TVA Récupération:]]))*Tableau4[[#This Row],[Type 2]]),0))</f>
        <v>0</v>
      </c>
      <c r="AO1374" s="701">
        <f t="shared" si="268"/>
        <v>0</v>
      </c>
      <c r="AP1374" s="255">
        <f t="shared" si="265"/>
        <v>0</v>
      </c>
      <c r="AQ1374" s="506">
        <f t="shared" si="266"/>
        <v>0</v>
      </c>
      <c r="AR1374" s="671"/>
      <c r="AS1374" s="512"/>
      <c r="AT1374" s="513"/>
      <c r="AU1374" s="753"/>
      <c r="AV1374" s="484"/>
      <c r="AW1374" s="484"/>
      <c r="AX1374" s="484"/>
      <c r="AY1374" s="484"/>
      <c r="AZ1374" s="484"/>
    </row>
    <row r="1375" spans="1:52" ht="15" hidden="1">
      <c r="A1375" s="543"/>
      <c r="B1375" s="530"/>
      <c r="C1375" s="531"/>
      <c r="D1375" s="551"/>
      <c r="E1375" s="532"/>
      <c r="F1375" s="532"/>
      <c r="G1375" s="532"/>
      <c r="H1375" s="533">
        <v>0.21</v>
      </c>
      <c r="I1375" s="533">
        <v>1</v>
      </c>
      <c r="J1375" s="534"/>
      <c r="K1375" s="506">
        <f t="shared" ref="K1375:K1438" si="269">J1375+(J1375*H1375)</f>
        <v>0</v>
      </c>
      <c r="L1375" s="536">
        <v>1</v>
      </c>
      <c r="M1375" s="536"/>
      <c r="N1375" s="700">
        <f t="shared" si="262"/>
        <v>1</v>
      </c>
      <c r="O1375" s="508"/>
      <c r="P1375" s="508"/>
      <c r="Q1375" s="508"/>
      <c r="R1375" s="508"/>
      <c r="S1375" s="508"/>
      <c r="T1375" s="508"/>
      <c r="U1375" s="508"/>
      <c r="V1375" s="508"/>
      <c r="W1375" s="508"/>
      <c r="X1375" s="508"/>
      <c r="Y1375" s="508"/>
      <c r="Z1375" s="508"/>
      <c r="AA1375" s="508"/>
      <c r="AB1375" s="508"/>
      <c r="AC1375" s="508"/>
      <c r="AD1375" s="508"/>
      <c r="AE1375" s="508"/>
      <c r="AF1375" s="508"/>
      <c r="AG1375" s="508"/>
      <c r="AH1375" s="508"/>
      <c r="AI1375" s="508"/>
      <c r="AJ1375" s="508"/>
      <c r="AK1375" s="509">
        <f t="shared" si="263"/>
        <v>0</v>
      </c>
      <c r="AL1375" s="700">
        <f t="shared" si="264"/>
        <v>1</v>
      </c>
      <c r="AM1375" s="701">
        <f>IF(Tableau4[[#This Row],[N° pièce]]="",0,(Tableau4[[#This Row],[hors TVA]]+(Tableau4[[#This Row],[hors TVA]]*Tableau4[[#This Row],[Taux TVA]])-(Tableau4[[#This Row],[hors TVA]]*Tableau4[[#This Row],[Taux TVA]]*Tableau4[[#This Row],[Régime TVA Récupération:]]))*Tableau4[[#This Row],[Type 1]])</f>
        <v>0</v>
      </c>
      <c r="AN1375" s="701">
        <f>IF(Tableau4[[#This Row],[N° pièce]]="",0,IF($K$2="pôle",((Tableau4[[#This Row],[hors TVA]]+(Tableau4[[#This Row],[hors TVA]]*Tableau4[[#This Row],[Taux TVA]])-(Tableau4[[#This Row],[hors TVA]]*Tableau4[[#This Row],[Taux TVA]]*Tableau4[[#This Row],[Régime TVA Récupération:]]))*Tableau4[[#This Row],[Type 2]]),0))</f>
        <v>0</v>
      </c>
      <c r="AO1375" s="701">
        <f t="shared" si="268"/>
        <v>0</v>
      </c>
      <c r="AP1375" s="255">
        <f t="shared" si="265"/>
        <v>0</v>
      </c>
      <c r="AQ1375" s="506">
        <f t="shared" si="266"/>
        <v>0</v>
      </c>
      <c r="AR1375" s="671"/>
      <c r="AS1375" s="512"/>
      <c r="AT1375" s="513"/>
      <c r="AU1375" s="753"/>
      <c r="AV1375" s="484"/>
      <c r="AW1375" s="484"/>
      <c r="AX1375" s="484"/>
      <c r="AY1375" s="484"/>
      <c r="AZ1375" s="484"/>
    </row>
    <row r="1376" spans="1:52" ht="15" hidden="1">
      <c r="A1376" s="543"/>
      <c r="B1376" s="530"/>
      <c r="C1376" s="531"/>
      <c r="D1376" s="551"/>
      <c r="E1376" s="532"/>
      <c r="F1376" s="532"/>
      <c r="G1376" s="532"/>
      <c r="H1376" s="533">
        <v>0.21</v>
      </c>
      <c r="I1376" s="533">
        <v>1</v>
      </c>
      <c r="J1376" s="534"/>
      <c r="K1376" s="506">
        <f t="shared" si="269"/>
        <v>0</v>
      </c>
      <c r="L1376" s="536">
        <v>1</v>
      </c>
      <c r="M1376" s="536"/>
      <c r="N1376" s="700">
        <f t="shared" si="262"/>
        <v>1</v>
      </c>
      <c r="O1376" s="508"/>
      <c r="P1376" s="508"/>
      <c r="Q1376" s="508"/>
      <c r="R1376" s="508"/>
      <c r="S1376" s="508"/>
      <c r="T1376" s="508"/>
      <c r="U1376" s="508"/>
      <c r="V1376" s="508"/>
      <c r="W1376" s="508"/>
      <c r="X1376" s="508"/>
      <c r="Y1376" s="508"/>
      <c r="Z1376" s="508"/>
      <c r="AA1376" s="508"/>
      <c r="AB1376" s="508"/>
      <c r="AC1376" s="508"/>
      <c r="AD1376" s="508"/>
      <c r="AE1376" s="508"/>
      <c r="AF1376" s="508"/>
      <c r="AG1376" s="508"/>
      <c r="AH1376" s="508"/>
      <c r="AI1376" s="508"/>
      <c r="AJ1376" s="508"/>
      <c r="AK1376" s="509">
        <f t="shared" si="263"/>
        <v>0</v>
      </c>
      <c r="AL1376" s="700">
        <f t="shared" si="264"/>
        <v>1</v>
      </c>
      <c r="AM1376" s="701">
        <f>IF(Tableau4[[#This Row],[N° pièce]]="",0,(Tableau4[[#This Row],[hors TVA]]+(Tableau4[[#This Row],[hors TVA]]*Tableau4[[#This Row],[Taux TVA]])-(Tableau4[[#This Row],[hors TVA]]*Tableau4[[#This Row],[Taux TVA]]*Tableau4[[#This Row],[Régime TVA Récupération:]]))*Tableau4[[#This Row],[Type 1]])</f>
        <v>0</v>
      </c>
      <c r="AN1376" s="701">
        <f>IF(Tableau4[[#This Row],[N° pièce]]="",0,IF($K$2="pôle",((Tableau4[[#This Row],[hors TVA]]+(Tableau4[[#This Row],[hors TVA]]*Tableau4[[#This Row],[Taux TVA]])-(Tableau4[[#This Row],[hors TVA]]*Tableau4[[#This Row],[Taux TVA]]*Tableau4[[#This Row],[Régime TVA Récupération:]]))*Tableau4[[#This Row],[Type 2]]),0))</f>
        <v>0</v>
      </c>
      <c r="AO1376" s="701">
        <f t="shared" si="268"/>
        <v>0</v>
      </c>
      <c r="AP1376" s="255">
        <f t="shared" si="265"/>
        <v>0</v>
      </c>
      <c r="AQ1376" s="506">
        <f t="shared" si="266"/>
        <v>0</v>
      </c>
      <c r="AR1376" s="671"/>
      <c r="AS1376" s="512"/>
      <c r="AT1376" s="513"/>
      <c r="AU1376" s="753"/>
      <c r="AV1376" s="484"/>
      <c r="AW1376" s="484"/>
      <c r="AX1376" s="484"/>
      <c r="AY1376" s="484"/>
      <c r="AZ1376" s="484"/>
    </row>
    <row r="1377" spans="1:55" ht="15" hidden="1">
      <c r="A1377" s="543"/>
      <c r="B1377" s="530"/>
      <c r="C1377" s="531"/>
      <c r="D1377" s="551"/>
      <c r="E1377" s="532"/>
      <c r="F1377" s="532"/>
      <c r="G1377" s="532"/>
      <c r="H1377" s="533">
        <v>0.21</v>
      </c>
      <c r="I1377" s="533">
        <v>1</v>
      </c>
      <c r="J1377" s="534"/>
      <c r="K1377" s="506">
        <f t="shared" si="269"/>
        <v>0</v>
      </c>
      <c r="L1377" s="536">
        <v>1</v>
      </c>
      <c r="M1377" s="536"/>
      <c r="N1377" s="700">
        <f t="shared" ref="N1377:N1444" si="270">L1377+M1377</f>
        <v>1</v>
      </c>
      <c r="O1377" s="508"/>
      <c r="P1377" s="508"/>
      <c r="Q1377" s="508"/>
      <c r="R1377" s="508"/>
      <c r="S1377" s="508"/>
      <c r="T1377" s="508"/>
      <c r="U1377" s="508"/>
      <c r="V1377" s="508"/>
      <c r="W1377" s="508"/>
      <c r="X1377" s="508"/>
      <c r="Y1377" s="508"/>
      <c r="Z1377" s="508"/>
      <c r="AA1377" s="508"/>
      <c r="AB1377" s="508"/>
      <c r="AC1377" s="508"/>
      <c r="AD1377" s="508"/>
      <c r="AE1377" s="508"/>
      <c r="AF1377" s="508"/>
      <c r="AG1377" s="508"/>
      <c r="AH1377" s="508"/>
      <c r="AI1377" s="508"/>
      <c r="AJ1377" s="508"/>
      <c r="AK1377" s="509">
        <f t="shared" ref="AK1377:AK1452" si="271">SUM(O1377:AJ1377)</f>
        <v>0</v>
      </c>
      <c r="AL1377" s="700">
        <f t="shared" ref="AL1377:AL1452" si="272">N1377+AK1377</f>
        <v>1</v>
      </c>
      <c r="AM1377" s="701">
        <f>IF(Tableau4[[#This Row],[N° pièce]]="",0,(Tableau4[[#This Row],[hors TVA]]+(Tableau4[[#This Row],[hors TVA]]*Tableau4[[#This Row],[Taux TVA]])-(Tableau4[[#This Row],[hors TVA]]*Tableau4[[#This Row],[Taux TVA]]*Tableau4[[#This Row],[Régime TVA Récupération:]]))*Tableau4[[#This Row],[Type 1]])</f>
        <v>0</v>
      </c>
      <c r="AN1377" s="701">
        <f>IF(Tableau4[[#This Row],[N° pièce]]="",0,IF($K$2="pôle",((Tableau4[[#This Row],[hors TVA]]+(Tableau4[[#This Row],[hors TVA]]*Tableau4[[#This Row],[Taux TVA]])-(Tableau4[[#This Row],[hors TVA]]*Tableau4[[#This Row],[Taux TVA]]*Tableau4[[#This Row],[Régime TVA Récupération:]]))*Tableau4[[#This Row],[Type 2]]),0))</f>
        <v>0</v>
      </c>
      <c r="AO1377" s="701">
        <f t="shared" si="268"/>
        <v>0</v>
      </c>
      <c r="AP1377" s="255">
        <f t="shared" ref="AP1377:AP1452" si="273">AM1377-AR1377</f>
        <v>0</v>
      </c>
      <c r="AQ1377" s="506">
        <f t="shared" ref="AQ1377:AQ1452" si="274">AN1377-AS1377</f>
        <v>0</v>
      </c>
      <c r="AR1377" s="671"/>
      <c r="AS1377" s="512"/>
      <c r="AT1377" s="513"/>
      <c r="AU1377" s="753"/>
      <c r="AV1377" s="484"/>
      <c r="AW1377" s="484"/>
      <c r="AX1377" s="484"/>
      <c r="AY1377" s="484"/>
      <c r="AZ1377" s="484"/>
      <c r="BB1377" s="357">
        <v>0</v>
      </c>
      <c r="BC1377" s="355">
        <v>0.25</v>
      </c>
    </row>
    <row r="1378" spans="1:55" ht="15" hidden="1">
      <c r="A1378" s="543"/>
      <c r="B1378" s="530"/>
      <c r="C1378" s="531"/>
      <c r="D1378" s="551"/>
      <c r="E1378" s="532"/>
      <c r="F1378" s="532"/>
      <c r="G1378" s="532"/>
      <c r="H1378" s="533">
        <v>0.21</v>
      </c>
      <c r="I1378" s="533">
        <v>1</v>
      </c>
      <c r="J1378" s="534"/>
      <c r="K1378" s="506">
        <f t="shared" si="269"/>
        <v>0</v>
      </c>
      <c r="L1378" s="536">
        <v>1</v>
      </c>
      <c r="M1378" s="536"/>
      <c r="N1378" s="700">
        <f t="shared" si="270"/>
        <v>1</v>
      </c>
      <c r="O1378" s="508"/>
      <c r="P1378" s="508"/>
      <c r="Q1378" s="508"/>
      <c r="R1378" s="508"/>
      <c r="S1378" s="508"/>
      <c r="T1378" s="508"/>
      <c r="U1378" s="508"/>
      <c r="V1378" s="508"/>
      <c r="W1378" s="508"/>
      <c r="X1378" s="508"/>
      <c r="Y1378" s="508"/>
      <c r="Z1378" s="508"/>
      <c r="AA1378" s="508"/>
      <c r="AB1378" s="508"/>
      <c r="AC1378" s="508"/>
      <c r="AD1378" s="508"/>
      <c r="AE1378" s="508"/>
      <c r="AF1378" s="508"/>
      <c r="AG1378" s="508"/>
      <c r="AH1378" s="508"/>
      <c r="AI1378" s="508"/>
      <c r="AJ1378" s="508"/>
      <c r="AK1378" s="509">
        <f t="shared" si="271"/>
        <v>0</v>
      </c>
      <c r="AL1378" s="700">
        <f t="shared" si="272"/>
        <v>1</v>
      </c>
      <c r="AM1378" s="701">
        <f>IF(Tableau4[[#This Row],[N° pièce]]="",0,(Tableau4[[#This Row],[hors TVA]]+(Tableau4[[#This Row],[hors TVA]]*Tableau4[[#This Row],[Taux TVA]])-(Tableau4[[#This Row],[hors TVA]]*Tableau4[[#This Row],[Taux TVA]]*Tableau4[[#This Row],[Régime TVA Récupération:]]))*Tableau4[[#This Row],[Type 1]])</f>
        <v>0</v>
      </c>
      <c r="AN1378" s="701">
        <f>IF(Tableau4[[#This Row],[N° pièce]]="",0,IF($K$2="pôle",((Tableau4[[#This Row],[hors TVA]]+(Tableau4[[#This Row],[hors TVA]]*Tableau4[[#This Row],[Taux TVA]])-(Tableau4[[#This Row],[hors TVA]]*Tableau4[[#This Row],[Taux TVA]]*Tableau4[[#This Row],[Régime TVA Récupération:]]))*Tableau4[[#This Row],[Type 2]]),0))</f>
        <v>0</v>
      </c>
      <c r="AO1378" s="701">
        <f t="shared" si="268"/>
        <v>0</v>
      </c>
      <c r="AP1378" s="255">
        <f t="shared" si="273"/>
        <v>0</v>
      </c>
      <c r="AQ1378" s="506">
        <f t="shared" si="274"/>
        <v>0</v>
      </c>
      <c r="AR1378" s="671"/>
      <c r="AS1378" s="512"/>
      <c r="AT1378" s="513"/>
      <c r="AU1378" s="753"/>
      <c r="AV1378" s="484"/>
      <c r="AW1378" s="484"/>
      <c r="AX1378" s="484"/>
      <c r="AY1378" s="484"/>
      <c r="AZ1378" s="484"/>
      <c r="BC1378" s="355">
        <v>0.5</v>
      </c>
    </row>
    <row r="1379" spans="1:55" ht="15" hidden="1">
      <c r="A1379" s="543"/>
      <c r="B1379" s="530"/>
      <c r="C1379" s="531"/>
      <c r="D1379" s="551"/>
      <c r="E1379" s="532"/>
      <c r="F1379" s="532"/>
      <c r="G1379" s="532"/>
      <c r="H1379" s="533">
        <v>0.21</v>
      </c>
      <c r="I1379" s="533">
        <v>1</v>
      </c>
      <c r="J1379" s="534"/>
      <c r="K1379" s="506">
        <f t="shared" si="269"/>
        <v>0</v>
      </c>
      <c r="L1379" s="536">
        <v>1</v>
      </c>
      <c r="M1379" s="536"/>
      <c r="N1379" s="700">
        <f t="shared" si="270"/>
        <v>1</v>
      </c>
      <c r="O1379" s="508"/>
      <c r="P1379" s="508"/>
      <c r="Q1379" s="508"/>
      <c r="R1379" s="508"/>
      <c r="S1379" s="508"/>
      <c r="T1379" s="508"/>
      <c r="U1379" s="508"/>
      <c r="V1379" s="508"/>
      <c r="W1379" s="508"/>
      <c r="X1379" s="508"/>
      <c r="Y1379" s="508"/>
      <c r="Z1379" s="508"/>
      <c r="AA1379" s="508"/>
      <c r="AB1379" s="508"/>
      <c r="AC1379" s="508"/>
      <c r="AD1379" s="508"/>
      <c r="AE1379" s="508"/>
      <c r="AF1379" s="508"/>
      <c r="AG1379" s="508"/>
      <c r="AH1379" s="508"/>
      <c r="AI1379" s="508"/>
      <c r="AJ1379" s="508"/>
      <c r="AK1379" s="509">
        <f t="shared" si="271"/>
        <v>0</v>
      </c>
      <c r="AL1379" s="700">
        <f t="shared" si="272"/>
        <v>1</v>
      </c>
      <c r="AM1379" s="701">
        <f>IF(Tableau4[[#This Row],[N° pièce]]="",0,(Tableau4[[#This Row],[hors TVA]]+(Tableau4[[#This Row],[hors TVA]]*Tableau4[[#This Row],[Taux TVA]])-(Tableau4[[#This Row],[hors TVA]]*Tableau4[[#This Row],[Taux TVA]]*Tableau4[[#This Row],[Régime TVA Récupération:]]))*Tableau4[[#This Row],[Type 1]])</f>
        <v>0</v>
      </c>
      <c r="AN1379" s="701">
        <f>IF(Tableau4[[#This Row],[N° pièce]]="",0,IF($K$2="pôle",((Tableau4[[#This Row],[hors TVA]]+(Tableau4[[#This Row],[hors TVA]]*Tableau4[[#This Row],[Taux TVA]])-(Tableau4[[#This Row],[hors TVA]]*Tableau4[[#This Row],[Taux TVA]]*Tableau4[[#This Row],[Régime TVA Récupération:]]))*Tableau4[[#This Row],[Type 2]]),0))</f>
        <v>0</v>
      </c>
      <c r="AO1379" s="701">
        <f t="shared" si="268"/>
        <v>0</v>
      </c>
      <c r="AP1379" s="255">
        <f t="shared" si="273"/>
        <v>0</v>
      </c>
      <c r="AQ1379" s="506">
        <f t="shared" si="274"/>
        <v>0</v>
      </c>
      <c r="AR1379" s="671"/>
      <c r="AS1379" s="512"/>
      <c r="AT1379" s="513"/>
      <c r="AU1379" s="753"/>
      <c r="AV1379" s="484"/>
      <c r="AW1379" s="484"/>
      <c r="AX1379" s="484"/>
      <c r="AY1379" s="484"/>
      <c r="AZ1379" s="484"/>
      <c r="BC1379" s="357"/>
    </row>
    <row r="1380" spans="1:55" ht="15" hidden="1">
      <c r="A1380" s="543"/>
      <c r="B1380" s="530"/>
      <c r="C1380" s="531"/>
      <c r="D1380" s="551"/>
      <c r="E1380" s="532"/>
      <c r="F1380" s="532"/>
      <c r="G1380" s="532"/>
      <c r="H1380" s="533">
        <v>0.21</v>
      </c>
      <c r="I1380" s="533">
        <v>1</v>
      </c>
      <c r="J1380" s="534"/>
      <c r="K1380" s="506">
        <f t="shared" si="269"/>
        <v>0</v>
      </c>
      <c r="L1380" s="536">
        <v>1</v>
      </c>
      <c r="M1380" s="536"/>
      <c r="N1380" s="700">
        <f t="shared" si="270"/>
        <v>1</v>
      </c>
      <c r="O1380" s="508"/>
      <c r="P1380" s="508"/>
      <c r="Q1380" s="508"/>
      <c r="R1380" s="508"/>
      <c r="S1380" s="508"/>
      <c r="T1380" s="508"/>
      <c r="U1380" s="508"/>
      <c r="V1380" s="508"/>
      <c r="W1380" s="508"/>
      <c r="X1380" s="508"/>
      <c r="Y1380" s="508"/>
      <c r="Z1380" s="508"/>
      <c r="AA1380" s="508"/>
      <c r="AB1380" s="508"/>
      <c r="AC1380" s="508"/>
      <c r="AD1380" s="508"/>
      <c r="AE1380" s="508"/>
      <c r="AF1380" s="508"/>
      <c r="AG1380" s="508"/>
      <c r="AH1380" s="508"/>
      <c r="AI1380" s="508"/>
      <c r="AJ1380" s="508"/>
      <c r="AK1380" s="509">
        <f t="shared" si="271"/>
        <v>0</v>
      </c>
      <c r="AL1380" s="700">
        <f t="shared" si="272"/>
        <v>1</v>
      </c>
      <c r="AM1380" s="701">
        <f>IF(Tableau4[[#This Row],[N° pièce]]="",0,(Tableau4[[#This Row],[hors TVA]]+(Tableau4[[#This Row],[hors TVA]]*Tableau4[[#This Row],[Taux TVA]])-(Tableau4[[#This Row],[hors TVA]]*Tableau4[[#This Row],[Taux TVA]]*Tableau4[[#This Row],[Régime TVA Récupération:]]))*Tableau4[[#This Row],[Type 1]])</f>
        <v>0</v>
      </c>
      <c r="AN1380" s="701">
        <f>IF(Tableau4[[#This Row],[N° pièce]]="",0,IF($K$2="pôle",((Tableau4[[#This Row],[hors TVA]]+(Tableau4[[#This Row],[hors TVA]]*Tableau4[[#This Row],[Taux TVA]])-(Tableau4[[#This Row],[hors TVA]]*Tableau4[[#This Row],[Taux TVA]]*Tableau4[[#This Row],[Régime TVA Récupération:]]))*Tableau4[[#This Row],[Type 2]]),0))</f>
        <v>0</v>
      </c>
      <c r="AO1380" s="701">
        <f t="shared" si="268"/>
        <v>0</v>
      </c>
      <c r="AP1380" s="255">
        <f t="shared" si="273"/>
        <v>0</v>
      </c>
      <c r="AQ1380" s="506">
        <f t="shared" si="274"/>
        <v>0</v>
      </c>
      <c r="AR1380" s="671"/>
      <c r="AS1380" s="512"/>
      <c r="AT1380" s="513"/>
      <c r="AU1380" s="753"/>
      <c r="AV1380" s="484"/>
      <c r="AW1380" s="484"/>
      <c r="AX1380" s="484"/>
      <c r="AY1380" s="484"/>
      <c r="AZ1380" s="484"/>
    </row>
    <row r="1381" spans="1:55" ht="15" hidden="1">
      <c r="A1381" s="543"/>
      <c r="B1381" s="530"/>
      <c r="C1381" s="531"/>
      <c r="D1381" s="551"/>
      <c r="E1381" s="532"/>
      <c r="F1381" s="532"/>
      <c r="G1381" s="532"/>
      <c r="H1381" s="533">
        <v>0.21</v>
      </c>
      <c r="I1381" s="533">
        <v>1</v>
      </c>
      <c r="J1381" s="534"/>
      <c r="K1381" s="506">
        <f t="shared" si="269"/>
        <v>0</v>
      </c>
      <c r="L1381" s="536">
        <v>1</v>
      </c>
      <c r="M1381" s="536"/>
      <c r="N1381" s="700">
        <f t="shared" si="270"/>
        <v>1</v>
      </c>
      <c r="O1381" s="508"/>
      <c r="P1381" s="508"/>
      <c r="Q1381" s="508"/>
      <c r="R1381" s="508"/>
      <c r="S1381" s="508"/>
      <c r="T1381" s="508"/>
      <c r="U1381" s="508"/>
      <c r="V1381" s="508"/>
      <c r="W1381" s="508"/>
      <c r="X1381" s="508"/>
      <c r="Y1381" s="508"/>
      <c r="Z1381" s="508"/>
      <c r="AA1381" s="508"/>
      <c r="AB1381" s="508"/>
      <c r="AC1381" s="508"/>
      <c r="AD1381" s="508"/>
      <c r="AE1381" s="508"/>
      <c r="AF1381" s="508"/>
      <c r="AG1381" s="508"/>
      <c r="AH1381" s="508"/>
      <c r="AI1381" s="508"/>
      <c r="AJ1381" s="508"/>
      <c r="AK1381" s="509">
        <f t="shared" si="271"/>
        <v>0</v>
      </c>
      <c r="AL1381" s="700">
        <f t="shared" si="272"/>
        <v>1</v>
      </c>
      <c r="AM1381" s="701">
        <f>IF(Tableau4[[#This Row],[N° pièce]]="",0,(Tableau4[[#This Row],[hors TVA]]+(Tableau4[[#This Row],[hors TVA]]*Tableau4[[#This Row],[Taux TVA]])-(Tableau4[[#This Row],[hors TVA]]*Tableau4[[#This Row],[Taux TVA]]*Tableau4[[#This Row],[Régime TVA Récupération:]]))*Tableau4[[#This Row],[Type 1]])</f>
        <v>0</v>
      </c>
      <c r="AN1381" s="701">
        <f>IF(Tableau4[[#This Row],[N° pièce]]="",0,IF($K$2="pôle",((Tableau4[[#This Row],[hors TVA]]+(Tableau4[[#This Row],[hors TVA]]*Tableau4[[#This Row],[Taux TVA]])-(Tableau4[[#This Row],[hors TVA]]*Tableau4[[#This Row],[Taux TVA]]*Tableau4[[#This Row],[Régime TVA Récupération:]]))*Tableau4[[#This Row],[Type 2]]),0))</f>
        <v>0</v>
      </c>
      <c r="AO1381" s="701">
        <f t="shared" si="268"/>
        <v>0</v>
      </c>
      <c r="AP1381" s="255">
        <f t="shared" si="273"/>
        <v>0</v>
      </c>
      <c r="AQ1381" s="506">
        <f t="shared" si="274"/>
        <v>0</v>
      </c>
      <c r="AR1381" s="671"/>
      <c r="AS1381" s="512"/>
      <c r="AT1381" s="513"/>
      <c r="AU1381" s="753"/>
      <c r="AV1381" s="484"/>
      <c r="AW1381" s="484"/>
      <c r="AX1381" s="484"/>
      <c r="AY1381" s="484"/>
      <c r="AZ1381" s="484"/>
    </row>
    <row r="1382" spans="1:55" ht="15" hidden="1">
      <c r="A1382" s="543"/>
      <c r="B1382" s="530"/>
      <c r="C1382" s="531"/>
      <c r="D1382" s="551"/>
      <c r="E1382" s="532"/>
      <c r="F1382" s="532"/>
      <c r="G1382" s="532"/>
      <c r="H1382" s="533">
        <v>0.21</v>
      </c>
      <c r="I1382" s="533">
        <v>1</v>
      </c>
      <c r="J1382" s="534"/>
      <c r="K1382" s="506">
        <f t="shared" si="269"/>
        <v>0</v>
      </c>
      <c r="L1382" s="536">
        <v>1</v>
      </c>
      <c r="M1382" s="536"/>
      <c r="N1382" s="700">
        <f t="shared" si="270"/>
        <v>1</v>
      </c>
      <c r="O1382" s="508"/>
      <c r="P1382" s="508"/>
      <c r="Q1382" s="508"/>
      <c r="R1382" s="508"/>
      <c r="S1382" s="508"/>
      <c r="T1382" s="508"/>
      <c r="U1382" s="508"/>
      <c r="V1382" s="508"/>
      <c r="W1382" s="508"/>
      <c r="X1382" s="508"/>
      <c r="Y1382" s="508"/>
      <c r="Z1382" s="508"/>
      <c r="AA1382" s="508"/>
      <c r="AB1382" s="508"/>
      <c r="AC1382" s="508"/>
      <c r="AD1382" s="508"/>
      <c r="AE1382" s="508"/>
      <c r="AF1382" s="508"/>
      <c r="AG1382" s="508"/>
      <c r="AH1382" s="508"/>
      <c r="AI1382" s="508"/>
      <c r="AJ1382" s="508"/>
      <c r="AK1382" s="509">
        <f t="shared" si="271"/>
        <v>0</v>
      </c>
      <c r="AL1382" s="700">
        <f t="shared" si="272"/>
        <v>1</v>
      </c>
      <c r="AM1382" s="701">
        <f>IF(Tableau4[[#This Row],[N° pièce]]="",0,(Tableau4[[#This Row],[hors TVA]]+(Tableau4[[#This Row],[hors TVA]]*Tableau4[[#This Row],[Taux TVA]])-(Tableau4[[#This Row],[hors TVA]]*Tableau4[[#This Row],[Taux TVA]]*Tableau4[[#This Row],[Régime TVA Récupération:]]))*Tableau4[[#This Row],[Type 1]])</f>
        <v>0</v>
      </c>
      <c r="AN1382" s="701">
        <f>IF(Tableau4[[#This Row],[N° pièce]]="",0,IF($K$2="pôle",((Tableau4[[#This Row],[hors TVA]]+(Tableau4[[#This Row],[hors TVA]]*Tableau4[[#This Row],[Taux TVA]])-(Tableau4[[#This Row],[hors TVA]]*Tableau4[[#This Row],[Taux TVA]]*Tableau4[[#This Row],[Régime TVA Récupération:]]))*Tableau4[[#This Row],[Type 2]]),0))</f>
        <v>0</v>
      </c>
      <c r="AO1382" s="701">
        <f t="shared" si="268"/>
        <v>0</v>
      </c>
      <c r="AP1382" s="255">
        <f t="shared" si="273"/>
        <v>0</v>
      </c>
      <c r="AQ1382" s="506">
        <f t="shared" si="274"/>
        <v>0</v>
      </c>
      <c r="AR1382" s="671"/>
      <c r="AS1382" s="512"/>
      <c r="AT1382" s="513"/>
      <c r="AU1382" s="753"/>
      <c r="AV1382" s="484"/>
      <c r="AW1382" s="484"/>
      <c r="AX1382" s="484"/>
      <c r="AY1382" s="484"/>
      <c r="AZ1382" s="484"/>
    </row>
    <row r="1383" spans="1:55" ht="15" hidden="1">
      <c r="A1383" s="543"/>
      <c r="B1383" s="530"/>
      <c r="C1383" s="531"/>
      <c r="D1383" s="551"/>
      <c r="E1383" s="532"/>
      <c r="F1383" s="532"/>
      <c r="G1383" s="532"/>
      <c r="H1383" s="533">
        <v>0.21</v>
      </c>
      <c r="I1383" s="533">
        <v>1</v>
      </c>
      <c r="J1383" s="534"/>
      <c r="K1383" s="506">
        <f t="shared" si="269"/>
        <v>0</v>
      </c>
      <c r="L1383" s="536">
        <v>1</v>
      </c>
      <c r="M1383" s="536"/>
      <c r="N1383" s="700">
        <f t="shared" si="270"/>
        <v>1</v>
      </c>
      <c r="O1383" s="508"/>
      <c r="P1383" s="508"/>
      <c r="Q1383" s="508"/>
      <c r="R1383" s="508"/>
      <c r="S1383" s="508"/>
      <c r="T1383" s="508"/>
      <c r="U1383" s="508"/>
      <c r="V1383" s="508"/>
      <c r="W1383" s="508"/>
      <c r="X1383" s="508"/>
      <c r="Y1383" s="508"/>
      <c r="Z1383" s="508"/>
      <c r="AA1383" s="508"/>
      <c r="AB1383" s="508"/>
      <c r="AC1383" s="508"/>
      <c r="AD1383" s="508"/>
      <c r="AE1383" s="508"/>
      <c r="AF1383" s="508"/>
      <c r="AG1383" s="508"/>
      <c r="AH1383" s="508"/>
      <c r="AI1383" s="508"/>
      <c r="AJ1383" s="508"/>
      <c r="AK1383" s="509">
        <f t="shared" si="271"/>
        <v>0</v>
      </c>
      <c r="AL1383" s="700">
        <f t="shared" si="272"/>
        <v>1</v>
      </c>
      <c r="AM1383" s="701">
        <f>IF(Tableau4[[#This Row],[N° pièce]]="",0,(Tableau4[[#This Row],[hors TVA]]+(Tableau4[[#This Row],[hors TVA]]*Tableau4[[#This Row],[Taux TVA]])-(Tableau4[[#This Row],[hors TVA]]*Tableau4[[#This Row],[Taux TVA]]*Tableau4[[#This Row],[Régime TVA Récupération:]]))*Tableau4[[#This Row],[Type 1]])</f>
        <v>0</v>
      </c>
      <c r="AN1383" s="701">
        <f>IF(Tableau4[[#This Row],[N° pièce]]="",0,IF($K$2="pôle",((Tableau4[[#This Row],[hors TVA]]+(Tableau4[[#This Row],[hors TVA]]*Tableau4[[#This Row],[Taux TVA]])-(Tableau4[[#This Row],[hors TVA]]*Tableau4[[#This Row],[Taux TVA]]*Tableau4[[#This Row],[Régime TVA Récupération:]]))*Tableau4[[#This Row],[Type 2]]),0))</f>
        <v>0</v>
      </c>
      <c r="AO1383" s="701">
        <f t="shared" si="268"/>
        <v>0</v>
      </c>
      <c r="AP1383" s="255">
        <f t="shared" si="273"/>
        <v>0</v>
      </c>
      <c r="AQ1383" s="506">
        <f t="shared" si="274"/>
        <v>0</v>
      </c>
      <c r="AR1383" s="671"/>
      <c r="AS1383" s="512"/>
      <c r="AT1383" s="513"/>
      <c r="AU1383" s="753"/>
      <c r="AV1383" s="484"/>
      <c r="AW1383" s="484"/>
      <c r="AX1383" s="484"/>
      <c r="AY1383" s="484"/>
      <c r="AZ1383" s="484"/>
    </row>
    <row r="1384" spans="1:55" ht="15" hidden="1">
      <c r="A1384" s="543"/>
      <c r="B1384" s="530"/>
      <c r="C1384" s="531"/>
      <c r="D1384" s="551"/>
      <c r="E1384" s="532"/>
      <c r="F1384" s="532"/>
      <c r="G1384" s="532"/>
      <c r="H1384" s="533">
        <v>0.21</v>
      </c>
      <c r="I1384" s="533">
        <v>1</v>
      </c>
      <c r="J1384" s="534"/>
      <c r="K1384" s="506">
        <f t="shared" si="269"/>
        <v>0</v>
      </c>
      <c r="L1384" s="536">
        <v>1</v>
      </c>
      <c r="M1384" s="536"/>
      <c r="N1384" s="700">
        <f t="shared" si="270"/>
        <v>1</v>
      </c>
      <c r="O1384" s="508"/>
      <c r="P1384" s="508"/>
      <c r="Q1384" s="508"/>
      <c r="R1384" s="508"/>
      <c r="S1384" s="508"/>
      <c r="T1384" s="508"/>
      <c r="U1384" s="508"/>
      <c r="V1384" s="508"/>
      <c r="W1384" s="508"/>
      <c r="X1384" s="508"/>
      <c r="Y1384" s="508"/>
      <c r="Z1384" s="508"/>
      <c r="AA1384" s="508"/>
      <c r="AB1384" s="508"/>
      <c r="AC1384" s="508"/>
      <c r="AD1384" s="508"/>
      <c r="AE1384" s="508"/>
      <c r="AF1384" s="508"/>
      <c r="AG1384" s="508"/>
      <c r="AH1384" s="508"/>
      <c r="AI1384" s="508"/>
      <c r="AJ1384" s="508"/>
      <c r="AK1384" s="509">
        <f t="shared" si="271"/>
        <v>0</v>
      </c>
      <c r="AL1384" s="700">
        <f t="shared" si="272"/>
        <v>1</v>
      </c>
      <c r="AM1384" s="701">
        <f>IF(Tableau4[[#This Row],[N° pièce]]="",0,(Tableau4[[#This Row],[hors TVA]]+(Tableau4[[#This Row],[hors TVA]]*Tableau4[[#This Row],[Taux TVA]])-(Tableau4[[#This Row],[hors TVA]]*Tableau4[[#This Row],[Taux TVA]]*Tableau4[[#This Row],[Régime TVA Récupération:]]))*Tableau4[[#This Row],[Type 1]])</f>
        <v>0</v>
      </c>
      <c r="AN1384" s="701">
        <f>IF(Tableau4[[#This Row],[N° pièce]]="",0,IF($K$2="pôle",((Tableau4[[#This Row],[hors TVA]]+(Tableau4[[#This Row],[hors TVA]]*Tableau4[[#This Row],[Taux TVA]])-(Tableau4[[#This Row],[hors TVA]]*Tableau4[[#This Row],[Taux TVA]]*Tableau4[[#This Row],[Régime TVA Récupération:]]))*Tableau4[[#This Row],[Type 2]]),0))</f>
        <v>0</v>
      </c>
      <c r="AO1384" s="701">
        <f t="shared" si="268"/>
        <v>0</v>
      </c>
      <c r="AP1384" s="255">
        <f t="shared" si="273"/>
        <v>0</v>
      </c>
      <c r="AQ1384" s="506">
        <f t="shared" si="274"/>
        <v>0</v>
      </c>
      <c r="AR1384" s="671"/>
      <c r="AS1384" s="512"/>
      <c r="AT1384" s="513"/>
      <c r="AU1384" s="753"/>
      <c r="AV1384" s="484"/>
      <c r="AW1384" s="484"/>
      <c r="AX1384" s="484"/>
      <c r="AY1384" s="484"/>
      <c r="AZ1384" s="484"/>
    </row>
    <row r="1385" spans="1:55" ht="15" hidden="1">
      <c r="A1385" s="543"/>
      <c r="B1385" s="530"/>
      <c r="C1385" s="531"/>
      <c r="D1385" s="551"/>
      <c r="E1385" s="532"/>
      <c r="F1385" s="532"/>
      <c r="G1385" s="532"/>
      <c r="H1385" s="533">
        <v>0.21</v>
      </c>
      <c r="I1385" s="533">
        <v>1</v>
      </c>
      <c r="J1385" s="534"/>
      <c r="K1385" s="506">
        <f t="shared" si="269"/>
        <v>0</v>
      </c>
      <c r="L1385" s="536">
        <v>1</v>
      </c>
      <c r="M1385" s="536"/>
      <c r="N1385" s="700">
        <f t="shared" si="270"/>
        <v>1</v>
      </c>
      <c r="O1385" s="508"/>
      <c r="P1385" s="508"/>
      <c r="Q1385" s="508"/>
      <c r="R1385" s="508"/>
      <c r="S1385" s="508"/>
      <c r="T1385" s="508"/>
      <c r="U1385" s="508"/>
      <c r="V1385" s="508"/>
      <c r="W1385" s="508"/>
      <c r="X1385" s="508"/>
      <c r="Y1385" s="508"/>
      <c r="Z1385" s="508"/>
      <c r="AA1385" s="508"/>
      <c r="AB1385" s="508"/>
      <c r="AC1385" s="508"/>
      <c r="AD1385" s="508"/>
      <c r="AE1385" s="508"/>
      <c r="AF1385" s="508"/>
      <c r="AG1385" s="508"/>
      <c r="AH1385" s="508"/>
      <c r="AI1385" s="508"/>
      <c r="AJ1385" s="508"/>
      <c r="AK1385" s="509">
        <f t="shared" si="271"/>
        <v>0</v>
      </c>
      <c r="AL1385" s="700">
        <f t="shared" si="272"/>
        <v>1</v>
      </c>
      <c r="AM1385" s="701">
        <f>IF(Tableau4[[#This Row],[N° pièce]]="",0,(Tableau4[[#This Row],[hors TVA]]+(Tableau4[[#This Row],[hors TVA]]*Tableau4[[#This Row],[Taux TVA]])-(Tableau4[[#This Row],[hors TVA]]*Tableau4[[#This Row],[Taux TVA]]*Tableau4[[#This Row],[Régime TVA Récupération:]]))*Tableau4[[#This Row],[Type 1]])</f>
        <v>0</v>
      </c>
      <c r="AN1385" s="701">
        <f>IF(Tableau4[[#This Row],[N° pièce]]="",0,IF($K$2="pôle",((Tableau4[[#This Row],[hors TVA]]+(Tableau4[[#This Row],[hors TVA]]*Tableau4[[#This Row],[Taux TVA]])-(Tableau4[[#This Row],[hors TVA]]*Tableau4[[#This Row],[Taux TVA]]*Tableau4[[#This Row],[Régime TVA Récupération:]]))*Tableau4[[#This Row],[Type 2]]),0))</f>
        <v>0</v>
      </c>
      <c r="AO1385" s="701">
        <f t="shared" si="268"/>
        <v>0</v>
      </c>
      <c r="AP1385" s="255">
        <f t="shared" si="273"/>
        <v>0</v>
      </c>
      <c r="AQ1385" s="506">
        <f t="shared" si="274"/>
        <v>0</v>
      </c>
      <c r="AR1385" s="671"/>
      <c r="AS1385" s="512"/>
      <c r="AT1385" s="513"/>
      <c r="AU1385" s="753"/>
      <c r="AV1385" s="484"/>
      <c r="AW1385" s="484"/>
      <c r="AX1385" s="484"/>
      <c r="AY1385" s="484"/>
      <c r="AZ1385" s="484"/>
    </row>
    <row r="1386" spans="1:55" ht="15" hidden="1">
      <c r="A1386" s="543"/>
      <c r="B1386" s="530"/>
      <c r="C1386" s="531"/>
      <c r="D1386" s="551"/>
      <c r="E1386" s="532"/>
      <c r="F1386" s="532"/>
      <c r="G1386" s="532"/>
      <c r="H1386" s="533">
        <v>0.21</v>
      </c>
      <c r="I1386" s="533">
        <v>1</v>
      </c>
      <c r="J1386" s="534"/>
      <c r="K1386" s="506">
        <f t="shared" si="269"/>
        <v>0</v>
      </c>
      <c r="L1386" s="536">
        <v>1</v>
      </c>
      <c r="M1386" s="536"/>
      <c r="N1386" s="700">
        <f t="shared" si="270"/>
        <v>1</v>
      </c>
      <c r="O1386" s="508"/>
      <c r="P1386" s="508"/>
      <c r="Q1386" s="508"/>
      <c r="R1386" s="508"/>
      <c r="S1386" s="508"/>
      <c r="T1386" s="508"/>
      <c r="U1386" s="508"/>
      <c r="V1386" s="508"/>
      <c r="W1386" s="508"/>
      <c r="X1386" s="508"/>
      <c r="Y1386" s="508"/>
      <c r="Z1386" s="508"/>
      <c r="AA1386" s="508"/>
      <c r="AB1386" s="508"/>
      <c r="AC1386" s="508"/>
      <c r="AD1386" s="508"/>
      <c r="AE1386" s="508"/>
      <c r="AF1386" s="508"/>
      <c r="AG1386" s="508"/>
      <c r="AH1386" s="508"/>
      <c r="AI1386" s="508"/>
      <c r="AJ1386" s="508"/>
      <c r="AK1386" s="509">
        <f t="shared" si="271"/>
        <v>0</v>
      </c>
      <c r="AL1386" s="700">
        <f t="shared" si="272"/>
        <v>1</v>
      </c>
      <c r="AM1386" s="701">
        <f>IF(Tableau4[[#This Row],[N° pièce]]="",0,(Tableau4[[#This Row],[hors TVA]]+(Tableau4[[#This Row],[hors TVA]]*Tableau4[[#This Row],[Taux TVA]])-(Tableau4[[#This Row],[hors TVA]]*Tableau4[[#This Row],[Taux TVA]]*Tableau4[[#This Row],[Régime TVA Récupération:]]))*Tableau4[[#This Row],[Type 1]])</f>
        <v>0</v>
      </c>
      <c r="AN1386" s="701">
        <f>IF(Tableau4[[#This Row],[N° pièce]]="",0,IF($K$2="pôle",((Tableau4[[#This Row],[hors TVA]]+(Tableau4[[#This Row],[hors TVA]]*Tableau4[[#This Row],[Taux TVA]])-(Tableau4[[#This Row],[hors TVA]]*Tableau4[[#This Row],[Taux TVA]]*Tableau4[[#This Row],[Régime TVA Récupération:]]))*Tableau4[[#This Row],[Type 2]]),0))</f>
        <v>0</v>
      </c>
      <c r="AO1386" s="701">
        <f t="shared" si="268"/>
        <v>0</v>
      </c>
      <c r="AP1386" s="255">
        <f t="shared" si="273"/>
        <v>0</v>
      </c>
      <c r="AQ1386" s="506">
        <f t="shared" si="274"/>
        <v>0</v>
      </c>
      <c r="AR1386" s="671"/>
      <c r="AS1386" s="512"/>
      <c r="AT1386" s="513"/>
      <c r="AU1386" s="753"/>
      <c r="AV1386" s="484"/>
      <c r="AW1386" s="484"/>
      <c r="AX1386" s="484"/>
      <c r="AY1386" s="484"/>
      <c r="AZ1386" s="484"/>
    </row>
    <row r="1387" spans="1:55" ht="15" hidden="1">
      <c r="A1387" s="543"/>
      <c r="B1387" s="530"/>
      <c r="C1387" s="531"/>
      <c r="D1387" s="551"/>
      <c r="E1387" s="532"/>
      <c r="F1387" s="532"/>
      <c r="G1387" s="532"/>
      <c r="H1387" s="533">
        <v>0.21</v>
      </c>
      <c r="I1387" s="533">
        <v>1</v>
      </c>
      <c r="J1387" s="534"/>
      <c r="K1387" s="506">
        <f t="shared" si="269"/>
        <v>0</v>
      </c>
      <c r="L1387" s="536">
        <v>1</v>
      </c>
      <c r="M1387" s="536"/>
      <c r="N1387" s="700">
        <f t="shared" si="270"/>
        <v>1</v>
      </c>
      <c r="O1387" s="508"/>
      <c r="P1387" s="508"/>
      <c r="Q1387" s="508"/>
      <c r="R1387" s="508"/>
      <c r="S1387" s="508"/>
      <c r="T1387" s="508"/>
      <c r="U1387" s="508"/>
      <c r="V1387" s="508"/>
      <c r="W1387" s="508"/>
      <c r="X1387" s="508"/>
      <c r="Y1387" s="508"/>
      <c r="Z1387" s="508"/>
      <c r="AA1387" s="508"/>
      <c r="AB1387" s="508"/>
      <c r="AC1387" s="508"/>
      <c r="AD1387" s="508"/>
      <c r="AE1387" s="508"/>
      <c r="AF1387" s="508"/>
      <c r="AG1387" s="508"/>
      <c r="AH1387" s="508"/>
      <c r="AI1387" s="508"/>
      <c r="AJ1387" s="508"/>
      <c r="AK1387" s="509">
        <f t="shared" si="271"/>
        <v>0</v>
      </c>
      <c r="AL1387" s="700">
        <f t="shared" si="272"/>
        <v>1</v>
      </c>
      <c r="AM1387" s="701">
        <f>IF(Tableau4[[#This Row],[N° pièce]]="",0,(Tableau4[[#This Row],[hors TVA]]+(Tableau4[[#This Row],[hors TVA]]*Tableau4[[#This Row],[Taux TVA]])-(Tableau4[[#This Row],[hors TVA]]*Tableau4[[#This Row],[Taux TVA]]*Tableau4[[#This Row],[Régime TVA Récupération:]]))*Tableau4[[#This Row],[Type 1]])</f>
        <v>0</v>
      </c>
      <c r="AN1387" s="701">
        <f>IF(Tableau4[[#This Row],[N° pièce]]="",0,IF($K$2="pôle",((Tableau4[[#This Row],[hors TVA]]+(Tableau4[[#This Row],[hors TVA]]*Tableau4[[#This Row],[Taux TVA]])-(Tableau4[[#This Row],[hors TVA]]*Tableau4[[#This Row],[Taux TVA]]*Tableau4[[#This Row],[Régime TVA Récupération:]]))*Tableau4[[#This Row],[Type 2]]),0))</f>
        <v>0</v>
      </c>
      <c r="AO1387" s="701">
        <f t="shared" si="268"/>
        <v>0</v>
      </c>
      <c r="AP1387" s="255">
        <f t="shared" si="273"/>
        <v>0</v>
      </c>
      <c r="AQ1387" s="506">
        <f t="shared" si="274"/>
        <v>0</v>
      </c>
      <c r="AR1387" s="671"/>
      <c r="AS1387" s="512"/>
      <c r="AT1387" s="513"/>
      <c r="AU1387" s="753"/>
      <c r="AV1387" s="484"/>
      <c r="AW1387" s="484"/>
      <c r="AX1387" s="484"/>
      <c r="AY1387" s="484"/>
      <c r="AZ1387" s="484"/>
    </row>
    <row r="1388" spans="1:55" ht="15" hidden="1">
      <c r="A1388" s="543"/>
      <c r="B1388" s="530"/>
      <c r="C1388" s="531"/>
      <c r="D1388" s="551"/>
      <c r="E1388" s="532"/>
      <c r="F1388" s="532"/>
      <c r="G1388" s="532"/>
      <c r="H1388" s="533">
        <v>0.21</v>
      </c>
      <c r="I1388" s="533">
        <v>1</v>
      </c>
      <c r="J1388" s="534"/>
      <c r="K1388" s="506">
        <f t="shared" si="269"/>
        <v>0</v>
      </c>
      <c r="L1388" s="536">
        <v>1</v>
      </c>
      <c r="M1388" s="536"/>
      <c r="N1388" s="700">
        <f t="shared" si="270"/>
        <v>1</v>
      </c>
      <c r="O1388" s="508"/>
      <c r="P1388" s="508"/>
      <c r="Q1388" s="508"/>
      <c r="R1388" s="508"/>
      <c r="S1388" s="508"/>
      <c r="T1388" s="508"/>
      <c r="U1388" s="508"/>
      <c r="V1388" s="508"/>
      <c r="W1388" s="508"/>
      <c r="X1388" s="508"/>
      <c r="Y1388" s="508"/>
      <c r="Z1388" s="508"/>
      <c r="AA1388" s="508"/>
      <c r="AB1388" s="508"/>
      <c r="AC1388" s="508"/>
      <c r="AD1388" s="508"/>
      <c r="AE1388" s="508"/>
      <c r="AF1388" s="508"/>
      <c r="AG1388" s="508"/>
      <c r="AH1388" s="508"/>
      <c r="AI1388" s="508"/>
      <c r="AJ1388" s="508"/>
      <c r="AK1388" s="509">
        <f t="shared" si="271"/>
        <v>0</v>
      </c>
      <c r="AL1388" s="700">
        <f t="shared" si="272"/>
        <v>1</v>
      </c>
      <c r="AM1388" s="701">
        <f>IF(Tableau4[[#This Row],[N° pièce]]="",0,(Tableau4[[#This Row],[hors TVA]]+(Tableau4[[#This Row],[hors TVA]]*Tableau4[[#This Row],[Taux TVA]])-(Tableau4[[#This Row],[hors TVA]]*Tableau4[[#This Row],[Taux TVA]]*Tableau4[[#This Row],[Régime TVA Récupération:]]))*Tableau4[[#This Row],[Type 1]])</f>
        <v>0</v>
      </c>
      <c r="AN1388" s="701">
        <f>IF(Tableau4[[#This Row],[N° pièce]]="",0,IF($K$2="pôle",((Tableau4[[#This Row],[hors TVA]]+(Tableau4[[#This Row],[hors TVA]]*Tableau4[[#This Row],[Taux TVA]])-(Tableau4[[#This Row],[hors TVA]]*Tableau4[[#This Row],[Taux TVA]]*Tableau4[[#This Row],[Régime TVA Récupération:]]))*Tableau4[[#This Row],[Type 2]]),0))</f>
        <v>0</v>
      </c>
      <c r="AO1388" s="701">
        <f t="shared" si="268"/>
        <v>0</v>
      </c>
      <c r="AP1388" s="255">
        <f t="shared" si="273"/>
        <v>0</v>
      </c>
      <c r="AQ1388" s="506">
        <f t="shared" si="274"/>
        <v>0</v>
      </c>
      <c r="AR1388" s="671"/>
      <c r="AS1388" s="512"/>
      <c r="AT1388" s="513"/>
      <c r="AU1388" s="753"/>
      <c r="AV1388" s="484"/>
      <c r="AW1388" s="484"/>
      <c r="AX1388" s="484"/>
      <c r="AY1388" s="484"/>
      <c r="AZ1388" s="484"/>
    </row>
    <row r="1389" spans="1:55" ht="15" hidden="1">
      <c r="A1389" s="543"/>
      <c r="B1389" s="530"/>
      <c r="C1389" s="531"/>
      <c r="D1389" s="551"/>
      <c r="E1389" s="532"/>
      <c r="F1389" s="532"/>
      <c r="G1389" s="532"/>
      <c r="H1389" s="533">
        <v>0.21</v>
      </c>
      <c r="I1389" s="533">
        <v>1</v>
      </c>
      <c r="J1389" s="534"/>
      <c r="K1389" s="506">
        <f t="shared" si="269"/>
        <v>0</v>
      </c>
      <c r="L1389" s="536">
        <v>1</v>
      </c>
      <c r="M1389" s="536"/>
      <c r="N1389" s="700">
        <f t="shared" si="270"/>
        <v>1</v>
      </c>
      <c r="O1389" s="508"/>
      <c r="P1389" s="508"/>
      <c r="Q1389" s="508"/>
      <c r="R1389" s="508"/>
      <c r="S1389" s="508"/>
      <c r="T1389" s="508"/>
      <c r="U1389" s="508"/>
      <c r="V1389" s="508"/>
      <c r="W1389" s="508"/>
      <c r="X1389" s="508"/>
      <c r="Y1389" s="508"/>
      <c r="Z1389" s="508"/>
      <c r="AA1389" s="508"/>
      <c r="AB1389" s="508"/>
      <c r="AC1389" s="508"/>
      <c r="AD1389" s="508"/>
      <c r="AE1389" s="508"/>
      <c r="AF1389" s="508"/>
      <c r="AG1389" s="508"/>
      <c r="AH1389" s="508"/>
      <c r="AI1389" s="508"/>
      <c r="AJ1389" s="508"/>
      <c r="AK1389" s="509">
        <f t="shared" si="271"/>
        <v>0</v>
      </c>
      <c r="AL1389" s="700">
        <f t="shared" si="272"/>
        <v>1</v>
      </c>
      <c r="AM1389" s="701">
        <f>IF(Tableau4[[#This Row],[N° pièce]]="",0,(Tableau4[[#This Row],[hors TVA]]+(Tableau4[[#This Row],[hors TVA]]*Tableau4[[#This Row],[Taux TVA]])-(Tableau4[[#This Row],[hors TVA]]*Tableau4[[#This Row],[Taux TVA]]*Tableau4[[#This Row],[Régime TVA Récupération:]]))*Tableau4[[#This Row],[Type 1]])</f>
        <v>0</v>
      </c>
      <c r="AN1389" s="701">
        <f>IF(Tableau4[[#This Row],[N° pièce]]="",0,IF($K$2="pôle",((Tableau4[[#This Row],[hors TVA]]+(Tableau4[[#This Row],[hors TVA]]*Tableau4[[#This Row],[Taux TVA]])-(Tableau4[[#This Row],[hors TVA]]*Tableau4[[#This Row],[Taux TVA]]*Tableau4[[#This Row],[Régime TVA Récupération:]]))*Tableau4[[#This Row],[Type 2]]),0))</f>
        <v>0</v>
      </c>
      <c r="AO1389" s="701">
        <f t="shared" si="268"/>
        <v>0</v>
      </c>
      <c r="AP1389" s="255">
        <f t="shared" si="273"/>
        <v>0</v>
      </c>
      <c r="AQ1389" s="506">
        <f t="shared" si="274"/>
        <v>0</v>
      </c>
      <c r="AR1389" s="671"/>
      <c r="AS1389" s="512"/>
      <c r="AT1389" s="513"/>
      <c r="AU1389" s="753"/>
      <c r="AV1389" s="484"/>
      <c r="AW1389" s="484"/>
      <c r="AX1389" s="484"/>
      <c r="AY1389" s="484"/>
      <c r="AZ1389" s="484"/>
    </row>
    <row r="1390" spans="1:55" ht="15" hidden="1">
      <c r="A1390" s="543"/>
      <c r="B1390" s="530"/>
      <c r="C1390" s="531"/>
      <c r="D1390" s="551"/>
      <c r="E1390" s="532"/>
      <c r="F1390" s="532"/>
      <c r="G1390" s="532"/>
      <c r="H1390" s="533">
        <v>0.21</v>
      </c>
      <c r="I1390" s="533">
        <v>1</v>
      </c>
      <c r="J1390" s="534"/>
      <c r="K1390" s="506">
        <f t="shared" si="269"/>
        <v>0</v>
      </c>
      <c r="L1390" s="536">
        <v>1</v>
      </c>
      <c r="M1390" s="536"/>
      <c r="N1390" s="700">
        <f t="shared" si="270"/>
        <v>1</v>
      </c>
      <c r="O1390" s="508"/>
      <c r="P1390" s="508"/>
      <c r="Q1390" s="508"/>
      <c r="R1390" s="508"/>
      <c r="S1390" s="508"/>
      <c r="T1390" s="508"/>
      <c r="U1390" s="508"/>
      <c r="V1390" s="508"/>
      <c r="W1390" s="508"/>
      <c r="X1390" s="508"/>
      <c r="Y1390" s="508"/>
      <c r="Z1390" s="508"/>
      <c r="AA1390" s="508"/>
      <c r="AB1390" s="508"/>
      <c r="AC1390" s="508"/>
      <c r="AD1390" s="508"/>
      <c r="AE1390" s="508"/>
      <c r="AF1390" s="508"/>
      <c r="AG1390" s="508"/>
      <c r="AH1390" s="508"/>
      <c r="AI1390" s="508"/>
      <c r="AJ1390" s="508"/>
      <c r="AK1390" s="509">
        <f t="shared" si="271"/>
        <v>0</v>
      </c>
      <c r="AL1390" s="700">
        <f t="shared" si="272"/>
        <v>1</v>
      </c>
      <c r="AM1390" s="701">
        <f>IF(Tableau4[[#This Row],[N° pièce]]="",0,(Tableau4[[#This Row],[hors TVA]]+(Tableau4[[#This Row],[hors TVA]]*Tableau4[[#This Row],[Taux TVA]])-(Tableau4[[#This Row],[hors TVA]]*Tableau4[[#This Row],[Taux TVA]]*Tableau4[[#This Row],[Régime TVA Récupération:]]))*Tableau4[[#This Row],[Type 1]])</f>
        <v>0</v>
      </c>
      <c r="AN1390" s="701">
        <f>IF(Tableau4[[#This Row],[N° pièce]]="",0,IF($K$2="pôle",((Tableau4[[#This Row],[hors TVA]]+(Tableau4[[#This Row],[hors TVA]]*Tableau4[[#This Row],[Taux TVA]])-(Tableau4[[#This Row],[hors TVA]]*Tableau4[[#This Row],[Taux TVA]]*Tableau4[[#This Row],[Régime TVA Récupération:]]))*Tableau4[[#This Row],[Type 2]]),0))</f>
        <v>0</v>
      </c>
      <c r="AO1390" s="701">
        <f t="shared" si="268"/>
        <v>0</v>
      </c>
      <c r="AP1390" s="255">
        <f t="shared" si="273"/>
        <v>0</v>
      </c>
      <c r="AQ1390" s="506">
        <f t="shared" si="274"/>
        <v>0</v>
      </c>
      <c r="AR1390" s="671"/>
      <c r="AS1390" s="512"/>
      <c r="AT1390" s="513"/>
      <c r="AU1390" s="753"/>
      <c r="AV1390" s="484"/>
      <c r="AW1390" s="484"/>
      <c r="AX1390" s="484"/>
      <c r="AY1390" s="484"/>
      <c r="AZ1390" s="484"/>
    </row>
    <row r="1391" spans="1:55" ht="15" hidden="1">
      <c r="A1391" s="543"/>
      <c r="B1391" s="530"/>
      <c r="C1391" s="531"/>
      <c r="D1391" s="551"/>
      <c r="E1391" s="532"/>
      <c r="F1391" s="532"/>
      <c r="G1391" s="532"/>
      <c r="H1391" s="533">
        <v>0.21</v>
      </c>
      <c r="I1391" s="533">
        <v>1</v>
      </c>
      <c r="J1391" s="534"/>
      <c r="K1391" s="506">
        <f t="shared" si="269"/>
        <v>0</v>
      </c>
      <c r="L1391" s="536">
        <v>1</v>
      </c>
      <c r="M1391" s="536"/>
      <c r="N1391" s="700">
        <f t="shared" si="270"/>
        <v>1</v>
      </c>
      <c r="O1391" s="508"/>
      <c r="P1391" s="508"/>
      <c r="Q1391" s="508"/>
      <c r="R1391" s="508"/>
      <c r="S1391" s="508"/>
      <c r="T1391" s="508"/>
      <c r="U1391" s="508"/>
      <c r="V1391" s="508"/>
      <c r="W1391" s="508"/>
      <c r="X1391" s="508"/>
      <c r="Y1391" s="508"/>
      <c r="Z1391" s="508"/>
      <c r="AA1391" s="508"/>
      <c r="AB1391" s="508"/>
      <c r="AC1391" s="508"/>
      <c r="AD1391" s="508"/>
      <c r="AE1391" s="508"/>
      <c r="AF1391" s="508"/>
      <c r="AG1391" s="508"/>
      <c r="AH1391" s="508"/>
      <c r="AI1391" s="508"/>
      <c r="AJ1391" s="508"/>
      <c r="AK1391" s="509">
        <f t="shared" si="271"/>
        <v>0</v>
      </c>
      <c r="AL1391" s="700">
        <f t="shared" si="272"/>
        <v>1</v>
      </c>
      <c r="AM1391" s="701">
        <f>IF(Tableau4[[#This Row],[N° pièce]]="",0,(Tableau4[[#This Row],[hors TVA]]+(Tableau4[[#This Row],[hors TVA]]*Tableau4[[#This Row],[Taux TVA]])-(Tableau4[[#This Row],[hors TVA]]*Tableau4[[#This Row],[Taux TVA]]*Tableau4[[#This Row],[Régime TVA Récupération:]]))*Tableau4[[#This Row],[Type 1]])</f>
        <v>0</v>
      </c>
      <c r="AN1391" s="701">
        <f>IF(Tableau4[[#This Row],[N° pièce]]="",0,IF($K$2="pôle",((Tableau4[[#This Row],[hors TVA]]+(Tableau4[[#This Row],[hors TVA]]*Tableau4[[#This Row],[Taux TVA]])-(Tableau4[[#This Row],[hors TVA]]*Tableau4[[#This Row],[Taux TVA]]*Tableau4[[#This Row],[Régime TVA Récupération:]]))*Tableau4[[#This Row],[Type 2]]),0))</f>
        <v>0</v>
      </c>
      <c r="AO1391" s="701">
        <f t="shared" si="268"/>
        <v>0</v>
      </c>
      <c r="AP1391" s="255">
        <f t="shared" si="273"/>
        <v>0</v>
      </c>
      <c r="AQ1391" s="506">
        <f t="shared" si="274"/>
        <v>0</v>
      </c>
      <c r="AR1391" s="671"/>
      <c r="AS1391" s="512"/>
      <c r="AT1391" s="513"/>
      <c r="AU1391" s="753"/>
      <c r="AV1391" s="484"/>
      <c r="AW1391" s="484"/>
      <c r="AX1391" s="484"/>
      <c r="AY1391" s="484"/>
      <c r="AZ1391" s="484"/>
    </row>
    <row r="1392" spans="1:55" ht="15" hidden="1">
      <c r="A1392" s="543"/>
      <c r="B1392" s="530"/>
      <c r="C1392" s="531"/>
      <c r="D1392" s="551"/>
      <c r="E1392" s="532"/>
      <c r="F1392" s="532"/>
      <c r="G1392" s="532"/>
      <c r="H1392" s="533">
        <v>0.21</v>
      </c>
      <c r="I1392" s="533">
        <v>1</v>
      </c>
      <c r="J1392" s="534"/>
      <c r="K1392" s="506">
        <f t="shared" si="269"/>
        <v>0</v>
      </c>
      <c r="L1392" s="536">
        <v>1</v>
      </c>
      <c r="M1392" s="536"/>
      <c r="N1392" s="700">
        <f t="shared" si="270"/>
        <v>1</v>
      </c>
      <c r="O1392" s="508"/>
      <c r="P1392" s="508"/>
      <c r="Q1392" s="508"/>
      <c r="R1392" s="508"/>
      <c r="S1392" s="508"/>
      <c r="T1392" s="508"/>
      <c r="U1392" s="508"/>
      <c r="V1392" s="508"/>
      <c r="W1392" s="508"/>
      <c r="X1392" s="508"/>
      <c r="Y1392" s="508"/>
      <c r="Z1392" s="508"/>
      <c r="AA1392" s="508"/>
      <c r="AB1392" s="508"/>
      <c r="AC1392" s="508"/>
      <c r="AD1392" s="508"/>
      <c r="AE1392" s="508"/>
      <c r="AF1392" s="508"/>
      <c r="AG1392" s="508"/>
      <c r="AH1392" s="508"/>
      <c r="AI1392" s="508"/>
      <c r="AJ1392" s="508"/>
      <c r="AK1392" s="509">
        <f t="shared" si="271"/>
        <v>0</v>
      </c>
      <c r="AL1392" s="700">
        <f t="shared" si="272"/>
        <v>1</v>
      </c>
      <c r="AM1392" s="701">
        <f>IF(Tableau4[[#This Row],[N° pièce]]="",0,(Tableau4[[#This Row],[hors TVA]]+(Tableau4[[#This Row],[hors TVA]]*Tableau4[[#This Row],[Taux TVA]])-(Tableau4[[#This Row],[hors TVA]]*Tableau4[[#This Row],[Taux TVA]]*Tableau4[[#This Row],[Régime TVA Récupération:]]))*Tableau4[[#This Row],[Type 1]])</f>
        <v>0</v>
      </c>
      <c r="AN1392" s="701">
        <f>IF(Tableau4[[#This Row],[N° pièce]]="",0,IF($K$2="pôle",((Tableau4[[#This Row],[hors TVA]]+(Tableau4[[#This Row],[hors TVA]]*Tableau4[[#This Row],[Taux TVA]])-(Tableau4[[#This Row],[hors TVA]]*Tableau4[[#This Row],[Taux TVA]]*Tableau4[[#This Row],[Régime TVA Récupération:]]))*Tableau4[[#This Row],[Type 2]]),0))</f>
        <v>0</v>
      </c>
      <c r="AO1392" s="701">
        <f t="shared" si="268"/>
        <v>0</v>
      </c>
      <c r="AP1392" s="255">
        <f t="shared" si="273"/>
        <v>0</v>
      </c>
      <c r="AQ1392" s="506">
        <f t="shared" si="274"/>
        <v>0</v>
      </c>
      <c r="AR1392" s="671"/>
      <c r="AS1392" s="512"/>
      <c r="AT1392" s="513"/>
      <c r="AU1392" s="753"/>
      <c r="AV1392" s="484"/>
      <c r="AW1392" s="484"/>
      <c r="AX1392" s="484"/>
      <c r="AY1392" s="484"/>
      <c r="AZ1392" s="484"/>
    </row>
    <row r="1393" spans="1:52" ht="15" hidden="1">
      <c r="A1393" s="543"/>
      <c r="B1393" s="530"/>
      <c r="C1393" s="531"/>
      <c r="D1393" s="551"/>
      <c r="E1393" s="532"/>
      <c r="F1393" s="532"/>
      <c r="G1393" s="532"/>
      <c r="H1393" s="533">
        <v>0.21</v>
      </c>
      <c r="I1393" s="533">
        <v>1</v>
      </c>
      <c r="J1393" s="534"/>
      <c r="K1393" s="506">
        <f t="shared" si="269"/>
        <v>0</v>
      </c>
      <c r="L1393" s="536">
        <v>1</v>
      </c>
      <c r="M1393" s="536"/>
      <c r="N1393" s="700">
        <f t="shared" si="270"/>
        <v>1</v>
      </c>
      <c r="O1393" s="508"/>
      <c r="P1393" s="508"/>
      <c r="Q1393" s="508"/>
      <c r="R1393" s="508"/>
      <c r="S1393" s="508"/>
      <c r="T1393" s="508"/>
      <c r="U1393" s="508"/>
      <c r="V1393" s="508"/>
      <c r="W1393" s="508"/>
      <c r="X1393" s="508"/>
      <c r="Y1393" s="508"/>
      <c r="Z1393" s="508"/>
      <c r="AA1393" s="508"/>
      <c r="AB1393" s="508"/>
      <c r="AC1393" s="508"/>
      <c r="AD1393" s="508"/>
      <c r="AE1393" s="508"/>
      <c r="AF1393" s="508"/>
      <c r="AG1393" s="508"/>
      <c r="AH1393" s="508"/>
      <c r="AI1393" s="508"/>
      <c r="AJ1393" s="508"/>
      <c r="AK1393" s="509">
        <f t="shared" si="271"/>
        <v>0</v>
      </c>
      <c r="AL1393" s="700">
        <f t="shared" si="272"/>
        <v>1</v>
      </c>
      <c r="AM1393" s="701">
        <f>IF(Tableau4[[#This Row],[N° pièce]]="",0,(Tableau4[[#This Row],[hors TVA]]+(Tableau4[[#This Row],[hors TVA]]*Tableau4[[#This Row],[Taux TVA]])-(Tableau4[[#This Row],[hors TVA]]*Tableau4[[#This Row],[Taux TVA]]*Tableau4[[#This Row],[Régime TVA Récupération:]]))*Tableau4[[#This Row],[Type 1]])</f>
        <v>0</v>
      </c>
      <c r="AN1393" s="701">
        <f>IF(Tableau4[[#This Row],[N° pièce]]="",0,IF($K$2="pôle",((Tableau4[[#This Row],[hors TVA]]+(Tableau4[[#This Row],[hors TVA]]*Tableau4[[#This Row],[Taux TVA]])-(Tableau4[[#This Row],[hors TVA]]*Tableau4[[#This Row],[Taux TVA]]*Tableau4[[#This Row],[Régime TVA Récupération:]]))*Tableau4[[#This Row],[Type 2]]),0))</f>
        <v>0</v>
      </c>
      <c r="AO1393" s="701">
        <f t="shared" si="268"/>
        <v>0</v>
      </c>
      <c r="AP1393" s="255">
        <f t="shared" si="273"/>
        <v>0</v>
      </c>
      <c r="AQ1393" s="506">
        <f t="shared" si="274"/>
        <v>0</v>
      </c>
      <c r="AR1393" s="671"/>
      <c r="AS1393" s="512"/>
      <c r="AT1393" s="513"/>
      <c r="AU1393" s="753"/>
      <c r="AV1393" s="484"/>
      <c r="AW1393" s="484"/>
      <c r="AX1393" s="484"/>
      <c r="AY1393" s="484"/>
      <c r="AZ1393" s="484"/>
    </row>
    <row r="1394" spans="1:52" ht="15" hidden="1">
      <c r="A1394" s="543"/>
      <c r="B1394" s="530"/>
      <c r="C1394" s="531"/>
      <c r="D1394" s="551"/>
      <c r="E1394" s="532"/>
      <c r="F1394" s="532"/>
      <c r="G1394" s="532"/>
      <c r="H1394" s="533">
        <v>0.21</v>
      </c>
      <c r="I1394" s="533">
        <v>1</v>
      </c>
      <c r="J1394" s="534"/>
      <c r="K1394" s="506">
        <f t="shared" si="269"/>
        <v>0</v>
      </c>
      <c r="L1394" s="536">
        <v>1</v>
      </c>
      <c r="M1394" s="536"/>
      <c r="N1394" s="700">
        <f t="shared" si="270"/>
        <v>1</v>
      </c>
      <c r="O1394" s="508"/>
      <c r="P1394" s="508"/>
      <c r="Q1394" s="508"/>
      <c r="R1394" s="508"/>
      <c r="S1394" s="508"/>
      <c r="T1394" s="508"/>
      <c r="U1394" s="508"/>
      <c r="V1394" s="508"/>
      <c r="W1394" s="508"/>
      <c r="X1394" s="508"/>
      <c r="Y1394" s="508"/>
      <c r="Z1394" s="508"/>
      <c r="AA1394" s="508"/>
      <c r="AB1394" s="508"/>
      <c r="AC1394" s="508"/>
      <c r="AD1394" s="508"/>
      <c r="AE1394" s="508"/>
      <c r="AF1394" s="508"/>
      <c r="AG1394" s="508"/>
      <c r="AH1394" s="508"/>
      <c r="AI1394" s="508"/>
      <c r="AJ1394" s="508"/>
      <c r="AK1394" s="509">
        <f t="shared" si="271"/>
        <v>0</v>
      </c>
      <c r="AL1394" s="700">
        <f t="shared" si="272"/>
        <v>1</v>
      </c>
      <c r="AM1394" s="701">
        <f>IF(Tableau4[[#This Row],[N° pièce]]="",0,(Tableau4[[#This Row],[hors TVA]]+(Tableau4[[#This Row],[hors TVA]]*Tableau4[[#This Row],[Taux TVA]])-(Tableau4[[#This Row],[hors TVA]]*Tableau4[[#This Row],[Taux TVA]]*Tableau4[[#This Row],[Régime TVA Récupération:]]))*Tableau4[[#This Row],[Type 1]])</f>
        <v>0</v>
      </c>
      <c r="AN1394" s="701">
        <f>IF(Tableau4[[#This Row],[N° pièce]]="",0,IF($K$2="pôle",((Tableau4[[#This Row],[hors TVA]]+(Tableau4[[#This Row],[hors TVA]]*Tableau4[[#This Row],[Taux TVA]])-(Tableau4[[#This Row],[hors TVA]]*Tableau4[[#This Row],[Taux TVA]]*Tableau4[[#This Row],[Régime TVA Récupération:]]))*Tableau4[[#This Row],[Type 2]]),0))</f>
        <v>0</v>
      </c>
      <c r="AO1394" s="701">
        <f t="shared" si="268"/>
        <v>0</v>
      </c>
      <c r="AP1394" s="255">
        <f t="shared" si="273"/>
        <v>0</v>
      </c>
      <c r="AQ1394" s="506">
        <f t="shared" si="274"/>
        <v>0</v>
      </c>
      <c r="AR1394" s="671"/>
      <c r="AS1394" s="512"/>
      <c r="AT1394" s="513"/>
      <c r="AU1394" s="753"/>
      <c r="AV1394" s="484"/>
      <c r="AW1394" s="484"/>
      <c r="AX1394" s="484"/>
      <c r="AY1394" s="484"/>
      <c r="AZ1394" s="484"/>
    </row>
    <row r="1395" spans="1:52" ht="15" hidden="1">
      <c r="A1395" s="543"/>
      <c r="B1395" s="530"/>
      <c r="C1395" s="531"/>
      <c r="D1395" s="551"/>
      <c r="E1395" s="532"/>
      <c r="F1395" s="532"/>
      <c r="G1395" s="532"/>
      <c r="H1395" s="533">
        <v>0.21</v>
      </c>
      <c r="I1395" s="533">
        <v>1</v>
      </c>
      <c r="J1395" s="534"/>
      <c r="K1395" s="506">
        <f t="shared" si="269"/>
        <v>0</v>
      </c>
      <c r="L1395" s="536">
        <v>1</v>
      </c>
      <c r="M1395" s="536"/>
      <c r="N1395" s="700">
        <f t="shared" si="270"/>
        <v>1</v>
      </c>
      <c r="O1395" s="508"/>
      <c r="P1395" s="508"/>
      <c r="Q1395" s="508"/>
      <c r="R1395" s="508"/>
      <c r="S1395" s="508"/>
      <c r="T1395" s="508"/>
      <c r="U1395" s="508"/>
      <c r="V1395" s="508"/>
      <c r="W1395" s="508"/>
      <c r="X1395" s="508"/>
      <c r="Y1395" s="508"/>
      <c r="Z1395" s="508"/>
      <c r="AA1395" s="508"/>
      <c r="AB1395" s="508"/>
      <c r="AC1395" s="508"/>
      <c r="AD1395" s="508"/>
      <c r="AE1395" s="508"/>
      <c r="AF1395" s="508"/>
      <c r="AG1395" s="508"/>
      <c r="AH1395" s="508"/>
      <c r="AI1395" s="508"/>
      <c r="AJ1395" s="508"/>
      <c r="AK1395" s="509">
        <f t="shared" si="271"/>
        <v>0</v>
      </c>
      <c r="AL1395" s="700">
        <f t="shared" si="272"/>
        <v>1</v>
      </c>
      <c r="AM1395" s="701">
        <f>IF(Tableau4[[#This Row],[N° pièce]]="",0,(Tableau4[[#This Row],[hors TVA]]+(Tableau4[[#This Row],[hors TVA]]*Tableau4[[#This Row],[Taux TVA]])-(Tableau4[[#This Row],[hors TVA]]*Tableau4[[#This Row],[Taux TVA]]*Tableau4[[#This Row],[Régime TVA Récupération:]]))*Tableau4[[#This Row],[Type 1]])</f>
        <v>0</v>
      </c>
      <c r="AN1395" s="701">
        <f>IF(Tableau4[[#This Row],[N° pièce]]="",0,IF($K$2="pôle",((Tableau4[[#This Row],[hors TVA]]+(Tableau4[[#This Row],[hors TVA]]*Tableau4[[#This Row],[Taux TVA]])-(Tableau4[[#This Row],[hors TVA]]*Tableau4[[#This Row],[Taux TVA]]*Tableau4[[#This Row],[Régime TVA Récupération:]]))*Tableau4[[#This Row],[Type 2]]),0))</f>
        <v>0</v>
      </c>
      <c r="AO1395" s="701">
        <f t="shared" si="268"/>
        <v>0</v>
      </c>
      <c r="AP1395" s="255">
        <f t="shared" si="273"/>
        <v>0</v>
      </c>
      <c r="AQ1395" s="506">
        <f t="shared" si="274"/>
        <v>0</v>
      </c>
      <c r="AR1395" s="671"/>
      <c r="AS1395" s="512"/>
      <c r="AT1395" s="513"/>
      <c r="AU1395" s="753"/>
      <c r="AV1395" s="484"/>
      <c r="AW1395" s="484"/>
      <c r="AX1395" s="484"/>
      <c r="AY1395" s="484"/>
      <c r="AZ1395" s="484"/>
    </row>
    <row r="1396" spans="1:52" ht="15" hidden="1">
      <c r="A1396" s="543"/>
      <c r="B1396" s="530"/>
      <c r="C1396" s="531"/>
      <c r="D1396" s="551"/>
      <c r="E1396" s="532"/>
      <c r="F1396" s="532"/>
      <c r="G1396" s="532"/>
      <c r="H1396" s="533">
        <v>0.21</v>
      </c>
      <c r="I1396" s="533">
        <v>1</v>
      </c>
      <c r="J1396" s="534"/>
      <c r="K1396" s="506">
        <f t="shared" si="269"/>
        <v>0</v>
      </c>
      <c r="L1396" s="536">
        <v>1</v>
      </c>
      <c r="M1396" s="536"/>
      <c r="N1396" s="700">
        <f t="shared" si="270"/>
        <v>1</v>
      </c>
      <c r="O1396" s="508"/>
      <c r="P1396" s="508"/>
      <c r="Q1396" s="508"/>
      <c r="R1396" s="508"/>
      <c r="S1396" s="508"/>
      <c r="T1396" s="508"/>
      <c r="U1396" s="508"/>
      <c r="V1396" s="508"/>
      <c r="W1396" s="508"/>
      <c r="X1396" s="508"/>
      <c r="Y1396" s="508"/>
      <c r="Z1396" s="508"/>
      <c r="AA1396" s="508"/>
      <c r="AB1396" s="508"/>
      <c r="AC1396" s="508"/>
      <c r="AD1396" s="508"/>
      <c r="AE1396" s="508"/>
      <c r="AF1396" s="508"/>
      <c r="AG1396" s="508"/>
      <c r="AH1396" s="508"/>
      <c r="AI1396" s="508"/>
      <c r="AJ1396" s="508"/>
      <c r="AK1396" s="509">
        <f t="shared" si="271"/>
        <v>0</v>
      </c>
      <c r="AL1396" s="700">
        <f t="shared" si="272"/>
        <v>1</v>
      </c>
      <c r="AM1396" s="701">
        <f>IF(Tableau4[[#This Row],[N° pièce]]="",0,(Tableau4[[#This Row],[hors TVA]]+(Tableau4[[#This Row],[hors TVA]]*Tableau4[[#This Row],[Taux TVA]])-(Tableau4[[#This Row],[hors TVA]]*Tableau4[[#This Row],[Taux TVA]]*Tableau4[[#This Row],[Régime TVA Récupération:]]))*Tableau4[[#This Row],[Type 1]])</f>
        <v>0</v>
      </c>
      <c r="AN1396" s="701">
        <f>IF(Tableau4[[#This Row],[N° pièce]]="",0,IF($K$2="pôle",((Tableau4[[#This Row],[hors TVA]]+(Tableau4[[#This Row],[hors TVA]]*Tableau4[[#This Row],[Taux TVA]])-(Tableau4[[#This Row],[hors TVA]]*Tableau4[[#This Row],[Taux TVA]]*Tableau4[[#This Row],[Régime TVA Récupération:]]))*Tableau4[[#This Row],[Type 2]]),0))</f>
        <v>0</v>
      </c>
      <c r="AO1396" s="701">
        <f t="shared" si="268"/>
        <v>0</v>
      </c>
      <c r="AP1396" s="255">
        <f t="shared" si="273"/>
        <v>0</v>
      </c>
      <c r="AQ1396" s="506">
        <f t="shared" si="274"/>
        <v>0</v>
      </c>
      <c r="AR1396" s="671"/>
      <c r="AS1396" s="512"/>
      <c r="AT1396" s="513"/>
      <c r="AU1396" s="753"/>
      <c r="AV1396" s="484"/>
      <c r="AW1396" s="484"/>
      <c r="AX1396" s="484"/>
      <c r="AY1396" s="484"/>
      <c r="AZ1396" s="484"/>
    </row>
    <row r="1397" spans="1:52" ht="15" hidden="1">
      <c r="A1397" s="543"/>
      <c r="B1397" s="530"/>
      <c r="C1397" s="531"/>
      <c r="D1397" s="551"/>
      <c r="E1397" s="532"/>
      <c r="F1397" s="532"/>
      <c r="G1397" s="532"/>
      <c r="H1397" s="533">
        <v>0.21</v>
      </c>
      <c r="I1397" s="533">
        <v>1</v>
      </c>
      <c r="J1397" s="534"/>
      <c r="K1397" s="506">
        <f t="shared" si="269"/>
        <v>0</v>
      </c>
      <c r="L1397" s="536">
        <v>1</v>
      </c>
      <c r="M1397" s="536"/>
      <c r="N1397" s="700">
        <f t="shared" si="270"/>
        <v>1</v>
      </c>
      <c r="O1397" s="508"/>
      <c r="P1397" s="508"/>
      <c r="Q1397" s="508"/>
      <c r="R1397" s="508"/>
      <c r="S1397" s="508"/>
      <c r="T1397" s="508"/>
      <c r="U1397" s="508"/>
      <c r="V1397" s="508"/>
      <c r="W1397" s="508"/>
      <c r="X1397" s="508"/>
      <c r="Y1397" s="508"/>
      <c r="Z1397" s="508"/>
      <c r="AA1397" s="508"/>
      <c r="AB1397" s="508"/>
      <c r="AC1397" s="508"/>
      <c r="AD1397" s="508"/>
      <c r="AE1397" s="508"/>
      <c r="AF1397" s="508"/>
      <c r="AG1397" s="508"/>
      <c r="AH1397" s="508"/>
      <c r="AI1397" s="508"/>
      <c r="AJ1397" s="508"/>
      <c r="AK1397" s="509">
        <f t="shared" si="271"/>
        <v>0</v>
      </c>
      <c r="AL1397" s="700">
        <f t="shared" si="272"/>
        <v>1</v>
      </c>
      <c r="AM1397" s="701">
        <f>IF(Tableau4[[#This Row],[N° pièce]]="",0,(Tableau4[[#This Row],[hors TVA]]+(Tableau4[[#This Row],[hors TVA]]*Tableau4[[#This Row],[Taux TVA]])-(Tableau4[[#This Row],[hors TVA]]*Tableau4[[#This Row],[Taux TVA]]*Tableau4[[#This Row],[Régime TVA Récupération:]]))*Tableau4[[#This Row],[Type 1]])</f>
        <v>0</v>
      </c>
      <c r="AN1397" s="701">
        <f>IF(Tableau4[[#This Row],[N° pièce]]="",0,IF($K$2="pôle",((Tableau4[[#This Row],[hors TVA]]+(Tableau4[[#This Row],[hors TVA]]*Tableau4[[#This Row],[Taux TVA]])-(Tableau4[[#This Row],[hors TVA]]*Tableau4[[#This Row],[Taux TVA]]*Tableau4[[#This Row],[Régime TVA Récupération:]]))*Tableau4[[#This Row],[Type 2]]),0))</f>
        <v>0</v>
      </c>
      <c r="AO1397" s="701">
        <f t="shared" si="268"/>
        <v>0</v>
      </c>
      <c r="AP1397" s="255">
        <f t="shared" si="273"/>
        <v>0</v>
      </c>
      <c r="AQ1397" s="506">
        <f t="shared" si="274"/>
        <v>0</v>
      </c>
      <c r="AR1397" s="671"/>
      <c r="AS1397" s="512"/>
      <c r="AT1397" s="513"/>
      <c r="AU1397" s="753"/>
      <c r="AV1397" s="484"/>
      <c r="AW1397" s="484"/>
      <c r="AX1397" s="484"/>
      <c r="AY1397" s="484"/>
      <c r="AZ1397" s="484"/>
    </row>
    <row r="1398" spans="1:52" ht="15" hidden="1">
      <c r="A1398" s="543"/>
      <c r="B1398" s="530"/>
      <c r="C1398" s="531"/>
      <c r="D1398" s="551"/>
      <c r="E1398" s="532"/>
      <c r="F1398" s="532"/>
      <c r="G1398" s="532"/>
      <c r="H1398" s="533">
        <v>0.21</v>
      </c>
      <c r="I1398" s="533">
        <v>1</v>
      </c>
      <c r="J1398" s="534"/>
      <c r="K1398" s="506">
        <f t="shared" si="269"/>
        <v>0</v>
      </c>
      <c r="L1398" s="536">
        <v>1</v>
      </c>
      <c r="M1398" s="536"/>
      <c r="N1398" s="700">
        <f t="shared" si="270"/>
        <v>1</v>
      </c>
      <c r="O1398" s="508"/>
      <c r="P1398" s="508"/>
      <c r="Q1398" s="508"/>
      <c r="R1398" s="508"/>
      <c r="S1398" s="508"/>
      <c r="T1398" s="508"/>
      <c r="U1398" s="508"/>
      <c r="V1398" s="508"/>
      <c r="W1398" s="508"/>
      <c r="X1398" s="508"/>
      <c r="Y1398" s="508"/>
      <c r="Z1398" s="508"/>
      <c r="AA1398" s="508"/>
      <c r="AB1398" s="508"/>
      <c r="AC1398" s="508"/>
      <c r="AD1398" s="508"/>
      <c r="AE1398" s="508"/>
      <c r="AF1398" s="508"/>
      <c r="AG1398" s="508"/>
      <c r="AH1398" s="508"/>
      <c r="AI1398" s="508"/>
      <c r="AJ1398" s="508"/>
      <c r="AK1398" s="509">
        <f t="shared" si="271"/>
        <v>0</v>
      </c>
      <c r="AL1398" s="700">
        <f t="shared" si="272"/>
        <v>1</v>
      </c>
      <c r="AM1398" s="701">
        <f>IF(Tableau4[[#This Row],[N° pièce]]="",0,(Tableau4[[#This Row],[hors TVA]]+(Tableau4[[#This Row],[hors TVA]]*Tableau4[[#This Row],[Taux TVA]])-(Tableau4[[#This Row],[hors TVA]]*Tableau4[[#This Row],[Taux TVA]]*Tableau4[[#This Row],[Régime TVA Récupération:]]))*Tableau4[[#This Row],[Type 1]])</f>
        <v>0</v>
      </c>
      <c r="AN1398" s="701">
        <f>IF(Tableau4[[#This Row],[N° pièce]]="",0,IF($K$2="pôle",((Tableau4[[#This Row],[hors TVA]]+(Tableau4[[#This Row],[hors TVA]]*Tableau4[[#This Row],[Taux TVA]])-(Tableau4[[#This Row],[hors TVA]]*Tableau4[[#This Row],[Taux TVA]]*Tableau4[[#This Row],[Régime TVA Récupération:]]))*Tableau4[[#This Row],[Type 2]]),0))</f>
        <v>0</v>
      </c>
      <c r="AO1398" s="701">
        <f t="shared" si="268"/>
        <v>0</v>
      </c>
      <c r="AP1398" s="255">
        <f t="shared" si="273"/>
        <v>0</v>
      </c>
      <c r="AQ1398" s="506">
        <f t="shared" si="274"/>
        <v>0</v>
      </c>
      <c r="AR1398" s="671"/>
      <c r="AS1398" s="512"/>
      <c r="AT1398" s="513"/>
      <c r="AU1398" s="753"/>
      <c r="AV1398" s="484"/>
      <c r="AW1398" s="484"/>
      <c r="AX1398" s="484"/>
      <c r="AY1398" s="484"/>
      <c r="AZ1398" s="484"/>
    </row>
    <row r="1399" spans="1:52" ht="15" hidden="1">
      <c r="A1399" s="543"/>
      <c r="B1399" s="530"/>
      <c r="C1399" s="531"/>
      <c r="D1399" s="551"/>
      <c r="E1399" s="532"/>
      <c r="F1399" s="532"/>
      <c r="G1399" s="532"/>
      <c r="H1399" s="533">
        <v>0.21</v>
      </c>
      <c r="I1399" s="533">
        <v>1</v>
      </c>
      <c r="J1399" s="534"/>
      <c r="K1399" s="506">
        <f t="shared" si="269"/>
        <v>0</v>
      </c>
      <c r="L1399" s="536">
        <v>1</v>
      </c>
      <c r="M1399" s="536"/>
      <c r="N1399" s="700">
        <f t="shared" si="270"/>
        <v>1</v>
      </c>
      <c r="O1399" s="508"/>
      <c r="P1399" s="508"/>
      <c r="Q1399" s="508"/>
      <c r="R1399" s="508"/>
      <c r="S1399" s="508"/>
      <c r="T1399" s="508"/>
      <c r="U1399" s="508"/>
      <c r="V1399" s="508"/>
      <c r="W1399" s="508"/>
      <c r="X1399" s="508"/>
      <c r="Y1399" s="508"/>
      <c r="Z1399" s="508"/>
      <c r="AA1399" s="508"/>
      <c r="AB1399" s="508"/>
      <c r="AC1399" s="508"/>
      <c r="AD1399" s="508"/>
      <c r="AE1399" s="508"/>
      <c r="AF1399" s="508"/>
      <c r="AG1399" s="508"/>
      <c r="AH1399" s="508"/>
      <c r="AI1399" s="508"/>
      <c r="AJ1399" s="508"/>
      <c r="AK1399" s="509">
        <f t="shared" si="271"/>
        <v>0</v>
      </c>
      <c r="AL1399" s="700">
        <f t="shared" si="272"/>
        <v>1</v>
      </c>
      <c r="AM1399" s="701">
        <f>IF(Tableau4[[#This Row],[N° pièce]]="",0,(Tableau4[[#This Row],[hors TVA]]+(Tableau4[[#This Row],[hors TVA]]*Tableau4[[#This Row],[Taux TVA]])-(Tableau4[[#This Row],[hors TVA]]*Tableau4[[#This Row],[Taux TVA]]*Tableau4[[#This Row],[Régime TVA Récupération:]]))*Tableau4[[#This Row],[Type 1]])</f>
        <v>0</v>
      </c>
      <c r="AN1399" s="701">
        <f>IF(Tableau4[[#This Row],[N° pièce]]="",0,IF($K$2="pôle",((Tableau4[[#This Row],[hors TVA]]+(Tableau4[[#This Row],[hors TVA]]*Tableau4[[#This Row],[Taux TVA]])-(Tableau4[[#This Row],[hors TVA]]*Tableau4[[#This Row],[Taux TVA]]*Tableau4[[#This Row],[Régime TVA Récupération:]]))*Tableau4[[#This Row],[Type 2]]),0))</f>
        <v>0</v>
      </c>
      <c r="AO1399" s="701">
        <f t="shared" si="268"/>
        <v>0</v>
      </c>
      <c r="AP1399" s="255">
        <f t="shared" si="273"/>
        <v>0</v>
      </c>
      <c r="AQ1399" s="506">
        <f t="shared" si="274"/>
        <v>0</v>
      </c>
      <c r="AR1399" s="671"/>
      <c r="AS1399" s="512"/>
      <c r="AT1399" s="513"/>
      <c r="AU1399" s="753"/>
      <c r="AV1399" s="484"/>
      <c r="AW1399" s="484"/>
      <c r="AX1399" s="484"/>
      <c r="AY1399" s="484"/>
      <c r="AZ1399" s="484"/>
    </row>
    <row r="1400" spans="1:52" ht="15" hidden="1">
      <c r="A1400" s="543"/>
      <c r="B1400" s="530"/>
      <c r="C1400" s="531"/>
      <c r="D1400" s="551"/>
      <c r="E1400" s="532"/>
      <c r="F1400" s="532"/>
      <c r="G1400" s="532"/>
      <c r="H1400" s="533">
        <v>0.21</v>
      </c>
      <c r="I1400" s="533">
        <v>1</v>
      </c>
      <c r="J1400" s="534"/>
      <c r="K1400" s="506">
        <f t="shared" si="269"/>
        <v>0</v>
      </c>
      <c r="L1400" s="536">
        <v>1</v>
      </c>
      <c r="M1400" s="536"/>
      <c r="N1400" s="700">
        <f t="shared" si="270"/>
        <v>1</v>
      </c>
      <c r="O1400" s="508"/>
      <c r="P1400" s="508"/>
      <c r="Q1400" s="508"/>
      <c r="R1400" s="508"/>
      <c r="S1400" s="508"/>
      <c r="T1400" s="508"/>
      <c r="U1400" s="508"/>
      <c r="V1400" s="508"/>
      <c r="W1400" s="508"/>
      <c r="X1400" s="508"/>
      <c r="Y1400" s="508"/>
      <c r="Z1400" s="508"/>
      <c r="AA1400" s="508"/>
      <c r="AB1400" s="508"/>
      <c r="AC1400" s="508"/>
      <c r="AD1400" s="508"/>
      <c r="AE1400" s="508"/>
      <c r="AF1400" s="508"/>
      <c r="AG1400" s="508"/>
      <c r="AH1400" s="508"/>
      <c r="AI1400" s="508"/>
      <c r="AJ1400" s="508"/>
      <c r="AK1400" s="509">
        <f t="shared" si="271"/>
        <v>0</v>
      </c>
      <c r="AL1400" s="700">
        <f t="shared" si="272"/>
        <v>1</v>
      </c>
      <c r="AM1400" s="701">
        <f>IF(Tableau4[[#This Row],[N° pièce]]="",0,(Tableau4[[#This Row],[hors TVA]]+(Tableau4[[#This Row],[hors TVA]]*Tableau4[[#This Row],[Taux TVA]])-(Tableau4[[#This Row],[hors TVA]]*Tableau4[[#This Row],[Taux TVA]]*Tableau4[[#This Row],[Régime TVA Récupération:]]))*Tableau4[[#This Row],[Type 1]])</f>
        <v>0</v>
      </c>
      <c r="AN1400" s="701">
        <f>IF(Tableau4[[#This Row],[N° pièce]]="",0,IF($K$2="pôle",((Tableau4[[#This Row],[hors TVA]]+(Tableau4[[#This Row],[hors TVA]]*Tableau4[[#This Row],[Taux TVA]])-(Tableau4[[#This Row],[hors TVA]]*Tableau4[[#This Row],[Taux TVA]]*Tableau4[[#This Row],[Régime TVA Récupération:]]))*Tableau4[[#This Row],[Type 2]]),0))</f>
        <v>0</v>
      </c>
      <c r="AO1400" s="701">
        <f t="shared" si="268"/>
        <v>0</v>
      </c>
      <c r="AP1400" s="255">
        <f t="shared" si="273"/>
        <v>0</v>
      </c>
      <c r="AQ1400" s="506">
        <f t="shared" si="274"/>
        <v>0</v>
      </c>
      <c r="AR1400" s="671"/>
      <c r="AS1400" s="512"/>
      <c r="AT1400" s="513"/>
      <c r="AU1400" s="753"/>
      <c r="AV1400" s="484"/>
      <c r="AW1400" s="484"/>
      <c r="AX1400" s="484"/>
      <c r="AY1400" s="484"/>
      <c r="AZ1400" s="484"/>
    </row>
    <row r="1401" spans="1:52" ht="15" hidden="1">
      <c r="A1401" s="543"/>
      <c r="B1401" s="530"/>
      <c r="C1401" s="531"/>
      <c r="D1401" s="551"/>
      <c r="E1401" s="532"/>
      <c r="F1401" s="532"/>
      <c r="G1401" s="532"/>
      <c r="H1401" s="533">
        <v>0.21</v>
      </c>
      <c r="I1401" s="533">
        <v>1</v>
      </c>
      <c r="J1401" s="534"/>
      <c r="K1401" s="506">
        <f t="shared" si="269"/>
        <v>0</v>
      </c>
      <c r="L1401" s="536">
        <v>1</v>
      </c>
      <c r="M1401" s="536"/>
      <c r="N1401" s="700">
        <f t="shared" si="270"/>
        <v>1</v>
      </c>
      <c r="O1401" s="508"/>
      <c r="P1401" s="508"/>
      <c r="Q1401" s="508"/>
      <c r="R1401" s="508"/>
      <c r="S1401" s="508"/>
      <c r="T1401" s="508"/>
      <c r="U1401" s="508"/>
      <c r="V1401" s="508"/>
      <c r="W1401" s="508"/>
      <c r="X1401" s="508"/>
      <c r="Y1401" s="508"/>
      <c r="Z1401" s="508"/>
      <c r="AA1401" s="508"/>
      <c r="AB1401" s="508"/>
      <c r="AC1401" s="508"/>
      <c r="AD1401" s="508"/>
      <c r="AE1401" s="508"/>
      <c r="AF1401" s="508"/>
      <c r="AG1401" s="508"/>
      <c r="AH1401" s="508"/>
      <c r="AI1401" s="508"/>
      <c r="AJ1401" s="508"/>
      <c r="AK1401" s="509">
        <f t="shared" si="271"/>
        <v>0</v>
      </c>
      <c r="AL1401" s="700">
        <f t="shared" si="272"/>
        <v>1</v>
      </c>
      <c r="AM1401" s="701">
        <f>IF(Tableau4[[#This Row],[N° pièce]]="",0,(Tableau4[[#This Row],[hors TVA]]+(Tableau4[[#This Row],[hors TVA]]*Tableau4[[#This Row],[Taux TVA]])-(Tableau4[[#This Row],[hors TVA]]*Tableau4[[#This Row],[Taux TVA]]*Tableau4[[#This Row],[Régime TVA Récupération:]]))*Tableau4[[#This Row],[Type 1]])</f>
        <v>0</v>
      </c>
      <c r="AN1401" s="701">
        <f>IF(Tableau4[[#This Row],[N° pièce]]="",0,IF($K$2="pôle",((Tableau4[[#This Row],[hors TVA]]+(Tableau4[[#This Row],[hors TVA]]*Tableau4[[#This Row],[Taux TVA]])-(Tableau4[[#This Row],[hors TVA]]*Tableau4[[#This Row],[Taux TVA]]*Tableau4[[#This Row],[Régime TVA Récupération:]]))*Tableau4[[#This Row],[Type 2]]),0))</f>
        <v>0</v>
      </c>
      <c r="AO1401" s="701">
        <f t="shared" si="268"/>
        <v>0</v>
      </c>
      <c r="AP1401" s="255">
        <f t="shared" si="273"/>
        <v>0</v>
      </c>
      <c r="AQ1401" s="506">
        <f t="shared" si="274"/>
        <v>0</v>
      </c>
      <c r="AR1401" s="671"/>
      <c r="AS1401" s="512"/>
      <c r="AT1401" s="513"/>
      <c r="AU1401" s="753"/>
      <c r="AV1401" s="484"/>
      <c r="AW1401" s="484"/>
      <c r="AX1401" s="484"/>
      <c r="AY1401" s="484"/>
      <c r="AZ1401" s="484"/>
    </row>
    <row r="1402" spans="1:52" ht="15" hidden="1">
      <c r="A1402" s="543"/>
      <c r="B1402" s="530"/>
      <c r="C1402" s="531"/>
      <c r="D1402" s="551"/>
      <c r="E1402" s="532"/>
      <c r="F1402" s="532"/>
      <c r="G1402" s="532"/>
      <c r="H1402" s="533">
        <v>0.21</v>
      </c>
      <c r="I1402" s="533">
        <v>1</v>
      </c>
      <c r="J1402" s="534"/>
      <c r="K1402" s="506">
        <f t="shared" si="269"/>
        <v>0</v>
      </c>
      <c r="L1402" s="536">
        <v>1</v>
      </c>
      <c r="M1402" s="536"/>
      <c r="N1402" s="700">
        <f t="shared" si="270"/>
        <v>1</v>
      </c>
      <c r="O1402" s="508"/>
      <c r="P1402" s="508"/>
      <c r="Q1402" s="508"/>
      <c r="R1402" s="508"/>
      <c r="S1402" s="508"/>
      <c r="T1402" s="508"/>
      <c r="U1402" s="508"/>
      <c r="V1402" s="508"/>
      <c r="W1402" s="508"/>
      <c r="X1402" s="508"/>
      <c r="Y1402" s="508"/>
      <c r="Z1402" s="508"/>
      <c r="AA1402" s="508"/>
      <c r="AB1402" s="508"/>
      <c r="AC1402" s="508"/>
      <c r="AD1402" s="508"/>
      <c r="AE1402" s="508"/>
      <c r="AF1402" s="508"/>
      <c r="AG1402" s="508"/>
      <c r="AH1402" s="508"/>
      <c r="AI1402" s="508"/>
      <c r="AJ1402" s="508"/>
      <c r="AK1402" s="509">
        <f t="shared" si="271"/>
        <v>0</v>
      </c>
      <c r="AL1402" s="700">
        <f t="shared" si="272"/>
        <v>1</v>
      </c>
      <c r="AM1402" s="701">
        <f>IF(Tableau4[[#This Row],[N° pièce]]="",0,(Tableau4[[#This Row],[hors TVA]]+(Tableau4[[#This Row],[hors TVA]]*Tableau4[[#This Row],[Taux TVA]])-(Tableau4[[#This Row],[hors TVA]]*Tableau4[[#This Row],[Taux TVA]]*Tableau4[[#This Row],[Régime TVA Récupération:]]))*Tableau4[[#This Row],[Type 1]])</f>
        <v>0</v>
      </c>
      <c r="AN1402" s="701">
        <f>IF(Tableau4[[#This Row],[N° pièce]]="",0,IF($K$2="pôle",((Tableau4[[#This Row],[hors TVA]]+(Tableau4[[#This Row],[hors TVA]]*Tableau4[[#This Row],[Taux TVA]])-(Tableau4[[#This Row],[hors TVA]]*Tableau4[[#This Row],[Taux TVA]]*Tableau4[[#This Row],[Régime TVA Récupération:]]))*Tableau4[[#This Row],[Type 2]]),0))</f>
        <v>0</v>
      </c>
      <c r="AO1402" s="701">
        <f t="shared" si="268"/>
        <v>0</v>
      </c>
      <c r="AP1402" s="255">
        <f t="shared" si="273"/>
        <v>0</v>
      </c>
      <c r="AQ1402" s="506">
        <f t="shared" si="274"/>
        <v>0</v>
      </c>
      <c r="AR1402" s="671"/>
      <c r="AS1402" s="512"/>
      <c r="AT1402" s="513"/>
      <c r="AU1402" s="753"/>
      <c r="AV1402" s="484"/>
      <c r="AW1402" s="484"/>
      <c r="AX1402" s="484"/>
      <c r="AY1402" s="484"/>
      <c r="AZ1402" s="484"/>
    </row>
    <row r="1403" spans="1:52" ht="15" hidden="1">
      <c r="A1403" s="543"/>
      <c r="B1403" s="530"/>
      <c r="C1403" s="531"/>
      <c r="D1403" s="551"/>
      <c r="E1403" s="532"/>
      <c r="F1403" s="532"/>
      <c r="G1403" s="532"/>
      <c r="H1403" s="533">
        <v>0.21</v>
      </c>
      <c r="I1403" s="533">
        <v>1</v>
      </c>
      <c r="J1403" s="534"/>
      <c r="K1403" s="506">
        <f t="shared" si="269"/>
        <v>0</v>
      </c>
      <c r="L1403" s="536">
        <v>1</v>
      </c>
      <c r="M1403" s="536"/>
      <c r="N1403" s="700">
        <f t="shared" si="270"/>
        <v>1</v>
      </c>
      <c r="O1403" s="508"/>
      <c r="P1403" s="508"/>
      <c r="Q1403" s="508"/>
      <c r="R1403" s="508"/>
      <c r="S1403" s="508"/>
      <c r="T1403" s="508"/>
      <c r="U1403" s="508"/>
      <c r="V1403" s="508"/>
      <c r="W1403" s="508"/>
      <c r="X1403" s="508"/>
      <c r="Y1403" s="508"/>
      <c r="Z1403" s="508"/>
      <c r="AA1403" s="508"/>
      <c r="AB1403" s="508"/>
      <c r="AC1403" s="508"/>
      <c r="AD1403" s="508"/>
      <c r="AE1403" s="508"/>
      <c r="AF1403" s="508"/>
      <c r="AG1403" s="508"/>
      <c r="AH1403" s="508"/>
      <c r="AI1403" s="508"/>
      <c r="AJ1403" s="508"/>
      <c r="AK1403" s="509">
        <f t="shared" si="271"/>
        <v>0</v>
      </c>
      <c r="AL1403" s="700">
        <f t="shared" si="272"/>
        <v>1</v>
      </c>
      <c r="AM1403" s="701">
        <f>IF(Tableau4[[#This Row],[N° pièce]]="",0,(Tableau4[[#This Row],[hors TVA]]+(Tableau4[[#This Row],[hors TVA]]*Tableau4[[#This Row],[Taux TVA]])-(Tableau4[[#This Row],[hors TVA]]*Tableau4[[#This Row],[Taux TVA]]*Tableau4[[#This Row],[Régime TVA Récupération:]]))*Tableau4[[#This Row],[Type 1]])</f>
        <v>0</v>
      </c>
      <c r="AN1403" s="701">
        <f>IF(Tableau4[[#This Row],[N° pièce]]="",0,IF($K$2="pôle",((Tableau4[[#This Row],[hors TVA]]+(Tableau4[[#This Row],[hors TVA]]*Tableau4[[#This Row],[Taux TVA]])-(Tableau4[[#This Row],[hors TVA]]*Tableau4[[#This Row],[Taux TVA]]*Tableau4[[#This Row],[Régime TVA Récupération:]]))*Tableau4[[#This Row],[Type 2]]),0))</f>
        <v>0</v>
      </c>
      <c r="AO1403" s="701">
        <f t="shared" si="268"/>
        <v>0</v>
      </c>
      <c r="AP1403" s="255">
        <f t="shared" si="273"/>
        <v>0</v>
      </c>
      <c r="AQ1403" s="506">
        <f t="shared" si="274"/>
        <v>0</v>
      </c>
      <c r="AR1403" s="671"/>
      <c r="AS1403" s="512"/>
      <c r="AT1403" s="513"/>
      <c r="AU1403" s="753"/>
      <c r="AV1403" s="484"/>
      <c r="AW1403" s="484"/>
      <c r="AX1403" s="484"/>
      <c r="AY1403" s="484"/>
      <c r="AZ1403" s="484"/>
    </row>
    <row r="1404" spans="1:52" ht="15" hidden="1">
      <c r="A1404" s="543"/>
      <c r="B1404" s="530"/>
      <c r="C1404" s="531"/>
      <c r="D1404" s="551"/>
      <c r="E1404" s="532"/>
      <c r="F1404" s="532"/>
      <c r="G1404" s="532"/>
      <c r="H1404" s="533">
        <v>0.21</v>
      </c>
      <c r="I1404" s="533">
        <v>1</v>
      </c>
      <c r="J1404" s="534"/>
      <c r="K1404" s="506">
        <f t="shared" si="269"/>
        <v>0</v>
      </c>
      <c r="L1404" s="536">
        <v>1</v>
      </c>
      <c r="M1404" s="536"/>
      <c r="N1404" s="700">
        <f t="shared" si="270"/>
        <v>1</v>
      </c>
      <c r="O1404" s="508"/>
      <c r="P1404" s="508"/>
      <c r="Q1404" s="508"/>
      <c r="R1404" s="508"/>
      <c r="S1404" s="508"/>
      <c r="T1404" s="508"/>
      <c r="U1404" s="508"/>
      <c r="V1404" s="508"/>
      <c r="W1404" s="508"/>
      <c r="X1404" s="508"/>
      <c r="Y1404" s="508"/>
      <c r="Z1404" s="508"/>
      <c r="AA1404" s="508"/>
      <c r="AB1404" s="508"/>
      <c r="AC1404" s="508"/>
      <c r="AD1404" s="508"/>
      <c r="AE1404" s="508"/>
      <c r="AF1404" s="508"/>
      <c r="AG1404" s="508"/>
      <c r="AH1404" s="508"/>
      <c r="AI1404" s="508"/>
      <c r="AJ1404" s="508"/>
      <c r="AK1404" s="509">
        <f t="shared" si="271"/>
        <v>0</v>
      </c>
      <c r="AL1404" s="700">
        <f t="shared" si="272"/>
        <v>1</v>
      </c>
      <c r="AM1404" s="701">
        <f>IF(Tableau4[[#This Row],[N° pièce]]="",0,(Tableau4[[#This Row],[hors TVA]]+(Tableau4[[#This Row],[hors TVA]]*Tableau4[[#This Row],[Taux TVA]])-(Tableau4[[#This Row],[hors TVA]]*Tableau4[[#This Row],[Taux TVA]]*Tableau4[[#This Row],[Régime TVA Récupération:]]))*Tableau4[[#This Row],[Type 1]])</f>
        <v>0</v>
      </c>
      <c r="AN1404" s="701">
        <f>IF(Tableau4[[#This Row],[N° pièce]]="",0,IF($K$2="pôle",((Tableau4[[#This Row],[hors TVA]]+(Tableau4[[#This Row],[hors TVA]]*Tableau4[[#This Row],[Taux TVA]])-(Tableau4[[#This Row],[hors TVA]]*Tableau4[[#This Row],[Taux TVA]]*Tableau4[[#This Row],[Régime TVA Récupération:]]))*Tableau4[[#This Row],[Type 2]]),0))</f>
        <v>0</v>
      </c>
      <c r="AO1404" s="701">
        <f t="shared" si="268"/>
        <v>0</v>
      </c>
      <c r="AP1404" s="255">
        <f t="shared" si="273"/>
        <v>0</v>
      </c>
      <c r="AQ1404" s="506">
        <f t="shared" si="274"/>
        <v>0</v>
      </c>
      <c r="AR1404" s="671"/>
      <c r="AS1404" s="512"/>
      <c r="AT1404" s="513"/>
      <c r="AU1404" s="753"/>
      <c r="AV1404" s="484"/>
      <c r="AW1404" s="484"/>
      <c r="AX1404" s="484"/>
      <c r="AY1404" s="484"/>
      <c r="AZ1404" s="484"/>
    </row>
    <row r="1405" spans="1:52" ht="15" hidden="1">
      <c r="A1405" s="543"/>
      <c r="B1405" s="530"/>
      <c r="C1405" s="531"/>
      <c r="D1405" s="551"/>
      <c r="E1405" s="532"/>
      <c r="F1405" s="532"/>
      <c r="G1405" s="532"/>
      <c r="H1405" s="533">
        <v>0.21</v>
      </c>
      <c r="I1405" s="533">
        <v>1</v>
      </c>
      <c r="J1405" s="534"/>
      <c r="K1405" s="506">
        <f t="shared" si="269"/>
        <v>0</v>
      </c>
      <c r="L1405" s="536">
        <v>1</v>
      </c>
      <c r="M1405" s="536"/>
      <c r="N1405" s="700">
        <f t="shared" si="270"/>
        <v>1</v>
      </c>
      <c r="O1405" s="508"/>
      <c r="P1405" s="508"/>
      <c r="Q1405" s="508"/>
      <c r="R1405" s="508"/>
      <c r="S1405" s="508"/>
      <c r="T1405" s="508"/>
      <c r="U1405" s="508"/>
      <c r="V1405" s="508"/>
      <c r="W1405" s="508"/>
      <c r="X1405" s="508"/>
      <c r="Y1405" s="508"/>
      <c r="Z1405" s="508"/>
      <c r="AA1405" s="508"/>
      <c r="AB1405" s="508"/>
      <c r="AC1405" s="508"/>
      <c r="AD1405" s="508"/>
      <c r="AE1405" s="508"/>
      <c r="AF1405" s="508"/>
      <c r="AG1405" s="508"/>
      <c r="AH1405" s="508"/>
      <c r="AI1405" s="508"/>
      <c r="AJ1405" s="508"/>
      <c r="AK1405" s="509">
        <f t="shared" si="271"/>
        <v>0</v>
      </c>
      <c r="AL1405" s="700">
        <f t="shared" si="272"/>
        <v>1</v>
      </c>
      <c r="AM1405" s="701">
        <f>IF(Tableau4[[#This Row],[N° pièce]]="",0,(Tableau4[[#This Row],[hors TVA]]+(Tableau4[[#This Row],[hors TVA]]*Tableau4[[#This Row],[Taux TVA]])-(Tableau4[[#This Row],[hors TVA]]*Tableau4[[#This Row],[Taux TVA]]*Tableau4[[#This Row],[Régime TVA Récupération:]]))*Tableau4[[#This Row],[Type 1]])</f>
        <v>0</v>
      </c>
      <c r="AN1405" s="701">
        <f>IF(Tableau4[[#This Row],[N° pièce]]="",0,IF($K$2="pôle",((Tableau4[[#This Row],[hors TVA]]+(Tableau4[[#This Row],[hors TVA]]*Tableau4[[#This Row],[Taux TVA]])-(Tableau4[[#This Row],[hors TVA]]*Tableau4[[#This Row],[Taux TVA]]*Tableau4[[#This Row],[Régime TVA Récupération:]]))*Tableau4[[#This Row],[Type 2]]),0))</f>
        <v>0</v>
      </c>
      <c r="AO1405" s="701">
        <f t="shared" si="268"/>
        <v>0</v>
      </c>
      <c r="AP1405" s="255">
        <f t="shared" si="273"/>
        <v>0</v>
      </c>
      <c r="AQ1405" s="506">
        <f t="shared" si="274"/>
        <v>0</v>
      </c>
      <c r="AR1405" s="671"/>
      <c r="AS1405" s="512"/>
      <c r="AT1405" s="513"/>
      <c r="AU1405" s="753"/>
      <c r="AV1405" s="484"/>
      <c r="AW1405" s="484"/>
      <c r="AX1405" s="484"/>
      <c r="AY1405" s="484"/>
      <c r="AZ1405" s="484"/>
    </row>
    <row r="1406" spans="1:52" ht="15" hidden="1">
      <c r="A1406" s="543"/>
      <c r="B1406" s="530"/>
      <c r="C1406" s="531"/>
      <c r="D1406" s="551"/>
      <c r="E1406" s="532"/>
      <c r="F1406" s="532"/>
      <c r="G1406" s="532"/>
      <c r="H1406" s="533">
        <v>0.21</v>
      </c>
      <c r="I1406" s="533">
        <v>1</v>
      </c>
      <c r="J1406" s="534"/>
      <c r="K1406" s="506">
        <f t="shared" si="269"/>
        <v>0</v>
      </c>
      <c r="L1406" s="536">
        <v>1</v>
      </c>
      <c r="M1406" s="536"/>
      <c r="N1406" s="700">
        <f t="shared" si="270"/>
        <v>1</v>
      </c>
      <c r="O1406" s="508"/>
      <c r="P1406" s="508"/>
      <c r="Q1406" s="508"/>
      <c r="R1406" s="508"/>
      <c r="S1406" s="508"/>
      <c r="T1406" s="508"/>
      <c r="U1406" s="508"/>
      <c r="V1406" s="508"/>
      <c r="W1406" s="508"/>
      <c r="X1406" s="508"/>
      <c r="Y1406" s="508"/>
      <c r="Z1406" s="508"/>
      <c r="AA1406" s="508"/>
      <c r="AB1406" s="508"/>
      <c r="AC1406" s="508"/>
      <c r="AD1406" s="508"/>
      <c r="AE1406" s="508"/>
      <c r="AF1406" s="508"/>
      <c r="AG1406" s="508"/>
      <c r="AH1406" s="508"/>
      <c r="AI1406" s="508"/>
      <c r="AJ1406" s="508"/>
      <c r="AK1406" s="509">
        <f t="shared" si="271"/>
        <v>0</v>
      </c>
      <c r="AL1406" s="700">
        <f t="shared" si="272"/>
        <v>1</v>
      </c>
      <c r="AM1406" s="701">
        <f>IF(Tableau4[[#This Row],[N° pièce]]="",0,(Tableau4[[#This Row],[hors TVA]]+(Tableau4[[#This Row],[hors TVA]]*Tableau4[[#This Row],[Taux TVA]])-(Tableau4[[#This Row],[hors TVA]]*Tableau4[[#This Row],[Taux TVA]]*Tableau4[[#This Row],[Régime TVA Récupération:]]))*Tableau4[[#This Row],[Type 1]])</f>
        <v>0</v>
      </c>
      <c r="AN1406" s="701">
        <f>IF(Tableau4[[#This Row],[N° pièce]]="",0,IF($K$2="pôle",((Tableau4[[#This Row],[hors TVA]]+(Tableau4[[#This Row],[hors TVA]]*Tableau4[[#This Row],[Taux TVA]])-(Tableau4[[#This Row],[hors TVA]]*Tableau4[[#This Row],[Taux TVA]]*Tableau4[[#This Row],[Régime TVA Récupération:]]))*Tableau4[[#This Row],[Type 2]]),0))</f>
        <v>0</v>
      </c>
      <c r="AO1406" s="701">
        <f t="shared" si="268"/>
        <v>0</v>
      </c>
      <c r="AP1406" s="255">
        <f t="shared" si="273"/>
        <v>0</v>
      </c>
      <c r="AQ1406" s="506">
        <f t="shared" si="274"/>
        <v>0</v>
      </c>
      <c r="AR1406" s="671"/>
      <c r="AS1406" s="512"/>
      <c r="AT1406" s="513"/>
      <c r="AU1406" s="753"/>
      <c r="AV1406" s="484"/>
      <c r="AW1406" s="484"/>
      <c r="AX1406" s="484"/>
      <c r="AY1406" s="484"/>
      <c r="AZ1406" s="484"/>
    </row>
    <row r="1407" spans="1:52" ht="15" hidden="1">
      <c r="A1407" s="543"/>
      <c r="B1407" s="530"/>
      <c r="C1407" s="531"/>
      <c r="D1407" s="551"/>
      <c r="E1407" s="532"/>
      <c r="F1407" s="532"/>
      <c r="G1407" s="532"/>
      <c r="H1407" s="533">
        <v>0.21</v>
      </c>
      <c r="I1407" s="533">
        <v>1</v>
      </c>
      <c r="J1407" s="534"/>
      <c r="K1407" s="506">
        <f t="shared" si="269"/>
        <v>0</v>
      </c>
      <c r="L1407" s="536">
        <v>1</v>
      </c>
      <c r="M1407" s="536"/>
      <c r="N1407" s="700">
        <f t="shared" si="270"/>
        <v>1</v>
      </c>
      <c r="O1407" s="508"/>
      <c r="P1407" s="508"/>
      <c r="Q1407" s="508"/>
      <c r="R1407" s="508"/>
      <c r="S1407" s="508"/>
      <c r="T1407" s="508"/>
      <c r="U1407" s="508"/>
      <c r="V1407" s="508"/>
      <c r="W1407" s="508"/>
      <c r="X1407" s="508"/>
      <c r="Y1407" s="508"/>
      <c r="Z1407" s="508"/>
      <c r="AA1407" s="508"/>
      <c r="AB1407" s="508"/>
      <c r="AC1407" s="508"/>
      <c r="AD1407" s="508"/>
      <c r="AE1407" s="508"/>
      <c r="AF1407" s="508"/>
      <c r="AG1407" s="508"/>
      <c r="AH1407" s="508"/>
      <c r="AI1407" s="508"/>
      <c r="AJ1407" s="508"/>
      <c r="AK1407" s="509">
        <f t="shared" si="271"/>
        <v>0</v>
      </c>
      <c r="AL1407" s="700">
        <f t="shared" si="272"/>
        <v>1</v>
      </c>
      <c r="AM1407" s="701">
        <f>IF(Tableau4[[#This Row],[N° pièce]]="",0,(Tableau4[[#This Row],[hors TVA]]+(Tableau4[[#This Row],[hors TVA]]*Tableau4[[#This Row],[Taux TVA]])-(Tableau4[[#This Row],[hors TVA]]*Tableau4[[#This Row],[Taux TVA]]*Tableau4[[#This Row],[Régime TVA Récupération:]]))*Tableau4[[#This Row],[Type 1]])</f>
        <v>0</v>
      </c>
      <c r="AN1407" s="701">
        <f>IF(Tableau4[[#This Row],[N° pièce]]="",0,IF($K$2="pôle",((Tableau4[[#This Row],[hors TVA]]+(Tableau4[[#This Row],[hors TVA]]*Tableau4[[#This Row],[Taux TVA]])-(Tableau4[[#This Row],[hors TVA]]*Tableau4[[#This Row],[Taux TVA]]*Tableau4[[#This Row],[Régime TVA Récupération:]]))*Tableau4[[#This Row],[Type 2]]),0))</f>
        <v>0</v>
      </c>
      <c r="AO1407" s="701">
        <f t="shared" ref="AO1407:AO1454" si="275">$AM1407+$AN1407</f>
        <v>0</v>
      </c>
      <c r="AP1407" s="255">
        <f t="shared" si="273"/>
        <v>0</v>
      </c>
      <c r="AQ1407" s="506">
        <f t="shared" si="274"/>
        <v>0</v>
      </c>
      <c r="AR1407" s="671"/>
      <c r="AS1407" s="512"/>
      <c r="AT1407" s="513"/>
      <c r="AU1407" s="753"/>
      <c r="AV1407" s="484"/>
      <c r="AW1407" s="484"/>
      <c r="AX1407" s="484"/>
      <c r="AY1407" s="484"/>
      <c r="AZ1407" s="484"/>
    </row>
    <row r="1408" spans="1:52" ht="15" hidden="1">
      <c r="A1408" s="543"/>
      <c r="B1408" s="530"/>
      <c r="C1408" s="531"/>
      <c r="D1408" s="551"/>
      <c r="E1408" s="532"/>
      <c r="F1408" s="532"/>
      <c r="G1408" s="532"/>
      <c r="H1408" s="533">
        <v>0.21</v>
      </c>
      <c r="I1408" s="533">
        <v>1</v>
      </c>
      <c r="J1408" s="534"/>
      <c r="K1408" s="506">
        <f t="shared" si="269"/>
        <v>0</v>
      </c>
      <c r="L1408" s="536">
        <v>1</v>
      </c>
      <c r="M1408" s="536"/>
      <c r="N1408" s="700">
        <f t="shared" si="270"/>
        <v>1</v>
      </c>
      <c r="O1408" s="508"/>
      <c r="P1408" s="508"/>
      <c r="Q1408" s="508"/>
      <c r="R1408" s="508"/>
      <c r="S1408" s="508"/>
      <c r="T1408" s="508"/>
      <c r="U1408" s="508"/>
      <c r="V1408" s="508"/>
      <c r="W1408" s="508"/>
      <c r="X1408" s="508"/>
      <c r="Y1408" s="508"/>
      <c r="Z1408" s="508"/>
      <c r="AA1408" s="508"/>
      <c r="AB1408" s="508"/>
      <c r="AC1408" s="508"/>
      <c r="AD1408" s="508"/>
      <c r="AE1408" s="508"/>
      <c r="AF1408" s="508"/>
      <c r="AG1408" s="508"/>
      <c r="AH1408" s="508"/>
      <c r="AI1408" s="508"/>
      <c r="AJ1408" s="508"/>
      <c r="AK1408" s="509">
        <f t="shared" si="271"/>
        <v>0</v>
      </c>
      <c r="AL1408" s="700">
        <f t="shared" si="272"/>
        <v>1</v>
      </c>
      <c r="AM1408" s="701">
        <f>IF(Tableau4[[#This Row],[N° pièce]]="",0,(Tableau4[[#This Row],[hors TVA]]+(Tableau4[[#This Row],[hors TVA]]*Tableau4[[#This Row],[Taux TVA]])-(Tableau4[[#This Row],[hors TVA]]*Tableau4[[#This Row],[Taux TVA]]*Tableau4[[#This Row],[Régime TVA Récupération:]]))*Tableau4[[#This Row],[Type 1]])</f>
        <v>0</v>
      </c>
      <c r="AN1408" s="701">
        <f>IF(Tableau4[[#This Row],[N° pièce]]="",0,IF($K$2="pôle",((Tableau4[[#This Row],[hors TVA]]+(Tableau4[[#This Row],[hors TVA]]*Tableau4[[#This Row],[Taux TVA]])-(Tableau4[[#This Row],[hors TVA]]*Tableau4[[#This Row],[Taux TVA]]*Tableau4[[#This Row],[Régime TVA Récupération:]]))*Tableau4[[#This Row],[Type 2]]),0))</f>
        <v>0</v>
      </c>
      <c r="AO1408" s="701">
        <f t="shared" si="275"/>
        <v>0</v>
      </c>
      <c r="AP1408" s="255">
        <f t="shared" si="273"/>
        <v>0</v>
      </c>
      <c r="AQ1408" s="506">
        <f t="shared" si="274"/>
        <v>0</v>
      </c>
      <c r="AR1408" s="671"/>
      <c r="AS1408" s="512"/>
      <c r="AT1408" s="513"/>
      <c r="AU1408" s="753"/>
      <c r="AV1408" s="484"/>
      <c r="AW1408" s="484"/>
      <c r="AX1408" s="484"/>
      <c r="AY1408" s="484"/>
      <c r="AZ1408" s="484"/>
    </row>
    <row r="1409" spans="1:52" ht="15" hidden="1">
      <c r="A1409" s="543"/>
      <c r="B1409" s="530"/>
      <c r="C1409" s="531"/>
      <c r="D1409" s="551"/>
      <c r="E1409" s="532"/>
      <c r="F1409" s="532"/>
      <c r="G1409" s="532"/>
      <c r="H1409" s="533">
        <v>0.21</v>
      </c>
      <c r="I1409" s="533">
        <v>1</v>
      </c>
      <c r="J1409" s="534"/>
      <c r="K1409" s="506">
        <f t="shared" si="269"/>
        <v>0</v>
      </c>
      <c r="L1409" s="536">
        <v>1</v>
      </c>
      <c r="M1409" s="536"/>
      <c r="N1409" s="700">
        <f t="shared" si="270"/>
        <v>1</v>
      </c>
      <c r="O1409" s="508"/>
      <c r="P1409" s="508"/>
      <c r="Q1409" s="508"/>
      <c r="R1409" s="508"/>
      <c r="S1409" s="508"/>
      <c r="T1409" s="508"/>
      <c r="U1409" s="508"/>
      <c r="V1409" s="508"/>
      <c r="W1409" s="508"/>
      <c r="X1409" s="508"/>
      <c r="Y1409" s="508"/>
      <c r="Z1409" s="508"/>
      <c r="AA1409" s="508"/>
      <c r="AB1409" s="508"/>
      <c r="AC1409" s="508"/>
      <c r="AD1409" s="508"/>
      <c r="AE1409" s="508"/>
      <c r="AF1409" s="508"/>
      <c r="AG1409" s="508"/>
      <c r="AH1409" s="508"/>
      <c r="AI1409" s="508"/>
      <c r="AJ1409" s="508"/>
      <c r="AK1409" s="509">
        <f t="shared" si="271"/>
        <v>0</v>
      </c>
      <c r="AL1409" s="700">
        <f t="shared" si="272"/>
        <v>1</v>
      </c>
      <c r="AM1409" s="701">
        <f>IF(Tableau4[[#This Row],[N° pièce]]="",0,(Tableau4[[#This Row],[hors TVA]]+(Tableau4[[#This Row],[hors TVA]]*Tableau4[[#This Row],[Taux TVA]])-(Tableau4[[#This Row],[hors TVA]]*Tableau4[[#This Row],[Taux TVA]]*Tableau4[[#This Row],[Régime TVA Récupération:]]))*Tableau4[[#This Row],[Type 1]])</f>
        <v>0</v>
      </c>
      <c r="AN1409" s="701">
        <f>IF(Tableau4[[#This Row],[N° pièce]]="",0,IF($K$2="pôle",((Tableau4[[#This Row],[hors TVA]]+(Tableau4[[#This Row],[hors TVA]]*Tableau4[[#This Row],[Taux TVA]])-(Tableau4[[#This Row],[hors TVA]]*Tableau4[[#This Row],[Taux TVA]]*Tableau4[[#This Row],[Régime TVA Récupération:]]))*Tableau4[[#This Row],[Type 2]]),0))</f>
        <v>0</v>
      </c>
      <c r="AO1409" s="701">
        <f t="shared" si="275"/>
        <v>0</v>
      </c>
      <c r="AP1409" s="255">
        <f t="shared" si="273"/>
        <v>0</v>
      </c>
      <c r="AQ1409" s="506">
        <f t="shared" si="274"/>
        <v>0</v>
      </c>
      <c r="AR1409" s="671"/>
      <c r="AS1409" s="512"/>
      <c r="AT1409" s="513"/>
      <c r="AU1409" s="753"/>
      <c r="AV1409" s="484"/>
      <c r="AW1409" s="484"/>
      <c r="AX1409" s="484"/>
      <c r="AY1409" s="484"/>
      <c r="AZ1409" s="484"/>
    </row>
    <row r="1410" spans="1:52" ht="15" hidden="1">
      <c r="A1410" s="543"/>
      <c r="B1410" s="530"/>
      <c r="C1410" s="531"/>
      <c r="D1410" s="551"/>
      <c r="E1410" s="532"/>
      <c r="F1410" s="532"/>
      <c r="G1410" s="532"/>
      <c r="H1410" s="533">
        <v>0.21</v>
      </c>
      <c r="I1410" s="533">
        <v>1</v>
      </c>
      <c r="J1410" s="534"/>
      <c r="K1410" s="506">
        <f t="shared" si="269"/>
        <v>0</v>
      </c>
      <c r="L1410" s="536">
        <v>1</v>
      </c>
      <c r="M1410" s="536"/>
      <c r="N1410" s="700">
        <f t="shared" si="270"/>
        <v>1</v>
      </c>
      <c r="O1410" s="508"/>
      <c r="P1410" s="508"/>
      <c r="Q1410" s="508"/>
      <c r="R1410" s="508"/>
      <c r="S1410" s="508"/>
      <c r="T1410" s="508"/>
      <c r="U1410" s="508"/>
      <c r="V1410" s="508"/>
      <c r="W1410" s="508"/>
      <c r="X1410" s="508"/>
      <c r="Y1410" s="508"/>
      <c r="Z1410" s="508"/>
      <c r="AA1410" s="508"/>
      <c r="AB1410" s="508"/>
      <c r="AC1410" s="508"/>
      <c r="AD1410" s="508"/>
      <c r="AE1410" s="508"/>
      <c r="AF1410" s="508"/>
      <c r="AG1410" s="508"/>
      <c r="AH1410" s="508"/>
      <c r="AI1410" s="508"/>
      <c r="AJ1410" s="508"/>
      <c r="AK1410" s="509">
        <f t="shared" si="271"/>
        <v>0</v>
      </c>
      <c r="AL1410" s="700">
        <f t="shared" si="272"/>
        <v>1</v>
      </c>
      <c r="AM1410" s="701">
        <f>IF(Tableau4[[#This Row],[N° pièce]]="",0,(Tableau4[[#This Row],[hors TVA]]+(Tableau4[[#This Row],[hors TVA]]*Tableau4[[#This Row],[Taux TVA]])-(Tableau4[[#This Row],[hors TVA]]*Tableau4[[#This Row],[Taux TVA]]*Tableau4[[#This Row],[Régime TVA Récupération:]]))*Tableau4[[#This Row],[Type 1]])</f>
        <v>0</v>
      </c>
      <c r="AN1410" s="701">
        <f>IF(Tableau4[[#This Row],[N° pièce]]="",0,IF($K$2="pôle",((Tableau4[[#This Row],[hors TVA]]+(Tableau4[[#This Row],[hors TVA]]*Tableau4[[#This Row],[Taux TVA]])-(Tableau4[[#This Row],[hors TVA]]*Tableau4[[#This Row],[Taux TVA]]*Tableau4[[#This Row],[Régime TVA Récupération:]]))*Tableau4[[#This Row],[Type 2]]),0))</f>
        <v>0</v>
      </c>
      <c r="AO1410" s="701">
        <f t="shared" si="275"/>
        <v>0</v>
      </c>
      <c r="AP1410" s="255">
        <f t="shared" si="273"/>
        <v>0</v>
      </c>
      <c r="AQ1410" s="506">
        <f t="shared" si="274"/>
        <v>0</v>
      </c>
      <c r="AR1410" s="671"/>
      <c r="AS1410" s="512"/>
      <c r="AT1410" s="513"/>
      <c r="AU1410" s="753"/>
      <c r="AV1410" s="484"/>
      <c r="AW1410" s="484"/>
      <c r="AX1410" s="484"/>
      <c r="AY1410" s="484"/>
      <c r="AZ1410" s="484"/>
    </row>
    <row r="1411" spans="1:52" ht="15" hidden="1">
      <c r="A1411" s="543"/>
      <c r="B1411" s="530"/>
      <c r="C1411" s="531"/>
      <c r="D1411" s="551"/>
      <c r="E1411" s="532"/>
      <c r="F1411" s="532"/>
      <c r="G1411" s="532"/>
      <c r="H1411" s="533">
        <v>0.21</v>
      </c>
      <c r="I1411" s="533">
        <v>1</v>
      </c>
      <c r="J1411" s="534"/>
      <c r="K1411" s="506">
        <f t="shared" si="269"/>
        <v>0</v>
      </c>
      <c r="L1411" s="536">
        <v>1</v>
      </c>
      <c r="M1411" s="536"/>
      <c r="N1411" s="700">
        <f t="shared" si="270"/>
        <v>1</v>
      </c>
      <c r="O1411" s="508"/>
      <c r="P1411" s="508"/>
      <c r="Q1411" s="508"/>
      <c r="R1411" s="508"/>
      <c r="S1411" s="508"/>
      <c r="T1411" s="508"/>
      <c r="U1411" s="508"/>
      <c r="V1411" s="508"/>
      <c r="W1411" s="508"/>
      <c r="X1411" s="508"/>
      <c r="Y1411" s="508"/>
      <c r="Z1411" s="508"/>
      <c r="AA1411" s="508"/>
      <c r="AB1411" s="508"/>
      <c r="AC1411" s="508"/>
      <c r="AD1411" s="508"/>
      <c r="AE1411" s="508"/>
      <c r="AF1411" s="508"/>
      <c r="AG1411" s="508"/>
      <c r="AH1411" s="508"/>
      <c r="AI1411" s="508"/>
      <c r="AJ1411" s="508"/>
      <c r="AK1411" s="509">
        <f t="shared" si="271"/>
        <v>0</v>
      </c>
      <c r="AL1411" s="700">
        <f t="shared" si="272"/>
        <v>1</v>
      </c>
      <c r="AM1411" s="701">
        <f>IF(Tableau4[[#This Row],[N° pièce]]="",0,(Tableau4[[#This Row],[hors TVA]]+(Tableau4[[#This Row],[hors TVA]]*Tableau4[[#This Row],[Taux TVA]])-(Tableau4[[#This Row],[hors TVA]]*Tableau4[[#This Row],[Taux TVA]]*Tableau4[[#This Row],[Régime TVA Récupération:]]))*Tableau4[[#This Row],[Type 1]])</f>
        <v>0</v>
      </c>
      <c r="AN1411" s="701">
        <f>IF(Tableau4[[#This Row],[N° pièce]]="",0,IF($K$2="pôle",((Tableau4[[#This Row],[hors TVA]]+(Tableau4[[#This Row],[hors TVA]]*Tableau4[[#This Row],[Taux TVA]])-(Tableau4[[#This Row],[hors TVA]]*Tableau4[[#This Row],[Taux TVA]]*Tableau4[[#This Row],[Régime TVA Récupération:]]))*Tableau4[[#This Row],[Type 2]]),0))</f>
        <v>0</v>
      </c>
      <c r="AO1411" s="701">
        <f t="shared" si="275"/>
        <v>0</v>
      </c>
      <c r="AP1411" s="255">
        <f t="shared" si="273"/>
        <v>0</v>
      </c>
      <c r="AQ1411" s="506">
        <f t="shared" si="274"/>
        <v>0</v>
      </c>
      <c r="AR1411" s="671"/>
      <c r="AS1411" s="512"/>
      <c r="AT1411" s="513"/>
      <c r="AU1411" s="753"/>
      <c r="AV1411" s="484"/>
      <c r="AW1411" s="484"/>
      <c r="AX1411" s="484"/>
      <c r="AY1411" s="484"/>
      <c r="AZ1411" s="484"/>
    </row>
    <row r="1412" spans="1:52" ht="15" hidden="1">
      <c r="A1412" s="543"/>
      <c r="B1412" s="530"/>
      <c r="C1412" s="531"/>
      <c r="D1412" s="551"/>
      <c r="E1412" s="532"/>
      <c r="F1412" s="532"/>
      <c r="G1412" s="532"/>
      <c r="H1412" s="533">
        <v>0.21</v>
      </c>
      <c r="I1412" s="533">
        <v>1</v>
      </c>
      <c r="J1412" s="534"/>
      <c r="K1412" s="506">
        <f t="shared" si="269"/>
        <v>0</v>
      </c>
      <c r="L1412" s="536">
        <v>1</v>
      </c>
      <c r="M1412" s="536"/>
      <c r="N1412" s="700">
        <f t="shared" si="270"/>
        <v>1</v>
      </c>
      <c r="O1412" s="508"/>
      <c r="P1412" s="508"/>
      <c r="Q1412" s="508"/>
      <c r="R1412" s="508"/>
      <c r="S1412" s="508"/>
      <c r="T1412" s="508"/>
      <c r="U1412" s="508"/>
      <c r="V1412" s="508"/>
      <c r="W1412" s="508"/>
      <c r="X1412" s="508"/>
      <c r="Y1412" s="508"/>
      <c r="Z1412" s="508"/>
      <c r="AA1412" s="508"/>
      <c r="AB1412" s="508"/>
      <c r="AC1412" s="508"/>
      <c r="AD1412" s="508"/>
      <c r="AE1412" s="508"/>
      <c r="AF1412" s="508"/>
      <c r="AG1412" s="508"/>
      <c r="AH1412" s="508"/>
      <c r="AI1412" s="508"/>
      <c r="AJ1412" s="508"/>
      <c r="AK1412" s="509">
        <f t="shared" si="271"/>
        <v>0</v>
      </c>
      <c r="AL1412" s="700">
        <f t="shared" si="272"/>
        <v>1</v>
      </c>
      <c r="AM1412" s="701">
        <f>IF(Tableau4[[#This Row],[N° pièce]]="",0,(Tableau4[[#This Row],[hors TVA]]+(Tableau4[[#This Row],[hors TVA]]*Tableau4[[#This Row],[Taux TVA]])-(Tableau4[[#This Row],[hors TVA]]*Tableau4[[#This Row],[Taux TVA]]*Tableau4[[#This Row],[Régime TVA Récupération:]]))*Tableau4[[#This Row],[Type 1]])</f>
        <v>0</v>
      </c>
      <c r="AN1412" s="701">
        <f>IF(Tableau4[[#This Row],[N° pièce]]="",0,IF($K$2="pôle",((Tableau4[[#This Row],[hors TVA]]+(Tableau4[[#This Row],[hors TVA]]*Tableau4[[#This Row],[Taux TVA]])-(Tableau4[[#This Row],[hors TVA]]*Tableau4[[#This Row],[Taux TVA]]*Tableau4[[#This Row],[Régime TVA Récupération:]]))*Tableau4[[#This Row],[Type 2]]),0))</f>
        <v>0</v>
      </c>
      <c r="AO1412" s="701">
        <f t="shared" si="275"/>
        <v>0</v>
      </c>
      <c r="AP1412" s="255">
        <f t="shared" si="273"/>
        <v>0</v>
      </c>
      <c r="AQ1412" s="506">
        <f t="shared" si="274"/>
        <v>0</v>
      </c>
      <c r="AR1412" s="671"/>
      <c r="AS1412" s="512"/>
      <c r="AT1412" s="513"/>
      <c r="AU1412" s="753"/>
      <c r="AV1412" s="484"/>
      <c r="AW1412" s="484"/>
      <c r="AX1412" s="484"/>
      <c r="AY1412" s="484"/>
      <c r="AZ1412" s="484"/>
    </row>
    <row r="1413" spans="1:52" ht="15" hidden="1">
      <c r="A1413" s="543"/>
      <c r="B1413" s="530"/>
      <c r="C1413" s="531"/>
      <c r="D1413" s="551"/>
      <c r="E1413" s="532"/>
      <c r="F1413" s="532"/>
      <c r="G1413" s="532"/>
      <c r="H1413" s="533">
        <v>0.21</v>
      </c>
      <c r="I1413" s="533">
        <v>1</v>
      </c>
      <c r="J1413" s="534"/>
      <c r="K1413" s="506">
        <f t="shared" si="269"/>
        <v>0</v>
      </c>
      <c r="L1413" s="536">
        <v>1</v>
      </c>
      <c r="M1413" s="536"/>
      <c r="N1413" s="700">
        <f t="shared" si="270"/>
        <v>1</v>
      </c>
      <c r="O1413" s="508"/>
      <c r="P1413" s="508"/>
      <c r="Q1413" s="508"/>
      <c r="R1413" s="508"/>
      <c r="S1413" s="508"/>
      <c r="T1413" s="508"/>
      <c r="U1413" s="508"/>
      <c r="V1413" s="508"/>
      <c r="W1413" s="508"/>
      <c r="X1413" s="508"/>
      <c r="Y1413" s="508"/>
      <c r="Z1413" s="508"/>
      <c r="AA1413" s="508"/>
      <c r="AB1413" s="508"/>
      <c r="AC1413" s="508"/>
      <c r="AD1413" s="508"/>
      <c r="AE1413" s="508"/>
      <c r="AF1413" s="508"/>
      <c r="AG1413" s="508"/>
      <c r="AH1413" s="508"/>
      <c r="AI1413" s="508"/>
      <c r="AJ1413" s="508"/>
      <c r="AK1413" s="509">
        <f t="shared" si="271"/>
        <v>0</v>
      </c>
      <c r="AL1413" s="700">
        <f t="shared" si="272"/>
        <v>1</v>
      </c>
      <c r="AM1413" s="701">
        <f>IF(Tableau4[[#This Row],[N° pièce]]="",0,(Tableau4[[#This Row],[hors TVA]]+(Tableau4[[#This Row],[hors TVA]]*Tableau4[[#This Row],[Taux TVA]])-(Tableau4[[#This Row],[hors TVA]]*Tableau4[[#This Row],[Taux TVA]]*Tableau4[[#This Row],[Régime TVA Récupération:]]))*Tableau4[[#This Row],[Type 1]])</f>
        <v>0</v>
      </c>
      <c r="AN1413" s="701">
        <f>IF(Tableau4[[#This Row],[N° pièce]]="",0,IF($K$2="pôle",((Tableau4[[#This Row],[hors TVA]]+(Tableau4[[#This Row],[hors TVA]]*Tableau4[[#This Row],[Taux TVA]])-(Tableau4[[#This Row],[hors TVA]]*Tableau4[[#This Row],[Taux TVA]]*Tableau4[[#This Row],[Régime TVA Récupération:]]))*Tableau4[[#This Row],[Type 2]]),0))</f>
        <v>0</v>
      </c>
      <c r="AO1413" s="701">
        <f t="shared" si="275"/>
        <v>0</v>
      </c>
      <c r="AP1413" s="255">
        <f t="shared" si="273"/>
        <v>0</v>
      </c>
      <c r="AQ1413" s="506">
        <f t="shared" si="274"/>
        <v>0</v>
      </c>
      <c r="AR1413" s="671"/>
      <c r="AS1413" s="512"/>
      <c r="AT1413" s="513"/>
      <c r="AU1413" s="753"/>
      <c r="AV1413" s="484"/>
      <c r="AW1413" s="484"/>
      <c r="AX1413" s="484"/>
      <c r="AY1413" s="484"/>
      <c r="AZ1413" s="484"/>
    </row>
    <row r="1414" spans="1:52" ht="15" hidden="1">
      <c r="A1414" s="543"/>
      <c r="B1414" s="530"/>
      <c r="C1414" s="531"/>
      <c r="D1414" s="551"/>
      <c r="E1414" s="532"/>
      <c r="F1414" s="532"/>
      <c r="G1414" s="532"/>
      <c r="H1414" s="533">
        <v>0.21</v>
      </c>
      <c r="I1414" s="533">
        <v>1</v>
      </c>
      <c r="J1414" s="534"/>
      <c r="K1414" s="506">
        <f t="shared" si="269"/>
        <v>0</v>
      </c>
      <c r="L1414" s="536">
        <v>1</v>
      </c>
      <c r="M1414" s="536"/>
      <c r="N1414" s="700">
        <f t="shared" si="270"/>
        <v>1</v>
      </c>
      <c r="O1414" s="508"/>
      <c r="P1414" s="508"/>
      <c r="Q1414" s="508"/>
      <c r="R1414" s="508"/>
      <c r="S1414" s="508"/>
      <c r="T1414" s="508"/>
      <c r="U1414" s="508"/>
      <c r="V1414" s="508"/>
      <c r="W1414" s="508"/>
      <c r="X1414" s="508"/>
      <c r="Y1414" s="508"/>
      <c r="Z1414" s="508"/>
      <c r="AA1414" s="508"/>
      <c r="AB1414" s="508"/>
      <c r="AC1414" s="508"/>
      <c r="AD1414" s="508"/>
      <c r="AE1414" s="508"/>
      <c r="AF1414" s="508"/>
      <c r="AG1414" s="508"/>
      <c r="AH1414" s="508"/>
      <c r="AI1414" s="508"/>
      <c r="AJ1414" s="508"/>
      <c r="AK1414" s="509">
        <f t="shared" si="271"/>
        <v>0</v>
      </c>
      <c r="AL1414" s="700">
        <f t="shared" si="272"/>
        <v>1</v>
      </c>
      <c r="AM1414" s="701">
        <f>IF(Tableau4[[#This Row],[N° pièce]]="",0,(Tableau4[[#This Row],[hors TVA]]+(Tableau4[[#This Row],[hors TVA]]*Tableau4[[#This Row],[Taux TVA]])-(Tableau4[[#This Row],[hors TVA]]*Tableau4[[#This Row],[Taux TVA]]*Tableau4[[#This Row],[Régime TVA Récupération:]]))*Tableau4[[#This Row],[Type 1]])</f>
        <v>0</v>
      </c>
      <c r="AN1414" s="701">
        <f>IF(Tableau4[[#This Row],[N° pièce]]="",0,IF($K$2="pôle",((Tableau4[[#This Row],[hors TVA]]+(Tableau4[[#This Row],[hors TVA]]*Tableau4[[#This Row],[Taux TVA]])-(Tableau4[[#This Row],[hors TVA]]*Tableau4[[#This Row],[Taux TVA]]*Tableau4[[#This Row],[Régime TVA Récupération:]]))*Tableau4[[#This Row],[Type 2]]),0))</f>
        <v>0</v>
      </c>
      <c r="AO1414" s="701">
        <f t="shared" si="275"/>
        <v>0</v>
      </c>
      <c r="AP1414" s="255">
        <f t="shared" si="273"/>
        <v>0</v>
      </c>
      <c r="AQ1414" s="506">
        <f t="shared" si="274"/>
        <v>0</v>
      </c>
      <c r="AR1414" s="671"/>
      <c r="AS1414" s="512"/>
      <c r="AT1414" s="513"/>
      <c r="AU1414" s="753"/>
      <c r="AV1414" s="484"/>
      <c r="AW1414" s="484"/>
      <c r="AX1414" s="484"/>
      <c r="AY1414" s="484"/>
      <c r="AZ1414" s="484"/>
    </row>
    <row r="1415" spans="1:52" ht="15" hidden="1">
      <c r="A1415" s="543"/>
      <c r="B1415" s="530"/>
      <c r="C1415" s="531"/>
      <c r="D1415" s="551"/>
      <c r="E1415" s="532"/>
      <c r="F1415" s="532"/>
      <c r="G1415" s="532"/>
      <c r="H1415" s="533">
        <v>0.21</v>
      </c>
      <c r="I1415" s="533">
        <v>1</v>
      </c>
      <c r="J1415" s="534"/>
      <c r="K1415" s="506">
        <f t="shared" si="269"/>
        <v>0</v>
      </c>
      <c r="L1415" s="536">
        <v>1</v>
      </c>
      <c r="M1415" s="536"/>
      <c r="N1415" s="700">
        <f t="shared" si="270"/>
        <v>1</v>
      </c>
      <c r="O1415" s="508"/>
      <c r="P1415" s="508"/>
      <c r="Q1415" s="508"/>
      <c r="R1415" s="508"/>
      <c r="S1415" s="508"/>
      <c r="T1415" s="508"/>
      <c r="U1415" s="508"/>
      <c r="V1415" s="508"/>
      <c r="W1415" s="508"/>
      <c r="X1415" s="508"/>
      <c r="Y1415" s="508"/>
      <c r="Z1415" s="508"/>
      <c r="AA1415" s="508"/>
      <c r="AB1415" s="508"/>
      <c r="AC1415" s="508"/>
      <c r="AD1415" s="508"/>
      <c r="AE1415" s="508"/>
      <c r="AF1415" s="508"/>
      <c r="AG1415" s="508"/>
      <c r="AH1415" s="508"/>
      <c r="AI1415" s="508"/>
      <c r="AJ1415" s="508"/>
      <c r="AK1415" s="509">
        <f t="shared" si="271"/>
        <v>0</v>
      </c>
      <c r="AL1415" s="700">
        <f t="shared" si="272"/>
        <v>1</v>
      </c>
      <c r="AM1415" s="701">
        <f>IF(Tableau4[[#This Row],[N° pièce]]="",0,(Tableau4[[#This Row],[hors TVA]]+(Tableau4[[#This Row],[hors TVA]]*Tableau4[[#This Row],[Taux TVA]])-(Tableau4[[#This Row],[hors TVA]]*Tableau4[[#This Row],[Taux TVA]]*Tableau4[[#This Row],[Régime TVA Récupération:]]))*Tableau4[[#This Row],[Type 1]])</f>
        <v>0</v>
      </c>
      <c r="AN1415" s="701">
        <f>IF(Tableau4[[#This Row],[N° pièce]]="",0,IF($K$2="pôle",((Tableau4[[#This Row],[hors TVA]]+(Tableau4[[#This Row],[hors TVA]]*Tableau4[[#This Row],[Taux TVA]])-(Tableau4[[#This Row],[hors TVA]]*Tableau4[[#This Row],[Taux TVA]]*Tableau4[[#This Row],[Régime TVA Récupération:]]))*Tableau4[[#This Row],[Type 2]]),0))</f>
        <v>0</v>
      </c>
      <c r="AO1415" s="701">
        <f t="shared" si="275"/>
        <v>0</v>
      </c>
      <c r="AP1415" s="255">
        <f t="shared" si="273"/>
        <v>0</v>
      </c>
      <c r="AQ1415" s="506">
        <f t="shared" si="274"/>
        <v>0</v>
      </c>
      <c r="AR1415" s="671"/>
      <c r="AS1415" s="512"/>
      <c r="AT1415" s="513"/>
      <c r="AU1415" s="753"/>
      <c r="AV1415" s="484"/>
      <c r="AW1415" s="484"/>
      <c r="AX1415" s="484"/>
      <c r="AY1415" s="484"/>
      <c r="AZ1415" s="484"/>
    </row>
    <row r="1416" spans="1:52" ht="15" hidden="1">
      <c r="A1416" s="543"/>
      <c r="B1416" s="530"/>
      <c r="C1416" s="531"/>
      <c r="D1416" s="551"/>
      <c r="E1416" s="532"/>
      <c r="F1416" s="532"/>
      <c r="G1416" s="532"/>
      <c r="H1416" s="533">
        <v>0.21</v>
      </c>
      <c r="I1416" s="533">
        <v>1</v>
      </c>
      <c r="J1416" s="534"/>
      <c r="K1416" s="506">
        <f t="shared" si="269"/>
        <v>0</v>
      </c>
      <c r="L1416" s="536">
        <v>1</v>
      </c>
      <c r="M1416" s="536"/>
      <c r="N1416" s="700">
        <f t="shared" si="270"/>
        <v>1</v>
      </c>
      <c r="O1416" s="508"/>
      <c r="P1416" s="508"/>
      <c r="Q1416" s="508"/>
      <c r="R1416" s="508"/>
      <c r="S1416" s="508"/>
      <c r="T1416" s="508"/>
      <c r="U1416" s="508"/>
      <c r="V1416" s="508"/>
      <c r="W1416" s="508"/>
      <c r="X1416" s="508"/>
      <c r="Y1416" s="508"/>
      <c r="Z1416" s="508"/>
      <c r="AA1416" s="508"/>
      <c r="AB1416" s="508"/>
      <c r="AC1416" s="508"/>
      <c r="AD1416" s="508"/>
      <c r="AE1416" s="508"/>
      <c r="AF1416" s="508"/>
      <c r="AG1416" s="508"/>
      <c r="AH1416" s="508"/>
      <c r="AI1416" s="508"/>
      <c r="AJ1416" s="508"/>
      <c r="AK1416" s="509">
        <f t="shared" si="271"/>
        <v>0</v>
      </c>
      <c r="AL1416" s="700">
        <f t="shared" si="272"/>
        <v>1</v>
      </c>
      <c r="AM1416" s="701">
        <f>IF(Tableau4[[#This Row],[N° pièce]]="",0,(Tableau4[[#This Row],[hors TVA]]+(Tableau4[[#This Row],[hors TVA]]*Tableau4[[#This Row],[Taux TVA]])-(Tableau4[[#This Row],[hors TVA]]*Tableau4[[#This Row],[Taux TVA]]*Tableau4[[#This Row],[Régime TVA Récupération:]]))*Tableau4[[#This Row],[Type 1]])</f>
        <v>0</v>
      </c>
      <c r="AN1416" s="701">
        <f>IF(Tableau4[[#This Row],[N° pièce]]="",0,IF($K$2="pôle",((Tableau4[[#This Row],[hors TVA]]+(Tableau4[[#This Row],[hors TVA]]*Tableau4[[#This Row],[Taux TVA]])-(Tableau4[[#This Row],[hors TVA]]*Tableau4[[#This Row],[Taux TVA]]*Tableau4[[#This Row],[Régime TVA Récupération:]]))*Tableau4[[#This Row],[Type 2]]),0))</f>
        <v>0</v>
      </c>
      <c r="AO1416" s="701">
        <f t="shared" si="275"/>
        <v>0</v>
      </c>
      <c r="AP1416" s="255">
        <f t="shared" si="273"/>
        <v>0</v>
      </c>
      <c r="AQ1416" s="506">
        <f t="shared" si="274"/>
        <v>0</v>
      </c>
      <c r="AR1416" s="671"/>
      <c r="AS1416" s="512"/>
      <c r="AT1416" s="513"/>
      <c r="AU1416" s="753"/>
      <c r="AV1416" s="484"/>
      <c r="AW1416" s="484"/>
      <c r="AX1416" s="484"/>
      <c r="AY1416" s="484"/>
      <c r="AZ1416" s="484"/>
    </row>
    <row r="1417" spans="1:52" ht="15" hidden="1">
      <c r="A1417" s="543"/>
      <c r="B1417" s="530"/>
      <c r="C1417" s="531"/>
      <c r="D1417" s="551"/>
      <c r="E1417" s="532"/>
      <c r="F1417" s="532"/>
      <c r="G1417" s="532"/>
      <c r="H1417" s="533">
        <v>0.21</v>
      </c>
      <c r="I1417" s="533">
        <v>1</v>
      </c>
      <c r="J1417" s="534"/>
      <c r="K1417" s="506">
        <f t="shared" si="269"/>
        <v>0</v>
      </c>
      <c r="L1417" s="536">
        <v>1</v>
      </c>
      <c r="M1417" s="536"/>
      <c r="N1417" s="700">
        <f t="shared" si="270"/>
        <v>1</v>
      </c>
      <c r="O1417" s="508"/>
      <c r="P1417" s="508"/>
      <c r="Q1417" s="508"/>
      <c r="R1417" s="508"/>
      <c r="S1417" s="508"/>
      <c r="T1417" s="508"/>
      <c r="U1417" s="508"/>
      <c r="V1417" s="508"/>
      <c r="W1417" s="508"/>
      <c r="X1417" s="508"/>
      <c r="Y1417" s="508"/>
      <c r="Z1417" s="508"/>
      <c r="AA1417" s="508"/>
      <c r="AB1417" s="508"/>
      <c r="AC1417" s="508"/>
      <c r="AD1417" s="508"/>
      <c r="AE1417" s="508"/>
      <c r="AF1417" s="508"/>
      <c r="AG1417" s="508"/>
      <c r="AH1417" s="508"/>
      <c r="AI1417" s="508"/>
      <c r="AJ1417" s="508"/>
      <c r="AK1417" s="509">
        <f t="shared" si="271"/>
        <v>0</v>
      </c>
      <c r="AL1417" s="700">
        <f t="shared" si="272"/>
        <v>1</v>
      </c>
      <c r="AM1417" s="701">
        <f>IF(Tableau4[[#This Row],[N° pièce]]="",0,(Tableau4[[#This Row],[hors TVA]]+(Tableau4[[#This Row],[hors TVA]]*Tableau4[[#This Row],[Taux TVA]])-(Tableau4[[#This Row],[hors TVA]]*Tableau4[[#This Row],[Taux TVA]]*Tableau4[[#This Row],[Régime TVA Récupération:]]))*Tableau4[[#This Row],[Type 1]])</f>
        <v>0</v>
      </c>
      <c r="AN1417" s="701">
        <f>IF(Tableau4[[#This Row],[N° pièce]]="",0,IF($K$2="pôle",((Tableau4[[#This Row],[hors TVA]]+(Tableau4[[#This Row],[hors TVA]]*Tableau4[[#This Row],[Taux TVA]])-(Tableau4[[#This Row],[hors TVA]]*Tableau4[[#This Row],[Taux TVA]]*Tableau4[[#This Row],[Régime TVA Récupération:]]))*Tableau4[[#This Row],[Type 2]]),0))</f>
        <v>0</v>
      </c>
      <c r="AO1417" s="701">
        <f t="shared" si="275"/>
        <v>0</v>
      </c>
      <c r="AP1417" s="255">
        <f t="shared" si="273"/>
        <v>0</v>
      </c>
      <c r="AQ1417" s="506">
        <f t="shared" si="274"/>
        <v>0</v>
      </c>
      <c r="AR1417" s="671"/>
      <c r="AS1417" s="512"/>
      <c r="AT1417" s="513"/>
      <c r="AU1417" s="753"/>
      <c r="AV1417" s="484"/>
      <c r="AW1417" s="484"/>
      <c r="AX1417" s="484"/>
      <c r="AY1417" s="484"/>
      <c r="AZ1417" s="484"/>
    </row>
    <row r="1418" spans="1:52" ht="15" hidden="1">
      <c r="A1418" s="543"/>
      <c r="B1418" s="530"/>
      <c r="C1418" s="531"/>
      <c r="D1418" s="551"/>
      <c r="E1418" s="532"/>
      <c r="F1418" s="532"/>
      <c r="G1418" s="532"/>
      <c r="H1418" s="533">
        <v>0.21</v>
      </c>
      <c r="I1418" s="533">
        <v>1</v>
      </c>
      <c r="J1418" s="534"/>
      <c r="K1418" s="506">
        <f t="shared" si="269"/>
        <v>0</v>
      </c>
      <c r="L1418" s="536">
        <v>1</v>
      </c>
      <c r="M1418" s="536"/>
      <c r="N1418" s="700">
        <f t="shared" si="270"/>
        <v>1</v>
      </c>
      <c r="O1418" s="508"/>
      <c r="P1418" s="508"/>
      <c r="Q1418" s="508"/>
      <c r="R1418" s="508"/>
      <c r="S1418" s="508"/>
      <c r="T1418" s="508"/>
      <c r="U1418" s="508"/>
      <c r="V1418" s="508"/>
      <c r="W1418" s="508"/>
      <c r="X1418" s="508"/>
      <c r="Y1418" s="508"/>
      <c r="Z1418" s="508"/>
      <c r="AA1418" s="508"/>
      <c r="AB1418" s="508"/>
      <c r="AC1418" s="508"/>
      <c r="AD1418" s="508"/>
      <c r="AE1418" s="508"/>
      <c r="AF1418" s="508"/>
      <c r="AG1418" s="508"/>
      <c r="AH1418" s="508"/>
      <c r="AI1418" s="508"/>
      <c r="AJ1418" s="508"/>
      <c r="AK1418" s="509">
        <f t="shared" si="271"/>
        <v>0</v>
      </c>
      <c r="AL1418" s="700">
        <f t="shared" si="272"/>
        <v>1</v>
      </c>
      <c r="AM1418" s="701">
        <f>IF(Tableau4[[#This Row],[N° pièce]]="",0,(Tableau4[[#This Row],[hors TVA]]+(Tableau4[[#This Row],[hors TVA]]*Tableau4[[#This Row],[Taux TVA]])-(Tableau4[[#This Row],[hors TVA]]*Tableau4[[#This Row],[Taux TVA]]*Tableau4[[#This Row],[Régime TVA Récupération:]]))*Tableau4[[#This Row],[Type 1]])</f>
        <v>0</v>
      </c>
      <c r="AN1418" s="701">
        <f>IF(Tableau4[[#This Row],[N° pièce]]="",0,IF($K$2="pôle",((Tableau4[[#This Row],[hors TVA]]+(Tableau4[[#This Row],[hors TVA]]*Tableau4[[#This Row],[Taux TVA]])-(Tableau4[[#This Row],[hors TVA]]*Tableau4[[#This Row],[Taux TVA]]*Tableau4[[#This Row],[Régime TVA Récupération:]]))*Tableau4[[#This Row],[Type 2]]),0))</f>
        <v>0</v>
      </c>
      <c r="AO1418" s="701">
        <f t="shared" si="275"/>
        <v>0</v>
      </c>
      <c r="AP1418" s="255">
        <f t="shared" si="273"/>
        <v>0</v>
      </c>
      <c r="AQ1418" s="506">
        <f t="shared" si="274"/>
        <v>0</v>
      </c>
      <c r="AR1418" s="671"/>
      <c r="AS1418" s="512"/>
      <c r="AT1418" s="513"/>
      <c r="AU1418" s="753"/>
      <c r="AV1418" s="484"/>
      <c r="AW1418" s="484"/>
      <c r="AX1418" s="484"/>
      <c r="AY1418" s="484"/>
      <c r="AZ1418" s="484"/>
    </row>
    <row r="1419" spans="1:52" ht="15" hidden="1">
      <c r="A1419" s="543"/>
      <c r="B1419" s="530"/>
      <c r="C1419" s="531"/>
      <c r="D1419" s="551"/>
      <c r="E1419" s="532"/>
      <c r="F1419" s="532"/>
      <c r="G1419" s="532"/>
      <c r="H1419" s="533">
        <v>0.21</v>
      </c>
      <c r="I1419" s="533">
        <v>1</v>
      </c>
      <c r="J1419" s="534"/>
      <c r="K1419" s="506">
        <f t="shared" si="269"/>
        <v>0</v>
      </c>
      <c r="L1419" s="536">
        <v>1</v>
      </c>
      <c r="M1419" s="536"/>
      <c r="N1419" s="700">
        <f t="shared" si="270"/>
        <v>1</v>
      </c>
      <c r="O1419" s="508"/>
      <c r="P1419" s="508"/>
      <c r="Q1419" s="508"/>
      <c r="R1419" s="508"/>
      <c r="S1419" s="508"/>
      <c r="T1419" s="508"/>
      <c r="U1419" s="508"/>
      <c r="V1419" s="508"/>
      <c r="W1419" s="508"/>
      <c r="X1419" s="508"/>
      <c r="Y1419" s="508"/>
      <c r="Z1419" s="508"/>
      <c r="AA1419" s="508"/>
      <c r="AB1419" s="508"/>
      <c r="AC1419" s="508"/>
      <c r="AD1419" s="508"/>
      <c r="AE1419" s="508"/>
      <c r="AF1419" s="508"/>
      <c r="AG1419" s="508"/>
      <c r="AH1419" s="508"/>
      <c r="AI1419" s="508"/>
      <c r="AJ1419" s="508"/>
      <c r="AK1419" s="509">
        <f t="shared" si="271"/>
        <v>0</v>
      </c>
      <c r="AL1419" s="700">
        <f t="shared" si="272"/>
        <v>1</v>
      </c>
      <c r="AM1419" s="701">
        <f>IF(Tableau4[[#This Row],[N° pièce]]="",0,(Tableau4[[#This Row],[hors TVA]]+(Tableau4[[#This Row],[hors TVA]]*Tableau4[[#This Row],[Taux TVA]])-(Tableau4[[#This Row],[hors TVA]]*Tableau4[[#This Row],[Taux TVA]]*Tableau4[[#This Row],[Régime TVA Récupération:]]))*Tableau4[[#This Row],[Type 1]])</f>
        <v>0</v>
      </c>
      <c r="AN1419" s="701">
        <f>IF(Tableau4[[#This Row],[N° pièce]]="",0,IF($K$2="pôle",((Tableau4[[#This Row],[hors TVA]]+(Tableau4[[#This Row],[hors TVA]]*Tableau4[[#This Row],[Taux TVA]])-(Tableau4[[#This Row],[hors TVA]]*Tableau4[[#This Row],[Taux TVA]]*Tableau4[[#This Row],[Régime TVA Récupération:]]))*Tableau4[[#This Row],[Type 2]]),0))</f>
        <v>0</v>
      </c>
      <c r="AO1419" s="701">
        <f t="shared" si="275"/>
        <v>0</v>
      </c>
      <c r="AP1419" s="255">
        <f t="shared" si="273"/>
        <v>0</v>
      </c>
      <c r="AQ1419" s="506">
        <f t="shared" si="274"/>
        <v>0</v>
      </c>
      <c r="AR1419" s="671"/>
      <c r="AS1419" s="512"/>
      <c r="AT1419" s="513"/>
      <c r="AU1419" s="753"/>
      <c r="AV1419" s="484"/>
      <c r="AW1419" s="484"/>
      <c r="AX1419" s="484"/>
      <c r="AY1419" s="484"/>
      <c r="AZ1419" s="484"/>
    </row>
    <row r="1420" spans="1:52" ht="15" hidden="1">
      <c r="A1420" s="543"/>
      <c r="B1420" s="530"/>
      <c r="C1420" s="531"/>
      <c r="D1420" s="551"/>
      <c r="E1420" s="532"/>
      <c r="F1420" s="532"/>
      <c r="G1420" s="532"/>
      <c r="H1420" s="533">
        <v>0.21</v>
      </c>
      <c r="I1420" s="533">
        <v>1</v>
      </c>
      <c r="J1420" s="534"/>
      <c r="K1420" s="506">
        <f t="shared" si="269"/>
        <v>0</v>
      </c>
      <c r="L1420" s="536">
        <v>1</v>
      </c>
      <c r="M1420" s="536"/>
      <c r="N1420" s="700">
        <f t="shared" si="270"/>
        <v>1</v>
      </c>
      <c r="O1420" s="508"/>
      <c r="P1420" s="508"/>
      <c r="Q1420" s="508"/>
      <c r="R1420" s="508"/>
      <c r="S1420" s="508"/>
      <c r="T1420" s="508"/>
      <c r="U1420" s="508"/>
      <c r="V1420" s="508"/>
      <c r="W1420" s="508"/>
      <c r="X1420" s="508"/>
      <c r="Y1420" s="508"/>
      <c r="Z1420" s="508"/>
      <c r="AA1420" s="508"/>
      <c r="AB1420" s="508"/>
      <c r="AC1420" s="508"/>
      <c r="AD1420" s="508"/>
      <c r="AE1420" s="508"/>
      <c r="AF1420" s="508"/>
      <c r="AG1420" s="508"/>
      <c r="AH1420" s="508"/>
      <c r="AI1420" s="508"/>
      <c r="AJ1420" s="508"/>
      <c r="AK1420" s="509">
        <f t="shared" si="271"/>
        <v>0</v>
      </c>
      <c r="AL1420" s="700">
        <f t="shared" si="272"/>
        <v>1</v>
      </c>
      <c r="AM1420" s="701">
        <f>IF(Tableau4[[#This Row],[N° pièce]]="",0,(Tableau4[[#This Row],[hors TVA]]+(Tableau4[[#This Row],[hors TVA]]*Tableau4[[#This Row],[Taux TVA]])-(Tableau4[[#This Row],[hors TVA]]*Tableau4[[#This Row],[Taux TVA]]*Tableau4[[#This Row],[Régime TVA Récupération:]]))*Tableau4[[#This Row],[Type 1]])</f>
        <v>0</v>
      </c>
      <c r="AN1420" s="701">
        <f>IF(Tableau4[[#This Row],[N° pièce]]="",0,IF($K$2="pôle",((Tableau4[[#This Row],[hors TVA]]+(Tableau4[[#This Row],[hors TVA]]*Tableau4[[#This Row],[Taux TVA]])-(Tableau4[[#This Row],[hors TVA]]*Tableau4[[#This Row],[Taux TVA]]*Tableau4[[#This Row],[Régime TVA Récupération:]]))*Tableau4[[#This Row],[Type 2]]),0))</f>
        <v>0</v>
      </c>
      <c r="AO1420" s="701">
        <f t="shared" si="275"/>
        <v>0</v>
      </c>
      <c r="AP1420" s="255">
        <f t="shared" si="273"/>
        <v>0</v>
      </c>
      <c r="AQ1420" s="506">
        <f t="shared" si="274"/>
        <v>0</v>
      </c>
      <c r="AR1420" s="671"/>
      <c r="AS1420" s="512"/>
      <c r="AT1420" s="513"/>
      <c r="AU1420" s="753"/>
      <c r="AV1420" s="484"/>
      <c r="AW1420" s="484"/>
      <c r="AX1420" s="484"/>
      <c r="AY1420" s="484"/>
      <c r="AZ1420" s="484"/>
    </row>
    <row r="1421" spans="1:52" ht="15" hidden="1">
      <c r="A1421" s="543"/>
      <c r="B1421" s="530"/>
      <c r="C1421" s="531"/>
      <c r="D1421" s="551"/>
      <c r="E1421" s="532"/>
      <c r="F1421" s="532"/>
      <c r="G1421" s="532"/>
      <c r="H1421" s="533">
        <v>0.21</v>
      </c>
      <c r="I1421" s="533">
        <v>1</v>
      </c>
      <c r="J1421" s="534"/>
      <c r="K1421" s="506">
        <f t="shared" si="269"/>
        <v>0</v>
      </c>
      <c r="L1421" s="536">
        <v>1</v>
      </c>
      <c r="M1421" s="536"/>
      <c r="N1421" s="700">
        <f t="shared" si="270"/>
        <v>1</v>
      </c>
      <c r="O1421" s="508"/>
      <c r="P1421" s="508"/>
      <c r="Q1421" s="508"/>
      <c r="R1421" s="508"/>
      <c r="S1421" s="508"/>
      <c r="T1421" s="508"/>
      <c r="U1421" s="508"/>
      <c r="V1421" s="508"/>
      <c r="W1421" s="508"/>
      <c r="X1421" s="508"/>
      <c r="Y1421" s="508"/>
      <c r="Z1421" s="508"/>
      <c r="AA1421" s="508"/>
      <c r="AB1421" s="508"/>
      <c r="AC1421" s="508"/>
      <c r="AD1421" s="508"/>
      <c r="AE1421" s="508"/>
      <c r="AF1421" s="508"/>
      <c r="AG1421" s="508"/>
      <c r="AH1421" s="508"/>
      <c r="AI1421" s="508"/>
      <c r="AJ1421" s="508"/>
      <c r="AK1421" s="509">
        <f t="shared" si="271"/>
        <v>0</v>
      </c>
      <c r="AL1421" s="700">
        <f t="shared" si="272"/>
        <v>1</v>
      </c>
      <c r="AM1421" s="701">
        <f>IF(Tableau4[[#This Row],[N° pièce]]="",0,(Tableau4[[#This Row],[hors TVA]]+(Tableau4[[#This Row],[hors TVA]]*Tableau4[[#This Row],[Taux TVA]])-(Tableau4[[#This Row],[hors TVA]]*Tableau4[[#This Row],[Taux TVA]]*Tableau4[[#This Row],[Régime TVA Récupération:]]))*Tableau4[[#This Row],[Type 1]])</f>
        <v>0</v>
      </c>
      <c r="AN1421" s="701">
        <f>IF(Tableau4[[#This Row],[N° pièce]]="",0,IF($K$2="pôle",((Tableau4[[#This Row],[hors TVA]]+(Tableau4[[#This Row],[hors TVA]]*Tableau4[[#This Row],[Taux TVA]])-(Tableau4[[#This Row],[hors TVA]]*Tableau4[[#This Row],[Taux TVA]]*Tableau4[[#This Row],[Régime TVA Récupération:]]))*Tableau4[[#This Row],[Type 2]]),0))</f>
        <v>0</v>
      </c>
      <c r="AO1421" s="701">
        <f t="shared" si="275"/>
        <v>0</v>
      </c>
      <c r="AP1421" s="255">
        <f t="shared" si="273"/>
        <v>0</v>
      </c>
      <c r="AQ1421" s="506">
        <f t="shared" si="274"/>
        <v>0</v>
      </c>
      <c r="AR1421" s="671"/>
      <c r="AS1421" s="512"/>
      <c r="AT1421" s="513"/>
      <c r="AU1421" s="753"/>
      <c r="AV1421" s="484"/>
      <c r="AW1421" s="484"/>
      <c r="AX1421" s="484"/>
      <c r="AY1421" s="484"/>
      <c r="AZ1421" s="484"/>
    </row>
    <row r="1422" spans="1:52" ht="15" hidden="1">
      <c r="A1422" s="543"/>
      <c r="B1422" s="530"/>
      <c r="C1422" s="531"/>
      <c r="D1422" s="551"/>
      <c r="E1422" s="532"/>
      <c r="F1422" s="532"/>
      <c r="G1422" s="532"/>
      <c r="H1422" s="533">
        <v>0.21</v>
      </c>
      <c r="I1422" s="533">
        <v>1</v>
      </c>
      <c r="J1422" s="534"/>
      <c r="K1422" s="506">
        <f t="shared" si="269"/>
        <v>0</v>
      </c>
      <c r="L1422" s="536">
        <v>1</v>
      </c>
      <c r="M1422" s="536"/>
      <c r="N1422" s="700">
        <f t="shared" si="270"/>
        <v>1</v>
      </c>
      <c r="O1422" s="508"/>
      <c r="P1422" s="508"/>
      <c r="Q1422" s="508"/>
      <c r="R1422" s="508"/>
      <c r="S1422" s="508"/>
      <c r="T1422" s="508"/>
      <c r="U1422" s="508"/>
      <c r="V1422" s="508"/>
      <c r="W1422" s="508"/>
      <c r="X1422" s="508"/>
      <c r="Y1422" s="508"/>
      <c r="Z1422" s="508"/>
      <c r="AA1422" s="508"/>
      <c r="AB1422" s="508"/>
      <c r="AC1422" s="508"/>
      <c r="AD1422" s="508"/>
      <c r="AE1422" s="508"/>
      <c r="AF1422" s="508"/>
      <c r="AG1422" s="508"/>
      <c r="AH1422" s="508"/>
      <c r="AI1422" s="508"/>
      <c r="AJ1422" s="508"/>
      <c r="AK1422" s="509">
        <f t="shared" si="271"/>
        <v>0</v>
      </c>
      <c r="AL1422" s="700">
        <f t="shared" si="272"/>
        <v>1</v>
      </c>
      <c r="AM1422" s="701">
        <f>IF(Tableau4[[#This Row],[N° pièce]]="",0,(Tableau4[[#This Row],[hors TVA]]+(Tableau4[[#This Row],[hors TVA]]*Tableau4[[#This Row],[Taux TVA]])-(Tableau4[[#This Row],[hors TVA]]*Tableau4[[#This Row],[Taux TVA]]*Tableau4[[#This Row],[Régime TVA Récupération:]]))*Tableau4[[#This Row],[Type 1]])</f>
        <v>0</v>
      </c>
      <c r="AN1422" s="701">
        <f>IF(Tableau4[[#This Row],[N° pièce]]="",0,IF($K$2="pôle",((Tableau4[[#This Row],[hors TVA]]+(Tableau4[[#This Row],[hors TVA]]*Tableau4[[#This Row],[Taux TVA]])-(Tableau4[[#This Row],[hors TVA]]*Tableau4[[#This Row],[Taux TVA]]*Tableau4[[#This Row],[Régime TVA Récupération:]]))*Tableau4[[#This Row],[Type 2]]),0))</f>
        <v>0</v>
      </c>
      <c r="AO1422" s="701">
        <f t="shared" si="275"/>
        <v>0</v>
      </c>
      <c r="AP1422" s="255">
        <f t="shared" si="273"/>
        <v>0</v>
      </c>
      <c r="AQ1422" s="506">
        <f t="shared" si="274"/>
        <v>0</v>
      </c>
      <c r="AR1422" s="671"/>
      <c r="AS1422" s="512"/>
      <c r="AT1422" s="513"/>
      <c r="AU1422" s="753"/>
      <c r="AV1422" s="484"/>
      <c r="AW1422" s="484"/>
      <c r="AX1422" s="484"/>
      <c r="AY1422" s="484"/>
      <c r="AZ1422" s="484"/>
    </row>
    <row r="1423" spans="1:52" ht="15" hidden="1">
      <c r="A1423" s="543"/>
      <c r="B1423" s="530"/>
      <c r="C1423" s="531"/>
      <c r="D1423" s="551"/>
      <c r="E1423" s="532"/>
      <c r="F1423" s="532"/>
      <c r="G1423" s="532"/>
      <c r="H1423" s="533">
        <v>0.21</v>
      </c>
      <c r="I1423" s="533">
        <v>1</v>
      </c>
      <c r="J1423" s="534"/>
      <c r="K1423" s="506">
        <f t="shared" si="269"/>
        <v>0</v>
      </c>
      <c r="L1423" s="536">
        <v>1</v>
      </c>
      <c r="M1423" s="536"/>
      <c r="N1423" s="700">
        <f t="shared" si="270"/>
        <v>1</v>
      </c>
      <c r="O1423" s="508"/>
      <c r="P1423" s="508"/>
      <c r="Q1423" s="508"/>
      <c r="R1423" s="508"/>
      <c r="S1423" s="508"/>
      <c r="T1423" s="508"/>
      <c r="U1423" s="508"/>
      <c r="V1423" s="508"/>
      <c r="W1423" s="508"/>
      <c r="X1423" s="508"/>
      <c r="Y1423" s="508"/>
      <c r="Z1423" s="508"/>
      <c r="AA1423" s="508"/>
      <c r="AB1423" s="508"/>
      <c r="AC1423" s="508"/>
      <c r="AD1423" s="508"/>
      <c r="AE1423" s="508"/>
      <c r="AF1423" s="508"/>
      <c r="AG1423" s="508"/>
      <c r="AH1423" s="508"/>
      <c r="AI1423" s="508"/>
      <c r="AJ1423" s="508"/>
      <c r="AK1423" s="509">
        <f t="shared" si="271"/>
        <v>0</v>
      </c>
      <c r="AL1423" s="700">
        <f t="shared" si="272"/>
        <v>1</v>
      </c>
      <c r="AM1423" s="701">
        <f>IF(Tableau4[[#This Row],[N° pièce]]="",0,(Tableau4[[#This Row],[hors TVA]]+(Tableau4[[#This Row],[hors TVA]]*Tableau4[[#This Row],[Taux TVA]])-(Tableau4[[#This Row],[hors TVA]]*Tableau4[[#This Row],[Taux TVA]]*Tableau4[[#This Row],[Régime TVA Récupération:]]))*Tableau4[[#This Row],[Type 1]])</f>
        <v>0</v>
      </c>
      <c r="AN1423" s="701">
        <f>IF(Tableau4[[#This Row],[N° pièce]]="",0,IF($K$2="pôle",((Tableau4[[#This Row],[hors TVA]]+(Tableau4[[#This Row],[hors TVA]]*Tableau4[[#This Row],[Taux TVA]])-(Tableau4[[#This Row],[hors TVA]]*Tableau4[[#This Row],[Taux TVA]]*Tableau4[[#This Row],[Régime TVA Récupération:]]))*Tableau4[[#This Row],[Type 2]]),0))</f>
        <v>0</v>
      </c>
      <c r="AO1423" s="701">
        <f t="shared" si="275"/>
        <v>0</v>
      </c>
      <c r="AP1423" s="255">
        <f t="shared" si="273"/>
        <v>0</v>
      </c>
      <c r="AQ1423" s="506">
        <f t="shared" si="274"/>
        <v>0</v>
      </c>
      <c r="AR1423" s="671"/>
      <c r="AS1423" s="512"/>
      <c r="AT1423" s="513"/>
      <c r="AU1423" s="753"/>
      <c r="AV1423" s="484"/>
      <c r="AW1423" s="484"/>
      <c r="AX1423" s="484"/>
      <c r="AY1423" s="484"/>
      <c r="AZ1423" s="484"/>
    </row>
    <row r="1424" spans="1:52" ht="15" hidden="1">
      <c r="A1424" s="543"/>
      <c r="B1424" s="530"/>
      <c r="C1424" s="531"/>
      <c r="D1424" s="551"/>
      <c r="E1424" s="532"/>
      <c r="F1424" s="532"/>
      <c r="G1424" s="532"/>
      <c r="H1424" s="533">
        <v>0.21</v>
      </c>
      <c r="I1424" s="533">
        <v>1</v>
      </c>
      <c r="J1424" s="534"/>
      <c r="K1424" s="506">
        <f t="shared" si="269"/>
        <v>0</v>
      </c>
      <c r="L1424" s="536">
        <v>1</v>
      </c>
      <c r="M1424" s="536"/>
      <c r="N1424" s="700">
        <f t="shared" si="270"/>
        <v>1</v>
      </c>
      <c r="O1424" s="508"/>
      <c r="P1424" s="508"/>
      <c r="Q1424" s="508"/>
      <c r="R1424" s="508"/>
      <c r="S1424" s="508"/>
      <c r="T1424" s="508"/>
      <c r="U1424" s="508"/>
      <c r="V1424" s="508"/>
      <c r="W1424" s="508"/>
      <c r="X1424" s="508"/>
      <c r="Y1424" s="508"/>
      <c r="Z1424" s="508"/>
      <c r="AA1424" s="508"/>
      <c r="AB1424" s="508"/>
      <c r="AC1424" s="508"/>
      <c r="AD1424" s="508"/>
      <c r="AE1424" s="508"/>
      <c r="AF1424" s="508"/>
      <c r="AG1424" s="508"/>
      <c r="AH1424" s="508"/>
      <c r="AI1424" s="508"/>
      <c r="AJ1424" s="508"/>
      <c r="AK1424" s="509">
        <f t="shared" si="271"/>
        <v>0</v>
      </c>
      <c r="AL1424" s="700">
        <f t="shared" si="272"/>
        <v>1</v>
      </c>
      <c r="AM1424" s="701">
        <f>IF(Tableau4[[#This Row],[N° pièce]]="",0,(Tableau4[[#This Row],[hors TVA]]+(Tableau4[[#This Row],[hors TVA]]*Tableau4[[#This Row],[Taux TVA]])-(Tableau4[[#This Row],[hors TVA]]*Tableau4[[#This Row],[Taux TVA]]*Tableau4[[#This Row],[Régime TVA Récupération:]]))*Tableau4[[#This Row],[Type 1]])</f>
        <v>0</v>
      </c>
      <c r="AN1424" s="701">
        <f>IF(Tableau4[[#This Row],[N° pièce]]="",0,IF($K$2="pôle",((Tableau4[[#This Row],[hors TVA]]+(Tableau4[[#This Row],[hors TVA]]*Tableau4[[#This Row],[Taux TVA]])-(Tableau4[[#This Row],[hors TVA]]*Tableau4[[#This Row],[Taux TVA]]*Tableau4[[#This Row],[Régime TVA Récupération:]]))*Tableau4[[#This Row],[Type 2]]),0))</f>
        <v>0</v>
      </c>
      <c r="AO1424" s="701">
        <f t="shared" si="275"/>
        <v>0</v>
      </c>
      <c r="AP1424" s="255">
        <f t="shared" si="273"/>
        <v>0</v>
      </c>
      <c r="AQ1424" s="506">
        <f t="shared" si="274"/>
        <v>0</v>
      </c>
      <c r="AR1424" s="671"/>
      <c r="AS1424" s="512"/>
      <c r="AT1424" s="513"/>
      <c r="AU1424" s="753"/>
      <c r="AV1424" s="484"/>
      <c r="AW1424" s="484"/>
      <c r="AX1424" s="484"/>
      <c r="AY1424" s="484"/>
      <c r="AZ1424" s="484"/>
    </row>
    <row r="1425" spans="1:52" ht="15" hidden="1">
      <c r="A1425" s="543"/>
      <c r="B1425" s="530"/>
      <c r="C1425" s="531"/>
      <c r="D1425" s="551"/>
      <c r="E1425" s="532"/>
      <c r="F1425" s="532"/>
      <c r="G1425" s="532"/>
      <c r="H1425" s="533">
        <v>0.21</v>
      </c>
      <c r="I1425" s="533">
        <v>1</v>
      </c>
      <c r="J1425" s="534"/>
      <c r="K1425" s="506">
        <f t="shared" si="269"/>
        <v>0</v>
      </c>
      <c r="L1425" s="536">
        <v>1</v>
      </c>
      <c r="M1425" s="536"/>
      <c r="N1425" s="700">
        <f t="shared" si="270"/>
        <v>1</v>
      </c>
      <c r="O1425" s="508"/>
      <c r="P1425" s="508"/>
      <c r="Q1425" s="508"/>
      <c r="R1425" s="508"/>
      <c r="S1425" s="508"/>
      <c r="T1425" s="508"/>
      <c r="U1425" s="508"/>
      <c r="V1425" s="508"/>
      <c r="W1425" s="508"/>
      <c r="X1425" s="508"/>
      <c r="Y1425" s="508"/>
      <c r="Z1425" s="508"/>
      <c r="AA1425" s="508"/>
      <c r="AB1425" s="508"/>
      <c r="AC1425" s="508"/>
      <c r="AD1425" s="508"/>
      <c r="AE1425" s="508"/>
      <c r="AF1425" s="508"/>
      <c r="AG1425" s="508"/>
      <c r="AH1425" s="508"/>
      <c r="AI1425" s="508"/>
      <c r="AJ1425" s="508"/>
      <c r="AK1425" s="509">
        <f t="shared" si="271"/>
        <v>0</v>
      </c>
      <c r="AL1425" s="700">
        <f t="shared" si="272"/>
        <v>1</v>
      </c>
      <c r="AM1425" s="701">
        <f>IF(Tableau4[[#This Row],[N° pièce]]="",0,(Tableau4[[#This Row],[hors TVA]]+(Tableau4[[#This Row],[hors TVA]]*Tableau4[[#This Row],[Taux TVA]])-(Tableau4[[#This Row],[hors TVA]]*Tableau4[[#This Row],[Taux TVA]]*Tableau4[[#This Row],[Régime TVA Récupération:]]))*Tableau4[[#This Row],[Type 1]])</f>
        <v>0</v>
      </c>
      <c r="AN1425" s="701">
        <f>IF(Tableau4[[#This Row],[N° pièce]]="",0,IF($K$2="pôle",((Tableau4[[#This Row],[hors TVA]]+(Tableau4[[#This Row],[hors TVA]]*Tableau4[[#This Row],[Taux TVA]])-(Tableau4[[#This Row],[hors TVA]]*Tableau4[[#This Row],[Taux TVA]]*Tableau4[[#This Row],[Régime TVA Récupération:]]))*Tableau4[[#This Row],[Type 2]]),0))</f>
        <v>0</v>
      </c>
      <c r="AO1425" s="701">
        <f t="shared" si="275"/>
        <v>0</v>
      </c>
      <c r="AP1425" s="255">
        <f t="shared" si="273"/>
        <v>0</v>
      </c>
      <c r="AQ1425" s="506">
        <f t="shared" si="274"/>
        <v>0</v>
      </c>
      <c r="AR1425" s="671"/>
      <c r="AS1425" s="512"/>
      <c r="AT1425" s="513"/>
      <c r="AU1425" s="753"/>
      <c r="AV1425" s="484"/>
      <c r="AW1425" s="484"/>
      <c r="AX1425" s="484"/>
      <c r="AY1425" s="484"/>
      <c r="AZ1425" s="484"/>
    </row>
    <row r="1426" spans="1:52" ht="15" hidden="1">
      <c r="A1426" s="543"/>
      <c r="B1426" s="530"/>
      <c r="C1426" s="531"/>
      <c r="D1426" s="551"/>
      <c r="E1426" s="532"/>
      <c r="F1426" s="532"/>
      <c r="G1426" s="532"/>
      <c r="H1426" s="533">
        <v>0.21</v>
      </c>
      <c r="I1426" s="533">
        <v>1</v>
      </c>
      <c r="J1426" s="534"/>
      <c r="K1426" s="506">
        <f t="shared" si="269"/>
        <v>0</v>
      </c>
      <c r="L1426" s="536">
        <v>1</v>
      </c>
      <c r="M1426" s="536"/>
      <c r="N1426" s="700">
        <f t="shared" si="270"/>
        <v>1</v>
      </c>
      <c r="O1426" s="508"/>
      <c r="P1426" s="508"/>
      <c r="Q1426" s="508"/>
      <c r="R1426" s="508"/>
      <c r="S1426" s="508"/>
      <c r="T1426" s="508"/>
      <c r="U1426" s="508"/>
      <c r="V1426" s="508"/>
      <c r="W1426" s="508"/>
      <c r="X1426" s="508"/>
      <c r="Y1426" s="508"/>
      <c r="Z1426" s="508"/>
      <c r="AA1426" s="508"/>
      <c r="AB1426" s="508"/>
      <c r="AC1426" s="508"/>
      <c r="AD1426" s="508"/>
      <c r="AE1426" s="508"/>
      <c r="AF1426" s="508"/>
      <c r="AG1426" s="508"/>
      <c r="AH1426" s="508"/>
      <c r="AI1426" s="508"/>
      <c r="AJ1426" s="508"/>
      <c r="AK1426" s="509">
        <f t="shared" si="271"/>
        <v>0</v>
      </c>
      <c r="AL1426" s="700">
        <f t="shared" si="272"/>
        <v>1</v>
      </c>
      <c r="AM1426" s="701">
        <f>IF(Tableau4[[#This Row],[N° pièce]]="",0,(Tableau4[[#This Row],[hors TVA]]+(Tableau4[[#This Row],[hors TVA]]*Tableau4[[#This Row],[Taux TVA]])-(Tableau4[[#This Row],[hors TVA]]*Tableau4[[#This Row],[Taux TVA]]*Tableau4[[#This Row],[Régime TVA Récupération:]]))*Tableau4[[#This Row],[Type 1]])</f>
        <v>0</v>
      </c>
      <c r="AN1426" s="701">
        <f>IF(Tableau4[[#This Row],[N° pièce]]="",0,IF($K$2="pôle",((Tableau4[[#This Row],[hors TVA]]+(Tableau4[[#This Row],[hors TVA]]*Tableau4[[#This Row],[Taux TVA]])-(Tableau4[[#This Row],[hors TVA]]*Tableau4[[#This Row],[Taux TVA]]*Tableau4[[#This Row],[Régime TVA Récupération:]]))*Tableau4[[#This Row],[Type 2]]),0))</f>
        <v>0</v>
      </c>
      <c r="AO1426" s="701">
        <f t="shared" si="275"/>
        <v>0</v>
      </c>
      <c r="AP1426" s="255">
        <f t="shared" si="273"/>
        <v>0</v>
      </c>
      <c r="AQ1426" s="506">
        <f t="shared" si="274"/>
        <v>0</v>
      </c>
      <c r="AR1426" s="671"/>
      <c r="AS1426" s="512"/>
      <c r="AT1426" s="513"/>
      <c r="AU1426" s="753"/>
      <c r="AV1426" s="484"/>
      <c r="AW1426" s="484"/>
      <c r="AX1426" s="484"/>
      <c r="AY1426" s="484"/>
      <c r="AZ1426" s="484"/>
    </row>
    <row r="1427" spans="1:52" ht="15" hidden="1">
      <c r="A1427" s="543"/>
      <c r="B1427" s="530"/>
      <c r="C1427" s="531"/>
      <c r="D1427" s="551"/>
      <c r="E1427" s="532"/>
      <c r="F1427" s="532"/>
      <c r="G1427" s="532"/>
      <c r="H1427" s="533">
        <v>0.21</v>
      </c>
      <c r="I1427" s="533">
        <v>1</v>
      </c>
      <c r="J1427" s="534"/>
      <c r="K1427" s="506">
        <f t="shared" si="269"/>
        <v>0</v>
      </c>
      <c r="L1427" s="536">
        <v>1</v>
      </c>
      <c r="M1427" s="536"/>
      <c r="N1427" s="700">
        <f t="shared" si="270"/>
        <v>1</v>
      </c>
      <c r="O1427" s="508"/>
      <c r="P1427" s="508"/>
      <c r="Q1427" s="508"/>
      <c r="R1427" s="508"/>
      <c r="S1427" s="508"/>
      <c r="T1427" s="508"/>
      <c r="U1427" s="508"/>
      <c r="V1427" s="508"/>
      <c r="W1427" s="508"/>
      <c r="X1427" s="508"/>
      <c r="Y1427" s="508"/>
      <c r="Z1427" s="508"/>
      <c r="AA1427" s="508"/>
      <c r="AB1427" s="508"/>
      <c r="AC1427" s="508"/>
      <c r="AD1427" s="508"/>
      <c r="AE1427" s="508"/>
      <c r="AF1427" s="508"/>
      <c r="AG1427" s="508"/>
      <c r="AH1427" s="508"/>
      <c r="AI1427" s="508"/>
      <c r="AJ1427" s="508"/>
      <c r="AK1427" s="509">
        <f t="shared" si="271"/>
        <v>0</v>
      </c>
      <c r="AL1427" s="700">
        <f t="shared" si="272"/>
        <v>1</v>
      </c>
      <c r="AM1427" s="701">
        <f>IF(Tableau4[[#This Row],[N° pièce]]="",0,(Tableau4[[#This Row],[hors TVA]]+(Tableau4[[#This Row],[hors TVA]]*Tableau4[[#This Row],[Taux TVA]])-(Tableau4[[#This Row],[hors TVA]]*Tableau4[[#This Row],[Taux TVA]]*Tableau4[[#This Row],[Régime TVA Récupération:]]))*Tableau4[[#This Row],[Type 1]])</f>
        <v>0</v>
      </c>
      <c r="AN1427" s="701">
        <f>IF(Tableau4[[#This Row],[N° pièce]]="",0,IF($K$2="pôle",((Tableau4[[#This Row],[hors TVA]]+(Tableau4[[#This Row],[hors TVA]]*Tableau4[[#This Row],[Taux TVA]])-(Tableau4[[#This Row],[hors TVA]]*Tableau4[[#This Row],[Taux TVA]]*Tableau4[[#This Row],[Régime TVA Récupération:]]))*Tableau4[[#This Row],[Type 2]]),0))</f>
        <v>0</v>
      </c>
      <c r="AO1427" s="701">
        <f t="shared" si="275"/>
        <v>0</v>
      </c>
      <c r="AP1427" s="255">
        <f t="shared" si="273"/>
        <v>0</v>
      </c>
      <c r="AQ1427" s="506">
        <f t="shared" si="274"/>
        <v>0</v>
      </c>
      <c r="AR1427" s="671"/>
      <c r="AS1427" s="512"/>
      <c r="AT1427" s="513"/>
      <c r="AU1427" s="753"/>
      <c r="AV1427" s="484"/>
      <c r="AW1427" s="484"/>
      <c r="AX1427" s="484"/>
      <c r="AY1427" s="484"/>
      <c r="AZ1427" s="484"/>
    </row>
    <row r="1428" spans="1:52" ht="15" hidden="1">
      <c r="A1428" s="543"/>
      <c r="B1428" s="530"/>
      <c r="C1428" s="531"/>
      <c r="D1428" s="551"/>
      <c r="E1428" s="532"/>
      <c r="F1428" s="532"/>
      <c r="G1428" s="532"/>
      <c r="H1428" s="533">
        <v>0.21</v>
      </c>
      <c r="I1428" s="533">
        <v>1</v>
      </c>
      <c r="J1428" s="534"/>
      <c r="K1428" s="506">
        <f t="shared" si="269"/>
        <v>0</v>
      </c>
      <c r="L1428" s="536">
        <v>1</v>
      </c>
      <c r="M1428" s="536"/>
      <c r="N1428" s="700">
        <f t="shared" si="270"/>
        <v>1</v>
      </c>
      <c r="O1428" s="508"/>
      <c r="P1428" s="508"/>
      <c r="Q1428" s="508"/>
      <c r="R1428" s="508"/>
      <c r="S1428" s="508"/>
      <c r="T1428" s="508"/>
      <c r="U1428" s="508"/>
      <c r="V1428" s="508"/>
      <c r="W1428" s="508"/>
      <c r="X1428" s="508"/>
      <c r="Y1428" s="508"/>
      <c r="Z1428" s="508"/>
      <c r="AA1428" s="508"/>
      <c r="AB1428" s="508"/>
      <c r="AC1428" s="508"/>
      <c r="AD1428" s="508"/>
      <c r="AE1428" s="508"/>
      <c r="AF1428" s="508"/>
      <c r="AG1428" s="508"/>
      <c r="AH1428" s="508"/>
      <c r="AI1428" s="508"/>
      <c r="AJ1428" s="508"/>
      <c r="AK1428" s="509">
        <f t="shared" si="271"/>
        <v>0</v>
      </c>
      <c r="AL1428" s="700">
        <f t="shared" si="272"/>
        <v>1</v>
      </c>
      <c r="AM1428" s="701">
        <f>IF(Tableau4[[#This Row],[N° pièce]]="",0,(Tableau4[[#This Row],[hors TVA]]+(Tableau4[[#This Row],[hors TVA]]*Tableau4[[#This Row],[Taux TVA]])-(Tableau4[[#This Row],[hors TVA]]*Tableau4[[#This Row],[Taux TVA]]*Tableau4[[#This Row],[Régime TVA Récupération:]]))*Tableau4[[#This Row],[Type 1]])</f>
        <v>0</v>
      </c>
      <c r="AN1428" s="701">
        <f>IF(Tableau4[[#This Row],[N° pièce]]="",0,IF($K$2="pôle",((Tableau4[[#This Row],[hors TVA]]+(Tableau4[[#This Row],[hors TVA]]*Tableau4[[#This Row],[Taux TVA]])-(Tableau4[[#This Row],[hors TVA]]*Tableau4[[#This Row],[Taux TVA]]*Tableau4[[#This Row],[Régime TVA Récupération:]]))*Tableau4[[#This Row],[Type 2]]),0))</f>
        <v>0</v>
      </c>
      <c r="AO1428" s="701">
        <f t="shared" si="275"/>
        <v>0</v>
      </c>
      <c r="AP1428" s="255">
        <f t="shared" si="273"/>
        <v>0</v>
      </c>
      <c r="AQ1428" s="506">
        <f t="shared" si="274"/>
        <v>0</v>
      </c>
      <c r="AR1428" s="671"/>
      <c r="AS1428" s="512"/>
      <c r="AT1428" s="513"/>
      <c r="AU1428" s="753"/>
      <c r="AV1428" s="484"/>
      <c r="AW1428" s="484"/>
      <c r="AX1428" s="484"/>
      <c r="AY1428" s="484"/>
      <c r="AZ1428" s="484"/>
    </row>
    <row r="1429" spans="1:52" ht="15" hidden="1">
      <c r="A1429" s="543"/>
      <c r="B1429" s="530"/>
      <c r="C1429" s="531"/>
      <c r="D1429" s="551"/>
      <c r="E1429" s="532"/>
      <c r="F1429" s="532"/>
      <c r="G1429" s="532"/>
      <c r="H1429" s="533">
        <v>0.21</v>
      </c>
      <c r="I1429" s="533">
        <v>1</v>
      </c>
      <c r="J1429" s="534"/>
      <c r="K1429" s="506">
        <f t="shared" si="269"/>
        <v>0</v>
      </c>
      <c r="L1429" s="536">
        <v>1</v>
      </c>
      <c r="M1429" s="536"/>
      <c r="N1429" s="700">
        <f t="shared" si="270"/>
        <v>1</v>
      </c>
      <c r="O1429" s="508"/>
      <c r="P1429" s="508"/>
      <c r="Q1429" s="508"/>
      <c r="R1429" s="508"/>
      <c r="S1429" s="508"/>
      <c r="T1429" s="508"/>
      <c r="U1429" s="508"/>
      <c r="V1429" s="508"/>
      <c r="W1429" s="508"/>
      <c r="X1429" s="508"/>
      <c r="Y1429" s="508"/>
      <c r="Z1429" s="508"/>
      <c r="AA1429" s="508"/>
      <c r="AB1429" s="508"/>
      <c r="AC1429" s="508"/>
      <c r="AD1429" s="508"/>
      <c r="AE1429" s="508"/>
      <c r="AF1429" s="508"/>
      <c r="AG1429" s="508"/>
      <c r="AH1429" s="508"/>
      <c r="AI1429" s="508"/>
      <c r="AJ1429" s="508"/>
      <c r="AK1429" s="509">
        <f t="shared" si="271"/>
        <v>0</v>
      </c>
      <c r="AL1429" s="700">
        <f t="shared" si="272"/>
        <v>1</v>
      </c>
      <c r="AM1429" s="701">
        <f>IF(Tableau4[[#This Row],[N° pièce]]="",0,(Tableau4[[#This Row],[hors TVA]]+(Tableau4[[#This Row],[hors TVA]]*Tableau4[[#This Row],[Taux TVA]])-(Tableau4[[#This Row],[hors TVA]]*Tableau4[[#This Row],[Taux TVA]]*Tableau4[[#This Row],[Régime TVA Récupération:]]))*Tableau4[[#This Row],[Type 1]])</f>
        <v>0</v>
      </c>
      <c r="AN1429" s="701">
        <f>IF(Tableau4[[#This Row],[N° pièce]]="",0,IF($K$2="pôle",((Tableau4[[#This Row],[hors TVA]]+(Tableau4[[#This Row],[hors TVA]]*Tableau4[[#This Row],[Taux TVA]])-(Tableau4[[#This Row],[hors TVA]]*Tableau4[[#This Row],[Taux TVA]]*Tableau4[[#This Row],[Régime TVA Récupération:]]))*Tableau4[[#This Row],[Type 2]]),0))</f>
        <v>0</v>
      </c>
      <c r="AO1429" s="701">
        <f t="shared" si="275"/>
        <v>0</v>
      </c>
      <c r="AP1429" s="255">
        <f t="shared" si="273"/>
        <v>0</v>
      </c>
      <c r="AQ1429" s="506">
        <f t="shared" si="274"/>
        <v>0</v>
      </c>
      <c r="AR1429" s="671"/>
      <c r="AS1429" s="512"/>
      <c r="AT1429" s="513"/>
      <c r="AU1429" s="753"/>
      <c r="AV1429" s="484"/>
      <c r="AW1429" s="484"/>
      <c r="AX1429" s="484"/>
      <c r="AY1429" s="484"/>
      <c r="AZ1429" s="484"/>
    </row>
    <row r="1430" spans="1:52" ht="15" hidden="1">
      <c r="A1430" s="543"/>
      <c r="B1430" s="530"/>
      <c r="C1430" s="531"/>
      <c r="D1430" s="551"/>
      <c r="E1430" s="532"/>
      <c r="F1430" s="532"/>
      <c r="G1430" s="532"/>
      <c r="H1430" s="533">
        <v>0.21</v>
      </c>
      <c r="I1430" s="533">
        <v>1</v>
      </c>
      <c r="J1430" s="534"/>
      <c r="K1430" s="506">
        <f t="shared" si="269"/>
        <v>0</v>
      </c>
      <c r="L1430" s="536">
        <v>1</v>
      </c>
      <c r="M1430" s="536"/>
      <c r="N1430" s="700">
        <f t="shared" si="270"/>
        <v>1</v>
      </c>
      <c r="O1430" s="508"/>
      <c r="P1430" s="508"/>
      <c r="Q1430" s="508"/>
      <c r="R1430" s="508"/>
      <c r="S1430" s="508"/>
      <c r="T1430" s="508"/>
      <c r="U1430" s="508"/>
      <c r="V1430" s="508"/>
      <c r="W1430" s="508"/>
      <c r="X1430" s="508"/>
      <c r="Y1430" s="508"/>
      <c r="Z1430" s="508"/>
      <c r="AA1430" s="508"/>
      <c r="AB1430" s="508"/>
      <c r="AC1430" s="508"/>
      <c r="AD1430" s="508"/>
      <c r="AE1430" s="508"/>
      <c r="AF1430" s="508"/>
      <c r="AG1430" s="508"/>
      <c r="AH1430" s="508"/>
      <c r="AI1430" s="508"/>
      <c r="AJ1430" s="508"/>
      <c r="AK1430" s="509">
        <f t="shared" si="271"/>
        <v>0</v>
      </c>
      <c r="AL1430" s="700">
        <f t="shared" si="272"/>
        <v>1</v>
      </c>
      <c r="AM1430" s="701">
        <f>IF(Tableau4[[#This Row],[N° pièce]]="",0,(Tableau4[[#This Row],[hors TVA]]+(Tableau4[[#This Row],[hors TVA]]*Tableau4[[#This Row],[Taux TVA]])-(Tableau4[[#This Row],[hors TVA]]*Tableau4[[#This Row],[Taux TVA]]*Tableau4[[#This Row],[Régime TVA Récupération:]]))*Tableau4[[#This Row],[Type 1]])</f>
        <v>0</v>
      </c>
      <c r="AN1430" s="701">
        <f>IF(Tableau4[[#This Row],[N° pièce]]="",0,IF($K$2="pôle",((Tableau4[[#This Row],[hors TVA]]+(Tableau4[[#This Row],[hors TVA]]*Tableau4[[#This Row],[Taux TVA]])-(Tableau4[[#This Row],[hors TVA]]*Tableau4[[#This Row],[Taux TVA]]*Tableau4[[#This Row],[Régime TVA Récupération:]]))*Tableau4[[#This Row],[Type 2]]),0))</f>
        <v>0</v>
      </c>
      <c r="AO1430" s="701">
        <f t="shared" si="275"/>
        <v>0</v>
      </c>
      <c r="AP1430" s="255">
        <f t="shared" si="273"/>
        <v>0</v>
      </c>
      <c r="AQ1430" s="506">
        <f t="shared" si="274"/>
        <v>0</v>
      </c>
      <c r="AR1430" s="671"/>
      <c r="AS1430" s="512"/>
      <c r="AT1430" s="513"/>
      <c r="AU1430" s="753"/>
      <c r="AV1430" s="484"/>
      <c r="AW1430" s="484"/>
      <c r="AX1430" s="484"/>
      <c r="AY1430" s="484"/>
      <c r="AZ1430" s="484"/>
    </row>
    <row r="1431" spans="1:52" ht="15" hidden="1">
      <c r="A1431" s="543"/>
      <c r="B1431" s="530"/>
      <c r="C1431" s="531"/>
      <c r="D1431" s="551"/>
      <c r="E1431" s="532"/>
      <c r="F1431" s="532"/>
      <c r="G1431" s="532"/>
      <c r="H1431" s="533">
        <v>0.21</v>
      </c>
      <c r="I1431" s="533">
        <v>1</v>
      </c>
      <c r="J1431" s="534"/>
      <c r="K1431" s="506">
        <f t="shared" si="269"/>
        <v>0</v>
      </c>
      <c r="L1431" s="536">
        <v>1</v>
      </c>
      <c r="M1431" s="536"/>
      <c r="N1431" s="700">
        <f t="shared" si="270"/>
        <v>1</v>
      </c>
      <c r="O1431" s="508"/>
      <c r="P1431" s="508"/>
      <c r="Q1431" s="508"/>
      <c r="R1431" s="508"/>
      <c r="S1431" s="508"/>
      <c r="T1431" s="508"/>
      <c r="U1431" s="508"/>
      <c r="V1431" s="508"/>
      <c r="W1431" s="508"/>
      <c r="X1431" s="508"/>
      <c r="Y1431" s="508"/>
      <c r="Z1431" s="508"/>
      <c r="AA1431" s="508"/>
      <c r="AB1431" s="508"/>
      <c r="AC1431" s="508"/>
      <c r="AD1431" s="508"/>
      <c r="AE1431" s="508"/>
      <c r="AF1431" s="508"/>
      <c r="AG1431" s="508"/>
      <c r="AH1431" s="508"/>
      <c r="AI1431" s="508"/>
      <c r="AJ1431" s="508"/>
      <c r="AK1431" s="509">
        <f t="shared" si="271"/>
        <v>0</v>
      </c>
      <c r="AL1431" s="700">
        <f t="shared" si="272"/>
        <v>1</v>
      </c>
      <c r="AM1431" s="701">
        <f>IF(Tableau4[[#This Row],[N° pièce]]="",0,(Tableau4[[#This Row],[hors TVA]]+(Tableau4[[#This Row],[hors TVA]]*Tableau4[[#This Row],[Taux TVA]])-(Tableau4[[#This Row],[hors TVA]]*Tableau4[[#This Row],[Taux TVA]]*Tableau4[[#This Row],[Régime TVA Récupération:]]))*Tableau4[[#This Row],[Type 1]])</f>
        <v>0</v>
      </c>
      <c r="AN1431" s="701">
        <f>IF(Tableau4[[#This Row],[N° pièce]]="",0,IF($K$2="pôle",((Tableau4[[#This Row],[hors TVA]]+(Tableau4[[#This Row],[hors TVA]]*Tableau4[[#This Row],[Taux TVA]])-(Tableau4[[#This Row],[hors TVA]]*Tableau4[[#This Row],[Taux TVA]]*Tableau4[[#This Row],[Régime TVA Récupération:]]))*Tableau4[[#This Row],[Type 2]]),0))</f>
        <v>0</v>
      </c>
      <c r="AO1431" s="701">
        <f t="shared" si="275"/>
        <v>0</v>
      </c>
      <c r="AP1431" s="255">
        <f t="shared" si="273"/>
        <v>0</v>
      </c>
      <c r="AQ1431" s="506">
        <f t="shared" si="274"/>
        <v>0</v>
      </c>
      <c r="AR1431" s="671"/>
      <c r="AS1431" s="512"/>
      <c r="AT1431" s="513"/>
      <c r="AU1431" s="753"/>
      <c r="AV1431" s="484"/>
      <c r="AW1431" s="484"/>
      <c r="AX1431" s="484"/>
      <c r="AY1431" s="484"/>
      <c r="AZ1431" s="484"/>
    </row>
    <row r="1432" spans="1:52" ht="15" hidden="1">
      <c r="A1432" s="543"/>
      <c r="B1432" s="530"/>
      <c r="C1432" s="531"/>
      <c r="D1432" s="551"/>
      <c r="E1432" s="532"/>
      <c r="F1432" s="532"/>
      <c r="G1432" s="532"/>
      <c r="H1432" s="533">
        <v>0.21</v>
      </c>
      <c r="I1432" s="533">
        <v>1</v>
      </c>
      <c r="J1432" s="534"/>
      <c r="K1432" s="506">
        <f t="shared" si="269"/>
        <v>0</v>
      </c>
      <c r="L1432" s="536">
        <v>1</v>
      </c>
      <c r="M1432" s="536"/>
      <c r="N1432" s="700">
        <f t="shared" si="270"/>
        <v>1</v>
      </c>
      <c r="O1432" s="508"/>
      <c r="P1432" s="508"/>
      <c r="Q1432" s="508"/>
      <c r="R1432" s="508"/>
      <c r="S1432" s="508"/>
      <c r="T1432" s="508"/>
      <c r="U1432" s="508"/>
      <c r="V1432" s="508"/>
      <c r="W1432" s="508"/>
      <c r="X1432" s="508"/>
      <c r="Y1432" s="508"/>
      <c r="Z1432" s="508"/>
      <c r="AA1432" s="508"/>
      <c r="AB1432" s="508"/>
      <c r="AC1432" s="508"/>
      <c r="AD1432" s="508"/>
      <c r="AE1432" s="508"/>
      <c r="AF1432" s="508"/>
      <c r="AG1432" s="508"/>
      <c r="AH1432" s="508"/>
      <c r="AI1432" s="508"/>
      <c r="AJ1432" s="508"/>
      <c r="AK1432" s="509">
        <f t="shared" si="271"/>
        <v>0</v>
      </c>
      <c r="AL1432" s="700">
        <f t="shared" si="272"/>
        <v>1</v>
      </c>
      <c r="AM1432" s="701">
        <f>IF(Tableau4[[#This Row],[N° pièce]]="",0,(Tableau4[[#This Row],[hors TVA]]+(Tableau4[[#This Row],[hors TVA]]*Tableau4[[#This Row],[Taux TVA]])-(Tableau4[[#This Row],[hors TVA]]*Tableau4[[#This Row],[Taux TVA]]*Tableau4[[#This Row],[Régime TVA Récupération:]]))*Tableau4[[#This Row],[Type 1]])</f>
        <v>0</v>
      </c>
      <c r="AN1432" s="701">
        <f>IF(Tableau4[[#This Row],[N° pièce]]="",0,IF($K$2="pôle",((Tableau4[[#This Row],[hors TVA]]+(Tableau4[[#This Row],[hors TVA]]*Tableau4[[#This Row],[Taux TVA]])-(Tableau4[[#This Row],[hors TVA]]*Tableau4[[#This Row],[Taux TVA]]*Tableau4[[#This Row],[Régime TVA Récupération:]]))*Tableau4[[#This Row],[Type 2]]),0))</f>
        <v>0</v>
      </c>
      <c r="AO1432" s="701">
        <f t="shared" si="275"/>
        <v>0</v>
      </c>
      <c r="AP1432" s="255">
        <f t="shared" si="273"/>
        <v>0</v>
      </c>
      <c r="AQ1432" s="506">
        <f t="shared" si="274"/>
        <v>0</v>
      </c>
      <c r="AR1432" s="671"/>
      <c r="AS1432" s="512"/>
      <c r="AT1432" s="513"/>
      <c r="AU1432" s="753"/>
      <c r="AV1432" s="484"/>
      <c r="AW1432" s="484"/>
      <c r="AX1432" s="484"/>
      <c r="AY1432" s="484"/>
      <c r="AZ1432" s="484"/>
    </row>
    <row r="1433" spans="1:52" ht="15" hidden="1">
      <c r="A1433" s="543"/>
      <c r="B1433" s="530"/>
      <c r="C1433" s="531"/>
      <c r="D1433" s="551"/>
      <c r="E1433" s="532"/>
      <c r="F1433" s="532"/>
      <c r="G1433" s="532"/>
      <c r="H1433" s="533">
        <v>0.21</v>
      </c>
      <c r="I1433" s="533">
        <v>1</v>
      </c>
      <c r="J1433" s="534"/>
      <c r="K1433" s="506">
        <f t="shared" si="269"/>
        <v>0</v>
      </c>
      <c r="L1433" s="536">
        <v>1</v>
      </c>
      <c r="M1433" s="536"/>
      <c r="N1433" s="700">
        <f t="shared" si="270"/>
        <v>1</v>
      </c>
      <c r="O1433" s="508"/>
      <c r="P1433" s="508"/>
      <c r="Q1433" s="508"/>
      <c r="R1433" s="508"/>
      <c r="S1433" s="508"/>
      <c r="T1433" s="508"/>
      <c r="U1433" s="508"/>
      <c r="V1433" s="508"/>
      <c r="W1433" s="508"/>
      <c r="X1433" s="508"/>
      <c r="Y1433" s="508"/>
      <c r="Z1433" s="508"/>
      <c r="AA1433" s="508"/>
      <c r="AB1433" s="508"/>
      <c r="AC1433" s="508"/>
      <c r="AD1433" s="508"/>
      <c r="AE1433" s="508"/>
      <c r="AF1433" s="508"/>
      <c r="AG1433" s="508"/>
      <c r="AH1433" s="508"/>
      <c r="AI1433" s="508"/>
      <c r="AJ1433" s="508"/>
      <c r="AK1433" s="509">
        <f t="shared" si="271"/>
        <v>0</v>
      </c>
      <c r="AL1433" s="700">
        <f t="shared" si="272"/>
        <v>1</v>
      </c>
      <c r="AM1433" s="701">
        <f>IF(Tableau4[[#This Row],[N° pièce]]="",0,(Tableau4[[#This Row],[hors TVA]]+(Tableau4[[#This Row],[hors TVA]]*Tableau4[[#This Row],[Taux TVA]])-(Tableau4[[#This Row],[hors TVA]]*Tableau4[[#This Row],[Taux TVA]]*Tableau4[[#This Row],[Régime TVA Récupération:]]))*Tableau4[[#This Row],[Type 1]])</f>
        <v>0</v>
      </c>
      <c r="AN1433" s="701">
        <f>IF(Tableau4[[#This Row],[N° pièce]]="",0,IF($K$2="pôle",((Tableau4[[#This Row],[hors TVA]]+(Tableau4[[#This Row],[hors TVA]]*Tableau4[[#This Row],[Taux TVA]])-(Tableau4[[#This Row],[hors TVA]]*Tableau4[[#This Row],[Taux TVA]]*Tableau4[[#This Row],[Régime TVA Récupération:]]))*Tableau4[[#This Row],[Type 2]]),0))</f>
        <v>0</v>
      </c>
      <c r="AO1433" s="701">
        <f t="shared" si="275"/>
        <v>0</v>
      </c>
      <c r="AP1433" s="255">
        <f t="shared" si="273"/>
        <v>0</v>
      </c>
      <c r="AQ1433" s="506">
        <f t="shared" si="274"/>
        <v>0</v>
      </c>
      <c r="AR1433" s="671"/>
      <c r="AS1433" s="512"/>
      <c r="AT1433" s="513"/>
      <c r="AU1433" s="753"/>
      <c r="AV1433" s="484"/>
      <c r="AW1433" s="484"/>
      <c r="AX1433" s="484"/>
      <c r="AY1433" s="484"/>
      <c r="AZ1433" s="484"/>
    </row>
    <row r="1434" spans="1:52" ht="15" hidden="1">
      <c r="A1434" s="543"/>
      <c r="B1434" s="530"/>
      <c r="C1434" s="531"/>
      <c r="D1434" s="551"/>
      <c r="E1434" s="532"/>
      <c r="F1434" s="532"/>
      <c r="G1434" s="532"/>
      <c r="H1434" s="533">
        <v>0.21</v>
      </c>
      <c r="I1434" s="533">
        <v>1</v>
      </c>
      <c r="J1434" s="534"/>
      <c r="K1434" s="506">
        <f t="shared" si="269"/>
        <v>0</v>
      </c>
      <c r="L1434" s="536">
        <v>1</v>
      </c>
      <c r="M1434" s="536"/>
      <c r="N1434" s="700">
        <f t="shared" si="270"/>
        <v>1</v>
      </c>
      <c r="O1434" s="508"/>
      <c r="P1434" s="508"/>
      <c r="Q1434" s="508"/>
      <c r="R1434" s="508"/>
      <c r="S1434" s="508"/>
      <c r="T1434" s="508"/>
      <c r="U1434" s="508"/>
      <c r="V1434" s="508"/>
      <c r="W1434" s="508"/>
      <c r="X1434" s="508"/>
      <c r="Y1434" s="508"/>
      <c r="Z1434" s="508"/>
      <c r="AA1434" s="508"/>
      <c r="AB1434" s="508"/>
      <c r="AC1434" s="508"/>
      <c r="AD1434" s="508"/>
      <c r="AE1434" s="508"/>
      <c r="AF1434" s="508"/>
      <c r="AG1434" s="508"/>
      <c r="AH1434" s="508"/>
      <c r="AI1434" s="508"/>
      <c r="AJ1434" s="508"/>
      <c r="AK1434" s="509">
        <f t="shared" si="271"/>
        <v>0</v>
      </c>
      <c r="AL1434" s="700">
        <f t="shared" si="272"/>
        <v>1</v>
      </c>
      <c r="AM1434" s="701">
        <f>IF(Tableau4[[#This Row],[N° pièce]]="",0,(Tableau4[[#This Row],[hors TVA]]+(Tableau4[[#This Row],[hors TVA]]*Tableau4[[#This Row],[Taux TVA]])-(Tableau4[[#This Row],[hors TVA]]*Tableau4[[#This Row],[Taux TVA]]*Tableau4[[#This Row],[Régime TVA Récupération:]]))*Tableau4[[#This Row],[Type 1]])</f>
        <v>0</v>
      </c>
      <c r="AN1434" s="701">
        <f>IF(Tableau4[[#This Row],[N° pièce]]="",0,IF($K$2="pôle",((Tableau4[[#This Row],[hors TVA]]+(Tableau4[[#This Row],[hors TVA]]*Tableau4[[#This Row],[Taux TVA]])-(Tableau4[[#This Row],[hors TVA]]*Tableau4[[#This Row],[Taux TVA]]*Tableau4[[#This Row],[Régime TVA Récupération:]]))*Tableau4[[#This Row],[Type 2]]),0))</f>
        <v>0</v>
      </c>
      <c r="AO1434" s="701">
        <f t="shared" si="275"/>
        <v>0</v>
      </c>
      <c r="AP1434" s="255">
        <f t="shared" si="273"/>
        <v>0</v>
      </c>
      <c r="AQ1434" s="506">
        <f t="shared" si="274"/>
        <v>0</v>
      </c>
      <c r="AR1434" s="671"/>
      <c r="AS1434" s="512"/>
      <c r="AT1434" s="513"/>
      <c r="AU1434" s="753"/>
      <c r="AV1434" s="484"/>
      <c r="AW1434" s="484"/>
      <c r="AX1434" s="484"/>
      <c r="AY1434" s="484"/>
      <c r="AZ1434" s="484"/>
    </row>
    <row r="1435" spans="1:52" ht="15" hidden="1">
      <c r="A1435" s="543"/>
      <c r="B1435" s="530"/>
      <c r="C1435" s="531"/>
      <c r="D1435" s="551"/>
      <c r="E1435" s="532"/>
      <c r="F1435" s="532"/>
      <c r="G1435" s="532"/>
      <c r="H1435" s="533">
        <v>0.21</v>
      </c>
      <c r="I1435" s="533">
        <v>1</v>
      </c>
      <c r="J1435" s="534"/>
      <c r="K1435" s="506">
        <f t="shared" si="269"/>
        <v>0</v>
      </c>
      <c r="L1435" s="536">
        <v>1</v>
      </c>
      <c r="M1435" s="536"/>
      <c r="N1435" s="700">
        <f t="shared" si="270"/>
        <v>1</v>
      </c>
      <c r="O1435" s="508"/>
      <c r="P1435" s="508"/>
      <c r="Q1435" s="508"/>
      <c r="R1435" s="508"/>
      <c r="S1435" s="508"/>
      <c r="T1435" s="508"/>
      <c r="U1435" s="508"/>
      <c r="V1435" s="508"/>
      <c r="W1435" s="508"/>
      <c r="X1435" s="508"/>
      <c r="Y1435" s="508"/>
      <c r="Z1435" s="508"/>
      <c r="AA1435" s="508"/>
      <c r="AB1435" s="508"/>
      <c r="AC1435" s="508"/>
      <c r="AD1435" s="508"/>
      <c r="AE1435" s="508"/>
      <c r="AF1435" s="508"/>
      <c r="AG1435" s="508"/>
      <c r="AH1435" s="508"/>
      <c r="AI1435" s="508"/>
      <c r="AJ1435" s="508"/>
      <c r="AK1435" s="509">
        <f t="shared" si="271"/>
        <v>0</v>
      </c>
      <c r="AL1435" s="700">
        <f t="shared" si="272"/>
        <v>1</v>
      </c>
      <c r="AM1435" s="701">
        <f>IF(Tableau4[[#This Row],[N° pièce]]="",0,(Tableau4[[#This Row],[hors TVA]]+(Tableau4[[#This Row],[hors TVA]]*Tableau4[[#This Row],[Taux TVA]])-(Tableau4[[#This Row],[hors TVA]]*Tableau4[[#This Row],[Taux TVA]]*Tableau4[[#This Row],[Régime TVA Récupération:]]))*Tableau4[[#This Row],[Type 1]])</f>
        <v>0</v>
      </c>
      <c r="AN1435" s="701">
        <f>IF(Tableau4[[#This Row],[N° pièce]]="",0,IF($K$2="pôle",((Tableau4[[#This Row],[hors TVA]]+(Tableau4[[#This Row],[hors TVA]]*Tableau4[[#This Row],[Taux TVA]])-(Tableau4[[#This Row],[hors TVA]]*Tableau4[[#This Row],[Taux TVA]]*Tableau4[[#This Row],[Régime TVA Récupération:]]))*Tableau4[[#This Row],[Type 2]]),0))</f>
        <v>0</v>
      </c>
      <c r="AO1435" s="701">
        <f t="shared" si="275"/>
        <v>0</v>
      </c>
      <c r="AP1435" s="255">
        <f t="shared" si="273"/>
        <v>0</v>
      </c>
      <c r="AQ1435" s="506">
        <f t="shared" si="274"/>
        <v>0</v>
      </c>
      <c r="AR1435" s="671"/>
      <c r="AS1435" s="512"/>
      <c r="AT1435" s="513"/>
      <c r="AU1435" s="753"/>
      <c r="AV1435" s="484"/>
      <c r="AW1435" s="484"/>
      <c r="AX1435" s="484"/>
      <c r="AY1435" s="484"/>
      <c r="AZ1435" s="484"/>
    </row>
    <row r="1436" spans="1:52" ht="15" hidden="1">
      <c r="A1436" s="543"/>
      <c r="B1436" s="530"/>
      <c r="C1436" s="531"/>
      <c r="D1436" s="551"/>
      <c r="E1436" s="532"/>
      <c r="F1436" s="532"/>
      <c r="G1436" s="532"/>
      <c r="H1436" s="533">
        <v>0.21</v>
      </c>
      <c r="I1436" s="533">
        <v>1</v>
      </c>
      <c r="J1436" s="534"/>
      <c r="K1436" s="506">
        <f t="shared" si="269"/>
        <v>0</v>
      </c>
      <c r="L1436" s="536">
        <v>1</v>
      </c>
      <c r="M1436" s="536"/>
      <c r="N1436" s="700">
        <f t="shared" si="270"/>
        <v>1</v>
      </c>
      <c r="O1436" s="508"/>
      <c r="P1436" s="508"/>
      <c r="Q1436" s="508"/>
      <c r="R1436" s="508"/>
      <c r="S1436" s="508"/>
      <c r="T1436" s="508"/>
      <c r="U1436" s="508"/>
      <c r="V1436" s="508"/>
      <c r="W1436" s="508"/>
      <c r="X1436" s="508"/>
      <c r="Y1436" s="508"/>
      <c r="Z1436" s="508"/>
      <c r="AA1436" s="508"/>
      <c r="AB1436" s="508"/>
      <c r="AC1436" s="508"/>
      <c r="AD1436" s="508"/>
      <c r="AE1436" s="508"/>
      <c r="AF1436" s="508"/>
      <c r="AG1436" s="508"/>
      <c r="AH1436" s="508"/>
      <c r="AI1436" s="508"/>
      <c r="AJ1436" s="508"/>
      <c r="AK1436" s="509">
        <f t="shared" si="271"/>
        <v>0</v>
      </c>
      <c r="AL1436" s="700">
        <f t="shared" si="272"/>
        <v>1</v>
      </c>
      <c r="AM1436" s="701">
        <f>IF(Tableau4[[#This Row],[N° pièce]]="",0,(Tableau4[[#This Row],[hors TVA]]+(Tableau4[[#This Row],[hors TVA]]*Tableau4[[#This Row],[Taux TVA]])-(Tableau4[[#This Row],[hors TVA]]*Tableau4[[#This Row],[Taux TVA]]*Tableau4[[#This Row],[Régime TVA Récupération:]]))*Tableau4[[#This Row],[Type 1]])</f>
        <v>0</v>
      </c>
      <c r="AN1436" s="701">
        <f>IF(Tableau4[[#This Row],[N° pièce]]="",0,IF($K$2="pôle",((Tableau4[[#This Row],[hors TVA]]+(Tableau4[[#This Row],[hors TVA]]*Tableau4[[#This Row],[Taux TVA]])-(Tableau4[[#This Row],[hors TVA]]*Tableau4[[#This Row],[Taux TVA]]*Tableau4[[#This Row],[Régime TVA Récupération:]]))*Tableau4[[#This Row],[Type 2]]),0))</f>
        <v>0</v>
      </c>
      <c r="AO1436" s="701">
        <f t="shared" si="275"/>
        <v>0</v>
      </c>
      <c r="AP1436" s="255">
        <f t="shared" si="273"/>
        <v>0</v>
      </c>
      <c r="AQ1436" s="506">
        <f t="shared" si="274"/>
        <v>0</v>
      </c>
      <c r="AR1436" s="671"/>
      <c r="AS1436" s="512"/>
      <c r="AT1436" s="513"/>
      <c r="AU1436" s="753"/>
      <c r="AV1436" s="484"/>
      <c r="AW1436" s="484"/>
      <c r="AX1436" s="484"/>
      <c r="AY1436" s="484"/>
      <c r="AZ1436" s="484"/>
    </row>
    <row r="1437" spans="1:52" ht="15" hidden="1">
      <c r="A1437" s="543"/>
      <c r="B1437" s="530"/>
      <c r="C1437" s="531"/>
      <c r="D1437" s="551"/>
      <c r="E1437" s="532"/>
      <c r="F1437" s="532"/>
      <c r="G1437" s="532"/>
      <c r="H1437" s="533">
        <v>0.21</v>
      </c>
      <c r="I1437" s="533">
        <v>1</v>
      </c>
      <c r="J1437" s="534"/>
      <c r="K1437" s="506">
        <f t="shared" si="269"/>
        <v>0</v>
      </c>
      <c r="L1437" s="536">
        <v>1</v>
      </c>
      <c r="M1437" s="536"/>
      <c r="N1437" s="700">
        <f t="shared" si="270"/>
        <v>1</v>
      </c>
      <c r="O1437" s="508"/>
      <c r="P1437" s="508"/>
      <c r="Q1437" s="508"/>
      <c r="R1437" s="508"/>
      <c r="S1437" s="508"/>
      <c r="T1437" s="508"/>
      <c r="U1437" s="508"/>
      <c r="V1437" s="508"/>
      <c r="W1437" s="508"/>
      <c r="X1437" s="508"/>
      <c r="Y1437" s="508"/>
      <c r="Z1437" s="508"/>
      <c r="AA1437" s="508"/>
      <c r="AB1437" s="508"/>
      <c r="AC1437" s="508"/>
      <c r="AD1437" s="508"/>
      <c r="AE1437" s="508"/>
      <c r="AF1437" s="508"/>
      <c r="AG1437" s="508"/>
      <c r="AH1437" s="508"/>
      <c r="AI1437" s="508"/>
      <c r="AJ1437" s="508"/>
      <c r="AK1437" s="509">
        <f t="shared" si="271"/>
        <v>0</v>
      </c>
      <c r="AL1437" s="700">
        <f t="shared" si="272"/>
        <v>1</v>
      </c>
      <c r="AM1437" s="701">
        <f>IF(Tableau4[[#This Row],[N° pièce]]="",0,(Tableau4[[#This Row],[hors TVA]]+(Tableau4[[#This Row],[hors TVA]]*Tableau4[[#This Row],[Taux TVA]])-(Tableau4[[#This Row],[hors TVA]]*Tableau4[[#This Row],[Taux TVA]]*Tableau4[[#This Row],[Régime TVA Récupération:]]))*Tableau4[[#This Row],[Type 1]])</f>
        <v>0</v>
      </c>
      <c r="AN1437" s="701">
        <f>IF(Tableau4[[#This Row],[N° pièce]]="",0,IF($K$2="pôle",((Tableau4[[#This Row],[hors TVA]]+(Tableau4[[#This Row],[hors TVA]]*Tableau4[[#This Row],[Taux TVA]])-(Tableau4[[#This Row],[hors TVA]]*Tableau4[[#This Row],[Taux TVA]]*Tableau4[[#This Row],[Régime TVA Récupération:]]))*Tableau4[[#This Row],[Type 2]]),0))</f>
        <v>0</v>
      </c>
      <c r="AO1437" s="701">
        <f t="shared" si="275"/>
        <v>0</v>
      </c>
      <c r="AP1437" s="255">
        <f t="shared" si="273"/>
        <v>0</v>
      </c>
      <c r="AQ1437" s="506">
        <f t="shared" si="274"/>
        <v>0</v>
      </c>
      <c r="AR1437" s="671"/>
      <c r="AS1437" s="512"/>
      <c r="AT1437" s="513"/>
      <c r="AU1437" s="753"/>
      <c r="AV1437" s="484"/>
      <c r="AW1437" s="484"/>
      <c r="AX1437" s="484"/>
      <c r="AY1437" s="484"/>
      <c r="AZ1437" s="484"/>
    </row>
    <row r="1438" spans="1:52" ht="15" hidden="1">
      <c r="A1438" s="543"/>
      <c r="B1438" s="530"/>
      <c r="C1438" s="531"/>
      <c r="D1438" s="551"/>
      <c r="E1438" s="532"/>
      <c r="F1438" s="532"/>
      <c r="G1438" s="532"/>
      <c r="H1438" s="533">
        <v>0.21</v>
      </c>
      <c r="I1438" s="533">
        <v>1</v>
      </c>
      <c r="J1438" s="534"/>
      <c r="K1438" s="506">
        <f t="shared" si="269"/>
        <v>0</v>
      </c>
      <c r="L1438" s="536">
        <v>1</v>
      </c>
      <c r="M1438" s="536"/>
      <c r="N1438" s="700">
        <f t="shared" si="270"/>
        <v>1</v>
      </c>
      <c r="O1438" s="508"/>
      <c r="P1438" s="508"/>
      <c r="Q1438" s="508"/>
      <c r="R1438" s="508"/>
      <c r="S1438" s="508"/>
      <c r="T1438" s="508"/>
      <c r="U1438" s="508"/>
      <c r="V1438" s="508"/>
      <c r="W1438" s="508"/>
      <c r="X1438" s="508"/>
      <c r="Y1438" s="508"/>
      <c r="Z1438" s="508"/>
      <c r="AA1438" s="508"/>
      <c r="AB1438" s="508"/>
      <c r="AC1438" s="508"/>
      <c r="AD1438" s="508"/>
      <c r="AE1438" s="508"/>
      <c r="AF1438" s="508"/>
      <c r="AG1438" s="508"/>
      <c r="AH1438" s="508"/>
      <c r="AI1438" s="508"/>
      <c r="AJ1438" s="508"/>
      <c r="AK1438" s="509">
        <f t="shared" si="271"/>
        <v>0</v>
      </c>
      <c r="AL1438" s="700">
        <f t="shared" si="272"/>
        <v>1</v>
      </c>
      <c r="AM1438" s="701">
        <f>IF(Tableau4[[#This Row],[N° pièce]]="",0,(Tableau4[[#This Row],[hors TVA]]+(Tableau4[[#This Row],[hors TVA]]*Tableau4[[#This Row],[Taux TVA]])-(Tableau4[[#This Row],[hors TVA]]*Tableau4[[#This Row],[Taux TVA]]*Tableau4[[#This Row],[Régime TVA Récupération:]]))*Tableau4[[#This Row],[Type 1]])</f>
        <v>0</v>
      </c>
      <c r="AN1438" s="701">
        <f>IF(Tableau4[[#This Row],[N° pièce]]="",0,IF($K$2="pôle",((Tableau4[[#This Row],[hors TVA]]+(Tableau4[[#This Row],[hors TVA]]*Tableau4[[#This Row],[Taux TVA]])-(Tableau4[[#This Row],[hors TVA]]*Tableau4[[#This Row],[Taux TVA]]*Tableau4[[#This Row],[Régime TVA Récupération:]]))*Tableau4[[#This Row],[Type 2]]),0))</f>
        <v>0</v>
      </c>
      <c r="AO1438" s="701">
        <f t="shared" si="275"/>
        <v>0</v>
      </c>
      <c r="AP1438" s="255">
        <f t="shared" si="273"/>
        <v>0</v>
      </c>
      <c r="AQ1438" s="506">
        <f t="shared" si="274"/>
        <v>0</v>
      </c>
      <c r="AR1438" s="671"/>
      <c r="AS1438" s="512"/>
      <c r="AT1438" s="513"/>
      <c r="AU1438" s="753"/>
      <c r="AV1438" s="484"/>
      <c r="AW1438" s="484"/>
      <c r="AX1438" s="484"/>
      <c r="AY1438" s="484"/>
      <c r="AZ1438" s="484"/>
    </row>
    <row r="1439" spans="1:52" ht="15" hidden="1">
      <c r="A1439" s="543"/>
      <c r="B1439" s="530"/>
      <c r="C1439" s="531"/>
      <c r="D1439" s="551"/>
      <c r="E1439" s="532"/>
      <c r="F1439" s="532"/>
      <c r="G1439" s="532"/>
      <c r="H1439" s="533">
        <v>0.21</v>
      </c>
      <c r="I1439" s="533">
        <v>1</v>
      </c>
      <c r="J1439" s="534"/>
      <c r="K1439" s="506">
        <f t="shared" ref="K1439:K1454" si="276">J1439+(J1439*H1439)</f>
        <v>0</v>
      </c>
      <c r="L1439" s="536">
        <v>1</v>
      </c>
      <c r="M1439" s="536"/>
      <c r="N1439" s="700">
        <f t="shared" si="270"/>
        <v>1</v>
      </c>
      <c r="O1439" s="508"/>
      <c r="P1439" s="508"/>
      <c r="Q1439" s="508"/>
      <c r="R1439" s="508"/>
      <c r="S1439" s="508"/>
      <c r="T1439" s="508"/>
      <c r="U1439" s="508"/>
      <c r="V1439" s="508"/>
      <c r="W1439" s="508"/>
      <c r="X1439" s="508"/>
      <c r="Y1439" s="508"/>
      <c r="Z1439" s="508"/>
      <c r="AA1439" s="508"/>
      <c r="AB1439" s="508"/>
      <c r="AC1439" s="508"/>
      <c r="AD1439" s="508"/>
      <c r="AE1439" s="508"/>
      <c r="AF1439" s="508"/>
      <c r="AG1439" s="508"/>
      <c r="AH1439" s="508"/>
      <c r="AI1439" s="508"/>
      <c r="AJ1439" s="508"/>
      <c r="AK1439" s="509">
        <f t="shared" si="271"/>
        <v>0</v>
      </c>
      <c r="AL1439" s="700">
        <f t="shared" si="272"/>
        <v>1</v>
      </c>
      <c r="AM1439" s="701">
        <f>IF(Tableau4[[#This Row],[N° pièce]]="",0,(Tableau4[[#This Row],[hors TVA]]+(Tableau4[[#This Row],[hors TVA]]*Tableau4[[#This Row],[Taux TVA]])-(Tableau4[[#This Row],[hors TVA]]*Tableau4[[#This Row],[Taux TVA]]*Tableau4[[#This Row],[Régime TVA Récupération:]]))*Tableau4[[#This Row],[Type 1]])</f>
        <v>0</v>
      </c>
      <c r="AN1439" s="701">
        <f>IF(Tableau4[[#This Row],[N° pièce]]="",0,IF($K$2="pôle",((Tableau4[[#This Row],[hors TVA]]+(Tableau4[[#This Row],[hors TVA]]*Tableau4[[#This Row],[Taux TVA]])-(Tableau4[[#This Row],[hors TVA]]*Tableau4[[#This Row],[Taux TVA]]*Tableau4[[#This Row],[Régime TVA Récupération:]]))*Tableau4[[#This Row],[Type 2]]),0))</f>
        <v>0</v>
      </c>
      <c r="AO1439" s="701">
        <f t="shared" si="275"/>
        <v>0</v>
      </c>
      <c r="AP1439" s="255">
        <f t="shared" si="273"/>
        <v>0</v>
      </c>
      <c r="AQ1439" s="506">
        <f t="shared" si="274"/>
        <v>0</v>
      </c>
      <c r="AR1439" s="671"/>
      <c r="AS1439" s="512"/>
      <c r="AT1439" s="513"/>
      <c r="AU1439" s="753"/>
      <c r="AV1439" s="484"/>
      <c r="AW1439" s="484"/>
      <c r="AX1439" s="484"/>
      <c r="AY1439" s="484"/>
      <c r="AZ1439" s="484"/>
    </row>
    <row r="1440" spans="1:52" ht="15" hidden="1">
      <c r="A1440" s="543"/>
      <c r="B1440" s="530"/>
      <c r="C1440" s="531"/>
      <c r="D1440" s="551"/>
      <c r="E1440" s="532"/>
      <c r="F1440" s="532"/>
      <c r="G1440" s="532"/>
      <c r="H1440" s="533">
        <v>0.21</v>
      </c>
      <c r="I1440" s="533">
        <v>1</v>
      </c>
      <c r="J1440" s="534"/>
      <c r="K1440" s="506">
        <f t="shared" si="276"/>
        <v>0</v>
      </c>
      <c r="L1440" s="536">
        <v>1</v>
      </c>
      <c r="M1440" s="536"/>
      <c r="N1440" s="700">
        <f t="shared" si="270"/>
        <v>1</v>
      </c>
      <c r="O1440" s="508"/>
      <c r="P1440" s="508"/>
      <c r="Q1440" s="508"/>
      <c r="R1440" s="508"/>
      <c r="S1440" s="508"/>
      <c r="T1440" s="508"/>
      <c r="U1440" s="508"/>
      <c r="V1440" s="508"/>
      <c r="W1440" s="508"/>
      <c r="X1440" s="508"/>
      <c r="Y1440" s="508"/>
      <c r="Z1440" s="508"/>
      <c r="AA1440" s="508"/>
      <c r="AB1440" s="508"/>
      <c r="AC1440" s="508"/>
      <c r="AD1440" s="508"/>
      <c r="AE1440" s="508"/>
      <c r="AF1440" s="508"/>
      <c r="AG1440" s="508"/>
      <c r="AH1440" s="508"/>
      <c r="AI1440" s="508"/>
      <c r="AJ1440" s="508"/>
      <c r="AK1440" s="509">
        <f t="shared" si="271"/>
        <v>0</v>
      </c>
      <c r="AL1440" s="700">
        <f t="shared" si="272"/>
        <v>1</v>
      </c>
      <c r="AM1440" s="701">
        <f>IF(Tableau4[[#This Row],[N° pièce]]="",0,(Tableau4[[#This Row],[hors TVA]]+(Tableau4[[#This Row],[hors TVA]]*Tableau4[[#This Row],[Taux TVA]])-(Tableau4[[#This Row],[hors TVA]]*Tableau4[[#This Row],[Taux TVA]]*Tableau4[[#This Row],[Régime TVA Récupération:]]))*Tableau4[[#This Row],[Type 1]])</f>
        <v>0</v>
      </c>
      <c r="AN1440" s="701">
        <f>IF(Tableau4[[#This Row],[N° pièce]]="",0,IF($K$2="pôle",((Tableau4[[#This Row],[hors TVA]]+(Tableau4[[#This Row],[hors TVA]]*Tableau4[[#This Row],[Taux TVA]])-(Tableau4[[#This Row],[hors TVA]]*Tableau4[[#This Row],[Taux TVA]]*Tableau4[[#This Row],[Régime TVA Récupération:]]))*Tableau4[[#This Row],[Type 2]]),0))</f>
        <v>0</v>
      </c>
      <c r="AO1440" s="701">
        <f t="shared" si="275"/>
        <v>0</v>
      </c>
      <c r="AP1440" s="255">
        <f t="shared" si="273"/>
        <v>0</v>
      </c>
      <c r="AQ1440" s="506">
        <f t="shared" si="274"/>
        <v>0</v>
      </c>
      <c r="AR1440" s="671"/>
      <c r="AS1440" s="512"/>
      <c r="AT1440" s="513"/>
      <c r="AU1440" s="753"/>
      <c r="AV1440" s="484"/>
      <c r="AW1440" s="484"/>
      <c r="AX1440" s="484"/>
      <c r="AY1440" s="484"/>
      <c r="AZ1440" s="484"/>
    </row>
    <row r="1441" spans="1:52" ht="15" hidden="1">
      <c r="A1441" s="543"/>
      <c r="B1441" s="530"/>
      <c r="C1441" s="531"/>
      <c r="D1441" s="551"/>
      <c r="E1441" s="532"/>
      <c r="F1441" s="532"/>
      <c r="G1441" s="532"/>
      <c r="H1441" s="533">
        <v>0.21</v>
      </c>
      <c r="I1441" s="533">
        <v>1</v>
      </c>
      <c r="J1441" s="534"/>
      <c r="K1441" s="506">
        <f t="shared" si="276"/>
        <v>0</v>
      </c>
      <c r="L1441" s="536">
        <v>1</v>
      </c>
      <c r="M1441" s="536"/>
      <c r="N1441" s="700">
        <f t="shared" si="270"/>
        <v>1</v>
      </c>
      <c r="O1441" s="508"/>
      <c r="P1441" s="508"/>
      <c r="Q1441" s="508"/>
      <c r="R1441" s="508"/>
      <c r="S1441" s="508"/>
      <c r="T1441" s="508"/>
      <c r="U1441" s="508"/>
      <c r="V1441" s="508"/>
      <c r="W1441" s="508"/>
      <c r="X1441" s="508"/>
      <c r="Y1441" s="508"/>
      <c r="Z1441" s="508"/>
      <c r="AA1441" s="508"/>
      <c r="AB1441" s="508"/>
      <c r="AC1441" s="508"/>
      <c r="AD1441" s="508"/>
      <c r="AE1441" s="508"/>
      <c r="AF1441" s="508"/>
      <c r="AG1441" s="508"/>
      <c r="AH1441" s="508"/>
      <c r="AI1441" s="508"/>
      <c r="AJ1441" s="508"/>
      <c r="AK1441" s="509">
        <f t="shared" si="271"/>
        <v>0</v>
      </c>
      <c r="AL1441" s="700">
        <f t="shared" si="272"/>
        <v>1</v>
      </c>
      <c r="AM1441" s="701">
        <f>IF(Tableau4[[#This Row],[N° pièce]]="",0,(Tableau4[[#This Row],[hors TVA]]+(Tableau4[[#This Row],[hors TVA]]*Tableau4[[#This Row],[Taux TVA]])-(Tableau4[[#This Row],[hors TVA]]*Tableau4[[#This Row],[Taux TVA]]*Tableau4[[#This Row],[Régime TVA Récupération:]]))*Tableau4[[#This Row],[Type 1]])</f>
        <v>0</v>
      </c>
      <c r="AN1441" s="701">
        <f>IF(Tableau4[[#This Row],[N° pièce]]="",0,IF($K$2="pôle",((Tableau4[[#This Row],[hors TVA]]+(Tableau4[[#This Row],[hors TVA]]*Tableau4[[#This Row],[Taux TVA]])-(Tableau4[[#This Row],[hors TVA]]*Tableau4[[#This Row],[Taux TVA]]*Tableau4[[#This Row],[Régime TVA Récupération:]]))*Tableau4[[#This Row],[Type 2]]),0))</f>
        <v>0</v>
      </c>
      <c r="AO1441" s="701">
        <f t="shared" si="275"/>
        <v>0</v>
      </c>
      <c r="AP1441" s="255">
        <f t="shared" si="273"/>
        <v>0</v>
      </c>
      <c r="AQ1441" s="506">
        <f t="shared" si="274"/>
        <v>0</v>
      </c>
      <c r="AR1441" s="671"/>
      <c r="AS1441" s="512"/>
      <c r="AT1441" s="513"/>
      <c r="AU1441" s="753"/>
      <c r="AV1441" s="484"/>
      <c r="AW1441" s="484"/>
      <c r="AX1441" s="484"/>
      <c r="AY1441" s="484"/>
      <c r="AZ1441" s="484"/>
    </row>
    <row r="1442" spans="1:52" ht="15" hidden="1">
      <c r="A1442" s="543"/>
      <c r="B1442" s="530"/>
      <c r="C1442" s="531"/>
      <c r="D1442" s="551"/>
      <c r="E1442" s="532"/>
      <c r="F1442" s="532"/>
      <c r="G1442" s="532"/>
      <c r="H1442" s="533">
        <v>0.21</v>
      </c>
      <c r="I1442" s="533">
        <v>1</v>
      </c>
      <c r="J1442" s="534"/>
      <c r="K1442" s="506">
        <f t="shared" si="276"/>
        <v>0</v>
      </c>
      <c r="L1442" s="536">
        <v>1</v>
      </c>
      <c r="M1442" s="536"/>
      <c r="N1442" s="700">
        <f t="shared" si="270"/>
        <v>1</v>
      </c>
      <c r="O1442" s="508"/>
      <c r="P1442" s="508"/>
      <c r="Q1442" s="508"/>
      <c r="R1442" s="508"/>
      <c r="S1442" s="508"/>
      <c r="T1442" s="508"/>
      <c r="U1442" s="508"/>
      <c r="V1442" s="508"/>
      <c r="W1442" s="508"/>
      <c r="X1442" s="508"/>
      <c r="Y1442" s="508"/>
      <c r="Z1442" s="508"/>
      <c r="AA1442" s="508"/>
      <c r="AB1442" s="508"/>
      <c r="AC1442" s="508"/>
      <c r="AD1442" s="508"/>
      <c r="AE1442" s="508"/>
      <c r="AF1442" s="508"/>
      <c r="AG1442" s="508"/>
      <c r="AH1442" s="508"/>
      <c r="AI1442" s="508"/>
      <c r="AJ1442" s="508"/>
      <c r="AK1442" s="509">
        <f t="shared" si="271"/>
        <v>0</v>
      </c>
      <c r="AL1442" s="700">
        <f t="shared" si="272"/>
        <v>1</v>
      </c>
      <c r="AM1442" s="701">
        <f>IF(Tableau4[[#This Row],[N° pièce]]="",0,(Tableau4[[#This Row],[hors TVA]]+(Tableau4[[#This Row],[hors TVA]]*Tableau4[[#This Row],[Taux TVA]])-(Tableau4[[#This Row],[hors TVA]]*Tableau4[[#This Row],[Taux TVA]]*Tableau4[[#This Row],[Régime TVA Récupération:]]))*Tableau4[[#This Row],[Type 1]])</f>
        <v>0</v>
      </c>
      <c r="AN1442" s="701">
        <f>IF(Tableau4[[#This Row],[N° pièce]]="",0,IF($K$2="pôle",((Tableau4[[#This Row],[hors TVA]]+(Tableau4[[#This Row],[hors TVA]]*Tableau4[[#This Row],[Taux TVA]])-(Tableau4[[#This Row],[hors TVA]]*Tableau4[[#This Row],[Taux TVA]]*Tableau4[[#This Row],[Régime TVA Récupération:]]))*Tableau4[[#This Row],[Type 2]]),0))</f>
        <v>0</v>
      </c>
      <c r="AO1442" s="701">
        <f t="shared" si="275"/>
        <v>0</v>
      </c>
      <c r="AP1442" s="255">
        <f t="shared" si="273"/>
        <v>0</v>
      </c>
      <c r="AQ1442" s="506">
        <f t="shared" si="274"/>
        <v>0</v>
      </c>
      <c r="AR1442" s="671"/>
      <c r="AS1442" s="512"/>
      <c r="AT1442" s="513"/>
      <c r="AU1442" s="753"/>
      <c r="AV1442" s="484"/>
      <c r="AW1442" s="484"/>
      <c r="AX1442" s="484"/>
      <c r="AY1442" s="484"/>
      <c r="AZ1442" s="484"/>
    </row>
    <row r="1443" spans="1:52" ht="15" hidden="1">
      <c r="A1443" s="543"/>
      <c r="B1443" s="530"/>
      <c r="C1443" s="531"/>
      <c r="D1443" s="551"/>
      <c r="E1443" s="532"/>
      <c r="F1443" s="532"/>
      <c r="G1443" s="532"/>
      <c r="H1443" s="533">
        <v>0.21</v>
      </c>
      <c r="I1443" s="533">
        <v>1</v>
      </c>
      <c r="J1443" s="534"/>
      <c r="K1443" s="506">
        <f t="shared" si="276"/>
        <v>0</v>
      </c>
      <c r="L1443" s="536">
        <v>1</v>
      </c>
      <c r="M1443" s="536"/>
      <c r="N1443" s="700">
        <f t="shared" si="270"/>
        <v>1</v>
      </c>
      <c r="O1443" s="508"/>
      <c r="P1443" s="508"/>
      <c r="Q1443" s="508"/>
      <c r="R1443" s="508"/>
      <c r="S1443" s="508"/>
      <c r="T1443" s="508"/>
      <c r="U1443" s="508"/>
      <c r="V1443" s="508"/>
      <c r="W1443" s="508"/>
      <c r="X1443" s="508"/>
      <c r="Y1443" s="508"/>
      <c r="Z1443" s="508"/>
      <c r="AA1443" s="508"/>
      <c r="AB1443" s="508"/>
      <c r="AC1443" s="508"/>
      <c r="AD1443" s="508"/>
      <c r="AE1443" s="508"/>
      <c r="AF1443" s="508"/>
      <c r="AG1443" s="508"/>
      <c r="AH1443" s="508"/>
      <c r="AI1443" s="508"/>
      <c r="AJ1443" s="508"/>
      <c r="AK1443" s="509">
        <f t="shared" si="271"/>
        <v>0</v>
      </c>
      <c r="AL1443" s="700">
        <f t="shared" si="272"/>
        <v>1</v>
      </c>
      <c r="AM1443" s="701">
        <f>IF(Tableau4[[#This Row],[N° pièce]]="",0,(Tableau4[[#This Row],[hors TVA]]+(Tableau4[[#This Row],[hors TVA]]*Tableau4[[#This Row],[Taux TVA]])-(Tableau4[[#This Row],[hors TVA]]*Tableau4[[#This Row],[Taux TVA]]*Tableau4[[#This Row],[Régime TVA Récupération:]]))*Tableau4[[#This Row],[Type 1]])</f>
        <v>0</v>
      </c>
      <c r="AN1443" s="701">
        <f>IF(Tableau4[[#This Row],[N° pièce]]="",0,IF($K$2="pôle",((Tableau4[[#This Row],[hors TVA]]+(Tableau4[[#This Row],[hors TVA]]*Tableau4[[#This Row],[Taux TVA]])-(Tableau4[[#This Row],[hors TVA]]*Tableau4[[#This Row],[Taux TVA]]*Tableau4[[#This Row],[Régime TVA Récupération:]]))*Tableau4[[#This Row],[Type 2]]),0))</f>
        <v>0</v>
      </c>
      <c r="AO1443" s="701">
        <f t="shared" si="275"/>
        <v>0</v>
      </c>
      <c r="AP1443" s="255">
        <f t="shared" si="273"/>
        <v>0</v>
      </c>
      <c r="AQ1443" s="506">
        <f t="shared" si="274"/>
        <v>0</v>
      </c>
      <c r="AR1443" s="671"/>
      <c r="AS1443" s="512"/>
      <c r="AT1443" s="513"/>
      <c r="AU1443" s="753"/>
      <c r="AV1443" s="484"/>
      <c r="AW1443" s="484"/>
      <c r="AX1443" s="484"/>
      <c r="AY1443" s="484"/>
      <c r="AZ1443" s="484"/>
    </row>
    <row r="1444" spans="1:52" ht="15" hidden="1">
      <c r="A1444" s="543"/>
      <c r="B1444" s="530"/>
      <c r="C1444" s="531"/>
      <c r="D1444" s="551"/>
      <c r="E1444" s="532"/>
      <c r="F1444" s="532"/>
      <c r="G1444" s="532"/>
      <c r="H1444" s="533">
        <v>0.21</v>
      </c>
      <c r="I1444" s="533">
        <v>1</v>
      </c>
      <c r="J1444" s="534"/>
      <c r="K1444" s="506">
        <f t="shared" si="276"/>
        <v>0</v>
      </c>
      <c r="L1444" s="536">
        <v>1</v>
      </c>
      <c r="M1444" s="536"/>
      <c r="N1444" s="700">
        <f t="shared" si="270"/>
        <v>1</v>
      </c>
      <c r="O1444" s="508"/>
      <c r="P1444" s="508"/>
      <c r="Q1444" s="508"/>
      <c r="R1444" s="508"/>
      <c r="S1444" s="508"/>
      <c r="T1444" s="508"/>
      <c r="U1444" s="508"/>
      <c r="V1444" s="508"/>
      <c r="W1444" s="508"/>
      <c r="X1444" s="508"/>
      <c r="Y1444" s="508"/>
      <c r="Z1444" s="508"/>
      <c r="AA1444" s="508"/>
      <c r="AB1444" s="508"/>
      <c r="AC1444" s="508"/>
      <c r="AD1444" s="508"/>
      <c r="AE1444" s="508"/>
      <c r="AF1444" s="508"/>
      <c r="AG1444" s="508"/>
      <c r="AH1444" s="508"/>
      <c r="AI1444" s="508"/>
      <c r="AJ1444" s="508"/>
      <c r="AK1444" s="509">
        <f t="shared" si="271"/>
        <v>0</v>
      </c>
      <c r="AL1444" s="700">
        <f t="shared" si="272"/>
        <v>1</v>
      </c>
      <c r="AM1444" s="701">
        <f>IF(Tableau4[[#This Row],[N° pièce]]="",0,(Tableau4[[#This Row],[hors TVA]]+(Tableau4[[#This Row],[hors TVA]]*Tableau4[[#This Row],[Taux TVA]])-(Tableau4[[#This Row],[hors TVA]]*Tableau4[[#This Row],[Taux TVA]]*Tableau4[[#This Row],[Régime TVA Récupération:]]))*Tableau4[[#This Row],[Type 1]])</f>
        <v>0</v>
      </c>
      <c r="AN1444" s="701">
        <f>IF(Tableau4[[#This Row],[N° pièce]]="",0,IF($K$2="pôle",((Tableau4[[#This Row],[hors TVA]]+(Tableau4[[#This Row],[hors TVA]]*Tableau4[[#This Row],[Taux TVA]])-(Tableau4[[#This Row],[hors TVA]]*Tableau4[[#This Row],[Taux TVA]]*Tableau4[[#This Row],[Régime TVA Récupération:]]))*Tableau4[[#This Row],[Type 2]]),0))</f>
        <v>0</v>
      </c>
      <c r="AO1444" s="701">
        <f t="shared" si="275"/>
        <v>0</v>
      </c>
      <c r="AP1444" s="255">
        <f t="shared" si="273"/>
        <v>0</v>
      </c>
      <c r="AQ1444" s="506">
        <f t="shared" si="274"/>
        <v>0</v>
      </c>
      <c r="AR1444" s="671"/>
      <c r="AS1444" s="512"/>
      <c r="AT1444" s="513"/>
      <c r="AU1444" s="753"/>
      <c r="AV1444" s="484"/>
      <c r="AW1444" s="484"/>
      <c r="AX1444" s="484"/>
      <c r="AY1444" s="484"/>
      <c r="AZ1444" s="484"/>
    </row>
    <row r="1445" spans="1:52" ht="15" hidden="1">
      <c r="A1445" s="543"/>
      <c r="B1445" s="530"/>
      <c r="C1445" s="531"/>
      <c r="D1445" s="551"/>
      <c r="E1445" s="532"/>
      <c r="F1445" s="532"/>
      <c r="G1445" s="532"/>
      <c r="H1445" s="533">
        <v>0.21</v>
      </c>
      <c r="I1445" s="533">
        <v>1</v>
      </c>
      <c r="J1445" s="534"/>
      <c r="K1445" s="506">
        <f t="shared" si="276"/>
        <v>0</v>
      </c>
      <c r="L1445" s="536">
        <v>1</v>
      </c>
      <c r="M1445" s="536"/>
      <c r="N1445" s="700">
        <f t="shared" si="213"/>
        <v>1</v>
      </c>
      <c r="O1445" s="508"/>
      <c r="P1445" s="508"/>
      <c r="Q1445" s="508"/>
      <c r="R1445" s="508"/>
      <c r="S1445" s="508"/>
      <c r="T1445" s="508"/>
      <c r="U1445" s="508"/>
      <c r="V1445" s="508"/>
      <c r="W1445" s="508"/>
      <c r="X1445" s="508"/>
      <c r="Y1445" s="508"/>
      <c r="Z1445" s="508"/>
      <c r="AA1445" s="508"/>
      <c r="AB1445" s="508"/>
      <c r="AC1445" s="508"/>
      <c r="AD1445" s="508"/>
      <c r="AE1445" s="508"/>
      <c r="AF1445" s="508"/>
      <c r="AG1445" s="508"/>
      <c r="AH1445" s="508"/>
      <c r="AI1445" s="508"/>
      <c r="AJ1445" s="508"/>
      <c r="AK1445" s="509">
        <f t="shared" si="271"/>
        <v>0</v>
      </c>
      <c r="AL1445" s="700">
        <f t="shared" si="272"/>
        <v>1</v>
      </c>
      <c r="AM1445" s="701">
        <f>IF(Tableau4[[#This Row],[N° pièce]]="",0,(Tableau4[[#This Row],[hors TVA]]+(Tableau4[[#This Row],[hors TVA]]*Tableau4[[#This Row],[Taux TVA]])-(Tableau4[[#This Row],[hors TVA]]*Tableau4[[#This Row],[Taux TVA]]*Tableau4[[#This Row],[Régime TVA Récupération:]]))*Tableau4[[#This Row],[Type 1]])</f>
        <v>0</v>
      </c>
      <c r="AN1445" s="701">
        <f>IF(Tableau4[[#This Row],[N° pièce]]="",0,IF($K$2="pôle",((Tableau4[[#This Row],[hors TVA]]+(Tableau4[[#This Row],[hors TVA]]*Tableau4[[#This Row],[Taux TVA]])-(Tableau4[[#This Row],[hors TVA]]*Tableau4[[#This Row],[Taux TVA]]*Tableau4[[#This Row],[Régime TVA Récupération:]]))*Tableau4[[#This Row],[Type 2]]),0))</f>
        <v>0</v>
      </c>
      <c r="AO1445" s="701">
        <f t="shared" si="275"/>
        <v>0</v>
      </c>
      <c r="AP1445" s="255">
        <f t="shared" si="273"/>
        <v>0</v>
      </c>
      <c r="AQ1445" s="506">
        <f t="shared" si="274"/>
        <v>0</v>
      </c>
      <c r="AR1445" s="671"/>
      <c r="AS1445" s="512"/>
      <c r="AT1445" s="513"/>
      <c r="AU1445" s="753"/>
      <c r="AV1445" s="484"/>
      <c r="AW1445" s="484"/>
      <c r="AX1445" s="484"/>
      <c r="AY1445" s="484"/>
      <c r="AZ1445" s="484"/>
    </row>
    <row r="1446" spans="1:52" ht="15" hidden="1">
      <c r="A1446" s="543"/>
      <c r="B1446" s="530"/>
      <c r="C1446" s="531"/>
      <c r="D1446" s="551"/>
      <c r="E1446" s="532"/>
      <c r="F1446" s="532"/>
      <c r="G1446" s="532"/>
      <c r="H1446" s="533">
        <v>0.21</v>
      </c>
      <c r="I1446" s="533">
        <v>1</v>
      </c>
      <c r="J1446" s="534"/>
      <c r="K1446" s="506">
        <f t="shared" si="276"/>
        <v>0</v>
      </c>
      <c r="L1446" s="536">
        <v>1</v>
      </c>
      <c r="M1446" s="536"/>
      <c r="N1446" s="700">
        <f t="shared" si="213"/>
        <v>1</v>
      </c>
      <c r="O1446" s="508"/>
      <c r="P1446" s="508"/>
      <c r="Q1446" s="508"/>
      <c r="R1446" s="508"/>
      <c r="S1446" s="508"/>
      <c r="T1446" s="508"/>
      <c r="U1446" s="508"/>
      <c r="V1446" s="508"/>
      <c r="W1446" s="508"/>
      <c r="X1446" s="508"/>
      <c r="Y1446" s="508"/>
      <c r="Z1446" s="508"/>
      <c r="AA1446" s="508"/>
      <c r="AB1446" s="508"/>
      <c r="AC1446" s="508"/>
      <c r="AD1446" s="508"/>
      <c r="AE1446" s="508"/>
      <c r="AF1446" s="508"/>
      <c r="AG1446" s="508"/>
      <c r="AH1446" s="508"/>
      <c r="AI1446" s="508"/>
      <c r="AJ1446" s="508"/>
      <c r="AK1446" s="509">
        <f t="shared" si="271"/>
        <v>0</v>
      </c>
      <c r="AL1446" s="700">
        <f t="shared" si="272"/>
        <v>1</v>
      </c>
      <c r="AM1446" s="701">
        <f>IF(Tableau4[[#This Row],[N° pièce]]="",0,(Tableau4[[#This Row],[hors TVA]]+(Tableau4[[#This Row],[hors TVA]]*Tableau4[[#This Row],[Taux TVA]])-(Tableau4[[#This Row],[hors TVA]]*Tableau4[[#This Row],[Taux TVA]]*Tableau4[[#This Row],[Régime TVA Récupération:]]))*Tableau4[[#This Row],[Type 1]])</f>
        <v>0</v>
      </c>
      <c r="AN1446" s="701">
        <f>IF(Tableau4[[#This Row],[N° pièce]]="",0,IF($K$2="pôle",((Tableau4[[#This Row],[hors TVA]]+(Tableau4[[#This Row],[hors TVA]]*Tableau4[[#This Row],[Taux TVA]])-(Tableau4[[#This Row],[hors TVA]]*Tableau4[[#This Row],[Taux TVA]]*Tableau4[[#This Row],[Régime TVA Récupération:]]))*Tableau4[[#This Row],[Type 2]]),0))</f>
        <v>0</v>
      </c>
      <c r="AO1446" s="701">
        <f t="shared" si="275"/>
        <v>0</v>
      </c>
      <c r="AP1446" s="255">
        <f t="shared" si="273"/>
        <v>0</v>
      </c>
      <c r="AQ1446" s="506">
        <f t="shared" si="274"/>
        <v>0</v>
      </c>
      <c r="AR1446" s="671"/>
      <c r="AS1446" s="512"/>
      <c r="AT1446" s="513"/>
      <c r="AU1446" s="753"/>
      <c r="AV1446" s="484"/>
      <c r="AW1446" s="484"/>
      <c r="AX1446" s="484"/>
      <c r="AY1446" s="484"/>
      <c r="AZ1446" s="484"/>
    </row>
    <row r="1447" spans="1:52" ht="15" hidden="1">
      <c r="A1447" s="543"/>
      <c r="B1447" s="530"/>
      <c r="C1447" s="531"/>
      <c r="D1447" s="551"/>
      <c r="E1447" s="532"/>
      <c r="F1447" s="532"/>
      <c r="G1447" s="532"/>
      <c r="H1447" s="533">
        <v>0.21</v>
      </c>
      <c r="I1447" s="533">
        <v>1</v>
      </c>
      <c r="J1447" s="534"/>
      <c r="K1447" s="506">
        <f t="shared" si="276"/>
        <v>0</v>
      </c>
      <c r="L1447" s="536">
        <v>1</v>
      </c>
      <c r="M1447" s="536"/>
      <c r="N1447" s="700">
        <f t="shared" si="213"/>
        <v>1</v>
      </c>
      <c r="O1447" s="508"/>
      <c r="P1447" s="508"/>
      <c r="Q1447" s="508"/>
      <c r="R1447" s="508"/>
      <c r="S1447" s="508"/>
      <c r="T1447" s="508"/>
      <c r="U1447" s="508"/>
      <c r="V1447" s="508"/>
      <c r="W1447" s="508"/>
      <c r="X1447" s="508"/>
      <c r="Y1447" s="508"/>
      <c r="Z1447" s="508"/>
      <c r="AA1447" s="508"/>
      <c r="AB1447" s="508"/>
      <c r="AC1447" s="508"/>
      <c r="AD1447" s="508"/>
      <c r="AE1447" s="508"/>
      <c r="AF1447" s="508"/>
      <c r="AG1447" s="508"/>
      <c r="AH1447" s="508"/>
      <c r="AI1447" s="508"/>
      <c r="AJ1447" s="508"/>
      <c r="AK1447" s="509">
        <f t="shared" si="271"/>
        <v>0</v>
      </c>
      <c r="AL1447" s="700">
        <f t="shared" si="272"/>
        <v>1</v>
      </c>
      <c r="AM1447" s="701">
        <f>IF(Tableau4[[#This Row],[N° pièce]]="",0,(Tableau4[[#This Row],[hors TVA]]+(Tableau4[[#This Row],[hors TVA]]*Tableau4[[#This Row],[Taux TVA]])-(Tableau4[[#This Row],[hors TVA]]*Tableau4[[#This Row],[Taux TVA]]*Tableau4[[#This Row],[Régime TVA Récupération:]]))*Tableau4[[#This Row],[Type 1]])</f>
        <v>0</v>
      </c>
      <c r="AN1447" s="701">
        <f>IF(Tableau4[[#This Row],[N° pièce]]="",0,IF($K$2="pôle",((Tableau4[[#This Row],[hors TVA]]+(Tableau4[[#This Row],[hors TVA]]*Tableau4[[#This Row],[Taux TVA]])-(Tableau4[[#This Row],[hors TVA]]*Tableau4[[#This Row],[Taux TVA]]*Tableau4[[#This Row],[Régime TVA Récupération:]]))*Tableau4[[#This Row],[Type 2]]),0))</f>
        <v>0</v>
      </c>
      <c r="AO1447" s="701">
        <f t="shared" si="275"/>
        <v>0</v>
      </c>
      <c r="AP1447" s="255">
        <f t="shared" si="273"/>
        <v>0</v>
      </c>
      <c r="AQ1447" s="506">
        <f t="shared" si="274"/>
        <v>0</v>
      </c>
      <c r="AR1447" s="671"/>
      <c r="AS1447" s="512"/>
      <c r="AT1447" s="513"/>
      <c r="AU1447" s="753"/>
      <c r="AV1447" s="484"/>
      <c r="AW1447" s="484"/>
      <c r="AX1447" s="484"/>
      <c r="AY1447" s="484"/>
      <c r="AZ1447" s="484"/>
    </row>
    <row r="1448" spans="1:52" ht="15" hidden="1">
      <c r="A1448" s="543"/>
      <c r="B1448" s="530"/>
      <c r="C1448" s="531"/>
      <c r="D1448" s="551"/>
      <c r="E1448" s="532"/>
      <c r="F1448" s="532"/>
      <c r="G1448" s="532"/>
      <c r="H1448" s="533">
        <v>0.21</v>
      </c>
      <c r="I1448" s="533">
        <v>1</v>
      </c>
      <c r="J1448" s="534"/>
      <c r="K1448" s="506">
        <f t="shared" si="276"/>
        <v>0</v>
      </c>
      <c r="L1448" s="536">
        <v>1</v>
      </c>
      <c r="M1448" s="536"/>
      <c r="N1448" s="700">
        <f t="shared" si="213"/>
        <v>1</v>
      </c>
      <c r="O1448" s="508"/>
      <c r="P1448" s="508"/>
      <c r="Q1448" s="508"/>
      <c r="R1448" s="508"/>
      <c r="S1448" s="508"/>
      <c r="T1448" s="508"/>
      <c r="U1448" s="508"/>
      <c r="V1448" s="508"/>
      <c r="W1448" s="508"/>
      <c r="X1448" s="508"/>
      <c r="Y1448" s="508"/>
      <c r="Z1448" s="508"/>
      <c r="AA1448" s="508"/>
      <c r="AB1448" s="508"/>
      <c r="AC1448" s="508"/>
      <c r="AD1448" s="508"/>
      <c r="AE1448" s="508"/>
      <c r="AF1448" s="508"/>
      <c r="AG1448" s="508"/>
      <c r="AH1448" s="508"/>
      <c r="AI1448" s="508"/>
      <c r="AJ1448" s="508"/>
      <c r="AK1448" s="509">
        <f t="shared" si="271"/>
        <v>0</v>
      </c>
      <c r="AL1448" s="700">
        <f t="shared" si="272"/>
        <v>1</v>
      </c>
      <c r="AM1448" s="701">
        <f>IF(Tableau4[[#This Row],[N° pièce]]="",0,(Tableau4[[#This Row],[hors TVA]]+(Tableau4[[#This Row],[hors TVA]]*Tableau4[[#This Row],[Taux TVA]])-(Tableau4[[#This Row],[hors TVA]]*Tableau4[[#This Row],[Taux TVA]]*Tableau4[[#This Row],[Régime TVA Récupération:]]))*Tableau4[[#This Row],[Type 1]])</f>
        <v>0</v>
      </c>
      <c r="AN1448" s="701">
        <f>IF(Tableau4[[#This Row],[N° pièce]]="",0,IF($K$2="pôle",((Tableau4[[#This Row],[hors TVA]]+(Tableau4[[#This Row],[hors TVA]]*Tableau4[[#This Row],[Taux TVA]])-(Tableau4[[#This Row],[hors TVA]]*Tableau4[[#This Row],[Taux TVA]]*Tableau4[[#This Row],[Régime TVA Récupération:]]))*Tableau4[[#This Row],[Type 2]]),0))</f>
        <v>0</v>
      </c>
      <c r="AO1448" s="701">
        <f t="shared" si="275"/>
        <v>0</v>
      </c>
      <c r="AP1448" s="255">
        <f t="shared" si="273"/>
        <v>0</v>
      </c>
      <c r="AQ1448" s="506">
        <f t="shared" si="274"/>
        <v>0</v>
      </c>
      <c r="AR1448" s="671"/>
      <c r="AS1448" s="512"/>
      <c r="AT1448" s="513"/>
      <c r="AU1448" s="753"/>
      <c r="AV1448" s="484"/>
      <c r="AW1448" s="484"/>
      <c r="AX1448" s="484"/>
      <c r="AY1448" s="484"/>
      <c r="AZ1448" s="484"/>
    </row>
    <row r="1449" spans="1:52" ht="15" hidden="1">
      <c r="A1449" s="543"/>
      <c r="B1449" s="530"/>
      <c r="C1449" s="531"/>
      <c r="D1449" s="551"/>
      <c r="E1449" s="532"/>
      <c r="F1449" s="532"/>
      <c r="G1449" s="532"/>
      <c r="H1449" s="533">
        <v>0.21</v>
      </c>
      <c r="I1449" s="533">
        <v>1</v>
      </c>
      <c r="J1449" s="534"/>
      <c r="K1449" s="506">
        <f t="shared" si="276"/>
        <v>0</v>
      </c>
      <c r="L1449" s="536">
        <v>1</v>
      </c>
      <c r="M1449" s="536"/>
      <c r="N1449" s="700">
        <f t="shared" si="213"/>
        <v>1</v>
      </c>
      <c r="O1449" s="508"/>
      <c r="P1449" s="508"/>
      <c r="Q1449" s="508"/>
      <c r="R1449" s="508"/>
      <c r="S1449" s="508"/>
      <c r="T1449" s="508"/>
      <c r="U1449" s="508"/>
      <c r="V1449" s="508"/>
      <c r="W1449" s="508"/>
      <c r="X1449" s="508"/>
      <c r="Y1449" s="508"/>
      <c r="Z1449" s="508"/>
      <c r="AA1449" s="508"/>
      <c r="AB1449" s="508"/>
      <c r="AC1449" s="508"/>
      <c r="AD1449" s="508"/>
      <c r="AE1449" s="508"/>
      <c r="AF1449" s="508"/>
      <c r="AG1449" s="508"/>
      <c r="AH1449" s="508"/>
      <c r="AI1449" s="508"/>
      <c r="AJ1449" s="508"/>
      <c r="AK1449" s="509">
        <f t="shared" si="271"/>
        <v>0</v>
      </c>
      <c r="AL1449" s="700">
        <f t="shared" si="272"/>
        <v>1</v>
      </c>
      <c r="AM1449" s="701">
        <f>IF(Tableau4[[#This Row],[N° pièce]]="",0,(Tableau4[[#This Row],[hors TVA]]+(Tableau4[[#This Row],[hors TVA]]*Tableau4[[#This Row],[Taux TVA]])-(Tableau4[[#This Row],[hors TVA]]*Tableau4[[#This Row],[Taux TVA]]*Tableau4[[#This Row],[Régime TVA Récupération:]]))*Tableau4[[#This Row],[Type 1]])</f>
        <v>0</v>
      </c>
      <c r="AN1449" s="701">
        <f>IF(Tableau4[[#This Row],[N° pièce]]="",0,IF($K$2="pôle",((Tableau4[[#This Row],[hors TVA]]+(Tableau4[[#This Row],[hors TVA]]*Tableau4[[#This Row],[Taux TVA]])-(Tableau4[[#This Row],[hors TVA]]*Tableau4[[#This Row],[Taux TVA]]*Tableau4[[#This Row],[Régime TVA Récupération:]]))*Tableau4[[#This Row],[Type 2]]),0))</f>
        <v>0</v>
      </c>
      <c r="AO1449" s="701">
        <f t="shared" si="275"/>
        <v>0</v>
      </c>
      <c r="AP1449" s="255">
        <f t="shared" si="273"/>
        <v>0</v>
      </c>
      <c r="AQ1449" s="506">
        <f t="shared" si="274"/>
        <v>0</v>
      </c>
      <c r="AR1449" s="671"/>
      <c r="AS1449" s="512"/>
      <c r="AT1449" s="513"/>
      <c r="AU1449" s="753"/>
      <c r="AV1449" s="484"/>
      <c r="AW1449" s="484"/>
      <c r="AX1449" s="484"/>
      <c r="AY1449" s="484"/>
      <c r="AZ1449" s="484"/>
    </row>
    <row r="1450" spans="1:52" ht="15" hidden="1">
      <c r="A1450" s="543"/>
      <c r="B1450" s="530"/>
      <c r="C1450" s="531"/>
      <c r="D1450" s="551"/>
      <c r="E1450" s="532"/>
      <c r="F1450" s="532"/>
      <c r="G1450" s="532"/>
      <c r="H1450" s="533">
        <v>0.21</v>
      </c>
      <c r="I1450" s="533">
        <v>1</v>
      </c>
      <c r="J1450" s="534"/>
      <c r="K1450" s="506">
        <f t="shared" si="276"/>
        <v>0</v>
      </c>
      <c r="L1450" s="536">
        <v>1</v>
      </c>
      <c r="M1450" s="536"/>
      <c r="N1450" s="700">
        <f t="shared" si="213"/>
        <v>1</v>
      </c>
      <c r="O1450" s="508"/>
      <c r="P1450" s="508"/>
      <c r="Q1450" s="508"/>
      <c r="R1450" s="508"/>
      <c r="S1450" s="508"/>
      <c r="T1450" s="508"/>
      <c r="U1450" s="508"/>
      <c r="V1450" s="508"/>
      <c r="W1450" s="508"/>
      <c r="X1450" s="508"/>
      <c r="Y1450" s="508"/>
      <c r="Z1450" s="508"/>
      <c r="AA1450" s="508"/>
      <c r="AB1450" s="508"/>
      <c r="AC1450" s="508"/>
      <c r="AD1450" s="508"/>
      <c r="AE1450" s="508"/>
      <c r="AF1450" s="508"/>
      <c r="AG1450" s="508"/>
      <c r="AH1450" s="508"/>
      <c r="AI1450" s="508"/>
      <c r="AJ1450" s="508"/>
      <c r="AK1450" s="509">
        <f t="shared" si="271"/>
        <v>0</v>
      </c>
      <c r="AL1450" s="700">
        <f t="shared" si="272"/>
        <v>1</v>
      </c>
      <c r="AM1450" s="701">
        <f>IF(Tableau4[[#This Row],[N° pièce]]="",0,(Tableau4[[#This Row],[hors TVA]]+(Tableau4[[#This Row],[hors TVA]]*Tableau4[[#This Row],[Taux TVA]])-(Tableau4[[#This Row],[hors TVA]]*Tableau4[[#This Row],[Taux TVA]]*Tableau4[[#This Row],[Régime TVA Récupération:]]))*Tableau4[[#This Row],[Type 1]])</f>
        <v>0</v>
      </c>
      <c r="AN1450" s="701">
        <f>IF(Tableau4[[#This Row],[N° pièce]]="",0,IF($K$2="pôle",((Tableau4[[#This Row],[hors TVA]]+(Tableau4[[#This Row],[hors TVA]]*Tableau4[[#This Row],[Taux TVA]])-(Tableau4[[#This Row],[hors TVA]]*Tableau4[[#This Row],[Taux TVA]]*Tableau4[[#This Row],[Régime TVA Récupération:]]))*Tableau4[[#This Row],[Type 2]]),0))</f>
        <v>0</v>
      </c>
      <c r="AO1450" s="701">
        <f t="shared" si="275"/>
        <v>0</v>
      </c>
      <c r="AP1450" s="255">
        <f t="shared" si="273"/>
        <v>0</v>
      </c>
      <c r="AQ1450" s="506">
        <f t="shared" si="274"/>
        <v>0</v>
      </c>
      <c r="AR1450" s="671"/>
      <c r="AS1450" s="512"/>
      <c r="AT1450" s="513"/>
      <c r="AU1450" s="753"/>
      <c r="AV1450" s="484"/>
      <c r="AW1450" s="484"/>
      <c r="AX1450" s="484"/>
      <c r="AY1450" s="484"/>
      <c r="AZ1450" s="484"/>
    </row>
    <row r="1451" spans="1:52" ht="15" hidden="1">
      <c r="A1451" s="543"/>
      <c r="B1451" s="530"/>
      <c r="C1451" s="531"/>
      <c r="D1451" s="551"/>
      <c r="E1451" s="532"/>
      <c r="F1451" s="532"/>
      <c r="G1451" s="532"/>
      <c r="H1451" s="533">
        <v>0.21</v>
      </c>
      <c r="I1451" s="533">
        <v>1</v>
      </c>
      <c r="J1451" s="534"/>
      <c r="K1451" s="506">
        <f t="shared" si="276"/>
        <v>0</v>
      </c>
      <c r="L1451" s="536">
        <v>1</v>
      </c>
      <c r="M1451" s="536"/>
      <c r="N1451" s="700">
        <f t="shared" si="213"/>
        <v>1</v>
      </c>
      <c r="O1451" s="508"/>
      <c r="P1451" s="508"/>
      <c r="Q1451" s="508"/>
      <c r="R1451" s="508"/>
      <c r="S1451" s="508"/>
      <c r="T1451" s="508"/>
      <c r="U1451" s="508"/>
      <c r="V1451" s="508"/>
      <c r="W1451" s="508"/>
      <c r="X1451" s="508"/>
      <c r="Y1451" s="508"/>
      <c r="Z1451" s="508"/>
      <c r="AA1451" s="508"/>
      <c r="AB1451" s="508"/>
      <c r="AC1451" s="508"/>
      <c r="AD1451" s="508"/>
      <c r="AE1451" s="508"/>
      <c r="AF1451" s="508"/>
      <c r="AG1451" s="508"/>
      <c r="AH1451" s="508"/>
      <c r="AI1451" s="508"/>
      <c r="AJ1451" s="508"/>
      <c r="AK1451" s="509">
        <f t="shared" si="271"/>
        <v>0</v>
      </c>
      <c r="AL1451" s="700">
        <f t="shared" si="272"/>
        <v>1</v>
      </c>
      <c r="AM1451" s="701">
        <f>IF(Tableau4[[#This Row],[N° pièce]]="",0,(Tableau4[[#This Row],[hors TVA]]+(Tableau4[[#This Row],[hors TVA]]*Tableau4[[#This Row],[Taux TVA]])-(Tableau4[[#This Row],[hors TVA]]*Tableau4[[#This Row],[Taux TVA]]*Tableau4[[#This Row],[Régime TVA Récupération:]]))*Tableau4[[#This Row],[Type 1]])</f>
        <v>0</v>
      </c>
      <c r="AN1451" s="701">
        <f>IF(Tableau4[[#This Row],[N° pièce]]="",0,IF($K$2="pôle",((Tableau4[[#This Row],[hors TVA]]+(Tableau4[[#This Row],[hors TVA]]*Tableau4[[#This Row],[Taux TVA]])-(Tableau4[[#This Row],[hors TVA]]*Tableau4[[#This Row],[Taux TVA]]*Tableau4[[#This Row],[Régime TVA Récupération:]]))*Tableau4[[#This Row],[Type 2]]),0))</f>
        <v>0</v>
      </c>
      <c r="AO1451" s="701">
        <f t="shared" si="275"/>
        <v>0</v>
      </c>
      <c r="AP1451" s="255">
        <f t="shared" si="273"/>
        <v>0</v>
      </c>
      <c r="AQ1451" s="506">
        <f t="shared" si="274"/>
        <v>0</v>
      </c>
      <c r="AR1451" s="671"/>
      <c r="AS1451" s="512"/>
      <c r="AT1451" s="513"/>
      <c r="AU1451" s="753"/>
      <c r="AV1451" s="484"/>
      <c r="AW1451" s="484"/>
      <c r="AX1451" s="484"/>
      <c r="AY1451" s="484"/>
      <c r="AZ1451" s="484"/>
    </row>
    <row r="1452" spans="1:52" ht="15" hidden="1">
      <c r="A1452" s="543"/>
      <c r="B1452" s="530"/>
      <c r="C1452" s="531"/>
      <c r="D1452" s="551"/>
      <c r="E1452" s="532"/>
      <c r="F1452" s="532"/>
      <c r="G1452" s="532"/>
      <c r="H1452" s="533">
        <v>0.21</v>
      </c>
      <c r="I1452" s="533">
        <v>1</v>
      </c>
      <c r="J1452" s="534"/>
      <c r="K1452" s="506">
        <f t="shared" si="276"/>
        <v>0</v>
      </c>
      <c r="L1452" s="536">
        <v>1</v>
      </c>
      <c r="M1452" s="536"/>
      <c r="N1452" s="700">
        <f t="shared" si="213"/>
        <v>1</v>
      </c>
      <c r="O1452" s="508"/>
      <c r="P1452" s="508"/>
      <c r="Q1452" s="508"/>
      <c r="R1452" s="508"/>
      <c r="S1452" s="508"/>
      <c r="T1452" s="508"/>
      <c r="U1452" s="508"/>
      <c r="V1452" s="508"/>
      <c r="W1452" s="508"/>
      <c r="X1452" s="508"/>
      <c r="Y1452" s="508"/>
      <c r="Z1452" s="508"/>
      <c r="AA1452" s="508"/>
      <c r="AB1452" s="508"/>
      <c r="AC1452" s="508"/>
      <c r="AD1452" s="508"/>
      <c r="AE1452" s="508"/>
      <c r="AF1452" s="508"/>
      <c r="AG1452" s="508"/>
      <c r="AH1452" s="508"/>
      <c r="AI1452" s="508"/>
      <c r="AJ1452" s="508"/>
      <c r="AK1452" s="509">
        <f t="shared" si="271"/>
        <v>0</v>
      </c>
      <c r="AL1452" s="700">
        <f t="shared" si="272"/>
        <v>1</v>
      </c>
      <c r="AM1452" s="701">
        <f>IF(Tableau4[[#This Row],[N° pièce]]="",0,(Tableau4[[#This Row],[hors TVA]]+(Tableau4[[#This Row],[hors TVA]]*Tableau4[[#This Row],[Taux TVA]])-(Tableau4[[#This Row],[hors TVA]]*Tableau4[[#This Row],[Taux TVA]]*Tableau4[[#This Row],[Régime TVA Récupération:]]))*Tableau4[[#This Row],[Type 1]])</f>
        <v>0</v>
      </c>
      <c r="AN1452" s="701">
        <f>IF(Tableau4[[#This Row],[N° pièce]]="",0,IF($K$2="pôle",((Tableau4[[#This Row],[hors TVA]]+(Tableau4[[#This Row],[hors TVA]]*Tableau4[[#This Row],[Taux TVA]])-(Tableau4[[#This Row],[hors TVA]]*Tableau4[[#This Row],[Taux TVA]]*Tableau4[[#This Row],[Régime TVA Récupération:]]))*Tableau4[[#This Row],[Type 2]]),0))</f>
        <v>0</v>
      </c>
      <c r="AO1452" s="701">
        <f t="shared" si="275"/>
        <v>0</v>
      </c>
      <c r="AP1452" s="255">
        <f t="shared" si="273"/>
        <v>0</v>
      </c>
      <c r="AQ1452" s="506">
        <f t="shared" si="274"/>
        <v>0</v>
      </c>
      <c r="AR1452" s="671"/>
      <c r="AS1452" s="512"/>
      <c r="AT1452" s="513"/>
      <c r="AU1452" s="753"/>
      <c r="AV1452" s="484"/>
      <c r="AW1452" s="484"/>
      <c r="AX1452" s="484"/>
      <c r="AY1452" s="484"/>
      <c r="AZ1452" s="484"/>
    </row>
    <row r="1453" spans="1:52" ht="15" hidden="1">
      <c r="A1453" s="543"/>
      <c r="B1453" s="530"/>
      <c r="C1453" s="531"/>
      <c r="D1453" s="551"/>
      <c r="E1453" s="532"/>
      <c r="F1453" s="532"/>
      <c r="G1453" s="532"/>
      <c r="H1453" s="533">
        <v>0.21</v>
      </c>
      <c r="I1453" s="533">
        <v>1</v>
      </c>
      <c r="J1453" s="534"/>
      <c r="K1453" s="506">
        <f t="shared" si="276"/>
        <v>0</v>
      </c>
      <c r="L1453" s="536">
        <v>1</v>
      </c>
      <c r="M1453" s="536"/>
      <c r="N1453" s="700">
        <f t="shared" si="213"/>
        <v>1</v>
      </c>
      <c r="O1453" s="508"/>
      <c r="P1453" s="508"/>
      <c r="Q1453" s="508"/>
      <c r="R1453" s="508"/>
      <c r="S1453" s="508"/>
      <c r="T1453" s="508"/>
      <c r="U1453" s="508"/>
      <c r="V1453" s="508"/>
      <c r="W1453" s="508"/>
      <c r="X1453" s="508"/>
      <c r="Y1453" s="508"/>
      <c r="Z1453" s="508"/>
      <c r="AA1453" s="508"/>
      <c r="AB1453" s="508"/>
      <c r="AC1453" s="508"/>
      <c r="AD1453" s="508"/>
      <c r="AE1453" s="508"/>
      <c r="AF1453" s="508"/>
      <c r="AG1453" s="508"/>
      <c r="AH1453" s="508"/>
      <c r="AI1453" s="508"/>
      <c r="AJ1453" s="508"/>
      <c r="AK1453" s="509">
        <f t="shared" si="214"/>
        <v>0</v>
      </c>
      <c r="AL1453" s="700">
        <f t="shared" si="208"/>
        <v>1</v>
      </c>
      <c r="AM1453" s="701">
        <f>IF(Tableau4[[#This Row],[N° pièce]]="",0,(Tableau4[[#This Row],[hors TVA]]+(Tableau4[[#This Row],[hors TVA]]*Tableau4[[#This Row],[Taux TVA]])-(Tableau4[[#This Row],[hors TVA]]*Tableau4[[#This Row],[Taux TVA]]*Tableau4[[#This Row],[Régime TVA Récupération:]]))*Tableau4[[#This Row],[Type 1]])</f>
        <v>0</v>
      </c>
      <c r="AN1453" s="701">
        <f>IF(Tableau4[[#This Row],[N° pièce]]="",0,IF($K$2="pôle",((Tableau4[[#This Row],[hors TVA]]+(Tableau4[[#This Row],[hors TVA]]*Tableau4[[#This Row],[Taux TVA]])-(Tableau4[[#This Row],[hors TVA]]*Tableau4[[#This Row],[Taux TVA]]*Tableau4[[#This Row],[Régime TVA Récupération:]]))*Tableau4[[#This Row],[Type 2]]),0))</f>
        <v>0</v>
      </c>
      <c r="AO1453" s="701">
        <f t="shared" si="275"/>
        <v>0</v>
      </c>
      <c r="AP1453" s="255">
        <f t="shared" si="210"/>
        <v>0</v>
      </c>
      <c r="AQ1453" s="506">
        <f t="shared" si="211"/>
        <v>0</v>
      </c>
      <c r="AR1453" s="671"/>
      <c r="AS1453" s="512"/>
      <c r="AT1453" s="513"/>
      <c r="AU1453" s="753"/>
      <c r="AV1453" s="484"/>
      <c r="AW1453" s="484"/>
      <c r="AX1453" s="484"/>
      <c r="AY1453" s="484"/>
      <c r="AZ1453" s="484"/>
    </row>
    <row r="1454" spans="1:52" ht="15.75" hidden="1" thickBot="1">
      <c r="A1454" s="543"/>
      <c r="B1454" s="530"/>
      <c r="C1454" s="531"/>
      <c r="D1454" s="551"/>
      <c r="E1454" s="532"/>
      <c r="F1454" s="532"/>
      <c r="G1454" s="532"/>
      <c r="H1454" s="533">
        <v>0.21</v>
      </c>
      <c r="I1454" s="533">
        <v>1</v>
      </c>
      <c r="J1454" s="534"/>
      <c r="K1454" s="506">
        <f t="shared" si="276"/>
        <v>0</v>
      </c>
      <c r="L1454" s="536">
        <v>1</v>
      </c>
      <c r="M1454" s="536"/>
      <c r="N1454" s="709">
        <f t="shared" si="213"/>
        <v>1</v>
      </c>
      <c r="O1454" s="708"/>
      <c r="P1454" s="708"/>
      <c r="Q1454" s="708"/>
      <c r="R1454" s="708"/>
      <c r="S1454" s="708"/>
      <c r="T1454" s="708"/>
      <c r="U1454" s="708"/>
      <c r="V1454" s="708"/>
      <c r="W1454" s="708"/>
      <c r="X1454" s="708"/>
      <c r="Y1454" s="708"/>
      <c r="Z1454" s="708"/>
      <c r="AA1454" s="708"/>
      <c r="AB1454" s="708"/>
      <c r="AC1454" s="708"/>
      <c r="AD1454" s="708"/>
      <c r="AE1454" s="708"/>
      <c r="AF1454" s="708"/>
      <c r="AG1454" s="708"/>
      <c r="AH1454" s="708"/>
      <c r="AI1454" s="708"/>
      <c r="AJ1454" s="708"/>
      <c r="AK1454" s="515">
        <f t="shared" si="214"/>
        <v>0</v>
      </c>
      <c r="AL1454" s="710">
        <f t="shared" si="208"/>
        <v>1</v>
      </c>
      <c r="AM1454" s="711">
        <f>IF(Tableau4[[#This Row],[N° pièce]]="",0,(Tableau4[[#This Row],[hors TVA]]+(Tableau4[[#This Row],[hors TVA]]*Tableau4[[#This Row],[Taux TVA]])-(Tableau4[[#This Row],[hors TVA]]*Tableau4[[#This Row],[Taux TVA]]*Tableau4[[#This Row],[Régime TVA Récupération:]]))*Tableau4[[#This Row],[Type 1]])</f>
        <v>0</v>
      </c>
      <c r="AN1454" s="712">
        <f>IF(Tableau4[[#This Row],[N° pièce]]="",0,IF($K$2="pôle",((Tableau4[[#This Row],[hors TVA]]+(Tableau4[[#This Row],[hors TVA]]*Tableau4[[#This Row],[Taux TVA]])-(Tableau4[[#This Row],[hors TVA]]*Tableau4[[#This Row],[Taux TVA]]*Tableau4[[#This Row],[Régime TVA Récupération:]]))*Tableau4[[#This Row],[Type 2]]),0))</f>
        <v>0</v>
      </c>
      <c r="AO1454" s="711">
        <f t="shared" si="275"/>
        <v>0</v>
      </c>
      <c r="AP1454" s="713">
        <f t="shared" si="210"/>
        <v>0</v>
      </c>
      <c r="AQ1454" s="714">
        <f t="shared" si="211"/>
        <v>0</v>
      </c>
      <c r="AR1454" s="715"/>
      <c r="AS1454" s="716"/>
      <c r="AT1454" s="519"/>
      <c r="AU1454" s="754"/>
      <c r="AV1454" s="484"/>
      <c r="AW1454" s="484"/>
      <c r="AX1454" s="484"/>
      <c r="AY1454" s="484"/>
      <c r="AZ1454" s="484"/>
    </row>
    <row r="1455" spans="1:52" ht="14.45" customHeight="1" thickBot="1">
      <c r="A1455" s="865" t="s">
        <v>239</v>
      </c>
      <c r="B1455" s="865"/>
      <c r="C1455" s="865"/>
      <c r="D1455" s="865"/>
      <c r="E1455" s="865"/>
      <c r="F1455" s="865"/>
      <c r="G1455" s="865"/>
      <c r="H1455" s="865"/>
      <c r="I1455" s="865"/>
      <c r="J1455" s="865"/>
      <c r="K1455" s="865"/>
      <c r="L1455" s="865"/>
      <c r="M1455" s="865"/>
      <c r="N1455" s="865"/>
      <c r="O1455" s="865"/>
      <c r="P1455" s="865"/>
      <c r="Q1455" s="865"/>
      <c r="R1455" s="865"/>
      <c r="S1455" s="865"/>
      <c r="T1455" s="865"/>
      <c r="U1455" s="865"/>
      <c r="V1455" s="865"/>
      <c r="W1455" s="865"/>
      <c r="X1455" s="865"/>
      <c r="Y1455" s="865"/>
      <c r="Z1455" s="865"/>
      <c r="AA1455" s="865"/>
      <c r="AB1455" s="865"/>
      <c r="AC1455" s="865"/>
      <c r="AD1455" s="865"/>
      <c r="AE1455" s="865"/>
      <c r="AF1455" s="865"/>
      <c r="AG1455" s="865"/>
      <c r="AH1455" s="865"/>
      <c r="AI1455" s="865"/>
      <c r="AJ1455" s="865"/>
      <c r="AK1455" s="865"/>
      <c r="AL1455" s="866"/>
      <c r="AM1455" s="138">
        <f t="shared" ref="AM1455:AS1455" si="277">ROUND(SUM(AM1023:AM1454),2)</f>
        <v>0</v>
      </c>
      <c r="AN1455" s="138">
        <f t="shared" si="277"/>
        <v>0</v>
      </c>
      <c r="AO1455" s="138">
        <f t="shared" si="277"/>
        <v>0</v>
      </c>
      <c r="AP1455" s="256">
        <f t="shared" si="277"/>
        <v>0</v>
      </c>
      <c r="AQ1455" s="263">
        <f t="shared" si="277"/>
        <v>0</v>
      </c>
      <c r="AR1455" s="259">
        <f t="shared" si="277"/>
        <v>0</v>
      </c>
      <c r="AS1455" s="190">
        <f t="shared" si="277"/>
        <v>0</v>
      </c>
      <c r="AV1455" s="487"/>
      <c r="AW1455" s="487"/>
      <c r="AX1455" s="487"/>
      <c r="AY1455" s="487"/>
      <c r="AZ1455" s="487"/>
    </row>
    <row r="1456" spans="1:52">
      <c r="J1456" s="37"/>
      <c r="K1456" s="38"/>
      <c r="L1456" s="38"/>
      <c r="M1456" s="38"/>
      <c r="AN1456" s="852" t="s">
        <v>215</v>
      </c>
      <c r="AO1456" s="852"/>
      <c r="AP1456" s="252">
        <f>AP1455+AR1455</f>
        <v>0</v>
      </c>
      <c r="AQ1456" s="252">
        <f>AQ1455+AS1455</f>
        <v>0</v>
      </c>
      <c r="AV1456" s="487"/>
      <c r="AW1456" s="487"/>
      <c r="AX1456" s="487"/>
      <c r="AY1456" s="487"/>
      <c r="AZ1456" s="487"/>
    </row>
    <row r="1457" spans="1:52">
      <c r="J1457" s="37"/>
      <c r="K1457" s="38"/>
      <c r="L1457" s="38"/>
      <c r="M1457" s="38"/>
      <c r="AO1457" s="78"/>
      <c r="AP1457" s="78"/>
      <c r="AQ1457" s="78"/>
      <c r="AV1457" s="487"/>
      <c r="AW1457" s="487"/>
      <c r="AX1457" s="487"/>
      <c r="AY1457" s="487"/>
      <c r="AZ1457" s="487"/>
    </row>
    <row r="1458" spans="1:52" ht="15.75">
      <c r="A1458" s="201" t="s">
        <v>45</v>
      </c>
      <c r="B1458" s="202"/>
      <c r="C1458" s="203"/>
      <c r="D1458" s="203"/>
      <c r="E1458" s="204"/>
      <c r="F1458" s="205"/>
      <c r="G1458" s="205"/>
      <c r="H1458" s="205"/>
      <c r="I1458" s="205"/>
      <c r="J1458" s="206"/>
      <c r="K1458" s="207"/>
      <c r="L1458" s="207"/>
      <c r="M1458" s="207"/>
      <c r="N1458" s="208"/>
      <c r="O1458" s="208"/>
      <c r="P1458" s="208"/>
      <c r="Q1458" s="208"/>
      <c r="R1458" s="208"/>
      <c r="S1458" s="208"/>
      <c r="T1458" s="208"/>
      <c r="U1458" s="208"/>
      <c r="V1458" s="208"/>
      <c r="W1458" s="208"/>
      <c r="X1458" s="208"/>
      <c r="Y1458" s="208"/>
      <c r="Z1458" s="208"/>
      <c r="AA1458" s="208"/>
      <c r="AB1458" s="208"/>
      <c r="AC1458" s="208"/>
      <c r="AD1458" s="208"/>
      <c r="AE1458" s="208"/>
      <c r="AF1458" s="208"/>
      <c r="AG1458" s="208"/>
      <c r="AH1458" s="208"/>
      <c r="AI1458" s="208"/>
      <c r="AJ1458" s="208"/>
      <c r="AK1458" s="208"/>
      <c r="AL1458" s="208"/>
      <c r="AM1458" s="208"/>
      <c r="AN1458" s="208"/>
      <c r="AO1458" s="209"/>
      <c r="AP1458" s="209"/>
      <c r="AQ1458" s="209"/>
      <c r="AR1458" s="209"/>
      <c r="AS1458" s="209"/>
      <c r="AT1458" s="203"/>
      <c r="AU1458" s="203"/>
      <c r="AV1458" s="487"/>
      <c r="AW1458" s="487"/>
      <c r="AX1458" s="487"/>
      <c r="AY1458" s="487"/>
      <c r="AZ1458" s="487"/>
    </row>
    <row r="1459" spans="1:52" ht="27.75" customHeight="1" thickBot="1">
      <c r="A1459" s="840" t="s">
        <v>397</v>
      </c>
      <c r="B1459" s="841"/>
      <c r="C1459" s="841"/>
      <c r="D1459" s="841"/>
      <c r="E1459" s="841"/>
      <c r="F1459" s="841"/>
      <c r="G1459" s="841"/>
      <c r="H1459" s="841"/>
      <c r="I1459" s="841"/>
      <c r="J1459" s="841"/>
      <c r="K1459" s="841"/>
      <c r="L1459" s="841"/>
      <c r="M1459" s="841"/>
      <c r="N1459" s="841"/>
      <c r="O1459" s="16"/>
      <c r="P1459" s="16"/>
      <c r="Q1459" s="16"/>
      <c r="R1459" s="16"/>
      <c r="S1459" s="16"/>
      <c r="T1459" s="16"/>
      <c r="U1459" s="16"/>
      <c r="V1459" s="16"/>
      <c r="W1459" s="16"/>
      <c r="X1459" s="16"/>
      <c r="Y1459" s="16"/>
      <c r="Z1459" s="16"/>
      <c r="AA1459" s="16"/>
      <c r="AB1459" s="16"/>
      <c r="AC1459" s="16"/>
      <c r="AD1459" s="16"/>
      <c r="AE1459" s="16"/>
      <c r="AF1459" s="16"/>
      <c r="AG1459" s="16"/>
      <c r="AH1459" s="16"/>
      <c r="AI1459" s="16"/>
      <c r="AJ1459" s="16"/>
      <c r="AK1459" s="16"/>
      <c r="AL1459" s="16"/>
      <c r="AM1459" s="16"/>
      <c r="AN1459" s="16"/>
      <c r="AO1459" s="36"/>
      <c r="AP1459" s="36"/>
      <c r="AQ1459" s="36"/>
      <c r="AR1459" s="36"/>
      <c r="AS1459" s="36"/>
      <c r="AT1459" s="5"/>
      <c r="AU1459" s="5"/>
      <c r="AV1459" s="487"/>
      <c r="AW1459" s="487"/>
      <c r="AX1459" s="487"/>
      <c r="AY1459" s="487"/>
      <c r="AZ1459" s="487"/>
    </row>
    <row r="1460" spans="1:52" ht="27.6" customHeight="1">
      <c r="A1460" s="861" t="s">
        <v>217</v>
      </c>
      <c r="B1460" s="862"/>
      <c r="C1460" s="862"/>
      <c r="D1460" s="862"/>
      <c r="E1460" s="863"/>
      <c r="F1460" s="863"/>
      <c r="G1460" s="864"/>
      <c r="H1460" s="459" t="s">
        <v>218</v>
      </c>
      <c r="I1460" s="460"/>
      <c r="J1460" s="925" t="s">
        <v>219</v>
      </c>
      <c r="K1460" s="927"/>
      <c r="L1460" s="925" t="s">
        <v>176</v>
      </c>
      <c r="M1460" s="926"/>
      <c r="N1460" s="927"/>
      <c r="O1460" s="925" t="s">
        <v>177</v>
      </c>
      <c r="P1460" s="926"/>
      <c r="Q1460" s="926"/>
      <c r="R1460" s="926"/>
      <c r="S1460" s="926"/>
      <c r="T1460" s="926"/>
      <c r="U1460" s="926"/>
      <c r="V1460" s="926"/>
      <c r="W1460" s="926"/>
      <c r="X1460" s="926"/>
      <c r="Y1460" s="926"/>
      <c r="Z1460" s="926"/>
      <c r="AA1460" s="926"/>
      <c r="AB1460" s="926"/>
      <c r="AC1460" s="926"/>
      <c r="AD1460" s="926"/>
      <c r="AE1460" s="926"/>
      <c r="AF1460" s="926"/>
      <c r="AG1460" s="926"/>
      <c r="AH1460" s="926"/>
      <c r="AI1460" s="926"/>
      <c r="AJ1460" s="927"/>
      <c r="AK1460" s="200" t="s">
        <v>177</v>
      </c>
      <c r="AL1460" s="200" t="s">
        <v>177</v>
      </c>
      <c r="AM1460" s="845" t="s">
        <v>178</v>
      </c>
      <c r="AN1460" s="846"/>
      <c r="AO1460" s="846"/>
      <c r="AP1460" s="842" t="s">
        <v>179</v>
      </c>
      <c r="AQ1460" s="843"/>
      <c r="AR1460" s="843"/>
      <c r="AS1460" s="843"/>
      <c r="AT1460" s="844"/>
      <c r="AU1460" s="476"/>
      <c r="AV1460" s="487"/>
      <c r="AW1460" s="487"/>
      <c r="AX1460" s="487"/>
      <c r="AY1460" s="487"/>
      <c r="AZ1460" s="487"/>
    </row>
    <row r="1461" spans="1:52" ht="30.75" customHeight="1">
      <c r="A1461" s="777" t="s">
        <v>168</v>
      </c>
      <c r="B1461" s="778" t="s">
        <v>169</v>
      </c>
      <c r="C1461" s="779" t="s">
        <v>234</v>
      </c>
      <c r="D1461" s="779" t="s">
        <v>240</v>
      </c>
      <c r="E1461" s="792" t="s">
        <v>223</v>
      </c>
      <c r="F1461" s="792" t="s">
        <v>236</v>
      </c>
      <c r="G1461" s="792" t="s">
        <v>241</v>
      </c>
      <c r="H1461" s="779" t="s">
        <v>225</v>
      </c>
      <c r="I1461" s="779" t="s">
        <v>237</v>
      </c>
      <c r="J1461" s="780" t="s">
        <v>227</v>
      </c>
      <c r="K1461" s="781" t="s">
        <v>228</v>
      </c>
      <c r="L1461" s="781" t="s">
        <v>183</v>
      </c>
      <c r="M1461" s="781" t="s">
        <v>184</v>
      </c>
      <c r="N1461" s="782" t="s">
        <v>185</v>
      </c>
      <c r="O1461" s="782" t="s">
        <v>186</v>
      </c>
      <c r="P1461" s="782" t="s">
        <v>187</v>
      </c>
      <c r="Q1461" s="782" t="s">
        <v>188</v>
      </c>
      <c r="R1461" s="782" t="s">
        <v>189</v>
      </c>
      <c r="S1461" s="782" t="s">
        <v>190</v>
      </c>
      <c r="T1461" s="782" t="s">
        <v>191</v>
      </c>
      <c r="U1461" s="782" t="s">
        <v>192</v>
      </c>
      <c r="V1461" s="782" t="s">
        <v>193</v>
      </c>
      <c r="W1461" s="782" t="s">
        <v>194</v>
      </c>
      <c r="X1461" s="782" t="s">
        <v>195</v>
      </c>
      <c r="Y1461" s="782" t="s">
        <v>196</v>
      </c>
      <c r="Z1461" s="782" t="s">
        <v>197</v>
      </c>
      <c r="AA1461" s="782" t="s">
        <v>198</v>
      </c>
      <c r="AB1461" s="782" t="s">
        <v>199</v>
      </c>
      <c r="AC1461" s="782" t="s">
        <v>200</v>
      </c>
      <c r="AD1461" s="782" t="s">
        <v>201</v>
      </c>
      <c r="AE1461" s="782" t="s">
        <v>202</v>
      </c>
      <c r="AF1461" s="782" t="s">
        <v>203</v>
      </c>
      <c r="AG1461" s="782" t="s">
        <v>204</v>
      </c>
      <c r="AH1461" s="782" t="s">
        <v>205</v>
      </c>
      <c r="AI1461" s="782" t="s">
        <v>206</v>
      </c>
      <c r="AJ1461" s="782" t="s">
        <v>207</v>
      </c>
      <c r="AK1461" s="782" t="s">
        <v>208</v>
      </c>
      <c r="AL1461" s="782" t="s">
        <v>209</v>
      </c>
      <c r="AM1461" s="782" t="s">
        <v>229</v>
      </c>
      <c r="AN1461" s="782" t="s">
        <v>230</v>
      </c>
      <c r="AO1461" s="783" t="s">
        <v>231</v>
      </c>
      <c r="AP1461" s="762" t="s">
        <v>210</v>
      </c>
      <c r="AQ1461" s="763" t="s">
        <v>211</v>
      </c>
      <c r="AR1461" s="764" t="s">
        <v>212</v>
      </c>
      <c r="AS1461" s="765" t="s">
        <v>213</v>
      </c>
      <c r="AT1461" s="766" t="s">
        <v>182</v>
      </c>
      <c r="AU1461" s="784" t="s">
        <v>232</v>
      </c>
      <c r="AV1461" s="484" t="s">
        <v>139</v>
      </c>
      <c r="AW1461" s="484"/>
      <c r="AX1461" s="484"/>
      <c r="AY1461" s="484"/>
      <c r="AZ1461" s="484"/>
    </row>
    <row r="1462" spans="1:52" ht="14.45" customHeight="1">
      <c r="A1462" s="749"/>
      <c r="B1462" s="688"/>
      <c r="C1462" s="717" t="str">
        <f>IF('1D Frais de déplacement'!$B16&lt;&gt;"",'1D Frais de déplacement'!$B16,"")</f>
        <v>Cliquer ici</v>
      </c>
      <c r="D1462" s="794" t="str">
        <f>IF('1D Frais de déplacement'!$B16&lt;&gt;0,"Globalisation des frais repris en 1D Frais de déplacement","")</f>
        <v>Globalisation des frais repris en 1D Frais de déplacement</v>
      </c>
      <c r="E1462" s="793"/>
      <c r="F1462" s="793"/>
      <c r="G1462" s="793"/>
      <c r="H1462" s="717"/>
      <c r="I1462" s="717"/>
      <c r="J1462" s="718">
        <f>AM1462+(AN1462*2)</f>
        <v>0</v>
      </c>
      <c r="K1462" s="497"/>
      <c r="L1462" s="719"/>
      <c r="M1462" s="719"/>
      <c r="N1462" s="719">
        <f>L1462+M1462</f>
        <v>0</v>
      </c>
      <c r="O1462" s="499"/>
      <c r="P1462" s="499"/>
      <c r="Q1462" s="499"/>
      <c r="R1462" s="499"/>
      <c r="S1462" s="499"/>
      <c r="T1462" s="499"/>
      <c r="U1462" s="499"/>
      <c r="V1462" s="499"/>
      <c r="W1462" s="499"/>
      <c r="X1462" s="499"/>
      <c r="Y1462" s="499"/>
      <c r="Z1462" s="499"/>
      <c r="AA1462" s="499"/>
      <c r="AB1462" s="499"/>
      <c r="AC1462" s="499"/>
      <c r="AD1462" s="499"/>
      <c r="AE1462" s="499"/>
      <c r="AF1462" s="499"/>
      <c r="AG1462" s="499"/>
      <c r="AH1462" s="499"/>
      <c r="AI1462" s="499"/>
      <c r="AJ1462" s="499"/>
      <c r="AK1462" s="720">
        <f>SUM(O1462:AJ1462)</f>
        <v>0</v>
      </c>
      <c r="AL1462" s="720">
        <f t="shared" ref="AL1462:AL1639" si="278">N1462+AK1462</f>
        <v>0</v>
      </c>
      <c r="AM1462" s="721">
        <f>IF($C1462='1D Frais de déplacement'!$B16,'1D Frais de déplacement'!M181,0)</f>
        <v>0</v>
      </c>
      <c r="AN1462" s="721">
        <f>IF(AND(C1462='1D Frais de déplacement'!$B16,$K$2="pôle"),'1D Frais de déplacement'!N181,0)</f>
        <v>0</v>
      </c>
      <c r="AO1462" s="721">
        <f>AM1462+AN1462</f>
        <v>0</v>
      </c>
      <c r="AP1462" s="503">
        <f>IF(C1462='1D Frais de déplacement'!$B16,'1D Frais de déplacement'!O181,0)</f>
        <v>0</v>
      </c>
      <c r="AQ1462" s="497">
        <f>IF(C1462='1D Frais de déplacement'!$B16,'1D Frais de déplacement'!P181,0)</f>
        <v>0</v>
      </c>
      <c r="AR1462" s="665">
        <f>IF(C1462='1D Frais de déplacement'!$B16,'1D Frais de déplacement'!Q181,0)</f>
        <v>0</v>
      </c>
      <c r="AS1462" s="504">
        <f>IF(C1462='1D Frais de déplacement'!$B16,'1D Frais de déplacement'!R181,0)</f>
        <v>0</v>
      </c>
      <c r="AT1462" s="505" t="str">
        <f>IF(AND(AR1462=0,AS1462=0),"","voir onglet 1D")</f>
        <v/>
      </c>
      <c r="AU1462" s="752"/>
      <c r="AV1462" s="484"/>
      <c r="AW1462" s="484"/>
      <c r="AX1462" s="484"/>
      <c r="AY1462" s="484"/>
      <c r="AZ1462" s="484"/>
    </row>
    <row r="1463" spans="1:52" ht="15" customHeight="1">
      <c r="A1463" s="750"/>
      <c r="B1463" s="694"/>
      <c r="C1463" s="722" t="str">
        <f>IF('1D Frais de déplacement'!$B184&lt;&gt;"",'1D Frais de déplacement'!$B184,"")</f>
        <v/>
      </c>
      <c r="D1463" s="723" t="str">
        <f>IF('1D Frais de déplacement'!$B184&lt;&gt;0,"Globalisation des frais repris en 1D Frais de déplacement","")</f>
        <v/>
      </c>
      <c r="E1463" s="724"/>
      <c r="F1463" s="724"/>
      <c r="G1463" s="724"/>
      <c r="H1463" s="722"/>
      <c r="I1463" s="722"/>
      <c r="J1463" s="725">
        <f t="shared" ref="J1463:J1472" si="279">AM1463+(AN1463*2)</f>
        <v>0</v>
      </c>
      <c r="K1463" s="506"/>
      <c r="L1463" s="726"/>
      <c r="M1463" s="726"/>
      <c r="N1463" s="726">
        <f t="shared" ref="N1463:N1469" si="280">L1463+M1463</f>
        <v>0</v>
      </c>
      <c r="O1463" s="508"/>
      <c r="P1463" s="508"/>
      <c r="Q1463" s="508"/>
      <c r="R1463" s="508"/>
      <c r="S1463" s="508"/>
      <c r="T1463" s="508"/>
      <c r="U1463" s="508"/>
      <c r="V1463" s="508"/>
      <c r="W1463" s="508"/>
      <c r="X1463" s="508"/>
      <c r="Y1463" s="508"/>
      <c r="Z1463" s="508"/>
      <c r="AA1463" s="508"/>
      <c r="AB1463" s="508"/>
      <c r="AC1463" s="508"/>
      <c r="AD1463" s="508"/>
      <c r="AE1463" s="508"/>
      <c r="AF1463" s="508"/>
      <c r="AG1463" s="508"/>
      <c r="AH1463" s="508"/>
      <c r="AI1463" s="508"/>
      <c r="AJ1463" s="508"/>
      <c r="AK1463" s="727">
        <f t="shared" ref="AK1463:AK1469" si="281">SUM(O1463:AJ1463)</f>
        <v>0</v>
      </c>
      <c r="AL1463" s="727">
        <f t="shared" ref="AL1463:AL1469" si="282">N1463+AK1463</f>
        <v>0</v>
      </c>
      <c r="AM1463" s="728">
        <f>IF($C1463='1D Frais de déplacement'!$B184,'1D Frais de déplacement'!M329,0)</f>
        <v>0</v>
      </c>
      <c r="AN1463" s="728">
        <f>IF(AND($C1463='1D Frais de déplacement'!$B184,$K$2="pôle"),'1D Frais de déplacement'!N329,0)</f>
        <v>0</v>
      </c>
      <c r="AO1463" s="729">
        <f t="shared" ref="AO1463:AO1498" si="283">AM1463+AN1463</f>
        <v>0</v>
      </c>
      <c r="AP1463" s="730">
        <f>IF($C1463='1D Frais de déplacement'!$B184,'1D Frais de déplacement'!O329,0)</f>
        <v>0</v>
      </c>
      <c r="AQ1463" s="731">
        <f>IF($C1463='1D Frais de déplacement'!$B184,'1D Frais de déplacement'!P329,0)</f>
        <v>0</v>
      </c>
      <c r="AR1463" s="732">
        <f>IF($C1463='1D Frais de déplacement'!$B184,'1D Frais de déplacement'!Q329,0)</f>
        <v>0</v>
      </c>
      <c r="AS1463" s="733">
        <f>IF($C1463='1D Frais de déplacement'!$B184,'1D Frais de déplacement'!R329,0)</f>
        <v>0</v>
      </c>
      <c r="AT1463" s="513" t="str">
        <f>IF(AND(AR1463=0,AS1463=0),"","voir onglet 1D")</f>
        <v/>
      </c>
      <c r="AU1463" s="753"/>
      <c r="AV1463" s="484"/>
      <c r="AW1463" s="484"/>
      <c r="AX1463" s="484"/>
      <c r="AY1463" s="484"/>
      <c r="AZ1463" s="484"/>
    </row>
    <row r="1464" spans="1:52" ht="13.9" customHeight="1">
      <c r="A1464" s="750"/>
      <c r="B1464" s="694"/>
      <c r="C1464" s="722" t="str">
        <f>IF('1D Frais de déplacement'!$B332&lt;&gt;"",'1D Frais de déplacement'!$B332,"")</f>
        <v/>
      </c>
      <c r="D1464" s="734" t="str">
        <f>IF('1D Frais de déplacement'!$B332&lt;&gt;0,"Globalisation des frais repris en 1D Frais de déplacement","")</f>
        <v/>
      </c>
      <c r="E1464" s="735"/>
      <c r="F1464" s="735"/>
      <c r="G1464" s="735"/>
      <c r="H1464" s="722"/>
      <c r="I1464" s="722"/>
      <c r="J1464" s="725">
        <f t="shared" si="279"/>
        <v>0</v>
      </c>
      <c r="K1464" s="506"/>
      <c r="L1464" s="726"/>
      <c r="M1464" s="726"/>
      <c r="N1464" s="726">
        <f t="shared" si="280"/>
        <v>0</v>
      </c>
      <c r="O1464" s="508"/>
      <c r="P1464" s="508"/>
      <c r="Q1464" s="508"/>
      <c r="R1464" s="508"/>
      <c r="S1464" s="508"/>
      <c r="T1464" s="508"/>
      <c r="U1464" s="508"/>
      <c r="V1464" s="508"/>
      <c r="W1464" s="508"/>
      <c r="X1464" s="508"/>
      <c r="Y1464" s="508"/>
      <c r="Z1464" s="508"/>
      <c r="AA1464" s="508"/>
      <c r="AB1464" s="508"/>
      <c r="AC1464" s="508"/>
      <c r="AD1464" s="508"/>
      <c r="AE1464" s="508"/>
      <c r="AF1464" s="508"/>
      <c r="AG1464" s="508"/>
      <c r="AH1464" s="508"/>
      <c r="AI1464" s="508"/>
      <c r="AJ1464" s="508"/>
      <c r="AK1464" s="727">
        <f t="shared" si="281"/>
        <v>0</v>
      </c>
      <c r="AL1464" s="727">
        <f t="shared" si="282"/>
        <v>0</v>
      </c>
      <c r="AM1464" s="728">
        <f>IF($C1464='1D Frais de déplacement'!$B332,'1D Frais de déplacement'!M425)</f>
        <v>0</v>
      </c>
      <c r="AN1464" s="728" t="b">
        <f>IF(AND($C1464='1D Frais de déplacement'!$B332,$K$2="pôle"),'1D Frais de déplacement'!N425)</f>
        <v>0</v>
      </c>
      <c r="AO1464" s="729">
        <f t="shared" si="283"/>
        <v>0</v>
      </c>
      <c r="AP1464" s="730">
        <f>IF($C1464='1D Frais de déplacement'!$B332,'1D Frais de déplacement'!O425)</f>
        <v>0</v>
      </c>
      <c r="AQ1464" s="731">
        <f>IF($C1464='1D Frais de déplacement'!$B332,'1D Frais de déplacement'!P425)</f>
        <v>0</v>
      </c>
      <c r="AR1464" s="732">
        <f>IF($C1464='1D Frais de déplacement'!$B332,'1D Frais de déplacement'!Q425)</f>
        <v>0</v>
      </c>
      <c r="AS1464" s="733">
        <f>IF($C1464='1D Frais de déplacement'!$B332,'1D Frais de déplacement'!R425)</f>
        <v>0</v>
      </c>
      <c r="AT1464" s="513" t="str">
        <f>IF(AND(AR1464=0,AS1464=0),"","voir onglet 1D")</f>
        <v/>
      </c>
      <c r="AU1464" s="753"/>
      <c r="AV1464" s="484"/>
      <c r="AW1464" s="484"/>
      <c r="AX1464" s="484"/>
      <c r="AY1464" s="484"/>
      <c r="AZ1464" s="484"/>
    </row>
    <row r="1465" spans="1:52" ht="13.9" customHeight="1">
      <c r="A1465" s="750"/>
      <c r="B1465" s="694"/>
      <c r="C1465" s="722" t="str">
        <f>IF('1D Frais de déplacement'!$B428&lt;&gt;"",'1D Frais de déplacement'!$B428,"")</f>
        <v/>
      </c>
      <c r="D1465" s="734" t="str">
        <f>IF('1D Frais de déplacement'!$B428&lt;&gt;0,"Globalisation des frais repris en 1D Frais de déplacement","")</f>
        <v/>
      </c>
      <c r="E1465" s="735"/>
      <c r="F1465" s="735"/>
      <c r="G1465" s="735"/>
      <c r="H1465" s="722"/>
      <c r="I1465" s="722"/>
      <c r="J1465" s="725">
        <f t="shared" si="279"/>
        <v>0</v>
      </c>
      <c r="K1465" s="506"/>
      <c r="L1465" s="726"/>
      <c r="M1465" s="726"/>
      <c r="N1465" s="726">
        <f t="shared" si="280"/>
        <v>0</v>
      </c>
      <c r="O1465" s="508"/>
      <c r="P1465" s="508"/>
      <c r="Q1465" s="508"/>
      <c r="R1465" s="508"/>
      <c r="S1465" s="508"/>
      <c r="T1465" s="508"/>
      <c r="U1465" s="508"/>
      <c r="V1465" s="508"/>
      <c r="W1465" s="508"/>
      <c r="X1465" s="508"/>
      <c r="Y1465" s="508"/>
      <c r="Z1465" s="508"/>
      <c r="AA1465" s="508"/>
      <c r="AB1465" s="508"/>
      <c r="AC1465" s="508"/>
      <c r="AD1465" s="508"/>
      <c r="AE1465" s="508"/>
      <c r="AF1465" s="508"/>
      <c r="AG1465" s="508"/>
      <c r="AH1465" s="508"/>
      <c r="AI1465" s="508"/>
      <c r="AJ1465" s="508"/>
      <c r="AK1465" s="727">
        <f t="shared" si="281"/>
        <v>0</v>
      </c>
      <c r="AL1465" s="727">
        <f t="shared" si="282"/>
        <v>0</v>
      </c>
      <c r="AM1465" s="728">
        <f>IF($C1465='1D Frais de déplacement'!$B428,'1D Frais de déplacement'!M521)</f>
        <v>0</v>
      </c>
      <c r="AN1465" s="728" t="b">
        <f>IF(AND($C1465='1D Frais de déplacement'!$B428,$K$2="pôle"),'1D Frais de déplacement'!N521)</f>
        <v>0</v>
      </c>
      <c r="AO1465" s="729">
        <f t="shared" si="283"/>
        <v>0</v>
      </c>
      <c r="AP1465" s="730">
        <f>IF($C1465='1D Frais de déplacement'!$B428,'1D Frais de déplacement'!O521)</f>
        <v>0</v>
      </c>
      <c r="AQ1465" s="731">
        <f>IF($C1465='1D Frais de déplacement'!$B428,'1D Frais de déplacement'!P521)</f>
        <v>0</v>
      </c>
      <c r="AR1465" s="732">
        <f>IF($C1465='1D Frais de déplacement'!$B428,'1D Frais de déplacement'!Q521)</f>
        <v>0</v>
      </c>
      <c r="AS1465" s="733">
        <f>IF($C1465='1D Frais de déplacement'!$B428,'1D Frais de déplacement'!R521)</f>
        <v>0</v>
      </c>
      <c r="AT1465" s="513" t="str">
        <f t="shared" ref="AT1465:AT1472" si="284">IF(AND(AR1465=0,AS1465=0),"","voir onglet 1D")</f>
        <v/>
      </c>
      <c r="AU1465" s="753"/>
      <c r="AV1465" s="484"/>
      <c r="AW1465" s="484"/>
      <c r="AX1465" s="484"/>
      <c r="AY1465" s="484"/>
      <c r="AZ1465" s="484"/>
    </row>
    <row r="1466" spans="1:52" ht="13.9" customHeight="1">
      <c r="A1466" s="750"/>
      <c r="B1466" s="694"/>
      <c r="C1466" s="722" t="str">
        <f>IF('1D Frais de déplacement'!$B524&lt;&gt;"",'1D Frais de déplacement'!$B524,"")</f>
        <v/>
      </c>
      <c r="D1466" s="734" t="str">
        <f>IF('1D Frais de déplacement'!$B524&lt;&gt;0,"Globalisation des frais repris en 1D Frais de déplacement","")</f>
        <v/>
      </c>
      <c r="E1466" s="735"/>
      <c r="F1466" s="735"/>
      <c r="G1466" s="735"/>
      <c r="H1466" s="722"/>
      <c r="I1466" s="722"/>
      <c r="J1466" s="725">
        <f t="shared" si="279"/>
        <v>0</v>
      </c>
      <c r="K1466" s="506"/>
      <c r="L1466" s="726"/>
      <c r="M1466" s="726"/>
      <c r="N1466" s="726">
        <f t="shared" si="280"/>
        <v>0</v>
      </c>
      <c r="O1466" s="508"/>
      <c r="P1466" s="508"/>
      <c r="Q1466" s="508"/>
      <c r="R1466" s="508"/>
      <c r="S1466" s="508"/>
      <c r="T1466" s="508"/>
      <c r="U1466" s="508"/>
      <c r="V1466" s="508"/>
      <c r="W1466" s="508"/>
      <c r="X1466" s="508"/>
      <c r="Y1466" s="508"/>
      <c r="Z1466" s="508"/>
      <c r="AA1466" s="508"/>
      <c r="AB1466" s="508"/>
      <c r="AC1466" s="508"/>
      <c r="AD1466" s="508"/>
      <c r="AE1466" s="508"/>
      <c r="AF1466" s="508"/>
      <c r="AG1466" s="508"/>
      <c r="AH1466" s="508"/>
      <c r="AI1466" s="508"/>
      <c r="AJ1466" s="508"/>
      <c r="AK1466" s="727">
        <f t="shared" si="281"/>
        <v>0</v>
      </c>
      <c r="AL1466" s="727">
        <f t="shared" si="282"/>
        <v>0</v>
      </c>
      <c r="AM1466" s="728">
        <f>IF($C1466='1D Frais de déplacement'!$B524,'1D Frais de déplacement'!M617)</f>
        <v>0</v>
      </c>
      <c r="AN1466" s="728" t="b">
        <f>IF(AND($C1466='1D Frais de déplacement'!$B524,$K$2="pôle"),'1D Frais de déplacement'!N617)</f>
        <v>0</v>
      </c>
      <c r="AO1466" s="729">
        <f t="shared" si="283"/>
        <v>0</v>
      </c>
      <c r="AP1466" s="730">
        <f>IF($C1466='1D Frais de déplacement'!$B524,'1D Frais de déplacement'!O617)</f>
        <v>0</v>
      </c>
      <c r="AQ1466" s="731">
        <f>IF($C1466='1D Frais de déplacement'!$B524,'1D Frais de déplacement'!P617)</f>
        <v>0</v>
      </c>
      <c r="AR1466" s="732">
        <f>IF($C1466='1D Frais de déplacement'!$B524,'1D Frais de déplacement'!Q617)</f>
        <v>0</v>
      </c>
      <c r="AS1466" s="733">
        <f>IF($C1466='1D Frais de déplacement'!$B524,'1D Frais de déplacement'!R617)</f>
        <v>0</v>
      </c>
      <c r="AT1466" s="513" t="str">
        <f t="shared" si="284"/>
        <v/>
      </c>
      <c r="AU1466" s="753"/>
      <c r="AV1466" s="484"/>
      <c r="AW1466" s="484"/>
      <c r="AX1466" s="484"/>
      <c r="AY1466" s="484"/>
      <c r="AZ1466" s="484"/>
    </row>
    <row r="1467" spans="1:52" ht="13.9" customHeight="1">
      <c r="A1467" s="750"/>
      <c r="B1467" s="694"/>
      <c r="C1467" s="722" t="str">
        <f>IF('1D Frais de déplacement'!$B620&lt;&gt;"",'1D Frais de déplacement'!$B620,"")</f>
        <v/>
      </c>
      <c r="D1467" s="734" t="str">
        <f>IF('1D Frais de déplacement'!$B620&lt;&gt;0,"Globalisation des frais repris en 1D Frais de déplacement","")</f>
        <v/>
      </c>
      <c r="E1467" s="735"/>
      <c r="F1467" s="735"/>
      <c r="G1467" s="735"/>
      <c r="H1467" s="722"/>
      <c r="I1467" s="722"/>
      <c r="J1467" s="725">
        <f t="shared" si="279"/>
        <v>0</v>
      </c>
      <c r="K1467" s="506"/>
      <c r="L1467" s="726"/>
      <c r="M1467" s="726"/>
      <c r="N1467" s="726">
        <f t="shared" si="280"/>
        <v>0</v>
      </c>
      <c r="O1467" s="508"/>
      <c r="P1467" s="508"/>
      <c r="Q1467" s="508"/>
      <c r="R1467" s="508"/>
      <c r="S1467" s="508"/>
      <c r="T1467" s="508"/>
      <c r="U1467" s="508"/>
      <c r="V1467" s="508"/>
      <c r="W1467" s="508"/>
      <c r="X1467" s="508"/>
      <c r="Y1467" s="508"/>
      <c r="Z1467" s="508"/>
      <c r="AA1467" s="508"/>
      <c r="AB1467" s="508"/>
      <c r="AC1467" s="508"/>
      <c r="AD1467" s="508"/>
      <c r="AE1467" s="508"/>
      <c r="AF1467" s="508"/>
      <c r="AG1467" s="508"/>
      <c r="AH1467" s="508"/>
      <c r="AI1467" s="508"/>
      <c r="AJ1467" s="508"/>
      <c r="AK1467" s="727">
        <f t="shared" si="281"/>
        <v>0</v>
      </c>
      <c r="AL1467" s="727">
        <f t="shared" si="282"/>
        <v>0</v>
      </c>
      <c r="AM1467" s="728">
        <f>IF($C1467='1D Frais de déplacement'!$B620,'1D Frais de déplacement'!M713)</f>
        <v>0</v>
      </c>
      <c r="AN1467" s="728" t="b">
        <f>IF(AND($C1467='1D Frais de déplacement'!$B620,$K$2="pôle"),'1D Frais de déplacement'!N713)</f>
        <v>0</v>
      </c>
      <c r="AO1467" s="729">
        <f t="shared" si="283"/>
        <v>0</v>
      </c>
      <c r="AP1467" s="730">
        <f>IF($C1467='1D Frais de déplacement'!$B620,'1D Frais de déplacement'!O713)</f>
        <v>0</v>
      </c>
      <c r="AQ1467" s="731">
        <f>IF($C1467='1D Frais de déplacement'!$B620,'1D Frais de déplacement'!P713)</f>
        <v>0</v>
      </c>
      <c r="AR1467" s="732">
        <f>IF($C1467='1D Frais de déplacement'!$B620,'1D Frais de déplacement'!Q713)</f>
        <v>0</v>
      </c>
      <c r="AS1467" s="733">
        <f>IF($C1467='1D Frais de déplacement'!$B620,'1D Frais de déplacement'!R713)</f>
        <v>0</v>
      </c>
      <c r="AT1467" s="513" t="str">
        <f t="shared" si="284"/>
        <v/>
      </c>
      <c r="AU1467" s="753"/>
      <c r="AV1467" s="484"/>
      <c r="AW1467" s="484"/>
      <c r="AX1467" s="484"/>
      <c r="AY1467" s="484"/>
      <c r="AZ1467" s="484"/>
    </row>
    <row r="1468" spans="1:52" ht="13.9" customHeight="1">
      <c r="A1468" s="750"/>
      <c r="B1468" s="694"/>
      <c r="C1468" s="722" t="str">
        <f>IF('1D Frais de déplacement'!$B716&lt;&gt;"",'1D Frais de déplacement'!$B716,"")</f>
        <v/>
      </c>
      <c r="D1468" s="734" t="str">
        <f>IF('1D Frais de déplacement'!$B716&lt;&gt;0,"Globalisation des frais repris en 1D Frais de déplacement","")</f>
        <v/>
      </c>
      <c r="E1468" s="735"/>
      <c r="F1468" s="735"/>
      <c r="G1468" s="735"/>
      <c r="H1468" s="722"/>
      <c r="I1468" s="722"/>
      <c r="J1468" s="725">
        <f t="shared" si="279"/>
        <v>0</v>
      </c>
      <c r="K1468" s="506"/>
      <c r="L1468" s="726"/>
      <c r="M1468" s="726"/>
      <c r="N1468" s="726">
        <f t="shared" si="280"/>
        <v>0</v>
      </c>
      <c r="O1468" s="508"/>
      <c r="P1468" s="508"/>
      <c r="Q1468" s="508"/>
      <c r="R1468" s="508"/>
      <c r="S1468" s="508"/>
      <c r="T1468" s="508"/>
      <c r="U1468" s="508"/>
      <c r="V1468" s="508"/>
      <c r="W1468" s="508"/>
      <c r="X1468" s="508"/>
      <c r="Y1468" s="508"/>
      <c r="Z1468" s="508"/>
      <c r="AA1468" s="508"/>
      <c r="AB1468" s="508"/>
      <c r="AC1468" s="508"/>
      <c r="AD1468" s="508"/>
      <c r="AE1468" s="508"/>
      <c r="AF1468" s="508"/>
      <c r="AG1468" s="508"/>
      <c r="AH1468" s="508"/>
      <c r="AI1468" s="508"/>
      <c r="AJ1468" s="508"/>
      <c r="AK1468" s="727">
        <f t="shared" si="281"/>
        <v>0</v>
      </c>
      <c r="AL1468" s="727">
        <f t="shared" si="282"/>
        <v>0</v>
      </c>
      <c r="AM1468" s="728">
        <f>IF($C1468='1D Frais de déplacement'!$B716,'1D Frais de déplacement'!M809)</f>
        <v>0</v>
      </c>
      <c r="AN1468" s="728" t="b">
        <f>IF(AND($C1468='1D Frais de déplacement'!$B716,$K$2="pôle"),'1D Frais de déplacement'!N809)</f>
        <v>0</v>
      </c>
      <c r="AO1468" s="729">
        <f t="shared" si="283"/>
        <v>0</v>
      </c>
      <c r="AP1468" s="730">
        <f>IF($C1468='1D Frais de déplacement'!$B716,'1D Frais de déplacement'!O809)</f>
        <v>0</v>
      </c>
      <c r="AQ1468" s="731">
        <f>IF($C1468='1D Frais de déplacement'!$B716,'1D Frais de déplacement'!P809)</f>
        <v>0</v>
      </c>
      <c r="AR1468" s="732">
        <f>IF($C1468='1D Frais de déplacement'!$B716,'1D Frais de déplacement'!Q809)</f>
        <v>0</v>
      </c>
      <c r="AS1468" s="733">
        <f>IF($C1468='1D Frais de déplacement'!$B716,'1D Frais de déplacement'!R809)</f>
        <v>0</v>
      </c>
      <c r="AT1468" s="513" t="str">
        <f t="shared" si="284"/>
        <v/>
      </c>
      <c r="AU1468" s="753"/>
      <c r="AV1468" s="484"/>
      <c r="AW1468" s="484"/>
      <c r="AX1468" s="484"/>
      <c r="AY1468" s="484"/>
      <c r="AZ1468" s="484"/>
    </row>
    <row r="1469" spans="1:52" ht="13.9" customHeight="1">
      <c r="A1469" s="750"/>
      <c r="B1469" s="694"/>
      <c r="C1469" s="722" t="str">
        <f>IF('1D Frais de déplacement'!$B812&lt;&gt;"",'1D Frais de déplacement'!$B812,"")</f>
        <v/>
      </c>
      <c r="D1469" s="734" t="str">
        <f>IF('1D Frais de déplacement'!$B812&lt;&gt;0,"Globalisation des frais repris en 1D Frais de déplacement","")</f>
        <v/>
      </c>
      <c r="E1469" s="735"/>
      <c r="F1469" s="735"/>
      <c r="G1469" s="735"/>
      <c r="H1469" s="722"/>
      <c r="I1469" s="722"/>
      <c r="J1469" s="725">
        <f t="shared" si="279"/>
        <v>0</v>
      </c>
      <c r="K1469" s="506"/>
      <c r="L1469" s="726"/>
      <c r="M1469" s="726"/>
      <c r="N1469" s="726">
        <f t="shared" si="280"/>
        <v>0</v>
      </c>
      <c r="O1469" s="508"/>
      <c r="P1469" s="508"/>
      <c r="Q1469" s="508"/>
      <c r="R1469" s="508"/>
      <c r="S1469" s="508"/>
      <c r="T1469" s="508"/>
      <c r="U1469" s="508"/>
      <c r="V1469" s="508"/>
      <c r="W1469" s="508"/>
      <c r="X1469" s="508"/>
      <c r="Y1469" s="508"/>
      <c r="Z1469" s="508"/>
      <c r="AA1469" s="508"/>
      <c r="AB1469" s="508"/>
      <c r="AC1469" s="508"/>
      <c r="AD1469" s="508"/>
      <c r="AE1469" s="508"/>
      <c r="AF1469" s="508"/>
      <c r="AG1469" s="508"/>
      <c r="AH1469" s="508"/>
      <c r="AI1469" s="508"/>
      <c r="AJ1469" s="508"/>
      <c r="AK1469" s="727">
        <f t="shared" si="281"/>
        <v>0</v>
      </c>
      <c r="AL1469" s="727">
        <f t="shared" si="282"/>
        <v>0</v>
      </c>
      <c r="AM1469" s="728">
        <f>IF($C1469='1D Frais de déplacement'!$B812,'1D Frais de déplacement'!M905)</f>
        <v>0</v>
      </c>
      <c r="AN1469" s="728" t="b">
        <f>IF(AND($C1469='1D Frais de déplacement'!$B812,$K$2="pôle"),'1D Frais de déplacement'!N905)</f>
        <v>0</v>
      </c>
      <c r="AO1469" s="729">
        <f t="shared" si="283"/>
        <v>0</v>
      </c>
      <c r="AP1469" s="730">
        <f>IF($C1469='1D Frais de déplacement'!$B812,'1D Frais de déplacement'!O905)</f>
        <v>0</v>
      </c>
      <c r="AQ1469" s="731">
        <f>IF($C1469='1D Frais de déplacement'!$B812,'1D Frais de déplacement'!P905)</f>
        <v>0</v>
      </c>
      <c r="AR1469" s="732">
        <f>IF($C1469='1D Frais de déplacement'!$B812,'1D Frais de déplacement'!Q905)</f>
        <v>0</v>
      </c>
      <c r="AS1469" s="733">
        <f>IF($C1469='1D Frais de déplacement'!$B812,'1D Frais de déplacement'!R905)</f>
        <v>0</v>
      </c>
      <c r="AT1469" s="513" t="str">
        <f t="shared" si="284"/>
        <v/>
      </c>
      <c r="AU1469" s="753"/>
      <c r="AV1469" s="484"/>
      <c r="AW1469" s="484"/>
      <c r="AX1469" s="484"/>
      <c r="AY1469" s="484"/>
      <c r="AZ1469" s="484"/>
    </row>
    <row r="1470" spans="1:52" ht="13.9" customHeight="1">
      <c r="A1470" s="750"/>
      <c r="B1470" s="694"/>
      <c r="C1470" s="722" t="str">
        <f>IF('1D Frais de déplacement'!$B908&lt;&gt;"",'1D Frais de déplacement'!$B908,"")</f>
        <v/>
      </c>
      <c r="D1470" s="734" t="str">
        <f>IF('1D Frais de déplacement'!$B908&lt;&gt;0,"Globalisation des frais repris en 1D Frais de déplacement","")</f>
        <v/>
      </c>
      <c r="E1470" s="735"/>
      <c r="F1470" s="735"/>
      <c r="G1470" s="735"/>
      <c r="H1470" s="722"/>
      <c r="I1470" s="722"/>
      <c r="J1470" s="725">
        <f t="shared" si="279"/>
        <v>0</v>
      </c>
      <c r="K1470" s="506"/>
      <c r="L1470" s="726"/>
      <c r="M1470" s="726"/>
      <c r="N1470" s="726">
        <f t="shared" ref="N1470:N1487" si="285">L1470+M1470</f>
        <v>0</v>
      </c>
      <c r="O1470" s="508"/>
      <c r="P1470" s="508"/>
      <c r="Q1470" s="508"/>
      <c r="R1470" s="508"/>
      <c r="S1470" s="508"/>
      <c r="T1470" s="508"/>
      <c r="U1470" s="508"/>
      <c r="V1470" s="508"/>
      <c r="W1470" s="508"/>
      <c r="X1470" s="508"/>
      <c r="Y1470" s="508"/>
      <c r="Z1470" s="508"/>
      <c r="AA1470" s="508"/>
      <c r="AB1470" s="508"/>
      <c r="AC1470" s="508"/>
      <c r="AD1470" s="508"/>
      <c r="AE1470" s="508"/>
      <c r="AF1470" s="508"/>
      <c r="AG1470" s="508"/>
      <c r="AH1470" s="508"/>
      <c r="AI1470" s="508"/>
      <c r="AJ1470" s="508"/>
      <c r="AK1470" s="727">
        <f t="shared" ref="AK1470:AK1476" si="286">SUM(O1470:AJ1470)</f>
        <v>0</v>
      </c>
      <c r="AL1470" s="727">
        <f t="shared" si="278"/>
        <v>0</v>
      </c>
      <c r="AM1470" s="728">
        <f>IF($C1470='1D Frais de déplacement'!$B908,'1D Frais de déplacement'!M1001)</f>
        <v>0</v>
      </c>
      <c r="AN1470" s="728" t="b">
        <f>IF(AND($C1470='1D Frais de déplacement'!$B908,$K$2="pôle"),'1D Frais de déplacement'!N1001)</f>
        <v>0</v>
      </c>
      <c r="AO1470" s="729">
        <f t="shared" si="283"/>
        <v>0</v>
      </c>
      <c r="AP1470" s="730">
        <f>IF($C1470='1D Frais de déplacement'!$B908,'1D Frais de déplacement'!O1001)</f>
        <v>0</v>
      </c>
      <c r="AQ1470" s="731">
        <f>IF($C1470='1D Frais de déplacement'!$B908,'1D Frais de déplacement'!P1001)</f>
        <v>0</v>
      </c>
      <c r="AR1470" s="732">
        <f>IF($C1470='1D Frais de déplacement'!$B908,'1D Frais de déplacement'!Q1001)</f>
        <v>0</v>
      </c>
      <c r="AS1470" s="733">
        <f>IF($C1470='1D Frais de déplacement'!$B908,'1D Frais de déplacement'!R1001)</f>
        <v>0</v>
      </c>
      <c r="AT1470" s="513" t="str">
        <f t="shared" si="284"/>
        <v/>
      </c>
      <c r="AU1470" s="753"/>
      <c r="AV1470" s="484"/>
      <c r="AW1470" s="484"/>
      <c r="AX1470" s="484"/>
      <c r="AY1470" s="484"/>
      <c r="AZ1470" s="484"/>
    </row>
    <row r="1471" spans="1:52" ht="13.9" customHeight="1">
      <c r="A1471" s="750"/>
      <c r="B1471" s="694"/>
      <c r="C1471" s="722" t="str">
        <f>IF('1D Frais de déplacement'!$B1004&lt;&gt;"",'1D Frais de déplacement'!$B1004,"")</f>
        <v/>
      </c>
      <c r="D1471" s="734" t="str">
        <f>IF('1D Frais de déplacement'!$B1004&lt;&gt;0,"Globalisation des frais repris en 1D Frais de déplacement","")</f>
        <v/>
      </c>
      <c r="E1471" s="735"/>
      <c r="F1471" s="735"/>
      <c r="G1471" s="735"/>
      <c r="H1471" s="722"/>
      <c r="I1471" s="722"/>
      <c r="J1471" s="725">
        <f t="shared" si="279"/>
        <v>0</v>
      </c>
      <c r="K1471" s="506"/>
      <c r="L1471" s="726"/>
      <c r="M1471" s="726"/>
      <c r="N1471" s="726">
        <f t="shared" si="285"/>
        <v>0</v>
      </c>
      <c r="O1471" s="508"/>
      <c r="P1471" s="508"/>
      <c r="Q1471" s="508"/>
      <c r="R1471" s="508"/>
      <c r="S1471" s="508"/>
      <c r="T1471" s="508"/>
      <c r="U1471" s="508"/>
      <c r="V1471" s="508"/>
      <c r="W1471" s="508"/>
      <c r="X1471" s="508"/>
      <c r="Y1471" s="508"/>
      <c r="Z1471" s="508"/>
      <c r="AA1471" s="508"/>
      <c r="AB1471" s="508"/>
      <c r="AC1471" s="508"/>
      <c r="AD1471" s="508"/>
      <c r="AE1471" s="508"/>
      <c r="AF1471" s="508"/>
      <c r="AG1471" s="508"/>
      <c r="AH1471" s="508"/>
      <c r="AI1471" s="508"/>
      <c r="AJ1471" s="508"/>
      <c r="AK1471" s="727">
        <f t="shared" si="286"/>
        <v>0</v>
      </c>
      <c r="AL1471" s="727">
        <f t="shared" si="278"/>
        <v>0</v>
      </c>
      <c r="AM1471" s="728">
        <f>IF($C1471='1D Frais de déplacement'!$B1004,'1D Frais de déplacement'!M1097)</f>
        <v>0</v>
      </c>
      <c r="AN1471" s="728" t="b">
        <f>IF(AND($C1471='1D Frais de déplacement'!$B1004,$K$2="pôle"),'1D Frais de déplacement'!N1097)</f>
        <v>0</v>
      </c>
      <c r="AO1471" s="729">
        <f t="shared" si="283"/>
        <v>0</v>
      </c>
      <c r="AP1471" s="730">
        <f>IF($C1471='1D Frais de déplacement'!$B1004,'1D Frais de déplacement'!O1097)</f>
        <v>0</v>
      </c>
      <c r="AQ1471" s="731">
        <f>IF($C1471='1D Frais de déplacement'!$B1004,'1D Frais de déplacement'!P1097)</f>
        <v>0</v>
      </c>
      <c r="AR1471" s="732">
        <f>IF($C1471='1D Frais de déplacement'!$B1004,'1D Frais de déplacement'!Q1097)</f>
        <v>0</v>
      </c>
      <c r="AS1471" s="733">
        <f>IF($C1471='1D Frais de déplacement'!$B1004,'1D Frais de déplacement'!R1097)</f>
        <v>0</v>
      </c>
      <c r="AT1471" s="513" t="str">
        <f t="shared" si="284"/>
        <v/>
      </c>
      <c r="AU1471" s="753"/>
      <c r="AV1471" s="484"/>
      <c r="AW1471" s="484"/>
      <c r="AX1471" s="484"/>
      <c r="AY1471" s="484"/>
      <c r="AZ1471" s="484"/>
    </row>
    <row r="1472" spans="1:52" ht="13.9" customHeight="1">
      <c r="A1472" s="750"/>
      <c r="B1472" s="694"/>
      <c r="C1472" s="722" t="str">
        <f>IF('1D Frais de déplacement'!$B1100&lt;&gt;"",'1D Frais de déplacement'!$B1100,"")</f>
        <v/>
      </c>
      <c r="D1472" s="734" t="str">
        <f>IF('1D Frais de déplacement'!$B1100&lt;&gt;0,"Globalisation des frais repris en 1D Frais de déplacement","")</f>
        <v/>
      </c>
      <c r="E1472" s="735"/>
      <c r="F1472" s="735"/>
      <c r="G1472" s="735"/>
      <c r="H1472" s="722"/>
      <c r="I1472" s="722"/>
      <c r="J1472" s="725">
        <f t="shared" si="279"/>
        <v>0</v>
      </c>
      <c r="K1472" s="506"/>
      <c r="L1472" s="726"/>
      <c r="M1472" s="726"/>
      <c r="N1472" s="726">
        <f t="shared" si="285"/>
        <v>0</v>
      </c>
      <c r="O1472" s="508"/>
      <c r="P1472" s="508"/>
      <c r="Q1472" s="508"/>
      <c r="R1472" s="508"/>
      <c r="S1472" s="508"/>
      <c r="T1472" s="508"/>
      <c r="U1472" s="508"/>
      <c r="V1472" s="508"/>
      <c r="W1472" s="508"/>
      <c r="X1472" s="508"/>
      <c r="Y1472" s="508"/>
      <c r="Z1472" s="508"/>
      <c r="AA1472" s="508"/>
      <c r="AB1472" s="508"/>
      <c r="AC1472" s="508"/>
      <c r="AD1472" s="508"/>
      <c r="AE1472" s="508"/>
      <c r="AF1472" s="508"/>
      <c r="AG1472" s="508"/>
      <c r="AH1472" s="508"/>
      <c r="AI1472" s="508"/>
      <c r="AJ1472" s="508"/>
      <c r="AK1472" s="727">
        <f t="shared" si="286"/>
        <v>0</v>
      </c>
      <c r="AL1472" s="727">
        <f t="shared" si="278"/>
        <v>0</v>
      </c>
      <c r="AM1472" s="728">
        <f>IF($C1472='1D Frais de déplacement'!$B1100,'1D Frais de déplacement'!M1193)</f>
        <v>0</v>
      </c>
      <c r="AN1472" s="728" t="b">
        <f>IF(AND($C1472='1D Frais de déplacement'!$B1100,$K$2="pôle"),'1D Frais de déplacement'!N1193)</f>
        <v>0</v>
      </c>
      <c r="AO1472" s="729">
        <f t="shared" si="283"/>
        <v>0</v>
      </c>
      <c r="AP1472" s="730">
        <f>IF($C1472='1D Frais de déplacement'!$B1100,'1D Frais de déplacement'!O1193)</f>
        <v>0</v>
      </c>
      <c r="AQ1472" s="731">
        <f>IF($C1472='1D Frais de déplacement'!$B1100,'1D Frais de déplacement'!P1193)</f>
        <v>0</v>
      </c>
      <c r="AR1472" s="732">
        <f>IF($C1472='1D Frais de déplacement'!$B1100,'1D Frais de déplacement'!Q1193)</f>
        <v>0</v>
      </c>
      <c r="AS1472" s="733">
        <f>IF($C1472='1D Frais de déplacement'!$B1100,'1D Frais de déplacement'!R1193)</f>
        <v>0</v>
      </c>
      <c r="AT1472" s="513" t="str">
        <f t="shared" si="284"/>
        <v/>
      </c>
      <c r="AU1472" s="753"/>
      <c r="AV1472" s="484"/>
      <c r="AW1472" s="484"/>
      <c r="AX1472" s="484"/>
      <c r="AY1472" s="484"/>
      <c r="AZ1472" s="484"/>
    </row>
    <row r="1473" spans="1:52" ht="15">
      <c r="A1473" s="750"/>
      <c r="B1473" s="694"/>
      <c r="C1473" s="695"/>
      <c r="D1473" s="736"/>
      <c r="E1473" s="697"/>
      <c r="F1473" s="697"/>
      <c r="G1473" s="697"/>
      <c r="H1473" s="698">
        <v>0.21</v>
      </c>
      <c r="I1473" s="698">
        <v>1</v>
      </c>
      <c r="J1473" s="699"/>
      <c r="K1473" s="506">
        <f t="shared" ref="K1473:K1498" si="287">$J1473+($J1473*$H1473)</f>
        <v>0</v>
      </c>
      <c r="L1473" s="508">
        <v>1</v>
      </c>
      <c r="M1473" s="508"/>
      <c r="N1473" s="737">
        <f t="shared" si="285"/>
        <v>1</v>
      </c>
      <c r="O1473" s="508"/>
      <c r="P1473" s="508"/>
      <c r="Q1473" s="508"/>
      <c r="R1473" s="508"/>
      <c r="S1473" s="508"/>
      <c r="T1473" s="508"/>
      <c r="U1473" s="508"/>
      <c r="V1473" s="508"/>
      <c r="W1473" s="508"/>
      <c r="X1473" s="508"/>
      <c r="Y1473" s="508"/>
      <c r="Z1473" s="508"/>
      <c r="AA1473" s="508"/>
      <c r="AB1473" s="508"/>
      <c r="AC1473" s="508"/>
      <c r="AD1473" s="508"/>
      <c r="AE1473" s="508"/>
      <c r="AF1473" s="508"/>
      <c r="AG1473" s="508"/>
      <c r="AH1473" s="508"/>
      <c r="AI1473" s="508"/>
      <c r="AJ1473" s="508"/>
      <c r="AK1473" s="509">
        <f t="shared" si="286"/>
        <v>0</v>
      </c>
      <c r="AL1473" s="509">
        <f t="shared" si="278"/>
        <v>1</v>
      </c>
      <c r="AM1473" s="729">
        <f>IF(Tableau3[[#This Row],[N° pièce]]="",0,(Tableau3[[#This Row],[hors TVA]]+(Tableau3[[#This Row],[hors TVA]]*Tableau3[[#This Row],[Taux TVA]])-(Tableau3[[#This Row],[hors TVA]]*Tableau3[[#This Row],[Taux TVA]]*Tableau3[[#This Row],[Régime TVA Récupération:]]))*Tableau3[[#This Row],[Type 1]])</f>
        <v>0</v>
      </c>
      <c r="AN1473" s="729">
        <f>IF(Tableau3[[#This Row],[N° pièce]]="",0,IF($K$2="pôle",((Tableau3[[#This Row],[hors TVA]]+(Tableau3[[#This Row],[hors TVA]]*$H1473)-(Tableau3[[#This Row],[hors TVA]]*Tableau3[[#This Row],[Taux TVA]]*Tableau3[[#This Row],[Régime TVA Récupération:]]))*Tableau3[[#This Row],[Type 2]]),0))</f>
        <v>0</v>
      </c>
      <c r="AO1473" s="729">
        <f t="shared" si="283"/>
        <v>0</v>
      </c>
      <c r="AP1473" s="255">
        <f t="shared" ref="AP1473:AP1639" si="288">AM1473-AR1473</f>
        <v>0</v>
      </c>
      <c r="AQ1473" s="506">
        <f t="shared" ref="AQ1473:AQ1639" si="289">AN1473-AS1473</f>
        <v>0</v>
      </c>
      <c r="AR1473" s="671"/>
      <c r="AS1473" s="512"/>
      <c r="AT1473" s="513"/>
      <c r="AU1473" s="753"/>
      <c r="AV1473" s="484"/>
      <c r="AW1473" s="484"/>
      <c r="AX1473" s="484"/>
      <c r="AY1473" s="484"/>
      <c r="AZ1473" s="484"/>
    </row>
    <row r="1474" spans="1:52" ht="15">
      <c r="A1474" s="750"/>
      <c r="B1474" s="694"/>
      <c r="C1474" s="695"/>
      <c r="D1474" s="736"/>
      <c r="E1474" s="697"/>
      <c r="F1474" s="697"/>
      <c r="G1474" s="697"/>
      <c r="H1474" s="698">
        <v>0.21</v>
      </c>
      <c r="I1474" s="698">
        <v>1</v>
      </c>
      <c r="J1474" s="699"/>
      <c r="K1474" s="506">
        <f t="shared" si="287"/>
        <v>0</v>
      </c>
      <c r="L1474" s="508">
        <v>1</v>
      </c>
      <c r="M1474" s="508"/>
      <c r="N1474" s="737">
        <f t="shared" si="285"/>
        <v>1</v>
      </c>
      <c r="O1474" s="508"/>
      <c r="P1474" s="508"/>
      <c r="Q1474" s="508"/>
      <c r="R1474" s="508"/>
      <c r="S1474" s="508"/>
      <c r="T1474" s="508"/>
      <c r="U1474" s="508"/>
      <c r="V1474" s="508"/>
      <c r="W1474" s="508"/>
      <c r="X1474" s="508"/>
      <c r="Y1474" s="508"/>
      <c r="Z1474" s="508"/>
      <c r="AA1474" s="508"/>
      <c r="AB1474" s="508"/>
      <c r="AC1474" s="508"/>
      <c r="AD1474" s="508"/>
      <c r="AE1474" s="508"/>
      <c r="AF1474" s="508"/>
      <c r="AG1474" s="508"/>
      <c r="AH1474" s="508"/>
      <c r="AI1474" s="508"/>
      <c r="AJ1474" s="508"/>
      <c r="AK1474" s="509">
        <f t="shared" si="286"/>
        <v>0</v>
      </c>
      <c r="AL1474" s="509">
        <f t="shared" si="278"/>
        <v>1</v>
      </c>
      <c r="AM1474" s="729">
        <f>IF(Tableau3[[#This Row],[N° pièce]]="",0,(Tableau3[[#This Row],[hors TVA]]+(Tableau3[[#This Row],[hors TVA]]*Tableau3[[#This Row],[Taux TVA]])-(Tableau3[[#This Row],[hors TVA]]*Tableau3[[#This Row],[Taux TVA]]*Tableau3[[#This Row],[Régime TVA Récupération:]]))*Tableau3[[#This Row],[Type 1]])</f>
        <v>0</v>
      </c>
      <c r="AN1474" s="729">
        <f>IF(Tableau3[[#This Row],[N° pièce]]="",0,IF($K$2="pôle",((Tableau3[[#This Row],[hors TVA]]+(Tableau3[[#This Row],[hors TVA]]*$H1474)-(Tableau3[[#This Row],[hors TVA]]*Tableau3[[#This Row],[Taux TVA]]*Tableau3[[#This Row],[Régime TVA Récupération:]]))*Tableau3[[#This Row],[Type 2]]),0))</f>
        <v>0</v>
      </c>
      <c r="AO1474" s="729">
        <f t="shared" si="283"/>
        <v>0</v>
      </c>
      <c r="AP1474" s="255">
        <f t="shared" si="288"/>
        <v>0</v>
      </c>
      <c r="AQ1474" s="506">
        <f t="shared" si="289"/>
        <v>0</v>
      </c>
      <c r="AR1474" s="671"/>
      <c r="AS1474" s="512"/>
      <c r="AT1474" s="513"/>
      <c r="AU1474" s="753"/>
      <c r="AV1474" s="484"/>
      <c r="AW1474" s="484"/>
      <c r="AX1474" s="484"/>
      <c r="AY1474" s="484"/>
      <c r="AZ1474" s="484"/>
    </row>
    <row r="1475" spans="1:52" ht="15">
      <c r="A1475" s="750"/>
      <c r="B1475" s="694"/>
      <c r="C1475" s="695"/>
      <c r="D1475" s="736"/>
      <c r="E1475" s="697"/>
      <c r="F1475" s="697"/>
      <c r="G1475" s="697"/>
      <c r="H1475" s="698">
        <v>0.21</v>
      </c>
      <c r="I1475" s="698">
        <v>1</v>
      </c>
      <c r="J1475" s="699"/>
      <c r="K1475" s="506">
        <f t="shared" si="287"/>
        <v>0</v>
      </c>
      <c r="L1475" s="508">
        <v>1</v>
      </c>
      <c r="M1475" s="508"/>
      <c r="N1475" s="737">
        <f t="shared" si="285"/>
        <v>1</v>
      </c>
      <c r="O1475" s="508"/>
      <c r="P1475" s="508"/>
      <c r="Q1475" s="508"/>
      <c r="R1475" s="508"/>
      <c r="S1475" s="508"/>
      <c r="T1475" s="508"/>
      <c r="U1475" s="508"/>
      <c r="V1475" s="508"/>
      <c r="W1475" s="508"/>
      <c r="X1475" s="508"/>
      <c r="Y1475" s="508"/>
      <c r="Z1475" s="508"/>
      <c r="AA1475" s="508"/>
      <c r="AB1475" s="508"/>
      <c r="AC1475" s="508"/>
      <c r="AD1475" s="508"/>
      <c r="AE1475" s="508"/>
      <c r="AF1475" s="508"/>
      <c r="AG1475" s="508"/>
      <c r="AH1475" s="508"/>
      <c r="AI1475" s="508"/>
      <c r="AJ1475" s="508"/>
      <c r="AK1475" s="509">
        <f t="shared" si="286"/>
        <v>0</v>
      </c>
      <c r="AL1475" s="509">
        <f t="shared" si="278"/>
        <v>1</v>
      </c>
      <c r="AM1475" s="729">
        <f>IF(Tableau3[[#This Row],[N° pièce]]="",0,(Tableau3[[#This Row],[hors TVA]]+(Tableau3[[#This Row],[hors TVA]]*Tableau3[[#This Row],[Taux TVA]])-(Tableau3[[#This Row],[hors TVA]]*Tableau3[[#This Row],[Taux TVA]]*Tableau3[[#This Row],[Régime TVA Récupération:]]))*Tableau3[[#This Row],[Type 1]])</f>
        <v>0</v>
      </c>
      <c r="AN1475" s="729">
        <f>IF(Tableau3[[#This Row],[N° pièce]]="",0,IF($K$2="pôle",((Tableau3[[#This Row],[hors TVA]]+(Tableau3[[#This Row],[hors TVA]]*$H1475)-(Tableau3[[#This Row],[hors TVA]]*Tableau3[[#This Row],[Taux TVA]]*Tableau3[[#This Row],[Régime TVA Récupération:]]))*Tableau3[[#This Row],[Type 2]]),0))</f>
        <v>0</v>
      </c>
      <c r="AO1475" s="729">
        <f t="shared" si="283"/>
        <v>0</v>
      </c>
      <c r="AP1475" s="255">
        <f t="shared" si="288"/>
        <v>0</v>
      </c>
      <c r="AQ1475" s="506">
        <f t="shared" si="289"/>
        <v>0</v>
      </c>
      <c r="AR1475" s="671"/>
      <c r="AS1475" s="512"/>
      <c r="AT1475" s="513"/>
      <c r="AU1475" s="753"/>
      <c r="AV1475" s="484"/>
      <c r="AW1475" s="484"/>
      <c r="AX1475" s="484"/>
      <c r="AY1475" s="484"/>
      <c r="AZ1475" s="484"/>
    </row>
    <row r="1476" spans="1:52" ht="15">
      <c r="A1476" s="750"/>
      <c r="B1476" s="694"/>
      <c r="C1476" s="695"/>
      <c r="D1476" s="736"/>
      <c r="E1476" s="697"/>
      <c r="F1476" s="697"/>
      <c r="G1476" s="697"/>
      <c r="H1476" s="698">
        <v>0.21</v>
      </c>
      <c r="I1476" s="698">
        <v>1</v>
      </c>
      <c r="J1476" s="699"/>
      <c r="K1476" s="506">
        <f t="shared" si="287"/>
        <v>0</v>
      </c>
      <c r="L1476" s="508">
        <v>1</v>
      </c>
      <c r="M1476" s="508"/>
      <c r="N1476" s="737">
        <f t="shared" si="285"/>
        <v>1</v>
      </c>
      <c r="O1476" s="508"/>
      <c r="P1476" s="508"/>
      <c r="Q1476" s="508"/>
      <c r="R1476" s="508"/>
      <c r="S1476" s="508"/>
      <c r="T1476" s="508"/>
      <c r="U1476" s="508"/>
      <c r="V1476" s="508"/>
      <c r="W1476" s="508"/>
      <c r="X1476" s="508"/>
      <c r="Y1476" s="508"/>
      <c r="Z1476" s="508"/>
      <c r="AA1476" s="508"/>
      <c r="AB1476" s="508"/>
      <c r="AC1476" s="508"/>
      <c r="AD1476" s="508"/>
      <c r="AE1476" s="508"/>
      <c r="AF1476" s="508"/>
      <c r="AG1476" s="508"/>
      <c r="AH1476" s="508"/>
      <c r="AI1476" s="508"/>
      <c r="AJ1476" s="508"/>
      <c r="AK1476" s="509">
        <f t="shared" si="286"/>
        <v>0</v>
      </c>
      <c r="AL1476" s="509">
        <f t="shared" si="278"/>
        <v>1</v>
      </c>
      <c r="AM1476" s="729">
        <f>IF(Tableau3[[#This Row],[N° pièce]]="",0,(Tableau3[[#This Row],[hors TVA]]+(Tableau3[[#This Row],[hors TVA]]*Tableau3[[#This Row],[Taux TVA]])-(Tableau3[[#This Row],[hors TVA]]*Tableau3[[#This Row],[Taux TVA]]*Tableau3[[#This Row],[Régime TVA Récupération:]]))*Tableau3[[#This Row],[Type 1]])</f>
        <v>0</v>
      </c>
      <c r="AN1476" s="729">
        <f>IF(Tableau3[[#This Row],[N° pièce]]="",0,IF($K$2="pôle",((Tableau3[[#This Row],[hors TVA]]+(Tableau3[[#This Row],[hors TVA]]*$H1476)-(Tableau3[[#This Row],[hors TVA]]*Tableau3[[#This Row],[Taux TVA]]*Tableau3[[#This Row],[Régime TVA Récupération:]]))*Tableau3[[#This Row],[Type 2]]),0))</f>
        <v>0</v>
      </c>
      <c r="AO1476" s="729">
        <f t="shared" si="283"/>
        <v>0</v>
      </c>
      <c r="AP1476" s="255">
        <f t="shared" si="288"/>
        <v>0</v>
      </c>
      <c r="AQ1476" s="506">
        <f t="shared" si="289"/>
        <v>0</v>
      </c>
      <c r="AR1476" s="671"/>
      <c r="AS1476" s="512"/>
      <c r="AT1476" s="513"/>
      <c r="AU1476" s="753"/>
      <c r="AV1476" s="484"/>
      <c r="AW1476" s="484"/>
      <c r="AX1476" s="484"/>
      <c r="AY1476" s="484"/>
      <c r="AZ1476" s="484"/>
    </row>
    <row r="1477" spans="1:52" ht="15">
      <c r="A1477" s="750"/>
      <c r="B1477" s="694"/>
      <c r="C1477" s="695"/>
      <c r="D1477" s="736"/>
      <c r="E1477" s="697"/>
      <c r="F1477" s="697"/>
      <c r="G1477" s="697"/>
      <c r="H1477" s="698">
        <v>0.21</v>
      </c>
      <c r="I1477" s="698">
        <v>1</v>
      </c>
      <c r="J1477" s="699"/>
      <c r="K1477" s="506">
        <f t="shared" si="287"/>
        <v>0</v>
      </c>
      <c r="L1477" s="508">
        <v>1</v>
      </c>
      <c r="M1477" s="508"/>
      <c r="N1477" s="737">
        <f t="shared" si="285"/>
        <v>1</v>
      </c>
      <c r="O1477" s="508"/>
      <c r="P1477" s="508"/>
      <c r="Q1477" s="508"/>
      <c r="R1477" s="508"/>
      <c r="S1477" s="508"/>
      <c r="T1477" s="508"/>
      <c r="U1477" s="508"/>
      <c r="V1477" s="508"/>
      <c r="W1477" s="508"/>
      <c r="X1477" s="508"/>
      <c r="Y1477" s="508"/>
      <c r="Z1477" s="508"/>
      <c r="AA1477" s="508"/>
      <c r="AB1477" s="508"/>
      <c r="AC1477" s="508"/>
      <c r="AD1477" s="508"/>
      <c r="AE1477" s="508"/>
      <c r="AF1477" s="508"/>
      <c r="AG1477" s="508"/>
      <c r="AH1477" s="508"/>
      <c r="AI1477" s="508"/>
      <c r="AJ1477" s="508"/>
      <c r="AK1477" s="509">
        <f t="shared" ref="AK1477:AK1487" si="290">SUM(O1477:AJ1477)</f>
        <v>0</v>
      </c>
      <c r="AL1477" s="509">
        <f t="shared" si="278"/>
        <v>1</v>
      </c>
      <c r="AM1477" s="729">
        <f>IF(Tableau3[[#This Row],[N° pièce]]="",0,(Tableau3[[#This Row],[hors TVA]]+(Tableau3[[#This Row],[hors TVA]]*Tableau3[[#This Row],[Taux TVA]])-(Tableau3[[#This Row],[hors TVA]]*Tableau3[[#This Row],[Taux TVA]]*Tableau3[[#This Row],[Régime TVA Récupération:]]))*Tableau3[[#This Row],[Type 1]])</f>
        <v>0</v>
      </c>
      <c r="AN1477" s="729">
        <f>IF(Tableau3[[#This Row],[N° pièce]]="",0,IF($K$2="pôle",((Tableau3[[#This Row],[hors TVA]]+(Tableau3[[#This Row],[hors TVA]]*$H1477)-(Tableau3[[#This Row],[hors TVA]]*Tableau3[[#This Row],[Taux TVA]]*Tableau3[[#This Row],[Régime TVA Récupération:]]))*Tableau3[[#This Row],[Type 2]]),0))</f>
        <v>0</v>
      </c>
      <c r="AO1477" s="729">
        <f t="shared" si="283"/>
        <v>0</v>
      </c>
      <c r="AP1477" s="255">
        <f t="shared" si="288"/>
        <v>0</v>
      </c>
      <c r="AQ1477" s="506">
        <f t="shared" si="289"/>
        <v>0</v>
      </c>
      <c r="AR1477" s="671"/>
      <c r="AS1477" s="512"/>
      <c r="AT1477" s="513"/>
      <c r="AU1477" s="753"/>
      <c r="AV1477" s="484"/>
      <c r="AW1477" s="484"/>
      <c r="AX1477" s="484"/>
      <c r="AY1477" s="484"/>
      <c r="AZ1477" s="484"/>
    </row>
    <row r="1478" spans="1:52" ht="15">
      <c r="A1478" s="750"/>
      <c r="B1478" s="694"/>
      <c r="C1478" s="695"/>
      <c r="D1478" s="736"/>
      <c r="E1478" s="697"/>
      <c r="F1478" s="697"/>
      <c r="G1478" s="697"/>
      <c r="H1478" s="698">
        <v>0.21</v>
      </c>
      <c r="I1478" s="698">
        <v>1</v>
      </c>
      <c r="J1478" s="699"/>
      <c r="K1478" s="506">
        <f t="shared" si="287"/>
        <v>0</v>
      </c>
      <c r="L1478" s="508">
        <v>1</v>
      </c>
      <c r="M1478" s="508"/>
      <c r="N1478" s="737">
        <f t="shared" si="285"/>
        <v>1</v>
      </c>
      <c r="O1478" s="508"/>
      <c r="P1478" s="508"/>
      <c r="Q1478" s="508"/>
      <c r="R1478" s="508"/>
      <c r="S1478" s="508"/>
      <c r="T1478" s="508"/>
      <c r="U1478" s="508"/>
      <c r="V1478" s="508"/>
      <c r="W1478" s="508"/>
      <c r="X1478" s="508"/>
      <c r="Y1478" s="508"/>
      <c r="Z1478" s="508"/>
      <c r="AA1478" s="508"/>
      <c r="AB1478" s="508"/>
      <c r="AC1478" s="508"/>
      <c r="AD1478" s="508"/>
      <c r="AE1478" s="508"/>
      <c r="AF1478" s="508"/>
      <c r="AG1478" s="508"/>
      <c r="AH1478" s="508"/>
      <c r="AI1478" s="508"/>
      <c r="AJ1478" s="508"/>
      <c r="AK1478" s="509">
        <f t="shared" si="290"/>
        <v>0</v>
      </c>
      <c r="AL1478" s="509">
        <f t="shared" si="278"/>
        <v>1</v>
      </c>
      <c r="AM1478" s="729">
        <f>IF(Tableau3[[#This Row],[N° pièce]]="",0,(Tableau3[[#This Row],[hors TVA]]+(Tableau3[[#This Row],[hors TVA]]*Tableau3[[#This Row],[Taux TVA]])-(Tableau3[[#This Row],[hors TVA]]*Tableau3[[#This Row],[Taux TVA]]*Tableau3[[#This Row],[Régime TVA Récupération:]]))*Tableau3[[#This Row],[Type 1]])</f>
        <v>0</v>
      </c>
      <c r="AN1478" s="729">
        <f>IF(Tableau3[[#This Row],[N° pièce]]="",0,IF($K$2="pôle",((Tableau3[[#This Row],[hors TVA]]+(Tableau3[[#This Row],[hors TVA]]*$H1478)-(Tableau3[[#This Row],[hors TVA]]*Tableau3[[#This Row],[Taux TVA]]*Tableau3[[#This Row],[Régime TVA Récupération:]]))*Tableau3[[#This Row],[Type 2]]),0))</f>
        <v>0</v>
      </c>
      <c r="AO1478" s="729">
        <f t="shared" si="283"/>
        <v>0</v>
      </c>
      <c r="AP1478" s="255">
        <f t="shared" si="288"/>
        <v>0</v>
      </c>
      <c r="AQ1478" s="506">
        <f t="shared" si="289"/>
        <v>0</v>
      </c>
      <c r="AR1478" s="671"/>
      <c r="AS1478" s="512"/>
      <c r="AT1478" s="513"/>
      <c r="AU1478" s="753"/>
      <c r="AV1478" s="484"/>
      <c r="AW1478" s="484"/>
      <c r="AX1478" s="484"/>
      <c r="AY1478" s="484"/>
      <c r="AZ1478" s="484"/>
    </row>
    <row r="1479" spans="1:52" ht="15">
      <c r="A1479" s="750"/>
      <c r="B1479" s="694"/>
      <c r="C1479" s="695"/>
      <c r="D1479" s="736"/>
      <c r="E1479" s="697"/>
      <c r="F1479" s="697"/>
      <c r="G1479" s="697"/>
      <c r="H1479" s="698">
        <v>0.21</v>
      </c>
      <c r="I1479" s="698">
        <v>1</v>
      </c>
      <c r="J1479" s="699"/>
      <c r="K1479" s="506">
        <f t="shared" si="287"/>
        <v>0</v>
      </c>
      <c r="L1479" s="508">
        <v>1</v>
      </c>
      <c r="M1479" s="508"/>
      <c r="N1479" s="737">
        <f t="shared" si="285"/>
        <v>1</v>
      </c>
      <c r="O1479" s="508"/>
      <c r="P1479" s="508"/>
      <c r="Q1479" s="508"/>
      <c r="R1479" s="508"/>
      <c r="S1479" s="508"/>
      <c r="T1479" s="508"/>
      <c r="U1479" s="508"/>
      <c r="V1479" s="508"/>
      <c r="W1479" s="508"/>
      <c r="X1479" s="508"/>
      <c r="Y1479" s="508"/>
      <c r="Z1479" s="508"/>
      <c r="AA1479" s="508"/>
      <c r="AB1479" s="508"/>
      <c r="AC1479" s="508"/>
      <c r="AD1479" s="508"/>
      <c r="AE1479" s="508"/>
      <c r="AF1479" s="508"/>
      <c r="AG1479" s="508"/>
      <c r="AH1479" s="508"/>
      <c r="AI1479" s="508"/>
      <c r="AJ1479" s="508"/>
      <c r="AK1479" s="509">
        <f t="shared" si="290"/>
        <v>0</v>
      </c>
      <c r="AL1479" s="509">
        <f t="shared" si="278"/>
        <v>1</v>
      </c>
      <c r="AM1479" s="729">
        <f>IF(Tableau3[[#This Row],[N° pièce]]="",0,(Tableau3[[#This Row],[hors TVA]]+(Tableau3[[#This Row],[hors TVA]]*Tableau3[[#This Row],[Taux TVA]])-(Tableau3[[#This Row],[hors TVA]]*Tableau3[[#This Row],[Taux TVA]]*Tableau3[[#This Row],[Régime TVA Récupération:]]))*Tableau3[[#This Row],[Type 1]])</f>
        <v>0</v>
      </c>
      <c r="AN1479" s="729">
        <f>IF(Tableau3[[#This Row],[N° pièce]]="",0,IF($K$2="pôle",((Tableau3[[#This Row],[hors TVA]]+(Tableau3[[#This Row],[hors TVA]]*$H1479)-(Tableau3[[#This Row],[hors TVA]]*Tableau3[[#This Row],[Taux TVA]]*Tableau3[[#This Row],[Régime TVA Récupération:]]))*Tableau3[[#This Row],[Type 2]]),0))</f>
        <v>0</v>
      </c>
      <c r="AO1479" s="729">
        <f t="shared" si="283"/>
        <v>0</v>
      </c>
      <c r="AP1479" s="255">
        <f t="shared" si="288"/>
        <v>0</v>
      </c>
      <c r="AQ1479" s="506">
        <f t="shared" si="289"/>
        <v>0</v>
      </c>
      <c r="AR1479" s="671"/>
      <c r="AS1479" s="512"/>
      <c r="AT1479" s="513"/>
      <c r="AU1479" s="753"/>
      <c r="AV1479" s="484"/>
      <c r="AW1479" s="484"/>
      <c r="AX1479" s="484"/>
      <c r="AY1479" s="484"/>
      <c r="AZ1479" s="484"/>
    </row>
    <row r="1480" spans="1:52" ht="15">
      <c r="A1480" s="750"/>
      <c r="B1480" s="694"/>
      <c r="C1480" s="695"/>
      <c r="D1480" s="736"/>
      <c r="E1480" s="697"/>
      <c r="F1480" s="697"/>
      <c r="G1480" s="697"/>
      <c r="H1480" s="698">
        <v>0.21</v>
      </c>
      <c r="I1480" s="698">
        <v>1</v>
      </c>
      <c r="J1480" s="699"/>
      <c r="K1480" s="506">
        <f t="shared" si="287"/>
        <v>0</v>
      </c>
      <c r="L1480" s="508">
        <v>1</v>
      </c>
      <c r="M1480" s="508"/>
      <c r="N1480" s="737">
        <f t="shared" si="285"/>
        <v>1</v>
      </c>
      <c r="O1480" s="508"/>
      <c r="P1480" s="508"/>
      <c r="Q1480" s="508"/>
      <c r="R1480" s="508"/>
      <c r="S1480" s="508"/>
      <c r="T1480" s="508"/>
      <c r="U1480" s="508"/>
      <c r="V1480" s="508"/>
      <c r="W1480" s="508"/>
      <c r="X1480" s="508"/>
      <c r="Y1480" s="508"/>
      <c r="Z1480" s="508"/>
      <c r="AA1480" s="508"/>
      <c r="AB1480" s="508"/>
      <c r="AC1480" s="508"/>
      <c r="AD1480" s="508"/>
      <c r="AE1480" s="508"/>
      <c r="AF1480" s="508"/>
      <c r="AG1480" s="508"/>
      <c r="AH1480" s="508"/>
      <c r="AI1480" s="508"/>
      <c r="AJ1480" s="508"/>
      <c r="AK1480" s="509">
        <f t="shared" si="290"/>
        <v>0</v>
      </c>
      <c r="AL1480" s="509">
        <f t="shared" si="278"/>
        <v>1</v>
      </c>
      <c r="AM1480" s="729">
        <f>IF(Tableau3[[#This Row],[N° pièce]]="",0,(Tableau3[[#This Row],[hors TVA]]+(Tableau3[[#This Row],[hors TVA]]*Tableau3[[#This Row],[Taux TVA]])-(Tableau3[[#This Row],[hors TVA]]*Tableau3[[#This Row],[Taux TVA]]*Tableau3[[#This Row],[Régime TVA Récupération:]]))*Tableau3[[#This Row],[Type 1]])</f>
        <v>0</v>
      </c>
      <c r="AN1480" s="729">
        <f>IF(Tableau3[[#This Row],[N° pièce]]="",0,IF($K$2="pôle",((Tableau3[[#This Row],[hors TVA]]+(Tableau3[[#This Row],[hors TVA]]*$H1480)-(Tableau3[[#This Row],[hors TVA]]*Tableau3[[#This Row],[Taux TVA]]*Tableau3[[#This Row],[Régime TVA Récupération:]]))*Tableau3[[#This Row],[Type 2]]),0))</f>
        <v>0</v>
      </c>
      <c r="AO1480" s="729">
        <f t="shared" si="283"/>
        <v>0</v>
      </c>
      <c r="AP1480" s="255">
        <f t="shared" si="288"/>
        <v>0</v>
      </c>
      <c r="AQ1480" s="506">
        <f t="shared" si="289"/>
        <v>0</v>
      </c>
      <c r="AR1480" s="671"/>
      <c r="AS1480" s="512"/>
      <c r="AT1480" s="513"/>
      <c r="AU1480" s="753"/>
      <c r="AV1480" s="484"/>
      <c r="AW1480" s="484"/>
      <c r="AX1480" s="484"/>
      <c r="AY1480" s="484"/>
      <c r="AZ1480" s="484"/>
    </row>
    <row r="1481" spans="1:52" ht="15">
      <c r="A1481" s="750"/>
      <c r="B1481" s="694"/>
      <c r="C1481" s="695"/>
      <c r="D1481" s="736"/>
      <c r="E1481" s="697"/>
      <c r="F1481" s="697"/>
      <c r="G1481" s="697"/>
      <c r="H1481" s="698">
        <v>0.21</v>
      </c>
      <c r="I1481" s="698">
        <v>1</v>
      </c>
      <c r="J1481" s="699"/>
      <c r="K1481" s="506">
        <f t="shared" si="287"/>
        <v>0</v>
      </c>
      <c r="L1481" s="508">
        <v>1</v>
      </c>
      <c r="M1481" s="508"/>
      <c r="N1481" s="737">
        <f t="shared" si="285"/>
        <v>1</v>
      </c>
      <c r="O1481" s="508"/>
      <c r="P1481" s="508"/>
      <c r="Q1481" s="508"/>
      <c r="R1481" s="508"/>
      <c r="S1481" s="508"/>
      <c r="T1481" s="508"/>
      <c r="U1481" s="508"/>
      <c r="V1481" s="508"/>
      <c r="W1481" s="508"/>
      <c r="X1481" s="508"/>
      <c r="Y1481" s="508"/>
      <c r="Z1481" s="508"/>
      <c r="AA1481" s="508"/>
      <c r="AB1481" s="508"/>
      <c r="AC1481" s="508"/>
      <c r="AD1481" s="508"/>
      <c r="AE1481" s="508"/>
      <c r="AF1481" s="508"/>
      <c r="AG1481" s="508"/>
      <c r="AH1481" s="508"/>
      <c r="AI1481" s="508"/>
      <c r="AJ1481" s="508"/>
      <c r="AK1481" s="509">
        <f t="shared" si="290"/>
        <v>0</v>
      </c>
      <c r="AL1481" s="509">
        <f t="shared" si="278"/>
        <v>1</v>
      </c>
      <c r="AM1481" s="729">
        <f>IF(Tableau3[[#This Row],[N° pièce]]="",0,(Tableau3[[#This Row],[hors TVA]]+(Tableau3[[#This Row],[hors TVA]]*Tableau3[[#This Row],[Taux TVA]])-(Tableau3[[#This Row],[hors TVA]]*Tableau3[[#This Row],[Taux TVA]]*Tableau3[[#This Row],[Régime TVA Récupération:]]))*Tableau3[[#This Row],[Type 1]])</f>
        <v>0</v>
      </c>
      <c r="AN1481" s="729">
        <f>IF(Tableau3[[#This Row],[N° pièce]]="",0,IF($K$2="pôle",((Tableau3[[#This Row],[hors TVA]]+(Tableau3[[#This Row],[hors TVA]]*$H1481)-(Tableau3[[#This Row],[hors TVA]]*Tableau3[[#This Row],[Taux TVA]]*Tableau3[[#This Row],[Régime TVA Récupération:]]))*Tableau3[[#This Row],[Type 2]]),0))</f>
        <v>0</v>
      </c>
      <c r="AO1481" s="729">
        <f t="shared" si="283"/>
        <v>0</v>
      </c>
      <c r="AP1481" s="255">
        <f t="shared" si="288"/>
        <v>0</v>
      </c>
      <c r="AQ1481" s="506">
        <f t="shared" si="289"/>
        <v>0</v>
      </c>
      <c r="AR1481" s="671"/>
      <c r="AS1481" s="512"/>
      <c r="AT1481" s="513"/>
      <c r="AU1481" s="753"/>
      <c r="AV1481" s="484"/>
      <c r="AW1481" s="484"/>
      <c r="AX1481" s="484"/>
      <c r="AY1481" s="484"/>
      <c r="AZ1481" s="484"/>
    </row>
    <row r="1482" spans="1:52" ht="15">
      <c r="A1482" s="750"/>
      <c r="B1482" s="694"/>
      <c r="C1482" s="695"/>
      <c r="D1482" s="736"/>
      <c r="E1482" s="697"/>
      <c r="F1482" s="697"/>
      <c r="G1482" s="697"/>
      <c r="H1482" s="698">
        <v>0.21</v>
      </c>
      <c r="I1482" s="698">
        <v>1</v>
      </c>
      <c r="J1482" s="699"/>
      <c r="K1482" s="506">
        <f t="shared" si="287"/>
        <v>0</v>
      </c>
      <c r="L1482" s="508">
        <v>1</v>
      </c>
      <c r="M1482" s="508"/>
      <c r="N1482" s="737">
        <f t="shared" si="285"/>
        <v>1</v>
      </c>
      <c r="O1482" s="508"/>
      <c r="P1482" s="508"/>
      <c r="Q1482" s="508"/>
      <c r="R1482" s="508"/>
      <c r="S1482" s="508"/>
      <c r="T1482" s="508"/>
      <c r="U1482" s="508"/>
      <c r="V1482" s="508"/>
      <c r="W1482" s="508"/>
      <c r="X1482" s="508"/>
      <c r="Y1482" s="508"/>
      <c r="Z1482" s="508"/>
      <c r="AA1482" s="508"/>
      <c r="AB1482" s="508"/>
      <c r="AC1482" s="508"/>
      <c r="AD1482" s="508"/>
      <c r="AE1482" s="508"/>
      <c r="AF1482" s="508"/>
      <c r="AG1482" s="508"/>
      <c r="AH1482" s="508"/>
      <c r="AI1482" s="508"/>
      <c r="AJ1482" s="508"/>
      <c r="AK1482" s="509">
        <f t="shared" si="290"/>
        <v>0</v>
      </c>
      <c r="AL1482" s="509">
        <f t="shared" si="278"/>
        <v>1</v>
      </c>
      <c r="AM1482" s="729">
        <f>IF(Tableau3[[#This Row],[N° pièce]]="",0,(Tableau3[[#This Row],[hors TVA]]+(Tableau3[[#This Row],[hors TVA]]*Tableau3[[#This Row],[Taux TVA]])-(Tableau3[[#This Row],[hors TVA]]*Tableau3[[#This Row],[Taux TVA]]*Tableau3[[#This Row],[Régime TVA Récupération:]]))*Tableau3[[#This Row],[Type 1]])</f>
        <v>0</v>
      </c>
      <c r="AN1482" s="729">
        <f>IF(Tableau3[[#This Row],[N° pièce]]="",0,IF($K$2="pôle",((Tableau3[[#This Row],[hors TVA]]+(Tableau3[[#This Row],[hors TVA]]*$H1482)-(Tableau3[[#This Row],[hors TVA]]*Tableau3[[#This Row],[Taux TVA]]*Tableau3[[#This Row],[Régime TVA Récupération:]]))*Tableau3[[#This Row],[Type 2]]),0))</f>
        <v>0</v>
      </c>
      <c r="AO1482" s="729">
        <f t="shared" si="283"/>
        <v>0</v>
      </c>
      <c r="AP1482" s="255">
        <f t="shared" si="288"/>
        <v>0</v>
      </c>
      <c r="AQ1482" s="506">
        <f t="shared" si="289"/>
        <v>0</v>
      </c>
      <c r="AR1482" s="671"/>
      <c r="AS1482" s="512"/>
      <c r="AT1482" s="513"/>
      <c r="AU1482" s="753"/>
      <c r="AV1482" s="484"/>
      <c r="AW1482" s="484"/>
      <c r="AX1482" s="484"/>
      <c r="AY1482" s="484"/>
      <c r="AZ1482" s="484"/>
    </row>
    <row r="1483" spans="1:52" ht="15">
      <c r="A1483" s="750"/>
      <c r="B1483" s="694"/>
      <c r="C1483" s="695"/>
      <c r="D1483" s="736"/>
      <c r="E1483" s="697"/>
      <c r="F1483" s="697"/>
      <c r="G1483" s="697"/>
      <c r="H1483" s="698">
        <v>0.21</v>
      </c>
      <c r="I1483" s="698">
        <v>1</v>
      </c>
      <c r="J1483" s="699"/>
      <c r="K1483" s="506">
        <f t="shared" si="287"/>
        <v>0</v>
      </c>
      <c r="L1483" s="508">
        <v>1</v>
      </c>
      <c r="M1483" s="508"/>
      <c r="N1483" s="737">
        <f t="shared" si="285"/>
        <v>1</v>
      </c>
      <c r="O1483" s="508"/>
      <c r="P1483" s="508"/>
      <c r="Q1483" s="508"/>
      <c r="R1483" s="508"/>
      <c r="S1483" s="508"/>
      <c r="T1483" s="508"/>
      <c r="U1483" s="508"/>
      <c r="V1483" s="508"/>
      <c r="W1483" s="508"/>
      <c r="X1483" s="508"/>
      <c r="Y1483" s="508"/>
      <c r="Z1483" s="508"/>
      <c r="AA1483" s="508"/>
      <c r="AB1483" s="508"/>
      <c r="AC1483" s="508"/>
      <c r="AD1483" s="508"/>
      <c r="AE1483" s="508"/>
      <c r="AF1483" s="508"/>
      <c r="AG1483" s="508"/>
      <c r="AH1483" s="508"/>
      <c r="AI1483" s="508"/>
      <c r="AJ1483" s="508"/>
      <c r="AK1483" s="509">
        <f t="shared" si="290"/>
        <v>0</v>
      </c>
      <c r="AL1483" s="509">
        <f t="shared" ref="AL1483:AL1487" si="291">N1483+AK1483</f>
        <v>1</v>
      </c>
      <c r="AM1483" s="729">
        <f>IF(Tableau3[[#This Row],[N° pièce]]="",0,(Tableau3[[#This Row],[hors TVA]]+(Tableau3[[#This Row],[hors TVA]]*Tableau3[[#This Row],[Taux TVA]])-(Tableau3[[#This Row],[hors TVA]]*Tableau3[[#This Row],[Taux TVA]]*Tableau3[[#This Row],[Régime TVA Récupération:]]))*Tableau3[[#This Row],[Type 1]])</f>
        <v>0</v>
      </c>
      <c r="AN1483" s="729">
        <f>IF(Tableau3[[#This Row],[N° pièce]]="",0,IF($K$2="pôle",((Tableau3[[#This Row],[hors TVA]]+(Tableau3[[#This Row],[hors TVA]]*$H1483)-(Tableau3[[#This Row],[hors TVA]]*Tableau3[[#This Row],[Taux TVA]]*Tableau3[[#This Row],[Régime TVA Récupération:]]))*Tableau3[[#This Row],[Type 2]]),0))</f>
        <v>0</v>
      </c>
      <c r="AO1483" s="729">
        <f t="shared" si="283"/>
        <v>0</v>
      </c>
      <c r="AP1483" s="255">
        <f t="shared" ref="AP1483:AP1487" si="292">AM1483-AR1483</f>
        <v>0</v>
      </c>
      <c r="AQ1483" s="506">
        <f t="shared" ref="AQ1483:AQ1487" si="293">AN1483-AS1483</f>
        <v>0</v>
      </c>
      <c r="AR1483" s="671"/>
      <c r="AS1483" s="512"/>
      <c r="AT1483" s="513"/>
      <c r="AU1483" s="753"/>
      <c r="AV1483" s="484"/>
      <c r="AW1483" s="484"/>
      <c r="AX1483" s="484"/>
      <c r="AY1483" s="484"/>
      <c r="AZ1483" s="484"/>
    </row>
    <row r="1484" spans="1:52" ht="15.75" thickBot="1">
      <c r="A1484" s="750"/>
      <c r="B1484" s="694"/>
      <c r="C1484" s="695"/>
      <c r="D1484" s="736"/>
      <c r="E1484" s="697"/>
      <c r="F1484" s="697"/>
      <c r="G1484" s="697"/>
      <c r="H1484" s="698">
        <v>0.21</v>
      </c>
      <c r="I1484" s="698">
        <v>1</v>
      </c>
      <c r="J1484" s="699"/>
      <c r="K1484" s="506">
        <f t="shared" si="287"/>
        <v>0</v>
      </c>
      <c r="L1484" s="508">
        <v>1</v>
      </c>
      <c r="M1484" s="508"/>
      <c r="N1484" s="737">
        <f t="shared" si="285"/>
        <v>1</v>
      </c>
      <c r="O1484" s="508"/>
      <c r="P1484" s="508"/>
      <c r="Q1484" s="508"/>
      <c r="R1484" s="508"/>
      <c r="S1484" s="508"/>
      <c r="T1484" s="508"/>
      <c r="U1484" s="508"/>
      <c r="V1484" s="508"/>
      <c r="W1484" s="508"/>
      <c r="X1484" s="508"/>
      <c r="Y1484" s="508"/>
      <c r="Z1484" s="508"/>
      <c r="AA1484" s="508"/>
      <c r="AB1484" s="508"/>
      <c r="AC1484" s="508"/>
      <c r="AD1484" s="508"/>
      <c r="AE1484" s="508"/>
      <c r="AF1484" s="508"/>
      <c r="AG1484" s="508"/>
      <c r="AH1484" s="508"/>
      <c r="AI1484" s="508"/>
      <c r="AJ1484" s="508"/>
      <c r="AK1484" s="509">
        <f t="shared" si="290"/>
        <v>0</v>
      </c>
      <c r="AL1484" s="509">
        <f t="shared" si="291"/>
        <v>1</v>
      </c>
      <c r="AM1484" s="729">
        <f>IF(Tableau3[[#This Row],[N° pièce]]="",0,(Tableau3[[#This Row],[hors TVA]]+(Tableau3[[#This Row],[hors TVA]]*Tableau3[[#This Row],[Taux TVA]])-(Tableau3[[#This Row],[hors TVA]]*Tableau3[[#This Row],[Taux TVA]]*Tableau3[[#This Row],[Régime TVA Récupération:]]))*Tableau3[[#This Row],[Type 1]])</f>
        <v>0</v>
      </c>
      <c r="AN1484" s="729">
        <f>IF(Tableau3[[#This Row],[N° pièce]]="",0,IF($K$2="pôle",((Tableau3[[#This Row],[hors TVA]]+(Tableau3[[#This Row],[hors TVA]]*$H1484)-(Tableau3[[#This Row],[hors TVA]]*Tableau3[[#This Row],[Taux TVA]]*Tableau3[[#This Row],[Régime TVA Récupération:]]))*Tableau3[[#This Row],[Type 2]]),0))</f>
        <v>0</v>
      </c>
      <c r="AO1484" s="729">
        <f t="shared" si="283"/>
        <v>0</v>
      </c>
      <c r="AP1484" s="255">
        <f t="shared" si="292"/>
        <v>0</v>
      </c>
      <c r="AQ1484" s="506">
        <f t="shared" si="293"/>
        <v>0</v>
      </c>
      <c r="AR1484" s="671"/>
      <c r="AS1484" s="512"/>
      <c r="AT1484" s="513"/>
      <c r="AU1484" s="753"/>
      <c r="AV1484" s="484"/>
      <c r="AW1484" s="484"/>
      <c r="AX1484" s="484"/>
      <c r="AY1484" s="484"/>
      <c r="AZ1484" s="484"/>
    </row>
    <row r="1485" spans="1:52" ht="15" hidden="1">
      <c r="A1485" s="750"/>
      <c r="B1485" s="694"/>
      <c r="C1485" s="695"/>
      <c r="D1485" s="736"/>
      <c r="E1485" s="697"/>
      <c r="F1485" s="697"/>
      <c r="G1485" s="697"/>
      <c r="H1485" s="698">
        <v>0.21</v>
      </c>
      <c r="I1485" s="698">
        <v>1</v>
      </c>
      <c r="J1485" s="699"/>
      <c r="K1485" s="506">
        <f t="shared" si="287"/>
        <v>0</v>
      </c>
      <c r="L1485" s="508">
        <v>1</v>
      </c>
      <c r="M1485" s="508"/>
      <c r="N1485" s="737">
        <f t="shared" si="285"/>
        <v>1</v>
      </c>
      <c r="O1485" s="508"/>
      <c r="P1485" s="508"/>
      <c r="Q1485" s="508"/>
      <c r="R1485" s="508"/>
      <c r="S1485" s="508"/>
      <c r="T1485" s="508"/>
      <c r="U1485" s="508"/>
      <c r="V1485" s="508"/>
      <c r="W1485" s="508"/>
      <c r="X1485" s="508"/>
      <c r="Y1485" s="508"/>
      <c r="Z1485" s="508"/>
      <c r="AA1485" s="508"/>
      <c r="AB1485" s="508"/>
      <c r="AC1485" s="508"/>
      <c r="AD1485" s="508"/>
      <c r="AE1485" s="508"/>
      <c r="AF1485" s="508"/>
      <c r="AG1485" s="508"/>
      <c r="AH1485" s="508"/>
      <c r="AI1485" s="508"/>
      <c r="AJ1485" s="508"/>
      <c r="AK1485" s="509">
        <f t="shared" si="290"/>
        <v>0</v>
      </c>
      <c r="AL1485" s="509">
        <f t="shared" si="291"/>
        <v>1</v>
      </c>
      <c r="AM1485" s="729">
        <f>IF(Tableau3[[#This Row],[N° pièce]]="",0,(Tableau3[[#This Row],[hors TVA]]+(Tableau3[[#This Row],[hors TVA]]*Tableau3[[#This Row],[Taux TVA]])-(Tableau3[[#This Row],[hors TVA]]*Tableau3[[#This Row],[Taux TVA]]*Tableau3[[#This Row],[Régime TVA Récupération:]]))*Tableau3[[#This Row],[Type 1]])</f>
        <v>0</v>
      </c>
      <c r="AN1485" s="729">
        <f>IF(Tableau3[[#This Row],[N° pièce]]="",0,IF($K$2="pôle",((Tableau3[[#This Row],[hors TVA]]+(Tableau3[[#This Row],[hors TVA]]*$H1485)-(Tableau3[[#This Row],[hors TVA]]*Tableau3[[#This Row],[Taux TVA]]*Tableau3[[#This Row],[Régime TVA Récupération:]]))*Tableau3[[#This Row],[Type 2]]),0))</f>
        <v>0</v>
      </c>
      <c r="AO1485" s="729">
        <f t="shared" si="283"/>
        <v>0</v>
      </c>
      <c r="AP1485" s="255">
        <f t="shared" si="292"/>
        <v>0</v>
      </c>
      <c r="AQ1485" s="506">
        <f t="shared" si="293"/>
        <v>0</v>
      </c>
      <c r="AR1485" s="671"/>
      <c r="AS1485" s="512"/>
      <c r="AT1485" s="513"/>
      <c r="AU1485" s="753"/>
      <c r="AV1485" s="484"/>
      <c r="AW1485" s="484"/>
      <c r="AX1485" s="484"/>
      <c r="AY1485" s="484"/>
      <c r="AZ1485" s="484"/>
    </row>
    <row r="1486" spans="1:52" ht="15" hidden="1">
      <c r="A1486" s="750"/>
      <c r="B1486" s="694"/>
      <c r="C1486" s="695"/>
      <c r="D1486" s="736"/>
      <c r="E1486" s="697"/>
      <c r="F1486" s="697"/>
      <c r="G1486" s="697"/>
      <c r="H1486" s="698">
        <v>0.21</v>
      </c>
      <c r="I1486" s="698">
        <v>1</v>
      </c>
      <c r="J1486" s="699"/>
      <c r="K1486" s="506">
        <f t="shared" si="287"/>
        <v>0</v>
      </c>
      <c r="L1486" s="508">
        <v>1</v>
      </c>
      <c r="M1486" s="508"/>
      <c r="N1486" s="737">
        <f t="shared" si="285"/>
        <v>1</v>
      </c>
      <c r="O1486" s="508"/>
      <c r="P1486" s="508"/>
      <c r="Q1486" s="508"/>
      <c r="R1486" s="508"/>
      <c r="S1486" s="508"/>
      <c r="T1486" s="508"/>
      <c r="U1486" s="508"/>
      <c r="V1486" s="508"/>
      <c r="W1486" s="508"/>
      <c r="X1486" s="508"/>
      <c r="Y1486" s="508"/>
      <c r="Z1486" s="508"/>
      <c r="AA1486" s="508"/>
      <c r="AB1486" s="508"/>
      <c r="AC1486" s="508"/>
      <c r="AD1486" s="508"/>
      <c r="AE1486" s="508"/>
      <c r="AF1486" s="508"/>
      <c r="AG1486" s="508"/>
      <c r="AH1486" s="508"/>
      <c r="AI1486" s="508"/>
      <c r="AJ1486" s="508"/>
      <c r="AK1486" s="509">
        <f t="shared" si="290"/>
        <v>0</v>
      </c>
      <c r="AL1486" s="509">
        <f t="shared" si="291"/>
        <v>1</v>
      </c>
      <c r="AM1486" s="729">
        <f>IF(Tableau3[[#This Row],[N° pièce]]="",0,(Tableau3[[#This Row],[hors TVA]]+(Tableau3[[#This Row],[hors TVA]]*Tableau3[[#This Row],[Taux TVA]])-(Tableau3[[#This Row],[hors TVA]]*Tableau3[[#This Row],[Taux TVA]]*Tableau3[[#This Row],[Régime TVA Récupération:]]))*Tableau3[[#This Row],[Type 1]])</f>
        <v>0</v>
      </c>
      <c r="AN1486" s="729">
        <f>IF(Tableau3[[#This Row],[N° pièce]]="",0,IF($K$2="pôle",((Tableau3[[#This Row],[hors TVA]]+(Tableau3[[#This Row],[hors TVA]]*$H1486)-(Tableau3[[#This Row],[hors TVA]]*Tableau3[[#This Row],[Taux TVA]]*Tableau3[[#This Row],[Régime TVA Récupération:]]))*Tableau3[[#This Row],[Type 2]]),0))</f>
        <v>0</v>
      </c>
      <c r="AO1486" s="729">
        <f t="shared" si="283"/>
        <v>0</v>
      </c>
      <c r="AP1486" s="255">
        <f t="shared" si="292"/>
        <v>0</v>
      </c>
      <c r="AQ1486" s="506">
        <f t="shared" si="293"/>
        <v>0</v>
      </c>
      <c r="AR1486" s="671"/>
      <c r="AS1486" s="512"/>
      <c r="AT1486" s="513"/>
      <c r="AU1486" s="753"/>
      <c r="AV1486" s="484"/>
      <c r="AW1486" s="484"/>
      <c r="AX1486" s="484"/>
      <c r="AY1486" s="484"/>
      <c r="AZ1486" s="484"/>
    </row>
    <row r="1487" spans="1:52" ht="15" hidden="1">
      <c r="A1487" s="750"/>
      <c r="B1487" s="694"/>
      <c r="C1487" s="695"/>
      <c r="D1487" s="736"/>
      <c r="E1487" s="697"/>
      <c r="F1487" s="697"/>
      <c r="G1487" s="697"/>
      <c r="H1487" s="698">
        <v>0.21</v>
      </c>
      <c r="I1487" s="698">
        <v>1</v>
      </c>
      <c r="J1487" s="699"/>
      <c r="K1487" s="506">
        <f t="shared" si="287"/>
        <v>0</v>
      </c>
      <c r="L1487" s="508">
        <v>1</v>
      </c>
      <c r="M1487" s="508"/>
      <c r="N1487" s="737">
        <f t="shared" si="285"/>
        <v>1</v>
      </c>
      <c r="O1487" s="508"/>
      <c r="P1487" s="508"/>
      <c r="Q1487" s="508"/>
      <c r="R1487" s="508"/>
      <c r="S1487" s="508"/>
      <c r="T1487" s="508"/>
      <c r="U1487" s="508"/>
      <c r="V1487" s="508"/>
      <c r="W1487" s="508"/>
      <c r="X1487" s="508"/>
      <c r="Y1487" s="508"/>
      <c r="Z1487" s="508"/>
      <c r="AA1487" s="508"/>
      <c r="AB1487" s="508"/>
      <c r="AC1487" s="508"/>
      <c r="AD1487" s="508"/>
      <c r="AE1487" s="508"/>
      <c r="AF1487" s="508"/>
      <c r="AG1487" s="508"/>
      <c r="AH1487" s="508"/>
      <c r="AI1487" s="508"/>
      <c r="AJ1487" s="508"/>
      <c r="AK1487" s="509">
        <f t="shared" si="290"/>
        <v>0</v>
      </c>
      <c r="AL1487" s="509">
        <f t="shared" si="291"/>
        <v>1</v>
      </c>
      <c r="AM1487" s="729">
        <f>IF(Tableau3[[#This Row],[N° pièce]]="",0,(Tableau3[[#This Row],[hors TVA]]+(Tableau3[[#This Row],[hors TVA]]*Tableau3[[#This Row],[Taux TVA]])-(Tableau3[[#This Row],[hors TVA]]*Tableau3[[#This Row],[Taux TVA]]*Tableau3[[#This Row],[Régime TVA Récupération:]]))*Tableau3[[#This Row],[Type 1]])</f>
        <v>0</v>
      </c>
      <c r="AN1487" s="729">
        <f>IF(Tableau3[[#This Row],[N° pièce]]="",0,IF($K$2="pôle",((Tableau3[[#This Row],[hors TVA]]+(Tableau3[[#This Row],[hors TVA]]*$H1487)-(Tableau3[[#This Row],[hors TVA]]*Tableau3[[#This Row],[Taux TVA]]*Tableau3[[#This Row],[Régime TVA Récupération:]]))*Tableau3[[#This Row],[Type 2]]),0))</f>
        <v>0</v>
      </c>
      <c r="AO1487" s="729">
        <f t="shared" si="283"/>
        <v>0</v>
      </c>
      <c r="AP1487" s="255">
        <f t="shared" si="292"/>
        <v>0</v>
      </c>
      <c r="AQ1487" s="506">
        <f t="shared" si="293"/>
        <v>0</v>
      </c>
      <c r="AR1487" s="671"/>
      <c r="AS1487" s="512"/>
      <c r="AT1487" s="513"/>
      <c r="AU1487" s="753"/>
      <c r="AV1487" s="484"/>
      <c r="AW1487" s="484"/>
      <c r="AX1487" s="484"/>
      <c r="AY1487" s="484"/>
      <c r="AZ1487" s="484"/>
    </row>
    <row r="1488" spans="1:52" ht="15" hidden="1">
      <c r="A1488" s="750"/>
      <c r="B1488" s="694"/>
      <c r="C1488" s="695"/>
      <c r="D1488" s="736"/>
      <c r="E1488" s="697"/>
      <c r="F1488" s="697"/>
      <c r="G1488" s="697"/>
      <c r="H1488" s="698">
        <v>0.21</v>
      </c>
      <c r="I1488" s="698">
        <v>1</v>
      </c>
      <c r="J1488" s="699"/>
      <c r="K1488" s="506">
        <f t="shared" si="287"/>
        <v>0</v>
      </c>
      <c r="L1488" s="508">
        <v>1</v>
      </c>
      <c r="M1488" s="508"/>
      <c r="N1488" s="737">
        <f t="shared" ref="N1488:N1498" si="294">L1488+M1488</f>
        <v>1</v>
      </c>
      <c r="O1488" s="508"/>
      <c r="P1488" s="508"/>
      <c r="Q1488" s="508"/>
      <c r="R1488" s="508"/>
      <c r="S1488" s="508"/>
      <c r="T1488" s="508"/>
      <c r="U1488" s="508"/>
      <c r="V1488" s="508"/>
      <c r="W1488" s="508"/>
      <c r="X1488" s="508"/>
      <c r="Y1488" s="508"/>
      <c r="Z1488" s="508"/>
      <c r="AA1488" s="508"/>
      <c r="AB1488" s="508"/>
      <c r="AC1488" s="508"/>
      <c r="AD1488" s="508"/>
      <c r="AE1488" s="508"/>
      <c r="AF1488" s="508"/>
      <c r="AG1488" s="508"/>
      <c r="AH1488" s="508"/>
      <c r="AI1488" s="508"/>
      <c r="AJ1488" s="508"/>
      <c r="AK1488" s="509">
        <f t="shared" ref="AK1488:AK1498" si="295">SUM(O1488:AJ1488)</f>
        <v>0</v>
      </c>
      <c r="AL1488" s="509">
        <f t="shared" ref="AL1488:AL1498" si="296">N1488+AK1488</f>
        <v>1</v>
      </c>
      <c r="AM1488" s="729">
        <f>IF(Tableau3[[#This Row],[N° pièce]]="",0,(Tableau3[[#This Row],[hors TVA]]+(Tableau3[[#This Row],[hors TVA]]*Tableau3[[#This Row],[Taux TVA]])-(Tableau3[[#This Row],[hors TVA]]*Tableau3[[#This Row],[Taux TVA]]*Tableau3[[#This Row],[Régime TVA Récupération:]]))*Tableau3[[#This Row],[Type 1]])</f>
        <v>0</v>
      </c>
      <c r="AN1488" s="729">
        <f>IF(Tableau3[[#This Row],[N° pièce]]="",0,IF($K$2="pôle",((Tableau3[[#This Row],[hors TVA]]+(Tableau3[[#This Row],[hors TVA]]*$H1488)-(Tableau3[[#This Row],[hors TVA]]*Tableau3[[#This Row],[Taux TVA]]*Tableau3[[#This Row],[Régime TVA Récupération:]]))*Tableau3[[#This Row],[Type 2]]),0))</f>
        <v>0</v>
      </c>
      <c r="AO1488" s="729">
        <f t="shared" si="283"/>
        <v>0</v>
      </c>
      <c r="AP1488" s="255">
        <f t="shared" ref="AP1488:AP1498" si="297">AM1488-AR1488</f>
        <v>0</v>
      </c>
      <c r="AQ1488" s="506">
        <f t="shared" ref="AQ1488:AQ1498" si="298">AN1488-AS1488</f>
        <v>0</v>
      </c>
      <c r="AR1488" s="671"/>
      <c r="AS1488" s="512"/>
      <c r="AT1488" s="513"/>
      <c r="AU1488" s="753"/>
      <c r="AV1488" s="484"/>
      <c r="AW1488" s="484"/>
      <c r="AX1488" s="484"/>
      <c r="AY1488" s="484"/>
      <c r="AZ1488" s="484"/>
    </row>
    <row r="1489" spans="1:52" ht="15" hidden="1">
      <c r="A1489" s="750"/>
      <c r="B1489" s="694"/>
      <c r="C1489" s="695"/>
      <c r="D1489" s="736"/>
      <c r="E1489" s="697"/>
      <c r="F1489" s="697"/>
      <c r="G1489" s="697"/>
      <c r="H1489" s="698">
        <v>0.21</v>
      </c>
      <c r="I1489" s="698">
        <v>1</v>
      </c>
      <c r="J1489" s="699"/>
      <c r="K1489" s="506">
        <f t="shared" si="287"/>
        <v>0</v>
      </c>
      <c r="L1489" s="508">
        <v>1</v>
      </c>
      <c r="M1489" s="508"/>
      <c r="N1489" s="737">
        <f t="shared" si="294"/>
        <v>1</v>
      </c>
      <c r="O1489" s="508"/>
      <c r="P1489" s="508"/>
      <c r="Q1489" s="508"/>
      <c r="R1489" s="508"/>
      <c r="S1489" s="508"/>
      <c r="T1489" s="508"/>
      <c r="U1489" s="508"/>
      <c r="V1489" s="508"/>
      <c r="W1489" s="508"/>
      <c r="X1489" s="508"/>
      <c r="Y1489" s="508"/>
      <c r="Z1489" s="508"/>
      <c r="AA1489" s="508"/>
      <c r="AB1489" s="508"/>
      <c r="AC1489" s="508"/>
      <c r="AD1489" s="508"/>
      <c r="AE1489" s="508"/>
      <c r="AF1489" s="508"/>
      <c r="AG1489" s="508"/>
      <c r="AH1489" s="508"/>
      <c r="AI1489" s="508"/>
      <c r="AJ1489" s="508"/>
      <c r="AK1489" s="509">
        <f t="shared" si="295"/>
        <v>0</v>
      </c>
      <c r="AL1489" s="509">
        <f t="shared" si="296"/>
        <v>1</v>
      </c>
      <c r="AM1489" s="729">
        <f>IF(Tableau3[[#This Row],[N° pièce]]="",0,(Tableau3[[#This Row],[hors TVA]]+(Tableau3[[#This Row],[hors TVA]]*Tableau3[[#This Row],[Taux TVA]])-(Tableau3[[#This Row],[hors TVA]]*Tableau3[[#This Row],[Taux TVA]]*Tableau3[[#This Row],[Régime TVA Récupération:]]))*Tableau3[[#This Row],[Type 1]])</f>
        <v>0</v>
      </c>
      <c r="AN1489" s="729">
        <f>IF(Tableau3[[#This Row],[N° pièce]]="",0,IF($K$2="pôle",((Tableau3[[#This Row],[hors TVA]]+(Tableau3[[#This Row],[hors TVA]]*$H1489)-(Tableau3[[#This Row],[hors TVA]]*Tableau3[[#This Row],[Taux TVA]]*Tableau3[[#This Row],[Régime TVA Récupération:]]))*Tableau3[[#This Row],[Type 2]]),0))</f>
        <v>0</v>
      </c>
      <c r="AO1489" s="729">
        <f t="shared" si="283"/>
        <v>0</v>
      </c>
      <c r="AP1489" s="255">
        <f t="shared" si="297"/>
        <v>0</v>
      </c>
      <c r="AQ1489" s="506">
        <f t="shared" si="298"/>
        <v>0</v>
      </c>
      <c r="AR1489" s="671"/>
      <c r="AS1489" s="512"/>
      <c r="AT1489" s="513"/>
      <c r="AU1489" s="753"/>
      <c r="AV1489" s="484"/>
      <c r="AW1489" s="484"/>
      <c r="AX1489" s="484"/>
      <c r="AY1489" s="484"/>
      <c r="AZ1489" s="484"/>
    </row>
    <row r="1490" spans="1:52" ht="15" hidden="1">
      <c r="A1490" s="750"/>
      <c r="B1490" s="694"/>
      <c r="C1490" s="695"/>
      <c r="D1490" s="736"/>
      <c r="E1490" s="697"/>
      <c r="F1490" s="697"/>
      <c r="G1490" s="697"/>
      <c r="H1490" s="698">
        <v>0.21</v>
      </c>
      <c r="I1490" s="698">
        <v>1</v>
      </c>
      <c r="J1490" s="699"/>
      <c r="K1490" s="506">
        <f t="shared" si="287"/>
        <v>0</v>
      </c>
      <c r="L1490" s="508">
        <v>1</v>
      </c>
      <c r="M1490" s="508"/>
      <c r="N1490" s="737">
        <f t="shared" si="294"/>
        <v>1</v>
      </c>
      <c r="O1490" s="508"/>
      <c r="P1490" s="508"/>
      <c r="Q1490" s="508"/>
      <c r="R1490" s="508"/>
      <c r="S1490" s="508"/>
      <c r="T1490" s="508"/>
      <c r="U1490" s="508"/>
      <c r="V1490" s="508"/>
      <c r="W1490" s="508"/>
      <c r="X1490" s="508"/>
      <c r="Y1490" s="508"/>
      <c r="Z1490" s="508"/>
      <c r="AA1490" s="508"/>
      <c r="AB1490" s="508"/>
      <c r="AC1490" s="508"/>
      <c r="AD1490" s="508"/>
      <c r="AE1490" s="508"/>
      <c r="AF1490" s="508"/>
      <c r="AG1490" s="508"/>
      <c r="AH1490" s="508"/>
      <c r="AI1490" s="508"/>
      <c r="AJ1490" s="508"/>
      <c r="AK1490" s="509">
        <f t="shared" si="295"/>
        <v>0</v>
      </c>
      <c r="AL1490" s="509">
        <f t="shared" si="296"/>
        <v>1</v>
      </c>
      <c r="AM1490" s="729">
        <f>IF(Tableau3[[#This Row],[N° pièce]]="",0,(Tableau3[[#This Row],[hors TVA]]+(Tableau3[[#This Row],[hors TVA]]*Tableau3[[#This Row],[Taux TVA]])-(Tableau3[[#This Row],[hors TVA]]*Tableau3[[#This Row],[Taux TVA]]*Tableau3[[#This Row],[Régime TVA Récupération:]]))*Tableau3[[#This Row],[Type 1]])</f>
        <v>0</v>
      </c>
      <c r="AN1490" s="729">
        <f>IF(Tableau3[[#This Row],[N° pièce]]="",0,IF($K$2="pôle",((Tableau3[[#This Row],[hors TVA]]+(Tableau3[[#This Row],[hors TVA]]*$H1490)-(Tableau3[[#This Row],[hors TVA]]*Tableau3[[#This Row],[Taux TVA]]*Tableau3[[#This Row],[Régime TVA Récupération:]]))*Tableau3[[#This Row],[Type 2]]),0))</f>
        <v>0</v>
      </c>
      <c r="AO1490" s="729">
        <f t="shared" si="283"/>
        <v>0</v>
      </c>
      <c r="AP1490" s="255">
        <f t="shared" si="297"/>
        <v>0</v>
      </c>
      <c r="AQ1490" s="506">
        <f t="shared" si="298"/>
        <v>0</v>
      </c>
      <c r="AR1490" s="671"/>
      <c r="AS1490" s="512"/>
      <c r="AT1490" s="513"/>
      <c r="AU1490" s="753"/>
      <c r="AV1490" s="484"/>
      <c r="AW1490" s="484"/>
      <c r="AX1490" s="484"/>
      <c r="AY1490" s="484"/>
      <c r="AZ1490" s="484"/>
    </row>
    <row r="1491" spans="1:52" ht="15" hidden="1">
      <c r="A1491" s="750"/>
      <c r="B1491" s="694"/>
      <c r="C1491" s="695"/>
      <c r="D1491" s="736"/>
      <c r="E1491" s="697"/>
      <c r="F1491" s="697"/>
      <c r="G1491" s="697"/>
      <c r="H1491" s="698">
        <v>0.21</v>
      </c>
      <c r="I1491" s="698">
        <v>1</v>
      </c>
      <c r="J1491" s="699"/>
      <c r="K1491" s="506">
        <f t="shared" si="287"/>
        <v>0</v>
      </c>
      <c r="L1491" s="508">
        <v>1</v>
      </c>
      <c r="M1491" s="508"/>
      <c r="N1491" s="737">
        <f t="shared" si="294"/>
        <v>1</v>
      </c>
      <c r="O1491" s="508"/>
      <c r="P1491" s="508"/>
      <c r="Q1491" s="508"/>
      <c r="R1491" s="508"/>
      <c r="S1491" s="508"/>
      <c r="T1491" s="508"/>
      <c r="U1491" s="508"/>
      <c r="V1491" s="508"/>
      <c r="W1491" s="508"/>
      <c r="X1491" s="508"/>
      <c r="Y1491" s="508"/>
      <c r="Z1491" s="508"/>
      <c r="AA1491" s="508"/>
      <c r="AB1491" s="508"/>
      <c r="AC1491" s="508"/>
      <c r="AD1491" s="508"/>
      <c r="AE1491" s="508"/>
      <c r="AF1491" s="508"/>
      <c r="AG1491" s="508"/>
      <c r="AH1491" s="508"/>
      <c r="AI1491" s="508"/>
      <c r="AJ1491" s="508"/>
      <c r="AK1491" s="509">
        <f t="shared" si="295"/>
        <v>0</v>
      </c>
      <c r="AL1491" s="509">
        <f t="shared" si="296"/>
        <v>1</v>
      </c>
      <c r="AM1491" s="729">
        <f>IF(Tableau3[[#This Row],[N° pièce]]="",0,(Tableau3[[#This Row],[hors TVA]]+(Tableau3[[#This Row],[hors TVA]]*Tableau3[[#This Row],[Taux TVA]])-(Tableau3[[#This Row],[hors TVA]]*Tableau3[[#This Row],[Taux TVA]]*Tableau3[[#This Row],[Régime TVA Récupération:]]))*Tableau3[[#This Row],[Type 1]])</f>
        <v>0</v>
      </c>
      <c r="AN1491" s="729">
        <f>IF(Tableau3[[#This Row],[N° pièce]]="",0,IF($K$2="pôle",((Tableau3[[#This Row],[hors TVA]]+(Tableau3[[#This Row],[hors TVA]]*$H1491)-(Tableau3[[#This Row],[hors TVA]]*Tableau3[[#This Row],[Taux TVA]]*Tableau3[[#This Row],[Régime TVA Récupération:]]))*Tableau3[[#This Row],[Type 2]]),0))</f>
        <v>0</v>
      </c>
      <c r="AO1491" s="729">
        <f t="shared" si="283"/>
        <v>0</v>
      </c>
      <c r="AP1491" s="255">
        <f t="shared" si="297"/>
        <v>0</v>
      </c>
      <c r="AQ1491" s="506">
        <f t="shared" si="298"/>
        <v>0</v>
      </c>
      <c r="AR1491" s="671"/>
      <c r="AS1491" s="512"/>
      <c r="AT1491" s="513"/>
      <c r="AU1491" s="753"/>
      <c r="AV1491" s="484"/>
      <c r="AW1491" s="484"/>
      <c r="AX1491" s="484"/>
      <c r="AY1491" s="484"/>
      <c r="AZ1491" s="484"/>
    </row>
    <row r="1492" spans="1:52" ht="15" hidden="1">
      <c r="A1492" s="750"/>
      <c r="B1492" s="694"/>
      <c r="C1492" s="695"/>
      <c r="D1492" s="736"/>
      <c r="E1492" s="697"/>
      <c r="F1492" s="697"/>
      <c r="G1492" s="697"/>
      <c r="H1492" s="698">
        <v>0.21</v>
      </c>
      <c r="I1492" s="698">
        <v>1</v>
      </c>
      <c r="J1492" s="699"/>
      <c r="K1492" s="506">
        <f t="shared" si="287"/>
        <v>0</v>
      </c>
      <c r="L1492" s="508">
        <v>1</v>
      </c>
      <c r="M1492" s="508"/>
      <c r="N1492" s="737">
        <f t="shared" si="294"/>
        <v>1</v>
      </c>
      <c r="O1492" s="508"/>
      <c r="P1492" s="508"/>
      <c r="Q1492" s="508"/>
      <c r="R1492" s="508"/>
      <c r="S1492" s="508"/>
      <c r="T1492" s="508"/>
      <c r="U1492" s="508"/>
      <c r="V1492" s="508"/>
      <c r="W1492" s="508"/>
      <c r="X1492" s="508"/>
      <c r="Y1492" s="508"/>
      <c r="Z1492" s="508"/>
      <c r="AA1492" s="508"/>
      <c r="AB1492" s="508"/>
      <c r="AC1492" s="508"/>
      <c r="AD1492" s="508"/>
      <c r="AE1492" s="508"/>
      <c r="AF1492" s="508"/>
      <c r="AG1492" s="508"/>
      <c r="AH1492" s="508"/>
      <c r="AI1492" s="508"/>
      <c r="AJ1492" s="508"/>
      <c r="AK1492" s="509">
        <f t="shared" si="295"/>
        <v>0</v>
      </c>
      <c r="AL1492" s="509">
        <f t="shared" si="296"/>
        <v>1</v>
      </c>
      <c r="AM1492" s="729">
        <f>IF(Tableau3[[#This Row],[N° pièce]]="",0,(Tableau3[[#This Row],[hors TVA]]+(Tableau3[[#This Row],[hors TVA]]*Tableau3[[#This Row],[Taux TVA]])-(Tableau3[[#This Row],[hors TVA]]*Tableau3[[#This Row],[Taux TVA]]*Tableau3[[#This Row],[Régime TVA Récupération:]]))*Tableau3[[#This Row],[Type 1]])</f>
        <v>0</v>
      </c>
      <c r="AN1492" s="729">
        <f>IF(Tableau3[[#This Row],[N° pièce]]="",0,IF($K$2="pôle",((Tableau3[[#This Row],[hors TVA]]+(Tableau3[[#This Row],[hors TVA]]*$H1492)-(Tableau3[[#This Row],[hors TVA]]*Tableau3[[#This Row],[Taux TVA]]*Tableau3[[#This Row],[Régime TVA Récupération:]]))*Tableau3[[#This Row],[Type 2]]),0))</f>
        <v>0</v>
      </c>
      <c r="AO1492" s="729">
        <f t="shared" si="283"/>
        <v>0</v>
      </c>
      <c r="AP1492" s="255">
        <f t="shared" si="297"/>
        <v>0</v>
      </c>
      <c r="AQ1492" s="506">
        <f t="shared" si="298"/>
        <v>0</v>
      </c>
      <c r="AR1492" s="671"/>
      <c r="AS1492" s="512"/>
      <c r="AT1492" s="513"/>
      <c r="AU1492" s="753"/>
      <c r="AV1492" s="484"/>
      <c r="AW1492" s="484"/>
      <c r="AX1492" s="484"/>
      <c r="AY1492" s="484"/>
      <c r="AZ1492" s="484"/>
    </row>
    <row r="1493" spans="1:52" ht="15" hidden="1">
      <c r="A1493" s="750"/>
      <c r="B1493" s="694"/>
      <c r="C1493" s="695"/>
      <c r="D1493" s="736"/>
      <c r="E1493" s="697"/>
      <c r="F1493" s="697"/>
      <c r="G1493" s="697"/>
      <c r="H1493" s="698">
        <v>0.21</v>
      </c>
      <c r="I1493" s="698">
        <v>1</v>
      </c>
      <c r="J1493" s="699"/>
      <c r="K1493" s="506">
        <f t="shared" si="287"/>
        <v>0</v>
      </c>
      <c r="L1493" s="508">
        <v>1</v>
      </c>
      <c r="M1493" s="508"/>
      <c r="N1493" s="737">
        <f t="shared" si="294"/>
        <v>1</v>
      </c>
      <c r="O1493" s="508"/>
      <c r="P1493" s="508"/>
      <c r="Q1493" s="508"/>
      <c r="R1493" s="508"/>
      <c r="S1493" s="508"/>
      <c r="T1493" s="508"/>
      <c r="U1493" s="508"/>
      <c r="V1493" s="508"/>
      <c r="W1493" s="508"/>
      <c r="X1493" s="508"/>
      <c r="Y1493" s="508"/>
      <c r="Z1493" s="508"/>
      <c r="AA1493" s="508"/>
      <c r="AB1493" s="508"/>
      <c r="AC1493" s="508"/>
      <c r="AD1493" s="508"/>
      <c r="AE1493" s="508"/>
      <c r="AF1493" s="508"/>
      <c r="AG1493" s="508"/>
      <c r="AH1493" s="508"/>
      <c r="AI1493" s="508"/>
      <c r="AJ1493" s="508"/>
      <c r="AK1493" s="509">
        <f t="shared" si="295"/>
        <v>0</v>
      </c>
      <c r="AL1493" s="509">
        <f t="shared" si="296"/>
        <v>1</v>
      </c>
      <c r="AM1493" s="729">
        <f>IF(Tableau3[[#This Row],[N° pièce]]="",0,(Tableau3[[#This Row],[hors TVA]]+(Tableau3[[#This Row],[hors TVA]]*Tableau3[[#This Row],[Taux TVA]])-(Tableau3[[#This Row],[hors TVA]]*Tableau3[[#This Row],[Taux TVA]]*Tableau3[[#This Row],[Régime TVA Récupération:]]))*Tableau3[[#This Row],[Type 1]])</f>
        <v>0</v>
      </c>
      <c r="AN1493" s="729">
        <f>IF(Tableau3[[#This Row],[N° pièce]]="",0,IF($K$2="pôle",((Tableau3[[#This Row],[hors TVA]]+(Tableau3[[#This Row],[hors TVA]]*$H1493)-(Tableau3[[#This Row],[hors TVA]]*Tableau3[[#This Row],[Taux TVA]]*Tableau3[[#This Row],[Régime TVA Récupération:]]))*Tableau3[[#This Row],[Type 2]]),0))</f>
        <v>0</v>
      </c>
      <c r="AO1493" s="729">
        <f t="shared" si="283"/>
        <v>0</v>
      </c>
      <c r="AP1493" s="255">
        <f t="shared" si="297"/>
        <v>0</v>
      </c>
      <c r="AQ1493" s="506">
        <f t="shared" si="298"/>
        <v>0</v>
      </c>
      <c r="AR1493" s="671"/>
      <c r="AS1493" s="512"/>
      <c r="AT1493" s="513"/>
      <c r="AU1493" s="753"/>
      <c r="AV1493" s="484"/>
      <c r="AW1493" s="484"/>
      <c r="AX1493" s="484"/>
      <c r="AY1493" s="484"/>
      <c r="AZ1493" s="484"/>
    </row>
    <row r="1494" spans="1:52" ht="15" hidden="1">
      <c r="A1494" s="750"/>
      <c r="B1494" s="694"/>
      <c r="C1494" s="695"/>
      <c r="D1494" s="736"/>
      <c r="E1494" s="697"/>
      <c r="F1494" s="697"/>
      <c r="G1494" s="697"/>
      <c r="H1494" s="698">
        <v>0.21</v>
      </c>
      <c r="I1494" s="698">
        <v>1</v>
      </c>
      <c r="J1494" s="699"/>
      <c r="K1494" s="506">
        <f t="shared" si="287"/>
        <v>0</v>
      </c>
      <c r="L1494" s="508">
        <v>1</v>
      </c>
      <c r="M1494" s="508"/>
      <c r="N1494" s="737">
        <f t="shared" si="294"/>
        <v>1</v>
      </c>
      <c r="O1494" s="508"/>
      <c r="P1494" s="508"/>
      <c r="Q1494" s="508"/>
      <c r="R1494" s="508"/>
      <c r="S1494" s="508"/>
      <c r="T1494" s="508"/>
      <c r="U1494" s="508"/>
      <c r="V1494" s="508"/>
      <c r="W1494" s="508"/>
      <c r="X1494" s="508"/>
      <c r="Y1494" s="508"/>
      <c r="Z1494" s="508"/>
      <c r="AA1494" s="508"/>
      <c r="AB1494" s="508"/>
      <c r="AC1494" s="508"/>
      <c r="AD1494" s="508"/>
      <c r="AE1494" s="508"/>
      <c r="AF1494" s="508"/>
      <c r="AG1494" s="508"/>
      <c r="AH1494" s="508"/>
      <c r="AI1494" s="508"/>
      <c r="AJ1494" s="508"/>
      <c r="AK1494" s="509">
        <f t="shared" si="295"/>
        <v>0</v>
      </c>
      <c r="AL1494" s="509">
        <f t="shared" si="296"/>
        <v>1</v>
      </c>
      <c r="AM1494" s="729">
        <f>IF(Tableau3[[#This Row],[N° pièce]]="",0,(Tableau3[[#This Row],[hors TVA]]+(Tableau3[[#This Row],[hors TVA]]*Tableau3[[#This Row],[Taux TVA]])-(Tableau3[[#This Row],[hors TVA]]*Tableau3[[#This Row],[Taux TVA]]*Tableau3[[#This Row],[Régime TVA Récupération:]]))*Tableau3[[#This Row],[Type 1]])</f>
        <v>0</v>
      </c>
      <c r="AN1494" s="729">
        <f>IF(Tableau3[[#This Row],[N° pièce]]="",0,IF($K$2="pôle",((Tableau3[[#This Row],[hors TVA]]+(Tableau3[[#This Row],[hors TVA]]*$H1494)-(Tableau3[[#This Row],[hors TVA]]*Tableau3[[#This Row],[Taux TVA]]*Tableau3[[#This Row],[Régime TVA Récupération:]]))*Tableau3[[#This Row],[Type 2]]),0))</f>
        <v>0</v>
      </c>
      <c r="AO1494" s="729">
        <f t="shared" si="283"/>
        <v>0</v>
      </c>
      <c r="AP1494" s="255">
        <f t="shared" si="297"/>
        <v>0</v>
      </c>
      <c r="AQ1494" s="506">
        <f t="shared" si="298"/>
        <v>0</v>
      </c>
      <c r="AR1494" s="671"/>
      <c r="AS1494" s="512"/>
      <c r="AT1494" s="513"/>
      <c r="AU1494" s="753"/>
      <c r="AV1494" s="484"/>
      <c r="AW1494" s="484"/>
      <c r="AX1494" s="484"/>
      <c r="AY1494" s="484"/>
      <c r="AZ1494" s="484"/>
    </row>
    <row r="1495" spans="1:52" ht="15" hidden="1">
      <c r="A1495" s="750"/>
      <c r="B1495" s="694"/>
      <c r="C1495" s="695"/>
      <c r="D1495" s="736"/>
      <c r="E1495" s="697"/>
      <c r="F1495" s="697"/>
      <c r="G1495" s="697"/>
      <c r="H1495" s="698">
        <v>0.21</v>
      </c>
      <c r="I1495" s="698">
        <v>1</v>
      </c>
      <c r="J1495" s="699"/>
      <c r="K1495" s="506">
        <f t="shared" si="287"/>
        <v>0</v>
      </c>
      <c r="L1495" s="508">
        <v>1</v>
      </c>
      <c r="M1495" s="508"/>
      <c r="N1495" s="737">
        <f t="shared" si="294"/>
        <v>1</v>
      </c>
      <c r="O1495" s="508"/>
      <c r="P1495" s="508"/>
      <c r="Q1495" s="508"/>
      <c r="R1495" s="508"/>
      <c r="S1495" s="508"/>
      <c r="T1495" s="508"/>
      <c r="U1495" s="508"/>
      <c r="V1495" s="508"/>
      <c r="W1495" s="508"/>
      <c r="X1495" s="508"/>
      <c r="Y1495" s="508"/>
      <c r="Z1495" s="508"/>
      <c r="AA1495" s="508"/>
      <c r="AB1495" s="508"/>
      <c r="AC1495" s="508"/>
      <c r="AD1495" s="508"/>
      <c r="AE1495" s="508"/>
      <c r="AF1495" s="508"/>
      <c r="AG1495" s="508"/>
      <c r="AH1495" s="508"/>
      <c r="AI1495" s="508"/>
      <c r="AJ1495" s="508"/>
      <c r="AK1495" s="509">
        <f t="shared" si="295"/>
        <v>0</v>
      </c>
      <c r="AL1495" s="509">
        <f t="shared" si="296"/>
        <v>1</v>
      </c>
      <c r="AM1495" s="729">
        <f>IF(Tableau3[[#This Row],[N° pièce]]="",0,(Tableau3[[#This Row],[hors TVA]]+(Tableau3[[#This Row],[hors TVA]]*Tableau3[[#This Row],[Taux TVA]])-(Tableau3[[#This Row],[hors TVA]]*Tableau3[[#This Row],[Taux TVA]]*Tableau3[[#This Row],[Régime TVA Récupération:]]))*Tableau3[[#This Row],[Type 1]])</f>
        <v>0</v>
      </c>
      <c r="AN1495" s="729">
        <f>IF(Tableau3[[#This Row],[N° pièce]]="",0,IF($K$2="pôle",((Tableau3[[#This Row],[hors TVA]]+(Tableau3[[#This Row],[hors TVA]]*$H1495)-(Tableau3[[#This Row],[hors TVA]]*Tableau3[[#This Row],[Taux TVA]]*Tableau3[[#This Row],[Régime TVA Récupération:]]))*Tableau3[[#This Row],[Type 2]]),0))</f>
        <v>0</v>
      </c>
      <c r="AO1495" s="729">
        <f t="shared" si="283"/>
        <v>0</v>
      </c>
      <c r="AP1495" s="255">
        <f t="shared" si="297"/>
        <v>0</v>
      </c>
      <c r="AQ1495" s="506">
        <f t="shared" si="298"/>
        <v>0</v>
      </c>
      <c r="AR1495" s="671"/>
      <c r="AS1495" s="512"/>
      <c r="AT1495" s="513"/>
      <c r="AU1495" s="753"/>
      <c r="AV1495" s="484"/>
      <c r="AW1495" s="484"/>
      <c r="AX1495" s="484"/>
      <c r="AY1495" s="484"/>
      <c r="AZ1495" s="484"/>
    </row>
    <row r="1496" spans="1:52" ht="15" hidden="1">
      <c r="A1496" s="750"/>
      <c r="B1496" s="694"/>
      <c r="C1496" s="695"/>
      <c r="D1496" s="736"/>
      <c r="E1496" s="697"/>
      <c r="F1496" s="697"/>
      <c r="G1496" s="697"/>
      <c r="H1496" s="698">
        <v>0.21</v>
      </c>
      <c r="I1496" s="698">
        <v>1</v>
      </c>
      <c r="J1496" s="699"/>
      <c r="K1496" s="506">
        <f t="shared" si="287"/>
        <v>0</v>
      </c>
      <c r="L1496" s="508">
        <v>1</v>
      </c>
      <c r="M1496" s="508"/>
      <c r="N1496" s="737">
        <f t="shared" si="294"/>
        <v>1</v>
      </c>
      <c r="O1496" s="508"/>
      <c r="P1496" s="508"/>
      <c r="Q1496" s="508"/>
      <c r="R1496" s="508"/>
      <c r="S1496" s="508"/>
      <c r="T1496" s="508"/>
      <c r="U1496" s="508"/>
      <c r="V1496" s="508"/>
      <c r="W1496" s="508"/>
      <c r="X1496" s="508"/>
      <c r="Y1496" s="508"/>
      <c r="Z1496" s="508"/>
      <c r="AA1496" s="508"/>
      <c r="AB1496" s="508"/>
      <c r="AC1496" s="508"/>
      <c r="AD1496" s="508"/>
      <c r="AE1496" s="508"/>
      <c r="AF1496" s="508"/>
      <c r="AG1496" s="508"/>
      <c r="AH1496" s="508"/>
      <c r="AI1496" s="508"/>
      <c r="AJ1496" s="508"/>
      <c r="AK1496" s="509">
        <f t="shared" si="295"/>
        <v>0</v>
      </c>
      <c r="AL1496" s="509">
        <f t="shared" si="296"/>
        <v>1</v>
      </c>
      <c r="AM1496" s="729">
        <f>IF(Tableau3[[#This Row],[N° pièce]]="",0,(Tableau3[[#This Row],[hors TVA]]+(Tableau3[[#This Row],[hors TVA]]*Tableau3[[#This Row],[Taux TVA]])-(Tableau3[[#This Row],[hors TVA]]*Tableau3[[#This Row],[Taux TVA]]*Tableau3[[#This Row],[Régime TVA Récupération:]]))*Tableau3[[#This Row],[Type 1]])</f>
        <v>0</v>
      </c>
      <c r="AN1496" s="729">
        <f>IF(Tableau3[[#This Row],[N° pièce]]="",0,IF($K$2="pôle",((Tableau3[[#This Row],[hors TVA]]+(Tableau3[[#This Row],[hors TVA]]*$H1496)-(Tableau3[[#This Row],[hors TVA]]*Tableau3[[#This Row],[Taux TVA]]*Tableau3[[#This Row],[Régime TVA Récupération:]]))*Tableau3[[#This Row],[Type 2]]),0))</f>
        <v>0</v>
      </c>
      <c r="AO1496" s="729">
        <f t="shared" si="283"/>
        <v>0</v>
      </c>
      <c r="AP1496" s="255">
        <f t="shared" si="297"/>
        <v>0</v>
      </c>
      <c r="AQ1496" s="506">
        <f t="shared" si="298"/>
        <v>0</v>
      </c>
      <c r="AR1496" s="671"/>
      <c r="AS1496" s="512"/>
      <c r="AT1496" s="513"/>
      <c r="AU1496" s="753"/>
      <c r="AV1496" s="484"/>
      <c r="AW1496" s="484"/>
      <c r="AX1496" s="484"/>
      <c r="AY1496" s="484"/>
      <c r="AZ1496" s="484"/>
    </row>
    <row r="1497" spans="1:52" ht="15" hidden="1">
      <c r="A1497" s="750"/>
      <c r="B1497" s="694"/>
      <c r="C1497" s="695"/>
      <c r="D1497" s="736"/>
      <c r="E1497" s="697"/>
      <c r="F1497" s="697"/>
      <c r="G1497" s="697"/>
      <c r="H1497" s="698">
        <v>0.21</v>
      </c>
      <c r="I1497" s="698">
        <v>1</v>
      </c>
      <c r="J1497" s="699"/>
      <c r="K1497" s="506">
        <f t="shared" si="287"/>
        <v>0</v>
      </c>
      <c r="L1497" s="508">
        <v>1</v>
      </c>
      <c r="M1497" s="508"/>
      <c r="N1497" s="737">
        <f t="shared" si="294"/>
        <v>1</v>
      </c>
      <c r="O1497" s="508"/>
      <c r="P1497" s="508"/>
      <c r="Q1497" s="508"/>
      <c r="R1497" s="508"/>
      <c r="S1497" s="508"/>
      <c r="T1497" s="508"/>
      <c r="U1497" s="508"/>
      <c r="V1497" s="508"/>
      <c r="W1497" s="508"/>
      <c r="X1497" s="508"/>
      <c r="Y1497" s="508"/>
      <c r="Z1497" s="508"/>
      <c r="AA1497" s="508"/>
      <c r="AB1497" s="508"/>
      <c r="AC1497" s="508"/>
      <c r="AD1497" s="508"/>
      <c r="AE1497" s="508"/>
      <c r="AF1497" s="508"/>
      <c r="AG1497" s="508"/>
      <c r="AH1497" s="508"/>
      <c r="AI1497" s="508"/>
      <c r="AJ1497" s="508"/>
      <c r="AK1497" s="509">
        <f t="shared" si="295"/>
        <v>0</v>
      </c>
      <c r="AL1497" s="509">
        <f t="shared" si="296"/>
        <v>1</v>
      </c>
      <c r="AM1497" s="729">
        <f>IF(Tableau3[[#This Row],[N° pièce]]="",0,(Tableau3[[#This Row],[hors TVA]]+(Tableau3[[#This Row],[hors TVA]]*Tableau3[[#This Row],[Taux TVA]])-(Tableau3[[#This Row],[hors TVA]]*Tableau3[[#This Row],[Taux TVA]]*Tableau3[[#This Row],[Régime TVA Récupération:]]))*Tableau3[[#This Row],[Type 1]])</f>
        <v>0</v>
      </c>
      <c r="AN1497" s="729">
        <f>IF(Tableau3[[#This Row],[N° pièce]]="",0,IF($K$2="pôle",((Tableau3[[#This Row],[hors TVA]]+(Tableau3[[#This Row],[hors TVA]]*$H1497)-(Tableau3[[#This Row],[hors TVA]]*Tableau3[[#This Row],[Taux TVA]]*Tableau3[[#This Row],[Régime TVA Récupération:]]))*Tableau3[[#This Row],[Type 2]]),0))</f>
        <v>0</v>
      </c>
      <c r="AO1497" s="729">
        <f t="shared" si="283"/>
        <v>0</v>
      </c>
      <c r="AP1497" s="255">
        <f t="shared" si="297"/>
        <v>0</v>
      </c>
      <c r="AQ1497" s="506">
        <f t="shared" si="298"/>
        <v>0</v>
      </c>
      <c r="AR1497" s="671"/>
      <c r="AS1497" s="512"/>
      <c r="AT1497" s="513"/>
      <c r="AU1497" s="753"/>
      <c r="AV1497" s="484"/>
      <c r="AW1497" s="484"/>
      <c r="AX1497" s="484"/>
      <c r="AY1497" s="484"/>
      <c r="AZ1497" s="484"/>
    </row>
    <row r="1498" spans="1:52" ht="15" hidden="1">
      <c r="A1498" s="750"/>
      <c r="B1498" s="694"/>
      <c r="C1498" s="695"/>
      <c r="D1498" s="736"/>
      <c r="E1498" s="697"/>
      <c r="F1498" s="697"/>
      <c r="G1498" s="697"/>
      <c r="H1498" s="698">
        <v>0.21</v>
      </c>
      <c r="I1498" s="698">
        <v>1</v>
      </c>
      <c r="J1498" s="699"/>
      <c r="K1498" s="506">
        <f t="shared" si="287"/>
        <v>0</v>
      </c>
      <c r="L1498" s="508">
        <v>1</v>
      </c>
      <c r="M1498" s="508"/>
      <c r="N1498" s="737">
        <f t="shared" si="294"/>
        <v>1</v>
      </c>
      <c r="O1498" s="508"/>
      <c r="P1498" s="508"/>
      <c r="Q1498" s="508"/>
      <c r="R1498" s="508"/>
      <c r="S1498" s="508"/>
      <c r="T1498" s="508"/>
      <c r="U1498" s="508"/>
      <c r="V1498" s="508"/>
      <c r="W1498" s="508"/>
      <c r="X1498" s="508"/>
      <c r="Y1498" s="508"/>
      <c r="Z1498" s="508"/>
      <c r="AA1498" s="508"/>
      <c r="AB1498" s="508"/>
      <c r="AC1498" s="508"/>
      <c r="AD1498" s="508"/>
      <c r="AE1498" s="508"/>
      <c r="AF1498" s="508"/>
      <c r="AG1498" s="508"/>
      <c r="AH1498" s="508"/>
      <c r="AI1498" s="508"/>
      <c r="AJ1498" s="508"/>
      <c r="AK1498" s="509">
        <f t="shared" si="295"/>
        <v>0</v>
      </c>
      <c r="AL1498" s="509">
        <f t="shared" si="296"/>
        <v>1</v>
      </c>
      <c r="AM1498" s="729">
        <f>IF(Tableau3[[#This Row],[N° pièce]]="",0,(Tableau3[[#This Row],[hors TVA]]+(Tableau3[[#This Row],[hors TVA]]*Tableau3[[#This Row],[Taux TVA]])-(Tableau3[[#This Row],[hors TVA]]*Tableau3[[#This Row],[Taux TVA]]*Tableau3[[#This Row],[Régime TVA Récupération:]]))*Tableau3[[#This Row],[Type 1]])</f>
        <v>0</v>
      </c>
      <c r="AN1498" s="729">
        <f>IF(Tableau3[[#This Row],[N° pièce]]="",0,IF($K$2="pôle",((Tableau3[[#This Row],[hors TVA]]+(Tableau3[[#This Row],[hors TVA]]*$H1498)-(Tableau3[[#This Row],[hors TVA]]*Tableau3[[#This Row],[Taux TVA]]*Tableau3[[#This Row],[Régime TVA Récupération:]]))*Tableau3[[#This Row],[Type 2]]),0))</f>
        <v>0</v>
      </c>
      <c r="AO1498" s="729">
        <f t="shared" si="283"/>
        <v>0</v>
      </c>
      <c r="AP1498" s="255">
        <f t="shared" si="297"/>
        <v>0</v>
      </c>
      <c r="AQ1498" s="506">
        <f t="shared" si="298"/>
        <v>0</v>
      </c>
      <c r="AR1498" s="671"/>
      <c r="AS1498" s="512"/>
      <c r="AT1498" s="513"/>
      <c r="AU1498" s="753"/>
      <c r="AV1498" s="484"/>
      <c r="AW1498" s="484"/>
      <c r="AX1498" s="484"/>
      <c r="AY1498" s="484"/>
      <c r="AZ1498" s="484"/>
    </row>
    <row r="1499" spans="1:52" ht="15" hidden="1">
      <c r="A1499" s="750"/>
      <c r="B1499" s="694"/>
      <c r="C1499" s="695"/>
      <c r="D1499" s="736"/>
      <c r="E1499" s="697"/>
      <c r="F1499" s="697"/>
      <c r="G1499" s="697"/>
      <c r="H1499" s="698">
        <v>0.21</v>
      </c>
      <c r="I1499" s="698">
        <v>1</v>
      </c>
      <c r="J1499" s="699"/>
      <c r="K1499" s="506">
        <f t="shared" ref="K1499:K1562" si="299">$J1499+($J1499*$H1499)</f>
        <v>0</v>
      </c>
      <c r="L1499" s="508">
        <v>1</v>
      </c>
      <c r="M1499" s="508"/>
      <c r="N1499" s="737">
        <f t="shared" ref="N1499:N1562" si="300">L1499+M1499</f>
        <v>1</v>
      </c>
      <c r="O1499" s="508"/>
      <c r="P1499" s="508"/>
      <c r="Q1499" s="508"/>
      <c r="R1499" s="508"/>
      <c r="S1499" s="508"/>
      <c r="T1499" s="508"/>
      <c r="U1499" s="508"/>
      <c r="V1499" s="508"/>
      <c r="W1499" s="508"/>
      <c r="X1499" s="508"/>
      <c r="Y1499" s="508"/>
      <c r="Z1499" s="508"/>
      <c r="AA1499" s="508"/>
      <c r="AB1499" s="508"/>
      <c r="AC1499" s="508"/>
      <c r="AD1499" s="508"/>
      <c r="AE1499" s="508"/>
      <c r="AF1499" s="508"/>
      <c r="AG1499" s="508"/>
      <c r="AH1499" s="508"/>
      <c r="AI1499" s="508"/>
      <c r="AJ1499" s="508"/>
      <c r="AK1499" s="509">
        <f t="shared" ref="AK1499:AK1562" si="301">SUM(O1499:AJ1499)</f>
        <v>0</v>
      </c>
      <c r="AL1499" s="509">
        <f t="shared" ref="AL1499:AL1562" si="302">N1499+AK1499</f>
        <v>1</v>
      </c>
      <c r="AM1499" s="729">
        <f>IF(Tableau3[[#This Row],[N° pièce]]="",0,(Tableau3[[#This Row],[hors TVA]]+(Tableau3[[#This Row],[hors TVA]]*Tableau3[[#This Row],[Taux TVA]])-(Tableau3[[#This Row],[hors TVA]]*Tableau3[[#This Row],[Taux TVA]]*Tableau3[[#This Row],[Régime TVA Récupération:]]))*Tableau3[[#This Row],[Type 1]])</f>
        <v>0</v>
      </c>
      <c r="AN1499" s="729">
        <f>IF(Tableau3[[#This Row],[N° pièce]]="",0,IF($K$2="pôle",((Tableau3[[#This Row],[hors TVA]]+(Tableau3[[#This Row],[hors TVA]]*$H1499)-(Tableau3[[#This Row],[hors TVA]]*Tableau3[[#This Row],[Taux TVA]]*Tableau3[[#This Row],[Régime TVA Récupération:]]))*Tableau3[[#This Row],[Type 2]]),0))</f>
        <v>0</v>
      </c>
      <c r="AO1499" s="729">
        <f t="shared" ref="AO1499:AO1562" si="303">AM1499+AN1499</f>
        <v>0</v>
      </c>
      <c r="AP1499" s="255">
        <f t="shared" ref="AP1499:AP1562" si="304">AM1499-AR1499</f>
        <v>0</v>
      </c>
      <c r="AQ1499" s="506">
        <f t="shared" ref="AQ1499:AQ1562" si="305">AN1499-AS1499</f>
        <v>0</v>
      </c>
      <c r="AR1499" s="671"/>
      <c r="AS1499" s="512"/>
      <c r="AT1499" s="513"/>
      <c r="AU1499" s="753"/>
      <c r="AV1499" s="484"/>
      <c r="AW1499" s="484"/>
      <c r="AX1499" s="484"/>
      <c r="AY1499" s="484"/>
      <c r="AZ1499" s="484"/>
    </row>
    <row r="1500" spans="1:52" ht="15" hidden="1">
      <c r="A1500" s="750"/>
      <c r="B1500" s="694"/>
      <c r="C1500" s="695"/>
      <c r="D1500" s="736"/>
      <c r="E1500" s="697"/>
      <c r="F1500" s="697"/>
      <c r="G1500" s="697"/>
      <c r="H1500" s="698">
        <v>0.21</v>
      </c>
      <c r="I1500" s="698">
        <v>1</v>
      </c>
      <c r="J1500" s="699"/>
      <c r="K1500" s="506">
        <f t="shared" si="299"/>
        <v>0</v>
      </c>
      <c r="L1500" s="508">
        <v>1</v>
      </c>
      <c r="M1500" s="508"/>
      <c r="N1500" s="737">
        <f t="shared" si="300"/>
        <v>1</v>
      </c>
      <c r="O1500" s="508"/>
      <c r="P1500" s="508"/>
      <c r="Q1500" s="508"/>
      <c r="R1500" s="508"/>
      <c r="S1500" s="508"/>
      <c r="T1500" s="508"/>
      <c r="U1500" s="508"/>
      <c r="V1500" s="508"/>
      <c r="W1500" s="508"/>
      <c r="X1500" s="508"/>
      <c r="Y1500" s="508"/>
      <c r="Z1500" s="508"/>
      <c r="AA1500" s="508"/>
      <c r="AB1500" s="508"/>
      <c r="AC1500" s="508"/>
      <c r="AD1500" s="508"/>
      <c r="AE1500" s="508"/>
      <c r="AF1500" s="508"/>
      <c r="AG1500" s="508"/>
      <c r="AH1500" s="508"/>
      <c r="AI1500" s="508"/>
      <c r="AJ1500" s="508"/>
      <c r="AK1500" s="509">
        <f t="shared" si="301"/>
        <v>0</v>
      </c>
      <c r="AL1500" s="509">
        <f t="shared" si="302"/>
        <v>1</v>
      </c>
      <c r="AM1500" s="729">
        <f>IF(Tableau3[[#This Row],[N° pièce]]="",0,(Tableau3[[#This Row],[hors TVA]]+(Tableau3[[#This Row],[hors TVA]]*Tableau3[[#This Row],[Taux TVA]])-(Tableau3[[#This Row],[hors TVA]]*Tableau3[[#This Row],[Taux TVA]]*Tableau3[[#This Row],[Régime TVA Récupération:]]))*Tableau3[[#This Row],[Type 1]])</f>
        <v>0</v>
      </c>
      <c r="AN1500" s="729">
        <f>IF(Tableau3[[#This Row],[N° pièce]]="",0,IF($K$2="pôle",((Tableau3[[#This Row],[hors TVA]]+(Tableau3[[#This Row],[hors TVA]]*$H1500)-(Tableau3[[#This Row],[hors TVA]]*Tableau3[[#This Row],[Taux TVA]]*Tableau3[[#This Row],[Régime TVA Récupération:]]))*Tableau3[[#This Row],[Type 2]]),0))</f>
        <v>0</v>
      </c>
      <c r="AO1500" s="729">
        <f t="shared" si="303"/>
        <v>0</v>
      </c>
      <c r="AP1500" s="255">
        <f t="shared" si="304"/>
        <v>0</v>
      </c>
      <c r="AQ1500" s="506">
        <f t="shared" si="305"/>
        <v>0</v>
      </c>
      <c r="AR1500" s="671"/>
      <c r="AS1500" s="512"/>
      <c r="AT1500" s="513"/>
      <c r="AU1500" s="753"/>
      <c r="AV1500" s="484"/>
      <c r="AW1500" s="484"/>
      <c r="AX1500" s="484"/>
      <c r="AY1500" s="484"/>
      <c r="AZ1500" s="484"/>
    </row>
    <row r="1501" spans="1:52" ht="15" hidden="1">
      <c r="A1501" s="750"/>
      <c r="B1501" s="694"/>
      <c r="C1501" s="695"/>
      <c r="D1501" s="736"/>
      <c r="E1501" s="697"/>
      <c r="F1501" s="697"/>
      <c r="G1501" s="697"/>
      <c r="H1501" s="698">
        <v>0.21</v>
      </c>
      <c r="I1501" s="698">
        <v>1</v>
      </c>
      <c r="J1501" s="699"/>
      <c r="K1501" s="506">
        <f t="shared" si="299"/>
        <v>0</v>
      </c>
      <c r="L1501" s="508">
        <v>1</v>
      </c>
      <c r="M1501" s="508"/>
      <c r="N1501" s="737">
        <f t="shared" si="300"/>
        <v>1</v>
      </c>
      <c r="O1501" s="508"/>
      <c r="P1501" s="508"/>
      <c r="Q1501" s="508"/>
      <c r="R1501" s="508"/>
      <c r="S1501" s="508"/>
      <c r="T1501" s="508"/>
      <c r="U1501" s="508"/>
      <c r="V1501" s="508"/>
      <c r="W1501" s="508"/>
      <c r="X1501" s="508"/>
      <c r="Y1501" s="508"/>
      <c r="Z1501" s="508"/>
      <c r="AA1501" s="508"/>
      <c r="AB1501" s="508"/>
      <c r="AC1501" s="508"/>
      <c r="AD1501" s="508"/>
      <c r="AE1501" s="508"/>
      <c r="AF1501" s="508"/>
      <c r="AG1501" s="508"/>
      <c r="AH1501" s="508"/>
      <c r="AI1501" s="508"/>
      <c r="AJ1501" s="508"/>
      <c r="AK1501" s="509">
        <f t="shared" si="301"/>
        <v>0</v>
      </c>
      <c r="AL1501" s="509">
        <f t="shared" si="302"/>
        <v>1</v>
      </c>
      <c r="AM1501" s="729">
        <f>IF(Tableau3[[#This Row],[N° pièce]]="",0,(Tableau3[[#This Row],[hors TVA]]+(Tableau3[[#This Row],[hors TVA]]*Tableau3[[#This Row],[Taux TVA]])-(Tableau3[[#This Row],[hors TVA]]*Tableau3[[#This Row],[Taux TVA]]*Tableau3[[#This Row],[Régime TVA Récupération:]]))*Tableau3[[#This Row],[Type 1]])</f>
        <v>0</v>
      </c>
      <c r="AN1501" s="729">
        <f>IF(Tableau3[[#This Row],[N° pièce]]="",0,IF($K$2="pôle",((Tableau3[[#This Row],[hors TVA]]+(Tableau3[[#This Row],[hors TVA]]*$H1501)-(Tableau3[[#This Row],[hors TVA]]*Tableau3[[#This Row],[Taux TVA]]*Tableau3[[#This Row],[Régime TVA Récupération:]]))*Tableau3[[#This Row],[Type 2]]),0))</f>
        <v>0</v>
      </c>
      <c r="AO1501" s="729">
        <f t="shared" si="303"/>
        <v>0</v>
      </c>
      <c r="AP1501" s="255">
        <f t="shared" si="304"/>
        <v>0</v>
      </c>
      <c r="AQ1501" s="506">
        <f t="shared" si="305"/>
        <v>0</v>
      </c>
      <c r="AR1501" s="671"/>
      <c r="AS1501" s="512"/>
      <c r="AT1501" s="513"/>
      <c r="AU1501" s="753"/>
      <c r="AV1501" s="484"/>
      <c r="AW1501" s="484"/>
      <c r="AX1501" s="484"/>
      <c r="AY1501" s="484"/>
      <c r="AZ1501" s="484"/>
    </row>
    <row r="1502" spans="1:52" ht="15" hidden="1">
      <c r="A1502" s="750"/>
      <c r="B1502" s="694"/>
      <c r="C1502" s="695"/>
      <c r="D1502" s="736"/>
      <c r="E1502" s="697"/>
      <c r="F1502" s="697"/>
      <c r="G1502" s="697"/>
      <c r="H1502" s="698">
        <v>0.21</v>
      </c>
      <c r="I1502" s="698">
        <v>1</v>
      </c>
      <c r="J1502" s="699"/>
      <c r="K1502" s="506">
        <f t="shared" si="299"/>
        <v>0</v>
      </c>
      <c r="L1502" s="508">
        <v>1</v>
      </c>
      <c r="M1502" s="508"/>
      <c r="N1502" s="737">
        <f t="shared" si="300"/>
        <v>1</v>
      </c>
      <c r="O1502" s="508"/>
      <c r="P1502" s="508"/>
      <c r="Q1502" s="508"/>
      <c r="R1502" s="508"/>
      <c r="S1502" s="508"/>
      <c r="T1502" s="508"/>
      <c r="U1502" s="508"/>
      <c r="V1502" s="508"/>
      <c r="W1502" s="508"/>
      <c r="X1502" s="508"/>
      <c r="Y1502" s="508"/>
      <c r="Z1502" s="508"/>
      <c r="AA1502" s="508"/>
      <c r="AB1502" s="508"/>
      <c r="AC1502" s="508"/>
      <c r="AD1502" s="508"/>
      <c r="AE1502" s="508"/>
      <c r="AF1502" s="508"/>
      <c r="AG1502" s="508"/>
      <c r="AH1502" s="508"/>
      <c r="AI1502" s="508"/>
      <c r="AJ1502" s="508"/>
      <c r="AK1502" s="509">
        <f t="shared" si="301"/>
        <v>0</v>
      </c>
      <c r="AL1502" s="509">
        <f t="shared" si="302"/>
        <v>1</v>
      </c>
      <c r="AM1502" s="729">
        <f>IF(Tableau3[[#This Row],[N° pièce]]="",0,(Tableau3[[#This Row],[hors TVA]]+(Tableau3[[#This Row],[hors TVA]]*Tableau3[[#This Row],[Taux TVA]])-(Tableau3[[#This Row],[hors TVA]]*Tableau3[[#This Row],[Taux TVA]]*Tableau3[[#This Row],[Régime TVA Récupération:]]))*Tableau3[[#This Row],[Type 1]])</f>
        <v>0</v>
      </c>
      <c r="AN1502" s="729">
        <f>IF(Tableau3[[#This Row],[N° pièce]]="",0,IF($K$2="pôle",((Tableau3[[#This Row],[hors TVA]]+(Tableau3[[#This Row],[hors TVA]]*$H1502)-(Tableau3[[#This Row],[hors TVA]]*Tableau3[[#This Row],[Taux TVA]]*Tableau3[[#This Row],[Régime TVA Récupération:]]))*Tableau3[[#This Row],[Type 2]]),0))</f>
        <v>0</v>
      </c>
      <c r="AO1502" s="729">
        <f t="shared" si="303"/>
        <v>0</v>
      </c>
      <c r="AP1502" s="255">
        <f t="shared" si="304"/>
        <v>0</v>
      </c>
      <c r="AQ1502" s="506">
        <f t="shared" si="305"/>
        <v>0</v>
      </c>
      <c r="AR1502" s="671"/>
      <c r="AS1502" s="512"/>
      <c r="AT1502" s="513"/>
      <c r="AU1502" s="753"/>
      <c r="AV1502" s="484"/>
      <c r="AW1502" s="484"/>
      <c r="AX1502" s="484"/>
      <c r="AY1502" s="484"/>
      <c r="AZ1502" s="484"/>
    </row>
    <row r="1503" spans="1:52" ht="15" hidden="1">
      <c r="A1503" s="750"/>
      <c r="B1503" s="694"/>
      <c r="C1503" s="695"/>
      <c r="D1503" s="736"/>
      <c r="E1503" s="697"/>
      <c r="F1503" s="697"/>
      <c r="G1503" s="697"/>
      <c r="H1503" s="698">
        <v>0.21</v>
      </c>
      <c r="I1503" s="698">
        <v>1</v>
      </c>
      <c r="J1503" s="699"/>
      <c r="K1503" s="506">
        <f t="shared" si="299"/>
        <v>0</v>
      </c>
      <c r="L1503" s="508">
        <v>1</v>
      </c>
      <c r="M1503" s="508"/>
      <c r="N1503" s="737">
        <f t="shared" si="300"/>
        <v>1</v>
      </c>
      <c r="O1503" s="508"/>
      <c r="P1503" s="508"/>
      <c r="Q1503" s="508"/>
      <c r="R1503" s="508"/>
      <c r="S1503" s="508"/>
      <c r="T1503" s="508"/>
      <c r="U1503" s="508"/>
      <c r="V1503" s="508"/>
      <c r="W1503" s="508"/>
      <c r="X1503" s="508"/>
      <c r="Y1503" s="508"/>
      <c r="Z1503" s="508"/>
      <c r="AA1503" s="508"/>
      <c r="AB1503" s="508"/>
      <c r="AC1503" s="508"/>
      <c r="AD1503" s="508"/>
      <c r="AE1503" s="508"/>
      <c r="AF1503" s="508"/>
      <c r="AG1503" s="508"/>
      <c r="AH1503" s="508"/>
      <c r="AI1503" s="508"/>
      <c r="AJ1503" s="508"/>
      <c r="AK1503" s="509">
        <f t="shared" si="301"/>
        <v>0</v>
      </c>
      <c r="AL1503" s="509">
        <f t="shared" si="302"/>
        <v>1</v>
      </c>
      <c r="AM1503" s="729">
        <f>IF(Tableau3[[#This Row],[N° pièce]]="",0,(Tableau3[[#This Row],[hors TVA]]+(Tableau3[[#This Row],[hors TVA]]*Tableau3[[#This Row],[Taux TVA]])-(Tableau3[[#This Row],[hors TVA]]*Tableau3[[#This Row],[Taux TVA]]*Tableau3[[#This Row],[Régime TVA Récupération:]]))*Tableau3[[#This Row],[Type 1]])</f>
        <v>0</v>
      </c>
      <c r="AN1503" s="729">
        <f>IF(Tableau3[[#This Row],[N° pièce]]="",0,IF($K$2="pôle",((Tableau3[[#This Row],[hors TVA]]+(Tableau3[[#This Row],[hors TVA]]*$H1503)-(Tableau3[[#This Row],[hors TVA]]*Tableau3[[#This Row],[Taux TVA]]*Tableau3[[#This Row],[Régime TVA Récupération:]]))*Tableau3[[#This Row],[Type 2]]),0))</f>
        <v>0</v>
      </c>
      <c r="AO1503" s="729">
        <f t="shared" si="303"/>
        <v>0</v>
      </c>
      <c r="AP1503" s="255">
        <f t="shared" si="304"/>
        <v>0</v>
      </c>
      <c r="AQ1503" s="506">
        <f t="shared" si="305"/>
        <v>0</v>
      </c>
      <c r="AR1503" s="671"/>
      <c r="AS1503" s="512"/>
      <c r="AT1503" s="513"/>
      <c r="AU1503" s="753"/>
      <c r="AV1503" s="484"/>
      <c r="AW1503" s="484"/>
      <c r="AX1503" s="484"/>
      <c r="AY1503" s="484"/>
      <c r="AZ1503" s="484"/>
    </row>
    <row r="1504" spans="1:52" ht="15" hidden="1">
      <c r="A1504" s="750"/>
      <c r="B1504" s="694"/>
      <c r="C1504" s="695"/>
      <c r="D1504" s="736"/>
      <c r="E1504" s="697"/>
      <c r="F1504" s="697"/>
      <c r="G1504" s="697"/>
      <c r="H1504" s="698">
        <v>0.21</v>
      </c>
      <c r="I1504" s="698">
        <v>1</v>
      </c>
      <c r="J1504" s="699"/>
      <c r="K1504" s="506">
        <f t="shared" si="299"/>
        <v>0</v>
      </c>
      <c r="L1504" s="508">
        <v>1</v>
      </c>
      <c r="M1504" s="508"/>
      <c r="N1504" s="737">
        <f t="shared" si="300"/>
        <v>1</v>
      </c>
      <c r="O1504" s="508"/>
      <c r="P1504" s="508"/>
      <c r="Q1504" s="508"/>
      <c r="R1504" s="508"/>
      <c r="S1504" s="508"/>
      <c r="T1504" s="508"/>
      <c r="U1504" s="508"/>
      <c r="V1504" s="508"/>
      <c r="W1504" s="508"/>
      <c r="X1504" s="508"/>
      <c r="Y1504" s="508"/>
      <c r="Z1504" s="508"/>
      <c r="AA1504" s="508"/>
      <c r="AB1504" s="508"/>
      <c r="AC1504" s="508"/>
      <c r="AD1504" s="508"/>
      <c r="AE1504" s="508"/>
      <c r="AF1504" s="508"/>
      <c r="AG1504" s="508"/>
      <c r="AH1504" s="508"/>
      <c r="AI1504" s="508"/>
      <c r="AJ1504" s="508"/>
      <c r="AK1504" s="509">
        <f t="shared" si="301"/>
        <v>0</v>
      </c>
      <c r="AL1504" s="509">
        <f t="shared" si="302"/>
        <v>1</v>
      </c>
      <c r="AM1504" s="729">
        <f>IF(Tableau3[[#This Row],[N° pièce]]="",0,(Tableau3[[#This Row],[hors TVA]]+(Tableau3[[#This Row],[hors TVA]]*Tableau3[[#This Row],[Taux TVA]])-(Tableau3[[#This Row],[hors TVA]]*Tableau3[[#This Row],[Taux TVA]]*Tableau3[[#This Row],[Régime TVA Récupération:]]))*Tableau3[[#This Row],[Type 1]])</f>
        <v>0</v>
      </c>
      <c r="AN1504" s="729">
        <f>IF(Tableau3[[#This Row],[N° pièce]]="",0,IF($K$2="pôle",((Tableau3[[#This Row],[hors TVA]]+(Tableau3[[#This Row],[hors TVA]]*$H1504)-(Tableau3[[#This Row],[hors TVA]]*Tableau3[[#This Row],[Taux TVA]]*Tableau3[[#This Row],[Régime TVA Récupération:]]))*Tableau3[[#This Row],[Type 2]]),0))</f>
        <v>0</v>
      </c>
      <c r="AO1504" s="729">
        <f t="shared" si="303"/>
        <v>0</v>
      </c>
      <c r="AP1504" s="255">
        <f t="shared" si="304"/>
        <v>0</v>
      </c>
      <c r="AQ1504" s="506">
        <f t="shared" si="305"/>
        <v>0</v>
      </c>
      <c r="AR1504" s="671"/>
      <c r="AS1504" s="512"/>
      <c r="AT1504" s="513"/>
      <c r="AU1504" s="753"/>
      <c r="AV1504" s="484"/>
      <c r="AW1504" s="484"/>
      <c r="AX1504" s="484"/>
      <c r="AY1504" s="484"/>
      <c r="AZ1504" s="484"/>
    </row>
    <row r="1505" spans="1:52" ht="15" hidden="1">
      <c r="A1505" s="750"/>
      <c r="B1505" s="694"/>
      <c r="C1505" s="695"/>
      <c r="D1505" s="736"/>
      <c r="E1505" s="697"/>
      <c r="F1505" s="697"/>
      <c r="G1505" s="697"/>
      <c r="H1505" s="698">
        <v>0.21</v>
      </c>
      <c r="I1505" s="698">
        <v>1</v>
      </c>
      <c r="J1505" s="699"/>
      <c r="K1505" s="506">
        <f t="shared" si="299"/>
        <v>0</v>
      </c>
      <c r="L1505" s="508">
        <v>1</v>
      </c>
      <c r="M1505" s="508"/>
      <c r="N1505" s="737">
        <f t="shared" si="300"/>
        <v>1</v>
      </c>
      <c r="O1505" s="508"/>
      <c r="P1505" s="508"/>
      <c r="Q1505" s="508"/>
      <c r="R1505" s="508"/>
      <c r="S1505" s="508"/>
      <c r="T1505" s="508"/>
      <c r="U1505" s="508"/>
      <c r="V1505" s="508"/>
      <c r="W1505" s="508"/>
      <c r="X1505" s="508"/>
      <c r="Y1505" s="508"/>
      <c r="Z1505" s="508"/>
      <c r="AA1505" s="508"/>
      <c r="AB1505" s="508"/>
      <c r="AC1505" s="508"/>
      <c r="AD1505" s="508"/>
      <c r="AE1505" s="508"/>
      <c r="AF1505" s="508"/>
      <c r="AG1505" s="508"/>
      <c r="AH1505" s="508"/>
      <c r="AI1505" s="508"/>
      <c r="AJ1505" s="508"/>
      <c r="AK1505" s="509">
        <f t="shared" si="301"/>
        <v>0</v>
      </c>
      <c r="AL1505" s="509">
        <f t="shared" si="302"/>
        <v>1</v>
      </c>
      <c r="AM1505" s="729">
        <f>IF(Tableau3[[#This Row],[N° pièce]]="",0,(Tableau3[[#This Row],[hors TVA]]+(Tableau3[[#This Row],[hors TVA]]*Tableau3[[#This Row],[Taux TVA]])-(Tableau3[[#This Row],[hors TVA]]*Tableau3[[#This Row],[Taux TVA]]*Tableau3[[#This Row],[Régime TVA Récupération:]]))*Tableau3[[#This Row],[Type 1]])</f>
        <v>0</v>
      </c>
      <c r="AN1505" s="729">
        <f>IF(Tableau3[[#This Row],[N° pièce]]="",0,IF($K$2="pôle",((Tableau3[[#This Row],[hors TVA]]+(Tableau3[[#This Row],[hors TVA]]*$H1505)-(Tableau3[[#This Row],[hors TVA]]*Tableau3[[#This Row],[Taux TVA]]*Tableau3[[#This Row],[Régime TVA Récupération:]]))*Tableau3[[#This Row],[Type 2]]),0))</f>
        <v>0</v>
      </c>
      <c r="AO1505" s="729">
        <f t="shared" si="303"/>
        <v>0</v>
      </c>
      <c r="AP1505" s="255">
        <f t="shared" si="304"/>
        <v>0</v>
      </c>
      <c r="AQ1505" s="506">
        <f t="shared" si="305"/>
        <v>0</v>
      </c>
      <c r="AR1505" s="671"/>
      <c r="AS1505" s="512"/>
      <c r="AT1505" s="513"/>
      <c r="AU1505" s="753"/>
      <c r="AV1505" s="484"/>
      <c r="AW1505" s="484"/>
      <c r="AX1505" s="484"/>
      <c r="AY1505" s="484"/>
      <c r="AZ1505" s="484"/>
    </row>
    <row r="1506" spans="1:52" ht="15" hidden="1">
      <c r="A1506" s="750"/>
      <c r="B1506" s="694"/>
      <c r="C1506" s="695"/>
      <c r="D1506" s="736"/>
      <c r="E1506" s="697"/>
      <c r="F1506" s="697"/>
      <c r="G1506" s="697"/>
      <c r="H1506" s="698">
        <v>0.21</v>
      </c>
      <c r="I1506" s="698">
        <v>1</v>
      </c>
      <c r="J1506" s="699"/>
      <c r="K1506" s="506">
        <f t="shared" si="299"/>
        <v>0</v>
      </c>
      <c r="L1506" s="508">
        <v>1</v>
      </c>
      <c r="M1506" s="508"/>
      <c r="N1506" s="737">
        <f t="shared" si="300"/>
        <v>1</v>
      </c>
      <c r="O1506" s="508"/>
      <c r="P1506" s="508"/>
      <c r="Q1506" s="508"/>
      <c r="R1506" s="508"/>
      <c r="S1506" s="508"/>
      <c r="T1506" s="508"/>
      <c r="U1506" s="508"/>
      <c r="V1506" s="508"/>
      <c r="W1506" s="508"/>
      <c r="X1506" s="508"/>
      <c r="Y1506" s="508"/>
      <c r="Z1506" s="508"/>
      <c r="AA1506" s="508"/>
      <c r="AB1506" s="508"/>
      <c r="AC1506" s="508"/>
      <c r="AD1506" s="508"/>
      <c r="AE1506" s="508"/>
      <c r="AF1506" s="508"/>
      <c r="AG1506" s="508"/>
      <c r="AH1506" s="508"/>
      <c r="AI1506" s="508"/>
      <c r="AJ1506" s="508"/>
      <c r="AK1506" s="509">
        <f t="shared" si="301"/>
        <v>0</v>
      </c>
      <c r="AL1506" s="509">
        <f t="shared" si="302"/>
        <v>1</v>
      </c>
      <c r="AM1506" s="729">
        <f>IF(Tableau3[[#This Row],[N° pièce]]="",0,(Tableau3[[#This Row],[hors TVA]]+(Tableau3[[#This Row],[hors TVA]]*Tableau3[[#This Row],[Taux TVA]])-(Tableau3[[#This Row],[hors TVA]]*Tableau3[[#This Row],[Taux TVA]]*Tableau3[[#This Row],[Régime TVA Récupération:]]))*Tableau3[[#This Row],[Type 1]])</f>
        <v>0</v>
      </c>
      <c r="AN1506" s="729">
        <f>IF(Tableau3[[#This Row],[N° pièce]]="",0,IF($K$2="pôle",((Tableau3[[#This Row],[hors TVA]]+(Tableau3[[#This Row],[hors TVA]]*$H1506)-(Tableau3[[#This Row],[hors TVA]]*Tableau3[[#This Row],[Taux TVA]]*Tableau3[[#This Row],[Régime TVA Récupération:]]))*Tableau3[[#This Row],[Type 2]]),0))</f>
        <v>0</v>
      </c>
      <c r="AO1506" s="729">
        <f t="shared" si="303"/>
        <v>0</v>
      </c>
      <c r="AP1506" s="255">
        <f t="shared" si="304"/>
        <v>0</v>
      </c>
      <c r="AQ1506" s="506">
        <f t="shared" si="305"/>
        <v>0</v>
      </c>
      <c r="AR1506" s="671"/>
      <c r="AS1506" s="512"/>
      <c r="AT1506" s="513"/>
      <c r="AU1506" s="753"/>
      <c r="AV1506" s="484"/>
      <c r="AW1506" s="484"/>
      <c r="AX1506" s="484"/>
      <c r="AY1506" s="484"/>
      <c r="AZ1506" s="484"/>
    </row>
    <row r="1507" spans="1:52" ht="15" hidden="1">
      <c r="A1507" s="750"/>
      <c r="B1507" s="694"/>
      <c r="C1507" s="695"/>
      <c r="D1507" s="736"/>
      <c r="E1507" s="697"/>
      <c r="F1507" s="697"/>
      <c r="G1507" s="697"/>
      <c r="H1507" s="698">
        <v>0.21</v>
      </c>
      <c r="I1507" s="698">
        <v>1</v>
      </c>
      <c r="J1507" s="699"/>
      <c r="K1507" s="506">
        <f t="shared" si="299"/>
        <v>0</v>
      </c>
      <c r="L1507" s="508">
        <v>1</v>
      </c>
      <c r="M1507" s="508"/>
      <c r="N1507" s="737">
        <f t="shared" si="300"/>
        <v>1</v>
      </c>
      <c r="O1507" s="508"/>
      <c r="P1507" s="508"/>
      <c r="Q1507" s="508"/>
      <c r="R1507" s="508"/>
      <c r="S1507" s="508"/>
      <c r="T1507" s="508"/>
      <c r="U1507" s="508"/>
      <c r="V1507" s="508"/>
      <c r="W1507" s="508"/>
      <c r="X1507" s="508"/>
      <c r="Y1507" s="508"/>
      <c r="Z1507" s="508"/>
      <c r="AA1507" s="508"/>
      <c r="AB1507" s="508"/>
      <c r="AC1507" s="508"/>
      <c r="AD1507" s="508"/>
      <c r="AE1507" s="508"/>
      <c r="AF1507" s="508"/>
      <c r="AG1507" s="508"/>
      <c r="AH1507" s="508"/>
      <c r="AI1507" s="508"/>
      <c r="AJ1507" s="508"/>
      <c r="AK1507" s="509">
        <f t="shared" si="301"/>
        <v>0</v>
      </c>
      <c r="AL1507" s="509">
        <f t="shared" si="302"/>
        <v>1</v>
      </c>
      <c r="AM1507" s="729">
        <f>IF(Tableau3[[#This Row],[N° pièce]]="",0,(Tableau3[[#This Row],[hors TVA]]+(Tableau3[[#This Row],[hors TVA]]*Tableau3[[#This Row],[Taux TVA]])-(Tableau3[[#This Row],[hors TVA]]*Tableau3[[#This Row],[Taux TVA]]*Tableau3[[#This Row],[Régime TVA Récupération:]]))*Tableau3[[#This Row],[Type 1]])</f>
        <v>0</v>
      </c>
      <c r="AN1507" s="729">
        <f>IF(Tableau3[[#This Row],[N° pièce]]="",0,IF($K$2="pôle",((Tableau3[[#This Row],[hors TVA]]+(Tableau3[[#This Row],[hors TVA]]*$H1507)-(Tableau3[[#This Row],[hors TVA]]*Tableau3[[#This Row],[Taux TVA]]*Tableau3[[#This Row],[Régime TVA Récupération:]]))*Tableau3[[#This Row],[Type 2]]),0))</f>
        <v>0</v>
      </c>
      <c r="AO1507" s="729">
        <f t="shared" si="303"/>
        <v>0</v>
      </c>
      <c r="AP1507" s="255">
        <f t="shared" si="304"/>
        <v>0</v>
      </c>
      <c r="AQ1507" s="506">
        <f t="shared" si="305"/>
        <v>0</v>
      </c>
      <c r="AR1507" s="671"/>
      <c r="AS1507" s="512"/>
      <c r="AT1507" s="513"/>
      <c r="AU1507" s="753"/>
      <c r="AV1507" s="484"/>
      <c r="AW1507" s="484"/>
      <c r="AX1507" s="484"/>
      <c r="AY1507" s="484"/>
      <c r="AZ1507" s="484"/>
    </row>
    <row r="1508" spans="1:52" ht="15" hidden="1">
      <c r="A1508" s="750"/>
      <c r="B1508" s="694"/>
      <c r="C1508" s="695"/>
      <c r="D1508" s="736"/>
      <c r="E1508" s="697"/>
      <c r="F1508" s="697"/>
      <c r="G1508" s="697"/>
      <c r="H1508" s="698">
        <v>0.21</v>
      </c>
      <c r="I1508" s="698">
        <v>1</v>
      </c>
      <c r="J1508" s="699"/>
      <c r="K1508" s="506">
        <f t="shared" si="299"/>
        <v>0</v>
      </c>
      <c r="L1508" s="508">
        <v>1</v>
      </c>
      <c r="M1508" s="508"/>
      <c r="N1508" s="737">
        <f t="shared" si="300"/>
        <v>1</v>
      </c>
      <c r="O1508" s="508"/>
      <c r="P1508" s="508"/>
      <c r="Q1508" s="508"/>
      <c r="R1508" s="508"/>
      <c r="S1508" s="508"/>
      <c r="T1508" s="508"/>
      <c r="U1508" s="508"/>
      <c r="V1508" s="508"/>
      <c r="W1508" s="508"/>
      <c r="X1508" s="508"/>
      <c r="Y1508" s="508"/>
      <c r="Z1508" s="508"/>
      <c r="AA1508" s="508"/>
      <c r="AB1508" s="508"/>
      <c r="AC1508" s="508"/>
      <c r="AD1508" s="508"/>
      <c r="AE1508" s="508"/>
      <c r="AF1508" s="508"/>
      <c r="AG1508" s="508"/>
      <c r="AH1508" s="508"/>
      <c r="AI1508" s="508"/>
      <c r="AJ1508" s="508"/>
      <c r="AK1508" s="509">
        <f t="shared" si="301"/>
        <v>0</v>
      </c>
      <c r="AL1508" s="509">
        <f t="shared" si="302"/>
        <v>1</v>
      </c>
      <c r="AM1508" s="729">
        <f>IF(Tableau3[[#This Row],[N° pièce]]="",0,(Tableau3[[#This Row],[hors TVA]]+(Tableau3[[#This Row],[hors TVA]]*Tableau3[[#This Row],[Taux TVA]])-(Tableau3[[#This Row],[hors TVA]]*Tableau3[[#This Row],[Taux TVA]]*Tableau3[[#This Row],[Régime TVA Récupération:]]))*Tableau3[[#This Row],[Type 1]])</f>
        <v>0</v>
      </c>
      <c r="AN1508" s="729">
        <f>IF(Tableau3[[#This Row],[N° pièce]]="",0,IF($K$2="pôle",((Tableau3[[#This Row],[hors TVA]]+(Tableau3[[#This Row],[hors TVA]]*$H1508)-(Tableau3[[#This Row],[hors TVA]]*Tableau3[[#This Row],[Taux TVA]]*Tableau3[[#This Row],[Régime TVA Récupération:]]))*Tableau3[[#This Row],[Type 2]]),0))</f>
        <v>0</v>
      </c>
      <c r="AO1508" s="729">
        <f t="shared" si="303"/>
        <v>0</v>
      </c>
      <c r="AP1508" s="255">
        <f t="shared" si="304"/>
        <v>0</v>
      </c>
      <c r="AQ1508" s="506">
        <f t="shared" si="305"/>
        <v>0</v>
      </c>
      <c r="AR1508" s="671"/>
      <c r="AS1508" s="512"/>
      <c r="AT1508" s="513"/>
      <c r="AU1508" s="753"/>
      <c r="AV1508" s="484"/>
      <c r="AW1508" s="484"/>
      <c r="AX1508" s="484"/>
      <c r="AY1508" s="484"/>
      <c r="AZ1508" s="484"/>
    </row>
    <row r="1509" spans="1:52" ht="15" hidden="1">
      <c r="A1509" s="750"/>
      <c r="B1509" s="694"/>
      <c r="C1509" s="695"/>
      <c r="D1509" s="736"/>
      <c r="E1509" s="697"/>
      <c r="F1509" s="697"/>
      <c r="G1509" s="697"/>
      <c r="H1509" s="698">
        <v>0.21</v>
      </c>
      <c r="I1509" s="698">
        <v>1</v>
      </c>
      <c r="J1509" s="699"/>
      <c r="K1509" s="506">
        <f t="shared" si="299"/>
        <v>0</v>
      </c>
      <c r="L1509" s="508">
        <v>1</v>
      </c>
      <c r="M1509" s="508"/>
      <c r="N1509" s="737">
        <f t="shared" si="300"/>
        <v>1</v>
      </c>
      <c r="O1509" s="508"/>
      <c r="P1509" s="508"/>
      <c r="Q1509" s="508"/>
      <c r="R1509" s="508"/>
      <c r="S1509" s="508"/>
      <c r="T1509" s="508"/>
      <c r="U1509" s="508"/>
      <c r="V1509" s="508"/>
      <c r="W1509" s="508"/>
      <c r="X1509" s="508"/>
      <c r="Y1509" s="508"/>
      <c r="Z1509" s="508"/>
      <c r="AA1509" s="508"/>
      <c r="AB1509" s="508"/>
      <c r="AC1509" s="508"/>
      <c r="AD1509" s="508"/>
      <c r="AE1509" s="508"/>
      <c r="AF1509" s="508"/>
      <c r="AG1509" s="508"/>
      <c r="AH1509" s="508"/>
      <c r="AI1509" s="508"/>
      <c r="AJ1509" s="508"/>
      <c r="AK1509" s="509">
        <f t="shared" si="301"/>
        <v>0</v>
      </c>
      <c r="AL1509" s="509">
        <f t="shared" si="302"/>
        <v>1</v>
      </c>
      <c r="AM1509" s="729">
        <f>IF(Tableau3[[#This Row],[N° pièce]]="",0,(Tableau3[[#This Row],[hors TVA]]+(Tableau3[[#This Row],[hors TVA]]*Tableau3[[#This Row],[Taux TVA]])-(Tableau3[[#This Row],[hors TVA]]*Tableau3[[#This Row],[Taux TVA]]*Tableau3[[#This Row],[Régime TVA Récupération:]]))*Tableau3[[#This Row],[Type 1]])</f>
        <v>0</v>
      </c>
      <c r="AN1509" s="729">
        <f>IF(Tableau3[[#This Row],[N° pièce]]="",0,IF($K$2="pôle",((Tableau3[[#This Row],[hors TVA]]+(Tableau3[[#This Row],[hors TVA]]*$H1509)-(Tableau3[[#This Row],[hors TVA]]*Tableau3[[#This Row],[Taux TVA]]*Tableau3[[#This Row],[Régime TVA Récupération:]]))*Tableau3[[#This Row],[Type 2]]),0))</f>
        <v>0</v>
      </c>
      <c r="AO1509" s="729">
        <f t="shared" si="303"/>
        <v>0</v>
      </c>
      <c r="AP1509" s="255">
        <f t="shared" si="304"/>
        <v>0</v>
      </c>
      <c r="AQ1509" s="506">
        <f t="shared" si="305"/>
        <v>0</v>
      </c>
      <c r="AR1509" s="671"/>
      <c r="AS1509" s="512"/>
      <c r="AT1509" s="513"/>
      <c r="AU1509" s="753"/>
      <c r="AV1509" s="484"/>
      <c r="AW1509" s="484"/>
      <c r="AX1509" s="484"/>
      <c r="AY1509" s="484"/>
      <c r="AZ1509" s="484"/>
    </row>
    <row r="1510" spans="1:52" ht="15" hidden="1">
      <c r="A1510" s="750"/>
      <c r="B1510" s="694"/>
      <c r="C1510" s="695"/>
      <c r="D1510" s="736"/>
      <c r="E1510" s="697"/>
      <c r="F1510" s="697"/>
      <c r="G1510" s="697"/>
      <c r="H1510" s="698">
        <v>0.21</v>
      </c>
      <c r="I1510" s="698">
        <v>1</v>
      </c>
      <c r="J1510" s="699"/>
      <c r="K1510" s="506">
        <f t="shared" si="299"/>
        <v>0</v>
      </c>
      <c r="L1510" s="508">
        <v>1</v>
      </c>
      <c r="M1510" s="508"/>
      <c r="N1510" s="737">
        <f t="shared" si="300"/>
        <v>1</v>
      </c>
      <c r="O1510" s="508"/>
      <c r="P1510" s="508"/>
      <c r="Q1510" s="508"/>
      <c r="R1510" s="508"/>
      <c r="S1510" s="508"/>
      <c r="T1510" s="508"/>
      <c r="U1510" s="508"/>
      <c r="V1510" s="508"/>
      <c r="W1510" s="508"/>
      <c r="X1510" s="508"/>
      <c r="Y1510" s="508"/>
      <c r="Z1510" s="508"/>
      <c r="AA1510" s="508"/>
      <c r="AB1510" s="508"/>
      <c r="AC1510" s="508"/>
      <c r="AD1510" s="508"/>
      <c r="AE1510" s="508"/>
      <c r="AF1510" s="508"/>
      <c r="AG1510" s="508"/>
      <c r="AH1510" s="508"/>
      <c r="AI1510" s="508"/>
      <c r="AJ1510" s="508"/>
      <c r="AK1510" s="509">
        <f t="shared" si="301"/>
        <v>0</v>
      </c>
      <c r="AL1510" s="509">
        <f t="shared" si="302"/>
        <v>1</v>
      </c>
      <c r="AM1510" s="729">
        <f>IF(Tableau3[[#This Row],[N° pièce]]="",0,(Tableau3[[#This Row],[hors TVA]]+(Tableau3[[#This Row],[hors TVA]]*Tableau3[[#This Row],[Taux TVA]])-(Tableau3[[#This Row],[hors TVA]]*Tableau3[[#This Row],[Taux TVA]]*Tableau3[[#This Row],[Régime TVA Récupération:]]))*Tableau3[[#This Row],[Type 1]])</f>
        <v>0</v>
      </c>
      <c r="AN1510" s="729">
        <f>IF(Tableau3[[#This Row],[N° pièce]]="",0,IF($K$2="pôle",((Tableau3[[#This Row],[hors TVA]]+(Tableau3[[#This Row],[hors TVA]]*$H1510)-(Tableau3[[#This Row],[hors TVA]]*Tableau3[[#This Row],[Taux TVA]]*Tableau3[[#This Row],[Régime TVA Récupération:]]))*Tableau3[[#This Row],[Type 2]]),0))</f>
        <v>0</v>
      </c>
      <c r="AO1510" s="729">
        <f t="shared" si="303"/>
        <v>0</v>
      </c>
      <c r="AP1510" s="255">
        <f t="shared" si="304"/>
        <v>0</v>
      </c>
      <c r="AQ1510" s="506">
        <f t="shared" si="305"/>
        <v>0</v>
      </c>
      <c r="AR1510" s="671"/>
      <c r="AS1510" s="512"/>
      <c r="AT1510" s="513"/>
      <c r="AU1510" s="753"/>
      <c r="AV1510" s="484"/>
      <c r="AW1510" s="484"/>
      <c r="AX1510" s="484"/>
      <c r="AY1510" s="484"/>
      <c r="AZ1510" s="484"/>
    </row>
    <row r="1511" spans="1:52" ht="15" hidden="1">
      <c r="A1511" s="750"/>
      <c r="B1511" s="694"/>
      <c r="C1511" s="695"/>
      <c r="D1511" s="736"/>
      <c r="E1511" s="697"/>
      <c r="F1511" s="697"/>
      <c r="G1511" s="697"/>
      <c r="H1511" s="698">
        <v>0.21</v>
      </c>
      <c r="I1511" s="698">
        <v>1</v>
      </c>
      <c r="J1511" s="699"/>
      <c r="K1511" s="506">
        <f t="shared" si="299"/>
        <v>0</v>
      </c>
      <c r="L1511" s="508">
        <v>1</v>
      </c>
      <c r="M1511" s="508"/>
      <c r="N1511" s="737">
        <f t="shared" si="300"/>
        <v>1</v>
      </c>
      <c r="O1511" s="508"/>
      <c r="P1511" s="508"/>
      <c r="Q1511" s="508"/>
      <c r="R1511" s="508"/>
      <c r="S1511" s="508"/>
      <c r="T1511" s="508"/>
      <c r="U1511" s="508"/>
      <c r="V1511" s="508"/>
      <c r="W1511" s="508"/>
      <c r="X1511" s="508"/>
      <c r="Y1511" s="508"/>
      <c r="Z1511" s="508"/>
      <c r="AA1511" s="508"/>
      <c r="AB1511" s="508"/>
      <c r="AC1511" s="508"/>
      <c r="AD1511" s="508"/>
      <c r="AE1511" s="508"/>
      <c r="AF1511" s="508"/>
      <c r="AG1511" s="508"/>
      <c r="AH1511" s="508"/>
      <c r="AI1511" s="508"/>
      <c r="AJ1511" s="508"/>
      <c r="AK1511" s="509">
        <f t="shared" si="301"/>
        <v>0</v>
      </c>
      <c r="AL1511" s="509">
        <f t="shared" si="302"/>
        <v>1</v>
      </c>
      <c r="AM1511" s="729">
        <f>IF(Tableau3[[#This Row],[N° pièce]]="",0,(Tableau3[[#This Row],[hors TVA]]+(Tableau3[[#This Row],[hors TVA]]*Tableau3[[#This Row],[Taux TVA]])-(Tableau3[[#This Row],[hors TVA]]*Tableau3[[#This Row],[Taux TVA]]*Tableau3[[#This Row],[Régime TVA Récupération:]]))*Tableau3[[#This Row],[Type 1]])</f>
        <v>0</v>
      </c>
      <c r="AN1511" s="729">
        <f>IF(Tableau3[[#This Row],[N° pièce]]="",0,IF($K$2="pôle",((Tableau3[[#This Row],[hors TVA]]+(Tableau3[[#This Row],[hors TVA]]*$H1511)-(Tableau3[[#This Row],[hors TVA]]*Tableau3[[#This Row],[Taux TVA]]*Tableau3[[#This Row],[Régime TVA Récupération:]]))*Tableau3[[#This Row],[Type 2]]),0))</f>
        <v>0</v>
      </c>
      <c r="AO1511" s="729">
        <f t="shared" si="303"/>
        <v>0</v>
      </c>
      <c r="AP1511" s="255">
        <f t="shared" si="304"/>
        <v>0</v>
      </c>
      <c r="AQ1511" s="506">
        <f t="shared" si="305"/>
        <v>0</v>
      </c>
      <c r="AR1511" s="671"/>
      <c r="AS1511" s="512"/>
      <c r="AT1511" s="513"/>
      <c r="AU1511" s="753"/>
      <c r="AV1511" s="484"/>
      <c r="AW1511" s="484"/>
      <c r="AX1511" s="484"/>
      <c r="AY1511" s="484"/>
      <c r="AZ1511" s="484"/>
    </row>
    <row r="1512" spans="1:52" ht="15" hidden="1">
      <c r="A1512" s="750"/>
      <c r="B1512" s="694"/>
      <c r="C1512" s="695"/>
      <c r="D1512" s="736"/>
      <c r="E1512" s="697"/>
      <c r="F1512" s="697"/>
      <c r="G1512" s="697"/>
      <c r="H1512" s="698">
        <v>0.21</v>
      </c>
      <c r="I1512" s="698">
        <v>1</v>
      </c>
      <c r="J1512" s="699"/>
      <c r="K1512" s="506">
        <f t="shared" si="299"/>
        <v>0</v>
      </c>
      <c r="L1512" s="508">
        <v>1</v>
      </c>
      <c r="M1512" s="508"/>
      <c r="N1512" s="737">
        <f t="shared" si="300"/>
        <v>1</v>
      </c>
      <c r="O1512" s="508"/>
      <c r="P1512" s="508"/>
      <c r="Q1512" s="508"/>
      <c r="R1512" s="508"/>
      <c r="S1512" s="508"/>
      <c r="T1512" s="508"/>
      <c r="U1512" s="508"/>
      <c r="V1512" s="508"/>
      <c r="W1512" s="508"/>
      <c r="X1512" s="508"/>
      <c r="Y1512" s="508"/>
      <c r="Z1512" s="508"/>
      <c r="AA1512" s="508"/>
      <c r="AB1512" s="508"/>
      <c r="AC1512" s="508"/>
      <c r="AD1512" s="508"/>
      <c r="AE1512" s="508"/>
      <c r="AF1512" s="508"/>
      <c r="AG1512" s="508"/>
      <c r="AH1512" s="508"/>
      <c r="AI1512" s="508"/>
      <c r="AJ1512" s="508"/>
      <c r="AK1512" s="509">
        <f t="shared" si="301"/>
        <v>0</v>
      </c>
      <c r="AL1512" s="509">
        <f t="shared" si="302"/>
        <v>1</v>
      </c>
      <c r="AM1512" s="729">
        <f>IF(Tableau3[[#This Row],[N° pièce]]="",0,(Tableau3[[#This Row],[hors TVA]]+(Tableau3[[#This Row],[hors TVA]]*Tableau3[[#This Row],[Taux TVA]])-(Tableau3[[#This Row],[hors TVA]]*Tableau3[[#This Row],[Taux TVA]]*Tableau3[[#This Row],[Régime TVA Récupération:]]))*Tableau3[[#This Row],[Type 1]])</f>
        <v>0</v>
      </c>
      <c r="AN1512" s="729">
        <f>IF(Tableau3[[#This Row],[N° pièce]]="",0,IF($K$2="pôle",((Tableau3[[#This Row],[hors TVA]]+(Tableau3[[#This Row],[hors TVA]]*$H1512)-(Tableau3[[#This Row],[hors TVA]]*Tableau3[[#This Row],[Taux TVA]]*Tableau3[[#This Row],[Régime TVA Récupération:]]))*Tableau3[[#This Row],[Type 2]]),0))</f>
        <v>0</v>
      </c>
      <c r="AO1512" s="729">
        <f t="shared" si="303"/>
        <v>0</v>
      </c>
      <c r="AP1512" s="255">
        <f t="shared" si="304"/>
        <v>0</v>
      </c>
      <c r="AQ1512" s="506">
        <f t="shared" si="305"/>
        <v>0</v>
      </c>
      <c r="AR1512" s="671"/>
      <c r="AS1512" s="512"/>
      <c r="AT1512" s="513"/>
      <c r="AU1512" s="753"/>
      <c r="AV1512" s="484"/>
      <c r="AW1512" s="484"/>
      <c r="AX1512" s="484"/>
      <c r="AY1512" s="484"/>
      <c r="AZ1512" s="484"/>
    </row>
    <row r="1513" spans="1:52" ht="15" hidden="1">
      <c r="A1513" s="750"/>
      <c r="B1513" s="694"/>
      <c r="C1513" s="695"/>
      <c r="D1513" s="736"/>
      <c r="E1513" s="697"/>
      <c r="F1513" s="697"/>
      <c r="G1513" s="697"/>
      <c r="H1513" s="698">
        <v>0.21</v>
      </c>
      <c r="I1513" s="698">
        <v>1</v>
      </c>
      <c r="J1513" s="699"/>
      <c r="K1513" s="506">
        <f t="shared" si="299"/>
        <v>0</v>
      </c>
      <c r="L1513" s="508">
        <v>1</v>
      </c>
      <c r="M1513" s="508"/>
      <c r="N1513" s="737">
        <f t="shared" si="300"/>
        <v>1</v>
      </c>
      <c r="O1513" s="508"/>
      <c r="P1513" s="508"/>
      <c r="Q1513" s="508"/>
      <c r="R1513" s="508"/>
      <c r="S1513" s="508"/>
      <c r="T1513" s="508"/>
      <c r="U1513" s="508"/>
      <c r="V1513" s="508"/>
      <c r="W1513" s="508"/>
      <c r="X1513" s="508"/>
      <c r="Y1513" s="508"/>
      <c r="Z1513" s="508"/>
      <c r="AA1513" s="508"/>
      <c r="AB1513" s="508"/>
      <c r="AC1513" s="508"/>
      <c r="AD1513" s="508"/>
      <c r="AE1513" s="508"/>
      <c r="AF1513" s="508"/>
      <c r="AG1513" s="508"/>
      <c r="AH1513" s="508"/>
      <c r="AI1513" s="508"/>
      <c r="AJ1513" s="508"/>
      <c r="AK1513" s="509">
        <f t="shared" si="301"/>
        <v>0</v>
      </c>
      <c r="AL1513" s="509">
        <f t="shared" si="302"/>
        <v>1</v>
      </c>
      <c r="AM1513" s="729">
        <f>IF(Tableau3[[#This Row],[N° pièce]]="",0,(Tableau3[[#This Row],[hors TVA]]+(Tableau3[[#This Row],[hors TVA]]*Tableau3[[#This Row],[Taux TVA]])-(Tableau3[[#This Row],[hors TVA]]*Tableau3[[#This Row],[Taux TVA]]*Tableau3[[#This Row],[Régime TVA Récupération:]]))*Tableau3[[#This Row],[Type 1]])</f>
        <v>0</v>
      </c>
      <c r="AN1513" s="729">
        <f>IF(Tableau3[[#This Row],[N° pièce]]="",0,IF($K$2="pôle",((Tableau3[[#This Row],[hors TVA]]+(Tableau3[[#This Row],[hors TVA]]*$H1513)-(Tableau3[[#This Row],[hors TVA]]*Tableau3[[#This Row],[Taux TVA]]*Tableau3[[#This Row],[Régime TVA Récupération:]]))*Tableau3[[#This Row],[Type 2]]),0))</f>
        <v>0</v>
      </c>
      <c r="AO1513" s="729">
        <f t="shared" si="303"/>
        <v>0</v>
      </c>
      <c r="AP1513" s="255">
        <f t="shared" si="304"/>
        <v>0</v>
      </c>
      <c r="AQ1513" s="506">
        <f t="shared" si="305"/>
        <v>0</v>
      </c>
      <c r="AR1513" s="671"/>
      <c r="AS1513" s="512"/>
      <c r="AT1513" s="513"/>
      <c r="AU1513" s="753"/>
      <c r="AV1513" s="484"/>
      <c r="AW1513" s="484"/>
      <c r="AX1513" s="484"/>
      <c r="AY1513" s="484"/>
      <c r="AZ1513" s="484"/>
    </row>
    <row r="1514" spans="1:52" ht="15" hidden="1">
      <c r="A1514" s="750"/>
      <c r="B1514" s="694"/>
      <c r="C1514" s="695"/>
      <c r="D1514" s="736"/>
      <c r="E1514" s="697"/>
      <c r="F1514" s="697"/>
      <c r="G1514" s="697"/>
      <c r="H1514" s="698">
        <v>0.21</v>
      </c>
      <c r="I1514" s="698">
        <v>1</v>
      </c>
      <c r="J1514" s="699"/>
      <c r="K1514" s="506">
        <f t="shared" si="299"/>
        <v>0</v>
      </c>
      <c r="L1514" s="508">
        <v>1</v>
      </c>
      <c r="M1514" s="508"/>
      <c r="N1514" s="737">
        <f t="shared" si="300"/>
        <v>1</v>
      </c>
      <c r="O1514" s="508"/>
      <c r="P1514" s="508"/>
      <c r="Q1514" s="508"/>
      <c r="R1514" s="508"/>
      <c r="S1514" s="508"/>
      <c r="T1514" s="508"/>
      <c r="U1514" s="508"/>
      <c r="V1514" s="508"/>
      <c r="W1514" s="508"/>
      <c r="X1514" s="508"/>
      <c r="Y1514" s="508"/>
      <c r="Z1514" s="508"/>
      <c r="AA1514" s="508"/>
      <c r="AB1514" s="508"/>
      <c r="AC1514" s="508"/>
      <c r="AD1514" s="508"/>
      <c r="AE1514" s="508"/>
      <c r="AF1514" s="508"/>
      <c r="AG1514" s="508"/>
      <c r="AH1514" s="508"/>
      <c r="AI1514" s="508"/>
      <c r="AJ1514" s="508"/>
      <c r="AK1514" s="509">
        <f t="shared" si="301"/>
        <v>0</v>
      </c>
      <c r="AL1514" s="509">
        <f t="shared" si="302"/>
        <v>1</v>
      </c>
      <c r="AM1514" s="729">
        <f>IF(Tableau3[[#This Row],[N° pièce]]="",0,(Tableau3[[#This Row],[hors TVA]]+(Tableau3[[#This Row],[hors TVA]]*Tableau3[[#This Row],[Taux TVA]])-(Tableau3[[#This Row],[hors TVA]]*Tableau3[[#This Row],[Taux TVA]]*Tableau3[[#This Row],[Régime TVA Récupération:]]))*Tableau3[[#This Row],[Type 1]])</f>
        <v>0</v>
      </c>
      <c r="AN1514" s="729">
        <f>IF(Tableau3[[#This Row],[N° pièce]]="",0,IF($K$2="pôle",((Tableau3[[#This Row],[hors TVA]]+(Tableau3[[#This Row],[hors TVA]]*$H1514)-(Tableau3[[#This Row],[hors TVA]]*Tableau3[[#This Row],[Taux TVA]]*Tableau3[[#This Row],[Régime TVA Récupération:]]))*Tableau3[[#This Row],[Type 2]]),0))</f>
        <v>0</v>
      </c>
      <c r="AO1514" s="729">
        <f t="shared" si="303"/>
        <v>0</v>
      </c>
      <c r="AP1514" s="255">
        <f t="shared" si="304"/>
        <v>0</v>
      </c>
      <c r="AQ1514" s="506">
        <f t="shared" si="305"/>
        <v>0</v>
      </c>
      <c r="AR1514" s="671"/>
      <c r="AS1514" s="512"/>
      <c r="AT1514" s="513"/>
      <c r="AU1514" s="753"/>
      <c r="AV1514" s="484"/>
      <c r="AW1514" s="484"/>
      <c r="AX1514" s="484"/>
      <c r="AY1514" s="484"/>
      <c r="AZ1514" s="484"/>
    </row>
    <row r="1515" spans="1:52" ht="15" hidden="1">
      <c r="A1515" s="750"/>
      <c r="B1515" s="694"/>
      <c r="C1515" s="695"/>
      <c r="D1515" s="736"/>
      <c r="E1515" s="697"/>
      <c r="F1515" s="697"/>
      <c r="G1515" s="697"/>
      <c r="H1515" s="698">
        <v>0.21</v>
      </c>
      <c r="I1515" s="698">
        <v>1</v>
      </c>
      <c r="J1515" s="699"/>
      <c r="K1515" s="506">
        <f t="shared" si="299"/>
        <v>0</v>
      </c>
      <c r="L1515" s="508">
        <v>1</v>
      </c>
      <c r="M1515" s="508"/>
      <c r="N1515" s="737">
        <f t="shared" si="300"/>
        <v>1</v>
      </c>
      <c r="O1515" s="508"/>
      <c r="P1515" s="508"/>
      <c r="Q1515" s="508"/>
      <c r="R1515" s="508"/>
      <c r="S1515" s="508"/>
      <c r="T1515" s="508"/>
      <c r="U1515" s="508"/>
      <c r="V1515" s="508"/>
      <c r="W1515" s="508"/>
      <c r="X1515" s="508"/>
      <c r="Y1515" s="508"/>
      <c r="Z1515" s="508"/>
      <c r="AA1515" s="508"/>
      <c r="AB1515" s="508"/>
      <c r="AC1515" s="508"/>
      <c r="AD1515" s="508"/>
      <c r="AE1515" s="508"/>
      <c r="AF1515" s="508"/>
      <c r="AG1515" s="508"/>
      <c r="AH1515" s="508"/>
      <c r="AI1515" s="508"/>
      <c r="AJ1515" s="508"/>
      <c r="AK1515" s="509">
        <f t="shared" si="301"/>
        <v>0</v>
      </c>
      <c r="AL1515" s="509">
        <f t="shared" si="302"/>
        <v>1</v>
      </c>
      <c r="AM1515" s="729">
        <f>IF(Tableau3[[#This Row],[N° pièce]]="",0,(Tableau3[[#This Row],[hors TVA]]+(Tableau3[[#This Row],[hors TVA]]*Tableau3[[#This Row],[Taux TVA]])-(Tableau3[[#This Row],[hors TVA]]*Tableau3[[#This Row],[Taux TVA]]*Tableau3[[#This Row],[Régime TVA Récupération:]]))*Tableau3[[#This Row],[Type 1]])</f>
        <v>0</v>
      </c>
      <c r="AN1515" s="729">
        <f>IF(Tableau3[[#This Row],[N° pièce]]="",0,IF($K$2="pôle",((Tableau3[[#This Row],[hors TVA]]+(Tableau3[[#This Row],[hors TVA]]*$H1515)-(Tableau3[[#This Row],[hors TVA]]*Tableau3[[#This Row],[Taux TVA]]*Tableau3[[#This Row],[Régime TVA Récupération:]]))*Tableau3[[#This Row],[Type 2]]),0))</f>
        <v>0</v>
      </c>
      <c r="AO1515" s="729">
        <f t="shared" si="303"/>
        <v>0</v>
      </c>
      <c r="AP1515" s="255">
        <f t="shared" si="304"/>
        <v>0</v>
      </c>
      <c r="AQ1515" s="506">
        <f t="shared" si="305"/>
        <v>0</v>
      </c>
      <c r="AR1515" s="671"/>
      <c r="AS1515" s="512"/>
      <c r="AT1515" s="513"/>
      <c r="AU1515" s="753"/>
      <c r="AV1515" s="484"/>
      <c r="AW1515" s="484"/>
      <c r="AX1515" s="484"/>
      <c r="AY1515" s="484"/>
      <c r="AZ1515" s="484"/>
    </row>
    <row r="1516" spans="1:52" ht="15" hidden="1">
      <c r="A1516" s="750"/>
      <c r="B1516" s="694"/>
      <c r="C1516" s="695"/>
      <c r="D1516" s="736"/>
      <c r="E1516" s="697"/>
      <c r="F1516" s="697"/>
      <c r="G1516" s="697"/>
      <c r="H1516" s="698">
        <v>0.21</v>
      </c>
      <c r="I1516" s="698">
        <v>1</v>
      </c>
      <c r="J1516" s="699"/>
      <c r="K1516" s="506">
        <f t="shared" si="299"/>
        <v>0</v>
      </c>
      <c r="L1516" s="508">
        <v>1</v>
      </c>
      <c r="M1516" s="508"/>
      <c r="N1516" s="737">
        <f t="shared" si="300"/>
        <v>1</v>
      </c>
      <c r="O1516" s="508"/>
      <c r="P1516" s="508"/>
      <c r="Q1516" s="508"/>
      <c r="R1516" s="508"/>
      <c r="S1516" s="508"/>
      <c r="T1516" s="508"/>
      <c r="U1516" s="508"/>
      <c r="V1516" s="508"/>
      <c r="W1516" s="508"/>
      <c r="X1516" s="508"/>
      <c r="Y1516" s="508"/>
      <c r="Z1516" s="508"/>
      <c r="AA1516" s="508"/>
      <c r="AB1516" s="508"/>
      <c r="AC1516" s="508"/>
      <c r="AD1516" s="508"/>
      <c r="AE1516" s="508"/>
      <c r="AF1516" s="508"/>
      <c r="AG1516" s="508"/>
      <c r="AH1516" s="508"/>
      <c r="AI1516" s="508"/>
      <c r="AJ1516" s="508"/>
      <c r="AK1516" s="509">
        <f t="shared" si="301"/>
        <v>0</v>
      </c>
      <c r="AL1516" s="509">
        <f t="shared" si="302"/>
        <v>1</v>
      </c>
      <c r="AM1516" s="729">
        <f>IF(Tableau3[[#This Row],[N° pièce]]="",0,(Tableau3[[#This Row],[hors TVA]]+(Tableau3[[#This Row],[hors TVA]]*Tableau3[[#This Row],[Taux TVA]])-(Tableau3[[#This Row],[hors TVA]]*Tableau3[[#This Row],[Taux TVA]]*Tableau3[[#This Row],[Régime TVA Récupération:]]))*Tableau3[[#This Row],[Type 1]])</f>
        <v>0</v>
      </c>
      <c r="AN1516" s="729">
        <f>IF(Tableau3[[#This Row],[N° pièce]]="",0,IF($K$2="pôle",((Tableau3[[#This Row],[hors TVA]]+(Tableau3[[#This Row],[hors TVA]]*$H1516)-(Tableau3[[#This Row],[hors TVA]]*Tableau3[[#This Row],[Taux TVA]]*Tableau3[[#This Row],[Régime TVA Récupération:]]))*Tableau3[[#This Row],[Type 2]]),0))</f>
        <v>0</v>
      </c>
      <c r="AO1516" s="729">
        <f t="shared" si="303"/>
        <v>0</v>
      </c>
      <c r="AP1516" s="255">
        <f t="shared" si="304"/>
        <v>0</v>
      </c>
      <c r="AQ1516" s="506">
        <f t="shared" si="305"/>
        <v>0</v>
      </c>
      <c r="AR1516" s="671"/>
      <c r="AS1516" s="512"/>
      <c r="AT1516" s="513"/>
      <c r="AU1516" s="753"/>
      <c r="AV1516" s="484"/>
      <c r="AW1516" s="484"/>
      <c r="AX1516" s="484"/>
      <c r="AY1516" s="484"/>
      <c r="AZ1516" s="484"/>
    </row>
    <row r="1517" spans="1:52" ht="15" hidden="1">
      <c r="A1517" s="750"/>
      <c r="B1517" s="694"/>
      <c r="C1517" s="695"/>
      <c r="D1517" s="736"/>
      <c r="E1517" s="697"/>
      <c r="F1517" s="697"/>
      <c r="G1517" s="697"/>
      <c r="H1517" s="698">
        <v>0.21</v>
      </c>
      <c r="I1517" s="698">
        <v>1</v>
      </c>
      <c r="J1517" s="699"/>
      <c r="K1517" s="506">
        <f t="shared" si="299"/>
        <v>0</v>
      </c>
      <c r="L1517" s="508">
        <v>1</v>
      </c>
      <c r="M1517" s="508"/>
      <c r="N1517" s="737">
        <f t="shared" si="300"/>
        <v>1</v>
      </c>
      <c r="O1517" s="508"/>
      <c r="P1517" s="508"/>
      <c r="Q1517" s="508"/>
      <c r="R1517" s="508"/>
      <c r="S1517" s="508"/>
      <c r="T1517" s="508"/>
      <c r="U1517" s="508"/>
      <c r="V1517" s="508"/>
      <c r="W1517" s="508"/>
      <c r="X1517" s="508"/>
      <c r="Y1517" s="508"/>
      <c r="Z1517" s="508"/>
      <c r="AA1517" s="508"/>
      <c r="AB1517" s="508"/>
      <c r="AC1517" s="508"/>
      <c r="AD1517" s="508"/>
      <c r="AE1517" s="508"/>
      <c r="AF1517" s="508"/>
      <c r="AG1517" s="508"/>
      <c r="AH1517" s="508"/>
      <c r="AI1517" s="508"/>
      <c r="AJ1517" s="508"/>
      <c r="AK1517" s="509">
        <f t="shared" si="301"/>
        <v>0</v>
      </c>
      <c r="AL1517" s="509">
        <f t="shared" si="302"/>
        <v>1</v>
      </c>
      <c r="AM1517" s="729">
        <f>IF(Tableau3[[#This Row],[N° pièce]]="",0,(Tableau3[[#This Row],[hors TVA]]+(Tableau3[[#This Row],[hors TVA]]*Tableau3[[#This Row],[Taux TVA]])-(Tableau3[[#This Row],[hors TVA]]*Tableau3[[#This Row],[Taux TVA]]*Tableau3[[#This Row],[Régime TVA Récupération:]]))*Tableau3[[#This Row],[Type 1]])</f>
        <v>0</v>
      </c>
      <c r="AN1517" s="729">
        <f>IF(Tableau3[[#This Row],[N° pièce]]="",0,IF($K$2="pôle",((Tableau3[[#This Row],[hors TVA]]+(Tableau3[[#This Row],[hors TVA]]*$H1517)-(Tableau3[[#This Row],[hors TVA]]*Tableau3[[#This Row],[Taux TVA]]*Tableau3[[#This Row],[Régime TVA Récupération:]]))*Tableau3[[#This Row],[Type 2]]),0))</f>
        <v>0</v>
      </c>
      <c r="AO1517" s="729">
        <f t="shared" si="303"/>
        <v>0</v>
      </c>
      <c r="AP1517" s="255">
        <f t="shared" si="304"/>
        <v>0</v>
      </c>
      <c r="AQ1517" s="506">
        <f t="shared" si="305"/>
        <v>0</v>
      </c>
      <c r="AR1517" s="671"/>
      <c r="AS1517" s="512"/>
      <c r="AT1517" s="513"/>
      <c r="AU1517" s="753"/>
      <c r="AV1517" s="484"/>
      <c r="AW1517" s="484"/>
      <c r="AX1517" s="484"/>
      <c r="AY1517" s="484"/>
      <c r="AZ1517" s="484"/>
    </row>
    <row r="1518" spans="1:52" ht="15" hidden="1">
      <c r="A1518" s="750"/>
      <c r="B1518" s="694"/>
      <c r="C1518" s="695"/>
      <c r="D1518" s="736"/>
      <c r="E1518" s="697"/>
      <c r="F1518" s="697"/>
      <c r="G1518" s="697"/>
      <c r="H1518" s="698">
        <v>0.21</v>
      </c>
      <c r="I1518" s="698">
        <v>1</v>
      </c>
      <c r="J1518" s="699"/>
      <c r="K1518" s="506">
        <f t="shared" si="299"/>
        <v>0</v>
      </c>
      <c r="L1518" s="508">
        <v>1</v>
      </c>
      <c r="M1518" s="508"/>
      <c r="N1518" s="737">
        <f t="shared" si="300"/>
        <v>1</v>
      </c>
      <c r="O1518" s="508"/>
      <c r="P1518" s="508"/>
      <c r="Q1518" s="508"/>
      <c r="R1518" s="508"/>
      <c r="S1518" s="508"/>
      <c r="T1518" s="508"/>
      <c r="U1518" s="508"/>
      <c r="V1518" s="508"/>
      <c r="W1518" s="508"/>
      <c r="X1518" s="508"/>
      <c r="Y1518" s="508"/>
      <c r="Z1518" s="508"/>
      <c r="AA1518" s="508"/>
      <c r="AB1518" s="508"/>
      <c r="AC1518" s="508"/>
      <c r="AD1518" s="508"/>
      <c r="AE1518" s="508"/>
      <c r="AF1518" s="508"/>
      <c r="AG1518" s="508"/>
      <c r="AH1518" s="508"/>
      <c r="AI1518" s="508"/>
      <c r="AJ1518" s="508"/>
      <c r="AK1518" s="509">
        <f t="shared" si="301"/>
        <v>0</v>
      </c>
      <c r="AL1518" s="509">
        <f t="shared" si="302"/>
        <v>1</v>
      </c>
      <c r="AM1518" s="729">
        <f>IF(Tableau3[[#This Row],[N° pièce]]="",0,(Tableau3[[#This Row],[hors TVA]]+(Tableau3[[#This Row],[hors TVA]]*Tableau3[[#This Row],[Taux TVA]])-(Tableau3[[#This Row],[hors TVA]]*Tableau3[[#This Row],[Taux TVA]]*Tableau3[[#This Row],[Régime TVA Récupération:]]))*Tableau3[[#This Row],[Type 1]])</f>
        <v>0</v>
      </c>
      <c r="AN1518" s="729">
        <f>IF(Tableau3[[#This Row],[N° pièce]]="",0,IF($K$2="pôle",((Tableau3[[#This Row],[hors TVA]]+(Tableau3[[#This Row],[hors TVA]]*$H1518)-(Tableau3[[#This Row],[hors TVA]]*Tableau3[[#This Row],[Taux TVA]]*Tableau3[[#This Row],[Régime TVA Récupération:]]))*Tableau3[[#This Row],[Type 2]]),0))</f>
        <v>0</v>
      </c>
      <c r="AO1518" s="729">
        <f t="shared" si="303"/>
        <v>0</v>
      </c>
      <c r="AP1518" s="255">
        <f t="shared" si="304"/>
        <v>0</v>
      </c>
      <c r="AQ1518" s="506">
        <f t="shared" si="305"/>
        <v>0</v>
      </c>
      <c r="AR1518" s="671"/>
      <c r="AS1518" s="512"/>
      <c r="AT1518" s="513"/>
      <c r="AU1518" s="753"/>
      <c r="AV1518" s="484"/>
      <c r="AW1518" s="484"/>
      <c r="AX1518" s="484"/>
      <c r="AY1518" s="484"/>
      <c r="AZ1518" s="484"/>
    </row>
    <row r="1519" spans="1:52" ht="15" hidden="1">
      <c r="A1519" s="750"/>
      <c r="B1519" s="694"/>
      <c r="C1519" s="695"/>
      <c r="D1519" s="736"/>
      <c r="E1519" s="697"/>
      <c r="F1519" s="697"/>
      <c r="G1519" s="697"/>
      <c r="H1519" s="698">
        <v>0.21</v>
      </c>
      <c r="I1519" s="698">
        <v>1</v>
      </c>
      <c r="J1519" s="699"/>
      <c r="K1519" s="506">
        <f t="shared" si="299"/>
        <v>0</v>
      </c>
      <c r="L1519" s="508">
        <v>1</v>
      </c>
      <c r="M1519" s="508"/>
      <c r="N1519" s="737">
        <f t="shared" si="300"/>
        <v>1</v>
      </c>
      <c r="O1519" s="508"/>
      <c r="P1519" s="508"/>
      <c r="Q1519" s="508"/>
      <c r="R1519" s="508"/>
      <c r="S1519" s="508"/>
      <c r="T1519" s="508"/>
      <c r="U1519" s="508"/>
      <c r="V1519" s="508"/>
      <c r="W1519" s="508"/>
      <c r="X1519" s="508"/>
      <c r="Y1519" s="508"/>
      <c r="Z1519" s="508"/>
      <c r="AA1519" s="508"/>
      <c r="AB1519" s="508"/>
      <c r="AC1519" s="508"/>
      <c r="AD1519" s="508"/>
      <c r="AE1519" s="508"/>
      <c r="AF1519" s="508"/>
      <c r="AG1519" s="508"/>
      <c r="AH1519" s="508"/>
      <c r="AI1519" s="508"/>
      <c r="AJ1519" s="508"/>
      <c r="AK1519" s="509">
        <f t="shared" si="301"/>
        <v>0</v>
      </c>
      <c r="AL1519" s="509">
        <f t="shared" si="302"/>
        <v>1</v>
      </c>
      <c r="AM1519" s="729">
        <f>IF(Tableau3[[#This Row],[N° pièce]]="",0,(Tableau3[[#This Row],[hors TVA]]+(Tableau3[[#This Row],[hors TVA]]*Tableau3[[#This Row],[Taux TVA]])-(Tableau3[[#This Row],[hors TVA]]*Tableau3[[#This Row],[Taux TVA]]*Tableau3[[#This Row],[Régime TVA Récupération:]]))*Tableau3[[#This Row],[Type 1]])</f>
        <v>0</v>
      </c>
      <c r="AN1519" s="729">
        <f>IF(Tableau3[[#This Row],[N° pièce]]="",0,IF($K$2="pôle",((Tableau3[[#This Row],[hors TVA]]+(Tableau3[[#This Row],[hors TVA]]*$H1519)-(Tableau3[[#This Row],[hors TVA]]*Tableau3[[#This Row],[Taux TVA]]*Tableau3[[#This Row],[Régime TVA Récupération:]]))*Tableau3[[#This Row],[Type 2]]),0))</f>
        <v>0</v>
      </c>
      <c r="AO1519" s="729">
        <f t="shared" si="303"/>
        <v>0</v>
      </c>
      <c r="AP1519" s="255">
        <f t="shared" si="304"/>
        <v>0</v>
      </c>
      <c r="AQ1519" s="506">
        <f t="shared" si="305"/>
        <v>0</v>
      </c>
      <c r="AR1519" s="671"/>
      <c r="AS1519" s="512"/>
      <c r="AT1519" s="513"/>
      <c r="AU1519" s="753"/>
      <c r="AV1519" s="484"/>
      <c r="AW1519" s="484"/>
      <c r="AX1519" s="484"/>
      <c r="AY1519" s="484"/>
      <c r="AZ1519" s="484"/>
    </row>
    <row r="1520" spans="1:52" ht="15" hidden="1">
      <c r="A1520" s="750"/>
      <c r="B1520" s="694"/>
      <c r="C1520" s="695"/>
      <c r="D1520" s="736"/>
      <c r="E1520" s="697"/>
      <c r="F1520" s="697"/>
      <c r="G1520" s="697"/>
      <c r="H1520" s="698">
        <v>0.21</v>
      </c>
      <c r="I1520" s="698">
        <v>1</v>
      </c>
      <c r="J1520" s="699"/>
      <c r="K1520" s="506">
        <f t="shared" si="299"/>
        <v>0</v>
      </c>
      <c r="L1520" s="508">
        <v>1</v>
      </c>
      <c r="M1520" s="508"/>
      <c r="N1520" s="737">
        <f t="shared" si="300"/>
        <v>1</v>
      </c>
      <c r="O1520" s="508"/>
      <c r="P1520" s="508"/>
      <c r="Q1520" s="508"/>
      <c r="R1520" s="508"/>
      <c r="S1520" s="508"/>
      <c r="T1520" s="508"/>
      <c r="U1520" s="508"/>
      <c r="V1520" s="508"/>
      <c r="W1520" s="508"/>
      <c r="X1520" s="508"/>
      <c r="Y1520" s="508"/>
      <c r="Z1520" s="508"/>
      <c r="AA1520" s="508"/>
      <c r="AB1520" s="508"/>
      <c r="AC1520" s="508"/>
      <c r="AD1520" s="508"/>
      <c r="AE1520" s="508"/>
      <c r="AF1520" s="508"/>
      <c r="AG1520" s="508"/>
      <c r="AH1520" s="508"/>
      <c r="AI1520" s="508"/>
      <c r="AJ1520" s="508"/>
      <c r="AK1520" s="509">
        <f t="shared" si="301"/>
        <v>0</v>
      </c>
      <c r="AL1520" s="509">
        <f t="shared" si="302"/>
        <v>1</v>
      </c>
      <c r="AM1520" s="729">
        <f>IF(Tableau3[[#This Row],[N° pièce]]="",0,(Tableau3[[#This Row],[hors TVA]]+(Tableau3[[#This Row],[hors TVA]]*Tableau3[[#This Row],[Taux TVA]])-(Tableau3[[#This Row],[hors TVA]]*Tableau3[[#This Row],[Taux TVA]]*Tableau3[[#This Row],[Régime TVA Récupération:]]))*Tableau3[[#This Row],[Type 1]])</f>
        <v>0</v>
      </c>
      <c r="AN1520" s="729">
        <f>IF(Tableau3[[#This Row],[N° pièce]]="",0,IF($K$2="pôle",((Tableau3[[#This Row],[hors TVA]]+(Tableau3[[#This Row],[hors TVA]]*$H1520)-(Tableau3[[#This Row],[hors TVA]]*Tableau3[[#This Row],[Taux TVA]]*Tableau3[[#This Row],[Régime TVA Récupération:]]))*Tableau3[[#This Row],[Type 2]]),0))</f>
        <v>0</v>
      </c>
      <c r="AO1520" s="729">
        <f t="shared" si="303"/>
        <v>0</v>
      </c>
      <c r="AP1520" s="255">
        <f t="shared" si="304"/>
        <v>0</v>
      </c>
      <c r="AQ1520" s="506">
        <f t="shared" si="305"/>
        <v>0</v>
      </c>
      <c r="AR1520" s="671"/>
      <c r="AS1520" s="512"/>
      <c r="AT1520" s="513"/>
      <c r="AU1520" s="753"/>
      <c r="AV1520" s="484"/>
      <c r="AW1520" s="484"/>
      <c r="AX1520" s="484"/>
      <c r="AY1520" s="484"/>
      <c r="AZ1520" s="484"/>
    </row>
    <row r="1521" spans="1:52" ht="15" hidden="1">
      <c r="A1521" s="750"/>
      <c r="B1521" s="694"/>
      <c r="C1521" s="695"/>
      <c r="D1521" s="736"/>
      <c r="E1521" s="697"/>
      <c r="F1521" s="697"/>
      <c r="G1521" s="697"/>
      <c r="H1521" s="698">
        <v>0.21</v>
      </c>
      <c r="I1521" s="698">
        <v>1</v>
      </c>
      <c r="J1521" s="699"/>
      <c r="K1521" s="506">
        <f t="shared" si="299"/>
        <v>0</v>
      </c>
      <c r="L1521" s="508">
        <v>1</v>
      </c>
      <c r="M1521" s="508"/>
      <c r="N1521" s="737">
        <f t="shared" si="300"/>
        <v>1</v>
      </c>
      <c r="O1521" s="508"/>
      <c r="P1521" s="508"/>
      <c r="Q1521" s="508"/>
      <c r="R1521" s="508"/>
      <c r="S1521" s="508"/>
      <c r="T1521" s="508"/>
      <c r="U1521" s="508"/>
      <c r="V1521" s="508"/>
      <c r="W1521" s="508"/>
      <c r="X1521" s="508"/>
      <c r="Y1521" s="508"/>
      <c r="Z1521" s="508"/>
      <c r="AA1521" s="508"/>
      <c r="AB1521" s="508"/>
      <c r="AC1521" s="508"/>
      <c r="AD1521" s="508"/>
      <c r="AE1521" s="508"/>
      <c r="AF1521" s="508"/>
      <c r="AG1521" s="508"/>
      <c r="AH1521" s="508"/>
      <c r="AI1521" s="508"/>
      <c r="AJ1521" s="508"/>
      <c r="AK1521" s="509">
        <f t="shared" si="301"/>
        <v>0</v>
      </c>
      <c r="AL1521" s="509">
        <f t="shared" si="302"/>
        <v>1</v>
      </c>
      <c r="AM1521" s="729">
        <f>IF(Tableau3[[#This Row],[N° pièce]]="",0,(Tableau3[[#This Row],[hors TVA]]+(Tableau3[[#This Row],[hors TVA]]*Tableau3[[#This Row],[Taux TVA]])-(Tableau3[[#This Row],[hors TVA]]*Tableau3[[#This Row],[Taux TVA]]*Tableau3[[#This Row],[Régime TVA Récupération:]]))*Tableau3[[#This Row],[Type 1]])</f>
        <v>0</v>
      </c>
      <c r="AN1521" s="729">
        <f>IF(Tableau3[[#This Row],[N° pièce]]="",0,IF($K$2="pôle",((Tableau3[[#This Row],[hors TVA]]+(Tableau3[[#This Row],[hors TVA]]*$H1521)-(Tableau3[[#This Row],[hors TVA]]*Tableau3[[#This Row],[Taux TVA]]*Tableau3[[#This Row],[Régime TVA Récupération:]]))*Tableau3[[#This Row],[Type 2]]),0))</f>
        <v>0</v>
      </c>
      <c r="AO1521" s="729">
        <f t="shared" si="303"/>
        <v>0</v>
      </c>
      <c r="AP1521" s="255">
        <f t="shared" si="304"/>
        <v>0</v>
      </c>
      <c r="AQ1521" s="506">
        <f t="shared" si="305"/>
        <v>0</v>
      </c>
      <c r="AR1521" s="671"/>
      <c r="AS1521" s="512"/>
      <c r="AT1521" s="513"/>
      <c r="AU1521" s="753"/>
      <c r="AV1521" s="484"/>
      <c r="AW1521" s="484"/>
      <c r="AX1521" s="484"/>
      <c r="AY1521" s="484"/>
      <c r="AZ1521" s="484"/>
    </row>
    <row r="1522" spans="1:52" ht="15" hidden="1">
      <c r="A1522" s="750"/>
      <c r="B1522" s="694"/>
      <c r="C1522" s="695"/>
      <c r="D1522" s="736"/>
      <c r="E1522" s="697"/>
      <c r="F1522" s="697"/>
      <c r="G1522" s="697"/>
      <c r="H1522" s="698">
        <v>0.21</v>
      </c>
      <c r="I1522" s="698">
        <v>1</v>
      </c>
      <c r="J1522" s="699"/>
      <c r="K1522" s="506">
        <f t="shared" si="299"/>
        <v>0</v>
      </c>
      <c r="L1522" s="508">
        <v>1</v>
      </c>
      <c r="M1522" s="508"/>
      <c r="N1522" s="737">
        <f t="shared" si="300"/>
        <v>1</v>
      </c>
      <c r="O1522" s="508"/>
      <c r="P1522" s="508"/>
      <c r="Q1522" s="508"/>
      <c r="R1522" s="508"/>
      <c r="S1522" s="508"/>
      <c r="T1522" s="508"/>
      <c r="U1522" s="508"/>
      <c r="V1522" s="508"/>
      <c r="W1522" s="508"/>
      <c r="X1522" s="508"/>
      <c r="Y1522" s="508"/>
      <c r="Z1522" s="508"/>
      <c r="AA1522" s="508"/>
      <c r="AB1522" s="508"/>
      <c r="AC1522" s="508"/>
      <c r="AD1522" s="508"/>
      <c r="AE1522" s="508"/>
      <c r="AF1522" s="508"/>
      <c r="AG1522" s="508"/>
      <c r="AH1522" s="508"/>
      <c r="AI1522" s="508"/>
      <c r="AJ1522" s="508"/>
      <c r="AK1522" s="509">
        <f t="shared" si="301"/>
        <v>0</v>
      </c>
      <c r="AL1522" s="509">
        <f t="shared" si="302"/>
        <v>1</v>
      </c>
      <c r="AM1522" s="729">
        <f>IF(Tableau3[[#This Row],[N° pièce]]="",0,(Tableau3[[#This Row],[hors TVA]]+(Tableau3[[#This Row],[hors TVA]]*Tableau3[[#This Row],[Taux TVA]])-(Tableau3[[#This Row],[hors TVA]]*Tableau3[[#This Row],[Taux TVA]]*Tableau3[[#This Row],[Régime TVA Récupération:]]))*Tableau3[[#This Row],[Type 1]])</f>
        <v>0</v>
      </c>
      <c r="AN1522" s="729">
        <f>IF(Tableau3[[#This Row],[N° pièce]]="",0,IF($K$2="pôle",((Tableau3[[#This Row],[hors TVA]]+(Tableau3[[#This Row],[hors TVA]]*$H1522)-(Tableau3[[#This Row],[hors TVA]]*Tableau3[[#This Row],[Taux TVA]]*Tableau3[[#This Row],[Régime TVA Récupération:]]))*Tableau3[[#This Row],[Type 2]]),0))</f>
        <v>0</v>
      </c>
      <c r="AO1522" s="729">
        <f t="shared" si="303"/>
        <v>0</v>
      </c>
      <c r="AP1522" s="255">
        <f t="shared" si="304"/>
        <v>0</v>
      </c>
      <c r="AQ1522" s="506">
        <f t="shared" si="305"/>
        <v>0</v>
      </c>
      <c r="AR1522" s="671"/>
      <c r="AS1522" s="512"/>
      <c r="AT1522" s="513"/>
      <c r="AU1522" s="753"/>
      <c r="AV1522" s="484"/>
      <c r="AW1522" s="484"/>
      <c r="AX1522" s="484"/>
      <c r="AY1522" s="484"/>
      <c r="AZ1522" s="484"/>
    </row>
    <row r="1523" spans="1:52" ht="15" hidden="1">
      <c r="A1523" s="750"/>
      <c r="B1523" s="694"/>
      <c r="C1523" s="695"/>
      <c r="D1523" s="736"/>
      <c r="E1523" s="697"/>
      <c r="F1523" s="697"/>
      <c r="G1523" s="697"/>
      <c r="H1523" s="698">
        <v>0.21</v>
      </c>
      <c r="I1523" s="698">
        <v>1</v>
      </c>
      <c r="J1523" s="699"/>
      <c r="K1523" s="506">
        <f t="shared" si="299"/>
        <v>0</v>
      </c>
      <c r="L1523" s="508">
        <v>1</v>
      </c>
      <c r="M1523" s="508"/>
      <c r="N1523" s="737">
        <f t="shared" si="300"/>
        <v>1</v>
      </c>
      <c r="O1523" s="508"/>
      <c r="P1523" s="508"/>
      <c r="Q1523" s="508"/>
      <c r="R1523" s="508"/>
      <c r="S1523" s="508"/>
      <c r="T1523" s="508"/>
      <c r="U1523" s="508"/>
      <c r="V1523" s="508"/>
      <c r="W1523" s="508"/>
      <c r="X1523" s="508"/>
      <c r="Y1523" s="508"/>
      <c r="Z1523" s="508"/>
      <c r="AA1523" s="508"/>
      <c r="AB1523" s="508"/>
      <c r="AC1523" s="508"/>
      <c r="AD1523" s="508"/>
      <c r="AE1523" s="508"/>
      <c r="AF1523" s="508"/>
      <c r="AG1523" s="508"/>
      <c r="AH1523" s="508"/>
      <c r="AI1523" s="508"/>
      <c r="AJ1523" s="508"/>
      <c r="AK1523" s="509">
        <f t="shared" si="301"/>
        <v>0</v>
      </c>
      <c r="AL1523" s="509">
        <f t="shared" si="302"/>
        <v>1</v>
      </c>
      <c r="AM1523" s="729">
        <f>IF(Tableau3[[#This Row],[N° pièce]]="",0,(Tableau3[[#This Row],[hors TVA]]+(Tableau3[[#This Row],[hors TVA]]*Tableau3[[#This Row],[Taux TVA]])-(Tableau3[[#This Row],[hors TVA]]*Tableau3[[#This Row],[Taux TVA]]*Tableau3[[#This Row],[Régime TVA Récupération:]]))*Tableau3[[#This Row],[Type 1]])</f>
        <v>0</v>
      </c>
      <c r="AN1523" s="729">
        <f>IF(Tableau3[[#This Row],[N° pièce]]="",0,IF($K$2="pôle",((Tableau3[[#This Row],[hors TVA]]+(Tableau3[[#This Row],[hors TVA]]*$H1523)-(Tableau3[[#This Row],[hors TVA]]*Tableau3[[#This Row],[Taux TVA]]*Tableau3[[#This Row],[Régime TVA Récupération:]]))*Tableau3[[#This Row],[Type 2]]),0))</f>
        <v>0</v>
      </c>
      <c r="AO1523" s="729">
        <f t="shared" si="303"/>
        <v>0</v>
      </c>
      <c r="AP1523" s="255">
        <f t="shared" si="304"/>
        <v>0</v>
      </c>
      <c r="AQ1523" s="506">
        <f t="shared" si="305"/>
        <v>0</v>
      </c>
      <c r="AR1523" s="671"/>
      <c r="AS1523" s="512"/>
      <c r="AT1523" s="513"/>
      <c r="AU1523" s="753"/>
      <c r="AV1523" s="484"/>
      <c r="AW1523" s="484"/>
      <c r="AX1523" s="484"/>
      <c r="AY1523" s="484"/>
      <c r="AZ1523" s="484"/>
    </row>
    <row r="1524" spans="1:52" ht="15" hidden="1">
      <c r="A1524" s="750"/>
      <c r="B1524" s="694"/>
      <c r="C1524" s="695"/>
      <c r="D1524" s="736"/>
      <c r="E1524" s="697"/>
      <c r="F1524" s="697"/>
      <c r="G1524" s="697"/>
      <c r="H1524" s="698">
        <v>0.21</v>
      </c>
      <c r="I1524" s="698">
        <v>1</v>
      </c>
      <c r="J1524" s="699"/>
      <c r="K1524" s="506">
        <f t="shared" si="299"/>
        <v>0</v>
      </c>
      <c r="L1524" s="508">
        <v>1</v>
      </c>
      <c r="M1524" s="508"/>
      <c r="N1524" s="737">
        <f t="shared" si="300"/>
        <v>1</v>
      </c>
      <c r="O1524" s="508"/>
      <c r="P1524" s="508"/>
      <c r="Q1524" s="508"/>
      <c r="R1524" s="508"/>
      <c r="S1524" s="508"/>
      <c r="T1524" s="508"/>
      <c r="U1524" s="508"/>
      <c r="V1524" s="508"/>
      <c r="W1524" s="508"/>
      <c r="X1524" s="508"/>
      <c r="Y1524" s="508"/>
      <c r="Z1524" s="508"/>
      <c r="AA1524" s="508"/>
      <c r="AB1524" s="508"/>
      <c r="AC1524" s="508"/>
      <c r="AD1524" s="508"/>
      <c r="AE1524" s="508"/>
      <c r="AF1524" s="508"/>
      <c r="AG1524" s="508"/>
      <c r="AH1524" s="508"/>
      <c r="AI1524" s="508"/>
      <c r="AJ1524" s="508"/>
      <c r="AK1524" s="509">
        <f t="shared" si="301"/>
        <v>0</v>
      </c>
      <c r="AL1524" s="509">
        <f t="shared" si="302"/>
        <v>1</v>
      </c>
      <c r="AM1524" s="729">
        <f>IF(Tableau3[[#This Row],[N° pièce]]="",0,(Tableau3[[#This Row],[hors TVA]]+(Tableau3[[#This Row],[hors TVA]]*Tableau3[[#This Row],[Taux TVA]])-(Tableau3[[#This Row],[hors TVA]]*Tableau3[[#This Row],[Taux TVA]]*Tableau3[[#This Row],[Régime TVA Récupération:]]))*Tableau3[[#This Row],[Type 1]])</f>
        <v>0</v>
      </c>
      <c r="AN1524" s="729">
        <f>IF(Tableau3[[#This Row],[N° pièce]]="",0,IF($K$2="pôle",((Tableau3[[#This Row],[hors TVA]]+(Tableau3[[#This Row],[hors TVA]]*$H1524)-(Tableau3[[#This Row],[hors TVA]]*Tableau3[[#This Row],[Taux TVA]]*Tableau3[[#This Row],[Régime TVA Récupération:]]))*Tableau3[[#This Row],[Type 2]]),0))</f>
        <v>0</v>
      </c>
      <c r="AO1524" s="729">
        <f t="shared" si="303"/>
        <v>0</v>
      </c>
      <c r="AP1524" s="255">
        <f t="shared" si="304"/>
        <v>0</v>
      </c>
      <c r="AQ1524" s="506">
        <f t="shared" si="305"/>
        <v>0</v>
      </c>
      <c r="AR1524" s="671"/>
      <c r="AS1524" s="512"/>
      <c r="AT1524" s="513"/>
      <c r="AU1524" s="753"/>
      <c r="AV1524" s="484"/>
      <c r="AW1524" s="484"/>
      <c r="AX1524" s="484"/>
      <c r="AY1524" s="484"/>
      <c r="AZ1524" s="484"/>
    </row>
    <row r="1525" spans="1:52" ht="15" hidden="1">
      <c r="A1525" s="750"/>
      <c r="B1525" s="694"/>
      <c r="C1525" s="695"/>
      <c r="D1525" s="736"/>
      <c r="E1525" s="697"/>
      <c r="F1525" s="697"/>
      <c r="G1525" s="697"/>
      <c r="H1525" s="698">
        <v>0.21</v>
      </c>
      <c r="I1525" s="698">
        <v>1</v>
      </c>
      <c r="J1525" s="699"/>
      <c r="K1525" s="506">
        <f t="shared" si="299"/>
        <v>0</v>
      </c>
      <c r="L1525" s="508">
        <v>1</v>
      </c>
      <c r="M1525" s="508"/>
      <c r="N1525" s="737">
        <f t="shared" si="300"/>
        <v>1</v>
      </c>
      <c r="O1525" s="508"/>
      <c r="P1525" s="508"/>
      <c r="Q1525" s="508"/>
      <c r="R1525" s="508"/>
      <c r="S1525" s="508"/>
      <c r="T1525" s="508"/>
      <c r="U1525" s="508"/>
      <c r="V1525" s="508"/>
      <c r="W1525" s="508"/>
      <c r="X1525" s="508"/>
      <c r="Y1525" s="508"/>
      <c r="Z1525" s="508"/>
      <c r="AA1525" s="508"/>
      <c r="AB1525" s="508"/>
      <c r="AC1525" s="508"/>
      <c r="AD1525" s="508"/>
      <c r="AE1525" s="508"/>
      <c r="AF1525" s="508"/>
      <c r="AG1525" s="508"/>
      <c r="AH1525" s="508"/>
      <c r="AI1525" s="508"/>
      <c r="AJ1525" s="508"/>
      <c r="AK1525" s="509">
        <f t="shared" si="301"/>
        <v>0</v>
      </c>
      <c r="AL1525" s="509">
        <f t="shared" si="302"/>
        <v>1</v>
      </c>
      <c r="AM1525" s="729">
        <f>IF(Tableau3[[#This Row],[N° pièce]]="",0,(Tableau3[[#This Row],[hors TVA]]+(Tableau3[[#This Row],[hors TVA]]*Tableau3[[#This Row],[Taux TVA]])-(Tableau3[[#This Row],[hors TVA]]*Tableau3[[#This Row],[Taux TVA]]*Tableau3[[#This Row],[Régime TVA Récupération:]]))*Tableau3[[#This Row],[Type 1]])</f>
        <v>0</v>
      </c>
      <c r="AN1525" s="729">
        <f>IF(Tableau3[[#This Row],[N° pièce]]="",0,IF($K$2="pôle",((Tableau3[[#This Row],[hors TVA]]+(Tableau3[[#This Row],[hors TVA]]*$H1525)-(Tableau3[[#This Row],[hors TVA]]*Tableau3[[#This Row],[Taux TVA]]*Tableau3[[#This Row],[Régime TVA Récupération:]]))*Tableau3[[#This Row],[Type 2]]),0))</f>
        <v>0</v>
      </c>
      <c r="AO1525" s="729">
        <f t="shared" si="303"/>
        <v>0</v>
      </c>
      <c r="AP1525" s="255">
        <f t="shared" si="304"/>
        <v>0</v>
      </c>
      <c r="AQ1525" s="506">
        <f t="shared" si="305"/>
        <v>0</v>
      </c>
      <c r="AR1525" s="671"/>
      <c r="AS1525" s="512"/>
      <c r="AT1525" s="513"/>
      <c r="AU1525" s="753"/>
      <c r="AV1525" s="484"/>
      <c r="AW1525" s="484"/>
      <c r="AX1525" s="484"/>
      <c r="AY1525" s="484"/>
      <c r="AZ1525" s="484"/>
    </row>
    <row r="1526" spans="1:52" ht="15" hidden="1">
      <c r="A1526" s="750"/>
      <c r="B1526" s="694"/>
      <c r="C1526" s="695"/>
      <c r="D1526" s="736"/>
      <c r="E1526" s="697"/>
      <c r="F1526" s="697"/>
      <c r="G1526" s="697"/>
      <c r="H1526" s="698">
        <v>0.21</v>
      </c>
      <c r="I1526" s="698">
        <v>1</v>
      </c>
      <c r="J1526" s="699"/>
      <c r="K1526" s="506">
        <f t="shared" si="299"/>
        <v>0</v>
      </c>
      <c r="L1526" s="508">
        <v>1</v>
      </c>
      <c r="M1526" s="508"/>
      <c r="N1526" s="737">
        <f t="shared" si="300"/>
        <v>1</v>
      </c>
      <c r="O1526" s="508"/>
      <c r="P1526" s="508"/>
      <c r="Q1526" s="508"/>
      <c r="R1526" s="508"/>
      <c r="S1526" s="508"/>
      <c r="T1526" s="508"/>
      <c r="U1526" s="508"/>
      <c r="V1526" s="508"/>
      <c r="W1526" s="508"/>
      <c r="X1526" s="508"/>
      <c r="Y1526" s="508"/>
      <c r="Z1526" s="508"/>
      <c r="AA1526" s="508"/>
      <c r="AB1526" s="508"/>
      <c r="AC1526" s="508"/>
      <c r="AD1526" s="508"/>
      <c r="AE1526" s="508"/>
      <c r="AF1526" s="508"/>
      <c r="AG1526" s="508"/>
      <c r="AH1526" s="508"/>
      <c r="AI1526" s="508"/>
      <c r="AJ1526" s="508"/>
      <c r="AK1526" s="509">
        <f t="shared" si="301"/>
        <v>0</v>
      </c>
      <c r="AL1526" s="509">
        <f t="shared" si="302"/>
        <v>1</v>
      </c>
      <c r="AM1526" s="729">
        <f>IF(Tableau3[[#This Row],[N° pièce]]="",0,(Tableau3[[#This Row],[hors TVA]]+(Tableau3[[#This Row],[hors TVA]]*Tableau3[[#This Row],[Taux TVA]])-(Tableau3[[#This Row],[hors TVA]]*Tableau3[[#This Row],[Taux TVA]]*Tableau3[[#This Row],[Régime TVA Récupération:]]))*Tableau3[[#This Row],[Type 1]])</f>
        <v>0</v>
      </c>
      <c r="AN1526" s="729">
        <f>IF(Tableau3[[#This Row],[N° pièce]]="",0,IF($K$2="pôle",((Tableau3[[#This Row],[hors TVA]]+(Tableau3[[#This Row],[hors TVA]]*$H1526)-(Tableau3[[#This Row],[hors TVA]]*Tableau3[[#This Row],[Taux TVA]]*Tableau3[[#This Row],[Régime TVA Récupération:]]))*Tableau3[[#This Row],[Type 2]]),0))</f>
        <v>0</v>
      </c>
      <c r="AO1526" s="729">
        <f t="shared" si="303"/>
        <v>0</v>
      </c>
      <c r="AP1526" s="255">
        <f t="shared" si="304"/>
        <v>0</v>
      </c>
      <c r="AQ1526" s="506">
        <f t="shared" si="305"/>
        <v>0</v>
      </c>
      <c r="AR1526" s="671"/>
      <c r="AS1526" s="512"/>
      <c r="AT1526" s="513"/>
      <c r="AU1526" s="753"/>
      <c r="AV1526" s="484"/>
      <c r="AW1526" s="484"/>
      <c r="AX1526" s="484"/>
      <c r="AY1526" s="484"/>
      <c r="AZ1526" s="484"/>
    </row>
    <row r="1527" spans="1:52" ht="15" hidden="1">
      <c r="A1527" s="750"/>
      <c r="B1527" s="694"/>
      <c r="C1527" s="695"/>
      <c r="D1527" s="736"/>
      <c r="E1527" s="697"/>
      <c r="F1527" s="697"/>
      <c r="G1527" s="697"/>
      <c r="H1527" s="698">
        <v>0.21</v>
      </c>
      <c r="I1527" s="698">
        <v>1</v>
      </c>
      <c r="J1527" s="699"/>
      <c r="K1527" s="506">
        <f t="shared" si="299"/>
        <v>0</v>
      </c>
      <c r="L1527" s="508">
        <v>1</v>
      </c>
      <c r="M1527" s="508"/>
      <c r="N1527" s="737">
        <f t="shared" si="300"/>
        <v>1</v>
      </c>
      <c r="O1527" s="508"/>
      <c r="P1527" s="508"/>
      <c r="Q1527" s="508"/>
      <c r="R1527" s="508"/>
      <c r="S1527" s="508"/>
      <c r="T1527" s="508"/>
      <c r="U1527" s="508"/>
      <c r="V1527" s="508"/>
      <c r="W1527" s="508"/>
      <c r="X1527" s="508"/>
      <c r="Y1527" s="508"/>
      <c r="Z1527" s="508"/>
      <c r="AA1527" s="508"/>
      <c r="AB1527" s="508"/>
      <c r="AC1527" s="508"/>
      <c r="AD1527" s="508"/>
      <c r="AE1527" s="508"/>
      <c r="AF1527" s="508"/>
      <c r="AG1527" s="508"/>
      <c r="AH1527" s="508"/>
      <c r="AI1527" s="508"/>
      <c r="AJ1527" s="508"/>
      <c r="AK1527" s="509">
        <f t="shared" si="301"/>
        <v>0</v>
      </c>
      <c r="AL1527" s="509">
        <f t="shared" si="302"/>
        <v>1</v>
      </c>
      <c r="AM1527" s="729">
        <f>IF(Tableau3[[#This Row],[N° pièce]]="",0,(Tableau3[[#This Row],[hors TVA]]+(Tableau3[[#This Row],[hors TVA]]*Tableau3[[#This Row],[Taux TVA]])-(Tableau3[[#This Row],[hors TVA]]*Tableau3[[#This Row],[Taux TVA]]*Tableau3[[#This Row],[Régime TVA Récupération:]]))*Tableau3[[#This Row],[Type 1]])</f>
        <v>0</v>
      </c>
      <c r="AN1527" s="729">
        <f>IF(Tableau3[[#This Row],[N° pièce]]="",0,IF($K$2="pôle",((Tableau3[[#This Row],[hors TVA]]+(Tableau3[[#This Row],[hors TVA]]*$H1527)-(Tableau3[[#This Row],[hors TVA]]*Tableau3[[#This Row],[Taux TVA]]*Tableau3[[#This Row],[Régime TVA Récupération:]]))*Tableau3[[#This Row],[Type 2]]),0))</f>
        <v>0</v>
      </c>
      <c r="AO1527" s="729">
        <f t="shared" si="303"/>
        <v>0</v>
      </c>
      <c r="AP1527" s="255">
        <f t="shared" si="304"/>
        <v>0</v>
      </c>
      <c r="AQ1527" s="506">
        <f t="shared" si="305"/>
        <v>0</v>
      </c>
      <c r="AR1527" s="671"/>
      <c r="AS1527" s="512"/>
      <c r="AT1527" s="513"/>
      <c r="AU1527" s="753"/>
      <c r="AV1527" s="484"/>
      <c r="AW1527" s="484"/>
      <c r="AX1527" s="484"/>
      <c r="AY1527" s="484"/>
      <c r="AZ1527" s="484"/>
    </row>
    <row r="1528" spans="1:52" ht="15" hidden="1">
      <c r="A1528" s="750"/>
      <c r="B1528" s="694"/>
      <c r="C1528" s="695"/>
      <c r="D1528" s="736"/>
      <c r="E1528" s="697"/>
      <c r="F1528" s="697"/>
      <c r="G1528" s="697"/>
      <c r="H1528" s="698">
        <v>0.21</v>
      </c>
      <c r="I1528" s="698">
        <v>1</v>
      </c>
      <c r="J1528" s="699"/>
      <c r="K1528" s="506">
        <f t="shared" si="299"/>
        <v>0</v>
      </c>
      <c r="L1528" s="508">
        <v>1</v>
      </c>
      <c r="M1528" s="508"/>
      <c r="N1528" s="737">
        <f t="shared" si="300"/>
        <v>1</v>
      </c>
      <c r="O1528" s="508"/>
      <c r="P1528" s="508"/>
      <c r="Q1528" s="508"/>
      <c r="R1528" s="508"/>
      <c r="S1528" s="508"/>
      <c r="T1528" s="508"/>
      <c r="U1528" s="508"/>
      <c r="V1528" s="508"/>
      <c r="W1528" s="508"/>
      <c r="X1528" s="508"/>
      <c r="Y1528" s="508"/>
      <c r="Z1528" s="508"/>
      <c r="AA1528" s="508"/>
      <c r="AB1528" s="508"/>
      <c r="AC1528" s="508"/>
      <c r="AD1528" s="508"/>
      <c r="AE1528" s="508"/>
      <c r="AF1528" s="508"/>
      <c r="AG1528" s="508"/>
      <c r="AH1528" s="508"/>
      <c r="AI1528" s="508"/>
      <c r="AJ1528" s="508"/>
      <c r="AK1528" s="509">
        <f t="shared" si="301"/>
        <v>0</v>
      </c>
      <c r="AL1528" s="509">
        <f t="shared" si="302"/>
        <v>1</v>
      </c>
      <c r="AM1528" s="729">
        <f>IF(Tableau3[[#This Row],[N° pièce]]="",0,(Tableau3[[#This Row],[hors TVA]]+(Tableau3[[#This Row],[hors TVA]]*Tableau3[[#This Row],[Taux TVA]])-(Tableau3[[#This Row],[hors TVA]]*Tableau3[[#This Row],[Taux TVA]]*Tableau3[[#This Row],[Régime TVA Récupération:]]))*Tableau3[[#This Row],[Type 1]])</f>
        <v>0</v>
      </c>
      <c r="AN1528" s="729">
        <f>IF(Tableau3[[#This Row],[N° pièce]]="",0,IF($K$2="pôle",((Tableau3[[#This Row],[hors TVA]]+(Tableau3[[#This Row],[hors TVA]]*$H1528)-(Tableau3[[#This Row],[hors TVA]]*Tableau3[[#This Row],[Taux TVA]]*Tableau3[[#This Row],[Régime TVA Récupération:]]))*Tableau3[[#This Row],[Type 2]]),0))</f>
        <v>0</v>
      </c>
      <c r="AO1528" s="729">
        <f t="shared" si="303"/>
        <v>0</v>
      </c>
      <c r="AP1528" s="255">
        <f t="shared" si="304"/>
        <v>0</v>
      </c>
      <c r="AQ1528" s="506">
        <f t="shared" si="305"/>
        <v>0</v>
      </c>
      <c r="AR1528" s="671"/>
      <c r="AS1528" s="512"/>
      <c r="AT1528" s="513"/>
      <c r="AU1528" s="753"/>
      <c r="AV1528" s="484"/>
      <c r="AW1528" s="484"/>
      <c r="AX1528" s="484"/>
      <c r="AY1528" s="484"/>
      <c r="AZ1528" s="484"/>
    </row>
    <row r="1529" spans="1:52" ht="15" hidden="1">
      <c r="A1529" s="750"/>
      <c r="B1529" s="694"/>
      <c r="C1529" s="695"/>
      <c r="D1529" s="736"/>
      <c r="E1529" s="697"/>
      <c r="F1529" s="697"/>
      <c r="G1529" s="697"/>
      <c r="H1529" s="698">
        <v>0.21</v>
      </c>
      <c r="I1529" s="698">
        <v>1</v>
      </c>
      <c r="J1529" s="699"/>
      <c r="K1529" s="506">
        <f t="shared" si="299"/>
        <v>0</v>
      </c>
      <c r="L1529" s="508">
        <v>1</v>
      </c>
      <c r="M1529" s="508"/>
      <c r="N1529" s="737">
        <f t="shared" si="300"/>
        <v>1</v>
      </c>
      <c r="O1529" s="508"/>
      <c r="P1529" s="508"/>
      <c r="Q1529" s="508"/>
      <c r="R1529" s="508"/>
      <c r="S1529" s="508"/>
      <c r="T1529" s="508"/>
      <c r="U1529" s="508"/>
      <c r="V1529" s="508"/>
      <c r="W1529" s="508"/>
      <c r="X1529" s="508"/>
      <c r="Y1529" s="508"/>
      <c r="Z1529" s="508"/>
      <c r="AA1529" s="508"/>
      <c r="AB1529" s="508"/>
      <c r="AC1529" s="508"/>
      <c r="AD1529" s="508"/>
      <c r="AE1529" s="508"/>
      <c r="AF1529" s="508"/>
      <c r="AG1529" s="508"/>
      <c r="AH1529" s="508"/>
      <c r="AI1529" s="508"/>
      <c r="AJ1529" s="508"/>
      <c r="AK1529" s="509">
        <f t="shared" si="301"/>
        <v>0</v>
      </c>
      <c r="AL1529" s="509">
        <f t="shared" si="302"/>
        <v>1</v>
      </c>
      <c r="AM1529" s="729">
        <f>IF(Tableau3[[#This Row],[N° pièce]]="",0,(Tableau3[[#This Row],[hors TVA]]+(Tableau3[[#This Row],[hors TVA]]*Tableau3[[#This Row],[Taux TVA]])-(Tableau3[[#This Row],[hors TVA]]*Tableau3[[#This Row],[Taux TVA]]*Tableau3[[#This Row],[Régime TVA Récupération:]]))*Tableau3[[#This Row],[Type 1]])</f>
        <v>0</v>
      </c>
      <c r="AN1529" s="729">
        <f>IF(Tableau3[[#This Row],[N° pièce]]="",0,IF($K$2="pôle",((Tableau3[[#This Row],[hors TVA]]+(Tableau3[[#This Row],[hors TVA]]*$H1529)-(Tableau3[[#This Row],[hors TVA]]*Tableau3[[#This Row],[Taux TVA]]*Tableau3[[#This Row],[Régime TVA Récupération:]]))*Tableau3[[#This Row],[Type 2]]),0))</f>
        <v>0</v>
      </c>
      <c r="AO1529" s="729">
        <f t="shared" si="303"/>
        <v>0</v>
      </c>
      <c r="AP1529" s="255">
        <f t="shared" si="304"/>
        <v>0</v>
      </c>
      <c r="AQ1529" s="506">
        <f t="shared" si="305"/>
        <v>0</v>
      </c>
      <c r="AR1529" s="671"/>
      <c r="AS1529" s="512"/>
      <c r="AT1529" s="513"/>
      <c r="AU1529" s="753"/>
      <c r="AV1529" s="484"/>
      <c r="AW1529" s="484"/>
      <c r="AX1529" s="484"/>
      <c r="AY1529" s="484"/>
      <c r="AZ1529" s="484"/>
    </row>
    <row r="1530" spans="1:52" ht="15" hidden="1">
      <c r="A1530" s="750"/>
      <c r="B1530" s="694"/>
      <c r="C1530" s="695"/>
      <c r="D1530" s="736"/>
      <c r="E1530" s="697"/>
      <c r="F1530" s="697"/>
      <c r="G1530" s="697"/>
      <c r="H1530" s="698">
        <v>0.21</v>
      </c>
      <c r="I1530" s="698">
        <v>1</v>
      </c>
      <c r="J1530" s="699"/>
      <c r="K1530" s="506">
        <f t="shared" si="299"/>
        <v>0</v>
      </c>
      <c r="L1530" s="508">
        <v>1</v>
      </c>
      <c r="M1530" s="508"/>
      <c r="N1530" s="737">
        <f t="shared" si="300"/>
        <v>1</v>
      </c>
      <c r="O1530" s="508"/>
      <c r="P1530" s="508"/>
      <c r="Q1530" s="508"/>
      <c r="R1530" s="508"/>
      <c r="S1530" s="508"/>
      <c r="T1530" s="508"/>
      <c r="U1530" s="508"/>
      <c r="V1530" s="508"/>
      <c r="W1530" s="508"/>
      <c r="X1530" s="508"/>
      <c r="Y1530" s="508"/>
      <c r="Z1530" s="508"/>
      <c r="AA1530" s="508"/>
      <c r="AB1530" s="508"/>
      <c r="AC1530" s="508"/>
      <c r="AD1530" s="508"/>
      <c r="AE1530" s="508"/>
      <c r="AF1530" s="508"/>
      <c r="AG1530" s="508"/>
      <c r="AH1530" s="508"/>
      <c r="AI1530" s="508"/>
      <c r="AJ1530" s="508"/>
      <c r="AK1530" s="509">
        <f t="shared" si="301"/>
        <v>0</v>
      </c>
      <c r="AL1530" s="509">
        <f t="shared" si="302"/>
        <v>1</v>
      </c>
      <c r="AM1530" s="729">
        <f>IF(Tableau3[[#This Row],[N° pièce]]="",0,(Tableau3[[#This Row],[hors TVA]]+(Tableau3[[#This Row],[hors TVA]]*Tableau3[[#This Row],[Taux TVA]])-(Tableau3[[#This Row],[hors TVA]]*Tableau3[[#This Row],[Taux TVA]]*Tableau3[[#This Row],[Régime TVA Récupération:]]))*Tableau3[[#This Row],[Type 1]])</f>
        <v>0</v>
      </c>
      <c r="AN1530" s="729">
        <f>IF(Tableau3[[#This Row],[N° pièce]]="",0,IF($K$2="pôle",((Tableau3[[#This Row],[hors TVA]]+(Tableau3[[#This Row],[hors TVA]]*$H1530)-(Tableau3[[#This Row],[hors TVA]]*Tableau3[[#This Row],[Taux TVA]]*Tableau3[[#This Row],[Régime TVA Récupération:]]))*Tableau3[[#This Row],[Type 2]]),0))</f>
        <v>0</v>
      </c>
      <c r="AO1530" s="729">
        <f t="shared" si="303"/>
        <v>0</v>
      </c>
      <c r="AP1530" s="255">
        <f t="shared" si="304"/>
        <v>0</v>
      </c>
      <c r="AQ1530" s="506">
        <f t="shared" si="305"/>
        <v>0</v>
      </c>
      <c r="AR1530" s="671"/>
      <c r="AS1530" s="512"/>
      <c r="AT1530" s="513"/>
      <c r="AU1530" s="753"/>
      <c r="AV1530" s="484"/>
      <c r="AW1530" s="484"/>
      <c r="AX1530" s="484"/>
      <c r="AY1530" s="484"/>
      <c r="AZ1530" s="484"/>
    </row>
    <row r="1531" spans="1:52" ht="15" hidden="1">
      <c r="A1531" s="750"/>
      <c r="B1531" s="694"/>
      <c r="C1531" s="695"/>
      <c r="D1531" s="736"/>
      <c r="E1531" s="697"/>
      <c r="F1531" s="697"/>
      <c r="G1531" s="697"/>
      <c r="H1531" s="698">
        <v>0.21</v>
      </c>
      <c r="I1531" s="698">
        <v>1</v>
      </c>
      <c r="J1531" s="699"/>
      <c r="K1531" s="506">
        <f t="shared" si="299"/>
        <v>0</v>
      </c>
      <c r="L1531" s="508">
        <v>1</v>
      </c>
      <c r="M1531" s="508"/>
      <c r="N1531" s="737">
        <f t="shared" si="300"/>
        <v>1</v>
      </c>
      <c r="O1531" s="508"/>
      <c r="P1531" s="508"/>
      <c r="Q1531" s="508"/>
      <c r="R1531" s="508"/>
      <c r="S1531" s="508"/>
      <c r="T1531" s="508"/>
      <c r="U1531" s="508"/>
      <c r="V1531" s="508"/>
      <c r="W1531" s="508"/>
      <c r="X1531" s="508"/>
      <c r="Y1531" s="508"/>
      <c r="Z1531" s="508"/>
      <c r="AA1531" s="508"/>
      <c r="AB1531" s="508"/>
      <c r="AC1531" s="508"/>
      <c r="AD1531" s="508"/>
      <c r="AE1531" s="508"/>
      <c r="AF1531" s="508"/>
      <c r="AG1531" s="508"/>
      <c r="AH1531" s="508"/>
      <c r="AI1531" s="508"/>
      <c r="AJ1531" s="508"/>
      <c r="AK1531" s="509">
        <f t="shared" si="301"/>
        <v>0</v>
      </c>
      <c r="AL1531" s="509">
        <f t="shared" si="302"/>
        <v>1</v>
      </c>
      <c r="AM1531" s="729">
        <f>IF(Tableau3[[#This Row],[N° pièce]]="",0,(Tableau3[[#This Row],[hors TVA]]+(Tableau3[[#This Row],[hors TVA]]*Tableau3[[#This Row],[Taux TVA]])-(Tableau3[[#This Row],[hors TVA]]*Tableau3[[#This Row],[Taux TVA]]*Tableau3[[#This Row],[Régime TVA Récupération:]]))*Tableau3[[#This Row],[Type 1]])</f>
        <v>0</v>
      </c>
      <c r="AN1531" s="729">
        <f>IF(Tableau3[[#This Row],[N° pièce]]="",0,IF($K$2="pôle",((Tableau3[[#This Row],[hors TVA]]+(Tableau3[[#This Row],[hors TVA]]*$H1531)-(Tableau3[[#This Row],[hors TVA]]*Tableau3[[#This Row],[Taux TVA]]*Tableau3[[#This Row],[Régime TVA Récupération:]]))*Tableau3[[#This Row],[Type 2]]),0))</f>
        <v>0</v>
      </c>
      <c r="AO1531" s="729">
        <f t="shared" si="303"/>
        <v>0</v>
      </c>
      <c r="AP1531" s="255">
        <f t="shared" si="304"/>
        <v>0</v>
      </c>
      <c r="AQ1531" s="506">
        <f t="shared" si="305"/>
        <v>0</v>
      </c>
      <c r="AR1531" s="671"/>
      <c r="AS1531" s="512"/>
      <c r="AT1531" s="513"/>
      <c r="AU1531" s="753"/>
      <c r="AV1531" s="484"/>
      <c r="AW1531" s="484"/>
      <c r="AX1531" s="484"/>
      <c r="AY1531" s="484"/>
      <c r="AZ1531" s="484"/>
    </row>
    <row r="1532" spans="1:52" ht="15" hidden="1">
      <c r="A1532" s="750"/>
      <c r="B1532" s="694"/>
      <c r="C1532" s="695"/>
      <c r="D1532" s="736"/>
      <c r="E1532" s="697"/>
      <c r="F1532" s="697"/>
      <c r="G1532" s="697"/>
      <c r="H1532" s="698">
        <v>0.21</v>
      </c>
      <c r="I1532" s="698">
        <v>1</v>
      </c>
      <c r="J1532" s="699"/>
      <c r="K1532" s="506">
        <f t="shared" si="299"/>
        <v>0</v>
      </c>
      <c r="L1532" s="508">
        <v>1</v>
      </c>
      <c r="M1532" s="508"/>
      <c r="N1532" s="737">
        <f t="shared" si="300"/>
        <v>1</v>
      </c>
      <c r="O1532" s="508"/>
      <c r="P1532" s="508"/>
      <c r="Q1532" s="508"/>
      <c r="R1532" s="508"/>
      <c r="S1532" s="508"/>
      <c r="T1532" s="508"/>
      <c r="U1532" s="508"/>
      <c r="V1532" s="508"/>
      <c r="W1532" s="508"/>
      <c r="X1532" s="508"/>
      <c r="Y1532" s="508"/>
      <c r="Z1532" s="508"/>
      <c r="AA1532" s="508"/>
      <c r="AB1532" s="508"/>
      <c r="AC1532" s="508"/>
      <c r="AD1532" s="508"/>
      <c r="AE1532" s="508"/>
      <c r="AF1532" s="508"/>
      <c r="AG1532" s="508"/>
      <c r="AH1532" s="508"/>
      <c r="AI1532" s="508"/>
      <c r="AJ1532" s="508"/>
      <c r="AK1532" s="509">
        <f t="shared" si="301"/>
        <v>0</v>
      </c>
      <c r="AL1532" s="509">
        <f t="shared" si="302"/>
        <v>1</v>
      </c>
      <c r="AM1532" s="729">
        <f>IF(Tableau3[[#This Row],[N° pièce]]="",0,(Tableau3[[#This Row],[hors TVA]]+(Tableau3[[#This Row],[hors TVA]]*Tableau3[[#This Row],[Taux TVA]])-(Tableau3[[#This Row],[hors TVA]]*Tableau3[[#This Row],[Taux TVA]]*Tableau3[[#This Row],[Régime TVA Récupération:]]))*Tableau3[[#This Row],[Type 1]])</f>
        <v>0</v>
      </c>
      <c r="AN1532" s="729">
        <f>IF(Tableau3[[#This Row],[N° pièce]]="",0,IF($K$2="pôle",((Tableau3[[#This Row],[hors TVA]]+(Tableau3[[#This Row],[hors TVA]]*$H1532)-(Tableau3[[#This Row],[hors TVA]]*Tableau3[[#This Row],[Taux TVA]]*Tableau3[[#This Row],[Régime TVA Récupération:]]))*Tableau3[[#This Row],[Type 2]]),0))</f>
        <v>0</v>
      </c>
      <c r="AO1532" s="729">
        <f t="shared" si="303"/>
        <v>0</v>
      </c>
      <c r="AP1532" s="255">
        <f t="shared" si="304"/>
        <v>0</v>
      </c>
      <c r="AQ1532" s="506">
        <f t="shared" si="305"/>
        <v>0</v>
      </c>
      <c r="AR1532" s="671"/>
      <c r="AS1532" s="512"/>
      <c r="AT1532" s="513"/>
      <c r="AU1532" s="753"/>
      <c r="AV1532" s="484"/>
      <c r="AW1532" s="484"/>
      <c r="AX1532" s="484"/>
      <c r="AY1532" s="484"/>
      <c r="AZ1532" s="484"/>
    </row>
    <row r="1533" spans="1:52" ht="15" hidden="1">
      <c r="A1533" s="750"/>
      <c r="B1533" s="694"/>
      <c r="C1533" s="695"/>
      <c r="D1533" s="736"/>
      <c r="E1533" s="697"/>
      <c r="F1533" s="697"/>
      <c r="G1533" s="697"/>
      <c r="H1533" s="698">
        <v>0.21</v>
      </c>
      <c r="I1533" s="698">
        <v>1</v>
      </c>
      <c r="J1533" s="699"/>
      <c r="K1533" s="506">
        <f t="shared" si="299"/>
        <v>0</v>
      </c>
      <c r="L1533" s="508">
        <v>1</v>
      </c>
      <c r="M1533" s="508"/>
      <c r="N1533" s="737">
        <f t="shared" si="300"/>
        <v>1</v>
      </c>
      <c r="O1533" s="508"/>
      <c r="P1533" s="508"/>
      <c r="Q1533" s="508"/>
      <c r="R1533" s="508"/>
      <c r="S1533" s="508"/>
      <c r="T1533" s="508"/>
      <c r="U1533" s="508"/>
      <c r="V1533" s="508"/>
      <c r="W1533" s="508"/>
      <c r="X1533" s="508"/>
      <c r="Y1533" s="508"/>
      <c r="Z1533" s="508"/>
      <c r="AA1533" s="508"/>
      <c r="AB1533" s="508"/>
      <c r="AC1533" s="508"/>
      <c r="AD1533" s="508"/>
      <c r="AE1533" s="508"/>
      <c r="AF1533" s="508"/>
      <c r="AG1533" s="508"/>
      <c r="AH1533" s="508"/>
      <c r="AI1533" s="508"/>
      <c r="AJ1533" s="508"/>
      <c r="AK1533" s="509">
        <f t="shared" si="301"/>
        <v>0</v>
      </c>
      <c r="AL1533" s="509">
        <f t="shared" si="302"/>
        <v>1</v>
      </c>
      <c r="AM1533" s="729">
        <f>IF(Tableau3[[#This Row],[N° pièce]]="",0,(Tableau3[[#This Row],[hors TVA]]+(Tableau3[[#This Row],[hors TVA]]*Tableau3[[#This Row],[Taux TVA]])-(Tableau3[[#This Row],[hors TVA]]*Tableau3[[#This Row],[Taux TVA]]*Tableau3[[#This Row],[Régime TVA Récupération:]]))*Tableau3[[#This Row],[Type 1]])</f>
        <v>0</v>
      </c>
      <c r="AN1533" s="729">
        <f>IF(Tableau3[[#This Row],[N° pièce]]="",0,IF($K$2="pôle",((Tableau3[[#This Row],[hors TVA]]+(Tableau3[[#This Row],[hors TVA]]*$H1533)-(Tableau3[[#This Row],[hors TVA]]*Tableau3[[#This Row],[Taux TVA]]*Tableau3[[#This Row],[Régime TVA Récupération:]]))*Tableau3[[#This Row],[Type 2]]),0))</f>
        <v>0</v>
      </c>
      <c r="AO1533" s="729">
        <f t="shared" si="303"/>
        <v>0</v>
      </c>
      <c r="AP1533" s="255">
        <f t="shared" si="304"/>
        <v>0</v>
      </c>
      <c r="AQ1533" s="506">
        <f t="shared" si="305"/>
        <v>0</v>
      </c>
      <c r="AR1533" s="671"/>
      <c r="AS1533" s="512"/>
      <c r="AT1533" s="513"/>
      <c r="AU1533" s="753"/>
      <c r="AV1533" s="484"/>
      <c r="AW1533" s="484"/>
      <c r="AX1533" s="484"/>
      <c r="AY1533" s="484"/>
      <c r="AZ1533" s="484"/>
    </row>
    <row r="1534" spans="1:52" ht="15" hidden="1">
      <c r="A1534" s="750"/>
      <c r="B1534" s="694"/>
      <c r="C1534" s="695"/>
      <c r="D1534" s="736"/>
      <c r="E1534" s="697"/>
      <c r="F1534" s="697"/>
      <c r="G1534" s="697"/>
      <c r="H1534" s="698">
        <v>0.21</v>
      </c>
      <c r="I1534" s="698">
        <v>1</v>
      </c>
      <c r="J1534" s="699"/>
      <c r="K1534" s="506">
        <f t="shared" si="299"/>
        <v>0</v>
      </c>
      <c r="L1534" s="508">
        <v>1</v>
      </c>
      <c r="M1534" s="508"/>
      <c r="N1534" s="737">
        <f t="shared" si="300"/>
        <v>1</v>
      </c>
      <c r="O1534" s="508"/>
      <c r="P1534" s="508"/>
      <c r="Q1534" s="508"/>
      <c r="R1534" s="508"/>
      <c r="S1534" s="508"/>
      <c r="T1534" s="508"/>
      <c r="U1534" s="508"/>
      <c r="V1534" s="508"/>
      <c r="W1534" s="508"/>
      <c r="X1534" s="508"/>
      <c r="Y1534" s="508"/>
      <c r="Z1534" s="508"/>
      <c r="AA1534" s="508"/>
      <c r="AB1534" s="508"/>
      <c r="AC1534" s="508"/>
      <c r="AD1534" s="508"/>
      <c r="AE1534" s="508"/>
      <c r="AF1534" s="508"/>
      <c r="AG1534" s="508"/>
      <c r="AH1534" s="508"/>
      <c r="AI1534" s="508"/>
      <c r="AJ1534" s="508"/>
      <c r="AK1534" s="509">
        <f t="shared" si="301"/>
        <v>0</v>
      </c>
      <c r="AL1534" s="509">
        <f t="shared" si="302"/>
        <v>1</v>
      </c>
      <c r="AM1534" s="729">
        <f>IF(Tableau3[[#This Row],[N° pièce]]="",0,(Tableau3[[#This Row],[hors TVA]]+(Tableau3[[#This Row],[hors TVA]]*Tableau3[[#This Row],[Taux TVA]])-(Tableau3[[#This Row],[hors TVA]]*Tableau3[[#This Row],[Taux TVA]]*Tableau3[[#This Row],[Régime TVA Récupération:]]))*Tableau3[[#This Row],[Type 1]])</f>
        <v>0</v>
      </c>
      <c r="AN1534" s="729">
        <f>IF(Tableau3[[#This Row],[N° pièce]]="",0,IF($K$2="pôle",((Tableau3[[#This Row],[hors TVA]]+(Tableau3[[#This Row],[hors TVA]]*$H1534)-(Tableau3[[#This Row],[hors TVA]]*Tableau3[[#This Row],[Taux TVA]]*Tableau3[[#This Row],[Régime TVA Récupération:]]))*Tableau3[[#This Row],[Type 2]]),0))</f>
        <v>0</v>
      </c>
      <c r="AO1534" s="729">
        <f t="shared" si="303"/>
        <v>0</v>
      </c>
      <c r="AP1534" s="255">
        <f t="shared" si="304"/>
        <v>0</v>
      </c>
      <c r="AQ1534" s="506">
        <f t="shared" si="305"/>
        <v>0</v>
      </c>
      <c r="AR1534" s="671"/>
      <c r="AS1534" s="512"/>
      <c r="AT1534" s="513"/>
      <c r="AU1534" s="753"/>
      <c r="AV1534" s="484"/>
      <c r="AW1534" s="484"/>
      <c r="AX1534" s="484"/>
      <c r="AY1534" s="484"/>
      <c r="AZ1534" s="484"/>
    </row>
    <row r="1535" spans="1:52" ht="15" hidden="1">
      <c r="A1535" s="750"/>
      <c r="B1535" s="694"/>
      <c r="C1535" s="695"/>
      <c r="D1535" s="736"/>
      <c r="E1535" s="697"/>
      <c r="F1535" s="697"/>
      <c r="G1535" s="697"/>
      <c r="H1535" s="698">
        <v>0.21</v>
      </c>
      <c r="I1535" s="698">
        <v>1</v>
      </c>
      <c r="J1535" s="699"/>
      <c r="K1535" s="506">
        <f t="shared" si="299"/>
        <v>0</v>
      </c>
      <c r="L1535" s="508">
        <v>1</v>
      </c>
      <c r="M1535" s="508"/>
      <c r="N1535" s="737">
        <f t="shared" si="300"/>
        <v>1</v>
      </c>
      <c r="O1535" s="508"/>
      <c r="P1535" s="508"/>
      <c r="Q1535" s="508"/>
      <c r="R1535" s="508"/>
      <c r="S1535" s="508"/>
      <c r="T1535" s="508"/>
      <c r="U1535" s="508"/>
      <c r="V1535" s="508"/>
      <c r="W1535" s="508"/>
      <c r="X1535" s="508"/>
      <c r="Y1535" s="508"/>
      <c r="Z1535" s="508"/>
      <c r="AA1535" s="508"/>
      <c r="AB1535" s="508"/>
      <c r="AC1535" s="508"/>
      <c r="AD1535" s="508"/>
      <c r="AE1535" s="508"/>
      <c r="AF1535" s="508"/>
      <c r="AG1535" s="508"/>
      <c r="AH1535" s="508"/>
      <c r="AI1535" s="508"/>
      <c r="AJ1535" s="508"/>
      <c r="AK1535" s="509">
        <f t="shared" si="301"/>
        <v>0</v>
      </c>
      <c r="AL1535" s="509">
        <f t="shared" si="302"/>
        <v>1</v>
      </c>
      <c r="AM1535" s="729">
        <f>IF(Tableau3[[#This Row],[N° pièce]]="",0,(Tableau3[[#This Row],[hors TVA]]+(Tableau3[[#This Row],[hors TVA]]*Tableau3[[#This Row],[Taux TVA]])-(Tableau3[[#This Row],[hors TVA]]*Tableau3[[#This Row],[Taux TVA]]*Tableau3[[#This Row],[Régime TVA Récupération:]]))*Tableau3[[#This Row],[Type 1]])</f>
        <v>0</v>
      </c>
      <c r="AN1535" s="729">
        <f>IF(Tableau3[[#This Row],[N° pièce]]="",0,IF($K$2="pôle",((Tableau3[[#This Row],[hors TVA]]+(Tableau3[[#This Row],[hors TVA]]*$H1535)-(Tableau3[[#This Row],[hors TVA]]*Tableau3[[#This Row],[Taux TVA]]*Tableau3[[#This Row],[Régime TVA Récupération:]]))*Tableau3[[#This Row],[Type 2]]),0))</f>
        <v>0</v>
      </c>
      <c r="AO1535" s="729">
        <f t="shared" si="303"/>
        <v>0</v>
      </c>
      <c r="AP1535" s="255">
        <f t="shared" si="304"/>
        <v>0</v>
      </c>
      <c r="AQ1535" s="506">
        <f t="shared" si="305"/>
        <v>0</v>
      </c>
      <c r="AR1535" s="671"/>
      <c r="AS1535" s="512"/>
      <c r="AT1535" s="513"/>
      <c r="AU1535" s="753"/>
      <c r="AV1535" s="484"/>
      <c r="AW1535" s="484"/>
      <c r="AX1535" s="484"/>
      <c r="AY1535" s="484"/>
      <c r="AZ1535" s="484"/>
    </row>
    <row r="1536" spans="1:52" ht="15" hidden="1">
      <c r="A1536" s="750"/>
      <c r="B1536" s="694"/>
      <c r="C1536" s="695"/>
      <c r="D1536" s="736"/>
      <c r="E1536" s="697"/>
      <c r="F1536" s="697"/>
      <c r="G1536" s="697"/>
      <c r="H1536" s="698">
        <v>0.21</v>
      </c>
      <c r="I1536" s="698">
        <v>1</v>
      </c>
      <c r="J1536" s="699"/>
      <c r="K1536" s="506">
        <f t="shared" si="299"/>
        <v>0</v>
      </c>
      <c r="L1536" s="508">
        <v>1</v>
      </c>
      <c r="M1536" s="508"/>
      <c r="N1536" s="737">
        <f t="shared" si="300"/>
        <v>1</v>
      </c>
      <c r="O1536" s="508"/>
      <c r="P1536" s="508"/>
      <c r="Q1536" s="508"/>
      <c r="R1536" s="508"/>
      <c r="S1536" s="508"/>
      <c r="T1536" s="508"/>
      <c r="U1536" s="508"/>
      <c r="V1536" s="508"/>
      <c r="W1536" s="508"/>
      <c r="X1536" s="508"/>
      <c r="Y1536" s="508"/>
      <c r="Z1536" s="508"/>
      <c r="AA1536" s="508"/>
      <c r="AB1536" s="508"/>
      <c r="AC1536" s="508"/>
      <c r="AD1536" s="508"/>
      <c r="AE1536" s="508"/>
      <c r="AF1536" s="508"/>
      <c r="AG1536" s="508"/>
      <c r="AH1536" s="508"/>
      <c r="AI1536" s="508"/>
      <c r="AJ1536" s="508"/>
      <c r="AK1536" s="509">
        <f t="shared" si="301"/>
        <v>0</v>
      </c>
      <c r="AL1536" s="509">
        <f t="shared" si="302"/>
        <v>1</v>
      </c>
      <c r="AM1536" s="729">
        <f>IF(Tableau3[[#This Row],[N° pièce]]="",0,(Tableau3[[#This Row],[hors TVA]]+(Tableau3[[#This Row],[hors TVA]]*Tableau3[[#This Row],[Taux TVA]])-(Tableau3[[#This Row],[hors TVA]]*Tableau3[[#This Row],[Taux TVA]]*Tableau3[[#This Row],[Régime TVA Récupération:]]))*Tableau3[[#This Row],[Type 1]])</f>
        <v>0</v>
      </c>
      <c r="AN1536" s="729">
        <f>IF(Tableau3[[#This Row],[N° pièce]]="",0,IF($K$2="pôle",((Tableau3[[#This Row],[hors TVA]]+(Tableau3[[#This Row],[hors TVA]]*$H1536)-(Tableau3[[#This Row],[hors TVA]]*Tableau3[[#This Row],[Taux TVA]]*Tableau3[[#This Row],[Régime TVA Récupération:]]))*Tableau3[[#This Row],[Type 2]]),0))</f>
        <v>0</v>
      </c>
      <c r="AO1536" s="729">
        <f t="shared" si="303"/>
        <v>0</v>
      </c>
      <c r="AP1536" s="255">
        <f t="shared" si="304"/>
        <v>0</v>
      </c>
      <c r="AQ1536" s="506">
        <f t="shared" si="305"/>
        <v>0</v>
      </c>
      <c r="AR1536" s="671"/>
      <c r="AS1536" s="512"/>
      <c r="AT1536" s="513"/>
      <c r="AU1536" s="753"/>
      <c r="AV1536" s="484"/>
      <c r="AW1536" s="484"/>
      <c r="AX1536" s="484"/>
      <c r="AY1536" s="484"/>
      <c r="AZ1536" s="484"/>
    </row>
    <row r="1537" spans="1:52" ht="15" hidden="1">
      <c r="A1537" s="750"/>
      <c r="B1537" s="694"/>
      <c r="C1537" s="695"/>
      <c r="D1537" s="736"/>
      <c r="E1537" s="697"/>
      <c r="F1537" s="697"/>
      <c r="G1537" s="697"/>
      <c r="H1537" s="698">
        <v>0.21</v>
      </c>
      <c r="I1537" s="698">
        <v>1</v>
      </c>
      <c r="J1537" s="699"/>
      <c r="K1537" s="506">
        <f t="shared" si="299"/>
        <v>0</v>
      </c>
      <c r="L1537" s="508">
        <v>1</v>
      </c>
      <c r="M1537" s="508"/>
      <c r="N1537" s="737">
        <f t="shared" si="300"/>
        <v>1</v>
      </c>
      <c r="O1537" s="508"/>
      <c r="P1537" s="508"/>
      <c r="Q1537" s="508"/>
      <c r="R1537" s="508"/>
      <c r="S1537" s="508"/>
      <c r="T1537" s="508"/>
      <c r="U1537" s="508"/>
      <c r="V1537" s="508"/>
      <c r="W1537" s="508"/>
      <c r="X1537" s="508"/>
      <c r="Y1537" s="508"/>
      <c r="Z1537" s="508"/>
      <c r="AA1537" s="508"/>
      <c r="AB1537" s="508"/>
      <c r="AC1537" s="508"/>
      <c r="AD1537" s="508"/>
      <c r="AE1537" s="508"/>
      <c r="AF1537" s="508"/>
      <c r="AG1537" s="508"/>
      <c r="AH1537" s="508"/>
      <c r="AI1537" s="508"/>
      <c r="AJ1537" s="508"/>
      <c r="AK1537" s="509">
        <f t="shared" si="301"/>
        <v>0</v>
      </c>
      <c r="AL1537" s="509">
        <f t="shared" si="302"/>
        <v>1</v>
      </c>
      <c r="AM1537" s="729">
        <f>IF(Tableau3[[#This Row],[N° pièce]]="",0,(Tableau3[[#This Row],[hors TVA]]+(Tableau3[[#This Row],[hors TVA]]*Tableau3[[#This Row],[Taux TVA]])-(Tableau3[[#This Row],[hors TVA]]*Tableau3[[#This Row],[Taux TVA]]*Tableau3[[#This Row],[Régime TVA Récupération:]]))*Tableau3[[#This Row],[Type 1]])</f>
        <v>0</v>
      </c>
      <c r="AN1537" s="729">
        <f>IF(Tableau3[[#This Row],[N° pièce]]="",0,IF($K$2="pôle",((Tableau3[[#This Row],[hors TVA]]+(Tableau3[[#This Row],[hors TVA]]*$H1537)-(Tableau3[[#This Row],[hors TVA]]*Tableau3[[#This Row],[Taux TVA]]*Tableau3[[#This Row],[Régime TVA Récupération:]]))*Tableau3[[#This Row],[Type 2]]),0))</f>
        <v>0</v>
      </c>
      <c r="AO1537" s="729">
        <f t="shared" si="303"/>
        <v>0</v>
      </c>
      <c r="AP1537" s="255">
        <f t="shared" si="304"/>
        <v>0</v>
      </c>
      <c r="AQ1537" s="506">
        <f t="shared" si="305"/>
        <v>0</v>
      </c>
      <c r="AR1537" s="671"/>
      <c r="AS1537" s="512"/>
      <c r="AT1537" s="513"/>
      <c r="AU1537" s="753"/>
      <c r="AV1537" s="484"/>
      <c r="AW1537" s="484"/>
      <c r="AX1537" s="484"/>
      <c r="AY1537" s="484"/>
      <c r="AZ1537" s="484"/>
    </row>
    <row r="1538" spans="1:52" ht="15" hidden="1">
      <c r="A1538" s="750"/>
      <c r="B1538" s="694"/>
      <c r="C1538" s="695"/>
      <c r="D1538" s="736"/>
      <c r="E1538" s="697"/>
      <c r="F1538" s="697"/>
      <c r="G1538" s="697"/>
      <c r="H1538" s="698">
        <v>0.21</v>
      </c>
      <c r="I1538" s="698">
        <v>1</v>
      </c>
      <c r="J1538" s="699"/>
      <c r="K1538" s="506">
        <f t="shared" si="299"/>
        <v>0</v>
      </c>
      <c r="L1538" s="508">
        <v>1</v>
      </c>
      <c r="M1538" s="508"/>
      <c r="N1538" s="737">
        <f t="shared" si="300"/>
        <v>1</v>
      </c>
      <c r="O1538" s="508"/>
      <c r="P1538" s="508"/>
      <c r="Q1538" s="508"/>
      <c r="R1538" s="508"/>
      <c r="S1538" s="508"/>
      <c r="T1538" s="508"/>
      <c r="U1538" s="508"/>
      <c r="V1538" s="508"/>
      <c r="W1538" s="508"/>
      <c r="X1538" s="508"/>
      <c r="Y1538" s="508"/>
      <c r="Z1538" s="508"/>
      <c r="AA1538" s="508"/>
      <c r="AB1538" s="508"/>
      <c r="AC1538" s="508"/>
      <c r="AD1538" s="508"/>
      <c r="AE1538" s="508"/>
      <c r="AF1538" s="508"/>
      <c r="AG1538" s="508"/>
      <c r="AH1538" s="508"/>
      <c r="AI1538" s="508"/>
      <c r="AJ1538" s="508"/>
      <c r="AK1538" s="509">
        <f t="shared" si="301"/>
        <v>0</v>
      </c>
      <c r="AL1538" s="509">
        <f t="shared" si="302"/>
        <v>1</v>
      </c>
      <c r="AM1538" s="729">
        <f>IF(Tableau3[[#This Row],[N° pièce]]="",0,(Tableau3[[#This Row],[hors TVA]]+(Tableau3[[#This Row],[hors TVA]]*Tableau3[[#This Row],[Taux TVA]])-(Tableau3[[#This Row],[hors TVA]]*Tableau3[[#This Row],[Taux TVA]]*Tableau3[[#This Row],[Régime TVA Récupération:]]))*Tableau3[[#This Row],[Type 1]])</f>
        <v>0</v>
      </c>
      <c r="AN1538" s="729">
        <f>IF(Tableau3[[#This Row],[N° pièce]]="",0,IF($K$2="pôle",((Tableau3[[#This Row],[hors TVA]]+(Tableau3[[#This Row],[hors TVA]]*$H1538)-(Tableau3[[#This Row],[hors TVA]]*Tableau3[[#This Row],[Taux TVA]]*Tableau3[[#This Row],[Régime TVA Récupération:]]))*Tableau3[[#This Row],[Type 2]]),0))</f>
        <v>0</v>
      </c>
      <c r="AO1538" s="729">
        <f t="shared" si="303"/>
        <v>0</v>
      </c>
      <c r="AP1538" s="255">
        <f t="shared" si="304"/>
        <v>0</v>
      </c>
      <c r="AQ1538" s="506">
        <f t="shared" si="305"/>
        <v>0</v>
      </c>
      <c r="AR1538" s="671"/>
      <c r="AS1538" s="512"/>
      <c r="AT1538" s="513"/>
      <c r="AU1538" s="753"/>
      <c r="AV1538" s="484"/>
      <c r="AW1538" s="484"/>
      <c r="AX1538" s="484"/>
      <c r="AY1538" s="484"/>
      <c r="AZ1538" s="484"/>
    </row>
    <row r="1539" spans="1:52" ht="15" hidden="1">
      <c r="A1539" s="750"/>
      <c r="B1539" s="694"/>
      <c r="C1539" s="695"/>
      <c r="D1539" s="736"/>
      <c r="E1539" s="697"/>
      <c r="F1539" s="697"/>
      <c r="G1539" s="697"/>
      <c r="H1539" s="698">
        <v>0.21</v>
      </c>
      <c r="I1539" s="698">
        <v>1</v>
      </c>
      <c r="J1539" s="699"/>
      <c r="K1539" s="506">
        <f t="shared" si="299"/>
        <v>0</v>
      </c>
      <c r="L1539" s="508">
        <v>1</v>
      </c>
      <c r="M1539" s="508"/>
      <c r="N1539" s="737">
        <f t="shared" si="300"/>
        <v>1</v>
      </c>
      <c r="O1539" s="508"/>
      <c r="P1539" s="508"/>
      <c r="Q1539" s="508"/>
      <c r="R1539" s="508"/>
      <c r="S1539" s="508"/>
      <c r="T1539" s="508"/>
      <c r="U1539" s="508"/>
      <c r="V1539" s="508"/>
      <c r="W1539" s="508"/>
      <c r="X1539" s="508"/>
      <c r="Y1539" s="508"/>
      <c r="Z1539" s="508"/>
      <c r="AA1539" s="508"/>
      <c r="AB1539" s="508"/>
      <c r="AC1539" s="508"/>
      <c r="AD1539" s="508"/>
      <c r="AE1539" s="508"/>
      <c r="AF1539" s="508"/>
      <c r="AG1539" s="508"/>
      <c r="AH1539" s="508"/>
      <c r="AI1539" s="508"/>
      <c r="AJ1539" s="508"/>
      <c r="AK1539" s="509">
        <f t="shared" si="301"/>
        <v>0</v>
      </c>
      <c r="AL1539" s="509">
        <f t="shared" si="302"/>
        <v>1</v>
      </c>
      <c r="AM1539" s="729">
        <f>IF(Tableau3[[#This Row],[N° pièce]]="",0,(Tableau3[[#This Row],[hors TVA]]+(Tableau3[[#This Row],[hors TVA]]*Tableau3[[#This Row],[Taux TVA]])-(Tableau3[[#This Row],[hors TVA]]*Tableau3[[#This Row],[Taux TVA]]*Tableau3[[#This Row],[Régime TVA Récupération:]]))*Tableau3[[#This Row],[Type 1]])</f>
        <v>0</v>
      </c>
      <c r="AN1539" s="729">
        <f>IF(Tableau3[[#This Row],[N° pièce]]="",0,IF($K$2="pôle",((Tableau3[[#This Row],[hors TVA]]+(Tableau3[[#This Row],[hors TVA]]*$H1539)-(Tableau3[[#This Row],[hors TVA]]*Tableau3[[#This Row],[Taux TVA]]*Tableau3[[#This Row],[Régime TVA Récupération:]]))*Tableau3[[#This Row],[Type 2]]),0))</f>
        <v>0</v>
      </c>
      <c r="AO1539" s="729">
        <f t="shared" si="303"/>
        <v>0</v>
      </c>
      <c r="AP1539" s="255">
        <f t="shared" si="304"/>
        <v>0</v>
      </c>
      <c r="AQ1539" s="506">
        <f t="shared" si="305"/>
        <v>0</v>
      </c>
      <c r="AR1539" s="671"/>
      <c r="AS1539" s="512"/>
      <c r="AT1539" s="513"/>
      <c r="AU1539" s="753"/>
      <c r="AV1539" s="484"/>
      <c r="AW1539" s="484"/>
      <c r="AX1539" s="484"/>
      <c r="AY1539" s="484"/>
      <c r="AZ1539" s="484"/>
    </row>
    <row r="1540" spans="1:52" ht="15" hidden="1">
      <c r="A1540" s="750"/>
      <c r="B1540" s="694"/>
      <c r="C1540" s="695"/>
      <c r="D1540" s="736"/>
      <c r="E1540" s="697"/>
      <c r="F1540" s="697"/>
      <c r="G1540" s="697"/>
      <c r="H1540" s="698">
        <v>0.21</v>
      </c>
      <c r="I1540" s="698">
        <v>1</v>
      </c>
      <c r="J1540" s="699"/>
      <c r="K1540" s="506">
        <f t="shared" si="299"/>
        <v>0</v>
      </c>
      <c r="L1540" s="508">
        <v>1</v>
      </c>
      <c r="M1540" s="508"/>
      <c r="N1540" s="737">
        <f t="shared" si="300"/>
        <v>1</v>
      </c>
      <c r="O1540" s="508"/>
      <c r="P1540" s="508"/>
      <c r="Q1540" s="508"/>
      <c r="R1540" s="508"/>
      <c r="S1540" s="508"/>
      <c r="T1540" s="508"/>
      <c r="U1540" s="508"/>
      <c r="V1540" s="508"/>
      <c r="W1540" s="508"/>
      <c r="X1540" s="508"/>
      <c r="Y1540" s="508"/>
      <c r="Z1540" s="508"/>
      <c r="AA1540" s="508"/>
      <c r="AB1540" s="508"/>
      <c r="AC1540" s="508"/>
      <c r="AD1540" s="508"/>
      <c r="AE1540" s="508"/>
      <c r="AF1540" s="508"/>
      <c r="AG1540" s="508"/>
      <c r="AH1540" s="508"/>
      <c r="AI1540" s="508"/>
      <c r="AJ1540" s="508"/>
      <c r="AK1540" s="509">
        <f t="shared" si="301"/>
        <v>0</v>
      </c>
      <c r="AL1540" s="509">
        <f t="shared" si="302"/>
        <v>1</v>
      </c>
      <c r="AM1540" s="729">
        <f>IF(Tableau3[[#This Row],[N° pièce]]="",0,(Tableau3[[#This Row],[hors TVA]]+(Tableau3[[#This Row],[hors TVA]]*Tableau3[[#This Row],[Taux TVA]])-(Tableau3[[#This Row],[hors TVA]]*Tableau3[[#This Row],[Taux TVA]]*Tableau3[[#This Row],[Régime TVA Récupération:]]))*Tableau3[[#This Row],[Type 1]])</f>
        <v>0</v>
      </c>
      <c r="AN1540" s="729">
        <f>IF(Tableau3[[#This Row],[N° pièce]]="",0,IF($K$2="pôle",((Tableau3[[#This Row],[hors TVA]]+(Tableau3[[#This Row],[hors TVA]]*$H1540)-(Tableau3[[#This Row],[hors TVA]]*Tableau3[[#This Row],[Taux TVA]]*Tableau3[[#This Row],[Régime TVA Récupération:]]))*Tableau3[[#This Row],[Type 2]]),0))</f>
        <v>0</v>
      </c>
      <c r="AO1540" s="729">
        <f t="shared" si="303"/>
        <v>0</v>
      </c>
      <c r="AP1540" s="255">
        <f t="shared" si="304"/>
        <v>0</v>
      </c>
      <c r="AQ1540" s="506">
        <f t="shared" si="305"/>
        <v>0</v>
      </c>
      <c r="AR1540" s="671"/>
      <c r="AS1540" s="512"/>
      <c r="AT1540" s="513"/>
      <c r="AU1540" s="753"/>
      <c r="AV1540" s="484"/>
      <c r="AW1540" s="484"/>
      <c r="AX1540" s="484"/>
      <c r="AY1540" s="484"/>
      <c r="AZ1540" s="484"/>
    </row>
    <row r="1541" spans="1:52" ht="15" hidden="1">
      <c r="A1541" s="750"/>
      <c r="B1541" s="694"/>
      <c r="C1541" s="695"/>
      <c r="D1541" s="736"/>
      <c r="E1541" s="697"/>
      <c r="F1541" s="697"/>
      <c r="G1541" s="697"/>
      <c r="H1541" s="698">
        <v>0.21</v>
      </c>
      <c r="I1541" s="698">
        <v>1</v>
      </c>
      <c r="J1541" s="699"/>
      <c r="K1541" s="506">
        <f t="shared" si="299"/>
        <v>0</v>
      </c>
      <c r="L1541" s="508">
        <v>1</v>
      </c>
      <c r="M1541" s="508"/>
      <c r="N1541" s="737">
        <f t="shared" si="300"/>
        <v>1</v>
      </c>
      <c r="O1541" s="508"/>
      <c r="P1541" s="508"/>
      <c r="Q1541" s="508"/>
      <c r="R1541" s="508"/>
      <c r="S1541" s="508"/>
      <c r="T1541" s="508"/>
      <c r="U1541" s="508"/>
      <c r="V1541" s="508"/>
      <c r="W1541" s="508"/>
      <c r="X1541" s="508"/>
      <c r="Y1541" s="508"/>
      <c r="Z1541" s="508"/>
      <c r="AA1541" s="508"/>
      <c r="AB1541" s="508"/>
      <c r="AC1541" s="508"/>
      <c r="AD1541" s="508"/>
      <c r="AE1541" s="508"/>
      <c r="AF1541" s="508"/>
      <c r="AG1541" s="508"/>
      <c r="AH1541" s="508"/>
      <c r="AI1541" s="508"/>
      <c r="AJ1541" s="508"/>
      <c r="AK1541" s="509">
        <f t="shared" si="301"/>
        <v>0</v>
      </c>
      <c r="AL1541" s="509">
        <f t="shared" si="302"/>
        <v>1</v>
      </c>
      <c r="AM1541" s="729">
        <f>IF(Tableau3[[#This Row],[N° pièce]]="",0,(Tableau3[[#This Row],[hors TVA]]+(Tableau3[[#This Row],[hors TVA]]*Tableau3[[#This Row],[Taux TVA]])-(Tableau3[[#This Row],[hors TVA]]*Tableau3[[#This Row],[Taux TVA]]*Tableau3[[#This Row],[Régime TVA Récupération:]]))*Tableau3[[#This Row],[Type 1]])</f>
        <v>0</v>
      </c>
      <c r="AN1541" s="729">
        <f>IF(Tableau3[[#This Row],[N° pièce]]="",0,IF($K$2="pôle",((Tableau3[[#This Row],[hors TVA]]+(Tableau3[[#This Row],[hors TVA]]*$H1541)-(Tableau3[[#This Row],[hors TVA]]*Tableau3[[#This Row],[Taux TVA]]*Tableau3[[#This Row],[Régime TVA Récupération:]]))*Tableau3[[#This Row],[Type 2]]),0))</f>
        <v>0</v>
      </c>
      <c r="AO1541" s="729">
        <f t="shared" si="303"/>
        <v>0</v>
      </c>
      <c r="AP1541" s="255">
        <f t="shared" si="304"/>
        <v>0</v>
      </c>
      <c r="AQ1541" s="506">
        <f t="shared" si="305"/>
        <v>0</v>
      </c>
      <c r="AR1541" s="671"/>
      <c r="AS1541" s="512"/>
      <c r="AT1541" s="513"/>
      <c r="AU1541" s="753"/>
      <c r="AV1541" s="484"/>
      <c r="AW1541" s="484"/>
      <c r="AX1541" s="484"/>
      <c r="AY1541" s="484"/>
      <c r="AZ1541" s="484"/>
    </row>
    <row r="1542" spans="1:52" ht="15" hidden="1">
      <c r="A1542" s="750"/>
      <c r="B1542" s="694"/>
      <c r="C1542" s="695"/>
      <c r="D1542" s="736"/>
      <c r="E1542" s="697"/>
      <c r="F1542" s="697"/>
      <c r="G1542" s="697"/>
      <c r="H1542" s="698">
        <v>0.21</v>
      </c>
      <c r="I1542" s="698">
        <v>1</v>
      </c>
      <c r="J1542" s="699"/>
      <c r="K1542" s="506">
        <f t="shared" si="299"/>
        <v>0</v>
      </c>
      <c r="L1542" s="508">
        <v>1</v>
      </c>
      <c r="M1542" s="508"/>
      <c r="N1542" s="737">
        <f t="shared" si="300"/>
        <v>1</v>
      </c>
      <c r="O1542" s="508"/>
      <c r="P1542" s="508"/>
      <c r="Q1542" s="508"/>
      <c r="R1542" s="508"/>
      <c r="S1542" s="508"/>
      <c r="T1542" s="508"/>
      <c r="U1542" s="508"/>
      <c r="V1542" s="508"/>
      <c r="W1542" s="508"/>
      <c r="X1542" s="508"/>
      <c r="Y1542" s="508"/>
      <c r="Z1542" s="508"/>
      <c r="AA1542" s="508"/>
      <c r="AB1542" s="508"/>
      <c r="AC1542" s="508"/>
      <c r="AD1542" s="508"/>
      <c r="AE1542" s="508"/>
      <c r="AF1542" s="508"/>
      <c r="AG1542" s="508"/>
      <c r="AH1542" s="508"/>
      <c r="AI1542" s="508"/>
      <c r="AJ1542" s="508"/>
      <c r="AK1542" s="509">
        <f t="shared" si="301"/>
        <v>0</v>
      </c>
      <c r="AL1542" s="509">
        <f t="shared" si="302"/>
        <v>1</v>
      </c>
      <c r="AM1542" s="729">
        <f>IF(Tableau3[[#This Row],[N° pièce]]="",0,(Tableau3[[#This Row],[hors TVA]]+(Tableau3[[#This Row],[hors TVA]]*Tableau3[[#This Row],[Taux TVA]])-(Tableau3[[#This Row],[hors TVA]]*Tableau3[[#This Row],[Taux TVA]]*Tableau3[[#This Row],[Régime TVA Récupération:]]))*Tableau3[[#This Row],[Type 1]])</f>
        <v>0</v>
      </c>
      <c r="AN1542" s="729">
        <f>IF(Tableau3[[#This Row],[N° pièce]]="",0,IF($K$2="pôle",((Tableau3[[#This Row],[hors TVA]]+(Tableau3[[#This Row],[hors TVA]]*$H1542)-(Tableau3[[#This Row],[hors TVA]]*Tableau3[[#This Row],[Taux TVA]]*Tableau3[[#This Row],[Régime TVA Récupération:]]))*Tableau3[[#This Row],[Type 2]]),0))</f>
        <v>0</v>
      </c>
      <c r="AO1542" s="729">
        <f t="shared" si="303"/>
        <v>0</v>
      </c>
      <c r="AP1542" s="255">
        <f t="shared" si="304"/>
        <v>0</v>
      </c>
      <c r="AQ1542" s="506">
        <f t="shared" si="305"/>
        <v>0</v>
      </c>
      <c r="AR1542" s="671"/>
      <c r="AS1542" s="512"/>
      <c r="AT1542" s="513"/>
      <c r="AU1542" s="753"/>
      <c r="AV1542" s="484"/>
      <c r="AW1542" s="484"/>
      <c r="AX1542" s="484"/>
      <c r="AY1542" s="484"/>
      <c r="AZ1542" s="484"/>
    </row>
    <row r="1543" spans="1:52" ht="15" hidden="1">
      <c r="A1543" s="750"/>
      <c r="B1543" s="694"/>
      <c r="C1543" s="695"/>
      <c r="D1543" s="736"/>
      <c r="E1543" s="697"/>
      <c r="F1543" s="697"/>
      <c r="G1543" s="697"/>
      <c r="H1543" s="698">
        <v>0.21</v>
      </c>
      <c r="I1543" s="698">
        <v>1</v>
      </c>
      <c r="J1543" s="699"/>
      <c r="K1543" s="506">
        <f t="shared" si="299"/>
        <v>0</v>
      </c>
      <c r="L1543" s="508">
        <v>1</v>
      </c>
      <c r="M1543" s="508"/>
      <c r="N1543" s="737">
        <f t="shared" si="300"/>
        <v>1</v>
      </c>
      <c r="O1543" s="508"/>
      <c r="P1543" s="508"/>
      <c r="Q1543" s="508"/>
      <c r="R1543" s="508"/>
      <c r="S1543" s="508"/>
      <c r="T1543" s="508"/>
      <c r="U1543" s="508"/>
      <c r="V1543" s="508"/>
      <c r="W1543" s="508"/>
      <c r="X1543" s="508"/>
      <c r="Y1543" s="508"/>
      <c r="Z1543" s="508"/>
      <c r="AA1543" s="508"/>
      <c r="AB1543" s="508"/>
      <c r="AC1543" s="508"/>
      <c r="AD1543" s="508"/>
      <c r="AE1543" s="508"/>
      <c r="AF1543" s="508"/>
      <c r="AG1543" s="508"/>
      <c r="AH1543" s="508"/>
      <c r="AI1543" s="508"/>
      <c r="AJ1543" s="508"/>
      <c r="AK1543" s="509">
        <f t="shared" si="301"/>
        <v>0</v>
      </c>
      <c r="AL1543" s="509">
        <f t="shared" si="302"/>
        <v>1</v>
      </c>
      <c r="AM1543" s="729">
        <f>IF(Tableau3[[#This Row],[N° pièce]]="",0,(Tableau3[[#This Row],[hors TVA]]+(Tableau3[[#This Row],[hors TVA]]*Tableau3[[#This Row],[Taux TVA]])-(Tableau3[[#This Row],[hors TVA]]*Tableau3[[#This Row],[Taux TVA]]*Tableau3[[#This Row],[Régime TVA Récupération:]]))*Tableau3[[#This Row],[Type 1]])</f>
        <v>0</v>
      </c>
      <c r="AN1543" s="729">
        <f>IF(Tableau3[[#This Row],[N° pièce]]="",0,IF($K$2="pôle",((Tableau3[[#This Row],[hors TVA]]+(Tableau3[[#This Row],[hors TVA]]*$H1543)-(Tableau3[[#This Row],[hors TVA]]*Tableau3[[#This Row],[Taux TVA]]*Tableau3[[#This Row],[Régime TVA Récupération:]]))*Tableau3[[#This Row],[Type 2]]),0))</f>
        <v>0</v>
      </c>
      <c r="AO1543" s="729">
        <f t="shared" si="303"/>
        <v>0</v>
      </c>
      <c r="AP1543" s="255">
        <f t="shared" si="304"/>
        <v>0</v>
      </c>
      <c r="AQ1543" s="506">
        <f t="shared" si="305"/>
        <v>0</v>
      </c>
      <c r="AR1543" s="671"/>
      <c r="AS1543" s="512"/>
      <c r="AT1543" s="513"/>
      <c r="AU1543" s="753"/>
      <c r="AV1543" s="484"/>
      <c r="AW1543" s="484"/>
      <c r="AX1543" s="484"/>
      <c r="AY1543" s="484"/>
      <c r="AZ1543" s="484"/>
    </row>
    <row r="1544" spans="1:52" ht="15" hidden="1">
      <c r="A1544" s="750"/>
      <c r="B1544" s="694"/>
      <c r="C1544" s="695"/>
      <c r="D1544" s="736"/>
      <c r="E1544" s="697"/>
      <c r="F1544" s="697"/>
      <c r="G1544" s="697"/>
      <c r="H1544" s="698">
        <v>0.21</v>
      </c>
      <c r="I1544" s="698">
        <v>1</v>
      </c>
      <c r="J1544" s="699"/>
      <c r="K1544" s="506">
        <f t="shared" si="299"/>
        <v>0</v>
      </c>
      <c r="L1544" s="508">
        <v>1</v>
      </c>
      <c r="M1544" s="508"/>
      <c r="N1544" s="737">
        <f t="shared" si="300"/>
        <v>1</v>
      </c>
      <c r="O1544" s="508"/>
      <c r="P1544" s="508"/>
      <c r="Q1544" s="508"/>
      <c r="R1544" s="508"/>
      <c r="S1544" s="508"/>
      <c r="T1544" s="508"/>
      <c r="U1544" s="508"/>
      <c r="V1544" s="508"/>
      <c r="W1544" s="508"/>
      <c r="X1544" s="508"/>
      <c r="Y1544" s="508"/>
      <c r="Z1544" s="508"/>
      <c r="AA1544" s="508"/>
      <c r="AB1544" s="508"/>
      <c r="AC1544" s="508"/>
      <c r="AD1544" s="508"/>
      <c r="AE1544" s="508"/>
      <c r="AF1544" s="508"/>
      <c r="AG1544" s="508"/>
      <c r="AH1544" s="508"/>
      <c r="AI1544" s="508"/>
      <c r="AJ1544" s="508"/>
      <c r="AK1544" s="509">
        <f t="shared" si="301"/>
        <v>0</v>
      </c>
      <c r="AL1544" s="509">
        <f t="shared" si="302"/>
        <v>1</v>
      </c>
      <c r="AM1544" s="729">
        <f>IF(Tableau3[[#This Row],[N° pièce]]="",0,(Tableau3[[#This Row],[hors TVA]]+(Tableau3[[#This Row],[hors TVA]]*Tableau3[[#This Row],[Taux TVA]])-(Tableau3[[#This Row],[hors TVA]]*Tableau3[[#This Row],[Taux TVA]]*Tableau3[[#This Row],[Régime TVA Récupération:]]))*Tableau3[[#This Row],[Type 1]])</f>
        <v>0</v>
      </c>
      <c r="AN1544" s="729">
        <f>IF(Tableau3[[#This Row],[N° pièce]]="",0,IF($K$2="pôle",((Tableau3[[#This Row],[hors TVA]]+(Tableau3[[#This Row],[hors TVA]]*$H1544)-(Tableau3[[#This Row],[hors TVA]]*Tableau3[[#This Row],[Taux TVA]]*Tableau3[[#This Row],[Régime TVA Récupération:]]))*Tableau3[[#This Row],[Type 2]]),0))</f>
        <v>0</v>
      </c>
      <c r="AO1544" s="729">
        <f t="shared" si="303"/>
        <v>0</v>
      </c>
      <c r="AP1544" s="255">
        <f t="shared" si="304"/>
        <v>0</v>
      </c>
      <c r="AQ1544" s="506">
        <f t="shared" si="305"/>
        <v>0</v>
      </c>
      <c r="AR1544" s="671"/>
      <c r="AS1544" s="512"/>
      <c r="AT1544" s="513"/>
      <c r="AU1544" s="753"/>
      <c r="AV1544" s="484"/>
      <c r="AW1544" s="484"/>
      <c r="AX1544" s="484"/>
      <c r="AY1544" s="484"/>
      <c r="AZ1544" s="484"/>
    </row>
    <row r="1545" spans="1:52" ht="15" hidden="1">
      <c r="A1545" s="750"/>
      <c r="B1545" s="694"/>
      <c r="C1545" s="695"/>
      <c r="D1545" s="736"/>
      <c r="E1545" s="697"/>
      <c r="F1545" s="697"/>
      <c r="G1545" s="697"/>
      <c r="H1545" s="698">
        <v>0.21</v>
      </c>
      <c r="I1545" s="698">
        <v>1</v>
      </c>
      <c r="J1545" s="699"/>
      <c r="K1545" s="506">
        <f t="shared" si="299"/>
        <v>0</v>
      </c>
      <c r="L1545" s="508">
        <v>1</v>
      </c>
      <c r="M1545" s="508"/>
      <c r="N1545" s="737">
        <f t="shared" si="300"/>
        <v>1</v>
      </c>
      <c r="O1545" s="508"/>
      <c r="P1545" s="508"/>
      <c r="Q1545" s="508"/>
      <c r="R1545" s="508"/>
      <c r="S1545" s="508"/>
      <c r="T1545" s="508"/>
      <c r="U1545" s="508"/>
      <c r="V1545" s="508"/>
      <c r="W1545" s="508"/>
      <c r="X1545" s="508"/>
      <c r="Y1545" s="508"/>
      <c r="Z1545" s="508"/>
      <c r="AA1545" s="508"/>
      <c r="AB1545" s="508"/>
      <c r="AC1545" s="508"/>
      <c r="AD1545" s="508"/>
      <c r="AE1545" s="508"/>
      <c r="AF1545" s="508"/>
      <c r="AG1545" s="508"/>
      <c r="AH1545" s="508"/>
      <c r="AI1545" s="508"/>
      <c r="AJ1545" s="508"/>
      <c r="AK1545" s="509">
        <f t="shared" si="301"/>
        <v>0</v>
      </c>
      <c r="AL1545" s="509">
        <f t="shared" si="302"/>
        <v>1</v>
      </c>
      <c r="AM1545" s="729">
        <f>IF(Tableau3[[#This Row],[N° pièce]]="",0,(Tableau3[[#This Row],[hors TVA]]+(Tableau3[[#This Row],[hors TVA]]*Tableau3[[#This Row],[Taux TVA]])-(Tableau3[[#This Row],[hors TVA]]*Tableau3[[#This Row],[Taux TVA]]*Tableau3[[#This Row],[Régime TVA Récupération:]]))*Tableau3[[#This Row],[Type 1]])</f>
        <v>0</v>
      </c>
      <c r="AN1545" s="729">
        <f>IF(Tableau3[[#This Row],[N° pièce]]="",0,IF($K$2="pôle",((Tableau3[[#This Row],[hors TVA]]+(Tableau3[[#This Row],[hors TVA]]*$H1545)-(Tableau3[[#This Row],[hors TVA]]*Tableau3[[#This Row],[Taux TVA]]*Tableau3[[#This Row],[Régime TVA Récupération:]]))*Tableau3[[#This Row],[Type 2]]),0))</f>
        <v>0</v>
      </c>
      <c r="AO1545" s="729">
        <f t="shared" si="303"/>
        <v>0</v>
      </c>
      <c r="AP1545" s="255">
        <f t="shared" si="304"/>
        <v>0</v>
      </c>
      <c r="AQ1545" s="506">
        <f t="shared" si="305"/>
        <v>0</v>
      </c>
      <c r="AR1545" s="671"/>
      <c r="AS1545" s="512"/>
      <c r="AT1545" s="513"/>
      <c r="AU1545" s="753"/>
      <c r="AV1545" s="484"/>
      <c r="AW1545" s="484"/>
      <c r="AX1545" s="484"/>
      <c r="AY1545" s="484"/>
      <c r="AZ1545" s="484"/>
    </row>
    <row r="1546" spans="1:52" ht="15" hidden="1">
      <c r="A1546" s="750"/>
      <c r="B1546" s="694"/>
      <c r="C1546" s="695"/>
      <c r="D1546" s="736"/>
      <c r="E1546" s="697"/>
      <c r="F1546" s="697"/>
      <c r="G1546" s="697"/>
      <c r="H1546" s="698">
        <v>0.21</v>
      </c>
      <c r="I1546" s="698">
        <v>1</v>
      </c>
      <c r="J1546" s="699"/>
      <c r="K1546" s="506">
        <f t="shared" si="299"/>
        <v>0</v>
      </c>
      <c r="L1546" s="508">
        <v>1</v>
      </c>
      <c r="M1546" s="508"/>
      <c r="N1546" s="737">
        <f t="shared" si="300"/>
        <v>1</v>
      </c>
      <c r="O1546" s="508"/>
      <c r="P1546" s="508"/>
      <c r="Q1546" s="508"/>
      <c r="R1546" s="508"/>
      <c r="S1546" s="508"/>
      <c r="T1546" s="508"/>
      <c r="U1546" s="508"/>
      <c r="V1546" s="508"/>
      <c r="W1546" s="508"/>
      <c r="X1546" s="508"/>
      <c r="Y1546" s="508"/>
      <c r="Z1546" s="508"/>
      <c r="AA1546" s="508"/>
      <c r="AB1546" s="508"/>
      <c r="AC1546" s="508"/>
      <c r="AD1546" s="508"/>
      <c r="AE1546" s="508"/>
      <c r="AF1546" s="508"/>
      <c r="AG1546" s="508"/>
      <c r="AH1546" s="508"/>
      <c r="AI1546" s="508"/>
      <c r="AJ1546" s="508"/>
      <c r="AK1546" s="509">
        <f t="shared" si="301"/>
        <v>0</v>
      </c>
      <c r="AL1546" s="509">
        <f t="shared" si="302"/>
        <v>1</v>
      </c>
      <c r="AM1546" s="729">
        <f>IF(Tableau3[[#This Row],[N° pièce]]="",0,(Tableau3[[#This Row],[hors TVA]]+(Tableau3[[#This Row],[hors TVA]]*Tableau3[[#This Row],[Taux TVA]])-(Tableau3[[#This Row],[hors TVA]]*Tableau3[[#This Row],[Taux TVA]]*Tableau3[[#This Row],[Régime TVA Récupération:]]))*Tableau3[[#This Row],[Type 1]])</f>
        <v>0</v>
      </c>
      <c r="AN1546" s="729">
        <f>IF(Tableau3[[#This Row],[N° pièce]]="",0,IF($K$2="pôle",((Tableau3[[#This Row],[hors TVA]]+(Tableau3[[#This Row],[hors TVA]]*$H1546)-(Tableau3[[#This Row],[hors TVA]]*Tableau3[[#This Row],[Taux TVA]]*Tableau3[[#This Row],[Régime TVA Récupération:]]))*Tableau3[[#This Row],[Type 2]]),0))</f>
        <v>0</v>
      </c>
      <c r="AO1546" s="729">
        <f t="shared" si="303"/>
        <v>0</v>
      </c>
      <c r="AP1546" s="255">
        <f t="shared" si="304"/>
        <v>0</v>
      </c>
      <c r="AQ1546" s="506">
        <f t="shared" si="305"/>
        <v>0</v>
      </c>
      <c r="AR1546" s="671"/>
      <c r="AS1546" s="512"/>
      <c r="AT1546" s="513"/>
      <c r="AU1546" s="753"/>
      <c r="AV1546" s="484"/>
      <c r="AW1546" s="484"/>
      <c r="AX1546" s="484"/>
      <c r="AY1546" s="484"/>
      <c r="AZ1546" s="484"/>
    </row>
    <row r="1547" spans="1:52" ht="15" hidden="1">
      <c r="A1547" s="750"/>
      <c r="B1547" s="694"/>
      <c r="C1547" s="695"/>
      <c r="D1547" s="736"/>
      <c r="E1547" s="697"/>
      <c r="F1547" s="697"/>
      <c r="G1547" s="697"/>
      <c r="H1547" s="698">
        <v>0.21</v>
      </c>
      <c r="I1547" s="698">
        <v>1</v>
      </c>
      <c r="J1547" s="699"/>
      <c r="K1547" s="506">
        <f t="shared" si="299"/>
        <v>0</v>
      </c>
      <c r="L1547" s="508">
        <v>1</v>
      </c>
      <c r="M1547" s="508"/>
      <c r="N1547" s="737">
        <f t="shared" si="300"/>
        <v>1</v>
      </c>
      <c r="O1547" s="508"/>
      <c r="P1547" s="508"/>
      <c r="Q1547" s="508"/>
      <c r="R1547" s="508"/>
      <c r="S1547" s="508"/>
      <c r="T1547" s="508"/>
      <c r="U1547" s="508"/>
      <c r="V1547" s="508"/>
      <c r="W1547" s="508"/>
      <c r="X1547" s="508"/>
      <c r="Y1547" s="508"/>
      <c r="Z1547" s="508"/>
      <c r="AA1547" s="508"/>
      <c r="AB1547" s="508"/>
      <c r="AC1547" s="508"/>
      <c r="AD1547" s="508"/>
      <c r="AE1547" s="508"/>
      <c r="AF1547" s="508"/>
      <c r="AG1547" s="508"/>
      <c r="AH1547" s="508"/>
      <c r="AI1547" s="508"/>
      <c r="AJ1547" s="508"/>
      <c r="AK1547" s="509">
        <f t="shared" si="301"/>
        <v>0</v>
      </c>
      <c r="AL1547" s="509">
        <f t="shared" si="302"/>
        <v>1</v>
      </c>
      <c r="AM1547" s="729">
        <f>IF(Tableau3[[#This Row],[N° pièce]]="",0,(Tableau3[[#This Row],[hors TVA]]+(Tableau3[[#This Row],[hors TVA]]*Tableau3[[#This Row],[Taux TVA]])-(Tableau3[[#This Row],[hors TVA]]*Tableau3[[#This Row],[Taux TVA]]*Tableau3[[#This Row],[Régime TVA Récupération:]]))*Tableau3[[#This Row],[Type 1]])</f>
        <v>0</v>
      </c>
      <c r="AN1547" s="729">
        <f>IF(Tableau3[[#This Row],[N° pièce]]="",0,IF($K$2="pôle",((Tableau3[[#This Row],[hors TVA]]+(Tableau3[[#This Row],[hors TVA]]*$H1547)-(Tableau3[[#This Row],[hors TVA]]*Tableau3[[#This Row],[Taux TVA]]*Tableau3[[#This Row],[Régime TVA Récupération:]]))*Tableau3[[#This Row],[Type 2]]),0))</f>
        <v>0</v>
      </c>
      <c r="AO1547" s="729">
        <f t="shared" si="303"/>
        <v>0</v>
      </c>
      <c r="AP1547" s="255">
        <f t="shared" si="304"/>
        <v>0</v>
      </c>
      <c r="AQ1547" s="506">
        <f t="shared" si="305"/>
        <v>0</v>
      </c>
      <c r="AR1547" s="671"/>
      <c r="AS1547" s="512"/>
      <c r="AT1547" s="513"/>
      <c r="AU1547" s="753"/>
      <c r="AV1547" s="484"/>
      <c r="AW1547" s="484"/>
      <c r="AX1547" s="484"/>
      <c r="AY1547" s="484"/>
      <c r="AZ1547" s="484"/>
    </row>
    <row r="1548" spans="1:52" ht="15" hidden="1">
      <c r="A1548" s="750"/>
      <c r="B1548" s="694"/>
      <c r="C1548" s="695"/>
      <c r="D1548" s="736"/>
      <c r="E1548" s="697"/>
      <c r="F1548" s="697"/>
      <c r="G1548" s="697"/>
      <c r="H1548" s="698">
        <v>0.21</v>
      </c>
      <c r="I1548" s="698">
        <v>1</v>
      </c>
      <c r="J1548" s="699"/>
      <c r="K1548" s="506">
        <f t="shared" si="299"/>
        <v>0</v>
      </c>
      <c r="L1548" s="508">
        <v>1</v>
      </c>
      <c r="M1548" s="508"/>
      <c r="N1548" s="737">
        <f t="shared" si="300"/>
        <v>1</v>
      </c>
      <c r="O1548" s="508"/>
      <c r="P1548" s="508"/>
      <c r="Q1548" s="508"/>
      <c r="R1548" s="508"/>
      <c r="S1548" s="508"/>
      <c r="T1548" s="508"/>
      <c r="U1548" s="508"/>
      <c r="V1548" s="508"/>
      <c r="W1548" s="508"/>
      <c r="X1548" s="508"/>
      <c r="Y1548" s="508"/>
      <c r="Z1548" s="508"/>
      <c r="AA1548" s="508"/>
      <c r="AB1548" s="508"/>
      <c r="AC1548" s="508"/>
      <c r="AD1548" s="508"/>
      <c r="AE1548" s="508"/>
      <c r="AF1548" s="508"/>
      <c r="AG1548" s="508"/>
      <c r="AH1548" s="508"/>
      <c r="AI1548" s="508"/>
      <c r="AJ1548" s="508"/>
      <c r="AK1548" s="509">
        <f t="shared" si="301"/>
        <v>0</v>
      </c>
      <c r="AL1548" s="509">
        <f t="shared" si="302"/>
        <v>1</v>
      </c>
      <c r="AM1548" s="729">
        <f>IF(Tableau3[[#This Row],[N° pièce]]="",0,(Tableau3[[#This Row],[hors TVA]]+(Tableau3[[#This Row],[hors TVA]]*Tableau3[[#This Row],[Taux TVA]])-(Tableau3[[#This Row],[hors TVA]]*Tableau3[[#This Row],[Taux TVA]]*Tableau3[[#This Row],[Régime TVA Récupération:]]))*Tableau3[[#This Row],[Type 1]])</f>
        <v>0</v>
      </c>
      <c r="AN1548" s="729">
        <f>IF(Tableau3[[#This Row],[N° pièce]]="",0,IF($K$2="pôle",((Tableau3[[#This Row],[hors TVA]]+(Tableau3[[#This Row],[hors TVA]]*$H1548)-(Tableau3[[#This Row],[hors TVA]]*Tableau3[[#This Row],[Taux TVA]]*Tableau3[[#This Row],[Régime TVA Récupération:]]))*Tableau3[[#This Row],[Type 2]]),0))</f>
        <v>0</v>
      </c>
      <c r="AO1548" s="729">
        <f t="shared" si="303"/>
        <v>0</v>
      </c>
      <c r="AP1548" s="255">
        <f t="shared" si="304"/>
        <v>0</v>
      </c>
      <c r="AQ1548" s="506">
        <f t="shared" si="305"/>
        <v>0</v>
      </c>
      <c r="AR1548" s="671"/>
      <c r="AS1548" s="512"/>
      <c r="AT1548" s="513"/>
      <c r="AU1548" s="753"/>
      <c r="AV1548" s="484"/>
      <c r="AW1548" s="484"/>
      <c r="AX1548" s="484"/>
      <c r="AY1548" s="484"/>
      <c r="AZ1548" s="484"/>
    </row>
    <row r="1549" spans="1:52" ht="15" hidden="1">
      <c r="A1549" s="750"/>
      <c r="B1549" s="694"/>
      <c r="C1549" s="695"/>
      <c r="D1549" s="736"/>
      <c r="E1549" s="697"/>
      <c r="F1549" s="697"/>
      <c r="G1549" s="697"/>
      <c r="H1549" s="698">
        <v>0.21</v>
      </c>
      <c r="I1549" s="698">
        <v>1</v>
      </c>
      <c r="J1549" s="699"/>
      <c r="K1549" s="506">
        <f t="shared" si="299"/>
        <v>0</v>
      </c>
      <c r="L1549" s="508">
        <v>1</v>
      </c>
      <c r="M1549" s="508"/>
      <c r="N1549" s="737">
        <f t="shared" si="300"/>
        <v>1</v>
      </c>
      <c r="O1549" s="508"/>
      <c r="P1549" s="508"/>
      <c r="Q1549" s="508"/>
      <c r="R1549" s="508"/>
      <c r="S1549" s="508"/>
      <c r="T1549" s="508"/>
      <c r="U1549" s="508"/>
      <c r="V1549" s="508"/>
      <c r="W1549" s="508"/>
      <c r="X1549" s="508"/>
      <c r="Y1549" s="508"/>
      <c r="Z1549" s="508"/>
      <c r="AA1549" s="508"/>
      <c r="AB1549" s="508"/>
      <c r="AC1549" s="508"/>
      <c r="AD1549" s="508"/>
      <c r="AE1549" s="508"/>
      <c r="AF1549" s="508"/>
      <c r="AG1549" s="508"/>
      <c r="AH1549" s="508"/>
      <c r="AI1549" s="508"/>
      <c r="AJ1549" s="508"/>
      <c r="AK1549" s="509">
        <f t="shared" si="301"/>
        <v>0</v>
      </c>
      <c r="AL1549" s="509">
        <f t="shared" si="302"/>
        <v>1</v>
      </c>
      <c r="AM1549" s="729">
        <f>IF(Tableau3[[#This Row],[N° pièce]]="",0,(Tableau3[[#This Row],[hors TVA]]+(Tableau3[[#This Row],[hors TVA]]*Tableau3[[#This Row],[Taux TVA]])-(Tableau3[[#This Row],[hors TVA]]*Tableau3[[#This Row],[Taux TVA]]*Tableau3[[#This Row],[Régime TVA Récupération:]]))*Tableau3[[#This Row],[Type 1]])</f>
        <v>0</v>
      </c>
      <c r="AN1549" s="729">
        <f>IF(Tableau3[[#This Row],[N° pièce]]="",0,IF($K$2="pôle",((Tableau3[[#This Row],[hors TVA]]+(Tableau3[[#This Row],[hors TVA]]*$H1549)-(Tableau3[[#This Row],[hors TVA]]*Tableau3[[#This Row],[Taux TVA]]*Tableau3[[#This Row],[Régime TVA Récupération:]]))*Tableau3[[#This Row],[Type 2]]),0))</f>
        <v>0</v>
      </c>
      <c r="AO1549" s="729">
        <f t="shared" si="303"/>
        <v>0</v>
      </c>
      <c r="AP1549" s="255">
        <f t="shared" si="304"/>
        <v>0</v>
      </c>
      <c r="AQ1549" s="506">
        <f t="shared" si="305"/>
        <v>0</v>
      </c>
      <c r="AR1549" s="671"/>
      <c r="AS1549" s="512"/>
      <c r="AT1549" s="513"/>
      <c r="AU1549" s="753"/>
      <c r="AV1549" s="484"/>
      <c r="AW1549" s="484"/>
      <c r="AX1549" s="484"/>
      <c r="AY1549" s="484"/>
      <c r="AZ1549" s="484"/>
    </row>
    <row r="1550" spans="1:52" ht="15" hidden="1">
      <c r="A1550" s="750"/>
      <c r="B1550" s="694"/>
      <c r="C1550" s="695"/>
      <c r="D1550" s="736"/>
      <c r="E1550" s="697"/>
      <c r="F1550" s="697"/>
      <c r="G1550" s="697"/>
      <c r="H1550" s="698">
        <v>0.21</v>
      </c>
      <c r="I1550" s="698">
        <v>1</v>
      </c>
      <c r="J1550" s="699"/>
      <c r="K1550" s="506">
        <f t="shared" si="299"/>
        <v>0</v>
      </c>
      <c r="L1550" s="508">
        <v>1</v>
      </c>
      <c r="M1550" s="508"/>
      <c r="N1550" s="737">
        <f t="shared" si="300"/>
        <v>1</v>
      </c>
      <c r="O1550" s="508"/>
      <c r="P1550" s="508"/>
      <c r="Q1550" s="508"/>
      <c r="R1550" s="508"/>
      <c r="S1550" s="508"/>
      <c r="T1550" s="508"/>
      <c r="U1550" s="508"/>
      <c r="V1550" s="508"/>
      <c r="W1550" s="508"/>
      <c r="X1550" s="508"/>
      <c r="Y1550" s="508"/>
      <c r="Z1550" s="508"/>
      <c r="AA1550" s="508"/>
      <c r="AB1550" s="508"/>
      <c r="AC1550" s="508"/>
      <c r="AD1550" s="508"/>
      <c r="AE1550" s="508"/>
      <c r="AF1550" s="508"/>
      <c r="AG1550" s="508"/>
      <c r="AH1550" s="508"/>
      <c r="AI1550" s="508"/>
      <c r="AJ1550" s="508"/>
      <c r="AK1550" s="509">
        <f t="shared" si="301"/>
        <v>0</v>
      </c>
      <c r="AL1550" s="509">
        <f t="shared" si="302"/>
        <v>1</v>
      </c>
      <c r="AM1550" s="729">
        <f>IF(Tableau3[[#This Row],[N° pièce]]="",0,(Tableau3[[#This Row],[hors TVA]]+(Tableau3[[#This Row],[hors TVA]]*Tableau3[[#This Row],[Taux TVA]])-(Tableau3[[#This Row],[hors TVA]]*Tableau3[[#This Row],[Taux TVA]]*Tableau3[[#This Row],[Régime TVA Récupération:]]))*Tableau3[[#This Row],[Type 1]])</f>
        <v>0</v>
      </c>
      <c r="AN1550" s="729">
        <f>IF(Tableau3[[#This Row],[N° pièce]]="",0,IF($K$2="pôle",((Tableau3[[#This Row],[hors TVA]]+(Tableau3[[#This Row],[hors TVA]]*$H1550)-(Tableau3[[#This Row],[hors TVA]]*Tableau3[[#This Row],[Taux TVA]]*Tableau3[[#This Row],[Régime TVA Récupération:]]))*Tableau3[[#This Row],[Type 2]]),0))</f>
        <v>0</v>
      </c>
      <c r="AO1550" s="729">
        <f t="shared" si="303"/>
        <v>0</v>
      </c>
      <c r="AP1550" s="255">
        <f t="shared" si="304"/>
        <v>0</v>
      </c>
      <c r="AQ1550" s="506">
        <f t="shared" si="305"/>
        <v>0</v>
      </c>
      <c r="AR1550" s="671"/>
      <c r="AS1550" s="512"/>
      <c r="AT1550" s="513"/>
      <c r="AU1550" s="753"/>
      <c r="AV1550" s="484"/>
      <c r="AW1550" s="484"/>
      <c r="AX1550" s="484"/>
      <c r="AY1550" s="484"/>
      <c r="AZ1550" s="484"/>
    </row>
    <row r="1551" spans="1:52" ht="15" hidden="1">
      <c r="A1551" s="750"/>
      <c r="B1551" s="694"/>
      <c r="C1551" s="695"/>
      <c r="D1551" s="736"/>
      <c r="E1551" s="697"/>
      <c r="F1551" s="697"/>
      <c r="G1551" s="697"/>
      <c r="H1551" s="698">
        <v>0.21</v>
      </c>
      <c r="I1551" s="698">
        <v>1</v>
      </c>
      <c r="J1551" s="699"/>
      <c r="K1551" s="506">
        <f t="shared" si="299"/>
        <v>0</v>
      </c>
      <c r="L1551" s="508">
        <v>1</v>
      </c>
      <c r="M1551" s="508"/>
      <c r="N1551" s="737">
        <f t="shared" si="300"/>
        <v>1</v>
      </c>
      <c r="O1551" s="508"/>
      <c r="P1551" s="508"/>
      <c r="Q1551" s="508"/>
      <c r="R1551" s="508"/>
      <c r="S1551" s="508"/>
      <c r="T1551" s="508"/>
      <c r="U1551" s="508"/>
      <c r="V1551" s="508"/>
      <c r="W1551" s="508"/>
      <c r="X1551" s="508"/>
      <c r="Y1551" s="508"/>
      <c r="Z1551" s="508"/>
      <c r="AA1551" s="508"/>
      <c r="AB1551" s="508"/>
      <c r="AC1551" s="508"/>
      <c r="AD1551" s="508"/>
      <c r="AE1551" s="508"/>
      <c r="AF1551" s="508"/>
      <c r="AG1551" s="508"/>
      <c r="AH1551" s="508"/>
      <c r="AI1551" s="508"/>
      <c r="AJ1551" s="508"/>
      <c r="AK1551" s="509">
        <f t="shared" si="301"/>
        <v>0</v>
      </c>
      <c r="AL1551" s="509">
        <f t="shared" si="302"/>
        <v>1</v>
      </c>
      <c r="AM1551" s="729">
        <f>IF(Tableau3[[#This Row],[N° pièce]]="",0,(Tableau3[[#This Row],[hors TVA]]+(Tableau3[[#This Row],[hors TVA]]*Tableau3[[#This Row],[Taux TVA]])-(Tableau3[[#This Row],[hors TVA]]*Tableau3[[#This Row],[Taux TVA]]*Tableau3[[#This Row],[Régime TVA Récupération:]]))*Tableau3[[#This Row],[Type 1]])</f>
        <v>0</v>
      </c>
      <c r="AN1551" s="729">
        <f>IF(Tableau3[[#This Row],[N° pièce]]="",0,IF($K$2="pôle",((Tableau3[[#This Row],[hors TVA]]+(Tableau3[[#This Row],[hors TVA]]*$H1551)-(Tableau3[[#This Row],[hors TVA]]*Tableau3[[#This Row],[Taux TVA]]*Tableau3[[#This Row],[Régime TVA Récupération:]]))*Tableau3[[#This Row],[Type 2]]),0))</f>
        <v>0</v>
      </c>
      <c r="AO1551" s="729">
        <f t="shared" si="303"/>
        <v>0</v>
      </c>
      <c r="AP1551" s="255">
        <f t="shared" si="304"/>
        <v>0</v>
      </c>
      <c r="AQ1551" s="506">
        <f t="shared" si="305"/>
        <v>0</v>
      </c>
      <c r="AR1551" s="671"/>
      <c r="AS1551" s="512"/>
      <c r="AT1551" s="513"/>
      <c r="AU1551" s="753"/>
      <c r="AV1551" s="484"/>
      <c r="AW1551" s="484"/>
      <c r="AX1551" s="484"/>
      <c r="AY1551" s="484"/>
      <c r="AZ1551" s="484"/>
    </row>
    <row r="1552" spans="1:52" ht="15" hidden="1">
      <c r="A1552" s="750"/>
      <c r="B1552" s="694"/>
      <c r="C1552" s="695"/>
      <c r="D1552" s="736"/>
      <c r="E1552" s="697"/>
      <c r="F1552" s="697"/>
      <c r="G1552" s="697"/>
      <c r="H1552" s="698">
        <v>0.21</v>
      </c>
      <c r="I1552" s="698">
        <v>1</v>
      </c>
      <c r="J1552" s="699"/>
      <c r="K1552" s="506">
        <f t="shared" si="299"/>
        <v>0</v>
      </c>
      <c r="L1552" s="508">
        <v>1</v>
      </c>
      <c r="M1552" s="508"/>
      <c r="N1552" s="737">
        <f t="shared" si="300"/>
        <v>1</v>
      </c>
      <c r="O1552" s="508"/>
      <c r="P1552" s="508"/>
      <c r="Q1552" s="508"/>
      <c r="R1552" s="508"/>
      <c r="S1552" s="508"/>
      <c r="T1552" s="508"/>
      <c r="U1552" s="508"/>
      <c r="V1552" s="508"/>
      <c r="W1552" s="508"/>
      <c r="X1552" s="508"/>
      <c r="Y1552" s="508"/>
      <c r="Z1552" s="508"/>
      <c r="AA1552" s="508"/>
      <c r="AB1552" s="508"/>
      <c r="AC1552" s="508"/>
      <c r="AD1552" s="508"/>
      <c r="AE1552" s="508"/>
      <c r="AF1552" s="508"/>
      <c r="AG1552" s="508"/>
      <c r="AH1552" s="508"/>
      <c r="AI1552" s="508"/>
      <c r="AJ1552" s="508"/>
      <c r="AK1552" s="509">
        <f t="shared" si="301"/>
        <v>0</v>
      </c>
      <c r="AL1552" s="509">
        <f t="shared" si="302"/>
        <v>1</v>
      </c>
      <c r="AM1552" s="729">
        <f>IF(Tableau3[[#This Row],[N° pièce]]="",0,(Tableau3[[#This Row],[hors TVA]]+(Tableau3[[#This Row],[hors TVA]]*Tableau3[[#This Row],[Taux TVA]])-(Tableau3[[#This Row],[hors TVA]]*Tableau3[[#This Row],[Taux TVA]]*Tableau3[[#This Row],[Régime TVA Récupération:]]))*Tableau3[[#This Row],[Type 1]])</f>
        <v>0</v>
      </c>
      <c r="AN1552" s="729">
        <f>IF(Tableau3[[#This Row],[N° pièce]]="",0,IF($K$2="pôle",((Tableau3[[#This Row],[hors TVA]]+(Tableau3[[#This Row],[hors TVA]]*$H1552)-(Tableau3[[#This Row],[hors TVA]]*Tableau3[[#This Row],[Taux TVA]]*Tableau3[[#This Row],[Régime TVA Récupération:]]))*Tableau3[[#This Row],[Type 2]]),0))</f>
        <v>0</v>
      </c>
      <c r="AO1552" s="729">
        <f t="shared" si="303"/>
        <v>0</v>
      </c>
      <c r="AP1552" s="255">
        <f t="shared" si="304"/>
        <v>0</v>
      </c>
      <c r="AQ1552" s="506">
        <f t="shared" si="305"/>
        <v>0</v>
      </c>
      <c r="AR1552" s="671"/>
      <c r="AS1552" s="512"/>
      <c r="AT1552" s="513"/>
      <c r="AU1552" s="753"/>
      <c r="AV1552" s="484"/>
      <c r="AW1552" s="484"/>
      <c r="AX1552" s="484"/>
      <c r="AY1552" s="484"/>
      <c r="AZ1552" s="484"/>
    </row>
    <row r="1553" spans="1:52" ht="15" hidden="1">
      <c r="A1553" s="750"/>
      <c r="B1553" s="694"/>
      <c r="C1553" s="695"/>
      <c r="D1553" s="736"/>
      <c r="E1553" s="697"/>
      <c r="F1553" s="697"/>
      <c r="G1553" s="697"/>
      <c r="H1553" s="698">
        <v>0.21</v>
      </c>
      <c r="I1553" s="698">
        <v>1</v>
      </c>
      <c r="J1553" s="699"/>
      <c r="K1553" s="506">
        <f t="shared" si="299"/>
        <v>0</v>
      </c>
      <c r="L1553" s="508">
        <v>1</v>
      </c>
      <c r="M1553" s="508"/>
      <c r="N1553" s="737">
        <f t="shared" si="300"/>
        <v>1</v>
      </c>
      <c r="O1553" s="508"/>
      <c r="P1553" s="508"/>
      <c r="Q1553" s="508"/>
      <c r="R1553" s="508"/>
      <c r="S1553" s="508"/>
      <c r="T1553" s="508"/>
      <c r="U1553" s="508"/>
      <c r="V1553" s="508"/>
      <c r="W1553" s="508"/>
      <c r="X1553" s="508"/>
      <c r="Y1553" s="508"/>
      <c r="Z1553" s="508"/>
      <c r="AA1553" s="508"/>
      <c r="AB1553" s="508"/>
      <c r="AC1553" s="508"/>
      <c r="AD1553" s="508"/>
      <c r="AE1553" s="508"/>
      <c r="AF1553" s="508"/>
      <c r="AG1553" s="508"/>
      <c r="AH1553" s="508"/>
      <c r="AI1553" s="508"/>
      <c r="AJ1553" s="508"/>
      <c r="AK1553" s="509">
        <f t="shared" si="301"/>
        <v>0</v>
      </c>
      <c r="AL1553" s="509">
        <f t="shared" si="302"/>
        <v>1</v>
      </c>
      <c r="AM1553" s="729">
        <f>IF(Tableau3[[#This Row],[N° pièce]]="",0,(Tableau3[[#This Row],[hors TVA]]+(Tableau3[[#This Row],[hors TVA]]*Tableau3[[#This Row],[Taux TVA]])-(Tableau3[[#This Row],[hors TVA]]*Tableau3[[#This Row],[Taux TVA]]*Tableau3[[#This Row],[Régime TVA Récupération:]]))*Tableau3[[#This Row],[Type 1]])</f>
        <v>0</v>
      </c>
      <c r="AN1553" s="729">
        <f>IF(Tableau3[[#This Row],[N° pièce]]="",0,IF($K$2="pôle",((Tableau3[[#This Row],[hors TVA]]+(Tableau3[[#This Row],[hors TVA]]*$H1553)-(Tableau3[[#This Row],[hors TVA]]*Tableau3[[#This Row],[Taux TVA]]*Tableau3[[#This Row],[Régime TVA Récupération:]]))*Tableau3[[#This Row],[Type 2]]),0))</f>
        <v>0</v>
      </c>
      <c r="AO1553" s="729">
        <f t="shared" si="303"/>
        <v>0</v>
      </c>
      <c r="AP1553" s="255">
        <f t="shared" si="304"/>
        <v>0</v>
      </c>
      <c r="AQ1553" s="506">
        <f t="shared" si="305"/>
        <v>0</v>
      </c>
      <c r="AR1553" s="671"/>
      <c r="AS1553" s="512"/>
      <c r="AT1553" s="513"/>
      <c r="AU1553" s="753"/>
      <c r="AV1553" s="484"/>
      <c r="AW1553" s="484"/>
      <c r="AX1553" s="484"/>
      <c r="AY1553" s="484"/>
      <c r="AZ1553" s="484"/>
    </row>
    <row r="1554" spans="1:52" ht="15" hidden="1">
      <c r="A1554" s="750"/>
      <c r="B1554" s="694"/>
      <c r="C1554" s="695"/>
      <c r="D1554" s="736"/>
      <c r="E1554" s="697"/>
      <c r="F1554" s="697"/>
      <c r="G1554" s="697"/>
      <c r="H1554" s="698">
        <v>0.21</v>
      </c>
      <c r="I1554" s="698">
        <v>1</v>
      </c>
      <c r="J1554" s="699"/>
      <c r="K1554" s="506">
        <f t="shared" si="299"/>
        <v>0</v>
      </c>
      <c r="L1554" s="508">
        <v>1</v>
      </c>
      <c r="M1554" s="508"/>
      <c r="N1554" s="737">
        <f t="shared" si="300"/>
        <v>1</v>
      </c>
      <c r="O1554" s="508"/>
      <c r="P1554" s="508"/>
      <c r="Q1554" s="508"/>
      <c r="R1554" s="508"/>
      <c r="S1554" s="508"/>
      <c r="T1554" s="508"/>
      <c r="U1554" s="508"/>
      <c r="V1554" s="508"/>
      <c r="W1554" s="508"/>
      <c r="X1554" s="508"/>
      <c r="Y1554" s="508"/>
      <c r="Z1554" s="508"/>
      <c r="AA1554" s="508"/>
      <c r="AB1554" s="508"/>
      <c r="AC1554" s="508"/>
      <c r="AD1554" s="508"/>
      <c r="AE1554" s="508"/>
      <c r="AF1554" s="508"/>
      <c r="AG1554" s="508"/>
      <c r="AH1554" s="508"/>
      <c r="AI1554" s="508"/>
      <c r="AJ1554" s="508"/>
      <c r="AK1554" s="509">
        <f t="shared" si="301"/>
        <v>0</v>
      </c>
      <c r="AL1554" s="509">
        <f t="shared" si="302"/>
        <v>1</v>
      </c>
      <c r="AM1554" s="729">
        <f>IF(Tableau3[[#This Row],[N° pièce]]="",0,(Tableau3[[#This Row],[hors TVA]]+(Tableau3[[#This Row],[hors TVA]]*Tableau3[[#This Row],[Taux TVA]])-(Tableau3[[#This Row],[hors TVA]]*Tableau3[[#This Row],[Taux TVA]]*Tableau3[[#This Row],[Régime TVA Récupération:]]))*Tableau3[[#This Row],[Type 1]])</f>
        <v>0</v>
      </c>
      <c r="AN1554" s="729">
        <f>IF(Tableau3[[#This Row],[N° pièce]]="",0,IF($K$2="pôle",((Tableau3[[#This Row],[hors TVA]]+(Tableau3[[#This Row],[hors TVA]]*$H1554)-(Tableau3[[#This Row],[hors TVA]]*Tableau3[[#This Row],[Taux TVA]]*Tableau3[[#This Row],[Régime TVA Récupération:]]))*Tableau3[[#This Row],[Type 2]]),0))</f>
        <v>0</v>
      </c>
      <c r="AO1554" s="729">
        <f t="shared" si="303"/>
        <v>0</v>
      </c>
      <c r="AP1554" s="255">
        <f t="shared" si="304"/>
        <v>0</v>
      </c>
      <c r="AQ1554" s="506">
        <f t="shared" si="305"/>
        <v>0</v>
      </c>
      <c r="AR1554" s="671"/>
      <c r="AS1554" s="512"/>
      <c r="AT1554" s="513"/>
      <c r="AU1554" s="753"/>
      <c r="AV1554" s="484"/>
      <c r="AW1554" s="484"/>
      <c r="AX1554" s="484"/>
      <c r="AY1554" s="484"/>
      <c r="AZ1554" s="484"/>
    </row>
    <row r="1555" spans="1:52" ht="15" hidden="1">
      <c r="A1555" s="750"/>
      <c r="B1555" s="694"/>
      <c r="C1555" s="695"/>
      <c r="D1555" s="736"/>
      <c r="E1555" s="697"/>
      <c r="F1555" s="697"/>
      <c r="G1555" s="697"/>
      <c r="H1555" s="698">
        <v>0.21</v>
      </c>
      <c r="I1555" s="698">
        <v>1</v>
      </c>
      <c r="J1555" s="699"/>
      <c r="K1555" s="506">
        <f t="shared" si="299"/>
        <v>0</v>
      </c>
      <c r="L1555" s="508">
        <v>1</v>
      </c>
      <c r="M1555" s="508"/>
      <c r="N1555" s="737">
        <f t="shared" si="300"/>
        <v>1</v>
      </c>
      <c r="O1555" s="508"/>
      <c r="P1555" s="508"/>
      <c r="Q1555" s="508"/>
      <c r="R1555" s="508"/>
      <c r="S1555" s="508"/>
      <c r="T1555" s="508"/>
      <c r="U1555" s="508"/>
      <c r="V1555" s="508"/>
      <c r="W1555" s="508"/>
      <c r="X1555" s="508"/>
      <c r="Y1555" s="508"/>
      <c r="Z1555" s="508"/>
      <c r="AA1555" s="508"/>
      <c r="AB1555" s="508"/>
      <c r="AC1555" s="508"/>
      <c r="AD1555" s="508"/>
      <c r="AE1555" s="508"/>
      <c r="AF1555" s="508"/>
      <c r="AG1555" s="508"/>
      <c r="AH1555" s="508"/>
      <c r="AI1555" s="508"/>
      <c r="AJ1555" s="508"/>
      <c r="AK1555" s="509">
        <f t="shared" si="301"/>
        <v>0</v>
      </c>
      <c r="AL1555" s="509">
        <f t="shared" si="302"/>
        <v>1</v>
      </c>
      <c r="AM1555" s="729">
        <f>IF(Tableau3[[#This Row],[N° pièce]]="",0,(Tableau3[[#This Row],[hors TVA]]+(Tableau3[[#This Row],[hors TVA]]*Tableau3[[#This Row],[Taux TVA]])-(Tableau3[[#This Row],[hors TVA]]*Tableau3[[#This Row],[Taux TVA]]*Tableau3[[#This Row],[Régime TVA Récupération:]]))*Tableau3[[#This Row],[Type 1]])</f>
        <v>0</v>
      </c>
      <c r="AN1555" s="729">
        <f>IF(Tableau3[[#This Row],[N° pièce]]="",0,IF($K$2="pôle",((Tableau3[[#This Row],[hors TVA]]+(Tableau3[[#This Row],[hors TVA]]*$H1555)-(Tableau3[[#This Row],[hors TVA]]*Tableau3[[#This Row],[Taux TVA]]*Tableau3[[#This Row],[Régime TVA Récupération:]]))*Tableau3[[#This Row],[Type 2]]),0))</f>
        <v>0</v>
      </c>
      <c r="AO1555" s="729">
        <f t="shared" si="303"/>
        <v>0</v>
      </c>
      <c r="AP1555" s="255">
        <f t="shared" si="304"/>
        <v>0</v>
      </c>
      <c r="AQ1555" s="506">
        <f t="shared" si="305"/>
        <v>0</v>
      </c>
      <c r="AR1555" s="671"/>
      <c r="AS1555" s="512"/>
      <c r="AT1555" s="513"/>
      <c r="AU1555" s="753"/>
      <c r="AV1555" s="484"/>
      <c r="AW1555" s="484"/>
      <c r="AX1555" s="484"/>
      <c r="AY1555" s="484"/>
      <c r="AZ1555" s="484"/>
    </row>
    <row r="1556" spans="1:52" ht="15" hidden="1">
      <c r="A1556" s="750"/>
      <c r="B1556" s="694"/>
      <c r="C1556" s="695"/>
      <c r="D1556" s="736"/>
      <c r="E1556" s="697"/>
      <c r="F1556" s="697"/>
      <c r="G1556" s="697"/>
      <c r="H1556" s="698">
        <v>0.21</v>
      </c>
      <c r="I1556" s="698">
        <v>1</v>
      </c>
      <c r="J1556" s="699"/>
      <c r="K1556" s="506">
        <f t="shared" si="299"/>
        <v>0</v>
      </c>
      <c r="L1556" s="508">
        <v>1</v>
      </c>
      <c r="M1556" s="508"/>
      <c r="N1556" s="737">
        <f t="shared" si="300"/>
        <v>1</v>
      </c>
      <c r="O1556" s="508"/>
      <c r="P1556" s="508"/>
      <c r="Q1556" s="508"/>
      <c r="R1556" s="508"/>
      <c r="S1556" s="508"/>
      <c r="T1556" s="508"/>
      <c r="U1556" s="508"/>
      <c r="V1556" s="508"/>
      <c r="W1556" s="508"/>
      <c r="X1556" s="508"/>
      <c r="Y1556" s="508"/>
      <c r="Z1556" s="508"/>
      <c r="AA1556" s="508"/>
      <c r="AB1556" s="508"/>
      <c r="AC1556" s="508"/>
      <c r="AD1556" s="508"/>
      <c r="AE1556" s="508"/>
      <c r="AF1556" s="508"/>
      <c r="AG1556" s="508"/>
      <c r="AH1556" s="508"/>
      <c r="AI1556" s="508"/>
      <c r="AJ1556" s="508"/>
      <c r="AK1556" s="509">
        <f t="shared" si="301"/>
        <v>0</v>
      </c>
      <c r="AL1556" s="509">
        <f t="shared" si="302"/>
        <v>1</v>
      </c>
      <c r="AM1556" s="729">
        <f>IF(Tableau3[[#This Row],[N° pièce]]="",0,(Tableau3[[#This Row],[hors TVA]]+(Tableau3[[#This Row],[hors TVA]]*Tableau3[[#This Row],[Taux TVA]])-(Tableau3[[#This Row],[hors TVA]]*Tableau3[[#This Row],[Taux TVA]]*Tableau3[[#This Row],[Régime TVA Récupération:]]))*Tableau3[[#This Row],[Type 1]])</f>
        <v>0</v>
      </c>
      <c r="AN1556" s="729">
        <f>IF(Tableau3[[#This Row],[N° pièce]]="",0,IF($K$2="pôle",((Tableau3[[#This Row],[hors TVA]]+(Tableau3[[#This Row],[hors TVA]]*$H1556)-(Tableau3[[#This Row],[hors TVA]]*Tableau3[[#This Row],[Taux TVA]]*Tableau3[[#This Row],[Régime TVA Récupération:]]))*Tableau3[[#This Row],[Type 2]]),0))</f>
        <v>0</v>
      </c>
      <c r="AO1556" s="729">
        <f t="shared" si="303"/>
        <v>0</v>
      </c>
      <c r="AP1556" s="255">
        <f t="shared" si="304"/>
        <v>0</v>
      </c>
      <c r="AQ1556" s="506">
        <f t="shared" si="305"/>
        <v>0</v>
      </c>
      <c r="AR1556" s="671"/>
      <c r="AS1556" s="512"/>
      <c r="AT1556" s="513"/>
      <c r="AU1556" s="753"/>
      <c r="AV1556" s="484"/>
      <c r="AW1556" s="484"/>
      <c r="AX1556" s="484"/>
      <c r="AY1556" s="484"/>
      <c r="AZ1556" s="484"/>
    </row>
    <row r="1557" spans="1:52" ht="15" hidden="1">
      <c r="A1557" s="750"/>
      <c r="B1557" s="694"/>
      <c r="C1557" s="695"/>
      <c r="D1557" s="736"/>
      <c r="E1557" s="697"/>
      <c r="F1557" s="697"/>
      <c r="G1557" s="697"/>
      <c r="H1557" s="698">
        <v>0.21</v>
      </c>
      <c r="I1557" s="698">
        <v>1</v>
      </c>
      <c r="J1557" s="699"/>
      <c r="K1557" s="506">
        <f t="shared" si="299"/>
        <v>0</v>
      </c>
      <c r="L1557" s="508">
        <v>1</v>
      </c>
      <c r="M1557" s="508"/>
      <c r="N1557" s="737">
        <f t="shared" si="300"/>
        <v>1</v>
      </c>
      <c r="O1557" s="508"/>
      <c r="P1557" s="508"/>
      <c r="Q1557" s="508"/>
      <c r="R1557" s="508"/>
      <c r="S1557" s="508"/>
      <c r="T1557" s="508"/>
      <c r="U1557" s="508"/>
      <c r="V1557" s="508"/>
      <c r="W1557" s="508"/>
      <c r="X1557" s="508"/>
      <c r="Y1557" s="508"/>
      <c r="Z1557" s="508"/>
      <c r="AA1557" s="508"/>
      <c r="AB1557" s="508"/>
      <c r="AC1557" s="508"/>
      <c r="AD1557" s="508"/>
      <c r="AE1557" s="508"/>
      <c r="AF1557" s="508"/>
      <c r="AG1557" s="508"/>
      <c r="AH1557" s="508"/>
      <c r="AI1557" s="508"/>
      <c r="AJ1557" s="508"/>
      <c r="AK1557" s="509">
        <f t="shared" si="301"/>
        <v>0</v>
      </c>
      <c r="AL1557" s="509">
        <f t="shared" si="302"/>
        <v>1</v>
      </c>
      <c r="AM1557" s="729">
        <f>IF(Tableau3[[#This Row],[N° pièce]]="",0,(Tableau3[[#This Row],[hors TVA]]+(Tableau3[[#This Row],[hors TVA]]*Tableau3[[#This Row],[Taux TVA]])-(Tableau3[[#This Row],[hors TVA]]*Tableau3[[#This Row],[Taux TVA]]*Tableau3[[#This Row],[Régime TVA Récupération:]]))*Tableau3[[#This Row],[Type 1]])</f>
        <v>0</v>
      </c>
      <c r="AN1557" s="729">
        <f>IF(Tableau3[[#This Row],[N° pièce]]="",0,IF($K$2="pôle",((Tableau3[[#This Row],[hors TVA]]+(Tableau3[[#This Row],[hors TVA]]*$H1557)-(Tableau3[[#This Row],[hors TVA]]*Tableau3[[#This Row],[Taux TVA]]*Tableau3[[#This Row],[Régime TVA Récupération:]]))*Tableau3[[#This Row],[Type 2]]),0))</f>
        <v>0</v>
      </c>
      <c r="AO1557" s="729">
        <f t="shared" si="303"/>
        <v>0</v>
      </c>
      <c r="AP1557" s="255">
        <f t="shared" si="304"/>
        <v>0</v>
      </c>
      <c r="AQ1557" s="506">
        <f t="shared" si="305"/>
        <v>0</v>
      </c>
      <c r="AR1557" s="671"/>
      <c r="AS1557" s="512"/>
      <c r="AT1557" s="513"/>
      <c r="AU1557" s="753"/>
      <c r="AV1557" s="484"/>
      <c r="AW1557" s="484"/>
      <c r="AX1557" s="484"/>
      <c r="AY1557" s="484"/>
      <c r="AZ1557" s="484"/>
    </row>
    <row r="1558" spans="1:52" ht="15" hidden="1">
      <c r="A1558" s="750"/>
      <c r="B1558" s="694"/>
      <c r="C1558" s="695"/>
      <c r="D1558" s="736"/>
      <c r="E1558" s="697"/>
      <c r="F1558" s="697"/>
      <c r="G1558" s="697"/>
      <c r="H1558" s="698">
        <v>0.21</v>
      </c>
      <c r="I1558" s="698">
        <v>1</v>
      </c>
      <c r="J1558" s="699"/>
      <c r="K1558" s="506">
        <f t="shared" si="299"/>
        <v>0</v>
      </c>
      <c r="L1558" s="508">
        <v>1</v>
      </c>
      <c r="M1558" s="508"/>
      <c r="N1558" s="737">
        <f t="shared" si="300"/>
        <v>1</v>
      </c>
      <c r="O1558" s="508"/>
      <c r="P1558" s="508"/>
      <c r="Q1558" s="508"/>
      <c r="R1558" s="508"/>
      <c r="S1558" s="508"/>
      <c r="T1558" s="508"/>
      <c r="U1558" s="508"/>
      <c r="V1558" s="508"/>
      <c r="W1558" s="508"/>
      <c r="X1558" s="508"/>
      <c r="Y1558" s="508"/>
      <c r="Z1558" s="508"/>
      <c r="AA1558" s="508"/>
      <c r="AB1558" s="508"/>
      <c r="AC1558" s="508"/>
      <c r="AD1558" s="508"/>
      <c r="AE1558" s="508"/>
      <c r="AF1558" s="508"/>
      <c r="AG1558" s="508"/>
      <c r="AH1558" s="508"/>
      <c r="AI1558" s="508"/>
      <c r="AJ1558" s="508"/>
      <c r="AK1558" s="509">
        <f t="shared" si="301"/>
        <v>0</v>
      </c>
      <c r="AL1558" s="509">
        <f t="shared" si="302"/>
        <v>1</v>
      </c>
      <c r="AM1558" s="729">
        <f>IF(Tableau3[[#This Row],[N° pièce]]="",0,(Tableau3[[#This Row],[hors TVA]]+(Tableau3[[#This Row],[hors TVA]]*Tableau3[[#This Row],[Taux TVA]])-(Tableau3[[#This Row],[hors TVA]]*Tableau3[[#This Row],[Taux TVA]]*Tableau3[[#This Row],[Régime TVA Récupération:]]))*Tableau3[[#This Row],[Type 1]])</f>
        <v>0</v>
      </c>
      <c r="AN1558" s="729">
        <f>IF(Tableau3[[#This Row],[N° pièce]]="",0,IF($K$2="pôle",((Tableau3[[#This Row],[hors TVA]]+(Tableau3[[#This Row],[hors TVA]]*$H1558)-(Tableau3[[#This Row],[hors TVA]]*Tableau3[[#This Row],[Taux TVA]]*Tableau3[[#This Row],[Régime TVA Récupération:]]))*Tableau3[[#This Row],[Type 2]]),0))</f>
        <v>0</v>
      </c>
      <c r="AO1558" s="729">
        <f t="shared" si="303"/>
        <v>0</v>
      </c>
      <c r="AP1558" s="255">
        <f t="shared" si="304"/>
        <v>0</v>
      </c>
      <c r="AQ1558" s="506">
        <f t="shared" si="305"/>
        <v>0</v>
      </c>
      <c r="AR1558" s="671"/>
      <c r="AS1558" s="512"/>
      <c r="AT1558" s="513"/>
      <c r="AU1558" s="753"/>
      <c r="AV1558" s="484"/>
      <c r="AW1558" s="484"/>
      <c r="AX1558" s="484"/>
      <c r="AY1558" s="484"/>
      <c r="AZ1558" s="484"/>
    </row>
    <row r="1559" spans="1:52" ht="15" hidden="1">
      <c r="A1559" s="750"/>
      <c r="B1559" s="694"/>
      <c r="C1559" s="695"/>
      <c r="D1559" s="736"/>
      <c r="E1559" s="697"/>
      <c r="F1559" s="697"/>
      <c r="G1559" s="697"/>
      <c r="H1559" s="698">
        <v>0.21</v>
      </c>
      <c r="I1559" s="698">
        <v>1</v>
      </c>
      <c r="J1559" s="699"/>
      <c r="K1559" s="506">
        <f t="shared" si="299"/>
        <v>0</v>
      </c>
      <c r="L1559" s="508">
        <v>1</v>
      </c>
      <c r="M1559" s="508"/>
      <c r="N1559" s="737">
        <f t="shared" si="300"/>
        <v>1</v>
      </c>
      <c r="O1559" s="508"/>
      <c r="P1559" s="508"/>
      <c r="Q1559" s="508"/>
      <c r="R1559" s="508"/>
      <c r="S1559" s="508"/>
      <c r="T1559" s="508"/>
      <c r="U1559" s="508"/>
      <c r="V1559" s="508"/>
      <c r="W1559" s="508"/>
      <c r="X1559" s="508"/>
      <c r="Y1559" s="508"/>
      <c r="Z1559" s="508"/>
      <c r="AA1559" s="508"/>
      <c r="AB1559" s="508"/>
      <c r="AC1559" s="508"/>
      <c r="AD1559" s="508"/>
      <c r="AE1559" s="508"/>
      <c r="AF1559" s="508"/>
      <c r="AG1559" s="508"/>
      <c r="AH1559" s="508"/>
      <c r="AI1559" s="508"/>
      <c r="AJ1559" s="508"/>
      <c r="AK1559" s="509">
        <f t="shared" si="301"/>
        <v>0</v>
      </c>
      <c r="AL1559" s="509">
        <f t="shared" si="302"/>
        <v>1</v>
      </c>
      <c r="AM1559" s="729">
        <f>IF(Tableau3[[#This Row],[N° pièce]]="",0,(Tableau3[[#This Row],[hors TVA]]+(Tableau3[[#This Row],[hors TVA]]*Tableau3[[#This Row],[Taux TVA]])-(Tableau3[[#This Row],[hors TVA]]*Tableau3[[#This Row],[Taux TVA]]*Tableau3[[#This Row],[Régime TVA Récupération:]]))*Tableau3[[#This Row],[Type 1]])</f>
        <v>0</v>
      </c>
      <c r="AN1559" s="729">
        <f>IF(Tableau3[[#This Row],[N° pièce]]="",0,IF($K$2="pôle",((Tableau3[[#This Row],[hors TVA]]+(Tableau3[[#This Row],[hors TVA]]*$H1559)-(Tableau3[[#This Row],[hors TVA]]*Tableau3[[#This Row],[Taux TVA]]*Tableau3[[#This Row],[Régime TVA Récupération:]]))*Tableau3[[#This Row],[Type 2]]),0))</f>
        <v>0</v>
      </c>
      <c r="AO1559" s="729">
        <f t="shared" si="303"/>
        <v>0</v>
      </c>
      <c r="AP1559" s="255">
        <f t="shared" si="304"/>
        <v>0</v>
      </c>
      <c r="AQ1559" s="506">
        <f t="shared" si="305"/>
        <v>0</v>
      </c>
      <c r="AR1559" s="671"/>
      <c r="AS1559" s="512"/>
      <c r="AT1559" s="513"/>
      <c r="AU1559" s="753"/>
      <c r="AV1559" s="484"/>
      <c r="AW1559" s="484"/>
      <c r="AX1559" s="484"/>
      <c r="AY1559" s="484"/>
      <c r="AZ1559" s="484"/>
    </row>
    <row r="1560" spans="1:52" ht="15" hidden="1">
      <c r="A1560" s="750"/>
      <c r="B1560" s="694"/>
      <c r="C1560" s="695"/>
      <c r="D1560" s="736"/>
      <c r="E1560" s="697"/>
      <c r="F1560" s="697"/>
      <c r="G1560" s="697"/>
      <c r="H1560" s="698">
        <v>0.21</v>
      </c>
      <c r="I1560" s="698">
        <v>1</v>
      </c>
      <c r="J1560" s="699"/>
      <c r="K1560" s="506">
        <f t="shared" si="299"/>
        <v>0</v>
      </c>
      <c r="L1560" s="508">
        <v>1</v>
      </c>
      <c r="M1560" s="508"/>
      <c r="N1560" s="737">
        <f t="shared" si="300"/>
        <v>1</v>
      </c>
      <c r="O1560" s="508"/>
      <c r="P1560" s="508"/>
      <c r="Q1560" s="508"/>
      <c r="R1560" s="508"/>
      <c r="S1560" s="508"/>
      <c r="T1560" s="508"/>
      <c r="U1560" s="508"/>
      <c r="V1560" s="508"/>
      <c r="W1560" s="508"/>
      <c r="X1560" s="508"/>
      <c r="Y1560" s="508"/>
      <c r="Z1560" s="508"/>
      <c r="AA1560" s="508"/>
      <c r="AB1560" s="508"/>
      <c r="AC1560" s="508"/>
      <c r="AD1560" s="508"/>
      <c r="AE1560" s="508"/>
      <c r="AF1560" s="508"/>
      <c r="AG1560" s="508"/>
      <c r="AH1560" s="508"/>
      <c r="AI1560" s="508"/>
      <c r="AJ1560" s="508"/>
      <c r="AK1560" s="509">
        <f t="shared" si="301"/>
        <v>0</v>
      </c>
      <c r="AL1560" s="509">
        <f t="shared" si="302"/>
        <v>1</v>
      </c>
      <c r="AM1560" s="729">
        <f>IF(Tableau3[[#This Row],[N° pièce]]="",0,(Tableau3[[#This Row],[hors TVA]]+(Tableau3[[#This Row],[hors TVA]]*Tableau3[[#This Row],[Taux TVA]])-(Tableau3[[#This Row],[hors TVA]]*Tableau3[[#This Row],[Taux TVA]]*Tableau3[[#This Row],[Régime TVA Récupération:]]))*Tableau3[[#This Row],[Type 1]])</f>
        <v>0</v>
      </c>
      <c r="AN1560" s="729">
        <f>IF(Tableau3[[#This Row],[N° pièce]]="",0,IF($K$2="pôle",((Tableau3[[#This Row],[hors TVA]]+(Tableau3[[#This Row],[hors TVA]]*$H1560)-(Tableau3[[#This Row],[hors TVA]]*Tableau3[[#This Row],[Taux TVA]]*Tableau3[[#This Row],[Régime TVA Récupération:]]))*Tableau3[[#This Row],[Type 2]]),0))</f>
        <v>0</v>
      </c>
      <c r="AO1560" s="729">
        <f t="shared" si="303"/>
        <v>0</v>
      </c>
      <c r="AP1560" s="255">
        <f t="shared" si="304"/>
        <v>0</v>
      </c>
      <c r="AQ1560" s="506">
        <f t="shared" si="305"/>
        <v>0</v>
      </c>
      <c r="AR1560" s="671"/>
      <c r="AS1560" s="512"/>
      <c r="AT1560" s="513"/>
      <c r="AU1560" s="753"/>
      <c r="AV1560" s="484"/>
      <c r="AW1560" s="484"/>
      <c r="AX1560" s="484"/>
      <c r="AY1560" s="484"/>
      <c r="AZ1560" s="484"/>
    </row>
    <row r="1561" spans="1:52" ht="15" hidden="1">
      <c r="A1561" s="750"/>
      <c r="B1561" s="694"/>
      <c r="C1561" s="695"/>
      <c r="D1561" s="736"/>
      <c r="E1561" s="697"/>
      <c r="F1561" s="697"/>
      <c r="G1561" s="697"/>
      <c r="H1561" s="698">
        <v>0.21</v>
      </c>
      <c r="I1561" s="698">
        <v>1</v>
      </c>
      <c r="J1561" s="699"/>
      <c r="K1561" s="506">
        <f t="shared" si="299"/>
        <v>0</v>
      </c>
      <c r="L1561" s="508">
        <v>1</v>
      </c>
      <c r="M1561" s="508"/>
      <c r="N1561" s="737">
        <f t="shared" si="300"/>
        <v>1</v>
      </c>
      <c r="O1561" s="508"/>
      <c r="P1561" s="508"/>
      <c r="Q1561" s="508"/>
      <c r="R1561" s="508"/>
      <c r="S1561" s="508"/>
      <c r="T1561" s="508"/>
      <c r="U1561" s="508"/>
      <c r="V1561" s="508"/>
      <c r="W1561" s="508"/>
      <c r="X1561" s="508"/>
      <c r="Y1561" s="508"/>
      <c r="Z1561" s="508"/>
      <c r="AA1561" s="508"/>
      <c r="AB1561" s="508"/>
      <c r="AC1561" s="508"/>
      <c r="AD1561" s="508"/>
      <c r="AE1561" s="508"/>
      <c r="AF1561" s="508"/>
      <c r="AG1561" s="508"/>
      <c r="AH1561" s="508"/>
      <c r="AI1561" s="508"/>
      <c r="AJ1561" s="508"/>
      <c r="AK1561" s="509">
        <f t="shared" si="301"/>
        <v>0</v>
      </c>
      <c r="AL1561" s="509">
        <f t="shared" si="302"/>
        <v>1</v>
      </c>
      <c r="AM1561" s="729">
        <f>IF(Tableau3[[#This Row],[N° pièce]]="",0,(Tableau3[[#This Row],[hors TVA]]+(Tableau3[[#This Row],[hors TVA]]*Tableau3[[#This Row],[Taux TVA]])-(Tableau3[[#This Row],[hors TVA]]*Tableau3[[#This Row],[Taux TVA]]*Tableau3[[#This Row],[Régime TVA Récupération:]]))*Tableau3[[#This Row],[Type 1]])</f>
        <v>0</v>
      </c>
      <c r="AN1561" s="729">
        <f>IF(Tableau3[[#This Row],[N° pièce]]="",0,IF($K$2="pôle",((Tableau3[[#This Row],[hors TVA]]+(Tableau3[[#This Row],[hors TVA]]*$H1561)-(Tableau3[[#This Row],[hors TVA]]*Tableau3[[#This Row],[Taux TVA]]*Tableau3[[#This Row],[Régime TVA Récupération:]]))*Tableau3[[#This Row],[Type 2]]),0))</f>
        <v>0</v>
      </c>
      <c r="AO1561" s="729">
        <f t="shared" si="303"/>
        <v>0</v>
      </c>
      <c r="AP1561" s="255">
        <f t="shared" si="304"/>
        <v>0</v>
      </c>
      <c r="AQ1561" s="506">
        <f t="shared" si="305"/>
        <v>0</v>
      </c>
      <c r="AR1561" s="671"/>
      <c r="AS1561" s="512"/>
      <c r="AT1561" s="513"/>
      <c r="AU1561" s="753"/>
      <c r="AV1561" s="484"/>
      <c r="AW1561" s="484"/>
      <c r="AX1561" s="484"/>
      <c r="AY1561" s="484"/>
      <c r="AZ1561" s="484"/>
    </row>
    <row r="1562" spans="1:52" ht="15" hidden="1">
      <c r="A1562" s="750"/>
      <c r="B1562" s="694"/>
      <c r="C1562" s="695"/>
      <c r="D1562" s="736"/>
      <c r="E1562" s="697"/>
      <c r="F1562" s="697"/>
      <c r="G1562" s="697"/>
      <c r="H1562" s="698">
        <v>0.21</v>
      </c>
      <c r="I1562" s="698">
        <v>1</v>
      </c>
      <c r="J1562" s="699"/>
      <c r="K1562" s="506">
        <f t="shared" si="299"/>
        <v>0</v>
      </c>
      <c r="L1562" s="508">
        <v>1</v>
      </c>
      <c r="M1562" s="508"/>
      <c r="N1562" s="737">
        <f t="shared" si="300"/>
        <v>1</v>
      </c>
      <c r="O1562" s="508"/>
      <c r="P1562" s="508"/>
      <c r="Q1562" s="508"/>
      <c r="R1562" s="508"/>
      <c r="S1562" s="508"/>
      <c r="T1562" s="508"/>
      <c r="U1562" s="508"/>
      <c r="V1562" s="508"/>
      <c r="W1562" s="508"/>
      <c r="X1562" s="508"/>
      <c r="Y1562" s="508"/>
      <c r="Z1562" s="508"/>
      <c r="AA1562" s="508"/>
      <c r="AB1562" s="508"/>
      <c r="AC1562" s="508"/>
      <c r="AD1562" s="508"/>
      <c r="AE1562" s="508"/>
      <c r="AF1562" s="508"/>
      <c r="AG1562" s="508"/>
      <c r="AH1562" s="508"/>
      <c r="AI1562" s="508"/>
      <c r="AJ1562" s="508"/>
      <c r="AK1562" s="509">
        <f t="shared" si="301"/>
        <v>0</v>
      </c>
      <c r="AL1562" s="509">
        <f t="shared" si="302"/>
        <v>1</v>
      </c>
      <c r="AM1562" s="729">
        <f>IF(Tableau3[[#This Row],[N° pièce]]="",0,(Tableau3[[#This Row],[hors TVA]]+(Tableau3[[#This Row],[hors TVA]]*Tableau3[[#This Row],[Taux TVA]])-(Tableau3[[#This Row],[hors TVA]]*Tableau3[[#This Row],[Taux TVA]]*Tableau3[[#This Row],[Régime TVA Récupération:]]))*Tableau3[[#This Row],[Type 1]])</f>
        <v>0</v>
      </c>
      <c r="AN1562" s="729">
        <f>IF(Tableau3[[#This Row],[N° pièce]]="",0,IF($K$2="pôle",((Tableau3[[#This Row],[hors TVA]]+(Tableau3[[#This Row],[hors TVA]]*$H1562)-(Tableau3[[#This Row],[hors TVA]]*Tableau3[[#This Row],[Taux TVA]]*Tableau3[[#This Row],[Régime TVA Récupération:]]))*Tableau3[[#This Row],[Type 2]]),0))</f>
        <v>0</v>
      </c>
      <c r="AO1562" s="729">
        <f t="shared" si="303"/>
        <v>0</v>
      </c>
      <c r="AP1562" s="255">
        <f t="shared" si="304"/>
        <v>0</v>
      </c>
      <c r="AQ1562" s="506">
        <f t="shared" si="305"/>
        <v>0</v>
      </c>
      <c r="AR1562" s="671"/>
      <c r="AS1562" s="512"/>
      <c r="AT1562" s="513"/>
      <c r="AU1562" s="753"/>
      <c r="AV1562" s="484"/>
      <c r="AW1562" s="484"/>
      <c r="AX1562" s="484"/>
      <c r="AY1562" s="484"/>
      <c r="AZ1562" s="484"/>
    </row>
    <row r="1563" spans="1:52" ht="15" hidden="1">
      <c r="A1563" s="750"/>
      <c r="B1563" s="694"/>
      <c r="C1563" s="695"/>
      <c r="D1563" s="736"/>
      <c r="E1563" s="697"/>
      <c r="F1563" s="697"/>
      <c r="G1563" s="697"/>
      <c r="H1563" s="698">
        <v>0.21</v>
      </c>
      <c r="I1563" s="698">
        <v>1</v>
      </c>
      <c r="J1563" s="699"/>
      <c r="K1563" s="506">
        <f t="shared" ref="K1563:K1626" si="306">$J1563+($J1563*$H1563)</f>
        <v>0</v>
      </c>
      <c r="L1563" s="508">
        <v>1</v>
      </c>
      <c r="M1563" s="508"/>
      <c r="N1563" s="737">
        <f t="shared" ref="N1563:N1626" si="307">L1563+M1563</f>
        <v>1</v>
      </c>
      <c r="O1563" s="508"/>
      <c r="P1563" s="508"/>
      <c r="Q1563" s="508"/>
      <c r="R1563" s="508"/>
      <c r="S1563" s="508"/>
      <c r="T1563" s="508"/>
      <c r="U1563" s="508"/>
      <c r="V1563" s="508"/>
      <c r="W1563" s="508"/>
      <c r="X1563" s="508"/>
      <c r="Y1563" s="508"/>
      <c r="Z1563" s="508"/>
      <c r="AA1563" s="508"/>
      <c r="AB1563" s="508"/>
      <c r="AC1563" s="508"/>
      <c r="AD1563" s="508"/>
      <c r="AE1563" s="508"/>
      <c r="AF1563" s="508"/>
      <c r="AG1563" s="508"/>
      <c r="AH1563" s="508"/>
      <c r="AI1563" s="508"/>
      <c r="AJ1563" s="508"/>
      <c r="AK1563" s="509">
        <f t="shared" ref="AK1563:AK1626" si="308">SUM(O1563:AJ1563)</f>
        <v>0</v>
      </c>
      <c r="AL1563" s="509">
        <f t="shared" ref="AL1563:AL1626" si="309">N1563+AK1563</f>
        <v>1</v>
      </c>
      <c r="AM1563" s="729">
        <f>IF(Tableau3[[#This Row],[N° pièce]]="",0,(Tableau3[[#This Row],[hors TVA]]+(Tableau3[[#This Row],[hors TVA]]*Tableau3[[#This Row],[Taux TVA]])-(Tableau3[[#This Row],[hors TVA]]*Tableau3[[#This Row],[Taux TVA]]*Tableau3[[#This Row],[Régime TVA Récupération:]]))*Tableau3[[#This Row],[Type 1]])</f>
        <v>0</v>
      </c>
      <c r="AN1563" s="729">
        <f>IF(Tableau3[[#This Row],[N° pièce]]="",0,IF($K$2="pôle",((Tableau3[[#This Row],[hors TVA]]+(Tableau3[[#This Row],[hors TVA]]*$H1563)-(Tableau3[[#This Row],[hors TVA]]*Tableau3[[#This Row],[Taux TVA]]*Tableau3[[#This Row],[Régime TVA Récupération:]]))*Tableau3[[#This Row],[Type 2]]),0))</f>
        <v>0</v>
      </c>
      <c r="AO1563" s="729">
        <f t="shared" ref="AO1563:AO1626" si="310">AM1563+AN1563</f>
        <v>0</v>
      </c>
      <c r="AP1563" s="255">
        <f t="shared" ref="AP1563:AP1626" si="311">AM1563-AR1563</f>
        <v>0</v>
      </c>
      <c r="AQ1563" s="506">
        <f t="shared" ref="AQ1563:AQ1626" si="312">AN1563-AS1563</f>
        <v>0</v>
      </c>
      <c r="AR1563" s="671"/>
      <c r="AS1563" s="512"/>
      <c r="AT1563" s="513"/>
      <c r="AU1563" s="753"/>
      <c r="AV1563" s="484"/>
      <c r="AW1563" s="484"/>
      <c r="AX1563" s="484"/>
      <c r="AY1563" s="484"/>
      <c r="AZ1563" s="484"/>
    </row>
    <row r="1564" spans="1:52" ht="15" hidden="1">
      <c r="A1564" s="750"/>
      <c r="B1564" s="694"/>
      <c r="C1564" s="695"/>
      <c r="D1564" s="736"/>
      <c r="E1564" s="697"/>
      <c r="F1564" s="697"/>
      <c r="G1564" s="697"/>
      <c r="H1564" s="698">
        <v>0.21</v>
      </c>
      <c r="I1564" s="698">
        <v>1</v>
      </c>
      <c r="J1564" s="699"/>
      <c r="K1564" s="506">
        <f t="shared" si="306"/>
        <v>0</v>
      </c>
      <c r="L1564" s="508">
        <v>1</v>
      </c>
      <c r="M1564" s="508"/>
      <c r="N1564" s="737">
        <f t="shared" si="307"/>
        <v>1</v>
      </c>
      <c r="O1564" s="508"/>
      <c r="P1564" s="508"/>
      <c r="Q1564" s="508"/>
      <c r="R1564" s="508"/>
      <c r="S1564" s="508"/>
      <c r="T1564" s="508"/>
      <c r="U1564" s="508"/>
      <c r="V1564" s="508"/>
      <c r="W1564" s="508"/>
      <c r="X1564" s="508"/>
      <c r="Y1564" s="508"/>
      <c r="Z1564" s="508"/>
      <c r="AA1564" s="508"/>
      <c r="AB1564" s="508"/>
      <c r="AC1564" s="508"/>
      <c r="AD1564" s="508"/>
      <c r="AE1564" s="508"/>
      <c r="AF1564" s="508"/>
      <c r="AG1564" s="508"/>
      <c r="AH1564" s="508"/>
      <c r="AI1564" s="508"/>
      <c r="AJ1564" s="508"/>
      <c r="AK1564" s="509">
        <f t="shared" si="308"/>
        <v>0</v>
      </c>
      <c r="AL1564" s="509">
        <f t="shared" si="309"/>
        <v>1</v>
      </c>
      <c r="AM1564" s="729">
        <f>IF(Tableau3[[#This Row],[N° pièce]]="",0,(Tableau3[[#This Row],[hors TVA]]+(Tableau3[[#This Row],[hors TVA]]*Tableau3[[#This Row],[Taux TVA]])-(Tableau3[[#This Row],[hors TVA]]*Tableau3[[#This Row],[Taux TVA]]*Tableau3[[#This Row],[Régime TVA Récupération:]]))*Tableau3[[#This Row],[Type 1]])</f>
        <v>0</v>
      </c>
      <c r="AN1564" s="729">
        <f>IF(Tableau3[[#This Row],[N° pièce]]="",0,IF($K$2="pôle",((Tableau3[[#This Row],[hors TVA]]+(Tableau3[[#This Row],[hors TVA]]*$H1564)-(Tableau3[[#This Row],[hors TVA]]*Tableau3[[#This Row],[Taux TVA]]*Tableau3[[#This Row],[Régime TVA Récupération:]]))*Tableau3[[#This Row],[Type 2]]),0))</f>
        <v>0</v>
      </c>
      <c r="AO1564" s="729">
        <f t="shared" si="310"/>
        <v>0</v>
      </c>
      <c r="AP1564" s="255">
        <f t="shared" si="311"/>
        <v>0</v>
      </c>
      <c r="AQ1564" s="506">
        <f t="shared" si="312"/>
        <v>0</v>
      </c>
      <c r="AR1564" s="671"/>
      <c r="AS1564" s="512"/>
      <c r="AT1564" s="513"/>
      <c r="AU1564" s="753"/>
      <c r="AV1564" s="484"/>
      <c r="AW1564" s="484"/>
      <c r="AX1564" s="484"/>
      <c r="AY1564" s="484"/>
      <c r="AZ1564" s="484"/>
    </row>
    <row r="1565" spans="1:52" ht="15" hidden="1">
      <c r="A1565" s="750"/>
      <c r="B1565" s="694"/>
      <c r="C1565" s="695"/>
      <c r="D1565" s="736"/>
      <c r="E1565" s="697"/>
      <c r="F1565" s="697"/>
      <c r="G1565" s="697"/>
      <c r="H1565" s="698">
        <v>0.21</v>
      </c>
      <c r="I1565" s="698">
        <v>1</v>
      </c>
      <c r="J1565" s="699"/>
      <c r="K1565" s="506">
        <f t="shared" si="306"/>
        <v>0</v>
      </c>
      <c r="L1565" s="508">
        <v>1</v>
      </c>
      <c r="M1565" s="508"/>
      <c r="N1565" s="737">
        <f t="shared" si="307"/>
        <v>1</v>
      </c>
      <c r="O1565" s="508"/>
      <c r="P1565" s="508"/>
      <c r="Q1565" s="508"/>
      <c r="R1565" s="508"/>
      <c r="S1565" s="508"/>
      <c r="T1565" s="508"/>
      <c r="U1565" s="508"/>
      <c r="V1565" s="508"/>
      <c r="W1565" s="508"/>
      <c r="X1565" s="508"/>
      <c r="Y1565" s="508"/>
      <c r="Z1565" s="508"/>
      <c r="AA1565" s="508"/>
      <c r="AB1565" s="508"/>
      <c r="AC1565" s="508"/>
      <c r="AD1565" s="508"/>
      <c r="AE1565" s="508"/>
      <c r="AF1565" s="508"/>
      <c r="AG1565" s="508"/>
      <c r="AH1565" s="508"/>
      <c r="AI1565" s="508"/>
      <c r="AJ1565" s="508"/>
      <c r="AK1565" s="509">
        <f t="shared" si="308"/>
        <v>0</v>
      </c>
      <c r="AL1565" s="509">
        <f t="shared" si="309"/>
        <v>1</v>
      </c>
      <c r="AM1565" s="729">
        <f>IF(Tableau3[[#This Row],[N° pièce]]="",0,(Tableau3[[#This Row],[hors TVA]]+(Tableau3[[#This Row],[hors TVA]]*Tableau3[[#This Row],[Taux TVA]])-(Tableau3[[#This Row],[hors TVA]]*Tableau3[[#This Row],[Taux TVA]]*Tableau3[[#This Row],[Régime TVA Récupération:]]))*Tableau3[[#This Row],[Type 1]])</f>
        <v>0</v>
      </c>
      <c r="AN1565" s="729">
        <f>IF(Tableau3[[#This Row],[N° pièce]]="",0,IF($K$2="pôle",((Tableau3[[#This Row],[hors TVA]]+(Tableau3[[#This Row],[hors TVA]]*$H1565)-(Tableau3[[#This Row],[hors TVA]]*Tableau3[[#This Row],[Taux TVA]]*Tableau3[[#This Row],[Régime TVA Récupération:]]))*Tableau3[[#This Row],[Type 2]]),0))</f>
        <v>0</v>
      </c>
      <c r="AO1565" s="729">
        <f t="shared" si="310"/>
        <v>0</v>
      </c>
      <c r="AP1565" s="255">
        <f t="shared" si="311"/>
        <v>0</v>
      </c>
      <c r="AQ1565" s="506">
        <f t="shared" si="312"/>
        <v>0</v>
      </c>
      <c r="AR1565" s="671"/>
      <c r="AS1565" s="512"/>
      <c r="AT1565" s="513"/>
      <c r="AU1565" s="753"/>
      <c r="AV1565" s="484"/>
      <c r="AW1565" s="484"/>
      <c r="AX1565" s="484"/>
      <c r="AY1565" s="484"/>
      <c r="AZ1565" s="484"/>
    </row>
    <row r="1566" spans="1:52" ht="15" hidden="1">
      <c r="A1566" s="750"/>
      <c r="B1566" s="694"/>
      <c r="C1566" s="695"/>
      <c r="D1566" s="736"/>
      <c r="E1566" s="697"/>
      <c r="F1566" s="697"/>
      <c r="G1566" s="697"/>
      <c r="H1566" s="698">
        <v>0.21</v>
      </c>
      <c r="I1566" s="698">
        <v>1</v>
      </c>
      <c r="J1566" s="699"/>
      <c r="K1566" s="506">
        <f t="shared" si="306"/>
        <v>0</v>
      </c>
      <c r="L1566" s="508">
        <v>1</v>
      </c>
      <c r="M1566" s="508"/>
      <c r="N1566" s="737">
        <f t="shared" si="307"/>
        <v>1</v>
      </c>
      <c r="O1566" s="508"/>
      <c r="P1566" s="508"/>
      <c r="Q1566" s="508"/>
      <c r="R1566" s="508"/>
      <c r="S1566" s="508"/>
      <c r="T1566" s="508"/>
      <c r="U1566" s="508"/>
      <c r="V1566" s="508"/>
      <c r="W1566" s="508"/>
      <c r="X1566" s="508"/>
      <c r="Y1566" s="508"/>
      <c r="Z1566" s="508"/>
      <c r="AA1566" s="508"/>
      <c r="AB1566" s="508"/>
      <c r="AC1566" s="508"/>
      <c r="AD1566" s="508"/>
      <c r="AE1566" s="508"/>
      <c r="AF1566" s="508"/>
      <c r="AG1566" s="508"/>
      <c r="AH1566" s="508"/>
      <c r="AI1566" s="508"/>
      <c r="AJ1566" s="508"/>
      <c r="AK1566" s="509">
        <f t="shared" si="308"/>
        <v>0</v>
      </c>
      <c r="AL1566" s="509">
        <f t="shared" si="309"/>
        <v>1</v>
      </c>
      <c r="AM1566" s="729">
        <f>IF(Tableau3[[#This Row],[N° pièce]]="",0,(Tableau3[[#This Row],[hors TVA]]+(Tableau3[[#This Row],[hors TVA]]*Tableau3[[#This Row],[Taux TVA]])-(Tableau3[[#This Row],[hors TVA]]*Tableau3[[#This Row],[Taux TVA]]*Tableau3[[#This Row],[Régime TVA Récupération:]]))*Tableau3[[#This Row],[Type 1]])</f>
        <v>0</v>
      </c>
      <c r="AN1566" s="729">
        <f>IF(Tableau3[[#This Row],[N° pièce]]="",0,IF($K$2="pôle",((Tableau3[[#This Row],[hors TVA]]+(Tableau3[[#This Row],[hors TVA]]*$H1566)-(Tableau3[[#This Row],[hors TVA]]*Tableau3[[#This Row],[Taux TVA]]*Tableau3[[#This Row],[Régime TVA Récupération:]]))*Tableau3[[#This Row],[Type 2]]),0))</f>
        <v>0</v>
      </c>
      <c r="AO1566" s="729">
        <f t="shared" si="310"/>
        <v>0</v>
      </c>
      <c r="AP1566" s="255">
        <f t="shared" si="311"/>
        <v>0</v>
      </c>
      <c r="AQ1566" s="506">
        <f t="shared" si="312"/>
        <v>0</v>
      </c>
      <c r="AR1566" s="671"/>
      <c r="AS1566" s="512"/>
      <c r="AT1566" s="513"/>
      <c r="AU1566" s="753"/>
      <c r="AV1566" s="484"/>
      <c r="AW1566" s="484"/>
      <c r="AX1566" s="484"/>
      <c r="AY1566" s="484"/>
      <c r="AZ1566" s="484"/>
    </row>
    <row r="1567" spans="1:52" ht="15" hidden="1">
      <c r="A1567" s="750"/>
      <c r="B1567" s="694"/>
      <c r="C1567" s="695"/>
      <c r="D1567" s="736"/>
      <c r="E1567" s="697"/>
      <c r="F1567" s="697"/>
      <c r="G1567" s="697"/>
      <c r="H1567" s="698">
        <v>0.21</v>
      </c>
      <c r="I1567" s="698">
        <v>1</v>
      </c>
      <c r="J1567" s="699"/>
      <c r="K1567" s="506">
        <f t="shared" si="306"/>
        <v>0</v>
      </c>
      <c r="L1567" s="508">
        <v>1</v>
      </c>
      <c r="M1567" s="508"/>
      <c r="N1567" s="737">
        <f t="shared" si="307"/>
        <v>1</v>
      </c>
      <c r="O1567" s="508"/>
      <c r="P1567" s="508"/>
      <c r="Q1567" s="508"/>
      <c r="R1567" s="508"/>
      <c r="S1567" s="508"/>
      <c r="T1567" s="508"/>
      <c r="U1567" s="508"/>
      <c r="V1567" s="508"/>
      <c r="W1567" s="508"/>
      <c r="X1567" s="508"/>
      <c r="Y1567" s="508"/>
      <c r="Z1567" s="508"/>
      <c r="AA1567" s="508"/>
      <c r="AB1567" s="508"/>
      <c r="AC1567" s="508"/>
      <c r="AD1567" s="508"/>
      <c r="AE1567" s="508"/>
      <c r="AF1567" s="508"/>
      <c r="AG1567" s="508"/>
      <c r="AH1567" s="508"/>
      <c r="AI1567" s="508"/>
      <c r="AJ1567" s="508"/>
      <c r="AK1567" s="509">
        <f t="shared" si="308"/>
        <v>0</v>
      </c>
      <c r="AL1567" s="509">
        <f t="shared" si="309"/>
        <v>1</v>
      </c>
      <c r="AM1567" s="729">
        <f>IF(Tableau3[[#This Row],[N° pièce]]="",0,(Tableau3[[#This Row],[hors TVA]]+(Tableau3[[#This Row],[hors TVA]]*Tableau3[[#This Row],[Taux TVA]])-(Tableau3[[#This Row],[hors TVA]]*Tableau3[[#This Row],[Taux TVA]]*Tableau3[[#This Row],[Régime TVA Récupération:]]))*Tableau3[[#This Row],[Type 1]])</f>
        <v>0</v>
      </c>
      <c r="AN1567" s="729">
        <f>IF(Tableau3[[#This Row],[N° pièce]]="",0,IF($K$2="pôle",((Tableau3[[#This Row],[hors TVA]]+(Tableau3[[#This Row],[hors TVA]]*$H1567)-(Tableau3[[#This Row],[hors TVA]]*Tableau3[[#This Row],[Taux TVA]]*Tableau3[[#This Row],[Régime TVA Récupération:]]))*Tableau3[[#This Row],[Type 2]]),0))</f>
        <v>0</v>
      </c>
      <c r="AO1567" s="729">
        <f t="shared" si="310"/>
        <v>0</v>
      </c>
      <c r="AP1567" s="255">
        <f t="shared" si="311"/>
        <v>0</v>
      </c>
      <c r="AQ1567" s="506">
        <f t="shared" si="312"/>
        <v>0</v>
      </c>
      <c r="AR1567" s="671"/>
      <c r="AS1567" s="512"/>
      <c r="AT1567" s="513"/>
      <c r="AU1567" s="753"/>
      <c r="AV1567" s="484"/>
      <c r="AW1567" s="484"/>
      <c r="AX1567" s="484"/>
      <c r="AY1567" s="484"/>
      <c r="AZ1567" s="484"/>
    </row>
    <row r="1568" spans="1:52" ht="15" hidden="1">
      <c r="A1568" s="750"/>
      <c r="B1568" s="694"/>
      <c r="C1568" s="695"/>
      <c r="D1568" s="736"/>
      <c r="E1568" s="697"/>
      <c r="F1568" s="697"/>
      <c r="G1568" s="697"/>
      <c r="H1568" s="698">
        <v>0.21</v>
      </c>
      <c r="I1568" s="698">
        <v>1</v>
      </c>
      <c r="J1568" s="699"/>
      <c r="K1568" s="506">
        <f t="shared" si="306"/>
        <v>0</v>
      </c>
      <c r="L1568" s="508">
        <v>1</v>
      </c>
      <c r="M1568" s="508"/>
      <c r="N1568" s="737">
        <f t="shared" si="307"/>
        <v>1</v>
      </c>
      <c r="O1568" s="508"/>
      <c r="P1568" s="508"/>
      <c r="Q1568" s="508"/>
      <c r="R1568" s="508"/>
      <c r="S1568" s="508"/>
      <c r="T1568" s="508"/>
      <c r="U1568" s="508"/>
      <c r="V1568" s="508"/>
      <c r="W1568" s="508"/>
      <c r="X1568" s="508"/>
      <c r="Y1568" s="508"/>
      <c r="Z1568" s="508"/>
      <c r="AA1568" s="508"/>
      <c r="AB1568" s="508"/>
      <c r="AC1568" s="508"/>
      <c r="AD1568" s="508"/>
      <c r="AE1568" s="508"/>
      <c r="AF1568" s="508"/>
      <c r="AG1568" s="508"/>
      <c r="AH1568" s="508"/>
      <c r="AI1568" s="508"/>
      <c r="AJ1568" s="508"/>
      <c r="AK1568" s="509">
        <f t="shared" si="308"/>
        <v>0</v>
      </c>
      <c r="AL1568" s="509">
        <f t="shared" si="309"/>
        <v>1</v>
      </c>
      <c r="AM1568" s="729">
        <f>IF(Tableau3[[#This Row],[N° pièce]]="",0,(Tableau3[[#This Row],[hors TVA]]+(Tableau3[[#This Row],[hors TVA]]*Tableau3[[#This Row],[Taux TVA]])-(Tableau3[[#This Row],[hors TVA]]*Tableau3[[#This Row],[Taux TVA]]*Tableau3[[#This Row],[Régime TVA Récupération:]]))*Tableau3[[#This Row],[Type 1]])</f>
        <v>0</v>
      </c>
      <c r="AN1568" s="729">
        <f>IF(Tableau3[[#This Row],[N° pièce]]="",0,IF($K$2="pôle",((Tableau3[[#This Row],[hors TVA]]+(Tableau3[[#This Row],[hors TVA]]*$H1568)-(Tableau3[[#This Row],[hors TVA]]*Tableau3[[#This Row],[Taux TVA]]*Tableau3[[#This Row],[Régime TVA Récupération:]]))*Tableau3[[#This Row],[Type 2]]),0))</f>
        <v>0</v>
      </c>
      <c r="AO1568" s="729">
        <f t="shared" si="310"/>
        <v>0</v>
      </c>
      <c r="AP1568" s="255">
        <f t="shared" si="311"/>
        <v>0</v>
      </c>
      <c r="AQ1568" s="506">
        <f t="shared" si="312"/>
        <v>0</v>
      </c>
      <c r="AR1568" s="671"/>
      <c r="AS1568" s="512"/>
      <c r="AT1568" s="513"/>
      <c r="AU1568" s="753"/>
      <c r="AV1568" s="484"/>
      <c r="AW1568" s="484"/>
      <c r="AX1568" s="484"/>
      <c r="AY1568" s="484"/>
      <c r="AZ1568" s="484"/>
    </row>
    <row r="1569" spans="1:52" ht="15" hidden="1">
      <c r="A1569" s="750"/>
      <c r="B1569" s="694"/>
      <c r="C1569" s="695"/>
      <c r="D1569" s="736"/>
      <c r="E1569" s="697"/>
      <c r="F1569" s="697"/>
      <c r="G1569" s="697"/>
      <c r="H1569" s="698">
        <v>0.21</v>
      </c>
      <c r="I1569" s="698">
        <v>1</v>
      </c>
      <c r="J1569" s="699"/>
      <c r="K1569" s="506">
        <f t="shared" si="306"/>
        <v>0</v>
      </c>
      <c r="L1569" s="508">
        <v>1</v>
      </c>
      <c r="M1569" s="508"/>
      <c r="N1569" s="737">
        <f t="shared" si="307"/>
        <v>1</v>
      </c>
      <c r="O1569" s="508"/>
      <c r="P1569" s="508"/>
      <c r="Q1569" s="508"/>
      <c r="R1569" s="508"/>
      <c r="S1569" s="508"/>
      <c r="T1569" s="508"/>
      <c r="U1569" s="508"/>
      <c r="V1569" s="508"/>
      <c r="W1569" s="508"/>
      <c r="X1569" s="508"/>
      <c r="Y1569" s="508"/>
      <c r="Z1569" s="508"/>
      <c r="AA1569" s="508"/>
      <c r="AB1569" s="508"/>
      <c r="AC1569" s="508"/>
      <c r="AD1569" s="508"/>
      <c r="AE1569" s="508"/>
      <c r="AF1569" s="508"/>
      <c r="AG1569" s="508"/>
      <c r="AH1569" s="508"/>
      <c r="AI1569" s="508"/>
      <c r="AJ1569" s="508"/>
      <c r="AK1569" s="509">
        <f t="shared" si="308"/>
        <v>0</v>
      </c>
      <c r="AL1569" s="509">
        <f t="shared" si="309"/>
        <v>1</v>
      </c>
      <c r="AM1569" s="729">
        <f>IF(Tableau3[[#This Row],[N° pièce]]="",0,(Tableau3[[#This Row],[hors TVA]]+(Tableau3[[#This Row],[hors TVA]]*Tableau3[[#This Row],[Taux TVA]])-(Tableau3[[#This Row],[hors TVA]]*Tableau3[[#This Row],[Taux TVA]]*Tableau3[[#This Row],[Régime TVA Récupération:]]))*Tableau3[[#This Row],[Type 1]])</f>
        <v>0</v>
      </c>
      <c r="AN1569" s="729">
        <f>IF(Tableau3[[#This Row],[N° pièce]]="",0,IF($K$2="pôle",((Tableau3[[#This Row],[hors TVA]]+(Tableau3[[#This Row],[hors TVA]]*$H1569)-(Tableau3[[#This Row],[hors TVA]]*Tableau3[[#This Row],[Taux TVA]]*Tableau3[[#This Row],[Régime TVA Récupération:]]))*Tableau3[[#This Row],[Type 2]]),0))</f>
        <v>0</v>
      </c>
      <c r="AO1569" s="729">
        <f t="shared" si="310"/>
        <v>0</v>
      </c>
      <c r="AP1569" s="255">
        <f t="shared" si="311"/>
        <v>0</v>
      </c>
      <c r="AQ1569" s="506">
        <f t="shared" si="312"/>
        <v>0</v>
      </c>
      <c r="AR1569" s="671"/>
      <c r="AS1569" s="512"/>
      <c r="AT1569" s="513"/>
      <c r="AU1569" s="753"/>
      <c r="AV1569" s="484"/>
      <c r="AW1569" s="484"/>
      <c r="AX1569" s="484"/>
      <c r="AY1569" s="484"/>
      <c r="AZ1569" s="484"/>
    </row>
    <row r="1570" spans="1:52" ht="15" hidden="1">
      <c r="A1570" s="750"/>
      <c r="B1570" s="694"/>
      <c r="C1570" s="695"/>
      <c r="D1570" s="736"/>
      <c r="E1570" s="697"/>
      <c r="F1570" s="697"/>
      <c r="G1570" s="697"/>
      <c r="H1570" s="698">
        <v>0.21</v>
      </c>
      <c r="I1570" s="698">
        <v>1</v>
      </c>
      <c r="J1570" s="699"/>
      <c r="K1570" s="506">
        <f t="shared" si="306"/>
        <v>0</v>
      </c>
      <c r="L1570" s="508">
        <v>1</v>
      </c>
      <c r="M1570" s="508"/>
      <c r="N1570" s="737">
        <f t="shared" si="307"/>
        <v>1</v>
      </c>
      <c r="O1570" s="508"/>
      <c r="P1570" s="508"/>
      <c r="Q1570" s="508"/>
      <c r="R1570" s="508"/>
      <c r="S1570" s="508"/>
      <c r="T1570" s="508"/>
      <c r="U1570" s="508"/>
      <c r="V1570" s="508"/>
      <c r="W1570" s="508"/>
      <c r="X1570" s="508"/>
      <c r="Y1570" s="508"/>
      <c r="Z1570" s="508"/>
      <c r="AA1570" s="508"/>
      <c r="AB1570" s="508"/>
      <c r="AC1570" s="508"/>
      <c r="AD1570" s="508"/>
      <c r="AE1570" s="508"/>
      <c r="AF1570" s="508"/>
      <c r="AG1570" s="508"/>
      <c r="AH1570" s="508"/>
      <c r="AI1570" s="508"/>
      <c r="AJ1570" s="508"/>
      <c r="AK1570" s="509">
        <f t="shared" si="308"/>
        <v>0</v>
      </c>
      <c r="AL1570" s="509">
        <f t="shared" si="309"/>
        <v>1</v>
      </c>
      <c r="AM1570" s="729">
        <f>IF(Tableau3[[#This Row],[N° pièce]]="",0,(Tableau3[[#This Row],[hors TVA]]+(Tableau3[[#This Row],[hors TVA]]*Tableau3[[#This Row],[Taux TVA]])-(Tableau3[[#This Row],[hors TVA]]*Tableau3[[#This Row],[Taux TVA]]*Tableau3[[#This Row],[Régime TVA Récupération:]]))*Tableau3[[#This Row],[Type 1]])</f>
        <v>0</v>
      </c>
      <c r="AN1570" s="729">
        <f>IF(Tableau3[[#This Row],[N° pièce]]="",0,IF($K$2="pôle",((Tableau3[[#This Row],[hors TVA]]+(Tableau3[[#This Row],[hors TVA]]*$H1570)-(Tableau3[[#This Row],[hors TVA]]*Tableau3[[#This Row],[Taux TVA]]*Tableau3[[#This Row],[Régime TVA Récupération:]]))*Tableau3[[#This Row],[Type 2]]),0))</f>
        <v>0</v>
      </c>
      <c r="AO1570" s="729">
        <f t="shared" si="310"/>
        <v>0</v>
      </c>
      <c r="AP1570" s="255">
        <f t="shared" si="311"/>
        <v>0</v>
      </c>
      <c r="AQ1570" s="506">
        <f t="shared" si="312"/>
        <v>0</v>
      </c>
      <c r="AR1570" s="671"/>
      <c r="AS1570" s="512"/>
      <c r="AT1570" s="513"/>
      <c r="AU1570" s="753"/>
      <c r="AV1570" s="484"/>
      <c r="AW1570" s="484"/>
      <c r="AX1570" s="484"/>
      <c r="AY1570" s="484"/>
      <c r="AZ1570" s="484"/>
    </row>
    <row r="1571" spans="1:52" ht="15" hidden="1">
      <c r="A1571" s="750"/>
      <c r="B1571" s="694"/>
      <c r="C1571" s="695"/>
      <c r="D1571" s="736"/>
      <c r="E1571" s="697"/>
      <c r="F1571" s="697"/>
      <c r="G1571" s="697"/>
      <c r="H1571" s="698">
        <v>0.21</v>
      </c>
      <c r="I1571" s="698">
        <v>1</v>
      </c>
      <c r="J1571" s="699"/>
      <c r="K1571" s="506">
        <f t="shared" si="306"/>
        <v>0</v>
      </c>
      <c r="L1571" s="508">
        <v>1</v>
      </c>
      <c r="M1571" s="508"/>
      <c r="N1571" s="737">
        <f t="shared" si="307"/>
        <v>1</v>
      </c>
      <c r="O1571" s="508"/>
      <c r="P1571" s="508"/>
      <c r="Q1571" s="508"/>
      <c r="R1571" s="508"/>
      <c r="S1571" s="508"/>
      <c r="T1571" s="508"/>
      <c r="U1571" s="508"/>
      <c r="V1571" s="508"/>
      <c r="W1571" s="508"/>
      <c r="X1571" s="508"/>
      <c r="Y1571" s="508"/>
      <c r="Z1571" s="508"/>
      <c r="AA1571" s="508"/>
      <c r="AB1571" s="508"/>
      <c r="AC1571" s="508"/>
      <c r="AD1571" s="508"/>
      <c r="AE1571" s="508"/>
      <c r="AF1571" s="508"/>
      <c r="AG1571" s="508"/>
      <c r="AH1571" s="508"/>
      <c r="AI1571" s="508"/>
      <c r="AJ1571" s="508"/>
      <c r="AK1571" s="509">
        <f t="shared" si="308"/>
        <v>0</v>
      </c>
      <c r="AL1571" s="509">
        <f t="shared" si="309"/>
        <v>1</v>
      </c>
      <c r="AM1571" s="729">
        <f>IF(Tableau3[[#This Row],[N° pièce]]="",0,(Tableau3[[#This Row],[hors TVA]]+(Tableau3[[#This Row],[hors TVA]]*Tableau3[[#This Row],[Taux TVA]])-(Tableau3[[#This Row],[hors TVA]]*Tableau3[[#This Row],[Taux TVA]]*Tableau3[[#This Row],[Régime TVA Récupération:]]))*Tableau3[[#This Row],[Type 1]])</f>
        <v>0</v>
      </c>
      <c r="AN1571" s="729">
        <f>IF(Tableau3[[#This Row],[N° pièce]]="",0,IF($K$2="pôle",((Tableau3[[#This Row],[hors TVA]]+(Tableau3[[#This Row],[hors TVA]]*$H1571)-(Tableau3[[#This Row],[hors TVA]]*Tableau3[[#This Row],[Taux TVA]]*Tableau3[[#This Row],[Régime TVA Récupération:]]))*Tableau3[[#This Row],[Type 2]]),0))</f>
        <v>0</v>
      </c>
      <c r="AO1571" s="729">
        <f t="shared" si="310"/>
        <v>0</v>
      </c>
      <c r="AP1571" s="255">
        <f t="shared" si="311"/>
        <v>0</v>
      </c>
      <c r="AQ1571" s="506">
        <f t="shared" si="312"/>
        <v>0</v>
      </c>
      <c r="AR1571" s="671"/>
      <c r="AS1571" s="512"/>
      <c r="AT1571" s="513"/>
      <c r="AU1571" s="753"/>
      <c r="AV1571" s="484"/>
      <c r="AW1571" s="484"/>
      <c r="AX1571" s="484"/>
      <c r="AY1571" s="484"/>
      <c r="AZ1571" s="484"/>
    </row>
    <row r="1572" spans="1:52" ht="15" hidden="1">
      <c r="A1572" s="750"/>
      <c r="B1572" s="694"/>
      <c r="C1572" s="695"/>
      <c r="D1572" s="736"/>
      <c r="E1572" s="697"/>
      <c r="F1572" s="697"/>
      <c r="G1572" s="697"/>
      <c r="H1572" s="698">
        <v>0.21</v>
      </c>
      <c r="I1572" s="698">
        <v>1</v>
      </c>
      <c r="J1572" s="699"/>
      <c r="K1572" s="506">
        <f t="shared" si="306"/>
        <v>0</v>
      </c>
      <c r="L1572" s="508">
        <v>1</v>
      </c>
      <c r="M1572" s="508"/>
      <c r="N1572" s="737">
        <f t="shared" si="307"/>
        <v>1</v>
      </c>
      <c r="O1572" s="508"/>
      <c r="P1572" s="508"/>
      <c r="Q1572" s="508"/>
      <c r="R1572" s="508"/>
      <c r="S1572" s="508"/>
      <c r="T1572" s="508"/>
      <c r="U1572" s="508"/>
      <c r="V1572" s="508"/>
      <c r="W1572" s="508"/>
      <c r="X1572" s="508"/>
      <c r="Y1572" s="508"/>
      <c r="Z1572" s="508"/>
      <c r="AA1572" s="508"/>
      <c r="AB1572" s="508"/>
      <c r="AC1572" s="508"/>
      <c r="AD1572" s="508"/>
      <c r="AE1572" s="508"/>
      <c r="AF1572" s="508"/>
      <c r="AG1572" s="508"/>
      <c r="AH1572" s="508"/>
      <c r="AI1572" s="508"/>
      <c r="AJ1572" s="508"/>
      <c r="AK1572" s="509">
        <f t="shared" si="308"/>
        <v>0</v>
      </c>
      <c r="AL1572" s="509">
        <f t="shared" si="309"/>
        <v>1</v>
      </c>
      <c r="AM1572" s="729">
        <f>IF(Tableau3[[#This Row],[N° pièce]]="",0,(Tableau3[[#This Row],[hors TVA]]+(Tableau3[[#This Row],[hors TVA]]*Tableau3[[#This Row],[Taux TVA]])-(Tableau3[[#This Row],[hors TVA]]*Tableau3[[#This Row],[Taux TVA]]*Tableau3[[#This Row],[Régime TVA Récupération:]]))*Tableau3[[#This Row],[Type 1]])</f>
        <v>0</v>
      </c>
      <c r="AN1572" s="729">
        <f>IF(Tableau3[[#This Row],[N° pièce]]="",0,IF($K$2="pôle",((Tableau3[[#This Row],[hors TVA]]+(Tableau3[[#This Row],[hors TVA]]*$H1572)-(Tableau3[[#This Row],[hors TVA]]*Tableau3[[#This Row],[Taux TVA]]*Tableau3[[#This Row],[Régime TVA Récupération:]]))*Tableau3[[#This Row],[Type 2]]),0))</f>
        <v>0</v>
      </c>
      <c r="AO1572" s="729">
        <f t="shared" si="310"/>
        <v>0</v>
      </c>
      <c r="AP1572" s="255">
        <f t="shared" si="311"/>
        <v>0</v>
      </c>
      <c r="AQ1572" s="506">
        <f t="shared" si="312"/>
        <v>0</v>
      </c>
      <c r="AR1572" s="671"/>
      <c r="AS1572" s="512"/>
      <c r="AT1572" s="513"/>
      <c r="AU1572" s="753"/>
      <c r="AV1572" s="484"/>
      <c r="AW1572" s="484"/>
      <c r="AX1572" s="484"/>
      <c r="AY1572" s="484"/>
      <c r="AZ1572" s="484"/>
    </row>
    <row r="1573" spans="1:52" ht="15" hidden="1">
      <c r="A1573" s="750"/>
      <c r="B1573" s="694"/>
      <c r="C1573" s="695"/>
      <c r="D1573" s="736"/>
      <c r="E1573" s="697"/>
      <c r="F1573" s="697"/>
      <c r="G1573" s="697"/>
      <c r="H1573" s="698">
        <v>0.21</v>
      </c>
      <c r="I1573" s="698">
        <v>1</v>
      </c>
      <c r="J1573" s="699"/>
      <c r="K1573" s="506">
        <f t="shared" si="306"/>
        <v>0</v>
      </c>
      <c r="L1573" s="508">
        <v>1</v>
      </c>
      <c r="M1573" s="508"/>
      <c r="N1573" s="737">
        <f t="shared" si="307"/>
        <v>1</v>
      </c>
      <c r="O1573" s="508"/>
      <c r="P1573" s="508"/>
      <c r="Q1573" s="508"/>
      <c r="R1573" s="508"/>
      <c r="S1573" s="508"/>
      <c r="T1573" s="508"/>
      <c r="U1573" s="508"/>
      <c r="V1573" s="508"/>
      <c r="W1573" s="508"/>
      <c r="X1573" s="508"/>
      <c r="Y1573" s="508"/>
      <c r="Z1573" s="508"/>
      <c r="AA1573" s="508"/>
      <c r="AB1573" s="508"/>
      <c r="AC1573" s="508"/>
      <c r="AD1573" s="508"/>
      <c r="AE1573" s="508"/>
      <c r="AF1573" s="508"/>
      <c r="AG1573" s="508"/>
      <c r="AH1573" s="508"/>
      <c r="AI1573" s="508"/>
      <c r="AJ1573" s="508"/>
      <c r="AK1573" s="509">
        <f t="shared" si="308"/>
        <v>0</v>
      </c>
      <c r="AL1573" s="509">
        <f t="shared" si="309"/>
        <v>1</v>
      </c>
      <c r="AM1573" s="729">
        <f>IF(Tableau3[[#This Row],[N° pièce]]="",0,(Tableau3[[#This Row],[hors TVA]]+(Tableau3[[#This Row],[hors TVA]]*Tableau3[[#This Row],[Taux TVA]])-(Tableau3[[#This Row],[hors TVA]]*Tableau3[[#This Row],[Taux TVA]]*Tableau3[[#This Row],[Régime TVA Récupération:]]))*Tableau3[[#This Row],[Type 1]])</f>
        <v>0</v>
      </c>
      <c r="AN1573" s="729">
        <f>IF(Tableau3[[#This Row],[N° pièce]]="",0,IF($K$2="pôle",((Tableau3[[#This Row],[hors TVA]]+(Tableau3[[#This Row],[hors TVA]]*$H1573)-(Tableau3[[#This Row],[hors TVA]]*Tableau3[[#This Row],[Taux TVA]]*Tableau3[[#This Row],[Régime TVA Récupération:]]))*Tableau3[[#This Row],[Type 2]]),0))</f>
        <v>0</v>
      </c>
      <c r="AO1573" s="729">
        <f t="shared" si="310"/>
        <v>0</v>
      </c>
      <c r="AP1573" s="255">
        <f t="shared" si="311"/>
        <v>0</v>
      </c>
      <c r="AQ1573" s="506">
        <f t="shared" si="312"/>
        <v>0</v>
      </c>
      <c r="AR1573" s="671"/>
      <c r="AS1573" s="512"/>
      <c r="AT1573" s="513"/>
      <c r="AU1573" s="753"/>
      <c r="AV1573" s="484"/>
      <c r="AW1573" s="484"/>
      <c r="AX1573" s="484"/>
      <c r="AY1573" s="484"/>
      <c r="AZ1573" s="484"/>
    </row>
    <row r="1574" spans="1:52" ht="15" hidden="1">
      <c r="A1574" s="750"/>
      <c r="B1574" s="694"/>
      <c r="C1574" s="695"/>
      <c r="D1574" s="736"/>
      <c r="E1574" s="697"/>
      <c r="F1574" s="697"/>
      <c r="G1574" s="697"/>
      <c r="H1574" s="698">
        <v>0.21</v>
      </c>
      <c r="I1574" s="698">
        <v>1</v>
      </c>
      <c r="J1574" s="699"/>
      <c r="K1574" s="506">
        <f t="shared" si="306"/>
        <v>0</v>
      </c>
      <c r="L1574" s="508">
        <v>1</v>
      </c>
      <c r="M1574" s="508"/>
      <c r="N1574" s="737">
        <f t="shared" si="307"/>
        <v>1</v>
      </c>
      <c r="O1574" s="508"/>
      <c r="P1574" s="508"/>
      <c r="Q1574" s="508"/>
      <c r="R1574" s="508"/>
      <c r="S1574" s="508"/>
      <c r="T1574" s="508"/>
      <c r="U1574" s="508"/>
      <c r="V1574" s="508"/>
      <c r="W1574" s="508"/>
      <c r="X1574" s="508"/>
      <c r="Y1574" s="508"/>
      <c r="Z1574" s="508"/>
      <c r="AA1574" s="508"/>
      <c r="AB1574" s="508"/>
      <c r="AC1574" s="508"/>
      <c r="AD1574" s="508"/>
      <c r="AE1574" s="508"/>
      <c r="AF1574" s="508"/>
      <c r="AG1574" s="508"/>
      <c r="AH1574" s="508"/>
      <c r="AI1574" s="508"/>
      <c r="AJ1574" s="508"/>
      <c r="AK1574" s="509">
        <f t="shared" si="308"/>
        <v>0</v>
      </c>
      <c r="AL1574" s="509">
        <f t="shared" si="309"/>
        <v>1</v>
      </c>
      <c r="AM1574" s="729">
        <f>IF(Tableau3[[#This Row],[N° pièce]]="",0,(Tableau3[[#This Row],[hors TVA]]+(Tableau3[[#This Row],[hors TVA]]*Tableau3[[#This Row],[Taux TVA]])-(Tableau3[[#This Row],[hors TVA]]*Tableau3[[#This Row],[Taux TVA]]*Tableau3[[#This Row],[Régime TVA Récupération:]]))*Tableau3[[#This Row],[Type 1]])</f>
        <v>0</v>
      </c>
      <c r="AN1574" s="729">
        <f>IF(Tableau3[[#This Row],[N° pièce]]="",0,IF($K$2="pôle",((Tableau3[[#This Row],[hors TVA]]+(Tableau3[[#This Row],[hors TVA]]*$H1574)-(Tableau3[[#This Row],[hors TVA]]*Tableau3[[#This Row],[Taux TVA]]*Tableau3[[#This Row],[Régime TVA Récupération:]]))*Tableau3[[#This Row],[Type 2]]),0))</f>
        <v>0</v>
      </c>
      <c r="AO1574" s="729">
        <f t="shared" si="310"/>
        <v>0</v>
      </c>
      <c r="AP1574" s="255">
        <f t="shared" si="311"/>
        <v>0</v>
      </c>
      <c r="AQ1574" s="506">
        <f t="shared" si="312"/>
        <v>0</v>
      </c>
      <c r="AR1574" s="671"/>
      <c r="AS1574" s="512"/>
      <c r="AT1574" s="513"/>
      <c r="AU1574" s="753"/>
      <c r="AV1574" s="484"/>
      <c r="AW1574" s="484"/>
      <c r="AX1574" s="484"/>
      <c r="AY1574" s="484"/>
      <c r="AZ1574" s="484"/>
    </row>
    <row r="1575" spans="1:52" ht="15" hidden="1">
      <c r="A1575" s="750"/>
      <c r="B1575" s="694"/>
      <c r="C1575" s="695"/>
      <c r="D1575" s="736"/>
      <c r="E1575" s="697"/>
      <c r="F1575" s="697"/>
      <c r="G1575" s="697"/>
      <c r="H1575" s="698">
        <v>0.21</v>
      </c>
      <c r="I1575" s="698">
        <v>1</v>
      </c>
      <c r="J1575" s="699"/>
      <c r="K1575" s="506">
        <f t="shared" si="306"/>
        <v>0</v>
      </c>
      <c r="L1575" s="508">
        <v>1</v>
      </c>
      <c r="M1575" s="508"/>
      <c r="N1575" s="737">
        <f t="shared" si="307"/>
        <v>1</v>
      </c>
      <c r="O1575" s="508"/>
      <c r="P1575" s="508"/>
      <c r="Q1575" s="508"/>
      <c r="R1575" s="508"/>
      <c r="S1575" s="508"/>
      <c r="T1575" s="508"/>
      <c r="U1575" s="508"/>
      <c r="V1575" s="508"/>
      <c r="W1575" s="508"/>
      <c r="X1575" s="508"/>
      <c r="Y1575" s="508"/>
      <c r="Z1575" s="508"/>
      <c r="AA1575" s="508"/>
      <c r="AB1575" s="508"/>
      <c r="AC1575" s="508"/>
      <c r="AD1575" s="508"/>
      <c r="AE1575" s="508"/>
      <c r="AF1575" s="508"/>
      <c r="AG1575" s="508"/>
      <c r="AH1575" s="508"/>
      <c r="AI1575" s="508"/>
      <c r="AJ1575" s="508"/>
      <c r="AK1575" s="509">
        <f t="shared" si="308"/>
        <v>0</v>
      </c>
      <c r="AL1575" s="509">
        <f t="shared" si="309"/>
        <v>1</v>
      </c>
      <c r="AM1575" s="729">
        <f>IF(Tableau3[[#This Row],[N° pièce]]="",0,(Tableau3[[#This Row],[hors TVA]]+(Tableau3[[#This Row],[hors TVA]]*Tableau3[[#This Row],[Taux TVA]])-(Tableau3[[#This Row],[hors TVA]]*Tableau3[[#This Row],[Taux TVA]]*Tableau3[[#This Row],[Régime TVA Récupération:]]))*Tableau3[[#This Row],[Type 1]])</f>
        <v>0</v>
      </c>
      <c r="AN1575" s="729">
        <f>IF(Tableau3[[#This Row],[N° pièce]]="",0,IF($K$2="pôle",((Tableau3[[#This Row],[hors TVA]]+(Tableau3[[#This Row],[hors TVA]]*$H1575)-(Tableau3[[#This Row],[hors TVA]]*Tableau3[[#This Row],[Taux TVA]]*Tableau3[[#This Row],[Régime TVA Récupération:]]))*Tableau3[[#This Row],[Type 2]]),0))</f>
        <v>0</v>
      </c>
      <c r="AO1575" s="729">
        <f t="shared" si="310"/>
        <v>0</v>
      </c>
      <c r="AP1575" s="255">
        <f t="shared" si="311"/>
        <v>0</v>
      </c>
      <c r="AQ1575" s="506">
        <f t="shared" si="312"/>
        <v>0</v>
      </c>
      <c r="AR1575" s="671"/>
      <c r="AS1575" s="512"/>
      <c r="AT1575" s="513"/>
      <c r="AU1575" s="753"/>
      <c r="AV1575" s="484"/>
      <c r="AW1575" s="484"/>
      <c r="AX1575" s="484"/>
      <c r="AY1575" s="484"/>
      <c r="AZ1575" s="484"/>
    </row>
    <row r="1576" spans="1:52" ht="15" hidden="1">
      <c r="A1576" s="750"/>
      <c r="B1576" s="694"/>
      <c r="C1576" s="695"/>
      <c r="D1576" s="736"/>
      <c r="E1576" s="697"/>
      <c r="F1576" s="697"/>
      <c r="G1576" s="697"/>
      <c r="H1576" s="698">
        <v>0.21</v>
      </c>
      <c r="I1576" s="698">
        <v>1</v>
      </c>
      <c r="J1576" s="699"/>
      <c r="K1576" s="506">
        <f t="shared" si="306"/>
        <v>0</v>
      </c>
      <c r="L1576" s="508">
        <v>1</v>
      </c>
      <c r="M1576" s="508"/>
      <c r="N1576" s="737">
        <f t="shared" si="307"/>
        <v>1</v>
      </c>
      <c r="O1576" s="508"/>
      <c r="P1576" s="508"/>
      <c r="Q1576" s="508"/>
      <c r="R1576" s="508"/>
      <c r="S1576" s="508"/>
      <c r="T1576" s="508"/>
      <c r="U1576" s="508"/>
      <c r="V1576" s="508"/>
      <c r="W1576" s="508"/>
      <c r="X1576" s="508"/>
      <c r="Y1576" s="508"/>
      <c r="Z1576" s="508"/>
      <c r="AA1576" s="508"/>
      <c r="AB1576" s="508"/>
      <c r="AC1576" s="508"/>
      <c r="AD1576" s="508"/>
      <c r="AE1576" s="508"/>
      <c r="AF1576" s="508"/>
      <c r="AG1576" s="508"/>
      <c r="AH1576" s="508"/>
      <c r="AI1576" s="508"/>
      <c r="AJ1576" s="508"/>
      <c r="AK1576" s="509">
        <f t="shared" si="308"/>
        <v>0</v>
      </c>
      <c r="AL1576" s="509">
        <f t="shared" si="309"/>
        <v>1</v>
      </c>
      <c r="AM1576" s="729">
        <f>IF(Tableau3[[#This Row],[N° pièce]]="",0,(Tableau3[[#This Row],[hors TVA]]+(Tableau3[[#This Row],[hors TVA]]*Tableau3[[#This Row],[Taux TVA]])-(Tableau3[[#This Row],[hors TVA]]*Tableau3[[#This Row],[Taux TVA]]*Tableau3[[#This Row],[Régime TVA Récupération:]]))*Tableau3[[#This Row],[Type 1]])</f>
        <v>0</v>
      </c>
      <c r="AN1576" s="729">
        <f>IF(Tableau3[[#This Row],[N° pièce]]="",0,IF($K$2="pôle",((Tableau3[[#This Row],[hors TVA]]+(Tableau3[[#This Row],[hors TVA]]*$H1576)-(Tableau3[[#This Row],[hors TVA]]*Tableau3[[#This Row],[Taux TVA]]*Tableau3[[#This Row],[Régime TVA Récupération:]]))*Tableau3[[#This Row],[Type 2]]),0))</f>
        <v>0</v>
      </c>
      <c r="AO1576" s="729">
        <f t="shared" si="310"/>
        <v>0</v>
      </c>
      <c r="AP1576" s="255">
        <f t="shared" si="311"/>
        <v>0</v>
      </c>
      <c r="AQ1576" s="506">
        <f t="shared" si="312"/>
        <v>0</v>
      </c>
      <c r="AR1576" s="671"/>
      <c r="AS1576" s="512"/>
      <c r="AT1576" s="513"/>
      <c r="AU1576" s="753"/>
      <c r="AV1576" s="484"/>
      <c r="AW1576" s="484"/>
      <c r="AX1576" s="484"/>
      <c r="AY1576" s="484"/>
      <c r="AZ1576" s="484"/>
    </row>
    <row r="1577" spans="1:52" ht="15" hidden="1">
      <c r="A1577" s="750"/>
      <c r="B1577" s="694"/>
      <c r="C1577" s="695"/>
      <c r="D1577" s="736"/>
      <c r="E1577" s="697"/>
      <c r="F1577" s="697"/>
      <c r="G1577" s="697"/>
      <c r="H1577" s="698">
        <v>0.21</v>
      </c>
      <c r="I1577" s="698">
        <v>1</v>
      </c>
      <c r="J1577" s="699"/>
      <c r="K1577" s="506">
        <f t="shared" si="306"/>
        <v>0</v>
      </c>
      <c r="L1577" s="508">
        <v>1</v>
      </c>
      <c r="M1577" s="508"/>
      <c r="N1577" s="737">
        <f t="shared" si="307"/>
        <v>1</v>
      </c>
      <c r="O1577" s="508"/>
      <c r="P1577" s="508"/>
      <c r="Q1577" s="508"/>
      <c r="R1577" s="508"/>
      <c r="S1577" s="508"/>
      <c r="T1577" s="508"/>
      <c r="U1577" s="508"/>
      <c r="V1577" s="508"/>
      <c r="W1577" s="508"/>
      <c r="X1577" s="508"/>
      <c r="Y1577" s="508"/>
      <c r="Z1577" s="508"/>
      <c r="AA1577" s="508"/>
      <c r="AB1577" s="508"/>
      <c r="AC1577" s="508"/>
      <c r="AD1577" s="508"/>
      <c r="AE1577" s="508"/>
      <c r="AF1577" s="508"/>
      <c r="AG1577" s="508"/>
      <c r="AH1577" s="508"/>
      <c r="AI1577" s="508"/>
      <c r="AJ1577" s="508"/>
      <c r="AK1577" s="509">
        <f t="shared" si="308"/>
        <v>0</v>
      </c>
      <c r="AL1577" s="509">
        <f t="shared" si="309"/>
        <v>1</v>
      </c>
      <c r="AM1577" s="729">
        <f>IF(Tableau3[[#This Row],[N° pièce]]="",0,(Tableau3[[#This Row],[hors TVA]]+(Tableau3[[#This Row],[hors TVA]]*Tableau3[[#This Row],[Taux TVA]])-(Tableau3[[#This Row],[hors TVA]]*Tableau3[[#This Row],[Taux TVA]]*Tableau3[[#This Row],[Régime TVA Récupération:]]))*Tableau3[[#This Row],[Type 1]])</f>
        <v>0</v>
      </c>
      <c r="AN1577" s="729">
        <f>IF(Tableau3[[#This Row],[N° pièce]]="",0,IF($K$2="pôle",((Tableau3[[#This Row],[hors TVA]]+(Tableau3[[#This Row],[hors TVA]]*$H1577)-(Tableau3[[#This Row],[hors TVA]]*Tableau3[[#This Row],[Taux TVA]]*Tableau3[[#This Row],[Régime TVA Récupération:]]))*Tableau3[[#This Row],[Type 2]]),0))</f>
        <v>0</v>
      </c>
      <c r="AO1577" s="729">
        <f t="shared" si="310"/>
        <v>0</v>
      </c>
      <c r="AP1577" s="255">
        <f t="shared" si="311"/>
        <v>0</v>
      </c>
      <c r="AQ1577" s="506">
        <f t="shared" si="312"/>
        <v>0</v>
      </c>
      <c r="AR1577" s="671"/>
      <c r="AS1577" s="512"/>
      <c r="AT1577" s="513"/>
      <c r="AU1577" s="753"/>
      <c r="AV1577" s="484"/>
      <c r="AW1577" s="484"/>
      <c r="AX1577" s="484"/>
      <c r="AY1577" s="484"/>
      <c r="AZ1577" s="484"/>
    </row>
    <row r="1578" spans="1:52" ht="15" hidden="1">
      <c r="A1578" s="750"/>
      <c r="B1578" s="694"/>
      <c r="C1578" s="695"/>
      <c r="D1578" s="736"/>
      <c r="E1578" s="697"/>
      <c r="F1578" s="697"/>
      <c r="G1578" s="697"/>
      <c r="H1578" s="698">
        <v>0.21</v>
      </c>
      <c r="I1578" s="698">
        <v>1</v>
      </c>
      <c r="J1578" s="699"/>
      <c r="K1578" s="506">
        <f t="shared" si="306"/>
        <v>0</v>
      </c>
      <c r="L1578" s="508">
        <v>1</v>
      </c>
      <c r="M1578" s="508"/>
      <c r="N1578" s="737">
        <f t="shared" si="307"/>
        <v>1</v>
      </c>
      <c r="O1578" s="508"/>
      <c r="P1578" s="508"/>
      <c r="Q1578" s="508"/>
      <c r="R1578" s="508"/>
      <c r="S1578" s="508"/>
      <c r="T1578" s="508"/>
      <c r="U1578" s="508"/>
      <c r="V1578" s="508"/>
      <c r="W1578" s="508"/>
      <c r="X1578" s="508"/>
      <c r="Y1578" s="508"/>
      <c r="Z1578" s="508"/>
      <c r="AA1578" s="508"/>
      <c r="AB1578" s="508"/>
      <c r="AC1578" s="508"/>
      <c r="AD1578" s="508"/>
      <c r="AE1578" s="508"/>
      <c r="AF1578" s="508"/>
      <c r="AG1578" s="508"/>
      <c r="AH1578" s="508"/>
      <c r="AI1578" s="508"/>
      <c r="AJ1578" s="508"/>
      <c r="AK1578" s="509">
        <f t="shared" si="308"/>
        <v>0</v>
      </c>
      <c r="AL1578" s="509">
        <f t="shared" si="309"/>
        <v>1</v>
      </c>
      <c r="AM1578" s="729">
        <f>IF(Tableau3[[#This Row],[N° pièce]]="",0,(Tableau3[[#This Row],[hors TVA]]+(Tableau3[[#This Row],[hors TVA]]*Tableau3[[#This Row],[Taux TVA]])-(Tableau3[[#This Row],[hors TVA]]*Tableau3[[#This Row],[Taux TVA]]*Tableau3[[#This Row],[Régime TVA Récupération:]]))*Tableau3[[#This Row],[Type 1]])</f>
        <v>0</v>
      </c>
      <c r="AN1578" s="729">
        <f>IF(Tableau3[[#This Row],[N° pièce]]="",0,IF($K$2="pôle",((Tableau3[[#This Row],[hors TVA]]+(Tableau3[[#This Row],[hors TVA]]*$H1578)-(Tableau3[[#This Row],[hors TVA]]*Tableau3[[#This Row],[Taux TVA]]*Tableau3[[#This Row],[Régime TVA Récupération:]]))*Tableau3[[#This Row],[Type 2]]),0))</f>
        <v>0</v>
      </c>
      <c r="AO1578" s="729">
        <f t="shared" si="310"/>
        <v>0</v>
      </c>
      <c r="AP1578" s="255">
        <f t="shared" si="311"/>
        <v>0</v>
      </c>
      <c r="AQ1578" s="506">
        <f t="shared" si="312"/>
        <v>0</v>
      </c>
      <c r="AR1578" s="671"/>
      <c r="AS1578" s="512"/>
      <c r="AT1578" s="513"/>
      <c r="AU1578" s="753"/>
      <c r="AV1578" s="484"/>
      <c r="AW1578" s="484"/>
      <c r="AX1578" s="484"/>
      <c r="AY1578" s="484"/>
      <c r="AZ1578" s="484"/>
    </row>
    <row r="1579" spans="1:52" ht="15" hidden="1">
      <c r="A1579" s="750"/>
      <c r="B1579" s="694"/>
      <c r="C1579" s="695"/>
      <c r="D1579" s="736"/>
      <c r="E1579" s="697"/>
      <c r="F1579" s="697"/>
      <c r="G1579" s="697"/>
      <c r="H1579" s="698">
        <v>0.21</v>
      </c>
      <c r="I1579" s="698">
        <v>1</v>
      </c>
      <c r="J1579" s="699"/>
      <c r="K1579" s="506">
        <f t="shared" si="306"/>
        <v>0</v>
      </c>
      <c r="L1579" s="508">
        <v>1</v>
      </c>
      <c r="M1579" s="508"/>
      <c r="N1579" s="737">
        <f t="shared" si="307"/>
        <v>1</v>
      </c>
      <c r="O1579" s="508"/>
      <c r="P1579" s="508"/>
      <c r="Q1579" s="508"/>
      <c r="R1579" s="508"/>
      <c r="S1579" s="508"/>
      <c r="T1579" s="508"/>
      <c r="U1579" s="508"/>
      <c r="V1579" s="508"/>
      <c r="W1579" s="508"/>
      <c r="X1579" s="508"/>
      <c r="Y1579" s="508"/>
      <c r="Z1579" s="508"/>
      <c r="AA1579" s="508"/>
      <c r="AB1579" s="508"/>
      <c r="AC1579" s="508"/>
      <c r="AD1579" s="508"/>
      <c r="AE1579" s="508"/>
      <c r="AF1579" s="508"/>
      <c r="AG1579" s="508"/>
      <c r="AH1579" s="508"/>
      <c r="AI1579" s="508"/>
      <c r="AJ1579" s="508"/>
      <c r="AK1579" s="509">
        <f t="shared" si="308"/>
        <v>0</v>
      </c>
      <c r="AL1579" s="509">
        <f t="shared" si="309"/>
        <v>1</v>
      </c>
      <c r="AM1579" s="729">
        <f>IF(Tableau3[[#This Row],[N° pièce]]="",0,(Tableau3[[#This Row],[hors TVA]]+(Tableau3[[#This Row],[hors TVA]]*Tableau3[[#This Row],[Taux TVA]])-(Tableau3[[#This Row],[hors TVA]]*Tableau3[[#This Row],[Taux TVA]]*Tableau3[[#This Row],[Régime TVA Récupération:]]))*Tableau3[[#This Row],[Type 1]])</f>
        <v>0</v>
      </c>
      <c r="AN1579" s="729">
        <f>IF(Tableau3[[#This Row],[N° pièce]]="",0,IF($K$2="pôle",((Tableau3[[#This Row],[hors TVA]]+(Tableau3[[#This Row],[hors TVA]]*$H1579)-(Tableau3[[#This Row],[hors TVA]]*Tableau3[[#This Row],[Taux TVA]]*Tableau3[[#This Row],[Régime TVA Récupération:]]))*Tableau3[[#This Row],[Type 2]]),0))</f>
        <v>0</v>
      </c>
      <c r="AO1579" s="729">
        <f t="shared" si="310"/>
        <v>0</v>
      </c>
      <c r="AP1579" s="255">
        <f t="shared" si="311"/>
        <v>0</v>
      </c>
      <c r="AQ1579" s="506">
        <f t="shared" si="312"/>
        <v>0</v>
      </c>
      <c r="AR1579" s="671"/>
      <c r="AS1579" s="512"/>
      <c r="AT1579" s="513"/>
      <c r="AU1579" s="753"/>
      <c r="AV1579" s="484"/>
      <c r="AW1579" s="484"/>
      <c r="AX1579" s="484"/>
      <c r="AY1579" s="484"/>
      <c r="AZ1579" s="484"/>
    </row>
    <row r="1580" spans="1:52" ht="15" hidden="1">
      <c r="A1580" s="750"/>
      <c r="B1580" s="694"/>
      <c r="C1580" s="695"/>
      <c r="D1580" s="736"/>
      <c r="E1580" s="697"/>
      <c r="F1580" s="697"/>
      <c r="G1580" s="697"/>
      <c r="H1580" s="698">
        <v>0.21</v>
      </c>
      <c r="I1580" s="698">
        <v>1</v>
      </c>
      <c r="J1580" s="699"/>
      <c r="K1580" s="506">
        <f t="shared" si="306"/>
        <v>0</v>
      </c>
      <c r="L1580" s="508">
        <v>1</v>
      </c>
      <c r="M1580" s="508"/>
      <c r="N1580" s="737">
        <f t="shared" si="307"/>
        <v>1</v>
      </c>
      <c r="O1580" s="508"/>
      <c r="P1580" s="508"/>
      <c r="Q1580" s="508"/>
      <c r="R1580" s="508"/>
      <c r="S1580" s="508"/>
      <c r="T1580" s="508"/>
      <c r="U1580" s="508"/>
      <c r="V1580" s="508"/>
      <c r="W1580" s="508"/>
      <c r="X1580" s="508"/>
      <c r="Y1580" s="508"/>
      <c r="Z1580" s="508"/>
      <c r="AA1580" s="508"/>
      <c r="AB1580" s="508"/>
      <c r="AC1580" s="508"/>
      <c r="AD1580" s="508"/>
      <c r="AE1580" s="508"/>
      <c r="AF1580" s="508"/>
      <c r="AG1580" s="508"/>
      <c r="AH1580" s="508"/>
      <c r="AI1580" s="508"/>
      <c r="AJ1580" s="508"/>
      <c r="AK1580" s="509">
        <f t="shared" si="308"/>
        <v>0</v>
      </c>
      <c r="AL1580" s="509">
        <f t="shared" si="309"/>
        <v>1</v>
      </c>
      <c r="AM1580" s="729">
        <f>IF(Tableau3[[#This Row],[N° pièce]]="",0,(Tableau3[[#This Row],[hors TVA]]+(Tableau3[[#This Row],[hors TVA]]*Tableau3[[#This Row],[Taux TVA]])-(Tableau3[[#This Row],[hors TVA]]*Tableau3[[#This Row],[Taux TVA]]*Tableau3[[#This Row],[Régime TVA Récupération:]]))*Tableau3[[#This Row],[Type 1]])</f>
        <v>0</v>
      </c>
      <c r="AN1580" s="729">
        <f>IF(Tableau3[[#This Row],[N° pièce]]="",0,IF($K$2="pôle",((Tableau3[[#This Row],[hors TVA]]+(Tableau3[[#This Row],[hors TVA]]*$H1580)-(Tableau3[[#This Row],[hors TVA]]*Tableau3[[#This Row],[Taux TVA]]*Tableau3[[#This Row],[Régime TVA Récupération:]]))*Tableau3[[#This Row],[Type 2]]),0))</f>
        <v>0</v>
      </c>
      <c r="AO1580" s="729">
        <f t="shared" si="310"/>
        <v>0</v>
      </c>
      <c r="AP1580" s="255">
        <f t="shared" si="311"/>
        <v>0</v>
      </c>
      <c r="AQ1580" s="506">
        <f t="shared" si="312"/>
        <v>0</v>
      </c>
      <c r="AR1580" s="671"/>
      <c r="AS1580" s="512"/>
      <c r="AT1580" s="513"/>
      <c r="AU1580" s="753"/>
      <c r="AV1580" s="484"/>
      <c r="AW1580" s="484"/>
      <c r="AX1580" s="484"/>
      <c r="AY1580" s="484"/>
      <c r="AZ1580" s="484"/>
    </row>
    <row r="1581" spans="1:52" ht="15" hidden="1">
      <c r="A1581" s="750"/>
      <c r="B1581" s="694"/>
      <c r="C1581" s="695"/>
      <c r="D1581" s="736"/>
      <c r="E1581" s="697"/>
      <c r="F1581" s="697"/>
      <c r="G1581" s="697"/>
      <c r="H1581" s="698">
        <v>0.21</v>
      </c>
      <c r="I1581" s="698">
        <v>1</v>
      </c>
      <c r="J1581" s="699"/>
      <c r="K1581" s="506">
        <f t="shared" si="306"/>
        <v>0</v>
      </c>
      <c r="L1581" s="508">
        <v>1</v>
      </c>
      <c r="M1581" s="508"/>
      <c r="N1581" s="737">
        <f t="shared" si="307"/>
        <v>1</v>
      </c>
      <c r="O1581" s="508"/>
      <c r="P1581" s="508"/>
      <c r="Q1581" s="508"/>
      <c r="R1581" s="508"/>
      <c r="S1581" s="508"/>
      <c r="T1581" s="508"/>
      <c r="U1581" s="508"/>
      <c r="V1581" s="508"/>
      <c r="W1581" s="508"/>
      <c r="X1581" s="508"/>
      <c r="Y1581" s="508"/>
      <c r="Z1581" s="508"/>
      <c r="AA1581" s="508"/>
      <c r="AB1581" s="508"/>
      <c r="AC1581" s="508"/>
      <c r="AD1581" s="508"/>
      <c r="AE1581" s="508"/>
      <c r="AF1581" s="508"/>
      <c r="AG1581" s="508"/>
      <c r="AH1581" s="508"/>
      <c r="AI1581" s="508"/>
      <c r="AJ1581" s="508"/>
      <c r="AK1581" s="509">
        <f t="shared" si="308"/>
        <v>0</v>
      </c>
      <c r="AL1581" s="509">
        <f t="shared" si="309"/>
        <v>1</v>
      </c>
      <c r="AM1581" s="729">
        <f>IF(Tableau3[[#This Row],[N° pièce]]="",0,(Tableau3[[#This Row],[hors TVA]]+(Tableau3[[#This Row],[hors TVA]]*Tableau3[[#This Row],[Taux TVA]])-(Tableau3[[#This Row],[hors TVA]]*Tableau3[[#This Row],[Taux TVA]]*Tableau3[[#This Row],[Régime TVA Récupération:]]))*Tableau3[[#This Row],[Type 1]])</f>
        <v>0</v>
      </c>
      <c r="AN1581" s="729">
        <f>IF(Tableau3[[#This Row],[N° pièce]]="",0,IF($K$2="pôle",((Tableau3[[#This Row],[hors TVA]]+(Tableau3[[#This Row],[hors TVA]]*$H1581)-(Tableau3[[#This Row],[hors TVA]]*Tableau3[[#This Row],[Taux TVA]]*Tableau3[[#This Row],[Régime TVA Récupération:]]))*Tableau3[[#This Row],[Type 2]]),0))</f>
        <v>0</v>
      </c>
      <c r="AO1581" s="729">
        <f t="shared" si="310"/>
        <v>0</v>
      </c>
      <c r="AP1581" s="255">
        <f t="shared" si="311"/>
        <v>0</v>
      </c>
      <c r="AQ1581" s="506">
        <f t="shared" si="312"/>
        <v>0</v>
      </c>
      <c r="AR1581" s="671"/>
      <c r="AS1581" s="512"/>
      <c r="AT1581" s="513"/>
      <c r="AU1581" s="753"/>
      <c r="AV1581" s="484"/>
      <c r="AW1581" s="484"/>
      <c r="AX1581" s="484"/>
      <c r="AY1581" s="484"/>
      <c r="AZ1581" s="484"/>
    </row>
    <row r="1582" spans="1:52" ht="15" hidden="1">
      <c r="A1582" s="750"/>
      <c r="B1582" s="694"/>
      <c r="C1582" s="695"/>
      <c r="D1582" s="736"/>
      <c r="E1582" s="697"/>
      <c r="F1582" s="697"/>
      <c r="G1582" s="697"/>
      <c r="H1582" s="698">
        <v>0.21</v>
      </c>
      <c r="I1582" s="698">
        <v>1</v>
      </c>
      <c r="J1582" s="699"/>
      <c r="K1582" s="506">
        <f t="shared" si="306"/>
        <v>0</v>
      </c>
      <c r="L1582" s="508">
        <v>1</v>
      </c>
      <c r="M1582" s="508"/>
      <c r="N1582" s="737">
        <f t="shared" si="307"/>
        <v>1</v>
      </c>
      <c r="O1582" s="508"/>
      <c r="P1582" s="508"/>
      <c r="Q1582" s="508"/>
      <c r="R1582" s="508"/>
      <c r="S1582" s="508"/>
      <c r="T1582" s="508"/>
      <c r="U1582" s="508"/>
      <c r="V1582" s="508"/>
      <c r="W1582" s="508"/>
      <c r="X1582" s="508"/>
      <c r="Y1582" s="508"/>
      <c r="Z1582" s="508"/>
      <c r="AA1582" s="508"/>
      <c r="AB1582" s="508"/>
      <c r="AC1582" s="508"/>
      <c r="AD1582" s="508"/>
      <c r="AE1582" s="508"/>
      <c r="AF1582" s="508"/>
      <c r="AG1582" s="508"/>
      <c r="AH1582" s="508"/>
      <c r="AI1582" s="508"/>
      <c r="AJ1582" s="508"/>
      <c r="AK1582" s="509">
        <f t="shared" si="308"/>
        <v>0</v>
      </c>
      <c r="AL1582" s="509">
        <f t="shared" si="309"/>
        <v>1</v>
      </c>
      <c r="AM1582" s="729">
        <f>IF(Tableau3[[#This Row],[N° pièce]]="",0,(Tableau3[[#This Row],[hors TVA]]+(Tableau3[[#This Row],[hors TVA]]*Tableau3[[#This Row],[Taux TVA]])-(Tableau3[[#This Row],[hors TVA]]*Tableau3[[#This Row],[Taux TVA]]*Tableau3[[#This Row],[Régime TVA Récupération:]]))*Tableau3[[#This Row],[Type 1]])</f>
        <v>0</v>
      </c>
      <c r="AN1582" s="729">
        <f>IF(Tableau3[[#This Row],[N° pièce]]="",0,IF($K$2="pôle",((Tableau3[[#This Row],[hors TVA]]+(Tableau3[[#This Row],[hors TVA]]*$H1582)-(Tableau3[[#This Row],[hors TVA]]*Tableau3[[#This Row],[Taux TVA]]*Tableau3[[#This Row],[Régime TVA Récupération:]]))*Tableau3[[#This Row],[Type 2]]),0))</f>
        <v>0</v>
      </c>
      <c r="AO1582" s="729">
        <f t="shared" si="310"/>
        <v>0</v>
      </c>
      <c r="AP1582" s="255">
        <f t="shared" si="311"/>
        <v>0</v>
      </c>
      <c r="AQ1582" s="506">
        <f t="shared" si="312"/>
        <v>0</v>
      </c>
      <c r="AR1582" s="671"/>
      <c r="AS1582" s="512"/>
      <c r="AT1582" s="513"/>
      <c r="AU1582" s="753"/>
      <c r="AV1582" s="484"/>
      <c r="AW1582" s="484"/>
      <c r="AX1582" s="484"/>
      <c r="AY1582" s="484"/>
      <c r="AZ1582" s="484"/>
    </row>
    <row r="1583" spans="1:52" ht="15" hidden="1">
      <c r="A1583" s="750"/>
      <c r="B1583" s="694"/>
      <c r="C1583" s="695"/>
      <c r="D1583" s="736"/>
      <c r="E1583" s="697"/>
      <c r="F1583" s="697"/>
      <c r="G1583" s="697"/>
      <c r="H1583" s="698">
        <v>0.21</v>
      </c>
      <c r="I1583" s="698">
        <v>1</v>
      </c>
      <c r="J1583" s="699"/>
      <c r="K1583" s="506">
        <f t="shared" si="306"/>
        <v>0</v>
      </c>
      <c r="L1583" s="508">
        <v>1</v>
      </c>
      <c r="M1583" s="508"/>
      <c r="N1583" s="737">
        <f t="shared" si="307"/>
        <v>1</v>
      </c>
      <c r="O1583" s="508"/>
      <c r="P1583" s="508"/>
      <c r="Q1583" s="508"/>
      <c r="R1583" s="508"/>
      <c r="S1583" s="508"/>
      <c r="T1583" s="508"/>
      <c r="U1583" s="508"/>
      <c r="V1583" s="508"/>
      <c r="W1583" s="508"/>
      <c r="X1583" s="508"/>
      <c r="Y1583" s="508"/>
      <c r="Z1583" s="508"/>
      <c r="AA1583" s="508"/>
      <c r="AB1583" s="508"/>
      <c r="AC1583" s="508"/>
      <c r="AD1583" s="508"/>
      <c r="AE1583" s="508"/>
      <c r="AF1583" s="508"/>
      <c r="AG1583" s="508"/>
      <c r="AH1583" s="508"/>
      <c r="AI1583" s="508"/>
      <c r="AJ1583" s="508"/>
      <c r="AK1583" s="509">
        <f t="shared" si="308"/>
        <v>0</v>
      </c>
      <c r="AL1583" s="509">
        <f t="shared" si="309"/>
        <v>1</v>
      </c>
      <c r="AM1583" s="729">
        <f>IF(Tableau3[[#This Row],[N° pièce]]="",0,(Tableau3[[#This Row],[hors TVA]]+(Tableau3[[#This Row],[hors TVA]]*Tableau3[[#This Row],[Taux TVA]])-(Tableau3[[#This Row],[hors TVA]]*Tableau3[[#This Row],[Taux TVA]]*Tableau3[[#This Row],[Régime TVA Récupération:]]))*Tableau3[[#This Row],[Type 1]])</f>
        <v>0</v>
      </c>
      <c r="AN1583" s="729">
        <f>IF(Tableau3[[#This Row],[N° pièce]]="",0,IF($K$2="pôle",((Tableau3[[#This Row],[hors TVA]]+(Tableau3[[#This Row],[hors TVA]]*$H1583)-(Tableau3[[#This Row],[hors TVA]]*Tableau3[[#This Row],[Taux TVA]]*Tableau3[[#This Row],[Régime TVA Récupération:]]))*Tableau3[[#This Row],[Type 2]]),0))</f>
        <v>0</v>
      </c>
      <c r="AO1583" s="729">
        <f t="shared" si="310"/>
        <v>0</v>
      </c>
      <c r="AP1583" s="255">
        <f t="shared" si="311"/>
        <v>0</v>
      </c>
      <c r="AQ1583" s="506">
        <f t="shared" si="312"/>
        <v>0</v>
      </c>
      <c r="AR1583" s="671"/>
      <c r="AS1583" s="512"/>
      <c r="AT1583" s="513"/>
      <c r="AU1583" s="753"/>
      <c r="AV1583" s="484"/>
      <c r="AW1583" s="484"/>
      <c r="AX1583" s="484"/>
      <c r="AY1583" s="484"/>
      <c r="AZ1583" s="484"/>
    </row>
    <row r="1584" spans="1:52" ht="15" hidden="1">
      <c r="A1584" s="750"/>
      <c r="B1584" s="694"/>
      <c r="C1584" s="695"/>
      <c r="D1584" s="736"/>
      <c r="E1584" s="697"/>
      <c r="F1584" s="697"/>
      <c r="G1584" s="697"/>
      <c r="H1584" s="698">
        <v>0.21</v>
      </c>
      <c r="I1584" s="698">
        <v>1</v>
      </c>
      <c r="J1584" s="699"/>
      <c r="K1584" s="506">
        <f t="shared" si="306"/>
        <v>0</v>
      </c>
      <c r="L1584" s="508">
        <v>1</v>
      </c>
      <c r="M1584" s="508"/>
      <c r="N1584" s="737">
        <f t="shared" si="307"/>
        <v>1</v>
      </c>
      <c r="O1584" s="508"/>
      <c r="P1584" s="508"/>
      <c r="Q1584" s="508"/>
      <c r="R1584" s="508"/>
      <c r="S1584" s="508"/>
      <c r="T1584" s="508"/>
      <c r="U1584" s="508"/>
      <c r="V1584" s="508"/>
      <c r="W1584" s="508"/>
      <c r="X1584" s="508"/>
      <c r="Y1584" s="508"/>
      <c r="Z1584" s="508"/>
      <c r="AA1584" s="508"/>
      <c r="AB1584" s="508"/>
      <c r="AC1584" s="508"/>
      <c r="AD1584" s="508"/>
      <c r="AE1584" s="508"/>
      <c r="AF1584" s="508"/>
      <c r="AG1584" s="508"/>
      <c r="AH1584" s="508"/>
      <c r="AI1584" s="508"/>
      <c r="AJ1584" s="508"/>
      <c r="AK1584" s="509">
        <f t="shared" si="308"/>
        <v>0</v>
      </c>
      <c r="AL1584" s="509">
        <f t="shared" si="309"/>
        <v>1</v>
      </c>
      <c r="AM1584" s="729">
        <f>IF(Tableau3[[#This Row],[N° pièce]]="",0,(Tableau3[[#This Row],[hors TVA]]+(Tableau3[[#This Row],[hors TVA]]*Tableau3[[#This Row],[Taux TVA]])-(Tableau3[[#This Row],[hors TVA]]*Tableau3[[#This Row],[Taux TVA]]*Tableau3[[#This Row],[Régime TVA Récupération:]]))*Tableau3[[#This Row],[Type 1]])</f>
        <v>0</v>
      </c>
      <c r="AN1584" s="729">
        <f>IF(Tableau3[[#This Row],[N° pièce]]="",0,IF($K$2="pôle",((Tableau3[[#This Row],[hors TVA]]+(Tableau3[[#This Row],[hors TVA]]*$H1584)-(Tableau3[[#This Row],[hors TVA]]*Tableau3[[#This Row],[Taux TVA]]*Tableau3[[#This Row],[Régime TVA Récupération:]]))*Tableau3[[#This Row],[Type 2]]),0))</f>
        <v>0</v>
      </c>
      <c r="AO1584" s="729">
        <f t="shared" si="310"/>
        <v>0</v>
      </c>
      <c r="AP1584" s="255">
        <f t="shared" si="311"/>
        <v>0</v>
      </c>
      <c r="AQ1584" s="506">
        <f t="shared" si="312"/>
        <v>0</v>
      </c>
      <c r="AR1584" s="671"/>
      <c r="AS1584" s="512"/>
      <c r="AT1584" s="513"/>
      <c r="AU1584" s="753"/>
      <c r="AV1584" s="484"/>
      <c r="AW1584" s="484"/>
      <c r="AX1584" s="484"/>
      <c r="AY1584" s="484"/>
      <c r="AZ1584" s="484"/>
    </row>
    <row r="1585" spans="1:52" ht="15" hidden="1">
      <c r="A1585" s="750"/>
      <c r="B1585" s="694"/>
      <c r="C1585" s="695"/>
      <c r="D1585" s="736"/>
      <c r="E1585" s="697"/>
      <c r="F1585" s="697"/>
      <c r="G1585" s="697"/>
      <c r="H1585" s="698">
        <v>0.21</v>
      </c>
      <c r="I1585" s="698">
        <v>1</v>
      </c>
      <c r="J1585" s="699"/>
      <c r="K1585" s="506">
        <f t="shared" si="306"/>
        <v>0</v>
      </c>
      <c r="L1585" s="508">
        <v>1</v>
      </c>
      <c r="M1585" s="508"/>
      <c r="N1585" s="737">
        <f t="shared" si="307"/>
        <v>1</v>
      </c>
      <c r="O1585" s="508"/>
      <c r="P1585" s="508"/>
      <c r="Q1585" s="508"/>
      <c r="R1585" s="508"/>
      <c r="S1585" s="508"/>
      <c r="T1585" s="508"/>
      <c r="U1585" s="508"/>
      <c r="V1585" s="508"/>
      <c r="W1585" s="508"/>
      <c r="X1585" s="508"/>
      <c r="Y1585" s="508"/>
      <c r="Z1585" s="508"/>
      <c r="AA1585" s="508"/>
      <c r="AB1585" s="508"/>
      <c r="AC1585" s="508"/>
      <c r="AD1585" s="508"/>
      <c r="AE1585" s="508"/>
      <c r="AF1585" s="508"/>
      <c r="AG1585" s="508"/>
      <c r="AH1585" s="508"/>
      <c r="AI1585" s="508"/>
      <c r="AJ1585" s="508"/>
      <c r="AK1585" s="509">
        <f t="shared" si="308"/>
        <v>0</v>
      </c>
      <c r="AL1585" s="509">
        <f t="shared" si="309"/>
        <v>1</v>
      </c>
      <c r="AM1585" s="729">
        <f>IF(Tableau3[[#This Row],[N° pièce]]="",0,(Tableau3[[#This Row],[hors TVA]]+(Tableau3[[#This Row],[hors TVA]]*Tableau3[[#This Row],[Taux TVA]])-(Tableau3[[#This Row],[hors TVA]]*Tableau3[[#This Row],[Taux TVA]]*Tableau3[[#This Row],[Régime TVA Récupération:]]))*Tableau3[[#This Row],[Type 1]])</f>
        <v>0</v>
      </c>
      <c r="AN1585" s="729">
        <f>IF(Tableau3[[#This Row],[N° pièce]]="",0,IF($K$2="pôle",((Tableau3[[#This Row],[hors TVA]]+(Tableau3[[#This Row],[hors TVA]]*$H1585)-(Tableau3[[#This Row],[hors TVA]]*Tableau3[[#This Row],[Taux TVA]]*Tableau3[[#This Row],[Régime TVA Récupération:]]))*Tableau3[[#This Row],[Type 2]]),0))</f>
        <v>0</v>
      </c>
      <c r="AO1585" s="729">
        <f t="shared" si="310"/>
        <v>0</v>
      </c>
      <c r="AP1585" s="255">
        <f t="shared" si="311"/>
        <v>0</v>
      </c>
      <c r="AQ1585" s="506">
        <f t="shared" si="312"/>
        <v>0</v>
      </c>
      <c r="AR1585" s="671"/>
      <c r="AS1585" s="512"/>
      <c r="AT1585" s="513"/>
      <c r="AU1585" s="753"/>
      <c r="AV1585" s="484"/>
      <c r="AW1585" s="484"/>
      <c r="AX1585" s="484"/>
      <c r="AY1585" s="484"/>
      <c r="AZ1585" s="484"/>
    </row>
    <row r="1586" spans="1:52" ht="15" hidden="1">
      <c r="A1586" s="750"/>
      <c r="B1586" s="694"/>
      <c r="C1586" s="695"/>
      <c r="D1586" s="736"/>
      <c r="E1586" s="697"/>
      <c r="F1586" s="697"/>
      <c r="G1586" s="697"/>
      <c r="H1586" s="698">
        <v>0.21</v>
      </c>
      <c r="I1586" s="698">
        <v>1</v>
      </c>
      <c r="J1586" s="699"/>
      <c r="K1586" s="506">
        <f t="shared" si="306"/>
        <v>0</v>
      </c>
      <c r="L1586" s="508">
        <v>1</v>
      </c>
      <c r="M1586" s="508"/>
      <c r="N1586" s="737">
        <f t="shared" si="307"/>
        <v>1</v>
      </c>
      <c r="O1586" s="508"/>
      <c r="P1586" s="508"/>
      <c r="Q1586" s="508"/>
      <c r="R1586" s="508"/>
      <c r="S1586" s="508"/>
      <c r="T1586" s="508"/>
      <c r="U1586" s="508"/>
      <c r="V1586" s="508"/>
      <c r="W1586" s="508"/>
      <c r="X1586" s="508"/>
      <c r="Y1586" s="508"/>
      <c r="Z1586" s="508"/>
      <c r="AA1586" s="508"/>
      <c r="AB1586" s="508"/>
      <c r="AC1586" s="508"/>
      <c r="AD1586" s="508"/>
      <c r="AE1586" s="508"/>
      <c r="AF1586" s="508"/>
      <c r="AG1586" s="508"/>
      <c r="AH1586" s="508"/>
      <c r="AI1586" s="508"/>
      <c r="AJ1586" s="508"/>
      <c r="AK1586" s="509">
        <f t="shared" si="308"/>
        <v>0</v>
      </c>
      <c r="AL1586" s="509">
        <f t="shared" si="309"/>
        <v>1</v>
      </c>
      <c r="AM1586" s="729">
        <f>IF(Tableau3[[#This Row],[N° pièce]]="",0,(Tableau3[[#This Row],[hors TVA]]+(Tableau3[[#This Row],[hors TVA]]*Tableau3[[#This Row],[Taux TVA]])-(Tableau3[[#This Row],[hors TVA]]*Tableau3[[#This Row],[Taux TVA]]*Tableau3[[#This Row],[Régime TVA Récupération:]]))*Tableau3[[#This Row],[Type 1]])</f>
        <v>0</v>
      </c>
      <c r="AN1586" s="729">
        <f>IF(Tableau3[[#This Row],[N° pièce]]="",0,IF($K$2="pôle",((Tableau3[[#This Row],[hors TVA]]+(Tableau3[[#This Row],[hors TVA]]*$H1586)-(Tableau3[[#This Row],[hors TVA]]*Tableau3[[#This Row],[Taux TVA]]*Tableau3[[#This Row],[Régime TVA Récupération:]]))*Tableau3[[#This Row],[Type 2]]),0))</f>
        <v>0</v>
      </c>
      <c r="AO1586" s="729">
        <f t="shared" si="310"/>
        <v>0</v>
      </c>
      <c r="AP1586" s="255">
        <f t="shared" si="311"/>
        <v>0</v>
      </c>
      <c r="AQ1586" s="506">
        <f t="shared" si="312"/>
        <v>0</v>
      </c>
      <c r="AR1586" s="671"/>
      <c r="AS1586" s="512"/>
      <c r="AT1586" s="513"/>
      <c r="AU1586" s="753"/>
      <c r="AV1586" s="484"/>
      <c r="AW1586" s="484"/>
      <c r="AX1586" s="484"/>
      <c r="AY1586" s="484"/>
      <c r="AZ1586" s="484"/>
    </row>
    <row r="1587" spans="1:52" ht="15" hidden="1">
      <c r="A1587" s="750"/>
      <c r="B1587" s="694"/>
      <c r="C1587" s="695"/>
      <c r="D1587" s="736"/>
      <c r="E1587" s="697"/>
      <c r="F1587" s="697"/>
      <c r="G1587" s="697"/>
      <c r="H1587" s="698">
        <v>0.21</v>
      </c>
      <c r="I1587" s="698">
        <v>1</v>
      </c>
      <c r="J1587" s="699"/>
      <c r="K1587" s="506">
        <f t="shared" si="306"/>
        <v>0</v>
      </c>
      <c r="L1587" s="508">
        <v>1</v>
      </c>
      <c r="M1587" s="508"/>
      <c r="N1587" s="737">
        <f t="shared" si="307"/>
        <v>1</v>
      </c>
      <c r="O1587" s="508"/>
      <c r="P1587" s="508"/>
      <c r="Q1587" s="508"/>
      <c r="R1587" s="508"/>
      <c r="S1587" s="508"/>
      <c r="T1587" s="508"/>
      <c r="U1587" s="508"/>
      <c r="V1587" s="508"/>
      <c r="W1587" s="508"/>
      <c r="X1587" s="508"/>
      <c r="Y1587" s="508"/>
      <c r="Z1587" s="508"/>
      <c r="AA1587" s="508"/>
      <c r="AB1587" s="508"/>
      <c r="AC1587" s="508"/>
      <c r="AD1587" s="508"/>
      <c r="AE1587" s="508"/>
      <c r="AF1587" s="508"/>
      <c r="AG1587" s="508"/>
      <c r="AH1587" s="508"/>
      <c r="AI1587" s="508"/>
      <c r="AJ1587" s="508"/>
      <c r="AK1587" s="509">
        <f t="shared" si="308"/>
        <v>0</v>
      </c>
      <c r="AL1587" s="509">
        <f t="shared" si="309"/>
        <v>1</v>
      </c>
      <c r="AM1587" s="729">
        <f>IF(Tableau3[[#This Row],[N° pièce]]="",0,(Tableau3[[#This Row],[hors TVA]]+(Tableau3[[#This Row],[hors TVA]]*Tableau3[[#This Row],[Taux TVA]])-(Tableau3[[#This Row],[hors TVA]]*Tableau3[[#This Row],[Taux TVA]]*Tableau3[[#This Row],[Régime TVA Récupération:]]))*Tableau3[[#This Row],[Type 1]])</f>
        <v>0</v>
      </c>
      <c r="AN1587" s="729">
        <f>IF(Tableau3[[#This Row],[N° pièce]]="",0,IF($K$2="pôle",((Tableau3[[#This Row],[hors TVA]]+(Tableau3[[#This Row],[hors TVA]]*$H1587)-(Tableau3[[#This Row],[hors TVA]]*Tableau3[[#This Row],[Taux TVA]]*Tableau3[[#This Row],[Régime TVA Récupération:]]))*Tableau3[[#This Row],[Type 2]]),0))</f>
        <v>0</v>
      </c>
      <c r="AO1587" s="729">
        <f t="shared" si="310"/>
        <v>0</v>
      </c>
      <c r="AP1587" s="255">
        <f t="shared" si="311"/>
        <v>0</v>
      </c>
      <c r="AQ1587" s="506">
        <f t="shared" si="312"/>
        <v>0</v>
      </c>
      <c r="AR1587" s="671"/>
      <c r="AS1587" s="512"/>
      <c r="AT1587" s="513"/>
      <c r="AU1587" s="753"/>
      <c r="AV1587" s="484"/>
      <c r="AW1587" s="484"/>
      <c r="AX1587" s="484"/>
      <c r="AY1587" s="484"/>
      <c r="AZ1587" s="484"/>
    </row>
    <row r="1588" spans="1:52" ht="15" hidden="1">
      <c r="A1588" s="750"/>
      <c r="B1588" s="694"/>
      <c r="C1588" s="695"/>
      <c r="D1588" s="736"/>
      <c r="E1588" s="697"/>
      <c r="F1588" s="697"/>
      <c r="G1588" s="697"/>
      <c r="H1588" s="698">
        <v>0.21</v>
      </c>
      <c r="I1588" s="698">
        <v>1</v>
      </c>
      <c r="J1588" s="699"/>
      <c r="K1588" s="506">
        <f t="shared" si="306"/>
        <v>0</v>
      </c>
      <c r="L1588" s="508">
        <v>1</v>
      </c>
      <c r="M1588" s="508"/>
      <c r="N1588" s="737">
        <f t="shared" si="307"/>
        <v>1</v>
      </c>
      <c r="O1588" s="508"/>
      <c r="P1588" s="508"/>
      <c r="Q1588" s="508"/>
      <c r="R1588" s="508"/>
      <c r="S1588" s="508"/>
      <c r="T1588" s="508"/>
      <c r="U1588" s="508"/>
      <c r="V1588" s="508"/>
      <c r="W1588" s="508"/>
      <c r="X1588" s="508"/>
      <c r="Y1588" s="508"/>
      <c r="Z1588" s="508"/>
      <c r="AA1588" s="508"/>
      <c r="AB1588" s="508"/>
      <c r="AC1588" s="508"/>
      <c r="AD1588" s="508"/>
      <c r="AE1588" s="508"/>
      <c r="AF1588" s="508"/>
      <c r="AG1588" s="508"/>
      <c r="AH1588" s="508"/>
      <c r="AI1588" s="508"/>
      <c r="AJ1588" s="508"/>
      <c r="AK1588" s="509">
        <f t="shared" si="308"/>
        <v>0</v>
      </c>
      <c r="AL1588" s="509">
        <f t="shared" si="309"/>
        <v>1</v>
      </c>
      <c r="AM1588" s="729">
        <f>IF(Tableau3[[#This Row],[N° pièce]]="",0,(Tableau3[[#This Row],[hors TVA]]+(Tableau3[[#This Row],[hors TVA]]*Tableau3[[#This Row],[Taux TVA]])-(Tableau3[[#This Row],[hors TVA]]*Tableau3[[#This Row],[Taux TVA]]*Tableau3[[#This Row],[Régime TVA Récupération:]]))*Tableau3[[#This Row],[Type 1]])</f>
        <v>0</v>
      </c>
      <c r="AN1588" s="729">
        <f>IF(Tableau3[[#This Row],[N° pièce]]="",0,IF($K$2="pôle",((Tableau3[[#This Row],[hors TVA]]+(Tableau3[[#This Row],[hors TVA]]*$H1588)-(Tableau3[[#This Row],[hors TVA]]*Tableau3[[#This Row],[Taux TVA]]*Tableau3[[#This Row],[Régime TVA Récupération:]]))*Tableau3[[#This Row],[Type 2]]),0))</f>
        <v>0</v>
      </c>
      <c r="AO1588" s="729">
        <f t="shared" si="310"/>
        <v>0</v>
      </c>
      <c r="AP1588" s="255">
        <f t="shared" si="311"/>
        <v>0</v>
      </c>
      <c r="AQ1588" s="506">
        <f t="shared" si="312"/>
        <v>0</v>
      </c>
      <c r="AR1588" s="671"/>
      <c r="AS1588" s="512"/>
      <c r="AT1588" s="513"/>
      <c r="AU1588" s="753"/>
      <c r="AV1588" s="484"/>
      <c r="AW1588" s="484"/>
      <c r="AX1588" s="484"/>
      <c r="AY1588" s="484"/>
      <c r="AZ1588" s="484"/>
    </row>
    <row r="1589" spans="1:52" ht="15" hidden="1">
      <c r="A1589" s="750"/>
      <c r="B1589" s="694"/>
      <c r="C1589" s="695"/>
      <c r="D1589" s="736"/>
      <c r="E1589" s="697"/>
      <c r="F1589" s="697"/>
      <c r="G1589" s="697"/>
      <c r="H1589" s="698">
        <v>0.21</v>
      </c>
      <c r="I1589" s="698">
        <v>1</v>
      </c>
      <c r="J1589" s="699"/>
      <c r="K1589" s="506">
        <f t="shared" si="306"/>
        <v>0</v>
      </c>
      <c r="L1589" s="508">
        <v>1</v>
      </c>
      <c r="M1589" s="508"/>
      <c r="N1589" s="737">
        <f t="shared" si="307"/>
        <v>1</v>
      </c>
      <c r="O1589" s="508"/>
      <c r="P1589" s="508"/>
      <c r="Q1589" s="508"/>
      <c r="R1589" s="508"/>
      <c r="S1589" s="508"/>
      <c r="T1589" s="508"/>
      <c r="U1589" s="508"/>
      <c r="V1589" s="508"/>
      <c r="W1589" s="508"/>
      <c r="X1589" s="508"/>
      <c r="Y1589" s="508"/>
      <c r="Z1589" s="508"/>
      <c r="AA1589" s="508"/>
      <c r="AB1589" s="508"/>
      <c r="AC1589" s="508"/>
      <c r="AD1589" s="508"/>
      <c r="AE1589" s="508"/>
      <c r="AF1589" s="508"/>
      <c r="AG1589" s="508"/>
      <c r="AH1589" s="508"/>
      <c r="AI1589" s="508"/>
      <c r="AJ1589" s="508"/>
      <c r="AK1589" s="509">
        <f t="shared" si="308"/>
        <v>0</v>
      </c>
      <c r="AL1589" s="509">
        <f t="shared" si="309"/>
        <v>1</v>
      </c>
      <c r="AM1589" s="729">
        <f>IF(Tableau3[[#This Row],[N° pièce]]="",0,(Tableau3[[#This Row],[hors TVA]]+(Tableau3[[#This Row],[hors TVA]]*Tableau3[[#This Row],[Taux TVA]])-(Tableau3[[#This Row],[hors TVA]]*Tableau3[[#This Row],[Taux TVA]]*Tableau3[[#This Row],[Régime TVA Récupération:]]))*Tableau3[[#This Row],[Type 1]])</f>
        <v>0</v>
      </c>
      <c r="AN1589" s="729">
        <f>IF(Tableau3[[#This Row],[N° pièce]]="",0,IF($K$2="pôle",((Tableau3[[#This Row],[hors TVA]]+(Tableau3[[#This Row],[hors TVA]]*$H1589)-(Tableau3[[#This Row],[hors TVA]]*Tableau3[[#This Row],[Taux TVA]]*Tableau3[[#This Row],[Régime TVA Récupération:]]))*Tableau3[[#This Row],[Type 2]]),0))</f>
        <v>0</v>
      </c>
      <c r="AO1589" s="729">
        <f t="shared" si="310"/>
        <v>0</v>
      </c>
      <c r="AP1589" s="255">
        <f t="shared" si="311"/>
        <v>0</v>
      </c>
      <c r="AQ1589" s="506">
        <f t="shared" si="312"/>
        <v>0</v>
      </c>
      <c r="AR1589" s="671"/>
      <c r="AS1589" s="512"/>
      <c r="AT1589" s="513"/>
      <c r="AU1589" s="753"/>
      <c r="AV1589" s="484"/>
      <c r="AW1589" s="484"/>
      <c r="AX1589" s="484"/>
      <c r="AY1589" s="484"/>
      <c r="AZ1589" s="484"/>
    </row>
    <row r="1590" spans="1:52" ht="15" hidden="1">
      <c r="A1590" s="750"/>
      <c r="B1590" s="694"/>
      <c r="C1590" s="695"/>
      <c r="D1590" s="736"/>
      <c r="E1590" s="697"/>
      <c r="F1590" s="697"/>
      <c r="G1590" s="697"/>
      <c r="H1590" s="698">
        <v>0.21</v>
      </c>
      <c r="I1590" s="698">
        <v>1</v>
      </c>
      <c r="J1590" s="699"/>
      <c r="K1590" s="506">
        <f t="shared" si="306"/>
        <v>0</v>
      </c>
      <c r="L1590" s="508">
        <v>1</v>
      </c>
      <c r="M1590" s="508"/>
      <c r="N1590" s="737">
        <f t="shared" si="307"/>
        <v>1</v>
      </c>
      <c r="O1590" s="508"/>
      <c r="P1590" s="508"/>
      <c r="Q1590" s="508"/>
      <c r="R1590" s="508"/>
      <c r="S1590" s="508"/>
      <c r="T1590" s="508"/>
      <c r="U1590" s="508"/>
      <c r="V1590" s="508"/>
      <c r="W1590" s="508"/>
      <c r="X1590" s="508"/>
      <c r="Y1590" s="508"/>
      <c r="Z1590" s="508"/>
      <c r="AA1590" s="508"/>
      <c r="AB1590" s="508"/>
      <c r="AC1590" s="508"/>
      <c r="AD1590" s="508"/>
      <c r="AE1590" s="508"/>
      <c r="AF1590" s="508"/>
      <c r="AG1590" s="508"/>
      <c r="AH1590" s="508"/>
      <c r="AI1590" s="508"/>
      <c r="AJ1590" s="508"/>
      <c r="AK1590" s="509">
        <f t="shared" si="308"/>
        <v>0</v>
      </c>
      <c r="AL1590" s="509">
        <f t="shared" si="309"/>
        <v>1</v>
      </c>
      <c r="AM1590" s="729">
        <f>IF(Tableau3[[#This Row],[N° pièce]]="",0,(Tableau3[[#This Row],[hors TVA]]+(Tableau3[[#This Row],[hors TVA]]*Tableau3[[#This Row],[Taux TVA]])-(Tableau3[[#This Row],[hors TVA]]*Tableau3[[#This Row],[Taux TVA]]*Tableau3[[#This Row],[Régime TVA Récupération:]]))*Tableau3[[#This Row],[Type 1]])</f>
        <v>0</v>
      </c>
      <c r="AN1590" s="729">
        <f>IF(Tableau3[[#This Row],[N° pièce]]="",0,IF($K$2="pôle",((Tableau3[[#This Row],[hors TVA]]+(Tableau3[[#This Row],[hors TVA]]*$H1590)-(Tableau3[[#This Row],[hors TVA]]*Tableau3[[#This Row],[Taux TVA]]*Tableau3[[#This Row],[Régime TVA Récupération:]]))*Tableau3[[#This Row],[Type 2]]),0))</f>
        <v>0</v>
      </c>
      <c r="AO1590" s="729">
        <f t="shared" si="310"/>
        <v>0</v>
      </c>
      <c r="AP1590" s="255">
        <f t="shared" si="311"/>
        <v>0</v>
      </c>
      <c r="AQ1590" s="506">
        <f t="shared" si="312"/>
        <v>0</v>
      </c>
      <c r="AR1590" s="671"/>
      <c r="AS1590" s="512"/>
      <c r="AT1590" s="513"/>
      <c r="AU1590" s="753"/>
      <c r="AV1590" s="484"/>
      <c r="AW1590" s="484"/>
      <c r="AX1590" s="484"/>
      <c r="AY1590" s="484"/>
      <c r="AZ1590" s="484"/>
    </row>
    <row r="1591" spans="1:52" ht="15" hidden="1">
      <c r="A1591" s="750"/>
      <c r="B1591" s="694"/>
      <c r="C1591" s="695"/>
      <c r="D1591" s="736"/>
      <c r="E1591" s="697"/>
      <c r="F1591" s="697"/>
      <c r="G1591" s="697"/>
      <c r="H1591" s="698">
        <v>0.21</v>
      </c>
      <c r="I1591" s="698">
        <v>1</v>
      </c>
      <c r="J1591" s="699"/>
      <c r="K1591" s="506">
        <f t="shared" si="306"/>
        <v>0</v>
      </c>
      <c r="L1591" s="508">
        <v>1</v>
      </c>
      <c r="M1591" s="508"/>
      <c r="N1591" s="737">
        <f t="shared" si="307"/>
        <v>1</v>
      </c>
      <c r="O1591" s="508"/>
      <c r="P1591" s="508"/>
      <c r="Q1591" s="508"/>
      <c r="R1591" s="508"/>
      <c r="S1591" s="508"/>
      <c r="T1591" s="508"/>
      <c r="U1591" s="508"/>
      <c r="V1591" s="508"/>
      <c r="W1591" s="508"/>
      <c r="X1591" s="508"/>
      <c r="Y1591" s="508"/>
      <c r="Z1591" s="508"/>
      <c r="AA1591" s="508"/>
      <c r="AB1591" s="508"/>
      <c r="AC1591" s="508"/>
      <c r="AD1591" s="508"/>
      <c r="AE1591" s="508"/>
      <c r="AF1591" s="508"/>
      <c r="AG1591" s="508"/>
      <c r="AH1591" s="508"/>
      <c r="AI1591" s="508"/>
      <c r="AJ1591" s="508"/>
      <c r="AK1591" s="509">
        <f t="shared" si="308"/>
        <v>0</v>
      </c>
      <c r="AL1591" s="509">
        <f t="shared" si="309"/>
        <v>1</v>
      </c>
      <c r="AM1591" s="729">
        <f>IF(Tableau3[[#This Row],[N° pièce]]="",0,(Tableau3[[#This Row],[hors TVA]]+(Tableau3[[#This Row],[hors TVA]]*Tableau3[[#This Row],[Taux TVA]])-(Tableau3[[#This Row],[hors TVA]]*Tableau3[[#This Row],[Taux TVA]]*Tableau3[[#This Row],[Régime TVA Récupération:]]))*Tableau3[[#This Row],[Type 1]])</f>
        <v>0</v>
      </c>
      <c r="AN1591" s="729">
        <f>IF(Tableau3[[#This Row],[N° pièce]]="",0,IF($K$2="pôle",((Tableau3[[#This Row],[hors TVA]]+(Tableau3[[#This Row],[hors TVA]]*$H1591)-(Tableau3[[#This Row],[hors TVA]]*Tableau3[[#This Row],[Taux TVA]]*Tableau3[[#This Row],[Régime TVA Récupération:]]))*Tableau3[[#This Row],[Type 2]]),0))</f>
        <v>0</v>
      </c>
      <c r="AO1591" s="729">
        <f t="shared" si="310"/>
        <v>0</v>
      </c>
      <c r="AP1591" s="255">
        <f t="shared" si="311"/>
        <v>0</v>
      </c>
      <c r="AQ1591" s="506">
        <f t="shared" si="312"/>
        <v>0</v>
      </c>
      <c r="AR1591" s="671"/>
      <c r="AS1591" s="512"/>
      <c r="AT1591" s="513"/>
      <c r="AU1591" s="753"/>
      <c r="AV1591" s="484"/>
      <c r="AW1591" s="484"/>
      <c r="AX1591" s="484"/>
      <c r="AY1591" s="484"/>
      <c r="AZ1591" s="484"/>
    </row>
    <row r="1592" spans="1:52" ht="15" hidden="1">
      <c r="A1592" s="750"/>
      <c r="B1592" s="694"/>
      <c r="C1592" s="695"/>
      <c r="D1592" s="736"/>
      <c r="E1592" s="697"/>
      <c r="F1592" s="697"/>
      <c r="G1592" s="697"/>
      <c r="H1592" s="698">
        <v>0.21</v>
      </c>
      <c r="I1592" s="698">
        <v>1</v>
      </c>
      <c r="J1592" s="699"/>
      <c r="K1592" s="506">
        <f t="shared" si="306"/>
        <v>0</v>
      </c>
      <c r="L1592" s="508">
        <v>1</v>
      </c>
      <c r="M1592" s="508"/>
      <c r="N1592" s="737">
        <f t="shared" si="307"/>
        <v>1</v>
      </c>
      <c r="O1592" s="508"/>
      <c r="P1592" s="508"/>
      <c r="Q1592" s="508"/>
      <c r="R1592" s="508"/>
      <c r="S1592" s="508"/>
      <c r="T1592" s="508"/>
      <c r="U1592" s="508"/>
      <c r="V1592" s="508"/>
      <c r="W1592" s="508"/>
      <c r="X1592" s="508"/>
      <c r="Y1592" s="508"/>
      <c r="Z1592" s="508"/>
      <c r="AA1592" s="508"/>
      <c r="AB1592" s="508"/>
      <c r="AC1592" s="508"/>
      <c r="AD1592" s="508"/>
      <c r="AE1592" s="508"/>
      <c r="AF1592" s="508"/>
      <c r="AG1592" s="508"/>
      <c r="AH1592" s="508"/>
      <c r="AI1592" s="508"/>
      <c r="AJ1592" s="508"/>
      <c r="AK1592" s="509">
        <f t="shared" si="308"/>
        <v>0</v>
      </c>
      <c r="AL1592" s="509">
        <f t="shared" si="309"/>
        <v>1</v>
      </c>
      <c r="AM1592" s="729">
        <f>IF(Tableau3[[#This Row],[N° pièce]]="",0,(Tableau3[[#This Row],[hors TVA]]+(Tableau3[[#This Row],[hors TVA]]*Tableau3[[#This Row],[Taux TVA]])-(Tableau3[[#This Row],[hors TVA]]*Tableau3[[#This Row],[Taux TVA]]*Tableau3[[#This Row],[Régime TVA Récupération:]]))*Tableau3[[#This Row],[Type 1]])</f>
        <v>0</v>
      </c>
      <c r="AN1592" s="729">
        <f>IF(Tableau3[[#This Row],[N° pièce]]="",0,IF($K$2="pôle",((Tableau3[[#This Row],[hors TVA]]+(Tableau3[[#This Row],[hors TVA]]*$H1592)-(Tableau3[[#This Row],[hors TVA]]*Tableau3[[#This Row],[Taux TVA]]*Tableau3[[#This Row],[Régime TVA Récupération:]]))*Tableau3[[#This Row],[Type 2]]),0))</f>
        <v>0</v>
      </c>
      <c r="AO1592" s="729">
        <f t="shared" si="310"/>
        <v>0</v>
      </c>
      <c r="AP1592" s="255">
        <f t="shared" si="311"/>
        <v>0</v>
      </c>
      <c r="AQ1592" s="506">
        <f t="shared" si="312"/>
        <v>0</v>
      </c>
      <c r="AR1592" s="671"/>
      <c r="AS1592" s="512"/>
      <c r="AT1592" s="513"/>
      <c r="AU1592" s="753"/>
      <c r="AV1592" s="484"/>
      <c r="AW1592" s="484"/>
      <c r="AX1592" s="484"/>
      <c r="AY1592" s="484"/>
      <c r="AZ1592" s="484"/>
    </row>
    <row r="1593" spans="1:52" ht="15" hidden="1">
      <c r="A1593" s="750"/>
      <c r="B1593" s="694"/>
      <c r="C1593" s="695"/>
      <c r="D1593" s="736"/>
      <c r="E1593" s="697"/>
      <c r="F1593" s="697"/>
      <c r="G1593" s="697"/>
      <c r="H1593" s="698">
        <v>0.21</v>
      </c>
      <c r="I1593" s="698">
        <v>1</v>
      </c>
      <c r="J1593" s="699"/>
      <c r="K1593" s="506">
        <f t="shared" si="306"/>
        <v>0</v>
      </c>
      <c r="L1593" s="508">
        <v>1</v>
      </c>
      <c r="M1593" s="508"/>
      <c r="N1593" s="737">
        <f t="shared" si="307"/>
        <v>1</v>
      </c>
      <c r="O1593" s="508"/>
      <c r="P1593" s="508"/>
      <c r="Q1593" s="508"/>
      <c r="R1593" s="508"/>
      <c r="S1593" s="508"/>
      <c r="T1593" s="508"/>
      <c r="U1593" s="508"/>
      <c r="V1593" s="508"/>
      <c r="W1593" s="508"/>
      <c r="X1593" s="508"/>
      <c r="Y1593" s="508"/>
      <c r="Z1593" s="508"/>
      <c r="AA1593" s="508"/>
      <c r="AB1593" s="508"/>
      <c r="AC1593" s="508"/>
      <c r="AD1593" s="508"/>
      <c r="AE1593" s="508"/>
      <c r="AF1593" s="508"/>
      <c r="AG1593" s="508"/>
      <c r="AH1593" s="508"/>
      <c r="AI1593" s="508"/>
      <c r="AJ1593" s="508"/>
      <c r="AK1593" s="509">
        <f t="shared" si="308"/>
        <v>0</v>
      </c>
      <c r="AL1593" s="509">
        <f t="shared" si="309"/>
        <v>1</v>
      </c>
      <c r="AM1593" s="729">
        <f>IF(Tableau3[[#This Row],[N° pièce]]="",0,(Tableau3[[#This Row],[hors TVA]]+(Tableau3[[#This Row],[hors TVA]]*Tableau3[[#This Row],[Taux TVA]])-(Tableau3[[#This Row],[hors TVA]]*Tableau3[[#This Row],[Taux TVA]]*Tableau3[[#This Row],[Régime TVA Récupération:]]))*Tableau3[[#This Row],[Type 1]])</f>
        <v>0</v>
      </c>
      <c r="AN1593" s="729">
        <f>IF(Tableau3[[#This Row],[N° pièce]]="",0,IF($K$2="pôle",((Tableau3[[#This Row],[hors TVA]]+(Tableau3[[#This Row],[hors TVA]]*$H1593)-(Tableau3[[#This Row],[hors TVA]]*Tableau3[[#This Row],[Taux TVA]]*Tableau3[[#This Row],[Régime TVA Récupération:]]))*Tableau3[[#This Row],[Type 2]]),0))</f>
        <v>0</v>
      </c>
      <c r="AO1593" s="729">
        <f t="shared" si="310"/>
        <v>0</v>
      </c>
      <c r="AP1593" s="255">
        <f t="shared" si="311"/>
        <v>0</v>
      </c>
      <c r="AQ1593" s="506">
        <f t="shared" si="312"/>
        <v>0</v>
      </c>
      <c r="AR1593" s="671"/>
      <c r="AS1593" s="512"/>
      <c r="AT1593" s="513"/>
      <c r="AU1593" s="753"/>
      <c r="AV1593" s="484"/>
      <c r="AW1593" s="484"/>
      <c r="AX1593" s="484"/>
      <c r="AY1593" s="484"/>
      <c r="AZ1593" s="484"/>
    </row>
    <row r="1594" spans="1:52" ht="15" hidden="1">
      <c r="A1594" s="750"/>
      <c r="B1594" s="694"/>
      <c r="C1594" s="695"/>
      <c r="D1594" s="736"/>
      <c r="E1594" s="697"/>
      <c r="F1594" s="697"/>
      <c r="G1594" s="697"/>
      <c r="H1594" s="698">
        <v>0.21</v>
      </c>
      <c r="I1594" s="698">
        <v>1</v>
      </c>
      <c r="J1594" s="699"/>
      <c r="K1594" s="506">
        <f t="shared" si="306"/>
        <v>0</v>
      </c>
      <c r="L1594" s="508">
        <v>1</v>
      </c>
      <c r="M1594" s="508"/>
      <c r="N1594" s="737">
        <f t="shared" si="307"/>
        <v>1</v>
      </c>
      <c r="O1594" s="508"/>
      <c r="P1594" s="508"/>
      <c r="Q1594" s="508"/>
      <c r="R1594" s="508"/>
      <c r="S1594" s="508"/>
      <c r="T1594" s="508"/>
      <c r="U1594" s="508"/>
      <c r="V1594" s="508"/>
      <c r="W1594" s="508"/>
      <c r="X1594" s="508"/>
      <c r="Y1594" s="508"/>
      <c r="Z1594" s="508"/>
      <c r="AA1594" s="508"/>
      <c r="AB1594" s="508"/>
      <c r="AC1594" s="508"/>
      <c r="AD1594" s="508"/>
      <c r="AE1594" s="508"/>
      <c r="AF1594" s="508"/>
      <c r="AG1594" s="508"/>
      <c r="AH1594" s="508"/>
      <c r="AI1594" s="508"/>
      <c r="AJ1594" s="508"/>
      <c r="AK1594" s="509">
        <f t="shared" si="308"/>
        <v>0</v>
      </c>
      <c r="AL1594" s="509">
        <f t="shared" si="309"/>
        <v>1</v>
      </c>
      <c r="AM1594" s="729">
        <f>IF(Tableau3[[#This Row],[N° pièce]]="",0,(Tableau3[[#This Row],[hors TVA]]+(Tableau3[[#This Row],[hors TVA]]*Tableau3[[#This Row],[Taux TVA]])-(Tableau3[[#This Row],[hors TVA]]*Tableau3[[#This Row],[Taux TVA]]*Tableau3[[#This Row],[Régime TVA Récupération:]]))*Tableau3[[#This Row],[Type 1]])</f>
        <v>0</v>
      </c>
      <c r="AN1594" s="729">
        <f>IF(Tableau3[[#This Row],[N° pièce]]="",0,IF($K$2="pôle",((Tableau3[[#This Row],[hors TVA]]+(Tableau3[[#This Row],[hors TVA]]*$H1594)-(Tableau3[[#This Row],[hors TVA]]*Tableau3[[#This Row],[Taux TVA]]*Tableau3[[#This Row],[Régime TVA Récupération:]]))*Tableau3[[#This Row],[Type 2]]),0))</f>
        <v>0</v>
      </c>
      <c r="AO1594" s="729">
        <f t="shared" si="310"/>
        <v>0</v>
      </c>
      <c r="AP1594" s="255">
        <f t="shared" si="311"/>
        <v>0</v>
      </c>
      <c r="AQ1594" s="506">
        <f t="shared" si="312"/>
        <v>0</v>
      </c>
      <c r="AR1594" s="671"/>
      <c r="AS1594" s="512"/>
      <c r="AT1594" s="513"/>
      <c r="AU1594" s="753"/>
      <c r="AV1594" s="484"/>
      <c r="AW1594" s="484"/>
      <c r="AX1594" s="484"/>
      <c r="AY1594" s="484"/>
      <c r="AZ1594" s="484"/>
    </row>
    <row r="1595" spans="1:52" ht="15" hidden="1">
      <c r="A1595" s="750"/>
      <c r="B1595" s="694"/>
      <c r="C1595" s="695"/>
      <c r="D1595" s="736"/>
      <c r="E1595" s="697"/>
      <c r="F1595" s="697"/>
      <c r="G1595" s="697"/>
      <c r="H1595" s="698">
        <v>0.21</v>
      </c>
      <c r="I1595" s="698">
        <v>1</v>
      </c>
      <c r="J1595" s="699"/>
      <c r="K1595" s="506">
        <f t="shared" si="306"/>
        <v>0</v>
      </c>
      <c r="L1595" s="508">
        <v>1</v>
      </c>
      <c r="M1595" s="508"/>
      <c r="N1595" s="737">
        <f t="shared" si="307"/>
        <v>1</v>
      </c>
      <c r="O1595" s="508"/>
      <c r="P1595" s="508"/>
      <c r="Q1595" s="508"/>
      <c r="R1595" s="508"/>
      <c r="S1595" s="508"/>
      <c r="T1595" s="508"/>
      <c r="U1595" s="508"/>
      <c r="V1595" s="508"/>
      <c r="W1595" s="508"/>
      <c r="X1595" s="508"/>
      <c r="Y1595" s="508"/>
      <c r="Z1595" s="508"/>
      <c r="AA1595" s="508"/>
      <c r="AB1595" s="508"/>
      <c r="AC1595" s="508"/>
      <c r="AD1595" s="508"/>
      <c r="AE1595" s="508"/>
      <c r="AF1595" s="508"/>
      <c r="AG1595" s="508"/>
      <c r="AH1595" s="508"/>
      <c r="AI1595" s="508"/>
      <c r="AJ1595" s="508"/>
      <c r="AK1595" s="509">
        <f t="shared" si="308"/>
        <v>0</v>
      </c>
      <c r="AL1595" s="509">
        <f t="shared" si="309"/>
        <v>1</v>
      </c>
      <c r="AM1595" s="729">
        <f>IF(Tableau3[[#This Row],[N° pièce]]="",0,(Tableau3[[#This Row],[hors TVA]]+(Tableau3[[#This Row],[hors TVA]]*Tableau3[[#This Row],[Taux TVA]])-(Tableau3[[#This Row],[hors TVA]]*Tableau3[[#This Row],[Taux TVA]]*Tableau3[[#This Row],[Régime TVA Récupération:]]))*Tableau3[[#This Row],[Type 1]])</f>
        <v>0</v>
      </c>
      <c r="AN1595" s="729">
        <f>IF(Tableau3[[#This Row],[N° pièce]]="",0,IF($K$2="pôle",((Tableau3[[#This Row],[hors TVA]]+(Tableau3[[#This Row],[hors TVA]]*$H1595)-(Tableau3[[#This Row],[hors TVA]]*Tableau3[[#This Row],[Taux TVA]]*Tableau3[[#This Row],[Régime TVA Récupération:]]))*Tableau3[[#This Row],[Type 2]]),0))</f>
        <v>0</v>
      </c>
      <c r="AO1595" s="729">
        <f t="shared" si="310"/>
        <v>0</v>
      </c>
      <c r="AP1595" s="255">
        <f t="shared" si="311"/>
        <v>0</v>
      </c>
      <c r="AQ1595" s="506">
        <f t="shared" si="312"/>
        <v>0</v>
      </c>
      <c r="AR1595" s="671"/>
      <c r="AS1595" s="512"/>
      <c r="AT1595" s="513"/>
      <c r="AU1595" s="753"/>
      <c r="AV1595" s="484"/>
      <c r="AW1595" s="484"/>
      <c r="AX1595" s="484"/>
      <c r="AY1595" s="484"/>
      <c r="AZ1595" s="484"/>
    </row>
    <row r="1596" spans="1:52" ht="15" hidden="1">
      <c r="A1596" s="750"/>
      <c r="B1596" s="694"/>
      <c r="C1596" s="695"/>
      <c r="D1596" s="736"/>
      <c r="E1596" s="697"/>
      <c r="F1596" s="697"/>
      <c r="G1596" s="697"/>
      <c r="H1596" s="698">
        <v>0.21</v>
      </c>
      <c r="I1596" s="698">
        <v>1</v>
      </c>
      <c r="J1596" s="699"/>
      <c r="K1596" s="506">
        <f t="shared" si="306"/>
        <v>0</v>
      </c>
      <c r="L1596" s="508">
        <v>1</v>
      </c>
      <c r="M1596" s="508"/>
      <c r="N1596" s="737">
        <f t="shared" si="307"/>
        <v>1</v>
      </c>
      <c r="O1596" s="508"/>
      <c r="P1596" s="508"/>
      <c r="Q1596" s="508"/>
      <c r="R1596" s="508"/>
      <c r="S1596" s="508"/>
      <c r="T1596" s="508"/>
      <c r="U1596" s="508"/>
      <c r="V1596" s="508"/>
      <c r="W1596" s="508"/>
      <c r="X1596" s="508"/>
      <c r="Y1596" s="508"/>
      <c r="Z1596" s="508"/>
      <c r="AA1596" s="508"/>
      <c r="AB1596" s="508"/>
      <c r="AC1596" s="508"/>
      <c r="AD1596" s="508"/>
      <c r="AE1596" s="508"/>
      <c r="AF1596" s="508"/>
      <c r="AG1596" s="508"/>
      <c r="AH1596" s="508"/>
      <c r="AI1596" s="508"/>
      <c r="AJ1596" s="508"/>
      <c r="AK1596" s="509">
        <f t="shared" si="308"/>
        <v>0</v>
      </c>
      <c r="AL1596" s="509">
        <f t="shared" si="309"/>
        <v>1</v>
      </c>
      <c r="AM1596" s="729">
        <f>IF(Tableau3[[#This Row],[N° pièce]]="",0,(Tableau3[[#This Row],[hors TVA]]+(Tableau3[[#This Row],[hors TVA]]*Tableau3[[#This Row],[Taux TVA]])-(Tableau3[[#This Row],[hors TVA]]*Tableau3[[#This Row],[Taux TVA]]*Tableau3[[#This Row],[Régime TVA Récupération:]]))*Tableau3[[#This Row],[Type 1]])</f>
        <v>0</v>
      </c>
      <c r="AN1596" s="729">
        <f>IF(Tableau3[[#This Row],[N° pièce]]="",0,IF($K$2="pôle",((Tableau3[[#This Row],[hors TVA]]+(Tableau3[[#This Row],[hors TVA]]*$H1596)-(Tableau3[[#This Row],[hors TVA]]*Tableau3[[#This Row],[Taux TVA]]*Tableau3[[#This Row],[Régime TVA Récupération:]]))*Tableau3[[#This Row],[Type 2]]),0))</f>
        <v>0</v>
      </c>
      <c r="AO1596" s="729">
        <f t="shared" si="310"/>
        <v>0</v>
      </c>
      <c r="AP1596" s="255">
        <f t="shared" si="311"/>
        <v>0</v>
      </c>
      <c r="AQ1596" s="506">
        <f t="shared" si="312"/>
        <v>0</v>
      </c>
      <c r="AR1596" s="671"/>
      <c r="AS1596" s="512"/>
      <c r="AT1596" s="513"/>
      <c r="AU1596" s="753"/>
      <c r="AV1596" s="484"/>
      <c r="AW1596" s="484"/>
      <c r="AX1596" s="484"/>
      <c r="AY1596" s="484"/>
      <c r="AZ1596" s="484"/>
    </row>
    <row r="1597" spans="1:52" ht="15" hidden="1">
      <c r="A1597" s="750"/>
      <c r="B1597" s="694"/>
      <c r="C1597" s="695"/>
      <c r="D1597" s="736"/>
      <c r="E1597" s="697"/>
      <c r="F1597" s="697"/>
      <c r="G1597" s="697"/>
      <c r="H1597" s="698">
        <v>0.21</v>
      </c>
      <c r="I1597" s="698">
        <v>1</v>
      </c>
      <c r="J1597" s="699"/>
      <c r="K1597" s="506">
        <f t="shared" si="306"/>
        <v>0</v>
      </c>
      <c r="L1597" s="508">
        <v>1</v>
      </c>
      <c r="M1597" s="508"/>
      <c r="N1597" s="737">
        <f t="shared" si="307"/>
        <v>1</v>
      </c>
      <c r="O1597" s="508"/>
      <c r="P1597" s="508"/>
      <c r="Q1597" s="508"/>
      <c r="R1597" s="508"/>
      <c r="S1597" s="508"/>
      <c r="T1597" s="508"/>
      <c r="U1597" s="508"/>
      <c r="V1597" s="508"/>
      <c r="W1597" s="508"/>
      <c r="X1597" s="508"/>
      <c r="Y1597" s="508"/>
      <c r="Z1597" s="508"/>
      <c r="AA1597" s="508"/>
      <c r="AB1597" s="508"/>
      <c r="AC1597" s="508"/>
      <c r="AD1597" s="508"/>
      <c r="AE1597" s="508"/>
      <c r="AF1597" s="508"/>
      <c r="AG1597" s="508"/>
      <c r="AH1597" s="508"/>
      <c r="AI1597" s="508"/>
      <c r="AJ1597" s="508"/>
      <c r="AK1597" s="509">
        <f t="shared" si="308"/>
        <v>0</v>
      </c>
      <c r="AL1597" s="509">
        <f t="shared" si="309"/>
        <v>1</v>
      </c>
      <c r="AM1597" s="729">
        <f>IF(Tableau3[[#This Row],[N° pièce]]="",0,(Tableau3[[#This Row],[hors TVA]]+(Tableau3[[#This Row],[hors TVA]]*Tableau3[[#This Row],[Taux TVA]])-(Tableau3[[#This Row],[hors TVA]]*Tableau3[[#This Row],[Taux TVA]]*Tableau3[[#This Row],[Régime TVA Récupération:]]))*Tableau3[[#This Row],[Type 1]])</f>
        <v>0</v>
      </c>
      <c r="AN1597" s="729">
        <f>IF(Tableau3[[#This Row],[N° pièce]]="",0,IF($K$2="pôle",((Tableau3[[#This Row],[hors TVA]]+(Tableau3[[#This Row],[hors TVA]]*$H1597)-(Tableau3[[#This Row],[hors TVA]]*Tableau3[[#This Row],[Taux TVA]]*Tableau3[[#This Row],[Régime TVA Récupération:]]))*Tableau3[[#This Row],[Type 2]]),0))</f>
        <v>0</v>
      </c>
      <c r="AO1597" s="729">
        <f t="shared" si="310"/>
        <v>0</v>
      </c>
      <c r="AP1597" s="255">
        <f t="shared" si="311"/>
        <v>0</v>
      </c>
      <c r="AQ1597" s="506">
        <f t="shared" si="312"/>
        <v>0</v>
      </c>
      <c r="AR1597" s="671"/>
      <c r="AS1597" s="512"/>
      <c r="AT1597" s="513"/>
      <c r="AU1597" s="753"/>
      <c r="AV1597" s="484"/>
      <c r="AW1597" s="484"/>
      <c r="AX1597" s="484"/>
      <c r="AY1597" s="484"/>
      <c r="AZ1597" s="484"/>
    </row>
    <row r="1598" spans="1:52" ht="15" hidden="1">
      <c r="A1598" s="750"/>
      <c r="B1598" s="694"/>
      <c r="C1598" s="695"/>
      <c r="D1598" s="736"/>
      <c r="E1598" s="697"/>
      <c r="F1598" s="697"/>
      <c r="G1598" s="697"/>
      <c r="H1598" s="698">
        <v>0.21</v>
      </c>
      <c r="I1598" s="698">
        <v>1</v>
      </c>
      <c r="J1598" s="699"/>
      <c r="K1598" s="506">
        <f t="shared" si="306"/>
        <v>0</v>
      </c>
      <c r="L1598" s="508">
        <v>1</v>
      </c>
      <c r="M1598" s="508"/>
      <c r="N1598" s="737">
        <f t="shared" si="307"/>
        <v>1</v>
      </c>
      <c r="O1598" s="508"/>
      <c r="P1598" s="508"/>
      <c r="Q1598" s="508"/>
      <c r="R1598" s="508"/>
      <c r="S1598" s="508"/>
      <c r="T1598" s="508"/>
      <c r="U1598" s="508"/>
      <c r="V1598" s="508"/>
      <c r="W1598" s="508"/>
      <c r="X1598" s="508"/>
      <c r="Y1598" s="508"/>
      <c r="Z1598" s="508"/>
      <c r="AA1598" s="508"/>
      <c r="AB1598" s="508"/>
      <c r="AC1598" s="508"/>
      <c r="AD1598" s="508"/>
      <c r="AE1598" s="508"/>
      <c r="AF1598" s="508"/>
      <c r="AG1598" s="508"/>
      <c r="AH1598" s="508"/>
      <c r="AI1598" s="508"/>
      <c r="AJ1598" s="508"/>
      <c r="AK1598" s="509">
        <f t="shared" si="308"/>
        <v>0</v>
      </c>
      <c r="AL1598" s="509">
        <f t="shared" si="309"/>
        <v>1</v>
      </c>
      <c r="AM1598" s="729">
        <f>IF(Tableau3[[#This Row],[N° pièce]]="",0,(Tableau3[[#This Row],[hors TVA]]+(Tableau3[[#This Row],[hors TVA]]*Tableau3[[#This Row],[Taux TVA]])-(Tableau3[[#This Row],[hors TVA]]*Tableau3[[#This Row],[Taux TVA]]*Tableau3[[#This Row],[Régime TVA Récupération:]]))*Tableau3[[#This Row],[Type 1]])</f>
        <v>0</v>
      </c>
      <c r="AN1598" s="729">
        <f>IF(Tableau3[[#This Row],[N° pièce]]="",0,IF($K$2="pôle",((Tableau3[[#This Row],[hors TVA]]+(Tableau3[[#This Row],[hors TVA]]*$H1598)-(Tableau3[[#This Row],[hors TVA]]*Tableau3[[#This Row],[Taux TVA]]*Tableau3[[#This Row],[Régime TVA Récupération:]]))*Tableau3[[#This Row],[Type 2]]),0))</f>
        <v>0</v>
      </c>
      <c r="AO1598" s="729">
        <f t="shared" si="310"/>
        <v>0</v>
      </c>
      <c r="AP1598" s="255">
        <f t="shared" si="311"/>
        <v>0</v>
      </c>
      <c r="AQ1598" s="506">
        <f t="shared" si="312"/>
        <v>0</v>
      </c>
      <c r="AR1598" s="671"/>
      <c r="AS1598" s="512"/>
      <c r="AT1598" s="513"/>
      <c r="AU1598" s="753"/>
      <c r="AV1598" s="484"/>
      <c r="AW1598" s="484"/>
      <c r="AX1598" s="484"/>
      <c r="AY1598" s="484"/>
      <c r="AZ1598" s="484"/>
    </row>
    <row r="1599" spans="1:52" ht="15" hidden="1">
      <c r="A1599" s="750"/>
      <c r="B1599" s="694"/>
      <c r="C1599" s="695"/>
      <c r="D1599" s="736"/>
      <c r="E1599" s="697"/>
      <c r="F1599" s="697"/>
      <c r="G1599" s="697"/>
      <c r="H1599" s="698">
        <v>0.21</v>
      </c>
      <c r="I1599" s="698">
        <v>1</v>
      </c>
      <c r="J1599" s="699"/>
      <c r="K1599" s="506">
        <f t="shared" si="306"/>
        <v>0</v>
      </c>
      <c r="L1599" s="508">
        <v>1</v>
      </c>
      <c r="M1599" s="508"/>
      <c r="N1599" s="737">
        <f t="shared" si="307"/>
        <v>1</v>
      </c>
      <c r="O1599" s="508"/>
      <c r="P1599" s="508"/>
      <c r="Q1599" s="508"/>
      <c r="R1599" s="508"/>
      <c r="S1599" s="508"/>
      <c r="T1599" s="508"/>
      <c r="U1599" s="508"/>
      <c r="V1599" s="508"/>
      <c r="W1599" s="508"/>
      <c r="X1599" s="508"/>
      <c r="Y1599" s="508"/>
      <c r="Z1599" s="508"/>
      <c r="AA1599" s="508"/>
      <c r="AB1599" s="508"/>
      <c r="AC1599" s="508"/>
      <c r="AD1599" s="508"/>
      <c r="AE1599" s="508"/>
      <c r="AF1599" s="508"/>
      <c r="AG1599" s="508"/>
      <c r="AH1599" s="508"/>
      <c r="AI1599" s="508"/>
      <c r="AJ1599" s="508"/>
      <c r="AK1599" s="509">
        <f t="shared" si="308"/>
        <v>0</v>
      </c>
      <c r="AL1599" s="509">
        <f t="shared" si="309"/>
        <v>1</v>
      </c>
      <c r="AM1599" s="729">
        <f>IF(Tableau3[[#This Row],[N° pièce]]="",0,(Tableau3[[#This Row],[hors TVA]]+(Tableau3[[#This Row],[hors TVA]]*Tableau3[[#This Row],[Taux TVA]])-(Tableau3[[#This Row],[hors TVA]]*Tableau3[[#This Row],[Taux TVA]]*Tableau3[[#This Row],[Régime TVA Récupération:]]))*Tableau3[[#This Row],[Type 1]])</f>
        <v>0</v>
      </c>
      <c r="AN1599" s="729">
        <f>IF(Tableau3[[#This Row],[N° pièce]]="",0,IF($K$2="pôle",((Tableau3[[#This Row],[hors TVA]]+(Tableau3[[#This Row],[hors TVA]]*$H1599)-(Tableau3[[#This Row],[hors TVA]]*Tableau3[[#This Row],[Taux TVA]]*Tableau3[[#This Row],[Régime TVA Récupération:]]))*Tableau3[[#This Row],[Type 2]]),0))</f>
        <v>0</v>
      </c>
      <c r="AO1599" s="729">
        <f t="shared" si="310"/>
        <v>0</v>
      </c>
      <c r="AP1599" s="255">
        <f t="shared" si="311"/>
        <v>0</v>
      </c>
      <c r="AQ1599" s="506">
        <f t="shared" si="312"/>
        <v>0</v>
      </c>
      <c r="AR1599" s="671"/>
      <c r="AS1599" s="512"/>
      <c r="AT1599" s="513"/>
      <c r="AU1599" s="753"/>
      <c r="AV1599" s="484"/>
      <c r="AW1599" s="484"/>
      <c r="AX1599" s="484"/>
      <c r="AY1599" s="484"/>
      <c r="AZ1599" s="484"/>
    </row>
    <row r="1600" spans="1:52" ht="15" hidden="1">
      <c r="A1600" s="750"/>
      <c r="B1600" s="694"/>
      <c r="C1600" s="695"/>
      <c r="D1600" s="736"/>
      <c r="E1600" s="697"/>
      <c r="F1600" s="697"/>
      <c r="G1600" s="697"/>
      <c r="H1600" s="698">
        <v>0.21</v>
      </c>
      <c r="I1600" s="698">
        <v>1</v>
      </c>
      <c r="J1600" s="699"/>
      <c r="K1600" s="506">
        <f t="shared" si="306"/>
        <v>0</v>
      </c>
      <c r="L1600" s="508">
        <v>1</v>
      </c>
      <c r="M1600" s="508"/>
      <c r="N1600" s="737">
        <f t="shared" si="307"/>
        <v>1</v>
      </c>
      <c r="O1600" s="508"/>
      <c r="P1600" s="508"/>
      <c r="Q1600" s="508"/>
      <c r="R1600" s="508"/>
      <c r="S1600" s="508"/>
      <c r="T1600" s="508"/>
      <c r="U1600" s="508"/>
      <c r="V1600" s="508"/>
      <c r="W1600" s="508"/>
      <c r="X1600" s="508"/>
      <c r="Y1600" s="508"/>
      <c r="Z1600" s="508"/>
      <c r="AA1600" s="508"/>
      <c r="AB1600" s="508"/>
      <c r="AC1600" s="508"/>
      <c r="AD1600" s="508"/>
      <c r="AE1600" s="508"/>
      <c r="AF1600" s="508"/>
      <c r="AG1600" s="508"/>
      <c r="AH1600" s="508"/>
      <c r="AI1600" s="508"/>
      <c r="AJ1600" s="508"/>
      <c r="AK1600" s="509">
        <f t="shared" si="308"/>
        <v>0</v>
      </c>
      <c r="AL1600" s="509">
        <f t="shared" si="309"/>
        <v>1</v>
      </c>
      <c r="AM1600" s="729">
        <f>IF(Tableau3[[#This Row],[N° pièce]]="",0,(Tableau3[[#This Row],[hors TVA]]+(Tableau3[[#This Row],[hors TVA]]*Tableau3[[#This Row],[Taux TVA]])-(Tableau3[[#This Row],[hors TVA]]*Tableau3[[#This Row],[Taux TVA]]*Tableau3[[#This Row],[Régime TVA Récupération:]]))*Tableau3[[#This Row],[Type 1]])</f>
        <v>0</v>
      </c>
      <c r="AN1600" s="729">
        <f>IF(Tableau3[[#This Row],[N° pièce]]="",0,IF($K$2="pôle",((Tableau3[[#This Row],[hors TVA]]+(Tableau3[[#This Row],[hors TVA]]*$H1600)-(Tableau3[[#This Row],[hors TVA]]*Tableau3[[#This Row],[Taux TVA]]*Tableau3[[#This Row],[Régime TVA Récupération:]]))*Tableau3[[#This Row],[Type 2]]),0))</f>
        <v>0</v>
      </c>
      <c r="AO1600" s="729">
        <f t="shared" si="310"/>
        <v>0</v>
      </c>
      <c r="AP1600" s="255">
        <f t="shared" si="311"/>
        <v>0</v>
      </c>
      <c r="AQ1600" s="506">
        <f t="shared" si="312"/>
        <v>0</v>
      </c>
      <c r="AR1600" s="671"/>
      <c r="AS1600" s="512"/>
      <c r="AT1600" s="513"/>
      <c r="AU1600" s="753"/>
      <c r="AV1600" s="484"/>
      <c r="AW1600" s="484"/>
      <c r="AX1600" s="484"/>
      <c r="AY1600" s="484"/>
      <c r="AZ1600" s="484"/>
    </row>
    <row r="1601" spans="1:52" ht="15" hidden="1">
      <c r="A1601" s="750"/>
      <c r="B1601" s="694"/>
      <c r="C1601" s="695"/>
      <c r="D1601" s="736"/>
      <c r="E1601" s="697"/>
      <c r="F1601" s="697"/>
      <c r="G1601" s="697"/>
      <c r="H1601" s="698">
        <v>0.21</v>
      </c>
      <c r="I1601" s="698">
        <v>1</v>
      </c>
      <c r="J1601" s="699"/>
      <c r="K1601" s="506">
        <f t="shared" si="306"/>
        <v>0</v>
      </c>
      <c r="L1601" s="508">
        <v>1</v>
      </c>
      <c r="M1601" s="508"/>
      <c r="N1601" s="737">
        <f t="shared" si="307"/>
        <v>1</v>
      </c>
      <c r="O1601" s="508"/>
      <c r="P1601" s="508"/>
      <c r="Q1601" s="508"/>
      <c r="R1601" s="508"/>
      <c r="S1601" s="508"/>
      <c r="T1601" s="508"/>
      <c r="U1601" s="508"/>
      <c r="V1601" s="508"/>
      <c r="W1601" s="508"/>
      <c r="X1601" s="508"/>
      <c r="Y1601" s="508"/>
      <c r="Z1601" s="508"/>
      <c r="AA1601" s="508"/>
      <c r="AB1601" s="508"/>
      <c r="AC1601" s="508"/>
      <c r="AD1601" s="508"/>
      <c r="AE1601" s="508"/>
      <c r="AF1601" s="508"/>
      <c r="AG1601" s="508"/>
      <c r="AH1601" s="508"/>
      <c r="AI1601" s="508"/>
      <c r="AJ1601" s="508"/>
      <c r="AK1601" s="509">
        <f t="shared" si="308"/>
        <v>0</v>
      </c>
      <c r="AL1601" s="509">
        <f t="shared" si="309"/>
        <v>1</v>
      </c>
      <c r="AM1601" s="729">
        <f>IF(Tableau3[[#This Row],[N° pièce]]="",0,(Tableau3[[#This Row],[hors TVA]]+(Tableau3[[#This Row],[hors TVA]]*Tableau3[[#This Row],[Taux TVA]])-(Tableau3[[#This Row],[hors TVA]]*Tableau3[[#This Row],[Taux TVA]]*Tableau3[[#This Row],[Régime TVA Récupération:]]))*Tableau3[[#This Row],[Type 1]])</f>
        <v>0</v>
      </c>
      <c r="AN1601" s="729">
        <f>IF(Tableau3[[#This Row],[N° pièce]]="",0,IF($K$2="pôle",((Tableau3[[#This Row],[hors TVA]]+(Tableau3[[#This Row],[hors TVA]]*$H1601)-(Tableau3[[#This Row],[hors TVA]]*Tableau3[[#This Row],[Taux TVA]]*Tableau3[[#This Row],[Régime TVA Récupération:]]))*Tableau3[[#This Row],[Type 2]]),0))</f>
        <v>0</v>
      </c>
      <c r="AO1601" s="729">
        <f t="shared" si="310"/>
        <v>0</v>
      </c>
      <c r="AP1601" s="255">
        <f t="shared" si="311"/>
        <v>0</v>
      </c>
      <c r="AQ1601" s="506">
        <f t="shared" si="312"/>
        <v>0</v>
      </c>
      <c r="AR1601" s="671"/>
      <c r="AS1601" s="512"/>
      <c r="AT1601" s="513"/>
      <c r="AU1601" s="753"/>
      <c r="AV1601" s="484"/>
      <c r="AW1601" s="484"/>
      <c r="AX1601" s="484"/>
      <c r="AY1601" s="484"/>
      <c r="AZ1601" s="484"/>
    </row>
    <row r="1602" spans="1:52" ht="15" hidden="1">
      <c r="A1602" s="750"/>
      <c r="B1602" s="694"/>
      <c r="C1602" s="695"/>
      <c r="D1602" s="736"/>
      <c r="E1602" s="697"/>
      <c r="F1602" s="697"/>
      <c r="G1602" s="697"/>
      <c r="H1602" s="698">
        <v>0.21</v>
      </c>
      <c r="I1602" s="698">
        <v>1</v>
      </c>
      <c r="J1602" s="699"/>
      <c r="K1602" s="506">
        <f t="shared" si="306"/>
        <v>0</v>
      </c>
      <c r="L1602" s="508">
        <v>1</v>
      </c>
      <c r="M1602" s="508"/>
      <c r="N1602" s="737">
        <f t="shared" si="307"/>
        <v>1</v>
      </c>
      <c r="O1602" s="508"/>
      <c r="P1602" s="508"/>
      <c r="Q1602" s="508"/>
      <c r="R1602" s="508"/>
      <c r="S1602" s="508"/>
      <c r="T1602" s="508"/>
      <c r="U1602" s="508"/>
      <c r="V1602" s="508"/>
      <c r="W1602" s="508"/>
      <c r="X1602" s="508"/>
      <c r="Y1602" s="508"/>
      <c r="Z1602" s="508"/>
      <c r="AA1602" s="508"/>
      <c r="AB1602" s="508"/>
      <c r="AC1602" s="508"/>
      <c r="AD1602" s="508"/>
      <c r="AE1602" s="508"/>
      <c r="AF1602" s="508"/>
      <c r="AG1602" s="508"/>
      <c r="AH1602" s="508"/>
      <c r="AI1602" s="508"/>
      <c r="AJ1602" s="508"/>
      <c r="AK1602" s="509">
        <f t="shared" si="308"/>
        <v>0</v>
      </c>
      <c r="AL1602" s="509">
        <f t="shared" si="309"/>
        <v>1</v>
      </c>
      <c r="AM1602" s="729">
        <f>IF(Tableau3[[#This Row],[N° pièce]]="",0,(Tableau3[[#This Row],[hors TVA]]+(Tableau3[[#This Row],[hors TVA]]*Tableau3[[#This Row],[Taux TVA]])-(Tableau3[[#This Row],[hors TVA]]*Tableau3[[#This Row],[Taux TVA]]*Tableau3[[#This Row],[Régime TVA Récupération:]]))*Tableau3[[#This Row],[Type 1]])</f>
        <v>0</v>
      </c>
      <c r="AN1602" s="729">
        <f>IF(Tableau3[[#This Row],[N° pièce]]="",0,IF($K$2="pôle",((Tableau3[[#This Row],[hors TVA]]+(Tableau3[[#This Row],[hors TVA]]*$H1602)-(Tableau3[[#This Row],[hors TVA]]*Tableau3[[#This Row],[Taux TVA]]*Tableau3[[#This Row],[Régime TVA Récupération:]]))*Tableau3[[#This Row],[Type 2]]),0))</f>
        <v>0</v>
      </c>
      <c r="AO1602" s="729">
        <f t="shared" si="310"/>
        <v>0</v>
      </c>
      <c r="AP1602" s="255">
        <f t="shared" si="311"/>
        <v>0</v>
      </c>
      <c r="AQ1602" s="506">
        <f t="shared" si="312"/>
        <v>0</v>
      </c>
      <c r="AR1602" s="671"/>
      <c r="AS1602" s="512"/>
      <c r="AT1602" s="513"/>
      <c r="AU1602" s="753"/>
      <c r="AV1602" s="484"/>
      <c r="AW1602" s="484"/>
      <c r="AX1602" s="484"/>
      <c r="AY1602" s="484"/>
      <c r="AZ1602" s="484"/>
    </row>
    <row r="1603" spans="1:52" ht="15" hidden="1">
      <c r="A1603" s="750"/>
      <c r="B1603" s="694"/>
      <c r="C1603" s="695"/>
      <c r="D1603" s="736"/>
      <c r="E1603" s="697"/>
      <c r="F1603" s="697"/>
      <c r="G1603" s="697"/>
      <c r="H1603" s="698">
        <v>0.21</v>
      </c>
      <c r="I1603" s="698">
        <v>1</v>
      </c>
      <c r="J1603" s="699"/>
      <c r="K1603" s="506">
        <f t="shared" si="306"/>
        <v>0</v>
      </c>
      <c r="L1603" s="508">
        <v>1</v>
      </c>
      <c r="M1603" s="508"/>
      <c r="N1603" s="737">
        <f t="shared" si="307"/>
        <v>1</v>
      </c>
      <c r="O1603" s="508"/>
      <c r="P1603" s="508"/>
      <c r="Q1603" s="508"/>
      <c r="R1603" s="508"/>
      <c r="S1603" s="508"/>
      <c r="T1603" s="508"/>
      <c r="U1603" s="508"/>
      <c r="V1603" s="508"/>
      <c r="W1603" s="508"/>
      <c r="X1603" s="508"/>
      <c r="Y1603" s="508"/>
      <c r="Z1603" s="508"/>
      <c r="AA1603" s="508"/>
      <c r="AB1603" s="508"/>
      <c r="AC1603" s="508"/>
      <c r="AD1603" s="508"/>
      <c r="AE1603" s="508"/>
      <c r="AF1603" s="508"/>
      <c r="AG1603" s="508"/>
      <c r="AH1603" s="508"/>
      <c r="AI1603" s="508"/>
      <c r="AJ1603" s="508"/>
      <c r="AK1603" s="509">
        <f t="shared" si="308"/>
        <v>0</v>
      </c>
      <c r="AL1603" s="509">
        <f t="shared" si="309"/>
        <v>1</v>
      </c>
      <c r="AM1603" s="729">
        <f>IF(Tableau3[[#This Row],[N° pièce]]="",0,(Tableau3[[#This Row],[hors TVA]]+(Tableau3[[#This Row],[hors TVA]]*Tableau3[[#This Row],[Taux TVA]])-(Tableau3[[#This Row],[hors TVA]]*Tableau3[[#This Row],[Taux TVA]]*Tableau3[[#This Row],[Régime TVA Récupération:]]))*Tableau3[[#This Row],[Type 1]])</f>
        <v>0</v>
      </c>
      <c r="AN1603" s="729">
        <f>IF(Tableau3[[#This Row],[N° pièce]]="",0,IF($K$2="pôle",((Tableau3[[#This Row],[hors TVA]]+(Tableau3[[#This Row],[hors TVA]]*$H1603)-(Tableau3[[#This Row],[hors TVA]]*Tableau3[[#This Row],[Taux TVA]]*Tableau3[[#This Row],[Régime TVA Récupération:]]))*Tableau3[[#This Row],[Type 2]]),0))</f>
        <v>0</v>
      </c>
      <c r="AO1603" s="729">
        <f t="shared" si="310"/>
        <v>0</v>
      </c>
      <c r="AP1603" s="255">
        <f t="shared" si="311"/>
        <v>0</v>
      </c>
      <c r="AQ1603" s="506">
        <f t="shared" si="312"/>
        <v>0</v>
      </c>
      <c r="AR1603" s="671"/>
      <c r="AS1603" s="512"/>
      <c r="AT1603" s="513"/>
      <c r="AU1603" s="753"/>
      <c r="AV1603" s="484"/>
      <c r="AW1603" s="484"/>
      <c r="AX1603" s="484"/>
      <c r="AY1603" s="484"/>
      <c r="AZ1603" s="484"/>
    </row>
    <row r="1604" spans="1:52" ht="15" hidden="1">
      <c r="A1604" s="750"/>
      <c r="B1604" s="694"/>
      <c r="C1604" s="695"/>
      <c r="D1604" s="736"/>
      <c r="E1604" s="697"/>
      <c r="F1604" s="697"/>
      <c r="G1604" s="697"/>
      <c r="H1604" s="698">
        <v>0.21</v>
      </c>
      <c r="I1604" s="698">
        <v>1</v>
      </c>
      <c r="J1604" s="699"/>
      <c r="K1604" s="506">
        <f t="shared" si="306"/>
        <v>0</v>
      </c>
      <c r="L1604" s="508">
        <v>1</v>
      </c>
      <c r="M1604" s="508"/>
      <c r="N1604" s="737">
        <f t="shared" si="307"/>
        <v>1</v>
      </c>
      <c r="O1604" s="508"/>
      <c r="P1604" s="508"/>
      <c r="Q1604" s="508"/>
      <c r="R1604" s="508"/>
      <c r="S1604" s="508"/>
      <c r="T1604" s="508"/>
      <c r="U1604" s="508"/>
      <c r="V1604" s="508"/>
      <c r="W1604" s="508"/>
      <c r="X1604" s="508"/>
      <c r="Y1604" s="508"/>
      <c r="Z1604" s="508"/>
      <c r="AA1604" s="508"/>
      <c r="AB1604" s="508"/>
      <c r="AC1604" s="508"/>
      <c r="AD1604" s="508"/>
      <c r="AE1604" s="508"/>
      <c r="AF1604" s="508"/>
      <c r="AG1604" s="508"/>
      <c r="AH1604" s="508"/>
      <c r="AI1604" s="508"/>
      <c r="AJ1604" s="508"/>
      <c r="AK1604" s="509">
        <f t="shared" si="308"/>
        <v>0</v>
      </c>
      <c r="AL1604" s="509">
        <f t="shared" si="309"/>
        <v>1</v>
      </c>
      <c r="AM1604" s="729">
        <f>IF(Tableau3[[#This Row],[N° pièce]]="",0,(Tableau3[[#This Row],[hors TVA]]+(Tableau3[[#This Row],[hors TVA]]*Tableau3[[#This Row],[Taux TVA]])-(Tableau3[[#This Row],[hors TVA]]*Tableau3[[#This Row],[Taux TVA]]*Tableau3[[#This Row],[Régime TVA Récupération:]]))*Tableau3[[#This Row],[Type 1]])</f>
        <v>0</v>
      </c>
      <c r="AN1604" s="729">
        <f>IF(Tableau3[[#This Row],[N° pièce]]="",0,IF($K$2="pôle",((Tableau3[[#This Row],[hors TVA]]+(Tableau3[[#This Row],[hors TVA]]*$H1604)-(Tableau3[[#This Row],[hors TVA]]*Tableau3[[#This Row],[Taux TVA]]*Tableau3[[#This Row],[Régime TVA Récupération:]]))*Tableau3[[#This Row],[Type 2]]),0))</f>
        <v>0</v>
      </c>
      <c r="AO1604" s="729">
        <f t="shared" si="310"/>
        <v>0</v>
      </c>
      <c r="AP1604" s="255">
        <f t="shared" si="311"/>
        <v>0</v>
      </c>
      <c r="AQ1604" s="506">
        <f t="shared" si="312"/>
        <v>0</v>
      </c>
      <c r="AR1604" s="671"/>
      <c r="AS1604" s="512"/>
      <c r="AT1604" s="513"/>
      <c r="AU1604" s="753"/>
      <c r="AV1604" s="484"/>
      <c r="AW1604" s="484"/>
      <c r="AX1604" s="484"/>
      <c r="AY1604" s="484"/>
      <c r="AZ1604" s="484"/>
    </row>
    <row r="1605" spans="1:52" ht="15" hidden="1">
      <c r="A1605" s="750"/>
      <c r="B1605" s="694"/>
      <c r="C1605" s="695"/>
      <c r="D1605" s="736"/>
      <c r="E1605" s="697"/>
      <c r="F1605" s="697"/>
      <c r="G1605" s="697"/>
      <c r="H1605" s="698">
        <v>0.21</v>
      </c>
      <c r="I1605" s="698">
        <v>1</v>
      </c>
      <c r="J1605" s="699"/>
      <c r="K1605" s="506">
        <f t="shared" si="306"/>
        <v>0</v>
      </c>
      <c r="L1605" s="508">
        <v>1</v>
      </c>
      <c r="M1605" s="508"/>
      <c r="N1605" s="737">
        <f t="shared" si="307"/>
        <v>1</v>
      </c>
      <c r="O1605" s="508"/>
      <c r="P1605" s="508"/>
      <c r="Q1605" s="508"/>
      <c r="R1605" s="508"/>
      <c r="S1605" s="508"/>
      <c r="T1605" s="508"/>
      <c r="U1605" s="508"/>
      <c r="V1605" s="508"/>
      <c r="W1605" s="508"/>
      <c r="X1605" s="508"/>
      <c r="Y1605" s="508"/>
      <c r="Z1605" s="508"/>
      <c r="AA1605" s="508"/>
      <c r="AB1605" s="508"/>
      <c r="AC1605" s="508"/>
      <c r="AD1605" s="508"/>
      <c r="AE1605" s="508"/>
      <c r="AF1605" s="508"/>
      <c r="AG1605" s="508"/>
      <c r="AH1605" s="508"/>
      <c r="AI1605" s="508"/>
      <c r="AJ1605" s="508"/>
      <c r="AK1605" s="509">
        <f t="shared" si="308"/>
        <v>0</v>
      </c>
      <c r="AL1605" s="509">
        <f t="shared" si="309"/>
        <v>1</v>
      </c>
      <c r="AM1605" s="729">
        <f>IF(Tableau3[[#This Row],[N° pièce]]="",0,(Tableau3[[#This Row],[hors TVA]]+(Tableau3[[#This Row],[hors TVA]]*Tableau3[[#This Row],[Taux TVA]])-(Tableau3[[#This Row],[hors TVA]]*Tableau3[[#This Row],[Taux TVA]]*Tableau3[[#This Row],[Régime TVA Récupération:]]))*Tableau3[[#This Row],[Type 1]])</f>
        <v>0</v>
      </c>
      <c r="AN1605" s="729">
        <f>IF(Tableau3[[#This Row],[N° pièce]]="",0,IF($K$2="pôle",((Tableau3[[#This Row],[hors TVA]]+(Tableau3[[#This Row],[hors TVA]]*$H1605)-(Tableau3[[#This Row],[hors TVA]]*Tableau3[[#This Row],[Taux TVA]]*Tableau3[[#This Row],[Régime TVA Récupération:]]))*Tableau3[[#This Row],[Type 2]]),0))</f>
        <v>0</v>
      </c>
      <c r="AO1605" s="729">
        <f t="shared" si="310"/>
        <v>0</v>
      </c>
      <c r="AP1605" s="255">
        <f t="shared" si="311"/>
        <v>0</v>
      </c>
      <c r="AQ1605" s="506">
        <f t="shared" si="312"/>
        <v>0</v>
      </c>
      <c r="AR1605" s="671"/>
      <c r="AS1605" s="512"/>
      <c r="AT1605" s="513"/>
      <c r="AU1605" s="753"/>
      <c r="AV1605" s="484"/>
      <c r="AW1605" s="484"/>
      <c r="AX1605" s="484"/>
      <c r="AY1605" s="484"/>
      <c r="AZ1605" s="484"/>
    </row>
    <row r="1606" spans="1:52" ht="15" hidden="1">
      <c r="A1606" s="750"/>
      <c r="B1606" s="694"/>
      <c r="C1606" s="695"/>
      <c r="D1606" s="736"/>
      <c r="E1606" s="697"/>
      <c r="F1606" s="697"/>
      <c r="G1606" s="697"/>
      <c r="H1606" s="698">
        <v>0.21</v>
      </c>
      <c r="I1606" s="698">
        <v>1</v>
      </c>
      <c r="J1606" s="699"/>
      <c r="K1606" s="506">
        <f t="shared" si="306"/>
        <v>0</v>
      </c>
      <c r="L1606" s="508">
        <v>1</v>
      </c>
      <c r="M1606" s="508"/>
      <c r="N1606" s="737">
        <f t="shared" si="307"/>
        <v>1</v>
      </c>
      <c r="O1606" s="508"/>
      <c r="P1606" s="508"/>
      <c r="Q1606" s="508"/>
      <c r="R1606" s="508"/>
      <c r="S1606" s="508"/>
      <c r="T1606" s="508"/>
      <c r="U1606" s="508"/>
      <c r="V1606" s="508"/>
      <c r="W1606" s="508"/>
      <c r="X1606" s="508"/>
      <c r="Y1606" s="508"/>
      <c r="Z1606" s="508"/>
      <c r="AA1606" s="508"/>
      <c r="AB1606" s="508"/>
      <c r="AC1606" s="508"/>
      <c r="AD1606" s="508"/>
      <c r="AE1606" s="508"/>
      <c r="AF1606" s="508"/>
      <c r="AG1606" s="508"/>
      <c r="AH1606" s="508"/>
      <c r="AI1606" s="508"/>
      <c r="AJ1606" s="508"/>
      <c r="AK1606" s="509">
        <f t="shared" si="308"/>
        <v>0</v>
      </c>
      <c r="AL1606" s="509">
        <f t="shared" si="309"/>
        <v>1</v>
      </c>
      <c r="AM1606" s="729">
        <f>IF(Tableau3[[#This Row],[N° pièce]]="",0,(Tableau3[[#This Row],[hors TVA]]+(Tableau3[[#This Row],[hors TVA]]*Tableau3[[#This Row],[Taux TVA]])-(Tableau3[[#This Row],[hors TVA]]*Tableau3[[#This Row],[Taux TVA]]*Tableau3[[#This Row],[Régime TVA Récupération:]]))*Tableau3[[#This Row],[Type 1]])</f>
        <v>0</v>
      </c>
      <c r="AN1606" s="729">
        <f>IF(Tableau3[[#This Row],[N° pièce]]="",0,IF($K$2="pôle",((Tableau3[[#This Row],[hors TVA]]+(Tableau3[[#This Row],[hors TVA]]*$H1606)-(Tableau3[[#This Row],[hors TVA]]*Tableau3[[#This Row],[Taux TVA]]*Tableau3[[#This Row],[Régime TVA Récupération:]]))*Tableau3[[#This Row],[Type 2]]),0))</f>
        <v>0</v>
      </c>
      <c r="AO1606" s="729">
        <f t="shared" si="310"/>
        <v>0</v>
      </c>
      <c r="AP1606" s="255">
        <f t="shared" si="311"/>
        <v>0</v>
      </c>
      <c r="AQ1606" s="506">
        <f t="shared" si="312"/>
        <v>0</v>
      </c>
      <c r="AR1606" s="671"/>
      <c r="AS1606" s="512"/>
      <c r="AT1606" s="513"/>
      <c r="AU1606" s="753"/>
      <c r="AV1606" s="484"/>
      <c r="AW1606" s="484"/>
      <c r="AX1606" s="484"/>
      <c r="AY1606" s="484"/>
      <c r="AZ1606" s="484"/>
    </row>
    <row r="1607" spans="1:52" ht="15" hidden="1">
      <c r="A1607" s="750"/>
      <c r="B1607" s="694"/>
      <c r="C1607" s="695"/>
      <c r="D1607" s="736"/>
      <c r="E1607" s="697"/>
      <c r="F1607" s="697"/>
      <c r="G1607" s="697"/>
      <c r="H1607" s="698">
        <v>0.21</v>
      </c>
      <c r="I1607" s="698">
        <v>1</v>
      </c>
      <c r="J1607" s="699"/>
      <c r="K1607" s="506">
        <f t="shared" si="306"/>
        <v>0</v>
      </c>
      <c r="L1607" s="508">
        <v>1</v>
      </c>
      <c r="M1607" s="508"/>
      <c r="N1607" s="737">
        <f t="shared" si="307"/>
        <v>1</v>
      </c>
      <c r="O1607" s="508"/>
      <c r="P1607" s="508"/>
      <c r="Q1607" s="508"/>
      <c r="R1607" s="508"/>
      <c r="S1607" s="508"/>
      <c r="T1607" s="508"/>
      <c r="U1607" s="508"/>
      <c r="V1607" s="508"/>
      <c r="W1607" s="508"/>
      <c r="X1607" s="508"/>
      <c r="Y1607" s="508"/>
      <c r="Z1607" s="508"/>
      <c r="AA1607" s="508"/>
      <c r="AB1607" s="508"/>
      <c r="AC1607" s="508"/>
      <c r="AD1607" s="508"/>
      <c r="AE1607" s="508"/>
      <c r="AF1607" s="508"/>
      <c r="AG1607" s="508"/>
      <c r="AH1607" s="508"/>
      <c r="AI1607" s="508"/>
      <c r="AJ1607" s="508"/>
      <c r="AK1607" s="509">
        <f t="shared" si="308"/>
        <v>0</v>
      </c>
      <c r="AL1607" s="509">
        <f t="shared" si="309"/>
        <v>1</v>
      </c>
      <c r="AM1607" s="729">
        <f>IF(Tableau3[[#This Row],[N° pièce]]="",0,(Tableau3[[#This Row],[hors TVA]]+(Tableau3[[#This Row],[hors TVA]]*Tableau3[[#This Row],[Taux TVA]])-(Tableau3[[#This Row],[hors TVA]]*Tableau3[[#This Row],[Taux TVA]]*Tableau3[[#This Row],[Régime TVA Récupération:]]))*Tableau3[[#This Row],[Type 1]])</f>
        <v>0</v>
      </c>
      <c r="AN1607" s="729">
        <f>IF(Tableau3[[#This Row],[N° pièce]]="",0,IF($K$2="pôle",((Tableau3[[#This Row],[hors TVA]]+(Tableau3[[#This Row],[hors TVA]]*$H1607)-(Tableau3[[#This Row],[hors TVA]]*Tableau3[[#This Row],[Taux TVA]]*Tableau3[[#This Row],[Régime TVA Récupération:]]))*Tableau3[[#This Row],[Type 2]]),0))</f>
        <v>0</v>
      </c>
      <c r="AO1607" s="729">
        <f t="shared" si="310"/>
        <v>0</v>
      </c>
      <c r="AP1607" s="255">
        <f t="shared" si="311"/>
        <v>0</v>
      </c>
      <c r="AQ1607" s="506">
        <f t="shared" si="312"/>
        <v>0</v>
      </c>
      <c r="AR1607" s="671"/>
      <c r="AS1607" s="512"/>
      <c r="AT1607" s="513"/>
      <c r="AU1607" s="753"/>
      <c r="AV1607" s="484"/>
      <c r="AW1607" s="484"/>
      <c r="AX1607" s="484"/>
      <c r="AY1607" s="484"/>
      <c r="AZ1607" s="484"/>
    </row>
    <row r="1608" spans="1:52" ht="15" hidden="1">
      <c r="A1608" s="750"/>
      <c r="B1608" s="694"/>
      <c r="C1608" s="695"/>
      <c r="D1608" s="736"/>
      <c r="E1608" s="697"/>
      <c r="F1608" s="697"/>
      <c r="G1608" s="697"/>
      <c r="H1608" s="698">
        <v>0.21</v>
      </c>
      <c r="I1608" s="698">
        <v>1</v>
      </c>
      <c r="J1608" s="699"/>
      <c r="K1608" s="506">
        <f t="shared" si="306"/>
        <v>0</v>
      </c>
      <c r="L1608" s="508">
        <v>1</v>
      </c>
      <c r="M1608" s="508"/>
      <c r="N1608" s="737">
        <f t="shared" si="307"/>
        <v>1</v>
      </c>
      <c r="O1608" s="508"/>
      <c r="P1608" s="508"/>
      <c r="Q1608" s="508"/>
      <c r="R1608" s="508"/>
      <c r="S1608" s="508"/>
      <c r="T1608" s="508"/>
      <c r="U1608" s="508"/>
      <c r="V1608" s="508"/>
      <c r="W1608" s="508"/>
      <c r="X1608" s="508"/>
      <c r="Y1608" s="508"/>
      <c r="Z1608" s="508"/>
      <c r="AA1608" s="508"/>
      <c r="AB1608" s="508"/>
      <c r="AC1608" s="508"/>
      <c r="AD1608" s="508"/>
      <c r="AE1608" s="508"/>
      <c r="AF1608" s="508"/>
      <c r="AG1608" s="508"/>
      <c r="AH1608" s="508"/>
      <c r="AI1608" s="508"/>
      <c r="AJ1608" s="508"/>
      <c r="AK1608" s="509">
        <f t="shared" si="308"/>
        <v>0</v>
      </c>
      <c r="AL1608" s="509">
        <f t="shared" si="309"/>
        <v>1</v>
      </c>
      <c r="AM1608" s="729">
        <f>IF(Tableau3[[#This Row],[N° pièce]]="",0,(Tableau3[[#This Row],[hors TVA]]+(Tableau3[[#This Row],[hors TVA]]*Tableau3[[#This Row],[Taux TVA]])-(Tableau3[[#This Row],[hors TVA]]*Tableau3[[#This Row],[Taux TVA]]*Tableau3[[#This Row],[Régime TVA Récupération:]]))*Tableau3[[#This Row],[Type 1]])</f>
        <v>0</v>
      </c>
      <c r="AN1608" s="729">
        <f>IF(Tableau3[[#This Row],[N° pièce]]="",0,IF($K$2="pôle",((Tableau3[[#This Row],[hors TVA]]+(Tableau3[[#This Row],[hors TVA]]*$H1608)-(Tableau3[[#This Row],[hors TVA]]*Tableau3[[#This Row],[Taux TVA]]*Tableau3[[#This Row],[Régime TVA Récupération:]]))*Tableau3[[#This Row],[Type 2]]),0))</f>
        <v>0</v>
      </c>
      <c r="AO1608" s="729">
        <f t="shared" si="310"/>
        <v>0</v>
      </c>
      <c r="AP1608" s="255">
        <f t="shared" si="311"/>
        <v>0</v>
      </c>
      <c r="AQ1608" s="506">
        <f t="shared" si="312"/>
        <v>0</v>
      </c>
      <c r="AR1608" s="671"/>
      <c r="AS1608" s="512"/>
      <c r="AT1608" s="513"/>
      <c r="AU1608" s="753"/>
      <c r="AV1608" s="484"/>
      <c r="AW1608" s="484"/>
      <c r="AX1608" s="484"/>
      <c r="AY1608" s="484"/>
      <c r="AZ1608" s="484"/>
    </row>
    <row r="1609" spans="1:52" ht="15" hidden="1">
      <c r="A1609" s="750"/>
      <c r="B1609" s="694"/>
      <c r="C1609" s="695"/>
      <c r="D1609" s="736"/>
      <c r="E1609" s="697"/>
      <c r="F1609" s="697"/>
      <c r="G1609" s="697"/>
      <c r="H1609" s="698">
        <v>0.21</v>
      </c>
      <c r="I1609" s="698">
        <v>1</v>
      </c>
      <c r="J1609" s="699"/>
      <c r="K1609" s="506">
        <f t="shared" si="306"/>
        <v>0</v>
      </c>
      <c r="L1609" s="508">
        <v>1</v>
      </c>
      <c r="M1609" s="508"/>
      <c r="N1609" s="737">
        <f t="shared" si="307"/>
        <v>1</v>
      </c>
      <c r="O1609" s="508"/>
      <c r="P1609" s="508"/>
      <c r="Q1609" s="508"/>
      <c r="R1609" s="508"/>
      <c r="S1609" s="508"/>
      <c r="T1609" s="508"/>
      <c r="U1609" s="508"/>
      <c r="V1609" s="508"/>
      <c r="W1609" s="508"/>
      <c r="X1609" s="508"/>
      <c r="Y1609" s="508"/>
      <c r="Z1609" s="508"/>
      <c r="AA1609" s="508"/>
      <c r="AB1609" s="508"/>
      <c r="AC1609" s="508"/>
      <c r="AD1609" s="508"/>
      <c r="AE1609" s="508"/>
      <c r="AF1609" s="508"/>
      <c r="AG1609" s="508"/>
      <c r="AH1609" s="508"/>
      <c r="AI1609" s="508"/>
      <c r="AJ1609" s="508"/>
      <c r="AK1609" s="509">
        <f t="shared" si="308"/>
        <v>0</v>
      </c>
      <c r="AL1609" s="509">
        <f t="shared" si="309"/>
        <v>1</v>
      </c>
      <c r="AM1609" s="729">
        <f>IF(Tableau3[[#This Row],[N° pièce]]="",0,(Tableau3[[#This Row],[hors TVA]]+(Tableau3[[#This Row],[hors TVA]]*Tableau3[[#This Row],[Taux TVA]])-(Tableau3[[#This Row],[hors TVA]]*Tableau3[[#This Row],[Taux TVA]]*Tableau3[[#This Row],[Régime TVA Récupération:]]))*Tableau3[[#This Row],[Type 1]])</f>
        <v>0</v>
      </c>
      <c r="AN1609" s="729">
        <f>IF(Tableau3[[#This Row],[N° pièce]]="",0,IF($K$2="pôle",((Tableau3[[#This Row],[hors TVA]]+(Tableau3[[#This Row],[hors TVA]]*$H1609)-(Tableau3[[#This Row],[hors TVA]]*Tableau3[[#This Row],[Taux TVA]]*Tableau3[[#This Row],[Régime TVA Récupération:]]))*Tableau3[[#This Row],[Type 2]]),0))</f>
        <v>0</v>
      </c>
      <c r="AO1609" s="729">
        <f t="shared" si="310"/>
        <v>0</v>
      </c>
      <c r="AP1609" s="255">
        <f t="shared" si="311"/>
        <v>0</v>
      </c>
      <c r="AQ1609" s="506">
        <f t="shared" si="312"/>
        <v>0</v>
      </c>
      <c r="AR1609" s="671"/>
      <c r="AS1609" s="512"/>
      <c r="AT1609" s="513"/>
      <c r="AU1609" s="753"/>
      <c r="AV1609" s="484"/>
      <c r="AW1609" s="484"/>
      <c r="AX1609" s="484"/>
      <c r="AY1609" s="484"/>
      <c r="AZ1609" s="484"/>
    </row>
    <row r="1610" spans="1:52" ht="15" hidden="1">
      <c r="A1610" s="750"/>
      <c r="B1610" s="694"/>
      <c r="C1610" s="695"/>
      <c r="D1610" s="736"/>
      <c r="E1610" s="697"/>
      <c r="F1610" s="697"/>
      <c r="G1610" s="697"/>
      <c r="H1610" s="698">
        <v>0.21</v>
      </c>
      <c r="I1610" s="698">
        <v>1</v>
      </c>
      <c r="J1610" s="699"/>
      <c r="K1610" s="506">
        <f t="shared" si="306"/>
        <v>0</v>
      </c>
      <c r="L1610" s="508">
        <v>1</v>
      </c>
      <c r="M1610" s="508"/>
      <c r="N1610" s="737">
        <f t="shared" si="307"/>
        <v>1</v>
      </c>
      <c r="O1610" s="508"/>
      <c r="P1610" s="508"/>
      <c r="Q1610" s="508"/>
      <c r="R1610" s="508"/>
      <c r="S1610" s="508"/>
      <c r="T1610" s="508"/>
      <c r="U1610" s="508"/>
      <c r="V1610" s="508"/>
      <c r="W1610" s="508"/>
      <c r="X1610" s="508"/>
      <c r="Y1610" s="508"/>
      <c r="Z1610" s="508"/>
      <c r="AA1610" s="508"/>
      <c r="AB1610" s="508"/>
      <c r="AC1610" s="508"/>
      <c r="AD1610" s="508"/>
      <c r="AE1610" s="508"/>
      <c r="AF1610" s="508"/>
      <c r="AG1610" s="508"/>
      <c r="AH1610" s="508"/>
      <c r="AI1610" s="508"/>
      <c r="AJ1610" s="508"/>
      <c r="AK1610" s="509">
        <f t="shared" si="308"/>
        <v>0</v>
      </c>
      <c r="AL1610" s="509">
        <f t="shared" si="309"/>
        <v>1</v>
      </c>
      <c r="AM1610" s="729">
        <f>IF(Tableau3[[#This Row],[N° pièce]]="",0,(Tableau3[[#This Row],[hors TVA]]+(Tableau3[[#This Row],[hors TVA]]*Tableau3[[#This Row],[Taux TVA]])-(Tableau3[[#This Row],[hors TVA]]*Tableau3[[#This Row],[Taux TVA]]*Tableau3[[#This Row],[Régime TVA Récupération:]]))*Tableau3[[#This Row],[Type 1]])</f>
        <v>0</v>
      </c>
      <c r="AN1610" s="729">
        <f>IF(Tableau3[[#This Row],[N° pièce]]="",0,IF($K$2="pôle",((Tableau3[[#This Row],[hors TVA]]+(Tableau3[[#This Row],[hors TVA]]*$H1610)-(Tableau3[[#This Row],[hors TVA]]*Tableau3[[#This Row],[Taux TVA]]*Tableau3[[#This Row],[Régime TVA Récupération:]]))*Tableau3[[#This Row],[Type 2]]),0))</f>
        <v>0</v>
      </c>
      <c r="AO1610" s="729">
        <f t="shared" si="310"/>
        <v>0</v>
      </c>
      <c r="AP1610" s="255">
        <f t="shared" si="311"/>
        <v>0</v>
      </c>
      <c r="AQ1610" s="506">
        <f t="shared" si="312"/>
        <v>0</v>
      </c>
      <c r="AR1610" s="671"/>
      <c r="AS1610" s="512"/>
      <c r="AT1610" s="513"/>
      <c r="AU1610" s="753"/>
      <c r="AV1610" s="484"/>
      <c r="AW1610" s="484"/>
      <c r="AX1610" s="484"/>
      <c r="AY1610" s="484"/>
      <c r="AZ1610" s="484"/>
    </row>
    <row r="1611" spans="1:52" ht="15" hidden="1">
      <c r="A1611" s="750"/>
      <c r="B1611" s="694"/>
      <c r="C1611" s="695"/>
      <c r="D1611" s="736"/>
      <c r="E1611" s="697"/>
      <c r="F1611" s="697"/>
      <c r="G1611" s="697"/>
      <c r="H1611" s="698">
        <v>0.21</v>
      </c>
      <c r="I1611" s="698">
        <v>1</v>
      </c>
      <c r="J1611" s="699"/>
      <c r="K1611" s="506">
        <f t="shared" si="306"/>
        <v>0</v>
      </c>
      <c r="L1611" s="508">
        <v>1</v>
      </c>
      <c r="M1611" s="508"/>
      <c r="N1611" s="737">
        <f t="shared" si="307"/>
        <v>1</v>
      </c>
      <c r="O1611" s="508"/>
      <c r="P1611" s="508"/>
      <c r="Q1611" s="508"/>
      <c r="R1611" s="508"/>
      <c r="S1611" s="508"/>
      <c r="T1611" s="508"/>
      <c r="U1611" s="508"/>
      <c r="V1611" s="508"/>
      <c r="W1611" s="508"/>
      <c r="X1611" s="508"/>
      <c r="Y1611" s="508"/>
      <c r="Z1611" s="508"/>
      <c r="AA1611" s="508"/>
      <c r="AB1611" s="508"/>
      <c r="AC1611" s="508"/>
      <c r="AD1611" s="508"/>
      <c r="AE1611" s="508"/>
      <c r="AF1611" s="508"/>
      <c r="AG1611" s="508"/>
      <c r="AH1611" s="508"/>
      <c r="AI1611" s="508"/>
      <c r="AJ1611" s="508"/>
      <c r="AK1611" s="509">
        <f t="shared" si="308"/>
        <v>0</v>
      </c>
      <c r="AL1611" s="509">
        <f t="shared" si="309"/>
        <v>1</v>
      </c>
      <c r="AM1611" s="729">
        <f>IF(Tableau3[[#This Row],[N° pièce]]="",0,(Tableau3[[#This Row],[hors TVA]]+(Tableau3[[#This Row],[hors TVA]]*Tableau3[[#This Row],[Taux TVA]])-(Tableau3[[#This Row],[hors TVA]]*Tableau3[[#This Row],[Taux TVA]]*Tableau3[[#This Row],[Régime TVA Récupération:]]))*Tableau3[[#This Row],[Type 1]])</f>
        <v>0</v>
      </c>
      <c r="AN1611" s="729">
        <f>IF(Tableau3[[#This Row],[N° pièce]]="",0,IF($K$2="pôle",((Tableau3[[#This Row],[hors TVA]]+(Tableau3[[#This Row],[hors TVA]]*$H1611)-(Tableau3[[#This Row],[hors TVA]]*Tableau3[[#This Row],[Taux TVA]]*Tableau3[[#This Row],[Régime TVA Récupération:]]))*Tableau3[[#This Row],[Type 2]]),0))</f>
        <v>0</v>
      </c>
      <c r="AO1611" s="729">
        <f t="shared" si="310"/>
        <v>0</v>
      </c>
      <c r="AP1611" s="255">
        <f t="shared" si="311"/>
        <v>0</v>
      </c>
      <c r="AQ1611" s="506">
        <f t="shared" si="312"/>
        <v>0</v>
      </c>
      <c r="AR1611" s="671"/>
      <c r="AS1611" s="512"/>
      <c r="AT1611" s="513"/>
      <c r="AU1611" s="753"/>
      <c r="AV1611" s="484"/>
      <c r="AW1611" s="484"/>
      <c r="AX1611" s="484"/>
      <c r="AY1611" s="484"/>
      <c r="AZ1611" s="484"/>
    </row>
    <row r="1612" spans="1:52" ht="15" hidden="1">
      <c r="A1612" s="750"/>
      <c r="B1612" s="694"/>
      <c r="C1612" s="695"/>
      <c r="D1612" s="736"/>
      <c r="E1612" s="697"/>
      <c r="F1612" s="697"/>
      <c r="G1612" s="697"/>
      <c r="H1612" s="698">
        <v>0.21</v>
      </c>
      <c r="I1612" s="698">
        <v>1</v>
      </c>
      <c r="J1612" s="699"/>
      <c r="K1612" s="506">
        <f t="shared" si="306"/>
        <v>0</v>
      </c>
      <c r="L1612" s="508">
        <v>1</v>
      </c>
      <c r="M1612" s="508"/>
      <c r="N1612" s="737">
        <f t="shared" si="307"/>
        <v>1</v>
      </c>
      <c r="O1612" s="508"/>
      <c r="P1612" s="508"/>
      <c r="Q1612" s="508"/>
      <c r="R1612" s="508"/>
      <c r="S1612" s="508"/>
      <c r="T1612" s="508"/>
      <c r="U1612" s="508"/>
      <c r="V1612" s="508"/>
      <c r="W1612" s="508"/>
      <c r="X1612" s="508"/>
      <c r="Y1612" s="508"/>
      <c r="Z1612" s="508"/>
      <c r="AA1612" s="508"/>
      <c r="AB1612" s="508"/>
      <c r="AC1612" s="508"/>
      <c r="AD1612" s="508"/>
      <c r="AE1612" s="508"/>
      <c r="AF1612" s="508"/>
      <c r="AG1612" s="508"/>
      <c r="AH1612" s="508"/>
      <c r="AI1612" s="508"/>
      <c r="AJ1612" s="508"/>
      <c r="AK1612" s="509">
        <f t="shared" si="308"/>
        <v>0</v>
      </c>
      <c r="AL1612" s="509">
        <f t="shared" si="309"/>
        <v>1</v>
      </c>
      <c r="AM1612" s="729">
        <f>IF(Tableau3[[#This Row],[N° pièce]]="",0,(Tableau3[[#This Row],[hors TVA]]+(Tableau3[[#This Row],[hors TVA]]*Tableau3[[#This Row],[Taux TVA]])-(Tableau3[[#This Row],[hors TVA]]*Tableau3[[#This Row],[Taux TVA]]*Tableau3[[#This Row],[Régime TVA Récupération:]]))*Tableau3[[#This Row],[Type 1]])</f>
        <v>0</v>
      </c>
      <c r="AN1612" s="729">
        <f>IF(Tableau3[[#This Row],[N° pièce]]="",0,IF($K$2="pôle",((Tableau3[[#This Row],[hors TVA]]+(Tableau3[[#This Row],[hors TVA]]*$H1612)-(Tableau3[[#This Row],[hors TVA]]*Tableau3[[#This Row],[Taux TVA]]*Tableau3[[#This Row],[Régime TVA Récupération:]]))*Tableau3[[#This Row],[Type 2]]),0))</f>
        <v>0</v>
      </c>
      <c r="AO1612" s="729">
        <f t="shared" si="310"/>
        <v>0</v>
      </c>
      <c r="AP1612" s="255">
        <f t="shared" si="311"/>
        <v>0</v>
      </c>
      <c r="AQ1612" s="506">
        <f t="shared" si="312"/>
        <v>0</v>
      </c>
      <c r="AR1612" s="671"/>
      <c r="AS1612" s="512"/>
      <c r="AT1612" s="513"/>
      <c r="AU1612" s="753"/>
      <c r="AV1612" s="484"/>
      <c r="AW1612" s="484"/>
      <c r="AX1612" s="484"/>
      <c r="AY1612" s="484"/>
      <c r="AZ1612" s="484"/>
    </row>
    <row r="1613" spans="1:52" ht="15" hidden="1">
      <c r="A1613" s="750"/>
      <c r="B1613" s="694"/>
      <c r="C1613" s="695"/>
      <c r="D1613" s="736"/>
      <c r="E1613" s="697"/>
      <c r="F1613" s="697"/>
      <c r="G1613" s="697"/>
      <c r="H1613" s="698">
        <v>0.21</v>
      </c>
      <c r="I1613" s="698">
        <v>1</v>
      </c>
      <c r="J1613" s="699"/>
      <c r="K1613" s="506">
        <f t="shared" si="306"/>
        <v>0</v>
      </c>
      <c r="L1613" s="508">
        <v>1</v>
      </c>
      <c r="M1613" s="508"/>
      <c r="N1613" s="737">
        <f t="shared" si="307"/>
        <v>1</v>
      </c>
      <c r="O1613" s="508"/>
      <c r="P1613" s="508"/>
      <c r="Q1613" s="508"/>
      <c r="R1613" s="508"/>
      <c r="S1613" s="508"/>
      <c r="T1613" s="508"/>
      <c r="U1613" s="508"/>
      <c r="V1613" s="508"/>
      <c r="W1613" s="508"/>
      <c r="X1613" s="508"/>
      <c r="Y1613" s="508"/>
      <c r="Z1613" s="508"/>
      <c r="AA1613" s="508"/>
      <c r="AB1613" s="508"/>
      <c r="AC1613" s="508"/>
      <c r="AD1613" s="508"/>
      <c r="AE1613" s="508"/>
      <c r="AF1613" s="508"/>
      <c r="AG1613" s="508"/>
      <c r="AH1613" s="508"/>
      <c r="AI1613" s="508"/>
      <c r="AJ1613" s="508"/>
      <c r="AK1613" s="509">
        <f t="shared" si="308"/>
        <v>0</v>
      </c>
      <c r="AL1613" s="509">
        <f t="shared" si="309"/>
        <v>1</v>
      </c>
      <c r="AM1613" s="729">
        <f>IF(Tableau3[[#This Row],[N° pièce]]="",0,(Tableau3[[#This Row],[hors TVA]]+(Tableau3[[#This Row],[hors TVA]]*Tableau3[[#This Row],[Taux TVA]])-(Tableau3[[#This Row],[hors TVA]]*Tableau3[[#This Row],[Taux TVA]]*Tableau3[[#This Row],[Régime TVA Récupération:]]))*Tableau3[[#This Row],[Type 1]])</f>
        <v>0</v>
      </c>
      <c r="AN1613" s="729">
        <f>IF(Tableau3[[#This Row],[N° pièce]]="",0,IF($K$2="pôle",((Tableau3[[#This Row],[hors TVA]]+(Tableau3[[#This Row],[hors TVA]]*$H1613)-(Tableau3[[#This Row],[hors TVA]]*Tableau3[[#This Row],[Taux TVA]]*Tableau3[[#This Row],[Régime TVA Récupération:]]))*Tableau3[[#This Row],[Type 2]]),0))</f>
        <v>0</v>
      </c>
      <c r="AO1613" s="729">
        <f t="shared" si="310"/>
        <v>0</v>
      </c>
      <c r="AP1613" s="255">
        <f t="shared" si="311"/>
        <v>0</v>
      </c>
      <c r="AQ1613" s="506">
        <f t="shared" si="312"/>
        <v>0</v>
      </c>
      <c r="AR1613" s="671"/>
      <c r="AS1613" s="512"/>
      <c r="AT1613" s="513"/>
      <c r="AU1613" s="753"/>
      <c r="AV1613" s="484"/>
      <c r="AW1613" s="484"/>
      <c r="AX1613" s="484"/>
      <c r="AY1613" s="484"/>
      <c r="AZ1613" s="484"/>
    </row>
    <row r="1614" spans="1:52" ht="15" hidden="1">
      <c r="A1614" s="750"/>
      <c r="B1614" s="694"/>
      <c r="C1614" s="695"/>
      <c r="D1614" s="736"/>
      <c r="E1614" s="697"/>
      <c r="F1614" s="697"/>
      <c r="G1614" s="697"/>
      <c r="H1614" s="698">
        <v>0.21</v>
      </c>
      <c r="I1614" s="698">
        <v>1</v>
      </c>
      <c r="J1614" s="699"/>
      <c r="K1614" s="506">
        <f t="shared" si="306"/>
        <v>0</v>
      </c>
      <c r="L1614" s="508">
        <v>1</v>
      </c>
      <c r="M1614" s="508"/>
      <c r="N1614" s="737">
        <f t="shared" si="307"/>
        <v>1</v>
      </c>
      <c r="O1614" s="508"/>
      <c r="P1614" s="508"/>
      <c r="Q1614" s="508"/>
      <c r="R1614" s="508"/>
      <c r="S1614" s="508"/>
      <c r="T1614" s="508"/>
      <c r="U1614" s="508"/>
      <c r="V1614" s="508"/>
      <c r="W1614" s="508"/>
      <c r="X1614" s="508"/>
      <c r="Y1614" s="508"/>
      <c r="Z1614" s="508"/>
      <c r="AA1614" s="508"/>
      <c r="AB1614" s="508"/>
      <c r="AC1614" s="508"/>
      <c r="AD1614" s="508"/>
      <c r="AE1614" s="508"/>
      <c r="AF1614" s="508"/>
      <c r="AG1614" s="508"/>
      <c r="AH1614" s="508"/>
      <c r="AI1614" s="508"/>
      <c r="AJ1614" s="508"/>
      <c r="AK1614" s="509">
        <f t="shared" si="308"/>
        <v>0</v>
      </c>
      <c r="AL1614" s="509">
        <f t="shared" si="309"/>
        <v>1</v>
      </c>
      <c r="AM1614" s="729">
        <f>IF(Tableau3[[#This Row],[N° pièce]]="",0,(Tableau3[[#This Row],[hors TVA]]+(Tableau3[[#This Row],[hors TVA]]*Tableau3[[#This Row],[Taux TVA]])-(Tableau3[[#This Row],[hors TVA]]*Tableau3[[#This Row],[Taux TVA]]*Tableau3[[#This Row],[Régime TVA Récupération:]]))*Tableau3[[#This Row],[Type 1]])</f>
        <v>0</v>
      </c>
      <c r="AN1614" s="729">
        <f>IF(Tableau3[[#This Row],[N° pièce]]="",0,IF($K$2="pôle",((Tableau3[[#This Row],[hors TVA]]+(Tableau3[[#This Row],[hors TVA]]*$H1614)-(Tableau3[[#This Row],[hors TVA]]*Tableau3[[#This Row],[Taux TVA]]*Tableau3[[#This Row],[Régime TVA Récupération:]]))*Tableau3[[#This Row],[Type 2]]),0))</f>
        <v>0</v>
      </c>
      <c r="AO1614" s="729">
        <f t="shared" si="310"/>
        <v>0</v>
      </c>
      <c r="AP1614" s="255">
        <f t="shared" si="311"/>
        <v>0</v>
      </c>
      <c r="AQ1614" s="506">
        <f t="shared" si="312"/>
        <v>0</v>
      </c>
      <c r="AR1614" s="671"/>
      <c r="AS1614" s="512"/>
      <c r="AT1614" s="513"/>
      <c r="AU1614" s="753"/>
      <c r="AV1614" s="484"/>
      <c r="AW1614" s="484"/>
      <c r="AX1614" s="484"/>
      <c r="AY1614" s="484"/>
      <c r="AZ1614" s="484"/>
    </row>
    <row r="1615" spans="1:52" ht="15" hidden="1">
      <c r="A1615" s="750"/>
      <c r="B1615" s="694"/>
      <c r="C1615" s="695"/>
      <c r="D1615" s="736"/>
      <c r="E1615" s="697"/>
      <c r="F1615" s="697"/>
      <c r="G1615" s="697"/>
      <c r="H1615" s="698">
        <v>0.21</v>
      </c>
      <c r="I1615" s="698">
        <v>1</v>
      </c>
      <c r="J1615" s="699"/>
      <c r="K1615" s="506">
        <f t="shared" si="306"/>
        <v>0</v>
      </c>
      <c r="L1615" s="508">
        <v>1</v>
      </c>
      <c r="M1615" s="508"/>
      <c r="N1615" s="737">
        <f t="shared" si="307"/>
        <v>1</v>
      </c>
      <c r="O1615" s="508"/>
      <c r="P1615" s="508"/>
      <c r="Q1615" s="508"/>
      <c r="R1615" s="508"/>
      <c r="S1615" s="508"/>
      <c r="T1615" s="508"/>
      <c r="U1615" s="508"/>
      <c r="V1615" s="508"/>
      <c r="W1615" s="508"/>
      <c r="X1615" s="508"/>
      <c r="Y1615" s="508"/>
      <c r="Z1615" s="508"/>
      <c r="AA1615" s="508"/>
      <c r="AB1615" s="508"/>
      <c r="AC1615" s="508"/>
      <c r="AD1615" s="508"/>
      <c r="AE1615" s="508"/>
      <c r="AF1615" s="508"/>
      <c r="AG1615" s="508"/>
      <c r="AH1615" s="508"/>
      <c r="AI1615" s="508"/>
      <c r="AJ1615" s="508"/>
      <c r="AK1615" s="509">
        <f t="shared" si="308"/>
        <v>0</v>
      </c>
      <c r="AL1615" s="509">
        <f t="shared" si="309"/>
        <v>1</v>
      </c>
      <c r="AM1615" s="729">
        <f>IF(Tableau3[[#This Row],[N° pièce]]="",0,(Tableau3[[#This Row],[hors TVA]]+(Tableau3[[#This Row],[hors TVA]]*Tableau3[[#This Row],[Taux TVA]])-(Tableau3[[#This Row],[hors TVA]]*Tableau3[[#This Row],[Taux TVA]]*Tableau3[[#This Row],[Régime TVA Récupération:]]))*Tableau3[[#This Row],[Type 1]])</f>
        <v>0</v>
      </c>
      <c r="AN1615" s="729">
        <f>IF(Tableau3[[#This Row],[N° pièce]]="",0,IF($K$2="pôle",((Tableau3[[#This Row],[hors TVA]]+(Tableau3[[#This Row],[hors TVA]]*$H1615)-(Tableau3[[#This Row],[hors TVA]]*Tableau3[[#This Row],[Taux TVA]]*Tableau3[[#This Row],[Régime TVA Récupération:]]))*Tableau3[[#This Row],[Type 2]]),0))</f>
        <v>0</v>
      </c>
      <c r="AO1615" s="729">
        <f t="shared" si="310"/>
        <v>0</v>
      </c>
      <c r="AP1615" s="255">
        <f t="shared" si="311"/>
        <v>0</v>
      </c>
      <c r="AQ1615" s="506">
        <f t="shared" si="312"/>
        <v>0</v>
      </c>
      <c r="AR1615" s="671"/>
      <c r="AS1615" s="512"/>
      <c r="AT1615" s="513"/>
      <c r="AU1615" s="753"/>
      <c r="AV1615" s="484"/>
      <c r="AW1615" s="484"/>
      <c r="AX1615" s="484"/>
      <c r="AY1615" s="484"/>
      <c r="AZ1615" s="484"/>
    </row>
    <row r="1616" spans="1:52" ht="15" hidden="1">
      <c r="A1616" s="750"/>
      <c r="B1616" s="694"/>
      <c r="C1616" s="695"/>
      <c r="D1616" s="736"/>
      <c r="E1616" s="697"/>
      <c r="F1616" s="697"/>
      <c r="G1616" s="697"/>
      <c r="H1616" s="698">
        <v>0.21</v>
      </c>
      <c r="I1616" s="698">
        <v>1</v>
      </c>
      <c r="J1616" s="699"/>
      <c r="K1616" s="506">
        <f t="shared" si="306"/>
        <v>0</v>
      </c>
      <c r="L1616" s="508">
        <v>1</v>
      </c>
      <c r="M1616" s="508"/>
      <c r="N1616" s="737">
        <f t="shared" si="307"/>
        <v>1</v>
      </c>
      <c r="O1616" s="508"/>
      <c r="P1616" s="508"/>
      <c r="Q1616" s="508"/>
      <c r="R1616" s="508"/>
      <c r="S1616" s="508"/>
      <c r="T1616" s="508"/>
      <c r="U1616" s="508"/>
      <c r="V1616" s="508"/>
      <c r="W1616" s="508"/>
      <c r="X1616" s="508"/>
      <c r="Y1616" s="508"/>
      <c r="Z1616" s="508"/>
      <c r="AA1616" s="508"/>
      <c r="AB1616" s="508"/>
      <c r="AC1616" s="508"/>
      <c r="AD1616" s="508"/>
      <c r="AE1616" s="508"/>
      <c r="AF1616" s="508"/>
      <c r="AG1616" s="508"/>
      <c r="AH1616" s="508"/>
      <c r="AI1616" s="508"/>
      <c r="AJ1616" s="508"/>
      <c r="AK1616" s="509">
        <f t="shared" si="308"/>
        <v>0</v>
      </c>
      <c r="AL1616" s="509">
        <f t="shared" si="309"/>
        <v>1</v>
      </c>
      <c r="AM1616" s="729">
        <f>IF(Tableau3[[#This Row],[N° pièce]]="",0,(Tableau3[[#This Row],[hors TVA]]+(Tableau3[[#This Row],[hors TVA]]*Tableau3[[#This Row],[Taux TVA]])-(Tableau3[[#This Row],[hors TVA]]*Tableau3[[#This Row],[Taux TVA]]*Tableau3[[#This Row],[Régime TVA Récupération:]]))*Tableau3[[#This Row],[Type 1]])</f>
        <v>0</v>
      </c>
      <c r="AN1616" s="729">
        <f>IF(Tableau3[[#This Row],[N° pièce]]="",0,IF($K$2="pôle",((Tableau3[[#This Row],[hors TVA]]+(Tableau3[[#This Row],[hors TVA]]*$H1616)-(Tableau3[[#This Row],[hors TVA]]*Tableau3[[#This Row],[Taux TVA]]*Tableau3[[#This Row],[Régime TVA Récupération:]]))*Tableau3[[#This Row],[Type 2]]),0))</f>
        <v>0</v>
      </c>
      <c r="AO1616" s="729">
        <f t="shared" si="310"/>
        <v>0</v>
      </c>
      <c r="AP1616" s="255">
        <f t="shared" si="311"/>
        <v>0</v>
      </c>
      <c r="AQ1616" s="506">
        <f t="shared" si="312"/>
        <v>0</v>
      </c>
      <c r="AR1616" s="671"/>
      <c r="AS1616" s="512"/>
      <c r="AT1616" s="513"/>
      <c r="AU1616" s="753"/>
      <c r="AV1616" s="484"/>
      <c r="AW1616" s="484"/>
      <c r="AX1616" s="484"/>
      <c r="AY1616" s="484"/>
      <c r="AZ1616" s="484"/>
    </row>
    <row r="1617" spans="1:52" ht="15" hidden="1">
      <c r="A1617" s="750"/>
      <c r="B1617" s="694"/>
      <c r="C1617" s="695"/>
      <c r="D1617" s="736"/>
      <c r="E1617" s="697"/>
      <c r="F1617" s="697"/>
      <c r="G1617" s="697"/>
      <c r="H1617" s="698">
        <v>0.21</v>
      </c>
      <c r="I1617" s="698">
        <v>1</v>
      </c>
      <c r="J1617" s="699"/>
      <c r="K1617" s="506">
        <f t="shared" si="306"/>
        <v>0</v>
      </c>
      <c r="L1617" s="508">
        <v>1</v>
      </c>
      <c r="M1617" s="508"/>
      <c r="N1617" s="737">
        <f t="shared" si="307"/>
        <v>1</v>
      </c>
      <c r="O1617" s="508"/>
      <c r="P1617" s="508"/>
      <c r="Q1617" s="508"/>
      <c r="R1617" s="508"/>
      <c r="S1617" s="508"/>
      <c r="T1617" s="508"/>
      <c r="U1617" s="508"/>
      <c r="V1617" s="508"/>
      <c r="W1617" s="508"/>
      <c r="X1617" s="508"/>
      <c r="Y1617" s="508"/>
      <c r="Z1617" s="508"/>
      <c r="AA1617" s="508"/>
      <c r="AB1617" s="508"/>
      <c r="AC1617" s="508"/>
      <c r="AD1617" s="508"/>
      <c r="AE1617" s="508"/>
      <c r="AF1617" s="508"/>
      <c r="AG1617" s="508"/>
      <c r="AH1617" s="508"/>
      <c r="AI1617" s="508"/>
      <c r="AJ1617" s="508"/>
      <c r="AK1617" s="509">
        <f t="shared" si="308"/>
        <v>0</v>
      </c>
      <c r="AL1617" s="509">
        <f t="shared" si="309"/>
        <v>1</v>
      </c>
      <c r="AM1617" s="729">
        <f>IF(Tableau3[[#This Row],[N° pièce]]="",0,(Tableau3[[#This Row],[hors TVA]]+(Tableau3[[#This Row],[hors TVA]]*Tableau3[[#This Row],[Taux TVA]])-(Tableau3[[#This Row],[hors TVA]]*Tableau3[[#This Row],[Taux TVA]]*Tableau3[[#This Row],[Régime TVA Récupération:]]))*Tableau3[[#This Row],[Type 1]])</f>
        <v>0</v>
      </c>
      <c r="AN1617" s="729">
        <f>IF(Tableau3[[#This Row],[N° pièce]]="",0,IF($K$2="pôle",((Tableau3[[#This Row],[hors TVA]]+(Tableau3[[#This Row],[hors TVA]]*$H1617)-(Tableau3[[#This Row],[hors TVA]]*Tableau3[[#This Row],[Taux TVA]]*Tableau3[[#This Row],[Régime TVA Récupération:]]))*Tableau3[[#This Row],[Type 2]]),0))</f>
        <v>0</v>
      </c>
      <c r="AO1617" s="729">
        <f t="shared" si="310"/>
        <v>0</v>
      </c>
      <c r="AP1617" s="255">
        <f t="shared" si="311"/>
        <v>0</v>
      </c>
      <c r="AQ1617" s="506">
        <f t="shared" si="312"/>
        <v>0</v>
      </c>
      <c r="AR1617" s="671"/>
      <c r="AS1617" s="512"/>
      <c r="AT1617" s="513"/>
      <c r="AU1617" s="753"/>
      <c r="AV1617" s="484"/>
      <c r="AW1617" s="484"/>
      <c r="AX1617" s="484"/>
      <c r="AY1617" s="484"/>
      <c r="AZ1617" s="484"/>
    </row>
    <row r="1618" spans="1:52" ht="15" hidden="1">
      <c r="A1618" s="750"/>
      <c r="B1618" s="694"/>
      <c r="C1618" s="695"/>
      <c r="D1618" s="736"/>
      <c r="E1618" s="697"/>
      <c r="F1618" s="697"/>
      <c r="G1618" s="697"/>
      <c r="H1618" s="698">
        <v>0.21</v>
      </c>
      <c r="I1618" s="698">
        <v>1</v>
      </c>
      <c r="J1618" s="699"/>
      <c r="K1618" s="506">
        <f t="shared" si="306"/>
        <v>0</v>
      </c>
      <c r="L1618" s="508">
        <v>1</v>
      </c>
      <c r="M1618" s="508"/>
      <c r="N1618" s="737">
        <f t="shared" si="307"/>
        <v>1</v>
      </c>
      <c r="O1618" s="508"/>
      <c r="P1618" s="508"/>
      <c r="Q1618" s="508"/>
      <c r="R1618" s="508"/>
      <c r="S1618" s="508"/>
      <c r="T1618" s="508"/>
      <c r="U1618" s="508"/>
      <c r="V1618" s="508"/>
      <c r="W1618" s="508"/>
      <c r="X1618" s="508"/>
      <c r="Y1618" s="508"/>
      <c r="Z1618" s="508"/>
      <c r="AA1618" s="508"/>
      <c r="AB1618" s="508"/>
      <c r="AC1618" s="508"/>
      <c r="AD1618" s="508"/>
      <c r="AE1618" s="508"/>
      <c r="AF1618" s="508"/>
      <c r="AG1618" s="508"/>
      <c r="AH1618" s="508"/>
      <c r="AI1618" s="508"/>
      <c r="AJ1618" s="508"/>
      <c r="AK1618" s="509">
        <f t="shared" si="308"/>
        <v>0</v>
      </c>
      <c r="AL1618" s="509">
        <f t="shared" si="309"/>
        <v>1</v>
      </c>
      <c r="AM1618" s="729">
        <f>IF(Tableau3[[#This Row],[N° pièce]]="",0,(Tableau3[[#This Row],[hors TVA]]+(Tableau3[[#This Row],[hors TVA]]*Tableau3[[#This Row],[Taux TVA]])-(Tableau3[[#This Row],[hors TVA]]*Tableau3[[#This Row],[Taux TVA]]*Tableau3[[#This Row],[Régime TVA Récupération:]]))*Tableau3[[#This Row],[Type 1]])</f>
        <v>0</v>
      </c>
      <c r="AN1618" s="729">
        <f>IF(Tableau3[[#This Row],[N° pièce]]="",0,IF($K$2="pôle",((Tableau3[[#This Row],[hors TVA]]+(Tableau3[[#This Row],[hors TVA]]*$H1618)-(Tableau3[[#This Row],[hors TVA]]*Tableau3[[#This Row],[Taux TVA]]*Tableau3[[#This Row],[Régime TVA Récupération:]]))*Tableau3[[#This Row],[Type 2]]),0))</f>
        <v>0</v>
      </c>
      <c r="AO1618" s="729">
        <f t="shared" si="310"/>
        <v>0</v>
      </c>
      <c r="AP1618" s="255">
        <f t="shared" si="311"/>
        <v>0</v>
      </c>
      <c r="AQ1618" s="506">
        <f t="shared" si="312"/>
        <v>0</v>
      </c>
      <c r="AR1618" s="671"/>
      <c r="AS1618" s="512"/>
      <c r="AT1618" s="513"/>
      <c r="AU1618" s="753"/>
      <c r="AV1618" s="484"/>
      <c r="AW1618" s="484"/>
      <c r="AX1618" s="484"/>
      <c r="AY1618" s="484"/>
      <c r="AZ1618" s="484"/>
    </row>
    <row r="1619" spans="1:52" ht="15" hidden="1">
      <c r="A1619" s="750"/>
      <c r="B1619" s="694"/>
      <c r="C1619" s="695"/>
      <c r="D1619" s="736"/>
      <c r="E1619" s="697"/>
      <c r="F1619" s="697"/>
      <c r="G1619" s="697"/>
      <c r="H1619" s="698">
        <v>0.21</v>
      </c>
      <c r="I1619" s="698">
        <v>1</v>
      </c>
      <c r="J1619" s="699"/>
      <c r="K1619" s="506">
        <f t="shared" si="306"/>
        <v>0</v>
      </c>
      <c r="L1619" s="508">
        <v>1</v>
      </c>
      <c r="M1619" s="508"/>
      <c r="N1619" s="737">
        <f t="shared" si="307"/>
        <v>1</v>
      </c>
      <c r="O1619" s="508"/>
      <c r="P1619" s="508"/>
      <c r="Q1619" s="508"/>
      <c r="R1619" s="508"/>
      <c r="S1619" s="508"/>
      <c r="T1619" s="508"/>
      <c r="U1619" s="508"/>
      <c r="V1619" s="508"/>
      <c r="W1619" s="508"/>
      <c r="X1619" s="508"/>
      <c r="Y1619" s="508"/>
      <c r="Z1619" s="508"/>
      <c r="AA1619" s="508"/>
      <c r="AB1619" s="508"/>
      <c r="AC1619" s="508"/>
      <c r="AD1619" s="508"/>
      <c r="AE1619" s="508"/>
      <c r="AF1619" s="508"/>
      <c r="AG1619" s="508"/>
      <c r="AH1619" s="508"/>
      <c r="AI1619" s="508"/>
      <c r="AJ1619" s="508"/>
      <c r="AK1619" s="509">
        <f t="shared" si="308"/>
        <v>0</v>
      </c>
      <c r="AL1619" s="509">
        <f t="shared" si="309"/>
        <v>1</v>
      </c>
      <c r="AM1619" s="729">
        <f>IF(Tableau3[[#This Row],[N° pièce]]="",0,(Tableau3[[#This Row],[hors TVA]]+(Tableau3[[#This Row],[hors TVA]]*Tableau3[[#This Row],[Taux TVA]])-(Tableau3[[#This Row],[hors TVA]]*Tableau3[[#This Row],[Taux TVA]]*Tableau3[[#This Row],[Régime TVA Récupération:]]))*Tableau3[[#This Row],[Type 1]])</f>
        <v>0</v>
      </c>
      <c r="AN1619" s="729">
        <f>IF(Tableau3[[#This Row],[N° pièce]]="",0,IF($K$2="pôle",((Tableau3[[#This Row],[hors TVA]]+(Tableau3[[#This Row],[hors TVA]]*$H1619)-(Tableau3[[#This Row],[hors TVA]]*Tableau3[[#This Row],[Taux TVA]]*Tableau3[[#This Row],[Régime TVA Récupération:]]))*Tableau3[[#This Row],[Type 2]]),0))</f>
        <v>0</v>
      </c>
      <c r="AO1619" s="729">
        <f t="shared" si="310"/>
        <v>0</v>
      </c>
      <c r="AP1619" s="255">
        <f t="shared" si="311"/>
        <v>0</v>
      </c>
      <c r="AQ1619" s="506">
        <f t="shared" si="312"/>
        <v>0</v>
      </c>
      <c r="AR1619" s="671"/>
      <c r="AS1619" s="512"/>
      <c r="AT1619" s="513"/>
      <c r="AU1619" s="753"/>
      <c r="AV1619" s="484"/>
      <c r="AW1619" s="484"/>
      <c r="AX1619" s="484"/>
      <c r="AY1619" s="484"/>
      <c r="AZ1619" s="484"/>
    </row>
    <row r="1620" spans="1:52" ht="15" hidden="1">
      <c r="A1620" s="750"/>
      <c r="B1620" s="694"/>
      <c r="C1620" s="695"/>
      <c r="D1620" s="736"/>
      <c r="E1620" s="697"/>
      <c r="F1620" s="697"/>
      <c r="G1620" s="697"/>
      <c r="H1620" s="698">
        <v>0.21</v>
      </c>
      <c r="I1620" s="698">
        <v>1</v>
      </c>
      <c r="J1620" s="699"/>
      <c r="K1620" s="506">
        <f t="shared" si="306"/>
        <v>0</v>
      </c>
      <c r="L1620" s="508">
        <v>1</v>
      </c>
      <c r="M1620" s="508"/>
      <c r="N1620" s="737">
        <f t="shared" si="307"/>
        <v>1</v>
      </c>
      <c r="O1620" s="508"/>
      <c r="P1620" s="508"/>
      <c r="Q1620" s="508"/>
      <c r="R1620" s="508"/>
      <c r="S1620" s="508"/>
      <c r="T1620" s="508"/>
      <c r="U1620" s="508"/>
      <c r="V1620" s="508"/>
      <c r="W1620" s="508"/>
      <c r="X1620" s="508"/>
      <c r="Y1620" s="508"/>
      <c r="Z1620" s="508"/>
      <c r="AA1620" s="508"/>
      <c r="AB1620" s="508"/>
      <c r="AC1620" s="508"/>
      <c r="AD1620" s="508"/>
      <c r="AE1620" s="508"/>
      <c r="AF1620" s="508"/>
      <c r="AG1620" s="508"/>
      <c r="AH1620" s="508"/>
      <c r="AI1620" s="508"/>
      <c r="AJ1620" s="508"/>
      <c r="AK1620" s="509">
        <f t="shared" si="308"/>
        <v>0</v>
      </c>
      <c r="AL1620" s="509">
        <f t="shared" si="309"/>
        <v>1</v>
      </c>
      <c r="AM1620" s="729">
        <f>IF(Tableau3[[#This Row],[N° pièce]]="",0,(Tableau3[[#This Row],[hors TVA]]+(Tableau3[[#This Row],[hors TVA]]*Tableau3[[#This Row],[Taux TVA]])-(Tableau3[[#This Row],[hors TVA]]*Tableau3[[#This Row],[Taux TVA]]*Tableau3[[#This Row],[Régime TVA Récupération:]]))*Tableau3[[#This Row],[Type 1]])</f>
        <v>0</v>
      </c>
      <c r="AN1620" s="729">
        <f>IF(Tableau3[[#This Row],[N° pièce]]="",0,IF($K$2="pôle",((Tableau3[[#This Row],[hors TVA]]+(Tableau3[[#This Row],[hors TVA]]*$H1620)-(Tableau3[[#This Row],[hors TVA]]*Tableau3[[#This Row],[Taux TVA]]*Tableau3[[#This Row],[Régime TVA Récupération:]]))*Tableau3[[#This Row],[Type 2]]),0))</f>
        <v>0</v>
      </c>
      <c r="AO1620" s="729">
        <f t="shared" si="310"/>
        <v>0</v>
      </c>
      <c r="AP1620" s="255">
        <f t="shared" si="311"/>
        <v>0</v>
      </c>
      <c r="AQ1620" s="506">
        <f t="shared" si="312"/>
        <v>0</v>
      </c>
      <c r="AR1620" s="671"/>
      <c r="AS1620" s="512"/>
      <c r="AT1620" s="513"/>
      <c r="AU1620" s="753"/>
      <c r="AV1620" s="484"/>
      <c r="AW1620" s="484"/>
      <c r="AX1620" s="484"/>
      <c r="AY1620" s="484"/>
      <c r="AZ1620" s="484"/>
    </row>
    <row r="1621" spans="1:52" ht="15" hidden="1">
      <c r="A1621" s="750"/>
      <c r="B1621" s="694"/>
      <c r="C1621" s="695"/>
      <c r="D1621" s="736"/>
      <c r="E1621" s="697"/>
      <c r="F1621" s="697"/>
      <c r="G1621" s="697"/>
      <c r="H1621" s="698">
        <v>0.21</v>
      </c>
      <c r="I1621" s="698">
        <v>1</v>
      </c>
      <c r="J1621" s="699"/>
      <c r="K1621" s="506">
        <f t="shared" si="306"/>
        <v>0</v>
      </c>
      <c r="L1621" s="508">
        <v>1</v>
      </c>
      <c r="M1621" s="508"/>
      <c r="N1621" s="737">
        <f t="shared" si="307"/>
        <v>1</v>
      </c>
      <c r="O1621" s="508"/>
      <c r="P1621" s="508"/>
      <c r="Q1621" s="508"/>
      <c r="R1621" s="508"/>
      <c r="S1621" s="508"/>
      <c r="T1621" s="508"/>
      <c r="U1621" s="508"/>
      <c r="V1621" s="508"/>
      <c r="W1621" s="508"/>
      <c r="X1621" s="508"/>
      <c r="Y1621" s="508"/>
      <c r="Z1621" s="508"/>
      <c r="AA1621" s="508"/>
      <c r="AB1621" s="508"/>
      <c r="AC1621" s="508"/>
      <c r="AD1621" s="508"/>
      <c r="AE1621" s="508"/>
      <c r="AF1621" s="508"/>
      <c r="AG1621" s="508"/>
      <c r="AH1621" s="508"/>
      <c r="AI1621" s="508"/>
      <c r="AJ1621" s="508"/>
      <c r="AK1621" s="509">
        <f t="shared" si="308"/>
        <v>0</v>
      </c>
      <c r="AL1621" s="509">
        <f t="shared" si="309"/>
        <v>1</v>
      </c>
      <c r="AM1621" s="729">
        <f>IF(Tableau3[[#This Row],[N° pièce]]="",0,(Tableau3[[#This Row],[hors TVA]]+(Tableau3[[#This Row],[hors TVA]]*Tableau3[[#This Row],[Taux TVA]])-(Tableau3[[#This Row],[hors TVA]]*Tableau3[[#This Row],[Taux TVA]]*Tableau3[[#This Row],[Régime TVA Récupération:]]))*Tableau3[[#This Row],[Type 1]])</f>
        <v>0</v>
      </c>
      <c r="AN1621" s="729">
        <f>IF(Tableau3[[#This Row],[N° pièce]]="",0,IF($K$2="pôle",((Tableau3[[#This Row],[hors TVA]]+(Tableau3[[#This Row],[hors TVA]]*$H1621)-(Tableau3[[#This Row],[hors TVA]]*Tableau3[[#This Row],[Taux TVA]]*Tableau3[[#This Row],[Régime TVA Récupération:]]))*Tableau3[[#This Row],[Type 2]]),0))</f>
        <v>0</v>
      </c>
      <c r="AO1621" s="729">
        <f t="shared" si="310"/>
        <v>0</v>
      </c>
      <c r="AP1621" s="255">
        <f t="shared" si="311"/>
        <v>0</v>
      </c>
      <c r="AQ1621" s="506">
        <f t="shared" si="312"/>
        <v>0</v>
      </c>
      <c r="AR1621" s="671"/>
      <c r="AS1621" s="512"/>
      <c r="AT1621" s="513"/>
      <c r="AU1621" s="753"/>
      <c r="AV1621" s="484"/>
      <c r="AW1621" s="484"/>
      <c r="AX1621" s="484"/>
      <c r="AY1621" s="484"/>
      <c r="AZ1621" s="484"/>
    </row>
    <row r="1622" spans="1:52" ht="15" hidden="1">
      <c r="A1622" s="750"/>
      <c r="B1622" s="694"/>
      <c r="C1622" s="695"/>
      <c r="D1622" s="736"/>
      <c r="E1622" s="697"/>
      <c r="F1622" s="697"/>
      <c r="G1622" s="697"/>
      <c r="H1622" s="698">
        <v>0.21</v>
      </c>
      <c r="I1622" s="698">
        <v>1</v>
      </c>
      <c r="J1622" s="699"/>
      <c r="K1622" s="506">
        <f t="shared" si="306"/>
        <v>0</v>
      </c>
      <c r="L1622" s="508">
        <v>1</v>
      </c>
      <c r="M1622" s="508"/>
      <c r="N1622" s="737">
        <f t="shared" si="307"/>
        <v>1</v>
      </c>
      <c r="O1622" s="508"/>
      <c r="P1622" s="508"/>
      <c r="Q1622" s="508"/>
      <c r="R1622" s="508"/>
      <c r="S1622" s="508"/>
      <c r="T1622" s="508"/>
      <c r="U1622" s="508"/>
      <c r="V1622" s="508"/>
      <c r="W1622" s="508"/>
      <c r="X1622" s="508"/>
      <c r="Y1622" s="508"/>
      <c r="Z1622" s="508"/>
      <c r="AA1622" s="508"/>
      <c r="AB1622" s="508"/>
      <c r="AC1622" s="508"/>
      <c r="AD1622" s="508"/>
      <c r="AE1622" s="508"/>
      <c r="AF1622" s="508"/>
      <c r="AG1622" s="508"/>
      <c r="AH1622" s="508"/>
      <c r="AI1622" s="508"/>
      <c r="AJ1622" s="508"/>
      <c r="AK1622" s="509">
        <f t="shared" si="308"/>
        <v>0</v>
      </c>
      <c r="AL1622" s="509">
        <f t="shared" si="309"/>
        <v>1</v>
      </c>
      <c r="AM1622" s="729">
        <f>IF(Tableau3[[#This Row],[N° pièce]]="",0,(Tableau3[[#This Row],[hors TVA]]+(Tableau3[[#This Row],[hors TVA]]*Tableau3[[#This Row],[Taux TVA]])-(Tableau3[[#This Row],[hors TVA]]*Tableau3[[#This Row],[Taux TVA]]*Tableau3[[#This Row],[Régime TVA Récupération:]]))*Tableau3[[#This Row],[Type 1]])</f>
        <v>0</v>
      </c>
      <c r="AN1622" s="729">
        <f>IF(Tableau3[[#This Row],[N° pièce]]="",0,IF($K$2="pôle",((Tableau3[[#This Row],[hors TVA]]+(Tableau3[[#This Row],[hors TVA]]*$H1622)-(Tableau3[[#This Row],[hors TVA]]*Tableau3[[#This Row],[Taux TVA]]*Tableau3[[#This Row],[Régime TVA Récupération:]]))*Tableau3[[#This Row],[Type 2]]),0))</f>
        <v>0</v>
      </c>
      <c r="AO1622" s="729">
        <f t="shared" si="310"/>
        <v>0</v>
      </c>
      <c r="AP1622" s="255">
        <f t="shared" si="311"/>
        <v>0</v>
      </c>
      <c r="AQ1622" s="506">
        <f t="shared" si="312"/>
        <v>0</v>
      </c>
      <c r="AR1622" s="671"/>
      <c r="AS1622" s="512"/>
      <c r="AT1622" s="513"/>
      <c r="AU1622" s="753"/>
      <c r="AV1622" s="484"/>
      <c r="AW1622" s="484"/>
      <c r="AX1622" s="484"/>
      <c r="AY1622" s="484"/>
      <c r="AZ1622" s="484"/>
    </row>
    <row r="1623" spans="1:52" ht="15" hidden="1">
      <c r="A1623" s="750"/>
      <c r="B1623" s="694"/>
      <c r="C1623" s="695"/>
      <c r="D1623" s="736"/>
      <c r="E1623" s="697"/>
      <c r="F1623" s="697"/>
      <c r="G1623" s="697"/>
      <c r="H1623" s="698">
        <v>0.21</v>
      </c>
      <c r="I1623" s="698">
        <v>1</v>
      </c>
      <c r="J1623" s="699"/>
      <c r="K1623" s="506">
        <f t="shared" si="306"/>
        <v>0</v>
      </c>
      <c r="L1623" s="508">
        <v>1</v>
      </c>
      <c r="M1623" s="508"/>
      <c r="N1623" s="737">
        <f t="shared" si="307"/>
        <v>1</v>
      </c>
      <c r="O1623" s="508"/>
      <c r="P1623" s="508"/>
      <c r="Q1623" s="508"/>
      <c r="R1623" s="508"/>
      <c r="S1623" s="508"/>
      <c r="T1623" s="508"/>
      <c r="U1623" s="508"/>
      <c r="V1623" s="508"/>
      <c r="W1623" s="508"/>
      <c r="X1623" s="508"/>
      <c r="Y1623" s="508"/>
      <c r="Z1623" s="508"/>
      <c r="AA1623" s="508"/>
      <c r="AB1623" s="508"/>
      <c r="AC1623" s="508"/>
      <c r="AD1623" s="508"/>
      <c r="AE1623" s="508"/>
      <c r="AF1623" s="508"/>
      <c r="AG1623" s="508"/>
      <c r="AH1623" s="508"/>
      <c r="AI1623" s="508"/>
      <c r="AJ1623" s="508"/>
      <c r="AK1623" s="509">
        <f t="shared" si="308"/>
        <v>0</v>
      </c>
      <c r="AL1623" s="509">
        <f t="shared" si="309"/>
        <v>1</v>
      </c>
      <c r="AM1623" s="729">
        <f>IF(Tableau3[[#This Row],[N° pièce]]="",0,(Tableau3[[#This Row],[hors TVA]]+(Tableau3[[#This Row],[hors TVA]]*Tableau3[[#This Row],[Taux TVA]])-(Tableau3[[#This Row],[hors TVA]]*Tableau3[[#This Row],[Taux TVA]]*Tableau3[[#This Row],[Régime TVA Récupération:]]))*Tableau3[[#This Row],[Type 1]])</f>
        <v>0</v>
      </c>
      <c r="AN1623" s="729">
        <f>IF(Tableau3[[#This Row],[N° pièce]]="",0,IF($K$2="pôle",((Tableau3[[#This Row],[hors TVA]]+(Tableau3[[#This Row],[hors TVA]]*$H1623)-(Tableau3[[#This Row],[hors TVA]]*Tableau3[[#This Row],[Taux TVA]]*Tableau3[[#This Row],[Régime TVA Récupération:]]))*Tableau3[[#This Row],[Type 2]]),0))</f>
        <v>0</v>
      </c>
      <c r="AO1623" s="729">
        <f t="shared" si="310"/>
        <v>0</v>
      </c>
      <c r="AP1623" s="255">
        <f t="shared" si="311"/>
        <v>0</v>
      </c>
      <c r="AQ1623" s="506">
        <f t="shared" si="312"/>
        <v>0</v>
      </c>
      <c r="AR1623" s="671"/>
      <c r="AS1623" s="512"/>
      <c r="AT1623" s="513"/>
      <c r="AU1623" s="753"/>
      <c r="AV1623" s="484"/>
      <c r="AW1623" s="484"/>
      <c r="AX1623" s="484"/>
      <c r="AY1623" s="484"/>
      <c r="AZ1623" s="484"/>
    </row>
    <row r="1624" spans="1:52" ht="15" hidden="1">
      <c r="A1624" s="750"/>
      <c r="B1624" s="694"/>
      <c r="C1624" s="695"/>
      <c r="D1624" s="736"/>
      <c r="E1624" s="697"/>
      <c r="F1624" s="697"/>
      <c r="G1624" s="697"/>
      <c r="H1624" s="698">
        <v>0.21</v>
      </c>
      <c r="I1624" s="698">
        <v>1</v>
      </c>
      <c r="J1624" s="699"/>
      <c r="K1624" s="506">
        <f t="shared" si="306"/>
        <v>0</v>
      </c>
      <c r="L1624" s="508">
        <v>1</v>
      </c>
      <c r="M1624" s="508"/>
      <c r="N1624" s="737">
        <f t="shared" si="307"/>
        <v>1</v>
      </c>
      <c r="O1624" s="508"/>
      <c r="P1624" s="508"/>
      <c r="Q1624" s="508"/>
      <c r="R1624" s="508"/>
      <c r="S1624" s="508"/>
      <c r="T1624" s="508"/>
      <c r="U1624" s="508"/>
      <c r="V1624" s="508"/>
      <c r="W1624" s="508"/>
      <c r="X1624" s="508"/>
      <c r="Y1624" s="508"/>
      <c r="Z1624" s="508"/>
      <c r="AA1624" s="508"/>
      <c r="AB1624" s="508"/>
      <c r="AC1624" s="508"/>
      <c r="AD1624" s="508"/>
      <c r="AE1624" s="508"/>
      <c r="AF1624" s="508"/>
      <c r="AG1624" s="508"/>
      <c r="AH1624" s="508"/>
      <c r="AI1624" s="508"/>
      <c r="AJ1624" s="508"/>
      <c r="AK1624" s="509">
        <f t="shared" si="308"/>
        <v>0</v>
      </c>
      <c r="AL1624" s="509">
        <f t="shared" si="309"/>
        <v>1</v>
      </c>
      <c r="AM1624" s="729">
        <f>IF(Tableau3[[#This Row],[N° pièce]]="",0,(Tableau3[[#This Row],[hors TVA]]+(Tableau3[[#This Row],[hors TVA]]*Tableau3[[#This Row],[Taux TVA]])-(Tableau3[[#This Row],[hors TVA]]*Tableau3[[#This Row],[Taux TVA]]*Tableau3[[#This Row],[Régime TVA Récupération:]]))*Tableau3[[#This Row],[Type 1]])</f>
        <v>0</v>
      </c>
      <c r="AN1624" s="729">
        <f>IF(Tableau3[[#This Row],[N° pièce]]="",0,IF($K$2="pôle",((Tableau3[[#This Row],[hors TVA]]+(Tableau3[[#This Row],[hors TVA]]*$H1624)-(Tableau3[[#This Row],[hors TVA]]*Tableau3[[#This Row],[Taux TVA]]*Tableau3[[#This Row],[Régime TVA Récupération:]]))*Tableau3[[#This Row],[Type 2]]),0))</f>
        <v>0</v>
      </c>
      <c r="AO1624" s="729">
        <f t="shared" si="310"/>
        <v>0</v>
      </c>
      <c r="AP1624" s="255">
        <f t="shared" si="311"/>
        <v>0</v>
      </c>
      <c r="AQ1624" s="506">
        <f t="shared" si="312"/>
        <v>0</v>
      </c>
      <c r="AR1624" s="671"/>
      <c r="AS1624" s="512"/>
      <c r="AT1624" s="513"/>
      <c r="AU1624" s="753"/>
      <c r="AV1624" s="484"/>
      <c r="AW1624" s="484"/>
      <c r="AX1624" s="484"/>
      <c r="AY1624" s="484"/>
      <c r="AZ1624" s="484"/>
    </row>
    <row r="1625" spans="1:52" ht="15" hidden="1">
      <c r="A1625" s="750"/>
      <c r="B1625" s="694"/>
      <c r="C1625" s="695"/>
      <c r="D1625" s="736"/>
      <c r="E1625" s="697"/>
      <c r="F1625" s="697"/>
      <c r="G1625" s="697"/>
      <c r="H1625" s="698">
        <v>0.21</v>
      </c>
      <c r="I1625" s="698">
        <v>1</v>
      </c>
      <c r="J1625" s="699"/>
      <c r="K1625" s="506">
        <f t="shared" si="306"/>
        <v>0</v>
      </c>
      <c r="L1625" s="508">
        <v>1</v>
      </c>
      <c r="M1625" s="508"/>
      <c r="N1625" s="737">
        <f t="shared" si="307"/>
        <v>1</v>
      </c>
      <c r="O1625" s="508"/>
      <c r="P1625" s="508"/>
      <c r="Q1625" s="508"/>
      <c r="R1625" s="508"/>
      <c r="S1625" s="508"/>
      <c r="T1625" s="508"/>
      <c r="U1625" s="508"/>
      <c r="V1625" s="508"/>
      <c r="W1625" s="508"/>
      <c r="X1625" s="508"/>
      <c r="Y1625" s="508"/>
      <c r="Z1625" s="508"/>
      <c r="AA1625" s="508"/>
      <c r="AB1625" s="508"/>
      <c r="AC1625" s="508"/>
      <c r="AD1625" s="508"/>
      <c r="AE1625" s="508"/>
      <c r="AF1625" s="508"/>
      <c r="AG1625" s="508"/>
      <c r="AH1625" s="508"/>
      <c r="AI1625" s="508"/>
      <c r="AJ1625" s="508"/>
      <c r="AK1625" s="509">
        <f t="shared" si="308"/>
        <v>0</v>
      </c>
      <c r="AL1625" s="509">
        <f t="shared" si="309"/>
        <v>1</v>
      </c>
      <c r="AM1625" s="729">
        <f>IF(Tableau3[[#This Row],[N° pièce]]="",0,(Tableau3[[#This Row],[hors TVA]]+(Tableau3[[#This Row],[hors TVA]]*Tableau3[[#This Row],[Taux TVA]])-(Tableau3[[#This Row],[hors TVA]]*Tableau3[[#This Row],[Taux TVA]]*Tableau3[[#This Row],[Régime TVA Récupération:]]))*Tableau3[[#This Row],[Type 1]])</f>
        <v>0</v>
      </c>
      <c r="AN1625" s="729">
        <f>IF(Tableau3[[#This Row],[N° pièce]]="",0,IF($K$2="pôle",((Tableau3[[#This Row],[hors TVA]]+(Tableau3[[#This Row],[hors TVA]]*$H1625)-(Tableau3[[#This Row],[hors TVA]]*Tableau3[[#This Row],[Taux TVA]]*Tableau3[[#This Row],[Régime TVA Récupération:]]))*Tableau3[[#This Row],[Type 2]]),0))</f>
        <v>0</v>
      </c>
      <c r="AO1625" s="729">
        <f t="shared" si="310"/>
        <v>0</v>
      </c>
      <c r="AP1625" s="255">
        <f t="shared" si="311"/>
        <v>0</v>
      </c>
      <c r="AQ1625" s="506">
        <f t="shared" si="312"/>
        <v>0</v>
      </c>
      <c r="AR1625" s="671"/>
      <c r="AS1625" s="512"/>
      <c r="AT1625" s="513"/>
      <c r="AU1625" s="753"/>
      <c r="AV1625" s="484"/>
      <c r="AW1625" s="484"/>
      <c r="AX1625" s="484"/>
      <c r="AY1625" s="484"/>
      <c r="AZ1625" s="484"/>
    </row>
    <row r="1626" spans="1:52" ht="15" hidden="1">
      <c r="A1626" s="750"/>
      <c r="B1626" s="694"/>
      <c r="C1626" s="695"/>
      <c r="D1626" s="736"/>
      <c r="E1626" s="697"/>
      <c r="F1626" s="697"/>
      <c r="G1626" s="697"/>
      <c r="H1626" s="698">
        <v>0.21</v>
      </c>
      <c r="I1626" s="698">
        <v>1</v>
      </c>
      <c r="J1626" s="699"/>
      <c r="K1626" s="506">
        <f t="shared" si="306"/>
        <v>0</v>
      </c>
      <c r="L1626" s="508">
        <v>1</v>
      </c>
      <c r="M1626" s="508"/>
      <c r="N1626" s="737">
        <f t="shared" si="307"/>
        <v>1</v>
      </c>
      <c r="O1626" s="508"/>
      <c r="P1626" s="508"/>
      <c r="Q1626" s="508"/>
      <c r="R1626" s="508"/>
      <c r="S1626" s="508"/>
      <c r="T1626" s="508"/>
      <c r="U1626" s="508"/>
      <c r="V1626" s="508"/>
      <c r="W1626" s="508"/>
      <c r="X1626" s="508"/>
      <c r="Y1626" s="508"/>
      <c r="Z1626" s="508"/>
      <c r="AA1626" s="508"/>
      <c r="AB1626" s="508"/>
      <c r="AC1626" s="508"/>
      <c r="AD1626" s="508"/>
      <c r="AE1626" s="508"/>
      <c r="AF1626" s="508"/>
      <c r="AG1626" s="508"/>
      <c r="AH1626" s="508"/>
      <c r="AI1626" s="508"/>
      <c r="AJ1626" s="508"/>
      <c r="AK1626" s="509">
        <f t="shared" si="308"/>
        <v>0</v>
      </c>
      <c r="AL1626" s="509">
        <f t="shared" si="309"/>
        <v>1</v>
      </c>
      <c r="AM1626" s="729">
        <f>IF(Tableau3[[#This Row],[N° pièce]]="",0,(Tableau3[[#This Row],[hors TVA]]+(Tableau3[[#This Row],[hors TVA]]*Tableau3[[#This Row],[Taux TVA]])-(Tableau3[[#This Row],[hors TVA]]*Tableau3[[#This Row],[Taux TVA]]*Tableau3[[#This Row],[Régime TVA Récupération:]]))*Tableau3[[#This Row],[Type 1]])</f>
        <v>0</v>
      </c>
      <c r="AN1626" s="729">
        <f>IF(Tableau3[[#This Row],[N° pièce]]="",0,IF($K$2="pôle",((Tableau3[[#This Row],[hors TVA]]+(Tableau3[[#This Row],[hors TVA]]*$H1626)-(Tableau3[[#This Row],[hors TVA]]*Tableau3[[#This Row],[Taux TVA]]*Tableau3[[#This Row],[Régime TVA Récupération:]]))*Tableau3[[#This Row],[Type 2]]),0))</f>
        <v>0</v>
      </c>
      <c r="AO1626" s="729">
        <f t="shared" si="310"/>
        <v>0</v>
      </c>
      <c r="AP1626" s="255">
        <f t="shared" si="311"/>
        <v>0</v>
      </c>
      <c r="AQ1626" s="506">
        <f t="shared" si="312"/>
        <v>0</v>
      </c>
      <c r="AR1626" s="671"/>
      <c r="AS1626" s="512"/>
      <c r="AT1626" s="513"/>
      <c r="AU1626" s="753"/>
      <c r="AV1626" s="484"/>
      <c r="AW1626" s="484"/>
      <c r="AX1626" s="484"/>
      <c r="AY1626" s="484"/>
      <c r="AZ1626" s="484"/>
    </row>
    <row r="1627" spans="1:52" ht="15" hidden="1">
      <c r="A1627" s="750"/>
      <c r="B1627" s="694"/>
      <c r="C1627" s="695"/>
      <c r="D1627" s="736"/>
      <c r="E1627" s="697"/>
      <c r="F1627" s="697"/>
      <c r="G1627" s="697"/>
      <c r="H1627" s="698">
        <v>0.21</v>
      </c>
      <c r="I1627" s="698">
        <v>1</v>
      </c>
      <c r="J1627" s="699"/>
      <c r="K1627" s="506">
        <f t="shared" ref="K1627:K1638" si="313">$J1627+($J1627*$H1627)</f>
        <v>0</v>
      </c>
      <c r="L1627" s="508">
        <v>1</v>
      </c>
      <c r="M1627" s="508"/>
      <c r="N1627" s="737">
        <f t="shared" ref="N1627:N1638" si="314">L1627+M1627</f>
        <v>1</v>
      </c>
      <c r="O1627" s="508"/>
      <c r="P1627" s="508"/>
      <c r="Q1627" s="508"/>
      <c r="R1627" s="508"/>
      <c r="S1627" s="508"/>
      <c r="T1627" s="508"/>
      <c r="U1627" s="508"/>
      <c r="V1627" s="508"/>
      <c r="W1627" s="508"/>
      <c r="X1627" s="508"/>
      <c r="Y1627" s="508"/>
      <c r="Z1627" s="508"/>
      <c r="AA1627" s="508"/>
      <c r="AB1627" s="508"/>
      <c r="AC1627" s="508"/>
      <c r="AD1627" s="508"/>
      <c r="AE1627" s="508"/>
      <c r="AF1627" s="508"/>
      <c r="AG1627" s="508"/>
      <c r="AH1627" s="508"/>
      <c r="AI1627" s="508"/>
      <c r="AJ1627" s="508"/>
      <c r="AK1627" s="509">
        <f t="shared" ref="AK1627:AK1638" si="315">SUM(O1627:AJ1627)</f>
        <v>0</v>
      </c>
      <c r="AL1627" s="509">
        <f t="shared" ref="AL1627:AL1638" si="316">N1627+AK1627</f>
        <v>1</v>
      </c>
      <c r="AM1627" s="729">
        <f>IF(Tableau3[[#This Row],[N° pièce]]="",0,(Tableau3[[#This Row],[hors TVA]]+(Tableau3[[#This Row],[hors TVA]]*Tableau3[[#This Row],[Taux TVA]])-(Tableau3[[#This Row],[hors TVA]]*Tableau3[[#This Row],[Taux TVA]]*Tableau3[[#This Row],[Régime TVA Récupération:]]))*Tableau3[[#This Row],[Type 1]])</f>
        <v>0</v>
      </c>
      <c r="AN1627" s="729">
        <f>IF(Tableau3[[#This Row],[N° pièce]]="",0,IF($K$2="pôle",((Tableau3[[#This Row],[hors TVA]]+(Tableau3[[#This Row],[hors TVA]]*$H1627)-(Tableau3[[#This Row],[hors TVA]]*Tableau3[[#This Row],[Taux TVA]]*Tableau3[[#This Row],[Régime TVA Récupération:]]))*Tableau3[[#This Row],[Type 2]]),0))</f>
        <v>0</v>
      </c>
      <c r="AO1627" s="729">
        <f t="shared" ref="AO1627:AO1638" si="317">AM1627+AN1627</f>
        <v>0</v>
      </c>
      <c r="AP1627" s="255">
        <f t="shared" ref="AP1627:AP1638" si="318">AM1627-AR1627</f>
        <v>0</v>
      </c>
      <c r="AQ1627" s="506">
        <f t="shared" ref="AQ1627:AQ1638" si="319">AN1627-AS1627</f>
        <v>0</v>
      </c>
      <c r="AR1627" s="671"/>
      <c r="AS1627" s="512"/>
      <c r="AT1627" s="513"/>
      <c r="AU1627" s="753"/>
      <c r="AV1627" s="484"/>
      <c r="AW1627" s="484"/>
      <c r="AX1627" s="484"/>
      <c r="AY1627" s="484"/>
      <c r="AZ1627" s="484"/>
    </row>
    <row r="1628" spans="1:52" ht="15" hidden="1">
      <c r="A1628" s="750"/>
      <c r="B1628" s="694"/>
      <c r="C1628" s="695"/>
      <c r="D1628" s="736"/>
      <c r="E1628" s="697"/>
      <c r="F1628" s="697"/>
      <c r="G1628" s="697"/>
      <c r="H1628" s="698">
        <v>0.21</v>
      </c>
      <c r="I1628" s="698">
        <v>1</v>
      </c>
      <c r="J1628" s="699"/>
      <c r="K1628" s="506">
        <f t="shared" si="313"/>
        <v>0</v>
      </c>
      <c r="L1628" s="508">
        <v>1</v>
      </c>
      <c r="M1628" s="508"/>
      <c r="N1628" s="737">
        <f t="shared" si="314"/>
        <v>1</v>
      </c>
      <c r="O1628" s="508"/>
      <c r="P1628" s="508"/>
      <c r="Q1628" s="508"/>
      <c r="R1628" s="508"/>
      <c r="S1628" s="508"/>
      <c r="T1628" s="508"/>
      <c r="U1628" s="508"/>
      <c r="V1628" s="508"/>
      <c r="W1628" s="508"/>
      <c r="X1628" s="508"/>
      <c r="Y1628" s="508"/>
      <c r="Z1628" s="508"/>
      <c r="AA1628" s="508"/>
      <c r="AB1628" s="508"/>
      <c r="AC1628" s="508"/>
      <c r="AD1628" s="508"/>
      <c r="AE1628" s="508"/>
      <c r="AF1628" s="508"/>
      <c r="AG1628" s="508"/>
      <c r="AH1628" s="508"/>
      <c r="AI1628" s="508"/>
      <c r="AJ1628" s="508"/>
      <c r="AK1628" s="509">
        <f t="shared" si="315"/>
        <v>0</v>
      </c>
      <c r="AL1628" s="509">
        <f t="shared" si="316"/>
        <v>1</v>
      </c>
      <c r="AM1628" s="729">
        <f>IF(Tableau3[[#This Row],[N° pièce]]="",0,(Tableau3[[#This Row],[hors TVA]]+(Tableau3[[#This Row],[hors TVA]]*Tableau3[[#This Row],[Taux TVA]])-(Tableau3[[#This Row],[hors TVA]]*Tableau3[[#This Row],[Taux TVA]]*Tableau3[[#This Row],[Régime TVA Récupération:]]))*Tableau3[[#This Row],[Type 1]])</f>
        <v>0</v>
      </c>
      <c r="AN1628" s="729">
        <f>IF(Tableau3[[#This Row],[N° pièce]]="",0,IF($K$2="pôle",((Tableau3[[#This Row],[hors TVA]]+(Tableau3[[#This Row],[hors TVA]]*$H1628)-(Tableau3[[#This Row],[hors TVA]]*Tableau3[[#This Row],[Taux TVA]]*Tableau3[[#This Row],[Régime TVA Récupération:]]))*Tableau3[[#This Row],[Type 2]]),0))</f>
        <v>0</v>
      </c>
      <c r="AO1628" s="729">
        <f t="shared" si="317"/>
        <v>0</v>
      </c>
      <c r="AP1628" s="255">
        <f t="shared" si="318"/>
        <v>0</v>
      </c>
      <c r="AQ1628" s="506">
        <f t="shared" si="319"/>
        <v>0</v>
      </c>
      <c r="AR1628" s="671"/>
      <c r="AS1628" s="512"/>
      <c r="AT1628" s="513"/>
      <c r="AU1628" s="753"/>
      <c r="AV1628" s="484"/>
      <c r="AW1628" s="484"/>
      <c r="AX1628" s="484"/>
      <c r="AY1628" s="484"/>
      <c r="AZ1628" s="484"/>
    </row>
    <row r="1629" spans="1:52" ht="15" hidden="1">
      <c r="A1629" s="750"/>
      <c r="B1629" s="694"/>
      <c r="C1629" s="695"/>
      <c r="D1629" s="736"/>
      <c r="E1629" s="697"/>
      <c r="F1629" s="697"/>
      <c r="G1629" s="697"/>
      <c r="H1629" s="698">
        <v>0.21</v>
      </c>
      <c r="I1629" s="698">
        <v>1</v>
      </c>
      <c r="J1629" s="699"/>
      <c r="K1629" s="506">
        <f t="shared" si="313"/>
        <v>0</v>
      </c>
      <c r="L1629" s="508">
        <v>1</v>
      </c>
      <c r="M1629" s="508"/>
      <c r="N1629" s="737">
        <f t="shared" si="314"/>
        <v>1</v>
      </c>
      <c r="O1629" s="508"/>
      <c r="P1629" s="508"/>
      <c r="Q1629" s="508"/>
      <c r="R1629" s="508"/>
      <c r="S1629" s="508"/>
      <c r="T1629" s="508"/>
      <c r="U1629" s="508"/>
      <c r="V1629" s="508"/>
      <c r="W1629" s="508"/>
      <c r="X1629" s="508"/>
      <c r="Y1629" s="508"/>
      <c r="Z1629" s="508"/>
      <c r="AA1629" s="508"/>
      <c r="AB1629" s="508"/>
      <c r="AC1629" s="508"/>
      <c r="AD1629" s="508"/>
      <c r="AE1629" s="508"/>
      <c r="AF1629" s="508"/>
      <c r="AG1629" s="508"/>
      <c r="AH1629" s="508"/>
      <c r="AI1629" s="508"/>
      <c r="AJ1629" s="508"/>
      <c r="AK1629" s="509">
        <f t="shared" si="315"/>
        <v>0</v>
      </c>
      <c r="AL1629" s="509">
        <f t="shared" si="316"/>
        <v>1</v>
      </c>
      <c r="AM1629" s="729">
        <f>IF(Tableau3[[#This Row],[N° pièce]]="",0,(Tableau3[[#This Row],[hors TVA]]+(Tableau3[[#This Row],[hors TVA]]*Tableau3[[#This Row],[Taux TVA]])-(Tableau3[[#This Row],[hors TVA]]*Tableau3[[#This Row],[Taux TVA]]*Tableau3[[#This Row],[Régime TVA Récupération:]]))*Tableau3[[#This Row],[Type 1]])</f>
        <v>0</v>
      </c>
      <c r="AN1629" s="729">
        <f>IF(Tableau3[[#This Row],[N° pièce]]="",0,IF($K$2="pôle",((Tableau3[[#This Row],[hors TVA]]+(Tableau3[[#This Row],[hors TVA]]*$H1629)-(Tableau3[[#This Row],[hors TVA]]*Tableau3[[#This Row],[Taux TVA]]*Tableau3[[#This Row],[Régime TVA Récupération:]]))*Tableau3[[#This Row],[Type 2]]),0))</f>
        <v>0</v>
      </c>
      <c r="AO1629" s="729">
        <f t="shared" si="317"/>
        <v>0</v>
      </c>
      <c r="AP1629" s="255">
        <f t="shared" si="318"/>
        <v>0</v>
      </c>
      <c r="AQ1629" s="506">
        <f t="shared" si="319"/>
        <v>0</v>
      </c>
      <c r="AR1629" s="671"/>
      <c r="AS1629" s="512"/>
      <c r="AT1629" s="513"/>
      <c r="AU1629" s="753"/>
      <c r="AV1629" s="484"/>
      <c r="AW1629" s="484"/>
      <c r="AX1629" s="484"/>
      <c r="AY1629" s="484"/>
      <c r="AZ1629" s="484"/>
    </row>
    <row r="1630" spans="1:52" ht="15" hidden="1">
      <c r="A1630" s="750"/>
      <c r="B1630" s="694"/>
      <c r="C1630" s="695"/>
      <c r="D1630" s="736"/>
      <c r="E1630" s="697"/>
      <c r="F1630" s="697"/>
      <c r="G1630" s="697"/>
      <c r="H1630" s="698">
        <v>0.21</v>
      </c>
      <c r="I1630" s="698">
        <v>1</v>
      </c>
      <c r="J1630" s="699"/>
      <c r="K1630" s="506">
        <f t="shared" si="313"/>
        <v>0</v>
      </c>
      <c r="L1630" s="508">
        <v>1</v>
      </c>
      <c r="M1630" s="508"/>
      <c r="N1630" s="737">
        <f t="shared" si="314"/>
        <v>1</v>
      </c>
      <c r="O1630" s="508"/>
      <c r="P1630" s="508"/>
      <c r="Q1630" s="508"/>
      <c r="R1630" s="508"/>
      <c r="S1630" s="508"/>
      <c r="T1630" s="508"/>
      <c r="U1630" s="508"/>
      <c r="V1630" s="508"/>
      <c r="W1630" s="508"/>
      <c r="X1630" s="508"/>
      <c r="Y1630" s="508"/>
      <c r="Z1630" s="508"/>
      <c r="AA1630" s="508"/>
      <c r="AB1630" s="508"/>
      <c r="AC1630" s="508"/>
      <c r="AD1630" s="508"/>
      <c r="AE1630" s="508"/>
      <c r="AF1630" s="508"/>
      <c r="AG1630" s="508"/>
      <c r="AH1630" s="508"/>
      <c r="AI1630" s="508"/>
      <c r="AJ1630" s="508"/>
      <c r="AK1630" s="509">
        <f t="shared" si="315"/>
        <v>0</v>
      </c>
      <c r="AL1630" s="509">
        <f t="shared" si="316"/>
        <v>1</v>
      </c>
      <c r="AM1630" s="729">
        <f>IF(Tableau3[[#This Row],[N° pièce]]="",0,(Tableau3[[#This Row],[hors TVA]]+(Tableau3[[#This Row],[hors TVA]]*Tableau3[[#This Row],[Taux TVA]])-(Tableau3[[#This Row],[hors TVA]]*Tableau3[[#This Row],[Taux TVA]]*Tableau3[[#This Row],[Régime TVA Récupération:]]))*Tableau3[[#This Row],[Type 1]])</f>
        <v>0</v>
      </c>
      <c r="AN1630" s="729">
        <f>IF(Tableau3[[#This Row],[N° pièce]]="",0,IF($K$2="pôle",((Tableau3[[#This Row],[hors TVA]]+(Tableau3[[#This Row],[hors TVA]]*$H1630)-(Tableau3[[#This Row],[hors TVA]]*Tableau3[[#This Row],[Taux TVA]]*Tableau3[[#This Row],[Régime TVA Récupération:]]))*Tableau3[[#This Row],[Type 2]]),0))</f>
        <v>0</v>
      </c>
      <c r="AO1630" s="729">
        <f t="shared" si="317"/>
        <v>0</v>
      </c>
      <c r="AP1630" s="255">
        <f t="shared" si="318"/>
        <v>0</v>
      </c>
      <c r="AQ1630" s="506">
        <f t="shared" si="319"/>
        <v>0</v>
      </c>
      <c r="AR1630" s="671"/>
      <c r="AS1630" s="512"/>
      <c r="AT1630" s="513"/>
      <c r="AU1630" s="753"/>
      <c r="AV1630" s="484"/>
      <c r="AW1630" s="484"/>
      <c r="AX1630" s="484"/>
      <c r="AY1630" s="484"/>
      <c r="AZ1630" s="484"/>
    </row>
    <row r="1631" spans="1:52" ht="15" hidden="1">
      <c r="A1631" s="750"/>
      <c r="B1631" s="694"/>
      <c r="C1631" s="695"/>
      <c r="D1631" s="736"/>
      <c r="E1631" s="697"/>
      <c r="F1631" s="697"/>
      <c r="G1631" s="697"/>
      <c r="H1631" s="698">
        <v>0.21</v>
      </c>
      <c r="I1631" s="698">
        <v>1</v>
      </c>
      <c r="J1631" s="699"/>
      <c r="K1631" s="506">
        <f t="shared" si="313"/>
        <v>0</v>
      </c>
      <c r="L1631" s="508">
        <v>1</v>
      </c>
      <c r="M1631" s="508"/>
      <c r="N1631" s="737">
        <f t="shared" si="314"/>
        <v>1</v>
      </c>
      <c r="O1631" s="508"/>
      <c r="P1631" s="508"/>
      <c r="Q1631" s="508"/>
      <c r="R1631" s="508"/>
      <c r="S1631" s="508"/>
      <c r="T1631" s="508"/>
      <c r="U1631" s="508"/>
      <c r="V1631" s="508"/>
      <c r="W1631" s="508"/>
      <c r="X1631" s="508"/>
      <c r="Y1631" s="508"/>
      <c r="Z1631" s="508"/>
      <c r="AA1631" s="508"/>
      <c r="AB1631" s="508"/>
      <c r="AC1631" s="508"/>
      <c r="AD1631" s="508"/>
      <c r="AE1631" s="508"/>
      <c r="AF1631" s="508"/>
      <c r="AG1631" s="508"/>
      <c r="AH1631" s="508"/>
      <c r="AI1631" s="508"/>
      <c r="AJ1631" s="508"/>
      <c r="AK1631" s="509">
        <f t="shared" si="315"/>
        <v>0</v>
      </c>
      <c r="AL1631" s="509">
        <f t="shared" si="316"/>
        <v>1</v>
      </c>
      <c r="AM1631" s="729">
        <f>IF(Tableau3[[#This Row],[N° pièce]]="",0,(Tableau3[[#This Row],[hors TVA]]+(Tableau3[[#This Row],[hors TVA]]*Tableau3[[#This Row],[Taux TVA]])-(Tableau3[[#This Row],[hors TVA]]*Tableau3[[#This Row],[Taux TVA]]*Tableau3[[#This Row],[Régime TVA Récupération:]]))*Tableau3[[#This Row],[Type 1]])</f>
        <v>0</v>
      </c>
      <c r="AN1631" s="729">
        <f>IF(Tableau3[[#This Row],[N° pièce]]="",0,IF($K$2="pôle",((Tableau3[[#This Row],[hors TVA]]+(Tableau3[[#This Row],[hors TVA]]*$H1631)-(Tableau3[[#This Row],[hors TVA]]*Tableau3[[#This Row],[Taux TVA]]*Tableau3[[#This Row],[Régime TVA Récupération:]]))*Tableau3[[#This Row],[Type 2]]),0))</f>
        <v>0</v>
      </c>
      <c r="AO1631" s="729">
        <f t="shared" si="317"/>
        <v>0</v>
      </c>
      <c r="AP1631" s="255">
        <f t="shared" si="318"/>
        <v>0</v>
      </c>
      <c r="AQ1631" s="506">
        <f t="shared" si="319"/>
        <v>0</v>
      </c>
      <c r="AR1631" s="671"/>
      <c r="AS1631" s="512"/>
      <c r="AT1631" s="513"/>
      <c r="AU1631" s="753"/>
      <c r="AV1631" s="484"/>
      <c r="AW1631" s="484"/>
      <c r="AX1631" s="484"/>
      <c r="AY1631" s="484"/>
      <c r="AZ1631" s="484"/>
    </row>
    <row r="1632" spans="1:52" ht="15" hidden="1">
      <c r="A1632" s="750"/>
      <c r="B1632" s="694"/>
      <c r="C1632" s="695"/>
      <c r="D1632" s="736"/>
      <c r="E1632" s="697"/>
      <c r="F1632" s="697"/>
      <c r="G1632" s="697"/>
      <c r="H1632" s="698">
        <v>0.21</v>
      </c>
      <c r="I1632" s="698">
        <v>1</v>
      </c>
      <c r="J1632" s="699"/>
      <c r="K1632" s="506">
        <f t="shared" si="313"/>
        <v>0</v>
      </c>
      <c r="L1632" s="508">
        <v>1</v>
      </c>
      <c r="M1632" s="508"/>
      <c r="N1632" s="737">
        <f t="shared" si="314"/>
        <v>1</v>
      </c>
      <c r="O1632" s="508"/>
      <c r="P1632" s="508"/>
      <c r="Q1632" s="508"/>
      <c r="R1632" s="508"/>
      <c r="S1632" s="508"/>
      <c r="T1632" s="508"/>
      <c r="U1632" s="508"/>
      <c r="V1632" s="508"/>
      <c r="W1632" s="508"/>
      <c r="X1632" s="508"/>
      <c r="Y1632" s="508"/>
      <c r="Z1632" s="508"/>
      <c r="AA1632" s="508"/>
      <c r="AB1632" s="508"/>
      <c r="AC1632" s="508"/>
      <c r="AD1632" s="508"/>
      <c r="AE1632" s="508"/>
      <c r="AF1632" s="508"/>
      <c r="AG1632" s="508"/>
      <c r="AH1632" s="508"/>
      <c r="AI1632" s="508"/>
      <c r="AJ1632" s="508"/>
      <c r="AK1632" s="509">
        <f t="shared" si="315"/>
        <v>0</v>
      </c>
      <c r="AL1632" s="509">
        <f t="shared" si="316"/>
        <v>1</v>
      </c>
      <c r="AM1632" s="729">
        <f>IF(Tableau3[[#This Row],[N° pièce]]="",0,(Tableau3[[#This Row],[hors TVA]]+(Tableau3[[#This Row],[hors TVA]]*Tableau3[[#This Row],[Taux TVA]])-(Tableau3[[#This Row],[hors TVA]]*Tableau3[[#This Row],[Taux TVA]]*Tableau3[[#This Row],[Régime TVA Récupération:]]))*Tableau3[[#This Row],[Type 1]])</f>
        <v>0</v>
      </c>
      <c r="AN1632" s="729">
        <f>IF(Tableau3[[#This Row],[N° pièce]]="",0,IF($K$2="pôle",((Tableau3[[#This Row],[hors TVA]]+(Tableau3[[#This Row],[hors TVA]]*$H1632)-(Tableau3[[#This Row],[hors TVA]]*Tableau3[[#This Row],[Taux TVA]]*Tableau3[[#This Row],[Régime TVA Récupération:]]))*Tableau3[[#This Row],[Type 2]]),0))</f>
        <v>0</v>
      </c>
      <c r="AO1632" s="729">
        <f t="shared" si="317"/>
        <v>0</v>
      </c>
      <c r="AP1632" s="255">
        <f t="shared" si="318"/>
        <v>0</v>
      </c>
      <c r="AQ1632" s="506">
        <f t="shared" si="319"/>
        <v>0</v>
      </c>
      <c r="AR1632" s="671"/>
      <c r="AS1632" s="512"/>
      <c r="AT1632" s="513"/>
      <c r="AU1632" s="753"/>
      <c r="AV1632" s="484"/>
      <c r="AW1632" s="484"/>
      <c r="AX1632" s="484"/>
      <c r="AY1632" s="484"/>
      <c r="AZ1632" s="484"/>
    </row>
    <row r="1633" spans="1:52" ht="15" hidden="1">
      <c r="A1633" s="750"/>
      <c r="B1633" s="694"/>
      <c r="C1633" s="695"/>
      <c r="D1633" s="736"/>
      <c r="E1633" s="697"/>
      <c r="F1633" s="697"/>
      <c r="G1633" s="697"/>
      <c r="H1633" s="698">
        <v>0.21</v>
      </c>
      <c r="I1633" s="698">
        <v>1</v>
      </c>
      <c r="J1633" s="699"/>
      <c r="K1633" s="506">
        <f t="shared" si="313"/>
        <v>0</v>
      </c>
      <c r="L1633" s="508">
        <v>1</v>
      </c>
      <c r="M1633" s="508"/>
      <c r="N1633" s="737">
        <f t="shared" si="314"/>
        <v>1</v>
      </c>
      <c r="O1633" s="508"/>
      <c r="P1633" s="508"/>
      <c r="Q1633" s="508"/>
      <c r="R1633" s="508"/>
      <c r="S1633" s="508"/>
      <c r="T1633" s="508"/>
      <c r="U1633" s="508"/>
      <c r="V1633" s="508"/>
      <c r="W1633" s="508"/>
      <c r="X1633" s="508"/>
      <c r="Y1633" s="508"/>
      <c r="Z1633" s="508"/>
      <c r="AA1633" s="508"/>
      <c r="AB1633" s="508"/>
      <c r="AC1633" s="508"/>
      <c r="AD1633" s="508"/>
      <c r="AE1633" s="508"/>
      <c r="AF1633" s="508"/>
      <c r="AG1633" s="508"/>
      <c r="AH1633" s="508"/>
      <c r="AI1633" s="508"/>
      <c r="AJ1633" s="508"/>
      <c r="AK1633" s="509">
        <f t="shared" si="315"/>
        <v>0</v>
      </c>
      <c r="AL1633" s="509">
        <f t="shared" si="316"/>
        <v>1</v>
      </c>
      <c r="AM1633" s="729">
        <f>IF(Tableau3[[#This Row],[N° pièce]]="",0,(Tableau3[[#This Row],[hors TVA]]+(Tableau3[[#This Row],[hors TVA]]*Tableau3[[#This Row],[Taux TVA]])-(Tableau3[[#This Row],[hors TVA]]*Tableau3[[#This Row],[Taux TVA]]*Tableau3[[#This Row],[Régime TVA Récupération:]]))*Tableau3[[#This Row],[Type 1]])</f>
        <v>0</v>
      </c>
      <c r="AN1633" s="729">
        <f>IF(Tableau3[[#This Row],[N° pièce]]="",0,IF($K$2="pôle",((Tableau3[[#This Row],[hors TVA]]+(Tableau3[[#This Row],[hors TVA]]*$H1633)-(Tableau3[[#This Row],[hors TVA]]*Tableau3[[#This Row],[Taux TVA]]*Tableau3[[#This Row],[Régime TVA Récupération:]]))*Tableau3[[#This Row],[Type 2]]),0))</f>
        <v>0</v>
      </c>
      <c r="AO1633" s="729">
        <f t="shared" si="317"/>
        <v>0</v>
      </c>
      <c r="AP1633" s="255">
        <f t="shared" si="318"/>
        <v>0</v>
      </c>
      <c r="AQ1633" s="506">
        <f t="shared" si="319"/>
        <v>0</v>
      </c>
      <c r="AR1633" s="671"/>
      <c r="AS1633" s="512"/>
      <c r="AT1633" s="513"/>
      <c r="AU1633" s="753"/>
      <c r="AV1633" s="484"/>
      <c r="AW1633" s="484"/>
      <c r="AX1633" s="484"/>
      <c r="AY1633" s="484"/>
      <c r="AZ1633" s="484"/>
    </row>
    <row r="1634" spans="1:52" ht="15" hidden="1">
      <c r="A1634" s="750"/>
      <c r="B1634" s="694"/>
      <c r="C1634" s="695"/>
      <c r="D1634" s="736"/>
      <c r="E1634" s="697"/>
      <c r="F1634" s="697"/>
      <c r="G1634" s="697"/>
      <c r="H1634" s="698">
        <v>0.21</v>
      </c>
      <c r="I1634" s="698">
        <v>1</v>
      </c>
      <c r="J1634" s="699"/>
      <c r="K1634" s="506">
        <f t="shared" si="313"/>
        <v>0</v>
      </c>
      <c r="L1634" s="508">
        <v>1</v>
      </c>
      <c r="M1634" s="508"/>
      <c r="N1634" s="737">
        <f t="shared" si="314"/>
        <v>1</v>
      </c>
      <c r="O1634" s="508"/>
      <c r="P1634" s="508"/>
      <c r="Q1634" s="508"/>
      <c r="R1634" s="508"/>
      <c r="S1634" s="508"/>
      <c r="T1634" s="508"/>
      <c r="U1634" s="508"/>
      <c r="V1634" s="508"/>
      <c r="W1634" s="508"/>
      <c r="X1634" s="508"/>
      <c r="Y1634" s="508"/>
      <c r="Z1634" s="508"/>
      <c r="AA1634" s="508"/>
      <c r="AB1634" s="508"/>
      <c r="AC1634" s="508"/>
      <c r="AD1634" s="508"/>
      <c r="AE1634" s="508"/>
      <c r="AF1634" s="508"/>
      <c r="AG1634" s="508"/>
      <c r="AH1634" s="508"/>
      <c r="AI1634" s="508"/>
      <c r="AJ1634" s="508"/>
      <c r="AK1634" s="509">
        <f t="shared" si="315"/>
        <v>0</v>
      </c>
      <c r="AL1634" s="509">
        <f t="shared" si="316"/>
        <v>1</v>
      </c>
      <c r="AM1634" s="729">
        <f>IF(Tableau3[[#This Row],[N° pièce]]="",0,(Tableau3[[#This Row],[hors TVA]]+(Tableau3[[#This Row],[hors TVA]]*Tableau3[[#This Row],[Taux TVA]])-(Tableau3[[#This Row],[hors TVA]]*Tableau3[[#This Row],[Taux TVA]]*Tableau3[[#This Row],[Régime TVA Récupération:]]))*Tableau3[[#This Row],[Type 1]])</f>
        <v>0</v>
      </c>
      <c r="AN1634" s="729">
        <f>IF(Tableau3[[#This Row],[N° pièce]]="",0,IF($K$2="pôle",((Tableau3[[#This Row],[hors TVA]]+(Tableau3[[#This Row],[hors TVA]]*$H1634)-(Tableau3[[#This Row],[hors TVA]]*Tableau3[[#This Row],[Taux TVA]]*Tableau3[[#This Row],[Régime TVA Récupération:]]))*Tableau3[[#This Row],[Type 2]]),0))</f>
        <v>0</v>
      </c>
      <c r="AO1634" s="729">
        <f t="shared" si="317"/>
        <v>0</v>
      </c>
      <c r="AP1634" s="255">
        <f t="shared" si="318"/>
        <v>0</v>
      </c>
      <c r="AQ1634" s="506">
        <f t="shared" si="319"/>
        <v>0</v>
      </c>
      <c r="AR1634" s="671"/>
      <c r="AS1634" s="512"/>
      <c r="AT1634" s="513"/>
      <c r="AU1634" s="753"/>
      <c r="AV1634" s="484"/>
      <c r="AW1634" s="484"/>
      <c r="AX1634" s="484"/>
      <c r="AY1634" s="484"/>
      <c r="AZ1634" s="484"/>
    </row>
    <row r="1635" spans="1:52" ht="15" hidden="1">
      <c r="A1635" s="750"/>
      <c r="B1635" s="694"/>
      <c r="C1635" s="695"/>
      <c r="D1635" s="736"/>
      <c r="E1635" s="697"/>
      <c r="F1635" s="697"/>
      <c r="G1635" s="697"/>
      <c r="H1635" s="698">
        <v>0.21</v>
      </c>
      <c r="I1635" s="698">
        <v>1</v>
      </c>
      <c r="J1635" s="699"/>
      <c r="K1635" s="506">
        <f t="shared" si="313"/>
        <v>0</v>
      </c>
      <c r="L1635" s="508">
        <v>1</v>
      </c>
      <c r="M1635" s="508"/>
      <c r="N1635" s="737">
        <f t="shared" si="314"/>
        <v>1</v>
      </c>
      <c r="O1635" s="508"/>
      <c r="P1635" s="508"/>
      <c r="Q1635" s="508"/>
      <c r="R1635" s="508"/>
      <c r="S1635" s="508"/>
      <c r="T1635" s="508"/>
      <c r="U1635" s="508"/>
      <c r="V1635" s="508"/>
      <c r="W1635" s="508"/>
      <c r="X1635" s="508"/>
      <c r="Y1635" s="508"/>
      <c r="Z1635" s="508"/>
      <c r="AA1635" s="508"/>
      <c r="AB1635" s="508"/>
      <c r="AC1635" s="508"/>
      <c r="AD1635" s="508"/>
      <c r="AE1635" s="508"/>
      <c r="AF1635" s="508"/>
      <c r="AG1635" s="508"/>
      <c r="AH1635" s="508"/>
      <c r="AI1635" s="508"/>
      <c r="AJ1635" s="508"/>
      <c r="AK1635" s="509">
        <f t="shared" si="315"/>
        <v>0</v>
      </c>
      <c r="AL1635" s="509">
        <f t="shared" si="316"/>
        <v>1</v>
      </c>
      <c r="AM1635" s="729">
        <f>IF(Tableau3[[#This Row],[N° pièce]]="",0,(Tableau3[[#This Row],[hors TVA]]+(Tableau3[[#This Row],[hors TVA]]*Tableau3[[#This Row],[Taux TVA]])-(Tableau3[[#This Row],[hors TVA]]*Tableau3[[#This Row],[Taux TVA]]*Tableau3[[#This Row],[Régime TVA Récupération:]]))*Tableau3[[#This Row],[Type 1]])</f>
        <v>0</v>
      </c>
      <c r="AN1635" s="729">
        <f>IF(Tableau3[[#This Row],[N° pièce]]="",0,IF($K$2="pôle",((Tableau3[[#This Row],[hors TVA]]+(Tableau3[[#This Row],[hors TVA]]*$H1635)-(Tableau3[[#This Row],[hors TVA]]*Tableau3[[#This Row],[Taux TVA]]*Tableau3[[#This Row],[Régime TVA Récupération:]]))*Tableau3[[#This Row],[Type 2]]),0))</f>
        <v>0</v>
      </c>
      <c r="AO1635" s="729">
        <f t="shared" si="317"/>
        <v>0</v>
      </c>
      <c r="AP1635" s="255">
        <f t="shared" si="318"/>
        <v>0</v>
      </c>
      <c r="AQ1635" s="506">
        <f t="shared" si="319"/>
        <v>0</v>
      </c>
      <c r="AR1635" s="671"/>
      <c r="AS1635" s="512"/>
      <c r="AT1635" s="513"/>
      <c r="AU1635" s="753"/>
      <c r="AV1635" s="484"/>
      <c r="AW1635" s="484"/>
      <c r="AX1635" s="484"/>
      <c r="AY1635" s="484"/>
      <c r="AZ1635" s="484"/>
    </row>
    <row r="1636" spans="1:52" ht="15" hidden="1">
      <c r="A1636" s="750"/>
      <c r="B1636" s="694"/>
      <c r="C1636" s="695"/>
      <c r="D1636" s="736"/>
      <c r="E1636" s="697"/>
      <c r="F1636" s="697"/>
      <c r="G1636" s="697"/>
      <c r="H1636" s="698">
        <v>0.21</v>
      </c>
      <c r="I1636" s="698">
        <v>1</v>
      </c>
      <c r="J1636" s="699"/>
      <c r="K1636" s="506">
        <f t="shared" si="313"/>
        <v>0</v>
      </c>
      <c r="L1636" s="508">
        <v>1</v>
      </c>
      <c r="M1636" s="508"/>
      <c r="N1636" s="737">
        <f t="shared" si="314"/>
        <v>1</v>
      </c>
      <c r="O1636" s="508"/>
      <c r="P1636" s="508"/>
      <c r="Q1636" s="508"/>
      <c r="R1636" s="508"/>
      <c r="S1636" s="508"/>
      <c r="T1636" s="508"/>
      <c r="U1636" s="508"/>
      <c r="V1636" s="508"/>
      <c r="W1636" s="508"/>
      <c r="X1636" s="508"/>
      <c r="Y1636" s="508"/>
      <c r="Z1636" s="508"/>
      <c r="AA1636" s="508"/>
      <c r="AB1636" s="508"/>
      <c r="AC1636" s="508"/>
      <c r="AD1636" s="508"/>
      <c r="AE1636" s="508"/>
      <c r="AF1636" s="508"/>
      <c r="AG1636" s="508"/>
      <c r="AH1636" s="508"/>
      <c r="AI1636" s="508"/>
      <c r="AJ1636" s="508"/>
      <c r="AK1636" s="509">
        <f t="shared" si="315"/>
        <v>0</v>
      </c>
      <c r="AL1636" s="509">
        <f t="shared" si="316"/>
        <v>1</v>
      </c>
      <c r="AM1636" s="729">
        <f>IF(Tableau3[[#This Row],[N° pièce]]="",0,(Tableau3[[#This Row],[hors TVA]]+(Tableau3[[#This Row],[hors TVA]]*Tableau3[[#This Row],[Taux TVA]])-(Tableau3[[#This Row],[hors TVA]]*Tableau3[[#This Row],[Taux TVA]]*Tableau3[[#This Row],[Régime TVA Récupération:]]))*Tableau3[[#This Row],[Type 1]])</f>
        <v>0</v>
      </c>
      <c r="AN1636" s="729">
        <f>IF(Tableau3[[#This Row],[N° pièce]]="",0,IF($K$2="pôle",((Tableau3[[#This Row],[hors TVA]]+(Tableau3[[#This Row],[hors TVA]]*$H1636)-(Tableau3[[#This Row],[hors TVA]]*Tableau3[[#This Row],[Taux TVA]]*Tableau3[[#This Row],[Régime TVA Récupération:]]))*Tableau3[[#This Row],[Type 2]]),0))</f>
        <v>0</v>
      </c>
      <c r="AO1636" s="729">
        <f t="shared" si="317"/>
        <v>0</v>
      </c>
      <c r="AP1636" s="255">
        <f t="shared" si="318"/>
        <v>0</v>
      </c>
      <c r="AQ1636" s="506">
        <f t="shared" si="319"/>
        <v>0</v>
      </c>
      <c r="AR1636" s="671"/>
      <c r="AS1636" s="512"/>
      <c r="AT1636" s="513"/>
      <c r="AU1636" s="753"/>
      <c r="AV1636" s="484"/>
      <c r="AW1636" s="484"/>
      <c r="AX1636" s="484"/>
      <c r="AY1636" s="484"/>
      <c r="AZ1636" s="484"/>
    </row>
    <row r="1637" spans="1:52" ht="15" hidden="1">
      <c r="A1637" s="750"/>
      <c r="B1637" s="694"/>
      <c r="C1637" s="695"/>
      <c r="D1637" s="736"/>
      <c r="E1637" s="697"/>
      <c r="F1637" s="697"/>
      <c r="G1637" s="697"/>
      <c r="H1637" s="698">
        <v>0.21</v>
      </c>
      <c r="I1637" s="698">
        <v>1</v>
      </c>
      <c r="J1637" s="699"/>
      <c r="K1637" s="506">
        <f t="shared" si="313"/>
        <v>0</v>
      </c>
      <c r="L1637" s="508">
        <v>1</v>
      </c>
      <c r="M1637" s="508"/>
      <c r="N1637" s="737">
        <f t="shared" si="314"/>
        <v>1</v>
      </c>
      <c r="O1637" s="508"/>
      <c r="P1637" s="508"/>
      <c r="Q1637" s="508"/>
      <c r="R1637" s="508"/>
      <c r="S1637" s="508"/>
      <c r="T1637" s="508"/>
      <c r="U1637" s="508"/>
      <c r="V1637" s="508"/>
      <c r="W1637" s="508"/>
      <c r="X1637" s="508"/>
      <c r="Y1637" s="508"/>
      <c r="Z1637" s="508"/>
      <c r="AA1637" s="508"/>
      <c r="AB1637" s="508"/>
      <c r="AC1637" s="508"/>
      <c r="AD1637" s="508"/>
      <c r="AE1637" s="508"/>
      <c r="AF1637" s="508"/>
      <c r="AG1637" s="508"/>
      <c r="AH1637" s="508"/>
      <c r="AI1637" s="508"/>
      <c r="AJ1637" s="508"/>
      <c r="AK1637" s="509">
        <f t="shared" si="315"/>
        <v>0</v>
      </c>
      <c r="AL1637" s="509">
        <f t="shared" si="316"/>
        <v>1</v>
      </c>
      <c r="AM1637" s="729">
        <f>IF(Tableau3[[#This Row],[N° pièce]]="",0,(Tableau3[[#This Row],[hors TVA]]+(Tableau3[[#This Row],[hors TVA]]*Tableau3[[#This Row],[Taux TVA]])-(Tableau3[[#This Row],[hors TVA]]*Tableau3[[#This Row],[Taux TVA]]*Tableau3[[#This Row],[Régime TVA Récupération:]]))*Tableau3[[#This Row],[Type 1]])</f>
        <v>0</v>
      </c>
      <c r="AN1637" s="729">
        <f>IF(Tableau3[[#This Row],[N° pièce]]="",0,IF($K$2="pôle",((Tableau3[[#This Row],[hors TVA]]+(Tableau3[[#This Row],[hors TVA]]*$H1637)-(Tableau3[[#This Row],[hors TVA]]*Tableau3[[#This Row],[Taux TVA]]*Tableau3[[#This Row],[Régime TVA Récupération:]]))*Tableau3[[#This Row],[Type 2]]),0))</f>
        <v>0</v>
      </c>
      <c r="AO1637" s="729">
        <f t="shared" si="317"/>
        <v>0</v>
      </c>
      <c r="AP1637" s="255">
        <f t="shared" si="318"/>
        <v>0</v>
      </c>
      <c r="AQ1637" s="506">
        <f t="shared" si="319"/>
        <v>0</v>
      </c>
      <c r="AR1637" s="671"/>
      <c r="AS1637" s="512"/>
      <c r="AT1637" s="513"/>
      <c r="AU1637" s="753"/>
      <c r="AV1637" s="484"/>
      <c r="AW1637" s="484"/>
      <c r="AX1637" s="484"/>
      <c r="AY1637" s="484"/>
      <c r="AZ1637" s="484"/>
    </row>
    <row r="1638" spans="1:52" ht="15" hidden="1">
      <c r="A1638" s="750"/>
      <c r="B1638" s="694"/>
      <c r="C1638" s="695"/>
      <c r="D1638" s="736"/>
      <c r="E1638" s="697"/>
      <c r="F1638" s="697"/>
      <c r="G1638" s="697"/>
      <c r="H1638" s="698">
        <v>0.21</v>
      </c>
      <c r="I1638" s="698">
        <v>1</v>
      </c>
      <c r="J1638" s="699"/>
      <c r="K1638" s="506">
        <f t="shared" si="313"/>
        <v>0</v>
      </c>
      <c r="L1638" s="508">
        <v>1</v>
      </c>
      <c r="M1638" s="508"/>
      <c r="N1638" s="737">
        <f t="shared" si="314"/>
        <v>1</v>
      </c>
      <c r="O1638" s="508"/>
      <c r="P1638" s="508"/>
      <c r="Q1638" s="508"/>
      <c r="R1638" s="508"/>
      <c r="S1638" s="508"/>
      <c r="T1638" s="508"/>
      <c r="U1638" s="508"/>
      <c r="V1638" s="508"/>
      <c r="W1638" s="508"/>
      <c r="X1638" s="508"/>
      <c r="Y1638" s="508"/>
      <c r="Z1638" s="508"/>
      <c r="AA1638" s="508"/>
      <c r="AB1638" s="508"/>
      <c r="AC1638" s="508"/>
      <c r="AD1638" s="508"/>
      <c r="AE1638" s="508"/>
      <c r="AF1638" s="508"/>
      <c r="AG1638" s="508"/>
      <c r="AH1638" s="508"/>
      <c r="AI1638" s="508"/>
      <c r="AJ1638" s="508"/>
      <c r="AK1638" s="509">
        <f t="shared" si="315"/>
        <v>0</v>
      </c>
      <c r="AL1638" s="509">
        <f t="shared" si="316"/>
        <v>1</v>
      </c>
      <c r="AM1638" s="729">
        <f>IF(Tableau3[[#This Row],[N° pièce]]="",0,(Tableau3[[#This Row],[hors TVA]]+(Tableau3[[#This Row],[hors TVA]]*Tableau3[[#This Row],[Taux TVA]])-(Tableau3[[#This Row],[hors TVA]]*Tableau3[[#This Row],[Taux TVA]]*Tableau3[[#This Row],[Régime TVA Récupération:]]))*Tableau3[[#This Row],[Type 1]])</f>
        <v>0</v>
      </c>
      <c r="AN1638" s="729">
        <f>IF(Tableau3[[#This Row],[N° pièce]]="",0,IF($K$2="pôle",((Tableau3[[#This Row],[hors TVA]]+(Tableau3[[#This Row],[hors TVA]]*$H1638)-(Tableau3[[#This Row],[hors TVA]]*Tableau3[[#This Row],[Taux TVA]]*Tableau3[[#This Row],[Régime TVA Récupération:]]))*Tableau3[[#This Row],[Type 2]]),0))</f>
        <v>0</v>
      </c>
      <c r="AO1638" s="729">
        <f t="shared" si="317"/>
        <v>0</v>
      </c>
      <c r="AP1638" s="255">
        <f t="shared" si="318"/>
        <v>0</v>
      </c>
      <c r="AQ1638" s="506">
        <f t="shared" si="319"/>
        <v>0</v>
      </c>
      <c r="AR1638" s="671"/>
      <c r="AS1638" s="512"/>
      <c r="AT1638" s="513"/>
      <c r="AU1638" s="753"/>
      <c r="AV1638" s="484"/>
      <c r="AW1638" s="484"/>
      <c r="AX1638" s="484"/>
      <c r="AY1638" s="484"/>
      <c r="AZ1638" s="484"/>
    </row>
    <row r="1639" spans="1:52" ht="15.75" hidden="1" thickBot="1">
      <c r="A1639" s="751"/>
      <c r="B1639" s="702"/>
      <c r="C1639" s="703"/>
      <c r="D1639" s="738"/>
      <c r="E1639" s="705"/>
      <c r="F1639" s="705"/>
      <c r="G1639" s="705"/>
      <c r="H1639" s="706">
        <v>0.21</v>
      </c>
      <c r="I1639" s="706">
        <v>1</v>
      </c>
      <c r="J1639" s="707"/>
      <c r="K1639" s="739">
        <f>$J1639+($J1639*$H1639)</f>
        <v>0</v>
      </c>
      <c r="L1639" s="740"/>
      <c r="M1639" s="740"/>
      <c r="N1639" s="741"/>
      <c r="O1639" s="708"/>
      <c r="P1639" s="708"/>
      <c r="Q1639" s="708"/>
      <c r="R1639" s="708"/>
      <c r="S1639" s="708"/>
      <c r="T1639" s="708"/>
      <c r="U1639" s="708"/>
      <c r="V1639" s="708"/>
      <c r="W1639" s="708"/>
      <c r="X1639" s="708"/>
      <c r="Y1639" s="708"/>
      <c r="Z1639" s="708"/>
      <c r="AA1639" s="708"/>
      <c r="AB1639" s="708"/>
      <c r="AC1639" s="708"/>
      <c r="AD1639" s="708"/>
      <c r="AE1639" s="708"/>
      <c r="AF1639" s="708"/>
      <c r="AG1639" s="708"/>
      <c r="AH1639" s="708"/>
      <c r="AI1639" s="708"/>
      <c r="AJ1639" s="708"/>
      <c r="AK1639" s="515">
        <f t="shared" ref="AK1639" si="320">SUM(O1639:AJ1639)</f>
        <v>0</v>
      </c>
      <c r="AL1639" s="742">
        <f t="shared" si="278"/>
        <v>0</v>
      </c>
      <c r="AM1639" s="729">
        <f>IF(Tableau3[[#This Row],[N° pièce]]="",0,(Tableau3[[#This Row],[hors TVA]]+(Tableau3[[#This Row],[hors TVA]]*Tableau3[[#This Row],[Taux TVA]])-(Tableau3[[#This Row],[hors TVA]]*Tableau3[[#This Row],[Taux TVA]]*Tableau3[[#This Row],[Régime TVA Récupération:]]))*Tableau3[[#This Row],[Type 1]])</f>
        <v>0</v>
      </c>
      <c r="AN1639" s="729">
        <f>IF(Tableau3[[#This Row],[N° pièce]]="",0,IF($K$2="pôle",((Tableau3[[#This Row],[hors TVA]]+(Tableau3[[#This Row],[hors TVA]]*$H1639)-(Tableau3[[#This Row],[hors TVA]]*Tableau3[[#This Row],[Taux TVA]]*Tableau3[[#This Row],[Régime TVA Récupération:]]))*Tableau3[[#This Row],[Type 2]]),0))</f>
        <v>0</v>
      </c>
      <c r="AO1639" s="475">
        <f t="shared" ref="AO1639" si="321">AM1639+AN1639</f>
        <v>0</v>
      </c>
      <c r="AP1639" s="474">
        <f t="shared" si="288"/>
        <v>0</v>
      </c>
      <c r="AQ1639" s="680">
        <f t="shared" si="289"/>
        <v>0</v>
      </c>
      <c r="AR1639" s="681"/>
      <c r="AS1639" s="518"/>
      <c r="AT1639" s="519"/>
      <c r="AU1639" s="754"/>
      <c r="AV1639" s="484"/>
      <c r="AW1639" s="484"/>
      <c r="AX1639" s="484"/>
      <c r="AY1639" s="484"/>
      <c r="AZ1639" s="484"/>
    </row>
    <row r="1640" spans="1:52" ht="13.5" thickBot="1">
      <c r="A1640" s="847" t="s">
        <v>242</v>
      </c>
      <c r="B1640" s="847"/>
      <c r="C1640" s="847"/>
      <c r="D1640" s="847"/>
      <c r="E1640" s="847"/>
      <c r="F1640" s="847"/>
      <c r="G1640" s="847"/>
      <c r="H1640" s="847"/>
      <c r="I1640" s="847"/>
      <c r="J1640" s="847"/>
      <c r="K1640" s="847"/>
      <c r="L1640" s="847"/>
      <c r="M1640" s="847"/>
      <c r="N1640" s="847"/>
      <c r="O1640" s="847"/>
      <c r="P1640" s="847"/>
      <c r="Q1640" s="847"/>
      <c r="R1640" s="847"/>
      <c r="S1640" s="847"/>
      <c r="T1640" s="847"/>
      <c r="U1640" s="847"/>
      <c r="V1640" s="847"/>
      <c r="W1640" s="847"/>
      <c r="X1640" s="847"/>
      <c r="Y1640" s="847"/>
      <c r="Z1640" s="847"/>
      <c r="AA1640" s="847"/>
      <c r="AB1640" s="847"/>
      <c r="AC1640" s="847"/>
      <c r="AD1640" s="847"/>
      <c r="AE1640" s="847"/>
      <c r="AF1640" s="847"/>
      <c r="AG1640" s="847"/>
      <c r="AH1640" s="847"/>
      <c r="AI1640" s="847"/>
      <c r="AJ1640" s="847"/>
      <c r="AK1640" s="847"/>
      <c r="AL1640" s="848"/>
      <c r="AM1640" s="137">
        <f t="shared" ref="AM1640:AS1640" si="322">ROUND(SUM(AM1462:AM1639),2)</f>
        <v>0</v>
      </c>
      <c r="AN1640" s="137">
        <f t="shared" si="322"/>
        <v>0</v>
      </c>
      <c r="AO1640" s="137">
        <f t="shared" si="322"/>
        <v>0</v>
      </c>
      <c r="AP1640" s="256">
        <f t="shared" si="322"/>
        <v>0</v>
      </c>
      <c r="AQ1640" s="263">
        <f t="shared" si="322"/>
        <v>0</v>
      </c>
      <c r="AR1640" s="259">
        <f t="shared" si="322"/>
        <v>0</v>
      </c>
      <c r="AS1640" s="190">
        <f t="shared" si="322"/>
        <v>0</v>
      </c>
      <c r="AV1640" s="487"/>
      <c r="AW1640" s="487"/>
      <c r="AX1640" s="487"/>
      <c r="AY1640" s="487"/>
      <c r="AZ1640" s="487"/>
    </row>
    <row r="1641" spans="1:52">
      <c r="J1641" s="37"/>
      <c r="K1641" s="38"/>
      <c r="L1641" s="38"/>
      <c r="M1641" s="38"/>
      <c r="AN1641" s="852" t="s">
        <v>215</v>
      </c>
      <c r="AO1641" s="852"/>
      <c r="AP1641" s="252">
        <f>AP1640+AR1640</f>
        <v>0</v>
      </c>
      <c r="AQ1641" s="252">
        <f>AQ1640+AS1640</f>
        <v>0</v>
      </c>
      <c r="AV1641" s="487"/>
      <c r="AW1641" s="487"/>
      <c r="AX1641" s="487"/>
      <c r="AY1641" s="487"/>
      <c r="AZ1641" s="487"/>
    </row>
    <row r="1642" spans="1:52">
      <c r="J1642" s="37"/>
      <c r="K1642" s="38"/>
      <c r="L1642" s="38"/>
      <c r="M1642" s="38"/>
      <c r="AV1642" s="487"/>
      <c r="AW1642" s="487"/>
      <c r="AX1642" s="487"/>
      <c r="AY1642" s="487"/>
      <c r="AZ1642" s="487"/>
    </row>
    <row r="1643" spans="1:52" ht="15.75">
      <c r="A1643" s="120" t="s">
        <v>49</v>
      </c>
      <c r="B1643" s="121"/>
      <c r="C1643" s="122"/>
      <c r="D1643" s="122"/>
      <c r="E1643" s="123"/>
      <c r="F1643" s="124"/>
      <c r="G1643" s="124"/>
      <c r="H1643" s="124"/>
      <c r="I1643" s="124"/>
      <c r="J1643" s="125"/>
      <c r="K1643" s="126"/>
      <c r="L1643" s="126"/>
      <c r="M1643" s="126"/>
      <c r="N1643" s="127"/>
      <c r="O1643" s="127"/>
      <c r="P1643" s="127"/>
      <c r="Q1643" s="127"/>
      <c r="R1643" s="127"/>
      <c r="S1643" s="127"/>
      <c r="T1643" s="127"/>
      <c r="U1643" s="127"/>
      <c r="V1643" s="127"/>
      <c r="W1643" s="127"/>
      <c r="X1643" s="127"/>
      <c r="Y1643" s="127"/>
      <c r="Z1643" s="127"/>
      <c r="AA1643" s="127"/>
      <c r="AB1643" s="127"/>
      <c r="AC1643" s="127"/>
      <c r="AD1643" s="127"/>
      <c r="AE1643" s="127"/>
      <c r="AF1643" s="127"/>
      <c r="AG1643" s="127"/>
      <c r="AH1643" s="127"/>
      <c r="AI1643" s="127"/>
      <c r="AJ1643" s="127"/>
      <c r="AK1643" s="127"/>
      <c r="AL1643" s="127"/>
      <c r="AM1643" s="127"/>
      <c r="AN1643" s="127"/>
      <c r="AO1643" s="128"/>
      <c r="AP1643" s="128"/>
      <c r="AQ1643" s="128"/>
      <c r="AR1643" s="128"/>
      <c r="AS1643" s="128"/>
      <c r="AT1643" s="122"/>
      <c r="AU1643" s="122"/>
      <c r="AV1643" s="487"/>
      <c r="AW1643" s="487"/>
      <c r="AX1643" s="487"/>
      <c r="AY1643" s="487"/>
      <c r="AZ1643" s="487"/>
    </row>
    <row r="1644" spans="1:52" ht="16.5" customHeight="1" thickBot="1">
      <c r="A1644" s="840" t="s">
        <v>398</v>
      </c>
      <c r="B1644" s="841"/>
      <c r="C1644" s="841"/>
      <c r="D1644" s="841"/>
      <c r="E1644" s="841"/>
      <c r="F1644" s="841"/>
      <c r="G1644" s="841"/>
      <c r="H1644" s="841"/>
      <c r="I1644" s="841"/>
      <c r="J1644" s="841"/>
      <c r="K1644" s="841"/>
      <c r="L1644" s="841"/>
      <c r="M1644" s="841"/>
      <c r="N1644" s="841"/>
      <c r="O1644" s="16"/>
      <c r="P1644" s="16"/>
      <c r="Q1644" s="16"/>
      <c r="R1644" s="16"/>
      <c r="S1644" s="16"/>
      <c r="T1644" s="16"/>
      <c r="U1644" s="16"/>
      <c r="V1644" s="16"/>
      <c r="W1644" s="16"/>
      <c r="X1644" s="16"/>
      <c r="Y1644" s="16"/>
      <c r="Z1644" s="16"/>
      <c r="AA1644" s="16"/>
      <c r="AB1644" s="16"/>
      <c r="AC1644" s="16"/>
      <c r="AD1644" s="16"/>
      <c r="AE1644" s="16"/>
      <c r="AF1644" s="16"/>
      <c r="AG1644" s="16"/>
      <c r="AH1644" s="16"/>
      <c r="AI1644" s="16"/>
      <c r="AJ1644" s="16"/>
      <c r="AK1644" s="16"/>
      <c r="AL1644" s="16"/>
      <c r="AM1644" s="16"/>
      <c r="AN1644" s="16"/>
      <c r="AO1644" s="36"/>
      <c r="AP1644" s="36"/>
      <c r="AQ1644" s="36"/>
      <c r="AR1644" s="36"/>
      <c r="AS1644" s="36"/>
      <c r="AT1644" s="5"/>
      <c r="AU1644" s="5"/>
      <c r="AV1644" s="487"/>
      <c r="AW1644" s="487"/>
      <c r="AX1644" s="487"/>
      <c r="AY1644" s="487"/>
      <c r="AZ1644" s="487"/>
    </row>
    <row r="1645" spans="1:52" ht="26.25" thickBot="1">
      <c r="A1645" s="883" t="s">
        <v>217</v>
      </c>
      <c r="B1645" s="884"/>
      <c r="C1645" s="884"/>
      <c r="D1645" s="884"/>
      <c r="E1645" s="884"/>
      <c r="F1645" s="884"/>
      <c r="G1645" s="885"/>
      <c r="H1645" s="461" t="s">
        <v>218</v>
      </c>
      <c r="I1645" s="462"/>
      <c r="J1645" s="880" t="s">
        <v>219</v>
      </c>
      <c r="K1645" s="881"/>
      <c r="L1645" s="880" t="s">
        <v>176</v>
      </c>
      <c r="M1645" s="882"/>
      <c r="N1645" s="881"/>
      <c r="O1645" s="849" t="s">
        <v>177</v>
      </c>
      <c r="P1645" s="850"/>
      <c r="Q1645" s="850"/>
      <c r="R1645" s="850"/>
      <c r="S1645" s="850"/>
      <c r="T1645" s="850"/>
      <c r="U1645" s="850"/>
      <c r="V1645" s="850"/>
      <c r="W1645" s="850"/>
      <c r="X1645" s="850"/>
      <c r="Y1645" s="850"/>
      <c r="Z1645" s="850"/>
      <c r="AA1645" s="850"/>
      <c r="AB1645" s="850"/>
      <c r="AC1645" s="850"/>
      <c r="AD1645" s="850"/>
      <c r="AE1645" s="850"/>
      <c r="AF1645" s="850"/>
      <c r="AG1645" s="850"/>
      <c r="AH1645" s="850"/>
      <c r="AI1645" s="850"/>
      <c r="AJ1645" s="850"/>
      <c r="AK1645" s="851"/>
      <c r="AL1645" s="463" t="s">
        <v>177</v>
      </c>
      <c r="AM1645" s="849" t="s">
        <v>178</v>
      </c>
      <c r="AN1645" s="850"/>
      <c r="AO1645" s="850"/>
      <c r="AP1645" s="842" t="s">
        <v>179</v>
      </c>
      <c r="AQ1645" s="843"/>
      <c r="AR1645" s="843"/>
      <c r="AS1645" s="843"/>
      <c r="AT1645" s="844"/>
      <c r="AU1645" s="480"/>
      <c r="AV1645" s="487"/>
      <c r="AW1645" s="487"/>
      <c r="AX1645" s="487"/>
      <c r="AY1645" s="487"/>
      <c r="AZ1645" s="487"/>
    </row>
    <row r="1646" spans="1:52" ht="30.75" customHeight="1" thickBot="1">
      <c r="A1646" s="755" t="s">
        <v>168</v>
      </c>
      <c r="B1646" s="756" t="s">
        <v>169</v>
      </c>
      <c r="C1646" s="757" t="s">
        <v>234</v>
      </c>
      <c r="D1646" s="772" t="s">
        <v>222</v>
      </c>
      <c r="E1646" s="771" t="s">
        <v>223</v>
      </c>
      <c r="F1646" s="771" t="s">
        <v>236</v>
      </c>
      <c r="G1646" s="770" t="s">
        <v>241</v>
      </c>
      <c r="H1646" s="773" t="s">
        <v>225</v>
      </c>
      <c r="I1646" s="757" t="s">
        <v>237</v>
      </c>
      <c r="J1646" s="758" t="s">
        <v>227</v>
      </c>
      <c r="K1646" s="758" t="s">
        <v>228</v>
      </c>
      <c r="L1646" s="759" t="s">
        <v>183</v>
      </c>
      <c r="M1646" s="759" t="s">
        <v>184</v>
      </c>
      <c r="N1646" s="760" t="s">
        <v>185</v>
      </c>
      <c r="O1646" s="760" t="s">
        <v>186</v>
      </c>
      <c r="P1646" s="760" t="s">
        <v>187</v>
      </c>
      <c r="Q1646" s="760" t="s">
        <v>188</v>
      </c>
      <c r="R1646" s="760" t="s">
        <v>189</v>
      </c>
      <c r="S1646" s="760" t="s">
        <v>190</v>
      </c>
      <c r="T1646" s="760" t="s">
        <v>191</v>
      </c>
      <c r="U1646" s="760" t="s">
        <v>192</v>
      </c>
      <c r="V1646" s="760" t="s">
        <v>193</v>
      </c>
      <c r="W1646" s="760" t="s">
        <v>194</v>
      </c>
      <c r="X1646" s="760" t="s">
        <v>195</v>
      </c>
      <c r="Y1646" s="760" t="s">
        <v>196</v>
      </c>
      <c r="Z1646" s="760" t="s">
        <v>197</v>
      </c>
      <c r="AA1646" s="760" t="s">
        <v>198</v>
      </c>
      <c r="AB1646" s="760" t="s">
        <v>199</v>
      </c>
      <c r="AC1646" s="760" t="s">
        <v>200</v>
      </c>
      <c r="AD1646" s="760" t="s">
        <v>201</v>
      </c>
      <c r="AE1646" s="760" t="s">
        <v>202</v>
      </c>
      <c r="AF1646" s="760" t="s">
        <v>203</v>
      </c>
      <c r="AG1646" s="760" t="s">
        <v>204</v>
      </c>
      <c r="AH1646" s="760" t="s">
        <v>205</v>
      </c>
      <c r="AI1646" s="760" t="s">
        <v>206</v>
      </c>
      <c r="AJ1646" s="760" t="s">
        <v>207</v>
      </c>
      <c r="AK1646" s="760" t="s">
        <v>208</v>
      </c>
      <c r="AL1646" s="760" t="s">
        <v>209</v>
      </c>
      <c r="AM1646" s="760" t="s">
        <v>229</v>
      </c>
      <c r="AN1646" s="760" t="s">
        <v>230</v>
      </c>
      <c r="AO1646" s="761" t="s">
        <v>231</v>
      </c>
      <c r="AP1646" s="762" t="s">
        <v>210</v>
      </c>
      <c r="AQ1646" s="763" t="s">
        <v>211</v>
      </c>
      <c r="AR1646" s="764" t="s">
        <v>212</v>
      </c>
      <c r="AS1646" s="765" t="s">
        <v>213</v>
      </c>
      <c r="AT1646" s="766" t="s">
        <v>182</v>
      </c>
      <c r="AU1646" s="767" t="s">
        <v>232</v>
      </c>
      <c r="AV1646" s="484" t="s">
        <v>139</v>
      </c>
      <c r="AW1646" s="484"/>
      <c r="AX1646" s="484"/>
      <c r="AY1646" s="484"/>
      <c r="AZ1646" s="484"/>
    </row>
    <row r="1647" spans="1:52" ht="15">
      <c r="A1647" s="750"/>
      <c r="B1647" s="688"/>
      <c r="C1647" s="689"/>
      <c r="D1647" s="769"/>
      <c r="E1647" s="768"/>
      <c r="F1647" s="768"/>
      <c r="G1647" s="774"/>
      <c r="H1647" s="690">
        <v>0.21</v>
      </c>
      <c r="I1647" s="690">
        <v>1</v>
      </c>
      <c r="J1647" s="691"/>
      <c r="K1647" s="661">
        <f t="shared" ref="K1647:K1676" si="323">$J1647+($J1647*$H1647)</f>
        <v>0</v>
      </c>
      <c r="L1647" s="499">
        <v>1</v>
      </c>
      <c r="M1647" s="499"/>
      <c r="N1647" s="743">
        <f t="shared" ref="N1647:N1676" si="324">$L1647+$M1647</f>
        <v>1</v>
      </c>
      <c r="O1647" s="499"/>
      <c r="P1647" s="499"/>
      <c r="Q1647" s="499"/>
      <c r="R1647" s="499"/>
      <c r="S1647" s="499"/>
      <c r="T1647" s="499"/>
      <c r="U1647" s="499"/>
      <c r="V1647" s="499"/>
      <c r="W1647" s="499"/>
      <c r="X1647" s="499"/>
      <c r="Y1647" s="499"/>
      <c r="Z1647" s="499"/>
      <c r="AA1647" s="499"/>
      <c r="AB1647" s="499"/>
      <c r="AC1647" s="499"/>
      <c r="AD1647" s="499"/>
      <c r="AE1647" s="499"/>
      <c r="AF1647" s="499"/>
      <c r="AG1647" s="499"/>
      <c r="AH1647" s="499"/>
      <c r="AI1647" s="499"/>
      <c r="AJ1647" s="499"/>
      <c r="AK1647" s="500">
        <f>SUM(O1647:AJ1647)</f>
        <v>0</v>
      </c>
      <c r="AL1647" s="500">
        <f t="shared" ref="AL1647:AL1676" si="325">$N1647+$AK1647</f>
        <v>1</v>
      </c>
      <c r="AM1647" s="744">
        <f>IF(Tableau5[[#This Row],[N° pièce]]="",0,(Tableau5[[#This Row],[hors TVA]]+(Tableau5[[#This Row],[hors TVA]]*Tableau5[[#This Row],[Taux TVA]])-(Tableau5[[#This Row],[hors TVA]]*Tableau5[[#This Row],[Taux TVA]]*Tableau5[[#This Row],[Régime TVA Récupération:]]))*Tableau5[[#This Row],[Type 1]])</f>
        <v>0</v>
      </c>
      <c r="AN1647" s="744">
        <f>IF(Tableau5[[#This Row],[N° pièce]]="",0,IF($K$2="pôle",(($J1647+($J1647*$H1647)-($J1647*$H1647*$I1647))*$M1647),0))</f>
        <v>0</v>
      </c>
      <c r="AO1647" s="744">
        <f t="shared" ref="AO1647:AO1676" si="326">$AM1647+$AN1647</f>
        <v>0</v>
      </c>
      <c r="AP1647" s="503">
        <f t="shared" ref="AP1647:AP1909" si="327">AM1647-AR1647</f>
        <v>0</v>
      </c>
      <c r="AQ1647" s="497">
        <f t="shared" ref="AQ1647:AQ1909" si="328">AN1647-AS1647</f>
        <v>0</v>
      </c>
      <c r="AR1647" s="665"/>
      <c r="AS1647" s="504"/>
      <c r="AT1647" s="505"/>
      <c r="AU1647" s="752"/>
      <c r="AV1647" s="484"/>
      <c r="AW1647" s="484"/>
      <c r="AX1647" s="484"/>
      <c r="AY1647" s="484"/>
      <c r="AZ1647" s="484"/>
    </row>
    <row r="1648" spans="1:52" ht="15">
      <c r="A1648" s="750"/>
      <c r="B1648" s="694"/>
      <c r="C1648" s="695"/>
      <c r="D1648" s="696"/>
      <c r="E1648" s="697"/>
      <c r="F1648" s="697"/>
      <c r="G1648" s="697"/>
      <c r="H1648" s="698">
        <v>0.21</v>
      </c>
      <c r="I1648" s="698">
        <v>1</v>
      </c>
      <c r="J1648" s="699"/>
      <c r="K1648" s="667">
        <f t="shared" si="323"/>
        <v>0</v>
      </c>
      <c r="L1648" s="508">
        <v>1</v>
      </c>
      <c r="M1648" s="508"/>
      <c r="N1648" s="745">
        <f t="shared" si="324"/>
        <v>1</v>
      </c>
      <c r="O1648" s="508"/>
      <c r="P1648" s="508"/>
      <c r="Q1648" s="508"/>
      <c r="R1648" s="508"/>
      <c r="S1648" s="508"/>
      <c r="T1648" s="508"/>
      <c r="U1648" s="508"/>
      <c r="V1648" s="508"/>
      <c r="W1648" s="508"/>
      <c r="X1648" s="508"/>
      <c r="Y1648" s="508"/>
      <c r="Z1648" s="508"/>
      <c r="AA1648" s="508"/>
      <c r="AB1648" s="508"/>
      <c r="AC1648" s="508"/>
      <c r="AD1648" s="508"/>
      <c r="AE1648" s="508"/>
      <c r="AF1648" s="508"/>
      <c r="AG1648" s="508"/>
      <c r="AH1648" s="508"/>
      <c r="AI1648" s="508"/>
      <c r="AJ1648" s="508"/>
      <c r="AK1648" s="509">
        <f t="shared" ref="AK1648:AK1650" si="329">SUM(O1648:AJ1648)</f>
        <v>0</v>
      </c>
      <c r="AL1648" s="509">
        <f t="shared" si="325"/>
        <v>1</v>
      </c>
      <c r="AM1648" s="746">
        <f>IF(Tableau5[[#This Row],[N° pièce]]="",0,(Tableau5[[#This Row],[hors TVA]]+(Tableau5[[#This Row],[hors TVA]]*Tableau5[[#This Row],[Taux TVA]])-(Tableau5[[#This Row],[hors TVA]]*Tableau5[[#This Row],[Taux TVA]]*Tableau5[[#This Row],[Régime TVA Récupération:]]))*Tableau5[[#This Row],[Type 1]])</f>
        <v>0</v>
      </c>
      <c r="AN1648" s="746">
        <f>IF($A1648="",0,IF($K$2="pôle",(($J1648+($J1648*$H1648)-($J1648*$H1648*$I1648))*$M1648),0))</f>
        <v>0</v>
      </c>
      <c r="AO1648" s="746">
        <f t="shared" si="326"/>
        <v>0</v>
      </c>
      <c r="AP1648" s="255">
        <f t="shared" si="327"/>
        <v>0</v>
      </c>
      <c r="AQ1648" s="506">
        <f t="shared" si="328"/>
        <v>0</v>
      </c>
      <c r="AR1648" s="671"/>
      <c r="AS1648" s="512"/>
      <c r="AT1648" s="513"/>
      <c r="AU1648" s="753"/>
      <c r="AV1648" s="484"/>
      <c r="AW1648" s="484"/>
      <c r="AX1648" s="484"/>
      <c r="AY1648" s="484"/>
      <c r="AZ1648" s="484"/>
    </row>
    <row r="1649" spans="1:52" ht="15">
      <c r="A1649" s="750"/>
      <c r="B1649" s="694"/>
      <c r="C1649" s="695"/>
      <c r="D1649" s="696"/>
      <c r="E1649" s="697"/>
      <c r="F1649" s="697"/>
      <c r="G1649" s="697"/>
      <c r="H1649" s="698">
        <v>0.21</v>
      </c>
      <c r="I1649" s="698">
        <v>1</v>
      </c>
      <c r="J1649" s="699"/>
      <c r="K1649" s="775">
        <f t="shared" si="323"/>
        <v>0</v>
      </c>
      <c r="L1649" s="508">
        <v>1</v>
      </c>
      <c r="M1649" s="508"/>
      <c r="N1649" s="745">
        <f t="shared" si="324"/>
        <v>1</v>
      </c>
      <c r="O1649" s="508"/>
      <c r="P1649" s="508"/>
      <c r="Q1649" s="508"/>
      <c r="R1649" s="508"/>
      <c r="S1649" s="508"/>
      <c r="T1649" s="508"/>
      <c r="U1649" s="508"/>
      <c r="V1649" s="508"/>
      <c r="W1649" s="508"/>
      <c r="X1649" s="508"/>
      <c r="Y1649" s="508"/>
      <c r="Z1649" s="508"/>
      <c r="AA1649" s="508"/>
      <c r="AB1649" s="508"/>
      <c r="AC1649" s="508"/>
      <c r="AD1649" s="508"/>
      <c r="AE1649" s="508"/>
      <c r="AF1649" s="508"/>
      <c r="AG1649" s="508"/>
      <c r="AH1649" s="508"/>
      <c r="AI1649" s="508"/>
      <c r="AJ1649" s="508"/>
      <c r="AK1649" s="509">
        <f t="shared" si="329"/>
        <v>0</v>
      </c>
      <c r="AL1649" s="509">
        <f t="shared" si="325"/>
        <v>1</v>
      </c>
      <c r="AM1649" s="746">
        <f>IF(Tableau5[[#This Row],[N° pièce]]="",0,(Tableau5[[#This Row],[hors TVA]]+(Tableau5[[#This Row],[hors TVA]]*Tableau5[[#This Row],[Taux TVA]])-(Tableau5[[#This Row],[hors TVA]]*Tableau5[[#This Row],[Taux TVA]]*Tableau5[[#This Row],[Régime TVA Récupération:]]))*Tableau5[[#This Row],[Type 1]])</f>
        <v>0</v>
      </c>
      <c r="AN1649" s="746">
        <f t="shared" ref="AN1649:AN1676" si="330">IF($A1649="",0,IF($K$2="pôle",(($J1649+($J1649*$H1649)-($J1649*$H1649*$I1649))*$M1649),0))</f>
        <v>0</v>
      </c>
      <c r="AO1649" s="746">
        <f t="shared" si="326"/>
        <v>0</v>
      </c>
      <c r="AP1649" s="255">
        <f t="shared" si="327"/>
        <v>0</v>
      </c>
      <c r="AQ1649" s="506">
        <f t="shared" si="328"/>
        <v>0</v>
      </c>
      <c r="AR1649" s="671"/>
      <c r="AS1649" s="512"/>
      <c r="AT1649" s="513"/>
      <c r="AU1649" s="753"/>
      <c r="AV1649" s="484"/>
      <c r="AW1649" s="484"/>
      <c r="AX1649" s="484"/>
      <c r="AY1649" s="484"/>
      <c r="AZ1649" s="484"/>
    </row>
    <row r="1650" spans="1:52" ht="15">
      <c r="A1650" s="750"/>
      <c r="B1650" s="694"/>
      <c r="C1650" s="695"/>
      <c r="D1650" s="696"/>
      <c r="E1650" s="697"/>
      <c r="F1650" s="697"/>
      <c r="G1650" s="697"/>
      <c r="H1650" s="698">
        <v>0.21</v>
      </c>
      <c r="I1650" s="698">
        <v>1</v>
      </c>
      <c r="J1650" s="699"/>
      <c r="K1650" s="775">
        <f t="shared" si="323"/>
        <v>0</v>
      </c>
      <c r="L1650" s="508">
        <v>1</v>
      </c>
      <c r="M1650" s="508"/>
      <c r="N1650" s="745">
        <f t="shared" si="324"/>
        <v>1</v>
      </c>
      <c r="O1650" s="508"/>
      <c r="P1650" s="508"/>
      <c r="Q1650" s="508"/>
      <c r="R1650" s="508"/>
      <c r="S1650" s="508"/>
      <c r="T1650" s="508"/>
      <c r="U1650" s="508"/>
      <c r="V1650" s="508"/>
      <c r="W1650" s="508"/>
      <c r="X1650" s="508"/>
      <c r="Y1650" s="508"/>
      <c r="Z1650" s="508"/>
      <c r="AA1650" s="508"/>
      <c r="AB1650" s="508"/>
      <c r="AC1650" s="508"/>
      <c r="AD1650" s="508"/>
      <c r="AE1650" s="508"/>
      <c r="AF1650" s="508"/>
      <c r="AG1650" s="508"/>
      <c r="AH1650" s="508"/>
      <c r="AI1650" s="508"/>
      <c r="AJ1650" s="508"/>
      <c r="AK1650" s="509">
        <f t="shared" si="329"/>
        <v>0</v>
      </c>
      <c r="AL1650" s="509">
        <f t="shared" si="325"/>
        <v>1</v>
      </c>
      <c r="AM1650" s="746">
        <f>IF(Tableau5[[#This Row],[N° pièce]]="",0,(Tableau5[[#This Row],[hors TVA]]+(Tableau5[[#This Row],[hors TVA]]*Tableau5[[#This Row],[Taux TVA]])-(Tableau5[[#This Row],[hors TVA]]*Tableau5[[#This Row],[Taux TVA]]*Tableau5[[#This Row],[Régime TVA Récupération:]]))*Tableau5[[#This Row],[Type 1]])</f>
        <v>0</v>
      </c>
      <c r="AN1650" s="746">
        <f t="shared" si="330"/>
        <v>0</v>
      </c>
      <c r="AO1650" s="746">
        <f t="shared" si="326"/>
        <v>0</v>
      </c>
      <c r="AP1650" s="255">
        <f t="shared" si="327"/>
        <v>0</v>
      </c>
      <c r="AQ1650" s="506">
        <f t="shared" si="328"/>
        <v>0</v>
      </c>
      <c r="AR1650" s="671"/>
      <c r="AS1650" s="512"/>
      <c r="AT1650" s="513"/>
      <c r="AU1650" s="753"/>
      <c r="AV1650" s="484"/>
      <c r="AW1650" s="484"/>
      <c r="AX1650" s="484"/>
      <c r="AY1650" s="484"/>
      <c r="AZ1650" s="484"/>
    </row>
    <row r="1651" spans="1:52" ht="15">
      <c r="A1651" s="750"/>
      <c r="B1651" s="694"/>
      <c r="C1651" s="695"/>
      <c r="D1651" s="696"/>
      <c r="E1651" s="697"/>
      <c r="F1651" s="697"/>
      <c r="G1651" s="697"/>
      <c r="H1651" s="698">
        <v>0.21</v>
      </c>
      <c r="I1651" s="698">
        <v>1</v>
      </c>
      <c r="J1651" s="699"/>
      <c r="K1651" s="775">
        <f t="shared" si="323"/>
        <v>0</v>
      </c>
      <c r="L1651" s="508">
        <v>1</v>
      </c>
      <c r="M1651" s="508"/>
      <c r="N1651" s="745">
        <f t="shared" si="324"/>
        <v>1</v>
      </c>
      <c r="O1651" s="508"/>
      <c r="P1651" s="508"/>
      <c r="Q1651" s="508"/>
      <c r="R1651" s="508"/>
      <c r="S1651" s="508"/>
      <c r="T1651" s="508"/>
      <c r="U1651" s="508"/>
      <c r="V1651" s="508"/>
      <c r="W1651" s="508"/>
      <c r="X1651" s="508"/>
      <c r="Y1651" s="508"/>
      <c r="Z1651" s="508"/>
      <c r="AA1651" s="508"/>
      <c r="AB1651" s="508"/>
      <c r="AC1651" s="508"/>
      <c r="AD1651" s="508"/>
      <c r="AE1651" s="508"/>
      <c r="AF1651" s="508"/>
      <c r="AG1651" s="508"/>
      <c r="AH1651" s="508"/>
      <c r="AI1651" s="508"/>
      <c r="AJ1651" s="508"/>
      <c r="AK1651" s="509">
        <f t="shared" ref="AK1651:AK1656" si="331">SUM(O1651:AJ1651)</f>
        <v>0</v>
      </c>
      <c r="AL1651" s="509">
        <f t="shared" si="325"/>
        <v>1</v>
      </c>
      <c r="AM1651" s="746">
        <f>IF(Tableau5[[#This Row],[N° pièce]]="",0,(Tableau5[[#This Row],[hors TVA]]+(Tableau5[[#This Row],[hors TVA]]*Tableau5[[#This Row],[Taux TVA]])-(Tableau5[[#This Row],[hors TVA]]*Tableau5[[#This Row],[Taux TVA]]*Tableau5[[#This Row],[Régime TVA Récupération:]]))*Tableau5[[#This Row],[Type 1]])</f>
        <v>0</v>
      </c>
      <c r="AN1651" s="746">
        <f t="shared" si="330"/>
        <v>0</v>
      </c>
      <c r="AO1651" s="746">
        <f t="shared" si="326"/>
        <v>0</v>
      </c>
      <c r="AP1651" s="255">
        <f t="shared" ref="AP1651:AP1656" si="332">AM1651-AR1651</f>
        <v>0</v>
      </c>
      <c r="AQ1651" s="506">
        <f t="shared" ref="AQ1651:AQ1656" si="333">AN1651-AS1651</f>
        <v>0</v>
      </c>
      <c r="AR1651" s="671"/>
      <c r="AS1651" s="512"/>
      <c r="AT1651" s="513"/>
      <c r="AU1651" s="753"/>
      <c r="AV1651" s="484"/>
      <c r="AW1651" s="484"/>
      <c r="AX1651" s="484"/>
      <c r="AY1651" s="484"/>
      <c r="AZ1651" s="484"/>
    </row>
    <row r="1652" spans="1:52" ht="15">
      <c r="A1652" s="750"/>
      <c r="B1652" s="694"/>
      <c r="C1652" s="695"/>
      <c r="D1652" s="696"/>
      <c r="E1652" s="697"/>
      <c r="F1652" s="697"/>
      <c r="G1652" s="697"/>
      <c r="H1652" s="698">
        <v>0.21</v>
      </c>
      <c r="I1652" s="698">
        <v>1</v>
      </c>
      <c r="J1652" s="699"/>
      <c r="K1652" s="775">
        <f t="shared" si="323"/>
        <v>0</v>
      </c>
      <c r="L1652" s="508">
        <v>1</v>
      </c>
      <c r="M1652" s="508"/>
      <c r="N1652" s="745">
        <f t="shared" si="324"/>
        <v>1</v>
      </c>
      <c r="O1652" s="508"/>
      <c r="P1652" s="508"/>
      <c r="Q1652" s="508"/>
      <c r="R1652" s="508"/>
      <c r="S1652" s="508"/>
      <c r="T1652" s="508"/>
      <c r="U1652" s="508"/>
      <c r="V1652" s="508"/>
      <c r="W1652" s="508"/>
      <c r="X1652" s="508"/>
      <c r="Y1652" s="508"/>
      <c r="Z1652" s="508"/>
      <c r="AA1652" s="508"/>
      <c r="AB1652" s="508"/>
      <c r="AC1652" s="508"/>
      <c r="AD1652" s="508"/>
      <c r="AE1652" s="508"/>
      <c r="AF1652" s="508"/>
      <c r="AG1652" s="508"/>
      <c r="AH1652" s="508"/>
      <c r="AI1652" s="508"/>
      <c r="AJ1652" s="508"/>
      <c r="AK1652" s="509">
        <f t="shared" si="331"/>
        <v>0</v>
      </c>
      <c r="AL1652" s="509">
        <f t="shared" si="325"/>
        <v>1</v>
      </c>
      <c r="AM1652" s="746">
        <f>IF(Tableau5[[#This Row],[N° pièce]]="",0,(Tableau5[[#This Row],[hors TVA]]+(Tableau5[[#This Row],[hors TVA]]*Tableau5[[#This Row],[Taux TVA]])-(Tableau5[[#This Row],[hors TVA]]*Tableau5[[#This Row],[Taux TVA]]*Tableau5[[#This Row],[Régime TVA Récupération:]]))*Tableau5[[#This Row],[Type 1]])</f>
        <v>0</v>
      </c>
      <c r="AN1652" s="746">
        <f t="shared" si="330"/>
        <v>0</v>
      </c>
      <c r="AO1652" s="746">
        <f t="shared" si="326"/>
        <v>0</v>
      </c>
      <c r="AP1652" s="255">
        <f t="shared" si="332"/>
        <v>0</v>
      </c>
      <c r="AQ1652" s="506">
        <f t="shared" si="333"/>
        <v>0</v>
      </c>
      <c r="AR1652" s="671"/>
      <c r="AS1652" s="512"/>
      <c r="AT1652" s="513"/>
      <c r="AU1652" s="753"/>
      <c r="AV1652" s="484"/>
      <c r="AW1652" s="484"/>
      <c r="AX1652" s="484"/>
      <c r="AY1652" s="484"/>
      <c r="AZ1652" s="484"/>
    </row>
    <row r="1653" spans="1:52" ht="15">
      <c r="A1653" s="750"/>
      <c r="B1653" s="694"/>
      <c r="C1653" s="695"/>
      <c r="D1653" s="696"/>
      <c r="E1653" s="697"/>
      <c r="F1653" s="697"/>
      <c r="G1653" s="697"/>
      <c r="H1653" s="698">
        <v>0.21</v>
      </c>
      <c r="I1653" s="698">
        <v>1</v>
      </c>
      <c r="J1653" s="699"/>
      <c r="K1653" s="775">
        <f t="shared" si="323"/>
        <v>0</v>
      </c>
      <c r="L1653" s="508">
        <v>1</v>
      </c>
      <c r="M1653" s="508"/>
      <c r="N1653" s="745">
        <f t="shared" si="324"/>
        <v>1</v>
      </c>
      <c r="O1653" s="508"/>
      <c r="P1653" s="508"/>
      <c r="Q1653" s="508"/>
      <c r="R1653" s="508"/>
      <c r="S1653" s="508"/>
      <c r="T1653" s="508"/>
      <c r="U1653" s="508"/>
      <c r="V1653" s="508"/>
      <c r="W1653" s="508"/>
      <c r="X1653" s="508"/>
      <c r="Y1653" s="508"/>
      <c r="Z1653" s="508"/>
      <c r="AA1653" s="508"/>
      <c r="AB1653" s="508"/>
      <c r="AC1653" s="508"/>
      <c r="AD1653" s="508"/>
      <c r="AE1653" s="508"/>
      <c r="AF1653" s="508"/>
      <c r="AG1653" s="508"/>
      <c r="AH1653" s="508"/>
      <c r="AI1653" s="508"/>
      <c r="AJ1653" s="508"/>
      <c r="AK1653" s="509">
        <f t="shared" si="331"/>
        <v>0</v>
      </c>
      <c r="AL1653" s="509">
        <f t="shared" si="325"/>
        <v>1</v>
      </c>
      <c r="AM1653" s="746">
        <f>IF(Tableau5[[#This Row],[N° pièce]]="",0,(Tableau5[[#This Row],[hors TVA]]+(Tableau5[[#This Row],[hors TVA]]*Tableau5[[#This Row],[Taux TVA]])-(Tableau5[[#This Row],[hors TVA]]*Tableau5[[#This Row],[Taux TVA]]*Tableau5[[#This Row],[Régime TVA Récupération:]]))*Tableau5[[#This Row],[Type 1]])</f>
        <v>0</v>
      </c>
      <c r="AN1653" s="746">
        <f t="shared" si="330"/>
        <v>0</v>
      </c>
      <c r="AO1653" s="746">
        <f t="shared" si="326"/>
        <v>0</v>
      </c>
      <c r="AP1653" s="255">
        <f t="shared" si="332"/>
        <v>0</v>
      </c>
      <c r="AQ1653" s="506">
        <f t="shared" si="333"/>
        <v>0</v>
      </c>
      <c r="AR1653" s="671"/>
      <c r="AS1653" s="512"/>
      <c r="AT1653" s="513"/>
      <c r="AU1653" s="753"/>
      <c r="AV1653" s="484"/>
      <c r="AW1653" s="484"/>
      <c r="AX1653" s="484"/>
      <c r="AY1653" s="484"/>
      <c r="AZ1653" s="484"/>
    </row>
    <row r="1654" spans="1:52" ht="15">
      <c r="A1654" s="750"/>
      <c r="B1654" s="694"/>
      <c r="C1654" s="695"/>
      <c r="D1654" s="696"/>
      <c r="E1654" s="697"/>
      <c r="F1654" s="697"/>
      <c r="G1654" s="697"/>
      <c r="H1654" s="698">
        <v>0.21</v>
      </c>
      <c r="I1654" s="698">
        <v>1</v>
      </c>
      <c r="J1654" s="699"/>
      <c r="K1654" s="775">
        <f t="shared" si="323"/>
        <v>0</v>
      </c>
      <c r="L1654" s="508">
        <v>1</v>
      </c>
      <c r="M1654" s="508"/>
      <c r="N1654" s="745">
        <f t="shared" si="324"/>
        <v>1</v>
      </c>
      <c r="O1654" s="508"/>
      <c r="P1654" s="508"/>
      <c r="Q1654" s="508"/>
      <c r="R1654" s="508"/>
      <c r="S1654" s="508"/>
      <c r="T1654" s="508"/>
      <c r="U1654" s="508"/>
      <c r="V1654" s="508"/>
      <c r="W1654" s="508"/>
      <c r="X1654" s="508"/>
      <c r="Y1654" s="508"/>
      <c r="Z1654" s="508"/>
      <c r="AA1654" s="508"/>
      <c r="AB1654" s="508"/>
      <c r="AC1654" s="508"/>
      <c r="AD1654" s="508"/>
      <c r="AE1654" s="508"/>
      <c r="AF1654" s="508"/>
      <c r="AG1654" s="508"/>
      <c r="AH1654" s="508"/>
      <c r="AI1654" s="508"/>
      <c r="AJ1654" s="508"/>
      <c r="AK1654" s="509">
        <f t="shared" si="331"/>
        <v>0</v>
      </c>
      <c r="AL1654" s="509">
        <f t="shared" si="325"/>
        <v>1</v>
      </c>
      <c r="AM1654" s="746">
        <f>IF(Tableau5[[#This Row],[N° pièce]]="",0,(Tableau5[[#This Row],[hors TVA]]+(Tableau5[[#This Row],[hors TVA]]*Tableau5[[#This Row],[Taux TVA]])-(Tableau5[[#This Row],[hors TVA]]*Tableau5[[#This Row],[Taux TVA]]*Tableau5[[#This Row],[Régime TVA Récupération:]]))*Tableau5[[#This Row],[Type 1]])</f>
        <v>0</v>
      </c>
      <c r="AN1654" s="746">
        <f t="shared" si="330"/>
        <v>0</v>
      </c>
      <c r="AO1654" s="746">
        <f t="shared" si="326"/>
        <v>0</v>
      </c>
      <c r="AP1654" s="255">
        <f t="shared" si="332"/>
        <v>0</v>
      </c>
      <c r="AQ1654" s="506">
        <f t="shared" si="333"/>
        <v>0</v>
      </c>
      <c r="AR1654" s="671"/>
      <c r="AS1654" s="512"/>
      <c r="AT1654" s="513"/>
      <c r="AU1654" s="753"/>
      <c r="AV1654" s="484"/>
      <c r="AW1654" s="484"/>
      <c r="AX1654" s="484"/>
      <c r="AY1654" s="484"/>
      <c r="AZ1654" s="484"/>
    </row>
    <row r="1655" spans="1:52" ht="15">
      <c r="A1655" s="750"/>
      <c r="B1655" s="694"/>
      <c r="C1655" s="695"/>
      <c r="D1655" s="696"/>
      <c r="E1655" s="697"/>
      <c r="F1655" s="697"/>
      <c r="G1655" s="697"/>
      <c r="H1655" s="698">
        <v>0.21</v>
      </c>
      <c r="I1655" s="698">
        <v>1</v>
      </c>
      <c r="J1655" s="699"/>
      <c r="K1655" s="775">
        <f t="shared" si="323"/>
        <v>0</v>
      </c>
      <c r="L1655" s="508">
        <v>1</v>
      </c>
      <c r="M1655" s="508"/>
      <c r="N1655" s="745">
        <f t="shared" si="324"/>
        <v>1</v>
      </c>
      <c r="O1655" s="508"/>
      <c r="P1655" s="508"/>
      <c r="Q1655" s="508"/>
      <c r="R1655" s="508"/>
      <c r="S1655" s="508"/>
      <c r="T1655" s="508"/>
      <c r="U1655" s="508"/>
      <c r="V1655" s="508"/>
      <c r="W1655" s="508"/>
      <c r="X1655" s="508"/>
      <c r="Y1655" s="508"/>
      <c r="Z1655" s="508"/>
      <c r="AA1655" s="508"/>
      <c r="AB1655" s="508"/>
      <c r="AC1655" s="508"/>
      <c r="AD1655" s="508"/>
      <c r="AE1655" s="508"/>
      <c r="AF1655" s="508"/>
      <c r="AG1655" s="508"/>
      <c r="AH1655" s="508"/>
      <c r="AI1655" s="508"/>
      <c r="AJ1655" s="508"/>
      <c r="AK1655" s="509">
        <f t="shared" si="331"/>
        <v>0</v>
      </c>
      <c r="AL1655" s="509">
        <f t="shared" si="325"/>
        <v>1</v>
      </c>
      <c r="AM1655" s="746">
        <f>IF(Tableau5[[#This Row],[N° pièce]]="",0,(Tableau5[[#This Row],[hors TVA]]+(Tableau5[[#This Row],[hors TVA]]*Tableau5[[#This Row],[Taux TVA]])-(Tableau5[[#This Row],[hors TVA]]*Tableau5[[#This Row],[Taux TVA]]*Tableau5[[#This Row],[Régime TVA Récupération:]]))*Tableau5[[#This Row],[Type 1]])</f>
        <v>0</v>
      </c>
      <c r="AN1655" s="746">
        <f t="shared" si="330"/>
        <v>0</v>
      </c>
      <c r="AO1655" s="746">
        <f t="shared" si="326"/>
        <v>0</v>
      </c>
      <c r="AP1655" s="255">
        <f t="shared" si="332"/>
        <v>0</v>
      </c>
      <c r="AQ1655" s="506">
        <f t="shared" si="333"/>
        <v>0</v>
      </c>
      <c r="AR1655" s="671"/>
      <c r="AS1655" s="512"/>
      <c r="AT1655" s="513"/>
      <c r="AU1655" s="753"/>
      <c r="AV1655" s="484"/>
      <c r="AW1655" s="484"/>
      <c r="AX1655" s="484"/>
      <c r="AY1655" s="484"/>
      <c r="AZ1655" s="484"/>
    </row>
    <row r="1656" spans="1:52" ht="15">
      <c r="A1656" s="750"/>
      <c r="B1656" s="694"/>
      <c r="C1656" s="695"/>
      <c r="D1656" s="696"/>
      <c r="E1656" s="697"/>
      <c r="F1656" s="697"/>
      <c r="G1656" s="697"/>
      <c r="H1656" s="698">
        <v>0.21</v>
      </c>
      <c r="I1656" s="698">
        <v>1</v>
      </c>
      <c r="J1656" s="699"/>
      <c r="K1656" s="775">
        <f t="shared" si="323"/>
        <v>0</v>
      </c>
      <c r="L1656" s="508">
        <v>1</v>
      </c>
      <c r="M1656" s="508"/>
      <c r="N1656" s="745">
        <f t="shared" si="324"/>
        <v>1</v>
      </c>
      <c r="O1656" s="508"/>
      <c r="P1656" s="508"/>
      <c r="Q1656" s="508"/>
      <c r="R1656" s="508"/>
      <c r="S1656" s="508"/>
      <c r="T1656" s="508"/>
      <c r="U1656" s="508"/>
      <c r="V1656" s="508"/>
      <c r="W1656" s="508"/>
      <c r="X1656" s="508"/>
      <c r="Y1656" s="508"/>
      <c r="Z1656" s="508"/>
      <c r="AA1656" s="508"/>
      <c r="AB1656" s="508"/>
      <c r="AC1656" s="508"/>
      <c r="AD1656" s="508"/>
      <c r="AE1656" s="508"/>
      <c r="AF1656" s="508"/>
      <c r="AG1656" s="508"/>
      <c r="AH1656" s="508"/>
      <c r="AI1656" s="508"/>
      <c r="AJ1656" s="508"/>
      <c r="AK1656" s="509">
        <f t="shared" si="331"/>
        <v>0</v>
      </c>
      <c r="AL1656" s="509">
        <f t="shared" si="325"/>
        <v>1</v>
      </c>
      <c r="AM1656" s="746">
        <f>IF(Tableau5[[#This Row],[N° pièce]]="",0,(Tableau5[[#This Row],[hors TVA]]+(Tableau5[[#This Row],[hors TVA]]*Tableau5[[#This Row],[Taux TVA]])-(Tableau5[[#This Row],[hors TVA]]*Tableau5[[#This Row],[Taux TVA]]*Tableau5[[#This Row],[Régime TVA Récupération:]]))*Tableau5[[#This Row],[Type 1]])</f>
        <v>0</v>
      </c>
      <c r="AN1656" s="746">
        <f t="shared" si="330"/>
        <v>0</v>
      </c>
      <c r="AO1656" s="746">
        <f t="shared" si="326"/>
        <v>0</v>
      </c>
      <c r="AP1656" s="255">
        <f t="shared" si="332"/>
        <v>0</v>
      </c>
      <c r="AQ1656" s="506">
        <f t="shared" si="333"/>
        <v>0</v>
      </c>
      <c r="AR1656" s="671"/>
      <c r="AS1656" s="512"/>
      <c r="AT1656" s="513"/>
      <c r="AU1656" s="753"/>
      <c r="AV1656" s="484"/>
      <c r="AW1656" s="484"/>
      <c r="AX1656" s="484"/>
      <c r="AY1656" s="484"/>
      <c r="AZ1656" s="484"/>
    </row>
    <row r="1657" spans="1:52" ht="15">
      <c r="A1657" s="750"/>
      <c r="B1657" s="694"/>
      <c r="C1657" s="695"/>
      <c r="D1657" s="696"/>
      <c r="E1657" s="697"/>
      <c r="F1657" s="697"/>
      <c r="G1657" s="697"/>
      <c r="H1657" s="698">
        <v>0.21</v>
      </c>
      <c r="I1657" s="698">
        <v>1</v>
      </c>
      <c r="J1657" s="699"/>
      <c r="K1657" s="775">
        <f t="shared" si="323"/>
        <v>0</v>
      </c>
      <c r="L1657" s="508">
        <v>1</v>
      </c>
      <c r="M1657" s="508"/>
      <c r="N1657" s="745">
        <f t="shared" si="324"/>
        <v>1</v>
      </c>
      <c r="O1657" s="508"/>
      <c r="P1657" s="508"/>
      <c r="Q1657" s="508"/>
      <c r="R1657" s="508"/>
      <c r="S1657" s="508"/>
      <c r="T1657" s="508"/>
      <c r="U1657" s="508"/>
      <c r="V1657" s="508"/>
      <c r="W1657" s="508"/>
      <c r="X1657" s="508"/>
      <c r="Y1657" s="508"/>
      <c r="Z1657" s="508"/>
      <c r="AA1657" s="508"/>
      <c r="AB1657" s="508"/>
      <c r="AC1657" s="508"/>
      <c r="AD1657" s="508"/>
      <c r="AE1657" s="508"/>
      <c r="AF1657" s="508"/>
      <c r="AG1657" s="508"/>
      <c r="AH1657" s="508"/>
      <c r="AI1657" s="508"/>
      <c r="AJ1657" s="508"/>
      <c r="AK1657" s="509">
        <f t="shared" ref="AK1657:AK1676" si="334">SUM(O1657:AJ1657)</f>
        <v>0</v>
      </c>
      <c r="AL1657" s="509">
        <f t="shared" si="325"/>
        <v>1</v>
      </c>
      <c r="AM1657" s="746">
        <f>IF(Tableau5[[#This Row],[N° pièce]]="",0,(Tableau5[[#This Row],[hors TVA]]+(Tableau5[[#This Row],[hors TVA]]*Tableau5[[#This Row],[Taux TVA]])-(Tableau5[[#This Row],[hors TVA]]*Tableau5[[#This Row],[Taux TVA]]*Tableau5[[#This Row],[Régime TVA Récupération:]]))*Tableau5[[#This Row],[Type 1]])</f>
        <v>0</v>
      </c>
      <c r="AN1657" s="746">
        <f t="shared" si="330"/>
        <v>0</v>
      </c>
      <c r="AO1657" s="746">
        <f t="shared" si="326"/>
        <v>0</v>
      </c>
      <c r="AP1657" s="255">
        <f t="shared" ref="AP1657:AP1676" si="335">AM1657-AR1657</f>
        <v>0</v>
      </c>
      <c r="AQ1657" s="506">
        <f t="shared" ref="AQ1657:AQ1676" si="336">AN1657-AS1657</f>
        <v>0</v>
      </c>
      <c r="AR1657" s="671"/>
      <c r="AS1657" s="512"/>
      <c r="AT1657" s="513"/>
      <c r="AU1657" s="753"/>
      <c r="AV1657" s="484"/>
      <c r="AW1657" s="484"/>
      <c r="AX1657" s="484"/>
      <c r="AY1657" s="484"/>
      <c r="AZ1657" s="484"/>
    </row>
    <row r="1658" spans="1:52" ht="15">
      <c r="A1658" s="750"/>
      <c r="B1658" s="694"/>
      <c r="C1658" s="695"/>
      <c r="D1658" s="696"/>
      <c r="E1658" s="697"/>
      <c r="F1658" s="697"/>
      <c r="G1658" s="697"/>
      <c r="H1658" s="698">
        <v>0.21</v>
      </c>
      <c r="I1658" s="698">
        <v>1</v>
      </c>
      <c r="J1658" s="699"/>
      <c r="K1658" s="775">
        <f t="shared" si="323"/>
        <v>0</v>
      </c>
      <c r="L1658" s="508">
        <v>1</v>
      </c>
      <c r="M1658" s="508"/>
      <c r="N1658" s="745">
        <f t="shared" si="324"/>
        <v>1</v>
      </c>
      <c r="O1658" s="508"/>
      <c r="P1658" s="508"/>
      <c r="Q1658" s="508"/>
      <c r="R1658" s="508"/>
      <c r="S1658" s="508"/>
      <c r="T1658" s="508"/>
      <c r="U1658" s="508"/>
      <c r="V1658" s="508"/>
      <c r="W1658" s="508"/>
      <c r="X1658" s="508"/>
      <c r="Y1658" s="508"/>
      <c r="Z1658" s="508"/>
      <c r="AA1658" s="508"/>
      <c r="AB1658" s="508"/>
      <c r="AC1658" s="508"/>
      <c r="AD1658" s="508"/>
      <c r="AE1658" s="508"/>
      <c r="AF1658" s="508"/>
      <c r="AG1658" s="508"/>
      <c r="AH1658" s="508"/>
      <c r="AI1658" s="508"/>
      <c r="AJ1658" s="508"/>
      <c r="AK1658" s="509">
        <f t="shared" ref="AK1658:AK1667" si="337">SUM(O1658:AJ1658)</f>
        <v>0</v>
      </c>
      <c r="AL1658" s="509">
        <f t="shared" si="325"/>
        <v>1</v>
      </c>
      <c r="AM1658" s="746">
        <f>IF(Tableau5[[#This Row],[N° pièce]]="",0,(Tableau5[[#This Row],[hors TVA]]+(Tableau5[[#This Row],[hors TVA]]*Tableau5[[#This Row],[Taux TVA]])-(Tableau5[[#This Row],[hors TVA]]*Tableau5[[#This Row],[Taux TVA]]*Tableau5[[#This Row],[Régime TVA Récupération:]]))*Tableau5[[#This Row],[Type 1]])</f>
        <v>0</v>
      </c>
      <c r="AN1658" s="746">
        <f t="shared" si="330"/>
        <v>0</v>
      </c>
      <c r="AO1658" s="746">
        <f t="shared" si="326"/>
        <v>0</v>
      </c>
      <c r="AP1658" s="255">
        <f t="shared" ref="AP1658:AP1667" si="338">AM1658-AR1658</f>
        <v>0</v>
      </c>
      <c r="AQ1658" s="506">
        <f t="shared" ref="AQ1658:AQ1667" si="339">AN1658-AS1658</f>
        <v>0</v>
      </c>
      <c r="AR1658" s="671"/>
      <c r="AS1658" s="512"/>
      <c r="AT1658" s="513"/>
      <c r="AU1658" s="753"/>
      <c r="AV1658" s="484"/>
      <c r="AW1658" s="484"/>
      <c r="AX1658" s="484"/>
      <c r="AY1658" s="484"/>
      <c r="AZ1658" s="484"/>
    </row>
    <row r="1659" spans="1:52" ht="15">
      <c r="A1659" s="750"/>
      <c r="B1659" s="694"/>
      <c r="C1659" s="695"/>
      <c r="D1659" s="696"/>
      <c r="E1659" s="697"/>
      <c r="F1659" s="697"/>
      <c r="G1659" s="697"/>
      <c r="H1659" s="698">
        <v>0.21</v>
      </c>
      <c r="I1659" s="698">
        <v>1</v>
      </c>
      <c r="J1659" s="699"/>
      <c r="K1659" s="775">
        <f t="shared" si="323"/>
        <v>0</v>
      </c>
      <c r="L1659" s="508">
        <v>1</v>
      </c>
      <c r="M1659" s="508"/>
      <c r="N1659" s="745">
        <f t="shared" si="324"/>
        <v>1</v>
      </c>
      <c r="O1659" s="508"/>
      <c r="P1659" s="508"/>
      <c r="Q1659" s="508"/>
      <c r="R1659" s="508"/>
      <c r="S1659" s="508"/>
      <c r="T1659" s="508"/>
      <c r="U1659" s="508"/>
      <c r="V1659" s="508"/>
      <c r="W1659" s="508"/>
      <c r="X1659" s="508"/>
      <c r="Y1659" s="508"/>
      <c r="Z1659" s="508"/>
      <c r="AA1659" s="508"/>
      <c r="AB1659" s="508"/>
      <c r="AC1659" s="508"/>
      <c r="AD1659" s="508"/>
      <c r="AE1659" s="508"/>
      <c r="AF1659" s="508"/>
      <c r="AG1659" s="508"/>
      <c r="AH1659" s="508"/>
      <c r="AI1659" s="508"/>
      <c r="AJ1659" s="508"/>
      <c r="AK1659" s="509">
        <f t="shared" si="337"/>
        <v>0</v>
      </c>
      <c r="AL1659" s="509">
        <f t="shared" si="325"/>
        <v>1</v>
      </c>
      <c r="AM1659" s="746">
        <f>IF(Tableau5[[#This Row],[N° pièce]]="",0,(Tableau5[[#This Row],[hors TVA]]+(Tableau5[[#This Row],[hors TVA]]*Tableau5[[#This Row],[Taux TVA]])-(Tableau5[[#This Row],[hors TVA]]*Tableau5[[#This Row],[Taux TVA]]*Tableau5[[#This Row],[Régime TVA Récupération:]]))*Tableau5[[#This Row],[Type 1]])</f>
        <v>0</v>
      </c>
      <c r="AN1659" s="746">
        <f t="shared" si="330"/>
        <v>0</v>
      </c>
      <c r="AO1659" s="746">
        <f t="shared" si="326"/>
        <v>0</v>
      </c>
      <c r="AP1659" s="255">
        <f t="shared" si="338"/>
        <v>0</v>
      </c>
      <c r="AQ1659" s="506">
        <f t="shared" si="339"/>
        <v>0</v>
      </c>
      <c r="AR1659" s="671"/>
      <c r="AS1659" s="512"/>
      <c r="AT1659" s="513"/>
      <c r="AU1659" s="753"/>
      <c r="AV1659" s="484"/>
      <c r="AW1659" s="484"/>
      <c r="AX1659" s="484"/>
      <c r="AY1659" s="484"/>
      <c r="AZ1659" s="484"/>
    </row>
    <row r="1660" spans="1:52" ht="15">
      <c r="A1660" s="750"/>
      <c r="B1660" s="694"/>
      <c r="C1660" s="695"/>
      <c r="D1660" s="696"/>
      <c r="E1660" s="697"/>
      <c r="F1660" s="697"/>
      <c r="G1660" s="697"/>
      <c r="H1660" s="698">
        <v>0.21</v>
      </c>
      <c r="I1660" s="698">
        <v>1</v>
      </c>
      <c r="J1660" s="699"/>
      <c r="K1660" s="775">
        <f t="shared" si="323"/>
        <v>0</v>
      </c>
      <c r="L1660" s="508">
        <v>1</v>
      </c>
      <c r="M1660" s="508"/>
      <c r="N1660" s="745">
        <f t="shared" si="324"/>
        <v>1</v>
      </c>
      <c r="O1660" s="508"/>
      <c r="P1660" s="508"/>
      <c r="Q1660" s="508"/>
      <c r="R1660" s="508"/>
      <c r="S1660" s="508"/>
      <c r="T1660" s="508"/>
      <c r="U1660" s="508"/>
      <c r="V1660" s="508"/>
      <c r="W1660" s="508"/>
      <c r="X1660" s="508"/>
      <c r="Y1660" s="508"/>
      <c r="Z1660" s="508"/>
      <c r="AA1660" s="508"/>
      <c r="AB1660" s="508"/>
      <c r="AC1660" s="508"/>
      <c r="AD1660" s="508"/>
      <c r="AE1660" s="508"/>
      <c r="AF1660" s="508"/>
      <c r="AG1660" s="508"/>
      <c r="AH1660" s="508"/>
      <c r="AI1660" s="508"/>
      <c r="AJ1660" s="508"/>
      <c r="AK1660" s="509">
        <f t="shared" si="337"/>
        <v>0</v>
      </c>
      <c r="AL1660" s="509">
        <f t="shared" si="325"/>
        <v>1</v>
      </c>
      <c r="AM1660" s="746">
        <f>IF(Tableau5[[#This Row],[N° pièce]]="",0,(Tableau5[[#This Row],[hors TVA]]+(Tableau5[[#This Row],[hors TVA]]*Tableau5[[#This Row],[Taux TVA]])-(Tableau5[[#This Row],[hors TVA]]*Tableau5[[#This Row],[Taux TVA]]*Tableau5[[#This Row],[Régime TVA Récupération:]]))*Tableau5[[#This Row],[Type 1]])</f>
        <v>0</v>
      </c>
      <c r="AN1660" s="746">
        <f t="shared" si="330"/>
        <v>0</v>
      </c>
      <c r="AO1660" s="746">
        <f t="shared" si="326"/>
        <v>0</v>
      </c>
      <c r="AP1660" s="255">
        <f t="shared" si="338"/>
        <v>0</v>
      </c>
      <c r="AQ1660" s="506">
        <f t="shared" si="339"/>
        <v>0</v>
      </c>
      <c r="AR1660" s="671"/>
      <c r="AS1660" s="512"/>
      <c r="AT1660" s="513"/>
      <c r="AU1660" s="753"/>
      <c r="AV1660" s="484"/>
      <c r="AW1660" s="484"/>
      <c r="AX1660" s="484"/>
      <c r="AY1660" s="484"/>
      <c r="AZ1660" s="484"/>
    </row>
    <row r="1661" spans="1:52" ht="15">
      <c r="A1661" s="750"/>
      <c r="B1661" s="694"/>
      <c r="C1661" s="695"/>
      <c r="D1661" s="696"/>
      <c r="E1661" s="697"/>
      <c r="F1661" s="697"/>
      <c r="G1661" s="697"/>
      <c r="H1661" s="698">
        <v>0.21</v>
      </c>
      <c r="I1661" s="698">
        <v>1</v>
      </c>
      <c r="J1661" s="699"/>
      <c r="K1661" s="775">
        <f t="shared" si="323"/>
        <v>0</v>
      </c>
      <c r="L1661" s="508">
        <v>1</v>
      </c>
      <c r="M1661" s="508"/>
      <c r="N1661" s="745">
        <f t="shared" si="324"/>
        <v>1</v>
      </c>
      <c r="O1661" s="508"/>
      <c r="P1661" s="508"/>
      <c r="Q1661" s="508"/>
      <c r="R1661" s="508"/>
      <c r="S1661" s="508"/>
      <c r="T1661" s="508"/>
      <c r="U1661" s="508"/>
      <c r="V1661" s="508"/>
      <c r="W1661" s="508"/>
      <c r="X1661" s="508"/>
      <c r="Y1661" s="508"/>
      <c r="Z1661" s="508"/>
      <c r="AA1661" s="508"/>
      <c r="AB1661" s="508"/>
      <c r="AC1661" s="508"/>
      <c r="AD1661" s="508"/>
      <c r="AE1661" s="508"/>
      <c r="AF1661" s="508"/>
      <c r="AG1661" s="508"/>
      <c r="AH1661" s="508"/>
      <c r="AI1661" s="508"/>
      <c r="AJ1661" s="508"/>
      <c r="AK1661" s="509">
        <f t="shared" si="337"/>
        <v>0</v>
      </c>
      <c r="AL1661" s="509">
        <f t="shared" si="325"/>
        <v>1</v>
      </c>
      <c r="AM1661" s="746">
        <f>IF(Tableau5[[#This Row],[N° pièce]]="",0,(Tableau5[[#This Row],[hors TVA]]+(Tableau5[[#This Row],[hors TVA]]*Tableau5[[#This Row],[Taux TVA]])-(Tableau5[[#This Row],[hors TVA]]*Tableau5[[#This Row],[Taux TVA]]*Tableau5[[#This Row],[Régime TVA Récupération:]]))*Tableau5[[#This Row],[Type 1]])</f>
        <v>0</v>
      </c>
      <c r="AN1661" s="746">
        <f t="shared" si="330"/>
        <v>0</v>
      </c>
      <c r="AO1661" s="746">
        <f t="shared" si="326"/>
        <v>0</v>
      </c>
      <c r="AP1661" s="255">
        <f t="shared" si="338"/>
        <v>0</v>
      </c>
      <c r="AQ1661" s="506">
        <f t="shared" si="339"/>
        <v>0</v>
      </c>
      <c r="AR1661" s="671"/>
      <c r="AS1661" s="512"/>
      <c r="AT1661" s="513"/>
      <c r="AU1661" s="753"/>
      <c r="AV1661" s="484"/>
      <c r="AW1661" s="484"/>
      <c r="AX1661" s="484"/>
      <c r="AY1661" s="484"/>
      <c r="AZ1661" s="484"/>
    </row>
    <row r="1662" spans="1:52" ht="15">
      <c r="A1662" s="750"/>
      <c r="B1662" s="694"/>
      <c r="C1662" s="695"/>
      <c r="D1662" s="696"/>
      <c r="E1662" s="697"/>
      <c r="F1662" s="697"/>
      <c r="G1662" s="697"/>
      <c r="H1662" s="698">
        <v>0.21</v>
      </c>
      <c r="I1662" s="698">
        <v>1</v>
      </c>
      <c r="J1662" s="699"/>
      <c r="K1662" s="775">
        <f t="shared" si="323"/>
        <v>0</v>
      </c>
      <c r="L1662" s="508">
        <v>1</v>
      </c>
      <c r="M1662" s="508"/>
      <c r="N1662" s="745">
        <f t="shared" si="324"/>
        <v>1</v>
      </c>
      <c r="O1662" s="508"/>
      <c r="P1662" s="508"/>
      <c r="Q1662" s="508"/>
      <c r="R1662" s="508"/>
      <c r="S1662" s="508"/>
      <c r="T1662" s="508"/>
      <c r="U1662" s="508"/>
      <c r="V1662" s="508"/>
      <c r="W1662" s="508"/>
      <c r="X1662" s="508"/>
      <c r="Y1662" s="508"/>
      <c r="Z1662" s="508"/>
      <c r="AA1662" s="508"/>
      <c r="AB1662" s="508"/>
      <c r="AC1662" s="508"/>
      <c r="AD1662" s="508"/>
      <c r="AE1662" s="508"/>
      <c r="AF1662" s="508"/>
      <c r="AG1662" s="508"/>
      <c r="AH1662" s="508"/>
      <c r="AI1662" s="508"/>
      <c r="AJ1662" s="508"/>
      <c r="AK1662" s="509">
        <f t="shared" si="337"/>
        <v>0</v>
      </c>
      <c r="AL1662" s="509">
        <f t="shared" si="325"/>
        <v>1</v>
      </c>
      <c r="AM1662" s="746">
        <f>IF(Tableau5[[#This Row],[N° pièce]]="",0,(Tableau5[[#This Row],[hors TVA]]+(Tableau5[[#This Row],[hors TVA]]*Tableau5[[#This Row],[Taux TVA]])-(Tableau5[[#This Row],[hors TVA]]*Tableau5[[#This Row],[Taux TVA]]*Tableau5[[#This Row],[Régime TVA Récupération:]]))*Tableau5[[#This Row],[Type 1]])</f>
        <v>0</v>
      </c>
      <c r="AN1662" s="746">
        <f t="shared" si="330"/>
        <v>0</v>
      </c>
      <c r="AO1662" s="746">
        <f t="shared" si="326"/>
        <v>0</v>
      </c>
      <c r="AP1662" s="255">
        <f t="shared" si="338"/>
        <v>0</v>
      </c>
      <c r="AQ1662" s="506">
        <f t="shared" si="339"/>
        <v>0</v>
      </c>
      <c r="AR1662" s="671"/>
      <c r="AS1662" s="512"/>
      <c r="AT1662" s="513"/>
      <c r="AU1662" s="753"/>
      <c r="AV1662" s="484"/>
      <c r="AW1662" s="484"/>
      <c r="AX1662" s="484"/>
      <c r="AY1662" s="484"/>
      <c r="AZ1662" s="484"/>
    </row>
    <row r="1663" spans="1:52" ht="15">
      <c r="A1663" s="750"/>
      <c r="B1663" s="694"/>
      <c r="C1663" s="695"/>
      <c r="D1663" s="696"/>
      <c r="E1663" s="697"/>
      <c r="F1663" s="697"/>
      <c r="G1663" s="697"/>
      <c r="H1663" s="698">
        <v>0.21</v>
      </c>
      <c r="I1663" s="698">
        <v>1</v>
      </c>
      <c r="J1663" s="699"/>
      <c r="K1663" s="775">
        <f t="shared" si="323"/>
        <v>0</v>
      </c>
      <c r="L1663" s="508">
        <v>1</v>
      </c>
      <c r="M1663" s="508"/>
      <c r="N1663" s="745">
        <f t="shared" si="324"/>
        <v>1</v>
      </c>
      <c r="O1663" s="508"/>
      <c r="P1663" s="508"/>
      <c r="Q1663" s="508"/>
      <c r="R1663" s="508"/>
      <c r="S1663" s="508"/>
      <c r="T1663" s="508"/>
      <c r="U1663" s="508"/>
      <c r="V1663" s="508"/>
      <c r="W1663" s="508"/>
      <c r="X1663" s="508"/>
      <c r="Y1663" s="508"/>
      <c r="Z1663" s="508"/>
      <c r="AA1663" s="508"/>
      <c r="AB1663" s="508"/>
      <c r="AC1663" s="508"/>
      <c r="AD1663" s="508"/>
      <c r="AE1663" s="508"/>
      <c r="AF1663" s="508"/>
      <c r="AG1663" s="508"/>
      <c r="AH1663" s="508"/>
      <c r="AI1663" s="508"/>
      <c r="AJ1663" s="508"/>
      <c r="AK1663" s="509">
        <f t="shared" si="337"/>
        <v>0</v>
      </c>
      <c r="AL1663" s="509">
        <f t="shared" si="325"/>
        <v>1</v>
      </c>
      <c r="AM1663" s="746">
        <f>IF(Tableau5[[#This Row],[N° pièce]]="",0,(Tableau5[[#This Row],[hors TVA]]+(Tableau5[[#This Row],[hors TVA]]*Tableau5[[#This Row],[Taux TVA]])-(Tableau5[[#This Row],[hors TVA]]*Tableau5[[#This Row],[Taux TVA]]*Tableau5[[#This Row],[Régime TVA Récupération:]]))*Tableau5[[#This Row],[Type 1]])</f>
        <v>0</v>
      </c>
      <c r="AN1663" s="746">
        <f t="shared" si="330"/>
        <v>0</v>
      </c>
      <c r="AO1663" s="746">
        <f t="shared" si="326"/>
        <v>0</v>
      </c>
      <c r="AP1663" s="255">
        <f t="shared" si="338"/>
        <v>0</v>
      </c>
      <c r="AQ1663" s="506">
        <f t="shared" si="339"/>
        <v>0</v>
      </c>
      <c r="AR1663" s="671"/>
      <c r="AS1663" s="512"/>
      <c r="AT1663" s="513"/>
      <c r="AU1663" s="753"/>
      <c r="AV1663" s="484"/>
      <c r="AW1663" s="484"/>
      <c r="AX1663" s="484"/>
      <c r="AY1663" s="484"/>
      <c r="AZ1663" s="484"/>
    </row>
    <row r="1664" spans="1:52" ht="15">
      <c r="A1664" s="750"/>
      <c r="B1664" s="694"/>
      <c r="C1664" s="695"/>
      <c r="D1664" s="696"/>
      <c r="E1664" s="697"/>
      <c r="F1664" s="697"/>
      <c r="G1664" s="697"/>
      <c r="H1664" s="698">
        <v>0.21</v>
      </c>
      <c r="I1664" s="698">
        <v>1</v>
      </c>
      <c r="J1664" s="699"/>
      <c r="K1664" s="775">
        <f t="shared" si="323"/>
        <v>0</v>
      </c>
      <c r="L1664" s="508">
        <v>1</v>
      </c>
      <c r="M1664" s="508"/>
      <c r="N1664" s="745">
        <f t="shared" si="324"/>
        <v>1</v>
      </c>
      <c r="O1664" s="508"/>
      <c r="P1664" s="508"/>
      <c r="Q1664" s="508"/>
      <c r="R1664" s="508"/>
      <c r="S1664" s="508"/>
      <c r="T1664" s="508"/>
      <c r="U1664" s="508"/>
      <c r="V1664" s="508"/>
      <c r="W1664" s="508"/>
      <c r="X1664" s="508"/>
      <c r="Y1664" s="508"/>
      <c r="Z1664" s="508"/>
      <c r="AA1664" s="508"/>
      <c r="AB1664" s="508"/>
      <c r="AC1664" s="508"/>
      <c r="AD1664" s="508"/>
      <c r="AE1664" s="508"/>
      <c r="AF1664" s="508"/>
      <c r="AG1664" s="508"/>
      <c r="AH1664" s="508"/>
      <c r="AI1664" s="508"/>
      <c r="AJ1664" s="508"/>
      <c r="AK1664" s="509">
        <f t="shared" si="337"/>
        <v>0</v>
      </c>
      <c r="AL1664" s="509">
        <f t="shared" si="325"/>
        <v>1</v>
      </c>
      <c r="AM1664" s="746">
        <f>IF(Tableau5[[#This Row],[N° pièce]]="",0,(Tableau5[[#This Row],[hors TVA]]+(Tableau5[[#This Row],[hors TVA]]*Tableau5[[#This Row],[Taux TVA]])-(Tableau5[[#This Row],[hors TVA]]*Tableau5[[#This Row],[Taux TVA]]*Tableau5[[#This Row],[Régime TVA Récupération:]]))*Tableau5[[#This Row],[Type 1]])</f>
        <v>0</v>
      </c>
      <c r="AN1664" s="746">
        <f t="shared" si="330"/>
        <v>0</v>
      </c>
      <c r="AO1664" s="746">
        <f t="shared" si="326"/>
        <v>0</v>
      </c>
      <c r="AP1664" s="255">
        <f t="shared" si="338"/>
        <v>0</v>
      </c>
      <c r="AQ1664" s="506">
        <f t="shared" si="339"/>
        <v>0</v>
      </c>
      <c r="AR1664" s="671"/>
      <c r="AS1664" s="512"/>
      <c r="AT1664" s="513"/>
      <c r="AU1664" s="753"/>
      <c r="AV1664" s="484"/>
      <c r="AW1664" s="484"/>
      <c r="AX1664" s="484"/>
      <c r="AY1664" s="484"/>
      <c r="AZ1664" s="484"/>
    </row>
    <row r="1665" spans="1:52" ht="15">
      <c r="A1665" s="750"/>
      <c r="B1665" s="694"/>
      <c r="C1665" s="695"/>
      <c r="D1665" s="696"/>
      <c r="E1665" s="697"/>
      <c r="F1665" s="697"/>
      <c r="G1665" s="697"/>
      <c r="H1665" s="698">
        <v>0.21</v>
      </c>
      <c r="I1665" s="698">
        <v>1</v>
      </c>
      <c r="J1665" s="699"/>
      <c r="K1665" s="775">
        <f t="shared" si="323"/>
        <v>0</v>
      </c>
      <c r="L1665" s="508">
        <v>1</v>
      </c>
      <c r="M1665" s="508"/>
      <c r="N1665" s="745">
        <f t="shared" si="324"/>
        <v>1</v>
      </c>
      <c r="O1665" s="508"/>
      <c r="P1665" s="508"/>
      <c r="Q1665" s="508"/>
      <c r="R1665" s="508"/>
      <c r="S1665" s="508"/>
      <c r="T1665" s="508"/>
      <c r="U1665" s="508"/>
      <c r="V1665" s="508"/>
      <c r="W1665" s="508"/>
      <c r="X1665" s="508"/>
      <c r="Y1665" s="508"/>
      <c r="Z1665" s="508"/>
      <c r="AA1665" s="508"/>
      <c r="AB1665" s="508"/>
      <c r="AC1665" s="508"/>
      <c r="AD1665" s="508"/>
      <c r="AE1665" s="508"/>
      <c r="AF1665" s="508"/>
      <c r="AG1665" s="508"/>
      <c r="AH1665" s="508"/>
      <c r="AI1665" s="508"/>
      <c r="AJ1665" s="508"/>
      <c r="AK1665" s="509">
        <f t="shared" si="337"/>
        <v>0</v>
      </c>
      <c r="AL1665" s="509">
        <f t="shared" si="325"/>
        <v>1</v>
      </c>
      <c r="AM1665" s="746">
        <f>IF(Tableau5[[#This Row],[N° pièce]]="",0,(Tableau5[[#This Row],[hors TVA]]+(Tableau5[[#This Row],[hors TVA]]*Tableau5[[#This Row],[Taux TVA]])-(Tableau5[[#This Row],[hors TVA]]*Tableau5[[#This Row],[Taux TVA]]*Tableau5[[#This Row],[Régime TVA Récupération:]]))*Tableau5[[#This Row],[Type 1]])</f>
        <v>0</v>
      </c>
      <c r="AN1665" s="746">
        <f t="shared" si="330"/>
        <v>0</v>
      </c>
      <c r="AO1665" s="746">
        <f t="shared" si="326"/>
        <v>0</v>
      </c>
      <c r="AP1665" s="255">
        <f t="shared" si="338"/>
        <v>0</v>
      </c>
      <c r="AQ1665" s="506">
        <f t="shared" si="339"/>
        <v>0</v>
      </c>
      <c r="AR1665" s="671"/>
      <c r="AS1665" s="512"/>
      <c r="AT1665" s="513"/>
      <c r="AU1665" s="753"/>
      <c r="AV1665" s="484"/>
      <c r="AW1665" s="484"/>
      <c r="AX1665" s="484"/>
      <c r="AY1665" s="484"/>
      <c r="AZ1665" s="484"/>
    </row>
    <row r="1666" spans="1:52" ht="15">
      <c r="A1666" s="750"/>
      <c r="B1666" s="694"/>
      <c r="C1666" s="695"/>
      <c r="D1666" s="696"/>
      <c r="E1666" s="697"/>
      <c r="F1666" s="697"/>
      <c r="G1666" s="697"/>
      <c r="H1666" s="698">
        <v>0.21</v>
      </c>
      <c r="I1666" s="698">
        <v>1</v>
      </c>
      <c r="J1666" s="699"/>
      <c r="K1666" s="775">
        <f t="shared" si="323"/>
        <v>0</v>
      </c>
      <c r="L1666" s="508">
        <v>1</v>
      </c>
      <c r="M1666" s="508"/>
      <c r="N1666" s="745">
        <f t="shared" si="324"/>
        <v>1</v>
      </c>
      <c r="O1666" s="508"/>
      <c r="P1666" s="508"/>
      <c r="Q1666" s="508"/>
      <c r="R1666" s="508"/>
      <c r="S1666" s="508"/>
      <c r="T1666" s="508"/>
      <c r="U1666" s="508"/>
      <c r="V1666" s="508"/>
      <c r="W1666" s="508"/>
      <c r="X1666" s="508"/>
      <c r="Y1666" s="508"/>
      <c r="Z1666" s="508"/>
      <c r="AA1666" s="508"/>
      <c r="AB1666" s="508"/>
      <c r="AC1666" s="508"/>
      <c r="AD1666" s="508"/>
      <c r="AE1666" s="508"/>
      <c r="AF1666" s="508"/>
      <c r="AG1666" s="508"/>
      <c r="AH1666" s="508"/>
      <c r="AI1666" s="508"/>
      <c r="AJ1666" s="508"/>
      <c r="AK1666" s="509">
        <f t="shared" si="337"/>
        <v>0</v>
      </c>
      <c r="AL1666" s="509">
        <f t="shared" si="325"/>
        <v>1</v>
      </c>
      <c r="AM1666" s="746">
        <f>IF(Tableau5[[#This Row],[N° pièce]]="",0,(Tableau5[[#This Row],[hors TVA]]+(Tableau5[[#This Row],[hors TVA]]*Tableau5[[#This Row],[Taux TVA]])-(Tableau5[[#This Row],[hors TVA]]*Tableau5[[#This Row],[Taux TVA]]*Tableau5[[#This Row],[Régime TVA Récupération:]]))*Tableau5[[#This Row],[Type 1]])</f>
        <v>0</v>
      </c>
      <c r="AN1666" s="746">
        <f t="shared" si="330"/>
        <v>0</v>
      </c>
      <c r="AO1666" s="746">
        <f t="shared" si="326"/>
        <v>0</v>
      </c>
      <c r="AP1666" s="255">
        <f t="shared" si="338"/>
        <v>0</v>
      </c>
      <c r="AQ1666" s="506">
        <f t="shared" si="339"/>
        <v>0</v>
      </c>
      <c r="AR1666" s="671"/>
      <c r="AS1666" s="512"/>
      <c r="AT1666" s="513"/>
      <c r="AU1666" s="753"/>
      <c r="AV1666" s="484"/>
      <c r="AW1666" s="484"/>
      <c r="AX1666" s="484"/>
      <c r="AY1666" s="484"/>
      <c r="AZ1666" s="484"/>
    </row>
    <row r="1667" spans="1:52" ht="15">
      <c r="A1667" s="750"/>
      <c r="B1667" s="694"/>
      <c r="C1667" s="695"/>
      <c r="D1667" s="696"/>
      <c r="E1667" s="697"/>
      <c r="F1667" s="697"/>
      <c r="G1667" s="697"/>
      <c r="H1667" s="698">
        <v>0.21</v>
      </c>
      <c r="I1667" s="698">
        <v>1</v>
      </c>
      <c r="J1667" s="699"/>
      <c r="K1667" s="775">
        <f t="shared" si="323"/>
        <v>0</v>
      </c>
      <c r="L1667" s="508">
        <v>1</v>
      </c>
      <c r="M1667" s="508"/>
      <c r="N1667" s="745">
        <f t="shared" si="324"/>
        <v>1</v>
      </c>
      <c r="O1667" s="508"/>
      <c r="P1667" s="508"/>
      <c r="Q1667" s="508"/>
      <c r="R1667" s="508"/>
      <c r="S1667" s="508"/>
      <c r="T1667" s="508"/>
      <c r="U1667" s="508"/>
      <c r="V1667" s="508"/>
      <c r="W1667" s="508"/>
      <c r="X1667" s="508"/>
      <c r="Y1667" s="508"/>
      <c r="Z1667" s="508"/>
      <c r="AA1667" s="508"/>
      <c r="AB1667" s="508"/>
      <c r="AC1667" s="508"/>
      <c r="AD1667" s="508"/>
      <c r="AE1667" s="508"/>
      <c r="AF1667" s="508"/>
      <c r="AG1667" s="508"/>
      <c r="AH1667" s="508"/>
      <c r="AI1667" s="508"/>
      <c r="AJ1667" s="508"/>
      <c r="AK1667" s="509">
        <f t="shared" si="337"/>
        <v>0</v>
      </c>
      <c r="AL1667" s="509">
        <f t="shared" si="325"/>
        <v>1</v>
      </c>
      <c r="AM1667" s="746">
        <f>IF(Tableau5[[#This Row],[N° pièce]]="",0,(Tableau5[[#This Row],[hors TVA]]+(Tableau5[[#This Row],[hors TVA]]*Tableau5[[#This Row],[Taux TVA]])-(Tableau5[[#This Row],[hors TVA]]*Tableau5[[#This Row],[Taux TVA]]*Tableau5[[#This Row],[Régime TVA Récupération:]]))*Tableau5[[#This Row],[Type 1]])</f>
        <v>0</v>
      </c>
      <c r="AN1667" s="746">
        <f t="shared" si="330"/>
        <v>0</v>
      </c>
      <c r="AO1667" s="746">
        <f t="shared" si="326"/>
        <v>0</v>
      </c>
      <c r="AP1667" s="255">
        <f t="shared" si="338"/>
        <v>0</v>
      </c>
      <c r="AQ1667" s="506">
        <f t="shared" si="339"/>
        <v>0</v>
      </c>
      <c r="AR1667" s="671"/>
      <c r="AS1667" s="512"/>
      <c r="AT1667" s="513"/>
      <c r="AU1667" s="753"/>
      <c r="AV1667" s="484"/>
      <c r="AW1667" s="484"/>
      <c r="AX1667" s="484"/>
      <c r="AY1667" s="484"/>
      <c r="AZ1667" s="484"/>
    </row>
    <row r="1668" spans="1:52" ht="15">
      <c r="A1668" s="750"/>
      <c r="B1668" s="694"/>
      <c r="C1668" s="695"/>
      <c r="D1668" s="696"/>
      <c r="E1668" s="697"/>
      <c r="F1668" s="697"/>
      <c r="G1668" s="697"/>
      <c r="H1668" s="698">
        <v>0.21</v>
      </c>
      <c r="I1668" s="698">
        <v>1</v>
      </c>
      <c r="J1668" s="699"/>
      <c r="K1668" s="775">
        <f t="shared" si="323"/>
        <v>0</v>
      </c>
      <c r="L1668" s="508">
        <v>1</v>
      </c>
      <c r="M1668" s="508"/>
      <c r="N1668" s="745">
        <f t="shared" si="324"/>
        <v>1</v>
      </c>
      <c r="O1668" s="508"/>
      <c r="P1668" s="508"/>
      <c r="Q1668" s="508"/>
      <c r="R1668" s="508"/>
      <c r="S1668" s="508"/>
      <c r="T1668" s="508"/>
      <c r="U1668" s="508"/>
      <c r="V1668" s="508"/>
      <c r="W1668" s="508"/>
      <c r="X1668" s="508"/>
      <c r="Y1668" s="508"/>
      <c r="Z1668" s="508"/>
      <c r="AA1668" s="508"/>
      <c r="AB1668" s="508"/>
      <c r="AC1668" s="508"/>
      <c r="AD1668" s="508"/>
      <c r="AE1668" s="508"/>
      <c r="AF1668" s="508"/>
      <c r="AG1668" s="508"/>
      <c r="AH1668" s="508"/>
      <c r="AI1668" s="508"/>
      <c r="AJ1668" s="508"/>
      <c r="AK1668" s="509">
        <f t="shared" si="334"/>
        <v>0</v>
      </c>
      <c r="AL1668" s="509">
        <f t="shared" si="325"/>
        <v>1</v>
      </c>
      <c r="AM1668" s="746">
        <f>IF(Tableau5[[#This Row],[N° pièce]]="",0,(Tableau5[[#This Row],[hors TVA]]+(Tableau5[[#This Row],[hors TVA]]*Tableau5[[#This Row],[Taux TVA]])-(Tableau5[[#This Row],[hors TVA]]*Tableau5[[#This Row],[Taux TVA]]*Tableau5[[#This Row],[Régime TVA Récupération:]]))*Tableau5[[#This Row],[Type 1]])</f>
        <v>0</v>
      </c>
      <c r="AN1668" s="746">
        <f t="shared" si="330"/>
        <v>0</v>
      </c>
      <c r="AO1668" s="746">
        <f t="shared" si="326"/>
        <v>0</v>
      </c>
      <c r="AP1668" s="255">
        <f t="shared" si="335"/>
        <v>0</v>
      </c>
      <c r="AQ1668" s="506">
        <f t="shared" si="336"/>
        <v>0</v>
      </c>
      <c r="AR1668" s="671"/>
      <c r="AS1668" s="512"/>
      <c r="AT1668" s="513"/>
      <c r="AU1668" s="753"/>
      <c r="AV1668" s="484"/>
      <c r="AW1668" s="484"/>
      <c r="AX1668" s="484"/>
      <c r="AY1668" s="484"/>
      <c r="AZ1668" s="484"/>
    </row>
    <row r="1669" spans="1:52" ht="15">
      <c r="A1669" s="750"/>
      <c r="B1669" s="694"/>
      <c r="C1669" s="695"/>
      <c r="D1669" s="696"/>
      <c r="E1669" s="697"/>
      <c r="F1669" s="697"/>
      <c r="G1669" s="697"/>
      <c r="H1669" s="698">
        <v>0.21</v>
      </c>
      <c r="I1669" s="698">
        <v>1</v>
      </c>
      <c r="J1669" s="699"/>
      <c r="K1669" s="775">
        <f t="shared" si="323"/>
        <v>0</v>
      </c>
      <c r="L1669" s="508">
        <v>1</v>
      </c>
      <c r="M1669" s="508"/>
      <c r="N1669" s="745">
        <f t="shared" si="324"/>
        <v>1</v>
      </c>
      <c r="O1669" s="508"/>
      <c r="P1669" s="508"/>
      <c r="Q1669" s="508"/>
      <c r="R1669" s="508"/>
      <c r="S1669" s="508"/>
      <c r="T1669" s="508"/>
      <c r="U1669" s="508"/>
      <c r="V1669" s="508"/>
      <c r="W1669" s="508"/>
      <c r="X1669" s="508"/>
      <c r="Y1669" s="508"/>
      <c r="Z1669" s="508"/>
      <c r="AA1669" s="508"/>
      <c r="AB1669" s="508"/>
      <c r="AC1669" s="508"/>
      <c r="AD1669" s="508"/>
      <c r="AE1669" s="508"/>
      <c r="AF1669" s="508"/>
      <c r="AG1669" s="508"/>
      <c r="AH1669" s="508"/>
      <c r="AI1669" s="508"/>
      <c r="AJ1669" s="508"/>
      <c r="AK1669" s="509">
        <f t="shared" si="334"/>
        <v>0</v>
      </c>
      <c r="AL1669" s="509">
        <f t="shared" si="325"/>
        <v>1</v>
      </c>
      <c r="AM1669" s="746">
        <f>IF(Tableau5[[#This Row],[N° pièce]]="",0,(Tableau5[[#This Row],[hors TVA]]+(Tableau5[[#This Row],[hors TVA]]*Tableau5[[#This Row],[Taux TVA]])-(Tableau5[[#This Row],[hors TVA]]*Tableau5[[#This Row],[Taux TVA]]*Tableau5[[#This Row],[Régime TVA Récupération:]]))*Tableau5[[#This Row],[Type 1]])</f>
        <v>0</v>
      </c>
      <c r="AN1669" s="746">
        <f t="shared" si="330"/>
        <v>0</v>
      </c>
      <c r="AO1669" s="746">
        <f t="shared" si="326"/>
        <v>0</v>
      </c>
      <c r="AP1669" s="255">
        <f t="shared" si="335"/>
        <v>0</v>
      </c>
      <c r="AQ1669" s="506">
        <f t="shared" si="336"/>
        <v>0</v>
      </c>
      <c r="AR1669" s="671"/>
      <c r="AS1669" s="512"/>
      <c r="AT1669" s="513"/>
      <c r="AU1669" s="753"/>
      <c r="AV1669" s="484"/>
      <c r="AW1669" s="484"/>
      <c r="AX1669" s="484"/>
      <c r="AY1669" s="484"/>
      <c r="AZ1669" s="484"/>
    </row>
    <row r="1670" spans="1:52" ht="15">
      <c r="A1670" s="750"/>
      <c r="B1670" s="694"/>
      <c r="C1670" s="695"/>
      <c r="D1670" s="696"/>
      <c r="E1670" s="697"/>
      <c r="F1670" s="697"/>
      <c r="G1670" s="697"/>
      <c r="H1670" s="698">
        <v>0.21</v>
      </c>
      <c r="I1670" s="698">
        <v>1</v>
      </c>
      <c r="J1670" s="699"/>
      <c r="K1670" s="775">
        <f t="shared" si="323"/>
        <v>0</v>
      </c>
      <c r="L1670" s="508">
        <v>1</v>
      </c>
      <c r="M1670" s="508"/>
      <c r="N1670" s="745">
        <f t="shared" si="324"/>
        <v>1</v>
      </c>
      <c r="O1670" s="508"/>
      <c r="P1670" s="508"/>
      <c r="Q1670" s="508"/>
      <c r="R1670" s="508"/>
      <c r="S1670" s="508"/>
      <c r="T1670" s="508"/>
      <c r="U1670" s="508"/>
      <c r="V1670" s="508"/>
      <c r="W1670" s="508"/>
      <c r="X1670" s="508"/>
      <c r="Y1670" s="508"/>
      <c r="Z1670" s="508"/>
      <c r="AA1670" s="508"/>
      <c r="AB1670" s="508"/>
      <c r="AC1670" s="508"/>
      <c r="AD1670" s="508"/>
      <c r="AE1670" s="508"/>
      <c r="AF1670" s="508"/>
      <c r="AG1670" s="508"/>
      <c r="AH1670" s="508"/>
      <c r="AI1670" s="508"/>
      <c r="AJ1670" s="508"/>
      <c r="AK1670" s="509">
        <f t="shared" si="334"/>
        <v>0</v>
      </c>
      <c r="AL1670" s="509">
        <f t="shared" si="325"/>
        <v>1</v>
      </c>
      <c r="AM1670" s="746">
        <f>IF(Tableau5[[#This Row],[N° pièce]]="",0,(Tableau5[[#This Row],[hors TVA]]+(Tableau5[[#This Row],[hors TVA]]*Tableau5[[#This Row],[Taux TVA]])-(Tableau5[[#This Row],[hors TVA]]*Tableau5[[#This Row],[Taux TVA]]*Tableau5[[#This Row],[Régime TVA Récupération:]]))*Tableau5[[#This Row],[Type 1]])</f>
        <v>0</v>
      </c>
      <c r="AN1670" s="746">
        <f t="shared" si="330"/>
        <v>0</v>
      </c>
      <c r="AO1670" s="746">
        <f t="shared" si="326"/>
        <v>0</v>
      </c>
      <c r="AP1670" s="255">
        <f t="shared" si="335"/>
        <v>0</v>
      </c>
      <c r="AQ1670" s="506">
        <f t="shared" si="336"/>
        <v>0</v>
      </c>
      <c r="AR1670" s="671"/>
      <c r="AS1670" s="512"/>
      <c r="AT1670" s="513"/>
      <c r="AU1670" s="753"/>
      <c r="AV1670" s="484"/>
      <c r="AW1670" s="484"/>
      <c r="AX1670" s="484"/>
      <c r="AY1670" s="484"/>
      <c r="AZ1670" s="484"/>
    </row>
    <row r="1671" spans="1:52" ht="15">
      <c r="A1671" s="750"/>
      <c r="B1671" s="694"/>
      <c r="C1671" s="695"/>
      <c r="D1671" s="696"/>
      <c r="E1671" s="697"/>
      <c r="F1671" s="697"/>
      <c r="G1671" s="697"/>
      <c r="H1671" s="698">
        <v>0.21</v>
      </c>
      <c r="I1671" s="698">
        <v>1</v>
      </c>
      <c r="J1671" s="699"/>
      <c r="K1671" s="775">
        <f t="shared" si="323"/>
        <v>0</v>
      </c>
      <c r="L1671" s="508">
        <v>1</v>
      </c>
      <c r="M1671" s="508"/>
      <c r="N1671" s="745">
        <f t="shared" si="324"/>
        <v>1</v>
      </c>
      <c r="O1671" s="508"/>
      <c r="P1671" s="508"/>
      <c r="Q1671" s="508"/>
      <c r="R1671" s="508"/>
      <c r="S1671" s="508"/>
      <c r="T1671" s="508"/>
      <c r="U1671" s="508"/>
      <c r="V1671" s="508"/>
      <c r="W1671" s="508"/>
      <c r="X1671" s="508"/>
      <c r="Y1671" s="508"/>
      <c r="Z1671" s="508"/>
      <c r="AA1671" s="508"/>
      <c r="AB1671" s="508"/>
      <c r="AC1671" s="508"/>
      <c r="AD1671" s="508"/>
      <c r="AE1671" s="508"/>
      <c r="AF1671" s="508"/>
      <c r="AG1671" s="508"/>
      <c r="AH1671" s="508"/>
      <c r="AI1671" s="508"/>
      <c r="AJ1671" s="508"/>
      <c r="AK1671" s="509">
        <f t="shared" si="334"/>
        <v>0</v>
      </c>
      <c r="AL1671" s="509">
        <f t="shared" si="325"/>
        <v>1</v>
      </c>
      <c r="AM1671" s="746">
        <f>IF(Tableau5[[#This Row],[N° pièce]]="",0,(Tableau5[[#This Row],[hors TVA]]+(Tableau5[[#This Row],[hors TVA]]*Tableau5[[#This Row],[Taux TVA]])-(Tableau5[[#This Row],[hors TVA]]*Tableau5[[#This Row],[Taux TVA]]*Tableau5[[#This Row],[Régime TVA Récupération:]]))*Tableau5[[#This Row],[Type 1]])</f>
        <v>0</v>
      </c>
      <c r="AN1671" s="746">
        <f t="shared" si="330"/>
        <v>0</v>
      </c>
      <c r="AO1671" s="746">
        <f t="shared" si="326"/>
        <v>0</v>
      </c>
      <c r="AP1671" s="255">
        <f t="shared" si="335"/>
        <v>0</v>
      </c>
      <c r="AQ1671" s="506">
        <f t="shared" si="336"/>
        <v>0</v>
      </c>
      <c r="AR1671" s="671"/>
      <c r="AS1671" s="512"/>
      <c r="AT1671" s="513"/>
      <c r="AU1671" s="753"/>
      <c r="AV1671" s="484"/>
      <c r="AW1671" s="484"/>
      <c r="AX1671" s="484"/>
      <c r="AY1671" s="484"/>
      <c r="AZ1671" s="484"/>
    </row>
    <row r="1672" spans="1:52" ht="15">
      <c r="A1672" s="750"/>
      <c r="B1672" s="694"/>
      <c r="C1672" s="695"/>
      <c r="D1672" s="696"/>
      <c r="E1672" s="697"/>
      <c r="F1672" s="697"/>
      <c r="G1672" s="697"/>
      <c r="H1672" s="698">
        <v>0.21</v>
      </c>
      <c r="I1672" s="698">
        <v>1</v>
      </c>
      <c r="J1672" s="699"/>
      <c r="K1672" s="775">
        <f t="shared" si="323"/>
        <v>0</v>
      </c>
      <c r="L1672" s="508">
        <v>1</v>
      </c>
      <c r="M1672" s="508"/>
      <c r="N1672" s="745">
        <f t="shared" si="324"/>
        <v>1</v>
      </c>
      <c r="O1672" s="508"/>
      <c r="P1672" s="508"/>
      <c r="Q1672" s="508"/>
      <c r="R1672" s="508"/>
      <c r="S1672" s="508"/>
      <c r="T1672" s="508"/>
      <c r="U1672" s="508"/>
      <c r="V1672" s="508"/>
      <c r="W1672" s="508"/>
      <c r="X1672" s="508"/>
      <c r="Y1672" s="508"/>
      <c r="Z1672" s="508"/>
      <c r="AA1672" s="508"/>
      <c r="AB1672" s="508"/>
      <c r="AC1672" s="508"/>
      <c r="AD1672" s="508"/>
      <c r="AE1672" s="508"/>
      <c r="AF1672" s="508"/>
      <c r="AG1672" s="508"/>
      <c r="AH1672" s="508"/>
      <c r="AI1672" s="508"/>
      <c r="AJ1672" s="508"/>
      <c r="AK1672" s="509">
        <f t="shared" si="334"/>
        <v>0</v>
      </c>
      <c r="AL1672" s="509">
        <f t="shared" si="325"/>
        <v>1</v>
      </c>
      <c r="AM1672" s="746">
        <f>IF(Tableau5[[#This Row],[N° pièce]]="",0,(Tableau5[[#This Row],[hors TVA]]+(Tableau5[[#This Row],[hors TVA]]*Tableau5[[#This Row],[Taux TVA]])-(Tableau5[[#This Row],[hors TVA]]*Tableau5[[#This Row],[Taux TVA]]*Tableau5[[#This Row],[Régime TVA Récupération:]]))*Tableau5[[#This Row],[Type 1]])</f>
        <v>0</v>
      </c>
      <c r="AN1672" s="746">
        <f t="shared" si="330"/>
        <v>0</v>
      </c>
      <c r="AO1672" s="746">
        <f t="shared" si="326"/>
        <v>0</v>
      </c>
      <c r="AP1672" s="255">
        <f t="shared" si="335"/>
        <v>0</v>
      </c>
      <c r="AQ1672" s="506">
        <f t="shared" si="336"/>
        <v>0</v>
      </c>
      <c r="AR1672" s="671"/>
      <c r="AS1672" s="512"/>
      <c r="AT1672" s="513"/>
      <c r="AU1672" s="753"/>
      <c r="AV1672" s="484"/>
      <c r="AW1672" s="484"/>
      <c r="AX1672" s="484"/>
      <c r="AY1672" s="484"/>
      <c r="AZ1672" s="484"/>
    </row>
    <row r="1673" spans="1:52" ht="15">
      <c r="A1673" s="750"/>
      <c r="B1673" s="694"/>
      <c r="C1673" s="695"/>
      <c r="D1673" s="696"/>
      <c r="E1673" s="697"/>
      <c r="F1673" s="697"/>
      <c r="G1673" s="697"/>
      <c r="H1673" s="698">
        <v>0.21</v>
      </c>
      <c r="I1673" s="698">
        <v>1</v>
      </c>
      <c r="J1673" s="699"/>
      <c r="K1673" s="775">
        <f t="shared" si="323"/>
        <v>0</v>
      </c>
      <c r="L1673" s="508">
        <v>1</v>
      </c>
      <c r="M1673" s="508"/>
      <c r="N1673" s="745">
        <f t="shared" si="324"/>
        <v>1</v>
      </c>
      <c r="O1673" s="508"/>
      <c r="P1673" s="508"/>
      <c r="Q1673" s="508"/>
      <c r="R1673" s="508"/>
      <c r="S1673" s="508"/>
      <c r="T1673" s="508"/>
      <c r="U1673" s="508"/>
      <c r="V1673" s="508"/>
      <c r="W1673" s="508"/>
      <c r="X1673" s="508"/>
      <c r="Y1673" s="508"/>
      <c r="Z1673" s="508"/>
      <c r="AA1673" s="508"/>
      <c r="AB1673" s="508"/>
      <c r="AC1673" s="508"/>
      <c r="AD1673" s="508"/>
      <c r="AE1673" s="508"/>
      <c r="AF1673" s="508"/>
      <c r="AG1673" s="508"/>
      <c r="AH1673" s="508"/>
      <c r="AI1673" s="508"/>
      <c r="AJ1673" s="508"/>
      <c r="AK1673" s="509">
        <f t="shared" si="334"/>
        <v>0</v>
      </c>
      <c r="AL1673" s="509">
        <f t="shared" si="325"/>
        <v>1</v>
      </c>
      <c r="AM1673" s="746">
        <f>IF(Tableau5[[#This Row],[N° pièce]]="",0,(Tableau5[[#This Row],[hors TVA]]+(Tableau5[[#This Row],[hors TVA]]*Tableau5[[#This Row],[Taux TVA]])-(Tableau5[[#This Row],[hors TVA]]*Tableau5[[#This Row],[Taux TVA]]*Tableau5[[#This Row],[Régime TVA Récupération:]]))*Tableau5[[#This Row],[Type 1]])</f>
        <v>0</v>
      </c>
      <c r="AN1673" s="746">
        <f t="shared" si="330"/>
        <v>0</v>
      </c>
      <c r="AO1673" s="746">
        <f t="shared" si="326"/>
        <v>0</v>
      </c>
      <c r="AP1673" s="255">
        <f t="shared" si="335"/>
        <v>0</v>
      </c>
      <c r="AQ1673" s="506">
        <f t="shared" si="336"/>
        <v>0</v>
      </c>
      <c r="AR1673" s="671"/>
      <c r="AS1673" s="512"/>
      <c r="AT1673" s="513"/>
      <c r="AU1673" s="753"/>
      <c r="AV1673" s="484"/>
      <c r="AW1673" s="484"/>
      <c r="AX1673" s="484"/>
      <c r="AY1673" s="484"/>
      <c r="AZ1673" s="484"/>
    </row>
    <row r="1674" spans="1:52" ht="15">
      <c r="A1674" s="750"/>
      <c r="B1674" s="694"/>
      <c r="C1674" s="695"/>
      <c r="D1674" s="696"/>
      <c r="E1674" s="697"/>
      <c r="F1674" s="697"/>
      <c r="G1674" s="697"/>
      <c r="H1674" s="698">
        <v>0.21</v>
      </c>
      <c r="I1674" s="698">
        <v>1</v>
      </c>
      <c r="J1674" s="699"/>
      <c r="K1674" s="775">
        <f t="shared" si="323"/>
        <v>0</v>
      </c>
      <c r="L1674" s="508">
        <v>1</v>
      </c>
      <c r="M1674" s="508"/>
      <c r="N1674" s="745">
        <f t="shared" si="324"/>
        <v>1</v>
      </c>
      <c r="O1674" s="508"/>
      <c r="P1674" s="508"/>
      <c r="Q1674" s="508"/>
      <c r="R1674" s="508"/>
      <c r="S1674" s="508"/>
      <c r="T1674" s="508"/>
      <c r="U1674" s="508"/>
      <c r="V1674" s="508"/>
      <c r="W1674" s="508"/>
      <c r="X1674" s="508"/>
      <c r="Y1674" s="508"/>
      <c r="Z1674" s="508"/>
      <c r="AA1674" s="508"/>
      <c r="AB1674" s="508"/>
      <c r="AC1674" s="508"/>
      <c r="AD1674" s="508"/>
      <c r="AE1674" s="508"/>
      <c r="AF1674" s="508"/>
      <c r="AG1674" s="508"/>
      <c r="AH1674" s="508"/>
      <c r="AI1674" s="508"/>
      <c r="AJ1674" s="508"/>
      <c r="AK1674" s="509">
        <f t="shared" si="334"/>
        <v>0</v>
      </c>
      <c r="AL1674" s="509">
        <f t="shared" si="325"/>
        <v>1</v>
      </c>
      <c r="AM1674" s="746">
        <f>IF(Tableau5[[#This Row],[N° pièce]]="",0,(Tableau5[[#This Row],[hors TVA]]+(Tableau5[[#This Row],[hors TVA]]*Tableau5[[#This Row],[Taux TVA]])-(Tableau5[[#This Row],[hors TVA]]*Tableau5[[#This Row],[Taux TVA]]*Tableau5[[#This Row],[Régime TVA Récupération:]]))*Tableau5[[#This Row],[Type 1]])</f>
        <v>0</v>
      </c>
      <c r="AN1674" s="746">
        <f t="shared" si="330"/>
        <v>0</v>
      </c>
      <c r="AO1674" s="746">
        <f t="shared" si="326"/>
        <v>0</v>
      </c>
      <c r="AP1674" s="255">
        <f t="shared" si="335"/>
        <v>0</v>
      </c>
      <c r="AQ1674" s="506">
        <f t="shared" si="336"/>
        <v>0</v>
      </c>
      <c r="AR1674" s="671"/>
      <c r="AS1674" s="512"/>
      <c r="AT1674" s="513"/>
      <c r="AU1674" s="753"/>
      <c r="AV1674" s="484"/>
      <c r="AW1674" s="484"/>
      <c r="AX1674" s="484"/>
      <c r="AY1674" s="484"/>
      <c r="AZ1674" s="484"/>
    </row>
    <row r="1675" spans="1:52" ht="15">
      <c r="A1675" s="750"/>
      <c r="B1675" s="694"/>
      <c r="C1675" s="695"/>
      <c r="D1675" s="696"/>
      <c r="E1675" s="697"/>
      <c r="F1675" s="697"/>
      <c r="G1675" s="697"/>
      <c r="H1675" s="698">
        <v>0.21</v>
      </c>
      <c r="I1675" s="698">
        <v>1</v>
      </c>
      <c r="J1675" s="699"/>
      <c r="K1675" s="775">
        <f t="shared" si="323"/>
        <v>0</v>
      </c>
      <c r="L1675" s="508">
        <v>1</v>
      </c>
      <c r="M1675" s="508"/>
      <c r="N1675" s="745">
        <f t="shared" si="324"/>
        <v>1</v>
      </c>
      <c r="O1675" s="508"/>
      <c r="P1675" s="508"/>
      <c r="Q1675" s="508"/>
      <c r="R1675" s="508"/>
      <c r="S1675" s="508"/>
      <c r="T1675" s="508"/>
      <c r="U1675" s="508"/>
      <c r="V1675" s="508"/>
      <c r="W1675" s="508"/>
      <c r="X1675" s="508"/>
      <c r="Y1675" s="508"/>
      <c r="Z1675" s="508"/>
      <c r="AA1675" s="508"/>
      <c r="AB1675" s="508"/>
      <c r="AC1675" s="508"/>
      <c r="AD1675" s="508"/>
      <c r="AE1675" s="508"/>
      <c r="AF1675" s="508"/>
      <c r="AG1675" s="508"/>
      <c r="AH1675" s="508"/>
      <c r="AI1675" s="508"/>
      <c r="AJ1675" s="508"/>
      <c r="AK1675" s="509">
        <f t="shared" si="334"/>
        <v>0</v>
      </c>
      <c r="AL1675" s="509">
        <f t="shared" si="325"/>
        <v>1</v>
      </c>
      <c r="AM1675" s="746">
        <f>IF(Tableau5[[#This Row],[N° pièce]]="",0,(Tableau5[[#This Row],[hors TVA]]+(Tableau5[[#This Row],[hors TVA]]*Tableau5[[#This Row],[Taux TVA]])-(Tableau5[[#This Row],[hors TVA]]*Tableau5[[#This Row],[Taux TVA]]*Tableau5[[#This Row],[Régime TVA Récupération:]]))*Tableau5[[#This Row],[Type 1]])</f>
        <v>0</v>
      </c>
      <c r="AN1675" s="746">
        <f t="shared" si="330"/>
        <v>0</v>
      </c>
      <c r="AO1675" s="746">
        <f t="shared" si="326"/>
        <v>0</v>
      </c>
      <c r="AP1675" s="255">
        <f t="shared" si="335"/>
        <v>0</v>
      </c>
      <c r="AQ1675" s="506">
        <f t="shared" si="336"/>
        <v>0</v>
      </c>
      <c r="AR1675" s="671"/>
      <c r="AS1675" s="512"/>
      <c r="AT1675" s="513"/>
      <c r="AU1675" s="753"/>
      <c r="AV1675" s="484"/>
      <c r="AW1675" s="484"/>
      <c r="AX1675" s="484"/>
      <c r="AY1675" s="484"/>
      <c r="AZ1675" s="484"/>
    </row>
    <row r="1676" spans="1:52" ht="15">
      <c r="A1676" s="750"/>
      <c r="B1676" s="694"/>
      <c r="C1676" s="695"/>
      <c r="D1676" s="696"/>
      <c r="E1676" s="697"/>
      <c r="F1676" s="697"/>
      <c r="G1676" s="697"/>
      <c r="H1676" s="698">
        <v>0.21</v>
      </c>
      <c r="I1676" s="698">
        <v>1</v>
      </c>
      <c r="J1676" s="699"/>
      <c r="K1676" s="775">
        <f t="shared" si="323"/>
        <v>0</v>
      </c>
      <c r="L1676" s="508">
        <v>1</v>
      </c>
      <c r="M1676" s="508"/>
      <c r="N1676" s="745">
        <f t="shared" si="324"/>
        <v>1</v>
      </c>
      <c r="O1676" s="508"/>
      <c r="P1676" s="508"/>
      <c r="Q1676" s="508"/>
      <c r="R1676" s="508"/>
      <c r="S1676" s="508"/>
      <c r="T1676" s="508"/>
      <c r="U1676" s="508"/>
      <c r="V1676" s="508"/>
      <c r="W1676" s="508"/>
      <c r="X1676" s="508"/>
      <c r="Y1676" s="508"/>
      <c r="Z1676" s="508"/>
      <c r="AA1676" s="508"/>
      <c r="AB1676" s="508"/>
      <c r="AC1676" s="508"/>
      <c r="AD1676" s="508"/>
      <c r="AE1676" s="508"/>
      <c r="AF1676" s="508"/>
      <c r="AG1676" s="508"/>
      <c r="AH1676" s="508"/>
      <c r="AI1676" s="508"/>
      <c r="AJ1676" s="508"/>
      <c r="AK1676" s="509">
        <f t="shared" si="334"/>
        <v>0</v>
      </c>
      <c r="AL1676" s="509">
        <f t="shared" si="325"/>
        <v>1</v>
      </c>
      <c r="AM1676" s="746">
        <f>IF(Tableau5[[#This Row],[N° pièce]]="",0,(Tableau5[[#This Row],[hors TVA]]+(Tableau5[[#This Row],[hors TVA]]*Tableau5[[#This Row],[Taux TVA]])-(Tableau5[[#This Row],[hors TVA]]*Tableau5[[#This Row],[Taux TVA]]*Tableau5[[#This Row],[Régime TVA Récupération:]]))*Tableau5[[#This Row],[Type 1]])</f>
        <v>0</v>
      </c>
      <c r="AN1676" s="746">
        <f t="shared" si="330"/>
        <v>0</v>
      </c>
      <c r="AO1676" s="746">
        <f t="shared" si="326"/>
        <v>0</v>
      </c>
      <c r="AP1676" s="255">
        <f t="shared" si="335"/>
        <v>0</v>
      </c>
      <c r="AQ1676" s="506">
        <f t="shared" si="336"/>
        <v>0</v>
      </c>
      <c r="AR1676" s="671"/>
      <c r="AS1676" s="512"/>
      <c r="AT1676" s="513"/>
      <c r="AU1676" s="753"/>
      <c r="AV1676" s="484"/>
      <c r="AW1676" s="484"/>
      <c r="AX1676" s="484"/>
      <c r="AY1676" s="484"/>
      <c r="AZ1676" s="484"/>
    </row>
    <row r="1677" spans="1:52" ht="15">
      <c r="A1677" s="750"/>
      <c r="B1677" s="694"/>
      <c r="C1677" s="695"/>
      <c r="D1677" s="696"/>
      <c r="E1677" s="697"/>
      <c r="F1677" s="697"/>
      <c r="G1677" s="697"/>
      <c r="H1677" s="698">
        <v>0.21</v>
      </c>
      <c r="I1677" s="698">
        <v>1</v>
      </c>
      <c r="J1677" s="699"/>
      <c r="K1677" s="775">
        <f t="shared" ref="K1677:K1740" si="340">$J1677+($J1677*$H1677)</f>
        <v>0</v>
      </c>
      <c r="L1677" s="508">
        <v>1</v>
      </c>
      <c r="M1677" s="508"/>
      <c r="N1677" s="745">
        <f t="shared" ref="N1677:N1740" si="341">$L1677+$M1677</f>
        <v>1</v>
      </c>
      <c r="O1677" s="508"/>
      <c r="P1677" s="508"/>
      <c r="Q1677" s="508"/>
      <c r="R1677" s="508"/>
      <c r="S1677" s="508"/>
      <c r="T1677" s="508"/>
      <c r="U1677" s="508"/>
      <c r="V1677" s="508"/>
      <c r="W1677" s="508"/>
      <c r="X1677" s="508"/>
      <c r="Y1677" s="508"/>
      <c r="Z1677" s="508"/>
      <c r="AA1677" s="508"/>
      <c r="AB1677" s="508"/>
      <c r="AC1677" s="508"/>
      <c r="AD1677" s="508"/>
      <c r="AE1677" s="508"/>
      <c r="AF1677" s="508"/>
      <c r="AG1677" s="508"/>
      <c r="AH1677" s="508"/>
      <c r="AI1677" s="508"/>
      <c r="AJ1677" s="508"/>
      <c r="AK1677" s="509">
        <f t="shared" ref="AK1677:AK1740" si="342">SUM(O1677:AJ1677)</f>
        <v>0</v>
      </c>
      <c r="AL1677" s="509">
        <f t="shared" ref="AL1677:AL1740" si="343">$N1677+$AK1677</f>
        <v>1</v>
      </c>
      <c r="AM1677" s="746">
        <f>IF(Tableau5[[#This Row],[N° pièce]]="",0,(Tableau5[[#This Row],[hors TVA]]+(Tableau5[[#This Row],[hors TVA]]*Tableau5[[#This Row],[Taux TVA]])-(Tableau5[[#This Row],[hors TVA]]*Tableau5[[#This Row],[Taux TVA]]*Tableau5[[#This Row],[Régime TVA Récupération:]]))*Tableau5[[#This Row],[Type 1]])</f>
        <v>0</v>
      </c>
      <c r="AN1677" s="746">
        <f t="shared" ref="AN1677:AN1740" si="344">IF($A1677="",0,IF($K$2="pôle",(($J1677+($J1677*$H1677)-($J1677*$H1677*$I1677))*$M1677),0))</f>
        <v>0</v>
      </c>
      <c r="AO1677" s="746">
        <f t="shared" ref="AO1677:AO1740" si="345">$AM1677+$AN1677</f>
        <v>0</v>
      </c>
      <c r="AP1677" s="255">
        <f t="shared" ref="AP1677:AP1740" si="346">AM1677-AR1677</f>
        <v>0</v>
      </c>
      <c r="AQ1677" s="506">
        <f t="shared" ref="AQ1677:AQ1740" si="347">AN1677-AS1677</f>
        <v>0</v>
      </c>
      <c r="AR1677" s="671"/>
      <c r="AS1677" s="512"/>
      <c r="AT1677" s="513"/>
      <c r="AU1677" s="753"/>
      <c r="AV1677" s="484"/>
      <c r="AW1677" s="484"/>
      <c r="AX1677" s="484"/>
      <c r="AY1677" s="484"/>
      <c r="AZ1677" s="484"/>
    </row>
    <row r="1678" spans="1:52" ht="15">
      <c r="A1678" s="750"/>
      <c r="B1678" s="694"/>
      <c r="C1678" s="695"/>
      <c r="D1678" s="696"/>
      <c r="E1678" s="697"/>
      <c r="F1678" s="697"/>
      <c r="G1678" s="697"/>
      <c r="H1678" s="698">
        <v>0.21</v>
      </c>
      <c r="I1678" s="698">
        <v>1</v>
      </c>
      <c r="J1678" s="699"/>
      <c r="K1678" s="775">
        <f t="shared" si="340"/>
        <v>0</v>
      </c>
      <c r="L1678" s="508">
        <v>1</v>
      </c>
      <c r="M1678" s="508"/>
      <c r="N1678" s="745">
        <f t="shared" si="341"/>
        <v>1</v>
      </c>
      <c r="O1678" s="508"/>
      <c r="P1678" s="508"/>
      <c r="Q1678" s="508"/>
      <c r="R1678" s="508"/>
      <c r="S1678" s="508"/>
      <c r="T1678" s="508"/>
      <c r="U1678" s="508"/>
      <c r="V1678" s="508"/>
      <c r="W1678" s="508"/>
      <c r="X1678" s="508"/>
      <c r="Y1678" s="508"/>
      <c r="Z1678" s="508"/>
      <c r="AA1678" s="508"/>
      <c r="AB1678" s="508"/>
      <c r="AC1678" s="508"/>
      <c r="AD1678" s="508"/>
      <c r="AE1678" s="508"/>
      <c r="AF1678" s="508"/>
      <c r="AG1678" s="508"/>
      <c r="AH1678" s="508"/>
      <c r="AI1678" s="508"/>
      <c r="AJ1678" s="508"/>
      <c r="AK1678" s="509">
        <f t="shared" si="342"/>
        <v>0</v>
      </c>
      <c r="AL1678" s="509">
        <f t="shared" si="343"/>
        <v>1</v>
      </c>
      <c r="AM1678" s="746">
        <f>IF(Tableau5[[#This Row],[N° pièce]]="",0,(Tableau5[[#This Row],[hors TVA]]+(Tableau5[[#This Row],[hors TVA]]*Tableau5[[#This Row],[Taux TVA]])-(Tableau5[[#This Row],[hors TVA]]*Tableau5[[#This Row],[Taux TVA]]*Tableau5[[#This Row],[Régime TVA Récupération:]]))*Tableau5[[#This Row],[Type 1]])</f>
        <v>0</v>
      </c>
      <c r="AN1678" s="746">
        <f t="shared" si="344"/>
        <v>0</v>
      </c>
      <c r="AO1678" s="746">
        <f t="shared" si="345"/>
        <v>0</v>
      </c>
      <c r="AP1678" s="255">
        <f t="shared" si="346"/>
        <v>0</v>
      </c>
      <c r="AQ1678" s="506">
        <f t="shared" si="347"/>
        <v>0</v>
      </c>
      <c r="AR1678" s="671"/>
      <c r="AS1678" s="512"/>
      <c r="AT1678" s="513"/>
      <c r="AU1678" s="753"/>
      <c r="AV1678" s="484"/>
      <c r="AW1678" s="484"/>
      <c r="AX1678" s="484"/>
      <c r="AY1678" s="484"/>
      <c r="AZ1678" s="484"/>
    </row>
    <row r="1679" spans="1:52" ht="15">
      <c r="A1679" s="750"/>
      <c r="B1679" s="694"/>
      <c r="C1679" s="695"/>
      <c r="D1679" s="696"/>
      <c r="E1679" s="697"/>
      <c r="F1679" s="697"/>
      <c r="G1679" s="697"/>
      <c r="H1679" s="698">
        <v>0.21</v>
      </c>
      <c r="I1679" s="698">
        <v>1</v>
      </c>
      <c r="J1679" s="699"/>
      <c r="K1679" s="775">
        <f t="shared" si="340"/>
        <v>0</v>
      </c>
      <c r="L1679" s="508">
        <v>1</v>
      </c>
      <c r="M1679" s="508"/>
      <c r="N1679" s="745">
        <f t="shared" si="341"/>
        <v>1</v>
      </c>
      <c r="O1679" s="508"/>
      <c r="P1679" s="508"/>
      <c r="Q1679" s="508"/>
      <c r="R1679" s="508"/>
      <c r="S1679" s="508"/>
      <c r="T1679" s="508"/>
      <c r="U1679" s="508"/>
      <c r="V1679" s="508"/>
      <c r="W1679" s="508"/>
      <c r="X1679" s="508"/>
      <c r="Y1679" s="508"/>
      <c r="Z1679" s="508"/>
      <c r="AA1679" s="508"/>
      <c r="AB1679" s="508"/>
      <c r="AC1679" s="508"/>
      <c r="AD1679" s="508"/>
      <c r="AE1679" s="508"/>
      <c r="AF1679" s="508"/>
      <c r="AG1679" s="508"/>
      <c r="AH1679" s="508"/>
      <c r="AI1679" s="508"/>
      <c r="AJ1679" s="508"/>
      <c r="AK1679" s="509">
        <f t="shared" si="342"/>
        <v>0</v>
      </c>
      <c r="AL1679" s="509">
        <f t="shared" si="343"/>
        <v>1</v>
      </c>
      <c r="AM1679" s="746">
        <f>IF(Tableau5[[#This Row],[N° pièce]]="",0,(Tableau5[[#This Row],[hors TVA]]+(Tableau5[[#This Row],[hors TVA]]*Tableau5[[#This Row],[Taux TVA]])-(Tableau5[[#This Row],[hors TVA]]*Tableau5[[#This Row],[Taux TVA]]*Tableau5[[#This Row],[Régime TVA Récupération:]]))*Tableau5[[#This Row],[Type 1]])</f>
        <v>0</v>
      </c>
      <c r="AN1679" s="746">
        <f t="shared" si="344"/>
        <v>0</v>
      </c>
      <c r="AO1679" s="746">
        <f t="shared" si="345"/>
        <v>0</v>
      </c>
      <c r="AP1679" s="255">
        <f t="shared" si="346"/>
        <v>0</v>
      </c>
      <c r="AQ1679" s="506">
        <f t="shared" si="347"/>
        <v>0</v>
      </c>
      <c r="AR1679" s="671"/>
      <c r="AS1679" s="512"/>
      <c r="AT1679" s="513"/>
      <c r="AU1679" s="753"/>
      <c r="AV1679" s="484"/>
      <c r="AW1679" s="484"/>
      <c r="AX1679" s="484"/>
      <c r="AY1679" s="484"/>
      <c r="AZ1679" s="484"/>
    </row>
    <row r="1680" spans="1:52" ht="15">
      <c r="A1680" s="750"/>
      <c r="B1680" s="694"/>
      <c r="C1680" s="695"/>
      <c r="D1680" s="696"/>
      <c r="E1680" s="697"/>
      <c r="F1680" s="697"/>
      <c r="G1680" s="697"/>
      <c r="H1680" s="698">
        <v>0.21</v>
      </c>
      <c r="I1680" s="698">
        <v>1</v>
      </c>
      <c r="J1680" s="699"/>
      <c r="K1680" s="775">
        <f t="shared" si="340"/>
        <v>0</v>
      </c>
      <c r="L1680" s="508">
        <v>1</v>
      </c>
      <c r="M1680" s="508"/>
      <c r="N1680" s="745">
        <f t="shared" si="341"/>
        <v>1</v>
      </c>
      <c r="O1680" s="508"/>
      <c r="P1680" s="508"/>
      <c r="Q1680" s="508"/>
      <c r="R1680" s="508"/>
      <c r="S1680" s="508"/>
      <c r="T1680" s="508"/>
      <c r="U1680" s="508"/>
      <c r="V1680" s="508"/>
      <c r="W1680" s="508"/>
      <c r="X1680" s="508"/>
      <c r="Y1680" s="508"/>
      <c r="Z1680" s="508"/>
      <c r="AA1680" s="508"/>
      <c r="AB1680" s="508"/>
      <c r="AC1680" s="508"/>
      <c r="AD1680" s="508"/>
      <c r="AE1680" s="508"/>
      <c r="AF1680" s="508"/>
      <c r="AG1680" s="508"/>
      <c r="AH1680" s="508"/>
      <c r="AI1680" s="508"/>
      <c r="AJ1680" s="508"/>
      <c r="AK1680" s="509">
        <f t="shared" si="342"/>
        <v>0</v>
      </c>
      <c r="AL1680" s="509">
        <f t="shared" si="343"/>
        <v>1</v>
      </c>
      <c r="AM1680" s="746">
        <f>IF(Tableau5[[#This Row],[N° pièce]]="",0,(Tableau5[[#This Row],[hors TVA]]+(Tableau5[[#This Row],[hors TVA]]*Tableau5[[#This Row],[Taux TVA]])-(Tableau5[[#This Row],[hors TVA]]*Tableau5[[#This Row],[Taux TVA]]*Tableau5[[#This Row],[Régime TVA Récupération:]]))*Tableau5[[#This Row],[Type 1]])</f>
        <v>0</v>
      </c>
      <c r="AN1680" s="746">
        <f t="shared" si="344"/>
        <v>0</v>
      </c>
      <c r="AO1680" s="746">
        <f t="shared" si="345"/>
        <v>0</v>
      </c>
      <c r="AP1680" s="255">
        <f t="shared" si="346"/>
        <v>0</v>
      </c>
      <c r="AQ1680" s="506">
        <f t="shared" si="347"/>
        <v>0</v>
      </c>
      <c r="AR1680" s="671"/>
      <c r="AS1680" s="512"/>
      <c r="AT1680" s="513"/>
      <c r="AU1680" s="753"/>
      <c r="AV1680" s="484"/>
      <c r="AW1680" s="484"/>
      <c r="AX1680" s="484"/>
      <c r="AY1680" s="484"/>
      <c r="AZ1680" s="484"/>
    </row>
    <row r="1681" spans="1:52" ht="15">
      <c r="A1681" s="750"/>
      <c r="B1681" s="694"/>
      <c r="C1681" s="695"/>
      <c r="D1681" s="696"/>
      <c r="E1681" s="697"/>
      <c r="F1681" s="697"/>
      <c r="G1681" s="697"/>
      <c r="H1681" s="698">
        <v>0.21</v>
      </c>
      <c r="I1681" s="698">
        <v>1</v>
      </c>
      <c r="J1681" s="699"/>
      <c r="K1681" s="775">
        <f t="shared" si="340"/>
        <v>0</v>
      </c>
      <c r="L1681" s="508">
        <v>1</v>
      </c>
      <c r="M1681" s="508"/>
      <c r="N1681" s="745">
        <f t="shared" si="341"/>
        <v>1</v>
      </c>
      <c r="O1681" s="508"/>
      <c r="P1681" s="508"/>
      <c r="Q1681" s="508"/>
      <c r="R1681" s="508"/>
      <c r="S1681" s="508"/>
      <c r="T1681" s="508"/>
      <c r="U1681" s="508"/>
      <c r="V1681" s="508"/>
      <c r="W1681" s="508"/>
      <c r="X1681" s="508"/>
      <c r="Y1681" s="508"/>
      <c r="Z1681" s="508"/>
      <c r="AA1681" s="508"/>
      <c r="AB1681" s="508"/>
      <c r="AC1681" s="508"/>
      <c r="AD1681" s="508"/>
      <c r="AE1681" s="508"/>
      <c r="AF1681" s="508"/>
      <c r="AG1681" s="508"/>
      <c r="AH1681" s="508"/>
      <c r="AI1681" s="508"/>
      <c r="AJ1681" s="508"/>
      <c r="AK1681" s="509">
        <f t="shared" si="342"/>
        <v>0</v>
      </c>
      <c r="AL1681" s="509">
        <f t="shared" si="343"/>
        <v>1</v>
      </c>
      <c r="AM1681" s="746">
        <f>IF(Tableau5[[#This Row],[N° pièce]]="",0,(Tableau5[[#This Row],[hors TVA]]+(Tableau5[[#This Row],[hors TVA]]*Tableau5[[#This Row],[Taux TVA]])-(Tableau5[[#This Row],[hors TVA]]*Tableau5[[#This Row],[Taux TVA]]*Tableau5[[#This Row],[Régime TVA Récupération:]]))*Tableau5[[#This Row],[Type 1]])</f>
        <v>0</v>
      </c>
      <c r="AN1681" s="746">
        <f t="shared" si="344"/>
        <v>0</v>
      </c>
      <c r="AO1681" s="746">
        <f t="shared" si="345"/>
        <v>0</v>
      </c>
      <c r="AP1681" s="255">
        <f t="shared" si="346"/>
        <v>0</v>
      </c>
      <c r="AQ1681" s="506">
        <f t="shared" si="347"/>
        <v>0</v>
      </c>
      <c r="AR1681" s="671"/>
      <c r="AS1681" s="512"/>
      <c r="AT1681" s="513"/>
      <c r="AU1681" s="753"/>
      <c r="AV1681" s="484"/>
      <c r="AW1681" s="484"/>
      <c r="AX1681" s="484"/>
      <c r="AY1681" s="484"/>
      <c r="AZ1681" s="484"/>
    </row>
    <row r="1682" spans="1:52" ht="15">
      <c r="A1682" s="750"/>
      <c r="B1682" s="694"/>
      <c r="C1682" s="695"/>
      <c r="D1682" s="696"/>
      <c r="E1682" s="697"/>
      <c r="F1682" s="697"/>
      <c r="G1682" s="697"/>
      <c r="H1682" s="698">
        <v>0.21</v>
      </c>
      <c r="I1682" s="698">
        <v>1</v>
      </c>
      <c r="J1682" s="699"/>
      <c r="K1682" s="775">
        <f t="shared" si="340"/>
        <v>0</v>
      </c>
      <c r="L1682" s="508">
        <v>1</v>
      </c>
      <c r="M1682" s="508"/>
      <c r="N1682" s="745">
        <f t="shared" si="341"/>
        <v>1</v>
      </c>
      <c r="O1682" s="508"/>
      <c r="P1682" s="508"/>
      <c r="Q1682" s="508"/>
      <c r="R1682" s="508"/>
      <c r="S1682" s="508"/>
      <c r="T1682" s="508"/>
      <c r="U1682" s="508"/>
      <c r="V1682" s="508"/>
      <c r="W1682" s="508"/>
      <c r="X1682" s="508"/>
      <c r="Y1682" s="508"/>
      <c r="Z1682" s="508"/>
      <c r="AA1682" s="508"/>
      <c r="AB1682" s="508"/>
      <c r="AC1682" s="508"/>
      <c r="AD1682" s="508"/>
      <c r="AE1682" s="508"/>
      <c r="AF1682" s="508"/>
      <c r="AG1682" s="508"/>
      <c r="AH1682" s="508"/>
      <c r="AI1682" s="508"/>
      <c r="AJ1682" s="508"/>
      <c r="AK1682" s="509">
        <f t="shared" si="342"/>
        <v>0</v>
      </c>
      <c r="AL1682" s="509">
        <f t="shared" si="343"/>
        <v>1</v>
      </c>
      <c r="AM1682" s="746">
        <f>IF(Tableau5[[#This Row],[N° pièce]]="",0,(Tableau5[[#This Row],[hors TVA]]+(Tableau5[[#This Row],[hors TVA]]*Tableau5[[#This Row],[Taux TVA]])-(Tableau5[[#This Row],[hors TVA]]*Tableau5[[#This Row],[Taux TVA]]*Tableau5[[#This Row],[Régime TVA Récupération:]]))*Tableau5[[#This Row],[Type 1]])</f>
        <v>0</v>
      </c>
      <c r="AN1682" s="746">
        <f t="shared" si="344"/>
        <v>0</v>
      </c>
      <c r="AO1682" s="746">
        <f t="shared" si="345"/>
        <v>0</v>
      </c>
      <c r="AP1682" s="255">
        <f t="shared" si="346"/>
        <v>0</v>
      </c>
      <c r="AQ1682" s="506">
        <f t="shared" si="347"/>
        <v>0</v>
      </c>
      <c r="AR1682" s="671"/>
      <c r="AS1682" s="512"/>
      <c r="AT1682" s="513"/>
      <c r="AU1682" s="753"/>
      <c r="AV1682" s="484"/>
      <c r="AW1682" s="484"/>
      <c r="AX1682" s="484"/>
      <c r="AY1682" s="484"/>
      <c r="AZ1682" s="484"/>
    </row>
    <row r="1683" spans="1:52" ht="15">
      <c r="A1683" s="750"/>
      <c r="B1683" s="694"/>
      <c r="C1683" s="695"/>
      <c r="D1683" s="696"/>
      <c r="E1683" s="697"/>
      <c r="F1683" s="697"/>
      <c r="G1683" s="697"/>
      <c r="H1683" s="698">
        <v>0.21</v>
      </c>
      <c r="I1683" s="698">
        <v>1</v>
      </c>
      <c r="J1683" s="699"/>
      <c r="K1683" s="775">
        <f t="shared" si="340"/>
        <v>0</v>
      </c>
      <c r="L1683" s="508">
        <v>1</v>
      </c>
      <c r="M1683" s="508"/>
      <c r="N1683" s="745">
        <f t="shared" si="341"/>
        <v>1</v>
      </c>
      <c r="O1683" s="508"/>
      <c r="P1683" s="508"/>
      <c r="Q1683" s="508"/>
      <c r="R1683" s="508"/>
      <c r="S1683" s="508"/>
      <c r="T1683" s="508"/>
      <c r="U1683" s="508"/>
      <c r="V1683" s="508"/>
      <c r="W1683" s="508"/>
      <c r="X1683" s="508"/>
      <c r="Y1683" s="508"/>
      <c r="Z1683" s="508"/>
      <c r="AA1683" s="508"/>
      <c r="AB1683" s="508"/>
      <c r="AC1683" s="508"/>
      <c r="AD1683" s="508"/>
      <c r="AE1683" s="508"/>
      <c r="AF1683" s="508"/>
      <c r="AG1683" s="508"/>
      <c r="AH1683" s="508"/>
      <c r="AI1683" s="508"/>
      <c r="AJ1683" s="508"/>
      <c r="AK1683" s="509">
        <f t="shared" si="342"/>
        <v>0</v>
      </c>
      <c r="AL1683" s="509">
        <f t="shared" si="343"/>
        <v>1</v>
      </c>
      <c r="AM1683" s="746">
        <f>IF(Tableau5[[#This Row],[N° pièce]]="",0,(Tableau5[[#This Row],[hors TVA]]+(Tableau5[[#This Row],[hors TVA]]*Tableau5[[#This Row],[Taux TVA]])-(Tableau5[[#This Row],[hors TVA]]*Tableau5[[#This Row],[Taux TVA]]*Tableau5[[#This Row],[Régime TVA Récupération:]]))*Tableau5[[#This Row],[Type 1]])</f>
        <v>0</v>
      </c>
      <c r="AN1683" s="746">
        <f t="shared" si="344"/>
        <v>0</v>
      </c>
      <c r="AO1683" s="746">
        <f t="shared" si="345"/>
        <v>0</v>
      </c>
      <c r="AP1683" s="255">
        <f t="shared" si="346"/>
        <v>0</v>
      </c>
      <c r="AQ1683" s="506">
        <f t="shared" si="347"/>
        <v>0</v>
      </c>
      <c r="AR1683" s="671"/>
      <c r="AS1683" s="512"/>
      <c r="AT1683" s="513"/>
      <c r="AU1683" s="753"/>
      <c r="AV1683" s="484"/>
      <c r="AW1683" s="484"/>
      <c r="AX1683" s="484"/>
      <c r="AY1683" s="484"/>
      <c r="AZ1683" s="484"/>
    </row>
    <row r="1684" spans="1:52" ht="15">
      <c r="A1684" s="750"/>
      <c r="B1684" s="694"/>
      <c r="C1684" s="695"/>
      <c r="D1684" s="696"/>
      <c r="E1684" s="697"/>
      <c r="F1684" s="697"/>
      <c r="G1684" s="697"/>
      <c r="H1684" s="698">
        <v>0.21</v>
      </c>
      <c r="I1684" s="698">
        <v>1</v>
      </c>
      <c r="J1684" s="699"/>
      <c r="K1684" s="775">
        <f t="shared" si="340"/>
        <v>0</v>
      </c>
      <c r="L1684" s="508">
        <v>1</v>
      </c>
      <c r="M1684" s="508"/>
      <c r="N1684" s="745">
        <f t="shared" si="341"/>
        <v>1</v>
      </c>
      <c r="O1684" s="508"/>
      <c r="P1684" s="508"/>
      <c r="Q1684" s="508"/>
      <c r="R1684" s="508"/>
      <c r="S1684" s="508"/>
      <c r="T1684" s="508"/>
      <c r="U1684" s="508"/>
      <c r="V1684" s="508"/>
      <c r="W1684" s="508"/>
      <c r="X1684" s="508"/>
      <c r="Y1684" s="508"/>
      <c r="Z1684" s="508"/>
      <c r="AA1684" s="508"/>
      <c r="AB1684" s="508"/>
      <c r="AC1684" s="508"/>
      <c r="AD1684" s="508"/>
      <c r="AE1684" s="508"/>
      <c r="AF1684" s="508"/>
      <c r="AG1684" s="508"/>
      <c r="AH1684" s="508"/>
      <c r="AI1684" s="508"/>
      <c r="AJ1684" s="508"/>
      <c r="AK1684" s="509">
        <f t="shared" si="342"/>
        <v>0</v>
      </c>
      <c r="AL1684" s="509">
        <f t="shared" si="343"/>
        <v>1</v>
      </c>
      <c r="AM1684" s="746">
        <f>IF(Tableau5[[#This Row],[N° pièce]]="",0,(Tableau5[[#This Row],[hors TVA]]+(Tableau5[[#This Row],[hors TVA]]*Tableau5[[#This Row],[Taux TVA]])-(Tableau5[[#This Row],[hors TVA]]*Tableau5[[#This Row],[Taux TVA]]*Tableau5[[#This Row],[Régime TVA Récupération:]]))*Tableau5[[#This Row],[Type 1]])</f>
        <v>0</v>
      </c>
      <c r="AN1684" s="746">
        <f t="shared" si="344"/>
        <v>0</v>
      </c>
      <c r="AO1684" s="746">
        <f t="shared" si="345"/>
        <v>0</v>
      </c>
      <c r="AP1684" s="255">
        <f t="shared" si="346"/>
        <v>0</v>
      </c>
      <c r="AQ1684" s="506">
        <f t="shared" si="347"/>
        <v>0</v>
      </c>
      <c r="AR1684" s="671"/>
      <c r="AS1684" s="512"/>
      <c r="AT1684" s="513"/>
      <c r="AU1684" s="753"/>
      <c r="AV1684" s="484"/>
      <c r="AW1684" s="484"/>
      <c r="AX1684" s="484"/>
      <c r="AY1684" s="484"/>
      <c r="AZ1684" s="484"/>
    </row>
    <row r="1685" spans="1:52" ht="15">
      <c r="A1685" s="750"/>
      <c r="B1685" s="694"/>
      <c r="C1685" s="695"/>
      <c r="D1685" s="696"/>
      <c r="E1685" s="697"/>
      <c r="F1685" s="697"/>
      <c r="G1685" s="697"/>
      <c r="H1685" s="698">
        <v>0.21</v>
      </c>
      <c r="I1685" s="698">
        <v>1</v>
      </c>
      <c r="J1685" s="699"/>
      <c r="K1685" s="775">
        <f t="shared" si="340"/>
        <v>0</v>
      </c>
      <c r="L1685" s="508">
        <v>1</v>
      </c>
      <c r="M1685" s="508"/>
      <c r="N1685" s="745">
        <f t="shared" si="341"/>
        <v>1</v>
      </c>
      <c r="O1685" s="508"/>
      <c r="P1685" s="508"/>
      <c r="Q1685" s="508"/>
      <c r="R1685" s="508"/>
      <c r="S1685" s="508"/>
      <c r="T1685" s="508"/>
      <c r="U1685" s="508"/>
      <c r="V1685" s="508"/>
      <c r="W1685" s="508"/>
      <c r="X1685" s="508"/>
      <c r="Y1685" s="508"/>
      <c r="Z1685" s="508"/>
      <c r="AA1685" s="508"/>
      <c r="AB1685" s="508"/>
      <c r="AC1685" s="508"/>
      <c r="AD1685" s="508"/>
      <c r="AE1685" s="508"/>
      <c r="AF1685" s="508"/>
      <c r="AG1685" s="508"/>
      <c r="AH1685" s="508"/>
      <c r="AI1685" s="508"/>
      <c r="AJ1685" s="508"/>
      <c r="AK1685" s="509">
        <f t="shared" si="342"/>
        <v>0</v>
      </c>
      <c r="AL1685" s="509">
        <f t="shared" si="343"/>
        <v>1</v>
      </c>
      <c r="AM1685" s="746">
        <f>IF(Tableau5[[#This Row],[N° pièce]]="",0,(Tableau5[[#This Row],[hors TVA]]+(Tableau5[[#This Row],[hors TVA]]*Tableau5[[#This Row],[Taux TVA]])-(Tableau5[[#This Row],[hors TVA]]*Tableau5[[#This Row],[Taux TVA]]*Tableau5[[#This Row],[Régime TVA Récupération:]]))*Tableau5[[#This Row],[Type 1]])</f>
        <v>0</v>
      </c>
      <c r="AN1685" s="746">
        <f t="shared" si="344"/>
        <v>0</v>
      </c>
      <c r="AO1685" s="746">
        <f t="shared" si="345"/>
        <v>0</v>
      </c>
      <c r="AP1685" s="255">
        <f t="shared" si="346"/>
        <v>0</v>
      </c>
      <c r="AQ1685" s="506">
        <f t="shared" si="347"/>
        <v>0</v>
      </c>
      <c r="AR1685" s="671"/>
      <c r="AS1685" s="512"/>
      <c r="AT1685" s="513"/>
      <c r="AU1685" s="753"/>
      <c r="AV1685" s="484"/>
      <c r="AW1685" s="484"/>
      <c r="AX1685" s="484"/>
      <c r="AY1685" s="484"/>
      <c r="AZ1685" s="484"/>
    </row>
    <row r="1686" spans="1:52" ht="15">
      <c r="A1686" s="750"/>
      <c r="B1686" s="694"/>
      <c r="C1686" s="695"/>
      <c r="D1686" s="696"/>
      <c r="E1686" s="697"/>
      <c r="F1686" s="697"/>
      <c r="G1686" s="697"/>
      <c r="H1686" s="698">
        <v>0.21</v>
      </c>
      <c r="I1686" s="698">
        <v>1</v>
      </c>
      <c r="J1686" s="699"/>
      <c r="K1686" s="775">
        <f t="shared" si="340"/>
        <v>0</v>
      </c>
      <c r="L1686" s="508">
        <v>1</v>
      </c>
      <c r="M1686" s="508"/>
      <c r="N1686" s="745">
        <f t="shared" si="341"/>
        <v>1</v>
      </c>
      <c r="O1686" s="508"/>
      <c r="P1686" s="508"/>
      <c r="Q1686" s="508"/>
      <c r="R1686" s="508"/>
      <c r="S1686" s="508"/>
      <c r="T1686" s="508"/>
      <c r="U1686" s="508"/>
      <c r="V1686" s="508"/>
      <c r="W1686" s="508"/>
      <c r="X1686" s="508"/>
      <c r="Y1686" s="508"/>
      <c r="Z1686" s="508"/>
      <c r="AA1686" s="508"/>
      <c r="AB1686" s="508"/>
      <c r="AC1686" s="508"/>
      <c r="AD1686" s="508"/>
      <c r="AE1686" s="508"/>
      <c r="AF1686" s="508"/>
      <c r="AG1686" s="508"/>
      <c r="AH1686" s="508"/>
      <c r="AI1686" s="508"/>
      <c r="AJ1686" s="508"/>
      <c r="AK1686" s="509">
        <f t="shared" si="342"/>
        <v>0</v>
      </c>
      <c r="AL1686" s="509">
        <f t="shared" si="343"/>
        <v>1</v>
      </c>
      <c r="AM1686" s="746">
        <f>IF(Tableau5[[#This Row],[N° pièce]]="",0,(Tableau5[[#This Row],[hors TVA]]+(Tableau5[[#This Row],[hors TVA]]*Tableau5[[#This Row],[Taux TVA]])-(Tableau5[[#This Row],[hors TVA]]*Tableau5[[#This Row],[Taux TVA]]*Tableau5[[#This Row],[Régime TVA Récupération:]]))*Tableau5[[#This Row],[Type 1]])</f>
        <v>0</v>
      </c>
      <c r="AN1686" s="746">
        <f t="shared" si="344"/>
        <v>0</v>
      </c>
      <c r="AO1686" s="746">
        <f t="shared" si="345"/>
        <v>0</v>
      </c>
      <c r="AP1686" s="255">
        <f t="shared" si="346"/>
        <v>0</v>
      </c>
      <c r="AQ1686" s="506">
        <f t="shared" si="347"/>
        <v>0</v>
      </c>
      <c r="AR1686" s="671"/>
      <c r="AS1686" s="512"/>
      <c r="AT1686" s="513"/>
      <c r="AU1686" s="753"/>
      <c r="AV1686" s="484"/>
      <c r="AW1686" s="484"/>
      <c r="AX1686" s="484"/>
      <c r="AY1686" s="484"/>
      <c r="AZ1686" s="484"/>
    </row>
    <row r="1687" spans="1:52" ht="15">
      <c r="A1687" s="750"/>
      <c r="B1687" s="694"/>
      <c r="C1687" s="695"/>
      <c r="D1687" s="696"/>
      <c r="E1687" s="697"/>
      <c r="F1687" s="697"/>
      <c r="G1687" s="697"/>
      <c r="H1687" s="698">
        <v>0.21</v>
      </c>
      <c r="I1687" s="698">
        <v>1</v>
      </c>
      <c r="J1687" s="699"/>
      <c r="K1687" s="775">
        <f t="shared" si="340"/>
        <v>0</v>
      </c>
      <c r="L1687" s="508">
        <v>1</v>
      </c>
      <c r="M1687" s="508"/>
      <c r="N1687" s="745">
        <f t="shared" si="341"/>
        <v>1</v>
      </c>
      <c r="O1687" s="508"/>
      <c r="P1687" s="508"/>
      <c r="Q1687" s="508"/>
      <c r="R1687" s="508"/>
      <c r="S1687" s="508"/>
      <c r="T1687" s="508"/>
      <c r="U1687" s="508"/>
      <c r="V1687" s="508"/>
      <c r="W1687" s="508"/>
      <c r="X1687" s="508"/>
      <c r="Y1687" s="508"/>
      <c r="Z1687" s="508"/>
      <c r="AA1687" s="508"/>
      <c r="AB1687" s="508"/>
      <c r="AC1687" s="508"/>
      <c r="AD1687" s="508"/>
      <c r="AE1687" s="508"/>
      <c r="AF1687" s="508"/>
      <c r="AG1687" s="508"/>
      <c r="AH1687" s="508"/>
      <c r="AI1687" s="508"/>
      <c r="AJ1687" s="508"/>
      <c r="AK1687" s="509">
        <f t="shared" si="342"/>
        <v>0</v>
      </c>
      <c r="AL1687" s="509">
        <f t="shared" si="343"/>
        <v>1</v>
      </c>
      <c r="AM1687" s="746">
        <f>IF(Tableau5[[#This Row],[N° pièce]]="",0,(Tableau5[[#This Row],[hors TVA]]+(Tableau5[[#This Row],[hors TVA]]*Tableau5[[#This Row],[Taux TVA]])-(Tableau5[[#This Row],[hors TVA]]*Tableau5[[#This Row],[Taux TVA]]*Tableau5[[#This Row],[Régime TVA Récupération:]]))*Tableau5[[#This Row],[Type 1]])</f>
        <v>0</v>
      </c>
      <c r="AN1687" s="746">
        <f t="shared" si="344"/>
        <v>0</v>
      </c>
      <c r="AO1687" s="746">
        <f t="shared" si="345"/>
        <v>0</v>
      </c>
      <c r="AP1687" s="255">
        <f t="shared" si="346"/>
        <v>0</v>
      </c>
      <c r="AQ1687" s="506">
        <f t="shared" si="347"/>
        <v>0</v>
      </c>
      <c r="AR1687" s="671"/>
      <c r="AS1687" s="512"/>
      <c r="AT1687" s="513"/>
      <c r="AU1687" s="753"/>
      <c r="AV1687" s="484"/>
      <c r="AW1687" s="484"/>
      <c r="AX1687" s="484"/>
      <c r="AY1687" s="484"/>
      <c r="AZ1687" s="484"/>
    </row>
    <row r="1688" spans="1:52" ht="15">
      <c r="A1688" s="750"/>
      <c r="B1688" s="694"/>
      <c r="C1688" s="695"/>
      <c r="D1688" s="696"/>
      <c r="E1688" s="697"/>
      <c r="F1688" s="697"/>
      <c r="G1688" s="697"/>
      <c r="H1688" s="698">
        <v>0.21</v>
      </c>
      <c r="I1688" s="698">
        <v>1</v>
      </c>
      <c r="J1688" s="699"/>
      <c r="K1688" s="775">
        <f t="shared" si="340"/>
        <v>0</v>
      </c>
      <c r="L1688" s="508">
        <v>1</v>
      </c>
      <c r="M1688" s="508"/>
      <c r="N1688" s="745">
        <f t="shared" si="341"/>
        <v>1</v>
      </c>
      <c r="O1688" s="508"/>
      <c r="P1688" s="508"/>
      <c r="Q1688" s="508"/>
      <c r="R1688" s="508"/>
      <c r="S1688" s="508"/>
      <c r="T1688" s="508"/>
      <c r="U1688" s="508"/>
      <c r="V1688" s="508"/>
      <c r="W1688" s="508"/>
      <c r="X1688" s="508"/>
      <c r="Y1688" s="508"/>
      <c r="Z1688" s="508"/>
      <c r="AA1688" s="508"/>
      <c r="AB1688" s="508"/>
      <c r="AC1688" s="508"/>
      <c r="AD1688" s="508"/>
      <c r="AE1688" s="508"/>
      <c r="AF1688" s="508"/>
      <c r="AG1688" s="508"/>
      <c r="AH1688" s="508"/>
      <c r="AI1688" s="508"/>
      <c r="AJ1688" s="508"/>
      <c r="AK1688" s="509">
        <f t="shared" si="342"/>
        <v>0</v>
      </c>
      <c r="AL1688" s="509">
        <f t="shared" si="343"/>
        <v>1</v>
      </c>
      <c r="AM1688" s="746">
        <f>IF(Tableau5[[#This Row],[N° pièce]]="",0,(Tableau5[[#This Row],[hors TVA]]+(Tableau5[[#This Row],[hors TVA]]*Tableau5[[#This Row],[Taux TVA]])-(Tableau5[[#This Row],[hors TVA]]*Tableau5[[#This Row],[Taux TVA]]*Tableau5[[#This Row],[Régime TVA Récupération:]]))*Tableau5[[#This Row],[Type 1]])</f>
        <v>0</v>
      </c>
      <c r="AN1688" s="746">
        <f t="shared" si="344"/>
        <v>0</v>
      </c>
      <c r="AO1688" s="746">
        <f t="shared" si="345"/>
        <v>0</v>
      </c>
      <c r="AP1688" s="255">
        <f t="shared" si="346"/>
        <v>0</v>
      </c>
      <c r="AQ1688" s="506">
        <f t="shared" si="347"/>
        <v>0</v>
      </c>
      <c r="AR1688" s="671"/>
      <c r="AS1688" s="512"/>
      <c r="AT1688" s="513"/>
      <c r="AU1688" s="753"/>
      <c r="AV1688" s="484"/>
      <c r="AW1688" s="484"/>
      <c r="AX1688" s="484"/>
      <c r="AY1688" s="484"/>
      <c r="AZ1688" s="484"/>
    </row>
    <row r="1689" spans="1:52" ht="15">
      <c r="A1689" s="750"/>
      <c r="B1689" s="694"/>
      <c r="C1689" s="695"/>
      <c r="D1689" s="696"/>
      <c r="E1689" s="697"/>
      <c r="F1689" s="697"/>
      <c r="G1689" s="697"/>
      <c r="H1689" s="698">
        <v>0.21</v>
      </c>
      <c r="I1689" s="698">
        <v>1</v>
      </c>
      <c r="J1689" s="699"/>
      <c r="K1689" s="775">
        <f t="shared" si="340"/>
        <v>0</v>
      </c>
      <c r="L1689" s="508">
        <v>1</v>
      </c>
      <c r="M1689" s="508"/>
      <c r="N1689" s="745">
        <f t="shared" si="341"/>
        <v>1</v>
      </c>
      <c r="O1689" s="508"/>
      <c r="P1689" s="508"/>
      <c r="Q1689" s="508"/>
      <c r="R1689" s="508"/>
      <c r="S1689" s="508"/>
      <c r="T1689" s="508"/>
      <c r="U1689" s="508"/>
      <c r="V1689" s="508"/>
      <c r="W1689" s="508"/>
      <c r="X1689" s="508"/>
      <c r="Y1689" s="508"/>
      <c r="Z1689" s="508"/>
      <c r="AA1689" s="508"/>
      <c r="AB1689" s="508"/>
      <c r="AC1689" s="508"/>
      <c r="AD1689" s="508"/>
      <c r="AE1689" s="508"/>
      <c r="AF1689" s="508"/>
      <c r="AG1689" s="508"/>
      <c r="AH1689" s="508"/>
      <c r="AI1689" s="508"/>
      <c r="AJ1689" s="508"/>
      <c r="AK1689" s="509">
        <f t="shared" si="342"/>
        <v>0</v>
      </c>
      <c r="AL1689" s="509">
        <f t="shared" si="343"/>
        <v>1</v>
      </c>
      <c r="AM1689" s="746">
        <f>IF(Tableau5[[#This Row],[N° pièce]]="",0,(Tableau5[[#This Row],[hors TVA]]+(Tableau5[[#This Row],[hors TVA]]*Tableau5[[#This Row],[Taux TVA]])-(Tableau5[[#This Row],[hors TVA]]*Tableau5[[#This Row],[Taux TVA]]*Tableau5[[#This Row],[Régime TVA Récupération:]]))*Tableau5[[#This Row],[Type 1]])</f>
        <v>0</v>
      </c>
      <c r="AN1689" s="746">
        <f t="shared" si="344"/>
        <v>0</v>
      </c>
      <c r="AO1689" s="746">
        <f t="shared" si="345"/>
        <v>0</v>
      </c>
      <c r="AP1689" s="255">
        <f t="shared" si="346"/>
        <v>0</v>
      </c>
      <c r="AQ1689" s="506">
        <f t="shared" si="347"/>
        <v>0</v>
      </c>
      <c r="AR1689" s="671"/>
      <c r="AS1689" s="512"/>
      <c r="AT1689" s="513"/>
      <c r="AU1689" s="753"/>
      <c r="AV1689" s="484"/>
      <c r="AW1689" s="484"/>
      <c r="AX1689" s="484"/>
      <c r="AY1689" s="484"/>
      <c r="AZ1689" s="484"/>
    </row>
    <row r="1690" spans="1:52" ht="15.75" thickBot="1">
      <c r="A1690" s="750"/>
      <c r="B1690" s="694"/>
      <c r="C1690" s="695"/>
      <c r="D1690" s="696"/>
      <c r="E1690" s="697"/>
      <c r="F1690" s="697"/>
      <c r="G1690" s="697"/>
      <c r="H1690" s="698">
        <v>0.21</v>
      </c>
      <c r="I1690" s="698">
        <v>1</v>
      </c>
      <c r="J1690" s="699"/>
      <c r="K1690" s="775">
        <f t="shared" si="340"/>
        <v>0</v>
      </c>
      <c r="L1690" s="508">
        <v>1</v>
      </c>
      <c r="M1690" s="508"/>
      <c r="N1690" s="745">
        <f t="shared" si="341"/>
        <v>1</v>
      </c>
      <c r="O1690" s="508"/>
      <c r="P1690" s="508"/>
      <c r="Q1690" s="508"/>
      <c r="R1690" s="508"/>
      <c r="S1690" s="508"/>
      <c r="T1690" s="508"/>
      <c r="U1690" s="508"/>
      <c r="V1690" s="508"/>
      <c r="W1690" s="508"/>
      <c r="X1690" s="508"/>
      <c r="Y1690" s="508"/>
      <c r="Z1690" s="508"/>
      <c r="AA1690" s="508"/>
      <c r="AB1690" s="508"/>
      <c r="AC1690" s="508"/>
      <c r="AD1690" s="508"/>
      <c r="AE1690" s="508"/>
      <c r="AF1690" s="508"/>
      <c r="AG1690" s="508"/>
      <c r="AH1690" s="508"/>
      <c r="AI1690" s="508"/>
      <c r="AJ1690" s="508"/>
      <c r="AK1690" s="509">
        <f t="shared" si="342"/>
        <v>0</v>
      </c>
      <c r="AL1690" s="509">
        <f t="shared" si="343"/>
        <v>1</v>
      </c>
      <c r="AM1690" s="746">
        <f>IF(Tableau5[[#This Row],[N° pièce]]="",0,(Tableau5[[#This Row],[hors TVA]]+(Tableau5[[#This Row],[hors TVA]]*Tableau5[[#This Row],[Taux TVA]])-(Tableau5[[#This Row],[hors TVA]]*Tableau5[[#This Row],[Taux TVA]]*Tableau5[[#This Row],[Régime TVA Récupération:]]))*Tableau5[[#This Row],[Type 1]])</f>
        <v>0</v>
      </c>
      <c r="AN1690" s="746">
        <f t="shared" si="344"/>
        <v>0</v>
      </c>
      <c r="AO1690" s="746">
        <f t="shared" si="345"/>
        <v>0</v>
      </c>
      <c r="AP1690" s="255">
        <f t="shared" si="346"/>
        <v>0</v>
      </c>
      <c r="AQ1690" s="506">
        <f t="shared" si="347"/>
        <v>0</v>
      </c>
      <c r="AR1690" s="671"/>
      <c r="AS1690" s="512"/>
      <c r="AT1690" s="513"/>
      <c r="AU1690" s="753"/>
      <c r="AV1690" s="484"/>
      <c r="AW1690" s="484"/>
      <c r="AX1690" s="484"/>
      <c r="AY1690" s="484"/>
      <c r="AZ1690" s="484"/>
    </row>
    <row r="1691" spans="1:52" ht="15" hidden="1">
      <c r="A1691" s="750"/>
      <c r="B1691" s="694"/>
      <c r="C1691" s="695"/>
      <c r="D1691" s="696"/>
      <c r="E1691" s="697"/>
      <c r="F1691" s="697"/>
      <c r="G1691" s="697"/>
      <c r="H1691" s="698">
        <v>0.21</v>
      </c>
      <c r="I1691" s="698">
        <v>1</v>
      </c>
      <c r="J1691" s="699"/>
      <c r="K1691" s="775">
        <f t="shared" si="340"/>
        <v>0</v>
      </c>
      <c r="L1691" s="508">
        <v>1</v>
      </c>
      <c r="M1691" s="508"/>
      <c r="N1691" s="745">
        <f t="shared" si="341"/>
        <v>1</v>
      </c>
      <c r="O1691" s="508"/>
      <c r="P1691" s="508"/>
      <c r="Q1691" s="508"/>
      <c r="R1691" s="508"/>
      <c r="S1691" s="508"/>
      <c r="T1691" s="508"/>
      <c r="U1691" s="508"/>
      <c r="V1691" s="508"/>
      <c r="W1691" s="508"/>
      <c r="X1691" s="508"/>
      <c r="Y1691" s="508"/>
      <c r="Z1691" s="508"/>
      <c r="AA1691" s="508"/>
      <c r="AB1691" s="508"/>
      <c r="AC1691" s="508"/>
      <c r="AD1691" s="508"/>
      <c r="AE1691" s="508"/>
      <c r="AF1691" s="508"/>
      <c r="AG1691" s="508"/>
      <c r="AH1691" s="508"/>
      <c r="AI1691" s="508"/>
      <c r="AJ1691" s="508"/>
      <c r="AK1691" s="509">
        <f t="shared" si="342"/>
        <v>0</v>
      </c>
      <c r="AL1691" s="509">
        <f t="shared" si="343"/>
        <v>1</v>
      </c>
      <c r="AM1691" s="746">
        <f>IF(Tableau5[[#This Row],[N° pièce]]="",0,(Tableau5[[#This Row],[hors TVA]]+(Tableau5[[#This Row],[hors TVA]]*Tableau5[[#This Row],[Taux TVA]])-(Tableau5[[#This Row],[hors TVA]]*Tableau5[[#This Row],[Taux TVA]]*Tableau5[[#This Row],[Régime TVA Récupération:]]))*Tableau5[[#This Row],[Type 1]])</f>
        <v>0</v>
      </c>
      <c r="AN1691" s="746">
        <f t="shared" si="344"/>
        <v>0</v>
      </c>
      <c r="AO1691" s="746">
        <f t="shared" si="345"/>
        <v>0</v>
      </c>
      <c r="AP1691" s="255">
        <f t="shared" si="346"/>
        <v>0</v>
      </c>
      <c r="AQ1691" s="506">
        <f t="shared" si="347"/>
        <v>0</v>
      </c>
      <c r="AR1691" s="671"/>
      <c r="AS1691" s="512"/>
      <c r="AT1691" s="513"/>
      <c r="AU1691" s="753"/>
      <c r="AV1691" s="484"/>
      <c r="AW1691" s="484"/>
      <c r="AX1691" s="484"/>
      <c r="AY1691" s="484"/>
      <c r="AZ1691" s="484"/>
    </row>
    <row r="1692" spans="1:52" ht="15" hidden="1">
      <c r="A1692" s="750"/>
      <c r="B1692" s="694"/>
      <c r="C1692" s="695"/>
      <c r="D1692" s="696"/>
      <c r="E1692" s="697"/>
      <c r="F1692" s="697"/>
      <c r="G1692" s="697"/>
      <c r="H1692" s="698">
        <v>0.21</v>
      </c>
      <c r="I1692" s="698">
        <v>1</v>
      </c>
      <c r="J1692" s="699"/>
      <c r="K1692" s="775">
        <f t="shared" si="340"/>
        <v>0</v>
      </c>
      <c r="L1692" s="508">
        <v>1</v>
      </c>
      <c r="M1692" s="508"/>
      <c r="N1692" s="745">
        <f t="shared" si="341"/>
        <v>1</v>
      </c>
      <c r="O1692" s="508"/>
      <c r="P1692" s="508"/>
      <c r="Q1692" s="508"/>
      <c r="R1692" s="508"/>
      <c r="S1692" s="508"/>
      <c r="T1692" s="508"/>
      <c r="U1692" s="508"/>
      <c r="V1692" s="508"/>
      <c r="W1692" s="508"/>
      <c r="X1692" s="508"/>
      <c r="Y1692" s="508"/>
      <c r="Z1692" s="508"/>
      <c r="AA1692" s="508"/>
      <c r="AB1692" s="508"/>
      <c r="AC1692" s="508"/>
      <c r="AD1692" s="508"/>
      <c r="AE1692" s="508"/>
      <c r="AF1692" s="508"/>
      <c r="AG1692" s="508"/>
      <c r="AH1692" s="508"/>
      <c r="AI1692" s="508"/>
      <c r="AJ1692" s="508"/>
      <c r="AK1692" s="509">
        <f t="shared" si="342"/>
        <v>0</v>
      </c>
      <c r="AL1692" s="509">
        <f t="shared" si="343"/>
        <v>1</v>
      </c>
      <c r="AM1692" s="746">
        <f>IF(Tableau5[[#This Row],[N° pièce]]="",0,(Tableau5[[#This Row],[hors TVA]]+(Tableau5[[#This Row],[hors TVA]]*Tableau5[[#This Row],[Taux TVA]])-(Tableau5[[#This Row],[hors TVA]]*Tableau5[[#This Row],[Taux TVA]]*Tableau5[[#This Row],[Régime TVA Récupération:]]))*Tableau5[[#This Row],[Type 1]])</f>
        <v>0</v>
      </c>
      <c r="AN1692" s="746">
        <f t="shared" si="344"/>
        <v>0</v>
      </c>
      <c r="AO1692" s="746">
        <f t="shared" si="345"/>
        <v>0</v>
      </c>
      <c r="AP1692" s="255">
        <f t="shared" si="346"/>
        <v>0</v>
      </c>
      <c r="AQ1692" s="506">
        <f t="shared" si="347"/>
        <v>0</v>
      </c>
      <c r="AR1692" s="671"/>
      <c r="AS1692" s="512"/>
      <c r="AT1692" s="513"/>
      <c r="AU1692" s="753"/>
      <c r="AV1692" s="484"/>
      <c r="AW1692" s="484"/>
      <c r="AX1692" s="484"/>
      <c r="AY1692" s="484"/>
      <c r="AZ1692" s="484"/>
    </row>
    <row r="1693" spans="1:52" ht="15" hidden="1">
      <c r="A1693" s="750"/>
      <c r="B1693" s="694"/>
      <c r="C1693" s="695"/>
      <c r="D1693" s="696"/>
      <c r="E1693" s="697"/>
      <c r="F1693" s="697"/>
      <c r="G1693" s="697"/>
      <c r="H1693" s="698">
        <v>0.21</v>
      </c>
      <c r="I1693" s="698">
        <v>1</v>
      </c>
      <c r="J1693" s="699"/>
      <c r="K1693" s="775">
        <f t="shared" si="340"/>
        <v>0</v>
      </c>
      <c r="L1693" s="508">
        <v>1</v>
      </c>
      <c r="M1693" s="508"/>
      <c r="N1693" s="745">
        <f t="shared" si="341"/>
        <v>1</v>
      </c>
      <c r="O1693" s="508"/>
      <c r="P1693" s="508"/>
      <c r="Q1693" s="508"/>
      <c r="R1693" s="508"/>
      <c r="S1693" s="508"/>
      <c r="T1693" s="508"/>
      <c r="U1693" s="508"/>
      <c r="V1693" s="508"/>
      <c r="W1693" s="508"/>
      <c r="X1693" s="508"/>
      <c r="Y1693" s="508"/>
      <c r="Z1693" s="508"/>
      <c r="AA1693" s="508"/>
      <c r="AB1693" s="508"/>
      <c r="AC1693" s="508"/>
      <c r="AD1693" s="508"/>
      <c r="AE1693" s="508"/>
      <c r="AF1693" s="508"/>
      <c r="AG1693" s="508"/>
      <c r="AH1693" s="508"/>
      <c r="AI1693" s="508"/>
      <c r="AJ1693" s="508"/>
      <c r="AK1693" s="509">
        <f t="shared" si="342"/>
        <v>0</v>
      </c>
      <c r="AL1693" s="509">
        <f t="shared" si="343"/>
        <v>1</v>
      </c>
      <c r="AM1693" s="746">
        <f>IF(Tableau5[[#This Row],[N° pièce]]="",0,(Tableau5[[#This Row],[hors TVA]]+(Tableau5[[#This Row],[hors TVA]]*Tableau5[[#This Row],[Taux TVA]])-(Tableau5[[#This Row],[hors TVA]]*Tableau5[[#This Row],[Taux TVA]]*Tableau5[[#This Row],[Régime TVA Récupération:]]))*Tableau5[[#This Row],[Type 1]])</f>
        <v>0</v>
      </c>
      <c r="AN1693" s="746">
        <f t="shared" si="344"/>
        <v>0</v>
      </c>
      <c r="AO1693" s="746">
        <f t="shared" si="345"/>
        <v>0</v>
      </c>
      <c r="AP1693" s="255">
        <f t="shared" si="346"/>
        <v>0</v>
      </c>
      <c r="AQ1693" s="506">
        <f t="shared" si="347"/>
        <v>0</v>
      </c>
      <c r="AR1693" s="671"/>
      <c r="AS1693" s="512"/>
      <c r="AT1693" s="513"/>
      <c r="AU1693" s="753"/>
      <c r="AV1693" s="484"/>
      <c r="AW1693" s="484"/>
      <c r="AX1693" s="484"/>
      <c r="AY1693" s="484"/>
      <c r="AZ1693" s="484"/>
    </row>
    <row r="1694" spans="1:52" ht="15" hidden="1">
      <c r="A1694" s="750"/>
      <c r="B1694" s="694"/>
      <c r="C1694" s="695"/>
      <c r="D1694" s="696"/>
      <c r="E1694" s="697"/>
      <c r="F1694" s="697"/>
      <c r="G1694" s="697"/>
      <c r="H1694" s="698">
        <v>0.21</v>
      </c>
      <c r="I1694" s="698">
        <v>1</v>
      </c>
      <c r="J1694" s="699"/>
      <c r="K1694" s="775">
        <f t="shared" si="340"/>
        <v>0</v>
      </c>
      <c r="L1694" s="508">
        <v>1</v>
      </c>
      <c r="M1694" s="508"/>
      <c r="N1694" s="745">
        <f t="shared" si="341"/>
        <v>1</v>
      </c>
      <c r="O1694" s="508"/>
      <c r="P1694" s="508"/>
      <c r="Q1694" s="508"/>
      <c r="R1694" s="508"/>
      <c r="S1694" s="508"/>
      <c r="T1694" s="508"/>
      <c r="U1694" s="508"/>
      <c r="V1694" s="508"/>
      <c r="W1694" s="508"/>
      <c r="X1694" s="508"/>
      <c r="Y1694" s="508"/>
      <c r="Z1694" s="508"/>
      <c r="AA1694" s="508"/>
      <c r="AB1694" s="508"/>
      <c r="AC1694" s="508"/>
      <c r="AD1694" s="508"/>
      <c r="AE1694" s="508"/>
      <c r="AF1694" s="508"/>
      <c r="AG1694" s="508"/>
      <c r="AH1694" s="508"/>
      <c r="AI1694" s="508"/>
      <c r="AJ1694" s="508"/>
      <c r="AK1694" s="509">
        <f t="shared" si="342"/>
        <v>0</v>
      </c>
      <c r="AL1694" s="509">
        <f t="shared" si="343"/>
        <v>1</v>
      </c>
      <c r="AM1694" s="746">
        <f>IF(Tableau5[[#This Row],[N° pièce]]="",0,(Tableau5[[#This Row],[hors TVA]]+(Tableau5[[#This Row],[hors TVA]]*Tableau5[[#This Row],[Taux TVA]])-(Tableau5[[#This Row],[hors TVA]]*Tableau5[[#This Row],[Taux TVA]]*Tableau5[[#This Row],[Régime TVA Récupération:]]))*Tableau5[[#This Row],[Type 1]])</f>
        <v>0</v>
      </c>
      <c r="AN1694" s="746">
        <f t="shared" si="344"/>
        <v>0</v>
      </c>
      <c r="AO1694" s="746">
        <f t="shared" si="345"/>
        <v>0</v>
      </c>
      <c r="AP1694" s="255">
        <f t="shared" si="346"/>
        <v>0</v>
      </c>
      <c r="AQ1694" s="506">
        <f t="shared" si="347"/>
        <v>0</v>
      </c>
      <c r="AR1694" s="671"/>
      <c r="AS1694" s="512"/>
      <c r="AT1694" s="513"/>
      <c r="AU1694" s="753"/>
      <c r="AV1694" s="484"/>
      <c r="AW1694" s="484"/>
      <c r="AX1694" s="484"/>
      <c r="AY1694" s="484"/>
      <c r="AZ1694" s="484"/>
    </row>
    <row r="1695" spans="1:52" ht="15" hidden="1">
      <c r="A1695" s="750"/>
      <c r="B1695" s="694"/>
      <c r="C1695" s="695"/>
      <c r="D1695" s="696"/>
      <c r="E1695" s="697"/>
      <c r="F1695" s="697"/>
      <c r="G1695" s="697"/>
      <c r="H1695" s="698">
        <v>0.21</v>
      </c>
      <c r="I1695" s="698">
        <v>1</v>
      </c>
      <c r="J1695" s="699"/>
      <c r="K1695" s="775">
        <f t="shared" si="340"/>
        <v>0</v>
      </c>
      <c r="L1695" s="508">
        <v>1</v>
      </c>
      <c r="M1695" s="508"/>
      <c r="N1695" s="745">
        <f t="shared" si="341"/>
        <v>1</v>
      </c>
      <c r="O1695" s="508"/>
      <c r="P1695" s="508"/>
      <c r="Q1695" s="508"/>
      <c r="R1695" s="508"/>
      <c r="S1695" s="508"/>
      <c r="T1695" s="508"/>
      <c r="U1695" s="508"/>
      <c r="V1695" s="508"/>
      <c r="W1695" s="508"/>
      <c r="X1695" s="508"/>
      <c r="Y1695" s="508"/>
      <c r="Z1695" s="508"/>
      <c r="AA1695" s="508"/>
      <c r="AB1695" s="508"/>
      <c r="AC1695" s="508"/>
      <c r="AD1695" s="508"/>
      <c r="AE1695" s="508"/>
      <c r="AF1695" s="508"/>
      <c r="AG1695" s="508"/>
      <c r="AH1695" s="508"/>
      <c r="AI1695" s="508"/>
      <c r="AJ1695" s="508"/>
      <c r="AK1695" s="509">
        <f t="shared" si="342"/>
        <v>0</v>
      </c>
      <c r="AL1695" s="509">
        <f t="shared" si="343"/>
        <v>1</v>
      </c>
      <c r="AM1695" s="746">
        <f>IF(Tableau5[[#This Row],[N° pièce]]="",0,(Tableau5[[#This Row],[hors TVA]]+(Tableau5[[#This Row],[hors TVA]]*Tableau5[[#This Row],[Taux TVA]])-(Tableau5[[#This Row],[hors TVA]]*Tableau5[[#This Row],[Taux TVA]]*Tableau5[[#This Row],[Régime TVA Récupération:]]))*Tableau5[[#This Row],[Type 1]])</f>
        <v>0</v>
      </c>
      <c r="AN1695" s="746">
        <f t="shared" si="344"/>
        <v>0</v>
      </c>
      <c r="AO1695" s="746">
        <f t="shared" si="345"/>
        <v>0</v>
      </c>
      <c r="AP1695" s="255">
        <f t="shared" si="346"/>
        <v>0</v>
      </c>
      <c r="AQ1695" s="506">
        <f t="shared" si="347"/>
        <v>0</v>
      </c>
      <c r="AR1695" s="671"/>
      <c r="AS1695" s="512"/>
      <c r="AT1695" s="513"/>
      <c r="AU1695" s="753"/>
      <c r="AV1695" s="484"/>
      <c r="AW1695" s="484"/>
      <c r="AX1695" s="484"/>
      <c r="AY1695" s="484"/>
      <c r="AZ1695" s="484"/>
    </row>
    <row r="1696" spans="1:52" ht="15" hidden="1">
      <c r="A1696" s="750"/>
      <c r="B1696" s="694"/>
      <c r="C1696" s="695"/>
      <c r="D1696" s="696"/>
      <c r="E1696" s="697"/>
      <c r="F1696" s="697"/>
      <c r="G1696" s="697"/>
      <c r="H1696" s="698">
        <v>0.21</v>
      </c>
      <c r="I1696" s="698">
        <v>1</v>
      </c>
      <c r="J1696" s="699"/>
      <c r="K1696" s="775">
        <f t="shared" si="340"/>
        <v>0</v>
      </c>
      <c r="L1696" s="508">
        <v>1</v>
      </c>
      <c r="M1696" s="508"/>
      <c r="N1696" s="745">
        <f t="shared" si="341"/>
        <v>1</v>
      </c>
      <c r="O1696" s="508"/>
      <c r="P1696" s="508"/>
      <c r="Q1696" s="508"/>
      <c r="R1696" s="508"/>
      <c r="S1696" s="508"/>
      <c r="T1696" s="508"/>
      <c r="U1696" s="508"/>
      <c r="V1696" s="508"/>
      <c r="W1696" s="508"/>
      <c r="X1696" s="508"/>
      <c r="Y1696" s="508"/>
      <c r="Z1696" s="508"/>
      <c r="AA1696" s="508"/>
      <c r="AB1696" s="508"/>
      <c r="AC1696" s="508"/>
      <c r="AD1696" s="508"/>
      <c r="AE1696" s="508"/>
      <c r="AF1696" s="508"/>
      <c r="AG1696" s="508"/>
      <c r="AH1696" s="508"/>
      <c r="AI1696" s="508"/>
      <c r="AJ1696" s="508"/>
      <c r="AK1696" s="509">
        <f t="shared" si="342"/>
        <v>0</v>
      </c>
      <c r="AL1696" s="509">
        <f t="shared" si="343"/>
        <v>1</v>
      </c>
      <c r="AM1696" s="746">
        <f>IF(Tableau5[[#This Row],[N° pièce]]="",0,(Tableau5[[#This Row],[hors TVA]]+(Tableau5[[#This Row],[hors TVA]]*Tableau5[[#This Row],[Taux TVA]])-(Tableau5[[#This Row],[hors TVA]]*Tableau5[[#This Row],[Taux TVA]]*Tableau5[[#This Row],[Régime TVA Récupération:]]))*Tableau5[[#This Row],[Type 1]])</f>
        <v>0</v>
      </c>
      <c r="AN1696" s="746">
        <f t="shared" si="344"/>
        <v>0</v>
      </c>
      <c r="AO1696" s="746">
        <f t="shared" si="345"/>
        <v>0</v>
      </c>
      <c r="AP1696" s="255">
        <f t="shared" si="346"/>
        <v>0</v>
      </c>
      <c r="AQ1696" s="506">
        <f t="shared" si="347"/>
        <v>0</v>
      </c>
      <c r="AR1696" s="671"/>
      <c r="AS1696" s="512"/>
      <c r="AT1696" s="513"/>
      <c r="AU1696" s="753"/>
      <c r="AV1696" s="484"/>
      <c r="AW1696" s="484"/>
      <c r="AX1696" s="484"/>
      <c r="AY1696" s="484"/>
      <c r="AZ1696" s="484"/>
    </row>
    <row r="1697" spans="1:52" ht="15" hidden="1">
      <c r="A1697" s="750"/>
      <c r="B1697" s="694"/>
      <c r="C1697" s="695"/>
      <c r="D1697" s="696"/>
      <c r="E1697" s="697"/>
      <c r="F1697" s="697"/>
      <c r="G1697" s="697"/>
      <c r="H1697" s="698">
        <v>0.21</v>
      </c>
      <c r="I1697" s="698">
        <v>1</v>
      </c>
      <c r="J1697" s="699"/>
      <c r="K1697" s="775">
        <f t="shared" si="340"/>
        <v>0</v>
      </c>
      <c r="L1697" s="508">
        <v>1</v>
      </c>
      <c r="M1697" s="508"/>
      <c r="N1697" s="745">
        <f t="shared" si="341"/>
        <v>1</v>
      </c>
      <c r="O1697" s="508"/>
      <c r="P1697" s="508"/>
      <c r="Q1697" s="508"/>
      <c r="R1697" s="508"/>
      <c r="S1697" s="508"/>
      <c r="T1697" s="508"/>
      <c r="U1697" s="508"/>
      <c r="V1697" s="508"/>
      <c r="W1697" s="508"/>
      <c r="X1697" s="508"/>
      <c r="Y1697" s="508"/>
      <c r="Z1697" s="508"/>
      <c r="AA1697" s="508"/>
      <c r="AB1697" s="508"/>
      <c r="AC1697" s="508"/>
      <c r="AD1697" s="508"/>
      <c r="AE1697" s="508"/>
      <c r="AF1697" s="508"/>
      <c r="AG1697" s="508"/>
      <c r="AH1697" s="508"/>
      <c r="AI1697" s="508"/>
      <c r="AJ1697" s="508"/>
      <c r="AK1697" s="509">
        <f t="shared" si="342"/>
        <v>0</v>
      </c>
      <c r="AL1697" s="509">
        <f t="shared" si="343"/>
        <v>1</v>
      </c>
      <c r="AM1697" s="746">
        <f>IF(Tableau5[[#This Row],[N° pièce]]="",0,(Tableau5[[#This Row],[hors TVA]]+(Tableau5[[#This Row],[hors TVA]]*Tableau5[[#This Row],[Taux TVA]])-(Tableau5[[#This Row],[hors TVA]]*Tableau5[[#This Row],[Taux TVA]]*Tableau5[[#This Row],[Régime TVA Récupération:]]))*Tableau5[[#This Row],[Type 1]])</f>
        <v>0</v>
      </c>
      <c r="AN1697" s="746">
        <f t="shared" si="344"/>
        <v>0</v>
      </c>
      <c r="AO1697" s="746">
        <f t="shared" si="345"/>
        <v>0</v>
      </c>
      <c r="AP1697" s="255">
        <f t="shared" si="346"/>
        <v>0</v>
      </c>
      <c r="AQ1697" s="506">
        <f t="shared" si="347"/>
        <v>0</v>
      </c>
      <c r="AR1697" s="671"/>
      <c r="AS1697" s="512"/>
      <c r="AT1697" s="513"/>
      <c r="AU1697" s="753"/>
      <c r="AV1697" s="484"/>
      <c r="AW1697" s="484"/>
      <c r="AX1697" s="484"/>
      <c r="AY1697" s="484"/>
      <c r="AZ1697" s="484"/>
    </row>
    <row r="1698" spans="1:52" ht="15" hidden="1">
      <c r="A1698" s="750"/>
      <c r="B1698" s="694"/>
      <c r="C1698" s="695"/>
      <c r="D1698" s="696"/>
      <c r="E1698" s="697"/>
      <c r="F1698" s="697"/>
      <c r="G1698" s="697"/>
      <c r="H1698" s="698">
        <v>0.21</v>
      </c>
      <c r="I1698" s="698">
        <v>1</v>
      </c>
      <c r="J1698" s="699"/>
      <c r="K1698" s="775">
        <f t="shared" si="340"/>
        <v>0</v>
      </c>
      <c r="L1698" s="508">
        <v>1</v>
      </c>
      <c r="M1698" s="508"/>
      <c r="N1698" s="745">
        <f t="shared" si="341"/>
        <v>1</v>
      </c>
      <c r="O1698" s="508"/>
      <c r="P1698" s="508"/>
      <c r="Q1698" s="508"/>
      <c r="R1698" s="508"/>
      <c r="S1698" s="508"/>
      <c r="T1698" s="508"/>
      <c r="U1698" s="508"/>
      <c r="V1698" s="508"/>
      <c r="W1698" s="508"/>
      <c r="X1698" s="508"/>
      <c r="Y1698" s="508"/>
      <c r="Z1698" s="508"/>
      <c r="AA1698" s="508"/>
      <c r="AB1698" s="508"/>
      <c r="AC1698" s="508"/>
      <c r="AD1698" s="508"/>
      <c r="AE1698" s="508"/>
      <c r="AF1698" s="508"/>
      <c r="AG1698" s="508"/>
      <c r="AH1698" s="508"/>
      <c r="AI1698" s="508"/>
      <c r="AJ1698" s="508"/>
      <c r="AK1698" s="509">
        <f t="shared" si="342"/>
        <v>0</v>
      </c>
      <c r="AL1698" s="509">
        <f t="shared" si="343"/>
        <v>1</v>
      </c>
      <c r="AM1698" s="746">
        <f>IF(Tableau5[[#This Row],[N° pièce]]="",0,(Tableau5[[#This Row],[hors TVA]]+(Tableau5[[#This Row],[hors TVA]]*Tableau5[[#This Row],[Taux TVA]])-(Tableau5[[#This Row],[hors TVA]]*Tableau5[[#This Row],[Taux TVA]]*Tableau5[[#This Row],[Régime TVA Récupération:]]))*Tableau5[[#This Row],[Type 1]])</f>
        <v>0</v>
      </c>
      <c r="AN1698" s="746">
        <f t="shared" si="344"/>
        <v>0</v>
      </c>
      <c r="AO1698" s="746">
        <f t="shared" si="345"/>
        <v>0</v>
      </c>
      <c r="AP1698" s="255">
        <f t="shared" si="346"/>
        <v>0</v>
      </c>
      <c r="AQ1698" s="506">
        <f t="shared" si="347"/>
        <v>0</v>
      </c>
      <c r="AR1698" s="671"/>
      <c r="AS1698" s="512"/>
      <c r="AT1698" s="513"/>
      <c r="AU1698" s="753"/>
      <c r="AV1698" s="484"/>
      <c r="AW1698" s="484"/>
      <c r="AX1698" s="484"/>
      <c r="AY1698" s="484"/>
      <c r="AZ1698" s="484"/>
    </row>
    <row r="1699" spans="1:52" ht="15" hidden="1">
      <c r="A1699" s="750"/>
      <c r="B1699" s="694"/>
      <c r="C1699" s="695"/>
      <c r="D1699" s="696"/>
      <c r="E1699" s="697"/>
      <c r="F1699" s="697"/>
      <c r="G1699" s="697"/>
      <c r="H1699" s="698">
        <v>0.21</v>
      </c>
      <c r="I1699" s="698">
        <v>1</v>
      </c>
      <c r="J1699" s="699"/>
      <c r="K1699" s="775">
        <f t="shared" si="340"/>
        <v>0</v>
      </c>
      <c r="L1699" s="508">
        <v>1</v>
      </c>
      <c r="M1699" s="508"/>
      <c r="N1699" s="745">
        <f t="shared" si="341"/>
        <v>1</v>
      </c>
      <c r="O1699" s="508"/>
      <c r="P1699" s="508"/>
      <c r="Q1699" s="508"/>
      <c r="R1699" s="508"/>
      <c r="S1699" s="508"/>
      <c r="T1699" s="508"/>
      <c r="U1699" s="508"/>
      <c r="V1699" s="508"/>
      <c r="W1699" s="508"/>
      <c r="X1699" s="508"/>
      <c r="Y1699" s="508"/>
      <c r="Z1699" s="508"/>
      <c r="AA1699" s="508"/>
      <c r="AB1699" s="508"/>
      <c r="AC1699" s="508"/>
      <c r="AD1699" s="508"/>
      <c r="AE1699" s="508"/>
      <c r="AF1699" s="508"/>
      <c r="AG1699" s="508"/>
      <c r="AH1699" s="508"/>
      <c r="AI1699" s="508"/>
      <c r="AJ1699" s="508"/>
      <c r="AK1699" s="509">
        <f t="shared" si="342"/>
        <v>0</v>
      </c>
      <c r="AL1699" s="509">
        <f t="shared" si="343"/>
        <v>1</v>
      </c>
      <c r="AM1699" s="746">
        <f>IF(Tableau5[[#This Row],[N° pièce]]="",0,(Tableau5[[#This Row],[hors TVA]]+(Tableau5[[#This Row],[hors TVA]]*Tableau5[[#This Row],[Taux TVA]])-(Tableau5[[#This Row],[hors TVA]]*Tableau5[[#This Row],[Taux TVA]]*Tableau5[[#This Row],[Régime TVA Récupération:]]))*Tableau5[[#This Row],[Type 1]])</f>
        <v>0</v>
      </c>
      <c r="AN1699" s="746">
        <f t="shared" si="344"/>
        <v>0</v>
      </c>
      <c r="AO1699" s="746">
        <f t="shared" si="345"/>
        <v>0</v>
      </c>
      <c r="AP1699" s="255">
        <f t="shared" si="346"/>
        <v>0</v>
      </c>
      <c r="AQ1699" s="506">
        <f t="shared" si="347"/>
        <v>0</v>
      </c>
      <c r="AR1699" s="671"/>
      <c r="AS1699" s="512"/>
      <c r="AT1699" s="513"/>
      <c r="AU1699" s="753"/>
      <c r="AV1699" s="484"/>
      <c r="AW1699" s="484"/>
      <c r="AX1699" s="484"/>
      <c r="AY1699" s="484"/>
      <c r="AZ1699" s="484"/>
    </row>
    <row r="1700" spans="1:52" ht="15" hidden="1">
      <c r="A1700" s="750"/>
      <c r="B1700" s="694"/>
      <c r="C1700" s="695"/>
      <c r="D1700" s="696"/>
      <c r="E1700" s="697"/>
      <c r="F1700" s="697"/>
      <c r="G1700" s="697"/>
      <c r="H1700" s="698">
        <v>0.21</v>
      </c>
      <c r="I1700" s="698">
        <v>1</v>
      </c>
      <c r="J1700" s="699"/>
      <c r="K1700" s="775">
        <f t="shared" si="340"/>
        <v>0</v>
      </c>
      <c r="L1700" s="508">
        <v>1</v>
      </c>
      <c r="M1700" s="508"/>
      <c r="N1700" s="745">
        <f t="shared" si="341"/>
        <v>1</v>
      </c>
      <c r="O1700" s="508"/>
      <c r="P1700" s="508"/>
      <c r="Q1700" s="508"/>
      <c r="R1700" s="508"/>
      <c r="S1700" s="508"/>
      <c r="T1700" s="508"/>
      <c r="U1700" s="508"/>
      <c r="V1700" s="508"/>
      <c r="W1700" s="508"/>
      <c r="X1700" s="508"/>
      <c r="Y1700" s="508"/>
      <c r="Z1700" s="508"/>
      <c r="AA1700" s="508"/>
      <c r="AB1700" s="508"/>
      <c r="AC1700" s="508"/>
      <c r="AD1700" s="508"/>
      <c r="AE1700" s="508"/>
      <c r="AF1700" s="508"/>
      <c r="AG1700" s="508"/>
      <c r="AH1700" s="508"/>
      <c r="AI1700" s="508"/>
      <c r="AJ1700" s="508"/>
      <c r="AK1700" s="509">
        <f t="shared" si="342"/>
        <v>0</v>
      </c>
      <c r="AL1700" s="509">
        <f t="shared" si="343"/>
        <v>1</v>
      </c>
      <c r="AM1700" s="746">
        <f>IF(Tableau5[[#This Row],[N° pièce]]="",0,(Tableau5[[#This Row],[hors TVA]]+(Tableau5[[#This Row],[hors TVA]]*Tableau5[[#This Row],[Taux TVA]])-(Tableau5[[#This Row],[hors TVA]]*Tableau5[[#This Row],[Taux TVA]]*Tableau5[[#This Row],[Régime TVA Récupération:]]))*Tableau5[[#This Row],[Type 1]])</f>
        <v>0</v>
      </c>
      <c r="AN1700" s="746">
        <f t="shared" si="344"/>
        <v>0</v>
      </c>
      <c r="AO1700" s="746">
        <f t="shared" si="345"/>
        <v>0</v>
      </c>
      <c r="AP1700" s="255">
        <f t="shared" si="346"/>
        <v>0</v>
      </c>
      <c r="AQ1700" s="506">
        <f t="shared" si="347"/>
        <v>0</v>
      </c>
      <c r="AR1700" s="671"/>
      <c r="AS1700" s="512"/>
      <c r="AT1700" s="513"/>
      <c r="AU1700" s="753"/>
      <c r="AV1700" s="484"/>
      <c r="AW1700" s="484"/>
      <c r="AX1700" s="484"/>
      <c r="AY1700" s="484"/>
      <c r="AZ1700" s="484"/>
    </row>
    <row r="1701" spans="1:52" ht="15" hidden="1">
      <c r="A1701" s="750"/>
      <c r="B1701" s="694"/>
      <c r="C1701" s="695"/>
      <c r="D1701" s="696"/>
      <c r="E1701" s="697"/>
      <c r="F1701" s="697"/>
      <c r="G1701" s="697"/>
      <c r="H1701" s="698">
        <v>0.21</v>
      </c>
      <c r="I1701" s="698">
        <v>1</v>
      </c>
      <c r="J1701" s="699"/>
      <c r="K1701" s="775">
        <f t="shared" si="340"/>
        <v>0</v>
      </c>
      <c r="L1701" s="508">
        <v>1</v>
      </c>
      <c r="M1701" s="508"/>
      <c r="N1701" s="745">
        <f t="shared" si="341"/>
        <v>1</v>
      </c>
      <c r="O1701" s="508"/>
      <c r="P1701" s="508"/>
      <c r="Q1701" s="508"/>
      <c r="R1701" s="508"/>
      <c r="S1701" s="508"/>
      <c r="T1701" s="508"/>
      <c r="U1701" s="508"/>
      <c r="V1701" s="508"/>
      <c r="W1701" s="508"/>
      <c r="X1701" s="508"/>
      <c r="Y1701" s="508"/>
      <c r="Z1701" s="508"/>
      <c r="AA1701" s="508"/>
      <c r="AB1701" s="508"/>
      <c r="AC1701" s="508"/>
      <c r="AD1701" s="508"/>
      <c r="AE1701" s="508"/>
      <c r="AF1701" s="508"/>
      <c r="AG1701" s="508"/>
      <c r="AH1701" s="508"/>
      <c r="AI1701" s="508"/>
      <c r="AJ1701" s="508"/>
      <c r="AK1701" s="509">
        <f t="shared" si="342"/>
        <v>0</v>
      </c>
      <c r="AL1701" s="509">
        <f t="shared" si="343"/>
        <v>1</v>
      </c>
      <c r="AM1701" s="746">
        <f>IF(Tableau5[[#This Row],[N° pièce]]="",0,(Tableau5[[#This Row],[hors TVA]]+(Tableau5[[#This Row],[hors TVA]]*Tableau5[[#This Row],[Taux TVA]])-(Tableau5[[#This Row],[hors TVA]]*Tableau5[[#This Row],[Taux TVA]]*Tableau5[[#This Row],[Régime TVA Récupération:]]))*Tableau5[[#This Row],[Type 1]])</f>
        <v>0</v>
      </c>
      <c r="AN1701" s="746">
        <f t="shared" si="344"/>
        <v>0</v>
      </c>
      <c r="AO1701" s="746">
        <f t="shared" si="345"/>
        <v>0</v>
      </c>
      <c r="AP1701" s="255">
        <f t="shared" si="346"/>
        <v>0</v>
      </c>
      <c r="AQ1701" s="506">
        <f t="shared" si="347"/>
        <v>0</v>
      </c>
      <c r="AR1701" s="671"/>
      <c r="AS1701" s="512"/>
      <c r="AT1701" s="513"/>
      <c r="AU1701" s="753"/>
      <c r="AV1701" s="484"/>
      <c r="AW1701" s="484"/>
      <c r="AX1701" s="484"/>
      <c r="AY1701" s="484"/>
      <c r="AZ1701" s="484"/>
    </row>
    <row r="1702" spans="1:52" ht="15" hidden="1">
      <c r="A1702" s="750"/>
      <c r="B1702" s="694"/>
      <c r="C1702" s="695"/>
      <c r="D1702" s="696"/>
      <c r="E1702" s="697"/>
      <c r="F1702" s="697"/>
      <c r="G1702" s="697"/>
      <c r="H1702" s="698">
        <v>0.21</v>
      </c>
      <c r="I1702" s="698">
        <v>1</v>
      </c>
      <c r="J1702" s="699"/>
      <c r="K1702" s="775">
        <f t="shared" si="340"/>
        <v>0</v>
      </c>
      <c r="L1702" s="508">
        <v>1</v>
      </c>
      <c r="M1702" s="508"/>
      <c r="N1702" s="745">
        <f t="shared" si="341"/>
        <v>1</v>
      </c>
      <c r="O1702" s="508"/>
      <c r="P1702" s="508"/>
      <c r="Q1702" s="508"/>
      <c r="R1702" s="508"/>
      <c r="S1702" s="508"/>
      <c r="T1702" s="508"/>
      <c r="U1702" s="508"/>
      <c r="V1702" s="508"/>
      <c r="W1702" s="508"/>
      <c r="X1702" s="508"/>
      <c r="Y1702" s="508"/>
      <c r="Z1702" s="508"/>
      <c r="AA1702" s="508"/>
      <c r="AB1702" s="508"/>
      <c r="AC1702" s="508"/>
      <c r="AD1702" s="508"/>
      <c r="AE1702" s="508"/>
      <c r="AF1702" s="508"/>
      <c r="AG1702" s="508"/>
      <c r="AH1702" s="508"/>
      <c r="AI1702" s="508"/>
      <c r="AJ1702" s="508"/>
      <c r="AK1702" s="509">
        <f t="shared" si="342"/>
        <v>0</v>
      </c>
      <c r="AL1702" s="509">
        <f t="shared" si="343"/>
        <v>1</v>
      </c>
      <c r="AM1702" s="746">
        <f>IF(Tableau5[[#This Row],[N° pièce]]="",0,(Tableau5[[#This Row],[hors TVA]]+(Tableau5[[#This Row],[hors TVA]]*Tableau5[[#This Row],[Taux TVA]])-(Tableau5[[#This Row],[hors TVA]]*Tableau5[[#This Row],[Taux TVA]]*Tableau5[[#This Row],[Régime TVA Récupération:]]))*Tableau5[[#This Row],[Type 1]])</f>
        <v>0</v>
      </c>
      <c r="AN1702" s="746">
        <f t="shared" si="344"/>
        <v>0</v>
      </c>
      <c r="AO1702" s="746">
        <f t="shared" si="345"/>
        <v>0</v>
      </c>
      <c r="AP1702" s="255">
        <f t="shared" si="346"/>
        <v>0</v>
      </c>
      <c r="AQ1702" s="506">
        <f t="shared" si="347"/>
        <v>0</v>
      </c>
      <c r="AR1702" s="671"/>
      <c r="AS1702" s="512"/>
      <c r="AT1702" s="513"/>
      <c r="AU1702" s="753"/>
      <c r="AV1702" s="484"/>
      <c r="AW1702" s="484"/>
      <c r="AX1702" s="484"/>
      <c r="AY1702" s="484"/>
      <c r="AZ1702" s="484"/>
    </row>
    <row r="1703" spans="1:52" ht="15" hidden="1">
      <c r="A1703" s="750"/>
      <c r="B1703" s="694"/>
      <c r="C1703" s="695"/>
      <c r="D1703" s="696"/>
      <c r="E1703" s="697"/>
      <c r="F1703" s="697"/>
      <c r="G1703" s="697"/>
      <c r="H1703" s="698">
        <v>0.21</v>
      </c>
      <c r="I1703" s="698">
        <v>1</v>
      </c>
      <c r="J1703" s="699"/>
      <c r="K1703" s="775">
        <f t="shared" si="340"/>
        <v>0</v>
      </c>
      <c r="L1703" s="508">
        <v>1</v>
      </c>
      <c r="M1703" s="508"/>
      <c r="N1703" s="745">
        <f t="shared" si="341"/>
        <v>1</v>
      </c>
      <c r="O1703" s="508"/>
      <c r="P1703" s="508"/>
      <c r="Q1703" s="508"/>
      <c r="R1703" s="508"/>
      <c r="S1703" s="508"/>
      <c r="T1703" s="508"/>
      <c r="U1703" s="508"/>
      <c r="V1703" s="508"/>
      <c r="W1703" s="508"/>
      <c r="X1703" s="508"/>
      <c r="Y1703" s="508"/>
      <c r="Z1703" s="508"/>
      <c r="AA1703" s="508"/>
      <c r="AB1703" s="508"/>
      <c r="AC1703" s="508"/>
      <c r="AD1703" s="508"/>
      <c r="AE1703" s="508"/>
      <c r="AF1703" s="508"/>
      <c r="AG1703" s="508"/>
      <c r="AH1703" s="508"/>
      <c r="AI1703" s="508"/>
      <c r="AJ1703" s="508"/>
      <c r="AK1703" s="509">
        <f t="shared" si="342"/>
        <v>0</v>
      </c>
      <c r="AL1703" s="509">
        <f t="shared" si="343"/>
        <v>1</v>
      </c>
      <c r="AM1703" s="746">
        <f>IF(Tableau5[[#This Row],[N° pièce]]="",0,(Tableau5[[#This Row],[hors TVA]]+(Tableau5[[#This Row],[hors TVA]]*Tableau5[[#This Row],[Taux TVA]])-(Tableau5[[#This Row],[hors TVA]]*Tableau5[[#This Row],[Taux TVA]]*Tableau5[[#This Row],[Régime TVA Récupération:]]))*Tableau5[[#This Row],[Type 1]])</f>
        <v>0</v>
      </c>
      <c r="AN1703" s="746">
        <f t="shared" si="344"/>
        <v>0</v>
      </c>
      <c r="AO1703" s="746">
        <f t="shared" si="345"/>
        <v>0</v>
      </c>
      <c r="AP1703" s="255">
        <f t="shared" si="346"/>
        <v>0</v>
      </c>
      <c r="AQ1703" s="506">
        <f t="shared" si="347"/>
        <v>0</v>
      </c>
      <c r="AR1703" s="671"/>
      <c r="AS1703" s="512"/>
      <c r="AT1703" s="513"/>
      <c r="AU1703" s="753"/>
      <c r="AV1703" s="484"/>
      <c r="AW1703" s="484"/>
      <c r="AX1703" s="484"/>
      <c r="AY1703" s="484"/>
      <c r="AZ1703" s="484"/>
    </row>
    <row r="1704" spans="1:52" ht="15" hidden="1">
      <c r="A1704" s="750"/>
      <c r="B1704" s="694"/>
      <c r="C1704" s="695"/>
      <c r="D1704" s="696"/>
      <c r="E1704" s="697"/>
      <c r="F1704" s="697"/>
      <c r="G1704" s="697"/>
      <c r="H1704" s="698">
        <v>0.21</v>
      </c>
      <c r="I1704" s="698">
        <v>1</v>
      </c>
      <c r="J1704" s="699"/>
      <c r="K1704" s="775">
        <f t="shared" si="340"/>
        <v>0</v>
      </c>
      <c r="L1704" s="508">
        <v>1</v>
      </c>
      <c r="M1704" s="508"/>
      <c r="N1704" s="745">
        <f t="shared" si="341"/>
        <v>1</v>
      </c>
      <c r="O1704" s="508"/>
      <c r="P1704" s="508"/>
      <c r="Q1704" s="508"/>
      <c r="R1704" s="508"/>
      <c r="S1704" s="508"/>
      <c r="T1704" s="508"/>
      <c r="U1704" s="508"/>
      <c r="V1704" s="508"/>
      <c r="W1704" s="508"/>
      <c r="X1704" s="508"/>
      <c r="Y1704" s="508"/>
      <c r="Z1704" s="508"/>
      <c r="AA1704" s="508"/>
      <c r="AB1704" s="508"/>
      <c r="AC1704" s="508"/>
      <c r="AD1704" s="508"/>
      <c r="AE1704" s="508"/>
      <c r="AF1704" s="508"/>
      <c r="AG1704" s="508"/>
      <c r="AH1704" s="508"/>
      <c r="AI1704" s="508"/>
      <c r="AJ1704" s="508"/>
      <c r="AK1704" s="509">
        <f t="shared" si="342"/>
        <v>0</v>
      </c>
      <c r="AL1704" s="509">
        <f t="shared" si="343"/>
        <v>1</v>
      </c>
      <c r="AM1704" s="746">
        <f>IF(Tableau5[[#This Row],[N° pièce]]="",0,(Tableau5[[#This Row],[hors TVA]]+(Tableau5[[#This Row],[hors TVA]]*Tableau5[[#This Row],[Taux TVA]])-(Tableau5[[#This Row],[hors TVA]]*Tableau5[[#This Row],[Taux TVA]]*Tableau5[[#This Row],[Régime TVA Récupération:]]))*Tableau5[[#This Row],[Type 1]])</f>
        <v>0</v>
      </c>
      <c r="AN1704" s="746">
        <f t="shared" si="344"/>
        <v>0</v>
      </c>
      <c r="AO1704" s="746">
        <f t="shared" si="345"/>
        <v>0</v>
      </c>
      <c r="AP1704" s="255">
        <f t="shared" si="346"/>
        <v>0</v>
      </c>
      <c r="AQ1704" s="506">
        <f t="shared" si="347"/>
        <v>0</v>
      </c>
      <c r="AR1704" s="671"/>
      <c r="AS1704" s="512"/>
      <c r="AT1704" s="513"/>
      <c r="AU1704" s="753"/>
      <c r="AV1704" s="484"/>
      <c r="AW1704" s="484"/>
      <c r="AX1704" s="484"/>
      <c r="AY1704" s="484"/>
      <c r="AZ1704" s="484"/>
    </row>
    <row r="1705" spans="1:52" ht="15" hidden="1">
      <c r="A1705" s="750"/>
      <c r="B1705" s="694"/>
      <c r="C1705" s="695"/>
      <c r="D1705" s="696"/>
      <c r="E1705" s="697"/>
      <c r="F1705" s="697"/>
      <c r="G1705" s="697"/>
      <c r="H1705" s="698">
        <v>0.21</v>
      </c>
      <c r="I1705" s="698">
        <v>1</v>
      </c>
      <c r="J1705" s="699"/>
      <c r="K1705" s="775">
        <f t="shared" si="340"/>
        <v>0</v>
      </c>
      <c r="L1705" s="508">
        <v>1</v>
      </c>
      <c r="M1705" s="508"/>
      <c r="N1705" s="745">
        <f t="shared" si="341"/>
        <v>1</v>
      </c>
      <c r="O1705" s="508"/>
      <c r="P1705" s="508"/>
      <c r="Q1705" s="508"/>
      <c r="R1705" s="508"/>
      <c r="S1705" s="508"/>
      <c r="T1705" s="508"/>
      <c r="U1705" s="508"/>
      <c r="V1705" s="508"/>
      <c r="W1705" s="508"/>
      <c r="X1705" s="508"/>
      <c r="Y1705" s="508"/>
      <c r="Z1705" s="508"/>
      <c r="AA1705" s="508"/>
      <c r="AB1705" s="508"/>
      <c r="AC1705" s="508"/>
      <c r="AD1705" s="508"/>
      <c r="AE1705" s="508"/>
      <c r="AF1705" s="508"/>
      <c r="AG1705" s="508"/>
      <c r="AH1705" s="508"/>
      <c r="AI1705" s="508"/>
      <c r="AJ1705" s="508"/>
      <c r="AK1705" s="509">
        <f t="shared" si="342"/>
        <v>0</v>
      </c>
      <c r="AL1705" s="509">
        <f t="shared" si="343"/>
        <v>1</v>
      </c>
      <c r="AM1705" s="746">
        <f>IF(Tableau5[[#This Row],[N° pièce]]="",0,(Tableau5[[#This Row],[hors TVA]]+(Tableau5[[#This Row],[hors TVA]]*Tableau5[[#This Row],[Taux TVA]])-(Tableau5[[#This Row],[hors TVA]]*Tableau5[[#This Row],[Taux TVA]]*Tableau5[[#This Row],[Régime TVA Récupération:]]))*Tableau5[[#This Row],[Type 1]])</f>
        <v>0</v>
      </c>
      <c r="AN1705" s="746">
        <f t="shared" si="344"/>
        <v>0</v>
      </c>
      <c r="AO1705" s="746">
        <f t="shared" si="345"/>
        <v>0</v>
      </c>
      <c r="AP1705" s="255">
        <f t="shared" si="346"/>
        <v>0</v>
      </c>
      <c r="AQ1705" s="506">
        <f t="shared" si="347"/>
        <v>0</v>
      </c>
      <c r="AR1705" s="671"/>
      <c r="AS1705" s="512"/>
      <c r="AT1705" s="513"/>
      <c r="AU1705" s="753"/>
      <c r="AV1705" s="484"/>
      <c r="AW1705" s="484"/>
      <c r="AX1705" s="484"/>
      <c r="AY1705" s="484"/>
      <c r="AZ1705" s="484"/>
    </row>
    <row r="1706" spans="1:52" ht="15" hidden="1">
      <c r="A1706" s="750"/>
      <c r="B1706" s="694"/>
      <c r="C1706" s="695"/>
      <c r="D1706" s="696"/>
      <c r="E1706" s="697"/>
      <c r="F1706" s="697"/>
      <c r="G1706" s="697"/>
      <c r="H1706" s="698">
        <v>0.21</v>
      </c>
      <c r="I1706" s="698">
        <v>1</v>
      </c>
      <c r="J1706" s="699"/>
      <c r="K1706" s="775">
        <f t="shared" si="340"/>
        <v>0</v>
      </c>
      <c r="L1706" s="508">
        <v>1</v>
      </c>
      <c r="M1706" s="508"/>
      <c r="N1706" s="745">
        <f t="shared" si="341"/>
        <v>1</v>
      </c>
      <c r="O1706" s="508"/>
      <c r="P1706" s="508"/>
      <c r="Q1706" s="508"/>
      <c r="R1706" s="508"/>
      <c r="S1706" s="508"/>
      <c r="T1706" s="508"/>
      <c r="U1706" s="508"/>
      <c r="V1706" s="508"/>
      <c r="W1706" s="508"/>
      <c r="X1706" s="508"/>
      <c r="Y1706" s="508"/>
      <c r="Z1706" s="508"/>
      <c r="AA1706" s="508"/>
      <c r="AB1706" s="508"/>
      <c r="AC1706" s="508"/>
      <c r="AD1706" s="508"/>
      <c r="AE1706" s="508"/>
      <c r="AF1706" s="508"/>
      <c r="AG1706" s="508"/>
      <c r="AH1706" s="508"/>
      <c r="AI1706" s="508"/>
      <c r="AJ1706" s="508"/>
      <c r="AK1706" s="509">
        <f t="shared" si="342"/>
        <v>0</v>
      </c>
      <c r="AL1706" s="509">
        <f t="shared" si="343"/>
        <v>1</v>
      </c>
      <c r="AM1706" s="746">
        <f>IF(Tableau5[[#This Row],[N° pièce]]="",0,(Tableau5[[#This Row],[hors TVA]]+(Tableau5[[#This Row],[hors TVA]]*Tableau5[[#This Row],[Taux TVA]])-(Tableau5[[#This Row],[hors TVA]]*Tableau5[[#This Row],[Taux TVA]]*Tableau5[[#This Row],[Régime TVA Récupération:]]))*Tableau5[[#This Row],[Type 1]])</f>
        <v>0</v>
      </c>
      <c r="AN1706" s="746">
        <f t="shared" si="344"/>
        <v>0</v>
      </c>
      <c r="AO1706" s="746">
        <f t="shared" si="345"/>
        <v>0</v>
      </c>
      <c r="AP1706" s="255">
        <f t="shared" si="346"/>
        <v>0</v>
      </c>
      <c r="AQ1706" s="506">
        <f t="shared" si="347"/>
        <v>0</v>
      </c>
      <c r="AR1706" s="671"/>
      <c r="AS1706" s="512"/>
      <c r="AT1706" s="513"/>
      <c r="AU1706" s="753"/>
      <c r="AV1706" s="484"/>
      <c r="AW1706" s="484"/>
      <c r="AX1706" s="484"/>
      <c r="AY1706" s="484"/>
      <c r="AZ1706" s="484"/>
    </row>
    <row r="1707" spans="1:52" ht="15" hidden="1">
      <c r="A1707" s="750"/>
      <c r="B1707" s="694"/>
      <c r="C1707" s="695"/>
      <c r="D1707" s="696"/>
      <c r="E1707" s="697"/>
      <c r="F1707" s="697"/>
      <c r="G1707" s="697"/>
      <c r="H1707" s="698">
        <v>0.21</v>
      </c>
      <c r="I1707" s="698">
        <v>1</v>
      </c>
      <c r="J1707" s="699"/>
      <c r="K1707" s="775">
        <f t="shared" si="340"/>
        <v>0</v>
      </c>
      <c r="L1707" s="508">
        <v>1</v>
      </c>
      <c r="M1707" s="508"/>
      <c r="N1707" s="745">
        <f t="shared" si="341"/>
        <v>1</v>
      </c>
      <c r="O1707" s="508"/>
      <c r="P1707" s="508"/>
      <c r="Q1707" s="508"/>
      <c r="R1707" s="508"/>
      <c r="S1707" s="508"/>
      <c r="T1707" s="508"/>
      <c r="U1707" s="508"/>
      <c r="V1707" s="508"/>
      <c r="W1707" s="508"/>
      <c r="X1707" s="508"/>
      <c r="Y1707" s="508"/>
      <c r="Z1707" s="508"/>
      <c r="AA1707" s="508"/>
      <c r="AB1707" s="508"/>
      <c r="AC1707" s="508"/>
      <c r="AD1707" s="508"/>
      <c r="AE1707" s="508"/>
      <c r="AF1707" s="508"/>
      <c r="AG1707" s="508"/>
      <c r="AH1707" s="508"/>
      <c r="AI1707" s="508"/>
      <c r="AJ1707" s="508"/>
      <c r="AK1707" s="509">
        <f t="shared" si="342"/>
        <v>0</v>
      </c>
      <c r="AL1707" s="509">
        <f t="shared" si="343"/>
        <v>1</v>
      </c>
      <c r="AM1707" s="746">
        <f>IF(Tableau5[[#This Row],[N° pièce]]="",0,(Tableau5[[#This Row],[hors TVA]]+(Tableau5[[#This Row],[hors TVA]]*Tableau5[[#This Row],[Taux TVA]])-(Tableau5[[#This Row],[hors TVA]]*Tableau5[[#This Row],[Taux TVA]]*Tableau5[[#This Row],[Régime TVA Récupération:]]))*Tableau5[[#This Row],[Type 1]])</f>
        <v>0</v>
      </c>
      <c r="AN1707" s="746">
        <f t="shared" si="344"/>
        <v>0</v>
      </c>
      <c r="AO1707" s="746">
        <f t="shared" si="345"/>
        <v>0</v>
      </c>
      <c r="AP1707" s="255">
        <f t="shared" si="346"/>
        <v>0</v>
      </c>
      <c r="AQ1707" s="506">
        <f t="shared" si="347"/>
        <v>0</v>
      </c>
      <c r="AR1707" s="671"/>
      <c r="AS1707" s="512"/>
      <c r="AT1707" s="513"/>
      <c r="AU1707" s="753"/>
      <c r="AV1707" s="484"/>
      <c r="AW1707" s="484"/>
      <c r="AX1707" s="484"/>
      <c r="AY1707" s="484"/>
      <c r="AZ1707" s="484"/>
    </row>
    <row r="1708" spans="1:52" ht="15.75" hidden="1" thickBot="1">
      <c r="A1708" s="750"/>
      <c r="B1708" s="694"/>
      <c r="C1708" s="695"/>
      <c r="D1708" s="696"/>
      <c r="E1708" s="697"/>
      <c r="F1708" s="697"/>
      <c r="G1708" s="697"/>
      <c r="H1708" s="698">
        <v>0.21</v>
      </c>
      <c r="I1708" s="698">
        <v>1</v>
      </c>
      <c r="J1708" s="699"/>
      <c r="K1708" s="775">
        <f t="shared" si="340"/>
        <v>0</v>
      </c>
      <c r="L1708" s="508">
        <v>1</v>
      </c>
      <c r="M1708" s="508"/>
      <c r="N1708" s="745">
        <f t="shared" si="341"/>
        <v>1</v>
      </c>
      <c r="O1708" s="508"/>
      <c r="P1708" s="508"/>
      <c r="Q1708" s="508"/>
      <c r="R1708" s="508"/>
      <c r="S1708" s="508"/>
      <c r="T1708" s="508"/>
      <c r="U1708" s="508"/>
      <c r="V1708" s="508"/>
      <c r="W1708" s="508"/>
      <c r="X1708" s="508"/>
      <c r="Y1708" s="508"/>
      <c r="Z1708" s="508"/>
      <c r="AA1708" s="508"/>
      <c r="AB1708" s="508"/>
      <c r="AC1708" s="508"/>
      <c r="AD1708" s="508"/>
      <c r="AE1708" s="508"/>
      <c r="AF1708" s="508"/>
      <c r="AG1708" s="508"/>
      <c r="AH1708" s="508"/>
      <c r="AI1708" s="508"/>
      <c r="AJ1708" s="508"/>
      <c r="AK1708" s="509">
        <f t="shared" si="342"/>
        <v>0</v>
      </c>
      <c r="AL1708" s="509">
        <f t="shared" si="343"/>
        <v>1</v>
      </c>
      <c r="AM1708" s="746">
        <f>IF(Tableau5[[#This Row],[N° pièce]]="",0,(Tableau5[[#This Row],[hors TVA]]+(Tableau5[[#This Row],[hors TVA]]*Tableau5[[#This Row],[Taux TVA]])-(Tableau5[[#This Row],[hors TVA]]*Tableau5[[#This Row],[Taux TVA]]*Tableau5[[#This Row],[Régime TVA Récupération:]]))*Tableau5[[#This Row],[Type 1]])</f>
        <v>0</v>
      </c>
      <c r="AN1708" s="746">
        <f t="shared" si="344"/>
        <v>0</v>
      </c>
      <c r="AO1708" s="746">
        <f t="shared" si="345"/>
        <v>0</v>
      </c>
      <c r="AP1708" s="255">
        <f t="shared" si="346"/>
        <v>0</v>
      </c>
      <c r="AQ1708" s="506">
        <f t="shared" si="347"/>
        <v>0</v>
      </c>
      <c r="AR1708" s="671"/>
      <c r="AS1708" s="512"/>
      <c r="AT1708" s="513"/>
      <c r="AU1708" s="753"/>
      <c r="AV1708" s="484"/>
      <c r="AW1708" s="484"/>
      <c r="AX1708" s="484"/>
      <c r="AY1708" s="484"/>
      <c r="AZ1708" s="484"/>
    </row>
    <row r="1709" spans="1:52" ht="15" hidden="1">
      <c r="A1709" s="750"/>
      <c r="B1709" s="694"/>
      <c r="C1709" s="695"/>
      <c r="D1709" s="696"/>
      <c r="E1709" s="697"/>
      <c r="F1709" s="697"/>
      <c r="G1709" s="697"/>
      <c r="H1709" s="698">
        <v>0.21</v>
      </c>
      <c r="I1709" s="698">
        <v>1</v>
      </c>
      <c r="J1709" s="699"/>
      <c r="K1709" s="775">
        <f t="shared" si="340"/>
        <v>0</v>
      </c>
      <c r="L1709" s="508">
        <v>1</v>
      </c>
      <c r="M1709" s="508"/>
      <c r="N1709" s="745">
        <f t="shared" si="341"/>
        <v>1</v>
      </c>
      <c r="O1709" s="508"/>
      <c r="P1709" s="508"/>
      <c r="Q1709" s="508"/>
      <c r="R1709" s="508"/>
      <c r="S1709" s="508"/>
      <c r="T1709" s="508"/>
      <c r="U1709" s="508"/>
      <c r="V1709" s="508"/>
      <c r="W1709" s="508"/>
      <c r="X1709" s="508"/>
      <c r="Y1709" s="508"/>
      <c r="Z1709" s="508"/>
      <c r="AA1709" s="508"/>
      <c r="AB1709" s="508"/>
      <c r="AC1709" s="508"/>
      <c r="AD1709" s="508"/>
      <c r="AE1709" s="508"/>
      <c r="AF1709" s="508"/>
      <c r="AG1709" s="508"/>
      <c r="AH1709" s="508"/>
      <c r="AI1709" s="508"/>
      <c r="AJ1709" s="508"/>
      <c r="AK1709" s="509">
        <f t="shared" si="342"/>
        <v>0</v>
      </c>
      <c r="AL1709" s="509">
        <f t="shared" si="343"/>
        <v>1</v>
      </c>
      <c r="AM1709" s="746">
        <f>IF(Tableau5[[#This Row],[N° pièce]]="",0,(Tableau5[[#This Row],[hors TVA]]+(Tableau5[[#This Row],[hors TVA]]*Tableau5[[#This Row],[Taux TVA]])-(Tableau5[[#This Row],[hors TVA]]*Tableau5[[#This Row],[Taux TVA]]*Tableau5[[#This Row],[Régime TVA Récupération:]]))*Tableau5[[#This Row],[Type 1]])</f>
        <v>0</v>
      </c>
      <c r="AN1709" s="746">
        <f t="shared" si="344"/>
        <v>0</v>
      </c>
      <c r="AO1709" s="746">
        <f t="shared" si="345"/>
        <v>0</v>
      </c>
      <c r="AP1709" s="255">
        <f t="shared" si="346"/>
        <v>0</v>
      </c>
      <c r="AQ1709" s="506">
        <f t="shared" si="347"/>
        <v>0</v>
      </c>
      <c r="AR1709" s="671"/>
      <c r="AS1709" s="512"/>
      <c r="AT1709" s="513"/>
      <c r="AU1709" s="753"/>
      <c r="AV1709" s="484"/>
      <c r="AW1709" s="484"/>
      <c r="AX1709" s="484"/>
      <c r="AY1709" s="484"/>
      <c r="AZ1709" s="484"/>
    </row>
    <row r="1710" spans="1:52" ht="15" hidden="1">
      <c r="A1710" s="750"/>
      <c r="B1710" s="694"/>
      <c r="C1710" s="695"/>
      <c r="D1710" s="696"/>
      <c r="E1710" s="697"/>
      <c r="F1710" s="697"/>
      <c r="G1710" s="697"/>
      <c r="H1710" s="698">
        <v>0.21</v>
      </c>
      <c r="I1710" s="698">
        <v>1</v>
      </c>
      <c r="J1710" s="699"/>
      <c r="K1710" s="775">
        <f t="shared" si="340"/>
        <v>0</v>
      </c>
      <c r="L1710" s="508">
        <v>1</v>
      </c>
      <c r="M1710" s="508"/>
      <c r="N1710" s="745">
        <f t="shared" si="341"/>
        <v>1</v>
      </c>
      <c r="O1710" s="508"/>
      <c r="P1710" s="508"/>
      <c r="Q1710" s="508"/>
      <c r="R1710" s="508"/>
      <c r="S1710" s="508"/>
      <c r="T1710" s="508"/>
      <c r="U1710" s="508"/>
      <c r="V1710" s="508"/>
      <c r="W1710" s="508"/>
      <c r="X1710" s="508"/>
      <c r="Y1710" s="508"/>
      <c r="Z1710" s="508"/>
      <c r="AA1710" s="508"/>
      <c r="AB1710" s="508"/>
      <c r="AC1710" s="508"/>
      <c r="AD1710" s="508"/>
      <c r="AE1710" s="508"/>
      <c r="AF1710" s="508"/>
      <c r="AG1710" s="508"/>
      <c r="AH1710" s="508"/>
      <c r="AI1710" s="508"/>
      <c r="AJ1710" s="508"/>
      <c r="AK1710" s="509">
        <f t="shared" si="342"/>
        <v>0</v>
      </c>
      <c r="AL1710" s="509">
        <f t="shared" si="343"/>
        <v>1</v>
      </c>
      <c r="AM1710" s="746">
        <f>IF(Tableau5[[#This Row],[N° pièce]]="",0,(Tableau5[[#This Row],[hors TVA]]+(Tableau5[[#This Row],[hors TVA]]*Tableau5[[#This Row],[Taux TVA]])-(Tableau5[[#This Row],[hors TVA]]*Tableau5[[#This Row],[Taux TVA]]*Tableau5[[#This Row],[Régime TVA Récupération:]]))*Tableau5[[#This Row],[Type 1]])</f>
        <v>0</v>
      </c>
      <c r="AN1710" s="746">
        <f t="shared" si="344"/>
        <v>0</v>
      </c>
      <c r="AO1710" s="746">
        <f t="shared" si="345"/>
        <v>0</v>
      </c>
      <c r="AP1710" s="255">
        <f t="shared" si="346"/>
        <v>0</v>
      </c>
      <c r="AQ1710" s="506">
        <f t="shared" si="347"/>
        <v>0</v>
      </c>
      <c r="AR1710" s="671"/>
      <c r="AS1710" s="512"/>
      <c r="AT1710" s="513"/>
      <c r="AU1710" s="753"/>
      <c r="AV1710" s="484"/>
      <c r="AW1710" s="484"/>
      <c r="AX1710" s="484"/>
      <c r="AY1710" s="484"/>
      <c r="AZ1710" s="484"/>
    </row>
    <row r="1711" spans="1:52" ht="15" hidden="1">
      <c r="A1711" s="750"/>
      <c r="B1711" s="694"/>
      <c r="C1711" s="695"/>
      <c r="D1711" s="696"/>
      <c r="E1711" s="697"/>
      <c r="F1711" s="697"/>
      <c r="G1711" s="697"/>
      <c r="H1711" s="698">
        <v>0.21</v>
      </c>
      <c r="I1711" s="698">
        <v>1</v>
      </c>
      <c r="J1711" s="699"/>
      <c r="K1711" s="775">
        <f t="shared" si="340"/>
        <v>0</v>
      </c>
      <c r="L1711" s="508">
        <v>1</v>
      </c>
      <c r="M1711" s="508"/>
      <c r="N1711" s="745">
        <f t="shared" si="341"/>
        <v>1</v>
      </c>
      <c r="O1711" s="508"/>
      <c r="P1711" s="508"/>
      <c r="Q1711" s="508"/>
      <c r="R1711" s="508"/>
      <c r="S1711" s="508"/>
      <c r="T1711" s="508"/>
      <c r="U1711" s="508"/>
      <c r="V1711" s="508"/>
      <c r="W1711" s="508"/>
      <c r="X1711" s="508"/>
      <c r="Y1711" s="508"/>
      <c r="Z1711" s="508"/>
      <c r="AA1711" s="508"/>
      <c r="AB1711" s="508"/>
      <c r="AC1711" s="508"/>
      <c r="AD1711" s="508"/>
      <c r="AE1711" s="508"/>
      <c r="AF1711" s="508"/>
      <c r="AG1711" s="508"/>
      <c r="AH1711" s="508"/>
      <c r="AI1711" s="508"/>
      <c r="AJ1711" s="508"/>
      <c r="AK1711" s="509">
        <f t="shared" si="342"/>
        <v>0</v>
      </c>
      <c r="AL1711" s="509">
        <f t="shared" si="343"/>
        <v>1</v>
      </c>
      <c r="AM1711" s="746">
        <f>IF(Tableau5[[#This Row],[N° pièce]]="",0,(Tableau5[[#This Row],[hors TVA]]+(Tableau5[[#This Row],[hors TVA]]*Tableau5[[#This Row],[Taux TVA]])-(Tableau5[[#This Row],[hors TVA]]*Tableau5[[#This Row],[Taux TVA]]*Tableau5[[#This Row],[Régime TVA Récupération:]]))*Tableau5[[#This Row],[Type 1]])</f>
        <v>0</v>
      </c>
      <c r="AN1711" s="746">
        <f t="shared" si="344"/>
        <v>0</v>
      </c>
      <c r="AO1711" s="746">
        <f t="shared" si="345"/>
        <v>0</v>
      </c>
      <c r="AP1711" s="255">
        <f t="shared" si="346"/>
        <v>0</v>
      </c>
      <c r="AQ1711" s="506">
        <f t="shared" si="347"/>
        <v>0</v>
      </c>
      <c r="AR1711" s="671"/>
      <c r="AS1711" s="512"/>
      <c r="AT1711" s="513"/>
      <c r="AU1711" s="753"/>
      <c r="AV1711" s="484"/>
      <c r="AW1711" s="484"/>
      <c r="AX1711" s="484"/>
      <c r="AY1711" s="484"/>
      <c r="AZ1711" s="484"/>
    </row>
    <row r="1712" spans="1:52" ht="15" hidden="1">
      <c r="A1712" s="750"/>
      <c r="B1712" s="694"/>
      <c r="C1712" s="695"/>
      <c r="D1712" s="696"/>
      <c r="E1712" s="697"/>
      <c r="F1712" s="697"/>
      <c r="G1712" s="697"/>
      <c r="H1712" s="698">
        <v>0.21</v>
      </c>
      <c r="I1712" s="698">
        <v>1</v>
      </c>
      <c r="J1712" s="699"/>
      <c r="K1712" s="775">
        <f t="shared" si="340"/>
        <v>0</v>
      </c>
      <c r="L1712" s="508">
        <v>1</v>
      </c>
      <c r="M1712" s="508"/>
      <c r="N1712" s="745">
        <f t="shared" si="341"/>
        <v>1</v>
      </c>
      <c r="O1712" s="508"/>
      <c r="P1712" s="508"/>
      <c r="Q1712" s="508"/>
      <c r="R1712" s="508"/>
      <c r="S1712" s="508"/>
      <c r="T1712" s="508"/>
      <c r="U1712" s="508"/>
      <c r="V1712" s="508"/>
      <c r="W1712" s="508"/>
      <c r="X1712" s="508"/>
      <c r="Y1712" s="508"/>
      <c r="Z1712" s="508"/>
      <c r="AA1712" s="508"/>
      <c r="AB1712" s="508"/>
      <c r="AC1712" s="508"/>
      <c r="AD1712" s="508"/>
      <c r="AE1712" s="508"/>
      <c r="AF1712" s="508"/>
      <c r="AG1712" s="508"/>
      <c r="AH1712" s="508"/>
      <c r="AI1712" s="508"/>
      <c r="AJ1712" s="508"/>
      <c r="AK1712" s="509">
        <f t="shared" si="342"/>
        <v>0</v>
      </c>
      <c r="AL1712" s="509">
        <f t="shared" si="343"/>
        <v>1</v>
      </c>
      <c r="AM1712" s="746">
        <f>IF(Tableau5[[#This Row],[N° pièce]]="",0,(Tableau5[[#This Row],[hors TVA]]+(Tableau5[[#This Row],[hors TVA]]*Tableau5[[#This Row],[Taux TVA]])-(Tableau5[[#This Row],[hors TVA]]*Tableau5[[#This Row],[Taux TVA]]*Tableau5[[#This Row],[Régime TVA Récupération:]]))*Tableau5[[#This Row],[Type 1]])</f>
        <v>0</v>
      </c>
      <c r="AN1712" s="746">
        <f t="shared" si="344"/>
        <v>0</v>
      </c>
      <c r="AO1712" s="746">
        <f t="shared" si="345"/>
        <v>0</v>
      </c>
      <c r="AP1712" s="255">
        <f t="shared" si="346"/>
        <v>0</v>
      </c>
      <c r="AQ1712" s="506">
        <f t="shared" si="347"/>
        <v>0</v>
      </c>
      <c r="AR1712" s="671"/>
      <c r="AS1712" s="512"/>
      <c r="AT1712" s="513"/>
      <c r="AU1712" s="753"/>
      <c r="AV1712" s="484"/>
      <c r="AW1712" s="484"/>
      <c r="AX1712" s="484"/>
      <c r="AY1712" s="484"/>
      <c r="AZ1712" s="484"/>
    </row>
    <row r="1713" spans="1:52" ht="15" hidden="1">
      <c r="A1713" s="750"/>
      <c r="B1713" s="694"/>
      <c r="C1713" s="695"/>
      <c r="D1713" s="696"/>
      <c r="E1713" s="697"/>
      <c r="F1713" s="697"/>
      <c r="G1713" s="697"/>
      <c r="H1713" s="698">
        <v>0.21</v>
      </c>
      <c r="I1713" s="698">
        <v>1</v>
      </c>
      <c r="J1713" s="699"/>
      <c r="K1713" s="775">
        <f t="shared" si="340"/>
        <v>0</v>
      </c>
      <c r="L1713" s="508">
        <v>1</v>
      </c>
      <c r="M1713" s="508"/>
      <c r="N1713" s="745">
        <f t="shared" si="341"/>
        <v>1</v>
      </c>
      <c r="O1713" s="508"/>
      <c r="P1713" s="508"/>
      <c r="Q1713" s="508"/>
      <c r="R1713" s="508"/>
      <c r="S1713" s="508"/>
      <c r="T1713" s="508"/>
      <c r="U1713" s="508"/>
      <c r="V1713" s="508"/>
      <c r="W1713" s="508"/>
      <c r="X1713" s="508"/>
      <c r="Y1713" s="508"/>
      <c r="Z1713" s="508"/>
      <c r="AA1713" s="508"/>
      <c r="AB1713" s="508"/>
      <c r="AC1713" s="508"/>
      <c r="AD1713" s="508"/>
      <c r="AE1713" s="508"/>
      <c r="AF1713" s="508"/>
      <c r="AG1713" s="508"/>
      <c r="AH1713" s="508"/>
      <c r="AI1713" s="508"/>
      <c r="AJ1713" s="508"/>
      <c r="AK1713" s="509">
        <f t="shared" si="342"/>
        <v>0</v>
      </c>
      <c r="AL1713" s="509">
        <f t="shared" si="343"/>
        <v>1</v>
      </c>
      <c r="AM1713" s="746">
        <f>IF(Tableau5[[#This Row],[N° pièce]]="",0,(Tableau5[[#This Row],[hors TVA]]+(Tableau5[[#This Row],[hors TVA]]*Tableau5[[#This Row],[Taux TVA]])-(Tableau5[[#This Row],[hors TVA]]*Tableau5[[#This Row],[Taux TVA]]*Tableau5[[#This Row],[Régime TVA Récupération:]]))*Tableau5[[#This Row],[Type 1]])</f>
        <v>0</v>
      </c>
      <c r="AN1713" s="746">
        <f t="shared" si="344"/>
        <v>0</v>
      </c>
      <c r="AO1713" s="746">
        <f t="shared" si="345"/>
        <v>0</v>
      </c>
      <c r="AP1713" s="255">
        <f t="shared" si="346"/>
        <v>0</v>
      </c>
      <c r="AQ1713" s="506">
        <f t="shared" si="347"/>
        <v>0</v>
      </c>
      <c r="AR1713" s="671"/>
      <c r="AS1713" s="512"/>
      <c r="AT1713" s="513"/>
      <c r="AU1713" s="753"/>
      <c r="AV1713" s="484"/>
      <c r="AW1713" s="484"/>
      <c r="AX1713" s="484"/>
      <c r="AY1713" s="484"/>
      <c r="AZ1713" s="484"/>
    </row>
    <row r="1714" spans="1:52" ht="15" hidden="1">
      <c r="A1714" s="750"/>
      <c r="B1714" s="694"/>
      <c r="C1714" s="695"/>
      <c r="D1714" s="696"/>
      <c r="E1714" s="697"/>
      <c r="F1714" s="697"/>
      <c r="G1714" s="697"/>
      <c r="H1714" s="698">
        <v>0.21</v>
      </c>
      <c r="I1714" s="698">
        <v>1</v>
      </c>
      <c r="J1714" s="699"/>
      <c r="K1714" s="775">
        <f t="shared" si="340"/>
        <v>0</v>
      </c>
      <c r="L1714" s="508">
        <v>1</v>
      </c>
      <c r="M1714" s="508"/>
      <c r="N1714" s="745">
        <f t="shared" si="341"/>
        <v>1</v>
      </c>
      <c r="O1714" s="508"/>
      <c r="P1714" s="508"/>
      <c r="Q1714" s="508"/>
      <c r="R1714" s="508"/>
      <c r="S1714" s="508"/>
      <c r="T1714" s="508"/>
      <c r="U1714" s="508"/>
      <c r="V1714" s="508"/>
      <c r="W1714" s="508"/>
      <c r="X1714" s="508"/>
      <c r="Y1714" s="508"/>
      <c r="Z1714" s="508"/>
      <c r="AA1714" s="508"/>
      <c r="AB1714" s="508"/>
      <c r="AC1714" s="508"/>
      <c r="AD1714" s="508"/>
      <c r="AE1714" s="508"/>
      <c r="AF1714" s="508"/>
      <c r="AG1714" s="508"/>
      <c r="AH1714" s="508"/>
      <c r="AI1714" s="508"/>
      <c r="AJ1714" s="508"/>
      <c r="AK1714" s="509">
        <f t="shared" si="342"/>
        <v>0</v>
      </c>
      <c r="AL1714" s="509">
        <f t="shared" si="343"/>
        <v>1</v>
      </c>
      <c r="AM1714" s="746">
        <f>IF(Tableau5[[#This Row],[N° pièce]]="",0,(Tableau5[[#This Row],[hors TVA]]+(Tableau5[[#This Row],[hors TVA]]*Tableau5[[#This Row],[Taux TVA]])-(Tableau5[[#This Row],[hors TVA]]*Tableau5[[#This Row],[Taux TVA]]*Tableau5[[#This Row],[Régime TVA Récupération:]]))*Tableau5[[#This Row],[Type 1]])</f>
        <v>0</v>
      </c>
      <c r="AN1714" s="746">
        <f t="shared" si="344"/>
        <v>0</v>
      </c>
      <c r="AO1714" s="746">
        <f t="shared" si="345"/>
        <v>0</v>
      </c>
      <c r="AP1714" s="255">
        <f t="shared" si="346"/>
        <v>0</v>
      </c>
      <c r="AQ1714" s="506">
        <f t="shared" si="347"/>
        <v>0</v>
      </c>
      <c r="AR1714" s="671"/>
      <c r="AS1714" s="512"/>
      <c r="AT1714" s="513"/>
      <c r="AU1714" s="753"/>
      <c r="AV1714" s="484"/>
      <c r="AW1714" s="484"/>
      <c r="AX1714" s="484"/>
      <c r="AY1714" s="484"/>
      <c r="AZ1714" s="484"/>
    </row>
    <row r="1715" spans="1:52" ht="15" hidden="1">
      <c r="A1715" s="750"/>
      <c r="B1715" s="694"/>
      <c r="C1715" s="695"/>
      <c r="D1715" s="696"/>
      <c r="E1715" s="697"/>
      <c r="F1715" s="697"/>
      <c r="G1715" s="697"/>
      <c r="H1715" s="698">
        <v>0.21</v>
      </c>
      <c r="I1715" s="698">
        <v>1</v>
      </c>
      <c r="J1715" s="699"/>
      <c r="K1715" s="775">
        <f t="shared" si="340"/>
        <v>0</v>
      </c>
      <c r="L1715" s="508">
        <v>1</v>
      </c>
      <c r="M1715" s="508"/>
      <c r="N1715" s="745">
        <f t="shared" si="341"/>
        <v>1</v>
      </c>
      <c r="O1715" s="508"/>
      <c r="P1715" s="508"/>
      <c r="Q1715" s="508"/>
      <c r="R1715" s="508"/>
      <c r="S1715" s="508"/>
      <c r="T1715" s="508"/>
      <c r="U1715" s="508"/>
      <c r="V1715" s="508"/>
      <c r="W1715" s="508"/>
      <c r="X1715" s="508"/>
      <c r="Y1715" s="508"/>
      <c r="Z1715" s="508"/>
      <c r="AA1715" s="508"/>
      <c r="AB1715" s="508"/>
      <c r="AC1715" s="508"/>
      <c r="AD1715" s="508"/>
      <c r="AE1715" s="508"/>
      <c r="AF1715" s="508"/>
      <c r="AG1715" s="508"/>
      <c r="AH1715" s="508"/>
      <c r="AI1715" s="508"/>
      <c r="AJ1715" s="508"/>
      <c r="AK1715" s="509">
        <f t="shared" si="342"/>
        <v>0</v>
      </c>
      <c r="AL1715" s="509">
        <f t="shared" si="343"/>
        <v>1</v>
      </c>
      <c r="AM1715" s="746">
        <f>IF(Tableau5[[#This Row],[N° pièce]]="",0,(Tableau5[[#This Row],[hors TVA]]+(Tableau5[[#This Row],[hors TVA]]*Tableau5[[#This Row],[Taux TVA]])-(Tableau5[[#This Row],[hors TVA]]*Tableau5[[#This Row],[Taux TVA]]*Tableau5[[#This Row],[Régime TVA Récupération:]]))*Tableau5[[#This Row],[Type 1]])</f>
        <v>0</v>
      </c>
      <c r="AN1715" s="746">
        <f t="shared" si="344"/>
        <v>0</v>
      </c>
      <c r="AO1715" s="746">
        <f t="shared" si="345"/>
        <v>0</v>
      </c>
      <c r="AP1715" s="255">
        <f t="shared" si="346"/>
        <v>0</v>
      </c>
      <c r="AQ1715" s="506">
        <f t="shared" si="347"/>
        <v>0</v>
      </c>
      <c r="AR1715" s="671"/>
      <c r="AS1715" s="512"/>
      <c r="AT1715" s="513"/>
      <c r="AU1715" s="753"/>
      <c r="AV1715" s="484"/>
      <c r="AW1715" s="484"/>
      <c r="AX1715" s="484"/>
      <c r="AY1715" s="484"/>
      <c r="AZ1715" s="484"/>
    </row>
    <row r="1716" spans="1:52" ht="15" hidden="1">
      <c r="A1716" s="750"/>
      <c r="B1716" s="694"/>
      <c r="C1716" s="695"/>
      <c r="D1716" s="696"/>
      <c r="E1716" s="697"/>
      <c r="F1716" s="697"/>
      <c r="G1716" s="697"/>
      <c r="H1716" s="698">
        <v>0.21</v>
      </c>
      <c r="I1716" s="698">
        <v>1</v>
      </c>
      <c r="J1716" s="699"/>
      <c r="K1716" s="775">
        <f t="shared" si="340"/>
        <v>0</v>
      </c>
      <c r="L1716" s="508">
        <v>1</v>
      </c>
      <c r="M1716" s="508"/>
      <c r="N1716" s="745">
        <f t="shared" si="341"/>
        <v>1</v>
      </c>
      <c r="O1716" s="508"/>
      <c r="P1716" s="508"/>
      <c r="Q1716" s="508"/>
      <c r="R1716" s="508"/>
      <c r="S1716" s="508"/>
      <c r="T1716" s="508"/>
      <c r="U1716" s="508"/>
      <c r="V1716" s="508"/>
      <c r="W1716" s="508"/>
      <c r="X1716" s="508"/>
      <c r="Y1716" s="508"/>
      <c r="Z1716" s="508"/>
      <c r="AA1716" s="508"/>
      <c r="AB1716" s="508"/>
      <c r="AC1716" s="508"/>
      <c r="AD1716" s="508"/>
      <c r="AE1716" s="508"/>
      <c r="AF1716" s="508"/>
      <c r="AG1716" s="508"/>
      <c r="AH1716" s="508"/>
      <c r="AI1716" s="508"/>
      <c r="AJ1716" s="508"/>
      <c r="AK1716" s="509">
        <f t="shared" si="342"/>
        <v>0</v>
      </c>
      <c r="AL1716" s="509">
        <f t="shared" si="343"/>
        <v>1</v>
      </c>
      <c r="AM1716" s="746">
        <f>IF(Tableau5[[#This Row],[N° pièce]]="",0,(Tableau5[[#This Row],[hors TVA]]+(Tableau5[[#This Row],[hors TVA]]*Tableau5[[#This Row],[Taux TVA]])-(Tableau5[[#This Row],[hors TVA]]*Tableau5[[#This Row],[Taux TVA]]*Tableau5[[#This Row],[Régime TVA Récupération:]]))*Tableau5[[#This Row],[Type 1]])</f>
        <v>0</v>
      </c>
      <c r="AN1716" s="746">
        <f t="shared" si="344"/>
        <v>0</v>
      </c>
      <c r="AO1716" s="746">
        <f t="shared" si="345"/>
        <v>0</v>
      </c>
      <c r="AP1716" s="255">
        <f t="shared" si="346"/>
        <v>0</v>
      </c>
      <c r="AQ1716" s="506">
        <f t="shared" si="347"/>
        <v>0</v>
      </c>
      <c r="AR1716" s="671"/>
      <c r="AS1716" s="512"/>
      <c r="AT1716" s="513"/>
      <c r="AU1716" s="753"/>
      <c r="AV1716" s="484"/>
      <c r="AW1716" s="484"/>
      <c r="AX1716" s="484"/>
      <c r="AY1716" s="484"/>
      <c r="AZ1716" s="484"/>
    </row>
    <row r="1717" spans="1:52" ht="15" hidden="1">
      <c r="A1717" s="750"/>
      <c r="B1717" s="694"/>
      <c r="C1717" s="695"/>
      <c r="D1717" s="696"/>
      <c r="E1717" s="697"/>
      <c r="F1717" s="697"/>
      <c r="G1717" s="697"/>
      <c r="H1717" s="698">
        <v>0.21</v>
      </c>
      <c r="I1717" s="698">
        <v>1</v>
      </c>
      <c r="J1717" s="699"/>
      <c r="K1717" s="775">
        <f t="shared" si="340"/>
        <v>0</v>
      </c>
      <c r="L1717" s="508">
        <v>1</v>
      </c>
      <c r="M1717" s="508"/>
      <c r="N1717" s="745">
        <f t="shared" si="341"/>
        <v>1</v>
      </c>
      <c r="O1717" s="508"/>
      <c r="P1717" s="508"/>
      <c r="Q1717" s="508"/>
      <c r="R1717" s="508"/>
      <c r="S1717" s="508"/>
      <c r="T1717" s="508"/>
      <c r="U1717" s="508"/>
      <c r="V1717" s="508"/>
      <c r="W1717" s="508"/>
      <c r="X1717" s="508"/>
      <c r="Y1717" s="508"/>
      <c r="Z1717" s="508"/>
      <c r="AA1717" s="508"/>
      <c r="AB1717" s="508"/>
      <c r="AC1717" s="508"/>
      <c r="AD1717" s="508"/>
      <c r="AE1717" s="508"/>
      <c r="AF1717" s="508"/>
      <c r="AG1717" s="508"/>
      <c r="AH1717" s="508"/>
      <c r="AI1717" s="508"/>
      <c r="AJ1717" s="508"/>
      <c r="AK1717" s="509">
        <f t="shared" si="342"/>
        <v>0</v>
      </c>
      <c r="AL1717" s="509">
        <f t="shared" si="343"/>
        <v>1</v>
      </c>
      <c r="AM1717" s="746">
        <f>IF(Tableau5[[#This Row],[N° pièce]]="",0,(Tableau5[[#This Row],[hors TVA]]+(Tableau5[[#This Row],[hors TVA]]*Tableau5[[#This Row],[Taux TVA]])-(Tableau5[[#This Row],[hors TVA]]*Tableau5[[#This Row],[Taux TVA]]*Tableau5[[#This Row],[Régime TVA Récupération:]]))*Tableau5[[#This Row],[Type 1]])</f>
        <v>0</v>
      </c>
      <c r="AN1717" s="746">
        <f t="shared" si="344"/>
        <v>0</v>
      </c>
      <c r="AO1717" s="746">
        <f t="shared" si="345"/>
        <v>0</v>
      </c>
      <c r="AP1717" s="255">
        <f t="shared" si="346"/>
        <v>0</v>
      </c>
      <c r="AQ1717" s="506">
        <f t="shared" si="347"/>
        <v>0</v>
      </c>
      <c r="AR1717" s="671"/>
      <c r="AS1717" s="512"/>
      <c r="AT1717" s="513"/>
      <c r="AU1717" s="753"/>
      <c r="AV1717" s="484"/>
      <c r="AW1717" s="484"/>
      <c r="AX1717" s="484"/>
      <c r="AY1717" s="484"/>
      <c r="AZ1717" s="484"/>
    </row>
    <row r="1718" spans="1:52" ht="15" hidden="1">
      <c r="A1718" s="750"/>
      <c r="B1718" s="694"/>
      <c r="C1718" s="695"/>
      <c r="D1718" s="696"/>
      <c r="E1718" s="697"/>
      <c r="F1718" s="697"/>
      <c r="G1718" s="697"/>
      <c r="H1718" s="698">
        <v>0.21</v>
      </c>
      <c r="I1718" s="698">
        <v>1</v>
      </c>
      <c r="J1718" s="699"/>
      <c r="K1718" s="775">
        <f t="shared" si="340"/>
        <v>0</v>
      </c>
      <c r="L1718" s="508">
        <v>1</v>
      </c>
      <c r="M1718" s="508"/>
      <c r="N1718" s="745">
        <f t="shared" si="341"/>
        <v>1</v>
      </c>
      <c r="O1718" s="508"/>
      <c r="P1718" s="508"/>
      <c r="Q1718" s="508"/>
      <c r="R1718" s="508"/>
      <c r="S1718" s="508"/>
      <c r="T1718" s="508"/>
      <c r="U1718" s="508"/>
      <c r="V1718" s="508"/>
      <c r="W1718" s="508"/>
      <c r="X1718" s="508"/>
      <c r="Y1718" s="508"/>
      <c r="Z1718" s="508"/>
      <c r="AA1718" s="508"/>
      <c r="AB1718" s="508"/>
      <c r="AC1718" s="508"/>
      <c r="AD1718" s="508"/>
      <c r="AE1718" s="508"/>
      <c r="AF1718" s="508"/>
      <c r="AG1718" s="508"/>
      <c r="AH1718" s="508"/>
      <c r="AI1718" s="508"/>
      <c r="AJ1718" s="508"/>
      <c r="AK1718" s="509">
        <f t="shared" si="342"/>
        <v>0</v>
      </c>
      <c r="AL1718" s="509">
        <f t="shared" si="343"/>
        <v>1</v>
      </c>
      <c r="AM1718" s="746">
        <f>IF(Tableau5[[#This Row],[N° pièce]]="",0,(Tableau5[[#This Row],[hors TVA]]+(Tableau5[[#This Row],[hors TVA]]*Tableau5[[#This Row],[Taux TVA]])-(Tableau5[[#This Row],[hors TVA]]*Tableau5[[#This Row],[Taux TVA]]*Tableau5[[#This Row],[Régime TVA Récupération:]]))*Tableau5[[#This Row],[Type 1]])</f>
        <v>0</v>
      </c>
      <c r="AN1718" s="746">
        <f t="shared" si="344"/>
        <v>0</v>
      </c>
      <c r="AO1718" s="746">
        <f t="shared" si="345"/>
        <v>0</v>
      </c>
      <c r="AP1718" s="255">
        <f t="shared" si="346"/>
        <v>0</v>
      </c>
      <c r="AQ1718" s="506">
        <f t="shared" si="347"/>
        <v>0</v>
      </c>
      <c r="AR1718" s="671"/>
      <c r="AS1718" s="512"/>
      <c r="AT1718" s="513"/>
      <c r="AU1718" s="753"/>
      <c r="AV1718" s="484"/>
      <c r="AW1718" s="484"/>
      <c r="AX1718" s="484"/>
      <c r="AY1718" s="484"/>
      <c r="AZ1718" s="484"/>
    </row>
    <row r="1719" spans="1:52" ht="15" hidden="1">
      <c r="A1719" s="750"/>
      <c r="B1719" s="694"/>
      <c r="C1719" s="695"/>
      <c r="D1719" s="696"/>
      <c r="E1719" s="697"/>
      <c r="F1719" s="697"/>
      <c r="G1719" s="697"/>
      <c r="H1719" s="698">
        <v>0.21</v>
      </c>
      <c r="I1719" s="698">
        <v>1</v>
      </c>
      <c r="J1719" s="699"/>
      <c r="K1719" s="775">
        <f t="shared" si="340"/>
        <v>0</v>
      </c>
      <c r="L1719" s="508">
        <v>1</v>
      </c>
      <c r="M1719" s="508"/>
      <c r="N1719" s="745">
        <f t="shared" si="341"/>
        <v>1</v>
      </c>
      <c r="O1719" s="508"/>
      <c r="P1719" s="508"/>
      <c r="Q1719" s="508"/>
      <c r="R1719" s="508"/>
      <c r="S1719" s="508"/>
      <c r="T1719" s="508"/>
      <c r="U1719" s="508"/>
      <c r="V1719" s="508"/>
      <c r="W1719" s="508"/>
      <c r="X1719" s="508"/>
      <c r="Y1719" s="508"/>
      <c r="Z1719" s="508"/>
      <c r="AA1719" s="508"/>
      <c r="AB1719" s="508"/>
      <c r="AC1719" s="508"/>
      <c r="AD1719" s="508"/>
      <c r="AE1719" s="508"/>
      <c r="AF1719" s="508"/>
      <c r="AG1719" s="508"/>
      <c r="AH1719" s="508"/>
      <c r="AI1719" s="508"/>
      <c r="AJ1719" s="508"/>
      <c r="AK1719" s="509">
        <f t="shared" si="342"/>
        <v>0</v>
      </c>
      <c r="AL1719" s="509">
        <f t="shared" si="343"/>
        <v>1</v>
      </c>
      <c r="AM1719" s="746">
        <f>IF(Tableau5[[#This Row],[N° pièce]]="",0,(Tableau5[[#This Row],[hors TVA]]+(Tableau5[[#This Row],[hors TVA]]*Tableau5[[#This Row],[Taux TVA]])-(Tableau5[[#This Row],[hors TVA]]*Tableau5[[#This Row],[Taux TVA]]*Tableau5[[#This Row],[Régime TVA Récupération:]]))*Tableau5[[#This Row],[Type 1]])</f>
        <v>0</v>
      </c>
      <c r="AN1719" s="746">
        <f t="shared" si="344"/>
        <v>0</v>
      </c>
      <c r="AO1719" s="746">
        <f t="shared" si="345"/>
        <v>0</v>
      </c>
      <c r="AP1719" s="255">
        <f t="shared" si="346"/>
        <v>0</v>
      </c>
      <c r="AQ1719" s="506">
        <f t="shared" si="347"/>
        <v>0</v>
      </c>
      <c r="AR1719" s="671"/>
      <c r="AS1719" s="512"/>
      <c r="AT1719" s="513"/>
      <c r="AU1719" s="753"/>
      <c r="AV1719" s="484"/>
      <c r="AW1719" s="484"/>
      <c r="AX1719" s="484"/>
      <c r="AY1719" s="484"/>
      <c r="AZ1719" s="484"/>
    </row>
    <row r="1720" spans="1:52" ht="15" hidden="1">
      <c r="A1720" s="750"/>
      <c r="B1720" s="694"/>
      <c r="C1720" s="695"/>
      <c r="D1720" s="696"/>
      <c r="E1720" s="697"/>
      <c r="F1720" s="697"/>
      <c r="G1720" s="697"/>
      <c r="H1720" s="698">
        <v>0.21</v>
      </c>
      <c r="I1720" s="698">
        <v>1</v>
      </c>
      <c r="J1720" s="699"/>
      <c r="K1720" s="775">
        <f t="shared" si="340"/>
        <v>0</v>
      </c>
      <c r="L1720" s="508">
        <v>1</v>
      </c>
      <c r="M1720" s="508"/>
      <c r="N1720" s="745">
        <f t="shared" si="341"/>
        <v>1</v>
      </c>
      <c r="O1720" s="508"/>
      <c r="P1720" s="508"/>
      <c r="Q1720" s="508"/>
      <c r="R1720" s="508"/>
      <c r="S1720" s="508"/>
      <c r="T1720" s="508"/>
      <c r="U1720" s="508"/>
      <c r="V1720" s="508"/>
      <c r="W1720" s="508"/>
      <c r="X1720" s="508"/>
      <c r="Y1720" s="508"/>
      <c r="Z1720" s="508"/>
      <c r="AA1720" s="508"/>
      <c r="AB1720" s="508"/>
      <c r="AC1720" s="508"/>
      <c r="AD1720" s="508"/>
      <c r="AE1720" s="508"/>
      <c r="AF1720" s="508"/>
      <c r="AG1720" s="508"/>
      <c r="AH1720" s="508"/>
      <c r="AI1720" s="508"/>
      <c r="AJ1720" s="508"/>
      <c r="AK1720" s="509">
        <f t="shared" si="342"/>
        <v>0</v>
      </c>
      <c r="AL1720" s="509">
        <f t="shared" si="343"/>
        <v>1</v>
      </c>
      <c r="AM1720" s="746">
        <f>IF(Tableau5[[#This Row],[N° pièce]]="",0,(Tableau5[[#This Row],[hors TVA]]+(Tableau5[[#This Row],[hors TVA]]*Tableau5[[#This Row],[Taux TVA]])-(Tableau5[[#This Row],[hors TVA]]*Tableau5[[#This Row],[Taux TVA]]*Tableau5[[#This Row],[Régime TVA Récupération:]]))*Tableau5[[#This Row],[Type 1]])</f>
        <v>0</v>
      </c>
      <c r="AN1720" s="746">
        <f t="shared" si="344"/>
        <v>0</v>
      </c>
      <c r="AO1720" s="746">
        <f t="shared" si="345"/>
        <v>0</v>
      </c>
      <c r="AP1720" s="255">
        <f t="shared" si="346"/>
        <v>0</v>
      </c>
      <c r="AQ1720" s="506">
        <f t="shared" si="347"/>
        <v>0</v>
      </c>
      <c r="AR1720" s="671"/>
      <c r="AS1720" s="512"/>
      <c r="AT1720" s="513"/>
      <c r="AU1720" s="753"/>
      <c r="AV1720" s="484"/>
      <c r="AW1720" s="484"/>
      <c r="AX1720" s="484"/>
      <c r="AY1720" s="484"/>
      <c r="AZ1720" s="484"/>
    </row>
    <row r="1721" spans="1:52" ht="15" hidden="1">
      <c r="A1721" s="750"/>
      <c r="B1721" s="694"/>
      <c r="C1721" s="695"/>
      <c r="D1721" s="696"/>
      <c r="E1721" s="697"/>
      <c r="F1721" s="697"/>
      <c r="G1721" s="697"/>
      <c r="H1721" s="698">
        <v>0.21</v>
      </c>
      <c r="I1721" s="698">
        <v>1</v>
      </c>
      <c r="J1721" s="699"/>
      <c r="K1721" s="775">
        <f t="shared" si="340"/>
        <v>0</v>
      </c>
      <c r="L1721" s="508">
        <v>1</v>
      </c>
      <c r="M1721" s="508"/>
      <c r="N1721" s="745">
        <f t="shared" si="341"/>
        <v>1</v>
      </c>
      <c r="O1721" s="508"/>
      <c r="P1721" s="508"/>
      <c r="Q1721" s="508"/>
      <c r="R1721" s="508"/>
      <c r="S1721" s="508"/>
      <c r="T1721" s="508"/>
      <c r="U1721" s="508"/>
      <c r="V1721" s="508"/>
      <c r="W1721" s="508"/>
      <c r="X1721" s="508"/>
      <c r="Y1721" s="508"/>
      <c r="Z1721" s="508"/>
      <c r="AA1721" s="508"/>
      <c r="AB1721" s="508"/>
      <c r="AC1721" s="508"/>
      <c r="AD1721" s="508"/>
      <c r="AE1721" s="508"/>
      <c r="AF1721" s="508"/>
      <c r="AG1721" s="508"/>
      <c r="AH1721" s="508"/>
      <c r="AI1721" s="508"/>
      <c r="AJ1721" s="508"/>
      <c r="AK1721" s="509">
        <f t="shared" si="342"/>
        <v>0</v>
      </c>
      <c r="AL1721" s="509">
        <f t="shared" si="343"/>
        <v>1</v>
      </c>
      <c r="AM1721" s="746">
        <f>IF(Tableau5[[#This Row],[N° pièce]]="",0,(Tableau5[[#This Row],[hors TVA]]+(Tableau5[[#This Row],[hors TVA]]*Tableau5[[#This Row],[Taux TVA]])-(Tableau5[[#This Row],[hors TVA]]*Tableau5[[#This Row],[Taux TVA]]*Tableau5[[#This Row],[Régime TVA Récupération:]]))*Tableau5[[#This Row],[Type 1]])</f>
        <v>0</v>
      </c>
      <c r="AN1721" s="746">
        <f t="shared" si="344"/>
        <v>0</v>
      </c>
      <c r="AO1721" s="746">
        <f t="shared" si="345"/>
        <v>0</v>
      </c>
      <c r="AP1721" s="255">
        <f t="shared" si="346"/>
        <v>0</v>
      </c>
      <c r="AQ1721" s="506">
        <f t="shared" si="347"/>
        <v>0</v>
      </c>
      <c r="AR1721" s="671"/>
      <c r="AS1721" s="512"/>
      <c r="AT1721" s="513"/>
      <c r="AU1721" s="753"/>
      <c r="AV1721" s="484"/>
      <c r="AW1721" s="484"/>
      <c r="AX1721" s="484"/>
      <c r="AY1721" s="484"/>
      <c r="AZ1721" s="484"/>
    </row>
    <row r="1722" spans="1:52" ht="15" hidden="1">
      <c r="A1722" s="750"/>
      <c r="B1722" s="694"/>
      <c r="C1722" s="695"/>
      <c r="D1722" s="696"/>
      <c r="E1722" s="697"/>
      <c r="F1722" s="697"/>
      <c r="G1722" s="697"/>
      <c r="H1722" s="698">
        <v>0.21</v>
      </c>
      <c r="I1722" s="698">
        <v>1</v>
      </c>
      <c r="J1722" s="699"/>
      <c r="K1722" s="775">
        <f t="shared" si="340"/>
        <v>0</v>
      </c>
      <c r="L1722" s="508">
        <v>1</v>
      </c>
      <c r="M1722" s="508"/>
      <c r="N1722" s="745">
        <f t="shared" si="341"/>
        <v>1</v>
      </c>
      <c r="O1722" s="508"/>
      <c r="P1722" s="508"/>
      <c r="Q1722" s="508"/>
      <c r="R1722" s="508"/>
      <c r="S1722" s="508"/>
      <c r="T1722" s="508"/>
      <c r="U1722" s="508"/>
      <c r="V1722" s="508"/>
      <c r="W1722" s="508"/>
      <c r="X1722" s="508"/>
      <c r="Y1722" s="508"/>
      <c r="Z1722" s="508"/>
      <c r="AA1722" s="508"/>
      <c r="AB1722" s="508"/>
      <c r="AC1722" s="508"/>
      <c r="AD1722" s="508"/>
      <c r="AE1722" s="508"/>
      <c r="AF1722" s="508"/>
      <c r="AG1722" s="508"/>
      <c r="AH1722" s="508"/>
      <c r="AI1722" s="508"/>
      <c r="AJ1722" s="508"/>
      <c r="AK1722" s="509">
        <f t="shared" si="342"/>
        <v>0</v>
      </c>
      <c r="AL1722" s="509">
        <f t="shared" si="343"/>
        <v>1</v>
      </c>
      <c r="AM1722" s="746">
        <f>IF(Tableau5[[#This Row],[N° pièce]]="",0,(Tableau5[[#This Row],[hors TVA]]+(Tableau5[[#This Row],[hors TVA]]*Tableau5[[#This Row],[Taux TVA]])-(Tableau5[[#This Row],[hors TVA]]*Tableau5[[#This Row],[Taux TVA]]*Tableau5[[#This Row],[Régime TVA Récupération:]]))*Tableau5[[#This Row],[Type 1]])</f>
        <v>0</v>
      </c>
      <c r="AN1722" s="746">
        <f t="shared" si="344"/>
        <v>0</v>
      </c>
      <c r="AO1722" s="746">
        <f t="shared" si="345"/>
        <v>0</v>
      </c>
      <c r="AP1722" s="255">
        <f t="shared" si="346"/>
        <v>0</v>
      </c>
      <c r="AQ1722" s="506">
        <f t="shared" si="347"/>
        <v>0</v>
      </c>
      <c r="AR1722" s="671"/>
      <c r="AS1722" s="512"/>
      <c r="AT1722" s="513"/>
      <c r="AU1722" s="753"/>
      <c r="AV1722" s="484"/>
      <c r="AW1722" s="484"/>
      <c r="AX1722" s="484"/>
      <c r="AY1722" s="484"/>
      <c r="AZ1722" s="484"/>
    </row>
    <row r="1723" spans="1:52" ht="15" hidden="1">
      <c r="A1723" s="750"/>
      <c r="B1723" s="694"/>
      <c r="C1723" s="695"/>
      <c r="D1723" s="696"/>
      <c r="E1723" s="697"/>
      <c r="F1723" s="697"/>
      <c r="G1723" s="697"/>
      <c r="H1723" s="698">
        <v>0.21</v>
      </c>
      <c r="I1723" s="698">
        <v>1</v>
      </c>
      <c r="J1723" s="699"/>
      <c r="K1723" s="775">
        <f t="shared" si="340"/>
        <v>0</v>
      </c>
      <c r="L1723" s="508">
        <v>1</v>
      </c>
      <c r="M1723" s="508"/>
      <c r="N1723" s="745">
        <f t="shared" si="341"/>
        <v>1</v>
      </c>
      <c r="O1723" s="508"/>
      <c r="P1723" s="508"/>
      <c r="Q1723" s="508"/>
      <c r="R1723" s="508"/>
      <c r="S1723" s="508"/>
      <c r="T1723" s="508"/>
      <c r="U1723" s="508"/>
      <c r="V1723" s="508"/>
      <c r="W1723" s="508"/>
      <c r="X1723" s="508"/>
      <c r="Y1723" s="508"/>
      <c r="Z1723" s="508"/>
      <c r="AA1723" s="508"/>
      <c r="AB1723" s="508"/>
      <c r="AC1723" s="508"/>
      <c r="AD1723" s="508"/>
      <c r="AE1723" s="508"/>
      <c r="AF1723" s="508"/>
      <c r="AG1723" s="508"/>
      <c r="AH1723" s="508"/>
      <c r="AI1723" s="508"/>
      <c r="AJ1723" s="508"/>
      <c r="AK1723" s="509">
        <f t="shared" si="342"/>
        <v>0</v>
      </c>
      <c r="AL1723" s="509">
        <f t="shared" si="343"/>
        <v>1</v>
      </c>
      <c r="AM1723" s="746">
        <f>IF(Tableau5[[#This Row],[N° pièce]]="",0,(Tableau5[[#This Row],[hors TVA]]+(Tableau5[[#This Row],[hors TVA]]*Tableau5[[#This Row],[Taux TVA]])-(Tableau5[[#This Row],[hors TVA]]*Tableau5[[#This Row],[Taux TVA]]*Tableau5[[#This Row],[Régime TVA Récupération:]]))*Tableau5[[#This Row],[Type 1]])</f>
        <v>0</v>
      </c>
      <c r="AN1723" s="746">
        <f t="shared" si="344"/>
        <v>0</v>
      </c>
      <c r="AO1723" s="746">
        <f t="shared" si="345"/>
        <v>0</v>
      </c>
      <c r="AP1723" s="255">
        <f t="shared" si="346"/>
        <v>0</v>
      </c>
      <c r="AQ1723" s="506">
        <f t="shared" si="347"/>
        <v>0</v>
      </c>
      <c r="AR1723" s="671"/>
      <c r="AS1723" s="512"/>
      <c r="AT1723" s="513"/>
      <c r="AU1723" s="753"/>
      <c r="AV1723" s="484"/>
      <c r="AW1723" s="484"/>
      <c r="AX1723" s="484"/>
      <c r="AY1723" s="484"/>
      <c r="AZ1723" s="484"/>
    </row>
    <row r="1724" spans="1:52" ht="15" hidden="1">
      <c r="A1724" s="750"/>
      <c r="B1724" s="694"/>
      <c r="C1724" s="695"/>
      <c r="D1724" s="696"/>
      <c r="E1724" s="697"/>
      <c r="F1724" s="697"/>
      <c r="G1724" s="697"/>
      <c r="H1724" s="698">
        <v>0.21</v>
      </c>
      <c r="I1724" s="698">
        <v>1</v>
      </c>
      <c r="J1724" s="699"/>
      <c r="K1724" s="775">
        <f t="shared" si="340"/>
        <v>0</v>
      </c>
      <c r="L1724" s="508">
        <v>1</v>
      </c>
      <c r="M1724" s="508"/>
      <c r="N1724" s="745">
        <f t="shared" si="341"/>
        <v>1</v>
      </c>
      <c r="O1724" s="508"/>
      <c r="P1724" s="508"/>
      <c r="Q1724" s="508"/>
      <c r="R1724" s="508"/>
      <c r="S1724" s="508"/>
      <c r="T1724" s="508"/>
      <c r="U1724" s="508"/>
      <c r="V1724" s="508"/>
      <c r="W1724" s="508"/>
      <c r="X1724" s="508"/>
      <c r="Y1724" s="508"/>
      <c r="Z1724" s="508"/>
      <c r="AA1724" s="508"/>
      <c r="AB1724" s="508"/>
      <c r="AC1724" s="508"/>
      <c r="AD1724" s="508"/>
      <c r="AE1724" s="508"/>
      <c r="AF1724" s="508"/>
      <c r="AG1724" s="508"/>
      <c r="AH1724" s="508"/>
      <c r="AI1724" s="508"/>
      <c r="AJ1724" s="508"/>
      <c r="AK1724" s="509">
        <f t="shared" si="342"/>
        <v>0</v>
      </c>
      <c r="AL1724" s="509">
        <f t="shared" si="343"/>
        <v>1</v>
      </c>
      <c r="AM1724" s="746">
        <f>IF(Tableau5[[#This Row],[N° pièce]]="",0,(Tableau5[[#This Row],[hors TVA]]+(Tableau5[[#This Row],[hors TVA]]*Tableau5[[#This Row],[Taux TVA]])-(Tableau5[[#This Row],[hors TVA]]*Tableau5[[#This Row],[Taux TVA]]*Tableau5[[#This Row],[Régime TVA Récupération:]]))*Tableau5[[#This Row],[Type 1]])</f>
        <v>0</v>
      </c>
      <c r="AN1724" s="746">
        <f t="shared" si="344"/>
        <v>0</v>
      </c>
      <c r="AO1724" s="746">
        <f t="shared" si="345"/>
        <v>0</v>
      </c>
      <c r="AP1724" s="255">
        <f t="shared" si="346"/>
        <v>0</v>
      </c>
      <c r="AQ1724" s="506">
        <f t="shared" si="347"/>
        <v>0</v>
      </c>
      <c r="AR1724" s="671"/>
      <c r="AS1724" s="512"/>
      <c r="AT1724" s="513"/>
      <c r="AU1724" s="753"/>
      <c r="AV1724" s="484"/>
      <c r="AW1724" s="484"/>
      <c r="AX1724" s="484"/>
      <c r="AY1724" s="484"/>
      <c r="AZ1724" s="484"/>
    </row>
    <row r="1725" spans="1:52" ht="15" hidden="1">
      <c r="A1725" s="750"/>
      <c r="B1725" s="694"/>
      <c r="C1725" s="695"/>
      <c r="D1725" s="696"/>
      <c r="E1725" s="697"/>
      <c r="F1725" s="697"/>
      <c r="G1725" s="697"/>
      <c r="H1725" s="698">
        <v>0.21</v>
      </c>
      <c r="I1725" s="698">
        <v>1</v>
      </c>
      <c r="J1725" s="699"/>
      <c r="K1725" s="775">
        <f t="shared" si="340"/>
        <v>0</v>
      </c>
      <c r="L1725" s="508">
        <v>1</v>
      </c>
      <c r="M1725" s="508"/>
      <c r="N1725" s="745">
        <f t="shared" si="341"/>
        <v>1</v>
      </c>
      <c r="O1725" s="508"/>
      <c r="P1725" s="508"/>
      <c r="Q1725" s="508"/>
      <c r="R1725" s="508"/>
      <c r="S1725" s="508"/>
      <c r="T1725" s="508"/>
      <c r="U1725" s="508"/>
      <c r="V1725" s="508"/>
      <c r="W1725" s="508"/>
      <c r="X1725" s="508"/>
      <c r="Y1725" s="508"/>
      <c r="Z1725" s="508"/>
      <c r="AA1725" s="508"/>
      <c r="AB1725" s="508"/>
      <c r="AC1725" s="508"/>
      <c r="AD1725" s="508"/>
      <c r="AE1725" s="508"/>
      <c r="AF1725" s="508"/>
      <c r="AG1725" s="508"/>
      <c r="AH1725" s="508"/>
      <c r="AI1725" s="508"/>
      <c r="AJ1725" s="508"/>
      <c r="AK1725" s="509">
        <f t="shared" si="342"/>
        <v>0</v>
      </c>
      <c r="AL1725" s="509">
        <f t="shared" si="343"/>
        <v>1</v>
      </c>
      <c r="AM1725" s="746">
        <f>IF(Tableau5[[#This Row],[N° pièce]]="",0,(Tableau5[[#This Row],[hors TVA]]+(Tableau5[[#This Row],[hors TVA]]*Tableau5[[#This Row],[Taux TVA]])-(Tableau5[[#This Row],[hors TVA]]*Tableau5[[#This Row],[Taux TVA]]*Tableau5[[#This Row],[Régime TVA Récupération:]]))*Tableau5[[#This Row],[Type 1]])</f>
        <v>0</v>
      </c>
      <c r="AN1725" s="746">
        <f t="shared" si="344"/>
        <v>0</v>
      </c>
      <c r="AO1725" s="746">
        <f t="shared" si="345"/>
        <v>0</v>
      </c>
      <c r="AP1725" s="255">
        <f t="shared" si="346"/>
        <v>0</v>
      </c>
      <c r="AQ1725" s="506">
        <f t="shared" si="347"/>
        <v>0</v>
      </c>
      <c r="AR1725" s="671"/>
      <c r="AS1725" s="512"/>
      <c r="AT1725" s="513"/>
      <c r="AU1725" s="753"/>
      <c r="AV1725" s="484"/>
      <c r="AW1725" s="484"/>
      <c r="AX1725" s="484"/>
      <c r="AY1725" s="484"/>
      <c r="AZ1725" s="484"/>
    </row>
    <row r="1726" spans="1:52" ht="15" hidden="1">
      <c r="A1726" s="750"/>
      <c r="B1726" s="694"/>
      <c r="C1726" s="695"/>
      <c r="D1726" s="696"/>
      <c r="E1726" s="697"/>
      <c r="F1726" s="697"/>
      <c r="G1726" s="697"/>
      <c r="H1726" s="698">
        <v>0.21</v>
      </c>
      <c r="I1726" s="698">
        <v>1</v>
      </c>
      <c r="J1726" s="699"/>
      <c r="K1726" s="775">
        <f t="shared" si="340"/>
        <v>0</v>
      </c>
      <c r="L1726" s="508">
        <v>1</v>
      </c>
      <c r="M1726" s="508"/>
      <c r="N1726" s="745">
        <f t="shared" si="341"/>
        <v>1</v>
      </c>
      <c r="O1726" s="508"/>
      <c r="P1726" s="508"/>
      <c r="Q1726" s="508"/>
      <c r="R1726" s="508"/>
      <c r="S1726" s="508"/>
      <c r="T1726" s="508"/>
      <c r="U1726" s="508"/>
      <c r="V1726" s="508"/>
      <c r="W1726" s="508"/>
      <c r="X1726" s="508"/>
      <c r="Y1726" s="508"/>
      <c r="Z1726" s="508"/>
      <c r="AA1726" s="508"/>
      <c r="AB1726" s="508"/>
      <c r="AC1726" s="508"/>
      <c r="AD1726" s="508"/>
      <c r="AE1726" s="508"/>
      <c r="AF1726" s="508"/>
      <c r="AG1726" s="508"/>
      <c r="AH1726" s="508"/>
      <c r="AI1726" s="508"/>
      <c r="AJ1726" s="508"/>
      <c r="AK1726" s="509">
        <f t="shared" si="342"/>
        <v>0</v>
      </c>
      <c r="AL1726" s="509">
        <f t="shared" si="343"/>
        <v>1</v>
      </c>
      <c r="AM1726" s="746">
        <f>IF(Tableau5[[#This Row],[N° pièce]]="",0,(Tableau5[[#This Row],[hors TVA]]+(Tableau5[[#This Row],[hors TVA]]*Tableau5[[#This Row],[Taux TVA]])-(Tableau5[[#This Row],[hors TVA]]*Tableau5[[#This Row],[Taux TVA]]*Tableau5[[#This Row],[Régime TVA Récupération:]]))*Tableau5[[#This Row],[Type 1]])</f>
        <v>0</v>
      </c>
      <c r="AN1726" s="746">
        <f t="shared" si="344"/>
        <v>0</v>
      </c>
      <c r="AO1726" s="746">
        <f t="shared" si="345"/>
        <v>0</v>
      </c>
      <c r="AP1726" s="255">
        <f t="shared" si="346"/>
        <v>0</v>
      </c>
      <c r="AQ1726" s="506">
        <f t="shared" si="347"/>
        <v>0</v>
      </c>
      <c r="AR1726" s="671"/>
      <c r="AS1726" s="512"/>
      <c r="AT1726" s="513"/>
      <c r="AU1726" s="753"/>
      <c r="AV1726" s="484"/>
      <c r="AW1726" s="484"/>
      <c r="AX1726" s="484"/>
      <c r="AY1726" s="484"/>
      <c r="AZ1726" s="484"/>
    </row>
    <row r="1727" spans="1:52" ht="15" hidden="1">
      <c r="A1727" s="750"/>
      <c r="B1727" s="694"/>
      <c r="C1727" s="695"/>
      <c r="D1727" s="696"/>
      <c r="E1727" s="697"/>
      <c r="F1727" s="697"/>
      <c r="G1727" s="697"/>
      <c r="H1727" s="698">
        <v>0.21</v>
      </c>
      <c r="I1727" s="698">
        <v>1</v>
      </c>
      <c r="J1727" s="699"/>
      <c r="K1727" s="775">
        <f t="shared" si="340"/>
        <v>0</v>
      </c>
      <c r="L1727" s="508">
        <v>1</v>
      </c>
      <c r="M1727" s="508"/>
      <c r="N1727" s="745">
        <f t="shared" si="341"/>
        <v>1</v>
      </c>
      <c r="O1727" s="508"/>
      <c r="P1727" s="508"/>
      <c r="Q1727" s="508"/>
      <c r="R1727" s="508"/>
      <c r="S1727" s="508"/>
      <c r="T1727" s="508"/>
      <c r="U1727" s="508"/>
      <c r="V1727" s="508"/>
      <c r="W1727" s="508"/>
      <c r="X1727" s="508"/>
      <c r="Y1727" s="508"/>
      <c r="Z1727" s="508"/>
      <c r="AA1727" s="508"/>
      <c r="AB1727" s="508"/>
      <c r="AC1727" s="508"/>
      <c r="AD1727" s="508"/>
      <c r="AE1727" s="508"/>
      <c r="AF1727" s="508"/>
      <c r="AG1727" s="508"/>
      <c r="AH1727" s="508"/>
      <c r="AI1727" s="508"/>
      <c r="AJ1727" s="508"/>
      <c r="AK1727" s="509">
        <f t="shared" si="342"/>
        <v>0</v>
      </c>
      <c r="AL1727" s="509">
        <f t="shared" si="343"/>
        <v>1</v>
      </c>
      <c r="AM1727" s="746">
        <f>IF(Tableau5[[#This Row],[N° pièce]]="",0,(Tableau5[[#This Row],[hors TVA]]+(Tableau5[[#This Row],[hors TVA]]*Tableau5[[#This Row],[Taux TVA]])-(Tableau5[[#This Row],[hors TVA]]*Tableau5[[#This Row],[Taux TVA]]*Tableau5[[#This Row],[Régime TVA Récupération:]]))*Tableau5[[#This Row],[Type 1]])</f>
        <v>0</v>
      </c>
      <c r="AN1727" s="746">
        <f t="shared" si="344"/>
        <v>0</v>
      </c>
      <c r="AO1727" s="746">
        <f t="shared" si="345"/>
        <v>0</v>
      </c>
      <c r="AP1727" s="255">
        <f t="shared" si="346"/>
        <v>0</v>
      </c>
      <c r="AQ1727" s="506">
        <f t="shared" si="347"/>
        <v>0</v>
      </c>
      <c r="AR1727" s="671"/>
      <c r="AS1727" s="512"/>
      <c r="AT1727" s="513"/>
      <c r="AU1727" s="753"/>
      <c r="AV1727" s="484"/>
      <c r="AW1727" s="484"/>
      <c r="AX1727" s="484"/>
      <c r="AY1727" s="484"/>
      <c r="AZ1727" s="484"/>
    </row>
    <row r="1728" spans="1:52" ht="15" hidden="1">
      <c r="A1728" s="750"/>
      <c r="B1728" s="694"/>
      <c r="C1728" s="695"/>
      <c r="D1728" s="696"/>
      <c r="E1728" s="697"/>
      <c r="F1728" s="697"/>
      <c r="G1728" s="697"/>
      <c r="H1728" s="698">
        <v>0.21</v>
      </c>
      <c r="I1728" s="698">
        <v>1</v>
      </c>
      <c r="J1728" s="699"/>
      <c r="K1728" s="775">
        <f t="shared" si="340"/>
        <v>0</v>
      </c>
      <c r="L1728" s="508">
        <v>1</v>
      </c>
      <c r="M1728" s="508"/>
      <c r="N1728" s="745">
        <f t="shared" si="341"/>
        <v>1</v>
      </c>
      <c r="O1728" s="508"/>
      <c r="P1728" s="508"/>
      <c r="Q1728" s="508"/>
      <c r="R1728" s="508"/>
      <c r="S1728" s="508"/>
      <c r="T1728" s="508"/>
      <c r="U1728" s="508"/>
      <c r="V1728" s="508"/>
      <c r="W1728" s="508"/>
      <c r="X1728" s="508"/>
      <c r="Y1728" s="508"/>
      <c r="Z1728" s="508"/>
      <c r="AA1728" s="508"/>
      <c r="AB1728" s="508"/>
      <c r="AC1728" s="508"/>
      <c r="AD1728" s="508"/>
      <c r="AE1728" s="508"/>
      <c r="AF1728" s="508"/>
      <c r="AG1728" s="508"/>
      <c r="AH1728" s="508"/>
      <c r="AI1728" s="508"/>
      <c r="AJ1728" s="508"/>
      <c r="AK1728" s="509">
        <f t="shared" si="342"/>
        <v>0</v>
      </c>
      <c r="AL1728" s="509">
        <f t="shared" si="343"/>
        <v>1</v>
      </c>
      <c r="AM1728" s="746">
        <f>IF(Tableau5[[#This Row],[N° pièce]]="",0,(Tableau5[[#This Row],[hors TVA]]+(Tableau5[[#This Row],[hors TVA]]*Tableau5[[#This Row],[Taux TVA]])-(Tableau5[[#This Row],[hors TVA]]*Tableau5[[#This Row],[Taux TVA]]*Tableau5[[#This Row],[Régime TVA Récupération:]]))*Tableau5[[#This Row],[Type 1]])</f>
        <v>0</v>
      </c>
      <c r="AN1728" s="746">
        <f t="shared" si="344"/>
        <v>0</v>
      </c>
      <c r="AO1728" s="746">
        <f t="shared" si="345"/>
        <v>0</v>
      </c>
      <c r="AP1728" s="255">
        <f t="shared" si="346"/>
        <v>0</v>
      </c>
      <c r="AQ1728" s="506">
        <f t="shared" si="347"/>
        <v>0</v>
      </c>
      <c r="AR1728" s="671"/>
      <c r="AS1728" s="512"/>
      <c r="AT1728" s="513"/>
      <c r="AU1728" s="753"/>
      <c r="AV1728" s="484"/>
      <c r="AW1728" s="484"/>
      <c r="AX1728" s="484"/>
      <c r="AY1728" s="484"/>
      <c r="AZ1728" s="484"/>
    </row>
    <row r="1729" spans="1:52" ht="15" hidden="1">
      <c r="A1729" s="750"/>
      <c r="B1729" s="694"/>
      <c r="C1729" s="695"/>
      <c r="D1729" s="696"/>
      <c r="E1729" s="697"/>
      <c r="F1729" s="697"/>
      <c r="G1729" s="697"/>
      <c r="H1729" s="698">
        <v>0.21</v>
      </c>
      <c r="I1729" s="698">
        <v>1</v>
      </c>
      <c r="J1729" s="699"/>
      <c r="K1729" s="775">
        <f t="shared" si="340"/>
        <v>0</v>
      </c>
      <c r="L1729" s="508">
        <v>1</v>
      </c>
      <c r="M1729" s="508"/>
      <c r="N1729" s="745">
        <f t="shared" si="341"/>
        <v>1</v>
      </c>
      <c r="O1729" s="508"/>
      <c r="P1729" s="508"/>
      <c r="Q1729" s="508"/>
      <c r="R1729" s="508"/>
      <c r="S1729" s="508"/>
      <c r="T1729" s="508"/>
      <c r="U1729" s="508"/>
      <c r="V1729" s="508"/>
      <c r="W1729" s="508"/>
      <c r="X1729" s="508"/>
      <c r="Y1729" s="508"/>
      <c r="Z1729" s="508"/>
      <c r="AA1729" s="508"/>
      <c r="AB1729" s="508"/>
      <c r="AC1729" s="508"/>
      <c r="AD1729" s="508"/>
      <c r="AE1729" s="508"/>
      <c r="AF1729" s="508"/>
      <c r="AG1729" s="508"/>
      <c r="AH1729" s="508"/>
      <c r="AI1729" s="508"/>
      <c r="AJ1729" s="508"/>
      <c r="AK1729" s="509">
        <f t="shared" si="342"/>
        <v>0</v>
      </c>
      <c r="AL1729" s="509">
        <f t="shared" si="343"/>
        <v>1</v>
      </c>
      <c r="AM1729" s="746">
        <f>IF(Tableau5[[#This Row],[N° pièce]]="",0,(Tableau5[[#This Row],[hors TVA]]+(Tableau5[[#This Row],[hors TVA]]*Tableau5[[#This Row],[Taux TVA]])-(Tableau5[[#This Row],[hors TVA]]*Tableau5[[#This Row],[Taux TVA]]*Tableau5[[#This Row],[Régime TVA Récupération:]]))*Tableau5[[#This Row],[Type 1]])</f>
        <v>0</v>
      </c>
      <c r="AN1729" s="746">
        <f t="shared" si="344"/>
        <v>0</v>
      </c>
      <c r="AO1729" s="746">
        <f t="shared" si="345"/>
        <v>0</v>
      </c>
      <c r="AP1729" s="255">
        <f t="shared" si="346"/>
        <v>0</v>
      </c>
      <c r="AQ1729" s="506">
        <f t="shared" si="347"/>
        <v>0</v>
      </c>
      <c r="AR1729" s="671"/>
      <c r="AS1729" s="512"/>
      <c r="AT1729" s="513"/>
      <c r="AU1729" s="753"/>
      <c r="AV1729" s="484"/>
      <c r="AW1729" s="484"/>
      <c r="AX1729" s="484"/>
      <c r="AY1729" s="484"/>
      <c r="AZ1729" s="484"/>
    </row>
    <row r="1730" spans="1:52" ht="15" hidden="1">
      <c r="A1730" s="750"/>
      <c r="B1730" s="694"/>
      <c r="C1730" s="695"/>
      <c r="D1730" s="696"/>
      <c r="E1730" s="697"/>
      <c r="F1730" s="697"/>
      <c r="G1730" s="697"/>
      <c r="H1730" s="698">
        <v>0.21</v>
      </c>
      <c r="I1730" s="698">
        <v>1</v>
      </c>
      <c r="J1730" s="699"/>
      <c r="K1730" s="775">
        <f t="shared" si="340"/>
        <v>0</v>
      </c>
      <c r="L1730" s="508">
        <v>1</v>
      </c>
      <c r="M1730" s="508"/>
      <c r="N1730" s="745">
        <f t="shared" si="341"/>
        <v>1</v>
      </c>
      <c r="O1730" s="508"/>
      <c r="P1730" s="508"/>
      <c r="Q1730" s="508"/>
      <c r="R1730" s="508"/>
      <c r="S1730" s="508"/>
      <c r="T1730" s="508"/>
      <c r="U1730" s="508"/>
      <c r="V1730" s="508"/>
      <c r="W1730" s="508"/>
      <c r="X1730" s="508"/>
      <c r="Y1730" s="508"/>
      <c r="Z1730" s="508"/>
      <c r="AA1730" s="508"/>
      <c r="AB1730" s="508"/>
      <c r="AC1730" s="508"/>
      <c r="AD1730" s="508"/>
      <c r="AE1730" s="508"/>
      <c r="AF1730" s="508"/>
      <c r="AG1730" s="508"/>
      <c r="AH1730" s="508"/>
      <c r="AI1730" s="508"/>
      <c r="AJ1730" s="508"/>
      <c r="AK1730" s="509">
        <f t="shared" si="342"/>
        <v>0</v>
      </c>
      <c r="AL1730" s="509">
        <f t="shared" si="343"/>
        <v>1</v>
      </c>
      <c r="AM1730" s="746">
        <f>IF(Tableau5[[#This Row],[N° pièce]]="",0,(Tableau5[[#This Row],[hors TVA]]+(Tableau5[[#This Row],[hors TVA]]*Tableau5[[#This Row],[Taux TVA]])-(Tableau5[[#This Row],[hors TVA]]*Tableau5[[#This Row],[Taux TVA]]*Tableau5[[#This Row],[Régime TVA Récupération:]]))*Tableau5[[#This Row],[Type 1]])</f>
        <v>0</v>
      </c>
      <c r="AN1730" s="746">
        <f t="shared" si="344"/>
        <v>0</v>
      </c>
      <c r="AO1730" s="746">
        <f t="shared" si="345"/>
        <v>0</v>
      </c>
      <c r="AP1730" s="255">
        <f t="shared" si="346"/>
        <v>0</v>
      </c>
      <c r="AQ1730" s="506">
        <f t="shared" si="347"/>
        <v>0</v>
      </c>
      <c r="AR1730" s="671"/>
      <c r="AS1730" s="512"/>
      <c r="AT1730" s="513"/>
      <c r="AU1730" s="753"/>
      <c r="AV1730" s="484"/>
      <c r="AW1730" s="484"/>
      <c r="AX1730" s="484"/>
      <c r="AY1730" s="484"/>
      <c r="AZ1730" s="484"/>
    </row>
    <row r="1731" spans="1:52" ht="15" hidden="1">
      <c r="A1731" s="750"/>
      <c r="B1731" s="694"/>
      <c r="C1731" s="695"/>
      <c r="D1731" s="696"/>
      <c r="E1731" s="697"/>
      <c r="F1731" s="697"/>
      <c r="G1731" s="697"/>
      <c r="H1731" s="698">
        <v>0.21</v>
      </c>
      <c r="I1731" s="698">
        <v>1</v>
      </c>
      <c r="J1731" s="699"/>
      <c r="K1731" s="775">
        <f t="shared" si="340"/>
        <v>0</v>
      </c>
      <c r="L1731" s="508">
        <v>1</v>
      </c>
      <c r="M1731" s="508"/>
      <c r="N1731" s="745">
        <f t="shared" si="341"/>
        <v>1</v>
      </c>
      <c r="O1731" s="508"/>
      <c r="P1731" s="508"/>
      <c r="Q1731" s="508"/>
      <c r="R1731" s="508"/>
      <c r="S1731" s="508"/>
      <c r="T1731" s="508"/>
      <c r="U1731" s="508"/>
      <c r="V1731" s="508"/>
      <c r="W1731" s="508"/>
      <c r="X1731" s="508"/>
      <c r="Y1731" s="508"/>
      <c r="Z1731" s="508"/>
      <c r="AA1731" s="508"/>
      <c r="AB1731" s="508"/>
      <c r="AC1731" s="508"/>
      <c r="AD1731" s="508"/>
      <c r="AE1731" s="508"/>
      <c r="AF1731" s="508"/>
      <c r="AG1731" s="508"/>
      <c r="AH1731" s="508"/>
      <c r="AI1731" s="508"/>
      <c r="AJ1731" s="508"/>
      <c r="AK1731" s="509">
        <f t="shared" si="342"/>
        <v>0</v>
      </c>
      <c r="AL1731" s="509">
        <f t="shared" si="343"/>
        <v>1</v>
      </c>
      <c r="AM1731" s="746">
        <f>IF(Tableau5[[#This Row],[N° pièce]]="",0,(Tableau5[[#This Row],[hors TVA]]+(Tableau5[[#This Row],[hors TVA]]*Tableau5[[#This Row],[Taux TVA]])-(Tableau5[[#This Row],[hors TVA]]*Tableau5[[#This Row],[Taux TVA]]*Tableau5[[#This Row],[Régime TVA Récupération:]]))*Tableau5[[#This Row],[Type 1]])</f>
        <v>0</v>
      </c>
      <c r="AN1731" s="746">
        <f t="shared" si="344"/>
        <v>0</v>
      </c>
      <c r="AO1731" s="746">
        <f t="shared" si="345"/>
        <v>0</v>
      </c>
      <c r="AP1731" s="255">
        <f t="shared" si="346"/>
        <v>0</v>
      </c>
      <c r="AQ1731" s="506">
        <f t="shared" si="347"/>
        <v>0</v>
      </c>
      <c r="AR1731" s="671"/>
      <c r="AS1731" s="512"/>
      <c r="AT1731" s="513"/>
      <c r="AU1731" s="753"/>
      <c r="AV1731" s="484"/>
      <c r="AW1731" s="484"/>
      <c r="AX1731" s="484"/>
      <c r="AY1731" s="484"/>
      <c r="AZ1731" s="484"/>
    </row>
    <row r="1732" spans="1:52" ht="15" hidden="1">
      <c r="A1732" s="750"/>
      <c r="B1732" s="694"/>
      <c r="C1732" s="695"/>
      <c r="D1732" s="696"/>
      <c r="E1732" s="697"/>
      <c r="F1732" s="697"/>
      <c r="G1732" s="697"/>
      <c r="H1732" s="698">
        <v>0.21</v>
      </c>
      <c r="I1732" s="698">
        <v>1</v>
      </c>
      <c r="J1732" s="699"/>
      <c r="K1732" s="775">
        <f t="shared" si="340"/>
        <v>0</v>
      </c>
      <c r="L1732" s="508">
        <v>1</v>
      </c>
      <c r="M1732" s="508"/>
      <c r="N1732" s="745">
        <f t="shared" si="341"/>
        <v>1</v>
      </c>
      <c r="O1732" s="508"/>
      <c r="P1732" s="508"/>
      <c r="Q1732" s="508"/>
      <c r="R1732" s="508"/>
      <c r="S1732" s="508"/>
      <c r="T1732" s="508"/>
      <c r="U1732" s="508"/>
      <c r="V1732" s="508"/>
      <c r="W1732" s="508"/>
      <c r="X1732" s="508"/>
      <c r="Y1732" s="508"/>
      <c r="Z1732" s="508"/>
      <c r="AA1732" s="508"/>
      <c r="AB1732" s="508"/>
      <c r="AC1732" s="508"/>
      <c r="AD1732" s="508"/>
      <c r="AE1732" s="508"/>
      <c r="AF1732" s="508"/>
      <c r="AG1732" s="508"/>
      <c r="AH1732" s="508"/>
      <c r="AI1732" s="508"/>
      <c r="AJ1732" s="508"/>
      <c r="AK1732" s="509">
        <f t="shared" si="342"/>
        <v>0</v>
      </c>
      <c r="AL1732" s="509">
        <f t="shared" si="343"/>
        <v>1</v>
      </c>
      <c r="AM1732" s="746">
        <f>IF(Tableau5[[#This Row],[N° pièce]]="",0,(Tableau5[[#This Row],[hors TVA]]+(Tableau5[[#This Row],[hors TVA]]*Tableau5[[#This Row],[Taux TVA]])-(Tableau5[[#This Row],[hors TVA]]*Tableau5[[#This Row],[Taux TVA]]*Tableau5[[#This Row],[Régime TVA Récupération:]]))*Tableau5[[#This Row],[Type 1]])</f>
        <v>0</v>
      </c>
      <c r="AN1732" s="746">
        <f t="shared" si="344"/>
        <v>0</v>
      </c>
      <c r="AO1732" s="746">
        <f t="shared" si="345"/>
        <v>0</v>
      </c>
      <c r="AP1732" s="255">
        <f t="shared" si="346"/>
        <v>0</v>
      </c>
      <c r="AQ1732" s="506">
        <f t="shared" si="347"/>
        <v>0</v>
      </c>
      <c r="AR1732" s="671"/>
      <c r="AS1732" s="512"/>
      <c r="AT1732" s="513"/>
      <c r="AU1732" s="753"/>
      <c r="AV1732" s="484"/>
      <c r="AW1732" s="484"/>
      <c r="AX1732" s="484"/>
      <c r="AY1732" s="484"/>
      <c r="AZ1732" s="484"/>
    </row>
    <row r="1733" spans="1:52" ht="15" hidden="1">
      <c r="A1733" s="750"/>
      <c r="B1733" s="694"/>
      <c r="C1733" s="695"/>
      <c r="D1733" s="696"/>
      <c r="E1733" s="697"/>
      <c r="F1733" s="697"/>
      <c r="G1733" s="697"/>
      <c r="H1733" s="698">
        <v>0.21</v>
      </c>
      <c r="I1733" s="698">
        <v>1</v>
      </c>
      <c r="J1733" s="699"/>
      <c r="K1733" s="775">
        <f t="shared" si="340"/>
        <v>0</v>
      </c>
      <c r="L1733" s="508">
        <v>1</v>
      </c>
      <c r="M1733" s="508"/>
      <c r="N1733" s="745">
        <f t="shared" si="341"/>
        <v>1</v>
      </c>
      <c r="O1733" s="508"/>
      <c r="P1733" s="508"/>
      <c r="Q1733" s="508"/>
      <c r="R1733" s="508"/>
      <c r="S1733" s="508"/>
      <c r="T1733" s="508"/>
      <c r="U1733" s="508"/>
      <c r="V1733" s="508"/>
      <c r="W1733" s="508"/>
      <c r="X1733" s="508"/>
      <c r="Y1733" s="508"/>
      <c r="Z1733" s="508"/>
      <c r="AA1733" s="508"/>
      <c r="AB1733" s="508"/>
      <c r="AC1733" s="508"/>
      <c r="AD1733" s="508"/>
      <c r="AE1733" s="508"/>
      <c r="AF1733" s="508"/>
      <c r="AG1733" s="508"/>
      <c r="AH1733" s="508"/>
      <c r="AI1733" s="508"/>
      <c r="AJ1733" s="508"/>
      <c r="AK1733" s="509">
        <f t="shared" si="342"/>
        <v>0</v>
      </c>
      <c r="AL1733" s="509">
        <f t="shared" si="343"/>
        <v>1</v>
      </c>
      <c r="AM1733" s="746">
        <f>IF(Tableau5[[#This Row],[N° pièce]]="",0,(Tableau5[[#This Row],[hors TVA]]+(Tableau5[[#This Row],[hors TVA]]*Tableau5[[#This Row],[Taux TVA]])-(Tableau5[[#This Row],[hors TVA]]*Tableau5[[#This Row],[Taux TVA]]*Tableau5[[#This Row],[Régime TVA Récupération:]]))*Tableau5[[#This Row],[Type 1]])</f>
        <v>0</v>
      </c>
      <c r="AN1733" s="746">
        <f t="shared" si="344"/>
        <v>0</v>
      </c>
      <c r="AO1733" s="746">
        <f t="shared" si="345"/>
        <v>0</v>
      </c>
      <c r="AP1733" s="255">
        <f t="shared" si="346"/>
        <v>0</v>
      </c>
      <c r="AQ1733" s="506">
        <f t="shared" si="347"/>
        <v>0</v>
      </c>
      <c r="AR1733" s="671"/>
      <c r="AS1733" s="512"/>
      <c r="AT1733" s="513"/>
      <c r="AU1733" s="753"/>
      <c r="AV1733" s="484"/>
      <c r="AW1733" s="484"/>
      <c r="AX1733" s="484"/>
      <c r="AY1733" s="484"/>
      <c r="AZ1733" s="484"/>
    </row>
    <row r="1734" spans="1:52" ht="15" hidden="1">
      <c r="A1734" s="750"/>
      <c r="B1734" s="694"/>
      <c r="C1734" s="695"/>
      <c r="D1734" s="696"/>
      <c r="E1734" s="697"/>
      <c r="F1734" s="697"/>
      <c r="G1734" s="697"/>
      <c r="H1734" s="698">
        <v>0.21</v>
      </c>
      <c r="I1734" s="698">
        <v>1</v>
      </c>
      <c r="J1734" s="699"/>
      <c r="K1734" s="775">
        <f t="shared" si="340"/>
        <v>0</v>
      </c>
      <c r="L1734" s="508">
        <v>1</v>
      </c>
      <c r="M1734" s="508"/>
      <c r="N1734" s="745">
        <f t="shared" si="341"/>
        <v>1</v>
      </c>
      <c r="O1734" s="508"/>
      <c r="P1734" s="508"/>
      <c r="Q1734" s="508"/>
      <c r="R1734" s="508"/>
      <c r="S1734" s="508"/>
      <c r="T1734" s="508"/>
      <c r="U1734" s="508"/>
      <c r="V1734" s="508"/>
      <c r="W1734" s="508"/>
      <c r="X1734" s="508"/>
      <c r="Y1734" s="508"/>
      <c r="Z1734" s="508"/>
      <c r="AA1734" s="508"/>
      <c r="AB1734" s="508"/>
      <c r="AC1734" s="508"/>
      <c r="AD1734" s="508"/>
      <c r="AE1734" s="508"/>
      <c r="AF1734" s="508"/>
      <c r="AG1734" s="508"/>
      <c r="AH1734" s="508"/>
      <c r="AI1734" s="508"/>
      <c r="AJ1734" s="508"/>
      <c r="AK1734" s="509">
        <f t="shared" si="342"/>
        <v>0</v>
      </c>
      <c r="AL1734" s="509">
        <f t="shared" si="343"/>
        <v>1</v>
      </c>
      <c r="AM1734" s="746">
        <f>IF(Tableau5[[#This Row],[N° pièce]]="",0,(Tableau5[[#This Row],[hors TVA]]+(Tableau5[[#This Row],[hors TVA]]*Tableau5[[#This Row],[Taux TVA]])-(Tableau5[[#This Row],[hors TVA]]*Tableau5[[#This Row],[Taux TVA]]*Tableau5[[#This Row],[Régime TVA Récupération:]]))*Tableau5[[#This Row],[Type 1]])</f>
        <v>0</v>
      </c>
      <c r="AN1734" s="746">
        <f t="shared" si="344"/>
        <v>0</v>
      </c>
      <c r="AO1734" s="746">
        <f t="shared" si="345"/>
        <v>0</v>
      </c>
      <c r="AP1734" s="255">
        <f t="shared" si="346"/>
        <v>0</v>
      </c>
      <c r="AQ1734" s="506">
        <f t="shared" si="347"/>
        <v>0</v>
      </c>
      <c r="AR1734" s="671"/>
      <c r="AS1734" s="512"/>
      <c r="AT1734" s="513"/>
      <c r="AU1734" s="753"/>
      <c r="AV1734" s="484"/>
      <c r="AW1734" s="484"/>
      <c r="AX1734" s="484"/>
      <c r="AY1734" s="484"/>
      <c r="AZ1734" s="484"/>
    </row>
    <row r="1735" spans="1:52" ht="15" hidden="1">
      <c r="A1735" s="750"/>
      <c r="B1735" s="694"/>
      <c r="C1735" s="695"/>
      <c r="D1735" s="696"/>
      <c r="E1735" s="697"/>
      <c r="F1735" s="697"/>
      <c r="G1735" s="697"/>
      <c r="H1735" s="698">
        <v>0.21</v>
      </c>
      <c r="I1735" s="698">
        <v>1</v>
      </c>
      <c r="J1735" s="699"/>
      <c r="K1735" s="775">
        <f t="shared" si="340"/>
        <v>0</v>
      </c>
      <c r="L1735" s="508">
        <v>1</v>
      </c>
      <c r="M1735" s="508"/>
      <c r="N1735" s="745">
        <f t="shared" si="341"/>
        <v>1</v>
      </c>
      <c r="O1735" s="508"/>
      <c r="P1735" s="508"/>
      <c r="Q1735" s="508"/>
      <c r="R1735" s="508"/>
      <c r="S1735" s="508"/>
      <c r="T1735" s="508"/>
      <c r="U1735" s="508"/>
      <c r="V1735" s="508"/>
      <c r="W1735" s="508"/>
      <c r="X1735" s="508"/>
      <c r="Y1735" s="508"/>
      <c r="Z1735" s="508"/>
      <c r="AA1735" s="508"/>
      <c r="AB1735" s="508"/>
      <c r="AC1735" s="508"/>
      <c r="AD1735" s="508"/>
      <c r="AE1735" s="508"/>
      <c r="AF1735" s="508"/>
      <c r="AG1735" s="508"/>
      <c r="AH1735" s="508"/>
      <c r="AI1735" s="508"/>
      <c r="AJ1735" s="508"/>
      <c r="AK1735" s="509">
        <f t="shared" si="342"/>
        <v>0</v>
      </c>
      <c r="AL1735" s="509">
        <f t="shared" si="343"/>
        <v>1</v>
      </c>
      <c r="AM1735" s="746">
        <f>IF(Tableau5[[#This Row],[N° pièce]]="",0,(Tableau5[[#This Row],[hors TVA]]+(Tableau5[[#This Row],[hors TVA]]*Tableau5[[#This Row],[Taux TVA]])-(Tableau5[[#This Row],[hors TVA]]*Tableau5[[#This Row],[Taux TVA]]*Tableau5[[#This Row],[Régime TVA Récupération:]]))*Tableau5[[#This Row],[Type 1]])</f>
        <v>0</v>
      </c>
      <c r="AN1735" s="746">
        <f t="shared" si="344"/>
        <v>0</v>
      </c>
      <c r="AO1735" s="746">
        <f t="shared" si="345"/>
        <v>0</v>
      </c>
      <c r="AP1735" s="255">
        <f t="shared" si="346"/>
        <v>0</v>
      </c>
      <c r="AQ1735" s="506">
        <f t="shared" si="347"/>
        <v>0</v>
      </c>
      <c r="AR1735" s="671"/>
      <c r="AS1735" s="512"/>
      <c r="AT1735" s="513"/>
      <c r="AU1735" s="753"/>
      <c r="AV1735" s="484"/>
      <c r="AW1735" s="484"/>
      <c r="AX1735" s="484"/>
      <c r="AY1735" s="484"/>
      <c r="AZ1735" s="484"/>
    </row>
    <row r="1736" spans="1:52" ht="15" hidden="1">
      <c r="A1736" s="750"/>
      <c r="B1736" s="694"/>
      <c r="C1736" s="695"/>
      <c r="D1736" s="696"/>
      <c r="E1736" s="697"/>
      <c r="F1736" s="697"/>
      <c r="G1736" s="697"/>
      <c r="H1736" s="698">
        <v>0.21</v>
      </c>
      <c r="I1736" s="698">
        <v>1</v>
      </c>
      <c r="J1736" s="699"/>
      <c r="K1736" s="775">
        <f t="shared" si="340"/>
        <v>0</v>
      </c>
      <c r="L1736" s="508">
        <v>1</v>
      </c>
      <c r="M1736" s="508"/>
      <c r="N1736" s="745">
        <f t="shared" si="341"/>
        <v>1</v>
      </c>
      <c r="O1736" s="508"/>
      <c r="P1736" s="508"/>
      <c r="Q1736" s="508"/>
      <c r="R1736" s="508"/>
      <c r="S1736" s="508"/>
      <c r="T1736" s="508"/>
      <c r="U1736" s="508"/>
      <c r="V1736" s="508"/>
      <c r="W1736" s="508"/>
      <c r="X1736" s="508"/>
      <c r="Y1736" s="508"/>
      <c r="Z1736" s="508"/>
      <c r="AA1736" s="508"/>
      <c r="AB1736" s="508"/>
      <c r="AC1736" s="508"/>
      <c r="AD1736" s="508"/>
      <c r="AE1736" s="508"/>
      <c r="AF1736" s="508"/>
      <c r="AG1736" s="508"/>
      <c r="AH1736" s="508"/>
      <c r="AI1736" s="508"/>
      <c r="AJ1736" s="508"/>
      <c r="AK1736" s="509">
        <f t="shared" si="342"/>
        <v>0</v>
      </c>
      <c r="AL1736" s="509">
        <f t="shared" si="343"/>
        <v>1</v>
      </c>
      <c r="AM1736" s="746">
        <f>IF(Tableau5[[#This Row],[N° pièce]]="",0,(Tableau5[[#This Row],[hors TVA]]+(Tableau5[[#This Row],[hors TVA]]*Tableau5[[#This Row],[Taux TVA]])-(Tableau5[[#This Row],[hors TVA]]*Tableau5[[#This Row],[Taux TVA]]*Tableau5[[#This Row],[Régime TVA Récupération:]]))*Tableau5[[#This Row],[Type 1]])</f>
        <v>0</v>
      </c>
      <c r="AN1736" s="746">
        <f t="shared" si="344"/>
        <v>0</v>
      </c>
      <c r="AO1736" s="746">
        <f t="shared" si="345"/>
        <v>0</v>
      </c>
      <c r="AP1736" s="255">
        <f t="shared" si="346"/>
        <v>0</v>
      </c>
      <c r="AQ1736" s="506">
        <f t="shared" si="347"/>
        <v>0</v>
      </c>
      <c r="AR1736" s="671"/>
      <c r="AS1736" s="512"/>
      <c r="AT1736" s="513"/>
      <c r="AU1736" s="753"/>
      <c r="AV1736" s="484"/>
      <c r="AW1736" s="484"/>
      <c r="AX1736" s="484"/>
      <c r="AY1736" s="484"/>
      <c r="AZ1736" s="484"/>
    </row>
    <row r="1737" spans="1:52" ht="15" hidden="1">
      <c r="A1737" s="750"/>
      <c r="B1737" s="694"/>
      <c r="C1737" s="695"/>
      <c r="D1737" s="696"/>
      <c r="E1737" s="697"/>
      <c r="F1737" s="697"/>
      <c r="G1737" s="697"/>
      <c r="H1737" s="698">
        <v>0.21</v>
      </c>
      <c r="I1737" s="698">
        <v>1</v>
      </c>
      <c r="J1737" s="699"/>
      <c r="K1737" s="775">
        <f t="shared" si="340"/>
        <v>0</v>
      </c>
      <c r="L1737" s="508">
        <v>1</v>
      </c>
      <c r="M1737" s="508"/>
      <c r="N1737" s="745">
        <f t="shared" si="341"/>
        <v>1</v>
      </c>
      <c r="O1737" s="508"/>
      <c r="P1737" s="508"/>
      <c r="Q1737" s="508"/>
      <c r="R1737" s="508"/>
      <c r="S1737" s="508"/>
      <c r="T1737" s="508"/>
      <c r="U1737" s="508"/>
      <c r="V1737" s="508"/>
      <c r="W1737" s="508"/>
      <c r="X1737" s="508"/>
      <c r="Y1737" s="508"/>
      <c r="Z1737" s="508"/>
      <c r="AA1737" s="508"/>
      <c r="AB1737" s="508"/>
      <c r="AC1737" s="508"/>
      <c r="AD1737" s="508"/>
      <c r="AE1737" s="508"/>
      <c r="AF1737" s="508"/>
      <c r="AG1737" s="508"/>
      <c r="AH1737" s="508"/>
      <c r="AI1737" s="508"/>
      <c r="AJ1737" s="508"/>
      <c r="AK1737" s="509">
        <f t="shared" si="342"/>
        <v>0</v>
      </c>
      <c r="AL1737" s="509">
        <f t="shared" si="343"/>
        <v>1</v>
      </c>
      <c r="AM1737" s="746">
        <f>IF(Tableau5[[#This Row],[N° pièce]]="",0,(Tableau5[[#This Row],[hors TVA]]+(Tableau5[[#This Row],[hors TVA]]*Tableau5[[#This Row],[Taux TVA]])-(Tableau5[[#This Row],[hors TVA]]*Tableau5[[#This Row],[Taux TVA]]*Tableau5[[#This Row],[Régime TVA Récupération:]]))*Tableau5[[#This Row],[Type 1]])</f>
        <v>0</v>
      </c>
      <c r="AN1737" s="746">
        <f t="shared" si="344"/>
        <v>0</v>
      </c>
      <c r="AO1737" s="746">
        <f t="shared" si="345"/>
        <v>0</v>
      </c>
      <c r="AP1737" s="255">
        <f t="shared" si="346"/>
        <v>0</v>
      </c>
      <c r="AQ1737" s="506">
        <f t="shared" si="347"/>
        <v>0</v>
      </c>
      <c r="AR1737" s="671"/>
      <c r="AS1737" s="512"/>
      <c r="AT1737" s="513"/>
      <c r="AU1737" s="753"/>
      <c r="AV1737" s="484"/>
      <c r="AW1737" s="484"/>
      <c r="AX1737" s="484"/>
      <c r="AY1737" s="484"/>
      <c r="AZ1737" s="484"/>
    </row>
    <row r="1738" spans="1:52" ht="15" hidden="1">
      <c r="A1738" s="750"/>
      <c r="B1738" s="694"/>
      <c r="C1738" s="695"/>
      <c r="D1738" s="696"/>
      <c r="E1738" s="697"/>
      <c r="F1738" s="697"/>
      <c r="G1738" s="697"/>
      <c r="H1738" s="698">
        <v>0.21</v>
      </c>
      <c r="I1738" s="698">
        <v>1</v>
      </c>
      <c r="J1738" s="699"/>
      <c r="K1738" s="775">
        <f t="shared" si="340"/>
        <v>0</v>
      </c>
      <c r="L1738" s="508">
        <v>1</v>
      </c>
      <c r="M1738" s="508"/>
      <c r="N1738" s="745">
        <f t="shared" si="341"/>
        <v>1</v>
      </c>
      <c r="O1738" s="508"/>
      <c r="P1738" s="508"/>
      <c r="Q1738" s="508"/>
      <c r="R1738" s="508"/>
      <c r="S1738" s="508"/>
      <c r="T1738" s="508"/>
      <c r="U1738" s="508"/>
      <c r="V1738" s="508"/>
      <c r="W1738" s="508"/>
      <c r="X1738" s="508"/>
      <c r="Y1738" s="508"/>
      <c r="Z1738" s="508"/>
      <c r="AA1738" s="508"/>
      <c r="AB1738" s="508"/>
      <c r="AC1738" s="508"/>
      <c r="AD1738" s="508"/>
      <c r="AE1738" s="508"/>
      <c r="AF1738" s="508"/>
      <c r="AG1738" s="508"/>
      <c r="AH1738" s="508"/>
      <c r="AI1738" s="508"/>
      <c r="AJ1738" s="508"/>
      <c r="AK1738" s="509">
        <f t="shared" si="342"/>
        <v>0</v>
      </c>
      <c r="AL1738" s="509">
        <f t="shared" si="343"/>
        <v>1</v>
      </c>
      <c r="AM1738" s="746">
        <f>IF(Tableau5[[#This Row],[N° pièce]]="",0,(Tableau5[[#This Row],[hors TVA]]+(Tableau5[[#This Row],[hors TVA]]*Tableau5[[#This Row],[Taux TVA]])-(Tableau5[[#This Row],[hors TVA]]*Tableau5[[#This Row],[Taux TVA]]*Tableau5[[#This Row],[Régime TVA Récupération:]]))*Tableau5[[#This Row],[Type 1]])</f>
        <v>0</v>
      </c>
      <c r="AN1738" s="746">
        <f t="shared" si="344"/>
        <v>0</v>
      </c>
      <c r="AO1738" s="746">
        <f t="shared" si="345"/>
        <v>0</v>
      </c>
      <c r="AP1738" s="255">
        <f t="shared" si="346"/>
        <v>0</v>
      </c>
      <c r="AQ1738" s="506">
        <f t="shared" si="347"/>
        <v>0</v>
      </c>
      <c r="AR1738" s="671"/>
      <c r="AS1738" s="512"/>
      <c r="AT1738" s="513"/>
      <c r="AU1738" s="753"/>
      <c r="AV1738" s="484"/>
      <c r="AW1738" s="484"/>
      <c r="AX1738" s="484"/>
      <c r="AY1738" s="484"/>
      <c r="AZ1738" s="484"/>
    </row>
    <row r="1739" spans="1:52" ht="15" hidden="1">
      <c r="A1739" s="750"/>
      <c r="B1739" s="694"/>
      <c r="C1739" s="695"/>
      <c r="D1739" s="696"/>
      <c r="E1739" s="697"/>
      <c r="F1739" s="697"/>
      <c r="G1739" s="697"/>
      <c r="H1739" s="698">
        <v>0.21</v>
      </c>
      <c r="I1739" s="698">
        <v>1</v>
      </c>
      <c r="J1739" s="699"/>
      <c r="K1739" s="775">
        <f t="shared" si="340"/>
        <v>0</v>
      </c>
      <c r="L1739" s="508">
        <v>1</v>
      </c>
      <c r="M1739" s="508"/>
      <c r="N1739" s="745">
        <f t="shared" si="341"/>
        <v>1</v>
      </c>
      <c r="O1739" s="508"/>
      <c r="P1739" s="508"/>
      <c r="Q1739" s="508"/>
      <c r="R1739" s="508"/>
      <c r="S1739" s="508"/>
      <c r="T1739" s="508"/>
      <c r="U1739" s="508"/>
      <c r="V1739" s="508"/>
      <c r="W1739" s="508"/>
      <c r="X1739" s="508"/>
      <c r="Y1739" s="508"/>
      <c r="Z1739" s="508"/>
      <c r="AA1739" s="508"/>
      <c r="AB1739" s="508"/>
      <c r="AC1739" s="508"/>
      <c r="AD1739" s="508"/>
      <c r="AE1739" s="508"/>
      <c r="AF1739" s="508"/>
      <c r="AG1739" s="508"/>
      <c r="AH1739" s="508"/>
      <c r="AI1739" s="508"/>
      <c r="AJ1739" s="508"/>
      <c r="AK1739" s="509">
        <f t="shared" si="342"/>
        <v>0</v>
      </c>
      <c r="AL1739" s="509">
        <f t="shared" si="343"/>
        <v>1</v>
      </c>
      <c r="AM1739" s="746">
        <f>IF(Tableau5[[#This Row],[N° pièce]]="",0,(Tableau5[[#This Row],[hors TVA]]+(Tableau5[[#This Row],[hors TVA]]*Tableau5[[#This Row],[Taux TVA]])-(Tableau5[[#This Row],[hors TVA]]*Tableau5[[#This Row],[Taux TVA]]*Tableau5[[#This Row],[Régime TVA Récupération:]]))*Tableau5[[#This Row],[Type 1]])</f>
        <v>0</v>
      </c>
      <c r="AN1739" s="746">
        <f t="shared" si="344"/>
        <v>0</v>
      </c>
      <c r="AO1739" s="746">
        <f t="shared" si="345"/>
        <v>0</v>
      </c>
      <c r="AP1739" s="255">
        <f t="shared" si="346"/>
        <v>0</v>
      </c>
      <c r="AQ1739" s="506">
        <f t="shared" si="347"/>
        <v>0</v>
      </c>
      <c r="AR1739" s="671"/>
      <c r="AS1739" s="512"/>
      <c r="AT1739" s="513"/>
      <c r="AU1739" s="753"/>
      <c r="AV1739" s="484"/>
      <c r="AW1739" s="484"/>
      <c r="AX1739" s="484"/>
      <c r="AY1739" s="484"/>
      <c r="AZ1739" s="484"/>
    </row>
    <row r="1740" spans="1:52" ht="15" hidden="1">
      <c r="A1740" s="750"/>
      <c r="B1740" s="694"/>
      <c r="C1740" s="695"/>
      <c r="D1740" s="696"/>
      <c r="E1740" s="697"/>
      <c r="F1740" s="697"/>
      <c r="G1740" s="697"/>
      <c r="H1740" s="698">
        <v>0.21</v>
      </c>
      <c r="I1740" s="698">
        <v>1</v>
      </c>
      <c r="J1740" s="699"/>
      <c r="K1740" s="775">
        <f t="shared" si="340"/>
        <v>0</v>
      </c>
      <c r="L1740" s="508">
        <v>1</v>
      </c>
      <c r="M1740" s="508"/>
      <c r="N1740" s="745">
        <f t="shared" si="341"/>
        <v>1</v>
      </c>
      <c r="O1740" s="508"/>
      <c r="P1740" s="508"/>
      <c r="Q1740" s="508"/>
      <c r="R1740" s="508"/>
      <c r="S1740" s="508"/>
      <c r="T1740" s="508"/>
      <c r="U1740" s="508"/>
      <c r="V1740" s="508"/>
      <c r="W1740" s="508"/>
      <c r="X1740" s="508"/>
      <c r="Y1740" s="508"/>
      <c r="Z1740" s="508"/>
      <c r="AA1740" s="508"/>
      <c r="AB1740" s="508"/>
      <c r="AC1740" s="508"/>
      <c r="AD1740" s="508"/>
      <c r="AE1740" s="508"/>
      <c r="AF1740" s="508"/>
      <c r="AG1740" s="508"/>
      <c r="AH1740" s="508"/>
      <c r="AI1740" s="508"/>
      <c r="AJ1740" s="508"/>
      <c r="AK1740" s="509">
        <f t="shared" si="342"/>
        <v>0</v>
      </c>
      <c r="AL1740" s="509">
        <f t="shared" si="343"/>
        <v>1</v>
      </c>
      <c r="AM1740" s="746">
        <f>IF(Tableau5[[#This Row],[N° pièce]]="",0,(Tableau5[[#This Row],[hors TVA]]+(Tableau5[[#This Row],[hors TVA]]*Tableau5[[#This Row],[Taux TVA]])-(Tableau5[[#This Row],[hors TVA]]*Tableau5[[#This Row],[Taux TVA]]*Tableau5[[#This Row],[Régime TVA Récupération:]]))*Tableau5[[#This Row],[Type 1]])</f>
        <v>0</v>
      </c>
      <c r="AN1740" s="746">
        <f t="shared" si="344"/>
        <v>0</v>
      </c>
      <c r="AO1740" s="746">
        <f t="shared" si="345"/>
        <v>0</v>
      </c>
      <c r="AP1740" s="255">
        <f t="shared" si="346"/>
        <v>0</v>
      </c>
      <c r="AQ1740" s="506">
        <f t="shared" si="347"/>
        <v>0</v>
      </c>
      <c r="AR1740" s="671"/>
      <c r="AS1740" s="512"/>
      <c r="AT1740" s="513"/>
      <c r="AU1740" s="753"/>
      <c r="AV1740" s="484"/>
      <c r="AW1740" s="484"/>
      <c r="AX1740" s="484"/>
      <c r="AY1740" s="484"/>
      <c r="AZ1740" s="484"/>
    </row>
    <row r="1741" spans="1:52" ht="15" hidden="1">
      <c r="A1741" s="750"/>
      <c r="B1741" s="694"/>
      <c r="C1741" s="695"/>
      <c r="D1741" s="696"/>
      <c r="E1741" s="697"/>
      <c r="F1741" s="697"/>
      <c r="G1741" s="697"/>
      <c r="H1741" s="698">
        <v>0.21</v>
      </c>
      <c r="I1741" s="698">
        <v>1</v>
      </c>
      <c r="J1741" s="699"/>
      <c r="K1741" s="775">
        <f t="shared" ref="K1741:K1804" si="348">$J1741+($J1741*$H1741)</f>
        <v>0</v>
      </c>
      <c r="L1741" s="508">
        <v>1</v>
      </c>
      <c r="M1741" s="508"/>
      <c r="N1741" s="745">
        <f t="shared" ref="N1741:N1804" si="349">$L1741+$M1741</f>
        <v>1</v>
      </c>
      <c r="O1741" s="508"/>
      <c r="P1741" s="508"/>
      <c r="Q1741" s="508"/>
      <c r="R1741" s="508"/>
      <c r="S1741" s="508"/>
      <c r="T1741" s="508"/>
      <c r="U1741" s="508"/>
      <c r="V1741" s="508"/>
      <c r="W1741" s="508"/>
      <c r="X1741" s="508"/>
      <c r="Y1741" s="508"/>
      <c r="Z1741" s="508"/>
      <c r="AA1741" s="508"/>
      <c r="AB1741" s="508"/>
      <c r="AC1741" s="508"/>
      <c r="AD1741" s="508"/>
      <c r="AE1741" s="508"/>
      <c r="AF1741" s="508"/>
      <c r="AG1741" s="508"/>
      <c r="AH1741" s="508"/>
      <c r="AI1741" s="508"/>
      <c r="AJ1741" s="508"/>
      <c r="AK1741" s="509">
        <f t="shared" ref="AK1741:AK1804" si="350">SUM(O1741:AJ1741)</f>
        <v>0</v>
      </c>
      <c r="AL1741" s="509">
        <f t="shared" ref="AL1741:AL1804" si="351">$N1741+$AK1741</f>
        <v>1</v>
      </c>
      <c r="AM1741" s="746">
        <f>IF(Tableau5[[#This Row],[N° pièce]]="",0,(Tableau5[[#This Row],[hors TVA]]+(Tableau5[[#This Row],[hors TVA]]*Tableau5[[#This Row],[Taux TVA]])-(Tableau5[[#This Row],[hors TVA]]*Tableau5[[#This Row],[Taux TVA]]*Tableau5[[#This Row],[Régime TVA Récupération:]]))*Tableau5[[#This Row],[Type 1]])</f>
        <v>0</v>
      </c>
      <c r="AN1741" s="746">
        <f t="shared" ref="AN1741:AN1804" si="352">IF($A1741="",0,IF($K$2="pôle",(($J1741+($J1741*$H1741)-($J1741*$H1741*$I1741))*$M1741),0))</f>
        <v>0</v>
      </c>
      <c r="AO1741" s="746">
        <f t="shared" ref="AO1741:AO1804" si="353">$AM1741+$AN1741</f>
        <v>0</v>
      </c>
      <c r="AP1741" s="255">
        <f t="shared" ref="AP1741:AP1804" si="354">AM1741-AR1741</f>
        <v>0</v>
      </c>
      <c r="AQ1741" s="506">
        <f t="shared" ref="AQ1741:AQ1804" si="355">AN1741-AS1741</f>
        <v>0</v>
      </c>
      <c r="AR1741" s="671"/>
      <c r="AS1741" s="512"/>
      <c r="AT1741" s="513"/>
      <c r="AU1741" s="753"/>
      <c r="AV1741" s="484"/>
      <c r="AW1741" s="484"/>
      <c r="AX1741" s="484"/>
      <c r="AY1741" s="484"/>
      <c r="AZ1741" s="484"/>
    </row>
    <row r="1742" spans="1:52" ht="15" hidden="1">
      <c r="A1742" s="750"/>
      <c r="B1742" s="694"/>
      <c r="C1742" s="695"/>
      <c r="D1742" s="696"/>
      <c r="E1742" s="697"/>
      <c r="F1742" s="697"/>
      <c r="G1742" s="697"/>
      <c r="H1742" s="698">
        <v>0.21</v>
      </c>
      <c r="I1742" s="698">
        <v>1</v>
      </c>
      <c r="J1742" s="699"/>
      <c r="K1742" s="775">
        <f t="shared" si="348"/>
        <v>0</v>
      </c>
      <c r="L1742" s="508">
        <v>1</v>
      </c>
      <c r="M1742" s="508"/>
      <c r="N1742" s="745">
        <f t="shared" si="349"/>
        <v>1</v>
      </c>
      <c r="O1742" s="508"/>
      <c r="P1742" s="508"/>
      <c r="Q1742" s="508"/>
      <c r="R1742" s="508"/>
      <c r="S1742" s="508"/>
      <c r="T1742" s="508"/>
      <c r="U1742" s="508"/>
      <c r="V1742" s="508"/>
      <c r="W1742" s="508"/>
      <c r="X1742" s="508"/>
      <c r="Y1742" s="508"/>
      <c r="Z1742" s="508"/>
      <c r="AA1742" s="508"/>
      <c r="AB1742" s="508"/>
      <c r="AC1742" s="508"/>
      <c r="AD1742" s="508"/>
      <c r="AE1742" s="508"/>
      <c r="AF1742" s="508"/>
      <c r="AG1742" s="508"/>
      <c r="AH1742" s="508"/>
      <c r="AI1742" s="508"/>
      <c r="AJ1742" s="508"/>
      <c r="AK1742" s="509">
        <f t="shared" si="350"/>
        <v>0</v>
      </c>
      <c r="AL1742" s="509">
        <f t="shared" si="351"/>
        <v>1</v>
      </c>
      <c r="AM1742" s="746">
        <f>IF(Tableau5[[#This Row],[N° pièce]]="",0,(Tableau5[[#This Row],[hors TVA]]+(Tableau5[[#This Row],[hors TVA]]*Tableau5[[#This Row],[Taux TVA]])-(Tableau5[[#This Row],[hors TVA]]*Tableau5[[#This Row],[Taux TVA]]*Tableau5[[#This Row],[Régime TVA Récupération:]]))*Tableau5[[#This Row],[Type 1]])</f>
        <v>0</v>
      </c>
      <c r="AN1742" s="746">
        <f t="shared" si="352"/>
        <v>0</v>
      </c>
      <c r="AO1742" s="746">
        <f t="shared" si="353"/>
        <v>0</v>
      </c>
      <c r="AP1742" s="255">
        <f t="shared" si="354"/>
        <v>0</v>
      </c>
      <c r="AQ1742" s="506">
        <f t="shared" si="355"/>
        <v>0</v>
      </c>
      <c r="AR1742" s="671"/>
      <c r="AS1742" s="512"/>
      <c r="AT1742" s="513"/>
      <c r="AU1742" s="753"/>
      <c r="AV1742" s="484"/>
      <c r="AW1742" s="484"/>
      <c r="AX1742" s="484"/>
      <c r="AY1742" s="484"/>
      <c r="AZ1742" s="484"/>
    </row>
    <row r="1743" spans="1:52" ht="15" hidden="1">
      <c r="A1743" s="750"/>
      <c r="B1743" s="694"/>
      <c r="C1743" s="695"/>
      <c r="D1743" s="696"/>
      <c r="E1743" s="697"/>
      <c r="F1743" s="697"/>
      <c r="G1743" s="697"/>
      <c r="H1743" s="698">
        <v>0.21</v>
      </c>
      <c r="I1743" s="698">
        <v>1</v>
      </c>
      <c r="J1743" s="699"/>
      <c r="K1743" s="775">
        <f t="shared" si="348"/>
        <v>0</v>
      </c>
      <c r="L1743" s="508">
        <v>1</v>
      </c>
      <c r="M1743" s="508"/>
      <c r="N1743" s="745">
        <f t="shared" si="349"/>
        <v>1</v>
      </c>
      <c r="O1743" s="508"/>
      <c r="P1743" s="508"/>
      <c r="Q1743" s="508"/>
      <c r="R1743" s="508"/>
      <c r="S1743" s="508"/>
      <c r="T1743" s="508"/>
      <c r="U1743" s="508"/>
      <c r="V1743" s="508"/>
      <c r="W1743" s="508"/>
      <c r="X1743" s="508"/>
      <c r="Y1743" s="508"/>
      <c r="Z1743" s="508"/>
      <c r="AA1743" s="508"/>
      <c r="AB1743" s="508"/>
      <c r="AC1743" s="508"/>
      <c r="AD1743" s="508"/>
      <c r="AE1743" s="508"/>
      <c r="AF1743" s="508"/>
      <c r="AG1743" s="508"/>
      <c r="AH1743" s="508"/>
      <c r="AI1743" s="508"/>
      <c r="AJ1743" s="508"/>
      <c r="AK1743" s="509">
        <f t="shared" si="350"/>
        <v>0</v>
      </c>
      <c r="AL1743" s="509">
        <f t="shared" si="351"/>
        <v>1</v>
      </c>
      <c r="AM1743" s="746">
        <f>IF(Tableau5[[#This Row],[N° pièce]]="",0,(Tableau5[[#This Row],[hors TVA]]+(Tableau5[[#This Row],[hors TVA]]*Tableau5[[#This Row],[Taux TVA]])-(Tableau5[[#This Row],[hors TVA]]*Tableau5[[#This Row],[Taux TVA]]*Tableau5[[#This Row],[Régime TVA Récupération:]]))*Tableau5[[#This Row],[Type 1]])</f>
        <v>0</v>
      </c>
      <c r="AN1743" s="746">
        <f t="shared" si="352"/>
        <v>0</v>
      </c>
      <c r="AO1743" s="746">
        <f t="shared" si="353"/>
        <v>0</v>
      </c>
      <c r="AP1743" s="255">
        <f t="shared" si="354"/>
        <v>0</v>
      </c>
      <c r="AQ1743" s="506">
        <f t="shared" si="355"/>
        <v>0</v>
      </c>
      <c r="AR1743" s="671"/>
      <c r="AS1743" s="512"/>
      <c r="AT1743" s="513"/>
      <c r="AU1743" s="753"/>
      <c r="AV1743" s="484"/>
      <c r="AW1743" s="484"/>
      <c r="AX1743" s="484"/>
      <c r="AY1743" s="484"/>
      <c r="AZ1743" s="484"/>
    </row>
    <row r="1744" spans="1:52" ht="15" hidden="1">
      <c r="A1744" s="750"/>
      <c r="B1744" s="694"/>
      <c r="C1744" s="695"/>
      <c r="D1744" s="696"/>
      <c r="E1744" s="697"/>
      <c r="F1744" s="697"/>
      <c r="G1744" s="697"/>
      <c r="H1744" s="698">
        <v>0.21</v>
      </c>
      <c r="I1744" s="698">
        <v>1</v>
      </c>
      <c r="J1744" s="699"/>
      <c r="K1744" s="775">
        <f t="shared" si="348"/>
        <v>0</v>
      </c>
      <c r="L1744" s="508">
        <v>1</v>
      </c>
      <c r="M1744" s="508"/>
      <c r="N1744" s="745">
        <f t="shared" si="349"/>
        <v>1</v>
      </c>
      <c r="O1744" s="508"/>
      <c r="P1744" s="508"/>
      <c r="Q1744" s="508"/>
      <c r="R1744" s="508"/>
      <c r="S1744" s="508"/>
      <c r="T1744" s="508"/>
      <c r="U1744" s="508"/>
      <c r="V1744" s="508"/>
      <c r="W1744" s="508"/>
      <c r="X1744" s="508"/>
      <c r="Y1744" s="508"/>
      <c r="Z1744" s="508"/>
      <c r="AA1744" s="508"/>
      <c r="AB1744" s="508"/>
      <c r="AC1744" s="508"/>
      <c r="AD1744" s="508"/>
      <c r="AE1744" s="508"/>
      <c r="AF1744" s="508"/>
      <c r="AG1744" s="508"/>
      <c r="AH1744" s="508"/>
      <c r="AI1744" s="508"/>
      <c r="AJ1744" s="508"/>
      <c r="AK1744" s="509">
        <f t="shared" si="350"/>
        <v>0</v>
      </c>
      <c r="AL1744" s="509">
        <f t="shared" si="351"/>
        <v>1</v>
      </c>
      <c r="AM1744" s="746">
        <f>IF(Tableau5[[#This Row],[N° pièce]]="",0,(Tableau5[[#This Row],[hors TVA]]+(Tableau5[[#This Row],[hors TVA]]*Tableau5[[#This Row],[Taux TVA]])-(Tableau5[[#This Row],[hors TVA]]*Tableau5[[#This Row],[Taux TVA]]*Tableau5[[#This Row],[Régime TVA Récupération:]]))*Tableau5[[#This Row],[Type 1]])</f>
        <v>0</v>
      </c>
      <c r="AN1744" s="746">
        <f t="shared" si="352"/>
        <v>0</v>
      </c>
      <c r="AO1744" s="746">
        <f t="shared" si="353"/>
        <v>0</v>
      </c>
      <c r="AP1744" s="255">
        <f t="shared" si="354"/>
        <v>0</v>
      </c>
      <c r="AQ1744" s="506">
        <f t="shared" si="355"/>
        <v>0</v>
      </c>
      <c r="AR1744" s="671"/>
      <c r="AS1744" s="512"/>
      <c r="AT1744" s="513"/>
      <c r="AU1744" s="753"/>
      <c r="AV1744" s="484"/>
      <c r="AW1744" s="484"/>
      <c r="AX1744" s="484"/>
      <c r="AY1744" s="484"/>
      <c r="AZ1744" s="484"/>
    </row>
    <row r="1745" spans="1:52" ht="15" hidden="1">
      <c r="A1745" s="750"/>
      <c r="B1745" s="694"/>
      <c r="C1745" s="695"/>
      <c r="D1745" s="696"/>
      <c r="E1745" s="697"/>
      <c r="F1745" s="697"/>
      <c r="G1745" s="697"/>
      <c r="H1745" s="698">
        <v>0.21</v>
      </c>
      <c r="I1745" s="698">
        <v>1</v>
      </c>
      <c r="J1745" s="699"/>
      <c r="K1745" s="775">
        <f t="shared" si="348"/>
        <v>0</v>
      </c>
      <c r="L1745" s="508">
        <v>1</v>
      </c>
      <c r="M1745" s="508"/>
      <c r="N1745" s="745">
        <f t="shared" si="349"/>
        <v>1</v>
      </c>
      <c r="O1745" s="508"/>
      <c r="P1745" s="508"/>
      <c r="Q1745" s="508"/>
      <c r="R1745" s="508"/>
      <c r="S1745" s="508"/>
      <c r="T1745" s="508"/>
      <c r="U1745" s="508"/>
      <c r="V1745" s="508"/>
      <c r="W1745" s="508"/>
      <c r="X1745" s="508"/>
      <c r="Y1745" s="508"/>
      <c r="Z1745" s="508"/>
      <c r="AA1745" s="508"/>
      <c r="AB1745" s="508"/>
      <c r="AC1745" s="508"/>
      <c r="AD1745" s="508"/>
      <c r="AE1745" s="508"/>
      <c r="AF1745" s="508"/>
      <c r="AG1745" s="508"/>
      <c r="AH1745" s="508"/>
      <c r="AI1745" s="508"/>
      <c r="AJ1745" s="508"/>
      <c r="AK1745" s="509">
        <f t="shared" si="350"/>
        <v>0</v>
      </c>
      <c r="AL1745" s="509">
        <f t="shared" si="351"/>
        <v>1</v>
      </c>
      <c r="AM1745" s="746">
        <f>IF(Tableau5[[#This Row],[N° pièce]]="",0,(Tableau5[[#This Row],[hors TVA]]+(Tableau5[[#This Row],[hors TVA]]*Tableau5[[#This Row],[Taux TVA]])-(Tableau5[[#This Row],[hors TVA]]*Tableau5[[#This Row],[Taux TVA]]*Tableau5[[#This Row],[Régime TVA Récupération:]]))*Tableau5[[#This Row],[Type 1]])</f>
        <v>0</v>
      </c>
      <c r="AN1745" s="746">
        <f t="shared" si="352"/>
        <v>0</v>
      </c>
      <c r="AO1745" s="746">
        <f t="shared" si="353"/>
        <v>0</v>
      </c>
      <c r="AP1745" s="255">
        <f t="shared" si="354"/>
        <v>0</v>
      </c>
      <c r="AQ1745" s="506">
        <f t="shared" si="355"/>
        <v>0</v>
      </c>
      <c r="AR1745" s="671"/>
      <c r="AS1745" s="512"/>
      <c r="AT1745" s="513"/>
      <c r="AU1745" s="753"/>
      <c r="AV1745" s="484"/>
      <c r="AW1745" s="484"/>
      <c r="AX1745" s="484"/>
      <c r="AY1745" s="484"/>
      <c r="AZ1745" s="484"/>
    </row>
    <row r="1746" spans="1:52" ht="15" hidden="1">
      <c r="A1746" s="750"/>
      <c r="B1746" s="694"/>
      <c r="C1746" s="695"/>
      <c r="D1746" s="696"/>
      <c r="E1746" s="697"/>
      <c r="F1746" s="697"/>
      <c r="G1746" s="697"/>
      <c r="H1746" s="698">
        <v>0.21</v>
      </c>
      <c r="I1746" s="698">
        <v>1</v>
      </c>
      <c r="J1746" s="699"/>
      <c r="K1746" s="775">
        <f t="shared" si="348"/>
        <v>0</v>
      </c>
      <c r="L1746" s="508">
        <v>1</v>
      </c>
      <c r="M1746" s="508"/>
      <c r="N1746" s="745">
        <f t="shared" si="349"/>
        <v>1</v>
      </c>
      <c r="O1746" s="508"/>
      <c r="P1746" s="508"/>
      <c r="Q1746" s="508"/>
      <c r="R1746" s="508"/>
      <c r="S1746" s="508"/>
      <c r="T1746" s="508"/>
      <c r="U1746" s="508"/>
      <c r="V1746" s="508"/>
      <c r="W1746" s="508"/>
      <c r="X1746" s="508"/>
      <c r="Y1746" s="508"/>
      <c r="Z1746" s="508"/>
      <c r="AA1746" s="508"/>
      <c r="AB1746" s="508"/>
      <c r="AC1746" s="508"/>
      <c r="AD1746" s="508"/>
      <c r="AE1746" s="508"/>
      <c r="AF1746" s="508"/>
      <c r="AG1746" s="508"/>
      <c r="AH1746" s="508"/>
      <c r="AI1746" s="508"/>
      <c r="AJ1746" s="508"/>
      <c r="AK1746" s="509">
        <f t="shared" si="350"/>
        <v>0</v>
      </c>
      <c r="AL1746" s="509">
        <f t="shared" si="351"/>
        <v>1</v>
      </c>
      <c r="AM1746" s="746">
        <f>IF(Tableau5[[#This Row],[N° pièce]]="",0,(Tableau5[[#This Row],[hors TVA]]+(Tableau5[[#This Row],[hors TVA]]*Tableau5[[#This Row],[Taux TVA]])-(Tableau5[[#This Row],[hors TVA]]*Tableau5[[#This Row],[Taux TVA]]*Tableau5[[#This Row],[Régime TVA Récupération:]]))*Tableau5[[#This Row],[Type 1]])</f>
        <v>0</v>
      </c>
      <c r="AN1746" s="746">
        <f t="shared" si="352"/>
        <v>0</v>
      </c>
      <c r="AO1746" s="746">
        <f t="shared" si="353"/>
        <v>0</v>
      </c>
      <c r="AP1746" s="255">
        <f t="shared" si="354"/>
        <v>0</v>
      </c>
      <c r="AQ1746" s="506">
        <f t="shared" si="355"/>
        <v>0</v>
      </c>
      <c r="AR1746" s="671"/>
      <c r="AS1746" s="512"/>
      <c r="AT1746" s="513"/>
      <c r="AU1746" s="753"/>
      <c r="AV1746" s="484"/>
      <c r="AW1746" s="484"/>
      <c r="AX1746" s="484"/>
      <c r="AY1746" s="484"/>
      <c r="AZ1746" s="484"/>
    </row>
    <row r="1747" spans="1:52" ht="15" hidden="1">
      <c r="A1747" s="750"/>
      <c r="B1747" s="694"/>
      <c r="C1747" s="695"/>
      <c r="D1747" s="696"/>
      <c r="E1747" s="697"/>
      <c r="F1747" s="697"/>
      <c r="G1747" s="697"/>
      <c r="H1747" s="698">
        <v>0.21</v>
      </c>
      <c r="I1747" s="698">
        <v>1</v>
      </c>
      <c r="J1747" s="699"/>
      <c r="K1747" s="775">
        <f t="shared" si="348"/>
        <v>0</v>
      </c>
      <c r="L1747" s="508">
        <v>1</v>
      </c>
      <c r="M1747" s="508"/>
      <c r="N1747" s="745">
        <f t="shared" si="349"/>
        <v>1</v>
      </c>
      <c r="O1747" s="508"/>
      <c r="P1747" s="508"/>
      <c r="Q1747" s="508"/>
      <c r="R1747" s="508"/>
      <c r="S1747" s="508"/>
      <c r="T1747" s="508"/>
      <c r="U1747" s="508"/>
      <c r="V1747" s="508"/>
      <c r="W1747" s="508"/>
      <c r="X1747" s="508"/>
      <c r="Y1747" s="508"/>
      <c r="Z1747" s="508"/>
      <c r="AA1747" s="508"/>
      <c r="AB1747" s="508"/>
      <c r="AC1747" s="508"/>
      <c r="AD1747" s="508"/>
      <c r="AE1747" s="508"/>
      <c r="AF1747" s="508"/>
      <c r="AG1747" s="508"/>
      <c r="AH1747" s="508"/>
      <c r="AI1747" s="508"/>
      <c r="AJ1747" s="508"/>
      <c r="AK1747" s="509">
        <f t="shared" si="350"/>
        <v>0</v>
      </c>
      <c r="AL1747" s="509">
        <f t="shared" si="351"/>
        <v>1</v>
      </c>
      <c r="AM1747" s="746">
        <f>IF(Tableau5[[#This Row],[N° pièce]]="",0,(Tableau5[[#This Row],[hors TVA]]+(Tableau5[[#This Row],[hors TVA]]*Tableau5[[#This Row],[Taux TVA]])-(Tableau5[[#This Row],[hors TVA]]*Tableau5[[#This Row],[Taux TVA]]*Tableau5[[#This Row],[Régime TVA Récupération:]]))*Tableau5[[#This Row],[Type 1]])</f>
        <v>0</v>
      </c>
      <c r="AN1747" s="746">
        <f t="shared" si="352"/>
        <v>0</v>
      </c>
      <c r="AO1747" s="746">
        <f t="shared" si="353"/>
        <v>0</v>
      </c>
      <c r="AP1747" s="255">
        <f t="shared" si="354"/>
        <v>0</v>
      </c>
      <c r="AQ1747" s="506">
        <f t="shared" si="355"/>
        <v>0</v>
      </c>
      <c r="AR1747" s="671"/>
      <c r="AS1747" s="512"/>
      <c r="AT1747" s="513"/>
      <c r="AU1747" s="753"/>
      <c r="AV1747" s="484"/>
      <c r="AW1747" s="484"/>
      <c r="AX1747" s="484"/>
      <c r="AY1747" s="484"/>
      <c r="AZ1747" s="484"/>
    </row>
    <row r="1748" spans="1:52" ht="15" hidden="1">
      <c r="A1748" s="750"/>
      <c r="B1748" s="694"/>
      <c r="C1748" s="695"/>
      <c r="D1748" s="696"/>
      <c r="E1748" s="697"/>
      <c r="F1748" s="697"/>
      <c r="G1748" s="697"/>
      <c r="H1748" s="698">
        <v>0.21</v>
      </c>
      <c r="I1748" s="698">
        <v>1</v>
      </c>
      <c r="J1748" s="699"/>
      <c r="K1748" s="775">
        <f t="shared" si="348"/>
        <v>0</v>
      </c>
      <c r="L1748" s="508">
        <v>1</v>
      </c>
      <c r="M1748" s="508"/>
      <c r="N1748" s="745">
        <f t="shared" si="349"/>
        <v>1</v>
      </c>
      <c r="O1748" s="508"/>
      <c r="P1748" s="508"/>
      <c r="Q1748" s="508"/>
      <c r="R1748" s="508"/>
      <c r="S1748" s="508"/>
      <c r="T1748" s="508"/>
      <c r="U1748" s="508"/>
      <c r="V1748" s="508"/>
      <c r="W1748" s="508"/>
      <c r="X1748" s="508"/>
      <c r="Y1748" s="508"/>
      <c r="Z1748" s="508"/>
      <c r="AA1748" s="508"/>
      <c r="AB1748" s="508"/>
      <c r="AC1748" s="508"/>
      <c r="AD1748" s="508"/>
      <c r="AE1748" s="508"/>
      <c r="AF1748" s="508"/>
      <c r="AG1748" s="508"/>
      <c r="AH1748" s="508"/>
      <c r="AI1748" s="508"/>
      <c r="AJ1748" s="508"/>
      <c r="AK1748" s="509">
        <f t="shared" si="350"/>
        <v>0</v>
      </c>
      <c r="AL1748" s="509">
        <f t="shared" si="351"/>
        <v>1</v>
      </c>
      <c r="AM1748" s="746">
        <f>IF(Tableau5[[#This Row],[N° pièce]]="",0,(Tableau5[[#This Row],[hors TVA]]+(Tableau5[[#This Row],[hors TVA]]*Tableau5[[#This Row],[Taux TVA]])-(Tableau5[[#This Row],[hors TVA]]*Tableau5[[#This Row],[Taux TVA]]*Tableau5[[#This Row],[Régime TVA Récupération:]]))*Tableau5[[#This Row],[Type 1]])</f>
        <v>0</v>
      </c>
      <c r="AN1748" s="746">
        <f t="shared" si="352"/>
        <v>0</v>
      </c>
      <c r="AO1748" s="746">
        <f t="shared" si="353"/>
        <v>0</v>
      </c>
      <c r="AP1748" s="255">
        <f t="shared" si="354"/>
        <v>0</v>
      </c>
      <c r="AQ1748" s="506">
        <f t="shared" si="355"/>
        <v>0</v>
      </c>
      <c r="AR1748" s="671"/>
      <c r="AS1748" s="512"/>
      <c r="AT1748" s="513"/>
      <c r="AU1748" s="753"/>
      <c r="AV1748" s="484"/>
      <c r="AW1748" s="484"/>
      <c r="AX1748" s="484"/>
      <c r="AY1748" s="484"/>
      <c r="AZ1748" s="484"/>
    </row>
    <row r="1749" spans="1:52" ht="15" hidden="1">
      <c r="A1749" s="750"/>
      <c r="B1749" s="694"/>
      <c r="C1749" s="695"/>
      <c r="D1749" s="696"/>
      <c r="E1749" s="697"/>
      <c r="F1749" s="697"/>
      <c r="G1749" s="697"/>
      <c r="H1749" s="698">
        <v>0.21</v>
      </c>
      <c r="I1749" s="698">
        <v>1</v>
      </c>
      <c r="J1749" s="699"/>
      <c r="K1749" s="775">
        <f t="shared" si="348"/>
        <v>0</v>
      </c>
      <c r="L1749" s="508">
        <v>1</v>
      </c>
      <c r="M1749" s="508"/>
      <c r="N1749" s="745">
        <f t="shared" si="349"/>
        <v>1</v>
      </c>
      <c r="O1749" s="508"/>
      <c r="P1749" s="508"/>
      <c r="Q1749" s="508"/>
      <c r="R1749" s="508"/>
      <c r="S1749" s="508"/>
      <c r="T1749" s="508"/>
      <c r="U1749" s="508"/>
      <c r="V1749" s="508"/>
      <c r="W1749" s="508"/>
      <c r="X1749" s="508"/>
      <c r="Y1749" s="508"/>
      <c r="Z1749" s="508"/>
      <c r="AA1749" s="508"/>
      <c r="AB1749" s="508"/>
      <c r="AC1749" s="508"/>
      <c r="AD1749" s="508"/>
      <c r="AE1749" s="508"/>
      <c r="AF1749" s="508"/>
      <c r="AG1749" s="508"/>
      <c r="AH1749" s="508"/>
      <c r="AI1749" s="508"/>
      <c r="AJ1749" s="508"/>
      <c r="AK1749" s="509">
        <f t="shared" si="350"/>
        <v>0</v>
      </c>
      <c r="AL1749" s="509">
        <f t="shared" si="351"/>
        <v>1</v>
      </c>
      <c r="AM1749" s="746">
        <f>IF(Tableau5[[#This Row],[N° pièce]]="",0,(Tableau5[[#This Row],[hors TVA]]+(Tableau5[[#This Row],[hors TVA]]*Tableau5[[#This Row],[Taux TVA]])-(Tableau5[[#This Row],[hors TVA]]*Tableau5[[#This Row],[Taux TVA]]*Tableau5[[#This Row],[Régime TVA Récupération:]]))*Tableau5[[#This Row],[Type 1]])</f>
        <v>0</v>
      </c>
      <c r="AN1749" s="746">
        <f t="shared" si="352"/>
        <v>0</v>
      </c>
      <c r="AO1749" s="746">
        <f t="shared" si="353"/>
        <v>0</v>
      </c>
      <c r="AP1749" s="255">
        <f t="shared" si="354"/>
        <v>0</v>
      </c>
      <c r="AQ1749" s="506">
        <f t="shared" si="355"/>
        <v>0</v>
      </c>
      <c r="AR1749" s="671"/>
      <c r="AS1749" s="512"/>
      <c r="AT1749" s="513"/>
      <c r="AU1749" s="753"/>
      <c r="AV1749" s="484"/>
      <c r="AW1749" s="484"/>
      <c r="AX1749" s="484"/>
      <c r="AY1749" s="484"/>
      <c r="AZ1749" s="484"/>
    </row>
    <row r="1750" spans="1:52" ht="15" hidden="1">
      <c r="A1750" s="750"/>
      <c r="B1750" s="694"/>
      <c r="C1750" s="695"/>
      <c r="D1750" s="696"/>
      <c r="E1750" s="697"/>
      <c r="F1750" s="697"/>
      <c r="G1750" s="697"/>
      <c r="H1750" s="698">
        <v>0.21</v>
      </c>
      <c r="I1750" s="698">
        <v>1</v>
      </c>
      <c r="J1750" s="699"/>
      <c r="K1750" s="775">
        <f t="shared" si="348"/>
        <v>0</v>
      </c>
      <c r="L1750" s="508">
        <v>1</v>
      </c>
      <c r="M1750" s="508"/>
      <c r="N1750" s="745">
        <f t="shared" si="349"/>
        <v>1</v>
      </c>
      <c r="O1750" s="508"/>
      <c r="P1750" s="508"/>
      <c r="Q1750" s="508"/>
      <c r="R1750" s="508"/>
      <c r="S1750" s="508"/>
      <c r="T1750" s="508"/>
      <c r="U1750" s="508"/>
      <c r="V1750" s="508"/>
      <c r="W1750" s="508"/>
      <c r="X1750" s="508"/>
      <c r="Y1750" s="508"/>
      <c r="Z1750" s="508"/>
      <c r="AA1750" s="508"/>
      <c r="AB1750" s="508"/>
      <c r="AC1750" s="508"/>
      <c r="AD1750" s="508"/>
      <c r="AE1750" s="508"/>
      <c r="AF1750" s="508"/>
      <c r="AG1750" s="508"/>
      <c r="AH1750" s="508"/>
      <c r="AI1750" s="508"/>
      <c r="AJ1750" s="508"/>
      <c r="AK1750" s="509">
        <f t="shared" si="350"/>
        <v>0</v>
      </c>
      <c r="AL1750" s="509">
        <f t="shared" si="351"/>
        <v>1</v>
      </c>
      <c r="AM1750" s="746">
        <f>IF(Tableau5[[#This Row],[N° pièce]]="",0,(Tableau5[[#This Row],[hors TVA]]+(Tableau5[[#This Row],[hors TVA]]*Tableau5[[#This Row],[Taux TVA]])-(Tableau5[[#This Row],[hors TVA]]*Tableau5[[#This Row],[Taux TVA]]*Tableau5[[#This Row],[Régime TVA Récupération:]]))*Tableau5[[#This Row],[Type 1]])</f>
        <v>0</v>
      </c>
      <c r="AN1750" s="746">
        <f t="shared" si="352"/>
        <v>0</v>
      </c>
      <c r="AO1750" s="746">
        <f t="shared" si="353"/>
        <v>0</v>
      </c>
      <c r="AP1750" s="255">
        <f t="shared" si="354"/>
        <v>0</v>
      </c>
      <c r="AQ1750" s="506">
        <f t="shared" si="355"/>
        <v>0</v>
      </c>
      <c r="AR1750" s="671"/>
      <c r="AS1750" s="512"/>
      <c r="AT1750" s="513"/>
      <c r="AU1750" s="753"/>
      <c r="AV1750" s="484"/>
      <c r="AW1750" s="484"/>
      <c r="AX1750" s="484"/>
      <c r="AY1750" s="484"/>
      <c r="AZ1750" s="484"/>
    </row>
    <row r="1751" spans="1:52" ht="15" hidden="1">
      <c r="A1751" s="750"/>
      <c r="B1751" s="694"/>
      <c r="C1751" s="695"/>
      <c r="D1751" s="696"/>
      <c r="E1751" s="697"/>
      <c r="F1751" s="697"/>
      <c r="G1751" s="697"/>
      <c r="H1751" s="698">
        <v>0.21</v>
      </c>
      <c r="I1751" s="698">
        <v>1</v>
      </c>
      <c r="J1751" s="699"/>
      <c r="K1751" s="775">
        <f t="shared" si="348"/>
        <v>0</v>
      </c>
      <c r="L1751" s="508">
        <v>1</v>
      </c>
      <c r="M1751" s="508"/>
      <c r="N1751" s="745">
        <f t="shared" si="349"/>
        <v>1</v>
      </c>
      <c r="O1751" s="508"/>
      <c r="P1751" s="508"/>
      <c r="Q1751" s="508"/>
      <c r="R1751" s="508"/>
      <c r="S1751" s="508"/>
      <c r="T1751" s="508"/>
      <c r="U1751" s="508"/>
      <c r="V1751" s="508"/>
      <c r="W1751" s="508"/>
      <c r="X1751" s="508"/>
      <c r="Y1751" s="508"/>
      <c r="Z1751" s="508"/>
      <c r="AA1751" s="508"/>
      <c r="AB1751" s="508"/>
      <c r="AC1751" s="508"/>
      <c r="AD1751" s="508"/>
      <c r="AE1751" s="508"/>
      <c r="AF1751" s="508"/>
      <c r="AG1751" s="508"/>
      <c r="AH1751" s="508"/>
      <c r="AI1751" s="508"/>
      <c r="AJ1751" s="508"/>
      <c r="AK1751" s="509">
        <f t="shared" si="350"/>
        <v>0</v>
      </c>
      <c r="AL1751" s="509">
        <f t="shared" si="351"/>
        <v>1</v>
      </c>
      <c r="AM1751" s="746">
        <f>IF(Tableau5[[#This Row],[N° pièce]]="",0,(Tableau5[[#This Row],[hors TVA]]+(Tableau5[[#This Row],[hors TVA]]*Tableau5[[#This Row],[Taux TVA]])-(Tableau5[[#This Row],[hors TVA]]*Tableau5[[#This Row],[Taux TVA]]*Tableau5[[#This Row],[Régime TVA Récupération:]]))*Tableau5[[#This Row],[Type 1]])</f>
        <v>0</v>
      </c>
      <c r="AN1751" s="746">
        <f t="shared" si="352"/>
        <v>0</v>
      </c>
      <c r="AO1751" s="746">
        <f t="shared" si="353"/>
        <v>0</v>
      </c>
      <c r="AP1751" s="255">
        <f t="shared" si="354"/>
        <v>0</v>
      </c>
      <c r="AQ1751" s="506">
        <f t="shared" si="355"/>
        <v>0</v>
      </c>
      <c r="AR1751" s="671"/>
      <c r="AS1751" s="512"/>
      <c r="AT1751" s="513"/>
      <c r="AU1751" s="753"/>
      <c r="AV1751" s="484"/>
      <c r="AW1751" s="484"/>
      <c r="AX1751" s="484"/>
      <c r="AY1751" s="484"/>
      <c r="AZ1751" s="484"/>
    </row>
    <row r="1752" spans="1:52" ht="15" hidden="1">
      <c r="A1752" s="750"/>
      <c r="B1752" s="694"/>
      <c r="C1752" s="695"/>
      <c r="D1752" s="696"/>
      <c r="E1752" s="697"/>
      <c r="F1752" s="697"/>
      <c r="G1752" s="697"/>
      <c r="H1752" s="698">
        <v>0.21</v>
      </c>
      <c r="I1752" s="698">
        <v>1</v>
      </c>
      <c r="J1752" s="699"/>
      <c r="K1752" s="775">
        <f t="shared" si="348"/>
        <v>0</v>
      </c>
      <c r="L1752" s="508">
        <v>1</v>
      </c>
      <c r="M1752" s="508"/>
      <c r="N1752" s="745">
        <f t="shared" si="349"/>
        <v>1</v>
      </c>
      <c r="O1752" s="508"/>
      <c r="P1752" s="508"/>
      <c r="Q1752" s="508"/>
      <c r="R1752" s="508"/>
      <c r="S1752" s="508"/>
      <c r="T1752" s="508"/>
      <c r="U1752" s="508"/>
      <c r="V1752" s="508"/>
      <c r="W1752" s="508"/>
      <c r="X1752" s="508"/>
      <c r="Y1752" s="508"/>
      <c r="Z1752" s="508"/>
      <c r="AA1752" s="508"/>
      <c r="AB1752" s="508"/>
      <c r="AC1752" s="508"/>
      <c r="AD1752" s="508"/>
      <c r="AE1752" s="508"/>
      <c r="AF1752" s="508"/>
      <c r="AG1752" s="508"/>
      <c r="AH1752" s="508"/>
      <c r="AI1752" s="508"/>
      <c r="AJ1752" s="508"/>
      <c r="AK1752" s="509">
        <f t="shared" si="350"/>
        <v>0</v>
      </c>
      <c r="AL1752" s="509">
        <f t="shared" si="351"/>
        <v>1</v>
      </c>
      <c r="AM1752" s="746">
        <f>IF(Tableau5[[#This Row],[N° pièce]]="",0,(Tableau5[[#This Row],[hors TVA]]+(Tableau5[[#This Row],[hors TVA]]*Tableau5[[#This Row],[Taux TVA]])-(Tableau5[[#This Row],[hors TVA]]*Tableau5[[#This Row],[Taux TVA]]*Tableau5[[#This Row],[Régime TVA Récupération:]]))*Tableau5[[#This Row],[Type 1]])</f>
        <v>0</v>
      </c>
      <c r="AN1752" s="746">
        <f t="shared" si="352"/>
        <v>0</v>
      </c>
      <c r="AO1752" s="746">
        <f t="shared" si="353"/>
        <v>0</v>
      </c>
      <c r="AP1752" s="255">
        <f t="shared" si="354"/>
        <v>0</v>
      </c>
      <c r="AQ1752" s="506">
        <f t="shared" si="355"/>
        <v>0</v>
      </c>
      <c r="AR1752" s="671"/>
      <c r="AS1752" s="512"/>
      <c r="AT1752" s="513"/>
      <c r="AU1752" s="753"/>
      <c r="AV1752" s="484"/>
      <c r="AW1752" s="484"/>
      <c r="AX1752" s="484"/>
      <c r="AY1752" s="484"/>
      <c r="AZ1752" s="484"/>
    </row>
    <row r="1753" spans="1:52" ht="15" hidden="1">
      <c r="A1753" s="750"/>
      <c r="B1753" s="694"/>
      <c r="C1753" s="695"/>
      <c r="D1753" s="696"/>
      <c r="E1753" s="697"/>
      <c r="F1753" s="697"/>
      <c r="G1753" s="697"/>
      <c r="H1753" s="698">
        <v>0.21</v>
      </c>
      <c r="I1753" s="698">
        <v>1</v>
      </c>
      <c r="J1753" s="699"/>
      <c r="K1753" s="775">
        <f t="shared" si="348"/>
        <v>0</v>
      </c>
      <c r="L1753" s="508">
        <v>1</v>
      </c>
      <c r="M1753" s="508"/>
      <c r="N1753" s="745">
        <f t="shared" si="349"/>
        <v>1</v>
      </c>
      <c r="O1753" s="508"/>
      <c r="P1753" s="508"/>
      <c r="Q1753" s="508"/>
      <c r="R1753" s="508"/>
      <c r="S1753" s="508"/>
      <c r="T1753" s="508"/>
      <c r="U1753" s="508"/>
      <c r="V1753" s="508"/>
      <c r="W1753" s="508"/>
      <c r="X1753" s="508"/>
      <c r="Y1753" s="508"/>
      <c r="Z1753" s="508"/>
      <c r="AA1753" s="508"/>
      <c r="AB1753" s="508"/>
      <c r="AC1753" s="508"/>
      <c r="AD1753" s="508"/>
      <c r="AE1753" s="508"/>
      <c r="AF1753" s="508"/>
      <c r="AG1753" s="508"/>
      <c r="AH1753" s="508"/>
      <c r="AI1753" s="508"/>
      <c r="AJ1753" s="508"/>
      <c r="AK1753" s="509">
        <f t="shared" si="350"/>
        <v>0</v>
      </c>
      <c r="AL1753" s="509">
        <f t="shared" si="351"/>
        <v>1</v>
      </c>
      <c r="AM1753" s="746">
        <f>IF(Tableau5[[#This Row],[N° pièce]]="",0,(Tableau5[[#This Row],[hors TVA]]+(Tableau5[[#This Row],[hors TVA]]*Tableau5[[#This Row],[Taux TVA]])-(Tableau5[[#This Row],[hors TVA]]*Tableau5[[#This Row],[Taux TVA]]*Tableau5[[#This Row],[Régime TVA Récupération:]]))*Tableau5[[#This Row],[Type 1]])</f>
        <v>0</v>
      </c>
      <c r="AN1753" s="746">
        <f t="shared" si="352"/>
        <v>0</v>
      </c>
      <c r="AO1753" s="746">
        <f t="shared" si="353"/>
        <v>0</v>
      </c>
      <c r="AP1753" s="255">
        <f t="shared" si="354"/>
        <v>0</v>
      </c>
      <c r="AQ1753" s="506">
        <f t="shared" si="355"/>
        <v>0</v>
      </c>
      <c r="AR1753" s="671"/>
      <c r="AS1753" s="512"/>
      <c r="AT1753" s="513"/>
      <c r="AU1753" s="753"/>
      <c r="AV1753" s="484"/>
      <c r="AW1753" s="484"/>
      <c r="AX1753" s="484"/>
      <c r="AY1753" s="484"/>
      <c r="AZ1753" s="484"/>
    </row>
    <row r="1754" spans="1:52" ht="15" hidden="1">
      <c r="A1754" s="750"/>
      <c r="B1754" s="694"/>
      <c r="C1754" s="695"/>
      <c r="D1754" s="696"/>
      <c r="E1754" s="697"/>
      <c r="F1754" s="697"/>
      <c r="G1754" s="697"/>
      <c r="H1754" s="698">
        <v>0.21</v>
      </c>
      <c r="I1754" s="698">
        <v>1</v>
      </c>
      <c r="J1754" s="699"/>
      <c r="K1754" s="775">
        <f t="shared" si="348"/>
        <v>0</v>
      </c>
      <c r="L1754" s="508">
        <v>1</v>
      </c>
      <c r="M1754" s="508"/>
      <c r="N1754" s="745">
        <f t="shared" si="349"/>
        <v>1</v>
      </c>
      <c r="O1754" s="508"/>
      <c r="P1754" s="508"/>
      <c r="Q1754" s="508"/>
      <c r="R1754" s="508"/>
      <c r="S1754" s="508"/>
      <c r="T1754" s="508"/>
      <c r="U1754" s="508"/>
      <c r="V1754" s="508"/>
      <c r="W1754" s="508"/>
      <c r="X1754" s="508"/>
      <c r="Y1754" s="508"/>
      <c r="Z1754" s="508"/>
      <c r="AA1754" s="508"/>
      <c r="AB1754" s="508"/>
      <c r="AC1754" s="508"/>
      <c r="AD1754" s="508"/>
      <c r="AE1754" s="508"/>
      <c r="AF1754" s="508"/>
      <c r="AG1754" s="508"/>
      <c r="AH1754" s="508"/>
      <c r="AI1754" s="508"/>
      <c r="AJ1754" s="508"/>
      <c r="AK1754" s="509">
        <f t="shared" si="350"/>
        <v>0</v>
      </c>
      <c r="AL1754" s="509">
        <f t="shared" si="351"/>
        <v>1</v>
      </c>
      <c r="AM1754" s="746">
        <f>IF(Tableau5[[#This Row],[N° pièce]]="",0,(Tableau5[[#This Row],[hors TVA]]+(Tableau5[[#This Row],[hors TVA]]*Tableau5[[#This Row],[Taux TVA]])-(Tableau5[[#This Row],[hors TVA]]*Tableau5[[#This Row],[Taux TVA]]*Tableau5[[#This Row],[Régime TVA Récupération:]]))*Tableau5[[#This Row],[Type 1]])</f>
        <v>0</v>
      </c>
      <c r="AN1754" s="746">
        <f t="shared" si="352"/>
        <v>0</v>
      </c>
      <c r="AO1754" s="746">
        <f t="shared" si="353"/>
        <v>0</v>
      </c>
      <c r="AP1754" s="255">
        <f t="shared" si="354"/>
        <v>0</v>
      </c>
      <c r="AQ1754" s="506">
        <f t="shared" si="355"/>
        <v>0</v>
      </c>
      <c r="AR1754" s="671"/>
      <c r="AS1754" s="512"/>
      <c r="AT1754" s="513"/>
      <c r="AU1754" s="753"/>
      <c r="AV1754" s="484"/>
      <c r="AW1754" s="484"/>
      <c r="AX1754" s="484"/>
      <c r="AY1754" s="484"/>
      <c r="AZ1754" s="484"/>
    </row>
    <row r="1755" spans="1:52" ht="15" hidden="1">
      <c r="A1755" s="750"/>
      <c r="B1755" s="694"/>
      <c r="C1755" s="695"/>
      <c r="D1755" s="696"/>
      <c r="E1755" s="697"/>
      <c r="F1755" s="697"/>
      <c r="G1755" s="697"/>
      <c r="H1755" s="698">
        <v>0.21</v>
      </c>
      <c r="I1755" s="698">
        <v>1</v>
      </c>
      <c r="J1755" s="699"/>
      <c r="K1755" s="775">
        <f t="shared" si="348"/>
        <v>0</v>
      </c>
      <c r="L1755" s="508">
        <v>1</v>
      </c>
      <c r="M1755" s="508"/>
      <c r="N1755" s="745">
        <f t="shared" si="349"/>
        <v>1</v>
      </c>
      <c r="O1755" s="508"/>
      <c r="P1755" s="508"/>
      <c r="Q1755" s="508"/>
      <c r="R1755" s="508"/>
      <c r="S1755" s="508"/>
      <c r="T1755" s="508"/>
      <c r="U1755" s="508"/>
      <c r="V1755" s="508"/>
      <c r="W1755" s="508"/>
      <c r="X1755" s="508"/>
      <c r="Y1755" s="508"/>
      <c r="Z1755" s="508"/>
      <c r="AA1755" s="508"/>
      <c r="AB1755" s="508"/>
      <c r="AC1755" s="508"/>
      <c r="AD1755" s="508"/>
      <c r="AE1755" s="508"/>
      <c r="AF1755" s="508"/>
      <c r="AG1755" s="508"/>
      <c r="AH1755" s="508"/>
      <c r="AI1755" s="508"/>
      <c r="AJ1755" s="508"/>
      <c r="AK1755" s="509">
        <f t="shared" si="350"/>
        <v>0</v>
      </c>
      <c r="AL1755" s="509">
        <f t="shared" si="351"/>
        <v>1</v>
      </c>
      <c r="AM1755" s="746">
        <f>IF(Tableau5[[#This Row],[N° pièce]]="",0,(Tableau5[[#This Row],[hors TVA]]+(Tableau5[[#This Row],[hors TVA]]*Tableau5[[#This Row],[Taux TVA]])-(Tableau5[[#This Row],[hors TVA]]*Tableau5[[#This Row],[Taux TVA]]*Tableau5[[#This Row],[Régime TVA Récupération:]]))*Tableau5[[#This Row],[Type 1]])</f>
        <v>0</v>
      </c>
      <c r="AN1755" s="746">
        <f t="shared" si="352"/>
        <v>0</v>
      </c>
      <c r="AO1755" s="746">
        <f t="shared" si="353"/>
        <v>0</v>
      </c>
      <c r="AP1755" s="255">
        <f t="shared" si="354"/>
        <v>0</v>
      </c>
      <c r="AQ1755" s="506">
        <f t="shared" si="355"/>
        <v>0</v>
      </c>
      <c r="AR1755" s="671"/>
      <c r="AS1755" s="512"/>
      <c r="AT1755" s="513"/>
      <c r="AU1755" s="753"/>
      <c r="AV1755" s="484"/>
      <c r="AW1755" s="484"/>
      <c r="AX1755" s="484"/>
      <c r="AY1755" s="484"/>
      <c r="AZ1755" s="484"/>
    </row>
    <row r="1756" spans="1:52" ht="15" hidden="1">
      <c r="A1756" s="750"/>
      <c r="B1756" s="694"/>
      <c r="C1756" s="695"/>
      <c r="D1756" s="696"/>
      <c r="E1756" s="697"/>
      <c r="F1756" s="697"/>
      <c r="G1756" s="697"/>
      <c r="H1756" s="698">
        <v>0.21</v>
      </c>
      <c r="I1756" s="698">
        <v>1</v>
      </c>
      <c r="J1756" s="699"/>
      <c r="K1756" s="775">
        <f t="shared" si="348"/>
        <v>0</v>
      </c>
      <c r="L1756" s="508">
        <v>1</v>
      </c>
      <c r="M1756" s="508"/>
      <c r="N1756" s="745">
        <f t="shared" si="349"/>
        <v>1</v>
      </c>
      <c r="O1756" s="508"/>
      <c r="P1756" s="508"/>
      <c r="Q1756" s="508"/>
      <c r="R1756" s="508"/>
      <c r="S1756" s="508"/>
      <c r="T1756" s="508"/>
      <c r="U1756" s="508"/>
      <c r="V1756" s="508"/>
      <c r="W1756" s="508"/>
      <c r="X1756" s="508"/>
      <c r="Y1756" s="508"/>
      <c r="Z1756" s="508"/>
      <c r="AA1756" s="508"/>
      <c r="AB1756" s="508"/>
      <c r="AC1756" s="508"/>
      <c r="AD1756" s="508"/>
      <c r="AE1756" s="508"/>
      <c r="AF1756" s="508"/>
      <c r="AG1756" s="508"/>
      <c r="AH1756" s="508"/>
      <c r="AI1756" s="508"/>
      <c r="AJ1756" s="508"/>
      <c r="AK1756" s="509">
        <f t="shared" si="350"/>
        <v>0</v>
      </c>
      <c r="AL1756" s="509">
        <f t="shared" si="351"/>
        <v>1</v>
      </c>
      <c r="AM1756" s="746">
        <f>IF(Tableau5[[#This Row],[N° pièce]]="",0,(Tableau5[[#This Row],[hors TVA]]+(Tableau5[[#This Row],[hors TVA]]*Tableau5[[#This Row],[Taux TVA]])-(Tableau5[[#This Row],[hors TVA]]*Tableau5[[#This Row],[Taux TVA]]*Tableau5[[#This Row],[Régime TVA Récupération:]]))*Tableau5[[#This Row],[Type 1]])</f>
        <v>0</v>
      </c>
      <c r="AN1756" s="746">
        <f t="shared" si="352"/>
        <v>0</v>
      </c>
      <c r="AO1756" s="746">
        <f t="shared" si="353"/>
        <v>0</v>
      </c>
      <c r="AP1756" s="255">
        <f t="shared" si="354"/>
        <v>0</v>
      </c>
      <c r="AQ1756" s="506">
        <f t="shared" si="355"/>
        <v>0</v>
      </c>
      <c r="AR1756" s="671"/>
      <c r="AS1756" s="512"/>
      <c r="AT1756" s="513"/>
      <c r="AU1756" s="753"/>
      <c r="AV1756" s="484"/>
      <c r="AW1756" s="484"/>
      <c r="AX1756" s="484"/>
      <c r="AY1756" s="484"/>
      <c r="AZ1756" s="484"/>
    </row>
    <row r="1757" spans="1:52" ht="15" hidden="1">
      <c r="A1757" s="750"/>
      <c r="B1757" s="694"/>
      <c r="C1757" s="695"/>
      <c r="D1757" s="696"/>
      <c r="E1757" s="697"/>
      <c r="F1757" s="697"/>
      <c r="G1757" s="697"/>
      <c r="H1757" s="698">
        <v>0.21</v>
      </c>
      <c r="I1757" s="698">
        <v>1</v>
      </c>
      <c r="J1757" s="699"/>
      <c r="K1757" s="775">
        <f t="shared" si="348"/>
        <v>0</v>
      </c>
      <c r="L1757" s="508">
        <v>1</v>
      </c>
      <c r="M1757" s="508"/>
      <c r="N1757" s="745">
        <f t="shared" si="349"/>
        <v>1</v>
      </c>
      <c r="O1757" s="508"/>
      <c r="P1757" s="508"/>
      <c r="Q1757" s="508"/>
      <c r="R1757" s="508"/>
      <c r="S1757" s="508"/>
      <c r="T1757" s="508"/>
      <c r="U1757" s="508"/>
      <c r="V1757" s="508"/>
      <c r="W1757" s="508"/>
      <c r="X1757" s="508"/>
      <c r="Y1757" s="508"/>
      <c r="Z1757" s="508"/>
      <c r="AA1757" s="508"/>
      <c r="AB1757" s="508"/>
      <c r="AC1757" s="508"/>
      <c r="AD1757" s="508"/>
      <c r="AE1757" s="508"/>
      <c r="AF1757" s="508"/>
      <c r="AG1757" s="508"/>
      <c r="AH1757" s="508"/>
      <c r="AI1757" s="508"/>
      <c r="AJ1757" s="508"/>
      <c r="AK1757" s="509">
        <f t="shared" si="350"/>
        <v>0</v>
      </c>
      <c r="AL1757" s="509">
        <f t="shared" si="351"/>
        <v>1</v>
      </c>
      <c r="AM1757" s="746">
        <f>IF(Tableau5[[#This Row],[N° pièce]]="",0,(Tableau5[[#This Row],[hors TVA]]+(Tableau5[[#This Row],[hors TVA]]*Tableau5[[#This Row],[Taux TVA]])-(Tableau5[[#This Row],[hors TVA]]*Tableau5[[#This Row],[Taux TVA]]*Tableau5[[#This Row],[Régime TVA Récupération:]]))*Tableau5[[#This Row],[Type 1]])</f>
        <v>0</v>
      </c>
      <c r="AN1757" s="746">
        <f t="shared" si="352"/>
        <v>0</v>
      </c>
      <c r="AO1757" s="746">
        <f t="shared" si="353"/>
        <v>0</v>
      </c>
      <c r="AP1757" s="255">
        <f t="shared" si="354"/>
        <v>0</v>
      </c>
      <c r="AQ1757" s="506">
        <f t="shared" si="355"/>
        <v>0</v>
      </c>
      <c r="AR1757" s="671"/>
      <c r="AS1757" s="512"/>
      <c r="AT1757" s="513"/>
      <c r="AU1757" s="753"/>
      <c r="AV1757" s="484"/>
      <c r="AW1757" s="484"/>
      <c r="AX1757" s="484"/>
      <c r="AY1757" s="484"/>
      <c r="AZ1757" s="484"/>
    </row>
    <row r="1758" spans="1:52" ht="15" hidden="1">
      <c r="A1758" s="750"/>
      <c r="B1758" s="694"/>
      <c r="C1758" s="695"/>
      <c r="D1758" s="696"/>
      <c r="E1758" s="697"/>
      <c r="F1758" s="697"/>
      <c r="G1758" s="697"/>
      <c r="H1758" s="698">
        <v>0.21</v>
      </c>
      <c r="I1758" s="698">
        <v>1</v>
      </c>
      <c r="J1758" s="699"/>
      <c r="K1758" s="775">
        <f t="shared" si="348"/>
        <v>0</v>
      </c>
      <c r="L1758" s="508">
        <v>1</v>
      </c>
      <c r="M1758" s="508"/>
      <c r="N1758" s="745">
        <f t="shared" si="349"/>
        <v>1</v>
      </c>
      <c r="O1758" s="508"/>
      <c r="P1758" s="508"/>
      <c r="Q1758" s="508"/>
      <c r="R1758" s="508"/>
      <c r="S1758" s="508"/>
      <c r="T1758" s="508"/>
      <c r="U1758" s="508"/>
      <c r="V1758" s="508"/>
      <c r="W1758" s="508"/>
      <c r="X1758" s="508"/>
      <c r="Y1758" s="508"/>
      <c r="Z1758" s="508"/>
      <c r="AA1758" s="508"/>
      <c r="AB1758" s="508"/>
      <c r="AC1758" s="508"/>
      <c r="AD1758" s="508"/>
      <c r="AE1758" s="508"/>
      <c r="AF1758" s="508"/>
      <c r="AG1758" s="508"/>
      <c r="AH1758" s="508"/>
      <c r="AI1758" s="508"/>
      <c r="AJ1758" s="508"/>
      <c r="AK1758" s="509">
        <f t="shared" si="350"/>
        <v>0</v>
      </c>
      <c r="AL1758" s="509">
        <f t="shared" si="351"/>
        <v>1</v>
      </c>
      <c r="AM1758" s="746">
        <f>IF(Tableau5[[#This Row],[N° pièce]]="",0,(Tableau5[[#This Row],[hors TVA]]+(Tableau5[[#This Row],[hors TVA]]*Tableau5[[#This Row],[Taux TVA]])-(Tableau5[[#This Row],[hors TVA]]*Tableau5[[#This Row],[Taux TVA]]*Tableau5[[#This Row],[Régime TVA Récupération:]]))*Tableau5[[#This Row],[Type 1]])</f>
        <v>0</v>
      </c>
      <c r="AN1758" s="746">
        <f t="shared" si="352"/>
        <v>0</v>
      </c>
      <c r="AO1758" s="746">
        <f t="shared" si="353"/>
        <v>0</v>
      </c>
      <c r="AP1758" s="255">
        <f t="shared" si="354"/>
        <v>0</v>
      </c>
      <c r="AQ1758" s="506">
        <f t="shared" si="355"/>
        <v>0</v>
      </c>
      <c r="AR1758" s="671"/>
      <c r="AS1758" s="512"/>
      <c r="AT1758" s="513"/>
      <c r="AU1758" s="753"/>
      <c r="AV1758" s="484"/>
      <c r="AW1758" s="484"/>
      <c r="AX1758" s="484"/>
      <c r="AY1758" s="484"/>
      <c r="AZ1758" s="484"/>
    </row>
    <row r="1759" spans="1:52" ht="15" hidden="1">
      <c r="A1759" s="750"/>
      <c r="B1759" s="694"/>
      <c r="C1759" s="695"/>
      <c r="D1759" s="696"/>
      <c r="E1759" s="697"/>
      <c r="F1759" s="697"/>
      <c r="G1759" s="697"/>
      <c r="H1759" s="698">
        <v>0.21</v>
      </c>
      <c r="I1759" s="698">
        <v>1</v>
      </c>
      <c r="J1759" s="699"/>
      <c r="K1759" s="775">
        <f t="shared" si="348"/>
        <v>0</v>
      </c>
      <c r="L1759" s="508">
        <v>1</v>
      </c>
      <c r="M1759" s="508"/>
      <c r="N1759" s="745">
        <f t="shared" si="349"/>
        <v>1</v>
      </c>
      <c r="O1759" s="508"/>
      <c r="P1759" s="508"/>
      <c r="Q1759" s="508"/>
      <c r="R1759" s="508"/>
      <c r="S1759" s="508"/>
      <c r="T1759" s="508"/>
      <c r="U1759" s="508"/>
      <c r="V1759" s="508"/>
      <c r="W1759" s="508"/>
      <c r="X1759" s="508"/>
      <c r="Y1759" s="508"/>
      <c r="Z1759" s="508"/>
      <c r="AA1759" s="508"/>
      <c r="AB1759" s="508"/>
      <c r="AC1759" s="508"/>
      <c r="AD1759" s="508"/>
      <c r="AE1759" s="508"/>
      <c r="AF1759" s="508"/>
      <c r="AG1759" s="508"/>
      <c r="AH1759" s="508"/>
      <c r="AI1759" s="508"/>
      <c r="AJ1759" s="508"/>
      <c r="AK1759" s="509">
        <f t="shared" si="350"/>
        <v>0</v>
      </c>
      <c r="AL1759" s="509">
        <f t="shared" si="351"/>
        <v>1</v>
      </c>
      <c r="AM1759" s="746">
        <f>IF(Tableau5[[#This Row],[N° pièce]]="",0,(Tableau5[[#This Row],[hors TVA]]+(Tableau5[[#This Row],[hors TVA]]*Tableau5[[#This Row],[Taux TVA]])-(Tableau5[[#This Row],[hors TVA]]*Tableau5[[#This Row],[Taux TVA]]*Tableau5[[#This Row],[Régime TVA Récupération:]]))*Tableau5[[#This Row],[Type 1]])</f>
        <v>0</v>
      </c>
      <c r="AN1759" s="746">
        <f t="shared" si="352"/>
        <v>0</v>
      </c>
      <c r="AO1759" s="746">
        <f t="shared" si="353"/>
        <v>0</v>
      </c>
      <c r="AP1759" s="255">
        <f t="shared" si="354"/>
        <v>0</v>
      </c>
      <c r="AQ1759" s="506">
        <f t="shared" si="355"/>
        <v>0</v>
      </c>
      <c r="AR1759" s="671"/>
      <c r="AS1759" s="512"/>
      <c r="AT1759" s="513"/>
      <c r="AU1759" s="753"/>
      <c r="AV1759" s="484"/>
      <c r="AW1759" s="484"/>
      <c r="AX1759" s="484"/>
      <c r="AY1759" s="484"/>
      <c r="AZ1759" s="484"/>
    </row>
    <row r="1760" spans="1:52" ht="15" hidden="1">
      <c r="A1760" s="750"/>
      <c r="B1760" s="694"/>
      <c r="C1760" s="695"/>
      <c r="D1760" s="696"/>
      <c r="E1760" s="697"/>
      <c r="F1760" s="697"/>
      <c r="G1760" s="697"/>
      <c r="H1760" s="698">
        <v>0.21</v>
      </c>
      <c r="I1760" s="698">
        <v>1</v>
      </c>
      <c r="J1760" s="699"/>
      <c r="K1760" s="775">
        <f t="shared" si="348"/>
        <v>0</v>
      </c>
      <c r="L1760" s="508">
        <v>1</v>
      </c>
      <c r="M1760" s="508"/>
      <c r="N1760" s="745">
        <f t="shared" si="349"/>
        <v>1</v>
      </c>
      <c r="O1760" s="508"/>
      <c r="P1760" s="508"/>
      <c r="Q1760" s="508"/>
      <c r="R1760" s="508"/>
      <c r="S1760" s="508"/>
      <c r="T1760" s="508"/>
      <c r="U1760" s="508"/>
      <c r="V1760" s="508"/>
      <c r="W1760" s="508"/>
      <c r="X1760" s="508"/>
      <c r="Y1760" s="508"/>
      <c r="Z1760" s="508"/>
      <c r="AA1760" s="508"/>
      <c r="AB1760" s="508"/>
      <c r="AC1760" s="508"/>
      <c r="AD1760" s="508"/>
      <c r="AE1760" s="508"/>
      <c r="AF1760" s="508"/>
      <c r="AG1760" s="508"/>
      <c r="AH1760" s="508"/>
      <c r="AI1760" s="508"/>
      <c r="AJ1760" s="508"/>
      <c r="AK1760" s="509">
        <f t="shared" si="350"/>
        <v>0</v>
      </c>
      <c r="AL1760" s="509">
        <f t="shared" si="351"/>
        <v>1</v>
      </c>
      <c r="AM1760" s="746">
        <f>IF(Tableau5[[#This Row],[N° pièce]]="",0,(Tableau5[[#This Row],[hors TVA]]+(Tableau5[[#This Row],[hors TVA]]*Tableau5[[#This Row],[Taux TVA]])-(Tableau5[[#This Row],[hors TVA]]*Tableau5[[#This Row],[Taux TVA]]*Tableau5[[#This Row],[Régime TVA Récupération:]]))*Tableau5[[#This Row],[Type 1]])</f>
        <v>0</v>
      </c>
      <c r="AN1760" s="746">
        <f t="shared" si="352"/>
        <v>0</v>
      </c>
      <c r="AO1760" s="746">
        <f t="shared" si="353"/>
        <v>0</v>
      </c>
      <c r="AP1760" s="255">
        <f t="shared" si="354"/>
        <v>0</v>
      </c>
      <c r="AQ1760" s="506">
        <f t="shared" si="355"/>
        <v>0</v>
      </c>
      <c r="AR1760" s="671"/>
      <c r="AS1760" s="512"/>
      <c r="AT1760" s="513"/>
      <c r="AU1760" s="753"/>
      <c r="AV1760" s="484"/>
      <c r="AW1760" s="484"/>
      <c r="AX1760" s="484"/>
      <c r="AY1760" s="484"/>
      <c r="AZ1760" s="484"/>
    </row>
    <row r="1761" spans="1:52" ht="15" hidden="1">
      <c r="A1761" s="750"/>
      <c r="B1761" s="694"/>
      <c r="C1761" s="695"/>
      <c r="D1761" s="696"/>
      <c r="E1761" s="697"/>
      <c r="F1761" s="697"/>
      <c r="G1761" s="697"/>
      <c r="H1761" s="698">
        <v>0.21</v>
      </c>
      <c r="I1761" s="698">
        <v>1</v>
      </c>
      <c r="J1761" s="699"/>
      <c r="K1761" s="775">
        <f t="shared" si="348"/>
        <v>0</v>
      </c>
      <c r="L1761" s="508">
        <v>1</v>
      </c>
      <c r="M1761" s="508"/>
      <c r="N1761" s="745">
        <f t="shared" si="349"/>
        <v>1</v>
      </c>
      <c r="O1761" s="508"/>
      <c r="P1761" s="508"/>
      <c r="Q1761" s="508"/>
      <c r="R1761" s="508"/>
      <c r="S1761" s="508"/>
      <c r="T1761" s="508"/>
      <c r="U1761" s="508"/>
      <c r="V1761" s="508"/>
      <c r="W1761" s="508"/>
      <c r="X1761" s="508"/>
      <c r="Y1761" s="508"/>
      <c r="Z1761" s="508"/>
      <c r="AA1761" s="508"/>
      <c r="AB1761" s="508"/>
      <c r="AC1761" s="508"/>
      <c r="AD1761" s="508"/>
      <c r="AE1761" s="508"/>
      <c r="AF1761" s="508"/>
      <c r="AG1761" s="508"/>
      <c r="AH1761" s="508"/>
      <c r="AI1761" s="508"/>
      <c r="AJ1761" s="508"/>
      <c r="AK1761" s="509">
        <f t="shared" si="350"/>
        <v>0</v>
      </c>
      <c r="AL1761" s="509">
        <f t="shared" si="351"/>
        <v>1</v>
      </c>
      <c r="AM1761" s="746">
        <f>IF(Tableau5[[#This Row],[N° pièce]]="",0,(Tableau5[[#This Row],[hors TVA]]+(Tableau5[[#This Row],[hors TVA]]*Tableau5[[#This Row],[Taux TVA]])-(Tableau5[[#This Row],[hors TVA]]*Tableau5[[#This Row],[Taux TVA]]*Tableau5[[#This Row],[Régime TVA Récupération:]]))*Tableau5[[#This Row],[Type 1]])</f>
        <v>0</v>
      </c>
      <c r="AN1761" s="746">
        <f t="shared" si="352"/>
        <v>0</v>
      </c>
      <c r="AO1761" s="746">
        <f t="shared" si="353"/>
        <v>0</v>
      </c>
      <c r="AP1761" s="255">
        <f t="shared" si="354"/>
        <v>0</v>
      </c>
      <c r="AQ1761" s="506">
        <f t="shared" si="355"/>
        <v>0</v>
      </c>
      <c r="AR1761" s="671"/>
      <c r="AS1761" s="512"/>
      <c r="AT1761" s="513"/>
      <c r="AU1761" s="753"/>
      <c r="AV1761" s="484"/>
      <c r="AW1761" s="484"/>
      <c r="AX1761" s="484"/>
      <c r="AY1761" s="484"/>
      <c r="AZ1761" s="484"/>
    </row>
    <row r="1762" spans="1:52" ht="15" hidden="1">
      <c r="A1762" s="750"/>
      <c r="B1762" s="694"/>
      <c r="C1762" s="695"/>
      <c r="D1762" s="696"/>
      <c r="E1762" s="697"/>
      <c r="F1762" s="697"/>
      <c r="G1762" s="697"/>
      <c r="H1762" s="698">
        <v>0.21</v>
      </c>
      <c r="I1762" s="698">
        <v>1</v>
      </c>
      <c r="J1762" s="699"/>
      <c r="K1762" s="775">
        <f t="shared" si="348"/>
        <v>0</v>
      </c>
      <c r="L1762" s="508">
        <v>1</v>
      </c>
      <c r="M1762" s="508"/>
      <c r="N1762" s="745">
        <f t="shared" si="349"/>
        <v>1</v>
      </c>
      <c r="O1762" s="508"/>
      <c r="P1762" s="508"/>
      <c r="Q1762" s="508"/>
      <c r="R1762" s="508"/>
      <c r="S1762" s="508"/>
      <c r="T1762" s="508"/>
      <c r="U1762" s="508"/>
      <c r="V1762" s="508"/>
      <c r="W1762" s="508"/>
      <c r="X1762" s="508"/>
      <c r="Y1762" s="508"/>
      <c r="Z1762" s="508"/>
      <c r="AA1762" s="508"/>
      <c r="AB1762" s="508"/>
      <c r="AC1762" s="508"/>
      <c r="AD1762" s="508"/>
      <c r="AE1762" s="508"/>
      <c r="AF1762" s="508"/>
      <c r="AG1762" s="508"/>
      <c r="AH1762" s="508"/>
      <c r="AI1762" s="508"/>
      <c r="AJ1762" s="508"/>
      <c r="AK1762" s="509">
        <f t="shared" si="350"/>
        <v>0</v>
      </c>
      <c r="AL1762" s="509">
        <f t="shared" si="351"/>
        <v>1</v>
      </c>
      <c r="AM1762" s="746">
        <f>IF(Tableau5[[#This Row],[N° pièce]]="",0,(Tableau5[[#This Row],[hors TVA]]+(Tableau5[[#This Row],[hors TVA]]*Tableau5[[#This Row],[Taux TVA]])-(Tableau5[[#This Row],[hors TVA]]*Tableau5[[#This Row],[Taux TVA]]*Tableau5[[#This Row],[Régime TVA Récupération:]]))*Tableau5[[#This Row],[Type 1]])</f>
        <v>0</v>
      </c>
      <c r="AN1762" s="746">
        <f t="shared" si="352"/>
        <v>0</v>
      </c>
      <c r="AO1762" s="746">
        <f t="shared" si="353"/>
        <v>0</v>
      </c>
      <c r="AP1762" s="255">
        <f t="shared" si="354"/>
        <v>0</v>
      </c>
      <c r="AQ1762" s="506">
        <f t="shared" si="355"/>
        <v>0</v>
      </c>
      <c r="AR1762" s="671"/>
      <c r="AS1762" s="512"/>
      <c r="AT1762" s="513"/>
      <c r="AU1762" s="753"/>
      <c r="AV1762" s="484"/>
      <c r="AW1762" s="484"/>
      <c r="AX1762" s="484"/>
      <c r="AY1762" s="484"/>
      <c r="AZ1762" s="484"/>
    </row>
    <row r="1763" spans="1:52" ht="15" hidden="1">
      <c r="A1763" s="750"/>
      <c r="B1763" s="694"/>
      <c r="C1763" s="695"/>
      <c r="D1763" s="696"/>
      <c r="E1763" s="697"/>
      <c r="F1763" s="697"/>
      <c r="G1763" s="697"/>
      <c r="H1763" s="698">
        <v>0.21</v>
      </c>
      <c r="I1763" s="698">
        <v>1</v>
      </c>
      <c r="J1763" s="699"/>
      <c r="K1763" s="775">
        <f t="shared" si="348"/>
        <v>0</v>
      </c>
      <c r="L1763" s="508">
        <v>1</v>
      </c>
      <c r="M1763" s="508"/>
      <c r="N1763" s="745">
        <f t="shared" si="349"/>
        <v>1</v>
      </c>
      <c r="O1763" s="508"/>
      <c r="P1763" s="508"/>
      <c r="Q1763" s="508"/>
      <c r="R1763" s="508"/>
      <c r="S1763" s="508"/>
      <c r="T1763" s="508"/>
      <c r="U1763" s="508"/>
      <c r="V1763" s="508"/>
      <c r="W1763" s="508"/>
      <c r="X1763" s="508"/>
      <c r="Y1763" s="508"/>
      <c r="Z1763" s="508"/>
      <c r="AA1763" s="508"/>
      <c r="AB1763" s="508"/>
      <c r="AC1763" s="508"/>
      <c r="AD1763" s="508"/>
      <c r="AE1763" s="508"/>
      <c r="AF1763" s="508"/>
      <c r="AG1763" s="508"/>
      <c r="AH1763" s="508"/>
      <c r="AI1763" s="508"/>
      <c r="AJ1763" s="508"/>
      <c r="AK1763" s="509">
        <f t="shared" si="350"/>
        <v>0</v>
      </c>
      <c r="AL1763" s="509">
        <f t="shared" si="351"/>
        <v>1</v>
      </c>
      <c r="AM1763" s="746">
        <f>IF(Tableau5[[#This Row],[N° pièce]]="",0,(Tableau5[[#This Row],[hors TVA]]+(Tableau5[[#This Row],[hors TVA]]*Tableau5[[#This Row],[Taux TVA]])-(Tableau5[[#This Row],[hors TVA]]*Tableau5[[#This Row],[Taux TVA]]*Tableau5[[#This Row],[Régime TVA Récupération:]]))*Tableau5[[#This Row],[Type 1]])</f>
        <v>0</v>
      </c>
      <c r="AN1763" s="746">
        <f t="shared" si="352"/>
        <v>0</v>
      </c>
      <c r="AO1763" s="746">
        <f t="shared" si="353"/>
        <v>0</v>
      </c>
      <c r="AP1763" s="255">
        <f t="shared" si="354"/>
        <v>0</v>
      </c>
      <c r="AQ1763" s="506">
        <f t="shared" si="355"/>
        <v>0</v>
      </c>
      <c r="AR1763" s="671"/>
      <c r="AS1763" s="512"/>
      <c r="AT1763" s="513"/>
      <c r="AU1763" s="753"/>
      <c r="AV1763" s="484"/>
      <c r="AW1763" s="484"/>
      <c r="AX1763" s="484"/>
      <c r="AY1763" s="484"/>
      <c r="AZ1763" s="484"/>
    </row>
    <row r="1764" spans="1:52" ht="15" hidden="1">
      <c r="A1764" s="750"/>
      <c r="B1764" s="694"/>
      <c r="C1764" s="695"/>
      <c r="D1764" s="696"/>
      <c r="E1764" s="697"/>
      <c r="F1764" s="697"/>
      <c r="G1764" s="697"/>
      <c r="H1764" s="698">
        <v>0.21</v>
      </c>
      <c r="I1764" s="698">
        <v>1</v>
      </c>
      <c r="J1764" s="699"/>
      <c r="K1764" s="775">
        <f t="shared" si="348"/>
        <v>0</v>
      </c>
      <c r="L1764" s="508">
        <v>1</v>
      </c>
      <c r="M1764" s="508"/>
      <c r="N1764" s="745">
        <f t="shared" si="349"/>
        <v>1</v>
      </c>
      <c r="O1764" s="508"/>
      <c r="P1764" s="508"/>
      <c r="Q1764" s="508"/>
      <c r="R1764" s="508"/>
      <c r="S1764" s="508"/>
      <c r="T1764" s="508"/>
      <c r="U1764" s="508"/>
      <c r="V1764" s="508"/>
      <c r="W1764" s="508"/>
      <c r="X1764" s="508"/>
      <c r="Y1764" s="508"/>
      <c r="Z1764" s="508"/>
      <c r="AA1764" s="508"/>
      <c r="AB1764" s="508"/>
      <c r="AC1764" s="508"/>
      <c r="AD1764" s="508"/>
      <c r="AE1764" s="508"/>
      <c r="AF1764" s="508"/>
      <c r="AG1764" s="508"/>
      <c r="AH1764" s="508"/>
      <c r="AI1764" s="508"/>
      <c r="AJ1764" s="508"/>
      <c r="AK1764" s="509">
        <f t="shared" si="350"/>
        <v>0</v>
      </c>
      <c r="AL1764" s="509">
        <f t="shared" si="351"/>
        <v>1</v>
      </c>
      <c r="AM1764" s="746">
        <f>IF(Tableau5[[#This Row],[N° pièce]]="",0,(Tableau5[[#This Row],[hors TVA]]+(Tableau5[[#This Row],[hors TVA]]*Tableau5[[#This Row],[Taux TVA]])-(Tableau5[[#This Row],[hors TVA]]*Tableau5[[#This Row],[Taux TVA]]*Tableau5[[#This Row],[Régime TVA Récupération:]]))*Tableau5[[#This Row],[Type 1]])</f>
        <v>0</v>
      </c>
      <c r="AN1764" s="746">
        <f t="shared" si="352"/>
        <v>0</v>
      </c>
      <c r="AO1764" s="746">
        <f t="shared" si="353"/>
        <v>0</v>
      </c>
      <c r="AP1764" s="255">
        <f t="shared" si="354"/>
        <v>0</v>
      </c>
      <c r="AQ1764" s="506">
        <f t="shared" si="355"/>
        <v>0</v>
      </c>
      <c r="AR1764" s="671"/>
      <c r="AS1764" s="512"/>
      <c r="AT1764" s="513"/>
      <c r="AU1764" s="753"/>
      <c r="AV1764" s="484"/>
      <c r="AW1764" s="484"/>
      <c r="AX1764" s="484"/>
      <c r="AY1764" s="484"/>
      <c r="AZ1764" s="484"/>
    </row>
    <row r="1765" spans="1:52" ht="15" hidden="1">
      <c r="A1765" s="750"/>
      <c r="B1765" s="694"/>
      <c r="C1765" s="695"/>
      <c r="D1765" s="696"/>
      <c r="E1765" s="697"/>
      <c r="F1765" s="697"/>
      <c r="G1765" s="697"/>
      <c r="H1765" s="698">
        <v>0.21</v>
      </c>
      <c r="I1765" s="698">
        <v>1</v>
      </c>
      <c r="J1765" s="699"/>
      <c r="K1765" s="775">
        <f t="shared" si="348"/>
        <v>0</v>
      </c>
      <c r="L1765" s="508">
        <v>1</v>
      </c>
      <c r="M1765" s="508"/>
      <c r="N1765" s="745">
        <f t="shared" si="349"/>
        <v>1</v>
      </c>
      <c r="O1765" s="508"/>
      <c r="P1765" s="508"/>
      <c r="Q1765" s="508"/>
      <c r="R1765" s="508"/>
      <c r="S1765" s="508"/>
      <c r="T1765" s="508"/>
      <c r="U1765" s="508"/>
      <c r="V1765" s="508"/>
      <c r="W1765" s="508"/>
      <c r="X1765" s="508"/>
      <c r="Y1765" s="508"/>
      <c r="Z1765" s="508"/>
      <c r="AA1765" s="508"/>
      <c r="AB1765" s="508"/>
      <c r="AC1765" s="508"/>
      <c r="AD1765" s="508"/>
      <c r="AE1765" s="508"/>
      <c r="AF1765" s="508"/>
      <c r="AG1765" s="508"/>
      <c r="AH1765" s="508"/>
      <c r="AI1765" s="508"/>
      <c r="AJ1765" s="508"/>
      <c r="AK1765" s="509">
        <f t="shared" si="350"/>
        <v>0</v>
      </c>
      <c r="AL1765" s="509">
        <f t="shared" si="351"/>
        <v>1</v>
      </c>
      <c r="AM1765" s="746">
        <f>IF(Tableau5[[#This Row],[N° pièce]]="",0,(Tableau5[[#This Row],[hors TVA]]+(Tableau5[[#This Row],[hors TVA]]*Tableau5[[#This Row],[Taux TVA]])-(Tableau5[[#This Row],[hors TVA]]*Tableau5[[#This Row],[Taux TVA]]*Tableau5[[#This Row],[Régime TVA Récupération:]]))*Tableau5[[#This Row],[Type 1]])</f>
        <v>0</v>
      </c>
      <c r="AN1765" s="746">
        <f t="shared" si="352"/>
        <v>0</v>
      </c>
      <c r="AO1765" s="746">
        <f t="shared" si="353"/>
        <v>0</v>
      </c>
      <c r="AP1765" s="255">
        <f t="shared" si="354"/>
        <v>0</v>
      </c>
      <c r="AQ1765" s="506">
        <f t="shared" si="355"/>
        <v>0</v>
      </c>
      <c r="AR1765" s="671"/>
      <c r="AS1765" s="512"/>
      <c r="AT1765" s="513"/>
      <c r="AU1765" s="753"/>
      <c r="AV1765" s="484"/>
      <c r="AW1765" s="484"/>
      <c r="AX1765" s="484"/>
      <c r="AY1765" s="484"/>
      <c r="AZ1765" s="484"/>
    </row>
    <row r="1766" spans="1:52" ht="15" hidden="1">
      <c r="A1766" s="750"/>
      <c r="B1766" s="694"/>
      <c r="C1766" s="695"/>
      <c r="D1766" s="696"/>
      <c r="E1766" s="697"/>
      <c r="F1766" s="697"/>
      <c r="G1766" s="697"/>
      <c r="H1766" s="698">
        <v>0.21</v>
      </c>
      <c r="I1766" s="698">
        <v>1</v>
      </c>
      <c r="J1766" s="699"/>
      <c r="K1766" s="775">
        <f t="shared" si="348"/>
        <v>0</v>
      </c>
      <c r="L1766" s="508">
        <v>1</v>
      </c>
      <c r="M1766" s="508"/>
      <c r="N1766" s="745">
        <f t="shared" si="349"/>
        <v>1</v>
      </c>
      <c r="O1766" s="508"/>
      <c r="P1766" s="508"/>
      <c r="Q1766" s="508"/>
      <c r="R1766" s="508"/>
      <c r="S1766" s="508"/>
      <c r="T1766" s="508"/>
      <c r="U1766" s="508"/>
      <c r="V1766" s="508"/>
      <c r="W1766" s="508"/>
      <c r="X1766" s="508"/>
      <c r="Y1766" s="508"/>
      <c r="Z1766" s="508"/>
      <c r="AA1766" s="508"/>
      <c r="AB1766" s="508"/>
      <c r="AC1766" s="508"/>
      <c r="AD1766" s="508"/>
      <c r="AE1766" s="508"/>
      <c r="AF1766" s="508"/>
      <c r="AG1766" s="508"/>
      <c r="AH1766" s="508"/>
      <c r="AI1766" s="508"/>
      <c r="AJ1766" s="508"/>
      <c r="AK1766" s="509">
        <f t="shared" si="350"/>
        <v>0</v>
      </c>
      <c r="AL1766" s="509">
        <f t="shared" si="351"/>
        <v>1</v>
      </c>
      <c r="AM1766" s="746">
        <f>IF(Tableau5[[#This Row],[N° pièce]]="",0,(Tableau5[[#This Row],[hors TVA]]+(Tableau5[[#This Row],[hors TVA]]*Tableau5[[#This Row],[Taux TVA]])-(Tableau5[[#This Row],[hors TVA]]*Tableau5[[#This Row],[Taux TVA]]*Tableau5[[#This Row],[Régime TVA Récupération:]]))*Tableau5[[#This Row],[Type 1]])</f>
        <v>0</v>
      </c>
      <c r="AN1766" s="746">
        <f t="shared" si="352"/>
        <v>0</v>
      </c>
      <c r="AO1766" s="746">
        <f t="shared" si="353"/>
        <v>0</v>
      </c>
      <c r="AP1766" s="255">
        <f t="shared" si="354"/>
        <v>0</v>
      </c>
      <c r="AQ1766" s="506">
        <f t="shared" si="355"/>
        <v>0</v>
      </c>
      <c r="AR1766" s="671"/>
      <c r="AS1766" s="512"/>
      <c r="AT1766" s="513"/>
      <c r="AU1766" s="753"/>
      <c r="AV1766" s="484"/>
      <c r="AW1766" s="484"/>
      <c r="AX1766" s="484"/>
      <c r="AY1766" s="484"/>
      <c r="AZ1766" s="484"/>
    </row>
    <row r="1767" spans="1:52" ht="15" hidden="1">
      <c r="A1767" s="750"/>
      <c r="B1767" s="694"/>
      <c r="C1767" s="695"/>
      <c r="D1767" s="696"/>
      <c r="E1767" s="697"/>
      <c r="F1767" s="697"/>
      <c r="G1767" s="697"/>
      <c r="H1767" s="698">
        <v>0.21</v>
      </c>
      <c r="I1767" s="698">
        <v>1</v>
      </c>
      <c r="J1767" s="699"/>
      <c r="K1767" s="775">
        <f t="shared" si="348"/>
        <v>0</v>
      </c>
      <c r="L1767" s="508">
        <v>1</v>
      </c>
      <c r="M1767" s="508"/>
      <c r="N1767" s="745">
        <f t="shared" si="349"/>
        <v>1</v>
      </c>
      <c r="O1767" s="508"/>
      <c r="P1767" s="508"/>
      <c r="Q1767" s="508"/>
      <c r="R1767" s="508"/>
      <c r="S1767" s="508"/>
      <c r="T1767" s="508"/>
      <c r="U1767" s="508"/>
      <c r="V1767" s="508"/>
      <c r="W1767" s="508"/>
      <c r="X1767" s="508"/>
      <c r="Y1767" s="508"/>
      <c r="Z1767" s="508"/>
      <c r="AA1767" s="508"/>
      <c r="AB1767" s="508"/>
      <c r="AC1767" s="508"/>
      <c r="AD1767" s="508"/>
      <c r="AE1767" s="508"/>
      <c r="AF1767" s="508"/>
      <c r="AG1767" s="508"/>
      <c r="AH1767" s="508"/>
      <c r="AI1767" s="508"/>
      <c r="AJ1767" s="508"/>
      <c r="AK1767" s="509">
        <f t="shared" si="350"/>
        <v>0</v>
      </c>
      <c r="AL1767" s="509">
        <f t="shared" si="351"/>
        <v>1</v>
      </c>
      <c r="AM1767" s="746">
        <f>IF(Tableau5[[#This Row],[N° pièce]]="",0,(Tableau5[[#This Row],[hors TVA]]+(Tableau5[[#This Row],[hors TVA]]*Tableau5[[#This Row],[Taux TVA]])-(Tableau5[[#This Row],[hors TVA]]*Tableau5[[#This Row],[Taux TVA]]*Tableau5[[#This Row],[Régime TVA Récupération:]]))*Tableau5[[#This Row],[Type 1]])</f>
        <v>0</v>
      </c>
      <c r="AN1767" s="746">
        <f t="shared" si="352"/>
        <v>0</v>
      </c>
      <c r="AO1767" s="746">
        <f t="shared" si="353"/>
        <v>0</v>
      </c>
      <c r="AP1767" s="255">
        <f t="shared" si="354"/>
        <v>0</v>
      </c>
      <c r="AQ1767" s="506">
        <f t="shared" si="355"/>
        <v>0</v>
      </c>
      <c r="AR1767" s="671"/>
      <c r="AS1767" s="512"/>
      <c r="AT1767" s="513"/>
      <c r="AU1767" s="753"/>
      <c r="AV1767" s="484"/>
      <c r="AW1767" s="484"/>
      <c r="AX1767" s="484"/>
      <c r="AY1767" s="484"/>
      <c r="AZ1767" s="484"/>
    </row>
    <row r="1768" spans="1:52" ht="15" hidden="1">
      <c r="A1768" s="750"/>
      <c r="B1768" s="694"/>
      <c r="C1768" s="695"/>
      <c r="D1768" s="696"/>
      <c r="E1768" s="697"/>
      <c r="F1768" s="697"/>
      <c r="G1768" s="697"/>
      <c r="H1768" s="698">
        <v>0.21</v>
      </c>
      <c r="I1768" s="698">
        <v>1</v>
      </c>
      <c r="J1768" s="699"/>
      <c r="K1768" s="775">
        <f t="shared" si="348"/>
        <v>0</v>
      </c>
      <c r="L1768" s="508">
        <v>1</v>
      </c>
      <c r="M1768" s="508"/>
      <c r="N1768" s="745">
        <f t="shared" si="349"/>
        <v>1</v>
      </c>
      <c r="O1768" s="508"/>
      <c r="P1768" s="508"/>
      <c r="Q1768" s="508"/>
      <c r="R1768" s="508"/>
      <c r="S1768" s="508"/>
      <c r="T1768" s="508"/>
      <c r="U1768" s="508"/>
      <c r="V1768" s="508"/>
      <c r="W1768" s="508"/>
      <c r="X1768" s="508"/>
      <c r="Y1768" s="508"/>
      <c r="Z1768" s="508"/>
      <c r="AA1768" s="508"/>
      <c r="AB1768" s="508"/>
      <c r="AC1768" s="508"/>
      <c r="AD1768" s="508"/>
      <c r="AE1768" s="508"/>
      <c r="AF1768" s="508"/>
      <c r="AG1768" s="508"/>
      <c r="AH1768" s="508"/>
      <c r="AI1768" s="508"/>
      <c r="AJ1768" s="508"/>
      <c r="AK1768" s="509">
        <f t="shared" si="350"/>
        <v>0</v>
      </c>
      <c r="AL1768" s="509">
        <f t="shared" si="351"/>
        <v>1</v>
      </c>
      <c r="AM1768" s="746">
        <f>IF(Tableau5[[#This Row],[N° pièce]]="",0,(Tableau5[[#This Row],[hors TVA]]+(Tableau5[[#This Row],[hors TVA]]*Tableau5[[#This Row],[Taux TVA]])-(Tableau5[[#This Row],[hors TVA]]*Tableau5[[#This Row],[Taux TVA]]*Tableau5[[#This Row],[Régime TVA Récupération:]]))*Tableau5[[#This Row],[Type 1]])</f>
        <v>0</v>
      </c>
      <c r="AN1768" s="746">
        <f t="shared" si="352"/>
        <v>0</v>
      </c>
      <c r="AO1768" s="746">
        <f t="shared" si="353"/>
        <v>0</v>
      </c>
      <c r="AP1768" s="255">
        <f t="shared" si="354"/>
        <v>0</v>
      </c>
      <c r="AQ1768" s="506">
        <f t="shared" si="355"/>
        <v>0</v>
      </c>
      <c r="AR1768" s="671"/>
      <c r="AS1768" s="512"/>
      <c r="AT1768" s="513"/>
      <c r="AU1768" s="753"/>
      <c r="AV1768" s="484"/>
      <c r="AW1768" s="484"/>
      <c r="AX1768" s="484"/>
      <c r="AY1768" s="484"/>
      <c r="AZ1768" s="484"/>
    </row>
    <row r="1769" spans="1:52" ht="15" hidden="1">
      <c r="A1769" s="750"/>
      <c r="B1769" s="694"/>
      <c r="C1769" s="695"/>
      <c r="D1769" s="696"/>
      <c r="E1769" s="697"/>
      <c r="F1769" s="697"/>
      <c r="G1769" s="697"/>
      <c r="H1769" s="698">
        <v>0.21</v>
      </c>
      <c r="I1769" s="698">
        <v>1</v>
      </c>
      <c r="J1769" s="699"/>
      <c r="K1769" s="775">
        <f t="shared" si="348"/>
        <v>0</v>
      </c>
      <c r="L1769" s="508">
        <v>1</v>
      </c>
      <c r="M1769" s="508"/>
      <c r="N1769" s="745">
        <f t="shared" si="349"/>
        <v>1</v>
      </c>
      <c r="O1769" s="508"/>
      <c r="P1769" s="508"/>
      <c r="Q1769" s="508"/>
      <c r="R1769" s="508"/>
      <c r="S1769" s="508"/>
      <c r="T1769" s="508"/>
      <c r="U1769" s="508"/>
      <c r="V1769" s="508"/>
      <c r="W1769" s="508"/>
      <c r="X1769" s="508"/>
      <c r="Y1769" s="508"/>
      <c r="Z1769" s="508"/>
      <c r="AA1769" s="508"/>
      <c r="AB1769" s="508"/>
      <c r="AC1769" s="508"/>
      <c r="AD1769" s="508"/>
      <c r="AE1769" s="508"/>
      <c r="AF1769" s="508"/>
      <c r="AG1769" s="508"/>
      <c r="AH1769" s="508"/>
      <c r="AI1769" s="508"/>
      <c r="AJ1769" s="508"/>
      <c r="AK1769" s="509">
        <f t="shared" si="350"/>
        <v>0</v>
      </c>
      <c r="AL1769" s="509">
        <f t="shared" si="351"/>
        <v>1</v>
      </c>
      <c r="AM1769" s="746">
        <f>IF(Tableau5[[#This Row],[N° pièce]]="",0,(Tableau5[[#This Row],[hors TVA]]+(Tableau5[[#This Row],[hors TVA]]*Tableau5[[#This Row],[Taux TVA]])-(Tableau5[[#This Row],[hors TVA]]*Tableau5[[#This Row],[Taux TVA]]*Tableau5[[#This Row],[Régime TVA Récupération:]]))*Tableau5[[#This Row],[Type 1]])</f>
        <v>0</v>
      </c>
      <c r="AN1769" s="746">
        <f t="shared" si="352"/>
        <v>0</v>
      </c>
      <c r="AO1769" s="746">
        <f t="shared" si="353"/>
        <v>0</v>
      </c>
      <c r="AP1769" s="255">
        <f t="shared" si="354"/>
        <v>0</v>
      </c>
      <c r="AQ1769" s="506">
        <f t="shared" si="355"/>
        <v>0</v>
      </c>
      <c r="AR1769" s="671"/>
      <c r="AS1769" s="512"/>
      <c r="AT1769" s="513"/>
      <c r="AU1769" s="753"/>
      <c r="AV1769" s="484"/>
      <c r="AW1769" s="484"/>
      <c r="AX1769" s="484"/>
      <c r="AY1769" s="484"/>
      <c r="AZ1769" s="484"/>
    </row>
    <row r="1770" spans="1:52" ht="15" hidden="1">
      <c r="A1770" s="750"/>
      <c r="B1770" s="694"/>
      <c r="C1770" s="695"/>
      <c r="D1770" s="696"/>
      <c r="E1770" s="697"/>
      <c r="F1770" s="697"/>
      <c r="G1770" s="697"/>
      <c r="H1770" s="698">
        <v>0.21</v>
      </c>
      <c r="I1770" s="698">
        <v>1</v>
      </c>
      <c r="J1770" s="699"/>
      <c r="K1770" s="775">
        <f t="shared" si="348"/>
        <v>0</v>
      </c>
      <c r="L1770" s="508">
        <v>1</v>
      </c>
      <c r="M1770" s="508"/>
      <c r="N1770" s="745">
        <f t="shared" si="349"/>
        <v>1</v>
      </c>
      <c r="O1770" s="508"/>
      <c r="P1770" s="508"/>
      <c r="Q1770" s="508"/>
      <c r="R1770" s="508"/>
      <c r="S1770" s="508"/>
      <c r="T1770" s="508"/>
      <c r="U1770" s="508"/>
      <c r="V1770" s="508"/>
      <c r="W1770" s="508"/>
      <c r="X1770" s="508"/>
      <c r="Y1770" s="508"/>
      <c r="Z1770" s="508"/>
      <c r="AA1770" s="508"/>
      <c r="AB1770" s="508"/>
      <c r="AC1770" s="508"/>
      <c r="AD1770" s="508"/>
      <c r="AE1770" s="508"/>
      <c r="AF1770" s="508"/>
      <c r="AG1770" s="508"/>
      <c r="AH1770" s="508"/>
      <c r="AI1770" s="508"/>
      <c r="AJ1770" s="508"/>
      <c r="AK1770" s="509">
        <f t="shared" si="350"/>
        <v>0</v>
      </c>
      <c r="AL1770" s="509">
        <f t="shared" si="351"/>
        <v>1</v>
      </c>
      <c r="AM1770" s="746">
        <f>IF(Tableau5[[#This Row],[N° pièce]]="",0,(Tableau5[[#This Row],[hors TVA]]+(Tableau5[[#This Row],[hors TVA]]*Tableau5[[#This Row],[Taux TVA]])-(Tableau5[[#This Row],[hors TVA]]*Tableau5[[#This Row],[Taux TVA]]*Tableau5[[#This Row],[Régime TVA Récupération:]]))*Tableau5[[#This Row],[Type 1]])</f>
        <v>0</v>
      </c>
      <c r="AN1770" s="746">
        <f t="shared" si="352"/>
        <v>0</v>
      </c>
      <c r="AO1770" s="746">
        <f t="shared" si="353"/>
        <v>0</v>
      </c>
      <c r="AP1770" s="255">
        <f t="shared" si="354"/>
        <v>0</v>
      </c>
      <c r="AQ1770" s="506">
        <f t="shared" si="355"/>
        <v>0</v>
      </c>
      <c r="AR1770" s="671"/>
      <c r="AS1770" s="512"/>
      <c r="AT1770" s="513"/>
      <c r="AU1770" s="753"/>
      <c r="AV1770" s="484"/>
      <c r="AW1770" s="484"/>
      <c r="AX1770" s="484"/>
      <c r="AY1770" s="484"/>
      <c r="AZ1770" s="484"/>
    </row>
    <row r="1771" spans="1:52" ht="15" hidden="1">
      <c r="A1771" s="750"/>
      <c r="B1771" s="694"/>
      <c r="C1771" s="695"/>
      <c r="D1771" s="696"/>
      <c r="E1771" s="697"/>
      <c r="F1771" s="697"/>
      <c r="G1771" s="697"/>
      <c r="H1771" s="698">
        <v>0.21</v>
      </c>
      <c r="I1771" s="698">
        <v>1</v>
      </c>
      <c r="J1771" s="699"/>
      <c r="K1771" s="775">
        <f t="shared" si="348"/>
        <v>0</v>
      </c>
      <c r="L1771" s="508">
        <v>1</v>
      </c>
      <c r="M1771" s="508"/>
      <c r="N1771" s="745">
        <f t="shared" si="349"/>
        <v>1</v>
      </c>
      <c r="O1771" s="508"/>
      <c r="P1771" s="508"/>
      <c r="Q1771" s="508"/>
      <c r="R1771" s="508"/>
      <c r="S1771" s="508"/>
      <c r="T1771" s="508"/>
      <c r="U1771" s="508"/>
      <c r="V1771" s="508"/>
      <c r="W1771" s="508"/>
      <c r="X1771" s="508"/>
      <c r="Y1771" s="508"/>
      <c r="Z1771" s="508"/>
      <c r="AA1771" s="508"/>
      <c r="AB1771" s="508"/>
      <c r="AC1771" s="508"/>
      <c r="AD1771" s="508"/>
      <c r="AE1771" s="508"/>
      <c r="AF1771" s="508"/>
      <c r="AG1771" s="508"/>
      <c r="AH1771" s="508"/>
      <c r="AI1771" s="508"/>
      <c r="AJ1771" s="508"/>
      <c r="AK1771" s="509">
        <f t="shared" si="350"/>
        <v>0</v>
      </c>
      <c r="AL1771" s="509">
        <f t="shared" si="351"/>
        <v>1</v>
      </c>
      <c r="AM1771" s="746">
        <f>IF(Tableau5[[#This Row],[N° pièce]]="",0,(Tableau5[[#This Row],[hors TVA]]+(Tableau5[[#This Row],[hors TVA]]*Tableau5[[#This Row],[Taux TVA]])-(Tableau5[[#This Row],[hors TVA]]*Tableau5[[#This Row],[Taux TVA]]*Tableau5[[#This Row],[Régime TVA Récupération:]]))*Tableau5[[#This Row],[Type 1]])</f>
        <v>0</v>
      </c>
      <c r="AN1771" s="746">
        <f t="shared" si="352"/>
        <v>0</v>
      </c>
      <c r="AO1771" s="746">
        <f t="shared" si="353"/>
        <v>0</v>
      </c>
      <c r="AP1771" s="255">
        <f t="shared" si="354"/>
        <v>0</v>
      </c>
      <c r="AQ1771" s="506">
        <f t="shared" si="355"/>
        <v>0</v>
      </c>
      <c r="AR1771" s="671"/>
      <c r="AS1771" s="512"/>
      <c r="AT1771" s="513"/>
      <c r="AU1771" s="753"/>
      <c r="AV1771" s="484"/>
      <c r="AW1771" s="484"/>
      <c r="AX1771" s="484"/>
      <c r="AY1771" s="484"/>
      <c r="AZ1771" s="484"/>
    </row>
    <row r="1772" spans="1:52" ht="15" hidden="1">
      <c r="A1772" s="750"/>
      <c r="B1772" s="694"/>
      <c r="C1772" s="695"/>
      <c r="D1772" s="696"/>
      <c r="E1772" s="697"/>
      <c r="F1772" s="697"/>
      <c r="G1772" s="697"/>
      <c r="H1772" s="698">
        <v>0.21</v>
      </c>
      <c r="I1772" s="698">
        <v>1</v>
      </c>
      <c r="J1772" s="699"/>
      <c r="K1772" s="775">
        <f t="shared" si="348"/>
        <v>0</v>
      </c>
      <c r="L1772" s="508">
        <v>1</v>
      </c>
      <c r="M1772" s="508"/>
      <c r="N1772" s="745">
        <f t="shared" si="349"/>
        <v>1</v>
      </c>
      <c r="O1772" s="508"/>
      <c r="P1772" s="508"/>
      <c r="Q1772" s="508"/>
      <c r="R1772" s="508"/>
      <c r="S1772" s="508"/>
      <c r="T1772" s="508"/>
      <c r="U1772" s="508"/>
      <c r="V1772" s="508"/>
      <c r="W1772" s="508"/>
      <c r="X1772" s="508"/>
      <c r="Y1772" s="508"/>
      <c r="Z1772" s="508"/>
      <c r="AA1772" s="508"/>
      <c r="AB1772" s="508"/>
      <c r="AC1772" s="508"/>
      <c r="AD1772" s="508"/>
      <c r="AE1772" s="508"/>
      <c r="AF1772" s="508"/>
      <c r="AG1772" s="508"/>
      <c r="AH1772" s="508"/>
      <c r="AI1772" s="508"/>
      <c r="AJ1772" s="508"/>
      <c r="AK1772" s="509">
        <f t="shared" si="350"/>
        <v>0</v>
      </c>
      <c r="AL1772" s="509">
        <f t="shared" si="351"/>
        <v>1</v>
      </c>
      <c r="AM1772" s="746">
        <f>IF(Tableau5[[#This Row],[N° pièce]]="",0,(Tableau5[[#This Row],[hors TVA]]+(Tableau5[[#This Row],[hors TVA]]*Tableau5[[#This Row],[Taux TVA]])-(Tableau5[[#This Row],[hors TVA]]*Tableau5[[#This Row],[Taux TVA]]*Tableau5[[#This Row],[Régime TVA Récupération:]]))*Tableau5[[#This Row],[Type 1]])</f>
        <v>0</v>
      </c>
      <c r="AN1772" s="746">
        <f t="shared" si="352"/>
        <v>0</v>
      </c>
      <c r="AO1772" s="746">
        <f t="shared" si="353"/>
        <v>0</v>
      </c>
      <c r="AP1772" s="255">
        <f t="shared" si="354"/>
        <v>0</v>
      </c>
      <c r="AQ1772" s="506">
        <f t="shared" si="355"/>
        <v>0</v>
      </c>
      <c r="AR1772" s="671"/>
      <c r="AS1772" s="512"/>
      <c r="AT1772" s="513"/>
      <c r="AU1772" s="753"/>
      <c r="AV1772" s="484"/>
      <c r="AW1772" s="484"/>
      <c r="AX1772" s="484"/>
      <c r="AY1772" s="484"/>
      <c r="AZ1772" s="484"/>
    </row>
    <row r="1773" spans="1:52" ht="15" hidden="1">
      <c r="A1773" s="750"/>
      <c r="B1773" s="694"/>
      <c r="C1773" s="695"/>
      <c r="D1773" s="696"/>
      <c r="E1773" s="697"/>
      <c r="F1773" s="697"/>
      <c r="G1773" s="697"/>
      <c r="H1773" s="698">
        <v>0.21</v>
      </c>
      <c r="I1773" s="698">
        <v>1</v>
      </c>
      <c r="J1773" s="699"/>
      <c r="K1773" s="775">
        <f t="shared" si="348"/>
        <v>0</v>
      </c>
      <c r="L1773" s="508">
        <v>1</v>
      </c>
      <c r="M1773" s="508"/>
      <c r="N1773" s="745">
        <f t="shared" si="349"/>
        <v>1</v>
      </c>
      <c r="O1773" s="508"/>
      <c r="P1773" s="508"/>
      <c r="Q1773" s="508"/>
      <c r="R1773" s="508"/>
      <c r="S1773" s="508"/>
      <c r="T1773" s="508"/>
      <c r="U1773" s="508"/>
      <c r="V1773" s="508"/>
      <c r="W1773" s="508"/>
      <c r="X1773" s="508"/>
      <c r="Y1773" s="508"/>
      <c r="Z1773" s="508"/>
      <c r="AA1773" s="508"/>
      <c r="AB1773" s="508"/>
      <c r="AC1773" s="508"/>
      <c r="AD1773" s="508"/>
      <c r="AE1773" s="508"/>
      <c r="AF1773" s="508"/>
      <c r="AG1773" s="508"/>
      <c r="AH1773" s="508"/>
      <c r="AI1773" s="508"/>
      <c r="AJ1773" s="508"/>
      <c r="AK1773" s="509">
        <f t="shared" si="350"/>
        <v>0</v>
      </c>
      <c r="AL1773" s="509">
        <f t="shared" si="351"/>
        <v>1</v>
      </c>
      <c r="AM1773" s="746">
        <f>IF(Tableau5[[#This Row],[N° pièce]]="",0,(Tableau5[[#This Row],[hors TVA]]+(Tableau5[[#This Row],[hors TVA]]*Tableau5[[#This Row],[Taux TVA]])-(Tableau5[[#This Row],[hors TVA]]*Tableau5[[#This Row],[Taux TVA]]*Tableau5[[#This Row],[Régime TVA Récupération:]]))*Tableau5[[#This Row],[Type 1]])</f>
        <v>0</v>
      </c>
      <c r="AN1773" s="746">
        <f t="shared" si="352"/>
        <v>0</v>
      </c>
      <c r="AO1773" s="746">
        <f t="shared" si="353"/>
        <v>0</v>
      </c>
      <c r="AP1773" s="255">
        <f t="shared" si="354"/>
        <v>0</v>
      </c>
      <c r="AQ1773" s="506">
        <f t="shared" si="355"/>
        <v>0</v>
      </c>
      <c r="AR1773" s="671"/>
      <c r="AS1773" s="512"/>
      <c r="AT1773" s="513"/>
      <c r="AU1773" s="753"/>
      <c r="AV1773" s="484"/>
      <c r="AW1773" s="484"/>
      <c r="AX1773" s="484"/>
      <c r="AY1773" s="484"/>
      <c r="AZ1773" s="484"/>
    </row>
    <row r="1774" spans="1:52" ht="15" hidden="1">
      <c r="A1774" s="750"/>
      <c r="B1774" s="694"/>
      <c r="C1774" s="695"/>
      <c r="D1774" s="696"/>
      <c r="E1774" s="697"/>
      <c r="F1774" s="697"/>
      <c r="G1774" s="697"/>
      <c r="H1774" s="698">
        <v>0.21</v>
      </c>
      <c r="I1774" s="698">
        <v>1</v>
      </c>
      <c r="J1774" s="699"/>
      <c r="K1774" s="775">
        <f t="shared" si="348"/>
        <v>0</v>
      </c>
      <c r="L1774" s="508">
        <v>1</v>
      </c>
      <c r="M1774" s="508"/>
      <c r="N1774" s="745">
        <f t="shared" si="349"/>
        <v>1</v>
      </c>
      <c r="O1774" s="508"/>
      <c r="P1774" s="508"/>
      <c r="Q1774" s="508"/>
      <c r="R1774" s="508"/>
      <c r="S1774" s="508"/>
      <c r="T1774" s="508"/>
      <c r="U1774" s="508"/>
      <c r="V1774" s="508"/>
      <c r="W1774" s="508"/>
      <c r="X1774" s="508"/>
      <c r="Y1774" s="508"/>
      <c r="Z1774" s="508"/>
      <c r="AA1774" s="508"/>
      <c r="AB1774" s="508"/>
      <c r="AC1774" s="508"/>
      <c r="AD1774" s="508"/>
      <c r="AE1774" s="508"/>
      <c r="AF1774" s="508"/>
      <c r="AG1774" s="508"/>
      <c r="AH1774" s="508"/>
      <c r="AI1774" s="508"/>
      <c r="AJ1774" s="508"/>
      <c r="AK1774" s="509">
        <f t="shared" si="350"/>
        <v>0</v>
      </c>
      <c r="AL1774" s="509">
        <f t="shared" si="351"/>
        <v>1</v>
      </c>
      <c r="AM1774" s="746">
        <f>IF(Tableau5[[#This Row],[N° pièce]]="",0,(Tableau5[[#This Row],[hors TVA]]+(Tableau5[[#This Row],[hors TVA]]*Tableau5[[#This Row],[Taux TVA]])-(Tableau5[[#This Row],[hors TVA]]*Tableau5[[#This Row],[Taux TVA]]*Tableau5[[#This Row],[Régime TVA Récupération:]]))*Tableau5[[#This Row],[Type 1]])</f>
        <v>0</v>
      </c>
      <c r="AN1774" s="746">
        <f t="shared" si="352"/>
        <v>0</v>
      </c>
      <c r="AO1774" s="746">
        <f t="shared" si="353"/>
        <v>0</v>
      </c>
      <c r="AP1774" s="255">
        <f t="shared" si="354"/>
        <v>0</v>
      </c>
      <c r="AQ1774" s="506">
        <f t="shared" si="355"/>
        <v>0</v>
      </c>
      <c r="AR1774" s="671"/>
      <c r="AS1774" s="512"/>
      <c r="AT1774" s="513"/>
      <c r="AU1774" s="753"/>
      <c r="AV1774" s="484"/>
      <c r="AW1774" s="484"/>
      <c r="AX1774" s="484"/>
      <c r="AY1774" s="484"/>
      <c r="AZ1774" s="484"/>
    </row>
    <row r="1775" spans="1:52" ht="15" hidden="1">
      <c r="A1775" s="750"/>
      <c r="B1775" s="694"/>
      <c r="C1775" s="695"/>
      <c r="D1775" s="696"/>
      <c r="E1775" s="697"/>
      <c r="F1775" s="697"/>
      <c r="G1775" s="697"/>
      <c r="H1775" s="698">
        <v>0.21</v>
      </c>
      <c r="I1775" s="698">
        <v>1</v>
      </c>
      <c r="J1775" s="699"/>
      <c r="K1775" s="775">
        <f t="shared" si="348"/>
        <v>0</v>
      </c>
      <c r="L1775" s="508">
        <v>1</v>
      </c>
      <c r="M1775" s="508"/>
      <c r="N1775" s="745">
        <f t="shared" si="349"/>
        <v>1</v>
      </c>
      <c r="O1775" s="508"/>
      <c r="P1775" s="508"/>
      <c r="Q1775" s="508"/>
      <c r="R1775" s="508"/>
      <c r="S1775" s="508"/>
      <c r="T1775" s="508"/>
      <c r="U1775" s="508"/>
      <c r="V1775" s="508"/>
      <c r="W1775" s="508"/>
      <c r="X1775" s="508"/>
      <c r="Y1775" s="508"/>
      <c r="Z1775" s="508"/>
      <c r="AA1775" s="508"/>
      <c r="AB1775" s="508"/>
      <c r="AC1775" s="508"/>
      <c r="AD1775" s="508"/>
      <c r="AE1775" s="508"/>
      <c r="AF1775" s="508"/>
      <c r="AG1775" s="508"/>
      <c r="AH1775" s="508"/>
      <c r="AI1775" s="508"/>
      <c r="AJ1775" s="508"/>
      <c r="AK1775" s="509">
        <f t="shared" si="350"/>
        <v>0</v>
      </c>
      <c r="AL1775" s="509">
        <f t="shared" si="351"/>
        <v>1</v>
      </c>
      <c r="AM1775" s="746">
        <f>IF(Tableau5[[#This Row],[N° pièce]]="",0,(Tableau5[[#This Row],[hors TVA]]+(Tableau5[[#This Row],[hors TVA]]*Tableau5[[#This Row],[Taux TVA]])-(Tableau5[[#This Row],[hors TVA]]*Tableau5[[#This Row],[Taux TVA]]*Tableau5[[#This Row],[Régime TVA Récupération:]]))*Tableau5[[#This Row],[Type 1]])</f>
        <v>0</v>
      </c>
      <c r="AN1775" s="746">
        <f t="shared" si="352"/>
        <v>0</v>
      </c>
      <c r="AO1775" s="746">
        <f t="shared" si="353"/>
        <v>0</v>
      </c>
      <c r="AP1775" s="255">
        <f t="shared" si="354"/>
        <v>0</v>
      </c>
      <c r="AQ1775" s="506">
        <f t="shared" si="355"/>
        <v>0</v>
      </c>
      <c r="AR1775" s="671"/>
      <c r="AS1775" s="512"/>
      <c r="AT1775" s="513"/>
      <c r="AU1775" s="753"/>
      <c r="AV1775" s="484"/>
      <c r="AW1775" s="484"/>
      <c r="AX1775" s="484"/>
      <c r="AY1775" s="484"/>
      <c r="AZ1775" s="484"/>
    </row>
    <row r="1776" spans="1:52" ht="15" hidden="1">
      <c r="A1776" s="750"/>
      <c r="B1776" s="694"/>
      <c r="C1776" s="695"/>
      <c r="D1776" s="696"/>
      <c r="E1776" s="697"/>
      <c r="F1776" s="697"/>
      <c r="G1776" s="697"/>
      <c r="H1776" s="698">
        <v>0.21</v>
      </c>
      <c r="I1776" s="698">
        <v>1</v>
      </c>
      <c r="J1776" s="699"/>
      <c r="K1776" s="775">
        <f t="shared" si="348"/>
        <v>0</v>
      </c>
      <c r="L1776" s="508">
        <v>1</v>
      </c>
      <c r="M1776" s="508"/>
      <c r="N1776" s="745">
        <f t="shared" si="349"/>
        <v>1</v>
      </c>
      <c r="O1776" s="508"/>
      <c r="P1776" s="508"/>
      <c r="Q1776" s="508"/>
      <c r="R1776" s="508"/>
      <c r="S1776" s="508"/>
      <c r="T1776" s="508"/>
      <c r="U1776" s="508"/>
      <c r="V1776" s="508"/>
      <c r="W1776" s="508"/>
      <c r="X1776" s="508"/>
      <c r="Y1776" s="508"/>
      <c r="Z1776" s="508"/>
      <c r="AA1776" s="508"/>
      <c r="AB1776" s="508"/>
      <c r="AC1776" s="508"/>
      <c r="AD1776" s="508"/>
      <c r="AE1776" s="508"/>
      <c r="AF1776" s="508"/>
      <c r="AG1776" s="508"/>
      <c r="AH1776" s="508"/>
      <c r="AI1776" s="508"/>
      <c r="AJ1776" s="508"/>
      <c r="AK1776" s="509">
        <f t="shared" si="350"/>
        <v>0</v>
      </c>
      <c r="AL1776" s="509">
        <f t="shared" si="351"/>
        <v>1</v>
      </c>
      <c r="AM1776" s="746">
        <f>IF(Tableau5[[#This Row],[N° pièce]]="",0,(Tableau5[[#This Row],[hors TVA]]+(Tableau5[[#This Row],[hors TVA]]*Tableau5[[#This Row],[Taux TVA]])-(Tableau5[[#This Row],[hors TVA]]*Tableau5[[#This Row],[Taux TVA]]*Tableau5[[#This Row],[Régime TVA Récupération:]]))*Tableau5[[#This Row],[Type 1]])</f>
        <v>0</v>
      </c>
      <c r="AN1776" s="746">
        <f t="shared" si="352"/>
        <v>0</v>
      </c>
      <c r="AO1776" s="746">
        <f t="shared" si="353"/>
        <v>0</v>
      </c>
      <c r="AP1776" s="255">
        <f t="shared" si="354"/>
        <v>0</v>
      </c>
      <c r="AQ1776" s="506">
        <f t="shared" si="355"/>
        <v>0</v>
      </c>
      <c r="AR1776" s="671"/>
      <c r="AS1776" s="512"/>
      <c r="AT1776" s="513"/>
      <c r="AU1776" s="753"/>
      <c r="AV1776" s="484"/>
      <c r="AW1776" s="484"/>
      <c r="AX1776" s="484"/>
      <c r="AY1776" s="484"/>
      <c r="AZ1776" s="484"/>
    </row>
    <row r="1777" spans="1:52" ht="15" hidden="1">
      <c r="A1777" s="750"/>
      <c r="B1777" s="694"/>
      <c r="C1777" s="695"/>
      <c r="D1777" s="696"/>
      <c r="E1777" s="697"/>
      <c r="F1777" s="697"/>
      <c r="G1777" s="697"/>
      <c r="H1777" s="698">
        <v>0.21</v>
      </c>
      <c r="I1777" s="698">
        <v>1</v>
      </c>
      <c r="J1777" s="699"/>
      <c r="K1777" s="775">
        <f t="shared" si="348"/>
        <v>0</v>
      </c>
      <c r="L1777" s="508">
        <v>1</v>
      </c>
      <c r="M1777" s="508"/>
      <c r="N1777" s="745">
        <f t="shared" si="349"/>
        <v>1</v>
      </c>
      <c r="O1777" s="508"/>
      <c r="P1777" s="508"/>
      <c r="Q1777" s="508"/>
      <c r="R1777" s="508"/>
      <c r="S1777" s="508"/>
      <c r="T1777" s="508"/>
      <c r="U1777" s="508"/>
      <c r="V1777" s="508"/>
      <c r="W1777" s="508"/>
      <c r="X1777" s="508"/>
      <c r="Y1777" s="508"/>
      <c r="Z1777" s="508"/>
      <c r="AA1777" s="508"/>
      <c r="AB1777" s="508"/>
      <c r="AC1777" s="508"/>
      <c r="AD1777" s="508"/>
      <c r="AE1777" s="508"/>
      <c r="AF1777" s="508"/>
      <c r="AG1777" s="508"/>
      <c r="AH1777" s="508"/>
      <c r="AI1777" s="508"/>
      <c r="AJ1777" s="508"/>
      <c r="AK1777" s="509">
        <f t="shared" si="350"/>
        <v>0</v>
      </c>
      <c r="AL1777" s="509">
        <f t="shared" si="351"/>
        <v>1</v>
      </c>
      <c r="AM1777" s="746">
        <f>IF(Tableau5[[#This Row],[N° pièce]]="",0,(Tableau5[[#This Row],[hors TVA]]+(Tableau5[[#This Row],[hors TVA]]*Tableau5[[#This Row],[Taux TVA]])-(Tableau5[[#This Row],[hors TVA]]*Tableau5[[#This Row],[Taux TVA]]*Tableau5[[#This Row],[Régime TVA Récupération:]]))*Tableau5[[#This Row],[Type 1]])</f>
        <v>0</v>
      </c>
      <c r="AN1777" s="746">
        <f t="shared" si="352"/>
        <v>0</v>
      </c>
      <c r="AO1777" s="746">
        <f t="shared" si="353"/>
        <v>0</v>
      </c>
      <c r="AP1777" s="255">
        <f t="shared" si="354"/>
        <v>0</v>
      </c>
      <c r="AQ1777" s="506">
        <f t="shared" si="355"/>
        <v>0</v>
      </c>
      <c r="AR1777" s="671"/>
      <c r="AS1777" s="512"/>
      <c r="AT1777" s="513"/>
      <c r="AU1777" s="753"/>
      <c r="AV1777" s="484"/>
      <c r="AW1777" s="484"/>
      <c r="AX1777" s="484"/>
      <c r="AY1777" s="484"/>
      <c r="AZ1777" s="484"/>
    </row>
    <row r="1778" spans="1:52" ht="15" hidden="1">
      <c r="A1778" s="750"/>
      <c r="B1778" s="694"/>
      <c r="C1778" s="695"/>
      <c r="D1778" s="696"/>
      <c r="E1778" s="697"/>
      <c r="F1778" s="697"/>
      <c r="G1778" s="697"/>
      <c r="H1778" s="698">
        <v>0.21</v>
      </c>
      <c r="I1778" s="698">
        <v>1</v>
      </c>
      <c r="J1778" s="699"/>
      <c r="K1778" s="775">
        <f t="shared" si="348"/>
        <v>0</v>
      </c>
      <c r="L1778" s="508">
        <v>1</v>
      </c>
      <c r="M1778" s="508"/>
      <c r="N1778" s="745">
        <f t="shared" si="349"/>
        <v>1</v>
      </c>
      <c r="O1778" s="508"/>
      <c r="P1778" s="508"/>
      <c r="Q1778" s="508"/>
      <c r="R1778" s="508"/>
      <c r="S1778" s="508"/>
      <c r="T1778" s="508"/>
      <c r="U1778" s="508"/>
      <c r="V1778" s="508"/>
      <c r="W1778" s="508"/>
      <c r="X1778" s="508"/>
      <c r="Y1778" s="508"/>
      <c r="Z1778" s="508"/>
      <c r="AA1778" s="508"/>
      <c r="AB1778" s="508"/>
      <c r="AC1778" s="508"/>
      <c r="AD1778" s="508"/>
      <c r="AE1778" s="508"/>
      <c r="AF1778" s="508"/>
      <c r="AG1778" s="508"/>
      <c r="AH1778" s="508"/>
      <c r="AI1778" s="508"/>
      <c r="AJ1778" s="508"/>
      <c r="AK1778" s="509">
        <f t="shared" si="350"/>
        <v>0</v>
      </c>
      <c r="AL1778" s="509">
        <f t="shared" si="351"/>
        <v>1</v>
      </c>
      <c r="AM1778" s="746">
        <f>IF(Tableau5[[#This Row],[N° pièce]]="",0,(Tableau5[[#This Row],[hors TVA]]+(Tableau5[[#This Row],[hors TVA]]*Tableau5[[#This Row],[Taux TVA]])-(Tableau5[[#This Row],[hors TVA]]*Tableau5[[#This Row],[Taux TVA]]*Tableau5[[#This Row],[Régime TVA Récupération:]]))*Tableau5[[#This Row],[Type 1]])</f>
        <v>0</v>
      </c>
      <c r="AN1778" s="746">
        <f t="shared" si="352"/>
        <v>0</v>
      </c>
      <c r="AO1778" s="746">
        <f t="shared" si="353"/>
        <v>0</v>
      </c>
      <c r="AP1778" s="255">
        <f t="shared" si="354"/>
        <v>0</v>
      </c>
      <c r="AQ1778" s="506">
        <f t="shared" si="355"/>
        <v>0</v>
      </c>
      <c r="AR1778" s="671"/>
      <c r="AS1778" s="512"/>
      <c r="AT1778" s="513"/>
      <c r="AU1778" s="753"/>
      <c r="AV1778" s="484"/>
      <c r="AW1778" s="484"/>
      <c r="AX1778" s="484"/>
      <c r="AY1778" s="484"/>
      <c r="AZ1778" s="484"/>
    </row>
    <row r="1779" spans="1:52" ht="15" hidden="1">
      <c r="A1779" s="750"/>
      <c r="B1779" s="694"/>
      <c r="C1779" s="695"/>
      <c r="D1779" s="696"/>
      <c r="E1779" s="697"/>
      <c r="F1779" s="697"/>
      <c r="G1779" s="697"/>
      <c r="H1779" s="698">
        <v>0.21</v>
      </c>
      <c r="I1779" s="698">
        <v>1</v>
      </c>
      <c r="J1779" s="699"/>
      <c r="K1779" s="775">
        <f t="shared" si="348"/>
        <v>0</v>
      </c>
      <c r="L1779" s="508">
        <v>1</v>
      </c>
      <c r="M1779" s="508"/>
      <c r="N1779" s="745">
        <f t="shared" si="349"/>
        <v>1</v>
      </c>
      <c r="O1779" s="508"/>
      <c r="P1779" s="508"/>
      <c r="Q1779" s="508"/>
      <c r="R1779" s="508"/>
      <c r="S1779" s="508"/>
      <c r="T1779" s="508"/>
      <c r="U1779" s="508"/>
      <c r="V1779" s="508"/>
      <c r="W1779" s="508"/>
      <c r="X1779" s="508"/>
      <c r="Y1779" s="508"/>
      <c r="Z1779" s="508"/>
      <c r="AA1779" s="508"/>
      <c r="AB1779" s="508"/>
      <c r="AC1779" s="508"/>
      <c r="AD1779" s="508"/>
      <c r="AE1779" s="508"/>
      <c r="AF1779" s="508"/>
      <c r="AG1779" s="508"/>
      <c r="AH1779" s="508"/>
      <c r="AI1779" s="508"/>
      <c r="AJ1779" s="508"/>
      <c r="AK1779" s="509">
        <f t="shared" si="350"/>
        <v>0</v>
      </c>
      <c r="AL1779" s="509">
        <f t="shared" si="351"/>
        <v>1</v>
      </c>
      <c r="AM1779" s="746">
        <f>IF(Tableau5[[#This Row],[N° pièce]]="",0,(Tableau5[[#This Row],[hors TVA]]+(Tableau5[[#This Row],[hors TVA]]*Tableau5[[#This Row],[Taux TVA]])-(Tableau5[[#This Row],[hors TVA]]*Tableau5[[#This Row],[Taux TVA]]*Tableau5[[#This Row],[Régime TVA Récupération:]]))*Tableau5[[#This Row],[Type 1]])</f>
        <v>0</v>
      </c>
      <c r="AN1779" s="746">
        <f t="shared" si="352"/>
        <v>0</v>
      </c>
      <c r="AO1779" s="746">
        <f t="shared" si="353"/>
        <v>0</v>
      </c>
      <c r="AP1779" s="255">
        <f t="shared" si="354"/>
        <v>0</v>
      </c>
      <c r="AQ1779" s="506">
        <f t="shared" si="355"/>
        <v>0</v>
      </c>
      <c r="AR1779" s="671"/>
      <c r="AS1779" s="512"/>
      <c r="AT1779" s="513"/>
      <c r="AU1779" s="753"/>
      <c r="AV1779" s="484"/>
      <c r="AW1779" s="484"/>
      <c r="AX1779" s="484"/>
      <c r="AY1779" s="484"/>
      <c r="AZ1779" s="484"/>
    </row>
    <row r="1780" spans="1:52" ht="15" hidden="1">
      <c r="A1780" s="750"/>
      <c r="B1780" s="694"/>
      <c r="C1780" s="695"/>
      <c r="D1780" s="696"/>
      <c r="E1780" s="697"/>
      <c r="F1780" s="697"/>
      <c r="G1780" s="697"/>
      <c r="H1780" s="698">
        <v>0.21</v>
      </c>
      <c r="I1780" s="698">
        <v>1</v>
      </c>
      <c r="J1780" s="699"/>
      <c r="K1780" s="775">
        <f t="shared" si="348"/>
        <v>0</v>
      </c>
      <c r="L1780" s="508">
        <v>1</v>
      </c>
      <c r="M1780" s="508"/>
      <c r="N1780" s="745">
        <f t="shared" si="349"/>
        <v>1</v>
      </c>
      <c r="O1780" s="508"/>
      <c r="P1780" s="508"/>
      <c r="Q1780" s="508"/>
      <c r="R1780" s="508"/>
      <c r="S1780" s="508"/>
      <c r="T1780" s="508"/>
      <c r="U1780" s="508"/>
      <c r="V1780" s="508"/>
      <c r="W1780" s="508"/>
      <c r="X1780" s="508"/>
      <c r="Y1780" s="508"/>
      <c r="Z1780" s="508"/>
      <c r="AA1780" s="508"/>
      <c r="AB1780" s="508"/>
      <c r="AC1780" s="508"/>
      <c r="AD1780" s="508"/>
      <c r="AE1780" s="508"/>
      <c r="AF1780" s="508"/>
      <c r="AG1780" s="508"/>
      <c r="AH1780" s="508"/>
      <c r="AI1780" s="508"/>
      <c r="AJ1780" s="508"/>
      <c r="AK1780" s="509">
        <f t="shared" si="350"/>
        <v>0</v>
      </c>
      <c r="AL1780" s="509">
        <f t="shared" si="351"/>
        <v>1</v>
      </c>
      <c r="AM1780" s="746">
        <f>IF(Tableau5[[#This Row],[N° pièce]]="",0,(Tableau5[[#This Row],[hors TVA]]+(Tableau5[[#This Row],[hors TVA]]*Tableau5[[#This Row],[Taux TVA]])-(Tableau5[[#This Row],[hors TVA]]*Tableau5[[#This Row],[Taux TVA]]*Tableau5[[#This Row],[Régime TVA Récupération:]]))*Tableau5[[#This Row],[Type 1]])</f>
        <v>0</v>
      </c>
      <c r="AN1780" s="746">
        <f t="shared" si="352"/>
        <v>0</v>
      </c>
      <c r="AO1780" s="746">
        <f t="shared" si="353"/>
        <v>0</v>
      </c>
      <c r="AP1780" s="255">
        <f t="shared" si="354"/>
        <v>0</v>
      </c>
      <c r="AQ1780" s="506">
        <f t="shared" si="355"/>
        <v>0</v>
      </c>
      <c r="AR1780" s="671"/>
      <c r="AS1780" s="512"/>
      <c r="AT1780" s="513"/>
      <c r="AU1780" s="753"/>
      <c r="AV1780" s="484"/>
      <c r="AW1780" s="484"/>
      <c r="AX1780" s="484"/>
      <c r="AY1780" s="484"/>
      <c r="AZ1780" s="484"/>
    </row>
    <row r="1781" spans="1:52" ht="15" hidden="1">
      <c r="A1781" s="750"/>
      <c r="B1781" s="694"/>
      <c r="C1781" s="695"/>
      <c r="D1781" s="696"/>
      <c r="E1781" s="697"/>
      <c r="F1781" s="697"/>
      <c r="G1781" s="697"/>
      <c r="H1781" s="698">
        <v>0.21</v>
      </c>
      <c r="I1781" s="698">
        <v>1</v>
      </c>
      <c r="J1781" s="699"/>
      <c r="K1781" s="775">
        <f t="shared" si="348"/>
        <v>0</v>
      </c>
      <c r="L1781" s="508">
        <v>1</v>
      </c>
      <c r="M1781" s="508"/>
      <c r="N1781" s="745">
        <f t="shared" si="349"/>
        <v>1</v>
      </c>
      <c r="O1781" s="508"/>
      <c r="P1781" s="508"/>
      <c r="Q1781" s="508"/>
      <c r="R1781" s="508"/>
      <c r="S1781" s="508"/>
      <c r="T1781" s="508"/>
      <c r="U1781" s="508"/>
      <c r="V1781" s="508"/>
      <c r="W1781" s="508"/>
      <c r="X1781" s="508"/>
      <c r="Y1781" s="508"/>
      <c r="Z1781" s="508"/>
      <c r="AA1781" s="508"/>
      <c r="AB1781" s="508"/>
      <c r="AC1781" s="508"/>
      <c r="AD1781" s="508"/>
      <c r="AE1781" s="508"/>
      <c r="AF1781" s="508"/>
      <c r="AG1781" s="508"/>
      <c r="AH1781" s="508"/>
      <c r="AI1781" s="508"/>
      <c r="AJ1781" s="508"/>
      <c r="AK1781" s="509">
        <f t="shared" si="350"/>
        <v>0</v>
      </c>
      <c r="AL1781" s="509">
        <f t="shared" si="351"/>
        <v>1</v>
      </c>
      <c r="AM1781" s="746">
        <f>IF(Tableau5[[#This Row],[N° pièce]]="",0,(Tableau5[[#This Row],[hors TVA]]+(Tableau5[[#This Row],[hors TVA]]*Tableau5[[#This Row],[Taux TVA]])-(Tableau5[[#This Row],[hors TVA]]*Tableau5[[#This Row],[Taux TVA]]*Tableau5[[#This Row],[Régime TVA Récupération:]]))*Tableau5[[#This Row],[Type 1]])</f>
        <v>0</v>
      </c>
      <c r="AN1781" s="746">
        <f t="shared" si="352"/>
        <v>0</v>
      </c>
      <c r="AO1781" s="746">
        <f t="shared" si="353"/>
        <v>0</v>
      </c>
      <c r="AP1781" s="255">
        <f t="shared" si="354"/>
        <v>0</v>
      </c>
      <c r="AQ1781" s="506">
        <f t="shared" si="355"/>
        <v>0</v>
      </c>
      <c r="AR1781" s="671"/>
      <c r="AS1781" s="512"/>
      <c r="AT1781" s="513"/>
      <c r="AU1781" s="753"/>
      <c r="AV1781" s="484"/>
      <c r="AW1781" s="484"/>
      <c r="AX1781" s="484"/>
      <c r="AY1781" s="484"/>
      <c r="AZ1781" s="484"/>
    </row>
    <row r="1782" spans="1:52" ht="15" hidden="1">
      <c r="A1782" s="750"/>
      <c r="B1782" s="694"/>
      <c r="C1782" s="695"/>
      <c r="D1782" s="696"/>
      <c r="E1782" s="697"/>
      <c r="F1782" s="697"/>
      <c r="G1782" s="697"/>
      <c r="H1782" s="698">
        <v>0.21</v>
      </c>
      <c r="I1782" s="698">
        <v>1</v>
      </c>
      <c r="J1782" s="699"/>
      <c r="K1782" s="775">
        <f t="shared" si="348"/>
        <v>0</v>
      </c>
      <c r="L1782" s="508">
        <v>1</v>
      </c>
      <c r="M1782" s="508"/>
      <c r="N1782" s="745">
        <f t="shared" si="349"/>
        <v>1</v>
      </c>
      <c r="O1782" s="508"/>
      <c r="P1782" s="508"/>
      <c r="Q1782" s="508"/>
      <c r="R1782" s="508"/>
      <c r="S1782" s="508"/>
      <c r="T1782" s="508"/>
      <c r="U1782" s="508"/>
      <c r="V1782" s="508"/>
      <c r="W1782" s="508"/>
      <c r="X1782" s="508"/>
      <c r="Y1782" s="508"/>
      <c r="Z1782" s="508"/>
      <c r="AA1782" s="508"/>
      <c r="AB1782" s="508"/>
      <c r="AC1782" s="508"/>
      <c r="AD1782" s="508"/>
      <c r="AE1782" s="508"/>
      <c r="AF1782" s="508"/>
      <c r="AG1782" s="508"/>
      <c r="AH1782" s="508"/>
      <c r="AI1782" s="508"/>
      <c r="AJ1782" s="508"/>
      <c r="AK1782" s="509">
        <f t="shared" si="350"/>
        <v>0</v>
      </c>
      <c r="AL1782" s="509">
        <f t="shared" si="351"/>
        <v>1</v>
      </c>
      <c r="AM1782" s="746">
        <f>IF(Tableau5[[#This Row],[N° pièce]]="",0,(Tableau5[[#This Row],[hors TVA]]+(Tableau5[[#This Row],[hors TVA]]*Tableau5[[#This Row],[Taux TVA]])-(Tableau5[[#This Row],[hors TVA]]*Tableau5[[#This Row],[Taux TVA]]*Tableau5[[#This Row],[Régime TVA Récupération:]]))*Tableau5[[#This Row],[Type 1]])</f>
        <v>0</v>
      </c>
      <c r="AN1782" s="746">
        <f t="shared" si="352"/>
        <v>0</v>
      </c>
      <c r="AO1782" s="746">
        <f t="shared" si="353"/>
        <v>0</v>
      </c>
      <c r="AP1782" s="255">
        <f t="shared" si="354"/>
        <v>0</v>
      </c>
      <c r="AQ1782" s="506">
        <f t="shared" si="355"/>
        <v>0</v>
      </c>
      <c r="AR1782" s="671"/>
      <c r="AS1782" s="512"/>
      <c r="AT1782" s="513"/>
      <c r="AU1782" s="753"/>
      <c r="AV1782" s="484"/>
      <c r="AW1782" s="484"/>
      <c r="AX1782" s="484"/>
      <c r="AY1782" s="484"/>
      <c r="AZ1782" s="484"/>
    </row>
    <row r="1783" spans="1:52" ht="15" hidden="1">
      <c r="A1783" s="750"/>
      <c r="B1783" s="694"/>
      <c r="C1783" s="695"/>
      <c r="D1783" s="696"/>
      <c r="E1783" s="697"/>
      <c r="F1783" s="697"/>
      <c r="G1783" s="697"/>
      <c r="H1783" s="698">
        <v>0.21</v>
      </c>
      <c r="I1783" s="698">
        <v>1</v>
      </c>
      <c r="J1783" s="699"/>
      <c r="K1783" s="775">
        <f t="shared" si="348"/>
        <v>0</v>
      </c>
      <c r="L1783" s="508">
        <v>1</v>
      </c>
      <c r="M1783" s="508"/>
      <c r="N1783" s="745">
        <f t="shared" si="349"/>
        <v>1</v>
      </c>
      <c r="O1783" s="508"/>
      <c r="P1783" s="508"/>
      <c r="Q1783" s="508"/>
      <c r="R1783" s="508"/>
      <c r="S1783" s="508"/>
      <c r="T1783" s="508"/>
      <c r="U1783" s="508"/>
      <c r="V1783" s="508"/>
      <c r="W1783" s="508"/>
      <c r="X1783" s="508"/>
      <c r="Y1783" s="508"/>
      <c r="Z1783" s="508"/>
      <c r="AA1783" s="508"/>
      <c r="AB1783" s="508"/>
      <c r="AC1783" s="508"/>
      <c r="AD1783" s="508"/>
      <c r="AE1783" s="508"/>
      <c r="AF1783" s="508"/>
      <c r="AG1783" s="508"/>
      <c r="AH1783" s="508"/>
      <c r="AI1783" s="508"/>
      <c r="AJ1783" s="508"/>
      <c r="AK1783" s="509">
        <f t="shared" si="350"/>
        <v>0</v>
      </c>
      <c r="AL1783" s="509">
        <f t="shared" si="351"/>
        <v>1</v>
      </c>
      <c r="AM1783" s="746">
        <f>IF(Tableau5[[#This Row],[N° pièce]]="",0,(Tableau5[[#This Row],[hors TVA]]+(Tableau5[[#This Row],[hors TVA]]*Tableau5[[#This Row],[Taux TVA]])-(Tableau5[[#This Row],[hors TVA]]*Tableau5[[#This Row],[Taux TVA]]*Tableau5[[#This Row],[Régime TVA Récupération:]]))*Tableau5[[#This Row],[Type 1]])</f>
        <v>0</v>
      </c>
      <c r="AN1783" s="746">
        <f t="shared" si="352"/>
        <v>0</v>
      </c>
      <c r="AO1783" s="746">
        <f t="shared" si="353"/>
        <v>0</v>
      </c>
      <c r="AP1783" s="255">
        <f t="shared" si="354"/>
        <v>0</v>
      </c>
      <c r="AQ1783" s="506">
        <f t="shared" si="355"/>
        <v>0</v>
      </c>
      <c r="AR1783" s="671"/>
      <c r="AS1783" s="512"/>
      <c r="AT1783" s="513"/>
      <c r="AU1783" s="753"/>
      <c r="AV1783" s="484"/>
      <c r="AW1783" s="484"/>
      <c r="AX1783" s="484"/>
      <c r="AY1783" s="484"/>
      <c r="AZ1783" s="484"/>
    </row>
    <row r="1784" spans="1:52" ht="15" hidden="1">
      <c r="A1784" s="750"/>
      <c r="B1784" s="694"/>
      <c r="C1784" s="695"/>
      <c r="D1784" s="696"/>
      <c r="E1784" s="697"/>
      <c r="F1784" s="697"/>
      <c r="G1784" s="697"/>
      <c r="H1784" s="698">
        <v>0.21</v>
      </c>
      <c r="I1784" s="698">
        <v>1</v>
      </c>
      <c r="J1784" s="699"/>
      <c r="K1784" s="775">
        <f t="shared" si="348"/>
        <v>0</v>
      </c>
      <c r="L1784" s="508">
        <v>1</v>
      </c>
      <c r="M1784" s="508"/>
      <c r="N1784" s="745">
        <f t="shared" si="349"/>
        <v>1</v>
      </c>
      <c r="O1784" s="508"/>
      <c r="P1784" s="508"/>
      <c r="Q1784" s="508"/>
      <c r="R1784" s="508"/>
      <c r="S1784" s="508"/>
      <c r="T1784" s="508"/>
      <c r="U1784" s="508"/>
      <c r="V1784" s="508"/>
      <c r="W1784" s="508"/>
      <c r="X1784" s="508"/>
      <c r="Y1784" s="508"/>
      <c r="Z1784" s="508"/>
      <c r="AA1784" s="508"/>
      <c r="AB1784" s="508"/>
      <c r="AC1784" s="508"/>
      <c r="AD1784" s="508"/>
      <c r="AE1784" s="508"/>
      <c r="AF1784" s="508"/>
      <c r="AG1784" s="508"/>
      <c r="AH1784" s="508"/>
      <c r="AI1784" s="508"/>
      <c r="AJ1784" s="508"/>
      <c r="AK1784" s="509">
        <f t="shared" si="350"/>
        <v>0</v>
      </c>
      <c r="AL1784" s="509">
        <f t="shared" si="351"/>
        <v>1</v>
      </c>
      <c r="AM1784" s="746">
        <f>IF(Tableau5[[#This Row],[N° pièce]]="",0,(Tableau5[[#This Row],[hors TVA]]+(Tableau5[[#This Row],[hors TVA]]*Tableau5[[#This Row],[Taux TVA]])-(Tableau5[[#This Row],[hors TVA]]*Tableau5[[#This Row],[Taux TVA]]*Tableau5[[#This Row],[Régime TVA Récupération:]]))*Tableau5[[#This Row],[Type 1]])</f>
        <v>0</v>
      </c>
      <c r="AN1784" s="746">
        <f t="shared" si="352"/>
        <v>0</v>
      </c>
      <c r="AO1784" s="746">
        <f t="shared" si="353"/>
        <v>0</v>
      </c>
      <c r="AP1784" s="255">
        <f t="shared" si="354"/>
        <v>0</v>
      </c>
      <c r="AQ1784" s="506">
        <f t="shared" si="355"/>
        <v>0</v>
      </c>
      <c r="AR1784" s="671"/>
      <c r="AS1784" s="512"/>
      <c r="AT1784" s="513"/>
      <c r="AU1784" s="753"/>
      <c r="AV1784" s="484"/>
      <c r="AW1784" s="484"/>
      <c r="AX1784" s="484"/>
      <c r="AY1784" s="484"/>
      <c r="AZ1784" s="484"/>
    </row>
    <row r="1785" spans="1:52" ht="15" hidden="1">
      <c r="A1785" s="750"/>
      <c r="B1785" s="694"/>
      <c r="C1785" s="695"/>
      <c r="D1785" s="696"/>
      <c r="E1785" s="697"/>
      <c r="F1785" s="697"/>
      <c r="G1785" s="697"/>
      <c r="H1785" s="698">
        <v>0.21</v>
      </c>
      <c r="I1785" s="698">
        <v>1</v>
      </c>
      <c r="J1785" s="699"/>
      <c r="K1785" s="775">
        <f t="shared" si="348"/>
        <v>0</v>
      </c>
      <c r="L1785" s="508">
        <v>1</v>
      </c>
      <c r="M1785" s="508"/>
      <c r="N1785" s="745">
        <f t="shared" si="349"/>
        <v>1</v>
      </c>
      <c r="O1785" s="508"/>
      <c r="P1785" s="508"/>
      <c r="Q1785" s="508"/>
      <c r="R1785" s="508"/>
      <c r="S1785" s="508"/>
      <c r="T1785" s="508"/>
      <c r="U1785" s="508"/>
      <c r="V1785" s="508"/>
      <c r="W1785" s="508"/>
      <c r="X1785" s="508"/>
      <c r="Y1785" s="508"/>
      <c r="Z1785" s="508"/>
      <c r="AA1785" s="508"/>
      <c r="AB1785" s="508"/>
      <c r="AC1785" s="508"/>
      <c r="AD1785" s="508"/>
      <c r="AE1785" s="508"/>
      <c r="AF1785" s="508"/>
      <c r="AG1785" s="508"/>
      <c r="AH1785" s="508"/>
      <c r="AI1785" s="508"/>
      <c r="AJ1785" s="508"/>
      <c r="AK1785" s="509">
        <f t="shared" si="350"/>
        <v>0</v>
      </c>
      <c r="AL1785" s="509">
        <f t="shared" si="351"/>
        <v>1</v>
      </c>
      <c r="AM1785" s="746">
        <f>IF(Tableau5[[#This Row],[N° pièce]]="",0,(Tableau5[[#This Row],[hors TVA]]+(Tableau5[[#This Row],[hors TVA]]*Tableau5[[#This Row],[Taux TVA]])-(Tableau5[[#This Row],[hors TVA]]*Tableau5[[#This Row],[Taux TVA]]*Tableau5[[#This Row],[Régime TVA Récupération:]]))*Tableau5[[#This Row],[Type 1]])</f>
        <v>0</v>
      </c>
      <c r="AN1785" s="746">
        <f t="shared" si="352"/>
        <v>0</v>
      </c>
      <c r="AO1785" s="746">
        <f t="shared" si="353"/>
        <v>0</v>
      </c>
      <c r="AP1785" s="255">
        <f t="shared" si="354"/>
        <v>0</v>
      </c>
      <c r="AQ1785" s="506">
        <f t="shared" si="355"/>
        <v>0</v>
      </c>
      <c r="AR1785" s="671"/>
      <c r="AS1785" s="512"/>
      <c r="AT1785" s="513"/>
      <c r="AU1785" s="753"/>
      <c r="AV1785" s="484"/>
      <c r="AW1785" s="484"/>
      <c r="AX1785" s="484"/>
      <c r="AY1785" s="484"/>
      <c r="AZ1785" s="484"/>
    </row>
    <row r="1786" spans="1:52" ht="15" hidden="1">
      <c r="A1786" s="750"/>
      <c r="B1786" s="694"/>
      <c r="C1786" s="695"/>
      <c r="D1786" s="696"/>
      <c r="E1786" s="697"/>
      <c r="F1786" s="697"/>
      <c r="G1786" s="697"/>
      <c r="H1786" s="698">
        <v>0.21</v>
      </c>
      <c r="I1786" s="698">
        <v>1</v>
      </c>
      <c r="J1786" s="699"/>
      <c r="K1786" s="775">
        <f t="shared" si="348"/>
        <v>0</v>
      </c>
      <c r="L1786" s="508">
        <v>1</v>
      </c>
      <c r="M1786" s="508"/>
      <c r="N1786" s="745">
        <f t="shared" si="349"/>
        <v>1</v>
      </c>
      <c r="O1786" s="508"/>
      <c r="P1786" s="508"/>
      <c r="Q1786" s="508"/>
      <c r="R1786" s="508"/>
      <c r="S1786" s="508"/>
      <c r="T1786" s="508"/>
      <c r="U1786" s="508"/>
      <c r="V1786" s="508"/>
      <c r="W1786" s="508"/>
      <c r="X1786" s="508"/>
      <c r="Y1786" s="508"/>
      <c r="Z1786" s="508"/>
      <c r="AA1786" s="508"/>
      <c r="AB1786" s="508"/>
      <c r="AC1786" s="508"/>
      <c r="AD1786" s="508"/>
      <c r="AE1786" s="508"/>
      <c r="AF1786" s="508"/>
      <c r="AG1786" s="508"/>
      <c r="AH1786" s="508"/>
      <c r="AI1786" s="508"/>
      <c r="AJ1786" s="508"/>
      <c r="AK1786" s="509">
        <f t="shared" si="350"/>
        <v>0</v>
      </c>
      <c r="AL1786" s="509">
        <f t="shared" si="351"/>
        <v>1</v>
      </c>
      <c r="AM1786" s="746">
        <f>IF(Tableau5[[#This Row],[N° pièce]]="",0,(Tableau5[[#This Row],[hors TVA]]+(Tableau5[[#This Row],[hors TVA]]*Tableau5[[#This Row],[Taux TVA]])-(Tableau5[[#This Row],[hors TVA]]*Tableau5[[#This Row],[Taux TVA]]*Tableau5[[#This Row],[Régime TVA Récupération:]]))*Tableau5[[#This Row],[Type 1]])</f>
        <v>0</v>
      </c>
      <c r="AN1786" s="746">
        <f t="shared" si="352"/>
        <v>0</v>
      </c>
      <c r="AO1786" s="746">
        <f t="shared" si="353"/>
        <v>0</v>
      </c>
      <c r="AP1786" s="255">
        <f t="shared" si="354"/>
        <v>0</v>
      </c>
      <c r="AQ1786" s="506">
        <f t="shared" si="355"/>
        <v>0</v>
      </c>
      <c r="AR1786" s="671"/>
      <c r="AS1786" s="512"/>
      <c r="AT1786" s="513"/>
      <c r="AU1786" s="753"/>
      <c r="AV1786" s="484"/>
      <c r="AW1786" s="484"/>
      <c r="AX1786" s="484"/>
      <c r="AY1786" s="484"/>
      <c r="AZ1786" s="484"/>
    </row>
    <row r="1787" spans="1:52" ht="15" hidden="1">
      <c r="A1787" s="750"/>
      <c r="B1787" s="694"/>
      <c r="C1787" s="695"/>
      <c r="D1787" s="696"/>
      <c r="E1787" s="697"/>
      <c r="F1787" s="697"/>
      <c r="G1787" s="697"/>
      <c r="H1787" s="698">
        <v>0.21</v>
      </c>
      <c r="I1787" s="698">
        <v>1</v>
      </c>
      <c r="J1787" s="699"/>
      <c r="K1787" s="775">
        <f t="shared" si="348"/>
        <v>0</v>
      </c>
      <c r="L1787" s="508">
        <v>1</v>
      </c>
      <c r="M1787" s="508"/>
      <c r="N1787" s="745">
        <f t="shared" si="349"/>
        <v>1</v>
      </c>
      <c r="O1787" s="508"/>
      <c r="P1787" s="508"/>
      <c r="Q1787" s="508"/>
      <c r="R1787" s="508"/>
      <c r="S1787" s="508"/>
      <c r="T1787" s="508"/>
      <c r="U1787" s="508"/>
      <c r="V1787" s="508"/>
      <c r="W1787" s="508"/>
      <c r="X1787" s="508"/>
      <c r="Y1787" s="508"/>
      <c r="Z1787" s="508"/>
      <c r="AA1787" s="508"/>
      <c r="AB1787" s="508"/>
      <c r="AC1787" s="508"/>
      <c r="AD1787" s="508"/>
      <c r="AE1787" s="508"/>
      <c r="AF1787" s="508"/>
      <c r="AG1787" s="508"/>
      <c r="AH1787" s="508"/>
      <c r="AI1787" s="508"/>
      <c r="AJ1787" s="508"/>
      <c r="AK1787" s="509">
        <f t="shared" si="350"/>
        <v>0</v>
      </c>
      <c r="AL1787" s="509">
        <f t="shared" si="351"/>
        <v>1</v>
      </c>
      <c r="AM1787" s="746">
        <f>IF(Tableau5[[#This Row],[N° pièce]]="",0,(Tableau5[[#This Row],[hors TVA]]+(Tableau5[[#This Row],[hors TVA]]*Tableau5[[#This Row],[Taux TVA]])-(Tableau5[[#This Row],[hors TVA]]*Tableau5[[#This Row],[Taux TVA]]*Tableau5[[#This Row],[Régime TVA Récupération:]]))*Tableau5[[#This Row],[Type 1]])</f>
        <v>0</v>
      </c>
      <c r="AN1787" s="746">
        <f t="shared" si="352"/>
        <v>0</v>
      </c>
      <c r="AO1787" s="746">
        <f t="shared" si="353"/>
        <v>0</v>
      </c>
      <c r="AP1787" s="255">
        <f t="shared" si="354"/>
        <v>0</v>
      </c>
      <c r="AQ1787" s="506">
        <f t="shared" si="355"/>
        <v>0</v>
      </c>
      <c r="AR1787" s="671"/>
      <c r="AS1787" s="512"/>
      <c r="AT1787" s="513"/>
      <c r="AU1787" s="753"/>
      <c r="AV1787" s="484"/>
      <c r="AW1787" s="484"/>
      <c r="AX1787" s="484"/>
      <c r="AY1787" s="484"/>
      <c r="AZ1787" s="484"/>
    </row>
    <row r="1788" spans="1:52" ht="15" hidden="1">
      <c r="A1788" s="750"/>
      <c r="B1788" s="694"/>
      <c r="C1788" s="695"/>
      <c r="D1788" s="696"/>
      <c r="E1788" s="697"/>
      <c r="F1788" s="697"/>
      <c r="G1788" s="697"/>
      <c r="H1788" s="698">
        <v>0.21</v>
      </c>
      <c r="I1788" s="698">
        <v>1</v>
      </c>
      <c r="J1788" s="699"/>
      <c r="K1788" s="775">
        <f t="shared" si="348"/>
        <v>0</v>
      </c>
      <c r="L1788" s="508">
        <v>1</v>
      </c>
      <c r="M1788" s="508"/>
      <c r="N1788" s="745">
        <f t="shared" si="349"/>
        <v>1</v>
      </c>
      <c r="O1788" s="508"/>
      <c r="P1788" s="508"/>
      <c r="Q1788" s="508"/>
      <c r="R1788" s="508"/>
      <c r="S1788" s="508"/>
      <c r="T1788" s="508"/>
      <c r="U1788" s="508"/>
      <c r="V1788" s="508"/>
      <c r="W1788" s="508"/>
      <c r="X1788" s="508"/>
      <c r="Y1788" s="508"/>
      <c r="Z1788" s="508"/>
      <c r="AA1788" s="508"/>
      <c r="AB1788" s="508"/>
      <c r="AC1788" s="508"/>
      <c r="AD1788" s="508"/>
      <c r="AE1788" s="508"/>
      <c r="AF1788" s="508"/>
      <c r="AG1788" s="508"/>
      <c r="AH1788" s="508"/>
      <c r="AI1788" s="508"/>
      <c r="AJ1788" s="508"/>
      <c r="AK1788" s="509">
        <f t="shared" si="350"/>
        <v>0</v>
      </c>
      <c r="AL1788" s="509">
        <f t="shared" si="351"/>
        <v>1</v>
      </c>
      <c r="AM1788" s="746">
        <f>IF(Tableau5[[#This Row],[N° pièce]]="",0,(Tableau5[[#This Row],[hors TVA]]+(Tableau5[[#This Row],[hors TVA]]*Tableau5[[#This Row],[Taux TVA]])-(Tableau5[[#This Row],[hors TVA]]*Tableau5[[#This Row],[Taux TVA]]*Tableau5[[#This Row],[Régime TVA Récupération:]]))*Tableau5[[#This Row],[Type 1]])</f>
        <v>0</v>
      </c>
      <c r="AN1788" s="746">
        <f t="shared" si="352"/>
        <v>0</v>
      </c>
      <c r="AO1788" s="746">
        <f t="shared" si="353"/>
        <v>0</v>
      </c>
      <c r="AP1788" s="255">
        <f t="shared" si="354"/>
        <v>0</v>
      </c>
      <c r="AQ1788" s="506">
        <f t="shared" si="355"/>
        <v>0</v>
      </c>
      <c r="AR1788" s="671"/>
      <c r="AS1788" s="512"/>
      <c r="AT1788" s="513"/>
      <c r="AU1788" s="753"/>
      <c r="AV1788" s="484"/>
      <c r="AW1788" s="484"/>
      <c r="AX1788" s="484"/>
      <c r="AY1788" s="484"/>
      <c r="AZ1788" s="484"/>
    </row>
    <row r="1789" spans="1:52" ht="15" hidden="1">
      <c r="A1789" s="750"/>
      <c r="B1789" s="694"/>
      <c r="C1789" s="695"/>
      <c r="D1789" s="696"/>
      <c r="E1789" s="697"/>
      <c r="F1789" s="697"/>
      <c r="G1789" s="697"/>
      <c r="H1789" s="698">
        <v>0.21</v>
      </c>
      <c r="I1789" s="698">
        <v>1</v>
      </c>
      <c r="J1789" s="699"/>
      <c r="K1789" s="775">
        <f t="shared" si="348"/>
        <v>0</v>
      </c>
      <c r="L1789" s="508">
        <v>1</v>
      </c>
      <c r="M1789" s="508"/>
      <c r="N1789" s="745">
        <f t="shared" si="349"/>
        <v>1</v>
      </c>
      <c r="O1789" s="508"/>
      <c r="P1789" s="508"/>
      <c r="Q1789" s="508"/>
      <c r="R1789" s="508"/>
      <c r="S1789" s="508"/>
      <c r="T1789" s="508"/>
      <c r="U1789" s="508"/>
      <c r="V1789" s="508"/>
      <c r="W1789" s="508"/>
      <c r="X1789" s="508"/>
      <c r="Y1789" s="508"/>
      <c r="Z1789" s="508"/>
      <c r="AA1789" s="508"/>
      <c r="AB1789" s="508"/>
      <c r="AC1789" s="508"/>
      <c r="AD1789" s="508"/>
      <c r="AE1789" s="508"/>
      <c r="AF1789" s="508"/>
      <c r="AG1789" s="508"/>
      <c r="AH1789" s="508"/>
      <c r="AI1789" s="508"/>
      <c r="AJ1789" s="508"/>
      <c r="AK1789" s="509">
        <f t="shared" si="350"/>
        <v>0</v>
      </c>
      <c r="AL1789" s="509">
        <f t="shared" si="351"/>
        <v>1</v>
      </c>
      <c r="AM1789" s="746">
        <f>IF(Tableau5[[#This Row],[N° pièce]]="",0,(Tableau5[[#This Row],[hors TVA]]+(Tableau5[[#This Row],[hors TVA]]*Tableau5[[#This Row],[Taux TVA]])-(Tableau5[[#This Row],[hors TVA]]*Tableau5[[#This Row],[Taux TVA]]*Tableau5[[#This Row],[Régime TVA Récupération:]]))*Tableau5[[#This Row],[Type 1]])</f>
        <v>0</v>
      </c>
      <c r="AN1789" s="746">
        <f t="shared" si="352"/>
        <v>0</v>
      </c>
      <c r="AO1789" s="746">
        <f t="shared" si="353"/>
        <v>0</v>
      </c>
      <c r="AP1789" s="255">
        <f t="shared" si="354"/>
        <v>0</v>
      </c>
      <c r="AQ1789" s="506">
        <f t="shared" si="355"/>
        <v>0</v>
      </c>
      <c r="AR1789" s="671"/>
      <c r="AS1789" s="512"/>
      <c r="AT1789" s="513"/>
      <c r="AU1789" s="753"/>
      <c r="AV1789" s="484"/>
      <c r="AW1789" s="484"/>
      <c r="AX1789" s="484"/>
      <c r="AY1789" s="484"/>
      <c r="AZ1789" s="484"/>
    </row>
    <row r="1790" spans="1:52" ht="15" hidden="1">
      <c r="A1790" s="750"/>
      <c r="B1790" s="694"/>
      <c r="C1790" s="695"/>
      <c r="D1790" s="696"/>
      <c r="E1790" s="697"/>
      <c r="F1790" s="697"/>
      <c r="G1790" s="697"/>
      <c r="H1790" s="698">
        <v>0.21</v>
      </c>
      <c r="I1790" s="698">
        <v>1</v>
      </c>
      <c r="J1790" s="699"/>
      <c r="K1790" s="775">
        <f t="shared" si="348"/>
        <v>0</v>
      </c>
      <c r="L1790" s="508">
        <v>1</v>
      </c>
      <c r="M1790" s="508"/>
      <c r="N1790" s="745">
        <f t="shared" si="349"/>
        <v>1</v>
      </c>
      <c r="O1790" s="508"/>
      <c r="P1790" s="508"/>
      <c r="Q1790" s="508"/>
      <c r="R1790" s="508"/>
      <c r="S1790" s="508"/>
      <c r="T1790" s="508"/>
      <c r="U1790" s="508"/>
      <c r="V1790" s="508"/>
      <c r="W1790" s="508"/>
      <c r="X1790" s="508"/>
      <c r="Y1790" s="508"/>
      <c r="Z1790" s="508"/>
      <c r="AA1790" s="508"/>
      <c r="AB1790" s="508"/>
      <c r="AC1790" s="508"/>
      <c r="AD1790" s="508"/>
      <c r="AE1790" s="508"/>
      <c r="AF1790" s="508"/>
      <c r="AG1790" s="508"/>
      <c r="AH1790" s="508"/>
      <c r="AI1790" s="508"/>
      <c r="AJ1790" s="508"/>
      <c r="AK1790" s="509">
        <f t="shared" si="350"/>
        <v>0</v>
      </c>
      <c r="AL1790" s="509">
        <f t="shared" si="351"/>
        <v>1</v>
      </c>
      <c r="AM1790" s="746">
        <f>IF(Tableau5[[#This Row],[N° pièce]]="",0,(Tableau5[[#This Row],[hors TVA]]+(Tableau5[[#This Row],[hors TVA]]*Tableau5[[#This Row],[Taux TVA]])-(Tableau5[[#This Row],[hors TVA]]*Tableau5[[#This Row],[Taux TVA]]*Tableau5[[#This Row],[Régime TVA Récupération:]]))*Tableau5[[#This Row],[Type 1]])</f>
        <v>0</v>
      </c>
      <c r="AN1790" s="746">
        <f t="shared" si="352"/>
        <v>0</v>
      </c>
      <c r="AO1790" s="746">
        <f t="shared" si="353"/>
        <v>0</v>
      </c>
      <c r="AP1790" s="255">
        <f t="shared" si="354"/>
        <v>0</v>
      </c>
      <c r="AQ1790" s="506">
        <f t="shared" si="355"/>
        <v>0</v>
      </c>
      <c r="AR1790" s="671"/>
      <c r="AS1790" s="512"/>
      <c r="AT1790" s="513"/>
      <c r="AU1790" s="753"/>
      <c r="AV1790" s="484"/>
      <c r="AW1790" s="484"/>
      <c r="AX1790" s="484"/>
      <c r="AY1790" s="484"/>
      <c r="AZ1790" s="484"/>
    </row>
    <row r="1791" spans="1:52" ht="15" hidden="1">
      <c r="A1791" s="750"/>
      <c r="B1791" s="694"/>
      <c r="C1791" s="695"/>
      <c r="D1791" s="696"/>
      <c r="E1791" s="697"/>
      <c r="F1791" s="697"/>
      <c r="G1791" s="697"/>
      <c r="H1791" s="698">
        <v>0.21</v>
      </c>
      <c r="I1791" s="698">
        <v>1</v>
      </c>
      <c r="J1791" s="699"/>
      <c r="K1791" s="775">
        <f t="shared" si="348"/>
        <v>0</v>
      </c>
      <c r="L1791" s="508">
        <v>1</v>
      </c>
      <c r="M1791" s="508"/>
      <c r="N1791" s="745">
        <f t="shared" si="349"/>
        <v>1</v>
      </c>
      <c r="O1791" s="508"/>
      <c r="P1791" s="508"/>
      <c r="Q1791" s="508"/>
      <c r="R1791" s="508"/>
      <c r="S1791" s="508"/>
      <c r="T1791" s="508"/>
      <c r="U1791" s="508"/>
      <c r="V1791" s="508"/>
      <c r="W1791" s="508"/>
      <c r="X1791" s="508"/>
      <c r="Y1791" s="508"/>
      <c r="Z1791" s="508"/>
      <c r="AA1791" s="508"/>
      <c r="AB1791" s="508"/>
      <c r="AC1791" s="508"/>
      <c r="AD1791" s="508"/>
      <c r="AE1791" s="508"/>
      <c r="AF1791" s="508"/>
      <c r="AG1791" s="508"/>
      <c r="AH1791" s="508"/>
      <c r="AI1791" s="508"/>
      <c r="AJ1791" s="508"/>
      <c r="AK1791" s="509">
        <f t="shared" si="350"/>
        <v>0</v>
      </c>
      <c r="AL1791" s="509">
        <f t="shared" si="351"/>
        <v>1</v>
      </c>
      <c r="AM1791" s="746">
        <f>IF(Tableau5[[#This Row],[N° pièce]]="",0,(Tableau5[[#This Row],[hors TVA]]+(Tableau5[[#This Row],[hors TVA]]*Tableau5[[#This Row],[Taux TVA]])-(Tableau5[[#This Row],[hors TVA]]*Tableau5[[#This Row],[Taux TVA]]*Tableau5[[#This Row],[Régime TVA Récupération:]]))*Tableau5[[#This Row],[Type 1]])</f>
        <v>0</v>
      </c>
      <c r="AN1791" s="746">
        <f t="shared" si="352"/>
        <v>0</v>
      </c>
      <c r="AO1791" s="746">
        <f t="shared" si="353"/>
        <v>0</v>
      </c>
      <c r="AP1791" s="255">
        <f t="shared" si="354"/>
        <v>0</v>
      </c>
      <c r="AQ1791" s="506">
        <f t="shared" si="355"/>
        <v>0</v>
      </c>
      <c r="AR1791" s="671"/>
      <c r="AS1791" s="512"/>
      <c r="AT1791" s="513"/>
      <c r="AU1791" s="753"/>
      <c r="AV1791" s="484"/>
      <c r="AW1791" s="484"/>
      <c r="AX1791" s="484"/>
      <c r="AY1791" s="484"/>
      <c r="AZ1791" s="484"/>
    </row>
    <row r="1792" spans="1:52" ht="15" hidden="1">
      <c r="A1792" s="750"/>
      <c r="B1792" s="694"/>
      <c r="C1792" s="695"/>
      <c r="D1792" s="696"/>
      <c r="E1792" s="697"/>
      <c r="F1792" s="697"/>
      <c r="G1792" s="697"/>
      <c r="H1792" s="698">
        <v>0.21</v>
      </c>
      <c r="I1792" s="698">
        <v>1</v>
      </c>
      <c r="J1792" s="699"/>
      <c r="K1792" s="775">
        <f t="shared" si="348"/>
        <v>0</v>
      </c>
      <c r="L1792" s="508">
        <v>1</v>
      </c>
      <c r="M1792" s="508"/>
      <c r="N1792" s="745">
        <f t="shared" si="349"/>
        <v>1</v>
      </c>
      <c r="O1792" s="508"/>
      <c r="P1792" s="508"/>
      <c r="Q1792" s="508"/>
      <c r="R1792" s="508"/>
      <c r="S1792" s="508"/>
      <c r="T1792" s="508"/>
      <c r="U1792" s="508"/>
      <c r="V1792" s="508"/>
      <c r="W1792" s="508"/>
      <c r="X1792" s="508"/>
      <c r="Y1792" s="508"/>
      <c r="Z1792" s="508"/>
      <c r="AA1792" s="508"/>
      <c r="AB1792" s="508"/>
      <c r="AC1792" s="508"/>
      <c r="AD1792" s="508"/>
      <c r="AE1792" s="508"/>
      <c r="AF1792" s="508"/>
      <c r="AG1792" s="508"/>
      <c r="AH1792" s="508"/>
      <c r="AI1792" s="508"/>
      <c r="AJ1792" s="508"/>
      <c r="AK1792" s="509">
        <f t="shared" si="350"/>
        <v>0</v>
      </c>
      <c r="AL1792" s="509">
        <f t="shared" si="351"/>
        <v>1</v>
      </c>
      <c r="AM1792" s="746">
        <f>IF(Tableau5[[#This Row],[N° pièce]]="",0,(Tableau5[[#This Row],[hors TVA]]+(Tableau5[[#This Row],[hors TVA]]*Tableau5[[#This Row],[Taux TVA]])-(Tableau5[[#This Row],[hors TVA]]*Tableau5[[#This Row],[Taux TVA]]*Tableau5[[#This Row],[Régime TVA Récupération:]]))*Tableau5[[#This Row],[Type 1]])</f>
        <v>0</v>
      </c>
      <c r="AN1792" s="746">
        <f t="shared" si="352"/>
        <v>0</v>
      </c>
      <c r="AO1792" s="746">
        <f t="shared" si="353"/>
        <v>0</v>
      </c>
      <c r="AP1792" s="255">
        <f t="shared" si="354"/>
        <v>0</v>
      </c>
      <c r="AQ1792" s="506">
        <f t="shared" si="355"/>
        <v>0</v>
      </c>
      <c r="AR1792" s="671"/>
      <c r="AS1792" s="512"/>
      <c r="AT1792" s="513"/>
      <c r="AU1792" s="753"/>
      <c r="AV1792" s="484"/>
      <c r="AW1792" s="484"/>
      <c r="AX1792" s="484"/>
      <c r="AY1792" s="484"/>
      <c r="AZ1792" s="484"/>
    </row>
    <row r="1793" spans="1:52" ht="15" hidden="1">
      <c r="A1793" s="750"/>
      <c r="B1793" s="694"/>
      <c r="C1793" s="695"/>
      <c r="D1793" s="696"/>
      <c r="E1793" s="697"/>
      <c r="F1793" s="697"/>
      <c r="G1793" s="697"/>
      <c r="H1793" s="698">
        <v>0.21</v>
      </c>
      <c r="I1793" s="698">
        <v>1</v>
      </c>
      <c r="J1793" s="699"/>
      <c r="K1793" s="775">
        <f t="shared" si="348"/>
        <v>0</v>
      </c>
      <c r="L1793" s="508">
        <v>1</v>
      </c>
      <c r="M1793" s="508"/>
      <c r="N1793" s="745">
        <f t="shared" si="349"/>
        <v>1</v>
      </c>
      <c r="O1793" s="508"/>
      <c r="P1793" s="508"/>
      <c r="Q1793" s="508"/>
      <c r="R1793" s="508"/>
      <c r="S1793" s="508"/>
      <c r="T1793" s="508"/>
      <c r="U1793" s="508"/>
      <c r="V1793" s="508"/>
      <c r="W1793" s="508"/>
      <c r="X1793" s="508"/>
      <c r="Y1793" s="508"/>
      <c r="Z1793" s="508"/>
      <c r="AA1793" s="508"/>
      <c r="AB1793" s="508"/>
      <c r="AC1793" s="508"/>
      <c r="AD1793" s="508"/>
      <c r="AE1793" s="508"/>
      <c r="AF1793" s="508"/>
      <c r="AG1793" s="508"/>
      <c r="AH1793" s="508"/>
      <c r="AI1793" s="508"/>
      <c r="AJ1793" s="508"/>
      <c r="AK1793" s="509">
        <f t="shared" si="350"/>
        <v>0</v>
      </c>
      <c r="AL1793" s="509">
        <f t="shared" si="351"/>
        <v>1</v>
      </c>
      <c r="AM1793" s="746">
        <f>IF(Tableau5[[#This Row],[N° pièce]]="",0,(Tableau5[[#This Row],[hors TVA]]+(Tableau5[[#This Row],[hors TVA]]*Tableau5[[#This Row],[Taux TVA]])-(Tableau5[[#This Row],[hors TVA]]*Tableau5[[#This Row],[Taux TVA]]*Tableau5[[#This Row],[Régime TVA Récupération:]]))*Tableau5[[#This Row],[Type 1]])</f>
        <v>0</v>
      </c>
      <c r="AN1793" s="746">
        <f t="shared" si="352"/>
        <v>0</v>
      </c>
      <c r="AO1793" s="746">
        <f t="shared" si="353"/>
        <v>0</v>
      </c>
      <c r="AP1793" s="255">
        <f t="shared" si="354"/>
        <v>0</v>
      </c>
      <c r="AQ1793" s="506">
        <f t="shared" si="355"/>
        <v>0</v>
      </c>
      <c r="AR1793" s="671"/>
      <c r="AS1793" s="512"/>
      <c r="AT1793" s="513"/>
      <c r="AU1793" s="753"/>
      <c r="AV1793" s="484"/>
      <c r="AW1793" s="484"/>
      <c r="AX1793" s="484"/>
      <c r="AY1793" s="484"/>
      <c r="AZ1793" s="484"/>
    </row>
    <row r="1794" spans="1:52" ht="15" hidden="1">
      <c r="A1794" s="750"/>
      <c r="B1794" s="694"/>
      <c r="C1794" s="695"/>
      <c r="D1794" s="696"/>
      <c r="E1794" s="697"/>
      <c r="F1794" s="697"/>
      <c r="G1794" s="697"/>
      <c r="H1794" s="698">
        <v>0.21</v>
      </c>
      <c r="I1794" s="698">
        <v>1</v>
      </c>
      <c r="J1794" s="699"/>
      <c r="K1794" s="775">
        <f t="shared" si="348"/>
        <v>0</v>
      </c>
      <c r="L1794" s="508">
        <v>1</v>
      </c>
      <c r="M1794" s="508"/>
      <c r="N1794" s="745">
        <f t="shared" si="349"/>
        <v>1</v>
      </c>
      <c r="O1794" s="508"/>
      <c r="P1794" s="508"/>
      <c r="Q1794" s="508"/>
      <c r="R1794" s="508"/>
      <c r="S1794" s="508"/>
      <c r="T1794" s="508"/>
      <c r="U1794" s="508"/>
      <c r="V1794" s="508"/>
      <c r="W1794" s="508"/>
      <c r="X1794" s="508"/>
      <c r="Y1794" s="508"/>
      <c r="Z1794" s="508"/>
      <c r="AA1794" s="508"/>
      <c r="AB1794" s="508"/>
      <c r="AC1794" s="508"/>
      <c r="AD1794" s="508"/>
      <c r="AE1794" s="508"/>
      <c r="AF1794" s="508"/>
      <c r="AG1794" s="508"/>
      <c r="AH1794" s="508"/>
      <c r="AI1794" s="508"/>
      <c r="AJ1794" s="508"/>
      <c r="AK1794" s="509">
        <f t="shared" si="350"/>
        <v>0</v>
      </c>
      <c r="AL1794" s="509">
        <f t="shared" si="351"/>
        <v>1</v>
      </c>
      <c r="AM1794" s="746">
        <f>IF(Tableau5[[#This Row],[N° pièce]]="",0,(Tableau5[[#This Row],[hors TVA]]+(Tableau5[[#This Row],[hors TVA]]*Tableau5[[#This Row],[Taux TVA]])-(Tableau5[[#This Row],[hors TVA]]*Tableau5[[#This Row],[Taux TVA]]*Tableau5[[#This Row],[Régime TVA Récupération:]]))*Tableau5[[#This Row],[Type 1]])</f>
        <v>0</v>
      </c>
      <c r="AN1794" s="746">
        <f t="shared" si="352"/>
        <v>0</v>
      </c>
      <c r="AO1794" s="746">
        <f t="shared" si="353"/>
        <v>0</v>
      </c>
      <c r="AP1794" s="255">
        <f t="shared" si="354"/>
        <v>0</v>
      </c>
      <c r="AQ1794" s="506">
        <f t="shared" si="355"/>
        <v>0</v>
      </c>
      <c r="AR1794" s="671"/>
      <c r="AS1794" s="512"/>
      <c r="AT1794" s="513"/>
      <c r="AU1794" s="753"/>
      <c r="AV1794" s="484"/>
      <c r="AW1794" s="484"/>
      <c r="AX1794" s="484"/>
      <c r="AY1794" s="484"/>
      <c r="AZ1794" s="484"/>
    </row>
    <row r="1795" spans="1:52" ht="15" hidden="1">
      <c r="A1795" s="750"/>
      <c r="B1795" s="694"/>
      <c r="C1795" s="695"/>
      <c r="D1795" s="696"/>
      <c r="E1795" s="697"/>
      <c r="F1795" s="697"/>
      <c r="G1795" s="697"/>
      <c r="H1795" s="698">
        <v>0.21</v>
      </c>
      <c r="I1795" s="698">
        <v>1</v>
      </c>
      <c r="J1795" s="699"/>
      <c r="K1795" s="775">
        <f t="shared" si="348"/>
        <v>0</v>
      </c>
      <c r="L1795" s="508">
        <v>1</v>
      </c>
      <c r="M1795" s="508"/>
      <c r="N1795" s="745">
        <f t="shared" si="349"/>
        <v>1</v>
      </c>
      <c r="O1795" s="508"/>
      <c r="P1795" s="508"/>
      <c r="Q1795" s="508"/>
      <c r="R1795" s="508"/>
      <c r="S1795" s="508"/>
      <c r="T1795" s="508"/>
      <c r="U1795" s="508"/>
      <c r="V1795" s="508"/>
      <c r="W1795" s="508"/>
      <c r="X1795" s="508"/>
      <c r="Y1795" s="508"/>
      <c r="Z1795" s="508"/>
      <c r="AA1795" s="508"/>
      <c r="AB1795" s="508"/>
      <c r="AC1795" s="508"/>
      <c r="AD1795" s="508"/>
      <c r="AE1795" s="508"/>
      <c r="AF1795" s="508"/>
      <c r="AG1795" s="508"/>
      <c r="AH1795" s="508"/>
      <c r="AI1795" s="508"/>
      <c r="AJ1795" s="508"/>
      <c r="AK1795" s="509">
        <f t="shared" si="350"/>
        <v>0</v>
      </c>
      <c r="AL1795" s="509">
        <f t="shared" si="351"/>
        <v>1</v>
      </c>
      <c r="AM1795" s="746">
        <f>IF(Tableau5[[#This Row],[N° pièce]]="",0,(Tableau5[[#This Row],[hors TVA]]+(Tableau5[[#This Row],[hors TVA]]*Tableau5[[#This Row],[Taux TVA]])-(Tableau5[[#This Row],[hors TVA]]*Tableau5[[#This Row],[Taux TVA]]*Tableau5[[#This Row],[Régime TVA Récupération:]]))*Tableau5[[#This Row],[Type 1]])</f>
        <v>0</v>
      </c>
      <c r="AN1795" s="746">
        <f t="shared" si="352"/>
        <v>0</v>
      </c>
      <c r="AO1795" s="746">
        <f t="shared" si="353"/>
        <v>0</v>
      </c>
      <c r="AP1795" s="255">
        <f t="shared" si="354"/>
        <v>0</v>
      </c>
      <c r="AQ1795" s="506">
        <f t="shared" si="355"/>
        <v>0</v>
      </c>
      <c r="AR1795" s="671"/>
      <c r="AS1795" s="512"/>
      <c r="AT1795" s="513"/>
      <c r="AU1795" s="753"/>
      <c r="AV1795" s="484"/>
      <c r="AW1795" s="484"/>
      <c r="AX1795" s="484"/>
      <c r="AY1795" s="484"/>
      <c r="AZ1795" s="484"/>
    </row>
    <row r="1796" spans="1:52" ht="15" hidden="1">
      <c r="A1796" s="750"/>
      <c r="B1796" s="694"/>
      <c r="C1796" s="695"/>
      <c r="D1796" s="696"/>
      <c r="E1796" s="697"/>
      <c r="F1796" s="697"/>
      <c r="G1796" s="697"/>
      <c r="H1796" s="698">
        <v>0.21</v>
      </c>
      <c r="I1796" s="698">
        <v>1</v>
      </c>
      <c r="J1796" s="699"/>
      <c r="K1796" s="775">
        <f t="shared" si="348"/>
        <v>0</v>
      </c>
      <c r="L1796" s="508">
        <v>1</v>
      </c>
      <c r="M1796" s="508"/>
      <c r="N1796" s="745">
        <f t="shared" si="349"/>
        <v>1</v>
      </c>
      <c r="O1796" s="508"/>
      <c r="P1796" s="508"/>
      <c r="Q1796" s="508"/>
      <c r="R1796" s="508"/>
      <c r="S1796" s="508"/>
      <c r="T1796" s="508"/>
      <c r="U1796" s="508"/>
      <c r="V1796" s="508"/>
      <c r="W1796" s="508"/>
      <c r="X1796" s="508"/>
      <c r="Y1796" s="508"/>
      <c r="Z1796" s="508"/>
      <c r="AA1796" s="508"/>
      <c r="AB1796" s="508"/>
      <c r="AC1796" s="508"/>
      <c r="AD1796" s="508"/>
      <c r="AE1796" s="508"/>
      <c r="AF1796" s="508"/>
      <c r="AG1796" s="508"/>
      <c r="AH1796" s="508"/>
      <c r="AI1796" s="508"/>
      <c r="AJ1796" s="508"/>
      <c r="AK1796" s="509">
        <f t="shared" si="350"/>
        <v>0</v>
      </c>
      <c r="AL1796" s="509">
        <f t="shared" si="351"/>
        <v>1</v>
      </c>
      <c r="AM1796" s="746">
        <f>IF(Tableau5[[#This Row],[N° pièce]]="",0,(Tableau5[[#This Row],[hors TVA]]+(Tableau5[[#This Row],[hors TVA]]*Tableau5[[#This Row],[Taux TVA]])-(Tableau5[[#This Row],[hors TVA]]*Tableau5[[#This Row],[Taux TVA]]*Tableau5[[#This Row],[Régime TVA Récupération:]]))*Tableau5[[#This Row],[Type 1]])</f>
        <v>0</v>
      </c>
      <c r="AN1796" s="746">
        <f t="shared" si="352"/>
        <v>0</v>
      </c>
      <c r="AO1796" s="746">
        <f t="shared" si="353"/>
        <v>0</v>
      </c>
      <c r="AP1796" s="255">
        <f t="shared" si="354"/>
        <v>0</v>
      </c>
      <c r="AQ1796" s="506">
        <f t="shared" si="355"/>
        <v>0</v>
      </c>
      <c r="AR1796" s="671"/>
      <c r="AS1796" s="512"/>
      <c r="AT1796" s="513"/>
      <c r="AU1796" s="753"/>
      <c r="AV1796" s="484"/>
      <c r="AW1796" s="484"/>
      <c r="AX1796" s="484"/>
      <c r="AY1796" s="484"/>
      <c r="AZ1796" s="484"/>
    </row>
    <row r="1797" spans="1:52" ht="15" hidden="1">
      <c r="A1797" s="750"/>
      <c r="B1797" s="694"/>
      <c r="C1797" s="695"/>
      <c r="D1797" s="696"/>
      <c r="E1797" s="697"/>
      <c r="F1797" s="697"/>
      <c r="G1797" s="697"/>
      <c r="H1797" s="698">
        <v>0.21</v>
      </c>
      <c r="I1797" s="698">
        <v>1</v>
      </c>
      <c r="J1797" s="699"/>
      <c r="K1797" s="775">
        <f t="shared" si="348"/>
        <v>0</v>
      </c>
      <c r="L1797" s="508">
        <v>1</v>
      </c>
      <c r="M1797" s="508"/>
      <c r="N1797" s="745">
        <f t="shared" si="349"/>
        <v>1</v>
      </c>
      <c r="O1797" s="508"/>
      <c r="P1797" s="508"/>
      <c r="Q1797" s="508"/>
      <c r="R1797" s="508"/>
      <c r="S1797" s="508"/>
      <c r="T1797" s="508"/>
      <c r="U1797" s="508"/>
      <c r="V1797" s="508"/>
      <c r="W1797" s="508"/>
      <c r="X1797" s="508"/>
      <c r="Y1797" s="508"/>
      <c r="Z1797" s="508"/>
      <c r="AA1797" s="508"/>
      <c r="AB1797" s="508"/>
      <c r="AC1797" s="508"/>
      <c r="AD1797" s="508"/>
      <c r="AE1797" s="508"/>
      <c r="AF1797" s="508"/>
      <c r="AG1797" s="508"/>
      <c r="AH1797" s="508"/>
      <c r="AI1797" s="508"/>
      <c r="AJ1797" s="508"/>
      <c r="AK1797" s="509">
        <f t="shared" si="350"/>
        <v>0</v>
      </c>
      <c r="AL1797" s="509">
        <f t="shared" si="351"/>
        <v>1</v>
      </c>
      <c r="AM1797" s="746">
        <f>IF(Tableau5[[#This Row],[N° pièce]]="",0,(Tableau5[[#This Row],[hors TVA]]+(Tableau5[[#This Row],[hors TVA]]*Tableau5[[#This Row],[Taux TVA]])-(Tableau5[[#This Row],[hors TVA]]*Tableau5[[#This Row],[Taux TVA]]*Tableau5[[#This Row],[Régime TVA Récupération:]]))*Tableau5[[#This Row],[Type 1]])</f>
        <v>0</v>
      </c>
      <c r="AN1797" s="746">
        <f t="shared" si="352"/>
        <v>0</v>
      </c>
      <c r="AO1797" s="746">
        <f t="shared" si="353"/>
        <v>0</v>
      </c>
      <c r="AP1797" s="255">
        <f t="shared" si="354"/>
        <v>0</v>
      </c>
      <c r="AQ1797" s="506">
        <f t="shared" si="355"/>
        <v>0</v>
      </c>
      <c r="AR1797" s="671"/>
      <c r="AS1797" s="512"/>
      <c r="AT1797" s="513"/>
      <c r="AU1797" s="753"/>
      <c r="AV1797" s="484"/>
      <c r="AW1797" s="484"/>
      <c r="AX1797" s="484"/>
      <c r="AY1797" s="484"/>
      <c r="AZ1797" s="484"/>
    </row>
    <row r="1798" spans="1:52" ht="15" hidden="1">
      <c r="A1798" s="750"/>
      <c r="B1798" s="694"/>
      <c r="C1798" s="695"/>
      <c r="D1798" s="696"/>
      <c r="E1798" s="697"/>
      <c r="F1798" s="697"/>
      <c r="G1798" s="697"/>
      <c r="H1798" s="698">
        <v>0.21</v>
      </c>
      <c r="I1798" s="698">
        <v>1</v>
      </c>
      <c r="J1798" s="699"/>
      <c r="K1798" s="775">
        <f t="shared" si="348"/>
        <v>0</v>
      </c>
      <c r="L1798" s="508">
        <v>1</v>
      </c>
      <c r="M1798" s="508"/>
      <c r="N1798" s="745">
        <f t="shared" si="349"/>
        <v>1</v>
      </c>
      <c r="O1798" s="508"/>
      <c r="P1798" s="508"/>
      <c r="Q1798" s="508"/>
      <c r="R1798" s="508"/>
      <c r="S1798" s="508"/>
      <c r="T1798" s="508"/>
      <c r="U1798" s="508"/>
      <c r="V1798" s="508"/>
      <c r="W1798" s="508"/>
      <c r="X1798" s="508"/>
      <c r="Y1798" s="508"/>
      <c r="Z1798" s="508"/>
      <c r="AA1798" s="508"/>
      <c r="AB1798" s="508"/>
      <c r="AC1798" s="508"/>
      <c r="AD1798" s="508"/>
      <c r="AE1798" s="508"/>
      <c r="AF1798" s="508"/>
      <c r="AG1798" s="508"/>
      <c r="AH1798" s="508"/>
      <c r="AI1798" s="508"/>
      <c r="AJ1798" s="508"/>
      <c r="AK1798" s="509">
        <f t="shared" si="350"/>
        <v>0</v>
      </c>
      <c r="AL1798" s="509">
        <f t="shared" si="351"/>
        <v>1</v>
      </c>
      <c r="AM1798" s="746">
        <f>IF(Tableau5[[#This Row],[N° pièce]]="",0,(Tableau5[[#This Row],[hors TVA]]+(Tableau5[[#This Row],[hors TVA]]*Tableau5[[#This Row],[Taux TVA]])-(Tableau5[[#This Row],[hors TVA]]*Tableau5[[#This Row],[Taux TVA]]*Tableau5[[#This Row],[Régime TVA Récupération:]]))*Tableau5[[#This Row],[Type 1]])</f>
        <v>0</v>
      </c>
      <c r="AN1798" s="746">
        <f t="shared" si="352"/>
        <v>0</v>
      </c>
      <c r="AO1798" s="746">
        <f t="shared" si="353"/>
        <v>0</v>
      </c>
      <c r="AP1798" s="255">
        <f t="shared" si="354"/>
        <v>0</v>
      </c>
      <c r="AQ1798" s="506">
        <f t="shared" si="355"/>
        <v>0</v>
      </c>
      <c r="AR1798" s="671"/>
      <c r="AS1798" s="512"/>
      <c r="AT1798" s="513"/>
      <c r="AU1798" s="753"/>
      <c r="AV1798" s="484"/>
      <c r="AW1798" s="484"/>
      <c r="AX1798" s="484"/>
      <c r="AY1798" s="484"/>
      <c r="AZ1798" s="484"/>
    </row>
    <row r="1799" spans="1:52" ht="15" hidden="1">
      <c r="A1799" s="750"/>
      <c r="B1799" s="694"/>
      <c r="C1799" s="695"/>
      <c r="D1799" s="696"/>
      <c r="E1799" s="697"/>
      <c r="F1799" s="697"/>
      <c r="G1799" s="697"/>
      <c r="H1799" s="698">
        <v>0.21</v>
      </c>
      <c r="I1799" s="698">
        <v>1</v>
      </c>
      <c r="J1799" s="699"/>
      <c r="K1799" s="775">
        <f t="shared" si="348"/>
        <v>0</v>
      </c>
      <c r="L1799" s="508">
        <v>1</v>
      </c>
      <c r="M1799" s="508"/>
      <c r="N1799" s="745">
        <f t="shared" si="349"/>
        <v>1</v>
      </c>
      <c r="O1799" s="508"/>
      <c r="P1799" s="508"/>
      <c r="Q1799" s="508"/>
      <c r="R1799" s="508"/>
      <c r="S1799" s="508"/>
      <c r="T1799" s="508"/>
      <c r="U1799" s="508"/>
      <c r="V1799" s="508"/>
      <c r="W1799" s="508"/>
      <c r="X1799" s="508"/>
      <c r="Y1799" s="508"/>
      <c r="Z1799" s="508"/>
      <c r="AA1799" s="508"/>
      <c r="AB1799" s="508"/>
      <c r="AC1799" s="508"/>
      <c r="AD1799" s="508"/>
      <c r="AE1799" s="508"/>
      <c r="AF1799" s="508"/>
      <c r="AG1799" s="508"/>
      <c r="AH1799" s="508"/>
      <c r="AI1799" s="508"/>
      <c r="AJ1799" s="508"/>
      <c r="AK1799" s="509">
        <f t="shared" si="350"/>
        <v>0</v>
      </c>
      <c r="AL1799" s="509">
        <f t="shared" si="351"/>
        <v>1</v>
      </c>
      <c r="AM1799" s="746">
        <f>IF(Tableau5[[#This Row],[N° pièce]]="",0,(Tableau5[[#This Row],[hors TVA]]+(Tableau5[[#This Row],[hors TVA]]*Tableau5[[#This Row],[Taux TVA]])-(Tableau5[[#This Row],[hors TVA]]*Tableau5[[#This Row],[Taux TVA]]*Tableau5[[#This Row],[Régime TVA Récupération:]]))*Tableau5[[#This Row],[Type 1]])</f>
        <v>0</v>
      </c>
      <c r="AN1799" s="746">
        <f t="shared" si="352"/>
        <v>0</v>
      </c>
      <c r="AO1799" s="746">
        <f t="shared" si="353"/>
        <v>0</v>
      </c>
      <c r="AP1799" s="255">
        <f t="shared" si="354"/>
        <v>0</v>
      </c>
      <c r="AQ1799" s="506">
        <f t="shared" si="355"/>
        <v>0</v>
      </c>
      <c r="AR1799" s="671"/>
      <c r="AS1799" s="512"/>
      <c r="AT1799" s="513"/>
      <c r="AU1799" s="753"/>
      <c r="AV1799" s="484"/>
      <c r="AW1799" s="484"/>
      <c r="AX1799" s="484"/>
      <c r="AY1799" s="484"/>
      <c r="AZ1799" s="484"/>
    </row>
    <row r="1800" spans="1:52" ht="15" hidden="1">
      <c r="A1800" s="750"/>
      <c r="B1800" s="694"/>
      <c r="C1800" s="695"/>
      <c r="D1800" s="696"/>
      <c r="E1800" s="697"/>
      <c r="F1800" s="697"/>
      <c r="G1800" s="697"/>
      <c r="H1800" s="698">
        <v>0.21</v>
      </c>
      <c r="I1800" s="698">
        <v>1</v>
      </c>
      <c r="J1800" s="699"/>
      <c r="K1800" s="775">
        <f t="shared" si="348"/>
        <v>0</v>
      </c>
      <c r="L1800" s="508">
        <v>1</v>
      </c>
      <c r="M1800" s="508"/>
      <c r="N1800" s="745">
        <f t="shared" si="349"/>
        <v>1</v>
      </c>
      <c r="O1800" s="508"/>
      <c r="P1800" s="508"/>
      <c r="Q1800" s="508"/>
      <c r="R1800" s="508"/>
      <c r="S1800" s="508"/>
      <c r="T1800" s="508"/>
      <c r="U1800" s="508"/>
      <c r="V1800" s="508"/>
      <c r="W1800" s="508"/>
      <c r="X1800" s="508"/>
      <c r="Y1800" s="508"/>
      <c r="Z1800" s="508"/>
      <c r="AA1800" s="508"/>
      <c r="AB1800" s="508"/>
      <c r="AC1800" s="508"/>
      <c r="AD1800" s="508"/>
      <c r="AE1800" s="508"/>
      <c r="AF1800" s="508"/>
      <c r="AG1800" s="508"/>
      <c r="AH1800" s="508"/>
      <c r="AI1800" s="508"/>
      <c r="AJ1800" s="508"/>
      <c r="AK1800" s="509">
        <f t="shared" si="350"/>
        <v>0</v>
      </c>
      <c r="AL1800" s="509">
        <f t="shared" si="351"/>
        <v>1</v>
      </c>
      <c r="AM1800" s="746">
        <f>IF(Tableau5[[#This Row],[N° pièce]]="",0,(Tableau5[[#This Row],[hors TVA]]+(Tableau5[[#This Row],[hors TVA]]*Tableau5[[#This Row],[Taux TVA]])-(Tableau5[[#This Row],[hors TVA]]*Tableau5[[#This Row],[Taux TVA]]*Tableau5[[#This Row],[Régime TVA Récupération:]]))*Tableau5[[#This Row],[Type 1]])</f>
        <v>0</v>
      </c>
      <c r="AN1800" s="746">
        <f t="shared" si="352"/>
        <v>0</v>
      </c>
      <c r="AO1800" s="746">
        <f t="shared" si="353"/>
        <v>0</v>
      </c>
      <c r="AP1800" s="255">
        <f t="shared" si="354"/>
        <v>0</v>
      </c>
      <c r="AQ1800" s="506">
        <f t="shared" si="355"/>
        <v>0</v>
      </c>
      <c r="AR1800" s="671"/>
      <c r="AS1800" s="512"/>
      <c r="AT1800" s="513"/>
      <c r="AU1800" s="753"/>
      <c r="AV1800" s="484"/>
      <c r="AW1800" s="484"/>
      <c r="AX1800" s="484"/>
      <c r="AY1800" s="484"/>
      <c r="AZ1800" s="484"/>
    </row>
    <row r="1801" spans="1:52" ht="15" hidden="1">
      <c r="A1801" s="750"/>
      <c r="B1801" s="694"/>
      <c r="C1801" s="695"/>
      <c r="D1801" s="696"/>
      <c r="E1801" s="697"/>
      <c r="F1801" s="697"/>
      <c r="G1801" s="697"/>
      <c r="H1801" s="698">
        <v>0.21</v>
      </c>
      <c r="I1801" s="698">
        <v>1</v>
      </c>
      <c r="J1801" s="699"/>
      <c r="K1801" s="775">
        <f t="shared" si="348"/>
        <v>0</v>
      </c>
      <c r="L1801" s="508">
        <v>1</v>
      </c>
      <c r="M1801" s="508"/>
      <c r="N1801" s="745">
        <f t="shared" si="349"/>
        <v>1</v>
      </c>
      <c r="O1801" s="508"/>
      <c r="P1801" s="508"/>
      <c r="Q1801" s="508"/>
      <c r="R1801" s="508"/>
      <c r="S1801" s="508"/>
      <c r="T1801" s="508"/>
      <c r="U1801" s="508"/>
      <c r="V1801" s="508"/>
      <c r="W1801" s="508"/>
      <c r="X1801" s="508"/>
      <c r="Y1801" s="508"/>
      <c r="Z1801" s="508"/>
      <c r="AA1801" s="508"/>
      <c r="AB1801" s="508"/>
      <c r="AC1801" s="508"/>
      <c r="AD1801" s="508"/>
      <c r="AE1801" s="508"/>
      <c r="AF1801" s="508"/>
      <c r="AG1801" s="508"/>
      <c r="AH1801" s="508"/>
      <c r="AI1801" s="508"/>
      <c r="AJ1801" s="508"/>
      <c r="AK1801" s="509">
        <f t="shared" si="350"/>
        <v>0</v>
      </c>
      <c r="AL1801" s="509">
        <f t="shared" si="351"/>
        <v>1</v>
      </c>
      <c r="AM1801" s="746">
        <f>IF(Tableau5[[#This Row],[N° pièce]]="",0,(Tableau5[[#This Row],[hors TVA]]+(Tableau5[[#This Row],[hors TVA]]*Tableau5[[#This Row],[Taux TVA]])-(Tableau5[[#This Row],[hors TVA]]*Tableau5[[#This Row],[Taux TVA]]*Tableau5[[#This Row],[Régime TVA Récupération:]]))*Tableau5[[#This Row],[Type 1]])</f>
        <v>0</v>
      </c>
      <c r="AN1801" s="746">
        <f t="shared" si="352"/>
        <v>0</v>
      </c>
      <c r="AO1801" s="746">
        <f t="shared" si="353"/>
        <v>0</v>
      </c>
      <c r="AP1801" s="255">
        <f t="shared" si="354"/>
        <v>0</v>
      </c>
      <c r="AQ1801" s="506">
        <f t="shared" si="355"/>
        <v>0</v>
      </c>
      <c r="AR1801" s="671"/>
      <c r="AS1801" s="512"/>
      <c r="AT1801" s="513"/>
      <c r="AU1801" s="753"/>
      <c r="AV1801" s="484"/>
      <c r="AW1801" s="484"/>
      <c r="AX1801" s="484"/>
      <c r="AY1801" s="484"/>
      <c r="AZ1801" s="484"/>
    </row>
    <row r="1802" spans="1:52" ht="15" hidden="1">
      <c r="A1802" s="750"/>
      <c r="B1802" s="694"/>
      <c r="C1802" s="695"/>
      <c r="D1802" s="696"/>
      <c r="E1802" s="697"/>
      <c r="F1802" s="697"/>
      <c r="G1802" s="697"/>
      <c r="H1802" s="698">
        <v>0.21</v>
      </c>
      <c r="I1802" s="698">
        <v>1</v>
      </c>
      <c r="J1802" s="699"/>
      <c r="K1802" s="775">
        <f t="shared" si="348"/>
        <v>0</v>
      </c>
      <c r="L1802" s="508">
        <v>1</v>
      </c>
      <c r="M1802" s="508"/>
      <c r="N1802" s="745">
        <f t="shared" si="349"/>
        <v>1</v>
      </c>
      <c r="O1802" s="508"/>
      <c r="P1802" s="508"/>
      <c r="Q1802" s="508"/>
      <c r="R1802" s="508"/>
      <c r="S1802" s="508"/>
      <c r="T1802" s="508"/>
      <c r="U1802" s="508"/>
      <c r="V1802" s="508"/>
      <c r="W1802" s="508"/>
      <c r="X1802" s="508"/>
      <c r="Y1802" s="508"/>
      <c r="Z1802" s="508"/>
      <c r="AA1802" s="508"/>
      <c r="AB1802" s="508"/>
      <c r="AC1802" s="508"/>
      <c r="AD1802" s="508"/>
      <c r="AE1802" s="508"/>
      <c r="AF1802" s="508"/>
      <c r="AG1802" s="508"/>
      <c r="AH1802" s="508"/>
      <c r="AI1802" s="508"/>
      <c r="AJ1802" s="508"/>
      <c r="AK1802" s="509">
        <f t="shared" si="350"/>
        <v>0</v>
      </c>
      <c r="AL1802" s="509">
        <f t="shared" si="351"/>
        <v>1</v>
      </c>
      <c r="AM1802" s="746">
        <f>IF(Tableau5[[#This Row],[N° pièce]]="",0,(Tableau5[[#This Row],[hors TVA]]+(Tableau5[[#This Row],[hors TVA]]*Tableau5[[#This Row],[Taux TVA]])-(Tableau5[[#This Row],[hors TVA]]*Tableau5[[#This Row],[Taux TVA]]*Tableau5[[#This Row],[Régime TVA Récupération:]]))*Tableau5[[#This Row],[Type 1]])</f>
        <v>0</v>
      </c>
      <c r="AN1802" s="746">
        <f t="shared" si="352"/>
        <v>0</v>
      </c>
      <c r="AO1802" s="746">
        <f t="shared" si="353"/>
        <v>0</v>
      </c>
      <c r="AP1802" s="255">
        <f t="shared" si="354"/>
        <v>0</v>
      </c>
      <c r="AQ1802" s="506">
        <f t="shared" si="355"/>
        <v>0</v>
      </c>
      <c r="AR1802" s="671"/>
      <c r="AS1802" s="512"/>
      <c r="AT1802" s="513"/>
      <c r="AU1802" s="753"/>
      <c r="AV1802" s="484"/>
      <c r="AW1802" s="484"/>
      <c r="AX1802" s="484"/>
      <c r="AY1802" s="484"/>
      <c r="AZ1802" s="484"/>
    </row>
    <row r="1803" spans="1:52" ht="15" hidden="1">
      <c r="A1803" s="750"/>
      <c r="B1803" s="694"/>
      <c r="C1803" s="695"/>
      <c r="D1803" s="696"/>
      <c r="E1803" s="697"/>
      <c r="F1803" s="697"/>
      <c r="G1803" s="697"/>
      <c r="H1803" s="698">
        <v>0.21</v>
      </c>
      <c r="I1803" s="698">
        <v>1</v>
      </c>
      <c r="J1803" s="699"/>
      <c r="K1803" s="775">
        <f t="shared" si="348"/>
        <v>0</v>
      </c>
      <c r="L1803" s="508">
        <v>1</v>
      </c>
      <c r="M1803" s="508"/>
      <c r="N1803" s="745">
        <f t="shared" si="349"/>
        <v>1</v>
      </c>
      <c r="O1803" s="508"/>
      <c r="P1803" s="508"/>
      <c r="Q1803" s="508"/>
      <c r="R1803" s="508"/>
      <c r="S1803" s="508"/>
      <c r="T1803" s="508"/>
      <c r="U1803" s="508"/>
      <c r="V1803" s="508"/>
      <c r="W1803" s="508"/>
      <c r="X1803" s="508"/>
      <c r="Y1803" s="508"/>
      <c r="Z1803" s="508"/>
      <c r="AA1803" s="508"/>
      <c r="AB1803" s="508"/>
      <c r="AC1803" s="508"/>
      <c r="AD1803" s="508"/>
      <c r="AE1803" s="508"/>
      <c r="AF1803" s="508"/>
      <c r="AG1803" s="508"/>
      <c r="AH1803" s="508"/>
      <c r="AI1803" s="508"/>
      <c r="AJ1803" s="508"/>
      <c r="AK1803" s="509">
        <f t="shared" si="350"/>
        <v>0</v>
      </c>
      <c r="AL1803" s="509">
        <f t="shared" si="351"/>
        <v>1</v>
      </c>
      <c r="AM1803" s="746">
        <f>IF(Tableau5[[#This Row],[N° pièce]]="",0,(Tableau5[[#This Row],[hors TVA]]+(Tableau5[[#This Row],[hors TVA]]*Tableau5[[#This Row],[Taux TVA]])-(Tableau5[[#This Row],[hors TVA]]*Tableau5[[#This Row],[Taux TVA]]*Tableau5[[#This Row],[Régime TVA Récupération:]]))*Tableau5[[#This Row],[Type 1]])</f>
        <v>0</v>
      </c>
      <c r="AN1803" s="746">
        <f t="shared" si="352"/>
        <v>0</v>
      </c>
      <c r="AO1803" s="746">
        <f t="shared" si="353"/>
        <v>0</v>
      </c>
      <c r="AP1803" s="255">
        <f t="shared" si="354"/>
        <v>0</v>
      </c>
      <c r="AQ1803" s="506">
        <f t="shared" si="355"/>
        <v>0</v>
      </c>
      <c r="AR1803" s="671"/>
      <c r="AS1803" s="512"/>
      <c r="AT1803" s="513"/>
      <c r="AU1803" s="753"/>
      <c r="AV1803" s="484"/>
      <c r="AW1803" s="484"/>
      <c r="AX1803" s="484"/>
      <c r="AY1803" s="484"/>
      <c r="AZ1803" s="484"/>
    </row>
    <row r="1804" spans="1:52" ht="15" hidden="1">
      <c r="A1804" s="750"/>
      <c r="B1804" s="694"/>
      <c r="C1804" s="695"/>
      <c r="D1804" s="696"/>
      <c r="E1804" s="697"/>
      <c r="F1804" s="697"/>
      <c r="G1804" s="697"/>
      <c r="H1804" s="698">
        <v>0.21</v>
      </c>
      <c r="I1804" s="698">
        <v>1</v>
      </c>
      <c r="J1804" s="699"/>
      <c r="K1804" s="775">
        <f t="shared" si="348"/>
        <v>0</v>
      </c>
      <c r="L1804" s="508">
        <v>1</v>
      </c>
      <c r="M1804" s="508"/>
      <c r="N1804" s="745">
        <f t="shared" si="349"/>
        <v>1</v>
      </c>
      <c r="O1804" s="508"/>
      <c r="P1804" s="508"/>
      <c r="Q1804" s="508"/>
      <c r="R1804" s="508"/>
      <c r="S1804" s="508"/>
      <c r="T1804" s="508"/>
      <c r="U1804" s="508"/>
      <c r="V1804" s="508"/>
      <c r="W1804" s="508"/>
      <c r="X1804" s="508"/>
      <c r="Y1804" s="508"/>
      <c r="Z1804" s="508"/>
      <c r="AA1804" s="508"/>
      <c r="AB1804" s="508"/>
      <c r="AC1804" s="508"/>
      <c r="AD1804" s="508"/>
      <c r="AE1804" s="508"/>
      <c r="AF1804" s="508"/>
      <c r="AG1804" s="508"/>
      <c r="AH1804" s="508"/>
      <c r="AI1804" s="508"/>
      <c r="AJ1804" s="508"/>
      <c r="AK1804" s="509">
        <f t="shared" si="350"/>
        <v>0</v>
      </c>
      <c r="AL1804" s="509">
        <f t="shared" si="351"/>
        <v>1</v>
      </c>
      <c r="AM1804" s="746">
        <f>IF(Tableau5[[#This Row],[N° pièce]]="",0,(Tableau5[[#This Row],[hors TVA]]+(Tableau5[[#This Row],[hors TVA]]*Tableau5[[#This Row],[Taux TVA]])-(Tableau5[[#This Row],[hors TVA]]*Tableau5[[#This Row],[Taux TVA]]*Tableau5[[#This Row],[Régime TVA Récupération:]]))*Tableau5[[#This Row],[Type 1]])</f>
        <v>0</v>
      </c>
      <c r="AN1804" s="746">
        <f t="shared" si="352"/>
        <v>0</v>
      </c>
      <c r="AO1804" s="746">
        <f t="shared" si="353"/>
        <v>0</v>
      </c>
      <c r="AP1804" s="255">
        <f t="shared" si="354"/>
        <v>0</v>
      </c>
      <c r="AQ1804" s="506">
        <f t="shared" si="355"/>
        <v>0</v>
      </c>
      <c r="AR1804" s="671"/>
      <c r="AS1804" s="512"/>
      <c r="AT1804" s="513"/>
      <c r="AU1804" s="753"/>
      <c r="AV1804" s="484"/>
      <c r="AW1804" s="484"/>
      <c r="AX1804" s="484"/>
      <c r="AY1804" s="484"/>
      <c r="AZ1804" s="484"/>
    </row>
    <row r="1805" spans="1:52" ht="15" hidden="1">
      <c r="A1805" s="750"/>
      <c r="B1805" s="694"/>
      <c r="C1805" s="695"/>
      <c r="D1805" s="696"/>
      <c r="E1805" s="697"/>
      <c r="F1805" s="697"/>
      <c r="G1805" s="697"/>
      <c r="H1805" s="698">
        <v>0.21</v>
      </c>
      <c r="I1805" s="698">
        <v>1</v>
      </c>
      <c r="J1805" s="699"/>
      <c r="K1805" s="775">
        <f t="shared" ref="K1805:K1868" si="356">$J1805+($J1805*$H1805)</f>
        <v>0</v>
      </c>
      <c r="L1805" s="508">
        <v>1</v>
      </c>
      <c r="M1805" s="508"/>
      <c r="N1805" s="745">
        <f t="shared" ref="N1805:N1868" si="357">$L1805+$M1805</f>
        <v>1</v>
      </c>
      <c r="O1805" s="508"/>
      <c r="P1805" s="508"/>
      <c r="Q1805" s="508"/>
      <c r="R1805" s="508"/>
      <c r="S1805" s="508"/>
      <c r="T1805" s="508"/>
      <c r="U1805" s="508"/>
      <c r="V1805" s="508"/>
      <c r="W1805" s="508"/>
      <c r="X1805" s="508"/>
      <c r="Y1805" s="508"/>
      <c r="Z1805" s="508"/>
      <c r="AA1805" s="508"/>
      <c r="AB1805" s="508"/>
      <c r="AC1805" s="508"/>
      <c r="AD1805" s="508"/>
      <c r="AE1805" s="508"/>
      <c r="AF1805" s="508"/>
      <c r="AG1805" s="508"/>
      <c r="AH1805" s="508"/>
      <c r="AI1805" s="508"/>
      <c r="AJ1805" s="508"/>
      <c r="AK1805" s="509">
        <f t="shared" ref="AK1805:AK1868" si="358">SUM(O1805:AJ1805)</f>
        <v>0</v>
      </c>
      <c r="AL1805" s="509">
        <f t="shared" ref="AL1805:AL1868" si="359">$N1805+$AK1805</f>
        <v>1</v>
      </c>
      <c r="AM1805" s="746">
        <f>IF(Tableau5[[#This Row],[N° pièce]]="",0,(Tableau5[[#This Row],[hors TVA]]+(Tableau5[[#This Row],[hors TVA]]*Tableau5[[#This Row],[Taux TVA]])-(Tableau5[[#This Row],[hors TVA]]*Tableau5[[#This Row],[Taux TVA]]*Tableau5[[#This Row],[Régime TVA Récupération:]]))*Tableau5[[#This Row],[Type 1]])</f>
        <v>0</v>
      </c>
      <c r="AN1805" s="746">
        <f t="shared" ref="AN1805:AN1868" si="360">IF($A1805="",0,IF($K$2="pôle",(($J1805+($J1805*$H1805)-($J1805*$H1805*$I1805))*$M1805),0))</f>
        <v>0</v>
      </c>
      <c r="AO1805" s="746">
        <f t="shared" ref="AO1805:AO1868" si="361">$AM1805+$AN1805</f>
        <v>0</v>
      </c>
      <c r="AP1805" s="255">
        <f t="shared" ref="AP1805:AP1868" si="362">AM1805-AR1805</f>
        <v>0</v>
      </c>
      <c r="AQ1805" s="506">
        <f t="shared" ref="AQ1805:AQ1868" si="363">AN1805-AS1805</f>
        <v>0</v>
      </c>
      <c r="AR1805" s="671"/>
      <c r="AS1805" s="512"/>
      <c r="AT1805" s="513"/>
      <c r="AU1805" s="753"/>
      <c r="AV1805" s="484"/>
      <c r="AW1805" s="484"/>
      <c r="AX1805" s="484"/>
      <c r="AY1805" s="484"/>
      <c r="AZ1805" s="484"/>
    </row>
    <row r="1806" spans="1:52" ht="15" hidden="1">
      <c r="A1806" s="750"/>
      <c r="B1806" s="694"/>
      <c r="C1806" s="695"/>
      <c r="D1806" s="696"/>
      <c r="E1806" s="697"/>
      <c r="F1806" s="697"/>
      <c r="G1806" s="697"/>
      <c r="H1806" s="698">
        <v>0.21</v>
      </c>
      <c r="I1806" s="698">
        <v>1</v>
      </c>
      <c r="J1806" s="699"/>
      <c r="K1806" s="775">
        <f t="shared" si="356"/>
        <v>0</v>
      </c>
      <c r="L1806" s="508">
        <v>1</v>
      </c>
      <c r="M1806" s="508"/>
      <c r="N1806" s="745">
        <f t="shared" si="357"/>
        <v>1</v>
      </c>
      <c r="O1806" s="508"/>
      <c r="P1806" s="508"/>
      <c r="Q1806" s="508"/>
      <c r="R1806" s="508"/>
      <c r="S1806" s="508"/>
      <c r="T1806" s="508"/>
      <c r="U1806" s="508"/>
      <c r="V1806" s="508"/>
      <c r="W1806" s="508"/>
      <c r="X1806" s="508"/>
      <c r="Y1806" s="508"/>
      <c r="Z1806" s="508"/>
      <c r="AA1806" s="508"/>
      <c r="AB1806" s="508"/>
      <c r="AC1806" s="508"/>
      <c r="AD1806" s="508"/>
      <c r="AE1806" s="508"/>
      <c r="AF1806" s="508"/>
      <c r="AG1806" s="508"/>
      <c r="AH1806" s="508"/>
      <c r="AI1806" s="508"/>
      <c r="AJ1806" s="508"/>
      <c r="AK1806" s="509">
        <f t="shared" si="358"/>
        <v>0</v>
      </c>
      <c r="AL1806" s="509">
        <f t="shared" si="359"/>
        <v>1</v>
      </c>
      <c r="AM1806" s="746">
        <f>IF(Tableau5[[#This Row],[N° pièce]]="",0,(Tableau5[[#This Row],[hors TVA]]+(Tableau5[[#This Row],[hors TVA]]*Tableau5[[#This Row],[Taux TVA]])-(Tableau5[[#This Row],[hors TVA]]*Tableau5[[#This Row],[Taux TVA]]*Tableau5[[#This Row],[Régime TVA Récupération:]]))*Tableau5[[#This Row],[Type 1]])</f>
        <v>0</v>
      </c>
      <c r="AN1806" s="746">
        <f t="shared" si="360"/>
        <v>0</v>
      </c>
      <c r="AO1806" s="746">
        <f t="shared" si="361"/>
        <v>0</v>
      </c>
      <c r="AP1806" s="255">
        <f t="shared" si="362"/>
        <v>0</v>
      </c>
      <c r="AQ1806" s="506">
        <f t="shared" si="363"/>
        <v>0</v>
      </c>
      <c r="AR1806" s="671"/>
      <c r="AS1806" s="512"/>
      <c r="AT1806" s="513"/>
      <c r="AU1806" s="753"/>
      <c r="AV1806" s="484"/>
      <c r="AW1806" s="484"/>
      <c r="AX1806" s="484"/>
      <c r="AY1806" s="484"/>
      <c r="AZ1806" s="484"/>
    </row>
    <row r="1807" spans="1:52" ht="15" hidden="1">
      <c r="A1807" s="750"/>
      <c r="B1807" s="694"/>
      <c r="C1807" s="695"/>
      <c r="D1807" s="696"/>
      <c r="E1807" s="697"/>
      <c r="F1807" s="697"/>
      <c r="G1807" s="697"/>
      <c r="H1807" s="698">
        <v>0.21</v>
      </c>
      <c r="I1807" s="698">
        <v>1</v>
      </c>
      <c r="J1807" s="699"/>
      <c r="K1807" s="775">
        <f t="shared" si="356"/>
        <v>0</v>
      </c>
      <c r="L1807" s="508">
        <v>1</v>
      </c>
      <c r="M1807" s="508"/>
      <c r="N1807" s="745">
        <f t="shared" si="357"/>
        <v>1</v>
      </c>
      <c r="O1807" s="508"/>
      <c r="P1807" s="508"/>
      <c r="Q1807" s="508"/>
      <c r="R1807" s="508"/>
      <c r="S1807" s="508"/>
      <c r="T1807" s="508"/>
      <c r="U1807" s="508"/>
      <c r="V1807" s="508"/>
      <c r="W1807" s="508"/>
      <c r="X1807" s="508"/>
      <c r="Y1807" s="508"/>
      <c r="Z1807" s="508"/>
      <c r="AA1807" s="508"/>
      <c r="AB1807" s="508"/>
      <c r="AC1807" s="508"/>
      <c r="AD1807" s="508"/>
      <c r="AE1807" s="508"/>
      <c r="AF1807" s="508"/>
      <c r="AG1807" s="508"/>
      <c r="AH1807" s="508"/>
      <c r="AI1807" s="508"/>
      <c r="AJ1807" s="508"/>
      <c r="AK1807" s="509">
        <f t="shared" si="358"/>
        <v>0</v>
      </c>
      <c r="AL1807" s="509">
        <f t="shared" si="359"/>
        <v>1</v>
      </c>
      <c r="AM1807" s="746">
        <f>IF(Tableau5[[#This Row],[N° pièce]]="",0,(Tableau5[[#This Row],[hors TVA]]+(Tableau5[[#This Row],[hors TVA]]*Tableau5[[#This Row],[Taux TVA]])-(Tableau5[[#This Row],[hors TVA]]*Tableau5[[#This Row],[Taux TVA]]*Tableau5[[#This Row],[Régime TVA Récupération:]]))*Tableau5[[#This Row],[Type 1]])</f>
        <v>0</v>
      </c>
      <c r="AN1807" s="746">
        <f t="shared" si="360"/>
        <v>0</v>
      </c>
      <c r="AO1807" s="746">
        <f t="shared" si="361"/>
        <v>0</v>
      </c>
      <c r="AP1807" s="255">
        <f t="shared" si="362"/>
        <v>0</v>
      </c>
      <c r="AQ1807" s="506">
        <f t="shared" si="363"/>
        <v>0</v>
      </c>
      <c r="AR1807" s="671"/>
      <c r="AS1807" s="512"/>
      <c r="AT1807" s="513"/>
      <c r="AU1807" s="753"/>
      <c r="AV1807" s="484"/>
      <c r="AW1807" s="484"/>
      <c r="AX1807" s="484"/>
      <c r="AY1807" s="484"/>
      <c r="AZ1807" s="484"/>
    </row>
    <row r="1808" spans="1:52" ht="15" hidden="1">
      <c r="A1808" s="750"/>
      <c r="B1808" s="694"/>
      <c r="C1808" s="695"/>
      <c r="D1808" s="696"/>
      <c r="E1808" s="697"/>
      <c r="F1808" s="697"/>
      <c r="G1808" s="697"/>
      <c r="H1808" s="698">
        <v>0.21</v>
      </c>
      <c r="I1808" s="698">
        <v>1</v>
      </c>
      <c r="J1808" s="699"/>
      <c r="K1808" s="775">
        <f t="shared" si="356"/>
        <v>0</v>
      </c>
      <c r="L1808" s="508">
        <v>1</v>
      </c>
      <c r="M1808" s="508"/>
      <c r="N1808" s="745">
        <f t="shared" si="357"/>
        <v>1</v>
      </c>
      <c r="O1808" s="508"/>
      <c r="P1808" s="508"/>
      <c r="Q1808" s="508"/>
      <c r="R1808" s="508"/>
      <c r="S1808" s="508"/>
      <c r="T1808" s="508"/>
      <c r="U1808" s="508"/>
      <c r="V1808" s="508"/>
      <c r="W1808" s="508"/>
      <c r="X1808" s="508"/>
      <c r="Y1808" s="508"/>
      <c r="Z1808" s="508"/>
      <c r="AA1808" s="508"/>
      <c r="AB1808" s="508"/>
      <c r="AC1808" s="508"/>
      <c r="AD1808" s="508"/>
      <c r="AE1808" s="508"/>
      <c r="AF1808" s="508"/>
      <c r="AG1808" s="508"/>
      <c r="AH1808" s="508"/>
      <c r="AI1808" s="508"/>
      <c r="AJ1808" s="508"/>
      <c r="AK1808" s="509">
        <f t="shared" si="358"/>
        <v>0</v>
      </c>
      <c r="AL1808" s="509">
        <f t="shared" si="359"/>
        <v>1</v>
      </c>
      <c r="AM1808" s="746">
        <f>IF(Tableau5[[#This Row],[N° pièce]]="",0,(Tableau5[[#This Row],[hors TVA]]+(Tableau5[[#This Row],[hors TVA]]*Tableau5[[#This Row],[Taux TVA]])-(Tableau5[[#This Row],[hors TVA]]*Tableau5[[#This Row],[Taux TVA]]*Tableau5[[#This Row],[Régime TVA Récupération:]]))*Tableau5[[#This Row],[Type 1]])</f>
        <v>0</v>
      </c>
      <c r="AN1808" s="746">
        <f t="shared" si="360"/>
        <v>0</v>
      </c>
      <c r="AO1808" s="746">
        <f t="shared" si="361"/>
        <v>0</v>
      </c>
      <c r="AP1808" s="255">
        <f t="shared" si="362"/>
        <v>0</v>
      </c>
      <c r="AQ1808" s="506">
        <f t="shared" si="363"/>
        <v>0</v>
      </c>
      <c r="AR1808" s="671"/>
      <c r="AS1808" s="512"/>
      <c r="AT1808" s="513"/>
      <c r="AU1808" s="753"/>
      <c r="AV1808" s="484"/>
      <c r="AW1808" s="484"/>
      <c r="AX1808" s="484"/>
      <c r="AY1808" s="484"/>
      <c r="AZ1808" s="484"/>
    </row>
    <row r="1809" spans="1:52" ht="15.75" hidden="1" thickBot="1">
      <c r="A1809" s="750"/>
      <c r="B1809" s="694"/>
      <c r="C1809" s="695"/>
      <c r="D1809" s="696"/>
      <c r="E1809" s="697"/>
      <c r="F1809" s="697"/>
      <c r="G1809" s="697"/>
      <c r="H1809" s="698">
        <v>0.21</v>
      </c>
      <c r="I1809" s="698">
        <v>1</v>
      </c>
      <c r="J1809" s="699"/>
      <c r="K1809" s="775">
        <f t="shared" si="356"/>
        <v>0</v>
      </c>
      <c r="L1809" s="508">
        <v>1</v>
      </c>
      <c r="M1809" s="508"/>
      <c r="N1809" s="745">
        <f t="shared" si="357"/>
        <v>1</v>
      </c>
      <c r="O1809" s="508"/>
      <c r="P1809" s="508"/>
      <c r="Q1809" s="508"/>
      <c r="R1809" s="508"/>
      <c r="S1809" s="508"/>
      <c r="T1809" s="508"/>
      <c r="U1809" s="508"/>
      <c r="V1809" s="508"/>
      <c r="W1809" s="508"/>
      <c r="X1809" s="508"/>
      <c r="Y1809" s="508"/>
      <c r="Z1809" s="508"/>
      <c r="AA1809" s="508"/>
      <c r="AB1809" s="508"/>
      <c r="AC1809" s="508"/>
      <c r="AD1809" s="508"/>
      <c r="AE1809" s="508"/>
      <c r="AF1809" s="508"/>
      <c r="AG1809" s="508"/>
      <c r="AH1809" s="508"/>
      <c r="AI1809" s="508"/>
      <c r="AJ1809" s="508"/>
      <c r="AK1809" s="509">
        <f t="shared" si="358"/>
        <v>0</v>
      </c>
      <c r="AL1809" s="509">
        <f t="shared" si="359"/>
        <v>1</v>
      </c>
      <c r="AM1809" s="746">
        <f>IF(Tableau5[[#This Row],[N° pièce]]="",0,(Tableau5[[#This Row],[hors TVA]]+(Tableau5[[#This Row],[hors TVA]]*Tableau5[[#This Row],[Taux TVA]])-(Tableau5[[#This Row],[hors TVA]]*Tableau5[[#This Row],[Taux TVA]]*Tableau5[[#This Row],[Régime TVA Récupération:]]))*Tableau5[[#This Row],[Type 1]])</f>
        <v>0</v>
      </c>
      <c r="AN1809" s="746">
        <f t="shared" si="360"/>
        <v>0</v>
      </c>
      <c r="AO1809" s="746">
        <f t="shared" si="361"/>
        <v>0</v>
      </c>
      <c r="AP1809" s="255">
        <f t="shared" si="362"/>
        <v>0</v>
      </c>
      <c r="AQ1809" s="506">
        <f t="shared" si="363"/>
        <v>0</v>
      </c>
      <c r="AR1809" s="671"/>
      <c r="AS1809" s="512"/>
      <c r="AT1809" s="513"/>
      <c r="AU1809" s="753"/>
      <c r="AV1809" s="484"/>
      <c r="AW1809" s="484"/>
      <c r="AX1809" s="484"/>
      <c r="AY1809" s="484"/>
      <c r="AZ1809" s="484"/>
    </row>
    <row r="1810" spans="1:52" ht="15" hidden="1">
      <c r="A1810" s="750"/>
      <c r="B1810" s="694"/>
      <c r="C1810" s="695"/>
      <c r="D1810" s="696"/>
      <c r="E1810" s="697"/>
      <c r="F1810" s="697"/>
      <c r="G1810" s="697"/>
      <c r="H1810" s="698">
        <v>0.21</v>
      </c>
      <c r="I1810" s="698">
        <v>1</v>
      </c>
      <c r="J1810" s="699"/>
      <c r="K1810" s="775">
        <f t="shared" si="356"/>
        <v>0</v>
      </c>
      <c r="L1810" s="508">
        <v>1</v>
      </c>
      <c r="M1810" s="508"/>
      <c r="N1810" s="745">
        <f t="shared" si="357"/>
        <v>1</v>
      </c>
      <c r="O1810" s="508"/>
      <c r="P1810" s="508"/>
      <c r="Q1810" s="508"/>
      <c r="R1810" s="508"/>
      <c r="S1810" s="508"/>
      <c r="T1810" s="508"/>
      <c r="U1810" s="508"/>
      <c r="V1810" s="508"/>
      <c r="W1810" s="508"/>
      <c r="X1810" s="508"/>
      <c r="Y1810" s="508"/>
      <c r="Z1810" s="508"/>
      <c r="AA1810" s="508"/>
      <c r="AB1810" s="508"/>
      <c r="AC1810" s="508"/>
      <c r="AD1810" s="508"/>
      <c r="AE1810" s="508"/>
      <c r="AF1810" s="508"/>
      <c r="AG1810" s="508"/>
      <c r="AH1810" s="508"/>
      <c r="AI1810" s="508"/>
      <c r="AJ1810" s="508"/>
      <c r="AK1810" s="509">
        <f t="shared" si="358"/>
        <v>0</v>
      </c>
      <c r="AL1810" s="509">
        <f t="shared" si="359"/>
        <v>1</v>
      </c>
      <c r="AM1810" s="746">
        <f>IF(Tableau5[[#This Row],[N° pièce]]="",0,(Tableau5[[#This Row],[hors TVA]]+(Tableau5[[#This Row],[hors TVA]]*Tableau5[[#This Row],[Taux TVA]])-(Tableau5[[#This Row],[hors TVA]]*Tableau5[[#This Row],[Taux TVA]]*Tableau5[[#This Row],[Régime TVA Récupération:]]))*Tableau5[[#This Row],[Type 1]])</f>
        <v>0</v>
      </c>
      <c r="AN1810" s="746">
        <f t="shared" si="360"/>
        <v>0</v>
      </c>
      <c r="AO1810" s="746">
        <f t="shared" si="361"/>
        <v>0</v>
      </c>
      <c r="AP1810" s="255">
        <f t="shared" si="362"/>
        <v>0</v>
      </c>
      <c r="AQ1810" s="506">
        <f t="shared" si="363"/>
        <v>0</v>
      </c>
      <c r="AR1810" s="671"/>
      <c r="AS1810" s="512"/>
      <c r="AT1810" s="513"/>
      <c r="AU1810" s="753"/>
      <c r="AV1810" s="484"/>
      <c r="AW1810" s="484"/>
      <c r="AX1810" s="484"/>
      <c r="AY1810" s="484"/>
      <c r="AZ1810" s="484"/>
    </row>
    <row r="1811" spans="1:52" ht="15" hidden="1">
      <c r="A1811" s="750"/>
      <c r="B1811" s="694"/>
      <c r="C1811" s="695"/>
      <c r="D1811" s="696"/>
      <c r="E1811" s="697"/>
      <c r="F1811" s="697"/>
      <c r="G1811" s="697"/>
      <c r="H1811" s="698">
        <v>0.21</v>
      </c>
      <c r="I1811" s="698">
        <v>1</v>
      </c>
      <c r="J1811" s="699"/>
      <c r="K1811" s="775">
        <f t="shared" si="356"/>
        <v>0</v>
      </c>
      <c r="L1811" s="508">
        <v>1</v>
      </c>
      <c r="M1811" s="508"/>
      <c r="N1811" s="745">
        <f t="shared" si="357"/>
        <v>1</v>
      </c>
      <c r="O1811" s="508"/>
      <c r="P1811" s="508"/>
      <c r="Q1811" s="508"/>
      <c r="R1811" s="508"/>
      <c r="S1811" s="508"/>
      <c r="T1811" s="508"/>
      <c r="U1811" s="508"/>
      <c r="V1811" s="508"/>
      <c r="W1811" s="508"/>
      <c r="X1811" s="508"/>
      <c r="Y1811" s="508"/>
      <c r="Z1811" s="508"/>
      <c r="AA1811" s="508"/>
      <c r="AB1811" s="508"/>
      <c r="AC1811" s="508"/>
      <c r="AD1811" s="508"/>
      <c r="AE1811" s="508"/>
      <c r="AF1811" s="508"/>
      <c r="AG1811" s="508"/>
      <c r="AH1811" s="508"/>
      <c r="AI1811" s="508"/>
      <c r="AJ1811" s="508"/>
      <c r="AK1811" s="509">
        <f t="shared" si="358"/>
        <v>0</v>
      </c>
      <c r="AL1811" s="509">
        <f t="shared" si="359"/>
        <v>1</v>
      </c>
      <c r="AM1811" s="746">
        <f>IF(Tableau5[[#This Row],[N° pièce]]="",0,(Tableau5[[#This Row],[hors TVA]]+(Tableau5[[#This Row],[hors TVA]]*Tableau5[[#This Row],[Taux TVA]])-(Tableau5[[#This Row],[hors TVA]]*Tableau5[[#This Row],[Taux TVA]]*Tableau5[[#This Row],[Régime TVA Récupération:]]))*Tableau5[[#This Row],[Type 1]])</f>
        <v>0</v>
      </c>
      <c r="AN1811" s="746">
        <f t="shared" si="360"/>
        <v>0</v>
      </c>
      <c r="AO1811" s="746">
        <f t="shared" si="361"/>
        <v>0</v>
      </c>
      <c r="AP1811" s="255">
        <f t="shared" si="362"/>
        <v>0</v>
      </c>
      <c r="AQ1811" s="506">
        <f t="shared" si="363"/>
        <v>0</v>
      </c>
      <c r="AR1811" s="671"/>
      <c r="AS1811" s="512"/>
      <c r="AT1811" s="513"/>
      <c r="AU1811" s="753"/>
      <c r="AV1811" s="484"/>
      <c r="AW1811" s="484"/>
      <c r="AX1811" s="484"/>
      <c r="AY1811" s="484"/>
      <c r="AZ1811" s="484"/>
    </row>
    <row r="1812" spans="1:52" ht="15" hidden="1">
      <c r="A1812" s="750"/>
      <c r="B1812" s="694"/>
      <c r="C1812" s="695"/>
      <c r="D1812" s="696"/>
      <c r="E1812" s="697"/>
      <c r="F1812" s="697"/>
      <c r="G1812" s="697"/>
      <c r="H1812" s="698">
        <v>0.21</v>
      </c>
      <c r="I1812" s="698">
        <v>1</v>
      </c>
      <c r="J1812" s="699"/>
      <c r="K1812" s="775">
        <f t="shared" si="356"/>
        <v>0</v>
      </c>
      <c r="L1812" s="508">
        <v>1</v>
      </c>
      <c r="M1812" s="508"/>
      <c r="N1812" s="745">
        <f t="shared" si="357"/>
        <v>1</v>
      </c>
      <c r="O1812" s="508"/>
      <c r="P1812" s="508"/>
      <c r="Q1812" s="508"/>
      <c r="R1812" s="508"/>
      <c r="S1812" s="508"/>
      <c r="T1812" s="508"/>
      <c r="U1812" s="508"/>
      <c r="V1812" s="508"/>
      <c r="W1812" s="508"/>
      <c r="X1812" s="508"/>
      <c r="Y1812" s="508"/>
      <c r="Z1812" s="508"/>
      <c r="AA1812" s="508"/>
      <c r="AB1812" s="508"/>
      <c r="AC1812" s="508"/>
      <c r="AD1812" s="508"/>
      <c r="AE1812" s="508"/>
      <c r="AF1812" s="508"/>
      <c r="AG1812" s="508"/>
      <c r="AH1812" s="508"/>
      <c r="AI1812" s="508"/>
      <c r="AJ1812" s="508"/>
      <c r="AK1812" s="509">
        <f t="shared" si="358"/>
        <v>0</v>
      </c>
      <c r="AL1812" s="509">
        <f t="shared" si="359"/>
        <v>1</v>
      </c>
      <c r="AM1812" s="746">
        <f>IF(Tableau5[[#This Row],[N° pièce]]="",0,(Tableau5[[#This Row],[hors TVA]]+(Tableau5[[#This Row],[hors TVA]]*Tableau5[[#This Row],[Taux TVA]])-(Tableau5[[#This Row],[hors TVA]]*Tableau5[[#This Row],[Taux TVA]]*Tableau5[[#This Row],[Régime TVA Récupération:]]))*Tableau5[[#This Row],[Type 1]])</f>
        <v>0</v>
      </c>
      <c r="AN1812" s="746">
        <f t="shared" si="360"/>
        <v>0</v>
      </c>
      <c r="AO1812" s="746">
        <f t="shared" si="361"/>
        <v>0</v>
      </c>
      <c r="AP1812" s="255">
        <f t="shared" si="362"/>
        <v>0</v>
      </c>
      <c r="AQ1812" s="506">
        <f t="shared" si="363"/>
        <v>0</v>
      </c>
      <c r="AR1812" s="671"/>
      <c r="AS1812" s="512"/>
      <c r="AT1812" s="513"/>
      <c r="AU1812" s="753"/>
      <c r="AV1812" s="484"/>
      <c r="AW1812" s="484"/>
      <c r="AX1812" s="484"/>
      <c r="AY1812" s="484"/>
      <c r="AZ1812" s="484"/>
    </row>
    <row r="1813" spans="1:52" ht="15" hidden="1">
      <c r="A1813" s="750"/>
      <c r="B1813" s="694"/>
      <c r="C1813" s="695"/>
      <c r="D1813" s="696"/>
      <c r="E1813" s="697"/>
      <c r="F1813" s="697"/>
      <c r="G1813" s="697"/>
      <c r="H1813" s="698">
        <v>0.21</v>
      </c>
      <c r="I1813" s="698">
        <v>1</v>
      </c>
      <c r="J1813" s="699"/>
      <c r="K1813" s="775">
        <f t="shared" si="356"/>
        <v>0</v>
      </c>
      <c r="L1813" s="508">
        <v>1</v>
      </c>
      <c r="M1813" s="508"/>
      <c r="N1813" s="745">
        <f t="shared" si="357"/>
        <v>1</v>
      </c>
      <c r="O1813" s="508"/>
      <c r="P1813" s="508"/>
      <c r="Q1813" s="508"/>
      <c r="R1813" s="508"/>
      <c r="S1813" s="508"/>
      <c r="T1813" s="508"/>
      <c r="U1813" s="508"/>
      <c r="V1813" s="508"/>
      <c r="W1813" s="508"/>
      <c r="X1813" s="508"/>
      <c r="Y1813" s="508"/>
      <c r="Z1813" s="508"/>
      <c r="AA1813" s="508"/>
      <c r="AB1813" s="508"/>
      <c r="AC1813" s="508"/>
      <c r="AD1813" s="508"/>
      <c r="AE1813" s="508"/>
      <c r="AF1813" s="508"/>
      <c r="AG1813" s="508"/>
      <c r="AH1813" s="508"/>
      <c r="AI1813" s="508"/>
      <c r="AJ1813" s="508"/>
      <c r="AK1813" s="509">
        <f t="shared" si="358"/>
        <v>0</v>
      </c>
      <c r="AL1813" s="509">
        <f t="shared" si="359"/>
        <v>1</v>
      </c>
      <c r="AM1813" s="746">
        <f>IF(Tableau5[[#This Row],[N° pièce]]="",0,(Tableau5[[#This Row],[hors TVA]]+(Tableau5[[#This Row],[hors TVA]]*Tableau5[[#This Row],[Taux TVA]])-(Tableau5[[#This Row],[hors TVA]]*Tableau5[[#This Row],[Taux TVA]]*Tableau5[[#This Row],[Régime TVA Récupération:]]))*Tableau5[[#This Row],[Type 1]])</f>
        <v>0</v>
      </c>
      <c r="AN1813" s="746">
        <f t="shared" si="360"/>
        <v>0</v>
      </c>
      <c r="AO1813" s="746">
        <f t="shared" si="361"/>
        <v>0</v>
      </c>
      <c r="AP1813" s="255">
        <f t="shared" si="362"/>
        <v>0</v>
      </c>
      <c r="AQ1813" s="506">
        <f t="shared" si="363"/>
        <v>0</v>
      </c>
      <c r="AR1813" s="671"/>
      <c r="AS1813" s="512"/>
      <c r="AT1813" s="513"/>
      <c r="AU1813" s="753"/>
      <c r="AV1813" s="484"/>
      <c r="AW1813" s="484"/>
      <c r="AX1813" s="484"/>
      <c r="AY1813" s="484"/>
      <c r="AZ1813" s="484"/>
    </row>
    <row r="1814" spans="1:52" ht="15" hidden="1">
      <c r="A1814" s="750"/>
      <c r="B1814" s="694"/>
      <c r="C1814" s="695"/>
      <c r="D1814" s="696"/>
      <c r="E1814" s="697"/>
      <c r="F1814" s="697"/>
      <c r="G1814" s="697"/>
      <c r="H1814" s="698">
        <v>0.21</v>
      </c>
      <c r="I1814" s="698">
        <v>1</v>
      </c>
      <c r="J1814" s="699"/>
      <c r="K1814" s="775">
        <f t="shared" si="356"/>
        <v>0</v>
      </c>
      <c r="L1814" s="508">
        <v>1</v>
      </c>
      <c r="M1814" s="508"/>
      <c r="N1814" s="745">
        <f t="shared" si="357"/>
        <v>1</v>
      </c>
      <c r="O1814" s="508"/>
      <c r="P1814" s="508"/>
      <c r="Q1814" s="508"/>
      <c r="R1814" s="508"/>
      <c r="S1814" s="508"/>
      <c r="T1814" s="508"/>
      <c r="U1814" s="508"/>
      <c r="V1814" s="508"/>
      <c r="W1814" s="508"/>
      <c r="X1814" s="508"/>
      <c r="Y1814" s="508"/>
      <c r="Z1814" s="508"/>
      <c r="AA1814" s="508"/>
      <c r="AB1814" s="508"/>
      <c r="AC1814" s="508"/>
      <c r="AD1814" s="508"/>
      <c r="AE1814" s="508"/>
      <c r="AF1814" s="508"/>
      <c r="AG1814" s="508"/>
      <c r="AH1814" s="508"/>
      <c r="AI1814" s="508"/>
      <c r="AJ1814" s="508"/>
      <c r="AK1814" s="509">
        <f t="shared" si="358"/>
        <v>0</v>
      </c>
      <c r="AL1814" s="509">
        <f t="shared" si="359"/>
        <v>1</v>
      </c>
      <c r="AM1814" s="746">
        <f>IF(Tableau5[[#This Row],[N° pièce]]="",0,(Tableau5[[#This Row],[hors TVA]]+(Tableau5[[#This Row],[hors TVA]]*Tableau5[[#This Row],[Taux TVA]])-(Tableau5[[#This Row],[hors TVA]]*Tableau5[[#This Row],[Taux TVA]]*Tableau5[[#This Row],[Régime TVA Récupération:]]))*Tableau5[[#This Row],[Type 1]])</f>
        <v>0</v>
      </c>
      <c r="AN1814" s="746">
        <f t="shared" si="360"/>
        <v>0</v>
      </c>
      <c r="AO1814" s="746">
        <f t="shared" si="361"/>
        <v>0</v>
      </c>
      <c r="AP1814" s="255">
        <f t="shared" si="362"/>
        <v>0</v>
      </c>
      <c r="AQ1814" s="506">
        <f t="shared" si="363"/>
        <v>0</v>
      </c>
      <c r="AR1814" s="671"/>
      <c r="AS1814" s="512"/>
      <c r="AT1814" s="513"/>
      <c r="AU1814" s="753"/>
      <c r="AV1814" s="484"/>
      <c r="AW1814" s="484"/>
      <c r="AX1814" s="484"/>
      <c r="AY1814" s="484"/>
      <c r="AZ1814" s="484"/>
    </row>
    <row r="1815" spans="1:52" ht="15" hidden="1">
      <c r="A1815" s="750"/>
      <c r="B1815" s="694"/>
      <c r="C1815" s="695"/>
      <c r="D1815" s="696"/>
      <c r="E1815" s="697"/>
      <c r="F1815" s="697"/>
      <c r="G1815" s="697"/>
      <c r="H1815" s="698">
        <v>0.21</v>
      </c>
      <c r="I1815" s="698">
        <v>1</v>
      </c>
      <c r="J1815" s="699"/>
      <c r="K1815" s="775">
        <f t="shared" si="356"/>
        <v>0</v>
      </c>
      <c r="L1815" s="508">
        <v>1</v>
      </c>
      <c r="M1815" s="508"/>
      <c r="N1815" s="745">
        <f t="shared" si="357"/>
        <v>1</v>
      </c>
      <c r="O1815" s="508"/>
      <c r="P1815" s="508"/>
      <c r="Q1815" s="508"/>
      <c r="R1815" s="508"/>
      <c r="S1815" s="508"/>
      <c r="T1815" s="508"/>
      <c r="U1815" s="508"/>
      <c r="V1815" s="508"/>
      <c r="W1815" s="508"/>
      <c r="X1815" s="508"/>
      <c r="Y1815" s="508"/>
      <c r="Z1815" s="508"/>
      <c r="AA1815" s="508"/>
      <c r="AB1815" s="508"/>
      <c r="AC1815" s="508"/>
      <c r="AD1815" s="508"/>
      <c r="AE1815" s="508"/>
      <c r="AF1815" s="508"/>
      <c r="AG1815" s="508"/>
      <c r="AH1815" s="508"/>
      <c r="AI1815" s="508"/>
      <c r="AJ1815" s="508"/>
      <c r="AK1815" s="509">
        <f t="shared" si="358"/>
        <v>0</v>
      </c>
      <c r="AL1815" s="509">
        <f t="shared" si="359"/>
        <v>1</v>
      </c>
      <c r="AM1815" s="746">
        <f>IF(Tableau5[[#This Row],[N° pièce]]="",0,(Tableau5[[#This Row],[hors TVA]]+(Tableau5[[#This Row],[hors TVA]]*Tableau5[[#This Row],[Taux TVA]])-(Tableau5[[#This Row],[hors TVA]]*Tableau5[[#This Row],[Taux TVA]]*Tableau5[[#This Row],[Régime TVA Récupération:]]))*Tableau5[[#This Row],[Type 1]])</f>
        <v>0</v>
      </c>
      <c r="AN1815" s="746">
        <f t="shared" si="360"/>
        <v>0</v>
      </c>
      <c r="AO1815" s="746">
        <f t="shared" si="361"/>
        <v>0</v>
      </c>
      <c r="AP1815" s="255">
        <f t="shared" si="362"/>
        <v>0</v>
      </c>
      <c r="AQ1815" s="506">
        <f t="shared" si="363"/>
        <v>0</v>
      </c>
      <c r="AR1815" s="671"/>
      <c r="AS1815" s="512"/>
      <c r="AT1815" s="513"/>
      <c r="AU1815" s="753"/>
      <c r="AV1815" s="484"/>
      <c r="AW1815" s="484"/>
      <c r="AX1815" s="484"/>
      <c r="AY1815" s="484"/>
      <c r="AZ1815" s="484"/>
    </row>
    <row r="1816" spans="1:52" ht="15" hidden="1">
      <c r="A1816" s="750"/>
      <c r="B1816" s="694"/>
      <c r="C1816" s="695"/>
      <c r="D1816" s="696"/>
      <c r="E1816" s="697"/>
      <c r="F1816" s="697"/>
      <c r="G1816" s="697"/>
      <c r="H1816" s="698">
        <v>0.21</v>
      </c>
      <c r="I1816" s="698">
        <v>1</v>
      </c>
      <c r="J1816" s="699"/>
      <c r="K1816" s="775">
        <f t="shared" si="356"/>
        <v>0</v>
      </c>
      <c r="L1816" s="508">
        <v>1</v>
      </c>
      <c r="M1816" s="508"/>
      <c r="N1816" s="745">
        <f t="shared" si="357"/>
        <v>1</v>
      </c>
      <c r="O1816" s="508"/>
      <c r="P1816" s="508"/>
      <c r="Q1816" s="508"/>
      <c r="R1816" s="508"/>
      <c r="S1816" s="508"/>
      <c r="T1816" s="508"/>
      <c r="U1816" s="508"/>
      <c r="V1816" s="508"/>
      <c r="W1816" s="508"/>
      <c r="X1816" s="508"/>
      <c r="Y1816" s="508"/>
      <c r="Z1816" s="508"/>
      <c r="AA1816" s="508"/>
      <c r="AB1816" s="508"/>
      <c r="AC1816" s="508"/>
      <c r="AD1816" s="508"/>
      <c r="AE1816" s="508"/>
      <c r="AF1816" s="508"/>
      <c r="AG1816" s="508"/>
      <c r="AH1816" s="508"/>
      <c r="AI1816" s="508"/>
      <c r="AJ1816" s="508"/>
      <c r="AK1816" s="509">
        <f t="shared" si="358"/>
        <v>0</v>
      </c>
      <c r="AL1816" s="509">
        <f t="shared" si="359"/>
        <v>1</v>
      </c>
      <c r="AM1816" s="746">
        <f>IF(Tableau5[[#This Row],[N° pièce]]="",0,(Tableau5[[#This Row],[hors TVA]]+(Tableau5[[#This Row],[hors TVA]]*Tableau5[[#This Row],[Taux TVA]])-(Tableau5[[#This Row],[hors TVA]]*Tableau5[[#This Row],[Taux TVA]]*Tableau5[[#This Row],[Régime TVA Récupération:]]))*Tableau5[[#This Row],[Type 1]])</f>
        <v>0</v>
      </c>
      <c r="AN1816" s="746">
        <f t="shared" si="360"/>
        <v>0</v>
      </c>
      <c r="AO1816" s="746">
        <f t="shared" si="361"/>
        <v>0</v>
      </c>
      <c r="AP1816" s="255">
        <f t="shared" si="362"/>
        <v>0</v>
      </c>
      <c r="AQ1816" s="506">
        <f t="shared" si="363"/>
        <v>0</v>
      </c>
      <c r="AR1816" s="671"/>
      <c r="AS1816" s="512"/>
      <c r="AT1816" s="513"/>
      <c r="AU1816" s="753"/>
      <c r="AV1816" s="484"/>
      <c r="AW1816" s="484"/>
      <c r="AX1816" s="484"/>
      <c r="AY1816" s="484"/>
      <c r="AZ1816" s="484"/>
    </row>
    <row r="1817" spans="1:52" ht="15" hidden="1">
      <c r="A1817" s="750"/>
      <c r="B1817" s="694"/>
      <c r="C1817" s="695"/>
      <c r="D1817" s="696"/>
      <c r="E1817" s="697"/>
      <c r="F1817" s="697"/>
      <c r="G1817" s="697"/>
      <c r="H1817" s="698">
        <v>0.21</v>
      </c>
      <c r="I1817" s="698">
        <v>1</v>
      </c>
      <c r="J1817" s="699"/>
      <c r="K1817" s="775">
        <f t="shared" si="356"/>
        <v>0</v>
      </c>
      <c r="L1817" s="508">
        <v>1</v>
      </c>
      <c r="M1817" s="508"/>
      <c r="N1817" s="745">
        <f t="shared" si="357"/>
        <v>1</v>
      </c>
      <c r="O1817" s="508"/>
      <c r="P1817" s="508"/>
      <c r="Q1817" s="508"/>
      <c r="R1817" s="508"/>
      <c r="S1817" s="508"/>
      <c r="T1817" s="508"/>
      <c r="U1817" s="508"/>
      <c r="V1817" s="508"/>
      <c r="W1817" s="508"/>
      <c r="X1817" s="508"/>
      <c r="Y1817" s="508"/>
      <c r="Z1817" s="508"/>
      <c r="AA1817" s="508"/>
      <c r="AB1817" s="508"/>
      <c r="AC1817" s="508"/>
      <c r="AD1817" s="508"/>
      <c r="AE1817" s="508"/>
      <c r="AF1817" s="508"/>
      <c r="AG1817" s="508"/>
      <c r="AH1817" s="508"/>
      <c r="AI1817" s="508"/>
      <c r="AJ1817" s="508"/>
      <c r="AK1817" s="509">
        <f t="shared" si="358"/>
        <v>0</v>
      </c>
      <c r="AL1817" s="509">
        <f t="shared" si="359"/>
        <v>1</v>
      </c>
      <c r="AM1817" s="746">
        <f>IF(Tableau5[[#This Row],[N° pièce]]="",0,(Tableau5[[#This Row],[hors TVA]]+(Tableau5[[#This Row],[hors TVA]]*Tableau5[[#This Row],[Taux TVA]])-(Tableau5[[#This Row],[hors TVA]]*Tableau5[[#This Row],[Taux TVA]]*Tableau5[[#This Row],[Régime TVA Récupération:]]))*Tableau5[[#This Row],[Type 1]])</f>
        <v>0</v>
      </c>
      <c r="AN1817" s="746">
        <f t="shared" si="360"/>
        <v>0</v>
      </c>
      <c r="AO1817" s="746">
        <f t="shared" si="361"/>
        <v>0</v>
      </c>
      <c r="AP1817" s="255">
        <f t="shared" si="362"/>
        <v>0</v>
      </c>
      <c r="AQ1817" s="506">
        <f t="shared" si="363"/>
        <v>0</v>
      </c>
      <c r="AR1817" s="671"/>
      <c r="AS1817" s="512"/>
      <c r="AT1817" s="513"/>
      <c r="AU1817" s="753"/>
      <c r="AV1817" s="484"/>
      <c r="AW1817" s="484"/>
      <c r="AX1817" s="484"/>
      <c r="AY1817" s="484"/>
      <c r="AZ1817" s="484"/>
    </row>
    <row r="1818" spans="1:52" ht="15" hidden="1">
      <c r="A1818" s="750"/>
      <c r="B1818" s="694"/>
      <c r="C1818" s="695"/>
      <c r="D1818" s="696"/>
      <c r="E1818" s="697"/>
      <c r="F1818" s="697"/>
      <c r="G1818" s="697"/>
      <c r="H1818" s="698">
        <v>0.21</v>
      </c>
      <c r="I1818" s="698">
        <v>1</v>
      </c>
      <c r="J1818" s="699"/>
      <c r="K1818" s="775">
        <f t="shared" si="356"/>
        <v>0</v>
      </c>
      <c r="L1818" s="508">
        <v>1</v>
      </c>
      <c r="M1818" s="508"/>
      <c r="N1818" s="745">
        <f t="shared" si="357"/>
        <v>1</v>
      </c>
      <c r="O1818" s="508"/>
      <c r="P1818" s="508"/>
      <c r="Q1818" s="508"/>
      <c r="R1818" s="508"/>
      <c r="S1818" s="508"/>
      <c r="T1818" s="508"/>
      <c r="U1818" s="508"/>
      <c r="V1818" s="508"/>
      <c r="W1818" s="508"/>
      <c r="X1818" s="508"/>
      <c r="Y1818" s="508"/>
      <c r="Z1818" s="508"/>
      <c r="AA1818" s="508"/>
      <c r="AB1818" s="508"/>
      <c r="AC1818" s="508"/>
      <c r="AD1818" s="508"/>
      <c r="AE1818" s="508"/>
      <c r="AF1818" s="508"/>
      <c r="AG1818" s="508"/>
      <c r="AH1818" s="508"/>
      <c r="AI1818" s="508"/>
      <c r="AJ1818" s="508"/>
      <c r="AK1818" s="509">
        <f t="shared" si="358"/>
        <v>0</v>
      </c>
      <c r="AL1818" s="509">
        <f t="shared" si="359"/>
        <v>1</v>
      </c>
      <c r="AM1818" s="746">
        <f>IF(Tableau5[[#This Row],[N° pièce]]="",0,(Tableau5[[#This Row],[hors TVA]]+(Tableau5[[#This Row],[hors TVA]]*Tableau5[[#This Row],[Taux TVA]])-(Tableau5[[#This Row],[hors TVA]]*Tableau5[[#This Row],[Taux TVA]]*Tableau5[[#This Row],[Régime TVA Récupération:]]))*Tableau5[[#This Row],[Type 1]])</f>
        <v>0</v>
      </c>
      <c r="AN1818" s="746">
        <f t="shared" si="360"/>
        <v>0</v>
      </c>
      <c r="AO1818" s="746">
        <f t="shared" si="361"/>
        <v>0</v>
      </c>
      <c r="AP1818" s="255">
        <f t="shared" si="362"/>
        <v>0</v>
      </c>
      <c r="AQ1818" s="506">
        <f t="shared" si="363"/>
        <v>0</v>
      </c>
      <c r="AR1818" s="671"/>
      <c r="AS1818" s="512"/>
      <c r="AT1818" s="513"/>
      <c r="AU1818" s="753"/>
      <c r="AV1818" s="484"/>
      <c r="AW1818" s="484"/>
      <c r="AX1818" s="484"/>
      <c r="AY1818" s="484"/>
      <c r="AZ1818" s="484"/>
    </row>
    <row r="1819" spans="1:52" ht="15" hidden="1">
      <c r="A1819" s="750"/>
      <c r="B1819" s="694"/>
      <c r="C1819" s="695"/>
      <c r="D1819" s="696"/>
      <c r="E1819" s="697"/>
      <c r="F1819" s="697"/>
      <c r="G1819" s="697"/>
      <c r="H1819" s="698">
        <v>0.21</v>
      </c>
      <c r="I1819" s="698">
        <v>1</v>
      </c>
      <c r="J1819" s="699"/>
      <c r="K1819" s="775">
        <f t="shared" si="356"/>
        <v>0</v>
      </c>
      <c r="L1819" s="508">
        <v>1</v>
      </c>
      <c r="M1819" s="508"/>
      <c r="N1819" s="745">
        <f t="shared" si="357"/>
        <v>1</v>
      </c>
      <c r="O1819" s="508"/>
      <c r="P1819" s="508"/>
      <c r="Q1819" s="508"/>
      <c r="R1819" s="508"/>
      <c r="S1819" s="508"/>
      <c r="T1819" s="508"/>
      <c r="U1819" s="508"/>
      <c r="V1819" s="508"/>
      <c r="W1819" s="508"/>
      <c r="X1819" s="508"/>
      <c r="Y1819" s="508"/>
      <c r="Z1819" s="508"/>
      <c r="AA1819" s="508"/>
      <c r="AB1819" s="508"/>
      <c r="AC1819" s="508"/>
      <c r="AD1819" s="508"/>
      <c r="AE1819" s="508"/>
      <c r="AF1819" s="508"/>
      <c r="AG1819" s="508"/>
      <c r="AH1819" s="508"/>
      <c r="AI1819" s="508"/>
      <c r="AJ1819" s="508"/>
      <c r="AK1819" s="509">
        <f t="shared" si="358"/>
        <v>0</v>
      </c>
      <c r="AL1819" s="509">
        <f t="shared" si="359"/>
        <v>1</v>
      </c>
      <c r="AM1819" s="746">
        <f>IF(Tableau5[[#This Row],[N° pièce]]="",0,(Tableau5[[#This Row],[hors TVA]]+(Tableau5[[#This Row],[hors TVA]]*Tableau5[[#This Row],[Taux TVA]])-(Tableau5[[#This Row],[hors TVA]]*Tableau5[[#This Row],[Taux TVA]]*Tableau5[[#This Row],[Régime TVA Récupération:]]))*Tableau5[[#This Row],[Type 1]])</f>
        <v>0</v>
      </c>
      <c r="AN1819" s="746">
        <f t="shared" si="360"/>
        <v>0</v>
      </c>
      <c r="AO1819" s="746">
        <f t="shared" si="361"/>
        <v>0</v>
      </c>
      <c r="AP1819" s="255">
        <f t="shared" si="362"/>
        <v>0</v>
      </c>
      <c r="AQ1819" s="506">
        <f t="shared" si="363"/>
        <v>0</v>
      </c>
      <c r="AR1819" s="671"/>
      <c r="AS1819" s="512"/>
      <c r="AT1819" s="513"/>
      <c r="AU1819" s="753"/>
      <c r="AV1819" s="484"/>
      <c r="AW1819" s="484"/>
      <c r="AX1819" s="484"/>
      <c r="AY1819" s="484"/>
      <c r="AZ1819" s="484"/>
    </row>
    <row r="1820" spans="1:52" ht="15" hidden="1">
      <c r="A1820" s="750"/>
      <c r="B1820" s="694"/>
      <c r="C1820" s="695"/>
      <c r="D1820" s="696"/>
      <c r="E1820" s="697"/>
      <c r="F1820" s="697"/>
      <c r="G1820" s="697"/>
      <c r="H1820" s="698">
        <v>0.21</v>
      </c>
      <c r="I1820" s="698">
        <v>1</v>
      </c>
      <c r="J1820" s="699"/>
      <c r="K1820" s="775">
        <f t="shared" si="356"/>
        <v>0</v>
      </c>
      <c r="L1820" s="508">
        <v>1</v>
      </c>
      <c r="M1820" s="508"/>
      <c r="N1820" s="745">
        <f t="shared" si="357"/>
        <v>1</v>
      </c>
      <c r="O1820" s="508"/>
      <c r="P1820" s="508"/>
      <c r="Q1820" s="508"/>
      <c r="R1820" s="508"/>
      <c r="S1820" s="508"/>
      <c r="T1820" s="508"/>
      <c r="U1820" s="508"/>
      <c r="V1820" s="508"/>
      <c r="W1820" s="508"/>
      <c r="X1820" s="508"/>
      <c r="Y1820" s="508"/>
      <c r="Z1820" s="508"/>
      <c r="AA1820" s="508"/>
      <c r="AB1820" s="508"/>
      <c r="AC1820" s="508"/>
      <c r="AD1820" s="508"/>
      <c r="AE1820" s="508"/>
      <c r="AF1820" s="508"/>
      <c r="AG1820" s="508"/>
      <c r="AH1820" s="508"/>
      <c r="AI1820" s="508"/>
      <c r="AJ1820" s="508"/>
      <c r="AK1820" s="509">
        <f t="shared" si="358"/>
        <v>0</v>
      </c>
      <c r="AL1820" s="509">
        <f t="shared" si="359"/>
        <v>1</v>
      </c>
      <c r="AM1820" s="746">
        <f>IF(Tableau5[[#This Row],[N° pièce]]="",0,(Tableau5[[#This Row],[hors TVA]]+(Tableau5[[#This Row],[hors TVA]]*Tableau5[[#This Row],[Taux TVA]])-(Tableau5[[#This Row],[hors TVA]]*Tableau5[[#This Row],[Taux TVA]]*Tableau5[[#This Row],[Régime TVA Récupération:]]))*Tableau5[[#This Row],[Type 1]])</f>
        <v>0</v>
      </c>
      <c r="AN1820" s="746">
        <f t="shared" si="360"/>
        <v>0</v>
      </c>
      <c r="AO1820" s="746">
        <f t="shared" si="361"/>
        <v>0</v>
      </c>
      <c r="AP1820" s="255">
        <f t="shared" si="362"/>
        <v>0</v>
      </c>
      <c r="AQ1820" s="506">
        <f t="shared" si="363"/>
        <v>0</v>
      </c>
      <c r="AR1820" s="671"/>
      <c r="AS1820" s="512"/>
      <c r="AT1820" s="513"/>
      <c r="AU1820" s="753"/>
      <c r="AV1820" s="484"/>
      <c r="AW1820" s="484"/>
      <c r="AX1820" s="484"/>
      <c r="AY1820" s="484"/>
      <c r="AZ1820" s="484"/>
    </row>
    <row r="1821" spans="1:52" ht="15" hidden="1">
      <c r="A1821" s="750"/>
      <c r="B1821" s="694"/>
      <c r="C1821" s="695"/>
      <c r="D1821" s="696"/>
      <c r="E1821" s="697"/>
      <c r="F1821" s="697"/>
      <c r="G1821" s="697"/>
      <c r="H1821" s="698">
        <v>0.21</v>
      </c>
      <c r="I1821" s="698">
        <v>1</v>
      </c>
      <c r="J1821" s="699"/>
      <c r="K1821" s="775">
        <f t="shared" si="356"/>
        <v>0</v>
      </c>
      <c r="L1821" s="508">
        <v>1</v>
      </c>
      <c r="M1821" s="508"/>
      <c r="N1821" s="745">
        <f t="shared" si="357"/>
        <v>1</v>
      </c>
      <c r="O1821" s="508"/>
      <c r="P1821" s="508"/>
      <c r="Q1821" s="508"/>
      <c r="R1821" s="508"/>
      <c r="S1821" s="508"/>
      <c r="T1821" s="508"/>
      <c r="U1821" s="508"/>
      <c r="V1821" s="508"/>
      <c r="W1821" s="508"/>
      <c r="X1821" s="508"/>
      <c r="Y1821" s="508"/>
      <c r="Z1821" s="508"/>
      <c r="AA1821" s="508"/>
      <c r="AB1821" s="508"/>
      <c r="AC1821" s="508"/>
      <c r="AD1821" s="508"/>
      <c r="AE1821" s="508"/>
      <c r="AF1821" s="508"/>
      <c r="AG1821" s="508"/>
      <c r="AH1821" s="508"/>
      <c r="AI1821" s="508"/>
      <c r="AJ1821" s="508"/>
      <c r="AK1821" s="509">
        <f t="shared" si="358"/>
        <v>0</v>
      </c>
      <c r="AL1821" s="509">
        <f t="shared" si="359"/>
        <v>1</v>
      </c>
      <c r="AM1821" s="746">
        <f>IF(Tableau5[[#This Row],[N° pièce]]="",0,(Tableau5[[#This Row],[hors TVA]]+(Tableau5[[#This Row],[hors TVA]]*Tableau5[[#This Row],[Taux TVA]])-(Tableau5[[#This Row],[hors TVA]]*Tableau5[[#This Row],[Taux TVA]]*Tableau5[[#This Row],[Régime TVA Récupération:]]))*Tableau5[[#This Row],[Type 1]])</f>
        <v>0</v>
      </c>
      <c r="AN1821" s="746">
        <f t="shared" si="360"/>
        <v>0</v>
      </c>
      <c r="AO1821" s="746">
        <f t="shared" si="361"/>
        <v>0</v>
      </c>
      <c r="AP1821" s="255">
        <f t="shared" si="362"/>
        <v>0</v>
      </c>
      <c r="AQ1821" s="506">
        <f t="shared" si="363"/>
        <v>0</v>
      </c>
      <c r="AR1821" s="671"/>
      <c r="AS1821" s="512"/>
      <c r="AT1821" s="513"/>
      <c r="AU1821" s="753"/>
      <c r="AV1821" s="484"/>
      <c r="AW1821" s="484"/>
      <c r="AX1821" s="484"/>
      <c r="AY1821" s="484"/>
      <c r="AZ1821" s="484"/>
    </row>
    <row r="1822" spans="1:52" ht="15" hidden="1">
      <c r="A1822" s="750"/>
      <c r="B1822" s="694"/>
      <c r="C1822" s="695"/>
      <c r="D1822" s="696"/>
      <c r="E1822" s="697"/>
      <c r="F1822" s="697"/>
      <c r="G1822" s="697"/>
      <c r="H1822" s="698">
        <v>0.21</v>
      </c>
      <c r="I1822" s="698">
        <v>1</v>
      </c>
      <c r="J1822" s="699"/>
      <c r="K1822" s="775">
        <f t="shared" si="356"/>
        <v>0</v>
      </c>
      <c r="L1822" s="508">
        <v>1</v>
      </c>
      <c r="M1822" s="508"/>
      <c r="N1822" s="745">
        <f t="shared" si="357"/>
        <v>1</v>
      </c>
      <c r="O1822" s="508"/>
      <c r="P1822" s="508"/>
      <c r="Q1822" s="508"/>
      <c r="R1822" s="508"/>
      <c r="S1822" s="508"/>
      <c r="T1822" s="508"/>
      <c r="U1822" s="508"/>
      <c r="V1822" s="508"/>
      <c r="W1822" s="508"/>
      <c r="X1822" s="508"/>
      <c r="Y1822" s="508"/>
      <c r="Z1822" s="508"/>
      <c r="AA1822" s="508"/>
      <c r="AB1822" s="508"/>
      <c r="AC1822" s="508"/>
      <c r="AD1822" s="508"/>
      <c r="AE1822" s="508"/>
      <c r="AF1822" s="508"/>
      <c r="AG1822" s="508"/>
      <c r="AH1822" s="508"/>
      <c r="AI1822" s="508"/>
      <c r="AJ1822" s="508"/>
      <c r="AK1822" s="509">
        <f t="shared" si="358"/>
        <v>0</v>
      </c>
      <c r="AL1822" s="509">
        <f t="shared" si="359"/>
        <v>1</v>
      </c>
      <c r="AM1822" s="746">
        <f>IF(Tableau5[[#This Row],[N° pièce]]="",0,(Tableau5[[#This Row],[hors TVA]]+(Tableau5[[#This Row],[hors TVA]]*Tableau5[[#This Row],[Taux TVA]])-(Tableau5[[#This Row],[hors TVA]]*Tableau5[[#This Row],[Taux TVA]]*Tableau5[[#This Row],[Régime TVA Récupération:]]))*Tableau5[[#This Row],[Type 1]])</f>
        <v>0</v>
      </c>
      <c r="AN1822" s="746">
        <f t="shared" si="360"/>
        <v>0</v>
      </c>
      <c r="AO1822" s="746">
        <f t="shared" si="361"/>
        <v>0</v>
      </c>
      <c r="AP1822" s="255">
        <f t="shared" si="362"/>
        <v>0</v>
      </c>
      <c r="AQ1822" s="506">
        <f t="shared" si="363"/>
        <v>0</v>
      </c>
      <c r="AR1822" s="671"/>
      <c r="AS1822" s="512"/>
      <c r="AT1822" s="513"/>
      <c r="AU1822" s="753"/>
      <c r="AV1822" s="484"/>
      <c r="AW1822" s="484"/>
      <c r="AX1822" s="484"/>
      <c r="AY1822" s="484"/>
      <c r="AZ1822" s="484"/>
    </row>
    <row r="1823" spans="1:52" ht="15" hidden="1">
      <c r="A1823" s="750"/>
      <c r="B1823" s="694"/>
      <c r="C1823" s="695"/>
      <c r="D1823" s="696"/>
      <c r="E1823" s="697"/>
      <c r="F1823" s="697"/>
      <c r="G1823" s="697"/>
      <c r="H1823" s="698">
        <v>0.21</v>
      </c>
      <c r="I1823" s="698">
        <v>1</v>
      </c>
      <c r="J1823" s="699"/>
      <c r="K1823" s="775">
        <f t="shared" si="356"/>
        <v>0</v>
      </c>
      <c r="L1823" s="508">
        <v>1</v>
      </c>
      <c r="M1823" s="508"/>
      <c r="N1823" s="745">
        <f t="shared" si="357"/>
        <v>1</v>
      </c>
      <c r="O1823" s="508"/>
      <c r="P1823" s="508"/>
      <c r="Q1823" s="508"/>
      <c r="R1823" s="508"/>
      <c r="S1823" s="508"/>
      <c r="T1823" s="508"/>
      <c r="U1823" s="508"/>
      <c r="V1823" s="508"/>
      <c r="W1823" s="508"/>
      <c r="X1823" s="508"/>
      <c r="Y1823" s="508"/>
      <c r="Z1823" s="508"/>
      <c r="AA1823" s="508"/>
      <c r="AB1823" s="508"/>
      <c r="AC1823" s="508"/>
      <c r="AD1823" s="508"/>
      <c r="AE1823" s="508"/>
      <c r="AF1823" s="508"/>
      <c r="AG1823" s="508"/>
      <c r="AH1823" s="508"/>
      <c r="AI1823" s="508"/>
      <c r="AJ1823" s="508"/>
      <c r="AK1823" s="509">
        <f t="shared" si="358"/>
        <v>0</v>
      </c>
      <c r="AL1823" s="509">
        <f t="shared" si="359"/>
        <v>1</v>
      </c>
      <c r="AM1823" s="746">
        <f>IF(Tableau5[[#This Row],[N° pièce]]="",0,(Tableau5[[#This Row],[hors TVA]]+(Tableau5[[#This Row],[hors TVA]]*Tableau5[[#This Row],[Taux TVA]])-(Tableau5[[#This Row],[hors TVA]]*Tableau5[[#This Row],[Taux TVA]]*Tableau5[[#This Row],[Régime TVA Récupération:]]))*Tableau5[[#This Row],[Type 1]])</f>
        <v>0</v>
      </c>
      <c r="AN1823" s="746">
        <f t="shared" si="360"/>
        <v>0</v>
      </c>
      <c r="AO1823" s="746">
        <f t="shared" si="361"/>
        <v>0</v>
      </c>
      <c r="AP1823" s="255">
        <f t="shared" si="362"/>
        <v>0</v>
      </c>
      <c r="AQ1823" s="506">
        <f t="shared" si="363"/>
        <v>0</v>
      </c>
      <c r="AR1823" s="671"/>
      <c r="AS1823" s="512"/>
      <c r="AT1823" s="513"/>
      <c r="AU1823" s="753"/>
      <c r="AV1823" s="484"/>
      <c r="AW1823" s="484"/>
      <c r="AX1823" s="484"/>
      <c r="AY1823" s="484"/>
      <c r="AZ1823" s="484"/>
    </row>
    <row r="1824" spans="1:52" ht="15" hidden="1">
      <c r="A1824" s="750"/>
      <c r="B1824" s="694"/>
      <c r="C1824" s="695"/>
      <c r="D1824" s="696"/>
      <c r="E1824" s="697"/>
      <c r="F1824" s="697"/>
      <c r="G1824" s="697"/>
      <c r="H1824" s="698">
        <v>0.21</v>
      </c>
      <c r="I1824" s="698">
        <v>1</v>
      </c>
      <c r="J1824" s="699"/>
      <c r="K1824" s="775">
        <f t="shared" si="356"/>
        <v>0</v>
      </c>
      <c r="L1824" s="508">
        <v>1</v>
      </c>
      <c r="M1824" s="508"/>
      <c r="N1824" s="745">
        <f t="shared" si="357"/>
        <v>1</v>
      </c>
      <c r="O1824" s="508"/>
      <c r="P1824" s="508"/>
      <c r="Q1824" s="508"/>
      <c r="R1824" s="508"/>
      <c r="S1824" s="508"/>
      <c r="T1824" s="508"/>
      <c r="U1824" s="508"/>
      <c r="V1824" s="508"/>
      <c r="W1824" s="508"/>
      <c r="X1824" s="508"/>
      <c r="Y1824" s="508"/>
      <c r="Z1824" s="508"/>
      <c r="AA1824" s="508"/>
      <c r="AB1824" s="508"/>
      <c r="AC1824" s="508"/>
      <c r="AD1824" s="508"/>
      <c r="AE1824" s="508"/>
      <c r="AF1824" s="508"/>
      <c r="AG1824" s="508"/>
      <c r="AH1824" s="508"/>
      <c r="AI1824" s="508"/>
      <c r="AJ1824" s="508"/>
      <c r="AK1824" s="509">
        <f t="shared" si="358"/>
        <v>0</v>
      </c>
      <c r="AL1824" s="509">
        <f t="shared" si="359"/>
        <v>1</v>
      </c>
      <c r="AM1824" s="746">
        <f>IF(Tableau5[[#This Row],[N° pièce]]="",0,(Tableau5[[#This Row],[hors TVA]]+(Tableau5[[#This Row],[hors TVA]]*Tableau5[[#This Row],[Taux TVA]])-(Tableau5[[#This Row],[hors TVA]]*Tableau5[[#This Row],[Taux TVA]]*Tableau5[[#This Row],[Régime TVA Récupération:]]))*Tableau5[[#This Row],[Type 1]])</f>
        <v>0</v>
      </c>
      <c r="AN1824" s="746">
        <f t="shared" si="360"/>
        <v>0</v>
      </c>
      <c r="AO1824" s="746">
        <f t="shared" si="361"/>
        <v>0</v>
      </c>
      <c r="AP1824" s="255">
        <f t="shared" si="362"/>
        <v>0</v>
      </c>
      <c r="AQ1824" s="506">
        <f t="shared" si="363"/>
        <v>0</v>
      </c>
      <c r="AR1824" s="671"/>
      <c r="AS1824" s="512"/>
      <c r="AT1824" s="513"/>
      <c r="AU1824" s="753"/>
      <c r="AV1824" s="484"/>
      <c r="AW1824" s="484"/>
      <c r="AX1824" s="484"/>
      <c r="AY1824" s="484"/>
      <c r="AZ1824" s="484"/>
    </row>
    <row r="1825" spans="1:52" ht="15" hidden="1">
      <c r="A1825" s="750"/>
      <c r="B1825" s="694"/>
      <c r="C1825" s="695"/>
      <c r="D1825" s="696"/>
      <c r="E1825" s="697"/>
      <c r="F1825" s="697"/>
      <c r="G1825" s="697"/>
      <c r="H1825" s="698">
        <v>0.21</v>
      </c>
      <c r="I1825" s="698">
        <v>1</v>
      </c>
      <c r="J1825" s="699"/>
      <c r="K1825" s="775">
        <f t="shared" si="356"/>
        <v>0</v>
      </c>
      <c r="L1825" s="508">
        <v>1</v>
      </c>
      <c r="M1825" s="508"/>
      <c r="N1825" s="745">
        <f t="shared" si="357"/>
        <v>1</v>
      </c>
      <c r="O1825" s="508"/>
      <c r="P1825" s="508"/>
      <c r="Q1825" s="508"/>
      <c r="R1825" s="508"/>
      <c r="S1825" s="508"/>
      <c r="T1825" s="508"/>
      <c r="U1825" s="508"/>
      <c r="V1825" s="508"/>
      <c r="W1825" s="508"/>
      <c r="X1825" s="508"/>
      <c r="Y1825" s="508"/>
      <c r="Z1825" s="508"/>
      <c r="AA1825" s="508"/>
      <c r="AB1825" s="508"/>
      <c r="AC1825" s="508"/>
      <c r="AD1825" s="508"/>
      <c r="AE1825" s="508"/>
      <c r="AF1825" s="508"/>
      <c r="AG1825" s="508"/>
      <c r="AH1825" s="508"/>
      <c r="AI1825" s="508"/>
      <c r="AJ1825" s="508"/>
      <c r="AK1825" s="509">
        <f t="shared" si="358"/>
        <v>0</v>
      </c>
      <c r="AL1825" s="509">
        <f t="shared" si="359"/>
        <v>1</v>
      </c>
      <c r="AM1825" s="746">
        <f>IF(Tableau5[[#This Row],[N° pièce]]="",0,(Tableau5[[#This Row],[hors TVA]]+(Tableau5[[#This Row],[hors TVA]]*Tableau5[[#This Row],[Taux TVA]])-(Tableau5[[#This Row],[hors TVA]]*Tableau5[[#This Row],[Taux TVA]]*Tableau5[[#This Row],[Régime TVA Récupération:]]))*Tableau5[[#This Row],[Type 1]])</f>
        <v>0</v>
      </c>
      <c r="AN1825" s="746">
        <f t="shared" si="360"/>
        <v>0</v>
      </c>
      <c r="AO1825" s="746">
        <f t="shared" si="361"/>
        <v>0</v>
      </c>
      <c r="AP1825" s="255">
        <f t="shared" si="362"/>
        <v>0</v>
      </c>
      <c r="AQ1825" s="506">
        <f t="shared" si="363"/>
        <v>0</v>
      </c>
      <c r="AR1825" s="671"/>
      <c r="AS1825" s="512"/>
      <c r="AT1825" s="513"/>
      <c r="AU1825" s="753"/>
      <c r="AV1825" s="484"/>
      <c r="AW1825" s="484"/>
      <c r="AX1825" s="484"/>
      <c r="AY1825" s="484"/>
      <c r="AZ1825" s="484"/>
    </row>
    <row r="1826" spans="1:52" ht="15" hidden="1">
      <c r="A1826" s="750"/>
      <c r="B1826" s="694"/>
      <c r="C1826" s="695"/>
      <c r="D1826" s="696"/>
      <c r="E1826" s="697"/>
      <c r="F1826" s="697"/>
      <c r="G1826" s="697"/>
      <c r="H1826" s="698">
        <v>0.21</v>
      </c>
      <c r="I1826" s="698">
        <v>1</v>
      </c>
      <c r="J1826" s="699"/>
      <c r="K1826" s="775">
        <f t="shared" si="356"/>
        <v>0</v>
      </c>
      <c r="L1826" s="508">
        <v>1</v>
      </c>
      <c r="M1826" s="508"/>
      <c r="N1826" s="745">
        <f t="shared" si="357"/>
        <v>1</v>
      </c>
      <c r="O1826" s="508"/>
      <c r="P1826" s="508"/>
      <c r="Q1826" s="508"/>
      <c r="R1826" s="508"/>
      <c r="S1826" s="508"/>
      <c r="T1826" s="508"/>
      <c r="U1826" s="508"/>
      <c r="V1826" s="508"/>
      <c r="W1826" s="508"/>
      <c r="X1826" s="508"/>
      <c r="Y1826" s="508"/>
      <c r="Z1826" s="508"/>
      <c r="AA1826" s="508"/>
      <c r="AB1826" s="508"/>
      <c r="AC1826" s="508"/>
      <c r="AD1826" s="508"/>
      <c r="AE1826" s="508"/>
      <c r="AF1826" s="508"/>
      <c r="AG1826" s="508"/>
      <c r="AH1826" s="508"/>
      <c r="AI1826" s="508"/>
      <c r="AJ1826" s="508"/>
      <c r="AK1826" s="509">
        <f t="shared" si="358"/>
        <v>0</v>
      </c>
      <c r="AL1826" s="509">
        <f t="shared" si="359"/>
        <v>1</v>
      </c>
      <c r="AM1826" s="746">
        <f>IF(Tableau5[[#This Row],[N° pièce]]="",0,(Tableau5[[#This Row],[hors TVA]]+(Tableau5[[#This Row],[hors TVA]]*Tableau5[[#This Row],[Taux TVA]])-(Tableau5[[#This Row],[hors TVA]]*Tableau5[[#This Row],[Taux TVA]]*Tableau5[[#This Row],[Régime TVA Récupération:]]))*Tableau5[[#This Row],[Type 1]])</f>
        <v>0</v>
      </c>
      <c r="AN1826" s="746">
        <f t="shared" si="360"/>
        <v>0</v>
      </c>
      <c r="AO1826" s="746">
        <f t="shared" si="361"/>
        <v>0</v>
      </c>
      <c r="AP1826" s="255">
        <f t="shared" si="362"/>
        <v>0</v>
      </c>
      <c r="AQ1826" s="506">
        <f t="shared" si="363"/>
        <v>0</v>
      </c>
      <c r="AR1826" s="671"/>
      <c r="AS1826" s="512"/>
      <c r="AT1826" s="513"/>
      <c r="AU1826" s="753"/>
      <c r="AV1826" s="484"/>
      <c r="AW1826" s="484"/>
      <c r="AX1826" s="484"/>
      <c r="AY1826" s="484"/>
      <c r="AZ1826" s="484"/>
    </row>
    <row r="1827" spans="1:52" ht="15" hidden="1">
      <c r="A1827" s="750"/>
      <c r="B1827" s="694"/>
      <c r="C1827" s="695"/>
      <c r="D1827" s="696"/>
      <c r="E1827" s="697"/>
      <c r="F1827" s="697"/>
      <c r="G1827" s="697"/>
      <c r="H1827" s="698">
        <v>0.21</v>
      </c>
      <c r="I1827" s="698">
        <v>1</v>
      </c>
      <c r="J1827" s="699"/>
      <c r="K1827" s="775">
        <f t="shared" si="356"/>
        <v>0</v>
      </c>
      <c r="L1827" s="508">
        <v>1</v>
      </c>
      <c r="M1827" s="508"/>
      <c r="N1827" s="745">
        <f t="shared" si="357"/>
        <v>1</v>
      </c>
      <c r="O1827" s="508"/>
      <c r="P1827" s="508"/>
      <c r="Q1827" s="508"/>
      <c r="R1827" s="508"/>
      <c r="S1827" s="508"/>
      <c r="T1827" s="508"/>
      <c r="U1827" s="508"/>
      <c r="V1827" s="508"/>
      <c r="W1827" s="508"/>
      <c r="X1827" s="508"/>
      <c r="Y1827" s="508"/>
      <c r="Z1827" s="508"/>
      <c r="AA1827" s="508"/>
      <c r="AB1827" s="508"/>
      <c r="AC1827" s="508"/>
      <c r="AD1827" s="508"/>
      <c r="AE1827" s="508"/>
      <c r="AF1827" s="508"/>
      <c r="AG1827" s="508"/>
      <c r="AH1827" s="508"/>
      <c r="AI1827" s="508"/>
      <c r="AJ1827" s="508"/>
      <c r="AK1827" s="509">
        <f t="shared" si="358"/>
        <v>0</v>
      </c>
      <c r="AL1827" s="509">
        <f t="shared" si="359"/>
        <v>1</v>
      </c>
      <c r="AM1827" s="746">
        <f>IF(Tableau5[[#This Row],[N° pièce]]="",0,(Tableau5[[#This Row],[hors TVA]]+(Tableau5[[#This Row],[hors TVA]]*Tableau5[[#This Row],[Taux TVA]])-(Tableau5[[#This Row],[hors TVA]]*Tableau5[[#This Row],[Taux TVA]]*Tableau5[[#This Row],[Régime TVA Récupération:]]))*Tableau5[[#This Row],[Type 1]])</f>
        <v>0</v>
      </c>
      <c r="AN1827" s="746">
        <f t="shared" si="360"/>
        <v>0</v>
      </c>
      <c r="AO1827" s="746">
        <f t="shared" si="361"/>
        <v>0</v>
      </c>
      <c r="AP1827" s="255">
        <f t="shared" si="362"/>
        <v>0</v>
      </c>
      <c r="AQ1827" s="506">
        <f t="shared" si="363"/>
        <v>0</v>
      </c>
      <c r="AR1827" s="671"/>
      <c r="AS1827" s="512"/>
      <c r="AT1827" s="513"/>
      <c r="AU1827" s="753"/>
      <c r="AV1827" s="484"/>
      <c r="AW1827" s="484"/>
      <c r="AX1827" s="484"/>
      <c r="AY1827" s="484"/>
      <c r="AZ1827" s="484"/>
    </row>
    <row r="1828" spans="1:52" ht="15" hidden="1">
      <c r="A1828" s="750"/>
      <c r="B1828" s="694"/>
      <c r="C1828" s="695"/>
      <c r="D1828" s="696"/>
      <c r="E1828" s="697"/>
      <c r="F1828" s="697"/>
      <c r="G1828" s="697"/>
      <c r="H1828" s="698">
        <v>0.21</v>
      </c>
      <c r="I1828" s="698">
        <v>1</v>
      </c>
      <c r="J1828" s="699"/>
      <c r="K1828" s="775">
        <f t="shared" si="356"/>
        <v>0</v>
      </c>
      <c r="L1828" s="508">
        <v>1</v>
      </c>
      <c r="M1828" s="508"/>
      <c r="N1828" s="745">
        <f t="shared" si="357"/>
        <v>1</v>
      </c>
      <c r="O1828" s="508"/>
      <c r="P1828" s="508"/>
      <c r="Q1828" s="508"/>
      <c r="R1828" s="508"/>
      <c r="S1828" s="508"/>
      <c r="T1828" s="508"/>
      <c r="U1828" s="508"/>
      <c r="V1828" s="508"/>
      <c r="W1828" s="508"/>
      <c r="X1828" s="508"/>
      <c r="Y1828" s="508"/>
      <c r="Z1828" s="508"/>
      <c r="AA1828" s="508"/>
      <c r="AB1828" s="508"/>
      <c r="AC1828" s="508"/>
      <c r="AD1828" s="508"/>
      <c r="AE1828" s="508"/>
      <c r="AF1828" s="508"/>
      <c r="AG1828" s="508"/>
      <c r="AH1828" s="508"/>
      <c r="AI1828" s="508"/>
      <c r="AJ1828" s="508"/>
      <c r="AK1828" s="509">
        <f t="shared" si="358"/>
        <v>0</v>
      </c>
      <c r="AL1828" s="509">
        <f t="shared" si="359"/>
        <v>1</v>
      </c>
      <c r="AM1828" s="746">
        <f>IF(Tableau5[[#This Row],[N° pièce]]="",0,(Tableau5[[#This Row],[hors TVA]]+(Tableau5[[#This Row],[hors TVA]]*Tableau5[[#This Row],[Taux TVA]])-(Tableau5[[#This Row],[hors TVA]]*Tableau5[[#This Row],[Taux TVA]]*Tableau5[[#This Row],[Régime TVA Récupération:]]))*Tableau5[[#This Row],[Type 1]])</f>
        <v>0</v>
      </c>
      <c r="AN1828" s="746">
        <f t="shared" si="360"/>
        <v>0</v>
      </c>
      <c r="AO1828" s="746">
        <f t="shared" si="361"/>
        <v>0</v>
      </c>
      <c r="AP1828" s="255">
        <f t="shared" si="362"/>
        <v>0</v>
      </c>
      <c r="AQ1828" s="506">
        <f t="shared" si="363"/>
        <v>0</v>
      </c>
      <c r="AR1828" s="671"/>
      <c r="AS1828" s="512"/>
      <c r="AT1828" s="513"/>
      <c r="AU1828" s="753"/>
      <c r="AV1828" s="484"/>
      <c r="AW1828" s="484"/>
      <c r="AX1828" s="484"/>
      <c r="AY1828" s="484"/>
      <c r="AZ1828" s="484"/>
    </row>
    <row r="1829" spans="1:52" ht="15" hidden="1">
      <c r="A1829" s="750"/>
      <c r="B1829" s="694"/>
      <c r="C1829" s="695"/>
      <c r="D1829" s="696"/>
      <c r="E1829" s="697"/>
      <c r="F1829" s="697"/>
      <c r="G1829" s="697"/>
      <c r="H1829" s="698">
        <v>0.21</v>
      </c>
      <c r="I1829" s="698">
        <v>1</v>
      </c>
      <c r="J1829" s="699"/>
      <c r="K1829" s="775">
        <f t="shared" si="356"/>
        <v>0</v>
      </c>
      <c r="L1829" s="508">
        <v>1</v>
      </c>
      <c r="M1829" s="508"/>
      <c r="N1829" s="745">
        <f t="shared" si="357"/>
        <v>1</v>
      </c>
      <c r="O1829" s="508"/>
      <c r="P1829" s="508"/>
      <c r="Q1829" s="508"/>
      <c r="R1829" s="508"/>
      <c r="S1829" s="508"/>
      <c r="T1829" s="508"/>
      <c r="U1829" s="508"/>
      <c r="V1829" s="508"/>
      <c r="W1829" s="508"/>
      <c r="X1829" s="508"/>
      <c r="Y1829" s="508"/>
      <c r="Z1829" s="508"/>
      <c r="AA1829" s="508"/>
      <c r="AB1829" s="508"/>
      <c r="AC1829" s="508"/>
      <c r="AD1829" s="508"/>
      <c r="AE1829" s="508"/>
      <c r="AF1829" s="508"/>
      <c r="AG1829" s="508"/>
      <c r="AH1829" s="508"/>
      <c r="AI1829" s="508"/>
      <c r="AJ1829" s="508"/>
      <c r="AK1829" s="509">
        <f t="shared" si="358"/>
        <v>0</v>
      </c>
      <c r="AL1829" s="509">
        <f t="shared" si="359"/>
        <v>1</v>
      </c>
      <c r="AM1829" s="746">
        <f>IF(Tableau5[[#This Row],[N° pièce]]="",0,(Tableau5[[#This Row],[hors TVA]]+(Tableau5[[#This Row],[hors TVA]]*Tableau5[[#This Row],[Taux TVA]])-(Tableau5[[#This Row],[hors TVA]]*Tableau5[[#This Row],[Taux TVA]]*Tableau5[[#This Row],[Régime TVA Récupération:]]))*Tableau5[[#This Row],[Type 1]])</f>
        <v>0</v>
      </c>
      <c r="AN1829" s="746">
        <f t="shared" si="360"/>
        <v>0</v>
      </c>
      <c r="AO1829" s="746">
        <f t="shared" si="361"/>
        <v>0</v>
      </c>
      <c r="AP1829" s="255">
        <f t="shared" si="362"/>
        <v>0</v>
      </c>
      <c r="AQ1829" s="506">
        <f t="shared" si="363"/>
        <v>0</v>
      </c>
      <c r="AR1829" s="671"/>
      <c r="AS1829" s="512"/>
      <c r="AT1829" s="513"/>
      <c r="AU1829" s="753"/>
      <c r="AV1829" s="484"/>
      <c r="AW1829" s="484"/>
      <c r="AX1829" s="484"/>
      <c r="AY1829" s="484"/>
      <c r="AZ1829" s="484"/>
    </row>
    <row r="1830" spans="1:52" ht="15" hidden="1">
      <c r="A1830" s="750"/>
      <c r="B1830" s="694"/>
      <c r="C1830" s="695"/>
      <c r="D1830" s="696"/>
      <c r="E1830" s="697"/>
      <c r="F1830" s="697"/>
      <c r="G1830" s="697"/>
      <c r="H1830" s="698">
        <v>0.21</v>
      </c>
      <c r="I1830" s="698">
        <v>1</v>
      </c>
      <c r="J1830" s="699"/>
      <c r="K1830" s="775">
        <f t="shared" si="356"/>
        <v>0</v>
      </c>
      <c r="L1830" s="508">
        <v>1</v>
      </c>
      <c r="M1830" s="508"/>
      <c r="N1830" s="745">
        <f t="shared" si="357"/>
        <v>1</v>
      </c>
      <c r="O1830" s="508"/>
      <c r="P1830" s="508"/>
      <c r="Q1830" s="508"/>
      <c r="R1830" s="508"/>
      <c r="S1830" s="508"/>
      <c r="T1830" s="508"/>
      <c r="U1830" s="508"/>
      <c r="V1830" s="508"/>
      <c r="W1830" s="508"/>
      <c r="X1830" s="508"/>
      <c r="Y1830" s="508"/>
      <c r="Z1830" s="508"/>
      <c r="AA1830" s="508"/>
      <c r="AB1830" s="508"/>
      <c r="AC1830" s="508"/>
      <c r="AD1830" s="508"/>
      <c r="AE1830" s="508"/>
      <c r="AF1830" s="508"/>
      <c r="AG1830" s="508"/>
      <c r="AH1830" s="508"/>
      <c r="AI1830" s="508"/>
      <c r="AJ1830" s="508"/>
      <c r="AK1830" s="509">
        <f t="shared" si="358"/>
        <v>0</v>
      </c>
      <c r="AL1830" s="509">
        <f t="shared" si="359"/>
        <v>1</v>
      </c>
      <c r="AM1830" s="746">
        <f>IF(Tableau5[[#This Row],[N° pièce]]="",0,(Tableau5[[#This Row],[hors TVA]]+(Tableau5[[#This Row],[hors TVA]]*Tableau5[[#This Row],[Taux TVA]])-(Tableau5[[#This Row],[hors TVA]]*Tableau5[[#This Row],[Taux TVA]]*Tableau5[[#This Row],[Régime TVA Récupération:]]))*Tableau5[[#This Row],[Type 1]])</f>
        <v>0</v>
      </c>
      <c r="AN1830" s="746">
        <f t="shared" si="360"/>
        <v>0</v>
      </c>
      <c r="AO1830" s="746">
        <f t="shared" si="361"/>
        <v>0</v>
      </c>
      <c r="AP1830" s="255">
        <f t="shared" si="362"/>
        <v>0</v>
      </c>
      <c r="AQ1830" s="506">
        <f t="shared" si="363"/>
        <v>0</v>
      </c>
      <c r="AR1830" s="671"/>
      <c r="AS1830" s="512"/>
      <c r="AT1830" s="513"/>
      <c r="AU1830" s="753"/>
      <c r="AV1830" s="484"/>
      <c r="AW1830" s="484"/>
      <c r="AX1830" s="484"/>
      <c r="AY1830" s="484"/>
      <c r="AZ1830" s="484"/>
    </row>
    <row r="1831" spans="1:52" ht="15" hidden="1">
      <c r="A1831" s="750"/>
      <c r="B1831" s="694"/>
      <c r="C1831" s="695"/>
      <c r="D1831" s="696"/>
      <c r="E1831" s="697"/>
      <c r="F1831" s="697"/>
      <c r="G1831" s="697"/>
      <c r="H1831" s="698">
        <v>0.21</v>
      </c>
      <c r="I1831" s="698">
        <v>1</v>
      </c>
      <c r="J1831" s="699"/>
      <c r="K1831" s="775">
        <f t="shared" si="356"/>
        <v>0</v>
      </c>
      <c r="L1831" s="508">
        <v>1</v>
      </c>
      <c r="M1831" s="508"/>
      <c r="N1831" s="745">
        <f t="shared" si="357"/>
        <v>1</v>
      </c>
      <c r="O1831" s="508"/>
      <c r="P1831" s="508"/>
      <c r="Q1831" s="508"/>
      <c r="R1831" s="508"/>
      <c r="S1831" s="508"/>
      <c r="T1831" s="508"/>
      <c r="U1831" s="508"/>
      <c r="V1831" s="508"/>
      <c r="W1831" s="508"/>
      <c r="X1831" s="508"/>
      <c r="Y1831" s="508"/>
      <c r="Z1831" s="508"/>
      <c r="AA1831" s="508"/>
      <c r="AB1831" s="508"/>
      <c r="AC1831" s="508"/>
      <c r="AD1831" s="508"/>
      <c r="AE1831" s="508"/>
      <c r="AF1831" s="508"/>
      <c r="AG1831" s="508"/>
      <c r="AH1831" s="508"/>
      <c r="AI1831" s="508"/>
      <c r="AJ1831" s="508"/>
      <c r="AK1831" s="509">
        <f t="shared" si="358"/>
        <v>0</v>
      </c>
      <c r="AL1831" s="509">
        <f t="shared" si="359"/>
        <v>1</v>
      </c>
      <c r="AM1831" s="746">
        <f>IF(Tableau5[[#This Row],[N° pièce]]="",0,(Tableau5[[#This Row],[hors TVA]]+(Tableau5[[#This Row],[hors TVA]]*Tableau5[[#This Row],[Taux TVA]])-(Tableau5[[#This Row],[hors TVA]]*Tableau5[[#This Row],[Taux TVA]]*Tableau5[[#This Row],[Régime TVA Récupération:]]))*Tableau5[[#This Row],[Type 1]])</f>
        <v>0</v>
      </c>
      <c r="AN1831" s="746">
        <f t="shared" si="360"/>
        <v>0</v>
      </c>
      <c r="AO1831" s="746">
        <f t="shared" si="361"/>
        <v>0</v>
      </c>
      <c r="AP1831" s="255">
        <f t="shared" si="362"/>
        <v>0</v>
      </c>
      <c r="AQ1831" s="506">
        <f t="shared" si="363"/>
        <v>0</v>
      </c>
      <c r="AR1831" s="671"/>
      <c r="AS1831" s="512"/>
      <c r="AT1831" s="513"/>
      <c r="AU1831" s="753"/>
      <c r="AV1831" s="484"/>
      <c r="AW1831" s="484"/>
      <c r="AX1831" s="484"/>
      <c r="AY1831" s="484"/>
      <c r="AZ1831" s="484"/>
    </row>
    <row r="1832" spans="1:52" ht="15" hidden="1">
      <c r="A1832" s="750"/>
      <c r="B1832" s="694"/>
      <c r="C1832" s="695"/>
      <c r="D1832" s="696"/>
      <c r="E1832" s="697"/>
      <c r="F1832" s="697"/>
      <c r="G1832" s="697"/>
      <c r="H1832" s="698">
        <v>0.21</v>
      </c>
      <c r="I1832" s="698">
        <v>1</v>
      </c>
      <c r="J1832" s="699"/>
      <c r="K1832" s="775">
        <f t="shared" si="356"/>
        <v>0</v>
      </c>
      <c r="L1832" s="508">
        <v>1</v>
      </c>
      <c r="M1832" s="508"/>
      <c r="N1832" s="745">
        <f t="shared" si="357"/>
        <v>1</v>
      </c>
      <c r="O1832" s="508"/>
      <c r="P1832" s="508"/>
      <c r="Q1832" s="508"/>
      <c r="R1832" s="508"/>
      <c r="S1832" s="508"/>
      <c r="T1832" s="508"/>
      <c r="U1832" s="508"/>
      <c r="V1832" s="508"/>
      <c r="W1832" s="508"/>
      <c r="X1832" s="508"/>
      <c r="Y1832" s="508"/>
      <c r="Z1832" s="508"/>
      <c r="AA1832" s="508"/>
      <c r="AB1832" s="508"/>
      <c r="AC1832" s="508"/>
      <c r="AD1832" s="508"/>
      <c r="AE1832" s="508"/>
      <c r="AF1832" s="508"/>
      <c r="AG1832" s="508"/>
      <c r="AH1832" s="508"/>
      <c r="AI1832" s="508"/>
      <c r="AJ1832" s="508"/>
      <c r="AK1832" s="509">
        <f t="shared" si="358"/>
        <v>0</v>
      </c>
      <c r="AL1832" s="509">
        <f t="shared" si="359"/>
        <v>1</v>
      </c>
      <c r="AM1832" s="746">
        <f>IF(Tableau5[[#This Row],[N° pièce]]="",0,(Tableau5[[#This Row],[hors TVA]]+(Tableau5[[#This Row],[hors TVA]]*Tableau5[[#This Row],[Taux TVA]])-(Tableau5[[#This Row],[hors TVA]]*Tableau5[[#This Row],[Taux TVA]]*Tableau5[[#This Row],[Régime TVA Récupération:]]))*Tableau5[[#This Row],[Type 1]])</f>
        <v>0</v>
      </c>
      <c r="AN1832" s="746">
        <f t="shared" si="360"/>
        <v>0</v>
      </c>
      <c r="AO1832" s="746">
        <f t="shared" si="361"/>
        <v>0</v>
      </c>
      <c r="AP1832" s="255">
        <f t="shared" si="362"/>
        <v>0</v>
      </c>
      <c r="AQ1832" s="506">
        <f t="shared" si="363"/>
        <v>0</v>
      </c>
      <c r="AR1832" s="671"/>
      <c r="AS1832" s="512"/>
      <c r="AT1832" s="513"/>
      <c r="AU1832" s="753"/>
      <c r="AV1832" s="484"/>
      <c r="AW1832" s="484"/>
      <c r="AX1832" s="484"/>
      <c r="AY1832" s="484"/>
      <c r="AZ1832" s="484"/>
    </row>
    <row r="1833" spans="1:52" ht="15" hidden="1">
      <c r="A1833" s="750"/>
      <c r="B1833" s="694"/>
      <c r="C1833" s="695"/>
      <c r="D1833" s="696"/>
      <c r="E1833" s="697"/>
      <c r="F1833" s="697"/>
      <c r="G1833" s="697"/>
      <c r="H1833" s="698">
        <v>0.21</v>
      </c>
      <c r="I1833" s="698">
        <v>1</v>
      </c>
      <c r="J1833" s="699"/>
      <c r="K1833" s="775">
        <f t="shared" si="356"/>
        <v>0</v>
      </c>
      <c r="L1833" s="508">
        <v>1</v>
      </c>
      <c r="M1833" s="508"/>
      <c r="N1833" s="745">
        <f t="shared" si="357"/>
        <v>1</v>
      </c>
      <c r="O1833" s="508"/>
      <c r="P1833" s="508"/>
      <c r="Q1833" s="508"/>
      <c r="R1833" s="508"/>
      <c r="S1833" s="508"/>
      <c r="T1833" s="508"/>
      <c r="U1833" s="508"/>
      <c r="V1833" s="508"/>
      <c r="W1833" s="508"/>
      <c r="X1833" s="508"/>
      <c r="Y1833" s="508"/>
      <c r="Z1833" s="508"/>
      <c r="AA1833" s="508"/>
      <c r="AB1833" s="508"/>
      <c r="AC1833" s="508"/>
      <c r="AD1833" s="508"/>
      <c r="AE1833" s="508"/>
      <c r="AF1833" s="508"/>
      <c r="AG1833" s="508"/>
      <c r="AH1833" s="508"/>
      <c r="AI1833" s="508"/>
      <c r="AJ1833" s="508"/>
      <c r="AK1833" s="509">
        <f t="shared" si="358"/>
        <v>0</v>
      </c>
      <c r="AL1833" s="509">
        <f t="shared" si="359"/>
        <v>1</v>
      </c>
      <c r="AM1833" s="746">
        <f>IF(Tableau5[[#This Row],[N° pièce]]="",0,(Tableau5[[#This Row],[hors TVA]]+(Tableau5[[#This Row],[hors TVA]]*Tableau5[[#This Row],[Taux TVA]])-(Tableau5[[#This Row],[hors TVA]]*Tableau5[[#This Row],[Taux TVA]]*Tableau5[[#This Row],[Régime TVA Récupération:]]))*Tableau5[[#This Row],[Type 1]])</f>
        <v>0</v>
      </c>
      <c r="AN1833" s="746">
        <f t="shared" si="360"/>
        <v>0</v>
      </c>
      <c r="AO1833" s="746">
        <f t="shared" si="361"/>
        <v>0</v>
      </c>
      <c r="AP1833" s="255">
        <f t="shared" si="362"/>
        <v>0</v>
      </c>
      <c r="AQ1833" s="506">
        <f t="shared" si="363"/>
        <v>0</v>
      </c>
      <c r="AR1833" s="671"/>
      <c r="AS1833" s="512"/>
      <c r="AT1833" s="513"/>
      <c r="AU1833" s="753"/>
      <c r="AV1833" s="484"/>
      <c r="AW1833" s="484"/>
      <c r="AX1833" s="484"/>
      <c r="AY1833" s="484"/>
      <c r="AZ1833" s="484"/>
    </row>
    <row r="1834" spans="1:52" ht="15" hidden="1">
      <c r="A1834" s="750"/>
      <c r="B1834" s="694"/>
      <c r="C1834" s="695"/>
      <c r="D1834" s="696"/>
      <c r="E1834" s="697"/>
      <c r="F1834" s="697"/>
      <c r="G1834" s="697"/>
      <c r="H1834" s="698">
        <v>0.21</v>
      </c>
      <c r="I1834" s="698">
        <v>1</v>
      </c>
      <c r="J1834" s="699"/>
      <c r="K1834" s="775">
        <f t="shared" si="356"/>
        <v>0</v>
      </c>
      <c r="L1834" s="508">
        <v>1</v>
      </c>
      <c r="M1834" s="508"/>
      <c r="N1834" s="745">
        <f t="shared" si="357"/>
        <v>1</v>
      </c>
      <c r="O1834" s="508"/>
      <c r="P1834" s="508"/>
      <c r="Q1834" s="508"/>
      <c r="R1834" s="508"/>
      <c r="S1834" s="508"/>
      <c r="T1834" s="508"/>
      <c r="U1834" s="508"/>
      <c r="V1834" s="508"/>
      <c r="W1834" s="508"/>
      <c r="X1834" s="508"/>
      <c r="Y1834" s="508"/>
      <c r="Z1834" s="508"/>
      <c r="AA1834" s="508"/>
      <c r="AB1834" s="508"/>
      <c r="AC1834" s="508"/>
      <c r="AD1834" s="508"/>
      <c r="AE1834" s="508"/>
      <c r="AF1834" s="508"/>
      <c r="AG1834" s="508"/>
      <c r="AH1834" s="508"/>
      <c r="AI1834" s="508"/>
      <c r="AJ1834" s="508"/>
      <c r="AK1834" s="509">
        <f t="shared" si="358"/>
        <v>0</v>
      </c>
      <c r="AL1834" s="509">
        <f t="shared" si="359"/>
        <v>1</v>
      </c>
      <c r="AM1834" s="746">
        <f>IF(Tableau5[[#This Row],[N° pièce]]="",0,(Tableau5[[#This Row],[hors TVA]]+(Tableau5[[#This Row],[hors TVA]]*Tableau5[[#This Row],[Taux TVA]])-(Tableau5[[#This Row],[hors TVA]]*Tableau5[[#This Row],[Taux TVA]]*Tableau5[[#This Row],[Régime TVA Récupération:]]))*Tableau5[[#This Row],[Type 1]])</f>
        <v>0</v>
      </c>
      <c r="AN1834" s="746">
        <f t="shared" si="360"/>
        <v>0</v>
      </c>
      <c r="AO1834" s="746">
        <f t="shared" si="361"/>
        <v>0</v>
      </c>
      <c r="AP1834" s="255">
        <f t="shared" si="362"/>
        <v>0</v>
      </c>
      <c r="AQ1834" s="506">
        <f t="shared" si="363"/>
        <v>0</v>
      </c>
      <c r="AR1834" s="671"/>
      <c r="AS1834" s="512"/>
      <c r="AT1834" s="513"/>
      <c r="AU1834" s="753"/>
      <c r="AV1834" s="484"/>
      <c r="AW1834" s="484"/>
      <c r="AX1834" s="484"/>
      <c r="AY1834" s="484"/>
      <c r="AZ1834" s="484"/>
    </row>
    <row r="1835" spans="1:52" ht="15" hidden="1">
      <c r="A1835" s="750"/>
      <c r="B1835" s="694"/>
      <c r="C1835" s="695"/>
      <c r="D1835" s="696"/>
      <c r="E1835" s="697"/>
      <c r="F1835" s="697"/>
      <c r="G1835" s="697"/>
      <c r="H1835" s="698">
        <v>0.21</v>
      </c>
      <c r="I1835" s="698">
        <v>1</v>
      </c>
      <c r="J1835" s="699"/>
      <c r="K1835" s="775">
        <f t="shared" si="356"/>
        <v>0</v>
      </c>
      <c r="L1835" s="508">
        <v>1</v>
      </c>
      <c r="M1835" s="508"/>
      <c r="N1835" s="745">
        <f t="shared" si="357"/>
        <v>1</v>
      </c>
      <c r="O1835" s="508"/>
      <c r="P1835" s="508"/>
      <c r="Q1835" s="508"/>
      <c r="R1835" s="508"/>
      <c r="S1835" s="508"/>
      <c r="T1835" s="508"/>
      <c r="U1835" s="508"/>
      <c r="V1835" s="508"/>
      <c r="W1835" s="508"/>
      <c r="X1835" s="508"/>
      <c r="Y1835" s="508"/>
      <c r="Z1835" s="508"/>
      <c r="AA1835" s="508"/>
      <c r="AB1835" s="508"/>
      <c r="AC1835" s="508"/>
      <c r="AD1835" s="508"/>
      <c r="AE1835" s="508"/>
      <c r="AF1835" s="508"/>
      <c r="AG1835" s="508"/>
      <c r="AH1835" s="508"/>
      <c r="AI1835" s="508"/>
      <c r="AJ1835" s="508"/>
      <c r="AK1835" s="509">
        <f t="shared" si="358"/>
        <v>0</v>
      </c>
      <c r="AL1835" s="509">
        <f t="shared" si="359"/>
        <v>1</v>
      </c>
      <c r="AM1835" s="746">
        <f>IF(Tableau5[[#This Row],[N° pièce]]="",0,(Tableau5[[#This Row],[hors TVA]]+(Tableau5[[#This Row],[hors TVA]]*Tableau5[[#This Row],[Taux TVA]])-(Tableau5[[#This Row],[hors TVA]]*Tableau5[[#This Row],[Taux TVA]]*Tableau5[[#This Row],[Régime TVA Récupération:]]))*Tableau5[[#This Row],[Type 1]])</f>
        <v>0</v>
      </c>
      <c r="AN1835" s="746">
        <f t="shared" si="360"/>
        <v>0</v>
      </c>
      <c r="AO1835" s="746">
        <f t="shared" si="361"/>
        <v>0</v>
      </c>
      <c r="AP1835" s="255">
        <f t="shared" si="362"/>
        <v>0</v>
      </c>
      <c r="AQ1835" s="506">
        <f t="shared" si="363"/>
        <v>0</v>
      </c>
      <c r="AR1835" s="671"/>
      <c r="AS1835" s="512"/>
      <c r="AT1835" s="513"/>
      <c r="AU1835" s="753"/>
      <c r="AV1835" s="484"/>
      <c r="AW1835" s="484"/>
      <c r="AX1835" s="484"/>
      <c r="AY1835" s="484"/>
      <c r="AZ1835" s="484"/>
    </row>
    <row r="1836" spans="1:52" ht="15" hidden="1">
      <c r="A1836" s="750"/>
      <c r="B1836" s="694"/>
      <c r="C1836" s="695"/>
      <c r="D1836" s="696"/>
      <c r="E1836" s="697"/>
      <c r="F1836" s="697"/>
      <c r="G1836" s="697"/>
      <c r="H1836" s="698">
        <v>0.21</v>
      </c>
      <c r="I1836" s="698">
        <v>1</v>
      </c>
      <c r="J1836" s="699"/>
      <c r="K1836" s="775">
        <f t="shared" si="356"/>
        <v>0</v>
      </c>
      <c r="L1836" s="508">
        <v>1</v>
      </c>
      <c r="M1836" s="508"/>
      <c r="N1836" s="745">
        <f t="shared" si="357"/>
        <v>1</v>
      </c>
      <c r="O1836" s="508"/>
      <c r="P1836" s="508"/>
      <c r="Q1836" s="508"/>
      <c r="R1836" s="508"/>
      <c r="S1836" s="508"/>
      <c r="T1836" s="508"/>
      <c r="U1836" s="508"/>
      <c r="V1836" s="508"/>
      <c r="W1836" s="508"/>
      <c r="X1836" s="508"/>
      <c r="Y1836" s="508"/>
      <c r="Z1836" s="508"/>
      <c r="AA1836" s="508"/>
      <c r="AB1836" s="508"/>
      <c r="AC1836" s="508"/>
      <c r="AD1836" s="508"/>
      <c r="AE1836" s="508"/>
      <c r="AF1836" s="508"/>
      <c r="AG1836" s="508"/>
      <c r="AH1836" s="508"/>
      <c r="AI1836" s="508"/>
      <c r="AJ1836" s="508"/>
      <c r="AK1836" s="509">
        <f t="shared" si="358"/>
        <v>0</v>
      </c>
      <c r="AL1836" s="509">
        <f t="shared" si="359"/>
        <v>1</v>
      </c>
      <c r="AM1836" s="746">
        <f>IF(Tableau5[[#This Row],[N° pièce]]="",0,(Tableau5[[#This Row],[hors TVA]]+(Tableau5[[#This Row],[hors TVA]]*Tableau5[[#This Row],[Taux TVA]])-(Tableau5[[#This Row],[hors TVA]]*Tableau5[[#This Row],[Taux TVA]]*Tableau5[[#This Row],[Régime TVA Récupération:]]))*Tableau5[[#This Row],[Type 1]])</f>
        <v>0</v>
      </c>
      <c r="AN1836" s="746">
        <f t="shared" si="360"/>
        <v>0</v>
      </c>
      <c r="AO1836" s="746">
        <f t="shared" si="361"/>
        <v>0</v>
      </c>
      <c r="AP1836" s="255">
        <f t="shared" si="362"/>
        <v>0</v>
      </c>
      <c r="AQ1836" s="506">
        <f t="shared" si="363"/>
        <v>0</v>
      </c>
      <c r="AR1836" s="671"/>
      <c r="AS1836" s="512"/>
      <c r="AT1836" s="513"/>
      <c r="AU1836" s="753"/>
      <c r="AV1836" s="484"/>
      <c r="AW1836" s="484"/>
      <c r="AX1836" s="484"/>
      <c r="AY1836" s="484"/>
      <c r="AZ1836" s="484"/>
    </row>
    <row r="1837" spans="1:52" ht="15" hidden="1">
      <c r="A1837" s="750"/>
      <c r="B1837" s="694"/>
      <c r="C1837" s="695"/>
      <c r="D1837" s="696"/>
      <c r="E1837" s="697"/>
      <c r="F1837" s="697"/>
      <c r="G1837" s="697"/>
      <c r="H1837" s="698">
        <v>0.21</v>
      </c>
      <c r="I1837" s="698">
        <v>1</v>
      </c>
      <c r="J1837" s="699"/>
      <c r="K1837" s="775">
        <f t="shared" si="356"/>
        <v>0</v>
      </c>
      <c r="L1837" s="508">
        <v>1</v>
      </c>
      <c r="M1837" s="508"/>
      <c r="N1837" s="745">
        <f t="shared" si="357"/>
        <v>1</v>
      </c>
      <c r="O1837" s="508"/>
      <c r="P1837" s="508"/>
      <c r="Q1837" s="508"/>
      <c r="R1837" s="508"/>
      <c r="S1837" s="508"/>
      <c r="T1837" s="508"/>
      <c r="U1837" s="508"/>
      <c r="V1837" s="508"/>
      <c r="W1837" s="508"/>
      <c r="X1837" s="508"/>
      <c r="Y1837" s="508"/>
      <c r="Z1837" s="508"/>
      <c r="AA1837" s="508"/>
      <c r="AB1837" s="508"/>
      <c r="AC1837" s="508"/>
      <c r="AD1837" s="508"/>
      <c r="AE1837" s="508"/>
      <c r="AF1837" s="508"/>
      <c r="AG1837" s="508"/>
      <c r="AH1837" s="508"/>
      <c r="AI1837" s="508"/>
      <c r="AJ1837" s="508"/>
      <c r="AK1837" s="509">
        <f t="shared" si="358"/>
        <v>0</v>
      </c>
      <c r="AL1837" s="509">
        <f t="shared" si="359"/>
        <v>1</v>
      </c>
      <c r="AM1837" s="746">
        <f>IF(Tableau5[[#This Row],[N° pièce]]="",0,(Tableau5[[#This Row],[hors TVA]]+(Tableau5[[#This Row],[hors TVA]]*Tableau5[[#This Row],[Taux TVA]])-(Tableau5[[#This Row],[hors TVA]]*Tableau5[[#This Row],[Taux TVA]]*Tableau5[[#This Row],[Régime TVA Récupération:]]))*Tableau5[[#This Row],[Type 1]])</f>
        <v>0</v>
      </c>
      <c r="AN1837" s="746">
        <f t="shared" si="360"/>
        <v>0</v>
      </c>
      <c r="AO1837" s="746">
        <f t="shared" si="361"/>
        <v>0</v>
      </c>
      <c r="AP1837" s="255">
        <f t="shared" si="362"/>
        <v>0</v>
      </c>
      <c r="AQ1837" s="506">
        <f t="shared" si="363"/>
        <v>0</v>
      </c>
      <c r="AR1837" s="671"/>
      <c r="AS1837" s="512"/>
      <c r="AT1837" s="513"/>
      <c r="AU1837" s="753"/>
      <c r="AV1837" s="484"/>
      <c r="AW1837" s="484"/>
      <c r="AX1837" s="484"/>
      <c r="AY1837" s="484"/>
      <c r="AZ1837" s="484"/>
    </row>
    <row r="1838" spans="1:52" ht="15" hidden="1">
      <c r="A1838" s="750"/>
      <c r="B1838" s="694"/>
      <c r="C1838" s="695"/>
      <c r="D1838" s="696"/>
      <c r="E1838" s="697"/>
      <c r="F1838" s="697"/>
      <c r="G1838" s="697"/>
      <c r="H1838" s="698">
        <v>0.21</v>
      </c>
      <c r="I1838" s="698">
        <v>1</v>
      </c>
      <c r="J1838" s="699"/>
      <c r="K1838" s="775">
        <f t="shared" si="356"/>
        <v>0</v>
      </c>
      <c r="L1838" s="508">
        <v>1</v>
      </c>
      <c r="M1838" s="508"/>
      <c r="N1838" s="745">
        <f t="shared" si="357"/>
        <v>1</v>
      </c>
      <c r="O1838" s="508"/>
      <c r="P1838" s="508"/>
      <c r="Q1838" s="508"/>
      <c r="R1838" s="508"/>
      <c r="S1838" s="508"/>
      <c r="T1838" s="508"/>
      <c r="U1838" s="508"/>
      <c r="V1838" s="508"/>
      <c r="W1838" s="508"/>
      <c r="X1838" s="508"/>
      <c r="Y1838" s="508"/>
      <c r="Z1838" s="508"/>
      <c r="AA1838" s="508"/>
      <c r="AB1838" s="508"/>
      <c r="AC1838" s="508"/>
      <c r="AD1838" s="508"/>
      <c r="AE1838" s="508"/>
      <c r="AF1838" s="508"/>
      <c r="AG1838" s="508"/>
      <c r="AH1838" s="508"/>
      <c r="AI1838" s="508"/>
      <c r="AJ1838" s="508"/>
      <c r="AK1838" s="509">
        <f t="shared" si="358"/>
        <v>0</v>
      </c>
      <c r="AL1838" s="509">
        <f t="shared" si="359"/>
        <v>1</v>
      </c>
      <c r="AM1838" s="746">
        <f>IF(Tableau5[[#This Row],[N° pièce]]="",0,(Tableau5[[#This Row],[hors TVA]]+(Tableau5[[#This Row],[hors TVA]]*Tableau5[[#This Row],[Taux TVA]])-(Tableau5[[#This Row],[hors TVA]]*Tableau5[[#This Row],[Taux TVA]]*Tableau5[[#This Row],[Régime TVA Récupération:]]))*Tableau5[[#This Row],[Type 1]])</f>
        <v>0</v>
      </c>
      <c r="AN1838" s="746">
        <f t="shared" si="360"/>
        <v>0</v>
      </c>
      <c r="AO1838" s="746">
        <f t="shared" si="361"/>
        <v>0</v>
      </c>
      <c r="AP1838" s="255">
        <f t="shared" si="362"/>
        <v>0</v>
      </c>
      <c r="AQ1838" s="506">
        <f t="shared" si="363"/>
        <v>0</v>
      </c>
      <c r="AR1838" s="671"/>
      <c r="AS1838" s="512"/>
      <c r="AT1838" s="513"/>
      <c r="AU1838" s="753"/>
      <c r="AV1838" s="484"/>
      <c r="AW1838" s="484"/>
      <c r="AX1838" s="484"/>
      <c r="AY1838" s="484"/>
      <c r="AZ1838" s="484"/>
    </row>
    <row r="1839" spans="1:52" ht="15" hidden="1">
      <c r="A1839" s="750"/>
      <c r="B1839" s="694"/>
      <c r="C1839" s="695"/>
      <c r="D1839" s="696"/>
      <c r="E1839" s="697"/>
      <c r="F1839" s="697"/>
      <c r="G1839" s="697"/>
      <c r="H1839" s="698">
        <v>0.21</v>
      </c>
      <c r="I1839" s="698">
        <v>1</v>
      </c>
      <c r="J1839" s="699"/>
      <c r="K1839" s="775">
        <f t="shared" si="356"/>
        <v>0</v>
      </c>
      <c r="L1839" s="508">
        <v>1</v>
      </c>
      <c r="M1839" s="508"/>
      <c r="N1839" s="745">
        <f t="shared" si="357"/>
        <v>1</v>
      </c>
      <c r="O1839" s="508"/>
      <c r="P1839" s="508"/>
      <c r="Q1839" s="508"/>
      <c r="R1839" s="508"/>
      <c r="S1839" s="508"/>
      <c r="T1839" s="508"/>
      <c r="U1839" s="508"/>
      <c r="V1839" s="508"/>
      <c r="W1839" s="508"/>
      <c r="X1839" s="508"/>
      <c r="Y1839" s="508"/>
      <c r="Z1839" s="508"/>
      <c r="AA1839" s="508"/>
      <c r="AB1839" s="508"/>
      <c r="AC1839" s="508"/>
      <c r="AD1839" s="508"/>
      <c r="AE1839" s="508"/>
      <c r="AF1839" s="508"/>
      <c r="AG1839" s="508"/>
      <c r="AH1839" s="508"/>
      <c r="AI1839" s="508"/>
      <c r="AJ1839" s="508"/>
      <c r="AK1839" s="509">
        <f t="shared" si="358"/>
        <v>0</v>
      </c>
      <c r="AL1839" s="509">
        <f t="shared" si="359"/>
        <v>1</v>
      </c>
      <c r="AM1839" s="746">
        <f>IF(Tableau5[[#This Row],[N° pièce]]="",0,(Tableau5[[#This Row],[hors TVA]]+(Tableau5[[#This Row],[hors TVA]]*Tableau5[[#This Row],[Taux TVA]])-(Tableau5[[#This Row],[hors TVA]]*Tableau5[[#This Row],[Taux TVA]]*Tableau5[[#This Row],[Régime TVA Récupération:]]))*Tableau5[[#This Row],[Type 1]])</f>
        <v>0</v>
      </c>
      <c r="AN1839" s="746">
        <f t="shared" si="360"/>
        <v>0</v>
      </c>
      <c r="AO1839" s="746">
        <f t="shared" si="361"/>
        <v>0</v>
      </c>
      <c r="AP1839" s="255">
        <f t="shared" si="362"/>
        <v>0</v>
      </c>
      <c r="AQ1839" s="506">
        <f t="shared" si="363"/>
        <v>0</v>
      </c>
      <c r="AR1839" s="671"/>
      <c r="AS1839" s="512"/>
      <c r="AT1839" s="513"/>
      <c r="AU1839" s="753"/>
      <c r="AV1839" s="484"/>
      <c r="AW1839" s="484"/>
      <c r="AX1839" s="484"/>
      <c r="AY1839" s="484"/>
      <c r="AZ1839" s="484"/>
    </row>
    <row r="1840" spans="1:52" ht="15" hidden="1">
      <c r="A1840" s="750"/>
      <c r="B1840" s="694"/>
      <c r="C1840" s="695"/>
      <c r="D1840" s="696"/>
      <c r="E1840" s="697"/>
      <c r="F1840" s="697"/>
      <c r="G1840" s="697"/>
      <c r="H1840" s="698">
        <v>0.21</v>
      </c>
      <c r="I1840" s="698">
        <v>1</v>
      </c>
      <c r="J1840" s="699"/>
      <c r="K1840" s="775">
        <f t="shared" si="356"/>
        <v>0</v>
      </c>
      <c r="L1840" s="508">
        <v>1</v>
      </c>
      <c r="M1840" s="508"/>
      <c r="N1840" s="745">
        <f t="shared" si="357"/>
        <v>1</v>
      </c>
      <c r="O1840" s="508"/>
      <c r="P1840" s="508"/>
      <c r="Q1840" s="508"/>
      <c r="R1840" s="508"/>
      <c r="S1840" s="508"/>
      <c r="T1840" s="508"/>
      <c r="U1840" s="508"/>
      <c r="V1840" s="508"/>
      <c r="W1840" s="508"/>
      <c r="X1840" s="508"/>
      <c r="Y1840" s="508"/>
      <c r="Z1840" s="508"/>
      <c r="AA1840" s="508"/>
      <c r="AB1840" s="508"/>
      <c r="AC1840" s="508"/>
      <c r="AD1840" s="508"/>
      <c r="AE1840" s="508"/>
      <c r="AF1840" s="508"/>
      <c r="AG1840" s="508"/>
      <c r="AH1840" s="508"/>
      <c r="AI1840" s="508"/>
      <c r="AJ1840" s="508"/>
      <c r="AK1840" s="509">
        <f t="shared" si="358"/>
        <v>0</v>
      </c>
      <c r="AL1840" s="509">
        <f t="shared" si="359"/>
        <v>1</v>
      </c>
      <c r="AM1840" s="746">
        <f>IF(Tableau5[[#This Row],[N° pièce]]="",0,(Tableau5[[#This Row],[hors TVA]]+(Tableau5[[#This Row],[hors TVA]]*Tableau5[[#This Row],[Taux TVA]])-(Tableau5[[#This Row],[hors TVA]]*Tableau5[[#This Row],[Taux TVA]]*Tableau5[[#This Row],[Régime TVA Récupération:]]))*Tableau5[[#This Row],[Type 1]])</f>
        <v>0</v>
      </c>
      <c r="AN1840" s="746">
        <f t="shared" si="360"/>
        <v>0</v>
      </c>
      <c r="AO1840" s="746">
        <f t="shared" si="361"/>
        <v>0</v>
      </c>
      <c r="AP1840" s="255">
        <f t="shared" si="362"/>
        <v>0</v>
      </c>
      <c r="AQ1840" s="506">
        <f t="shared" si="363"/>
        <v>0</v>
      </c>
      <c r="AR1840" s="671"/>
      <c r="AS1840" s="512"/>
      <c r="AT1840" s="513"/>
      <c r="AU1840" s="753"/>
      <c r="AV1840" s="484"/>
      <c r="AW1840" s="484"/>
      <c r="AX1840" s="484"/>
      <c r="AY1840" s="484"/>
      <c r="AZ1840" s="484"/>
    </row>
    <row r="1841" spans="1:52" ht="15" hidden="1">
      <c r="A1841" s="750"/>
      <c r="B1841" s="694"/>
      <c r="C1841" s="695"/>
      <c r="D1841" s="696"/>
      <c r="E1841" s="697"/>
      <c r="F1841" s="697"/>
      <c r="G1841" s="697"/>
      <c r="H1841" s="698">
        <v>0.21</v>
      </c>
      <c r="I1841" s="698">
        <v>1</v>
      </c>
      <c r="J1841" s="699"/>
      <c r="K1841" s="775">
        <f t="shared" si="356"/>
        <v>0</v>
      </c>
      <c r="L1841" s="508">
        <v>1</v>
      </c>
      <c r="M1841" s="508"/>
      <c r="N1841" s="745">
        <f t="shared" si="357"/>
        <v>1</v>
      </c>
      <c r="O1841" s="508"/>
      <c r="P1841" s="508"/>
      <c r="Q1841" s="508"/>
      <c r="R1841" s="508"/>
      <c r="S1841" s="508"/>
      <c r="T1841" s="508"/>
      <c r="U1841" s="508"/>
      <c r="V1841" s="508"/>
      <c r="W1841" s="508"/>
      <c r="X1841" s="508"/>
      <c r="Y1841" s="508"/>
      <c r="Z1841" s="508"/>
      <c r="AA1841" s="508"/>
      <c r="AB1841" s="508"/>
      <c r="AC1841" s="508"/>
      <c r="AD1841" s="508"/>
      <c r="AE1841" s="508"/>
      <c r="AF1841" s="508"/>
      <c r="AG1841" s="508"/>
      <c r="AH1841" s="508"/>
      <c r="AI1841" s="508"/>
      <c r="AJ1841" s="508"/>
      <c r="AK1841" s="509">
        <f t="shared" si="358"/>
        <v>0</v>
      </c>
      <c r="AL1841" s="509">
        <f t="shared" si="359"/>
        <v>1</v>
      </c>
      <c r="AM1841" s="746">
        <f>IF(Tableau5[[#This Row],[N° pièce]]="",0,(Tableau5[[#This Row],[hors TVA]]+(Tableau5[[#This Row],[hors TVA]]*Tableau5[[#This Row],[Taux TVA]])-(Tableau5[[#This Row],[hors TVA]]*Tableau5[[#This Row],[Taux TVA]]*Tableau5[[#This Row],[Régime TVA Récupération:]]))*Tableau5[[#This Row],[Type 1]])</f>
        <v>0</v>
      </c>
      <c r="AN1841" s="746">
        <f t="shared" si="360"/>
        <v>0</v>
      </c>
      <c r="AO1841" s="746">
        <f t="shared" si="361"/>
        <v>0</v>
      </c>
      <c r="AP1841" s="255">
        <f t="shared" si="362"/>
        <v>0</v>
      </c>
      <c r="AQ1841" s="506">
        <f t="shared" si="363"/>
        <v>0</v>
      </c>
      <c r="AR1841" s="671"/>
      <c r="AS1841" s="512"/>
      <c r="AT1841" s="513"/>
      <c r="AU1841" s="753"/>
      <c r="AV1841" s="484"/>
      <c r="AW1841" s="484"/>
      <c r="AX1841" s="484"/>
      <c r="AY1841" s="484"/>
      <c r="AZ1841" s="484"/>
    </row>
    <row r="1842" spans="1:52" ht="15" hidden="1">
      <c r="A1842" s="750"/>
      <c r="B1842" s="694"/>
      <c r="C1842" s="695"/>
      <c r="D1842" s="696"/>
      <c r="E1842" s="697"/>
      <c r="F1842" s="697"/>
      <c r="G1842" s="697"/>
      <c r="H1842" s="698">
        <v>0.21</v>
      </c>
      <c r="I1842" s="698">
        <v>1</v>
      </c>
      <c r="J1842" s="699"/>
      <c r="K1842" s="775">
        <f t="shared" si="356"/>
        <v>0</v>
      </c>
      <c r="L1842" s="508">
        <v>1</v>
      </c>
      <c r="M1842" s="508"/>
      <c r="N1842" s="745">
        <f t="shared" si="357"/>
        <v>1</v>
      </c>
      <c r="O1842" s="508"/>
      <c r="P1842" s="508"/>
      <c r="Q1842" s="508"/>
      <c r="R1842" s="508"/>
      <c r="S1842" s="508"/>
      <c r="T1842" s="508"/>
      <c r="U1842" s="508"/>
      <c r="V1842" s="508"/>
      <c r="W1842" s="508"/>
      <c r="X1842" s="508"/>
      <c r="Y1842" s="508"/>
      <c r="Z1842" s="508"/>
      <c r="AA1842" s="508"/>
      <c r="AB1842" s="508"/>
      <c r="AC1842" s="508"/>
      <c r="AD1842" s="508"/>
      <c r="AE1842" s="508"/>
      <c r="AF1842" s="508"/>
      <c r="AG1842" s="508"/>
      <c r="AH1842" s="508"/>
      <c r="AI1842" s="508"/>
      <c r="AJ1842" s="508"/>
      <c r="AK1842" s="509">
        <f t="shared" si="358"/>
        <v>0</v>
      </c>
      <c r="AL1842" s="509">
        <f t="shared" si="359"/>
        <v>1</v>
      </c>
      <c r="AM1842" s="746">
        <f>IF(Tableau5[[#This Row],[N° pièce]]="",0,(Tableau5[[#This Row],[hors TVA]]+(Tableau5[[#This Row],[hors TVA]]*Tableau5[[#This Row],[Taux TVA]])-(Tableau5[[#This Row],[hors TVA]]*Tableau5[[#This Row],[Taux TVA]]*Tableau5[[#This Row],[Régime TVA Récupération:]]))*Tableau5[[#This Row],[Type 1]])</f>
        <v>0</v>
      </c>
      <c r="AN1842" s="746">
        <f t="shared" si="360"/>
        <v>0</v>
      </c>
      <c r="AO1842" s="746">
        <f t="shared" si="361"/>
        <v>0</v>
      </c>
      <c r="AP1842" s="255">
        <f t="shared" si="362"/>
        <v>0</v>
      </c>
      <c r="AQ1842" s="506">
        <f t="shared" si="363"/>
        <v>0</v>
      </c>
      <c r="AR1842" s="671"/>
      <c r="AS1842" s="512"/>
      <c r="AT1842" s="513"/>
      <c r="AU1842" s="753"/>
      <c r="AV1842" s="484"/>
      <c r="AW1842" s="484"/>
      <c r="AX1842" s="484"/>
      <c r="AY1842" s="484"/>
      <c r="AZ1842" s="484"/>
    </row>
    <row r="1843" spans="1:52" ht="15" hidden="1">
      <c r="A1843" s="750"/>
      <c r="B1843" s="694"/>
      <c r="C1843" s="695"/>
      <c r="D1843" s="696"/>
      <c r="E1843" s="697"/>
      <c r="F1843" s="697"/>
      <c r="G1843" s="697"/>
      <c r="H1843" s="698">
        <v>0.21</v>
      </c>
      <c r="I1843" s="698">
        <v>1</v>
      </c>
      <c r="J1843" s="699"/>
      <c r="K1843" s="775">
        <f t="shared" si="356"/>
        <v>0</v>
      </c>
      <c r="L1843" s="508">
        <v>1</v>
      </c>
      <c r="M1843" s="508"/>
      <c r="N1843" s="745">
        <f t="shared" si="357"/>
        <v>1</v>
      </c>
      <c r="O1843" s="508"/>
      <c r="P1843" s="508"/>
      <c r="Q1843" s="508"/>
      <c r="R1843" s="508"/>
      <c r="S1843" s="508"/>
      <c r="T1843" s="508"/>
      <c r="U1843" s="508"/>
      <c r="V1843" s="508"/>
      <c r="W1843" s="508"/>
      <c r="X1843" s="508"/>
      <c r="Y1843" s="508"/>
      <c r="Z1843" s="508"/>
      <c r="AA1843" s="508"/>
      <c r="AB1843" s="508"/>
      <c r="AC1843" s="508"/>
      <c r="AD1843" s="508"/>
      <c r="AE1843" s="508"/>
      <c r="AF1843" s="508"/>
      <c r="AG1843" s="508"/>
      <c r="AH1843" s="508"/>
      <c r="AI1843" s="508"/>
      <c r="AJ1843" s="508"/>
      <c r="AK1843" s="509">
        <f t="shared" si="358"/>
        <v>0</v>
      </c>
      <c r="AL1843" s="509">
        <f t="shared" si="359"/>
        <v>1</v>
      </c>
      <c r="AM1843" s="746">
        <f>IF(Tableau5[[#This Row],[N° pièce]]="",0,(Tableau5[[#This Row],[hors TVA]]+(Tableau5[[#This Row],[hors TVA]]*Tableau5[[#This Row],[Taux TVA]])-(Tableau5[[#This Row],[hors TVA]]*Tableau5[[#This Row],[Taux TVA]]*Tableau5[[#This Row],[Régime TVA Récupération:]]))*Tableau5[[#This Row],[Type 1]])</f>
        <v>0</v>
      </c>
      <c r="AN1843" s="746">
        <f t="shared" si="360"/>
        <v>0</v>
      </c>
      <c r="AO1843" s="746">
        <f t="shared" si="361"/>
        <v>0</v>
      </c>
      <c r="AP1843" s="255">
        <f t="shared" si="362"/>
        <v>0</v>
      </c>
      <c r="AQ1843" s="506">
        <f t="shared" si="363"/>
        <v>0</v>
      </c>
      <c r="AR1843" s="671"/>
      <c r="AS1843" s="512"/>
      <c r="AT1843" s="513"/>
      <c r="AU1843" s="753"/>
      <c r="AV1843" s="484"/>
      <c r="AW1843" s="484"/>
      <c r="AX1843" s="484"/>
      <c r="AY1843" s="484"/>
      <c r="AZ1843" s="484"/>
    </row>
    <row r="1844" spans="1:52" ht="15" hidden="1">
      <c r="A1844" s="750"/>
      <c r="B1844" s="694"/>
      <c r="C1844" s="695"/>
      <c r="D1844" s="696"/>
      <c r="E1844" s="697"/>
      <c r="F1844" s="697"/>
      <c r="G1844" s="697"/>
      <c r="H1844" s="698">
        <v>0.21</v>
      </c>
      <c r="I1844" s="698">
        <v>1</v>
      </c>
      <c r="J1844" s="699"/>
      <c r="K1844" s="775">
        <f t="shared" si="356"/>
        <v>0</v>
      </c>
      <c r="L1844" s="508">
        <v>1</v>
      </c>
      <c r="M1844" s="508"/>
      <c r="N1844" s="745">
        <f t="shared" si="357"/>
        <v>1</v>
      </c>
      <c r="O1844" s="508"/>
      <c r="P1844" s="508"/>
      <c r="Q1844" s="508"/>
      <c r="R1844" s="508"/>
      <c r="S1844" s="508"/>
      <c r="T1844" s="508"/>
      <c r="U1844" s="508"/>
      <c r="V1844" s="508"/>
      <c r="W1844" s="508"/>
      <c r="X1844" s="508"/>
      <c r="Y1844" s="508"/>
      <c r="Z1844" s="508"/>
      <c r="AA1844" s="508"/>
      <c r="AB1844" s="508"/>
      <c r="AC1844" s="508"/>
      <c r="AD1844" s="508"/>
      <c r="AE1844" s="508"/>
      <c r="AF1844" s="508"/>
      <c r="AG1844" s="508"/>
      <c r="AH1844" s="508"/>
      <c r="AI1844" s="508"/>
      <c r="AJ1844" s="508"/>
      <c r="AK1844" s="509">
        <f t="shared" si="358"/>
        <v>0</v>
      </c>
      <c r="AL1844" s="509">
        <f t="shared" si="359"/>
        <v>1</v>
      </c>
      <c r="AM1844" s="746">
        <f>IF(Tableau5[[#This Row],[N° pièce]]="",0,(Tableau5[[#This Row],[hors TVA]]+(Tableau5[[#This Row],[hors TVA]]*Tableau5[[#This Row],[Taux TVA]])-(Tableau5[[#This Row],[hors TVA]]*Tableau5[[#This Row],[Taux TVA]]*Tableau5[[#This Row],[Régime TVA Récupération:]]))*Tableau5[[#This Row],[Type 1]])</f>
        <v>0</v>
      </c>
      <c r="AN1844" s="746">
        <f t="shared" si="360"/>
        <v>0</v>
      </c>
      <c r="AO1844" s="746">
        <f t="shared" si="361"/>
        <v>0</v>
      </c>
      <c r="AP1844" s="255">
        <f t="shared" si="362"/>
        <v>0</v>
      </c>
      <c r="AQ1844" s="506">
        <f t="shared" si="363"/>
        <v>0</v>
      </c>
      <c r="AR1844" s="671"/>
      <c r="AS1844" s="512"/>
      <c r="AT1844" s="513"/>
      <c r="AU1844" s="753"/>
      <c r="AV1844" s="484"/>
      <c r="AW1844" s="484"/>
      <c r="AX1844" s="484"/>
      <c r="AY1844" s="484"/>
      <c r="AZ1844" s="484"/>
    </row>
    <row r="1845" spans="1:52" ht="15" hidden="1">
      <c r="A1845" s="750"/>
      <c r="B1845" s="694"/>
      <c r="C1845" s="695"/>
      <c r="D1845" s="696"/>
      <c r="E1845" s="697"/>
      <c r="F1845" s="697"/>
      <c r="G1845" s="697"/>
      <c r="H1845" s="698">
        <v>0.21</v>
      </c>
      <c r="I1845" s="698">
        <v>1</v>
      </c>
      <c r="J1845" s="699"/>
      <c r="K1845" s="775">
        <f t="shared" si="356"/>
        <v>0</v>
      </c>
      <c r="L1845" s="508">
        <v>1</v>
      </c>
      <c r="M1845" s="508"/>
      <c r="N1845" s="745">
        <f t="shared" si="357"/>
        <v>1</v>
      </c>
      <c r="O1845" s="508"/>
      <c r="P1845" s="508"/>
      <c r="Q1845" s="508"/>
      <c r="R1845" s="508"/>
      <c r="S1845" s="508"/>
      <c r="T1845" s="508"/>
      <c r="U1845" s="508"/>
      <c r="V1845" s="508"/>
      <c r="W1845" s="508"/>
      <c r="X1845" s="508"/>
      <c r="Y1845" s="508"/>
      <c r="Z1845" s="508"/>
      <c r="AA1845" s="508"/>
      <c r="AB1845" s="508"/>
      <c r="AC1845" s="508"/>
      <c r="AD1845" s="508"/>
      <c r="AE1845" s="508"/>
      <c r="AF1845" s="508"/>
      <c r="AG1845" s="508"/>
      <c r="AH1845" s="508"/>
      <c r="AI1845" s="508"/>
      <c r="AJ1845" s="508"/>
      <c r="AK1845" s="509">
        <f t="shared" si="358"/>
        <v>0</v>
      </c>
      <c r="AL1845" s="509">
        <f t="shared" si="359"/>
        <v>1</v>
      </c>
      <c r="AM1845" s="746">
        <f>IF(Tableau5[[#This Row],[N° pièce]]="",0,(Tableau5[[#This Row],[hors TVA]]+(Tableau5[[#This Row],[hors TVA]]*Tableau5[[#This Row],[Taux TVA]])-(Tableau5[[#This Row],[hors TVA]]*Tableau5[[#This Row],[Taux TVA]]*Tableau5[[#This Row],[Régime TVA Récupération:]]))*Tableau5[[#This Row],[Type 1]])</f>
        <v>0</v>
      </c>
      <c r="AN1845" s="746">
        <f t="shared" si="360"/>
        <v>0</v>
      </c>
      <c r="AO1845" s="746">
        <f t="shared" si="361"/>
        <v>0</v>
      </c>
      <c r="AP1845" s="255">
        <f t="shared" si="362"/>
        <v>0</v>
      </c>
      <c r="AQ1845" s="506">
        <f t="shared" si="363"/>
        <v>0</v>
      </c>
      <c r="AR1845" s="671"/>
      <c r="AS1845" s="512"/>
      <c r="AT1845" s="513"/>
      <c r="AU1845" s="753"/>
      <c r="AV1845" s="484"/>
      <c r="AW1845" s="484"/>
      <c r="AX1845" s="484"/>
      <c r="AY1845" s="484"/>
      <c r="AZ1845" s="484"/>
    </row>
    <row r="1846" spans="1:52" ht="15" hidden="1">
      <c r="A1846" s="750"/>
      <c r="B1846" s="694"/>
      <c r="C1846" s="695"/>
      <c r="D1846" s="696"/>
      <c r="E1846" s="697"/>
      <c r="F1846" s="697"/>
      <c r="G1846" s="697"/>
      <c r="H1846" s="698">
        <v>0.21</v>
      </c>
      <c r="I1846" s="698">
        <v>1</v>
      </c>
      <c r="J1846" s="699"/>
      <c r="K1846" s="775">
        <f t="shared" si="356"/>
        <v>0</v>
      </c>
      <c r="L1846" s="508">
        <v>1</v>
      </c>
      <c r="M1846" s="508"/>
      <c r="N1846" s="745">
        <f t="shared" si="357"/>
        <v>1</v>
      </c>
      <c r="O1846" s="508"/>
      <c r="P1846" s="508"/>
      <c r="Q1846" s="508"/>
      <c r="R1846" s="508"/>
      <c r="S1846" s="508"/>
      <c r="T1846" s="508"/>
      <c r="U1846" s="508"/>
      <c r="V1846" s="508"/>
      <c r="W1846" s="508"/>
      <c r="X1846" s="508"/>
      <c r="Y1846" s="508"/>
      <c r="Z1846" s="508"/>
      <c r="AA1846" s="508"/>
      <c r="AB1846" s="508"/>
      <c r="AC1846" s="508"/>
      <c r="AD1846" s="508"/>
      <c r="AE1846" s="508"/>
      <c r="AF1846" s="508"/>
      <c r="AG1846" s="508"/>
      <c r="AH1846" s="508"/>
      <c r="AI1846" s="508"/>
      <c r="AJ1846" s="508"/>
      <c r="AK1846" s="509">
        <f t="shared" si="358"/>
        <v>0</v>
      </c>
      <c r="AL1846" s="509">
        <f t="shared" si="359"/>
        <v>1</v>
      </c>
      <c r="AM1846" s="746">
        <f>IF(Tableau5[[#This Row],[N° pièce]]="",0,(Tableau5[[#This Row],[hors TVA]]+(Tableau5[[#This Row],[hors TVA]]*Tableau5[[#This Row],[Taux TVA]])-(Tableau5[[#This Row],[hors TVA]]*Tableau5[[#This Row],[Taux TVA]]*Tableau5[[#This Row],[Régime TVA Récupération:]]))*Tableau5[[#This Row],[Type 1]])</f>
        <v>0</v>
      </c>
      <c r="AN1846" s="746">
        <f t="shared" si="360"/>
        <v>0</v>
      </c>
      <c r="AO1846" s="746">
        <f t="shared" si="361"/>
        <v>0</v>
      </c>
      <c r="AP1846" s="255">
        <f t="shared" si="362"/>
        <v>0</v>
      </c>
      <c r="AQ1846" s="506">
        <f t="shared" si="363"/>
        <v>0</v>
      </c>
      <c r="AR1846" s="671"/>
      <c r="AS1846" s="512"/>
      <c r="AT1846" s="513"/>
      <c r="AU1846" s="753"/>
      <c r="AV1846" s="484"/>
      <c r="AW1846" s="484"/>
      <c r="AX1846" s="484"/>
      <c r="AY1846" s="484"/>
      <c r="AZ1846" s="484"/>
    </row>
    <row r="1847" spans="1:52" ht="15" hidden="1">
      <c r="A1847" s="750"/>
      <c r="B1847" s="694"/>
      <c r="C1847" s="695"/>
      <c r="D1847" s="696"/>
      <c r="E1847" s="697"/>
      <c r="F1847" s="697"/>
      <c r="G1847" s="697"/>
      <c r="H1847" s="698">
        <v>0.21</v>
      </c>
      <c r="I1847" s="698">
        <v>1</v>
      </c>
      <c r="J1847" s="699"/>
      <c r="K1847" s="775">
        <f t="shared" si="356"/>
        <v>0</v>
      </c>
      <c r="L1847" s="508">
        <v>1</v>
      </c>
      <c r="M1847" s="508"/>
      <c r="N1847" s="745">
        <f t="shared" si="357"/>
        <v>1</v>
      </c>
      <c r="O1847" s="508"/>
      <c r="P1847" s="508"/>
      <c r="Q1847" s="508"/>
      <c r="R1847" s="508"/>
      <c r="S1847" s="508"/>
      <c r="T1847" s="508"/>
      <c r="U1847" s="508"/>
      <c r="V1847" s="508"/>
      <c r="W1847" s="508"/>
      <c r="X1847" s="508"/>
      <c r="Y1847" s="508"/>
      <c r="Z1847" s="508"/>
      <c r="AA1847" s="508"/>
      <c r="AB1847" s="508"/>
      <c r="AC1847" s="508"/>
      <c r="AD1847" s="508"/>
      <c r="AE1847" s="508"/>
      <c r="AF1847" s="508"/>
      <c r="AG1847" s="508"/>
      <c r="AH1847" s="508"/>
      <c r="AI1847" s="508"/>
      <c r="AJ1847" s="508"/>
      <c r="AK1847" s="509">
        <f t="shared" si="358"/>
        <v>0</v>
      </c>
      <c r="AL1847" s="509">
        <f t="shared" si="359"/>
        <v>1</v>
      </c>
      <c r="AM1847" s="746">
        <f>IF(Tableau5[[#This Row],[N° pièce]]="",0,(Tableau5[[#This Row],[hors TVA]]+(Tableau5[[#This Row],[hors TVA]]*Tableau5[[#This Row],[Taux TVA]])-(Tableau5[[#This Row],[hors TVA]]*Tableau5[[#This Row],[Taux TVA]]*Tableau5[[#This Row],[Régime TVA Récupération:]]))*Tableau5[[#This Row],[Type 1]])</f>
        <v>0</v>
      </c>
      <c r="AN1847" s="746">
        <f t="shared" si="360"/>
        <v>0</v>
      </c>
      <c r="AO1847" s="746">
        <f t="shared" si="361"/>
        <v>0</v>
      </c>
      <c r="AP1847" s="255">
        <f t="shared" si="362"/>
        <v>0</v>
      </c>
      <c r="AQ1847" s="506">
        <f t="shared" si="363"/>
        <v>0</v>
      </c>
      <c r="AR1847" s="671"/>
      <c r="AS1847" s="512"/>
      <c r="AT1847" s="513"/>
      <c r="AU1847" s="753"/>
      <c r="AV1847" s="484"/>
      <c r="AW1847" s="484"/>
      <c r="AX1847" s="484"/>
      <c r="AY1847" s="484"/>
      <c r="AZ1847" s="484"/>
    </row>
    <row r="1848" spans="1:52" ht="15" hidden="1">
      <c r="A1848" s="750"/>
      <c r="B1848" s="694"/>
      <c r="C1848" s="695"/>
      <c r="D1848" s="696"/>
      <c r="E1848" s="697"/>
      <c r="F1848" s="697"/>
      <c r="G1848" s="697"/>
      <c r="H1848" s="698">
        <v>0.21</v>
      </c>
      <c r="I1848" s="698">
        <v>1</v>
      </c>
      <c r="J1848" s="699"/>
      <c r="K1848" s="775">
        <f t="shared" si="356"/>
        <v>0</v>
      </c>
      <c r="L1848" s="508">
        <v>1</v>
      </c>
      <c r="M1848" s="508"/>
      <c r="N1848" s="745">
        <f t="shared" si="357"/>
        <v>1</v>
      </c>
      <c r="O1848" s="508"/>
      <c r="P1848" s="508"/>
      <c r="Q1848" s="508"/>
      <c r="R1848" s="508"/>
      <c r="S1848" s="508"/>
      <c r="T1848" s="508"/>
      <c r="U1848" s="508"/>
      <c r="V1848" s="508"/>
      <c r="W1848" s="508"/>
      <c r="X1848" s="508"/>
      <c r="Y1848" s="508"/>
      <c r="Z1848" s="508"/>
      <c r="AA1848" s="508"/>
      <c r="AB1848" s="508"/>
      <c r="AC1848" s="508"/>
      <c r="AD1848" s="508"/>
      <c r="AE1848" s="508"/>
      <c r="AF1848" s="508"/>
      <c r="AG1848" s="508"/>
      <c r="AH1848" s="508"/>
      <c r="AI1848" s="508"/>
      <c r="AJ1848" s="508"/>
      <c r="AK1848" s="509">
        <f t="shared" si="358"/>
        <v>0</v>
      </c>
      <c r="AL1848" s="509">
        <f t="shared" si="359"/>
        <v>1</v>
      </c>
      <c r="AM1848" s="746">
        <f>IF(Tableau5[[#This Row],[N° pièce]]="",0,(Tableau5[[#This Row],[hors TVA]]+(Tableau5[[#This Row],[hors TVA]]*Tableau5[[#This Row],[Taux TVA]])-(Tableau5[[#This Row],[hors TVA]]*Tableau5[[#This Row],[Taux TVA]]*Tableau5[[#This Row],[Régime TVA Récupération:]]))*Tableau5[[#This Row],[Type 1]])</f>
        <v>0</v>
      </c>
      <c r="AN1848" s="746">
        <f t="shared" si="360"/>
        <v>0</v>
      </c>
      <c r="AO1848" s="746">
        <f t="shared" si="361"/>
        <v>0</v>
      </c>
      <c r="AP1848" s="255">
        <f t="shared" si="362"/>
        <v>0</v>
      </c>
      <c r="AQ1848" s="506">
        <f t="shared" si="363"/>
        <v>0</v>
      </c>
      <c r="AR1848" s="671"/>
      <c r="AS1848" s="512"/>
      <c r="AT1848" s="513"/>
      <c r="AU1848" s="753"/>
      <c r="AV1848" s="484"/>
      <c r="AW1848" s="484"/>
      <c r="AX1848" s="484"/>
      <c r="AY1848" s="484"/>
      <c r="AZ1848" s="484"/>
    </row>
    <row r="1849" spans="1:52" ht="15" hidden="1">
      <c r="A1849" s="750"/>
      <c r="B1849" s="694"/>
      <c r="C1849" s="695"/>
      <c r="D1849" s="696"/>
      <c r="E1849" s="697"/>
      <c r="F1849" s="697"/>
      <c r="G1849" s="697"/>
      <c r="H1849" s="698">
        <v>0.21</v>
      </c>
      <c r="I1849" s="698">
        <v>1</v>
      </c>
      <c r="J1849" s="699"/>
      <c r="K1849" s="775">
        <f t="shared" si="356"/>
        <v>0</v>
      </c>
      <c r="L1849" s="508">
        <v>1</v>
      </c>
      <c r="M1849" s="508"/>
      <c r="N1849" s="745">
        <f t="shared" si="357"/>
        <v>1</v>
      </c>
      <c r="O1849" s="508"/>
      <c r="P1849" s="508"/>
      <c r="Q1849" s="508"/>
      <c r="R1849" s="508"/>
      <c r="S1849" s="508"/>
      <c r="T1849" s="508"/>
      <c r="U1849" s="508"/>
      <c r="V1849" s="508"/>
      <c r="W1849" s="508"/>
      <c r="X1849" s="508"/>
      <c r="Y1849" s="508"/>
      <c r="Z1849" s="508"/>
      <c r="AA1849" s="508"/>
      <c r="AB1849" s="508"/>
      <c r="AC1849" s="508"/>
      <c r="AD1849" s="508"/>
      <c r="AE1849" s="508"/>
      <c r="AF1849" s="508"/>
      <c r="AG1849" s="508"/>
      <c r="AH1849" s="508"/>
      <c r="AI1849" s="508"/>
      <c r="AJ1849" s="508"/>
      <c r="AK1849" s="509">
        <f t="shared" si="358"/>
        <v>0</v>
      </c>
      <c r="AL1849" s="509">
        <f t="shared" si="359"/>
        <v>1</v>
      </c>
      <c r="AM1849" s="746">
        <f>IF(Tableau5[[#This Row],[N° pièce]]="",0,(Tableau5[[#This Row],[hors TVA]]+(Tableau5[[#This Row],[hors TVA]]*Tableau5[[#This Row],[Taux TVA]])-(Tableau5[[#This Row],[hors TVA]]*Tableau5[[#This Row],[Taux TVA]]*Tableau5[[#This Row],[Régime TVA Récupération:]]))*Tableau5[[#This Row],[Type 1]])</f>
        <v>0</v>
      </c>
      <c r="AN1849" s="746">
        <f t="shared" si="360"/>
        <v>0</v>
      </c>
      <c r="AO1849" s="746">
        <f t="shared" si="361"/>
        <v>0</v>
      </c>
      <c r="AP1849" s="255">
        <f t="shared" si="362"/>
        <v>0</v>
      </c>
      <c r="AQ1849" s="506">
        <f t="shared" si="363"/>
        <v>0</v>
      </c>
      <c r="AR1849" s="671"/>
      <c r="AS1849" s="512"/>
      <c r="AT1849" s="513"/>
      <c r="AU1849" s="753"/>
      <c r="AV1849" s="484"/>
      <c r="AW1849" s="484"/>
      <c r="AX1849" s="484"/>
      <c r="AY1849" s="484"/>
      <c r="AZ1849" s="484"/>
    </row>
    <row r="1850" spans="1:52" ht="15" hidden="1">
      <c r="A1850" s="750"/>
      <c r="B1850" s="694"/>
      <c r="C1850" s="695"/>
      <c r="D1850" s="696"/>
      <c r="E1850" s="697"/>
      <c r="F1850" s="697"/>
      <c r="G1850" s="697"/>
      <c r="H1850" s="698">
        <v>0.21</v>
      </c>
      <c r="I1850" s="698">
        <v>1</v>
      </c>
      <c r="J1850" s="699"/>
      <c r="K1850" s="775">
        <f t="shared" si="356"/>
        <v>0</v>
      </c>
      <c r="L1850" s="508">
        <v>1</v>
      </c>
      <c r="M1850" s="508"/>
      <c r="N1850" s="745">
        <f t="shared" si="357"/>
        <v>1</v>
      </c>
      <c r="O1850" s="508"/>
      <c r="P1850" s="508"/>
      <c r="Q1850" s="508"/>
      <c r="R1850" s="508"/>
      <c r="S1850" s="508"/>
      <c r="T1850" s="508"/>
      <c r="U1850" s="508"/>
      <c r="V1850" s="508"/>
      <c r="W1850" s="508"/>
      <c r="X1850" s="508"/>
      <c r="Y1850" s="508"/>
      <c r="Z1850" s="508"/>
      <c r="AA1850" s="508"/>
      <c r="AB1850" s="508"/>
      <c r="AC1850" s="508"/>
      <c r="AD1850" s="508"/>
      <c r="AE1850" s="508"/>
      <c r="AF1850" s="508"/>
      <c r="AG1850" s="508"/>
      <c r="AH1850" s="508"/>
      <c r="AI1850" s="508"/>
      <c r="AJ1850" s="508"/>
      <c r="AK1850" s="509">
        <f t="shared" si="358"/>
        <v>0</v>
      </c>
      <c r="AL1850" s="509">
        <f t="shared" si="359"/>
        <v>1</v>
      </c>
      <c r="AM1850" s="746">
        <f>IF(Tableau5[[#This Row],[N° pièce]]="",0,(Tableau5[[#This Row],[hors TVA]]+(Tableau5[[#This Row],[hors TVA]]*Tableau5[[#This Row],[Taux TVA]])-(Tableau5[[#This Row],[hors TVA]]*Tableau5[[#This Row],[Taux TVA]]*Tableau5[[#This Row],[Régime TVA Récupération:]]))*Tableau5[[#This Row],[Type 1]])</f>
        <v>0</v>
      </c>
      <c r="AN1850" s="746">
        <f t="shared" si="360"/>
        <v>0</v>
      </c>
      <c r="AO1850" s="746">
        <f t="shared" si="361"/>
        <v>0</v>
      </c>
      <c r="AP1850" s="255">
        <f t="shared" si="362"/>
        <v>0</v>
      </c>
      <c r="AQ1850" s="506">
        <f t="shared" si="363"/>
        <v>0</v>
      </c>
      <c r="AR1850" s="671"/>
      <c r="AS1850" s="512"/>
      <c r="AT1850" s="513"/>
      <c r="AU1850" s="753"/>
      <c r="AV1850" s="484"/>
      <c r="AW1850" s="484"/>
      <c r="AX1850" s="484"/>
      <c r="AY1850" s="484"/>
      <c r="AZ1850" s="484"/>
    </row>
    <row r="1851" spans="1:52" ht="15" hidden="1">
      <c r="A1851" s="750"/>
      <c r="B1851" s="694"/>
      <c r="C1851" s="695"/>
      <c r="D1851" s="696"/>
      <c r="E1851" s="697"/>
      <c r="F1851" s="697"/>
      <c r="G1851" s="697"/>
      <c r="H1851" s="698">
        <v>0.21</v>
      </c>
      <c r="I1851" s="698">
        <v>1</v>
      </c>
      <c r="J1851" s="699"/>
      <c r="K1851" s="775">
        <f t="shared" si="356"/>
        <v>0</v>
      </c>
      <c r="L1851" s="508">
        <v>1</v>
      </c>
      <c r="M1851" s="508"/>
      <c r="N1851" s="745">
        <f t="shared" si="357"/>
        <v>1</v>
      </c>
      <c r="O1851" s="508"/>
      <c r="P1851" s="508"/>
      <c r="Q1851" s="508"/>
      <c r="R1851" s="508"/>
      <c r="S1851" s="508"/>
      <c r="T1851" s="508"/>
      <c r="U1851" s="508"/>
      <c r="V1851" s="508"/>
      <c r="W1851" s="508"/>
      <c r="X1851" s="508"/>
      <c r="Y1851" s="508"/>
      <c r="Z1851" s="508"/>
      <c r="AA1851" s="508"/>
      <c r="AB1851" s="508"/>
      <c r="AC1851" s="508"/>
      <c r="AD1851" s="508"/>
      <c r="AE1851" s="508"/>
      <c r="AF1851" s="508"/>
      <c r="AG1851" s="508"/>
      <c r="AH1851" s="508"/>
      <c r="AI1851" s="508"/>
      <c r="AJ1851" s="508"/>
      <c r="AK1851" s="509">
        <f t="shared" si="358"/>
        <v>0</v>
      </c>
      <c r="AL1851" s="509">
        <f t="shared" si="359"/>
        <v>1</v>
      </c>
      <c r="AM1851" s="746">
        <f>IF(Tableau5[[#This Row],[N° pièce]]="",0,(Tableau5[[#This Row],[hors TVA]]+(Tableau5[[#This Row],[hors TVA]]*Tableau5[[#This Row],[Taux TVA]])-(Tableau5[[#This Row],[hors TVA]]*Tableau5[[#This Row],[Taux TVA]]*Tableau5[[#This Row],[Régime TVA Récupération:]]))*Tableau5[[#This Row],[Type 1]])</f>
        <v>0</v>
      </c>
      <c r="AN1851" s="746">
        <f t="shared" si="360"/>
        <v>0</v>
      </c>
      <c r="AO1851" s="746">
        <f t="shared" si="361"/>
        <v>0</v>
      </c>
      <c r="AP1851" s="255">
        <f t="shared" si="362"/>
        <v>0</v>
      </c>
      <c r="AQ1851" s="506">
        <f t="shared" si="363"/>
        <v>0</v>
      </c>
      <c r="AR1851" s="671"/>
      <c r="AS1851" s="512"/>
      <c r="AT1851" s="513"/>
      <c r="AU1851" s="753"/>
      <c r="AV1851" s="484"/>
      <c r="AW1851" s="484"/>
      <c r="AX1851" s="484"/>
      <c r="AY1851" s="484"/>
      <c r="AZ1851" s="484"/>
    </row>
    <row r="1852" spans="1:52" ht="15" hidden="1">
      <c r="A1852" s="750"/>
      <c r="B1852" s="694"/>
      <c r="C1852" s="695"/>
      <c r="D1852" s="696"/>
      <c r="E1852" s="697"/>
      <c r="F1852" s="697"/>
      <c r="G1852" s="697"/>
      <c r="H1852" s="698">
        <v>0.21</v>
      </c>
      <c r="I1852" s="698">
        <v>1</v>
      </c>
      <c r="J1852" s="699"/>
      <c r="K1852" s="775">
        <f t="shared" si="356"/>
        <v>0</v>
      </c>
      <c r="L1852" s="508">
        <v>1</v>
      </c>
      <c r="M1852" s="508"/>
      <c r="N1852" s="745">
        <f t="shared" si="357"/>
        <v>1</v>
      </c>
      <c r="O1852" s="508"/>
      <c r="P1852" s="508"/>
      <c r="Q1852" s="508"/>
      <c r="R1852" s="508"/>
      <c r="S1852" s="508"/>
      <c r="T1852" s="508"/>
      <c r="U1852" s="508"/>
      <c r="V1852" s="508"/>
      <c r="W1852" s="508"/>
      <c r="X1852" s="508"/>
      <c r="Y1852" s="508"/>
      <c r="Z1852" s="508"/>
      <c r="AA1852" s="508"/>
      <c r="AB1852" s="508"/>
      <c r="AC1852" s="508"/>
      <c r="AD1852" s="508"/>
      <c r="AE1852" s="508"/>
      <c r="AF1852" s="508"/>
      <c r="AG1852" s="508"/>
      <c r="AH1852" s="508"/>
      <c r="AI1852" s="508"/>
      <c r="AJ1852" s="508"/>
      <c r="AK1852" s="509">
        <f t="shared" si="358"/>
        <v>0</v>
      </c>
      <c r="AL1852" s="509">
        <f t="shared" si="359"/>
        <v>1</v>
      </c>
      <c r="AM1852" s="746">
        <f>IF(Tableau5[[#This Row],[N° pièce]]="",0,(Tableau5[[#This Row],[hors TVA]]+(Tableau5[[#This Row],[hors TVA]]*Tableau5[[#This Row],[Taux TVA]])-(Tableau5[[#This Row],[hors TVA]]*Tableau5[[#This Row],[Taux TVA]]*Tableau5[[#This Row],[Régime TVA Récupération:]]))*Tableau5[[#This Row],[Type 1]])</f>
        <v>0</v>
      </c>
      <c r="AN1852" s="746">
        <f t="shared" si="360"/>
        <v>0</v>
      </c>
      <c r="AO1852" s="746">
        <f t="shared" si="361"/>
        <v>0</v>
      </c>
      <c r="AP1852" s="255">
        <f t="shared" si="362"/>
        <v>0</v>
      </c>
      <c r="AQ1852" s="506">
        <f t="shared" si="363"/>
        <v>0</v>
      </c>
      <c r="AR1852" s="671"/>
      <c r="AS1852" s="512"/>
      <c r="AT1852" s="513"/>
      <c r="AU1852" s="753"/>
      <c r="AV1852" s="484"/>
      <c r="AW1852" s="484"/>
      <c r="AX1852" s="484"/>
      <c r="AY1852" s="484"/>
      <c r="AZ1852" s="484"/>
    </row>
    <row r="1853" spans="1:52" ht="15" hidden="1">
      <c r="A1853" s="750"/>
      <c r="B1853" s="694"/>
      <c r="C1853" s="695"/>
      <c r="D1853" s="696"/>
      <c r="E1853" s="697"/>
      <c r="F1853" s="697"/>
      <c r="G1853" s="697"/>
      <c r="H1853" s="698">
        <v>0.21</v>
      </c>
      <c r="I1853" s="698">
        <v>1</v>
      </c>
      <c r="J1853" s="699"/>
      <c r="K1853" s="775">
        <f t="shared" si="356"/>
        <v>0</v>
      </c>
      <c r="L1853" s="508">
        <v>1</v>
      </c>
      <c r="M1853" s="508"/>
      <c r="N1853" s="745">
        <f t="shared" si="357"/>
        <v>1</v>
      </c>
      <c r="O1853" s="508"/>
      <c r="P1853" s="508"/>
      <c r="Q1853" s="508"/>
      <c r="R1853" s="508"/>
      <c r="S1853" s="508"/>
      <c r="T1853" s="508"/>
      <c r="U1853" s="508"/>
      <c r="V1853" s="508"/>
      <c r="W1853" s="508"/>
      <c r="X1853" s="508"/>
      <c r="Y1853" s="508"/>
      <c r="Z1853" s="508"/>
      <c r="AA1853" s="508"/>
      <c r="AB1853" s="508"/>
      <c r="AC1853" s="508"/>
      <c r="AD1853" s="508"/>
      <c r="AE1853" s="508"/>
      <c r="AF1853" s="508"/>
      <c r="AG1853" s="508"/>
      <c r="AH1853" s="508"/>
      <c r="AI1853" s="508"/>
      <c r="AJ1853" s="508"/>
      <c r="AK1853" s="509">
        <f t="shared" si="358"/>
        <v>0</v>
      </c>
      <c r="AL1853" s="509">
        <f t="shared" si="359"/>
        <v>1</v>
      </c>
      <c r="AM1853" s="746">
        <f>IF(Tableau5[[#This Row],[N° pièce]]="",0,(Tableau5[[#This Row],[hors TVA]]+(Tableau5[[#This Row],[hors TVA]]*Tableau5[[#This Row],[Taux TVA]])-(Tableau5[[#This Row],[hors TVA]]*Tableau5[[#This Row],[Taux TVA]]*Tableau5[[#This Row],[Régime TVA Récupération:]]))*Tableau5[[#This Row],[Type 1]])</f>
        <v>0</v>
      </c>
      <c r="AN1853" s="746">
        <f t="shared" si="360"/>
        <v>0</v>
      </c>
      <c r="AO1853" s="746">
        <f t="shared" si="361"/>
        <v>0</v>
      </c>
      <c r="AP1853" s="255">
        <f t="shared" si="362"/>
        <v>0</v>
      </c>
      <c r="AQ1853" s="506">
        <f t="shared" si="363"/>
        <v>0</v>
      </c>
      <c r="AR1853" s="671"/>
      <c r="AS1853" s="512"/>
      <c r="AT1853" s="513"/>
      <c r="AU1853" s="753"/>
      <c r="AV1853" s="484"/>
      <c r="AW1853" s="484"/>
      <c r="AX1853" s="484"/>
      <c r="AY1853" s="484"/>
      <c r="AZ1853" s="484"/>
    </row>
    <row r="1854" spans="1:52" ht="15" hidden="1">
      <c r="A1854" s="750"/>
      <c r="B1854" s="694"/>
      <c r="C1854" s="695"/>
      <c r="D1854" s="696"/>
      <c r="E1854" s="697"/>
      <c r="F1854" s="697"/>
      <c r="G1854" s="697"/>
      <c r="H1854" s="698">
        <v>0.21</v>
      </c>
      <c r="I1854" s="698">
        <v>1</v>
      </c>
      <c r="J1854" s="699"/>
      <c r="K1854" s="775">
        <f t="shared" si="356"/>
        <v>0</v>
      </c>
      <c r="L1854" s="508">
        <v>1</v>
      </c>
      <c r="M1854" s="508"/>
      <c r="N1854" s="745">
        <f t="shared" si="357"/>
        <v>1</v>
      </c>
      <c r="O1854" s="508"/>
      <c r="P1854" s="508"/>
      <c r="Q1854" s="508"/>
      <c r="R1854" s="508"/>
      <c r="S1854" s="508"/>
      <c r="T1854" s="508"/>
      <c r="U1854" s="508"/>
      <c r="V1854" s="508"/>
      <c r="W1854" s="508"/>
      <c r="X1854" s="508"/>
      <c r="Y1854" s="508"/>
      <c r="Z1854" s="508"/>
      <c r="AA1854" s="508"/>
      <c r="AB1854" s="508"/>
      <c r="AC1854" s="508"/>
      <c r="AD1854" s="508"/>
      <c r="AE1854" s="508"/>
      <c r="AF1854" s="508"/>
      <c r="AG1854" s="508"/>
      <c r="AH1854" s="508"/>
      <c r="AI1854" s="508"/>
      <c r="AJ1854" s="508"/>
      <c r="AK1854" s="509">
        <f t="shared" si="358"/>
        <v>0</v>
      </c>
      <c r="AL1854" s="509">
        <f t="shared" si="359"/>
        <v>1</v>
      </c>
      <c r="AM1854" s="746">
        <f>IF(Tableau5[[#This Row],[N° pièce]]="",0,(Tableau5[[#This Row],[hors TVA]]+(Tableau5[[#This Row],[hors TVA]]*Tableau5[[#This Row],[Taux TVA]])-(Tableau5[[#This Row],[hors TVA]]*Tableau5[[#This Row],[Taux TVA]]*Tableau5[[#This Row],[Régime TVA Récupération:]]))*Tableau5[[#This Row],[Type 1]])</f>
        <v>0</v>
      </c>
      <c r="AN1854" s="746">
        <f t="shared" si="360"/>
        <v>0</v>
      </c>
      <c r="AO1854" s="746">
        <f t="shared" si="361"/>
        <v>0</v>
      </c>
      <c r="AP1854" s="255">
        <f t="shared" si="362"/>
        <v>0</v>
      </c>
      <c r="AQ1854" s="506">
        <f t="shared" si="363"/>
        <v>0</v>
      </c>
      <c r="AR1854" s="671"/>
      <c r="AS1854" s="512"/>
      <c r="AT1854" s="513"/>
      <c r="AU1854" s="753"/>
      <c r="AV1854" s="484"/>
      <c r="AW1854" s="484"/>
      <c r="AX1854" s="484"/>
      <c r="AY1854" s="484"/>
      <c r="AZ1854" s="484"/>
    </row>
    <row r="1855" spans="1:52" ht="15" hidden="1">
      <c r="A1855" s="750"/>
      <c r="B1855" s="694"/>
      <c r="C1855" s="695"/>
      <c r="D1855" s="696"/>
      <c r="E1855" s="697"/>
      <c r="F1855" s="697"/>
      <c r="G1855" s="697"/>
      <c r="H1855" s="698">
        <v>0.21</v>
      </c>
      <c r="I1855" s="698">
        <v>1</v>
      </c>
      <c r="J1855" s="699"/>
      <c r="K1855" s="775">
        <f t="shared" si="356"/>
        <v>0</v>
      </c>
      <c r="L1855" s="508">
        <v>1</v>
      </c>
      <c r="M1855" s="508"/>
      <c r="N1855" s="745">
        <f t="shared" si="357"/>
        <v>1</v>
      </c>
      <c r="O1855" s="508"/>
      <c r="P1855" s="508"/>
      <c r="Q1855" s="508"/>
      <c r="R1855" s="508"/>
      <c r="S1855" s="508"/>
      <c r="T1855" s="508"/>
      <c r="U1855" s="508"/>
      <c r="V1855" s="508"/>
      <c r="W1855" s="508"/>
      <c r="X1855" s="508"/>
      <c r="Y1855" s="508"/>
      <c r="Z1855" s="508"/>
      <c r="AA1855" s="508"/>
      <c r="AB1855" s="508"/>
      <c r="AC1855" s="508"/>
      <c r="AD1855" s="508"/>
      <c r="AE1855" s="508"/>
      <c r="AF1855" s="508"/>
      <c r="AG1855" s="508"/>
      <c r="AH1855" s="508"/>
      <c r="AI1855" s="508"/>
      <c r="AJ1855" s="508"/>
      <c r="AK1855" s="509">
        <f t="shared" si="358"/>
        <v>0</v>
      </c>
      <c r="AL1855" s="509">
        <f t="shared" si="359"/>
        <v>1</v>
      </c>
      <c r="AM1855" s="746">
        <f>IF(Tableau5[[#This Row],[N° pièce]]="",0,(Tableau5[[#This Row],[hors TVA]]+(Tableau5[[#This Row],[hors TVA]]*Tableau5[[#This Row],[Taux TVA]])-(Tableau5[[#This Row],[hors TVA]]*Tableau5[[#This Row],[Taux TVA]]*Tableau5[[#This Row],[Régime TVA Récupération:]]))*Tableau5[[#This Row],[Type 1]])</f>
        <v>0</v>
      </c>
      <c r="AN1855" s="746">
        <f t="shared" si="360"/>
        <v>0</v>
      </c>
      <c r="AO1855" s="746">
        <f t="shared" si="361"/>
        <v>0</v>
      </c>
      <c r="AP1855" s="255">
        <f t="shared" si="362"/>
        <v>0</v>
      </c>
      <c r="AQ1855" s="506">
        <f t="shared" si="363"/>
        <v>0</v>
      </c>
      <c r="AR1855" s="671"/>
      <c r="AS1855" s="512"/>
      <c r="AT1855" s="513"/>
      <c r="AU1855" s="753"/>
      <c r="AV1855" s="484"/>
      <c r="AW1855" s="484"/>
      <c r="AX1855" s="484"/>
      <c r="AY1855" s="484"/>
      <c r="AZ1855" s="484"/>
    </row>
    <row r="1856" spans="1:52" ht="15" hidden="1">
      <c r="A1856" s="750"/>
      <c r="B1856" s="694"/>
      <c r="C1856" s="695"/>
      <c r="D1856" s="696"/>
      <c r="E1856" s="697"/>
      <c r="F1856" s="697"/>
      <c r="G1856" s="697"/>
      <c r="H1856" s="698">
        <v>0.21</v>
      </c>
      <c r="I1856" s="698">
        <v>1</v>
      </c>
      <c r="J1856" s="699"/>
      <c r="K1856" s="775">
        <f t="shared" si="356"/>
        <v>0</v>
      </c>
      <c r="L1856" s="508">
        <v>1</v>
      </c>
      <c r="M1856" s="508"/>
      <c r="N1856" s="745">
        <f t="shared" si="357"/>
        <v>1</v>
      </c>
      <c r="O1856" s="508"/>
      <c r="P1856" s="508"/>
      <c r="Q1856" s="508"/>
      <c r="R1856" s="508"/>
      <c r="S1856" s="508"/>
      <c r="T1856" s="508"/>
      <c r="U1856" s="508"/>
      <c r="V1856" s="508"/>
      <c r="W1856" s="508"/>
      <c r="X1856" s="508"/>
      <c r="Y1856" s="508"/>
      <c r="Z1856" s="508"/>
      <c r="AA1856" s="508"/>
      <c r="AB1856" s="508"/>
      <c r="AC1856" s="508"/>
      <c r="AD1856" s="508"/>
      <c r="AE1856" s="508"/>
      <c r="AF1856" s="508"/>
      <c r="AG1856" s="508"/>
      <c r="AH1856" s="508"/>
      <c r="AI1856" s="508"/>
      <c r="AJ1856" s="508"/>
      <c r="AK1856" s="509">
        <f t="shared" si="358"/>
        <v>0</v>
      </c>
      <c r="AL1856" s="509">
        <f t="shared" si="359"/>
        <v>1</v>
      </c>
      <c r="AM1856" s="746">
        <f>IF(Tableau5[[#This Row],[N° pièce]]="",0,(Tableau5[[#This Row],[hors TVA]]+(Tableau5[[#This Row],[hors TVA]]*Tableau5[[#This Row],[Taux TVA]])-(Tableau5[[#This Row],[hors TVA]]*Tableau5[[#This Row],[Taux TVA]]*Tableau5[[#This Row],[Régime TVA Récupération:]]))*Tableau5[[#This Row],[Type 1]])</f>
        <v>0</v>
      </c>
      <c r="AN1856" s="746">
        <f t="shared" si="360"/>
        <v>0</v>
      </c>
      <c r="AO1856" s="746">
        <f t="shared" si="361"/>
        <v>0</v>
      </c>
      <c r="AP1856" s="255">
        <f t="shared" si="362"/>
        <v>0</v>
      </c>
      <c r="AQ1856" s="506">
        <f t="shared" si="363"/>
        <v>0</v>
      </c>
      <c r="AR1856" s="671"/>
      <c r="AS1856" s="512"/>
      <c r="AT1856" s="513"/>
      <c r="AU1856" s="753"/>
      <c r="AV1856" s="484"/>
      <c r="AW1856" s="484"/>
      <c r="AX1856" s="484"/>
      <c r="AY1856" s="484"/>
      <c r="AZ1856" s="484"/>
    </row>
    <row r="1857" spans="1:52" ht="15" hidden="1">
      <c r="A1857" s="750"/>
      <c r="B1857" s="694"/>
      <c r="C1857" s="695"/>
      <c r="D1857" s="696"/>
      <c r="E1857" s="697"/>
      <c r="F1857" s="697"/>
      <c r="G1857" s="697"/>
      <c r="H1857" s="698">
        <v>0.21</v>
      </c>
      <c r="I1857" s="698">
        <v>1</v>
      </c>
      <c r="J1857" s="699"/>
      <c r="K1857" s="775">
        <f t="shared" si="356"/>
        <v>0</v>
      </c>
      <c r="L1857" s="508">
        <v>1</v>
      </c>
      <c r="M1857" s="508"/>
      <c r="N1857" s="745">
        <f t="shared" si="357"/>
        <v>1</v>
      </c>
      <c r="O1857" s="508"/>
      <c r="P1857" s="508"/>
      <c r="Q1857" s="508"/>
      <c r="R1857" s="508"/>
      <c r="S1857" s="508"/>
      <c r="T1857" s="508"/>
      <c r="U1857" s="508"/>
      <c r="V1857" s="508"/>
      <c r="W1857" s="508"/>
      <c r="X1857" s="508"/>
      <c r="Y1857" s="508"/>
      <c r="Z1857" s="508"/>
      <c r="AA1857" s="508"/>
      <c r="AB1857" s="508"/>
      <c r="AC1857" s="508"/>
      <c r="AD1857" s="508"/>
      <c r="AE1857" s="508"/>
      <c r="AF1857" s="508"/>
      <c r="AG1857" s="508"/>
      <c r="AH1857" s="508"/>
      <c r="AI1857" s="508"/>
      <c r="AJ1857" s="508"/>
      <c r="AK1857" s="509">
        <f t="shared" si="358"/>
        <v>0</v>
      </c>
      <c r="AL1857" s="509">
        <f t="shared" si="359"/>
        <v>1</v>
      </c>
      <c r="AM1857" s="746">
        <f>IF(Tableau5[[#This Row],[N° pièce]]="",0,(Tableau5[[#This Row],[hors TVA]]+(Tableau5[[#This Row],[hors TVA]]*Tableau5[[#This Row],[Taux TVA]])-(Tableau5[[#This Row],[hors TVA]]*Tableau5[[#This Row],[Taux TVA]]*Tableau5[[#This Row],[Régime TVA Récupération:]]))*Tableau5[[#This Row],[Type 1]])</f>
        <v>0</v>
      </c>
      <c r="AN1857" s="746">
        <f t="shared" si="360"/>
        <v>0</v>
      </c>
      <c r="AO1857" s="746">
        <f t="shared" si="361"/>
        <v>0</v>
      </c>
      <c r="AP1857" s="255">
        <f t="shared" si="362"/>
        <v>0</v>
      </c>
      <c r="AQ1857" s="506">
        <f t="shared" si="363"/>
        <v>0</v>
      </c>
      <c r="AR1857" s="671"/>
      <c r="AS1857" s="512"/>
      <c r="AT1857" s="513"/>
      <c r="AU1857" s="753"/>
      <c r="AV1857" s="484"/>
      <c r="AW1857" s="484"/>
      <c r="AX1857" s="484"/>
      <c r="AY1857" s="484"/>
      <c r="AZ1857" s="484"/>
    </row>
    <row r="1858" spans="1:52" ht="15" hidden="1">
      <c r="A1858" s="750"/>
      <c r="B1858" s="694"/>
      <c r="C1858" s="695"/>
      <c r="D1858" s="696"/>
      <c r="E1858" s="697"/>
      <c r="F1858" s="697"/>
      <c r="G1858" s="697"/>
      <c r="H1858" s="698">
        <v>0.21</v>
      </c>
      <c r="I1858" s="698">
        <v>1</v>
      </c>
      <c r="J1858" s="699"/>
      <c r="K1858" s="775">
        <f t="shared" si="356"/>
        <v>0</v>
      </c>
      <c r="L1858" s="508">
        <v>1</v>
      </c>
      <c r="M1858" s="508"/>
      <c r="N1858" s="745">
        <f t="shared" si="357"/>
        <v>1</v>
      </c>
      <c r="O1858" s="508"/>
      <c r="P1858" s="508"/>
      <c r="Q1858" s="508"/>
      <c r="R1858" s="508"/>
      <c r="S1858" s="508"/>
      <c r="T1858" s="508"/>
      <c r="U1858" s="508"/>
      <c r="V1858" s="508"/>
      <c r="W1858" s="508"/>
      <c r="X1858" s="508"/>
      <c r="Y1858" s="508"/>
      <c r="Z1858" s="508"/>
      <c r="AA1858" s="508"/>
      <c r="AB1858" s="508"/>
      <c r="AC1858" s="508"/>
      <c r="AD1858" s="508"/>
      <c r="AE1858" s="508"/>
      <c r="AF1858" s="508"/>
      <c r="AG1858" s="508"/>
      <c r="AH1858" s="508"/>
      <c r="AI1858" s="508"/>
      <c r="AJ1858" s="508"/>
      <c r="AK1858" s="509">
        <f t="shared" si="358"/>
        <v>0</v>
      </c>
      <c r="AL1858" s="509">
        <f t="shared" si="359"/>
        <v>1</v>
      </c>
      <c r="AM1858" s="746">
        <f>IF(Tableau5[[#This Row],[N° pièce]]="",0,(Tableau5[[#This Row],[hors TVA]]+(Tableau5[[#This Row],[hors TVA]]*Tableau5[[#This Row],[Taux TVA]])-(Tableau5[[#This Row],[hors TVA]]*Tableau5[[#This Row],[Taux TVA]]*Tableau5[[#This Row],[Régime TVA Récupération:]]))*Tableau5[[#This Row],[Type 1]])</f>
        <v>0</v>
      </c>
      <c r="AN1858" s="746">
        <f t="shared" si="360"/>
        <v>0</v>
      </c>
      <c r="AO1858" s="746">
        <f t="shared" si="361"/>
        <v>0</v>
      </c>
      <c r="AP1858" s="255">
        <f t="shared" si="362"/>
        <v>0</v>
      </c>
      <c r="AQ1858" s="506">
        <f t="shared" si="363"/>
        <v>0</v>
      </c>
      <c r="AR1858" s="671"/>
      <c r="AS1858" s="512"/>
      <c r="AT1858" s="513"/>
      <c r="AU1858" s="753"/>
      <c r="AV1858" s="484"/>
      <c r="AW1858" s="484"/>
      <c r="AX1858" s="484"/>
      <c r="AY1858" s="484"/>
      <c r="AZ1858" s="484"/>
    </row>
    <row r="1859" spans="1:52" ht="15" hidden="1">
      <c r="A1859" s="750"/>
      <c r="B1859" s="694"/>
      <c r="C1859" s="695"/>
      <c r="D1859" s="696"/>
      <c r="E1859" s="697"/>
      <c r="F1859" s="697"/>
      <c r="G1859" s="697"/>
      <c r="H1859" s="698">
        <v>0.21</v>
      </c>
      <c r="I1859" s="698">
        <v>1</v>
      </c>
      <c r="J1859" s="699"/>
      <c r="K1859" s="775">
        <f t="shared" si="356"/>
        <v>0</v>
      </c>
      <c r="L1859" s="508">
        <v>1</v>
      </c>
      <c r="M1859" s="508"/>
      <c r="N1859" s="745">
        <f t="shared" si="357"/>
        <v>1</v>
      </c>
      <c r="O1859" s="508"/>
      <c r="P1859" s="508"/>
      <c r="Q1859" s="508"/>
      <c r="R1859" s="508"/>
      <c r="S1859" s="508"/>
      <c r="T1859" s="508"/>
      <c r="U1859" s="508"/>
      <c r="V1859" s="508"/>
      <c r="W1859" s="508"/>
      <c r="X1859" s="508"/>
      <c r="Y1859" s="508"/>
      <c r="Z1859" s="508"/>
      <c r="AA1859" s="508"/>
      <c r="AB1859" s="508"/>
      <c r="AC1859" s="508"/>
      <c r="AD1859" s="508"/>
      <c r="AE1859" s="508"/>
      <c r="AF1859" s="508"/>
      <c r="AG1859" s="508"/>
      <c r="AH1859" s="508"/>
      <c r="AI1859" s="508"/>
      <c r="AJ1859" s="508"/>
      <c r="AK1859" s="509">
        <f t="shared" si="358"/>
        <v>0</v>
      </c>
      <c r="AL1859" s="509">
        <f t="shared" si="359"/>
        <v>1</v>
      </c>
      <c r="AM1859" s="746">
        <f>IF(Tableau5[[#This Row],[N° pièce]]="",0,(Tableau5[[#This Row],[hors TVA]]+(Tableau5[[#This Row],[hors TVA]]*Tableau5[[#This Row],[Taux TVA]])-(Tableau5[[#This Row],[hors TVA]]*Tableau5[[#This Row],[Taux TVA]]*Tableau5[[#This Row],[Régime TVA Récupération:]]))*Tableau5[[#This Row],[Type 1]])</f>
        <v>0</v>
      </c>
      <c r="AN1859" s="746">
        <f t="shared" si="360"/>
        <v>0</v>
      </c>
      <c r="AO1859" s="746">
        <f t="shared" si="361"/>
        <v>0</v>
      </c>
      <c r="AP1859" s="255">
        <f t="shared" si="362"/>
        <v>0</v>
      </c>
      <c r="AQ1859" s="506">
        <f t="shared" si="363"/>
        <v>0</v>
      </c>
      <c r="AR1859" s="671"/>
      <c r="AS1859" s="512"/>
      <c r="AT1859" s="513"/>
      <c r="AU1859" s="753"/>
      <c r="AV1859" s="484"/>
      <c r="AW1859" s="484"/>
      <c r="AX1859" s="484"/>
      <c r="AY1859" s="484"/>
      <c r="AZ1859" s="484"/>
    </row>
    <row r="1860" spans="1:52" ht="15" hidden="1">
      <c r="A1860" s="750"/>
      <c r="B1860" s="694"/>
      <c r="C1860" s="695"/>
      <c r="D1860" s="696"/>
      <c r="E1860" s="697"/>
      <c r="F1860" s="697"/>
      <c r="G1860" s="697"/>
      <c r="H1860" s="698">
        <v>0.21</v>
      </c>
      <c r="I1860" s="698">
        <v>1</v>
      </c>
      <c r="J1860" s="699"/>
      <c r="K1860" s="775">
        <f t="shared" si="356"/>
        <v>0</v>
      </c>
      <c r="L1860" s="508">
        <v>1</v>
      </c>
      <c r="M1860" s="508"/>
      <c r="N1860" s="745">
        <f t="shared" si="357"/>
        <v>1</v>
      </c>
      <c r="O1860" s="508"/>
      <c r="P1860" s="508"/>
      <c r="Q1860" s="508"/>
      <c r="R1860" s="508"/>
      <c r="S1860" s="508"/>
      <c r="T1860" s="508"/>
      <c r="U1860" s="508"/>
      <c r="V1860" s="508"/>
      <c r="W1860" s="508"/>
      <c r="X1860" s="508"/>
      <c r="Y1860" s="508"/>
      <c r="Z1860" s="508"/>
      <c r="AA1860" s="508"/>
      <c r="AB1860" s="508"/>
      <c r="AC1860" s="508"/>
      <c r="AD1860" s="508"/>
      <c r="AE1860" s="508"/>
      <c r="AF1860" s="508"/>
      <c r="AG1860" s="508"/>
      <c r="AH1860" s="508"/>
      <c r="AI1860" s="508"/>
      <c r="AJ1860" s="508"/>
      <c r="AK1860" s="509">
        <f t="shared" si="358"/>
        <v>0</v>
      </c>
      <c r="AL1860" s="509">
        <f t="shared" si="359"/>
        <v>1</v>
      </c>
      <c r="AM1860" s="746">
        <f>IF(Tableau5[[#This Row],[N° pièce]]="",0,(Tableau5[[#This Row],[hors TVA]]+(Tableau5[[#This Row],[hors TVA]]*Tableau5[[#This Row],[Taux TVA]])-(Tableau5[[#This Row],[hors TVA]]*Tableau5[[#This Row],[Taux TVA]]*Tableau5[[#This Row],[Régime TVA Récupération:]]))*Tableau5[[#This Row],[Type 1]])</f>
        <v>0</v>
      </c>
      <c r="AN1860" s="746">
        <f t="shared" si="360"/>
        <v>0</v>
      </c>
      <c r="AO1860" s="746">
        <f t="shared" si="361"/>
        <v>0</v>
      </c>
      <c r="AP1860" s="255">
        <f t="shared" si="362"/>
        <v>0</v>
      </c>
      <c r="AQ1860" s="506">
        <f t="shared" si="363"/>
        <v>0</v>
      </c>
      <c r="AR1860" s="671"/>
      <c r="AS1860" s="512"/>
      <c r="AT1860" s="513"/>
      <c r="AU1860" s="753"/>
      <c r="AV1860" s="484"/>
      <c r="AW1860" s="484"/>
      <c r="AX1860" s="484"/>
      <c r="AY1860" s="484"/>
      <c r="AZ1860" s="484"/>
    </row>
    <row r="1861" spans="1:52" ht="15" hidden="1">
      <c r="A1861" s="750"/>
      <c r="B1861" s="694"/>
      <c r="C1861" s="695"/>
      <c r="D1861" s="696"/>
      <c r="E1861" s="697"/>
      <c r="F1861" s="697"/>
      <c r="G1861" s="697"/>
      <c r="H1861" s="698">
        <v>0.21</v>
      </c>
      <c r="I1861" s="698">
        <v>1</v>
      </c>
      <c r="J1861" s="699"/>
      <c r="K1861" s="775">
        <f t="shared" si="356"/>
        <v>0</v>
      </c>
      <c r="L1861" s="508">
        <v>1</v>
      </c>
      <c r="M1861" s="508"/>
      <c r="N1861" s="745">
        <f t="shared" si="357"/>
        <v>1</v>
      </c>
      <c r="O1861" s="508"/>
      <c r="P1861" s="508"/>
      <c r="Q1861" s="508"/>
      <c r="R1861" s="508"/>
      <c r="S1861" s="508"/>
      <c r="T1861" s="508"/>
      <c r="U1861" s="508"/>
      <c r="V1861" s="508"/>
      <c r="W1861" s="508"/>
      <c r="X1861" s="508"/>
      <c r="Y1861" s="508"/>
      <c r="Z1861" s="508"/>
      <c r="AA1861" s="508"/>
      <c r="AB1861" s="508"/>
      <c r="AC1861" s="508"/>
      <c r="AD1861" s="508"/>
      <c r="AE1861" s="508"/>
      <c r="AF1861" s="508"/>
      <c r="AG1861" s="508"/>
      <c r="AH1861" s="508"/>
      <c r="AI1861" s="508"/>
      <c r="AJ1861" s="508"/>
      <c r="AK1861" s="509">
        <f t="shared" si="358"/>
        <v>0</v>
      </c>
      <c r="AL1861" s="509">
        <f t="shared" si="359"/>
        <v>1</v>
      </c>
      <c r="AM1861" s="746">
        <f>IF(Tableau5[[#This Row],[N° pièce]]="",0,(Tableau5[[#This Row],[hors TVA]]+(Tableau5[[#This Row],[hors TVA]]*Tableau5[[#This Row],[Taux TVA]])-(Tableau5[[#This Row],[hors TVA]]*Tableau5[[#This Row],[Taux TVA]]*Tableau5[[#This Row],[Régime TVA Récupération:]]))*Tableau5[[#This Row],[Type 1]])</f>
        <v>0</v>
      </c>
      <c r="AN1861" s="746">
        <f t="shared" si="360"/>
        <v>0</v>
      </c>
      <c r="AO1861" s="746">
        <f t="shared" si="361"/>
        <v>0</v>
      </c>
      <c r="AP1861" s="255">
        <f t="shared" si="362"/>
        <v>0</v>
      </c>
      <c r="AQ1861" s="506">
        <f t="shared" si="363"/>
        <v>0</v>
      </c>
      <c r="AR1861" s="671"/>
      <c r="AS1861" s="512"/>
      <c r="AT1861" s="513"/>
      <c r="AU1861" s="753"/>
      <c r="AV1861" s="484"/>
      <c r="AW1861" s="484"/>
      <c r="AX1861" s="484"/>
      <c r="AY1861" s="484"/>
      <c r="AZ1861" s="484"/>
    </row>
    <row r="1862" spans="1:52" ht="15" hidden="1">
      <c r="A1862" s="750"/>
      <c r="B1862" s="694"/>
      <c r="C1862" s="695"/>
      <c r="D1862" s="696"/>
      <c r="E1862" s="697"/>
      <c r="F1862" s="697"/>
      <c r="G1862" s="697"/>
      <c r="H1862" s="698">
        <v>0.21</v>
      </c>
      <c r="I1862" s="698">
        <v>1</v>
      </c>
      <c r="J1862" s="699"/>
      <c r="K1862" s="775">
        <f t="shared" si="356"/>
        <v>0</v>
      </c>
      <c r="L1862" s="508">
        <v>1</v>
      </c>
      <c r="M1862" s="508"/>
      <c r="N1862" s="745">
        <f t="shared" si="357"/>
        <v>1</v>
      </c>
      <c r="O1862" s="508"/>
      <c r="P1862" s="508"/>
      <c r="Q1862" s="508"/>
      <c r="R1862" s="508"/>
      <c r="S1862" s="508"/>
      <c r="T1862" s="508"/>
      <c r="U1862" s="508"/>
      <c r="V1862" s="508"/>
      <c r="W1862" s="508"/>
      <c r="X1862" s="508"/>
      <c r="Y1862" s="508"/>
      <c r="Z1862" s="508"/>
      <c r="AA1862" s="508"/>
      <c r="AB1862" s="508"/>
      <c r="AC1862" s="508"/>
      <c r="AD1862" s="508"/>
      <c r="AE1862" s="508"/>
      <c r="AF1862" s="508"/>
      <c r="AG1862" s="508"/>
      <c r="AH1862" s="508"/>
      <c r="AI1862" s="508"/>
      <c r="AJ1862" s="508"/>
      <c r="AK1862" s="509">
        <f t="shared" si="358"/>
        <v>0</v>
      </c>
      <c r="AL1862" s="509">
        <f t="shared" si="359"/>
        <v>1</v>
      </c>
      <c r="AM1862" s="746">
        <f>IF(Tableau5[[#This Row],[N° pièce]]="",0,(Tableau5[[#This Row],[hors TVA]]+(Tableau5[[#This Row],[hors TVA]]*Tableau5[[#This Row],[Taux TVA]])-(Tableau5[[#This Row],[hors TVA]]*Tableau5[[#This Row],[Taux TVA]]*Tableau5[[#This Row],[Régime TVA Récupération:]]))*Tableau5[[#This Row],[Type 1]])</f>
        <v>0</v>
      </c>
      <c r="AN1862" s="746">
        <f t="shared" si="360"/>
        <v>0</v>
      </c>
      <c r="AO1862" s="746">
        <f t="shared" si="361"/>
        <v>0</v>
      </c>
      <c r="AP1862" s="255">
        <f t="shared" si="362"/>
        <v>0</v>
      </c>
      <c r="AQ1862" s="506">
        <f t="shared" si="363"/>
        <v>0</v>
      </c>
      <c r="AR1862" s="671"/>
      <c r="AS1862" s="512"/>
      <c r="AT1862" s="513"/>
      <c r="AU1862" s="753"/>
      <c r="AV1862" s="484"/>
      <c r="AW1862" s="484"/>
      <c r="AX1862" s="484"/>
      <c r="AY1862" s="484"/>
      <c r="AZ1862" s="484"/>
    </row>
    <row r="1863" spans="1:52" ht="15" hidden="1">
      <c r="A1863" s="750"/>
      <c r="B1863" s="694"/>
      <c r="C1863" s="695"/>
      <c r="D1863" s="696"/>
      <c r="E1863" s="697"/>
      <c r="F1863" s="697"/>
      <c r="G1863" s="697"/>
      <c r="H1863" s="698">
        <v>0.21</v>
      </c>
      <c r="I1863" s="698">
        <v>1</v>
      </c>
      <c r="J1863" s="699"/>
      <c r="K1863" s="775">
        <f t="shared" si="356"/>
        <v>0</v>
      </c>
      <c r="L1863" s="508">
        <v>1</v>
      </c>
      <c r="M1863" s="508"/>
      <c r="N1863" s="745">
        <f t="shared" si="357"/>
        <v>1</v>
      </c>
      <c r="O1863" s="508"/>
      <c r="P1863" s="508"/>
      <c r="Q1863" s="508"/>
      <c r="R1863" s="508"/>
      <c r="S1863" s="508"/>
      <c r="T1863" s="508"/>
      <c r="U1863" s="508"/>
      <c r="V1863" s="508"/>
      <c r="W1863" s="508"/>
      <c r="X1863" s="508"/>
      <c r="Y1863" s="508"/>
      <c r="Z1863" s="508"/>
      <c r="AA1863" s="508"/>
      <c r="AB1863" s="508"/>
      <c r="AC1863" s="508"/>
      <c r="AD1863" s="508"/>
      <c r="AE1863" s="508"/>
      <c r="AF1863" s="508"/>
      <c r="AG1863" s="508"/>
      <c r="AH1863" s="508"/>
      <c r="AI1863" s="508"/>
      <c r="AJ1863" s="508"/>
      <c r="AK1863" s="509">
        <f t="shared" si="358"/>
        <v>0</v>
      </c>
      <c r="AL1863" s="509">
        <f t="shared" si="359"/>
        <v>1</v>
      </c>
      <c r="AM1863" s="746">
        <f>IF(Tableau5[[#This Row],[N° pièce]]="",0,(Tableau5[[#This Row],[hors TVA]]+(Tableau5[[#This Row],[hors TVA]]*Tableau5[[#This Row],[Taux TVA]])-(Tableau5[[#This Row],[hors TVA]]*Tableau5[[#This Row],[Taux TVA]]*Tableau5[[#This Row],[Régime TVA Récupération:]]))*Tableau5[[#This Row],[Type 1]])</f>
        <v>0</v>
      </c>
      <c r="AN1863" s="746">
        <f t="shared" si="360"/>
        <v>0</v>
      </c>
      <c r="AO1863" s="746">
        <f t="shared" si="361"/>
        <v>0</v>
      </c>
      <c r="AP1863" s="255">
        <f t="shared" si="362"/>
        <v>0</v>
      </c>
      <c r="AQ1863" s="506">
        <f t="shared" si="363"/>
        <v>0</v>
      </c>
      <c r="AR1863" s="671"/>
      <c r="AS1863" s="512"/>
      <c r="AT1863" s="513"/>
      <c r="AU1863" s="753"/>
      <c r="AV1863" s="484"/>
      <c r="AW1863" s="484"/>
      <c r="AX1863" s="484"/>
      <c r="AY1863" s="484"/>
      <c r="AZ1863" s="484"/>
    </row>
    <row r="1864" spans="1:52" ht="15" hidden="1">
      <c r="A1864" s="750"/>
      <c r="B1864" s="694"/>
      <c r="C1864" s="695"/>
      <c r="D1864" s="696"/>
      <c r="E1864" s="697"/>
      <c r="F1864" s="697"/>
      <c r="G1864" s="697"/>
      <c r="H1864" s="698">
        <v>0.21</v>
      </c>
      <c r="I1864" s="698">
        <v>1</v>
      </c>
      <c r="J1864" s="699"/>
      <c r="K1864" s="775">
        <f t="shared" si="356"/>
        <v>0</v>
      </c>
      <c r="L1864" s="508">
        <v>1</v>
      </c>
      <c r="M1864" s="508"/>
      <c r="N1864" s="745">
        <f t="shared" si="357"/>
        <v>1</v>
      </c>
      <c r="O1864" s="508"/>
      <c r="P1864" s="508"/>
      <c r="Q1864" s="508"/>
      <c r="R1864" s="508"/>
      <c r="S1864" s="508"/>
      <c r="T1864" s="508"/>
      <c r="U1864" s="508"/>
      <c r="V1864" s="508"/>
      <c r="W1864" s="508"/>
      <c r="X1864" s="508"/>
      <c r="Y1864" s="508"/>
      <c r="Z1864" s="508"/>
      <c r="AA1864" s="508"/>
      <c r="AB1864" s="508"/>
      <c r="AC1864" s="508"/>
      <c r="AD1864" s="508"/>
      <c r="AE1864" s="508"/>
      <c r="AF1864" s="508"/>
      <c r="AG1864" s="508"/>
      <c r="AH1864" s="508"/>
      <c r="AI1864" s="508"/>
      <c r="AJ1864" s="508"/>
      <c r="AK1864" s="509">
        <f t="shared" si="358"/>
        <v>0</v>
      </c>
      <c r="AL1864" s="509">
        <f t="shared" si="359"/>
        <v>1</v>
      </c>
      <c r="AM1864" s="746">
        <f>IF(Tableau5[[#This Row],[N° pièce]]="",0,(Tableau5[[#This Row],[hors TVA]]+(Tableau5[[#This Row],[hors TVA]]*Tableau5[[#This Row],[Taux TVA]])-(Tableau5[[#This Row],[hors TVA]]*Tableau5[[#This Row],[Taux TVA]]*Tableau5[[#This Row],[Régime TVA Récupération:]]))*Tableau5[[#This Row],[Type 1]])</f>
        <v>0</v>
      </c>
      <c r="AN1864" s="746">
        <f t="shared" si="360"/>
        <v>0</v>
      </c>
      <c r="AO1864" s="746">
        <f t="shared" si="361"/>
        <v>0</v>
      </c>
      <c r="AP1864" s="255">
        <f t="shared" si="362"/>
        <v>0</v>
      </c>
      <c r="AQ1864" s="506">
        <f t="shared" si="363"/>
        <v>0</v>
      </c>
      <c r="AR1864" s="671"/>
      <c r="AS1864" s="512"/>
      <c r="AT1864" s="513"/>
      <c r="AU1864" s="753"/>
      <c r="AV1864" s="484"/>
      <c r="AW1864" s="484"/>
      <c r="AX1864" s="484"/>
      <c r="AY1864" s="484"/>
      <c r="AZ1864" s="484"/>
    </row>
    <row r="1865" spans="1:52" ht="15" hidden="1">
      <c r="A1865" s="750"/>
      <c r="B1865" s="694"/>
      <c r="C1865" s="695"/>
      <c r="D1865" s="696"/>
      <c r="E1865" s="697"/>
      <c r="F1865" s="697"/>
      <c r="G1865" s="697"/>
      <c r="H1865" s="698">
        <v>0.21</v>
      </c>
      <c r="I1865" s="698">
        <v>1</v>
      </c>
      <c r="J1865" s="699"/>
      <c r="K1865" s="775">
        <f t="shared" si="356"/>
        <v>0</v>
      </c>
      <c r="L1865" s="508">
        <v>1</v>
      </c>
      <c r="M1865" s="508"/>
      <c r="N1865" s="745">
        <f t="shared" si="357"/>
        <v>1</v>
      </c>
      <c r="O1865" s="508"/>
      <c r="P1865" s="508"/>
      <c r="Q1865" s="508"/>
      <c r="R1865" s="508"/>
      <c r="S1865" s="508"/>
      <c r="T1865" s="508"/>
      <c r="U1865" s="508"/>
      <c r="V1865" s="508"/>
      <c r="W1865" s="508"/>
      <c r="X1865" s="508"/>
      <c r="Y1865" s="508"/>
      <c r="Z1865" s="508"/>
      <c r="AA1865" s="508"/>
      <c r="AB1865" s="508"/>
      <c r="AC1865" s="508"/>
      <c r="AD1865" s="508"/>
      <c r="AE1865" s="508"/>
      <c r="AF1865" s="508"/>
      <c r="AG1865" s="508"/>
      <c r="AH1865" s="508"/>
      <c r="AI1865" s="508"/>
      <c r="AJ1865" s="508"/>
      <c r="AK1865" s="509">
        <f t="shared" si="358"/>
        <v>0</v>
      </c>
      <c r="AL1865" s="509">
        <f t="shared" si="359"/>
        <v>1</v>
      </c>
      <c r="AM1865" s="746">
        <f>IF(Tableau5[[#This Row],[N° pièce]]="",0,(Tableau5[[#This Row],[hors TVA]]+(Tableau5[[#This Row],[hors TVA]]*Tableau5[[#This Row],[Taux TVA]])-(Tableau5[[#This Row],[hors TVA]]*Tableau5[[#This Row],[Taux TVA]]*Tableau5[[#This Row],[Régime TVA Récupération:]]))*Tableau5[[#This Row],[Type 1]])</f>
        <v>0</v>
      </c>
      <c r="AN1865" s="746">
        <f t="shared" si="360"/>
        <v>0</v>
      </c>
      <c r="AO1865" s="746">
        <f t="shared" si="361"/>
        <v>0</v>
      </c>
      <c r="AP1865" s="255">
        <f t="shared" si="362"/>
        <v>0</v>
      </c>
      <c r="AQ1865" s="506">
        <f t="shared" si="363"/>
        <v>0</v>
      </c>
      <c r="AR1865" s="671"/>
      <c r="AS1865" s="512"/>
      <c r="AT1865" s="513"/>
      <c r="AU1865" s="753"/>
      <c r="AV1865" s="484"/>
      <c r="AW1865" s="484"/>
      <c r="AX1865" s="484"/>
      <c r="AY1865" s="484"/>
      <c r="AZ1865" s="484"/>
    </row>
    <row r="1866" spans="1:52" ht="15" hidden="1">
      <c r="A1866" s="750"/>
      <c r="B1866" s="694"/>
      <c r="C1866" s="695"/>
      <c r="D1866" s="696"/>
      <c r="E1866" s="697"/>
      <c r="F1866" s="697"/>
      <c r="G1866" s="697"/>
      <c r="H1866" s="698">
        <v>0.21</v>
      </c>
      <c r="I1866" s="698">
        <v>1</v>
      </c>
      <c r="J1866" s="699"/>
      <c r="K1866" s="775">
        <f t="shared" si="356"/>
        <v>0</v>
      </c>
      <c r="L1866" s="508">
        <v>1</v>
      </c>
      <c r="M1866" s="508"/>
      <c r="N1866" s="745">
        <f t="shared" si="357"/>
        <v>1</v>
      </c>
      <c r="O1866" s="508"/>
      <c r="P1866" s="508"/>
      <c r="Q1866" s="508"/>
      <c r="R1866" s="508"/>
      <c r="S1866" s="508"/>
      <c r="T1866" s="508"/>
      <c r="U1866" s="508"/>
      <c r="V1866" s="508"/>
      <c r="W1866" s="508"/>
      <c r="X1866" s="508"/>
      <c r="Y1866" s="508"/>
      <c r="Z1866" s="508"/>
      <c r="AA1866" s="508"/>
      <c r="AB1866" s="508"/>
      <c r="AC1866" s="508"/>
      <c r="AD1866" s="508"/>
      <c r="AE1866" s="508"/>
      <c r="AF1866" s="508"/>
      <c r="AG1866" s="508"/>
      <c r="AH1866" s="508"/>
      <c r="AI1866" s="508"/>
      <c r="AJ1866" s="508"/>
      <c r="AK1866" s="509">
        <f t="shared" si="358"/>
        <v>0</v>
      </c>
      <c r="AL1866" s="509">
        <f t="shared" si="359"/>
        <v>1</v>
      </c>
      <c r="AM1866" s="746">
        <f>IF(Tableau5[[#This Row],[N° pièce]]="",0,(Tableau5[[#This Row],[hors TVA]]+(Tableau5[[#This Row],[hors TVA]]*Tableau5[[#This Row],[Taux TVA]])-(Tableau5[[#This Row],[hors TVA]]*Tableau5[[#This Row],[Taux TVA]]*Tableau5[[#This Row],[Régime TVA Récupération:]]))*Tableau5[[#This Row],[Type 1]])</f>
        <v>0</v>
      </c>
      <c r="AN1866" s="746">
        <f t="shared" si="360"/>
        <v>0</v>
      </c>
      <c r="AO1866" s="746">
        <f t="shared" si="361"/>
        <v>0</v>
      </c>
      <c r="AP1866" s="255">
        <f t="shared" si="362"/>
        <v>0</v>
      </c>
      <c r="AQ1866" s="506">
        <f t="shared" si="363"/>
        <v>0</v>
      </c>
      <c r="AR1866" s="671"/>
      <c r="AS1866" s="512"/>
      <c r="AT1866" s="513"/>
      <c r="AU1866" s="753"/>
      <c r="AV1866" s="484"/>
      <c r="AW1866" s="484"/>
      <c r="AX1866" s="484"/>
      <c r="AY1866" s="484"/>
      <c r="AZ1866" s="484"/>
    </row>
    <row r="1867" spans="1:52" ht="15" hidden="1">
      <c r="A1867" s="750"/>
      <c r="B1867" s="694"/>
      <c r="C1867" s="695"/>
      <c r="D1867" s="696"/>
      <c r="E1867" s="697"/>
      <c r="F1867" s="697"/>
      <c r="G1867" s="697"/>
      <c r="H1867" s="698">
        <v>0.21</v>
      </c>
      <c r="I1867" s="698">
        <v>1</v>
      </c>
      <c r="J1867" s="699"/>
      <c r="K1867" s="775">
        <f t="shared" si="356"/>
        <v>0</v>
      </c>
      <c r="L1867" s="508">
        <v>1</v>
      </c>
      <c r="M1867" s="508"/>
      <c r="N1867" s="745">
        <f t="shared" si="357"/>
        <v>1</v>
      </c>
      <c r="O1867" s="508"/>
      <c r="P1867" s="508"/>
      <c r="Q1867" s="508"/>
      <c r="R1867" s="508"/>
      <c r="S1867" s="508"/>
      <c r="T1867" s="508"/>
      <c r="U1867" s="508"/>
      <c r="V1867" s="508"/>
      <c r="W1867" s="508"/>
      <c r="X1867" s="508"/>
      <c r="Y1867" s="508"/>
      <c r="Z1867" s="508"/>
      <c r="AA1867" s="508"/>
      <c r="AB1867" s="508"/>
      <c r="AC1867" s="508"/>
      <c r="AD1867" s="508"/>
      <c r="AE1867" s="508"/>
      <c r="AF1867" s="508"/>
      <c r="AG1867" s="508"/>
      <c r="AH1867" s="508"/>
      <c r="AI1867" s="508"/>
      <c r="AJ1867" s="508"/>
      <c r="AK1867" s="509">
        <f t="shared" si="358"/>
        <v>0</v>
      </c>
      <c r="AL1867" s="509">
        <f t="shared" si="359"/>
        <v>1</v>
      </c>
      <c r="AM1867" s="746">
        <f>IF(Tableau5[[#This Row],[N° pièce]]="",0,(Tableau5[[#This Row],[hors TVA]]+(Tableau5[[#This Row],[hors TVA]]*Tableau5[[#This Row],[Taux TVA]])-(Tableau5[[#This Row],[hors TVA]]*Tableau5[[#This Row],[Taux TVA]]*Tableau5[[#This Row],[Régime TVA Récupération:]]))*Tableau5[[#This Row],[Type 1]])</f>
        <v>0</v>
      </c>
      <c r="AN1867" s="746">
        <f t="shared" si="360"/>
        <v>0</v>
      </c>
      <c r="AO1867" s="746">
        <f t="shared" si="361"/>
        <v>0</v>
      </c>
      <c r="AP1867" s="255">
        <f t="shared" si="362"/>
        <v>0</v>
      </c>
      <c r="AQ1867" s="506">
        <f t="shared" si="363"/>
        <v>0</v>
      </c>
      <c r="AR1867" s="671"/>
      <c r="AS1867" s="512"/>
      <c r="AT1867" s="513"/>
      <c r="AU1867" s="753"/>
      <c r="AV1867" s="484"/>
      <c r="AW1867" s="484"/>
      <c r="AX1867" s="484"/>
      <c r="AY1867" s="484"/>
      <c r="AZ1867" s="484"/>
    </row>
    <row r="1868" spans="1:52" ht="15" hidden="1">
      <c r="A1868" s="750"/>
      <c r="B1868" s="694"/>
      <c r="C1868" s="695"/>
      <c r="D1868" s="696"/>
      <c r="E1868" s="697"/>
      <c r="F1868" s="697"/>
      <c r="G1868" s="697"/>
      <c r="H1868" s="698">
        <v>0.21</v>
      </c>
      <c r="I1868" s="698">
        <v>1</v>
      </c>
      <c r="J1868" s="699"/>
      <c r="K1868" s="775">
        <f t="shared" si="356"/>
        <v>0</v>
      </c>
      <c r="L1868" s="508">
        <v>1</v>
      </c>
      <c r="M1868" s="508"/>
      <c r="N1868" s="745">
        <f t="shared" si="357"/>
        <v>1</v>
      </c>
      <c r="O1868" s="508"/>
      <c r="P1868" s="508"/>
      <c r="Q1868" s="508"/>
      <c r="R1868" s="508"/>
      <c r="S1868" s="508"/>
      <c r="T1868" s="508"/>
      <c r="U1868" s="508"/>
      <c r="V1868" s="508"/>
      <c r="W1868" s="508"/>
      <c r="X1868" s="508"/>
      <c r="Y1868" s="508"/>
      <c r="Z1868" s="508"/>
      <c r="AA1868" s="508"/>
      <c r="AB1868" s="508"/>
      <c r="AC1868" s="508"/>
      <c r="AD1868" s="508"/>
      <c r="AE1868" s="508"/>
      <c r="AF1868" s="508"/>
      <c r="AG1868" s="508"/>
      <c r="AH1868" s="508"/>
      <c r="AI1868" s="508"/>
      <c r="AJ1868" s="508"/>
      <c r="AK1868" s="509">
        <f t="shared" si="358"/>
        <v>0</v>
      </c>
      <c r="AL1868" s="509">
        <f t="shared" si="359"/>
        <v>1</v>
      </c>
      <c r="AM1868" s="746">
        <f>IF(Tableau5[[#This Row],[N° pièce]]="",0,(Tableau5[[#This Row],[hors TVA]]+(Tableau5[[#This Row],[hors TVA]]*Tableau5[[#This Row],[Taux TVA]])-(Tableau5[[#This Row],[hors TVA]]*Tableau5[[#This Row],[Taux TVA]]*Tableau5[[#This Row],[Régime TVA Récupération:]]))*Tableau5[[#This Row],[Type 1]])</f>
        <v>0</v>
      </c>
      <c r="AN1868" s="746">
        <f t="shared" si="360"/>
        <v>0</v>
      </c>
      <c r="AO1868" s="746">
        <f t="shared" si="361"/>
        <v>0</v>
      </c>
      <c r="AP1868" s="255">
        <f t="shared" si="362"/>
        <v>0</v>
      </c>
      <c r="AQ1868" s="506">
        <f t="shared" si="363"/>
        <v>0</v>
      </c>
      <c r="AR1868" s="671"/>
      <c r="AS1868" s="512"/>
      <c r="AT1868" s="513"/>
      <c r="AU1868" s="753"/>
      <c r="AV1868" s="484"/>
      <c r="AW1868" s="484"/>
      <c r="AX1868" s="484"/>
      <c r="AY1868" s="484"/>
      <c r="AZ1868" s="484"/>
    </row>
    <row r="1869" spans="1:52" ht="15" hidden="1">
      <c r="A1869" s="750"/>
      <c r="B1869" s="694"/>
      <c r="C1869" s="695"/>
      <c r="D1869" s="696"/>
      <c r="E1869" s="697"/>
      <c r="F1869" s="697"/>
      <c r="G1869" s="697"/>
      <c r="H1869" s="698">
        <v>0.21</v>
      </c>
      <c r="I1869" s="698">
        <v>1</v>
      </c>
      <c r="J1869" s="699"/>
      <c r="K1869" s="775">
        <f t="shared" ref="K1869:K1908" si="364">$J1869+($J1869*$H1869)</f>
        <v>0</v>
      </c>
      <c r="L1869" s="508">
        <v>1</v>
      </c>
      <c r="M1869" s="508"/>
      <c r="N1869" s="745">
        <f t="shared" ref="N1869:N1908" si="365">$L1869+$M1869</f>
        <v>1</v>
      </c>
      <c r="O1869" s="508"/>
      <c r="P1869" s="508"/>
      <c r="Q1869" s="508"/>
      <c r="R1869" s="508"/>
      <c r="S1869" s="508"/>
      <c r="T1869" s="508"/>
      <c r="U1869" s="508"/>
      <c r="V1869" s="508"/>
      <c r="W1869" s="508"/>
      <c r="X1869" s="508"/>
      <c r="Y1869" s="508"/>
      <c r="Z1869" s="508"/>
      <c r="AA1869" s="508"/>
      <c r="AB1869" s="508"/>
      <c r="AC1869" s="508"/>
      <c r="AD1869" s="508"/>
      <c r="AE1869" s="508"/>
      <c r="AF1869" s="508"/>
      <c r="AG1869" s="508"/>
      <c r="AH1869" s="508"/>
      <c r="AI1869" s="508"/>
      <c r="AJ1869" s="508"/>
      <c r="AK1869" s="509">
        <f t="shared" ref="AK1869:AK1908" si="366">SUM(O1869:AJ1869)</f>
        <v>0</v>
      </c>
      <c r="AL1869" s="509">
        <f t="shared" ref="AL1869:AL1908" si="367">$N1869+$AK1869</f>
        <v>1</v>
      </c>
      <c r="AM1869" s="746">
        <f>IF(Tableau5[[#This Row],[N° pièce]]="",0,(Tableau5[[#This Row],[hors TVA]]+(Tableau5[[#This Row],[hors TVA]]*Tableau5[[#This Row],[Taux TVA]])-(Tableau5[[#This Row],[hors TVA]]*Tableau5[[#This Row],[Taux TVA]]*Tableau5[[#This Row],[Régime TVA Récupération:]]))*Tableau5[[#This Row],[Type 1]])</f>
        <v>0</v>
      </c>
      <c r="AN1869" s="746">
        <f t="shared" ref="AN1869:AN1908" si="368">IF($A1869="",0,IF($K$2="pôle",(($J1869+($J1869*$H1869)-($J1869*$H1869*$I1869))*$M1869),0))</f>
        <v>0</v>
      </c>
      <c r="AO1869" s="746">
        <f t="shared" ref="AO1869:AO1908" si="369">$AM1869+$AN1869</f>
        <v>0</v>
      </c>
      <c r="AP1869" s="255">
        <f t="shared" ref="AP1869:AP1908" si="370">AM1869-AR1869</f>
        <v>0</v>
      </c>
      <c r="AQ1869" s="506">
        <f t="shared" ref="AQ1869:AQ1908" si="371">AN1869-AS1869</f>
        <v>0</v>
      </c>
      <c r="AR1869" s="671"/>
      <c r="AS1869" s="512"/>
      <c r="AT1869" s="513"/>
      <c r="AU1869" s="753"/>
      <c r="AV1869" s="484"/>
      <c r="AW1869" s="484"/>
      <c r="AX1869" s="484"/>
      <c r="AY1869" s="484"/>
      <c r="AZ1869" s="484"/>
    </row>
    <row r="1870" spans="1:52" ht="15" hidden="1">
      <c r="A1870" s="750"/>
      <c r="B1870" s="694"/>
      <c r="C1870" s="695"/>
      <c r="D1870" s="696"/>
      <c r="E1870" s="697"/>
      <c r="F1870" s="697"/>
      <c r="G1870" s="697"/>
      <c r="H1870" s="698">
        <v>0.21</v>
      </c>
      <c r="I1870" s="698">
        <v>1</v>
      </c>
      <c r="J1870" s="699"/>
      <c r="K1870" s="775">
        <f t="shared" si="364"/>
        <v>0</v>
      </c>
      <c r="L1870" s="508">
        <v>1</v>
      </c>
      <c r="M1870" s="508"/>
      <c r="N1870" s="745">
        <f t="shared" si="365"/>
        <v>1</v>
      </c>
      <c r="O1870" s="508"/>
      <c r="P1870" s="508"/>
      <c r="Q1870" s="508"/>
      <c r="R1870" s="508"/>
      <c r="S1870" s="508"/>
      <c r="T1870" s="508"/>
      <c r="U1870" s="508"/>
      <c r="V1870" s="508"/>
      <c r="W1870" s="508"/>
      <c r="X1870" s="508"/>
      <c r="Y1870" s="508"/>
      <c r="Z1870" s="508"/>
      <c r="AA1870" s="508"/>
      <c r="AB1870" s="508"/>
      <c r="AC1870" s="508"/>
      <c r="AD1870" s="508"/>
      <c r="AE1870" s="508"/>
      <c r="AF1870" s="508"/>
      <c r="AG1870" s="508"/>
      <c r="AH1870" s="508"/>
      <c r="AI1870" s="508"/>
      <c r="AJ1870" s="508"/>
      <c r="AK1870" s="509">
        <f t="shared" si="366"/>
        <v>0</v>
      </c>
      <c r="AL1870" s="509">
        <f t="shared" si="367"/>
        <v>1</v>
      </c>
      <c r="AM1870" s="746">
        <f>IF(Tableau5[[#This Row],[N° pièce]]="",0,(Tableau5[[#This Row],[hors TVA]]+(Tableau5[[#This Row],[hors TVA]]*Tableau5[[#This Row],[Taux TVA]])-(Tableau5[[#This Row],[hors TVA]]*Tableau5[[#This Row],[Taux TVA]]*Tableau5[[#This Row],[Régime TVA Récupération:]]))*Tableau5[[#This Row],[Type 1]])</f>
        <v>0</v>
      </c>
      <c r="AN1870" s="746">
        <f t="shared" si="368"/>
        <v>0</v>
      </c>
      <c r="AO1870" s="746">
        <f t="shared" si="369"/>
        <v>0</v>
      </c>
      <c r="AP1870" s="255">
        <f t="shared" si="370"/>
        <v>0</v>
      </c>
      <c r="AQ1870" s="506">
        <f t="shared" si="371"/>
        <v>0</v>
      </c>
      <c r="AR1870" s="671"/>
      <c r="AS1870" s="512"/>
      <c r="AT1870" s="513"/>
      <c r="AU1870" s="753"/>
      <c r="AV1870" s="484"/>
      <c r="AW1870" s="484"/>
      <c r="AX1870" s="484"/>
      <c r="AY1870" s="484"/>
      <c r="AZ1870" s="484"/>
    </row>
    <row r="1871" spans="1:52" ht="15" hidden="1">
      <c r="A1871" s="750"/>
      <c r="B1871" s="694"/>
      <c r="C1871" s="695"/>
      <c r="D1871" s="696"/>
      <c r="E1871" s="697"/>
      <c r="F1871" s="697"/>
      <c r="G1871" s="697"/>
      <c r="H1871" s="698">
        <v>0.21</v>
      </c>
      <c r="I1871" s="698">
        <v>1</v>
      </c>
      <c r="J1871" s="699"/>
      <c r="K1871" s="775">
        <f t="shared" si="364"/>
        <v>0</v>
      </c>
      <c r="L1871" s="508">
        <v>1</v>
      </c>
      <c r="M1871" s="508"/>
      <c r="N1871" s="745">
        <f t="shared" si="365"/>
        <v>1</v>
      </c>
      <c r="O1871" s="508"/>
      <c r="P1871" s="508"/>
      <c r="Q1871" s="508"/>
      <c r="R1871" s="508"/>
      <c r="S1871" s="508"/>
      <c r="T1871" s="508"/>
      <c r="U1871" s="508"/>
      <c r="V1871" s="508"/>
      <c r="W1871" s="508"/>
      <c r="X1871" s="508"/>
      <c r="Y1871" s="508"/>
      <c r="Z1871" s="508"/>
      <c r="AA1871" s="508"/>
      <c r="AB1871" s="508"/>
      <c r="AC1871" s="508"/>
      <c r="AD1871" s="508"/>
      <c r="AE1871" s="508"/>
      <c r="AF1871" s="508"/>
      <c r="AG1871" s="508"/>
      <c r="AH1871" s="508"/>
      <c r="AI1871" s="508"/>
      <c r="AJ1871" s="508"/>
      <c r="AK1871" s="509">
        <f t="shared" si="366"/>
        <v>0</v>
      </c>
      <c r="AL1871" s="509">
        <f t="shared" si="367"/>
        <v>1</v>
      </c>
      <c r="AM1871" s="746">
        <f>IF(Tableau5[[#This Row],[N° pièce]]="",0,(Tableau5[[#This Row],[hors TVA]]+(Tableau5[[#This Row],[hors TVA]]*Tableau5[[#This Row],[Taux TVA]])-(Tableau5[[#This Row],[hors TVA]]*Tableau5[[#This Row],[Taux TVA]]*Tableau5[[#This Row],[Régime TVA Récupération:]]))*Tableau5[[#This Row],[Type 1]])</f>
        <v>0</v>
      </c>
      <c r="AN1871" s="746">
        <f t="shared" si="368"/>
        <v>0</v>
      </c>
      <c r="AO1871" s="746">
        <f t="shared" si="369"/>
        <v>0</v>
      </c>
      <c r="AP1871" s="255">
        <f t="shared" si="370"/>
        <v>0</v>
      </c>
      <c r="AQ1871" s="506">
        <f t="shared" si="371"/>
        <v>0</v>
      </c>
      <c r="AR1871" s="671"/>
      <c r="AS1871" s="512"/>
      <c r="AT1871" s="513"/>
      <c r="AU1871" s="753"/>
      <c r="AV1871" s="484"/>
      <c r="AW1871" s="484"/>
      <c r="AX1871" s="484"/>
      <c r="AY1871" s="484"/>
      <c r="AZ1871" s="484"/>
    </row>
    <row r="1872" spans="1:52" ht="15" hidden="1">
      <c r="A1872" s="750"/>
      <c r="B1872" s="694"/>
      <c r="C1872" s="695"/>
      <c r="D1872" s="696"/>
      <c r="E1872" s="697"/>
      <c r="F1872" s="697"/>
      <c r="G1872" s="697"/>
      <c r="H1872" s="698">
        <v>0.21</v>
      </c>
      <c r="I1872" s="698">
        <v>1</v>
      </c>
      <c r="J1872" s="699"/>
      <c r="K1872" s="775">
        <f t="shared" si="364"/>
        <v>0</v>
      </c>
      <c r="L1872" s="508">
        <v>1</v>
      </c>
      <c r="M1872" s="508"/>
      <c r="N1872" s="745">
        <f t="shared" si="365"/>
        <v>1</v>
      </c>
      <c r="O1872" s="508"/>
      <c r="P1872" s="508"/>
      <c r="Q1872" s="508"/>
      <c r="R1872" s="508"/>
      <c r="S1872" s="508"/>
      <c r="T1872" s="508"/>
      <c r="U1872" s="508"/>
      <c r="V1872" s="508"/>
      <c r="W1872" s="508"/>
      <c r="X1872" s="508"/>
      <c r="Y1872" s="508"/>
      <c r="Z1872" s="508"/>
      <c r="AA1872" s="508"/>
      <c r="AB1872" s="508"/>
      <c r="AC1872" s="508"/>
      <c r="AD1872" s="508"/>
      <c r="AE1872" s="508"/>
      <c r="AF1872" s="508"/>
      <c r="AG1872" s="508"/>
      <c r="AH1872" s="508"/>
      <c r="AI1872" s="508"/>
      <c r="AJ1872" s="508"/>
      <c r="AK1872" s="509">
        <f t="shared" si="366"/>
        <v>0</v>
      </c>
      <c r="AL1872" s="509">
        <f t="shared" si="367"/>
        <v>1</v>
      </c>
      <c r="AM1872" s="746">
        <f>IF(Tableau5[[#This Row],[N° pièce]]="",0,(Tableau5[[#This Row],[hors TVA]]+(Tableau5[[#This Row],[hors TVA]]*Tableau5[[#This Row],[Taux TVA]])-(Tableau5[[#This Row],[hors TVA]]*Tableau5[[#This Row],[Taux TVA]]*Tableau5[[#This Row],[Régime TVA Récupération:]]))*Tableau5[[#This Row],[Type 1]])</f>
        <v>0</v>
      </c>
      <c r="AN1872" s="746">
        <f t="shared" si="368"/>
        <v>0</v>
      </c>
      <c r="AO1872" s="746">
        <f t="shared" si="369"/>
        <v>0</v>
      </c>
      <c r="AP1872" s="255">
        <f t="shared" si="370"/>
        <v>0</v>
      </c>
      <c r="AQ1872" s="506">
        <f t="shared" si="371"/>
        <v>0</v>
      </c>
      <c r="AR1872" s="671"/>
      <c r="AS1872" s="512"/>
      <c r="AT1872" s="513"/>
      <c r="AU1872" s="753"/>
      <c r="AV1872" s="484"/>
      <c r="AW1872" s="484"/>
      <c r="AX1872" s="484"/>
      <c r="AY1872" s="484"/>
      <c r="AZ1872" s="484"/>
    </row>
    <row r="1873" spans="1:52" ht="15" hidden="1">
      <c r="A1873" s="750"/>
      <c r="B1873" s="694"/>
      <c r="C1873" s="695"/>
      <c r="D1873" s="696"/>
      <c r="E1873" s="697"/>
      <c r="F1873" s="697"/>
      <c r="G1873" s="697"/>
      <c r="H1873" s="698">
        <v>0.21</v>
      </c>
      <c r="I1873" s="698">
        <v>1</v>
      </c>
      <c r="J1873" s="699"/>
      <c r="K1873" s="775">
        <f t="shared" si="364"/>
        <v>0</v>
      </c>
      <c r="L1873" s="508">
        <v>1</v>
      </c>
      <c r="M1873" s="508"/>
      <c r="N1873" s="745">
        <f t="shared" si="365"/>
        <v>1</v>
      </c>
      <c r="O1873" s="508"/>
      <c r="P1873" s="508"/>
      <c r="Q1873" s="508"/>
      <c r="R1873" s="508"/>
      <c r="S1873" s="508"/>
      <c r="T1873" s="508"/>
      <c r="U1873" s="508"/>
      <c r="V1873" s="508"/>
      <c r="W1873" s="508"/>
      <c r="X1873" s="508"/>
      <c r="Y1873" s="508"/>
      <c r="Z1873" s="508"/>
      <c r="AA1873" s="508"/>
      <c r="AB1873" s="508"/>
      <c r="AC1873" s="508"/>
      <c r="AD1873" s="508"/>
      <c r="AE1873" s="508"/>
      <c r="AF1873" s="508"/>
      <c r="AG1873" s="508"/>
      <c r="AH1873" s="508"/>
      <c r="AI1873" s="508"/>
      <c r="AJ1873" s="508"/>
      <c r="AK1873" s="509">
        <f t="shared" si="366"/>
        <v>0</v>
      </c>
      <c r="AL1873" s="509">
        <f t="shared" si="367"/>
        <v>1</v>
      </c>
      <c r="AM1873" s="746">
        <f>IF(Tableau5[[#This Row],[N° pièce]]="",0,(Tableau5[[#This Row],[hors TVA]]+(Tableau5[[#This Row],[hors TVA]]*Tableau5[[#This Row],[Taux TVA]])-(Tableau5[[#This Row],[hors TVA]]*Tableau5[[#This Row],[Taux TVA]]*Tableau5[[#This Row],[Régime TVA Récupération:]]))*Tableau5[[#This Row],[Type 1]])</f>
        <v>0</v>
      </c>
      <c r="AN1873" s="746">
        <f t="shared" si="368"/>
        <v>0</v>
      </c>
      <c r="AO1873" s="746">
        <f t="shared" si="369"/>
        <v>0</v>
      </c>
      <c r="AP1873" s="255">
        <f t="shared" si="370"/>
        <v>0</v>
      </c>
      <c r="AQ1873" s="506">
        <f t="shared" si="371"/>
        <v>0</v>
      </c>
      <c r="AR1873" s="671"/>
      <c r="AS1873" s="512"/>
      <c r="AT1873" s="513"/>
      <c r="AU1873" s="753"/>
      <c r="AV1873" s="484"/>
      <c r="AW1873" s="484"/>
      <c r="AX1873" s="484"/>
      <c r="AY1873" s="484"/>
      <c r="AZ1873" s="484"/>
    </row>
    <row r="1874" spans="1:52" ht="15" hidden="1">
      <c r="A1874" s="750"/>
      <c r="B1874" s="694"/>
      <c r="C1874" s="695"/>
      <c r="D1874" s="696"/>
      <c r="E1874" s="697"/>
      <c r="F1874" s="697"/>
      <c r="G1874" s="697"/>
      <c r="H1874" s="698">
        <v>0.21</v>
      </c>
      <c r="I1874" s="698">
        <v>1</v>
      </c>
      <c r="J1874" s="699"/>
      <c r="K1874" s="775">
        <f t="shared" si="364"/>
        <v>0</v>
      </c>
      <c r="L1874" s="508">
        <v>1</v>
      </c>
      <c r="M1874" s="508"/>
      <c r="N1874" s="745">
        <f t="shared" si="365"/>
        <v>1</v>
      </c>
      <c r="O1874" s="508"/>
      <c r="P1874" s="508"/>
      <c r="Q1874" s="508"/>
      <c r="R1874" s="508"/>
      <c r="S1874" s="508"/>
      <c r="T1874" s="508"/>
      <c r="U1874" s="508"/>
      <c r="V1874" s="508"/>
      <c r="W1874" s="508"/>
      <c r="X1874" s="508"/>
      <c r="Y1874" s="508"/>
      <c r="Z1874" s="508"/>
      <c r="AA1874" s="508"/>
      <c r="AB1874" s="508"/>
      <c r="AC1874" s="508"/>
      <c r="AD1874" s="508"/>
      <c r="AE1874" s="508"/>
      <c r="AF1874" s="508"/>
      <c r="AG1874" s="508"/>
      <c r="AH1874" s="508"/>
      <c r="AI1874" s="508"/>
      <c r="AJ1874" s="508"/>
      <c r="AK1874" s="509">
        <f t="shared" si="366"/>
        <v>0</v>
      </c>
      <c r="AL1874" s="509">
        <f t="shared" si="367"/>
        <v>1</v>
      </c>
      <c r="AM1874" s="746">
        <f>IF(Tableau5[[#This Row],[N° pièce]]="",0,(Tableau5[[#This Row],[hors TVA]]+(Tableau5[[#This Row],[hors TVA]]*Tableau5[[#This Row],[Taux TVA]])-(Tableau5[[#This Row],[hors TVA]]*Tableau5[[#This Row],[Taux TVA]]*Tableau5[[#This Row],[Régime TVA Récupération:]]))*Tableau5[[#This Row],[Type 1]])</f>
        <v>0</v>
      </c>
      <c r="AN1874" s="746">
        <f t="shared" si="368"/>
        <v>0</v>
      </c>
      <c r="AO1874" s="746">
        <f t="shared" si="369"/>
        <v>0</v>
      </c>
      <c r="AP1874" s="255">
        <f t="shared" si="370"/>
        <v>0</v>
      </c>
      <c r="AQ1874" s="506">
        <f t="shared" si="371"/>
        <v>0</v>
      </c>
      <c r="AR1874" s="671"/>
      <c r="AS1874" s="512"/>
      <c r="AT1874" s="513"/>
      <c r="AU1874" s="753"/>
      <c r="AV1874" s="484"/>
      <c r="AW1874" s="484"/>
      <c r="AX1874" s="484"/>
      <c r="AY1874" s="484"/>
      <c r="AZ1874" s="484"/>
    </row>
    <row r="1875" spans="1:52" ht="15" hidden="1">
      <c r="A1875" s="750"/>
      <c r="B1875" s="694"/>
      <c r="C1875" s="695"/>
      <c r="D1875" s="696"/>
      <c r="E1875" s="697"/>
      <c r="F1875" s="697"/>
      <c r="G1875" s="697"/>
      <c r="H1875" s="698">
        <v>0.21</v>
      </c>
      <c r="I1875" s="698">
        <v>1</v>
      </c>
      <c r="J1875" s="699"/>
      <c r="K1875" s="775">
        <f t="shared" si="364"/>
        <v>0</v>
      </c>
      <c r="L1875" s="508">
        <v>1</v>
      </c>
      <c r="M1875" s="508"/>
      <c r="N1875" s="745">
        <f t="shared" si="365"/>
        <v>1</v>
      </c>
      <c r="O1875" s="508"/>
      <c r="P1875" s="508"/>
      <c r="Q1875" s="508"/>
      <c r="R1875" s="508"/>
      <c r="S1875" s="508"/>
      <c r="T1875" s="508"/>
      <c r="U1875" s="508"/>
      <c r="V1875" s="508"/>
      <c r="W1875" s="508"/>
      <c r="X1875" s="508"/>
      <c r="Y1875" s="508"/>
      <c r="Z1875" s="508"/>
      <c r="AA1875" s="508"/>
      <c r="AB1875" s="508"/>
      <c r="AC1875" s="508"/>
      <c r="AD1875" s="508"/>
      <c r="AE1875" s="508"/>
      <c r="AF1875" s="508"/>
      <c r="AG1875" s="508"/>
      <c r="AH1875" s="508"/>
      <c r="AI1875" s="508"/>
      <c r="AJ1875" s="508"/>
      <c r="AK1875" s="509">
        <f t="shared" si="366"/>
        <v>0</v>
      </c>
      <c r="AL1875" s="509">
        <f t="shared" si="367"/>
        <v>1</v>
      </c>
      <c r="AM1875" s="746">
        <f>IF(Tableau5[[#This Row],[N° pièce]]="",0,(Tableau5[[#This Row],[hors TVA]]+(Tableau5[[#This Row],[hors TVA]]*Tableau5[[#This Row],[Taux TVA]])-(Tableau5[[#This Row],[hors TVA]]*Tableau5[[#This Row],[Taux TVA]]*Tableau5[[#This Row],[Régime TVA Récupération:]]))*Tableau5[[#This Row],[Type 1]])</f>
        <v>0</v>
      </c>
      <c r="AN1875" s="746">
        <f t="shared" si="368"/>
        <v>0</v>
      </c>
      <c r="AO1875" s="746">
        <f t="shared" si="369"/>
        <v>0</v>
      </c>
      <c r="AP1875" s="255">
        <f t="shared" si="370"/>
        <v>0</v>
      </c>
      <c r="AQ1875" s="506">
        <f t="shared" si="371"/>
        <v>0</v>
      </c>
      <c r="AR1875" s="671"/>
      <c r="AS1875" s="512"/>
      <c r="AT1875" s="513"/>
      <c r="AU1875" s="753"/>
      <c r="AV1875" s="484"/>
      <c r="AW1875" s="484"/>
      <c r="AX1875" s="484"/>
      <c r="AY1875" s="484"/>
      <c r="AZ1875" s="484"/>
    </row>
    <row r="1876" spans="1:52" ht="15" hidden="1">
      <c r="A1876" s="750"/>
      <c r="B1876" s="694"/>
      <c r="C1876" s="695"/>
      <c r="D1876" s="696"/>
      <c r="E1876" s="697"/>
      <c r="F1876" s="697"/>
      <c r="G1876" s="697"/>
      <c r="H1876" s="698">
        <v>0.21</v>
      </c>
      <c r="I1876" s="698">
        <v>1</v>
      </c>
      <c r="J1876" s="699"/>
      <c r="K1876" s="775">
        <f t="shared" si="364"/>
        <v>0</v>
      </c>
      <c r="L1876" s="508">
        <v>1</v>
      </c>
      <c r="M1876" s="508"/>
      <c r="N1876" s="745">
        <f t="shared" si="365"/>
        <v>1</v>
      </c>
      <c r="O1876" s="508"/>
      <c r="P1876" s="508"/>
      <c r="Q1876" s="508"/>
      <c r="R1876" s="508"/>
      <c r="S1876" s="508"/>
      <c r="T1876" s="508"/>
      <c r="U1876" s="508"/>
      <c r="V1876" s="508"/>
      <c r="W1876" s="508"/>
      <c r="X1876" s="508"/>
      <c r="Y1876" s="508"/>
      <c r="Z1876" s="508"/>
      <c r="AA1876" s="508"/>
      <c r="AB1876" s="508"/>
      <c r="AC1876" s="508"/>
      <c r="AD1876" s="508"/>
      <c r="AE1876" s="508"/>
      <c r="AF1876" s="508"/>
      <c r="AG1876" s="508"/>
      <c r="AH1876" s="508"/>
      <c r="AI1876" s="508"/>
      <c r="AJ1876" s="508"/>
      <c r="AK1876" s="509">
        <f t="shared" si="366"/>
        <v>0</v>
      </c>
      <c r="AL1876" s="509">
        <f t="shared" si="367"/>
        <v>1</v>
      </c>
      <c r="AM1876" s="746">
        <f>IF(Tableau5[[#This Row],[N° pièce]]="",0,(Tableau5[[#This Row],[hors TVA]]+(Tableau5[[#This Row],[hors TVA]]*Tableau5[[#This Row],[Taux TVA]])-(Tableau5[[#This Row],[hors TVA]]*Tableau5[[#This Row],[Taux TVA]]*Tableau5[[#This Row],[Régime TVA Récupération:]]))*Tableau5[[#This Row],[Type 1]])</f>
        <v>0</v>
      </c>
      <c r="AN1876" s="746">
        <f t="shared" si="368"/>
        <v>0</v>
      </c>
      <c r="AO1876" s="746">
        <f t="shared" si="369"/>
        <v>0</v>
      </c>
      <c r="AP1876" s="255">
        <f t="shared" si="370"/>
        <v>0</v>
      </c>
      <c r="AQ1876" s="506">
        <f t="shared" si="371"/>
        <v>0</v>
      </c>
      <c r="AR1876" s="671"/>
      <c r="AS1876" s="512"/>
      <c r="AT1876" s="513"/>
      <c r="AU1876" s="753"/>
      <c r="AV1876" s="484"/>
      <c r="AW1876" s="484"/>
      <c r="AX1876" s="484"/>
      <c r="AY1876" s="484"/>
      <c r="AZ1876" s="484"/>
    </row>
    <row r="1877" spans="1:52" ht="15" hidden="1">
      <c r="A1877" s="750"/>
      <c r="B1877" s="694"/>
      <c r="C1877" s="695"/>
      <c r="D1877" s="696"/>
      <c r="E1877" s="697"/>
      <c r="F1877" s="697"/>
      <c r="G1877" s="697"/>
      <c r="H1877" s="698">
        <v>0.21</v>
      </c>
      <c r="I1877" s="698">
        <v>1</v>
      </c>
      <c r="J1877" s="699"/>
      <c r="K1877" s="775">
        <f t="shared" si="364"/>
        <v>0</v>
      </c>
      <c r="L1877" s="508">
        <v>1</v>
      </c>
      <c r="M1877" s="508"/>
      <c r="N1877" s="745">
        <f t="shared" si="365"/>
        <v>1</v>
      </c>
      <c r="O1877" s="508"/>
      <c r="P1877" s="508"/>
      <c r="Q1877" s="508"/>
      <c r="R1877" s="508"/>
      <c r="S1877" s="508"/>
      <c r="T1877" s="508"/>
      <c r="U1877" s="508"/>
      <c r="V1877" s="508"/>
      <c r="W1877" s="508"/>
      <c r="X1877" s="508"/>
      <c r="Y1877" s="508"/>
      <c r="Z1877" s="508"/>
      <c r="AA1877" s="508"/>
      <c r="AB1877" s="508"/>
      <c r="AC1877" s="508"/>
      <c r="AD1877" s="508"/>
      <c r="AE1877" s="508"/>
      <c r="AF1877" s="508"/>
      <c r="AG1877" s="508"/>
      <c r="AH1877" s="508"/>
      <c r="AI1877" s="508"/>
      <c r="AJ1877" s="508"/>
      <c r="AK1877" s="509">
        <f t="shared" si="366"/>
        <v>0</v>
      </c>
      <c r="AL1877" s="509">
        <f t="shared" si="367"/>
        <v>1</v>
      </c>
      <c r="AM1877" s="746">
        <f>IF(Tableau5[[#This Row],[N° pièce]]="",0,(Tableau5[[#This Row],[hors TVA]]+(Tableau5[[#This Row],[hors TVA]]*Tableau5[[#This Row],[Taux TVA]])-(Tableau5[[#This Row],[hors TVA]]*Tableau5[[#This Row],[Taux TVA]]*Tableau5[[#This Row],[Régime TVA Récupération:]]))*Tableau5[[#This Row],[Type 1]])</f>
        <v>0</v>
      </c>
      <c r="AN1877" s="746">
        <f t="shared" si="368"/>
        <v>0</v>
      </c>
      <c r="AO1877" s="746">
        <f t="shared" si="369"/>
        <v>0</v>
      </c>
      <c r="AP1877" s="255">
        <f t="shared" si="370"/>
        <v>0</v>
      </c>
      <c r="AQ1877" s="506">
        <f t="shared" si="371"/>
        <v>0</v>
      </c>
      <c r="AR1877" s="671"/>
      <c r="AS1877" s="512"/>
      <c r="AT1877" s="513"/>
      <c r="AU1877" s="753"/>
      <c r="AV1877" s="484"/>
      <c r="AW1877" s="484"/>
      <c r="AX1877" s="484"/>
      <c r="AY1877" s="484"/>
      <c r="AZ1877" s="484"/>
    </row>
    <row r="1878" spans="1:52" ht="15" hidden="1">
      <c r="A1878" s="750"/>
      <c r="B1878" s="694"/>
      <c r="C1878" s="695"/>
      <c r="D1878" s="696"/>
      <c r="E1878" s="697"/>
      <c r="F1878" s="697"/>
      <c r="G1878" s="697"/>
      <c r="H1878" s="698">
        <v>0.21</v>
      </c>
      <c r="I1878" s="698">
        <v>1</v>
      </c>
      <c r="J1878" s="699"/>
      <c r="K1878" s="775">
        <f t="shared" si="364"/>
        <v>0</v>
      </c>
      <c r="L1878" s="508">
        <v>1</v>
      </c>
      <c r="M1878" s="508"/>
      <c r="N1878" s="745">
        <f t="shared" si="365"/>
        <v>1</v>
      </c>
      <c r="O1878" s="508"/>
      <c r="P1878" s="508"/>
      <c r="Q1878" s="508"/>
      <c r="R1878" s="508"/>
      <c r="S1878" s="508"/>
      <c r="T1878" s="508"/>
      <c r="U1878" s="508"/>
      <c r="V1878" s="508"/>
      <c r="W1878" s="508"/>
      <c r="X1878" s="508"/>
      <c r="Y1878" s="508"/>
      <c r="Z1878" s="508"/>
      <c r="AA1878" s="508"/>
      <c r="AB1878" s="508"/>
      <c r="AC1878" s="508"/>
      <c r="AD1878" s="508"/>
      <c r="AE1878" s="508"/>
      <c r="AF1878" s="508"/>
      <c r="AG1878" s="508"/>
      <c r="AH1878" s="508"/>
      <c r="AI1878" s="508"/>
      <c r="AJ1878" s="508"/>
      <c r="AK1878" s="509">
        <f t="shared" si="366"/>
        <v>0</v>
      </c>
      <c r="AL1878" s="509">
        <f t="shared" si="367"/>
        <v>1</v>
      </c>
      <c r="AM1878" s="746">
        <f>IF(Tableau5[[#This Row],[N° pièce]]="",0,(Tableau5[[#This Row],[hors TVA]]+(Tableau5[[#This Row],[hors TVA]]*Tableau5[[#This Row],[Taux TVA]])-(Tableau5[[#This Row],[hors TVA]]*Tableau5[[#This Row],[Taux TVA]]*Tableau5[[#This Row],[Régime TVA Récupération:]]))*Tableau5[[#This Row],[Type 1]])</f>
        <v>0</v>
      </c>
      <c r="AN1878" s="746">
        <f t="shared" si="368"/>
        <v>0</v>
      </c>
      <c r="AO1878" s="746">
        <f t="shared" si="369"/>
        <v>0</v>
      </c>
      <c r="AP1878" s="255">
        <f t="shared" si="370"/>
        <v>0</v>
      </c>
      <c r="AQ1878" s="506">
        <f t="shared" si="371"/>
        <v>0</v>
      </c>
      <c r="AR1878" s="671"/>
      <c r="AS1878" s="512"/>
      <c r="AT1878" s="513"/>
      <c r="AU1878" s="753"/>
      <c r="AV1878" s="484"/>
      <c r="AW1878" s="484"/>
      <c r="AX1878" s="484"/>
      <c r="AY1878" s="484"/>
      <c r="AZ1878" s="484"/>
    </row>
    <row r="1879" spans="1:52" ht="15" hidden="1">
      <c r="A1879" s="750"/>
      <c r="B1879" s="694"/>
      <c r="C1879" s="695"/>
      <c r="D1879" s="696"/>
      <c r="E1879" s="697"/>
      <c r="F1879" s="697"/>
      <c r="G1879" s="697"/>
      <c r="H1879" s="698">
        <v>0.21</v>
      </c>
      <c r="I1879" s="698">
        <v>1</v>
      </c>
      <c r="J1879" s="699"/>
      <c r="K1879" s="775">
        <f t="shared" si="364"/>
        <v>0</v>
      </c>
      <c r="L1879" s="508">
        <v>1</v>
      </c>
      <c r="M1879" s="508"/>
      <c r="N1879" s="745">
        <f t="shared" si="365"/>
        <v>1</v>
      </c>
      <c r="O1879" s="508"/>
      <c r="P1879" s="508"/>
      <c r="Q1879" s="508"/>
      <c r="R1879" s="508"/>
      <c r="S1879" s="508"/>
      <c r="T1879" s="508"/>
      <c r="U1879" s="508"/>
      <c r="V1879" s="508"/>
      <c r="W1879" s="508"/>
      <c r="X1879" s="508"/>
      <c r="Y1879" s="508"/>
      <c r="Z1879" s="508"/>
      <c r="AA1879" s="508"/>
      <c r="AB1879" s="508"/>
      <c r="AC1879" s="508"/>
      <c r="AD1879" s="508"/>
      <c r="AE1879" s="508"/>
      <c r="AF1879" s="508"/>
      <c r="AG1879" s="508"/>
      <c r="AH1879" s="508"/>
      <c r="AI1879" s="508"/>
      <c r="AJ1879" s="508"/>
      <c r="AK1879" s="509">
        <f t="shared" si="366"/>
        <v>0</v>
      </c>
      <c r="AL1879" s="509">
        <f t="shared" si="367"/>
        <v>1</v>
      </c>
      <c r="AM1879" s="746">
        <f>IF(Tableau5[[#This Row],[N° pièce]]="",0,(Tableau5[[#This Row],[hors TVA]]+(Tableau5[[#This Row],[hors TVA]]*Tableau5[[#This Row],[Taux TVA]])-(Tableau5[[#This Row],[hors TVA]]*Tableau5[[#This Row],[Taux TVA]]*Tableau5[[#This Row],[Régime TVA Récupération:]]))*Tableau5[[#This Row],[Type 1]])</f>
        <v>0</v>
      </c>
      <c r="AN1879" s="746">
        <f t="shared" si="368"/>
        <v>0</v>
      </c>
      <c r="AO1879" s="746">
        <f t="shared" si="369"/>
        <v>0</v>
      </c>
      <c r="AP1879" s="255">
        <f t="shared" si="370"/>
        <v>0</v>
      </c>
      <c r="AQ1879" s="506">
        <f t="shared" si="371"/>
        <v>0</v>
      </c>
      <c r="AR1879" s="671"/>
      <c r="AS1879" s="512"/>
      <c r="AT1879" s="513"/>
      <c r="AU1879" s="753"/>
      <c r="AV1879" s="484"/>
      <c r="AW1879" s="484"/>
      <c r="AX1879" s="484"/>
      <c r="AY1879" s="484"/>
      <c r="AZ1879" s="484"/>
    </row>
    <row r="1880" spans="1:52" ht="15" hidden="1">
      <c r="A1880" s="750"/>
      <c r="B1880" s="694"/>
      <c r="C1880" s="695"/>
      <c r="D1880" s="696"/>
      <c r="E1880" s="697"/>
      <c r="F1880" s="697"/>
      <c r="G1880" s="697"/>
      <c r="H1880" s="698">
        <v>0.21</v>
      </c>
      <c r="I1880" s="698">
        <v>1</v>
      </c>
      <c r="J1880" s="699"/>
      <c r="K1880" s="775">
        <f t="shared" si="364"/>
        <v>0</v>
      </c>
      <c r="L1880" s="508">
        <v>1</v>
      </c>
      <c r="M1880" s="508"/>
      <c r="N1880" s="745">
        <f t="shared" si="365"/>
        <v>1</v>
      </c>
      <c r="O1880" s="508"/>
      <c r="P1880" s="508"/>
      <c r="Q1880" s="508"/>
      <c r="R1880" s="508"/>
      <c r="S1880" s="508"/>
      <c r="T1880" s="508"/>
      <c r="U1880" s="508"/>
      <c r="V1880" s="508"/>
      <c r="W1880" s="508"/>
      <c r="X1880" s="508"/>
      <c r="Y1880" s="508"/>
      <c r="Z1880" s="508"/>
      <c r="AA1880" s="508"/>
      <c r="AB1880" s="508"/>
      <c r="AC1880" s="508"/>
      <c r="AD1880" s="508"/>
      <c r="AE1880" s="508"/>
      <c r="AF1880" s="508"/>
      <c r="AG1880" s="508"/>
      <c r="AH1880" s="508"/>
      <c r="AI1880" s="508"/>
      <c r="AJ1880" s="508"/>
      <c r="AK1880" s="509">
        <f t="shared" si="366"/>
        <v>0</v>
      </c>
      <c r="AL1880" s="509">
        <f t="shared" si="367"/>
        <v>1</v>
      </c>
      <c r="AM1880" s="746">
        <f>IF(Tableau5[[#This Row],[N° pièce]]="",0,(Tableau5[[#This Row],[hors TVA]]+(Tableau5[[#This Row],[hors TVA]]*Tableau5[[#This Row],[Taux TVA]])-(Tableau5[[#This Row],[hors TVA]]*Tableau5[[#This Row],[Taux TVA]]*Tableau5[[#This Row],[Régime TVA Récupération:]]))*Tableau5[[#This Row],[Type 1]])</f>
        <v>0</v>
      </c>
      <c r="AN1880" s="746">
        <f t="shared" si="368"/>
        <v>0</v>
      </c>
      <c r="AO1880" s="746">
        <f t="shared" si="369"/>
        <v>0</v>
      </c>
      <c r="AP1880" s="255">
        <f t="shared" si="370"/>
        <v>0</v>
      </c>
      <c r="AQ1880" s="506">
        <f t="shared" si="371"/>
        <v>0</v>
      </c>
      <c r="AR1880" s="671"/>
      <c r="AS1880" s="512"/>
      <c r="AT1880" s="513"/>
      <c r="AU1880" s="753"/>
      <c r="AV1880" s="484"/>
      <c r="AW1880" s="484"/>
      <c r="AX1880" s="484"/>
      <c r="AY1880" s="484"/>
      <c r="AZ1880" s="484"/>
    </row>
    <row r="1881" spans="1:52" ht="15" hidden="1">
      <c r="A1881" s="750"/>
      <c r="B1881" s="694"/>
      <c r="C1881" s="695"/>
      <c r="D1881" s="696"/>
      <c r="E1881" s="697"/>
      <c r="F1881" s="697"/>
      <c r="G1881" s="697"/>
      <c r="H1881" s="698">
        <v>0.21</v>
      </c>
      <c r="I1881" s="698">
        <v>1</v>
      </c>
      <c r="J1881" s="699"/>
      <c r="K1881" s="775">
        <f t="shared" si="364"/>
        <v>0</v>
      </c>
      <c r="L1881" s="508">
        <v>1</v>
      </c>
      <c r="M1881" s="508"/>
      <c r="N1881" s="745">
        <f t="shared" si="365"/>
        <v>1</v>
      </c>
      <c r="O1881" s="508"/>
      <c r="P1881" s="508"/>
      <c r="Q1881" s="508"/>
      <c r="R1881" s="508"/>
      <c r="S1881" s="508"/>
      <c r="T1881" s="508"/>
      <c r="U1881" s="508"/>
      <c r="V1881" s="508"/>
      <c r="W1881" s="508"/>
      <c r="X1881" s="508"/>
      <c r="Y1881" s="508"/>
      <c r="Z1881" s="508"/>
      <c r="AA1881" s="508"/>
      <c r="AB1881" s="508"/>
      <c r="AC1881" s="508"/>
      <c r="AD1881" s="508"/>
      <c r="AE1881" s="508"/>
      <c r="AF1881" s="508"/>
      <c r="AG1881" s="508"/>
      <c r="AH1881" s="508"/>
      <c r="AI1881" s="508"/>
      <c r="AJ1881" s="508"/>
      <c r="AK1881" s="509">
        <f t="shared" si="366"/>
        <v>0</v>
      </c>
      <c r="AL1881" s="509">
        <f t="shared" si="367"/>
        <v>1</v>
      </c>
      <c r="AM1881" s="746">
        <f>IF(Tableau5[[#This Row],[N° pièce]]="",0,(Tableau5[[#This Row],[hors TVA]]+(Tableau5[[#This Row],[hors TVA]]*Tableau5[[#This Row],[Taux TVA]])-(Tableau5[[#This Row],[hors TVA]]*Tableau5[[#This Row],[Taux TVA]]*Tableau5[[#This Row],[Régime TVA Récupération:]]))*Tableau5[[#This Row],[Type 1]])</f>
        <v>0</v>
      </c>
      <c r="AN1881" s="746">
        <f t="shared" si="368"/>
        <v>0</v>
      </c>
      <c r="AO1881" s="746">
        <f t="shared" si="369"/>
        <v>0</v>
      </c>
      <c r="AP1881" s="255">
        <f t="shared" si="370"/>
        <v>0</v>
      </c>
      <c r="AQ1881" s="506">
        <f t="shared" si="371"/>
        <v>0</v>
      </c>
      <c r="AR1881" s="671"/>
      <c r="AS1881" s="512"/>
      <c r="AT1881" s="513"/>
      <c r="AU1881" s="753"/>
      <c r="AV1881" s="484"/>
      <c r="AW1881" s="484"/>
      <c r="AX1881" s="484"/>
      <c r="AY1881" s="484"/>
      <c r="AZ1881" s="484"/>
    </row>
    <row r="1882" spans="1:52" ht="15" hidden="1">
      <c r="A1882" s="750"/>
      <c r="B1882" s="694"/>
      <c r="C1882" s="695"/>
      <c r="D1882" s="696"/>
      <c r="E1882" s="697"/>
      <c r="F1882" s="697"/>
      <c r="G1882" s="697"/>
      <c r="H1882" s="698">
        <v>0.21</v>
      </c>
      <c r="I1882" s="698">
        <v>1</v>
      </c>
      <c r="J1882" s="699"/>
      <c r="K1882" s="775">
        <f t="shared" si="364"/>
        <v>0</v>
      </c>
      <c r="L1882" s="508">
        <v>1</v>
      </c>
      <c r="M1882" s="508"/>
      <c r="N1882" s="745">
        <f t="shared" si="365"/>
        <v>1</v>
      </c>
      <c r="O1882" s="508"/>
      <c r="P1882" s="508"/>
      <c r="Q1882" s="508"/>
      <c r="R1882" s="508"/>
      <c r="S1882" s="508"/>
      <c r="T1882" s="508"/>
      <c r="U1882" s="508"/>
      <c r="V1882" s="508"/>
      <c r="W1882" s="508"/>
      <c r="X1882" s="508"/>
      <c r="Y1882" s="508"/>
      <c r="Z1882" s="508"/>
      <c r="AA1882" s="508"/>
      <c r="AB1882" s="508"/>
      <c r="AC1882" s="508"/>
      <c r="AD1882" s="508"/>
      <c r="AE1882" s="508"/>
      <c r="AF1882" s="508"/>
      <c r="AG1882" s="508"/>
      <c r="AH1882" s="508"/>
      <c r="AI1882" s="508"/>
      <c r="AJ1882" s="508"/>
      <c r="AK1882" s="509">
        <f t="shared" si="366"/>
        <v>0</v>
      </c>
      <c r="AL1882" s="509">
        <f t="shared" si="367"/>
        <v>1</v>
      </c>
      <c r="AM1882" s="746">
        <f>IF(Tableau5[[#This Row],[N° pièce]]="",0,(Tableau5[[#This Row],[hors TVA]]+(Tableau5[[#This Row],[hors TVA]]*Tableau5[[#This Row],[Taux TVA]])-(Tableau5[[#This Row],[hors TVA]]*Tableau5[[#This Row],[Taux TVA]]*Tableau5[[#This Row],[Régime TVA Récupération:]]))*Tableau5[[#This Row],[Type 1]])</f>
        <v>0</v>
      </c>
      <c r="AN1882" s="746">
        <f t="shared" si="368"/>
        <v>0</v>
      </c>
      <c r="AO1882" s="746">
        <f t="shared" si="369"/>
        <v>0</v>
      </c>
      <c r="AP1882" s="255">
        <f t="shared" si="370"/>
        <v>0</v>
      </c>
      <c r="AQ1882" s="506">
        <f t="shared" si="371"/>
        <v>0</v>
      </c>
      <c r="AR1882" s="671"/>
      <c r="AS1882" s="512"/>
      <c r="AT1882" s="513"/>
      <c r="AU1882" s="753"/>
      <c r="AV1882" s="484"/>
      <c r="AW1882" s="484"/>
      <c r="AX1882" s="484"/>
      <c r="AY1882" s="484"/>
      <c r="AZ1882" s="484"/>
    </row>
    <row r="1883" spans="1:52" ht="15" hidden="1">
      <c r="A1883" s="750"/>
      <c r="B1883" s="694"/>
      <c r="C1883" s="695"/>
      <c r="D1883" s="696"/>
      <c r="E1883" s="697"/>
      <c r="F1883" s="697"/>
      <c r="G1883" s="697"/>
      <c r="H1883" s="698">
        <v>0.21</v>
      </c>
      <c r="I1883" s="698">
        <v>1</v>
      </c>
      <c r="J1883" s="699"/>
      <c r="K1883" s="775">
        <f t="shared" si="364"/>
        <v>0</v>
      </c>
      <c r="L1883" s="508">
        <v>1</v>
      </c>
      <c r="M1883" s="508"/>
      <c r="N1883" s="745">
        <f t="shared" si="365"/>
        <v>1</v>
      </c>
      <c r="O1883" s="508"/>
      <c r="P1883" s="508"/>
      <c r="Q1883" s="508"/>
      <c r="R1883" s="508"/>
      <c r="S1883" s="508"/>
      <c r="T1883" s="508"/>
      <c r="U1883" s="508"/>
      <c r="V1883" s="508"/>
      <c r="W1883" s="508"/>
      <c r="X1883" s="508"/>
      <c r="Y1883" s="508"/>
      <c r="Z1883" s="508"/>
      <c r="AA1883" s="508"/>
      <c r="AB1883" s="508"/>
      <c r="AC1883" s="508"/>
      <c r="AD1883" s="508"/>
      <c r="AE1883" s="508"/>
      <c r="AF1883" s="508"/>
      <c r="AG1883" s="508"/>
      <c r="AH1883" s="508"/>
      <c r="AI1883" s="508"/>
      <c r="AJ1883" s="508"/>
      <c r="AK1883" s="509">
        <f t="shared" si="366"/>
        <v>0</v>
      </c>
      <c r="AL1883" s="509">
        <f t="shared" si="367"/>
        <v>1</v>
      </c>
      <c r="AM1883" s="746">
        <f>IF(Tableau5[[#This Row],[N° pièce]]="",0,(Tableau5[[#This Row],[hors TVA]]+(Tableau5[[#This Row],[hors TVA]]*Tableau5[[#This Row],[Taux TVA]])-(Tableau5[[#This Row],[hors TVA]]*Tableau5[[#This Row],[Taux TVA]]*Tableau5[[#This Row],[Régime TVA Récupération:]]))*Tableau5[[#This Row],[Type 1]])</f>
        <v>0</v>
      </c>
      <c r="AN1883" s="746">
        <f t="shared" si="368"/>
        <v>0</v>
      </c>
      <c r="AO1883" s="746">
        <f t="shared" si="369"/>
        <v>0</v>
      </c>
      <c r="AP1883" s="255">
        <f t="shared" si="370"/>
        <v>0</v>
      </c>
      <c r="AQ1883" s="506">
        <f t="shared" si="371"/>
        <v>0</v>
      </c>
      <c r="AR1883" s="671"/>
      <c r="AS1883" s="512"/>
      <c r="AT1883" s="513"/>
      <c r="AU1883" s="753"/>
      <c r="AV1883" s="484"/>
      <c r="AW1883" s="484"/>
      <c r="AX1883" s="484"/>
      <c r="AY1883" s="484"/>
      <c r="AZ1883" s="484"/>
    </row>
    <row r="1884" spans="1:52" ht="15" hidden="1">
      <c r="A1884" s="750"/>
      <c r="B1884" s="694"/>
      <c r="C1884" s="695"/>
      <c r="D1884" s="696"/>
      <c r="E1884" s="697"/>
      <c r="F1884" s="697"/>
      <c r="G1884" s="697"/>
      <c r="H1884" s="698">
        <v>0.21</v>
      </c>
      <c r="I1884" s="698">
        <v>1</v>
      </c>
      <c r="J1884" s="699"/>
      <c r="K1884" s="775">
        <f t="shared" si="364"/>
        <v>0</v>
      </c>
      <c r="L1884" s="508">
        <v>1</v>
      </c>
      <c r="M1884" s="508"/>
      <c r="N1884" s="745">
        <f t="shared" si="365"/>
        <v>1</v>
      </c>
      <c r="O1884" s="508"/>
      <c r="P1884" s="508"/>
      <c r="Q1884" s="508"/>
      <c r="R1884" s="508"/>
      <c r="S1884" s="508"/>
      <c r="T1884" s="508"/>
      <c r="U1884" s="508"/>
      <c r="V1884" s="508"/>
      <c r="W1884" s="508"/>
      <c r="X1884" s="508"/>
      <c r="Y1884" s="508"/>
      <c r="Z1884" s="508"/>
      <c r="AA1884" s="508"/>
      <c r="AB1884" s="508"/>
      <c r="AC1884" s="508"/>
      <c r="AD1884" s="508"/>
      <c r="AE1884" s="508"/>
      <c r="AF1884" s="508"/>
      <c r="AG1884" s="508"/>
      <c r="AH1884" s="508"/>
      <c r="AI1884" s="508"/>
      <c r="AJ1884" s="508"/>
      <c r="AK1884" s="509">
        <f t="shared" si="366"/>
        <v>0</v>
      </c>
      <c r="AL1884" s="509">
        <f t="shared" si="367"/>
        <v>1</v>
      </c>
      <c r="AM1884" s="746">
        <f>IF(Tableau5[[#This Row],[N° pièce]]="",0,(Tableau5[[#This Row],[hors TVA]]+(Tableau5[[#This Row],[hors TVA]]*Tableau5[[#This Row],[Taux TVA]])-(Tableau5[[#This Row],[hors TVA]]*Tableau5[[#This Row],[Taux TVA]]*Tableau5[[#This Row],[Régime TVA Récupération:]]))*Tableau5[[#This Row],[Type 1]])</f>
        <v>0</v>
      </c>
      <c r="AN1884" s="746">
        <f t="shared" si="368"/>
        <v>0</v>
      </c>
      <c r="AO1884" s="746">
        <f t="shared" si="369"/>
        <v>0</v>
      </c>
      <c r="AP1884" s="255">
        <f t="shared" si="370"/>
        <v>0</v>
      </c>
      <c r="AQ1884" s="506">
        <f t="shared" si="371"/>
        <v>0</v>
      </c>
      <c r="AR1884" s="671"/>
      <c r="AS1884" s="512"/>
      <c r="AT1884" s="513"/>
      <c r="AU1884" s="753"/>
      <c r="AV1884" s="484"/>
      <c r="AW1884" s="484"/>
      <c r="AX1884" s="484"/>
      <c r="AY1884" s="484"/>
      <c r="AZ1884" s="484"/>
    </row>
    <row r="1885" spans="1:52" ht="15" hidden="1">
      <c r="A1885" s="750"/>
      <c r="B1885" s="694"/>
      <c r="C1885" s="695"/>
      <c r="D1885" s="696"/>
      <c r="E1885" s="697"/>
      <c r="F1885" s="697"/>
      <c r="G1885" s="697"/>
      <c r="H1885" s="698">
        <v>0.21</v>
      </c>
      <c r="I1885" s="698">
        <v>1</v>
      </c>
      <c r="J1885" s="699"/>
      <c r="K1885" s="775">
        <f t="shared" si="364"/>
        <v>0</v>
      </c>
      <c r="L1885" s="508">
        <v>1</v>
      </c>
      <c r="M1885" s="508"/>
      <c r="N1885" s="745">
        <f t="shared" si="365"/>
        <v>1</v>
      </c>
      <c r="O1885" s="508"/>
      <c r="P1885" s="508"/>
      <c r="Q1885" s="508"/>
      <c r="R1885" s="508"/>
      <c r="S1885" s="508"/>
      <c r="T1885" s="508"/>
      <c r="U1885" s="508"/>
      <c r="V1885" s="508"/>
      <c r="W1885" s="508"/>
      <c r="X1885" s="508"/>
      <c r="Y1885" s="508"/>
      <c r="Z1885" s="508"/>
      <c r="AA1885" s="508"/>
      <c r="AB1885" s="508"/>
      <c r="AC1885" s="508"/>
      <c r="AD1885" s="508"/>
      <c r="AE1885" s="508"/>
      <c r="AF1885" s="508"/>
      <c r="AG1885" s="508"/>
      <c r="AH1885" s="508"/>
      <c r="AI1885" s="508"/>
      <c r="AJ1885" s="508"/>
      <c r="AK1885" s="509">
        <f t="shared" si="366"/>
        <v>0</v>
      </c>
      <c r="AL1885" s="509">
        <f t="shared" si="367"/>
        <v>1</v>
      </c>
      <c r="AM1885" s="746">
        <f>IF(Tableau5[[#This Row],[N° pièce]]="",0,(Tableau5[[#This Row],[hors TVA]]+(Tableau5[[#This Row],[hors TVA]]*Tableau5[[#This Row],[Taux TVA]])-(Tableau5[[#This Row],[hors TVA]]*Tableau5[[#This Row],[Taux TVA]]*Tableau5[[#This Row],[Régime TVA Récupération:]]))*Tableau5[[#This Row],[Type 1]])</f>
        <v>0</v>
      </c>
      <c r="AN1885" s="746">
        <f t="shared" si="368"/>
        <v>0</v>
      </c>
      <c r="AO1885" s="746">
        <f t="shared" si="369"/>
        <v>0</v>
      </c>
      <c r="AP1885" s="255">
        <f t="shared" si="370"/>
        <v>0</v>
      </c>
      <c r="AQ1885" s="506">
        <f t="shared" si="371"/>
        <v>0</v>
      </c>
      <c r="AR1885" s="671"/>
      <c r="AS1885" s="512"/>
      <c r="AT1885" s="513"/>
      <c r="AU1885" s="753"/>
      <c r="AV1885" s="484"/>
      <c r="AW1885" s="484"/>
      <c r="AX1885" s="484"/>
      <c r="AY1885" s="484"/>
      <c r="AZ1885" s="484"/>
    </row>
    <row r="1886" spans="1:52" ht="15" hidden="1">
      <c r="A1886" s="750"/>
      <c r="B1886" s="694"/>
      <c r="C1886" s="695"/>
      <c r="D1886" s="696"/>
      <c r="E1886" s="697"/>
      <c r="F1886" s="697"/>
      <c r="G1886" s="697"/>
      <c r="H1886" s="698">
        <v>0.21</v>
      </c>
      <c r="I1886" s="698">
        <v>1</v>
      </c>
      <c r="J1886" s="699"/>
      <c r="K1886" s="775">
        <f t="shared" si="364"/>
        <v>0</v>
      </c>
      <c r="L1886" s="508">
        <v>1</v>
      </c>
      <c r="M1886" s="508"/>
      <c r="N1886" s="745">
        <f t="shared" si="365"/>
        <v>1</v>
      </c>
      <c r="O1886" s="508"/>
      <c r="P1886" s="508"/>
      <c r="Q1886" s="508"/>
      <c r="R1886" s="508"/>
      <c r="S1886" s="508"/>
      <c r="T1886" s="508"/>
      <c r="U1886" s="508"/>
      <c r="V1886" s="508"/>
      <c r="W1886" s="508"/>
      <c r="X1886" s="508"/>
      <c r="Y1886" s="508"/>
      <c r="Z1886" s="508"/>
      <c r="AA1886" s="508"/>
      <c r="AB1886" s="508"/>
      <c r="AC1886" s="508"/>
      <c r="AD1886" s="508"/>
      <c r="AE1886" s="508"/>
      <c r="AF1886" s="508"/>
      <c r="AG1886" s="508"/>
      <c r="AH1886" s="508"/>
      <c r="AI1886" s="508"/>
      <c r="AJ1886" s="508"/>
      <c r="AK1886" s="509">
        <f t="shared" si="366"/>
        <v>0</v>
      </c>
      <c r="AL1886" s="509">
        <f t="shared" si="367"/>
        <v>1</v>
      </c>
      <c r="AM1886" s="746">
        <f>IF(Tableau5[[#This Row],[N° pièce]]="",0,(Tableau5[[#This Row],[hors TVA]]+(Tableau5[[#This Row],[hors TVA]]*Tableau5[[#This Row],[Taux TVA]])-(Tableau5[[#This Row],[hors TVA]]*Tableau5[[#This Row],[Taux TVA]]*Tableau5[[#This Row],[Régime TVA Récupération:]]))*Tableau5[[#This Row],[Type 1]])</f>
        <v>0</v>
      </c>
      <c r="AN1886" s="746">
        <f t="shared" si="368"/>
        <v>0</v>
      </c>
      <c r="AO1886" s="746">
        <f t="shared" si="369"/>
        <v>0</v>
      </c>
      <c r="AP1886" s="255">
        <f t="shared" si="370"/>
        <v>0</v>
      </c>
      <c r="AQ1886" s="506">
        <f t="shared" si="371"/>
        <v>0</v>
      </c>
      <c r="AR1886" s="671"/>
      <c r="AS1886" s="512"/>
      <c r="AT1886" s="513"/>
      <c r="AU1886" s="753"/>
      <c r="AV1886" s="484"/>
      <c r="AW1886" s="484"/>
      <c r="AX1886" s="484"/>
      <c r="AY1886" s="484"/>
      <c r="AZ1886" s="484"/>
    </row>
    <row r="1887" spans="1:52" ht="15" hidden="1">
      <c r="A1887" s="750"/>
      <c r="B1887" s="694"/>
      <c r="C1887" s="695"/>
      <c r="D1887" s="696"/>
      <c r="E1887" s="697"/>
      <c r="F1887" s="697"/>
      <c r="G1887" s="697"/>
      <c r="H1887" s="698">
        <v>0.21</v>
      </c>
      <c r="I1887" s="698">
        <v>1</v>
      </c>
      <c r="J1887" s="699"/>
      <c r="K1887" s="775">
        <f t="shared" si="364"/>
        <v>0</v>
      </c>
      <c r="L1887" s="508">
        <v>1</v>
      </c>
      <c r="M1887" s="508"/>
      <c r="N1887" s="745">
        <f t="shared" si="365"/>
        <v>1</v>
      </c>
      <c r="O1887" s="508"/>
      <c r="P1887" s="508"/>
      <c r="Q1887" s="508"/>
      <c r="R1887" s="508"/>
      <c r="S1887" s="508"/>
      <c r="T1887" s="508"/>
      <c r="U1887" s="508"/>
      <c r="V1887" s="508"/>
      <c r="W1887" s="508"/>
      <c r="X1887" s="508"/>
      <c r="Y1887" s="508"/>
      <c r="Z1887" s="508"/>
      <c r="AA1887" s="508"/>
      <c r="AB1887" s="508"/>
      <c r="AC1887" s="508"/>
      <c r="AD1887" s="508"/>
      <c r="AE1887" s="508"/>
      <c r="AF1887" s="508"/>
      <c r="AG1887" s="508"/>
      <c r="AH1887" s="508"/>
      <c r="AI1887" s="508"/>
      <c r="AJ1887" s="508"/>
      <c r="AK1887" s="509">
        <f t="shared" si="366"/>
        <v>0</v>
      </c>
      <c r="AL1887" s="509">
        <f t="shared" si="367"/>
        <v>1</v>
      </c>
      <c r="AM1887" s="746">
        <f>IF(Tableau5[[#This Row],[N° pièce]]="",0,(Tableau5[[#This Row],[hors TVA]]+(Tableau5[[#This Row],[hors TVA]]*Tableau5[[#This Row],[Taux TVA]])-(Tableau5[[#This Row],[hors TVA]]*Tableau5[[#This Row],[Taux TVA]]*Tableau5[[#This Row],[Régime TVA Récupération:]]))*Tableau5[[#This Row],[Type 1]])</f>
        <v>0</v>
      </c>
      <c r="AN1887" s="746">
        <f t="shared" si="368"/>
        <v>0</v>
      </c>
      <c r="AO1887" s="746">
        <f t="shared" si="369"/>
        <v>0</v>
      </c>
      <c r="AP1887" s="255">
        <f t="shared" si="370"/>
        <v>0</v>
      </c>
      <c r="AQ1887" s="506">
        <f t="shared" si="371"/>
        <v>0</v>
      </c>
      <c r="AR1887" s="671"/>
      <c r="AS1887" s="512"/>
      <c r="AT1887" s="513"/>
      <c r="AU1887" s="753"/>
      <c r="AV1887" s="484"/>
      <c r="AW1887" s="484"/>
      <c r="AX1887" s="484"/>
      <c r="AY1887" s="484"/>
      <c r="AZ1887" s="484"/>
    </row>
    <row r="1888" spans="1:52" ht="15" hidden="1">
      <c r="A1888" s="750"/>
      <c r="B1888" s="694"/>
      <c r="C1888" s="695"/>
      <c r="D1888" s="696"/>
      <c r="E1888" s="697"/>
      <c r="F1888" s="697"/>
      <c r="G1888" s="697"/>
      <c r="H1888" s="698">
        <v>0.21</v>
      </c>
      <c r="I1888" s="698">
        <v>1</v>
      </c>
      <c r="J1888" s="699"/>
      <c r="K1888" s="775">
        <f t="shared" si="364"/>
        <v>0</v>
      </c>
      <c r="L1888" s="508">
        <v>1</v>
      </c>
      <c r="M1888" s="508"/>
      <c r="N1888" s="745">
        <f t="shared" si="365"/>
        <v>1</v>
      </c>
      <c r="O1888" s="508"/>
      <c r="P1888" s="508"/>
      <c r="Q1888" s="508"/>
      <c r="R1888" s="508"/>
      <c r="S1888" s="508"/>
      <c r="T1888" s="508"/>
      <c r="U1888" s="508"/>
      <c r="V1888" s="508"/>
      <c r="W1888" s="508"/>
      <c r="X1888" s="508"/>
      <c r="Y1888" s="508"/>
      <c r="Z1888" s="508"/>
      <c r="AA1888" s="508"/>
      <c r="AB1888" s="508"/>
      <c r="AC1888" s="508"/>
      <c r="AD1888" s="508"/>
      <c r="AE1888" s="508"/>
      <c r="AF1888" s="508"/>
      <c r="AG1888" s="508"/>
      <c r="AH1888" s="508"/>
      <c r="AI1888" s="508"/>
      <c r="AJ1888" s="508"/>
      <c r="AK1888" s="509">
        <f t="shared" si="366"/>
        <v>0</v>
      </c>
      <c r="AL1888" s="509">
        <f t="shared" si="367"/>
        <v>1</v>
      </c>
      <c r="AM1888" s="746">
        <f>IF(Tableau5[[#This Row],[N° pièce]]="",0,(Tableau5[[#This Row],[hors TVA]]+(Tableau5[[#This Row],[hors TVA]]*Tableau5[[#This Row],[Taux TVA]])-(Tableau5[[#This Row],[hors TVA]]*Tableau5[[#This Row],[Taux TVA]]*Tableau5[[#This Row],[Régime TVA Récupération:]]))*Tableau5[[#This Row],[Type 1]])</f>
        <v>0</v>
      </c>
      <c r="AN1888" s="746">
        <f t="shared" si="368"/>
        <v>0</v>
      </c>
      <c r="AO1888" s="746">
        <f t="shared" si="369"/>
        <v>0</v>
      </c>
      <c r="AP1888" s="255">
        <f t="shared" si="370"/>
        <v>0</v>
      </c>
      <c r="AQ1888" s="506">
        <f t="shared" si="371"/>
        <v>0</v>
      </c>
      <c r="AR1888" s="671"/>
      <c r="AS1888" s="512"/>
      <c r="AT1888" s="513"/>
      <c r="AU1888" s="753"/>
      <c r="AV1888" s="484"/>
      <c r="AW1888" s="484"/>
      <c r="AX1888" s="484"/>
      <c r="AY1888" s="484"/>
      <c r="AZ1888" s="484"/>
    </row>
    <row r="1889" spans="1:52" ht="15" hidden="1">
      <c r="A1889" s="750"/>
      <c r="B1889" s="694"/>
      <c r="C1889" s="695"/>
      <c r="D1889" s="696"/>
      <c r="E1889" s="697"/>
      <c r="F1889" s="697"/>
      <c r="G1889" s="697"/>
      <c r="H1889" s="698">
        <v>0.21</v>
      </c>
      <c r="I1889" s="698">
        <v>1</v>
      </c>
      <c r="J1889" s="699"/>
      <c r="K1889" s="775">
        <f t="shared" si="364"/>
        <v>0</v>
      </c>
      <c r="L1889" s="508">
        <v>1</v>
      </c>
      <c r="M1889" s="508"/>
      <c r="N1889" s="745">
        <f t="shared" si="365"/>
        <v>1</v>
      </c>
      <c r="O1889" s="508"/>
      <c r="P1889" s="508"/>
      <c r="Q1889" s="508"/>
      <c r="R1889" s="508"/>
      <c r="S1889" s="508"/>
      <c r="T1889" s="508"/>
      <c r="U1889" s="508"/>
      <c r="V1889" s="508"/>
      <c r="W1889" s="508"/>
      <c r="X1889" s="508"/>
      <c r="Y1889" s="508"/>
      <c r="Z1889" s="508"/>
      <c r="AA1889" s="508"/>
      <c r="AB1889" s="508"/>
      <c r="AC1889" s="508"/>
      <c r="AD1889" s="508"/>
      <c r="AE1889" s="508"/>
      <c r="AF1889" s="508"/>
      <c r="AG1889" s="508"/>
      <c r="AH1889" s="508"/>
      <c r="AI1889" s="508"/>
      <c r="AJ1889" s="508"/>
      <c r="AK1889" s="509">
        <f t="shared" si="366"/>
        <v>0</v>
      </c>
      <c r="AL1889" s="509">
        <f t="shared" si="367"/>
        <v>1</v>
      </c>
      <c r="AM1889" s="746">
        <f>IF(Tableau5[[#This Row],[N° pièce]]="",0,(Tableau5[[#This Row],[hors TVA]]+(Tableau5[[#This Row],[hors TVA]]*Tableau5[[#This Row],[Taux TVA]])-(Tableau5[[#This Row],[hors TVA]]*Tableau5[[#This Row],[Taux TVA]]*Tableau5[[#This Row],[Régime TVA Récupération:]]))*Tableau5[[#This Row],[Type 1]])</f>
        <v>0</v>
      </c>
      <c r="AN1889" s="746">
        <f t="shared" si="368"/>
        <v>0</v>
      </c>
      <c r="AO1889" s="746">
        <f t="shared" si="369"/>
        <v>0</v>
      </c>
      <c r="AP1889" s="255">
        <f t="shared" si="370"/>
        <v>0</v>
      </c>
      <c r="AQ1889" s="506">
        <f t="shared" si="371"/>
        <v>0</v>
      </c>
      <c r="AR1889" s="671"/>
      <c r="AS1889" s="512"/>
      <c r="AT1889" s="513"/>
      <c r="AU1889" s="753"/>
      <c r="AV1889" s="484"/>
      <c r="AW1889" s="484"/>
      <c r="AX1889" s="484"/>
      <c r="AY1889" s="484"/>
      <c r="AZ1889" s="484"/>
    </row>
    <row r="1890" spans="1:52" ht="15" hidden="1">
      <c r="A1890" s="750"/>
      <c r="B1890" s="694"/>
      <c r="C1890" s="695"/>
      <c r="D1890" s="696"/>
      <c r="E1890" s="697"/>
      <c r="F1890" s="697"/>
      <c r="G1890" s="697"/>
      <c r="H1890" s="698">
        <v>0.21</v>
      </c>
      <c r="I1890" s="698">
        <v>1</v>
      </c>
      <c r="J1890" s="699"/>
      <c r="K1890" s="775">
        <f t="shared" si="364"/>
        <v>0</v>
      </c>
      <c r="L1890" s="508">
        <v>1</v>
      </c>
      <c r="M1890" s="508"/>
      <c r="N1890" s="745">
        <f t="shared" si="365"/>
        <v>1</v>
      </c>
      <c r="O1890" s="508"/>
      <c r="P1890" s="508"/>
      <c r="Q1890" s="508"/>
      <c r="R1890" s="508"/>
      <c r="S1890" s="508"/>
      <c r="T1890" s="508"/>
      <c r="U1890" s="508"/>
      <c r="V1890" s="508"/>
      <c r="W1890" s="508"/>
      <c r="X1890" s="508"/>
      <c r="Y1890" s="508"/>
      <c r="Z1890" s="508"/>
      <c r="AA1890" s="508"/>
      <c r="AB1890" s="508"/>
      <c r="AC1890" s="508"/>
      <c r="AD1890" s="508"/>
      <c r="AE1890" s="508"/>
      <c r="AF1890" s="508"/>
      <c r="AG1890" s="508"/>
      <c r="AH1890" s="508"/>
      <c r="AI1890" s="508"/>
      <c r="AJ1890" s="508"/>
      <c r="AK1890" s="509">
        <f t="shared" si="366"/>
        <v>0</v>
      </c>
      <c r="AL1890" s="509">
        <f t="shared" si="367"/>
        <v>1</v>
      </c>
      <c r="AM1890" s="746">
        <f>IF(Tableau5[[#This Row],[N° pièce]]="",0,(Tableau5[[#This Row],[hors TVA]]+(Tableau5[[#This Row],[hors TVA]]*Tableau5[[#This Row],[Taux TVA]])-(Tableau5[[#This Row],[hors TVA]]*Tableau5[[#This Row],[Taux TVA]]*Tableau5[[#This Row],[Régime TVA Récupération:]]))*Tableau5[[#This Row],[Type 1]])</f>
        <v>0</v>
      </c>
      <c r="AN1890" s="746">
        <f t="shared" si="368"/>
        <v>0</v>
      </c>
      <c r="AO1890" s="746">
        <f t="shared" si="369"/>
        <v>0</v>
      </c>
      <c r="AP1890" s="255">
        <f t="shared" si="370"/>
        <v>0</v>
      </c>
      <c r="AQ1890" s="506">
        <f t="shared" si="371"/>
        <v>0</v>
      </c>
      <c r="AR1890" s="671"/>
      <c r="AS1890" s="512"/>
      <c r="AT1890" s="513"/>
      <c r="AU1890" s="753"/>
      <c r="AV1890" s="484"/>
      <c r="AW1890" s="484"/>
      <c r="AX1890" s="484"/>
      <c r="AY1890" s="484"/>
      <c r="AZ1890" s="484"/>
    </row>
    <row r="1891" spans="1:52" ht="15" hidden="1">
      <c r="A1891" s="750"/>
      <c r="B1891" s="694"/>
      <c r="C1891" s="695"/>
      <c r="D1891" s="696"/>
      <c r="E1891" s="697"/>
      <c r="F1891" s="697"/>
      <c r="G1891" s="697"/>
      <c r="H1891" s="698">
        <v>0.21</v>
      </c>
      <c r="I1891" s="698">
        <v>1</v>
      </c>
      <c r="J1891" s="699"/>
      <c r="K1891" s="775">
        <f t="shared" si="364"/>
        <v>0</v>
      </c>
      <c r="L1891" s="508">
        <v>1</v>
      </c>
      <c r="M1891" s="508"/>
      <c r="N1891" s="745">
        <f t="shared" si="365"/>
        <v>1</v>
      </c>
      <c r="O1891" s="508"/>
      <c r="P1891" s="508"/>
      <c r="Q1891" s="508"/>
      <c r="R1891" s="508"/>
      <c r="S1891" s="508"/>
      <c r="T1891" s="508"/>
      <c r="U1891" s="508"/>
      <c r="V1891" s="508"/>
      <c r="W1891" s="508"/>
      <c r="X1891" s="508"/>
      <c r="Y1891" s="508"/>
      <c r="Z1891" s="508"/>
      <c r="AA1891" s="508"/>
      <c r="AB1891" s="508"/>
      <c r="AC1891" s="508"/>
      <c r="AD1891" s="508"/>
      <c r="AE1891" s="508"/>
      <c r="AF1891" s="508"/>
      <c r="AG1891" s="508"/>
      <c r="AH1891" s="508"/>
      <c r="AI1891" s="508"/>
      <c r="AJ1891" s="508"/>
      <c r="AK1891" s="509">
        <f t="shared" si="366"/>
        <v>0</v>
      </c>
      <c r="AL1891" s="509">
        <f t="shared" si="367"/>
        <v>1</v>
      </c>
      <c r="AM1891" s="746">
        <f>IF(Tableau5[[#This Row],[N° pièce]]="",0,(Tableau5[[#This Row],[hors TVA]]+(Tableau5[[#This Row],[hors TVA]]*Tableau5[[#This Row],[Taux TVA]])-(Tableau5[[#This Row],[hors TVA]]*Tableau5[[#This Row],[Taux TVA]]*Tableau5[[#This Row],[Régime TVA Récupération:]]))*Tableau5[[#This Row],[Type 1]])</f>
        <v>0</v>
      </c>
      <c r="AN1891" s="746">
        <f t="shared" si="368"/>
        <v>0</v>
      </c>
      <c r="AO1891" s="746">
        <f t="shared" si="369"/>
        <v>0</v>
      </c>
      <c r="AP1891" s="255">
        <f t="shared" si="370"/>
        <v>0</v>
      </c>
      <c r="AQ1891" s="506">
        <f t="shared" si="371"/>
        <v>0</v>
      </c>
      <c r="AR1891" s="671"/>
      <c r="AS1891" s="512"/>
      <c r="AT1891" s="513"/>
      <c r="AU1891" s="753"/>
      <c r="AV1891" s="484"/>
      <c r="AW1891" s="484"/>
      <c r="AX1891" s="484"/>
      <c r="AY1891" s="484"/>
      <c r="AZ1891" s="484"/>
    </row>
    <row r="1892" spans="1:52" ht="15" hidden="1">
      <c r="A1892" s="750"/>
      <c r="B1892" s="694"/>
      <c r="C1892" s="695"/>
      <c r="D1892" s="696"/>
      <c r="E1892" s="697"/>
      <c r="F1892" s="697"/>
      <c r="G1892" s="697"/>
      <c r="H1892" s="698">
        <v>0.21</v>
      </c>
      <c r="I1892" s="698">
        <v>1</v>
      </c>
      <c r="J1892" s="699"/>
      <c r="K1892" s="775">
        <f t="shared" si="364"/>
        <v>0</v>
      </c>
      <c r="L1892" s="508">
        <v>1</v>
      </c>
      <c r="M1892" s="508"/>
      <c r="N1892" s="745">
        <f t="shared" si="365"/>
        <v>1</v>
      </c>
      <c r="O1892" s="508"/>
      <c r="P1892" s="508"/>
      <c r="Q1892" s="508"/>
      <c r="R1892" s="508"/>
      <c r="S1892" s="508"/>
      <c r="T1892" s="508"/>
      <c r="U1892" s="508"/>
      <c r="V1892" s="508"/>
      <c r="W1892" s="508"/>
      <c r="X1892" s="508"/>
      <c r="Y1892" s="508"/>
      <c r="Z1892" s="508"/>
      <c r="AA1892" s="508"/>
      <c r="AB1892" s="508"/>
      <c r="AC1892" s="508"/>
      <c r="AD1892" s="508"/>
      <c r="AE1892" s="508"/>
      <c r="AF1892" s="508"/>
      <c r="AG1892" s="508"/>
      <c r="AH1892" s="508"/>
      <c r="AI1892" s="508"/>
      <c r="AJ1892" s="508"/>
      <c r="AK1892" s="509">
        <f t="shared" si="366"/>
        <v>0</v>
      </c>
      <c r="AL1892" s="509">
        <f t="shared" si="367"/>
        <v>1</v>
      </c>
      <c r="AM1892" s="746">
        <f>IF(Tableau5[[#This Row],[N° pièce]]="",0,(Tableau5[[#This Row],[hors TVA]]+(Tableau5[[#This Row],[hors TVA]]*Tableau5[[#This Row],[Taux TVA]])-(Tableau5[[#This Row],[hors TVA]]*Tableau5[[#This Row],[Taux TVA]]*Tableau5[[#This Row],[Régime TVA Récupération:]]))*Tableau5[[#This Row],[Type 1]])</f>
        <v>0</v>
      </c>
      <c r="AN1892" s="746">
        <f t="shared" si="368"/>
        <v>0</v>
      </c>
      <c r="AO1892" s="746">
        <f t="shared" si="369"/>
        <v>0</v>
      </c>
      <c r="AP1892" s="255">
        <f t="shared" si="370"/>
        <v>0</v>
      </c>
      <c r="AQ1892" s="506">
        <f t="shared" si="371"/>
        <v>0</v>
      </c>
      <c r="AR1892" s="671"/>
      <c r="AS1892" s="512"/>
      <c r="AT1892" s="513"/>
      <c r="AU1892" s="753"/>
      <c r="AV1892" s="484"/>
      <c r="AW1892" s="484"/>
      <c r="AX1892" s="484"/>
      <c r="AY1892" s="484"/>
      <c r="AZ1892" s="484"/>
    </row>
    <row r="1893" spans="1:52" ht="15" hidden="1">
      <c r="A1893" s="750"/>
      <c r="B1893" s="694"/>
      <c r="C1893" s="695"/>
      <c r="D1893" s="696"/>
      <c r="E1893" s="697"/>
      <c r="F1893" s="697"/>
      <c r="G1893" s="697"/>
      <c r="H1893" s="698">
        <v>0.21</v>
      </c>
      <c r="I1893" s="698">
        <v>1</v>
      </c>
      <c r="J1893" s="699"/>
      <c r="K1893" s="775">
        <f t="shared" si="364"/>
        <v>0</v>
      </c>
      <c r="L1893" s="508">
        <v>1</v>
      </c>
      <c r="M1893" s="508"/>
      <c r="N1893" s="745">
        <f t="shared" si="365"/>
        <v>1</v>
      </c>
      <c r="O1893" s="508"/>
      <c r="P1893" s="508"/>
      <c r="Q1893" s="508"/>
      <c r="R1893" s="508"/>
      <c r="S1893" s="508"/>
      <c r="T1893" s="508"/>
      <c r="U1893" s="508"/>
      <c r="V1893" s="508"/>
      <c r="W1893" s="508"/>
      <c r="X1893" s="508"/>
      <c r="Y1893" s="508"/>
      <c r="Z1893" s="508"/>
      <c r="AA1893" s="508"/>
      <c r="AB1893" s="508"/>
      <c r="AC1893" s="508"/>
      <c r="AD1893" s="508"/>
      <c r="AE1893" s="508"/>
      <c r="AF1893" s="508"/>
      <c r="AG1893" s="508"/>
      <c r="AH1893" s="508"/>
      <c r="AI1893" s="508"/>
      <c r="AJ1893" s="508"/>
      <c r="AK1893" s="509">
        <f t="shared" si="366"/>
        <v>0</v>
      </c>
      <c r="AL1893" s="509">
        <f t="shared" si="367"/>
        <v>1</v>
      </c>
      <c r="AM1893" s="746">
        <f>IF(Tableau5[[#This Row],[N° pièce]]="",0,(Tableau5[[#This Row],[hors TVA]]+(Tableau5[[#This Row],[hors TVA]]*Tableau5[[#This Row],[Taux TVA]])-(Tableau5[[#This Row],[hors TVA]]*Tableau5[[#This Row],[Taux TVA]]*Tableau5[[#This Row],[Régime TVA Récupération:]]))*Tableau5[[#This Row],[Type 1]])</f>
        <v>0</v>
      </c>
      <c r="AN1893" s="746">
        <f t="shared" si="368"/>
        <v>0</v>
      </c>
      <c r="AO1893" s="746">
        <f t="shared" si="369"/>
        <v>0</v>
      </c>
      <c r="AP1893" s="255">
        <f t="shared" si="370"/>
        <v>0</v>
      </c>
      <c r="AQ1893" s="506">
        <f t="shared" si="371"/>
        <v>0</v>
      </c>
      <c r="AR1893" s="671"/>
      <c r="AS1893" s="512"/>
      <c r="AT1893" s="513"/>
      <c r="AU1893" s="753"/>
      <c r="AV1893" s="484"/>
      <c r="AW1893" s="484"/>
      <c r="AX1893" s="484"/>
      <c r="AY1893" s="484"/>
      <c r="AZ1893" s="484"/>
    </row>
    <row r="1894" spans="1:52" ht="15" hidden="1">
      <c r="A1894" s="750"/>
      <c r="B1894" s="694"/>
      <c r="C1894" s="695"/>
      <c r="D1894" s="696"/>
      <c r="E1894" s="697"/>
      <c r="F1894" s="697"/>
      <c r="G1894" s="697"/>
      <c r="H1894" s="698">
        <v>0.21</v>
      </c>
      <c r="I1894" s="698">
        <v>1</v>
      </c>
      <c r="J1894" s="699"/>
      <c r="K1894" s="775">
        <f t="shared" si="364"/>
        <v>0</v>
      </c>
      <c r="L1894" s="508">
        <v>1</v>
      </c>
      <c r="M1894" s="508"/>
      <c r="N1894" s="745">
        <f t="shared" si="365"/>
        <v>1</v>
      </c>
      <c r="O1894" s="508"/>
      <c r="P1894" s="508"/>
      <c r="Q1894" s="508"/>
      <c r="R1894" s="508"/>
      <c r="S1894" s="508"/>
      <c r="T1894" s="508"/>
      <c r="U1894" s="508"/>
      <c r="V1894" s="508"/>
      <c r="W1894" s="508"/>
      <c r="X1894" s="508"/>
      <c r="Y1894" s="508"/>
      <c r="Z1894" s="508"/>
      <c r="AA1894" s="508"/>
      <c r="AB1894" s="508"/>
      <c r="AC1894" s="508"/>
      <c r="AD1894" s="508"/>
      <c r="AE1894" s="508"/>
      <c r="AF1894" s="508"/>
      <c r="AG1894" s="508"/>
      <c r="AH1894" s="508"/>
      <c r="AI1894" s="508"/>
      <c r="AJ1894" s="508"/>
      <c r="AK1894" s="509">
        <f t="shared" si="366"/>
        <v>0</v>
      </c>
      <c r="AL1894" s="509">
        <f t="shared" si="367"/>
        <v>1</v>
      </c>
      <c r="AM1894" s="746">
        <f>IF(Tableau5[[#This Row],[N° pièce]]="",0,(Tableau5[[#This Row],[hors TVA]]+(Tableau5[[#This Row],[hors TVA]]*Tableau5[[#This Row],[Taux TVA]])-(Tableau5[[#This Row],[hors TVA]]*Tableau5[[#This Row],[Taux TVA]]*Tableau5[[#This Row],[Régime TVA Récupération:]]))*Tableau5[[#This Row],[Type 1]])</f>
        <v>0</v>
      </c>
      <c r="AN1894" s="746">
        <f t="shared" si="368"/>
        <v>0</v>
      </c>
      <c r="AO1894" s="746">
        <f t="shared" si="369"/>
        <v>0</v>
      </c>
      <c r="AP1894" s="255">
        <f t="shared" si="370"/>
        <v>0</v>
      </c>
      <c r="AQ1894" s="506">
        <f t="shared" si="371"/>
        <v>0</v>
      </c>
      <c r="AR1894" s="671"/>
      <c r="AS1894" s="512"/>
      <c r="AT1894" s="513"/>
      <c r="AU1894" s="753"/>
      <c r="AV1894" s="484"/>
      <c r="AW1894" s="484"/>
      <c r="AX1894" s="484"/>
      <c r="AY1894" s="484"/>
      <c r="AZ1894" s="484"/>
    </row>
    <row r="1895" spans="1:52" ht="15" hidden="1">
      <c r="A1895" s="750"/>
      <c r="B1895" s="694"/>
      <c r="C1895" s="695"/>
      <c r="D1895" s="696"/>
      <c r="E1895" s="697"/>
      <c r="F1895" s="697"/>
      <c r="G1895" s="697"/>
      <c r="H1895" s="698">
        <v>0.21</v>
      </c>
      <c r="I1895" s="698">
        <v>1</v>
      </c>
      <c r="J1895" s="699"/>
      <c r="K1895" s="775">
        <f t="shared" si="364"/>
        <v>0</v>
      </c>
      <c r="L1895" s="508">
        <v>1</v>
      </c>
      <c r="M1895" s="508"/>
      <c r="N1895" s="745">
        <f t="shared" si="365"/>
        <v>1</v>
      </c>
      <c r="O1895" s="508"/>
      <c r="P1895" s="508"/>
      <c r="Q1895" s="508"/>
      <c r="R1895" s="508"/>
      <c r="S1895" s="508"/>
      <c r="T1895" s="508"/>
      <c r="U1895" s="508"/>
      <c r="V1895" s="508"/>
      <c r="W1895" s="508"/>
      <c r="X1895" s="508"/>
      <c r="Y1895" s="508"/>
      <c r="Z1895" s="508"/>
      <c r="AA1895" s="508"/>
      <c r="AB1895" s="508"/>
      <c r="AC1895" s="508"/>
      <c r="AD1895" s="508"/>
      <c r="AE1895" s="508"/>
      <c r="AF1895" s="508"/>
      <c r="AG1895" s="508"/>
      <c r="AH1895" s="508"/>
      <c r="AI1895" s="508"/>
      <c r="AJ1895" s="508"/>
      <c r="AK1895" s="509">
        <f t="shared" si="366"/>
        <v>0</v>
      </c>
      <c r="AL1895" s="509">
        <f t="shared" si="367"/>
        <v>1</v>
      </c>
      <c r="AM1895" s="746">
        <f>IF(Tableau5[[#This Row],[N° pièce]]="",0,(Tableau5[[#This Row],[hors TVA]]+(Tableau5[[#This Row],[hors TVA]]*Tableau5[[#This Row],[Taux TVA]])-(Tableau5[[#This Row],[hors TVA]]*Tableau5[[#This Row],[Taux TVA]]*Tableau5[[#This Row],[Régime TVA Récupération:]]))*Tableau5[[#This Row],[Type 1]])</f>
        <v>0</v>
      </c>
      <c r="AN1895" s="746">
        <f t="shared" si="368"/>
        <v>0</v>
      </c>
      <c r="AO1895" s="746">
        <f t="shared" si="369"/>
        <v>0</v>
      </c>
      <c r="AP1895" s="255">
        <f t="shared" si="370"/>
        <v>0</v>
      </c>
      <c r="AQ1895" s="506">
        <f t="shared" si="371"/>
        <v>0</v>
      </c>
      <c r="AR1895" s="671"/>
      <c r="AS1895" s="512"/>
      <c r="AT1895" s="513"/>
      <c r="AU1895" s="753"/>
      <c r="AV1895" s="484"/>
      <c r="AW1895" s="484"/>
      <c r="AX1895" s="484"/>
      <c r="AY1895" s="484"/>
      <c r="AZ1895" s="484"/>
    </row>
    <row r="1896" spans="1:52" ht="15" hidden="1">
      <c r="A1896" s="750"/>
      <c r="B1896" s="694"/>
      <c r="C1896" s="695"/>
      <c r="D1896" s="696"/>
      <c r="E1896" s="697"/>
      <c r="F1896" s="697"/>
      <c r="G1896" s="697"/>
      <c r="H1896" s="698">
        <v>0.21</v>
      </c>
      <c r="I1896" s="698">
        <v>1</v>
      </c>
      <c r="J1896" s="699"/>
      <c r="K1896" s="775">
        <f t="shared" si="364"/>
        <v>0</v>
      </c>
      <c r="L1896" s="508">
        <v>1</v>
      </c>
      <c r="M1896" s="508"/>
      <c r="N1896" s="745">
        <f t="shared" si="365"/>
        <v>1</v>
      </c>
      <c r="O1896" s="508"/>
      <c r="P1896" s="508"/>
      <c r="Q1896" s="508"/>
      <c r="R1896" s="508"/>
      <c r="S1896" s="508"/>
      <c r="T1896" s="508"/>
      <c r="U1896" s="508"/>
      <c r="V1896" s="508"/>
      <c r="W1896" s="508"/>
      <c r="X1896" s="508"/>
      <c r="Y1896" s="508"/>
      <c r="Z1896" s="508"/>
      <c r="AA1896" s="508"/>
      <c r="AB1896" s="508"/>
      <c r="AC1896" s="508"/>
      <c r="AD1896" s="508"/>
      <c r="AE1896" s="508"/>
      <c r="AF1896" s="508"/>
      <c r="AG1896" s="508"/>
      <c r="AH1896" s="508"/>
      <c r="AI1896" s="508"/>
      <c r="AJ1896" s="508"/>
      <c r="AK1896" s="509">
        <f t="shared" si="366"/>
        <v>0</v>
      </c>
      <c r="AL1896" s="509">
        <f t="shared" si="367"/>
        <v>1</v>
      </c>
      <c r="AM1896" s="746">
        <f>IF(Tableau5[[#This Row],[N° pièce]]="",0,(Tableau5[[#This Row],[hors TVA]]+(Tableau5[[#This Row],[hors TVA]]*Tableau5[[#This Row],[Taux TVA]])-(Tableau5[[#This Row],[hors TVA]]*Tableau5[[#This Row],[Taux TVA]]*Tableau5[[#This Row],[Régime TVA Récupération:]]))*Tableau5[[#This Row],[Type 1]])</f>
        <v>0</v>
      </c>
      <c r="AN1896" s="746">
        <f t="shared" si="368"/>
        <v>0</v>
      </c>
      <c r="AO1896" s="746">
        <f t="shared" si="369"/>
        <v>0</v>
      </c>
      <c r="AP1896" s="255">
        <f t="shared" si="370"/>
        <v>0</v>
      </c>
      <c r="AQ1896" s="506">
        <f t="shared" si="371"/>
        <v>0</v>
      </c>
      <c r="AR1896" s="671"/>
      <c r="AS1896" s="512"/>
      <c r="AT1896" s="513"/>
      <c r="AU1896" s="753"/>
      <c r="AV1896" s="484"/>
      <c r="AW1896" s="484"/>
      <c r="AX1896" s="484"/>
      <c r="AY1896" s="484"/>
      <c r="AZ1896" s="484"/>
    </row>
    <row r="1897" spans="1:52" ht="15" hidden="1">
      <c r="A1897" s="750"/>
      <c r="B1897" s="694"/>
      <c r="C1897" s="695"/>
      <c r="D1897" s="696"/>
      <c r="E1897" s="697"/>
      <c r="F1897" s="697"/>
      <c r="G1897" s="697"/>
      <c r="H1897" s="698">
        <v>0.21</v>
      </c>
      <c r="I1897" s="698">
        <v>1</v>
      </c>
      <c r="J1897" s="699"/>
      <c r="K1897" s="775">
        <f t="shared" si="364"/>
        <v>0</v>
      </c>
      <c r="L1897" s="508">
        <v>1</v>
      </c>
      <c r="M1897" s="508"/>
      <c r="N1897" s="745">
        <f t="shared" si="365"/>
        <v>1</v>
      </c>
      <c r="O1897" s="508"/>
      <c r="P1897" s="508"/>
      <c r="Q1897" s="508"/>
      <c r="R1897" s="508"/>
      <c r="S1897" s="508"/>
      <c r="T1897" s="508"/>
      <c r="U1897" s="508"/>
      <c r="V1897" s="508"/>
      <c r="W1897" s="508"/>
      <c r="X1897" s="508"/>
      <c r="Y1897" s="508"/>
      <c r="Z1897" s="508"/>
      <c r="AA1897" s="508"/>
      <c r="AB1897" s="508"/>
      <c r="AC1897" s="508"/>
      <c r="AD1897" s="508"/>
      <c r="AE1897" s="508"/>
      <c r="AF1897" s="508"/>
      <c r="AG1897" s="508"/>
      <c r="AH1897" s="508"/>
      <c r="AI1897" s="508"/>
      <c r="AJ1897" s="508"/>
      <c r="AK1897" s="509">
        <f t="shared" si="366"/>
        <v>0</v>
      </c>
      <c r="AL1897" s="509">
        <f t="shared" si="367"/>
        <v>1</v>
      </c>
      <c r="AM1897" s="746">
        <f>IF(Tableau5[[#This Row],[N° pièce]]="",0,(Tableau5[[#This Row],[hors TVA]]+(Tableau5[[#This Row],[hors TVA]]*Tableau5[[#This Row],[Taux TVA]])-(Tableau5[[#This Row],[hors TVA]]*Tableau5[[#This Row],[Taux TVA]]*Tableau5[[#This Row],[Régime TVA Récupération:]]))*Tableau5[[#This Row],[Type 1]])</f>
        <v>0</v>
      </c>
      <c r="AN1897" s="746">
        <f t="shared" si="368"/>
        <v>0</v>
      </c>
      <c r="AO1897" s="746">
        <f t="shared" si="369"/>
        <v>0</v>
      </c>
      <c r="AP1897" s="255">
        <f t="shared" si="370"/>
        <v>0</v>
      </c>
      <c r="AQ1897" s="506">
        <f t="shared" si="371"/>
        <v>0</v>
      </c>
      <c r="AR1897" s="671"/>
      <c r="AS1897" s="512"/>
      <c r="AT1897" s="513"/>
      <c r="AU1897" s="753"/>
      <c r="AV1897" s="484"/>
      <c r="AW1897" s="484"/>
      <c r="AX1897" s="484"/>
      <c r="AY1897" s="484"/>
      <c r="AZ1897" s="484"/>
    </row>
    <row r="1898" spans="1:52" ht="15" hidden="1">
      <c r="A1898" s="750"/>
      <c r="B1898" s="694"/>
      <c r="C1898" s="695"/>
      <c r="D1898" s="696"/>
      <c r="E1898" s="697"/>
      <c r="F1898" s="697"/>
      <c r="G1898" s="697"/>
      <c r="H1898" s="698">
        <v>0.21</v>
      </c>
      <c r="I1898" s="698">
        <v>1</v>
      </c>
      <c r="J1898" s="699"/>
      <c r="K1898" s="775">
        <f t="shared" si="364"/>
        <v>0</v>
      </c>
      <c r="L1898" s="508">
        <v>1</v>
      </c>
      <c r="M1898" s="508"/>
      <c r="N1898" s="745">
        <f t="shared" si="365"/>
        <v>1</v>
      </c>
      <c r="O1898" s="508"/>
      <c r="P1898" s="508"/>
      <c r="Q1898" s="508"/>
      <c r="R1898" s="508"/>
      <c r="S1898" s="508"/>
      <c r="T1898" s="508"/>
      <c r="U1898" s="508"/>
      <c r="V1898" s="508"/>
      <c r="W1898" s="508"/>
      <c r="X1898" s="508"/>
      <c r="Y1898" s="508"/>
      <c r="Z1898" s="508"/>
      <c r="AA1898" s="508"/>
      <c r="AB1898" s="508"/>
      <c r="AC1898" s="508"/>
      <c r="AD1898" s="508"/>
      <c r="AE1898" s="508"/>
      <c r="AF1898" s="508"/>
      <c r="AG1898" s="508"/>
      <c r="AH1898" s="508"/>
      <c r="AI1898" s="508"/>
      <c r="AJ1898" s="508"/>
      <c r="AK1898" s="509">
        <f t="shared" si="366"/>
        <v>0</v>
      </c>
      <c r="AL1898" s="509">
        <f t="shared" si="367"/>
        <v>1</v>
      </c>
      <c r="AM1898" s="746">
        <f>IF(Tableau5[[#This Row],[N° pièce]]="",0,(Tableau5[[#This Row],[hors TVA]]+(Tableau5[[#This Row],[hors TVA]]*Tableau5[[#This Row],[Taux TVA]])-(Tableau5[[#This Row],[hors TVA]]*Tableau5[[#This Row],[Taux TVA]]*Tableau5[[#This Row],[Régime TVA Récupération:]]))*Tableau5[[#This Row],[Type 1]])</f>
        <v>0</v>
      </c>
      <c r="AN1898" s="746">
        <f t="shared" si="368"/>
        <v>0</v>
      </c>
      <c r="AO1898" s="746">
        <f t="shared" si="369"/>
        <v>0</v>
      </c>
      <c r="AP1898" s="255">
        <f t="shared" si="370"/>
        <v>0</v>
      </c>
      <c r="AQ1898" s="506">
        <f t="shared" si="371"/>
        <v>0</v>
      </c>
      <c r="AR1898" s="671"/>
      <c r="AS1898" s="512"/>
      <c r="AT1898" s="513"/>
      <c r="AU1898" s="753"/>
      <c r="AV1898" s="484"/>
      <c r="AW1898" s="484"/>
      <c r="AX1898" s="484"/>
      <c r="AY1898" s="484"/>
      <c r="AZ1898" s="484"/>
    </row>
    <row r="1899" spans="1:52" ht="15" hidden="1">
      <c r="A1899" s="750"/>
      <c r="B1899" s="694"/>
      <c r="C1899" s="695"/>
      <c r="D1899" s="696"/>
      <c r="E1899" s="697"/>
      <c r="F1899" s="697"/>
      <c r="G1899" s="697"/>
      <c r="H1899" s="698">
        <v>0.21</v>
      </c>
      <c r="I1899" s="698">
        <v>1</v>
      </c>
      <c r="J1899" s="699"/>
      <c r="K1899" s="775">
        <f t="shared" si="364"/>
        <v>0</v>
      </c>
      <c r="L1899" s="508">
        <v>1</v>
      </c>
      <c r="M1899" s="508"/>
      <c r="N1899" s="745">
        <f t="shared" si="365"/>
        <v>1</v>
      </c>
      <c r="O1899" s="508"/>
      <c r="P1899" s="508"/>
      <c r="Q1899" s="508"/>
      <c r="R1899" s="508"/>
      <c r="S1899" s="508"/>
      <c r="T1899" s="508"/>
      <c r="U1899" s="508"/>
      <c r="V1899" s="508"/>
      <c r="W1899" s="508"/>
      <c r="X1899" s="508"/>
      <c r="Y1899" s="508"/>
      <c r="Z1899" s="508"/>
      <c r="AA1899" s="508"/>
      <c r="AB1899" s="508"/>
      <c r="AC1899" s="508"/>
      <c r="AD1899" s="508"/>
      <c r="AE1899" s="508"/>
      <c r="AF1899" s="508"/>
      <c r="AG1899" s="508"/>
      <c r="AH1899" s="508"/>
      <c r="AI1899" s="508"/>
      <c r="AJ1899" s="508"/>
      <c r="AK1899" s="509">
        <f t="shared" si="366"/>
        <v>0</v>
      </c>
      <c r="AL1899" s="509">
        <f t="shared" si="367"/>
        <v>1</v>
      </c>
      <c r="AM1899" s="746">
        <f>IF(Tableau5[[#This Row],[N° pièce]]="",0,(Tableau5[[#This Row],[hors TVA]]+(Tableau5[[#This Row],[hors TVA]]*Tableau5[[#This Row],[Taux TVA]])-(Tableau5[[#This Row],[hors TVA]]*Tableau5[[#This Row],[Taux TVA]]*Tableau5[[#This Row],[Régime TVA Récupération:]]))*Tableau5[[#This Row],[Type 1]])</f>
        <v>0</v>
      </c>
      <c r="AN1899" s="746">
        <f t="shared" si="368"/>
        <v>0</v>
      </c>
      <c r="AO1899" s="746">
        <f t="shared" si="369"/>
        <v>0</v>
      </c>
      <c r="AP1899" s="255">
        <f t="shared" si="370"/>
        <v>0</v>
      </c>
      <c r="AQ1899" s="506">
        <f t="shared" si="371"/>
        <v>0</v>
      </c>
      <c r="AR1899" s="671"/>
      <c r="AS1899" s="512"/>
      <c r="AT1899" s="513"/>
      <c r="AU1899" s="753"/>
      <c r="AV1899" s="484"/>
      <c r="AW1899" s="484"/>
      <c r="AX1899" s="484"/>
      <c r="AY1899" s="484"/>
      <c r="AZ1899" s="484"/>
    </row>
    <row r="1900" spans="1:52" ht="15" hidden="1">
      <c r="A1900" s="750"/>
      <c r="B1900" s="694"/>
      <c r="C1900" s="695"/>
      <c r="D1900" s="696"/>
      <c r="E1900" s="697"/>
      <c r="F1900" s="697"/>
      <c r="G1900" s="697"/>
      <c r="H1900" s="698">
        <v>0.21</v>
      </c>
      <c r="I1900" s="698">
        <v>1</v>
      </c>
      <c r="J1900" s="699"/>
      <c r="K1900" s="775">
        <f t="shared" si="364"/>
        <v>0</v>
      </c>
      <c r="L1900" s="508">
        <v>1</v>
      </c>
      <c r="M1900" s="508"/>
      <c r="N1900" s="745">
        <f t="shared" si="365"/>
        <v>1</v>
      </c>
      <c r="O1900" s="508"/>
      <c r="P1900" s="508"/>
      <c r="Q1900" s="508"/>
      <c r="R1900" s="508"/>
      <c r="S1900" s="508"/>
      <c r="T1900" s="508"/>
      <c r="U1900" s="508"/>
      <c r="V1900" s="508"/>
      <c r="W1900" s="508"/>
      <c r="X1900" s="508"/>
      <c r="Y1900" s="508"/>
      <c r="Z1900" s="508"/>
      <c r="AA1900" s="508"/>
      <c r="AB1900" s="508"/>
      <c r="AC1900" s="508"/>
      <c r="AD1900" s="508"/>
      <c r="AE1900" s="508"/>
      <c r="AF1900" s="508"/>
      <c r="AG1900" s="508"/>
      <c r="AH1900" s="508"/>
      <c r="AI1900" s="508"/>
      <c r="AJ1900" s="508"/>
      <c r="AK1900" s="509">
        <f t="shared" si="366"/>
        <v>0</v>
      </c>
      <c r="AL1900" s="509">
        <f t="shared" si="367"/>
        <v>1</v>
      </c>
      <c r="AM1900" s="746">
        <f>IF(Tableau5[[#This Row],[N° pièce]]="",0,(Tableau5[[#This Row],[hors TVA]]+(Tableau5[[#This Row],[hors TVA]]*Tableau5[[#This Row],[Taux TVA]])-(Tableau5[[#This Row],[hors TVA]]*Tableau5[[#This Row],[Taux TVA]]*Tableau5[[#This Row],[Régime TVA Récupération:]]))*Tableau5[[#This Row],[Type 1]])</f>
        <v>0</v>
      </c>
      <c r="AN1900" s="746">
        <f t="shared" si="368"/>
        <v>0</v>
      </c>
      <c r="AO1900" s="746">
        <f t="shared" si="369"/>
        <v>0</v>
      </c>
      <c r="AP1900" s="255">
        <f t="shared" si="370"/>
        <v>0</v>
      </c>
      <c r="AQ1900" s="506">
        <f t="shared" si="371"/>
        <v>0</v>
      </c>
      <c r="AR1900" s="671"/>
      <c r="AS1900" s="512"/>
      <c r="AT1900" s="513"/>
      <c r="AU1900" s="753"/>
      <c r="AV1900" s="484"/>
      <c r="AW1900" s="484"/>
      <c r="AX1900" s="484"/>
      <c r="AY1900" s="484"/>
      <c r="AZ1900" s="484"/>
    </row>
    <row r="1901" spans="1:52" ht="15" hidden="1">
      <c r="A1901" s="750"/>
      <c r="B1901" s="694"/>
      <c r="C1901" s="695"/>
      <c r="D1901" s="696"/>
      <c r="E1901" s="697"/>
      <c r="F1901" s="697"/>
      <c r="G1901" s="697"/>
      <c r="H1901" s="698">
        <v>0.21</v>
      </c>
      <c r="I1901" s="698">
        <v>1</v>
      </c>
      <c r="J1901" s="699"/>
      <c r="K1901" s="775">
        <f t="shared" si="364"/>
        <v>0</v>
      </c>
      <c r="L1901" s="508">
        <v>1</v>
      </c>
      <c r="M1901" s="508"/>
      <c r="N1901" s="745">
        <f t="shared" si="365"/>
        <v>1</v>
      </c>
      <c r="O1901" s="508"/>
      <c r="P1901" s="508"/>
      <c r="Q1901" s="508"/>
      <c r="R1901" s="508"/>
      <c r="S1901" s="508"/>
      <c r="T1901" s="508"/>
      <c r="U1901" s="508"/>
      <c r="V1901" s="508"/>
      <c r="W1901" s="508"/>
      <c r="X1901" s="508"/>
      <c r="Y1901" s="508"/>
      <c r="Z1901" s="508"/>
      <c r="AA1901" s="508"/>
      <c r="AB1901" s="508"/>
      <c r="AC1901" s="508"/>
      <c r="AD1901" s="508"/>
      <c r="AE1901" s="508"/>
      <c r="AF1901" s="508"/>
      <c r="AG1901" s="508"/>
      <c r="AH1901" s="508"/>
      <c r="AI1901" s="508"/>
      <c r="AJ1901" s="508"/>
      <c r="AK1901" s="509">
        <f t="shared" si="366"/>
        <v>0</v>
      </c>
      <c r="AL1901" s="509">
        <f t="shared" si="367"/>
        <v>1</v>
      </c>
      <c r="AM1901" s="746">
        <f>IF(Tableau5[[#This Row],[N° pièce]]="",0,(Tableau5[[#This Row],[hors TVA]]+(Tableau5[[#This Row],[hors TVA]]*Tableau5[[#This Row],[Taux TVA]])-(Tableau5[[#This Row],[hors TVA]]*Tableau5[[#This Row],[Taux TVA]]*Tableau5[[#This Row],[Régime TVA Récupération:]]))*Tableau5[[#This Row],[Type 1]])</f>
        <v>0</v>
      </c>
      <c r="AN1901" s="746">
        <f t="shared" si="368"/>
        <v>0</v>
      </c>
      <c r="AO1901" s="746">
        <f t="shared" si="369"/>
        <v>0</v>
      </c>
      <c r="AP1901" s="255">
        <f t="shared" si="370"/>
        <v>0</v>
      </c>
      <c r="AQ1901" s="506">
        <f t="shared" si="371"/>
        <v>0</v>
      </c>
      <c r="AR1901" s="671"/>
      <c r="AS1901" s="512"/>
      <c r="AT1901" s="513"/>
      <c r="AU1901" s="753"/>
      <c r="AV1901" s="484"/>
      <c r="AW1901" s="484"/>
      <c r="AX1901" s="484"/>
      <c r="AY1901" s="484"/>
      <c r="AZ1901" s="484"/>
    </row>
    <row r="1902" spans="1:52" ht="15" hidden="1">
      <c r="A1902" s="750"/>
      <c r="B1902" s="694"/>
      <c r="C1902" s="695"/>
      <c r="D1902" s="696"/>
      <c r="E1902" s="697"/>
      <c r="F1902" s="697"/>
      <c r="G1902" s="697"/>
      <c r="H1902" s="698">
        <v>0.21</v>
      </c>
      <c r="I1902" s="698">
        <v>1</v>
      </c>
      <c r="J1902" s="699"/>
      <c r="K1902" s="775">
        <f t="shared" si="364"/>
        <v>0</v>
      </c>
      <c r="L1902" s="508">
        <v>1</v>
      </c>
      <c r="M1902" s="508"/>
      <c r="N1902" s="745">
        <f t="shared" si="365"/>
        <v>1</v>
      </c>
      <c r="O1902" s="508"/>
      <c r="P1902" s="508"/>
      <c r="Q1902" s="508"/>
      <c r="R1902" s="508"/>
      <c r="S1902" s="508"/>
      <c r="T1902" s="508"/>
      <c r="U1902" s="508"/>
      <c r="V1902" s="508"/>
      <c r="W1902" s="508"/>
      <c r="X1902" s="508"/>
      <c r="Y1902" s="508"/>
      <c r="Z1902" s="508"/>
      <c r="AA1902" s="508"/>
      <c r="AB1902" s="508"/>
      <c r="AC1902" s="508"/>
      <c r="AD1902" s="508"/>
      <c r="AE1902" s="508"/>
      <c r="AF1902" s="508"/>
      <c r="AG1902" s="508"/>
      <c r="AH1902" s="508"/>
      <c r="AI1902" s="508"/>
      <c r="AJ1902" s="508"/>
      <c r="AK1902" s="509">
        <f t="shared" si="366"/>
        <v>0</v>
      </c>
      <c r="AL1902" s="509">
        <f t="shared" si="367"/>
        <v>1</v>
      </c>
      <c r="AM1902" s="746">
        <f>IF(Tableau5[[#This Row],[N° pièce]]="",0,(Tableau5[[#This Row],[hors TVA]]+(Tableau5[[#This Row],[hors TVA]]*Tableau5[[#This Row],[Taux TVA]])-(Tableau5[[#This Row],[hors TVA]]*Tableau5[[#This Row],[Taux TVA]]*Tableau5[[#This Row],[Régime TVA Récupération:]]))*Tableau5[[#This Row],[Type 1]])</f>
        <v>0</v>
      </c>
      <c r="AN1902" s="746">
        <f t="shared" si="368"/>
        <v>0</v>
      </c>
      <c r="AO1902" s="746">
        <f t="shared" si="369"/>
        <v>0</v>
      </c>
      <c r="AP1902" s="255">
        <f t="shared" si="370"/>
        <v>0</v>
      </c>
      <c r="AQ1902" s="506">
        <f t="shared" si="371"/>
        <v>0</v>
      </c>
      <c r="AR1902" s="671"/>
      <c r="AS1902" s="512"/>
      <c r="AT1902" s="513"/>
      <c r="AU1902" s="753"/>
      <c r="AV1902" s="484"/>
      <c r="AW1902" s="484"/>
      <c r="AX1902" s="484"/>
      <c r="AY1902" s="484"/>
      <c r="AZ1902" s="484"/>
    </row>
    <row r="1903" spans="1:52" ht="15" hidden="1">
      <c r="A1903" s="750"/>
      <c r="B1903" s="694"/>
      <c r="C1903" s="695"/>
      <c r="D1903" s="696"/>
      <c r="E1903" s="697"/>
      <c r="F1903" s="697"/>
      <c r="G1903" s="697"/>
      <c r="H1903" s="698">
        <v>0.21</v>
      </c>
      <c r="I1903" s="698">
        <v>1</v>
      </c>
      <c r="J1903" s="699"/>
      <c r="K1903" s="775">
        <f t="shared" si="364"/>
        <v>0</v>
      </c>
      <c r="L1903" s="508">
        <v>1</v>
      </c>
      <c r="M1903" s="508"/>
      <c r="N1903" s="745">
        <f t="shared" si="365"/>
        <v>1</v>
      </c>
      <c r="O1903" s="508"/>
      <c r="P1903" s="508"/>
      <c r="Q1903" s="508"/>
      <c r="R1903" s="508"/>
      <c r="S1903" s="508"/>
      <c r="T1903" s="508"/>
      <c r="U1903" s="508"/>
      <c r="V1903" s="508"/>
      <c r="W1903" s="508"/>
      <c r="X1903" s="508"/>
      <c r="Y1903" s="508"/>
      <c r="Z1903" s="508"/>
      <c r="AA1903" s="508"/>
      <c r="AB1903" s="508"/>
      <c r="AC1903" s="508"/>
      <c r="AD1903" s="508"/>
      <c r="AE1903" s="508"/>
      <c r="AF1903" s="508"/>
      <c r="AG1903" s="508"/>
      <c r="AH1903" s="508"/>
      <c r="AI1903" s="508"/>
      <c r="AJ1903" s="508"/>
      <c r="AK1903" s="509">
        <f t="shared" si="366"/>
        <v>0</v>
      </c>
      <c r="AL1903" s="509">
        <f t="shared" si="367"/>
        <v>1</v>
      </c>
      <c r="AM1903" s="746">
        <f>IF(Tableau5[[#This Row],[N° pièce]]="",0,(Tableau5[[#This Row],[hors TVA]]+(Tableau5[[#This Row],[hors TVA]]*Tableau5[[#This Row],[Taux TVA]])-(Tableau5[[#This Row],[hors TVA]]*Tableau5[[#This Row],[Taux TVA]]*Tableau5[[#This Row],[Régime TVA Récupération:]]))*Tableau5[[#This Row],[Type 1]])</f>
        <v>0</v>
      </c>
      <c r="AN1903" s="746">
        <f t="shared" si="368"/>
        <v>0</v>
      </c>
      <c r="AO1903" s="746">
        <f t="shared" si="369"/>
        <v>0</v>
      </c>
      <c r="AP1903" s="255">
        <f t="shared" si="370"/>
        <v>0</v>
      </c>
      <c r="AQ1903" s="506">
        <f t="shared" si="371"/>
        <v>0</v>
      </c>
      <c r="AR1903" s="671"/>
      <c r="AS1903" s="512"/>
      <c r="AT1903" s="513"/>
      <c r="AU1903" s="753"/>
      <c r="AV1903" s="484"/>
      <c r="AW1903" s="484"/>
      <c r="AX1903" s="484"/>
      <c r="AY1903" s="484"/>
      <c r="AZ1903" s="484"/>
    </row>
    <row r="1904" spans="1:52" ht="15" hidden="1">
      <c r="A1904" s="750"/>
      <c r="B1904" s="694"/>
      <c r="C1904" s="695"/>
      <c r="D1904" s="696"/>
      <c r="E1904" s="697"/>
      <c r="F1904" s="697"/>
      <c r="G1904" s="697"/>
      <c r="H1904" s="698">
        <v>0.21</v>
      </c>
      <c r="I1904" s="698">
        <v>1</v>
      </c>
      <c r="J1904" s="699"/>
      <c r="K1904" s="775">
        <f t="shared" si="364"/>
        <v>0</v>
      </c>
      <c r="L1904" s="508">
        <v>1</v>
      </c>
      <c r="M1904" s="508"/>
      <c r="N1904" s="745">
        <f t="shared" si="365"/>
        <v>1</v>
      </c>
      <c r="O1904" s="508"/>
      <c r="P1904" s="508"/>
      <c r="Q1904" s="508"/>
      <c r="R1904" s="508"/>
      <c r="S1904" s="508"/>
      <c r="T1904" s="508"/>
      <c r="U1904" s="508"/>
      <c r="V1904" s="508"/>
      <c r="W1904" s="508"/>
      <c r="X1904" s="508"/>
      <c r="Y1904" s="508"/>
      <c r="Z1904" s="508"/>
      <c r="AA1904" s="508"/>
      <c r="AB1904" s="508"/>
      <c r="AC1904" s="508"/>
      <c r="AD1904" s="508"/>
      <c r="AE1904" s="508"/>
      <c r="AF1904" s="508"/>
      <c r="AG1904" s="508"/>
      <c r="AH1904" s="508"/>
      <c r="AI1904" s="508"/>
      <c r="AJ1904" s="508"/>
      <c r="AK1904" s="509">
        <f t="shared" si="366"/>
        <v>0</v>
      </c>
      <c r="AL1904" s="509">
        <f t="shared" si="367"/>
        <v>1</v>
      </c>
      <c r="AM1904" s="746">
        <f>IF(Tableau5[[#This Row],[N° pièce]]="",0,(Tableau5[[#This Row],[hors TVA]]+(Tableau5[[#This Row],[hors TVA]]*Tableau5[[#This Row],[Taux TVA]])-(Tableau5[[#This Row],[hors TVA]]*Tableau5[[#This Row],[Taux TVA]]*Tableau5[[#This Row],[Régime TVA Récupération:]]))*Tableau5[[#This Row],[Type 1]])</f>
        <v>0</v>
      </c>
      <c r="AN1904" s="746">
        <f t="shared" si="368"/>
        <v>0</v>
      </c>
      <c r="AO1904" s="746">
        <f t="shared" si="369"/>
        <v>0</v>
      </c>
      <c r="AP1904" s="255">
        <f t="shared" si="370"/>
        <v>0</v>
      </c>
      <c r="AQ1904" s="506">
        <f t="shared" si="371"/>
        <v>0</v>
      </c>
      <c r="AR1904" s="671"/>
      <c r="AS1904" s="512"/>
      <c r="AT1904" s="513"/>
      <c r="AU1904" s="753"/>
      <c r="AV1904" s="484"/>
      <c r="AW1904" s="484"/>
      <c r="AX1904" s="484"/>
      <c r="AY1904" s="484"/>
      <c r="AZ1904" s="484"/>
    </row>
    <row r="1905" spans="1:52" ht="15" hidden="1">
      <c r="A1905" s="750"/>
      <c r="B1905" s="694"/>
      <c r="C1905" s="695"/>
      <c r="D1905" s="696"/>
      <c r="E1905" s="697"/>
      <c r="F1905" s="697"/>
      <c r="G1905" s="697"/>
      <c r="H1905" s="698">
        <v>0.21</v>
      </c>
      <c r="I1905" s="698">
        <v>1</v>
      </c>
      <c r="J1905" s="699"/>
      <c r="K1905" s="775">
        <f t="shared" si="364"/>
        <v>0</v>
      </c>
      <c r="L1905" s="508">
        <v>1</v>
      </c>
      <c r="M1905" s="508"/>
      <c r="N1905" s="745">
        <f t="shared" si="365"/>
        <v>1</v>
      </c>
      <c r="O1905" s="508"/>
      <c r="P1905" s="508"/>
      <c r="Q1905" s="508"/>
      <c r="R1905" s="508"/>
      <c r="S1905" s="508"/>
      <c r="T1905" s="508"/>
      <c r="U1905" s="508"/>
      <c r="V1905" s="508"/>
      <c r="W1905" s="508"/>
      <c r="X1905" s="508"/>
      <c r="Y1905" s="508"/>
      <c r="Z1905" s="508"/>
      <c r="AA1905" s="508"/>
      <c r="AB1905" s="508"/>
      <c r="AC1905" s="508"/>
      <c r="AD1905" s="508"/>
      <c r="AE1905" s="508"/>
      <c r="AF1905" s="508"/>
      <c r="AG1905" s="508"/>
      <c r="AH1905" s="508"/>
      <c r="AI1905" s="508"/>
      <c r="AJ1905" s="508"/>
      <c r="AK1905" s="509">
        <f t="shared" si="366"/>
        <v>0</v>
      </c>
      <c r="AL1905" s="509">
        <f t="shared" si="367"/>
        <v>1</v>
      </c>
      <c r="AM1905" s="746">
        <f>IF(Tableau5[[#This Row],[N° pièce]]="",0,(Tableau5[[#This Row],[hors TVA]]+(Tableau5[[#This Row],[hors TVA]]*Tableau5[[#This Row],[Taux TVA]])-(Tableau5[[#This Row],[hors TVA]]*Tableau5[[#This Row],[Taux TVA]]*Tableau5[[#This Row],[Régime TVA Récupération:]]))*Tableau5[[#This Row],[Type 1]])</f>
        <v>0</v>
      </c>
      <c r="AN1905" s="746">
        <f t="shared" si="368"/>
        <v>0</v>
      </c>
      <c r="AO1905" s="746">
        <f t="shared" si="369"/>
        <v>0</v>
      </c>
      <c r="AP1905" s="255">
        <f t="shared" si="370"/>
        <v>0</v>
      </c>
      <c r="AQ1905" s="506">
        <f t="shared" si="371"/>
        <v>0</v>
      </c>
      <c r="AR1905" s="671"/>
      <c r="AS1905" s="512"/>
      <c r="AT1905" s="513"/>
      <c r="AU1905" s="753"/>
      <c r="AV1905" s="484"/>
      <c r="AW1905" s="484"/>
      <c r="AX1905" s="484"/>
      <c r="AY1905" s="484"/>
      <c r="AZ1905" s="484"/>
    </row>
    <row r="1906" spans="1:52" ht="15" hidden="1">
      <c r="A1906" s="750"/>
      <c r="B1906" s="694"/>
      <c r="C1906" s="695"/>
      <c r="D1906" s="696"/>
      <c r="E1906" s="697"/>
      <c r="F1906" s="697"/>
      <c r="G1906" s="697"/>
      <c r="H1906" s="698">
        <v>0.21</v>
      </c>
      <c r="I1906" s="698">
        <v>1</v>
      </c>
      <c r="J1906" s="699"/>
      <c r="K1906" s="775">
        <f t="shared" si="364"/>
        <v>0</v>
      </c>
      <c r="L1906" s="508">
        <v>1</v>
      </c>
      <c r="M1906" s="508"/>
      <c r="N1906" s="745">
        <f t="shared" si="365"/>
        <v>1</v>
      </c>
      <c r="O1906" s="508"/>
      <c r="P1906" s="508"/>
      <c r="Q1906" s="508"/>
      <c r="R1906" s="508"/>
      <c r="S1906" s="508"/>
      <c r="T1906" s="508"/>
      <c r="U1906" s="508"/>
      <c r="V1906" s="508"/>
      <c r="W1906" s="508"/>
      <c r="X1906" s="508"/>
      <c r="Y1906" s="508"/>
      <c r="Z1906" s="508"/>
      <c r="AA1906" s="508"/>
      <c r="AB1906" s="508"/>
      <c r="AC1906" s="508"/>
      <c r="AD1906" s="508"/>
      <c r="AE1906" s="508"/>
      <c r="AF1906" s="508"/>
      <c r="AG1906" s="508"/>
      <c r="AH1906" s="508"/>
      <c r="AI1906" s="508"/>
      <c r="AJ1906" s="508"/>
      <c r="AK1906" s="509">
        <f t="shared" si="366"/>
        <v>0</v>
      </c>
      <c r="AL1906" s="509">
        <f t="shared" si="367"/>
        <v>1</v>
      </c>
      <c r="AM1906" s="746">
        <f>IF(Tableau5[[#This Row],[N° pièce]]="",0,(Tableau5[[#This Row],[hors TVA]]+(Tableau5[[#This Row],[hors TVA]]*Tableau5[[#This Row],[Taux TVA]])-(Tableau5[[#This Row],[hors TVA]]*Tableau5[[#This Row],[Taux TVA]]*Tableau5[[#This Row],[Régime TVA Récupération:]]))*Tableau5[[#This Row],[Type 1]])</f>
        <v>0</v>
      </c>
      <c r="AN1906" s="746">
        <f t="shared" si="368"/>
        <v>0</v>
      </c>
      <c r="AO1906" s="746">
        <f t="shared" si="369"/>
        <v>0</v>
      </c>
      <c r="AP1906" s="255">
        <f t="shared" si="370"/>
        <v>0</v>
      </c>
      <c r="AQ1906" s="506">
        <f t="shared" si="371"/>
        <v>0</v>
      </c>
      <c r="AR1906" s="671"/>
      <c r="AS1906" s="512"/>
      <c r="AT1906" s="513"/>
      <c r="AU1906" s="753"/>
      <c r="AV1906" s="484"/>
      <c r="AW1906" s="484"/>
      <c r="AX1906" s="484"/>
      <c r="AY1906" s="484"/>
      <c r="AZ1906" s="484"/>
    </row>
    <row r="1907" spans="1:52" ht="15" hidden="1">
      <c r="A1907" s="750"/>
      <c r="B1907" s="694"/>
      <c r="C1907" s="695"/>
      <c r="D1907" s="696"/>
      <c r="E1907" s="697"/>
      <c r="F1907" s="697"/>
      <c r="G1907" s="697"/>
      <c r="H1907" s="698">
        <v>0.21</v>
      </c>
      <c r="I1907" s="698">
        <v>1</v>
      </c>
      <c r="J1907" s="699"/>
      <c r="K1907" s="775">
        <f t="shared" si="364"/>
        <v>0</v>
      </c>
      <c r="L1907" s="508">
        <v>1</v>
      </c>
      <c r="M1907" s="508"/>
      <c r="N1907" s="745">
        <f t="shared" si="365"/>
        <v>1</v>
      </c>
      <c r="O1907" s="508"/>
      <c r="P1907" s="508"/>
      <c r="Q1907" s="508"/>
      <c r="R1907" s="508"/>
      <c r="S1907" s="508"/>
      <c r="T1907" s="508"/>
      <c r="U1907" s="508"/>
      <c r="V1907" s="508"/>
      <c r="W1907" s="508"/>
      <c r="X1907" s="508"/>
      <c r="Y1907" s="508"/>
      <c r="Z1907" s="508"/>
      <c r="AA1907" s="508"/>
      <c r="AB1907" s="508"/>
      <c r="AC1907" s="508"/>
      <c r="AD1907" s="508"/>
      <c r="AE1907" s="508"/>
      <c r="AF1907" s="508"/>
      <c r="AG1907" s="508"/>
      <c r="AH1907" s="508"/>
      <c r="AI1907" s="508"/>
      <c r="AJ1907" s="508"/>
      <c r="AK1907" s="509">
        <f t="shared" si="366"/>
        <v>0</v>
      </c>
      <c r="AL1907" s="509">
        <f t="shared" si="367"/>
        <v>1</v>
      </c>
      <c r="AM1907" s="746">
        <f>IF(Tableau5[[#This Row],[N° pièce]]="",0,(Tableau5[[#This Row],[hors TVA]]+(Tableau5[[#This Row],[hors TVA]]*Tableau5[[#This Row],[Taux TVA]])-(Tableau5[[#This Row],[hors TVA]]*Tableau5[[#This Row],[Taux TVA]]*Tableau5[[#This Row],[Régime TVA Récupération:]]))*Tableau5[[#This Row],[Type 1]])</f>
        <v>0</v>
      </c>
      <c r="AN1907" s="746">
        <f t="shared" si="368"/>
        <v>0</v>
      </c>
      <c r="AO1907" s="746">
        <f t="shared" si="369"/>
        <v>0</v>
      </c>
      <c r="AP1907" s="255">
        <f t="shared" si="370"/>
        <v>0</v>
      </c>
      <c r="AQ1907" s="506">
        <f t="shared" si="371"/>
        <v>0</v>
      </c>
      <c r="AR1907" s="671"/>
      <c r="AS1907" s="512"/>
      <c r="AT1907" s="513"/>
      <c r="AU1907" s="753"/>
      <c r="AV1907" s="484"/>
      <c r="AW1907" s="484"/>
      <c r="AX1907" s="484"/>
      <c r="AY1907" s="484"/>
      <c r="AZ1907" s="484"/>
    </row>
    <row r="1908" spans="1:52" ht="15" hidden="1">
      <c r="A1908" s="750"/>
      <c r="B1908" s="694"/>
      <c r="C1908" s="695"/>
      <c r="D1908" s="696"/>
      <c r="E1908" s="697"/>
      <c r="F1908" s="697"/>
      <c r="G1908" s="697"/>
      <c r="H1908" s="698">
        <v>0.21</v>
      </c>
      <c r="I1908" s="698">
        <v>1</v>
      </c>
      <c r="J1908" s="699"/>
      <c r="K1908" s="775">
        <f t="shared" si="364"/>
        <v>0</v>
      </c>
      <c r="L1908" s="508">
        <v>1</v>
      </c>
      <c r="M1908" s="508"/>
      <c r="N1908" s="745">
        <f t="shared" si="365"/>
        <v>1</v>
      </c>
      <c r="O1908" s="508"/>
      <c r="P1908" s="508"/>
      <c r="Q1908" s="508"/>
      <c r="R1908" s="508"/>
      <c r="S1908" s="508"/>
      <c r="T1908" s="508"/>
      <c r="U1908" s="508"/>
      <c r="V1908" s="508"/>
      <c r="W1908" s="508"/>
      <c r="X1908" s="508"/>
      <c r="Y1908" s="508"/>
      <c r="Z1908" s="508"/>
      <c r="AA1908" s="508"/>
      <c r="AB1908" s="508"/>
      <c r="AC1908" s="508"/>
      <c r="AD1908" s="508"/>
      <c r="AE1908" s="508"/>
      <c r="AF1908" s="508"/>
      <c r="AG1908" s="508"/>
      <c r="AH1908" s="508"/>
      <c r="AI1908" s="508"/>
      <c r="AJ1908" s="508"/>
      <c r="AK1908" s="509">
        <f t="shared" si="366"/>
        <v>0</v>
      </c>
      <c r="AL1908" s="509">
        <f t="shared" si="367"/>
        <v>1</v>
      </c>
      <c r="AM1908" s="746">
        <f>IF(Tableau5[[#This Row],[N° pièce]]="",0,(Tableau5[[#This Row],[hors TVA]]+(Tableau5[[#This Row],[hors TVA]]*Tableau5[[#This Row],[Taux TVA]])-(Tableau5[[#This Row],[hors TVA]]*Tableau5[[#This Row],[Taux TVA]]*Tableau5[[#This Row],[Régime TVA Récupération:]]))*Tableau5[[#This Row],[Type 1]])</f>
        <v>0</v>
      </c>
      <c r="AN1908" s="746">
        <f t="shared" si="368"/>
        <v>0</v>
      </c>
      <c r="AO1908" s="746">
        <f t="shared" si="369"/>
        <v>0</v>
      </c>
      <c r="AP1908" s="255">
        <f t="shared" si="370"/>
        <v>0</v>
      </c>
      <c r="AQ1908" s="506">
        <f t="shared" si="371"/>
        <v>0</v>
      </c>
      <c r="AR1908" s="671"/>
      <c r="AS1908" s="512"/>
      <c r="AT1908" s="513"/>
      <c r="AU1908" s="753"/>
      <c r="AV1908" s="484"/>
      <c r="AW1908" s="484"/>
      <c r="AX1908" s="484"/>
      <c r="AY1908" s="484"/>
      <c r="AZ1908" s="484"/>
    </row>
    <row r="1909" spans="1:52" ht="15" hidden="1">
      <c r="A1909" s="751"/>
      <c r="B1909" s="702"/>
      <c r="C1909" s="703"/>
      <c r="D1909" s="704"/>
      <c r="E1909" s="705"/>
      <c r="F1909" s="705"/>
      <c r="G1909" s="705"/>
      <c r="H1909" s="706">
        <v>0.21</v>
      </c>
      <c r="I1909" s="706">
        <v>1</v>
      </c>
      <c r="J1909" s="707"/>
      <c r="K1909" s="776">
        <f>$J1909+($J1909*$H1909)</f>
        <v>0</v>
      </c>
      <c r="L1909" s="740"/>
      <c r="M1909" s="740"/>
      <c r="N1909" s="747">
        <f>$L1909+$M1909</f>
        <v>0</v>
      </c>
      <c r="O1909" s="708"/>
      <c r="P1909" s="708"/>
      <c r="Q1909" s="708"/>
      <c r="R1909" s="708"/>
      <c r="S1909" s="708"/>
      <c r="T1909" s="708"/>
      <c r="U1909" s="708"/>
      <c r="V1909" s="708"/>
      <c r="W1909" s="708"/>
      <c r="X1909" s="708"/>
      <c r="Y1909" s="708"/>
      <c r="Z1909" s="708"/>
      <c r="AA1909" s="708"/>
      <c r="AB1909" s="708"/>
      <c r="AC1909" s="708"/>
      <c r="AD1909" s="708"/>
      <c r="AE1909" s="708"/>
      <c r="AF1909" s="708"/>
      <c r="AG1909" s="708"/>
      <c r="AH1909" s="708"/>
      <c r="AI1909" s="708"/>
      <c r="AJ1909" s="708"/>
      <c r="AK1909" s="515">
        <f t="shared" ref="AK1909" si="372">SUM(O1909:AJ1909)</f>
        <v>0</v>
      </c>
      <c r="AL1909" s="742">
        <f>$N1909+$AK1909</f>
        <v>0</v>
      </c>
      <c r="AM1909" s="478">
        <f>IF(Tableau5[[#This Row],[N° pièce]]="",0,(Tableau5[[#This Row],[hors TVA]]+(Tableau5[[#This Row],[hors TVA]]*Tableau5[[#This Row],[Taux TVA]])-(Tableau5[[#This Row],[hors TVA]]*Tableau5[[#This Row],[Taux TVA]]*Tableau5[[#This Row],[Régime TVA Récupération:]]))*Tableau5[[#This Row],[Type 1]])</f>
        <v>0</v>
      </c>
      <c r="AN1909" s="478">
        <f>IF($A1909="",0,IF($K$2="pôle",(($J1909+($J1909*$H1909)-($J1909*$H1909*$I1909))*$M1909),0))</f>
        <v>0</v>
      </c>
      <c r="AO1909" s="479">
        <f>$AM1909+$AN1909</f>
        <v>0</v>
      </c>
      <c r="AP1909" s="474">
        <f t="shared" si="327"/>
        <v>0</v>
      </c>
      <c r="AQ1909" s="680">
        <f t="shared" si="328"/>
        <v>0</v>
      </c>
      <c r="AR1909" s="681"/>
      <c r="AS1909" s="518"/>
      <c r="AT1909" s="519"/>
      <c r="AU1909" s="754"/>
      <c r="AV1909" s="484"/>
      <c r="AW1909" s="484"/>
      <c r="AX1909" s="484"/>
      <c r="AY1909" s="484"/>
      <c r="AZ1909" s="484"/>
    </row>
    <row r="1910" spans="1:52" ht="13.5" thickBot="1">
      <c r="A1910" s="889" t="s">
        <v>243</v>
      </c>
      <c r="B1910" s="889"/>
      <c r="C1910" s="889"/>
      <c r="D1910" s="889"/>
      <c r="E1910" s="889"/>
      <c r="F1910" s="889"/>
      <c r="G1910" s="889"/>
      <c r="H1910" s="889"/>
      <c r="I1910" s="889"/>
      <c r="J1910" s="889"/>
      <c r="K1910" s="889"/>
      <c r="L1910" s="889"/>
      <c r="M1910" s="889"/>
      <c r="N1910" s="889"/>
      <c r="O1910" s="889"/>
      <c r="P1910" s="889"/>
      <c r="Q1910" s="889"/>
      <c r="R1910" s="889"/>
      <c r="S1910" s="889"/>
      <c r="T1910" s="889"/>
      <c r="U1910" s="889"/>
      <c r="V1910" s="889"/>
      <c r="W1910" s="889"/>
      <c r="X1910" s="889"/>
      <c r="Y1910" s="889"/>
      <c r="Z1910" s="889"/>
      <c r="AA1910" s="889"/>
      <c r="AB1910" s="889"/>
      <c r="AC1910" s="889"/>
      <c r="AD1910" s="889"/>
      <c r="AE1910" s="889"/>
      <c r="AF1910" s="889"/>
      <c r="AG1910" s="889"/>
      <c r="AH1910" s="889"/>
      <c r="AI1910" s="889"/>
      <c r="AJ1910" s="889"/>
      <c r="AK1910" s="889"/>
      <c r="AL1910" s="890"/>
      <c r="AM1910" s="139">
        <f t="shared" ref="AM1910:AS1910" si="373">ROUND(SUM(AM1647:AM1909),2)</f>
        <v>0</v>
      </c>
      <c r="AN1910" s="139">
        <f t="shared" si="373"/>
        <v>0</v>
      </c>
      <c r="AO1910" s="139">
        <f t="shared" si="373"/>
        <v>0</v>
      </c>
      <c r="AP1910" s="140">
        <f t="shared" si="373"/>
        <v>0</v>
      </c>
      <c r="AQ1910" s="140">
        <f t="shared" si="373"/>
        <v>0</v>
      </c>
      <c r="AR1910" s="190">
        <f t="shared" si="373"/>
        <v>0</v>
      </c>
      <c r="AS1910" s="190">
        <f t="shared" si="373"/>
        <v>0</v>
      </c>
      <c r="AV1910" s="487"/>
      <c r="AW1910" s="487"/>
      <c r="AX1910" s="487"/>
      <c r="AY1910" s="487"/>
      <c r="AZ1910" s="487"/>
    </row>
    <row r="1911" spans="1:52">
      <c r="AN1911" s="852" t="s">
        <v>215</v>
      </c>
      <c r="AO1911" s="852"/>
      <c r="AP1911" s="252">
        <f>AP1910+AR1910</f>
        <v>0</v>
      </c>
      <c r="AQ1911" s="252">
        <f>AQ1910+AS1910</f>
        <v>0</v>
      </c>
      <c r="AV1911" s="487"/>
      <c r="AW1911" s="487"/>
      <c r="AX1911" s="487"/>
      <c r="AY1911" s="487"/>
      <c r="AZ1911" s="487"/>
    </row>
    <row r="1912" spans="1:52">
      <c r="AV1912" s="487"/>
      <c r="AW1912" s="487"/>
      <c r="AX1912" s="487"/>
      <c r="AY1912" s="487"/>
      <c r="AZ1912" s="487"/>
    </row>
    <row r="1913" spans="1:52" ht="15.75">
      <c r="A1913" s="129" t="s">
        <v>51</v>
      </c>
      <c r="B1913" s="130"/>
      <c r="C1913" s="131"/>
      <c r="D1913" s="131"/>
      <c r="E1913" s="132"/>
      <c r="F1913" s="133"/>
      <c r="G1913" s="133"/>
      <c r="H1913" s="133"/>
      <c r="I1913" s="133"/>
      <c r="J1913" s="132"/>
      <c r="K1913" s="134"/>
      <c r="L1913" s="134"/>
      <c r="M1913" s="134"/>
      <c r="N1913" s="135"/>
      <c r="O1913" s="135"/>
      <c r="P1913" s="135"/>
      <c r="Q1913" s="135"/>
      <c r="R1913" s="135"/>
      <c r="S1913" s="135"/>
      <c r="T1913" s="135"/>
      <c r="U1913" s="135"/>
      <c r="V1913" s="135"/>
      <c r="W1913" s="135"/>
      <c r="X1913" s="135"/>
      <c r="Y1913" s="135"/>
      <c r="Z1913" s="135"/>
      <c r="AA1913" s="135"/>
      <c r="AB1913" s="135"/>
      <c r="AC1913" s="135"/>
      <c r="AD1913" s="135"/>
      <c r="AE1913" s="135"/>
      <c r="AF1913" s="135"/>
      <c r="AG1913" s="135"/>
      <c r="AH1913" s="135"/>
      <c r="AI1913" s="135"/>
      <c r="AJ1913" s="135"/>
      <c r="AK1913" s="135"/>
      <c r="AL1913" s="135"/>
      <c r="AM1913" s="135"/>
      <c r="AN1913" s="135"/>
      <c r="AO1913" s="135"/>
      <c r="AP1913" s="135"/>
      <c r="AQ1913" s="135"/>
      <c r="AR1913" s="135"/>
      <c r="AS1913" s="135"/>
      <c r="AT1913" s="131"/>
      <c r="AU1913" s="131"/>
      <c r="AV1913" s="487"/>
      <c r="AW1913" s="487"/>
      <c r="AX1913" s="487"/>
      <c r="AY1913" s="487"/>
      <c r="AZ1913" s="487"/>
    </row>
    <row r="1914" spans="1:52" ht="13.5" thickBot="1">
      <c r="A1914" s="24"/>
      <c r="B1914" s="6"/>
      <c r="C1914" s="5"/>
      <c r="D1914" s="5"/>
      <c r="E1914" s="2"/>
      <c r="F1914" s="7"/>
      <c r="G1914" s="7"/>
      <c r="H1914" s="7"/>
      <c r="I1914" s="7"/>
      <c r="J1914" s="2"/>
      <c r="K1914" s="13"/>
      <c r="L1914" s="13"/>
      <c r="M1914" s="13"/>
      <c r="N1914" s="16"/>
      <c r="O1914" s="16"/>
      <c r="P1914" s="16"/>
      <c r="Q1914" s="16"/>
      <c r="R1914" s="16"/>
      <c r="S1914" s="16"/>
      <c r="T1914" s="16"/>
      <c r="U1914" s="16"/>
      <c r="V1914" s="16"/>
      <c r="W1914" s="16"/>
      <c r="X1914" s="16"/>
      <c r="Y1914" s="16"/>
      <c r="Z1914" s="16"/>
      <c r="AA1914" s="16"/>
      <c r="AB1914" s="16"/>
      <c r="AC1914" s="16"/>
      <c r="AD1914" s="16"/>
      <c r="AE1914" s="16"/>
      <c r="AF1914" s="16"/>
      <c r="AG1914" s="16"/>
      <c r="AH1914" s="16"/>
      <c r="AI1914" s="16"/>
      <c r="AJ1914" s="16"/>
      <c r="AK1914" s="16"/>
      <c r="AL1914" s="16"/>
      <c r="AM1914" s="16"/>
      <c r="AN1914" s="16"/>
      <c r="AO1914" s="36"/>
      <c r="AP1914" s="36"/>
      <c r="AQ1914" s="36"/>
      <c r="AR1914" s="36"/>
      <c r="AS1914" s="36"/>
      <c r="AT1914" s="5"/>
      <c r="AU1914" s="5"/>
      <c r="AV1914" s="487"/>
      <c r="AW1914" s="487"/>
      <c r="AX1914" s="487"/>
      <c r="AY1914" s="487"/>
      <c r="AZ1914" s="487"/>
    </row>
    <row r="1915" spans="1:52" ht="27.6" customHeight="1">
      <c r="A1915" s="878"/>
      <c r="B1915" s="878" t="s">
        <v>244</v>
      </c>
      <c r="C1915" s="919"/>
      <c r="D1915" s="919"/>
      <c r="E1915" s="919"/>
      <c r="F1915" s="919"/>
      <c r="G1915" s="919"/>
      <c r="H1915" s="919"/>
      <c r="I1915" s="919"/>
      <c r="J1915" s="919"/>
      <c r="K1915" s="919"/>
      <c r="L1915" s="919"/>
      <c r="M1915" s="919"/>
      <c r="N1915" s="920"/>
      <c r="O1915" s="470"/>
      <c r="P1915" s="470"/>
      <c r="Q1915" s="470"/>
      <c r="R1915" s="470"/>
      <c r="S1915" s="470"/>
      <c r="T1915" s="470"/>
      <c r="U1915" s="470"/>
      <c r="V1915" s="470"/>
      <c r="W1915" s="470"/>
      <c r="X1915" s="470"/>
      <c r="Y1915" s="470"/>
      <c r="Z1915" s="470"/>
      <c r="AA1915" s="470"/>
      <c r="AB1915" s="470"/>
      <c r="AC1915" s="470"/>
      <c r="AD1915" s="470"/>
      <c r="AE1915" s="470"/>
      <c r="AF1915" s="470"/>
      <c r="AG1915" s="470"/>
      <c r="AH1915" s="470"/>
      <c r="AI1915" s="470"/>
      <c r="AJ1915" s="470"/>
      <c r="AK1915" s="917" t="s">
        <v>245</v>
      </c>
      <c r="AL1915" s="917"/>
      <c r="AM1915" s="891" t="s">
        <v>178</v>
      </c>
      <c r="AN1915" s="891"/>
      <c r="AO1915" s="891"/>
      <c r="AP1915" s="842" t="s">
        <v>179</v>
      </c>
      <c r="AQ1915" s="843"/>
      <c r="AR1915" s="843"/>
      <c r="AS1915" s="843"/>
      <c r="AT1915" s="844"/>
      <c r="AU1915" s="464"/>
      <c r="AV1915" s="487"/>
      <c r="AW1915" s="487"/>
      <c r="AX1915" s="487"/>
      <c r="AY1915" s="487"/>
      <c r="AZ1915" s="487"/>
    </row>
    <row r="1916" spans="1:52" ht="26.25" customHeight="1" thickBot="1">
      <c r="A1916" s="879"/>
      <c r="B1916" s="879"/>
      <c r="C1916" s="921"/>
      <c r="D1916" s="921"/>
      <c r="E1916" s="921"/>
      <c r="F1916" s="921"/>
      <c r="G1916" s="921"/>
      <c r="H1916" s="921"/>
      <c r="I1916" s="921"/>
      <c r="J1916" s="921"/>
      <c r="K1916" s="921"/>
      <c r="L1916" s="921"/>
      <c r="M1916" s="921"/>
      <c r="N1916" s="922"/>
      <c r="O1916" s="471"/>
      <c r="P1916" s="471"/>
      <c r="Q1916" s="471"/>
      <c r="R1916" s="471"/>
      <c r="S1916" s="471"/>
      <c r="T1916" s="471"/>
      <c r="U1916" s="471"/>
      <c r="V1916" s="471"/>
      <c r="W1916" s="471"/>
      <c r="X1916" s="471"/>
      <c r="Y1916" s="471"/>
      <c r="Z1916" s="471"/>
      <c r="AA1916" s="471"/>
      <c r="AB1916" s="471"/>
      <c r="AC1916" s="471"/>
      <c r="AD1916" s="471"/>
      <c r="AE1916" s="471"/>
      <c r="AF1916" s="471"/>
      <c r="AG1916" s="471"/>
      <c r="AH1916" s="471"/>
      <c r="AI1916" s="471"/>
      <c r="AJ1916" s="471"/>
      <c r="AK1916" s="918"/>
      <c r="AL1916" s="918"/>
      <c r="AM1916" s="495" t="s">
        <v>229</v>
      </c>
      <c r="AN1916" s="495" t="s">
        <v>230</v>
      </c>
      <c r="AO1916" s="496" t="s">
        <v>231</v>
      </c>
      <c r="AP1916" s="599" t="s">
        <v>210</v>
      </c>
      <c r="AQ1916" s="265" t="s">
        <v>211</v>
      </c>
      <c r="AR1916" s="600" t="s">
        <v>212</v>
      </c>
      <c r="AS1916" s="597" t="s">
        <v>213</v>
      </c>
      <c r="AT1916" s="598" t="s">
        <v>182</v>
      </c>
      <c r="AU1916" s="146"/>
      <c r="AV1916" s="484" t="s">
        <v>139</v>
      </c>
      <c r="AW1916" s="484"/>
      <c r="AX1916" s="484"/>
      <c r="AY1916" s="484"/>
      <c r="AZ1916" s="484"/>
    </row>
    <row r="1917" spans="1:52" ht="36" customHeight="1" thickBot="1">
      <c r="A1917" s="876" t="s">
        <v>246</v>
      </c>
      <c r="B1917" s="877"/>
      <c r="C1917" s="877"/>
      <c r="D1917" s="877"/>
      <c r="E1917" s="877"/>
      <c r="F1917" s="877"/>
      <c r="G1917" s="877"/>
      <c r="H1917" s="877"/>
      <c r="I1917" s="877"/>
      <c r="J1917" s="877"/>
      <c r="K1917" s="877"/>
      <c r="L1917" s="877"/>
      <c r="M1917" s="877"/>
      <c r="N1917" s="465"/>
      <c r="O1917" s="465"/>
      <c r="P1917" s="465"/>
      <c r="Q1917" s="465"/>
      <c r="R1917" s="465"/>
      <c r="S1917" s="465"/>
      <c r="T1917" s="465"/>
      <c r="U1917" s="465"/>
      <c r="V1917" s="465"/>
      <c r="W1917" s="465"/>
      <c r="X1917" s="465"/>
      <c r="Y1917" s="465"/>
      <c r="Z1917" s="465"/>
      <c r="AA1917" s="465"/>
      <c r="AB1917" s="465"/>
      <c r="AC1917" s="465"/>
      <c r="AD1917" s="465"/>
      <c r="AE1917" s="465"/>
      <c r="AF1917" s="465"/>
      <c r="AG1917" s="465"/>
      <c r="AH1917" s="465"/>
      <c r="AI1917" s="465"/>
      <c r="AJ1917" s="465"/>
      <c r="AK1917" s="923" t="s">
        <v>247</v>
      </c>
      <c r="AL1917" s="924"/>
      <c r="AM1917" s="494">
        <f>AM289*15%</f>
        <v>0</v>
      </c>
      <c r="AN1917" s="494">
        <f>IF($K$2="pôle",AN289*15%,0)</f>
        <v>0</v>
      </c>
      <c r="AO1917" s="466">
        <f>AO289*0.15</f>
        <v>0</v>
      </c>
      <c r="AP1917" s="253">
        <f>AP289*15%</f>
        <v>0</v>
      </c>
      <c r="AQ1917" s="603">
        <f>AQ289*15%</f>
        <v>0</v>
      </c>
      <c r="AR1917" s="258">
        <f>AM1917-AP1917</f>
        <v>0</v>
      </c>
      <c r="AS1917" s="467">
        <f>AN1917-AQ1917</f>
        <v>0</v>
      </c>
      <c r="AT1917" s="468"/>
      <c r="AU1917" s="469"/>
      <c r="AV1917" s="484"/>
      <c r="AW1917" s="484"/>
      <c r="AX1917" s="484"/>
      <c r="AY1917" s="484"/>
      <c r="AZ1917" s="484"/>
    </row>
    <row r="1918" spans="1:52" ht="13.5" thickBot="1">
      <c r="A1918" s="914" t="s">
        <v>248</v>
      </c>
      <c r="B1918" s="914"/>
      <c r="C1918" s="914"/>
      <c r="D1918" s="914"/>
      <c r="E1918" s="914"/>
      <c r="F1918" s="914"/>
      <c r="G1918" s="914"/>
      <c r="H1918" s="914"/>
      <c r="I1918" s="914"/>
      <c r="J1918" s="914"/>
      <c r="K1918" s="914"/>
      <c r="L1918" s="914"/>
      <c r="M1918" s="914"/>
      <c r="N1918" s="914"/>
      <c r="O1918" s="914"/>
      <c r="P1918" s="914"/>
      <c r="Q1918" s="914"/>
      <c r="R1918" s="914"/>
      <c r="S1918" s="914"/>
      <c r="T1918" s="914"/>
      <c r="U1918" s="914"/>
      <c r="V1918" s="914"/>
      <c r="W1918" s="914"/>
      <c r="X1918" s="914"/>
      <c r="Y1918" s="914"/>
      <c r="Z1918" s="914"/>
      <c r="AA1918" s="914"/>
      <c r="AB1918" s="914"/>
      <c r="AC1918" s="914"/>
      <c r="AD1918" s="914"/>
      <c r="AE1918" s="914"/>
      <c r="AF1918" s="914"/>
      <c r="AG1918" s="914"/>
      <c r="AH1918" s="914"/>
      <c r="AI1918" s="914"/>
      <c r="AJ1918" s="914"/>
      <c r="AK1918" s="914"/>
      <c r="AL1918" s="914"/>
      <c r="AM1918" s="491"/>
      <c r="AN1918" s="250"/>
      <c r="AO1918" s="270">
        <f>ROUND(AO1917,2)</f>
        <v>0</v>
      </c>
      <c r="AP1918" s="140">
        <f>ROUND(AP1917,2)</f>
        <v>0</v>
      </c>
      <c r="AQ1918" s="140">
        <f>ROUND(AQ1917,2)</f>
        <v>0</v>
      </c>
      <c r="AR1918" s="190">
        <f>ROUND(AR1917,2)</f>
        <v>0</v>
      </c>
      <c r="AS1918" s="190">
        <f>ROUND(AS1917,2)</f>
        <v>0</v>
      </c>
      <c r="AV1918" s="487"/>
      <c r="AW1918" s="487"/>
      <c r="AX1918" s="487"/>
      <c r="AY1918" s="487"/>
      <c r="AZ1918" s="487"/>
    </row>
    <row r="1919" spans="1:52">
      <c r="J1919" s="37"/>
      <c r="K1919" s="38"/>
      <c r="L1919" s="38"/>
      <c r="M1919" s="38"/>
      <c r="AN1919" s="913" t="s">
        <v>215</v>
      </c>
      <c r="AO1919" s="852"/>
      <c r="AP1919" s="252">
        <f>AP1918+AR1918</f>
        <v>0</v>
      </c>
      <c r="AQ1919" s="252">
        <f>AQ1918+AS1918</f>
        <v>0</v>
      </c>
      <c r="AV1919" s="487"/>
      <c r="AW1919" s="487"/>
      <c r="AX1919" s="487"/>
      <c r="AY1919" s="487"/>
      <c r="AZ1919" s="487"/>
    </row>
    <row r="1920" spans="1:52">
      <c r="J1920" s="37"/>
      <c r="K1920" s="38"/>
      <c r="L1920" s="38"/>
      <c r="M1920" s="38"/>
      <c r="AO1920" s="17"/>
      <c r="AP1920" s="17"/>
      <c r="AQ1920" s="17"/>
      <c r="AV1920" s="487"/>
      <c r="AW1920" s="487"/>
      <c r="AX1920" s="487"/>
      <c r="AY1920" s="487"/>
      <c r="AZ1920" s="487"/>
    </row>
    <row r="1921" spans="1:52" ht="15.75">
      <c r="A1921" s="111" t="s">
        <v>53</v>
      </c>
      <c r="B1921" s="112"/>
      <c r="C1921" s="113"/>
      <c r="D1921" s="113"/>
      <c r="E1921" s="114"/>
      <c r="F1921" s="115"/>
      <c r="G1921" s="115"/>
      <c r="H1921" s="115"/>
      <c r="I1921" s="115"/>
      <c r="J1921" s="116"/>
      <c r="K1921" s="117"/>
      <c r="L1921" s="117"/>
      <c r="M1921" s="117"/>
      <c r="N1921" s="118"/>
      <c r="O1921" s="118"/>
      <c r="P1921" s="118"/>
      <c r="Q1921" s="118"/>
      <c r="R1921" s="118"/>
      <c r="S1921" s="118"/>
      <c r="T1921" s="118"/>
      <c r="U1921" s="118"/>
      <c r="V1921" s="118"/>
      <c r="W1921" s="118"/>
      <c r="X1921" s="118"/>
      <c r="Y1921" s="118"/>
      <c r="Z1921" s="118"/>
      <c r="AA1921" s="118"/>
      <c r="AB1921" s="118"/>
      <c r="AC1921" s="118"/>
      <c r="AD1921" s="118"/>
      <c r="AE1921" s="118"/>
      <c r="AF1921" s="118"/>
      <c r="AG1921" s="118"/>
      <c r="AH1921" s="118"/>
      <c r="AI1921" s="118"/>
      <c r="AJ1921" s="118"/>
      <c r="AK1921" s="118"/>
      <c r="AL1921" s="118"/>
      <c r="AM1921" s="118"/>
      <c r="AN1921" s="118"/>
      <c r="AO1921" s="119"/>
      <c r="AP1921" s="119"/>
      <c r="AQ1921" s="119"/>
      <c r="AR1921" s="35"/>
      <c r="AS1921" s="35"/>
      <c r="AT1921" s="12"/>
      <c r="AU1921" s="12"/>
      <c r="AV1921" s="487"/>
      <c r="AW1921" s="487"/>
      <c r="AX1921" s="487"/>
      <c r="AY1921" s="487"/>
      <c r="AZ1921" s="487"/>
    </row>
    <row r="1922" spans="1:52" ht="13.5" thickBot="1">
      <c r="A1922" s="841" t="s">
        <v>394</v>
      </c>
      <c r="B1922" s="841"/>
      <c r="C1922" s="841"/>
      <c r="D1922" s="841"/>
      <c r="E1922" s="841"/>
      <c r="F1922" s="841"/>
      <c r="G1922" s="841"/>
      <c r="H1922" s="841"/>
      <c r="I1922" s="841"/>
      <c r="J1922" s="841"/>
      <c r="K1922" s="841"/>
      <c r="L1922" s="841"/>
      <c r="M1922" s="841"/>
      <c r="N1922" s="841"/>
      <c r="O1922" s="16"/>
      <c r="P1922" s="16"/>
      <c r="Q1922" s="16"/>
      <c r="R1922" s="16"/>
      <c r="S1922" s="16"/>
      <c r="T1922" s="16"/>
      <c r="U1922" s="16"/>
      <c r="V1922" s="16"/>
      <c r="W1922" s="16"/>
      <c r="X1922" s="16"/>
      <c r="Y1922" s="16"/>
      <c r="Z1922" s="16"/>
      <c r="AA1922" s="16"/>
      <c r="AB1922" s="16"/>
      <c r="AC1922" s="16"/>
      <c r="AD1922" s="16"/>
      <c r="AE1922" s="16"/>
      <c r="AF1922" s="16"/>
      <c r="AG1922" s="16"/>
      <c r="AH1922" s="16"/>
      <c r="AI1922" s="16"/>
      <c r="AJ1922" s="16"/>
      <c r="AK1922" s="16"/>
      <c r="AL1922" s="16"/>
      <c r="AM1922" s="16"/>
      <c r="AN1922" s="16"/>
      <c r="AO1922" s="36"/>
      <c r="AP1922" s="36"/>
      <c r="AQ1922" s="36"/>
      <c r="AR1922" s="36"/>
      <c r="AS1922" s="36"/>
      <c r="AT1922" s="5"/>
      <c r="AU1922" s="5"/>
      <c r="AV1922" s="487"/>
      <c r="AW1922" s="487"/>
      <c r="AX1922" s="487"/>
      <c r="AY1922" s="487"/>
      <c r="AZ1922" s="487"/>
    </row>
    <row r="1923" spans="1:52" ht="25.5">
      <c r="A1923" s="886" t="s">
        <v>217</v>
      </c>
      <c r="B1923" s="887"/>
      <c r="C1923" s="887"/>
      <c r="D1923" s="887"/>
      <c r="E1923" s="887"/>
      <c r="F1923" s="887"/>
      <c r="G1923" s="888"/>
      <c r="H1923" s="520" t="s">
        <v>218</v>
      </c>
      <c r="I1923" s="521"/>
      <c r="J1923" s="915" t="s">
        <v>219</v>
      </c>
      <c r="K1923" s="916"/>
      <c r="L1923" s="873" t="s">
        <v>176</v>
      </c>
      <c r="M1923" s="874"/>
      <c r="N1923" s="875"/>
      <c r="O1923" s="873" t="s">
        <v>177</v>
      </c>
      <c r="P1923" s="874"/>
      <c r="Q1923" s="874"/>
      <c r="R1923" s="874"/>
      <c r="S1923" s="874"/>
      <c r="T1923" s="874"/>
      <c r="U1923" s="874"/>
      <c r="V1923" s="874"/>
      <c r="W1923" s="874"/>
      <c r="X1923" s="874"/>
      <c r="Y1923" s="874"/>
      <c r="Z1923" s="874"/>
      <c r="AA1923" s="874"/>
      <c r="AB1923" s="874"/>
      <c r="AC1923" s="874"/>
      <c r="AD1923" s="874"/>
      <c r="AE1923" s="874"/>
      <c r="AF1923" s="874"/>
      <c r="AG1923" s="874"/>
      <c r="AH1923" s="874"/>
      <c r="AI1923" s="874"/>
      <c r="AJ1923" s="875"/>
      <c r="AK1923" s="490" t="s">
        <v>177</v>
      </c>
      <c r="AL1923" s="490" t="s">
        <v>177</v>
      </c>
      <c r="AM1923" s="873" t="s">
        <v>178</v>
      </c>
      <c r="AN1923" s="874"/>
      <c r="AO1923" s="875"/>
      <c r="AP1923" s="842" t="s">
        <v>179</v>
      </c>
      <c r="AQ1923" s="843"/>
      <c r="AR1923" s="843"/>
      <c r="AS1923" s="843"/>
      <c r="AT1923" s="844"/>
      <c r="AU1923" s="481"/>
      <c r="AV1923" s="487"/>
      <c r="AW1923" s="487"/>
      <c r="AX1923" s="487"/>
      <c r="AY1923" s="487"/>
      <c r="AZ1923" s="487"/>
    </row>
    <row r="1924" spans="1:52" ht="26.25" thickBot="1">
      <c r="A1924" s="814" t="s">
        <v>168</v>
      </c>
      <c r="B1924" s="524" t="s">
        <v>169</v>
      </c>
      <c r="C1924" s="525" t="s">
        <v>234</v>
      </c>
      <c r="D1924" s="528" t="s">
        <v>222</v>
      </c>
      <c r="E1924" s="529" t="s">
        <v>223</v>
      </c>
      <c r="F1924" s="529" t="s">
        <v>236</v>
      </c>
      <c r="G1924" s="529" t="s">
        <v>241</v>
      </c>
      <c r="H1924" s="525" t="s">
        <v>225</v>
      </c>
      <c r="I1924" s="525" t="s">
        <v>237</v>
      </c>
      <c r="J1924" s="522" t="s">
        <v>227</v>
      </c>
      <c r="K1924" s="522" t="s">
        <v>228</v>
      </c>
      <c r="L1924" s="526" t="s">
        <v>183</v>
      </c>
      <c r="M1924" s="526" t="s">
        <v>184</v>
      </c>
      <c r="N1924" s="523" t="s">
        <v>185</v>
      </c>
      <c r="O1924" s="523" t="s">
        <v>186</v>
      </c>
      <c r="P1924" s="523" t="s">
        <v>187</v>
      </c>
      <c r="Q1924" s="523" t="s">
        <v>188</v>
      </c>
      <c r="R1924" s="523" t="s">
        <v>189</v>
      </c>
      <c r="S1924" s="523" t="s">
        <v>190</v>
      </c>
      <c r="T1924" s="523" t="s">
        <v>191</v>
      </c>
      <c r="U1924" s="523" t="s">
        <v>192</v>
      </c>
      <c r="V1924" s="523" t="s">
        <v>193</v>
      </c>
      <c r="W1924" s="523" t="s">
        <v>194</v>
      </c>
      <c r="X1924" s="523" t="s">
        <v>195</v>
      </c>
      <c r="Y1924" s="523" t="s">
        <v>196</v>
      </c>
      <c r="Z1924" s="523" t="s">
        <v>197</v>
      </c>
      <c r="AA1924" s="523" t="s">
        <v>198</v>
      </c>
      <c r="AB1924" s="523" t="s">
        <v>199</v>
      </c>
      <c r="AC1924" s="523" t="s">
        <v>200</v>
      </c>
      <c r="AD1924" s="523" t="s">
        <v>201</v>
      </c>
      <c r="AE1924" s="523" t="s">
        <v>202</v>
      </c>
      <c r="AF1924" s="523" t="s">
        <v>203</v>
      </c>
      <c r="AG1924" s="523" t="s">
        <v>204</v>
      </c>
      <c r="AH1924" s="523" t="s">
        <v>205</v>
      </c>
      <c r="AI1924" s="523" t="s">
        <v>206</v>
      </c>
      <c r="AJ1924" s="523" t="s">
        <v>207</v>
      </c>
      <c r="AK1924" s="523" t="s">
        <v>208</v>
      </c>
      <c r="AL1924" s="523" t="s">
        <v>209</v>
      </c>
      <c r="AM1924" s="523" t="s">
        <v>229</v>
      </c>
      <c r="AN1924" s="523" t="s">
        <v>230</v>
      </c>
      <c r="AO1924" s="527" t="s">
        <v>231</v>
      </c>
      <c r="AP1924" s="599" t="s">
        <v>210</v>
      </c>
      <c r="AQ1924" s="265" t="s">
        <v>211</v>
      </c>
      <c r="AR1924" s="600" t="s">
        <v>212</v>
      </c>
      <c r="AS1924" s="597" t="s">
        <v>213</v>
      </c>
      <c r="AT1924" s="598" t="s">
        <v>182</v>
      </c>
      <c r="AU1924" s="525" t="s">
        <v>232</v>
      </c>
      <c r="AV1924" s="484" t="s">
        <v>139</v>
      </c>
      <c r="AW1924" s="484"/>
      <c r="AX1924" s="484"/>
      <c r="AY1924" s="484"/>
      <c r="AZ1924" s="484"/>
    </row>
    <row r="1925" spans="1:52" ht="15">
      <c r="A1925" s="458"/>
      <c r="B1925" s="545"/>
      <c r="C1925" s="546"/>
      <c r="D1925" s="547"/>
      <c r="E1925" s="548"/>
      <c r="F1925" s="548"/>
      <c r="G1925" s="548"/>
      <c r="H1925" s="549">
        <v>0.21</v>
      </c>
      <c r="I1925" s="549">
        <v>1</v>
      </c>
      <c r="J1925" s="550"/>
      <c r="K1925" s="497">
        <f t="shared" ref="K1925:K1952" si="374">J1925+(J1925*H1925)</f>
        <v>0</v>
      </c>
      <c r="L1925" s="552"/>
      <c r="M1925" s="552"/>
      <c r="N1925" s="498">
        <f>L1925+M1925</f>
        <v>0</v>
      </c>
      <c r="O1925" s="499"/>
      <c r="P1925" s="499"/>
      <c r="Q1925" s="499"/>
      <c r="R1925" s="499"/>
      <c r="S1925" s="499"/>
      <c r="T1925" s="499"/>
      <c r="U1925" s="499"/>
      <c r="V1925" s="499"/>
      <c r="W1925" s="499"/>
      <c r="X1925" s="499"/>
      <c r="Y1925" s="499"/>
      <c r="Z1925" s="499"/>
      <c r="AA1925" s="499"/>
      <c r="AB1925" s="499"/>
      <c r="AC1925" s="499"/>
      <c r="AD1925" s="499"/>
      <c r="AE1925" s="499"/>
      <c r="AF1925" s="499"/>
      <c r="AG1925" s="499"/>
      <c r="AH1925" s="499"/>
      <c r="AI1925" s="499"/>
      <c r="AJ1925" s="499"/>
      <c r="AK1925" s="500">
        <f>SUM(O1925:AJ1925)</f>
        <v>0</v>
      </c>
      <c r="AL1925" s="501">
        <f t="shared" ref="AL1925:AL1952" si="375">N1925+AK1925</f>
        <v>0</v>
      </c>
      <c r="AM1925" s="502">
        <f>IF(Tableau6[[#This Row],[N° pièce]]="",0,(Tableau6[[#This Row],[hors TVA]]+(Tableau6[[#This Row],[hors TVA]]*Tableau6[[#This Row],[Taux TVA]])-(Tableau6[[#This Row],[hors TVA]]*Tableau6[[#This Row],[Taux TVA]]*Tableau6[[#This Row],[Régime TVA Récupération:]]))*Tableau6[[#This Row],[Type 1]])</f>
        <v>0</v>
      </c>
      <c r="AN1925" s="502">
        <f>IF(Tableau6[[#This Row],[N° pièce]]="",0,IF($K$2="Pôle",((Tableau6[[#This Row],[hors TVA]]+(Tableau6[[#This Row],[hors TVA]]*Tableau6[[#This Row],[Taux TVA]])-(Tableau6[[#This Row],[hors TVA]]*Tableau6[[#This Row],[Taux TVA]]*Tableau6[[#This Row],[Régime TVA Récupération:]]))*Tableau6[[#This Row],[Type 2]]),0))</f>
        <v>0</v>
      </c>
      <c r="AO1925" s="502">
        <f>Tableau6[[#This Row],[Type 1 ]]+Tableau6[[#This Row],[Type 2 ]]</f>
        <v>0</v>
      </c>
      <c r="AP1925" s="503">
        <f>AM1925-AR1925</f>
        <v>0</v>
      </c>
      <c r="AQ1925" s="608">
        <f>AN1925-AS1925</f>
        <v>0</v>
      </c>
      <c r="AR1925" s="604"/>
      <c r="AS1925" s="504"/>
      <c r="AT1925" s="505"/>
      <c r="AU1925" s="505"/>
      <c r="AV1925" s="484"/>
      <c r="AW1925" s="484"/>
      <c r="AX1925" s="484"/>
      <c r="AY1925" s="484"/>
      <c r="AZ1925" s="484"/>
    </row>
    <row r="1926" spans="1:52" ht="15">
      <c r="A1926" s="458"/>
      <c r="B1926" s="530"/>
      <c r="C1926" s="531"/>
      <c r="D1926" s="551"/>
      <c r="E1926" s="532"/>
      <c r="F1926" s="532"/>
      <c r="G1926" s="532"/>
      <c r="H1926" s="533">
        <v>0.21</v>
      </c>
      <c r="I1926" s="533">
        <v>1</v>
      </c>
      <c r="J1926" s="534"/>
      <c r="K1926" s="506">
        <f t="shared" si="374"/>
        <v>0</v>
      </c>
      <c r="L1926" s="535"/>
      <c r="M1926" s="535"/>
      <c r="N1926" s="507">
        <f t="shared" ref="N1926:N1952" si="376">L1926+M1926</f>
        <v>0</v>
      </c>
      <c r="O1926" s="508"/>
      <c r="P1926" s="508"/>
      <c r="Q1926" s="508"/>
      <c r="R1926" s="508"/>
      <c r="S1926" s="508"/>
      <c r="T1926" s="508"/>
      <c r="U1926" s="508"/>
      <c r="V1926" s="508"/>
      <c r="W1926" s="508"/>
      <c r="X1926" s="508"/>
      <c r="Y1926" s="508"/>
      <c r="Z1926" s="508"/>
      <c r="AA1926" s="508"/>
      <c r="AB1926" s="508"/>
      <c r="AC1926" s="508"/>
      <c r="AD1926" s="508"/>
      <c r="AE1926" s="508"/>
      <c r="AF1926" s="508"/>
      <c r="AG1926" s="508"/>
      <c r="AH1926" s="508"/>
      <c r="AI1926" s="508"/>
      <c r="AJ1926" s="508"/>
      <c r="AK1926" s="509">
        <f t="shared" ref="AK1926:AK1952" si="377">SUM(O1926:AJ1926)</f>
        <v>0</v>
      </c>
      <c r="AL1926" s="510">
        <f t="shared" si="375"/>
        <v>0</v>
      </c>
      <c r="AM1926" s="511">
        <f>IF(Tableau6[[#This Row],[N° pièce]]="",0,(Tableau6[[#This Row],[hors TVA]]+(Tableau6[[#This Row],[hors TVA]]*Tableau6[[#This Row],[Taux TVA]])-(Tableau6[[#This Row],[hors TVA]]*Tableau6[[#This Row],[Taux TVA]]*Tableau6[[#This Row],[Régime TVA Récupération:]]))*Tableau6[[#This Row],[Type 1]])</f>
        <v>0</v>
      </c>
      <c r="AN1926" s="511">
        <f>IF(Tableau6[[#This Row],[N° pièce]]="",0,IF($K$2="Pôle",((Tableau6[[#This Row],[hors TVA]]+(Tableau6[[#This Row],[hors TVA]]*Tableau6[[#This Row],[Taux TVA]])-(Tableau6[[#This Row],[hors TVA]]*Tableau6[[#This Row],[Taux TVA]]*Tableau6[[#This Row],[Régime TVA Récupération:]]))*Tableau6[[#This Row],[Type 2]]),0))</f>
        <v>0</v>
      </c>
      <c r="AO1926" s="511">
        <f>Tableau6[[#This Row],[Type 1 ]]+Tableau6[[#This Row],[Type 2 ]]</f>
        <v>0</v>
      </c>
      <c r="AP1926" s="255">
        <f>AM1926-AR1926</f>
        <v>0</v>
      </c>
      <c r="AQ1926" s="262">
        <f>AN1926-AS1926</f>
        <v>0</v>
      </c>
      <c r="AR1926" s="605"/>
      <c r="AS1926" s="512"/>
      <c r="AT1926" s="513"/>
      <c r="AU1926" s="513"/>
      <c r="AV1926" s="484"/>
      <c r="AW1926" s="484"/>
      <c r="AX1926" s="484"/>
      <c r="AY1926" s="484"/>
      <c r="AZ1926" s="484"/>
    </row>
    <row r="1927" spans="1:52" ht="15">
      <c r="A1927" s="458"/>
      <c r="B1927" s="530"/>
      <c r="C1927" s="531"/>
      <c r="D1927" s="551"/>
      <c r="E1927" s="532"/>
      <c r="F1927" s="532"/>
      <c r="G1927" s="532"/>
      <c r="H1927" s="533">
        <v>0.21</v>
      </c>
      <c r="I1927" s="533">
        <v>1</v>
      </c>
      <c r="J1927" s="534"/>
      <c r="K1927" s="506">
        <f t="shared" si="374"/>
        <v>0</v>
      </c>
      <c r="L1927" s="535"/>
      <c r="M1927" s="535"/>
      <c r="N1927" s="507">
        <f t="shared" ref="N1927:N1933" si="378">L1927+M1927</f>
        <v>0</v>
      </c>
      <c r="O1927" s="508"/>
      <c r="P1927" s="508"/>
      <c r="Q1927" s="508"/>
      <c r="R1927" s="508"/>
      <c r="S1927" s="508"/>
      <c r="T1927" s="508"/>
      <c r="U1927" s="508"/>
      <c r="V1927" s="508"/>
      <c r="W1927" s="508"/>
      <c r="X1927" s="508"/>
      <c r="Y1927" s="508"/>
      <c r="Z1927" s="508"/>
      <c r="AA1927" s="508"/>
      <c r="AB1927" s="508"/>
      <c r="AC1927" s="508"/>
      <c r="AD1927" s="508"/>
      <c r="AE1927" s="508"/>
      <c r="AF1927" s="508"/>
      <c r="AG1927" s="508"/>
      <c r="AH1927" s="508"/>
      <c r="AI1927" s="508"/>
      <c r="AJ1927" s="508"/>
      <c r="AK1927" s="509">
        <f t="shared" ref="AK1927:AK1933" si="379">SUM(O1927:AJ1927)</f>
        <v>0</v>
      </c>
      <c r="AL1927" s="510">
        <f t="shared" ref="AL1927:AL1933" si="380">N1927+AK1927</f>
        <v>0</v>
      </c>
      <c r="AM1927" s="511">
        <f>IF(Tableau6[[#This Row],[N° pièce]]="",0,(Tableau6[[#This Row],[hors TVA]]+(Tableau6[[#This Row],[hors TVA]]*Tableau6[[#This Row],[Taux TVA]])-(Tableau6[[#This Row],[hors TVA]]*Tableau6[[#This Row],[Taux TVA]]*Tableau6[[#This Row],[Régime TVA Récupération:]]))*Tableau6[[#This Row],[Type 1]])</f>
        <v>0</v>
      </c>
      <c r="AN1927" s="511">
        <f>IF(Tableau6[[#This Row],[N° pièce]]="",0,IF($K$2="Pôle",((Tableau6[[#This Row],[hors TVA]]+(Tableau6[[#This Row],[hors TVA]]*Tableau6[[#This Row],[Taux TVA]])-(Tableau6[[#This Row],[hors TVA]]*Tableau6[[#This Row],[Taux TVA]]*Tableau6[[#This Row],[Régime TVA Récupération:]]))*Tableau6[[#This Row],[Type 2]]),0))</f>
        <v>0</v>
      </c>
      <c r="AO1927" s="511">
        <f>Tableau6[[#This Row],[Type 1 ]]+Tableau6[[#This Row],[Type 2 ]]</f>
        <v>0</v>
      </c>
      <c r="AP1927" s="255">
        <f>AM1927-AR1927</f>
        <v>0</v>
      </c>
      <c r="AQ1927" s="262">
        <f t="shared" ref="AQ1927:AQ1951" si="381">AN1927-AS1927</f>
        <v>0</v>
      </c>
      <c r="AR1927" s="605"/>
      <c r="AS1927" s="512"/>
      <c r="AT1927" s="513"/>
      <c r="AU1927" s="513"/>
      <c r="AV1927" s="484"/>
      <c r="AW1927" s="484"/>
      <c r="AX1927" s="484"/>
      <c r="AY1927" s="484"/>
      <c r="AZ1927" s="484"/>
    </row>
    <row r="1928" spans="1:52" ht="15">
      <c r="A1928" s="458"/>
      <c r="B1928" s="530"/>
      <c r="C1928" s="531"/>
      <c r="D1928" s="551"/>
      <c r="E1928" s="532"/>
      <c r="F1928" s="532"/>
      <c r="G1928" s="532"/>
      <c r="H1928" s="533">
        <v>0.21</v>
      </c>
      <c r="I1928" s="533">
        <v>1</v>
      </c>
      <c r="J1928" s="534"/>
      <c r="K1928" s="506">
        <f t="shared" si="374"/>
        <v>0</v>
      </c>
      <c r="L1928" s="535"/>
      <c r="M1928" s="535"/>
      <c r="N1928" s="507">
        <f t="shared" si="378"/>
        <v>0</v>
      </c>
      <c r="O1928" s="508"/>
      <c r="P1928" s="508"/>
      <c r="Q1928" s="508"/>
      <c r="R1928" s="508"/>
      <c r="S1928" s="508"/>
      <c r="T1928" s="508"/>
      <c r="U1928" s="508"/>
      <c r="V1928" s="508"/>
      <c r="W1928" s="508"/>
      <c r="X1928" s="508"/>
      <c r="Y1928" s="508"/>
      <c r="Z1928" s="508"/>
      <c r="AA1928" s="508"/>
      <c r="AB1928" s="508"/>
      <c r="AC1928" s="508"/>
      <c r="AD1928" s="508"/>
      <c r="AE1928" s="508"/>
      <c r="AF1928" s="508"/>
      <c r="AG1928" s="508"/>
      <c r="AH1928" s="508"/>
      <c r="AI1928" s="508"/>
      <c r="AJ1928" s="508"/>
      <c r="AK1928" s="509">
        <f t="shared" si="379"/>
        <v>0</v>
      </c>
      <c r="AL1928" s="510">
        <f t="shared" si="380"/>
        <v>0</v>
      </c>
      <c r="AM1928" s="511">
        <f>IF(Tableau6[[#This Row],[N° pièce]]="",0,(Tableau6[[#This Row],[hors TVA]]+(Tableau6[[#This Row],[hors TVA]]*Tableau6[[#This Row],[Taux TVA]])-(Tableau6[[#This Row],[hors TVA]]*Tableau6[[#This Row],[Taux TVA]]*Tableau6[[#This Row],[Régime TVA Récupération:]]))*Tableau6[[#This Row],[Type 1]])</f>
        <v>0</v>
      </c>
      <c r="AN1928" s="511">
        <f>IF(Tableau6[[#This Row],[N° pièce]]="",0,IF($K$2="Pôle",((Tableau6[[#This Row],[hors TVA]]+(Tableau6[[#This Row],[hors TVA]]*Tableau6[[#This Row],[Taux TVA]])-(Tableau6[[#This Row],[hors TVA]]*Tableau6[[#This Row],[Taux TVA]]*Tableau6[[#This Row],[Régime TVA Récupération:]]))*Tableau6[[#This Row],[Type 2]]),0))</f>
        <v>0</v>
      </c>
      <c r="AO1928" s="511">
        <f>Tableau6[[#This Row],[Type 1 ]]+Tableau6[[#This Row],[Type 2 ]]</f>
        <v>0</v>
      </c>
      <c r="AP1928" s="255">
        <f t="shared" ref="AP1928:AP1952" si="382">AM1928-AR1928</f>
        <v>0</v>
      </c>
      <c r="AQ1928" s="262">
        <f t="shared" si="381"/>
        <v>0</v>
      </c>
      <c r="AR1928" s="605"/>
      <c r="AS1928" s="512"/>
      <c r="AT1928" s="513"/>
      <c r="AU1928" s="513"/>
      <c r="AV1928" s="484"/>
      <c r="AW1928" s="484"/>
      <c r="AX1928" s="484"/>
      <c r="AY1928" s="484"/>
      <c r="AZ1928" s="484"/>
    </row>
    <row r="1929" spans="1:52" ht="15">
      <c r="A1929" s="458"/>
      <c r="B1929" s="530"/>
      <c r="C1929" s="531"/>
      <c r="D1929" s="551"/>
      <c r="E1929" s="532"/>
      <c r="F1929" s="532"/>
      <c r="G1929" s="532"/>
      <c r="H1929" s="533">
        <v>0.21</v>
      </c>
      <c r="I1929" s="533">
        <v>1</v>
      </c>
      <c r="J1929" s="534"/>
      <c r="K1929" s="506">
        <f t="shared" si="374"/>
        <v>0</v>
      </c>
      <c r="L1929" s="535"/>
      <c r="M1929" s="535"/>
      <c r="N1929" s="507">
        <f t="shared" si="378"/>
        <v>0</v>
      </c>
      <c r="O1929" s="508"/>
      <c r="P1929" s="508"/>
      <c r="Q1929" s="508"/>
      <c r="R1929" s="508"/>
      <c r="S1929" s="508"/>
      <c r="T1929" s="508"/>
      <c r="U1929" s="508"/>
      <c r="V1929" s="508"/>
      <c r="W1929" s="508"/>
      <c r="X1929" s="508"/>
      <c r="Y1929" s="508"/>
      <c r="Z1929" s="508"/>
      <c r="AA1929" s="508"/>
      <c r="AB1929" s="508"/>
      <c r="AC1929" s="508"/>
      <c r="AD1929" s="508"/>
      <c r="AE1929" s="508"/>
      <c r="AF1929" s="508"/>
      <c r="AG1929" s="508"/>
      <c r="AH1929" s="508"/>
      <c r="AI1929" s="508"/>
      <c r="AJ1929" s="508"/>
      <c r="AK1929" s="509">
        <f t="shared" si="379"/>
        <v>0</v>
      </c>
      <c r="AL1929" s="510">
        <f t="shared" si="380"/>
        <v>0</v>
      </c>
      <c r="AM1929" s="511">
        <f>IF(Tableau6[[#This Row],[N° pièce]]="",0,(Tableau6[[#This Row],[hors TVA]]+(Tableau6[[#This Row],[hors TVA]]*Tableau6[[#This Row],[Taux TVA]])-(Tableau6[[#This Row],[hors TVA]]*Tableau6[[#This Row],[Taux TVA]]*Tableau6[[#This Row],[Régime TVA Récupération:]]))*Tableau6[[#This Row],[Type 1]])</f>
        <v>0</v>
      </c>
      <c r="AN1929" s="511">
        <f>IF(Tableau6[[#This Row],[N° pièce]]="",0,IF($K$2="Pôle",((Tableau6[[#This Row],[hors TVA]]+(Tableau6[[#This Row],[hors TVA]]*Tableau6[[#This Row],[Taux TVA]])-(Tableau6[[#This Row],[hors TVA]]*Tableau6[[#This Row],[Taux TVA]]*Tableau6[[#This Row],[Régime TVA Récupération:]]))*Tableau6[[#This Row],[Type 2]]),0))</f>
        <v>0</v>
      </c>
      <c r="AO1929" s="511">
        <f>Tableau6[[#This Row],[Type 1 ]]+Tableau6[[#This Row],[Type 2 ]]</f>
        <v>0</v>
      </c>
      <c r="AP1929" s="255">
        <f t="shared" si="382"/>
        <v>0</v>
      </c>
      <c r="AQ1929" s="262">
        <f t="shared" si="381"/>
        <v>0</v>
      </c>
      <c r="AR1929" s="605"/>
      <c r="AS1929" s="512"/>
      <c r="AT1929" s="513"/>
      <c r="AU1929" s="513"/>
      <c r="AV1929" s="484"/>
      <c r="AW1929" s="484"/>
      <c r="AX1929" s="484"/>
      <c r="AY1929" s="484"/>
      <c r="AZ1929" s="484"/>
    </row>
    <row r="1930" spans="1:52" ht="15">
      <c r="A1930" s="458"/>
      <c r="B1930" s="530"/>
      <c r="C1930" s="531"/>
      <c r="D1930" s="551"/>
      <c r="E1930" s="532"/>
      <c r="F1930" s="532"/>
      <c r="G1930" s="532"/>
      <c r="H1930" s="533">
        <v>0.21</v>
      </c>
      <c r="I1930" s="533">
        <v>1</v>
      </c>
      <c r="J1930" s="534"/>
      <c r="K1930" s="506">
        <f t="shared" si="374"/>
        <v>0</v>
      </c>
      <c r="L1930" s="535"/>
      <c r="M1930" s="535"/>
      <c r="N1930" s="507">
        <f t="shared" si="378"/>
        <v>0</v>
      </c>
      <c r="O1930" s="508"/>
      <c r="P1930" s="508"/>
      <c r="Q1930" s="508"/>
      <c r="R1930" s="508"/>
      <c r="S1930" s="508"/>
      <c r="T1930" s="508"/>
      <c r="U1930" s="508"/>
      <c r="V1930" s="508"/>
      <c r="W1930" s="508"/>
      <c r="X1930" s="508"/>
      <c r="Y1930" s="508"/>
      <c r="Z1930" s="508"/>
      <c r="AA1930" s="508"/>
      <c r="AB1930" s="508"/>
      <c r="AC1930" s="508"/>
      <c r="AD1930" s="508"/>
      <c r="AE1930" s="508"/>
      <c r="AF1930" s="508"/>
      <c r="AG1930" s="508"/>
      <c r="AH1930" s="508"/>
      <c r="AI1930" s="508"/>
      <c r="AJ1930" s="508"/>
      <c r="AK1930" s="509">
        <f t="shared" si="379"/>
        <v>0</v>
      </c>
      <c r="AL1930" s="510">
        <f t="shared" si="380"/>
        <v>0</v>
      </c>
      <c r="AM1930" s="511">
        <f>IF(Tableau6[[#This Row],[N° pièce]]="",0,(Tableau6[[#This Row],[hors TVA]]+(Tableau6[[#This Row],[hors TVA]]*Tableau6[[#This Row],[Taux TVA]])-(Tableau6[[#This Row],[hors TVA]]*Tableau6[[#This Row],[Taux TVA]]*Tableau6[[#This Row],[Régime TVA Récupération:]]))*Tableau6[[#This Row],[Type 1]])</f>
        <v>0</v>
      </c>
      <c r="AN1930" s="511">
        <f>IF(Tableau6[[#This Row],[N° pièce]]="",0,IF($K$2="Pôle",((Tableau6[[#This Row],[hors TVA]]+(Tableau6[[#This Row],[hors TVA]]*Tableau6[[#This Row],[Taux TVA]])-(Tableau6[[#This Row],[hors TVA]]*Tableau6[[#This Row],[Taux TVA]]*Tableau6[[#This Row],[Régime TVA Récupération:]]))*Tableau6[[#This Row],[Type 2]]),0))</f>
        <v>0</v>
      </c>
      <c r="AO1930" s="511">
        <f>Tableau6[[#This Row],[Type 1 ]]+Tableau6[[#This Row],[Type 2 ]]</f>
        <v>0</v>
      </c>
      <c r="AP1930" s="255">
        <f t="shared" si="382"/>
        <v>0</v>
      </c>
      <c r="AQ1930" s="262">
        <f t="shared" si="381"/>
        <v>0</v>
      </c>
      <c r="AR1930" s="605"/>
      <c r="AS1930" s="512"/>
      <c r="AT1930" s="513"/>
      <c r="AU1930" s="513"/>
      <c r="AV1930" s="484"/>
      <c r="AW1930" s="484"/>
      <c r="AX1930" s="484"/>
      <c r="AY1930" s="484"/>
      <c r="AZ1930" s="484"/>
    </row>
    <row r="1931" spans="1:52" ht="15.75" thickBot="1">
      <c r="A1931" s="543"/>
      <c r="B1931" s="530"/>
      <c r="C1931" s="531"/>
      <c r="D1931" s="551"/>
      <c r="E1931" s="532"/>
      <c r="F1931" s="532"/>
      <c r="G1931" s="532"/>
      <c r="H1931" s="533">
        <v>0.21</v>
      </c>
      <c r="I1931" s="533">
        <v>1</v>
      </c>
      <c r="J1931" s="534"/>
      <c r="K1931" s="506">
        <f t="shared" si="374"/>
        <v>0</v>
      </c>
      <c r="L1931" s="535"/>
      <c r="M1931" s="535"/>
      <c r="N1931" s="507">
        <f t="shared" si="378"/>
        <v>0</v>
      </c>
      <c r="O1931" s="508"/>
      <c r="P1931" s="508"/>
      <c r="Q1931" s="508"/>
      <c r="R1931" s="508"/>
      <c r="S1931" s="508"/>
      <c r="T1931" s="508"/>
      <c r="U1931" s="508"/>
      <c r="V1931" s="508"/>
      <c r="W1931" s="508"/>
      <c r="X1931" s="508"/>
      <c r="Y1931" s="508"/>
      <c r="Z1931" s="508"/>
      <c r="AA1931" s="508"/>
      <c r="AB1931" s="508"/>
      <c r="AC1931" s="508"/>
      <c r="AD1931" s="508"/>
      <c r="AE1931" s="508"/>
      <c r="AF1931" s="508"/>
      <c r="AG1931" s="508"/>
      <c r="AH1931" s="508"/>
      <c r="AI1931" s="508"/>
      <c r="AJ1931" s="508"/>
      <c r="AK1931" s="509">
        <f t="shared" si="379"/>
        <v>0</v>
      </c>
      <c r="AL1931" s="510">
        <f t="shared" si="380"/>
        <v>0</v>
      </c>
      <c r="AM1931" s="511">
        <f>IF(Tableau6[[#This Row],[N° pièce]]="",0,(Tableau6[[#This Row],[hors TVA]]+(Tableau6[[#This Row],[hors TVA]]*Tableau6[[#This Row],[Taux TVA]])-(Tableau6[[#This Row],[hors TVA]]*Tableau6[[#This Row],[Taux TVA]]*Tableau6[[#This Row],[Régime TVA Récupération:]]))*Tableau6[[#This Row],[Type 1]])</f>
        <v>0</v>
      </c>
      <c r="AN1931" s="511">
        <f>IF(Tableau6[[#This Row],[N° pièce]]="",0,IF($K$2="Pôle",((Tableau6[[#This Row],[hors TVA]]+(Tableau6[[#This Row],[hors TVA]]*Tableau6[[#This Row],[Taux TVA]])-(Tableau6[[#This Row],[hors TVA]]*Tableau6[[#This Row],[Taux TVA]]*Tableau6[[#This Row],[Régime TVA Récupération:]]))*Tableau6[[#This Row],[Type 2]]),0))</f>
        <v>0</v>
      </c>
      <c r="AO1931" s="511">
        <f>Tableau6[[#This Row],[Type 1 ]]+Tableau6[[#This Row],[Type 2 ]]</f>
        <v>0</v>
      </c>
      <c r="AP1931" s="255">
        <f t="shared" si="382"/>
        <v>0</v>
      </c>
      <c r="AQ1931" s="262">
        <f t="shared" si="381"/>
        <v>0</v>
      </c>
      <c r="AR1931" s="605"/>
      <c r="AS1931" s="512"/>
      <c r="AT1931" s="513"/>
      <c r="AU1931" s="513"/>
      <c r="AV1931" s="484"/>
      <c r="AW1931" s="484"/>
      <c r="AX1931" s="484"/>
      <c r="AY1931" s="484"/>
      <c r="AZ1931" s="484"/>
    </row>
    <row r="1932" spans="1:52" ht="15" hidden="1">
      <c r="A1932" s="543"/>
      <c r="B1932" s="530"/>
      <c r="C1932" s="531"/>
      <c r="D1932" s="531"/>
      <c r="E1932" s="532"/>
      <c r="F1932" s="532"/>
      <c r="G1932" s="532"/>
      <c r="H1932" s="533">
        <v>0.21</v>
      </c>
      <c r="I1932" s="533">
        <v>1</v>
      </c>
      <c r="J1932" s="534"/>
      <c r="K1932" s="506">
        <f t="shared" si="374"/>
        <v>0</v>
      </c>
      <c r="L1932" s="535"/>
      <c r="M1932" s="535"/>
      <c r="N1932" s="507">
        <f t="shared" si="378"/>
        <v>0</v>
      </c>
      <c r="O1932" s="508"/>
      <c r="P1932" s="508"/>
      <c r="Q1932" s="508"/>
      <c r="R1932" s="508"/>
      <c r="S1932" s="508"/>
      <c r="T1932" s="508"/>
      <c r="U1932" s="508"/>
      <c r="V1932" s="508"/>
      <c r="W1932" s="508"/>
      <c r="X1932" s="508"/>
      <c r="Y1932" s="508"/>
      <c r="Z1932" s="508"/>
      <c r="AA1932" s="508"/>
      <c r="AB1932" s="508"/>
      <c r="AC1932" s="508"/>
      <c r="AD1932" s="508"/>
      <c r="AE1932" s="508"/>
      <c r="AF1932" s="508"/>
      <c r="AG1932" s="508"/>
      <c r="AH1932" s="508"/>
      <c r="AI1932" s="508"/>
      <c r="AJ1932" s="508"/>
      <c r="AK1932" s="509">
        <f t="shared" si="379"/>
        <v>0</v>
      </c>
      <c r="AL1932" s="510">
        <f t="shared" si="380"/>
        <v>0</v>
      </c>
      <c r="AM1932" s="511">
        <f>IF(Tableau6[[#This Row],[N° pièce]]="",0,(Tableau6[[#This Row],[hors TVA]]+(Tableau6[[#This Row],[hors TVA]]*Tableau6[[#This Row],[Taux TVA]])-(Tableau6[[#This Row],[hors TVA]]*Tableau6[[#This Row],[Taux TVA]]*Tableau6[[#This Row],[Régime TVA Récupération:]]))*Tableau6[[#This Row],[Type 1]])</f>
        <v>0</v>
      </c>
      <c r="AN1932" s="511">
        <f>IF(Tableau6[[#This Row],[N° pièce]]="",0,IF($K$2="Pôle",((Tableau6[[#This Row],[hors TVA]]+(Tableau6[[#This Row],[hors TVA]]*Tableau6[[#This Row],[Taux TVA]])-(Tableau6[[#This Row],[hors TVA]]*Tableau6[[#This Row],[Taux TVA]]*Tableau6[[#This Row],[Régime TVA Récupération:]]))*Tableau6[[#This Row],[Type 2]]),0))</f>
        <v>0</v>
      </c>
      <c r="AO1932" s="511">
        <f>Tableau6[[#This Row],[Type 1 ]]+Tableau6[[#This Row],[Type 2 ]]</f>
        <v>0</v>
      </c>
      <c r="AP1932" s="255">
        <f t="shared" si="382"/>
        <v>0</v>
      </c>
      <c r="AQ1932" s="262">
        <f t="shared" si="381"/>
        <v>0</v>
      </c>
      <c r="AR1932" s="605"/>
      <c r="AS1932" s="512"/>
      <c r="AT1932" s="513"/>
      <c r="AU1932" s="513"/>
      <c r="AV1932" s="484"/>
      <c r="AW1932" s="484"/>
      <c r="AX1932" s="484"/>
      <c r="AY1932" s="484"/>
      <c r="AZ1932" s="484"/>
    </row>
    <row r="1933" spans="1:52" ht="15" hidden="1">
      <c r="A1933" s="543"/>
      <c r="B1933" s="530"/>
      <c r="C1933" s="531"/>
      <c r="D1933" s="531"/>
      <c r="E1933" s="532"/>
      <c r="F1933" s="532"/>
      <c r="G1933" s="532"/>
      <c r="H1933" s="533">
        <v>0.21</v>
      </c>
      <c r="I1933" s="533">
        <v>1</v>
      </c>
      <c r="J1933" s="534"/>
      <c r="K1933" s="506">
        <f t="shared" si="374"/>
        <v>0</v>
      </c>
      <c r="L1933" s="535"/>
      <c r="M1933" s="535"/>
      <c r="N1933" s="507">
        <f t="shared" si="378"/>
        <v>0</v>
      </c>
      <c r="O1933" s="536"/>
      <c r="P1933" s="536"/>
      <c r="Q1933" s="536"/>
      <c r="R1933" s="536"/>
      <c r="S1933" s="536"/>
      <c r="T1933" s="536"/>
      <c r="U1933" s="536"/>
      <c r="V1933" s="536"/>
      <c r="W1933" s="536"/>
      <c r="X1933" s="536"/>
      <c r="Y1933" s="536"/>
      <c r="Z1933" s="536"/>
      <c r="AA1933" s="536"/>
      <c r="AB1933" s="536"/>
      <c r="AC1933" s="536"/>
      <c r="AD1933" s="536"/>
      <c r="AE1933" s="536"/>
      <c r="AF1933" s="536"/>
      <c r="AG1933" s="536"/>
      <c r="AH1933" s="536"/>
      <c r="AI1933" s="536"/>
      <c r="AJ1933" s="536"/>
      <c r="AK1933" s="509">
        <f t="shared" si="379"/>
        <v>0</v>
      </c>
      <c r="AL1933" s="510">
        <f t="shared" si="380"/>
        <v>0</v>
      </c>
      <c r="AM1933" s="511">
        <f>IF(Tableau6[[#This Row],[N° pièce]]="",0,(Tableau6[[#This Row],[hors TVA]]+(Tableau6[[#This Row],[hors TVA]]*Tableau6[[#This Row],[Taux TVA]])-(Tableau6[[#This Row],[hors TVA]]*Tableau6[[#This Row],[Taux TVA]]*Tableau6[[#This Row],[Régime TVA Récupération:]]))*Tableau6[[#This Row],[Type 1]])</f>
        <v>0</v>
      </c>
      <c r="AN1933" s="511">
        <f>IF(Tableau6[[#This Row],[N° pièce]]="",0,IF($K$2="Pôle",((Tableau6[[#This Row],[hors TVA]]+(Tableau6[[#This Row],[hors TVA]]*Tableau6[[#This Row],[Taux TVA]])-(Tableau6[[#This Row],[hors TVA]]*Tableau6[[#This Row],[Taux TVA]]*Tableau6[[#This Row],[Régime TVA Récupération:]]))*Tableau6[[#This Row],[Type 2]]),0))</f>
        <v>0</v>
      </c>
      <c r="AO1933" s="511">
        <f>Tableau6[[#This Row],[Type 1 ]]+Tableau6[[#This Row],[Type 2 ]]</f>
        <v>0</v>
      </c>
      <c r="AP1933" s="255">
        <f t="shared" si="382"/>
        <v>0</v>
      </c>
      <c r="AQ1933" s="262">
        <f t="shared" si="381"/>
        <v>0</v>
      </c>
      <c r="AR1933" s="605"/>
      <c r="AS1933" s="512"/>
      <c r="AT1933" s="513"/>
      <c r="AU1933" s="513"/>
      <c r="AV1933" s="484" t="s">
        <v>139</v>
      </c>
      <c r="AW1933" s="484"/>
      <c r="AX1933" s="484"/>
      <c r="AY1933" s="484"/>
      <c r="AZ1933" s="484"/>
    </row>
    <row r="1934" spans="1:52" ht="15" hidden="1">
      <c r="A1934" s="543"/>
      <c r="B1934" s="530"/>
      <c r="C1934" s="531"/>
      <c r="D1934" s="531"/>
      <c r="E1934" s="532"/>
      <c r="F1934" s="532"/>
      <c r="G1934" s="532"/>
      <c r="H1934" s="533">
        <v>0.21</v>
      </c>
      <c r="I1934" s="533">
        <v>1</v>
      </c>
      <c r="J1934" s="534"/>
      <c r="K1934" s="506">
        <f t="shared" si="374"/>
        <v>0</v>
      </c>
      <c r="L1934" s="535"/>
      <c r="M1934" s="535"/>
      <c r="N1934" s="507">
        <f t="shared" ref="N1934:N1944" si="383">L1934+M1934</f>
        <v>0</v>
      </c>
      <c r="O1934" s="536"/>
      <c r="P1934" s="536"/>
      <c r="Q1934" s="536"/>
      <c r="R1934" s="536"/>
      <c r="S1934" s="536"/>
      <c r="T1934" s="536"/>
      <c r="U1934" s="536"/>
      <c r="V1934" s="536"/>
      <c r="W1934" s="536"/>
      <c r="X1934" s="536"/>
      <c r="Y1934" s="536"/>
      <c r="Z1934" s="536"/>
      <c r="AA1934" s="536"/>
      <c r="AB1934" s="536"/>
      <c r="AC1934" s="536"/>
      <c r="AD1934" s="536"/>
      <c r="AE1934" s="536"/>
      <c r="AF1934" s="536"/>
      <c r="AG1934" s="536"/>
      <c r="AH1934" s="536"/>
      <c r="AI1934" s="536"/>
      <c r="AJ1934" s="536"/>
      <c r="AK1934" s="509">
        <f t="shared" ref="AK1934:AK1944" si="384">SUM(O1934:AJ1934)</f>
        <v>0</v>
      </c>
      <c r="AL1934" s="510">
        <f t="shared" ref="AL1934:AL1944" si="385">N1934+AK1934</f>
        <v>0</v>
      </c>
      <c r="AM1934" s="511">
        <f>IF(Tableau6[[#This Row],[N° pièce]]="",0,(Tableau6[[#This Row],[hors TVA]]+(Tableau6[[#This Row],[hors TVA]]*Tableau6[[#This Row],[Taux TVA]])-(Tableau6[[#This Row],[hors TVA]]*Tableau6[[#This Row],[Taux TVA]]*Tableau6[[#This Row],[Régime TVA Récupération:]]))*Tableau6[[#This Row],[Type 1]])</f>
        <v>0</v>
      </c>
      <c r="AN1934" s="511">
        <f>IF(Tableau6[[#This Row],[N° pièce]]="",0,IF($K$2="Pôle",((Tableau6[[#This Row],[hors TVA]]+(Tableau6[[#This Row],[hors TVA]]*Tableau6[[#This Row],[Taux TVA]])-(Tableau6[[#This Row],[hors TVA]]*Tableau6[[#This Row],[Taux TVA]]*Tableau6[[#This Row],[Régime TVA Récupération:]]))*Tableau6[[#This Row],[Type 2]]),0))</f>
        <v>0</v>
      </c>
      <c r="AO1934" s="511">
        <f>Tableau6[[#This Row],[Type 1 ]]+Tableau6[[#This Row],[Type 2 ]]</f>
        <v>0</v>
      </c>
      <c r="AP1934" s="255">
        <f t="shared" si="382"/>
        <v>0</v>
      </c>
      <c r="AQ1934" s="262">
        <f t="shared" si="381"/>
        <v>0</v>
      </c>
      <c r="AR1934" s="605"/>
      <c r="AS1934" s="512"/>
      <c r="AT1934" s="513"/>
      <c r="AU1934" s="513"/>
      <c r="AV1934" s="484" t="s">
        <v>139</v>
      </c>
      <c r="AW1934" s="484"/>
      <c r="AX1934" s="484"/>
      <c r="AY1934" s="484"/>
      <c r="AZ1934" s="484"/>
    </row>
    <row r="1935" spans="1:52" ht="15" hidden="1">
      <c r="A1935" s="543"/>
      <c r="B1935" s="530"/>
      <c r="C1935" s="531"/>
      <c r="D1935" s="531"/>
      <c r="E1935" s="532"/>
      <c r="F1935" s="532"/>
      <c r="G1935" s="532"/>
      <c r="H1935" s="533">
        <v>0.21</v>
      </c>
      <c r="I1935" s="533">
        <v>1</v>
      </c>
      <c r="J1935" s="534"/>
      <c r="K1935" s="506">
        <f t="shared" si="374"/>
        <v>0</v>
      </c>
      <c r="L1935" s="535"/>
      <c r="M1935" s="535"/>
      <c r="N1935" s="507">
        <f t="shared" si="383"/>
        <v>0</v>
      </c>
      <c r="O1935" s="536"/>
      <c r="P1935" s="536"/>
      <c r="Q1935" s="536"/>
      <c r="R1935" s="536"/>
      <c r="S1935" s="536"/>
      <c r="T1935" s="536"/>
      <c r="U1935" s="536"/>
      <c r="V1935" s="536"/>
      <c r="W1935" s="536"/>
      <c r="X1935" s="536"/>
      <c r="Y1935" s="536"/>
      <c r="Z1935" s="536"/>
      <c r="AA1935" s="536"/>
      <c r="AB1935" s="536"/>
      <c r="AC1935" s="536"/>
      <c r="AD1935" s="536"/>
      <c r="AE1935" s="536"/>
      <c r="AF1935" s="536"/>
      <c r="AG1935" s="536"/>
      <c r="AH1935" s="536"/>
      <c r="AI1935" s="536"/>
      <c r="AJ1935" s="536"/>
      <c r="AK1935" s="509">
        <f t="shared" si="384"/>
        <v>0</v>
      </c>
      <c r="AL1935" s="510">
        <f t="shared" si="385"/>
        <v>0</v>
      </c>
      <c r="AM1935" s="511">
        <f>IF(Tableau6[[#This Row],[N° pièce]]="",0,(Tableau6[[#This Row],[hors TVA]]+(Tableau6[[#This Row],[hors TVA]]*Tableau6[[#This Row],[Taux TVA]])-(Tableau6[[#This Row],[hors TVA]]*Tableau6[[#This Row],[Taux TVA]]*Tableau6[[#This Row],[Régime TVA Récupération:]]))*Tableau6[[#This Row],[Type 1]])</f>
        <v>0</v>
      </c>
      <c r="AN1935" s="511">
        <f>IF(Tableau6[[#This Row],[N° pièce]]="",0,IF($K$2="Pôle",((Tableau6[[#This Row],[hors TVA]]+(Tableau6[[#This Row],[hors TVA]]*Tableau6[[#This Row],[Taux TVA]])-(Tableau6[[#This Row],[hors TVA]]*Tableau6[[#This Row],[Taux TVA]]*Tableau6[[#This Row],[Régime TVA Récupération:]]))*Tableau6[[#This Row],[Type 2]]),0))</f>
        <v>0</v>
      </c>
      <c r="AO1935" s="511">
        <f>Tableau6[[#This Row],[Type 1 ]]+Tableau6[[#This Row],[Type 2 ]]</f>
        <v>0</v>
      </c>
      <c r="AP1935" s="255">
        <f t="shared" si="382"/>
        <v>0</v>
      </c>
      <c r="AQ1935" s="262">
        <f t="shared" si="381"/>
        <v>0</v>
      </c>
      <c r="AR1935" s="605"/>
      <c r="AS1935" s="512"/>
      <c r="AT1935" s="513"/>
      <c r="AU1935" s="513"/>
      <c r="AV1935" s="484" t="s">
        <v>139</v>
      </c>
      <c r="AW1935" s="484"/>
      <c r="AX1935" s="484"/>
      <c r="AY1935" s="484"/>
      <c r="AZ1935" s="484"/>
    </row>
    <row r="1936" spans="1:52" ht="15" hidden="1">
      <c r="A1936" s="543"/>
      <c r="B1936" s="530"/>
      <c r="C1936" s="531"/>
      <c r="D1936" s="531"/>
      <c r="E1936" s="532"/>
      <c r="F1936" s="532"/>
      <c r="G1936" s="532"/>
      <c r="H1936" s="533">
        <v>0.21</v>
      </c>
      <c r="I1936" s="533">
        <v>1</v>
      </c>
      <c r="J1936" s="534"/>
      <c r="K1936" s="506">
        <f t="shared" si="374"/>
        <v>0</v>
      </c>
      <c r="L1936" s="535"/>
      <c r="M1936" s="535"/>
      <c r="N1936" s="507">
        <f t="shared" si="383"/>
        <v>0</v>
      </c>
      <c r="O1936" s="536"/>
      <c r="P1936" s="536"/>
      <c r="Q1936" s="536"/>
      <c r="R1936" s="536"/>
      <c r="S1936" s="536"/>
      <c r="T1936" s="536"/>
      <c r="U1936" s="536"/>
      <c r="V1936" s="536"/>
      <c r="W1936" s="536"/>
      <c r="X1936" s="536"/>
      <c r="Y1936" s="536"/>
      <c r="Z1936" s="536"/>
      <c r="AA1936" s="536"/>
      <c r="AB1936" s="536"/>
      <c r="AC1936" s="536"/>
      <c r="AD1936" s="536"/>
      <c r="AE1936" s="536"/>
      <c r="AF1936" s="536"/>
      <c r="AG1936" s="536"/>
      <c r="AH1936" s="536"/>
      <c r="AI1936" s="536"/>
      <c r="AJ1936" s="536"/>
      <c r="AK1936" s="509">
        <f t="shared" si="384"/>
        <v>0</v>
      </c>
      <c r="AL1936" s="510">
        <f t="shared" si="385"/>
        <v>0</v>
      </c>
      <c r="AM1936" s="511">
        <f>IF(Tableau6[[#This Row],[N° pièce]]="",0,(Tableau6[[#This Row],[hors TVA]]+(Tableau6[[#This Row],[hors TVA]]*Tableau6[[#This Row],[Taux TVA]])-(Tableau6[[#This Row],[hors TVA]]*Tableau6[[#This Row],[Taux TVA]]*Tableau6[[#This Row],[Régime TVA Récupération:]]))*Tableau6[[#This Row],[Type 1]])</f>
        <v>0</v>
      </c>
      <c r="AN1936" s="511">
        <f>IF(Tableau6[[#This Row],[N° pièce]]="",0,IF($K$2="Pôle",((Tableau6[[#This Row],[hors TVA]]+(Tableau6[[#This Row],[hors TVA]]*Tableau6[[#This Row],[Taux TVA]])-(Tableau6[[#This Row],[hors TVA]]*Tableau6[[#This Row],[Taux TVA]]*Tableau6[[#This Row],[Régime TVA Récupération:]]))*Tableau6[[#This Row],[Type 2]]),0))</f>
        <v>0</v>
      </c>
      <c r="AO1936" s="511">
        <f>Tableau6[[#This Row],[Type 1 ]]+Tableau6[[#This Row],[Type 2 ]]</f>
        <v>0</v>
      </c>
      <c r="AP1936" s="255">
        <f t="shared" si="382"/>
        <v>0</v>
      </c>
      <c r="AQ1936" s="262">
        <f t="shared" si="381"/>
        <v>0</v>
      </c>
      <c r="AR1936" s="605"/>
      <c r="AS1936" s="512"/>
      <c r="AT1936" s="513"/>
      <c r="AU1936" s="513"/>
      <c r="AV1936" s="484" t="s">
        <v>139</v>
      </c>
      <c r="AW1936" s="484"/>
      <c r="AX1936" s="484"/>
      <c r="AY1936" s="484"/>
      <c r="AZ1936" s="484"/>
    </row>
    <row r="1937" spans="1:52" ht="15" hidden="1">
      <c r="A1937" s="543"/>
      <c r="B1937" s="530"/>
      <c r="C1937" s="531"/>
      <c r="D1937" s="531"/>
      <c r="E1937" s="532"/>
      <c r="F1937" s="532"/>
      <c r="G1937" s="532"/>
      <c r="H1937" s="533">
        <v>0.21</v>
      </c>
      <c r="I1937" s="533">
        <v>1</v>
      </c>
      <c r="J1937" s="534"/>
      <c r="K1937" s="506">
        <f t="shared" si="374"/>
        <v>0</v>
      </c>
      <c r="L1937" s="535"/>
      <c r="M1937" s="535"/>
      <c r="N1937" s="507">
        <f t="shared" si="383"/>
        <v>0</v>
      </c>
      <c r="O1937" s="536"/>
      <c r="P1937" s="536"/>
      <c r="Q1937" s="536"/>
      <c r="R1937" s="536"/>
      <c r="S1937" s="536"/>
      <c r="T1937" s="536"/>
      <c r="U1937" s="536"/>
      <c r="V1937" s="536"/>
      <c r="W1937" s="536"/>
      <c r="X1937" s="536"/>
      <c r="Y1937" s="536"/>
      <c r="Z1937" s="536"/>
      <c r="AA1937" s="536"/>
      <c r="AB1937" s="536"/>
      <c r="AC1937" s="536"/>
      <c r="AD1937" s="536"/>
      <c r="AE1937" s="536"/>
      <c r="AF1937" s="536"/>
      <c r="AG1937" s="536"/>
      <c r="AH1937" s="536"/>
      <c r="AI1937" s="536"/>
      <c r="AJ1937" s="536"/>
      <c r="AK1937" s="509">
        <f t="shared" si="384"/>
        <v>0</v>
      </c>
      <c r="AL1937" s="510">
        <f t="shared" si="385"/>
        <v>0</v>
      </c>
      <c r="AM1937" s="511">
        <f>IF(Tableau6[[#This Row],[N° pièce]]="",0,(Tableau6[[#This Row],[hors TVA]]+(Tableau6[[#This Row],[hors TVA]]*Tableau6[[#This Row],[Taux TVA]])-(Tableau6[[#This Row],[hors TVA]]*Tableau6[[#This Row],[Taux TVA]]*Tableau6[[#This Row],[Régime TVA Récupération:]]))*Tableau6[[#This Row],[Type 1]])</f>
        <v>0</v>
      </c>
      <c r="AN1937" s="511">
        <f>IF(Tableau6[[#This Row],[N° pièce]]="",0,IF($K$2="Pôle",((Tableau6[[#This Row],[hors TVA]]+(Tableau6[[#This Row],[hors TVA]]*Tableau6[[#This Row],[Taux TVA]])-(Tableau6[[#This Row],[hors TVA]]*Tableau6[[#This Row],[Taux TVA]]*Tableau6[[#This Row],[Régime TVA Récupération:]]))*Tableau6[[#This Row],[Type 2]]),0))</f>
        <v>0</v>
      </c>
      <c r="AO1937" s="511">
        <f>Tableau6[[#This Row],[Type 1 ]]+Tableau6[[#This Row],[Type 2 ]]</f>
        <v>0</v>
      </c>
      <c r="AP1937" s="255">
        <f t="shared" si="382"/>
        <v>0</v>
      </c>
      <c r="AQ1937" s="262">
        <f t="shared" si="381"/>
        <v>0</v>
      </c>
      <c r="AR1937" s="605"/>
      <c r="AS1937" s="512"/>
      <c r="AT1937" s="513"/>
      <c r="AU1937" s="513"/>
      <c r="AV1937" s="484" t="s">
        <v>139</v>
      </c>
      <c r="AW1937" s="484"/>
      <c r="AX1937" s="484"/>
      <c r="AY1937" s="484"/>
      <c r="AZ1937" s="484"/>
    </row>
    <row r="1938" spans="1:52" ht="15" hidden="1">
      <c r="A1938" s="543"/>
      <c r="B1938" s="530"/>
      <c r="C1938" s="531"/>
      <c r="D1938" s="531"/>
      <c r="E1938" s="532"/>
      <c r="F1938" s="532"/>
      <c r="G1938" s="532"/>
      <c r="H1938" s="533">
        <v>0.21</v>
      </c>
      <c r="I1938" s="533">
        <v>1</v>
      </c>
      <c r="J1938" s="534"/>
      <c r="K1938" s="506">
        <f t="shared" si="374"/>
        <v>0</v>
      </c>
      <c r="L1938" s="535"/>
      <c r="M1938" s="535"/>
      <c r="N1938" s="507">
        <f t="shared" si="383"/>
        <v>0</v>
      </c>
      <c r="O1938" s="536"/>
      <c r="P1938" s="536"/>
      <c r="Q1938" s="536"/>
      <c r="R1938" s="536"/>
      <c r="S1938" s="536"/>
      <c r="T1938" s="536"/>
      <c r="U1938" s="536"/>
      <c r="V1938" s="536"/>
      <c r="W1938" s="536"/>
      <c r="X1938" s="536"/>
      <c r="Y1938" s="536"/>
      <c r="Z1938" s="536"/>
      <c r="AA1938" s="536"/>
      <c r="AB1938" s="536"/>
      <c r="AC1938" s="536"/>
      <c r="AD1938" s="536"/>
      <c r="AE1938" s="536"/>
      <c r="AF1938" s="536"/>
      <c r="AG1938" s="536"/>
      <c r="AH1938" s="536"/>
      <c r="AI1938" s="536"/>
      <c r="AJ1938" s="536"/>
      <c r="AK1938" s="509">
        <f t="shared" si="384"/>
        <v>0</v>
      </c>
      <c r="AL1938" s="510">
        <f t="shared" si="385"/>
        <v>0</v>
      </c>
      <c r="AM1938" s="511">
        <f>IF(Tableau6[[#This Row],[N° pièce]]="",0,(Tableau6[[#This Row],[hors TVA]]+(Tableau6[[#This Row],[hors TVA]]*Tableau6[[#This Row],[Taux TVA]])-(Tableau6[[#This Row],[hors TVA]]*Tableau6[[#This Row],[Taux TVA]]*Tableau6[[#This Row],[Régime TVA Récupération:]]))*Tableau6[[#This Row],[Type 1]])</f>
        <v>0</v>
      </c>
      <c r="AN1938" s="511">
        <f>IF(Tableau6[[#This Row],[N° pièce]]="",0,IF($K$2="Pôle",((Tableau6[[#This Row],[hors TVA]]+(Tableau6[[#This Row],[hors TVA]]*Tableau6[[#This Row],[Taux TVA]])-(Tableau6[[#This Row],[hors TVA]]*Tableau6[[#This Row],[Taux TVA]]*Tableau6[[#This Row],[Régime TVA Récupération:]]))*Tableau6[[#This Row],[Type 2]]),0))</f>
        <v>0</v>
      </c>
      <c r="AO1938" s="511">
        <f>Tableau6[[#This Row],[Type 1 ]]+Tableau6[[#This Row],[Type 2 ]]</f>
        <v>0</v>
      </c>
      <c r="AP1938" s="255">
        <f t="shared" si="382"/>
        <v>0</v>
      </c>
      <c r="AQ1938" s="262">
        <f t="shared" si="381"/>
        <v>0</v>
      </c>
      <c r="AR1938" s="605"/>
      <c r="AS1938" s="512"/>
      <c r="AT1938" s="513"/>
      <c r="AU1938" s="513"/>
      <c r="AV1938" s="484" t="s">
        <v>139</v>
      </c>
      <c r="AW1938" s="484"/>
      <c r="AX1938" s="484"/>
      <c r="AY1938" s="484"/>
      <c r="AZ1938" s="484"/>
    </row>
    <row r="1939" spans="1:52" ht="15" hidden="1">
      <c r="A1939" s="543"/>
      <c r="B1939" s="530"/>
      <c r="C1939" s="531"/>
      <c r="D1939" s="531"/>
      <c r="E1939" s="532"/>
      <c r="F1939" s="532"/>
      <c r="G1939" s="532"/>
      <c r="H1939" s="533">
        <v>0.21</v>
      </c>
      <c r="I1939" s="533">
        <v>1</v>
      </c>
      <c r="J1939" s="534"/>
      <c r="K1939" s="506">
        <f t="shared" si="374"/>
        <v>0</v>
      </c>
      <c r="L1939" s="535"/>
      <c r="M1939" s="535"/>
      <c r="N1939" s="507">
        <f t="shared" ref="N1939:N1940" si="386">L1939+M1939</f>
        <v>0</v>
      </c>
      <c r="O1939" s="536"/>
      <c r="P1939" s="536"/>
      <c r="Q1939" s="536"/>
      <c r="R1939" s="536"/>
      <c r="S1939" s="536"/>
      <c r="T1939" s="536"/>
      <c r="U1939" s="536"/>
      <c r="V1939" s="536"/>
      <c r="W1939" s="536"/>
      <c r="X1939" s="536"/>
      <c r="Y1939" s="536"/>
      <c r="Z1939" s="536"/>
      <c r="AA1939" s="536"/>
      <c r="AB1939" s="536"/>
      <c r="AC1939" s="536"/>
      <c r="AD1939" s="536"/>
      <c r="AE1939" s="536"/>
      <c r="AF1939" s="536"/>
      <c r="AG1939" s="536"/>
      <c r="AH1939" s="536"/>
      <c r="AI1939" s="536"/>
      <c r="AJ1939" s="536"/>
      <c r="AK1939" s="509">
        <f t="shared" ref="AK1939:AK1940" si="387">SUM(O1939:AJ1939)</f>
        <v>0</v>
      </c>
      <c r="AL1939" s="510">
        <f t="shared" ref="AL1939:AL1940" si="388">N1939+AK1939</f>
        <v>0</v>
      </c>
      <c r="AM1939" s="511">
        <f>IF(Tableau6[[#This Row],[N° pièce]]="",0,(Tableau6[[#This Row],[hors TVA]]+(Tableau6[[#This Row],[hors TVA]]*Tableau6[[#This Row],[Taux TVA]])-(Tableau6[[#This Row],[hors TVA]]*Tableau6[[#This Row],[Taux TVA]]*Tableau6[[#This Row],[Régime TVA Récupération:]]))*Tableau6[[#This Row],[Type 1]])</f>
        <v>0</v>
      </c>
      <c r="AN1939" s="511">
        <f>IF(Tableau6[[#This Row],[N° pièce]]="",0,IF($K$2="Pôle",((Tableau6[[#This Row],[hors TVA]]+(Tableau6[[#This Row],[hors TVA]]*Tableau6[[#This Row],[Taux TVA]])-(Tableau6[[#This Row],[hors TVA]]*Tableau6[[#This Row],[Taux TVA]]*Tableau6[[#This Row],[Régime TVA Récupération:]]))*Tableau6[[#This Row],[Type 2]]),0))</f>
        <v>0</v>
      </c>
      <c r="AO1939" s="511">
        <f>Tableau6[[#This Row],[Type 1 ]]+Tableau6[[#This Row],[Type 2 ]]</f>
        <v>0</v>
      </c>
      <c r="AP1939" s="255">
        <f t="shared" si="382"/>
        <v>0</v>
      </c>
      <c r="AQ1939" s="262">
        <f t="shared" si="381"/>
        <v>0</v>
      </c>
      <c r="AR1939" s="605"/>
      <c r="AS1939" s="512"/>
      <c r="AT1939" s="513"/>
      <c r="AU1939" s="513"/>
      <c r="AV1939" s="484" t="s">
        <v>139</v>
      </c>
      <c r="AW1939" s="484"/>
      <c r="AX1939" s="484"/>
      <c r="AY1939" s="484"/>
      <c r="AZ1939" s="484"/>
    </row>
    <row r="1940" spans="1:52" ht="15" hidden="1">
      <c r="A1940" s="543"/>
      <c r="B1940" s="530"/>
      <c r="C1940" s="531"/>
      <c r="D1940" s="531"/>
      <c r="E1940" s="532"/>
      <c r="F1940" s="532"/>
      <c r="G1940" s="532"/>
      <c r="H1940" s="533">
        <v>0.21</v>
      </c>
      <c r="I1940" s="533">
        <v>1</v>
      </c>
      <c r="J1940" s="534"/>
      <c r="K1940" s="506">
        <f t="shared" si="374"/>
        <v>0</v>
      </c>
      <c r="L1940" s="535"/>
      <c r="M1940" s="535"/>
      <c r="N1940" s="507">
        <f t="shared" si="386"/>
        <v>0</v>
      </c>
      <c r="O1940" s="536"/>
      <c r="P1940" s="536"/>
      <c r="Q1940" s="536"/>
      <c r="R1940" s="536"/>
      <c r="S1940" s="536"/>
      <c r="T1940" s="536"/>
      <c r="U1940" s="536"/>
      <c r="V1940" s="536"/>
      <c r="W1940" s="536"/>
      <c r="X1940" s="536"/>
      <c r="Y1940" s="536"/>
      <c r="Z1940" s="536"/>
      <c r="AA1940" s="536"/>
      <c r="AB1940" s="536"/>
      <c r="AC1940" s="536"/>
      <c r="AD1940" s="536"/>
      <c r="AE1940" s="536"/>
      <c r="AF1940" s="536"/>
      <c r="AG1940" s="536"/>
      <c r="AH1940" s="536"/>
      <c r="AI1940" s="536"/>
      <c r="AJ1940" s="536"/>
      <c r="AK1940" s="509">
        <f t="shared" si="387"/>
        <v>0</v>
      </c>
      <c r="AL1940" s="510">
        <f t="shared" si="388"/>
        <v>0</v>
      </c>
      <c r="AM1940" s="511">
        <f>IF(Tableau6[[#This Row],[N° pièce]]="",0,(Tableau6[[#This Row],[hors TVA]]+(Tableau6[[#This Row],[hors TVA]]*Tableau6[[#This Row],[Taux TVA]])-(Tableau6[[#This Row],[hors TVA]]*Tableau6[[#This Row],[Taux TVA]]*Tableau6[[#This Row],[Régime TVA Récupération:]]))*Tableau6[[#This Row],[Type 1]])</f>
        <v>0</v>
      </c>
      <c r="AN1940" s="511">
        <f>IF(Tableau6[[#This Row],[N° pièce]]="",0,IF($K$2="Pôle",((Tableau6[[#This Row],[hors TVA]]+(Tableau6[[#This Row],[hors TVA]]*Tableau6[[#This Row],[Taux TVA]])-(Tableau6[[#This Row],[hors TVA]]*Tableau6[[#This Row],[Taux TVA]]*Tableau6[[#This Row],[Régime TVA Récupération:]]))*Tableau6[[#This Row],[Type 2]]),0))</f>
        <v>0</v>
      </c>
      <c r="AO1940" s="511">
        <f>Tableau6[[#This Row],[Type 1 ]]+Tableau6[[#This Row],[Type 2 ]]</f>
        <v>0</v>
      </c>
      <c r="AP1940" s="255">
        <f t="shared" si="382"/>
        <v>0</v>
      </c>
      <c r="AQ1940" s="262">
        <f t="shared" si="381"/>
        <v>0</v>
      </c>
      <c r="AR1940" s="605"/>
      <c r="AS1940" s="512"/>
      <c r="AT1940" s="513"/>
      <c r="AU1940" s="513"/>
      <c r="AV1940" s="484" t="s">
        <v>139</v>
      </c>
      <c r="AW1940" s="484"/>
      <c r="AX1940" s="484"/>
      <c r="AY1940" s="484"/>
      <c r="AZ1940" s="484"/>
    </row>
    <row r="1941" spans="1:52" ht="15" hidden="1">
      <c r="A1941" s="543"/>
      <c r="B1941" s="530"/>
      <c r="C1941" s="531"/>
      <c r="D1941" s="531"/>
      <c r="E1941" s="532"/>
      <c r="F1941" s="532"/>
      <c r="G1941" s="532"/>
      <c r="H1941" s="533">
        <v>0.21</v>
      </c>
      <c r="I1941" s="533">
        <v>1</v>
      </c>
      <c r="J1941" s="534"/>
      <c r="K1941" s="506">
        <f t="shared" si="374"/>
        <v>0</v>
      </c>
      <c r="L1941" s="535"/>
      <c r="M1941" s="535"/>
      <c r="N1941" s="507">
        <f t="shared" si="383"/>
        <v>0</v>
      </c>
      <c r="O1941" s="536"/>
      <c r="P1941" s="536"/>
      <c r="Q1941" s="536"/>
      <c r="R1941" s="536"/>
      <c r="S1941" s="536"/>
      <c r="T1941" s="536"/>
      <c r="U1941" s="536"/>
      <c r="V1941" s="536"/>
      <c r="W1941" s="536"/>
      <c r="X1941" s="536"/>
      <c r="Y1941" s="536"/>
      <c r="Z1941" s="536"/>
      <c r="AA1941" s="536"/>
      <c r="AB1941" s="536"/>
      <c r="AC1941" s="536"/>
      <c r="AD1941" s="536"/>
      <c r="AE1941" s="536"/>
      <c r="AF1941" s="536"/>
      <c r="AG1941" s="536"/>
      <c r="AH1941" s="536"/>
      <c r="AI1941" s="536"/>
      <c r="AJ1941" s="536"/>
      <c r="AK1941" s="509">
        <f t="shared" si="384"/>
        <v>0</v>
      </c>
      <c r="AL1941" s="510">
        <f t="shared" si="385"/>
        <v>0</v>
      </c>
      <c r="AM1941" s="511">
        <f>IF(Tableau6[[#This Row],[N° pièce]]="",0,(Tableau6[[#This Row],[hors TVA]]+(Tableau6[[#This Row],[hors TVA]]*Tableau6[[#This Row],[Taux TVA]])-(Tableau6[[#This Row],[hors TVA]]*Tableau6[[#This Row],[Taux TVA]]*Tableau6[[#This Row],[Régime TVA Récupération:]]))*Tableau6[[#This Row],[Type 1]])</f>
        <v>0</v>
      </c>
      <c r="AN1941" s="511">
        <f>IF(Tableau6[[#This Row],[N° pièce]]="",0,IF($K$2="Pôle",((Tableau6[[#This Row],[hors TVA]]+(Tableau6[[#This Row],[hors TVA]]*Tableau6[[#This Row],[Taux TVA]])-(Tableau6[[#This Row],[hors TVA]]*Tableau6[[#This Row],[Taux TVA]]*Tableau6[[#This Row],[Régime TVA Récupération:]]))*Tableau6[[#This Row],[Type 2]]),0))</f>
        <v>0</v>
      </c>
      <c r="AO1941" s="511">
        <f>Tableau6[[#This Row],[Type 1 ]]+Tableau6[[#This Row],[Type 2 ]]</f>
        <v>0</v>
      </c>
      <c r="AP1941" s="255">
        <f t="shared" si="382"/>
        <v>0</v>
      </c>
      <c r="AQ1941" s="262">
        <f t="shared" si="381"/>
        <v>0</v>
      </c>
      <c r="AR1941" s="605"/>
      <c r="AS1941" s="512"/>
      <c r="AT1941" s="513"/>
      <c r="AU1941" s="513"/>
      <c r="AV1941" s="484" t="s">
        <v>139</v>
      </c>
      <c r="AW1941" s="484"/>
      <c r="AX1941" s="484"/>
      <c r="AY1941" s="484"/>
      <c r="AZ1941" s="484"/>
    </row>
    <row r="1942" spans="1:52" ht="15" hidden="1">
      <c r="A1942" s="543"/>
      <c r="B1942" s="530"/>
      <c r="C1942" s="531"/>
      <c r="D1942" s="531"/>
      <c r="E1942" s="532"/>
      <c r="F1942" s="532"/>
      <c r="G1942" s="532"/>
      <c r="H1942" s="533">
        <v>0.21</v>
      </c>
      <c r="I1942" s="533">
        <v>1</v>
      </c>
      <c r="J1942" s="534"/>
      <c r="K1942" s="506">
        <f t="shared" si="374"/>
        <v>0</v>
      </c>
      <c r="L1942" s="535"/>
      <c r="M1942" s="535"/>
      <c r="N1942" s="507">
        <f t="shared" si="383"/>
        <v>0</v>
      </c>
      <c r="O1942" s="536"/>
      <c r="P1942" s="536"/>
      <c r="Q1942" s="536"/>
      <c r="R1942" s="536"/>
      <c r="S1942" s="536"/>
      <c r="T1942" s="536"/>
      <c r="U1942" s="536"/>
      <c r="V1942" s="536"/>
      <c r="W1942" s="536"/>
      <c r="X1942" s="536"/>
      <c r="Y1942" s="536"/>
      <c r="Z1942" s="536"/>
      <c r="AA1942" s="536"/>
      <c r="AB1942" s="536"/>
      <c r="AC1942" s="536"/>
      <c r="AD1942" s="536"/>
      <c r="AE1942" s="536"/>
      <c r="AF1942" s="536"/>
      <c r="AG1942" s="536"/>
      <c r="AH1942" s="536"/>
      <c r="AI1942" s="536"/>
      <c r="AJ1942" s="536"/>
      <c r="AK1942" s="509">
        <f t="shared" si="384"/>
        <v>0</v>
      </c>
      <c r="AL1942" s="510">
        <f t="shared" si="385"/>
        <v>0</v>
      </c>
      <c r="AM1942" s="511">
        <f>IF(Tableau6[[#This Row],[N° pièce]]="",0,(Tableau6[[#This Row],[hors TVA]]+(Tableau6[[#This Row],[hors TVA]]*Tableau6[[#This Row],[Taux TVA]])-(Tableau6[[#This Row],[hors TVA]]*Tableau6[[#This Row],[Taux TVA]]*Tableau6[[#This Row],[Régime TVA Récupération:]]))*Tableau6[[#This Row],[Type 1]])</f>
        <v>0</v>
      </c>
      <c r="AN1942" s="511">
        <f>IF(Tableau6[[#This Row],[N° pièce]]="",0,IF($K$2="Pôle",((Tableau6[[#This Row],[hors TVA]]+(Tableau6[[#This Row],[hors TVA]]*Tableau6[[#This Row],[Taux TVA]])-(Tableau6[[#This Row],[hors TVA]]*Tableau6[[#This Row],[Taux TVA]]*Tableau6[[#This Row],[Régime TVA Récupération:]]))*Tableau6[[#This Row],[Type 2]]),0))</f>
        <v>0</v>
      </c>
      <c r="AO1942" s="511">
        <f>Tableau6[[#This Row],[Type 1 ]]+Tableau6[[#This Row],[Type 2 ]]</f>
        <v>0</v>
      </c>
      <c r="AP1942" s="255">
        <f t="shared" si="382"/>
        <v>0</v>
      </c>
      <c r="AQ1942" s="262">
        <f t="shared" si="381"/>
        <v>0</v>
      </c>
      <c r="AR1942" s="605"/>
      <c r="AS1942" s="512"/>
      <c r="AT1942" s="513"/>
      <c r="AU1942" s="513"/>
      <c r="AV1942" s="484" t="s">
        <v>139</v>
      </c>
      <c r="AW1942" s="484"/>
      <c r="AX1942" s="484"/>
      <c r="AY1942" s="484"/>
      <c r="AZ1942" s="484"/>
    </row>
    <row r="1943" spans="1:52" ht="15" hidden="1">
      <c r="A1943" s="543"/>
      <c r="B1943" s="530"/>
      <c r="C1943" s="531"/>
      <c r="D1943" s="531"/>
      <c r="E1943" s="532"/>
      <c r="F1943" s="532"/>
      <c r="G1943" s="532"/>
      <c r="H1943" s="533">
        <v>0.21</v>
      </c>
      <c r="I1943" s="533">
        <v>1</v>
      </c>
      <c r="J1943" s="534"/>
      <c r="K1943" s="506">
        <f t="shared" si="374"/>
        <v>0</v>
      </c>
      <c r="L1943" s="535"/>
      <c r="M1943" s="535"/>
      <c r="N1943" s="507">
        <f t="shared" si="383"/>
        <v>0</v>
      </c>
      <c r="O1943" s="536"/>
      <c r="P1943" s="536"/>
      <c r="Q1943" s="536"/>
      <c r="R1943" s="536"/>
      <c r="S1943" s="536"/>
      <c r="T1943" s="536"/>
      <c r="U1943" s="536"/>
      <c r="V1943" s="536"/>
      <c r="W1943" s="536"/>
      <c r="X1943" s="536"/>
      <c r="Y1943" s="536"/>
      <c r="Z1943" s="536"/>
      <c r="AA1943" s="536"/>
      <c r="AB1943" s="536"/>
      <c r="AC1943" s="536"/>
      <c r="AD1943" s="536"/>
      <c r="AE1943" s="536"/>
      <c r="AF1943" s="536"/>
      <c r="AG1943" s="536"/>
      <c r="AH1943" s="536"/>
      <c r="AI1943" s="536"/>
      <c r="AJ1943" s="536"/>
      <c r="AK1943" s="509">
        <f t="shared" si="384"/>
        <v>0</v>
      </c>
      <c r="AL1943" s="510">
        <f t="shared" si="385"/>
        <v>0</v>
      </c>
      <c r="AM1943" s="511">
        <f>IF(Tableau6[[#This Row],[N° pièce]]="",0,(Tableau6[[#This Row],[hors TVA]]+(Tableau6[[#This Row],[hors TVA]]*Tableau6[[#This Row],[Taux TVA]])-(Tableau6[[#This Row],[hors TVA]]*Tableau6[[#This Row],[Taux TVA]]*Tableau6[[#This Row],[Régime TVA Récupération:]]))*Tableau6[[#This Row],[Type 1]])</f>
        <v>0</v>
      </c>
      <c r="AN1943" s="511">
        <f>IF(Tableau6[[#This Row],[N° pièce]]="",0,IF($K$2="Pôle",((Tableau6[[#This Row],[hors TVA]]+(Tableau6[[#This Row],[hors TVA]]*Tableau6[[#This Row],[Taux TVA]])-(Tableau6[[#This Row],[hors TVA]]*Tableau6[[#This Row],[Taux TVA]]*Tableau6[[#This Row],[Régime TVA Récupération:]]))*Tableau6[[#This Row],[Type 2]]),0))</f>
        <v>0</v>
      </c>
      <c r="AO1943" s="511">
        <f>Tableau6[[#This Row],[Type 1 ]]+Tableau6[[#This Row],[Type 2 ]]</f>
        <v>0</v>
      </c>
      <c r="AP1943" s="255">
        <f t="shared" si="382"/>
        <v>0</v>
      </c>
      <c r="AQ1943" s="262">
        <f t="shared" si="381"/>
        <v>0</v>
      </c>
      <c r="AR1943" s="605"/>
      <c r="AS1943" s="512"/>
      <c r="AT1943" s="513"/>
      <c r="AU1943" s="513"/>
      <c r="AV1943" s="484" t="s">
        <v>139</v>
      </c>
      <c r="AW1943" s="484"/>
      <c r="AX1943" s="484"/>
      <c r="AY1943" s="484"/>
      <c r="AZ1943" s="484"/>
    </row>
    <row r="1944" spans="1:52" ht="15" hidden="1">
      <c r="A1944" s="543"/>
      <c r="B1944" s="530"/>
      <c r="C1944" s="531"/>
      <c r="D1944" s="531"/>
      <c r="E1944" s="532"/>
      <c r="F1944" s="532"/>
      <c r="G1944" s="532"/>
      <c r="H1944" s="533">
        <v>0.21</v>
      </c>
      <c r="I1944" s="533">
        <v>1</v>
      </c>
      <c r="J1944" s="534"/>
      <c r="K1944" s="506">
        <f t="shared" si="374"/>
        <v>0</v>
      </c>
      <c r="L1944" s="535"/>
      <c r="M1944" s="535"/>
      <c r="N1944" s="507">
        <f t="shared" si="383"/>
        <v>0</v>
      </c>
      <c r="O1944" s="536"/>
      <c r="P1944" s="536"/>
      <c r="Q1944" s="536"/>
      <c r="R1944" s="536"/>
      <c r="S1944" s="536"/>
      <c r="T1944" s="536"/>
      <c r="U1944" s="536"/>
      <c r="V1944" s="536"/>
      <c r="W1944" s="536"/>
      <c r="X1944" s="536"/>
      <c r="Y1944" s="536"/>
      <c r="Z1944" s="536"/>
      <c r="AA1944" s="536"/>
      <c r="AB1944" s="536"/>
      <c r="AC1944" s="536"/>
      <c r="AD1944" s="536"/>
      <c r="AE1944" s="536"/>
      <c r="AF1944" s="536"/>
      <c r="AG1944" s="536"/>
      <c r="AH1944" s="536"/>
      <c r="AI1944" s="536"/>
      <c r="AJ1944" s="536"/>
      <c r="AK1944" s="509">
        <f t="shared" si="384"/>
        <v>0</v>
      </c>
      <c r="AL1944" s="510">
        <f t="shared" si="385"/>
        <v>0</v>
      </c>
      <c r="AM1944" s="511">
        <f>IF(Tableau6[[#This Row],[N° pièce]]="",0,(Tableau6[[#This Row],[hors TVA]]+(Tableau6[[#This Row],[hors TVA]]*Tableau6[[#This Row],[Taux TVA]])-(Tableau6[[#This Row],[hors TVA]]*Tableau6[[#This Row],[Taux TVA]]*Tableau6[[#This Row],[Régime TVA Récupération:]]))*Tableau6[[#This Row],[Type 1]])</f>
        <v>0</v>
      </c>
      <c r="AN1944" s="511">
        <f>IF(Tableau6[[#This Row],[N° pièce]]="",0,IF($K$2="Pôle",((Tableau6[[#This Row],[hors TVA]]+(Tableau6[[#This Row],[hors TVA]]*Tableau6[[#This Row],[Taux TVA]])-(Tableau6[[#This Row],[hors TVA]]*Tableau6[[#This Row],[Taux TVA]]*Tableau6[[#This Row],[Régime TVA Récupération:]]))*Tableau6[[#This Row],[Type 2]]),0))</f>
        <v>0</v>
      </c>
      <c r="AO1944" s="511">
        <f>Tableau6[[#This Row],[Type 1 ]]+Tableau6[[#This Row],[Type 2 ]]</f>
        <v>0</v>
      </c>
      <c r="AP1944" s="255">
        <f t="shared" si="382"/>
        <v>0</v>
      </c>
      <c r="AQ1944" s="262">
        <f t="shared" si="381"/>
        <v>0</v>
      </c>
      <c r="AR1944" s="605"/>
      <c r="AS1944" s="512"/>
      <c r="AT1944" s="513"/>
      <c r="AU1944" s="513"/>
      <c r="AV1944" s="484" t="s">
        <v>139</v>
      </c>
      <c r="AW1944" s="484"/>
      <c r="AX1944" s="484"/>
      <c r="AY1944" s="484"/>
      <c r="AZ1944" s="484"/>
    </row>
    <row r="1945" spans="1:52" ht="15" hidden="1">
      <c r="A1945" s="543"/>
      <c r="B1945" s="530"/>
      <c r="C1945" s="531"/>
      <c r="D1945" s="531"/>
      <c r="E1945" s="532"/>
      <c r="F1945" s="532"/>
      <c r="G1945" s="532"/>
      <c r="H1945" s="533">
        <v>0.21</v>
      </c>
      <c r="I1945" s="533">
        <v>1</v>
      </c>
      <c r="J1945" s="534"/>
      <c r="K1945" s="506">
        <f t="shared" si="374"/>
        <v>0</v>
      </c>
      <c r="L1945" s="535"/>
      <c r="M1945" s="535"/>
      <c r="N1945" s="507">
        <f t="shared" si="376"/>
        <v>0</v>
      </c>
      <c r="O1945" s="536"/>
      <c r="P1945" s="536"/>
      <c r="Q1945" s="536"/>
      <c r="R1945" s="536"/>
      <c r="S1945" s="536"/>
      <c r="T1945" s="536"/>
      <c r="U1945" s="536"/>
      <c r="V1945" s="536"/>
      <c r="W1945" s="536"/>
      <c r="X1945" s="536"/>
      <c r="Y1945" s="536"/>
      <c r="Z1945" s="536"/>
      <c r="AA1945" s="536"/>
      <c r="AB1945" s="536"/>
      <c r="AC1945" s="536"/>
      <c r="AD1945" s="536"/>
      <c r="AE1945" s="536"/>
      <c r="AF1945" s="536"/>
      <c r="AG1945" s="536"/>
      <c r="AH1945" s="536"/>
      <c r="AI1945" s="536"/>
      <c r="AJ1945" s="536"/>
      <c r="AK1945" s="509">
        <f t="shared" si="377"/>
        <v>0</v>
      </c>
      <c r="AL1945" s="510">
        <f t="shared" si="375"/>
        <v>0</v>
      </c>
      <c r="AM1945" s="511">
        <f>IF(Tableau6[[#This Row],[N° pièce]]="",0,(Tableau6[[#This Row],[hors TVA]]+(Tableau6[[#This Row],[hors TVA]]*Tableau6[[#This Row],[Taux TVA]])-(Tableau6[[#This Row],[hors TVA]]*Tableau6[[#This Row],[Taux TVA]]*Tableau6[[#This Row],[Régime TVA Récupération:]]))*Tableau6[[#This Row],[Type 1]])</f>
        <v>0</v>
      </c>
      <c r="AN1945" s="511">
        <f>IF(Tableau6[[#This Row],[N° pièce]]="",0,IF($K$2="Pôle",((Tableau6[[#This Row],[hors TVA]]+(Tableau6[[#This Row],[hors TVA]]*Tableau6[[#This Row],[Taux TVA]])-(Tableau6[[#This Row],[hors TVA]]*Tableau6[[#This Row],[Taux TVA]]*Tableau6[[#This Row],[Régime TVA Récupération:]]))*Tableau6[[#This Row],[Type 2]]),0))</f>
        <v>0</v>
      </c>
      <c r="AO1945" s="511">
        <f>Tableau6[[#This Row],[Type 1 ]]+Tableau6[[#This Row],[Type 2 ]]</f>
        <v>0</v>
      </c>
      <c r="AP1945" s="255">
        <f t="shared" si="382"/>
        <v>0</v>
      </c>
      <c r="AQ1945" s="262">
        <f t="shared" si="381"/>
        <v>0</v>
      </c>
      <c r="AR1945" s="605"/>
      <c r="AS1945" s="512"/>
      <c r="AT1945" s="513"/>
      <c r="AU1945" s="513"/>
      <c r="AV1945" s="484" t="s">
        <v>139</v>
      </c>
      <c r="AW1945" s="484"/>
      <c r="AX1945" s="484"/>
      <c r="AY1945" s="484"/>
      <c r="AZ1945" s="484"/>
    </row>
    <row r="1946" spans="1:52" ht="15" hidden="1">
      <c r="A1946" s="543"/>
      <c r="B1946" s="530"/>
      <c r="C1946" s="531"/>
      <c r="D1946" s="531"/>
      <c r="E1946" s="532"/>
      <c r="F1946" s="532"/>
      <c r="G1946" s="532"/>
      <c r="H1946" s="533">
        <v>0.21</v>
      </c>
      <c r="I1946" s="533">
        <v>1</v>
      </c>
      <c r="J1946" s="534"/>
      <c r="K1946" s="506">
        <f t="shared" si="374"/>
        <v>0</v>
      </c>
      <c r="L1946" s="535"/>
      <c r="M1946" s="535"/>
      <c r="N1946" s="507">
        <f t="shared" si="376"/>
        <v>0</v>
      </c>
      <c r="O1946" s="536"/>
      <c r="P1946" s="536"/>
      <c r="Q1946" s="536"/>
      <c r="R1946" s="536"/>
      <c r="S1946" s="536"/>
      <c r="T1946" s="536"/>
      <c r="U1946" s="536"/>
      <c r="V1946" s="536"/>
      <c r="W1946" s="536"/>
      <c r="X1946" s="536"/>
      <c r="Y1946" s="536"/>
      <c r="Z1946" s="536"/>
      <c r="AA1946" s="536"/>
      <c r="AB1946" s="536"/>
      <c r="AC1946" s="536"/>
      <c r="AD1946" s="536"/>
      <c r="AE1946" s="536"/>
      <c r="AF1946" s="536"/>
      <c r="AG1946" s="536"/>
      <c r="AH1946" s="536"/>
      <c r="AI1946" s="536"/>
      <c r="AJ1946" s="536"/>
      <c r="AK1946" s="509">
        <f t="shared" si="377"/>
        <v>0</v>
      </c>
      <c r="AL1946" s="510">
        <f t="shared" si="375"/>
        <v>0</v>
      </c>
      <c r="AM1946" s="511">
        <f>IF(Tableau6[[#This Row],[N° pièce]]="",0,(Tableau6[[#This Row],[hors TVA]]+(Tableau6[[#This Row],[hors TVA]]*Tableau6[[#This Row],[Taux TVA]])-(Tableau6[[#This Row],[hors TVA]]*Tableau6[[#This Row],[Taux TVA]]*Tableau6[[#This Row],[Régime TVA Récupération:]]))*Tableau6[[#This Row],[Type 1]])</f>
        <v>0</v>
      </c>
      <c r="AN1946" s="511">
        <f>IF(Tableau6[[#This Row],[N° pièce]]="",0,IF($K$2="Pôle",((Tableau6[[#This Row],[hors TVA]]+(Tableau6[[#This Row],[hors TVA]]*Tableau6[[#This Row],[Taux TVA]])-(Tableau6[[#This Row],[hors TVA]]*Tableau6[[#This Row],[Taux TVA]]*Tableau6[[#This Row],[Régime TVA Récupération:]]))*Tableau6[[#This Row],[Type 2]]),0))</f>
        <v>0</v>
      </c>
      <c r="AO1946" s="511">
        <f>Tableau6[[#This Row],[Type 1 ]]+Tableau6[[#This Row],[Type 2 ]]</f>
        <v>0</v>
      </c>
      <c r="AP1946" s="255">
        <f t="shared" si="382"/>
        <v>0</v>
      </c>
      <c r="AQ1946" s="262">
        <f t="shared" si="381"/>
        <v>0</v>
      </c>
      <c r="AR1946" s="605"/>
      <c r="AS1946" s="512"/>
      <c r="AT1946" s="513"/>
      <c r="AU1946" s="513"/>
      <c r="AV1946" s="484" t="s">
        <v>139</v>
      </c>
      <c r="AW1946" s="484"/>
      <c r="AX1946" s="484"/>
      <c r="AY1946" s="484"/>
      <c r="AZ1946" s="484"/>
    </row>
    <row r="1947" spans="1:52" ht="15" hidden="1">
      <c r="A1947" s="543"/>
      <c r="B1947" s="530"/>
      <c r="C1947" s="531"/>
      <c r="D1947" s="531"/>
      <c r="E1947" s="532"/>
      <c r="F1947" s="532"/>
      <c r="G1947" s="532"/>
      <c r="H1947" s="533">
        <v>0.21</v>
      </c>
      <c r="I1947" s="533">
        <v>1</v>
      </c>
      <c r="J1947" s="534"/>
      <c r="K1947" s="506">
        <f t="shared" si="374"/>
        <v>0</v>
      </c>
      <c r="L1947" s="535"/>
      <c r="M1947" s="535"/>
      <c r="N1947" s="507">
        <f t="shared" si="376"/>
        <v>0</v>
      </c>
      <c r="O1947" s="536"/>
      <c r="P1947" s="536"/>
      <c r="Q1947" s="536"/>
      <c r="R1947" s="536"/>
      <c r="S1947" s="536"/>
      <c r="T1947" s="536"/>
      <c r="U1947" s="536"/>
      <c r="V1947" s="536"/>
      <c r="W1947" s="536"/>
      <c r="X1947" s="536"/>
      <c r="Y1947" s="536"/>
      <c r="Z1947" s="536"/>
      <c r="AA1947" s="536"/>
      <c r="AB1947" s="536"/>
      <c r="AC1947" s="536"/>
      <c r="AD1947" s="536"/>
      <c r="AE1947" s="536"/>
      <c r="AF1947" s="536"/>
      <c r="AG1947" s="536"/>
      <c r="AH1947" s="536"/>
      <c r="AI1947" s="536"/>
      <c r="AJ1947" s="536"/>
      <c r="AK1947" s="509">
        <f t="shared" si="377"/>
        <v>0</v>
      </c>
      <c r="AL1947" s="510">
        <f t="shared" si="375"/>
        <v>0</v>
      </c>
      <c r="AM1947" s="511">
        <f>IF(Tableau6[[#This Row],[N° pièce]]="",0,(Tableau6[[#This Row],[hors TVA]]+(Tableau6[[#This Row],[hors TVA]]*Tableau6[[#This Row],[Taux TVA]])-(Tableau6[[#This Row],[hors TVA]]*Tableau6[[#This Row],[Taux TVA]]*Tableau6[[#This Row],[Régime TVA Récupération:]]))*Tableau6[[#This Row],[Type 1]])</f>
        <v>0</v>
      </c>
      <c r="AN1947" s="511">
        <f>IF(Tableau6[[#This Row],[N° pièce]]="",0,IF($K$2="Pôle",((Tableau6[[#This Row],[hors TVA]]+(Tableau6[[#This Row],[hors TVA]]*Tableau6[[#This Row],[Taux TVA]])-(Tableau6[[#This Row],[hors TVA]]*Tableau6[[#This Row],[Taux TVA]]*Tableau6[[#This Row],[Régime TVA Récupération:]]))*Tableau6[[#This Row],[Type 2]]),0))</f>
        <v>0</v>
      </c>
      <c r="AO1947" s="511">
        <f>Tableau6[[#This Row],[Type 1 ]]+Tableau6[[#This Row],[Type 2 ]]</f>
        <v>0</v>
      </c>
      <c r="AP1947" s="255">
        <f t="shared" si="382"/>
        <v>0</v>
      </c>
      <c r="AQ1947" s="262">
        <f t="shared" si="381"/>
        <v>0</v>
      </c>
      <c r="AR1947" s="605"/>
      <c r="AS1947" s="512"/>
      <c r="AT1947" s="513"/>
      <c r="AU1947" s="513"/>
      <c r="AV1947" s="484" t="s">
        <v>139</v>
      </c>
      <c r="AW1947" s="484"/>
      <c r="AX1947" s="484"/>
      <c r="AY1947" s="484"/>
      <c r="AZ1947" s="484"/>
    </row>
    <row r="1948" spans="1:52" ht="15" hidden="1">
      <c r="A1948" s="543"/>
      <c r="B1948" s="530"/>
      <c r="C1948" s="531"/>
      <c r="D1948" s="531"/>
      <c r="E1948" s="532"/>
      <c r="F1948" s="532"/>
      <c r="G1948" s="532"/>
      <c r="H1948" s="533">
        <v>0.21</v>
      </c>
      <c r="I1948" s="533">
        <v>1</v>
      </c>
      <c r="J1948" s="534"/>
      <c r="K1948" s="506">
        <f t="shared" si="374"/>
        <v>0</v>
      </c>
      <c r="L1948" s="535"/>
      <c r="M1948" s="535"/>
      <c r="N1948" s="507">
        <f t="shared" si="376"/>
        <v>0</v>
      </c>
      <c r="O1948" s="536"/>
      <c r="P1948" s="536"/>
      <c r="Q1948" s="536"/>
      <c r="R1948" s="536"/>
      <c r="S1948" s="536"/>
      <c r="T1948" s="536"/>
      <c r="U1948" s="536"/>
      <c r="V1948" s="536"/>
      <c r="W1948" s="536"/>
      <c r="X1948" s="536"/>
      <c r="Y1948" s="536"/>
      <c r="Z1948" s="536"/>
      <c r="AA1948" s="536"/>
      <c r="AB1948" s="536"/>
      <c r="AC1948" s="536"/>
      <c r="AD1948" s="536"/>
      <c r="AE1948" s="536"/>
      <c r="AF1948" s="536"/>
      <c r="AG1948" s="536"/>
      <c r="AH1948" s="536"/>
      <c r="AI1948" s="536"/>
      <c r="AJ1948" s="536"/>
      <c r="AK1948" s="509">
        <f t="shared" si="377"/>
        <v>0</v>
      </c>
      <c r="AL1948" s="510">
        <f t="shared" si="375"/>
        <v>0</v>
      </c>
      <c r="AM1948" s="511">
        <f>IF(Tableau6[[#This Row],[N° pièce]]="",0,(Tableau6[[#This Row],[hors TVA]]+(Tableau6[[#This Row],[hors TVA]]*Tableau6[[#This Row],[Taux TVA]])-(Tableau6[[#This Row],[hors TVA]]*Tableau6[[#This Row],[Taux TVA]]*Tableau6[[#This Row],[Régime TVA Récupération:]]))*Tableau6[[#This Row],[Type 1]])</f>
        <v>0</v>
      </c>
      <c r="AN1948" s="511">
        <f>IF(Tableau6[[#This Row],[N° pièce]]="",0,IF($K$2="Pôle",((Tableau6[[#This Row],[hors TVA]]+(Tableau6[[#This Row],[hors TVA]]*Tableau6[[#This Row],[Taux TVA]])-(Tableau6[[#This Row],[hors TVA]]*Tableau6[[#This Row],[Taux TVA]]*Tableau6[[#This Row],[Régime TVA Récupération:]]))*Tableau6[[#This Row],[Type 2]]),0))</f>
        <v>0</v>
      </c>
      <c r="AO1948" s="511">
        <f>Tableau6[[#This Row],[Type 1 ]]+Tableau6[[#This Row],[Type 2 ]]</f>
        <v>0</v>
      </c>
      <c r="AP1948" s="255">
        <f t="shared" si="382"/>
        <v>0</v>
      </c>
      <c r="AQ1948" s="262">
        <f t="shared" si="381"/>
        <v>0</v>
      </c>
      <c r="AR1948" s="605"/>
      <c r="AS1948" s="512"/>
      <c r="AT1948" s="513"/>
      <c r="AU1948" s="513"/>
      <c r="AV1948" s="484" t="s">
        <v>139</v>
      </c>
      <c r="AW1948" s="484"/>
      <c r="AX1948" s="484"/>
      <c r="AY1948" s="484"/>
      <c r="AZ1948" s="484"/>
    </row>
    <row r="1949" spans="1:52" ht="15" hidden="1">
      <c r="A1949" s="543"/>
      <c r="B1949" s="530"/>
      <c r="C1949" s="531"/>
      <c r="D1949" s="531"/>
      <c r="E1949" s="532"/>
      <c r="F1949" s="532"/>
      <c r="G1949" s="532"/>
      <c r="H1949" s="533">
        <v>0.21</v>
      </c>
      <c r="I1949" s="533">
        <v>1</v>
      </c>
      <c r="J1949" s="534"/>
      <c r="K1949" s="506">
        <f t="shared" si="374"/>
        <v>0</v>
      </c>
      <c r="L1949" s="535"/>
      <c r="M1949" s="535"/>
      <c r="N1949" s="507">
        <f t="shared" si="376"/>
        <v>0</v>
      </c>
      <c r="O1949" s="536"/>
      <c r="P1949" s="536"/>
      <c r="Q1949" s="536"/>
      <c r="R1949" s="536"/>
      <c r="S1949" s="536"/>
      <c r="T1949" s="536"/>
      <c r="U1949" s="536"/>
      <c r="V1949" s="536"/>
      <c r="W1949" s="536"/>
      <c r="X1949" s="536"/>
      <c r="Y1949" s="536"/>
      <c r="Z1949" s="536"/>
      <c r="AA1949" s="536"/>
      <c r="AB1949" s="536"/>
      <c r="AC1949" s="536"/>
      <c r="AD1949" s="536"/>
      <c r="AE1949" s="536"/>
      <c r="AF1949" s="536"/>
      <c r="AG1949" s="536"/>
      <c r="AH1949" s="536"/>
      <c r="AI1949" s="536"/>
      <c r="AJ1949" s="536"/>
      <c r="AK1949" s="509">
        <f t="shared" si="377"/>
        <v>0</v>
      </c>
      <c r="AL1949" s="510">
        <f t="shared" si="375"/>
        <v>0</v>
      </c>
      <c r="AM1949" s="511">
        <f>IF(Tableau6[[#This Row],[N° pièce]]="",0,(Tableau6[[#This Row],[hors TVA]]+(Tableau6[[#This Row],[hors TVA]]*Tableau6[[#This Row],[Taux TVA]])-(Tableau6[[#This Row],[hors TVA]]*Tableau6[[#This Row],[Taux TVA]]*Tableau6[[#This Row],[Régime TVA Récupération:]]))*Tableau6[[#This Row],[Type 1]])</f>
        <v>0</v>
      </c>
      <c r="AN1949" s="511">
        <f>IF(Tableau6[[#This Row],[N° pièce]]="",0,IF($K$2="Pôle",((Tableau6[[#This Row],[hors TVA]]+(Tableau6[[#This Row],[hors TVA]]*Tableau6[[#This Row],[Taux TVA]])-(Tableau6[[#This Row],[hors TVA]]*Tableau6[[#This Row],[Taux TVA]]*Tableau6[[#This Row],[Régime TVA Récupération:]]))*Tableau6[[#This Row],[Type 2]]),0))</f>
        <v>0</v>
      </c>
      <c r="AO1949" s="511">
        <f>Tableau6[[#This Row],[Type 1 ]]+Tableau6[[#This Row],[Type 2 ]]</f>
        <v>0</v>
      </c>
      <c r="AP1949" s="255">
        <f t="shared" si="382"/>
        <v>0</v>
      </c>
      <c r="AQ1949" s="262">
        <f t="shared" si="381"/>
        <v>0</v>
      </c>
      <c r="AR1949" s="605"/>
      <c r="AS1949" s="512"/>
      <c r="AT1949" s="513"/>
      <c r="AU1949" s="513"/>
      <c r="AV1949" s="484" t="s">
        <v>139</v>
      </c>
      <c r="AW1949" s="484"/>
      <c r="AX1949" s="484"/>
      <c r="AY1949" s="484"/>
      <c r="AZ1949" s="484"/>
    </row>
    <row r="1950" spans="1:52" ht="15" hidden="1">
      <c r="A1950" s="543"/>
      <c r="B1950" s="530"/>
      <c r="C1950" s="531"/>
      <c r="D1950" s="531"/>
      <c r="E1950" s="532"/>
      <c r="F1950" s="532"/>
      <c r="G1950" s="532"/>
      <c r="H1950" s="533">
        <v>0.21</v>
      </c>
      <c r="I1950" s="533">
        <v>1</v>
      </c>
      <c r="J1950" s="534"/>
      <c r="K1950" s="506">
        <f t="shared" si="374"/>
        <v>0</v>
      </c>
      <c r="L1950" s="535"/>
      <c r="M1950" s="535"/>
      <c r="N1950" s="507">
        <f t="shared" si="376"/>
        <v>0</v>
      </c>
      <c r="O1950" s="536"/>
      <c r="P1950" s="536"/>
      <c r="Q1950" s="536"/>
      <c r="R1950" s="536"/>
      <c r="S1950" s="536"/>
      <c r="T1950" s="536"/>
      <c r="U1950" s="536"/>
      <c r="V1950" s="536"/>
      <c r="W1950" s="536"/>
      <c r="X1950" s="536"/>
      <c r="Y1950" s="536"/>
      <c r="Z1950" s="536"/>
      <c r="AA1950" s="536"/>
      <c r="AB1950" s="536"/>
      <c r="AC1950" s="536"/>
      <c r="AD1950" s="536"/>
      <c r="AE1950" s="536"/>
      <c r="AF1950" s="536"/>
      <c r="AG1950" s="536"/>
      <c r="AH1950" s="536"/>
      <c r="AI1950" s="536"/>
      <c r="AJ1950" s="536"/>
      <c r="AK1950" s="509">
        <f t="shared" si="377"/>
        <v>0</v>
      </c>
      <c r="AL1950" s="510">
        <f t="shared" si="375"/>
        <v>0</v>
      </c>
      <c r="AM1950" s="511">
        <f>IF(Tableau6[[#This Row],[N° pièce]]="",0,(Tableau6[[#This Row],[hors TVA]]+(Tableau6[[#This Row],[hors TVA]]*Tableau6[[#This Row],[Taux TVA]])-(Tableau6[[#This Row],[hors TVA]]*Tableau6[[#This Row],[Taux TVA]]*Tableau6[[#This Row],[Régime TVA Récupération:]]))*Tableau6[[#This Row],[Type 1]])</f>
        <v>0</v>
      </c>
      <c r="AN1950" s="511">
        <f>IF(Tableau6[[#This Row],[N° pièce]]="",0,IF($K$2="Pôle",((Tableau6[[#This Row],[hors TVA]]+(Tableau6[[#This Row],[hors TVA]]*Tableau6[[#This Row],[Taux TVA]])-(Tableau6[[#This Row],[hors TVA]]*Tableau6[[#This Row],[Taux TVA]]*Tableau6[[#This Row],[Régime TVA Récupération:]]))*Tableau6[[#This Row],[Type 2]]),0))</f>
        <v>0</v>
      </c>
      <c r="AO1950" s="511">
        <f>Tableau6[[#This Row],[Type 1 ]]+Tableau6[[#This Row],[Type 2 ]]</f>
        <v>0</v>
      </c>
      <c r="AP1950" s="255">
        <f t="shared" si="382"/>
        <v>0</v>
      </c>
      <c r="AQ1950" s="262">
        <f t="shared" si="381"/>
        <v>0</v>
      </c>
      <c r="AR1950" s="605"/>
      <c r="AS1950" s="512"/>
      <c r="AT1950" s="513"/>
      <c r="AU1950" s="513"/>
      <c r="AV1950" s="484" t="s">
        <v>139</v>
      </c>
      <c r="AW1950" s="484"/>
      <c r="AX1950" s="484"/>
      <c r="AY1950" s="484"/>
      <c r="AZ1950" s="484"/>
    </row>
    <row r="1951" spans="1:52" ht="15" hidden="1">
      <c r="A1951" s="543"/>
      <c r="B1951" s="530"/>
      <c r="C1951" s="531"/>
      <c r="D1951" s="531"/>
      <c r="E1951" s="532"/>
      <c r="F1951" s="532"/>
      <c r="G1951" s="532"/>
      <c r="H1951" s="533">
        <v>0.21</v>
      </c>
      <c r="I1951" s="533">
        <v>1</v>
      </c>
      <c r="J1951" s="534"/>
      <c r="K1951" s="506">
        <f t="shared" si="374"/>
        <v>0</v>
      </c>
      <c r="L1951" s="535"/>
      <c r="M1951" s="535"/>
      <c r="N1951" s="507">
        <f t="shared" si="376"/>
        <v>0</v>
      </c>
      <c r="O1951" s="536"/>
      <c r="P1951" s="536"/>
      <c r="Q1951" s="536"/>
      <c r="R1951" s="536"/>
      <c r="S1951" s="536"/>
      <c r="T1951" s="536"/>
      <c r="U1951" s="536"/>
      <c r="V1951" s="536"/>
      <c r="W1951" s="536"/>
      <c r="X1951" s="536"/>
      <c r="Y1951" s="536"/>
      <c r="Z1951" s="536"/>
      <c r="AA1951" s="536"/>
      <c r="AB1951" s="536"/>
      <c r="AC1951" s="536"/>
      <c r="AD1951" s="536"/>
      <c r="AE1951" s="536"/>
      <c r="AF1951" s="536"/>
      <c r="AG1951" s="536"/>
      <c r="AH1951" s="536"/>
      <c r="AI1951" s="536"/>
      <c r="AJ1951" s="536"/>
      <c r="AK1951" s="509">
        <f t="shared" si="377"/>
        <v>0</v>
      </c>
      <c r="AL1951" s="510">
        <f t="shared" si="375"/>
        <v>0</v>
      </c>
      <c r="AM1951" s="511">
        <f>IF(Tableau6[[#This Row],[N° pièce]]="",0,(Tableau6[[#This Row],[hors TVA]]+(Tableau6[[#This Row],[hors TVA]]*Tableau6[[#This Row],[Taux TVA]])-(Tableau6[[#This Row],[hors TVA]]*Tableau6[[#This Row],[Taux TVA]]*Tableau6[[#This Row],[Régime TVA Récupération:]]))*Tableau6[[#This Row],[Type 1]])</f>
        <v>0</v>
      </c>
      <c r="AN1951" s="511">
        <f>IF(Tableau6[[#This Row],[N° pièce]]="",0,IF($K$2="Pôle",((Tableau6[[#This Row],[hors TVA]]+(Tableau6[[#This Row],[hors TVA]]*Tableau6[[#This Row],[Taux TVA]])-(Tableau6[[#This Row],[hors TVA]]*Tableau6[[#This Row],[Taux TVA]]*Tableau6[[#This Row],[Régime TVA Récupération:]]))*Tableau6[[#This Row],[Type 2]]),0))</f>
        <v>0</v>
      </c>
      <c r="AO1951" s="511">
        <f>Tableau6[[#This Row],[Type 1 ]]+Tableau6[[#This Row],[Type 2 ]]</f>
        <v>0</v>
      </c>
      <c r="AP1951" s="255">
        <f t="shared" si="382"/>
        <v>0</v>
      </c>
      <c r="AQ1951" s="262">
        <f t="shared" si="381"/>
        <v>0</v>
      </c>
      <c r="AR1951" s="605"/>
      <c r="AS1951" s="512"/>
      <c r="AT1951" s="513"/>
      <c r="AU1951" s="513"/>
      <c r="AV1951" s="484" t="s">
        <v>139</v>
      </c>
      <c r="AW1951" s="484"/>
      <c r="AX1951" s="484"/>
      <c r="AY1951" s="484"/>
      <c r="AZ1951" s="484"/>
    </row>
    <row r="1952" spans="1:52" ht="15.75" hidden="1" thickBot="1">
      <c r="A1952" s="544"/>
      <c r="B1952" s="537"/>
      <c r="C1952" s="493"/>
      <c r="D1952" s="493"/>
      <c r="E1952" s="453"/>
      <c r="F1952" s="453"/>
      <c r="G1952" s="453"/>
      <c r="H1952" s="538">
        <v>0.21</v>
      </c>
      <c r="I1952" s="538">
        <v>1</v>
      </c>
      <c r="J1952" s="539"/>
      <c r="K1952" s="540">
        <f t="shared" si="374"/>
        <v>0</v>
      </c>
      <c r="L1952" s="541"/>
      <c r="M1952" s="541"/>
      <c r="N1952" s="514">
        <f t="shared" si="376"/>
        <v>0</v>
      </c>
      <c r="O1952" s="232"/>
      <c r="P1952" s="232"/>
      <c r="Q1952" s="232"/>
      <c r="R1952" s="232"/>
      <c r="S1952" s="232"/>
      <c r="T1952" s="232"/>
      <c r="U1952" s="232"/>
      <c r="V1952" s="232"/>
      <c r="W1952" s="232"/>
      <c r="X1952" s="232"/>
      <c r="Y1952" s="232"/>
      <c r="Z1952" s="232"/>
      <c r="AA1952" s="232"/>
      <c r="AB1952" s="232"/>
      <c r="AC1952" s="232"/>
      <c r="AD1952" s="232"/>
      <c r="AE1952" s="232"/>
      <c r="AF1952" s="232"/>
      <c r="AG1952" s="232"/>
      <c r="AH1952" s="232"/>
      <c r="AI1952" s="232"/>
      <c r="AJ1952" s="232"/>
      <c r="AK1952" s="515">
        <f t="shared" si="377"/>
        <v>0</v>
      </c>
      <c r="AL1952" s="516">
        <f t="shared" si="375"/>
        <v>0</v>
      </c>
      <c r="AM1952" s="542">
        <f>IF(Tableau6[[#This Row],[N° pièce]]="",0,(Tableau6[[#This Row],[hors TVA]]+(Tableau6[[#This Row],[hors TVA]]*Tableau6[[#This Row],[Taux TVA]])-(Tableau6[[#This Row],[hors TVA]]*Tableau6[[#This Row],[Taux TVA]]*Tableau6[[#This Row],[Régime TVA Récupération:]]))*Tableau6[[#This Row],[Type 1]])</f>
        <v>0</v>
      </c>
      <c r="AN1952" s="542">
        <f>IF(Tableau6[[#This Row],[N° pièce]]="",0,IF($K$2="Pôle",((Tableau6[[#This Row],[hors TVA]]+(Tableau6[[#This Row],[hors TVA]]*Tableau6[[#This Row],[Taux TVA]])-(Tableau6[[#This Row],[hors TVA]]*Tableau6[[#This Row],[Taux TVA]]*Tableau6[[#This Row],[Régime TVA Récupération:]]))*Tableau6[[#This Row],[Type 2]]),0))</f>
        <v>0</v>
      </c>
      <c r="AO1952" s="517">
        <f>Tableau6[[#This Row],[Type 1 ]]+Tableau6[[#This Row],[Type 2 ]]</f>
        <v>0</v>
      </c>
      <c r="AP1952" s="255">
        <f t="shared" si="382"/>
        <v>0</v>
      </c>
      <c r="AQ1952" s="609">
        <f>AN1952-AS1952</f>
        <v>0</v>
      </c>
      <c r="AR1952" s="606"/>
      <c r="AS1952" s="518"/>
      <c r="AT1952" s="519"/>
      <c r="AU1952" s="519"/>
      <c r="AV1952" s="484" t="s">
        <v>139</v>
      </c>
      <c r="AW1952" s="484"/>
      <c r="AX1952" s="484"/>
      <c r="AY1952" s="484"/>
      <c r="AZ1952" s="484"/>
    </row>
    <row r="1953" spans="1:52" ht="13.5" thickBot="1">
      <c r="A1953" s="911" t="s">
        <v>249</v>
      </c>
      <c r="B1953" s="911"/>
      <c r="C1953" s="911"/>
      <c r="D1953" s="911"/>
      <c r="E1953" s="911"/>
      <c r="F1953" s="911"/>
      <c r="G1953" s="911"/>
      <c r="H1953" s="911"/>
      <c r="I1953" s="911"/>
      <c r="J1953" s="911"/>
      <c r="K1953" s="911"/>
      <c r="L1953" s="911"/>
      <c r="M1953" s="911"/>
      <c r="N1953" s="911"/>
      <c r="O1953" s="911"/>
      <c r="P1953" s="911"/>
      <c r="Q1953" s="911"/>
      <c r="R1953" s="911"/>
      <c r="S1953" s="911"/>
      <c r="T1953" s="911"/>
      <c r="U1953" s="911"/>
      <c r="V1953" s="911"/>
      <c r="W1953" s="911"/>
      <c r="X1953" s="911"/>
      <c r="Y1953" s="911"/>
      <c r="Z1953" s="911"/>
      <c r="AA1953" s="911"/>
      <c r="AB1953" s="911"/>
      <c r="AC1953" s="911"/>
      <c r="AD1953" s="911"/>
      <c r="AE1953" s="911"/>
      <c r="AF1953" s="911"/>
      <c r="AG1953" s="911"/>
      <c r="AH1953" s="911"/>
      <c r="AI1953" s="911"/>
      <c r="AJ1953" s="911"/>
      <c r="AK1953" s="911"/>
      <c r="AL1953" s="912"/>
      <c r="AM1953" s="268">
        <f t="shared" ref="AM1953:AS1953" si="389">ROUND(SUM(AM1925:AM1952),2)</f>
        <v>0</v>
      </c>
      <c r="AN1953" s="268">
        <f t="shared" si="389"/>
        <v>0</v>
      </c>
      <c r="AO1953" s="269">
        <f t="shared" si="389"/>
        <v>0</v>
      </c>
      <c r="AP1953" s="140">
        <f t="shared" si="389"/>
        <v>0</v>
      </c>
      <c r="AQ1953" s="140">
        <f t="shared" si="389"/>
        <v>0</v>
      </c>
      <c r="AR1953" s="607">
        <f t="shared" si="389"/>
        <v>0</v>
      </c>
      <c r="AS1953" s="602">
        <f t="shared" si="389"/>
        <v>0</v>
      </c>
      <c r="AT1953" s="601"/>
      <c r="AU1953" s="601"/>
      <c r="AV1953" s="487"/>
      <c r="AW1953" s="487"/>
      <c r="AX1953" s="487"/>
      <c r="AY1953" s="487"/>
      <c r="AZ1953" s="487"/>
    </row>
    <row r="1954" spans="1:52">
      <c r="J1954" s="37"/>
      <c r="K1954" s="38"/>
      <c r="L1954" s="38"/>
      <c r="M1954" s="38"/>
      <c r="AN1954" s="913" t="s">
        <v>215</v>
      </c>
      <c r="AO1954" s="913"/>
      <c r="AP1954" s="252">
        <f>AP1953+AR1953</f>
        <v>0</v>
      </c>
      <c r="AQ1954" s="252">
        <f>AQ1953+AS1953</f>
        <v>0</v>
      </c>
      <c r="AV1954" s="487"/>
      <c r="AW1954" s="487"/>
      <c r="AX1954" s="487"/>
      <c r="AY1954" s="487"/>
      <c r="AZ1954" s="487"/>
    </row>
    <row r="1955" spans="1:52" ht="13.5" thickBot="1">
      <c r="J1955" s="37"/>
      <c r="K1955" s="38"/>
      <c r="L1955" s="38"/>
      <c r="M1955" s="38"/>
      <c r="AO1955" s="17"/>
      <c r="AP1955" s="17"/>
      <c r="AQ1955" s="17"/>
      <c r="AV1955" s="487"/>
      <c r="AW1955" s="487"/>
      <c r="AX1955" s="487"/>
      <c r="AY1955" s="487"/>
      <c r="AZ1955" s="487"/>
    </row>
    <row r="1956" spans="1:52" s="31" customFormat="1" ht="19.5" thickBot="1">
      <c r="A1956" s="92" t="s">
        <v>250</v>
      </c>
      <c r="B1956" s="93"/>
      <c r="C1956" s="94"/>
      <c r="D1956" s="94"/>
      <c r="E1956" s="95"/>
      <c r="F1956" s="96"/>
      <c r="G1956" s="96"/>
      <c r="H1956" s="96"/>
      <c r="I1956" s="96"/>
      <c r="J1956" s="95"/>
      <c r="K1956" s="97"/>
      <c r="L1956" s="97"/>
      <c r="M1956" s="97"/>
      <c r="N1956" s="98"/>
      <c r="O1956" s="98"/>
      <c r="P1956" s="98"/>
      <c r="Q1956" s="98"/>
      <c r="R1956" s="98"/>
      <c r="S1956" s="98"/>
      <c r="T1956" s="98"/>
      <c r="U1956" s="98"/>
      <c r="V1956" s="98"/>
      <c r="W1956" s="98"/>
      <c r="X1956" s="98"/>
      <c r="Y1956" s="98"/>
      <c r="Z1956" s="98"/>
      <c r="AA1956" s="98"/>
      <c r="AB1956" s="98"/>
      <c r="AC1956" s="98"/>
      <c r="AD1956" s="98"/>
      <c r="AE1956" s="98"/>
      <c r="AF1956" s="98"/>
      <c r="AG1956" s="98"/>
      <c r="AH1956" s="98"/>
      <c r="AI1956" s="98"/>
      <c r="AJ1956" s="98"/>
      <c r="AK1956" s="98"/>
      <c r="AL1956" s="98"/>
      <c r="AM1956" s="98"/>
      <c r="AN1956" s="98"/>
      <c r="AO1956" s="136">
        <f>ROUND(AO289+AO1016+AO1455+AO1640+AO1910+AO1918+AO1953,2)</f>
        <v>0</v>
      </c>
      <c r="AP1956" s="64">
        <f>ROUND(AP289+AP1016+AP1455+AP1640+AP1910+AP1918+AP1953,2)</f>
        <v>0</v>
      </c>
      <c r="AQ1956" s="64">
        <f>ROUND(AQ289+AQ1016+AQ1455+AQ1640+AQ1910+AQ1918+AQ1953,2)</f>
        <v>0</v>
      </c>
      <c r="AR1956" s="271">
        <f>ROUND(AR289+AR1016+AR1455+AR1640+AR1910+AR1918+AR1953,2)</f>
        <v>0</v>
      </c>
      <c r="AS1956" s="271">
        <f>ROUND(AS289+AS1016+AS1455+AS1640+AS1910+AS1918+AS1953,2)</f>
        <v>0</v>
      </c>
      <c r="AT1956" s="98"/>
      <c r="AU1956" s="98"/>
      <c r="AV1956" s="489"/>
      <c r="AW1956" s="489"/>
      <c r="AX1956" s="489"/>
      <c r="AY1956" s="489"/>
      <c r="AZ1956" s="489"/>
    </row>
    <row r="1959" spans="1:52" ht="25.5" customHeight="1">
      <c r="A1959" s="910" t="s">
        <v>164</v>
      </c>
      <c r="B1959" s="910"/>
      <c r="C1959" s="910"/>
      <c r="D1959" s="910"/>
      <c r="E1959" s="910"/>
      <c r="F1959" s="910"/>
      <c r="G1959" s="910"/>
      <c r="H1959" s="910"/>
      <c r="I1959" s="910"/>
      <c r="J1959" s="910"/>
      <c r="K1959" s="910"/>
      <c r="L1959" s="910"/>
      <c r="M1959" s="910"/>
    </row>
    <row r="1961" spans="1:52" ht="12.75" customHeight="1">
      <c r="C1961" s="908" t="s">
        <v>251</v>
      </c>
      <c r="D1961" s="908"/>
      <c r="E1961" s="908"/>
      <c r="F1961" s="905" t="s">
        <v>252</v>
      </c>
      <c r="G1961" s="906"/>
      <c r="H1961" s="907"/>
      <c r="I1961" s="909" t="s">
        <v>253</v>
      </c>
      <c r="J1961" s="909"/>
      <c r="K1961" s="909"/>
      <c r="L1961" s="17"/>
      <c r="M1961" s="17"/>
      <c r="AM1961" s="34"/>
      <c r="AN1961" s="34"/>
      <c r="AR1961" s="4"/>
      <c r="AS1961" s="4"/>
      <c r="AT1961" s="378"/>
      <c r="AU1961" s="378"/>
      <c r="AY1961" s="4"/>
      <c r="AZ1961" s="4"/>
    </row>
    <row r="1962" spans="1:52">
      <c r="C1962" s="279" t="s">
        <v>183</v>
      </c>
      <c r="D1962" s="279" t="s">
        <v>184</v>
      </c>
      <c r="E1962" s="280" t="s">
        <v>209</v>
      </c>
      <c r="F1962" s="279" t="s">
        <v>183</v>
      </c>
      <c r="G1962" s="279" t="s">
        <v>184</v>
      </c>
      <c r="H1962" s="280" t="s">
        <v>209</v>
      </c>
      <c r="I1962" s="279" t="s">
        <v>183</v>
      </c>
      <c r="J1962" s="279" t="s">
        <v>184</v>
      </c>
      <c r="K1962" s="280" t="s">
        <v>209</v>
      </c>
      <c r="L1962" s="17"/>
      <c r="M1962" s="17"/>
      <c r="AM1962" s="34"/>
      <c r="AN1962" s="34"/>
      <c r="AR1962" s="4"/>
      <c r="AS1962" s="4"/>
      <c r="AT1962" s="378"/>
      <c r="AU1962" s="378"/>
      <c r="AY1962" s="4"/>
      <c r="AZ1962" s="4"/>
    </row>
    <row r="1963" spans="1:52">
      <c r="A1963" s="276" t="s">
        <v>131</v>
      </c>
      <c r="B1963" s="277"/>
      <c r="C1963" s="273">
        <f>AM289</f>
        <v>0</v>
      </c>
      <c r="D1963" s="273">
        <f>AN289</f>
        <v>0</v>
      </c>
      <c r="E1963" s="273">
        <f>AO289</f>
        <v>0</v>
      </c>
      <c r="F1963" s="273">
        <f>AP289</f>
        <v>0</v>
      </c>
      <c r="G1963" s="273">
        <f>AQ289</f>
        <v>0</v>
      </c>
      <c r="H1963" s="274">
        <f t="shared" ref="H1963:H1969" si="390">F1963+G1963</f>
        <v>0</v>
      </c>
      <c r="I1963" s="273">
        <f>AR289</f>
        <v>0</v>
      </c>
      <c r="J1963" s="273">
        <f>AS289</f>
        <v>0</v>
      </c>
      <c r="K1963" s="273">
        <f>SUM(I1963+J1963)</f>
        <v>0</v>
      </c>
      <c r="L1963" s="17"/>
      <c r="M1963" s="17"/>
      <c r="AM1963" s="34"/>
      <c r="AN1963" s="34"/>
      <c r="AR1963" s="4"/>
      <c r="AS1963" s="4"/>
      <c r="AT1963" s="378"/>
      <c r="AU1963" s="378"/>
      <c r="AY1963" s="4"/>
      <c r="AZ1963" s="4"/>
    </row>
    <row r="1964" spans="1:52">
      <c r="A1964" s="276" t="s">
        <v>132</v>
      </c>
      <c r="B1964" s="278"/>
      <c r="C1964" s="273">
        <f>AM1016</f>
        <v>0</v>
      </c>
      <c r="D1964" s="273">
        <f>AN1016</f>
        <v>0</v>
      </c>
      <c r="E1964" s="273">
        <f>AO1016</f>
        <v>0</v>
      </c>
      <c r="F1964" s="273">
        <f>AP1016</f>
        <v>0</v>
      </c>
      <c r="G1964" s="273">
        <f>AQ1016</f>
        <v>0</v>
      </c>
      <c r="H1964" s="274">
        <f t="shared" si="390"/>
        <v>0</v>
      </c>
      <c r="I1964" s="273">
        <f>AR1016</f>
        <v>0</v>
      </c>
      <c r="J1964" s="273">
        <f>AS1016</f>
        <v>0</v>
      </c>
      <c r="K1964" s="273">
        <f>I1964+J1964</f>
        <v>0</v>
      </c>
      <c r="L1964" s="17"/>
      <c r="M1964" s="17"/>
      <c r="AM1964" s="34"/>
      <c r="AN1964" s="34"/>
      <c r="AR1964" s="4"/>
      <c r="AS1964" s="4"/>
      <c r="AT1964" s="378"/>
      <c r="AU1964" s="378"/>
      <c r="AY1964" s="4"/>
      <c r="AZ1964" s="4"/>
    </row>
    <row r="1965" spans="1:52">
      <c r="A1965" s="276" t="s">
        <v>133</v>
      </c>
      <c r="B1965" s="278"/>
      <c r="C1965" s="273">
        <f>AM1455</f>
        <v>0</v>
      </c>
      <c r="D1965" s="273">
        <f>AN1455</f>
        <v>0</v>
      </c>
      <c r="E1965" s="273">
        <f>AO1455</f>
        <v>0</v>
      </c>
      <c r="F1965" s="273">
        <f>AP1455</f>
        <v>0</v>
      </c>
      <c r="G1965" s="273">
        <f>AQ1455</f>
        <v>0</v>
      </c>
      <c r="H1965" s="274">
        <f t="shared" si="390"/>
        <v>0</v>
      </c>
      <c r="I1965" s="273">
        <f>AR1455</f>
        <v>0</v>
      </c>
      <c r="J1965" s="273">
        <f>AS1455</f>
        <v>0</v>
      </c>
      <c r="K1965" s="273">
        <f>SUM(I1965:J1965)</f>
        <v>0</v>
      </c>
      <c r="L1965" s="17"/>
      <c r="M1965" s="17"/>
      <c r="AM1965" s="34"/>
      <c r="AN1965" s="34"/>
      <c r="AR1965" s="4"/>
      <c r="AS1965" s="4"/>
      <c r="AT1965" s="378"/>
      <c r="AU1965" s="378"/>
      <c r="AY1965" s="4"/>
      <c r="AZ1965" s="4"/>
    </row>
    <row r="1966" spans="1:52">
      <c r="A1966" s="276" t="s">
        <v>134</v>
      </c>
      <c r="B1966" s="278"/>
      <c r="C1966" s="273">
        <f>AM1640</f>
        <v>0</v>
      </c>
      <c r="D1966" s="273">
        <f>AN1640</f>
        <v>0</v>
      </c>
      <c r="E1966" s="273">
        <f>AO1640</f>
        <v>0</v>
      </c>
      <c r="F1966" s="273">
        <f>AP1640</f>
        <v>0</v>
      </c>
      <c r="G1966" s="273">
        <f>AQ1640</f>
        <v>0</v>
      </c>
      <c r="H1966" s="274">
        <f t="shared" si="390"/>
        <v>0</v>
      </c>
      <c r="I1966" s="273">
        <f>AR1640</f>
        <v>0</v>
      </c>
      <c r="J1966" s="273">
        <f>AS1640</f>
        <v>0</v>
      </c>
      <c r="K1966" s="273">
        <f>SUM(I1966+J1966)</f>
        <v>0</v>
      </c>
      <c r="L1966" s="17"/>
      <c r="M1966" s="17"/>
      <c r="AM1966" s="34"/>
      <c r="AN1966" s="34"/>
      <c r="AR1966" s="4"/>
      <c r="AS1966" s="4"/>
      <c r="AT1966" s="378"/>
      <c r="AU1966" s="378"/>
      <c r="AY1966" s="4"/>
      <c r="AZ1966" s="4"/>
    </row>
    <row r="1967" spans="1:52">
      <c r="A1967" s="276" t="s">
        <v>135</v>
      </c>
      <c r="B1967" s="278"/>
      <c r="C1967" s="273">
        <f>AM1910</f>
        <v>0</v>
      </c>
      <c r="D1967" s="273">
        <f>AN1910</f>
        <v>0</v>
      </c>
      <c r="E1967" s="273">
        <f>AO1910</f>
        <v>0</v>
      </c>
      <c r="F1967" s="273">
        <f>AP1910</f>
        <v>0</v>
      </c>
      <c r="G1967" s="273">
        <f>AQ1910</f>
        <v>0</v>
      </c>
      <c r="H1967" s="274">
        <f t="shared" si="390"/>
        <v>0</v>
      </c>
      <c r="I1967" s="273">
        <f>AR1910</f>
        <v>0</v>
      </c>
      <c r="J1967" s="273">
        <f>AS1910</f>
        <v>0</v>
      </c>
      <c r="K1967" s="273">
        <f>I1967+J1967</f>
        <v>0</v>
      </c>
      <c r="L1967" s="17"/>
      <c r="M1967" s="17"/>
      <c r="AM1967" s="34"/>
      <c r="AN1967" s="34"/>
      <c r="AR1967" s="4"/>
      <c r="AS1967" s="4"/>
      <c r="AT1967" s="378"/>
      <c r="AU1967" s="378"/>
      <c r="AY1967" s="4"/>
      <c r="AZ1967" s="4"/>
    </row>
    <row r="1968" spans="1:52">
      <c r="A1968" s="276" t="s">
        <v>136</v>
      </c>
      <c r="B1968" s="278"/>
      <c r="C1968" s="273">
        <f>AM1917</f>
        <v>0</v>
      </c>
      <c r="D1968" s="273">
        <f>AN1917</f>
        <v>0</v>
      </c>
      <c r="E1968" s="274">
        <f>AO1917</f>
        <v>0</v>
      </c>
      <c r="F1968" s="273">
        <f>AP1917</f>
        <v>0</v>
      </c>
      <c r="G1968" s="273">
        <f>AQ1917</f>
        <v>0</v>
      </c>
      <c r="H1968" s="274">
        <f t="shared" si="390"/>
        <v>0</v>
      </c>
      <c r="I1968" s="273">
        <f>AR1917</f>
        <v>0</v>
      </c>
      <c r="J1968" s="273">
        <f>AS1917</f>
        <v>0</v>
      </c>
      <c r="K1968" s="273">
        <f>I1968+J1968</f>
        <v>0</v>
      </c>
      <c r="L1968" s="17"/>
      <c r="M1968" s="17"/>
      <c r="AM1968" s="34"/>
      <c r="AN1968" s="34"/>
      <c r="AR1968" s="4"/>
      <c r="AS1968" s="4"/>
      <c r="AT1968" s="378"/>
      <c r="AU1968" s="378"/>
      <c r="AY1968" s="4"/>
      <c r="AZ1968" s="4"/>
    </row>
    <row r="1969" spans="1:52">
      <c r="A1969" s="276" t="s">
        <v>137</v>
      </c>
      <c r="B1969" s="278"/>
      <c r="C1969" s="273">
        <f>AM1953</f>
        <v>0</v>
      </c>
      <c r="D1969" s="273">
        <f t="shared" ref="D1969:G1969" si="391">AN1953</f>
        <v>0</v>
      </c>
      <c r="E1969" s="273">
        <f t="shared" si="391"/>
        <v>0</v>
      </c>
      <c r="F1969" s="273">
        <f t="shared" si="391"/>
        <v>0</v>
      </c>
      <c r="G1969" s="273">
        <f t="shared" si="391"/>
        <v>0</v>
      </c>
      <c r="H1969" s="274">
        <f t="shared" si="390"/>
        <v>0</v>
      </c>
      <c r="I1969" s="273">
        <f>AR1953</f>
        <v>0</v>
      </c>
      <c r="J1969" s="273">
        <f>AS1953</f>
        <v>0</v>
      </c>
      <c r="K1969" s="273">
        <f>I1969+J1969</f>
        <v>0</v>
      </c>
      <c r="L1969" s="17"/>
      <c r="M1969" s="17"/>
      <c r="AM1969" s="34"/>
      <c r="AN1969" s="34"/>
      <c r="AR1969" s="4"/>
      <c r="AS1969" s="4"/>
      <c r="AT1969" s="378"/>
      <c r="AU1969" s="378"/>
      <c r="AY1969" s="4"/>
      <c r="AZ1969" s="4"/>
    </row>
    <row r="1970" spans="1:52" ht="13.5" thickBot="1">
      <c r="A1970" s="272"/>
      <c r="B1970" s="8" t="s">
        <v>209</v>
      </c>
      <c r="C1970" s="610">
        <f>ROUND(SUM(C1963:C1969),2)</f>
        <v>0</v>
      </c>
      <c r="D1970" s="610">
        <f>ROUND(SUM(D1963:D1969),2)</f>
        <v>0</v>
      </c>
      <c r="E1970" s="610">
        <f>ROUND(SUM(E1963:E1969),2)</f>
        <v>0</v>
      </c>
      <c r="F1970" s="610">
        <f t="shared" ref="F1970:K1970" si="392">ROUND(SUM(F1963:F1969),2)</f>
        <v>0</v>
      </c>
      <c r="G1970" s="610">
        <f t="shared" si="392"/>
        <v>0</v>
      </c>
      <c r="H1970" s="275">
        <f t="shared" si="392"/>
        <v>0</v>
      </c>
      <c r="I1970" s="275">
        <f t="shared" si="392"/>
        <v>0</v>
      </c>
      <c r="J1970" s="275">
        <f t="shared" si="392"/>
        <v>0</v>
      </c>
      <c r="K1970" s="275">
        <f t="shared" si="392"/>
        <v>0</v>
      </c>
      <c r="L1970" s="17"/>
      <c r="M1970" s="17"/>
      <c r="AM1970" s="34"/>
      <c r="AN1970" s="34"/>
      <c r="AR1970" s="4"/>
      <c r="AS1970" s="4"/>
      <c r="AT1970" s="378"/>
      <c r="AU1970" s="378"/>
      <c r="AY1970" s="4"/>
      <c r="AZ1970" s="4"/>
    </row>
    <row r="1971" spans="1:52" s="625" customFormat="1" ht="15" customHeight="1" thickBot="1">
      <c r="A1971" s="902" t="s">
        <v>254</v>
      </c>
      <c r="B1971" s="903"/>
      <c r="C1971" s="903"/>
      <c r="D1971" s="903"/>
      <c r="E1971" s="904"/>
      <c r="F1971" s="619">
        <f>F1970*$B$1973</f>
        <v>0</v>
      </c>
      <c r="G1971" s="620">
        <f>IF($K$2="pôle",G1970*50%,G1970*$B$1973)</f>
        <v>0</v>
      </c>
      <c r="H1971" s="621"/>
      <c r="I1971" s="622"/>
      <c r="J1971" s="622"/>
      <c r="K1971" s="622"/>
      <c r="L1971" s="623"/>
      <c r="M1971" s="623"/>
      <c r="N1971" s="623"/>
      <c r="O1971" s="623"/>
      <c r="P1971" s="623"/>
      <c r="Q1971" s="623"/>
      <c r="R1971" s="623"/>
      <c r="S1971" s="623"/>
      <c r="T1971" s="623"/>
      <c r="U1971" s="623"/>
      <c r="V1971" s="623"/>
      <c r="W1971" s="623"/>
      <c r="X1971" s="623"/>
      <c r="Y1971" s="623"/>
      <c r="Z1971" s="623"/>
      <c r="AA1971" s="623"/>
      <c r="AB1971" s="623"/>
      <c r="AC1971" s="623"/>
      <c r="AD1971" s="623"/>
      <c r="AE1971" s="623"/>
      <c r="AF1971" s="623"/>
      <c r="AG1971" s="623"/>
      <c r="AH1971" s="623"/>
      <c r="AI1971" s="623"/>
      <c r="AJ1971" s="623"/>
      <c r="AK1971" s="623"/>
      <c r="AL1971" s="623"/>
      <c r="AM1971" s="624"/>
      <c r="AN1971" s="624"/>
      <c r="AO1971" s="624"/>
      <c r="AP1971" s="624"/>
      <c r="AQ1971" s="624"/>
      <c r="AT1971" s="626"/>
      <c r="AU1971" s="626"/>
      <c r="AV1971" s="626"/>
      <c r="AW1971" s="626"/>
      <c r="AX1971" s="626"/>
    </row>
    <row r="1972" spans="1:52" s="625" customFormat="1" ht="15.75">
      <c r="A1972" s="627"/>
      <c r="B1972" s="628"/>
      <c r="E1972" s="629"/>
      <c r="F1972" s="630"/>
      <c r="G1972" s="630"/>
      <c r="H1972" s="630"/>
      <c r="I1972" s="630"/>
      <c r="J1972" s="629"/>
      <c r="K1972" s="631"/>
      <c r="L1972" s="631"/>
      <c r="M1972" s="631"/>
      <c r="N1972" s="623"/>
      <c r="O1972" s="623"/>
      <c r="P1972" s="623"/>
      <c r="Q1972" s="623"/>
      <c r="R1972" s="623"/>
      <c r="S1972" s="623"/>
      <c r="T1972" s="623"/>
      <c r="U1972" s="623"/>
      <c r="V1972" s="623"/>
      <c r="W1972" s="623"/>
      <c r="X1972" s="623"/>
      <c r="Y1972" s="623"/>
      <c r="Z1972" s="623"/>
      <c r="AA1972" s="623"/>
      <c r="AB1972" s="623"/>
      <c r="AC1972" s="623"/>
      <c r="AD1972" s="623"/>
      <c r="AE1972" s="623"/>
      <c r="AF1972" s="623"/>
      <c r="AG1972" s="623"/>
      <c r="AH1972" s="623"/>
      <c r="AI1972" s="623"/>
      <c r="AJ1972" s="623"/>
      <c r="AK1972" s="623"/>
      <c r="AL1972" s="623"/>
      <c r="AM1972" s="623"/>
      <c r="AN1972" s="623"/>
      <c r="AO1972" s="624"/>
      <c r="AP1972" s="624"/>
      <c r="AQ1972" s="624"/>
      <c r="AR1972" s="624"/>
      <c r="AS1972" s="624"/>
      <c r="AV1972" s="626"/>
      <c r="AW1972" s="626"/>
      <c r="AX1972" s="626"/>
      <c r="AY1972" s="626"/>
      <c r="AZ1972" s="626"/>
    </row>
    <row r="1973" spans="1:52" s="625" customFormat="1" ht="15.75">
      <c r="A1973" s="632" t="s">
        <v>65</v>
      </c>
      <c r="B1973" s="633">
        <f>FICHE!E9</f>
        <v>1</v>
      </c>
      <c r="C1973" s="634" t="str">
        <f>IF($K$2="Pôle",50%,"")</f>
        <v/>
      </c>
      <c r="E1973" s="616"/>
      <c r="F1973" s="616"/>
      <c r="G1973" s="616"/>
      <c r="H1973" s="617"/>
      <c r="I1973" s="74" t="s">
        <v>255</v>
      </c>
      <c r="J1973" s="618">
        <f>IF($K$2="pôle",$F$1971+$G$1971,$F$1971)</f>
        <v>0</v>
      </c>
      <c r="K1973" s="618"/>
      <c r="L1973" s="631"/>
      <c r="M1973" s="631"/>
      <c r="N1973" s="623"/>
      <c r="O1973" s="623"/>
      <c r="P1973" s="623"/>
      <c r="Q1973" s="623"/>
      <c r="R1973" s="623"/>
      <c r="S1973" s="623"/>
      <c r="T1973" s="623"/>
      <c r="U1973" s="623"/>
      <c r="V1973" s="623"/>
      <c r="W1973" s="623"/>
      <c r="X1973" s="623"/>
      <c r="Y1973" s="623"/>
      <c r="Z1973" s="623"/>
      <c r="AA1973" s="623"/>
      <c r="AB1973" s="623"/>
      <c r="AC1973" s="623"/>
      <c r="AD1973" s="623"/>
      <c r="AE1973" s="623"/>
      <c r="AF1973" s="623"/>
      <c r="AG1973" s="623"/>
      <c r="AH1973" s="623"/>
      <c r="AI1973" s="623"/>
      <c r="AJ1973" s="623"/>
      <c r="AK1973" s="623"/>
      <c r="AL1973" s="623"/>
      <c r="AM1973" s="623"/>
      <c r="AN1973" s="623"/>
      <c r="AO1973" s="624"/>
      <c r="AP1973" s="624"/>
      <c r="AQ1973" s="624"/>
      <c r="AR1973" s="624"/>
      <c r="AS1973" s="624"/>
      <c r="AV1973" s="626"/>
      <c r="AW1973" s="626"/>
      <c r="AX1973" s="626"/>
      <c r="AY1973" s="626"/>
      <c r="AZ1973" s="626"/>
    </row>
    <row r="1974" spans="1:52" ht="15" customHeight="1">
      <c r="F1974" s="635"/>
      <c r="G1974" s="587"/>
      <c r="H1974" s="587"/>
      <c r="I1974" s="587" t="str">
        <f>IF($K$2="pôle","Montant plafonné selon l'arrêté","")</f>
        <v/>
      </c>
      <c r="K1974" s="636" t="str">
        <f>IF(AND($K$2="pôle",$F$1971&lt;=150000,$G$1971&lt;=210000),$F$1971+$G$1971,IF($K$2="pôle",MIN($F$1971,150000)+MIN($G$1971,210000),""))</f>
        <v/>
      </c>
    </row>
  </sheetData>
  <sheetProtection algorithmName="SHA-512" hashValue="VjmonjcjF0jWT3gu35enzYe5UcK5WiGy9a+TzdDcvSlzdl0bQqNBi2668bUOHZ/KaWz0YpEpAGODn6BpAfqLXg==" saltValue="2jdhjaL511JW4BteFe3ZRw==" spinCount="100000" sheet="1" formatColumns="0" formatRows="0" autoFilter="0"/>
  <mergeCells count="356">
    <mergeCell ref="H276:J276"/>
    <mergeCell ref="H277:J277"/>
    <mergeCell ref="H124:J124"/>
    <mergeCell ref="H125:J125"/>
    <mergeCell ref="H126:J126"/>
    <mergeCell ref="H127:J127"/>
    <mergeCell ref="H287:J287"/>
    <mergeCell ref="H288:J288"/>
    <mergeCell ref="H279:J279"/>
    <mergeCell ref="H280:J280"/>
    <mergeCell ref="H281:J281"/>
    <mergeCell ref="H282:J282"/>
    <mergeCell ref="H283:J283"/>
    <mergeCell ref="H284:J284"/>
    <mergeCell ref="H267:J267"/>
    <mergeCell ref="H268:J268"/>
    <mergeCell ref="H269:J269"/>
    <mergeCell ref="H270:J270"/>
    <mergeCell ref="H271:J271"/>
    <mergeCell ref="H272:J272"/>
    <mergeCell ref="H273:J273"/>
    <mergeCell ref="H274:J274"/>
    <mergeCell ref="H275:J275"/>
    <mergeCell ref="H285:J285"/>
    <mergeCell ref="H286:J286"/>
    <mergeCell ref="H278:J278"/>
    <mergeCell ref="H164:J164"/>
    <mergeCell ref="H169:J169"/>
    <mergeCell ref="H170:J170"/>
    <mergeCell ref="H171:J171"/>
    <mergeCell ref="H172:J172"/>
    <mergeCell ref="H173:J173"/>
    <mergeCell ref="H175:J175"/>
    <mergeCell ref="H242:J242"/>
    <mergeCell ref="H266:J266"/>
    <mergeCell ref="H222:J222"/>
    <mergeCell ref="H265:J265"/>
    <mergeCell ref="H208:J208"/>
    <mergeCell ref="H209:J209"/>
    <mergeCell ref="H240:J240"/>
    <mergeCell ref="H241:J241"/>
    <mergeCell ref="H210:J210"/>
    <mergeCell ref="H261:J261"/>
    <mergeCell ref="H245:J245"/>
    <mergeCell ref="H246:J246"/>
    <mergeCell ref="H194:J194"/>
    <mergeCell ref="H195:J195"/>
    <mergeCell ref="H196:J196"/>
    <mergeCell ref="H229:J229"/>
    <mergeCell ref="H216:J216"/>
    <mergeCell ref="H203:J203"/>
    <mergeCell ref="H204:J204"/>
    <mergeCell ref="H205:J205"/>
    <mergeCell ref="H206:J206"/>
    <mergeCell ref="H223:J223"/>
    <mergeCell ref="H224:J224"/>
    <mergeCell ref="H225:J225"/>
    <mergeCell ref="H226:J226"/>
    <mergeCell ref="H227:J227"/>
    <mergeCell ref="H212:J212"/>
    <mergeCell ref="H214:J214"/>
    <mergeCell ref="H145:J145"/>
    <mergeCell ref="H253:J253"/>
    <mergeCell ref="H254:J254"/>
    <mergeCell ref="H255:J255"/>
    <mergeCell ref="H256:J256"/>
    <mergeCell ref="H257:J257"/>
    <mergeCell ref="H258:J258"/>
    <mergeCell ref="H252:J252"/>
    <mergeCell ref="H243:J243"/>
    <mergeCell ref="H192:J192"/>
    <mergeCell ref="H193:J193"/>
    <mergeCell ref="H200:J200"/>
    <mergeCell ref="H201:J201"/>
    <mergeCell ref="H244:J244"/>
    <mergeCell ref="H232:J232"/>
    <mergeCell ref="H233:J233"/>
    <mergeCell ref="H234:J234"/>
    <mergeCell ref="H215:J215"/>
    <mergeCell ref="H230:J230"/>
    <mergeCell ref="H231:J231"/>
    <mergeCell ref="H217:J217"/>
    <mergeCell ref="H218:J218"/>
    <mergeCell ref="H219:J219"/>
    <mergeCell ref="H220:J220"/>
    <mergeCell ref="H50:J50"/>
    <mergeCell ref="H51:J51"/>
    <mergeCell ref="H52:J52"/>
    <mergeCell ref="H37:J37"/>
    <mergeCell ref="H38:J38"/>
    <mergeCell ref="H39:J39"/>
    <mergeCell ref="H211:J211"/>
    <mergeCell ref="H235:J235"/>
    <mergeCell ref="H158:J158"/>
    <mergeCell ref="H163:J163"/>
    <mergeCell ref="H160:J160"/>
    <mergeCell ref="H161:J161"/>
    <mergeCell ref="H162:J162"/>
    <mergeCell ref="H144:J144"/>
    <mergeCell ref="H186:J186"/>
    <mergeCell ref="H187:J187"/>
    <mergeCell ref="H188:J188"/>
    <mergeCell ref="H189:J189"/>
    <mergeCell ref="H190:J190"/>
    <mergeCell ref="H191:J191"/>
    <mergeCell ref="H181:J181"/>
    <mergeCell ref="H182:J182"/>
    <mergeCell ref="H183:J183"/>
    <mergeCell ref="H184:J184"/>
    <mergeCell ref="A21:A22"/>
    <mergeCell ref="K3:L3"/>
    <mergeCell ref="C4:F4"/>
    <mergeCell ref="E21:E22"/>
    <mergeCell ref="F21:F22"/>
    <mergeCell ref="G21:J21"/>
    <mergeCell ref="C21:C22"/>
    <mergeCell ref="B15:AT15"/>
    <mergeCell ref="AQ7:AS7"/>
    <mergeCell ref="AQ8:AS8"/>
    <mergeCell ref="AQ4:AS4"/>
    <mergeCell ref="K10:AM11"/>
    <mergeCell ref="D21:D22"/>
    <mergeCell ref="AQ10:AS10"/>
    <mergeCell ref="AQ11:AS11"/>
    <mergeCell ref="A9:A17"/>
    <mergeCell ref="AP21:AT21"/>
    <mergeCell ref="AQ12:AS12"/>
    <mergeCell ref="AQ9:AS9"/>
    <mergeCell ref="B21:B22"/>
    <mergeCell ref="O21:AJ21"/>
    <mergeCell ref="L21:N21"/>
    <mergeCell ref="E10:J11"/>
    <mergeCell ref="B13:AK14"/>
    <mergeCell ref="H49:J49"/>
    <mergeCell ref="H22:J22"/>
    <mergeCell ref="H23:J23"/>
    <mergeCell ref="H24:J24"/>
    <mergeCell ref="H25:J25"/>
    <mergeCell ref="H26:J26"/>
    <mergeCell ref="H27:J27"/>
    <mergeCell ref="H47:J47"/>
    <mergeCell ref="H48:J48"/>
    <mergeCell ref="H32:J32"/>
    <mergeCell ref="H33:J33"/>
    <mergeCell ref="H34:J34"/>
    <mergeCell ref="H35:J35"/>
    <mergeCell ref="H36:J36"/>
    <mergeCell ref="H28:J28"/>
    <mergeCell ref="H29:J29"/>
    <mergeCell ref="H30:J30"/>
    <mergeCell ref="H31:J31"/>
    <mergeCell ref="H40:J40"/>
    <mergeCell ref="K21:K22"/>
    <mergeCell ref="H63:J63"/>
    <mergeCell ref="H64:J64"/>
    <mergeCell ref="H65:J65"/>
    <mergeCell ref="H103:J103"/>
    <mergeCell ref="H98:J98"/>
    <mergeCell ref="H83:J83"/>
    <mergeCell ref="H84:J84"/>
    <mergeCell ref="H85:J85"/>
    <mergeCell ref="H41:J41"/>
    <mergeCell ref="H42:J42"/>
    <mergeCell ref="H43:J43"/>
    <mergeCell ref="H44:J44"/>
    <mergeCell ref="H45:J45"/>
    <mergeCell ref="H62:J62"/>
    <mergeCell ref="H81:J81"/>
    <mergeCell ref="H66:J66"/>
    <mergeCell ref="H67:J67"/>
    <mergeCell ref="H68:J68"/>
    <mergeCell ref="H53:J53"/>
    <mergeCell ref="H54:J54"/>
    <mergeCell ref="H55:J55"/>
    <mergeCell ref="H56:J56"/>
    <mergeCell ref="H57:J57"/>
    <mergeCell ref="H102:J102"/>
    <mergeCell ref="H139:J139"/>
    <mergeCell ref="H104:J104"/>
    <mergeCell ref="H166:J166"/>
    <mergeCell ref="H109:J109"/>
    <mergeCell ref="H105:J105"/>
    <mergeCell ref="H106:J106"/>
    <mergeCell ref="H107:J107"/>
    <mergeCell ref="H46:J46"/>
    <mergeCell ref="H82:J82"/>
    <mergeCell ref="H99:J99"/>
    <mergeCell ref="H78:J78"/>
    <mergeCell ref="H79:J79"/>
    <mergeCell ref="H87:J87"/>
    <mergeCell ref="H86:J86"/>
    <mergeCell ref="H69:J69"/>
    <mergeCell ref="H70:J70"/>
    <mergeCell ref="H80:J80"/>
    <mergeCell ref="H110:J110"/>
    <mergeCell ref="H111:J111"/>
    <mergeCell ref="H108:J108"/>
    <mergeCell ref="H74:J74"/>
    <mergeCell ref="H75:J75"/>
    <mergeCell ref="H76:J76"/>
    <mergeCell ref="H130:J130"/>
    <mergeCell ref="H134:J134"/>
    <mergeCell ref="H135:J135"/>
    <mergeCell ref="H136:J136"/>
    <mergeCell ref="H137:J137"/>
    <mergeCell ref="H138:J138"/>
    <mergeCell ref="H117:J117"/>
    <mergeCell ref="H116:J116"/>
    <mergeCell ref="H88:J88"/>
    <mergeCell ref="H89:J89"/>
    <mergeCell ref="H92:J92"/>
    <mergeCell ref="H129:J129"/>
    <mergeCell ref="H131:J131"/>
    <mergeCell ref="H132:J132"/>
    <mergeCell ref="H133:J133"/>
    <mergeCell ref="H94:J94"/>
    <mergeCell ref="H95:J95"/>
    <mergeCell ref="H96:J96"/>
    <mergeCell ref="H97:J97"/>
    <mergeCell ref="H93:J93"/>
    <mergeCell ref="H119:J119"/>
    <mergeCell ref="H120:J120"/>
    <mergeCell ref="H121:J121"/>
    <mergeCell ref="H122:J122"/>
    <mergeCell ref="A289:AL289"/>
    <mergeCell ref="H262:J262"/>
    <mergeCell ref="H263:J263"/>
    <mergeCell ref="H264:J264"/>
    <mergeCell ref="H260:J260"/>
    <mergeCell ref="H202:J202"/>
    <mergeCell ref="H185:J185"/>
    <mergeCell ref="H167:J167"/>
    <mergeCell ref="H168:J168"/>
    <mergeCell ref="H207:J207"/>
    <mergeCell ref="H221:J221"/>
    <mergeCell ref="H228:J228"/>
    <mergeCell ref="H237:J237"/>
    <mergeCell ref="H238:J238"/>
    <mergeCell ref="H239:J239"/>
    <mergeCell ref="H248:J248"/>
    <mergeCell ref="H249:J249"/>
    <mergeCell ref="H250:J250"/>
    <mergeCell ref="H251:J251"/>
    <mergeCell ref="H247:J247"/>
    <mergeCell ref="H259:J259"/>
    <mergeCell ref="H236:J236"/>
    <mergeCell ref="H178:J178"/>
    <mergeCell ref="H179:J179"/>
    <mergeCell ref="H165:J165"/>
    <mergeCell ref="H213:J213"/>
    <mergeCell ref="H146:J146"/>
    <mergeCell ref="H147:J147"/>
    <mergeCell ref="H148:J148"/>
    <mergeCell ref="H150:J150"/>
    <mergeCell ref="H151:J151"/>
    <mergeCell ref="H174:J174"/>
    <mergeCell ref="H152:J152"/>
    <mergeCell ref="H159:J159"/>
    <mergeCell ref="H153:J153"/>
    <mergeCell ref="H154:J154"/>
    <mergeCell ref="H155:J155"/>
    <mergeCell ref="H180:J180"/>
    <mergeCell ref="H176:J176"/>
    <mergeCell ref="H177:J177"/>
    <mergeCell ref="H197:J197"/>
    <mergeCell ref="H198:J198"/>
    <mergeCell ref="H199:J199"/>
    <mergeCell ref="AN1954:AO1954"/>
    <mergeCell ref="AN1919:AO1919"/>
    <mergeCell ref="A1918:AL1918"/>
    <mergeCell ref="L1923:N1923"/>
    <mergeCell ref="J1923:K1923"/>
    <mergeCell ref="AK1915:AL1916"/>
    <mergeCell ref="B1915:N1916"/>
    <mergeCell ref="AK1917:AL1917"/>
    <mergeCell ref="O294:AJ294"/>
    <mergeCell ref="L1460:N1460"/>
    <mergeCell ref="J1460:K1460"/>
    <mergeCell ref="O1460:AJ1460"/>
    <mergeCell ref="J294:K294"/>
    <mergeCell ref="A1016:AL1016"/>
    <mergeCell ref="O1021:AJ1021"/>
    <mergeCell ref="AN1641:AO1641"/>
    <mergeCell ref="J1021:K1021"/>
    <mergeCell ref="L1021:N1021"/>
    <mergeCell ref="A1971:E1971"/>
    <mergeCell ref="F1961:H1961"/>
    <mergeCell ref="C1961:E1961"/>
    <mergeCell ref="I1961:K1961"/>
    <mergeCell ref="A1959:M1959"/>
    <mergeCell ref="A1953:AL1953"/>
    <mergeCell ref="H72:J72"/>
    <mergeCell ref="H73:J73"/>
    <mergeCell ref="H90:J90"/>
    <mergeCell ref="H128:J128"/>
    <mergeCell ref="H112:J112"/>
    <mergeCell ref="H113:J113"/>
    <mergeCell ref="H114:J114"/>
    <mergeCell ref="H115:J115"/>
    <mergeCell ref="H91:J91"/>
    <mergeCell ref="H100:J100"/>
    <mergeCell ref="H101:J101"/>
    <mergeCell ref="H118:J118"/>
    <mergeCell ref="H77:J77"/>
    <mergeCell ref="H140:J140"/>
    <mergeCell ref="H141:J141"/>
    <mergeCell ref="H142:J142"/>
    <mergeCell ref="H143:J143"/>
    <mergeCell ref="H156:J156"/>
    <mergeCell ref="AU21:AU22"/>
    <mergeCell ref="AN290:AO290"/>
    <mergeCell ref="AN1017:AO1017"/>
    <mergeCell ref="AN1456:AO1456"/>
    <mergeCell ref="AP1021:AT1021"/>
    <mergeCell ref="AM21:AO21"/>
    <mergeCell ref="AM294:AO294"/>
    <mergeCell ref="AP294:AT294"/>
    <mergeCell ref="AM1021:AO1021"/>
    <mergeCell ref="AP1923:AT1923"/>
    <mergeCell ref="AP1915:AT1915"/>
    <mergeCell ref="AP1645:AT1645"/>
    <mergeCell ref="AM1645:AO1645"/>
    <mergeCell ref="AM1923:AO1923"/>
    <mergeCell ref="O1923:AJ1923"/>
    <mergeCell ref="A1917:M1917"/>
    <mergeCell ref="A1915:A1916"/>
    <mergeCell ref="J1645:K1645"/>
    <mergeCell ref="L1645:N1645"/>
    <mergeCell ref="A1645:G1645"/>
    <mergeCell ref="A1923:G1923"/>
    <mergeCell ref="A1910:AL1910"/>
    <mergeCell ref="AM1915:AO1915"/>
    <mergeCell ref="A293:N293"/>
    <mergeCell ref="A1020:N1020"/>
    <mergeCell ref="A1459:N1459"/>
    <mergeCell ref="A1644:N1644"/>
    <mergeCell ref="A1922:N1922"/>
    <mergeCell ref="A20:N20"/>
    <mergeCell ref="AP1460:AT1460"/>
    <mergeCell ref="AM1460:AO1460"/>
    <mergeCell ref="A1640:AL1640"/>
    <mergeCell ref="O1645:AK1645"/>
    <mergeCell ref="AN1911:AO1911"/>
    <mergeCell ref="L294:N294"/>
    <mergeCell ref="A294:G294"/>
    <mergeCell ref="A1021:G1021"/>
    <mergeCell ref="A1460:G1460"/>
    <mergeCell ref="A1455:AL1455"/>
    <mergeCell ref="H58:J58"/>
    <mergeCell ref="H59:J59"/>
    <mergeCell ref="H60:J60"/>
    <mergeCell ref="H61:J61"/>
    <mergeCell ref="H123:J123"/>
    <mergeCell ref="H71:J71"/>
    <mergeCell ref="H157:J157"/>
    <mergeCell ref="H149:J149"/>
  </mergeCells>
  <phoneticPr fontId="20" type="noConversion"/>
  <conditionalFormatting sqref="C1973">
    <cfRule type="expression" dxfId="37" priority="5">
      <formula>IF($K$2="Pôle",TRUE,FALSE)</formula>
    </cfRule>
  </conditionalFormatting>
  <conditionalFormatting sqref="G1971">
    <cfRule type="expression" dxfId="36" priority="3">
      <formula>IF($K$2="Pôle",TRUE,FALSE)</formula>
    </cfRule>
  </conditionalFormatting>
  <conditionalFormatting sqref="J1974:K1974">
    <cfRule type="expression" dxfId="35" priority="2">
      <formula>IF($K$2="Pôle",TRUE,FALSE)</formula>
    </cfRule>
  </conditionalFormatting>
  <conditionalFormatting sqref="M23:M288">
    <cfRule type="expression" dxfId="34" priority="1365">
      <formula>IF($K$2&lt;&gt;"Pôle",TRUE,FALSE)</formula>
    </cfRule>
  </conditionalFormatting>
  <conditionalFormatting sqref="M296:M1016">
    <cfRule type="expression" dxfId="33" priority="759" stopIfTrue="1">
      <formula>IF($K$2&lt;&gt;"Pôle",TRUE,FALSE)</formula>
    </cfRule>
  </conditionalFormatting>
  <conditionalFormatting sqref="M1023:M1454">
    <cfRule type="expression" dxfId="32" priority="1">
      <formula>IF($K$2&lt;&gt;"Pôle",TRUE,FALSE)</formula>
    </cfRule>
  </conditionalFormatting>
  <conditionalFormatting sqref="M1462:M1639 M1647:M1909 M1925:M1952">
    <cfRule type="expression" dxfId="31" priority="1067">
      <formula>IF($K$2&lt;&gt;"Pôle",TRUE,FALSE)</formula>
    </cfRule>
  </conditionalFormatting>
  <conditionalFormatting sqref="N23:N288 AL23:AL288">
    <cfRule type="cellIs" dxfId="30" priority="765" operator="greaterThan">
      <formula>1</formula>
    </cfRule>
  </conditionalFormatting>
  <conditionalFormatting sqref="N296:N1015">
    <cfRule type="cellIs" dxfId="29" priority="31" operator="greaterThan">
      <formula>1</formula>
    </cfRule>
  </conditionalFormatting>
  <conditionalFormatting sqref="N1023:N1454">
    <cfRule type="cellIs" dxfId="28" priority="766" operator="greaterThan">
      <formula>1</formula>
    </cfRule>
  </conditionalFormatting>
  <conditionalFormatting sqref="N1473:N1639">
    <cfRule type="cellIs" dxfId="27" priority="762" operator="greaterThan">
      <formula>1</formula>
    </cfRule>
  </conditionalFormatting>
  <conditionalFormatting sqref="N1647:N1909">
    <cfRule type="cellIs" dxfId="26" priority="761" operator="greaterThan">
      <formula>1</formula>
    </cfRule>
  </conditionalFormatting>
  <conditionalFormatting sqref="N1925:N1952">
    <cfRule type="cellIs" dxfId="25" priority="760" operator="greaterThan">
      <formula>1</formula>
    </cfRule>
  </conditionalFormatting>
  <conditionalFormatting sqref="O23:AJ288">
    <cfRule type="cellIs" dxfId="24" priority="21" operator="equal">
      <formula>0</formula>
    </cfRule>
  </conditionalFormatting>
  <conditionalFormatting sqref="O296:AJ1015">
    <cfRule type="cellIs" dxfId="23" priority="22" operator="equal">
      <formula>0</formula>
    </cfRule>
  </conditionalFormatting>
  <conditionalFormatting sqref="AL296:AL1015">
    <cfRule type="cellIs" dxfId="22" priority="30" operator="greaterThan">
      <formula>1</formula>
    </cfRule>
  </conditionalFormatting>
  <conditionalFormatting sqref="AL1023:AL1454">
    <cfRule type="cellIs" dxfId="21" priority="1724" operator="greaterThan">
      <formula>1</formula>
    </cfRule>
  </conditionalFormatting>
  <conditionalFormatting sqref="AL1462:AL1639">
    <cfRule type="cellIs" dxfId="20" priority="1723" operator="greaterThan">
      <formula>1</formula>
    </cfRule>
  </conditionalFormatting>
  <conditionalFormatting sqref="AL1647:AL1909">
    <cfRule type="cellIs" dxfId="19" priority="1722" operator="greaterThan">
      <formula>1</formula>
    </cfRule>
  </conditionalFormatting>
  <conditionalFormatting sqref="AL1925:AL1952">
    <cfRule type="cellIs" dxfId="18" priority="1720" operator="greaterThan">
      <formula>1</formula>
    </cfRule>
  </conditionalFormatting>
  <conditionalFormatting sqref="AN23:AN289">
    <cfRule type="expression" dxfId="17" priority="757">
      <formula>IF($K$2&lt;&gt;"Pôle",TRUE,FALSE)</formula>
    </cfRule>
  </conditionalFormatting>
  <conditionalFormatting sqref="AN296:AN1016">
    <cfRule type="expression" dxfId="16" priority="1354">
      <formula>IF($K$2&lt;&gt;"Pôle",TRUE,FALSE)</formula>
    </cfRule>
  </conditionalFormatting>
  <conditionalFormatting sqref="AN1023:AN1454">
    <cfRule type="expression" dxfId="15" priority="32">
      <formula>IF($K$2&lt;&gt;"Pôle",TRUE,FALSE)</formula>
    </cfRule>
  </conditionalFormatting>
  <conditionalFormatting sqref="AN1462:AN1640">
    <cfRule type="expression" dxfId="14" priority="1081">
      <formula>IF($K$2&lt;&gt;"Pôle",TRUE,FALSE)</formula>
    </cfRule>
  </conditionalFormatting>
  <conditionalFormatting sqref="AN1647:AN1910">
    <cfRule type="expression" dxfId="13" priority="768">
      <formula>IF($K$2&lt;&gt;"Pôle",TRUE,FALSE)</formula>
    </cfRule>
  </conditionalFormatting>
  <conditionalFormatting sqref="AN1917">
    <cfRule type="expression" dxfId="12" priority="28">
      <formula>IF($K$2&lt;&gt;"Pôle",TRUE,FALSE)</formula>
    </cfRule>
  </conditionalFormatting>
  <conditionalFormatting sqref="AN1925:AN1953">
    <cfRule type="expression" dxfId="11" priority="1070">
      <formula>IF($K$2&lt;&gt;"Pôle",TRUE,FALSE)</formula>
    </cfRule>
  </conditionalFormatting>
  <conditionalFormatting sqref="AQ23:AQ288 AQ296:AQ1015 AQ1023:AQ1454 AQ1462:AQ1639 AQ1647:AQ1909 AQ1925:AQ1952">
    <cfRule type="expression" dxfId="10" priority="1063">
      <formula>IF($K$2&lt;&gt;"Pôle",TRUE,FALSE)</formula>
    </cfRule>
  </conditionalFormatting>
  <conditionalFormatting sqref="AQ289 AQ1016 AQ1455 AQ1640 AQ1910 AQ1918 AQ1953">
    <cfRule type="expression" dxfId="9" priority="1352">
      <formula>IF($K$2&lt;&gt;"Pôle",TRUE,FALSE)</formula>
    </cfRule>
  </conditionalFormatting>
  <conditionalFormatting sqref="AS23:AS289 AS296:AS1016 AS1023:AS1455 AS1462:AS1640 AS1647:AS1910 AS1917:AS1918 AS1925:AS1953">
    <cfRule type="expression" dxfId="8" priority="769">
      <formula>IF($K$2&lt;&gt;"Pôle",TRUE,FALSE)</formula>
    </cfRule>
  </conditionalFormatting>
  <dataValidations yWindow="466" count="9">
    <dataValidation type="whole" operator="greaterThanOrEqual" allowBlank="1" showInputMessage="1" showErrorMessage="1" errorTitle="Donnée supérieure à 0,00€" error="Merci de n'entrer que des valeures positives" sqref="G23:G67" xr:uid="{55A5B87C-386E-4A12-9E1C-1CDCB8A8D2FE}">
      <formula1>0</formula1>
    </dataValidation>
    <dataValidation allowBlank="1" showInputMessage="1" showErrorMessage="1" promptTitle="ATTENTION" prompt="Le numéro de pièce est obligatoire et est identique au nom du document correspondant. Chaque ligne est justifiée par un document séparé (Pas de regroupement de pièces). La première lettre est celle de la rubrique. Exemples:_x000a_A1_x000a_A1_NomPrénom" sqref="A23:A58" xr:uid="{EE6C5E27-8C34-4897-A868-5C89F6E1F33E}"/>
    <dataValidation allowBlank="1" showInputMessage="1" promptTitle="ATTENTION" sqref="A318" xr:uid="{2D361985-A2E6-421B-9549-D8018A67A8D3}"/>
    <dataValidation allowBlank="1" showInputMessage="1" showErrorMessage="1" promptTitle="Uniquement honoraires" prompt="Le numéro de pièce est obligatoire et est identique au nom du document correspondant. Chaque ligne est justifiée par un document séparé (pas de regroupement de pièces). La première lettre est celle de la catégorie. Exemple: B1_Fournisseur" sqref="A296:A312" xr:uid="{A0112EEC-0A83-493A-BA77-1712F113EE14}"/>
    <dataValidation allowBlank="1" showInputMessage="1" showErrorMessage="1" prompt="Utilisez une ligne par taux de TVA et indiquez le montant correspondant au taux. _x000a_Le numéro de pièce est obligatoire et est identique au nom du document correspondant." sqref="A1023" xr:uid="{8328AA0F-AFCC-4E26-AB72-C7043171A2F8}"/>
    <dataValidation allowBlank="1" showInputMessage="1" showErrorMessage="1" promptTitle="ATTENTION" prompt="Le numéro de pièce est obligatoire et est identique au nom du document correspondant. Chaque ligne est justifiée par un document séparé (Pas de regroupement de pièces). La première lettre est celle de la rubrique. Exemples: E1 ou E1_Fournisseur" sqref="A1647:A1666" xr:uid="{A016674D-2118-4255-8E8B-767711D7A7F0}"/>
    <dataValidation allowBlank="1" showInputMessage="1" showErrorMessage="1" promptTitle="Numéro de pièce obligatoire" prompt="Le numéro de pièce est obligatoire et est identique au nom du document correspondant. Chaque ligne est justifiée par un document séparé (Pas de regroupement de pièces). La première lettre est celle de la rubrique. Exemples: C1 ou C1_Fournisseur" sqref="A1024:A1027" xr:uid="{89D1DFAA-9E7C-4C43-9270-F62AA43F2A4E}"/>
    <dataValidation allowBlank="1" showInputMessage="1" showErrorMessage="1" promptTitle="Numéro de pièce obligatoire" sqref="A1482" xr:uid="{209973C4-7B47-4458-AC66-1FA9C19C249C}"/>
    <dataValidation allowBlank="1" showInputMessage="1" showErrorMessage="1" promptTitle="Numéro de pièce obligatoire" prompt="Le numéro de pièce est obligatoire et est identique au nom du document correspondant. Chaque ligne est justifiée par un document séparé (Pas de regroupement de pièces). La première lettre est celle de la rubrique. Exemples: D1 ou D1_Fournisseur" sqref="A1473:A1481" xr:uid="{533BBAF7-A2B9-4487-AFAB-EC0E39FA91C8}"/>
  </dataValidations>
  <hyperlinks>
    <hyperlink ref="AQ7:AS7" location="'1B Tableau financier'!A1019" display="Aller à la rubrique C Comm' et actions" xr:uid="{260FDE5C-7FCE-4D41-82F0-583AD02C1B5A}"/>
    <hyperlink ref="AQ11:AS11" location="'1B Tableau financier'!A1921" display="Aller à la rubrique G Investissements" xr:uid="{9F4989E7-E1DA-4092-91ED-CF08DE3707A2}"/>
    <hyperlink ref="AQ10:AS10" location="'1B Tableau financier'!A1913" display="Aller à la rubrique F Forfaits" xr:uid="{88051294-E237-48CE-8A16-04FC01D717CF}"/>
    <hyperlink ref="AQ9:AS9" location="'1B Tableau financier'!A1643" display="Aller à la rubrique E Petit matériel informatique" xr:uid="{EA1B4AD0-A038-475A-8449-2F4FD7AED571}"/>
    <hyperlink ref="AQ8:AS8" location="'1B Tableau financier'!A1458" display="Aller à la rubrique D Frais de déplacement" xr:uid="{6BF5021A-0F43-4124-B33E-297C5AC190F8}"/>
    <hyperlink ref="AQ12:AS12" location="'1B Tableau financier'!A1960" display="Aller au tableau récapitulatif" xr:uid="{198169C1-EDC7-410E-BF60-D95AE70C496E}"/>
    <hyperlink ref="K10:AM11" r:id="rId1" display="Ce tableau est à déposer sur Mon Espace avec les pièces justificatives." xr:uid="{719CF52C-FF79-40E9-83B8-2E78046D801D}"/>
    <hyperlink ref="AQ5" location="'1B Tableau financier'!A1528" display="Aller à la rubrique C Comm' et actions" xr:uid="{7FFE87B3-2547-4438-BECF-88D502B231DC}"/>
    <hyperlink ref="AQ6:AR6" location="'1B Tableau financier'!A2472" display="Aller à la rubrique G Investissements" xr:uid="{2195123E-1704-439B-A67A-B3E97A1C9527}"/>
    <hyperlink ref="AQ6" location="'1B Tableau financier'!A292" display="Aller à la rubrique B prestations récurrentes" xr:uid="{AD44F5D8-6B9C-4048-A1CA-9257FD5DCDF1}"/>
  </hyperlinks>
  <printOptions horizontalCentered="1"/>
  <pageMargins left="0.23622047244094491" right="0.23622047244094491" top="0.15748031496062992" bottom="0.15748031496062992" header="0.11811023622047245" footer="0.11811023622047245"/>
  <pageSetup paperSize="9" scale="29" fitToHeight="0" orientation="landscape" r:id="rId2"/>
  <headerFooter>
    <oddFooter>&amp;LSPW EER/DCI/DRE/Reporting/version du 31-01-2024/Tableau 1B - Tableau financier&amp;RPage &amp;"-,Gras"&amp;P&amp;"-,Normal" sur &amp;"-,Gras"&amp;N</oddFooter>
  </headerFooter>
  <rowBreaks count="5" manualBreakCount="5">
    <brk id="38" max="18" man="1"/>
    <brk id="1018" max="18" man="1"/>
    <brk id="1457" max="16383" man="1"/>
    <brk id="1912" max="18" man="1"/>
    <brk id="1920" max="18" man="1"/>
  </rowBreaks>
  <drawing r:id="rId3"/>
  <tableParts count="5">
    <tablePart r:id="rId4"/>
    <tablePart r:id="rId5"/>
    <tablePart r:id="rId6"/>
    <tablePart r:id="rId7"/>
    <tablePart r:id="rId8"/>
  </tableParts>
  <extLst>
    <ext xmlns:x14="http://schemas.microsoft.com/office/spreadsheetml/2009/9/main" uri="{CCE6A557-97BC-4b89-ADB6-D9C93CAAB3DF}">
      <x14:dataValidations xmlns:xm="http://schemas.microsoft.com/office/excel/2006/main" yWindow="466" count="1">
        <x14:dataValidation type="list" allowBlank="1" showInputMessage="1" showErrorMessage="1" xr:uid="{75FBB312-51C2-4CAF-8D09-0C3B74F7D019}">
          <x14:formula1>
            <xm:f>'1C TSpersonnel'!$G$12:$R$12</xm:f>
          </x14:formula1>
          <xm:sqref>F1023:F1048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FB7B26-5594-4C44-A236-D03DF872EF20}">
  <sheetPr>
    <tabColor rgb="FFFFFF00"/>
  </sheetPr>
  <dimension ref="A1:AR733"/>
  <sheetViews>
    <sheetView zoomScale="90" zoomScaleNormal="90" zoomScaleSheetLayoutView="98" workbookViewId="0">
      <selection activeCell="A13" sqref="A13"/>
    </sheetView>
  </sheetViews>
  <sheetFormatPr baseColWidth="10" defaultColWidth="11.42578125" defaultRowHeight="15" outlineLevelCol="1"/>
  <cols>
    <col min="1" max="1" width="20.85546875" customWidth="1"/>
    <col min="2" max="2" width="20.7109375" customWidth="1"/>
    <col min="3" max="3" width="31.42578125" customWidth="1"/>
    <col min="4" max="4" width="16.28515625" customWidth="1"/>
    <col min="5" max="5" width="17.85546875" customWidth="1"/>
    <col min="6" max="6" width="13.28515625" customWidth="1"/>
    <col min="7" max="18" width="12.85546875" customWidth="1"/>
    <col min="19" max="19" width="15.42578125" customWidth="1"/>
    <col min="20" max="20" width="11.5703125" customWidth="1"/>
    <col min="21" max="42" width="14.85546875" customWidth="1" outlineLevel="1"/>
    <col min="43" max="43" width="14.7109375" customWidth="1"/>
    <col min="44" max="44" width="13.28515625" customWidth="1"/>
  </cols>
  <sheetData>
    <row r="1" spans="1:44" s="41" customFormat="1" ht="18.75" customHeight="1">
      <c r="E1" s="42"/>
      <c r="F1" s="66" t="str">
        <f>'1B Tableau financier'!G1</f>
        <v>Bénéficiaire :</v>
      </c>
      <c r="G1" s="49"/>
      <c r="H1" s="73" t="str">
        <f>'1B Tableau financier'!K1</f>
        <v/>
      </c>
      <c r="I1" s="66"/>
      <c r="J1" s="66"/>
      <c r="K1" s="66"/>
      <c r="L1" s="66"/>
      <c r="M1" s="66"/>
      <c r="N1" s="66"/>
      <c r="O1" s="66"/>
      <c r="P1" s="66"/>
      <c r="Q1" s="66"/>
      <c r="R1" s="66"/>
      <c r="S1" s="66"/>
      <c r="T1" s="395" t="s">
        <v>256</v>
      </c>
      <c r="U1" s="66"/>
      <c r="V1" s="66"/>
      <c r="Y1" s="172" t="s">
        <v>257</v>
      </c>
    </row>
    <row r="2" spans="1:44" s="41" customFormat="1" ht="18.75" customHeight="1">
      <c r="E2" s="42"/>
      <c r="F2" s="66" t="str">
        <f>'1B Tableau financier'!G3</f>
        <v>N° BCE :</v>
      </c>
      <c r="G2" s="49"/>
      <c r="H2" s="73" t="str">
        <f>'1B Tableau financier'!K3</f>
        <v/>
      </c>
      <c r="I2" s="66"/>
      <c r="J2" s="66"/>
      <c r="K2" s="66"/>
      <c r="L2" s="66"/>
      <c r="M2" s="66"/>
      <c r="N2" s="66"/>
      <c r="O2" s="66"/>
      <c r="P2" s="66"/>
      <c r="Q2" s="66"/>
      <c r="R2" s="66"/>
      <c r="S2" s="66"/>
      <c r="T2" s="395" t="s">
        <v>258</v>
      </c>
      <c r="U2" s="66"/>
      <c r="V2" s="66"/>
      <c r="Y2" s="172" t="s">
        <v>259</v>
      </c>
    </row>
    <row r="3" spans="1:44" s="41" customFormat="1" ht="18.75" customHeight="1">
      <c r="C3" s="1032" t="s">
        <v>260</v>
      </c>
      <c r="F3" s="66" t="str">
        <f>'1B Tableau financier'!G4</f>
        <v>Réf. Dossier (= SUBV 1):</v>
      </c>
      <c r="G3" s="49"/>
      <c r="H3" s="73" t="str">
        <f>'1B Tableau financier'!K4</f>
        <v/>
      </c>
      <c r="I3" s="66"/>
      <c r="J3" s="66"/>
      <c r="K3" s="66"/>
      <c r="L3" s="66"/>
      <c r="M3" s="66"/>
      <c r="N3" s="66"/>
      <c r="O3" s="66"/>
      <c r="P3" s="66"/>
      <c r="Q3" s="66"/>
      <c r="R3" s="66"/>
      <c r="S3" s="66"/>
      <c r="T3" s="66"/>
      <c r="U3" s="66"/>
      <c r="V3" s="66"/>
    </row>
    <row r="4" spans="1:44" s="39" customFormat="1" ht="18.75" customHeight="1">
      <c r="C4" s="1032"/>
      <c r="E4" s="394"/>
      <c r="F4" s="23" t="s">
        <v>148</v>
      </c>
      <c r="G4" s="69"/>
      <c r="H4" s="18" t="s">
        <v>80</v>
      </c>
      <c r="I4" s="70" t="str">
        <f>'1B Tableau financier'!K5</f>
        <v/>
      </c>
      <c r="J4" s="18" t="s">
        <v>81</v>
      </c>
      <c r="K4" s="70" t="str">
        <f>'1B Tableau financier'!M5</f>
        <v/>
      </c>
    </row>
    <row r="5" spans="1:44" s="39" customFormat="1" ht="18.75" customHeight="1">
      <c r="E5" s="83"/>
      <c r="F5" s="23"/>
      <c r="G5" s="69"/>
      <c r="H5" s="18"/>
      <c r="I5" s="76"/>
      <c r="J5" s="18"/>
      <c r="K5" s="76"/>
    </row>
    <row r="6" spans="1:44" s="39" customFormat="1" ht="7.9" customHeight="1">
      <c r="E6" s="83"/>
      <c r="F6" s="23"/>
      <c r="G6" s="69"/>
      <c r="H6" s="18"/>
      <c r="I6" s="76"/>
      <c r="J6" s="18"/>
      <c r="K6" s="76"/>
    </row>
    <row r="7" spans="1:44" ht="15.75" thickBot="1"/>
    <row r="8" spans="1:44" ht="15.75" thickBot="1">
      <c r="A8" s="1033" t="s">
        <v>261</v>
      </c>
      <c r="B8" s="1034"/>
      <c r="C8" s="1034"/>
      <c r="D8" s="1034"/>
      <c r="E8" s="1034"/>
      <c r="F8" s="1034"/>
      <c r="G8" s="1034"/>
      <c r="H8" s="1034"/>
      <c r="I8" s="1034"/>
      <c r="J8" s="1034"/>
      <c r="K8" s="1034"/>
      <c r="L8" s="1034"/>
      <c r="M8" s="1034"/>
      <c r="N8" s="1034"/>
      <c r="O8" s="1034"/>
      <c r="P8" s="1034"/>
      <c r="Q8" s="1034"/>
      <c r="R8" s="1034"/>
      <c r="S8" s="1034"/>
      <c r="T8" s="1034"/>
      <c r="U8" s="1034"/>
      <c r="V8" s="1034"/>
      <c r="W8" s="1034"/>
      <c r="X8" s="1034"/>
      <c r="Y8" s="1034"/>
      <c r="Z8" s="1034"/>
      <c r="AA8" s="1034"/>
      <c r="AB8" s="1034"/>
      <c r="AC8" s="1034"/>
      <c r="AD8" s="1034"/>
      <c r="AE8" s="1034"/>
      <c r="AF8" s="1034"/>
      <c r="AG8" s="1034"/>
      <c r="AH8" s="1034"/>
      <c r="AI8" s="1034"/>
      <c r="AJ8" s="1034"/>
      <c r="AK8" s="1034"/>
      <c r="AL8" s="1034"/>
      <c r="AM8" s="1034"/>
      <c r="AN8" s="1034"/>
      <c r="AO8" s="1034"/>
      <c r="AP8" s="1034"/>
      <c r="AQ8" s="1034"/>
      <c r="AR8" s="1035"/>
    </row>
    <row r="9" spans="1:44" ht="15.75" thickBot="1"/>
    <row r="10" spans="1:44" ht="45.75" customHeight="1">
      <c r="A10" s="1036" t="s">
        <v>399</v>
      </c>
      <c r="B10" s="1037"/>
      <c r="C10" s="1037"/>
      <c r="D10" s="1037"/>
      <c r="E10" s="1037"/>
      <c r="F10" s="1038"/>
      <c r="G10" s="1042" t="s">
        <v>262</v>
      </c>
      <c r="H10" s="1043"/>
      <c r="I10" s="1043"/>
      <c r="J10" s="1043"/>
      <c r="K10" s="1043"/>
      <c r="L10" s="1043"/>
      <c r="M10" s="1043"/>
      <c r="N10" s="1044"/>
      <c r="O10" s="1044"/>
      <c r="P10" s="1044"/>
      <c r="Q10" s="1044"/>
      <c r="R10" s="1044"/>
      <c r="S10" s="441"/>
      <c r="T10" s="1045"/>
      <c r="U10" s="1047" t="s">
        <v>208</v>
      </c>
      <c r="V10" s="1048"/>
      <c r="W10" s="1048"/>
      <c r="X10" s="1048"/>
      <c r="Y10" s="1048"/>
      <c r="Z10" s="1048"/>
      <c r="AA10" s="1048"/>
      <c r="AB10" s="1048"/>
      <c r="AC10" s="1048"/>
      <c r="AD10" s="1048"/>
      <c r="AE10" s="1048"/>
      <c r="AF10" s="1048"/>
      <c r="AG10" s="1048"/>
      <c r="AH10" s="1048"/>
      <c r="AI10" s="1048"/>
      <c r="AJ10" s="1048"/>
      <c r="AK10" s="1048"/>
      <c r="AL10" s="1048"/>
      <c r="AM10" s="1048"/>
      <c r="AN10" s="1048"/>
      <c r="AO10" s="1048"/>
      <c r="AP10" s="1049"/>
      <c r="AQ10" s="1050"/>
      <c r="AR10" s="1052"/>
    </row>
    <row r="11" spans="1:44" ht="15.75" customHeight="1" thickBot="1">
      <c r="A11" s="1039"/>
      <c r="B11" s="1040"/>
      <c r="C11" s="1040"/>
      <c r="D11" s="1040"/>
      <c r="E11" s="1040"/>
      <c r="F11" s="1041"/>
      <c r="G11" s="432" t="str">
        <f>IF('1B Tableau financier'!$K$2="pôle","Type 1","Action 1")</f>
        <v>Action 1</v>
      </c>
      <c r="H11" s="432" t="str">
        <f>IF('1B Tableau financier'!$K$2="pôle","Type 1","Action 2")</f>
        <v>Action 2</v>
      </c>
      <c r="I11" s="432" t="str">
        <f>IF('1B Tableau financier'!$K$2="pôle","Type 1","Action 3")</f>
        <v>Action 3</v>
      </c>
      <c r="J11" s="432" t="str">
        <f>IF('1B Tableau financier'!$K$2="pôle","Type 1","Action 4")</f>
        <v>Action 4</v>
      </c>
      <c r="K11" s="432" t="str">
        <f>IF('1B Tableau financier'!$K$2="pôle","Type 2","Action 5")</f>
        <v>Action 5</v>
      </c>
      <c r="L11" s="432" t="str">
        <f>IF('1B Tableau financier'!$K$2="pôle","Type 2","Action 6")</f>
        <v>Action 6</v>
      </c>
      <c r="M11" s="432" t="str">
        <f>IF('1B Tableau financier'!$K$2="pôle","Type 2","Action 7")</f>
        <v>Action 7</v>
      </c>
      <c r="N11" s="432" t="str">
        <f>IF('1B Tableau financier'!$K$2="pôle","Type 1","Action 8")</f>
        <v>Action 8</v>
      </c>
      <c r="O11" s="432" t="str">
        <f>IF('1B Tableau financier'!$K$2="pôle","","Action 9")</f>
        <v>Action 9</v>
      </c>
      <c r="P11" s="432" t="str">
        <f>IF('1B Tableau financier'!$K$2="pôle","","Action 10")</f>
        <v>Action 10</v>
      </c>
      <c r="Q11" s="432" t="str">
        <f>IF('1B Tableau financier'!$K$2="pôle","","Action 11")</f>
        <v>Action 11</v>
      </c>
      <c r="R11" s="432" t="str">
        <f>IF('1B Tableau financier'!$K$2="pôle","","Action 12")</f>
        <v>Action 12</v>
      </c>
      <c r="S11" s="442"/>
      <c r="T11" s="1046"/>
      <c r="U11" s="431" t="s">
        <v>263</v>
      </c>
      <c r="V11" s="389" t="s">
        <v>264</v>
      </c>
      <c r="W11" s="389" t="s">
        <v>265</v>
      </c>
      <c r="X11" s="389" t="s">
        <v>266</v>
      </c>
      <c r="Y11" s="389" t="s">
        <v>267</v>
      </c>
      <c r="Z11" s="389" t="s">
        <v>268</v>
      </c>
      <c r="AA11" s="389" t="s">
        <v>269</v>
      </c>
      <c r="AB11" s="389" t="s">
        <v>270</v>
      </c>
      <c r="AC11" s="389" t="s">
        <v>271</v>
      </c>
      <c r="AD11" s="389" t="s">
        <v>272</v>
      </c>
      <c r="AE11" s="389" t="s">
        <v>273</v>
      </c>
      <c r="AF11" s="389" t="s">
        <v>274</v>
      </c>
      <c r="AG11" s="389" t="s">
        <v>275</v>
      </c>
      <c r="AH11" s="389" t="s">
        <v>276</v>
      </c>
      <c r="AI11" s="389" t="s">
        <v>277</v>
      </c>
      <c r="AJ11" s="389" t="s">
        <v>278</v>
      </c>
      <c r="AK11" s="389" t="s">
        <v>279</v>
      </c>
      <c r="AL11" s="389" t="s">
        <v>280</v>
      </c>
      <c r="AM11" s="389" t="s">
        <v>281</v>
      </c>
      <c r="AN11" s="389" t="s">
        <v>282</v>
      </c>
      <c r="AO11" s="389" t="s">
        <v>283</v>
      </c>
      <c r="AP11" s="390" t="s">
        <v>207</v>
      </c>
      <c r="AQ11" s="1051"/>
      <c r="AR11" s="1053"/>
    </row>
    <row r="12" spans="1:44" ht="175.5" customHeight="1">
      <c r="A12" s="433" t="s">
        <v>284</v>
      </c>
      <c r="B12" s="434" t="s">
        <v>285</v>
      </c>
      <c r="C12" s="435" t="s">
        <v>286</v>
      </c>
      <c r="D12" s="436" t="s">
        <v>287</v>
      </c>
      <c r="E12" s="437" t="s">
        <v>288</v>
      </c>
      <c r="F12" s="438" t="s">
        <v>224</v>
      </c>
      <c r="G12" s="439" t="str">
        <f>IF('1B Tableau financier'!$K$2="Pôle","Contribution à la stratégie régionale S3","")</f>
        <v/>
      </c>
      <c r="H12" s="440" t="str">
        <f>IF('1B Tableau financier'!$K$2="Pôle","Présélection des projets par le pôle en vue de la labellisation par le GW","")</f>
        <v/>
      </c>
      <c r="I12" s="440" t="str">
        <f>IF('1B Tableau financier'!$K$2="Pôle","Rédaction rapport annuel - comité d'accompagnement","")</f>
        <v/>
      </c>
      <c r="J12" s="440" t="str">
        <f>IF('1B Tableau financier'!$K$2="Pôle","Missions/demandes institutionnelles","")</f>
        <v/>
      </c>
      <c r="K12" s="440" t="str">
        <f>IF('1B Tableau financier'!$K$2="Pôle","Aide au montage de projets (maturation et accompagnement)","")</f>
        <v/>
      </c>
      <c r="L12" s="440" t="str">
        <f>IF('1B Tableau financier'!$K$2="Pôle","Animation et soutien à la dynamique économique","")</f>
        <v/>
      </c>
      <c r="M12" s="440" t="str">
        <f>IF('1B Tableau financier'!$K$2="Pôle","Gestion des organes de gouvernance et opérationnels","")</f>
        <v/>
      </c>
      <c r="N12" s="440" t="str">
        <f>IF('1B Tableau financier'!$K$2="Pôle","Support administratif","")</f>
        <v/>
      </c>
      <c r="O12" s="440" t="str">
        <f>IF('1B Tableau financier'!$K$2="Pôle","ne pas compléter","")</f>
        <v/>
      </c>
      <c r="P12" s="440" t="str">
        <f>IF('1B Tableau financier'!$K$2="Pôle","ne pas compléter","")</f>
        <v/>
      </c>
      <c r="Q12" s="440" t="str">
        <f>IF('1B Tableau financier'!$K$2="Pôle","ne pas compléter","")</f>
        <v/>
      </c>
      <c r="R12" s="440" t="str">
        <f>IF('1B Tableau financier'!$K$2="Pôle","ne pas compléter","")</f>
        <v/>
      </c>
      <c r="S12" s="443" t="s">
        <v>289</v>
      </c>
      <c r="T12" s="410" t="s">
        <v>290</v>
      </c>
      <c r="U12" s="407" t="s">
        <v>291</v>
      </c>
      <c r="V12" s="408" t="s">
        <v>291</v>
      </c>
      <c r="W12" s="408" t="s">
        <v>291</v>
      </c>
      <c r="X12" s="408" t="s">
        <v>291</v>
      </c>
      <c r="Y12" s="408" t="s">
        <v>291</v>
      </c>
      <c r="Z12" s="408" t="s">
        <v>291</v>
      </c>
      <c r="AA12" s="408" t="s">
        <v>291</v>
      </c>
      <c r="AB12" s="408" t="s">
        <v>291</v>
      </c>
      <c r="AC12" s="408" t="s">
        <v>291</v>
      </c>
      <c r="AD12" s="408" t="s">
        <v>291</v>
      </c>
      <c r="AE12" s="408" t="s">
        <v>291</v>
      </c>
      <c r="AF12" s="408" t="s">
        <v>291</v>
      </c>
      <c r="AG12" s="408" t="s">
        <v>291</v>
      </c>
      <c r="AH12" s="408" t="s">
        <v>291</v>
      </c>
      <c r="AI12" s="408" t="s">
        <v>291</v>
      </c>
      <c r="AJ12" s="408" t="s">
        <v>291</v>
      </c>
      <c r="AK12" s="408" t="s">
        <v>291</v>
      </c>
      <c r="AL12" s="408" t="s">
        <v>291</v>
      </c>
      <c r="AM12" s="408" t="s">
        <v>291</v>
      </c>
      <c r="AN12" s="408" t="s">
        <v>291</v>
      </c>
      <c r="AO12" s="408" t="s">
        <v>291</v>
      </c>
      <c r="AP12" s="409" t="s">
        <v>292</v>
      </c>
      <c r="AQ12" s="404" t="s">
        <v>293</v>
      </c>
      <c r="AR12" s="444" t="s">
        <v>294</v>
      </c>
    </row>
    <row r="13" spans="1:44">
      <c r="A13" s="430"/>
      <c r="B13" s="412"/>
      <c r="C13" s="412"/>
      <c r="D13" s="581"/>
      <c r="E13" s="415"/>
      <c r="F13" s="414"/>
      <c r="G13" s="649"/>
      <c r="H13" s="415"/>
      <c r="I13" s="415"/>
      <c r="J13" s="415"/>
      <c r="K13" s="415"/>
      <c r="L13" s="415"/>
      <c r="M13" s="415"/>
      <c r="N13" s="650"/>
      <c r="O13" s="650"/>
      <c r="P13" s="650"/>
      <c r="Q13" s="650"/>
      <c r="R13" s="650"/>
      <c r="S13" s="654" t="str">
        <f>IF(E13="","",SUM(G13:R13))</f>
        <v/>
      </c>
      <c r="T13" s="654" t="str">
        <f>IF(E13="","",E13*S13)</f>
        <v/>
      </c>
      <c r="U13" s="649"/>
      <c r="V13" s="415"/>
      <c r="W13" s="415"/>
      <c r="X13" s="415"/>
      <c r="Y13" s="415"/>
      <c r="Z13" s="415"/>
      <c r="AA13" s="415"/>
      <c r="AB13" s="415"/>
      <c r="AC13" s="415"/>
      <c r="AD13" s="415"/>
      <c r="AE13" s="415"/>
      <c r="AF13" s="415"/>
      <c r="AG13" s="415"/>
      <c r="AH13" s="415"/>
      <c r="AI13" s="415"/>
      <c r="AJ13" s="415"/>
      <c r="AK13" s="415"/>
      <c r="AL13" s="415"/>
      <c r="AM13" s="415"/>
      <c r="AN13" s="415"/>
      <c r="AO13" s="415"/>
      <c r="AP13" s="650"/>
      <c r="AQ13" s="654" t="str">
        <f>IF(E13="","",SUM(U13:AP13))</f>
        <v/>
      </c>
      <c r="AR13" s="655" t="str">
        <f>IF(E13="","",S13+AQ13)</f>
        <v/>
      </c>
    </row>
    <row r="14" spans="1:44">
      <c r="A14" s="430"/>
      <c r="B14" s="418" t="str">
        <f>IFERROR(INDEX(B$13:B13,MATCH($A14,$A$13:$A13,0)),"")</f>
        <v/>
      </c>
      <c r="C14" s="419" t="str">
        <f>IFERROR(INDEX(C$13:C13,MATCH($A14,$A$13:$A13,0)),"")</f>
        <v/>
      </c>
      <c r="D14" s="582" t="str">
        <f>IFERROR(INDEX(D$13:D13,MATCH($A14,$A$13:$A13,0)),"")</f>
        <v/>
      </c>
      <c r="E14" s="420" t="str">
        <f>IFERROR(INDEX(E$13:E13,MATCH($A14,$A$13:$A13,0)),"")</f>
        <v/>
      </c>
      <c r="F14" s="414"/>
      <c r="G14" s="649"/>
      <c r="H14" s="415"/>
      <c r="I14" s="415"/>
      <c r="J14" s="415"/>
      <c r="K14" s="415"/>
      <c r="L14" s="415"/>
      <c r="M14" s="415"/>
      <c r="N14" s="650"/>
      <c r="O14" s="650"/>
      <c r="P14" s="650"/>
      <c r="Q14" s="650"/>
      <c r="R14" s="650"/>
      <c r="S14" s="654" t="str">
        <f t="shared" ref="S14:S77" si="0">IF(E14="","",SUM(G14:R14))</f>
        <v/>
      </c>
      <c r="T14" s="654" t="str">
        <f>IF(E14="","",E14*S14)</f>
        <v/>
      </c>
      <c r="U14" s="649"/>
      <c r="V14" s="415"/>
      <c r="W14" s="415"/>
      <c r="X14" s="415"/>
      <c r="Y14" s="415"/>
      <c r="Z14" s="415"/>
      <c r="AA14" s="415"/>
      <c r="AB14" s="415"/>
      <c r="AC14" s="415"/>
      <c r="AD14" s="415"/>
      <c r="AE14" s="415"/>
      <c r="AF14" s="415"/>
      <c r="AG14" s="415"/>
      <c r="AH14" s="415"/>
      <c r="AI14" s="415"/>
      <c r="AJ14" s="415"/>
      <c r="AK14" s="415"/>
      <c r="AL14" s="415"/>
      <c r="AM14" s="415"/>
      <c r="AN14" s="415"/>
      <c r="AO14" s="415"/>
      <c r="AP14" s="650"/>
      <c r="AQ14" s="654" t="str">
        <f t="shared" ref="AQ14:AQ77" si="1">IF(E14="","",SUM(U14:AP14))</f>
        <v/>
      </c>
      <c r="AR14" s="655" t="str">
        <f t="shared" ref="AR14:AR77" si="2">IF(E14="","",S14+AQ14)</f>
        <v/>
      </c>
    </row>
    <row r="15" spans="1:44">
      <c r="A15" s="430"/>
      <c r="B15" s="418" t="str">
        <f>IFERROR(INDEX(B$13:B14,MATCH($A15,$A$13:$A14,0)),"")</f>
        <v/>
      </c>
      <c r="C15" s="419" t="str">
        <f>IFERROR(INDEX(C$13:C14,MATCH($A15,$A$13:$A14,0)),"")</f>
        <v/>
      </c>
      <c r="D15" s="582" t="str">
        <f>IFERROR(INDEX(D$13:D14,MATCH($A15,$A$13:$A14,0)),"")</f>
        <v/>
      </c>
      <c r="E15" s="420" t="str">
        <f>IFERROR(INDEX(E$13:E14,MATCH($A15,$A$13:$A14,0)),"")</f>
        <v/>
      </c>
      <c r="F15" s="414"/>
      <c r="G15" s="649"/>
      <c r="H15" s="415"/>
      <c r="I15" s="415"/>
      <c r="J15" s="415"/>
      <c r="K15" s="415"/>
      <c r="L15" s="415"/>
      <c r="M15" s="415"/>
      <c r="N15" s="650"/>
      <c r="O15" s="650"/>
      <c r="P15" s="650"/>
      <c r="Q15" s="650"/>
      <c r="R15" s="650"/>
      <c r="S15" s="654" t="str">
        <f t="shared" si="0"/>
        <v/>
      </c>
      <c r="T15" s="654" t="str">
        <f t="shared" ref="T15:T78" si="3">IF(E15="","",E15*S15)</f>
        <v/>
      </c>
      <c r="U15" s="649"/>
      <c r="V15" s="415"/>
      <c r="W15" s="415"/>
      <c r="X15" s="415"/>
      <c r="Y15" s="415"/>
      <c r="Z15" s="415"/>
      <c r="AA15" s="415"/>
      <c r="AB15" s="415"/>
      <c r="AC15" s="415"/>
      <c r="AD15" s="415"/>
      <c r="AE15" s="415"/>
      <c r="AF15" s="415"/>
      <c r="AG15" s="415"/>
      <c r="AH15" s="415"/>
      <c r="AI15" s="415"/>
      <c r="AJ15" s="415"/>
      <c r="AK15" s="415"/>
      <c r="AL15" s="415"/>
      <c r="AM15" s="415"/>
      <c r="AN15" s="415"/>
      <c r="AO15" s="415"/>
      <c r="AP15" s="650"/>
      <c r="AQ15" s="654" t="str">
        <f t="shared" si="1"/>
        <v/>
      </c>
      <c r="AR15" s="655" t="str">
        <f t="shared" si="2"/>
        <v/>
      </c>
    </row>
    <row r="16" spans="1:44">
      <c r="A16" s="430"/>
      <c r="B16" s="418" t="str">
        <f>IFERROR(INDEX(B$13:B15,MATCH($A16,$A$13:$A15,0)),"")</f>
        <v/>
      </c>
      <c r="C16" s="419" t="str">
        <f>IFERROR(INDEX(C$13:C15,MATCH($A16,$A$13:$A15,0)),"")</f>
        <v/>
      </c>
      <c r="D16" s="582" t="str">
        <f>IFERROR(INDEX(D$13:D15,MATCH($A16,$A$13:$A15,0)),"")</f>
        <v/>
      </c>
      <c r="E16" s="420" t="str">
        <f>IFERROR(INDEX(E$13:E15,MATCH($A16,$A$13:$A15,0)),"")</f>
        <v/>
      </c>
      <c r="F16" s="414"/>
      <c r="G16" s="649"/>
      <c r="H16" s="415"/>
      <c r="I16" s="415"/>
      <c r="J16" s="415"/>
      <c r="K16" s="415"/>
      <c r="L16" s="415"/>
      <c r="M16" s="415"/>
      <c r="N16" s="650"/>
      <c r="O16" s="650"/>
      <c r="P16" s="650"/>
      <c r="Q16" s="650"/>
      <c r="R16" s="650"/>
      <c r="S16" s="654" t="str">
        <f t="shared" si="0"/>
        <v/>
      </c>
      <c r="T16" s="654" t="str">
        <f t="shared" si="3"/>
        <v/>
      </c>
      <c r="U16" s="649"/>
      <c r="V16" s="415"/>
      <c r="W16" s="415"/>
      <c r="X16" s="415"/>
      <c r="Y16" s="415"/>
      <c r="Z16" s="415"/>
      <c r="AA16" s="415"/>
      <c r="AB16" s="415"/>
      <c r="AC16" s="415"/>
      <c r="AD16" s="415"/>
      <c r="AE16" s="415"/>
      <c r="AF16" s="415"/>
      <c r="AG16" s="415"/>
      <c r="AH16" s="415"/>
      <c r="AI16" s="415"/>
      <c r="AJ16" s="415"/>
      <c r="AK16" s="415"/>
      <c r="AL16" s="415"/>
      <c r="AM16" s="415"/>
      <c r="AN16" s="415"/>
      <c r="AO16" s="415"/>
      <c r="AP16" s="650"/>
      <c r="AQ16" s="654" t="str">
        <f t="shared" si="1"/>
        <v/>
      </c>
      <c r="AR16" s="655" t="str">
        <f t="shared" si="2"/>
        <v/>
      </c>
    </row>
    <row r="17" spans="1:44">
      <c r="A17" s="430"/>
      <c r="B17" s="418" t="str">
        <f>IFERROR(INDEX(B$13:B16,MATCH($A17,$A$13:$A16,0)),"")</f>
        <v/>
      </c>
      <c r="C17" s="419" t="str">
        <f>IFERROR(INDEX(C$13:C16,MATCH($A17,$A$13:$A16,0)),"")</f>
        <v/>
      </c>
      <c r="D17" s="582" t="str">
        <f>IFERROR(INDEX(D$13:D16,MATCH($A17,$A$13:$A16,0)),"")</f>
        <v/>
      </c>
      <c r="E17" s="420" t="str">
        <f>IFERROR(INDEX(E$13:E16,MATCH($A17,$A$13:$A16,0)),"")</f>
        <v/>
      </c>
      <c r="F17" s="414"/>
      <c r="G17" s="649"/>
      <c r="H17" s="415"/>
      <c r="I17" s="415"/>
      <c r="J17" s="415"/>
      <c r="K17" s="415"/>
      <c r="L17" s="415"/>
      <c r="M17" s="415"/>
      <c r="N17" s="650"/>
      <c r="O17" s="650"/>
      <c r="P17" s="650"/>
      <c r="Q17" s="650"/>
      <c r="R17" s="650"/>
      <c r="S17" s="654" t="str">
        <f t="shared" si="0"/>
        <v/>
      </c>
      <c r="T17" s="654" t="str">
        <f t="shared" si="3"/>
        <v/>
      </c>
      <c r="U17" s="649"/>
      <c r="V17" s="415"/>
      <c r="W17" s="415"/>
      <c r="X17" s="415"/>
      <c r="Y17" s="415"/>
      <c r="Z17" s="415"/>
      <c r="AA17" s="415"/>
      <c r="AB17" s="415"/>
      <c r="AC17" s="415"/>
      <c r="AD17" s="415"/>
      <c r="AE17" s="415"/>
      <c r="AF17" s="415"/>
      <c r="AG17" s="415"/>
      <c r="AH17" s="415"/>
      <c r="AI17" s="415"/>
      <c r="AJ17" s="415"/>
      <c r="AK17" s="415"/>
      <c r="AL17" s="415"/>
      <c r="AM17" s="415"/>
      <c r="AN17" s="415"/>
      <c r="AO17" s="415"/>
      <c r="AP17" s="650"/>
      <c r="AQ17" s="654" t="str">
        <f t="shared" si="1"/>
        <v/>
      </c>
      <c r="AR17" s="655" t="str">
        <f t="shared" si="2"/>
        <v/>
      </c>
    </row>
    <row r="18" spans="1:44">
      <c r="A18" s="430"/>
      <c r="B18" s="418" t="str">
        <f>IFERROR(INDEX(B$13:B17,MATCH($A18,$A$13:$A17,0)),"")</f>
        <v/>
      </c>
      <c r="C18" s="419" t="str">
        <f>IFERROR(INDEX(C$13:C17,MATCH($A18,$A$13:$A17,0)),"")</f>
        <v/>
      </c>
      <c r="D18" s="582" t="str">
        <f>IFERROR(INDEX(D$13:D17,MATCH($A18,$A$13:$A17,0)),"")</f>
        <v/>
      </c>
      <c r="E18" s="420" t="str">
        <f>IFERROR(INDEX(E$13:E17,MATCH($A18,$A$13:$A17,0)),"")</f>
        <v/>
      </c>
      <c r="F18" s="414"/>
      <c r="G18" s="649"/>
      <c r="H18" s="415"/>
      <c r="I18" s="415"/>
      <c r="J18" s="415"/>
      <c r="K18" s="415"/>
      <c r="L18" s="415"/>
      <c r="M18" s="415"/>
      <c r="N18" s="650"/>
      <c r="O18" s="650"/>
      <c r="P18" s="650"/>
      <c r="Q18" s="650"/>
      <c r="R18" s="650"/>
      <c r="S18" s="654" t="str">
        <f t="shared" si="0"/>
        <v/>
      </c>
      <c r="T18" s="654" t="str">
        <f t="shared" si="3"/>
        <v/>
      </c>
      <c r="U18" s="649"/>
      <c r="V18" s="415"/>
      <c r="W18" s="415"/>
      <c r="X18" s="415"/>
      <c r="Y18" s="415"/>
      <c r="Z18" s="415"/>
      <c r="AA18" s="415"/>
      <c r="AB18" s="415"/>
      <c r="AC18" s="415"/>
      <c r="AD18" s="415"/>
      <c r="AE18" s="415"/>
      <c r="AF18" s="415"/>
      <c r="AG18" s="415"/>
      <c r="AH18" s="415"/>
      <c r="AI18" s="415"/>
      <c r="AJ18" s="415"/>
      <c r="AK18" s="415"/>
      <c r="AL18" s="415"/>
      <c r="AM18" s="415"/>
      <c r="AN18" s="415"/>
      <c r="AO18" s="415"/>
      <c r="AP18" s="650"/>
      <c r="AQ18" s="654" t="str">
        <f t="shared" si="1"/>
        <v/>
      </c>
      <c r="AR18" s="655" t="str">
        <f t="shared" si="2"/>
        <v/>
      </c>
    </row>
    <row r="19" spans="1:44">
      <c r="A19" s="430"/>
      <c r="B19" s="418" t="str">
        <f>IFERROR(INDEX(B$13:B18,MATCH($A19,$A$13:$A18,0)),"")</f>
        <v/>
      </c>
      <c r="C19" s="419" t="str">
        <f>IFERROR(INDEX(C$13:C18,MATCH($A19,$A$13:$A18,0)),"")</f>
        <v/>
      </c>
      <c r="D19" s="582" t="str">
        <f>IFERROR(INDEX(D$13:D18,MATCH($A19,$A$13:$A18,0)),"")</f>
        <v/>
      </c>
      <c r="E19" s="420" t="str">
        <f>IFERROR(INDEX(E$13:E18,MATCH($A19,$A$13:$A18,0)),"")</f>
        <v/>
      </c>
      <c r="F19" s="414"/>
      <c r="G19" s="649"/>
      <c r="H19" s="415"/>
      <c r="I19" s="415"/>
      <c r="J19" s="415"/>
      <c r="K19" s="415"/>
      <c r="L19" s="415"/>
      <c r="M19" s="415"/>
      <c r="N19" s="650"/>
      <c r="O19" s="650"/>
      <c r="P19" s="650"/>
      <c r="Q19" s="650"/>
      <c r="R19" s="650"/>
      <c r="S19" s="654" t="str">
        <f t="shared" si="0"/>
        <v/>
      </c>
      <c r="T19" s="654" t="str">
        <f t="shared" si="3"/>
        <v/>
      </c>
      <c r="U19" s="649"/>
      <c r="V19" s="415"/>
      <c r="W19" s="415"/>
      <c r="X19" s="415"/>
      <c r="Y19" s="415"/>
      <c r="Z19" s="415"/>
      <c r="AA19" s="415"/>
      <c r="AB19" s="415"/>
      <c r="AC19" s="415"/>
      <c r="AD19" s="415"/>
      <c r="AE19" s="415"/>
      <c r="AF19" s="415"/>
      <c r="AG19" s="415"/>
      <c r="AH19" s="415"/>
      <c r="AI19" s="415"/>
      <c r="AJ19" s="415"/>
      <c r="AK19" s="415"/>
      <c r="AL19" s="415"/>
      <c r="AM19" s="415"/>
      <c r="AN19" s="415"/>
      <c r="AO19" s="415"/>
      <c r="AP19" s="650"/>
      <c r="AQ19" s="654" t="str">
        <f t="shared" si="1"/>
        <v/>
      </c>
      <c r="AR19" s="655" t="str">
        <f t="shared" si="2"/>
        <v/>
      </c>
    </row>
    <row r="20" spans="1:44">
      <c r="A20" s="430"/>
      <c r="B20" s="418" t="str">
        <f>IFERROR(INDEX(B$13:B19,MATCH($A20,$A$13:$A19,0)),"")</f>
        <v/>
      </c>
      <c r="C20" s="419" t="str">
        <f>IFERROR(INDEX(C$13:C19,MATCH($A20,$A$13:$A19,0)),"")</f>
        <v/>
      </c>
      <c r="D20" s="582" t="str">
        <f>IFERROR(INDEX(D$13:D19,MATCH($A20,$A$13:$A19,0)),"")</f>
        <v/>
      </c>
      <c r="E20" s="420" t="str">
        <f>IFERROR(INDEX(E$13:E19,MATCH($A20,$A$13:$A19,0)),"")</f>
        <v/>
      </c>
      <c r="F20" s="414"/>
      <c r="G20" s="649"/>
      <c r="H20" s="415"/>
      <c r="I20" s="415"/>
      <c r="J20" s="415"/>
      <c r="K20" s="415"/>
      <c r="L20" s="415"/>
      <c r="M20" s="415"/>
      <c r="N20" s="650"/>
      <c r="O20" s="650"/>
      <c r="P20" s="650"/>
      <c r="Q20" s="650"/>
      <c r="R20" s="650"/>
      <c r="S20" s="654" t="str">
        <f t="shared" si="0"/>
        <v/>
      </c>
      <c r="T20" s="654" t="str">
        <f t="shared" si="3"/>
        <v/>
      </c>
      <c r="U20" s="649"/>
      <c r="V20" s="415"/>
      <c r="W20" s="415"/>
      <c r="X20" s="415"/>
      <c r="Y20" s="415"/>
      <c r="Z20" s="415"/>
      <c r="AA20" s="415"/>
      <c r="AB20" s="415"/>
      <c r="AC20" s="415"/>
      <c r="AD20" s="415"/>
      <c r="AE20" s="415"/>
      <c r="AF20" s="415"/>
      <c r="AG20" s="415"/>
      <c r="AH20" s="415"/>
      <c r="AI20" s="415"/>
      <c r="AJ20" s="415"/>
      <c r="AK20" s="415"/>
      <c r="AL20" s="415"/>
      <c r="AM20" s="415"/>
      <c r="AN20" s="415"/>
      <c r="AO20" s="415"/>
      <c r="AP20" s="650"/>
      <c r="AQ20" s="654" t="str">
        <f t="shared" si="1"/>
        <v/>
      </c>
      <c r="AR20" s="655" t="str">
        <f t="shared" si="2"/>
        <v/>
      </c>
    </row>
    <row r="21" spans="1:44">
      <c r="A21" s="430"/>
      <c r="B21" s="418" t="str">
        <f>IFERROR(INDEX(B$13:B20,MATCH($A21,$A$13:$A20,0)),"")</f>
        <v/>
      </c>
      <c r="C21" s="419" t="str">
        <f>IFERROR(INDEX(C$13:C20,MATCH($A21,$A$13:$A20,0)),"")</f>
        <v/>
      </c>
      <c r="D21" s="582" t="str">
        <f>IFERROR(INDEX(D$13:D20,MATCH($A21,$A$13:$A20,0)),"")</f>
        <v/>
      </c>
      <c r="E21" s="420" t="str">
        <f>IFERROR(INDEX(E$13:E20,MATCH($A21,$A$13:$A20,0)),"")</f>
        <v/>
      </c>
      <c r="F21" s="414"/>
      <c r="G21" s="649"/>
      <c r="H21" s="415"/>
      <c r="I21" s="415"/>
      <c r="J21" s="415"/>
      <c r="K21" s="415"/>
      <c r="L21" s="415"/>
      <c r="M21" s="415"/>
      <c r="N21" s="650"/>
      <c r="O21" s="650"/>
      <c r="P21" s="650"/>
      <c r="Q21" s="650"/>
      <c r="R21" s="650"/>
      <c r="S21" s="654" t="str">
        <f t="shared" si="0"/>
        <v/>
      </c>
      <c r="T21" s="654" t="str">
        <f t="shared" si="3"/>
        <v/>
      </c>
      <c r="U21" s="649"/>
      <c r="V21" s="415"/>
      <c r="W21" s="415"/>
      <c r="X21" s="415"/>
      <c r="Y21" s="415"/>
      <c r="Z21" s="415"/>
      <c r="AA21" s="415"/>
      <c r="AB21" s="415"/>
      <c r="AC21" s="415"/>
      <c r="AD21" s="415"/>
      <c r="AE21" s="415"/>
      <c r="AF21" s="415"/>
      <c r="AG21" s="415"/>
      <c r="AH21" s="415"/>
      <c r="AI21" s="415"/>
      <c r="AJ21" s="415"/>
      <c r="AK21" s="415"/>
      <c r="AL21" s="415"/>
      <c r="AM21" s="415"/>
      <c r="AN21" s="415"/>
      <c r="AO21" s="415"/>
      <c r="AP21" s="650"/>
      <c r="AQ21" s="654" t="str">
        <f t="shared" si="1"/>
        <v/>
      </c>
      <c r="AR21" s="655" t="str">
        <f t="shared" si="2"/>
        <v/>
      </c>
    </row>
    <row r="22" spans="1:44">
      <c r="A22" s="430"/>
      <c r="B22" s="418" t="str">
        <f>IFERROR(INDEX(B$13:B21,MATCH($A22,$A$13:$A21,0)),"")</f>
        <v/>
      </c>
      <c r="C22" s="419" t="str">
        <f>IFERROR(INDEX(C$13:C21,MATCH($A22,$A$13:$A21,0)),"")</f>
        <v/>
      </c>
      <c r="D22" s="582" t="str">
        <f>IFERROR(INDEX(D$13:D21,MATCH($A22,$A$13:$A21,0)),"")</f>
        <v/>
      </c>
      <c r="E22" s="420" t="str">
        <f>IFERROR(INDEX(E$13:E21,MATCH($A22,$A$13:$A21,0)),"")</f>
        <v/>
      </c>
      <c r="F22" s="414"/>
      <c r="G22" s="649"/>
      <c r="H22" s="415"/>
      <c r="I22" s="415"/>
      <c r="J22" s="415"/>
      <c r="K22" s="415"/>
      <c r="L22" s="415"/>
      <c r="M22" s="415"/>
      <c r="N22" s="650"/>
      <c r="O22" s="650"/>
      <c r="P22" s="650"/>
      <c r="Q22" s="650"/>
      <c r="R22" s="650"/>
      <c r="S22" s="654" t="str">
        <f t="shared" si="0"/>
        <v/>
      </c>
      <c r="T22" s="654" t="str">
        <f t="shared" si="3"/>
        <v/>
      </c>
      <c r="U22" s="649"/>
      <c r="V22" s="415"/>
      <c r="W22" s="415"/>
      <c r="X22" s="415"/>
      <c r="Y22" s="415"/>
      <c r="Z22" s="415"/>
      <c r="AA22" s="415"/>
      <c r="AB22" s="415"/>
      <c r="AC22" s="415"/>
      <c r="AD22" s="415"/>
      <c r="AE22" s="415"/>
      <c r="AF22" s="415"/>
      <c r="AG22" s="415"/>
      <c r="AH22" s="415"/>
      <c r="AI22" s="415"/>
      <c r="AJ22" s="415"/>
      <c r="AK22" s="415"/>
      <c r="AL22" s="415"/>
      <c r="AM22" s="415"/>
      <c r="AN22" s="415"/>
      <c r="AO22" s="415"/>
      <c r="AP22" s="650"/>
      <c r="AQ22" s="654" t="str">
        <f t="shared" si="1"/>
        <v/>
      </c>
      <c r="AR22" s="655" t="str">
        <f t="shared" si="2"/>
        <v/>
      </c>
    </row>
    <row r="23" spans="1:44">
      <c r="A23" s="430"/>
      <c r="B23" s="418" t="str">
        <f>IFERROR(INDEX(B$13:B22,MATCH($A23,$A$13:$A22,0)),"")</f>
        <v/>
      </c>
      <c r="C23" s="419" t="str">
        <f>IFERROR(INDEX(C$13:C22,MATCH($A23,$A$13:$A22,0)),"")</f>
        <v/>
      </c>
      <c r="D23" s="582" t="str">
        <f>IFERROR(INDEX(D$13:D22,MATCH($A23,$A$13:$A22,0)),"")</f>
        <v/>
      </c>
      <c r="E23" s="420" t="str">
        <f>IFERROR(INDEX(E$13:E22,MATCH($A23,$A$13:$A22,0)),"")</f>
        <v/>
      </c>
      <c r="F23" s="414"/>
      <c r="G23" s="649"/>
      <c r="H23" s="415"/>
      <c r="I23" s="415"/>
      <c r="J23" s="415"/>
      <c r="K23" s="415"/>
      <c r="L23" s="415"/>
      <c r="M23" s="415"/>
      <c r="N23" s="650"/>
      <c r="O23" s="650"/>
      <c r="P23" s="650"/>
      <c r="Q23" s="650"/>
      <c r="R23" s="650"/>
      <c r="S23" s="654" t="str">
        <f t="shared" si="0"/>
        <v/>
      </c>
      <c r="T23" s="654" t="str">
        <f t="shared" si="3"/>
        <v/>
      </c>
      <c r="U23" s="649"/>
      <c r="V23" s="415"/>
      <c r="W23" s="415"/>
      <c r="X23" s="415"/>
      <c r="Y23" s="415"/>
      <c r="Z23" s="415"/>
      <c r="AA23" s="415"/>
      <c r="AB23" s="415"/>
      <c r="AC23" s="415"/>
      <c r="AD23" s="415"/>
      <c r="AE23" s="415"/>
      <c r="AF23" s="415"/>
      <c r="AG23" s="415"/>
      <c r="AH23" s="415"/>
      <c r="AI23" s="415"/>
      <c r="AJ23" s="415"/>
      <c r="AK23" s="415"/>
      <c r="AL23" s="415"/>
      <c r="AM23" s="415"/>
      <c r="AN23" s="415"/>
      <c r="AO23" s="415"/>
      <c r="AP23" s="650"/>
      <c r="AQ23" s="654" t="str">
        <f t="shared" si="1"/>
        <v/>
      </c>
      <c r="AR23" s="655" t="str">
        <f t="shared" si="2"/>
        <v/>
      </c>
    </row>
    <row r="24" spans="1:44">
      <c r="A24" s="430"/>
      <c r="B24" s="418" t="str">
        <f>IFERROR(INDEX(B$13:B23,MATCH($A24,$A$13:$A23,0)),"")</f>
        <v/>
      </c>
      <c r="C24" s="419" t="str">
        <f>IFERROR(INDEX(C$13:C23,MATCH($A24,$A$13:$A23,0)),"")</f>
        <v/>
      </c>
      <c r="D24" s="582" t="str">
        <f>IFERROR(INDEX(D$13:D23,MATCH($A24,$A$13:$A23,0)),"")</f>
        <v/>
      </c>
      <c r="E24" s="420" t="str">
        <f>IFERROR(INDEX(E$13:E23,MATCH($A24,$A$13:$A23,0)),"")</f>
        <v/>
      </c>
      <c r="F24" s="414"/>
      <c r="G24" s="649"/>
      <c r="H24" s="415"/>
      <c r="I24" s="415"/>
      <c r="J24" s="415"/>
      <c r="K24" s="415"/>
      <c r="L24" s="415"/>
      <c r="M24" s="415"/>
      <c r="N24" s="650"/>
      <c r="O24" s="650"/>
      <c r="P24" s="650"/>
      <c r="Q24" s="650"/>
      <c r="R24" s="650"/>
      <c r="S24" s="654" t="str">
        <f t="shared" si="0"/>
        <v/>
      </c>
      <c r="T24" s="654" t="str">
        <f t="shared" si="3"/>
        <v/>
      </c>
      <c r="U24" s="649"/>
      <c r="V24" s="415"/>
      <c r="W24" s="415"/>
      <c r="X24" s="415"/>
      <c r="Y24" s="415"/>
      <c r="Z24" s="415"/>
      <c r="AA24" s="415"/>
      <c r="AB24" s="415"/>
      <c r="AC24" s="415"/>
      <c r="AD24" s="415"/>
      <c r="AE24" s="415"/>
      <c r="AF24" s="415"/>
      <c r="AG24" s="415"/>
      <c r="AH24" s="415"/>
      <c r="AI24" s="415"/>
      <c r="AJ24" s="415"/>
      <c r="AK24" s="415"/>
      <c r="AL24" s="415"/>
      <c r="AM24" s="415"/>
      <c r="AN24" s="415"/>
      <c r="AO24" s="415"/>
      <c r="AP24" s="650"/>
      <c r="AQ24" s="654" t="str">
        <f t="shared" si="1"/>
        <v/>
      </c>
      <c r="AR24" s="655" t="str">
        <f t="shared" si="2"/>
        <v/>
      </c>
    </row>
    <row r="25" spans="1:44">
      <c r="A25" s="430"/>
      <c r="B25" s="418" t="str">
        <f>IFERROR(INDEX(B$13:B24,MATCH($A25,$A$13:$A24,0)),"")</f>
        <v/>
      </c>
      <c r="C25" s="419" t="str">
        <f>IFERROR(INDEX(C$13:C24,MATCH($A25,$A$13:$A24,0)),"")</f>
        <v/>
      </c>
      <c r="D25" s="582" t="str">
        <f>IFERROR(INDEX(D$13:D24,MATCH($A25,$A$13:$A24,0)),"")</f>
        <v/>
      </c>
      <c r="E25" s="420" t="str">
        <f>IFERROR(INDEX(E$13:E24,MATCH($A25,$A$13:$A24,0)),"")</f>
        <v/>
      </c>
      <c r="F25" s="414"/>
      <c r="G25" s="649"/>
      <c r="H25" s="415"/>
      <c r="I25" s="415"/>
      <c r="J25" s="415"/>
      <c r="K25" s="415"/>
      <c r="L25" s="415"/>
      <c r="M25" s="415"/>
      <c r="N25" s="650"/>
      <c r="O25" s="650"/>
      <c r="P25" s="650"/>
      <c r="Q25" s="650"/>
      <c r="R25" s="650"/>
      <c r="S25" s="654" t="str">
        <f t="shared" si="0"/>
        <v/>
      </c>
      <c r="T25" s="654" t="str">
        <f t="shared" si="3"/>
        <v/>
      </c>
      <c r="U25" s="649"/>
      <c r="V25" s="415"/>
      <c r="W25" s="415"/>
      <c r="X25" s="415"/>
      <c r="Y25" s="415"/>
      <c r="Z25" s="415"/>
      <c r="AA25" s="415"/>
      <c r="AB25" s="415"/>
      <c r="AC25" s="415"/>
      <c r="AD25" s="415"/>
      <c r="AE25" s="415"/>
      <c r="AF25" s="415"/>
      <c r="AG25" s="415"/>
      <c r="AH25" s="415"/>
      <c r="AI25" s="415"/>
      <c r="AJ25" s="415"/>
      <c r="AK25" s="415"/>
      <c r="AL25" s="415"/>
      <c r="AM25" s="415"/>
      <c r="AN25" s="415"/>
      <c r="AO25" s="415"/>
      <c r="AP25" s="650"/>
      <c r="AQ25" s="654" t="str">
        <f t="shared" si="1"/>
        <v/>
      </c>
      <c r="AR25" s="655" t="str">
        <f t="shared" si="2"/>
        <v/>
      </c>
    </row>
    <row r="26" spans="1:44">
      <c r="A26" s="430"/>
      <c r="B26" s="418" t="str">
        <f>IFERROR(INDEX(B$13:B25,MATCH($A26,$A$13:$A25,0)),"")</f>
        <v/>
      </c>
      <c r="C26" s="419" t="str">
        <f>IFERROR(INDEX(C$13:C25,MATCH($A26,$A$13:$A25,0)),"")</f>
        <v/>
      </c>
      <c r="D26" s="582" t="str">
        <f>IFERROR(INDEX(D$13:D25,MATCH($A26,$A$13:$A25,0)),"")</f>
        <v/>
      </c>
      <c r="E26" s="420" t="str">
        <f>IFERROR(INDEX(E$13:E25,MATCH($A26,$A$13:$A25,0)),"")</f>
        <v/>
      </c>
      <c r="F26" s="414"/>
      <c r="G26" s="649"/>
      <c r="H26" s="415"/>
      <c r="I26" s="415"/>
      <c r="J26" s="415"/>
      <c r="K26" s="415"/>
      <c r="L26" s="415"/>
      <c r="M26" s="415"/>
      <c r="N26" s="650"/>
      <c r="O26" s="650"/>
      <c r="P26" s="650"/>
      <c r="Q26" s="650"/>
      <c r="R26" s="650"/>
      <c r="S26" s="654" t="str">
        <f t="shared" si="0"/>
        <v/>
      </c>
      <c r="T26" s="654" t="str">
        <f t="shared" si="3"/>
        <v/>
      </c>
      <c r="U26" s="649"/>
      <c r="V26" s="415"/>
      <c r="W26" s="415"/>
      <c r="X26" s="415"/>
      <c r="Y26" s="415"/>
      <c r="Z26" s="415"/>
      <c r="AA26" s="415"/>
      <c r="AB26" s="415"/>
      <c r="AC26" s="415"/>
      <c r="AD26" s="415"/>
      <c r="AE26" s="415"/>
      <c r="AF26" s="415"/>
      <c r="AG26" s="415"/>
      <c r="AH26" s="415"/>
      <c r="AI26" s="415"/>
      <c r="AJ26" s="415"/>
      <c r="AK26" s="415"/>
      <c r="AL26" s="415"/>
      <c r="AM26" s="415"/>
      <c r="AN26" s="415"/>
      <c r="AO26" s="415"/>
      <c r="AP26" s="650"/>
      <c r="AQ26" s="654" t="str">
        <f t="shared" si="1"/>
        <v/>
      </c>
      <c r="AR26" s="655" t="str">
        <f t="shared" si="2"/>
        <v/>
      </c>
    </row>
    <row r="27" spans="1:44">
      <c r="A27" s="430"/>
      <c r="B27" s="418" t="str">
        <f>IFERROR(INDEX(B$13:B26,MATCH($A27,$A$13:$A26,0)),"")</f>
        <v/>
      </c>
      <c r="C27" s="419" t="str">
        <f>IFERROR(INDEX(C$13:C26,MATCH($A27,$A$13:$A26,0)),"")</f>
        <v/>
      </c>
      <c r="D27" s="582" t="str">
        <f>IFERROR(INDEX(D$13:D26,MATCH($A27,$A$13:$A26,0)),"")</f>
        <v/>
      </c>
      <c r="E27" s="420" t="str">
        <f>IFERROR(INDEX(E$13:E26,MATCH($A27,$A$13:$A26,0)),"")</f>
        <v/>
      </c>
      <c r="F27" s="414"/>
      <c r="G27" s="649"/>
      <c r="H27" s="415"/>
      <c r="I27" s="415"/>
      <c r="J27" s="415"/>
      <c r="K27" s="415"/>
      <c r="L27" s="415"/>
      <c r="M27" s="415"/>
      <c r="N27" s="650"/>
      <c r="O27" s="650"/>
      <c r="P27" s="650"/>
      <c r="Q27" s="650"/>
      <c r="R27" s="650"/>
      <c r="S27" s="654" t="str">
        <f t="shared" si="0"/>
        <v/>
      </c>
      <c r="T27" s="654" t="str">
        <f t="shared" si="3"/>
        <v/>
      </c>
      <c r="U27" s="649"/>
      <c r="V27" s="415"/>
      <c r="W27" s="415"/>
      <c r="X27" s="415"/>
      <c r="Y27" s="415"/>
      <c r="Z27" s="415"/>
      <c r="AA27" s="415"/>
      <c r="AB27" s="415"/>
      <c r="AC27" s="415"/>
      <c r="AD27" s="415"/>
      <c r="AE27" s="415"/>
      <c r="AF27" s="415"/>
      <c r="AG27" s="415"/>
      <c r="AH27" s="415"/>
      <c r="AI27" s="415"/>
      <c r="AJ27" s="415"/>
      <c r="AK27" s="415"/>
      <c r="AL27" s="415"/>
      <c r="AM27" s="415"/>
      <c r="AN27" s="415"/>
      <c r="AO27" s="415"/>
      <c r="AP27" s="650"/>
      <c r="AQ27" s="654" t="str">
        <f t="shared" si="1"/>
        <v/>
      </c>
      <c r="AR27" s="655" t="str">
        <f t="shared" si="2"/>
        <v/>
      </c>
    </row>
    <row r="28" spans="1:44">
      <c r="A28" s="430"/>
      <c r="B28" s="418" t="str">
        <f>IFERROR(INDEX(B$13:B27,MATCH($A28,$A$13:$A27,0)),"")</f>
        <v/>
      </c>
      <c r="C28" s="419" t="str">
        <f>IFERROR(INDEX(C$13:C27,MATCH($A28,$A$13:$A27,0)),"")</f>
        <v/>
      </c>
      <c r="D28" s="582" t="str">
        <f>IFERROR(INDEX(D$13:D27,MATCH($A28,$A$13:$A27,0)),"")</f>
        <v/>
      </c>
      <c r="E28" s="420" t="str">
        <f>IFERROR(INDEX(E$13:E27,MATCH($A28,$A$13:$A27,0)),"")</f>
        <v/>
      </c>
      <c r="F28" s="414"/>
      <c r="G28" s="649"/>
      <c r="H28" s="415"/>
      <c r="I28" s="415"/>
      <c r="J28" s="415"/>
      <c r="K28" s="415"/>
      <c r="L28" s="415"/>
      <c r="M28" s="415"/>
      <c r="N28" s="650"/>
      <c r="O28" s="650"/>
      <c r="P28" s="650"/>
      <c r="Q28" s="650"/>
      <c r="R28" s="650"/>
      <c r="S28" s="654" t="str">
        <f t="shared" si="0"/>
        <v/>
      </c>
      <c r="T28" s="654" t="str">
        <f t="shared" si="3"/>
        <v/>
      </c>
      <c r="U28" s="649"/>
      <c r="V28" s="415"/>
      <c r="W28" s="415"/>
      <c r="X28" s="415"/>
      <c r="Y28" s="415"/>
      <c r="Z28" s="415"/>
      <c r="AA28" s="415"/>
      <c r="AB28" s="415"/>
      <c r="AC28" s="415"/>
      <c r="AD28" s="415"/>
      <c r="AE28" s="415"/>
      <c r="AF28" s="415"/>
      <c r="AG28" s="415"/>
      <c r="AH28" s="415"/>
      <c r="AI28" s="415"/>
      <c r="AJ28" s="415"/>
      <c r="AK28" s="415"/>
      <c r="AL28" s="415"/>
      <c r="AM28" s="415"/>
      <c r="AN28" s="415"/>
      <c r="AO28" s="415"/>
      <c r="AP28" s="650"/>
      <c r="AQ28" s="654" t="str">
        <f t="shared" si="1"/>
        <v/>
      </c>
      <c r="AR28" s="655" t="str">
        <f t="shared" si="2"/>
        <v/>
      </c>
    </row>
    <row r="29" spans="1:44">
      <c r="A29" s="430"/>
      <c r="B29" s="418" t="str">
        <f>IFERROR(INDEX(B$13:B28,MATCH($A29,$A$13:$A28,0)),"")</f>
        <v/>
      </c>
      <c r="C29" s="419" t="str">
        <f>IFERROR(INDEX(C$13:C28,MATCH($A29,$A$13:$A28,0)),"")</f>
        <v/>
      </c>
      <c r="D29" s="582" t="str">
        <f>IFERROR(INDEX(D$13:D28,MATCH($A29,$A$13:$A28,0)),"")</f>
        <v/>
      </c>
      <c r="E29" s="420" t="str">
        <f>IFERROR(INDEX(E$13:E28,MATCH($A29,$A$13:$A28,0)),"")</f>
        <v/>
      </c>
      <c r="F29" s="414"/>
      <c r="G29" s="649"/>
      <c r="H29" s="415"/>
      <c r="I29" s="415"/>
      <c r="J29" s="415"/>
      <c r="K29" s="415"/>
      <c r="L29" s="415"/>
      <c r="M29" s="415"/>
      <c r="N29" s="650"/>
      <c r="O29" s="650"/>
      <c r="P29" s="650"/>
      <c r="Q29" s="650"/>
      <c r="R29" s="650"/>
      <c r="S29" s="654" t="str">
        <f t="shared" si="0"/>
        <v/>
      </c>
      <c r="T29" s="654" t="str">
        <f t="shared" si="3"/>
        <v/>
      </c>
      <c r="U29" s="649"/>
      <c r="V29" s="415"/>
      <c r="W29" s="415"/>
      <c r="X29" s="415"/>
      <c r="Y29" s="415"/>
      <c r="Z29" s="415"/>
      <c r="AA29" s="415"/>
      <c r="AB29" s="415"/>
      <c r="AC29" s="415"/>
      <c r="AD29" s="415"/>
      <c r="AE29" s="415"/>
      <c r="AF29" s="415"/>
      <c r="AG29" s="415"/>
      <c r="AH29" s="415"/>
      <c r="AI29" s="415"/>
      <c r="AJ29" s="415"/>
      <c r="AK29" s="415"/>
      <c r="AL29" s="415"/>
      <c r="AM29" s="415"/>
      <c r="AN29" s="415"/>
      <c r="AO29" s="415"/>
      <c r="AP29" s="650"/>
      <c r="AQ29" s="654" t="str">
        <f t="shared" si="1"/>
        <v/>
      </c>
      <c r="AR29" s="655" t="str">
        <f t="shared" si="2"/>
        <v/>
      </c>
    </row>
    <row r="30" spans="1:44">
      <c r="A30" s="430"/>
      <c r="B30" s="418" t="str">
        <f>IFERROR(INDEX(B$13:B29,MATCH($A30,$A$13:$A29,0)),"")</f>
        <v/>
      </c>
      <c r="C30" s="419" t="str">
        <f>IFERROR(INDEX(C$13:C29,MATCH($A30,$A$13:$A29,0)),"")</f>
        <v/>
      </c>
      <c r="D30" s="582" t="str">
        <f>IFERROR(INDEX(D$13:D29,MATCH($A30,$A$13:$A29,0)),"")</f>
        <v/>
      </c>
      <c r="E30" s="420" t="str">
        <f>IFERROR(INDEX(E$13:E29,MATCH($A30,$A$13:$A29,0)),"")</f>
        <v/>
      </c>
      <c r="F30" s="414"/>
      <c r="G30" s="649"/>
      <c r="H30" s="415"/>
      <c r="I30" s="415"/>
      <c r="J30" s="415"/>
      <c r="K30" s="415"/>
      <c r="L30" s="415"/>
      <c r="M30" s="415"/>
      <c r="N30" s="650"/>
      <c r="O30" s="650"/>
      <c r="P30" s="650"/>
      <c r="Q30" s="650"/>
      <c r="R30" s="650"/>
      <c r="S30" s="654" t="str">
        <f t="shared" si="0"/>
        <v/>
      </c>
      <c r="T30" s="654" t="str">
        <f t="shared" si="3"/>
        <v/>
      </c>
      <c r="U30" s="649"/>
      <c r="V30" s="415"/>
      <c r="W30" s="415"/>
      <c r="X30" s="415"/>
      <c r="Y30" s="415"/>
      <c r="Z30" s="415"/>
      <c r="AA30" s="415"/>
      <c r="AB30" s="415"/>
      <c r="AC30" s="415"/>
      <c r="AD30" s="415"/>
      <c r="AE30" s="415"/>
      <c r="AF30" s="415"/>
      <c r="AG30" s="415"/>
      <c r="AH30" s="415"/>
      <c r="AI30" s="415"/>
      <c r="AJ30" s="415"/>
      <c r="AK30" s="415"/>
      <c r="AL30" s="415"/>
      <c r="AM30" s="415"/>
      <c r="AN30" s="415"/>
      <c r="AO30" s="415"/>
      <c r="AP30" s="650"/>
      <c r="AQ30" s="654" t="str">
        <f t="shared" si="1"/>
        <v/>
      </c>
      <c r="AR30" s="655" t="str">
        <f t="shared" si="2"/>
        <v/>
      </c>
    </row>
    <row r="31" spans="1:44">
      <c r="A31" s="430"/>
      <c r="B31" s="418" t="str">
        <f>IFERROR(INDEX(B$13:B30,MATCH($A31,$A$13:$A30,0)),"")</f>
        <v/>
      </c>
      <c r="C31" s="419" t="str">
        <f>IFERROR(INDEX(C$13:C30,MATCH($A31,$A$13:$A30,0)),"")</f>
        <v/>
      </c>
      <c r="D31" s="582" t="str">
        <f>IFERROR(INDEX(D$13:D30,MATCH($A31,$A$13:$A30,0)),"")</f>
        <v/>
      </c>
      <c r="E31" s="420" t="str">
        <f>IFERROR(INDEX(E$13:E30,MATCH($A31,$A$13:$A30,0)),"")</f>
        <v/>
      </c>
      <c r="F31" s="414"/>
      <c r="G31" s="649"/>
      <c r="H31" s="415"/>
      <c r="I31" s="415"/>
      <c r="J31" s="415"/>
      <c r="K31" s="415"/>
      <c r="L31" s="415"/>
      <c r="M31" s="415"/>
      <c r="N31" s="650"/>
      <c r="O31" s="650"/>
      <c r="P31" s="650"/>
      <c r="Q31" s="650"/>
      <c r="R31" s="650"/>
      <c r="S31" s="654" t="str">
        <f t="shared" si="0"/>
        <v/>
      </c>
      <c r="T31" s="654" t="str">
        <f t="shared" si="3"/>
        <v/>
      </c>
      <c r="U31" s="649"/>
      <c r="V31" s="415"/>
      <c r="W31" s="415"/>
      <c r="X31" s="415"/>
      <c r="Y31" s="415"/>
      <c r="Z31" s="415"/>
      <c r="AA31" s="415"/>
      <c r="AB31" s="415"/>
      <c r="AC31" s="415"/>
      <c r="AD31" s="415"/>
      <c r="AE31" s="415"/>
      <c r="AF31" s="415"/>
      <c r="AG31" s="415"/>
      <c r="AH31" s="415"/>
      <c r="AI31" s="415"/>
      <c r="AJ31" s="415"/>
      <c r="AK31" s="415"/>
      <c r="AL31" s="415"/>
      <c r="AM31" s="415"/>
      <c r="AN31" s="415"/>
      <c r="AO31" s="415"/>
      <c r="AP31" s="650"/>
      <c r="AQ31" s="654" t="str">
        <f t="shared" si="1"/>
        <v/>
      </c>
      <c r="AR31" s="655" t="str">
        <f t="shared" si="2"/>
        <v/>
      </c>
    </row>
    <row r="32" spans="1:44">
      <c r="A32" s="430"/>
      <c r="B32" s="418" t="str">
        <f>IFERROR(INDEX(B$13:B31,MATCH($A32,$A$13:$A31,0)),"")</f>
        <v/>
      </c>
      <c r="C32" s="419" t="str">
        <f>IFERROR(INDEX(C$13:C31,MATCH($A32,$A$13:$A31,0)),"")</f>
        <v/>
      </c>
      <c r="D32" s="582" t="str">
        <f>IFERROR(INDEX(D$13:D31,MATCH($A32,$A$13:$A31,0)),"")</f>
        <v/>
      </c>
      <c r="E32" s="420" t="str">
        <f>IFERROR(INDEX(E$13:E31,MATCH($A32,$A$13:$A31,0)),"")</f>
        <v/>
      </c>
      <c r="F32" s="414"/>
      <c r="G32" s="649"/>
      <c r="H32" s="415"/>
      <c r="I32" s="415"/>
      <c r="J32" s="415"/>
      <c r="K32" s="415"/>
      <c r="L32" s="415"/>
      <c r="M32" s="415"/>
      <c r="N32" s="650"/>
      <c r="O32" s="650"/>
      <c r="P32" s="650"/>
      <c r="Q32" s="650"/>
      <c r="R32" s="650"/>
      <c r="S32" s="654" t="str">
        <f t="shared" si="0"/>
        <v/>
      </c>
      <c r="T32" s="654" t="str">
        <f t="shared" si="3"/>
        <v/>
      </c>
      <c r="U32" s="649"/>
      <c r="V32" s="415"/>
      <c r="W32" s="415"/>
      <c r="X32" s="415"/>
      <c r="Y32" s="415"/>
      <c r="Z32" s="415"/>
      <c r="AA32" s="415"/>
      <c r="AB32" s="415"/>
      <c r="AC32" s="415"/>
      <c r="AD32" s="415"/>
      <c r="AE32" s="415"/>
      <c r="AF32" s="415"/>
      <c r="AG32" s="415"/>
      <c r="AH32" s="415"/>
      <c r="AI32" s="415"/>
      <c r="AJ32" s="415"/>
      <c r="AK32" s="415"/>
      <c r="AL32" s="415"/>
      <c r="AM32" s="415"/>
      <c r="AN32" s="415"/>
      <c r="AO32" s="415"/>
      <c r="AP32" s="650"/>
      <c r="AQ32" s="654" t="str">
        <f t="shared" si="1"/>
        <v/>
      </c>
      <c r="AR32" s="655" t="str">
        <f t="shared" si="2"/>
        <v/>
      </c>
    </row>
    <row r="33" spans="1:44">
      <c r="A33" s="430"/>
      <c r="B33" s="418" t="str">
        <f>IFERROR(INDEX(B$13:B32,MATCH($A33,$A$13:$A32,0)),"")</f>
        <v/>
      </c>
      <c r="C33" s="419" t="str">
        <f>IFERROR(INDEX(C$13:C32,MATCH($A33,$A$13:$A32,0)),"")</f>
        <v/>
      </c>
      <c r="D33" s="582" t="str">
        <f>IFERROR(INDEX(D$13:D32,MATCH($A33,$A$13:$A32,0)),"")</f>
        <v/>
      </c>
      <c r="E33" s="420" t="str">
        <f>IFERROR(INDEX(E$13:E32,MATCH($A33,$A$13:$A32,0)),"")</f>
        <v/>
      </c>
      <c r="F33" s="414"/>
      <c r="G33" s="649"/>
      <c r="H33" s="415"/>
      <c r="I33" s="415"/>
      <c r="J33" s="415"/>
      <c r="K33" s="415"/>
      <c r="L33" s="415"/>
      <c r="M33" s="415"/>
      <c r="N33" s="650"/>
      <c r="O33" s="650"/>
      <c r="P33" s="650"/>
      <c r="Q33" s="650"/>
      <c r="R33" s="650"/>
      <c r="S33" s="654" t="str">
        <f t="shared" si="0"/>
        <v/>
      </c>
      <c r="T33" s="654" t="str">
        <f t="shared" si="3"/>
        <v/>
      </c>
      <c r="U33" s="649"/>
      <c r="V33" s="415"/>
      <c r="W33" s="415"/>
      <c r="X33" s="415"/>
      <c r="Y33" s="415"/>
      <c r="Z33" s="415"/>
      <c r="AA33" s="415"/>
      <c r="AB33" s="415"/>
      <c r="AC33" s="415"/>
      <c r="AD33" s="415"/>
      <c r="AE33" s="415"/>
      <c r="AF33" s="415"/>
      <c r="AG33" s="415"/>
      <c r="AH33" s="415"/>
      <c r="AI33" s="415"/>
      <c r="AJ33" s="415"/>
      <c r="AK33" s="415"/>
      <c r="AL33" s="415"/>
      <c r="AM33" s="415"/>
      <c r="AN33" s="415"/>
      <c r="AO33" s="415"/>
      <c r="AP33" s="650"/>
      <c r="AQ33" s="654" t="str">
        <f t="shared" si="1"/>
        <v/>
      </c>
      <c r="AR33" s="655" t="str">
        <f t="shared" si="2"/>
        <v/>
      </c>
    </row>
    <row r="34" spans="1:44">
      <c r="A34" s="430"/>
      <c r="B34" s="418" t="str">
        <f>IFERROR(INDEX(B$13:B33,MATCH($A34,$A$13:$A33,0)),"")</f>
        <v/>
      </c>
      <c r="C34" s="419" t="str">
        <f>IFERROR(INDEX(C$13:C33,MATCH($A34,$A$13:$A33,0)),"")</f>
        <v/>
      </c>
      <c r="D34" s="582" t="str">
        <f>IFERROR(INDEX(D$13:D33,MATCH($A34,$A$13:$A33,0)),"")</f>
        <v/>
      </c>
      <c r="E34" s="420" t="str">
        <f>IFERROR(INDEX(E$13:E33,MATCH($A34,$A$13:$A33,0)),"")</f>
        <v/>
      </c>
      <c r="F34" s="414"/>
      <c r="G34" s="649"/>
      <c r="H34" s="415"/>
      <c r="I34" s="415"/>
      <c r="J34" s="415"/>
      <c r="K34" s="415"/>
      <c r="L34" s="415"/>
      <c r="M34" s="415"/>
      <c r="N34" s="650"/>
      <c r="O34" s="650"/>
      <c r="P34" s="650"/>
      <c r="Q34" s="650"/>
      <c r="R34" s="650"/>
      <c r="S34" s="654" t="str">
        <f t="shared" si="0"/>
        <v/>
      </c>
      <c r="T34" s="654" t="str">
        <f t="shared" si="3"/>
        <v/>
      </c>
      <c r="U34" s="649"/>
      <c r="V34" s="415"/>
      <c r="W34" s="415"/>
      <c r="X34" s="415"/>
      <c r="Y34" s="415"/>
      <c r="Z34" s="415"/>
      <c r="AA34" s="415"/>
      <c r="AB34" s="415"/>
      <c r="AC34" s="415"/>
      <c r="AD34" s="415"/>
      <c r="AE34" s="415"/>
      <c r="AF34" s="415"/>
      <c r="AG34" s="415"/>
      <c r="AH34" s="415"/>
      <c r="AI34" s="415"/>
      <c r="AJ34" s="415"/>
      <c r="AK34" s="415"/>
      <c r="AL34" s="415"/>
      <c r="AM34" s="415"/>
      <c r="AN34" s="415"/>
      <c r="AO34" s="415"/>
      <c r="AP34" s="650"/>
      <c r="AQ34" s="654" t="str">
        <f t="shared" si="1"/>
        <v/>
      </c>
      <c r="AR34" s="655" t="str">
        <f t="shared" si="2"/>
        <v/>
      </c>
    </row>
    <row r="35" spans="1:44">
      <c r="A35" s="430"/>
      <c r="B35" s="418" t="str">
        <f>IFERROR(INDEX(B$13:B34,MATCH($A35,$A$13:$A34,0)),"")</f>
        <v/>
      </c>
      <c r="C35" s="419" t="str">
        <f>IFERROR(INDEX(C$13:C34,MATCH($A35,$A$13:$A34,0)),"")</f>
        <v/>
      </c>
      <c r="D35" s="582" t="str">
        <f>IFERROR(INDEX(D$13:D34,MATCH($A35,$A$13:$A34,0)),"")</f>
        <v/>
      </c>
      <c r="E35" s="420" t="str">
        <f>IFERROR(INDEX(E$13:E34,MATCH($A35,$A$13:$A34,0)),"")</f>
        <v/>
      </c>
      <c r="F35" s="414"/>
      <c r="G35" s="649"/>
      <c r="H35" s="415"/>
      <c r="I35" s="415"/>
      <c r="J35" s="415"/>
      <c r="K35" s="415"/>
      <c r="L35" s="415"/>
      <c r="M35" s="415"/>
      <c r="N35" s="650"/>
      <c r="O35" s="650"/>
      <c r="P35" s="650"/>
      <c r="Q35" s="650"/>
      <c r="R35" s="650"/>
      <c r="S35" s="654" t="str">
        <f t="shared" si="0"/>
        <v/>
      </c>
      <c r="T35" s="654" t="str">
        <f t="shared" si="3"/>
        <v/>
      </c>
      <c r="U35" s="649"/>
      <c r="V35" s="415"/>
      <c r="W35" s="415"/>
      <c r="X35" s="415"/>
      <c r="Y35" s="415"/>
      <c r="Z35" s="415"/>
      <c r="AA35" s="415"/>
      <c r="AB35" s="415"/>
      <c r="AC35" s="415"/>
      <c r="AD35" s="415"/>
      <c r="AE35" s="415"/>
      <c r="AF35" s="415"/>
      <c r="AG35" s="415"/>
      <c r="AH35" s="415"/>
      <c r="AI35" s="415"/>
      <c r="AJ35" s="415"/>
      <c r="AK35" s="415"/>
      <c r="AL35" s="415"/>
      <c r="AM35" s="415"/>
      <c r="AN35" s="415"/>
      <c r="AO35" s="415"/>
      <c r="AP35" s="650"/>
      <c r="AQ35" s="654" t="str">
        <f t="shared" si="1"/>
        <v/>
      </c>
      <c r="AR35" s="655" t="str">
        <f t="shared" si="2"/>
        <v/>
      </c>
    </row>
    <row r="36" spans="1:44">
      <c r="A36" s="430"/>
      <c r="B36" s="418" t="str">
        <f>IFERROR(INDEX(B$13:B35,MATCH($A36,$A$13:$A35,0)),"")</f>
        <v/>
      </c>
      <c r="C36" s="419" t="str">
        <f>IFERROR(INDEX(C$13:C35,MATCH($A36,$A$13:$A35,0)),"")</f>
        <v/>
      </c>
      <c r="D36" s="582" t="str">
        <f>IFERROR(INDEX(D$13:D35,MATCH($A36,$A$13:$A35,0)),"")</f>
        <v/>
      </c>
      <c r="E36" s="420" t="str">
        <f>IFERROR(INDEX(E$13:E35,MATCH($A36,$A$13:$A35,0)),"")</f>
        <v/>
      </c>
      <c r="F36" s="414"/>
      <c r="G36" s="649"/>
      <c r="H36" s="415"/>
      <c r="I36" s="415"/>
      <c r="J36" s="415"/>
      <c r="K36" s="415"/>
      <c r="L36" s="415"/>
      <c r="M36" s="415"/>
      <c r="N36" s="650"/>
      <c r="O36" s="650"/>
      <c r="P36" s="650"/>
      <c r="Q36" s="650"/>
      <c r="R36" s="650"/>
      <c r="S36" s="654" t="str">
        <f t="shared" si="0"/>
        <v/>
      </c>
      <c r="T36" s="654" t="str">
        <f t="shared" si="3"/>
        <v/>
      </c>
      <c r="U36" s="649"/>
      <c r="V36" s="415"/>
      <c r="W36" s="415"/>
      <c r="X36" s="415"/>
      <c r="Y36" s="415"/>
      <c r="Z36" s="415"/>
      <c r="AA36" s="415"/>
      <c r="AB36" s="415"/>
      <c r="AC36" s="415"/>
      <c r="AD36" s="415"/>
      <c r="AE36" s="415"/>
      <c r="AF36" s="415"/>
      <c r="AG36" s="415"/>
      <c r="AH36" s="415"/>
      <c r="AI36" s="415"/>
      <c r="AJ36" s="415"/>
      <c r="AK36" s="415"/>
      <c r="AL36" s="415"/>
      <c r="AM36" s="415"/>
      <c r="AN36" s="415"/>
      <c r="AO36" s="415"/>
      <c r="AP36" s="650"/>
      <c r="AQ36" s="654" t="str">
        <f t="shared" si="1"/>
        <v/>
      </c>
      <c r="AR36" s="655" t="str">
        <f t="shared" si="2"/>
        <v/>
      </c>
    </row>
    <row r="37" spans="1:44">
      <c r="A37" s="430"/>
      <c r="B37" s="418" t="str">
        <f>IFERROR(INDEX(B$13:B36,MATCH($A37,$A$13:$A36,0)),"")</f>
        <v/>
      </c>
      <c r="C37" s="419" t="str">
        <f>IFERROR(INDEX(C$13:C36,MATCH($A37,$A$13:$A36,0)),"")</f>
        <v/>
      </c>
      <c r="D37" s="582" t="str">
        <f>IFERROR(INDEX(D$13:D36,MATCH($A37,$A$13:$A36,0)),"")</f>
        <v/>
      </c>
      <c r="E37" s="420" t="str">
        <f>IFERROR(INDEX(E$13:E36,MATCH($A37,$A$13:$A36,0)),"")</f>
        <v/>
      </c>
      <c r="F37" s="414"/>
      <c r="G37" s="649"/>
      <c r="H37" s="415"/>
      <c r="I37" s="415"/>
      <c r="J37" s="415"/>
      <c r="K37" s="415"/>
      <c r="L37" s="415"/>
      <c r="M37" s="415"/>
      <c r="N37" s="650"/>
      <c r="O37" s="650"/>
      <c r="P37" s="650"/>
      <c r="Q37" s="650"/>
      <c r="R37" s="650"/>
      <c r="S37" s="654" t="str">
        <f t="shared" si="0"/>
        <v/>
      </c>
      <c r="T37" s="654" t="str">
        <f t="shared" si="3"/>
        <v/>
      </c>
      <c r="U37" s="649"/>
      <c r="V37" s="415"/>
      <c r="W37" s="415"/>
      <c r="X37" s="415"/>
      <c r="Y37" s="415"/>
      <c r="Z37" s="415"/>
      <c r="AA37" s="415"/>
      <c r="AB37" s="415"/>
      <c r="AC37" s="415"/>
      <c r="AD37" s="415"/>
      <c r="AE37" s="415"/>
      <c r="AF37" s="415"/>
      <c r="AG37" s="415"/>
      <c r="AH37" s="415"/>
      <c r="AI37" s="415"/>
      <c r="AJ37" s="415"/>
      <c r="AK37" s="415"/>
      <c r="AL37" s="415"/>
      <c r="AM37" s="415"/>
      <c r="AN37" s="415"/>
      <c r="AO37" s="415"/>
      <c r="AP37" s="650"/>
      <c r="AQ37" s="654" t="str">
        <f t="shared" si="1"/>
        <v/>
      </c>
      <c r="AR37" s="655" t="str">
        <f t="shared" si="2"/>
        <v/>
      </c>
    </row>
    <row r="38" spans="1:44">
      <c r="A38" s="430"/>
      <c r="B38" s="418" t="str">
        <f>IFERROR(INDEX(B$13:B37,MATCH($A38,$A$13:$A37,0)),"")</f>
        <v/>
      </c>
      <c r="C38" s="419" t="str">
        <f>IFERROR(INDEX(C$13:C37,MATCH($A38,$A$13:$A37,0)),"")</f>
        <v/>
      </c>
      <c r="D38" s="582" t="str">
        <f>IFERROR(INDEX(D$13:D37,MATCH($A38,$A$13:$A37,0)),"")</f>
        <v/>
      </c>
      <c r="E38" s="420" t="str">
        <f>IFERROR(INDEX(E$13:E37,MATCH($A38,$A$13:$A37,0)),"")</f>
        <v/>
      </c>
      <c r="F38" s="414"/>
      <c r="G38" s="649"/>
      <c r="H38" s="415"/>
      <c r="I38" s="415"/>
      <c r="J38" s="415"/>
      <c r="K38" s="415"/>
      <c r="L38" s="415"/>
      <c r="M38" s="415"/>
      <c r="N38" s="650"/>
      <c r="O38" s="650"/>
      <c r="P38" s="650"/>
      <c r="Q38" s="650"/>
      <c r="R38" s="650"/>
      <c r="S38" s="654" t="str">
        <f t="shared" si="0"/>
        <v/>
      </c>
      <c r="T38" s="654" t="str">
        <f t="shared" si="3"/>
        <v/>
      </c>
      <c r="U38" s="649"/>
      <c r="V38" s="415"/>
      <c r="W38" s="415"/>
      <c r="X38" s="415"/>
      <c r="Y38" s="415"/>
      <c r="Z38" s="415"/>
      <c r="AA38" s="415"/>
      <c r="AB38" s="415"/>
      <c r="AC38" s="415"/>
      <c r="AD38" s="415"/>
      <c r="AE38" s="415"/>
      <c r="AF38" s="415"/>
      <c r="AG38" s="415"/>
      <c r="AH38" s="415"/>
      <c r="AI38" s="415"/>
      <c r="AJ38" s="415"/>
      <c r="AK38" s="415"/>
      <c r="AL38" s="415"/>
      <c r="AM38" s="415"/>
      <c r="AN38" s="415"/>
      <c r="AO38" s="415"/>
      <c r="AP38" s="650"/>
      <c r="AQ38" s="654" t="str">
        <f t="shared" si="1"/>
        <v/>
      </c>
      <c r="AR38" s="655" t="str">
        <f t="shared" si="2"/>
        <v/>
      </c>
    </row>
    <row r="39" spans="1:44">
      <c r="A39" s="430"/>
      <c r="B39" s="418" t="str">
        <f>IFERROR(INDEX(B$13:B38,MATCH($A39,$A$13:$A38,0)),"")</f>
        <v/>
      </c>
      <c r="C39" s="419" t="str">
        <f>IFERROR(INDEX(C$13:C38,MATCH($A39,$A$13:$A38,0)),"")</f>
        <v/>
      </c>
      <c r="D39" s="582" t="str">
        <f>IFERROR(INDEX(D$13:D38,MATCH($A39,$A$13:$A38,0)),"")</f>
        <v/>
      </c>
      <c r="E39" s="420" t="str">
        <f>IFERROR(INDEX(E$13:E38,MATCH($A39,$A$13:$A38,0)),"")</f>
        <v/>
      </c>
      <c r="F39" s="414"/>
      <c r="G39" s="649"/>
      <c r="H39" s="415"/>
      <c r="I39" s="415"/>
      <c r="J39" s="415"/>
      <c r="K39" s="415"/>
      <c r="L39" s="415"/>
      <c r="M39" s="415"/>
      <c r="N39" s="650"/>
      <c r="O39" s="650"/>
      <c r="P39" s="650"/>
      <c r="Q39" s="650"/>
      <c r="R39" s="650"/>
      <c r="S39" s="654" t="str">
        <f t="shared" si="0"/>
        <v/>
      </c>
      <c r="T39" s="654" t="str">
        <f t="shared" si="3"/>
        <v/>
      </c>
      <c r="U39" s="649"/>
      <c r="V39" s="415"/>
      <c r="W39" s="415"/>
      <c r="X39" s="415"/>
      <c r="Y39" s="415"/>
      <c r="Z39" s="415"/>
      <c r="AA39" s="415"/>
      <c r="AB39" s="415"/>
      <c r="AC39" s="415"/>
      <c r="AD39" s="415"/>
      <c r="AE39" s="415"/>
      <c r="AF39" s="415"/>
      <c r="AG39" s="415"/>
      <c r="AH39" s="415"/>
      <c r="AI39" s="415"/>
      <c r="AJ39" s="415"/>
      <c r="AK39" s="415"/>
      <c r="AL39" s="415"/>
      <c r="AM39" s="415"/>
      <c r="AN39" s="415"/>
      <c r="AO39" s="415"/>
      <c r="AP39" s="650"/>
      <c r="AQ39" s="654" t="str">
        <f t="shared" si="1"/>
        <v/>
      </c>
      <c r="AR39" s="655" t="str">
        <f t="shared" si="2"/>
        <v/>
      </c>
    </row>
    <row r="40" spans="1:44">
      <c r="A40" s="430"/>
      <c r="B40" s="418" t="str">
        <f>IFERROR(INDEX(B$13:B39,MATCH($A40,$A$13:$A39,0)),"")</f>
        <v/>
      </c>
      <c r="C40" s="419" t="str">
        <f>IFERROR(INDEX(C$13:C39,MATCH($A40,$A$13:$A39,0)),"")</f>
        <v/>
      </c>
      <c r="D40" s="582" t="str">
        <f>IFERROR(INDEX(D$13:D39,MATCH($A40,$A$13:$A39,0)),"")</f>
        <v/>
      </c>
      <c r="E40" s="420" t="str">
        <f>IFERROR(INDEX(E$13:E39,MATCH($A40,$A$13:$A39,0)),"")</f>
        <v/>
      </c>
      <c r="F40" s="414"/>
      <c r="G40" s="649"/>
      <c r="H40" s="415"/>
      <c r="I40" s="415"/>
      <c r="J40" s="415"/>
      <c r="K40" s="415"/>
      <c r="L40" s="415"/>
      <c r="M40" s="415"/>
      <c r="N40" s="650"/>
      <c r="O40" s="650"/>
      <c r="P40" s="650"/>
      <c r="Q40" s="650"/>
      <c r="R40" s="650"/>
      <c r="S40" s="654" t="str">
        <f t="shared" si="0"/>
        <v/>
      </c>
      <c r="T40" s="654" t="str">
        <f t="shared" si="3"/>
        <v/>
      </c>
      <c r="U40" s="649"/>
      <c r="V40" s="415"/>
      <c r="W40" s="415"/>
      <c r="X40" s="415"/>
      <c r="Y40" s="415"/>
      <c r="Z40" s="415"/>
      <c r="AA40" s="415"/>
      <c r="AB40" s="415"/>
      <c r="AC40" s="415"/>
      <c r="AD40" s="415"/>
      <c r="AE40" s="415"/>
      <c r="AF40" s="415"/>
      <c r="AG40" s="415"/>
      <c r="AH40" s="415"/>
      <c r="AI40" s="415"/>
      <c r="AJ40" s="415"/>
      <c r="AK40" s="415"/>
      <c r="AL40" s="415"/>
      <c r="AM40" s="415"/>
      <c r="AN40" s="415"/>
      <c r="AO40" s="415"/>
      <c r="AP40" s="650"/>
      <c r="AQ40" s="654" t="str">
        <f t="shared" si="1"/>
        <v/>
      </c>
      <c r="AR40" s="655" t="str">
        <f t="shared" si="2"/>
        <v/>
      </c>
    </row>
    <row r="41" spans="1:44">
      <c r="A41" s="430"/>
      <c r="B41" s="418" t="str">
        <f>IFERROR(INDEX(B$13:B40,MATCH($A41,$A$13:$A40,0)),"")</f>
        <v/>
      </c>
      <c r="C41" s="419" t="str">
        <f>IFERROR(INDEX(C$13:C40,MATCH($A41,$A$13:$A40,0)),"")</f>
        <v/>
      </c>
      <c r="D41" s="582" t="str">
        <f>IFERROR(INDEX(D$13:D40,MATCH($A41,$A$13:$A40,0)),"")</f>
        <v/>
      </c>
      <c r="E41" s="420" t="str">
        <f>IFERROR(INDEX(E$13:E40,MATCH($A41,$A$13:$A40,0)),"")</f>
        <v/>
      </c>
      <c r="F41" s="414"/>
      <c r="G41" s="649"/>
      <c r="H41" s="415"/>
      <c r="I41" s="415"/>
      <c r="J41" s="415"/>
      <c r="K41" s="415"/>
      <c r="L41" s="415"/>
      <c r="M41" s="415"/>
      <c r="N41" s="650"/>
      <c r="O41" s="650"/>
      <c r="P41" s="650"/>
      <c r="Q41" s="650"/>
      <c r="R41" s="650"/>
      <c r="S41" s="654" t="str">
        <f t="shared" si="0"/>
        <v/>
      </c>
      <c r="T41" s="654" t="str">
        <f t="shared" si="3"/>
        <v/>
      </c>
      <c r="U41" s="649"/>
      <c r="V41" s="415"/>
      <c r="W41" s="415"/>
      <c r="X41" s="415"/>
      <c r="Y41" s="415"/>
      <c r="Z41" s="415"/>
      <c r="AA41" s="415"/>
      <c r="AB41" s="415"/>
      <c r="AC41" s="415"/>
      <c r="AD41" s="415"/>
      <c r="AE41" s="415"/>
      <c r="AF41" s="415"/>
      <c r="AG41" s="415"/>
      <c r="AH41" s="415"/>
      <c r="AI41" s="415"/>
      <c r="AJ41" s="415"/>
      <c r="AK41" s="415"/>
      <c r="AL41" s="415"/>
      <c r="AM41" s="415"/>
      <c r="AN41" s="415"/>
      <c r="AO41" s="415"/>
      <c r="AP41" s="650"/>
      <c r="AQ41" s="654" t="str">
        <f t="shared" si="1"/>
        <v/>
      </c>
      <c r="AR41" s="655" t="str">
        <f t="shared" si="2"/>
        <v/>
      </c>
    </row>
    <row r="42" spans="1:44">
      <c r="A42" s="430"/>
      <c r="B42" s="418" t="str">
        <f>IFERROR(INDEX(B$13:B41,MATCH($A42,$A$13:$A41,0)),"")</f>
        <v/>
      </c>
      <c r="C42" s="419" t="str">
        <f>IFERROR(INDEX(C$13:C41,MATCH($A42,$A$13:$A41,0)),"")</f>
        <v/>
      </c>
      <c r="D42" s="582" t="str">
        <f>IFERROR(INDEX(D$13:D41,MATCH($A42,$A$13:$A41,0)),"")</f>
        <v/>
      </c>
      <c r="E42" s="420" t="str">
        <f>IFERROR(INDEX(E$13:E41,MATCH($A42,$A$13:$A41,0)),"")</f>
        <v/>
      </c>
      <c r="F42" s="414"/>
      <c r="G42" s="649"/>
      <c r="H42" s="415"/>
      <c r="I42" s="415"/>
      <c r="J42" s="415"/>
      <c r="K42" s="415"/>
      <c r="L42" s="415"/>
      <c r="M42" s="415"/>
      <c r="N42" s="650"/>
      <c r="O42" s="650"/>
      <c r="P42" s="650"/>
      <c r="Q42" s="650"/>
      <c r="R42" s="650"/>
      <c r="S42" s="654" t="str">
        <f t="shared" si="0"/>
        <v/>
      </c>
      <c r="T42" s="654" t="str">
        <f t="shared" si="3"/>
        <v/>
      </c>
      <c r="U42" s="649"/>
      <c r="V42" s="415"/>
      <c r="W42" s="415"/>
      <c r="X42" s="415"/>
      <c r="Y42" s="415"/>
      <c r="Z42" s="415"/>
      <c r="AA42" s="415"/>
      <c r="AB42" s="415"/>
      <c r="AC42" s="415"/>
      <c r="AD42" s="415"/>
      <c r="AE42" s="415"/>
      <c r="AF42" s="415"/>
      <c r="AG42" s="415"/>
      <c r="AH42" s="415"/>
      <c r="AI42" s="415"/>
      <c r="AJ42" s="415"/>
      <c r="AK42" s="415"/>
      <c r="AL42" s="415"/>
      <c r="AM42" s="415"/>
      <c r="AN42" s="415"/>
      <c r="AO42" s="415"/>
      <c r="AP42" s="650"/>
      <c r="AQ42" s="654" t="str">
        <f t="shared" si="1"/>
        <v/>
      </c>
      <c r="AR42" s="655" t="str">
        <f t="shared" si="2"/>
        <v/>
      </c>
    </row>
    <row r="43" spans="1:44">
      <c r="A43" s="430"/>
      <c r="B43" s="418" t="str">
        <f>IFERROR(INDEX(B$13:B42,MATCH($A43,$A$13:$A42,0)),"")</f>
        <v/>
      </c>
      <c r="C43" s="419" t="str">
        <f>IFERROR(INDEX(C$13:C42,MATCH($A43,$A$13:$A42,0)),"")</f>
        <v/>
      </c>
      <c r="D43" s="582" t="str">
        <f>IFERROR(INDEX(D$13:D42,MATCH($A43,$A$13:$A42,0)),"")</f>
        <v/>
      </c>
      <c r="E43" s="420" t="str">
        <f>IFERROR(INDEX(E$13:E42,MATCH($A43,$A$13:$A42,0)),"")</f>
        <v/>
      </c>
      <c r="F43" s="414"/>
      <c r="G43" s="649"/>
      <c r="H43" s="415"/>
      <c r="I43" s="415"/>
      <c r="J43" s="415"/>
      <c r="K43" s="415"/>
      <c r="L43" s="415"/>
      <c r="M43" s="415"/>
      <c r="N43" s="650"/>
      <c r="O43" s="650"/>
      <c r="P43" s="650"/>
      <c r="Q43" s="650"/>
      <c r="R43" s="650"/>
      <c r="S43" s="654" t="str">
        <f t="shared" si="0"/>
        <v/>
      </c>
      <c r="T43" s="654" t="str">
        <f t="shared" si="3"/>
        <v/>
      </c>
      <c r="U43" s="649"/>
      <c r="V43" s="415"/>
      <c r="W43" s="415"/>
      <c r="X43" s="415"/>
      <c r="Y43" s="415"/>
      <c r="Z43" s="415"/>
      <c r="AA43" s="415"/>
      <c r="AB43" s="415"/>
      <c r="AC43" s="415"/>
      <c r="AD43" s="415"/>
      <c r="AE43" s="415"/>
      <c r="AF43" s="415"/>
      <c r="AG43" s="415"/>
      <c r="AH43" s="415"/>
      <c r="AI43" s="415"/>
      <c r="AJ43" s="415"/>
      <c r="AK43" s="415"/>
      <c r="AL43" s="415"/>
      <c r="AM43" s="415"/>
      <c r="AN43" s="415"/>
      <c r="AO43" s="415"/>
      <c r="AP43" s="650"/>
      <c r="AQ43" s="654" t="str">
        <f t="shared" si="1"/>
        <v/>
      </c>
      <c r="AR43" s="655" t="str">
        <f t="shared" si="2"/>
        <v/>
      </c>
    </row>
    <row r="44" spans="1:44">
      <c r="A44" s="430"/>
      <c r="B44" s="418" t="str">
        <f>IFERROR(INDEX(B$13:B43,MATCH($A44,$A$13:$A43,0)),"")</f>
        <v/>
      </c>
      <c r="C44" s="419" t="str">
        <f>IFERROR(INDEX(C$13:C43,MATCH($A44,$A$13:$A43,0)),"")</f>
        <v/>
      </c>
      <c r="D44" s="582" t="str">
        <f>IFERROR(INDEX(D$13:D43,MATCH($A44,$A$13:$A43,0)),"")</f>
        <v/>
      </c>
      <c r="E44" s="420" t="str">
        <f>IFERROR(INDEX(E$13:E43,MATCH($A44,$A$13:$A43,0)),"")</f>
        <v/>
      </c>
      <c r="F44" s="414"/>
      <c r="G44" s="649"/>
      <c r="H44" s="415"/>
      <c r="I44" s="415"/>
      <c r="J44" s="415"/>
      <c r="K44" s="415"/>
      <c r="L44" s="415"/>
      <c r="M44" s="415"/>
      <c r="N44" s="650"/>
      <c r="O44" s="650"/>
      <c r="P44" s="650"/>
      <c r="Q44" s="650"/>
      <c r="R44" s="650"/>
      <c r="S44" s="654" t="str">
        <f t="shared" si="0"/>
        <v/>
      </c>
      <c r="T44" s="654" t="str">
        <f t="shared" si="3"/>
        <v/>
      </c>
      <c r="U44" s="649"/>
      <c r="V44" s="415"/>
      <c r="W44" s="415"/>
      <c r="X44" s="415"/>
      <c r="Y44" s="415"/>
      <c r="Z44" s="415"/>
      <c r="AA44" s="415"/>
      <c r="AB44" s="415"/>
      <c r="AC44" s="415"/>
      <c r="AD44" s="415"/>
      <c r="AE44" s="415"/>
      <c r="AF44" s="415"/>
      <c r="AG44" s="415"/>
      <c r="AH44" s="415"/>
      <c r="AI44" s="415"/>
      <c r="AJ44" s="415"/>
      <c r="AK44" s="415"/>
      <c r="AL44" s="415"/>
      <c r="AM44" s="415"/>
      <c r="AN44" s="415"/>
      <c r="AO44" s="415"/>
      <c r="AP44" s="650"/>
      <c r="AQ44" s="654" t="str">
        <f t="shared" si="1"/>
        <v/>
      </c>
      <c r="AR44" s="655" t="str">
        <f t="shared" si="2"/>
        <v/>
      </c>
    </row>
    <row r="45" spans="1:44">
      <c r="A45" s="430"/>
      <c r="B45" s="418" t="str">
        <f>IFERROR(INDEX(B$13:B44,MATCH($A45,$A$13:$A44,0)),"")</f>
        <v/>
      </c>
      <c r="C45" s="419" t="str">
        <f>IFERROR(INDEX(C$13:C44,MATCH($A45,$A$13:$A44,0)),"")</f>
        <v/>
      </c>
      <c r="D45" s="582" t="str">
        <f>IFERROR(INDEX(D$13:D44,MATCH($A45,$A$13:$A44,0)),"")</f>
        <v/>
      </c>
      <c r="E45" s="420" t="str">
        <f>IFERROR(INDEX(E$13:E44,MATCH($A45,$A$13:$A44,0)),"")</f>
        <v/>
      </c>
      <c r="F45" s="414"/>
      <c r="G45" s="649"/>
      <c r="H45" s="415"/>
      <c r="I45" s="415"/>
      <c r="J45" s="415"/>
      <c r="K45" s="415"/>
      <c r="L45" s="415"/>
      <c r="M45" s="415"/>
      <c r="N45" s="650"/>
      <c r="O45" s="650"/>
      <c r="P45" s="650"/>
      <c r="Q45" s="650"/>
      <c r="R45" s="650"/>
      <c r="S45" s="654" t="str">
        <f t="shared" si="0"/>
        <v/>
      </c>
      <c r="T45" s="654" t="str">
        <f t="shared" si="3"/>
        <v/>
      </c>
      <c r="U45" s="649"/>
      <c r="V45" s="415"/>
      <c r="W45" s="415"/>
      <c r="X45" s="415"/>
      <c r="Y45" s="415"/>
      <c r="Z45" s="415"/>
      <c r="AA45" s="415"/>
      <c r="AB45" s="415"/>
      <c r="AC45" s="415"/>
      <c r="AD45" s="415"/>
      <c r="AE45" s="415"/>
      <c r="AF45" s="415"/>
      <c r="AG45" s="415"/>
      <c r="AH45" s="415"/>
      <c r="AI45" s="415"/>
      <c r="AJ45" s="415"/>
      <c r="AK45" s="415"/>
      <c r="AL45" s="415"/>
      <c r="AM45" s="415"/>
      <c r="AN45" s="415"/>
      <c r="AO45" s="415"/>
      <c r="AP45" s="650"/>
      <c r="AQ45" s="654" t="str">
        <f t="shared" si="1"/>
        <v/>
      </c>
      <c r="AR45" s="655" t="str">
        <f t="shared" si="2"/>
        <v/>
      </c>
    </row>
    <row r="46" spans="1:44">
      <c r="A46" s="430"/>
      <c r="B46" s="418" t="str">
        <f>IFERROR(INDEX(B$13:B45,MATCH($A46,$A$13:$A45,0)),"")</f>
        <v/>
      </c>
      <c r="C46" s="419" t="str">
        <f>IFERROR(INDEX(C$13:C45,MATCH($A46,$A$13:$A45,0)),"")</f>
        <v/>
      </c>
      <c r="D46" s="582" t="str">
        <f>IFERROR(INDEX(D$13:D45,MATCH($A46,$A$13:$A45,0)),"")</f>
        <v/>
      </c>
      <c r="E46" s="420" t="str">
        <f>IFERROR(INDEX(E$13:E45,MATCH($A46,$A$13:$A45,0)),"")</f>
        <v/>
      </c>
      <c r="F46" s="414"/>
      <c r="G46" s="649"/>
      <c r="H46" s="415"/>
      <c r="I46" s="415"/>
      <c r="J46" s="415"/>
      <c r="K46" s="415"/>
      <c r="L46" s="415"/>
      <c r="M46" s="415"/>
      <c r="N46" s="650"/>
      <c r="O46" s="650"/>
      <c r="P46" s="650"/>
      <c r="Q46" s="650"/>
      <c r="R46" s="650"/>
      <c r="S46" s="654" t="str">
        <f t="shared" si="0"/>
        <v/>
      </c>
      <c r="T46" s="654" t="str">
        <f t="shared" si="3"/>
        <v/>
      </c>
      <c r="U46" s="649"/>
      <c r="V46" s="415"/>
      <c r="W46" s="415"/>
      <c r="X46" s="415"/>
      <c r="Y46" s="415"/>
      <c r="Z46" s="415"/>
      <c r="AA46" s="415"/>
      <c r="AB46" s="415"/>
      <c r="AC46" s="415"/>
      <c r="AD46" s="415"/>
      <c r="AE46" s="415"/>
      <c r="AF46" s="415"/>
      <c r="AG46" s="415"/>
      <c r="AH46" s="415"/>
      <c r="AI46" s="415"/>
      <c r="AJ46" s="415"/>
      <c r="AK46" s="415"/>
      <c r="AL46" s="415"/>
      <c r="AM46" s="415"/>
      <c r="AN46" s="415"/>
      <c r="AO46" s="415"/>
      <c r="AP46" s="650"/>
      <c r="AQ46" s="654" t="str">
        <f t="shared" si="1"/>
        <v/>
      </c>
      <c r="AR46" s="655" t="str">
        <f t="shared" si="2"/>
        <v/>
      </c>
    </row>
    <row r="47" spans="1:44">
      <c r="A47" s="430"/>
      <c r="B47" s="418" t="str">
        <f>IFERROR(INDEX(B$13:B46,MATCH($A47,$A$13:$A46,0)),"")</f>
        <v/>
      </c>
      <c r="C47" s="419" t="str">
        <f>IFERROR(INDEX(C$13:C46,MATCH($A47,$A$13:$A46,0)),"")</f>
        <v/>
      </c>
      <c r="D47" s="582" t="str">
        <f>IFERROR(INDEX(D$13:D46,MATCH($A47,$A$13:$A46,0)),"")</f>
        <v/>
      </c>
      <c r="E47" s="420" t="str">
        <f>IFERROR(INDEX(E$13:E46,MATCH($A47,$A$13:$A46,0)),"")</f>
        <v/>
      </c>
      <c r="F47" s="414"/>
      <c r="G47" s="649"/>
      <c r="H47" s="415"/>
      <c r="I47" s="415"/>
      <c r="J47" s="415"/>
      <c r="K47" s="415"/>
      <c r="L47" s="415"/>
      <c r="M47" s="415"/>
      <c r="N47" s="650"/>
      <c r="O47" s="650"/>
      <c r="P47" s="650"/>
      <c r="Q47" s="650"/>
      <c r="R47" s="650"/>
      <c r="S47" s="654" t="str">
        <f t="shared" si="0"/>
        <v/>
      </c>
      <c r="T47" s="654" t="str">
        <f t="shared" si="3"/>
        <v/>
      </c>
      <c r="U47" s="649"/>
      <c r="V47" s="415"/>
      <c r="W47" s="415"/>
      <c r="X47" s="415"/>
      <c r="Y47" s="415"/>
      <c r="Z47" s="415"/>
      <c r="AA47" s="415"/>
      <c r="AB47" s="415"/>
      <c r="AC47" s="415"/>
      <c r="AD47" s="415"/>
      <c r="AE47" s="415"/>
      <c r="AF47" s="415"/>
      <c r="AG47" s="415"/>
      <c r="AH47" s="415"/>
      <c r="AI47" s="415"/>
      <c r="AJ47" s="415"/>
      <c r="AK47" s="415"/>
      <c r="AL47" s="415"/>
      <c r="AM47" s="415"/>
      <c r="AN47" s="415"/>
      <c r="AO47" s="415"/>
      <c r="AP47" s="650"/>
      <c r="AQ47" s="654" t="str">
        <f t="shared" si="1"/>
        <v/>
      </c>
      <c r="AR47" s="655" t="str">
        <f t="shared" si="2"/>
        <v/>
      </c>
    </row>
    <row r="48" spans="1:44">
      <c r="A48" s="430"/>
      <c r="B48" s="418" t="str">
        <f>IFERROR(INDEX(B$13:B47,MATCH($A48,$A$13:$A47,0)),"")</f>
        <v/>
      </c>
      <c r="C48" s="419" t="str">
        <f>IFERROR(INDEX(C$13:C47,MATCH($A48,$A$13:$A47,0)),"")</f>
        <v/>
      </c>
      <c r="D48" s="582" t="str">
        <f>IFERROR(INDEX(D$13:D47,MATCH($A48,$A$13:$A47,0)),"")</f>
        <v/>
      </c>
      <c r="E48" s="420" t="str">
        <f>IFERROR(INDEX(E$13:E47,MATCH($A48,$A$13:$A47,0)),"")</f>
        <v/>
      </c>
      <c r="F48" s="414"/>
      <c r="G48" s="649"/>
      <c r="H48" s="415"/>
      <c r="I48" s="415"/>
      <c r="J48" s="415"/>
      <c r="K48" s="415"/>
      <c r="L48" s="415"/>
      <c r="M48" s="415"/>
      <c r="N48" s="650"/>
      <c r="O48" s="650"/>
      <c r="P48" s="650"/>
      <c r="Q48" s="650"/>
      <c r="R48" s="650"/>
      <c r="S48" s="654" t="str">
        <f t="shared" si="0"/>
        <v/>
      </c>
      <c r="T48" s="654" t="str">
        <f t="shared" si="3"/>
        <v/>
      </c>
      <c r="U48" s="649"/>
      <c r="V48" s="415"/>
      <c r="W48" s="415"/>
      <c r="X48" s="415"/>
      <c r="Y48" s="415"/>
      <c r="Z48" s="415"/>
      <c r="AA48" s="415"/>
      <c r="AB48" s="415"/>
      <c r="AC48" s="415"/>
      <c r="AD48" s="415"/>
      <c r="AE48" s="415"/>
      <c r="AF48" s="415"/>
      <c r="AG48" s="415"/>
      <c r="AH48" s="415"/>
      <c r="AI48" s="415"/>
      <c r="AJ48" s="415"/>
      <c r="AK48" s="415"/>
      <c r="AL48" s="415"/>
      <c r="AM48" s="415"/>
      <c r="AN48" s="415"/>
      <c r="AO48" s="415"/>
      <c r="AP48" s="650"/>
      <c r="AQ48" s="654" t="str">
        <f t="shared" si="1"/>
        <v/>
      </c>
      <c r="AR48" s="655" t="str">
        <f t="shared" si="2"/>
        <v/>
      </c>
    </row>
    <row r="49" spans="1:44">
      <c r="A49" s="430"/>
      <c r="B49" s="418" t="str">
        <f>IFERROR(INDEX(B$13:B48,MATCH($A49,$A$13:$A48,0)),"")</f>
        <v/>
      </c>
      <c r="C49" s="419" t="str">
        <f>IFERROR(INDEX(C$13:C48,MATCH($A49,$A$13:$A48,0)),"")</f>
        <v/>
      </c>
      <c r="D49" s="582" t="str">
        <f>IFERROR(INDEX(D$13:D48,MATCH($A49,$A$13:$A48,0)),"")</f>
        <v/>
      </c>
      <c r="E49" s="420" t="str">
        <f>IFERROR(INDEX(E$13:E48,MATCH($A49,$A$13:$A48,0)),"")</f>
        <v/>
      </c>
      <c r="F49" s="414"/>
      <c r="G49" s="649"/>
      <c r="H49" s="415"/>
      <c r="I49" s="415"/>
      <c r="J49" s="415"/>
      <c r="K49" s="415"/>
      <c r="L49" s="415"/>
      <c r="M49" s="415"/>
      <c r="N49" s="650"/>
      <c r="O49" s="650"/>
      <c r="P49" s="650"/>
      <c r="Q49" s="650"/>
      <c r="R49" s="650"/>
      <c r="S49" s="654" t="str">
        <f t="shared" si="0"/>
        <v/>
      </c>
      <c r="T49" s="654" t="str">
        <f t="shared" si="3"/>
        <v/>
      </c>
      <c r="U49" s="649"/>
      <c r="V49" s="415"/>
      <c r="W49" s="415"/>
      <c r="X49" s="415"/>
      <c r="Y49" s="415"/>
      <c r="Z49" s="415"/>
      <c r="AA49" s="415"/>
      <c r="AB49" s="415"/>
      <c r="AC49" s="415"/>
      <c r="AD49" s="415"/>
      <c r="AE49" s="415"/>
      <c r="AF49" s="415"/>
      <c r="AG49" s="415"/>
      <c r="AH49" s="415"/>
      <c r="AI49" s="415"/>
      <c r="AJ49" s="415"/>
      <c r="AK49" s="415"/>
      <c r="AL49" s="415"/>
      <c r="AM49" s="415"/>
      <c r="AN49" s="415"/>
      <c r="AO49" s="415"/>
      <c r="AP49" s="650"/>
      <c r="AQ49" s="654" t="str">
        <f t="shared" si="1"/>
        <v/>
      </c>
      <c r="AR49" s="655" t="str">
        <f t="shared" si="2"/>
        <v/>
      </c>
    </row>
    <row r="50" spans="1:44">
      <c r="A50" s="430"/>
      <c r="B50" s="418" t="str">
        <f>IFERROR(INDEX(B$13:B49,MATCH($A50,$A$13:$A49,0)),"")</f>
        <v/>
      </c>
      <c r="C50" s="419" t="str">
        <f>IFERROR(INDEX(C$13:C49,MATCH($A50,$A$13:$A49,0)),"")</f>
        <v/>
      </c>
      <c r="D50" s="582" t="str">
        <f>IFERROR(INDEX(D$13:D49,MATCH($A50,$A$13:$A49,0)),"")</f>
        <v/>
      </c>
      <c r="E50" s="420" t="str">
        <f>IFERROR(INDEX(E$13:E49,MATCH($A50,$A$13:$A49,0)),"")</f>
        <v/>
      </c>
      <c r="F50" s="414"/>
      <c r="G50" s="649"/>
      <c r="H50" s="415"/>
      <c r="I50" s="415"/>
      <c r="J50" s="415"/>
      <c r="K50" s="415"/>
      <c r="L50" s="415"/>
      <c r="M50" s="415"/>
      <c r="N50" s="650"/>
      <c r="O50" s="650"/>
      <c r="P50" s="650"/>
      <c r="Q50" s="650"/>
      <c r="R50" s="650"/>
      <c r="S50" s="654" t="str">
        <f t="shared" si="0"/>
        <v/>
      </c>
      <c r="T50" s="654" t="str">
        <f t="shared" si="3"/>
        <v/>
      </c>
      <c r="U50" s="649"/>
      <c r="V50" s="415"/>
      <c r="W50" s="415"/>
      <c r="X50" s="415"/>
      <c r="Y50" s="415"/>
      <c r="Z50" s="415"/>
      <c r="AA50" s="415"/>
      <c r="AB50" s="415"/>
      <c r="AC50" s="415"/>
      <c r="AD50" s="415"/>
      <c r="AE50" s="415"/>
      <c r="AF50" s="415"/>
      <c r="AG50" s="415"/>
      <c r="AH50" s="415"/>
      <c r="AI50" s="415"/>
      <c r="AJ50" s="415"/>
      <c r="AK50" s="415"/>
      <c r="AL50" s="415"/>
      <c r="AM50" s="415"/>
      <c r="AN50" s="415"/>
      <c r="AO50" s="415"/>
      <c r="AP50" s="650"/>
      <c r="AQ50" s="654" t="str">
        <f t="shared" si="1"/>
        <v/>
      </c>
      <c r="AR50" s="655" t="str">
        <f t="shared" si="2"/>
        <v/>
      </c>
    </row>
    <row r="51" spans="1:44">
      <c r="A51" s="430"/>
      <c r="B51" s="418" t="str">
        <f>IFERROR(INDEX(B$13:B50,MATCH($A51,$A$13:$A50,0)),"")</f>
        <v/>
      </c>
      <c r="C51" s="419" t="str">
        <f>IFERROR(INDEX(C$13:C50,MATCH($A51,$A$13:$A50,0)),"")</f>
        <v/>
      </c>
      <c r="D51" s="582" t="str">
        <f>IFERROR(INDEX(D$13:D50,MATCH($A51,$A$13:$A50,0)),"")</f>
        <v/>
      </c>
      <c r="E51" s="420" t="str">
        <f>IFERROR(INDEX(E$13:E50,MATCH($A51,$A$13:$A50,0)),"")</f>
        <v/>
      </c>
      <c r="F51" s="414"/>
      <c r="G51" s="649"/>
      <c r="H51" s="415"/>
      <c r="I51" s="415"/>
      <c r="J51" s="415"/>
      <c r="K51" s="415"/>
      <c r="L51" s="415"/>
      <c r="M51" s="415"/>
      <c r="N51" s="650"/>
      <c r="O51" s="650"/>
      <c r="P51" s="650"/>
      <c r="Q51" s="650"/>
      <c r="R51" s="650"/>
      <c r="S51" s="654" t="str">
        <f t="shared" si="0"/>
        <v/>
      </c>
      <c r="T51" s="654" t="str">
        <f t="shared" si="3"/>
        <v/>
      </c>
      <c r="U51" s="649"/>
      <c r="V51" s="415"/>
      <c r="W51" s="415"/>
      <c r="X51" s="415"/>
      <c r="Y51" s="415"/>
      <c r="Z51" s="415"/>
      <c r="AA51" s="415"/>
      <c r="AB51" s="415"/>
      <c r="AC51" s="415"/>
      <c r="AD51" s="415"/>
      <c r="AE51" s="415"/>
      <c r="AF51" s="415"/>
      <c r="AG51" s="415"/>
      <c r="AH51" s="415"/>
      <c r="AI51" s="415"/>
      <c r="AJ51" s="415"/>
      <c r="AK51" s="415"/>
      <c r="AL51" s="415"/>
      <c r="AM51" s="415"/>
      <c r="AN51" s="415"/>
      <c r="AO51" s="415"/>
      <c r="AP51" s="650"/>
      <c r="AQ51" s="654" t="str">
        <f t="shared" si="1"/>
        <v/>
      </c>
      <c r="AR51" s="655" t="str">
        <f t="shared" si="2"/>
        <v/>
      </c>
    </row>
    <row r="52" spans="1:44">
      <c r="A52" s="430"/>
      <c r="B52" s="418" t="str">
        <f>IFERROR(INDEX(B$13:B51,MATCH($A52,$A$13:$A51,0)),"")</f>
        <v/>
      </c>
      <c r="C52" s="419" t="str">
        <f>IFERROR(INDEX(C$13:C51,MATCH($A52,$A$13:$A51,0)),"")</f>
        <v/>
      </c>
      <c r="D52" s="582" t="str">
        <f>IFERROR(INDEX(D$13:D51,MATCH($A52,$A$13:$A51,0)),"")</f>
        <v/>
      </c>
      <c r="E52" s="420" t="str">
        <f>IFERROR(INDEX(E$13:E51,MATCH($A52,$A$13:$A51,0)),"")</f>
        <v/>
      </c>
      <c r="F52" s="414"/>
      <c r="G52" s="649"/>
      <c r="H52" s="415"/>
      <c r="I52" s="415"/>
      <c r="J52" s="415"/>
      <c r="K52" s="415"/>
      <c r="L52" s="415"/>
      <c r="M52" s="415"/>
      <c r="N52" s="650"/>
      <c r="O52" s="650"/>
      <c r="P52" s="650"/>
      <c r="Q52" s="650"/>
      <c r="R52" s="650"/>
      <c r="S52" s="654" t="str">
        <f t="shared" si="0"/>
        <v/>
      </c>
      <c r="T52" s="654" t="str">
        <f t="shared" si="3"/>
        <v/>
      </c>
      <c r="U52" s="649"/>
      <c r="V52" s="415"/>
      <c r="W52" s="415"/>
      <c r="X52" s="415"/>
      <c r="Y52" s="415"/>
      <c r="Z52" s="415"/>
      <c r="AA52" s="415"/>
      <c r="AB52" s="415"/>
      <c r="AC52" s="415"/>
      <c r="AD52" s="415"/>
      <c r="AE52" s="415"/>
      <c r="AF52" s="415"/>
      <c r="AG52" s="415"/>
      <c r="AH52" s="415"/>
      <c r="AI52" s="415"/>
      <c r="AJ52" s="415"/>
      <c r="AK52" s="415"/>
      <c r="AL52" s="415"/>
      <c r="AM52" s="415"/>
      <c r="AN52" s="415"/>
      <c r="AO52" s="415"/>
      <c r="AP52" s="650"/>
      <c r="AQ52" s="654" t="str">
        <f t="shared" si="1"/>
        <v/>
      </c>
      <c r="AR52" s="655" t="str">
        <f t="shared" si="2"/>
        <v/>
      </c>
    </row>
    <row r="53" spans="1:44">
      <c r="A53" s="430"/>
      <c r="B53" s="418" t="str">
        <f>IFERROR(INDEX(B$13:B52,MATCH($A53,$A$13:$A52,0)),"")</f>
        <v/>
      </c>
      <c r="C53" s="419" t="str">
        <f>IFERROR(INDEX(C$13:C52,MATCH($A53,$A$13:$A52,0)),"")</f>
        <v/>
      </c>
      <c r="D53" s="582" t="str">
        <f>IFERROR(INDEX(D$13:D52,MATCH($A53,$A$13:$A52,0)),"")</f>
        <v/>
      </c>
      <c r="E53" s="420" t="str">
        <f>IFERROR(INDEX(E$13:E52,MATCH($A53,$A$13:$A52,0)),"")</f>
        <v/>
      </c>
      <c r="F53" s="414"/>
      <c r="G53" s="649"/>
      <c r="H53" s="415"/>
      <c r="I53" s="415"/>
      <c r="J53" s="415"/>
      <c r="K53" s="415"/>
      <c r="L53" s="415"/>
      <c r="M53" s="415"/>
      <c r="N53" s="650"/>
      <c r="O53" s="650"/>
      <c r="P53" s="650"/>
      <c r="Q53" s="650"/>
      <c r="R53" s="650"/>
      <c r="S53" s="654" t="str">
        <f t="shared" si="0"/>
        <v/>
      </c>
      <c r="T53" s="654" t="str">
        <f t="shared" si="3"/>
        <v/>
      </c>
      <c r="U53" s="649"/>
      <c r="V53" s="415"/>
      <c r="W53" s="415"/>
      <c r="X53" s="415"/>
      <c r="Y53" s="415"/>
      <c r="Z53" s="415"/>
      <c r="AA53" s="415"/>
      <c r="AB53" s="415"/>
      <c r="AC53" s="415"/>
      <c r="AD53" s="415"/>
      <c r="AE53" s="415"/>
      <c r="AF53" s="415"/>
      <c r="AG53" s="415"/>
      <c r="AH53" s="415"/>
      <c r="AI53" s="415"/>
      <c r="AJ53" s="415"/>
      <c r="AK53" s="415"/>
      <c r="AL53" s="415"/>
      <c r="AM53" s="415"/>
      <c r="AN53" s="415"/>
      <c r="AO53" s="415"/>
      <c r="AP53" s="650"/>
      <c r="AQ53" s="654" t="str">
        <f t="shared" si="1"/>
        <v/>
      </c>
      <c r="AR53" s="655" t="str">
        <f t="shared" si="2"/>
        <v/>
      </c>
    </row>
    <row r="54" spans="1:44">
      <c r="A54" s="430"/>
      <c r="B54" s="418" t="str">
        <f>IFERROR(INDEX(B$13:B53,MATCH($A54,$A$13:$A53,0)),"")</f>
        <v/>
      </c>
      <c r="C54" s="419" t="str">
        <f>IFERROR(INDEX(C$13:C53,MATCH($A54,$A$13:$A53,0)),"")</f>
        <v/>
      </c>
      <c r="D54" s="582" t="str">
        <f>IFERROR(INDEX(D$13:D53,MATCH($A54,$A$13:$A53,0)),"")</f>
        <v/>
      </c>
      <c r="E54" s="420" t="str">
        <f>IFERROR(INDEX(E$13:E53,MATCH($A54,$A$13:$A53,0)),"")</f>
        <v/>
      </c>
      <c r="F54" s="414"/>
      <c r="G54" s="649"/>
      <c r="H54" s="415"/>
      <c r="I54" s="415"/>
      <c r="J54" s="415"/>
      <c r="K54" s="415"/>
      <c r="L54" s="415"/>
      <c r="M54" s="415"/>
      <c r="N54" s="650"/>
      <c r="O54" s="650"/>
      <c r="P54" s="650"/>
      <c r="Q54" s="650"/>
      <c r="R54" s="650"/>
      <c r="S54" s="654" t="str">
        <f t="shared" si="0"/>
        <v/>
      </c>
      <c r="T54" s="654" t="str">
        <f t="shared" si="3"/>
        <v/>
      </c>
      <c r="U54" s="649"/>
      <c r="V54" s="415"/>
      <c r="W54" s="415"/>
      <c r="X54" s="415"/>
      <c r="Y54" s="415"/>
      <c r="Z54" s="415"/>
      <c r="AA54" s="415"/>
      <c r="AB54" s="415"/>
      <c r="AC54" s="415"/>
      <c r="AD54" s="415"/>
      <c r="AE54" s="415"/>
      <c r="AF54" s="415"/>
      <c r="AG54" s="415"/>
      <c r="AH54" s="415"/>
      <c r="AI54" s="415"/>
      <c r="AJ54" s="415"/>
      <c r="AK54" s="415"/>
      <c r="AL54" s="415"/>
      <c r="AM54" s="415"/>
      <c r="AN54" s="415"/>
      <c r="AO54" s="415"/>
      <c r="AP54" s="650"/>
      <c r="AQ54" s="654" t="str">
        <f t="shared" si="1"/>
        <v/>
      </c>
      <c r="AR54" s="655" t="str">
        <f t="shared" si="2"/>
        <v/>
      </c>
    </row>
    <row r="55" spans="1:44">
      <c r="A55" s="430"/>
      <c r="B55" s="418" t="str">
        <f>IFERROR(INDEX(B$13:B54,MATCH($A55,$A$13:$A54,0)),"")</f>
        <v/>
      </c>
      <c r="C55" s="419" t="str">
        <f>IFERROR(INDEX(C$13:C54,MATCH($A55,$A$13:$A54,0)),"")</f>
        <v/>
      </c>
      <c r="D55" s="582" t="str">
        <f>IFERROR(INDEX(D$13:D54,MATCH($A55,$A$13:$A54,0)),"")</f>
        <v/>
      </c>
      <c r="E55" s="420" t="str">
        <f>IFERROR(INDEX(E$13:E54,MATCH($A55,$A$13:$A54,0)),"")</f>
        <v/>
      </c>
      <c r="F55" s="414"/>
      <c r="G55" s="649"/>
      <c r="H55" s="415"/>
      <c r="I55" s="415"/>
      <c r="J55" s="415"/>
      <c r="K55" s="415"/>
      <c r="L55" s="415"/>
      <c r="M55" s="415"/>
      <c r="N55" s="650"/>
      <c r="O55" s="650"/>
      <c r="P55" s="650"/>
      <c r="Q55" s="650"/>
      <c r="R55" s="650"/>
      <c r="S55" s="654" t="str">
        <f t="shared" si="0"/>
        <v/>
      </c>
      <c r="T55" s="654" t="str">
        <f t="shared" si="3"/>
        <v/>
      </c>
      <c r="U55" s="649"/>
      <c r="V55" s="415"/>
      <c r="W55" s="415"/>
      <c r="X55" s="415"/>
      <c r="Y55" s="415"/>
      <c r="Z55" s="415"/>
      <c r="AA55" s="415"/>
      <c r="AB55" s="415"/>
      <c r="AC55" s="415"/>
      <c r="AD55" s="415"/>
      <c r="AE55" s="415"/>
      <c r="AF55" s="415"/>
      <c r="AG55" s="415"/>
      <c r="AH55" s="415"/>
      <c r="AI55" s="415"/>
      <c r="AJ55" s="415"/>
      <c r="AK55" s="415"/>
      <c r="AL55" s="415"/>
      <c r="AM55" s="415"/>
      <c r="AN55" s="415"/>
      <c r="AO55" s="415"/>
      <c r="AP55" s="650"/>
      <c r="AQ55" s="654" t="str">
        <f t="shared" si="1"/>
        <v/>
      </c>
      <c r="AR55" s="655" t="str">
        <f t="shared" si="2"/>
        <v/>
      </c>
    </row>
    <row r="56" spans="1:44">
      <c r="A56" s="430"/>
      <c r="B56" s="418" t="str">
        <f>IFERROR(INDEX(B$13:B55,MATCH($A56,$A$13:$A55,0)),"")</f>
        <v/>
      </c>
      <c r="C56" s="419" t="str">
        <f>IFERROR(INDEX(C$13:C55,MATCH($A56,$A$13:$A55,0)),"")</f>
        <v/>
      </c>
      <c r="D56" s="582" t="str">
        <f>IFERROR(INDEX(D$13:D55,MATCH($A56,$A$13:$A55,0)),"")</f>
        <v/>
      </c>
      <c r="E56" s="420" t="str">
        <f>IFERROR(INDEX(E$13:E55,MATCH($A56,$A$13:$A55,0)),"")</f>
        <v/>
      </c>
      <c r="F56" s="414"/>
      <c r="G56" s="649"/>
      <c r="H56" s="415"/>
      <c r="I56" s="415"/>
      <c r="J56" s="415"/>
      <c r="K56" s="415"/>
      <c r="L56" s="415"/>
      <c r="M56" s="415"/>
      <c r="N56" s="650"/>
      <c r="O56" s="650"/>
      <c r="P56" s="650"/>
      <c r="Q56" s="650"/>
      <c r="R56" s="650"/>
      <c r="S56" s="654" t="str">
        <f t="shared" si="0"/>
        <v/>
      </c>
      <c r="T56" s="654" t="str">
        <f t="shared" si="3"/>
        <v/>
      </c>
      <c r="U56" s="649"/>
      <c r="V56" s="415"/>
      <c r="W56" s="415"/>
      <c r="X56" s="415"/>
      <c r="Y56" s="415"/>
      <c r="Z56" s="415"/>
      <c r="AA56" s="415"/>
      <c r="AB56" s="415"/>
      <c r="AC56" s="415"/>
      <c r="AD56" s="415"/>
      <c r="AE56" s="415"/>
      <c r="AF56" s="415"/>
      <c r="AG56" s="415"/>
      <c r="AH56" s="415"/>
      <c r="AI56" s="415"/>
      <c r="AJ56" s="415"/>
      <c r="AK56" s="415"/>
      <c r="AL56" s="415"/>
      <c r="AM56" s="415"/>
      <c r="AN56" s="415"/>
      <c r="AO56" s="415"/>
      <c r="AP56" s="650"/>
      <c r="AQ56" s="654" t="str">
        <f t="shared" si="1"/>
        <v/>
      </c>
      <c r="AR56" s="655" t="str">
        <f t="shared" si="2"/>
        <v/>
      </c>
    </row>
    <row r="57" spans="1:44">
      <c r="A57" s="430"/>
      <c r="B57" s="418" t="str">
        <f>IFERROR(INDEX(B$13:B56,MATCH($A57,$A$13:$A56,0)),"")</f>
        <v/>
      </c>
      <c r="C57" s="419" t="str">
        <f>IFERROR(INDEX(C$13:C56,MATCH($A57,$A$13:$A56,0)),"")</f>
        <v/>
      </c>
      <c r="D57" s="582" t="str">
        <f>IFERROR(INDEX(D$13:D56,MATCH($A57,$A$13:$A56,0)),"")</f>
        <v/>
      </c>
      <c r="E57" s="420" t="str">
        <f>IFERROR(INDEX(E$13:E56,MATCH($A57,$A$13:$A56,0)),"")</f>
        <v/>
      </c>
      <c r="F57" s="414"/>
      <c r="G57" s="649"/>
      <c r="H57" s="415"/>
      <c r="I57" s="415"/>
      <c r="J57" s="415"/>
      <c r="K57" s="415"/>
      <c r="L57" s="415"/>
      <c r="M57" s="415"/>
      <c r="N57" s="650"/>
      <c r="O57" s="650"/>
      <c r="P57" s="650"/>
      <c r="Q57" s="650"/>
      <c r="R57" s="650"/>
      <c r="S57" s="654" t="str">
        <f t="shared" si="0"/>
        <v/>
      </c>
      <c r="T57" s="654" t="str">
        <f t="shared" si="3"/>
        <v/>
      </c>
      <c r="U57" s="649"/>
      <c r="V57" s="415"/>
      <c r="W57" s="415"/>
      <c r="X57" s="415"/>
      <c r="Y57" s="415"/>
      <c r="Z57" s="415"/>
      <c r="AA57" s="415"/>
      <c r="AB57" s="415"/>
      <c r="AC57" s="415"/>
      <c r="AD57" s="415"/>
      <c r="AE57" s="415"/>
      <c r="AF57" s="415"/>
      <c r="AG57" s="415"/>
      <c r="AH57" s="415"/>
      <c r="AI57" s="415"/>
      <c r="AJ57" s="415"/>
      <c r="AK57" s="415"/>
      <c r="AL57" s="415"/>
      <c r="AM57" s="415"/>
      <c r="AN57" s="415"/>
      <c r="AO57" s="415"/>
      <c r="AP57" s="650"/>
      <c r="AQ57" s="654" t="str">
        <f t="shared" si="1"/>
        <v/>
      </c>
      <c r="AR57" s="655" t="str">
        <f t="shared" si="2"/>
        <v/>
      </c>
    </row>
    <row r="58" spans="1:44">
      <c r="A58" s="430"/>
      <c r="B58" s="418" t="str">
        <f>IFERROR(INDEX(B$13:B57,MATCH($A58,$A$13:$A57,0)),"")</f>
        <v/>
      </c>
      <c r="C58" s="419" t="str">
        <f>IFERROR(INDEX(C$13:C57,MATCH($A58,$A$13:$A57,0)),"")</f>
        <v/>
      </c>
      <c r="D58" s="582" t="str">
        <f>IFERROR(INDEX(D$13:D57,MATCH($A58,$A$13:$A57,0)),"")</f>
        <v/>
      </c>
      <c r="E58" s="420" t="str">
        <f>IFERROR(INDEX(E$13:E57,MATCH($A58,$A$13:$A57,0)),"")</f>
        <v/>
      </c>
      <c r="F58" s="414"/>
      <c r="G58" s="649"/>
      <c r="H58" s="415"/>
      <c r="I58" s="415"/>
      <c r="J58" s="415"/>
      <c r="K58" s="415"/>
      <c r="L58" s="415"/>
      <c r="M58" s="415"/>
      <c r="N58" s="650"/>
      <c r="O58" s="650"/>
      <c r="P58" s="650"/>
      <c r="Q58" s="650"/>
      <c r="R58" s="650"/>
      <c r="S58" s="654" t="str">
        <f t="shared" si="0"/>
        <v/>
      </c>
      <c r="T58" s="654" t="str">
        <f t="shared" si="3"/>
        <v/>
      </c>
      <c r="U58" s="649"/>
      <c r="V58" s="415"/>
      <c r="W58" s="415"/>
      <c r="X58" s="415"/>
      <c r="Y58" s="415"/>
      <c r="Z58" s="415"/>
      <c r="AA58" s="415"/>
      <c r="AB58" s="415"/>
      <c r="AC58" s="415"/>
      <c r="AD58" s="415"/>
      <c r="AE58" s="415"/>
      <c r="AF58" s="415"/>
      <c r="AG58" s="415"/>
      <c r="AH58" s="415"/>
      <c r="AI58" s="415"/>
      <c r="AJ58" s="415"/>
      <c r="AK58" s="415"/>
      <c r="AL58" s="415"/>
      <c r="AM58" s="415"/>
      <c r="AN58" s="415"/>
      <c r="AO58" s="415"/>
      <c r="AP58" s="650"/>
      <c r="AQ58" s="654" t="str">
        <f t="shared" si="1"/>
        <v/>
      </c>
      <c r="AR58" s="655" t="str">
        <f t="shared" si="2"/>
        <v/>
      </c>
    </row>
    <row r="59" spans="1:44">
      <c r="A59" s="430"/>
      <c r="B59" s="418" t="str">
        <f>IFERROR(INDEX(B$13:B58,MATCH($A59,$A$13:$A58,0)),"")</f>
        <v/>
      </c>
      <c r="C59" s="419" t="str">
        <f>IFERROR(INDEX(C$13:C58,MATCH($A59,$A$13:$A58,0)),"")</f>
        <v/>
      </c>
      <c r="D59" s="582" t="str">
        <f>IFERROR(INDEX(D$13:D58,MATCH($A59,$A$13:$A58,0)),"")</f>
        <v/>
      </c>
      <c r="E59" s="420" t="str">
        <f>IFERROR(INDEX(E$13:E58,MATCH($A59,$A$13:$A58,0)),"")</f>
        <v/>
      </c>
      <c r="F59" s="414"/>
      <c r="G59" s="649"/>
      <c r="H59" s="415"/>
      <c r="I59" s="415"/>
      <c r="J59" s="415"/>
      <c r="K59" s="415"/>
      <c r="L59" s="415"/>
      <c r="M59" s="415"/>
      <c r="N59" s="650"/>
      <c r="O59" s="650"/>
      <c r="P59" s="650"/>
      <c r="Q59" s="650"/>
      <c r="R59" s="650"/>
      <c r="S59" s="654" t="str">
        <f t="shared" si="0"/>
        <v/>
      </c>
      <c r="T59" s="654" t="str">
        <f t="shared" si="3"/>
        <v/>
      </c>
      <c r="U59" s="649"/>
      <c r="V59" s="415"/>
      <c r="W59" s="415"/>
      <c r="X59" s="415"/>
      <c r="Y59" s="415"/>
      <c r="Z59" s="415"/>
      <c r="AA59" s="415"/>
      <c r="AB59" s="415"/>
      <c r="AC59" s="415"/>
      <c r="AD59" s="415"/>
      <c r="AE59" s="415"/>
      <c r="AF59" s="415"/>
      <c r="AG59" s="415"/>
      <c r="AH59" s="415"/>
      <c r="AI59" s="415"/>
      <c r="AJ59" s="415"/>
      <c r="AK59" s="415"/>
      <c r="AL59" s="415"/>
      <c r="AM59" s="415"/>
      <c r="AN59" s="415"/>
      <c r="AO59" s="415"/>
      <c r="AP59" s="650"/>
      <c r="AQ59" s="654" t="str">
        <f t="shared" si="1"/>
        <v/>
      </c>
      <c r="AR59" s="655" t="str">
        <f t="shared" si="2"/>
        <v/>
      </c>
    </row>
    <row r="60" spans="1:44">
      <c r="A60" s="430"/>
      <c r="B60" s="418" t="str">
        <f>IFERROR(INDEX(B$13:B59,MATCH($A60,$A$13:$A59,0)),"")</f>
        <v/>
      </c>
      <c r="C60" s="419" t="str">
        <f>IFERROR(INDEX(C$13:C59,MATCH($A60,$A$13:$A59,0)),"")</f>
        <v/>
      </c>
      <c r="D60" s="582" t="str">
        <f>IFERROR(INDEX(D$13:D59,MATCH($A60,$A$13:$A59,0)),"")</f>
        <v/>
      </c>
      <c r="E60" s="420" t="str">
        <f>IFERROR(INDEX(E$13:E59,MATCH($A60,$A$13:$A59,0)),"")</f>
        <v/>
      </c>
      <c r="F60" s="414"/>
      <c r="G60" s="649"/>
      <c r="H60" s="415"/>
      <c r="I60" s="415"/>
      <c r="J60" s="415"/>
      <c r="K60" s="415"/>
      <c r="L60" s="415"/>
      <c r="M60" s="415"/>
      <c r="N60" s="650"/>
      <c r="O60" s="650"/>
      <c r="P60" s="650"/>
      <c r="Q60" s="650"/>
      <c r="R60" s="650"/>
      <c r="S60" s="654" t="str">
        <f t="shared" si="0"/>
        <v/>
      </c>
      <c r="T60" s="654" t="str">
        <f t="shared" si="3"/>
        <v/>
      </c>
      <c r="U60" s="649"/>
      <c r="V60" s="415"/>
      <c r="W60" s="415"/>
      <c r="X60" s="415"/>
      <c r="Y60" s="415"/>
      <c r="Z60" s="415"/>
      <c r="AA60" s="415"/>
      <c r="AB60" s="415"/>
      <c r="AC60" s="415"/>
      <c r="AD60" s="415"/>
      <c r="AE60" s="415"/>
      <c r="AF60" s="415"/>
      <c r="AG60" s="415"/>
      <c r="AH60" s="415"/>
      <c r="AI60" s="415"/>
      <c r="AJ60" s="415"/>
      <c r="AK60" s="415"/>
      <c r="AL60" s="415"/>
      <c r="AM60" s="415"/>
      <c r="AN60" s="415"/>
      <c r="AO60" s="415"/>
      <c r="AP60" s="650"/>
      <c r="AQ60" s="654" t="str">
        <f t="shared" si="1"/>
        <v/>
      </c>
      <c r="AR60" s="655" t="str">
        <f t="shared" si="2"/>
        <v/>
      </c>
    </row>
    <row r="61" spans="1:44">
      <c r="A61" s="430"/>
      <c r="B61" s="418" t="str">
        <f>IFERROR(INDEX(B$13:B60,MATCH($A61,$A$13:$A60,0)),"")</f>
        <v/>
      </c>
      <c r="C61" s="419" t="str">
        <f>IFERROR(INDEX(C$13:C60,MATCH($A61,$A$13:$A60,0)),"")</f>
        <v/>
      </c>
      <c r="D61" s="582" t="str">
        <f>IFERROR(INDEX(D$13:D60,MATCH($A61,$A$13:$A60,0)),"")</f>
        <v/>
      </c>
      <c r="E61" s="420" t="str">
        <f>IFERROR(INDEX(E$13:E60,MATCH($A61,$A$13:$A60,0)),"")</f>
        <v/>
      </c>
      <c r="F61" s="414"/>
      <c r="G61" s="649"/>
      <c r="H61" s="415"/>
      <c r="I61" s="415"/>
      <c r="J61" s="415"/>
      <c r="K61" s="415"/>
      <c r="L61" s="415"/>
      <c r="M61" s="415"/>
      <c r="N61" s="650"/>
      <c r="O61" s="650"/>
      <c r="P61" s="650"/>
      <c r="Q61" s="650"/>
      <c r="R61" s="650"/>
      <c r="S61" s="654" t="str">
        <f t="shared" si="0"/>
        <v/>
      </c>
      <c r="T61" s="654" t="str">
        <f t="shared" si="3"/>
        <v/>
      </c>
      <c r="U61" s="649"/>
      <c r="V61" s="415"/>
      <c r="W61" s="415"/>
      <c r="X61" s="415"/>
      <c r="Y61" s="415"/>
      <c r="Z61" s="415"/>
      <c r="AA61" s="415"/>
      <c r="AB61" s="415"/>
      <c r="AC61" s="415"/>
      <c r="AD61" s="415"/>
      <c r="AE61" s="415"/>
      <c r="AF61" s="415"/>
      <c r="AG61" s="415"/>
      <c r="AH61" s="415"/>
      <c r="AI61" s="415"/>
      <c r="AJ61" s="415"/>
      <c r="AK61" s="415"/>
      <c r="AL61" s="415"/>
      <c r="AM61" s="415"/>
      <c r="AN61" s="415"/>
      <c r="AO61" s="415"/>
      <c r="AP61" s="650"/>
      <c r="AQ61" s="654" t="str">
        <f t="shared" si="1"/>
        <v/>
      </c>
      <c r="AR61" s="655" t="str">
        <f t="shared" si="2"/>
        <v/>
      </c>
    </row>
    <row r="62" spans="1:44">
      <c r="A62" s="430"/>
      <c r="B62" s="418" t="str">
        <f>IFERROR(INDEX(B$13:B61,MATCH($A62,$A$13:$A61,0)),"")</f>
        <v/>
      </c>
      <c r="C62" s="419" t="str">
        <f>IFERROR(INDEX(C$13:C61,MATCH($A62,$A$13:$A61,0)),"")</f>
        <v/>
      </c>
      <c r="D62" s="582" t="str">
        <f>IFERROR(INDEX(D$13:D61,MATCH($A62,$A$13:$A61,0)),"")</f>
        <v/>
      </c>
      <c r="E62" s="420" t="str">
        <f>IFERROR(INDEX(E$13:E61,MATCH($A62,$A$13:$A61,0)),"")</f>
        <v/>
      </c>
      <c r="F62" s="414"/>
      <c r="G62" s="649"/>
      <c r="H62" s="415"/>
      <c r="I62" s="415"/>
      <c r="J62" s="415"/>
      <c r="K62" s="415"/>
      <c r="L62" s="415"/>
      <c r="M62" s="415"/>
      <c r="N62" s="650"/>
      <c r="O62" s="650"/>
      <c r="P62" s="650"/>
      <c r="Q62" s="650"/>
      <c r="R62" s="650"/>
      <c r="S62" s="654" t="str">
        <f t="shared" si="0"/>
        <v/>
      </c>
      <c r="T62" s="654" t="str">
        <f t="shared" si="3"/>
        <v/>
      </c>
      <c r="U62" s="649"/>
      <c r="V62" s="415"/>
      <c r="W62" s="415"/>
      <c r="X62" s="415"/>
      <c r="Y62" s="415"/>
      <c r="Z62" s="415"/>
      <c r="AA62" s="415"/>
      <c r="AB62" s="415"/>
      <c r="AC62" s="415"/>
      <c r="AD62" s="415"/>
      <c r="AE62" s="415"/>
      <c r="AF62" s="415"/>
      <c r="AG62" s="415"/>
      <c r="AH62" s="415"/>
      <c r="AI62" s="415"/>
      <c r="AJ62" s="415"/>
      <c r="AK62" s="415"/>
      <c r="AL62" s="415"/>
      <c r="AM62" s="415"/>
      <c r="AN62" s="415"/>
      <c r="AO62" s="415"/>
      <c r="AP62" s="650"/>
      <c r="AQ62" s="654" t="str">
        <f t="shared" si="1"/>
        <v/>
      </c>
      <c r="AR62" s="655" t="str">
        <f t="shared" si="2"/>
        <v/>
      </c>
    </row>
    <row r="63" spans="1:44">
      <c r="A63" s="430"/>
      <c r="B63" s="418" t="str">
        <f>IFERROR(INDEX(B$13:B62,MATCH($A63,$A$13:$A62,0)),"")</f>
        <v/>
      </c>
      <c r="C63" s="419" t="str">
        <f>IFERROR(INDEX(C$13:C62,MATCH($A63,$A$13:$A62,0)),"")</f>
        <v/>
      </c>
      <c r="D63" s="582" t="str">
        <f>IFERROR(INDEX(D$13:D62,MATCH($A63,$A$13:$A62,0)),"")</f>
        <v/>
      </c>
      <c r="E63" s="420" t="str">
        <f>IFERROR(INDEX(E$13:E62,MATCH($A63,$A$13:$A62,0)),"")</f>
        <v/>
      </c>
      <c r="F63" s="414"/>
      <c r="G63" s="649"/>
      <c r="H63" s="415"/>
      <c r="I63" s="415"/>
      <c r="J63" s="415"/>
      <c r="K63" s="415"/>
      <c r="L63" s="415"/>
      <c r="M63" s="415"/>
      <c r="N63" s="650"/>
      <c r="O63" s="650"/>
      <c r="P63" s="650"/>
      <c r="Q63" s="650"/>
      <c r="R63" s="650"/>
      <c r="S63" s="654" t="str">
        <f t="shared" si="0"/>
        <v/>
      </c>
      <c r="T63" s="654" t="str">
        <f t="shared" si="3"/>
        <v/>
      </c>
      <c r="U63" s="649"/>
      <c r="V63" s="415"/>
      <c r="W63" s="415"/>
      <c r="X63" s="415"/>
      <c r="Y63" s="415"/>
      <c r="Z63" s="415"/>
      <c r="AA63" s="415"/>
      <c r="AB63" s="415"/>
      <c r="AC63" s="415"/>
      <c r="AD63" s="415"/>
      <c r="AE63" s="415"/>
      <c r="AF63" s="415"/>
      <c r="AG63" s="415"/>
      <c r="AH63" s="415"/>
      <c r="AI63" s="415"/>
      <c r="AJ63" s="415"/>
      <c r="AK63" s="415"/>
      <c r="AL63" s="415"/>
      <c r="AM63" s="415"/>
      <c r="AN63" s="415"/>
      <c r="AO63" s="415"/>
      <c r="AP63" s="650"/>
      <c r="AQ63" s="654" t="str">
        <f t="shared" si="1"/>
        <v/>
      </c>
      <c r="AR63" s="655" t="str">
        <f t="shared" si="2"/>
        <v/>
      </c>
    </row>
    <row r="64" spans="1:44">
      <c r="A64" s="430"/>
      <c r="B64" s="418" t="str">
        <f>IFERROR(INDEX(B$13:B63,MATCH($A64,$A$13:$A63,0)),"")</f>
        <v/>
      </c>
      <c r="C64" s="419" t="str">
        <f>IFERROR(INDEX(C$13:C63,MATCH($A64,$A$13:$A63,0)),"")</f>
        <v/>
      </c>
      <c r="D64" s="582" t="str">
        <f>IFERROR(INDEX(D$13:D63,MATCH($A64,$A$13:$A63,0)),"")</f>
        <v/>
      </c>
      <c r="E64" s="420" t="str">
        <f>IFERROR(INDEX(E$13:E63,MATCH($A64,$A$13:$A63,0)),"")</f>
        <v/>
      </c>
      <c r="F64" s="414"/>
      <c r="G64" s="649"/>
      <c r="H64" s="415"/>
      <c r="I64" s="415"/>
      <c r="J64" s="415"/>
      <c r="K64" s="415"/>
      <c r="L64" s="415"/>
      <c r="M64" s="415"/>
      <c r="N64" s="650"/>
      <c r="O64" s="650"/>
      <c r="P64" s="650"/>
      <c r="Q64" s="650"/>
      <c r="R64" s="650"/>
      <c r="S64" s="654" t="str">
        <f t="shared" si="0"/>
        <v/>
      </c>
      <c r="T64" s="654" t="str">
        <f t="shared" si="3"/>
        <v/>
      </c>
      <c r="U64" s="649"/>
      <c r="V64" s="415"/>
      <c r="W64" s="415"/>
      <c r="X64" s="415"/>
      <c r="Y64" s="415"/>
      <c r="Z64" s="415"/>
      <c r="AA64" s="415"/>
      <c r="AB64" s="415"/>
      <c r="AC64" s="415"/>
      <c r="AD64" s="415"/>
      <c r="AE64" s="415"/>
      <c r="AF64" s="415"/>
      <c r="AG64" s="415"/>
      <c r="AH64" s="415"/>
      <c r="AI64" s="415"/>
      <c r="AJ64" s="415"/>
      <c r="AK64" s="415"/>
      <c r="AL64" s="415"/>
      <c r="AM64" s="415"/>
      <c r="AN64" s="415"/>
      <c r="AO64" s="415"/>
      <c r="AP64" s="650"/>
      <c r="AQ64" s="654" t="str">
        <f t="shared" si="1"/>
        <v/>
      </c>
      <c r="AR64" s="655" t="str">
        <f t="shared" si="2"/>
        <v/>
      </c>
    </row>
    <row r="65" spans="1:44">
      <c r="A65" s="430"/>
      <c r="B65" s="418" t="str">
        <f>IFERROR(INDEX(B$13:B64,MATCH($A65,$A$13:$A64,0)),"")</f>
        <v/>
      </c>
      <c r="C65" s="419" t="str">
        <f>IFERROR(INDEX(C$13:C64,MATCH($A65,$A$13:$A64,0)),"")</f>
        <v/>
      </c>
      <c r="D65" s="582" t="str">
        <f>IFERROR(INDEX(D$13:D64,MATCH($A65,$A$13:$A64,0)),"")</f>
        <v/>
      </c>
      <c r="E65" s="420" t="str">
        <f>IFERROR(INDEX(E$13:E64,MATCH($A65,$A$13:$A64,0)),"")</f>
        <v/>
      </c>
      <c r="F65" s="414"/>
      <c r="G65" s="649"/>
      <c r="H65" s="415"/>
      <c r="I65" s="415"/>
      <c r="J65" s="415"/>
      <c r="K65" s="415"/>
      <c r="L65" s="415"/>
      <c r="M65" s="415"/>
      <c r="N65" s="650"/>
      <c r="O65" s="650"/>
      <c r="P65" s="650"/>
      <c r="Q65" s="650"/>
      <c r="R65" s="650"/>
      <c r="S65" s="654" t="str">
        <f t="shared" si="0"/>
        <v/>
      </c>
      <c r="T65" s="654" t="str">
        <f t="shared" si="3"/>
        <v/>
      </c>
      <c r="U65" s="649"/>
      <c r="V65" s="415"/>
      <c r="W65" s="415"/>
      <c r="X65" s="415"/>
      <c r="Y65" s="415"/>
      <c r="Z65" s="415"/>
      <c r="AA65" s="415"/>
      <c r="AB65" s="415"/>
      <c r="AC65" s="415"/>
      <c r="AD65" s="415"/>
      <c r="AE65" s="415"/>
      <c r="AF65" s="415"/>
      <c r="AG65" s="415"/>
      <c r="AH65" s="415"/>
      <c r="AI65" s="415"/>
      <c r="AJ65" s="415"/>
      <c r="AK65" s="415"/>
      <c r="AL65" s="415"/>
      <c r="AM65" s="415"/>
      <c r="AN65" s="415"/>
      <c r="AO65" s="415"/>
      <c r="AP65" s="650"/>
      <c r="AQ65" s="654" t="str">
        <f t="shared" si="1"/>
        <v/>
      </c>
      <c r="AR65" s="655" t="str">
        <f t="shared" si="2"/>
        <v/>
      </c>
    </row>
    <row r="66" spans="1:44">
      <c r="A66" s="430"/>
      <c r="B66" s="418" t="str">
        <f>IFERROR(INDEX(B$13:B65,MATCH($A66,$A$13:$A65,0)),"")</f>
        <v/>
      </c>
      <c r="C66" s="419" t="str">
        <f>IFERROR(INDEX(C$13:C65,MATCH($A66,$A$13:$A65,0)),"")</f>
        <v/>
      </c>
      <c r="D66" s="582" t="str">
        <f>IFERROR(INDEX(D$13:D65,MATCH($A66,$A$13:$A65,0)),"")</f>
        <v/>
      </c>
      <c r="E66" s="420" t="str">
        <f>IFERROR(INDEX(E$13:E65,MATCH($A66,$A$13:$A65,0)),"")</f>
        <v/>
      </c>
      <c r="F66" s="414"/>
      <c r="G66" s="649"/>
      <c r="H66" s="415"/>
      <c r="I66" s="415"/>
      <c r="J66" s="415"/>
      <c r="K66" s="415"/>
      <c r="L66" s="415"/>
      <c r="M66" s="415"/>
      <c r="N66" s="650"/>
      <c r="O66" s="650"/>
      <c r="P66" s="650"/>
      <c r="Q66" s="650"/>
      <c r="R66" s="650"/>
      <c r="S66" s="654" t="str">
        <f t="shared" si="0"/>
        <v/>
      </c>
      <c r="T66" s="654" t="str">
        <f t="shared" si="3"/>
        <v/>
      </c>
      <c r="U66" s="649"/>
      <c r="V66" s="415"/>
      <c r="W66" s="415"/>
      <c r="X66" s="415"/>
      <c r="Y66" s="415"/>
      <c r="Z66" s="415"/>
      <c r="AA66" s="415"/>
      <c r="AB66" s="415"/>
      <c r="AC66" s="415"/>
      <c r="AD66" s="415"/>
      <c r="AE66" s="415"/>
      <c r="AF66" s="415"/>
      <c r="AG66" s="415"/>
      <c r="AH66" s="415"/>
      <c r="AI66" s="415"/>
      <c r="AJ66" s="415"/>
      <c r="AK66" s="415"/>
      <c r="AL66" s="415"/>
      <c r="AM66" s="415"/>
      <c r="AN66" s="415"/>
      <c r="AO66" s="415"/>
      <c r="AP66" s="650"/>
      <c r="AQ66" s="654" t="str">
        <f t="shared" si="1"/>
        <v/>
      </c>
      <c r="AR66" s="655" t="str">
        <f t="shared" si="2"/>
        <v/>
      </c>
    </row>
    <row r="67" spans="1:44">
      <c r="A67" s="430"/>
      <c r="B67" s="418" t="str">
        <f>IFERROR(INDEX(B$13:B66,MATCH($A67,$A$13:$A66,0)),"")</f>
        <v/>
      </c>
      <c r="C67" s="419" t="str">
        <f>IFERROR(INDEX(C$13:C66,MATCH($A67,$A$13:$A66,0)),"")</f>
        <v/>
      </c>
      <c r="D67" s="582" t="str">
        <f>IFERROR(INDEX(D$13:D66,MATCH($A67,$A$13:$A66,0)),"")</f>
        <v/>
      </c>
      <c r="E67" s="420" t="str">
        <f>IFERROR(INDEX(E$13:E66,MATCH($A67,$A$13:$A66,0)),"")</f>
        <v/>
      </c>
      <c r="F67" s="414"/>
      <c r="G67" s="649"/>
      <c r="H67" s="415"/>
      <c r="I67" s="415"/>
      <c r="J67" s="415"/>
      <c r="K67" s="415"/>
      <c r="L67" s="415"/>
      <c r="M67" s="415"/>
      <c r="N67" s="650"/>
      <c r="O67" s="650"/>
      <c r="P67" s="650"/>
      <c r="Q67" s="650"/>
      <c r="R67" s="650"/>
      <c r="S67" s="654" t="str">
        <f t="shared" si="0"/>
        <v/>
      </c>
      <c r="T67" s="654" t="str">
        <f t="shared" si="3"/>
        <v/>
      </c>
      <c r="U67" s="649"/>
      <c r="V67" s="415"/>
      <c r="W67" s="415"/>
      <c r="X67" s="415"/>
      <c r="Y67" s="415"/>
      <c r="Z67" s="415"/>
      <c r="AA67" s="415"/>
      <c r="AB67" s="415"/>
      <c r="AC67" s="415"/>
      <c r="AD67" s="415"/>
      <c r="AE67" s="415"/>
      <c r="AF67" s="415"/>
      <c r="AG67" s="415"/>
      <c r="AH67" s="415"/>
      <c r="AI67" s="415"/>
      <c r="AJ67" s="415"/>
      <c r="AK67" s="415"/>
      <c r="AL67" s="415"/>
      <c r="AM67" s="415"/>
      <c r="AN67" s="415"/>
      <c r="AO67" s="415"/>
      <c r="AP67" s="650"/>
      <c r="AQ67" s="654" t="str">
        <f t="shared" si="1"/>
        <v/>
      </c>
      <c r="AR67" s="655" t="str">
        <f t="shared" si="2"/>
        <v/>
      </c>
    </row>
    <row r="68" spans="1:44">
      <c r="A68" s="430"/>
      <c r="B68" s="418" t="str">
        <f>IFERROR(INDEX(B$13:B67,MATCH($A68,$A$13:$A67,0)),"")</f>
        <v/>
      </c>
      <c r="C68" s="419" t="str">
        <f>IFERROR(INDEX(C$13:C67,MATCH($A68,$A$13:$A67,0)),"")</f>
        <v/>
      </c>
      <c r="D68" s="582" t="str">
        <f>IFERROR(INDEX(D$13:D67,MATCH($A68,$A$13:$A67,0)),"")</f>
        <v/>
      </c>
      <c r="E68" s="420" t="str">
        <f>IFERROR(INDEX(E$13:E67,MATCH($A68,$A$13:$A67,0)),"")</f>
        <v/>
      </c>
      <c r="F68" s="414"/>
      <c r="G68" s="649"/>
      <c r="H68" s="415"/>
      <c r="I68" s="415"/>
      <c r="J68" s="415"/>
      <c r="K68" s="415"/>
      <c r="L68" s="415"/>
      <c r="M68" s="415"/>
      <c r="N68" s="650"/>
      <c r="O68" s="650"/>
      <c r="P68" s="650"/>
      <c r="Q68" s="650"/>
      <c r="R68" s="650"/>
      <c r="S68" s="654" t="str">
        <f t="shared" si="0"/>
        <v/>
      </c>
      <c r="T68" s="654" t="str">
        <f t="shared" si="3"/>
        <v/>
      </c>
      <c r="U68" s="649"/>
      <c r="V68" s="415"/>
      <c r="W68" s="415"/>
      <c r="X68" s="415"/>
      <c r="Y68" s="415"/>
      <c r="Z68" s="415"/>
      <c r="AA68" s="415"/>
      <c r="AB68" s="415"/>
      <c r="AC68" s="415"/>
      <c r="AD68" s="415"/>
      <c r="AE68" s="415"/>
      <c r="AF68" s="415"/>
      <c r="AG68" s="415"/>
      <c r="AH68" s="415"/>
      <c r="AI68" s="415"/>
      <c r="AJ68" s="415"/>
      <c r="AK68" s="415"/>
      <c r="AL68" s="415"/>
      <c r="AM68" s="415"/>
      <c r="AN68" s="415"/>
      <c r="AO68" s="415"/>
      <c r="AP68" s="650"/>
      <c r="AQ68" s="654" t="str">
        <f t="shared" si="1"/>
        <v/>
      </c>
      <c r="AR68" s="655" t="str">
        <f t="shared" si="2"/>
        <v/>
      </c>
    </row>
    <row r="69" spans="1:44">
      <c r="A69" s="430"/>
      <c r="B69" s="418" t="str">
        <f>IFERROR(INDEX(B$13:B68,MATCH($A69,$A$13:$A68,0)),"")</f>
        <v/>
      </c>
      <c r="C69" s="419" t="str">
        <f>IFERROR(INDEX(C$13:C68,MATCH($A69,$A$13:$A68,0)),"")</f>
        <v/>
      </c>
      <c r="D69" s="582" t="str">
        <f>IFERROR(INDEX(D$13:D68,MATCH($A69,$A$13:$A68,0)),"")</f>
        <v/>
      </c>
      <c r="E69" s="420" t="str">
        <f>IFERROR(INDEX(E$13:E68,MATCH($A69,$A$13:$A68,0)),"")</f>
        <v/>
      </c>
      <c r="F69" s="414"/>
      <c r="G69" s="649"/>
      <c r="H69" s="415"/>
      <c r="I69" s="415"/>
      <c r="J69" s="415"/>
      <c r="K69" s="415"/>
      <c r="L69" s="415"/>
      <c r="M69" s="415"/>
      <c r="N69" s="650"/>
      <c r="O69" s="650"/>
      <c r="P69" s="650"/>
      <c r="Q69" s="650"/>
      <c r="R69" s="650"/>
      <c r="S69" s="654" t="str">
        <f t="shared" si="0"/>
        <v/>
      </c>
      <c r="T69" s="654" t="str">
        <f t="shared" si="3"/>
        <v/>
      </c>
      <c r="U69" s="649"/>
      <c r="V69" s="415"/>
      <c r="W69" s="415"/>
      <c r="X69" s="415"/>
      <c r="Y69" s="415"/>
      <c r="Z69" s="415"/>
      <c r="AA69" s="415"/>
      <c r="AB69" s="415"/>
      <c r="AC69" s="415"/>
      <c r="AD69" s="415"/>
      <c r="AE69" s="415"/>
      <c r="AF69" s="415"/>
      <c r="AG69" s="415"/>
      <c r="AH69" s="415"/>
      <c r="AI69" s="415"/>
      <c r="AJ69" s="415"/>
      <c r="AK69" s="415"/>
      <c r="AL69" s="415"/>
      <c r="AM69" s="415"/>
      <c r="AN69" s="415"/>
      <c r="AO69" s="415"/>
      <c r="AP69" s="650"/>
      <c r="AQ69" s="654" t="str">
        <f t="shared" si="1"/>
        <v/>
      </c>
      <c r="AR69" s="655" t="str">
        <f t="shared" si="2"/>
        <v/>
      </c>
    </row>
    <row r="70" spans="1:44">
      <c r="A70" s="430"/>
      <c r="B70" s="418" t="str">
        <f>IFERROR(INDEX(B$13:B69,MATCH($A70,$A$13:$A69,0)),"")</f>
        <v/>
      </c>
      <c r="C70" s="419" t="str">
        <f>IFERROR(INDEX(C$13:C69,MATCH($A70,$A$13:$A69,0)),"")</f>
        <v/>
      </c>
      <c r="D70" s="582" t="str">
        <f>IFERROR(INDEX(D$13:D69,MATCH($A70,$A$13:$A69,0)),"")</f>
        <v/>
      </c>
      <c r="E70" s="420" t="str">
        <f>IFERROR(INDEX(E$13:E69,MATCH($A70,$A$13:$A69,0)),"")</f>
        <v/>
      </c>
      <c r="F70" s="414"/>
      <c r="G70" s="649"/>
      <c r="H70" s="415"/>
      <c r="I70" s="415"/>
      <c r="J70" s="415"/>
      <c r="K70" s="415"/>
      <c r="L70" s="415"/>
      <c r="M70" s="415"/>
      <c r="N70" s="650"/>
      <c r="O70" s="650"/>
      <c r="P70" s="650"/>
      <c r="Q70" s="650"/>
      <c r="R70" s="650"/>
      <c r="S70" s="654" t="str">
        <f t="shared" si="0"/>
        <v/>
      </c>
      <c r="T70" s="654" t="str">
        <f t="shared" si="3"/>
        <v/>
      </c>
      <c r="U70" s="649"/>
      <c r="V70" s="415"/>
      <c r="W70" s="415"/>
      <c r="X70" s="415"/>
      <c r="Y70" s="415"/>
      <c r="Z70" s="415"/>
      <c r="AA70" s="415"/>
      <c r="AB70" s="415"/>
      <c r="AC70" s="415"/>
      <c r="AD70" s="415"/>
      <c r="AE70" s="415"/>
      <c r="AF70" s="415"/>
      <c r="AG70" s="415"/>
      <c r="AH70" s="415"/>
      <c r="AI70" s="415"/>
      <c r="AJ70" s="415"/>
      <c r="AK70" s="415"/>
      <c r="AL70" s="415"/>
      <c r="AM70" s="415"/>
      <c r="AN70" s="415"/>
      <c r="AO70" s="415"/>
      <c r="AP70" s="650"/>
      <c r="AQ70" s="654" t="str">
        <f t="shared" si="1"/>
        <v/>
      </c>
      <c r="AR70" s="655" t="str">
        <f t="shared" si="2"/>
        <v/>
      </c>
    </row>
    <row r="71" spans="1:44">
      <c r="A71" s="430"/>
      <c r="B71" s="418" t="str">
        <f>IFERROR(INDEX(B$13:B70,MATCH($A71,$A$13:$A70,0)),"")</f>
        <v/>
      </c>
      <c r="C71" s="419" t="str">
        <f>IFERROR(INDEX(C$13:C70,MATCH($A71,$A$13:$A70,0)),"")</f>
        <v/>
      </c>
      <c r="D71" s="582" t="str">
        <f>IFERROR(INDEX(D$13:D70,MATCH($A71,$A$13:$A70,0)),"")</f>
        <v/>
      </c>
      <c r="E71" s="420" t="str">
        <f>IFERROR(INDEX(E$13:E70,MATCH($A71,$A$13:$A70,0)),"")</f>
        <v/>
      </c>
      <c r="F71" s="414"/>
      <c r="G71" s="649"/>
      <c r="H71" s="415"/>
      <c r="I71" s="415"/>
      <c r="J71" s="415"/>
      <c r="K71" s="415"/>
      <c r="L71" s="415"/>
      <c r="M71" s="415"/>
      <c r="N71" s="650"/>
      <c r="O71" s="650"/>
      <c r="P71" s="650"/>
      <c r="Q71" s="650"/>
      <c r="R71" s="650"/>
      <c r="S71" s="654" t="str">
        <f t="shared" si="0"/>
        <v/>
      </c>
      <c r="T71" s="654" t="str">
        <f t="shared" si="3"/>
        <v/>
      </c>
      <c r="U71" s="649"/>
      <c r="V71" s="415"/>
      <c r="W71" s="415"/>
      <c r="X71" s="415"/>
      <c r="Y71" s="415"/>
      <c r="Z71" s="415"/>
      <c r="AA71" s="415"/>
      <c r="AB71" s="415"/>
      <c r="AC71" s="415"/>
      <c r="AD71" s="415"/>
      <c r="AE71" s="415"/>
      <c r="AF71" s="415"/>
      <c r="AG71" s="415"/>
      <c r="AH71" s="415"/>
      <c r="AI71" s="415"/>
      <c r="AJ71" s="415"/>
      <c r="AK71" s="415"/>
      <c r="AL71" s="415"/>
      <c r="AM71" s="415"/>
      <c r="AN71" s="415"/>
      <c r="AO71" s="415"/>
      <c r="AP71" s="650"/>
      <c r="AQ71" s="654" t="str">
        <f t="shared" si="1"/>
        <v/>
      </c>
      <c r="AR71" s="655" t="str">
        <f t="shared" si="2"/>
        <v/>
      </c>
    </row>
    <row r="72" spans="1:44">
      <c r="A72" s="430"/>
      <c r="B72" s="418" t="str">
        <f>IFERROR(INDEX(B$13:B71,MATCH($A72,$A$13:$A71,0)),"")</f>
        <v/>
      </c>
      <c r="C72" s="419" t="str">
        <f>IFERROR(INDEX(C$13:C71,MATCH($A72,$A$13:$A71,0)),"")</f>
        <v/>
      </c>
      <c r="D72" s="582" t="str">
        <f>IFERROR(INDEX(D$13:D71,MATCH($A72,$A$13:$A71,0)),"")</f>
        <v/>
      </c>
      <c r="E72" s="420" t="str">
        <f>IFERROR(INDEX(E$13:E71,MATCH($A72,$A$13:$A71,0)),"")</f>
        <v/>
      </c>
      <c r="F72" s="414"/>
      <c r="G72" s="649"/>
      <c r="H72" s="415"/>
      <c r="I72" s="415"/>
      <c r="J72" s="415"/>
      <c r="K72" s="415"/>
      <c r="L72" s="415"/>
      <c r="M72" s="415"/>
      <c r="N72" s="650"/>
      <c r="O72" s="650"/>
      <c r="P72" s="650"/>
      <c r="Q72" s="650"/>
      <c r="R72" s="650"/>
      <c r="S72" s="654" t="str">
        <f t="shared" si="0"/>
        <v/>
      </c>
      <c r="T72" s="654" t="str">
        <f t="shared" si="3"/>
        <v/>
      </c>
      <c r="U72" s="649"/>
      <c r="V72" s="415"/>
      <c r="W72" s="415"/>
      <c r="X72" s="415"/>
      <c r="Y72" s="415"/>
      <c r="Z72" s="415"/>
      <c r="AA72" s="415"/>
      <c r="AB72" s="415"/>
      <c r="AC72" s="415"/>
      <c r="AD72" s="415"/>
      <c r="AE72" s="415"/>
      <c r="AF72" s="415"/>
      <c r="AG72" s="415"/>
      <c r="AH72" s="415"/>
      <c r="AI72" s="415"/>
      <c r="AJ72" s="415"/>
      <c r="AK72" s="415"/>
      <c r="AL72" s="415"/>
      <c r="AM72" s="415"/>
      <c r="AN72" s="415"/>
      <c r="AO72" s="415"/>
      <c r="AP72" s="650"/>
      <c r="AQ72" s="654" t="str">
        <f t="shared" si="1"/>
        <v/>
      </c>
      <c r="AR72" s="655" t="str">
        <f t="shared" si="2"/>
        <v/>
      </c>
    </row>
    <row r="73" spans="1:44">
      <c r="A73" s="430"/>
      <c r="B73" s="418" t="str">
        <f>IFERROR(INDEX(B$13:B72,MATCH($A73,$A$13:$A72,0)),"")</f>
        <v/>
      </c>
      <c r="C73" s="419" t="str">
        <f>IFERROR(INDEX(C$13:C72,MATCH($A73,$A$13:$A72,0)),"")</f>
        <v/>
      </c>
      <c r="D73" s="582" t="str">
        <f>IFERROR(INDEX(D$13:D72,MATCH($A73,$A$13:$A72,0)),"")</f>
        <v/>
      </c>
      <c r="E73" s="420" t="str">
        <f>IFERROR(INDEX(E$13:E72,MATCH($A73,$A$13:$A72,0)),"")</f>
        <v/>
      </c>
      <c r="F73" s="414"/>
      <c r="G73" s="649"/>
      <c r="H73" s="415"/>
      <c r="I73" s="415"/>
      <c r="J73" s="415"/>
      <c r="K73" s="415"/>
      <c r="L73" s="415"/>
      <c r="M73" s="415"/>
      <c r="N73" s="650"/>
      <c r="O73" s="650"/>
      <c r="P73" s="650"/>
      <c r="Q73" s="650"/>
      <c r="R73" s="650"/>
      <c r="S73" s="654" t="str">
        <f t="shared" si="0"/>
        <v/>
      </c>
      <c r="T73" s="654" t="str">
        <f t="shared" si="3"/>
        <v/>
      </c>
      <c r="U73" s="649"/>
      <c r="V73" s="415"/>
      <c r="W73" s="415"/>
      <c r="X73" s="415"/>
      <c r="Y73" s="415"/>
      <c r="Z73" s="415"/>
      <c r="AA73" s="415"/>
      <c r="AB73" s="415"/>
      <c r="AC73" s="415"/>
      <c r="AD73" s="415"/>
      <c r="AE73" s="415"/>
      <c r="AF73" s="415"/>
      <c r="AG73" s="415"/>
      <c r="AH73" s="415"/>
      <c r="AI73" s="415"/>
      <c r="AJ73" s="415"/>
      <c r="AK73" s="415"/>
      <c r="AL73" s="415"/>
      <c r="AM73" s="415"/>
      <c r="AN73" s="415"/>
      <c r="AO73" s="415"/>
      <c r="AP73" s="650"/>
      <c r="AQ73" s="654" t="str">
        <f t="shared" si="1"/>
        <v/>
      </c>
      <c r="AR73" s="655" t="str">
        <f t="shared" si="2"/>
        <v/>
      </c>
    </row>
    <row r="74" spans="1:44">
      <c r="A74" s="430"/>
      <c r="B74" s="418" t="str">
        <f>IFERROR(INDEX(B$13:B73,MATCH($A74,$A$13:$A73,0)),"")</f>
        <v/>
      </c>
      <c r="C74" s="419" t="str">
        <f>IFERROR(INDEX(C$13:C73,MATCH($A74,$A$13:$A73,0)),"")</f>
        <v/>
      </c>
      <c r="D74" s="582" t="str">
        <f>IFERROR(INDEX(D$13:D73,MATCH($A74,$A$13:$A73,0)),"")</f>
        <v/>
      </c>
      <c r="E74" s="420" t="str">
        <f>IFERROR(INDEX(E$13:E73,MATCH($A74,$A$13:$A73,0)),"")</f>
        <v/>
      </c>
      <c r="F74" s="414"/>
      <c r="G74" s="649"/>
      <c r="H74" s="415"/>
      <c r="I74" s="415"/>
      <c r="J74" s="415"/>
      <c r="K74" s="415"/>
      <c r="L74" s="415"/>
      <c r="M74" s="415"/>
      <c r="N74" s="650"/>
      <c r="O74" s="650"/>
      <c r="P74" s="650"/>
      <c r="Q74" s="650"/>
      <c r="R74" s="650"/>
      <c r="S74" s="654" t="str">
        <f t="shared" si="0"/>
        <v/>
      </c>
      <c r="T74" s="654" t="str">
        <f t="shared" si="3"/>
        <v/>
      </c>
      <c r="U74" s="649"/>
      <c r="V74" s="415"/>
      <c r="W74" s="415"/>
      <c r="X74" s="415"/>
      <c r="Y74" s="415"/>
      <c r="Z74" s="415"/>
      <c r="AA74" s="415"/>
      <c r="AB74" s="415"/>
      <c r="AC74" s="415"/>
      <c r="AD74" s="415"/>
      <c r="AE74" s="415"/>
      <c r="AF74" s="415"/>
      <c r="AG74" s="415"/>
      <c r="AH74" s="415"/>
      <c r="AI74" s="415"/>
      <c r="AJ74" s="415"/>
      <c r="AK74" s="415"/>
      <c r="AL74" s="415"/>
      <c r="AM74" s="415"/>
      <c r="AN74" s="415"/>
      <c r="AO74" s="415"/>
      <c r="AP74" s="650"/>
      <c r="AQ74" s="654" t="str">
        <f t="shared" si="1"/>
        <v/>
      </c>
      <c r="AR74" s="655" t="str">
        <f t="shared" si="2"/>
        <v/>
      </c>
    </row>
    <row r="75" spans="1:44">
      <c r="A75" s="430"/>
      <c r="B75" s="418" t="str">
        <f>IFERROR(INDEX(B$13:B74,MATCH($A75,$A$13:$A74,0)),"")</f>
        <v/>
      </c>
      <c r="C75" s="419" t="str">
        <f>IFERROR(INDEX(C$13:C74,MATCH($A75,$A$13:$A74,0)),"")</f>
        <v/>
      </c>
      <c r="D75" s="582" t="str">
        <f>IFERROR(INDEX(D$13:D74,MATCH($A75,$A$13:$A74,0)),"")</f>
        <v/>
      </c>
      <c r="E75" s="420" t="str">
        <f>IFERROR(INDEX(E$13:E74,MATCH($A75,$A$13:$A74,0)),"")</f>
        <v/>
      </c>
      <c r="F75" s="414"/>
      <c r="G75" s="649"/>
      <c r="H75" s="415"/>
      <c r="I75" s="415"/>
      <c r="J75" s="415"/>
      <c r="K75" s="415"/>
      <c r="L75" s="415"/>
      <c r="M75" s="415"/>
      <c r="N75" s="650"/>
      <c r="O75" s="650"/>
      <c r="P75" s="650"/>
      <c r="Q75" s="650"/>
      <c r="R75" s="650"/>
      <c r="S75" s="654" t="str">
        <f t="shared" si="0"/>
        <v/>
      </c>
      <c r="T75" s="654" t="str">
        <f t="shared" si="3"/>
        <v/>
      </c>
      <c r="U75" s="649"/>
      <c r="V75" s="415"/>
      <c r="W75" s="415"/>
      <c r="X75" s="415"/>
      <c r="Y75" s="415"/>
      <c r="Z75" s="415"/>
      <c r="AA75" s="415"/>
      <c r="AB75" s="415"/>
      <c r="AC75" s="415"/>
      <c r="AD75" s="415"/>
      <c r="AE75" s="415"/>
      <c r="AF75" s="415"/>
      <c r="AG75" s="415"/>
      <c r="AH75" s="415"/>
      <c r="AI75" s="415"/>
      <c r="AJ75" s="415"/>
      <c r="AK75" s="415"/>
      <c r="AL75" s="415"/>
      <c r="AM75" s="415"/>
      <c r="AN75" s="415"/>
      <c r="AO75" s="415"/>
      <c r="AP75" s="650"/>
      <c r="AQ75" s="654" t="str">
        <f t="shared" si="1"/>
        <v/>
      </c>
      <c r="AR75" s="655" t="str">
        <f t="shared" si="2"/>
        <v/>
      </c>
    </row>
    <row r="76" spans="1:44">
      <c r="A76" s="430"/>
      <c r="B76" s="418" t="str">
        <f>IFERROR(INDEX(B$13:B75,MATCH($A76,$A$13:$A75,0)),"")</f>
        <v/>
      </c>
      <c r="C76" s="419" t="str">
        <f>IFERROR(INDEX(C$13:C75,MATCH($A76,$A$13:$A75,0)),"")</f>
        <v/>
      </c>
      <c r="D76" s="582" t="str">
        <f>IFERROR(INDEX(D$13:D75,MATCH($A76,$A$13:$A75,0)),"")</f>
        <v/>
      </c>
      <c r="E76" s="420" t="str">
        <f>IFERROR(INDEX(E$13:E75,MATCH($A76,$A$13:$A75,0)),"")</f>
        <v/>
      </c>
      <c r="F76" s="414"/>
      <c r="G76" s="649"/>
      <c r="H76" s="415"/>
      <c r="I76" s="415"/>
      <c r="J76" s="415"/>
      <c r="K76" s="415"/>
      <c r="L76" s="415"/>
      <c r="M76" s="415"/>
      <c r="N76" s="650"/>
      <c r="O76" s="650"/>
      <c r="P76" s="650"/>
      <c r="Q76" s="650"/>
      <c r="R76" s="650"/>
      <c r="S76" s="654" t="str">
        <f t="shared" si="0"/>
        <v/>
      </c>
      <c r="T76" s="654" t="str">
        <f t="shared" si="3"/>
        <v/>
      </c>
      <c r="U76" s="649"/>
      <c r="V76" s="415"/>
      <c r="W76" s="415"/>
      <c r="X76" s="415"/>
      <c r="Y76" s="415"/>
      <c r="Z76" s="415"/>
      <c r="AA76" s="415"/>
      <c r="AB76" s="415"/>
      <c r="AC76" s="415"/>
      <c r="AD76" s="415"/>
      <c r="AE76" s="415"/>
      <c r="AF76" s="415"/>
      <c r="AG76" s="415"/>
      <c r="AH76" s="415"/>
      <c r="AI76" s="415"/>
      <c r="AJ76" s="415"/>
      <c r="AK76" s="415"/>
      <c r="AL76" s="415"/>
      <c r="AM76" s="415"/>
      <c r="AN76" s="415"/>
      <c r="AO76" s="415"/>
      <c r="AP76" s="650"/>
      <c r="AQ76" s="654" t="str">
        <f t="shared" si="1"/>
        <v/>
      </c>
      <c r="AR76" s="655" t="str">
        <f t="shared" si="2"/>
        <v/>
      </c>
    </row>
    <row r="77" spans="1:44">
      <c r="A77" s="430"/>
      <c r="B77" s="418" t="str">
        <f>IFERROR(INDEX(B$13:B76,MATCH($A77,$A$13:$A76,0)),"")</f>
        <v/>
      </c>
      <c r="C77" s="419" t="str">
        <f>IFERROR(INDEX(C$13:C76,MATCH($A77,$A$13:$A76,0)),"")</f>
        <v/>
      </c>
      <c r="D77" s="582" t="str">
        <f>IFERROR(INDEX(D$13:D76,MATCH($A77,$A$13:$A76,0)),"")</f>
        <v/>
      </c>
      <c r="E77" s="420" t="str">
        <f>IFERROR(INDEX(E$13:E76,MATCH($A77,$A$13:$A76,0)),"")</f>
        <v/>
      </c>
      <c r="F77" s="414"/>
      <c r="G77" s="649"/>
      <c r="H77" s="415"/>
      <c r="I77" s="415"/>
      <c r="J77" s="415"/>
      <c r="K77" s="415"/>
      <c r="L77" s="415"/>
      <c r="M77" s="415"/>
      <c r="N77" s="650"/>
      <c r="O77" s="650"/>
      <c r="P77" s="650"/>
      <c r="Q77" s="650"/>
      <c r="R77" s="650"/>
      <c r="S77" s="654" t="str">
        <f t="shared" si="0"/>
        <v/>
      </c>
      <c r="T77" s="654" t="str">
        <f t="shared" si="3"/>
        <v/>
      </c>
      <c r="U77" s="649"/>
      <c r="V77" s="415"/>
      <c r="W77" s="415"/>
      <c r="X77" s="415"/>
      <c r="Y77" s="415"/>
      <c r="Z77" s="415"/>
      <c r="AA77" s="415"/>
      <c r="AB77" s="415"/>
      <c r="AC77" s="415"/>
      <c r="AD77" s="415"/>
      <c r="AE77" s="415"/>
      <c r="AF77" s="415"/>
      <c r="AG77" s="415"/>
      <c r="AH77" s="415"/>
      <c r="AI77" s="415"/>
      <c r="AJ77" s="415"/>
      <c r="AK77" s="415"/>
      <c r="AL77" s="415"/>
      <c r="AM77" s="415"/>
      <c r="AN77" s="415"/>
      <c r="AO77" s="415"/>
      <c r="AP77" s="650"/>
      <c r="AQ77" s="654" t="str">
        <f t="shared" si="1"/>
        <v/>
      </c>
      <c r="AR77" s="655" t="str">
        <f t="shared" si="2"/>
        <v/>
      </c>
    </row>
    <row r="78" spans="1:44">
      <c r="A78" s="430"/>
      <c r="B78" s="418" t="str">
        <f>IFERROR(INDEX(B$13:B77,MATCH($A78,$A$13:$A77,0)),"")</f>
        <v/>
      </c>
      <c r="C78" s="419" t="str">
        <f>IFERROR(INDEX(C$13:C77,MATCH($A78,$A$13:$A77,0)),"")</f>
        <v/>
      </c>
      <c r="D78" s="582" t="str">
        <f>IFERROR(INDEX(D$13:D77,MATCH($A78,$A$13:$A77,0)),"")</f>
        <v/>
      </c>
      <c r="E78" s="420" t="str">
        <f>IFERROR(INDEX(E$13:E77,MATCH($A78,$A$13:$A77,0)),"")</f>
        <v/>
      </c>
      <c r="F78" s="414"/>
      <c r="G78" s="649"/>
      <c r="H78" s="415"/>
      <c r="I78" s="415"/>
      <c r="J78" s="415"/>
      <c r="K78" s="415"/>
      <c r="L78" s="415"/>
      <c r="M78" s="415"/>
      <c r="N78" s="650"/>
      <c r="O78" s="650"/>
      <c r="P78" s="650"/>
      <c r="Q78" s="650"/>
      <c r="R78" s="650"/>
      <c r="S78" s="654" t="str">
        <f t="shared" ref="S78:S141" si="4">IF(E78="","",SUM(G78:R78))</f>
        <v/>
      </c>
      <c r="T78" s="654" t="str">
        <f t="shared" si="3"/>
        <v/>
      </c>
      <c r="U78" s="649"/>
      <c r="V78" s="415"/>
      <c r="W78" s="415"/>
      <c r="X78" s="415"/>
      <c r="Y78" s="415"/>
      <c r="Z78" s="415"/>
      <c r="AA78" s="415"/>
      <c r="AB78" s="415"/>
      <c r="AC78" s="415"/>
      <c r="AD78" s="415"/>
      <c r="AE78" s="415"/>
      <c r="AF78" s="415"/>
      <c r="AG78" s="415"/>
      <c r="AH78" s="415"/>
      <c r="AI78" s="415"/>
      <c r="AJ78" s="415"/>
      <c r="AK78" s="415"/>
      <c r="AL78" s="415"/>
      <c r="AM78" s="415"/>
      <c r="AN78" s="415"/>
      <c r="AO78" s="415"/>
      <c r="AP78" s="650"/>
      <c r="AQ78" s="654" t="str">
        <f t="shared" ref="AQ78:AQ141" si="5">IF(E78="","",SUM(U78:AP78))</f>
        <v/>
      </c>
      <c r="AR78" s="655" t="str">
        <f t="shared" ref="AR78:AR141" si="6">IF(E78="","",S78+AQ78)</f>
        <v/>
      </c>
    </row>
    <row r="79" spans="1:44">
      <c r="A79" s="430"/>
      <c r="B79" s="418" t="str">
        <f>IFERROR(INDEX(B$13:B78,MATCH($A79,$A$13:$A78,0)),"")</f>
        <v/>
      </c>
      <c r="C79" s="419" t="str">
        <f>IFERROR(INDEX(C$13:C78,MATCH($A79,$A$13:$A78,0)),"")</f>
        <v/>
      </c>
      <c r="D79" s="582" t="str">
        <f>IFERROR(INDEX(D$13:D78,MATCH($A79,$A$13:$A78,0)),"")</f>
        <v/>
      </c>
      <c r="E79" s="420" t="str">
        <f>IFERROR(INDEX(E$13:E78,MATCH($A79,$A$13:$A78,0)),"")</f>
        <v/>
      </c>
      <c r="F79" s="414"/>
      <c r="G79" s="649"/>
      <c r="H79" s="415"/>
      <c r="I79" s="415"/>
      <c r="J79" s="415"/>
      <c r="K79" s="415"/>
      <c r="L79" s="415"/>
      <c r="M79" s="415"/>
      <c r="N79" s="650"/>
      <c r="O79" s="650"/>
      <c r="P79" s="650"/>
      <c r="Q79" s="650"/>
      <c r="R79" s="650"/>
      <c r="S79" s="654" t="str">
        <f t="shared" si="4"/>
        <v/>
      </c>
      <c r="T79" s="654" t="str">
        <f t="shared" ref="T79:T142" si="7">IF(E79="","",E79*S79)</f>
        <v/>
      </c>
      <c r="U79" s="649"/>
      <c r="V79" s="415"/>
      <c r="W79" s="415"/>
      <c r="X79" s="415"/>
      <c r="Y79" s="415"/>
      <c r="Z79" s="415"/>
      <c r="AA79" s="415"/>
      <c r="AB79" s="415"/>
      <c r="AC79" s="415"/>
      <c r="AD79" s="415"/>
      <c r="AE79" s="415"/>
      <c r="AF79" s="415"/>
      <c r="AG79" s="415"/>
      <c r="AH79" s="415"/>
      <c r="AI79" s="415"/>
      <c r="AJ79" s="415"/>
      <c r="AK79" s="415"/>
      <c r="AL79" s="415"/>
      <c r="AM79" s="415"/>
      <c r="AN79" s="415"/>
      <c r="AO79" s="415"/>
      <c r="AP79" s="650"/>
      <c r="AQ79" s="654" t="str">
        <f t="shared" si="5"/>
        <v/>
      </c>
      <c r="AR79" s="655" t="str">
        <f t="shared" si="6"/>
        <v/>
      </c>
    </row>
    <row r="80" spans="1:44">
      <c r="A80" s="430"/>
      <c r="B80" s="418" t="str">
        <f>IFERROR(INDEX(B$13:B79,MATCH($A80,$A$13:$A79,0)),"")</f>
        <v/>
      </c>
      <c r="C80" s="419" t="str">
        <f>IFERROR(INDEX(C$13:C79,MATCH($A80,$A$13:$A79,0)),"")</f>
        <v/>
      </c>
      <c r="D80" s="582" t="str">
        <f>IFERROR(INDEX(D$13:D79,MATCH($A80,$A$13:$A79,0)),"")</f>
        <v/>
      </c>
      <c r="E80" s="420" t="str">
        <f>IFERROR(INDEX(E$13:E79,MATCH($A80,$A$13:$A79,0)),"")</f>
        <v/>
      </c>
      <c r="F80" s="414"/>
      <c r="G80" s="649"/>
      <c r="H80" s="415"/>
      <c r="I80" s="415"/>
      <c r="J80" s="415"/>
      <c r="K80" s="415"/>
      <c r="L80" s="415"/>
      <c r="M80" s="415"/>
      <c r="N80" s="650"/>
      <c r="O80" s="650"/>
      <c r="P80" s="650"/>
      <c r="Q80" s="650"/>
      <c r="R80" s="650"/>
      <c r="S80" s="654" t="str">
        <f t="shared" si="4"/>
        <v/>
      </c>
      <c r="T80" s="654" t="str">
        <f t="shared" si="7"/>
        <v/>
      </c>
      <c r="U80" s="649"/>
      <c r="V80" s="415"/>
      <c r="W80" s="415"/>
      <c r="X80" s="415"/>
      <c r="Y80" s="415"/>
      <c r="Z80" s="415"/>
      <c r="AA80" s="415"/>
      <c r="AB80" s="415"/>
      <c r="AC80" s="415"/>
      <c r="AD80" s="415"/>
      <c r="AE80" s="415"/>
      <c r="AF80" s="415"/>
      <c r="AG80" s="415"/>
      <c r="AH80" s="415"/>
      <c r="AI80" s="415"/>
      <c r="AJ80" s="415"/>
      <c r="AK80" s="415"/>
      <c r="AL80" s="415"/>
      <c r="AM80" s="415"/>
      <c r="AN80" s="415"/>
      <c r="AO80" s="415"/>
      <c r="AP80" s="650"/>
      <c r="AQ80" s="654" t="str">
        <f t="shared" si="5"/>
        <v/>
      </c>
      <c r="AR80" s="655" t="str">
        <f t="shared" si="6"/>
        <v/>
      </c>
    </row>
    <row r="81" spans="1:44">
      <c r="A81" s="430"/>
      <c r="B81" s="418" t="str">
        <f>IFERROR(INDEX(B$13:B80,MATCH($A81,$A$13:$A80,0)),"")</f>
        <v/>
      </c>
      <c r="C81" s="419" t="str">
        <f>IFERROR(INDEX(C$13:C80,MATCH($A81,$A$13:$A80,0)),"")</f>
        <v/>
      </c>
      <c r="D81" s="582" t="str">
        <f>IFERROR(INDEX(D$13:D80,MATCH($A81,$A$13:$A80,0)),"")</f>
        <v/>
      </c>
      <c r="E81" s="420" t="str">
        <f>IFERROR(INDEX(E$13:E80,MATCH($A81,$A$13:$A80,0)),"")</f>
        <v/>
      </c>
      <c r="F81" s="414"/>
      <c r="G81" s="649"/>
      <c r="H81" s="415"/>
      <c r="I81" s="415"/>
      <c r="J81" s="415"/>
      <c r="K81" s="415"/>
      <c r="L81" s="415"/>
      <c r="M81" s="415"/>
      <c r="N81" s="650"/>
      <c r="O81" s="650"/>
      <c r="P81" s="650"/>
      <c r="Q81" s="650"/>
      <c r="R81" s="650"/>
      <c r="S81" s="654" t="str">
        <f t="shared" si="4"/>
        <v/>
      </c>
      <c r="T81" s="654" t="str">
        <f t="shared" si="7"/>
        <v/>
      </c>
      <c r="U81" s="649"/>
      <c r="V81" s="415"/>
      <c r="W81" s="415"/>
      <c r="X81" s="415"/>
      <c r="Y81" s="415"/>
      <c r="Z81" s="415"/>
      <c r="AA81" s="415"/>
      <c r="AB81" s="415"/>
      <c r="AC81" s="415"/>
      <c r="AD81" s="415"/>
      <c r="AE81" s="415"/>
      <c r="AF81" s="415"/>
      <c r="AG81" s="415"/>
      <c r="AH81" s="415"/>
      <c r="AI81" s="415"/>
      <c r="AJ81" s="415"/>
      <c r="AK81" s="415"/>
      <c r="AL81" s="415"/>
      <c r="AM81" s="415"/>
      <c r="AN81" s="415"/>
      <c r="AO81" s="415"/>
      <c r="AP81" s="650"/>
      <c r="AQ81" s="654" t="str">
        <f t="shared" si="5"/>
        <v/>
      </c>
      <c r="AR81" s="655" t="str">
        <f t="shared" si="6"/>
        <v/>
      </c>
    </row>
    <row r="82" spans="1:44">
      <c r="A82" s="430"/>
      <c r="B82" s="418" t="str">
        <f>IFERROR(INDEX(B$13:B81,MATCH($A82,$A$13:$A81,0)),"")</f>
        <v/>
      </c>
      <c r="C82" s="419" t="str">
        <f>IFERROR(INDEX(C$13:C81,MATCH($A82,$A$13:$A81,0)),"")</f>
        <v/>
      </c>
      <c r="D82" s="582" t="str">
        <f>IFERROR(INDEX(D$13:D81,MATCH($A82,$A$13:$A81,0)),"")</f>
        <v/>
      </c>
      <c r="E82" s="420" t="str">
        <f>IFERROR(INDEX(E$13:E81,MATCH($A82,$A$13:$A81,0)),"")</f>
        <v/>
      </c>
      <c r="F82" s="414"/>
      <c r="G82" s="649"/>
      <c r="H82" s="415"/>
      <c r="I82" s="415"/>
      <c r="J82" s="415"/>
      <c r="K82" s="415"/>
      <c r="L82" s="415"/>
      <c r="M82" s="415"/>
      <c r="N82" s="650"/>
      <c r="O82" s="650"/>
      <c r="P82" s="650"/>
      <c r="Q82" s="650"/>
      <c r="R82" s="650"/>
      <c r="S82" s="654" t="str">
        <f t="shared" si="4"/>
        <v/>
      </c>
      <c r="T82" s="654" t="str">
        <f t="shared" si="7"/>
        <v/>
      </c>
      <c r="U82" s="649"/>
      <c r="V82" s="415"/>
      <c r="W82" s="415"/>
      <c r="X82" s="415"/>
      <c r="Y82" s="415"/>
      <c r="Z82" s="415"/>
      <c r="AA82" s="415"/>
      <c r="AB82" s="415"/>
      <c r="AC82" s="415"/>
      <c r="AD82" s="415"/>
      <c r="AE82" s="415"/>
      <c r="AF82" s="415"/>
      <c r="AG82" s="415"/>
      <c r="AH82" s="415"/>
      <c r="AI82" s="415"/>
      <c r="AJ82" s="415"/>
      <c r="AK82" s="415"/>
      <c r="AL82" s="415"/>
      <c r="AM82" s="415"/>
      <c r="AN82" s="415"/>
      <c r="AO82" s="415"/>
      <c r="AP82" s="650"/>
      <c r="AQ82" s="654" t="str">
        <f t="shared" si="5"/>
        <v/>
      </c>
      <c r="AR82" s="655" t="str">
        <f t="shared" si="6"/>
        <v/>
      </c>
    </row>
    <row r="83" spans="1:44">
      <c r="A83" s="430"/>
      <c r="B83" s="418" t="str">
        <f>IFERROR(INDEX(B$13:B82,MATCH($A83,$A$13:$A82,0)),"")</f>
        <v/>
      </c>
      <c r="C83" s="419" t="str">
        <f>IFERROR(INDEX(C$13:C82,MATCH($A83,$A$13:$A82,0)),"")</f>
        <v/>
      </c>
      <c r="D83" s="582" t="str">
        <f>IFERROR(INDEX(D$13:D82,MATCH($A83,$A$13:$A82,0)),"")</f>
        <v/>
      </c>
      <c r="E83" s="420" t="str">
        <f>IFERROR(INDEX(E$13:E82,MATCH($A83,$A$13:$A82,0)),"")</f>
        <v/>
      </c>
      <c r="F83" s="414"/>
      <c r="G83" s="649"/>
      <c r="H83" s="415"/>
      <c r="I83" s="415"/>
      <c r="J83" s="415"/>
      <c r="K83" s="415"/>
      <c r="L83" s="415"/>
      <c r="M83" s="415"/>
      <c r="N83" s="650"/>
      <c r="O83" s="650"/>
      <c r="P83" s="650"/>
      <c r="Q83" s="650"/>
      <c r="R83" s="650"/>
      <c r="S83" s="654" t="str">
        <f t="shared" si="4"/>
        <v/>
      </c>
      <c r="T83" s="654" t="str">
        <f t="shared" si="7"/>
        <v/>
      </c>
      <c r="U83" s="649"/>
      <c r="V83" s="415"/>
      <c r="W83" s="415"/>
      <c r="X83" s="415"/>
      <c r="Y83" s="415"/>
      <c r="Z83" s="415"/>
      <c r="AA83" s="415"/>
      <c r="AB83" s="415"/>
      <c r="AC83" s="415"/>
      <c r="AD83" s="415"/>
      <c r="AE83" s="415"/>
      <c r="AF83" s="415"/>
      <c r="AG83" s="415"/>
      <c r="AH83" s="415"/>
      <c r="AI83" s="415"/>
      <c r="AJ83" s="415"/>
      <c r="AK83" s="415"/>
      <c r="AL83" s="415"/>
      <c r="AM83" s="415"/>
      <c r="AN83" s="415"/>
      <c r="AO83" s="415"/>
      <c r="AP83" s="650"/>
      <c r="AQ83" s="654" t="str">
        <f t="shared" si="5"/>
        <v/>
      </c>
      <c r="AR83" s="655" t="str">
        <f t="shared" si="6"/>
        <v/>
      </c>
    </row>
    <row r="84" spans="1:44">
      <c r="A84" s="430"/>
      <c r="B84" s="418" t="str">
        <f>IFERROR(INDEX(B$13:B83,MATCH($A84,$A$13:$A83,0)),"")</f>
        <v/>
      </c>
      <c r="C84" s="419" t="str">
        <f>IFERROR(INDEX(C$13:C83,MATCH($A84,$A$13:$A83,0)),"")</f>
        <v/>
      </c>
      <c r="D84" s="582" t="str">
        <f>IFERROR(INDEX(D$13:D83,MATCH($A84,$A$13:$A83,0)),"")</f>
        <v/>
      </c>
      <c r="E84" s="420" t="str">
        <f>IFERROR(INDEX(E$13:E83,MATCH($A84,$A$13:$A83,0)),"")</f>
        <v/>
      </c>
      <c r="F84" s="414"/>
      <c r="G84" s="649"/>
      <c r="H84" s="415"/>
      <c r="I84" s="415"/>
      <c r="J84" s="415"/>
      <c r="K84" s="415"/>
      <c r="L84" s="415"/>
      <c r="M84" s="415"/>
      <c r="N84" s="650"/>
      <c r="O84" s="650"/>
      <c r="P84" s="650"/>
      <c r="Q84" s="650"/>
      <c r="R84" s="650"/>
      <c r="S84" s="654" t="str">
        <f t="shared" si="4"/>
        <v/>
      </c>
      <c r="T84" s="654" t="str">
        <f t="shared" si="7"/>
        <v/>
      </c>
      <c r="U84" s="649"/>
      <c r="V84" s="415"/>
      <c r="W84" s="415"/>
      <c r="X84" s="415"/>
      <c r="Y84" s="415"/>
      <c r="Z84" s="415"/>
      <c r="AA84" s="415"/>
      <c r="AB84" s="415"/>
      <c r="AC84" s="415"/>
      <c r="AD84" s="415"/>
      <c r="AE84" s="415"/>
      <c r="AF84" s="415"/>
      <c r="AG84" s="415"/>
      <c r="AH84" s="415"/>
      <c r="AI84" s="415"/>
      <c r="AJ84" s="415"/>
      <c r="AK84" s="415"/>
      <c r="AL84" s="415"/>
      <c r="AM84" s="415"/>
      <c r="AN84" s="415"/>
      <c r="AO84" s="415"/>
      <c r="AP84" s="650"/>
      <c r="AQ84" s="654" t="str">
        <f t="shared" si="5"/>
        <v/>
      </c>
      <c r="AR84" s="655" t="str">
        <f t="shared" si="6"/>
        <v/>
      </c>
    </row>
    <row r="85" spans="1:44">
      <c r="A85" s="430"/>
      <c r="B85" s="418" t="str">
        <f>IFERROR(INDEX(B$13:B84,MATCH($A85,$A$13:$A84,0)),"")</f>
        <v/>
      </c>
      <c r="C85" s="419" t="str">
        <f>IFERROR(INDEX(C$13:C84,MATCH($A85,$A$13:$A84,0)),"")</f>
        <v/>
      </c>
      <c r="D85" s="582" t="str">
        <f>IFERROR(INDEX(D$13:D84,MATCH($A85,$A$13:$A84,0)),"")</f>
        <v/>
      </c>
      <c r="E85" s="420" t="str">
        <f>IFERROR(INDEX(E$13:E84,MATCH($A85,$A$13:$A84,0)),"")</f>
        <v/>
      </c>
      <c r="F85" s="414"/>
      <c r="G85" s="649"/>
      <c r="H85" s="415"/>
      <c r="I85" s="415"/>
      <c r="J85" s="415"/>
      <c r="K85" s="415"/>
      <c r="L85" s="415"/>
      <c r="M85" s="415"/>
      <c r="N85" s="650"/>
      <c r="O85" s="650"/>
      <c r="P85" s="650"/>
      <c r="Q85" s="650"/>
      <c r="R85" s="650"/>
      <c r="S85" s="654" t="str">
        <f t="shared" si="4"/>
        <v/>
      </c>
      <c r="T85" s="654" t="str">
        <f t="shared" si="7"/>
        <v/>
      </c>
      <c r="U85" s="649"/>
      <c r="V85" s="415"/>
      <c r="W85" s="415"/>
      <c r="X85" s="415"/>
      <c r="Y85" s="415"/>
      <c r="Z85" s="415"/>
      <c r="AA85" s="415"/>
      <c r="AB85" s="415"/>
      <c r="AC85" s="415"/>
      <c r="AD85" s="415"/>
      <c r="AE85" s="415"/>
      <c r="AF85" s="415"/>
      <c r="AG85" s="415"/>
      <c r="AH85" s="415"/>
      <c r="AI85" s="415"/>
      <c r="AJ85" s="415"/>
      <c r="AK85" s="415"/>
      <c r="AL85" s="415"/>
      <c r="AM85" s="415"/>
      <c r="AN85" s="415"/>
      <c r="AO85" s="415"/>
      <c r="AP85" s="650"/>
      <c r="AQ85" s="654" t="str">
        <f t="shared" si="5"/>
        <v/>
      </c>
      <c r="AR85" s="655" t="str">
        <f t="shared" si="6"/>
        <v/>
      </c>
    </row>
    <row r="86" spans="1:44">
      <c r="A86" s="430"/>
      <c r="B86" s="418" t="str">
        <f>IFERROR(INDEX(B$13:B85,MATCH($A86,$A$13:$A85,0)),"")</f>
        <v/>
      </c>
      <c r="C86" s="419" t="str">
        <f>IFERROR(INDEX(C$13:C85,MATCH($A86,$A$13:$A85,0)),"")</f>
        <v/>
      </c>
      <c r="D86" s="582" t="str">
        <f>IFERROR(INDEX(D$13:D85,MATCH($A86,$A$13:$A85,0)),"")</f>
        <v/>
      </c>
      <c r="E86" s="420" t="str">
        <f>IFERROR(INDEX(E$13:E85,MATCH($A86,$A$13:$A85,0)),"")</f>
        <v/>
      </c>
      <c r="F86" s="414"/>
      <c r="G86" s="649"/>
      <c r="H86" s="415"/>
      <c r="I86" s="415"/>
      <c r="J86" s="415"/>
      <c r="K86" s="415"/>
      <c r="L86" s="415"/>
      <c r="M86" s="415"/>
      <c r="N86" s="650"/>
      <c r="O86" s="650"/>
      <c r="P86" s="650"/>
      <c r="Q86" s="650"/>
      <c r="R86" s="650"/>
      <c r="S86" s="654" t="str">
        <f t="shared" si="4"/>
        <v/>
      </c>
      <c r="T86" s="654" t="str">
        <f t="shared" si="7"/>
        <v/>
      </c>
      <c r="U86" s="649"/>
      <c r="V86" s="415"/>
      <c r="W86" s="415"/>
      <c r="X86" s="415"/>
      <c r="Y86" s="415"/>
      <c r="Z86" s="415"/>
      <c r="AA86" s="415"/>
      <c r="AB86" s="415"/>
      <c r="AC86" s="415"/>
      <c r="AD86" s="415"/>
      <c r="AE86" s="415"/>
      <c r="AF86" s="415"/>
      <c r="AG86" s="415"/>
      <c r="AH86" s="415"/>
      <c r="AI86" s="415"/>
      <c r="AJ86" s="415"/>
      <c r="AK86" s="415"/>
      <c r="AL86" s="415"/>
      <c r="AM86" s="415"/>
      <c r="AN86" s="415"/>
      <c r="AO86" s="415"/>
      <c r="AP86" s="650"/>
      <c r="AQ86" s="654" t="str">
        <f t="shared" si="5"/>
        <v/>
      </c>
      <c r="AR86" s="655" t="str">
        <f t="shared" si="6"/>
        <v/>
      </c>
    </row>
    <row r="87" spans="1:44">
      <c r="A87" s="430"/>
      <c r="B87" s="418" t="str">
        <f>IFERROR(INDEX(B$13:B86,MATCH($A87,$A$13:$A86,0)),"")</f>
        <v/>
      </c>
      <c r="C87" s="419" t="str">
        <f>IFERROR(INDEX(C$13:C86,MATCH($A87,$A$13:$A86,0)),"")</f>
        <v/>
      </c>
      <c r="D87" s="582" t="str">
        <f>IFERROR(INDEX(D$13:D86,MATCH($A87,$A$13:$A86,0)),"")</f>
        <v/>
      </c>
      <c r="E87" s="420" t="str">
        <f>IFERROR(INDEX(E$13:E86,MATCH($A87,$A$13:$A86,0)),"")</f>
        <v/>
      </c>
      <c r="F87" s="414"/>
      <c r="G87" s="649"/>
      <c r="H87" s="415"/>
      <c r="I87" s="415"/>
      <c r="J87" s="415"/>
      <c r="K87" s="415"/>
      <c r="L87" s="415"/>
      <c r="M87" s="415"/>
      <c r="N87" s="650"/>
      <c r="O87" s="650"/>
      <c r="P87" s="650"/>
      <c r="Q87" s="650"/>
      <c r="R87" s="650"/>
      <c r="S87" s="654" t="str">
        <f t="shared" si="4"/>
        <v/>
      </c>
      <c r="T87" s="654" t="str">
        <f t="shared" si="7"/>
        <v/>
      </c>
      <c r="U87" s="649"/>
      <c r="V87" s="415"/>
      <c r="W87" s="415"/>
      <c r="X87" s="415"/>
      <c r="Y87" s="415"/>
      <c r="Z87" s="415"/>
      <c r="AA87" s="415"/>
      <c r="AB87" s="415"/>
      <c r="AC87" s="415"/>
      <c r="AD87" s="415"/>
      <c r="AE87" s="415"/>
      <c r="AF87" s="415"/>
      <c r="AG87" s="415"/>
      <c r="AH87" s="415"/>
      <c r="AI87" s="415"/>
      <c r="AJ87" s="415"/>
      <c r="AK87" s="415"/>
      <c r="AL87" s="415"/>
      <c r="AM87" s="415"/>
      <c r="AN87" s="415"/>
      <c r="AO87" s="415"/>
      <c r="AP87" s="650"/>
      <c r="AQ87" s="654" t="str">
        <f t="shared" si="5"/>
        <v/>
      </c>
      <c r="AR87" s="655" t="str">
        <f t="shared" si="6"/>
        <v/>
      </c>
    </row>
    <row r="88" spans="1:44">
      <c r="A88" s="430"/>
      <c r="B88" s="418" t="str">
        <f>IFERROR(INDEX(B$13:B87,MATCH($A88,$A$13:$A87,0)),"")</f>
        <v/>
      </c>
      <c r="C88" s="419" t="str">
        <f>IFERROR(INDEX(C$13:C87,MATCH($A88,$A$13:$A87,0)),"")</f>
        <v/>
      </c>
      <c r="D88" s="582" t="str">
        <f>IFERROR(INDEX(D$13:D87,MATCH($A88,$A$13:$A87,0)),"")</f>
        <v/>
      </c>
      <c r="E88" s="420" t="str">
        <f>IFERROR(INDEX(E$13:E87,MATCH($A88,$A$13:$A87,0)),"")</f>
        <v/>
      </c>
      <c r="F88" s="414"/>
      <c r="G88" s="649"/>
      <c r="H88" s="415"/>
      <c r="I88" s="415"/>
      <c r="J88" s="415"/>
      <c r="K88" s="415"/>
      <c r="L88" s="415"/>
      <c r="M88" s="415"/>
      <c r="N88" s="650"/>
      <c r="O88" s="650"/>
      <c r="P88" s="650"/>
      <c r="Q88" s="650"/>
      <c r="R88" s="650"/>
      <c r="S88" s="654" t="str">
        <f t="shared" si="4"/>
        <v/>
      </c>
      <c r="T88" s="654" t="str">
        <f t="shared" si="7"/>
        <v/>
      </c>
      <c r="U88" s="649"/>
      <c r="V88" s="415"/>
      <c r="W88" s="415"/>
      <c r="X88" s="415"/>
      <c r="Y88" s="415"/>
      <c r="Z88" s="415"/>
      <c r="AA88" s="415"/>
      <c r="AB88" s="415"/>
      <c r="AC88" s="415"/>
      <c r="AD88" s="415"/>
      <c r="AE88" s="415"/>
      <c r="AF88" s="415"/>
      <c r="AG88" s="415"/>
      <c r="AH88" s="415"/>
      <c r="AI88" s="415"/>
      <c r="AJ88" s="415"/>
      <c r="AK88" s="415"/>
      <c r="AL88" s="415"/>
      <c r="AM88" s="415"/>
      <c r="AN88" s="415"/>
      <c r="AO88" s="415"/>
      <c r="AP88" s="650"/>
      <c r="AQ88" s="654" t="str">
        <f t="shared" si="5"/>
        <v/>
      </c>
      <c r="AR88" s="655" t="str">
        <f t="shared" si="6"/>
        <v/>
      </c>
    </row>
    <row r="89" spans="1:44">
      <c r="A89" s="430"/>
      <c r="B89" s="418" t="str">
        <f>IFERROR(INDEX(B$13:B88,MATCH($A89,$A$13:$A88,0)),"")</f>
        <v/>
      </c>
      <c r="C89" s="419" t="str">
        <f>IFERROR(INDEX(C$13:C88,MATCH($A89,$A$13:$A88,0)),"")</f>
        <v/>
      </c>
      <c r="D89" s="582" t="str">
        <f>IFERROR(INDEX(D$13:D88,MATCH($A89,$A$13:$A88,0)),"")</f>
        <v/>
      </c>
      <c r="E89" s="420" t="str">
        <f>IFERROR(INDEX(E$13:E88,MATCH($A89,$A$13:$A88,0)),"")</f>
        <v/>
      </c>
      <c r="F89" s="414"/>
      <c r="G89" s="649"/>
      <c r="H89" s="415"/>
      <c r="I89" s="415"/>
      <c r="J89" s="415"/>
      <c r="K89" s="415"/>
      <c r="L89" s="415"/>
      <c r="M89" s="415"/>
      <c r="N89" s="650"/>
      <c r="O89" s="650"/>
      <c r="P89" s="650"/>
      <c r="Q89" s="650"/>
      <c r="R89" s="650"/>
      <c r="S89" s="654" t="str">
        <f t="shared" si="4"/>
        <v/>
      </c>
      <c r="T89" s="654" t="str">
        <f t="shared" si="7"/>
        <v/>
      </c>
      <c r="U89" s="649"/>
      <c r="V89" s="415"/>
      <c r="W89" s="415"/>
      <c r="X89" s="415"/>
      <c r="Y89" s="415"/>
      <c r="Z89" s="415"/>
      <c r="AA89" s="415"/>
      <c r="AB89" s="415"/>
      <c r="AC89" s="415"/>
      <c r="AD89" s="415"/>
      <c r="AE89" s="415"/>
      <c r="AF89" s="415"/>
      <c r="AG89" s="415"/>
      <c r="AH89" s="415"/>
      <c r="AI89" s="415"/>
      <c r="AJ89" s="415"/>
      <c r="AK89" s="415"/>
      <c r="AL89" s="415"/>
      <c r="AM89" s="415"/>
      <c r="AN89" s="415"/>
      <c r="AO89" s="415"/>
      <c r="AP89" s="650"/>
      <c r="AQ89" s="654" t="str">
        <f t="shared" si="5"/>
        <v/>
      </c>
      <c r="AR89" s="655" t="str">
        <f t="shared" si="6"/>
        <v/>
      </c>
    </row>
    <row r="90" spans="1:44">
      <c r="A90" s="430"/>
      <c r="B90" s="418" t="str">
        <f>IFERROR(INDEX(B$13:B89,MATCH($A90,$A$13:$A89,0)),"")</f>
        <v/>
      </c>
      <c r="C90" s="419" t="str">
        <f>IFERROR(INDEX(C$13:C89,MATCH($A90,$A$13:$A89,0)),"")</f>
        <v/>
      </c>
      <c r="D90" s="582" t="str">
        <f>IFERROR(INDEX(D$13:D89,MATCH($A90,$A$13:$A89,0)),"")</f>
        <v/>
      </c>
      <c r="E90" s="420" t="str">
        <f>IFERROR(INDEX(E$13:E89,MATCH($A90,$A$13:$A89,0)),"")</f>
        <v/>
      </c>
      <c r="F90" s="414"/>
      <c r="G90" s="649"/>
      <c r="H90" s="415"/>
      <c r="I90" s="415"/>
      <c r="J90" s="415"/>
      <c r="K90" s="415"/>
      <c r="L90" s="415"/>
      <c r="M90" s="415"/>
      <c r="N90" s="650"/>
      <c r="O90" s="650"/>
      <c r="P90" s="650"/>
      <c r="Q90" s="650"/>
      <c r="R90" s="650"/>
      <c r="S90" s="654" t="str">
        <f t="shared" si="4"/>
        <v/>
      </c>
      <c r="T90" s="654" t="str">
        <f t="shared" si="7"/>
        <v/>
      </c>
      <c r="U90" s="649"/>
      <c r="V90" s="415"/>
      <c r="W90" s="415"/>
      <c r="X90" s="415"/>
      <c r="Y90" s="415"/>
      <c r="Z90" s="415"/>
      <c r="AA90" s="415"/>
      <c r="AB90" s="415"/>
      <c r="AC90" s="415"/>
      <c r="AD90" s="415"/>
      <c r="AE90" s="415"/>
      <c r="AF90" s="415"/>
      <c r="AG90" s="415"/>
      <c r="AH90" s="415"/>
      <c r="AI90" s="415"/>
      <c r="AJ90" s="415"/>
      <c r="AK90" s="415"/>
      <c r="AL90" s="415"/>
      <c r="AM90" s="415"/>
      <c r="AN90" s="415"/>
      <c r="AO90" s="415"/>
      <c r="AP90" s="650"/>
      <c r="AQ90" s="654" t="str">
        <f t="shared" si="5"/>
        <v/>
      </c>
      <c r="AR90" s="655" t="str">
        <f t="shared" si="6"/>
        <v/>
      </c>
    </row>
    <row r="91" spans="1:44">
      <c r="A91" s="430"/>
      <c r="B91" s="418" t="str">
        <f>IFERROR(INDEX(B$13:B90,MATCH($A91,$A$13:$A90,0)),"")</f>
        <v/>
      </c>
      <c r="C91" s="419" t="str">
        <f>IFERROR(INDEX(C$13:C90,MATCH($A91,$A$13:$A90,0)),"")</f>
        <v/>
      </c>
      <c r="D91" s="582" t="str">
        <f>IFERROR(INDEX(D$13:D90,MATCH($A91,$A$13:$A90,0)),"")</f>
        <v/>
      </c>
      <c r="E91" s="420" t="str">
        <f>IFERROR(INDEX(E$13:E90,MATCH($A91,$A$13:$A90,0)),"")</f>
        <v/>
      </c>
      <c r="F91" s="414"/>
      <c r="G91" s="649"/>
      <c r="H91" s="415"/>
      <c r="I91" s="415"/>
      <c r="J91" s="415"/>
      <c r="K91" s="415"/>
      <c r="L91" s="415"/>
      <c r="M91" s="415"/>
      <c r="N91" s="650"/>
      <c r="O91" s="650"/>
      <c r="P91" s="650"/>
      <c r="Q91" s="650"/>
      <c r="R91" s="650"/>
      <c r="S91" s="654" t="str">
        <f t="shared" si="4"/>
        <v/>
      </c>
      <c r="T91" s="654" t="str">
        <f t="shared" si="7"/>
        <v/>
      </c>
      <c r="U91" s="649"/>
      <c r="V91" s="415"/>
      <c r="W91" s="415"/>
      <c r="X91" s="415"/>
      <c r="Y91" s="415"/>
      <c r="Z91" s="415"/>
      <c r="AA91" s="415"/>
      <c r="AB91" s="415"/>
      <c r="AC91" s="415"/>
      <c r="AD91" s="415"/>
      <c r="AE91" s="415"/>
      <c r="AF91" s="415"/>
      <c r="AG91" s="415"/>
      <c r="AH91" s="415"/>
      <c r="AI91" s="415"/>
      <c r="AJ91" s="415"/>
      <c r="AK91" s="415"/>
      <c r="AL91" s="415"/>
      <c r="AM91" s="415"/>
      <c r="AN91" s="415"/>
      <c r="AO91" s="415"/>
      <c r="AP91" s="650"/>
      <c r="AQ91" s="654" t="str">
        <f t="shared" si="5"/>
        <v/>
      </c>
      <c r="AR91" s="655" t="str">
        <f t="shared" si="6"/>
        <v/>
      </c>
    </row>
    <row r="92" spans="1:44">
      <c r="A92" s="430"/>
      <c r="B92" s="418" t="str">
        <f>IFERROR(INDEX(B$13:B91,MATCH($A92,$A$13:$A91,0)),"")</f>
        <v/>
      </c>
      <c r="C92" s="419" t="str">
        <f>IFERROR(INDEX(C$13:C91,MATCH($A92,$A$13:$A91,0)),"")</f>
        <v/>
      </c>
      <c r="D92" s="582" t="str">
        <f>IFERROR(INDEX(D$13:D91,MATCH($A92,$A$13:$A91,0)),"")</f>
        <v/>
      </c>
      <c r="E92" s="420" t="str">
        <f>IFERROR(INDEX(E$13:E91,MATCH($A92,$A$13:$A91,0)),"")</f>
        <v/>
      </c>
      <c r="F92" s="414"/>
      <c r="G92" s="649"/>
      <c r="H92" s="415"/>
      <c r="I92" s="415"/>
      <c r="J92" s="415"/>
      <c r="K92" s="415"/>
      <c r="L92" s="415"/>
      <c r="M92" s="415"/>
      <c r="N92" s="650"/>
      <c r="O92" s="650"/>
      <c r="P92" s="650"/>
      <c r="Q92" s="650"/>
      <c r="R92" s="650"/>
      <c r="S92" s="654" t="str">
        <f t="shared" si="4"/>
        <v/>
      </c>
      <c r="T92" s="654" t="str">
        <f t="shared" si="7"/>
        <v/>
      </c>
      <c r="U92" s="649"/>
      <c r="V92" s="415"/>
      <c r="W92" s="415"/>
      <c r="X92" s="415"/>
      <c r="Y92" s="415"/>
      <c r="Z92" s="415"/>
      <c r="AA92" s="415"/>
      <c r="AB92" s="415"/>
      <c r="AC92" s="415"/>
      <c r="AD92" s="415"/>
      <c r="AE92" s="415"/>
      <c r="AF92" s="415"/>
      <c r="AG92" s="415"/>
      <c r="AH92" s="415"/>
      <c r="AI92" s="415"/>
      <c r="AJ92" s="415"/>
      <c r="AK92" s="415"/>
      <c r="AL92" s="415"/>
      <c r="AM92" s="415"/>
      <c r="AN92" s="415"/>
      <c r="AO92" s="415"/>
      <c r="AP92" s="650"/>
      <c r="AQ92" s="654" t="str">
        <f t="shared" si="5"/>
        <v/>
      </c>
      <c r="AR92" s="655" t="str">
        <f t="shared" si="6"/>
        <v/>
      </c>
    </row>
    <row r="93" spans="1:44">
      <c r="A93" s="430"/>
      <c r="B93" s="418" t="str">
        <f>IFERROR(INDEX(B$13:B92,MATCH($A93,$A$13:$A92,0)),"")</f>
        <v/>
      </c>
      <c r="C93" s="419" t="str">
        <f>IFERROR(INDEX(C$13:C92,MATCH($A93,$A$13:$A92,0)),"")</f>
        <v/>
      </c>
      <c r="D93" s="582" t="str">
        <f>IFERROR(INDEX(D$13:D92,MATCH($A93,$A$13:$A92,0)),"")</f>
        <v/>
      </c>
      <c r="E93" s="420" t="str">
        <f>IFERROR(INDEX(E$13:E92,MATCH($A93,$A$13:$A92,0)),"")</f>
        <v/>
      </c>
      <c r="F93" s="414"/>
      <c r="G93" s="649"/>
      <c r="H93" s="415"/>
      <c r="I93" s="415"/>
      <c r="J93" s="415"/>
      <c r="K93" s="415"/>
      <c r="L93" s="415"/>
      <c r="M93" s="415"/>
      <c r="N93" s="650"/>
      <c r="O93" s="650"/>
      <c r="P93" s="650"/>
      <c r="Q93" s="650"/>
      <c r="R93" s="650"/>
      <c r="S93" s="654" t="str">
        <f t="shared" si="4"/>
        <v/>
      </c>
      <c r="T93" s="654" t="str">
        <f t="shared" si="7"/>
        <v/>
      </c>
      <c r="U93" s="649"/>
      <c r="V93" s="415"/>
      <c r="W93" s="415"/>
      <c r="X93" s="415"/>
      <c r="Y93" s="415"/>
      <c r="Z93" s="415"/>
      <c r="AA93" s="415"/>
      <c r="AB93" s="415"/>
      <c r="AC93" s="415"/>
      <c r="AD93" s="415"/>
      <c r="AE93" s="415"/>
      <c r="AF93" s="415"/>
      <c r="AG93" s="415"/>
      <c r="AH93" s="415"/>
      <c r="AI93" s="415"/>
      <c r="AJ93" s="415"/>
      <c r="AK93" s="415"/>
      <c r="AL93" s="415"/>
      <c r="AM93" s="415"/>
      <c r="AN93" s="415"/>
      <c r="AO93" s="415"/>
      <c r="AP93" s="650"/>
      <c r="AQ93" s="654" t="str">
        <f t="shared" si="5"/>
        <v/>
      </c>
      <c r="AR93" s="655" t="str">
        <f t="shared" si="6"/>
        <v/>
      </c>
    </row>
    <row r="94" spans="1:44">
      <c r="A94" s="430"/>
      <c r="B94" s="418" t="str">
        <f>IFERROR(INDEX(B$13:B93,MATCH($A94,$A$13:$A93,0)),"")</f>
        <v/>
      </c>
      <c r="C94" s="419" t="str">
        <f>IFERROR(INDEX(C$13:C93,MATCH($A94,$A$13:$A93,0)),"")</f>
        <v/>
      </c>
      <c r="D94" s="582" t="str">
        <f>IFERROR(INDEX(D$13:D93,MATCH($A94,$A$13:$A93,0)),"")</f>
        <v/>
      </c>
      <c r="E94" s="420" t="str">
        <f>IFERROR(INDEX(E$13:E93,MATCH($A94,$A$13:$A93,0)),"")</f>
        <v/>
      </c>
      <c r="F94" s="414"/>
      <c r="G94" s="649"/>
      <c r="H94" s="415"/>
      <c r="I94" s="415"/>
      <c r="J94" s="415"/>
      <c r="K94" s="415"/>
      <c r="L94" s="415"/>
      <c r="M94" s="415"/>
      <c r="N94" s="650"/>
      <c r="O94" s="650"/>
      <c r="P94" s="650"/>
      <c r="Q94" s="650"/>
      <c r="R94" s="650"/>
      <c r="S94" s="654" t="str">
        <f t="shared" si="4"/>
        <v/>
      </c>
      <c r="T94" s="654" t="str">
        <f t="shared" si="7"/>
        <v/>
      </c>
      <c r="U94" s="649"/>
      <c r="V94" s="415"/>
      <c r="W94" s="415"/>
      <c r="X94" s="415"/>
      <c r="Y94" s="415"/>
      <c r="Z94" s="415"/>
      <c r="AA94" s="415"/>
      <c r="AB94" s="415"/>
      <c r="AC94" s="415"/>
      <c r="AD94" s="415"/>
      <c r="AE94" s="415"/>
      <c r="AF94" s="415"/>
      <c r="AG94" s="415"/>
      <c r="AH94" s="415"/>
      <c r="AI94" s="415"/>
      <c r="AJ94" s="415"/>
      <c r="AK94" s="415"/>
      <c r="AL94" s="415"/>
      <c r="AM94" s="415"/>
      <c r="AN94" s="415"/>
      <c r="AO94" s="415"/>
      <c r="AP94" s="650"/>
      <c r="AQ94" s="654" t="str">
        <f t="shared" si="5"/>
        <v/>
      </c>
      <c r="AR94" s="655" t="str">
        <f t="shared" si="6"/>
        <v/>
      </c>
    </row>
    <row r="95" spans="1:44">
      <c r="A95" s="430"/>
      <c r="B95" s="418" t="str">
        <f>IFERROR(INDEX(B$13:B94,MATCH($A95,$A$13:$A94,0)),"")</f>
        <v/>
      </c>
      <c r="C95" s="419" t="str">
        <f>IFERROR(INDEX(C$13:C94,MATCH($A95,$A$13:$A94,0)),"")</f>
        <v/>
      </c>
      <c r="D95" s="582" t="str">
        <f>IFERROR(INDEX(D$13:D94,MATCH($A95,$A$13:$A94,0)),"")</f>
        <v/>
      </c>
      <c r="E95" s="420" t="str">
        <f>IFERROR(INDEX(E$13:E94,MATCH($A95,$A$13:$A94,0)),"")</f>
        <v/>
      </c>
      <c r="F95" s="414"/>
      <c r="G95" s="649"/>
      <c r="H95" s="415"/>
      <c r="I95" s="415"/>
      <c r="J95" s="415"/>
      <c r="K95" s="415"/>
      <c r="L95" s="415"/>
      <c r="M95" s="415"/>
      <c r="N95" s="650"/>
      <c r="O95" s="650"/>
      <c r="P95" s="650"/>
      <c r="Q95" s="650"/>
      <c r="R95" s="650"/>
      <c r="S95" s="654" t="str">
        <f t="shared" si="4"/>
        <v/>
      </c>
      <c r="T95" s="654" t="str">
        <f t="shared" si="7"/>
        <v/>
      </c>
      <c r="U95" s="649"/>
      <c r="V95" s="415"/>
      <c r="W95" s="415"/>
      <c r="X95" s="415"/>
      <c r="Y95" s="415"/>
      <c r="Z95" s="415"/>
      <c r="AA95" s="415"/>
      <c r="AB95" s="415"/>
      <c r="AC95" s="415"/>
      <c r="AD95" s="415"/>
      <c r="AE95" s="415"/>
      <c r="AF95" s="415"/>
      <c r="AG95" s="415"/>
      <c r="AH95" s="415"/>
      <c r="AI95" s="415"/>
      <c r="AJ95" s="415"/>
      <c r="AK95" s="415"/>
      <c r="AL95" s="415"/>
      <c r="AM95" s="415"/>
      <c r="AN95" s="415"/>
      <c r="AO95" s="415"/>
      <c r="AP95" s="650"/>
      <c r="AQ95" s="654" t="str">
        <f t="shared" si="5"/>
        <v/>
      </c>
      <c r="AR95" s="655" t="str">
        <f t="shared" si="6"/>
        <v/>
      </c>
    </row>
    <row r="96" spans="1:44">
      <c r="A96" s="430"/>
      <c r="B96" s="418" t="str">
        <f>IFERROR(INDEX(B$13:B95,MATCH($A96,$A$13:$A95,0)),"")</f>
        <v/>
      </c>
      <c r="C96" s="419" t="str">
        <f>IFERROR(INDEX(C$13:C95,MATCH($A96,$A$13:$A95,0)),"")</f>
        <v/>
      </c>
      <c r="D96" s="582" t="str">
        <f>IFERROR(INDEX(D$13:D95,MATCH($A96,$A$13:$A95,0)),"")</f>
        <v/>
      </c>
      <c r="E96" s="420" t="str">
        <f>IFERROR(INDEX(E$13:E95,MATCH($A96,$A$13:$A95,0)),"")</f>
        <v/>
      </c>
      <c r="F96" s="414"/>
      <c r="G96" s="649"/>
      <c r="H96" s="415"/>
      <c r="I96" s="415"/>
      <c r="J96" s="415"/>
      <c r="K96" s="415"/>
      <c r="L96" s="415"/>
      <c r="M96" s="415"/>
      <c r="N96" s="650"/>
      <c r="O96" s="650"/>
      <c r="P96" s="650"/>
      <c r="Q96" s="650"/>
      <c r="R96" s="650"/>
      <c r="S96" s="654" t="str">
        <f t="shared" si="4"/>
        <v/>
      </c>
      <c r="T96" s="654" t="str">
        <f t="shared" si="7"/>
        <v/>
      </c>
      <c r="U96" s="649"/>
      <c r="V96" s="415"/>
      <c r="W96" s="415"/>
      <c r="X96" s="415"/>
      <c r="Y96" s="415"/>
      <c r="Z96" s="415"/>
      <c r="AA96" s="415"/>
      <c r="AB96" s="415"/>
      <c r="AC96" s="415"/>
      <c r="AD96" s="415"/>
      <c r="AE96" s="415"/>
      <c r="AF96" s="415"/>
      <c r="AG96" s="415"/>
      <c r="AH96" s="415"/>
      <c r="AI96" s="415"/>
      <c r="AJ96" s="415"/>
      <c r="AK96" s="415"/>
      <c r="AL96" s="415"/>
      <c r="AM96" s="415"/>
      <c r="AN96" s="415"/>
      <c r="AO96" s="415"/>
      <c r="AP96" s="650"/>
      <c r="AQ96" s="654" t="str">
        <f t="shared" si="5"/>
        <v/>
      </c>
      <c r="AR96" s="655" t="str">
        <f t="shared" si="6"/>
        <v/>
      </c>
    </row>
    <row r="97" spans="1:44">
      <c r="A97" s="430"/>
      <c r="B97" s="418" t="str">
        <f>IFERROR(INDEX(B$13:B96,MATCH($A97,$A$13:$A96,0)),"")</f>
        <v/>
      </c>
      <c r="C97" s="419" t="str">
        <f>IFERROR(INDEX(C$13:C96,MATCH($A97,$A$13:$A96,0)),"")</f>
        <v/>
      </c>
      <c r="D97" s="582" t="str">
        <f>IFERROR(INDEX(D$13:D96,MATCH($A97,$A$13:$A96,0)),"")</f>
        <v/>
      </c>
      <c r="E97" s="420" t="str">
        <f>IFERROR(INDEX(E$13:E96,MATCH($A97,$A$13:$A96,0)),"")</f>
        <v/>
      </c>
      <c r="F97" s="414"/>
      <c r="G97" s="649"/>
      <c r="H97" s="415"/>
      <c r="I97" s="415"/>
      <c r="J97" s="415"/>
      <c r="K97" s="415"/>
      <c r="L97" s="415"/>
      <c r="M97" s="415"/>
      <c r="N97" s="650"/>
      <c r="O97" s="650"/>
      <c r="P97" s="650"/>
      <c r="Q97" s="650"/>
      <c r="R97" s="650"/>
      <c r="S97" s="654" t="str">
        <f t="shared" si="4"/>
        <v/>
      </c>
      <c r="T97" s="654" t="str">
        <f t="shared" si="7"/>
        <v/>
      </c>
      <c r="U97" s="649"/>
      <c r="V97" s="415"/>
      <c r="W97" s="415"/>
      <c r="X97" s="415"/>
      <c r="Y97" s="415"/>
      <c r="Z97" s="415"/>
      <c r="AA97" s="415"/>
      <c r="AB97" s="415"/>
      <c r="AC97" s="415"/>
      <c r="AD97" s="415"/>
      <c r="AE97" s="415"/>
      <c r="AF97" s="415"/>
      <c r="AG97" s="415"/>
      <c r="AH97" s="415"/>
      <c r="AI97" s="415"/>
      <c r="AJ97" s="415"/>
      <c r="AK97" s="415"/>
      <c r="AL97" s="415"/>
      <c r="AM97" s="415"/>
      <c r="AN97" s="415"/>
      <c r="AO97" s="415"/>
      <c r="AP97" s="650"/>
      <c r="AQ97" s="654" t="str">
        <f t="shared" si="5"/>
        <v/>
      </c>
      <c r="AR97" s="655" t="str">
        <f t="shared" si="6"/>
        <v/>
      </c>
    </row>
    <row r="98" spans="1:44">
      <c r="A98" s="430"/>
      <c r="B98" s="418" t="str">
        <f>IFERROR(INDEX(B$13:B97,MATCH($A98,$A$13:$A97,0)),"")</f>
        <v/>
      </c>
      <c r="C98" s="419" t="str">
        <f>IFERROR(INDEX(C$13:C97,MATCH($A98,$A$13:$A97,0)),"")</f>
        <v/>
      </c>
      <c r="D98" s="582" t="str">
        <f>IFERROR(INDEX(D$13:D97,MATCH($A98,$A$13:$A97,0)),"")</f>
        <v/>
      </c>
      <c r="E98" s="420" t="str">
        <f>IFERROR(INDEX(E$13:E97,MATCH($A98,$A$13:$A97,0)),"")</f>
        <v/>
      </c>
      <c r="F98" s="414"/>
      <c r="G98" s="649"/>
      <c r="H98" s="415"/>
      <c r="I98" s="415"/>
      <c r="J98" s="415"/>
      <c r="K98" s="415"/>
      <c r="L98" s="415"/>
      <c r="M98" s="415"/>
      <c r="N98" s="650"/>
      <c r="O98" s="650"/>
      <c r="P98" s="650"/>
      <c r="Q98" s="650"/>
      <c r="R98" s="650"/>
      <c r="S98" s="654" t="str">
        <f t="shared" si="4"/>
        <v/>
      </c>
      <c r="T98" s="654" t="str">
        <f t="shared" si="7"/>
        <v/>
      </c>
      <c r="U98" s="649"/>
      <c r="V98" s="415"/>
      <c r="W98" s="415"/>
      <c r="X98" s="415"/>
      <c r="Y98" s="415"/>
      <c r="Z98" s="415"/>
      <c r="AA98" s="415"/>
      <c r="AB98" s="415"/>
      <c r="AC98" s="415"/>
      <c r="AD98" s="415"/>
      <c r="AE98" s="415"/>
      <c r="AF98" s="415"/>
      <c r="AG98" s="415"/>
      <c r="AH98" s="415"/>
      <c r="AI98" s="415"/>
      <c r="AJ98" s="415"/>
      <c r="AK98" s="415"/>
      <c r="AL98" s="415"/>
      <c r="AM98" s="415"/>
      <c r="AN98" s="415"/>
      <c r="AO98" s="415"/>
      <c r="AP98" s="650"/>
      <c r="AQ98" s="654" t="str">
        <f t="shared" si="5"/>
        <v/>
      </c>
      <c r="AR98" s="655" t="str">
        <f t="shared" si="6"/>
        <v/>
      </c>
    </row>
    <row r="99" spans="1:44">
      <c r="A99" s="430"/>
      <c r="B99" s="418" t="str">
        <f>IFERROR(INDEX(B$13:B98,MATCH($A99,$A$13:$A98,0)),"")</f>
        <v/>
      </c>
      <c r="C99" s="419" t="str">
        <f>IFERROR(INDEX(C$13:C98,MATCH($A99,$A$13:$A98,0)),"")</f>
        <v/>
      </c>
      <c r="D99" s="582" t="str">
        <f>IFERROR(INDEX(D$13:D98,MATCH($A99,$A$13:$A98,0)),"")</f>
        <v/>
      </c>
      <c r="E99" s="420" t="str">
        <f>IFERROR(INDEX(E$13:E98,MATCH($A99,$A$13:$A98,0)),"")</f>
        <v/>
      </c>
      <c r="F99" s="414"/>
      <c r="G99" s="649"/>
      <c r="H99" s="415"/>
      <c r="I99" s="415"/>
      <c r="J99" s="415"/>
      <c r="K99" s="415"/>
      <c r="L99" s="415"/>
      <c r="M99" s="415"/>
      <c r="N99" s="650"/>
      <c r="O99" s="650"/>
      <c r="P99" s="650"/>
      <c r="Q99" s="650"/>
      <c r="R99" s="650"/>
      <c r="S99" s="654" t="str">
        <f t="shared" si="4"/>
        <v/>
      </c>
      <c r="T99" s="654" t="str">
        <f t="shared" si="7"/>
        <v/>
      </c>
      <c r="U99" s="649"/>
      <c r="V99" s="415"/>
      <c r="W99" s="415"/>
      <c r="X99" s="415"/>
      <c r="Y99" s="415"/>
      <c r="Z99" s="415"/>
      <c r="AA99" s="415"/>
      <c r="AB99" s="415"/>
      <c r="AC99" s="415"/>
      <c r="AD99" s="415"/>
      <c r="AE99" s="415"/>
      <c r="AF99" s="415"/>
      <c r="AG99" s="415"/>
      <c r="AH99" s="415"/>
      <c r="AI99" s="415"/>
      <c r="AJ99" s="415"/>
      <c r="AK99" s="415"/>
      <c r="AL99" s="415"/>
      <c r="AM99" s="415"/>
      <c r="AN99" s="415"/>
      <c r="AO99" s="415"/>
      <c r="AP99" s="650"/>
      <c r="AQ99" s="654" t="str">
        <f t="shared" si="5"/>
        <v/>
      </c>
      <c r="AR99" s="655" t="str">
        <f t="shared" si="6"/>
        <v/>
      </c>
    </row>
    <row r="100" spans="1:44">
      <c r="A100" s="430"/>
      <c r="B100" s="418" t="str">
        <f>IFERROR(INDEX(B$13:B99,MATCH($A100,$A$13:$A99,0)),"")</f>
        <v/>
      </c>
      <c r="C100" s="419" t="str">
        <f>IFERROR(INDEX(C$13:C99,MATCH($A100,$A$13:$A99,0)),"")</f>
        <v/>
      </c>
      <c r="D100" s="582" t="str">
        <f>IFERROR(INDEX(D$13:D99,MATCH($A100,$A$13:$A99,0)),"")</f>
        <v/>
      </c>
      <c r="E100" s="420" t="str">
        <f>IFERROR(INDEX(E$13:E99,MATCH($A100,$A$13:$A99,0)),"")</f>
        <v/>
      </c>
      <c r="F100" s="414"/>
      <c r="G100" s="649"/>
      <c r="H100" s="415"/>
      <c r="I100" s="415"/>
      <c r="J100" s="415"/>
      <c r="K100" s="415"/>
      <c r="L100" s="415"/>
      <c r="M100" s="415"/>
      <c r="N100" s="650"/>
      <c r="O100" s="650"/>
      <c r="P100" s="650"/>
      <c r="Q100" s="650"/>
      <c r="R100" s="650"/>
      <c r="S100" s="654" t="str">
        <f t="shared" si="4"/>
        <v/>
      </c>
      <c r="T100" s="654" t="str">
        <f t="shared" si="7"/>
        <v/>
      </c>
      <c r="U100" s="649"/>
      <c r="V100" s="415"/>
      <c r="W100" s="415"/>
      <c r="X100" s="415"/>
      <c r="Y100" s="415"/>
      <c r="Z100" s="415"/>
      <c r="AA100" s="415"/>
      <c r="AB100" s="415"/>
      <c r="AC100" s="415"/>
      <c r="AD100" s="415"/>
      <c r="AE100" s="415"/>
      <c r="AF100" s="415"/>
      <c r="AG100" s="415"/>
      <c r="AH100" s="415"/>
      <c r="AI100" s="415"/>
      <c r="AJ100" s="415"/>
      <c r="AK100" s="415"/>
      <c r="AL100" s="415"/>
      <c r="AM100" s="415"/>
      <c r="AN100" s="415"/>
      <c r="AO100" s="415"/>
      <c r="AP100" s="650"/>
      <c r="AQ100" s="654" t="str">
        <f t="shared" si="5"/>
        <v/>
      </c>
      <c r="AR100" s="655" t="str">
        <f t="shared" si="6"/>
        <v/>
      </c>
    </row>
    <row r="101" spans="1:44">
      <c r="A101" s="430"/>
      <c r="B101" s="418" t="str">
        <f>IFERROR(INDEX(B$13:B100,MATCH($A101,$A$13:$A100,0)),"")</f>
        <v/>
      </c>
      <c r="C101" s="419" t="str">
        <f>IFERROR(INDEX(C$13:C100,MATCH($A101,$A$13:$A100,0)),"")</f>
        <v/>
      </c>
      <c r="D101" s="582" t="str">
        <f>IFERROR(INDEX(D$13:D100,MATCH($A101,$A$13:$A100,0)),"")</f>
        <v/>
      </c>
      <c r="E101" s="420" t="str">
        <f>IFERROR(INDEX(E$13:E100,MATCH($A101,$A$13:$A100,0)),"")</f>
        <v/>
      </c>
      <c r="F101" s="414"/>
      <c r="G101" s="649"/>
      <c r="H101" s="415"/>
      <c r="I101" s="415"/>
      <c r="J101" s="415"/>
      <c r="K101" s="415"/>
      <c r="L101" s="415"/>
      <c r="M101" s="415"/>
      <c r="N101" s="650"/>
      <c r="O101" s="650"/>
      <c r="P101" s="650"/>
      <c r="Q101" s="650"/>
      <c r="R101" s="650"/>
      <c r="S101" s="654" t="str">
        <f t="shared" si="4"/>
        <v/>
      </c>
      <c r="T101" s="654" t="str">
        <f t="shared" si="7"/>
        <v/>
      </c>
      <c r="U101" s="649"/>
      <c r="V101" s="415"/>
      <c r="W101" s="415"/>
      <c r="X101" s="415"/>
      <c r="Y101" s="415"/>
      <c r="Z101" s="415"/>
      <c r="AA101" s="415"/>
      <c r="AB101" s="415"/>
      <c r="AC101" s="415"/>
      <c r="AD101" s="415"/>
      <c r="AE101" s="415"/>
      <c r="AF101" s="415"/>
      <c r="AG101" s="415"/>
      <c r="AH101" s="415"/>
      <c r="AI101" s="415"/>
      <c r="AJ101" s="415"/>
      <c r="AK101" s="415"/>
      <c r="AL101" s="415"/>
      <c r="AM101" s="415"/>
      <c r="AN101" s="415"/>
      <c r="AO101" s="415"/>
      <c r="AP101" s="650"/>
      <c r="AQ101" s="654" t="str">
        <f t="shared" si="5"/>
        <v/>
      </c>
      <c r="AR101" s="655" t="str">
        <f t="shared" si="6"/>
        <v/>
      </c>
    </row>
    <row r="102" spans="1:44">
      <c r="A102" s="430"/>
      <c r="B102" s="418" t="str">
        <f>IFERROR(INDEX(B$13:B101,MATCH($A102,$A$13:$A101,0)),"")</f>
        <v/>
      </c>
      <c r="C102" s="419" t="str">
        <f>IFERROR(INDEX(C$13:C101,MATCH($A102,$A$13:$A101,0)),"")</f>
        <v/>
      </c>
      <c r="D102" s="582" t="str">
        <f>IFERROR(INDEX(D$13:D101,MATCH($A102,$A$13:$A101,0)),"")</f>
        <v/>
      </c>
      <c r="E102" s="420" t="str">
        <f>IFERROR(INDEX(E$13:E101,MATCH($A102,$A$13:$A101,0)),"")</f>
        <v/>
      </c>
      <c r="F102" s="414"/>
      <c r="G102" s="649"/>
      <c r="H102" s="415"/>
      <c r="I102" s="415"/>
      <c r="J102" s="415"/>
      <c r="K102" s="415"/>
      <c r="L102" s="415"/>
      <c r="M102" s="415"/>
      <c r="N102" s="650"/>
      <c r="O102" s="650"/>
      <c r="P102" s="650"/>
      <c r="Q102" s="650"/>
      <c r="R102" s="650"/>
      <c r="S102" s="654" t="str">
        <f t="shared" si="4"/>
        <v/>
      </c>
      <c r="T102" s="654" t="str">
        <f t="shared" si="7"/>
        <v/>
      </c>
      <c r="U102" s="649"/>
      <c r="V102" s="415"/>
      <c r="W102" s="415"/>
      <c r="X102" s="415"/>
      <c r="Y102" s="415"/>
      <c r="Z102" s="415"/>
      <c r="AA102" s="415"/>
      <c r="AB102" s="415"/>
      <c r="AC102" s="415"/>
      <c r="AD102" s="415"/>
      <c r="AE102" s="415"/>
      <c r="AF102" s="415"/>
      <c r="AG102" s="415"/>
      <c r="AH102" s="415"/>
      <c r="AI102" s="415"/>
      <c r="AJ102" s="415"/>
      <c r="AK102" s="415"/>
      <c r="AL102" s="415"/>
      <c r="AM102" s="415"/>
      <c r="AN102" s="415"/>
      <c r="AO102" s="415"/>
      <c r="AP102" s="650"/>
      <c r="AQ102" s="654" t="str">
        <f t="shared" si="5"/>
        <v/>
      </c>
      <c r="AR102" s="655" t="str">
        <f t="shared" si="6"/>
        <v/>
      </c>
    </row>
    <row r="103" spans="1:44">
      <c r="A103" s="430"/>
      <c r="B103" s="418" t="str">
        <f>IFERROR(INDEX(B$13:B102,MATCH($A103,$A$13:$A102,0)),"")</f>
        <v/>
      </c>
      <c r="C103" s="419" t="str">
        <f>IFERROR(INDEX(C$13:C102,MATCH($A103,$A$13:$A102,0)),"")</f>
        <v/>
      </c>
      <c r="D103" s="582" t="str">
        <f>IFERROR(INDEX(D$13:D102,MATCH($A103,$A$13:$A102,0)),"")</f>
        <v/>
      </c>
      <c r="E103" s="420" t="str">
        <f>IFERROR(INDEX(E$13:E102,MATCH($A103,$A$13:$A102,0)),"")</f>
        <v/>
      </c>
      <c r="F103" s="414"/>
      <c r="G103" s="649"/>
      <c r="H103" s="415"/>
      <c r="I103" s="415"/>
      <c r="J103" s="415"/>
      <c r="K103" s="415"/>
      <c r="L103" s="415"/>
      <c r="M103" s="415"/>
      <c r="N103" s="650"/>
      <c r="O103" s="650"/>
      <c r="P103" s="650"/>
      <c r="Q103" s="650"/>
      <c r="R103" s="650"/>
      <c r="S103" s="654" t="str">
        <f t="shared" si="4"/>
        <v/>
      </c>
      <c r="T103" s="654" t="str">
        <f t="shared" si="7"/>
        <v/>
      </c>
      <c r="U103" s="649"/>
      <c r="V103" s="415"/>
      <c r="W103" s="415"/>
      <c r="X103" s="415"/>
      <c r="Y103" s="415"/>
      <c r="Z103" s="415"/>
      <c r="AA103" s="415"/>
      <c r="AB103" s="415"/>
      <c r="AC103" s="415"/>
      <c r="AD103" s="415"/>
      <c r="AE103" s="415"/>
      <c r="AF103" s="415"/>
      <c r="AG103" s="415"/>
      <c r="AH103" s="415"/>
      <c r="AI103" s="415"/>
      <c r="AJ103" s="415"/>
      <c r="AK103" s="415"/>
      <c r="AL103" s="415"/>
      <c r="AM103" s="415"/>
      <c r="AN103" s="415"/>
      <c r="AO103" s="415"/>
      <c r="AP103" s="650"/>
      <c r="AQ103" s="654" t="str">
        <f t="shared" si="5"/>
        <v/>
      </c>
      <c r="AR103" s="655" t="str">
        <f t="shared" si="6"/>
        <v/>
      </c>
    </row>
    <row r="104" spans="1:44">
      <c r="A104" s="430"/>
      <c r="B104" s="418" t="str">
        <f>IFERROR(INDEX(B$13:B103,MATCH($A104,$A$13:$A103,0)),"")</f>
        <v/>
      </c>
      <c r="C104" s="419" t="str">
        <f>IFERROR(INDEX(C$13:C103,MATCH($A104,$A$13:$A103,0)),"")</f>
        <v/>
      </c>
      <c r="D104" s="582" t="str">
        <f>IFERROR(INDEX(D$13:D103,MATCH($A104,$A$13:$A103,0)),"")</f>
        <v/>
      </c>
      <c r="E104" s="420" t="str">
        <f>IFERROR(INDEX(E$13:E103,MATCH($A104,$A$13:$A103,0)),"")</f>
        <v/>
      </c>
      <c r="F104" s="414"/>
      <c r="G104" s="649"/>
      <c r="H104" s="415"/>
      <c r="I104" s="415"/>
      <c r="J104" s="415"/>
      <c r="K104" s="415"/>
      <c r="L104" s="415"/>
      <c r="M104" s="415"/>
      <c r="N104" s="650"/>
      <c r="O104" s="650"/>
      <c r="P104" s="650"/>
      <c r="Q104" s="650"/>
      <c r="R104" s="650"/>
      <c r="S104" s="654" t="str">
        <f t="shared" si="4"/>
        <v/>
      </c>
      <c r="T104" s="654" t="str">
        <f t="shared" si="7"/>
        <v/>
      </c>
      <c r="U104" s="649"/>
      <c r="V104" s="415"/>
      <c r="W104" s="415"/>
      <c r="X104" s="415"/>
      <c r="Y104" s="415"/>
      <c r="Z104" s="415"/>
      <c r="AA104" s="415"/>
      <c r="AB104" s="415"/>
      <c r="AC104" s="415"/>
      <c r="AD104" s="415"/>
      <c r="AE104" s="415"/>
      <c r="AF104" s="415"/>
      <c r="AG104" s="415"/>
      <c r="AH104" s="415"/>
      <c r="AI104" s="415"/>
      <c r="AJ104" s="415"/>
      <c r="AK104" s="415"/>
      <c r="AL104" s="415"/>
      <c r="AM104" s="415"/>
      <c r="AN104" s="415"/>
      <c r="AO104" s="415"/>
      <c r="AP104" s="650"/>
      <c r="AQ104" s="654" t="str">
        <f t="shared" si="5"/>
        <v/>
      </c>
      <c r="AR104" s="655" t="str">
        <f t="shared" si="6"/>
        <v/>
      </c>
    </row>
    <row r="105" spans="1:44">
      <c r="A105" s="430"/>
      <c r="B105" s="418" t="str">
        <f>IFERROR(INDEX(B$13:B104,MATCH($A105,$A$13:$A104,0)),"")</f>
        <v/>
      </c>
      <c r="C105" s="419" t="str">
        <f>IFERROR(INDEX(C$13:C104,MATCH($A105,$A$13:$A104,0)),"")</f>
        <v/>
      </c>
      <c r="D105" s="582" t="str">
        <f>IFERROR(INDEX(D$13:D104,MATCH($A105,$A$13:$A104,0)),"")</f>
        <v/>
      </c>
      <c r="E105" s="420" t="str">
        <f>IFERROR(INDEX(E$13:E104,MATCH($A105,$A$13:$A104,0)),"")</f>
        <v/>
      </c>
      <c r="F105" s="414"/>
      <c r="G105" s="649"/>
      <c r="H105" s="415"/>
      <c r="I105" s="415"/>
      <c r="J105" s="415"/>
      <c r="K105" s="415"/>
      <c r="L105" s="415"/>
      <c r="M105" s="415"/>
      <c r="N105" s="650"/>
      <c r="O105" s="650"/>
      <c r="P105" s="650"/>
      <c r="Q105" s="650"/>
      <c r="R105" s="650"/>
      <c r="S105" s="654" t="str">
        <f t="shared" si="4"/>
        <v/>
      </c>
      <c r="T105" s="654" t="str">
        <f t="shared" si="7"/>
        <v/>
      </c>
      <c r="U105" s="649"/>
      <c r="V105" s="415"/>
      <c r="W105" s="415"/>
      <c r="X105" s="415"/>
      <c r="Y105" s="415"/>
      <c r="Z105" s="415"/>
      <c r="AA105" s="415"/>
      <c r="AB105" s="415"/>
      <c r="AC105" s="415"/>
      <c r="AD105" s="415"/>
      <c r="AE105" s="415"/>
      <c r="AF105" s="415"/>
      <c r="AG105" s="415"/>
      <c r="AH105" s="415"/>
      <c r="AI105" s="415"/>
      <c r="AJ105" s="415"/>
      <c r="AK105" s="415"/>
      <c r="AL105" s="415"/>
      <c r="AM105" s="415"/>
      <c r="AN105" s="415"/>
      <c r="AO105" s="415"/>
      <c r="AP105" s="650"/>
      <c r="AQ105" s="654" t="str">
        <f t="shared" si="5"/>
        <v/>
      </c>
      <c r="AR105" s="655" t="str">
        <f t="shared" si="6"/>
        <v/>
      </c>
    </row>
    <row r="106" spans="1:44">
      <c r="A106" s="430"/>
      <c r="B106" s="418" t="str">
        <f>IFERROR(INDEX(B$13:B105,MATCH($A106,$A$13:$A105,0)),"")</f>
        <v/>
      </c>
      <c r="C106" s="419" t="str">
        <f>IFERROR(INDEX(C$13:C105,MATCH($A106,$A$13:$A105,0)),"")</f>
        <v/>
      </c>
      <c r="D106" s="582" t="str">
        <f>IFERROR(INDEX(D$13:D105,MATCH($A106,$A$13:$A105,0)),"")</f>
        <v/>
      </c>
      <c r="E106" s="420" t="str">
        <f>IFERROR(INDEX(E$13:E105,MATCH($A106,$A$13:$A105,0)),"")</f>
        <v/>
      </c>
      <c r="F106" s="414"/>
      <c r="G106" s="649"/>
      <c r="H106" s="415"/>
      <c r="I106" s="415"/>
      <c r="J106" s="415"/>
      <c r="K106" s="415"/>
      <c r="L106" s="415"/>
      <c r="M106" s="415"/>
      <c r="N106" s="650"/>
      <c r="O106" s="650"/>
      <c r="P106" s="650"/>
      <c r="Q106" s="650"/>
      <c r="R106" s="650"/>
      <c r="S106" s="654" t="str">
        <f t="shared" si="4"/>
        <v/>
      </c>
      <c r="T106" s="654" t="str">
        <f t="shared" si="7"/>
        <v/>
      </c>
      <c r="U106" s="649"/>
      <c r="V106" s="415"/>
      <c r="W106" s="415"/>
      <c r="X106" s="415"/>
      <c r="Y106" s="415"/>
      <c r="Z106" s="415"/>
      <c r="AA106" s="415"/>
      <c r="AB106" s="415"/>
      <c r="AC106" s="415"/>
      <c r="AD106" s="415"/>
      <c r="AE106" s="415"/>
      <c r="AF106" s="415"/>
      <c r="AG106" s="415"/>
      <c r="AH106" s="415"/>
      <c r="AI106" s="415"/>
      <c r="AJ106" s="415"/>
      <c r="AK106" s="415"/>
      <c r="AL106" s="415"/>
      <c r="AM106" s="415"/>
      <c r="AN106" s="415"/>
      <c r="AO106" s="415"/>
      <c r="AP106" s="650"/>
      <c r="AQ106" s="654" t="str">
        <f t="shared" si="5"/>
        <v/>
      </c>
      <c r="AR106" s="655" t="str">
        <f t="shared" si="6"/>
        <v/>
      </c>
    </row>
    <row r="107" spans="1:44">
      <c r="A107" s="430"/>
      <c r="B107" s="418" t="str">
        <f>IFERROR(INDEX(B$13:B106,MATCH($A107,$A$13:$A106,0)),"")</f>
        <v/>
      </c>
      <c r="C107" s="419" t="str">
        <f>IFERROR(INDEX(C$13:C106,MATCH($A107,$A$13:$A106,0)),"")</f>
        <v/>
      </c>
      <c r="D107" s="582" t="str">
        <f>IFERROR(INDEX(D$13:D106,MATCH($A107,$A$13:$A106,0)),"")</f>
        <v/>
      </c>
      <c r="E107" s="420" t="str">
        <f>IFERROR(INDEX(E$13:E106,MATCH($A107,$A$13:$A106,0)),"")</f>
        <v/>
      </c>
      <c r="F107" s="414"/>
      <c r="G107" s="649"/>
      <c r="H107" s="415"/>
      <c r="I107" s="415"/>
      <c r="J107" s="415"/>
      <c r="K107" s="415"/>
      <c r="L107" s="415"/>
      <c r="M107" s="415"/>
      <c r="N107" s="650"/>
      <c r="O107" s="650"/>
      <c r="P107" s="650"/>
      <c r="Q107" s="650"/>
      <c r="R107" s="650"/>
      <c r="S107" s="654" t="str">
        <f t="shared" si="4"/>
        <v/>
      </c>
      <c r="T107" s="654" t="str">
        <f t="shared" si="7"/>
        <v/>
      </c>
      <c r="U107" s="649"/>
      <c r="V107" s="415"/>
      <c r="W107" s="415"/>
      <c r="X107" s="415"/>
      <c r="Y107" s="415"/>
      <c r="Z107" s="415"/>
      <c r="AA107" s="415"/>
      <c r="AB107" s="415"/>
      <c r="AC107" s="415"/>
      <c r="AD107" s="415"/>
      <c r="AE107" s="415"/>
      <c r="AF107" s="415"/>
      <c r="AG107" s="415"/>
      <c r="AH107" s="415"/>
      <c r="AI107" s="415"/>
      <c r="AJ107" s="415"/>
      <c r="AK107" s="415"/>
      <c r="AL107" s="415"/>
      <c r="AM107" s="415"/>
      <c r="AN107" s="415"/>
      <c r="AO107" s="415"/>
      <c r="AP107" s="650"/>
      <c r="AQ107" s="654" t="str">
        <f t="shared" si="5"/>
        <v/>
      </c>
      <c r="AR107" s="655" t="str">
        <f t="shared" si="6"/>
        <v/>
      </c>
    </row>
    <row r="108" spans="1:44">
      <c r="A108" s="430"/>
      <c r="B108" s="418" t="str">
        <f>IFERROR(INDEX(B$13:B107,MATCH($A108,$A$13:$A107,0)),"")</f>
        <v/>
      </c>
      <c r="C108" s="419" t="str">
        <f>IFERROR(INDEX(C$13:C107,MATCH($A108,$A$13:$A107,0)),"")</f>
        <v/>
      </c>
      <c r="D108" s="582" t="str">
        <f>IFERROR(INDEX(D$13:D107,MATCH($A108,$A$13:$A107,0)),"")</f>
        <v/>
      </c>
      <c r="E108" s="420" t="str">
        <f>IFERROR(INDEX(E$13:E107,MATCH($A108,$A$13:$A107,0)),"")</f>
        <v/>
      </c>
      <c r="F108" s="414"/>
      <c r="G108" s="649"/>
      <c r="H108" s="415"/>
      <c r="I108" s="415"/>
      <c r="J108" s="415"/>
      <c r="K108" s="415"/>
      <c r="L108" s="415"/>
      <c r="M108" s="415"/>
      <c r="N108" s="650"/>
      <c r="O108" s="650"/>
      <c r="P108" s="650"/>
      <c r="Q108" s="650"/>
      <c r="R108" s="650"/>
      <c r="S108" s="654" t="str">
        <f t="shared" si="4"/>
        <v/>
      </c>
      <c r="T108" s="654" t="str">
        <f t="shared" si="7"/>
        <v/>
      </c>
      <c r="U108" s="649"/>
      <c r="V108" s="415"/>
      <c r="W108" s="415"/>
      <c r="X108" s="415"/>
      <c r="Y108" s="415"/>
      <c r="Z108" s="415"/>
      <c r="AA108" s="415"/>
      <c r="AB108" s="415"/>
      <c r="AC108" s="415"/>
      <c r="AD108" s="415"/>
      <c r="AE108" s="415"/>
      <c r="AF108" s="415"/>
      <c r="AG108" s="415"/>
      <c r="AH108" s="415"/>
      <c r="AI108" s="415"/>
      <c r="AJ108" s="415"/>
      <c r="AK108" s="415"/>
      <c r="AL108" s="415"/>
      <c r="AM108" s="415"/>
      <c r="AN108" s="415"/>
      <c r="AO108" s="415"/>
      <c r="AP108" s="650"/>
      <c r="AQ108" s="654" t="str">
        <f t="shared" si="5"/>
        <v/>
      </c>
      <c r="AR108" s="655" t="str">
        <f t="shared" si="6"/>
        <v/>
      </c>
    </row>
    <row r="109" spans="1:44">
      <c r="A109" s="430"/>
      <c r="B109" s="418" t="str">
        <f>IFERROR(INDEX(B$13:B108,MATCH($A109,$A$13:$A108,0)),"")</f>
        <v/>
      </c>
      <c r="C109" s="419" t="str">
        <f>IFERROR(INDEX(C$13:C108,MATCH($A109,$A$13:$A108,0)),"")</f>
        <v/>
      </c>
      <c r="D109" s="582" t="str">
        <f>IFERROR(INDEX(D$13:D108,MATCH($A109,$A$13:$A108,0)),"")</f>
        <v/>
      </c>
      <c r="E109" s="420" t="str">
        <f>IFERROR(INDEX(E$13:E108,MATCH($A109,$A$13:$A108,0)),"")</f>
        <v/>
      </c>
      <c r="F109" s="414"/>
      <c r="G109" s="649"/>
      <c r="H109" s="415"/>
      <c r="I109" s="415"/>
      <c r="J109" s="415"/>
      <c r="K109" s="415"/>
      <c r="L109" s="415"/>
      <c r="M109" s="415"/>
      <c r="N109" s="650"/>
      <c r="O109" s="650"/>
      <c r="P109" s="650"/>
      <c r="Q109" s="650"/>
      <c r="R109" s="650"/>
      <c r="S109" s="654" t="str">
        <f t="shared" si="4"/>
        <v/>
      </c>
      <c r="T109" s="654" t="str">
        <f t="shared" si="7"/>
        <v/>
      </c>
      <c r="U109" s="649"/>
      <c r="V109" s="415"/>
      <c r="W109" s="415"/>
      <c r="X109" s="415"/>
      <c r="Y109" s="415"/>
      <c r="Z109" s="415"/>
      <c r="AA109" s="415"/>
      <c r="AB109" s="415"/>
      <c r="AC109" s="415"/>
      <c r="AD109" s="415"/>
      <c r="AE109" s="415"/>
      <c r="AF109" s="415"/>
      <c r="AG109" s="415"/>
      <c r="AH109" s="415"/>
      <c r="AI109" s="415"/>
      <c r="AJ109" s="415"/>
      <c r="AK109" s="415"/>
      <c r="AL109" s="415"/>
      <c r="AM109" s="415"/>
      <c r="AN109" s="415"/>
      <c r="AO109" s="415"/>
      <c r="AP109" s="650"/>
      <c r="AQ109" s="654" t="str">
        <f t="shared" si="5"/>
        <v/>
      </c>
      <c r="AR109" s="655" t="str">
        <f t="shared" si="6"/>
        <v/>
      </c>
    </row>
    <row r="110" spans="1:44">
      <c r="A110" s="430"/>
      <c r="B110" s="418" t="str">
        <f>IFERROR(INDEX(B$13:B109,MATCH($A110,$A$13:$A109,0)),"")</f>
        <v/>
      </c>
      <c r="C110" s="419" t="str">
        <f>IFERROR(INDEX(C$13:C109,MATCH($A110,$A$13:$A109,0)),"")</f>
        <v/>
      </c>
      <c r="D110" s="582" t="str">
        <f>IFERROR(INDEX(D$13:D109,MATCH($A110,$A$13:$A109,0)),"")</f>
        <v/>
      </c>
      <c r="E110" s="420" t="str">
        <f>IFERROR(INDEX(E$13:E109,MATCH($A110,$A$13:$A109,0)),"")</f>
        <v/>
      </c>
      <c r="F110" s="414"/>
      <c r="G110" s="649"/>
      <c r="H110" s="415"/>
      <c r="I110" s="415"/>
      <c r="J110" s="415"/>
      <c r="K110" s="415"/>
      <c r="L110" s="415"/>
      <c r="M110" s="415"/>
      <c r="N110" s="650"/>
      <c r="O110" s="650"/>
      <c r="P110" s="650"/>
      <c r="Q110" s="650"/>
      <c r="R110" s="650"/>
      <c r="S110" s="654" t="str">
        <f t="shared" si="4"/>
        <v/>
      </c>
      <c r="T110" s="654" t="str">
        <f t="shared" si="7"/>
        <v/>
      </c>
      <c r="U110" s="649"/>
      <c r="V110" s="415"/>
      <c r="W110" s="415"/>
      <c r="X110" s="415"/>
      <c r="Y110" s="415"/>
      <c r="Z110" s="415"/>
      <c r="AA110" s="415"/>
      <c r="AB110" s="415"/>
      <c r="AC110" s="415"/>
      <c r="AD110" s="415"/>
      <c r="AE110" s="415"/>
      <c r="AF110" s="415"/>
      <c r="AG110" s="415"/>
      <c r="AH110" s="415"/>
      <c r="AI110" s="415"/>
      <c r="AJ110" s="415"/>
      <c r="AK110" s="415"/>
      <c r="AL110" s="415"/>
      <c r="AM110" s="415"/>
      <c r="AN110" s="415"/>
      <c r="AO110" s="415"/>
      <c r="AP110" s="650"/>
      <c r="AQ110" s="654" t="str">
        <f t="shared" si="5"/>
        <v/>
      </c>
      <c r="AR110" s="655" t="str">
        <f t="shared" si="6"/>
        <v/>
      </c>
    </row>
    <row r="111" spans="1:44">
      <c r="A111" s="430"/>
      <c r="B111" s="418" t="str">
        <f>IFERROR(INDEX(B$13:B110,MATCH($A111,$A$13:$A110,0)),"")</f>
        <v/>
      </c>
      <c r="C111" s="419" t="str">
        <f>IFERROR(INDEX(C$13:C110,MATCH($A111,$A$13:$A110,0)),"")</f>
        <v/>
      </c>
      <c r="D111" s="582" t="str">
        <f>IFERROR(INDEX(D$13:D110,MATCH($A111,$A$13:$A110,0)),"")</f>
        <v/>
      </c>
      <c r="E111" s="420" t="str">
        <f>IFERROR(INDEX(E$13:E110,MATCH($A111,$A$13:$A110,0)),"")</f>
        <v/>
      </c>
      <c r="F111" s="414"/>
      <c r="G111" s="649"/>
      <c r="H111" s="415"/>
      <c r="I111" s="415"/>
      <c r="J111" s="415"/>
      <c r="K111" s="415"/>
      <c r="L111" s="415"/>
      <c r="M111" s="415"/>
      <c r="N111" s="650"/>
      <c r="O111" s="650"/>
      <c r="P111" s="650"/>
      <c r="Q111" s="650"/>
      <c r="R111" s="650"/>
      <c r="S111" s="654" t="str">
        <f t="shared" si="4"/>
        <v/>
      </c>
      <c r="T111" s="654" t="str">
        <f t="shared" si="7"/>
        <v/>
      </c>
      <c r="U111" s="649"/>
      <c r="V111" s="415"/>
      <c r="W111" s="415"/>
      <c r="X111" s="415"/>
      <c r="Y111" s="415"/>
      <c r="Z111" s="415"/>
      <c r="AA111" s="415"/>
      <c r="AB111" s="415"/>
      <c r="AC111" s="415"/>
      <c r="AD111" s="415"/>
      <c r="AE111" s="415"/>
      <c r="AF111" s="415"/>
      <c r="AG111" s="415"/>
      <c r="AH111" s="415"/>
      <c r="AI111" s="415"/>
      <c r="AJ111" s="415"/>
      <c r="AK111" s="415"/>
      <c r="AL111" s="415"/>
      <c r="AM111" s="415"/>
      <c r="AN111" s="415"/>
      <c r="AO111" s="415"/>
      <c r="AP111" s="650"/>
      <c r="AQ111" s="654" t="str">
        <f t="shared" si="5"/>
        <v/>
      </c>
      <c r="AR111" s="655" t="str">
        <f t="shared" si="6"/>
        <v/>
      </c>
    </row>
    <row r="112" spans="1:44">
      <c r="A112" s="430"/>
      <c r="B112" s="418" t="str">
        <f>IFERROR(INDEX(B$13:B111,MATCH($A112,$A$13:$A111,0)),"")</f>
        <v/>
      </c>
      <c r="C112" s="419" t="str">
        <f>IFERROR(INDEX(C$13:C111,MATCH($A112,$A$13:$A111,0)),"")</f>
        <v/>
      </c>
      <c r="D112" s="582" t="str">
        <f>IFERROR(INDEX(D$13:D111,MATCH($A112,$A$13:$A111,0)),"")</f>
        <v/>
      </c>
      <c r="E112" s="420" t="str">
        <f>IFERROR(INDEX(E$13:E111,MATCH($A112,$A$13:$A111,0)),"")</f>
        <v/>
      </c>
      <c r="F112" s="414"/>
      <c r="G112" s="649"/>
      <c r="H112" s="415"/>
      <c r="I112" s="415"/>
      <c r="J112" s="415"/>
      <c r="K112" s="415"/>
      <c r="L112" s="415"/>
      <c r="M112" s="415"/>
      <c r="N112" s="650"/>
      <c r="O112" s="650"/>
      <c r="P112" s="650"/>
      <c r="Q112" s="650"/>
      <c r="R112" s="650"/>
      <c r="S112" s="654" t="str">
        <f t="shared" si="4"/>
        <v/>
      </c>
      <c r="T112" s="654" t="str">
        <f t="shared" si="7"/>
        <v/>
      </c>
      <c r="U112" s="649"/>
      <c r="V112" s="415"/>
      <c r="W112" s="415"/>
      <c r="X112" s="415"/>
      <c r="Y112" s="415"/>
      <c r="Z112" s="415"/>
      <c r="AA112" s="415"/>
      <c r="AB112" s="415"/>
      <c r="AC112" s="415"/>
      <c r="AD112" s="415"/>
      <c r="AE112" s="415"/>
      <c r="AF112" s="415"/>
      <c r="AG112" s="415"/>
      <c r="AH112" s="415"/>
      <c r="AI112" s="415"/>
      <c r="AJ112" s="415"/>
      <c r="AK112" s="415"/>
      <c r="AL112" s="415"/>
      <c r="AM112" s="415"/>
      <c r="AN112" s="415"/>
      <c r="AO112" s="415"/>
      <c r="AP112" s="650"/>
      <c r="AQ112" s="654" t="str">
        <f t="shared" si="5"/>
        <v/>
      </c>
      <c r="AR112" s="655" t="str">
        <f t="shared" si="6"/>
        <v/>
      </c>
    </row>
    <row r="113" spans="1:44">
      <c r="A113" s="430"/>
      <c r="B113" s="418" t="str">
        <f>IFERROR(INDEX(B$13:B112,MATCH($A113,$A$13:$A112,0)),"")</f>
        <v/>
      </c>
      <c r="C113" s="419" t="str">
        <f>IFERROR(INDEX(C$13:C112,MATCH($A113,$A$13:$A112,0)),"")</f>
        <v/>
      </c>
      <c r="D113" s="582" t="str">
        <f>IFERROR(INDEX(D$13:D112,MATCH($A113,$A$13:$A112,0)),"")</f>
        <v/>
      </c>
      <c r="E113" s="420" t="str">
        <f>IFERROR(INDEX(E$13:E112,MATCH($A113,$A$13:$A112,0)),"")</f>
        <v/>
      </c>
      <c r="F113" s="414"/>
      <c r="G113" s="649"/>
      <c r="H113" s="415"/>
      <c r="I113" s="415"/>
      <c r="J113" s="415"/>
      <c r="K113" s="415"/>
      <c r="L113" s="415"/>
      <c r="M113" s="415"/>
      <c r="N113" s="650"/>
      <c r="O113" s="650"/>
      <c r="P113" s="650"/>
      <c r="Q113" s="650"/>
      <c r="R113" s="650"/>
      <c r="S113" s="654" t="str">
        <f t="shared" si="4"/>
        <v/>
      </c>
      <c r="T113" s="654" t="str">
        <f t="shared" si="7"/>
        <v/>
      </c>
      <c r="U113" s="649"/>
      <c r="V113" s="415"/>
      <c r="W113" s="415"/>
      <c r="X113" s="415"/>
      <c r="Y113" s="415"/>
      <c r="Z113" s="415"/>
      <c r="AA113" s="415"/>
      <c r="AB113" s="415"/>
      <c r="AC113" s="415"/>
      <c r="AD113" s="415"/>
      <c r="AE113" s="415"/>
      <c r="AF113" s="415"/>
      <c r="AG113" s="415"/>
      <c r="AH113" s="415"/>
      <c r="AI113" s="415"/>
      <c r="AJ113" s="415"/>
      <c r="AK113" s="415"/>
      <c r="AL113" s="415"/>
      <c r="AM113" s="415"/>
      <c r="AN113" s="415"/>
      <c r="AO113" s="415"/>
      <c r="AP113" s="650"/>
      <c r="AQ113" s="654" t="str">
        <f t="shared" si="5"/>
        <v/>
      </c>
      <c r="AR113" s="655" t="str">
        <f t="shared" si="6"/>
        <v/>
      </c>
    </row>
    <row r="114" spans="1:44">
      <c r="A114" s="430"/>
      <c r="B114" s="418" t="str">
        <f>IFERROR(INDEX(B$13:B113,MATCH($A114,$A$13:$A113,0)),"")</f>
        <v/>
      </c>
      <c r="C114" s="419" t="str">
        <f>IFERROR(INDEX(C$13:C113,MATCH($A114,$A$13:$A113,0)),"")</f>
        <v/>
      </c>
      <c r="D114" s="582" t="str">
        <f>IFERROR(INDEX(D$13:D113,MATCH($A114,$A$13:$A113,0)),"")</f>
        <v/>
      </c>
      <c r="E114" s="420" t="str">
        <f>IFERROR(INDEX(E$13:E113,MATCH($A114,$A$13:$A113,0)),"")</f>
        <v/>
      </c>
      <c r="F114" s="414"/>
      <c r="G114" s="649"/>
      <c r="H114" s="415"/>
      <c r="I114" s="415"/>
      <c r="J114" s="415"/>
      <c r="K114" s="415"/>
      <c r="L114" s="415"/>
      <c r="M114" s="415"/>
      <c r="N114" s="650"/>
      <c r="O114" s="650"/>
      <c r="P114" s="650"/>
      <c r="Q114" s="650"/>
      <c r="R114" s="650"/>
      <c r="S114" s="654" t="str">
        <f t="shared" si="4"/>
        <v/>
      </c>
      <c r="T114" s="654" t="str">
        <f t="shared" si="7"/>
        <v/>
      </c>
      <c r="U114" s="649"/>
      <c r="V114" s="415"/>
      <c r="W114" s="415"/>
      <c r="X114" s="415"/>
      <c r="Y114" s="415"/>
      <c r="Z114" s="415"/>
      <c r="AA114" s="415"/>
      <c r="AB114" s="415"/>
      <c r="AC114" s="415"/>
      <c r="AD114" s="415"/>
      <c r="AE114" s="415"/>
      <c r="AF114" s="415"/>
      <c r="AG114" s="415"/>
      <c r="AH114" s="415"/>
      <c r="AI114" s="415"/>
      <c r="AJ114" s="415"/>
      <c r="AK114" s="415"/>
      <c r="AL114" s="415"/>
      <c r="AM114" s="415"/>
      <c r="AN114" s="415"/>
      <c r="AO114" s="415"/>
      <c r="AP114" s="650"/>
      <c r="AQ114" s="654" t="str">
        <f t="shared" si="5"/>
        <v/>
      </c>
      <c r="AR114" s="655" t="str">
        <f t="shared" si="6"/>
        <v/>
      </c>
    </row>
    <row r="115" spans="1:44">
      <c r="A115" s="430"/>
      <c r="B115" s="418" t="str">
        <f>IFERROR(INDEX(B$13:B114,MATCH($A115,$A$13:$A114,0)),"")</f>
        <v/>
      </c>
      <c r="C115" s="419" t="str">
        <f>IFERROR(INDEX(C$13:C114,MATCH($A115,$A$13:$A114,0)),"")</f>
        <v/>
      </c>
      <c r="D115" s="582" t="str">
        <f>IFERROR(INDEX(D$13:D114,MATCH($A115,$A$13:$A114,0)),"")</f>
        <v/>
      </c>
      <c r="E115" s="420" t="str">
        <f>IFERROR(INDEX(E$13:E114,MATCH($A115,$A$13:$A114,0)),"")</f>
        <v/>
      </c>
      <c r="F115" s="414"/>
      <c r="G115" s="649"/>
      <c r="H115" s="415"/>
      <c r="I115" s="415"/>
      <c r="J115" s="415"/>
      <c r="K115" s="415"/>
      <c r="L115" s="415"/>
      <c r="M115" s="415"/>
      <c r="N115" s="650"/>
      <c r="O115" s="650"/>
      <c r="P115" s="650"/>
      <c r="Q115" s="650"/>
      <c r="R115" s="650"/>
      <c r="S115" s="654" t="str">
        <f t="shared" si="4"/>
        <v/>
      </c>
      <c r="T115" s="654" t="str">
        <f t="shared" si="7"/>
        <v/>
      </c>
      <c r="U115" s="649"/>
      <c r="V115" s="415"/>
      <c r="W115" s="415"/>
      <c r="X115" s="415"/>
      <c r="Y115" s="415"/>
      <c r="Z115" s="415"/>
      <c r="AA115" s="415"/>
      <c r="AB115" s="415"/>
      <c r="AC115" s="415"/>
      <c r="AD115" s="415"/>
      <c r="AE115" s="415"/>
      <c r="AF115" s="415"/>
      <c r="AG115" s="415"/>
      <c r="AH115" s="415"/>
      <c r="AI115" s="415"/>
      <c r="AJ115" s="415"/>
      <c r="AK115" s="415"/>
      <c r="AL115" s="415"/>
      <c r="AM115" s="415"/>
      <c r="AN115" s="415"/>
      <c r="AO115" s="415"/>
      <c r="AP115" s="650"/>
      <c r="AQ115" s="654" t="str">
        <f t="shared" si="5"/>
        <v/>
      </c>
      <c r="AR115" s="655" t="str">
        <f t="shared" si="6"/>
        <v/>
      </c>
    </row>
    <row r="116" spans="1:44">
      <c r="A116" s="430"/>
      <c r="B116" s="418" t="str">
        <f>IFERROR(INDEX(B$13:B115,MATCH($A116,$A$13:$A115,0)),"")</f>
        <v/>
      </c>
      <c r="C116" s="419" t="str">
        <f>IFERROR(INDEX(C$13:C115,MATCH($A116,$A$13:$A115,0)),"")</f>
        <v/>
      </c>
      <c r="D116" s="582" t="str">
        <f>IFERROR(INDEX(D$13:D115,MATCH($A116,$A$13:$A115,0)),"")</f>
        <v/>
      </c>
      <c r="E116" s="420" t="str">
        <f>IFERROR(INDEX(E$13:E115,MATCH($A116,$A$13:$A115,0)),"")</f>
        <v/>
      </c>
      <c r="F116" s="414"/>
      <c r="G116" s="649"/>
      <c r="H116" s="415"/>
      <c r="I116" s="415"/>
      <c r="J116" s="415"/>
      <c r="K116" s="415"/>
      <c r="L116" s="415"/>
      <c r="M116" s="415"/>
      <c r="N116" s="650"/>
      <c r="O116" s="650"/>
      <c r="P116" s="650"/>
      <c r="Q116" s="650"/>
      <c r="R116" s="650"/>
      <c r="S116" s="654" t="str">
        <f t="shared" si="4"/>
        <v/>
      </c>
      <c r="T116" s="654" t="str">
        <f t="shared" si="7"/>
        <v/>
      </c>
      <c r="U116" s="649"/>
      <c r="V116" s="415"/>
      <c r="W116" s="415"/>
      <c r="X116" s="415"/>
      <c r="Y116" s="415"/>
      <c r="Z116" s="415"/>
      <c r="AA116" s="415"/>
      <c r="AB116" s="415"/>
      <c r="AC116" s="415"/>
      <c r="AD116" s="415"/>
      <c r="AE116" s="415"/>
      <c r="AF116" s="415"/>
      <c r="AG116" s="415"/>
      <c r="AH116" s="415"/>
      <c r="AI116" s="415"/>
      <c r="AJ116" s="415"/>
      <c r="AK116" s="415"/>
      <c r="AL116" s="415"/>
      <c r="AM116" s="415"/>
      <c r="AN116" s="415"/>
      <c r="AO116" s="415"/>
      <c r="AP116" s="650"/>
      <c r="AQ116" s="654" t="str">
        <f t="shared" si="5"/>
        <v/>
      </c>
      <c r="AR116" s="655" t="str">
        <f t="shared" si="6"/>
        <v/>
      </c>
    </row>
    <row r="117" spans="1:44">
      <c r="A117" s="430"/>
      <c r="B117" s="418" t="str">
        <f>IFERROR(INDEX(B$13:B116,MATCH($A117,$A$13:$A116,0)),"")</f>
        <v/>
      </c>
      <c r="C117" s="419" t="str">
        <f>IFERROR(INDEX(C$13:C116,MATCH($A117,$A$13:$A116,0)),"")</f>
        <v/>
      </c>
      <c r="D117" s="582" t="str">
        <f>IFERROR(INDEX(D$13:D116,MATCH($A117,$A$13:$A116,0)),"")</f>
        <v/>
      </c>
      <c r="E117" s="420" t="str">
        <f>IFERROR(INDEX(E$13:E116,MATCH($A117,$A$13:$A116,0)),"")</f>
        <v/>
      </c>
      <c r="F117" s="414"/>
      <c r="G117" s="649"/>
      <c r="H117" s="415"/>
      <c r="I117" s="415"/>
      <c r="J117" s="415"/>
      <c r="K117" s="415"/>
      <c r="L117" s="415"/>
      <c r="M117" s="415"/>
      <c r="N117" s="650"/>
      <c r="O117" s="650"/>
      <c r="P117" s="650"/>
      <c r="Q117" s="650"/>
      <c r="R117" s="650"/>
      <c r="S117" s="654" t="str">
        <f t="shared" si="4"/>
        <v/>
      </c>
      <c r="T117" s="654" t="str">
        <f t="shared" si="7"/>
        <v/>
      </c>
      <c r="U117" s="649"/>
      <c r="V117" s="415"/>
      <c r="W117" s="415"/>
      <c r="X117" s="415"/>
      <c r="Y117" s="415"/>
      <c r="Z117" s="415"/>
      <c r="AA117" s="415"/>
      <c r="AB117" s="415"/>
      <c r="AC117" s="415"/>
      <c r="AD117" s="415"/>
      <c r="AE117" s="415"/>
      <c r="AF117" s="415"/>
      <c r="AG117" s="415"/>
      <c r="AH117" s="415"/>
      <c r="AI117" s="415"/>
      <c r="AJ117" s="415"/>
      <c r="AK117" s="415"/>
      <c r="AL117" s="415"/>
      <c r="AM117" s="415"/>
      <c r="AN117" s="415"/>
      <c r="AO117" s="415"/>
      <c r="AP117" s="650"/>
      <c r="AQ117" s="654" t="str">
        <f t="shared" si="5"/>
        <v/>
      </c>
      <c r="AR117" s="655" t="str">
        <f t="shared" si="6"/>
        <v/>
      </c>
    </row>
    <row r="118" spans="1:44">
      <c r="A118" s="430"/>
      <c r="B118" s="418" t="str">
        <f>IFERROR(INDEX(B$13:B117,MATCH($A118,$A$13:$A117,0)),"")</f>
        <v/>
      </c>
      <c r="C118" s="419" t="str">
        <f>IFERROR(INDEX(C$13:C117,MATCH($A118,$A$13:$A117,0)),"")</f>
        <v/>
      </c>
      <c r="D118" s="582" t="str">
        <f>IFERROR(INDEX(D$13:D117,MATCH($A118,$A$13:$A117,0)),"")</f>
        <v/>
      </c>
      <c r="E118" s="420" t="str">
        <f>IFERROR(INDEX(E$13:E117,MATCH($A118,$A$13:$A117,0)),"")</f>
        <v/>
      </c>
      <c r="F118" s="414"/>
      <c r="G118" s="649"/>
      <c r="H118" s="415"/>
      <c r="I118" s="415"/>
      <c r="J118" s="415"/>
      <c r="K118" s="415"/>
      <c r="L118" s="415"/>
      <c r="M118" s="415"/>
      <c r="N118" s="650"/>
      <c r="O118" s="650"/>
      <c r="P118" s="650"/>
      <c r="Q118" s="650"/>
      <c r="R118" s="650"/>
      <c r="S118" s="654" t="str">
        <f t="shared" si="4"/>
        <v/>
      </c>
      <c r="T118" s="654" t="str">
        <f t="shared" si="7"/>
        <v/>
      </c>
      <c r="U118" s="649"/>
      <c r="V118" s="415"/>
      <c r="W118" s="415"/>
      <c r="X118" s="415"/>
      <c r="Y118" s="415"/>
      <c r="Z118" s="415"/>
      <c r="AA118" s="415"/>
      <c r="AB118" s="415"/>
      <c r="AC118" s="415"/>
      <c r="AD118" s="415"/>
      <c r="AE118" s="415"/>
      <c r="AF118" s="415"/>
      <c r="AG118" s="415"/>
      <c r="AH118" s="415"/>
      <c r="AI118" s="415"/>
      <c r="AJ118" s="415"/>
      <c r="AK118" s="415"/>
      <c r="AL118" s="415"/>
      <c r="AM118" s="415"/>
      <c r="AN118" s="415"/>
      <c r="AO118" s="415"/>
      <c r="AP118" s="650"/>
      <c r="AQ118" s="654" t="str">
        <f t="shared" si="5"/>
        <v/>
      </c>
      <c r="AR118" s="655" t="str">
        <f t="shared" si="6"/>
        <v/>
      </c>
    </row>
    <row r="119" spans="1:44">
      <c r="A119" s="430"/>
      <c r="B119" s="418" t="str">
        <f>IFERROR(INDEX(B$13:B118,MATCH($A119,$A$13:$A118,0)),"")</f>
        <v/>
      </c>
      <c r="C119" s="419" t="str">
        <f>IFERROR(INDEX(C$13:C118,MATCH($A119,$A$13:$A118,0)),"")</f>
        <v/>
      </c>
      <c r="D119" s="582" t="str">
        <f>IFERROR(INDEX(D$13:D118,MATCH($A119,$A$13:$A118,0)),"")</f>
        <v/>
      </c>
      <c r="E119" s="420" t="str">
        <f>IFERROR(INDEX(E$13:E118,MATCH($A119,$A$13:$A118,0)),"")</f>
        <v/>
      </c>
      <c r="F119" s="414"/>
      <c r="G119" s="649"/>
      <c r="H119" s="415"/>
      <c r="I119" s="415"/>
      <c r="J119" s="415"/>
      <c r="K119" s="415"/>
      <c r="L119" s="415"/>
      <c r="M119" s="415"/>
      <c r="N119" s="650"/>
      <c r="O119" s="650"/>
      <c r="P119" s="650"/>
      <c r="Q119" s="650"/>
      <c r="R119" s="650"/>
      <c r="S119" s="654" t="str">
        <f t="shared" si="4"/>
        <v/>
      </c>
      <c r="T119" s="654" t="str">
        <f t="shared" si="7"/>
        <v/>
      </c>
      <c r="U119" s="649"/>
      <c r="V119" s="415"/>
      <c r="W119" s="415"/>
      <c r="X119" s="415"/>
      <c r="Y119" s="415"/>
      <c r="Z119" s="415"/>
      <c r="AA119" s="415"/>
      <c r="AB119" s="415"/>
      <c r="AC119" s="415"/>
      <c r="AD119" s="415"/>
      <c r="AE119" s="415"/>
      <c r="AF119" s="415"/>
      <c r="AG119" s="415"/>
      <c r="AH119" s="415"/>
      <c r="AI119" s="415"/>
      <c r="AJ119" s="415"/>
      <c r="AK119" s="415"/>
      <c r="AL119" s="415"/>
      <c r="AM119" s="415"/>
      <c r="AN119" s="415"/>
      <c r="AO119" s="415"/>
      <c r="AP119" s="650"/>
      <c r="AQ119" s="654" t="str">
        <f t="shared" si="5"/>
        <v/>
      </c>
      <c r="AR119" s="655" t="str">
        <f t="shared" si="6"/>
        <v/>
      </c>
    </row>
    <row r="120" spans="1:44">
      <c r="A120" s="430"/>
      <c r="B120" s="418" t="str">
        <f>IFERROR(INDEX(B$13:B119,MATCH($A120,$A$13:$A119,0)),"")</f>
        <v/>
      </c>
      <c r="C120" s="419" t="str">
        <f>IFERROR(INDEX(C$13:C119,MATCH($A120,$A$13:$A119,0)),"")</f>
        <v/>
      </c>
      <c r="D120" s="582" t="str">
        <f>IFERROR(INDEX(D$13:D119,MATCH($A120,$A$13:$A119,0)),"")</f>
        <v/>
      </c>
      <c r="E120" s="420" t="str">
        <f>IFERROR(INDEX(E$13:E119,MATCH($A120,$A$13:$A119,0)),"")</f>
        <v/>
      </c>
      <c r="F120" s="414"/>
      <c r="G120" s="649"/>
      <c r="H120" s="415"/>
      <c r="I120" s="415"/>
      <c r="J120" s="415"/>
      <c r="K120" s="415"/>
      <c r="L120" s="415"/>
      <c r="M120" s="415"/>
      <c r="N120" s="650"/>
      <c r="O120" s="650"/>
      <c r="P120" s="650"/>
      <c r="Q120" s="650"/>
      <c r="R120" s="650"/>
      <c r="S120" s="654" t="str">
        <f t="shared" si="4"/>
        <v/>
      </c>
      <c r="T120" s="654" t="str">
        <f t="shared" si="7"/>
        <v/>
      </c>
      <c r="U120" s="649"/>
      <c r="V120" s="415"/>
      <c r="W120" s="415"/>
      <c r="X120" s="415"/>
      <c r="Y120" s="415"/>
      <c r="Z120" s="415"/>
      <c r="AA120" s="415"/>
      <c r="AB120" s="415"/>
      <c r="AC120" s="415"/>
      <c r="AD120" s="415"/>
      <c r="AE120" s="415"/>
      <c r="AF120" s="415"/>
      <c r="AG120" s="415"/>
      <c r="AH120" s="415"/>
      <c r="AI120" s="415"/>
      <c r="AJ120" s="415"/>
      <c r="AK120" s="415"/>
      <c r="AL120" s="415"/>
      <c r="AM120" s="415"/>
      <c r="AN120" s="415"/>
      <c r="AO120" s="415"/>
      <c r="AP120" s="650"/>
      <c r="AQ120" s="654" t="str">
        <f t="shared" si="5"/>
        <v/>
      </c>
      <c r="AR120" s="655" t="str">
        <f t="shared" si="6"/>
        <v/>
      </c>
    </row>
    <row r="121" spans="1:44">
      <c r="A121" s="430"/>
      <c r="B121" s="418" t="str">
        <f>IFERROR(INDEX(B$13:B120,MATCH($A121,$A$13:$A120,0)),"")</f>
        <v/>
      </c>
      <c r="C121" s="419" t="str">
        <f>IFERROR(INDEX(C$13:C120,MATCH($A121,$A$13:$A120,0)),"")</f>
        <v/>
      </c>
      <c r="D121" s="582" t="str">
        <f>IFERROR(INDEX(D$13:D120,MATCH($A121,$A$13:$A120,0)),"")</f>
        <v/>
      </c>
      <c r="E121" s="420" t="str">
        <f>IFERROR(INDEX(E$13:E120,MATCH($A121,$A$13:$A120,0)),"")</f>
        <v/>
      </c>
      <c r="F121" s="414"/>
      <c r="G121" s="649"/>
      <c r="H121" s="415"/>
      <c r="I121" s="415"/>
      <c r="J121" s="415"/>
      <c r="K121" s="415"/>
      <c r="L121" s="415"/>
      <c r="M121" s="415"/>
      <c r="N121" s="650"/>
      <c r="O121" s="650"/>
      <c r="P121" s="650"/>
      <c r="Q121" s="650"/>
      <c r="R121" s="650"/>
      <c r="S121" s="654" t="str">
        <f t="shared" si="4"/>
        <v/>
      </c>
      <c r="T121" s="654" t="str">
        <f t="shared" si="7"/>
        <v/>
      </c>
      <c r="U121" s="649"/>
      <c r="V121" s="415"/>
      <c r="W121" s="415"/>
      <c r="X121" s="415"/>
      <c r="Y121" s="415"/>
      <c r="Z121" s="415"/>
      <c r="AA121" s="415"/>
      <c r="AB121" s="415"/>
      <c r="AC121" s="415"/>
      <c r="AD121" s="415"/>
      <c r="AE121" s="415"/>
      <c r="AF121" s="415"/>
      <c r="AG121" s="415"/>
      <c r="AH121" s="415"/>
      <c r="AI121" s="415"/>
      <c r="AJ121" s="415"/>
      <c r="AK121" s="415"/>
      <c r="AL121" s="415"/>
      <c r="AM121" s="415"/>
      <c r="AN121" s="415"/>
      <c r="AO121" s="415"/>
      <c r="AP121" s="650"/>
      <c r="AQ121" s="654" t="str">
        <f t="shared" si="5"/>
        <v/>
      </c>
      <c r="AR121" s="655" t="str">
        <f t="shared" si="6"/>
        <v/>
      </c>
    </row>
    <row r="122" spans="1:44">
      <c r="A122" s="430"/>
      <c r="B122" s="418" t="str">
        <f>IFERROR(INDEX(B$13:B121,MATCH($A122,$A$13:$A121,0)),"")</f>
        <v/>
      </c>
      <c r="C122" s="419" t="str">
        <f>IFERROR(INDEX(C$13:C121,MATCH($A122,$A$13:$A121,0)),"")</f>
        <v/>
      </c>
      <c r="D122" s="582" t="str">
        <f>IFERROR(INDEX(D$13:D121,MATCH($A122,$A$13:$A121,0)),"")</f>
        <v/>
      </c>
      <c r="E122" s="420" t="str">
        <f>IFERROR(INDEX(E$13:E121,MATCH($A122,$A$13:$A121,0)),"")</f>
        <v/>
      </c>
      <c r="F122" s="414"/>
      <c r="G122" s="649"/>
      <c r="H122" s="415"/>
      <c r="I122" s="415"/>
      <c r="J122" s="415"/>
      <c r="K122" s="415"/>
      <c r="L122" s="415"/>
      <c r="M122" s="415"/>
      <c r="N122" s="650"/>
      <c r="O122" s="650"/>
      <c r="P122" s="650"/>
      <c r="Q122" s="650"/>
      <c r="R122" s="650"/>
      <c r="S122" s="654" t="str">
        <f t="shared" si="4"/>
        <v/>
      </c>
      <c r="T122" s="654" t="str">
        <f t="shared" si="7"/>
        <v/>
      </c>
      <c r="U122" s="649"/>
      <c r="V122" s="415"/>
      <c r="W122" s="415"/>
      <c r="X122" s="415"/>
      <c r="Y122" s="415"/>
      <c r="Z122" s="415"/>
      <c r="AA122" s="415"/>
      <c r="AB122" s="415"/>
      <c r="AC122" s="415"/>
      <c r="AD122" s="415"/>
      <c r="AE122" s="415"/>
      <c r="AF122" s="415"/>
      <c r="AG122" s="415"/>
      <c r="AH122" s="415"/>
      <c r="AI122" s="415"/>
      <c r="AJ122" s="415"/>
      <c r="AK122" s="415"/>
      <c r="AL122" s="415"/>
      <c r="AM122" s="415"/>
      <c r="AN122" s="415"/>
      <c r="AO122" s="415"/>
      <c r="AP122" s="650"/>
      <c r="AQ122" s="654" t="str">
        <f t="shared" si="5"/>
        <v/>
      </c>
      <c r="AR122" s="655" t="str">
        <f t="shared" si="6"/>
        <v/>
      </c>
    </row>
    <row r="123" spans="1:44">
      <c r="A123" s="430"/>
      <c r="B123" s="418" t="str">
        <f>IFERROR(INDEX(B$13:B122,MATCH($A123,$A$13:$A122,0)),"")</f>
        <v/>
      </c>
      <c r="C123" s="419" t="str">
        <f>IFERROR(INDEX(C$13:C122,MATCH($A123,$A$13:$A122,0)),"")</f>
        <v/>
      </c>
      <c r="D123" s="582" t="str">
        <f>IFERROR(INDEX(D$13:D122,MATCH($A123,$A$13:$A122,0)),"")</f>
        <v/>
      </c>
      <c r="E123" s="420" t="str">
        <f>IFERROR(INDEX(E$13:E122,MATCH($A123,$A$13:$A122,0)),"")</f>
        <v/>
      </c>
      <c r="F123" s="414"/>
      <c r="G123" s="649"/>
      <c r="H123" s="415"/>
      <c r="I123" s="415"/>
      <c r="J123" s="415"/>
      <c r="K123" s="415"/>
      <c r="L123" s="415"/>
      <c r="M123" s="415"/>
      <c r="N123" s="650"/>
      <c r="O123" s="650"/>
      <c r="P123" s="650"/>
      <c r="Q123" s="650"/>
      <c r="R123" s="650"/>
      <c r="S123" s="654" t="str">
        <f t="shared" si="4"/>
        <v/>
      </c>
      <c r="T123" s="654" t="str">
        <f t="shared" si="7"/>
        <v/>
      </c>
      <c r="U123" s="649"/>
      <c r="V123" s="415"/>
      <c r="W123" s="415"/>
      <c r="X123" s="415"/>
      <c r="Y123" s="415"/>
      <c r="Z123" s="415"/>
      <c r="AA123" s="415"/>
      <c r="AB123" s="415"/>
      <c r="AC123" s="415"/>
      <c r="AD123" s="415"/>
      <c r="AE123" s="415"/>
      <c r="AF123" s="415"/>
      <c r="AG123" s="415"/>
      <c r="AH123" s="415"/>
      <c r="AI123" s="415"/>
      <c r="AJ123" s="415"/>
      <c r="AK123" s="415"/>
      <c r="AL123" s="415"/>
      <c r="AM123" s="415"/>
      <c r="AN123" s="415"/>
      <c r="AO123" s="415"/>
      <c r="AP123" s="650"/>
      <c r="AQ123" s="654" t="str">
        <f t="shared" si="5"/>
        <v/>
      </c>
      <c r="AR123" s="655" t="str">
        <f t="shared" si="6"/>
        <v/>
      </c>
    </row>
    <row r="124" spans="1:44">
      <c r="A124" s="430"/>
      <c r="B124" s="418" t="str">
        <f>IFERROR(INDEX(B$13:B123,MATCH($A124,$A$13:$A123,0)),"")</f>
        <v/>
      </c>
      <c r="C124" s="419" t="str">
        <f>IFERROR(INDEX(C$13:C123,MATCH($A124,$A$13:$A123,0)),"")</f>
        <v/>
      </c>
      <c r="D124" s="582" t="str">
        <f>IFERROR(INDEX(D$13:D123,MATCH($A124,$A$13:$A123,0)),"")</f>
        <v/>
      </c>
      <c r="E124" s="420" t="str">
        <f>IFERROR(INDEX(E$13:E123,MATCH($A124,$A$13:$A123,0)),"")</f>
        <v/>
      </c>
      <c r="F124" s="414"/>
      <c r="G124" s="649"/>
      <c r="H124" s="415"/>
      <c r="I124" s="415"/>
      <c r="J124" s="415"/>
      <c r="K124" s="415"/>
      <c r="L124" s="415"/>
      <c r="M124" s="415"/>
      <c r="N124" s="650"/>
      <c r="O124" s="650"/>
      <c r="P124" s="650"/>
      <c r="Q124" s="650"/>
      <c r="R124" s="650"/>
      <c r="S124" s="654" t="str">
        <f t="shared" si="4"/>
        <v/>
      </c>
      <c r="T124" s="654" t="str">
        <f t="shared" si="7"/>
        <v/>
      </c>
      <c r="U124" s="649"/>
      <c r="V124" s="415"/>
      <c r="W124" s="415"/>
      <c r="X124" s="415"/>
      <c r="Y124" s="415"/>
      <c r="Z124" s="415"/>
      <c r="AA124" s="415"/>
      <c r="AB124" s="415"/>
      <c r="AC124" s="415"/>
      <c r="AD124" s="415"/>
      <c r="AE124" s="415"/>
      <c r="AF124" s="415"/>
      <c r="AG124" s="415"/>
      <c r="AH124" s="415"/>
      <c r="AI124" s="415"/>
      <c r="AJ124" s="415"/>
      <c r="AK124" s="415"/>
      <c r="AL124" s="415"/>
      <c r="AM124" s="415"/>
      <c r="AN124" s="415"/>
      <c r="AO124" s="415"/>
      <c r="AP124" s="650"/>
      <c r="AQ124" s="654" t="str">
        <f t="shared" si="5"/>
        <v/>
      </c>
      <c r="AR124" s="655" t="str">
        <f t="shared" si="6"/>
        <v/>
      </c>
    </row>
    <row r="125" spans="1:44">
      <c r="A125" s="430"/>
      <c r="B125" s="418" t="str">
        <f>IFERROR(INDEX(B$13:B124,MATCH($A125,$A$13:$A124,0)),"")</f>
        <v/>
      </c>
      <c r="C125" s="419" t="str">
        <f>IFERROR(INDEX(C$13:C124,MATCH($A125,$A$13:$A124,0)),"")</f>
        <v/>
      </c>
      <c r="D125" s="582" t="str">
        <f>IFERROR(INDEX(D$13:D124,MATCH($A125,$A$13:$A124,0)),"")</f>
        <v/>
      </c>
      <c r="E125" s="420" t="str">
        <f>IFERROR(INDEX(E$13:E124,MATCH($A125,$A$13:$A124,0)),"")</f>
        <v/>
      </c>
      <c r="F125" s="414"/>
      <c r="G125" s="649"/>
      <c r="H125" s="415"/>
      <c r="I125" s="415"/>
      <c r="J125" s="415"/>
      <c r="K125" s="415"/>
      <c r="L125" s="415"/>
      <c r="M125" s="415"/>
      <c r="N125" s="650"/>
      <c r="O125" s="650"/>
      <c r="P125" s="650"/>
      <c r="Q125" s="650"/>
      <c r="R125" s="650"/>
      <c r="S125" s="654" t="str">
        <f t="shared" si="4"/>
        <v/>
      </c>
      <c r="T125" s="654" t="str">
        <f t="shared" si="7"/>
        <v/>
      </c>
      <c r="U125" s="649"/>
      <c r="V125" s="415"/>
      <c r="W125" s="415"/>
      <c r="X125" s="415"/>
      <c r="Y125" s="415"/>
      <c r="Z125" s="415"/>
      <c r="AA125" s="415"/>
      <c r="AB125" s="415"/>
      <c r="AC125" s="415"/>
      <c r="AD125" s="415"/>
      <c r="AE125" s="415"/>
      <c r="AF125" s="415"/>
      <c r="AG125" s="415"/>
      <c r="AH125" s="415"/>
      <c r="AI125" s="415"/>
      <c r="AJ125" s="415"/>
      <c r="AK125" s="415"/>
      <c r="AL125" s="415"/>
      <c r="AM125" s="415"/>
      <c r="AN125" s="415"/>
      <c r="AO125" s="415"/>
      <c r="AP125" s="650"/>
      <c r="AQ125" s="654" t="str">
        <f t="shared" si="5"/>
        <v/>
      </c>
      <c r="AR125" s="655" t="str">
        <f t="shared" si="6"/>
        <v/>
      </c>
    </row>
    <row r="126" spans="1:44">
      <c r="A126" s="430"/>
      <c r="B126" s="418" t="str">
        <f>IFERROR(INDEX(B$13:B125,MATCH($A126,$A$13:$A125,0)),"")</f>
        <v/>
      </c>
      <c r="C126" s="419" t="str">
        <f>IFERROR(INDEX(C$13:C125,MATCH($A126,$A$13:$A125,0)),"")</f>
        <v/>
      </c>
      <c r="D126" s="582" t="str">
        <f>IFERROR(INDEX(D$13:D125,MATCH($A126,$A$13:$A125,0)),"")</f>
        <v/>
      </c>
      <c r="E126" s="420" t="str">
        <f>IFERROR(INDEX(E$13:E125,MATCH($A126,$A$13:$A125,0)),"")</f>
        <v/>
      </c>
      <c r="F126" s="414"/>
      <c r="G126" s="649"/>
      <c r="H126" s="415"/>
      <c r="I126" s="415"/>
      <c r="J126" s="415"/>
      <c r="K126" s="415"/>
      <c r="L126" s="415"/>
      <c r="M126" s="415"/>
      <c r="N126" s="650"/>
      <c r="O126" s="650"/>
      <c r="P126" s="650"/>
      <c r="Q126" s="650"/>
      <c r="R126" s="650"/>
      <c r="S126" s="654" t="str">
        <f t="shared" si="4"/>
        <v/>
      </c>
      <c r="T126" s="654" t="str">
        <f t="shared" si="7"/>
        <v/>
      </c>
      <c r="U126" s="649"/>
      <c r="V126" s="415"/>
      <c r="W126" s="415"/>
      <c r="X126" s="415"/>
      <c r="Y126" s="415"/>
      <c r="Z126" s="415"/>
      <c r="AA126" s="415"/>
      <c r="AB126" s="415"/>
      <c r="AC126" s="415"/>
      <c r="AD126" s="415"/>
      <c r="AE126" s="415"/>
      <c r="AF126" s="415"/>
      <c r="AG126" s="415"/>
      <c r="AH126" s="415"/>
      <c r="AI126" s="415"/>
      <c r="AJ126" s="415"/>
      <c r="AK126" s="415"/>
      <c r="AL126" s="415"/>
      <c r="AM126" s="415"/>
      <c r="AN126" s="415"/>
      <c r="AO126" s="415"/>
      <c r="AP126" s="650"/>
      <c r="AQ126" s="654" t="str">
        <f t="shared" si="5"/>
        <v/>
      </c>
      <c r="AR126" s="655" t="str">
        <f t="shared" si="6"/>
        <v/>
      </c>
    </row>
    <row r="127" spans="1:44">
      <c r="A127" s="430"/>
      <c r="B127" s="418" t="str">
        <f>IFERROR(INDEX(B$13:B126,MATCH($A127,$A$13:$A126,0)),"")</f>
        <v/>
      </c>
      <c r="C127" s="419" t="str">
        <f>IFERROR(INDEX(C$13:C126,MATCH($A127,$A$13:$A126,0)),"")</f>
        <v/>
      </c>
      <c r="D127" s="582" t="str">
        <f>IFERROR(INDEX(D$13:D126,MATCH($A127,$A$13:$A126,0)),"")</f>
        <v/>
      </c>
      <c r="E127" s="420" t="str">
        <f>IFERROR(INDEX(E$13:E126,MATCH($A127,$A$13:$A126,0)),"")</f>
        <v/>
      </c>
      <c r="F127" s="414"/>
      <c r="G127" s="649"/>
      <c r="H127" s="415"/>
      <c r="I127" s="415"/>
      <c r="J127" s="415"/>
      <c r="K127" s="415"/>
      <c r="L127" s="415"/>
      <c r="M127" s="415"/>
      <c r="N127" s="650"/>
      <c r="O127" s="650"/>
      <c r="P127" s="650"/>
      <c r="Q127" s="650"/>
      <c r="R127" s="650"/>
      <c r="S127" s="654" t="str">
        <f t="shared" si="4"/>
        <v/>
      </c>
      <c r="T127" s="654" t="str">
        <f t="shared" si="7"/>
        <v/>
      </c>
      <c r="U127" s="649"/>
      <c r="V127" s="415"/>
      <c r="W127" s="415"/>
      <c r="X127" s="415"/>
      <c r="Y127" s="415"/>
      <c r="Z127" s="415"/>
      <c r="AA127" s="415"/>
      <c r="AB127" s="415"/>
      <c r="AC127" s="415"/>
      <c r="AD127" s="415"/>
      <c r="AE127" s="415"/>
      <c r="AF127" s="415"/>
      <c r="AG127" s="415"/>
      <c r="AH127" s="415"/>
      <c r="AI127" s="415"/>
      <c r="AJ127" s="415"/>
      <c r="AK127" s="415"/>
      <c r="AL127" s="415"/>
      <c r="AM127" s="415"/>
      <c r="AN127" s="415"/>
      <c r="AO127" s="415"/>
      <c r="AP127" s="650"/>
      <c r="AQ127" s="654" t="str">
        <f t="shared" si="5"/>
        <v/>
      </c>
      <c r="AR127" s="655" t="str">
        <f t="shared" si="6"/>
        <v/>
      </c>
    </row>
    <row r="128" spans="1:44">
      <c r="A128" s="430"/>
      <c r="B128" s="418" t="str">
        <f>IFERROR(INDEX(B$13:B127,MATCH($A128,$A$13:$A127,0)),"")</f>
        <v/>
      </c>
      <c r="C128" s="419" t="str">
        <f>IFERROR(INDEX(C$13:C127,MATCH($A128,$A$13:$A127,0)),"")</f>
        <v/>
      </c>
      <c r="D128" s="582" t="str">
        <f>IFERROR(INDEX(D$13:D127,MATCH($A128,$A$13:$A127,0)),"")</f>
        <v/>
      </c>
      <c r="E128" s="420" t="str">
        <f>IFERROR(INDEX(E$13:E127,MATCH($A128,$A$13:$A127,0)),"")</f>
        <v/>
      </c>
      <c r="F128" s="414"/>
      <c r="G128" s="649"/>
      <c r="H128" s="415"/>
      <c r="I128" s="415"/>
      <c r="J128" s="415"/>
      <c r="K128" s="415"/>
      <c r="L128" s="415"/>
      <c r="M128" s="415"/>
      <c r="N128" s="650"/>
      <c r="O128" s="650"/>
      <c r="P128" s="650"/>
      <c r="Q128" s="650"/>
      <c r="R128" s="650"/>
      <c r="S128" s="654" t="str">
        <f t="shared" si="4"/>
        <v/>
      </c>
      <c r="T128" s="654" t="str">
        <f t="shared" si="7"/>
        <v/>
      </c>
      <c r="U128" s="649"/>
      <c r="V128" s="415"/>
      <c r="W128" s="415"/>
      <c r="X128" s="415"/>
      <c r="Y128" s="415"/>
      <c r="Z128" s="415"/>
      <c r="AA128" s="415"/>
      <c r="AB128" s="415"/>
      <c r="AC128" s="415"/>
      <c r="AD128" s="415"/>
      <c r="AE128" s="415"/>
      <c r="AF128" s="415"/>
      <c r="AG128" s="415"/>
      <c r="AH128" s="415"/>
      <c r="AI128" s="415"/>
      <c r="AJ128" s="415"/>
      <c r="AK128" s="415"/>
      <c r="AL128" s="415"/>
      <c r="AM128" s="415"/>
      <c r="AN128" s="415"/>
      <c r="AO128" s="415"/>
      <c r="AP128" s="650"/>
      <c r="AQ128" s="654" t="str">
        <f t="shared" si="5"/>
        <v/>
      </c>
      <c r="AR128" s="655" t="str">
        <f t="shared" si="6"/>
        <v/>
      </c>
    </row>
    <row r="129" spans="1:44">
      <c r="A129" s="430"/>
      <c r="B129" s="418" t="str">
        <f>IFERROR(INDEX(B$13:B128,MATCH($A129,$A$13:$A128,0)),"")</f>
        <v/>
      </c>
      <c r="C129" s="419" t="str">
        <f>IFERROR(INDEX(C$13:C128,MATCH($A129,$A$13:$A128,0)),"")</f>
        <v/>
      </c>
      <c r="D129" s="582" t="str">
        <f>IFERROR(INDEX(D$13:D128,MATCH($A129,$A$13:$A128,0)),"")</f>
        <v/>
      </c>
      <c r="E129" s="420" t="str">
        <f>IFERROR(INDEX(E$13:E128,MATCH($A129,$A$13:$A128,0)),"")</f>
        <v/>
      </c>
      <c r="F129" s="414"/>
      <c r="G129" s="649"/>
      <c r="H129" s="415"/>
      <c r="I129" s="415"/>
      <c r="J129" s="415"/>
      <c r="K129" s="415"/>
      <c r="L129" s="415"/>
      <c r="M129" s="415"/>
      <c r="N129" s="650"/>
      <c r="O129" s="650"/>
      <c r="P129" s="650"/>
      <c r="Q129" s="650"/>
      <c r="R129" s="650"/>
      <c r="S129" s="654" t="str">
        <f t="shared" si="4"/>
        <v/>
      </c>
      <c r="T129" s="654" t="str">
        <f t="shared" si="7"/>
        <v/>
      </c>
      <c r="U129" s="649"/>
      <c r="V129" s="415"/>
      <c r="W129" s="415"/>
      <c r="X129" s="415"/>
      <c r="Y129" s="415"/>
      <c r="Z129" s="415"/>
      <c r="AA129" s="415"/>
      <c r="AB129" s="415"/>
      <c r="AC129" s="415"/>
      <c r="AD129" s="415"/>
      <c r="AE129" s="415"/>
      <c r="AF129" s="415"/>
      <c r="AG129" s="415"/>
      <c r="AH129" s="415"/>
      <c r="AI129" s="415"/>
      <c r="AJ129" s="415"/>
      <c r="AK129" s="415"/>
      <c r="AL129" s="415"/>
      <c r="AM129" s="415"/>
      <c r="AN129" s="415"/>
      <c r="AO129" s="415"/>
      <c r="AP129" s="650"/>
      <c r="AQ129" s="654" t="str">
        <f t="shared" si="5"/>
        <v/>
      </c>
      <c r="AR129" s="655" t="str">
        <f t="shared" si="6"/>
        <v/>
      </c>
    </row>
    <row r="130" spans="1:44">
      <c r="A130" s="430"/>
      <c r="B130" s="418" t="str">
        <f>IFERROR(INDEX(B$13:B129,MATCH($A130,$A$13:$A129,0)),"")</f>
        <v/>
      </c>
      <c r="C130" s="419" t="str">
        <f>IFERROR(INDEX(C$13:C129,MATCH($A130,$A$13:$A129,0)),"")</f>
        <v/>
      </c>
      <c r="D130" s="582" t="str">
        <f>IFERROR(INDEX(D$13:D129,MATCH($A130,$A$13:$A129,0)),"")</f>
        <v/>
      </c>
      <c r="E130" s="420" t="str">
        <f>IFERROR(INDEX(E$13:E129,MATCH($A130,$A$13:$A129,0)),"")</f>
        <v/>
      </c>
      <c r="F130" s="414"/>
      <c r="G130" s="649"/>
      <c r="H130" s="415"/>
      <c r="I130" s="415"/>
      <c r="J130" s="415"/>
      <c r="K130" s="415"/>
      <c r="L130" s="415"/>
      <c r="M130" s="415"/>
      <c r="N130" s="650"/>
      <c r="O130" s="650"/>
      <c r="P130" s="650"/>
      <c r="Q130" s="650"/>
      <c r="R130" s="650"/>
      <c r="S130" s="654" t="str">
        <f t="shared" si="4"/>
        <v/>
      </c>
      <c r="T130" s="654" t="str">
        <f t="shared" si="7"/>
        <v/>
      </c>
      <c r="U130" s="649"/>
      <c r="V130" s="415"/>
      <c r="W130" s="415"/>
      <c r="X130" s="415"/>
      <c r="Y130" s="415"/>
      <c r="Z130" s="415"/>
      <c r="AA130" s="415"/>
      <c r="AB130" s="415"/>
      <c r="AC130" s="415"/>
      <c r="AD130" s="415"/>
      <c r="AE130" s="415"/>
      <c r="AF130" s="415"/>
      <c r="AG130" s="415"/>
      <c r="AH130" s="415"/>
      <c r="AI130" s="415"/>
      <c r="AJ130" s="415"/>
      <c r="AK130" s="415"/>
      <c r="AL130" s="415"/>
      <c r="AM130" s="415"/>
      <c r="AN130" s="415"/>
      <c r="AO130" s="415"/>
      <c r="AP130" s="650"/>
      <c r="AQ130" s="654" t="str">
        <f t="shared" si="5"/>
        <v/>
      </c>
      <c r="AR130" s="655" t="str">
        <f t="shared" si="6"/>
        <v/>
      </c>
    </row>
    <row r="131" spans="1:44">
      <c r="A131" s="430"/>
      <c r="B131" s="418" t="str">
        <f>IFERROR(INDEX(B$13:B130,MATCH($A131,$A$13:$A130,0)),"")</f>
        <v/>
      </c>
      <c r="C131" s="419" t="str">
        <f>IFERROR(INDEX(C$13:C130,MATCH($A131,$A$13:$A130,0)),"")</f>
        <v/>
      </c>
      <c r="D131" s="582" t="str">
        <f>IFERROR(INDEX(D$13:D130,MATCH($A131,$A$13:$A130,0)),"")</f>
        <v/>
      </c>
      <c r="E131" s="420" t="str">
        <f>IFERROR(INDEX(E$13:E130,MATCH($A131,$A$13:$A130,0)),"")</f>
        <v/>
      </c>
      <c r="F131" s="414"/>
      <c r="G131" s="649"/>
      <c r="H131" s="415"/>
      <c r="I131" s="415"/>
      <c r="J131" s="415"/>
      <c r="K131" s="415"/>
      <c r="L131" s="415"/>
      <c r="M131" s="415"/>
      <c r="N131" s="650"/>
      <c r="O131" s="650"/>
      <c r="P131" s="650"/>
      <c r="Q131" s="650"/>
      <c r="R131" s="650"/>
      <c r="S131" s="654" t="str">
        <f t="shared" si="4"/>
        <v/>
      </c>
      <c r="T131" s="654" t="str">
        <f t="shared" si="7"/>
        <v/>
      </c>
      <c r="U131" s="649"/>
      <c r="V131" s="415"/>
      <c r="W131" s="415"/>
      <c r="X131" s="415"/>
      <c r="Y131" s="415"/>
      <c r="Z131" s="415"/>
      <c r="AA131" s="415"/>
      <c r="AB131" s="415"/>
      <c r="AC131" s="415"/>
      <c r="AD131" s="415"/>
      <c r="AE131" s="415"/>
      <c r="AF131" s="415"/>
      <c r="AG131" s="415"/>
      <c r="AH131" s="415"/>
      <c r="AI131" s="415"/>
      <c r="AJ131" s="415"/>
      <c r="AK131" s="415"/>
      <c r="AL131" s="415"/>
      <c r="AM131" s="415"/>
      <c r="AN131" s="415"/>
      <c r="AO131" s="415"/>
      <c r="AP131" s="650"/>
      <c r="AQ131" s="654" t="str">
        <f t="shared" si="5"/>
        <v/>
      </c>
      <c r="AR131" s="655" t="str">
        <f t="shared" si="6"/>
        <v/>
      </c>
    </row>
    <row r="132" spans="1:44">
      <c r="A132" s="430"/>
      <c r="B132" s="418" t="str">
        <f>IFERROR(INDEX(B$13:B131,MATCH($A132,$A$13:$A131,0)),"")</f>
        <v/>
      </c>
      <c r="C132" s="419" t="str">
        <f>IFERROR(INDEX(C$13:C131,MATCH($A132,$A$13:$A131,0)),"")</f>
        <v/>
      </c>
      <c r="D132" s="582" t="str">
        <f>IFERROR(INDEX(D$13:D131,MATCH($A132,$A$13:$A131,0)),"")</f>
        <v/>
      </c>
      <c r="E132" s="420" t="str">
        <f>IFERROR(INDEX(E$13:E131,MATCH($A132,$A$13:$A131,0)),"")</f>
        <v/>
      </c>
      <c r="F132" s="414"/>
      <c r="G132" s="649"/>
      <c r="H132" s="415"/>
      <c r="I132" s="415"/>
      <c r="J132" s="415"/>
      <c r="K132" s="415"/>
      <c r="L132" s="415"/>
      <c r="M132" s="415"/>
      <c r="N132" s="650"/>
      <c r="O132" s="650"/>
      <c r="P132" s="650"/>
      <c r="Q132" s="650"/>
      <c r="R132" s="650"/>
      <c r="S132" s="654" t="str">
        <f t="shared" si="4"/>
        <v/>
      </c>
      <c r="T132" s="654" t="str">
        <f t="shared" si="7"/>
        <v/>
      </c>
      <c r="U132" s="649"/>
      <c r="V132" s="415"/>
      <c r="W132" s="415"/>
      <c r="X132" s="415"/>
      <c r="Y132" s="415"/>
      <c r="Z132" s="415"/>
      <c r="AA132" s="415"/>
      <c r="AB132" s="415"/>
      <c r="AC132" s="415"/>
      <c r="AD132" s="415"/>
      <c r="AE132" s="415"/>
      <c r="AF132" s="415"/>
      <c r="AG132" s="415"/>
      <c r="AH132" s="415"/>
      <c r="AI132" s="415"/>
      <c r="AJ132" s="415"/>
      <c r="AK132" s="415"/>
      <c r="AL132" s="415"/>
      <c r="AM132" s="415"/>
      <c r="AN132" s="415"/>
      <c r="AO132" s="415"/>
      <c r="AP132" s="650"/>
      <c r="AQ132" s="654" t="str">
        <f t="shared" si="5"/>
        <v/>
      </c>
      <c r="AR132" s="655" t="str">
        <f t="shared" si="6"/>
        <v/>
      </c>
    </row>
    <row r="133" spans="1:44">
      <c r="A133" s="430"/>
      <c r="B133" s="418" t="str">
        <f>IFERROR(INDEX(B$13:B132,MATCH($A133,$A$13:$A132,0)),"")</f>
        <v/>
      </c>
      <c r="C133" s="419" t="str">
        <f>IFERROR(INDEX(C$13:C132,MATCH($A133,$A$13:$A132,0)),"")</f>
        <v/>
      </c>
      <c r="D133" s="582" t="str">
        <f>IFERROR(INDEX(D$13:D132,MATCH($A133,$A$13:$A132,0)),"")</f>
        <v/>
      </c>
      <c r="E133" s="420" t="str">
        <f>IFERROR(INDEX(E$13:E132,MATCH($A133,$A$13:$A132,0)),"")</f>
        <v/>
      </c>
      <c r="F133" s="414"/>
      <c r="G133" s="649"/>
      <c r="H133" s="415"/>
      <c r="I133" s="415"/>
      <c r="J133" s="415"/>
      <c r="K133" s="415"/>
      <c r="L133" s="415"/>
      <c r="M133" s="415"/>
      <c r="N133" s="650"/>
      <c r="O133" s="650"/>
      <c r="P133" s="650"/>
      <c r="Q133" s="650"/>
      <c r="R133" s="650"/>
      <c r="S133" s="654" t="str">
        <f t="shared" si="4"/>
        <v/>
      </c>
      <c r="T133" s="654" t="str">
        <f t="shared" si="7"/>
        <v/>
      </c>
      <c r="U133" s="649"/>
      <c r="V133" s="415"/>
      <c r="W133" s="415"/>
      <c r="X133" s="415"/>
      <c r="Y133" s="415"/>
      <c r="Z133" s="415"/>
      <c r="AA133" s="415"/>
      <c r="AB133" s="415"/>
      <c r="AC133" s="415"/>
      <c r="AD133" s="415"/>
      <c r="AE133" s="415"/>
      <c r="AF133" s="415"/>
      <c r="AG133" s="415"/>
      <c r="AH133" s="415"/>
      <c r="AI133" s="415"/>
      <c r="AJ133" s="415"/>
      <c r="AK133" s="415"/>
      <c r="AL133" s="415"/>
      <c r="AM133" s="415"/>
      <c r="AN133" s="415"/>
      <c r="AO133" s="415"/>
      <c r="AP133" s="650"/>
      <c r="AQ133" s="654" t="str">
        <f t="shared" si="5"/>
        <v/>
      </c>
      <c r="AR133" s="655" t="str">
        <f t="shared" si="6"/>
        <v/>
      </c>
    </row>
    <row r="134" spans="1:44">
      <c r="A134" s="430"/>
      <c r="B134" s="418" t="str">
        <f>IFERROR(INDEX(B$13:B133,MATCH($A134,$A$13:$A133,0)),"")</f>
        <v/>
      </c>
      <c r="C134" s="419" t="str">
        <f>IFERROR(INDEX(C$13:C133,MATCH($A134,$A$13:$A133,0)),"")</f>
        <v/>
      </c>
      <c r="D134" s="582" t="str">
        <f>IFERROR(INDEX(D$13:D133,MATCH($A134,$A$13:$A133,0)),"")</f>
        <v/>
      </c>
      <c r="E134" s="420" t="str">
        <f>IFERROR(INDEX(E$13:E133,MATCH($A134,$A$13:$A133,0)),"")</f>
        <v/>
      </c>
      <c r="F134" s="414"/>
      <c r="G134" s="649"/>
      <c r="H134" s="415"/>
      <c r="I134" s="415"/>
      <c r="J134" s="415"/>
      <c r="K134" s="415"/>
      <c r="L134" s="415"/>
      <c r="M134" s="415"/>
      <c r="N134" s="650"/>
      <c r="O134" s="650"/>
      <c r="P134" s="650"/>
      <c r="Q134" s="650"/>
      <c r="R134" s="650"/>
      <c r="S134" s="654" t="str">
        <f t="shared" si="4"/>
        <v/>
      </c>
      <c r="T134" s="654" t="str">
        <f t="shared" si="7"/>
        <v/>
      </c>
      <c r="U134" s="649"/>
      <c r="V134" s="415"/>
      <c r="W134" s="415"/>
      <c r="X134" s="415"/>
      <c r="Y134" s="415"/>
      <c r="Z134" s="415"/>
      <c r="AA134" s="415"/>
      <c r="AB134" s="415"/>
      <c r="AC134" s="415"/>
      <c r="AD134" s="415"/>
      <c r="AE134" s="415"/>
      <c r="AF134" s="415"/>
      <c r="AG134" s="415"/>
      <c r="AH134" s="415"/>
      <c r="AI134" s="415"/>
      <c r="AJ134" s="415"/>
      <c r="AK134" s="415"/>
      <c r="AL134" s="415"/>
      <c r="AM134" s="415"/>
      <c r="AN134" s="415"/>
      <c r="AO134" s="415"/>
      <c r="AP134" s="650"/>
      <c r="AQ134" s="654" t="str">
        <f t="shared" si="5"/>
        <v/>
      </c>
      <c r="AR134" s="655" t="str">
        <f t="shared" si="6"/>
        <v/>
      </c>
    </row>
    <row r="135" spans="1:44">
      <c r="A135" s="430"/>
      <c r="B135" s="418" t="str">
        <f>IFERROR(INDEX(B$13:B134,MATCH($A135,$A$13:$A134,0)),"")</f>
        <v/>
      </c>
      <c r="C135" s="419" t="str">
        <f>IFERROR(INDEX(C$13:C134,MATCH($A135,$A$13:$A134,0)),"")</f>
        <v/>
      </c>
      <c r="D135" s="582" t="str">
        <f>IFERROR(INDEX(D$13:D134,MATCH($A135,$A$13:$A134,0)),"")</f>
        <v/>
      </c>
      <c r="E135" s="420" t="str">
        <f>IFERROR(INDEX(E$13:E134,MATCH($A135,$A$13:$A134,0)),"")</f>
        <v/>
      </c>
      <c r="F135" s="414"/>
      <c r="G135" s="649"/>
      <c r="H135" s="415"/>
      <c r="I135" s="415"/>
      <c r="J135" s="415"/>
      <c r="K135" s="415"/>
      <c r="L135" s="415"/>
      <c r="M135" s="415"/>
      <c r="N135" s="650"/>
      <c r="O135" s="650"/>
      <c r="P135" s="650"/>
      <c r="Q135" s="650"/>
      <c r="R135" s="650"/>
      <c r="S135" s="654" t="str">
        <f t="shared" si="4"/>
        <v/>
      </c>
      <c r="T135" s="654" t="str">
        <f t="shared" si="7"/>
        <v/>
      </c>
      <c r="U135" s="649"/>
      <c r="V135" s="415"/>
      <c r="W135" s="415"/>
      <c r="X135" s="415"/>
      <c r="Y135" s="415"/>
      <c r="Z135" s="415"/>
      <c r="AA135" s="415"/>
      <c r="AB135" s="415"/>
      <c r="AC135" s="415"/>
      <c r="AD135" s="415"/>
      <c r="AE135" s="415"/>
      <c r="AF135" s="415"/>
      <c r="AG135" s="415"/>
      <c r="AH135" s="415"/>
      <c r="AI135" s="415"/>
      <c r="AJ135" s="415"/>
      <c r="AK135" s="415"/>
      <c r="AL135" s="415"/>
      <c r="AM135" s="415"/>
      <c r="AN135" s="415"/>
      <c r="AO135" s="415"/>
      <c r="AP135" s="650"/>
      <c r="AQ135" s="654" t="str">
        <f t="shared" si="5"/>
        <v/>
      </c>
      <c r="AR135" s="655" t="str">
        <f t="shared" si="6"/>
        <v/>
      </c>
    </row>
    <row r="136" spans="1:44">
      <c r="A136" s="430"/>
      <c r="B136" s="418" t="str">
        <f>IFERROR(INDEX(B$13:B135,MATCH($A136,$A$13:$A135,0)),"")</f>
        <v/>
      </c>
      <c r="C136" s="419" t="str">
        <f>IFERROR(INDEX(C$13:C135,MATCH($A136,$A$13:$A135,0)),"")</f>
        <v/>
      </c>
      <c r="D136" s="582" t="str">
        <f>IFERROR(INDEX(D$13:D135,MATCH($A136,$A$13:$A135,0)),"")</f>
        <v/>
      </c>
      <c r="E136" s="420" t="str">
        <f>IFERROR(INDEX(E$13:E135,MATCH($A136,$A$13:$A135,0)),"")</f>
        <v/>
      </c>
      <c r="F136" s="414"/>
      <c r="G136" s="649"/>
      <c r="H136" s="415"/>
      <c r="I136" s="415"/>
      <c r="J136" s="415"/>
      <c r="K136" s="415"/>
      <c r="L136" s="415"/>
      <c r="M136" s="415"/>
      <c r="N136" s="650"/>
      <c r="O136" s="650"/>
      <c r="P136" s="650"/>
      <c r="Q136" s="650"/>
      <c r="R136" s="650"/>
      <c r="S136" s="654" t="str">
        <f t="shared" si="4"/>
        <v/>
      </c>
      <c r="T136" s="654" t="str">
        <f t="shared" si="7"/>
        <v/>
      </c>
      <c r="U136" s="649"/>
      <c r="V136" s="415"/>
      <c r="W136" s="415"/>
      <c r="X136" s="415"/>
      <c r="Y136" s="415"/>
      <c r="Z136" s="415"/>
      <c r="AA136" s="415"/>
      <c r="AB136" s="415"/>
      <c r="AC136" s="415"/>
      <c r="AD136" s="415"/>
      <c r="AE136" s="415"/>
      <c r="AF136" s="415"/>
      <c r="AG136" s="415"/>
      <c r="AH136" s="415"/>
      <c r="AI136" s="415"/>
      <c r="AJ136" s="415"/>
      <c r="AK136" s="415"/>
      <c r="AL136" s="415"/>
      <c r="AM136" s="415"/>
      <c r="AN136" s="415"/>
      <c r="AO136" s="415"/>
      <c r="AP136" s="650"/>
      <c r="AQ136" s="654" t="str">
        <f t="shared" si="5"/>
        <v/>
      </c>
      <c r="AR136" s="655" t="str">
        <f t="shared" si="6"/>
        <v/>
      </c>
    </row>
    <row r="137" spans="1:44">
      <c r="A137" s="430"/>
      <c r="B137" s="418" t="str">
        <f>IFERROR(INDEX(B$13:B136,MATCH($A137,$A$13:$A136,0)),"")</f>
        <v/>
      </c>
      <c r="C137" s="419" t="str">
        <f>IFERROR(INDEX(C$13:C136,MATCH($A137,$A$13:$A136,0)),"")</f>
        <v/>
      </c>
      <c r="D137" s="582" t="str">
        <f>IFERROR(INDEX(D$13:D136,MATCH($A137,$A$13:$A136,0)),"")</f>
        <v/>
      </c>
      <c r="E137" s="420" t="str">
        <f>IFERROR(INDEX(E$13:E136,MATCH($A137,$A$13:$A136,0)),"")</f>
        <v/>
      </c>
      <c r="F137" s="414"/>
      <c r="G137" s="649"/>
      <c r="H137" s="415"/>
      <c r="I137" s="415"/>
      <c r="J137" s="415"/>
      <c r="K137" s="415"/>
      <c r="L137" s="415"/>
      <c r="M137" s="415"/>
      <c r="N137" s="650"/>
      <c r="O137" s="650"/>
      <c r="P137" s="650"/>
      <c r="Q137" s="650"/>
      <c r="R137" s="650"/>
      <c r="S137" s="654" t="str">
        <f t="shared" si="4"/>
        <v/>
      </c>
      <c r="T137" s="654" t="str">
        <f t="shared" si="7"/>
        <v/>
      </c>
      <c r="U137" s="649"/>
      <c r="V137" s="415"/>
      <c r="W137" s="415"/>
      <c r="X137" s="415"/>
      <c r="Y137" s="415"/>
      <c r="Z137" s="415"/>
      <c r="AA137" s="415"/>
      <c r="AB137" s="415"/>
      <c r="AC137" s="415"/>
      <c r="AD137" s="415"/>
      <c r="AE137" s="415"/>
      <c r="AF137" s="415"/>
      <c r="AG137" s="415"/>
      <c r="AH137" s="415"/>
      <c r="AI137" s="415"/>
      <c r="AJ137" s="415"/>
      <c r="AK137" s="415"/>
      <c r="AL137" s="415"/>
      <c r="AM137" s="415"/>
      <c r="AN137" s="415"/>
      <c r="AO137" s="415"/>
      <c r="AP137" s="650"/>
      <c r="AQ137" s="654" t="str">
        <f t="shared" si="5"/>
        <v/>
      </c>
      <c r="AR137" s="655" t="str">
        <f t="shared" si="6"/>
        <v/>
      </c>
    </row>
    <row r="138" spans="1:44">
      <c r="A138" s="430"/>
      <c r="B138" s="418" t="str">
        <f>IFERROR(INDEX(B$13:B137,MATCH($A138,$A$13:$A137,0)),"")</f>
        <v/>
      </c>
      <c r="C138" s="419" t="str">
        <f>IFERROR(INDEX(C$13:C137,MATCH($A138,$A$13:$A137,0)),"")</f>
        <v/>
      </c>
      <c r="D138" s="582" t="str">
        <f>IFERROR(INDEX(D$13:D137,MATCH($A138,$A$13:$A137,0)),"")</f>
        <v/>
      </c>
      <c r="E138" s="420" t="str">
        <f>IFERROR(INDEX(E$13:E137,MATCH($A138,$A$13:$A137,0)),"")</f>
        <v/>
      </c>
      <c r="F138" s="414"/>
      <c r="G138" s="649"/>
      <c r="H138" s="415"/>
      <c r="I138" s="415"/>
      <c r="J138" s="415"/>
      <c r="K138" s="415"/>
      <c r="L138" s="415"/>
      <c r="M138" s="415"/>
      <c r="N138" s="650"/>
      <c r="O138" s="650"/>
      <c r="P138" s="650"/>
      <c r="Q138" s="650"/>
      <c r="R138" s="650"/>
      <c r="S138" s="654" t="str">
        <f t="shared" si="4"/>
        <v/>
      </c>
      <c r="T138" s="654" t="str">
        <f t="shared" si="7"/>
        <v/>
      </c>
      <c r="U138" s="649"/>
      <c r="V138" s="415"/>
      <c r="W138" s="415"/>
      <c r="X138" s="415"/>
      <c r="Y138" s="415"/>
      <c r="Z138" s="415"/>
      <c r="AA138" s="415"/>
      <c r="AB138" s="415"/>
      <c r="AC138" s="415"/>
      <c r="AD138" s="415"/>
      <c r="AE138" s="415"/>
      <c r="AF138" s="415"/>
      <c r="AG138" s="415"/>
      <c r="AH138" s="415"/>
      <c r="AI138" s="415"/>
      <c r="AJ138" s="415"/>
      <c r="AK138" s="415"/>
      <c r="AL138" s="415"/>
      <c r="AM138" s="415"/>
      <c r="AN138" s="415"/>
      <c r="AO138" s="415"/>
      <c r="AP138" s="650"/>
      <c r="AQ138" s="654" t="str">
        <f t="shared" si="5"/>
        <v/>
      </c>
      <c r="AR138" s="655" t="str">
        <f t="shared" si="6"/>
        <v/>
      </c>
    </row>
    <row r="139" spans="1:44">
      <c r="A139" s="430"/>
      <c r="B139" s="418" t="str">
        <f>IFERROR(INDEX(B$13:B138,MATCH($A139,$A$13:$A138,0)),"")</f>
        <v/>
      </c>
      <c r="C139" s="419" t="str">
        <f>IFERROR(INDEX(C$13:C138,MATCH($A139,$A$13:$A138,0)),"")</f>
        <v/>
      </c>
      <c r="D139" s="582" t="str">
        <f>IFERROR(INDEX(D$13:D138,MATCH($A139,$A$13:$A138,0)),"")</f>
        <v/>
      </c>
      <c r="E139" s="420" t="str">
        <f>IFERROR(INDEX(E$13:E138,MATCH($A139,$A$13:$A138,0)),"")</f>
        <v/>
      </c>
      <c r="F139" s="414"/>
      <c r="G139" s="649"/>
      <c r="H139" s="415"/>
      <c r="I139" s="415"/>
      <c r="J139" s="415"/>
      <c r="K139" s="415"/>
      <c r="L139" s="415"/>
      <c r="M139" s="415"/>
      <c r="N139" s="650"/>
      <c r="O139" s="650"/>
      <c r="P139" s="650"/>
      <c r="Q139" s="650"/>
      <c r="R139" s="650"/>
      <c r="S139" s="654" t="str">
        <f t="shared" si="4"/>
        <v/>
      </c>
      <c r="T139" s="654" t="str">
        <f t="shared" si="7"/>
        <v/>
      </c>
      <c r="U139" s="649"/>
      <c r="V139" s="415"/>
      <c r="W139" s="415"/>
      <c r="X139" s="415"/>
      <c r="Y139" s="415"/>
      <c r="Z139" s="415"/>
      <c r="AA139" s="415"/>
      <c r="AB139" s="415"/>
      <c r="AC139" s="415"/>
      <c r="AD139" s="415"/>
      <c r="AE139" s="415"/>
      <c r="AF139" s="415"/>
      <c r="AG139" s="415"/>
      <c r="AH139" s="415"/>
      <c r="AI139" s="415"/>
      <c r="AJ139" s="415"/>
      <c r="AK139" s="415"/>
      <c r="AL139" s="415"/>
      <c r="AM139" s="415"/>
      <c r="AN139" s="415"/>
      <c r="AO139" s="415"/>
      <c r="AP139" s="650"/>
      <c r="AQ139" s="654" t="str">
        <f t="shared" si="5"/>
        <v/>
      </c>
      <c r="AR139" s="655" t="str">
        <f t="shared" si="6"/>
        <v/>
      </c>
    </row>
    <row r="140" spans="1:44">
      <c r="A140" s="430"/>
      <c r="B140" s="418" t="str">
        <f>IFERROR(INDEX(B$13:B139,MATCH($A140,$A$13:$A139,0)),"")</f>
        <v/>
      </c>
      <c r="C140" s="419" t="str">
        <f>IFERROR(INDEX(C$13:C139,MATCH($A140,$A$13:$A139,0)),"")</f>
        <v/>
      </c>
      <c r="D140" s="582" t="str">
        <f>IFERROR(INDEX(D$13:D139,MATCH($A140,$A$13:$A139,0)),"")</f>
        <v/>
      </c>
      <c r="E140" s="420" t="str">
        <f>IFERROR(INDEX(E$13:E139,MATCH($A140,$A$13:$A139,0)),"")</f>
        <v/>
      </c>
      <c r="F140" s="414"/>
      <c r="G140" s="649"/>
      <c r="H140" s="415"/>
      <c r="I140" s="415"/>
      <c r="J140" s="415"/>
      <c r="K140" s="415"/>
      <c r="L140" s="415"/>
      <c r="M140" s="415"/>
      <c r="N140" s="650"/>
      <c r="O140" s="650"/>
      <c r="P140" s="650"/>
      <c r="Q140" s="650"/>
      <c r="R140" s="650"/>
      <c r="S140" s="654" t="str">
        <f t="shared" si="4"/>
        <v/>
      </c>
      <c r="T140" s="654" t="str">
        <f t="shared" si="7"/>
        <v/>
      </c>
      <c r="U140" s="649"/>
      <c r="V140" s="415"/>
      <c r="W140" s="415"/>
      <c r="X140" s="415"/>
      <c r="Y140" s="415"/>
      <c r="Z140" s="415"/>
      <c r="AA140" s="415"/>
      <c r="AB140" s="415"/>
      <c r="AC140" s="415"/>
      <c r="AD140" s="415"/>
      <c r="AE140" s="415"/>
      <c r="AF140" s="415"/>
      <c r="AG140" s="415"/>
      <c r="AH140" s="415"/>
      <c r="AI140" s="415"/>
      <c r="AJ140" s="415"/>
      <c r="AK140" s="415"/>
      <c r="AL140" s="415"/>
      <c r="AM140" s="415"/>
      <c r="AN140" s="415"/>
      <c r="AO140" s="415"/>
      <c r="AP140" s="650"/>
      <c r="AQ140" s="654" t="str">
        <f t="shared" si="5"/>
        <v/>
      </c>
      <c r="AR140" s="655" t="str">
        <f t="shared" si="6"/>
        <v/>
      </c>
    </row>
    <row r="141" spans="1:44">
      <c r="A141" s="430"/>
      <c r="B141" s="418" t="str">
        <f>IFERROR(INDEX(B$13:B140,MATCH($A141,$A$13:$A140,0)),"")</f>
        <v/>
      </c>
      <c r="C141" s="419" t="str">
        <f>IFERROR(INDEX(C$13:C140,MATCH($A141,$A$13:$A140,0)),"")</f>
        <v/>
      </c>
      <c r="D141" s="582" t="str">
        <f>IFERROR(INDEX(D$13:D140,MATCH($A141,$A$13:$A140,0)),"")</f>
        <v/>
      </c>
      <c r="E141" s="420" t="str">
        <f>IFERROR(INDEX(E$13:E140,MATCH($A141,$A$13:$A140,0)),"")</f>
        <v/>
      </c>
      <c r="F141" s="414"/>
      <c r="G141" s="649"/>
      <c r="H141" s="415"/>
      <c r="I141" s="415"/>
      <c r="J141" s="415"/>
      <c r="K141" s="415"/>
      <c r="L141" s="415"/>
      <c r="M141" s="415"/>
      <c r="N141" s="650"/>
      <c r="O141" s="650"/>
      <c r="P141" s="650"/>
      <c r="Q141" s="650"/>
      <c r="R141" s="650"/>
      <c r="S141" s="654" t="str">
        <f t="shared" si="4"/>
        <v/>
      </c>
      <c r="T141" s="654" t="str">
        <f t="shared" si="7"/>
        <v/>
      </c>
      <c r="U141" s="649"/>
      <c r="V141" s="415"/>
      <c r="W141" s="415"/>
      <c r="X141" s="415"/>
      <c r="Y141" s="415"/>
      <c r="Z141" s="415"/>
      <c r="AA141" s="415"/>
      <c r="AB141" s="415"/>
      <c r="AC141" s="415"/>
      <c r="AD141" s="415"/>
      <c r="AE141" s="415"/>
      <c r="AF141" s="415"/>
      <c r="AG141" s="415"/>
      <c r="AH141" s="415"/>
      <c r="AI141" s="415"/>
      <c r="AJ141" s="415"/>
      <c r="AK141" s="415"/>
      <c r="AL141" s="415"/>
      <c r="AM141" s="415"/>
      <c r="AN141" s="415"/>
      <c r="AO141" s="415"/>
      <c r="AP141" s="650"/>
      <c r="AQ141" s="654" t="str">
        <f t="shared" si="5"/>
        <v/>
      </c>
      <c r="AR141" s="655" t="str">
        <f t="shared" si="6"/>
        <v/>
      </c>
    </row>
    <row r="142" spans="1:44">
      <c r="A142" s="430"/>
      <c r="B142" s="418" t="str">
        <f>IFERROR(INDEX(B$13:B141,MATCH($A142,$A$13:$A141,0)),"")</f>
        <v/>
      </c>
      <c r="C142" s="419" t="str">
        <f>IFERROR(INDEX(C$13:C141,MATCH($A142,$A$13:$A141,0)),"")</f>
        <v/>
      </c>
      <c r="D142" s="582" t="str">
        <f>IFERROR(INDEX(D$13:D141,MATCH($A142,$A$13:$A141,0)),"")</f>
        <v/>
      </c>
      <c r="E142" s="420" t="str">
        <f>IFERROR(INDEX(E$13:E141,MATCH($A142,$A$13:$A141,0)),"")</f>
        <v/>
      </c>
      <c r="F142" s="414"/>
      <c r="G142" s="649"/>
      <c r="H142" s="415"/>
      <c r="I142" s="415"/>
      <c r="J142" s="415"/>
      <c r="K142" s="415"/>
      <c r="L142" s="415"/>
      <c r="M142" s="415"/>
      <c r="N142" s="650"/>
      <c r="O142" s="650"/>
      <c r="P142" s="650"/>
      <c r="Q142" s="650"/>
      <c r="R142" s="650"/>
      <c r="S142" s="654" t="str">
        <f t="shared" ref="S142:S205" si="8">IF(E142="","",SUM(G142:R142))</f>
        <v/>
      </c>
      <c r="T142" s="654" t="str">
        <f t="shared" si="7"/>
        <v/>
      </c>
      <c r="U142" s="649"/>
      <c r="V142" s="415"/>
      <c r="W142" s="415"/>
      <c r="X142" s="415"/>
      <c r="Y142" s="415"/>
      <c r="Z142" s="415"/>
      <c r="AA142" s="415"/>
      <c r="AB142" s="415"/>
      <c r="AC142" s="415"/>
      <c r="AD142" s="415"/>
      <c r="AE142" s="415"/>
      <c r="AF142" s="415"/>
      <c r="AG142" s="415"/>
      <c r="AH142" s="415"/>
      <c r="AI142" s="415"/>
      <c r="AJ142" s="415"/>
      <c r="AK142" s="415"/>
      <c r="AL142" s="415"/>
      <c r="AM142" s="415"/>
      <c r="AN142" s="415"/>
      <c r="AO142" s="415"/>
      <c r="AP142" s="650"/>
      <c r="AQ142" s="654" t="str">
        <f t="shared" ref="AQ142:AQ205" si="9">IF(E142="","",SUM(U142:AP142))</f>
        <v/>
      </c>
      <c r="AR142" s="655" t="str">
        <f t="shared" ref="AR142:AR205" si="10">IF(E142="","",S142+AQ142)</f>
        <v/>
      </c>
    </row>
    <row r="143" spans="1:44">
      <c r="A143" s="430"/>
      <c r="B143" s="418" t="str">
        <f>IFERROR(INDEX(B$13:B142,MATCH($A143,$A$13:$A142,0)),"")</f>
        <v/>
      </c>
      <c r="C143" s="419" t="str">
        <f>IFERROR(INDEX(C$13:C142,MATCH($A143,$A$13:$A142,0)),"")</f>
        <v/>
      </c>
      <c r="D143" s="582" t="str">
        <f>IFERROR(INDEX(D$13:D142,MATCH($A143,$A$13:$A142,0)),"")</f>
        <v/>
      </c>
      <c r="E143" s="420" t="str">
        <f>IFERROR(INDEX(E$13:E142,MATCH($A143,$A$13:$A142,0)),"")</f>
        <v/>
      </c>
      <c r="F143" s="414"/>
      <c r="G143" s="649"/>
      <c r="H143" s="415"/>
      <c r="I143" s="415"/>
      <c r="J143" s="415"/>
      <c r="K143" s="415"/>
      <c r="L143" s="415"/>
      <c r="M143" s="415"/>
      <c r="N143" s="650"/>
      <c r="O143" s="650"/>
      <c r="P143" s="650"/>
      <c r="Q143" s="650"/>
      <c r="R143" s="650"/>
      <c r="S143" s="654" t="str">
        <f t="shared" si="8"/>
        <v/>
      </c>
      <c r="T143" s="654" t="str">
        <f t="shared" ref="T143:T206" si="11">IF(E143="","",E143*S143)</f>
        <v/>
      </c>
      <c r="U143" s="649"/>
      <c r="V143" s="415"/>
      <c r="W143" s="415"/>
      <c r="X143" s="415"/>
      <c r="Y143" s="415"/>
      <c r="Z143" s="415"/>
      <c r="AA143" s="415"/>
      <c r="AB143" s="415"/>
      <c r="AC143" s="415"/>
      <c r="AD143" s="415"/>
      <c r="AE143" s="415"/>
      <c r="AF143" s="415"/>
      <c r="AG143" s="415"/>
      <c r="AH143" s="415"/>
      <c r="AI143" s="415"/>
      <c r="AJ143" s="415"/>
      <c r="AK143" s="415"/>
      <c r="AL143" s="415"/>
      <c r="AM143" s="415"/>
      <c r="AN143" s="415"/>
      <c r="AO143" s="415"/>
      <c r="AP143" s="650"/>
      <c r="AQ143" s="654" t="str">
        <f t="shared" si="9"/>
        <v/>
      </c>
      <c r="AR143" s="655" t="str">
        <f t="shared" si="10"/>
        <v/>
      </c>
    </row>
    <row r="144" spans="1:44">
      <c r="A144" s="430"/>
      <c r="B144" s="418" t="str">
        <f>IFERROR(INDEX(B$13:B143,MATCH($A144,$A$13:$A143,0)),"")</f>
        <v/>
      </c>
      <c r="C144" s="419" t="str">
        <f>IFERROR(INDEX(C$13:C143,MATCH($A144,$A$13:$A143,0)),"")</f>
        <v/>
      </c>
      <c r="D144" s="582" t="str">
        <f>IFERROR(INDEX(D$13:D143,MATCH($A144,$A$13:$A143,0)),"")</f>
        <v/>
      </c>
      <c r="E144" s="420" t="str">
        <f>IFERROR(INDEX(E$13:E143,MATCH($A144,$A$13:$A143,0)),"")</f>
        <v/>
      </c>
      <c r="F144" s="414"/>
      <c r="G144" s="649"/>
      <c r="H144" s="415"/>
      <c r="I144" s="415"/>
      <c r="J144" s="415"/>
      <c r="K144" s="415"/>
      <c r="L144" s="415"/>
      <c r="M144" s="415"/>
      <c r="N144" s="650"/>
      <c r="O144" s="650"/>
      <c r="P144" s="650"/>
      <c r="Q144" s="650"/>
      <c r="R144" s="650"/>
      <c r="S144" s="654" t="str">
        <f t="shared" si="8"/>
        <v/>
      </c>
      <c r="T144" s="654" t="str">
        <f t="shared" si="11"/>
        <v/>
      </c>
      <c r="U144" s="649"/>
      <c r="V144" s="415"/>
      <c r="W144" s="415"/>
      <c r="X144" s="415"/>
      <c r="Y144" s="415"/>
      <c r="Z144" s="415"/>
      <c r="AA144" s="415"/>
      <c r="AB144" s="415"/>
      <c r="AC144" s="415"/>
      <c r="AD144" s="415"/>
      <c r="AE144" s="415"/>
      <c r="AF144" s="415"/>
      <c r="AG144" s="415"/>
      <c r="AH144" s="415"/>
      <c r="AI144" s="415"/>
      <c r="AJ144" s="415"/>
      <c r="AK144" s="415"/>
      <c r="AL144" s="415"/>
      <c r="AM144" s="415"/>
      <c r="AN144" s="415"/>
      <c r="AO144" s="415"/>
      <c r="AP144" s="650"/>
      <c r="AQ144" s="654" t="str">
        <f t="shared" si="9"/>
        <v/>
      </c>
      <c r="AR144" s="655" t="str">
        <f t="shared" si="10"/>
        <v/>
      </c>
    </row>
    <row r="145" spans="1:44">
      <c r="A145" s="430"/>
      <c r="B145" s="418" t="str">
        <f>IFERROR(INDEX(B$13:B144,MATCH($A145,$A$13:$A144,0)),"")</f>
        <v/>
      </c>
      <c r="C145" s="419" t="str">
        <f>IFERROR(INDEX(C$13:C144,MATCH($A145,$A$13:$A144,0)),"")</f>
        <v/>
      </c>
      <c r="D145" s="582" t="str">
        <f>IFERROR(INDEX(D$13:D144,MATCH($A145,$A$13:$A144,0)),"")</f>
        <v/>
      </c>
      <c r="E145" s="420" t="str">
        <f>IFERROR(INDEX(E$13:E144,MATCH($A145,$A$13:$A144,0)),"")</f>
        <v/>
      </c>
      <c r="F145" s="414"/>
      <c r="G145" s="649"/>
      <c r="H145" s="415"/>
      <c r="I145" s="415"/>
      <c r="J145" s="415"/>
      <c r="K145" s="415"/>
      <c r="L145" s="415"/>
      <c r="M145" s="415"/>
      <c r="N145" s="650"/>
      <c r="O145" s="650"/>
      <c r="P145" s="650"/>
      <c r="Q145" s="650"/>
      <c r="R145" s="650"/>
      <c r="S145" s="654" t="str">
        <f t="shared" si="8"/>
        <v/>
      </c>
      <c r="T145" s="654" t="str">
        <f t="shared" si="11"/>
        <v/>
      </c>
      <c r="U145" s="649"/>
      <c r="V145" s="415"/>
      <c r="W145" s="415"/>
      <c r="X145" s="415"/>
      <c r="Y145" s="415"/>
      <c r="Z145" s="415"/>
      <c r="AA145" s="415"/>
      <c r="AB145" s="415"/>
      <c r="AC145" s="415"/>
      <c r="AD145" s="415"/>
      <c r="AE145" s="415"/>
      <c r="AF145" s="415"/>
      <c r="AG145" s="415"/>
      <c r="AH145" s="415"/>
      <c r="AI145" s="415"/>
      <c r="AJ145" s="415"/>
      <c r="AK145" s="415"/>
      <c r="AL145" s="415"/>
      <c r="AM145" s="415"/>
      <c r="AN145" s="415"/>
      <c r="AO145" s="415"/>
      <c r="AP145" s="650"/>
      <c r="AQ145" s="654" t="str">
        <f t="shared" si="9"/>
        <v/>
      </c>
      <c r="AR145" s="655" t="str">
        <f t="shared" si="10"/>
        <v/>
      </c>
    </row>
    <row r="146" spans="1:44">
      <c r="A146" s="430"/>
      <c r="B146" s="418" t="str">
        <f>IFERROR(INDEX(B$13:B145,MATCH($A146,$A$13:$A145,0)),"")</f>
        <v/>
      </c>
      <c r="C146" s="419" t="str">
        <f>IFERROR(INDEX(C$13:C145,MATCH($A146,$A$13:$A145,0)),"")</f>
        <v/>
      </c>
      <c r="D146" s="582" t="str">
        <f>IFERROR(INDEX(D$13:D145,MATCH($A146,$A$13:$A145,0)),"")</f>
        <v/>
      </c>
      <c r="E146" s="420" t="str">
        <f>IFERROR(INDEX(E$13:E145,MATCH($A146,$A$13:$A145,0)),"")</f>
        <v/>
      </c>
      <c r="F146" s="414"/>
      <c r="G146" s="649"/>
      <c r="H146" s="415"/>
      <c r="I146" s="415"/>
      <c r="J146" s="415"/>
      <c r="K146" s="415"/>
      <c r="L146" s="415"/>
      <c r="M146" s="415"/>
      <c r="N146" s="650"/>
      <c r="O146" s="650"/>
      <c r="P146" s="650"/>
      <c r="Q146" s="650"/>
      <c r="R146" s="650"/>
      <c r="S146" s="654" t="str">
        <f t="shared" si="8"/>
        <v/>
      </c>
      <c r="T146" s="654" t="str">
        <f t="shared" si="11"/>
        <v/>
      </c>
      <c r="U146" s="649"/>
      <c r="V146" s="415"/>
      <c r="W146" s="415"/>
      <c r="X146" s="415"/>
      <c r="Y146" s="415"/>
      <c r="Z146" s="415"/>
      <c r="AA146" s="415"/>
      <c r="AB146" s="415"/>
      <c r="AC146" s="415"/>
      <c r="AD146" s="415"/>
      <c r="AE146" s="415"/>
      <c r="AF146" s="415"/>
      <c r="AG146" s="415"/>
      <c r="AH146" s="415"/>
      <c r="AI146" s="415"/>
      <c r="AJ146" s="415"/>
      <c r="AK146" s="415"/>
      <c r="AL146" s="415"/>
      <c r="AM146" s="415"/>
      <c r="AN146" s="415"/>
      <c r="AO146" s="415"/>
      <c r="AP146" s="650"/>
      <c r="AQ146" s="654" t="str">
        <f t="shared" si="9"/>
        <v/>
      </c>
      <c r="AR146" s="655" t="str">
        <f t="shared" si="10"/>
        <v/>
      </c>
    </row>
    <row r="147" spans="1:44">
      <c r="A147" s="430"/>
      <c r="B147" s="418" t="str">
        <f>IFERROR(INDEX(B$13:B146,MATCH($A147,$A$13:$A146,0)),"")</f>
        <v/>
      </c>
      <c r="C147" s="419" t="str">
        <f>IFERROR(INDEX(C$13:C146,MATCH($A147,$A$13:$A146,0)),"")</f>
        <v/>
      </c>
      <c r="D147" s="582" t="str">
        <f>IFERROR(INDEX(D$13:D146,MATCH($A147,$A$13:$A146,0)),"")</f>
        <v/>
      </c>
      <c r="E147" s="420" t="str">
        <f>IFERROR(INDEX(E$13:E146,MATCH($A147,$A$13:$A146,0)),"")</f>
        <v/>
      </c>
      <c r="F147" s="414"/>
      <c r="G147" s="649"/>
      <c r="H147" s="415"/>
      <c r="I147" s="415"/>
      <c r="J147" s="415"/>
      <c r="K147" s="415"/>
      <c r="L147" s="415"/>
      <c r="M147" s="415"/>
      <c r="N147" s="650"/>
      <c r="O147" s="650"/>
      <c r="P147" s="650"/>
      <c r="Q147" s="650"/>
      <c r="R147" s="650"/>
      <c r="S147" s="654" t="str">
        <f t="shared" si="8"/>
        <v/>
      </c>
      <c r="T147" s="654" t="str">
        <f t="shared" si="11"/>
        <v/>
      </c>
      <c r="U147" s="649"/>
      <c r="V147" s="415"/>
      <c r="W147" s="415"/>
      <c r="X147" s="415"/>
      <c r="Y147" s="415"/>
      <c r="Z147" s="415"/>
      <c r="AA147" s="415"/>
      <c r="AB147" s="415"/>
      <c r="AC147" s="415"/>
      <c r="AD147" s="415"/>
      <c r="AE147" s="415"/>
      <c r="AF147" s="415"/>
      <c r="AG147" s="415"/>
      <c r="AH147" s="415"/>
      <c r="AI147" s="415"/>
      <c r="AJ147" s="415"/>
      <c r="AK147" s="415"/>
      <c r="AL147" s="415"/>
      <c r="AM147" s="415"/>
      <c r="AN147" s="415"/>
      <c r="AO147" s="415"/>
      <c r="AP147" s="650"/>
      <c r="AQ147" s="654" t="str">
        <f t="shared" si="9"/>
        <v/>
      </c>
      <c r="AR147" s="655" t="str">
        <f t="shared" si="10"/>
        <v/>
      </c>
    </row>
    <row r="148" spans="1:44">
      <c r="A148" s="430"/>
      <c r="B148" s="418" t="str">
        <f>IFERROR(INDEX(B$13:B147,MATCH($A148,$A$13:$A147,0)),"")</f>
        <v/>
      </c>
      <c r="C148" s="419" t="str">
        <f>IFERROR(INDEX(C$13:C147,MATCH($A148,$A$13:$A147,0)),"")</f>
        <v/>
      </c>
      <c r="D148" s="582" t="str">
        <f>IFERROR(INDEX(D$13:D147,MATCH($A148,$A$13:$A147,0)),"")</f>
        <v/>
      </c>
      <c r="E148" s="420" t="str">
        <f>IFERROR(INDEX(E$13:E147,MATCH($A148,$A$13:$A147,0)),"")</f>
        <v/>
      </c>
      <c r="F148" s="414"/>
      <c r="G148" s="649"/>
      <c r="H148" s="415"/>
      <c r="I148" s="415"/>
      <c r="J148" s="415"/>
      <c r="K148" s="415"/>
      <c r="L148" s="415"/>
      <c r="M148" s="415"/>
      <c r="N148" s="650"/>
      <c r="O148" s="650"/>
      <c r="P148" s="650"/>
      <c r="Q148" s="650"/>
      <c r="R148" s="650"/>
      <c r="S148" s="654" t="str">
        <f t="shared" si="8"/>
        <v/>
      </c>
      <c r="T148" s="654" t="str">
        <f t="shared" si="11"/>
        <v/>
      </c>
      <c r="U148" s="649"/>
      <c r="V148" s="415"/>
      <c r="W148" s="415"/>
      <c r="X148" s="415"/>
      <c r="Y148" s="415"/>
      <c r="Z148" s="415"/>
      <c r="AA148" s="415"/>
      <c r="AB148" s="415"/>
      <c r="AC148" s="415"/>
      <c r="AD148" s="415"/>
      <c r="AE148" s="415"/>
      <c r="AF148" s="415"/>
      <c r="AG148" s="415"/>
      <c r="AH148" s="415"/>
      <c r="AI148" s="415"/>
      <c r="AJ148" s="415"/>
      <c r="AK148" s="415"/>
      <c r="AL148" s="415"/>
      <c r="AM148" s="415"/>
      <c r="AN148" s="415"/>
      <c r="AO148" s="415"/>
      <c r="AP148" s="650"/>
      <c r="AQ148" s="654" t="str">
        <f t="shared" si="9"/>
        <v/>
      </c>
      <c r="AR148" s="655" t="str">
        <f t="shared" si="10"/>
        <v/>
      </c>
    </row>
    <row r="149" spans="1:44">
      <c r="A149" s="430"/>
      <c r="B149" s="418" t="str">
        <f>IFERROR(INDEX(B$13:B148,MATCH($A149,$A$13:$A148,0)),"")</f>
        <v/>
      </c>
      <c r="C149" s="419" t="str">
        <f>IFERROR(INDEX(C$13:C148,MATCH($A149,$A$13:$A148,0)),"")</f>
        <v/>
      </c>
      <c r="D149" s="582" t="str">
        <f>IFERROR(INDEX(D$13:D148,MATCH($A149,$A$13:$A148,0)),"")</f>
        <v/>
      </c>
      <c r="E149" s="420" t="str">
        <f>IFERROR(INDEX(E$13:E148,MATCH($A149,$A$13:$A148,0)),"")</f>
        <v/>
      </c>
      <c r="F149" s="414"/>
      <c r="G149" s="649"/>
      <c r="H149" s="415"/>
      <c r="I149" s="415"/>
      <c r="J149" s="415"/>
      <c r="K149" s="415"/>
      <c r="L149" s="415"/>
      <c r="M149" s="415"/>
      <c r="N149" s="650"/>
      <c r="O149" s="650"/>
      <c r="P149" s="650"/>
      <c r="Q149" s="650"/>
      <c r="R149" s="650"/>
      <c r="S149" s="654" t="str">
        <f t="shared" si="8"/>
        <v/>
      </c>
      <c r="T149" s="654" t="str">
        <f t="shared" si="11"/>
        <v/>
      </c>
      <c r="U149" s="649"/>
      <c r="V149" s="415"/>
      <c r="W149" s="415"/>
      <c r="X149" s="415"/>
      <c r="Y149" s="415"/>
      <c r="Z149" s="415"/>
      <c r="AA149" s="415"/>
      <c r="AB149" s="415"/>
      <c r="AC149" s="415"/>
      <c r="AD149" s="415"/>
      <c r="AE149" s="415"/>
      <c r="AF149" s="415"/>
      <c r="AG149" s="415"/>
      <c r="AH149" s="415"/>
      <c r="AI149" s="415"/>
      <c r="AJ149" s="415"/>
      <c r="AK149" s="415"/>
      <c r="AL149" s="415"/>
      <c r="AM149" s="415"/>
      <c r="AN149" s="415"/>
      <c r="AO149" s="415"/>
      <c r="AP149" s="650"/>
      <c r="AQ149" s="654" t="str">
        <f t="shared" si="9"/>
        <v/>
      </c>
      <c r="AR149" s="655" t="str">
        <f t="shared" si="10"/>
        <v/>
      </c>
    </row>
    <row r="150" spans="1:44">
      <c r="A150" s="430"/>
      <c r="B150" s="418" t="str">
        <f>IFERROR(INDEX(B$13:B149,MATCH($A150,$A$13:$A149,0)),"")</f>
        <v/>
      </c>
      <c r="C150" s="419" t="str">
        <f>IFERROR(INDEX(C$13:C149,MATCH($A150,$A$13:$A149,0)),"")</f>
        <v/>
      </c>
      <c r="D150" s="582" t="str">
        <f>IFERROR(INDEX(D$13:D149,MATCH($A150,$A$13:$A149,0)),"")</f>
        <v/>
      </c>
      <c r="E150" s="420" t="str">
        <f>IFERROR(INDEX(E$13:E149,MATCH($A150,$A$13:$A149,0)),"")</f>
        <v/>
      </c>
      <c r="F150" s="414"/>
      <c r="G150" s="649"/>
      <c r="H150" s="415"/>
      <c r="I150" s="415"/>
      <c r="J150" s="415"/>
      <c r="K150" s="415"/>
      <c r="L150" s="415"/>
      <c r="M150" s="415"/>
      <c r="N150" s="650"/>
      <c r="O150" s="650"/>
      <c r="P150" s="650"/>
      <c r="Q150" s="650"/>
      <c r="R150" s="650"/>
      <c r="S150" s="654" t="str">
        <f t="shared" si="8"/>
        <v/>
      </c>
      <c r="T150" s="654" t="str">
        <f t="shared" si="11"/>
        <v/>
      </c>
      <c r="U150" s="649"/>
      <c r="V150" s="415"/>
      <c r="W150" s="415"/>
      <c r="X150" s="415"/>
      <c r="Y150" s="415"/>
      <c r="Z150" s="415"/>
      <c r="AA150" s="415"/>
      <c r="AB150" s="415"/>
      <c r="AC150" s="415"/>
      <c r="AD150" s="415"/>
      <c r="AE150" s="415"/>
      <c r="AF150" s="415"/>
      <c r="AG150" s="415"/>
      <c r="AH150" s="415"/>
      <c r="AI150" s="415"/>
      <c r="AJ150" s="415"/>
      <c r="AK150" s="415"/>
      <c r="AL150" s="415"/>
      <c r="AM150" s="415"/>
      <c r="AN150" s="415"/>
      <c r="AO150" s="415"/>
      <c r="AP150" s="650"/>
      <c r="AQ150" s="654" t="str">
        <f t="shared" si="9"/>
        <v/>
      </c>
      <c r="AR150" s="655" t="str">
        <f t="shared" si="10"/>
        <v/>
      </c>
    </row>
    <row r="151" spans="1:44">
      <c r="A151" s="430"/>
      <c r="B151" s="418" t="str">
        <f>IFERROR(INDEX(B$13:B150,MATCH($A151,$A$13:$A150,0)),"")</f>
        <v/>
      </c>
      <c r="C151" s="419" t="str">
        <f>IFERROR(INDEX(C$13:C150,MATCH($A151,$A$13:$A150,0)),"")</f>
        <v/>
      </c>
      <c r="D151" s="582" t="str">
        <f>IFERROR(INDEX(D$13:D150,MATCH($A151,$A$13:$A150,0)),"")</f>
        <v/>
      </c>
      <c r="E151" s="420" t="str">
        <f>IFERROR(INDEX(E$13:E150,MATCH($A151,$A$13:$A150,0)),"")</f>
        <v/>
      </c>
      <c r="F151" s="414"/>
      <c r="G151" s="649"/>
      <c r="H151" s="415"/>
      <c r="I151" s="415"/>
      <c r="J151" s="415"/>
      <c r="K151" s="415"/>
      <c r="L151" s="415"/>
      <c r="M151" s="415"/>
      <c r="N151" s="650"/>
      <c r="O151" s="650"/>
      <c r="P151" s="650"/>
      <c r="Q151" s="650"/>
      <c r="R151" s="650"/>
      <c r="S151" s="654" t="str">
        <f t="shared" si="8"/>
        <v/>
      </c>
      <c r="T151" s="654" t="str">
        <f t="shared" si="11"/>
        <v/>
      </c>
      <c r="U151" s="649"/>
      <c r="V151" s="415"/>
      <c r="W151" s="415"/>
      <c r="X151" s="415"/>
      <c r="Y151" s="415"/>
      <c r="Z151" s="415"/>
      <c r="AA151" s="415"/>
      <c r="AB151" s="415"/>
      <c r="AC151" s="415"/>
      <c r="AD151" s="415"/>
      <c r="AE151" s="415"/>
      <c r="AF151" s="415"/>
      <c r="AG151" s="415"/>
      <c r="AH151" s="415"/>
      <c r="AI151" s="415"/>
      <c r="AJ151" s="415"/>
      <c r="AK151" s="415"/>
      <c r="AL151" s="415"/>
      <c r="AM151" s="415"/>
      <c r="AN151" s="415"/>
      <c r="AO151" s="415"/>
      <c r="AP151" s="650"/>
      <c r="AQ151" s="654" t="str">
        <f t="shared" si="9"/>
        <v/>
      </c>
      <c r="AR151" s="655" t="str">
        <f t="shared" si="10"/>
        <v/>
      </c>
    </row>
    <row r="152" spans="1:44">
      <c r="A152" s="430"/>
      <c r="B152" s="418" t="str">
        <f>IFERROR(INDEX(B$13:B151,MATCH($A152,$A$13:$A151,0)),"")</f>
        <v/>
      </c>
      <c r="C152" s="419" t="str">
        <f>IFERROR(INDEX(C$13:C151,MATCH($A152,$A$13:$A151,0)),"")</f>
        <v/>
      </c>
      <c r="D152" s="582" t="str">
        <f>IFERROR(INDEX(D$13:D151,MATCH($A152,$A$13:$A151,0)),"")</f>
        <v/>
      </c>
      <c r="E152" s="420" t="str">
        <f>IFERROR(INDEX(E$13:E151,MATCH($A152,$A$13:$A151,0)),"")</f>
        <v/>
      </c>
      <c r="F152" s="414"/>
      <c r="G152" s="649"/>
      <c r="H152" s="415"/>
      <c r="I152" s="415"/>
      <c r="J152" s="415"/>
      <c r="K152" s="415"/>
      <c r="L152" s="415"/>
      <c r="M152" s="415"/>
      <c r="N152" s="650"/>
      <c r="O152" s="650"/>
      <c r="P152" s="650"/>
      <c r="Q152" s="650"/>
      <c r="R152" s="650"/>
      <c r="S152" s="654" t="str">
        <f t="shared" si="8"/>
        <v/>
      </c>
      <c r="T152" s="654" t="str">
        <f t="shared" si="11"/>
        <v/>
      </c>
      <c r="U152" s="649"/>
      <c r="V152" s="415"/>
      <c r="W152" s="415"/>
      <c r="X152" s="415"/>
      <c r="Y152" s="415"/>
      <c r="Z152" s="415"/>
      <c r="AA152" s="415"/>
      <c r="AB152" s="415"/>
      <c r="AC152" s="415"/>
      <c r="AD152" s="415"/>
      <c r="AE152" s="415"/>
      <c r="AF152" s="415"/>
      <c r="AG152" s="415"/>
      <c r="AH152" s="415"/>
      <c r="AI152" s="415"/>
      <c r="AJ152" s="415"/>
      <c r="AK152" s="415"/>
      <c r="AL152" s="415"/>
      <c r="AM152" s="415"/>
      <c r="AN152" s="415"/>
      <c r="AO152" s="415"/>
      <c r="AP152" s="650"/>
      <c r="AQ152" s="654" t="str">
        <f t="shared" si="9"/>
        <v/>
      </c>
      <c r="AR152" s="655" t="str">
        <f t="shared" si="10"/>
        <v/>
      </c>
    </row>
    <row r="153" spans="1:44">
      <c r="A153" s="430"/>
      <c r="B153" s="418" t="str">
        <f>IFERROR(INDEX(B$13:B152,MATCH($A153,$A$13:$A152,0)),"")</f>
        <v/>
      </c>
      <c r="C153" s="419" t="str">
        <f>IFERROR(INDEX(C$13:C152,MATCH($A153,$A$13:$A152,0)),"")</f>
        <v/>
      </c>
      <c r="D153" s="582" t="str">
        <f>IFERROR(INDEX(D$13:D152,MATCH($A153,$A$13:$A152,0)),"")</f>
        <v/>
      </c>
      <c r="E153" s="420" t="str">
        <f>IFERROR(INDEX(E$13:E152,MATCH($A153,$A$13:$A152,0)),"")</f>
        <v/>
      </c>
      <c r="F153" s="414"/>
      <c r="G153" s="649"/>
      <c r="H153" s="415"/>
      <c r="I153" s="415"/>
      <c r="J153" s="415"/>
      <c r="K153" s="415"/>
      <c r="L153" s="415"/>
      <c r="M153" s="415"/>
      <c r="N153" s="650"/>
      <c r="O153" s="650"/>
      <c r="P153" s="650"/>
      <c r="Q153" s="650"/>
      <c r="R153" s="650"/>
      <c r="S153" s="654" t="str">
        <f t="shared" si="8"/>
        <v/>
      </c>
      <c r="T153" s="654" t="str">
        <f t="shared" si="11"/>
        <v/>
      </c>
      <c r="U153" s="649"/>
      <c r="V153" s="415"/>
      <c r="W153" s="415"/>
      <c r="X153" s="415"/>
      <c r="Y153" s="415"/>
      <c r="Z153" s="415"/>
      <c r="AA153" s="415"/>
      <c r="AB153" s="415"/>
      <c r="AC153" s="415"/>
      <c r="AD153" s="415"/>
      <c r="AE153" s="415"/>
      <c r="AF153" s="415"/>
      <c r="AG153" s="415"/>
      <c r="AH153" s="415"/>
      <c r="AI153" s="415"/>
      <c r="AJ153" s="415"/>
      <c r="AK153" s="415"/>
      <c r="AL153" s="415"/>
      <c r="AM153" s="415"/>
      <c r="AN153" s="415"/>
      <c r="AO153" s="415"/>
      <c r="AP153" s="650"/>
      <c r="AQ153" s="654" t="str">
        <f t="shared" si="9"/>
        <v/>
      </c>
      <c r="AR153" s="655" t="str">
        <f t="shared" si="10"/>
        <v/>
      </c>
    </row>
    <row r="154" spans="1:44">
      <c r="A154" s="430"/>
      <c r="B154" s="418" t="str">
        <f>IFERROR(INDEX(B$13:B153,MATCH($A154,$A$13:$A153,0)),"")</f>
        <v/>
      </c>
      <c r="C154" s="419" t="str">
        <f>IFERROR(INDEX(C$13:C153,MATCH($A154,$A$13:$A153,0)),"")</f>
        <v/>
      </c>
      <c r="D154" s="582" t="str">
        <f>IFERROR(INDEX(D$13:D153,MATCH($A154,$A$13:$A153,0)),"")</f>
        <v/>
      </c>
      <c r="E154" s="420" t="str">
        <f>IFERROR(INDEX(E$13:E153,MATCH($A154,$A$13:$A153,0)),"")</f>
        <v/>
      </c>
      <c r="F154" s="414"/>
      <c r="G154" s="649"/>
      <c r="H154" s="415"/>
      <c r="I154" s="415"/>
      <c r="J154" s="415"/>
      <c r="K154" s="415"/>
      <c r="L154" s="415"/>
      <c r="M154" s="415"/>
      <c r="N154" s="650"/>
      <c r="O154" s="650"/>
      <c r="P154" s="650"/>
      <c r="Q154" s="650"/>
      <c r="R154" s="650"/>
      <c r="S154" s="654" t="str">
        <f t="shared" si="8"/>
        <v/>
      </c>
      <c r="T154" s="654" t="str">
        <f t="shared" si="11"/>
        <v/>
      </c>
      <c r="U154" s="649"/>
      <c r="V154" s="415"/>
      <c r="W154" s="415"/>
      <c r="X154" s="415"/>
      <c r="Y154" s="415"/>
      <c r="Z154" s="415"/>
      <c r="AA154" s="415"/>
      <c r="AB154" s="415"/>
      <c r="AC154" s="415"/>
      <c r="AD154" s="415"/>
      <c r="AE154" s="415"/>
      <c r="AF154" s="415"/>
      <c r="AG154" s="415"/>
      <c r="AH154" s="415"/>
      <c r="AI154" s="415"/>
      <c r="AJ154" s="415"/>
      <c r="AK154" s="415"/>
      <c r="AL154" s="415"/>
      <c r="AM154" s="415"/>
      <c r="AN154" s="415"/>
      <c r="AO154" s="415"/>
      <c r="AP154" s="650"/>
      <c r="AQ154" s="654" t="str">
        <f t="shared" si="9"/>
        <v/>
      </c>
      <c r="AR154" s="655" t="str">
        <f t="shared" si="10"/>
        <v/>
      </c>
    </row>
    <row r="155" spans="1:44">
      <c r="A155" s="430"/>
      <c r="B155" s="418" t="str">
        <f>IFERROR(INDEX(B$13:B154,MATCH($A155,$A$13:$A154,0)),"")</f>
        <v/>
      </c>
      <c r="C155" s="419" t="str">
        <f>IFERROR(INDEX(C$13:C154,MATCH($A155,$A$13:$A154,0)),"")</f>
        <v/>
      </c>
      <c r="D155" s="582" t="str">
        <f>IFERROR(INDEX(D$13:D154,MATCH($A155,$A$13:$A154,0)),"")</f>
        <v/>
      </c>
      <c r="E155" s="420" t="str">
        <f>IFERROR(INDEX(E$13:E154,MATCH($A155,$A$13:$A154,0)),"")</f>
        <v/>
      </c>
      <c r="F155" s="414"/>
      <c r="G155" s="649"/>
      <c r="H155" s="415"/>
      <c r="I155" s="415"/>
      <c r="J155" s="415"/>
      <c r="K155" s="415"/>
      <c r="L155" s="415"/>
      <c r="M155" s="415"/>
      <c r="N155" s="650"/>
      <c r="O155" s="650"/>
      <c r="P155" s="650"/>
      <c r="Q155" s="650"/>
      <c r="R155" s="650"/>
      <c r="S155" s="654" t="str">
        <f t="shared" si="8"/>
        <v/>
      </c>
      <c r="T155" s="654" t="str">
        <f t="shared" si="11"/>
        <v/>
      </c>
      <c r="U155" s="649"/>
      <c r="V155" s="415"/>
      <c r="W155" s="415"/>
      <c r="X155" s="415"/>
      <c r="Y155" s="415"/>
      <c r="Z155" s="415"/>
      <c r="AA155" s="415"/>
      <c r="AB155" s="415"/>
      <c r="AC155" s="415"/>
      <c r="AD155" s="415"/>
      <c r="AE155" s="415"/>
      <c r="AF155" s="415"/>
      <c r="AG155" s="415"/>
      <c r="AH155" s="415"/>
      <c r="AI155" s="415"/>
      <c r="AJ155" s="415"/>
      <c r="AK155" s="415"/>
      <c r="AL155" s="415"/>
      <c r="AM155" s="415"/>
      <c r="AN155" s="415"/>
      <c r="AO155" s="415"/>
      <c r="AP155" s="650"/>
      <c r="AQ155" s="654" t="str">
        <f t="shared" si="9"/>
        <v/>
      </c>
      <c r="AR155" s="655" t="str">
        <f t="shared" si="10"/>
        <v/>
      </c>
    </row>
    <row r="156" spans="1:44">
      <c r="A156" s="430"/>
      <c r="B156" s="418" t="str">
        <f>IFERROR(INDEX(B$13:B155,MATCH($A156,$A$13:$A155,0)),"")</f>
        <v/>
      </c>
      <c r="C156" s="419" t="str">
        <f>IFERROR(INDEX(C$13:C155,MATCH($A156,$A$13:$A155,0)),"")</f>
        <v/>
      </c>
      <c r="D156" s="582" t="str">
        <f>IFERROR(INDEX(D$13:D155,MATCH($A156,$A$13:$A155,0)),"")</f>
        <v/>
      </c>
      <c r="E156" s="420" t="str">
        <f>IFERROR(INDEX(E$13:E155,MATCH($A156,$A$13:$A155,0)),"")</f>
        <v/>
      </c>
      <c r="F156" s="414"/>
      <c r="G156" s="649"/>
      <c r="H156" s="415"/>
      <c r="I156" s="415"/>
      <c r="J156" s="415"/>
      <c r="K156" s="415"/>
      <c r="L156" s="415"/>
      <c r="M156" s="415"/>
      <c r="N156" s="650"/>
      <c r="O156" s="650"/>
      <c r="P156" s="650"/>
      <c r="Q156" s="650"/>
      <c r="R156" s="650"/>
      <c r="S156" s="654" t="str">
        <f t="shared" si="8"/>
        <v/>
      </c>
      <c r="T156" s="654" t="str">
        <f t="shared" si="11"/>
        <v/>
      </c>
      <c r="U156" s="649"/>
      <c r="V156" s="415"/>
      <c r="W156" s="415"/>
      <c r="X156" s="415"/>
      <c r="Y156" s="415"/>
      <c r="Z156" s="415"/>
      <c r="AA156" s="415"/>
      <c r="AB156" s="415"/>
      <c r="AC156" s="415"/>
      <c r="AD156" s="415"/>
      <c r="AE156" s="415"/>
      <c r="AF156" s="415"/>
      <c r="AG156" s="415"/>
      <c r="AH156" s="415"/>
      <c r="AI156" s="415"/>
      <c r="AJ156" s="415"/>
      <c r="AK156" s="415"/>
      <c r="AL156" s="415"/>
      <c r="AM156" s="415"/>
      <c r="AN156" s="415"/>
      <c r="AO156" s="415"/>
      <c r="AP156" s="650"/>
      <c r="AQ156" s="654" t="str">
        <f t="shared" si="9"/>
        <v/>
      </c>
      <c r="AR156" s="655" t="str">
        <f t="shared" si="10"/>
        <v/>
      </c>
    </row>
    <row r="157" spans="1:44">
      <c r="A157" s="430"/>
      <c r="B157" s="418" t="str">
        <f>IFERROR(INDEX(B$13:B156,MATCH($A157,$A$13:$A156,0)),"")</f>
        <v/>
      </c>
      <c r="C157" s="419" t="str">
        <f>IFERROR(INDEX(C$13:C156,MATCH($A157,$A$13:$A156,0)),"")</f>
        <v/>
      </c>
      <c r="D157" s="582" t="str">
        <f>IFERROR(INDEX(D$13:D156,MATCH($A157,$A$13:$A156,0)),"")</f>
        <v/>
      </c>
      <c r="E157" s="420" t="str">
        <f>IFERROR(INDEX(E$13:E156,MATCH($A157,$A$13:$A156,0)),"")</f>
        <v/>
      </c>
      <c r="F157" s="414"/>
      <c r="G157" s="649"/>
      <c r="H157" s="415"/>
      <c r="I157" s="415"/>
      <c r="J157" s="415"/>
      <c r="K157" s="415"/>
      <c r="L157" s="415"/>
      <c r="M157" s="415"/>
      <c r="N157" s="650"/>
      <c r="O157" s="650"/>
      <c r="P157" s="650"/>
      <c r="Q157" s="650"/>
      <c r="R157" s="650"/>
      <c r="S157" s="654" t="str">
        <f t="shared" si="8"/>
        <v/>
      </c>
      <c r="T157" s="654" t="str">
        <f t="shared" si="11"/>
        <v/>
      </c>
      <c r="U157" s="649"/>
      <c r="V157" s="415"/>
      <c r="W157" s="415"/>
      <c r="X157" s="415"/>
      <c r="Y157" s="415"/>
      <c r="Z157" s="415"/>
      <c r="AA157" s="415"/>
      <c r="AB157" s="415"/>
      <c r="AC157" s="415"/>
      <c r="AD157" s="415"/>
      <c r="AE157" s="415"/>
      <c r="AF157" s="415"/>
      <c r="AG157" s="415"/>
      <c r="AH157" s="415"/>
      <c r="AI157" s="415"/>
      <c r="AJ157" s="415"/>
      <c r="AK157" s="415"/>
      <c r="AL157" s="415"/>
      <c r="AM157" s="415"/>
      <c r="AN157" s="415"/>
      <c r="AO157" s="415"/>
      <c r="AP157" s="650"/>
      <c r="AQ157" s="654" t="str">
        <f t="shared" si="9"/>
        <v/>
      </c>
      <c r="AR157" s="655" t="str">
        <f t="shared" si="10"/>
        <v/>
      </c>
    </row>
    <row r="158" spans="1:44">
      <c r="A158" s="430"/>
      <c r="B158" s="418" t="str">
        <f>IFERROR(INDEX(B$13:B157,MATCH($A158,$A$13:$A157,0)),"")</f>
        <v/>
      </c>
      <c r="C158" s="419" t="str">
        <f>IFERROR(INDEX(C$13:C157,MATCH($A158,$A$13:$A157,0)),"")</f>
        <v/>
      </c>
      <c r="D158" s="582" t="str">
        <f>IFERROR(INDEX(D$13:D157,MATCH($A158,$A$13:$A157,0)),"")</f>
        <v/>
      </c>
      <c r="E158" s="420" t="str">
        <f>IFERROR(INDEX(E$13:E157,MATCH($A158,$A$13:$A157,0)),"")</f>
        <v/>
      </c>
      <c r="F158" s="414"/>
      <c r="G158" s="649"/>
      <c r="H158" s="415"/>
      <c r="I158" s="415"/>
      <c r="J158" s="415"/>
      <c r="K158" s="415"/>
      <c r="L158" s="415"/>
      <c r="M158" s="415"/>
      <c r="N158" s="650"/>
      <c r="O158" s="650"/>
      <c r="P158" s="650"/>
      <c r="Q158" s="650"/>
      <c r="R158" s="650"/>
      <c r="S158" s="654" t="str">
        <f t="shared" si="8"/>
        <v/>
      </c>
      <c r="T158" s="654" t="str">
        <f t="shared" si="11"/>
        <v/>
      </c>
      <c r="U158" s="649"/>
      <c r="V158" s="415"/>
      <c r="W158" s="415"/>
      <c r="X158" s="415"/>
      <c r="Y158" s="415"/>
      <c r="Z158" s="415"/>
      <c r="AA158" s="415"/>
      <c r="AB158" s="415"/>
      <c r="AC158" s="415"/>
      <c r="AD158" s="415"/>
      <c r="AE158" s="415"/>
      <c r="AF158" s="415"/>
      <c r="AG158" s="415"/>
      <c r="AH158" s="415"/>
      <c r="AI158" s="415"/>
      <c r="AJ158" s="415"/>
      <c r="AK158" s="415"/>
      <c r="AL158" s="415"/>
      <c r="AM158" s="415"/>
      <c r="AN158" s="415"/>
      <c r="AO158" s="415"/>
      <c r="AP158" s="650"/>
      <c r="AQ158" s="654" t="str">
        <f t="shared" si="9"/>
        <v/>
      </c>
      <c r="AR158" s="655" t="str">
        <f t="shared" si="10"/>
        <v/>
      </c>
    </row>
    <row r="159" spans="1:44">
      <c r="A159" s="430"/>
      <c r="B159" s="418" t="str">
        <f>IFERROR(INDEX(B$13:B158,MATCH($A159,$A$13:$A158,0)),"")</f>
        <v/>
      </c>
      <c r="C159" s="419" t="str">
        <f>IFERROR(INDEX(C$13:C158,MATCH($A159,$A$13:$A158,0)),"")</f>
        <v/>
      </c>
      <c r="D159" s="582" t="str">
        <f>IFERROR(INDEX(D$13:D158,MATCH($A159,$A$13:$A158,0)),"")</f>
        <v/>
      </c>
      <c r="E159" s="420" t="str">
        <f>IFERROR(INDEX(E$13:E158,MATCH($A159,$A$13:$A158,0)),"")</f>
        <v/>
      </c>
      <c r="F159" s="414"/>
      <c r="G159" s="649"/>
      <c r="H159" s="415"/>
      <c r="I159" s="415"/>
      <c r="J159" s="415"/>
      <c r="K159" s="415"/>
      <c r="L159" s="415"/>
      <c r="M159" s="415"/>
      <c r="N159" s="650"/>
      <c r="O159" s="650"/>
      <c r="P159" s="650"/>
      <c r="Q159" s="650"/>
      <c r="R159" s="650"/>
      <c r="S159" s="654" t="str">
        <f t="shared" si="8"/>
        <v/>
      </c>
      <c r="T159" s="654" t="str">
        <f t="shared" si="11"/>
        <v/>
      </c>
      <c r="U159" s="649"/>
      <c r="V159" s="415"/>
      <c r="W159" s="415"/>
      <c r="X159" s="415"/>
      <c r="Y159" s="415"/>
      <c r="Z159" s="415"/>
      <c r="AA159" s="415"/>
      <c r="AB159" s="415"/>
      <c r="AC159" s="415"/>
      <c r="AD159" s="415"/>
      <c r="AE159" s="415"/>
      <c r="AF159" s="415"/>
      <c r="AG159" s="415"/>
      <c r="AH159" s="415"/>
      <c r="AI159" s="415"/>
      <c r="AJ159" s="415"/>
      <c r="AK159" s="415"/>
      <c r="AL159" s="415"/>
      <c r="AM159" s="415"/>
      <c r="AN159" s="415"/>
      <c r="AO159" s="415"/>
      <c r="AP159" s="650"/>
      <c r="AQ159" s="654" t="str">
        <f t="shared" si="9"/>
        <v/>
      </c>
      <c r="AR159" s="655" t="str">
        <f t="shared" si="10"/>
        <v/>
      </c>
    </row>
    <row r="160" spans="1:44">
      <c r="A160" s="430"/>
      <c r="B160" s="418" t="str">
        <f>IFERROR(INDEX(B$13:B159,MATCH($A160,$A$13:$A159,0)),"")</f>
        <v/>
      </c>
      <c r="C160" s="419" t="str">
        <f>IFERROR(INDEX(C$13:C159,MATCH($A160,$A$13:$A159,0)),"")</f>
        <v/>
      </c>
      <c r="D160" s="582" t="str">
        <f>IFERROR(INDEX(D$13:D159,MATCH($A160,$A$13:$A159,0)),"")</f>
        <v/>
      </c>
      <c r="E160" s="420" t="str">
        <f>IFERROR(INDEX(E$13:E159,MATCH($A160,$A$13:$A159,0)),"")</f>
        <v/>
      </c>
      <c r="F160" s="414"/>
      <c r="G160" s="649"/>
      <c r="H160" s="415"/>
      <c r="I160" s="415"/>
      <c r="J160" s="415"/>
      <c r="K160" s="415"/>
      <c r="L160" s="415"/>
      <c r="M160" s="415"/>
      <c r="N160" s="650"/>
      <c r="O160" s="650"/>
      <c r="P160" s="650"/>
      <c r="Q160" s="650"/>
      <c r="R160" s="650"/>
      <c r="S160" s="654" t="str">
        <f t="shared" si="8"/>
        <v/>
      </c>
      <c r="T160" s="654" t="str">
        <f t="shared" si="11"/>
        <v/>
      </c>
      <c r="U160" s="649"/>
      <c r="V160" s="415"/>
      <c r="W160" s="415"/>
      <c r="X160" s="415"/>
      <c r="Y160" s="415"/>
      <c r="Z160" s="415"/>
      <c r="AA160" s="415"/>
      <c r="AB160" s="415"/>
      <c r="AC160" s="415"/>
      <c r="AD160" s="415"/>
      <c r="AE160" s="415"/>
      <c r="AF160" s="415"/>
      <c r="AG160" s="415"/>
      <c r="AH160" s="415"/>
      <c r="AI160" s="415"/>
      <c r="AJ160" s="415"/>
      <c r="AK160" s="415"/>
      <c r="AL160" s="415"/>
      <c r="AM160" s="415"/>
      <c r="AN160" s="415"/>
      <c r="AO160" s="415"/>
      <c r="AP160" s="650"/>
      <c r="AQ160" s="654" t="str">
        <f t="shared" si="9"/>
        <v/>
      </c>
      <c r="AR160" s="655" t="str">
        <f t="shared" si="10"/>
        <v/>
      </c>
    </row>
    <row r="161" spans="1:44">
      <c r="A161" s="430"/>
      <c r="B161" s="418" t="str">
        <f>IFERROR(INDEX(B$13:B160,MATCH($A161,$A$13:$A160,0)),"")</f>
        <v/>
      </c>
      <c r="C161" s="419" t="str">
        <f>IFERROR(INDEX(C$13:C160,MATCH($A161,$A$13:$A160,0)),"")</f>
        <v/>
      </c>
      <c r="D161" s="582" t="str">
        <f>IFERROR(INDEX(D$13:D160,MATCH($A161,$A$13:$A160,0)),"")</f>
        <v/>
      </c>
      <c r="E161" s="420" t="str">
        <f>IFERROR(INDEX(E$13:E160,MATCH($A161,$A$13:$A160,0)),"")</f>
        <v/>
      </c>
      <c r="F161" s="414"/>
      <c r="G161" s="649"/>
      <c r="H161" s="415"/>
      <c r="I161" s="415"/>
      <c r="J161" s="415"/>
      <c r="K161" s="415"/>
      <c r="L161" s="415"/>
      <c r="M161" s="415"/>
      <c r="N161" s="650"/>
      <c r="O161" s="650"/>
      <c r="P161" s="650"/>
      <c r="Q161" s="650"/>
      <c r="R161" s="650"/>
      <c r="S161" s="654" t="str">
        <f t="shared" si="8"/>
        <v/>
      </c>
      <c r="T161" s="654" t="str">
        <f t="shared" si="11"/>
        <v/>
      </c>
      <c r="U161" s="649"/>
      <c r="V161" s="415"/>
      <c r="W161" s="415"/>
      <c r="X161" s="415"/>
      <c r="Y161" s="415"/>
      <c r="Z161" s="415"/>
      <c r="AA161" s="415"/>
      <c r="AB161" s="415"/>
      <c r="AC161" s="415"/>
      <c r="AD161" s="415"/>
      <c r="AE161" s="415"/>
      <c r="AF161" s="415"/>
      <c r="AG161" s="415"/>
      <c r="AH161" s="415"/>
      <c r="AI161" s="415"/>
      <c r="AJ161" s="415"/>
      <c r="AK161" s="415"/>
      <c r="AL161" s="415"/>
      <c r="AM161" s="415"/>
      <c r="AN161" s="415"/>
      <c r="AO161" s="415"/>
      <c r="AP161" s="650"/>
      <c r="AQ161" s="654" t="str">
        <f t="shared" si="9"/>
        <v/>
      </c>
      <c r="AR161" s="655" t="str">
        <f t="shared" si="10"/>
        <v/>
      </c>
    </row>
    <row r="162" spans="1:44">
      <c r="A162" s="430"/>
      <c r="B162" s="418" t="str">
        <f>IFERROR(INDEX(B$13:B161,MATCH($A162,$A$13:$A161,0)),"")</f>
        <v/>
      </c>
      <c r="C162" s="419" t="str">
        <f>IFERROR(INDEX(C$13:C161,MATCH($A162,$A$13:$A161,0)),"")</f>
        <v/>
      </c>
      <c r="D162" s="582" t="str">
        <f>IFERROR(INDEX(D$13:D161,MATCH($A162,$A$13:$A161,0)),"")</f>
        <v/>
      </c>
      <c r="E162" s="420" t="str">
        <f>IFERROR(INDEX(E$13:E161,MATCH($A162,$A$13:$A161,0)),"")</f>
        <v/>
      </c>
      <c r="F162" s="414"/>
      <c r="G162" s="649"/>
      <c r="H162" s="415"/>
      <c r="I162" s="415"/>
      <c r="J162" s="415"/>
      <c r="K162" s="415"/>
      <c r="L162" s="415"/>
      <c r="M162" s="415"/>
      <c r="N162" s="650"/>
      <c r="O162" s="650"/>
      <c r="P162" s="650"/>
      <c r="Q162" s="650"/>
      <c r="R162" s="650"/>
      <c r="S162" s="654" t="str">
        <f t="shared" si="8"/>
        <v/>
      </c>
      <c r="T162" s="654" t="str">
        <f t="shared" si="11"/>
        <v/>
      </c>
      <c r="U162" s="649"/>
      <c r="V162" s="415"/>
      <c r="W162" s="415"/>
      <c r="X162" s="415"/>
      <c r="Y162" s="415"/>
      <c r="Z162" s="415"/>
      <c r="AA162" s="415"/>
      <c r="AB162" s="415"/>
      <c r="AC162" s="415"/>
      <c r="AD162" s="415"/>
      <c r="AE162" s="415"/>
      <c r="AF162" s="415"/>
      <c r="AG162" s="415"/>
      <c r="AH162" s="415"/>
      <c r="AI162" s="415"/>
      <c r="AJ162" s="415"/>
      <c r="AK162" s="415"/>
      <c r="AL162" s="415"/>
      <c r="AM162" s="415"/>
      <c r="AN162" s="415"/>
      <c r="AO162" s="415"/>
      <c r="AP162" s="650"/>
      <c r="AQ162" s="654" t="str">
        <f t="shared" si="9"/>
        <v/>
      </c>
      <c r="AR162" s="655" t="str">
        <f t="shared" si="10"/>
        <v/>
      </c>
    </row>
    <row r="163" spans="1:44">
      <c r="A163" s="430"/>
      <c r="B163" s="418" t="str">
        <f>IFERROR(INDEX(B$13:B162,MATCH($A163,$A$13:$A162,0)),"")</f>
        <v/>
      </c>
      <c r="C163" s="419" t="str">
        <f>IFERROR(INDEX(C$13:C162,MATCH($A163,$A$13:$A162,0)),"")</f>
        <v/>
      </c>
      <c r="D163" s="582" t="str">
        <f>IFERROR(INDEX(D$13:D162,MATCH($A163,$A$13:$A162,0)),"")</f>
        <v/>
      </c>
      <c r="E163" s="420" t="str">
        <f>IFERROR(INDEX(E$13:E162,MATCH($A163,$A$13:$A162,0)),"")</f>
        <v/>
      </c>
      <c r="F163" s="414"/>
      <c r="G163" s="649"/>
      <c r="H163" s="415"/>
      <c r="I163" s="415"/>
      <c r="J163" s="415"/>
      <c r="K163" s="415"/>
      <c r="L163" s="415"/>
      <c r="M163" s="415"/>
      <c r="N163" s="650"/>
      <c r="O163" s="650"/>
      <c r="P163" s="650"/>
      <c r="Q163" s="650"/>
      <c r="R163" s="650"/>
      <c r="S163" s="654" t="str">
        <f t="shared" si="8"/>
        <v/>
      </c>
      <c r="T163" s="654" t="str">
        <f t="shared" si="11"/>
        <v/>
      </c>
      <c r="U163" s="649"/>
      <c r="V163" s="415"/>
      <c r="W163" s="415"/>
      <c r="X163" s="415"/>
      <c r="Y163" s="415"/>
      <c r="Z163" s="415"/>
      <c r="AA163" s="415"/>
      <c r="AB163" s="415"/>
      <c r="AC163" s="415"/>
      <c r="AD163" s="415"/>
      <c r="AE163" s="415"/>
      <c r="AF163" s="415"/>
      <c r="AG163" s="415"/>
      <c r="AH163" s="415"/>
      <c r="AI163" s="415"/>
      <c r="AJ163" s="415"/>
      <c r="AK163" s="415"/>
      <c r="AL163" s="415"/>
      <c r="AM163" s="415"/>
      <c r="AN163" s="415"/>
      <c r="AO163" s="415"/>
      <c r="AP163" s="650"/>
      <c r="AQ163" s="654" t="str">
        <f t="shared" si="9"/>
        <v/>
      </c>
      <c r="AR163" s="655" t="str">
        <f t="shared" si="10"/>
        <v/>
      </c>
    </row>
    <row r="164" spans="1:44">
      <c r="A164" s="430"/>
      <c r="B164" s="418" t="str">
        <f>IFERROR(INDEX(B$13:B163,MATCH($A164,$A$13:$A163,0)),"")</f>
        <v/>
      </c>
      <c r="C164" s="419" t="str">
        <f>IFERROR(INDEX(C$13:C163,MATCH($A164,$A$13:$A163,0)),"")</f>
        <v/>
      </c>
      <c r="D164" s="582" t="str">
        <f>IFERROR(INDEX(D$13:D163,MATCH($A164,$A$13:$A163,0)),"")</f>
        <v/>
      </c>
      <c r="E164" s="420" t="str">
        <f>IFERROR(INDEX(E$13:E163,MATCH($A164,$A$13:$A163,0)),"")</f>
        <v/>
      </c>
      <c r="F164" s="414"/>
      <c r="G164" s="649"/>
      <c r="H164" s="415"/>
      <c r="I164" s="415"/>
      <c r="J164" s="415"/>
      <c r="K164" s="415"/>
      <c r="L164" s="415"/>
      <c r="M164" s="415"/>
      <c r="N164" s="650"/>
      <c r="O164" s="650"/>
      <c r="P164" s="650"/>
      <c r="Q164" s="650"/>
      <c r="R164" s="650"/>
      <c r="S164" s="654" t="str">
        <f t="shared" si="8"/>
        <v/>
      </c>
      <c r="T164" s="654" t="str">
        <f t="shared" si="11"/>
        <v/>
      </c>
      <c r="U164" s="649"/>
      <c r="V164" s="415"/>
      <c r="W164" s="415"/>
      <c r="X164" s="415"/>
      <c r="Y164" s="415"/>
      <c r="Z164" s="415"/>
      <c r="AA164" s="415"/>
      <c r="AB164" s="415"/>
      <c r="AC164" s="415"/>
      <c r="AD164" s="415"/>
      <c r="AE164" s="415"/>
      <c r="AF164" s="415"/>
      <c r="AG164" s="415"/>
      <c r="AH164" s="415"/>
      <c r="AI164" s="415"/>
      <c r="AJ164" s="415"/>
      <c r="AK164" s="415"/>
      <c r="AL164" s="415"/>
      <c r="AM164" s="415"/>
      <c r="AN164" s="415"/>
      <c r="AO164" s="415"/>
      <c r="AP164" s="650"/>
      <c r="AQ164" s="654" t="str">
        <f t="shared" si="9"/>
        <v/>
      </c>
      <c r="AR164" s="655" t="str">
        <f t="shared" si="10"/>
        <v/>
      </c>
    </row>
    <row r="165" spans="1:44">
      <c r="A165" s="430"/>
      <c r="B165" s="418" t="str">
        <f>IFERROR(INDEX(B$13:B164,MATCH($A165,$A$13:$A164,0)),"")</f>
        <v/>
      </c>
      <c r="C165" s="419" t="str">
        <f>IFERROR(INDEX(C$13:C164,MATCH($A165,$A$13:$A164,0)),"")</f>
        <v/>
      </c>
      <c r="D165" s="582" t="str">
        <f>IFERROR(INDEX(D$13:D164,MATCH($A165,$A$13:$A164,0)),"")</f>
        <v/>
      </c>
      <c r="E165" s="420" t="str">
        <f>IFERROR(INDEX(E$13:E164,MATCH($A165,$A$13:$A164,0)),"")</f>
        <v/>
      </c>
      <c r="F165" s="414"/>
      <c r="G165" s="649"/>
      <c r="H165" s="415"/>
      <c r="I165" s="415"/>
      <c r="J165" s="415"/>
      <c r="K165" s="415"/>
      <c r="L165" s="415"/>
      <c r="M165" s="415"/>
      <c r="N165" s="650"/>
      <c r="O165" s="650"/>
      <c r="P165" s="650"/>
      <c r="Q165" s="650"/>
      <c r="R165" s="650"/>
      <c r="S165" s="654" t="str">
        <f t="shared" si="8"/>
        <v/>
      </c>
      <c r="T165" s="654" t="str">
        <f t="shared" si="11"/>
        <v/>
      </c>
      <c r="U165" s="649"/>
      <c r="V165" s="415"/>
      <c r="W165" s="415"/>
      <c r="X165" s="415"/>
      <c r="Y165" s="415"/>
      <c r="Z165" s="415"/>
      <c r="AA165" s="415"/>
      <c r="AB165" s="415"/>
      <c r="AC165" s="415"/>
      <c r="AD165" s="415"/>
      <c r="AE165" s="415"/>
      <c r="AF165" s="415"/>
      <c r="AG165" s="415"/>
      <c r="AH165" s="415"/>
      <c r="AI165" s="415"/>
      <c r="AJ165" s="415"/>
      <c r="AK165" s="415"/>
      <c r="AL165" s="415"/>
      <c r="AM165" s="415"/>
      <c r="AN165" s="415"/>
      <c r="AO165" s="415"/>
      <c r="AP165" s="650"/>
      <c r="AQ165" s="654" t="str">
        <f t="shared" si="9"/>
        <v/>
      </c>
      <c r="AR165" s="655" t="str">
        <f t="shared" si="10"/>
        <v/>
      </c>
    </row>
    <row r="166" spans="1:44">
      <c r="A166" s="430"/>
      <c r="B166" s="418" t="str">
        <f>IFERROR(INDEX(B$13:B165,MATCH($A166,$A$13:$A165,0)),"")</f>
        <v/>
      </c>
      <c r="C166" s="419" t="str">
        <f>IFERROR(INDEX(C$13:C165,MATCH($A166,$A$13:$A165,0)),"")</f>
        <v/>
      </c>
      <c r="D166" s="582" t="str">
        <f>IFERROR(INDEX(D$13:D165,MATCH($A166,$A$13:$A165,0)),"")</f>
        <v/>
      </c>
      <c r="E166" s="420" t="str">
        <f>IFERROR(INDEX(E$13:E165,MATCH($A166,$A$13:$A165,0)),"")</f>
        <v/>
      </c>
      <c r="F166" s="414"/>
      <c r="G166" s="649"/>
      <c r="H166" s="415"/>
      <c r="I166" s="415"/>
      <c r="J166" s="415"/>
      <c r="K166" s="415"/>
      <c r="L166" s="415"/>
      <c r="M166" s="415"/>
      <c r="N166" s="650"/>
      <c r="O166" s="650"/>
      <c r="P166" s="650"/>
      <c r="Q166" s="650"/>
      <c r="R166" s="650"/>
      <c r="S166" s="654" t="str">
        <f t="shared" si="8"/>
        <v/>
      </c>
      <c r="T166" s="654" t="str">
        <f t="shared" si="11"/>
        <v/>
      </c>
      <c r="U166" s="649"/>
      <c r="V166" s="415"/>
      <c r="W166" s="415"/>
      <c r="X166" s="415"/>
      <c r="Y166" s="415"/>
      <c r="Z166" s="415"/>
      <c r="AA166" s="415"/>
      <c r="AB166" s="415"/>
      <c r="AC166" s="415"/>
      <c r="AD166" s="415"/>
      <c r="AE166" s="415"/>
      <c r="AF166" s="415"/>
      <c r="AG166" s="415"/>
      <c r="AH166" s="415"/>
      <c r="AI166" s="415"/>
      <c r="AJ166" s="415"/>
      <c r="AK166" s="415"/>
      <c r="AL166" s="415"/>
      <c r="AM166" s="415"/>
      <c r="AN166" s="415"/>
      <c r="AO166" s="415"/>
      <c r="AP166" s="650"/>
      <c r="AQ166" s="654" t="str">
        <f t="shared" si="9"/>
        <v/>
      </c>
      <c r="AR166" s="655" t="str">
        <f t="shared" si="10"/>
        <v/>
      </c>
    </row>
    <row r="167" spans="1:44">
      <c r="A167" s="430"/>
      <c r="B167" s="418" t="str">
        <f>IFERROR(INDEX(B$13:B166,MATCH($A167,$A$13:$A166,0)),"")</f>
        <v/>
      </c>
      <c r="C167" s="419" t="str">
        <f>IFERROR(INDEX(C$13:C166,MATCH($A167,$A$13:$A166,0)),"")</f>
        <v/>
      </c>
      <c r="D167" s="582" t="str">
        <f>IFERROR(INDEX(D$13:D166,MATCH($A167,$A$13:$A166,0)),"")</f>
        <v/>
      </c>
      <c r="E167" s="420" t="str">
        <f>IFERROR(INDEX(E$13:E166,MATCH($A167,$A$13:$A166,0)),"")</f>
        <v/>
      </c>
      <c r="F167" s="414"/>
      <c r="G167" s="649"/>
      <c r="H167" s="415"/>
      <c r="I167" s="415"/>
      <c r="J167" s="415"/>
      <c r="K167" s="415"/>
      <c r="L167" s="415"/>
      <c r="M167" s="415"/>
      <c r="N167" s="650"/>
      <c r="O167" s="650"/>
      <c r="P167" s="650"/>
      <c r="Q167" s="650"/>
      <c r="R167" s="650"/>
      <c r="S167" s="654" t="str">
        <f t="shared" si="8"/>
        <v/>
      </c>
      <c r="T167" s="654" t="str">
        <f t="shared" si="11"/>
        <v/>
      </c>
      <c r="U167" s="649"/>
      <c r="V167" s="415"/>
      <c r="W167" s="415"/>
      <c r="X167" s="415"/>
      <c r="Y167" s="415"/>
      <c r="Z167" s="415"/>
      <c r="AA167" s="415"/>
      <c r="AB167" s="415"/>
      <c r="AC167" s="415"/>
      <c r="AD167" s="415"/>
      <c r="AE167" s="415"/>
      <c r="AF167" s="415"/>
      <c r="AG167" s="415"/>
      <c r="AH167" s="415"/>
      <c r="AI167" s="415"/>
      <c r="AJ167" s="415"/>
      <c r="AK167" s="415"/>
      <c r="AL167" s="415"/>
      <c r="AM167" s="415"/>
      <c r="AN167" s="415"/>
      <c r="AO167" s="415"/>
      <c r="AP167" s="650"/>
      <c r="AQ167" s="654" t="str">
        <f t="shared" si="9"/>
        <v/>
      </c>
      <c r="AR167" s="655" t="str">
        <f t="shared" si="10"/>
        <v/>
      </c>
    </row>
    <row r="168" spans="1:44">
      <c r="A168" s="430"/>
      <c r="B168" s="418" t="str">
        <f>IFERROR(INDEX(B$13:B167,MATCH($A168,$A$13:$A167,0)),"")</f>
        <v/>
      </c>
      <c r="C168" s="419" t="str">
        <f>IFERROR(INDEX(C$13:C167,MATCH($A168,$A$13:$A167,0)),"")</f>
        <v/>
      </c>
      <c r="D168" s="582" t="str">
        <f>IFERROR(INDEX(D$13:D167,MATCH($A168,$A$13:$A167,0)),"")</f>
        <v/>
      </c>
      <c r="E168" s="420" t="str">
        <f>IFERROR(INDEX(E$13:E167,MATCH($A168,$A$13:$A167,0)),"")</f>
        <v/>
      </c>
      <c r="F168" s="414"/>
      <c r="G168" s="649"/>
      <c r="H168" s="415"/>
      <c r="I168" s="415"/>
      <c r="J168" s="415"/>
      <c r="K168" s="415"/>
      <c r="L168" s="415"/>
      <c r="M168" s="415"/>
      <c r="N168" s="650"/>
      <c r="O168" s="650"/>
      <c r="P168" s="650"/>
      <c r="Q168" s="650"/>
      <c r="R168" s="650"/>
      <c r="S168" s="654" t="str">
        <f t="shared" si="8"/>
        <v/>
      </c>
      <c r="T168" s="654" t="str">
        <f t="shared" si="11"/>
        <v/>
      </c>
      <c r="U168" s="649"/>
      <c r="V168" s="415"/>
      <c r="W168" s="415"/>
      <c r="X168" s="415"/>
      <c r="Y168" s="415"/>
      <c r="Z168" s="415"/>
      <c r="AA168" s="415"/>
      <c r="AB168" s="415"/>
      <c r="AC168" s="415"/>
      <c r="AD168" s="415"/>
      <c r="AE168" s="415"/>
      <c r="AF168" s="415"/>
      <c r="AG168" s="415"/>
      <c r="AH168" s="415"/>
      <c r="AI168" s="415"/>
      <c r="AJ168" s="415"/>
      <c r="AK168" s="415"/>
      <c r="AL168" s="415"/>
      <c r="AM168" s="415"/>
      <c r="AN168" s="415"/>
      <c r="AO168" s="415"/>
      <c r="AP168" s="650"/>
      <c r="AQ168" s="654" t="str">
        <f t="shared" si="9"/>
        <v/>
      </c>
      <c r="AR168" s="655" t="str">
        <f t="shared" si="10"/>
        <v/>
      </c>
    </row>
    <row r="169" spans="1:44">
      <c r="A169" s="430"/>
      <c r="B169" s="418" t="str">
        <f>IFERROR(INDEX(B$13:B168,MATCH($A169,$A$13:$A168,0)),"")</f>
        <v/>
      </c>
      <c r="C169" s="419" t="str">
        <f>IFERROR(INDEX(C$13:C168,MATCH($A169,$A$13:$A168,0)),"")</f>
        <v/>
      </c>
      <c r="D169" s="582" t="str">
        <f>IFERROR(INDEX(D$13:D168,MATCH($A169,$A$13:$A168,0)),"")</f>
        <v/>
      </c>
      <c r="E169" s="420" t="str">
        <f>IFERROR(INDEX(E$13:E168,MATCH($A169,$A$13:$A168,0)),"")</f>
        <v/>
      </c>
      <c r="F169" s="414"/>
      <c r="G169" s="649"/>
      <c r="H169" s="415"/>
      <c r="I169" s="415"/>
      <c r="J169" s="415"/>
      <c r="K169" s="415"/>
      <c r="L169" s="415"/>
      <c r="M169" s="415"/>
      <c r="N169" s="650"/>
      <c r="O169" s="650"/>
      <c r="P169" s="650"/>
      <c r="Q169" s="650"/>
      <c r="R169" s="650"/>
      <c r="S169" s="654" t="str">
        <f t="shared" si="8"/>
        <v/>
      </c>
      <c r="T169" s="654" t="str">
        <f t="shared" si="11"/>
        <v/>
      </c>
      <c r="U169" s="649"/>
      <c r="V169" s="415"/>
      <c r="W169" s="415"/>
      <c r="X169" s="415"/>
      <c r="Y169" s="415"/>
      <c r="Z169" s="415"/>
      <c r="AA169" s="415"/>
      <c r="AB169" s="415"/>
      <c r="AC169" s="415"/>
      <c r="AD169" s="415"/>
      <c r="AE169" s="415"/>
      <c r="AF169" s="415"/>
      <c r="AG169" s="415"/>
      <c r="AH169" s="415"/>
      <c r="AI169" s="415"/>
      <c r="AJ169" s="415"/>
      <c r="AK169" s="415"/>
      <c r="AL169" s="415"/>
      <c r="AM169" s="415"/>
      <c r="AN169" s="415"/>
      <c r="AO169" s="415"/>
      <c r="AP169" s="650"/>
      <c r="AQ169" s="654" t="str">
        <f t="shared" si="9"/>
        <v/>
      </c>
      <c r="AR169" s="655" t="str">
        <f t="shared" si="10"/>
        <v/>
      </c>
    </row>
    <row r="170" spans="1:44">
      <c r="A170" s="430"/>
      <c r="B170" s="418" t="str">
        <f>IFERROR(INDEX(B$13:B169,MATCH($A170,$A$13:$A169,0)),"")</f>
        <v/>
      </c>
      <c r="C170" s="419" t="str">
        <f>IFERROR(INDEX(C$13:C169,MATCH($A170,$A$13:$A169,0)),"")</f>
        <v/>
      </c>
      <c r="D170" s="582" t="str">
        <f>IFERROR(INDEX(D$13:D169,MATCH($A170,$A$13:$A169,0)),"")</f>
        <v/>
      </c>
      <c r="E170" s="420" t="str">
        <f>IFERROR(INDEX(E$13:E169,MATCH($A170,$A$13:$A169,0)),"")</f>
        <v/>
      </c>
      <c r="F170" s="414"/>
      <c r="G170" s="649"/>
      <c r="H170" s="415"/>
      <c r="I170" s="415"/>
      <c r="J170" s="415"/>
      <c r="K170" s="415"/>
      <c r="L170" s="415"/>
      <c r="M170" s="415"/>
      <c r="N170" s="650"/>
      <c r="O170" s="650"/>
      <c r="P170" s="650"/>
      <c r="Q170" s="650"/>
      <c r="R170" s="650"/>
      <c r="S170" s="654" t="str">
        <f t="shared" si="8"/>
        <v/>
      </c>
      <c r="T170" s="654" t="str">
        <f t="shared" si="11"/>
        <v/>
      </c>
      <c r="U170" s="649"/>
      <c r="V170" s="415"/>
      <c r="W170" s="415"/>
      <c r="X170" s="415"/>
      <c r="Y170" s="415"/>
      <c r="Z170" s="415"/>
      <c r="AA170" s="415"/>
      <c r="AB170" s="415"/>
      <c r="AC170" s="415"/>
      <c r="AD170" s="415"/>
      <c r="AE170" s="415"/>
      <c r="AF170" s="415"/>
      <c r="AG170" s="415"/>
      <c r="AH170" s="415"/>
      <c r="AI170" s="415"/>
      <c r="AJ170" s="415"/>
      <c r="AK170" s="415"/>
      <c r="AL170" s="415"/>
      <c r="AM170" s="415"/>
      <c r="AN170" s="415"/>
      <c r="AO170" s="415"/>
      <c r="AP170" s="650"/>
      <c r="AQ170" s="654" t="str">
        <f t="shared" si="9"/>
        <v/>
      </c>
      <c r="AR170" s="655" t="str">
        <f t="shared" si="10"/>
        <v/>
      </c>
    </row>
    <row r="171" spans="1:44">
      <c r="A171" s="430"/>
      <c r="B171" s="418" t="str">
        <f>IFERROR(INDEX(B$13:B170,MATCH($A171,$A$13:$A170,0)),"")</f>
        <v/>
      </c>
      <c r="C171" s="419" t="str">
        <f>IFERROR(INDEX(C$13:C170,MATCH($A171,$A$13:$A170,0)),"")</f>
        <v/>
      </c>
      <c r="D171" s="582" t="str">
        <f>IFERROR(INDEX(D$13:D170,MATCH($A171,$A$13:$A170,0)),"")</f>
        <v/>
      </c>
      <c r="E171" s="420" t="str">
        <f>IFERROR(INDEX(E$13:E170,MATCH($A171,$A$13:$A170,0)),"")</f>
        <v/>
      </c>
      <c r="F171" s="414"/>
      <c r="G171" s="649"/>
      <c r="H171" s="415"/>
      <c r="I171" s="415"/>
      <c r="J171" s="415"/>
      <c r="K171" s="415"/>
      <c r="L171" s="415"/>
      <c r="M171" s="415"/>
      <c r="N171" s="650"/>
      <c r="O171" s="650"/>
      <c r="P171" s="650"/>
      <c r="Q171" s="650"/>
      <c r="R171" s="650"/>
      <c r="S171" s="654" t="str">
        <f t="shared" si="8"/>
        <v/>
      </c>
      <c r="T171" s="654" t="str">
        <f t="shared" si="11"/>
        <v/>
      </c>
      <c r="U171" s="649"/>
      <c r="V171" s="415"/>
      <c r="W171" s="415"/>
      <c r="X171" s="415"/>
      <c r="Y171" s="415"/>
      <c r="Z171" s="415"/>
      <c r="AA171" s="415"/>
      <c r="AB171" s="415"/>
      <c r="AC171" s="415"/>
      <c r="AD171" s="415"/>
      <c r="AE171" s="415"/>
      <c r="AF171" s="415"/>
      <c r="AG171" s="415"/>
      <c r="AH171" s="415"/>
      <c r="AI171" s="415"/>
      <c r="AJ171" s="415"/>
      <c r="AK171" s="415"/>
      <c r="AL171" s="415"/>
      <c r="AM171" s="415"/>
      <c r="AN171" s="415"/>
      <c r="AO171" s="415"/>
      <c r="AP171" s="650"/>
      <c r="AQ171" s="654" t="str">
        <f t="shared" si="9"/>
        <v/>
      </c>
      <c r="AR171" s="655" t="str">
        <f t="shared" si="10"/>
        <v/>
      </c>
    </row>
    <row r="172" spans="1:44">
      <c r="A172" s="430"/>
      <c r="B172" s="418" t="str">
        <f>IFERROR(INDEX(B$13:B171,MATCH($A172,$A$13:$A171,0)),"")</f>
        <v/>
      </c>
      <c r="C172" s="419" t="str">
        <f>IFERROR(INDEX(C$13:C171,MATCH($A172,$A$13:$A171,0)),"")</f>
        <v/>
      </c>
      <c r="D172" s="582" t="str">
        <f>IFERROR(INDEX(D$13:D171,MATCH($A172,$A$13:$A171,0)),"")</f>
        <v/>
      </c>
      <c r="E172" s="420" t="str">
        <f>IFERROR(INDEX(E$13:E171,MATCH($A172,$A$13:$A171,0)),"")</f>
        <v/>
      </c>
      <c r="F172" s="414"/>
      <c r="G172" s="649"/>
      <c r="H172" s="415"/>
      <c r="I172" s="415"/>
      <c r="J172" s="415"/>
      <c r="K172" s="415"/>
      <c r="L172" s="415"/>
      <c r="M172" s="415"/>
      <c r="N172" s="650"/>
      <c r="O172" s="650"/>
      <c r="P172" s="650"/>
      <c r="Q172" s="650"/>
      <c r="R172" s="650"/>
      <c r="S172" s="654" t="str">
        <f t="shared" si="8"/>
        <v/>
      </c>
      <c r="T172" s="654" t="str">
        <f t="shared" si="11"/>
        <v/>
      </c>
      <c r="U172" s="649"/>
      <c r="V172" s="415"/>
      <c r="W172" s="415"/>
      <c r="X172" s="415"/>
      <c r="Y172" s="415"/>
      <c r="Z172" s="415"/>
      <c r="AA172" s="415"/>
      <c r="AB172" s="415"/>
      <c r="AC172" s="415"/>
      <c r="AD172" s="415"/>
      <c r="AE172" s="415"/>
      <c r="AF172" s="415"/>
      <c r="AG172" s="415"/>
      <c r="AH172" s="415"/>
      <c r="AI172" s="415"/>
      <c r="AJ172" s="415"/>
      <c r="AK172" s="415"/>
      <c r="AL172" s="415"/>
      <c r="AM172" s="415"/>
      <c r="AN172" s="415"/>
      <c r="AO172" s="415"/>
      <c r="AP172" s="650"/>
      <c r="AQ172" s="654" t="str">
        <f t="shared" si="9"/>
        <v/>
      </c>
      <c r="AR172" s="655" t="str">
        <f t="shared" si="10"/>
        <v/>
      </c>
    </row>
    <row r="173" spans="1:44">
      <c r="A173" s="430"/>
      <c r="B173" s="418" t="str">
        <f>IFERROR(INDEX(B$13:B172,MATCH($A173,$A$13:$A172,0)),"")</f>
        <v/>
      </c>
      <c r="C173" s="419" t="str">
        <f>IFERROR(INDEX(C$13:C172,MATCH($A173,$A$13:$A172,0)),"")</f>
        <v/>
      </c>
      <c r="D173" s="582" t="str">
        <f>IFERROR(INDEX(D$13:D172,MATCH($A173,$A$13:$A172,0)),"")</f>
        <v/>
      </c>
      <c r="E173" s="420" t="str">
        <f>IFERROR(INDEX(E$13:E172,MATCH($A173,$A$13:$A172,0)),"")</f>
        <v/>
      </c>
      <c r="F173" s="414"/>
      <c r="G173" s="649"/>
      <c r="H173" s="415"/>
      <c r="I173" s="415"/>
      <c r="J173" s="415"/>
      <c r="K173" s="415"/>
      <c r="L173" s="415"/>
      <c r="M173" s="415"/>
      <c r="N173" s="650"/>
      <c r="O173" s="650"/>
      <c r="P173" s="650"/>
      <c r="Q173" s="650"/>
      <c r="R173" s="650"/>
      <c r="S173" s="654" t="str">
        <f t="shared" si="8"/>
        <v/>
      </c>
      <c r="T173" s="654" t="str">
        <f t="shared" si="11"/>
        <v/>
      </c>
      <c r="U173" s="649"/>
      <c r="V173" s="415"/>
      <c r="W173" s="415"/>
      <c r="X173" s="415"/>
      <c r="Y173" s="415"/>
      <c r="Z173" s="415"/>
      <c r="AA173" s="415"/>
      <c r="AB173" s="415"/>
      <c r="AC173" s="415"/>
      <c r="AD173" s="415"/>
      <c r="AE173" s="415"/>
      <c r="AF173" s="415"/>
      <c r="AG173" s="415"/>
      <c r="AH173" s="415"/>
      <c r="AI173" s="415"/>
      <c r="AJ173" s="415"/>
      <c r="AK173" s="415"/>
      <c r="AL173" s="415"/>
      <c r="AM173" s="415"/>
      <c r="AN173" s="415"/>
      <c r="AO173" s="415"/>
      <c r="AP173" s="650"/>
      <c r="AQ173" s="654" t="str">
        <f t="shared" si="9"/>
        <v/>
      </c>
      <c r="AR173" s="655" t="str">
        <f t="shared" si="10"/>
        <v/>
      </c>
    </row>
    <row r="174" spans="1:44">
      <c r="A174" s="430"/>
      <c r="B174" s="418" t="str">
        <f>IFERROR(INDEX(B$13:B173,MATCH($A174,$A$13:$A173,0)),"")</f>
        <v/>
      </c>
      <c r="C174" s="419" t="str">
        <f>IFERROR(INDEX(C$13:C173,MATCH($A174,$A$13:$A173,0)),"")</f>
        <v/>
      </c>
      <c r="D174" s="582" t="str">
        <f>IFERROR(INDEX(D$13:D173,MATCH($A174,$A$13:$A173,0)),"")</f>
        <v/>
      </c>
      <c r="E174" s="420" t="str">
        <f>IFERROR(INDEX(E$13:E173,MATCH($A174,$A$13:$A173,0)),"")</f>
        <v/>
      </c>
      <c r="F174" s="414"/>
      <c r="G174" s="649"/>
      <c r="H174" s="415"/>
      <c r="I174" s="415"/>
      <c r="J174" s="415"/>
      <c r="K174" s="415"/>
      <c r="L174" s="415"/>
      <c r="M174" s="415"/>
      <c r="N174" s="650"/>
      <c r="O174" s="650"/>
      <c r="P174" s="650"/>
      <c r="Q174" s="650"/>
      <c r="R174" s="650"/>
      <c r="S174" s="654" t="str">
        <f t="shared" si="8"/>
        <v/>
      </c>
      <c r="T174" s="654" t="str">
        <f t="shared" si="11"/>
        <v/>
      </c>
      <c r="U174" s="649"/>
      <c r="V174" s="415"/>
      <c r="W174" s="415"/>
      <c r="X174" s="415"/>
      <c r="Y174" s="415"/>
      <c r="Z174" s="415"/>
      <c r="AA174" s="415"/>
      <c r="AB174" s="415"/>
      <c r="AC174" s="415"/>
      <c r="AD174" s="415"/>
      <c r="AE174" s="415"/>
      <c r="AF174" s="415"/>
      <c r="AG174" s="415"/>
      <c r="AH174" s="415"/>
      <c r="AI174" s="415"/>
      <c r="AJ174" s="415"/>
      <c r="AK174" s="415"/>
      <c r="AL174" s="415"/>
      <c r="AM174" s="415"/>
      <c r="AN174" s="415"/>
      <c r="AO174" s="415"/>
      <c r="AP174" s="650"/>
      <c r="AQ174" s="654" t="str">
        <f t="shared" si="9"/>
        <v/>
      </c>
      <c r="AR174" s="655" t="str">
        <f t="shared" si="10"/>
        <v/>
      </c>
    </row>
    <row r="175" spans="1:44">
      <c r="A175" s="430"/>
      <c r="B175" s="418" t="str">
        <f>IFERROR(INDEX(B$13:B174,MATCH($A175,$A$13:$A174,0)),"")</f>
        <v/>
      </c>
      <c r="C175" s="419" t="str">
        <f>IFERROR(INDEX(C$13:C174,MATCH($A175,$A$13:$A174,0)),"")</f>
        <v/>
      </c>
      <c r="D175" s="582" t="str">
        <f>IFERROR(INDEX(D$13:D174,MATCH($A175,$A$13:$A174,0)),"")</f>
        <v/>
      </c>
      <c r="E175" s="420" t="str">
        <f>IFERROR(INDEX(E$13:E174,MATCH($A175,$A$13:$A174,0)),"")</f>
        <v/>
      </c>
      <c r="F175" s="414"/>
      <c r="G175" s="649"/>
      <c r="H175" s="415"/>
      <c r="I175" s="415"/>
      <c r="J175" s="415"/>
      <c r="K175" s="415"/>
      <c r="L175" s="415"/>
      <c r="M175" s="415"/>
      <c r="N175" s="650"/>
      <c r="O175" s="650"/>
      <c r="P175" s="650"/>
      <c r="Q175" s="650"/>
      <c r="R175" s="650"/>
      <c r="S175" s="654" t="str">
        <f t="shared" si="8"/>
        <v/>
      </c>
      <c r="T175" s="654" t="str">
        <f t="shared" si="11"/>
        <v/>
      </c>
      <c r="U175" s="649"/>
      <c r="V175" s="415"/>
      <c r="W175" s="415"/>
      <c r="X175" s="415"/>
      <c r="Y175" s="415"/>
      <c r="Z175" s="415"/>
      <c r="AA175" s="415"/>
      <c r="AB175" s="415"/>
      <c r="AC175" s="415"/>
      <c r="AD175" s="415"/>
      <c r="AE175" s="415"/>
      <c r="AF175" s="415"/>
      <c r="AG175" s="415"/>
      <c r="AH175" s="415"/>
      <c r="AI175" s="415"/>
      <c r="AJ175" s="415"/>
      <c r="AK175" s="415"/>
      <c r="AL175" s="415"/>
      <c r="AM175" s="415"/>
      <c r="AN175" s="415"/>
      <c r="AO175" s="415"/>
      <c r="AP175" s="650"/>
      <c r="AQ175" s="654" t="str">
        <f t="shared" si="9"/>
        <v/>
      </c>
      <c r="AR175" s="655" t="str">
        <f t="shared" si="10"/>
        <v/>
      </c>
    </row>
    <row r="176" spans="1:44">
      <c r="A176" s="430"/>
      <c r="B176" s="418" t="str">
        <f>IFERROR(INDEX(B$13:B175,MATCH($A176,$A$13:$A175,0)),"")</f>
        <v/>
      </c>
      <c r="C176" s="419" t="str">
        <f>IFERROR(INDEX(C$13:C175,MATCH($A176,$A$13:$A175,0)),"")</f>
        <v/>
      </c>
      <c r="D176" s="582" t="str">
        <f>IFERROR(INDEX(D$13:D175,MATCH($A176,$A$13:$A175,0)),"")</f>
        <v/>
      </c>
      <c r="E176" s="420" t="str">
        <f>IFERROR(INDEX(E$13:E175,MATCH($A176,$A$13:$A175,0)),"")</f>
        <v/>
      </c>
      <c r="F176" s="414"/>
      <c r="G176" s="649"/>
      <c r="H176" s="415"/>
      <c r="I176" s="415"/>
      <c r="J176" s="415"/>
      <c r="K176" s="415"/>
      <c r="L176" s="415"/>
      <c r="M176" s="415"/>
      <c r="N176" s="650"/>
      <c r="O176" s="650"/>
      <c r="P176" s="650"/>
      <c r="Q176" s="650"/>
      <c r="R176" s="650"/>
      <c r="S176" s="654" t="str">
        <f t="shared" si="8"/>
        <v/>
      </c>
      <c r="T176" s="654" t="str">
        <f t="shared" si="11"/>
        <v/>
      </c>
      <c r="U176" s="649"/>
      <c r="V176" s="415"/>
      <c r="W176" s="415"/>
      <c r="X176" s="415"/>
      <c r="Y176" s="415"/>
      <c r="Z176" s="415"/>
      <c r="AA176" s="415"/>
      <c r="AB176" s="415"/>
      <c r="AC176" s="415"/>
      <c r="AD176" s="415"/>
      <c r="AE176" s="415"/>
      <c r="AF176" s="415"/>
      <c r="AG176" s="415"/>
      <c r="AH176" s="415"/>
      <c r="AI176" s="415"/>
      <c r="AJ176" s="415"/>
      <c r="AK176" s="415"/>
      <c r="AL176" s="415"/>
      <c r="AM176" s="415"/>
      <c r="AN176" s="415"/>
      <c r="AO176" s="415"/>
      <c r="AP176" s="650"/>
      <c r="AQ176" s="654" t="str">
        <f t="shared" si="9"/>
        <v/>
      </c>
      <c r="AR176" s="655" t="str">
        <f t="shared" si="10"/>
        <v/>
      </c>
    </row>
    <row r="177" spans="1:44">
      <c r="A177" s="430"/>
      <c r="B177" s="418" t="str">
        <f>IFERROR(INDEX(B$13:B176,MATCH($A177,$A$13:$A176,0)),"")</f>
        <v/>
      </c>
      <c r="C177" s="419" t="str">
        <f>IFERROR(INDEX(C$13:C176,MATCH($A177,$A$13:$A176,0)),"")</f>
        <v/>
      </c>
      <c r="D177" s="582" t="str">
        <f>IFERROR(INDEX(D$13:D176,MATCH($A177,$A$13:$A176,0)),"")</f>
        <v/>
      </c>
      <c r="E177" s="420" t="str">
        <f>IFERROR(INDEX(E$13:E176,MATCH($A177,$A$13:$A176,0)),"")</f>
        <v/>
      </c>
      <c r="F177" s="414"/>
      <c r="G177" s="649"/>
      <c r="H177" s="415"/>
      <c r="I177" s="415"/>
      <c r="J177" s="415"/>
      <c r="K177" s="415"/>
      <c r="L177" s="415"/>
      <c r="M177" s="415"/>
      <c r="N177" s="650"/>
      <c r="O177" s="650"/>
      <c r="P177" s="650"/>
      <c r="Q177" s="650"/>
      <c r="R177" s="650"/>
      <c r="S177" s="654" t="str">
        <f t="shared" si="8"/>
        <v/>
      </c>
      <c r="T177" s="654" t="str">
        <f t="shared" si="11"/>
        <v/>
      </c>
      <c r="U177" s="649"/>
      <c r="V177" s="415"/>
      <c r="W177" s="415"/>
      <c r="X177" s="415"/>
      <c r="Y177" s="415"/>
      <c r="Z177" s="415"/>
      <c r="AA177" s="415"/>
      <c r="AB177" s="415"/>
      <c r="AC177" s="415"/>
      <c r="AD177" s="415"/>
      <c r="AE177" s="415"/>
      <c r="AF177" s="415"/>
      <c r="AG177" s="415"/>
      <c r="AH177" s="415"/>
      <c r="AI177" s="415"/>
      <c r="AJ177" s="415"/>
      <c r="AK177" s="415"/>
      <c r="AL177" s="415"/>
      <c r="AM177" s="415"/>
      <c r="AN177" s="415"/>
      <c r="AO177" s="415"/>
      <c r="AP177" s="650"/>
      <c r="AQ177" s="654" t="str">
        <f t="shared" si="9"/>
        <v/>
      </c>
      <c r="AR177" s="655" t="str">
        <f t="shared" si="10"/>
        <v/>
      </c>
    </row>
    <row r="178" spans="1:44">
      <c r="A178" s="430"/>
      <c r="B178" s="418" t="str">
        <f>IFERROR(INDEX(B$13:B177,MATCH($A178,$A$13:$A177,0)),"")</f>
        <v/>
      </c>
      <c r="C178" s="419" t="str">
        <f>IFERROR(INDEX(C$13:C177,MATCH($A178,$A$13:$A177,0)),"")</f>
        <v/>
      </c>
      <c r="D178" s="582" t="str">
        <f>IFERROR(INDEX(D$13:D177,MATCH($A178,$A$13:$A177,0)),"")</f>
        <v/>
      </c>
      <c r="E178" s="420" t="str">
        <f>IFERROR(INDEX(E$13:E177,MATCH($A178,$A$13:$A177,0)),"")</f>
        <v/>
      </c>
      <c r="F178" s="414"/>
      <c r="G178" s="649"/>
      <c r="H178" s="415"/>
      <c r="I178" s="415"/>
      <c r="J178" s="415"/>
      <c r="K178" s="415"/>
      <c r="L178" s="415"/>
      <c r="M178" s="415"/>
      <c r="N178" s="650"/>
      <c r="O178" s="650"/>
      <c r="P178" s="650"/>
      <c r="Q178" s="650"/>
      <c r="R178" s="650"/>
      <c r="S178" s="654" t="str">
        <f t="shared" si="8"/>
        <v/>
      </c>
      <c r="T178" s="654" t="str">
        <f t="shared" si="11"/>
        <v/>
      </c>
      <c r="U178" s="649"/>
      <c r="V178" s="415"/>
      <c r="W178" s="415"/>
      <c r="X178" s="415"/>
      <c r="Y178" s="415"/>
      <c r="Z178" s="415"/>
      <c r="AA178" s="415"/>
      <c r="AB178" s="415"/>
      <c r="AC178" s="415"/>
      <c r="AD178" s="415"/>
      <c r="AE178" s="415"/>
      <c r="AF178" s="415"/>
      <c r="AG178" s="415"/>
      <c r="AH178" s="415"/>
      <c r="AI178" s="415"/>
      <c r="AJ178" s="415"/>
      <c r="AK178" s="415"/>
      <c r="AL178" s="415"/>
      <c r="AM178" s="415"/>
      <c r="AN178" s="415"/>
      <c r="AO178" s="415"/>
      <c r="AP178" s="650"/>
      <c r="AQ178" s="654" t="str">
        <f t="shared" si="9"/>
        <v/>
      </c>
      <c r="AR178" s="655" t="str">
        <f t="shared" si="10"/>
        <v/>
      </c>
    </row>
    <row r="179" spans="1:44">
      <c r="A179" s="430"/>
      <c r="B179" s="418" t="str">
        <f>IFERROR(INDEX(B$13:B178,MATCH($A179,$A$13:$A178,0)),"")</f>
        <v/>
      </c>
      <c r="C179" s="419" t="str">
        <f>IFERROR(INDEX(C$13:C178,MATCH($A179,$A$13:$A178,0)),"")</f>
        <v/>
      </c>
      <c r="D179" s="582" t="str">
        <f>IFERROR(INDEX(D$13:D178,MATCH($A179,$A$13:$A178,0)),"")</f>
        <v/>
      </c>
      <c r="E179" s="420" t="str">
        <f>IFERROR(INDEX(E$13:E178,MATCH($A179,$A$13:$A178,0)),"")</f>
        <v/>
      </c>
      <c r="F179" s="414"/>
      <c r="G179" s="649"/>
      <c r="H179" s="415"/>
      <c r="I179" s="415"/>
      <c r="J179" s="415"/>
      <c r="K179" s="415"/>
      <c r="L179" s="415"/>
      <c r="M179" s="415"/>
      <c r="N179" s="650"/>
      <c r="O179" s="650"/>
      <c r="P179" s="650"/>
      <c r="Q179" s="650"/>
      <c r="R179" s="650"/>
      <c r="S179" s="654" t="str">
        <f t="shared" si="8"/>
        <v/>
      </c>
      <c r="T179" s="654" t="str">
        <f t="shared" si="11"/>
        <v/>
      </c>
      <c r="U179" s="649"/>
      <c r="V179" s="415"/>
      <c r="W179" s="415"/>
      <c r="X179" s="415"/>
      <c r="Y179" s="415"/>
      <c r="Z179" s="415"/>
      <c r="AA179" s="415"/>
      <c r="AB179" s="415"/>
      <c r="AC179" s="415"/>
      <c r="AD179" s="415"/>
      <c r="AE179" s="415"/>
      <c r="AF179" s="415"/>
      <c r="AG179" s="415"/>
      <c r="AH179" s="415"/>
      <c r="AI179" s="415"/>
      <c r="AJ179" s="415"/>
      <c r="AK179" s="415"/>
      <c r="AL179" s="415"/>
      <c r="AM179" s="415"/>
      <c r="AN179" s="415"/>
      <c r="AO179" s="415"/>
      <c r="AP179" s="650"/>
      <c r="AQ179" s="654" t="str">
        <f t="shared" si="9"/>
        <v/>
      </c>
      <c r="AR179" s="655" t="str">
        <f t="shared" si="10"/>
        <v/>
      </c>
    </row>
    <row r="180" spans="1:44">
      <c r="A180" s="430"/>
      <c r="B180" s="418" t="str">
        <f>IFERROR(INDEX(B$13:B179,MATCH($A180,$A$13:$A179,0)),"")</f>
        <v/>
      </c>
      <c r="C180" s="419" t="str">
        <f>IFERROR(INDEX(C$13:C179,MATCH($A180,$A$13:$A179,0)),"")</f>
        <v/>
      </c>
      <c r="D180" s="582" t="str">
        <f>IFERROR(INDEX(D$13:D179,MATCH($A180,$A$13:$A179,0)),"")</f>
        <v/>
      </c>
      <c r="E180" s="420" t="str">
        <f>IFERROR(INDEX(E$13:E179,MATCH($A180,$A$13:$A179,0)),"")</f>
        <v/>
      </c>
      <c r="F180" s="414"/>
      <c r="G180" s="649"/>
      <c r="H180" s="415"/>
      <c r="I180" s="415"/>
      <c r="J180" s="415"/>
      <c r="K180" s="415"/>
      <c r="L180" s="415"/>
      <c r="M180" s="415"/>
      <c r="N180" s="650"/>
      <c r="O180" s="650"/>
      <c r="P180" s="650"/>
      <c r="Q180" s="650"/>
      <c r="R180" s="650"/>
      <c r="S180" s="654" t="str">
        <f t="shared" si="8"/>
        <v/>
      </c>
      <c r="T180" s="654" t="str">
        <f t="shared" si="11"/>
        <v/>
      </c>
      <c r="U180" s="649"/>
      <c r="V180" s="415"/>
      <c r="W180" s="415"/>
      <c r="X180" s="415"/>
      <c r="Y180" s="415"/>
      <c r="Z180" s="415"/>
      <c r="AA180" s="415"/>
      <c r="AB180" s="415"/>
      <c r="AC180" s="415"/>
      <c r="AD180" s="415"/>
      <c r="AE180" s="415"/>
      <c r="AF180" s="415"/>
      <c r="AG180" s="415"/>
      <c r="AH180" s="415"/>
      <c r="AI180" s="415"/>
      <c r="AJ180" s="415"/>
      <c r="AK180" s="415"/>
      <c r="AL180" s="415"/>
      <c r="AM180" s="415"/>
      <c r="AN180" s="415"/>
      <c r="AO180" s="415"/>
      <c r="AP180" s="650"/>
      <c r="AQ180" s="654" t="str">
        <f t="shared" si="9"/>
        <v/>
      </c>
      <c r="AR180" s="655" t="str">
        <f t="shared" si="10"/>
        <v/>
      </c>
    </row>
    <row r="181" spans="1:44">
      <c r="A181" s="430"/>
      <c r="B181" s="418" t="str">
        <f>IFERROR(INDEX(B$13:B180,MATCH($A181,$A$13:$A180,0)),"")</f>
        <v/>
      </c>
      <c r="C181" s="419" t="str">
        <f>IFERROR(INDEX(C$13:C180,MATCH($A181,$A$13:$A180,0)),"")</f>
        <v/>
      </c>
      <c r="D181" s="582" t="str">
        <f>IFERROR(INDEX(D$13:D180,MATCH($A181,$A$13:$A180,0)),"")</f>
        <v/>
      </c>
      <c r="E181" s="420" t="str">
        <f>IFERROR(INDEX(E$13:E180,MATCH($A181,$A$13:$A180,0)),"")</f>
        <v/>
      </c>
      <c r="F181" s="414"/>
      <c r="G181" s="649"/>
      <c r="H181" s="415"/>
      <c r="I181" s="415"/>
      <c r="J181" s="415"/>
      <c r="K181" s="415"/>
      <c r="L181" s="415"/>
      <c r="M181" s="415"/>
      <c r="N181" s="650"/>
      <c r="O181" s="650"/>
      <c r="P181" s="650"/>
      <c r="Q181" s="650"/>
      <c r="R181" s="650"/>
      <c r="S181" s="654" t="str">
        <f t="shared" si="8"/>
        <v/>
      </c>
      <c r="T181" s="654" t="str">
        <f t="shared" si="11"/>
        <v/>
      </c>
      <c r="U181" s="649"/>
      <c r="V181" s="415"/>
      <c r="W181" s="415"/>
      <c r="X181" s="415"/>
      <c r="Y181" s="415"/>
      <c r="Z181" s="415"/>
      <c r="AA181" s="415"/>
      <c r="AB181" s="415"/>
      <c r="AC181" s="415"/>
      <c r="AD181" s="415"/>
      <c r="AE181" s="415"/>
      <c r="AF181" s="415"/>
      <c r="AG181" s="415"/>
      <c r="AH181" s="415"/>
      <c r="AI181" s="415"/>
      <c r="AJ181" s="415"/>
      <c r="AK181" s="415"/>
      <c r="AL181" s="415"/>
      <c r="AM181" s="415"/>
      <c r="AN181" s="415"/>
      <c r="AO181" s="415"/>
      <c r="AP181" s="650"/>
      <c r="AQ181" s="654" t="str">
        <f t="shared" si="9"/>
        <v/>
      </c>
      <c r="AR181" s="655" t="str">
        <f t="shared" si="10"/>
        <v/>
      </c>
    </row>
    <row r="182" spans="1:44">
      <c r="A182" s="430"/>
      <c r="B182" s="418" t="str">
        <f>IFERROR(INDEX(B$13:B181,MATCH($A182,$A$13:$A181,0)),"")</f>
        <v/>
      </c>
      <c r="C182" s="419" t="str">
        <f>IFERROR(INDEX(C$13:C181,MATCH($A182,$A$13:$A181,0)),"")</f>
        <v/>
      </c>
      <c r="D182" s="582" t="str">
        <f>IFERROR(INDEX(D$13:D181,MATCH($A182,$A$13:$A181,0)),"")</f>
        <v/>
      </c>
      <c r="E182" s="420" t="str">
        <f>IFERROR(INDEX(E$13:E181,MATCH($A182,$A$13:$A181,0)),"")</f>
        <v/>
      </c>
      <c r="F182" s="414"/>
      <c r="G182" s="649"/>
      <c r="H182" s="415"/>
      <c r="I182" s="415"/>
      <c r="J182" s="415"/>
      <c r="K182" s="415"/>
      <c r="L182" s="415"/>
      <c r="M182" s="415"/>
      <c r="N182" s="650"/>
      <c r="O182" s="650"/>
      <c r="P182" s="650"/>
      <c r="Q182" s="650"/>
      <c r="R182" s="650"/>
      <c r="S182" s="654" t="str">
        <f t="shared" si="8"/>
        <v/>
      </c>
      <c r="T182" s="654" t="str">
        <f t="shared" si="11"/>
        <v/>
      </c>
      <c r="U182" s="649"/>
      <c r="V182" s="415"/>
      <c r="W182" s="415"/>
      <c r="X182" s="415"/>
      <c r="Y182" s="415"/>
      <c r="Z182" s="415"/>
      <c r="AA182" s="415"/>
      <c r="AB182" s="415"/>
      <c r="AC182" s="415"/>
      <c r="AD182" s="415"/>
      <c r="AE182" s="415"/>
      <c r="AF182" s="415"/>
      <c r="AG182" s="415"/>
      <c r="AH182" s="415"/>
      <c r="AI182" s="415"/>
      <c r="AJ182" s="415"/>
      <c r="AK182" s="415"/>
      <c r="AL182" s="415"/>
      <c r="AM182" s="415"/>
      <c r="AN182" s="415"/>
      <c r="AO182" s="415"/>
      <c r="AP182" s="650"/>
      <c r="AQ182" s="654" t="str">
        <f t="shared" si="9"/>
        <v/>
      </c>
      <c r="AR182" s="655" t="str">
        <f t="shared" si="10"/>
        <v/>
      </c>
    </row>
    <row r="183" spans="1:44">
      <c r="A183" s="430"/>
      <c r="B183" s="418" t="str">
        <f>IFERROR(INDEX(B$13:B182,MATCH($A183,$A$13:$A182,0)),"")</f>
        <v/>
      </c>
      <c r="C183" s="419" t="str">
        <f>IFERROR(INDEX(C$13:C182,MATCH($A183,$A$13:$A182,0)),"")</f>
        <v/>
      </c>
      <c r="D183" s="582" t="str">
        <f>IFERROR(INDEX(D$13:D182,MATCH($A183,$A$13:$A182,0)),"")</f>
        <v/>
      </c>
      <c r="E183" s="420" t="str">
        <f>IFERROR(INDEX(E$13:E182,MATCH($A183,$A$13:$A182,0)),"")</f>
        <v/>
      </c>
      <c r="F183" s="414"/>
      <c r="G183" s="649"/>
      <c r="H183" s="415"/>
      <c r="I183" s="415"/>
      <c r="J183" s="415"/>
      <c r="K183" s="415"/>
      <c r="L183" s="415"/>
      <c r="M183" s="415"/>
      <c r="N183" s="650"/>
      <c r="O183" s="650"/>
      <c r="P183" s="650"/>
      <c r="Q183" s="650"/>
      <c r="R183" s="650"/>
      <c r="S183" s="654" t="str">
        <f t="shared" si="8"/>
        <v/>
      </c>
      <c r="T183" s="654" t="str">
        <f t="shared" si="11"/>
        <v/>
      </c>
      <c r="U183" s="649"/>
      <c r="V183" s="415"/>
      <c r="W183" s="415"/>
      <c r="X183" s="415"/>
      <c r="Y183" s="415"/>
      <c r="Z183" s="415"/>
      <c r="AA183" s="415"/>
      <c r="AB183" s="415"/>
      <c r="AC183" s="415"/>
      <c r="AD183" s="415"/>
      <c r="AE183" s="415"/>
      <c r="AF183" s="415"/>
      <c r="AG183" s="415"/>
      <c r="AH183" s="415"/>
      <c r="AI183" s="415"/>
      <c r="AJ183" s="415"/>
      <c r="AK183" s="415"/>
      <c r="AL183" s="415"/>
      <c r="AM183" s="415"/>
      <c r="AN183" s="415"/>
      <c r="AO183" s="415"/>
      <c r="AP183" s="650"/>
      <c r="AQ183" s="654" t="str">
        <f t="shared" si="9"/>
        <v/>
      </c>
      <c r="AR183" s="655" t="str">
        <f t="shared" si="10"/>
        <v/>
      </c>
    </row>
    <row r="184" spans="1:44">
      <c r="A184" s="430"/>
      <c r="B184" s="418" t="str">
        <f>IFERROR(INDEX(B$13:B183,MATCH($A184,$A$13:$A183,0)),"")</f>
        <v/>
      </c>
      <c r="C184" s="419" t="str">
        <f>IFERROR(INDEX(C$13:C183,MATCH($A184,$A$13:$A183,0)),"")</f>
        <v/>
      </c>
      <c r="D184" s="582" t="str">
        <f>IFERROR(INDEX(D$13:D183,MATCH($A184,$A$13:$A183,0)),"")</f>
        <v/>
      </c>
      <c r="E184" s="420" t="str">
        <f>IFERROR(INDEX(E$13:E183,MATCH($A184,$A$13:$A183,0)),"")</f>
        <v/>
      </c>
      <c r="F184" s="414"/>
      <c r="G184" s="649"/>
      <c r="H184" s="415"/>
      <c r="I184" s="415"/>
      <c r="J184" s="415"/>
      <c r="K184" s="415"/>
      <c r="L184" s="415"/>
      <c r="M184" s="415"/>
      <c r="N184" s="650"/>
      <c r="O184" s="650"/>
      <c r="P184" s="650"/>
      <c r="Q184" s="650"/>
      <c r="R184" s="650"/>
      <c r="S184" s="654" t="str">
        <f t="shared" si="8"/>
        <v/>
      </c>
      <c r="T184" s="654" t="str">
        <f t="shared" si="11"/>
        <v/>
      </c>
      <c r="U184" s="649"/>
      <c r="V184" s="415"/>
      <c r="W184" s="415"/>
      <c r="X184" s="415"/>
      <c r="Y184" s="415"/>
      <c r="Z184" s="415"/>
      <c r="AA184" s="415"/>
      <c r="AB184" s="415"/>
      <c r="AC184" s="415"/>
      <c r="AD184" s="415"/>
      <c r="AE184" s="415"/>
      <c r="AF184" s="415"/>
      <c r="AG184" s="415"/>
      <c r="AH184" s="415"/>
      <c r="AI184" s="415"/>
      <c r="AJ184" s="415"/>
      <c r="AK184" s="415"/>
      <c r="AL184" s="415"/>
      <c r="AM184" s="415"/>
      <c r="AN184" s="415"/>
      <c r="AO184" s="415"/>
      <c r="AP184" s="650"/>
      <c r="AQ184" s="654" t="str">
        <f t="shared" si="9"/>
        <v/>
      </c>
      <c r="AR184" s="655" t="str">
        <f t="shared" si="10"/>
        <v/>
      </c>
    </row>
    <row r="185" spans="1:44">
      <c r="A185" s="430"/>
      <c r="B185" s="418" t="str">
        <f>IFERROR(INDEX(B$13:B184,MATCH($A185,$A$13:$A184,0)),"")</f>
        <v/>
      </c>
      <c r="C185" s="419" t="str">
        <f>IFERROR(INDEX(C$13:C184,MATCH($A185,$A$13:$A184,0)),"")</f>
        <v/>
      </c>
      <c r="D185" s="582" t="str">
        <f>IFERROR(INDEX(D$13:D184,MATCH($A185,$A$13:$A184,0)),"")</f>
        <v/>
      </c>
      <c r="E185" s="420" t="str">
        <f>IFERROR(INDEX(E$13:E184,MATCH($A185,$A$13:$A184,0)),"")</f>
        <v/>
      </c>
      <c r="F185" s="414"/>
      <c r="G185" s="649"/>
      <c r="H185" s="415"/>
      <c r="I185" s="415"/>
      <c r="J185" s="415"/>
      <c r="K185" s="415"/>
      <c r="L185" s="415"/>
      <c r="M185" s="415"/>
      <c r="N185" s="650"/>
      <c r="O185" s="650"/>
      <c r="P185" s="650"/>
      <c r="Q185" s="650"/>
      <c r="R185" s="650"/>
      <c r="S185" s="654" t="str">
        <f t="shared" si="8"/>
        <v/>
      </c>
      <c r="T185" s="654" t="str">
        <f t="shared" si="11"/>
        <v/>
      </c>
      <c r="U185" s="649"/>
      <c r="V185" s="415"/>
      <c r="W185" s="415"/>
      <c r="X185" s="415"/>
      <c r="Y185" s="415"/>
      <c r="Z185" s="415"/>
      <c r="AA185" s="415"/>
      <c r="AB185" s="415"/>
      <c r="AC185" s="415"/>
      <c r="AD185" s="415"/>
      <c r="AE185" s="415"/>
      <c r="AF185" s="415"/>
      <c r="AG185" s="415"/>
      <c r="AH185" s="415"/>
      <c r="AI185" s="415"/>
      <c r="AJ185" s="415"/>
      <c r="AK185" s="415"/>
      <c r="AL185" s="415"/>
      <c r="AM185" s="415"/>
      <c r="AN185" s="415"/>
      <c r="AO185" s="415"/>
      <c r="AP185" s="650"/>
      <c r="AQ185" s="654" t="str">
        <f t="shared" si="9"/>
        <v/>
      </c>
      <c r="AR185" s="655" t="str">
        <f t="shared" si="10"/>
        <v/>
      </c>
    </row>
    <row r="186" spans="1:44">
      <c r="A186" s="430"/>
      <c r="B186" s="418" t="str">
        <f>IFERROR(INDEX(B$13:B185,MATCH($A186,$A$13:$A185,0)),"")</f>
        <v/>
      </c>
      <c r="C186" s="419" t="str">
        <f>IFERROR(INDEX(C$13:C185,MATCH($A186,$A$13:$A185,0)),"")</f>
        <v/>
      </c>
      <c r="D186" s="582" t="str">
        <f>IFERROR(INDEX(D$13:D185,MATCH($A186,$A$13:$A185,0)),"")</f>
        <v/>
      </c>
      <c r="E186" s="420" t="str">
        <f>IFERROR(INDEX(E$13:E185,MATCH($A186,$A$13:$A185,0)),"")</f>
        <v/>
      </c>
      <c r="F186" s="414"/>
      <c r="G186" s="649"/>
      <c r="H186" s="415"/>
      <c r="I186" s="415"/>
      <c r="J186" s="415"/>
      <c r="K186" s="415"/>
      <c r="L186" s="415"/>
      <c r="M186" s="415"/>
      <c r="N186" s="650"/>
      <c r="O186" s="650"/>
      <c r="P186" s="650"/>
      <c r="Q186" s="650"/>
      <c r="R186" s="650"/>
      <c r="S186" s="654" t="str">
        <f t="shared" si="8"/>
        <v/>
      </c>
      <c r="T186" s="654" t="str">
        <f t="shared" si="11"/>
        <v/>
      </c>
      <c r="U186" s="649"/>
      <c r="V186" s="415"/>
      <c r="W186" s="415"/>
      <c r="X186" s="415"/>
      <c r="Y186" s="415"/>
      <c r="Z186" s="415"/>
      <c r="AA186" s="415"/>
      <c r="AB186" s="415"/>
      <c r="AC186" s="415"/>
      <c r="AD186" s="415"/>
      <c r="AE186" s="415"/>
      <c r="AF186" s="415"/>
      <c r="AG186" s="415"/>
      <c r="AH186" s="415"/>
      <c r="AI186" s="415"/>
      <c r="AJ186" s="415"/>
      <c r="AK186" s="415"/>
      <c r="AL186" s="415"/>
      <c r="AM186" s="415"/>
      <c r="AN186" s="415"/>
      <c r="AO186" s="415"/>
      <c r="AP186" s="650"/>
      <c r="AQ186" s="654" t="str">
        <f t="shared" si="9"/>
        <v/>
      </c>
      <c r="AR186" s="655" t="str">
        <f t="shared" si="10"/>
        <v/>
      </c>
    </row>
    <row r="187" spans="1:44">
      <c r="A187" s="430"/>
      <c r="B187" s="418" t="str">
        <f>IFERROR(INDEX(B$13:B186,MATCH($A187,$A$13:$A186,0)),"")</f>
        <v/>
      </c>
      <c r="C187" s="419" t="str">
        <f>IFERROR(INDEX(C$13:C186,MATCH($A187,$A$13:$A186,0)),"")</f>
        <v/>
      </c>
      <c r="D187" s="582" t="str">
        <f>IFERROR(INDEX(D$13:D186,MATCH($A187,$A$13:$A186,0)),"")</f>
        <v/>
      </c>
      <c r="E187" s="420" t="str">
        <f>IFERROR(INDEX(E$13:E186,MATCH($A187,$A$13:$A186,0)),"")</f>
        <v/>
      </c>
      <c r="F187" s="414"/>
      <c r="G187" s="649"/>
      <c r="H187" s="415"/>
      <c r="I187" s="415"/>
      <c r="J187" s="415"/>
      <c r="K187" s="415"/>
      <c r="L187" s="415"/>
      <c r="M187" s="415"/>
      <c r="N187" s="650"/>
      <c r="O187" s="650"/>
      <c r="P187" s="650"/>
      <c r="Q187" s="650"/>
      <c r="R187" s="650"/>
      <c r="S187" s="654" t="str">
        <f t="shared" si="8"/>
        <v/>
      </c>
      <c r="T187" s="654" t="str">
        <f t="shared" si="11"/>
        <v/>
      </c>
      <c r="U187" s="649"/>
      <c r="V187" s="415"/>
      <c r="W187" s="415"/>
      <c r="X187" s="415"/>
      <c r="Y187" s="415"/>
      <c r="Z187" s="415"/>
      <c r="AA187" s="415"/>
      <c r="AB187" s="415"/>
      <c r="AC187" s="415"/>
      <c r="AD187" s="415"/>
      <c r="AE187" s="415"/>
      <c r="AF187" s="415"/>
      <c r="AG187" s="415"/>
      <c r="AH187" s="415"/>
      <c r="AI187" s="415"/>
      <c r="AJ187" s="415"/>
      <c r="AK187" s="415"/>
      <c r="AL187" s="415"/>
      <c r="AM187" s="415"/>
      <c r="AN187" s="415"/>
      <c r="AO187" s="415"/>
      <c r="AP187" s="650"/>
      <c r="AQ187" s="654" t="str">
        <f t="shared" si="9"/>
        <v/>
      </c>
      <c r="AR187" s="655" t="str">
        <f t="shared" si="10"/>
        <v/>
      </c>
    </row>
    <row r="188" spans="1:44">
      <c r="A188" s="430"/>
      <c r="B188" s="418" t="str">
        <f>IFERROR(INDEX(B$13:B187,MATCH($A188,$A$13:$A187,0)),"")</f>
        <v/>
      </c>
      <c r="C188" s="419" t="str">
        <f>IFERROR(INDEX(C$13:C187,MATCH($A188,$A$13:$A187,0)),"")</f>
        <v/>
      </c>
      <c r="D188" s="582" t="str">
        <f>IFERROR(INDEX(D$13:D187,MATCH($A188,$A$13:$A187,0)),"")</f>
        <v/>
      </c>
      <c r="E188" s="420" t="str">
        <f>IFERROR(INDEX(E$13:E187,MATCH($A188,$A$13:$A187,0)),"")</f>
        <v/>
      </c>
      <c r="F188" s="414"/>
      <c r="G188" s="649"/>
      <c r="H188" s="415"/>
      <c r="I188" s="415"/>
      <c r="J188" s="415"/>
      <c r="K188" s="415"/>
      <c r="L188" s="415"/>
      <c r="M188" s="415"/>
      <c r="N188" s="650"/>
      <c r="O188" s="650"/>
      <c r="P188" s="650"/>
      <c r="Q188" s="650"/>
      <c r="R188" s="650"/>
      <c r="S188" s="654" t="str">
        <f t="shared" si="8"/>
        <v/>
      </c>
      <c r="T188" s="654" t="str">
        <f t="shared" si="11"/>
        <v/>
      </c>
      <c r="U188" s="649"/>
      <c r="V188" s="415"/>
      <c r="W188" s="415"/>
      <c r="X188" s="415"/>
      <c r="Y188" s="415"/>
      <c r="Z188" s="415"/>
      <c r="AA188" s="415"/>
      <c r="AB188" s="415"/>
      <c r="AC188" s="415"/>
      <c r="AD188" s="415"/>
      <c r="AE188" s="415"/>
      <c r="AF188" s="415"/>
      <c r="AG188" s="415"/>
      <c r="AH188" s="415"/>
      <c r="AI188" s="415"/>
      <c r="AJ188" s="415"/>
      <c r="AK188" s="415"/>
      <c r="AL188" s="415"/>
      <c r="AM188" s="415"/>
      <c r="AN188" s="415"/>
      <c r="AO188" s="415"/>
      <c r="AP188" s="650"/>
      <c r="AQ188" s="654" t="str">
        <f t="shared" si="9"/>
        <v/>
      </c>
      <c r="AR188" s="655" t="str">
        <f t="shared" si="10"/>
        <v/>
      </c>
    </row>
    <row r="189" spans="1:44">
      <c r="A189" s="430"/>
      <c r="B189" s="418" t="str">
        <f>IFERROR(INDEX(B$13:B188,MATCH($A189,$A$13:$A188,0)),"")</f>
        <v/>
      </c>
      <c r="C189" s="419" t="str">
        <f>IFERROR(INDEX(C$13:C188,MATCH($A189,$A$13:$A188,0)),"")</f>
        <v/>
      </c>
      <c r="D189" s="582" t="str">
        <f>IFERROR(INDEX(D$13:D188,MATCH($A189,$A$13:$A188,0)),"")</f>
        <v/>
      </c>
      <c r="E189" s="420" t="str">
        <f>IFERROR(INDEX(E$13:E188,MATCH($A189,$A$13:$A188,0)),"")</f>
        <v/>
      </c>
      <c r="F189" s="414"/>
      <c r="G189" s="649"/>
      <c r="H189" s="415"/>
      <c r="I189" s="415"/>
      <c r="J189" s="415"/>
      <c r="K189" s="415"/>
      <c r="L189" s="415"/>
      <c r="M189" s="415"/>
      <c r="N189" s="650"/>
      <c r="O189" s="650"/>
      <c r="P189" s="650"/>
      <c r="Q189" s="650"/>
      <c r="R189" s="650"/>
      <c r="S189" s="654" t="str">
        <f t="shared" si="8"/>
        <v/>
      </c>
      <c r="T189" s="654" t="str">
        <f t="shared" si="11"/>
        <v/>
      </c>
      <c r="U189" s="649"/>
      <c r="V189" s="415"/>
      <c r="W189" s="415"/>
      <c r="X189" s="415"/>
      <c r="Y189" s="415"/>
      <c r="Z189" s="415"/>
      <c r="AA189" s="415"/>
      <c r="AB189" s="415"/>
      <c r="AC189" s="415"/>
      <c r="AD189" s="415"/>
      <c r="AE189" s="415"/>
      <c r="AF189" s="415"/>
      <c r="AG189" s="415"/>
      <c r="AH189" s="415"/>
      <c r="AI189" s="415"/>
      <c r="AJ189" s="415"/>
      <c r="AK189" s="415"/>
      <c r="AL189" s="415"/>
      <c r="AM189" s="415"/>
      <c r="AN189" s="415"/>
      <c r="AO189" s="415"/>
      <c r="AP189" s="650"/>
      <c r="AQ189" s="654" t="str">
        <f t="shared" si="9"/>
        <v/>
      </c>
      <c r="AR189" s="655" t="str">
        <f t="shared" si="10"/>
        <v/>
      </c>
    </row>
    <row r="190" spans="1:44">
      <c r="A190" s="430"/>
      <c r="B190" s="418" t="str">
        <f>IFERROR(INDEX(B$13:B189,MATCH($A190,$A$13:$A189,0)),"")</f>
        <v/>
      </c>
      <c r="C190" s="419" t="str">
        <f>IFERROR(INDEX(C$13:C189,MATCH($A190,$A$13:$A189,0)),"")</f>
        <v/>
      </c>
      <c r="D190" s="582" t="str">
        <f>IFERROR(INDEX(D$13:D189,MATCH($A190,$A$13:$A189,0)),"")</f>
        <v/>
      </c>
      <c r="E190" s="420" t="str">
        <f>IFERROR(INDEX(E$13:E189,MATCH($A190,$A$13:$A189,0)),"")</f>
        <v/>
      </c>
      <c r="F190" s="414"/>
      <c r="G190" s="649"/>
      <c r="H190" s="415"/>
      <c r="I190" s="415"/>
      <c r="J190" s="415"/>
      <c r="K190" s="415"/>
      <c r="L190" s="415"/>
      <c r="M190" s="415"/>
      <c r="N190" s="650"/>
      <c r="O190" s="650"/>
      <c r="P190" s="650"/>
      <c r="Q190" s="650"/>
      <c r="R190" s="650"/>
      <c r="S190" s="654" t="str">
        <f t="shared" si="8"/>
        <v/>
      </c>
      <c r="T190" s="654" t="str">
        <f t="shared" si="11"/>
        <v/>
      </c>
      <c r="U190" s="649"/>
      <c r="V190" s="415"/>
      <c r="W190" s="415"/>
      <c r="X190" s="415"/>
      <c r="Y190" s="415"/>
      <c r="Z190" s="415"/>
      <c r="AA190" s="415"/>
      <c r="AB190" s="415"/>
      <c r="AC190" s="415"/>
      <c r="AD190" s="415"/>
      <c r="AE190" s="415"/>
      <c r="AF190" s="415"/>
      <c r="AG190" s="415"/>
      <c r="AH190" s="415"/>
      <c r="AI190" s="415"/>
      <c r="AJ190" s="415"/>
      <c r="AK190" s="415"/>
      <c r="AL190" s="415"/>
      <c r="AM190" s="415"/>
      <c r="AN190" s="415"/>
      <c r="AO190" s="415"/>
      <c r="AP190" s="650"/>
      <c r="AQ190" s="654" t="str">
        <f t="shared" si="9"/>
        <v/>
      </c>
      <c r="AR190" s="655" t="str">
        <f t="shared" si="10"/>
        <v/>
      </c>
    </row>
    <row r="191" spans="1:44">
      <c r="A191" s="430"/>
      <c r="B191" s="418" t="str">
        <f>IFERROR(INDEX(B$13:B190,MATCH($A191,$A$13:$A190,0)),"")</f>
        <v/>
      </c>
      <c r="C191" s="419" t="str">
        <f>IFERROR(INDEX(C$13:C190,MATCH($A191,$A$13:$A190,0)),"")</f>
        <v/>
      </c>
      <c r="D191" s="582" t="str">
        <f>IFERROR(INDEX(D$13:D190,MATCH($A191,$A$13:$A190,0)),"")</f>
        <v/>
      </c>
      <c r="E191" s="420" t="str">
        <f>IFERROR(INDEX(E$13:E190,MATCH($A191,$A$13:$A190,0)),"")</f>
        <v/>
      </c>
      <c r="F191" s="414"/>
      <c r="G191" s="649"/>
      <c r="H191" s="415"/>
      <c r="I191" s="415"/>
      <c r="J191" s="415"/>
      <c r="K191" s="415"/>
      <c r="L191" s="415"/>
      <c r="M191" s="415"/>
      <c r="N191" s="650"/>
      <c r="O191" s="650"/>
      <c r="P191" s="650"/>
      <c r="Q191" s="650"/>
      <c r="R191" s="650"/>
      <c r="S191" s="654" t="str">
        <f t="shared" si="8"/>
        <v/>
      </c>
      <c r="T191" s="654" t="str">
        <f t="shared" si="11"/>
        <v/>
      </c>
      <c r="U191" s="649"/>
      <c r="V191" s="415"/>
      <c r="W191" s="415"/>
      <c r="X191" s="415"/>
      <c r="Y191" s="415"/>
      <c r="Z191" s="415"/>
      <c r="AA191" s="415"/>
      <c r="AB191" s="415"/>
      <c r="AC191" s="415"/>
      <c r="AD191" s="415"/>
      <c r="AE191" s="415"/>
      <c r="AF191" s="415"/>
      <c r="AG191" s="415"/>
      <c r="AH191" s="415"/>
      <c r="AI191" s="415"/>
      <c r="AJ191" s="415"/>
      <c r="AK191" s="415"/>
      <c r="AL191" s="415"/>
      <c r="AM191" s="415"/>
      <c r="AN191" s="415"/>
      <c r="AO191" s="415"/>
      <c r="AP191" s="650"/>
      <c r="AQ191" s="654" t="str">
        <f t="shared" si="9"/>
        <v/>
      </c>
      <c r="AR191" s="655" t="str">
        <f t="shared" si="10"/>
        <v/>
      </c>
    </row>
    <row r="192" spans="1:44">
      <c r="A192" s="430"/>
      <c r="B192" s="418" t="str">
        <f>IFERROR(INDEX(B$13:B191,MATCH($A192,$A$13:$A191,0)),"")</f>
        <v/>
      </c>
      <c r="C192" s="419" t="str">
        <f>IFERROR(INDEX(C$13:C191,MATCH($A192,$A$13:$A191,0)),"")</f>
        <v/>
      </c>
      <c r="D192" s="582" t="str">
        <f>IFERROR(INDEX(D$13:D191,MATCH($A192,$A$13:$A191,0)),"")</f>
        <v/>
      </c>
      <c r="E192" s="420" t="str">
        <f>IFERROR(INDEX(E$13:E191,MATCH($A192,$A$13:$A191,0)),"")</f>
        <v/>
      </c>
      <c r="F192" s="414"/>
      <c r="G192" s="649"/>
      <c r="H192" s="415"/>
      <c r="I192" s="415"/>
      <c r="J192" s="415"/>
      <c r="K192" s="415"/>
      <c r="L192" s="415"/>
      <c r="M192" s="415"/>
      <c r="N192" s="650"/>
      <c r="O192" s="650"/>
      <c r="P192" s="650"/>
      <c r="Q192" s="650"/>
      <c r="R192" s="650"/>
      <c r="S192" s="654" t="str">
        <f t="shared" si="8"/>
        <v/>
      </c>
      <c r="T192" s="654" t="str">
        <f t="shared" si="11"/>
        <v/>
      </c>
      <c r="U192" s="649"/>
      <c r="V192" s="415"/>
      <c r="W192" s="415"/>
      <c r="X192" s="415"/>
      <c r="Y192" s="415"/>
      <c r="Z192" s="415"/>
      <c r="AA192" s="415"/>
      <c r="AB192" s="415"/>
      <c r="AC192" s="415"/>
      <c r="AD192" s="415"/>
      <c r="AE192" s="415"/>
      <c r="AF192" s="415"/>
      <c r="AG192" s="415"/>
      <c r="AH192" s="415"/>
      <c r="AI192" s="415"/>
      <c r="AJ192" s="415"/>
      <c r="AK192" s="415"/>
      <c r="AL192" s="415"/>
      <c r="AM192" s="415"/>
      <c r="AN192" s="415"/>
      <c r="AO192" s="415"/>
      <c r="AP192" s="650"/>
      <c r="AQ192" s="654" t="str">
        <f t="shared" si="9"/>
        <v/>
      </c>
      <c r="AR192" s="655" t="str">
        <f t="shared" si="10"/>
        <v/>
      </c>
    </row>
    <row r="193" spans="1:44">
      <c r="A193" s="430"/>
      <c r="B193" s="418" t="str">
        <f>IFERROR(INDEX(B$13:B192,MATCH($A193,$A$13:$A192,0)),"")</f>
        <v/>
      </c>
      <c r="C193" s="419" t="str">
        <f>IFERROR(INDEX(C$13:C192,MATCH($A193,$A$13:$A192,0)),"")</f>
        <v/>
      </c>
      <c r="D193" s="582" t="str">
        <f>IFERROR(INDEX(D$13:D192,MATCH($A193,$A$13:$A192,0)),"")</f>
        <v/>
      </c>
      <c r="E193" s="420" t="str">
        <f>IFERROR(INDEX(E$13:E192,MATCH($A193,$A$13:$A192,0)),"")</f>
        <v/>
      </c>
      <c r="F193" s="414"/>
      <c r="G193" s="649"/>
      <c r="H193" s="415"/>
      <c r="I193" s="415"/>
      <c r="J193" s="415"/>
      <c r="K193" s="415"/>
      <c r="L193" s="415"/>
      <c r="M193" s="415"/>
      <c r="N193" s="650"/>
      <c r="O193" s="650"/>
      <c r="P193" s="650"/>
      <c r="Q193" s="650"/>
      <c r="R193" s="650"/>
      <c r="S193" s="654" t="str">
        <f t="shared" si="8"/>
        <v/>
      </c>
      <c r="T193" s="654" t="str">
        <f t="shared" si="11"/>
        <v/>
      </c>
      <c r="U193" s="649"/>
      <c r="V193" s="415"/>
      <c r="W193" s="415"/>
      <c r="X193" s="415"/>
      <c r="Y193" s="415"/>
      <c r="Z193" s="415"/>
      <c r="AA193" s="415"/>
      <c r="AB193" s="415"/>
      <c r="AC193" s="415"/>
      <c r="AD193" s="415"/>
      <c r="AE193" s="415"/>
      <c r="AF193" s="415"/>
      <c r="AG193" s="415"/>
      <c r="AH193" s="415"/>
      <c r="AI193" s="415"/>
      <c r="AJ193" s="415"/>
      <c r="AK193" s="415"/>
      <c r="AL193" s="415"/>
      <c r="AM193" s="415"/>
      <c r="AN193" s="415"/>
      <c r="AO193" s="415"/>
      <c r="AP193" s="650"/>
      <c r="AQ193" s="654" t="str">
        <f t="shared" si="9"/>
        <v/>
      </c>
      <c r="AR193" s="655" t="str">
        <f t="shared" si="10"/>
        <v/>
      </c>
    </row>
    <row r="194" spans="1:44">
      <c r="A194" s="430"/>
      <c r="B194" s="418" t="str">
        <f>IFERROR(INDEX(B$13:B193,MATCH($A194,$A$13:$A193,0)),"")</f>
        <v/>
      </c>
      <c r="C194" s="419" t="str">
        <f>IFERROR(INDEX(C$13:C193,MATCH($A194,$A$13:$A193,0)),"")</f>
        <v/>
      </c>
      <c r="D194" s="582" t="str">
        <f>IFERROR(INDEX(D$13:D193,MATCH($A194,$A$13:$A193,0)),"")</f>
        <v/>
      </c>
      <c r="E194" s="420" t="str">
        <f>IFERROR(INDEX(E$13:E193,MATCH($A194,$A$13:$A193,0)),"")</f>
        <v/>
      </c>
      <c r="F194" s="414"/>
      <c r="G194" s="649"/>
      <c r="H194" s="415"/>
      <c r="I194" s="415"/>
      <c r="J194" s="415"/>
      <c r="K194" s="415"/>
      <c r="L194" s="415"/>
      <c r="M194" s="415"/>
      <c r="N194" s="650"/>
      <c r="O194" s="650"/>
      <c r="P194" s="650"/>
      <c r="Q194" s="650"/>
      <c r="R194" s="650"/>
      <c r="S194" s="654" t="str">
        <f t="shared" si="8"/>
        <v/>
      </c>
      <c r="T194" s="654" t="str">
        <f t="shared" si="11"/>
        <v/>
      </c>
      <c r="U194" s="649"/>
      <c r="V194" s="415"/>
      <c r="W194" s="415"/>
      <c r="X194" s="415"/>
      <c r="Y194" s="415"/>
      <c r="Z194" s="415"/>
      <c r="AA194" s="415"/>
      <c r="AB194" s="415"/>
      <c r="AC194" s="415"/>
      <c r="AD194" s="415"/>
      <c r="AE194" s="415"/>
      <c r="AF194" s="415"/>
      <c r="AG194" s="415"/>
      <c r="AH194" s="415"/>
      <c r="AI194" s="415"/>
      <c r="AJ194" s="415"/>
      <c r="AK194" s="415"/>
      <c r="AL194" s="415"/>
      <c r="AM194" s="415"/>
      <c r="AN194" s="415"/>
      <c r="AO194" s="415"/>
      <c r="AP194" s="650"/>
      <c r="AQ194" s="654" t="str">
        <f t="shared" si="9"/>
        <v/>
      </c>
      <c r="AR194" s="655" t="str">
        <f t="shared" si="10"/>
        <v/>
      </c>
    </row>
    <row r="195" spans="1:44">
      <c r="A195" s="430"/>
      <c r="B195" s="418" t="str">
        <f>IFERROR(INDEX(B$13:B194,MATCH($A195,$A$13:$A194,0)),"")</f>
        <v/>
      </c>
      <c r="C195" s="419" t="str">
        <f>IFERROR(INDEX(C$13:C194,MATCH($A195,$A$13:$A194,0)),"")</f>
        <v/>
      </c>
      <c r="D195" s="582" t="str">
        <f>IFERROR(INDEX(D$13:D194,MATCH($A195,$A$13:$A194,0)),"")</f>
        <v/>
      </c>
      <c r="E195" s="420" t="str">
        <f>IFERROR(INDEX(E$13:E194,MATCH($A195,$A$13:$A194,0)),"")</f>
        <v/>
      </c>
      <c r="F195" s="414"/>
      <c r="G195" s="649"/>
      <c r="H195" s="415"/>
      <c r="I195" s="415"/>
      <c r="J195" s="415"/>
      <c r="K195" s="415"/>
      <c r="L195" s="415"/>
      <c r="M195" s="415"/>
      <c r="N195" s="650"/>
      <c r="O195" s="650"/>
      <c r="P195" s="650"/>
      <c r="Q195" s="650"/>
      <c r="R195" s="650"/>
      <c r="S195" s="654" t="str">
        <f t="shared" si="8"/>
        <v/>
      </c>
      <c r="T195" s="654" t="str">
        <f t="shared" si="11"/>
        <v/>
      </c>
      <c r="U195" s="649"/>
      <c r="V195" s="415"/>
      <c r="W195" s="415"/>
      <c r="X195" s="415"/>
      <c r="Y195" s="415"/>
      <c r="Z195" s="415"/>
      <c r="AA195" s="415"/>
      <c r="AB195" s="415"/>
      <c r="AC195" s="415"/>
      <c r="AD195" s="415"/>
      <c r="AE195" s="415"/>
      <c r="AF195" s="415"/>
      <c r="AG195" s="415"/>
      <c r="AH195" s="415"/>
      <c r="AI195" s="415"/>
      <c r="AJ195" s="415"/>
      <c r="AK195" s="415"/>
      <c r="AL195" s="415"/>
      <c r="AM195" s="415"/>
      <c r="AN195" s="415"/>
      <c r="AO195" s="415"/>
      <c r="AP195" s="650"/>
      <c r="AQ195" s="654" t="str">
        <f t="shared" si="9"/>
        <v/>
      </c>
      <c r="AR195" s="655" t="str">
        <f t="shared" si="10"/>
        <v/>
      </c>
    </row>
    <row r="196" spans="1:44">
      <c r="A196" s="430"/>
      <c r="B196" s="418" t="str">
        <f>IFERROR(INDEX(B$13:B195,MATCH($A196,$A$13:$A195,0)),"")</f>
        <v/>
      </c>
      <c r="C196" s="419" t="str">
        <f>IFERROR(INDEX(C$13:C195,MATCH($A196,$A$13:$A195,0)),"")</f>
        <v/>
      </c>
      <c r="D196" s="582" t="str">
        <f>IFERROR(INDEX(D$13:D195,MATCH($A196,$A$13:$A195,0)),"")</f>
        <v/>
      </c>
      <c r="E196" s="420" t="str">
        <f>IFERROR(INDEX(E$13:E195,MATCH($A196,$A$13:$A195,0)),"")</f>
        <v/>
      </c>
      <c r="F196" s="414"/>
      <c r="G196" s="649"/>
      <c r="H196" s="415"/>
      <c r="I196" s="415"/>
      <c r="J196" s="415"/>
      <c r="K196" s="415"/>
      <c r="L196" s="415"/>
      <c r="M196" s="415"/>
      <c r="N196" s="650"/>
      <c r="O196" s="650"/>
      <c r="P196" s="650"/>
      <c r="Q196" s="650"/>
      <c r="R196" s="650"/>
      <c r="S196" s="654" t="str">
        <f t="shared" si="8"/>
        <v/>
      </c>
      <c r="T196" s="654" t="str">
        <f t="shared" si="11"/>
        <v/>
      </c>
      <c r="U196" s="649"/>
      <c r="V196" s="415"/>
      <c r="W196" s="415"/>
      <c r="X196" s="415"/>
      <c r="Y196" s="415"/>
      <c r="Z196" s="415"/>
      <c r="AA196" s="415"/>
      <c r="AB196" s="415"/>
      <c r="AC196" s="415"/>
      <c r="AD196" s="415"/>
      <c r="AE196" s="415"/>
      <c r="AF196" s="415"/>
      <c r="AG196" s="415"/>
      <c r="AH196" s="415"/>
      <c r="AI196" s="415"/>
      <c r="AJ196" s="415"/>
      <c r="AK196" s="415"/>
      <c r="AL196" s="415"/>
      <c r="AM196" s="415"/>
      <c r="AN196" s="415"/>
      <c r="AO196" s="415"/>
      <c r="AP196" s="650"/>
      <c r="AQ196" s="654" t="str">
        <f t="shared" si="9"/>
        <v/>
      </c>
      <c r="AR196" s="655" t="str">
        <f t="shared" si="10"/>
        <v/>
      </c>
    </row>
    <row r="197" spans="1:44">
      <c r="A197" s="430"/>
      <c r="B197" s="418" t="str">
        <f>IFERROR(INDEX(B$13:B196,MATCH($A197,$A$13:$A196,0)),"")</f>
        <v/>
      </c>
      <c r="C197" s="419" t="str">
        <f>IFERROR(INDEX(C$13:C196,MATCH($A197,$A$13:$A196,0)),"")</f>
        <v/>
      </c>
      <c r="D197" s="582" t="str">
        <f>IFERROR(INDEX(D$13:D196,MATCH($A197,$A$13:$A196,0)),"")</f>
        <v/>
      </c>
      <c r="E197" s="420" t="str">
        <f>IFERROR(INDEX(E$13:E196,MATCH($A197,$A$13:$A196,0)),"")</f>
        <v/>
      </c>
      <c r="F197" s="414"/>
      <c r="G197" s="649"/>
      <c r="H197" s="415"/>
      <c r="I197" s="415"/>
      <c r="J197" s="415"/>
      <c r="K197" s="415"/>
      <c r="L197" s="415"/>
      <c r="M197" s="415"/>
      <c r="N197" s="650"/>
      <c r="O197" s="650"/>
      <c r="P197" s="650"/>
      <c r="Q197" s="650"/>
      <c r="R197" s="650"/>
      <c r="S197" s="654" t="str">
        <f t="shared" si="8"/>
        <v/>
      </c>
      <c r="T197" s="654" t="str">
        <f t="shared" si="11"/>
        <v/>
      </c>
      <c r="U197" s="649"/>
      <c r="V197" s="415"/>
      <c r="W197" s="415"/>
      <c r="X197" s="415"/>
      <c r="Y197" s="415"/>
      <c r="Z197" s="415"/>
      <c r="AA197" s="415"/>
      <c r="AB197" s="415"/>
      <c r="AC197" s="415"/>
      <c r="AD197" s="415"/>
      <c r="AE197" s="415"/>
      <c r="AF197" s="415"/>
      <c r="AG197" s="415"/>
      <c r="AH197" s="415"/>
      <c r="AI197" s="415"/>
      <c r="AJ197" s="415"/>
      <c r="AK197" s="415"/>
      <c r="AL197" s="415"/>
      <c r="AM197" s="415"/>
      <c r="AN197" s="415"/>
      <c r="AO197" s="415"/>
      <c r="AP197" s="650"/>
      <c r="AQ197" s="654" t="str">
        <f t="shared" si="9"/>
        <v/>
      </c>
      <c r="AR197" s="655" t="str">
        <f t="shared" si="10"/>
        <v/>
      </c>
    </row>
    <row r="198" spans="1:44">
      <c r="A198" s="430"/>
      <c r="B198" s="418" t="str">
        <f>IFERROR(INDEX(B$13:B197,MATCH($A198,$A$13:$A197,0)),"")</f>
        <v/>
      </c>
      <c r="C198" s="419" t="str">
        <f>IFERROR(INDEX(C$13:C197,MATCH($A198,$A$13:$A197,0)),"")</f>
        <v/>
      </c>
      <c r="D198" s="582" t="str">
        <f>IFERROR(INDEX(D$13:D197,MATCH($A198,$A$13:$A197,0)),"")</f>
        <v/>
      </c>
      <c r="E198" s="420" t="str">
        <f>IFERROR(INDEX(E$13:E197,MATCH($A198,$A$13:$A197,0)),"")</f>
        <v/>
      </c>
      <c r="F198" s="414"/>
      <c r="G198" s="649"/>
      <c r="H198" s="415"/>
      <c r="I198" s="415"/>
      <c r="J198" s="415"/>
      <c r="K198" s="415"/>
      <c r="L198" s="415"/>
      <c r="M198" s="415"/>
      <c r="N198" s="650"/>
      <c r="O198" s="650"/>
      <c r="P198" s="650"/>
      <c r="Q198" s="650"/>
      <c r="R198" s="650"/>
      <c r="S198" s="654" t="str">
        <f t="shared" si="8"/>
        <v/>
      </c>
      <c r="T198" s="654" t="str">
        <f t="shared" si="11"/>
        <v/>
      </c>
      <c r="U198" s="649"/>
      <c r="V198" s="415"/>
      <c r="W198" s="415"/>
      <c r="X198" s="415"/>
      <c r="Y198" s="415"/>
      <c r="Z198" s="415"/>
      <c r="AA198" s="415"/>
      <c r="AB198" s="415"/>
      <c r="AC198" s="415"/>
      <c r="AD198" s="415"/>
      <c r="AE198" s="415"/>
      <c r="AF198" s="415"/>
      <c r="AG198" s="415"/>
      <c r="AH198" s="415"/>
      <c r="AI198" s="415"/>
      <c r="AJ198" s="415"/>
      <c r="AK198" s="415"/>
      <c r="AL198" s="415"/>
      <c r="AM198" s="415"/>
      <c r="AN198" s="415"/>
      <c r="AO198" s="415"/>
      <c r="AP198" s="650"/>
      <c r="AQ198" s="654" t="str">
        <f t="shared" si="9"/>
        <v/>
      </c>
      <c r="AR198" s="655" t="str">
        <f t="shared" si="10"/>
        <v/>
      </c>
    </row>
    <row r="199" spans="1:44">
      <c r="A199" s="430"/>
      <c r="B199" s="418" t="str">
        <f>IFERROR(INDEX(B$13:B198,MATCH($A199,$A$13:$A198,0)),"")</f>
        <v/>
      </c>
      <c r="C199" s="419" t="str">
        <f>IFERROR(INDEX(C$13:C198,MATCH($A199,$A$13:$A198,0)),"")</f>
        <v/>
      </c>
      <c r="D199" s="582" t="str">
        <f>IFERROR(INDEX(D$13:D198,MATCH($A199,$A$13:$A198,0)),"")</f>
        <v/>
      </c>
      <c r="E199" s="420" t="str">
        <f>IFERROR(INDEX(E$13:E198,MATCH($A199,$A$13:$A198,0)),"")</f>
        <v/>
      </c>
      <c r="F199" s="414"/>
      <c r="G199" s="649"/>
      <c r="H199" s="415"/>
      <c r="I199" s="415"/>
      <c r="J199" s="415"/>
      <c r="K199" s="415"/>
      <c r="L199" s="415"/>
      <c r="M199" s="415"/>
      <c r="N199" s="650"/>
      <c r="O199" s="650"/>
      <c r="P199" s="650"/>
      <c r="Q199" s="650"/>
      <c r="R199" s="650"/>
      <c r="S199" s="654" t="str">
        <f t="shared" si="8"/>
        <v/>
      </c>
      <c r="T199" s="654" t="str">
        <f t="shared" si="11"/>
        <v/>
      </c>
      <c r="U199" s="649"/>
      <c r="V199" s="415"/>
      <c r="W199" s="415"/>
      <c r="X199" s="415"/>
      <c r="Y199" s="415"/>
      <c r="Z199" s="415"/>
      <c r="AA199" s="415"/>
      <c r="AB199" s="415"/>
      <c r="AC199" s="415"/>
      <c r="AD199" s="415"/>
      <c r="AE199" s="415"/>
      <c r="AF199" s="415"/>
      <c r="AG199" s="415"/>
      <c r="AH199" s="415"/>
      <c r="AI199" s="415"/>
      <c r="AJ199" s="415"/>
      <c r="AK199" s="415"/>
      <c r="AL199" s="415"/>
      <c r="AM199" s="415"/>
      <c r="AN199" s="415"/>
      <c r="AO199" s="415"/>
      <c r="AP199" s="650"/>
      <c r="AQ199" s="654" t="str">
        <f t="shared" si="9"/>
        <v/>
      </c>
      <c r="AR199" s="655" t="str">
        <f t="shared" si="10"/>
        <v/>
      </c>
    </row>
    <row r="200" spans="1:44">
      <c r="A200" s="430"/>
      <c r="B200" s="418" t="str">
        <f>IFERROR(INDEX(B$13:B199,MATCH($A200,$A$13:$A199,0)),"")</f>
        <v/>
      </c>
      <c r="C200" s="419" t="str">
        <f>IFERROR(INDEX(C$13:C199,MATCH($A200,$A$13:$A199,0)),"")</f>
        <v/>
      </c>
      <c r="D200" s="582" t="str">
        <f>IFERROR(INDEX(D$13:D199,MATCH($A200,$A$13:$A199,0)),"")</f>
        <v/>
      </c>
      <c r="E200" s="420" t="str">
        <f>IFERROR(INDEX(E$13:E199,MATCH($A200,$A$13:$A199,0)),"")</f>
        <v/>
      </c>
      <c r="F200" s="414"/>
      <c r="G200" s="649"/>
      <c r="H200" s="415"/>
      <c r="I200" s="415"/>
      <c r="J200" s="415"/>
      <c r="K200" s="415"/>
      <c r="L200" s="415"/>
      <c r="M200" s="415"/>
      <c r="N200" s="650"/>
      <c r="O200" s="650"/>
      <c r="P200" s="650"/>
      <c r="Q200" s="650"/>
      <c r="R200" s="650"/>
      <c r="S200" s="654" t="str">
        <f t="shared" si="8"/>
        <v/>
      </c>
      <c r="T200" s="654" t="str">
        <f t="shared" si="11"/>
        <v/>
      </c>
      <c r="U200" s="649"/>
      <c r="V200" s="415"/>
      <c r="W200" s="415"/>
      <c r="X200" s="415"/>
      <c r="Y200" s="415"/>
      <c r="Z200" s="415"/>
      <c r="AA200" s="415"/>
      <c r="AB200" s="415"/>
      <c r="AC200" s="415"/>
      <c r="AD200" s="415"/>
      <c r="AE200" s="415"/>
      <c r="AF200" s="415"/>
      <c r="AG200" s="415"/>
      <c r="AH200" s="415"/>
      <c r="AI200" s="415"/>
      <c r="AJ200" s="415"/>
      <c r="AK200" s="415"/>
      <c r="AL200" s="415"/>
      <c r="AM200" s="415"/>
      <c r="AN200" s="415"/>
      <c r="AO200" s="415"/>
      <c r="AP200" s="650"/>
      <c r="AQ200" s="654" t="str">
        <f t="shared" si="9"/>
        <v/>
      </c>
      <c r="AR200" s="655" t="str">
        <f t="shared" si="10"/>
        <v/>
      </c>
    </row>
    <row r="201" spans="1:44">
      <c r="A201" s="430"/>
      <c r="B201" s="418" t="str">
        <f>IFERROR(INDEX(B$13:B200,MATCH($A201,$A$13:$A200,0)),"")</f>
        <v/>
      </c>
      <c r="C201" s="419" t="str">
        <f>IFERROR(INDEX(C$13:C200,MATCH($A201,$A$13:$A200,0)),"")</f>
        <v/>
      </c>
      <c r="D201" s="582" t="str">
        <f>IFERROR(INDEX(D$13:D200,MATCH($A201,$A$13:$A200,0)),"")</f>
        <v/>
      </c>
      <c r="E201" s="420" t="str">
        <f>IFERROR(INDEX(E$13:E200,MATCH($A201,$A$13:$A200,0)),"")</f>
        <v/>
      </c>
      <c r="F201" s="414"/>
      <c r="G201" s="649"/>
      <c r="H201" s="415"/>
      <c r="I201" s="415"/>
      <c r="J201" s="415"/>
      <c r="K201" s="415"/>
      <c r="L201" s="415"/>
      <c r="M201" s="415"/>
      <c r="N201" s="650"/>
      <c r="O201" s="650"/>
      <c r="P201" s="650"/>
      <c r="Q201" s="650"/>
      <c r="R201" s="650"/>
      <c r="S201" s="654" t="str">
        <f t="shared" si="8"/>
        <v/>
      </c>
      <c r="T201" s="654" t="str">
        <f t="shared" si="11"/>
        <v/>
      </c>
      <c r="U201" s="649"/>
      <c r="V201" s="415"/>
      <c r="W201" s="415"/>
      <c r="X201" s="415"/>
      <c r="Y201" s="415"/>
      <c r="Z201" s="415"/>
      <c r="AA201" s="415"/>
      <c r="AB201" s="415"/>
      <c r="AC201" s="415"/>
      <c r="AD201" s="415"/>
      <c r="AE201" s="415"/>
      <c r="AF201" s="415"/>
      <c r="AG201" s="415"/>
      <c r="AH201" s="415"/>
      <c r="AI201" s="415"/>
      <c r="AJ201" s="415"/>
      <c r="AK201" s="415"/>
      <c r="AL201" s="415"/>
      <c r="AM201" s="415"/>
      <c r="AN201" s="415"/>
      <c r="AO201" s="415"/>
      <c r="AP201" s="650"/>
      <c r="AQ201" s="654" t="str">
        <f t="shared" si="9"/>
        <v/>
      </c>
      <c r="AR201" s="655" t="str">
        <f t="shared" si="10"/>
        <v/>
      </c>
    </row>
    <row r="202" spans="1:44">
      <c r="A202" s="430"/>
      <c r="B202" s="418" t="str">
        <f>IFERROR(INDEX(B$13:B201,MATCH($A202,$A$13:$A201,0)),"")</f>
        <v/>
      </c>
      <c r="C202" s="419" t="str">
        <f>IFERROR(INDEX(C$13:C201,MATCH($A202,$A$13:$A201,0)),"")</f>
        <v/>
      </c>
      <c r="D202" s="582" t="str">
        <f>IFERROR(INDEX(D$13:D201,MATCH($A202,$A$13:$A201,0)),"")</f>
        <v/>
      </c>
      <c r="E202" s="420" t="str">
        <f>IFERROR(INDEX(E$13:E201,MATCH($A202,$A$13:$A201,0)),"")</f>
        <v/>
      </c>
      <c r="F202" s="414"/>
      <c r="G202" s="649"/>
      <c r="H202" s="415"/>
      <c r="I202" s="415"/>
      <c r="J202" s="415"/>
      <c r="K202" s="415"/>
      <c r="L202" s="415"/>
      <c r="M202" s="415"/>
      <c r="N202" s="650"/>
      <c r="O202" s="650"/>
      <c r="P202" s="650"/>
      <c r="Q202" s="650"/>
      <c r="R202" s="650"/>
      <c r="S202" s="654" t="str">
        <f t="shared" si="8"/>
        <v/>
      </c>
      <c r="T202" s="654" t="str">
        <f t="shared" si="11"/>
        <v/>
      </c>
      <c r="U202" s="649"/>
      <c r="V202" s="415"/>
      <c r="W202" s="415"/>
      <c r="X202" s="415"/>
      <c r="Y202" s="415"/>
      <c r="Z202" s="415"/>
      <c r="AA202" s="415"/>
      <c r="AB202" s="415"/>
      <c r="AC202" s="415"/>
      <c r="AD202" s="415"/>
      <c r="AE202" s="415"/>
      <c r="AF202" s="415"/>
      <c r="AG202" s="415"/>
      <c r="AH202" s="415"/>
      <c r="AI202" s="415"/>
      <c r="AJ202" s="415"/>
      <c r="AK202" s="415"/>
      <c r="AL202" s="415"/>
      <c r="AM202" s="415"/>
      <c r="AN202" s="415"/>
      <c r="AO202" s="415"/>
      <c r="AP202" s="650"/>
      <c r="AQ202" s="654" t="str">
        <f t="shared" si="9"/>
        <v/>
      </c>
      <c r="AR202" s="655" t="str">
        <f t="shared" si="10"/>
        <v/>
      </c>
    </row>
    <row r="203" spans="1:44">
      <c r="A203" s="430"/>
      <c r="B203" s="418" t="str">
        <f>IFERROR(INDEX(B$13:B202,MATCH($A203,$A$13:$A202,0)),"")</f>
        <v/>
      </c>
      <c r="C203" s="419" t="str">
        <f>IFERROR(INDEX(C$13:C202,MATCH($A203,$A$13:$A202,0)),"")</f>
        <v/>
      </c>
      <c r="D203" s="582" t="str">
        <f>IFERROR(INDEX(D$13:D202,MATCH($A203,$A$13:$A202,0)),"")</f>
        <v/>
      </c>
      <c r="E203" s="420" t="str">
        <f>IFERROR(INDEX(E$13:E202,MATCH($A203,$A$13:$A202,0)),"")</f>
        <v/>
      </c>
      <c r="F203" s="414"/>
      <c r="G203" s="649"/>
      <c r="H203" s="415"/>
      <c r="I203" s="415"/>
      <c r="J203" s="415"/>
      <c r="K203" s="415"/>
      <c r="L203" s="415"/>
      <c r="M203" s="415"/>
      <c r="N203" s="650"/>
      <c r="O203" s="650"/>
      <c r="P203" s="650"/>
      <c r="Q203" s="650"/>
      <c r="R203" s="650"/>
      <c r="S203" s="654" t="str">
        <f t="shared" si="8"/>
        <v/>
      </c>
      <c r="T203" s="654" t="str">
        <f t="shared" si="11"/>
        <v/>
      </c>
      <c r="U203" s="649"/>
      <c r="V203" s="415"/>
      <c r="W203" s="415"/>
      <c r="X203" s="415"/>
      <c r="Y203" s="415"/>
      <c r="Z203" s="415"/>
      <c r="AA203" s="415"/>
      <c r="AB203" s="415"/>
      <c r="AC203" s="415"/>
      <c r="AD203" s="415"/>
      <c r="AE203" s="415"/>
      <c r="AF203" s="415"/>
      <c r="AG203" s="415"/>
      <c r="AH203" s="415"/>
      <c r="AI203" s="415"/>
      <c r="AJ203" s="415"/>
      <c r="AK203" s="415"/>
      <c r="AL203" s="415"/>
      <c r="AM203" s="415"/>
      <c r="AN203" s="415"/>
      <c r="AO203" s="415"/>
      <c r="AP203" s="650"/>
      <c r="AQ203" s="654" t="str">
        <f t="shared" si="9"/>
        <v/>
      </c>
      <c r="AR203" s="655" t="str">
        <f t="shared" si="10"/>
        <v/>
      </c>
    </row>
    <row r="204" spans="1:44">
      <c r="A204" s="430"/>
      <c r="B204" s="418" t="str">
        <f>IFERROR(INDEX(B$13:B203,MATCH($A204,$A$13:$A203,0)),"")</f>
        <v/>
      </c>
      <c r="C204" s="419" t="str">
        <f>IFERROR(INDEX(C$13:C203,MATCH($A204,$A$13:$A203,0)),"")</f>
        <v/>
      </c>
      <c r="D204" s="582" t="str">
        <f>IFERROR(INDEX(D$13:D203,MATCH($A204,$A$13:$A203,0)),"")</f>
        <v/>
      </c>
      <c r="E204" s="420" t="str">
        <f>IFERROR(INDEX(E$13:E203,MATCH($A204,$A$13:$A203,0)),"")</f>
        <v/>
      </c>
      <c r="F204" s="414"/>
      <c r="G204" s="649"/>
      <c r="H204" s="415"/>
      <c r="I204" s="415"/>
      <c r="J204" s="415"/>
      <c r="K204" s="415"/>
      <c r="L204" s="415"/>
      <c r="M204" s="415"/>
      <c r="N204" s="650"/>
      <c r="O204" s="650"/>
      <c r="P204" s="650"/>
      <c r="Q204" s="650"/>
      <c r="R204" s="650"/>
      <c r="S204" s="654" t="str">
        <f t="shared" si="8"/>
        <v/>
      </c>
      <c r="T204" s="654" t="str">
        <f t="shared" si="11"/>
        <v/>
      </c>
      <c r="U204" s="649"/>
      <c r="V204" s="415"/>
      <c r="W204" s="415"/>
      <c r="X204" s="415"/>
      <c r="Y204" s="415"/>
      <c r="Z204" s="415"/>
      <c r="AA204" s="415"/>
      <c r="AB204" s="415"/>
      <c r="AC204" s="415"/>
      <c r="AD204" s="415"/>
      <c r="AE204" s="415"/>
      <c r="AF204" s="415"/>
      <c r="AG204" s="415"/>
      <c r="AH204" s="415"/>
      <c r="AI204" s="415"/>
      <c r="AJ204" s="415"/>
      <c r="AK204" s="415"/>
      <c r="AL204" s="415"/>
      <c r="AM204" s="415"/>
      <c r="AN204" s="415"/>
      <c r="AO204" s="415"/>
      <c r="AP204" s="650"/>
      <c r="AQ204" s="654" t="str">
        <f t="shared" si="9"/>
        <v/>
      </c>
      <c r="AR204" s="655" t="str">
        <f t="shared" si="10"/>
        <v/>
      </c>
    </row>
    <row r="205" spans="1:44">
      <c r="A205" s="430"/>
      <c r="B205" s="418" t="str">
        <f>IFERROR(INDEX(B$13:B204,MATCH($A205,$A$13:$A204,0)),"")</f>
        <v/>
      </c>
      <c r="C205" s="419" t="str">
        <f>IFERROR(INDEX(C$13:C204,MATCH($A205,$A$13:$A204,0)),"")</f>
        <v/>
      </c>
      <c r="D205" s="582" t="str">
        <f>IFERROR(INDEX(D$13:D204,MATCH($A205,$A$13:$A204,0)),"")</f>
        <v/>
      </c>
      <c r="E205" s="420" t="str">
        <f>IFERROR(INDEX(E$13:E204,MATCH($A205,$A$13:$A204,0)),"")</f>
        <v/>
      </c>
      <c r="F205" s="414"/>
      <c r="G205" s="649"/>
      <c r="H205" s="415"/>
      <c r="I205" s="415"/>
      <c r="J205" s="415"/>
      <c r="K205" s="415"/>
      <c r="L205" s="415"/>
      <c r="M205" s="415"/>
      <c r="N205" s="650"/>
      <c r="O205" s="650"/>
      <c r="P205" s="650"/>
      <c r="Q205" s="650"/>
      <c r="R205" s="650"/>
      <c r="S205" s="654" t="str">
        <f t="shared" si="8"/>
        <v/>
      </c>
      <c r="T205" s="654" t="str">
        <f t="shared" si="11"/>
        <v/>
      </c>
      <c r="U205" s="649"/>
      <c r="V205" s="415"/>
      <c r="W205" s="415"/>
      <c r="X205" s="415"/>
      <c r="Y205" s="415"/>
      <c r="Z205" s="415"/>
      <c r="AA205" s="415"/>
      <c r="AB205" s="415"/>
      <c r="AC205" s="415"/>
      <c r="AD205" s="415"/>
      <c r="AE205" s="415"/>
      <c r="AF205" s="415"/>
      <c r="AG205" s="415"/>
      <c r="AH205" s="415"/>
      <c r="AI205" s="415"/>
      <c r="AJ205" s="415"/>
      <c r="AK205" s="415"/>
      <c r="AL205" s="415"/>
      <c r="AM205" s="415"/>
      <c r="AN205" s="415"/>
      <c r="AO205" s="415"/>
      <c r="AP205" s="650"/>
      <c r="AQ205" s="654" t="str">
        <f t="shared" si="9"/>
        <v/>
      </c>
      <c r="AR205" s="655" t="str">
        <f t="shared" si="10"/>
        <v/>
      </c>
    </row>
    <row r="206" spans="1:44">
      <c r="A206" s="430"/>
      <c r="B206" s="418" t="str">
        <f>IFERROR(INDEX(B$13:B205,MATCH($A206,$A$13:$A205,0)),"")</f>
        <v/>
      </c>
      <c r="C206" s="419" t="str">
        <f>IFERROR(INDEX(C$13:C205,MATCH($A206,$A$13:$A205,0)),"")</f>
        <v/>
      </c>
      <c r="D206" s="582" t="str">
        <f>IFERROR(INDEX(D$13:D205,MATCH($A206,$A$13:$A205,0)),"")</f>
        <v/>
      </c>
      <c r="E206" s="420" t="str">
        <f>IFERROR(INDEX(E$13:E205,MATCH($A206,$A$13:$A205,0)),"")</f>
        <v/>
      </c>
      <c r="F206" s="414"/>
      <c r="G206" s="649"/>
      <c r="H206" s="415"/>
      <c r="I206" s="415"/>
      <c r="J206" s="415"/>
      <c r="K206" s="415"/>
      <c r="L206" s="415"/>
      <c r="M206" s="415"/>
      <c r="N206" s="650"/>
      <c r="O206" s="650"/>
      <c r="P206" s="650"/>
      <c r="Q206" s="650"/>
      <c r="R206" s="650"/>
      <c r="S206" s="654" t="str">
        <f t="shared" ref="S206:S269" si="12">IF(E206="","",SUM(G206:R206))</f>
        <v/>
      </c>
      <c r="T206" s="654" t="str">
        <f t="shared" si="11"/>
        <v/>
      </c>
      <c r="U206" s="649"/>
      <c r="V206" s="415"/>
      <c r="W206" s="415"/>
      <c r="X206" s="415"/>
      <c r="Y206" s="415"/>
      <c r="Z206" s="415"/>
      <c r="AA206" s="415"/>
      <c r="AB206" s="415"/>
      <c r="AC206" s="415"/>
      <c r="AD206" s="415"/>
      <c r="AE206" s="415"/>
      <c r="AF206" s="415"/>
      <c r="AG206" s="415"/>
      <c r="AH206" s="415"/>
      <c r="AI206" s="415"/>
      <c r="AJ206" s="415"/>
      <c r="AK206" s="415"/>
      <c r="AL206" s="415"/>
      <c r="AM206" s="415"/>
      <c r="AN206" s="415"/>
      <c r="AO206" s="415"/>
      <c r="AP206" s="650"/>
      <c r="AQ206" s="654" t="str">
        <f t="shared" ref="AQ206:AQ269" si="13">IF(E206="","",SUM(U206:AP206))</f>
        <v/>
      </c>
      <c r="AR206" s="655" t="str">
        <f t="shared" ref="AR206:AR269" si="14">IF(E206="","",S206+AQ206)</f>
        <v/>
      </c>
    </row>
    <row r="207" spans="1:44">
      <c r="A207" s="430"/>
      <c r="B207" s="418" t="str">
        <f>IFERROR(INDEX(B$13:B206,MATCH($A207,$A$13:$A206,0)),"")</f>
        <v/>
      </c>
      <c r="C207" s="419" t="str">
        <f>IFERROR(INDEX(C$13:C206,MATCH($A207,$A$13:$A206,0)),"")</f>
        <v/>
      </c>
      <c r="D207" s="582" t="str">
        <f>IFERROR(INDEX(D$13:D206,MATCH($A207,$A$13:$A206,0)),"")</f>
        <v/>
      </c>
      <c r="E207" s="420" t="str">
        <f>IFERROR(INDEX(E$13:E206,MATCH($A207,$A$13:$A206,0)),"")</f>
        <v/>
      </c>
      <c r="F207" s="414"/>
      <c r="G207" s="649"/>
      <c r="H207" s="415"/>
      <c r="I207" s="415"/>
      <c r="J207" s="415"/>
      <c r="K207" s="415"/>
      <c r="L207" s="415"/>
      <c r="M207" s="415"/>
      <c r="N207" s="650"/>
      <c r="O207" s="650"/>
      <c r="P207" s="650"/>
      <c r="Q207" s="650"/>
      <c r="R207" s="650"/>
      <c r="S207" s="654" t="str">
        <f t="shared" si="12"/>
        <v/>
      </c>
      <c r="T207" s="654" t="str">
        <f t="shared" ref="T207:T270" si="15">IF(E207="","",E207*S207)</f>
        <v/>
      </c>
      <c r="U207" s="649"/>
      <c r="V207" s="415"/>
      <c r="W207" s="415"/>
      <c r="X207" s="415"/>
      <c r="Y207" s="415"/>
      <c r="Z207" s="415"/>
      <c r="AA207" s="415"/>
      <c r="AB207" s="415"/>
      <c r="AC207" s="415"/>
      <c r="AD207" s="415"/>
      <c r="AE207" s="415"/>
      <c r="AF207" s="415"/>
      <c r="AG207" s="415"/>
      <c r="AH207" s="415"/>
      <c r="AI207" s="415"/>
      <c r="AJ207" s="415"/>
      <c r="AK207" s="415"/>
      <c r="AL207" s="415"/>
      <c r="AM207" s="415"/>
      <c r="AN207" s="415"/>
      <c r="AO207" s="415"/>
      <c r="AP207" s="650"/>
      <c r="AQ207" s="654" t="str">
        <f t="shared" si="13"/>
        <v/>
      </c>
      <c r="AR207" s="655" t="str">
        <f t="shared" si="14"/>
        <v/>
      </c>
    </row>
    <row r="208" spans="1:44">
      <c r="A208" s="430"/>
      <c r="B208" s="418" t="str">
        <f>IFERROR(INDEX(B$13:B207,MATCH($A208,$A$13:$A207,0)),"")</f>
        <v/>
      </c>
      <c r="C208" s="419" t="str">
        <f>IFERROR(INDEX(C$13:C207,MATCH($A208,$A$13:$A207,0)),"")</f>
        <v/>
      </c>
      <c r="D208" s="582" t="str">
        <f>IFERROR(INDEX(D$13:D207,MATCH($A208,$A$13:$A207,0)),"")</f>
        <v/>
      </c>
      <c r="E208" s="420" t="str">
        <f>IFERROR(INDEX(E$13:E207,MATCH($A208,$A$13:$A207,0)),"")</f>
        <v/>
      </c>
      <c r="F208" s="414"/>
      <c r="G208" s="649"/>
      <c r="H208" s="415"/>
      <c r="I208" s="415"/>
      <c r="J208" s="415"/>
      <c r="K208" s="415"/>
      <c r="L208" s="415"/>
      <c r="M208" s="415"/>
      <c r="N208" s="650"/>
      <c r="O208" s="650"/>
      <c r="P208" s="650"/>
      <c r="Q208" s="650"/>
      <c r="R208" s="650"/>
      <c r="S208" s="654" t="str">
        <f t="shared" si="12"/>
        <v/>
      </c>
      <c r="T208" s="654" t="str">
        <f t="shared" si="15"/>
        <v/>
      </c>
      <c r="U208" s="649"/>
      <c r="V208" s="415"/>
      <c r="W208" s="415"/>
      <c r="X208" s="415"/>
      <c r="Y208" s="415"/>
      <c r="Z208" s="415"/>
      <c r="AA208" s="415"/>
      <c r="AB208" s="415"/>
      <c r="AC208" s="415"/>
      <c r="AD208" s="415"/>
      <c r="AE208" s="415"/>
      <c r="AF208" s="415"/>
      <c r="AG208" s="415"/>
      <c r="AH208" s="415"/>
      <c r="AI208" s="415"/>
      <c r="AJ208" s="415"/>
      <c r="AK208" s="415"/>
      <c r="AL208" s="415"/>
      <c r="AM208" s="415"/>
      <c r="AN208" s="415"/>
      <c r="AO208" s="415"/>
      <c r="AP208" s="650"/>
      <c r="AQ208" s="654" t="str">
        <f t="shared" si="13"/>
        <v/>
      </c>
      <c r="AR208" s="655" t="str">
        <f t="shared" si="14"/>
        <v/>
      </c>
    </row>
    <row r="209" spans="1:44">
      <c r="A209" s="430"/>
      <c r="B209" s="418" t="str">
        <f>IFERROR(INDEX(B$13:B208,MATCH($A209,$A$13:$A208,0)),"")</f>
        <v/>
      </c>
      <c r="C209" s="419" t="str">
        <f>IFERROR(INDEX(C$13:C208,MATCH($A209,$A$13:$A208,0)),"")</f>
        <v/>
      </c>
      <c r="D209" s="582" t="str">
        <f>IFERROR(INDEX(D$13:D208,MATCH($A209,$A$13:$A208,0)),"")</f>
        <v/>
      </c>
      <c r="E209" s="420" t="str">
        <f>IFERROR(INDEX(E$13:E208,MATCH($A209,$A$13:$A208,0)),"")</f>
        <v/>
      </c>
      <c r="F209" s="414"/>
      <c r="G209" s="649"/>
      <c r="H209" s="415"/>
      <c r="I209" s="415"/>
      <c r="J209" s="415"/>
      <c r="K209" s="415"/>
      <c r="L209" s="415"/>
      <c r="M209" s="415"/>
      <c r="N209" s="650"/>
      <c r="O209" s="650"/>
      <c r="P209" s="650"/>
      <c r="Q209" s="650"/>
      <c r="R209" s="650"/>
      <c r="S209" s="654" t="str">
        <f t="shared" si="12"/>
        <v/>
      </c>
      <c r="T209" s="654" t="str">
        <f t="shared" si="15"/>
        <v/>
      </c>
      <c r="U209" s="649"/>
      <c r="V209" s="415"/>
      <c r="W209" s="415"/>
      <c r="X209" s="415"/>
      <c r="Y209" s="415"/>
      <c r="Z209" s="415"/>
      <c r="AA209" s="415"/>
      <c r="AB209" s="415"/>
      <c r="AC209" s="415"/>
      <c r="AD209" s="415"/>
      <c r="AE209" s="415"/>
      <c r="AF209" s="415"/>
      <c r="AG209" s="415"/>
      <c r="AH209" s="415"/>
      <c r="AI209" s="415"/>
      <c r="AJ209" s="415"/>
      <c r="AK209" s="415"/>
      <c r="AL209" s="415"/>
      <c r="AM209" s="415"/>
      <c r="AN209" s="415"/>
      <c r="AO209" s="415"/>
      <c r="AP209" s="650"/>
      <c r="AQ209" s="654" t="str">
        <f t="shared" si="13"/>
        <v/>
      </c>
      <c r="AR209" s="655" t="str">
        <f t="shared" si="14"/>
        <v/>
      </c>
    </row>
    <row r="210" spans="1:44">
      <c r="A210" s="430"/>
      <c r="B210" s="418" t="str">
        <f>IFERROR(INDEX(B$13:B209,MATCH($A210,$A$13:$A209,0)),"")</f>
        <v/>
      </c>
      <c r="C210" s="419" t="str">
        <f>IFERROR(INDEX(C$13:C209,MATCH($A210,$A$13:$A209,0)),"")</f>
        <v/>
      </c>
      <c r="D210" s="582" t="str">
        <f>IFERROR(INDEX(D$13:D209,MATCH($A210,$A$13:$A209,0)),"")</f>
        <v/>
      </c>
      <c r="E210" s="420" t="str">
        <f>IFERROR(INDEX(E$13:E209,MATCH($A210,$A$13:$A209,0)),"")</f>
        <v/>
      </c>
      <c r="F210" s="414"/>
      <c r="G210" s="649"/>
      <c r="H210" s="415"/>
      <c r="I210" s="415"/>
      <c r="J210" s="415"/>
      <c r="K210" s="415"/>
      <c r="L210" s="415"/>
      <c r="M210" s="415"/>
      <c r="N210" s="650"/>
      <c r="O210" s="650"/>
      <c r="P210" s="650"/>
      <c r="Q210" s="650"/>
      <c r="R210" s="650"/>
      <c r="S210" s="654" t="str">
        <f t="shared" si="12"/>
        <v/>
      </c>
      <c r="T210" s="654" t="str">
        <f t="shared" si="15"/>
        <v/>
      </c>
      <c r="U210" s="649"/>
      <c r="V210" s="415"/>
      <c r="W210" s="415"/>
      <c r="X210" s="415"/>
      <c r="Y210" s="415"/>
      <c r="Z210" s="415"/>
      <c r="AA210" s="415"/>
      <c r="AB210" s="415"/>
      <c r="AC210" s="415"/>
      <c r="AD210" s="415"/>
      <c r="AE210" s="415"/>
      <c r="AF210" s="415"/>
      <c r="AG210" s="415"/>
      <c r="AH210" s="415"/>
      <c r="AI210" s="415"/>
      <c r="AJ210" s="415"/>
      <c r="AK210" s="415"/>
      <c r="AL210" s="415"/>
      <c r="AM210" s="415"/>
      <c r="AN210" s="415"/>
      <c r="AO210" s="415"/>
      <c r="AP210" s="650"/>
      <c r="AQ210" s="654" t="str">
        <f t="shared" si="13"/>
        <v/>
      </c>
      <c r="AR210" s="655" t="str">
        <f t="shared" si="14"/>
        <v/>
      </c>
    </row>
    <row r="211" spans="1:44">
      <c r="A211" s="430"/>
      <c r="B211" s="418" t="str">
        <f>IFERROR(INDEX(B$13:B210,MATCH($A211,$A$13:$A210,0)),"")</f>
        <v/>
      </c>
      <c r="C211" s="419" t="str">
        <f>IFERROR(INDEX(C$13:C210,MATCH($A211,$A$13:$A210,0)),"")</f>
        <v/>
      </c>
      <c r="D211" s="582" t="str">
        <f>IFERROR(INDEX(D$13:D210,MATCH($A211,$A$13:$A210,0)),"")</f>
        <v/>
      </c>
      <c r="E211" s="420" t="str">
        <f>IFERROR(INDEX(E$13:E210,MATCH($A211,$A$13:$A210,0)),"")</f>
        <v/>
      </c>
      <c r="F211" s="414"/>
      <c r="G211" s="649"/>
      <c r="H211" s="415"/>
      <c r="I211" s="415"/>
      <c r="J211" s="415"/>
      <c r="K211" s="415"/>
      <c r="L211" s="415"/>
      <c r="M211" s="415"/>
      <c r="N211" s="650"/>
      <c r="O211" s="650"/>
      <c r="P211" s="650"/>
      <c r="Q211" s="650"/>
      <c r="R211" s="650"/>
      <c r="S211" s="654" t="str">
        <f t="shared" si="12"/>
        <v/>
      </c>
      <c r="T211" s="654" t="str">
        <f t="shared" si="15"/>
        <v/>
      </c>
      <c r="U211" s="649"/>
      <c r="V211" s="415"/>
      <c r="W211" s="415"/>
      <c r="X211" s="415"/>
      <c r="Y211" s="415"/>
      <c r="Z211" s="415"/>
      <c r="AA211" s="415"/>
      <c r="AB211" s="415"/>
      <c r="AC211" s="415"/>
      <c r="AD211" s="415"/>
      <c r="AE211" s="415"/>
      <c r="AF211" s="415"/>
      <c r="AG211" s="415"/>
      <c r="AH211" s="415"/>
      <c r="AI211" s="415"/>
      <c r="AJ211" s="415"/>
      <c r="AK211" s="415"/>
      <c r="AL211" s="415"/>
      <c r="AM211" s="415"/>
      <c r="AN211" s="415"/>
      <c r="AO211" s="415"/>
      <c r="AP211" s="650"/>
      <c r="AQ211" s="654" t="str">
        <f t="shared" si="13"/>
        <v/>
      </c>
      <c r="AR211" s="655" t="str">
        <f t="shared" si="14"/>
        <v/>
      </c>
    </row>
    <row r="212" spans="1:44">
      <c r="A212" s="430"/>
      <c r="B212" s="418" t="str">
        <f>IFERROR(INDEX(B$13:B211,MATCH($A212,$A$13:$A211,0)),"")</f>
        <v/>
      </c>
      <c r="C212" s="419" t="str">
        <f>IFERROR(INDEX(C$13:C211,MATCH($A212,$A$13:$A211,0)),"")</f>
        <v/>
      </c>
      <c r="D212" s="582" t="str">
        <f>IFERROR(INDEX(D$13:D211,MATCH($A212,$A$13:$A211,0)),"")</f>
        <v/>
      </c>
      <c r="E212" s="420" t="str">
        <f>IFERROR(INDEX(E$13:E211,MATCH($A212,$A$13:$A211,0)),"")</f>
        <v/>
      </c>
      <c r="F212" s="414"/>
      <c r="G212" s="649"/>
      <c r="H212" s="415"/>
      <c r="I212" s="415"/>
      <c r="J212" s="415"/>
      <c r="K212" s="415"/>
      <c r="L212" s="415"/>
      <c r="M212" s="415"/>
      <c r="N212" s="650"/>
      <c r="O212" s="650"/>
      <c r="P212" s="650"/>
      <c r="Q212" s="650"/>
      <c r="R212" s="650"/>
      <c r="S212" s="654" t="str">
        <f t="shared" si="12"/>
        <v/>
      </c>
      <c r="T212" s="654" t="str">
        <f t="shared" si="15"/>
        <v/>
      </c>
      <c r="U212" s="649"/>
      <c r="V212" s="415"/>
      <c r="W212" s="415"/>
      <c r="X212" s="415"/>
      <c r="Y212" s="415"/>
      <c r="Z212" s="415"/>
      <c r="AA212" s="415"/>
      <c r="AB212" s="415"/>
      <c r="AC212" s="415"/>
      <c r="AD212" s="415"/>
      <c r="AE212" s="415"/>
      <c r="AF212" s="415"/>
      <c r="AG212" s="415"/>
      <c r="AH212" s="415"/>
      <c r="AI212" s="415"/>
      <c r="AJ212" s="415"/>
      <c r="AK212" s="415"/>
      <c r="AL212" s="415"/>
      <c r="AM212" s="415"/>
      <c r="AN212" s="415"/>
      <c r="AO212" s="415"/>
      <c r="AP212" s="650"/>
      <c r="AQ212" s="654" t="str">
        <f t="shared" si="13"/>
        <v/>
      </c>
      <c r="AR212" s="655" t="str">
        <f t="shared" si="14"/>
        <v/>
      </c>
    </row>
    <row r="213" spans="1:44">
      <c r="A213" s="430"/>
      <c r="B213" s="418" t="str">
        <f>IFERROR(INDEX(B$13:B212,MATCH($A213,$A$13:$A212,0)),"")</f>
        <v/>
      </c>
      <c r="C213" s="419" t="str">
        <f>IFERROR(INDEX(C$13:C212,MATCH($A213,$A$13:$A212,0)),"")</f>
        <v/>
      </c>
      <c r="D213" s="582" t="str">
        <f>IFERROR(INDEX(D$13:D212,MATCH($A213,$A$13:$A212,0)),"")</f>
        <v/>
      </c>
      <c r="E213" s="420" t="str">
        <f>IFERROR(INDEX(E$13:E212,MATCH($A213,$A$13:$A212,0)),"")</f>
        <v/>
      </c>
      <c r="F213" s="414"/>
      <c r="G213" s="649"/>
      <c r="H213" s="415"/>
      <c r="I213" s="415"/>
      <c r="J213" s="415"/>
      <c r="K213" s="415"/>
      <c r="L213" s="415"/>
      <c r="M213" s="415"/>
      <c r="N213" s="650"/>
      <c r="O213" s="650"/>
      <c r="P213" s="650"/>
      <c r="Q213" s="650"/>
      <c r="R213" s="650"/>
      <c r="S213" s="654" t="str">
        <f t="shared" si="12"/>
        <v/>
      </c>
      <c r="T213" s="654" t="str">
        <f t="shared" si="15"/>
        <v/>
      </c>
      <c r="U213" s="649"/>
      <c r="V213" s="415"/>
      <c r="W213" s="415"/>
      <c r="X213" s="415"/>
      <c r="Y213" s="415"/>
      <c r="Z213" s="415"/>
      <c r="AA213" s="415"/>
      <c r="AB213" s="415"/>
      <c r="AC213" s="415"/>
      <c r="AD213" s="415"/>
      <c r="AE213" s="415"/>
      <c r="AF213" s="415"/>
      <c r="AG213" s="415"/>
      <c r="AH213" s="415"/>
      <c r="AI213" s="415"/>
      <c r="AJ213" s="415"/>
      <c r="AK213" s="415"/>
      <c r="AL213" s="415"/>
      <c r="AM213" s="415"/>
      <c r="AN213" s="415"/>
      <c r="AO213" s="415"/>
      <c r="AP213" s="650"/>
      <c r="AQ213" s="654" t="str">
        <f t="shared" si="13"/>
        <v/>
      </c>
      <c r="AR213" s="655" t="str">
        <f t="shared" si="14"/>
        <v/>
      </c>
    </row>
    <row r="214" spans="1:44">
      <c r="A214" s="430"/>
      <c r="B214" s="418" t="str">
        <f>IFERROR(INDEX(B$13:B213,MATCH($A214,$A$13:$A213,0)),"")</f>
        <v/>
      </c>
      <c r="C214" s="419" t="str">
        <f>IFERROR(INDEX(C$13:C213,MATCH($A214,$A$13:$A213,0)),"")</f>
        <v/>
      </c>
      <c r="D214" s="582" t="str">
        <f>IFERROR(INDEX(D$13:D213,MATCH($A214,$A$13:$A213,0)),"")</f>
        <v/>
      </c>
      <c r="E214" s="420" t="str">
        <f>IFERROR(INDEX(E$13:E213,MATCH($A214,$A$13:$A213,0)),"")</f>
        <v/>
      </c>
      <c r="F214" s="414"/>
      <c r="G214" s="649"/>
      <c r="H214" s="415"/>
      <c r="I214" s="415"/>
      <c r="J214" s="415"/>
      <c r="K214" s="415"/>
      <c r="L214" s="415"/>
      <c r="M214" s="415"/>
      <c r="N214" s="650"/>
      <c r="O214" s="650"/>
      <c r="P214" s="650"/>
      <c r="Q214" s="650"/>
      <c r="R214" s="650"/>
      <c r="S214" s="654" t="str">
        <f t="shared" si="12"/>
        <v/>
      </c>
      <c r="T214" s="654" t="str">
        <f t="shared" si="15"/>
        <v/>
      </c>
      <c r="U214" s="649"/>
      <c r="V214" s="415"/>
      <c r="W214" s="415"/>
      <c r="X214" s="415"/>
      <c r="Y214" s="415"/>
      <c r="Z214" s="415"/>
      <c r="AA214" s="415"/>
      <c r="AB214" s="415"/>
      <c r="AC214" s="415"/>
      <c r="AD214" s="415"/>
      <c r="AE214" s="415"/>
      <c r="AF214" s="415"/>
      <c r="AG214" s="415"/>
      <c r="AH214" s="415"/>
      <c r="AI214" s="415"/>
      <c r="AJ214" s="415"/>
      <c r="AK214" s="415"/>
      <c r="AL214" s="415"/>
      <c r="AM214" s="415"/>
      <c r="AN214" s="415"/>
      <c r="AO214" s="415"/>
      <c r="AP214" s="650"/>
      <c r="AQ214" s="654" t="str">
        <f t="shared" si="13"/>
        <v/>
      </c>
      <c r="AR214" s="655" t="str">
        <f t="shared" si="14"/>
        <v/>
      </c>
    </row>
    <row r="215" spans="1:44">
      <c r="A215" s="430"/>
      <c r="B215" s="418" t="str">
        <f>IFERROR(INDEX(B$13:B214,MATCH($A215,$A$13:$A214,0)),"")</f>
        <v/>
      </c>
      <c r="C215" s="419" t="str">
        <f>IFERROR(INDEX(C$13:C214,MATCH($A215,$A$13:$A214,0)),"")</f>
        <v/>
      </c>
      <c r="D215" s="582" t="str">
        <f>IFERROR(INDEX(D$13:D214,MATCH($A215,$A$13:$A214,0)),"")</f>
        <v/>
      </c>
      <c r="E215" s="420" t="str">
        <f>IFERROR(INDEX(E$13:E214,MATCH($A215,$A$13:$A214,0)),"")</f>
        <v/>
      </c>
      <c r="F215" s="414"/>
      <c r="G215" s="649"/>
      <c r="H215" s="415"/>
      <c r="I215" s="415"/>
      <c r="J215" s="415"/>
      <c r="K215" s="415"/>
      <c r="L215" s="415"/>
      <c r="M215" s="415"/>
      <c r="N215" s="650"/>
      <c r="O215" s="650"/>
      <c r="P215" s="650"/>
      <c r="Q215" s="650"/>
      <c r="R215" s="650"/>
      <c r="S215" s="654" t="str">
        <f t="shared" si="12"/>
        <v/>
      </c>
      <c r="T215" s="654" t="str">
        <f t="shared" si="15"/>
        <v/>
      </c>
      <c r="U215" s="649"/>
      <c r="V215" s="415"/>
      <c r="W215" s="415"/>
      <c r="X215" s="415"/>
      <c r="Y215" s="415"/>
      <c r="Z215" s="415"/>
      <c r="AA215" s="415"/>
      <c r="AB215" s="415"/>
      <c r="AC215" s="415"/>
      <c r="AD215" s="415"/>
      <c r="AE215" s="415"/>
      <c r="AF215" s="415"/>
      <c r="AG215" s="415"/>
      <c r="AH215" s="415"/>
      <c r="AI215" s="415"/>
      <c r="AJ215" s="415"/>
      <c r="AK215" s="415"/>
      <c r="AL215" s="415"/>
      <c r="AM215" s="415"/>
      <c r="AN215" s="415"/>
      <c r="AO215" s="415"/>
      <c r="AP215" s="650"/>
      <c r="AQ215" s="654" t="str">
        <f t="shared" si="13"/>
        <v/>
      </c>
      <c r="AR215" s="655" t="str">
        <f t="shared" si="14"/>
        <v/>
      </c>
    </row>
    <row r="216" spans="1:44">
      <c r="A216" s="430"/>
      <c r="B216" s="418" t="str">
        <f>IFERROR(INDEX(B$13:B215,MATCH($A216,$A$13:$A215,0)),"")</f>
        <v/>
      </c>
      <c r="C216" s="419" t="str">
        <f>IFERROR(INDEX(C$13:C215,MATCH($A216,$A$13:$A215,0)),"")</f>
        <v/>
      </c>
      <c r="D216" s="582" t="str">
        <f>IFERROR(INDEX(D$13:D215,MATCH($A216,$A$13:$A215,0)),"")</f>
        <v/>
      </c>
      <c r="E216" s="420" t="str">
        <f>IFERROR(INDEX(E$13:E215,MATCH($A216,$A$13:$A215,0)),"")</f>
        <v/>
      </c>
      <c r="F216" s="414"/>
      <c r="G216" s="649"/>
      <c r="H216" s="415"/>
      <c r="I216" s="415"/>
      <c r="J216" s="415"/>
      <c r="K216" s="415"/>
      <c r="L216" s="415"/>
      <c r="M216" s="415"/>
      <c r="N216" s="650"/>
      <c r="O216" s="650"/>
      <c r="P216" s="650"/>
      <c r="Q216" s="650"/>
      <c r="R216" s="650"/>
      <c r="S216" s="654" t="str">
        <f t="shared" si="12"/>
        <v/>
      </c>
      <c r="T216" s="654" t="str">
        <f t="shared" si="15"/>
        <v/>
      </c>
      <c r="U216" s="649"/>
      <c r="V216" s="415"/>
      <c r="W216" s="415"/>
      <c r="X216" s="415"/>
      <c r="Y216" s="415"/>
      <c r="Z216" s="415"/>
      <c r="AA216" s="415"/>
      <c r="AB216" s="415"/>
      <c r="AC216" s="415"/>
      <c r="AD216" s="415"/>
      <c r="AE216" s="415"/>
      <c r="AF216" s="415"/>
      <c r="AG216" s="415"/>
      <c r="AH216" s="415"/>
      <c r="AI216" s="415"/>
      <c r="AJ216" s="415"/>
      <c r="AK216" s="415"/>
      <c r="AL216" s="415"/>
      <c r="AM216" s="415"/>
      <c r="AN216" s="415"/>
      <c r="AO216" s="415"/>
      <c r="AP216" s="650"/>
      <c r="AQ216" s="654" t="str">
        <f t="shared" si="13"/>
        <v/>
      </c>
      <c r="AR216" s="655" t="str">
        <f t="shared" si="14"/>
        <v/>
      </c>
    </row>
    <row r="217" spans="1:44">
      <c r="A217" s="430"/>
      <c r="B217" s="418" t="str">
        <f>IFERROR(INDEX(B$13:B216,MATCH($A217,$A$13:$A216,0)),"")</f>
        <v/>
      </c>
      <c r="C217" s="419" t="str">
        <f>IFERROR(INDEX(C$13:C216,MATCH($A217,$A$13:$A216,0)),"")</f>
        <v/>
      </c>
      <c r="D217" s="582" t="str">
        <f>IFERROR(INDEX(D$13:D216,MATCH($A217,$A$13:$A216,0)),"")</f>
        <v/>
      </c>
      <c r="E217" s="420" t="str">
        <f>IFERROR(INDEX(E$13:E216,MATCH($A217,$A$13:$A216,0)),"")</f>
        <v/>
      </c>
      <c r="F217" s="414"/>
      <c r="G217" s="649"/>
      <c r="H217" s="415"/>
      <c r="I217" s="415"/>
      <c r="J217" s="415"/>
      <c r="K217" s="415"/>
      <c r="L217" s="415"/>
      <c r="M217" s="415"/>
      <c r="N217" s="650"/>
      <c r="O217" s="650"/>
      <c r="P217" s="650"/>
      <c r="Q217" s="650"/>
      <c r="R217" s="650"/>
      <c r="S217" s="654" t="str">
        <f t="shared" si="12"/>
        <v/>
      </c>
      <c r="T217" s="654" t="str">
        <f t="shared" si="15"/>
        <v/>
      </c>
      <c r="U217" s="649"/>
      <c r="V217" s="415"/>
      <c r="W217" s="415"/>
      <c r="X217" s="415"/>
      <c r="Y217" s="415"/>
      <c r="Z217" s="415"/>
      <c r="AA217" s="415"/>
      <c r="AB217" s="415"/>
      <c r="AC217" s="415"/>
      <c r="AD217" s="415"/>
      <c r="AE217" s="415"/>
      <c r="AF217" s="415"/>
      <c r="AG217" s="415"/>
      <c r="AH217" s="415"/>
      <c r="AI217" s="415"/>
      <c r="AJ217" s="415"/>
      <c r="AK217" s="415"/>
      <c r="AL217" s="415"/>
      <c r="AM217" s="415"/>
      <c r="AN217" s="415"/>
      <c r="AO217" s="415"/>
      <c r="AP217" s="650"/>
      <c r="AQ217" s="654" t="str">
        <f t="shared" si="13"/>
        <v/>
      </c>
      <c r="AR217" s="655" t="str">
        <f t="shared" si="14"/>
        <v/>
      </c>
    </row>
    <row r="218" spans="1:44">
      <c r="A218" s="430"/>
      <c r="B218" s="418" t="str">
        <f>IFERROR(INDEX(B$13:B217,MATCH($A218,$A$13:$A217,0)),"")</f>
        <v/>
      </c>
      <c r="C218" s="419" t="str">
        <f>IFERROR(INDEX(C$13:C217,MATCH($A218,$A$13:$A217,0)),"")</f>
        <v/>
      </c>
      <c r="D218" s="582" t="str">
        <f>IFERROR(INDEX(D$13:D217,MATCH($A218,$A$13:$A217,0)),"")</f>
        <v/>
      </c>
      <c r="E218" s="420" t="str">
        <f>IFERROR(INDEX(E$13:E217,MATCH($A218,$A$13:$A217,0)),"")</f>
        <v/>
      </c>
      <c r="F218" s="414"/>
      <c r="G218" s="649"/>
      <c r="H218" s="415"/>
      <c r="I218" s="415"/>
      <c r="J218" s="415"/>
      <c r="K218" s="415"/>
      <c r="L218" s="415"/>
      <c r="M218" s="415"/>
      <c r="N218" s="650"/>
      <c r="O218" s="650"/>
      <c r="P218" s="650"/>
      <c r="Q218" s="650"/>
      <c r="R218" s="650"/>
      <c r="S218" s="654" t="str">
        <f t="shared" si="12"/>
        <v/>
      </c>
      <c r="T218" s="654" t="str">
        <f t="shared" si="15"/>
        <v/>
      </c>
      <c r="U218" s="649"/>
      <c r="V218" s="415"/>
      <c r="W218" s="415"/>
      <c r="X218" s="415"/>
      <c r="Y218" s="415"/>
      <c r="Z218" s="415"/>
      <c r="AA218" s="415"/>
      <c r="AB218" s="415"/>
      <c r="AC218" s="415"/>
      <c r="AD218" s="415"/>
      <c r="AE218" s="415"/>
      <c r="AF218" s="415"/>
      <c r="AG218" s="415"/>
      <c r="AH218" s="415"/>
      <c r="AI218" s="415"/>
      <c r="AJ218" s="415"/>
      <c r="AK218" s="415"/>
      <c r="AL218" s="415"/>
      <c r="AM218" s="415"/>
      <c r="AN218" s="415"/>
      <c r="AO218" s="415"/>
      <c r="AP218" s="650"/>
      <c r="AQ218" s="654" t="str">
        <f t="shared" si="13"/>
        <v/>
      </c>
      <c r="AR218" s="655" t="str">
        <f t="shared" si="14"/>
        <v/>
      </c>
    </row>
    <row r="219" spans="1:44">
      <c r="A219" s="430"/>
      <c r="B219" s="418" t="str">
        <f>IFERROR(INDEX(B$13:B218,MATCH($A219,$A$13:$A218,0)),"")</f>
        <v/>
      </c>
      <c r="C219" s="419" t="str">
        <f>IFERROR(INDEX(C$13:C218,MATCH($A219,$A$13:$A218,0)),"")</f>
        <v/>
      </c>
      <c r="D219" s="582" t="str">
        <f>IFERROR(INDEX(D$13:D218,MATCH($A219,$A$13:$A218,0)),"")</f>
        <v/>
      </c>
      <c r="E219" s="420" t="str">
        <f>IFERROR(INDEX(E$13:E218,MATCH($A219,$A$13:$A218,0)),"")</f>
        <v/>
      </c>
      <c r="F219" s="414"/>
      <c r="G219" s="649"/>
      <c r="H219" s="415"/>
      <c r="I219" s="415"/>
      <c r="J219" s="415"/>
      <c r="K219" s="415"/>
      <c r="L219" s="415"/>
      <c r="M219" s="415"/>
      <c r="N219" s="650"/>
      <c r="O219" s="650"/>
      <c r="P219" s="650"/>
      <c r="Q219" s="650"/>
      <c r="R219" s="650"/>
      <c r="S219" s="654" t="str">
        <f t="shared" si="12"/>
        <v/>
      </c>
      <c r="T219" s="654" t="str">
        <f t="shared" si="15"/>
        <v/>
      </c>
      <c r="U219" s="649"/>
      <c r="V219" s="415"/>
      <c r="W219" s="415"/>
      <c r="X219" s="415"/>
      <c r="Y219" s="415"/>
      <c r="Z219" s="415"/>
      <c r="AA219" s="415"/>
      <c r="AB219" s="415"/>
      <c r="AC219" s="415"/>
      <c r="AD219" s="415"/>
      <c r="AE219" s="415"/>
      <c r="AF219" s="415"/>
      <c r="AG219" s="415"/>
      <c r="AH219" s="415"/>
      <c r="AI219" s="415"/>
      <c r="AJ219" s="415"/>
      <c r="AK219" s="415"/>
      <c r="AL219" s="415"/>
      <c r="AM219" s="415"/>
      <c r="AN219" s="415"/>
      <c r="AO219" s="415"/>
      <c r="AP219" s="650"/>
      <c r="AQ219" s="654" t="str">
        <f t="shared" si="13"/>
        <v/>
      </c>
      <c r="AR219" s="655" t="str">
        <f t="shared" si="14"/>
        <v/>
      </c>
    </row>
    <row r="220" spans="1:44">
      <c r="A220" s="430"/>
      <c r="B220" s="418" t="str">
        <f>IFERROR(INDEX(B$13:B219,MATCH($A220,$A$13:$A219,0)),"")</f>
        <v/>
      </c>
      <c r="C220" s="419" t="str">
        <f>IFERROR(INDEX(C$13:C219,MATCH($A220,$A$13:$A219,0)),"")</f>
        <v/>
      </c>
      <c r="D220" s="582" t="str">
        <f>IFERROR(INDEX(D$13:D219,MATCH($A220,$A$13:$A219,0)),"")</f>
        <v/>
      </c>
      <c r="E220" s="420" t="str">
        <f>IFERROR(INDEX(E$13:E219,MATCH($A220,$A$13:$A219,0)),"")</f>
        <v/>
      </c>
      <c r="F220" s="414"/>
      <c r="G220" s="649"/>
      <c r="H220" s="415"/>
      <c r="I220" s="415"/>
      <c r="J220" s="415"/>
      <c r="K220" s="415"/>
      <c r="L220" s="415"/>
      <c r="M220" s="415"/>
      <c r="N220" s="650"/>
      <c r="O220" s="650"/>
      <c r="P220" s="650"/>
      <c r="Q220" s="650"/>
      <c r="R220" s="650"/>
      <c r="S220" s="654" t="str">
        <f t="shared" si="12"/>
        <v/>
      </c>
      <c r="T220" s="654" t="str">
        <f t="shared" si="15"/>
        <v/>
      </c>
      <c r="U220" s="649"/>
      <c r="V220" s="415"/>
      <c r="W220" s="415"/>
      <c r="X220" s="415"/>
      <c r="Y220" s="415"/>
      <c r="Z220" s="415"/>
      <c r="AA220" s="415"/>
      <c r="AB220" s="415"/>
      <c r="AC220" s="415"/>
      <c r="AD220" s="415"/>
      <c r="AE220" s="415"/>
      <c r="AF220" s="415"/>
      <c r="AG220" s="415"/>
      <c r="AH220" s="415"/>
      <c r="AI220" s="415"/>
      <c r="AJ220" s="415"/>
      <c r="AK220" s="415"/>
      <c r="AL220" s="415"/>
      <c r="AM220" s="415"/>
      <c r="AN220" s="415"/>
      <c r="AO220" s="415"/>
      <c r="AP220" s="650"/>
      <c r="AQ220" s="654" t="str">
        <f t="shared" si="13"/>
        <v/>
      </c>
      <c r="AR220" s="655" t="str">
        <f t="shared" si="14"/>
        <v/>
      </c>
    </row>
    <row r="221" spans="1:44">
      <c r="A221" s="430"/>
      <c r="B221" s="418" t="str">
        <f>IFERROR(INDEX(B$13:B220,MATCH($A221,$A$13:$A220,0)),"")</f>
        <v/>
      </c>
      <c r="C221" s="419" t="str">
        <f>IFERROR(INDEX(C$13:C220,MATCH($A221,$A$13:$A220,0)),"")</f>
        <v/>
      </c>
      <c r="D221" s="582" t="str">
        <f>IFERROR(INDEX(D$13:D220,MATCH($A221,$A$13:$A220,0)),"")</f>
        <v/>
      </c>
      <c r="E221" s="420" t="str">
        <f>IFERROR(INDEX(E$13:E220,MATCH($A221,$A$13:$A220,0)),"")</f>
        <v/>
      </c>
      <c r="F221" s="414"/>
      <c r="G221" s="649"/>
      <c r="H221" s="415"/>
      <c r="I221" s="415"/>
      <c r="J221" s="415"/>
      <c r="K221" s="415"/>
      <c r="L221" s="415"/>
      <c r="M221" s="415"/>
      <c r="N221" s="650"/>
      <c r="O221" s="650"/>
      <c r="P221" s="650"/>
      <c r="Q221" s="650"/>
      <c r="R221" s="650"/>
      <c r="S221" s="654" t="str">
        <f t="shared" si="12"/>
        <v/>
      </c>
      <c r="T221" s="654" t="str">
        <f t="shared" si="15"/>
        <v/>
      </c>
      <c r="U221" s="649"/>
      <c r="V221" s="415"/>
      <c r="W221" s="415"/>
      <c r="X221" s="415"/>
      <c r="Y221" s="415"/>
      <c r="Z221" s="415"/>
      <c r="AA221" s="415"/>
      <c r="AB221" s="415"/>
      <c r="AC221" s="415"/>
      <c r="AD221" s="415"/>
      <c r="AE221" s="415"/>
      <c r="AF221" s="415"/>
      <c r="AG221" s="415"/>
      <c r="AH221" s="415"/>
      <c r="AI221" s="415"/>
      <c r="AJ221" s="415"/>
      <c r="AK221" s="415"/>
      <c r="AL221" s="415"/>
      <c r="AM221" s="415"/>
      <c r="AN221" s="415"/>
      <c r="AO221" s="415"/>
      <c r="AP221" s="650"/>
      <c r="AQ221" s="654" t="str">
        <f t="shared" si="13"/>
        <v/>
      </c>
      <c r="AR221" s="655" t="str">
        <f t="shared" si="14"/>
        <v/>
      </c>
    </row>
    <row r="222" spans="1:44">
      <c r="A222" s="430"/>
      <c r="B222" s="418" t="str">
        <f>IFERROR(INDEX(B$13:B221,MATCH($A222,$A$13:$A221,0)),"")</f>
        <v/>
      </c>
      <c r="C222" s="419" t="str">
        <f>IFERROR(INDEX(C$13:C221,MATCH($A222,$A$13:$A221,0)),"")</f>
        <v/>
      </c>
      <c r="D222" s="582" t="str">
        <f>IFERROR(INDEX(D$13:D221,MATCH($A222,$A$13:$A221,0)),"")</f>
        <v/>
      </c>
      <c r="E222" s="420" t="str">
        <f>IFERROR(INDEX(E$13:E221,MATCH($A222,$A$13:$A221,0)),"")</f>
        <v/>
      </c>
      <c r="F222" s="414"/>
      <c r="G222" s="649"/>
      <c r="H222" s="415"/>
      <c r="I222" s="415"/>
      <c r="J222" s="415"/>
      <c r="K222" s="415"/>
      <c r="L222" s="415"/>
      <c r="M222" s="415"/>
      <c r="N222" s="650"/>
      <c r="O222" s="650"/>
      <c r="P222" s="650"/>
      <c r="Q222" s="650"/>
      <c r="R222" s="650"/>
      <c r="S222" s="654" t="str">
        <f t="shared" si="12"/>
        <v/>
      </c>
      <c r="T222" s="654" t="str">
        <f t="shared" si="15"/>
        <v/>
      </c>
      <c r="U222" s="649"/>
      <c r="V222" s="415"/>
      <c r="W222" s="415"/>
      <c r="X222" s="415"/>
      <c r="Y222" s="415"/>
      <c r="Z222" s="415"/>
      <c r="AA222" s="415"/>
      <c r="AB222" s="415"/>
      <c r="AC222" s="415"/>
      <c r="AD222" s="415"/>
      <c r="AE222" s="415"/>
      <c r="AF222" s="415"/>
      <c r="AG222" s="415"/>
      <c r="AH222" s="415"/>
      <c r="AI222" s="415"/>
      <c r="AJ222" s="415"/>
      <c r="AK222" s="415"/>
      <c r="AL222" s="415"/>
      <c r="AM222" s="415"/>
      <c r="AN222" s="415"/>
      <c r="AO222" s="415"/>
      <c r="AP222" s="650"/>
      <c r="AQ222" s="654" t="str">
        <f t="shared" si="13"/>
        <v/>
      </c>
      <c r="AR222" s="655" t="str">
        <f t="shared" si="14"/>
        <v/>
      </c>
    </row>
    <row r="223" spans="1:44">
      <c r="A223" s="430"/>
      <c r="B223" s="418" t="str">
        <f>IFERROR(INDEX(B$13:B222,MATCH($A223,$A$13:$A222,0)),"")</f>
        <v/>
      </c>
      <c r="C223" s="419" t="str">
        <f>IFERROR(INDEX(C$13:C222,MATCH($A223,$A$13:$A222,0)),"")</f>
        <v/>
      </c>
      <c r="D223" s="582" t="str">
        <f>IFERROR(INDEX(D$13:D222,MATCH($A223,$A$13:$A222,0)),"")</f>
        <v/>
      </c>
      <c r="E223" s="420" t="str">
        <f>IFERROR(INDEX(E$13:E222,MATCH($A223,$A$13:$A222,0)),"")</f>
        <v/>
      </c>
      <c r="F223" s="414"/>
      <c r="G223" s="649"/>
      <c r="H223" s="415"/>
      <c r="I223" s="415"/>
      <c r="J223" s="415"/>
      <c r="K223" s="415"/>
      <c r="L223" s="415"/>
      <c r="M223" s="415"/>
      <c r="N223" s="650"/>
      <c r="O223" s="650"/>
      <c r="P223" s="650"/>
      <c r="Q223" s="650"/>
      <c r="R223" s="650"/>
      <c r="S223" s="654" t="str">
        <f t="shared" si="12"/>
        <v/>
      </c>
      <c r="T223" s="654" t="str">
        <f t="shared" si="15"/>
        <v/>
      </c>
      <c r="U223" s="649"/>
      <c r="V223" s="415"/>
      <c r="W223" s="415"/>
      <c r="X223" s="415"/>
      <c r="Y223" s="415"/>
      <c r="Z223" s="415"/>
      <c r="AA223" s="415"/>
      <c r="AB223" s="415"/>
      <c r="AC223" s="415"/>
      <c r="AD223" s="415"/>
      <c r="AE223" s="415"/>
      <c r="AF223" s="415"/>
      <c r="AG223" s="415"/>
      <c r="AH223" s="415"/>
      <c r="AI223" s="415"/>
      <c r="AJ223" s="415"/>
      <c r="AK223" s="415"/>
      <c r="AL223" s="415"/>
      <c r="AM223" s="415"/>
      <c r="AN223" s="415"/>
      <c r="AO223" s="415"/>
      <c r="AP223" s="650"/>
      <c r="AQ223" s="654" t="str">
        <f t="shared" si="13"/>
        <v/>
      </c>
      <c r="AR223" s="655" t="str">
        <f t="shared" si="14"/>
        <v/>
      </c>
    </row>
    <row r="224" spans="1:44">
      <c r="A224" s="430"/>
      <c r="B224" s="418" t="str">
        <f>IFERROR(INDEX(B$13:B223,MATCH($A224,$A$13:$A223,0)),"")</f>
        <v/>
      </c>
      <c r="C224" s="419" t="str">
        <f>IFERROR(INDEX(C$13:C223,MATCH($A224,$A$13:$A223,0)),"")</f>
        <v/>
      </c>
      <c r="D224" s="582" t="str">
        <f>IFERROR(INDEX(D$13:D223,MATCH($A224,$A$13:$A223,0)),"")</f>
        <v/>
      </c>
      <c r="E224" s="420" t="str">
        <f>IFERROR(INDEX(E$13:E223,MATCH($A224,$A$13:$A223,0)),"")</f>
        <v/>
      </c>
      <c r="F224" s="414"/>
      <c r="G224" s="649"/>
      <c r="H224" s="415"/>
      <c r="I224" s="415"/>
      <c r="J224" s="415"/>
      <c r="K224" s="415"/>
      <c r="L224" s="415"/>
      <c r="M224" s="415"/>
      <c r="N224" s="650"/>
      <c r="O224" s="650"/>
      <c r="P224" s="650"/>
      <c r="Q224" s="650"/>
      <c r="R224" s="650"/>
      <c r="S224" s="654" t="str">
        <f t="shared" si="12"/>
        <v/>
      </c>
      <c r="T224" s="654" t="str">
        <f t="shared" si="15"/>
        <v/>
      </c>
      <c r="U224" s="649"/>
      <c r="V224" s="415"/>
      <c r="W224" s="415"/>
      <c r="X224" s="415"/>
      <c r="Y224" s="415"/>
      <c r="Z224" s="415"/>
      <c r="AA224" s="415"/>
      <c r="AB224" s="415"/>
      <c r="AC224" s="415"/>
      <c r="AD224" s="415"/>
      <c r="AE224" s="415"/>
      <c r="AF224" s="415"/>
      <c r="AG224" s="415"/>
      <c r="AH224" s="415"/>
      <c r="AI224" s="415"/>
      <c r="AJ224" s="415"/>
      <c r="AK224" s="415"/>
      <c r="AL224" s="415"/>
      <c r="AM224" s="415"/>
      <c r="AN224" s="415"/>
      <c r="AO224" s="415"/>
      <c r="AP224" s="650"/>
      <c r="AQ224" s="654" t="str">
        <f t="shared" si="13"/>
        <v/>
      </c>
      <c r="AR224" s="655" t="str">
        <f t="shared" si="14"/>
        <v/>
      </c>
    </row>
    <row r="225" spans="1:44">
      <c r="A225" s="430"/>
      <c r="B225" s="418" t="str">
        <f>IFERROR(INDEX(B$13:B224,MATCH($A225,$A$13:$A224,0)),"")</f>
        <v/>
      </c>
      <c r="C225" s="419" t="str">
        <f>IFERROR(INDEX(C$13:C224,MATCH($A225,$A$13:$A224,0)),"")</f>
        <v/>
      </c>
      <c r="D225" s="582" t="str">
        <f>IFERROR(INDEX(D$13:D224,MATCH($A225,$A$13:$A224,0)),"")</f>
        <v/>
      </c>
      <c r="E225" s="420" t="str">
        <f>IFERROR(INDEX(E$13:E224,MATCH($A225,$A$13:$A224,0)),"")</f>
        <v/>
      </c>
      <c r="F225" s="414"/>
      <c r="G225" s="649"/>
      <c r="H225" s="415"/>
      <c r="I225" s="415"/>
      <c r="J225" s="415"/>
      <c r="K225" s="415"/>
      <c r="L225" s="415"/>
      <c r="M225" s="415"/>
      <c r="N225" s="650"/>
      <c r="O225" s="650"/>
      <c r="P225" s="650"/>
      <c r="Q225" s="650"/>
      <c r="R225" s="650"/>
      <c r="S225" s="654" t="str">
        <f t="shared" si="12"/>
        <v/>
      </c>
      <c r="T225" s="654" t="str">
        <f t="shared" si="15"/>
        <v/>
      </c>
      <c r="U225" s="649"/>
      <c r="V225" s="415"/>
      <c r="W225" s="415"/>
      <c r="X225" s="415"/>
      <c r="Y225" s="415"/>
      <c r="Z225" s="415"/>
      <c r="AA225" s="415"/>
      <c r="AB225" s="415"/>
      <c r="AC225" s="415"/>
      <c r="AD225" s="415"/>
      <c r="AE225" s="415"/>
      <c r="AF225" s="415"/>
      <c r="AG225" s="415"/>
      <c r="AH225" s="415"/>
      <c r="AI225" s="415"/>
      <c r="AJ225" s="415"/>
      <c r="AK225" s="415"/>
      <c r="AL225" s="415"/>
      <c r="AM225" s="415"/>
      <c r="AN225" s="415"/>
      <c r="AO225" s="415"/>
      <c r="AP225" s="650"/>
      <c r="AQ225" s="654" t="str">
        <f t="shared" si="13"/>
        <v/>
      </c>
      <c r="AR225" s="655" t="str">
        <f t="shared" si="14"/>
        <v/>
      </c>
    </row>
    <row r="226" spans="1:44">
      <c r="A226" s="430"/>
      <c r="B226" s="418" t="str">
        <f>IFERROR(INDEX(B$13:B225,MATCH($A226,$A$13:$A225,0)),"")</f>
        <v/>
      </c>
      <c r="C226" s="419" t="str">
        <f>IFERROR(INDEX(C$13:C225,MATCH($A226,$A$13:$A225,0)),"")</f>
        <v/>
      </c>
      <c r="D226" s="582" t="str">
        <f>IFERROR(INDEX(D$13:D225,MATCH($A226,$A$13:$A225,0)),"")</f>
        <v/>
      </c>
      <c r="E226" s="420" t="str">
        <f>IFERROR(INDEX(E$13:E225,MATCH($A226,$A$13:$A225,0)),"")</f>
        <v/>
      </c>
      <c r="F226" s="414"/>
      <c r="G226" s="649"/>
      <c r="H226" s="415"/>
      <c r="I226" s="415"/>
      <c r="J226" s="415"/>
      <c r="K226" s="415"/>
      <c r="L226" s="415"/>
      <c r="M226" s="415"/>
      <c r="N226" s="650"/>
      <c r="O226" s="650"/>
      <c r="P226" s="650"/>
      <c r="Q226" s="650"/>
      <c r="R226" s="650"/>
      <c r="S226" s="654" t="str">
        <f t="shared" si="12"/>
        <v/>
      </c>
      <c r="T226" s="654" t="str">
        <f t="shared" si="15"/>
        <v/>
      </c>
      <c r="U226" s="649"/>
      <c r="V226" s="415"/>
      <c r="W226" s="415"/>
      <c r="X226" s="415"/>
      <c r="Y226" s="415"/>
      <c r="Z226" s="415"/>
      <c r="AA226" s="415"/>
      <c r="AB226" s="415"/>
      <c r="AC226" s="415"/>
      <c r="AD226" s="415"/>
      <c r="AE226" s="415"/>
      <c r="AF226" s="415"/>
      <c r="AG226" s="415"/>
      <c r="AH226" s="415"/>
      <c r="AI226" s="415"/>
      <c r="AJ226" s="415"/>
      <c r="AK226" s="415"/>
      <c r="AL226" s="415"/>
      <c r="AM226" s="415"/>
      <c r="AN226" s="415"/>
      <c r="AO226" s="415"/>
      <c r="AP226" s="650"/>
      <c r="AQ226" s="654" t="str">
        <f t="shared" si="13"/>
        <v/>
      </c>
      <c r="AR226" s="655" t="str">
        <f t="shared" si="14"/>
        <v/>
      </c>
    </row>
    <row r="227" spans="1:44">
      <c r="A227" s="430"/>
      <c r="B227" s="418" t="str">
        <f>IFERROR(INDEX(B$13:B226,MATCH($A227,$A$13:$A226,0)),"")</f>
        <v/>
      </c>
      <c r="C227" s="419" t="str">
        <f>IFERROR(INDEX(C$13:C226,MATCH($A227,$A$13:$A226,0)),"")</f>
        <v/>
      </c>
      <c r="D227" s="582" t="str">
        <f>IFERROR(INDEX(D$13:D226,MATCH($A227,$A$13:$A226,0)),"")</f>
        <v/>
      </c>
      <c r="E227" s="420" t="str">
        <f>IFERROR(INDEX(E$13:E226,MATCH($A227,$A$13:$A226,0)),"")</f>
        <v/>
      </c>
      <c r="F227" s="414"/>
      <c r="G227" s="649"/>
      <c r="H227" s="415"/>
      <c r="I227" s="415"/>
      <c r="J227" s="415"/>
      <c r="K227" s="415"/>
      <c r="L227" s="415"/>
      <c r="M227" s="415"/>
      <c r="N227" s="650"/>
      <c r="O227" s="650"/>
      <c r="P227" s="650"/>
      <c r="Q227" s="650"/>
      <c r="R227" s="650"/>
      <c r="S227" s="654" t="str">
        <f t="shared" si="12"/>
        <v/>
      </c>
      <c r="T227" s="654" t="str">
        <f t="shared" si="15"/>
        <v/>
      </c>
      <c r="U227" s="649"/>
      <c r="V227" s="415"/>
      <c r="W227" s="415"/>
      <c r="X227" s="415"/>
      <c r="Y227" s="415"/>
      <c r="Z227" s="415"/>
      <c r="AA227" s="415"/>
      <c r="AB227" s="415"/>
      <c r="AC227" s="415"/>
      <c r="AD227" s="415"/>
      <c r="AE227" s="415"/>
      <c r="AF227" s="415"/>
      <c r="AG227" s="415"/>
      <c r="AH227" s="415"/>
      <c r="AI227" s="415"/>
      <c r="AJ227" s="415"/>
      <c r="AK227" s="415"/>
      <c r="AL227" s="415"/>
      <c r="AM227" s="415"/>
      <c r="AN227" s="415"/>
      <c r="AO227" s="415"/>
      <c r="AP227" s="650"/>
      <c r="AQ227" s="654" t="str">
        <f t="shared" si="13"/>
        <v/>
      </c>
      <c r="AR227" s="655" t="str">
        <f t="shared" si="14"/>
        <v/>
      </c>
    </row>
    <row r="228" spans="1:44">
      <c r="A228" s="430"/>
      <c r="B228" s="418" t="str">
        <f>IFERROR(INDEX(B$13:B227,MATCH($A228,$A$13:$A227,0)),"")</f>
        <v/>
      </c>
      <c r="C228" s="419" t="str">
        <f>IFERROR(INDEX(C$13:C227,MATCH($A228,$A$13:$A227,0)),"")</f>
        <v/>
      </c>
      <c r="D228" s="582" t="str">
        <f>IFERROR(INDEX(D$13:D227,MATCH($A228,$A$13:$A227,0)),"")</f>
        <v/>
      </c>
      <c r="E228" s="420" t="str">
        <f>IFERROR(INDEX(E$13:E227,MATCH($A228,$A$13:$A227,0)),"")</f>
        <v/>
      </c>
      <c r="F228" s="414"/>
      <c r="G228" s="649"/>
      <c r="H228" s="415"/>
      <c r="I228" s="415"/>
      <c r="J228" s="415"/>
      <c r="K228" s="415"/>
      <c r="L228" s="415"/>
      <c r="M228" s="415"/>
      <c r="N228" s="650"/>
      <c r="O228" s="650"/>
      <c r="P228" s="650"/>
      <c r="Q228" s="650"/>
      <c r="R228" s="650"/>
      <c r="S228" s="654" t="str">
        <f t="shared" si="12"/>
        <v/>
      </c>
      <c r="T228" s="654" t="str">
        <f t="shared" si="15"/>
        <v/>
      </c>
      <c r="U228" s="649"/>
      <c r="V228" s="415"/>
      <c r="W228" s="415"/>
      <c r="X228" s="415"/>
      <c r="Y228" s="415"/>
      <c r="Z228" s="415"/>
      <c r="AA228" s="415"/>
      <c r="AB228" s="415"/>
      <c r="AC228" s="415"/>
      <c r="AD228" s="415"/>
      <c r="AE228" s="415"/>
      <c r="AF228" s="415"/>
      <c r="AG228" s="415"/>
      <c r="AH228" s="415"/>
      <c r="AI228" s="415"/>
      <c r="AJ228" s="415"/>
      <c r="AK228" s="415"/>
      <c r="AL228" s="415"/>
      <c r="AM228" s="415"/>
      <c r="AN228" s="415"/>
      <c r="AO228" s="415"/>
      <c r="AP228" s="650"/>
      <c r="AQ228" s="654" t="str">
        <f t="shared" si="13"/>
        <v/>
      </c>
      <c r="AR228" s="655" t="str">
        <f t="shared" si="14"/>
        <v/>
      </c>
    </row>
    <row r="229" spans="1:44">
      <c r="A229" s="430"/>
      <c r="B229" s="418" t="str">
        <f>IFERROR(INDEX(B$13:B228,MATCH($A229,$A$13:$A228,0)),"")</f>
        <v/>
      </c>
      <c r="C229" s="419" t="str">
        <f>IFERROR(INDEX(C$13:C228,MATCH($A229,$A$13:$A228,0)),"")</f>
        <v/>
      </c>
      <c r="D229" s="582" t="str">
        <f>IFERROR(INDEX(D$13:D228,MATCH($A229,$A$13:$A228,0)),"")</f>
        <v/>
      </c>
      <c r="E229" s="420" t="str">
        <f>IFERROR(INDEX(E$13:E228,MATCH($A229,$A$13:$A228,0)),"")</f>
        <v/>
      </c>
      <c r="F229" s="414"/>
      <c r="G229" s="649"/>
      <c r="H229" s="415"/>
      <c r="I229" s="415"/>
      <c r="J229" s="415"/>
      <c r="K229" s="415"/>
      <c r="L229" s="415"/>
      <c r="M229" s="415"/>
      <c r="N229" s="650"/>
      <c r="O229" s="650"/>
      <c r="P229" s="650"/>
      <c r="Q229" s="650"/>
      <c r="R229" s="650"/>
      <c r="S229" s="654" t="str">
        <f t="shared" si="12"/>
        <v/>
      </c>
      <c r="T229" s="654" t="str">
        <f t="shared" si="15"/>
        <v/>
      </c>
      <c r="U229" s="649"/>
      <c r="V229" s="415"/>
      <c r="W229" s="415"/>
      <c r="X229" s="415"/>
      <c r="Y229" s="415"/>
      <c r="Z229" s="415"/>
      <c r="AA229" s="415"/>
      <c r="AB229" s="415"/>
      <c r="AC229" s="415"/>
      <c r="AD229" s="415"/>
      <c r="AE229" s="415"/>
      <c r="AF229" s="415"/>
      <c r="AG229" s="415"/>
      <c r="AH229" s="415"/>
      <c r="AI229" s="415"/>
      <c r="AJ229" s="415"/>
      <c r="AK229" s="415"/>
      <c r="AL229" s="415"/>
      <c r="AM229" s="415"/>
      <c r="AN229" s="415"/>
      <c r="AO229" s="415"/>
      <c r="AP229" s="650"/>
      <c r="AQ229" s="654" t="str">
        <f t="shared" si="13"/>
        <v/>
      </c>
      <c r="AR229" s="655" t="str">
        <f t="shared" si="14"/>
        <v/>
      </c>
    </row>
    <row r="230" spans="1:44">
      <c r="A230" s="430"/>
      <c r="B230" s="418" t="str">
        <f>IFERROR(INDEX(B$13:B229,MATCH($A230,$A$13:$A229,0)),"")</f>
        <v/>
      </c>
      <c r="C230" s="419" t="str">
        <f>IFERROR(INDEX(C$13:C229,MATCH($A230,$A$13:$A229,0)),"")</f>
        <v/>
      </c>
      <c r="D230" s="582" t="str">
        <f>IFERROR(INDEX(D$13:D229,MATCH($A230,$A$13:$A229,0)),"")</f>
        <v/>
      </c>
      <c r="E230" s="420" t="str">
        <f>IFERROR(INDEX(E$13:E229,MATCH($A230,$A$13:$A229,0)),"")</f>
        <v/>
      </c>
      <c r="F230" s="414"/>
      <c r="G230" s="649"/>
      <c r="H230" s="415"/>
      <c r="I230" s="415"/>
      <c r="J230" s="415"/>
      <c r="K230" s="415"/>
      <c r="L230" s="415"/>
      <c r="M230" s="415"/>
      <c r="N230" s="650"/>
      <c r="O230" s="650"/>
      <c r="P230" s="650"/>
      <c r="Q230" s="650"/>
      <c r="R230" s="650"/>
      <c r="S230" s="654" t="str">
        <f t="shared" si="12"/>
        <v/>
      </c>
      <c r="T230" s="654" t="str">
        <f t="shared" si="15"/>
        <v/>
      </c>
      <c r="U230" s="649"/>
      <c r="V230" s="415"/>
      <c r="W230" s="415"/>
      <c r="X230" s="415"/>
      <c r="Y230" s="415"/>
      <c r="Z230" s="415"/>
      <c r="AA230" s="415"/>
      <c r="AB230" s="415"/>
      <c r="AC230" s="415"/>
      <c r="AD230" s="415"/>
      <c r="AE230" s="415"/>
      <c r="AF230" s="415"/>
      <c r="AG230" s="415"/>
      <c r="AH230" s="415"/>
      <c r="AI230" s="415"/>
      <c r="AJ230" s="415"/>
      <c r="AK230" s="415"/>
      <c r="AL230" s="415"/>
      <c r="AM230" s="415"/>
      <c r="AN230" s="415"/>
      <c r="AO230" s="415"/>
      <c r="AP230" s="650"/>
      <c r="AQ230" s="654" t="str">
        <f t="shared" si="13"/>
        <v/>
      </c>
      <c r="AR230" s="655" t="str">
        <f t="shared" si="14"/>
        <v/>
      </c>
    </row>
    <row r="231" spans="1:44">
      <c r="A231" s="430"/>
      <c r="B231" s="418" t="str">
        <f>IFERROR(INDEX(B$13:B230,MATCH($A231,$A$13:$A230,0)),"")</f>
        <v/>
      </c>
      <c r="C231" s="419" t="str">
        <f>IFERROR(INDEX(C$13:C230,MATCH($A231,$A$13:$A230,0)),"")</f>
        <v/>
      </c>
      <c r="D231" s="582" t="str">
        <f>IFERROR(INDEX(D$13:D230,MATCH($A231,$A$13:$A230,0)),"")</f>
        <v/>
      </c>
      <c r="E231" s="420" t="str">
        <f>IFERROR(INDEX(E$13:E230,MATCH($A231,$A$13:$A230,0)),"")</f>
        <v/>
      </c>
      <c r="F231" s="414"/>
      <c r="G231" s="649"/>
      <c r="H231" s="415"/>
      <c r="I231" s="415"/>
      <c r="J231" s="415"/>
      <c r="K231" s="415"/>
      <c r="L231" s="415"/>
      <c r="M231" s="415"/>
      <c r="N231" s="650"/>
      <c r="O231" s="650"/>
      <c r="P231" s="650"/>
      <c r="Q231" s="650"/>
      <c r="R231" s="650"/>
      <c r="S231" s="654" t="str">
        <f t="shared" si="12"/>
        <v/>
      </c>
      <c r="T231" s="654" t="str">
        <f t="shared" si="15"/>
        <v/>
      </c>
      <c r="U231" s="649"/>
      <c r="V231" s="415"/>
      <c r="W231" s="415"/>
      <c r="X231" s="415"/>
      <c r="Y231" s="415"/>
      <c r="Z231" s="415"/>
      <c r="AA231" s="415"/>
      <c r="AB231" s="415"/>
      <c r="AC231" s="415"/>
      <c r="AD231" s="415"/>
      <c r="AE231" s="415"/>
      <c r="AF231" s="415"/>
      <c r="AG231" s="415"/>
      <c r="AH231" s="415"/>
      <c r="AI231" s="415"/>
      <c r="AJ231" s="415"/>
      <c r="AK231" s="415"/>
      <c r="AL231" s="415"/>
      <c r="AM231" s="415"/>
      <c r="AN231" s="415"/>
      <c r="AO231" s="415"/>
      <c r="AP231" s="650"/>
      <c r="AQ231" s="654" t="str">
        <f t="shared" si="13"/>
        <v/>
      </c>
      <c r="AR231" s="655" t="str">
        <f t="shared" si="14"/>
        <v/>
      </c>
    </row>
    <row r="232" spans="1:44">
      <c r="A232" s="430"/>
      <c r="B232" s="418" t="str">
        <f>IFERROR(INDEX(B$13:B231,MATCH($A232,$A$13:$A231,0)),"")</f>
        <v/>
      </c>
      <c r="C232" s="419" t="str">
        <f>IFERROR(INDEX(C$13:C231,MATCH($A232,$A$13:$A231,0)),"")</f>
        <v/>
      </c>
      <c r="D232" s="582" t="str">
        <f>IFERROR(INDEX(D$13:D231,MATCH($A232,$A$13:$A231,0)),"")</f>
        <v/>
      </c>
      <c r="E232" s="420" t="str">
        <f>IFERROR(INDEX(E$13:E231,MATCH($A232,$A$13:$A231,0)),"")</f>
        <v/>
      </c>
      <c r="F232" s="414"/>
      <c r="G232" s="649"/>
      <c r="H232" s="415"/>
      <c r="I232" s="415"/>
      <c r="J232" s="415"/>
      <c r="K232" s="415"/>
      <c r="L232" s="415"/>
      <c r="M232" s="415"/>
      <c r="N232" s="650"/>
      <c r="O232" s="650"/>
      <c r="P232" s="650"/>
      <c r="Q232" s="650"/>
      <c r="R232" s="650"/>
      <c r="S232" s="654" t="str">
        <f t="shared" si="12"/>
        <v/>
      </c>
      <c r="T232" s="654" t="str">
        <f t="shared" si="15"/>
        <v/>
      </c>
      <c r="U232" s="649"/>
      <c r="V232" s="415"/>
      <c r="W232" s="415"/>
      <c r="X232" s="415"/>
      <c r="Y232" s="415"/>
      <c r="Z232" s="415"/>
      <c r="AA232" s="415"/>
      <c r="AB232" s="415"/>
      <c r="AC232" s="415"/>
      <c r="AD232" s="415"/>
      <c r="AE232" s="415"/>
      <c r="AF232" s="415"/>
      <c r="AG232" s="415"/>
      <c r="AH232" s="415"/>
      <c r="AI232" s="415"/>
      <c r="AJ232" s="415"/>
      <c r="AK232" s="415"/>
      <c r="AL232" s="415"/>
      <c r="AM232" s="415"/>
      <c r="AN232" s="415"/>
      <c r="AO232" s="415"/>
      <c r="AP232" s="650"/>
      <c r="AQ232" s="654" t="str">
        <f t="shared" si="13"/>
        <v/>
      </c>
      <c r="AR232" s="655" t="str">
        <f t="shared" si="14"/>
        <v/>
      </c>
    </row>
    <row r="233" spans="1:44">
      <c r="A233" s="430"/>
      <c r="B233" s="418" t="str">
        <f>IFERROR(INDEX(B$13:B232,MATCH($A233,$A$13:$A232,0)),"")</f>
        <v/>
      </c>
      <c r="C233" s="419" t="str">
        <f>IFERROR(INDEX(C$13:C232,MATCH($A233,$A$13:$A232,0)),"")</f>
        <v/>
      </c>
      <c r="D233" s="582" t="str">
        <f>IFERROR(INDEX(D$13:D232,MATCH($A233,$A$13:$A232,0)),"")</f>
        <v/>
      </c>
      <c r="E233" s="420" t="str">
        <f>IFERROR(INDEX(E$13:E232,MATCH($A233,$A$13:$A232,0)),"")</f>
        <v/>
      </c>
      <c r="F233" s="414"/>
      <c r="G233" s="649"/>
      <c r="H233" s="415"/>
      <c r="I233" s="415"/>
      <c r="J233" s="415"/>
      <c r="K233" s="415"/>
      <c r="L233" s="415"/>
      <c r="M233" s="415"/>
      <c r="N233" s="650"/>
      <c r="O233" s="650"/>
      <c r="P233" s="650"/>
      <c r="Q233" s="650"/>
      <c r="R233" s="650"/>
      <c r="S233" s="654" t="str">
        <f t="shared" si="12"/>
        <v/>
      </c>
      <c r="T233" s="654" t="str">
        <f t="shared" si="15"/>
        <v/>
      </c>
      <c r="U233" s="649"/>
      <c r="V233" s="415"/>
      <c r="W233" s="415"/>
      <c r="X233" s="415"/>
      <c r="Y233" s="415"/>
      <c r="Z233" s="415"/>
      <c r="AA233" s="415"/>
      <c r="AB233" s="415"/>
      <c r="AC233" s="415"/>
      <c r="AD233" s="415"/>
      <c r="AE233" s="415"/>
      <c r="AF233" s="415"/>
      <c r="AG233" s="415"/>
      <c r="AH233" s="415"/>
      <c r="AI233" s="415"/>
      <c r="AJ233" s="415"/>
      <c r="AK233" s="415"/>
      <c r="AL233" s="415"/>
      <c r="AM233" s="415"/>
      <c r="AN233" s="415"/>
      <c r="AO233" s="415"/>
      <c r="AP233" s="650"/>
      <c r="AQ233" s="654" t="str">
        <f t="shared" si="13"/>
        <v/>
      </c>
      <c r="AR233" s="655" t="str">
        <f t="shared" si="14"/>
        <v/>
      </c>
    </row>
    <row r="234" spans="1:44">
      <c r="A234" s="430"/>
      <c r="B234" s="418" t="str">
        <f>IFERROR(INDEX(B$13:B233,MATCH($A234,$A$13:$A233,0)),"")</f>
        <v/>
      </c>
      <c r="C234" s="419" t="str">
        <f>IFERROR(INDEX(C$13:C233,MATCH($A234,$A$13:$A233,0)),"")</f>
        <v/>
      </c>
      <c r="D234" s="582" t="str">
        <f>IFERROR(INDEX(D$13:D233,MATCH($A234,$A$13:$A233,0)),"")</f>
        <v/>
      </c>
      <c r="E234" s="420" t="str">
        <f>IFERROR(INDEX(E$13:E233,MATCH($A234,$A$13:$A233,0)),"")</f>
        <v/>
      </c>
      <c r="F234" s="414"/>
      <c r="G234" s="649"/>
      <c r="H234" s="415"/>
      <c r="I234" s="415"/>
      <c r="J234" s="415"/>
      <c r="K234" s="415"/>
      <c r="L234" s="415"/>
      <c r="M234" s="415"/>
      <c r="N234" s="650"/>
      <c r="O234" s="650"/>
      <c r="P234" s="650"/>
      <c r="Q234" s="650"/>
      <c r="R234" s="650"/>
      <c r="S234" s="654" t="str">
        <f t="shared" si="12"/>
        <v/>
      </c>
      <c r="T234" s="654" t="str">
        <f t="shared" si="15"/>
        <v/>
      </c>
      <c r="U234" s="649"/>
      <c r="V234" s="415"/>
      <c r="W234" s="415"/>
      <c r="X234" s="415"/>
      <c r="Y234" s="415"/>
      <c r="Z234" s="415"/>
      <c r="AA234" s="415"/>
      <c r="AB234" s="415"/>
      <c r="AC234" s="415"/>
      <c r="AD234" s="415"/>
      <c r="AE234" s="415"/>
      <c r="AF234" s="415"/>
      <c r="AG234" s="415"/>
      <c r="AH234" s="415"/>
      <c r="AI234" s="415"/>
      <c r="AJ234" s="415"/>
      <c r="AK234" s="415"/>
      <c r="AL234" s="415"/>
      <c r="AM234" s="415"/>
      <c r="AN234" s="415"/>
      <c r="AO234" s="415"/>
      <c r="AP234" s="650"/>
      <c r="AQ234" s="654" t="str">
        <f t="shared" si="13"/>
        <v/>
      </c>
      <c r="AR234" s="655" t="str">
        <f t="shared" si="14"/>
        <v/>
      </c>
    </row>
    <row r="235" spans="1:44">
      <c r="A235" s="430"/>
      <c r="B235" s="418" t="str">
        <f>IFERROR(INDEX(B$13:B234,MATCH($A235,$A$13:$A234,0)),"")</f>
        <v/>
      </c>
      <c r="C235" s="419" t="str">
        <f>IFERROR(INDEX(C$13:C234,MATCH($A235,$A$13:$A234,0)),"")</f>
        <v/>
      </c>
      <c r="D235" s="582" t="str">
        <f>IFERROR(INDEX(D$13:D234,MATCH($A235,$A$13:$A234,0)),"")</f>
        <v/>
      </c>
      <c r="E235" s="420" t="str">
        <f>IFERROR(INDEX(E$13:E234,MATCH($A235,$A$13:$A234,0)),"")</f>
        <v/>
      </c>
      <c r="F235" s="414"/>
      <c r="G235" s="649"/>
      <c r="H235" s="415"/>
      <c r="I235" s="415"/>
      <c r="J235" s="415"/>
      <c r="K235" s="415"/>
      <c r="L235" s="415"/>
      <c r="M235" s="415"/>
      <c r="N235" s="650"/>
      <c r="O235" s="650"/>
      <c r="P235" s="650"/>
      <c r="Q235" s="650"/>
      <c r="R235" s="650"/>
      <c r="S235" s="654" t="str">
        <f t="shared" si="12"/>
        <v/>
      </c>
      <c r="T235" s="654" t="str">
        <f t="shared" si="15"/>
        <v/>
      </c>
      <c r="U235" s="649"/>
      <c r="V235" s="415"/>
      <c r="W235" s="415"/>
      <c r="X235" s="415"/>
      <c r="Y235" s="415"/>
      <c r="Z235" s="415"/>
      <c r="AA235" s="415"/>
      <c r="AB235" s="415"/>
      <c r="AC235" s="415"/>
      <c r="AD235" s="415"/>
      <c r="AE235" s="415"/>
      <c r="AF235" s="415"/>
      <c r="AG235" s="415"/>
      <c r="AH235" s="415"/>
      <c r="AI235" s="415"/>
      <c r="AJ235" s="415"/>
      <c r="AK235" s="415"/>
      <c r="AL235" s="415"/>
      <c r="AM235" s="415"/>
      <c r="AN235" s="415"/>
      <c r="AO235" s="415"/>
      <c r="AP235" s="650"/>
      <c r="AQ235" s="654" t="str">
        <f t="shared" si="13"/>
        <v/>
      </c>
      <c r="AR235" s="655" t="str">
        <f t="shared" si="14"/>
        <v/>
      </c>
    </row>
    <row r="236" spans="1:44">
      <c r="A236" s="430"/>
      <c r="B236" s="418" t="str">
        <f>IFERROR(INDEX(B$13:B235,MATCH($A236,$A$13:$A235,0)),"")</f>
        <v/>
      </c>
      <c r="C236" s="419" t="str">
        <f>IFERROR(INDEX(C$13:C235,MATCH($A236,$A$13:$A235,0)),"")</f>
        <v/>
      </c>
      <c r="D236" s="582" t="str">
        <f>IFERROR(INDEX(D$13:D235,MATCH($A236,$A$13:$A235,0)),"")</f>
        <v/>
      </c>
      <c r="E236" s="420" t="str">
        <f>IFERROR(INDEX(E$13:E235,MATCH($A236,$A$13:$A235,0)),"")</f>
        <v/>
      </c>
      <c r="F236" s="414"/>
      <c r="G236" s="649"/>
      <c r="H236" s="415"/>
      <c r="I236" s="415"/>
      <c r="J236" s="415"/>
      <c r="K236" s="415"/>
      <c r="L236" s="415"/>
      <c r="M236" s="415"/>
      <c r="N236" s="650"/>
      <c r="O236" s="650"/>
      <c r="P236" s="650"/>
      <c r="Q236" s="650"/>
      <c r="R236" s="650"/>
      <c r="S236" s="654" t="str">
        <f t="shared" si="12"/>
        <v/>
      </c>
      <c r="T236" s="654" t="str">
        <f t="shared" si="15"/>
        <v/>
      </c>
      <c r="U236" s="649"/>
      <c r="V236" s="415"/>
      <c r="W236" s="415"/>
      <c r="X236" s="415"/>
      <c r="Y236" s="415"/>
      <c r="Z236" s="415"/>
      <c r="AA236" s="415"/>
      <c r="AB236" s="415"/>
      <c r="AC236" s="415"/>
      <c r="AD236" s="415"/>
      <c r="AE236" s="415"/>
      <c r="AF236" s="415"/>
      <c r="AG236" s="415"/>
      <c r="AH236" s="415"/>
      <c r="AI236" s="415"/>
      <c r="AJ236" s="415"/>
      <c r="AK236" s="415"/>
      <c r="AL236" s="415"/>
      <c r="AM236" s="415"/>
      <c r="AN236" s="415"/>
      <c r="AO236" s="415"/>
      <c r="AP236" s="650"/>
      <c r="AQ236" s="654" t="str">
        <f t="shared" si="13"/>
        <v/>
      </c>
      <c r="AR236" s="655" t="str">
        <f t="shared" si="14"/>
        <v/>
      </c>
    </row>
    <row r="237" spans="1:44">
      <c r="A237" s="430"/>
      <c r="B237" s="418" t="str">
        <f>IFERROR(INDEX(B$13:B236,MATCH($A237,$A$13:$A236,0)),"")</f>
        <v/>
      </c>
      <c r="C237" s="419" t="str">
        <f>IFERROR(INDEX(C$13:C236,MATCH($A237,$A$13:$A236,0)),"")</f>
        <v/>
      </c>
      <c r="D237" s="582" t="str">
        <f>IFERROR(INDEX(D$13:D236,MATCH($A237,$A$13:$A236,0)),"")</f>
        <v/>
      </c>
      <c r="E237" s="420" t="str">
        <f>IFERROR(INDEX(E$13:E236,MATCH($A237,$A$13:$A236,0)),"")</f>
        <v/>
      </c>
      <c r="F237" s="414"/>
      <c r="G237" s="649"/>
      <c r="H237" s="415"/>
      <c r="I237" s="415"/>
      <c r="J237" s="415"/>
      <c r="K237" s="415"/>
      <c r="L237" s="415"/>
      <c r="M237" s="415"/>
      <c r="N237" s="650"/>
      <c r="O237" s="650"/>
      <c r="P237" s="650"/>
      <c r="Q237" s="650"/>
      <c r="R237" s="650"/>
      <c r="S237" s="654" t="str">
        <f t="shared" si="12"/>
        <v/>
      </c>
      <c r="T237" s="654" t="str">
        <f t="shared" si="15"/>
        <v/>
      </c>
      <c r="U237" s="649"/>
      <c r="V237" s="415"/>
      <c r="W237" s="415"/>
      <c r="X237" s="415"/>
      <c r="Y237" s="415"/>
      <c r="Z237" s="415"/>
      <c r="AA237" s="415"/>
      <c r="AB237" s="415"/>
      <c r="AC237" s="415"/>
      <c r="AD237" s="415"/>
      <c r="AE237" s="415"/>
      <c r="AF237" s="415"/>
      <c r="AG237" s="415"/>
      <c r="AH237" s="415"/>
      <c r="AI237" s="415"/>
      <c r="AJ237" s="415"/>
      <c r="AK237" s="415"/>
      <c r="AL237" s="415"/>
      <c r="AM237" s="415"/>
      <c r="AN237" s="415"/>
      <c r="AO237" s="415"/>
      <c r="AP237" s="650"/>
      <c r="AQ237" s="654" t="str">
        <f t="shared" si="13"/>
        <v/>
      </c>
      <c r="AR237" s="655" t="str">
        <f t="shared" si="14"/>
        <v/>
      </c>
    </row>
    <row r="238" spans="1:44">
      <c r="A238" s="430"/>
      <c r="B238" s="418" t="str">
        <f>IFERROR(INDEX(B$13:B237,MATCH($A238,$A$13:$A237,0)),"")</f>
        <v/>
      </c>
      <c r="C238" s="419" t="str">
        <f>IFERROR(INDEX(C$13:C237,MATCH($A238,$A$13:$A237,0)),"")</f>
        <v/>
      </c>
      <c r="D238" s="582" t="str">
        <f>IFERROR(INDEX(D$13:D237,MATCH($A238,$A$13:$A237,0)),"")</f>
        <v/>
      </c>
      <c r="E238" s="420" t="str">
        <f>IFERROR(INDEX(E$13:E237,MATCH($A238,$A$13:$A237,0)),"")</f>
        <v/>
      </c>
      <c r="F238" s="414"/>
      <c r="G238" s="649"/>
      <c r="H238" s="415"/>
      <c r="I238" s="415"/>
      <c r="J238" s="415"/>
      <c r="K238" s="415"/>
      <c r="L238" s="415"/>
      <c r="M238" s="415"/>
      <c r="N238" s="650"/>
      <c r="O238" s="650"/>
      <c r="P238" s="650"/>
      <c r="Q238" s="650"/>
      <c r="R238" s="650"/>
      <c r="S238" s="654" t="str">
        <f t="shared" si="12"/>
        <v/>
      </c>
      <c r="T238" s="654" t="str">
        <f t="shared" si="15"/>
        <v/>
      </c>
      <c r="U238" s="649"/>
      <c r="V238" s="415"/>
      <c r="W238" s="415"/>
      <c r="X238" s="415"/>
      <c r="Y238" s="415"/>
      <c r="Z238" s="415"/>
      <c r="AA238" s="415"/>
      <c r="AB238" s="415"/>
      <c r="AC238" s="415"/>
      <c r="AD238" s="415"/>
      <c r="AE238" s="415"/>
      <c r="AF238" s="415"/>
      <c r="AG238" s="415"/>
      <c r="AH238" s="415"/>
      <c r="AI238" s="415"/>
      <c r="AJ238" s="415"/>
      <c r="AK238" s="415"/>
      <c r="AL238" s="415"/>
      <c r="AM238" s="415"/>
      <c r="AN238" s="415"/>
      <c r="AO238" s="415"/>
      <c r="AP238" s="650"/>
      <c r="AQ238" s="654" t="str">
        <f t="shared" si="13"/>
        <v/>
      </c>
      <c r="AR238" s="655" t="str">
        <f t="shared" si="14"/>
        <v/>
      </c>
    </row>
    <row r="239" spans="1:44">
      <c r="A239" s="430"/>
      <c r="B239" s="418" t="str">
        <f>IFERROR(INDEX(B$13:B238,MATCH($A239,$A$13:$A238,0)),"")</f>
        <v/>
      </c>
      <c r="C239" s="419" t="str">
        <f>IFERROR(INDEX(C$13:C238,MATCH($A239,$A$13:$A238,0)),"")</f>
        <v/>
      </c>
      <c r="D239" s="582" t="str">
        <f>IFERROR(INDEX(D$13:D238,MATCH($A239,$A$13:$A238,0)),"")</f>
        <v/>
      </c>
      <c r="E239" s="420" t="str">
        <f>IFERROR(INDEX(E$13:E238,MATCH($A239,$A$13:$A238,0)),"")</f>
        <v/>
      </c>
      <c r="F239" s="414"/>
      <c r="G239" s="649"/>
      <c r="H239" s="415"/>
      <c r="I239" s="415"/>
      <c r="J239" s="415"/>
      <c r="K239" s="415"/>
      <c r="L239" s="415"/>
      <c r="M239" s="415"/>
      <c r="N239" s="650"/>
      <c r="O239" s="650"/>
      <c r="P239" s="650"/>
      <c r="Q239" s="650"/>
      <c r="R239" s="650"/>
      <c r="S239" s="654" t="str">
        <f t="shared" si="12"/>
        <v/>
      </c>
      <c r="T239" s="654" t="str">
        <f t="shared" si="15"/>
        <v/>
      </c>
      <c r="U239" s="649"/>
      <c r="V239" s="415"/>
      <c r="W239" s="415"/>
      <c r="X239" s="415"/>
      <c r="Y239" s="415"/>
      <c r="Z239" s="415"/>
      <c r="AA239" s="415"/>
      <c r="AB239" s="415"/>
      <c r="AC239" s="415"/>
      <c r="AD239" s="415"/>
      <c r="AE239" s="415"/>
      <c r="AF239" s="415"/>
      <c r="AG239" s="415"/>
      <c r="AH239" s="415"/>
      <c r="AI239" s="415"/>
      <c r="AJ239" s="415"/>
      <c r="AK239" s="415"/>
      <c r="AL239" s="415"/>
      <c r="AM239" s="415"/>
      <c r="AN239" s="415"/>
      <c r="AO239" s="415"/>
      <c r="AP239" s="650"/>
      <c r="AQ239" s="654" t="str">
        <f t="shared" si="13"/>
        <v/>
      </c>
      <c r="AR239" s="655" t="str">
        <f t="shared" si="14"/>
        <v/>
      </c>
    </row>
    <row r="240" spans="1:44">
      <c r="A240" s="430"/>
      <c r="B240" s="418" t="str">
        <f>IFERROR(INDEX(B$13:B239,MATCH($A240,$A$13:$A239,0)),"")</f>
        <v/>
      </c>
      <c r="C240" s="419" t="str">
        <f>IFERROR(INDEX(C$13:C239,MATCH($A240,$A$13:$A239,0)),"")</f>
        <v/>
      </c>
      <c r="D240" s="582" t="str">
        <f>IFERROR(INDEX(D$13:D239,MATCH($A240,$A$13:$A239,0)),"")</f>
        <v/>
      </c>
      <c r="E240" s="420" t="str">
        <f>IFERROR(INDEX(E$13:E239,MATCH($A240,$A$13:$A239,0)),"")</f>
        <v/>
      </c>
      <c r="F240" s="414"/>
      <c r="G240" s="649"/>
      <c r="H240" s="415"/>
      <c r="I240" s="415"/>
      <c r="J240" s="415"/>
      <c r="K240" s="415"/>
      <c r="L240" s="415"/>
      <c r="M240" s="415"/>
      <c r="N240" s="650"/>
      <c r="O240" s="650"/>
      <c r="P240" s="650"/>
      <c r="Q240" s="650"/>
      <c r="R240" s="650"/>
      <c r="S240" s="654" t="str">
        <f t="shared" si="12"/>
        <v/>
      </c>
      <c r="T240" s="654" t="str">
        <f t="shared" si="15"/>
        <v/>
      </c>
      <c r="U240" s="649"/>
      <c r="V240" s="415"/>
      <c r="W240" s="415"/>
      <c r="X240" s="415"/>
      <c r="Y240" s="415"/>
      <c r="Z240" s="415"/>
      <c r="AA240" s="415"/>
      <c r="AB240" s="415"/>
      <c r="AC240" s="415"/>
      <c r="AD240" s="415"/>
      <c r="AE240" s="415"/>
      <c r="AF240" s="415"/>
      <c r="AG240" s="415"/>
      <c r="AH240" s="415"/>
      <c r="AI240" s="415"/>
      <c r="AJ240" s="415"/>
      <c r="AK240" s="415"/>
      <c r="AL240" s="415"/>
      <c r="AM240" s="415"/>
      <c r="AN240" s="415"/>
      <c r="AO240" s="415"/>
      <c r="AP240" s="650"/>
      <c r="AQ240" s="654" t="str">
        <f t="shared" si="13"/>
        <v/>
      </c>
      <c r="AR240" s="655" t="str">
        <f t="shared" si="14"/>
        <v/>
      </c>
    </row>
    <row r="241" spans="1:44">
      <c r="A241" s="430"/>
      <c r="B241" s="418" t="str">
        <f>IFERROR(INDEX(B$13:B240,MATCH($A241,$A$13:$A240,0)),"")</f>
        <v/>
      </c>
      <c r="C241" s="419" t="str">
        <f>IFERROR(INDEX(C$13:C240,MATCH($A241,$A$13:$A240,0)),"")</f>
        <v/>
      </c>
      <c r="D241" s="582" t="str">
        <f>IFERROR(INDEX(D$13:D240,MATCH($A241,$A$13:$A240,0)),"")</f>
        <v/>
      </c>
      <c r="E241" s="420" t="str">
        <f>IFERROR(INDEX(E$13:E240,MATCH($A241,$A$13:$A240,0)),"")</f>
        <v/>
      </c>
      <c r="F241" s="414"/>
      <c r="G241" s="649"/>
      <c r="H241" s="415"/>
      <c r="I241" s="415"/>
      <c r="J241" s="415"/>
      <c r="K241" s="415"/>
      <c r="L241" s="415"/>
      <c r="M241" s="415"/>
      <c r="N241" s="650"/>
      <c r="O241" s="650"/>
      <c r="P241" s="650"/>
      <c r="Q241" s="650"/>
      <c r="R241" s="650"/>
      <c r="S241" s="654" t="str">
        <f t="shared" si="12"/>
        <v/>
      </c>
      <c r="T241" s="654" t="str">
        <f t="shared" si="15"/>
        <v/>
      </c>
      <c r="U241" s="649"/>
      <c r="V241" s="415"/>
      <c r="W241" s="415"/>
      <c r="X241" s="415"/>
      <c r="Y241" s="415"/>
      <c r="Z241" s="415"/>
      <c r="AA241" s="415"/>
      <c r="AB241" s="415"/>
      <c r="AC241" s="415"/>
      <c r="AD241" s="415"/>
      <c r="AE241" s="415"/>
      <c r="AF241" s="415"/>
      <c r="AG241" s="415"/>
      <c r="AH241" s="415"/>
      <c r="AI241" s="415"/>
      <c r="AJ241" s="415"/>
      <c r="AK241" s="415"/>
      <c r="AL241" s="415"/>
      <c r="AM241" s="415"/>
      <c r="AN241" s="415"/>
      <c r="AO241" s="415"/>
      <c r="AP241" s="650"/>
      <c r="AQ241" s="654" t="str">
        <f t="shared" si="13"/>
        <v/>
      </c>
      <c r="AR241" s="655" t="str">
        <f t="shared" si="14"/>
        <v/>
      </c>
    </row>
    <row r="242" spans="1:44">
      <c r="A242" s="430"/>
      <c r="B242" s="418" t="str">
        <f>IFERROR(INDEX(B$13:B241,MATCH($A242,$A$13:$A241,0)),"")</f>
        <v/>
      </c>
      <c r="C242" s="419" t="str">
        <f>IFERROR(INDEX(C$13:C241,MATCH($A242,$A$13:$A241,0)),"")</f>
        <v/>
      </c>
      <c r="D242" s="582" t="str">
        <f>IFERROR(INDEX(D$13:D241,MATCH($A242,$A$13:$A241,0)),"")</f>
        <v/>
      </c>
      <c r="E242" s="420" t="str">
        <f>IFERROR(INDEX(E$13:E241,MATCH($A242,$A$13:$A241,0)),"")</f>
        <v/>
      </c>
      <c r="F242" s="414"/>
      <c r="G242" s="649"/>
      <c r="H242" s="415"/>
      <c r="I242" s="415"/>
      <c r="J242" s="415"/>
      <c r="K242" s="415"/>
      <c r="L242" s="415"/>
      <c r="M242" s="415"/>
      <c r="N242" s="650"/>
      <c r="O242" s="650"/>
      <c r="P242" s="650"/>
      <c r="Q242" s="650"/>
      <c r="R242" s="650"/>
      <c r="S242" s="654" t="str">
        <f t="shared" si="12"/>
        <v/>
      </c>
      <c r="T242" s="654" t="str">
        <f t="shared" si="15"/>
        <v/>
      </c>
      <c r="U242" s="649"/>
      <c r="V242" s="415"/>
      <c r="W242" s="415"/>
      <c r="X242" s="415"/>
      <c r="Y242" s="415"/>
      <c r="Z242" s="415"/>
      <c r="AA242" s="415"/>
      <c r="AB242" s="415"/>
      <c r="AC242" s="415"/>
      <c r="AD242" s="415"/>
      <c r="AE242" s="415"/>
      <c r="AF242" s="415"/>
      <c r="AG242" s="415"/>
      <c r="AH242" s="415"/>
      <c r="AI242" s="415"/>
      <c r="AJ242" s="415"/>
      <c r="AK242" s="415"/>
      <c r="AL242" s="415"/>
      <c r="AM242" s="415"/>
      <c r="AN242" s="415"/>
      <c r="AO242" s="415"/>
      <c r="AP242" s="650"/>
      <c r="AQ242" s="654" t="str">
        <f t="shared" si="13"/>
        <v/>
      </c>
      <c r="AR242" s="655" t="str">
        <f t="shared" si="14"/>
        <v/>
      </c>
    </row>
    <row r="243" spans="1:44">
      <c r="A243" s="430"/>
      <c r="B243" s="418" t="str">
        <f>IFERROR(INDEX(B$13:B242,MATCH($A243,$A$13:$A242,0)),"")</f>
        <v/>
      </c>
      <c r="C243" s="419" t="str">
        <f>IFERROR(INDEX(C$13:C242,MATCH($A243,$A$13:$A242,0)),"")</f>
        <v/>
      </c>
      <c r="D243" s="582" t="str">
        <f>IFERROR(INDEX(D$13:D242,MATCH($A243,$A$13:$A242,0)),"")</f>
        <v/>
      </c>
      <c r="E243" s="420" t="str">
        <f>IFERROR(INDEX(E$13:E242,MATCH($A243,$A$13:$A242,0)),"")</f>
        <v/>
      </c>
      <c r="F243" s="414"/>
      <c r="G243" s="649"/>
      <c r="H243" s="415"/>
      <c r="I243" s="415"/>
      <c r="J243" s="415"/>
      <c r="K243" s="415"/>
      <c r="L243" s="415"/>
      <c r="M243" s="415"/>
      <c r="N243" s="650"/>
      <c r="O243" s="650"/>
      <c r="P243" s="650"/>
      <c r="Q243" s="650"/>
      <c r="R243" s="650"/>
      <c r="S243" s="654" t="str">
        <f t="shared" si="12"/>
        <v/>
      </c>
      <c r="T243" s="654" t="str">
        <f t="shared" si="15"/>
        <v/>
      </c>
      <c r="U243" s="649"/>
      <c r="V243" s="415"/>
      <c r="W243" s="415"/>
      <c r="X243" s="415"/>
      <c r="Y243" s="415"/>
      <c r="Z243" s="415"/>
      <c r="AA243" s="415"/>
      <c r="AB243" s="415"/>
      <c r="AC243" s="415"/>
      <c r="AD243" s="415"/>
      <c r="AE243" s="415"/>
      <c r="AF243" s="415"/>
      <c r="AG243" s="415"/>
      <c r="AH243" s="415"/>
      <c r="AI243" s="415"/>
      <c r="AJ243" s="415"/>
      <c r="AK243" s="415"/>
      <c r="AL243" s="415"/>
      <c r="AM243" s="415"/>
      <c r="AN243" s="415"/>
      <c r="AO243" s="415"/>
      <c r="AP243" s="650"/>
      <c r="AQ243" s="654" t="str">
        <f t="shared" si="13"/>
        <v/>
      </c>
      <c r="AR243" s="655" t="str">
        <f t="shared" si="14"/>
        <v/>
      </c>
    </row>
    <row r="244" spans="1:44">
      <c r="A244" s="430"/>
      <c r="B244" s="418" t="str">
        <f>IFERROR(INDEX(B$13:B243,MATCH($A244,$A$13:$A243,0)),"")</f>
        <v/>
      </c>
      <c r="C244" s="419" t="str">
        <f>IFERROR(INDEX(C$13:C243,MATCH($A244,$A$13:$A243,0)),"")</f>
        <v/>
      </c>
      <c r="D244" s="582" t="str">
        <f>IFERROR(INDEX(D$13:D243,MATCH($A244,$A$13:$A243,0)),"")</f>
        <v/>
      </c>
      <c r="E244" s="420" t="str">
        <f>IFERROR(INDEX(E$13:E243,MATCH($A244,$A$13:$A243,0)),"")</f>
        <v/>
      </c>
      <c r="F244" s="414"/>
      <c r="G244" s="649"/>
      <c r="H244" s="415"/>
      <c r="I244" s="415"/>
      <c r="J244" s="415"/>
      <c r="K244" s="415"/>
      <c r="L244" s="415"/>
      <c r="M244" s="415"/>
      <c r="N244" s="650"/>
      <c r="O244" s="650"/>
      <c r="P244" s="650"/>
      <c r="Q244" s="650"/>
      <c r="R244" s="650"/>
      <c r="S244" s="654" t="str">
        <f t="shared" si="12"/>
        <v/>
      </c>
      <c r="T244" s="654" t="str">
        <f t="shared" si="15"/>
        <v/>
      </c>
      <c r="U244" s="649"/>
      <c r="V244" s="415"/>
      <c r="W244" s="415"/>
      <c r="X244" s="415"/>
      <c r="Y244" s="415"/>
      <c r="Z244" s="415"/>
      <c r="AA244" s="415"/>
      <c r="AB244" s="415"/>
      <c r="AC244" s="415"/>
      <c r="AD244" s="415"/>
      <c r="AE244" s="415"/>
      <c r="AF244" s="415"/>
      <c r="AG244" s="415"/>
      <c r="AH244" s="415"/>
      <c r="AI244" s="415"/>
      <c r="AJ244" s="415"/>
      <c r="AK244" s="415"/>
      <c r="AL244" s="415"/>
      <c r="AM244" s="415"/>
      <c r="AN244" s="415"/>
      <c r="AO244" s="415"/>
      <c r="AP244" s="650"/>
      <c r="AQ244" s="654" t="str">
        <f t="shared" si="13"/>
        <v/>
      </c>
      <c r="AR244" s="655" t="str">
        <f t="shared" si="14"/>
        <v/>
      </c>
    </row>
    <row r="245" spans="1:44">
      <c r="A245" s="430"/>
      <c r="B245" s="418" t="str">
        <f>IFERROR(INDEX(B$13:B244,MATCH($A245,$A$13:$A244,0)),"")</f>
        <v/>
      </c>
      <c r="C245" s="419" t="str">
        <f>IFERROR(INDEX(C$13:C244,MATCH($A245,$A$13:$A244,0)),"")</f>
        <v/>
      </c>
      <c r="D245" s="582" t="str">
        <f>IFERROR(INDEX(D$13:D244,MATCH($A245,$A$13:$A244,0)),"")</f>
        <v/>
      </c>
      <c r="E245" s="420" t="str">
        <f>IFERROR(INDEX(E$13:E244,MATCH($A245,$A$13:$A244,0)),"")</f>
        <v/>
      </c>
      <c r="F245" s="414"/>
      <c r="G245" s="649"/>
      <c r="H245" s="415"/>
      <c r="I245" s="415"/>
      <c r="J245" s="415"/>
      <c r="K245" s="415"/>
      <c r="L245" s="415"/>
      <c r="M245" s="415"/>
      <c r="N245" s="650"/>
      <c r="O245" s="650"/>
      <c r="P245" s="650"/>
      <c r="Q245" s="650"/>
      <c r="R245" s="650"/>
      <c r="S245" s="654" t="str">
        <f t="shared" si="12"/>
        <v/>
      </c>
      <c r="T245" s="654" t="str">
        <f t="shared" si="15"/>
        <v/>
      </c>
      <c r="U245" s="649"/>
      <c r="V245" s="415"/>
      <c r="W245" s="415"/>
      <c r="X245" s="415"/>
      <c r="Y245" s="415"/>
      <c r="Z245" s="415"/>
      <c r="AA245" s="415"/>
      <c r="AB245" s="415"/>
      <c r="AC245" s="415"/>
      <c r="AD245" s="415"/>
      <c r="AE245" s="415"/>
      <c r="AF245" s="415"/>
      <c r="AG245" s="415"/>
      <c r="AH245" s="415"/>
      <c r="AI245" s="415"/>
      <c r="AJ245" s="415"/>
      <c r="AK245" s="415"/>
      <c r="AL245" s="415"/>
      <c r="AM245" s="415"/>
      <c r="AN245" s="415"/>
      <c r="AO245" s="415"/>
      <c r="AP245" s="650"/>
      <c r="AQ245" s="654" t="str">
        <f t="shared" si="13"/>
        <v/>
      </c>
      <c r="AR245" s="655" t="str">
        <f t="shared" si="14"/>
        <v/>
      </c>
    </row>
    <row r="246" spans="1:44">
      <c r="A246" s="430"/>
      <c r="B246" s="418" t="str">
        <f>IFERROR(INDEX(B$13:B245,MATCH($A246,$A$13:$A245,0)),"")</f>
        <v/>
      </c>
      <c r="C246" s="419" t="str">
        <f>IFERROR(INDEX(C$13:C245,MATCH($A246,$A$13:$A245,0)),"")</f>
        <v/>
      </c>
      <c r="D246" s="582" t="str">
        <f>IFERROR(INDEX(D$13:D245,MATCH($A246,$A$13:$A245,0)),"")</f>
        <v/>
      </c>
      <c r="E246" s="420" t="str">
        <f>IFERROR(INDEX(E$13:E245,MATCH($A246,$A$13:$A245,0)),"")</f>
        <v/>
      </c>
      <c r="F246" s="414"/>
      <c r="G246" s="649"/>
      <c r="H246" s="415"/>
      <c r="I246" s="415"/>
      <c r="J246" s="415"/>
      <c r="K246" s="415"/>
      <c r="L246" s="415"/>
      <c r="M246" s="415"/>
      <c r="N246" s="650"/>
      <c r="O246" s="650"/>
      <c r="P246" s="650"/>
      <c r="Q246" s="650"/>
      <c r="R246" s="650"/>
      <c r="S246" s="654" t="str">
        <f t="shared" si="12"/>
        <v/>
      </c>
      <c r="T246" s="654" t="str">
        <f t="shared" si="15"/>
        <v/>
      </c>
      <c r="U246" s="649"/>
      <c r="V246" s="415"/>
      <c r="W246" s="415"/>
      <c r="X246" s="415"/>
      <c r="Y246" s="415"/>
      <c r="Z246" s="415"/>
      <c r="AA246" s="415"/>
      <c r="AB246" s="415"/>
      <c r="AC246" s="415"/>
      <c r="AD246" s="415"/>
      <c r="AE246" s="415"/>
      <c r="AF246" s="415"/>
      <c r="AG246" s="415"/>
      <c r="AH246" s="415"/>
      <c r="AI246" s="415"/>
      <c r="AJ246" s="415"/>
      <c r="AK246" s="415"/>
      <c r="AL246" s="415"/>
      <c r="AM246" s="415"/>
      <c r="AN246" s="415"/>
      <c r="AO246" s="415"/>
      <c r="AP246" s="650"/>
      <c r="AQ246" s="654" t="str">
        <f t="shared" si="13"/>
        <v/>
      </c>
      <c r="AR246" s="655" t="str">
        <f t="shared" si="14"/>
        <v/>
      </c>
    </row>
    <row r="247" spans="1:44">
      <c r="A247" s="430"/>
      <c r="B247" s="418" t="str">
        <f>IFERROR(INDEX(B$13:B246,MATCH($A247,$A$13:$A246,0)),"")</f>
        <v/>
      </c>
      <c r="C247" s="419" t="str">
        <f>IFERROR(INDEX(C$13:C246,MATCH($A247,$A$13:$A246,0)),"")</f>
        <v/>
      </c>
      <c r="D247" s="582" t="str">
        <f>IFERROR(INDEX(D$13:D246,MATCH($A247,$A$13:$A246,0)),"")</f>
        <v/>
      </c>
      <c r="E247" s="420" t="str">
        <f>IFERROR(INDEX(E$13:E246,MATCH($A247,$A$13:$A246,0)),"")</f>
        <v/>
      </c>
      <c r="F247" s="414"/>
      <c r="G247" s="649"/>
      <c r="H247" s="415"/>
      <c r="I247" s="415"/>
      <c r="J247" s="415"/>
      <c r="K247" s="415"/>
      <c r="L247" s="415"/>
      <c r="M247" s="415"/>
      <c r="N247" s="650"/>
      <c r="O247" s="650"/>
      <c r="P247" s="650"/>
      <c r="Q247" s="650"/>
      <c r="R247" s="650"/>
      <c r="S247" s="654" t="str">
        <f t="shared" si="12"/>
        <v/>
      </c>
      <c r="T247" s="654" t="str">
        <f t="shared" si="15"/>
        <v/>
      </c>
      <c r="U247" s="649"/>
      <c r="V247" s="415"/>
      <c r="W247" s="415"/>
      <c r="X247" s="415"/>
      <c r="Y247" s="415"/>
      <c r="Z247" s="415"/>
      <c r="AA247" s="415"/>
      <c r="AB247" s="415"/>
      <c r="AC247" s="415"/>
      <c r="AD247" s="415"/>
      <c r="AE247" s="415"/>
      <c r="AF247" s="415"/>
      <c r="AG247" s="415"/>
      <c r="AH247" s="415"/>
      <c r="AI247" s="415"/>
      <c r="AJ247" s="415"/>
      <c r="AK247" s="415"/>
      <c r="AL247" s="415"/>
      <c r="AM247" s="415"/>
      <c r="AN247" s="415"/>
      <c r="AO247" s="415"/>
      <c r="AP247" s="650"/>
      <c r="AQ247" s="654" t="str">
        <f t="shared" si="13"/>
        <v/>
      </c>
      <c r="AR247" s="655" t="str">
        <f t="shared" si="14"/>
        <v/>
      </c>
    </row>
    <row r="248" spans="1:44">
      <c r="A248" s="430"/>
      <c r="B248" s="418" t="str">
        <f>IFERROR(INDEX(B$13:B247,MATCH($A248,$A$13:$A247,0)),"")</f>
        <v/>
      </c>
      <c r="C248" s="419" t="str">
        <f>IFERROR(INDEX(C$13:C247,MATCH($A248,$A$13:$A247,0)),"")</f>
        <v/>
      </c>
      <c r="D248" s="582" t="str">
        <f>IFERROR(INDEX(D$13:D247,MATCH($A248,$A$13:$A247,0)),"")</f>
        <v/>
      </c>
      <c r="E248" s="420" t="str">
        <f>IFERROR(INDEX(E$13:E247,MATCH($A248,$A$13:$A247,0)),"")</f>
        <v/>
      </c>
      <c r="F248" s="414"/>
      <c r="G248" s="649"/>
      <c r="H248" s="415"/>
      <c r="I248" s="415"/>
      <c r="J248" s="415"/>
      <c r="K248" s="415"/>
      <c r="L248" s="415"/>
      <c r="M248" s="415"/>
      <c r="N248" s="650"/>
      <c r="O248" s="650"/>
      <c r="P248" s="650"/>
      <c r="Q248" s="650"/>
      <c r="R248" s="650"/>
      <c r="S248" s="654" t="str">
        <f t="shared" si="12"/>
        <v/>
      </c>
      <c r="T248" s="654" t="str">
        <f t="shared" si="15"/>
        <v/>
      </c>
      <c r="U248" s="649"/>
      <c r="V248" s="415"/>
      <c r="W248" s="415"/>
      <c r="X248" s="415"/>
      <c r="Y248" s="415"/>
      <c r="Z248" s="415"/>
      <c r="AA248" s="415"/>
      <c r="AB248" s="415"/>
      <c r="AC248" s="415"/>
      <c r="AD248" s="415"/>
      <c r="AE248" s="415"/>
      <c r="AF248" s="415"/>
      <c r="AG248" s="415"/>
      <c r="AH248" s="415"/>
      <c r="AI248" s="415"/>
      <c r="AJ248" s="415"/>
      <c r="AK248" s="415"/>
      <c r="AL248" s="415"/>
      <c r="AM248" s="415"/>
      <c r="AN248" s="415"/>
      <c r="AO248" s="415"/>
      <c r="AP248" s="650"/>
      <c r="AQ248" s="654" t="str">
        <f t="shared" si="13"/>
        <v/>
      </c>
      <c r="AR248" s="655" t="str">
        <f t="shared" si="14"/>
        <v/>
      </c>
    </row>
    <row r="249" spans="1:44">
      <c r="A249" s="430"/>
      <c r="B249" s="418" t="str">
        <f>IFERROR(INDEX(B$13:B248,MATCH($A249,$A$13:$A248,0)),"")</f>
        <v/>
      </c>
      <c r="C249" s="419" t="str">
        <f>IFERROR(INDEX(C$13:C248,MATCH($A249,$A$13:$A248,0)),"")</f>
        <v/>
      </c>
      <c r="D249" s="582" t="str">
        <f>IFERROR(INDEX(D$13:D248,MATCH($A249,$A$13:$A248,0)),"")</f>
        <v/>
      </c>
      <c r="E249" s="420" t="str">
        <f>IFERROR(INDEX(E$13:E248,MATCH($A249,$A$13:$A248,0)),"")</f>
        <v/>
      </c>
      <c r="F249" s="414"/>
      <c r="G249" s="649"/>
      <c r="H249" s="415"/>
      <c r="I249" s="415"/>
      <c r="J249" s="415"/>
      <c r="K249" s="415"/>
      <c r="L249" s="415"/>
      <c r="M249" s="415"/>
      <c r="N249" s="650"/>
      <c r="O249" s="650"/>
      <c r="P249" s="650"/>
      <c r="Q249" s="650"/>
      <c r="R249" s="650"/>
      <c r="S249" s="654" t="str">
        <f t="shared" si="12"/>
        <v/>
      </c>
      <c r="T249" s="654" t="str">
        <f t="shared" si="15"/>
        <v/>
      </c>
      <c r="U249" s="649"/>
      <c r="V249" s="415"/>
      <c r="W249" s="415"/>
      <c r="X249" s="415"/>
      <c r="Y249" s="415"/>
      <c r="Z249" s="415"/>
      <c r="AA249" s="415"/>
      <c r="AB249" s="415"/>
      <c r="AC249" s="415"/>
      <c r="AD249" s="415"/>
      <c r="AE249" s="415"/>
      <c r="AF249" s="415"/>
      <c r="AG249" s="415"/>
      <c r="AH249" s="415"/>
      <c r="AI249" s="415"/>
      <c r="AJ249" s="415"/>
      <c r="AK249" s="415"/>
      <c r="AL249" s="415"/>
      <c r="AM249" s="415"/>
      <c r="AN249" s="415"/>
      <c r="AO249" s="415"/>
      <c r="AP249" s="650"/>
      <c r="AQ249" s="654" t="str">
        <f t="shared" si="13"/>
        <v/>
      </c>
      <c r="AR249" s="655" t="str">
        <f t="shared" si="14"/>
        <v/>
      </c>
    </row>
    <row r="250" spans="1:44">
      <c r="A250" s="430"/>
      <c r="B250" s="418" t="str">
        <f>IFERROR(INDEX(B$13:B249,MATCH($A250,$A$13:$A249,0)),"")</f>
        <v/>
      </c>
      <c r="C250" s="419" t="str">
        <f>IFERROR(INDEX(C$13:C249,MATCH($A250,$A$13:$A249,0)),"")</f>
        <v/>
      </c>
      <c r="D250" s="582" t="str">
        <f>IFERROR(INDEX(D$13:D249,MATCH($A250,$A$13:$A249,0)),"")</f>
        <v/>
      </c>
      <c r="E250" s="420" t="str">
        <f>IFERROR(INDEX(E$13:E249,MATCH($A250,$A$13:$A249,0)),"")</f>
        <v/>
      </c>
      <c r="F250" s="414"/>
      <c r="G250" s="649"/>
      <c r="H250" s="415"/>
      <c r="I250" s="415"/>
      <c r="J250" s="415"/>
      <c r="K250" s="415"/>
      <c r="L250" s="415"/>
      <c r="M250" s="415"/>
      <c r="N250" s="650"/>
      <c r="O250" s="650"/>
      <c r="P250" s="650"/>
      <c r="Q250" s="650"/>
      <c r="R250" s="650"/>
      <c r="S250" s="654" t="str">
        <f t="shared" si="12"/>
        <v/>
      </c>
      <c r="T250" s="654" t="str">
        <f t="shared" si="15"/>
        <v/>
      </c>
      <c r="U250" s="649"/>
      <c r="V250" s="415"/>
      <c r="W250" s="415"/>
      <c r="X250" s="415"/>
      <c r="Y250" s="415"/>
      <c r="Z250" s="415"/>
      <c r="AA250" s="415"/>
      <c r="AB250" s="415"/>
      <c r="AC250" s="415"/>
      <c r="AD250" s="415"/>
      <c r="AE250" s="415"/>
      <c r="AF250" s="415"/>
      <c r="AG250" s="415"/>
      <c r="AH250" s="415"/>
      <c r="AI250" s="415"/>
      <c r="AJ250" s="415"/>
      <c r="AK250" s="415"/>
      <c r="AL250" s="415"/>
      <c r="AM250" s="415"/>
      <c r="AN250" s="415"/>
      <c r="AO250" s="415"/>
      <c r="AP250" s="650"/>
      <c r="AQ250" s="654" t="str">
        <f t="shared" si="13"/>
        <v/>
      </c>
      <c r="AR250" s="655" t="str">
        <f t="shared" si="14"/>
        <v/>
      </c>
    </row>
    <row r="251" spans="1:44">
      <c r="A251" s="430"/>
      <c r="B251" s="418" t="str">
        <f>IFERROR(INDEX(B$13:B250,MATCH($A251,$A$13:$A250,0)),"")</f>
        <v/>
      </c>
      <c r="C251" s="419" t="str">
        <f>IFERROR(INDEX(C$13:C250,MATCH($A251,$A$13:$A250,0)),"")</f>
        <v/>
      </c>
      <c r="D251" s="582" t="str">
        <f>IFERROR(INDEX(D$13:D250,MATCH($A251,$A$13:$A250,0)),"")</f>
        <v/>
      </c>
      <c r="E251" s="420" t="str">
        <f>IFERROR(INDEX(E$13:E250,MATCH($A251,$A$13:$A250,0)),"")</f>
        <v/>
      </c>
      <c r="F251" s="414"/>
      <c r="G251" s="649"/>
      <c r="H251" s="415"/>
      <c r="I251" s="415"/>
      <c r="J251" s="415"/>
      <c r="K251" s="415"/>
      <c r="L251" s="415"/>
      <c r="M251" s="415"/>
      <c r="N251" s="650"/>
      <c r="O251" s="650"/>
      <c r="P251" s="650"/>
      <c r="Q251" s="650"/>
      <c r="R251" s="650"/>
      <c r="S251" s="654" t="str">
        <f t="shared" si="12"/>
        <v/>
      </c>
      <c r="T251" s="654" t="str">
        <f t="shared" si="15"/>
        <v/>
      </c>
      <c r="U251" s="649"/>
      <c r="V251" s="415"/>
      <c r="W251" s="415"/>
      <c r="X251" s="415"/>
      <c r="Y251" s="415"/>
      <c r="Z251" s="415"/>
      <c r="AA251" s="415"/>
      <c r="AB251" s="415"/>
      <c r="AC251" s="415"/>
      <c r="AD251" s="415"/>
      <c r="AE251" s="415"/>
      <c r="AF251" s="415"/>
      <c r="AG251" s="415"/>
      <c r="AH251" s="415"/>
      <c r="AI251" s="415"/>
      <c r="AJ251" s="415"/>
      <c r="AK251" s="415"/>
      <c r="AL251" s="415"/>
      <c r="AM251" s="415"/>
      <c r="AN251" s="415"/>
      <c r="AO251" s="415"/>
      <c r="AP251" s="650"/>
      <c r="AQ251" s="654" t="str">
        <f t="shared" si="13"/>
        <v/>
      </c>
      <c r="AR251" s="655" t="str">
        <f t="shared" si="14"/>
        <v/>
      </c>
    </row>
    <row r="252" spans="1:44">
      <c r="A252" s="430"/>
      <c r="B252" s="418" t="str">
        <f>IFERROR(INDEX(B$13:B251,MATCH($A252,$A$13:$A251,0)),"")</f>
        <v/>
      </c>
      <c r="C252" s="419" t="str">
        <f>IFERROR(INDEX(C$13:C251,MATCH($A252,$A$13:$A251,0)),"")</f>
        <v/>
      </c>
      <c r="D252" s="582" t="str">
        <f>IFERROR(INDEX(D$13:D251,MATCH($A252,$A$13:$A251,0)),"")</f>
        <v/>
      </c>
      <c r="E252" s="420" t="str">
        <f>IFERROR(INDEX(E$13:E251,MATCH($A252,$A$13:$A251,0)),"")</f>
        <v/>
      </c>
      <c r="F252" s="414"/>
      <c r="G252" s="649"/>
      <c r="H252" s="415"/>
      <c r="I252" s="415"/>
      <c r="J252" s="415"/>
      <c r="K252" s="415"/>
      <c r="L252" s="415"/>
      <c r="M252" s="415"/>
      <c r="N252" s="650"/>
      <c r="O252" s="650"/>
      <c r="P252" s="650"/>
      <c r="Q252" s="650"/>
      <c r="R252" s="650"/>
      <c r="S252" s="654" t="str">
        <f t="shared" si="12"/>
        <v/>
      </c>
      <c r="T252" s="654" t="str">
        <f t="shared" si="15"/>
        <v/>
      </c>
      <c r="U252" s="649"/>
      <c r="V252" s="415"/>
      <c r="W252" s="415"/>
      <c r="X252" s="415"/>
      <c r="Y252" s="415"/>
      <c r="Z252" s="415"/>
      <c r="AA252" s="415"/>
      <c r="AB252" s="415"/>
      <c r="AC252" s="415"/>
      <c r="AD252" s="415"/>
      <c r="AE252" s="415"/>
      <c r="AF252" s="415"/>
      <c r="AG252" s="415"/>
      <c r="AH252" s="415"/>
      <c r="AI252" s="415"/>
      <c r="AJ252" s="415"/>
      <c r="AK252" s="415"/>
      <c r="AL252" s="415"/>
      <c r="AM252" s="415"/>
      <c r="AN252" s="415"/>
      <c r="AO252" s="415"/>
      <c r="AP252" s="650"/>
      <c r="AQ252" s="654" t="str">
        <f t="shared" si="13"/>
        <v/>
      </c>
      <c r="AR252" s="655" t="str">
        <f t="shared" si="14"/>
        <v/>
      </c>
    </row>
    <row r="253" spans="1:44">
      <c r="A253" s="430"/>
      <c r="B253" s="418" t="str">
        <f>IFERROR(INDEX(B$13:B252,MATCH($A253,$A$13:$A252,0)),"")</f>
        <v/>
      </c>
      <c r="C253" s="419" t="str">
        <f>IFERROR(INDEX(C$13:C252,MATCH($A253,$A$13:$A252,0)),"")</f>
        <v/>
      </c>
      <c r="D253" s="582" t="str">
        <f>IFERROR(INDEX(D$13:D252,MATCH($A253,$A$13:$A252,0)),"")</f>
        <v/>
      </c>
      <c r="E253" s="420" t="str">
        <f>IFERROR(INDEX(E$13:E252,MATCH($A253,$A$13:$A252,0)),"")</f>
        <v/>
      </c>
      <c r="F253" s="414"/>
      <c r="G253" s="649"/>
      <c r="H253" s="415"/>
      <c r="I253" s="415"/>
      <c r="J253" s="415"/>
      <c r="K253" s="415"/>
      <c r="L253" s="415"/>
      <c r="M253" s="415"/>
      <c r="N253" s="650"/>
      <c r="O253" s="650"/>
      <c r="P253" s="650"/>
      <c r="Q253" s="650"/>
      <c r="R253" s="650"/>
      <c r="S253" s="654" t="str">
        <f t="shared" si="12"/>
        <v/>
      </c>
      <c r="T253" s="654" t="str">
        <f t="shared" si="15"/>
        <v/>
      </c>
      <c r="U253" s="649"/>
      <c r="V253" s="415"/>
      <c r="W253" s="415"/>
      <c r="X253" s="415"/>
      <c r="Y253" s="415"/>
      <c r="Z253" s="415"/>
      <c r="AA253" s="415"/>
      <c r="AB253" s="415"/>
      <c r="AC253" s="415"/>
      <c r="AD253" s="415"/>
      <c r="AE253" s="415"/>
      <c r="AF253" s="415"/>
      <c r="AG253" s="415"/>
      <c r="AH253" s="415"/>
      <c r="AI253" s="415"/>
      <c r="AJ253" s="415"/>
      <c r="AK253" s="415"/>
      <c r="AL253" s="415"/>
      <c r="AM253" s="415"/>
      <c r="AN253" s="415"/>
      <c r="AO253" s="415"/>
      <c r="AP253" s="650"/>
      <c r="AQ253" s="654" t="str">
        <f t="shared" si="13"/>
        <v/>
      </c>
      <c r="AR253" s="655" t="str">
        <f t="shared" si="14"/>
        <v/>
      </c>
    </row>
    <row r="254" spans="1:44">
      <c r="A254" s="430"/>
      <c r="B254" s="418" t="str">
        <f>IFERROR(INDEX(B$13:B253,MATCH($A254,$A$13:$A253,0)),"")</f>
        <v/>
      </c>
      <c r="C254" s="419" t="str">
        <f>IFERROR(INDEX(C$13:C253,MATCH($A254,$A$13:$A253,0)),"")</f>
        <v/>
      </c>
      <c r="D254" s="582" t="str">
        <f>IFERROR(INDEX(D$13:D253,MATCH($A254,$A$13:$A253,0)),"")</f>
        <v/>
      </c>
      <c r="E254" s="420" t="str">
        <f>IFERROR(INDEX(E$13:E253,MATCH($A254,$A$13:$A253,0)),"")</f>
        <v/>
      </c>
      <c r="F254" s="414"/>
      <c r="G254" s="649"/>
      <c r="H254" s="415"/>
      <c r="I254" s="415"/>
      <c r="J254" s="415"/>
      <c r="K254" s="415"/>
      <c r="L254" s="415"/>
      <c r="M254" s="415"/>
      <c r="N254" s="650"/>
      <c r="O254" s="650"/>
      <c r="P254" s="650"/>
      <c r="Q254" s="650"/>
      <c r="R254" s="650"/>
      <c r="S254" s="654" t="str">
        <f t="shared" si="12"/>
        <v/>
      </c>
      <c r="T254" s="654" t="str">
        <f t="shared" si="15"/>
        <v/>
      </c>
      <c r="U254" s="649"/>
      <c r="V254" s="415"/>
      <c r="W254" s="415"/>
      <c r="X254" s="415"/>
      <c r="Y254" s="415"/>
      <c r="Z254" s="415"/>
      <c r="AA254" s="415"/>
      <c r="AB254" s="415"/>
      <c r="AC254" s="415"/>
      <c r="AD254" s="415"/>
      <c r="AE254" s="415"/>
      <c r="AF254" s="415"/>
      <c r="AG254" s="415"/>
      <c r="AH254" s="415"/>
      <c r="AI254" s="415"/>
      <c r="AJ254" s="415"/>
      <c r="AK254" s="415"/>
      <c r="AL254" s="415"/>
      <c r="AM254" s="415"/>
      <c r="AN254" s="415"/>
      <c r="AO254" s="415"/>
      <c r="AP254" s="650"/>
      <c r="AQ254" s="654" t="str">
        <f t="shared" si="13"/>
        <v/>
      </c>
      <c r="AR254" s="655" t="str">
        <f t="shared" si="14"/>
        <v/>
      </c>
    </row>
    <row r="255" spans="1:44">
      <c r="A255" s="430"/>
      <c r="B255" s="418" t="str">
        <f>IFERROR(INDEX(B$13:B254,MATCH($A255,$A$13:$A254,0)),"")</f>
        <v/>
      </c>
      <c r="C255" s="419" t="str">
        <f>IFERROR(INDEX(C$13:C254,MATCH($A255,$A$13:$A254,0)),"")</f>
        <v/>
      </c>
      <c r="D255" s="582" t="str">
        <f>IFERROR(INDEX(D$13:D254,MATCH($A255,$A$13:$A254,0)),"")</f>
        <v/>
      </c>
      <c r="E255" s="420" t="str">
        <f>IFERROR(INDEX(E$13:E254,MATCH($A255,$A$13:$A254,0)),"")</f>
        <v/>
      </c>
      <c r="F255" s="414"/>
      <c r="G255" s="649"/>
      <c r="H255" s="415"/>
      <c r="I255" s="415"/>
      <c r="J255" s="415"/>
      <c r="K255" s="415"/>
      <c r="L255" s="415"/>
      <c r="M255" s="415"/>
      <c r="N255" s="650"/>
      <c r="O255" s="650"/>
      <c r="P255" s="650"/>
      <c r="Q255" s="650"/>
      <c r="R255" s="650"/>
      <c r="S255" s="654" t="str">
        <f t="shared" si="12"/>
        <v/>
      </c>
      <c r="T255" s="654" t="str">
        <f t="shared" si="15"/>
        <v/>
      </c>
      <c r="U255" s="649"/>
      <c r="V255" s="415"/>
      <c r="W255" s="415"/>
      <c r="X255" s="415"/>
      <c r="Y255" s="415"/>
      <c r="Z255" s="415"/>
      <c r="AA255" s="415"/>
      <c r="AB255" s="415"/>
      <c r="AC255" s="415"/>
      <c r="AD255" s="415"/>
      <c r="AE255" s="415"/>
      <c r="AF255" s="415"/>
      <c r="AG255" s="415"/>
      <c r="AH255" s="415"/>
      <c r="AI255" s="415"/>
      <c r="AJ255" s="415"/>
      <c r="AK255" s="415"/>
      <c r="AL255" s="415"/>
      <c r="AM255" s="415"/>
      <c r="AN255" s="415"/>
      <c r="AO255" s="415"/>
      <c r="AP255" s="650"/>
      <c r="AQ255" s="654" t="str">
        <f t="shared" si="13"/>
        <v/>
      </c>
      <c r="AR255" s="655" t="str">
        <f t="shared" si="14"/>
        <v/>
      </c>
    </row>
    <row r="256" spans="1:44">
      <c r="A256" s="430"/>
      <c r="B256" s="418" t="str">
        <f>IFERROR(INDEX(B$13:B255,MATCH($A256,$A$13:$A255,0)),"")</f>
        <v/>
      </c>
      <c r="C256" s="419" t="str">
        <f>IFERROR(INDEX(C$13:C255,MATCH($A256,$A$13:$A255,0)),"")</f>
        <v/>
      </c>
      <c r="D256" s="582" t="str">
        <f>IFERROR(INDEX(D$13:D255,MATCH($A256,$A$13:$A255,0)),"")</f>
        <v/>
      </c>
      <c r="E256" s="420" t="str">
        <f>IFERROR(INDEX(E$13:E255,MATCH($A256,$A$13:$A255,0)),"")</f>
        <v/>
      </c>
      <c r="F256" s="414"/>
      <c r="G256" s="649"/>
      <c r="H256" s="415"/>
      <c r="I256" s="415"/>
      <c r="J256" s="415"/>
      <c r="K256" s="415"/>
      <c r="L256" s="415"/>
      <c r="M256" s="415"/>
      <c r="N256" s="650"/>
      <c r="O256" s="650"/>
      <c r="P256" s="650"/>
      <c r="Q256" s="650"/>
      <c r="R256" s="650"/>
      <c r="S256" s="654" t="str">
        <f t="shared" si="12"/>
        <v/>
      </c>
      <c r="T256" s="654" t="str">
        <f t="shared" si="15"/>
        <v/>
      </c>
      <c r="U256" s="649"/>
      <c r="V256" s="415"/>
      <c r="W256" s="415"/>
      <c r="X256" s="415"/>
      <c r="Y256" s="415"/>
      <c r="Z256" s="415"/>
      <c r="AA256" s="415"/>
      <c r="AB256" s="415"/>
      <c r="AC256" s="415"/>
      <c r="AD256" s="415"/>
      <c r="AE256" s="415"/>
      <c r="AF256" s="415"/>
      <c r="AG256" s="415"/>
      <c r="AH256" s="415"/>
      <c r="AI256" s="415"/>
      <c r="AJ256" s="415"/>
      <c r="AK256" s="415"/>
      <c r="AL256" s="415"/>
      <c r="AM256" s="415"/>
      <c r="AN256" s="415"/>
      <c r="AO256" s="415"/>
      <c r="AP256" s="650"/>
      <c r="AQ256" s="654" t="str">
        <f t="shared" si="13"/>
        <v/>
      </c>
      <c r="AR256" s="655" t="str">
        <f t="shared" si="14"/>
        <v/>
      </c>
    </row>
    <row r="257" spans="1:44">
      <c r="A257" s="430"/>
      <c r="B257" s="418" t="str">
        <f>IFERROR(INDEX(B$13:B256,MATCH($A257,$A$13:$A256,0)),"")</f>
        <v/>
      </c>
      <c r="C257" s="419" t="str">
        <f>IFERROR(INDEX(C$13:C256,MATCH($A257,$A$13:$A256,0)),"")</f>
        <v/>
      </c>
      <c r="D257" s="582" t="str">
        <f>IFERROR(INDEX(D$13:D256,MATCH($A257,$A$13:$A256,0)),"")</f>
        <v/>
      </c>
      <c r="E257" s="420" t="str">
        <f>IFERROR(INDEX(E$13:E256,MATCH($A257,$A$13:$A256,0)),"")</f>
        <v/>
      </c>
      <c r="F257" s="414"/>
      <c r="G257" s="649"/>
      <c r="H257" s="415"/>
      <c r="I257" s="415"/>
      <c r="J257" s="415"/>
      <c r="K257" s="415"/>
      <c r="L257" s="415"/>
      <c r="M257" s="415"/>
      <c r="N257" s="650"/>
      <c r="O257" s="650"/>
      <c r="P257" s="650"/>
      <c r="Q257" s="650"/>
      <c r="R257" s="650"/>
      <c r="S257" s="654" t="str">
        <f t="shared" si="12"/>
        <v/>
      </c>
      <c r="T257" s="654" t="str">
        <f t="shared" si="15"/>
        <v/>
      </c>
      <c r="U257" s="649"/>
      <c r="V257" s="415"/>
      <c r="W257" s="415"/>
      <c r="X257" s="415"/>
      <c r="Y257" s="415"/>
      <c r="Z257" s="415"/>
      <c r="AA257" s="415"/>
      <c r="AB257" s="415"/>
      <c r="AC257" s="415"/>
      <c r="AD257" s="415"/>
      <c r="AE257" s="415"/>
      <c r="AF257" s="415"/>
      <c r="AG257" s="415"/>
      <c r="AH257" s="415"/>
      <c r="AI257" s="415"/>
      <c r="AJ257" s="415"/>
      <c r="AK257" s="415"/>
      <c r="AL257" s="415"/>
      <c r="AM257" s="415"/>
      <c r="AN257" s="415"/>
      <c r="AO257" s="415"/>
      <c r="AP257" s="650"/>
      <c r="AQ257" s="654" t="str">
        <f t="shared" si="13"/>
        <v/>
      </c>
      <c r="AR257" s="655" t="str">
        <f t="shared" si="14"/>
        <v/>
      </c>
    </row>
    <row r="258" spans="1:44">
      <c r="A258" s="430"/>
      <c r="B258" s="418" t="str">
        <f>IFERROR(INDEX(B$13:B257,MATCH($A258,$A$13:$A257,0)),"")</f>
        <v/>
      </c>
      <c r="C258" s="419" t="str">
        <f>IFERROR(INDEX(C$13:C257,MATCH($A258,$A$13:$A257,0)),"")</f>
        <v/>
      </c>
      <c r="D258" s="582" t="str">
        <f>IFERROR(INDEX(D$13:D257,MATCH($A258,$A$13:$A257,0)),"")</f>
        <v/>
      </c>
      <c r="E258" s="420" t="str">
        <f>IFERROR(INDEX(E$13:E257,MATCH($A258,$A$13:$A257,0)),"")</f>
        <v/>
      </c>
      <c r="F258" s="414"/>
      <c r="G258" s="649"/>
      <c r="H258" s="415"/>
      <c r="I258" s="415"/>
      <c r="J258" s="415"/>
      <c r="K258" s="415"/>
      <c r="L258" s="415"/>
      <c r="M258" s="415"/>
      <c r="N258" s="650"/>
      <c r="O258" s="650"/>
      <c r="P258" s="650"/>
      <c r="Q258" s="650"/>
      <c r="R258" s="650"/>
      <c r="S258" s="654" t="str">
        <f t="shared" si="12"/>
        <v/>
      </c>
      <c r="T258" s="654" t="str">
        <f t="shared" si="15"/>
        <v/>
      </c>
      <c r="U258" s="649"/>
      <c r="V258" s="415"/>
      <c r="W258" s="415"/>
      <c r="X258" s="415"/>
      <c r="Y258" s="415"/>
      <c r="Z258" s="415"/>
      <c r="AA258" s="415"/>
      <c r="AB258" s="415"/>
      <c r="AC258" s="415"/>
      <c r="AD258" s="415"/>
      <c r="AE258" s="415"/>
      <c r="AF258" s="415"/>
      <c r="AG258" s="415"/>
      <c r="AH258" s="415"/>
      <c r="AI258" s="415"/>
      <c r="AJ258" s="415"/>
      <c r="AK258" s="415"/>
      <c r="AL258" s="415"/>
      <c r="AM258" s="415"/>
      <c r="AN258" s="415"/>
      <c r="AO258" s="415"/>
      <c r="AP258" s="650"/>
      <c r="AQ258" s="654" t="str">
        <f t="shared" si="13"/>
        <v/>
      </c>
      <c r="AR258" s="655" t="str">
        <f t="shared" si="14"/>
        <v/>
      </c>
    </row>
    <row r="259" spans="1:44">
      <c r="A259" s="430"/>
      <c r="B259" s="418" t="str">
        <f>IFERROR(INDEX(B$13:B258,MATCH($A259,$A$13:$A258,0)),"")</f>
        <v/>
      </c>
      <c r="C259" s="419" t="str">
        <f>IFERROR(INDEX(C$13:C258,MATCH($A259,$A$13:$A258,0)),"")</f>
        <v/>
      </c>
      <c r="D259" s="582" t="str">
        <f>IFERROR(INDEX(D$13:D258,MATCH($A259,$A$13:$A258,0)),"")</f>
        <v/>
      </c>
      <c r="E259" s="420" t="str">
        <f>IFERROR(INDEX(E$13:E258,MATCH($A259,$A$13:$A258,0)),"")</f>
        <v/>
      </c>
      <c r="F259" s="414"/>
      <c r="G259" s="649"/>
      <c r="H259" s="415"/>
      <c r="I259" s="415"/>
      <c r="J259" s="415"/>
      <c r="K259" s="415"/>
      <c r="L259" s="415"/>
      <c r="M259" s="415"/>
      <c r="N259" s="650"/>
      <c r="O259" s="650"/>
      <c r="P259" s="650"/>
      <c r="Q259" s="650"/>
      <c r="R259" s="650"/>
      <c r="S259" s="654" t="str">
        <f t="shared" si="12"/>
        <v/>
      </c>
      <c r="T259" s="654" t="str">
        <f t="shared" si="15"/>
        <v/>
      </c>
      <c r="U259" s="649"/>
      <c r="V259" s="415"/>
      <c r="W259" s="415"/>
      <c r="X259" s="415"/>
      <c r="Y259" s="415"/>
      <c r="Z259" s="415"/>
      <c r="AA259" s="415"/>
      <c r="AB259" s="415"/>
      <c r="AC259" s="415"/>
      <c r="AD259" s="415"/>
      <c r="AE259" s="415"/>
      <c r="AF259" s="415"/>
      <c r="AG259" s="415"/>
      <c r="AH259" s="415"/>
      <c r="AI259" s="415"/>
      <c r="AJ259" s="415"/>
      <c r="AK259" s="415"/>
      <c r="AL259" s="415"/>
      <c r="AM259" s="415"/>
      <c r="AN259" s="415"/>
      <c r="AO259" s="415"/>
      <c r="AP259" s="650"/>
      <c r="AQ259" s="654" t="str">
        <f t="shared" si="13"/>
        <v/>
      </c>
      <c r="AR259" s="655" t="str">
        <f t="shared" si="14"/>
        <v/>
      </c>
    </row>
    <row r="260" spans="1:44">
      <c r="A260" s="430"/>
      <c r="B260" s="418" t="str">
        <f>IFERROR(INDEX(B$13:B259,MATCH($A260,$A$13:$A259,0)),"")</f>
        <v/>
      </c>
      <c r="C260" s="419" t="str">
        <f>IFERROR(INDEX(C$13:C259,MATCH($A260,$A$13:$A259,0)),"")</f>
        <v/>
      </c>
      <c r="D260" s="582" t="str">
        <f>IFERROR(INDEX(D$13:D259,MATCH($A260,$A$13:$A259,0)),"")</f>
        <v/>
      </c>
      <c r="E260" s="420" t="str">
        <f>IFERROR(INDEX(E$13:E259,MATCH($A260,$A$13:$A259,0)),"")</f>
        <v/>
      </c>
      <c r="F260" s="414"/>
      <c r="G260" s="649"/>
      <c r="H260" s="415"/>
      <c r="I260" s="415"/>
      <c r="J260" s="415"/>
      <c r="K260" s="415"/>
      <c r="L260" s="415"/>
      <c r="M260" s="415"/>
      <c r="N260" s="650"/>
      <c r="O260" s="650"/>
      <c r="P260" s="650"/>
      <c r="Q260" s="650"/>
      <c r="R260" s="650"/>
      <c r="S260" s="654" t="str">
        <f t="shared" si="12"/>
        <v/>
      </c>
      <c r="T260" s="654" t="str">
        <f t="shared" si="15"/>
        <v/>
      </c>
      <c r="U260" s="649"/>
      <c r="V260" s="415"/>
      <c r="W260" s="415"/>
      <c r="X260" s="415"/>
      <c r="Y260" s="415"/>
      <c r="Z260" s="415"/>
      <c r="AA260" s="415"/>
      <c r="AB260" s="415"/>
      <c r="AC260" s="415"/>
      <c r="AD260" s="415"/>
      <c r="AE260" s="415"/>
      <c r="AF260" s="415"/>
      <c r="AG260" s="415"/>
      <c r="AH260" s="415"/>
      <c r="AI260" s="415"/>
      <c r="AJ260" s="415"/>
      <c r="AK260" s="415"/>
      <c r="AL260" s="415"/>
      <c r="AM260" s="415"/>
      <c r="AN260" s="415"/>
      <c r="AO260" s="415"/>
      <c r="AP260" s="650"/>
      <c r="AQ260" s="654" t="str">
        <f t="shared" si="13"/>
        <v/>
      </c>
      <c r="AR260" s="655" t="str">
        <f t="shared" si="14"/>
        <v/>
      </c>
    </row>
    <row r="261" spans="1:44">
      <c r="A261" s="430"/>
      <c r="B261" s="418" t="str">
        <f>IFERROR(INDEX(B$13:B260,MATCH($A261,$A$13:$A260,0)),"")</f>
        <v/>
      </c>
      <c r="C261" s="419" t="str">
        <f>IFERROR(INDEX(C$13:C260,MATCH($A261,$A$13:$A260,0)),"")</f>
        <v/>
      </c>
      <c r="D261" s="582" t="str">
        <f>IFERROR(INDEX(D$13:D260,MATCH($A261,$A$13:$A260,0)),"")</f>
        <v/>
      </c>
      <c r="E261" s="420" t="str">
        <f>IFERROR(INDEX(E$13:E260,MATCH($A261,$A$13:$A260,0)),"")</f>
        <v/>
      </c>
      <c r="F261" s="414"/>
      <c r="G261" s="649"/>
      <c r="H261" s="415"/>
      <c r="I261" s="415"/>
      <c r="J261" s="415"/>
      <c r="K261" s="415"/>
      <c r="L261" s="415"/>
      <c r="M261" s="415"/>
      <c r="N261" s="650"/>
      <c r="O261" s="650"/>
      <c r="P261" s="650"/>
      <c r="Q261" s="650"/>
      <c r="R261" s="650"/>
      <c r="S261" s="654" t="str">
        <f t="shared" si="12"/>
        <v/>
      </c>
      <c r="T261" s="654" t="str">
        <f t="shared" si="15"/>
        <v/>
      </c>
      <c r="U261" s="649"/>
      <c r="V261" s="415"/>
      <c r="W261" s="415"/>
      <c r="X261" s="415"/>
      <c r="Y261" s="415"/>
      <c r="Z261" s="415"/>
      <c r="AA261" s="415"/>
      <c r="AB261" s="415"/>
      <c r="AC261" s="415"/>
      <c r="AD261" s="415"/>
      <c r="AE261" s="415"/>
      <c r="AF261" s="415"/>
      <c r="AG261" s="415"/>
      <c r="AH261" s="415"/>
      <c r="AI261" s="415"/>
      <c r="AJ261" s="415"/>
      <c r="AK261" s="415"/>
      <c r="AL261" s="415"/>
      <c r="AM261" s="415"/>
      <c r="AN261" s="415"/>
      <c r="AO261" s="415"/>
      <c r="AP261" s="650"/>
      <c r="AQ261" s="654" t="str">
        <f t="shared" si="13"/>
        <v/>
      </c>
      <c r="AR261" s="655" t="str">
        <f t="shared" si="14"/>
        <v/>
      </c>
    </row>
    <row r="262" spans="1:44">
      <c r="A262" s="430"/>
      <c r="B262" s="418" t="str">
        <f>IFERROR(INDEX(B$13:B261,MATCH($A262,$A$13:$A261,0)),"")</f>
        <v/>
      </c>
      <c r="C262" s="419" t="str">
        <f>IFERROR(INDEX(C$13:C261,MATCH($A262,$A$13:$A261,0)),"")</f>
        <v/>
      </c>
      <c r="D262" s="582" t="str">
        <f>IFERROR(INDEX(D$13:D261,MATCH($A262,$A$13:$A261,0)),"")</f>
        <v/>
      </c>
      <c r="E262" s="420" t="str">
        <f>IFERROR(INDEX(E$13:E261,MATCH($A262,$A$13:$A261,0)),"")</f>
        <v/>
      </c>
      <c r="F262" s="414"/>
      <c r="G262" s="649"/>
      <c r="H262" s="415"/>
      <c r="I262" s="415"/>
      <c r="J262" s="415"/>
      <c r="K262" s="415"/>
      <c r="L262" s="415"/>
      <c r="M262" s="415"/>
      <c r="N262" s="650"/>
      <c r="O262" s="650"/>
      <c r="P262" s="650"/>
      <c r="Q262" s="650"/>
      <c r="R262" s="650"/>
      <c r="S262" s="654" t="str">
        <f t="shared" si="12"/>
        <v/>
      </c>
      <c r="T262" s="654" t="str">
        <f t="shared" si="15"/>
        <v/>
      </c>
      <c r="U262" s="649"/>
      <c r="V262" s="415"/>
      <c r="W262" s="415"/>
      <c r="X262" s="415"/>
      <c r="Y262" s="415"/>
      <c r="Z262" s="415"/>
      <c r="AA262" s="415"/>
      <c r="AB262" s="415"/>
      <c r="AC262" s="415"/>
      <c r="AD262" s="415"/>
      <c r="AE262" s="415"/>
      <c r="AF262" s="415"/>
      <c r="AG262" s="415"/>
      <c r="AH262" s="415"/>
      <c r="AI262" s="415"/>
      <c r="AJ262" s="415"/>
      <c r="AK262" s="415"/>
      <c r="AL262" s="415"/>
      <c r="AM262" s="415"/>
      <c r="AN262" s="415"/>
      <c r="AO262" s="415"/>
      <c r="AP262" s="650"/>
      <c r="AQ262" s="654" t="str">
        <f t="shared" si="13"/>
        <v/>
      </c>
      <c r="AR262" s="655" t="str">
        <f t="shared" si="14"/>
        <v/>
      </c>
    </row>
    <row r="263" spans="1:44">
      <c r="A263" s="430"/>
      <c r="B263" s="418" t="str">
        <f>IFERROR(INDEX(B$13:B262,MATCH($A263,$A$13:$A262,0)),"")</f>
        <v/>
      </c>
      <c r="C263" s="419" t="str">
        <f>IFERROR(INDEX(C$13:C262,MATCH($A263,$A$13:$A262,0)),"")</f>
        <v/>
      </c>
      <c r="D263" s="582" t="str">
        <f>IFERROR(INDEX(D$13:D262,MATCH($A263,$A$13:$A262,0)),"")</f>
        <v/>
      </c>
      <c r="E263" s="420" t="str">
        <f>IFERROR(INDEX(E$13:E262,MATCH($A263,$A$13:$A262,0)),"")</f>
        <v/>
      </c>
      <c r="F263" s="414"/>
      <c r="G263" s="649"/>
      <c r="H263" s="415"/>
      <c r="I263" s="415"/>
      <c r="J263" s="415"/>
      <c r="K263" s="415"/>
      <c r="L263" s="415"/>
      <c r="M263" s="415"/>
      <c r="N263" s="650"/>
      <c r="O263" s="650"/>
      <c r="P263" s="650"/>
      <c r="Q263" s="650"/>
      <c r="R263" s="650"/>
      <c r="S263" s="654" t="str">
        <f t="shared" si="12"/>
        <v/>
      </c>
      <c r="T263" s="654" t="str">
        <f t="shared" si="15"/>
        <v/>
      </c>
      <c r="U263" s="649"/>
      <c r="V263" s="415"/>
      <c r="W263" s="415"/>
      <c r="X263" s="415"/>
      <c r="Y263" s="415"/>
      <c r="Z263" s="415"/>
      <c r="AA263" s="415"/>
      <c r="AB263" s="415"/>
      <c r="AC263" s="415"/>
      <c r="AD263" s="415"/>
      <c r="AE263" s="415"/>
      <c r="AF263" s="415"/>
      <c r="AG263" s="415"/>
      <c r="AH263" s="415"/>
      <c r="AI263" s="415"/>
      <c r="AJ263" s="415"/>
      <c r="AK263" s="415"/>
      <c r="AL263" s="415"/>
      <c r="AM263" s="415"/>
      <c r="AN263" s="415"/>
      <c r="AO263" s="415"/>
      <c r="AP263" s="650"/>
      <c r="AQ263" s="654" t="str">
        <f t="shared" si="13"/>
        <v/>
      </c>
      <c r="AR263" s="655" t="str">
        <f t="shared" si="14"/>
        <v/>
      </c>
    </row>
    <row r="264" spans="1:44">
      <c r="A264" s="430"/>
      <c r="B264" s="418" t="str">
        <f>IFERROR(INDEX(B$13:B263,MATCH($A264,$A$13:$A263,0)),"")</f>
        <v/>
      </c>
      <c r="C264" s="419" t="str">
        <f>IFERROR(INDEX(C$13:C263,MATCH($A264,$A$13:$A263,0)),"")</f>
        <v/>
      </c>
      <c r="D264" s="582" t="str">
        <f>IFERROR(INDEX(D$13:D263,MATCH($A264,$A$13:$A263,0)),"")</f>
        <v/>
      </c>
      <c r="E264" s="420" t="str">
        <f>IFERROR(INDEX(E$13:E263,MATCH($A264,$A$13:$A263,0)),"")</f>
        <v/>
      </c>
      <c r="F264" s="414"/>
      <c r="G264" s="649"/>
      <c r="H264" s="415"/>
      <c r="I264" s="415"/>
      <c r="J264" s="415"/>
      <c r="K264" s="415"/>
      <c r="L264" s="415"/>
      <c r="M264" s="415"/>
      <c r="N264" s="650"/>
      <c r="O264" s="650"/>
      <c r="P264" s="650"/>
      <c r="Q264" s="650"/>
      <c r="R264" s="650"/>
      <c r="S264" s="654" t="str">
        <f t="shared" si="12"/>
        <v/>
      </c>
      <c r="T264" s="654" t="str">
        <f t="shared" si="15"/>
        <v/>
      </c>
      <c r="U264" s="649"/>
      <c r="V264" s="415"/>
      <c r="W264" s="415"/>
      <c r="X264" s="415"/>
      <c r="Y264" s="415"/>
      <c r="Z264" s="415"/>
      <c r="AA264" s="415"/>
      <c r="AB264" s="415"/>
      <c r="AC264" s="415"/>
      <c r="AD264" s="415"/>
      <c r="AE264" s="415"/>
      <c r="AF264" s="415"/>
      <c r="AG264" s="415"/>
      <c r="AH264" s="415"/>
      <c r="AI264" s="415"/>
      <c r="AJ264" s="415"/>
      <c r="AK264" s="415"/>
      <c r="AL264" s="415"/>
      <c r="AM264" s="415"/>
      <c r="AN264" s="415"/>
      <c r="AO264" s="415"/>
      <c r="AP264" s="650"/>
      <c r="AQ264" s="654" t="str">
        <f t="shared" si="13"/>
        <v/>
      </c>
      <c r="AR264" s="655" t="str">
        <f t="shared" si="14"/>
        <v/>
      </c>
    </row>
    <row r="265" spans="1:44">
      <c r="A265" s="430"/>
      <c r="B265" s="418" t="str">
        <f>IFERROR(INDEX(B$13:B264,MATCH($A265,$A$13:$A264,0)),"")</f>
        <v/>
      </c>
      <c r="C265" s="419" t="str">
        <f>IFERROR(INDEX(C$13:C264,MATCH($A265,$A$13:$A264,0)),"")</f>
        <v/>
      </c>
      <c r="D265" s="582" t="str">
        <f>IFERROR(INDEX(D$13:D264,MATCH($A265,$A$13:$A264,0)),"")</f>
        <v/>
      </c>
      <c r="E265" s="420" t="str">
        <f>IFERROR(INDEX(E$13:E264,MATCH($A265,$A$13:$A264,0)),"")</f>
        <v/>
      </c>
      <c r="F265" s="414"/>
      <c r="G265" s="649"/>
      <c r="H265" s="415"/>
      <c r="I265" s="415"/>
      <c r="J265" s="415"/>
      <c r="K265" s="415"/>
      <c r="L265" s="415"/>
      <c r="M265" s="415"/>
      <c r="N265" s="650"/>
      <c r="O265" s="650"/>
      <c r="P265" s="650"/>
      <c r="Q265" s="650"/>
      <c r="R265" s="650"/>
      <c r="S265" s="654" t="str">
        <f t="shared" si="12"/>
        <v/>
      </c>
      <c r="T265" s="654" t="str">
        <f t="shared" si="15"/>
        <v/>
      </c>
      <c r="U265" s="649"/>
      <c r="V265" s="415"/>
      <c r="W265" s="415"/>
      <c r="X265" s="415"/>
      <c r="Y265" s="415"/>
      <c r="Z265" s="415"/>
      <c r="AA265" s="415"/>
      <c r="AB265" s="415"/>
      <c r="AC265" s="415"/>
      <c r="AD265" s="415"/>
      <c r="AE265" s="415"/>
      <c r="AF265" s="415"/>
      <c r="AG265" s="415"/>
      <c r="AH265" s="415"/>
      <c r="AI265" s="415"/>
      <c r="AJ265" s="415"/>
      <c r="AK265" s="415"/>
      <c r="AL265" s="415"/>
      <c r="AM265" s="415"/>
      <c r="AN265" s="415"/>
      <c r="AO265" s="415"/>
      <c r="AP265" s="650"/>
      <c r="AQ265" s="654" t="str">
        <f t="shared" si="13"/>
        <v/>
      </c>
      <c r="AR265" s="655" t="str">
        <f t="shared" si="14"/>
        <v/>
      </c>
    </row>
    <row r="266" spans="1:44">
      <c r="A266" s="430"/>
      <c r="B266" s="418" t="str">
        <f>IFERROR(INDEX(B$13:B265,MATCH($A266,$A$13:$A265,0)),"")</f>
        <v/>
      </c>
      <c r="C266" s="419" t="str">
        <f>IFERROR(INDEX(C$13:C265,MATCH($A266,$A$13:$A265,0)),"")</f>
        <v/>
      </c>
      <c r="D266" s="582" t="str">
        <f>IFERROR(INDEX(D$13:D265,MATCH($A266,$A$13:$A265,0)),"")</f>
        <v/>
      </c>
      <c r="E266" s="420" t="str">
        <f>IFERROR(INDEX(E$13:E265,MATCH($A266,$A$13:$A265,0)),"")</f>
        <v/>
      </c>
      <c r="F266" s="414"/>
      <c r="G266" s="649"/>
      <c r="H266" s="415"/>
      <c r="I266" s="415"/>
      <c r="J266" s="415"/>
      <c r="K266" s="415"/>
      <c r="L266" s="415"/>
      <c r="M266" s="415"/>
      <c r="N266" s="650"/>
      <c r="O266" s="650"/>
      <c r="P266" s="650"/>
      <c r="Q266" s="650"/>
      <c r="R266" s="650"/>
      <c r="S266" s="654" t="str">
        <f t="shared" si="12"/>
        <v/>
      </c>
      <c r="T266" s="654" t="str">
        <f t="shared" si="15"/>
        <v/>
      </c>
      <c r="U266" s="649"/>
      <c r="V266" s="415"/>
      <c r="W266" s="415"/>
      <c r="X266" s="415"/>
      <c r="Y266" s="415"/>
      <c r="Z266" s="415"/>
      <c r="AA266" s="415"/>
      <c r="AB266" s="415"/>
      <c r="AC266" s="415"/>
      <c r="AD266" s="415"/>
      <c r="AE266" s="415"/>
      <c r="AF266" s="415"/>
      <c r="AG266" s="415"/>
      <c r="AH266" s="415"/>
      <c r="AI266" s="415"/>
      <c r="AJ266" s="415"/>
      <c r="AK266" s="415"/>
      <c r="AL266" s="415"/>
      <c r="AM266" s="415"/>
      <c r="AN266" s="415"/>
      <c r="AO266" s="415"/>
      <c r="AP266" s="650"/>
      <c r="AQ266" s="654" t="str">
        <f t="shared" si="13"/>
        <v/>
      </c>
      <c r="AR266" s="655" t="str">
        <f t="shared" si="14"/>
        <v/>
      </c>
    </row>
    <row r="267" spans="1:44">
      <c r="A267" s="430"/>
      <c r="B267" s="418" t="str">
        <f>IFERROR(INDEX(B$13:B266,MATCH($A267,$A$13:$A266,0)),"")</f>
        <v/>
      </c>
      <c r="C267" s="419" t="str">
        <f>IFERROR(INDEX(C$13:C266,MATCH($A267,$A$13:$A266,0)),"")</f>
        <v/>
      </c>
      <c r="D267" s="582" t="str">
        <f>IFERROR(INDEX(D$13:D266,MATCH($A267,$A$13:$A266,0)),"")</f>
        <v/>
      </c>
      <c r="E267" s="420" t="str">
        <f>IFERROR(INDEX(E$13:E266,MATCH($A267,$A$13:$A266,0)),"")</f>
        <v/>
      </c>
      <c r="F267" s="414"/>
      <c r="G267" s="649"/>
      <c r="H267" s="415"/>
      <c r="I267" s="415"/>
      <c r="J267" s="415"/>
      <c r="K267" s="415"/>
      <c r="L267" s="415"/>
      <c r="M267" s="415"/>
      <c r="N267" s="650"/>
      <c r="O267" s="650"/>
      <c r="P267" s="650"/>
      <c r="Q267" s="650"/>
      <c r="R267" s="650"/>
      <c r="S267" s="654" t="str">
        <f t="shared" si="12"/>
        <v/>
      </c>
      <c r="T267" s="654" t="str">
        <f t="shared" si="15"/>
        <v/>
      </c>
      <c r="U267" s="649"/>
      <c r="V267" s="415"/>
      <c r="W267" s="415"/>
      <c r="X267" s="415"/>
      <c r="Y267" s="415"/>
      <c r="Z267" s="415"/>
      <c r="AA267" s="415"/>
      <c r="AB267" s="415"/>
      <c r="AC267" s="415"/>
      <c r="AD267" s="415"/>
      <c r="AE267" s="415"/>
      <c r="AF267" s="415"/>
      <c r="AG267" s="415"/>
      <c r="AH267" s="415"/>
      <c r="AI267" s="415"/>
      <c r="AJ267" s="415"/>
      <c r="AK267" s="415"/>
      <c r="AL267" s="415"/>
      <c r="AM267" s="415"/>
      <c r="AN267" s="415"/>
      <c r="AO267" s="415"/>
      <c r="AP267" s="650"/>
      <c r="AQ267" s="654" t="str">
        <f t="shared" si="13"/>
        <v/>
      </c>
      <c r="AR267" s="655" t="str">
        <f t="shared" si="14"/>
        <v/>
      </c>
    </row>
    <row r="268" spans="1:44">
      <c r="A268" s="430"/>
      <c r="B268" s="418" t="str">
        <f>IFERROR(INDEX(B$13:B267,MATCH($A268,$A$13:$A267,0)),"")</f>
        <v/>
      </c>
      <c r="C268" s="419" t="str">
        <f>IFERROR(INDEX(C$13:C267,MATCH($A268,$A$13:$A267,0)),"")</f>
        <v/>
      </c>
      <c r="D268" s="582" t="str">
        <f>IFERROR(INDEX(D$13:D267,MATCH($A268,$A$13:$A267,0)),"")</f>
        <v/>
      </c>
      <c r="E268" s="420" t="str">
        <f>IFERROR(INDEX(E$13:E267,MATCH($A268,$A$13:$A267,0)),"")</f>
        <v/>
      </c>
      <c r="F268" s="414"/>
      <c r="G268" s="649"/>
      <c r="H268" s="415"/>
      <c r="I268" s="415"/>
      <c r="J268" s="415"/>
      <c r="K268" s="415"/>
      <c r="L268" s="415"/>
      <c r="M268" s="415"/>
      <c r="N268" s="650"/>
      <c r="O268" s="650"/>
      <c r="P268" s="650"/>
      <c r="Q268" s="650"/>
      <c r="R268" s="650"/>
      <c r="S268" s="654" t="str">
        <f t="shared" si="12"/>
        <v/>
      </c>
      <c r="T268" s="654" t="str">
        <f t="shared" si="15"/>
        <v/>
      </c>
      <c r="U268" s="649"/>
      <c r="V268" s="415"/>
      <c r="W268" s="415"/>
      <c r="X268" s="415"/>
      <c r="Y268" s="415"/>
      <c r="Z268" s="415"/>
      <c r="AA268" s="415"/>
      <c r="AB268" s="415"/>
      <c r="AC268" s="415"/>
      <c r="AD268" s="415"/>
      <c r="AE268" s="415"/>
      <c r="AF268" s="415"/>
      <c r="AG268" s="415"/>
      <c r="AH268" s="415"/>
      <c r="AI268" s="415"/>
      <c r="AJ268" s="415"/>
      <c r="AK268" s="415"/>
      <c r="AL268" s="415"/>
      <c r="AM268" s="415"/>
      <c r="AN268" s="415"/>
      <c r="AO268" s="415"/>
      <c r="AP268" s="650"/>
      <c r="AQ268" s="654" t="str">
        <f t="shared" si="13"/>
        <v/>
      </c>
      <c r="AR268" s="655" t="str">
        <f t="shared" si="14"/>
        <v/>
      </c>
    </row>
    <row r="269" spans="1:44">
      <c r="A269" s="430"/>
      <c r="B269" s="418" t="str">
        <f>IFERROR(INDEX(B$13:B268,MATCH($A269,$A$13:$A268,0)),"")</f>
        <v/>
      </c>
      <c r="C269" s="419" t="str">
        <f>IFERROR(INDEX(C$13:C268,MATCH($A269,$A$13:$A268,0)),"")</f>
        <v/>
      </c>
      <c r="D269" s="582" t="str">
        <f>IFERROR(INDEX(D$13:D268,MATCH($A269,$A$13:$A268,0)),"")</f>
        <v/>
      </c>
      <c r="E269" s="420" t="str">
        <f>IFERROR(INDEX(E$13:E268,MATCH($A269,$A$13:$A268,0)),"")</f>
        <v/>
      </c>
      <c r="F269" s="414"/>
      <c r="G269" s="649"/>
      <c r="H269" s="415"/>
      <c r="I269" s="415"/>
      <c r="J269" s="415"/>
      <c r="K269" s="415"/>
      <c r="L269" s="415"/>
      <c r="M269" s="415"/>
      <c r="N269" s="650"/>
      <c r="O269" s="650"/>
      <c r="P269" s="650"/>
      <c r="Q269" s="650"/>
      <c r="R269" s="650"/>
      <c r="S269" s="654" t="str">
        <f t="shared" si="12"/>
        <v/>
      </c>
      <c r="T269" s="654" t="str">
        <f t="shared" si="15"/>
        <v/>
      </c>
      <c r="U269" s="649"/>
      <c r="V269" s="415"/>
      <c r="W269" s="415"/>
      <c r="X269" s="415"/>
      <c r="Y269" s="415"/>
      <c r="Z269" s="415"/>
      <c r="AA269" s="415"/>
      <c r="AB269" s="415"/>
      <c r="AC269" s="415"/>
      <c r="AD269" s="415"/>
      <c r="AE269" s="415"/>
      <c r="AF269" s="415"/>
      <c r="AG269" s="415"/>
      <c r="AH269" s="415"/>
      <c r="AI269" s="415"/>
      <c r="AJ269" s="415"/>
      <c r="AK269" s="415"/>
      <c r="AL269" s="415"/>
      <c r="AM269" s="415"/>
      <c r="AN269" s="415"/>
      <c r="AO269" s="415"/>
      <c r="AP269" s="650"/>
      <c r="AQ269" s="654" t="str">
        <f t="shared" si="13"/>
        <v/>
      </c>
      <c r="AR269" s="655" t="str">
        <f t="shared" si="14"/>
        <v/>
      </c>
    </row>
    <row r="270" spans="1:44">
      <c r="A270" s="430"/>
      <c r="B270" s="418" t="str">
        <f>IFERROR(INDEX(B$13:B269,MATCH($A270,$A$13:$A269,0)),"")</f>
        <v/>
      </c>
      <c r="C270" s="419" t="str">
        <f>IFERROR(INDEX(C$13:C269,MATCH($A270,$A$13:$A269,0)),"")</f>
        <v/>
      </c>
      <c r="D270" s="582" t="str">
        <f>IFERROR(INDEX(D$13:D269,MATCH($A270,$A$13:$A269,0)),"")</f>
        <v/>
      </c>
      <c r="E270" s="420" t="str">
        <f>IFERROR(INDEX(E$13:E269,MATCH($A270,$A$13:$A269,0)),"")</f>
        <v/>
      </c>
      <c r="F270" s="414"/>
      <c r="G270" s="649"/>
      <c r="H270" s="415"/>
      <c r="I270" s="415"/>
      <c r="J270" s="415"/>
      <c r="K270" s="415"/>
      <c r="L270" s="415"/>
      <c r="M270" s="415"/>
      <c r="N270" s="650"/>
      <c r="O270" s="650"/>
      <c r="P270" s="650"/>
      <c r="Q270" s="650"/>
      <c r="R270" s="650"/>
      <c r="S270" s="654" t="str">
        <f t="shared" ref="S270:S333" si="16">IF(E270="","",SUM(G270:R270))</f>
        <v/>
      </c>
      <c r="T270" s="654" t="str">
        <f t="shared" si="15"/>
        <v/>
      </c>
      <c r="U270" s="649"/>
      <c r="V270" s="415"/>
      <c r="W270" s="415"/>
      <c r="X270" s="415"/>
      <c r="Y270" s="415"/>
      <c r="Z270" s="415"/>
      <c r="AA270" s="415"/>
      <c r="AB270" s="415"/>
      <c r="AC270" s="415"/>
      <c r="AD270" s="415"/>
      <c r="AE270" s="415"/>
      <c r="AF270" s="415"/>
      <c r="AG270" s="415"/>
      <c r="AH270" s="415"/>
      <c r="AI270" s="415"/>
      <c r="AJ270" s="415"/>
      <c r="AK270" s="415"/>
      <c r="AL270" s="415"/>
      <c r="AM270" s="415"/>
      <c r="AN270" s="415"/>
      <c r="AO270" s="415"/>
      <c r="AP270" s="650"/>
      <c r="AQ270" s="654" t="str">
        <f t="shared" ref="AQ270:AQ333" si="17">IF(E270="","",SUM(U270:AP270))</f>
        <v/>
      </c>
      <c r="AR270" s="655" t="str">
        <f t="shared" ref="AR270:AR333" si="18">IF(E270="","",S270+AQ270)</f>
        <v/>
      </c>
    </row>
    <row r="271" spans="1:44">
      <c r="A271" s="430"/>
      <c r="B271" s="418" t="str">
        <f>IFERROR(INDEX(B$13:B270,MATCH($A271,$A$13:$A270,0)),"")</f>
        <v/>
      </c>
      <c r="C271" s="419" t="str">
        <f>IFERROR(INDEX(C$13:C270,MATCH($A271,$A$13:$A270,0)),"")</f>
        <v/>
      </c>
      <c r="D271" s="582" t="str">
        <f>IFERROR(INDEX(D$13:D270,MATCH($A271,$A$13:$A270,0)),"")</f>
        <v/>
      </c>
      <c r="E271" s="420" t="str">
        <f>IFERROR(INDEX(E$13:E270,MATCH($A271,$A$13:$A270,0)),"")</f>
        <v/>
      </c>
      <c r="F271" s="414"/>
      <c r="G271" s="649"/>
      <c r="H271" s="415"/>
      <c r="I271" s="415"/>
      <c r="J271" s="415"/>
      <c r="K271" s="415"/>
      <c r="L271" s="415"/>
      <c r="M271" s="415"/>
      <c r="N271" s="650"/>
      <c r="O271" s="650"/>
      <c r="P271" s="650"/>
      <c r="Q271" s="650"/>
      <c r="R271" s="650"/>
      <c r="S271" s="654" t="str">
        <f t="shared" si="16"/>
        <v/>
      </c>
      <c r="T271" s="654" t="str">
        <f t="shared" ref="T271:T334" si="19">IF(E271="","",E271*S271)</f>
        <v/>
      </c>
      <c r="U271" s="649"/>
      <c r="V271" s="415"/>
      <c r="W271" s="415"/>
      <c r="X271" s="415"/>
      <c r="Y271" s="415"/>
      <c r="Z271" s="415"/>
      <c r="AA271" s="415"/>
      <c r="AB271" s="415"/>
      <c r="AC271" s="415"/>
      <c r="AD271" s="415"/>
      <c r="AE271" s="415"/>
      <c r="AF271" s="415"/>
      <c r="AG271" s="415"/>
      <c r="AH271" s="415"/>
      <c r="AI271" s="415"/>
      <c r="AJ271" s="415"/>
      <c r="AK271" s="415"/>
      <c r="AL271" s="415"/>
      <c r="AM271" s="415"/>
      <c r="AN271" s="415"/>
      <c r="AO271" s="415"/>
      <c r="AP271" s="650"/>
      <c r="AQ271" s="654" t="str">
        <f t="shared" si="17"/>
        <v/>
      </c>
      <c r="AR271" s="655" t="str">
        <f t="shared" si="18"/>
        <v/>
      </c>
    </row>
    <row r="272" spans="1:44">
      <c r="A272" s="430"/>
      <c r="B272" s="418" t="str">
        <f>IFERROR(INDEX(B$13:B271,MATCH($A272,$A$13:$A271,0)),"")</f>
        <v/>
      </c>
      <c r="C272" s="419" t="str">
        <f>IFERROR(INDEX(C$13:C271,MATCH($A272,$A$13:$A271,0)),"")</f>
        <v/>
      </c>
      <c r="D272" s="582" t="str">
        <f>IFERROR(INDEX(D$13:D271,MATCH($A272,$A$13:$A271,0)),"")</f>
        <v/>
      </c>
      <c r="E272" s="420" t="str">
        <f>IFERROR(INDEX(E$13:E271,MATCH($A272,$A$13:$A271,0)),"")</f>
        <v/>
      </c>
      <c r="F272" s="414"/>
      <c r="G272" s="649"/>
      <c r="H272" s="415"/>
      <c r="I272" s="415"/>
      <c r="J272" s="415"/>
      <c r="K272" s="415"/>
      <c r="L272" s="415"/>
      <c r="M272" s="415"/>
      <c r="N272" s="650"/>
      <c r="O272" s="650"/>
      <c r="P272" s="650"/>
      <c r="Q272" s="650"/>
      <c r="R272" s="650"/>
      <c r="S272" s="654" t="str">
        <f t="shared" si="16"/>
        <v/>
      </c>
      <c r="T272" s="654" t="str">
        <f t="shared" si="19"/>
        <v/>
      </c>
      <c r="U272" s="649"/>
      <c r="V272" s="415"/>
      <c r="W272" s="415"/>
      <c r="X272" s="415"/>
      <c r="Y272" s="415"/>
      <c r="Z272" s="415"/>
      <c r="AA272" s="415"/>
      <c r="AB272" s="415"/>
      <c r="AC272" s="415"/>
      <c r="AD272" s="415"/>
      <c r="AE272" s="415"/>
      <c r="AF272" s="415"/>
      <c r="AG272" s="415"/>
      <c r="AH272" s="415"/>
      <c r="AI272" s="415"/>
      <c r="AJ272" s="415"/>
      <c r="AK272" s="415"/>
      <c r="AL272" s="415"/>
      <c r="AM272" s="415"/>
      <c r="AN272" s="415"/>
      <c r="AO272" s="415"/>
      <c r="AP272" s="650"/>
      <c r="AQ272" s="654" t="str">
        <f t="shared" si="17"/>
        <v/>
      </c>
      <c r="AR272" s="655" t="str">
        <f t="shared" si="18"/>
        <v/>
      </c>
    </row>
    <row r="273" spans="1:44">
      <c r="A273" s="430"/>
      <c r="B273" s="418" t="str">
        <f>IFERROR(INDEX(B$13:B272,MATCH($A273,$A$13:$A272,0)),"")</f>
        <v/>
      </c>
      <c r="C273" s="419" t="str">
        <f>IFERROR(INDEX(C$13:C272,MATCH($A273,$A$13:$A272,0)),"")</f>
        <v/>
      </c>
      <c r="D273" s="582" t="str">
        <f>IFERROR(INDEX(D$13:D272,MATCH($A273,$A$13:$A272,0)),"")</f>
        <v/>
      </c>
      <c r="E273" s="420" t="str">
        <f>IFERROR(INDEX(E$13:E272,MATCH($A273,$A$13:$A272,0)),"")</f>
        <v/>
      </c>
      <c r="F273" s="414"/>
      <c r="G273" s="649"/>
      <c r="H273" s="415"/>
      <c r="I273" s="415"/>
      <c r="J273" s="415"/>
      <c r="K273" s="415"/>
      <c r="L273" s="415"/>
      <c r="M273" s="415"/>
      <c r="N273" s="650"/>
      <c r="O273" s="650"/>
      <c r="P273" s="650"/>
      <c r="Q273" s="650"/>
      <c r="R273" s="650"/>
      <c r="S273" s="654" t="str">
        <f t="shared" si="16"/>
        <v/>
      </c>
      <c r="T273" s="654" t="str">
        <f t="shared" si="19"/>
        <v/>
      </c>
      <c r="U273" s="649"/>
      <c r="V273" s="415"/>
      <c r="W273" s="415"/>
      <c r="X273" s="415"/>
      <c r="Y273" s="415"/>
      <c r="Z273" s="415"/>
      <c r="AA273" s="415"/>
      <c r="AB273" s="415"/>
      <c r="AC273" s="415"/>
      <c r="AD273" s="415"/>
      <c r="AE273" s="415"/>
      <c r="AF273" s="415"/>
      <c r="AG273" s="415"/>
      <c r="AH273" s="415"/>
      <c r="AI273" s="415"/>
      <c r="AJ273" s="415"/>
      <c r="AK273" s="415"/>
      <c r="AL273" s="415"/>
      <c r="AM273" s="415"/>
      <c r="AN273" s="415"/>
      <c r="AO273" s="415"/>
      <c r="AP273" s="650"/>
      <c r="AQ273" s="654" t="str">
        <f t="shared" si="17"/>
        <v/>
      </c>
      <c r="AR273" s="655" t="str">
        <f t="shared" si="18"/>
        <v/>
      </c>
    </row>
    <row r="274" spans="1:44">
      <c r="A274" s="430"/>
      <c r="B274" s="418" t="str">
        <f>IFERROR(INDEX(B$13:B273,MATCH($A274,$A$13:$A273,0)),"")</f>
        <v/>
      </c>
      <c r="C274" s="419" t="str">
        <f>IFERROR(INDEX(C$13:C273,MATCH($A274,$A$13:$A273,0)),"")</f>
        <v/>
      </c>
      <c r="D274" s="582" t="str">
        <f>IFERROR(INDEX(D$13:D273,MATCH($A274,$A$13:$A273,0)),"")</f>
        <v/>
      </c>
      <c r="E274" s="420" t="str">
        <f>IFERROR(INDEX(E$13:E273,MATCH($A274,$A$13:$A273,0)),"")</f>
        <v/>
      </c>
      <c r="F274" s="414"/>
      <c r="G274" s="649"/>
      <c r="H274" s="415"/>
      <c r="I274" s="415"/>
      <c r="J274" s="415"/>
      <c r="K274" s="415"/>
      <c r="L274" s="415"/>
      <c r="M274" s="415"/>
      <c r="N274" s="650"/>
      <c r="O274" s="650"/>
      <c r="P274" s="650"/>
      <c r="Q274" s="650"/>
      <c r="R274" s="650"/>
      <c r="S274" s="654" t="str">
        <f t="shared" si="16"/>
        <v/>
      </c>
      <c r="T274" s="654" t="str">
        <f t="shared" si="19"/>
        <v/>
      </c>
      <c r="U274" s="649"/>
      <c r="V274" s="415"/>
      <c r="W274" s="415"/>
      <c r="X274" s="415"/>
      <c r="Y274" s="415"/>
      <c r="Z274" s="415"/>
      <c r="AA274" s="415"/>
      <c r="AB274" s="415"/>
      <c r="AC274" s="415"/>
      <c r="AD274" s="415"/>
      <c r="AE274" s="415"/>
      <c r="AF274" s="415"/>
      <c r="AG274" s="415"/>
      <c r="AH274" s="415"/>
      <c r="AI274" s="415"/>
      <c r="AJ274" s="415"/>
      <c r="AK274" s="415"/>
      <c r="AL274" s="415"/>
      <c r="AM274" s="415"/>
      <c r="AN274" s="415"/>
      <c r="AO274" s="415"/>
      <c r="AP274" s="650"/>
      <c r="AQ274" s="654" t="str">
        <f t="shared" si="17"/>
        <v/>
      </c>
      <c r="AR274" s="655" t="str">
        <f t="shared" si="18"/>
        <v/>
      </c>
    </row>
    <row r="275" spans="1:44">
      <c r="A275" s="430"/>
      <c r="B275" s="418" t="str">
        <f>IFERROR(INDEX(B$13:B274,MATCH($A275,$A$13:$A274,0)),"")</f>
        <v/>
      </c>
      <c r="C275" s="419" t="str">
        <f>IFERROR(INDEX(C$13:C274,MATCH($A275,$A$13:$A274,0)),"")</f>
        <v/>
      </c>
      <c r="D275" s="582" t="str">
        <f>IFERROR(INDEX(D$13:D274,MATCH($A275,$A$13:$A274,0)),"")</f>
        <v/>
      </c>
      <c r="E275" s="420" t="str">
        <f>IFERROR(INDEX(E$13:E274,MATCH($A275,$A$13:$A274,0)),"")</f>
        <v/>
      </c>
      <c r="F275" s="414"/>
      <c r="G275" s="649"/>
      <c r="H275" s="415"/>
      <c r="I275" s="415"/>
      <c r="J275" s="415"/>
      <c r="K275" s="415"/>
      <c r="L275" s="415"/>
      <c r="M275" s="415"/>
      <c r="N275" s="650"/>
      <c r="O275" s="650"/>
      <c r="P275" s="650"/>
      <c r="Q275" s="650"/>
      <c r="R275" s="650"/>
      <c r="S275" s="654" t="str">
        <f t="shared" si="16"/>
        <v/>
      </c>
      <c r="T275" s="654" t="str">
        <f t="shared" si="19"/>
        <v/>
      </c>
      <c r="U275" s="649"/>
      <c r="V275" s="415"/>
      <c r="W275" s="415"/>
      <c r="X275" s="415"/>
      <c r="Y275" s="415"/>
      <c r="Z275" s="415"/>
      <c r="AA275" s="415"/>
      <c r="AB275" s="415"/>
      <c r="AC275" s="415"/>
      <c r="AD275" s="415"/>
      <c r="AE275" s="415"/>
      <c r="AF275" s="415"/>
      <c r="AG275" s="415"/>
      <c r="AH275" s="415"/>
      <c r="AI275" s="415"/>
      <c r="AJ275" s="415"/>
      <c r="AK275" s="415"/>
      <c r="AL275" s="415"/>
      <c r="AM275" s="415"/>
      <c r="AN275" s="415"/>
      <c r="AO275" s="415"/>
      <c r="AP275" s="650"/>
      <c r="AQ275" s="654" t="str">
        <f t="shared" si="17"/>
        <v/>
      </c>
      <c r="AR275" s="655" t="str">
        <f t="shared" si="18"/>
        <v/>
      </c>
    </row>
    <row r="276" spans="1:44">
      <c r="A276" s="430"/>
      <c r="B276" s="418" t="str">
        <f>IFERROR(INDEX(B$13:B275,MATCH($A276,$A$13:$A275,0)),"")</f>
        <v/>
      </c>
      <c r="C276" s="419" t="str">
        <f>IFERROR(INDEX(C$13:C275,MATCH($A276,$A$13:$A275,0)),"")</f>
        <v/>
      </c>
      <c r="D276" s="582" t="str">
        <f>IFERROR(INDEX(D$13:D275,MATCH($A276,$A$13:$A275,0)),"")</f>
        <v/>
      </c>
      <c r="E276" s="420" t="str">
        <f>IFERROR(INDEX(E$13:E275,MATCH($A276,$A$13:$A275,0)),"")</f>
        <v/>
      </c>
      <c r="F276" s="414"/>
      <c r="G276" s="649"/>
      <c r="H276" s="415"/>
      <c r="I276" s="415"/>
      <c r="J276" s="415"/>
      <c r="K276" s="415"/>
      <c r="L276" s="415"/>
      <c r="M276" s="415"/>
      <c r="N276" s="650"/>
      <c r="O276" s="650"/>
      <c r="P276" s="650"/>
      <c r="Q276" s="650"/>
      <c r="R276" s="650"/>
      <c r="S276" s="654" t="str">
        <f t="shared" si="16"/>
        <v/>
      </c>
      <c r="T276" s="654" t="str">
        <f t="shared" si="19"/>
        <v/>
      </c>
      <c r="U276" s="649"/>
      <c r="V276" s="415"/>
      <c r="W276" s="415"/>
      <c r="X276" s="415"/>
      <c r="Y276" s="415"/>
      <c r="Z276" s="415"/>
      <c r="AA276" s="415"/>
      <c r="AB276" s="415"/>
      <c r="AC276" s="415"/>
      <c r="AD276" s="415"/>
      <c r="AE276" s="415"/>
      <c r="AF276" s="415"/>
      <c r="AG276" s="415"/>
      <c r="AH276" s="415"/>
      <c r="AI276" s="415"/>
      <c r="AJ276" s="415"/>
      <c r="AK276" s="415"/>
      <c r="AL276" s="415"/>
      <c r="AM276" s="415"/>
      <c r="AN276" s="415"/>
      <c r="AO276" s="415"/>
      <c r="AP276" s="650"/>
      <c r="AQ276" s="654" t="str">
        <f t="shared" si="17"/>
        <v/>
      </c>
      <c r="AR276" s="655" t="str">
        <f t="shared" si="18"/>
        <v/>
      </c>
    </row>
    <row r="277" spans="1:44">
      <c r="A277" s="430"/>
      <c r="B277" s="418" t="str">
        <f>IFERROR(INDEX(B$13:B276,MATCH($A277,$A$13:$A276,0)),"")</f>
        <v/>
      </c>
      <c r="C277" s="419" t="str">
        <f>IFERROR(INDEX(C$13:C276,MATCH($A277,$A$13:$A276,0)),"")</f>
        <v/>
      </c>
      <c r="D277" s="582" t="str">
        <f>IFERROR(INDEX(D$13:D276,MATCH($A277,$A$13:$A276,0)),"")</f>
        <v/>
      </c>
      <c r="E277" s="420" t="str">
        <f>IFERROR(INDEX(E$13:E276,MATCH($A277,$A$13:$A276,0)),"")</f>
        <v/>
      </c>
      <c r="F277" s="414"/>
      <c r="G277" s="649"/>
      <c r="H277" s="415"/>
      <c r="I277" s="415"/>
      <c r="J277" s="415"/>
      <c r="K277" s="415"/>
      <c r="L277" s="415"/>
      <c r="M277" s="415"/>
      <c r="N277" s="650"/>
      <c r="O277" s="650"/>
      <c r="P277" s="650"/>
      <c r="Q277" s="650"/>
      <c r="R277" s="650"/>
      <c r="S277" s="654" t="str">
        <f t="shared" si="16"/>
        <v/>
      </c>
      <c r="T277" s="654" t="str">
        <f t="shared" si="19"/>
        <v/>
      </c>
      <c r="U277" s="649"/>
      <c r="V277" s="415"/>
      <c r="W277" s="415"/>
      <c r="X277" s="415"/>
      <c r="Y277" s="415"/>
      <c r="Z277" s="415"/>
      <c r="AA277" s="415"/>
      <c r="AB277" s="415"/>
      <c r="AC277" s="415"/>
      <c r="AD277" s="415"/>
      <c r="AE277" s="415"/>
      <c r="AF277" s="415"/>
      <c r="AG277" s="415"/>
      <c r="AH277" s="415"/>
      <c r="AI277" s="415"/>
      <c r="AJ277" s="415"/>
      <c r="AK277" s="415"/>
      <c r="AL277" s="415"/>
      <c r="AM277" s="415"/>
      <c r="AN277" s="415"/>
      <c r="AO277" s="415"/>
      <c r="AP277" s="650"/>
      <c r="AQ277" s="654" t="str">
        <f t="shared" si="17"/>
        <v/>
      </c>
      <c r="AR277" s="655" t="str">
        <f t="shared" si="18"/>
        <v/>
      </c>
    </row>
    <row r="278" spans="1:44">
      <c r="A278" s="430"/>
      <c r="B278" s="418" t="str">
        <f>IFERROR(INDEX(B$13:B277,MATCH($A278,$A$13:$A277,0)),"")</f>
        <v/>
      </c>
      <c r="C278" s="419" t="str">
        <f>IFERROR(INDEX(C$13:C277,MATCH($A278,$A$13:$A277,0)),"")</f>
        <v/>
      </c>
      <c r="D278" s="582" t="str">
        <f>IFERROR(INDEX(D$13:D277,MATCH($A278,$A$13:$A277,0)),"")</f>
        <v/>
      </c>
      <c r="E278" s="420" t="str">
        <f>IFERROR(INDEX(E$13:E277,MATCH($A278,$A$13:$A277,0)),"")</f>
        <v/>
      </c>
      <c r="F278" s="414"/>
      <c r="G278" s="649"/>
      <c r="H278" s="415"/>
      <c r="I278" s="415"/>
      <c r="J278" s="415"/>
      <c r="K278" s="415"/>
      <c r="L278" s="415"/>
      <c r="M278" s="415"/>
      <c r="N278" s="650"/>
      <c r="O278" s="650"/>
      <c r="P278" s="650"/>
      <c r="Q278" s="650"/>
      <c r="R278" s="650"/>
      <c r="S278" s="654" t="str">
        <f t="shared" si="16"/>
        <v/>
      </c>
      <c r="T278" s="654" t="str">
        <f t="shared" si="19"/>
        <v/>
      </c>
      <c r="U278" s="649"/>
      <c r="V278" s="415"/>
      <c r="W278" s="415"/>
      <c r="X278" s="415"/>
      <c r="Y278" s="415"/>
      <c r="Z278" s="415"/>
      <c r="AA278" s="415"/>
      <c r="AB278" s="415"/>
      <c r="AC278" s="415"/>
      <c r="AD278" s="415"/>
      <c r="AE278" s="415"/>
      <c r="AF278" s="415"/>
      <c r="AG278" s="415"/>
      <c r="AH278" s="415"/>
      <c r="AI278" s="415"/>
      <c r="AJ278" s="415"/>
      <c r="AK278" s="415"/>
      <c r="AL278" s="415"/>
      <c r="AM278" s="415"/>
      <c r="AN278" s="415"/>
      <c r="AO278" s="415"/>
      <c r="AP278" s="650"/>
      <c r="AQ278" s="654" t="str">
        <f t="shared" si="17"/>
        <v/>
      </c>
      <c r="AR278" s="655" t="str">
        <f t="shared" si="18"/>
        <v/>
      </c>
    </row>
    <row r="279" spans="1:44">
      <c r="A279" s="430"/>
      <c r="B279" s="418" t="str">
        <f>IFERROR(INDEX(B$13:B278,MATCH($A279,$A$13:$A278,0)),"")</f>
        <v/>
      </c>
      <c r="C279" s="419" t="str">
        <f>IFERROR(INDEX(C$13:C278,MATCH($A279,$A$13:$A278,0)),"")</f>
        <v/>
      </c>
      <c r="D279" s="582" t="str">
        <f>IFERROR(INDEX(D$13:D278,MATCH($A279,$A$13:$A278,0)),"")</f>
        <v/>
      </c>
      <c r="E279" s="420" t="str">
        <f>IFERROR(INDEX(E$13:E278,MATCH($A279,$A$13:$A278,0)),"")</f>
        <v/>
      </c>
      <c r="F279" s="414"/>
      <c r="G279" s="649"/>
      <c r="H279" s="415"/>
      <c r="I279" s="415"/>
      <c r="J279" s="415"/>
      <c r="K279" s="415"/>
      <c r="L279" s="415"/>
      <c r="M279" s="415"/>
      <c r="N279" s="650"/>
      <c r="O279" s="650"/>
      <c r="P279" s="650"/>
      <c r="Q279" s="650"/>
      <c r="R279" s="650"/>
      <c r="S279" s="654" t="str">
        <f t="shared" si="16"/>
        <v/>
      </c>
      <c r="T279" s="654" t="str">
        <f t="shared" si="19"/>
        <v/>
      </c>
      <c r="U279" s="649"/>
      <c r="V279" s="415"/>
      <c r="W279" s="415"/>
      <c r="X279" s="415"/>
      <c r="Y279" s="415"/>
      <c r="Z279" s="415"/>
      <c r="AA279" s="415"/>
      <c r="AB279" s="415"/>
      <c r="AC279" s="415"/>
      <c r="AD279" s="415"/>
      <c r="AE279" s="415"/>
      <c r="AF279" s="415"/>
      <c r="AG279" s="415"/>
      <c r="AH279" s="415"/>
      <c r="AI279" s="415"/>
      <c r="AJ279" s="415"/>
      <c r="AK279" s="415"/>
      <c r="AL279" s="415"/>
      <c r="AM279" s="415"/>
      <c r="AN279" s="415"/>
      <c r="AO279" s="415"/>
      <c r="AP279" s="650"/>
      <c r="AQ279" s="654" t="str">
        <f t="shared" si="17"/>
        <v/>
      </c>
      <c r="AR279" s="655" t="str">
        <f t="shared" si="18"/>
        <v/>
      </c>
    </row>
    <row r="280" spans="1:44">
      <c r="A280" s="430"/>
      <c r="B280" s="418" t="str">
        <f>IFERROR(INDEX(B$13:B279,MATCH($A280,$A$13:$A279,0)),"")</f>
        <v/>
      </c>
      <c r="C280" s="419" t="str">
        <f>IFERROR(INDEX(C$13:C279,MATCH($A280,$A$13:$A279,0)),"")</f>
        <v/>
      </c>
      <c r="D280" s="582" t="str">
        <f>IFERROR(INDEX(D$13:D279,MATCH($A280,$A$13:$A279,0)),"")</f>
        <v/>
      </c>
      <c r="E280" s="420" t="str">
        <f>IFERROR(INDEX(E$13:E279,MATCH($A280,$A$13:$A279,0)),"")</f>
        <v/>
      </c>
      <c r="F280" s="414"/>
      <c r="G280" s="649"/>
      <c r="H280" s="415"/>
      <c r="I280" s="415"/>
      <c r="J280" s="415"/>
      <c r="K280" s="415"/>
      <c r="L280" s="415"/>
      <c r="M280" s="415"/>
      <c r="N280" s="650"/>
      <c r="O280" s="650"/>
      <c r="P280" s="650"/>
      <c r="Q280" s="650"/>
      <c r="R280" s="650"/>
      <c r="S280" s="654" t="str">
        <f t="shared" si="16"/>
        <v/>
      </c>
      <c r="T280" s="654" t="str">
        <f t="shared" si="19"/>
        <v/>
      </c>
      <c r="U280" s="649"/>
      <c r="V280" s="415"/>
      <c r="W280" s="415"/>
      <c r="X280" s="415"/>
      <c r="Y280" s="415"/>
      <c r="Z280" s="415"/>
      <c r="AA280" s="415"/>
      <c r="AB280" s="415"/>
      <c r="AC280" s="415"/>
      <c r="AD280" s="415"/>
      <c r="AE280" s="415"/>
      <c r="AF280" s="415"/>
      <c r="AG280" s="415"/>
      <c r="AH280" s="415"/>
      <c r="AI280" s="415"/>
      <c r="AJ280" s="415"/>
      <c r="AK280" s="415"/>
      <c r="AL280" s="415"/>
      <c r="AM280" s="415"/>
      <c r="AN280" s="415"/>
      <c r="AO280" s="415"/>
      <c r="AP280" s="650"/>
      <c r="AQ280" s="654" t="str">
        <f t="shared" si="17"/>
        <v/>
      </c>
      <c r="AR280" s="655" t="str">
        <f t="shared" si="18"/>
        <v/>
      </c>
    </row>
    <row r="281" spans="1:44">
      <c r="A281" s="430"/>
      <c r="B281" s="418" t="str">
        <f>IFERROR(INDEX(B$13:B280,MATCH($A281,$A$13:$A280,0)),"")</f>
        <v/>
      </c>
      <c r="C281" s="419" t="str">
        <f>IFERROR(INDEX(C$13:C280,MATCH($A281,$A$13:$A280,0)),"")</f>
        <v/>
      </c>
      <c r="D281" s="582" t="str">
        <f>IFERROR(INDEX(D$13:D280,MATCH($A281,$A$13:$A280,0)),"")</f>
        <v/>
      </c>
      <c r="E281" s="420" t="str">
        <f>IFERROR(INDEX(E$13:E280,MATCH($A281,$A$13:$A280,0)),"")</f>
        <v/>
      </c>
      <c r="F281" s="414"/>
      <c r="G281" s="649"/>
      <c r="H281" s="415"/>
      <c r="I281" s="415"/>
      <c r="J281" s="415"/>
      <c r="K281" s="415"/>
      <c r="L281" s="415"/>
      <c r="M281" s="415"/>
      <c r="N281" s="650"/>
      <c r="O281" s="650"/>
      <c r="P281" s="650"/>
      <c r="Q281" s="650"/>
      <c r="R281" s="650"/>
      <c r="S281" s="654" t="str">
        <f t="shared" si="16"/>
        <v/>
      </c>
      <c r="T281" s="654" t="str">
        <f t="shared" si="19"/>
        <v/>
      </c>
      <c r="U281" s="649"/>
      <c r="V281" s="415"/>
      <c r="W281" s="415"/>
      <c r="X281" s="415"/>
      <c r="Y281" s="415"/>
      <c r="Z281" s="415"/>
      <c r="AA281" s="415"/>
      <c r="AB281" s="415"/>
      <c r="AC281" s="415"/>
      <c r="AD281" s="415"/>
      <c r="AE281" s="415"/>
      <c r="AF281" s="415"/>
      <c r="AG281" s="415"/>
      <c r="AH281" s="415"/>
      <c r="AI281" s="415"/>
      <c r="AJ281" s="415"/>
      <c r="AK281" s="415"/>
      <c r="AL281" s="415"/>
      <c r="AM281" s="415"/>
      <c r="AN281" s="415"/>
      <c r="AO281" s="415"/>
      <c r="AP281" s="650"/>
      <c r="AQ281" s="654" t="str">
        <f t="shared" si="17"/>
        <v/>
      </c>
      <c r="AR281" s="655" t="str">
        <f t="shared" si="18"/>
        <v/>
      </c>
    </row>
    <row r="282" spans="1:44">
      <c r="A282" s="430"/>
      <c r="B282" s="418" t="str">
        <f>IFERROR(INDEX(B$13:B281,MATCH($A282,$A$13:$A281,0)),"")</f>
        <v/>
      </c>
      <c r="C282" s="419" t="str">
        <f>IFERROR(INDEX(C$13:C281,MATCH($A282,$A$13:$A281,0)),"")</f>
        <v/>
      </c>
      <c r="D282" s="582" t="str">
        <f>IFERROR(INDEX(D$13:D281,MATCH($A282,$A$13:$A281,0)),"")</f>
        <v/>
      </c>
      <c r="E282" s="420" t="str">
        <f>IFERROR(INDEX(E$13:E281,MATCH($A282,$A$13:$A281,0)),"")</f>
        <v/>
      </c>
      <c r="F282" s="414"/>
      <c r="G282" s="649"/>
      <c r="H282" s="415"/>
      <c r="I282" s="415"/>
      <c r="J282" s="415"/>
      <c r="K282" s="415"/>
      <c r="L282" s="415"/>
      <c r="M282" s="415"/>
      <c r="N282" s="650"/>
      <c r="O282" s="650"/>
      <c r="P282" s="650"/>
      <c r="Q282" s="650"/>
      <c r="R282" s="650"/>
      <c r="S282" s="654" t="str">
        <f t="shared" si="16"/>
        <v/>
      </c>
      <c r="T282" s="654" t="str">
        <f t="shared" si="19"/>
        <v/>
      </c>
      <c r="U282" s="649"/>
      <c r="V282" s="415"/>
      <c r="W282" s="415"/>
      <c r="X282" s="415"/>
      <c r="Y282" s="415"/>
      <c r="Z282" s="415"/>
      <c r="AA282" s="415"/>
      <c r="AB282" s="415"/>
      <c r="AC282" s="415"/>
      <c r="AD282" s="415"/>
      <c r="AE282" s="415"/>
      <c r="AF282" s="415"/>
      <c r="AG282" s="415"/>
      <c r="AH282" s="415"/>
      <c r="AI282" s="415"/>
      <c r="AJ282" s="415"/>
      <c r="AK282" s="415"/>
      <c r="AL282" s="415"/>
      <c r="AM282" s="415"/>
      <c r="AN282" s="415"/>
      <c r="AO282" s="415"/>
      <c r="AP282" s="650"/>
      <c r="AQ282" s="654" t="str">
        <f t="shared" si="17"/>
        <v/>
      </c>
      <c r="AR282" s="655" t="str">
        <f t="shared" si="18"/>
        <v/>
      </c>
    </row>
    <row r="283" spans="1:44">
      <c r="A283" s="430"/>
      <c r="B283" s="418" t="str">
        <f>IFERROR(INDEX(B$13:B282,MATCH($A283,$A$13:$A282,0)),"")</f>
        <v/>
      </c>
      <c r="C283" s="419" t="str">
        <f>IFERROR(INDEX(C$13:C282,MATCH($A283,$A$13:$A282,0)),"")</f>
        <v/>
      </c>
      <c r="D283" s="582" t="str">
        <f>IFERROR(INDEX(D$13:D282,MATCH($A283,$A$13:$A282,0)),"")</f>
        <v/>
      </c>
      <c r="E283" s="420" t="str">
        <f>IFERROR(INDEX(E$13:E282,MATCH($A283,$A$13:$A282,0)),"")</f>
        <v/>
      </c>
      <c r="F283" s="414"/>
      <c r="G283" s="649"/>
      <c r="H283" s="415"/>
      <c r="I283" s="415"/>
      <c r="J283" s="415"/>
      <c r="K283" s="415"/>
      <c r="L283" s="415"/>
      <c r="M283" s="415"/>
      <c r="N283" s="650"/>
      <c r="O283" s="650"/>
      <c r="P283" s="650"/>
      <c r="Q283" s="650"/>
      <c r="R283" s="650"/>
      <c r="S283" s="654" t="str">
        <f t="shared" si="16"/>
        <v/>
      </c>
      <c r="T283" s="654" t="str">
        <f t="shared" si="19"/>
        <v/>
      </c>
      <c r="U283" s="649"/>
      <c r="V283" s="415"/>
      <c r="W283" s="415"/>
      <c r="X283" s="415"/>
      <c r="Y283" s="415"/>
      <c r="Z283" s="415"/>
      <c r="AA283" s="415"/>
      <c r="AB283" s="415"/>
      <c r="AC283" s="415"/>
      <c r="AD283" s="415"/>
      <c r="AE283" s="415"/>
      <c r="AF283" s="415"/>
      <c r="AG283" s="415"/>
      <c r="AH283" s="415"/>
      <c r="AI283" s="415"/>
      <c r="AJ283" s="415"/>
      <c r="AK283" s="415"/>
      <c r="AL283" s="415"/>
      <c r="AM283" s="415"/>
      <c r="AN283" s="415"/>
      <c r="AO283" s="415"/>
      <c r="AP283" s="650"/>
      <c r="AQ283" s="654" t="str">
        <f t="shared" si="17"/>
        <v/>
      </c>
      <c r="AR283" s="655" t="str">
        <f t="shared" si="18"/>
        <v/>
      </c>
    </row>
    <row r="284" spans="1:44">
      <c r="A284" s="430"/>
      <c r="B284" s="418" t="str">
        <f>IFERROR(INDEX(B$13:B283,MATCH($A284,$A$13:$A283,0)),"")</f>
        <v/>
      </c>
      <c r="C284" s="419" t="str">
        <f>IFERROR(INDEX(C$13:C283,MATCH($A284,$A$13:$A283,0)),"")</f>
        <v/>
      </c>
      <c r="D284" s="582" t="str">
        <f>IFERROR(INDEX(D$13:D283,MATCH($A284,$A$13:$A283,0)),"")</f>
        <v/>
      </c>
      <c r="E284" s="420" t="str">
        <f>IFERROR(INDEX(E$13:E283,MATCH($A284,$A$13:$A283,0)),"")</f>
        <v/>
      </c>
      <c r="F284" s="414"/>
      <c r="G284" s="649"/>
      <c r="H284" s="415"/>
      <c r="I284" s="415"/>
      <c r="J284" s="415"/>
      <c r="K284" s="415"/>
      <c r="L284" s="415"/>
      <c r="M284" s="415"/>
      <c r="N284" s="650"/>
      <c r="O284" s="650"/>
      <c r="P284" s="650"/>
      <c r="Q284" s="650"/>
      <c r="R284" s="650"/>
      <c r="S284" s="654" t="str">
        <f t="shared" si="16"/>
        <v/>
      </c>
      <c r="T284" s="654" t="str">
        <f t="shared" si="19"/>
        <v/>
      </c>
      <c r="U284" s="649"/>
      <c r="V284" s="415"/>
      <c r="W284" s="415"/>
      <c r="X284" s="415"/>
      <c r="Y284" s="415"/>
      <c r="Z284" s="415"/>
      <c r="AA284" s="415"/>
      <c r="AB284" s="415"/>
      <c r="AC284" s="415"/>
      <c r="AD284" s="415"/>
      <c r="AE284" s="415"/>
      <c r="AF284" s="415"/>
      <c r="AG284" s="415"/>
      <c r="AH284" s="415"/>
      <c r="AI284" s="415"/>
      <c r="AJ284" s="415"/>
      <c r="AK284" s="415"/>
      <c r="AL284" s="415"/>
      <c r="AM284" s="415"/>
      <c r="AN284" s="415"/>
      <c r="AO284" s="415"/>
      <c r="AP284" s="650"/>
      <c r="AQ284" s="654" t="str">
        <f t="shared" si="17"/>
        <v/>
      </c>
      <c r="AR284" s="655" t="str">
        <f t="shared" si="18"/>
        <v/>
      </c>
    </row>
    <row r="285" spans="1:44">
      <c r="A285" s="430"/>
      <c r="B285" s="418" t="str">
        <f>IFERROR(INDEX(B$13:B284,MATCH($A285,$A$13:$A284,0)),"")</f>
        <v/>
      </c>
      <c r="C285" s="419" t="str">
        <f>IFERROR(INDEX(C$13:C284,MATCH($A285,$A$13:$A284,0)),"")</f>
        <v/>
      </c>
      <c r="D285" s="582" t="str">
        <f>IFERROR(INDEX(D$13:D284,MATCH($A285,$A$13:$A284,0)),"")</f>
        <v/>
      </c>
      <c r="E285" s="420" t="str">
        <f>IFERROR(INDEX(E$13:E284,MATCH($A285,$A$13:$A284,0)),"")</f>
        <v/>
      </c>
      <c r="F285" s="414"/>
      <c r="G285" s="649"/>
      <c r="H285" s="415"/>
      <c r="I285" s="415"/>
      <c r="J285" s="415"/>
      <c r="K285" s="415"/>
      <c r="L285" s="415"/>
      <c r="M285" s="415"/>
      <c r="N285" s="650"/>
      <c r="O285" s="650"/>
      <c r="P285" s="650"/>
      <c r="Q285" s="650"/>
      <c r="R285" s="650"/>
      <c r="S285" s="654" t="str">
        <f t="shared" si="16"/>
        <v/>
      </c>
      <c r="T285" s="654" t="str">
        <f t="shared" si="19"/>
        <v/>
      </c>
      <c r="U285" s="649"/>
      <c r="V285" s="415"/>
      <c r="W285" s="415"/>
      <c r="X285" s="415"/>
      <c r="Y285" s="415"/>
      <c r="Z285" s="415"/>
      <c r="AA285" s="415"/>
      <c r="AB285" s="415"/>
      <c r="AC285" s="415"/>
      <c r="AD285" s="415"/>
      <c r="AE285" s="415"/>
      <c r="AF285" s="415"/>
      <c r="AG285" s="415"/>
      <c r="AH285" s="415"/>
      <c r="AI285" s="415"/>
      <c r="AJ285" s="415"/>
      <c r="AK285" s="415"/>
      <c r="AL285" s="415"/>
      <c r="AM285" s="415"/>
      <c r="AN285" s="415"/>
      <c r="AO285" s="415"/>
      <c r="AP285" s="650"/>
      <c r="AQ285" s="654" t="str">
        <f t="shared" si="17"/>
        <v/>
      </c>
      <c r="AR285" s="655" t="str">
        <f t="shared" si="18"/>
        <v/>
      </c>
    </row>
    <row r="286" spans="1:44">
      <c r="A286" s="430"/>
      <c r="B286" s="418" t="str">
        <f>IFERROR(INDEX(B$13:B285,MATCH($A286,$A$13:$A285,0)),"")</f>
        <v/>
      </c>
      <c r="C286" s="419" t="str">
        <f>IFERROR(INDEX(C$13:C285,MATCH($A286,$A$13:$A285,0)),"")</f>
        <v/>
      </c>
      <c r="D286" s="582" t="str">
        <f>IFERROR(INDEX(D$13:D285,MATCH($A286,$A$13:$A285,0)),"")</f>
        <v/>
      </c>
      <c r="E286" s="420" t="str">
        <f>IFERROR(INDEX(E$13:E285,MATCH($A286,$A$13:$A285,0)),"")</f>
        <v/>
      </c>
      <c r="F286" s="414"/>
      <c r="G286" s="649"/>
      <c r="H286" s="415"/>
      <c r="I286" s="415"/>
      <c r="J286" s="415"/>
      <c r="K286" s="415"/>
      <c r="L286" s="415"/>
      <c r="M286" s="415"/>
      <c r="N286" s="650"/>
      <c r="O286" s="650"/>
      <c r="P286" s="650"/>
      <c r="Q286" s="650"/>
      <c r="R286" s="650"/>
      <c r="S286" s="654" t="str">
        <f t="shared" si="16"/>
        <v/>
      </c>
      <c r="T286" s="654" t="str">
        <f t="shared" si="19"/>
        <v/>
      </c>
      <c r="U286" s="649"/>
      <c r="V286" s="415"/>
      <c r="W286" s="415"/>
      <c r="X286" s="415"/>
      <c r="Y286" s="415"/>
      <c r="Z286" s="415"/>
      <c r="AA286" s="415"/>
      <c r="AB286" s="415"/>
      <c r="AC286" s="415"/>
      <c r="AD286" s="415"/>
      <c r="AE286" s="415"/>
      <c r="AF286" s="415"/>
      <c r="AG286" s="415"/>
      <c r="AH286" s="415"/>
      <c r="AI286" s="415"/>
      <c r="AJ286" s="415"/>
      <c r="AK286" s="415"/>
      <c r="AL286" s="415"/>
      <c r="AM286" s="415"/>
      <c r="AN286" s="415"/>
      <c r="AO286" s="415"/>
      <c r="AP286" s="650"/>
      <c r="AQ286" s="654" t="str">
        <f t="shared" si="17"/>
        <v/>
      </c>
      <c r="AR286" s="655" t="str">
        <f t="shared" si="18"/>
        <v/>
      </c>
    </row>
    <row r="287" spans="1:44">
      <c r="A287" s="430"/>
      <c r="B287" s="418" t="str">
        <f>IFERROR(INDEX(B$13:B286,MATCH($A287,$A$13:$A286,0)),"")</f>
        <v/>
      </c>
      <c r="C287" s="419" t="str">
        <f>IFERROR(INDEX(C$13:C286,MATCH($A287,$A$13:$A286,0)),"")</f>
        <v/>
      </c>
      <c r="D287" s="582" t="str">
        <f>IFERROR(INDEX(D$13:D286,MATCH($A287,$A$13:$A286,0)),"")</f>
        <v/>
      </c>
      <c r="E287" s="420" t="str">
        <f>IFERROR(INDEX(E$13:E286,MATCH($A287,$A$13:$A286,0)),"")</f>
        <v/>
      </c>
      <c r="F287" s="414"/>
      <c r="G287" s="649"/>
      <c r="H287" s="415"/>
      <c r="I287" s="415"/>
      <c r="J287" s="415"/>
      <c r="K287" s="415"/>
      <c r="L287" s="415"/>
      <c r="M287" s="415"/>
      <c r="N287" s="650"/>
      <c r="O287" s="650"/>
      <c r="P287" s="650"/>
      <c r="Q287" s="650"/>
      <c r="R287" s="650"/>
      <c r="S287" s="654" t="str">
        <f t="shared" si="16"/>
        <v/>
      </c>
      <c r="T287" s="654" t="str">
        <f t="shared" si="19"/>
        <v/>
      </c>
      <c r="U287" s="649"/>
      <c r="V287" s="415"/>
      <c r="W287" s="415"/>
      <c r="X287" s="415"/>
      <c r="Y287" s="415"/>
      <c r="Z287" s="415"/>
      <c r="AA287" s="415"/>
      <c r="AB287" s="415"/>
      <c r="AC287" s="415"/>
      <c r="AD287" s="415"/>
      <c r="AE287" s="415"/>
      <c r="AF287" s="415"/>
      <c r="AG287" s="415"/>
      <c r="AH287" s="415"/>
      <c r="AI287" s="415"/>
      <c r="AJ287" s="415"/>
      <c r="AK287" s="415"/>
      <c r="AL287" s="415"/>
      <c r="AM287" s="415"/>
      <c r="AN287" s="415"/>
      <c r="AO287" s="415"/>
      <c r="AP287" s="650"/>
      <c r="AQ287" s="654" t="str">
        <f t="shared" si="17"/>
        <v/>
      </c>
      <c r="AR287" s="655" t="str">
        <f t="shared" si="18"/>
        <v/>
      </c>
    </row>
    <row r="288" spans="1:44">
      <c r="A288" s="430"/>
      <c r="B288" s="418" t="str">
        <f>IFERROR(INDEX(B$13:B287,MATCH($A288,$A$13:$A287,0)),"")</f>
        <v/>
      </c>
      <c r="C288" s="419" t="str">
        <f>IFERROR(INDEX(C$13:C287,MATCH($A288,$A$13:$A287,0)),"")</f>
        <v/>
      </c>
      <c r="D288" s="582" t="str">
        <f>IFERROR(INDEX(D$13:D287,MATCH($A288,$A$13:$A287,0)),"")</f>
        <v/>
      </c>
      <c r="E288" s="420" t="str">
        <f>IFERROR(INDEX(E$13:E287,MATCH($A288,$A$13:$A287,0)),"")</f>
        <v/>
      </c>
      <c r="F288" s="414"/>
      <c r="G288" s="649"/>
      <c r="H288" s="415"/>
      <c r="I288" s="415"/>
      <c r="J288" s="415"/>
      <c r="K288" s="415"/>
      <c r="L288" s="415"/>
      <c r="M288" s="415"/>
      <c r="N288" s="650"/>
      <c r="O288" s="650"/>
      <c r="P288" s="650"/>
      <c r="Q288" s="650"/>
      <c r="R288" s="650"/>
      <c r="S288" s="654" t="str">
        <f t="shared" si="16"/>
        <v/>
      </c>
      <c r="T288" s="654" t="str">
        <f t="shared" si="19"/>
        <v/>
      </c>
      <c r="U288" s="649"/>
      <c r="V288" s="415"/>
      <c r="W288" s="415"/>
      <c r="X288" s="415"/>
      <c r="Y288" s="415"/>
      <c r="Z288" s="415"/>
      <c r="AA288" s="415"/>
      <c r="AB288" s="415"/>
      <c r="AC288" s="415"/>
      <c r="AD288" s="415"/>
      <c r="AE288" s="415"/>
      <c r="AF288" s="415"/>
      <c r="AG288" s="415"/>
      <c r="AH288" s="415"/>
      <c r="AI288" s="415"/>
      <c r="AJ288" s="415"/>
      <c r="AK288" s="415"/>
      <c r="AL288" s="415"/>
      <c r="AM288" s="415"/>
      <c r="AN288" s="415"/>
      <c r="AO288" s="415"/>
      <c r="AP288" s="650"/>
      <c r="AQ288" s="654" t="str">
        <f t="shared" si="17"/>
        <v/>
      </c>
      <c r="AR288" s="655" t="str">
        <f t="shared" si="18"/>
        <v/>
      </c>
    </row>
    <row r="289" spans="1:44">
      <c r="A289" s="430"/>
      <c r="B289" s="418" t="str">
        <f>IFERROR(INDEX(B$13:B288,MATCH($A289,$A$13:$A288,0)),"")</f>
        <v/>
      </c>
      <c r="C289" s="419" t="str">
        <f>IFERROR(INDEX(C$13:C288,MATCH($A289,$A$13:$A288,0)),"")</f>
        <v/>
      </c>
      <c r="D289" s="582" t="str">
        <f>IFERROR(INDEX(D$13:D288,MATCH($A289,$A$13:$A288,0)),"")</f>
        <v/>
      </c>
      <c r="E289" s="420" t="str">
        <f>IFERROR(INDEX(E$13:E288,MATCH($A289,$A$13:$A288,0)),"")</f>
        <v/>
      </c>
      <c r="F289" s="414"/>
      <c r="G289" s="649"/>
      <c r="H289" s="415"/>
      <c r="I289" s="415"/>
      <c r="J289" s="415"/>
      <c r="K289" s="415"/>
      <c r="L289" s="415"/>
      <c r="M289" s="415"/>
      <c r="N289" s="650"/>
      <c r="O289" s="650"/>
      <c r="P289" s="650"/>
      <c r="Q289" s="650"/>
      <c r="R289" s="650"/>
      <c r="S289" s="654" t="str">
        <f t="shared" si="16"/>
        <v/>
      </c>
      <c r="T289" s="654" t="str">
        <f t="shared" si="19"/>
        <v/>
      </c>
      <c r="U289" s="649"/>
      <c r="V289" s="415"/>
      <c r="W289" s="415"/>
      <c r="X289" s="415"/>
      <c r="Y289" s="415"/>
      <c r="Z289" s="415"/>
      <c r="AA289" s="415"/>
      <c r="AB289" s="415"/>
      <c r="AC289" s="415"/>
      <c r="AD289" s="415"/>
      <c r="AE289" s="415"/>
      <c r="AF289" s="415"/>
      <c r="AG289" s="415"/>
      <c r="AH289" s="415"/>
      <c r="AI289" s="415"/>
      <c r="AJ289" s="415"/>
      <c r="AK289" s="415"/>
      <c r="AL289" s="415"/>
      <c r="AM289" s="415"/>
      <c r="AN289" s="415"/>
      <c r="AO289" s="415"/>
      <c r="AP289" s="650"/>
      <c r="AQ289" s="654" t="str">
        <f t="shared" si="17"/>
        <v/>
      </c>
      <c r="AR289" s="655" t="str">
        <f t="shared" si="18"/>
        <v/>
      </c>
    </row>
    <row r="290" spans="1:44">
      <c r="A290" s="430"/>
      <c r="B290" s="418" t="str">
        <f>IFERROR(INDEX(B$13:B289,MATCH($A290,$A$13:$A289,0)),"")</f>
        <v/>
      </c>
      <c r="C290" s="419" t="str">
        <f>IFERROR(INDEX(C$13:C289,MATCH($A290,$A$13:$A289,0)),"")</f>
        <v/>
      </c>
      <c r="D290" s="582" t="str">
        <f>IFERROR(INDEX(D$13:D289,MATCH($A290,$A$13:$A289,0)),"")</f>
        <v/>
      </c>
      <c r="E290" s="420" t="str">
        <f>IFERROR(INDEX(E$13:E289,MATCH($A290,$A$13:$A289,0)),"")</f>
        <v/>
      </c>
      <c r="F290" s="414"/>
      <c r="G290" s="649"/>
      <c r="H290" s="415"/>
      <c r="I290" s="415"/>
      <c r="J290" s="415"/>
      <c r="K290" s="415"/>
      <c r="L290" s="415"/>
      <c r="M290" s="415"/>
      <c r="N290" s="650"/>
      <c r="O290" s="650"/>
      <c r="P290" s="650"/>
      <c r="Q290" s="650"/>
      <c r="R290" s="650"/>
      <c r="S290" s="654" t="str">
        <f t="shared" si="16"/>
        <v/>
      </c>
      <c r="T290" s="654" t="str">
        <f t="shared" si="19"/>
        <v/>
      </c>
      <c r="U290" s="649"/>
      <c r="V290" s="415"/>
      <c r="W290" s="415"/>
      <c r="X290" s="415"/>
      <c r="Y290" s="415"/>
      <c r="Z290" s="415"/>
      <c r="AA290" s="415"/>
      <c r="AB290" s="415"/>
      <c r="AC290" s="415"/>
      <c r="AD290" s="415"/>
      <c r="AE290" s="415"/>
      <c r="AF290" s="415"/>
      <c r="AG290" s="415"/>
      <c r="AH290" s="415"/>
      <c r="AI290" s="415"/>
      <c r="AJ290" s="415"/>
      <c r="AK290" s="415"/>
      <c r="AL290" s="415"/>
      <c r="AM290" s="415"/>
      <c r="AN290" s="415"/>
      <c r="AO290" s="415"/>
      <c r="AP290" s="650"/>
      <c r="AQ290" s="654" t="str">
        <f t="shared" si="17"/>
        <v/>
      </c>
      <c r="AR290" s="655" t="str">
        <f t="shared" si="18"/>
        <v/>
      </c>
    </row>
    <row r="291" spans="1:44">
      <c r="A291" s="430"/>
      <c r="B291" s="418" t="str">
        <f>IFERROR(INDEX(B$13:B290,MATCH($A291,$A$13:$A290,0)),"")</f>
        <v/>
      </c>
      <c r="C291" s="419" t="str">
        <f>IFERROR(INDEX(C$13:C290,MATCH($A291,$A$13:$A290,0)),"")</f>
        <v/>
      </c>
      <c r="D291" s="582" t="str">
        <f>IFERROR(INDEX(D$13:D290,MATCH($A291,$A$13:$A290,0)),"")</f>
        <v/>
      </c>
      <c r="E291" s="420" t="str">
        <f>IFERROR(INDEX(E$13:E290,MATCH($A291,$A$13:$A290,0)),"")</f>
        <v/>
      </c>
      <c r="F291" s="414"/>
      <c r="G291" s="649"/>
      <c r="H291" s="415"/>
      <c r="I291" s="415"/>
      <c r="J291" s="415"/>
      <c r="K291" s="415"/>
      <c r="L291" s="415"/>
      <c r="M291" s="415"/>
      <c r="N291" s="650"/>
      <c r="O291" s="650"/>
      <c r="P291" s="650"/>
      <c r="Q291" s="650"/>
      <c r="R291" s="650"/>
      <c r="S291" s="654" t="str">
        <f t="shared" si="16"/>
        <v/>
      </c>
      <c r="T291" s="654" t="str">
        <f t="shared" si="19"/>
        <v/>
      </c>
      <c r="U291" s="649"/>
      <c r="V291" s="415"/>
      <c r="W291" s="415"/>
      <c r="X291" s="415"/>
      <c r="Y291" s="415"/>
      <c r="Z291" s="415"/>
      <c r="AA291" s="415"/>
      <c r="AB291" s="415"/>
      <c r="AC291" s="415"/>
      <c r="AD291" s="415"/>
      <c r="AE291" s="415"/>
      <c r="AF291" s="415"/>
      <c r="AG291" s="415"/>
      <c r="AH291" s="415"/>
      <c r="AI291" s="415"/>
      <c r="AJ291" s="415"/>
      <c r="AK291" s="415"/>
      <c r="AL291" s="415"/>
      <c r="AM291" s="415"/>
      <c r="AN291" s="415"/>
      <c r="AO291" s="415"/>
      <c r="AP291" s="650"/>
      <c r="AQ291" s="654" t="str">
        <f t="shared" si="17"/>
        <v/>
      </c>
      <c r="AR291" s="655" t="str">
        <f t="shared" si="18"/>
        <v/>
      </c>
    </row>
    <row r="292" spans="1:44">
      <c r="A292" s="430"/>
      <c r="B292" s="418" t="str">
        <f>IFERROR(INDEX(B$13:B291,MATCH($A292,$A$13:$A291,0)),"")</f>
        <v/>
      </c>
      <c r="C292" s="419" t="str">
        <f>IFERROR(INDEX(C$13:C291,MATCH($A292,$A$13:$A291,0)),"")</f>
        <v/>
      </c>
      <c r="D292" s="582" t="str">
        <f>IFERROR(INDEX(D$13:D291,MATCH($A292,$A$13:$A291,0)),"")</f>
        <v/>
      </c>
      <c r="E292" s="420" t="str">
        <f>IFERROR(INDEX(E$13:E291,MATCH($A292,$A$13:$A291,0)),"")</f>
        <v/>
      </c>
      <c r="F292" s="414"/>
      <c r="G292" s="649"/>
      <c r="H292" s="415"/>
      <c r="I292" s="415"/>
      <c r="J292" s="415"/>
      <c r="K292" s="415"/>
      <c r="L292" s="415"/>
      <c r="M292" s="415"/>
      <c r="N292" s="650"/>
      <c r="O292" s="650"/>
      <c r="P292" s="650"/>
      <c r="Q292" s="650"/>
      <c r="R292" s="650"/>
      <c r="S292" s="654" t="str">
        <f t="shared" si="16"/>
        <v/>
      </c>
      <c r="T292" s="654" t="str">
        <f t="shared" si="19"/>
        <v/>
      </c>
      <c r="U292" s="649"/>
      <c r="V292" s="415"/>
      <c r="W292" s="415"/>
      <c r="X292" s="415"/>
      <c r="Y292" s="415"/>
      <c r="Z292" s="415"/>
      <c r="AA292" s="415"/>
      <c r="AB292" s="415"/>
      <c r="AC292" s="415"/>
      <c r="AD292" s="415"/>
      <c r="AE292" s="415"/>
      <c r="AF292" s="415"/>
      <c r="AG292" s="415"/>
      <c r="AH292" s="415"/>
      <c r="AI292" s="415"/>
      <c r="AJ292" s="415"/>
      <c r="AK292" s="415"/>
      <c r="AL292" s="415"/>
      <c r="AM292" s="415"/>
      <c r="AN292" s="415"/>
      <c r="AO292" s="415"/>
      <c r="AP292" s="650"/>
      <c r="AQ292" s="654" t="str">
        <f t="shared" si="17"/>
        <v/>
      </c>
      <c r="AR292" s="655" t="str">
        <f t="shared" si="18"/>
        <v/>
      </c>
    </row>
    <row r="293" spans="1:44">
      <c r="A293" s="430"/>
      <c r="B293" s="418" t="str">
        <f>IFERROR(INDEX(B$13:B292,MATCH($A293,$A$13:$A292,0)),"")</f>
        <v/>
      </c>
      <c r="C293" s="419" t="str">
        <f>IFERROR(INDEX(C$13:C292,MATCH($A293,$A$13:$A292,0)),"")</f>
        <v/>
      </c>
      <c r="D293" s="582" t="str">
        <f>IFERROR(INDEX(D$13:D292,MATCH($A293,$A$13:$A292,0)),"")</f>
        <v/>
      </c>
      <c r="E293" s="420" t="str">
        <f>IFERROR(INDEX(E$13:E292,MATCH($A293,$A$13:$A292,0)),"")</f>
        <v/>
      </c>
      <c r="F293" s="414"/>
      <c r="G293" s="649"/>
      <c r="H293" s="415"/>
      <c r="I293" s="415"/>
      <c r="J293" s="415"/>
      <c r="K293" s="415"/>
      <c r="L293" s="415"/>
      <c r="M293" s="415"/>
      <c r="N293" s="650"/>
      <c r="O293" s="650"/>
      <c r="P293" s="650"/>
      <c r="Q293" s="650"/>
      <c r="R293" s="650"/>
      <c r="S293" s="654" t="str">
        <f t="shared" si="16"/>
        <v/>
      </c>
      <c r="T293" s="654" t="str">
        <f t="shared" si="19"/>
        <v/>
      </c>
      <c r="U293" s="649"/>
      <c r="V293" s="415"/>
      <c r="W293" s="415"/>
      <c r="X293" s="415"/>
      <c r="Y293" s="415"/>
      <c r="Z293" s="415"/>
      <c r="AA293" s="415"/>
      <c r="AB293" s="415"/>
      <c r="AC293" s="415"/>
      <c r="AD293" s="415"/>
      <c r="AE293" s="415"/>
      <c r="AF293" s="415"/>
      <c r="AG293" s="415"/>
      <c r="AH293" s="415"/>
      <c r="AI293" s="415"/>
      <c r="AJ293" s="415"/>
      <c r="AK293" s="415"/>
      <c r="AL293" s="415"/>
      <c r="AM293" s="415"/>
      <c r="AN293" s="415"/>
      <c r="AO293" s="415"/>
      <c r="AP293" s="650"/>
      <c r="AQ293" s="654" t="str">
        <f t="shared" si="17"/>
        <v/>
      </c>
      <c r="AR293" s="655" t="str">
        <f t="shared" si="18"/>
        <v/>
      </c>
    </row>
    <row r="294" spans="1:44">
      <c r="A294" s="430"/>
      <c r="B294" s="418" t="str">
        <f>IFERROR(INDEX(B$13:B293,MATCH($A294,$A$13:$A293,0)),"")</f>
        <v/>
      </c>
      <c r="C294" s="419" t="str">
        <f>IFERROR(INDEX(C$13:C293,MATCH($A294,$A$13:$A293,0)),"")</f>
        <v/>
      </c>
      <c r="D294" s="582" t="str">
        <f>IFERROR(INDEX(D$13:D293,MATCH($A294,$A$13:$A293,0)),"")</f>
        <v/>
      </c>
      <c r="E294" s="420" t="str">
        <f>IFERROR(INDEX(E$13:E293,MATCH($A294,$A$13:$A293,0)),"")</f>
        <v/>
      </c>
      <c r="F294" s="414"/>
      <c r="G294" s="649"/>
      <c r="H294" s="415"/>
      <c r="I294" s="415"/>
      <c r="J294" s="415"/>
      <c r="K294" s="415"/>
      <c r="L294" s="415"/>
      <c r="M294" s="415"/>
      <c r="N294" s="650"/>
      <c r="O294" s="650"/>
      <c r="P294" s="650"/>
      <c r="Q294" s="650"/>
      <c r="R294" s="650"/>
      <c r="S294" s="654" t="str">
        <f t="shared" si="16"/>
        <v/>
      </c>
      <c r="T294" s="654" t="str">
        <f t="shared" si="19"/>
        <v/>
      </c>
      <c r="U294" s="649"/>
      <c r="V294" s="415"/>
      <c r="W294" s="415"/>
      <c r="X294" s="415"/>
      <c r="Y294" s="415"/>
      <c r="Z294" s="415"/>
      <c r="AA294" s="415"/>
      <c r="AB294" s="415"/>
      <c r="AC294" s="415"/>
      <c r="AD294" s="415"/>
      <c r="AE294" s="415"/>
      <c r="AF294" s="415"/>
      <c r="AG294" s="415"/>
      <c r="AH294" s="415"/>
      <c r="AI294" s="415"/>
      <c r="AJ294" s="415"/>
      <c r="AK294" s="415"/>
      <c r="AL294" s="415"/>
      <c r="AM294" s="415"/>
      <c r="AN294" s="415"/>
      <c r="AO294" s="415"/>
      <c r="AP294" s="650"/>
      <c r="AQ294" s="654" t="str">
        <f t="shared" si="17"/>
        <v/>
      </c>
      <c r="AR294" s="655" t="str">
        <f t="shared" si="18"/>
        <v/>
      </c>
    </row>
    <row r="295" spans="1:44">
      <c r="A295" s="430"/>
      <c r="B295" s="418" t="str">
        <f>IFERROR(INDEX(B$13:B294,MATCH($A295,$A$13:$A294,0)),"")</f>
        <v/>
      </c>
      <c r="C295" s="419" t="str">
        <f>IFERROR(INDEX(C$13:C294,MATCH($A295,$A$13:$A294,0)),"")</f>
        <v/>
      </c>
      <c r="D295" s="582" t="str">
        <f>IFERROR(INDEX(D$13:D294,MATCH($A295,$A$13:$A294,0)),"")</f>
        <v/>
      </c>
      <c r="E295" s="420" t="str">
        <f>IFERROR(INDEX(E$13:E294,MATCH($A295,$A$13:$A294,0)),"")</f>
        <v/>
      </c>
      <c r="F295" s="414"/>
      <c r="G295" s="649"/>
      <c r="H295" s="415"/>
      <c r="I295" s="415"/>
      <c r="J295" s="415"/>
      <c r="K295" s="415"/>
      <c r="L295" s="415"/>
      <c r="M295" s="415"/>
      <c r="N295" s="650"/>
      <c r="O295" s="650"/>
      <c r="P295" s="650"/>
      <c r="Q295" s="650"/>
      <c r="R295" s="650"/>
      <c r="S295" s="654" t="str">
        <f t="shared" si="16"/>
        <v/>
      </c>
      <c r="T295" s="654" t="str">
        <f t="shared" si="19"/>
        <v/>
      </c>
      <c r="U295" s="649"/>
      <c r="V295" s="415"/>
      <c r="W295" s="415"/>
      <c r="X295" s="415"/>
      <c r="Y295" s="415"/>
      <c r="Z295" s="415"/>
      <c r="AA295" s="415"/>
      <c r="AB295" s="415"/>
      <c r="AC295" s="415"/>
      <c r="AD295" s="415"/>
      <c r="AE295" s="415"/>
      <c r="AF295" s="415"/>
      <c r="AG295" s="415"/>
      <c r="AH295" s="415"/>
      <c r="AI295" s="415"/>
      <c r="AJ295" s="415"/>
      <c r="AK295" s="415"/>
      <c r="AL295" s="415"/>
      <c r="AM295" s="415"/>
      <c r="AN295" s="415"/>
      <c r="AO295" s="415"/>
      <c r="AP295" s="650"/>
      <c r="AQ295" s="654" t="str">
        <f t="shared" si="17"/>
        <v/>
      </c>
      <c r="AR295" s="655" t="str">
        <f t="shared" si="18"/>
        <v/>
      </c>
    </row>
    <row r="296" spans="1:44">
      <c r="A296" s="430"/>
      <c r="B296" s="418" t="str">
        <f>IFERROR(INDEX(B$13:B295,MATCH($A296,$A$13:$A295,0)),"")</f>
        <v/>
      </c>
      <c r="C296" s="419" t="str">
        <f>IFERROR(INDEX(C$13:C295,MATCH($A296,$A$13:$A295,0)),"")</f>
        <v/>
      </c>
      <c r="D296" s="582" t="str">
        <f>IFERROR(INDEX(D$13:D295,MATCH($A296,$A$13:$A295,0)),"")</f>
        <v/>
      </c>
      <c r="E296" s="420" t="str">
        <f>IFERROR(INDEX(E$13:E295,MATCH($A296,$A$13:$A295,0)),"")</f>
        <v/>
      </c>
      <c r="F296" s="414"/>
      <c r="G296" s="649"/>
      <c r="H296" s="415"/>
      <c r="I296" s="415"/>
      <c r="J296" s="415"/>
      <c r="K296" s="415"/>
      <c r="L296" s="415"/>
      <c r="M296" s="415"/>
      <c r="N296" s="650"/>
      <c r="O296" s="650"/>
      <c r="P296" s="650"/>
      <c r="Q296" s="650"/>
      <c r="R296" s="650"/>
      <c r="S296" s="654" t="str">
        <f t="shared" si="16"/>
        <v/>
      </c>
      <c r="T296" s="654" t="str">
        <f t="shared" si="19"/>
        <v/>
      </c>
      <c r="U296" s="649"/>
      <c r="V296" s="415"/>
      <c r="W296" s="415"/>
      <c r="X296" s="415"/>
      <c r="Y296" s="415"/>
      <c r="Z296" s="415"/>
      <c r="AA296" s="415"/>
      <c r="AB296" s="415"/>
      <c r="AC296" s="415"/>
      <c r="AD296" s="415"/>
      <c r="AE296" s="415"/>
      <c r="AF296" s="415"/>
      <c r="AG296" s="415"/>
      <c r="AH296" s="415"/>
      <c r="AI296" s="415"/>
      <c r="AJ296" s="415"/>
      <c r="AK296" s="415"/>
      <c r="AL296" s="415"/>
      <c r="AM296" s="415"/>
      <c r="AN296" s="415"/>
      <c r="AO296" s="415"/>
      <c r="AP296" s="650"/>
      <c r="AQ296" s="654" t="str">
        <f t="shared" si="17"/>
        <v/>
      </c>
      <c r="AR296" s="655" t="str">
        <f t="shared" si="18"/>
        <v/>
      </c>
    </row>
    <row r="297" spans="1:44">
      <c r="A297" s="430"/>
      <c r="B297" s="418" t="str">
        <f>IFERROR(INDEX(B$13:B296,MATCH($A297,$A$13:$A296,0)),"")</f>
        <v/>
      </c>
      <c r="C297" s="419" t="str">
        <f>IFERROR(INDEX(C$13:C296,MATCH($A297,$A$13:$A296,0)),"")</f>
        <v/>
      </c>
      <c r="D297" s="582" t="str">
        <f>IFERROR(INDEX(D$13:D296,MATCH($A297,$A$13:$A296,0)),"")</f>
        <v/>
      </c>
      <c r="E297" s="420" t="str">
        <f>IFERROR(INDEX(E$13:E296,MATCH($A297,$A$13:$A296,0)),"")</f>
        <v/>
      </c>
      <c r="F297" s="414"/>
      <c r="G297" s="649"/>
      <c r="H297" s="415"/>
      <c r="I297" s="415"/>
      <c r="J297" s="415"/>
      <c r="K297" s="415"/>
      <c r="L297" s="415"/>
      <c r="M297" s="415"/>
      <c r="N297" s="650"/>
      <c r="O297" s="650"/>
      <c r="P297" s="650"/>
      <c r="Q297" s="650"/>
      <c r="R297" s="650"/>
      <c r="S297" s="654" t="str">
        <f t="shared" si="16"/>
        <v/>
      </c>
      <c r="T297" s="654" t="str">
        <f t="shared" si="19"/>
        <v/>
      </c>
      <c r="U297" s="649"/>
      <c r="V297" s="415"/>
      <c r="W297" s="415"/>
      <c r="X297" s="415"/>
      <c r="Y297" s="415"/>
      <c r="Z297" s="415"/>
      <c r="AA297" s="415"/>
      <c r="AB297" s="415"/>
      <c r="AC297" s="415"/>
      <c r="AD297" s="415"/>
      <c r="AE297" s="415"/>
      <c r="AF297" s="415"/>
      <c r="AG297" s="415"/>
      <c r="AH297" s="415"/>
      <c r="AI297" s="415"/>
      <c r="AJ297" s="415"/>
      <c r="AK297" s="415"/>
      <c r="AL297" s="415"/>
      <c r="AM297" s="415"/>
      <c r="AN297" s="415"/>
      <c r="AO297" s="415"/>
      <c r="AP297" s="650"/>
      <c r="AQ297" s="654" t="str">
        <f t="shared" si="17"/>
        <v/>
      </c>
      <c r="AR297" s="655" t="str">
        <f t="shared" si="18"/>
        <v/>
      </c>
    </row>
    <row r="298" spans="1:44">
      <c r="A298" s="430"/>
      <c r="B298" s="418" t="str">
        <f>IFERROR(INDEX(B$13:B297,MATCH($A298,$A$13:$A297,0)),"")</f>
        <v/>
      </c>
      <c r="C298" s="419" t="str">
        <f>IFERROR(INDEX(C$13:C297,MATCH($A298,$A$13:$A297,0)),"")</f>
        <v/>
      </c>
      <c r="D298" s="582" t="str">
        <f>IFERROR(INDEX(D$13:D297,MATCH($A298,$A$13:$A297,0)),"")</f>
        <v/>
      </c>
      <c r="E298" s="420" t="str">
        <f>IFERROR(INDEX(E$13:E297,MATCH($A298,$A$13:$A297,0)),"")</f>
        <v/>
      </c>
      <c r="F298" s="414"/>
      <c r="G298" s="649"/>
      <c r="H298" s="415"/>
      <c r="I298" s="415"/>
      <c r="J298" s="415"/>
      <c r="K298" s="415"/>
      <c r="L298" s="415"/>
      <c r="M298" s="415"/>
      <c r="N298" s="650"/>
      <c r="O298" s="650"/>
      <c r="P298" s="650"/>
      <c r="Q298" s="650"/>
      <c r="R298" s="650"/>
      <c r="S298" s="654" t="str">
        <f t="shared" si="16"/>
        <v/>
      </c>
      <c r="T298" s="654" t="str">
        <f t="shared" si="19"/>
        <v/>
      </c>
      <c r="U298" s="649"/>
      <c r="V298" s="415"/>
      <c r="W298" s="415"/>
      <c r="X298" s="415"/>
      <c r="Y298" s="415"/>
      <c r="Z298" s="415"/>
      <c r="AA298" s="415"/>
      <c r="AB298" s="415"/>
      <c r="AC298" s="415"/>
      <c r="AD298" s="415"/>
      <c r="AE298" s="415"/>
      <c r="AF298" s="415"/>
      <c r="AG298" s="415"/>
      <c r="AH298" s="415"/>
      <c r="AI298" s="415"/>
      <c r="AJ298" s="415"/>
      <c r="AK298" s="415"/>
      <c r="AL298" s="415"/>
      <c r="AM298" s="415"/>
      <c r="AN298" s="415"/>
      <c r="AO298" s="415"/>
      <c r="AP298" s="650"/>
      <c r="AQ298" s="654" t="str">
        <f t="shared" si="17"/>
        <v/>
      </c>
      <c r="AR298" s="655" t="str">
        <f t="shared" si="18"/>
        <v/>
      </c>
    </row>
    <row r="299" spans="1:44">
      <c r="A299" s="430"/>
      <c r="B299" s="418" t="str">
        <f>IFERROR(INDEX(B$13:B298,MATCH($A299,$A$13:$A298,0)),"")</f>
        <v/>
      </c>
      <c r="C299" s="419" t="str">
        <f>IFERROR(INDEX(C$13:C298,MATCH($A299,$A$13:$A298,0)),"")</f>
        <v/>
      </c>
      <c r="D299" s="582" t="str">
        <f>IFERROR(INDEX(D$13:D298,MATCH($A299,$A$13:$A298,0)),"")</f>
        <v/>
      </c>
      <c r="E299" s="420" t="str">
        <f>IFERROR(INDEX(E$13:E298,MATCH($A299,$A$13:$A298,0)),"")</f>
        <v/>
      </c>
      <c r="F299" s="414"/>
      <c r="G299" s="649"/>
      <c r="H299" s="415"/>
      <c r="I299" s="415"/>
      <c r="J299" s="415"/>
      <c r="K299" s="415"/>
      <c r="L299" s="415"/>
      <c r="M299" s="415"/>
      <c r="N299" s="650"/>
      <c r="O299" s="650"/>
      <c r="P299" s="650"/>
      <c r="Q299" s="650"/>
      <c r="R299" s="650"/>
      <c r="S299" s="654" t="str">
        <f t="shared" si="16"/>
        <v/>
      </c>
      <c r="T299" s="654" t="str">
        <f t="shared" si="19"/>
        <v/>
      </c>
      <c r="U299" s="649"/>
      <c r="V299" s="415"/>
      <c r="W299" s="415"/>
      <c r="X299" s="415"/>
      <c r="Y299" s="415"/>
      <c r="Z299" s="415"/>
      <c r="AA299" s="415"/>
      <c r="AB299" s="415"/>
      <c r="AC299" s="415"/>
      <c r="AD299" s="415"/>
      <c r="AE299" s="415"/>
      <c r="AF299" s="415"/>
      <c r="AG299" s="415"/>
      <c r="AH299" s="415"/>
      <c r="AI299" s="415"/>
      <c r="AJ299" s="415"/>
      <c r="AK299" s="415"/>
      <c r="AL299" s="415"/>
      <c r="AM299" s="415"/>
      <c r="AN299" s="415"/>
      <c r="AO299" s="415"/>
      <c r="AP299" s="650"/>
      <c r="AQ299" s="654" t="str">
        <f t="shared" si="17"/>
        <v/>
      </c>
      <c r="AR299" s="655" t="str">
        <f t="shared" si="18"/>
        <v/>
      </c>
    </row>
    <row r="300" spans="1:44">
      <c r="A300" s="430"/>
      <c r="B300" s="418" t="str">
        <f>IFERROR(INDEX(B$13:B299,MATCH($A300,$A$13:$A299,0)),"")</f>
        <v/>
      </c>
      <c r="C300" s="419" t="str">
        <f>IFERROR(INDEX(C$13:C299,MATCH($A300,$A$13:$A299,0)),"")</f>
        <v/>
      </c>
      <c r="D300" s="582" t="str">
        <f>IFERROR(INDEX(D$13:D299,MATCH($A300,$A$13:$A299,0)),"")</f>
        <v/>
      </c>
      <c r="E300" s="420" t="str">
        <f>IFERROR(INDEX(E$13:E299,MATCH($A300,$A$13:$A299,0)),"")</f>
        <v/>
      </c>
      <c r="F300" s="414"/>
      <c r="G300" s="649"/>
      <c r="H300" s="415"/>
      <c r="I300" s="415"/>
      <c r="J300" s="415"/>
      <c r="K300" s="415"/>
      <c r="L300" s="415"/>
      <c r="M300" s="415"/>
      <c r="N300" s="650"/>
      <c r="O300" s="650"/>
      <c r="P300" s="650"/>
      <c r="Q300" s="650"/>
      <c r="R300" s="650"/>
      <c r="S300" s="654" t="str">
        <f t="shared" si="16"/>
        <v/>
      </c>
      <c r="T300" s="654" t="str">
        <f t="shared" si="19"/>
        <v/>
      </c>
      <c r="U300" s="649"/>
      <c r="V300" s="415"/>
      <c r="W300" s="415"/>
      <c r="X300" s="415"/>
      <c r="Y300" s="415"/>
      <c r="Z300" s="415"/>
      <c r="AA300" s="415"/>
      <c r="AB300" s="415"/>
      <c r="AC300" s="415"/>
      <c r="AD300" s="415"/>
      <c r="AE300" s="415"/>
      <c r="AF300" s="415"/>
      <c r="AG300" s="415"/>
      <c r="AH300" s="415"/>
      <c r="AI300" s="415"/>
      <c r="AJ300" s="415"/>
      <c r="AK300" s="415"/>
      <c r="AL300" s="415"/>
      <c r="AM300" s="415"/>
      <c r="AN300" s="415"/>
      <c r="AO300" s="415"/>
      <c r="AP300" s="650"/>
      <c r="AQ300" s="654" t="str">
        <f t="shared" si="17"/>
        <v/>
      </c>
      <c r="AR300" s="655" t="str">
        <f t="shared" si="18"/>
        <v/>
      </c>
    </row>
    <row r="301" spans="1:44">
      <c r="A301" s="430"/>
      <c r="B301" s="418" t="str">
        <f>IFERROR(INDEX(B$13:B300,MATCH($A301,$A$13:$A300,0)),"")</f>
        <v/>
      </c>
      <c r="C301" s="419" t="str">
        <f>IFERROR(INDEX(C$13:C300,MATCH($A301,$A$13:$A300,0)),"")</f>
        <v/>
      </c>
      <c r="D301" s="582" t="str">
        <f>IFERROR(INDEX(D$13:D300,MATCH($A301,$A$13:$A300,0)),"")</f>
        <v/>
      </c>
      <c r="E301" s="420" t="str">
        <f>IFERROR(INDEX(E$13:E300,MATCH($A301,$A$13:$A300,0)),"")</f>
        <v/>
      </c>
      <c r="F301" s="414"/>
      <c r="G301" s="649"/>
      <c r="H301" s="415"/>
      <c r="I301" s="415"/>
      <c r="J301" s="415"/>
      <c r="K301" s="415"/>
      <c r="L301" s="415"/>
      <c r="M301" s="415"/>
      <c r="N301" s="650"/>
      <c r="O301" s="650"/>
      <c r="P301" s="650"/>
      <c r="Q301" s="650"/>
      <c r="R301" s="650"/>
      <c r="S301" s="654" t="str">
        <f t="shared" si="16"/>
        <v/>
      </c>
      <c r="T301" s="654" t="str">
        <f t="shared" si="19"/>
        <v/>
      </c>
      <c r="U301" s="649"/>
      <c r="V301" s="415"/>
      <c r="W301" s="415"/>
      <c r="X301" s="415"/>
      <c r="Y301" s="415"/>
      <c r="Z301" s="415"/>
      <c r="AA301" s="415"/>
      <c r="AB301" s="415"/>
      <c r="AC301" s="415"/>
      <c r="AD301" s="415"/>
      <c r="AE301" s="415"/>
      <c r="AF301" s="415"/>
      <c r="AG301" s="415"/>
      <c r="AH301" s="415"/>
      <c r="AI301" s="415"/>
      <c r="AJ301" s="415"/>
      <c r="AK301" s="415"/>
      <c r="AL301" s="415"/>
      <c r="AM301" s="415"/>
      <c r="AN301" s="415"/>
      <c r="AO301" s="415"/>
      <c r="AP301" s="650"/>
      <c r="AQ301" s="654" t="str">
        <f t="shared" si="17"/>
        <v/>
      </c>
      <c r="AR301" s="655" t="str">
        <f t="shared" si="18"/>
        <v/>
      </c>
    </row>
    <row r="302" spans="1:44">
      <c r="A302" s="430"/>
      <c r="B302" s="418" t="str">
        <f>IFERROR(INDEX(B$13:B301,MATCH($A302,$A$13:$A301,0)),"")</f>
        <v/>
      </c>
      <c r="C302" s="419" t="str">
        <f>IFERROR(INDEX(C$13:C301,MATCH($A302,$A$13:$A301,0)),"")</f>
        <v/>
      </c>
      <c r="D302" s="582" t="str">
        <f>IFERROR(INDEX(D$13:D301,MATCH($A302,$A$13:$A301,0)),"")</f>
        <v/>
      </c>
      <c r="E302" s="420" t="str">
        <f>IFERROR(INDEX(E$13:E301,MATCH($A302,$A$13:$A301,0)),"")</f>
        <v/>
      </c>
      <c r="F302" s="414"/>
      <c r="G302" s="649"/>
      <c r="H302" s="415"/>
      <c r="I302" s="415"/>
      <c r="J302" s="415"/>
      <c r="K302" s="415"/>
      <c r="L302" s="415"/>
      <c r="M302" s="415"/>
      <c r="N302" s="650"/>
      <c r="O302" s="650"/>
      <c r="P302" s="650"/>
      <c r="Q302" s="650"/>
      <c r="R302" s="650"/>
      <c r="S302" s="654" t="str">
        <f t="shared" si="16"/>
        <v/>
      </c>
      <c r="T302" s="654" t="str">
        <f t="shared" si="19"/>
        <v/>
      </c>
      <c r="U302" s="649"/>
      <c r="V302" s="415"/>
      <c r="W302" s="415"/>
      <c r="X302" s="415"/>
      <c r="Y302" s="415"/>
      <c r="Z302" s="415"/>
      <c r="AA302" s="415"/>
      <c r="AB302" s="415"/>
      <c r="AC302" s="415"/>
      <c r="AD302" s="415"/>
      <c r="AE302" s="415"/>
      <c r="AF302" s="415"/>
      <c r="AG302" s="415"/>
      <c r="AH302" s="415"/>
      <c r="AI302" s="415"/>
      <c r="AJ302" s="415"/>
      <c r="AK302" s="415"/>
      <c r="AL302" s="415"/>
      <c r="AM302" s="415"/>
      <c r="AN302" s="415"/>
      <c r="AO302" s="415"/>
      <c r="AP302" s="650"/>
      <c r="AQ302" s="654" t="str">
        <f t="shared" si="17"/>
        <v/>
      </c>
      <c r="AR302" s="655" t="str">
        <f t="shared" si="18"/>
        <v/>
      </c>
    </row>
    <row r="303" spans="1:44">
      <c r="A303" s="430"/>
      <c r="B303" s="418" t="str">
        <f>IFERROR(INDEX(B$13:B302,MATCH($A303,$A$13:$A302,0)),"")</f>
        <v/>
      </c>
      <c r="C303" s="419" t="str">
        <f>IFERROR(INDEX(C$13:C302,MATCH($A303,$A$13:$A302,0)),"")</f>
        <v/>
      </c>
      <c r="D303" s="582" t="str">
        <f>IFERROR(INDEX(D$13:D302,MATCH($A303,$A$13:$A302,0)),"")</f>
        <v/>
      </c>
      <c r="E303" s="420" t="str">
        <f>IFERROR(INDEX(E$13:E302,MATCH($A303,$A$13:$A302,0)),"")</f>
        <v/>
      </c>
      <c r="F303" s="414"/>
      <c r="G303" s="649"/>
      <c r="H303" s="415"/>
      <c r="I303" s="415"/>
      <c r="J303" s="415"/>
      <c r="K303" s="415"/>
      <c r="L303" s="415"/>
      <c r="M303" s="415"/>
      <c r="N303" s="650"/>
      <c r="O303" s="650"/>
      <c r="P303" s="650"/>
      <c r="Q303" s="650"/>
      <c r="R303" s="650"/>
      <c r="S303" s="654" t="str">
        <f t="shared" si="16"/>
        <v/>
      </c>
      <c r="T303" s="654" t="str">
        <f t="shared" si="19"/>
        <v/>
      </c>
      <c r="U303" s="649"/>
      <c r="V303" s="415"/>
      <c r="W303" s="415"/>
      <c r="X303" s="415"/>
      <c r="Y303" s="415"/>
      <c r="Z303" s="415"/>
      <c r="AA303" s="415"/>
      <c r="AB303" s="415"/>
      <c r="AC303" s="415"/>
      <c r="AD303" s="415"/>
      <c r="AE303" s="415"/>
      <c r="AF303" s="415"/>
      <c r="AG303" s="415"/>
      <c r="AH303" s="415"/>
      <c r="AI303" s="415"/>
      <c r="AJ303" s="415"/>
      <c r="AK303" s="415"/>
      <c r="AL303" s="415"/>
      <c r="AM303" s="415"/>
      <c r="AN303" s="415"/>
      <c r="AO303" s="415"/>
      <c r="AP303" s="650"/>
      <c r="AQ303" s="654" t="str">
        <f t="shared" si="17"/>
        <v/>
      </c>
      <c r="AR303" s="655" t="str">
        <f t="shared" si="18"/>
        <v/>
      </c>
    </row>
    <row r="304" spans="1:44">
      <c r="A304" s="430"/>
      <c r="B304" s="418" t="str">
        <f>IFERROR(INDEX(B$13:B303,MATCH($A304,$A$13:$A303,0)),"")</f>
        <v/>
      </c>
      <c r="C304" s="419" t="str">
        <f>IFERROR(INDEX(C$13:C303,MATCH($A304,$A$13:$A303,0)),"")</f>
        <v/>
      </c>
      <c r="D304" s="582" t="str">
        <f>IFERROR(INDEX(D$13:D303,MATCH($A304,$A$13:$A303,0)),"")</f>
        <v/>
      </c>
      <c r="E304" s="420" t="str">
        <f>IFERROR(INDEX(E$13:E303,MATCH($A304,$A$13:$A303,0)),"")</f>
        <v/>
      </c>
      <c r="F304" s="414"/>
      <c r="G304" s="649"/>
      <c r="H304" s="415"/>
      <c r="I304" s="415"/>
      <c r="J304" s="415"/>
      <c r="K304" s="415"/>
      <c r="L304" s="415"/>
      <c r="M304" s="415"/>
      <c r="N304" s="650"/>
      <c r="O304" s="650"/>
      <c r="P304" s="650"/>
      <c r="Q304" s="650"/>
      <c r="R304" s="650"/>
      <c r="S304" s="654" t="str">
        <f t="shared" si="16"/>
        <v/>
      </c>
      <c r="T304" s="654" t="str">
        <f t="shared" si="19"/>
        <v/>
      </c>
      <c r="U304" s="649"/>
      <c r="V304" s="415"/>
      <c r="W304" s="415"/>
      <c r="X304" s="415"/>
      <c r="Y304" s="415"/>
      <c r="Z304" s="415"/>
      <c r="AA304" s="415"/>
      <c r="AB304" s="415"/>
      <c r="AC304" s="415"/>
      <c r="AD304" s="415"/>
      <c r="AE304" s="415"/>
      <c r="AF304" s="415"/>
      <c r="AG304" s="415"/>
      <c r="AH304" s="415"/>
      <c r="AI304" s="415"/>
      <c r="AJ304" s="415"/>
      <c r="AK304" s="415"/>
      <c r="AL304" s="415"/>
      <c r="AM304" s="415"/>
      <c r="AN304" s="415"/>
      <c r="AO304" s="415"/>
      <c r="AP304" s="650"/>
      <c r="AQ304" s="654" t="str">
        <f t="shared" si="17"/>
        <v/>
      </c>
      <c r="AR304" s="655" t="str">
        <f t="shared" si="18"/>
        <v/>
      </c>
    </row>
    <row r="305" spans="1:44">
      <c r="A305" s="430"/>
      <c r="B305" s="418" t="str">
        <f>IFERROR(INDEX(B$13:B304,MATCH($A305,$A$13:$A304,0)),"")</f>
        <v/>
      </c>
      <c r="C305" s="419" t="str">
        <f>IFERROR(INDEX(C$13:C304,MATCH($A305,$A$13:$A304,0)),"")</f>
        <v/>
      </c>
      <c r="D305" s="582" t="str">
        <f>IFERROR(INDEX(D$13:D304,MATCH($A305,$A$13:$A304,0)),"")</f>
        <v/>
      </c>
      <c r="E305" s="420" t="str">
        <f>IFERROR(INDEX(E$13:E304,MATCH($A305,$A$13:$A304,0)),"")</f>
        <v/>
      </c>
      <c r="F305" s="414"/>
      <c r="G305" s="649"/>
      <c r="H305" s="415"/>
      <c r="I305" s="415"/>
      <c r="J305" s="415"/>
      <c r="K305" s="415"/>
      <c r="L305" s="415"/>
      <c r="M305" s="415"/>
      <c r="N305" s="650"/>
      <c r="O305" s="650"/>
      <c r="P305" s="650"/>
      <c r="Q305" s="650"/>
      <c r="R305" s="650"/>
      <c r="S305" s="654" t="str">
        <f t="shared" si="16"/>
        <v/>
      </c>
      <c r="T305" s="654" t="str">
        <f t="shared" si="19"/>
        <v/>
      </c>
      <c r="U305" s="649"/>
      <c r="V305" s="415"/>
      <c r="W305" s="415"/>
      <c r="X305" s="415"/>
      <c r="Y305" s="415"/>
      <c r="Z305" s="415"/>
      <c r="AA305" s="415"/>
      <c r="AB305" s="415"/>
      <c r="AC305" s="415"/>
      <c r="AD305" s="415"/>
      <c r="AE305" s="415"/>
      <c r="AF305" s="415"/>
      <c r="AG305" s="415"/>
      <c r="AH305" s="415"/>
      <c r="AI305" s="415"/>
      <c r="AJ305" s="415"/>
      <c r="AK305" s="415"/>
      <c r="AL305" s="415"/>
      <c r="AM305" s="415"/>
      <c r="AN305" s="415"/>
      <c r="AO305" s="415"/>
      <c r="AP305" s="650"/>
      <c r="AQ305" s="654" t="str">
        <f t="shared" si="17"/>
        <v/>
      </c>
      <c r="AR305" s="655" t="str">
        <f t="shared" si="18"/>
        <v/>
      </c>
    </row>
    <row r="306" spans="1:44">
      <c r="A306" s="430"/>
      <c r="B306" s="418" t="str">
        <f>IFERROR(INDEX(B$13:B305,MATCH($A306,$A$13:$A305,0)),"")</f>
        <v/>
      </c>
      <c r="C306" s="419" t="str">
        <f>IFERROR(INDEX(C$13:C305,MATCH($A306,$A$13:$A305,0)),"")</f>
        <v/>
      </c>
      <c r="D306" s="582" t="str">
        <f>IFERROR(INDEX(D$13:D305,MATCH($A306,$A$13:$A305,0)),"")</f>
        <v/>
      </c>
      <c r="E306" s="420" t="str">
        <f>IFERROR(INDEX(E$13:E305,MATCH($A306,$A$13:$A305,0)),"")</f>
        <v/>
      </c>
      <c r="F306" s="414"/>
      <c r="G306" s="649"/>
      <c r="H306" s="415"/>
      <c r="I306" s="415"/>
      <c r="J306" s="415"/>
      <c r="K306" s="415"/>
      <c r="L306" s="415"/>
      <c r="M306" s="415"/>
      <c r="N306" s="650"/>
      <c r="O306" s="650"/>
      <c r="P306" s="650"/>
      <c r="Q306" s="650"/>
      <c r="R306" s="650"/>
      <c r="S306" s="654" t="str">
        <f t="shared" si="16"/>
        <v/>
      </c>
      <c r="T306" s="654" t="str">
        <f t="shared" si="19"/>
        <v/>
      </c>
      <c r="U306" s="649"/>
      <c r="V306" s="415"/>
      <c r="W306" s="415"/>
      <c r="X306" s="415"/>
      <c r="Y306" s="415"/>
      <c r="Z306" s="415"/>
      <c r="AA306" s="415"/>
      <c r="AB306" s="415"/>
      <c r="AC306" s="415"/>
      <c r="AD306" s="415"/>
      <c r="AE306" s="415"/>
      <c r="AF306" s="415"/>
      <c r="AG306" s="415"/>
      <c r="AH306" s="415"/>
      <c r="AI306" s="415"/>
      <c r="AJ306" s="415"/>
      <c r="AK306" s="415"/>
      <c r="AL306" s="415"/>
      <c r="AM306" s="415"/>
      <c r="AN306" s="415"/>
      <c r="AO306" s="415"/>
      <c r="AP306" s="650"/>
      <c r="AQ306" s="654" t="str">
        <f t="shared" si="17"/>
        <v/>
      </c>
      <c r="AR306" s="655" t="str">
        <f t="shared" si="18"/>
        <v/>
      </c>
    </row>
    <row r="307" spans="1:44">
      <c r="A307" s="430"/>
      <c r="B307" s="418" t="str">
        <f>IFERROR(INDEX(B$13:B306,MATCH($A307,$A$13:$A306,0)),"")</f>
        <v/>
      </c>
      <c r="C307" s="419" t="str">
        <f>IFERROR(INDEX(C$13:C306,MATCH($A307,$A$13:$A306,0)),"")</f>
        <v/>
      </c>
      <c r="D307" s="582" t="str">
        <f>IFERROR(INDEX(D$13:D306,MATCH($A307,$A$13:$A306,0)),"")</f>
        <v/>
      </c>
      <c r="E307" s="420" t="str">
        <f>IFERROR(INDEX(E$13:E306,MATCH($A307,$A$13:$A306,0)),"")</f>
        <v/>
      </c>
      <c r="F307" s="414"/>
      <c r="G307" s="649"/>
      <c r="H307" s="415"/>
      <c r="I307" s="415"/>
      <c r="J307" s="415"/>
      <c r="K307" s="415"/>
      <c r="L307" s="415"/>
      <c r="M307" s="415"/>
      <c r="N307" s="650"/>
      <c r="O307" s="650"/>
      <c r="P307" s="650"/>
      <c r="Q307" s="650"/>
      <c r="R307" s="650"/>
      <c r="S307" s="654" t="str">
        <f t="shared" si="16"/>
        <v/>
      </c>
      <c r="T307" s="654" t="str">
        <f t="shared" si="19"/>
        <v/>
      </c>
      <c r="U307" s="649"/>
      <c r="V307" s="415"/>
      <c r="W307" s="415"/>
      <c r="X307" s="415"/>
      <c r="Y307" s="415"/>
      <c r="Z307" s="415"/>
      <c r="AA307" s="415"/>
      <c r="AB307" s="415"/>
      <c r="AC307" s="415"/>
      <c r="AD307" s="415"/>
      <c r="AE307" s="415"/>
      <c r="AF307" s="415"/>
      <c r="AG307" s="415"/>
      <c r="AH307" s="415"/>
      <c r="AI307" s="415"/>
      <c r="AJ307" s="415"/>
      <c r="AK307" s="415"/>
      <c r="AL307" s="415"/>
      <c r="AM307" s="415"/>
      <c r="AN307" s="415"/>
      <c r="AO307" s="415"/>
      <c r="AP307" s="650"/>
      <c r="AQ307" s="654" t="str">
        <f t="shared" si="17"/>
        <v/>
      </c>
      <c r="AR307" s="655" t="str">
        <f t="shared" si="18"/>
        <v/>
      </c>
    </row>
    <row r="308" spans="1:44">
      <c r="A308" s="430"/>
      <c r="B308" s="418" t="str">
        <f>IFERROR(INDEX(B$13:B307,MATCH($A308,$A$13:$A307,0)),"")</f>
        <v/>
      </c>
      <c r="C308" s="419" t="str">
        <f>IFERROR(INDEX(C$13:C307,MATCH($A308,$A$13:$A307,0)),"")</f>
        <v/>
      </c>
      <c r="D308" s="582" t="str">
        <f>IFERROR(INDEX(D$13:D307,MATCH($A308,$A$13:$A307,0)),"")</f>
        <v/>
      </c>
      <c r="E308" s="420" t="str">
        <f>IFERROR(INDEX(E$13:E307,MATCH($A308,$A$13:$A307,0)),"")</f>
        <v/>
      </c>
      <c r="F308" s="414"/>
      <c r="G308" s="649"/>
      <c r="H308" s="415"/>
      <c r="I308" s="415"/>
      <c r="J308" s="415"/>
      <c r="K308" s="415"/>
      <c r="L308" s="415"/>
      <c r="M308" s="415"/>
      <c r="N308" s="650"/>
      <c r="O308" s="650"/>
      <c r="P308" s="650"/>
      <c r="Q308" s="650"/>
      <c r="R308" s="650"/>
      <c r="S308" s="654" t="str">
        <f t="shared" si="16"/>
        <v/>
      </c>
      <c r="T308" s="654" t="str">
        <f t="shared" si="19"/>
        <v/>
      </c>
      <c r="U308" s="649"/>
      <c r="V308" s="415"/>
      <c r="W308" s="415"/>
      <c r="X308" s="415"/>
      <c r="Y308" s="415"/>
      <c r="Z308" s="415"/>
      <c r="AA308" s="415"/>
      <c r="AB308" s="415"/>
      <c r="AC308" s="415"/>
      <c r="AD308" s="415"/>
      <c r="AE308" s="415"/>
      <c r="AF308" s="415"/>
      <c r="AG308" s="415"/>
      <c r="AH308" s="415"/>
      <c r="AI308" s="415"/>
      <c r="AJ308" s="415"/>
      <c r="AK308" s="415"/>
      <c r="AL308" s="415"/>
      <c r="AM308" s="415"/>
      <c r="AN308" s="415"/>
      <c r="AO308" s="415"/>
      <c r="AP308" s="650"/>
      <c r="AQ308" s="654" t="str">
        <f t="shared" si="17"/>
        <v/>
      </c>
      <c r="AR308" s="655" t="str">
        <f t="shared" si="18"/>
        <v/>
      </c>
    </row>
    <row r="309" spans="1:44">
      <c r="A309" s="430"/>
      <c r="B309" s="418" t="str">
        <f>IFERROR(INDEX(B$13:B308,MATCH($A309,$A$13:$A308,0)),"")</f>
        <v/>
      </c>
      <c r="C309" s="419" t="str">
        <f>IFERROR(INDEX(C$13:C308,MATCH($A309,$A$13:$A308,0)),"")</f>
        <v/>
      </c>
      <c r="D309" s="582" t="str">
        <f>IFERROR(INDEX(D$13:D308,MATCH($A309,$A$13:$A308,0)),"")</f>
        <v/>
      </c>
      <c r="E309" s="420" t="str">
        <f>IFERROR(INDEX(E$13:E308,MATCH($A309,$A$13:$A308,0)),"")</f>
        <v/>
      </c>
      <c r="F309" s="414"/>
      <c r="G309" s="649"/>
      <c r="H309" s="415"/>
      <c r="I309" s="415"/>
      <c r="J309" s="415"/>
      <c r="K309" s="415"/>
      <c r="L309" s="415"/>
      <c r="M309" s="415"/>
      <c r="N309" s="650"/>
      <c r="O309" s="650"/>
      <c r="P309" s="650"/>
      <c r="Q309" s="650"/>
      <c r="R309" s="650"/>
      <c r="S309" s="654" t="str">
        <f t="shared" si="16"/>
        <v/>
      </c>
      <c r="T309" s="654" t="str">
        <f t="shared" si="19"/>
        <v/>
      </c>
      <c r="U309" s="649"/>
      <c r="V309" s="415"/>
      <c r="W309" s="415"/>
      <c r="X309" s="415"/>
      <c r="Y309" s="415"/>
      <c r="Z309" s="415"/>
      <c r="AA309" s="415"/>
      <c r="AB309" s="415"/>
      <c r="AC309" s="415"/>
      <c r="AD309" s="415"/>
      <c r="AE309" s="415"/>
      <c r="AF309" s="415"/>
      <c r="AG309" s="415"/>
      <c r="AH309" s="415"/>
      <c r="AI309" s="415"/>
      <c r="AJ309" s="415"/>
      <c r="AK309" s="415"/>
      <c r="AL309" s="415"/>
      <c r="AM309" s="415"/>
      <c r="AN309" s="415"/>
      <c r="AO309" s="415"/>
      <c r="AP309" s="650"/>
      <c r="AQ309" s="654" t="str">
        <f t="shared" si="17"/>
        <v/>
      </c>
      <c r="AR309" s="655" t="str">
        <f t="shared" si="18"/>
        <v/>
      </c>
    </row>
    <row r="310" spans="1:44">
      <c r="A310" s="430"/>
      <c r="B310" s="418" t="str">
        <f>IFERROR(INDEX(B$13:B309,MATCH($A310,$A$13:$A309,0)),"")</f>
        <v/>
      </c>
      <c r="C310" s="419" t="str">
        <f>IFERROR(INDEX(C$13:C309,MATCH($A310,$A$13:$A309,0)),"")</f>
        <v/>
      </c>
      <c r="D310" s="582" t="str">
        <f>IFERROR(INDEX(D$13:D309,MATCH($A310,$A$13:$A309,0)),"")</f>
        <v/>
      </c>
      <c r="E310" s="420" t="str">
        <f>IFERROR(INDEX(E$13:E309,MATCH($A310,$A$13:$A309,0)),"")</f>
        <v/>
      </c>
      <c r="F310" s="414"/>
      <c r="G310" s="649"/>
      <c r="H310" s="415"/>
      <c r="I310" s="415"/>
      <c r="J310" s="415"/>
      <c r="K310" s="415"/>
      <c r="L310" s="415"/>
      <c r="M310" s="415"/>
      <c r="N310" s="650"/>
      <c r="O310" s="650"/>
      <c r="P310" s="650"/>
      <c r="Q310" s="650"/>
      <c r="R310" s="650"/>
      <c r="S310" s="654" t="str">
        <f t="shared" si="16"/>
        <v/>
      </c>
      <c r="T310" s="654" t="str">
        <f t="shared" si="19"/>
        <v/>
      </c>
      <c r="U310" s="649"/>
      <c r="V310" s="415"/>
      <c r="W310" s="415"/>
      <c r="X310" s="415"/>
      <c r="Y310" s="415"/>
      <c r="Z310" s="415"/>
      <c r="AA310" s="415"/>
      <c r="AB310" s="415"/>
      <c r="AC310" s="415"/>
      <c r="AD310" s="415"/>
      <c r="AE310" s="415"/>
      <c r="AF310" s="415"/>
      <c r="AG310" s="415"/>
      <c r="AH310" s="415"/>
      <c r="AI310" s="415"/>
      <c r="AJ310" s="415"/>
      <c r="AK310" s="415"/>
      <c r="AL310" s="415"/>
      <c r="AM310" s="415"/>
      <c r="AN310" s="415"/>
      <c r="AO310" s="415"/>
      <c r="AP310" s="650"/>
      <c r="AQ310" s="654" t="str">
        <f t="shared" si="17"/>
        <v/>
      </c>
      <c r="AR310" s="655" t="str">
        <f t="shared" si="18"/>
        <v/>
      </c>
    </row>
    <row r="311" spans="1:44">
      <c r="A311" s="430"/>
      <c r="B311" s="418" t="str">
        <f>IFERROR(INDEX(B$13:B310,MATCH($A311,$A$13:$A310,0)),"")</f>
        <v/>
      </c>
      <c r="C311" s="419" t="str">
        <f>IFERROR(INDEX(C$13:C310,MATCH($A311,$A$13:$A310,0)),"")</f>
        <v/>
      </c>
      <c r="D311" s="582" t="str">
        <f>IFERROR(INDEX(D$13:D310,MATCH($A311,$A$13:$A310,0)),"")</f>
        <v/>
      </c>
      <c r="E311" s="420" t="str">
        <f>IFERROR(INDEX(E$13:E310,MATCH($A311,$A$13:$A310,0)),"")</f>
        <v/>
      </c>
      <c r="F311" s="414"/>
      <c r="G311" s="649"/>
      <c r="H311" s="415"/>
      <c r="I311" s="415"/>
      <c r="J311" s="415"/>
      <c r="K311" s="415"/>
      <c r="L311" s="415"/>
      <c r="M311" s="415"/>
      <c r="N311" s="650"/>
      <c r="O311" s="650"/>
      <c r="P311" s="650"/>
      <c r="Q311" s="650"/>
      <c r="R311" s="650"/>
      <c r="S311" s="654" t="str">
        <f t="shared" si="16"/>
        <v/>
      </c>
      <c r="T311" s="654" t="str">
        <f t="shared" si="19"/>
        <v/>
      </c>
      <c r="U311" s="649"/>
      <c r="V311" s="415"/>
      <c r="W311" s="415"/>
      <c r="X311" s="415"/>
      <c r="Y311" s="415"/>
      <c r="Z311" s="415"/>
      <c r="AA311" s="415"/>
      <c r="AB311" s="415"/>
      <c r="AC311" s="415"/>
      <c r="AD311" s="415"/>
      <c r="AE311" s="415"/>
      <c r="AF311" s="415"/>
      <c r="AG311" s="415"/>
      <c r="AH311" s="415"/>
      <c r="AI311" s="415"/>
      <c r="AJ311" s="415"/>
      <c r="AK311" s="415"/>
      <c r="AL311" s="415"/>
      <c r="AM311" s="415"/>
      <c r="AN311" s="415"/>
      <c r="AO311" s="415"/>
      <c r="AP311" s="650"/>
      <c r="AQ311" s="654" t="str">
        <f t="shared" si="17"/>
        <v/>
      </c>
      <c r="AR311" s="655" t="str">
        <f t="shared" si="18"/>
        <v/>
      </c>
    </row>
    <row r="312" spans="1:44">
      <c r="A312" s="430"/>
      <c r="B312" s="418" t="str">
        <f>IFERROR(INDEX(B$13:B311,MATCH($A312,$A$13:$A311,0)),"")</f>
        <v/>
      </c>
      <c r="C312" s="419" t="str">
        <f>IFERROR(INDEX(C$13:C311,MATCH($A312,$A$13:$A311,0)),"")</f>
        <v/>
      </c>
      <c r="D312" s="582" t="str">
        <f>IFERROR(INDEX(D$13:D311,MATCH($A312,$A$13:$A311,0)),"")</f>
        <v/>
      </c>
      <c r="E312" s="420" t="str">
        <f>IFERROR(INDEX(E$13:E311,MATCH($A312,$A$13:$A311,0)),"")</f>
        <v/>
      </c>
      <c r="F312" s="414"/>
      <c r="G312" s="649"/>
      <c r="H312" s="415"/>
      <c r="I312" s="415"/>
      <c r="J312" s="415"/>
      <c r="K312" s="415"/>
      <c r="L312" s="415"/>
      <c r="M312" s="415"/>
      <c r="N312" s="650"/>
      <c r="O312" s="650"/>
      <c r="P312" s="650"/>
      <c r="Q312" s="650"/>
      <c r="R312" s="650"/>
      <c r="S312" s="654" t="str">
        <f t="shared" si="16"/>
        <v/>
      </c>
      <c r="T312" s="654" t="str">
        <f t="shared" si="19"/>
        <v/>
      </c>
      <c r="U312" s="649"/>
      <c r="V312" s="415"/>
      <c r="W312" s="415"/>
      <c r="X312" s="415"/>
      <c r="Y312" s="415"/>
      <c r="Z312" s="415"/>
      <c r="AA312" s="415"/>
      <c r="AB312" s="415"/>
      <c r="AC312" s="415"/>
      <c r="AD312" s="415"/>
      <c r="AE312" s="415"/>
      <c r="AF312" s="415"/>
      <c r="AG312" s="415"/>
      <c r="AH312" s="415"/>
      <c r="AI312" s="415"/>
      <c r="AJ312" s="415"/>
      <c r="AK312" s="415"/>
      <c r="AL312" s="415"/>
      <c r="AM312" s="415"/>
      <c r="AN312" s="415"/>
      <c r="AO312" s="415"/>
      <c r="AP312" s="650"/>
      <c r="AQ312" s="654" t="str">
        <f t="shared" si="17"/>
        <v/>
      </c>
      <c r="AR312" s="655" t="str">
        <f t="shared" si="18"/>
        <v/>
      </c>
    </row>
    <row r="313" spans="1:44">
      <c r="A313" s="430"/>
      <c r="B313" s="418" t="str">
        <f>IFERROR(INDEX(B$13:B312,MATCH($A313,$A$13:$A312,0)),"")</f>
        <v/>
      </c>
      <c r="C313" s="419" t="str">
        <f>IFERROR(INDEX(C$13:C312,MATCH($A313,$A$13:$A312,0)),"")</f>
        <v/>
      </c>
      <c r="D313" s="582" t="str">
        <f>IFERROR(INDEX(D$13:D312,MATCH($A313,$A$13:$A312,0)),"")</f>
        <v/>
      </c>
      <c r="E313" s="420" t="str">
        <f>IFERROR(INDEX(E$13:E312,MATCH($A313,$A$13:$A312,0)),"")</f>
        <v/>
      </c>
      <c r="F313" s="414"/>
      <c r="G313" s="649"/>
      <c r="H313" s="415"/>
      <c r="I313" s="415"/>
      <c r="J313" s="415"/>
      <c r="K313" s="415"/>
      <c r="L313" s="415"/>
      <c r="M313" s="415"/>
      <c r="N313" s="650"/>
      <c r="O313" s="650"/>
      <c r="P313" s="650"/>
      <c r="Q313" s="650"/>
      <c r="R313" s="650"/>
      <c r="S313" s="654" t="str">
        <f t="shared" si="16"/>
        <v/>
      </c>
      <c r="T313" s="654" t="str">
        <f t="shared" si="19"/>
        <v/>
      </c>
      <c r="U313" s="649"/>
      <c r="V313" s="415"/>
      <c r="W313" s="415"/>
      <c r="X313" s="415"/>
      <c r="Y313" s="415"/>
      <c r="Z313" s="415"/>
      <c r="AA313" s="415"/>
      <c r="AB313" s="415"/>
      <c r="AC313" s="415"/>
      <c r="AD313" s="415"/>
      <c r="AE313" s="415"/>
      <c r="AF313" s="415"/>
      <c r="AG313" s="415"/>
      <c r="AH313" s="415"/>
      <c r="AI313" s="415"/>
      <c r="AJ313" s="415"/>
      <c r="AK313" s="415"/>
      <c r="AL313" s="415"/>
      <c r="AM313" s="415"/>
      <c r="AN313" s="415"/>
      <c r="AO313" s="415"/>
      <c r="AP313" s="650"/>
      <c r="AQ313" s="654" t="str">
        <f t="shared" si="17"/>
        <v/>
      </c>
      <c r="AR313" s="655" t="str">
        <f t="shared" si="18"/>
        <v/>
      </c>
    </row>
    <row r="314" spans="1:44">
      <c r="A314" s="430"/>
      <c r="B314" s="418" t="str">
        <f>IFERROR(INDEX(B$13:B313,MATCH($A314,$A$13:$A313,0)),"")</f>
        <v/>
      </c>
      <c r="C314" s="419" t="str">
        <f>IFERROR(INDEX(C$13:C313,MATCH($A314,$A$13:$A313,0)),"")</f>
        <v/>
      </c>
      <c r="D314" s="582" t="str">
        <f>IFERROR(INDEX(D$13:D313,MATCH($A314,$A$13:$A313,0)),"")</f>
        <v/>
      </c>
      <c r="E314" s="420" t="str">
        <f>IFERROR(INDEX(E$13:E313,MATCH($A314,$A$13:$A313,0)),"")</f>
        <v/>
      </c>
      <c r="F314" s="414"/>
      <c r="G314" s="649"/>
      <c r="H314" s="415"/>
      <c r="I314" s="415"/>
      <c r="J314" s="415"/>
      <c r="K314" s="415"/>
      <c r="L314" s="415"/>
      <c r="M314" s="415"/>
      <c r="N314" s="650"/>
      <c r="O314" s="650"/>
      <c r="P314" s="650"/>
      <c r="Q314" s="650"/>
      <c r="R314" s="650"/>
      <c r="S314" s="654" t="str">
        <f t="shared" si="16"/>
        <v/>
      </c>
      <c r="T314" s="654" t="str">
        <f t="shared" si="19"/>
        <v/>
      </c>
      <c r="U314" s="649"/>
      <c r="V314" s="415"/>
      <c r="W314" s="415"/>
      <c r="X314" s="415"/>
      <c r="Y314" s="415"/>
      <c r="Z314" s="415"/>
      <c r="AA314" s="415"/>
      <c r="AB314" s="415"/>
      <c r="AC314" s="415"/>
      <c r="AD314" s="415"/>
      <c r="AE314" s="415"/>
      <c r="AF314" s="415"/>
      <c r="AG314" s="415"/>
      <c r="AH314" s="415"/>
      <c r="AI314" s="415"/>
      <c r="AJ314" s="415"/>
      <c r="AK314" s="415"/>
      <c r="AL314" s="415"/>
      <c r="AM314" s="415"/>
      <c r="AN314" s="415"/>
      <c r="AO314" s="415"/>
      <c r="AP314" s="650"/>
      <c r="AQ314" s="654" t="str">
        <f t="shared" si="17"/>
        <v/>
      </c>
      <c r="AR314" s="655" t="str">
        <f t="shared" si="18"/>
        <v/>
      </c>
    </row>
    <row r="315" spans="1:44">
      <c r="A315" s="430"/>
      <c r="B315" s="418" t="str">
        <f>IFERROR(INDEX(B$13:B314,MATCH($A315,$A$13:$A314,0)),"")</f>
        <v/>
      </c>
      <c r="C315" s="419" t="str">
        <f>IFERROR(INDEX(C$13:C314,MATCH($A315,$A$13:$A314,0)),"")</f>
        <v/>
      </c>
      <c r="D315" s="582" t="str">
        <f>IFERROR(INDEX(D$13:D314,MATCH($A315,$A$13:$A314,0)),"")</f>
        <v/>
      </c>
      <c r="E315" s="420" t="str">
        <f>IFERROR(INDEX(E$13:E314,MATCH($A315,$A$13:$A314,0)),"")</f>
        <v/>
      </c>
      <c r="F315" s="414"/>
      <c r="G315" s="649"/>
      <c r="H315" s="415"/>
      <c r="I315" s="415"/>
      <c r="J315" s="415"/>
      <c r="K315" s="415"/>
      <c r="L315" s="415"/>
      <c r="M315" s="415"/>
      <c r="N315" s="650"/>
      <c r="O315" s="650"/>
      <c r="P315" s="650"/>
      <c r="Q315" s="650"/>
      <c r="R315" s="650"/>
      <c r="S315" s="654" t="str">
        <f t="shared" si="16"/>
        <v/>
      </c>
      <c r="T315" s="654" t="str">
        <f t="shared" si="19"/>
        <v/>
      </c>
      <c r="U315" s="649"/>
      <c r="V315" s="415"/>
      <c r="W315" s="415"/>
      <c r="X315" s="415"/>
      <c r="Y315" s="415"/>
      <c r="Z315" s="415"/>
      <c r="AA315" s="415"/>
      <c r="AB315" s="415"/>
      <c r="AC315" s="415"/>
      <c r="AD315" s="415"/>
      <c r="AE315" s="415"/>
      <c r="AF315" s="415"/>
      <c r="AG315" s="415"/>
      <c r="AH315" s="415"/>
      <c r="AI315" s="415"/>
      <c r="AJ315" s="415"/>
      <c r="AK315" s="415"/>
      <c r="AL315" s="415"/>
      <c r="AM315" s="415"/>
      <c r="AN315" s="415"/>
      <c r="AO315" s="415"/>
      <c r="AP315" s="650"/>
      <c r="AQ315" s="654" t="str">
        <f t="shared" si="17"/>
        <v/>
      </c>
      <c r="AR315" s="655" t="str">
        <f t="shared" si="18"/>
        <v/>
      </c>
    </row>
    <row r="316" spans="1:44">
      <c r="A316" s="430"/>
      <c r="B316" s="418" t="str">
        <f>IFERROR(INDEX(B$13:B315,MATCH($A316,$A$13:$A315,0)),"")</f>
        <v/>
      </c>
      <c r="C316" s="419" t="str">
        <f>IFERROR(INDEX(C$13:C315,MATCH($A316,$A$13:$A315,0)),"")</f>
        <v/>
      </c>
      <c r="D316" s="582" t="str">
        <f>IFERROR(INDEX(D$13:D315,MATCH($A316,$A$13:$A315,0)),"")</f>
        <v/>
      </c>
      <c r="E316" s="420" t="str">
        <f>IFERROR(INDEX(E$13:E315,MATCH($A316,$A$13:$A315,0)),"")</f>
        <v/>
      </c>
      <c r="F316" s="414"/>
      <c r="G316" s="649"/>
      <c r="H316" s="415"/>
      <c r="I316" s="415"/>
      <c r="J316" s="415"/>
      <c r="K316" s="415"/>
      <c r="L316" s="415"/>
      <c r="M316" s="415"/>
      <c r="N316" s="650"/>
      <c r="O316" s="650"/>
      <c r="P316" s="650"/>
      <c r="Q316" s="650"/>
      <c r="R316" s="650"/>
      <c r="S316" s="654" t="str">
        <f t="shared" si="16"/>
        <v/>
      </c>
      <c r="T316" s="654" t="str">
        <f t="shared" si="19"/>
        <v/>
      </c>
      <c r="U316" s="649"/>
      <c r="V316" s="415"/>
      <c r="W316" s="415"/>
      <c r="X316" s="415"/>
      <c r="Y316" s="415"/>
      <c r="Z316" s="415"/>
      <c r="AA316" s="415"/>
      <c r="AB316" s="415"/>
      <c r="AC316" s="415"/>
      <c r="AD316" s="415"/>
      <c r="AE316" s="415"/>
      <c r="AF316" s="415"/>
      <c r="AG316" s="415"/>
      <c r="AH316" s="415"/>
      <c r="AI316" s="415"/>
      <c r="AJ316" s="415"/>
      <c r="AK316" s="415"/>
      <c r="AL316" s="415"/>
      <c r="AM316" s="415"/>
      <c r="AN316" s="415"/>
      <c r="AO316" s="415"/>
      <c r="AP316" s="650"/>
      <c r="AQ316" s="654" t="str">
        <f t="shared" si="17"/>
        <v/>
      </c>
      <c r="AR316" s="655" t="str">
        <f t="shared" si="18"/>
        <v/>
      </c>
    </row>
    <row r="317" spans="1:44">
      <c r="A317" s="430"/>
      <c r="B317" s="418" t="str">
        <f>IFERROR(INDEX(B$13:B316,MATCH($A317,$A$13:$A316,0)),"")</f>
        <v/>
      </c>
      <c r="C317" s="419" t="str">
        <f>IFERROR(INDEX(C$13:C316,MATCH($A317,$A$13:$A316,0)),"")</f>
        <v/>
      </c>
      <c r="D317" s="582" t="str">
        <f>IFERROR(INDEX(D$13:D316,MATCH($A317,$A$13:$A316,0)),"")</f>
        <v/>
      </c>
      <c r="E317" s="420" t="str">
        <f>IFERROR(INDEX(E$13:E316,MATCH($A317,$A$13:$A316,0)),"")</f>
        <v/>
      </c>
      <c r="F317" s="414"/>
      <c r="G317" s="649"/>
      <c r="H317" s="415"/>
      <c r="I317" s="415"/>
      <c r="J317" s="415"/>
      <c r="K317" s="415"/>
      <c r="L317" s="415"/>
      <c r="M317" s="415"/>
      <c r="N317" s="650"/>
      <c r="O317" s="650"/>
      <c r="P317" s="650"/>
      <c r="Q317" s="650"/>
      <c r="R317" s="650"/>
      <c r="S317" s="654" t="str">
        <f t="shared" si="16"/>
        <v/>
      </c>
      <c r="T317" s="654" t="str">
        <f t="shared" si="19"/>
        <v/>
      </c>
      <c r="U317" s="649"/>
      <c r="V317" s="415"/>
      <c r="W317" s="415"/>
      <c r="X317" s="415"/>
      <c r="Y317" s="415"/>
      <c r="Z317" s="415"/>
      <c r="AA317" s="415"/>
      <c r="AB317" s="415"/>
      <c r="AC317" s="415"/>
      <c r="AD317" s="415"/>
      <c r="AE317" s="415"/>
      <c r="AF317" s="415"/>
      <c r="AG317" s="415"/>
      <c r="AH317" s="415"/>
      <c r="AI317" s="415"/>
      <c r="AJ317" s="415"/>
      <c r="AK317" s="415"/>
      <c r="AL317" s="415"/>
      <c r="AM317" s="415"/>
      <c r="AN317" s="415"/>
      <c r="AO317" s="415"/>
      <c r="AP317" s="650"/>
      <c r="AQ317" s="654" t="str">
        <f t="shared" si="17"/>
        <v/>
      </c>
      <c r="AR317" s="655" t="str">
        <f t="shared" si="18"/>
        <v/>
      </c>
    </row>
    <row r="318" spans="1:44">
      <c r="A318" s="430"/>
      <c r="B318" s="418" t="str">
        <f>IFERROR(INDEX(B$13:B317,MATCH($A318,$A$13:$A317,0)),"")</f>
        <v/>
      </c>
      <c r="C318" s="419" t="str">
        <f>IFERROR(INDEX(C$13:C317,MATCH($A318,$A$13:$A317,0)),"")</f>
        <v/>
      </c>
      <c r="D318" s="582" t="str">
        <f>IFERROR(INDEX(D$13:D317,MATCH($A318,$A$13:$A317,0)),"")</f>
        <v/>
      </c>
      <c r="E318" s="420" t="str">
        <f>IFERROR(INDEX(E$13:E317,MATCH($A318,$A$13:$A317,0)),"")</f>
        <v/>
      </c>
      <c r="F318" s="414"/>
      <c r="G318" s="649"/>
      <c r="H318" s="415"/>
      <c r="I318" s="415"/>
      <c r="J318" s="415"/>
      <c r="K318" s="415"/>
      <c r="L318" s="415"/>
      <c r="M318" s="415"/>
      <c r="N318" s="650"/>
      <c r="O318" s="650"/>
      <c r="P318" s="650"/>
      <c r="Q318" s="650"/>
      <c r="R318" s="650"/>
      <c r="S318" s="654" t="str">
        <f t="shared" si="16"/>
        <v/>
      </c>
      <c r="T318" s="654" t="str">
        <f t="shared" si="19"/>
        <v/>
      </c>
      <c r="U318" s="649"/>
      <c r="V318" s="415"/>
      <c r="W318" s="415"/>
      <c r="X318" s="415"/>
      <c r="Y318" s="415"/>
      <c r="Z318" s="415"/>
      <c r="AA318" s="415"/>
      <c r="AB318" s="415"/>
      <c r="AC318" s="415"/>
      <c r="AD318" s="415"/>
      <c r="AE318" s="415"/>
      <c r="AF318" s="415"/>
      <c r="AG318" s="415"/>
      <c r="AH318" s="415"/>
      <c r="AI318" s="415"/>
      <c r="AJ318" s="415"/>
      <c r="AK318" s="415"/>
      <c r="AL318" s="415"/>
      <c r="AM318" s="415"/>
      <c r="AN318" s="415"/>
      <c r="AO318" s="415"/>
      <c r="AP318" s="650"/>
      <c r="AQ318" s="654" t="str">
        <f t="shared" si="17"/>
        <v/>
      </c>
      <c r="AR318" s="655" t="str">
        <f t="shared" si="18"/>
        <v/>
      </c>
    </row>
    <row r="319" spans="1:44">
      <c r="A319" s="430"/>
      <c r="B319" s="418" t="str">
        <f>IFERROR(INDEX(B$13:B318,MATCH($A319,$A$13:$A318,0)),"")</f>
        <v/>
      </c>
      <c r="C319" s="419" t="str">
        <f>IFERROR(INDEX(C$13:C318,MATCH($A319,$A$13:$A318,0)),"")</f>
        <v/>
      </c>
      <c r="D319" s="582" t="str">
        <f>IFERROR(INDEX(D$13:D318,MATCH($A319,$A$13:$A318,0)),"")</f>
        <v/>
      </c>
      <c r="E319" s="420" t="str">
        <f>IFERROR(INDEX(E$13:E318,MATCH($A319,$A$13:$A318,0)),"")</f>
        <v/>
      </c>
      <c r="F319" s="414"/>
      <c r="G319" s="649"/>
      <c r="H319" s="415"/>
      <c r="I319" s="415"/>
      <c r="J319" s="415"/>
      <c r="K319" s="415"/>
      <c r="L319" s="415"/>
      <c r="M319" s="415"/>
      <c r="N319" s="650"/>
      <c r="O319" s="650"/>
      <c r="P319" s="650"/>
      <c r="Q319" s="650"/>
      <c r="R319" s="650"/>
      <c r="S319" s="654" t="str">
        <f t="shared" si="16"/>
        <v/>
      </c>
      <c r="T319" s="654" t="str">
        <f t="shared" si="19"/>
        <v/>
      </c>
      <c r="U319" s="649"/>
      <c r="V319" s="415"/>
      <c r="W319" s="415"/>
      <c r="X319" s="415"/>
      <c r="Y319" s="415"/>
      <c r="Z319" s="415"/>
      <c r="AA319" s="415"/>
      <c r="AB319" s="415"/>
      <c r="AC319" s="415"/>
      <c r="AD319" s="415"/>
      <c r="AE319" s="415"/>
      <c r="AF319" s="415"/>
      <c r="AG319" s="415"/>
      <c r="AH319" s="415"/>
      <c r="AI319" s="415"/>
      <c r="AJ319" s="415"/>
      <c r="AK319" s="415"/>
      <c r="AL319" s="415"/>
      <c r="AM319" s="415"/>
      <c r="AN319" s="415"/>
      <c r="AO319" s="415"/>
      <c r="AP319" s="650"/>
      <c r="AQ319" s="654" t="str">
        <f t="shared" si="17"/>
        <v/>
      </c>
      <c r="AR319" s="655" t="str">
        <f t="shared" si="18"/>
        <v/>
      </c>
    </row>
    <row r="320" spans="1:44">
      <c r="A320" s="430"/>
      <c r="B320" s="418" t="str">
        <f>IFERROR(INDEX(B$13:B319,MATCH($A320,$A$13:$A319,0)),"")</f>
        <v/>
      </c>
      <c r="C320" s="419" t="str">
        <f>IFERROR(INDEX(C$13:C319,MATCH($A320,$A$13:$A319,0)),"")</f>
        <v/>
      </c>
      <c r="D320" s="582" t="str">
        <f>IFERROR(INDEX(D$13:D319,MATCH($A320,$A$13:$A319,0)),"")</f>
        <v/>
      </c>
      <c r="E320" s="420" t="str">
        <f>IFERROR(INDEX(E$13:E319,MATCH($A320,$A$13:$A319,0)),"")</f>
        <v/>
      </c>
      <c r="F320" s="414"/>
      <c r="G320" s="649"/>
      <c r="H320" s="415"/>
      <c r="I320" s="415"/>
      <c r="J320" s="415"/>
      <c r="K320" s="415"/>
      <c r="L320" s="415"/>
      <c r="M320" s="415"/>
      <c r="N320" s="650"/>
      <c r="O320" s="650"/>
      <c r="P320" s="650"/>
      <c r="Q320" s="650"/>
      <c r="R320" s="650"/>
      <c r="S320" s="654" t="str">
        <f t="shared" si="16"/>
        <v/>
      </c>
      <c r="T320" s="654" t="str">
        <f t="shared" si="19"/>
        <v/>
      </c>
      <c r="U320" s="649"/>
      <c r="V320" s="415"/>
      <c r="W320" s="415"/>
      <c r="X320" s="415"/>
      <c r="Y320" s="415"/>
      <c r="Z320" s="415"/>
      <c r="AA320" s="415"/>
      <c r="AB320" s="415"/>
      <c r="AC320" s="415"/>
      <c r="AD320" s="415"/>
      <c r="AE320" s="415"/>
      <c r="AF320" s="415"/>
      <c r="AG320" s="415"/>
      <c r="AH320" s="415"/>
      <c r="AI320" s="415"/>
      <c r="AJ320" s="415"/>
      <c r="AK320" s="415"/>
      <c r="AL320" s="415"/>
      <c r="AM320" s="415"/>
      <c r="AN320" s="415"/>
      <c r="AO320" s="415"/>
      <c r="AP320" s="650"/>
      <c r="AQ320" s="654" t="str">
        <f t="shared" si="17"/>
        <v/>
      </c>
      <c r="AR320" s="655" t="str">
        <f t="shared" si="18"/>
        <v/>
      </c>
    </row>
    <row r="321" spans="1:44">
      <c r="A321" s="430"/>
      <c r="B321" s="418" t="str">
        <f>IFERROR(INDEX(B$13:B320,MATCH($A321,$A$13:$A320,0)),"")</f>
        <v/>
      </c>
      <c r="C321" s="419" t="str">
        <f>IFERROR(INDEX(C$13:C320,MATCH($A321,$A$13:$A320,0)),"")</f>
        <v/>
      </c>
      <c r="D321" s="582" t="str">
        <f>IFERROR(INDEX(D$13:D320,MATCH($A321,$A$13:$A320,0)),"")</f>
        <v/>
      </c>
      <c r="E321" s="420" t="str">
        <f>IFERROR(INDEX(E$13:E320,MATCH($A321,$A$13:$A320,0)),"")</f>
        <v/>
      </c>
      <c r="F321" s="414"/>
      <c r="G321" s="649"/>
      <c r="H321" s="415"/>
      <c r="I321" s="415"/>
      <c r="J321" s="415"/>
      <c r="K321" s="415"/>
      <c r="L321" s="415"/>
      <c r="M321" s="415"/>
      <c r="N321" s="650"/>
      <c r="O321" s="650"/>
      <c r="P321" s="650"/>
      <c r="Q321" s="650"/>
      <c r="R321" s="650"/>
      <c r="S321" s="654" t="str">
        <f t="shared" si="16"/>
        <v/>
      </c>
      <c r="T321" s="654" t="str">
        <f t="shared" si="19"/>
        <v/>
      </c>
      <c r="U321" s="649"/>
      <c r="V321" s="415"/>
      <c r="W321" s="415"/>
      <c r="X321" s="415"/>
      <c r="Y321" s="415"/>
      <c r="Z321" s="415"/>
      <c r="AA321" s="415"/>
      <c r="AB321" s="415"/>
      <c r="AC321" s="415"/>
      <c r="AD321" s="415"/>
      <c r="AE321" s="415"/>
      <c r="AF321" s="415"/>
      <c r="AG321" s="415"/>
      <c r="AH321" s="415"/>
      <c r="AI321" s="415"/>
      <c r="AJ321" s="415"/>
      <c r="AK321" s="415"/>
      <c r="AL321" s="415"/>
      <c r="AM321" s="415"/>
      <c r="AN321" s="415"/>
      <c r="AO321" s="415"/>
      <c r="AP321" s="650"/>
      <c r="AQ321" s="654" t="str">
        <f t="shared" si="17"/>
        <v/>
      </c>
      <c r="AR321" s="655" t="str">
        <f t="shared" si="18"/>
        <v/>
      </c>
    </row>
    <row r="322" spans="1:44">
      <c r="A322" s="430"/>
      <c r="B322" s="418" t="str">
        <f>IFERROR(INDEX(B$13:B321,MATCH($A322,$A$13:$A321,0)),"")</f>
        <v/>
      </c>
      <c r="C322" s="419" t="str">
        <f>IFERROR(INDEX(C$13:C321,MATCH($A322,$A$13:$A321,0)),"")</f>
        <v/>
      </c>
      <c r="D322" s="582" t="str">
        <f>IFERROR(INDEX(D$13:D321,MATCH($A322,$A$13:$A321,0)),"")</f>
        <v/>
      </c>
      <c r="E322" s="420" t="str">
        <f>IFERROR(INDEX(E$13:E321,MATCH($A322,$A$13:$A321,0)),"")</f>
        <v/>
      </c>
      <c r="F322" s="414"/>
      <c r="G322" s="649"/>
      <c r="H322" s="415"/>
      <c r="I322" s="415"/>
      <c r="J322" s="415"/>
      <c r="K322" s="415"/>
      <c r="L322" s="415"/>
      <c r="M322" s="415"/>
      <c r="N322" s="650"/>
      <c r="O322" s="650"/>
      <c r="P322" s="650"/>
      <c r="Q322" s="650"/>
      <c r="R322" s="650"/>
      <c r="S322" s="654" t="str">
        <f t="shared" si="16"/>
        <v/>
      </c>
      <c r="T322" s="654" t="str">
        <f t="shared" si="19"/>
        <v/>
      </c>
      <c r="U322" s="649"/>
      <c r="V322" s="415"/>
      <c r="W322" s="415"/>
      <c r="X322" s="415"/>
      <c r="Y322" s="415"/>
      <c r="Z322" s="415"/>
      <c r="AA322" s="415"/>
      <c r="AB322" s="415"/>
      <c r="AC322" s="415"/>
      <c r="AD322" s="415"/>
      <c r="AE322" s="415"/>
      <c r="AF322" s="415"/>
      <c r="AG322" s="415"/>
      <c r="AH322" s="415"/>
      <c r="AI322" s="415"/>
      <c r="AJ322" s="415"/>
      <c r="AK322" s="415"/>
      <c r="AL322" s="415"/>
      <c r="AM322" s="415"/>
      <c r="AN322" s="415"/>
      <c r="AO322" s="415"/>
      <c r="AP322" s="650"/>
      <c r="AQ322" s="654" t="str">
        <f t="shared" si="17"/>
        <v/>
      </c>
      <c r="AR322" s="655" t="str">
        <f t="shared" si="18"/>
        <v/>
      </c>
    </row>
    <row r="323" spans="1:44">
      <c r="A323" s="430"/>
      <c r="B323" s="418" t="str">
        <f>IFERROR(INDEX(B$13:B322,MATCH($A323,$A$13:$A322,0)),"")</f>
        <v/>
      </c>
      <c r="C323" s="419" t="str">
        <f>IFERROR(INDEX(C$13:C322,MATCH($A323,$A$13:$A322,0)),"")</f>
        <v/>
      </c>
      <c r="D323" s="582" t="str">
        <f>IFERROR(INDEX(D$13:D322,MATCH($A323,$A$13:$A322,0)),"")</f>
        <v/>
      </c>
      <c r="E323" s="420" t="str">
        <f>IFERROR(INDEX(E$13:E322,MATCH($A323,$A$13:$A322,0)),"")</f>
        <v/>
      </c>
      <c r="F323" s="414"/>
      <c r="G323" s="649"/>
      <c r="H323" s="415"/>
      <c r="I323" s="415"/>
      <c r="J323" s="415"/>
      <c r="K323" s="415"/>
      <c r="L323" s="415"/>
      <c r="M323" s="415"/>
      <c r="N323" s="650"/>
      <c r="O323" s="650"/>
      <c r="P323" s="650"/>
      <c r="Q323" s="650"/>
      <c r="R323" s="650"/>
      <c r="S323" s="654" t="str">
        <f t="shared" si="16"/>
        <v/>
      </c>
      <c r="T323" s="654" t="str">
        <f t="shared" si="19"/>
        <v/>
      </c>
      <c r="U323" s="649"/>
      <c r="V323" s="415"/>
      <c r="W323" s="415"/>
      <c r="X323" s="415"/>
      <c r="Y323" s="415"/>
      <c r="Z323" s="415"/>
      <c r="AA323" s="415"/>
      <c r="AB323" s="415"/>
      <c r="AC323" s="415"/>
      <c r="AD323" s="415"/>
      <c r="AE323" s="415"/>
      <c r="AF323" s="415"/>
      <c r="AG323" s="415"/>
      <c r="AH323" s="415"/>
      <c r="AI323" s="415"/>
      <c r="AJ323" s="415"/>
      <c r="AK323" s="415"/>
      <c r="AL323" s="415"/>
      <c r="AM323" s="415"/>
      <c r="AN323" s="415"/>
      <c r="AO323" s="415"/>
      <c r="AP323" s="650"/>
      <c r="AQ323" s="654" t="str">
        <f t="shared" si="17"/>
        <v/>
      </c>
      <c r="AR323" s="655" t="str">
        <f t="shared" si="18"/>
        <v/>
      </c>
    </row>
    <row r="324" spans="1:44">
      <c r="A324" s="430"/>
      <c r="B324" s="418" t="str">
        <f>IFERROR(INDEX(B$13:B323,MATCH($A324,$A$13:$A323,0)),"")</f>
        <v/>
      </c>
      <c r="C324" s="419" t="str">
        <f>IFERROR(INDEX(C$13:C323,MATCH($A324,$A$13:$A323,0)),"")</f>
        <v/>
      </c>
      <c r="D324" s="582" t="str">
        <f>IFERROR(INDEX(D$13:D323,MATCH($A324,$A$13:$A323,0)),"")</f>
        <v/>
      </c>
      <c r="E324" s="420" t="str">
        <f>IFERROR(INDEX(E$13:E323,MATCH($A324,$A$13:$A323,0)),"")</f>
        <v/>
      </c>
      <c r="F324" s="414"/>
      <c r="G324" s="649"/>
      <c r="H324" s="415"/>
      <c r="I324" s="415"/>
      <c r="J324" s="415"/>
      <c r="K324" s="415"/>
      <c r="L324" s="415"/>
      <c r="M324" s="415"/>
      <c r="N324" s="650"/>
      <c r="O324" s="650"/>
      <c r="P324" s="650"/>
      <c r="Q324" s="650"/>
      <c r="R324" s="650"/>
      <c r="S324" s="654" t="str">
        <f t="shared" si="16"/>
        <v/>
      </c>
      <c r="T324" s="654" t="str">
        <f t="shared" si="19"/>
        <v/>
      </c>
      <c r="U324" s="649"/>
      <c r="V324" s="415"/>
      <c r="W324" s="415"/>
      <c r="X324" s="415"/>
      <c r="Y324" s="415"/>
      <c r="Z324" s="415"/>
      <c r="AA324" s="415"/>
      <c r="AB324" s="415"/>
      <c r="AC324" s="415"/>
      <c r="AD324" s="415"/>
      <c r="AE324" s="415"/>
      <c r="AF324" s="415"/>
      <c r="AG324" s="415"/>
      <c r="AH324" s="415"/>
      <c r="AI324" s="415"/>
      <c r="AJ324" s="415"/>
      <c r="AK324" s="415"/>
      <c r="AL324" s="415"/>
      <c r="AM324" s="415"/>
      <c r="AN324" s="415"/>
      <c r="AO324" s="415"/>
      <c r="AP324" s="650"/>
      <c r="AQ324" s="654" t="str">
        <f t="shared" si="17"/>
        <v/>
      </c>
      <c r="AR324" s="655" t="str">
        <f t="shared" si="18"/>
        <v/>
      </c>
    </row>
    <row r="325" spans="1:44">
      <c r="A325" s="430"/>
      <c r="B325" s="418" t="str">
        <f>IFERROR(INDEX(B$13:B324,MATCH($A325,$A$13:$A324,0)),"")</f>
        <v/>
      </c>
      <c r="C325" s="419" t="str">
        <f>IFERROR(INDEX(C$13:C324,MATCH($A325,$A$13:$A324,0)),"")</f>
        <v/>
      </c>
      <c r="D325" s="582" t="str">
        <f>IFERROR(INDEX(D$13:D324,MATCH($A325,$A$13:$A324,0)),"")</f>
        <v/>
      </c>
      <c r="E325" s="420" t="str">
        <f>IFERROR(INDEX(E$13:E324,MATCH($A325,$A$13:$A324,0)),"")</f>
        <v/>
      </c>
      <c r="F325" s="414"/>
      <c r="G325" s="649"/>
      <c r="H325" s="415"/>
      <c r="I325" s="415"/>
      <c r="J325" s="415"/>
      <c r="K325" s="415"/>
      <c r="L325" s="415"/>
      <c r="M325" s="415"/>
      <c r="N325" s="650"/>
      <c r="O325" s="650"/>
      <c r="P325" s="650"/>
      <c r="Q325" s="650"/>
      <c r="R325" s="650"/>
      <c r="S325" s="654" t="str">
        <f t="shared" si="16"/>
        <v/>
      </c>
      <c r="T325" s="654" t="str">
        <f t="shared" si="19"/>
        <v/>
      </c>
      <c r="U325" s="649"/>
      <c r="V325" s="415"/>
      <c r="W325" s="415"/>
      <c r="X325" s="415"/>
      <c r="Y325" s="415"/>
      <c r="Z325" s="415"/>
      <c r="AA325" s="415"/>
      <c r="AB325" s="415"/>
      <c r="AC325" s="415"/>
      <c r="AD325" s="415"/>
      <c r="AE325" s="415"/>
      <c r="AF325" s="415"/>
      <c r="AG325" s="415"/>
      <c r="AH325" s="415"/>
      <c r="AI325" s="415"/>
      <c r="AJ325" s="415"/>
      <c r="AK325" s="415"/>
      <c r="AL325" s="415"/>
      <c r="AM325" s="415"/>
      <c r="AN325" s="415"/>
      <c r="AO325" s="415"/>
      <c r="AP325" s="650"/>
      <c r="AQ325" s="654" t="str">
        <f t="shared" si="17"/>
        <v/>
      </c>
      <c r="AR325" s="655" t="str">
        <f t="shared" si="18"/>
        <v/>
      </c>
    </row>
    <row r="326" spans="1:44">
      <c r="A326" s="430"/>
      <c r="B326" s="418" t="str">
        <f>IFERROR(INDEX(B$13:B325,MATCH($A326,$A$13:$A325,0)),"")</f>
        <v/>
      </c>
      <c r="C326" s="419" t="str">
        <f>IFERROR(INDEX(C$13:C325,MATCH($A326,$A$13:$A325,0)),"")</f>
        <v/>
      </c>
      <c r="D326" s="582" t="str">
        <f>IFERROR(INDEX(D$13:D325,MATCH($A326,$A$13:$A325,0)),"")</f>
        <v/>
      </c>
      <c r="E326" s="420" t="str">
        <f>IFERROR(INDEX(E$13:E325,MATCH($A326,$A$13:$A325,0)),"")</f>
        <v/>
      </c>
      <c r="F326" s="414"/>
      <c r="G326" s="649"/>
      <c r="H326" s="415"/>
      <c r="I326" s="415"/>
      <c r="J326" s="415"/>
      <c r="K326" s="415"/>
      <c r="L326" s="415"/>
      <c r="M326" s="415"/>
      <c r="N326" s="650"/>
      <c r="O326" s="650"/>
      <c r="P326" s="650"/>
      <c r="Q326" s="650"/>
      <c r="R326" s="650"/>
      <c r="S326" s="654" t="str">
        <f t="shared" si="16"/>
        <v/>
      </c>
      <c r="T326" s="654" t="str">
        <f t="shared" si="19"/>
        <v/>
      </c>
      <c r="U326" s="649"/>
      <c r="V326" s="415"/>
      <c r="W326" s="415"/>
      <c r="X326" s="415"/>
      <c r="Y326" s="415"/>
      <c r="Z326" s="415"/>
      <c r="AA326" s="415"/>
      <c r="AB326" s="415"/>
      <c r="AC326" s="415"/>
      <c r="AD326" s="415"/>
      <c r="AE326" s="415"/>
      <c r="AF326" s="415"/>
      <c r="AG326" s="415"/>
      <c r="AH326" s="415"/>
      <c r="AI326" s="415"/>
      <c r="AJ326" s="415"/>
      <c r="AK326" s="415"/>
      <c r="AL326" s="415"/>
      <c r="AM326" s="415"/>
      <c r="AN326" s="415"/>
      <c r="AO326" s="415"/>
      <c r="AP326" s="650"/>
      <c r="AQ326" s="654" t="str">
        <f t="shared" si="17"/>
        <v/>
      </c>
      <c r="AR326" s="655" t="str">
        <f t="shared" si="18"/>
        <v/>
      </c>
    </row>
    <row r="327" spans="1:44">
      <c r="A327" s="430"/>
      <c r="B327" s="418" t="str">
        <f>IFERROR(INDEX(B$13:B326,MATCH($A327,$A$13:$A326,0)),"")</f>
        <v/>
      </c>
      <c r="C327" s="419" t="str">
        <f>IFERROR(INDEX(C$13:C326,MATCH($A327,$A$13:$A326,0)),"")</f>
        <v/>
      </c>
      <c r="D327" s="582" t="str">
        <f>IFERROR(INDEX(D$13:D326,MATCH($A327,$A$13:$A326,0)),"")</f>
        <v/>
      </c>
      <c r="E327" s="420" t="str">
        <f>IFERROR(INDEX(E$13:E326,MATCH($A327,$A$13:$A326,0)),"")</f>
        <v/>
      </c>
      <c r="F327" s="414"/>
      <c r="G327" s="649"/>
      <c r="H327" s="415"/>
      <c r="I327" s="415"/>
      <c r="J327" s="415"/>
      <c r="K327" s="415"/>
      <c r="L327" s="415"/>
      <c r="M327" s="415"/>
      <c r="N327" s="650"/>
      <c r="O327" s="650"/>
      <c r="P327" s="650"/>
      <c r="Q327" s="650"/>
      <c r="R327" s="650"/>
      <c r="S327" s="654" t="str">
        <f t="shared" si="16"/>
        <v/>
      </c>
      <c r="T327" s="654" t="str">
        <f t="shared" si="19"/>
        <v/>
      </c>
      <c r="U327" s="649"/>
      <c r="V327" s="415"/>
      <c r="W327" s="415"/>
      <c r="X327" s="415"/>
      <c r="Y327" s="415"/>
      <c r="Z327" s="415"/>
      <c r="AA327" s="415"/>
      <c r="AB327" s="415"/>
      <c r="AC327" s="415"/>
      <c r="AD327" s="415"/>
      <c r="AE327" s="415"/>
      <c r="AF327" s="415"/>
      <c r="AG327" s="415"/>
      <c r="AH327" s="415"/>
      <c r="AI327" s="415"/>
      <c r="AJ327" s="415"/>
      <c r="AK327" s="415"/>
      <c r="AL327" s="415"/>
      <c r="AM327" s="415"/>
      <c r="AN327" s="415"/>
      <c r="AO327" s="415"/>
      <c r="AP327" s="650"/>
      <c r="AQ327" s="654" t="str">
        <f t="shared" si="17"/>
        <v/>
      </c>
      <c r="AR327" s="655" t="str">
        <f t="shared" si="18"/>
        <v/>
      </c>
    </row>
    <row r="328" spans="1:44">
      <c r="A328" s="430"/>
      <c r="B328" s="418" t="str">
        <f>IFERROR(INDEX(B$13:B327,MATCH($A328,$A$13:$A327,0)),"")</f>
        <v/>
      </c>
      <c r="C328" s="419" t="str">
        <f>IFERROR(INDEX(C$13:C327,MATCH($A328,$A$13:$A327,0)),"")</f>
        <v/>
      </c>
      <c r="D328" s="582" t="str">
        <f>IFERROR(INDEX(D$13:D327,MATCH($A328,$A$13:$A327,0)),"")</f>
        <v/>
      </c>
      <c r="E328" s="420" t="str">
        <f>IFERROR(INDEX(E$13:E327,MATCH($A328,$A$13:$A327,0)),"")</f>
        <v/>
      </c>
      <c r="F328" s="414"/>
      <c r="G328" s="649"/>
      <c r="H328" s="415"/>
      <c r="I328" s="415"/>
      <c r="J328" s="415"/>
      <c r="K328" s="415"/>
      <c r="L328" s="415"/>
      <c r="M328" s="415"/>
      <c r="N328" s="650"/>
      <c r="O328" s="650"/>
      <c r="P328" s="650"/>
      <c r="Q328" s="650"/>
      <c r="R328" s="650"/>
      <c r="S328" s="654" t="str">
        <f t="shared" si="16"/>
        <v/>
      </c>
      <c r="T328" s="654" t="str">
        <f t="shared" si="19"/>
        <v/>
      </c>
      <c r="U328" s="649"/>
      <c r="V328" s="415"/>
      <c r="W328" s="415"/>
      <c r="X328" s="415"/>
      <c r="Y328" s="415"/>
      <c r="Z328" s="415"/>
      <c r="AA328" s="415"/>
      <c r="AB328" s="415"/>
      <c r="AC328" s="415"/>
      <c r="AD328" s="415"/>
      <c r="AE328" s="415"/>
      <c r="AF328" s="415"/>
      <c r="AG328" s="415"/>
      <c r="AH328" s="415"/>
      <c r="AI328" s="415"/>
      <c r="AJ328" s="415"/>
      <c r="AK328" s="415"/>
      <c r="AL328" s="415"/>
      <c r="AM328" s="415"/>
      <c r="AN328" s="415"/>
      <c r="AO328" s="415"/>
      <c r="AP328" s="650"/>
      <c r="AQ328" s="654" t="str">
        <f t="shared" si="17"/>
        <v/>
      </c>
      <c r="AR328" s="655" t="str">
        <f t="shared" si="18"/>
        <v/>
      </c>
    </row>
    <row r="329" spans="1:44">
      <c r="A329" s="430"/>
      <c r="B329" s="418" t="str">
        <f>IFERROR(INDEX(B$13:B328,MATCH($A329,$A$13:$A328,0)),"")</f>
        <v/>
      </c>
      <c r="C329" s="419" t="str">
        <f>IFERROR(INDEX(C$13:C328,MATCH($A329,$A$13:$A328,0)),"")</f>
        <v/>
      </c>
      <c r="D329" s="582" t="str">
        <f>IFERROR(INDEX(D$13:D328,MATCH($A329,$A$13:$A328,0)),"")</f>
        <v/>
      </c>
      <c r="E329" s="420" t="str">
        <f>IFERROR(INDEX(E$13:E328,MATCH($A329,$A$13:$A328,0)),"")</f>
        <v/>
      </c>
      <c r="F329" s="414"/>
      <c r="G329" s="649"/>
      <c r="H329" s="415"/>
      <c r="I329" s="415"/>
      <c r="J329" s="415"/>
      <c r="K329" s="415"/>
      <c r="L329" s="415"/>
      <c r="M329" s="415"/>
      <c r="N329" s="650"/>
      <c r="O329" s="650"/>
      <c r="P329" s="650"/>
      <c r="Q329" s="650"/>
      <c r="R329" s="650"/>
      <c r="S329" s="654" t="str">
        <f t="shared" si="16"/>
        <v/>
      </c>
      <c r="T329" s="654" t="str">
        <f t="shared" si="19"/>
        <v/>
      </c>
      <c r="U329" s="649"/>
      <c r="V329" s="415"/>
      <c r="W329" s="415"/>
      <c r="X329" s="415"/>
      <c r="Y329" s="415"/>
      <c r="Z329" s="415"/>
      <c r="AA329" s="415"/>
      <c r="AB329" s="415"/>
      <c r="AC329" s="415"/>
      <c r="AD329" s="415"/>
      <c r="AE329" s="415"/>
      <c r="AF329" s="415"/>
      <c r="AG329" s="415"/>
      <c r="AH329" s="415"/>
      <c r="AI329" s="415"/>
      <c r="AJ329" s="415"/>
      <c r="AK329" s="415"/>
      <c r="AL329" s="415"/>
      <c r="AM329" s="415"/>
      <c r="AN329" s="415"/>
      <c r="AO329" s="415"/>
      <c r="AP329" s="650"/>
      <c r="AQ329" s="654" t="str">
        <f t="shared" si="17"/>
        <v/>
      </c>
      <c r="AR329" s="655" t="str">
        <f t="shared" si="18"/>
        <v/>
      </c>
    </row>
    <row r="330" spans="1:44">
      <c r="A330" s="430"/>
      <c r="B330" s="418" t="str">
        <f>IFERROR(INDEX(B$13:B329,MATCH($A330,$A$13:$A329,0)),"")</f>
        <v/>
      </c>
      <c r="C330" s="419" t="str">
        <f>IFERROR(INDEX(C$13:C329,MATCH($A330,$A$13:$A329,0)),"")</f>
        <v/>
      </c>
      <c r="D330" s="582" t="str">
        <f>IFERROR(INDEX(D$13:D329,MATCH($A330,$A$13:$A329,0)),"")</f>
        <v/>
      </c>
      <c r="E330" s="420" t="str">
        <f>IFERROR(INDEX(E$13:E329,MATCH($A330,$A$13:$A329,0)),"")</f>
        <v/>
      </c>
      <c r="F330" s="414"/>
      <c r="G330" s="649"/>
      <c r="H330" s="415"/>
      <c r="I330" s="415"/>
      <c r="J330" s="415"/>
      <c r="K330" s="415"/>
      <c r="L330" s="415"/>
      <c r="M330" s="415"/>
      <c r="N330" s="650"/>
      <c r="O330" s="650"/>
      <c r="P330" s="650"/>
      <c r="Q330" s="650"/>
      <c r="R330" s="650"/>
      <c r="S330" s="654" t="str">
        <f t="shared" si="16"/>
        <v/>
      </c>
      <c r="T330" s="654" t="str">
        <f t="shared" si="19"/>
        <v/>
      </c>
      <c r="U330" s="649"/>
      <c r="V330" s="415"/>
      <c r="W330" s="415"/>
      <c r="X330" s="415"/>
      <c r="Y330" s="415"/>
      <c r="Z330" s="415"/>
      <c r="AA330" s="415"/>
      <c r="AB330" s="415"/>
      <c r="AC330" s="415"/>
      <c r="AD330" s="415"/>
      <c r="AE330" s="415"/>
      <c r="AF330" s="415"/>
      <c r="AG330" s="415"/>
      <c r="AH330" s="415"/>
      <c r="AI330" s="415"/>
      <c r="AJ330" s="415"/>
      <c r="AK330" s="415"/>
      <c r="AL330" s="415"/>
      <c r="AM330" s="415"/>
      <c r="AN330" s="415"/>
      <c r="AO330" s="415"/>
      <c r="AP330" s="650"/>
      <c r="AQ330" s="654" t="str">
        <f t="shared" si="17"/>
        <v/>
      </c>
      <c r="AR330" s="655" t="str">
        <f t="shared" si="18"/>
        <v/>
      </c>
    </row>
    <row r="331" spans="1:44">
      <c r="A331" s="430"/>
      <c r="B331" s="418" t="str">
        <f>IFERROR(INDEX(B$13:B330,MATCH($A331,$A$13:$A330,0)),"")</f>
        <v/>
      </c>
      <c r="C331" s="419" t="str">
        <f>IFERROR(INDEX(C$13:C330,MATCH($A331,$A$13:$A330,0)),"")</f>
        <v/>
      </c>
      <c r="D331" s="582" t="str">
        <f>IFERROR(INDEX(D$13:D330,MATCH($A331,$A$13:$A330,0)),"")</f>
        <v/>
      </c>
      <c r="E331" s="420" t="str">
        <f>IFERROR(INDEX(E$13:E330,MATCH($A331,$A$13:$A330,0)),"")</f>
        <v/>
      </c>
      <c r="F331" s="414"/>
      <c r="G331" s="649"/>
      <c r="H331" s="415"/>
      <c r="I331" s="415"/>
      <c r="J331" s="415"/>
      <c r="K331" s="415"/>
      <c r="L331" s="415"/>
      <c r="M331" s="415"/>
      <c r="N331" s="650"/>
      <c r="O331" s="650"/>
      <c r="P331" s="650"/>
      <c r="Q331" s="650"/>
      <c r="R331" s="650"/>
      <c r="S331" s="654" t="str">
        <f t="shared" si="16"/>
        <v/>
      </c>
      <c r="T331" s="654" t="str">
        <f t="shared" si="19"/>
        <v/>
      </c>
      <c r="U331" s="649"/>
      <c r="V331" s="415"/>
      <c r="W331" s="415"/>
      <c r="X331" s="415"/>
      <c r="Y331" s="415"/>
      <c r="Z331" s="415"/>
      <c r="AA331" s="415"/>
      <c r="AB331" s="415"/>
      <c r="AC331" s="415"/>
      <c r="AD331" s="415"/>
      <c r="AE331" s="415"/>
      <c r="AF331" s="415"/>
      <c r="AG331" s="415"/>
      <c r="AH331" s="415"/>
      <c r="AI331" s="415"/>
      <c r="AJ331" s="415"/>
      <c r="AK331" s="415"/>
      <c r="AL331" s="415"/>
      <c r="AM331" s="415"/>
      <c r="AN331" s="415"/>
      <c r="AO331" s="415"/>
      <c r="AP331" s="650"/>
      <c r="AQ331" s="654" t="str">
        <f t="shared" si="17"/>
        <v/>
      </c>
      <c r="AR331" s="655" t="str">
        <f t="shared" si="18"/>
        <v/>
      </c>
    </row>
    <row r="332" spans="1:44">
      <c r="A332" s="430"/>
      <c r="B332" s="418" t="str">
        <f>IFERROR(INDEX(B$13:B331,MATCH($A332,$A$13:$A331,0)),"")</f>
        <v/>
      </c>
      <c r="C332" s="419" t="str">
        <f>IFERROR(INDEX(C$13:C331,MATCH($A332,$A$13:$A331,0)),"")</f>
        <v/>
      </c>
      <c r="D332" s="582" t="str">
        <f>IFERROR(INDEX(D$13:D331,MATCH($A332,$A$13:$A331,0)),"")</f>
        <v/>
      </c>
      <c r="E332" s="420" t="str">
        <f>IFERROR(INDEX(E$13:E331,MATCH($A332,$A$13:$A331,0)),"")</f>
        <v/>
      </c>
      <c r="F332" s="414"/>
      <c r="G332" s="649"/>
      <c r="H332" s="415"/>
      <c r="I332" s="415"/>
      <c r="J332" s="415"/>
      <c r="K332" s="415"/>
      <c r="L332" s="415"/>
      <c r="M332" s="415"/>
      <c r="N332" s="650"/>
      <c r="O332" s="650"/>
      <c r="P332" s="650"/>
      <c r="Q332" s="650"/>
      <c r="R332" s="650"/>
      <c r="S332" s="654" t="str">
        <f t="shared" si="16"/>
        <v/>
      </c>
      <c r="T332" s="654" t="str">
        <f t="shared" si="19"/>
        <v/>
      </c>
      <c r="U332" s="649"/>
      <c r="V332" s="415"/>
      <c r="W332" s="415"/>
      <c r="X332" s="415"/>
      <c r="Y332" s="415"/>
      <c r="Z332" s="415"/>
      <c r="AA332" s="415"/>
      <c r="AB332" s="415"/>
      <c r="AC332" s="415"/>
      <c r="AD332" s="415"/>
      <c r="AE332" s="415"/>
      <c r="AF332" s="415"/>
      <c r="AG332" s="415"/>
      <c r="AH332" s="415"/>
      <c r="AI332" s="415"/>
      <c r="AJ332" s="415"/>
      <c r="AK332" s="415"/>
      <c r="AL332" s="415"/>
      <c r="AM332" s="415"/>
      <c r="AN332" s="415"/>
      <c r="AO332" s="415"/>
      <c r="AP332" s="650"/>
      <c r="AQ332" s="654" t="str">
        <f t="shared" si="17"/>
        <v/>
      </c>
      <c r="AR332" s="655" t="str">
        <f t="shared" si="18"/>
        <v/>
      </c>
    </row>
    <row r="333" spans="1:44">
      <c r="A333" s="430"/>
      <c r="B333" s="418" t="str">
        <f>IFERROR(INDEX(B$13:B332,MATCH($A333,$A$13:$A332,0)),"")</f>
        <v/>
      </c>
      <c r="C333" s="419" t="str">
        <f>IFERROR(INDEX(C$13:C332,MATCH($A333,$A$13:$A332,0)),"")</f>
        <v/>
      </c>
      <c r="D333" s="582" t="str">
        <f>IFERROR(INDEX(D$13:D332,MATCH($A333,$A$13:$A332,0)),"")</f>
        <v/>
      </c>
      <c r="E333" s="420" t="str">
        <f>IFERROR(INDEX(E$13:E332,MATCH($A333,$A$13:$A332,0)),"")</f>
        <v/>
      </c>
      <c r="F333" s="414"/>
      <c r="G333" s="649"/>
      <c r="H333" s="415"/>
      <c r="I333" s="415"/>
      <c r="J333" s="415"/>
      <c r="K333" s="415"/>
      <c r="L333" s="415"/>
      <c r="M333" s="415"/>
      <c r="N333" s="650"/>
      <c r="O333" s="650"/>
      <c r="P333" s="650"/>
      <c r="Q333" s="650"/>
      <c r="R333" s="650"/>
      <c r="S333" s="654" t="str">
        <f t="shared" si="16"/>
        <v/>
      </c>
      <c r="T333" s="654" t="str">
        <f t="shared" si="19"/>
        <v/>
      </c>
      <c r="U333" s="649"/>
      <c r="V333" s="415"/>
      <c r="W333" s="415"/>
      <c r="X333" s="415"/>
      <c r="Y333" s="415"/>
      <c r="Z333" s="415"/>
      <c r="AA333" s="415"/>
      <c r="AB333" s="415"/>
      <c r="AC333" s="415"/>
      <c r="AD333" s="415"/>
      <c r="AE333" s="415"/>
      <c r="AF333" s="415"/>
      <c r="AG333" s="415"/>
      <c r="AH333" s="415"/>
      <c r="AI333" s="415"/>
      <c r="AJ333" s="415"/>
      <c r="AK333" s="415"/>
      <c r="AL333" s="415"/>
      <c r="AM333" s="415"/>
      <c r="AN333" s="415"/>
      <c r="AO333" s="415"/>
      <c r="AP333" s="650"/>
      <c r="AQ333" s="654" t="str">
        <f t="shared" si="17"/>
        <v/>
      </c>
      <c r="AR333" s="655" t="str">
        <f t="shared" si="18"/>
        <v/>
      </c>
    </row>
    <row r="334" spans="1:44">
      <c r="A334" s="430"/>
      <c r="B334" s="418" t="str">
        <f>IFERROR(INDEX(B$13:B333,MATCH($A334,$A$13:$A333,0)),"")</f>
        <v/>
      </c>
      <c r="C334" s="419" t="str">
        <f>IFERROR(INDEX(C$13:C333,MATCH($A334,$A$13:$A333,0)),"")</f>
        <v/>
      </c>
      <c r="D334" s="582" t="str">
        <f>IFERROR(INDEX(D$13:D333,MATCH($A334,$A$13:$A333,0)),"")</f>
        <v/>
      </c>
      <c r="E334" s="420" t="str">
        <f>IFERROR(INDEX(E$13:E333,MATCH($A334,$A$13:$A333,0)),"")</f>
        <v/>
      </c>
      <c r="F334" s="414"/>
      <c r="G334" s="649"/>
      <c r="H334" s="415"/>
      <c r="I334" s="415"/>
      <c r="J334" s="415"/>
      <c r="K334" s="415"/>
      <c r="L334" s="415"/>
      <c r="M334" s="415"/>
      <c r="N334" s="650"/>
      <c r="O334" s="650"/>
      <c r="P334" s="650"/>
      <c r="Q334" s="650"/>
      <c r="R334" s="650"/>
      <c r="S334" s="654" t="str">
        <f t="shared" ref="S334:S397" si="20">IF(E334="","",SUM(G334:R334))</f>
        <v/>
      </c>
      <c r="T334" s="654" t="str">
        <f t="shared" si="19"/>
        <v/>
      </c>
      <c r="U334" s="649"/>
      <c r="V334" s="415"/>
      <c r="W334" s="415"/>
      <c r="X334" s="415"/>
      <c r="Y334" s="415"/>
      <c r="Z334" s="415"/>
      <c r="AA334" s="415"/>
      <c r="AB334" s="415"/>
      <c r="AC334" s="415"/>
      <c r="AD334" s="415"/>
      <c r="AE334" s="415"/>
      <c r="AF334" s="415"/>
      <c r="AG334" s="415"/>
      <c r="AH334" s="415"/>
      <c r="AI334" s="415"/>
      <c r="AJ334" s="415"/>
      <c r="AK334" s="415"/>
      <c r="AL334" s="415"/>
      <c r="AM334" s="415"/>
      <c r="AN334" s="415"/>
      <c r="AO334" s="415"/>
      <c r="AP334" s="650"/>
      <c r="AQ334" s="654" t="str">
        <f t="shared" ref="AQ334:AQ397" si="21">IF(E334="","",SUM(U334:AP334))</f>
        <v/>
      </c>
      <c r="AR334" s="655" t="str">
        <f t="shared" ref="AR334:AR397" si="22">IF(E334="","",S334+AQ334)</f>
        <v/>
      </c>
    </row>
    <row r="335" spans="1:44">
      <c r="A335" s="430"/>
      <c r="B335" s="418" t="str">
        <f>IFERROR(INDEX(B$13:B334,MATCH($A335,$A$13:$A334,0)),"")</f>
        <v/>
      </c>
      <c r="C335" s="419" t="str">
        <f>IFERROR(INDEX(C$13:C334,MATCH($A335,$A$13:$A334,0)),"")</f>
        <v/>
      </c>
      <c r="D335" s="582" t="str">
        <f>IFERROR(INDEX(D$13:D334,MATCH($A335,$A$13:$A334,0)),"")</f>
        <v/>
      </c>
      <c r="E335" s="420" t="str">
        <f>IFERROR(INDEX(E$13:E334,MATCH($A335,$A$13:$A334,0)),"")</f>
        <v/>
      </c>
      <c r="F335" s="414"/>
      <c r="G335" s="649"/>
      <c r="H335" s="415"/>
      <c r="I335" s="415"/>
      <c r="J335" s="415"/>
      <c r="K335" s="415"/>
      <c r="L335" s="415"/>
      <c r="M335" s="415"/>
      <c r="N335" s="650"/>
      <c r="O335" s="650"/>
      <c r="P335" s="650"/>
      <c r="Q335" s="650"/>
      <c r="R335" s="650"/>
      <c r="S335" s="654" t="str">
        <f t="shared" si="20"/>
        <v/>
      </c>
      <c r="T335" s="654" t="str">
        <f t="shared" ref="T335:T398" si="23">IF(E335="","",E335*S335)</f>
        <v/>
      </c>
      <c r="U335" s="649"/>
      <c r="V335" s="415"/>
      <c r="W335" s="415"/>
      <c r="X335" s="415"/>
      <c r="Y335" s="415"/>
      <c r="Z335" s="415"/>
      <c r="AA335" s="415"/>
      <c r="AB335" s="415"/>
      <c r="AC335" s="415"/>
      <c r="AD335" s="415"/>
      <c r="AE335" s="415"/>
      <c r="AF335" s="415"/>
      <c r="AG335" s="415"/>
      <c r="AH335" s="415"/>
      <c r="AI335" s="415"/>
      <c r="AJ335" s="415"/>
      <c r="AK335" s="415"/>
      <c r="AL335" s="415"/>
      <c r="AM335" s="415"/>
      <c r="AN335" s="415"/>
      <c r="AO335" s="415"/>
      <c r="AP335" s="650"/>
      <c r="AQ335" s="654" t="str">
        <f t="shared" si="21"/>
        <v/>
      </c>
      <c r="AR335" s="655" t="str">
        <f t="shared" si="22"/>
        <v/>
      </c>
    </row>
    <row r="336" spans="1:44">
      <c r="A336" s="430"/>
      <c r="B336" s="418" t="str">
        <f>IFERROR(INDEX(B$13:B335,MATCH($A336,$A$13:$A335,0)),"")</f>
        <v/>
      </c>
      <c r="C336" s="419" t="str">
        <f>IFERROR(INDEX(C$13:C335,MATCH($A336,$A$13:$A335,0)),"")</f>
        <v/>
      </c>
      <c r="D336" s="582" t="str">
        <f>IFERROR(INDEX(D$13:D335,MATCH($A336,$A$13:$A335,0)),"")</f>
        <v/>
      </c>
      <c r="E336" s="420" t="str">
        <f>IFERROR(INDEX(E$13:E335,MATCH($A336,$A$13:$A335,0)),"")</f>
        <v/>
      </c>
      <c r="F336" s="414"/>
      <c r="G336" s="649"/>
      <c r="H336" s="415"/>
      <c r="I336" s="415"/>
      <c r="J336" s="415"/>
      <c r="K336" s="415"/>
      <c r="L336" s="415"/>
      <c r="M336" s="415"/>
      <c r="N336" s="650"/>
      <c r="O336" s="650"/>
      <c r="P336" s="650"/>
      <c r="Q336" s="650"/>
      <c r="R336" s="650"/>
      <c r="S336" s="654" t="str">
        <f t="shared" si="20"/>
        <v/>
      </c>
      <c r="T336" s="654" t="str">
        <f t="shared" si="23"/>
        <v/>
      </c>
      <c r="U336" s="649"/>
      <c r="V336" s="415"/>
      <c r="W336" s="415"/>
      <c r="X336" s="415"/>
      <c r="Y336" s="415"/>
      <c r="Z336" s="415"/>
      <c r="AA336" s="415"/>
      <c r="AB336" s="415"/>
      <c r="AC336" s="415"/>
      <c r="AD336" s="415"/>
      <c r="AE336" s="415"/>
      <c r="AF336" s="415"/>
      <c r="AG336" s="415"/>
      <c r="AH336" s="415"/>
      <c r="AI336" s="415"/>
      <c r="AJ336" s="415"/>
      <c r="AK336" s="415"/>
      <c r="AL336" s="415"/>
      <c r="AM336" s="415"/>
      <c r="AN336" s="415"/>
      <c r="AO336" s="415"/>
      <c r="AP336" s="650"/>
      <c r="AQ336" s="654" t="str">
        <f t="shared" si="21"/>
        <v/>
      </c>
      <c r="AR336" s="655" t="str">
        <f t="shared" si="22"/>
        <v/>
      </c>
    </row>
    <row r="337" spans="1:44">
      <c r="A337" s="430"/>
      <c r="B337" s="418" t="str">
        <f>IFERROR(INDEX(B$13:B336,MATCH($A337,$A$13:$A336,0)),"")</f>
        <v/>
      </c>
      <c r="C337" s="419" t="str">
        <f>IFERROR(INDEX(C$13:C336,MATCH($A337,$A$13:$A336,0)),"")</f>
        <v/>
      </c>
      <c r="D337" s="582" t="str">
        <f>IFERROR(INDEX(D$13:D336,MATCH($A337,$A$13:$A336,0)),"")</f>
        <v/>
      </c>
      <c r="E337" s="420" t="str">
        <f>IFERROR(INDEX(E$13:E336,MATCH($A337,$A$13:$A336,0)),"")</f>
        <v/>
      </c>
      <c r="F337" s="414"/>
      <c r="G337" s="649"/>
      <c r="H337" s="415"/>
      <c r="I337" s="415"/>
      <c r="J337" s="415"/>
      <c r="K337" s="415"/>
      <c r="L337" s="415"/>
      <c r="M337" s="415"/>
      <c r="N337" s="650"/>
      <c r="O337" s="650"/>
      <c r="P337" s="650"/>
      <c r="Q337" s="650"/>
      <c r="R337" s="650"/>
      <c r="S337" s="654" t="str">
        <f t="shared" si="20"/>
        <v/>
      </c>
      <c r="T337" s="654" t="str">
        <f t="shared" si="23"/>
        <v/>
      </c>
      <c r="U337" s="649"/>
      <c r="V337" s="415"/>
      <c r="W337" s="415"/>
      <c r="X337" s="415"/>
      <c r="Y337" s="415"/>
      <c r="Z337" s="415"/>
      <c r="AA337" s="415"/>
      <c r="AB337" s="415"/>
      <c r="AC337" s="415"/>
      <c r="AD337" s="415"/>
      <c r="AE337" s="415"/>
      <c r="AF337" s="415"/>
      <c r="AG337" s="415"/>
      <c r="AH337" s="415"/>
      <c r="AI337" s="415"/>
      <c r="AJ337" s="415"/>
      <c r="AK337" s="415"/>
      <c r="AL337" s="415"/>
      <c r="AM337" s="415"/>
      <c r="AN337" s="415"/>
      <c r="AO337" s="415"/>
      <c r="AP337" s="650"/>
      <c r="AQ337" s="654" t="str">
        <f t="shared" si="21"/>
        <v/>
      </c>
      <c r="AR337" s="655" t="str">
        <f t="shared" si="22"/>
        <v/>
      </c>
    </row>
    <row r="338" spans="1:44">
      <c r="A338" s="430"/>
      <c r="B338" s="418" t="str">
        <f>IFERROR(INDEX(B$13:B337,MATCH($A338,$A$13:$A337,0)),"")</f>
        <v/>
      </c>
      <c r="C338" s="419" t="str">
        <f>IFERROR(INDEX(C$13:C337,MATCH($A338,$A$13:$A337,0)),"")</f>
        <v/>
      </c>
      <c r="D338" s="582" t="str">
        <f>IFERROR(INDEX(D$13:D337,MATCH($A338,$A$13:$A337,0)),"")</f>
        <v/>
      </c>
      <c r="E338" s="420" t="str">
        <f>IFERROR(INDEX(E$13:E337,MATCH($A338,$A$13:$A337,0)),"")</f>
        <v/>
      </c>
      <c r="F338" s="414"/>
      <c r="G338" s="649"/>
      <c r="H338" s="415"/>
      <c r="I338" s="415"/>
      <c r="J338" s="415"/>
      <c r="K338" s="415"/>
      <c r="L338" s="415"/>
      <c r="M338" s="415"/>
      <c r="N338" s="650"/>
      <c r="O338" s="650"/>
      <c r="P338" s="650"/>
      <c r="Q338" s="650"/>
      <c r="R338" s="650"/>
      <c r="S338" s="654" t="str">
        <f t="shared" si="20"/>
        <v/>
      </c>
      <c r="T338" s="654" t="str">
        <f t="shared" si="23"/>
        <v/>
      </c>
      <c r="U338" s="649"/>
      <c r="V338" s="415"/>
      <c r="W338" s="415"/>
      <c r="X338" s="415"/>
      <c r="Y338" s="415"/>
      <c r="Z338" s="415"/>
      <c r="AA338" s="415"/>
      <c r="AB338" s="415"/>
      <c r="AC338" s="415"/>
      <c r="AD338" s="415"/>
      <c r="AE338" s="415"/>
      <c r="AF338" s="415"/>
      <c r="AG338" s="415"/>
      <c r="AH338" s="415"/>
      <c r="AI338" s="415"/>
      <c r="AJ338" s="415"/>
      <c r="AK338" s="415"/>
      <c r="AL338" s="415"/>
      <c r="AM338" s="415"/>
      <c r="AN338" s="415"/>
      <c r="AO338" s="415"/>
      <c r="AP338" s="650"/>
      <c r="AQ338" s="654" t="str">
        <f t="shared" si="21"/>
        <v/>
      </c>
      <c r="AR338" s="655" t="str">
        <f t="shared" si="22"/>
        <v/>
      </c>
    </row>
    <row r="339" spans="1:44">
      <c r="A339" s="430"/>
      <c r="B339" s="418" t="str">
        <f>IFERROR(INDEX(B$13:B338,MATCH($A339,$A$13:$A338,0)),"")</f>
        <v/>
      </c>
      <c r="C339" s="419" t="str">
        <f>IFERROR(INDEX(C$13:C338,MATCH($A339,$A$13:$A338,0)),"")</f>
        <v/>
      </c>
      <c r="D339" s="582" t="str">
        <f>IFERROR(INDEX(D$13:D338,MATCH($A339,$A$13:$A338,0)),"")</f>
        <v/>
      </c>
      <c r="E339" s="420" t="str">
        <f>IFERROR(INDEX(E$13:E338,MATCH($A339,$A$13:$A338,0)),"")</f>
        <v/>
      </c>
      <c r="F339" s="414"/>
      <c r="G339" s="649"/>
      <c r="H339" s="415"/>
      <c r="I339" s="415"/>
      <c r="J339" s="415"/>
      <c r="K339" s="415"/>
      <c r="L339" s="415"/>
      <c r="M339" s="415"/>
      <c r="N339" s="650"/>
      <c r="O339" s="650"/>
      <c r="P339" s="650"/>
      <c r="Q339" s="650"/>
      <c r="R339" s="650"/>
      <c r="S339" s="654" t="str">
        <f t="shared" si="20"/>
        <v/>
      </c>
      <c r="T339" s="654" t="str">
        <f t="shared" si="23"/>
        <v/>
      </c>
      <c r="U339" s="649"/>
      <c r="V339" s="415"/>
      <c r="W339" s="415"/>
      <c r="X339" s="415"/>
      <c r="Y339" s="415"/>
      <c r="Z339" s="415"/>
      <c r="AA339" s="415"/>
      <c r="AB339" s="415"/>
      <c r="AC339" s="415"/>
      <c r="AD339" s="415"/>
      <c r="AE339" s="415"/>
      <c r="AF339" s="415"/>
      <c r="AG339" s="415"/>
      <c r="AH339" s="415"/>
      <c r="AI339" s="415"/>
      <c r="AJ339" s="415"/>
      <c r="AK339" s="415"/>
      <c r="AL339" s="415"/>
      <c r="AM339" s="415"/>
      <c r="AN339" s="415"/>
      <c r="AO339" s="415"/>
      <c r="AP339" s="650"/>
      <c r="AQ339" s="654" t="str">
        <f t="shared" si="21"/>
        <v/>
      </c>
      <c r="AR339" s="655" t="str">
        <f t="shared" si="22"/>
        <v/>
      </c>
    </row>
    <row r="340" spans="1:44">
      <c r="A340" s="430"/>
      <c r="B340" s="418" t="str">
        <f>IFERROR(INDEX(B$13:B339,MATCH($A340,$A$13:$A339,0)),"")</f>
        <v/>
      </c>
      <c r="C340" s="419" t="str">
        <f>IFERROR(INDEX(C$13:C339,MATCH($A340,$A$13:$A339,0)),"")</f>
        <v/>
      </c>
      <c r="D340" s="582" t="str">
        <f>IFERROR(INDEX(D$13:D339,MATCH($A340,$A$13:$A339,0)),"")</f>
        <v/>
      </c>
      <c r="E340" s="420" t="str">
        <f>IFERROR(INDEX(E$13:E339,MATCH($A340,$A$13:$A339,0)),"")</f>
        <v/>
      </c>
      <c r="F340" s="414"/>
      <c r="G340" s="649"/>
      <c r="H340" s="415"/>
      <c r="I340" s="415"/>
      <c r="J340" s="415"/>
      <c r="K340" s="415"/>
      <c r="L340" s="415"/>
      <c r="M340" s="415"/>
      <c r="N340" s="650"/>
      <c r="O340" s="650"/>
      <c r="P340" s="650"/>
      <c r="Q340" s="650"/>
      <c r="R340" s="650"/>
      <c r="S340" s="654" t="str">
        <f t="shared" si="20"/>
        <v/>
      </c>
      <c r="T340" s="654" t="str">
        <f t="shared" si="23"/>
        <v/>
      </c>
      <c r="U340" s="649"/>
      <c r="V340" s="415"/>
      <c r="W340" s="415"/>
      <c r="X340" s="415"/>
      <c r="Y340" s="415"/>
      <c r="Z340" s="415"/>
      <c r="AA340" s="415"/>
      <c r="AB340" s="415"/>
      <c r="AC340" s="415"/>
      <c r="AD340" s="415"/>
      <c r="AE340" s="415"/>
      <c r="AF340" s="415"/>
      <c r="AG340" s="415"/>
      <c r="AH340" s="415"/>
      <c r="AI340" s="415"/>
      <c r="AJ340" s="415"/>
      <c r="AK340" s="415"/>
      <c r="AL340" s="415"/>
      <c r="AM340" s="415"/>
      <c r="AN340" s="415"/>
      <c r="AO340" s="415"/>
      <c r="AP340" s="650"/>
      <c r="AQ340" s="654" t="str">
        <f t="shared" si="21"/>
        <v/>
      </c>
      <c r="AR340" s="655" t="str">
        <f t="shared" si="22"/>
        <v/>
      </c>
    </row>
    <row r="341" spans="1:44">
      <c r="A341" s="430"/>
      <c r="B341" s="418" t="str">
        <f>IFERROR(INDEX(B$13:B340,MATCH($A341,$A$13:$A340,0)),"")</f>
        <v/>
      </c>
      <c r="C341" s="419" t="str">
        <f>IFERROR(INDEX(C$13:C340,MATCH($A341,$A$13:$A340,0)),"")</f>
        <v/>
      </c>
      <c r="D341" s="582" t="str">
        <f>IFERROR(INDEX(D$13:D340,MATCH($A341,$A$13:$A340,0)),"")</f>
        <v/>
      </c>
      <c r="E341" s="420" t="str">
        <f>IFERROR(INDEX(E$13:E340,MATCH($A341,$A$13:$A340,0)),"")</f>
        <v/>
      </c>
      <c r="F341" s="414"/>
      <c r="G341" s="649"/>
      <c r="H341" s="415"/>
      <c r="I341" s="415"/>
      <c r="J341" s="415"/>
      <c r="K341" s="415"/>
      <c r="L341" s="415"/>
      <c r="M341" s="415"/>
      <c r="N341" s="650"/>
      <c r="O341" s="650"/>
      <c r="P341" s="650"/>
      <c r="Q341" s="650"/>
      <c r="R341" s="650"/>
      <c r="S341" s="654" t="str">
        <f t="shared" si="20"/>
        <v/>
      </c>
      <c r="T341" s="654" t="str">
        <f t="shared" si="23"/>
        <v/>
      </c>
      <c r="U341" s="649"/>
      <c r="V341" s="415"/>
      <c r="W341" s="415"/>
      <c r="X341" s="415"/>
      <c r="Y341" s="415"/>
      <c r="Z341" s="415"/>
      <c r="AA341" s="415"/>
      <c r="AB341" s="415"/>
      <c r="AC341" s="415"/>
      <c r="AD341" s="415"/>
      <c r="AE341" s="415"/>
      <c r="AF341" s="415"/>
      <c r="AG341" s="415"/>
      <c r="AH341" s="415"/>
      <c r="AI341" s="415"/>
      <c r="AJ341" s="415"/>
      <c r="AK341" s="415"/>
      <c r="AL341" s="415"/>
      <c r="AM341" s="415"/>
      <c r="AN341" s="415"/>
      <c r="AO341" s="415"/>
      <c r="AP341" s="650"/>
      <c r="AQ341" s="654" t="str">
        <f t="shared" si="21"/>
        <v/>
      </c>
      <c r="AR341" s="655" t="str">
        <f t="shared" si="22"/>
        <v/>
      </c>
    </row>
    <row r="342" spans="1:44">
      <c r="A342" s="430"/>
      <c r="B342" s="418" t="str">
        <f>IFERROR(INDEX(B$13:B341,MATCH($A342,$A$13:$A341,0)),"")</f>
        <v/>
      </c>
      <c r="C342" s="419" t="str">
        <f>IFERROR(INDEX(C$13:C341,MATCH($A342,$A$13:$A341,0)),"")</f>
        <v/>
      </c>
      <c r="D342" s="582" t="str">
        <f>IFERROR(INDEX(D$13:D341,MATCH($A342,$A$13:$A341,0)),"")</f>
        <v/>
      </c>
      <c r="E342" s="420" t="str">
        <f>IFERROR(INDEX(E$13:E341,MATCH($A342,$A$13:$A341,0)),"")</f>
        <v/>
      </c>
      <c r="F342" s="414"/>
      <c r="G342" s="649"/>
      <c r="H342" s="415"/>
      <c r="I342" s="415"/>
      <c r="J342" s="415"/>
      <c r="K342" s="415"/>
      <c r="L342" s="415"/>
      <c r="M342" s="415"/>
      <c r="N342" s="650"/>
      <c r="O342" s="650"/>
      <c r="P342" s="650"/>
      <c r="Q342" s="650"/>
      <c r="R342" s="650"/>
      <c r="S342" s="654" t="str">
        <f t="shared" si="20"/>
        <v/>
      </c>
      <c r="T342" s="654" t="str">
        <f t="shared" si="23"/>
        <v/>
      </c>
      <c r="U342" s="649"/>
      <c r="V342" s="415"/>
      <c r="W342" s="415"/>
      <c r="X342" s="415"/>
      <c r="Y342" s="415"/>
      <c r="Z342" s="415"/>
      <c r="AA342" s="415"/>
      <c r="AB342" s="415"/>
      <c r="AC342" s="415"/>
      <c r="AD342" s="415"/>
      <c r="AE342" s="415"/>
      <c r="AF342" s="415"/>
      <c r="AG342" s="415"/>
      <c r="AH342" s="415"/>
      <c r="AI342" s="415"/>
      <c r="AJ342" s="415"/>
      <c r="AK342" s="415"/>
      <c r="AL342" s="415"/>
      <c r="AM342" s="415"/>
      <c r="AN342" s="415"/>
      <c r="AO342" s="415"/>
      <c r="AP342" s="650"/>
      <c r="AQ342" s="654" t="str">
        <f t="shared" si="21"/>
        <v/>
      </c>
      <c r="AR342" s="655" t="str">
        <f t="shared" si="22"/>
        <v/>
      </c>
    </row>
    <row r="343" spans="1:44">
      <c r="A343" s="430"/>
      <c r="B343" s="418" t="str">
        <f>IFERROR(INDEX(B$13:B342,MATCH($A343,$A$13:$A342,0)),"")</f>
        <v/>
      </c>
      <c r="C343" s="419" t="str">
        <f>IFERROR(INDEX(C$13:C342,MATCH($A343,$A$13:$A342,0)),"")</f>
        <v/>
      </c>
      <c r="D343" s="582" t="str">
        <f>IFERROR(INDEX(D$13:D342,MATCH($A343,$A$13:$A342,0)),"")</f>
        <v/>
      </c>
      <c r="E343" s="420" t="str">
        <f>IFERROR(INDEX(E$13:E342,MATCH($A343,$A$13:$A342,0)),"")</f>
        <v/>
      </c>
      <c r="F343" s="414"/>
      <c r="G343" s="649"/>
      <c r="H343" s="415"/>
      <c r="I343" s="415"/>
      <c r="J343" s="415"/>
      <c r="K343" s="415"/>
      <c r="L343" s="415"/>
      <c r="M343" s="415"/>
      <c r="N343" s="650"/>
      <c r="O343" s="650"/>
      <c r="P343" s="650"/>
      <c r="Q343" s="650"/>
      <c r="R343" s="650"/>
      <c r="S343" s="654" t="str">
        <f t="shared" si="20"/>
        <v/>
      </c>
      <c r="T343" s="654" t="str">
        <f t="shared" si="23"/>
        <v/>
      </c>
      <c r="U343" s="649"/>
      <c r="V343" s="415"/>
      <c r="W343" s="415"/>
      <c r="X343" s="415"/>
      <c r="Y343" s="415"/>
      <c r="Z343" s="415"/>
      <c r="AA343" s="415"/>
      <c r="AB343" s="415"/>
      <c r="AC343" s="415"/>
      <c r="AD343" s="415"/>
      <c r="AE343" s="415"/>
      <c r="AF343" s="415"/>
      <c r="AG343" s="415"/>
      <c r="AH343" s="415"/>
      <c r="AI343" s="415"/>
      <c r="AJ343" s="415"/>
      <c r="AK343" s="415"/>
      <c r="AL343" s="415"/>
      <c r="AM343" s="415"/>
      <c r="AN343" s="415"/>
      <c r="AO343" s="415"/>
      <c r="AP343" s="650"/>
      <c r="AQ343" s="654" t="str">
        <f t="shared" si="21"/>
        <v/>
      </c>
      <c r="AR343" s="655" t="str">
        <f t="shared" si="22"/>
        <v/>
      </c>
    </row>
    <row r="344" spans="1:44">
      <c r="A344" s="430"/>
      <c r="B344" s="418" t="str">
        <f>IFERROR(INDEX(B$13:B343,MATCH($A344,$A$13:$A343,0)),"")</f>
        <v/>
      </c>
      <c r="C344" s="419" t="str">
        <f>IFERROR(INDEX(C$13:C343,MATCH($A344,$A$13:$A343,0)),"")</f>
        <v/>
      </c>
      <c r="D344" s="582" t="str">
        <f>IFERROR(INDEX(D$13:D343,MATCH($A344,$A$13:$A343,0)),"")</f>
        <v/>
      </c>
      <c r="E344" s="420" t="str">
        <f>IFERROR(INDEX(E$13:E343,MATCH($A344,$A$13:$A343,0)),"")</f>
        <v/>
      </c>
      <c r="F344" s="414"/>
      <c r="G344" s="649"/>
      <c r="H344" s="415"/>
      <c r="I344" s="415"/>
      <c r="J344" s="415"/>
      <c r="K344" s="415"/>
      <c r="L344" s="415"/>
      <c r="M344" s="415"/>
      <c r="N344" s="650"/>
      <c r="O344" s="650"/>
      <c r="P344" s="650"/>
      <c r="Q344" s="650"/>
      <c r="R344" s="650"/>
      <c r="S344" s="654" t="str">
        <f t="shared" si="20"/>
        <v/>
      </c>
      <c r="T344" s="654" t="str">
        <f t="shared" si="23"/>
        <v/>
      </c>
      <c r="U344" s="649"/>
      <c r="V344" s="415"/>
      <c r="W344" s="415"/>
      <c r="X344" s="415"/>
      <c r="Y344" s="415"/>
      <c r="Z344" s="415"/>
      <c r="AA344" s="415"/>
      <c r="AB344" s="415"/>
      <c r="AC344" s="415"/>
      <c r="AD344" s="415"/>
      <c r="AE344" s="415"/>
      <c r="AF344" s="415"/>
      <c r="AG344" s="415"/>
      <c r="AH344" s="415"/>
      <c r="AI344" s="415"/>
      <c r="AJ344" s="415"/>
      <c r="AK344" s="415"/>
      <c r="AL344" s="415"/>
      <c r="AM344" s="415"/>
      <c r="AN344" s="415"/>
      <c r="AO344" s="415"/>
      <c r="AP344" s="650"/>
      <c r="AQ344" s="654" t="str">
        <f t="shared" si="21"/>
        <v/>
      </c>
      <c r="AR344" s="655" t="str">
        <f t="shared" si="22"/>
        <v/>
      </c>
    </row>
    <row r="345" spans="1:44">
      <c r="A345" s="430"/>
      <c r="B345" s="418" t="str">
        <f>IFERROR(INDEX(B$13:B344,MATCH($A345,$A$13:$A344,0)),"")</f>
        <v/>
      </c>
      <c r="C345" s="419" t="str">
        <f>IFERROR(INDEX(C$13:C344,MATCH($A345,$A$13:$A344,0)),"")</f>
        <v/>
      </c>
      <c r="D345" s="582" t="str">
        <f>IFERROR(INDEX(D$13:D344,MATCH($A345,$A$13:$A344,0)),"")</f>
        <v/>
      </c>
      <c r="E345" s="420" t="str">
        <f>IFERROR(INDEX(E$13:E344,MATCH($A345,$A$13:$A344,0)),"")</f>
        <v/>
      </c>
      <c r="F345" s="414"/>
      <c r="G345" s="649"/>
      <c r="H345" s="415"/>
      <c r="I345" s="415"/>
      <c r="J345" s="415"/>
      <c r="K345" s="415"/>
      <c r="L345" s="415"/>
      <c r="M345" s="415"/>
      <c r="N345" s="650"/>
      <c r="O345" s="650"/>
      <c r="P345" s="650"/>
      <c r="Q345" s="650"/>
      <c r="R345" s="650"/>
      <c r="S345" s="654" t="str">
        <f t="shared" si="20"/>
        <v/>
      </c>
      <c r="T345" s="654" t="str">
        <f t="shared" si="23"/>
        <v/>
      </c>
      <c r="U345" s="649"/>
      <c r="V345" s="415"/>
      <c r="W345" s="415"/>
      <c r="X345" s="415"/>
      <c r="Y345" s="415"/>
      <c r="Z345" s="415"/>
      <c r="AA345" s="415"/>
      <c r="AB345" s="415"/>
      <c r="AC345" s="415"/>
      <c r="AD345" s="415"/>
      <c r="AE345" s="415"/>
      <c r="AF345" s="415"/>
      <c r="AG345" s="415"/>
      <c r="AH345" s="415"/>
      <c r="AI345" s="415"/>
      <c r="AJ345" s="415"/>
      <c r="AK345" s="415"/>
      <c r="AL345" s="415"/>
      <c r="AM345" s="415"/>
      <c r="AN345" s="415"/>
      <c r="AO345" s="415"/>
      <c r="AP345" s="650"/>
      <c r="AQ345" s="654" t="str">
        <f t="shared" si="21"/>
        <v/>
      </c>
      <c r="AR345" s="655" t="str">
        <f t="shared" si="22"/>
        <v/>
      </c>
    </row>
    <row r="346" spans="1:44">
      <c r="A346" s="430"/>
      <c r="B346" s="418" t="str">
        <f>IFERROR(INDEX(B$13:B345,MATCH($A346,$A$13:$A345,0)),"")</f>
        <v/>
      </c>
      <c r="C346" s="419" t="str">
        <f>IFERROR(INDEX(C$13:C345,MATCH($A346,$A$13:$A345,0)),"")</f>
        <v/>
      </c>
      <c r="D346" s="582" t="str">
        <f>IFERROR(INDEX(D$13:D345,MATCH($A346,$A$13:$A345,0)),"")</f>
        <v/>
      </c>
      <c r="E346" s="420" t="str">
        <f>IFERROR(INDEX(E$13:E345,MATCH($A346,$A$13:$A345,0)),"")</f>
        <v/>
      </c>
      <c r="F346" s="414"/>
      <c r="G346" s="649"/>
      <c r="H346" s="415"/>
      <c r="I346" s="415"/>
      <c r="J346" s="415"/>
      <c r="K346" s="415"/>
      <c r="L346" s="415"/>
      <c r="M346" s="415"/>
      <c r="N346" s="650"/>
      <c r="O346" s="650"/>
      <c r="P346" s="650"/>
      <c r="Q346" s="650"/>
      <c r="R346" s="650"/>
      <c r="S346" s="654" t="str">
        <f t="shared" si="20"/>
        <v/>
      </c>
      <c r="T346" s="654" t="str">
        <f t="shared" si="23"/>
        <v/>
      </c>
      <c r="U346" s="649"/>
      <c r="V346" s="415"/>
      <c r="W346" s="415"/>
      <c r="X346" s="415"/>
      <c r="Y346" s="415"/>
      <c r="Z346" s="415"/>
      <c r="AA346" s="415"/>
      <c r="AB346" s="415"/>
      <c r="AC346" s="415"/>
      <c r="AD346" s="415"/>
      <c r="AE346" s="415"/>
      <c r="AF346" s="415"/>
      <c r="AG346" s="415"/>
      <c r="AH346" s="415"/>
      <c r="AI346" s="415"/>
      <c r="AJ346" s="415"/>
      <c r="AK346" s="415"/>
      <c r="AL346" s="415"/>
      <c r="AM346" s="415"/>
      <c r="AN346" s="415"/>
      <c r="AO346" s="415"/>
      <c r="AP346" s="650"/>
      <c r="AQ346" s="654" t="str">
        <f t="shared" si="21"/>
        <v/>
      </c>
      <c r="AR346" s="655" t="str">
        <f t="shared" si="22"/>
        <v/>
      </c>
    </row>
    <row r="347" spans="1:44">
      <c r="A347" s="430"/>
      <c r="B347" s="418" t="str">
        <f>IFERROR(INDEX(B$13:B346,MATCH($A347,$A$13:$A346,0)),"")</f>
        <v/>
      </c>
      <c r="C347" s="419" t="str">
        <f>IFERROR(INDEX(C$13:C346,MATCH($A347,$A$13:$A346,0)),"")</f>
        <v/>
      </c>
      <c r="D347" s="582" t="str">
        <f>IFERROR(INDEX(D$13:D346,MATCH($A347,$A$13:$A346,0)),"")</f>
        <v/>
      </c>
      <c r="E347" s="420" t="str">
        <f>IFERROR(INDEX(E$13:E346,MATCH($A347,$A$13:$A346,0)),"")</f>
        <v/>
      </c>
      <c r="F347" s="414"/>
      <c r="G347" s="649"/>
      <c r="H347" s="415"/>
      <c r="I347" s="415"/>
      <c r="J347" s="415"/>
      <c r="K347" s="415"/>
      <c r="L347" s="415"/>
      <c r="M347" s="415"/>
      <c r="N347" s="650"/>
      <c r="O347" s="650"/>
      <c r="P347" s="650"/>
      <c r="Q347" s="650"/>
      <c r="R347" s="650"/>
      <c r="S347" s="654" t="str">
        <f t="shared" si="20"/>
        <v/>
      </c>
      <c r="T347" s="654" t="str">
        <f t="shared" si="23"/>
        <v/>
      </c>
      <c r="U347" s="649"/>
      <c r="V347" s="415"/>
      <c r="W347" s="415"/>
      <c r="X347" s="415"/>
      <c r="Y347" s="415"/>
      <c r="Z347" s="415"/>
      <c r="AA347" s="415"/>
      <c r="AB347" s="415"/>
      <c r="AC347" s="415"/>
      <c r="AD347" s="415"/>
      <c r="AE347" s="415"/>
      <c r="AF347" s="415"/>
      <c r="AG347" s="415"/>
      <c r="AH347" s="415"/>
      <c r="AI347" s="415"/>
      <c r="AJ347" s="415"/>
      <c r="AK347" s="415"/>
      <c r="AL347" s="415"/>
      <c r="AM347" s="415"/>
      <c r="AN347" s="415"/>
      <c r="AO347" s="415"/>
      <c r="AP347" s="650"/>
      <c r="AQ347" s="654" t="str">
        <f t="shared" si="21"/>
        <v/>
      </c>
      <c r="AR347" s="655" t="str">
        <f t="shared" si="22"/>
        <v/>
      </c>
    </row>
    <row r="348" spans="1:44">
      <c r="A348" s="430"/>
      <c r="B348" s="418" t="str">
        <f>IFERROR(INDEX(B$13:B347,MATCH($A348,$A$13:$A347,0)),"")</f>
        <v/>
      </c>
      <c r="C348" s="419" t="str">
        <f>IFERROR(INDEX(C$13:C347,MATCH($A348,$A$13:$A347,0)),"")</f>
        <v/>
      </c>
      <c r="D348" s="582" t="str">
        <f>IFERROR(INDEX(D$13:D347,MATCH($A348,$A$13:$A347,0)),"")</f>
        <v/>
      </c>
      <c r="E348" s="420" t="str">
        <f>IFERROR(INDEX(E$13:E347,MATCH($A348,$A$13:$A347,0)),"")</f>
        <v/>
      </c>
      <c r="F348" s="414"/>
      <c r="G348" s="649"/>
      <c r="H348" s="415"/>
      <c r="I348" s="415"/>
      <c r="J348" s="415"/>
      <c r="K348" s="415"/>
      <c r="L348" s="415"/>
      <c r="M348" s="415"/>
      <c r="N348" s="650"/>
      <c r="O348" s="650"/>
      <c r="P348" s="650"/>
      <c r="Q348" s="650"/>
      <c r="R348" s="650"/>
      <c r="S348" s="654" t="str">
        <f t="shared" si="20"/>
        <v/>
      </c>
      <c r="T348" s="654" t="str">
        <f t="shared" si="23"/>
        <v/>
      </c>
      <c r="U348" s="649"/>
      <c r="V348" s="415"/>
      <c r="W348" s="415"/>
      <c r="X348" s="415"/>
      <c r="Y348" s="415"/>
      <c r="Z348" s="415"/>
      <c r="AA348" s="415"/>
      <c r="AB348" s="415"/>
      <c r="AC348" s="415"/>
      <c r="AD348" s="415"/>
      <c r="AE348" s="415"/>
      <c r="AF348" s="415"/>
      <c r="AG348" s="415"/>
      <c r="AH348" s="415"/>
      <c r="AI348" s="415"/>
      <c r="AJ348" s="415"/>
      <c r="AK348" s="415"/>
      <c r="AL348" s="415"/>
      <c r="AM348" s="415"/>
      <c r="AN348" s="415"/>
      <c r="AO348" s="415"/>
      <c r="AP348" s="650"/>
      <c r="AQ348" s="654" t="str">
        <f t="shared" si="21"/>
        <v/>
      </c>
      <c r="AR348" s="655" t="str">
        <f t="shared" si="22"/>
        <v/>
      </c>
    </row>
    <row r="349" spans="1:44">
      <c r="A349" s="430"/>
      <c r="B349" s="418" t="str">
        <f>IFERROR(INDEX(B$13:B348,MATCH($A349,$A$13:$A348,0)),"")</f>
        <v/>
      </c>
      <c r="C349" s="419" t="str">
        <f>IFERROR(INDEX(C$13:C348,MATCH($A349,$A$13:$A348,0)),"")</f>
        <v/>
      </c>
      <c r="D349" s="582" t="str">
        <f>IFERROR(INDEX(D$13:D348,MATCH($A349,$A$13:$A348,0)),"")</f>
        <v/>
      </c>
      <c r="E349" s="420" t="str">
        <f>IFERROR(INDEX(E$13:E348,MATCH($A349,$A$13:$A348,0)),"")</f>
        <v/>
      </c>
      <c r="F349" s="414"/>
      <c r="G349" s="649"/>
      <c r="H349" s="415"/>
      <c r="I349" s="415"/>
      <c r="J349" s="415"/>
      <c r="K349" s="415"/>
      <c r="L349" s="415"/>
      <c r="M349" s="415"/>
      <c r="N349" s="650"/>
      <c r="O349" s="650"/>
      <c r="P349" s="650"/>
      <c r="Q349" s="650"/>
      <c r="R349" s="650"/>
      <c r="S349" s="654" t="str">
        <f t="shared" si="20"/>
        <v/>
      </c>
      <c r="T349" s="654" t="str">
        <f t="shared" si="23"/>
        <v/>
      </c>
      <c r="U349" s="649"/>
      <c r="V349" s="415"/>
      <c r="W349" s="415"/>
      <c r="X349" s="415"/>
      <c r="Y349" s="415"/>
      <c r="Z349" s="415"/>
      <c r="AA349" s="415"/>
      <c r="AB349" s="415"/>
      <c r="AC349" s="415"/>
      <c r="AD349" s="415"/>
      <c r="AE349" s="415"/>
      <c r="AF349" s="415"/>
      <c r="AG349" s="415"/>
      <c r="AH349" s="415"/>
      <c r="AI349" s="415"/>
      <c r="AJ349" s="415"/>
      <c r="AK349" s="415"/>
      <c r="AL349" s="415"/>
      <c r="AM349" s="415"/>
      <c r="AN349" s="415"/>
      <c r="AO349" s="415"/>
      <c r="AP349" s="650"/>
      <c r="AQ349" s="654" t="str">
        <f t="shared" si="21"/>
        <v/>
      </c>
      <c r="AR349" s="655" t="str">
        <f t="shared" si="22"/>
        <v/>
      </c>
    </row>
    <row r="350" spans="1:44">
      <c r="A350" s="430"/>
      <c r="B350" s="418" t="str">
        <f>IFERROR(INDEX(B$13:B349,MATCH($A350,$A$13:$A349,0)),"")</f>
        <v/>
      </c>
      <c r="C350" s="419" t="str">
        <f>IFERROR(INDEX(C$13:C349,MATCH($A350,$A$13:$A349,0)),"")</f>
        <v/>
      </c>
      <c r="D350" s="582" t="str">
        <f>IFERROR(INDEX(D$13:D349,MATCH($A350,$A$13:$A349,0)),"")</f>
        <v/>
      </c>
      <c r="E350" s="420" t="str">
        <f>IFERROR(INDEX(E$13:E349,MATCH($A350,$A$13:$A349,0)),"")</f>
        <v/>
      </c>
      <c r="F350" s="414"/>
      <c r="G350" s="649"/>
      <c r="H350" s="415"/>
      <c r="I350" s="415"/>
      <c r="J350" s="415"/>
      <c r="K350" s="415"/>
      <c r="L350" s="415"/>
      <c r="M350" s="415"/>
      <c r="N350" s="650"/>
      <c r="O350" s="650"/>
      <c r="P350" s="650"/>
      <c r="Q350" s="650"/>
      <c r="R350" s="650"/>
      <c r="S350" s="654" t="str">
        <f t="shared" si="20"/>
        <v/>
      </c>
      <c r="T350" s="654" t="str">
        <f t="shared" si="23"/>
        <v/>
      </c>
      <c r="U350" s="649"/>
      <c r="V350" s="415"/>
      <c r="W350" s="415"/>
      <c r="X350" s="415"/>
      <c r="Y350" s="415"/>
      <c r="Z350" s="415"/>
      <c r="AA350" s="415"/>
      <c r="AB350" s="415"/>
      <c r="AC350" s="415"/>
      <c r="AD350" s="415"/>
      <c r="AE350" s="415"/>
      <c r="AF350" s="415"/>
      <c r="AG350" s="415"/>
      <c r="AH350" s="415"/>
      <c r="AI350" s="415"/>
      <c r="AJ350" s="415"/>
      <c r="AK350" s="415"/>
      <c r="AL350" s="415"/>
      <c r="AM350" s="415"/>
      <c r="AN350" s="415"/>
      <c r="AO350" s="415"/>
      <c r="AP350" s="650"/>
      <c r="AQ350" s="654" t="str">
        <f t="shared" si="21"/>
        <v/>
      </c>
      <c r="AR350" s="655" t="str">
        <f t="shared" si="22"/>
        <v/>
      </c>
    </row>
    <row r="351" spans="1:44">
      <c r="A351" s="430"/>
      <c r="B351" s="418" t="str">
        <f>IFERROR(INDEX(B$13:B350,MATCH($A351,$A$13:$A350,0)),"")</f>
        <v/>
      </c>
      <c r="C351" s="419" t="str">
        <f>IFERROR(INDEX(C$13:C350,MATCH($A351,$A$13:$A350,0)),"")</f>
        <v/>
      </c>
      <c r="D351" s="582" t="str">
        <f>IFERROR(INDEX(D$13:D350,MATCH($A351,$A$13:$A350,0)),"")</f>
        <v/>
      </c>
      <c r="E351" s="420" t="str">
        <f>IFERROR(INDEX(E$13:E350,MATCH($A351,$A$13:$A350,0)),"")</f>
        <v/>
      </c>
      <c r="F351" s="414"/>
      <c r="G351" s="649"/>
      <c r="H351" s="415"/>
      <c r="I351" s="415"/>
      <c r="J351" s="415"/>
      <c r="K351" s="415"/>
      <c r="L351" s="415"/>
      <c r="M351" s="415"/>
      <c r="N351" s="650"/>
      <c r="O351" s="650"/>
      <c r="P351" s="650"/>
      <c r="Q351" s="650"/>
      <c r="R351" s="650"/>
      <c r="S351" s="654" t="str">
        <f t="shared" si="20"/>
        <v/>
      </c>
      <c r="T351" s="654" t="str">
        <f t="shared" si="23"/>
        <v/>
      </c>
      <c r="U351" s="649"/>
      <c r="V351" s="415"/>
      <c r="W351" s="415"/>
      <c r="X351" s="415"/>
      <c r="Y351" s="415"/>
      <c r="Z351" s="415"/>
      <c r="AA351" s="415"/>
      <c r="AB351" s="415"/>
      <c r="AC351" s="415"/>
      <c r="AD351" s="415"/>
      <c r="AE351" s="415"/>
      <c r="AF351" s="415"/>
      <c r="AG351" s="415"/>
      <c r="AH351" s="415"/>
      <c r="AI351" s="415"/>
      <c r="AJ351" s="415"/>
      <c r="AK351" s="415"/>
      <c r="AL351" s="415"/>
      <c r="AM351" s="415"/>
      <c r="AN351" s="415"/>
      <c r="AO351" s="415"/>
      <c r="AP351" s="650"/>
      <c r="AQ351" s="654" t="str">
        <f t="shared" si="21"/>
        <v/>
      </c>
      <c r="AR351" s="655" t="str">
        <f t="shared" si="22"/>
        <v/>
      </c>
    </row>
    <row r="352" spans="1:44">
      <c r="A352" s="430"/>
      <c r="B352" s="418" t="str">
        <f>IFERROR(INDEX(B$13:B351,MATCH($A352,$A$13:$A351,0)),"")</f>
        <v/>
      </c>
      <c r="C352" s="419" t="str">
        <f>IFERROR(INDEX(C$13:C351,MATCH($A352,$A$13:$A351,0)),"")</f>
        <v/>
      </c>
      <c r="D352" s="582" t="str">
        <f>IFERROR(INDEX(D$13:D351,MATCH($A352,$A$13:$A351,0)),"")</f>
        <v/>
      </c>
      <c r="E352" s="420" t="str">
        <f>IFERROR(INDEX(E$13:E351,MATCH($A352,$A$13:$A351,0)),"")</f>
        <v/>
      </c>
      <c r="F352" s="414"/>
      <c r="G352" s="649"/>
      <c r="H352" s="415"/>
      <c r="I352" s="415"/>
      <c r="J352" s="415"/>
      <c r="K352" s="415"/>
      <c r="L352" s="415"/>
      <c r="M352" s="415"/>
      <c r="N352" s="650"/>
      <c r="O352" s="650"/>
      <c r="P352" s="650"/>
      <c r="Q352" s="650"/>
      <c r="R352" s="650"/>
      <c r="S352" s="654" t="str">
        <f t="shared" si="20"/>
        <v/>
      </c>
      <c r="T352" s="654" t="str">
        <f t="shared" si="23"/>
        <v/>
      </c>
      <c r="U352" s="649"/>
      <c r="V352" s="415"/>
      <c r="W352" s="415"/>
      <c r="X352" s="415"/>
      <c r="Y352" s="415"/>
      <c r="Z352" s="415"/>
      <c r="AA352" s="415"/>
      <c r="AB352" s="415"/>
      <c r="AC352" s="415"/>
      <c r="AD352" s="415"/>
      <c r="AE352" s="415"/>
      <c r="AF352" s="415"/>
      <c r="AG352" s="415"/>
      <c r="AH352" s="415"/>
      <c r="AI352" s="415"/>
      <c r="AJ352" s="415"/>
      <c r="AK352" s="415"/>
      <c r="AL352" s="415"/>
      <c r="AM352" s="415"/>
      <c r="AN352" s="415"/>
      <c r="AO352" s="415"/>
      <c r="AP352" s="650"/>
      <c r="AQ352" s="654" t="str">
        <f t="shared" si="21"/>
        <v/>
      </c>
      <c r="AR352" s="655" t="str">
        <f t="shared" si="22"/>
        <v/>
      </c>
    </row>
    <row r="353" spans="1:44">
      <c r="A353" s="430"/>
      <c r="B353" s="418" t="str">
        <f>IFERROR(INDEX(B$13:B352,MATCH($A353,$A$13:$A352,0)),"")</f>
        <v/>
      </c>
      <c r="C353" s="419" t="str">
        <f>IFERROR(INDEX(C$13:C352,MATCH($A353,$A$13:$A352,0)),"")</f>
        <v/>
      </c>
      <c r="D353" s="582" t="str">
        <f>IFERROR(INDEX(D$13:D352,MATCH($A353,$A$13:$A352,0)),"")</f>
        <v/>
      </c>
      <c r="E353" s="420" t="str">
        <f>IFERROR(INDEX(E$13:E352,MATCH($A353,$A$13:$A352,0)),"")</f>
        <v/>
      </c>
      <c r="F353" s="414"/>
      <c r="G353" s="649"/>
      <c r="H353" s="415"/>
      <c r="I353" s="415"/>
      <c r="J353" s="415"/>
      <c r="K353" s="415"/>
      <c r="L353" s="415"/>
      <c r="M353" s="415"/>
      <c r="N353" s="650"/>
      <c r="O353" s="650"/>
      <c r="P353" s="650"/>
      <c r="Q353" s="650"/>
      <c r="R353" s="650"/>
      <c r="S353" s="654" t="str">
        <f t="shared" si="20"/>
        <v/>
      </c>
      <c r="T353" s="654" t="str">
        <f t="shared" si="23"/>
        <v/>
      </c>
      <c r="U353" s="649"/>
      <c r="V353" s="415"/>
      <c r="W353" s="415"/>
      <c r="X353" s="415"/>
      <c r="Y353" s="415"/>
      <c r="Z353" s="415"/>
      <c r="AA353" s="415"/>
      <c r="AB353" s="415"/>
      <c r="AC353" s="415"/>
      <c r="AD353" s="415"/>
      <c r="AE353" s="415"/>
      <c r="AF353" s="415"/>
      <c r="AG353" s="415"/>
      <c r="AH353" s="415"/>
      <c r="AI353" s="415"/>
      <c r="AJ353" s="415"/>
      <c r="AK353" s="415"/>
      <c r="AL353" s="415"/>
      <c r="AM353" s="415"/>
      <c r="AN353" s="415"/>
      <c r="AO353" s="415"/>
      <c r="AP353" s="650"/>
      <c r="AQ353" s="654" t="str">
        <f t="shared" si="21"/>
        <v/>
      </c>
      <c r="AR353" s="655" t="str">
        <f t="shared" si="22"/>
        <v/>
      </c>
    </row>
    <row r="354" spans="1:44">
      <c r="A354" s="430"/>
      <c r="B354" s="418" t="str">
        <f>IFERROR(INDEX(B$13:B353,MATCH($A354,$A$13:$A353,0)),"")</f>
        <v/>
      </c>
      <c r="C354" s="419" t="str">
        <f>IFERROR(INDEX(C$13:C353,MATCH($A354,$A$13:$A353,0)),"")</f>
        <v/>
      </c>
      <c r="D354" s="582" t="str">
        <f>IFERROR(INDEX(D$13:D353,MATCH($A354,$A$13:$A353,0)),"")</f>
        <v/>
      </c>
      <c r="E354" s="420" t="str">
        <f>IFERROR(INDEX(E$13:E353,MATCH($A354,$A$13:$A353,0)),"")</f>
        <v/>
      </c>
      <c r="F354" s="414"/>
      <c r="G354" s="649"/>
      <c r="H354" s="415"/>
      <c r="I354" s="415"/>
      <c r="J354" s="415"/>
      <c r="K354" s="415"/>
      <c r="L354" s="415"/>
      <c r="M354" s="415"/>
      <c r="N354" s="650"/>
      <c r="O354" s="650"/>
      <c r="P354" s="650"/>
      <c r="Q354" s="650"/>
      <c r="R354" s="650"/>
      <c r="S354" s="654" t="str">
        <f t="shared" si="20"/>
        <v/>
      </c>
      <c r="T354" s="654" t="str">
        <f t="shared" si="23"/>
        <v/>
      </c>
      <c r="U354" s="649"/>
      <c r="V354" s="415"/>
      <c r="W354" s="415"/>
      <c r="X354" s="415"/>
      <c r="Y354" s="415"/>
      <c r="Z354" s="415"/>
      <c r="AA354" s="415"/>
      <c r="AB354" s="415"/>
      <c r="AC354" s="415"/>
      <c r="AD354" s="415"/>
      <c r="AE354" s="415"/>
      <c r="AF354" s="415"/>
      <c r="AG354" s="415"/>
      <c r="AH354" s="415"/>
      <c r="AI354" s="415"/>
      <c r="AJ354" s="415"/>
      <c r="AK354" s="415"/>
      <c r="AL354" s="415"/>
      <c r="AM354" s="415"/>
      <c r="AN354" s="415"/>
      <c r="AO354" s="415"/>
      <c r="AP354" s="650"/>
      <c r="AQ354" s="654" t="str">
        <f t="shared" si="21"/>
        <v/>
      </c>
      <c r="AR354" s="655" t="str">
        <f t="shared" si="22"/>
        <v/>
      </c>
    </row>
    <row r="355" spans="1:44">
      <c r="A355" s="430"/>
      <c r="B355" s="418" t="str">
        <f>IFERROR(INDEX(B$13:B354,MATCH($A355,$A$13:$A354,0)),"")</f>
        <v/>
      </c>
      <c r="C355" s="419" t="str">
        <f>IFERROR(INDEX(C$13:C354,MATCH($A355,$A$13:$A354,0)),"")</f>
        <v/>
      </c>
      <c r="D355" s="582" t="str">
        <f>IFERROR(INDEX(D$13:D354,MATCH($A355,$A$13:$A354,0)),"")</f>
        <v/>
      </c>
      <c r="E355" s="420" t="str">
        <f>IFERROR(INDEX(E$13:E354,MATCH($A355,$A$13:$A354,0)),"")</f>
        <v/>
      </c>
      <c r="F355" s="414"/>
      <c r="G355" s="649"/>
      <c r="H355" s="415"/>
      <c r="I355" s="415"/>
      <c r="J355" s="415"/>
      <c r="K355" s="415"/>
      <c r="L355" s="415"/>
      <c r="M355" s="415"/>
      <c r="N355" s="650"/>
      <c r="O355" s="650"/>
      <c r="P355" s="650"/>
      <c r="Q355" s="650"/>
      <c r="R355" s="650"/>
      <c r="S355" s="654" t="str">
        <f t="shared" si="20"/>
        <v/>
      </c>
      <c r="T355" s="654" t="str">
        <f t="shared" si="23"/>
        <v/>
      </c>
      <c r="U355" s="649"/>
      <c r="V355" s="415"/>
      <c r="W355" s="415"/>
      <c r="X355" s="415"/>
      <c r="Y355" s="415"/>
      <c r="Z355" s="415"/>
      <c r="AA355" s="415"/>
      <c r="AB355" s="415"/>
      <c r="AC355" s="415"/>
      <c r="AD355" s="415"/>
      <c r="AE355" s="415"/>
      <c r="AF355" s="415"/>
      <c r="AG355" s="415"/>
      <c r="AH355" s="415"/>
      <c r="AI355" s="415"/>
      <c r="AJ355" s="415"/>
      <c r="AK355" s="415"/>
      <c r="AL355" s="415"/>
      <c r="AM355" s="415"/>
      <c r="AN355" s="415"/>
      <c r="AO355" s="415"/>
      <c r="AP355" s="650"/>
      <c r="AQ355" s="654" t="str">
        <f t="shared" si="21"/>
        <v/>
      </c>
      <c r="AR355" s="655" t="str">
        <f t="shared" si="22"/>
        <v/>
      </c>
    </row>
    <row r="356" spans="1:44">
      <c r="A356" s="430"/>
      <c r="B356" s="418" t="str">
        <f>IFERROR(INDEX(B$13:B355,MATCH($A356,$A$13:$A355,0)),"")</f>
        <v/>
      </c>
      <c r="C356" s="419" t="str">
        <f>IFERROR(INDEX(C$13:C355,MATCH($A356,$A$13:$A355,0)),"")</f>
        <v/>
      </c>
      <c r="D356" s="582" t="str">
        <f>IFERROR(INDEX(D$13:D355,MATCH($A356,$A$13:$A355,0)),"")</f>
        <v/>
      </c>
      <c r="E356" s="420" t="str">
        <f>IFERROR(INDEX(E$13:E355,MATCH($A356,$A$13:$A355,0)),"")</f>
        <v/>
      </c>
      <c r="F356" s="414"/>
      <c r="G356" s="649"/>
      <c r="H356" s="415"/>
      <c r="I356" s="415"/>
      <c r="J356" s="415"/>
      <c r="K356" s="415"/>
      <c r="L356" s="415"/>
      <c r="M356" s="415"/>
      <c r="N356" s="650"/>
      <c r="O356" s="650"/>
      <c r="P356" s="650"/>
      <c r="Q356" s="650"/>
      <c r="R356" s="650"/>
      <c r="S356" s="654" t="str">
        <f t="shared" si="20"/>
        <v/>
      </c>
      <c r="T356" s="654" t="str">
        <f t="shared" si="23"/>
        <v/>
      </c>
      <c r="U356" s="649"/>
      <c r="V356" s="415"/>
      <c r="W356" s="415"/>
      <c r="X356" s="415"/>
      <c r="Y356" s="415"/>
      <c r="Z356" s="415"/>
      <c r="AA356" s="415"/>
      <c r="AB356" s="415"/>
      <c r="AC356" s="415"/>
      <c r="AD356" s="415"/>
      <c r="AE356" s="415"/>
      <c r="AF356" s="415"/>
      <c r="AG356" s="415"/>
      <c r="AH356" s="415"/>
      <c r="AI356" s="415"/>
      <c r="AJ356" s="415"/>
      <c r="AK356" s="415"/>
      <c r="AL356" s="415"/>
      <c r="AM356" s="415"/>
      <c r="AN356" s="415"/>
      <c r="AO356" s="415"/>
      <c r="AP356" s="650"/>
      <c r="AQ356" s="654" t="str">
        <f t="shared" si="21"/>
        <v/>
      </c>
      <c r="AR356" s="655" t="str">
        <f t="shared" si="22"/>
        <v/>
      </c>
    </row>
    <row r="357" spans="1:44">
      <c r="A357" s="430"/>
      <c r="B357" s="418" t="str">
        <f>IFERROR(INDEX(B$13:B356,MATCH($A357,$A$13:$A356,0)),"")</f>
        <v/>
      </c>
      <c r="C357" s="419" t="str">
        <f>IFERROR(INDEX(C$13:C356,MATCH($A357,$A$13:$A356,0)),"")</f>
        <v/>
      </c>
      <c r="D357" s="582" t="str">
        <f>IFERROR(INDEX(D$13:D356,MATCH($A357,$A$13:$A356,0)),"")</f>
        <v/>
      </c>
      <c r="E357" s="420" t="str">
        <f>IFERROR(INDEX(E$13:E356,MATCH($A357,$A$13:$A356,0)),"")</f>
        <v/>
      </c>
      <c r="F357" s="414"/>
      <c r="G357" s="649"/>
      <c r="H357" s="415"/>
      <c r="I357" s="415"/>
      <c r="J357" s="415"/>
      <c r="K357" s="415"/>
      <c r="L357" s="415"/>
      <c r="M357" s="415"/>
      <c r="N357" s="650"/>
      <c r="O357" s="650"/>
      <c r="P357" s="650"/>
      <c r="Q357" s="650"/>
      <c r="R357" s="650"/>
      <c r="S357" s="654" t="str">
        <f t="shared" si="20"/>
        <v/>
      </c>
      <c r="T357" s="654" t="str">
        <f t="shared" si="23"/>
        <v/>
      </c>
      <c r="U357" s="649"/>
      <c r="V357" s="415"/>
      <c r="W357" s="415"/>
      <c r="X357" s="415"/>
      <c r="Y357" s="415"/>
      <c r="Z357" s="415"/>
      <c r="AA357" s="415"/>
      <c r="AB357" s="415"/>
      <c r="AC357" s="415"/>
      <c r="AD357" s="415"/>
      <c r="AE357" s="415"/>
      <c r="AF357" s="415"/>
      <c r="AG357" s="415"/>
      <c r="AH357" s="415"/>
      <c r="AI357" s="415"/>
      <c r="AJ357" s="415"/>
      <c r="AK357" s="415"/>
      <c r="AL357" s="415"/>
      <c r="AM357" s="415"/>
      <c r="AN357" s="415"/>
      <c r="AO357" s="415"/>
      <c r="AP357" s="650"/>
      <c r="AQ357" s="654" t="str">
        <f t="shared" si="21"/>
        <v/>
      </c>
      <c r="AR357" s="655" t="str">
        <f t="shared" si="22"/>
        <v/>
      </c>
    </row>
    <row r="358" spans="1:44">
      <c r="A358" s="430"/>
      <c r="B358" s="418" t="str">
        <f>IFERROR(INDEX(B$13:B357,MATCH($A358,$A$13:$A357,0)),"")</f>
        <v/>
      </c>
      <c r="C358" s="419" t="str">
        <f>IFERROR(INDEX(C$13:C357,MATCH($A358,$A$13:$A357,0)),"")</f>
        <v/>
      </c>
      <c r="D358" s="582" t="str">
        <f>IFERROR(INDEX(D$13:D357,MATCH($A358,$A$13:$A357,0)),"")</f>
        <v/>
      </c>
      <c r="E358" s="420" t="str">
        <f>IFERROR(INDEX(E$13:E357,MATCH($A358,$A$13:$A357,0)),"")</f>
        <v/>
      </c>
      <c r="F358" s="414"/>
      <c r="G358" s="649"/>
      <c r="H358" s="415"/>
      <c r="I358" s="415"/>
      <c r="J358" s="415"/>
      <c r="K358" s="415"/>
      <c r="L358" s="415"/>
      <c r="M358" s="415"/>
      <c r="N358" s="650"/>
      <c r="O358" s="650"/>
      <c r="P358" s="650"/>
      <c r="Q358" s="650"/>
      <c r="R358" s="650"/>
      <c r="S358" s="654" t="str">
        <f t="shared" si="20"/>
        <v/>
      </c>
      <c r="T358" s="654" t="str">
        <f t="shared" si="23"/>
        <v/>
      </c>
      <c r="U358" s="649"/>
      <c r="V358" s="415"/>
      <c r="W358" s="415"/>
      <c r="X358" s="415"/>
      <c r="Y358" s="415"/>
      <c r="Z358" s="415"/>
      <c r="AA358" s="415"/>
      <c r="AB358" s="415"/>
      <c r="AC358" s="415"/>
      <c r="AD358" s="415"/>
      <c r="AE358" s="415"/>
      <c r="AF358" s="415"/>
      <c r="AG358" s="415"/>
      <c r="AH358" s="415"/>
      <c r="AI358" s="415"/>
      <c r="AJ358" s="415"/>
      <c r="AK358" s="415"/>
      <c r="AL358" s="415"/>
      <c r="AM358" s="415"/>
      <c r="AN358" s="415"/>
      <c r="AO358" s="415"/>
      <c r="AP358" s="650"/>
      <c r="AQ358" s="654" t="str">
        <f t="shared" si="21"/>
        <v/>
      </c>
      <c r="AR358" s="655" t="str">
        <f t="shared" si="22"/>
        <v/>
      </c>
    </row>
    <row r="359" spans="1:44">
      <c r="A359" s="430"/>
      <c r="B359" s="418" t="str">
        <f>IFERROR(INDEX(B$13:B358,MATCH($A359,$A$13:$A358,0)),"")</f>
        <v/>
      </c>
      <c r="C359" s="419" t="str">
        <f>IFERROR(INDEX(C$13:C358,MATCH($A359,$A$13:$A358,0)),"")</f>
        <v/>
      </c>
      <c r="D359" s="582" t="str">
        <f>IFERROR(INDEX(D$13:D358,MATCH($A359,$A$13:$A358,0)),"")</f>
        <v/>
      </c>
      <c r="E359" s="420" t="str">
        <f>IFERROR(INDEX(E$13:E358,MATCH($A359,$A$13:$A358,0)),"")</f>
        <v/>
      </c>
      <c r="F359" s="414"/>
      <c r="G359" s="649"/>
      <c r="H359" s="415"/>
      <c r="I359" s="415"/>
      <c r="J359" s="415"/>
      <c r="K359" s="415"/>
      <c r="L359" s="415"/>
      <c r="M359" s="415"/>
      <c r="N359" s="650"/>
      <c r="O359" s="650"/>
      <c r="P359" s="650"/>
      <c r="Q359" s="650"/>
      <c r="R359" s="650"/>
      <c r="S359" s="654" t="str">
        <f t="shared" si="20"/>
        <v/>
      </c>
      <c r="T359" s="654" t="str">
        <f t="shared" si="23"/>
        <v/>
      </c>
      <c r="U359" s="649"/>
      <c r="V359" s="415"/>
      <c r="W359" s="415"/>
      <c r="X359" s="415"/>
      <c r="Y359" s="415"/>
      <c r="Z359" s="415"/>
      <c r="AA359" s="415"/>
      <c r="AB359" s="415"/>
      <c r="AC359" s="415"/>
      <c r="AD359" s="415"/>
      <c r="AE359" s="415"/>
      <c r="AF359" s="415"/>
      <c r="AG359" s="415"/>
      <c r="AH359" s="415"/>
      <c r="AI359" s="415"/>
      <c r="AJ359" s="415"/>
      <c r="AK359" s="415"/>
      <c r="AL359" s="415"/>
      <c r="AM359" s="415"/>
      <c r="AN359" s="415"/>
      <c r="AO359" s="415"/>
      <c r="AP359" s="650"/>
      <c r="AQ359" s="654" t="str">
        <f t="shared" si="21"/>
        <v/>
      </c>
      <c r="AR359" s="655" t="str">
        <f t="shared" si="22"/>
        <v/>
      </c>
    </row>
    <row r="360" spans="1:44">
      <c r="A360" s="430"/>
      <c r="B360" s="418" t="str">
        <f>IFERROR(INDEX(B$13:B359,MATCH($A360,$A$13:$A359,0)),"")</f>
        <v/>
      </c>
      <c r="C360" s="419" t="str">
        <f>IFERROR(INDEX(C$13:C359,MATCH($A360,$A$13:$A359,0)),"")</f>
        <v/>
      </c>
      <c r="D360" s="582" t="str">
        <f>IFERROR(INDEX(D$13:D359,MATCH($A360,$A$13:$A359,0)),"")</f>
        <v/>
      </c>
      <c r="E360" s="420" t="str">
        <f>IFERROR(INDEX(E$13:E359,MATCH($A360,$A$13:$A359,0)),"")</f>
        <v/>
      </c>
      <c r="F360" s="414"/>
      <c r="G360" s="649"/>
      <c r="H360" s="415"/>
      <c r="I360" s="415"/>
      <c r="J360" s="415"/>
      <c r="K360" s="415"/>
      <c r="L360" s="415"/>
      <c r="M360" s="415"/>
      <c r="N360" s="650"/>
      <c r="O360" s="650"/>
      <c r="P360" s="650"/>
      <c r="Q360" s="650"/>
      <c r="R360" s="650"/>
      <c r="S360" s="654" t="str">
        <f t="shared" si="20"/>
        <v/>
      </c>
      <c r="T360" s="654" t="str">
        <f t="shared" si="23"/>
        <v/>
      </c>
      <c r="U360" s="649"/>
      <c r="V360" s="415"/>
      <c r="W360" s="415"/>
      <c r="X360" s="415"/>
      <c r="Y360" s="415"/>
      <c r="Z360" s="415"/>
      <c r="AA360" s="415"/>
      <c r="AB360" s="415"/>
      <c r="AC360" s="415"/>
      <c r="AD360" s="415"/>
      <c r="AE360" s="415"/>
      <c r="AF360" s="415"/>
      <c r="AG360" s="415"/>
      <c r="AH360" s="415"/>
      <c r="AI360" s="415"/>
      <c r="AJ360" s="415"/>
      <c r="AK360" s="415"/>
      <c r="AL360" s="415"/>
      <c r="AM360" s="415"/>
      <c r="AN360" s="415"/>
      <c r="AO360" s="415"/>
      <c r="AP360" s="650"/>
      <c r="AQ360" s="654" t="str">
        <f t="shared" si="21"/>
        <v/>
      </c>
      <c r="AR360" s="655" t="str">
        <f t="shared" si="22"/>
        <v/>
      </c>
    </row>
    <row r="361" spans="1:44">
      <c r="A361" s="430"/>
      <c r="B361" s="418" t="str">
        <f>IFERROR(INDEX(B$13:B360,MATCH($A361,$A$13:$A360,0)),"")</f>
        <v/>
      </c>
      <c r="C361" s="419" t="str">
        <f>IFERROR(INDEX(C$13:C360,MATCH($A361,$A$13:$A360,0)),"")</f>
        <v/>
      </c>
      <c r="D361" s="582" t="str">
        <f>IFERROR(INDEX(D$13:D360,MATCH($A361,$A$13:$A360,0)),"")</f>
        <v/>
      </c>
      <c r="E361" s="420" t="str">
        <f>IFERROR(INDEX(E$13:E360,MATCH($A361,$A$13:$A360,0)),"")</f>
        <v/>
      </c>
      <c r="F361" s="414"/>
      <c r="G361" s="649"/>
      <c r="H361" s="415"/>
      <c r="I361" s="415"/>
      <c r="J361" s="415"/>
      <c r="K361" s="415"/>
      <c r="L361" s="415"/>
      <c r="M361" s="415"/>
      <c r="N361" s="650"/>
      <c r="O361" s="650"/>
      <c r="P361" s="650"/>
      <c r="Q361" s="650"/>
      <c r="R361" s="650"/>
      <c r="S361" s="654" t="str">
        <f t="shared" si="20"/>
        <v/>
      </c>
      <c r="T361" s="654" t="str">
        <f t="shared" si="23"/>
        <v/>
      </c>
      <c r="U361" s="649"/>
      <c r="V361" s="415"/>
      <c r="W361" s="415"/>
      <c r="X361" s="415"/>
      <c r="Y361" s="415"/>
      <c r="Z361" s="415"/>
      <c r="AA361" s="415"/>
      <c r="AB361" s="415"/>
      <c r="AC361" s="415"/>
      <c r="AD361" s="415"/>
      <c r="AE361" s="415"/>
      <c r="AF361" s="415"/>
      <c r="AG361" s="415"/>
      <c r="AH361" s="415"/>
      <c r="AI361" s="415"/>
      <c r="AJ361" s="415"/>
      <c r="AK361" s="415"/>
      <c r="AL361" s="415"/>
      <c r="AM361" s="415"/>
      <c r="AN361" s="415"/>
      <c r="AO361" s="415"/>
      <c r="AP361" s="650"/>
      <c r="AQ361" s="654" t="str">
        <f t="shared" si="21"/>
        <v/>
      </c>
      <c r="AR361" s="655" t="str">
        <f t="shared" si="22"/>
        <v/>
      </c>
    </row>
    <row r="362" spans="1:44">
      <c r="A362" s="430"/>
      <c r="B362" s="418" t="str">
        <f>IFERROR(INDEX(B$13:B361,MATCH($A362,$A$13:$A361,0)),"")</f>
        <v/>
      </c>
      <c r="C362" s="419" t="str">
        <f>IFERROR(INDEX(C$13:C361,MATCH($A362,$A$13:$A361,0)),"")</f>
        <v/>
      </c>
      <c r="D362" s="582" t="str">
        <f>IFERROR(INDEX(D$13:D361,MATCH($A362,$A$13:$A361,0)),"")</f>
        <v/>
      </c>
      <c r="E362" s="420" t="str">
        <f>IFERROR(INDEX(E$13:E361,MATCH($A362,$A$13:$A361,0)),"")</f>
        <v/>
      </c>
      <c r="F362" s="414"/>
      <c r="G362" s="649"/>
      <c r="H362" s="415"/>
      <c r="I362" s="415"/>
      <c r="J362" s="415"/>
      <c r="K362" s="415"/>
      <c r="L362" s="415"/>
      <c r="M362" s="415"/>
      <c r="N362" s="650"/>
      <c r="O362" s="650"/>
      <c r="P362" s="650"/>
      <c r="Q362" s="650"/>
      <c r="R362" s="650"/>
      <c r="S362" s="654" t="str">
        <f t="shared" si="20"/>
        <v/>
      </c>
      <c r="T362" s="654" t="str">
        <f t="shared" si="23"/>
        <v/>
      </c>
      <c r="U362" s="649"/>
      <c r="V362" s="415"/>
      <c r="W362" s="415"/>
      <c r="X362" s="415"/>
      <c r="Y362" s="415"/>
      <c r="Z362" s="415"/>
      <c r="AA362" s="415"/>
      <c r="AB362" s="415"/>
      <c r="AC362" s="415"/>
      <c r="AD362" s="415"/>
      <c r="AE362" s="415"/>
      <c r="AF362" s="415"/>
      <c r="AG362" s="415"/>
      <c r="AH362" s="415"/>
      <c r="AI362" s="415"/>
      <c r="AJ362" s="415"/>
      <c r="AK362" s="415"/>
      <c r="AL362" s="415"/>
      <c r="AM362" s="415"/>
      <c r="AN362" s="415"/>
      <c r="AO362" s="415"/>
      <c r="AP362" s="650"/>
      <c r="AQ362" s="654" t="str">
        <f t="shared" si="21"/>
        <v/>
      </c>
      <c r="AR362" s="655" t="str">
        <f t="shared" si="22"/>
        <v/>
      </c>
    </row>
    <row r="363" spans="1:44">
      <c r="A363" s="430"/>
      <c r="B363" s="418" t="str">
        <f>IFERROR(INDEX(B$13:B362,MATCH($A363,$A$13:$A362,0)),"")</f>
        <v/>
      </c>
      <c r="C363" s="419" t="str">
        <f>IFERROR(INDEX(C$13:C362,MATCH($A363,$A$13:$A362,0)),"")</f>
        <v/>
      </c>
      <c r="D363" s="582" t="str">
        <f>IFERROR(INDEX(D$13:D362,MATCH($A363,$A$13:$A362,0)),"")</f>
        <v/>
      </c>
      <c r="E363" s="420" t="str">
        <f>IFERROR(INDEX(E$13:E362,MATCH($A363,$A$13:$A362,0)),"")</f>
        <v/>
      </c>
      <c r="F363" s="414"/>
      <c r="G363" s="649"/>
      <c r="H363" s="415"/>
      <c r="I363" s="415"/>
      <c r="J363" s="415"/>
      <c r="K363" s="415"/>
      <c r="L363" s="415"/>
      <c r="M363" s="415"/>
      <c r="N363" s="650"/>
      <c r="O363" s="650"/>
      <c r="P363" s="650"/>
      <c r="Q363" s="650"/>
      <c r="R363" s="650"/>
      <c r="S363" s="654" t="str">
        <f t="shared" si="20"/>
        <v/>
      </c>
      <c r="T363" s="654" t="str">
        <f t="shared" si="23"/>
        <v/>
      </c>
      <c r="U363" s="649"/>
      <c r="V363" s="415"/>
      <c r="W363" s="415"/>
      <c r="X363" s="415"/>
      <c r="Y363" s="415"/>
      <c r="Z363" s="415"/>
      <c r="AA363" s="415"/>
      <c r="AB363" s="415"/>
      <c r="AC363" s="415"/>
      <c r="AD363" s="415"/>
      <c r="AE363" s="415"/>
      <c r="AF363" s="415"/>
      <c r="AG363" s="415"/>
      <c r="AH363" s="415"/>
      <c r="AI363" s="415"/>
      <c r="AJ363" s="415"/>
      <c r="AK363" s="415"/>
      <c r="AL363" s="415"/>
      <c r="AM363" s="415"/>
      <c r="AN363" s="415"/>
      <c r="AO363" s="415"/>
      <c r="AP363" s="650"/>
      <c r="AQ363" s="654" t="str">
        <f t="shared" si="21"/>
        <v/>
      </c>
      <c r="AR363" s="655" t="str">
        <f t="shared" si="22"/>
        <v/>
      </c>
    </row>
    <row r="364" spans="1:44">
      <c r="A364" s="430"/>
      <c r="B364" s="418" t="str">
        <f>IFERROR(INDEX(B$13:B363,MATCH($A364,$A$13:$A363,0)),"")</f>
        <v/>
      </c>
      <c r="C364" s="419" t="str">
        <f>IFERROR(INDEX(C$13:C363,MATCH($A364,$A$13:$A363,0)),"")</f>
        <v/>
      </c>
      <c r="D364" s="582" t="str">
        <f>IFERROR(INDEX(D$13:D363,MATCH($A364,$A$13:$A363,0)),"")</f>
        <v/>
      </c>
      <c r="E364" s="420" t="str">
        <f>IFERROR(INDEX(E$13:E363,MATCH($A364,$A$13:$A363,0)),"")</f>
        <v/>
      </c>
      <c r="F364" s="414"/>
      <c r="G364" s="649"/>
      <c r="H364" s="415"/>
      <c r="I364" s="415"/>
      <c r="J364" s="415"/>
      <c r="K364" s="415"/>
      <c r="L364" s="415"/>
      <c r="M364" s="415"/>
      <c r="N364" s="650"/>
      <c r="O364" s="650"/>
      <c r="P364" s="650"/>
      <c r="Q364" s="650"/>
      <c r="R364" s="650"/>
      <c r="S364" s="654" t="str">
        <f t="shared" si="20"/>
        <v/>
      </c>
      <c r="T364" s="654" t="str">
        <f t="shared" si="23"/>
        <v/>
      </c>
      <c r="U364" s="649"/>
      <c r="V364" s="415"/>
      <c r="W364" s="415"/>
      <c r="X364" s="415"/>
      <c r="Y364" s="415"/>
      <c r="Z364" s="415"/>
      <c r="AA364" s="415"/>
      <c r="AB364" s="415"/>
      <c r="AC364" s="415"/>
      <c r="AD364" s="415"/>
      <c r="AE364" s="415"/>
      <c r="AF364" s="415"/>
      <c r="AG364" s="415"/>
      <c r="AH364" s="415"/>
      <c r="AI364" s="415"/>
      <c r="AJ364" s="415"/>
      <c r="AK364" s="415"/>
      <c r="AL364" s="415"/>
      <c r="AM364" s="415"/>
      <c r="AN364" s="415"/>
      <c r="AO364" s="415"/>
      <c r="AP364" s="650"/>
      <c r="AQ364" s="654" t="str">
        <f t="shared" si="21"/>
        <v/>
      </c>
      <c r="AR364" s="655" t="str">
        <f t="shared" si="22"/>
        <v/>
      </c>
    </row>
    <row r="365" spans="1:44">
      <c r="A365" s="430"/>
      <c r="B365" s="418" t="str">
        <f>IFERROR(INDEX(B$13:B364,MATCH($A365,$A$13:$A364,0)),"")</f>
        <v/>
      </c>
      <c r="C365" s="419" t="str">
        <f>IFERROR(INDEX(C$13:C364,MATCH($A365,$A$13:$A364,0)),"")</f>
        <v/>
      </c>
      <c r="D365" s="582" t="str">
        <f>IFERROR(INDEX(D$13:D364,MATCH($A365,$A$13:$A364,0)),"")</f>
        <v/>
      </c>
      <c r="E365" s="420" t="str">
        <f>IFERROR(INDEX(E$13:E364,MATCH($A365,$A$13:$A364,0)),"")</f>
        <v/>
      </c>
      <c r="F365" s="414"/>
      <c r="G365" s="649"/>
      <c r="H365" s="415"/>
      <c r="I365" s="415"/>
      <c r="J365" s="415"/>
      <c r="K365" s="415"/>
      <c r="L365" s="415"/>
      <c r="M365" s="415"/>
      <c r="N365" s="650"/>
      <c r="O365" s="650"/>
      <c r="P365" s="650"/>
      <c r="Q365" s="650"/>
      <c r="R365" s="650"/>
      <c r="S365" s="654" t="str">
        <f t="shared" si="20"/>
        <v/>
      </c>
      <c r="T365" s="654" t="str">
        <f t="shared" si="23"/>
        <v/>
      </c>
      <c r="U365" s="649"/>
      <c r="V365" s="415"/>
      <c r="W365" s="415"/>
      <c r="X365" s="415"/>
      <c r="Y365" s="415"/>
      <c r="Z365" s="415"/>
      <c r="AA365" s="415"/>
      <c r="AB365" s="415"/>
      <c r="AC365" s="415"/>
      <c r="AD365" s="415"/>
      <c r="AE365" s="415"/>
      <c r="AF365" s="415"/>
      <c r="AG365" s="415"/>
      <c r="AH365" s="415"/>
      <c r="AI365" s="415"/>
      <c r="AJ365" s="415"/>
      <c r="AK365" s="415"/>
      <c r="AL365" s="415"/>
      <c r="AM365" s="415"/>
      <c r="AN365" s="415"/>
      <c r="AO365" s="415"/>
      <c r="AP365" s="650"/>
      <c r="AQ365" s="654" t="str">
        <f t="shared" si="21"/>
        <v/>
      </c>
      <c r="AR365" s="655" t="str">
        <f t="shared" si="22"/>
        <v/>
      </c>
    </row>
    <row r="366" spans="1:44">
      <c r="A366" s="430"/>
      <c r="B366" s="418" t="str">
        <f>IFERROR(INDEX(B$13:B365,MATCH($A366,$A$13:$A365,0)),"")</f>
        <v/>
      </c>
      <c r="C366" s="419" t="str">
        <f>IFERROR(INDEX(C$13:C365,MATCH($A366,$A$13:$A365,0)),"")</f>
        <v/>
      </c>
      <c r="D366" s="582" t="str">
        <f>IFERROR(INDEX(D$13:D365,MATCH($A366,$A$13:$A365,0)),"")</f>
        <v/>
      </c>
      <c r="E366" s="420" t="str">
        <f>IFERROR(INDEX(E$13:E365,MATCH($A366,$A$13:$A365,0)),"")</f>
        <v/>
      </c>
      <c r="F366" s="414"/>
      <c r="G366" s="649"/>
      <c r="H366" s="415"/>
      <c r="I366" s="415"/>
      <c r="J366" s="415"/>
      <c r="K366" s="415"/>
      <c r="L366" s="415"/>
      <c r="M366" s="415"/>
      <c r="N366" s="650"/>
      <c r="O366" s="650"/>
      <c r="P366" s="650"/>
      <c r="Q366" s="650"/>
      <c r="R366" s="650"/>
      <c r="S366" s="654" t="str">
        <f t="shared" si="20"/>
        <v/>
      </c>
      <c r="T366" s="654" t="str">
        <f t="shared" si="23"/>
        <v/>
      </c>
      <c r="U366" s="649"/>
      <c r="V366" s="415"/>
      <c r="W366" s="415"/>
      <c r="X366" s="415"/>
      <c r="Y366" s="415"/>
      <c r="Z366" s="415"/>
      <c r="AA366" s="415"/>
      <c r="AB366" s="415"/>
      <c r="AC366" s="415"/>
      <c r="AD366" s="415"/>
      <c r="AE366" s="415"/>
      <c r="AF366" s="415"/>
      <c r="AG366" s="415"/>
      <c r="AH366" s="415"/>
      <c r="AI366" s="415"/>
      <c r="AJ366" s="415"/>
      <c r="AK366" s="415"/>
      <c r="AL366" s="415"/>
      <c r="AM366" s="415"/>
      <c r="AN366" s="415"/>
      <c r="AO366" s="415"/>
      <c r="AP366" s="650"/>
      <c r="AQ366" s="654" t="str">
        <f t="shared" si="21"/>
        <v/>
      </c>
      <c r="AR366" s="655" t="str">
        <f t="shared" si="22"/>
        <v/>
      </c>
    </row>
    <row r="367" spans="1:44">
      <c r="A367" s="430"/>
      <c r="B367" s="418" t="str">
        <f>IFERROR(INDEX(B$13:B366,MATCH($A367,$A$13:$A366,0)),"")</f>
        <v/>
      </c>
      <c r="C367" s="419" t="str">
        <f>IFERROR(INDEX(C$13:C366,MATCH($A367,$A$13:$A366,0)),"")</f>
        <v/>
      </c>
      <c r="D367" s="582" t="str">
        <f>IFERROR(INDEX(D$13:D366,MATCH($A367,$A$13:$A366,0)),"")</f>
        <v/>
      </c>
      <c r="E367" s="420" t="str">
        <f>IFERROR(INDEX(E$13:E366,MATCH($A367,$A$13:$A366,0)),"")</f>
        <v/>
      </c>
      <c r="F367" s="414"/>
      <c r="G367" s="649"/>
      <c r="H367" s="415"/>
      <c r="I367" s="415"/>
      <c r="J367" s="415"/>
      <c r="K367" s="415"/>
      <c r="L367" s="415"/>
      <c r="M367" s="415"/>
      <c r="N367" s="650"/>
      <c r="O367" s="650"/>
      <c r="P367" s="650"/>
      <c r="Q367" s="650"/>
      <c r="R367" s="650"/>
      <c r="S367" s="654" t="str">
        <f t="shared" si="20"/>
        <v/>
      </c>
      <c r="T367" s="654" t="str">
        <f t="shared" si="23"/>
        <v/>
      </c>
      <c r="U367" s="649"/>
      <c r="V367" s="415"/>
      <c r="W367" s="415"/>
      <c r="X367" s="415"/>
      <c r="Y367" s="415"/>
      <c r="Z367" s="415"/>
      <c r="AA367" s="415"/>
      <c r="AB367" s="415"/>
      <c r="AC367" s="415"/>
      <c r="AD367" s="415"/>
      <c r="AE367" s="415"/>
      <c r="AF367" s="415"/>
      <c r="AG367" s="415"/>
      <c r="AH367" s="415"/>
      <c r="AI367" s="415"/>
      <c r="AJ367" s="415"/>
      <c r="AK367" s="415"/>
      <c r="AL367" s="415"/>
      <c r="AM367" s="415"/>
      <c r="AN367" s="415"/>
      <c r="AO367" s="415"/>
      <c r="AP367" s="650"/>
      <c r="AQ367" s="654" t="str">
        <f t="shared" si="21"/>
        <v/>
      </c>
      <c r="AR367" s="655" t="str">
        <f t="shared" si="22"/>
        <v/>
      </c>
    </row>
    <row r="368" spans="1:44">
      <c r="A368" s="430"/>
      <c r="B368" s="418" t="str">
        <f>IFERROR(INDEX(B$13:B367,MATCH($A368,$A$13:$A367,0)),"")</f>
        <v/>
      </c>
      <c r="C368" s="419" t="str">
        <f>IFERROR(INDEX(C$13:C367,MATCH($A368,$A$13:$A367,0)),"")</f>
        <v/>
      </c>
      <c r="D368" s="582" t="str">
        <f>IFERROR(INDEX(D$13:D367,MATCH($A368,$A$13:$A367,0)),"")</f>
        <v/>
      </c>
      <c r="E368" s="420" t="str">
        <f>IFERROR(INDEX(E$13:E367,MATCH($A368,$A$13:$A367,0)),"")</f>
        <v/>
      </c>
      <c r="F368" s="414"/>
      <c r="G368" s="649"/>
      <c r="H368" s="415"/>
      <c r="I368" s="415"/>
      <c r="J368" s="415"/>
      <c r="K368" s="415"/>
      <c r="L368" s="415"/>
      <c r="M368" s="415"/>
      <c r="N368" s="650"/>
      <c r="O368" s="650"/>
      <c r="P368" s="650"/>
      <c r="Q368" s="650"/>
      <c r="R368" s="650"/>
      <c r="S368" s="654" t="str">
        <f t="shared" si="20"/>
        <v/>
      </c>
      <c r="T368" s="654" t="str">
        <f t="shared" si="23"/>
        <v/>
      </c>
      <c r="U368" s="649"/>
      <c r="V368" s="415"/>
      <c r="W368" s="415"/>
      <c r="X368" s="415"/>
      <c r="Y368" s="415"/>
      <c r="Z368" s="415"/>
      <c r="AA368" s="415"/>
      <c r="AB368" s="415"/>
      <c r="AC368" s="415"/>
      <c r="AD368" s="415"/>
      <c r="AE368" s="415"/>
      <c r="AF368" s="415"/>
      <c r="AG368" s="415"/>
      <c r="AH368" s="415"/>
      <c r="AI368" s="415"/>
      <c r="AJ368" s="415"/>
      <c r="AK368" s="415"/>
      <c r="AL368" s="415"/>
      <c r="AM368" s="415"/>
      <c r="AN368" s="415"/>
      <c r="AO368" s="415"/>
      <c r="AP368" s="650"/>
      <c r="AQ368" s="654" t="str">
        <f t="shared" si="21"/>
        <v/>
      </c>
      <c r="AR368" s="655" t="str">
        <f t="shared" si="22"/>
        <v/>
      </c>
    </row>
    <row r="369" spans="1:44">
      <c r="A369" s="430"/>
      <c r="B369" s="418" t="str">
        <f>IFERROR(INDEX(B$13:B368,MATCH($A369,$A$13:$A368,0)),"")</f>
        <v/>
      </c>
      <c r="C369" s="419" t="str">
        <f>IFERROR(INDEX(C$13:C368,MATCH($A369,$A$13:$A368,0)),"")</f>
        <v/>
      </c>
      <c r="D369" s="582" t="str">
        <f>IFERROR(INDEX(D$13:D368,MATCH($A369,$A$13:$A368,0)),"")</f>
        <v/>
      </c>
      <c r="E369" s="420" t="str">
        <f>IFERROR(INDEX(E$13:E368,MATCH($A369,$A$13:$A368,0)),"")</f>
        <v/>
      </c>
      <c r="F369" s="414"/>
      <c r="G369" s="649"/>
      <c r="H369" s="415"/>
      <c r="I369" s="415"/>
      <c r="J369" s="415"/>
      <c r="K369" s="415"/>
      <c r="L369" s="415"/>
      <c r="M369" s="415"/>
      <c r="N369" s="650"/>
      <c r="O369" s="650"/>
      <c r="P369" s="650"/>
      <c r="Q369" s="650"/>
      <c r="R369" s="650"/>
      <c r="S369" s="654" t="str">
        <f t="shared" si="20"/>
        <v/>
      </c>
      <c r="T369" s="654" t="str">
        <f t="shared" si="23"/>
        <v/>
      </c>
      <c r="U369" s="649"/>
      <c r="V369" s="415"/>
      <c r="W369" s="415"/>
      <c r="X369" s="415"/>
      <c r="Y369" s="415"/>
      <c r="Z369" s="415"/>
      <c r="AA369" s="415"/>
      <c r="AB369" s="415"/>
      <c r="AC369" s="415"/>
      <c r="AD369" s="415"/>
      <c r="AE369" s="415"/>
      <c r="AF369" s="415"/>
      <c r="AG369" s="415"/>
      <c r="AH369" s="415"/>
      <c r="AI369" s="415"/>
      <c r="AJ369" s="415"/>
      <c r="AK369" s="415"/>
      <c r="AL369" s="415"/>
      <c r="AM369" s="415"/>
      <c r="AN369" s="415"/>
      <c r="AO369" s="415"/>
      <c r="AP369" s="650"/>
      <c r="AQ369" s="654" t="str">
        <f t="shared" si="21"/>
        <v/>
      </c>
      <c r="AR369" s="655" t="str">
        <f t="shared" si="22"/>
        <v/>
      </c>
    </row>
    <row r="370" spans="1:44">
      <c r="A370" s="430"/>
      <c r="B370" s="418" t="str">
        <f>IFERROR(INDEX(B$13:B369,MATCH($A370,$A$13:$A369,0)),"")</f>
        <v/>
      </c>
      <c r="C370" s="419" t="str">
        <f>IFERROR(INDEX(C$13:C369,MATCH($A370,$A$13:$A369,0)),"")</f>
        <v/>
      </c>
      <c r="D370" s="582" t="str">
        <f>IFERROR(INDEX(D$13:D369,MATCH($A370,$A$13:$A369,0)),"")</f>
        <v/>
      </c>
      <c r="E370" s="420" t="str">
        <f>IFERROR(INDEX(E$13:E369,MATCH($A370,$A$13:$A369,0)),"")</f>
        <v/>
      </c>
      <c r="F370" s="414"/>
      <c r="G370" s="649"/>
      <c r="H370" s="415"/>
      <c r="I370" s="415"/>
      <c r="J370" s="415"/>
      <c r="K370" s="415"/>
      <c r="L370" s="415"/>
      <c r="M370" s="415"/>
      <c r="N370" s="650"/>
      <c r="O370" s="650"/>
      <c r="P370" s="650"/>
      <c r="Q370" s="650"/>
      <c r="R370" s="650"/>
      <c r="S370" s="654" t="str">
        <f t="shared" si="20"/>
        <v/>
      </c>
      <c r="T370" s="654" t="str">
        <f t="shared" si="23"/>
        <v/>
      </c>
      <c r="U370" s="649"/>
      <c r="V370" s="415"/>
      <c r="W370" s="415"/>
      <c r="X370" s="415"/>
      <c r="Y370" s="415"/>
      <c r="Z370" s="415"/>
      <c r="AA370" s="415"/>
      <c r="AB370" s="415"/>
      <c r="AC370" s="415"/>
      <c r="AD370" s="415"/>
      <c r="AE370" s="415"/>
      <c r="AF370" s="415"/>
      <c r="AG370" s="415"/>
      <c r="AH370" s="415"/>
      <c r="AI370" s="415"/>
      <c r="AJ370" s="415"/>
      <c r="AK370" s="415"/>
      <c r="AL370" s="415"/>
      <c r="AM370" s="415"/>
      <c r="AN370" s="415"/>
      <c r="AO370" s="415"/>
      <c r="AP370" s="650"/>
      <c r="AQ370" s="654" t="str">
        <f t="shared" si="21"/>
        <v/>
      </c>
      <c r="AR370" s="655" t="str">
        <f t="shared" si="22"/>
        <v/>
      </c>
    </row>
    <row r="371" spans="1:44">
      <c r="A371" s="430"/>
      <c r="B371" s="418" t="str">
        <f>IFERROR(INDEX(B$13:B370,MATCH($A371,$A$13:$A370,0)),"")</f>
        <v/>
      </c>
      <c r="C371" s="419" t="str">
        <f>IFERROR(INDEX(C$13:C370,MATCH($A371,$A$13:$A370,0)),"")</f>
        <v/>
      </c>
      <c r="D371" s="582" t="str">
        <f>IFERROR(INDEX(D$13:D370,MATCH($A371,$A$13:$A370,0)),"")</f>
        <v/>
      </c>
      <c r="E371" s="420" t="str">
        <f>IFERROR(INDEX(E$13:E370,MATCH($A371,$A$13:$A370,0)),"")</f>
        <v/>
      </c>
      <c r="F371" s="414"/>
      <c r="G371" s="649"/>
      <c r="H371" s="415"/>
      <c r="I371" s="415"/>
      <c r="J371" s="415"/>
      <c r="K371" s="415"/>
      <c r="L371" s="415"/>
      <c r="M371" s="415"/>
      <c r="N371" s="650"/>
      <c r="O371" s="650"/>
      <c r="P371" s="650"/>
      <c r="Q371" s="650"/>
      <c r="R371" s="650"/>
      <c r="S371" s="654" t="str">
        <f t="shared" si="20"/>
        <v/>
      </c>
      <c r="T371" s="654" t="str">
        <f t="shared" si="23"/>
        <v/>
      </c>
      <c r="U371" s="649"/>
      <c r="V371" s="415"/>
      <c r="W371" s="415"/>
      <c r="X371" s="415"/>
      <c r="Y371" s="415"/>
      <c r="Z371" s="415"/>
      <c r="AA371" s="415"/>
      <c r="AB371" s="415"/>
      <c r="AC371" s="415"/>
      <c r="AD371" s="415"/>
      <c r="AE371" s="415"/>
      <c r="AF371" s="415"/>
      <c r="AG371" s="415"/>
      <c r="AH371" s="415"/>
      <c r="AI371" s="415"/>
      <c r="AJ371" s="415"/>
      <c r="AK371" s="415"/>
      <c r="AL371" s="415"/>
      <c r="AM371" s="415"/>
      <c r="AN371" s="415"/>
      <c r="AO371" s="415"/>
      <c r="AP371" s="650"/>
      <c r="AQ371" s="654" t="str">
        <f t="shared" si="21"/>
        <v/>
      </c>
      <c r="AR371" s="655" t="str">
        <f t="shared" si="22"/>
        <v/>
      </c>
    </row>
    <row r="372" spans="1:44">
      <c r="A372" s="430"/>
      <c r="B372" s="418" t="str">
        <f>IFERROR(INDEX(B$13:B371,MATCH($A372,$A$13:$A371,0)),"")</f>
        <v/>
      </c>
      <c r="C372" s="419" t="str">
        <f>IFERROR(INDEX(C$13:C371,MATCH($A372,$A$13:$A371,0)),"")</f>
        <v/>
      </c>
      <c r="D372" s="582" t="str">
        <f>IFERROR(INDEX(D$13:D371,MATCH($A372,$A$13:$A371,0)),"")</f>
        <v/>
      </c>
      <c r="E372" s="420" t="str">
        <f>IFERROR(INDEX(E$13:E371,MATCH($A372,$A$13:$A371,0)),"")</f>
        <v/>
      </c>
      <c r="F372" s="414"/>
      <c r="G372" s="649"/>
      <c r="H372" s="415"/>
      <c r="I372" s="415"/>
      <c r="J372" s="415"/>
      <c r="K372" s="415"/>
      <c r="L372" s="415"/>
      <c r="M372" s="415"/>
      <c r="N372" s="650"/>
      <c r="O372" s="650"/>
      <c r="P372" s="650"/>
      <c r="Q372" s="650"/>
      <c r="R372" s="650"/>
      <c r="S372" s="654" t="str">
        <f t="shared" si="20"/>
        <v/>
      </c>
      <c r="T372" s="654" t="str">
        <f t="shared" si="23"/>
        <v/>
      </c>
      <c r="U372" s="649"/>
      <c r="V372" s="415"/>
      <c r="W372" s="415"/>
      <c r="X372" s="415"/>
      <c r="Y372" s="415"/>
      <c r="Z372" s="415"/>
      <c r="AA372" s="415"/>
      <c r="AB372" s="415"/>
      <c r="AC372" s="415"/>
      <c r="AD372" s="415"/>
      <c r="AE372" s="415"/>
      <c r="AF372" s="415"/>
      <c r="AG372" s="415"/>
      <c r="AH372" s="415"/>
      <c r="AI372" s="415"/>
      <c r="AJ372" s="415"/>
      <c r="AK372" s="415"/>
      <c r="AL372" s="415"/>
      <c r="AM372" s="415"/>
      <c r="AN372" s="415"/>
      <c r="AO372" s="415"/>
      <c r="AP372" s="650"/>
      <c r="AQ372" s="654" t="str">
        <f t="shared" si="21"/>
        <v/>
      </c>
      <c r="AR372" s="655" t="str">
        <f t="shared" si="22"/>
        <v/>
      </c>
    </row>
    <row r="373" spans="1:44">
      <c r="A373" s="430"/>
      <c r="B373" s="418" t="str">
        <f>IFERROR(INDEX(B$13:B372,MATCH($A373,$A$13:$A372,0)),"")</f>
        <v/>
      </c>
      <c r="C373" s="419" t="str">
        <f>IFERROR(INDEX(C$13:C372,MATCH($A373,$A$13:$A372,0)),"")</f>
        <v/>
      </c>
      <c r="D373" s="582" t="str">
        <f>IFERROR(INDEX(D$13:D372,MATCH($A373,$A$13:$A372,0)),"")</f>
        <v/>
      </c>
      <c r="E373" s="420" t="str">
        <f>IFERROR(INDEX(E$13:E372,MATCH($A373,$A$13:$A372,0)),"")</f>
        <v/>
      </c>
      <c r="F373" s="414"/>
      <c r="G373" s="649"/>
      <c r="H373" s="415"/>
      <c r="I373" s="415"/>
      <c r="J373" s="415"/>
      <c r="K373" s="415"/>
      <c r="L373" s="415"/>
      <c r="M373" s="415"/>
      <c r="N373" s="650"/>
      <c r="O373" s="650"/>
      <c r="P373" s="650"/>
      <c r="Q373" s="650"/>
      <c r="R373" s="650"/>
      <c r="S373" s="654" t="str">
        <f t="shared" si="20"/>
        <v/>
      </c>
      <c r="T373" s="654" t="str">
        <f t="shared" si="23"/>
        <v/>
      </c>
      <c r="U373" s="649"/>
      <c r="V373" s="415"/>
      <c r="W373" s="415"/>
      <c r="X373" s="415"/>
      <c r="Y373" s="415"/>
      <c r="Z373" s="415"/>
      <c r="AA373" s="415"/>
      <c r="AB373" s="415"/>
      <c r="AC373" s="415"/>
      <c r="AD373" s="415"/>
      <c r="AE373" s="415"/>
      <c r="AF373" s="415"/>
      <c r="AG373" s="415"/>
      <c r="AH373" s="415"/>
      <c r="AI373" s="415"/>
      <c r="AJ373" s="415"/>
      <c r="AK373" s="415"/>
      <c r="AL373" s="415"/>
      <c r="AM373" s="415"/>
      <c r="AN373" s="415"/>
      <c r="AO373" s="415"/>
      <c r="AP373" s="650"/>
      <c r="AQ373" s="654" t="str">
        <f t="shared" si="21"/>
        <v/>
      </c>
      <c r="AR373" s="655" t="str">
        <f t="shared" si="22"/>
        <v/>
      </c>
    </row>
    <row r="374" spans="1:44">
      <c r="A374" s="430"/>
      <c r="B374" s="418" t="str">
        <f>IFERROR(INDEX(B$13:B373,MATCH($A374,$A$13:$A373,0)),"")</f>
        <v/>
      </c>
      <c r="C374" s="419" t="str">
        <f>IFERROR(INDEX(C$13:C373,MATCH($A374,$A$13:$A373,0)),"")</f>
        <v/>
      </c>
      <c r="D374" s="582" t="str">
        <f>IFERROR(INDEX(D$13:D373,MATCH($A374,$A$13:$A373,0)),"")</f>
        <v/>
      </c>
      <c r="E374" s="420" t="str">
        <f>IFERROR(INDEX(E$13:E373,MATCH($A374,$A$13:$A373,0)),"")</f>
        <v/>
      </c>
      <c r="F374" s="414"/>
      <c r="G374" s="649"/>
      <c r="H374" s="415"/>
      <c r="I374" s="415"/>
      <c r="J374" s="415"/>
      <c r="K374" s="415"/>
      <c r="L374" s="415"/>
      <c r="M374" s="415"/>
      <c r="N374" s="650"/>
      <c r="O374" s="650"/>
      <c r="P374" s="650"/>
      <c r="Q374" s="650"/>
      <c r="R374" s="650"/>
      <c r="S374" s="654" t="str">
        <f t="shared" si="20"/>
        <v/>
      </c>
      <c r="T374" s="654" t="str">
        <f t="shared" si="23"/>
        <v/>
      </c>
      <c r="U374" s="649"/>
      <c r="V374" s="415"/>
      <c r="W374" s="415"/>
      <c r="X374" s="415"/>
      <c r="Y374" s="415"/>
      <c r="Z374" s="415"/>
      <c r="AA374" s="415"/>
      <c r="AB374" s="415"/>
      <c r="AC374" s="415"/>
      <c r="AD374" s="415"/>
      <c r="AE374" s="415"/>
      <c r="AF374" s="415"/>
      <c r="AG374" s="415"/>
      <c r="AH374" s="415"/>
      <c r="AI374" s="415"/>
      <c r="AJ374" s="415"/>
      <c r="AK374" s="415"/>
      <c r="AL374" s="415"/>
      <c r="AM374" s="415"/>
      <c r="AN374" s="415"/>
      <c r="AO374" s="415"/>
      <c r="AP374" s="650"/>
      <c r="AQ374" s="654" t="str">
        <f t="shared" si="21"/>
        <v/>
      </c>
      <c r="AR374" s="655" t="str">
        <f t="shared" si="22"/>
        <v/>
      </c>
    </row>
    <row r="375" spans="1:44">
      <c r="A375" s="430"/>
      <c r="B375" s="418" t="str">
        <f>IFERROR(INDEX(B$13:B374,MATCH($A375,$A$13:$A374,0)),"")</f>
        <v/>
      </c>
      <c r="C375" s="419" t="str">
        <f>IFERROR(INDEX(C$13:C374,MATCH($A375,$A$13:$A374,0)),"")</f>
        <v/>
      </c>
      <c r="D375" s="582" t="str">
        <f>IFERROR(INDEX(D$13:D374,MATCH($A375,$A$13:$A374,0)),"")</f>
        <v/>
      </c>
      <c r="E375" s="420" t="str">
        <f>IFERROR(INDEX(E$13:E374,MATCH($A375,$A$13:$A374,0)),"")</f>
        <v/>
      </c>
      <c r="F375" s="414"/>
      <c r="G375" s="649"/>
      <c r="H375" s="415"/>
      <c r="I375" s="415"/>
      <c r="J375" s="415"/>
      <c r="K375" s="415"/>
      <c r="L375" s="415"/>
      <c r="M375" s="415"/>
      <c r="N375" s="650"/>
      <c r="O375" s="650"/>
      <c r="P375" s="650"/>
      <c r="Q375" s="650"/>
      <c r="R375" s="650"/>
      <c r="S375" s="654" t="str">
        <f t="shared" si="20"/>
        <v/>
      </c>
      <c r="T375" s="654" t="str">
        <f t="shared" si="23"/>
        <v/>
      </c>
      <c r="U375" s="649"/>
      <c r="V375" s="415"/>
      <c r="W375" s="415"/>
      <c r="X375" s="415"/>
      <c r="Y375" s="415"/>
      <c r="Z375" s="415"/>
      <c r="AA375" s="415"/>
      <c r="AB375" s="415"/>
      <c r="AC375" s="415"/>
      <c r="AD375" s="415"/>
      <c r="AE375" s="415"/>
      <c r="AF375" s="415"/>
      <c r="AG375" s="415"/>
      <c r="AH375" s="415"/>
      <c r="AI375" s="415"/>
      <c r="AJ375" s="415"/>
      <c r="AK375" s="415"/>
      <c r="AL375" s="415"/>
      <c r="AM375" s="415"/>
      <c r="AN375" s="415"/>
      <c r="AO375" s="415"/>
      <c r="AP375" s="650"/>
      <c r="AQ375" s="654" t="str">
        <f t="shared" si="21"/>
        <v/>
      </c>
      <c r="AR375" s="655" t="str">
        <f t="shared" si="22"/>
        <v/>
      </c>
    </row>
    <row r="376" spans="1:44">
      <c r="A376" s="430"/>
      <c r="B376" s="418" t="str">
        <f>IFERROR(INDEX(B$13:B375,MATCH($A376,$A$13:$A375,0)),"")</f>
        <v/>
      </c>
      <c r="C376" s="419" t="str">
        <f>IFERROR(INDEX(C$13:C375,MATCH($A376,$A$13:$A375,0)),"")</f>
        <v/>
      </c>
      <c r="D376" s="582" t="str">
        <f>IFERROR(INDEX(D$13:D375,MATCH($A376,$A$13:$A375,0)),"")</f>
        <v/>
      </c>
      <c r="E376" s="420" t="str">
        <f>IFERROR(INDEX(E$13:E375,MATCH($A376,$A$13:$A375,0)),"")</f>
        <v/>
      </c>
      <c r="F376" s="414"/>
      <c r="G376" s="649"/>
      <c r="H376" s="415"/>
      <c r="I376" s="415"/>
      <c r="J376" s="415"/>
      <c r="K376" s="415"/>
      <c r="L376" s="415"/>
      <c r="M376" s="415"/>
      <c r="N376" s="650"/>
      <c r="O376" s="650"/>
      <c r="P376" s="650"/>
      <c r="Q376" s="650"/>
      <c r="R376" s="650"/>
      <c r="S376" s="654" t="str">
        <f t="shared" si="20"/>
        <v/>
      </c>
      <c r="T376" s="654" t="str">
        <f t="shared" si="23"/>
        <v/>
      </c>
      <c r="U376" s="649"/>
      <c r="V376" s="415"/>
      <c r="W376" s="415"/>
      <c r="X376" s="415"/>
      <c r="Y376" s="415"/>
      <c r="Z376" s="415"/>
      <c r="AA376" s="415"/>
      <c r="AB376" s="415"/>
      <c r="AC376" s="415"/>
      <c r="AD376" s="415"/>
      <c r="AE376" s="415"/>
      <c r="AF376" s="415"/>
      <c r="AG376" s="415"/>
      <c r="AH376" s="415"/>
      <c r="AI376" s="415"/>
      <c r="AJ376" s="415"/>
      <c r="AK376" s="415"/>
      <c r="AL376" s="415"/>
      <c r="AM376" s="415"/>
      <c r="AN376" s="415"/>
      <c r="AO376" s="415"/>
      <c r="AP376" s="650"/>
      <c r="AQ376" s="654" t="str">
        <f t="shared" si="21"/>
        <v/>
      </c>
      <c r="AR376" s="655" t="str">
        <f t="shared" si="22"/>
        <v/>
      </c>
    </row>
    <row r="377" spans="1:44">
      <c r="A377" s="430"/>
      <c r="B377" s="418" t="str">
        <f>IFERROR(INDEX(B$13:B376,MATCH($A377,$A$13:$A376,0)),"")</f>
        <v/>
      </c>
      <c r="C377" s="419" t="str">
        <f>IFERROR(INDEX(C$13:C376,MATCH($A377,$A$13:$A376,0)),"")</f>
        <v/>
      </c>
      <c r="D377" s="582" t="str">
        <f>IFERROR(INDEX(D$13:D376,MATCH($A377,$A$13:$A376,0)),"")</f>
        <v/>
      </c>
      <c r="E377" s="420" t="str">
        <f>IFERROR(INDEX(E$13:E376,MATCH($A377,$A$13:$A376,0)),"")</f>
        <v/>
      </c>
      <c r="F377" s="414"/>
      <c r="G377" s="649"/>
      <c r="H377" s="415"/>
      <c r="I377" s="415"/>
      <c r="J377" s="415"/>
      <c r="K377" s="415"/>
      <c r="L377" s="415"/>
      <c r="M377" s="415"/>
      <c r="N377" s="650"/>
      <c r="O377" s="650"/>
      <c r="P377" s="650"/>
      <c r="Q377" s="650"/>
      <c r="R377" s="650"/>
      <c r="S377" s="654" t="str">
        <f t="shared" si="20"/>
        <v/>
      </c>
      <c r="T377" s="654" t="str">
        <f t="shared" si="23"/>
        <v/>
      </c>
      <c r="U377" s="649"/>
      <c r="V377" s="415"/>
      <c r="W377" s="415"/>
      <c r="X377" s="415"/>
      <c r="Y377" s="415"/>
      <c r="Z377" s="415"/>
      <c r="AA377" s="415"/>
      <c r="AB377" s="415"/>
      <c r="AC377" s="415"/>
      <c r="AD377" s="415"/>
      <c r="AE377" s="415"/>
      <c r="AF377" s="415"/>
      <c r="AG377" s="415"/>
      <c r="AH377" s="415"/>
      <c r="AI377" s="415"/>
      <c r="AJ377" s="415"/>
      <c r="AK377" s="415"/>
      <c r="AL377" s="415"/>
      <c r="AM377" s="415"/>
      <c r="AN377" s="415"/>
      <c r="AO377" s="415"/>
      <c r="AP377" s="650"/>
      <c r="AQ377" s="654" t="str">
        <f t="shared" si="21"/>
        <v/>
      </c>
      <c r="AR377" s="655" t="str">
        <f t="shared" si="22"/>
        <v/>
      </c>
    </row>
    <row r="378" spans="1:44">
      <c r="A378" s="430"/>
      <c r="B378" s="418" t="str">
        <f>IFERROR(INDEX(B$13:B377,MATCH($A378,$A$13:$A377,0)),"")</f>
        <v/>
      </c>
      <c r="C378" s="419" t="str">
        <f>IFERROR(INDEX(C$13:C377,MATCH($A378,$A$13:$A377,0)),"")</f>
        <v/>
      </c>
      <c r="D378" s="582" t="str">
        <f>IFERROR(INDEX(D$13:D377,MATCH($A378,$A$13:$A377,0)),"")</f>
        <v/>
      </c>
      <c r="E378" s="420" t="str">
        <f>IFERROR(INDEX(E$13:E377,MATCH($A378,$A$13:$A377,0)),"")</f>
        <v/>
      </c>
      <c r="F378" s="414"/>
      <c r="G378" s="649"/>
      <c r="H378" s="415"/>
      <c r="I378" s="415"/>
      <c r="J378" s="415"/>
      <c r="K378" s="415"/>
      <c r="L378" s="415"/>
      <c r="M378" s="415"/>
      <c r="N378" s="650"/>
      <c r="O378" s="650"/>
      <c r="P378" s="650"/>
      <c r="Q378" s="650"/>
      <c r="R378" s="650"/>
      <c r="S378" s="654" t="str">
        <f t="shared" si="20"/>
        <v/>
      </c>
      <c r="T378" s="654" t="str">
        <f t="shared" si="23"/>
        <v/>
      </c>
      <c r="U378" s="649"/>
      <c r="V378" s="415"/>
      <c r="W378" s="415"/>
      <c r="X378" s="415"/>
      <c r="Y378" s="415"/>
      <c r="Z378" s="415"/>
      <c r="AA378" s="415"/>
      <c r="AB378" s="415"/>
      <c r="AC378" s="415"/>
      <c r="AD378" s="415"/>
      <c r="AE378" s="415"/>
      <c r="AF378" s="415"/>
      <c r="AG378" s="415"/>
      <c r="AH378" s="415"/>
      <c r="AI378" s="415"/>
      <c r="AJ378" s="415"/>
      <c r="AK378" s="415"/>
      <c r="AL378" s="415"/>
      <c r="AM378" s="415"/>
      <c r="AN378" s="415"/>
      <c r="AO378" s="415"/>
      <c r="AP378" s="650"/>
      <c r="AQ378" s="654" t="str">
        <f t="shared" si="21"/>
        <v/>
      </c>
      <c r="AR378" s="655" t="str">
        <f t="shared" si="22"/>
        <v/>
      </c>
    </row>
    <row r="379" spans="1:44">
      <c r="A379" s="430"/>
      <c r="B379" s="418" t="str">
        <f>IFERROR(INDEX(B$13:B378,MATCH($A379,$A$13:$A378,0)),"")</f>
        <v/>
      </c>
      <c r="C379" s="419" t="str">
        <f>IFERROR(INDEX(C$13:C378,MATCH($A379,$A$13:$A378,0)),"")</f>
        <v/>
      </c>
      <c r="D379" s="582" t="str">
        <f>IFERROR(INDEX(D$13:D378,MATCH($A379,$A$13:$A378,0)),"")</f>
        <v/>
      </c>
      <c r="E379" s="420" t="str">
        <f>IFERROR(INDEX(E$13:E378,MATCH($A379,$A$13:$A378,0)),"")</f>
        <v/>
      </c>
      <c r="F379" s="414"/>
      <c r="G379" s="649"/>
      <c r="H379" s="415"/>
      <c r="I379" s="415"/>
      <c r="J379" s="415"/>
      <c r="K379" s="415"/>
      <c r="L379" s="415"/>
      <c r="M379" s="415"/>
      <c r="N379" s="650"/>
      <c r="O379" s="650"/>
      <c r="P379" s="650"/>
      <c r="Q379" s="650"/>
      <c r="R379" s="650"/>
      <c r="S379" s="654" t="str">
        <f t="shared" si="20"/>
        <v/>
      </c>
      <c r="T379" s="654" t="str">
        <f t="shared" si="23"/>
        <v/>
      </c>
      <c r="U379" s="649"/>
      <c r="V379" s="415"/>
      <c r="W379" s="415"/>
      <c r="X379" s="415"/>
      <c r="Y379" s="415"/>
      <c r="Z379" s="415"/>
      <c r="AA379" s="415"/>
      <c r="AB379" s="415"/>
      <c r="AC379" s="415"/>
      <c r="AD379" s="415"/>
      <c r="AE379" s="415"/>
      <c r="AF379" s="415"/>
      <c r="AG379" s="415"/>
      <c r="AH379" s="415"/>
      <c r="AI379" s="415"/>
      <c r="AJ379" s="415"/>
      <c r="AK379" s="415"/>
      <c r="AL379" s="415"/>
      <c r="AM379" s="415"/>
      <c r="AN379" s="415"/>
      <c r="AO379" s="415"/>
      <c r="AP379" s="650"/>
      <c r="AQ379" s="654" t="str">
        <f t="shared" si="21"/>
        <v/>
      </c>
      <c r="AR379" s="655" t="str">
        <f t="shared" si="22"/>
        <v/>
      </c>
    </row>
    <row r="380" spans="1:44">
      <c r="A380" s="430"/>
      <c r="B380" s="418" t="str">
        <f>IFERROR(INDEX(B$13:B379,MATCH($A380,$A$13:$A379,0)),"")</f>
        <v/>
      </c>
      <c r="C380" s="419" t="str">
        <f>IFERROR(INDEX(C$13:C379,MATCH($A380,$A$13:$A379,0)),"")</f>
        <v/>
      </c>
      <c r="D380" s="582" t="str">
        <f>IFERROR(INDEX(D$13:D379,MATCH($A380,$A$13:$A379,0)),"")</f>
        <v/>
      </c>
      <c r="E380" s="420" t="str">
        <f>IFERROR(INDEX(E$13:E379,MATCH($A380,$A$13:$A379,0)),"")</f>
        <v/>
      </c>
      <c r="F380" s="414"/>
      <c r="G380" s="649"/>
      <c r="H380" s="415"/>
      <c r="I380" s="415"/>
      <c r="J380" s="415"/>
      <c r="K380" s="415"/>
      <c r="L380" s="415"/>
      <c r="M380" s="415"/>
      <c r="N380" s="650"/>
      <c r="O380" s="650"/>
      <c r="P380" s="650"/>
      <c r="Q380" s="650"/>
      <c r="R380" s="650"/>
      <c r="S380" s="654" t="str">
        <f t="shared" si="20"/>
        <v/>
      </c>
      <c r="T380" s="654" t="str">
        <f t="shared" si="23"/>
        <v/>
      </c>
      <c r="U380" s="649"/>
      <c r="V380" s="415"/>
      <c r="W380" s="415"/>
      <c r="X380" s="415"/>
      <c r="Y380" s="415"/>
      <c r="Z380" s="415"/>
      <c r="AA380" s="415"/>
      <c r="AB380" s="415"/>
      <c r="AC380" s="415"/>
      <c r="AD380" s="415"/>
      <c r="AE380" s="415"/>
      <c r="AF380" s="415"/>
      <c r="AG380" s="415"/>
      <c r="AH380" s="415"/>
      <c r="AI380" s="415"/>
      <c r="AJ380" s="415"/>
      <c r="AK380" s="415"/>
      <c r="AL380" s="415"/>
      <c r="AM380" s="415"/>
      <c r="AN380" s="415"/>
      <c r="AO380" s="415"/>
      <c r="AP380" s="650"/>
      <c r="AQ380" s="654" t="str">
        <f t="shared" si="21"/>
        <v/>
      </c>
      <c r="AR380" s="655" t="str">
        <f t="shared" si="22"/>
        <v/>
      </c>
    </row>
    <row r="381" spans="1:44">
      <c r="A381" s="430"/>
      <c r="B381" s="418" t="str">
        <f>IFERROR(INDEX(B$13:B380,MATCH($A381,$A$13:$A380,0)),"")</f>
        <v/>
      </c>
      <c r="C381" s="419" t="str">
        <f>IFERROR(INDEX(C$13:C380,MATCH($A381,$A$13:$A380,0)),"")</f>
        <v/>
      </c>
      <c r="D381" s="582" t="str">
        <f>IFERROR(INDEX(D$13:D380,MATCH($A381,$A$13:$A380,0)),"")</f>
        <v/>
      </c>
      <c r="E381" s="420" t="str">
        <f>IFERROR(INDEX(E$13:E380,MATCH($A381,$A$13:$A380,0)),"")</f>
        <v/>
      </c>
      <c r="F381" s="414"/>
      <c r="G381" s="649"/>
      <c r="H381" s="415"/>
      <c r="I381" s="415"/>
      <c r="J381" s="415"/>
      <c r="K381" s="415"/>
      <c r="L381" s="415"/>
      <c r="M381" s="415"/>
      <c r="N381" s="650"/>
      <c r="O381" s="650"/>
      <c r="P381" s="650"/>
      <c r="Q381" s="650"/>
      <c r="R381" s="650"/>
      <c r="S381" s="654" t="str">
        <f t="shared" si="20"/>
        <v/>
      </c>
      <c r="T381" s="654" t="str">
        <f t="shared" si="23"/>
        <v/>
      </c>
      <c r="U381" s="649"/>
      <c r="V381" s="415"/>
      <c r="W381" s="415"/>
      <c r="X381" s="415"/>
      <c r="Y381" s="415"/>
      <c r="Z381" s="415"/>
      <c r="AA381" s="415"/>
      <c r="AB381" s="415"/>
      <c r="AC381" s="415"/>
      <c r="AD381" s="415"/>
      <c r="AE381" s="415"/>
      <c r="AF381" s="415"/>
      <c r="AG381" s="415"/>
      <c r="AH381" s="415"/>
      <c r="AI381" s="415"/>
      <c r="AJ381" s="415"/>
      <c r="AK381" s="415"/>
      <c r="AL381" s="415"/>
      <c r="AM381" s="415"/>
      <c r="AN381" s="415"/>
      <c r="AO381" s="415"/>
      <c r="AP381" s="650"/>
      <c r="AQ381" s="654" t="str">
        <f t="shared" si="21"/>
        <v/>
      </c>
      <c r="AR381" s="655" t="str">
        <f t="shared" si="22"/>
        <v/>
      </c>
    </row>
    <row r="382" spans="1:44">
      <c r="A382" s="430"/>
      <c r="B382" s="418" t="str">
        <f>IFERROR(INDEX(B$13:B381,MATCH($A382,$A$13:$A381,0)),"")</f>
        <v/>
      </c>
      <c r="C382" s="419" t="str">
        <f>IFERROR(INDEX(C$13:C381,MATCH($A382,$A$13:$A381,0)),"")</f>
        <v/>
      </c>
      <c r="D382" s="582" t="str">
        <f>IFERROR(INDEX(D$13:D381,MATCH($A382,$A$13:$A381,0)),"")</f>
        <v/>
      </c>
      <c r="E382" s="420" t="str">
        <f>IFERROR(INDEX(E$13:E381,MATCH($A382,$A$13:$A381,0)),"")</f>
        <v/>
      </c>
      <c r="F382" s="414"/>
      <c r="G382" s="649"/>
      <c r="H382" s="415"/>
      <c r="I382" s="415"/>
      <c r="J382" s="415"/>
      <c r="K382" s="415"/>
      <c r="L382" s="415"/>
      <c r="M382" s="415"/>
      <c r="N382" s="650"/>
      <c r="O382" s="650"/>
      <c r="P382" s="650"/>
      <c r="Q382" s="650"/>
      <c r="R382" s="650"/>
      <c r="S382" s="654" t="str">
        <f t="shared" si="20"/>
        <v/>
      </c>
      <c r="T382" s="654" t="str">
        <f t="shared" si="23"/>
        <v/>
      </c>
      <c r="U382" s="649"/>
      <c r="V382" s="415"/>
      <c r="W382" s="415"/>
      <c r="X382" s="415"/>
      <c r="Y382" s="415"/>
      <c r="Z382" s="415"/>
      <c r="AA382" s="415"/>
      <c r="AB382" s="415"/>
      <c r="AC382" s="415"/>
      <c r="AD382" s="415"/>
      <c r="AE382" s="415"/>
      <c r="AF382" s="415"/>
      <c r="AG382" s="415"/>
      <c r="AH382" s="415"/>
      <c r="AI382" s="415"/>
      <c r="AJ382" s="415"/>
      <c r="AK382" s="415"/>
      <c r="AL382" s="415"/>
      <c r="AM382" s="415"/>
      <c r="AN382" s="415"/>
      <c r="AO382" s="415"/>
      <c r="AP382" s="650"/>
      <c r="AQ382" s="654" t="str">
        <f t="shared" si="21"/>
        <v/>
      </c>
      <c r="AR382" s="655" t="str">
        <f t="shared" si="22"/>
        <v/>
      </c>
    </row>
    <row r="383" spans="1:44">
      <c r="A383" s="430"/>
      <c r="B383" s="418" t="str">
        <f>IFERROR(INDEX(B$13:B382,MATCH($A383,$A$13:$A382,0)),"")</f>
        <v/>
      </c>
      <c r="C383" s="419" t="str">
        <f>IFERROR(INDEX(C$13:C382,MATCH($A383,$A$13:$A382,0)),"")</f>
        <v/>
      </c>
      <c r="D383" s="582" t="str">
        <f>IFERROR(INDEX(D$13:D382,MATCH($A383,$A$13:$A382,0)),"")</f>
        <v/>
      </c>
      <c r="E383" s="420" t="str">
        <f>IFERROR(INDEX(E$13:E382,MATCH($A383,$A$13:$A382,0)),"")</f>
        <v/>
      </c>
      <c r="F383" s="414"/>
      <c r="G383" s="649"/>
      <c r="H383" s="415"/>
      <c r="I383" s="415"/>
      <c r="J383" s="415"/>
      <c r="K383" s="415"/>
      <c r="L383" s="415"/>
      <c r="M383" s="415"/>
      <c r="N383" s="650"/>
      <c r="O383" s="650"/>
      <c r="P383" s="650"/>
      <c r="Q383" s="650"/>
      <c r="R383" s="650"/>
      <c r="S383" s="654" t="str">
        <f t="shared" si="20"/>
        <v/>
      </c>
      <c r="T383" s="654" t="str">
        <f t="shared" si="23"/>
        <v/>
      </c>
      <c r="U383" s="649"/>
      <c r="V383" s="415"/>
      <c r="W383" s="415"/>
      <c r="X383" s="415"/>
      <c r="Y383" s="415"/>
      <c r="Z383" s="415"/>
      <c r="AA383" s="415"/>
      <c r="AB383" s="415"/>
      <c r="AC383" s="415"/>
      <c r="AD383" s="415"/>
      <c r="AE383" s="415"/>
      <c r="AF383" s="415"/>
      <c r="AG383" s="415"/>
      <c r="AH383" s="415"/>
      <c r="AI383" s="415"/>
      <c r="AJ383" s="415"/>
      <c r="AK383" s="415"/>
      <c r="AL383" s="415"/>
      <c r="AM383" s="415"/>
      <c r="AN383" s="415"/>
      <c r="AO383" s="415"/>
      <c r="AP383" s="650"/>
      <c r="AQ383" s="654" t="str">
        <f t="shared" si="21"/>
        <v/>
      </c>
      <c r="AR383" s="655" t="str">
        <f t="shared" si="22"/>
        <v/>
      </c>
    </row>
    <row r="384" spans="1:44">
      <c r="A384" s="430"/>
      <c r="B384" s="418" t="str">
        <f>IFERROR(INDEX(B$13:B383,MATCH($A384,$A$13:$A383,0)),"")</f>
        <v/>
      </c>
      <c r="C384" s="419" t="str">
        <f>IFERROR(INDEX(C$13:C383,MATCH($A384,$A$13:$A383,0)),"")</f>
        <v/>
      </c>
      <c r="D384" s="582" t="str">
        <f>IFERROR(INDEX(D$13:D383,MATCH($A384,$A$13:$A383,0)),"")</f>
        <v/>
      </c>
      <c r="E384" s="420" t="str">
        <f>IFERROR(INDEX(E$13:E383,MATCH($A384,$A$13:$A383,0)),"")</f>
        <v/>
      </c>
      <c r="F384" s="414"/>
      <c r="G384" s="649"/>
      <c r="H384" s="415"/>
      <c r="I384" s="415"/>
      <c r="J384" s="415"/>
      <c r="K384" s="415"/>
      <c r="L384" s="415"/>
      <c r="M384" s="415"/>
      <c r="N384" s="650"/>
      <c r="O384" s="650"/>
      <c r="P384" s="650"/>
      <c r="Q384" s="650"/>
      <c r="R384" s="650"/>
      <c r="S384" s="654" t="str">
        <f t="shared" si="20"/>
        <v/>
      </c>
      <c r="T384" s="654" t="str">
        <f t="shared" si="23"/>
        <v/>
      </c>
      <c r="U384" s="649"/>
      <c r="V384" s="415"/>
      <c r="W384" s="415"/>
      <c r="X384" s="415"/>
      <c r="Y384" s="415"/>
      <c r="Z384" s="415"/>
      <c r="AA384" s="415"/>
      <c r="AB384" s="415"/>
      <c r="AC384" s="415"/>
      <c r="AD384" s="415"/>
      <c r="AE384" s="415"/>
      <c r="AF384" s="415"/>
      <c r="AG384" s="415"/>
      <c r="AH384" s="415"/>
      <c r="AI384" s="415"/>
      <c r="AJ384" s="415"/>
      <c r="AK384" s="415"/>
      <c r="AL384" s="415"/>
      <c r="AM384" s="415"/>
      <c r="AN384" s="415"/>
      <c r="AO384" s="415"/>
      <c r="AP384" s="650"/>
      <c r="AQ384" s="654" t="str">
        <f t="shared" si="21"/>
        <v/>
      </c>
      <c r="AR384" s="655" t="str">
        <f t="shared" si="22"/>
        <v/>
      </c>
    </row>
    <row r="385" spans="1:44">
      <c r="A385" s="430"/>
      <c r="B385" s="418" t="str">
        <f>IFERROR(INDEX(B$13:B384,MATCH($A385,$A$13:$A384,0)),"")</f>
        <v/>
      </c>
      <c r="C385" s="419" t="str">
        <f>IFERROR(INDEX(C$13:C384,MATCH($A385,$A$13:$A384,0)),"")</f>
        <v/>
      </c>
      <c r="D385" s="582" t="str">
        <f>IFERROR(INDEX(D$13:D384,MATCH($A385,$A$13:$A384,0)),"")</f>
        <v/>
      </c>
      <c r="E385" s="420" t="str">
        <f>IFERROR(INDEX(E$13:E384,MATCH($A385,$A$13:$A384,0)),"")</f>
        <v/>
      </c>
      <c r="F385" s="414"/>
      <c r="G385" s="649"/>
      <c r="H385" s="415"/>
      <c r="I385" s="415"/>
      <c r="J385" s="415"/>
      <c r="K385" s="415"/>
      <c r="L385" s="415"/>
      <c r="M385" s="415"/>
      <c r="N385" s="650"/>
      <c r="O385" s="650"/>
      <c r="P385" s="650"/>
      <c r="Q385" s="650"/>
      <c r="R385" s="650"/>
      <c r="S385" s="654" t="str">
        <f t="shared" si="20"/>
        <v/>
      </c>
      <c r="T385" s="654" t="str">
        <f t="shared" si="23"/>
        <v/>
      </c>
      <c r="U385" s="649"/>
      <c r="V385" s="415"/>
      <c r="W385" s="415"/>
      <c r="X385" s="415"/>
      <c r="Y385" s="415"/>
      <c r="Z385" s="415"/>
      <c r="AA385" s="415"/>
      <c r="AB385" s="415"/>
      <c r="AC385" s="415"/>
      <c r="AD385" s="415"/>
      <c r="AE385" s="415"/>
      <c r="AF385" s="415"/>
      <c r="AG385" s="415"/>
      <c r="AH385" s="415"/>
      <c r="AI385" s="415"/>
      <c r="AJ385" s="415"/>
      <c r="AK385" s="415"/>
      <c r="AL385" s="415"/>
      <c r="AM385" s="415"/>
      <c r="AN385" s="415"/>
      <c r="AO385" s="415"/>
      <c r="AP385" s="650"/>
      <c r="AQ385" s="654" t="str">
        <f t="shared" si="21"/>
        <v/>
      </c>
      <c r="AR385" s="655" t="str">
        <f t="shared" si="22"/>
        <v/>
      </c>
    </row>
    <row r="386" spans="1:44">
      <c r="A386" s="430"/>
      <c r="B386" s="418" t="str">
        <f>IFERROR(INDEX(B$13:B385,MATCH($A386,$A$13:$A385,0)),"")</f>
        <v/>
      </c>
      <c r="C386" s="419" t="str">
        <f>IFERROR(INDEX(C$13:C385,MATCH($A386,$A$13:$A385,0)),"")</f>
        <v/>
      </c>
      <c r="D386" s="582" t="str">
        <f>IFERROR(INDEX(D$13:D385,MATCH($A386,$A$13:$A385,0)),"")</f>
        <v/>
      </c>
      <c r="E386" s="420" t="str">
        <f>IFERROR(INDEX(E$13:E385,MATCH($A386,$A$13:$A385,0)),"")</f>
        <v/>
      </c>
      <c r="F386" s="414"/>
      <c r="G386" s="649"/>
      <c r="H386" s="415"/>
      <c r="I386" s="415"/>
      <c r="J386" s="415"/>
      <c r="K386" s="415"/>
      <c r="L386" s="415"/>
      <c r="M386" s="415"/>
      <c r="N386" s="650"/>
      <c r="O386" s="650"/>
      <c r="P386" s="650"/>
      <c r="Q386" s="650"/>
      <c r="R386" s="650"/>
      <c r="S386" s="654" t="str">
        <f t="shared" si="20"/>
        <v/>
      </c>
      <c r="T386" s="654" t="str">
        <f t="shared" si="23"/>
        <v/>
      </c>
      <c r="U386" s="649"/>
      <c r="V386" s="415"/>
      <c r="W386" s="415"/>
      <c r="X386" s="415"/>
      <c r="Y386" s="415"/>
      <c r="Z386" s="415"/>
      <c r="AA386" s="415"/>
      <c r="AB386" s="415"/>
      <c r="AC386" s="415"/>
      <c r="AD386" s="415"/>
      <c r="AE386" s="415"/>
      <c r="AF386" s="415"/>
      <c r="AG386" s="415"/>
      <c r="AH386" s="415"/>
      <c r="AI386" s="415"/>
      <c r="AJ386" s="415"/>
      <c r="AK386" s="415"/>
      <c r="AL386" s="415"/>
      <c r="AM386" s="415"/>
      <c r="AN386" s="415"/>
      <c r="AO386" s="415"/>
      <c r="AP386" s="650"/>
      <c r="AQ386" s="654" t="str">
        <f t="shared" si="21"/>
        <v/>
      </c>
      <c r="AR386" s="655" t="str">
        <f t="shared" si="22"/>
        <v/>
      </c>
    </row>
    <row r="387" spans="1:44">
      <c r="A387" s="430"/>
      <c r="B387" s="418" t="str">
        <f>IFERROR(INDEX(B$13:B386,MATCH($A387,$A$13:$A386,0)),"")</f>
        <v/>
      </c>
      <c r="C387" s="419" t="str">
        <f>IFERROR(INDEX(C$13:C386,MATCH($A387,$A$13:$A386,0)),"")</f>
        <v/>
      </c>
      <c r="D387" s="582" t="str">
        <f>IFERROR(INDEX(D$13:D386,MATCH($A387,$A$13:$A386,0)),"")</f>
        <v/>
      </c>
      <c r="E387" s="420" t="str">
        <f>IFERROR(INDEX(E$13:E386,MATCH($A387,$A$13:$A386,0)),"")</f>
        <v/>
      </c>
      <c r="F387" s="414"/>
      <c r="G387" s="649"/>
      <c r="H387" s="415"/>
      <c r="I387" s="415"/>
      <c r="J387" s="415"/>
      <c r="K387" s="415"/>
      <c r="L387" s="415"/>
      <c r="M387" s="415"/>
      <c r="N387" s="650"/>
      <c r="O387" s="650"/>
      <c r="P387" s="650"/>
      <c r="Q387" s="650"/>
      <c r="R387" s="650"/>
      <c r="S387" s="654" t="str">
        <f t="shared" si="20"/>
        <v/>
      </c>
      <c r="T387" s="654" t="str">
        <f t="shared" si="23"/>
        <v/>
      </c>
      <c r="U387" s="649"/>
      <c r="V387" s="415"/>
      <c r="W387" s="415"/>
      <c r="X387" s="415"/>
      <c r="Y387" s="415"/>
      <c r="Z387" s="415"/>
      <c r="AA387" s="415"/>
      <c r="AB387" s="415"/>
      <c r="AC387" s="415"/>
      <c r="AD387" s="415"/>
      <c r="AE387" s="415"/>
      <c r="AF387" s="415"/>
      <c r="AG387" s="415"/>
      <c r="AH387" s="415"/>
      <c r="AI387" s="415"/>
      <c r="AJ387" s="415"/>
      <c r="AK387" s="415"/>
      <c r="AL387" s="415"/>
      <c r="AM387" s="415"/>
      <c r="AN387" s="415"/>
      <c r="AO387" s="415"/>
      <c r="AP387" s="650"/>
      <c r="AQ387" s="654" t="str">
        <f t="shared" si="21"/>
        <v/>
      </c>
      <c r="AR387" s="655" t="str">
        <f t="shared" si="22"/>
        <v/>
      </c>
    </row>
    <row r="388" spans="1:44">
      <c r="A388" s="430"/>
      <c r="B388" s="418" t="str">
        <f>IFERROR(INDEX(B$13:B387,MATCH($A388,$A$13:$A387,0)),"")</f>
        <v/>
      </c>
      <c r="C388" s="419" t="str">
        <f>IFERROR(INDEX(C$13:C387,MATCH($A388,$A$13:$A387,0)),"")</f>
        <v/>
      </c>
      <c r="D388" s="582" t="str">
        <f>IFERROR(INDEX(D$13:D387,MATCH($A388,$A$13:$A387,0)),"")</f>
        <v/>
      </c>
      <c r="E388" s="420" t="str">
        <f>IFERROR(INDEX(E$13:E387,MATCH($A388,$A$13:$A387,0)),"")</f>
        <v/>
      </c>
      <c r="F388" s="414"/>
      <c r="G388" s="649"/>
      <c r="H388" s="415"/>
      <c r="I388" s="415"/>
      <c r="J388" s="415"/>
      <c r="K388" s="415"/>
      <c r="L388" s="415"/>
      <c r="M388" s="415"/>
      <c r="N388" s="650"/>
      <c r="O388" s="650"/>
      <c r="P388" s="650"/>
      <c r="Q388" s="650"/>
      <c r="R388" s="650"/>
      <c r="S388" s="654" t="str">
        <f t="shared" si="20"/>
        <v/>
      </c>
      <c r="T388" s="654" t="str">
        <f t="shared" si="23"/>
        <v/>
      </c>
      <c r="U388" s="649"/>
      <c r="V388" s="415"/>
      <c r="W388" s="415"/>
      <c r="X388" s="415"/>
      <c r="Y388" s="415"/>
      <c r="Z388" s="415"/>
      <c r="AA388" s="415"/>
      <c r="AB388" s="415"/>
      <c r="AC388" s="415"/>
      <c r="AD388" s="415"/>
      <c r="AE388" s="415"/>
      <c r="AF388" s="415"/>
      <c r="AG388" s="415"/>
      <c r="AH388" s="415"/>
      <c r="AI388" s="415"/>
      <c r="AJ388" s="415"/>
      <c r="AK388" s="415"/>
      <c r="AL388" s="415"/>
      <c r="AM388" s="415"/>
      <c r="AN388" s="415"/>
      <c r="AO388" s="415"/>
      <c r="AP388" s="650"/>
      <c r="AQ388" s="654" t="str">
        <f t="shared" si="21"/>
        <v/>
      </c>
      <c r="AR388" s="655" t="str">
        <f t="shared" si="22"/>
        <v/>
      </c>
    </row>
    <row r="389" spans="1:44">
      <c r="A389" s="430"/>
      <c r="B389" s="418" t="str">
        <f>IFERROR(INDEX(B$13:B388,MATCH($A389,$A$13:$A388,0)),"")</f>
        <v/>
      </c>
      <c r="C389" s="419" t="str">
        <f>IFERROR(INDEX(C$13:C388,MATCH($A389,$A$13:$A388,0)),"")</f>
        <v/>
      </c>
      <c r="D389" s="582" t="str">
        <f>IFERROR(INDEX(D$13:D388,MATCH($A389,$A$13:$A388,0)),"")</f>
        <v/>
      </c>
      <c r="E389" s="420" t="str">
        <f>IFERROR(INDEX(E$13:E388,MATCH($A389,$A$13:$A388,0)),"")</f>
        <v/>
      </c>
      <c r="F389" s="414"/>
      <c r="G389" s="649"/>
      <c r="H389" s="415"/>
      <c r="I389" s="415"/>
      <c r="J389" s="415"/>
      <c r="K389" s="415"/>
      <c r="L389" s="415"/>
      <c r="M389" s="415"/>
      <c r="N389" s="650"/>
      <c r="O389" s="650"/>
      <c r="P389" s="650"/>
      <c r="Q389" s="650"/>
      <c r="R389" s="650"/>
      <c r="S389" s="654" t="str">
        <f t="shared" si="20"/>
        <v/>
      </c>
      <c r="T389" s="654" t="str">
        <f t="shared" si="23"/>
        <v/>
      </c>
      <c r="U389" s="649"/>
      <c r="V389" s="415"/>
      <c r="W389" s="415"/>
      <c r="X389" s="415"/>
      <c r="Y389" s="415"/>
      <c r="Z389" s="415"/>
      <c r="AA389" s="415"/>
      <c r="AB389" s="415"/>
      <c r="AC389" s="415"/>
      <c r="AD389" s="415"/>
      <c r="AE389" s="415"/>
      <c r="AF389" s="415"/>
      <c r="AG389" s="415"/>
      <c r="AH389" s="415"/>
      <c r="AI389" s="415"/>
      <c r="AJ389" s="415"/>
      <c r="AK389" s="415"/>
      <c r="AL389" s="415"/>
      <c r="AM389" s="415"/>
      <c r="AN389" s="415"/>
      <c r="AO389" s="415"/>
      <c r="AP389" s="650"/>
      <c r="AQ389" s="654" t="str">
        <f t="shared" si="21"/>
        <v/>
      </c>
      <c r="AR389" s="655" t="str">
        <f t="shared" si="22"/>
        <v/>
      </c>
    </row>
    <row r="390" spans="1:44">
      <c r="A390" s="430"/>
      <c r="B390" s="418" t="str">
        <f>IFERROR(INDEX(B$13:B389,MATCH($A390,$A$13:$A389,0)),"")</f>
        <v/>
      </c>
      <c r="C390" s="419" t="str">
        <f>IFERROR(INDEX(C$13:C389,MATCH($A390,$A$13:$A389,0)),"")</f>
        <v/>
      </c>
      <c r="D390" s="582" t="str">
        <f>IFERROR(INDEX(D$13:D389,MATCH($A390,$A$13:$A389,0)),"")</f>
        <v/>
      </c>
      <c r="E390" s="420" t="str">
        <f>IFERROR(INDEX(E$13:E389,MATCH($A390,$A$13:$A389,0)),"")</f>
        <v/>
      </c>
      <c r="F390" s="414"/>
      <c r="G390" s="649"/>
      <c r="H390" s="415"/>
      <c r="I390" s="415"/>
      <c r="J390" s="415"/>
      <c r="K390" s="415"/>
      <c r="L390" s="415"/>
      <c r="M390" s="415"/>
      <c r="N390" s="650"/>
      <c r="O390" s="650"/>
      <c r="P390" s="650"/>
      <c r="Q390" s="650"/>
      <c r="R390" s="650"/>
      <c r="S390" s="654" t="str">
        <f t="shared" si="20"/>
        <v/>
      </c>
      <c r="T390" s="654" t="str">
        <f t="shared" si="23"/>
        <v/>
      </c>
      <c r="U390" s="649"/>
      <c r="V390" s="415"/>
      <c r="W390" s="415"/>
      <c r="X390" s="415"/>
      <c r="Y390" s="415"/>
      <c r="Z390" s="415"/>
      <c r="AA390" s="415"/>
      <c r="AB390" s="415"/>
      <c r="AC390" s="415"/>
      <c r="AD390" s="415"/>
      <c r="AE390" s="415"/>
      <c r="AF390" s="415"/>
      <c r="AG390" s="415"/>
      <c r="AH390" s="415"/>
      <c r="AI390" s="415"/>
      <c r="AJ390" s="415"/>
      <c r="AK390" s="415"/>
      <c r="AL390" s="415"/>
      <c r="AM390" s="415"/>
      <c r="AN390" s="415"/>
      <c r="AO390" s="415"/>
      <c r="AP390" s="650"/>
      <c r="AQ390" s="654" t="str">
        <f t="shared" si="21"/>
        <v/>
      </c>
      <c r="AR390" s="655" t="str">
        <f t="shared" si="22"/>
        <v/>
      </c>
    </row>
    <row r="391" spans="1:44">
      <c r="A391" s="430"/>
      <c r="B391" s="418" t="str">
        <f>IFERROR(INDEX(B$13:B390,MATCH($A391,$A$13:$A390,0)),"")</f>
        <v/>
      </c>
      <c r="C391" s="419" t="str">
        <f>IFERROR(INDEX(C$13:C390,MATCH($A391,$A$13:$A390,0)),"")</f>
        <v/>
      </c>
      <c r="D391" s="582" t="str">
        <f>IFERROR(INDEX(D$13:D390,MATCH($A391,$A$13:$A390,0)),"")</f>
        <v/>
      </c>
      <c r="E391" s="420" t="str">
        <f>IFERROR(INDEX(E$13:E390,MATCH($A391,$A$13:$A390,0)),"")</f>
        <v/>
      </c>
      <c r="F391" s="414"/>
      <c r="G391" s="649"/>
      <c r="H391" s="415"/>
      <c r="I391" s="415"/>
      <c r="J391" s="415"/>
      <c r="K391" s="415"/>
      <c r="L391" s="415"/>
      <c r="M391" s="415"/>
      <c r="N391" s="650"/>
      <c r="O391" s="650"/>
      <c r="P391" s="650"/>
      <c r="Q391" s="650"/>
      <c r="R391" s="650"/>
      <c r="S391" s="654" t="str">
        <f t="shared" si="20"/>
        <v/>
      </c>
      <c r="T391" s="654" t="str">
        <f t="shared" si="23"/>
        <v/>
      </c>
      <c r="U391" s="649"/>
      <c r="V391" s="415"/>
      <c r="W391" s="415"/>
      <c r="X391" s="415"/>
      <c r="Y391" s="415"/>
      <c r="Z391" s="415"/>
      <c r="AA391" s="415"/>
      <c r="AB391" s="415"/>
      <c r="AC391" s="415"/>
      <c r="AD391" s="415"/>
      <c r="AE391" s="415"/>
      <c r="AF391" s="415"/>
      <c r="AG391" s="415"/>
      <c r="AH391" s="415"/>
      <c r="AI391" s="415"/>
      <c r="AJ391" s="415"/>
      <c r="AK391" s="415"/>
      <c r="AL391" s="415"/>
      <c r="AM391" s="415"/>
      <c r="AN391" s="415"/>
      <c r="AO391" s="415"/>
      <c r="AP391" s="650"/>
      <c r="AQ391" s="654" t="str">
        <f t="shared" si="21"/>
        <v/>
      </c>
      <c r="AR391" s="655" t="str">
        <f t="shared" si="22"/>
        <v/>
      </c>
    </row>
    <row r="392" spans="1:44">
      <c r="A392" s="430"/>
      <c r="B392" s="418" t="str">
        <f>IFERROR(INDEX(B$13:B391,MATCH($A392,$A$13:$A391,0)),"")</f>
        <v/>
      </c>
      <c r="C392" s="419" t="str">
        <f>IFERROR(INDEX(C$13:C391,MATCH($A392,$A$13:$A391,0)),"")</f>
        <v/>
      </c>
      <c r="D392" s="582" t="str">
        <f>IFERROR(INDEX(D$13:D391,MATCH($A392,$A$13:$A391,0)),"")</f>
        <v/>
      </c>
      <c r="E392" s="420" t="str">
        <f>IFERROR(INDEX(E$13:E391,MATCH($A392,$A$13:$A391,0)),"")</f>
        <v/>
      </c>
      <c r="F392" s="414"/>
      <c r="G392" s="649"/>
      <c r="H392" s="415"/>
      <c r="I392" s="415"/>
      <c r="J392" s="415"/>
      <c r="K392" s="415"/>
      <c r="L392" s="415"/>
      <c r="M392" s="415"/>
      <c r="N392" s="650"/>
      <c r="O392" s="650"/>
      <c r="P392" s="650"/>
      <c r="Q392" s="650"/>
      <c r="R392" s="650"/>
      <c r="S392" s="654" t="str">
        <f t="shared" si="20"/>
        <v/>
      </c>
      <c r="T392" s="654" t="str">
        <f t="shared" si="23"/>
        <v/>
      </c>
      <c r="U392" s="649"/>
      <c r="V392" s="415"/>
      <c r="W392" s="415"/>
      <c r="X392" s="415"/>
      <c r="Y392" s="415"/>
      <c r="Z392" s="415"/>
      <c r="AA392" s="415"/>
      <c r="AB392" s="415"/>
      <c r="AC392" s="415"/>
      <c r="AD392" s="415"/>
      <c r="AE392" s="415"/>
      <c r="AF392" s="415"/>
      <c r="AG392" s="415"/>
      <c r="AH392" s="415"/>
      <c r="AI392" s="415"/>
      <c r="AJ392" s="415"/>
      <c r="AK392" s="415"/>
      <c r="AL392" s="415"/>
      <c r="AM392" s="415"/>
      <c r="AN392" s="415"/>
      <c r="AO392" s="415"/>
      <c r="AP392" s="650"/>
      <c r="AQ392" s="654" t="str">
        <f t="shared" si="21"/>
        <v/>
      </c>
      <c r="AR392" s="655" t="str">
        <f t="shared" si="22"/>
        <v/>
      </c>
    </row>
    <row r="393" spans="1:44">
      <c r="A393" s="430"/>
      <c r="B393" s="418" t="str">
        <f>IFERROR(INDEX(B$13:B392,MATCH($A393,$A$13:$A392,0)),"")</f>
        <v/>
      </c>
      <c r="C393" s="419" t="str">
        <f>IFERROR(INDEX(C$13:C392,MATCH($A393,$A$13:$A392,0)),"")</f>
        <v/>
      </c>
      <c r="D393" s="582" t="str">
        <f>IFERROR(INDEX(D$13:D392,MATCH($A393,$A$13:$A392,0)),"")</f>
        <v/>
      </c>
      <c r="E393" s="420" t="str">
        <f>IFERROR(INDEX(E$13:E392,MATCH($A393,$A$13:$A392,0)),"")</f>
        <v/>
      </c>
      <c r="F393" s="414"/>
      <c r="G393" s="649"/>
      <c r="H393" s="415"/>
      <c r="I393" s="415"/>
      <c r="J393" s="415"/>
      <c r="K393" s="415"/>
      <c r="L393" s="415"/>
      <c r="M393" s="415"/>
      <c r="N393" s="650"/>
      <c r="O393" s="650"/>
      <c r="P393" s="650"/>
      <c r="Q393" s="650"/>
      <c r="R393" s="650"/>
      <c r="S393" s="654" t="str">
        <f t="shared" si="20"/>
        <v/>
      </c>
      <c r="T393" s="654" t="str">
        <f t="shared" si="23"/>
        <v/>
      </c>
      <c r="U393" s="649"/>
      <c r="V393" s="415"/>
      <c r="W393" s="415"/>
      <c r="X393" s="415"/>
      <c r="Y393" s="415"/>
      <c r="Z393" s="415"/>
      <c r="AA393" s="415"/>
      <c r="AB393" s="415"/>
      <c r="AC393" s="415"/>
      <c r="AD393" s="415"/>
      <c r="AE393" s="415"/>
      <c r="AF393" s="415"/>
      <c r="AG393" s="415"/>
      <c r="AH393" s="415"/>
      <c r="AI393" s="415"/>
      <c r="AJ393" s="415"/>
      <c r="AK393" s="415"/>
      <c r="AL393" s="415"/>
      <c r="AM393" s="415"/>
      <c r="AN393" s="415"/>
      <c r="AO393" s="415"/>
      <c r="AP393" s="650"/>
      <c r="AQ393" s="654" t="str">
        <f t="shared" si="21"/>
        <v/>
      </c>
      <c r="AR393" s="655" t="str">
        <f t="shared" si="22"/>
        <v/>
      </c>
    </row>
    <row r="394" spans="1:44">
      <c r="A394" s="430"/>
      <c r="B394" s="418" t="str">
        <f>IFERROR(INDEX(B$13:B393,MATCH($A394,$A$13:$A393,0)),"")</f>
        <v/>
      </c>
      <c r="C394" s="419" t="str">
        <f>IFERROR(INDEX(C$13:C393,MATCH($A394,$A$13:$A393,0)),"")</f>
        <v/>
      </c>
      <c r="D394" s="582" t="str">
        <f>IFERROR(INDEX(D$13:D393,MATCH($A394,$A$13:$A393,0)),"")</f>
        <v/>
      </c>
      <c r="E394" s="420" t="str">
        <f>IFERROR(INDEX(E$13:E393,MATCH($A394,$A$13:$A393,0)),"")</f>
        <v/>
      </c>
      <c r="F394" s="414"/>
      <c r="G394" s="649"/>
      <c r="H394" s="415"/>
      <c r="I394" s="415"/>
      <c r="J394" s="415"/>
      <c r="K394" s="415"/>
      <c r="L394" s="415"/>
      <c r="M394" s="415"/>
      <c r="N394" s="650"/>
      <c r="O394" s="650"/>
      <c r="P394" s="650"/>
      <c r="Q394" s="650"/>
      <c r="R394" s="650"/>
      <c r="S394" s="654" t="str">
        <f t="shared" si="20"/>
        <v/>
      </c>
      <c r="T394" s="654" t="str">
        <f t="shared" si="23"/>
        <v/>
      </c>
      <c r="U394" s="649"/>
      <c r="V394" s="415"/>
      <c r="W394" s="415"/>
      <c r="X394" s="415"/>
      <c r="Y394" s="415"/>
      <c r="Z394" s="415"/>
      <c r="AA394" s="415"/>
      <c r="AB394" s="415"/>
      <c r="AC394" s="415"/>
      <c r="AD394" s="415"/>
      <c r="AE394" s="415"/>
      <c r="AF394" s="415"/>
      <c r="AG394" s="415"/>
      <c r="AH394" s="415"/>
      <c r="AI394" s="415"/>
      <c r="AJ394" s="415"/>
      <c r="AK394" s="415"/>
      <c r="AL394" s="415"/>
      <c r="AM394" s="415"/>
      <c r="AN394" s="415"/>
      <c r="AO394" s="415"/>
      <c r="AP394" s="650"/>
      <c r="AQ394" s="654" t="str">
        <f t="shared" si="21"/>
        <v/>
      </c>
      <c r="AR394" s="655" t="str">
        <f t="shared" si="22"/>
        <v/>
      </c>
    </row>
    <row r="395" spans="1:44">
      <c r="A395" s="430"/>
      <c r="B395" s="418" t="str">
        <f>IFERROR(INDEX(B$13:B394,MATCH($A395,$A$13:$A394,0)),"")</f>
        <v/>
      </c>
      <c r="C395" s="419" t="str">
        <f>IFERROR(INDEX(C$13:C394,MATCH($A395,$A$13:$A394,0)),"")</f>
        <v/>
      </c>
      <c r="D395" s="582" t="str">
        <f>IFERROR(INDEX(D$13:D394,MATCH($A395,$A$13:$A394,0)),"")</f>
        <v/>
      </c>
      <c r="E395" s="420" t="str">
        <f>IFERROR(INDEX(E$13:E394,MATCH($A395,$A$13:$A394,0)),"")</f>
        <v/>
      </c>
      <c r="F395" s="414"/>
      <c r="G395" s="649"/>
      <c r="H395" s="415"/>
      <c r="I395" s="415"/>
      <c r="J395" s="415"/>
      <c r="K395" s="415"/>
      <c r="L395" s="415"/>
      <c r="M395" s="415"/>
      <c r="N395" s="650"/>
      <c r="O395" s="650"/>
      <c r="P395" s="650"/>
      <c r="Q395" s="650"/>
      <c r="R395" s="650"/>
      <c r="S395" s="654" t="str">
        <f t="shared" si="20"/>
        <v/>
      </c>
      <c r="T395" s="654" t="str">
        <f t="shared" si="23"/>
        <v/>
      </c>
      <c r="U395" s="649"/>
      <c r="V395" s="415"/>
      <c r="W395" s="415"/>
      <c r="X395" s="415"/>
      <c r="Y395" s="415"/>
      <c r="Z395" s="415"/>
      <c r="AA395" s="415"/>
      <c r="AB395" s="415"/>
      <c r="AC395" s="415"/>
      <c r="AD395" s="415"/>
      <c r="AE395" s="415"/>
      <c r="AF395" s="415"/>
      <c r="AG395" s="415"/>
      <c r="AH395" s="415"/>
      <c r="AI395" s="415"/>
      <c r="AJ395" s="415"/>
      <c r="AK395" s="415"/>
      <c r="AL395" s="415"/>
      <c r="AM395" s="415"/>
      <c r="AN395" s="415"/>
      <c r="AO395" s="415"/>
      <c r="AP395" s="650"/>
      <c r="AQ395" s="654" t="str">
        <f t="shared" si="21"/>
        <v/>
      </c>
      <c r="AR395" s="655" t="str">
        <f t="shared" si="22"/>
        <v/>
      </c>
    </row>
    <row r="396" spans="1:44">
      <c r="A396" s="430"/>
      <c r="B396" s="418" t="str">
        <f>IFERROR(INDEX(B$13:B395,MATCH($A396,$A$13:$A395,0)),"")</f>
        <v/>
      </c>
      <c r="C396" s="419" t="str">
        <f>IFERROR(INDEX(C$13:C395,MATCH($A396,$A$13:$A395,0)),"")</f>
        <v/>
      </c>
      <c r="D396" s="582" t="str">
        <f>IFERROR(INDEX(D$13:D395,MATCH($A396,$A$13:$A395,0)),"")</f>
        <v/>
      </c>
      <c r="E396" s="420" t="str">
        <f>IFERROR(INDEX(E$13:E395,MATCH($A396,$A$13:$A395,0)),"")</f>
        <v/>
      </c>
      <c r="F396" s="414"/>
      <c r="G396" s="649"/>
      <c r="H396" s="415"/>
      <c r="I396" s="415"/>
      <c r="J396" s="415"/>
      <c r="K396" s="415"/>
      <c r="L396" s="415"/>
      <c r="M396" s="415"/>
      <c r="N396" s="650"/>
      <c r="O396" s="650"/>
      <c r="P396" s="650"/>
      <c r="Q396" s="650"/>
      <c r="R396" s="650"/>
      <c r="S396" s="654" t="str">
        <f t="shared" si="20"/>
        <v/>
      </c>
      <c r="T396" s="654" t="str">
        <f t="shared" si="23"/>
        <v/>
      </c>
      <c r="U396" s="649"/>
      <c r="V396" s="415"/>
      <c r="W396" s="415"/>
      <c r="X396" s="415"/>
      <c r="Y396" s="415"/>
      <c r="Z396" s="415"/>
      <c r="AA396" s="415"/>
      <c r="AB396" s="415"/>
      <c r="AC396" s="415"/>
      <c r="AD396" s="415"/>
      <c r="AE396" s="415"/>
      <c r="AF396" s="415"/>
      <c r="AG396" s="415"/>
      <c r="AH396" s="415"/>
      <c r="AI396" s="415"/>
      <c r="AJ396" s="415"/>
      <c r="AK396" s="415"/>
      <c r="AL396" s="415"/>
      <c r="AM396" s="415"/>
      <c r="AN396" s="415"/>
      <c r="AO396" s="415"/>
      <c r="AP396" s="650"/>
      <c r="AQ396" s="654" t="str">
        <f t="shared" si="21"/>
        <v/>
      </c>
      <c r="AR396" s="655" t="str">
        <f t="shared" si="22"/>
        <v/>
      </c>
    </row>
    <row r="397" spans="1:44">
      <c r="A397" s="430"/>
      <c r="B397" s="418" t="str">
        <f>IFERROR(INDEX(B$13:B396,MATCH($A397,$A$13:$A396,0)),"")</f>
        <v/>
      </c>
      <c r="C397" s="419" t="str">
        <f>IFERROR(INDEX(C$13:C396,MATCH($A397,$A$13:$A396,0)),"")</f>
        <v/>
      </c>
      <c r="D397" s="582" t="str">
        <f>IFERROR(INDEX(D$13:D396,MATCH($A397,$A$13:$A396,0)),"")</f>
        <v/>
      </c>
      <c r="E397" s="420" t="str">
        <f>IFERROR(INDEX(E$13:E396,MATCH($A397,$A$13:$A396,0)),"")</f>
        <v/>
      </c>
      <c r="F397" s="414"/>
      <c r="G397" s="649"/>
      <c r="H397" s="415"/>
      <c r="I397" s="415"/>
      <c r="J397" s="415"/>
      <c r="K397" s="415"/>
      <c r="L397" s="415"/>
      <c r="M397" s="415"/>
      <c r="N397" s="650"/>
      <c r="O397" s="650"/>
      <c r="P397" s="650"/>
      <c r="Q397" s="650"/>
      <c r="R397" s="650"/>
      <c r="S397" s="654" t="str">
        <f t="shared" si="20"/>
        <v/>
      </c>
      <c r="T397" s="654" t="str">
        <f t="shared" si="23"/>
        <v/>
      </c>
      <c r="U397" s="649"/>
      <c r="V397" s="415"/>
      <c r="W397" s="415"/>
      <c r="X397" s="415"/>
      <c r="Y397" s="415"/>
      <c r="Z397" s="415"/>
      <c r="AA397" s="415"/>
      <c r="AB397" s="415"/>
      <c r="AC397" s="415"/>
      <c r="AD397" s="415"/>
      <c r="AE397" s="415"/>
      <c r="AF397" s="415"/>
      <c r="AG397" s="415"/>
      <c r="AH397" s="415"/>
      <c r="AI397" s="415"/>
      <c r="AJ397" s="415"/>
      <c r="AK397" s="415"/>
      <c r="AL397" s="415"/>
      <c r="AM397" s="415"/>
      <c r="AN397" s="415"/>
      <c r="AO397" s="415"/>
      <c r="AP397" s="650"/>
      <c r="AQ397" s="654" t="str">
        <f t="shared" si="21"/>
        <v/>
      </c>
      <c r="AR397" s="655" t="str">
        <f t="shared" si="22"/>
        <v/>
      </c>
    </row>
    <row r="398" spans="1:44">
      <c r="A398" s="430"/>
      <c r="B398" s="418" t="str">
        <f>IFERROR(INDEX(B$13:B397,MATCH($A398,$A$13:$A397,0)),"")</f>
        <v/>
      </c>
      <c r="C398" s="419" t="str">
        <f>IFERROR(INDEX(C$13:C397,MATCH($A398,$A$13:$A397,0)),"")</f>
        <v/>
      </c>
      <c r="D398" s="582" t="str">
        <f>IFERROR(INDEX(D$13:D397,MATCH($A398,$A$13:$A397,0)),"")</f>
        <v/>
      </c>
      <c r="E398" s="420" t="str">
        <f>IFERROR(INDEX(E$13:E397,MATCH($A398,$A$13:$A397,0)),"")</f>
        <v/>
      </c>
      <c r="F398" s="414"/>
      <c r="G398" s="649"/>
      <c r="H398" s="415"/>
      <c r="I398" s="415"/>
      <c r="J398" s="415"/>
      <c r="K398" s="415"/>
      <c r="L398" s="415"/>
      <c r="M398" s="415"/>
      <c r="N398" s="650"/>
      <c r="O398" s="650"/>
      <c r="P398" s="650"/>
      <c r="Q398" s="650"/>
      <c r="R398" s="650"/>
      <c r="S398" s="654" t="str">
        <f t="shared" ref="S398:S461" si="24">IF(E398="","",SUM(G398:R398))</f>
        <v/>
      </c>
      <c r="T398" s="654" t="str">
        <f t="shared" si="23"/>
        <v/>
      </c>
      <c r="U398" s="649"/>
      <c r="V398" s="415"/>
      <c r="W398" s="415"/>
      <c r="X398" s="415"/>
      <c r="Y398" s="415"/>
      <c r="Z398" s="415"/>
      <c r="AA398" s="415"/>
      <c r="AB398" s="415"/>
      <c r="AC398" s="415"/>
      <c r="AD398" s="415"/>
      <c r="AE398" s="415"/>
      <c r="AF398" s="415"/>
      <c r="AG398" s="415"/>
      <c r="AH398" s="415"/>
      <c r="AI398" s="415"/>
      <c r="AJ398" s="415"/>
      <c r="AK398" s="415"/>
      <c r="AL398" s="415"/>
      <c r="AM398" s="415"/>
      <c r="AN398" s="415"/>
      <c r="AO398" s="415"/>
      <c r="AP398" s="650"/>
      <c r="AQ398" s="654" t="str">
        <f t="shared" ref="AQ398:AQ461" si="25">IF(E398="","",SUM(U398:AP398))</f>
        <v/>
      </c>
      <c r="AR398" s="655" t="str">
        <f t="shared" ref="AR398:AR461" si="26">IF(E398="","",S398+AQ398)</f>
        <v/>
      </c>
    </row>
    <row r="399" spans="1:44">
      <c r="A399" s="430"/>
      <c r="B399" s="418" t="str">
        <f>IFERROR(INDEX(B$13:B398,MATCH($A399,$A$13:$A398,0)),"")</f>
        <v/>
      </c>
      <c r="C399" s="419" t="str">
        <f>IFERROR(INDEX(C$13:C398,MATCH($A399,$A$13:$A398,0)),"")</f>
        <v/>
      </c>
      <c r="D399" s="582" t="str">
        <f>IFERROR(INDEX(D$13:D398,MATCH($A399,$A$13:$A398,0)),"")</f>
        <v/>
      </c>
      <c r="E399" s="420" t="str">
        <f>IFERROR(INDEX(E$13:E398,MATCH($A399,$A$13:$A398,0)),"")</f>
        <v/>
      </c>
      <c r="F399" s="414"/>
      <c r="G399" s="649"/>
      <c r="H399" s="415"/>
      <c r="I399" s="415"/>
      <c r="J399" s="415"/>
      <c r="K399" s="415"/>
      <c r="L399" s="415"/>
      <c r="M399" s="415"/>
      <c r="N399" s="650"/>
      <c r="O399" s="650"/>
      <c r="P399" s="650"/>
      <c r="Q399" s="650"/>
      <c r="R399" s="650"/>
      <c r="S399" s="654" t="str">
        <f t="shared" si="24"/>
        <v/>
      </c>
      <c r="T399" s="654" t="str">
        <f t="shared" ref="T399:T462" si="27">IF(E399="","",E399*S399)</f>
        <v/>
      </c>
      <c r="U399" s="649"/>
      <c r="V399" s="415"/>
      <c r="W399" s="415"/>
      <c r="X399" s="415"/>
      <c r="Y399" s="415"/>
      <c r="Z399" s="415"/>
      <c r="AA399" s="415"/>
      <c r="AB399" s="415"/>
      <c r="AC399" s="415"/>
      <c r="AD399" s="415"/>
      <c r="AE399" s="415"/>
      <c r="AF399" s="415"/>
      <c r="AG399" s="415"/>
      <c r="AH399" s="415"/>
      <c r="AI399" s="415"/>
      <c r="AJ399" s="415"/>
      <c r="AK399" s="415"/>
      <c r="AL399" s="415"/>
      <c r="AM399" s="415"/>
      <c r="AN399" s="415"/>
      <c r="AO399" s="415"/>
      <c r="AP399" s="650"/>
      <c r="AQ399" s="654" t="str">
        <f t="shared" si="25"/>
        <v/>
      </c>
      <c r="AR399" s="655" t="str">
        <f t="shared" si="26"/>
        <v/>
      </c>
    </row>
    <row r="400" spans="1:44">
      <c r="A400" s="430"/>
      <c r="B400" s="418" t="str">
        <f>IFERROR(INDEX(B$13:B399,MATCH($A400,$A$13:$A399,0)),"")</f>
        <v/>
      </c>
      <c r="C400" s="419" t="str">
        <f>IFERROR(INDEX(C$13:C399,MATCH($A400,$A$13:$A399,0)),"")</f>
        <v/>
      </c>
      <c r="D400" s="582" t="str">
        <f>IFERROR(INDEX(D$13:D399,MATCH($A400,$A$13:$A399,0)),"")</f>
        <v/>
      </c>
      <c r="E400" s="420" t="str">
        <f>IFERROR(INDEX(E$13:E399,MATCH($A400,$A$13:$A399,0)),"")</f>
        <v/>
      </c>
      <c r="F400" s="414"/>
      <c r="G400" s="649"/>
      <c r="H400" s="415"/>
      <c r="I400" s="415"/>
      <c r="J400" s="415"/>
      <c r="K400" s="415"/>
      <c r="L400" s="415"/>
      <c r="M400" s="415"/>
      <c r="N400" s="650"/>
      <c r="O400" s="650"/>
      <c r="P400" s="650"/>
      <c r="Q400" s="650"/>
      <c r="R400" s="650"/>
      <c r="S400" s="654" t="str">
        <f t="shared" si="24"/>
        <v/>
      </c>
      <c r="T400" s="654" t="str">
        <f t="shared" si="27"/>
        <v/>
      </c>
      <c r="U400" s="649"/>
      <c r="V400" s="415"/>
      <c r="W400" s="415"/>
      <c r="X400" s="415"/>
      <c r="Y400" s="415"/>
      <c r="Z400" s="415"/>
      <c r="AA400" s="415"/>
      <c r="AB400" s="415"/>
      <c r="AC400" s="415"/>
      <c r="AD400" s="415"/>
      <c r="AE400" s="415"/>
      <c r="AF400" s="415"/>
      <c r="AG400" s="415"/>
      <c r="AH400" s="415"/>
      <c r="AI400" s="415"/>
      <c r="AJ400" s="415"/>
      <c r="AK400" s="415"/>
      <c r="AL400" s="415"/>
      <c r="AM400" s="415"/>
      <c r="AN400" s="415"/>
      <c r="AO400" s="415"/>
      <c r="AP400" s="650"/>
      <c r="AQ400" s="654" t="str">
        <f t="shared" si="25"/>
        <v/>
      </c>
      <c r="AR400" s="655" t="str">
        <f t="shared" si="26"/>
        <v/>
      </c>
    </row>
    <row r="401" spans="1:44">
      <c r="A401" s="430"/>
      <c r="B401" s="418" t="str">
        <f>IFERROR(INDEX(B$13:B400,MATCH($A401,$A$13:$A400,0)),"")</f>
        <v/>
      </c>
      <c r="C401" s="419" t="str">
        <f>IFERROR(INDEX(C$13:C400,MATCH($A401,$A$13:$A400,0)),"")</f>
        <v/>
      </c>
      <c r="D401" s="582" t="str">
        <f>IFERROR(INDEX(D$13:D400,MATCH($A401,$A$13:$A400,0)),"")</f>
        <v/>
      </c>
      <c r="E401" s="420" t="str">
        <f>IFERROR(INDEX(E$13:E400,MATCH($A401,$A$13:$A400,0)),"")</f>
        <v/>
      </c>
      <c r="F401" s="414"/>
      <c r="G401" s="649"/>
      <c r="H401" s="415"/>
      <c r="I401" s="415"/>
      <c r="J401" s="415"/>
      <c r="K401" s="415"/>
      <c r="L401" s="415"/>
      <c r="M401" s="415"/>
      <c r="N401" s="650"/>
      <c r="O401" s="650"/>
      <c r="P401" s="650"/>
      <c r="Q401" s="650"/>
      <c r="R401" s="650"/>
      <c r="S401" s="654" t="str">
        <f t="shared" si="24"/>
        <v/>
      </c>
      <c r="T401" s="654" t="str">
        <f t="shared" si="27"/>
        <v/>
      </c>
      <c r="U401" s="649"/>
      <c r="V401" s="415"/>
      <c r="W401" s="415"/>
      <c r="X401" s="415"/>
      <c r="Y401" s="415"/>
      <c r="Z401" s="415"/>
      <c r="AA401" s="415"/>
      <c r="AB401" s="415"/>
      <c r="AC401" s="415"/>
      <c r="AD401" s="415"/>
      <c r="AE401" s="415"/>
      <c r="AF401" s="415"/>
      <c r="AG401" s="415"/>
      <c r="AH401" s="415"/>
      <c r="AI401" s="415"/>
      <c r="AJ401" s="415"/>
      <c r="AK401" s="415"/>
      <c r="AL401" s="415"/>
      <c r="AM401" s="415"/>
      <c r="AN401" s="415"/>
      <c r="AO401" s="415"/>
      <c r="AP401" s="650"/>
      <c r="AQ401" s="654" t="str">
        <f t="shared" si="25"/>
        <v/>
      </c>
      <c r="AR401" s="655" t="str">
        <f t="shared" si="26"/>
        <v/>
      </c>
    </row>
    <row r="402" spans="1:44">
      <c r="A402" s="430"/>
      <c r="B402" s="418" t="str">
        <f>IFERROR(INDEX(B$13:B401,MATCH($A402,$A$13:$A401,0)),"")</f>
        <v/>
      </c>
      <c r="C402" s="419" t="str">
        <f>IFERROR(INDEX(C$13:C401,MATCH($A402,$A$13:$A401,0)),"")</f>
        <v/>
      </c>
      <c r="D402" s="582" t="str">
        <f>IFERROR(INDEX(D$13:D401,MATCH($A402,$A$13:$A401,0)),"")</f>
        <v/>
      </c>
      <c r="E402" s="420" t="str">
        <f>IFERROR(INDEX(E$13:E401,MATCH($A402,$A$13:$A401,0)),"")</f>
        <v/>
      </c>
      <c r="F402" s="414"/>
      <c r="G402" s="649"/>
      <c r="H402" s="415"/>
      <c r="I402" s="415"/>
      <c r="J402" s="415"/>
      <c r="K402" s="415"/>
      <c r="L402" s="415"/>
      <c r="M402" s="415"/>
      <c r="N402" s="650"/>
      <c r="O402" s="650"/>
      <c r="P402" s="650"/>
      <c r="Q402" s="650"/>
      <c r="R402" s="650"/>
      <c r="S402" s="654" t="str">
        <f t="shared" si="24"/>
        <v/>
      </c>
      <c r="T402" s="654" t="str">
        <f t="shared" si="27"/>
        <v/>
      </c>
      <c r="U402" s="649"/>
      <c r="V402" s="415"/>
      <c r="W402" s="415"/>
      <c r="X402" s="415"/>
      <c r="Y402" s="415"/>
      <c r="Z402" s="415"/>
      <c r="AA402" s="415"/>
      <c r="AB402" s="415"/>
      <c r="AC402" s="415"/>
      <c r="AD402" s="415"/>
      <c r="AE402" s="415"/>
      <c r="AF402" s="415"/>
      <c r="AG402" s="415"/>
      <c r="AH402" s="415"/>
      <c r="AI402" s="415"/>
      <c r="AJ402" s="415"/>
      <c r="AK402" s="415"/>
      <c r="AL402" s="415"/>
      <c r="AM402" s="415"/>
      <c r="AN402" s="415"/>
      <c r="AO402" s="415"/>
      <c r="AP402" s="650"/>
      <c r="AQ402" s="654" t="str">
        <f t="shared" si="25"/>
        <v/>
      </c>
      <c r="AR402" s="655" t="str">
        <f t="shared" si="26"/>
        <v/>
      </c>
    </row>
    <row r="403" spans="1:44">
      <c r="A403" s="430"/>
      <c r="B403" s="418" t="str">
        <f>IFERROR(INDEX(B$13:B402,MATCH($A403,$A$13:$A402,0)),"")</f>
        <v/>
      </c>
      <c r="C403" s="419" t="str">
        <f>IFERROR(INDEX(C$13:C402,MATCH($A403,$A$13:$A402,0)),"")</f>
        <v/>
      </c>
      <c r="D403" s="582" t="str">
        <f>IFERROR(INDEX(D$13:D402,MATCH($A403,$A$13:$A402,0)),"")</f>
        <v/>
      </c>
      <c r="E403" s="420" t="str">
        <f>IFERROR(INDEX(E$13:E402,MATCH($A403,$A$13:$A402,0)),"")</f>
        <v/>
      </c>
      <c r="F403" s="414"/>
      <c r="G403" s="649"/>
      <c r="H403" s="415"/>
      <c r="I403" s="415"/>
      <c r="J403" s="415"/>
      <c r="K403" s="415"/>
      <c r="L403" s="415"/>
      <c r="M403" s="415"/>
      <c r="N403" s="650"/>
      <c r="O403" s="650"/>
      <c r="P403" s="650"/>
      <c r="Q403" s="650"/>
      <c r="R403" s="650"/>
      <c r="S403" s="654" t="str">
        <f t="shared" si="24"/>
        <v/>
      </c>
      <c r="T403" s="654" t="str">
        <f t="shared" si="27"/>
        <v/>
      </c>
      <c r="U403" s="649"/>
      <c r="V403" s="415"/>
      <c r="W403" s="415"/>
      <c r="X403" s="415"/>
      <c r="Y403" s="415"/>
      <c r="Z403" s="415"/>
      <c r="AA403" s="415"/>
      <c r="AB403" s="415"/>
      <c r="AC403" s="415"/>
      <c r="AD403" s="415"/>
      <c r="AE403" s="415"/>
      <c r="AF403" s="415"/>
      <c r="AG403" s="415"/>
      <c r="AH403" s="415"/>
      <c r="AI403" s="415"/>
      <c r="AJ403" s="415"/>
      <c r="AK403" s="415"/>
      <c r="AL403" s="415"/>
      <c r="AM403" s="415"/>
      <c r="AN403" s="415"/>
      <c r="AO403" s="415"/>
      <c r="AP403" s="650"/>
      <c r="AQ403" s="654" t="str">
        <f t="shared" si="25"/>
        <v/>
      </c>
      <c r="AR403" s="655" t="str">
        <f t="shared" si="26"/>
        <v/>
      </c>
    </row>
    <row r="404" spans="1:44">
      <c r="A404" s="430"/>
      <c r="B404" s="418" t="str">
        <f>IFERROR(INDEX(B$13:B403,MATCH($A404,$A$13:$A403,0)),"")</f>
        <v/>
      </c>
      <c r="C404" s="419" t="str">
        <f>IFERROR(INDEX(C$13:C403,MATCH($A404,$A$13:$A403,0)),"")</f>
        <v/>
      </c>
      <c r="D404" s="582" t="str">
        <f>IFERROR(INDEX(D$13:D403,MATCH($A404,$A$13:$A403,0)),"")</f>
        <v/>
      </c>
      <c r="E404" s="420" t="str">
        <f>IFERROR(INDEX(E$13:E403,MATCH($A404,$A$13:$A403,0)),"")</f>
        <v/>
      </c>
      <c r="F404" s="414"/>
      <c r="G404" s="649"/>
      <c r="H404" s="415"/>
      <c r="I404" s="415"/>
      <c r="J404" s="415"/>
      <c r="K404" s="415"/>
      <c r="L404" s="415"/>
      <c r="M404" s="415"/>
      <c r="N404" s="650"/>
      <c r="O404" s="650"/>
      <c r="P404" s="650"/>
      <c r="Q404" s="650"/>
      <c r="R404" s="650"/>
      <c r="S404" s="654" t="str">
        <f t="shared" si="24"/>
        <v/>
      </c>
      <c r="T404" s="654" t="str">
        <f t="shared" si="27"/>
        <v/>
      </c>
      <c r="U404" s="649"/>
      <c r="V404" s="415"/>
      <c r="W404" s="415"/>
      <c r="X404" s="415"/>
      <c r="Y404" s="415"/>
      <c r="Z404" s="415"/>
      <c r="AA404" s="415"/>
      <c r="AB404" s="415"/>
      <c r="AC404" s="415"/>
      <c r="AD404" s="415"/>
      <c r="AE404" s="415"/>
      <c r="AF404" s="415"/>
      <c r="AG404" s="415"/>
      <c r="AH404" s="415"/>
      <c r="AI404" s="415"/>
      <c r="AJ404" s="415"/>
      <c r="AK404" s="415"/>
      <c r="AL404" s="415"/>
      <c r="AM404" s="415"/>
      <c r="AN404" s="415"/>
      <c r="AO404" s="415"/>
      <c r="AP404" s="650"/>
      <c r="AQ404" s="654" t="str">
        <f t="shared" si="25"/>
        <v/>
      </c>
      <c r="AR404" s="655" t="str">
        <f t="shared" si="26"/>
        <v/>
      </c>
    </row>
    <row r="405" spans="1:44">
      <c r="A405" s="430"/>
      <c r="B405" s="418" t="str">
        <f>IFERROR(INDEX(B$13:B404,MATCH($A405,$A$13:$A404,0)),"")</f>
        <v/>
      </c>
      <c r="C405" s="419" t="str">
        <f>IFERROR(INDEX(C$13:C404,MATCH($A405,$A$13:$A404,0)),"")</f>
        <v/>
      </c>
      <c r="D405" s="582" t="str">
        <f>IFERROR(INDEX(D$13:D404,MATCH($A405,$A$13:$A404,0)),"")</f>
        <v/>
      </c>
      <c r="E405" s="420" t="str">
        <f>IFERROR(INDEX(E$13:E404,MATCH($A405,$A$13:$A404,0)),"")</f>
        <v/>
      </c>
      <c r="F405" s="414"/>
      <c r="G405" s="649"/>
      <c r="H405" s="415"/>
      <c r="I405" s="415"/>
      <c r="J405" s="415"/>
      <c r="K405" s="415"/>
      <c r="L405" s="415"/>
      <c r="M405" s="415"/>
      <c r="N405" s="650"/>
      <c r="O405" s="650"/>
      <c r="P405" s="650"/>
      <c r="Q405" s="650"/>
      <c r="R405" s="650"/>
      <c r="S405" s="654" t="str">
        <f t="shared" si="24"/>
        <v/>
      </c>
      <c r="T405" s="654" t="str">
        <f t="shared" si="27"/>
        <v/>
      </c>
      <c r="U405" s="649"/>
      <c r="V405" s="415"/>
      <c r="W405" s="415"/>
      <c r="X405" s="415"/>
      <c r="Y405" s="415"/>
      <c r="Z405" s="415"/>
      <c r="AA405" s="415"/>
      <c r="AB405" s="415"/>
      <c r="AC405" s="415"/>
      <c r="AD405" s="415"/>
      <c r="AE405" s="415"/>
      <c r="AF405" s="415"/>
      <c r="AG405" s="415"/>
      <c r="AH405" s="415"/>
      <c r="AI405" s="415"/>
      <c r="AJ405" s="415"/>
      <c r="AK405" s="415"/>
      <c r="AL405" s="415"/>
      <c r="AM405" s="415"/>
      <c r="AN405" s="415"/>
      <c r="AO405" s="415"/>
      <c r="AP405" s="650"/>
      <c r="AQ405" s="654" t="str">
        <f t="shared" si="25"/>
        <v/>
      </c>
      <c r="AR405" s="655" t="str">
        <f t="shared" si="26"/>
        <v/>
      </c>
    </row>
    <row r="406" spans="1:44">
      <c r="A406" s="430"/>
      <c r="B406" s="418" t="str">
        <f>IFERROR(INDEX(B$13:B405,MATCH($A406,$A$13:$A405,0)),"")</f>
        <v/>
      </c>
      <c r="C406" s="419" t="str">
        <f>IFERROR(INDEX(C$13:C405,MATCH($A406,$A$13:$A405,0)),"")</f>
        <v/>
      </c>
      <c r="D406" s="582" t="str">
        <f>IFERROR(INDEX(D$13:D405,MATCH($A406,$A$13:$A405,0)),"")</f>
        <v/>
      </c>
      <c r="E406" s="420" t="str">
        <f>IFERROR(INDEX(E$13:E405,MATCH($A406,$A$13:$A405,0)),"")</f>
        <v/>
      </c>
      <c r="F406" s="414"/>
      <c r="G406" s="649"/>
      <c r="H406" s="415"/>
      <c r="I406" s="415"/>
      <c r="J406" s="415"/>
      <c r="K406" s="415"/>
      <c r="L406" s="415"/>
      <c r="M406" s="415"/>
      <c r="N406" s="650"/>
      <c r="O406" s="650"/>
      <c r="P406" s="650"/>
      <c r="Q406" s="650"/>
      <c r="R406" s="650"/>
      <c r="S406" s="654" t="str">
        <f t="shared" si="24"/>
        <v/>
      </c>
      <c r="T406" s="654" t="str">
        <f t="shared" si="27"/>
        <v/>
      </c>
      <c r="U406" s="649"/>
      <c r="V406" s="415"/>
      <c r="W406" s="415"/>
      <c r="X406" s="415"/>
      <c r="Y406" s="415"/>
      <c r="Z406" s="415"/>
      <c r="AA406" s="415"/>
      <c r="AB406" s="415"/>
      <c r="AC406" s="415"/>
      <c r="AD406" s="415"/>
      <c r="AE406" s="415"/>
      <c r="AF406" s="415"/>
      <c r="AG406" s="415"/>
      <c r="AH406" s="415"/>
      <c r="AI406" s="415"/>
      <c r="AJ406" s="415"/>
      <c r="AK406" s="415"/>
      <c r="AL406" s="415"/>
      <c r="AM406" s="415"/>
      <c r="AN406" s="415"/>
      <c r="AO406" s="415"/>
      <c r="AP406" s="650"/>
      <c r="AQ406" s="654" t="str">
        <f t="shared" si="25"/>
        <v/>
      </c>
      <c r="AR406" s="655" t="str">
        <f t="shared" si="26"/>
        <v/>
      </c>
    </row>
    <row r="407" spans="1:44">
      <c r="A407" s="430"/>
      <c r="B407" s="418" t="str">
        <f>IFERROR(INDEX(B$13:B406,MATCH($A407,$A$13:$A406,0)),"")</f>
        <v/>
      </c>
      <c r="C407" s="419" t="str">
        <f>IFERROR(INDEX(C$13:C406,MATCH($A407,$A$13:$A406,0)),"")</f>
        <v/>
      </c>
      <c r="D407" s="582" t="str">
        <f>IFERROR(INDEX(D$13:D406,MATCH($A407,$A$13:$A406,0)),"")</f>
        <v/>
      </c>
      <c r="E407" s="420" t="str">
        <f>IFERROR(INDEX(E$13:E406,MATCH($A407,$A$13:$A406,0)),"")</f>
        <v/>
      </c>
      <c r="F407" s="414"/>
      <c r="G407" s="649"/>
      <c r="H407" s="415"/>
      <c r="I407" s="415"/>
      <c r="J407" s="415"/>
      <c r="K407" s="415"/>
      <c r="L407" s="415"/>
      <c r="M407" s="415"/>
      <c r="N407" s="650"/>
      <c r="O407" s="650"/>
      <c r="P407" s="650"/>
      <c r="Q407" s="650"/>
      <c r="R407" s="650"/>
      <c r="S407" s="654" t="str">
        <f t="shared" si="24"/>
        <v/>
      </c>
      <c r="T407" s="654" t="str">
        <f t="shared" si="27"/>
        <v/>
      </c>
      <c r="U407" s="649"/>
      <c r="V407" s="415"/>
      <c r="W407" s="415"/>
      <c r="X407" s="415"/>
      <c r="Y407" s="415"/>
      <c r="Z407" s="415"/>
      <c r="AA407" s="415"/>
      <c r="AB407" s="415"/>
      <c r="AC407" s="415"/>
      <c r="AD407" s="415"/>
      <c r="AE407" s="415"/>
      <c r="AF407" s="415"/>
      <c r="AG407" s="415"/>
      <c r="AH407" s="415"/>
      <c r="AI407" s="415"/>
      <c r="AJ407" s="415"/>
      <c r="AK407" s="415"/>
      <c r="AL407" s="415"/>
      <c r="AM407" s="415"/>
      <c r="AN407" s="415"/>
      <c r="AO407" s="415"/>
      <c r="AP407" s="650"/>
      <c r="AQ407" s="654" t="str">
        <f t="shared" si="25"/>
        <v/>
      </c>
      <c r="AR407" s="655" t="str">
        <f t="shared" si="26"/>
        <v/>
      </c>
    </row>
    <row r="408" spans="1:44">
      <c r="A408" s="430"/>
      <c r="B408" s="418" t="str">
        <f>IFERROR(INDEX(B$13:B407,MATCH($A408,$A$13:$A407,0)),"")</f>
        <v/>
      </c>
      <c r="C408" s="419" t="str">
        <f>IFERROR(INDEX(C$13:C407,MATCH($A408,$A$13:$A407,0)),"")</f>
        <v/>
      </c>
      <c r="D408" s="582" t="str">
        <f>IFERROR(INDEX(D$13:D407,MATCH($A408,$A$13:$A407,0)),"")</f>
        <v/>
      </c>
      <c r="E408" s="420" t="str">
        <f>IFERROR(INDEX(E$13:E407,MATCH($A408,$A$13:$A407,0)),"")</f>
        <v/>
      </c>
      <c r="F408" s="414"/>
      <c r="G408" s="649"/>
      <c r="H408" s="415"/>
      <c r="I408" s="415"/>
      <c r="J408" s="415"/>
      <c r="K408" s="415"/>
      <c r="L408" s="415"/>
      <c r="M408" s="415"/>
      <c r="N408" s="650"/>
      <c r="O408" s="650"/>
      <c r="P408" s="650"/>
      <c r="Q408" s="650"/>
      <c r="R408" s="650"/>
      <c r="S408" s="654" t="str">
        <f t="shared" si="24"/>
        <v/>
      </c>
      <c r="T408" s="654" t="str">
        <f t="shared" si="27"/>
        <v/>
      </c>
      <c r="U408" s="649"/>
      <c r="V408" s="415"/>
      <c r="W408" s="415"/>
      <c r="X408" s="415"/>
      <c r="Y408" s="415"/>
      <c r="Z408" s="415"/>
      <c r="AA408" s="415"/>
      <c r="AB408" s="415"/>
      <c r="AC408" s="415"/>
      <c r="AD408" s="415"/>
      <c r="AE408" s="415"/>
      <c r="AF408" s="415"/>
      <c r="AG408" s="415"/>
      <c r="AH408" s="415"/>
      <c r="AI408" s="415"/>
      <c r="AJ408" s="415"/>
      <c r="AK408" s="415"/>
      <c r="AL408" s="415"/>
      <c r="AM408" s="415"/>
      <c r="AN408" s="415"/>
      <c r="AO408" s="415"/>
      <c r="AP408" s="650"/>
      <c r="AQ408" s="654" t="str">
        <f t="shared" si="25"/>
        <v/>
      </c>
      <c r="AR408" s="655" t="str">
        <f t="shared" si="26"/>
        <v/>
      </c>
    </row>
    <row r="409" spans="1:44">
      <c r="A409" s="430"/>
      <c r="B409" s="418" t="str">
        <f>IFERROR(INDEX(B$13:B408,MATCH($A409,$A$13:$A408,0)),"")</f>
        <v/>
      </c>
      <c r="C409" s="419" t="str">
        <f>IFERROR(INDEX(C$13:C408,MATCH($A409,$A$13:$A408,0)),"")</f>
        <v/>
      </c>
      <c r="D409" s="582" t="str">
        <f>IFERROR(INDEX(D$13:D408,MATCH($A409,$A$13:$A408,0)),"")</f>
        <v/>
      </c>
      <c r="E409" s="420" t="str">
        <f>IFERROR(INDEX(E$13:E408,MATCH($A409,$A$13:$A408,0)),"")</f>
        <v/>
      </c>
      <c r="F409" s="414"/>
      <c r="G409" s="649"/>
      <c r="H409" s="415"/>
      <c r="I409" s="415"/>
      <c r="J409" s="415"/>
      <c r="K409" s="415"/>
      <c r="L409" s="415"/>
      <c r="M409" s="415"/>
      <c r="N409" s="650"/>
      <c r="O409" s="650"/>
      <c r="P409" s="650"/>
      <c r="Q409" s="650"/>
      <c r="R409" s="650"/>
      <c r="S409" s="654" t="str">
        <f t="shared" si="24"/>
        <v/>
      </c>
      <c r="T409" s="654" t="str">
        <f t="shared" si="27"/>
        <v/>
      </c>
      <c r="U409" s="649"/>
      <c r="V409" s="415"/>
      <c r="W409" s="415"/>
      <c r="X409" s="415"/>
      <c r="Y409" s="415"/>
      <c r="Z409" s="415"/>
      <c r="AA409" s="415"/>
      <c r="AB409" s="415"/>
      <c r="AC409" s="415"/>
      <c r="AD409" s="415"/>
      <c r="AE409" s="415"/>
      <c r="AF409" s="415"/>
      <c r="AG409" s="415"/>
      <c r="AH409" s="415"/>
      <c r="AI409" s="415"/>
      <c r="AJ409" s="415"/>
      <c r="AK409" s="415"/>
      <c r="AL409" s="415"/>
      <c r="AM409" s="415"/>
      <c r="AN409" s="415"/>
      <c r="AO409" s="415"/>
      <c r="AP409" s="650"/>
      <c r="AQ409" s="654" t="str">
        <f t="shared" si="25"/>
        <v/>
      </c>
      <c r="AR409" s="655" t="str">
        <f t="shared" si="26"/>
        <v/>
      </c>
    </row>
    <row r="410" spans="1:44">
      <c r="A410" s="430"/>
      <c r="B410" s="418" t="str">
        <f>IFERROR(INDEX(B$13:B409,MATCH($A410,$A$13:$A409,0)),"")</f>
        <v/>
      </c>
      <c r="C410" s="419" t="str">
        <f>IFERROR(INDEX(C$13:C409,MATCH($A410,$A$13:$A409,0)),"")</f>
        <v/>
      </c>
      <c r="D410" s="582" t="str">
        <f>IFERROR(INDEX(D$13:D409,MATCH($A410,$A$13:$A409,0)),"")</f>
        <v/>
      </c>
      <c r="E410" s="420" t="str">
        <f>IFERROR(INDEX(E$13:E409,MATCH($A410,$A$13:$A409,0)),"")</f>
        <v/>
      </c>
      <c r="F410" s="414"/>
      <c r="G410" s="649"/>
      <c r="H410" s="415"/>
      <c r="I410" s="415"/>
      <c r="J410" s="415"/>
      <c r="K410" s="415"/>
      <c r="L410" s="415"/>
      <c r="M410" s="415"/>
      <c r="N410" s="650"/>
      <c r="O410" s="650"/>
      <c r="P410" s="650"/>
      <c r="Q410" s="650"/>
      <c r="R410" s="650"/>
      <c r="S410" s="654" t="str">
        <f t="shared" si="24"/>
        <v/>
      </c>
      <c r="T410" s="654" t="str">
        <f t="shared" si="27"/>
        <v/>
      </c>
      <c r="U410" s="649"/>
      <c r="V410" s="415"/>
      <c r="W410" s="415"/>
      <c r="X410" s="415"/>
      <c r="Y410" s="415"/>
      <c r="Z410" s="415"/>
      <c r="AA410" s="415"/>
      <c r="AB410" s="415"/>
      <c r="AC410" s="415"/>
      <c r="AD410" s="415"/>
      <c r="AE410" s="415"/>
      <c r="AF410" s="415"/>
      <c r="AG410" s="415"/>
      <c r="AH410" s="415"/>
      <c r="AI410" s="415"/>
      <c r="AJ410" s="415"/>
      <c r="AK410" s="415"/>
      <c r="AL410" s="415"/>
      <c r="AM410" s="415"/>
      <c r="AN410" s="415"/>
      <c r="AO410" s="415"/>
      <c r="AP410" s="650"/>
      <c r="AQ410" s="654" t="str">
        <f t="shared" si="25"/>
        <v/>
      </c>
      <c r="AR410" s="655" t="str">
        <f t="shared" si="26"/>
        <v/>
      </c>
    </row>
    <row r="411" spans="1:44">
      <c r="A411" s="430"/>
      <c r="B411" s="418" t="str">
        <f>IFERROR(INDEX(B$13:B410,MATCH($A411,$A$13:$A410,0)),"")</f>
        <v/>
      </c>
      <c r="C411" s="419" t="str">
        <f>IFERROR(INDEX(C$13:C410,MATCH($A411,$A$13:$A410,0)),"")</f>
        <v/>
      </c>
      <c r="D411" s="582" t="str">
        <f>IFERROR(INDEX(D$13:D410,MATCH($A411,$A$13:$A410,0)),"")</f>
        <v/>
      </c>
      <c r="E411" s="420" t="str">
        <f>IFERROR(INDEX(E$13:E410,MATCH($A411,$A$13:$A410,0)),"")</f>
        <v/>
      </c>
      <c r="F411" s="414"/>
      <c r="G411" s="649"/>
      <c r="H411" s="415"/>
      <c r="I411" s="415"/>
      <c r="J411" s="415"/>
      <c r="K411" s="415"/>
      <c r="L411" s="415"/>
      <c r="M411" s="415"/>
      <c r="N411" s="650"/>
      <c r="O411" s="650"/>
      <c r="P411" s="650"/>
      <c r="Q411" s="650"/>
      <c r="R411" s="650"/>
      <c r="S411" s="654" t="str">
        <f t="shared" si="24"/>
        <v/>
      </c>
      <c r="T411" s="654" t="str">
        <f t="shared" si="27"/>
        <v/>
      </c>
      <c r="U411" s="649"/>
      <c r="V411" s="415"/>
      <c r="W411" s="415"/>
      <c r="X411" s="415"/>
      <c r="Y411" s="415"/>
      <c r="Z411" s="415"/>
      <c r="AA411" s="415"/>
      <c r="AB411" s="415"/>
      <c r="AC411" s="415"/>
      <c r="AD411" s="415"/>
      <c r="AE411" s="415"/>
      <c r="AF411" s="415"/>
      <c r="AG411" s="415"/>
      <c r="AH411" s="415"/>
      <c r="AI411" s="415"/>
      <c r="AJ411" s="415"/>
      <c r="AK411" s="415"/>
      <c r="AL411" s="415"/>
      <c r="AM411" s="415"/>
      <c r="AN411" s="415"/>
      <c r="AO411" s="415"/>
      <c r="AP411" s="650"/>
      <c r="AQ411" s="654" t="str">
        <f t="shared" si="25"/>
        <v/>
      </c>
      <c r="AR411" s="655" t="str">
        <f t="shared" si="26"/>
        <v/>
      </c>
    </row>
    <row r="412" spans="1:44">
      <c r="A412" s="430"/>
      <c r="B412" s="418" t="str">
        <f>IFERROR(INDEX(B$13:B411,MATCH($A412,$A$13:$A411,0)),"")</f>
        <v/>
      </c>
      <c r="C412" s="419" t="str">
        <f>IFERROR(INDEX(C$13:C411,MATCH($A412,$A$13:$A411,0)),"")</f>
        <v/>
      </c>
      <c r="D412" s="582" t="str">
        <f>IFERROR(INDEX(D$13:D411,MATCH($A412,$A$13:$A411,0)),"")</f>
        <v/>
      </c>
      <c r="E412" s="420" t="str">
        <f>IFERROR(INDEX(E$13:E411,MATCH($A412,$A$13:$A411,0)),"")</f>
        <v/>
      </c>
      <c r="F412" s="414"/>
      <c r="G412" s="649"/>
      <c r="H412" s="415"/>
      <c r="I412" s="415"/>
      <c r="J412" s="415"/>
      <c r="K412" s="415"/>
      <c r="L412" s="415"/>
      <c r="M412" s="415"/>
      <c r="N412" s="650"/>
      <c r="O412" s="650"/>
      <c r="P412" s="650"/>
      <c r="Q412" s="650"/>
      <c r="R412" s="650"/>
      <c r="S412" s="654" t="str">
        <f t="shared" si="24"/>
        <v/>
      </c>
      <c r="T412" s="654" t="str">
        <f t="shared" si="27"/>
        <v/>
      </c>
      <c r="U412" s="649"/>
      <c r="V412" s="415"/>
      <c r="W412" s="415"/>
      <c r="X412" s="415"/>
      <c r="Y412" s="415"/>
      <c r="Z412" s="415"/>
      <c r="AA412" s="415"/>
      <c r="AB412" s="415"/>
      <c r="AC412" s="415"/>
      <c r="AD412" s="415"/>
      <c r="AE412" s="415"/>
      <c r="AF412" s="415"/>
      <c r="AG412" s="415"/>
      <c r="AH412" s="415"/>
      <c r="AI412" s="415"/>
      <c r="AJ412" s="415"/>
      <c r="AK412" s="415"/>
      <c r="AL412" s="415"/>
      <c r="AM412" s="415"/>
      <c r="AN412" s="415"/>
      <c r="AO412" s="415"/>
      <c r="AP412" s="650"/>
      <c r="AQ412" s="654" t="str">
        <f t="shared" si="25"/>
        <v/>
      </c>
      <c r="AR412" s="655" t="str">
        <f t="shared" si="26"/>
        <v/>
      </c>
    </row>
    <row r="413" spans="1:44">
      <c r="A413" s="430"/>
      <c r="B413" s="418" t="str">
        <f>IFERROR(INDEX(B$13:B412,MATCH($A413,$A$13:$A412,0)),"")</f>
        <v/>
      </c>
      <c r="C413" s="419" t="str">
        <f>IFERROR(INDEX(C$13:C412,MATCH($A413,$A$13:$A412,0)),"")</f>
        <v/>
      </c>
      <c r="D413" s="582" t="str">
        <f>IFERROR(INDEX(D$13:D412,MATCH($A413,$A$13:$A412,0)),"")</f>
        <v/>
      </c>
      <c r="E413" s="420" t="str">
        <f>IFERROR(INDEX(E$13:E412,MATCH($A413,$A$13:$A412,0)),"")</f>
        <v/>
      </c>
      <c r="F413" s="414"/>
      <c r="G413" s="649"/>
      <c r="H413" s="415"/>
      <c r="I413" s="415"/>
      <c r="J413" s="415"/>
      <c r="K413" s="415"/>
      <c r="L413" s="415"/>
      <c r="M413" s="415"/>
      <c r="N413" s="650"/>
      <c r="O413" s="650"/>
      <c r="P413" s="650"/>
      <c r="Q413" s="650"/>
      <c r="R413" s="650"/>
      <c r="S413" s="654" t="str">
        <f t="shared" si="24"/>
        <v/>
      </c>
      <c r="T413" s="654" t="str">
        <f t="shared" si="27"/>
        <v/>
      </c>
      <c r="U413" s="649"/>
      <c r="V413" s="415"/>
      <c r="W413" s="415"/>
      <c r="X413" s="415"/>
      <c r="Y413" s="415"/>
      <c r="Z413" s="415"/>
      <c r="AA413" s="415"/>
      <c r="AB413" s="415"/>
      <c r="AC413" s="415"/>
      <c r="AD413" s="415"/>
      <c r="AE413" s="415"/>
      <c r="AF413" s="415"/>
      <c r="AG413" s="415"/>
      <c r="AH413" s="415"/>
      <c r="AI413" s="415"/>
      <c r="AJ413" s="415"/>
      <c r="AK413" s="415"/>
      <c r="AL413" s="415"/>
      <c r="AM413" s="415"/>
      <c r="AN413" s="415"/>
      <c r="AO413" s="415"/>
      <c r="AP413" s="650"/>
      <c r="AQ413" s="654" t="str">
        <f t="shared" si="25"/>
        <v/>
      </c>
      <c r="AR413" s="655" t="str">
        <f t="shared" si="26"/>
        <v/>
      </c>
    </row>
    <row r="414" spans="1:44">
      <c r="A414" s="430"/>
      <c r="B414" s="418" t="str">
        <f>IFERROR(INDEX(B$13:B413,MATCH($A414,$A$13:$A413,0)),"")</f>
        <v/>
      </c>
      <c r="C414" s="419" t="str">
        <f>IFERROR(INDEX(C$13:C413,MATCH($A414,$A$13:$A413,0)),"")</f>
        <v/>
      </c>
      <c r="D414" s="582" t="str">
        <f>IFERROR(INDEX(D$13:D413,MATCH($A414,$A$13:$A413,0)),"")</f>
        <v/>
      </c>
      <c r="E414" s="420" t="str">
        <f>IFERROR(INDEX(E$13:E413,MATCH($A414,$A$13:$A413,0)),"")</f>
        <v/>
      </c>
      <c r="F414" s="414"/>
      <c r="G414" s="649"/>
      <c r="H414" s="415"/>
      <c r="I414" s="415"/>
      <c r="J414" s="415"/>
      <c r="K414" s="415"/>
      <c r="L414" s="415"/>
      <c r="M414" s="415"/>
      <c r="N414" s="650"/>
      <c r="O414" s="650"/>
      <c r="P414" s="650"/>
      <c r="Q414" s="650"/>
      <c r="R414" s="650"/>
      <c r="S414" s="654" t="str">
        <f t="shared" si="24"/>
        <v/>
      </c>
      <c r="T414" s="654" t="str">
        <f t="shared" si="27"/>
        <v/>
      </c>
      <c r="U414" s="649"/>
      <c r="V414" s="415"/>
      <c r="W414" s="415"/>
      <c r="X414" s="415"/>
      <c r="Y414" s="415"/>
      <c r="Z414" s="415"/>
      <c r="AA414" s="415"/>
      <c r="AB414" s="415"/>
      <c r="AC414" s="415"/>
      <c r="AD414" s="415"/>
      <c r="AE414" s="415"/>
      <c r="AF414" s="415"/>
      <c r="AG414" s="415"/>
      <c r="AH414" s="415"/>
      <c r="AI414" s="415"/>
      <c r="AJ414" s="415"/>
      <c r="AK414" s="415"/>
      <c r="AL414" s="415"/>
      <c r="AM414" s="415"/>
      <c r="AN414" s="415"/>
      <c r="AO414" s="415"/>
      <c r="AP414" s="650"/>
      <c r="AQ414" s="654" t="str">
        <f t="shared" si="25"/>
        <v/>
      </c>
      <c r="AR414" s="655" t="str">
        <f t="shared" si="26"/>
        <v/>
      </c>
    </row>
    <row r="415" spans="1:44">
      <c r="A415" s="430"/>
      <c r="B415" s="418" t="str">
        <f>IFERROR(INDEX(B$13:B414,MATCH($A415,$A$13:$A414,0)),"")</f>
        <v/>
      </c>
      <c r="C415" s="419" t="str">
        <f>IFERROR(INDEX(C$13:C414,MATCH($A415,$A$13:$A414,0)),"")</f>
        <v/>
      </c>
      <c r="D415" s="582" t="str">
        <f>IFERROR(INDEX(D$13:D414,MATCH($A415,$A$13:$A414,0)),"")</f>
        <v/>
      </c>
      <c r="E415" s="420" t="str">
        <f>IFERROR(INDEX(E$13:E414,MATCH($A415,$A$13:$A414,0)),"")</f>
        <v/>
      </c>
      <c r="F415" s="414"/>
      <c r="G415" s="649"/>
      <c r="H415" s="415"/>
      <c r="I415" s="415"/>
      <c r="J415" s="415"/>
      <c r="K415" s="415"/>
      <c r="L415" s="415"/>
      <c r="M415" s="415"/>
      <c r="N415" s="650"/>
      <c r="O415" s="650"/>
      <c r="P415" s="650"/>
      <c r="Q415" s="650"/>
      <c r="R415" s="650"/>
      <c r="S415" s="654" t="str">
        <f t="shared" si="24"/>
        <v/>
      </c>
      <c r="T415" s="654" t="str">
        <f t="shared" si="27"/>
        <v/>
      </c>
      <c r="U415" s="649"/>
      <c r="V415" s="415"/>
      <c r="W415" s="415"/>
      <c r="X415" s="415"/>
      <c r="Y415" s="415"/>
      <c r="Z415" s="415"/>
      <c r="AA415" s="415"/>
      <c r="AB415" s="415"/>
      <c r="AC415" s="415"/>
      <c r="AD415" s="415"/>
      <c r="AE415" s="415"/>
      <c r="AF415" s="415"/>
      <c r="AG415" s="415"/>
      <c r="AH415" s="415"/>
      <c r="AI415" s="415"/>
      <c r="AJ415" s="415"/>
      <c r="AK415" s="415"/>
      <c r="AL415" s="415"/>
      <c r="AM415" s="415"/>
      <c r="AN415" s="415"/>
      <c r="AO415" s="415"/>
      <c r="AP415" s="650"/>
      <c r="AQ415" s="654" t="str">
        <f t="shared" si="25"/>
        <v/>
      </c>
      <c r="AR415" s="655" t="str">
        <f t="shared" si="26"/>
        <v/>
      </c>
    </row>
    <row r="416" spans="1:44">
      <c r="A416" s="430"/>
      <c r="B416" s="418" t="str">
        <f>IFERROR(INDEX(B$13:B415,MATCH($A416,$A$13:$A415,0)),"")</f>
        <v/>
      </c>
      <c r="C416" s="419" t="str">
        <f>IFERROR(INDEX(C$13:C415,MATCH($A416,$A$13:$A415,0)),"")</f>
        <v/>
      </c>
      <c r="D416" s="582" t="str">
        <f>IFERROR(INDEX(D$13:D415,MATCH($A416,$A$13:$A415,0)),"")</f>
        <v/>
      </c>
      <c r="E416" s="420" t="str">
        <f>IFERROR(INDEX(E$13:E415,MATCH($A416,$A$13:$A415,0)),"")</f>
        <v/>
      </c>
      <c r="F416" s="414"/>
      <c r="G416" s="649"/>
      <c r="H416" s="415"/>
      <c r="I416" s="415"/>
      <c r="J416" s="415"/>
      <c r="K416" s="415"/>
      <c r="L416" s="415"/>
      <c r="M416" s="415"/>
      <c r="N416" s="650"/>
      <c r="O416" s="650"/>
      <c r="P416" s="650"/>
      <c r="Q416" s="650"/>
      <c r="R416" s="650"/>
      <c r="S416" s="654" t="str">
        <f t="shared" si="24"/>
        <v/>
      </c>
      <c r="T416" s="654" t="str">
        <f t="shared" si="27"/>
        <v/>
      </c>
      <c r="U416" s="649"/>
      <c r="V416" s="415"/>
      <c r="W416" s="415"/>
      <c r="X416" s="415"/>
      <c r="Y416" s="415"/>
      <c r="Z416" s="415"/>
      <c r="AA416" s="415"/>
      <c r="AB416" s="415"/>
      <c r="AC416" s="415"/>
      <c r="AD416" s="415"/>
      <c r="AE416" s="415"/>
      <c r="AF416" s="415"/>
      <c r="AG416" s="415"/>
      <c r="AH416" s="415"/>
      <c r="AI416" s="415"/>
      <c r="AJ416" s="415"/>
      <c r="AK416" s="415"/>
      <c r="AL416" s="415"/>
      <c r="AM416" s="415"/>
      <c r="AN416" s="415"/>
      <c r="AO416" s="415"/>
      <c r="AP416" s="650"/>
      <c r="AQ416" s="654" t="str">
        <f t="shared" si="25"/>
        <v/>
      </c>
      <c r="AR416" s="655" t="str">
        <f t="shared" si="26"/>
        <v/>
      </c>
    </row>
    <row r="417" spans="1:44">
      <c r="A417" s="430"/>
      <c r="B417" s="418" t="str">
        <f>IFERROR(INDEX(B$13:B416,MATCH($A417,$A$13:$A416,0)),"")</f>
        <v/>
      </c>
      <c r="C417" s="419" t="str">
        <f>IFERROR(INDEX(C$13:C416,MATCH($A417,$A$13:$A416,0)),"")</f>
        <v/>
      </c>
      <c r="D417" s="582" t="str">
        <f>IFERROR(INDEX(D$13:D416,MATCH($A417,$A$13:$A416,0)),"")</f>
        <v/>
      </c>
      <c r="E417" s="420" t="str">
        <f>IFERROR(INDEX(E$13:E416,MATCH($A417,$A$13:$A416,0)),"")</f>
        <v/>
      </c>
      <c r="F417" s="414"/>
      <c r="G417" s="649"/>
      <c r="H417" s="415"/>
      <c r="I417" s="415"/>
      <c r="J417" s="415"/>
      <c r="K417" s="415"/>
      <c r="L417" s="415"/>
      <c r="M417" s="415"/>
      <c r="N417" s="650"/>
      <c r="O417" s="650"/>
      <c r="P417" s="650"/>
      <c r="Q417" s="650"/>
      <c r="R417" s="650"/>
      <c r="S417" s="654" t="str">
        <f t="shared" si="24"/>
        <v/>
      </c>
      <c r="T417" s="654" t="str">
        <f t="shared" si="27"/>
        <v/>
      </c>
      <c r="U417" s="649"/>
      <c r="V417" s="415"/>
      <c r="W417" s="415"/>
      <c r="X417" s="415"/>
      <c r="Y417" s="415"/>
      <c r="Z417" s="415"/>
      <c r="AA417" s="415"/>
      <c r="AB417" s="415"/>
      <c r="AC417" s="415"/>
      <c r="AD417" s="415"/>
      <c r="AE417" s="415"/>
      <c r="AF417" s="415"/>
      <c r="AG417" s="415"/>
      <c r="AH417" s="415"/>
      <c r="AI417" s="415"/>
      <c r="AJ417" s="415"/>
      <c r="AK417" s="415"/>
      <c r="AL417" s="415"/>
      <c r="AM417" s="415"/>
      <c r="AN417" s="415"/>
      <c r="AO417" s="415"/>
      <c r="AP417" s="650"/>
      <c r="AQ417" s="654" t="str">
        <f t="shared" si="25"/>
        <v/>
      </c>
      <c r="AR417" s="655" t="str">
        <f t="shared" si="26"/>
        <v/>
      </c>
    </row>
    <row r="418" spans="1:44">
      <c r="A418" s="430"/>
      <c r="B418" s="418" t="str">
        <f>IFERROR(INDEX(B$13:B417,MATCH($A418,$A$13:$A417,0)),"")</f>
        <v/>
      </c>
      <c r="C418" s="419" t="str">
        <f>IFERROR(INDEX(C$13:C417,MATCH($A418,$A$13:$A417,0)),"")</f>
        <v/>
      </c>
      <c r="D418" s="582" t="str">
        <f>IFERROR(INDEX(D$13:D417,MATCH($A418,$A$13:$A417,0)),"")</f>
        <v/>
      </c>
      <c r="E418" s="420" t="str">
        <f>IFERROR(INDEX(E$13:E417,MATCH($A418,$A$13:$A417,0)),"")</f>
        <v/>
      </c>
      <c r="F418" s="414"/>
      <c r="G418" s="649"/>
      <c r="H418" s="415"/>
      <c r="I418" s="415"/>
      <c r="J418" s="415"/>
      <c r="K418" s="415"/>
      <c r="L418" s="415"/>
      <c r="M418" s="415"/>
      <c r="N418" s="650"/>
      <c r="O418" s="650"/>
      <c r="P418" s="650"/>
      <c r="Q418" s="650"/>
      <c r="R418" s="650"/>
      <c r="S418" s="654" t="str">
        <f t="shared" si="24"/>
        <v/>
      </c>
      <c r="T418" s="654" t="str">
        <f t="shared" si="27"/>
        <v/>
      </c>
      <c r="U418" s="649"/>
      <c r="V418" s="415"/>
      <c r="W418" s="415"/>
      <c r="X418" s="415"/>
      <c r="Y418" s="415"/>
      <c r="Z418" s="415"/>
      <c r="AA418" s="415"/>
      <c r="AB418" s="415"/>
      <c r="AC418" s="415"/>
      <c r="AD418" s="415"/>
      <c r="AE418" s="415"/>
      <c r="AF418" s="415"/>
      <c r="AG418" s="415"/>
      <c r="AH418" s="415"/>
      <c r="AI418" s="415"/>
      <c r="AJ418" s="415"/>
      <c r="AK418" s="415"/>
      <c r="AL418" s="415"/>
      <c r="AM418" s="415"/>
      <c r="AN418" s="415"/>
      <c r="AO418" s="415"/>
      <c r="AP418" s="650"/>
      <c r="AQ418" s="654" t="str">
        <f t="shared" si="25"/>
        <v/>
      </c>
      <c r="AR418" s="655" t="str">
        <f t="shared" si="26"/>
        <v/>
      </c>
    </row>
    <row r="419" spans="1:44">
      <c r="A419" s="430"/>
      <c r="B419" s="418" t="str">
        <f>IFERROR(INDEX(B$13:B418,MATCH($A419,$A$13:$A418,0)),"")</f>
        <v/>
      </c>
      <c r="C419" s="419" t="str">
        <f>IFERROR(INDEX(C$13:C418,MATCH($A419,$A$13:$A418,0)),"")</f>
        <v/>
      </c>
      <c r="D419" s="582" t="str">
        <f>IFERROR(INDEX(D$13:D418,MATCH($A419,$A$13:$A418,0)),"")</f>
        <v/>
      </c>
      <c r="E419" s="420" t="str">
        <f>IFERROR(INDEX(E$13:E418,MATCH($A419,$A$13:$A418,0)),"")</f>
        <v/>
      </c>
      <c r="F419" s="414"/>
      <c r="G419" s="649"/>
      <c r="H419" s="415"/>
      <c r="I419" s="415"/>
      <c r="J419" s="415"/>
      <c r="K419" s="415"/>
      <c r="L419" s="415"/>
      <c r="M419" s="415"/>
      <c r="N419" s="650"/>
      <c r="O419" s="650"/>
      <c r="P419" s="650"/>
      <c r="Q419" s="650"/>
      <c r="R419" s="650"/>
      <c r="S419" s="654" t="str">
        <f t="shared" si="24"/>
        <v/>
      </c>
      <c r="T419" s="654" t="str">
        <f t="shared" si="27"/>
        <v/>
      </c>
      <c r="U419" s="649"/>
      <c r="V419" s="415"/>
      <c r="W419" s="415"/>
      <c r="X419" s="415"/>
      <c r="Y419" s="415"/>
      <c r="Z419" s="415"/>
      <c r="AA419" s="415"/>
      <c r="AB419" s="415"/>
      <c r="AC419" s="415"/>
      <c r="AD419" s="415"/>
      <c r="AE419" s="415"/>
      <c r="AF419" s="415"/>
      <c r="AG419" s="415"/>
      <c r="AH419" s="415"/>
      <c r="AI419" s="415"/>
      <c r="AJ419" s="415"/>
      <c r="AK419" s="415"/>
      <c r="AL419" s="415"/>
      <c r="AM419" s="415"/>
      <c r="AN419" s="415"/>
      <c r="AO419" s="415"/>
      <c r="AP419" s="650"/>
      <c r="AQ419" s="654" t="str">
        <f t="shared" si="25"/>
        <v/>
      </c>
      <c r="AR419" s="655" t="str">
        <f t="shared" si="26"/>
        <v/>
      </c>
    </row>
    <row r="420" spans="1:44">
      <c r="A420" s="430"/>
      <c r="B420" s="418" t="str">
        <f>IFERROR(INDEX(B$13:B419,MATCH($A420,$A$13:$A419,0)),"")</f>
        <v/>
      </c>
      <c r="C420" s="419" t="str">
        <f>IFERROR(INDEX(C$13:C419,MATCH($A420,$A$13:$A419,0)),"")</f>
        <v/>
      </c>
      <c r="D420" s="582" t="str">
        <f>IFERROR(INDEX(D$13:D419,MATCH($A420,$A$13:$A419,0)),"")</f>
        <v/>
      </c>
      <c r="E420" s="420" t="str">
        <f>IFERROR(INDEX(E$13:E419,MATCH($A420,$A$13:$A419,0)),"")</f>
        <v/>
      </c>
      <c r="F420" s="414"/>
      <c r="G420" s="649"/>
      <c r="H420" s="415"/>
      <c r="I420" s="415"/>
      <c r="J420" s="415"/>
      <c r="K420" s="415"/>
      <c r="L420" s="415"/>
      <c r="M420" s="415"/>
      <c r="N420" s="650"/>
      <c r="O420" s="650"/>
      <c r="P420" s="650"/>
      <c r="Q420" s="650"/>
      <c r="R420" s="650"/>
      <c r="S420" s="654" t="str">
        <f t="shared" si="24"/>
        <v/>
      </c>
      <c r="T420" s="654" t="str">
        <f t="shared" si="27"/>
        <v/>
      </c>
      <c r="U420" s="649"/>
      <c r="V420" s="415"/>
      <c r="W420" s="415"/>
      <c r="X420" s="415"/>
      <c r="Y420" s="415"/>
      <c r="Z420" s="415"/>
      <c r="AA420" s="415"/>
      <c r="AB420" s="415"/>
      <c r="AC420" s="415"/>
      <c r="AD420" s="415"/>
      <c r="AE420" s="415"/>
      <c r="AF420" s="415"/>
      <c r="AG420" s="415"/>
      <c r="AH420" s="415"/>
      <c r="AI420" s="415"/>
      <c r="AJ420" s="415"/>
      <c r="AK420" s="415"/>
      <c r="AL420" s="415"/>
      <c r="AM420" s="415"/>
      <c r="AN420" s="415"/>
      <c r="AO420" s="415"/>
      <c r="AP420" s="650"/>
      <c r="AQ420" s="654" t="str">
        <f t="shared" si="25"/>
        <v/>
      </c>
      <c r="AR420" s="655" t="str">
        <f t="shared" si="26"/>
        <v/>
      </c>
    </row>
    <row r="421" spans="1:44">
      <c r="A421" s="430"/>
      <c r="B421" s="418" t="str">
        <f>IFERROR(INDEX(B$13:B420,MATCH($A421,$A$13:$A420,0)),"")</f>
        <v/>
      </c>
      <c r="C421" s="419" t="str">
        <f>IFERROR(INDEX(C$13:C420,MATCH($A421,$A$13:$A420,0)),"")</f>
        <v/>
      </c>
      <c r="D421" s="582" t="str">
        <f>IFERROR(INDEX(D$13:D420,MATCH($A421,$A$13:$A420,0)),"")</f>
        <v/>
      </c>
      <c r="E421" s="420" t="str">
        <f>IFERROR(INDEX(E$13:E420,MATCH($A421,$A$13:$A420,0)),"")</f>
        <v/>
      </c>
      <c r="F421" s="414"/>
      <c r="G421" s="649"/>
      <c r="H421" s="415"/>
      <c r="I421" s="415"/>
      <c r="J421" s="415"/>
      <c r="K421" s="415"/>
      <c r="L421" s="415"/>
      <c r="M421" s="415"/>
      <c r="N421" s="650"/>
      <c r="O421" s="650"/>
      <c r="P421" s="650"/>
      <c r="Q421" s="650"/>
      <c r="R421" s="650"/>
      <c r="S421" s="654" t="str">
        <f t="shared" si="24"/>
        <v/>
      </c>
      <c r="T421" s="654" t="str">
        <f t="shared" si="27"/>
        <v/>
      </c>
      <c r="U421" s="649"/>
      <c r="V421" s="415"/>
      <c r="W421" s="415"/>
      <c r="X421" s="415"/>
      <c r="Y421" s="415"/>
      <c r="Z421" s="415"/>
      <c r="AA421" s="415"/>
      <c r="AB421" s="415"/>
      <c r="AC421" s="415"/>
      <c r="AD421" s="415"/>
      <c r="AE421" s="415"/>
      <c r="AF421" s="415"/>
      <c r="AG421" s="415"/>
      <c r="AH421" s="415"/>
      <c r="AI421" s="415"/>
      <c r="AJ421" s="415"/>
      <c r="AK421" s="415"/>
      <c r="AL421" s="415"/>
      <c r="AM421" s="415"/>
      <c r="AN421" s="415"/>
      <c r="AO421" s="415"/>
      <c r="AP421" s="650"/>
      <c r="AQ421" s="654" t="str">
        <f t="shared" si="25"/>
        <v/>
      </c>
      <c r="AR421" s="655" t="str">
        <f t="shared" si="26"/>
        <v/>
      </c>
    </row>
    <row r="422" spans="1:44">
      <c r="A422" s="430"/>
      <c r="B422" s="418" t="str">
        <f>IFERROR(INDEX(B$13:B421,MATCH($A422,$A$13:$A421,0)),"")</f>
        <v/>
      </c>
      <c r="C422" s="419" t="str">
        <f>IFERROR(INDEX(C$13:C421,MATCH($A422,$A$13:$A421,0)),"")</f>
        <v/>
      </c>
      <c r="D422" s="582" t="str">
        <f>IFERROR(INDEX(D$13:D421,MATCH($A422,$A$13:$A421,0)),"")</f>
        <v/>
      </c>
      <c r="E422" s="420" t="str">
        <f>IFERROR(INDEX(E$13:E421,MATCH($A422,$A$13:$A421,0)),"")</f>
        <v/>
      </c>
      <c r="F422" s="414"/>
      <c r="G422" s="649"/>
      <c r="H422" s="415"/>
      <c r="I422" s="415"/>
      <c r="J422" s="415"/>
      <c r="K422" s="415"/>
      <c r="L422" s="415"/>
      <c r="M422" s="415"/>
      <c r="N422" s="650"/>
      <c r="O422" s="650"/>
      <c r="P422" s="650"/>
      <c r="Q422" s="650"/>
      <c r="R422" s="650"/>
      <c r="S422" s="654" t="str">
        <f t="shared" si="24"/>
        <v/>
      </c>
      <c r="T422" s="654" t="str">
        <f t="shared" si="27"/>
        <v/>
      </c>
      <c r="U422" s="649"/>
      <c r="V422" s="415"/>
      <c r="W422" s="415"/>
      <c r="X422" s="415"/>
      <c r="Y422" s="415"/>
      <c r="Z422" s="415"/>
      <c r="AA422" s="415"/>
      <c r="AB422" s="415"/>
      <c r="AC422" s="415"/>
      <c r="AD422" s="415"/>
      <c r="AE422" s="415"/>
      <c r="AF422" s="415"/>
      <c r="AG422" s="415"/>
      <c r="AH422" s="415"/>
      <c r="AI422" s="415"/>
      <c r="AJ422" s="415"/>
      <c r="AK422" s="415"/>
      <c r="AL422" s="415"/>
      <c r="AM422" s="415"/>
      <c r="AN422" s="415"/>
      <c r="AO422" s="415"/>
      <c r="AP422" s="650"/>
      <c r="AQ422" s="654" t="str">
        <f t="shared" si="25"/>
        <v/>
      </c>
      <c r="AR422" s="655" t="str">
        <f t="shared" si="26"/>
        <v/>
      </c>
    </row>
    <row r="423" spans="1:44">
      <c r="A423" s="430"/>
      <c r="B423" s="418" t="str">
        <f>IFERROR(INDEX(B$13:B422,MATCH($A423,$A$13:$A422,0)),"")</f>
        <v/>
      </c>
      <c r="C423" s="419" t="str">
        <f>IFERROR(INDEX(C$13:C422,MATCH($A423,$A$13:$A422,0)),"")</f>
        <v/>
      </c>
      <c r="D423" s="582" t="str">
        <f>IFERROR(INDEX(D$13:D422,MATCH($A423,$A$13:$A422,0)),"")</f>
        <v/>
      </c>
      <c r="E423" s="420" t="str">
        <f>IFERROR(INDEX(E$13:E422,MATCH($A423,$A$13:$A422,0)),"")</f>
        <v/>
      </c>
      <c r="F423" s="414"/>
      <c r="G423" s="649"/>
      <c r="H423" s="415"/>
      <c r="I423" s="415"/>
      <c r="J423" s="415"/>
      <c r="K423" s="415"/>
      <c r="L423" s="415"/>
      <c r="M423" s="415"/>
      <c r="N423" s="650"/>
      <c r="O423" s="650"/>
      <c r="P423" s="650"/>
      <c r="Q423" s="650"/>
      <c r="R423" s="650"/>
      <c r="S423" s="654" t="str">
        <f t="shared" si="24"/>
        <v/>
      </c>
      <c r="T423" s="654" t="str">
        <f t="shared" si="27"/>
        <v/>
      </c>
      <c r="U423" s="649"/>
      <c r="V423" s="415"/>
      <c r="W423" s="415"/>
      <c r="X423" s="415"/>
      <c r="Y423" s="415"/>
      <c r="Z423" s="415"/>
      <c r="AA423" s="415"/>
      <c r="AB423" s="415"/>
      <c r="AC423" s="415"/>
      <c r="AD423" s="415"/>
      <c r="AE423" s="415"/>
      <c r="AF423" s="415"/>
      <c r="AG423" s="415"/>
      <c r="AH423" s="415"/>
      <c r="AI423" s="415"/>
      <c r="AJ423" s="415"/>
      <c r="AK423" s="415"/>
      <c r="AL423" s="415"/>
      <c r="AM423" s="415"/>
      <c r="AN423" s="415"/>
      <c r="AO423" s="415"/>
      <c r="AP423" s="650"/>
      <c r="AQ423" s="654" t="str">
        <f t="shared" si="25"/>
        <v/>
      </c>
      <c r="AR423" s="655" t="str">
        <f t="shared" si="26"/>
        <v/>
      </c>
    </row>
    <row r="424" spans="1:44">
      <c r="A424" s="430"/>
      <c r="B424" s="418" t="str">
        <f>IFERROR(INDEX(B$13:B423,MATCH($A424,$A$13:$A423,0)),"")</f>
        <v/>
      </c>
      <c r="C424" s="419" t="str">
        <f>IFERROR(INDEX(C$13:C423,MATCH($A424,$A$13:$A423,0)),"")</f>
        <v/>
      </c>
      <c r="D424" s="582" t="str">
        <f>IFERROR(INDEX(D$13:D423,MATCH($A424,$A$13:$A423,0)),"")</f>
        <v/>
      </c>
      <c r="E424" s="420" t="str">
        <f>IFERROR(INDEX(E$13:E423,MATCH($A424,$A$13:$A423,0)),"")</f>
        <v/>
      </c>
      <c r="F424" s="414"/>
      <c r="G424" s="649"/>
      <c r="H424" s="415"/>
      <c r="I424" s="415"/>
      <c r="J424" s="415"/>
      <c r="K424" s="415"/>
      <c r="L424" s="415"/>
      <c r="M424" s="415"/>
      <c r="N424" s="650"/>
      <c r="O424" s="650"/>
      <c r="P424" s="650"/>
      <c r="Q424" s="650"/>
      <c r="R424" s="650"/>
      <c r="S424" s="654" t="str">
        <f t="shared" si="24"/>
        <v/>
      </c>
      <c r="T424" s="654" t="str">
        <f t="shared" si="27"/>
        <v/>
      </c>
      <c r="U424" s="649"/>
      <c r="V424" s="415"/>
      <c r="W424" s="415"/>
      <c r="X424" s="415"/>
      <c r="Y424" s="415"/>
      <c r="Z424" s="415"/>
      <c r="AA424" s="415"/>
      <c r="AB424" s="415"/>
      <c r="AC424" s="415"/>
      <c r="AD424" s="415"/>
      <c r="AE424" s="415"/>
      <c r="AF424" s="415"/>
      <c r="AG424" s="415"/>
      <c r="AH424" s="415"/>
      <c r="AI424" s="415"/>
      <c r="AJ424" s="415"/>
      <c r="AK424" s="415"/>
      <c r="AL424" s="415"/>
      <c r="AM424" s="415"/>
      <c r="AN424" s="415"/>
      <c r="AO424" s="415"/>
      <c r="AP424" s="650"/>
      <c r="AQ424" s="654" t="str">
        <f t="shared" si="25"/>
        <v/>
      </c>
      <c r="AR424" s="655" t="str">
        <f t="shared" si="26"/>
        <v/>
      </c>
    </row>
    <row r="425" spans="1:44">
      <c r="A425" s="430"/>
      <c r="B425" s="418" t="str">
        <f>IFERROR(INDEX(B$13:B424,MATCH($A425,$A$13:$A424,0)),"")</f>
        <v/>
      </c>
      <c r="C425" s="419" t="str">
        <f>IFERROR(INDEX(C$13:C424,MATCH($A425,$A$13:$A424,0)),"")</f>
        <v/>
      </c>
      <c r="D425" s="582" t="str">
        <f>IFERROR(INDEX(D$13:D424,MATCH($A425,$A$13:$A424,0)),"")</f>
        <v/>
      </c>
      <c r="E425" s="420" t="str">
        <f>IFERROR(INDEX(E$13:E424,MATCH($A425,$A$13:$A424,0)),"")</f>
        <v/>
      </c>
      <c r="F425" s="414"/>
      <c r="G425" s="649"/>
      <c r="H425" s="415"/>
      <c r="I425" s="415"/>
      <c r="J425" s="415"/>
      <c r="K425" s="415"/>
      <c r="L425" s="415"/>
      <c r="M425" s="415"/>
      <c r="N425" s="650"/>
      <c r="O425" s="650"/>
      <c r="P425" s="650"/>
      <c r="Q425" s="650"/>
      <c r="R425" s="650"/>
      <c r="S425" s="654" t="str">
        <f t="shared" si="24"/>
        <v/>
      </c>
      <c r="T425" s="654" t="str">
        <f t="shared" si="27"/>
        <v/>
      </c>
      <c r="U425" s="649"/>
      <c r="V425" s="415"/>
      <c r="W425" s="415"/>
      <c r="X425" s="415"/>
      <c r="Y425" s="415"/>
      <c r="Z425" s="415"/>
      <c r="AA425" s="415"/>
      <c r="AB425" s="415"/>
      <c r="AC425" s="415"/>
      <c r="AD425" s="415"/>
      <c r="AE425" s="415"/>
      <c r="AF425" s="415"/>
      <c r="AG425" s="415"/>
      <c r="AH425" s="415"/>
      <c r="AI425" s="415"/>
      <c r="AJ425" s="415"/>
      <c r="AK425" s="415"/>
      <c r="AL425" s="415"/>
      <c r="AM425" s="415"/>
      <c r="AN425" s="415"/>
      <c r="AO425" s="415"/>
      <c r="AP425" s="650"/>
      <c r="AQ425" s="654" t="str">
        <f t="shared" si="25"/>
        <v/>
      </c>
      <c r="AR425" s="655" t="str">
        <f t="shared" si="26"/>
        <v/>
      </c>
    </row>
    <row r="426" spans="1:44">
      <c r="A426" s="430"/>
      <c r="B426" s="418" t="str">
        <f>IFERROR(INDEX(B$13:B425,MATCH($A426,$A$13:$A425,0)),"")</f>
        <v/>
      </c>
      <c r="C426" s="419" t="str">
        <f>IFERROR(INDEX(C$13:C425,MATCH($A426,$A$13:$A425,0)),"")</f>
        <v/>
      </c>
      <c r="D426" s="582" t="str">
        <f>IFERROR(INDEX(D$13:D425,MATCH($A426,$A$13:$A425,0)),"")</f>
        <v/>
      </c>
      <c r="E426" s="420" t="str">
        <f>IFERROR(INDEX(E$13:E425,MATCH($A426,$A$13:$A425,0)),"")</f>
        <v/>
      </c>
      <c r="F426" s="414"/>
      <c r="G426" s="649"/>
      <c r="H426" s="415"/>
      <c r="I426" s="415"/>
      <c r="J426" s="415"/>
      <c r="K426" s="415"/>
      <c r="L426" s="415"/>
      <c r="M426" s="415"/>
      <c r="N426" s="650"/>
      <c r="O426" s="650"/>
      <c r="P426" s="650"/>
      <c r="Q426" s="650"/>
      <c r="R426" s="650"/>
      <c r="S426" s="654" t="str">
        <f t="shared" si="24"/>
        <v/>
      </c>
      <c r="T426" s="654" t="str">
        <f t="shared" si="27"/>
        <v/>
      </c>
      <c r="U426" s="649"/>
      <c r="V426" s="415"/>
      <c r="W426" s="415"/>
      <c r="X426" s="415"/>
      <c r="Y426" s="415"/>
      <c r="Z426" s="415"/>
      <c r="AA426" s="415"/>
      <c r="AB426" s="415"/>
      <c r="AC426" s="415"/>
      <c r="AD426" s="415"/>
      <c r="AE426" s="415"/>
      <c r="AF426" s="415"/>
      <c r="AG426" s="415"/>
      <c r="AH426" s="415"/>
      <c r="AI426" s="415"/>
      <c r="AJ426" s="415"/>
      <c r="AK426" s="415"/>
      <c r="AL426" s="415"/>
      <c r="AM426" s="415"/>
      <c r="AN426" s="415"/>
      <c r="AO426" s="415"/>
      <c r="AP426" s="650"/>
      <c r="AQ426" s="654" t="str">
        <f t="shared" si="25"/>
        <v/>
      </c>
      <c r="AR426" s="655" t="str">
        <f t="shared" si="26"/>
        <v/>
      </c>
    </row>
    <row r="427" spans="1:44">
      <c r="A427" s="430"/>
      <c r="B427" s="418" t="str">
        <f>IFERROR(INDEX(B$13:B426,MATCH($A427,$A$13:$A426,0)),"")</f>
        <v/>
      </c>
      <c r="C427" s="419" t="str">
        <f>IFERROR(INDEX(C$13:C426,MATCH($A427,$A$13:$A426,0)),"")</f>
        <v/>
      </c>
      <c r="D427" s="582" t="str">
        <f>IFERROR(INDEX(D$13:D426,MATCH($A427,$A$13:$A426,0)),"")</f>
        <v/>
      </c>
      <c r="E427" s="420" t="str">
        <f>IFERROR(INDEX(E$13:E426,MATCH($A427,$A$13:$A426,0)),"")</f>
        <v/>
      </c>
      <c r="F427" s="414"/>
      <c r="G427" s="649"/>
      <c r="H427" s="415"/>
      <c r="I427" s="415"/>
      <c r="J427" s="415"/>
      <c r="K427" s="415"/>
      <c r="L427" s="415"/>
      <c r="M427" s="415"/>
      <c r="N427" s="650"/>
      <c r="O427" s="650"/>
      <c r="P427" s="650"/>
      <c r="Q427" s="650"/>
      <c r="R427" s="650"/>
      <c r="S427" s="654" t="str">
        <f t="shared" si="24"/>
        <v/>
      </c>
      <c r="T427" s="654" t="str">
        <f t="shared" si="27"/>
        <v/>
      </c>
      <c r="U427" s="649"/>
      <c r="V427" s="415"/>
      <c r="W427" s="415"/>
      <c r="X427" s="415"/>
      <c r="Y427" s="415"/>
      <c r="Z427" s="415"/>
      <c r="AA427" s="415"/>
      <c r="AB427" s="415"/>
      <c r="AC427" s="415"/>
      <c r="AD427" s="415"/>
      <c r="AE427" s="415"/>
      <c r="AF427" s="415"/>
      <c r="AG427" s="415"/>
      <c r="AH427" s="415"/>
      <c r="AI427" s="415"/>
      <c r="AJ427" s="415"/>
      <c r="AK427" s="415"/>
      <c r="AL427" s="415"/>
      <c r="AM427" s="415"/>
      <c r="AN427" s="415"/>
      <c r="AO427" s="415"/>
      <c r="AP427" s="650"/>
      <c r="AQ427" s="654" t="str">
        <f t="shared" si="25"/>
        <v/>
      </c>
      <c r="AR427" s="655" t="str">
        <f t="shared" si="26"/>
        <v/>
      </c>
    </row>
    <row r="428" spans="1:44">
      <c r="A428" s="430"/>
      <c r="B428" s="418" t="str">
        <f>IFERROR(INDEX(B$13:B427,MATCH($A428,$A$13:$A427,0)),"")</f>
        <v/>
      </c>
      <c r="C428" s="419" t="str">
        <f>IFERROR(INDEX(C$13:C427,MATCH($A428,$A$13:$A427,0)),"")</f>
        <v/>
      </c>
      <c r="D428" s="582" t="str">
        <f>IFERROR(INDEX(D$13:D427,MATCH($A428,$A$13:$A427,0)),"")</f>
        <v/>
      </c>
      <c r="E428" s="420" t="str">
        <f>IFERROR(INDEX(E$13:E427,MATCH($A428,$A$13:$A427,0)),"")</f>
        <v/>
      </c>
      <c r="F428" s="414"/>
      <c r="G428" s="649"/>
      <c r="H428" s="415"/>
      <c r="I428" s="415"/>
      <c r="J428" s="415"/>
      <c r="K428" s="415"/>
      <c r="L428" s="415"/>
      <c r="M428" s="415"/>
      <c r="N428" s="650"/>
      <c r="O428" s="650"/>
      <c r="P428" s="650"/>
      <c r="Q428" s="650"/>
      <c r="R428" s="650"/>
      <c r="S428" s="654" t="str">
        <f t="shared" si="24"/>
        <v/>
      </c>
      <c r="T428" s="654" t="str">
        <f t="shared" si="27"/>
        <v/>
      </c>
      <c r="U428" s="649"/>
      <c r="V428" s="415"/>
      <c r="W428" s="415"/>
      <c r="X428" s="415"/>
      <c r="Y428" s="415"/>
      <c r="Z428" s="415"/>
      <c r="AA428" s="415"/>
      <c r="AB428" s="415"/>
      <c r="AC428" s="415"/>
      <c r="AD428" s="415"/>
      <c r="AE428" s="415"/>
      <c r="AF428" s="415"/>
      <c r="AG428" s="415"/>
      <c r="AH428" s="415"/>
      <c r="AI428" s="415"/>
      <c r="AJ428" s="415"/>
      <c r="AK428" s="415"/>
      <c r="AL428" s="415"/>
      <c r="AM428" s="415"/>
      <c r="AN428" s="415"/>
      <c r="AO428" s="415"/>
      <c r="AP428" s="650"/>
      <c r="AQ428" s="654" t="str">
        <f t="shared" si="25"/>
        <v/>
      </c>
      <c r="AR428" s="655" t="str">
        <f t="shared" si="26"/>
        <v/>
      </c>
    </row>
    <row r="429" spans="1:44">
      <c r="A429" s="430"/>
      <c r="B429" s="418" t="str">
        <f>IFERROR(INDEX(B$13:B428,MATCH($A429,$A$13:$A428,0)),"")</f>
        <v/>
      </c>
      <c r="C429" s="419" t="str">
        <f>IFERROR(INDEX(C$13:C428,MATCH($A429,$A$13:$A428,0)),"")</f>
        <v/>
      </c>
      <c r="D429" s="582" t="str">
        <f>IFERROR(INDEX(D$13:D428,MATCH($A429,$A$13:$A428,0)),"")</f>
        <v/>
      </c>
      <c r="E429" s="420" t="str">
        <f>IFERROR(INDEX(E$13:E428,MATCH($A429,$A$13:$A428,0)),"")</f>
        <v/>
      </c>
      <c r="F429" s="414"/>
      <c r="G429" s="649"/>
      <c r="H429" s="415"/>
      <c r="I429" s="415"/>
      <c r="J429" s="415"/>
      <c r="K429" s="415"/>
      <c r="L429" s="415"/>
      <c r="M429" s="415"/>
      <c r="N429" s="650"/>
      <c r="O429" s="650"/>
      <c r="P429" s="650"/>
      <c r="Q429" s="650"/>
      <c r="R429" s="650"/>
      <c r="S429" s="654" t="str">
        <f t="shared" si="24"/>
        <v/>
      </c>
      <c r="T429" s="654" t="str">
        <f t="shared" si="27"/>
        <v/>
      </c>
      <c r="U429" s="649"/>
      <c r="V429" s="415"/>
      <c r="W429" s="415"/>
      <c r="X429" s="415"/>
      <c r="Y429" s="415"/>
      <c r="Z429" s="415"/>
      <c r="AA429" s="415"/>
      <c r="AB429" s="415"/>
      <c r="AC429" s="415"/>
      <c r="AD429" s="415"/>
      <c r="AE429" s="415"/>
      <c r="AF429" s="415"/>
      <c r="AG429" s="415"/>
      <c r="AH429" s="415"/>
      <c r="AI429" s="415"/>
      <c r="AJ429" s="415"/>
      <c r="AK429" s="415"/>
      <c r="AL429" s="415"/>
      <c r="AM429" s="415"/>
      <c r="AN429" s="415"/>
      <c r="AO429" s="415"/>
      <c r="AP429" s="650"/>
      <c r="AQ429" s="654" t="str">
        <f t="shared" si="25"/>
        <v/>
      </c>
      <c r="AR429" s="655" t="str">
        <f t="shared" si="26"/>
        <v/>
      </c>
    </row>
    <row r="430" spans="1:44">
      <c r="A430" s="430"/>
      <c r="B430" s="418" t="str">
        <f>IFERROR(INDEX(B$13:B429,MATCH($A430,$A$13:$A429,0)),"")</f>
        <v/>
      </c>
      <c r="C430" s="419" t="str">
        <f>IFERROR(INDEX(C$13:C429,MATCH($A430,$A$13:$A429,0)),"")</f>
        <v/>
      </c>
      <c r="D430" s="582" t="str">
        <f>IFERROR(INDEX(D$13:D429,MATCH($A430,$A$13:$A429,0)),"")</f>
        <v/>
      </c>
      <c r="E430" s="420" t="str">
        <f>IFERROR(INDEX(E$13:E429,MATCH($A430,$A$13:$A429,0)),"")</f>
        <v/>
      </c>
      <c r="F430" s="414"/>
      <c r="G430" s="649"/>
      <c r="H430" s="415"/>
      <c r="I430" s="415"/>
      <c r="J430" s="415"/>
      <c r="K430" s="415"/>
      <c r="L430" s="415"/>
      <c r="M430" s="415"/>
      <c r="N430" s="650"/>
      <c r="O430" s="650"/>
      <c r="P430" s="650"/>
      <c r="Q430" s="650"/>
      <c r="R430" s="650"/>
      <c r="S430" s="654" t="str">
        <f t="shared" si="24"/>
        <v/>
      </c>
      <c r="T430" s="654" t="str">
        <f t="shared" si="27"/>
        <v/>
      </c>
      <c r="U430" s="649"/>
      <c r="V430" s="415"/>
      <c r="W430" s="415"/>
      <c r="X430" s="415"/>
      <c r="Y430" s="415"/>
      <c r="Z430" s="415"/>
      <c r="AA430" s="415"/>
      <c r="AB430" s="415"/>
      <c r="AC430" s="415"/>
      <c r="AD430" s="415"/>
      <c r="AE430" s="415"/>
      <c r="AF430" s="415"/>
      <c r="AG430" s="415"/>
      <c r="AH430" s="415"/>
      <c r="AI430" s="415"/>
      <c r="AJ430" s="415"/>
      <c r="AK430" s="415"/>
      <c r="AL430" s="415"/>
      <c r="AM430" s="415"/>
      <c r="AN430" s="415"/>
      <c r="AO430" s="415"/>
      <c r="AP430" s="650"/>
      <c r="AQ430" s="654" t="str">
        <f t="shared" si="25"/>
        <v/>
      </c>
      <c r="AR430" s="655" t="str">
        <f t="shared" si="26"/>
        <v/>
      </c>
    </row>
    <row r="431" spans="1:44">
      <c r="A431" s="430"/>
      <c r="B431" s="418" t="str">
        <f>IFERROR(INDEX(B$13:B430,MATCH($A431,$A$13:$A430,0)),"")</f>
        <v/>
      </c>
      <c r="C431" s="419" t="str">
        <f>IFERROR(INDEX(C$13:C430,MATCH($A431,$A$13:$A430,0)),"")</f>
        <v/>
      </c>
      <c r="D431" s="582" t="str">
        <f>IFERROR(INDEX(D$13:D430,MATCH($A431,$A$13:$A430,0)),"")</f>
        <v/>
      </c>
      <c r="E431" s="420" t="str">
        <f>IFERROR(INDEX(E$13:E430,MATCH($A431,$A$13:$A430,0)),"")</f>
        <v/>
      </c>
      <c r="F431" s="414"/>
      <c r="G431" s="649"/>
      <c r="H431" s="415"/>
      <c r="I431" s="415"/>
      <c r="J431" s="415"/>
      <c r="K431" s="415"/>
      <c r="L431" s="415"/>
      <c r="M431" s="415"/>
      <c r="N431" s="650"/>
      <c r="O431" s="650"/>
      <c r="P431" s="650"/>
      <c r="Q431" s="650"/>
      <c r="R431" s="650"/>
      <c r="S431" s="654" t="str">
        <f t="shared" si="24"/>
        <v/>
      </c>
      <c r="T431" s="654" t="str">
        <f t="shared" si="27"/>
        <v/>
      </c>
      <c r="U431" s="649"/>
      <c r="V431" s="415"/>
      <c r="W431" s="415"/>
      <c r="X431" s="415"/>
      <c r="Y431" s="415"/>
      <c r="Z431" s="415"/>
      <c r="AA431" s="415"/>
      <c r="AB431" s="415"/>
      <c r="AC431" s="415"/>
      <c r="AD431" s="415"/>
      <c r="AE431" s="415"/>
      <c r="AF431" s="415"/>
      <c r="AG431" s="415"/>
      <c r="AH431" s="415"/>
      <c r="AI431" s="415"/>
      <c r="AJ431" s="415"/>
      <c r="AK431" s="415"/>
      <c r="AL431" s="415"/>
      <c r="AM431" s="415"/>
      <c r="AN431" s="415"/>
      <c r="AO431" s="415"/>
      <c r="AP431" s="650"/>
      <c r="AQ431" s="654" t="str">
        <f t="shared" si="25"/>
        <v/>
      </c>
      <c r="AR431" s="655" t="str">
        <f t="shared" si="26"/>
        <v/>
      </c>
    </row>
    <row r="432" spans="1:44">
      <c r="A432" s="430"/>
      <c r="B432" s="418" t="str">
        <f>IFERROR(INDEX(B$13:B431,MATCH($A432,$A$13:$A431,0)),"")</f>
        <v/>
      </c>
      <c r="C432" s="419" t="str">
        <f>IFERROR(INDEX(C$13:C431,MATCH($A432,$A$13:$A431,0)),"")</f>
        <v/>
      </c>
      <c r="D432" s="582" t="str">
        <f>IFERROR(INDEX(D$13:D431,MATCH($A432,$A$13:$A431,0)),"")</f>
        <v/>
      </c>
      <c r="E432" s="420" t="str">
        <f>IFERROR(INDEX(E$13:E431,MATCH($A432,$A$13:$A431,0)),"")</f>
        <v/>
      </c>
      <c r="F432" s="414"/>
      <c r="G432" s="649"/>
      <c r="H432" s="415"/>
      <c r="I432" s="415"/>
      <c r="J432" s="415"/>
      <c r="K432" s="415"/>
      <c r="L432" s="415"/>
      <c r="M432" s="415"/>
      <c r="N432" s="650"/>
      <c r="O432" s="650"/>
      <c r="P432" s="650"/>
      <c r="Q432" s="650"/>
      <c r="R432" s="650"/>
      <c r="S432" s="654" t="str">
        <f t="shared" si="24"/>
        <v/>
      </c>
      <c r="T432" s="654" t="str">
        <f t="shared" si="27"/>
        <v/>
      </c>
      <c r="U432" s="649"/>
      <c r="V432" s="415"/>
      <c r="W432" s="415"/>
      <c r="X432" s="415"/>
      <c r="Y432" s="415"/>
      <c r="Z432" s="415"/>
      <c r="AA432" s="415"/>
      <c r="AB432" s="415"/>
      <c r="AC432" s="415"/>
      <c r="AD432" s="415"/>
      <c r="AE432" s="415"/>
      <c r="AF432" s="415"/>
      <c r="AG432" s="415"/>
      <c r="AH432" s="415"/>
      <c r="AI432" s="415"/>
      <c r="AJ432" s="415"/>
      <c r="AK432" s="415"/>
      <c r="AL432" s="415"/>
      <c r="AM432" s="415"/>
      <c r="AN432" s="415"/>
      <c r="AO432" s="415"/>
      <c r="AP432" s="650"/>
      <c r="AQ432" s="654" t="str">
        <f t="shared" si="25"/>
        <v/>
      </c>
      <c r="AR432" s="655" t="str">
        <f t="shared" si="26"/>
        <v/>
      </c>
    </row>
    <row r="433" spans="1:44">
      <c r="A433" s="430"/>
      <c r="B433" s="418" t="str">
        <f>IFERROR(INDEX(B$13:B432,MATCH($A433,$A$13:$A432,0)),"")</f>
        <v/>
      </c>
      <c r="C433" s="419" t="str">
        <f>IFERROR(INDEX(C$13:C432,MATCH($A433,$A$13:$A432,0)),"")</f>
        <v/>
      </c>
      <c r="D433" s="582" t="str">
        <f>IFERROR(INDEX(D$13:D432,MATCH($A433,$A$13:$A432,0)),"")</f>
        <v/>
      </c>
      <c r="E433" s="420" t="str">
        <f>IFERROR(INDEX(E$13:E432,MATCH($A433,$A$13:$A432,0)),"")</f>
        <v/>
      </c>
      <c r="F433" s="414"/>
      <c r="G433" s="649"/>
      <c r="H433" s="415"/>
      <c r="I433" s="415"/>
      <c r="J433" s="415"/>
      <c r="K433" s="415"/>
      <c r="L433" s="415"/>
      <c r="M433" s="415"/>
      <c r="N433" s="650"/>
      <c r="O433" s="650"/>
      <c r="P433" s="650"/>
      <c r="Q433" s="650"/>
      <c r="R433" s="650"/>
      <c r="S433" s="654" t="str">
        <f t="shared" si="24"/>
        <v/>
      </c>
      <c r="T433" s="654" t="str">
        <f t="shared" si="27"/>
        <v/>
      </c>
      <c r="U433" s="649"/>
      <c r="V433" s="415"/>
      <c r="W433" s="415"/>
      <c r="X433" s="415"/>
      <c r="Y433" s="415"/>
      <c r="Z433" s="415"/>
      <c r="AA433" s="415"/>
      <c r="AB433" s="415"/>
      <c r="AC433" s="415"/>
      <c r="AD433" s="415"/>
      <c r="AE433" s="415"/>
      <c r="AF433" s="415"/>
      <c r="AG433" s="415"/>
      <c r="AH433" s="415"/>
      <c r="AI433" s="415"/>
      <c r="AJ433" s="415"/>
      <c r="AK433" s="415"/>
      <c r="AL433" s="415"/>
      <c r="AM433" s="415"/>
      <c r="AN433" s="415"/>
      <c r="AO433" s="415"/>
      <c r="AP433" s="650"/>
      <c r="AQ433" s="654" t="str">
        <f t="shared" si="25"/>
        <v/>
      </c>
      <c r="AR433" s="655" t="str">
        <f t="shared" si="26"/>
        <v/>
      </c>
    </row>
    <row r="434" spans="1:44">
      <c r="A434" s="430"/>
      <c r="B434" s="418" t="str">
        <f>IFERROR(INDEX(B$13:B433,MATCH($A434,$A$13:$A433,0)),"")</f>
        <v/>
      </c>
      <c r="C434" s="419" t="str">
        <f>IFERROR(INDEX(C$13:C433,MATCH($A434,$A$13:$A433,0)),"")</f>
        <v/>
      </c>
      <c r="D434" s="582" t="str">
        <f>IFERROR(INDEX(D$13:D433,MATCH($A434,$A$13:$A433,0)),"")</f>
        <v/>
      </c>
      <c r="E434" s="420" t="str">
        <f>IFERROR(INDEX(E$13:E433,MATCH($A434,$A$13:$A433,0)),"")</f>
        <v/>
      </c>
      <c r="F434" s="414"/>
      <c r="G434" s="649"/>
      <c r="H434" s="415"/>
      <c r="I434" s="415"/>
      <c r="J434" s="415"/>
      <c r="K434" s="415"/>
      <c r="L434" s="415"/>
      <c r="M434" s="415"/>
      <c r="N434" s="650"/>
      <c r="O434" s="650"/>
      <c r="P434" s="650"/>
      <c r="Q434" s="650"/>
      <c r="R434" s="650"/>
      <c r="S434" s="654" t="str">
        <f t="shared" si="24"/>
        <v/>
      </c>
      <c r="T434" s="654" t="str">
        <f t="shared" si="27"/>
        <v/>
      </c>
      <c r="U434" s="649"/>
      <c r="V434" s="415"/>
      <c r="W434" s="415"/>
      <c r="X434" s="415"/>
      <c r="Y434" s="415"/>
      <c r="Z434" s="415"/>
      <c r="AA434" s="415"/>
      <c r="AB434" s="415"/>
      <c r="AC434" s="415"/>
      <c r="AD434" s="415"/>
      <c r="AE434" s="415"/>
      <c r="AF434" s="415"/>
      <c r="AG434" s="415"/>
      <c r="AH434" s="415"/>
      <c r="AI434" s="415"/>
      <c r="AJ434" s="415"/>
      <c r="AK434" s="415"/>
      <c r="AL434" s="415"/>
      <c r="AM434" s="415"/>
      <c r="AN434" s="415"/>
      <c r="AO434" s="415"/>
      <c r="AP434" s="650"/>
      <c r="AQ434" s="654" t="str">
        <f t="shared" si="25"/>
        <v/>
      </c>
      <c r="AR434" s="655" t="str">
        <f t="shared" si="26"/>
        <v/>
      </c>
    </row>
    <row r="435" spans="1:44">
      <c r="A435" s="430"/>
      <c r="B435" s="418" t="str">
        <f>IFERROR(INDEX(B$13:B434,MATCH($A435,$A$13:$A434,0)),"")</f>
        <v/>
      </c>
      <c r="C435" s="419" t="str">
        <f>IFERROR(INDEX(C$13:C434,MATCH($A435,$A$13:$A434,0)),"")</f>
        <v/>
      </c>
      <c r="D435" s="582" t="str">
        <f>IFERROR(INDEX(D$13:D434,MATCH($A435,$A$13:$A434,0)),"")</f>
        <v/>
      </c>
      <c r="E435" s="420" t="str">
        <f>IFERROR(INDEX(E$13:E434,MATCH($A435,$A$13:$A434,0)),"")</f>
        <v/>
      </c>
      <c r="F435" s="414"/>
      <c r="G435" s="649"/>
      <c r="H435" s="415"/>
      <c r="I435" s="415"/>
      <c r="J435" s="415"/>
      <c r="K435" s="415"/>
      <c r="L435" s="415"/>
      <c r="M435" s="415"/>
      <c r="N435" s="650"/>
      <c r="O435" s="650"/>
      <c r="P435" s="650"/>
      <c r="Q435" s="650"/>
      <c r="R435" s="650"/>
      <c r="S435" s="654" t="str">
        <f t="shared" si="24"/>
        <v/>
      </c>
      <c r="T435" s="654" t="str">
        <f t="shared" si="27"/>
        <v/>
      </c>
      <c r="U435" s="649"/>
      <c r="V435" s="415"/>
      <c r="W435" s="415"/>
      <c r="X435" s="415"/>
      <c r="Y435" s="415"/>
      <c r="Z435" s="415"/>
      <c r="AA435" s="415"/>
      <c r="AB435" s="415"/>
      <c r="AC435" s="415"/>
      <c r="AD435" s="415"/>
      <c r="AE435" s="415"/>
      <c r="AF435" s="415"/>
      <c r="AG435" s="415"/>
      <c r="AH435" s="415"/>
      <c r="AI435" s="415"/>
      <c r="AJ435" s="415"/>
      <c r="AK435" s="415"/>
      <c r="AL435" s="415"/>
      <c r="AM435" s="415"/>
      <c r="AN435" s="415"/>
      <c r="AO435" s="415"/>
      <c r="AP435" s="650"/>
      <c r="AQ435" s="654" t="str">
        <f t="shared" si="25"/>
        <v/>
      </c>
      <c r="AR435" s="655" t="str">
        <f t="shared" si="26"/>
        <v/>
      </c>
    </row>
    <row r="436" spans="1:44">
      <c r="A436" s="430"/>
      <c r="B436" s="418" t="str">
        <f>IFERROR(INDEX(B$13:B435,MATCH($A436,$A$13:$A435,0)),"")</f>
        <v/>
      </c>
      <c r="C436" s="419" t="str">
        <f>IFERROR(INDEX(C$13:C435,MATCH($A436,$A$13:$A435,0)),"")</f>
        <v/>
      </c>
      <c r="D436" s="582" t="str">
        <f>IFERROR(INDEX(D$13:D435,MATCH($A436,$A$13:$A435,0)),"")</f>
        <v/>
      </c>
      <c r="E436" s="420" t="str">
        <f>IFERROR(INDEX(E$13:E435,MATCH($A436,$A$13:$A435,0)),"")</f>
        <v/>
      </c>
      <c r="F436" s="414"/>
      <c r="G436" s="649"/>
      <c r="H436" s="415"/>
      <c r="I436" s="415"/>
      <c r="J436" s="415"/>
      <c r="K436" s="415"/>
      <c r="L436" s="415"/>
      <c r="M436" s="415"/>
      <c r="N436" s="650"/>
      <c r="O436" s="650"/>
      <c r="P436" s="650"/>
      <c r="Q436" s="650"/>
      <c r="R436" s="650"/>
      <c r="S436" s="654" t="str">
        <f t="shared" si="24"/>
        <v/>
      </c>
      <c r="T436" s="654" t="str">
        <f t="shared" si="27"/>
        <v/>
      </c>
      <c r="U436" s="649"/>
      <c r="V436" s="415"/>
      <c r="W436" s="415"/>
      <c r="X436" s="415"/>
      <c r="Y436" s="415"/>
      <c r="Z436" s="415"/>
      <c r="AA436" s="415"/>
      <c r="AB436" s="415"/>
      <c r="AC436" s="415"/>
      <c r="AD436" s="415"/>
      <c r="AE436" s="415"/>
      <c r="AF436" s="415"/>
      <c r="AG436" s="415"/>
      <c r="AH436" s="415"/>
      <c r="AI436" s="415"/>
      <c r="AJ436" s="415"/>
      <c r="AK436" s="415"/>
      <c r="AL436" s="415"/>
      <c r="AM436" s="415"/>
      <c r="AN436" s="415"/>
      <c r="AO436" s="415"/>
      <c r="AP436" s="650"/>
      <c r="AQ436" s="654" t="str">
        <f t="shared" si="25"/>
        <v/>
      </c>
      <c r="AR436" s="655" t="str">
        <f t="shared" si="26"/>
        <v/>
      </c>
    </row>
    <row r="437" spans="1:44">
      <c r="A437" s="430"/>
      <c r="B437" s="418" t="str">
        <f>IFERROR(INDEX(B$13:B436,MATCH($A437,$A$13:$A436,0)),"")</f>
        <v/>
      </c>
      <c r="C437" s="419" t="str">
        <f>IFERROR(INDEX(C$13:C436,MATCH($A437,$A$13:$A436,0)),"")</f>
        <v/>
      </c>
      <c r="D437" s="582" t="str">
        <f>IFERROR(INDEX(D$13:D436,MATCH($A437,$A$13:$A436,0)),"")</f>
        <v/>
      </c>
      <c r="E437" s="420" t="str">
        <f>IFERROR(INDEX(E$13:E436,MATCH($A437,$A$13:$A436,0)),"")</f>
        <v/>
      </c>
      <c r="F437" s="414"/>
      <c r="G437" s="649"/>
      <c r="H437" s="415"/>
      <c r="I437" s="415"/>
      <c r="J437" s="415"/>
      <c r="K437" s="415"/>
      <c r="L437" s="415"/>
      <c r="M437" s="415"/>
      <c r="N437" s="650"/>
      <c r="O437" s="650"/>
      <c r="P437" s="650"/>
      <c r="Q437" s="650"/>
      <c r="R437" s="650"/>
      <c r="S437" s="654" t="str">
        <f t="shared" si="24"/>
        <v/>
      </c>
      <c r="T437" s="654" t="str">
        <f t="shared" si="27"/>
        <v/>
      </c>
      <c r="U437" s="649"/>
      <c r="V437" s="415"/>
      <c r="W437" s="415"/>
      <c r="X437" s="415"/>
      <c r="Y437" s="415"/>
      <c r="Z437" s="415"/>
      <c r="AA437" s="415"/>
      <c r="AB437" s="415"/>
      <c r="AC437" s="415"/>
      <c r="AD437" s="415"/>
      <c r="AE437" s="415"/>
      <c r="AF437" s="415"/>
      <c r="AG437" s="415"/>
      <c r="AH437" s="415"/>
      <c r="AI437" s="415"/>
      <c r="AJ437" s="415"/>
      <c r="AK437" s="415"/>
      <c r="AL437" s="415"/>
      <c r="AM437" s="415"/>
      <c r="AN437" s="415"/>
      <c r="AO437" s="415"/>
      <c r="AP437" s="650"/>
      <c r="AQ437" s="654" t="str">
        <f t="shared" si="25"/>
        <v/>
      </c>
      <c r="AR437" s="655" t="str">
        <f t="shared" si="26"/>
        <v/>
      </c>
    </row>
    <row r="438" spans="1:44">
      <c r="A438" s="430"/>
      <c r="B438" s="418" t="str">
        <f>IFERROR(INDEX(B$13:B437,MATCH($A438,$A$13:$A437,0)),"")</f>
        <v/>
      </c>
      <c r="C438" s="419" t="str">
        <f>IFERROR(INDEX(C$13:C437,MATCH($A438,$A$13:$A437,0)),"")</f>
        <v/>
      </c>
      <c r="D438" s="582" t="str">
        <f>IFERROR(INDEX(D$13:D437,MATCH($A438,$A$13:$A437,0)),"")</f>
        <v/>
      </c>
      <c r="E438" s="420" t="str">
        <f>IFERROR(INDEX(E$13:E437,MATCH($A438,$A$13:$A437,0)),"")</f>
        <v/>
      </c>
      <c r="F438" s="414"/>
      <c r="G438" s="649"/>
      <c r="H438" s="415"/>
      <c r="I438" s="415"/>
      <c r="J438" s="415"/>
      <c r="K438" s="415"/>
      <c r="L438" s="415"/>
      <c r="M438" s="415"/>
      <c r="N438" s="650"/>
      <c r="O438" s="650"/>
      <c r="P438" s="650"/>
      <c r="Q438" s="650"/>
      <c r="R438" s="650"/>
      <c r="S438" s="654" t="str">
        <f t="shared" si="24"/>
        <v/>
      </c>
      <c r="T438" s="654" t="str">
        <f t="shared" si="27"/>
        <v/>
      </c>
      <c r="U438" s="649"/>
      <c r="V438" s="415"/>
      <c r="W438" s="415"/>
      <c r="X438" s="415"/>
      <c r="Y438" s="415"/>
      <c r="Z438" s="415"/>
      <c r="AA438" s="415"/>
      <c r="AB438" s="415"/>
      <c r="AC438" s="415"/>
      <c r="AD438" s="415"/>
      <c r="AE438" s="415"/>
      <c r="AF438" s="415"/>
      <c r="AG438" s="415"/>
      <c r="AH438" s="415"/>
      <c r="AI438" s="415"/>
      <c r="AJ438" s="415"/>
      <c r="AK438" s="415"/>
      <c r="AL438" s="415"/>
      <c r="AM438" s="415"/>
      <c r="AN438" s="415"/>
      <c r="AO438" s="415"/>
      <c r="AP438" s="650"/>
      <c r="AQ438" s="654" t="str">
        <f t="shared" si="25"/>
        <v/>
      </c>
      <c r="AR438" s="655" t="str">
        <f t="shared" si="26"/>
        <v/>
      </c>
    </row>
    <row r="439" spans="1:44">
      <c r="A439" s="430"/>
      <c r="B439" s="418" t="str">
        <f>IFERROR(INDEX(B$13:B438,MATCH($A439,$A$13:$A438,0)),"")</f>
        <v/>
      </c>
      <c r="C439" s="419" t="str">
        <f>IFERROR(INDEX(C$13:C438,MATCH($A439,$A$13:$A438,0)),"")</f>
        <v/>
      </c>
      <c r="D439" s="582" t="str">
        <f>IFERROR(INDEX(D$13:D438,MATCH($A439,$A$13:$A438,0)),"")</f>
        <v/>
      </c>
      <c r="E439" s="420" t="str">
        <f>IFERROR(INDEX(E$13:E438,MATCH($A439,$A$13:$A438,0)),"")</f>
        <v/>
      </c>
      <c r="F439" s="414"/>
      <c r="G439" s="649"/>
      <c r="H439" s="415"/>
      <c r="I439" s="415"/>
      <c r="J439" s="415"/>
      <c r="K439" s="415"/>
      <c r="L439" s="415"/>
      <c r="M439" s="415"/>
      <c r="N439" s="650"/>
      <c r="O439" s="650"/>
      <c r="P439" s="650"/>
      <c r="Q439" s="650"/>
      <c r="R439" s="650"/>
      <c r="S439" s="654" t="str">
        <f t="shared" si="24"/>
        <v/>
      </c>
      <c r="T439" s="654" t="str">
        <f t="shared" si="27"/>
        <v/>
      </c>
      <c r="U439" s="649"/>
      <c r="V439" s="415"/>
      <c r="W439" s="415"/>
      <c r="X439" s="415"/>
      <c r="Y439" s="415"/>
      <c r="Z439" s="415"/>
      <c r="AA439" s="415"/>
      <c r="AB439" s="415"/>
      <c r="AC439" s="415"/>
      <c r="AD439" s="415"/>
      <c r="AE439" s="415"/>
      <c r="AF439" s="415"/>
      <c r="AG439" s="415"/>
      <c r="AH439" s="415"/>
      <c r="AI439" s="415"/>
      <c r="AJ439" s="415"/>
      <c r="AK439" s="415"/>
      <c r="AL439" s="415"/>
      <c r="AM439" s="415"/>
      <c r="AN439" s="415"/>
      <c r="AO439" s="415"/>
      <c r="AP439" s="650"/>
      <c r="AQ439" s="654" t="str">
        <f t="shared" si="25"/>
        <v/>
      </c>
      <c r="AR439" s="655" t="str">
        <f t="shared" si="26"/>
        <v/>
      </c>
    </row>
    <row r="440" spans="1:44">
      <c r="A440" s="430"/>
      <c r="B440" s="418" t="str">
        <f>IFERROR(INDEX(B$13:B439,MATCH($A440,$A$13:$A439,0)),"")</f>
        <v/>
      </c>
      <c r="C440" s="419" t="str">
        <f>IFERROR(INDEX(C$13:C439,MATCH($A440,$A$13:$A439,0)),"")</f>
        <v/>
      </c>
      <c r="D440" s="582" t="str">
        <f>IFERROR(INDEX(D$13:D439,MATCH($A440,$A$13:$A439,0)),"")</f>
        <v/>
      </c>
      <c r="E440" s="420" t="str">
        <f>IFERROR(INDEX(E$13:E439,MATCH($A440,$A$13:$A439,0)),"")</f>
        <v/>
      </c>
      <c r="F440" s="414"/>
      <c r="G440" s="649"/>
      <c r="H440" s="415"/>
      <c r="I440" s="415"/>
      <c r="J440" s="415"/>
      <c r="K440" s="415"/>
      <c r="L440" s="415"/>
      <c r="M440" s="415"/>
      <c r="N440" s="650"/>
      <c r="O440" s="650"/>
      <c r="P440" s="650"/>
      <c r="Q440" s="650"/>
      <c r="R440" s="650"/>
      <c r="S440" s="654" t="str">
        <f t="shared" si="24"/>
        <v/>
      </c>
      <c r="T440" s="654" t="str">
        <f t="shared" si="27"/>
        <v/>
      </c>
      <c r="U440" s="649"/>
      <c r="V440" s="415"/>
      <c r="W440" s="415"/>
      <c r="X440" s="415"/>
      <c r="Y440" s="415"/>
      <c r="Z440" s="415"/>
      <c r="AA440" s="415"/>
      <c r="AB440" s="415"/>
      <c r="AC440" s="415"/>
      <c r="AD440" s="415"/>
      <c r="AE440" s="415"/>
      <c r="AF440" s="415"/>
      <c r="AG440" s="415"/>
      <c r="AH440" s="415"/>
      <c r="AI440" s="415"/>
      <c r="AJ440" s="415"/>
      <c r="AK440" s="415"/>
      <c r="AL440" s="415"/>
      <c r="AM440" s="415"/>
      <c r="AN440" s="415"/>
      <c r="AO440" s="415"/>
      <c r="AP440" s="650"/>
      <c r="AQ440" s="654" t="str">
        <f t="shared" si="25"/>
        <v/>
      </c>
      <c r="AR440" s="655" t="str">
        <f t="shared" si="26"/>
        <v/>
      </c>
    </row>
    <row r="441" spans="1:44">
      <c r="A441" s="430"/>
      <c r="B441" s="418" t="str">
        <f>IFERROR(INDEX(B$13:B440,MATCH($A441,$A$13:$A440,0)),"")</f>
        <v/>
      </c>
      <c r="C441" s="419" t="str">
        <f>IFERROR(INDEX(C$13:C440,MATCH($A441,$A$13:$A440,0)),"")</f>
        <v/>
      </c>
      <c r="D441" s="582" t="str">
        <f>IFERROR(INDEX(D$13:D440,MATCH($A441,$A$13:$A440,0)),"")</f>
        <v/>
      </c>
      <c r="E441" s="420" t="str">
        <f>IFERROR(INDEX(E$13:E440,MATCH($A441,$A$13:$A440,0)),"")</f>
        <v/>
      </c>
      <c r="F441" s="414"/>
      <c r="G441" s="649"/>
      <c r="H441" s="415"/>
      <c r="I441" s="415"/>
      <c r="J441" s="415"/>
      <c r="K441" s="415"/>
      <c r="L441" s="415"/>
      <c r="M441" s="415"/>
      <c r="N441" s="650"/>
      <c r="O441" s="650"/>
      <c r="P441" s="650"/>
      <c r="Q441" s="650"/>
      <c r="R441" s="650"/>
      <c r="S441" s="654" t="str">
        <f t="shared" si="24"/>
        <v/>
      </c>
      <c r="T441" s="654" t="str">
        <f t="shared" si="27"/>
        <v/>
      </c>
      <c r="U441" s="649"/>
      <c r="V441" s="415"/>
      <c r="W441" s="415"/>
      <c r="X441" s="415"/>
      <c r="Y441" s="415"/>
      <c r="Z441" s="415"/>
      <c r="AA441" s="415"/>
      <c r="AB441" s="415"/>
      <c r="AC441" s="415"/>
      <c r="AD441" s="415"/>
      <c r="AE441" s="415"/>
      <c r="AF441" s="415"/>
      <c r="AG441" s="415"/>
      <c r="AH441" s="415"/>
      <c r="AI441" s="415"/>
      <c r="AJ441" s="415"/>
      <c r="AK441" s="415"/>
      <c r="AL441" s="415"/>
      <c r="AM441" s="415"/>
      <c r="AN441" s="415"/>
      <c r="AO441" s="415"/>
      <c r="AP441" s="650"/>
      <c r="AQ441" s="654" t="str">
        <f t="shared" si="25"/>
        <v/>
      </c>
      <c r="AR441" s="655" t="str">
        <f t="shared" si="26"/>
        <v/>
      </c>
    </row>
    <row r="442" spans="1:44">
      <c r="A442" s="430"/>
      <c r="B442" s="418" t="str">
        <f>IFERROR(INDEX(B$13:B441,MATCH($A442,$A$13:$A441,0)),"")</f>
        <v/>
      </c>
      <c r="C442" s="419" t="str">
        <f>IFERROR(INDEX(C$13:C441,MATCH($A442,$A$13:$A441,0)),"")</f>
        <v/>
      </c>
      <c r="D442" s="582" t="str">
        <f>IFERROR(INDEX(D$13:D441,MATCH($A442,$A$13:$A441,0)),"")</f>
        <v/>
      </c>
      <c r="E442" s="420" t="str">
        <f>IFERROR(INDEX(E$13:E441,MATCH($A442,$A$13:$A441,0)),"")</f>
        <v/>
      </c>
      <c r="F442" s="414"/>
      <c r="G442" s="649"/>
      <c r="H442" s="415"/>
      <c r="I442" s="415"/>
      <c r="J442" s="415"/>
      <c r="K442" s="415"/>
      <c r="L442" s="415"/>
      <c r="M442" s="415"/>
      <c r="N442" s="650"/>
      <c r="O442" s="650"/>
      <c r="P442" s="650"/>
      <c r="Q442" s="650"/>
      <c r="R442" s="650"/>
      <c r="S442" s="654" t="str">
        <f t="shared" si="24"/>
        <v/>
      </c>
      <c r="T442" s="654" t="str">
        <f t="shared" si="27"/>
        <v/>
      </c>
      <c r="U442" s="649"/>
      <c r="V442" s="415"/>
      <c r="W442" s="415"/>
      <c r="X442" s="415"/>
      <c r="Y442" s="415"/>
      <c r="Z442" s="415"/>
      <c r="AA442" s="415"/>
      <c r="AB442" s="415"/>
      <c r="AC442" s="415"/>
      <c r="AD442" s="415"/>
      <c r="AE442" s="415"/>
      <c r="AF442" s="415"/>
      <c r="AG442" s="415"/>
      <c r="AH442" s="415"/>
      <c r="AI442" s="415"/>
      <c r="AJ442" s="415"/>
      <c r="AK442" s="415"/>
      <c r="AL442" s="415"/>
      <c r="AM442" s="415"/>
      <c r="AN442" s="415"/>
      <c r="AO442" s="415"/>
      <c r="AP442" s="650"/>
      <c r="AQ442" s="654" t="str">
        <f t="shared" si="25"/>
        <v/>
      </c>
      <c r="AR442" s="655" t="str">
        <f t="shared" si="26"/>
        <v/>
      </c>
    </row>
    <row r="443" spans="1:44">
      <c r="A443" s="430"/>
      <c r="B443" s="418" t="str">
        <f>IFERROR(INDEX(B$13:B442,MATCH($A443,$A$13:$A442,0)),"")</f>
        <v/>
      </c>
      <c r="C443" s="419" t="str">
        <f>IFERROR(INDEX(C$13:C442,MATCH($A443,$A$13:$A442,0)),"")</f>
        <v/>
      </c>
      <c r="D443" s="582" t="str">
        <f>IFERROR(INDEX(D$13:D442,MATCH($A443,$A$13:$A442,0)),"")</f>
        <v/>
      </c>
      <c r="E443" s="420" t="str">
        <f>IFERROR(INDEX(E$13:E442,MATCH($A443,$A$13:$A442,0)),"")</f>
        <v/>
      </c>
      <c r="F443" s="414"/>
      <c r="G443" s="649"/>
      <c r="H443" s="415"/>
      <c r="I443" s="415"/>
      <c r="J443" s="415"/>
      <c r="K443" s="415"/>
      <c r="L443" s="415"/>
      <c r="M443" s="415"/>
      <c r="N443" s="650"/>
      <c r="O443" s="650"/>
      <c r="P443" s="650"/>
      <c r="Q443" s="650"/>
      <c r="R443" s="650"/>
      <c r="S443" s="654" t="str">
        <f t="shared" si="24"/>
        <v/>
      </c>
      <c r="T443" s="654" t="str">
        <f t="shared" si="27"/>
        <v/>
      </c>
      <c r="U443" s="649"/>
      <c r="V443" s="415"/>
      <c r="W443" s="415"/>
      <c r="X443" s="415"/>
      <c r="Y443" s="415"/>
      <c r="Z443" s="415"/>
      <c r="AA443" s="415"/>
      <c r="AB443" s="415"/>
      <c r="AC443" s="415"/>
      <c r="AD443" s="415"/>
      <c r="AE443" s="415"/>
      <c r="AF443" s="415"/>
      <c r="AG443" s="415"/>
      <c r="AH443" s="415"/>
      <c r="AI443" s="415"/>
      <c r="AJ443" s="415"/>
      <c r="AK443" s="415"/>
      <c r="AL443" s="415"/>
      <c r="AM443" s="415"/>
      <c r="AN443" s="415"/>
      <c r="AO443" s="415"/>
      <c r="AP443" s="650"/>
      <c r="AQ443" s="654" t="str">
        <f t="shared" si="25"/>
        <v/>
      </c>
      <c r="AR443" s="655" t="str">
        <f t="shared" si="26"/>
        <v/>
      </c>
    </row>
    <row r="444" spans="1:44">
      <c r="A444" s="430"/>
      <c r="B444" s="418" t="str">
        <f>IFERROR(INDEX(B$13:B443,MATCH($A444,$A$13:$A443,0)),"")</f>
        <v/>
      </c>
      <c r="C444" s="419" t="str">
        <f>IFERROR(INDEX(C$13:C443,MATCH($A444,$A$13:$A443,0)),"")</f>
        <v/>
      </c>
      <c r="D444" s="582" t="str">
        <f>IFERROR(INDEX(D$13:D443,MATCH($A444,$A$13:$A443,0)),"")</f>
        <v/>
      </c>
      <c r="E444" s="420" t="str">
        <f>IFERROR(INDEX(E$13:E443,MATCH($A444,$A$13:$A443,0)),"")</f>
        <v/>
      </c>
      <c r="F444" s="414"/>
      <c r="G444" s="649"/>
      <c r="H444" s="415"/>
      <c r="I444" s="415"/>
      <c r="J444" s="415"/>
      <c r="K444" s="415"/>
      <c r="L444" s="415"/>
      <c r="M444" s="415"/>
      <c r="N444" s="650"/>
      <c r="O444" s="650"/>
      <c r="P444" s="650"/>
      <c r="Q444" s="650"/>
      <c r="R444" s="650"/>
      <c r="S444" s="654" t="str">
        <f t="shared" si="24"/>
        <v/>
      </c>
      <c r="T444" s="654" t="str">
        <f t="shared" si="27"/>
        <v/>
      </c>
      <c r="U444" s="649"/>
      <c r="V444" s="415"/>
      <c r="W444" s="415"/>
      <c r="X444" s="415"/>
      <c r="Y444" s="415"/>
      <c r="Z444" s="415"/>
      <c r="AA444" s="415"/>
      <c r="AB444" s="415"/>
      <c r="AC444" s="415"/>
      <c r="AD444" s="415"/>
      <c r="AE444" s="415"/>
      <c r="AF444" s="415"/>
      <c r="AG444" s="415"/>
      <c r="AH444" s="415"/>
      <c r="AI444" s="415"/>
      <c r="AJ444" s="415"/>
      <c r="AK444" s="415"/>
      <c r="AL444" s="415"/>
      <c r="AM444" s="415"/>
      <c r="AN444" s="415"/>
      <c r="AO444" s="415"/>
      <c r="AP444" s="650"/>
      <c r="AQ444" s="654" t="str">
        <f t="shared" si="25"/>
        <v/>
      </c>
      <c r="AR444" s="655" t="str">
        <f t="shared" si="26"/>
        <v/>
      </c>
    </row>
    <row r="445" spans="1:44">
      <c r="A445" s="430"/>
      <c r="B445" s="418" t="str">
        <f>IFERROR(INDEX(B$13:B444,MATCH($A445,$A$13:$A444,0)),"")</f>
        <v/>
      </c>
      <c r="C445" s="419" t="str">
        <f>IFERROR(INDEX(C$13:C444,MATCH($A445,$A$13:$A444,0)),"")</f>
        <v/>
      </c>
      <c r="D445" s="582" t="str">
        <f>IFERROR(INDEX(D$13:D444,MATCH($A445,$A$13:$A444,0)),"")</f>
        <v/>
      </c>
      <c r="E445" s="420" t="str">
        <f>IFERROR(INDEX(E$13:E444,MATCH($A445,$A$13:$A444,0)),"")</f>
        <v/>
      </c>
      <c r="F445" s="414"/>
      <c r="G445" s="649"/>
      <c r="H445" s="415"/>
      <c r="I445" s="415"/>
      <c r="J445" s="415"/>
      <c r="K445" s="415"/>
      <c r="L445" s="415"/>
      <c r="M445" s="415"/>
      <c r="N445" s="650"/>
      <c r="O445" s="650"/>
      <c r="P445" s="650"/>
      <c r="Q445" s="650"/>
      <c r="R445" s="650"/>
      <c r="S445" s="654" t="str">
        <f t="shared" si="24"/>
        <v/>
      </c>
      <c r="T445" s="654" t="str">
        <f t="shared" si="27"/>
        <v/>
      </c>
      <c r="U445" s="649"/>
      <c r="V445" s="415"/>
      <c r="W445" s="415"/>
      <c r="X445" s="415"/>
      <c r="Y445" s="415"/>
      <c r="Z445" s="415"/>
      <c r="AA445" s="415"/>
      <c r="AB445" s="415"/>
      <c r="AC445" s="415"/>
      <c r="AD445" s="415"/>
      <c r="AE445" s="415"/>
      <c r="AF445" s="415"/>
      <c r="AG445" s="415"/>
      <c r="AH445" s="415"/>
      <c r="AI445" s="415"/>
      <c r="AJ445" s="415"/>
      <c r="AK445" s="415"/>
      <c r="AL445" s="415"/>
      <c r="AM445" s="415"/>
      <c r="AN445" s="415"/>
      <c r="AO445" s="415"/>
      <c r="AP445" s="650"/>
      <c r="AQ445" s="654" t="str">
        <f t="shared" si="25"/>
        <v/>
      </c>
      <c r="AR445" s="655" t="str">
        <f t="shared" si="26"/>
        <v/>
      </c>
    </row>
    <row r="446" spans="1:44">
      <c r="A446" s="430"/>
      <c r="B446" s="418" t="str">
        <f>IFERROR(INDEX(B$13:B445,MATCH($A446,$A$13:$A445,0)),"")</f>
        <v/>
      </c>
      <c r="C446" s="419" t="str">
        <f>IFERROR(INDEX(C$13:C445,MATCH($A446,$A$13:$A445,0)),"")</f>
        <v/>
      </c>
      <c r="D446" s="582" t="str">
        <f>IFERROR(INDEX(D$13:D445,MATCH($A446,$A$13:$A445,0)),"")</f>
        <v/>
      </c>
      <c r="E446" s="420" t="str">
        <f>IFERROR(INDEX(E$13:E445,MATCH($A446,$A$13:$A445,0)),"")</f>
        <v/>
      </c>
      <c r="F446" s="414"/>
      <c r="G446" s="649"/>
      <c r="H446" s="415"/>
      <c r="I446" s="415"/>
      <c r="J446" s="415"/>
      <c r="K446" s="415"/>
      <c r="L446" s="415"/>
      <c r="M446" s="415"/>
      <c r="N446" s="650"/>
      <c r="O446" s="650"/>
      <c r="P446" s="650"/>
      <c r="Q446" s="650"/>
      <c r="R446" s="650"/>
      <c r="S446" s="654" t="str">
        <f t="shared" si="24"/>
        <v/>
      </c>
      <c r="T446" s="654" t="str">
        <f t="shared" si="27"/>
        <v/>
      </c>
      <c r="U446" s="649"/>
      <c r="V446" s="415"/>
      <c r="W446" s="415"/>
      <c r="X446" s="415"/>
      <c r="Y446" s="415"/>
      <c r="Z446" s="415"/>
      <c r="AA446" s="415"/>
      <c r="AB446" s="415"/>
      <c r="AC446" s="415"/>
      <c r="AD446" s="415"/>
      <c r="AE446" s="415"/>
      <c r="AF446" s="415"/>
      <c r="AG446" s="415"/>
      <c r="AH446" s="415"/>
      <c r="AI446" s="415"/>
      <c r="AJ446" s="415"/>
      <c r="AK446" s="415"/>
      <c r="AL446" s="415"/>
      <c r="AM446" s="415"/>
      <c r="AN446" s="415"/>
      <c r="AO446" s="415"/>
      <c r="AP446" s="650"/>
      <c r="AQ446" s="654" t="str">
        <f t="shared" si="25"/>
        <v/>
      </c>
      <c r="AR446" s="655" t="str">
        <f t="shared" si="26"/>
        <v/>
      </c>
    </row>
    <row r="447" spans="1:44">
      <c r="A447" s="430"/>
      <c r="B447" s="418" t="str">
        <f>IFERROR(INDEX(B$13:B446,MATCH($A447,$A$13:$A446,0)),"")</f>
        <v/>
      </c>
      <c r="C447" s="419" t="str">
        <f>IFERROR(INDEX(C$13:C446,MATCH($A447,$A$13:$A446,0)),"")</f>
        <v/>
      </c>
      <c r="D447" s="582" t="str">
        <f>IFERROR(INDEX(D$13:D446,MATCH($A447,$A$13:$A446,0)),"")</f>
        <v/>
      </c>
      <c r="E447" s="420" t="str">
        <f>IFERROR(INDEX(E$13:E446,MATCH($A447,$A$13:$A446,0)),"")</f>
        <v/>
      </c>
      <c r="F447" s="414"/>
      <c r="G447" s="649"/>
      <c r="H447" s="415"/>
      <c r="I447" s="415"/>
      <c r="J447" s="415"/>
      <c r="K447" s="415"/>
      <c r="L447" s="415"/>
      <c r="M447" s="415"/>
      <c r="N447" s="650"/>
      <c r="O447" s="650"/>
      <c r="P447" s="650"/>
      <c r="Q447" s="650"/>
      <c r="R447" s="650"/>
      <c r="S447" s="654" t="str">
        <f t="shared" si="24"/>
        <v/>
      </c>
      <c r="T447" s="654" t="str">
        <f t="shared" si="27"/>
        <v/>
      </c>
      <c r="U447" s="649"/>
      <c r="V447" s="415"/>
      <c r="W447" s="415"/>
      <c r="X447" s="415"/>
      <c r="Y447" s="415"/>
      <c r="Z447" s="415"/>
      <c r="AA447" s="415"/>
      <c r="AB447" s="415"/>
      <c r="AC447" s="415"/>
      <c r="AD447" s="415"/>
      <c r="AE447" s="415"/>
      <c r="AF447" s="415"/>
      <c r="AG447" s="415"/>
      <c r="AH447" s="415"/>
      <c r="AI447" s="415"/>
      <c r="AJ447" s="415"/>
      <c r="AK447" s="415"/>
      <c r="AL447" s="415"/>
      <c r="AM447" s="415"/>
      <c r="AN447" s="415"/>
      <c r="AO447" s="415"/>
      <c r="AP447" s="650"/>
      <c r="AQ447" s="654" t="str">
        <f t="shared" si="25"/>
        <v/>
      </c>
      <c r="AR447" s="655" t="str">
        <f t="shared" si="26"/>
        <v/>
      </c>
    </row>
    <row r="448" spans="1:44">
      <c r="A448" s="430"/>
      <c r="B448" s="418" t="str">
        <f>IFERROR(INDEX(B$13:B447,MATCH($A448,$A$13:$A447,0)),"")</f>
        <v/>
      </c>
      <c r="C448" s="419" t="str">
        <f>IFERROR(INDEX(C$13:C447,MATCH($A448,$A$13:$A447,0)),"")</f>
        <v/>
      </c>
      <c r="D448" s="582" t="str">
        <f>IFERROR(INDEX(D$13:D447,MATCH($A448,$A$13:$A447,0)),"")</f>
        <v/>
      </c>
      <c r="E448" s="420" t="str">
        <f>IFERROR(INDEX(E$13:E447,MATCH($A448,$A$13:$A447,0)),"")</f>
        <v/>
      </c>
      <c r="F448" s="414"/>
      <c r="G448" s="649"/>
      <c r="H448" s="415"/>
      <c r="I448" s="415"/>
      <c r="J448" s="415"/>
      <c r="K448" s="415"/>
      <c r="L448" s="415"/>
      <c r="M448" s="415"/>
      <c r="N448" s="650"/>
      <c r="O448" s="650"/>
      <c r="P448" s="650"/>
      <c r="Q448" s="650"/>
      <c r="R448" s="650"/>
      <c r="S448" s="654" t="str">
        <f t="shared" si="24"/>
        <v/>
      </c>
      <c r="T448" s="654" t="str">
        <f t="shared" si="27"/>
        <v/>
      </c>
      <c r="U448" s="649"/>
      <c r="V448" s="415"/>
      <c r="W448" s="415"/>
      <c r="X448" s="415"/>
      <c r="Y448" s="415"/>
      <c r="Z448" s="415"/>
      <c r="AA448" s="415"/>
      <c r="AB448" s="415"/>
      <c r="AC448" s="415"/>
      <c r="AD448" s="415"/>
      <c r="AE448" s="415"/>
      <c r="AF448" s="415"/>
      <c r="AG448" s="415"/>
      <c r="AH448" s="415"/>
      <c r="AI448" s="415"/>
      <c r="AJ448" s="415"/>
      <c r="AK448" s="415"/>
      <c r="AL448" s="415"/>
      <c r="AM448" s="415"/>
      <c r="AN448" s="415"/>
      <c r="AO448" s="415"/>
      <c r="AP448" s="650"/>
      <c r="AQ448" s="654" t="str">
        <f t="shared" si="25"/>
        <v/>
      </c>
      <c r="AR448" s="655" t="str">
        <f t="shared" si="26"/>
        <v/>
      </c>
    </row>
    <row r="449" spans="1:44">
      <c r="A449" s="430"/>
      <c r="B449" s="418" t="str">
        <f>IFERROR(INDEX(B$13:B448,MATCH($A449,$A$13:$A448,0)),"")</f>
        <v/>
      </c>
      <c r="C449" s="419" t="str">
        <f>IFERROR(INDEX(C$13:C448,MATCH($A449,$A$13:$A448,0)),"")</f>
        <v/>
      </c>
      <c r="D449" s="582" t="str">
        <f>IFERROR(INDEX(D$13:D448,MATCH($A449,$A$13:$A448,0)),"")</f>
        <v/>
      </c>
      <c r="E449" s="420" t="str">
        <f>IFERROR(INDEX(E$13:E448,MATCH($A449,$A$13:$A448,0)),"")</f>
        <v/>
      </c>
      <c r="F449" s="414"/>
      <c r="G449" s="649"/>
      <c r="H449" s="415"/>
      <c r="I449" s="415"/>
      <c r="J449" s="415"/>
      <c r="K449" s="415"/>
      <c r="L449" s="415"/>
      <c r="M449" s="415"/>
      <c r="N449" s="650"/>
      <c r="O449" s="650"/>
      <c r="P449" s="650"/>
      <c r="Q449" s="650"/>
      <c r="R449" s="650"/>
      <c r="S449" s="654" t="str">
        <f t="shared" si="24"/>
        <v/>
      </c>
      <c r="T449" s="654" t="str">
        <f t="shared" si="27"/>
        <v/>
      </c>
      <c r="U449" s="649"/>
      <c r="V449" s="415"/>
      <c r="W449" s="415"/>
      <c r="X449" s="415"/>
      <c r="Y449" s="415"/>
      <c r="Z449" s="415"/>
      <c r="AA449" s="415"/>
      <c r="AB449" s="415"/>
      <c r="AC449" s="415"/>
      <c r="AD449" s="415"/>
      <c r="AE449" s="415"/>
      <c r="AF449" s="415"/>
      <c r="AG449" s="415"/>
      <c r="AH449" s="415"/>
      <c r="AI449" s="415"/>
      <c r="AJ449" s="415"/>
      <c r="AK449" s="415"/>
      <c r="AL449" s="415"/>
      <c r="AM449" s="415"/>
      <c r="AN449" s="415"/>
      <c r="AO449" s="415"/>
      <c r="AP449" s="650"/>
      <c r="AQ449" s="654" t="str">
        <f t="shared" si="25"/>
        <v/>
      </c>
      <c r="AR449" s="655" t="str">
        <f t="shared" si="26"/>
        <v/>
      </c>
    </row>
    <row r="450" spans="1:44">
      <c r="A450" s="430"/>
      <c r="B450" s="418" t="str">
        <f>IFERROR(INDEX(B$13:B449,MATCH($A450,$A$13:$A449,0)),"")</f>
        <v/>
      </c>
      <c r="C450" s="419" t="str">
        <f>IFERROR(INDEX(C$13:C449,MATCH($A450,$A$13:$A449,0)),"")</f>
        <v/>
      </c>
      <c r="D450" s="582" t="str">
        <f>IFERROR(INDEX(D$13:D449,MATCH($A450,$A$13:$A449,0)),"")</f>
        <v/>
      </c>
      <c r="E450" s="420" t="str">
        <f>IFERROR(INDEX(E$13:E449,MATCH($A450,$A$13:$A449,0)),"")</f>
        <v/>
      </c>
      <c r="F450" s="414"/>
      <c r="G450" s="649"/>
      <c r="H450" s="415"/>
      <c r="I450" s="415"/>
      <c r="J450" s="415"/>
      <c r="K450" s="415"/>
      <c r="L450" s="415"/>
      <c r="M450" s="415"/>
      <c r="N450" s="650"/>
      <c r="O450" s="650"/>
      <c r="P450" s="650"/>
      <c r="Q450" s="650"/>
      <c r="R450" s="650"/>
      <c r="S450" s="654" t="str">
        <f t="shared" si="24"/>
        <v/>
      </c>
      <c r="T450" s="654" t="str">
        <f t="shared" si="27"/>
        <v/>
      </c>
      <c r="U450" s="649"/>
      <c r="V450" s="415"/>
      <c r="W450" s="415"/>
      <c r="X450" s="415"/>
      <c r="Y450" s="415"/>
      <c r="Z450" s="415"/>
      <c r="AA450" s="415"/>
      <c r="AB450" s="415"/>
      <c r="AC450" s="415"/>
      <c r="AD450" s="415"/>
      <c r="AE450" s="415"/>
      <c r="AF450" s="415"/>
      <c r="AG450" s="415"/>
      <c r="AH450" s="415"/>
      <c r="AI450" s="415"/>
      <c r="AJ450" s="415"/>
      <c r="AK450" s="415"/>
      <c r="AL450" s="415"/>
      <c r="AM450" s="415"/>
      <c r="AN450" s="415"/>
      <c r="AO450" s="415"/>
      <c r="AP450" s="650"/>
      <c r="AQ450" s="654" t="str">
        <f t="shared" si="25"/>
        <v/>
      </c>
      <c r="AR450" s="655" t="str">
        <f t="shared" si="26"/>
        <v/>
      </c>
    </row>
    <row r="451" spans="1:44">
      <c r="A451" s="430"/>
      <c r="B451" s="418" t="str">
        <f>IFERROR(INDEX(B$13:B450,MATCH($A451,$A$13:$A450,0)),"")</f>
        <v/>
      </c>
      <c r="C451" s="419" t="str">
        <f>IFERROR(INDEX(C$13:C450,MATCH($A451,$A$13:$A450,0)),"")</f>
        <v/>
      </c>
      <c r="D451" s="582" t="str">
        <f>IFERROR(INDEX(D$13:D450,MATCH($A451,$A$13:$A450,0)),"")</f>
        <v/>
      </c>
      <c r="E451" s="420" t="str">
        <f>IFERROR(INDEX(E$13:E450,MATCH($A451,$A$13:$A450,0)),"")</f>
        <v/>
      </c>
      <c r="F451" s="414"/>
      <c r="G451" s="649"/>
      <c r="H451" s="415"/>
      <c r="I451" s="415"/>
      <c r="J451" s="415"/>
      <c r="K451" s="415"/>
      <c r="L451" s="415"/>
      <c r="M451" s="415"/>
      <c r="N451" s="650"/>
      <c r="O451" s="650"/>
      <c r="P451" s="650"/>
      <c r="Q451" s="650"/>
      <c r="R451" s="650"/>
      <c r="S451" s="654" t="str">
        <f t="shared" si="24"/>
        <v/>
      </c>
      <c r="T451" s="654" t="str">
        <f t="shared" si="27"/>
        <v/>
      </c>
      <c r="U451" s="649"/>
      <c r="V451" s="415"/>
      <c r="W451" s="415"/>
      <c r="X451" s="415"/>
      <c r="Y451" s="415"/>
      <c r="Z451" s="415"/>
      <c r="AA451" s="415"/>
      <c r="AB451" s="415"/>
      <c r="AC451" s="415"/>
      <c r="AD451" s="415"/>
      <c r="AE451" s="415"/>
      <c r="AF451" s="415"/>
      <c r="AG451" s="415"/>
      <c r="AH451" s="415"/>
      <c r="AI451" s="415"/>
      <c r="AJ451" s="415"/>
      <c r="AK451" s="415"/>
      <c r="AL451" s="415"/>
      <c r="AM451" s="415"/>
      <c r="AN451" s="415"/>
      <c r="AO451" s="415"/>
      <c r="AP451" s="650"/>
      <c r="AQ451" s="654" t="str">
        <f t="shared" si="25"/>
        <v/>
      </c>
      <c r="AR451" s="655" t="str">
        <f t="shared" si="26"/>
        <v/>
      </c>
    </row>
    <row r="452" spans="1:44">
      <c r="A452" s="430"/>
      <c r="B452" s="418" t="str">
        <f>IFERROR(INDEX(B$13:B451,MATCH($A452,$A$13:$A451,0)),"")</f>
        <v/>
      </c>
      <c r="C452" s="419" t="str">
        <f>IFERROR(INDEX(C$13:C451,MATCH($A452,$A$13:$A451,0)),"")</f>
        <v/>
      </c>
      <c r="D452" s="582" t="str">
        <f>IFERROR(INDEX(D$13:D451,MATCH($A452,$A$13:$A451,0)),"")</f>
        <v/>
      </c>
      <c r="E452" s="420" t="str">
        <f>IFERROR(INDEX(E$13:E451,MATCH($A452,$A$13:$A451,0)),"")</f>
        <v/>
      </c>
      <c r="F452" s="414"/>
      <c r="G452" s="649"/>
      <c r="H452" s="415"/>
      <c r="I452" s="415"/>
      <c r="J452" s="415"/>
      <c r="K452" s="415"/>
      <c r="L452" s="415"/>
      <c r="M452" s="415"/>
      <c r="N452" s="650"/>
      <c r="O452" s="650"/>
      <c r="P452" s="650"/>
      <c r="Q452" s="650"/>
      <c r="R452" s="650"/>
      <c r="S452" s="654" t="str">
        <f t="shared" si="24"/>
        <v/>
      </c>
      <c r="T452" s="654" t="str">
        <f t="shared" si="27"/>
        <v/>
      </c>
      <c r="U452" s="649"/>
      <c r="V452" s="415"/>
      <c r="W452" s="415"/>
      <c r="X452" s="415"/>
      <c r="Y452" s="415"/>
      <c r="Z452" s="415"/>
      <c r="AA452" s="415"/>
      <c r="AB452" s="415"/>
      <c r="AC452" s="415"/>
      <c r="AD452" s="415"/>
      <c r="AE452" s="415"/>
      <c r="AF452" s="415"/>
      <c r="AG452" s="415"/>
      <c r="AH452" s="415"/>
      <c r="AI452" s="415"/>
      <c r="AJ452" s="415"/>
      <c r="AK452" s="415"/>
      <c r="AL452" s="415"/>
      <c r="AM452" s="415"/>
      <c r="AN452" s="415"/>
      <c r="AO452" s="415"/>
      <c r="AP452" s="650"/>
      <c r="AQ452" s="654" t="str">
        <f t="shared" si="25"/>
        <v/>
      </c>
      <c r="AR452" s="655" t="str">
        <f t="shared" si="26"/>
        <v/>
      </c>
    </row>
    <row r="453" spans="1:44">
      <c r="A453" s="430"/>
      <c r="B453" s="418" t="str">
        <f>IFERROR(INDEX(B$13:B452,MATCH($A453,$A$13:$A452,0)),"")</f>
        <v/>
      </c>
      <c r="C453" s="419" t="str">
        <f>IFERROR(INDEX(C$13:C452,MATCH($A453,$A$13:$A452,0)),"")</f>
        <v/>
      </c>
      <c r="D453" s="582" t="str">
        <f>IFERROR(INDEX(D$13:D452,MATCH($A453,$A$13:$A452,0)),"")</f>
        <v/>
      </c>
      <c r="E453" s="420" t="str">
        <f>IFERROR(INDEX(E$13:E452,MATCH($A453,$A$13:$A452,0)),"")</f>
        <v/>
      </c>
      <c r="F453" s="414"/>
      <c r="G453" s="649"/>
      <c r="H453" s="415"/>
      <c r="I453" s="415"/>
      <c r="J453" s="415"/>
      <c r="K453" s="415"/>
      <c r="L453" s="415"/>
      <c r="M453" s="415"/>
      <c r="N453" s="650"/>
      <c r="O453" s="650"/>
      <c r="P453" s="650"/>
      <c r="Q453" s="650"/>
      <c r="R453" s="650"/>
      <c r="S453" s="654" t="str">
        <f t="shared" si="24"/>
        <v/>
      </c>
      <c r="T453" s="654" t="str">
        <f t="shared" si="27"/>
        <v/>
      </c>
      <c r="U453" s="649"/>
      <c r="V453" s="415"/>
      <c r="W453" s="415"/>
      <c r="X453" s="415"/>
      <c r="Y453" s="415"/>
      <c r="Z453" s="415"/>
      <c r="AA453" s="415"/>
      <c r="AB453" s="415"/>
      <c r="AC453" s="415"/>
      <c r="AD453" s="415"/>
      <c r="AE453" s="415"/>
      <c r="AF453" s="415"/>
      <c r="AG453" s="415"/>
      <c r="AH453" s="415"/>
      <c r="AI453" s="415"/>
      <c r="AJ453" s="415"/>
      <c r="AK453" s="415"/>
      <c r="AL453" s="415"/>
      <c r="AM453" s="415"/>
      <c r="AN453" s="415"/>
      <c r="AO453" s="415"/>
      <c r="AP453" s="650"/>
      <c r="AQ453" s="654" t="str">
        <f t="shared" si="25"/>
        <v/>
      </c>
      <c r="AR453" s="655" t="str">
        <f t="shared" si="26"/>
        <v/>
      </c>
    </row>
    <row r="454" spans="1:44">
      <c r="A454" s="430"/>
      <c r="B454" s="418" t="str">
        <f>IFERROR(INDEX(B$13:B453,MATCH($A454,$A$13:$A453,0)),"")</f>
        <v/>
      </c>
      <c r="C454" s="419" t="str">
        <f>IFERROR(INDEX(C$13:C453,MATCH($A454,$A$13:$A453,0)),"")</f>
        <v/>
      </c>
      <c r="D454" s="582" t="str">
        <f>IFERROR(INDEX(D$13:D453,MATCH($A454,$A$13:$A453,0)),"")</f>
        <v/>
      </c>
      <c r="E454" s="420" t="str">
        <f>IFERROR(INDEX(E$13:E453,MATCH($A454,$A$13:$A453,0)),"")</f>
        <v/>
      </c>
      <c r="F454" s="414"/>
      <c r="G454" s="649"/>
      <c r="H454" s="415"/>
      <c r="I454" s="415"/>
      <c r="J454" s="415"/>
      <c r="K454" s="415"/>
      <c r="L454" s="415"/>
      <c r="M454" s="415"/>
      <c r="N454" s="650"/>
      <c r="O454" s="650"/>
      <c r="P454" s="650"/>
      <c r="Q454" s="650"/>
      <c r="R454" s="650"/>
      <c r="S454" s="654" t="str">
        <f t="shared" si="24"/>
        <v/>
      </c>
      <c r="T454" s="654" t="str">
        <f t="shared" si="27"/>
        <v/>
      </c>
      <c r="U454" s="649"/>
      <c r="V454" s="415"/>
      <c r="W454" s="415"/>
      <c r="X454" s="415"/>
      <c r="Y454" s="415"/>
      <c r="Z454" s="415"/>
      <c r="AA454" s="415"/>
      <c r="AB454" s="415"/>
      <c r="AC454" s="415"/>
      <c r="AD454" s="415"/>
      <c r="AE454" s="415"/>
      <c r="AF454" s="415"/>
      <c r="AG454" s="415"/>
      <c r="AH454" s="415"/>
      <c r="AI454" s="415"/>
      <c r="AJ454" s="415"/>
      <c r="AK454" s="415"/>
      <c r="AL454" s="415"/>
      <c r="AM454" s="415"/>
      <c r="AN454" s="415"/>
      <c r="AO454" s="415"/>
      <c r="AP454" s="650"/>
      <c r="AQ454" s="654" t="str">
        <f t="shared" si="25"/>
        <v/>
      </c>
      <c r="AR454" s="655" t="str">
        <f t="shared" si="26"/>
        <v/>
      </c>
    </row>
    <row r="455" spans="1:44">
      <c r="A455" s="430"/>
      <c r="B455" s="418" t="str">
        <f>IFERROR(INDEX(B$13:B454,MATCH($A455,$A$13:$A454,0)),"")</f>
        <v/>
      </c>
      <c r="C455" s="419" t="str">
        <f>IFERROR(INDEX(C$13:C454,MATCH($A455,$A$13:$A454,0)),"")</f>
        <v/>
      </c>
      <c r="D455" s="582" t="str">
        <f>IFERROR(INDEX(D$13:D454,MATCH($A455,$A$13:$A454,0)),"")</f>
        <v/>
      </c>
      <c r="E455" s="420" t="str">
        <f>IFERROR(INDEX(E$13:E454,MATCH($A455,$A$13:$A454,0)),"")</f>
        <v/>
      </c>
      <c r="F455" s="414"/>
      <c r="G455" s="649"/>
      <c r="H455" s="415"/>
      <c r="I455" s="415"/>
      <c r="J455" s="415"/>
      <c r="K455" s="415"/>
      <c r="L455" s="415"/>
      <c r="M455" s="415"/>
      <c r="N455" s="650"/>
      <c r="O455" s="650"/>
      <c r="P455" s="650"/>
      <c r="Q455" s="650"/>
      <c r="R455" s="650"/>
      <c r="S455" s="654" t="str">
        <f t="shared" si="24"/>
        <v/>
      </c>
      <c r="T455" s="654" t="str">
        <f t="shared" si="27"/>
        <v/>
      </c>
      <c r="U455" s="649"/>
      <c r="V455" s="415"/>
      <c r="W455" s="415"/>
      <c r="X455" s="415"/>
      <c r="Y455" s="415"/>
      <c r="Z455" s="415"/>
      <c r="AA455" s="415"/>
      <c r="AB455" s="415"/>
      <c r="AC455" s="415"/>
      <c r="AD455" s="415"/>
      <c r="AE455" s="415"/>
      <c r="AF455" s="415"/>
      <c r="AG455" s="415"/>
      <c r="AH455" s="415"/>
      <c r="AI455" s="415"/>
      <c r="AJ455" s="415"/>
      <c r="AK455" s="415"/>
      <c r="AL455" s="415"/>
      <c r="AM455" s="415"/>
      <c r="AN455" s="415"/>
      <c r="AO455" s="415"/>
      <c r="AP455" s="650"/>
      <c r="AQ455" s="654" t="str">
        <f t="shared" si="25"/>
        <v/>
      </c>
      <c r="AR455" s="655" t="str">
        <f t="shared" si="26"/>
        <v/>
      </c>
    </row>
    <row r="456" spans="1:44">
      <c r="A456" s="430"/>
      <c r="B456" s="418" t="str">
        <f>IFERROR(INDEX(B$13:B455,MATCH($A456,$A$13:$A455,0)),"")</f>
        <v/>
      </c>
      <c r="C456" s="419" t="str">
        <f>IFERROR(INDEX(C$13:C455,MATCH($A456,$A$13:$A455,0)),"")</f>
        <v/>
      </c>
      <c r="D456" s="582" t="str">
        <f>IFERROR(INDEX(D$13:D455,MATCH($A456,$A$13:$A455,0)),"")</f>
        <v/>
      </c>
      <c r="E456" s="420" t="str">
        <f>IFERROR(INDEX(E$13:E455,MATCH($A456,$A$13:$A455,0)),"")</f>
        <v/>
      </c>
      <c r="F456" s="414"/>
      <c r="G456" s="649"/>
      <c r="H456" s="415"/>
      <c r="I456" s="415"/>
      <c r="J456" s="415"/>
      <c r="K456" s="415"/>
      <c r="L456" s="415"/>
      <c r="M456" s="415"/>
      <c r="N456" s="650"/>
      <c r="O456" s="650"/>
      <c r="P456" s="650"/>
      <c r="Q456" s="650"/>
      <c r="R456" s="650"/>
      <c r="S456" s="654" t="str">
        <f t="shared" si="24"/>
        <v/>
      </c>
      <c r="T456" s="654" t="str">
        <f t="shared" si="27"/>
        <v/>
      </c>
      <c r="U456" s="649"/>
      <c r="V456" s="415"/>
      <c r="W456" s="415"/>
      <c r="X456" s="415"/>
      <c r="Y456" s="415"/>
      <c r="Z456" s="415"/>
      <c r="AA456" s="415"/>
      <c r="AB456" s="415"/>
      <c r="AC456" s="415"/>
      <c r="AD456" s="415"/>
      <c r="AE456" s="415"/>
      <c r="AF456" s="415"/>
      <c r="AG456" s="415"/>
      <c r="AH456" s="415"/>
      <c r="AI456" s="415"/>
      <c r="AJ456" s="415"/>
      <c r="AK456" s="415"/>
      <c r="AL456" s="415"/>
      <c r="AM456" s="415"/>
      <c r="AN456" s="415"/>
      <c r="AO456" s="415"/>
      <c r="AP456" s="650"/>
      <c r="AQ456" s="654" t="str">
        <f t="shared" si="25"/>
        <v/>
      </c>
      <c r="AR456" s="655" t="str">
        <f t="shared" si="26"/>
        <v/>
      </c>
    </row>
    <row r="457" spans="1:44">
      <c r="A457" s="430"/>
      <c r="B457" s="418" t="str">
        <f>IFERROR(INDEX(B$13:B456,MATCH($A457,$A$13:$A456,0)),"")</f>
        <v/>
      </c>
      <c r="C457" s="419" t="str">
        <f>IFERROR(INDEX(C$13:C456,MATCH($A457,$A$13:$A456,0)),"")</f>
        <v/>
      </c>
      <c r="D457" s="582" t="str">
        <f>IFERROR(INDEX(D$13:D456,MATCH($A457,$A$13:$A456,0)),"")</f>
        <v/>
      </c>
      <c r="E457" s="420" t="str">
        <f>IFERROR(INDEX(E$13:E456,MATCH($A457,$A$13:$A456,0)),"")</f>
        <v/>
      </c>
      <c r="F457" s="414"/>
      <c r="G457" s="649"/>
      <c r="H457" s="415"/>
      <c r="I457" s="415"/>
      <c r="J457" s="415"/>
      <c r="K457" s="415"/>
      <c r="L457" s="415"/>
      <c r="M457" s="415"/>
      <c r="N457" s="650"/>
      <c r="O457" s="650"/>
      <c r="P457" s="650"/>
      <c r="Q457" s="650"/>
      <c r="R457" s="650"/>
      <c r="S457" s="654" t="str">
        <f t="shared" si="24"/>
        <v/>
      </c>
      <c r="T457" s="654" t="str">
        <f t="shared" si="27"/>
        <v/>
      </c>
      <c r="U457" s="649"/>
      <c r="V457" s="415"/>
      <c r="W457" s="415"/>
      <c r="X457" s="415"/>
      <c r="Y457" s="415"/>
      <c r="Z457" s="415"/>
      <c r="AA457" s="415"/>
      <c r="AB457" s="415"/>
      <c r="AC457" s="415"/>
      <c r="AD457" s="415"/>
      <c r="AE457" s="415"/>
      <c r="AF457" s="415"/>
      <c r="AG457" s="415"/>
      <c r="AH457" s="415"/>
      <c r="AI457" s="415"/>
      <c r="AJ457" s="415"/>
      <c r="AK457" s="415"/>
      <c r="AL457" s="415"/>
      <c r="AM457" s="415"/>
      <c r="AN457" s="415"/>
      <c r="AO457" s="415"/>
      <c r="AP457" s="650"/>
      <c r="AQ457" s="654" t="str">
        <f t="shared" si="25"/>
        <v/>
      </c>
      <c r="AR457" s="655" t="str">
        <f t="shared" si="26"/>
        <v/>
      </c>
    </row>
    <row r="458" spans="1:44">
      <c r="A458" s="430"/>
      <c r="B458" s="418" t="str">
        <f>IFERROR(INDEX(B$13:B457,MATCH($A458,$A$13:$A457,0)),"")</f>
        <v/>
      </c>
      <c r="C458" s="419" t="str">
        <f>IFERROR(INDEX(C$13:C457,MATCH($A458,$A$13:$A457,0)),"")</f>
        <v/>
      </c>
      <c r="D458" s="582" t="str">
        <f>IFERROR(INDEX(D$13:D457,MATCH($A458,$A$13:$A457,0)),"")</f>
        <v/>
      </c>
      <c r="E458" s="420" t="str">
        <f>IFERROR(INDEX(E$13:E457,MATCH($A458,$A$13:$A457,0)),"")</f>
        <v/>
      </c>
      <c r="F458" s="414"/>
      <c r="G458" s="649"/>
      <c r="H458" s="415"/>
      <c r="I458" s="415"/>
      <c r="J458" s="415"/>
      <c r="K458" s="415"/>
      <c r="L458" s="415"/>
      <c r="M458" s="415"/>
      <c r="N458" s="650"/>
      <c r="O458" s="650"/>
      <c r="P458" s="650"/>
      <c r="Q458" s="650"/>
      <c r="R458" s="650"/>
      <c r="S458" s="654" t="str">
        <f t="shared" si="24"/>
        <v/>
      </c>
      <c r="T458" s="654" t="str">
        <f t="shared" si="27"/>
        <v/>
      </c>
      <c r="U458" s="649"/>
      <c r="V458" s="415"/>
      <c r="W458" s="415"/>
      <c r="X458" s="415"/>
      <c r="Y458" s="415"/>
      <c r="Z458" s="415"/>
      <c r="AA458" s="415"/>
      <c r="AB458" s="415"/>
      <c r="AC458" s="415"/>
      <c r="AD458" s="415"/>
      <c r="AE458" s="415"/>
      <c r="AF458" s="415"/>
      <c r="AG458" s="415"/>
      <c r="AH458" s="415"/>
      <c r="AI458" s="415"/>
      <c r="AJ458" s="415"/>
      <c r="AK458" s="415"/>
      <c r="AL458" s="415"/>
      <c r="AM458" s="415"/>
      <c r="AN458" s="415"/>
      <c r="AO458" s="415"/>
      <c r="AP458" s="650"/>
      <c r="AQ458" s="654" t="str">
        <f t="shared" si="25"/>
        <v/>
      </c>
      <c r="AR458" s="655" t="str">
        <f t="shared" si="26"/>
        <v/>
      </c>
    </row>
    <row r="459" spans="1:44">
      <c r="A459" s="430"/>
      <c r="B459" s="418" t="str">
        <f>IFERROR(INDEX(B$13:B458,MATCH($A459,$A$13:$A458,0)),"")</f>
        <v/>
      </c>
      <c r="C459" s="419" t="str">
        <f>IFERROR(INDEX(C$13:C458,MATCH($A459,$A$13:$A458,0)),"")</f>
        <v/>
      </c>
      <c r="D459" s="582" t="str">
        <f>IFERROR(INDEX(D$13:D458,MATCH($A459,$A$13:$A458,0)),"")</f>
        <v/>
      </c>
      <c r="E459" s="420" t="str">
        <f>IFERROR(INDEX(E$13:E458,MATCH($A459,$A$13:$A458,0)),"")</f>
        <v/>
      </c>
      <c r="F459" s="414"/>
      <c r="G459" s="649"/>
      <c r="H459" s="415"/>
      <c r="I459" s="415"/>
      <c r="J459" s="415"/>
      <c r="K459" s="415"/>
      <c r="L459" s="415"/>
      <c r="M459" s="415"/>
      <c r="N459" s="650"/>
      <c r="O459" s="650"/>
      <c r="P459" s="650"/>
      <c r="Q459" s="650"/>
      <c r="R459" s="650"/>
      <c r="S459" s="654" t="str">
        <f t="shared" si="24"/>
        <v/>
      </c>
      <c r="T459" s="654" t="str">
        <f t="shared" si="27"/>
        <v/>
      </c>
      <c r="U459" s="649"/>
      <c r="V459" s="415"/>
      <c r="W459" s="415"/>
      <c r="X459" s="415"/>
      <c r="Y459" s="415"/>
      <c r="Z459" s="415"/>
      <c r="AA459" s="415"/>
      <c r="AB459" s="415"/>
      <c r="AC459" s="415"/>
      <c r="AD459" s="415"/>
      <c r="AE459" s="415"/>
      <c r="AF459" s="415"/>
      <c r="AG459" s="415"/>
      <c r="AH459" s="415"/>
      <c r="AI459" s="415"/>
      <c r="AJ459" s="415"/>
      <c r="AK459" s="415"/>
      <c r="AL459" s="415"/>
      <c r="AM459" s="415"/>
      <c r="AN459" s="415"/>
      <c r="AO459" s="415"/>
      <c r="AP459" s="650"/>
      <c r="AQ459" s="654" t="str">
        <f t="shared" si="25"/>
        <v/>
      </c>
      <c r="AR459" s="655" t="str">
        <f t="shared" si="26"/>
        <v/>
      </c>
    </row>
    <row r="460" spans="1:44">
      <c r="A460" s="430"/>
      <c r="B460" s="418" t="str">
        <f>IFERROR(INDEX(B$13:B459,MATCH($A460,$A$13:$A459,0)),"")</f>
        <v/>
      </c>
      <c r="C460" s="419" t="str">
        <f>IFERROR(INDEX(C$13:C459,MATCH($A460,$A$13:$A459,0)),"")</f>
        <v/>
      </c>
      <c r="D460" s="582" t="str">
        <f>IFERROR(INDEX(D$13:D459,MATCH($A460,$A$13:$A459,0)),"")</f>
        <v/>
      </c>
      <c r="E460" s="420" t="str">
        <f>IFERROR(INDEX(E$13:E459,MATCH($A460,$A$13:$A459,0)),"")</f>
        <v/>
      </c>
      <c r="F460" s="414"/>
      <c r="G460" s="649"/>
      <c r="H460" s="415"/>
      <c r="I460" s="415"/>
      <c r="J460" s="415"/>
      <c r="K460" s="415"/>
      <c r="L460" s="415"/>
      <c r="M460" s="415"/>
      <c r="N460" s="650"/>
      <c r="O460" s="650"/>
      <c r="P460" s="650"/>
      <c r="Q460" s="650"/>
      <c r="R460" s="650"/>
      <c r="S460" s="654" t="str">
        <f t="shared" si="24"/>
        <v/>
      </c>
      <c r="T460" s="654" t="str">
        <f t="shared" si="27"/>
        <v/>
      </c>
      <c r="U460" s="649"/>
      <c r="V460" s="415"/>
      <c r="W460" s="415"/>
      <c r="X460" s="415"/>
      <c r="Y460" s="415"/>
      <c r="Z460" s="415"/>
      <c r="AA460" s="415"/>
      <c r="AB460" s="415"/>
      <c r="AC460" s="415"/>
      <c r="AD460" s="415"/>
      <c r="AE460" s="415"/>
      <c r="AF460" s="415"/>
      <c r="AG460" s="415"/>
      <c r="AH460" s="415"/>
      <c r="AI460" s="415"/>
      <c r="AJ460" s="415"/>
      <c r="AK460" s="415"/>
      <c r="AL460" s="415"/>
      <c r="AM460" s="415"/>
      <c r="AN460" s="415"/>
      <c r="AO460" s="415"/>
      <c r="AP460" s="650"/>
      <c r="AQ460" s="654" t="str">
        <f t="shared" si="25"/>
        <v/>
      </c>
      <c r="AR460" s="655" t="str">
        <f t="shared" si="26"/>
        <v/>
      </c>
    </row>
    <row r="461" spans="1:44">
      <c r="A461" s="430"/>
      <c r="B461" s="418" t="str">
        <f>IFERROR(INDEX(B$13:B460,MATCH($A461,$A$13:$A460,0)),"")</f>
        <v/>
      </c>
      <c r="C461" s="419" t="str">
        <f>IFERROR(INDEX(C$13:C460,MATCH($A461,$A$13:$A460,0)),"")</f>
        <v/>
      </c>
      <c r="D461" s="582" t="str">
        <f>IFERROR(INDEX(D$13:D460,MATCH($A461,$A$13:$A460,0)),"")</f>
        <v/>
      </c>
      <c r="E461" s="420" t="str">
        <f>IFERROR(INDEX(E$13:E460,MATCH($A461,$A$13:$A460,0)),"")</f>
        <v/>
      </c>
      <c r="F461" s="414"/>
      <c r="G461" s="649"/>
      <c r="H461" s="415"/>
      <c r="I461" s="415"/>
      <c r="J461" s="415"/>
      <c r="K461" s="415"/>
      <c r="L461" s="415"/>
      <c r="M461" s="415"/>
      <c r="N461" s="650"/>
      <c r="O461" s="650"/>
      <c r="P461" s="650"/>
      <c r="Q461" s="650"/>
      <c r="R461" s="650"/>
      <c r="S461" s="654" t="str">
        <f t="shared" si="24"/>
        <v/>
      </c>
      <c r="T461" s="654" t="str">
        <f t="shared" si="27"/>
        <v/>
      </c>
      <c r="U461" s="649"/>
      <c r="V461" s="415"/>
      <c r="W461" s="415"/>
      <c r="X461" s="415"/>
      <c r="Y461" s="415"/>
      <c r="Z461" s="415"/>
      <c r="AA461" s="415"/>
      <c r="AB461" s="415"/>
      <c r="AC461" s="415"/>
      <c r="AD461" s="415"/>
      <c r="AE461" s="415"/>
      <c r="AF461" s="415"/>
      <c r="AG461" s="415"/>
      <c r="AH461" s="415"/>
      <c r="AI461" s="415"/>
      <c r="AJ461" s="415"/>
      <c r="AK461" s="415"/>
      <c r="AL461" s="415"/>
      <c r="AM461" s="415"/>
      <c r="AN461" s="415"/>
      <c r="AO461" s="415"/>
      <c r="AP461" s="650"/>
      <c r="AQ461" s="654" t="str">
        <f t="shared" si="25"/>
        <v/>
      </c>
      <c r="AR461" s="655" t="str">
        <f t="shared" si="26"/>
        <v/>
      </c>
    </row>
    <row r="462" spans="1:44">
      <c r="A462" s="430"/>
      <c r="B462" s="418" t="str">
        <f>IFERROR(INDEX(B$13:B461,MATCH($A462,$A$13:$A461,0)),"")</f>
        <v/>
      </c>
      <c r="C462" s="419" t="str">
        <f>IFERROR(INDEX(C$13:C461,MATCH($A462,$A$13:$A461,0)),"")</f>
        <v/>
      </c>
      <c r="D462" s="582" t="str">
        <f>IFERROR(INDEX(D$13:D461,MATCH($A462,$A$13:$A461,0)),"")</f>
        <v/>
      </c>
      <c r="E462" s="420" t="str">
        <f>IFERROR(INDEX(E$13:E461,MATCH($A462,$A$13:$A461,0)),"")</f>
        <v/>
      </c>
      <c r="F462" s="414"/>
      <c r="G462" s="649"/>
      <c r="H462" s="415"/>
      <c r="I462" s="415"/>
      <c r="J462" s="415"/>
      <c r="K462" s="415"/>
      <c r="L462" s="415"/>
      <c r="M462" s="415"/>
      <c r="N462" s="650"/>
      <c r="O462" s="650"/>
      <c r="P462" s="650"/>
      <c r="Q462" s="650"/>
      <c r="R462" s="650"/>
      <c r="S462" s="654" t="str">
        <f t="shared" ref="S462:S525" si="28">IF(E462="","",SUM(G462:R462))</f>
        <v/>
      </c>
      <c r="T462" s="654" t="str">
        <f t="shared" si="27"/>
        <v/>
      </c>
      <c r="U462" s="649"/>
      <c r="V462" s="415"/>
      <c r="W462" s="415"/>
      <c r="X462" s="415"/>
      <c r="Y462" s="415"/>
      <c r="Z462" s="415"/>
      <c r="AA462" s="415"/>
      <c r="AB462" s="415"/>
      <c r="AC462" s="415"/>
      <c r="AD462" s="415"/>
      <c r="AE462" s="415"/>
      <c r="AF462" s="415"/>
      <c r="AG462" s="415"/>
      <c r="AH462" s="415"/>
      <c r="AI462" s="415"/>
      <c r="AJ462" s="415"/>
      <c r="AK462" s="415"/>
      <c r="AL462" s="415"/>
      <c r="AM462" s="415"/>
      <c r="AN462" s="415"/>
      <c r="AO462" s="415"/>
      <c r="AP462" s="650"/>
      <c r="AQ462" s="654" t="str">
        <f t="shared" ref="AQ462:AQ525" si="29">IF(E462="","",SUM(U462:AP462))</f>
        <v/>
      </c>
      <c r="AR462" s="655" t="str">
        <f t="shared" ref="AR462:AR525" si="30">IF(E462="","",S462+AQ462)</f>
        <v/>
      </c>
    </row>
    <row r="463" spans="1:44">
      <c r="A463" s="430"/>
      <c r="B463" s="418" t="str">
        <f>IFERROR(INDEX(B$13:B462,MATCH($A463,$A$13:$A462,0)),"")</f>
        <v/>
      </c>
      <c r="C463" s="419" t="str">
        <f>IFERROR(INDEX(C$13:C462,MATCH($A463,$A$13:$A462,0)),"")</f>
        <v/>
      </c>
      <c r="D463" s="582" t="str">
        <f>IFERROR(INDEX(D$13:D462,MATCH($A463,$A$13:$A462,0)),"")</f>
        <v/>
      </c>
      <c r="E463" s="420" t="str">
        <f>IFERROR(INDEX(E$13:E462,MATCH($A463,$A$13:$A462,0)),"")</f>
        <v/>
      </c>
      <c r="F463" s="414"/>
      <c r="G463" s="649"/>
      <c r="H463" s="415"/>
      <c r="I463" s="415"/>
      <c r="J463" s="415"/>
      <c r="K463" s="415"/>
      <c r="L463" s="415"/>
      <c r="M463" s="415"/>
      <c r="N463" s="650"/>
      <c r="O463" s="650"/>
      <c r="P463" s="650"/>
      <c r="Q463" s="650"/>
      <c r="R463" s="650"/>
      <c r="S463" s="654" t="str">
        <f t="shared" si="28"/>
        <v/>
      </c>
      <c r="T463" s="654" t="str">
        <f t="shared" ref="T463:T526" si="31">IF(E463="","",E463*S463)</f>
        <v/>
      </c>
      <c r="U463" s="649"/>
      <c r="V463" s="415"/>
      <c r="W463" s="415"/>
      <c r="X463" s="415"/>
      <c r="Y463" s="415"/>
      <c r="Z463" s="415"/>
      <c r="AA463" s="415"/>
      <c r="AB463" s="415"/>
      <c r="AC463" s="415"/>
      <c r="AD463" s="415"/>
      <c r="AE463" s="415"/>
      <c r="AF463" s="415"/>
      <c r="AG463" s="415"/>
      <c r="AH463" s="415"/>
      <c r="AI463" s="415"/>
      <c r="AJ463" s="415"/>
      <c r="AK463" s="415"/>
      <c r="AL463" s="415"/>
      <c r="AM463" s="415"/>
      <c r="AN463" s="415"/>
      <c r="AO463" s="415"/>
      <c r="AP463" s="650"/>
      <c r="AQ463" s="654" t="str">
        <f t="shared" si="29"/>
        <v/>
      </c>
      <c r="AR463" s="655" t="str">
        <f t="shared" si="30"/>
        <v/>
      </c>
    </row>
    <row r="464" spans="1:44">
      <c r="A464" s="430"/>
      <c r="B464" s="418" t="str">
        <f>IFERROR(INDEX(B$13:B463,MATCH($A464,$A$13:$A463,0)),"")</f>
        <v/>
      </c>
      <c r="C464" s="419" t="str">
        <f>IFERROR(INDEX(C$13:C463,MATCH($A464,$A$13:$A463,0)),"")</f>
        <v/>
      </c>
      <c r="D464" s="582" t="str">
        <f>IFERROR(INDEX(D$13:D463,MATCH($A464,$A$13:$A463,0)),"")</f>
        <v/>
      </c>
      <c r="E464" s="420" t="str">
        <f>IFERROR(INDEX(E$13:E463,MATCH($A464,$A$13:$A463,0)),"")</f>
        <v/>
      </c>
      <c r="F464" s="414"/>
      <c r="G464" s="649"/>
      <c r="H464" s="415"/>
      <c r="I464" s="415"/>
      <c r="J464" s="415"/>
      <c r="K464" s="415"/>
      <c r="L464" s="415"/>
      <c r="M464" s="415"/>
      <c r="N464" s="650"/>
      <c r="O464" s="650"/>
      <c r="P464" s="650"/>
      <c r="Q464" s="650"/>
      <c r="R464" s="650"/>
      <c r="S464" s="654" t="str">
        <f t="shared" si="28"/>
        <v/>
      </c>
      <c r="T464" s="654" t="str">
        <f t="shared" si="31"/>
        <v/>
      </c>
      <c r="U464" s="649"/>
      <c r="V464" s="415"/>
      <c r="W464" s="415"/>
      <c r="X464" s="415"/>
      <c r="Y464" s="415"/>
      <c r="Z464" s="415"/>
      <c r="AA464" s="415"/>
      <c r="AB464" s="415"/>
      <c r="AC464" s="415"/>
      <c r="AD464" s="415"/>
      <c r="AE464" s="415"/>
      <c r="AF464" s="415"/>
      <c r="AG464" s="415"/>
      <c r="AH464" s="415"/>
      <c r="AI464" s="415"/>
      <c r="AJ464" s="415"/>
      <c r="AK464" s="415"/>
      <c r="AL464" s="415"/>
      <c r="AM464" s="415"/>
      <c r="AN464" s="415"/>
      <c r="AO464" s="415"/>
      <c r="AP464" s="650"/>
      <c r="AQ464" s="654" t="str">
        <f t="shared" si="29"/>
        <v/>
      </c>
      <c r="AR464" s="655" t="str">
        <f t="shared" si="30"/>
        <v/>
      </c>
    </row>
    <row r="465" spans="1:44">
      <c r="A465" s="430"/>
      <c r="B465" s="418" t="str">
        <f>IFERROR(INDEX(B$13:B464,MATCH($A465,$A$13:$A464,0)),"")</f>
        <v/>
      </c>
      <c r="C465" s="419" t="str">
        <f>IFERROR(INDEX(C$13:C464,MATCH($A465,$A$13:$A464,0)),"")</f>
        <v/>
      </c>
      <c r="D465" s="582" t="str">
        <f>IFERROR(INDEX(D$13:D464,MATCH($A465,$A$13:$A464,0)),"")</f>
        <v/>
      </c>
      <c r="E465" s="420" t="str">
        <f>IFERROR(INDEX(E$13:E464,MATCH($A465,$A$13:$A464,0)),"")</f>
        <v/>
      </c>
      <c r="F465" s="414"/>
      <c r="G465" s="649"/>
      <c r="H465" s="415"/>
      <c r="I465" s="415"/>
      <c r="J465" s="415"/>
      <c r="K465" s="415"/>
      <c r="L465" s="415"/>
      <c r="M465" s="415"/>
      <c r="N465" s="650"/>
      <c r="O465" s="650"/>
      <c r="P465" s="650"/>
      <c r="Q465" s="650"/>
      <c r="R465" s="650"/>
      <c r="S465" s="654" t="str">
        <f t="shared" si="28"/>
        <v/>
      </c>
      <c r="T465" s="654" t="str">
        <f t="shared" si="31"/>
        <v/>
      </c>
      <c r="U465" s="649"/>
      <c r="V465" s="415"/>
      <c r="W465" s="415"/>
      <c r="X465" s="415"/>
      <c r="Y465" s="415"/>
      <c r="Z465" s="415"/>
      <c r="AA465" s="415"/>
      <c r="AB465" s="415"/>
      <c r="AC465" s="415"/>
      <c r="AD465" s="415"/>
      <c r="AE465" s="415"/>
      <c r="AF465" s="415"/>
      <c r="AG465" s="415"/>
      <c r="AH465" s="415"/>
      <c r="AI465" s="415"/>
      <c r="AJ465" s="415"/>
      <c r="AK465" s="415"/>
      <c r="AL465" s="415"/>
      <c r="AM465" s="415"/>
      <c r="AN465" s="415"/>
      <c r="AO465" s="415"/>
      <c r="AP465" s="650"/>
      <c r="AQ465" s="654" t="str">
        <f t="shared" si="29"/>
        <v/>
      </c>
      <c r="AR465" s="655" t="str">
        <f t="shared" si="30"/>
        <v/>
      </c>
    </row>
    <row r="466" spans="1:44">
      <c r="A466" s="430"/>
      <c r="B466" s="418" t="str">
        <f>IFERROR(INDEX(B$13:B465,MATCH($A466,$A$13:$A465,0)),"")</f>
        <v/>
      </c>
      <c r="C466" s="419" t="str">
        <f>IFERROR(INDEX(C$13:C465,MATCH($A466,$A$13:$A465,0)),"")</f>
        <v/>
      </c>
      <c r="D466" s="582" t="str">
        <f>IFERROR(INDEX(D$13:D465,MATCH($A466,$A$13:$A465,0)),"")</f>
        <v/>
      </c>
      <c r="E466" s="420" t="str">
        <f>IFERROR(INDEX(E$13:E465,MATCH($A466,$A$13:$A465,0)),"")</f>
        <v/>
      </c>
      <c r="F466" s="414"/>
      <c r="G466" s="649"/>
      <c r="H466" s="415"/>
      <c r="I466" s="415"/>
      <c r="J466" s="415"/>
      <c r="K466" s="415"/>
      <c r="L466" s="415"/>
      <c r="M466" s="415"/>
      <c r="N466" s="650"/>
      <c r="O466" s="650"/>
      <c r="P466" s="650"/>
      <c r="Q466" s="650"/>
      <c r="R466" s="650"/>
      <c r="S466" s="654" t="str">
        <f t="shared" si="28"/>
        <v/>
      </c>
      <c r="T466" s="654" t="str">
        <f t="shared" si="31"/>
        <v/>
      </c>
      <c r="U466" s="649"/>
      <c r="V466" s="415"/>
      <c r="W466" s="415"/>
      <c r="X466" s="415"/>
      <c r="Y466" s="415"/>
      <c r="Z466" s="415"/>
      <c r="AA466" s="415"/>
      <c r="AB466" s="415"/>
      <c r="AC466" s="415"/>
      <c r="AD466" s="415"/>
      <c r="AE466" s="415"/>
      <c r="AF466" s="415"/>
      <c r="AG466" s="415"/>
      <c r="AH466" s="415"/>
      <c r="AI466" s="415"/>
      <c r="AJ466" s="415"/>
      <c r="AK466" s="415"/>
      <c r="AL466" s="415"/>
      <c r="AM466" s="415"/>
      <c r="AN466" s="415"/>
      <c r="AO466" s="415"/>
      <c r="AP466" s="650"/>
      <c r="AQ466" s="654" t="str">
        <f t="shared" si="29"/>
        <v/>
      </c>
      <c r="AR466" s="655" t="str">
        <f t="shared" si="30"/>
        <v/>
      </c>
    </row>
    <row r="467" spans="1:44">
      <c r="A467" s="430"/>
      <c r="B467" s="418" t="str">
        <f>IFERROR(INDEX(B$13:B466,MATCH($A467,$A$13:$A466,0)),"")</f>
        <v/>
      </c>
      <c r="C467" s="419" t="str">
        <f>IFERROR(INDEX(C$13:C466,MATCH($A467,$A$13:$A466,0)),"")</f>
        <v/>
      </c>
      <c r="D467" s="582" t="str">
        <f>IFERROR(INDEX(D$13:D466,MATCH($A467,$A$13:$A466,0)),"")</f>
        <v/>
      </c>
      <c r="E467" s="420" t="str">
        <f>IFERROR(INDEX(E$13:E466,MATCH($A467,$A$13:$A466,0)),"")</f>
        <v/>
      </c>
      <c r="F467" s="414"/>
      <c r="G467" s="649"/>
      <c r="H467" s="415"/>
      <c r="I467" s="415"/>
      <c r="J467" s="415"/>
      <c r="K467" s="415"/>
      <c r="L467" s="415"/>
      <c r="M467" s="415"/>
      <c r="N467" s="650"/>
      <c r="O467" s="650"/>
      <c r="P467" s="650"/>
      <c r="Q467" s="650"/>
      <c r="R467" s="650"/>
      <c r="S467" s="654" t="str">
        <f t="shared" si="28"/>
        <v/>
      </c>
      <c r="T467" s="654" t="str">
        <f t="shared" si="31"/>
        <v/>
      </c>
      <c r="U467" s="649"/>
      <c r="V467" s="415"/>
      <c r="W467" s="415"/>
      <c r="X467" s="415"/>
      <c r="Y467" s="415"/>
      <c r="Z467" s="415"/>
      <c r="AA467" s="415"/>
      <c r="AB467" s="415"/>
      <c r="AC467" s="415"/>
      <c r="AD467" s="415"/>
      <c r="AE467" s="415"/>
      <c r="AF467" s="415"/>
      <c r="AG467" s="415"/>
      <c r="AH467" s="415"/>
      <c r="AI467" s="415"/>
      <c r="AJ467" s="415"/>
      <c r="AK467" s="415"/>
      <c r="AL467" s="415"/>
      <c r="AM467" s="415"/>
      <c r="AN467" s="415"/>
      <c r="AO467" s="415"/>
      <c r="AP467" s="650"/>
      <c r="AQ467" s="654" t="str">
        <f t="shared" si="29"/>
        <v/>
      </c>
      <c r="AR467" s="655" t="str">
        <f t="shared" si="30"/>
        <v/>
      </c>
    </row>
    <row r="468" spans="1:44">
      <c r="A468" s="430"/>
      <c r="B468" s="418" t="str">
        <f>IFERROR(INDEX(B$13:B467,MATCH($A468,$A$13:$A467,0)),"")</f>
        <v/>
      </c>
      <c r="C468" s="419" t="str">
        <f>IFERROR(INDEX(C$13:C467,MATCH($A468,$A$13:$A467,0)),"")</f>
        <v/>
      </c>
      <c r="D468" s="582" t="str">
        <f>IFERROR(INDEX(D$13:D467,MATCH($A468,$A$13:$A467,0)),"")</f>
        <v/>
      </c>
      <c r="E468" s="420" t="str">
        <f>IFERROR(INDEX(E$13:E467,MATCH($A468,$A$13:$A467,0)),"")</f>
        <v/>
      </c>
      <c r="F468" s="414"/>
      <c r="G468" s="649"/>
      <c r="H468" s="415"/>
      <c r="I468" s="415"/>
      <c r="J468" s="415"/>
      <c r="K468" s="415"/>
      <c r="L468" s="415"/>
      <c r="M468" s="415"/>
      <c r="N468" s="650"/>
      <c r="O468" s="650"/>
      <c r="P468" s="650"/>
      <c r="Q468" s="650"/>
      <c r="R468" s="650"/>
      <c r="S468" s="654" t="str">
        <f t="shared" si="28"/>
        <v/>
      </c>
      <c r="T468" s="654" t="str">
        <f t="shared" si="31"/>
        <v/>
      </c>
      <c r="U468" s="649"/>
      <c r="V468" s="415"/>
      <c r="W468" s="415"/>
      <c r="X468" s="415"/>
      <c r="Y468" s="415"/>
      <c r="Z468" s="415"/>
      <c r="AA468" s="415"/>
      <c r="AB468" s="415"/>
      <c r="AC468" s="415"/>
      <c r="AD468" s="415"/>
      <c r="AE468" s="415"/>
      <c r="AF468" s="415"/>
      <c r="AG468" s="415"/>
      <c r="AH468" s="415"/>
      <c r="AI468" s="415"/>
      <c r="AJ468" s="415"/>
      <c r="AK468" s="415"/>
      <c r="AL468" s="415"/>
      <c r="AM468" s="415"/>
      <c r="AN468" s="415"/>
      <c r="AO468" s="415"/>
      <c r="AP468" s="650"/>
      <c r="AQ468" s="654" t="str">
        <f t="shared" si="29"/>
        <v/>
      </c>
      <c r="AR468" s="655" t="str">
        <f t="shared" si="30"/>
        <v/>
      </c>
    </row>
    <row r="469" spans="1:44">
      <c r="A469" s="430"/>
      <c r="B469" s="418" t="str">
        <f>IFERROR(INDEX(B$13:B468,MATCH($A469,$A$13:$A468,0)),"")</f>
        <v/>
      </c>
      <c r="C469" s="419" t="str">
        <f>IFERROR(INDEX(C$13:C468,MATCH($A469,$A$13:$A468,0)),"")</f>
        <v/>
      </c>
      <c r="D469" s="582" t="str">
        <f>IFERROR(INDEX(D$13:D468,MATCH($A469,$A$13:$A468,0)),"")</f>
        <v/>
      </c>
      <c r="E469" s="420" t="str">
        <f>IFERROR(INDEX(E$13:E468,MATCH($A469,$A$13:$A468,0)),"")</f>
        <v/>
      </c>
      <c r="F469" s="414"/>
      <c r="G469" s="649"/>
      <c r="H469" s="415"/>
      <c r="I469" s="415"/>
      <c r="J469" s="415"/>
      <c r="K469" s="415"/>
      <c r="L469" s="415"/>
      <c r="M469" s="415"/>
      <c r="N469" s="650"/>
      <c r="O469" s="650"/>
      <c r="P469" s="650"/>
      <c r="Q469" s="650"/>
      <c r="R469" s="650"/>
      <c r="S469" s="654" t="str">
        <f t="shared" si="28"/>
        <v/>
      </c>
      <c r="T469" s="654" t="str">
        <f t="shared" si="31"/>
        <v/>
      </c>
      <c r="U469" s="649"/>
      <c r="V469" s="415"/>
      <c r="W469" s="415"/>
      <c r="X469" s="415"/>
      <c r="Y469" s="415"/>
      <c r="Z469" s="415"/>
      <c r="AA469" s="415"/>
      <c r="AB469" s="415"/>
      <c r="AC469" s="415"/>
      <c r="AD469" s="415"/>
      <c r="AE469" s="415"/>
      <c r="AF469" s="415"/>
      <c r="AG469" s="415"/>
      <c r="AH469" s="415"/>
      <c r="AI469" s="415"/>
      <c r="AJ469" s="415"/>
      <c r="AK469" s="415"/>
      <c r="AL469" s="415"/>
      <c r="AM469" s="415"/>
      <c r="AN469" s="415"/>
      <c r="AO469" s="415"/>
      <c r="AP469" s="650"/>
      <c r="AQ469" s="654" t="str">
        <f t="shared" si="29"/>
        <v/>
      </c>
      <c r="AR469" s="655" t="str">
        <f t="shared" si="30"/>
        <v/>
      </c>
    </row>
    <row r="470" spans="1:44">
      <c r="A470" s="430"/>
      <c r="B470" s="418" t="str">
        <f>IFERROR(INDEX(B$13:B469,MATCH($A470,$A$13:$A469,0)),"")</f>
        <v/>
      </c>
      <c r="C470" s="419" t="str">
        <f>IFERROR(INDEX(C$13:C469,MATCH($A470,$A$13:$A469,0)),"")</f>
        <v/>
      </c>
      <c r="D470" s="582" t="str">
        <f>IFERROR(INDEX(D$13:D469,MATCH($A470,$A$13:$A469,0)),"")</f>
        <v/>
      </c>
      <c r="E470" s="420" t="str">
        <f>IFERROR(INDEX(E$13:E469,MATCH($A470,$A$13:$A469,0)),"")</f>
        <v/>
      </c>
      <c r="F470" s="414"/>
      <c r="G470" s="649"/>
      <c r="H470" s="415"/>
      <c r="I470" s="415"/>
      <c r="J470" s="415"/>
      <c r="K470" s="415"/>
      <c r="L470" s="415"/>
      <c r="M470" s="415"/>
      <c r="N470" s="650"/>
      <c r="O470" s="650"/>
      <c r="P470" s="650"/>
      <c r="Q470" s="650"/>
      <c r="R470" s="650"/>
      <c r="S470" s="654" t="str">
        <f t="shared" si="28"/>
        <v/>
      </c>
      <c r="T470" s="654" t="str">
        <f t="shared" si="31"/>
        <v/>
      </c>
      <c r="U470" s="649"/>
      <c r="V470" s="415"/>
      <c r="W470" s="415"/>
      <c r="X470" s="415"/>
      <c r="Y470" s="415"/>
      <c r="Z470" s="415"/>
      <c r="AA470" s="415"/>
      <c r="AB470" s="415"/>
      <c r="AC470" s="415"/>
      <c r="AD470" s="415"/>
      <c r="AE470" s="415"/>
      <c r="AF470" s="415"/>
      <c r="AG470" s="415"/>
      <c r="AH470" s="415"/>
      <c r="AI470" s="415"/>
      <c r="AJ470" s="415"/>
      <c r="AK470" s="415"/>
      <c r="AL470" s="415"/>
      <c r="AM470" s="415"/>
      <c r="AN470" s="415"/>
      <c r="AO470" s="415"/>
      <c r="AP470" s="650"/>
      <c r="AQ470" s="654" t="str">
        <f t="shared" si="29"/>
        <v/>
      </c>
      <c r="AR470" s="655" t="str">
        <f t="shared" si="30"/>
        <v/>
      </c>
    </row>
    <row r="471" spans="1:44">
      <c r="A471" s="430"/>
      <c r="B471" s="418" t="str">
        <f>IFERROR(INDEX(B$13:B470,MATCH($A471,$A$13:$A470,0)),"")</f>
        <v/>
      </c>
      <c r="C471" s="419" t="str">
        <f>IFERROR(INDEX(C$13:C470,MATCH($A471,$A$13:$A470,0)),"")</f>
        <v/>
      </c>
      <c r="D471" s="582" t="str">
        <f>IFERROR(INDEX(D$13:D470,MATCH($A471,$A$13:$A470,0)),"")</f>
        <v/>
      </c>
      <c r="E471" s="420" t="str">
        <f>IFERROR(INDEX(E$13:E470,MATCH($A471,$A$13:$A470,0)),"")</f>
        <v/>
      </c>
      <c r="F471" s="414"/>
      <c r="G471" s="649"/>
      <c r="H471" s="415"/>
      <c r="I471" s="415"/>
      <c r="J471" s="415"/>
      <c r="K471" s="415"/>
      <c r="L471" s="415"/>
      <c r="M471" s="415"/>
      <c r="N471" s="650"/>
      <c r="O471" s="650"/>
      <c r="P471" s="650"/>
      <c r="Q471" s="650"/>
      <c r="R471" s="650"/>
      <c r="S471" s="654" t="str">
        <f t="shared" si="28"/>
        <v/>
      </c>
      <c r="T471" s="654" t="str">
        <f t="shared" si="31"/>
        <v/>
      </c>
      <c r="U471" s="649"/>
      <c r="V471" s="415"/>
      <c r="W471" s="415"/>
      <c r="X471" s="415"/>
      <c r="Y471" s="415"/>
      <c r="Z471" s="415"/>
      <c r="AA471" s="415"/>
      <c r="AB471" s="415"/>
      <c r="AC471" s="415"/>
      <c r="AD471" s="415"/>
      <c r="AE471" s="415"/>
      <c r="AF471" s="415"/>
      <c r="AG471" s="415"/>
      <c r="AH471" s="415"/>
      <c r="AI471" s="415"/>
      <c r="AJ471" s="415"/>
      <c r="AK471" s="415"/>
      <c r="AL471" s="415"/>
      <c r="AM471" s="415"/>
      <c r="AN471" s="415"/>
      <c r="AO471" s="415"/>
      <c r="AP471" s="650"/>
      <c r="AQ471" s="654" t="str">
        <f t="shared" si="29"/>
        <v/>
      </c>
      <c r="AR471" s="655" t="str">
        <f t="shared" si="30"/>
        <v/>
      </c>
    </row>
    <row r="472" spans="1:44">
      <c r="A472" s="430"/>
      <c r="B472" s="418" t="str">
        <f>IFERROR(INDEX(B$13:B471,MATCH($A472,$A$13:$A471,0)),"")</f>
        <v/>
      </c>
      <c r="C472" s="419" t="str">
        <f>IFERROR(INDEX(C$13:C471,MATCH($A472,$A$13:$A471,0)),"")</f>
        <v/>
      </c>
      <c r="D472" s="582" t="str">
        <f>IFERROR(INDEX(D$13:D471,MATCH($A472,$A$13:$A471,0)),"")</f>
        <v/>
      </c>
      <c r="E472" s="420" t="str">
        <f>IFERROR(INDEX(E$13:E471,MATCH($A472,$A$13:$A471,0)),"")</f>
        <v/>
      </c>
      <c r="F472" s="414"/>
      <c r="G472" s="649"/>
      <c r="H472" s="415"/>
      <c r="I472" s="415"/>
      <c r="J472" s="415"/>
      <c r="K472" s="415"/>
      <c r="L472" s="415"/>
      <c r="M472" s="415"/>
      <c r="N472" s="650"/>
      <c r="O472" s="650"/>
      <c r="P472" s="650"/>
      <c r="Q472" s="650"/>
      <c r="R472" s="650"/>
      <c r="S472" s="654" t="str">
        <f t="shared" si="28"/>
        <v/>
      </c>
      <c r="T472" s="654" t="str">
        <f t="shared" si="31"/>
        <v/>
      </c>
      <c r="U472" s="649"/>
      <c r="V472" s="415"/>
      <c r="W472" s="415"/>
      <c r="X472" s="415"/>
      <c r="Y472" s="415"/>
      <c r="Z472" s="415"/>
      <c r="AA472" s="415"/>
      <c r="AB472" s="415"/>
      <c r="AC472" s="415"/>
      <c r="AD472" s="415"/>
      <c r="AE472" s="415"/>
      <c r="AF472" s="415"/>
      <c r="AG472" s="415"/>
      <c r="AH472" s="415"/>
      <c r="AI472" s="415"/>
      <c r="AJ472" s="415"/>
      <c r="AK472" s="415"/>
      <c r="AL472" s="415"/>
      <c r="AM472" s="415"/>
      <c r="AN472" s="415"/>
      <c r="AO472" s="415"/>
      <c r="AP472" s="650"/>
      <c r="AQ472" s="654" t="str">
        <f t="shared" si="29"/>
        <v/>
      </c>
      <c r="AR472" s="655" t="str">
        <f t="shared" si="30"/>
        <v/>
      </c>
    </row>
    <row r="473" spans="1:44">
      <c r="A473" s="430"/>
      <c r="B473" s="418" t="str">
        <f>IFERROR(INDEX(B$13:B472,MATCH($A473,$A$13:$A472,0)),"")</f>
        <v/>
      </c>
      <c r="C473" s="419" t="str">
        <f>IFERROR(INDEX(C$13:C472,MATCH($A473,$A$13:$A472,0)),"")</f>
        <v/>
      </c>
      <c r="D473" s="582" t="str">
        <f>IFERROR(INDEX(D$13:D472,MATCH($A473,$A$13:$A472,0)),"")</f>
        <v/>
      </c>
      <c r="E473" s="420" t="str">
        <f>IFERROR(INDEX(E$13:E472,MATCH($A473,$A$13:$A472,0)),"")</f>
        <v/>
      </c>
      <c r="F473" s="414"/>
      <c r="G473" s="649"/>
      <c r="H473" s="415"/>
      <c r="I473" s="415"/>
      <c r="J473" s="415"/>
      <c r="K473" s="415"/>
      <c r="L473" s="415"/>
      <c r="M473" s="415"/>
      <c r="N473" s="650"/>
      <c r="O473" s="650"/>
      <c r="P473" s="650"/>
      <c r="Q473" s="650"/>
      <c r="R473" s="650"/>
      <c r="S473" s="654" t="str">
        <f t="shared" si="28"/>
        <v/>
      </c>
      <c r="T473" s="654" t="str">
        <f t="shared" si="31"/>
        <v/>
      </c>
      <c r="U473" s="649"/>
      <c r="V473" s="415"/>
      <c r="W473" s="415"/>
      <c r="X473" s="415"/>
      <c r="Y473" s="415"/>
      <c r="Z473" s="415"/>
      <c r="AA473" s="415"/>
      <c r="AB473" s="415"/>
      <c r="AC473" s="415"/>
      <c r="AD473" s="415"/>
      <c r="AE473" s="415"/>
      <c r="AF473" s="415"/>
      <c r="AG473" s="415"/>
      <c r="AH473" s="415"/>
      <c r="AI473" s="415"/>
      <c r="AJ473" s="415"/>
      <c r="AK473" s="415"/>
      <c r="AL473" s="415"/>
      <c r="AM473" s="415"/>
      <c r="AN473" s="415"/>
      <c r="AO473" s="415"/>
      <c r="AP473" s="650"/>
      <c r="AQ473" s="654" t="str">
        <f t="shared" si="29"/>
        <v/>
      </c>
      <c r="AR473" s="655" t="str">
        <f t="shared" si="30"/>
        <v/>
      </c>
    </row>
    <row r="474" spans="1:44">
      <c r="A474" s="430"/>
      <c r="B474" s="418" t="str">
        <f>IFERROR(INDEX(B$13:B473,MATCH($A474,$A$13:$A473,0)),"")</f>
        <v/>
      </c>
      <c r="C474" s="419" t="str">
        <f>IFERROR(INDEX(C$13:C473,MATCH($A474,$A$13:$A473,0)),"")</f>
        <v/>
      </c>
      <c r="D474" s="582" t="str">
        <f>IFERROR(INDEX(D$13:D473,MATCH($A474,$A$13:$A473,0)),"")</f>
        <v/>
      </c>
      <c r="E474" s="420" t="str">
        <f>IFERROR(INDEX(E$13:E473,MATCH($A474,$A$13:$A473,0)),"")</f>
        <v/>
      </c>
      <c r="F474" s="414"/>
      <c r="G474" s="649"/>
      <c r="H474" s="415"/>
      <c r="I474" s="415"/>
      <c r="J474" s="415"/>
      <c r="K474" s="415"/>
      <c r="L474" s="415"/>
      <c r="M474" s="415"/>
      <c r="N474" s="650"/>
      <c r="O474" s="650"/>
      <c r="P474" s="650"/>
      <c r="Q474" s="650"/>
      <c r="R474" s="650"/>
      <c r="S474" s="654" t="str">
        <f t="shared" si="28"/>
        <v/>
      </c>
      <c r="T474" s="654" t="str">
        <f t="shared" si="31"/>
        <v/>
      </c>
      <c r="U474" s="649"/>
      <c r="V474" s="415"/>
      <c r="W474" s="415"/>
      <c r="X474" s="415"/>
      <c r="Y474" s="415"/>
      <c r="Z474" s="415"/>
      <c r="AA474" s="415"/>
      <c r="AB474" s="415"/>
      <c r="AC474" s="415"/>
      <c r="AD474" s="415"/>
      <c r="AE474" s="415"/>
      <c r="AF474" s="415"/>
      <c r="AG474" s="415"/>
      <c r="AH474" s="415"/>
      <c r="AI474" s="415"/>
      <c r="AJ474" s="415"/>
      <c r="AK474" s="415"/>
      <c r="AL474" s="415"/>
      <c r="AM474" s="415"/>
      <c r="AN474" s="415"/>
      <c r="AO474" s="415"/>
      <c r="AP474" s="650"/>
      <c r="AQ474" s="654" t="str">
        <f t="shared" si="29"/>
        <v/>
      </c>
      <c r="AR474" s="655" t="str">
        <f t="shared" si="30"/>
        <v/>
      </c>
    </row>
    <row r="475" spans="1:44">
      <c r="A475" s="430"/>
      <c r="B475" s="418" t="str">
        <f>IFERROR(INDEX(B$13:B474,MATCH($A475,$A$13:$A474,0)),"")</f>
        <v/>
      </c>
      <c r="C475" s="419" t="str">
        <f>IFERROR(INDEX(C$13:C474,MATCH($A475,$A$13:$A474,0)),"")</f>
        <v/>
      </c>
      <c r="D475" s="582" t="str">
        <f>IFERROR(INDEX(D$13:D474,MATCH($A475,$A$13:$A474,0)),"")</f>
        <v/>
      </c>
      <c r="E475" s="420" t="str">
        <f>IFERROR(INDEX(E$13:E474,MATCH($A475,$A$13:$A474,0)),"")</f>
        <v/>
      </c>
      <c r="F475" s="414"/>
      <c r="G475" s="649"/>
      <c r="H475" s="415"/>
      <c r="I475" s="415"/>
      <c r="J475" s="415"/>
      <c r="K475" s="415"/>
      <c r="L475" s="415"/>
      <c r="M475" s="415"/>
      <c r="N475" s="650"/>
      <c r="O475" s="650"/>
      <c r="P475" s="650"/>
      <c r="Q475" s="650"/>
      <c r="R475" s="650"/>
      <c r="S475" s="654" t="str">
        <f t="shared" si="28"/>
        <v/>
      </c>
      <c r="T475" s="654" t="str">
        <f t="shared" si="31"/>
        <v/>
      </c>
      <c r="U475" s="649"/>
      <c r="V475" s="415"/>
      <c r="W475" s="415"/>
      <c r="X475" s="415"/>
      <c r="Y475" s="415"/>
      <c r="Z475" s="415"/>
      <c r="AA475" s="415"/>
      <c r="AB475" s="415"/>
      <c r="AC475" s="415"/>
      <c r="AD475" s="415"/>
      <c r="AE475" s="415"/>
      <c r="AF475" s="415"/>
      <c r="AG475" s="415"/>
      <c r="AH475" s="415"/>
      <c r="AI475" s="415"/>
      <c r="AJ475" s="415"/>
      <c r="AK475" s="415"/>
      <c r="AL475" s="415"/>
      <c r="AM475" s="415"/>
      <c r="AN475" s="415"/>
      <c r="AO475" s="415"/>
      <c r="AP475" s="650"/>
      <c r="AQ475" s="654" t="str">
        <f t="shared" si="29"/>
        <v/>
      </c>
      <c r="AR475" s="655" t="str">
        <f t="shared" si="30"/>
        <v/>
      </c>
    </row>
    <row r="476" spans="1:44">
      <c r="A476" s="430"/>
      <c r="B476" s="418" t="str">
        <f>IFERROR(INDEX(B$13:B475,MATCH($A476,$A$13:$A475,0)),"")</f>
        <v/>
      </c>
      <c r="C476" s="419" t="str">
        <f>IFERROR(INDEX(C$13:C475,MATCH($A476,$A$13:$A475,0)),"")</f>
        <v/>
      </c>
      <c r="D476" s="582" t="str">
        <f>IFERROR(INDEX(D$13:D475,MATCH($A476,$A$13:$A475,0)),"")</f>
        <v/>
      </c>
      <c r="E476" s="420" t="str">
        <f>IFERROR(INDEX(E$13:E475,MATCH($A476,$A$13:$A475,0)),"")</f>
        <v/>
      </c>
      <c r="F476" s="414"/>
      <c r="G476" s="649"/>
      <c r="H476" s="415"/>
      <c r="I476" s="415"/>
      <c r="J476" s="415"/>
      <c r="K476" s="415"/>
      <c r="L476" s="415"/>
      <c r="M476" s="415"/>
      <c r="N476" s="650"/>
      <c r="O476" s="650"/>
      <c r="P476" s="650"/>
      <c r="Q476" s="650"/>
      <c r="R476" s="650"/>
      <c r="S476" s="654" t="str">
        <f t="shared" si="28"/>
        <v/>
      </c>
      <c r="T476" s="654" t="str">
        <f t="shared" si="31"/>
        <v/>
      </c>
      <c r="U476" s="649"/>
      <c r="V476" s="415"/>
      <c r="W476" s="415"/>
      <c r="X476" s="415"/>
      <c r="Y476" s="415"/>
      <c r="Z476" s="415"/>
      <c r="AA476" s="415"/>
      <c r="AB476" s="415"/>
      <c r="AC476" s="415"/>
      <c r="AD476" s="415"/>
      <c r="AE476" s="415"/>
      <c r="AF476" s="415"/>
      <c r="AG476" s="415"/>
      <c r="AH476" s="415"/>
      <c r="AI476" s="415"/>
      <c r="AJ476" s="415"/>
      <c r="AK476" s="415"/>
      <c r="AL476" s="415"/>
      <c r="AM476" s="415"/>
      <c r="AN476" s="415"/>
      <c r="AO476" s="415"/>
      <c r="AP476" s="650"/>
      <c r="AQ476" s="654" t="str">
        <f t="shared" si="29"/>
        <v/>
      </c>
      <c r="AR476" s="655" t="str">
        <f t="shared" si="30"/>
        <v/>
      </c>
    </row>
    <row r="477" spans="1:44">
      <c r="A477" s="430"/>
      <c r="B477" s="418" t="str">
        <f>IFERROR(INDEX(B$13:B476,MATCH($A477,$A$13:$A476,0)),"")</f>
        <v/>
      </c>
      <c r="C477" s="419" t="str">
        <f>IFERROR(INDEX(C$13:C476,MATCH($A477,$A$13:$A476,0)),"")</f>
        <v/>
      </c>
      <c r="D477" s="582" t="str">
        <f>IFERROR(INDEX(D$13:D476,MATCH($A477,$A$13:$A476,0)),"")</f>
        <v/>
      </c>
      <c r="E477" s="420" t="str">
        <f>IFERROR(INDEX(E$13:E476,MATCH($A477,$A$13:$A476,0)),"")</f>
        <v/>
      </c>
      <c r="F477" s="414"/>
      <c r="G477" s="649"/>
      <c r="H477" s="415"/>
      <c r="I477" s="415"/>
      <c r="J477" s="415"/>
      <c r="K477" s="415"/>
      <c r="L477" s="415"/>
      <c r="M477" s="415"/>
      <c r="N477" s="650"/>
      <c r="O477" s="650"/>
      <c r="P477" s="650"/>
      <c r="Q477" s="650"/>
      <c r="R477" s="650"/>
      <c r="S477" s="654" t="str">
        <f t="shared" si="28"/>
        <v/>
      </c>
      <c r="T477" s="654" t="str">
        <f t="shared" si="31"/>
        <v/>
      </c>
      <c r="U477" s="649"/>
      <c r="V477" s="415"/>
      <c r="W477" s="415"/>
      <c r="X477" s="415"/>
      <c r="Y477" s="415"/>
      <c r="Z477" s="415"/>
      <c r="AA477" s="415"/>
      <c r="AB477" s="415"/>
      <c r="AC477" s="415"/>
      <c r="AD477" s="415"/>
      <c r="AE477" s="415"/>
      <c r="AF477" s="415"/>
      <c r="AG477" s="415"/>
      <c r="AH477" s="415"/>
      <c r="AI477" s="415"/>
      <c r="AJ477" s="415"/>
      <c r="AK477" s="415"/>
      <c r="AL477" s="415"/>
      <c r="AM477" s="415"/>
      <c r="AN477" s="415"/>
      <c r="AO477" s="415"/>
      <c r="AP477" s="650"/>
      <c r="AQ477" s="654" t="str">
        <f t="shared" si="29"/>
        <v/>
      </c>
      <c r="AR477" s="655" t="str">
        <f t="shared" si="30"/>
        <v/>
      </c>
    </row>
    <row r="478" spans="1:44">
      <c r="A478" s="430"/>
      <c r="B478" s="418" t="str">
        <f>IFERROR(INDEX(B$13:B477,MATCH($A478,$A$13:$A477,0)),"")</f>
        <v/>
      </c>
      <c r="C478" s="419" t="str">
        <f>IFERROR(INDEX(C$13:C477,MATCH($A478,$A$13:$A477,0)),"")</f>
        <v/>
      </c>
      <c r="D478" s="582" t="str">
        <f>IFERROR(INDEX(D$13:D477,MATCH($A478,$A$13:$A477,0)),"")</f>
        <v/>
      </c>
      <c r="E478" s="420" t="str">
        <f>IFERROR(INDEX(E$13:E477,MATCH($A478,$A$13:$A477,0)),"")</f>
        <v/>
      </c>
      <c r="F478" s="414"/>
      <c r="G478" s="649"/>
      <c r="H478" s="415"/>
      <c r="I478" s="415"/>
      <c r="J478" s="415"/>
      <c r="K478" s="415"/>
      <c r="L478" s="415"/>
      <c r="M478" s="415"/>
      <c r="N478" s="650"/>
      <c r="O478" s="650"/>
      <c r="P478" s="650"/>
      <c r="Q478" s="650"/>
      <c r="R478" s="650"/>
      <c r="S478" s="654" t="str">
        <f t="shared" si="28"/>
        <v/>
      </c>
      <c r="T478" s="654" t="str">
        <f t="shared" si="31"/>
        <v/>
      </c>
      <c r="U478" s="649"/>
      <c r="V478" s="415"/>
      <c r="W478" s="415"/>
      <c r="X478" s="415"/>
      <c r="Y478" s="415"/>
      <c r="Z478" s="415"/>
      <c r="AA478" s="415"/>
      <c r="AB478" s="415"/>
      <c r="AC478" s="415"/>
      <c r="AD478" s="415"/>
      <c r="AE478" s="415"/>
      <c r="AF478" s="415"/>
      <c r="AG478" s="415"/>
      <c r="AH478" s="415"/>
      <c r="AI478" s="415"/>
      <c r="AJ478" s="415"/>
      <c r="AK478" s="415"/>
      <c r="AL478" s="415"/>
      <c r="AM478" s="415"/>
      <c r="AN478" s="415"/>
      <c r="AO478" s="415"/>
      <c r="AP478" s="650"/>
      <c r="AQ478" s="654" t="str">
        <f t="shared" si="29"/>
        <v/>
      </c>
      <c r="AR478" s="655" t="str">
        <f t="shared" si="30"/>
        <v/>
      </c>
    </row>
    <row r="479" spans="1:44">
      <c r="A479" s="430"/>
      <c r="B479" s="418" t="str">
        <f>IFERROR(INDEX(B$13:B478,MATCH($A479,$A$13:$A478,0)),"")</f>
        <v/>
      </c>
      <c r="C479" s="419" t="str">
        <f>IFERROR(INDEX(C$13:C478,MATCH($A479,$A$13:$A478,0)),"")</f>
        <v/>
      </c>
      <c r="D479" s="582" t="str">
        <f>IFERROR(INDEX(D$13:D478,MATCH($A479,$A$13:$A478,0)),"")</f>
        <v/>
      </c>
      <c r="E479" s="420" t="str">
        <f>IFERROR(INDEX(E$13:E478,MATCH($A479,$A$13:$A478,0)),"")</f>
        <v/>
      </c>
      <c r="F479" s="414"/>
      <c r="G479" s="649"/>
      <c r="H479" s="415"/>
      <c r="I479" s="415"/>
      <c r="J479" s="415"/>
      <c r="K479" s="415"/>
      <c r="L479" s="415"/>
      <c r="M479" s="415"/>
      <c r="N479" s="650"/>
      <c r="O479" s="650"/>
      <c r="P479" s="650"/>
      <c r="Q479" s="650"/>
      <c r="R479" s="650"/>
      <c r="S479" s="654" t="str">
        <f t="shared" si="28"/>
        <v/>
      </c>
      <c r="T479" s="654" t="str">
        <f t="shared" si="31"/>
        <v/>
      </c>
      <c r="U479" s="649"/>
      <c r="V479" s="415"/>
      <c r="W479" s="415"/>
      <c r="X479" s="415"/>
      <c r="Y479" s="415"/>
      <c r="Z479" s="415"/>
      <c r="AA479" s="415"/>
      <c r="AB479" s="415"/>
      <c r="AC479" s="415"/>
      <c r="AD479" s="415"/>
      <c r="AE479" s="415"/>
      <c r="AF479" s="415"/>
      <c r="AG479" s="415"/>
      <c r="AH479" s="415"/>
      <c r="AI479" s="415"/>
      <c r="AJ479" s="415"/>
      <c r="AK479" s="415"/>
      <c r="AL479" s="415"/>
      <c r="AM479" s="415"/>
      <c r="AN479" s="415"/>
      <c r="AO479" s="415"/>
      <c r="AP479" s="650"/>
      <c r="AQ479" s="654" t="str">
        <f t="shared" si="29"/>
        <v/>
      </c>
      <c r="AR479" s="655" t="str">
        <f t="shared" si="30"/>
        <v/>
      </c>
    </row>
    <row r="480" spans="1:44">
      <c r="A480" s="430"/>
      <c r="B480" s="418" t="str">
        <f>IFERROR(INDEX(B$13:B479,MATCH($A480,$A$13:$A479,0)),"")</f>
        <v/>
      </c>
      <c r="C480" s="419" t="str">
        <f>IFERROR(INDEX(C$13:C479,MATCH($A480,$A$13:$A479,0)),"")</f>
        <v/>
      </c>
      <c r="D480" s="582" t="str">
        <f>IFERROR(INDEX(D$13:D479,MATCH($A480,$A$13:$A479,0)),"")</f>
        <v/>
      </c>
      <c r="E480" s="420" t="str">
        <f>IFERROR(INDEX(E$13:E479,MATCH($A480,$A$13:$A479,0)),"")</f>
        <v/>
      </c>
      <c r="F480" s="414"/>
      <c r="G480" s="649"/>
      <c r="H480" s="415"/>
      <c r="I480" s="415"/>
      <c r="J480" s="415"/>
      <c r="K480" s="415"/>
      <c r="L480" s="415"/>
      <c r="M480" s="415"/>
      <c r="N480" s="650"/>
      <c r="O480" s="650"/>
      <c r="P480" s="650"/>
      <c r="Q480" s="650"/>
      <c r="R480" s="650"/>
      <c r="S480" s="654" t="str">
        <f t="shared" si="28"/>
        <v/>
      </c>
      <c r="T480" s="654" t="str">
        <f t="shared" si="31"/>
        <v/>
      </c>
      <c r="U480" s="649"/>
      <c r="V480" s="415"/>
      <c r="W480" s="415"/>
      <c r="X480" s="415"/>
      <c r="Y480" s="415"/>
      <c r="Z480" s="415"/>
      <c r="AA480" s="415"/>
      <c r="AB480" s="415"/>
      <c r="AC480" s="415"/>
      <c r="AD480" s="415"/>
      <c r="AE480" s="415"/>
      <c r="AF480" s="415"/>
      <c r="AG480" s="415"/>
      <c r="AH480" s="415"/>
      <c r="AI480" s="415"/>
      <c r="AJ480" s="415"/>
      <c r="AK480" s="415"/>
      <c r="AL480" s="415"/>
      <c r="AM480" s="415"/>
      <c r="AN480" s="415"/>
      <c r="AO480" s="415"/>
      <c r="AP480" s="650"/>
      <c r="AQ480" s="654" t="str">
        <f t="shared" si="29"/>
        <v/>
      </c>
      <c r="AR480" s="655" t="str">
        <f t="shared" si="30"/>
        <v/>
      </c>
    </row>
    <row r="481" spans="1:44">
      <c r="A481" s="430"/>
      <c r="B481" s="418" t="str">
        <f>IFERROR(INDEX(B$13:B480,MATCH($A481,$A$13:$A480,0)),"")</f>
        <v/>
      </c>
      <c r="C481" s="419" t="str">
        <f>IFERROR(INDEX(C$13:C480,MATCH($A481,$A$13:$A480,0)),"")</f>
        <v/>
      </c>
      <c r="D481" s="582" t="str">
        <f>IFERROR(INDEX(D$13:D480,MATCH($A481,$A$13:$A480,0)),"")</f>
        <v/>
      </c>
      <c r="E481" s="420" t="str">
        <f>IFERROR(INDEX(E$13:E480,MATCH($A481,$A$13:$A480,0)),"")</f>
        <v/>
      </c>
      <c r="F481" s="414"/>
      <c r="G481" s="649"/>
      <c r="H481" s="415"/>
      <c r="I481" s="415"/>
      <c r="J481" s="415"/>
      <c r="K481" s="415"/>
      <c r="L481" s="415"/>
      <c r="M481" s="415"/>
      <c r="N481" s="650"/>
      <c r="O481" s="650"/>
      <c r="P481" s="650"/>
      <c r="Q481" s="650"/>
      <c r="R481" s="650"/>
      <c r="S481" s="654" t="str">
        <f t="shared" si="28"/>
        <v/>
      </c>
      <c r="T481" s="654" t="str">
        <f t="shared" si="31"/>
        <v/>
      </c>
      <c r="U481" s="649"/>
      <c r="V481" s="415"/>
      <c r="W481" s="415"/>
      <c r="X481" s="415"/>
      <c r="Y481" s="415"/>
      <c r="Z481" s="415"/>
      <c r="AA481" s="415"/>
      <c r="AB481" s="415"/>
      <c r="AC481" s="415"/>
      <c r="AD481" s="415"/>
      <c r="AE481" s="415"/>
      <c r="AF481" s="415"/>
      <c r="AG481" s="415"/>
      <c r="AH481" s="415"/>
      <c r="AI481" s="415"/>
      <c r="AJ481" s="415"/>
      <c r="AK481" s="415"/>
      <c r="AL481" s="415"/>
      <c r="AM481" s="415"/>
      <c r="AN481" s="415"/>
      <c r="AO481" s="415"/>
      <c r="AP481" s="650"/>
      <c r="AQ481" s="654" t="str">
        <f t="shared" si="29"/>
        <v/>
      </c>
      <c r="AR481" s="655" t="str">
        <f t="shared" si="30"/>
        <v/>
      </c>
    </row>
    <row r="482" spans="1:44">
      <c r="A482" s="430"/>
      <c r="B482" s="418" t="str">
        <f>IFERROR(INDEX(B$13:B481,MATCH($A482,$A$13:$A481,0)),"")</f>
        <v/>
      </c>
      <c r="C482" s="419" t="str">
        <f>IFERROR(INDEX(C$13:C481,MATCH($A482,$A$13:$A481,0)),"")</f>
        <v/>
      </c>
      <c r="D482" s="582" t="str">
        <f>IFERROR(INDEX(D$13:D481,MATCH($A482,$A$13:$A481,0)),"")</f>
        <v/>
      </c>
      <c r="E482" s="420" t="str">
        <f>IFERROR(INDEX(E$13:E481,MATCH($A482,$A$13:$A481,0)),"")</f>
        <v/>
      </c>
      <c r="F482" s="414"/>
      <c r="G482" s="649"/>
      <c r="H482" s="415"/>
      <c r="I482" s="415"/>
      <c r="J482" s="415"/>
      <c r="K482" s="415"/>
      <c r="L482" s="415"/>
      <c r="M482" s="415"/>
      <c r="N482" s="650"/>
      <c r="O482" s="650"/>
      <c r="P482" s="650"/>
      <c r="Q482" s="650"/>
      <c r="R482" s="650"/>
      <c r="S482" s="654" t="str">
        <f t="shared" si="28"/>
        <v/>
      </c>
      <c r="T482" s="654" t="str">
        <f t="shared" si="31"/>
        <v/>
      </c>
      <c r="U482" s="649"/>
      <c r="V482" s="415"/>
      <c r="W482" s="415"/>
      <c r="X482" s="415"/>
      <c r="Y482" s="415"/>
      <c r="Z482" s="415"/>
      <c r="AA482" s="415"/>
      <c r="AB482" s="415"/>
      <c r="AC482" s="415"/>
      <c r="AD482" s="415"/>
      <c r="AE482" s="415"/>
      <c r="AF482" s="415"/>
      <c r="AG482" s="415"/>
      <c r="AH482" s="415"/>
      <c r="AI482" s="415"/>
      <c r="AJ482" s="415"/>
      <c r="AK482" s="415"/>
      <c r="AL482" s="415"/>
      <c r="AM482" s="415"/>
      <c r="AN482" s="415"/>
      <c r="AO482" s="415"/>
      <c r="AP482" s="650"/>
      <c r="AQ482" s="654" t="str">
        <f t="shared" si="29"/>
        <v/>
      </c>
      <c r="AR482" s="655" t="str">
        <f t="shared" si="30"/>
        <v/>
      </c>
    </row>
    <row r="483" spans="1:44">
      <c r="A483" s="430"/>
      <c r="B483" s="418" t="str">
        <f>IFERROR(INDEX(B$13:B482,MATCH($A483,$A$13:$A482,0)),"")</f>
        <v/>
      </c>
      <c r="C483" s="419" t="str">
        <f>IFERROR(INDEX(C$13:C482,MATCH($A483,$A$13:$A482,0)),"")</f>
        <v/>
      </c>
      <c r="D483" s="582" t="str">
        <f>IFERROR(INDEX(D$13:D482,MATCH($A483,$A$13:$A482,0)),"")</f>
        <v/>
      </c>
      <c r="E483" s="420" t="str">
        <f>IFERROR(INDEX(E$13:E482,MATCH($A483,$A$13:$A482,0)),"")</f>
        <v/>
      </c>
      <c r="F483" s="414"/>
      <c r="G483" s="649"/>
      <c r="H483" s="415"/>
      <c r="I483" s="415"/>
      <c r="J483" s="415"/>
      <c r="K483" s="415"/>
      <c r="L483" s="415"/>
      <c r="M483" s="415"/>
      <c r="N483" s="650"/>
      <c r="O483" s="650"/>
      <c r="P483" s="650"/>
      <c r="Q483" s="650"/>
      <c r="R483" s="650"/>
      <c r="S483" s="654" t="str">
        <f t="shared" si="28"/>
        <v/>
      </c>
      <c r="T483" s="654" t="str">
        <f t="shared" si="31"/>
        <v/>
      </c>
      <c r="U483" s="649"/>
      <c r="V483" s="415"/>
      <c r="W483" s="415"/>
      <c r="X483" s="415"/>
      <c r="Y483" s="415"/>
      <c r="Z483" s="415"/>
      <c r="AA483" s="415"/>
      <c r="AB483" s="415"/>
      <c r="AC483" s="415"/>
      <c r="AD483" s="415"/>
      <c r="AE483" s="415"/>
      <c r="AF483" s="415"/>
      <c r="AG483" s="415"/>
      <c r="AH483" s="415"/>
      <c r="AI483" s="415"/>
      <c r="AJ483" s="415"/>
      <c r="AK483" s="415"/>
      <c r="AL483" s="415"/>
      <c r="AM483" s="415"/>
      <c r="AN483" s="415"/>
      <c r="AO483" s="415"/>
      <c r="AP483" s="650"/>
      <c r="AQ483" s="654" t="str">
        <f t="shared" si="29"/>
        <v/>
      </c>
      <c r="AR483" s="655" t="str">
        <f t="shared" si="30"/>
        <v/>
      </c>
    </row>
    <row r="484" spans="1:44">
      <c r="A484" s="430"/>
      <c r="B484" s="418" t="str">
        <f>IFERROR(INDEX(B$13:B483,MATCH($A484,$A$13:$A483,0)),"")</f>
        <v/>
      </c>
      <c r="C484" s="419" t="str">
        <f>IFERROR(INDEX(C$13:C483,MATCH($A484,$A$13:$A483,0)),"")</f>
        <v/>
      </c>
      <c r="D484" s="582" t="str">
        <f>IFERROR(INDEX(D$13:D483,MATCH($A484,$A$13:$A483,0)),"")</f>
        <v/>
      </c>
      <c r="E484" s="420" t="str">
        <f>IFERROR(INDEX(E$13:E483,MATCH($A484,$A$13:$A483,0)),"")</f>
        <v/>
      </c>
      <c r="F484" s="414"/>
      <c r="G484" s="649"/>
      <c r="H484" s="415"/>
      <c r="I484" s="415"/>
      <c r="J484" s="415"/>
      <c r="K484" s="415"/>
      <c r="L484" s="415"/>
      <c r="M484" s="415"/>
      <c r="N484" s="650"/>
      <c r="O484" s="650"/>
      <c r="P484" s="650"/>
      <c r="Q484" s="650"/>
      <c r="R484" s="650"/>
      <c r="S484" s="654" t="str">
        <f t="shared" si="28"/>
        <v/>
      </c>
      <c r="T484" s="654" t="str">
        <f t="shared" si="31"/>
        <v/>
      </c>
      <c r="U484" s="649"/>
      <c r="V484" s="415"/>
      <c r="W484" s="415"/>
      <c r="X484" s="415"/>
      <c r="Y484" s="415"/>
      <c r="Z484" s="415"/>
      <c r="AA484" s="415"/>
      <c r="AB484" s="415"/>
      <c r="AC484" s="415"/>
      <c r="AD484" s="415"/>
      <c r="AE484" s="415"/>
      <c r="AF484" s="415"/>
      <c r="AG484" s="415"/>
      <c r="AH484" s="415"/>
      <c r="AI484" s="415"/>
      <c r="AJ484" s="415"/>
      <c r="AK484" s="415"/>
      <c r="AL484" s="415"/>
      <c r="AM484" s="415"/>
      <c r="AN484" s="415"/>
      <c r="AO484" s="415"/>
      <c r="AP484" s="650"/>
      <c r="AQ484" s="654" t="str">
        <f t="shared" si="29"/>
        <v/>
      </c>
      <c r="AR484" s="655" t="str">
        <f t="shared" si="30"/>
        <v/>
      </c>
    </row>
    <row r="485" spans="1:44">
      <c r="A485" s="430"/>
      <c r="B485" s="418" t="str">
        <f>IFERROR(INDEX(B$13:B484,MATCH($A485,$A$13:$A484,0)),"")</f>
        <v/>
      </c>
      <c r="C485" s="419" t="str">
        <f>IFERROR(INDEX(C$13:C484,MATCH($A485,$A$13:$A484,0)),"")</f>
        <v/>
      </c>
      <c r="D485" s="582" t="str">
        <f>IFERROR(INDEX(D$13:D484,MATCH($A485,$A$13:$A484,0)),"")</f>
        <v/>
      </c>
      <c r="E485" s="420" t="str">
        <f>IFERROR(INDEX(E$13:E484,MATCH($A485,$A$13:$A484,0)),"")</f>
        <v/>
      </c>
      <c r="F485" s="414"/>
      <c r="G485" s="649"/>
      <c r="H485" s="415"/>
      <c r="I485" s="415"/>
      <c r="J485" s="415"/>
      <c r="K485" s="415"/>
      <c r="L485" s="415"/>
      <c r="M485" s="415"/>
      <c r="N485" s="650"/>
      <c r="O485" s="650"/>
      <c r="P485" s="650"/>
      <c r="Q485" s="650"/>
      <c r="R485" s="650"/>
      <c r="S485" s="654" t="str">
        <f t="shared" si="28"/>
        <v/>
      </c>
      <c r="T485" s="654" t="str">
        <f t="shared" si="31"/>
        <v/>
      </c>
      <c r="U485" s="649"/>
      <c r="V485" s="415"/>
      <c r="W485" s="415"/>
      <c r="X485" s="415"/>
      <c r="Y485" s="415"/>
      <c r="Z485" s="415"/>
      <c r="AA485" s="415"/>
      <c r="AB485" s="415"/>
      <c r="AC485" s="415"/>
      <c r="AD485" s="415"/>
      <c r="AE485" s="415"/>
      <c r="AF485" s="415"/>
      <c r="AG485" s="415"/>
      <c r="AH485" s="415"/>
      <c r="AI485" s="415"/>
      <c r="AJ485" s="415"/>
      <c r="AK485" s="415"/>
      <c r="AL485" s="415"/>
      <c r="AM485" s="415"/>
      <c r="AN485" s="415"/>
      <c r="AO485" s="415"/>
      <c r="AP485" s="650"/>
      <c r="AQ485" s="654" t="str">
        <f t="shared" si="29"/>
        <v/>
      </c>
      <c r="AR485" s="655" t="str">
        <f t="shared" si="30"/>
        <v/>
      </c>
    </row>
    <row r="486" spans="1:44">
      <c r="A486" s="430"/>
      <c r="B486" s="418" t="str">
        <f>IFERROR(INDEX(B$13:B485,MATCH($A486,$A$13:$A485,0)),"")</f>
        <v/>
      </c>
      <c r="C486" s="419" t="str">
        <f>IFERROR(INDEX(C$13:C485,MATCH($A486,$A$13:$A485,0)),"")</f>
        <v/>
      </c>
      <c r="D486" s="582" t="str">
        <f>IFERROR(INDEX(D$13:D485,MATCH($A486,$A$13:$A485,0)),"")</f>
        <v/>
      </c>
      <c r="E486" s="420" t="str">
        <f>IFERROR(INDEX(E$13:E485,MATCH($A486,$A$13:$A485,0)),"")</f>
        <v/>
      </c>
      <c r="F486" s="414"/>
      <c r="G486" s="649"/>
      <c r="H486" s="415"/>
      <c r="I486" s="415"/>
      <c r="J486" s="415"/>
      <c r="K486" s="415"/>
      <c r="L486" s="415"/>
      <c r="M486" s="415"/>
      <c r="N486" s="650"/>
      <c r="O486" s="650"/>
      <c r="P486" s="650"/>
      <c r="Q486" s="650"/>
      <c r="R486" s="650"/>
      <c r="S486" s="654" t="str">
        <f t="shared" si="28"/>
        <v/>
      </c>
      <c r="T486" s="654" t="str">
        <f t="shared" si="31"/>
        <v/>
      </c>
      <c r="U486" s="649"/>
      <c r="V486" s="415"/>
      <c r="W486" s="415"/>
      <c r="X486" s="415"/>
      <c r="Y486" s="415"/>
      <c r="Z486" s="415"/>
      <c r="AA486" s="415"/>
      <c r="AB486" s="415"/>
      <c r="AC486" s="415"/>
      <c r="AD486" s="415"/>
      <c r="AE486" s="415"/>
      <c r="AF486" s="415"/>
      <c r="AG486" s="415"/>
      <c r="AH486" s="415"/>
      <c r="AI486" s="415"/>
      <c r="AJ486" s="415"/>
      <c r="AK486" s="415"/>
      <c r="AL486" s="415"/>
      <c r="AM486" s="415"/>
      <c r="AN486" s="415"/>
      <c r="AO486" s="415"/>
      <c r="AP486" s="650"/>
      <c r="AQ486" s="654" t="str">
        <f t="shared" si="29"/>
        <v/>
      </c>
      <c r="AR486" s="655" t="str">
        <f t="shared" si="30"/>
        <v/>
      </c>
    </row>
    <row r="487" spans="1:44">
      <c r="A487" s="430"/>
      <c r="B487" s="418" t="str">
        <f>IFERROR(INDEX(B$13:B486,MATCH($A487,$A$13:$A486,0)),"")</f>
        <v/>
      </c>
      <c r="C487" s="419" t="str">
        <f>IFERROR(INDEX(C$13:C486,MATCH($A487,$A$13:$A486,0)),"")</f>
        <v/>
      </c>
      <c r="D487" s="582" t="str">
        <f>IFERROR(INDEX(D$13:D486,MATCH($A487,$A$13:$A486,0)),"")</f>
        <v/>
      </c>
      <c r="E487" s="420" t="str">
        <f>IFERROR(INDEX(E$13:E486,MATCH($A487,$A$13:$A486,0)),"")</f>
        <v/>
      </c>
      <c r="F487" s="414"/>
      <c r="G487" s="649"/>
      <c r="H487" s="415"/>
      <c r="I487" s="415"/>
      <c r="J487" s="415"/>
      <c r="K487" s="415"/>
      <c r="L487" s="415"/>
      <c r="M487" s="415"/>
      <c r="N487" s="650"/>
      <c r="O487" s="650"/>
      <c r="P487" s="650"/>
      <c r="Q487" s="650"/>
      <c r="R487" s="650"/>
      <c r="S487" s="654" t="str">
        <f t="shared" si="28"/>
        <v/>
      </c>
      <c r="T487" s="654" t="str">
        <f t="shared" si="31"/>
        <v/>
      </c>
      <c r="U487" s="649"/>
      <c r="V487" s="415"/>
      <c r="W487" s="415"/>
      <c r="X487" s="415"/>
      <c r="Y487" s="415"/>
      <c r="Z487" s="415"/>
      <c r="AA487" s="415"/>
      <c r="AB487" s="415"/>
      <c r="AC487" s="415"/>
      <c r="AD487" s="415"/>
      <c r="AE487" s="415"/>
      <c r="AF487" s="415"/>
      <c r="AG487" s="415"/>
      <c r="AH487" s="415"/>
      <c r="AI487" s="415"/>
      <c r="AJ487" s="415"/>
      <c r="AK487" s="415"/>
      <c r="AL487" s="415"/>
      <c r="AM487" s="415"/>
      <c r="AN487" s="415"/>
      <c r="AO487" s="415"/>
      <c r="AP487" s="650"/>
      <c r="AQ487" s="654" t="str">
        <f t="shared" si="29"/>
        <v/>
      </c>
      <c r="AR487" s="655" t="str">
        <f t="shared" si="30"/>
        <v/>
      </c>
    </row>
    <row r="488" spans="1:44">
      <c r="A488" s="430"/>
      <c r="B488" s="418" t="str">
        <f>IFERROR(INDEX(B$13:B487,MATCH($A488,$A$13:$A487,0)),"")</f>
        <v/>
      </c>
      <c r="C488" s="419" t="str">
        <f>IFERROR(INDEX(C$13:C487,MATCH($A488,$A$13:$A487,0)),"")</f>
        <v/>
      </c>
      <c r="D488" s="582" t="str">
        <f>IFERROR(INDEX(D$13:D487,MATCH($A488,$A$13:$A487,0)),"")</f>
        <v/>
      </c>
      <c r="E488" s="420" t="str">
        <f>IFERROR(INDEX(E$13:E487,MATCH($A488,$A$13:$A487,0)),"")</f>
        <v/>
      </c>
      <c r="F488" s="414"/>
      <c r="G488" s="649"/>
      <c r="H488" s="415"/>
      <c r="I488" s="415"/>
      <c r="J488" s="415"/>
      <c r="K488" s="415"/>
      <c r="L488" s="415"/>
      <c r="M488" s="415"/>
      <c r="N488" s="650"/>
      <c r="O488" s="650"/>
      <c r="P488" s="650"/>
      <c r="Q488" s="650"/>
      <c r="R488" s="650"/>
      <c r="S488" s="654" t="str">
        <f t="shared" si="28"/>
        <v/>
      </c>
      <c r="T488" s="654" t="str">
        <f t="shared" si="31"/>
        <v/>
      </c>
      <c r="U488" s="649"/>
      <c r="V488" s="415"/>
      <c r="W488" s="415"/>
      <c r="X488" s="415"/>
      <c r="Y488" s="415"/>
      <c r="Z488" s="415"/>
      <c r="AA488" s="415"/>
      <c r="AB488" s="415"/>
      <c r="AC488" s="415"/>
      <c r="AD488" s="415"/>
      <c r="AE488" s="415"/>
      <c r="AF488" s="415"/>
      <c r="AG488" s="415"/>
      <c r="AH488" s="415"/>
      <c r="AI488" s="415"/>
      <c r="AJ488" s="415"/>
      <c r="AK488" s="415"/>
      <c r="AL488" s="415"/>
      <c r="AM488" s="415"/>
      <c r="AN488" s="415"/>
      <c r="AO488" s="415"/>
      <c r="AP488" s="650"/>
      <c r="AQ488" s="654" t="str">
        <f t="shared" si="29"/>
        <v/>
      </c>
      <c r="AR488" s="655" t="str">
        <f t="shared" si="30"/>
        <v/>
      </c>
    </row>
    <row r="489" spans="1:44">
      <c r="A489" s="430"/>
      <c r="B489" s="418" t="str">
        <f>IFERROR(INDEX(B$13:B488,MATCH($A489,$A$13:$A488,0)),"")</f>
        <v/>
      </c>
      <c r="C489" s="419" t="str">
        <f>IFERROR(INDEX(C$13:C488,MATCH($A489,$A$13:$A488,0)),"")</f>
        <v/>
      </c>
      <c r="D489" s="582" t="str">
        <f>IFERROR(INDEX(D$13:D488,MATCH($A489,$A$13:$A488,0)),"")</f>
        <v/>
      </c>
      <c r="E489" s="420" t="str">
        <f>IFERROR(INDEX(E$13:E488,MATCH($A489,$A$13:$A488,0)),"")</f>
        <v/>
      </c>
      <c r="F489" s="414"/>
      <c r="G489" s="649"/>
      <c r="H489" s="415"/>
      <c r="I489" s="415"/>
      <c r="J489" s="415"/>
      <c r="K489" s="415"/>
      <c r="L489" s="415"/>
      <c r="M489" s="415"/>
      <c r="N489" s="650"/>
      <c r="O489" s="650"/>
      <c r="P489" s="650"/>
      <c r="Q489" s="650"/>
      <c r="R489" s="650"/>
      <c r="S489" s="654" t="str">
        <f t="shared" si="28"/>
        <v/>
      </c>
      <c r="T489" s="654" t="str">
        <f t="shared" si="31"/>
        <v/>
      </c>
      <c r="U489" s="649"/>
      <c r="V489" s="415"/>
      <c r="W489" s="415"/>
      <c r="X489" s="415"/>
      <c r="Y489" s="415"/>
      <c r="Z489" s="415"/>
      <c r="AA489" s="415"/>
      <c r="AB489" s="415"/>
      <c r="AC489" s="415"/>
      <c r="AD489" s="415"/>
      <c r="AE489" s="415"/>
      <c r="AF489" s="415"/>
      <c r="AG489" s="415"/>
      <c r="AH489" s="415"/>
      <c r="AI489" s="415"/>
      <c r="AJ489" s="415"/>
      <c r="AK489" s="415"/>
      <c r="AL489" s="415"/>
      <c r="AM489" s="415"/>
      <c r="AN489" s="415"/>
      <c r="AO489" s="415"/>
      <c r="AP489" s="650"/>
      <c r="AQ489" s="654" t="str">
        <f t="shared" si="29"/>
        <v/>
      </c>
      <c r="AR489" s="655" t="str">
        <f t="shared" si="30"/>
        <v/>
      </c>
    </row>
    <row r="490" spans="1:44">
      <c r="A490" s="430"/>
      <c r="B490" s="418" t="str">
        <f>IFERROR(INDEX(B$13:B489,MATCH($A490,$A$13:$A489,0)),"")</f>
        <v/>
      </c>
      <c r="C490" s="419" t="str">
        <f>IFERROR(INDEX(C$13:C489,MATCH($A490,$A$13:$A489,0)),"")</f>
        <v/>
      </c>
      <c r="D490" s="582" t="str">
        <f>IFERROR(INDEX(D$13:D489,MATCH($A490,$A$13:$A489,0)),"")</f>
        <v/>
      </c>
      <c r="E490" s="420" t="str">
        <f>IFERROR(INDEX(E$13:E489,MATCH($A490,$A$13:$A489,0)),"")</f>
        <v/>
      </c>
      <c r="F490" s="414"/>
      <c r="G490" s="649"/>
      <c r="H490" s="415"/>
      <c r="I490" s="415"/>
      <c r="J490" s="415"/>
      <c r="K490" s="415"/>
      <c r="L490" s="415"/>
      <c r="M490" s="415"/>
      <c r="N490" s="650"/>
      <c r="O490" s="650"/>
      <c r="P490" s="650"/>
      <c r="Q490" s="650"/>
      <c r="R490" s="650"/>
      <c r="S490" s="654" t="str">
        <f t="shared" si="28"/>
        <v/>
      </c>
      <c r="T490" s="654" t="str">
        <f t="shared" si="31"/>
        <v/>
      </c>
      <c r="U490" s="649"/>
      <c r="V490" s="415"/>
      <c r="W490" s="415"/>
      <c r="X490" s="415"/>
      <c r="Y490" s="415"/>
      <c r="Z490" s="415"/>
      <c r="AA490" s="415"/>
      <c r="AB490" s="415"/>
      <c r="AC490" s="415"/>
      <c r="AD490" s="415"/>
      <c r="AE490" s="415"/>
      <c r="AF490" s="415"/>
      <c r="AG490" s="415"/>
      <c r="AH490" s="415"/>
      <c r="AI490" s="415"/>
      <c r="AJ490" s="415"/>
      <c r="AK490" s="415"/>
      <c r="AL490" s="415"/>
      <c r="AM490" s="415"/>
      <c r="AN490" s="415"/>
      <c r="AO490" s="415"/>
      <c r="AP490" s="650"/>
      <c r="AQ490" s="654" t="str">
        <f t="shared" si="29"/>
        <v/>
      </c>
      <c r="AR490" s="655" t="str">
        <f t="shared" si="30"/>
        <v/>
      </c>
    </row>
    <row r="491" spans="1:44">
      <c r="A491" s="430"/>
      <c r="B491" s="418" t="str">
        <f>IFERROR(INDEX(B$13:B490,MATCH($A491,$A$13:$A490,0)),"")</f>
        <v/>
      </c>
      <c r="C491" s="419" t="str">
        <f>IFERROR(INDEX(C$13:C490,MATCH($A491,$A$13:$A490,0)),"")</f>
        <v/>
      </c>
      <c r="D491" s="582" t="str">
        <f>IFERROR(INDEX(D$13:D490,MATCH($A491,$A$13:$A490,0)),"")</f>
        <v/>
      </c>
      <c r="E491" s="420" t="str">
        <f>IFERROR(INDEX(E$13:E490,MATCH($A491,$A$13:$A490,0)),"")</f>
        <v/>
      </c>
      <c r="F491" s="414"/>
      <c r="G491" s="649"/>
      <c r="H491" s="415"/>
      <c r="I491" s="415"/>
      <c r="J491" s="415"/>
      <c r="K491" s="415"/>
      <c r="L491" s="415"/>
      <c r="M491" s="415"/>
      <c r="N491" s="650"/>
      <c r="O491" s="650"/>
      <c r="P491" s="650"/>
      <c r="Q491" s="650"/>
      <c r="R491" s="650"/>
      <c r="S491" s="654" t="str">
        <f t="shared" si="28"/>
        <v/>
      </c>
      <c r="T491" s="654" t="str">
        <f t="shared" si="31"/>
        <v/>
      </c>
      <c r="U491" s="649"/>
      <c r="V491" s="415"/>
      <c r="W491" s="415"/>
      <c r="X491" s="415"/>
      <c r="Y491" s="415"/>
      <c r="Z491" s="415"/>
      <c r="AA491" s="415"/>
      <c r="AB491" s="415"/>
      <c r="AC491" s="415"/>
      <c r="AD491" s="415"/>
      <c r="AE491" s="415"/>
      <c r="AF491" s="415"/>
      <c r="AG491" s="415"/>
      <c r="AH491" s="415"/>
      <c r="AI491" s="415"/>
      <c r="AJ491" s="415"/>
      <c r="AK491" s="415"/>
      <c r="AL491" s="415"/>
      <c r="AM491" s="415"/>
      <c r="AN491" s="415"/>
      <c r="AO491" s="415"/>
      <c r="AP491" s="650"/>
      <c r="AQ491" s="654" t="str">
        <f t="shared" si="29"/>
        <v/>
      </c>
      <c r="AR491" s="655" t="str">
        <f t="shared" si="30"/>
        <v/>
      </c>
    </row>
    <row r="492" spans="1:44">
      <c r="A492" s="430"/>
      <c r="B492" s="418" t="str">
        <f>IFERROR(INDEX(B$13:B491,MATCH($A492,$A$13:$A491,0)),"")</f>
        <v/>
      </c>
      <c r="C492" s="419" t="str">
        <f>IFERROR(INDEX(C$13:C491,MATCH($A492,$A$13:$A491,0)),"")</f>
        <v/>
      </c>
      <c r="D492" s="582" t="str">
        <f>IFERROR(INDEX(D$13:D491,MATCH($A492,$A$13:$A491,0)),"")</f>
        <v/>
      </c>
      <c r="E492" s="420" t="str">
        <f>IFERROR(INDEX(E$13:E491,MATCH($A492,$A$13:$A491,0)),"")</f>
        <v/>
      </c>
      <c r="F492" s="414"/>
      <c r="G492" s="649"/>
      <c r="H492" s="415"/>
      <c r="I492" s="415"/>
      <c r="J492" s="415"/>
      <c r="K492" s="415"/>
      <c r="L492" s="415"/>
      <c r="M492" s="415"/>
      <c r="N492" s="650"/>
      <c r="O492" s="650"/>
      <c r="P492" s="650"/>
      <c r="Q492" s="650"/>
      <c r="R492" s="650"/>
      <c r="S492" s="654" t="str">
        <f t="shared" si="28"/>
        <v/>
      </c>
      <c r="T492" s="654" t="str">
        <f t="shared" si="31"/>
        <v/>
      </c>
      <c r="U492" s="649"/>
      <c r="V492" s="415"/>
      <c r="W492" s="415"/>
      <c r="X492" s="415"/>
      <c r="Y492" s="415"/>
      <c r="Z492" s="415"/>
      <c r="AA492" s="415"/>
      <c r="AB492" s="415"/>
      <c r="AC492" s="415"/>
      <c r="AD492" s="415"/>
      <c r="AE492" s="415"/>
      <c r="AF492" s="415"/>
      <c r="AG492" s="415"/>
      <c r="AH492" s="415"/>
      <c r="AI492" s="415"/>
      <c r="AJ492" s="415"/>
      <c r="AK492" s="415"/>
      <c r="AL492" s="415"/>
      <c r="AM492" s="415"/>
      <c r="AN492" s="415"/>
      <c r="AO492" s="415"/>
      <c r="AP492" s="650"/>
      <c r="AQ492" s="654" t="str">
        <f t="shared" si="29"/>
        <v/>
      </c>
      <c r="AR492" s="655" t="str">
        <f t="shared" si="30"/>
        <v/>
      </c>
    </row>
    <row r="493" spans="1:44">
      <c r="A493" s="430"/>
      <c r="B493" s="418" t="str">
        <f>IFERROR(INDEX(B$13:B492,MATCH($A493,$A$13:$A492,0)),"")</f>
        <v/>
      </c>
      <c r="C493" s="419" t="str">
        <f>IFERROR(INDEX(C$13:C492,MATCH($A493,$A$13:$A492,0)),"")</f>
        <v/>
      </c>
      <c r="D493" s="582" t="str">
        <f>IFERROR(INDEX(D$13:D492,MATCH($A493,$A$13:$A492,0)),"")</f>
        <v/>
      </c>
      <c r="E493" s="420" t="str">
        <f>IFERROR(INDEX(E$13:E492,MATCH($A493,$A$13:$A492,0)),"")</f>
        <v/>
      </c>
      <c r="F493" s="414"/>
      <c r="G493" s="649"/>
      <c r="H493" s="415"/>
      <c r="I493" s="415"/>
      <c r="J493" s="415"/>
      <c r="K493" s="415"/>
      <c r="L493" s="415"/>
      <c r="M493" s="415"/>
      <c r="N493" s="650"/>
      <c r="O493" s="650"/>
      <c r="P493" s="650"/>
      <c r="Q493" s="650"/>
      <c r="R493" s="650"/>
      <c r="S493" s="654" t="str">
        <f t="shared" si="28"/>
        <v/>
      </c>
      <c r="T493" s="654" t="str">
        <f t="shared" si="31"/>
        <v/>
      </c>
      <c r="U493" s="649"/>
      <c r="V493" s="415"/>
      <c r="W493" s="415"/>
      <c r="X493" s="415"/>
      <c r="Y493" s="415"/>
      <c r="Z493" s="415"/>
      <c r="AA493" s="415"/>
      <c r="AB493" s="415"/>
      <c r="AC493" s="415"/>
      <c r="AD493" s="415"/>
      <c r="AE493" s="415"/>
      <c r="AF493" s="415"/>
      <c r="AG493" s="415"/>
      <c r="AH493" s="415"/>
      <c r="AI493" s="415"/>
      <c r="AJ493" s="415"/>
      <c r="AK493" s="415"/>
      <c r="AL493" s="415"/>
      <c r="AM493" s="415"/>
      <c r="AN493" s="415"/>
      <c r="AO493" s="415"/>
      <c r="AP493" s="650"/>
      <c r="AQ493" s="654" t="str">
        <f t="shared" si="29"/>
        <v/>
      </c>
      <c r="AR493" s="655" t="str">
        <f t="shared" si="30"/>
        <v/>
      </c>
    </row>
    <row r="494" spans="1:44">
      <c r="A494" s="430"/>
      <c r="B494" s="418" t="str">
        <f>IFERROR(INDEX(B$13:B493,MATCH($A494,$A$13:$A493,0)),"")</f>
        <v/>
      </c>
      <c r="C494" s="419" t="str">
        <f>IFERROR(INDEX(C$13:C493,MATCH($A494,$A$13:$A493,0)),"")</f>
        <v/>
      </c>
      <c r="D494" s="582" t="str">
        <f>IFERROR(INDEX(D$13:D493,MATCH($A494,$A$13:$A493,0)),"")</f>
        <v/>
      </c>
      <c r="E494" s="420" t="str">
        <f>IFERROR(INDEX(E$13:E493,MATCH($A494,$A$13:$A493,0)),"")</f>
        <v/>
      </c>
      <c r="F494" s="414"/>
      <c r="G494" s="649"/>
      <c r="H494" s="415"/>
      <c r="I494" s="415"/>
      <c r="J494" s="415"/>
      <c r="K494" s="415"/>
      <c r="L494" s="415"/>
      <c r="M494" s="415"/>
      <c r="N494" s="650"/>
      <c r="O494" s="650"/>
      <c r="P494" s="650"/>
      <c r="Q494" s="650"/>
      <c r="R494" s="650"/>
      <c r="S494" s="654" t="str">
        <f t="shared" si="28"/>
        <v/>
      </c>
      <c r="T494" s="654" t="str">
        <f t="shared" si="31"/>
        <v/>
      </c>
      <c r="U494" s="649"/>
      <c r="V494" s="415"/>
      <c r="W494" s="415"/>
      <c r="X494" s="415"/>
      <c r="Y494" s="415"/>
      <c r="Z494" s="415"/>
      <c r="AA494" s="415"/>
      <c r="AB494" s="415"/>
      <c r="AC494" s="415"/>
      <c r="AD494" s="415"/>
      <c r="AE494" s="415"/>
      <c r="AF494" s="415"/>
      <c r="AG494" s="415"/>
      <c r="AH494" s="415"/>
      <c r="AI494" s="415"/>
      <c r="AJ494" s="415"/>
      <c r="AK494" s="415"/>
      <c r="AL494" s="415"/>
      <c r="AM494" s="415"/>
      <c r="AN494" s="415"/>
      <c r="AO494" s="415"/>
      <c r="AP494" s="650"/>
      <c r="AQ494" s="654" t="str">
        <f t="shared" si="29"/>
        <v/>
      </c>
      <c r="AR494" s="655" t="str">
        <f t="shared" si="30"/>
        <v/>
      </c>
    </row>
    <row r="495" spans="1:44">
      <c r="A495" s="430"/>
      <c r="B495" s="418" t="str">
        <f>IFERROR(INDEX(B$13:B494,MATCH($A495,$A$13:$A494,0)),"")</f>
        <v/>
      </c>
      <c r="C495" s="419" t="str">
        <f>IFERROR(INDEX(C$13:C494,MATCH($A495,$A$13:$A494,0)),"")</f>
        <v/>
      </c>
      <c r="D495" s="582" t="str">
        <f>IFERROR(INDEX(D$13:D494,MATCH($A495,$A$13:$A494,0)),"")</f>
        <v/>
      </c>
      <c r="E495" s="420" t="str">
        <f>IFERROR(INDEX(E$13:E494,MATCH($A495,$A$13:$A494,0)),"")</f>
        <v/>
      </c>
      <c r="F495" s="414"/>
      <c r="G495" s="649"/>
      <c r="H495" s="415"/>
      <c r="I495" s="415"/>
      <c r="J495" s="415"/>
      <c r="K495" s="415"/>
      <c r="L495" s="415"/>
      <c r="M495" s="415"/>
      <c r="N495" s="650"/>
      <c r="O495" s="650"/>
      <c r="P495" s="650"/>
      <c r="Q495" s="650"/>
      <c r="R495" s="650"/>
      <c r="S495" s="654" t="str">
        <f t="shared" si="28"/>
        <v/>
      </c>
      <c r="T495" s="654" t="str">
        <f t="shared" si="31"/>
        <v/>
      </c>
      <c r="U495" s="649"/>
      <c r="V495" s="415"/>
      <c r="W495" s="415"/>
      <c r="X495" s="415"/>
      <c r="Y495" s="415"/>
      <c r="Z495" s="415"/>
      <c r="AA495" s="415"/>
      <c r="AB495" s="415"/>
      <c r="AC495" s="415"/>
      <c r="AD495" s="415"/>
      <c r="AE495" s="415"/>
      <c r="AF495" s="415"/>
      <c r="AG495" s="415"/>
      <c r="AH495" s="415"/>
      <c r="AI495" s="415"/>
      <c r="AJ495" s="415"/>
      <c r="AK495" s="415"/>
      <c r="AL495" s="415"/>
      <c r="AM495" s="415"/>
      <c r="AN495" s="415"/>
      <c r="AO495" s="415"/>
      <c r="AP495" s="650"/>
      <c r="AQ495" s="654" t="str">
        <f t="shared" si="29"/>
        <v/>
      </c>
      <c r="AR495" s="655" t="str">
        <f t="shared" si="30"/>
        <v/>
      </c>
    </row>
    <row r="496" spans="1:44">
      <c r="A496" s="430"/>
      <c r="B496" s="418" t="str">
        <f>IFERROR(INDEX(B$13:B495,MATCH($A496,$A$13:$A495,0)),"")</f>
        <v/>
      </c>
      <c r="C496" s="419" t="str">
        <f>IFERROR(INDEX(C$13:C495,MATCH($A496,$A$13:$A495,0)),"")</f>
        <v/>
      </c>
      <c r="D496" s="582" t="str">
        <f>IFERROR(INDEX(D$13:D495,MATCH($A496,$A$13:$A495,0)),"")</f>
        <v/>
      </c>
      <c r="E496" s="420" t="str">
        <f>IFERROR(INDEX(E$13:E495,MATCH($A496,$A$13:$A495,0)),"")</f>
        <v/>
      </c>
      <c r="F496" s="414"/>
      <c r="G496" s="649"/>
      <c r="H496" s="415"/>
      <c r="I496" s="415"/>
      <c r="J496" s="415"/>
      <c r="K496" s="415"/>
      <c r="L496" s="415"/>
      <c r="M496" s="415"/>
      <c r="N496" s="650"/>
      <c r="O496" s="650"/>
      <c r="P496" s="650"/>
      <c r="Q496" s="650"/>
      <c r="R496" s="650"/>
      <c r="S496" s="654" t="str">
        <f t="shared" si="28"/>
        <v/>
      </c>
      <c r="T496" s="654" t="str">
        <f t="shared" si="31"/>
        <v/>
      </c>
      <c r="U496" s="649"/>
      <c r="V496" s="415"/>
      <c r="W496" s="415"/>
      <c r="X496" s="415"/>
      <c r="Y496" s="415"/>
      <c r="Z496" s="415"/>
      <c r="AA496" s="415"/>
      <c r="AB496" s="415"/>
      <c r="AC496" s="415"/>
      <c r="AD496" s="415"/>
      <c r="AE496" s="415"/>
      <c r="AF496" s="415"/>
      <c r="AG496" s="415"/>
      <c r="AH496" s="415"/>
      <c r="AI496" s="415"/>
      <c r="AJ496" s="415"/>
      <c r="AK496" s="415"/>
      <c r="AL496" s="415"/>
      <c r="AM496" s="415"/>
      <c r="AN496" s="415"/>
      <c r="AO496" s="415"/>
      <c r="AP496" s="650"/>
      <c r="AQ496" s="654" t="str">
        <f t="shared" si="29"/>
        <v/>
      </c>
      <c r="AR496" s="655" t="str">
        <f t="shared" si="30"/>
        <v/>
      </c>
    </row>
    <row r="497" spans="1:44">
      <c r="A497" s="430"/>
      <c r="B497" s="418" t="str">
        <f>IFERROR(INDEX(B$13:B496,MATCH($A497,$A$13:$A496,0)),"")</f>
        <v/>
      </c>
      <c r="C497" s="419" t="str">
        <f>IFERROR(INDEX(C$13:C496,MATCH($A497,$A$13:$A496,0)),"")</f>
        <v/>
      </c>
      <c r="D497" s="582" t="str">
        <f>IFERROR(INDEX(D$13:D496,MATCH($A497,$A$13:$A496,0)),"")</f>
        <v/>
      </c>
      <c r="E497" s="420" t="str">
        <f>IFERROR(INDEX(E$13:E496,MATCH($A497,$A$13:$A496,0)),"")</f>
        <v/>
      </c>
      <c r="F497" s="414"/>
      <c r="G497" s="649"/>
      <c r="H497" s="415"/>
      <c r="I497" s="415"/>
      <c r="J497" s="415"/>
      <c r="K497" s="415"/>
      <c r="L497" s="415"/>
      <c r="M497" s="415"/>
      <c r="N497" s="650"/>
      <c r="O497" s="650"/>
      <c r="P497" s="650"/>
      <c r="Q497" s="650"/>
      <c r="R497" s="650"/>
      <c r="S497" s="654" t="str">
        <f t="shared" si="28"/>
        <v/>
      </c>
      <c r="T497" s="654" t="str">
        <f t="shared" si="31"/>
        <v/>
      </c>
      <c r="U497" s="649"/>
      <c r="V497" s="415"/>
      <c r="W497" s="415"/>
      <c r="X497" s="415"/>
      <c r="Y497" s="415"/>
      <c r="Z497" s="415"/>
      <c r="AA497" s="415"/>
      <c r="AB497" s="415"/>
      <c r="AC497" s="415"/>
      <c r="AD497" s="415"/>
      <c r="AE497" s="415"/>
      <c r="AF497" s="415"/>
      <c r="AG497" s="415"/>
      <c r="AH497" s="415"/>
      <c r="AI497" s="415"/>
      <c r="AJ497" s="415"/>
      <c r="AK497" s="415"/>
      <c r="AL497" s="415"/>
      <c r="AM497" s="415"/>
      <c r="AN497" s="415"/>
      <c r="AO497" s="415"/>
      <c r="AP497" s="650"/>
      <c r="AQ497" s="654" t="str">
        <f t="shared" si="29"/>
        <v/>
      </c>
      <c r="AR497" s="655" t="str">
        <f t="shared" si="30"/>
        <v/>
      </c>
    </row>
    <row r="498" spans="1:44">
      <c r="A498" s="430"/>
      <c r="B498" s="418" t="str">
        <f>IFERROR(INDEX(B$13:B497,MATCH($A498,$A$13:$A497,0)),"")</f>
        <v/>
      </c>
      <c r="C498" s="419" t="str">
        <f>IFERROR(INDEX(C$13:C497,MATCH($A498,$A$13:$A497,0)),"")</f>
        <v/>
      </c>
      <c r="D498" s="582" t="str">
        <f>IFERROR(INDEX(D$13:D497,MATCH($A498,$A$13:$A497,0)),"")</f>
        <v/>
      </c>
      <c r="E498" s="420" t="str">
        <f>IFERROR(INDEX(E$13:E497,MATCH($A498,$A$13:$A497,0)),"")</f>
        <v/>
      </c>
      <c r="F498" s="414"/>
      <c r="G498" s="649"/>
      <c r="H498" s="415"/>
      <c r="I498" s="415"/>
      <c r="J498" s="415"/>
      <c r="K498" s="415"/>
      <c r="L498" s="415"/>
      <c r="M498" s="415"/>
      <c r="N498" s="650"/>
      <c r="O498" s="650"/>
      <c r="P498" s="650"/>
      <c r="Q498" s="650"/>
      <c r="R498" s="650"/>
      <c r="S498" s="654" t="str">
        <f t="shared" si="28"/>
        <v/>
      </c>
      <c r="T498" s="654" t="str">
        <f t="shared" si="31"/>
        <v/>
      </c>
      <c r="U498" s="649"/>
      <c r="V498" s="415"/>
      <c r="W498" s="415"/>
      <c r="X498" s="415"/>
      <c r="Y498" s="415"/>
      <c r="Z498" s="415"/>
      <c r="AA498" s="415"/>
      <c r="AB498" s="415"/>
      <c r="AC498" s="415"/>
      <c r="AD498" s="415"/>
      <c r="AE498" s="415"/>
      <c r="AF498" s="415"/>
      <c r="AG498" s="415"/>
      <c r="AH498" s="415"/>
      <c r="AI498" s="415"/>
      <c r="AJ498" s="415"/>
      <c r="AK498" s="415"/>
      <c r="AL498" s="415"/>
      <c r="AM498" s="415"/>
      <c r="AN498" s="415"/>
      <c r="AO498" s="415"/>
      <c r="AP498" s="650"/>
      <c r="AQ498" s="654" t="str">
        <f t="shared" si="29"/>
        <v/>
      </c>
      <c r="AR498" s="655" t="str">
        <f t="shared" si="30"/>
        <v/>
      </c>
    </row>
    <row r="499" spans="1:44">
      <c r="A499" s="430"/>
      <c r="B499" s="418" t="str">
        <f>IFERROR(INDEX(B$13:B498,MATCH($A499,$A$13:$A498,0)),"")</f>
        <v/>
      </c>
      <c r="C499" s="419" t="str">
        <f>IFERROR(INDEX(C$13:C498,MATCH($A499,$A$13:$A498,0)),"")</f>
        <v/>
      </c>
      <c r="D499" s="582" t="str">
        <f>IFERROR(INDEX(D$13:D498,MATCH($A499,$A$13:$A498,0)),"")</f>
        <v/>
      </c>
      <c r="E499" s="420" t="str">
        <f>IFERROR(INDEX(E$13:E498,MATCH($A499,$A$13:$A498,0)),"")</f>
        <v/>
      </c>
      <c r="F499" s="414"/>
      <c r="G499" s="649"/>
      <c r="H499" s="415"/>
      <c r="I499" s="415"/>
      <c r="J499" s="415"/>
      <c r="K499" s="415"/>
      <c r="L499" s="415"/>
      <c r="M499" s="415"/>
      <c r="N499" s="650"/>
      <c r="O499" s="650"/>
      <c r="P499" s="650"/>
      <c r="Q499" s="650"/>
      <c r="R499" s="650"/>
      <c r="S499" s="654" t="str">
        <f t="shared" si="28"/>
        <v/>
      </c>
      <c r="T499" s="654" t="str">
        <f t="shared" si="31"/>
        <v/>
      </c>
      <c r="U499" s="649"/>
      <c r="V499" s="415"/>
      <c r="W499" s="415"/>
      <c r="X499" s="415"/>
      <c r="Y499" s="415"/>
      <c r="Z499" s="415"/>
      <c r="AA499" s="415"/>
      <c r="AB499" s="415"/>
      <c r="AC499" s="415"/>
      <c r="AD499" s="415"/>
      <c r="AE499" s="415"/>
      <c r="AF499" s="415"/>
      <c r="AG499" s="415"/>
      <c r="AH499" s="415"/>
      <c r="AI499" s="415"/>
      <c r="AJ499" s="415"/>
      <c r="AK499" s="415"/>
      <c r="AL499" s="415"/>
      <c r="AM499" s="415"/>
      <c r="AN499" s="415"/>
      <c r="AO499" s="415"/>
      <c r="AP499" s="650"/>
      <c r="AQ499" s="654" t="str">
        <f t="shared" si="29"/>
        <v/>
      </c>
      <c r="AR499" s="655" t="str">
        <f t="shared" si="30"/>
        <v/>
      </c>
    </row>
    <row r="500" spans="1:44">
      <c r="A500" s="430"/>
      <c r="B500" s="418" t="str">
        <f>IFERROR(INDEX(B$13:B499,MATCH($A500,$A$13:$A499,0)),"")</f>
        <v/>
      </c>
      <c r="C500" s="419" t="str">
        <f>IFERROR(INDEX(C$13:C499,MATCH($A500,$A$13:$A499,0)),"")</f>
        <v/>
      </c>
      <c r="D500" s="582" t="str">
        <f>IFERROR(INDEX(D$13:D499,MATCH($A500,$A$13:$A499,0)),"")</f>
        <v/>
      </c>
      <c r="E500" s="420" t="str">
        <f>IFERROR(INDEX(E$13:E499,MATCH($A500,$A$13:$A499,0)),"")</f>
        <v/>
      </c>
      <c r="F500" s="414"/>
      <c r="G500" s="649"/>
      <c r="H500" s="415"/>
      <c r="I500" s="415"/>
      <c r="J500" s="415"/>
      <c r="K500" s="415"/>
      <c r="L500" s="415"/>
      <c r="M500" s="415"/>
      <c r="N500" s="650"/>
      <c r="O500" s="650"/>
      <c r="P500" s="650"/>
      <c r="Q500" s="650"/>
      <c r="R500" s="650"/>
      <c r="S500" s="654" t="str">
        <f t="shared" si="28"/>
        <v/>
      </c>
      <c r="T500" s="654" t="str">
        <f t="shared" si="31"/>
        <v/>
      </c>
      <c r="U500" s="649"/>
      <c r="V500" s="415"/>
      <c r="W500" s="415"/>
      <c r="X500" s="415"/>
      <c r="Y500" s="415"/>
      <c r="Z500" s="415"/>
      <c r="AA500" s="415"/>
      <c r="AB500" s="415"/>
      <c r="AC500" s="415"/>
      <c r="AD500" s="415"/>
      <c r="AE500" s="415"/>
      <c r="AF500" s="415"/>
      <c r="AG500" s="415"/>
      <c r="AH500" s="415"/>
      <c r="AI500" s="415"/>
      <c r="AJ500" s="415"/>
      <c r="AK500" s="415"/>
      <c r="AL500" s="415"/>
      <c r="AM500" s="415"/>
      <c r="AN500" s="415"/>
      <c r="AO500" s="415"/>
      <c r="AP500" s="650"/>
      <c r="AQ500" s="654" t="str">
        <f t="shared" si="29"/>
        <v/>
      </c>
      <c r="AR500" s="655" t="str">
        <f t="shared" si="30"/>
        <v/>
      </c>
    </row>
    <row r="501" spans="1:44">
      <c r="A501" s="430"/>
      <c r="B501" s="418" t="str">
        <f>IFERROR(INDEX(B$13:B500,MATCH($A501,$A$13:$A500,0)),"")</f>
        <v/>
      </c>
      <c r="C501" s="419" t="str">
        <f>IFERROR(INDEX(C$13:C500,MATCH($A501,$A$13:$A500,0)),"")</f>
        <v/>
      </c>
      <c r="D501" s="582" t="str">
        <f>IFERROR(INDEX(D$13:D500,MATCH($A501,$A$13:$A500,0)),"")</f>
        <v/>
      </c>
      <c r="E501" s="420" t="str">
        <f>IFERROR(INDEX(E$13:E500,MATCH($A501,$A$13:$A500,0)),"")</f>
        <v/>
      </c>
      <c r="F501" s="414"/>
      <c r="G501" s="649"/>
      <c r="H501" s="415"/>
      <c r="I501" s="415"/>
      <c r="J501" s="415"/>
      <c r="K501" s="415"/>
      <c r="L501" s="415"/>
      <c r="M501" s="415"/>
      <c r="N501" s="650"/>
      <c r="O501" s="650"/>
      <c r="P501" s="650"/>
      <c r="Q501" s="650"/>
      <c r="R501" s="650"/>
      <c r="S501" s="654" t="str">
        <f t="shared" si="28"/>
        <v/>
      </c>
      <c r="T501" s="654" t="str">
        <f t="shared" si="31"/>
        <v/>
      </c>
      <c r="U501" s="649"/>
      <c r="V501" s="415"/>
      <c r="W501" s="415"/>
      <c r="X501" s="415"/>
      <c r="Y501" s="415"/>
      <c r="Z501" s="415"/>
      <c r="AA501" s="415"/>
      <c r="AB501" s="415"/>
      <c r="AC501" s="415"/>
      <c r="AD501" s="415"/>
      <c r="AE501" s="415"/>
      <c r="AF501" s="415"/>
      <c r="AG501" s="415"/>
      <c r="AH501" s="415"/>
      <c r="AI501" s="415"/>
      <c r="AJ501" s="415"/>
      <c r="AK501" s="415"/>
      <c r="AL501" s="415"/>
      <c r="AM501" s="415"/>
      <c r="AN501" s="415"/>
      <c r="AO501" s="415"/>
      <c r="AP501" s="650"/>
      <c r="AQ501" s="654" t="str">
        <f t="shared" si="29"/>
        <v/>
      </c>
      <c r="AR501" s="655" t="str">
        <f t="shared" si="30"/>
        <v/>
      </c>
    </row>
    <row r="502" spans="1:44">
      <c r="A502" s="430"/>
      <c r="B502" s="418" t="str">
        <f>IFERROR(INDEX(B$13:B501,MATCH($A502,$A$13:$A501,0)),"")</f>
        <v/>
      </c>
      <c r="C502" s="419" t="str">
        <f>IFERROR(INDEX(C$13:C501,MATCH($A502,$A$13:$A501,0)),"")</f>
        <v/>
      </c>
      <c r="D502" s="582" t="str">
        <f>IFERROR(INDEX(D$13:D501,MATCH($A502,$A$13:$A501,0)),"")</f>
        <v/>
      </c>
      <c r="E502" s="420" t="str">
        <f>IFERROR(INDEX(E$13:E501,MATCH($A502,$A$13:$A501,0)),"")</f>
        <v/>
      </c>
      <c r="F502" s="414"/>
      <c r="G502" s="649"/>
      <c r="H502" s="415"/>
      <c r="I502" s="415"/>
      <c r="J502" s="415"/>
      <c r="K502" s="415"/>
      <c r="L502" s="415"/>
      <c r="M502" s="415"/>
      <c r="N502" s="650"/>
      <c r="O502" s="650"/>
      <c r="P502" s="650"/>
      <c r="Q502" s="650"/>
      <c r="R502" s="650"/>
      <c r="S502" s="654" t="str">
        <f t="shared" si="28"/>
        <v/>
      </c>
      <c r="T502" s="654" t="str">
        <f t="shared" si="31"/>
        <v/>
      </c>
      <c r="U502" s="649"/>
      <c r="V502" s="415"/>
      <c r="W502" s="415"/>
      <c r="X502" s="415"/>
      <c r="Y502" s="415"/>
      <c r="Z502" s="415"/>
      <c r="AA502" s="415"/>
      <c r="AB502" s="415"/>
      <c r="AC502" s="415"/>
      <c r="AD502" s="415"/>
      <c r="AE502" s="415"/>
      <c r="AF502" s="415"/>
      <c r="AG502" s="415"/>
      <c r="AH502" s="415"/>
      <c r="AI502" s="415"/>
      <c r="AJ502" s="415"/>
      <c r="AK502" s="415"/>
      <c r="AL502" s="415"/>
      <c r="AM502" s="415"/>
      <c r="AN502" s="415"/>
      <c r="AO502" s="415"/>
      <c r="AP502" s="650"/>
      <c r="AQ502" s="654" t="str">
        <f t="shared" si="29"/>
        <v/>
      </c>
      <c r="AR502" s="655" t="str">
        <f t="shared" si="30"/>
        <v/>
      </c>
    </row>
    <row r="503" spans="1:44">
      <c r="A503" s="430"/>
      <c r="B503" s="418" t="str">
        <f>IFERROR(INDEX(B$13:B502,MATCH($A503,$A$13:$A502,0)),"")</f>
        <v/>
      </c>
      <c r="C503" s="419" t="str">
        <f>IFERROR(INDEX(C$13:C502,MATCH($A503,$A$13:$A502,0)),"")</f>
        <v/>
      </c>
      <c r="D503" s="582" t="str">
        <f>IFERROR(INDEX(D$13:D502,MATCH($A503,$A$13:$A502,0)),"")</f>
        <v/>
      </c>
      <c r="E503" s="420" t="str">
        <f>IFERROR(INDEX(E$13:E502,MATCH($A503,$A$13:$A502,0)),"")</f>
        <v/>
      </c>
      <c r="F503" s="414"/>
      <c r="G503" s="649"/>
      <c r="H503" s="415"/>
      <c r="I503" s="415"/>
      <c r="J503" s="415"/>
      <c r="K503" s="415"/>
      <c r="L503" s="415"/>
      <c r="M503" s="415"/>
      <c r="N503" s="650"/>
      <c r="O503" s="650"/>
      <c r="P503" s="650"/>
      <c r="Q503" s="650"/>
      <c r="R503" s="650"/>
      <c r="S503" s="654" t="str">
        <f t="shared" si="28"/>
        <v/>
      </c>
      <c r="T503" s="654" t="str">
        <f t="shared" si="31"/>
        <v/>
      </c>
      <c r="U503" s="649"/>
      <c r="V503" s="415"/>
      <c r="W503" s="415"/>
      <c r="X503" s="415"/>
      <c r="Y503" s="415"/>
      <c r="Z503" s="415"/>
      <c r="AA503" s="415"/>
      <c r="AB503" s="415"/>
      <c r="AC503" s="415"/>
      <c r="AD503" s="415"/>
      <c r="AE503" s="415"/>
      <c r="AF503" s="415"/>
      <c r="AG503" s="415"/>
      <c r="AH503" s="415"/>
      <c r="AI503" s="415"/>
      <c r="AJ503" s="415"/>
      <c r="AK503" s="415"/>
      <c r="AL503" s="415"/>
      <c r="AM503" s="415"/>
      <c r="AN503" s="415"/>
      <c r="AO503" s="415"/>
      <c r="AP503" s="650"/>
      <c r="AQ503" s="654" t="str">
        <f t="shared" si="29"/>
        <v/>
      </c>
      <c r="AR503" s="655" t="str">
        <f t="shared" si="30"/>
        <v/>
      </c>
    </row>
    <row r="504" spans="1:44">
      <c r="A504" s="430"/>
      <c r="B504" s="418" t="str">
        <f>IFERROR(INDEX(B$13:B503,MATCH($A504,$A$13:$A503,0)),"")</f>
        <v/>
      </c>
      <c r="C504" s="419" t="str">
        <f>IFERROR(INDEX(C$13:C503,MATCH($A504,$A$13:$A503,0)),"")</f>
        <v/>
      </c>
      <c r="D504" s="582" t="str">
        <f>IFERROR(INDEX(D$13:D503,MATCH($A504,$A$13:$A503,0)),"")</f>
        <v/>
      </c>
      <c r="E504" s="420" t="str">
        <f>IFERROR(INDEX(E$13:E503,MATCH($A504,$A$13:$A503,0)),"")</f>
        <v/>
      </c>
      <c r="F504" s="414"/>
      <c r="G504" s="649"/>
      <c r="H504" s="415"/>
      <c r="I504" s="415"/>
      <c r="J504" s="415"/>
      <c r="K504" s="415"/>
      <c r="L504" s="415"/>
      <c r="M504" s="415"/>
      <c r="N504" s="650"/>
      <c r="O504" s="650"/>
      <c r="P504" s="650"/>
      <c r="Q504" s="650"/>
      <c r="R504" s="650"/>
      <c r="S504" s="654" t="str">
        <f t="shared" si="28"/>
        <v/>
      </c>
      <c r="T504" s="654" t="str">
        <f t="shared" si="31"/>
        <v/>
      </c>
      <c r="U504" s="649"/>
      <c r="V504" s="415"/>
      <c r="W504" s="415"/>
      <c r="X504" s="415"/>
      <c r="Y504" s="415"/>
      <c r="Z504" s="415"/>
      <c r="AA504" s="415"/>
      <c r="AB504" s="415"/>
      <c r="AC504" s="415"/>
      <c r="AD504" s="415"/>
      <c r="AE504" s="415"/>
      <c r="AF504" s="415"/>
      <c r="AG504" s="415"/>
      <c r="AH504" s="415"/>
      <c r="AI504" s="415"/>
      <c r="AJ504" s="415"/>
      <c r="AK504" s="415"/>
      <c r="AL504" s="415"/>
      <c r="AM504" s="415"/>
      <c r="AN504" s="415"/>
      <c r="AO504" s="415"/>
      <c r="AP504" s="650"/>
      <c r="AQ504" s="654" t="str">
        <f t="shared" si="29"/>
        <v/>
      </c>
      <c r="AR504" s="655" t="str">
        <f t="shared" si="30"/>
        <v/>
      </c>
    </row>
    <row r="505" spans="1:44">
      <c r="A505" s="430"/>
      <c r="B505" s="418" t="str">
        <f>IFERROR(INDEX(B$13:B504,MATCH($A505,$A$13:$A504,0)),"")</f>
        <v/>
      </c>
      <c r="C505" s="419" t="str">
        <f>IFERROR(INDEX(C$13:C504,MATCH($A505,$A$13:$A504,0)),"")</f>
        <v/>
      </c>
      <c r="D505" s="582" t="str">
        <f>IFERROR(INDEX(D$13:D504,MATCH($A505,$A$13:$A504,0)),"")</f>
        <v/>
      </c>
      <c r="E505" s="420" t="str">
        <f>IFERROR(INDEX(E$13:E504,MATCH($A505,$A$13:$A504,0)),"")</f>
        <v/>
      </c>
      <c r="F505" s="414"/>
      <c r="G505" s="649"/>
      <c r="H505" s="415"/>
      <c r="I505" s="415"/>
      <c r="J505" s="415"/>
      <c r="K505" s="415"/>
      <c r="L505" s="415"/>
      <c r="M505" s="415"/>
      <c r="N505" s="650"/>
      <c r="O505" s="650"/>
      <c r="P505" s="650"/>
      <c r="Q505" s="650"/>
      <c r="R505" s="650"/>
      <c r="S505" s="654" t="str">
        <f t="shared" si="28"/>
        <v/>
      </c>
      <c r="T505" s="654" t="str">
        <f t="shared" si="31"/>
        <v/>
      </c>
      <c r="U505" s="649"/>
      <c r="V505" s="415"/>
      <c r="W505" s="415"/>
      <c r="X505" s="415"/>
      <c r="Y505" s="415"/>
      <c r="Z505" s="415"/>
      <c r="AA505" s="415"/>
      <c r="AB505" s="415"/>
      <c r="AC505" s="415"/>
      <c r="AD505" s="415"/>
      <c r="AE505" s="415"/>
      <c r="AF505" s="415"/>
      <c r="AG505" s="415"/>
      <c r="AH505" s="415"/>
      <c r="AI505" s="415"/>
      <c r="AJ505" s="415"/>
      <c r="AK505" s="415"/>
      <c r="AL505" s="415"/>
      <c r="AM505" s="415"/>
      <c r="AN505" s="415"/>
      <c r="AO505" s="415"/>
      <c r="AP505" s="650"/>
      <c r="AQ505" s="654" t="str">
        <f t="shared" si="29"/>
        <v/>
      </c>
      <c r="AR505" s="655" t="str">
        <f t="shared" si="30"/>
        <v/>
      </c>
    </row>
    <row r="506" spans="1:44">
      <c r="A506" s="430"/>
      <c r="B506" s="418" t="str">
        <f>IFERROR(INDEX(B$13:B505,MATCH($A506,$A$13:$A505,0)),"")</f>
        <v/>
      </c>
      <c r="C506" s="419" t="str">
        <f>IFERROR(INDEX(C$13:C505,MATCH($A506,$A$13:$A505,0)),"")</f>
        <v/>
      </c>
      <c r="D506" s="582" t="str">
        <f>IFERROR(INDEX(D$13:D505,MATCH($A506,$A$13:$A505,0)),"")</f>
        <v/>
      </c>
      <c r="E506" s="420" t="str">
        <f>IFERROR(INDEX(E$13:E505,MATCH($A506,$A$13:$A505,0)),"")</f>
        <v/>
      </c>
      <c r="F506" s="414"/>
      <c r="G506" s="649"/>
      <c r="H506" s="415"/>
      <c r="I506" s="415"/>
      <c r="J506" s="415"/>
      <c r="K506" s="415"/>
      <c r="L506" s="415"/>
      <c r="M506" s="415"/>
      <c r="N506" s="650"/>
      <c r="O506" s="650"/>
      <c r="P506" s="650"/>
      <c r="Q506" s="650"/>
      <c r="R506" s="650"/>
      <c r="S506" s="654" t="str">
        <f t="shared" si="28"/>
        <v/>
      </c>
      <c r="T506" s="654" t="str">
        <f t="shared" si="31"/>
        <v/>
      </c>
      <c r="U506" s="649"/>
      <c r="V506" s="415"/>
      <c r="W506" s="415"/>
      <c r="X506" s="415"/>
      <c r="Y506" s="415"/>
      <c r="Z506" s="415"/>
      <c r="AA506" s="415"/>
      <c r="AB506" s="415"/>
      <c r="AC506" s="415"/>
      <c r="AD506" s="415"/>
      <c r="AE506" s="415"/>
      <c r="AF506" s="415"/>
      <c r="AG506" s="415"/>
      <c r="AH506" s="415"/>
      <c r="AI506" s="415"/>
      <c r="AJ506" s="415"/>
      <c r="AK506" s="415"/>
      <c r="AL506" s="415"/>
      <c r="AM506" s="415"/>
      <c r="AN506" s="415"/>
      <c r="AO506" s="415"/>
      <c r="AP506" s="650"/>
      <c r="AQ506" s="654" t="str">
        <f t="shared" si="29"/>
        <v/>
      </c>
      <c r="AR506" s="655" t="str">
        <f t="shared" si="30"/>
        <v/>
      </c>
    </row>
    <row r="507" spans="1:44">
      <c r="A507" s="430"/>
      <c r="B507" s="418" t="str">
        <f>IFERROR(INDEX(B$13:B506,MATCH($A507,$A$13:$A506,0)),"")</f>
        <v/>
      </c>
      <c r="C507" s="419" t="str">
        <f>IFERROR(INDEX(C$13:C506,MATCH($A507,$A$13:$A506,0)),"")</f>
        <v/>
      </c>
      <c r="D507" s="582" t="str">
        <f>IFERROR(INDEX(D$13:D506,MATCH($A507,$A$13:$A506,0)),"")</f>
        <v/>
      </c>
      <c r="E507" s="420" t="str">
        <f>IFERROR(INDEX(E$13:E506,MATCH($A507,$A$13:$A506,0)),"")</f>
        <v/>
      </c>
      <c r="F507" s="414"/>
      <c r="G507" s="649"/>
      <c r="H507" s="415"/>
      <c r="I507" s="415"/>
      <c r="J507" s="415"/>
      <c r="K507" s="415"/>
      <c r="L507" s="415"/>
      <c r="M507" s="415"/>
      <c r="N507" s="650"/>
      <c r="O507" s="650"/>
      <c r="P507" s="650"/>
      <c r="Q507" s="650"/>
      <c r="R507" s="650"/>
      <c r="S507" s="654" t="str">
        <f t="shared" si="28"/>
        <v/>
      </c>
      <c r="T507" s="654" t="str">
        <f t="shared" si="31"/>
        <v/>
      </c>
      <c r="U507" s="649"/>
      <c r="V507" s="415"/>
      <c r="W507" s="415"/>
      <c r="X507" s="415"/>
      <c r="Y507" s="415"/>
      <c r="Z507" s="415"/>
      <c r="AA507" s="415"/>
      <c r="AB507" s="415"/>
      <c r="AC507" s="415"/>
      <c r="AD507" s="415"/>
      <c r="AE507" s="415"/>
      <c r="AF507" s="415"/>
      <c r="AG507" s="415"/>
      <c r="AH507" s="415"/>
      <c r="AI507" s="415"/>
      <c r="AJ507" s="415"/>
      <c r="AK507" s="415"/>
      <c r="AL507" s="415"/>
      <c r="AM507" s="415"/>
      <c r="AN507" s="415"/>
      <c r="AO507" s="415"/>
      <c r="AP507" s="650"/>
      <c r="AQ507" s="654" t="str">
        <f t="shared" si="29"/>
        <v/>
      </c>
      <c r="AR507" s="655" t="str">
        <f t="shared" si="30"/>
        <v/>
      </c>
    </row>
    <row r="508" spans="1:44">
      <c r="A508" s="430"/>
      <c r="B508" s="418" t="str">
        <f>IFERROR(INDEX(B$13:B507,MATCH($A508,$A$13:$A507,0)),"")</f>
        <v/>
      </c>
      <c r="C508" s="419" t="str">
        <f>IFERROR(INDEX(C$13:C507,MATCH($A508,$A$13:$A507,0)),"")</f>
        <v/>
      </c>
      <c r="D508" s="582" t="str">
        <f>IFERROR(INDEX(D$13:D507,MATCH($A508,$A$13:$A507,0)),"")</f>
        <v/>
      </c>
      <c r="E508" s="420" t="str">
        <f>IFERROR(INDEX(E$13:E507,MATCH($A508,$A$13:$A507,0)),"")</f>
        <v/>
      </c>
      <c r="F508" s="414"/>
      <c r="G508" s="649"/>
      <c r="H508" s="415"/>
      <c r="I508" s="415"/>
      <c r="J508" s="415"/>
      <c r="K508" s="415"/>
      <c r="L508" s="415"/>
      <c r="M508" s="415"/>
      <c r="N508" s="650"/>
      <c r="O508" s="650"/>
      <c r="P508" s="650"/>
      <c r="Q508" s="650"/>
      <c r="R508" s="650"/>
      <c r="S508" s="654" t="str">
        <f t="shared" si="28"/>
        <v/>
      </c>
      <c r="T508" s="654" t="str">
        <f t="shared" si="31"/>
        <v/>
      </c>
      <c r="U508" s="649"/>
      <c r="V508" s="415"/>
      <c r="W508" s="415"/>
      <c r="X508" s="415"/>
      <c r="Y508" s="415"/>
      <c r="Z508" s="415"/>
      <c r="AA508" s="415"/>
      <c r="AB508" s="415"/>
      <c r="AC508" s="415"/>
      <c r="AD508" s="415"/>
      <c r="AE508" s="415"/>
      <c r="AF508" s="415"/>
      <c r="AG508" s="415"/>
      <c r="AH508" s="415"/>
      <c r="AI508" s="415"/>
      <c r="AJ508" s="415"/>
      <c r="AK508" s="415"/>
      <c r="AL508" s="415"/>
      <c r="AM508" s="415"/>
      <c r="AN508" s="415"/>
      <c r="AO508" s="415"/>
      <c r="AP508" s="650"/>
      <c r="AQ508" s="654" t="str">
        <f t="shared" si="29"/>
        <v/>
      </c>
      <c r="AR508" s="655" t="str">
        <f t="shared" si="30"/>
        <v/>
      </c>
    </row>
    <row r="509" spans="1:44">
      <c r="A509" s="430"/>
      <c r="B509" s="418" t="str">
        <f>IFERROR(INDEX(B$13:B508,MATCH($A509,$A$13:$A508,0)),"")</f>
        <v/>
      </c>
      <c r="C509" s="419" t="str">
        <f>IFERROR(INDEX(C$13:C508,MATCH($A509,$A$13:$A508,0)),"")</f>
        <v/>
      </c>
      <c r="D509" s="582" t="str">
        <f>IFERROR(INDEX(D$13:D508,MATCH($A509,$A$13:$A508,0)),"")</f>
        <v/>
      </c>
      <c r="E509" s="420" t="str">
        <f>IFERROR(INDEX(E$13:E508,MATCH($A509,$A$13:$A508,0)),"")</f>
        <v/>
      </c>
      <c r="F509" s="414"/>
      <c r="G509" s="649"/>
      <c r="H509" s="415"/>
      <c r="I509" s="415"/>
      <c r="J509" s="415"/>
      <c r="K509" s="415"/>
      <c r="L509" s="415"/>
      <c r="M509" s="415"/>
      <c r="N509" s="650"/>
      <c r="O509" s="650"/>
      <c r="P509" s="650"/>
      <c r="Q509" s="650"/>
      <c r="R509" s="650"/>
      <c r="S509" s="654" t="str">
        <f t="shared" si="28"/>
        <v/>
      </c>
      <c r="T509" s="654" t="str">
        <f t="shared" si="31"/>
        <v/>
      </c>
      <c r="U509" s="649"/>
      <c r="V509" s="415"/>
      <c r="W509" s="415"/>
      <c r="X509" s="415"/>
      <c r="Y509" s="415"/>
      <c r="Z509" s="415"/>
      <c r="AA509" s="415"/>
      <c r="AB509" s="415"/>
      <c r="AC509" s="415"/>
      <c r="AD509" s="415"/>
      <c r="AE509" s="415"/>
      <c r="AF509" s="415"/>
      <c r="AG509" s="415"/>
      <c r="AH509" s="415"/>
      <c r="AI509" s="415"/>
      <c r="AJ509" s="415"/>
      <c r="AK509" s="415"/>
      <c r="AL509" s="415"/>
      <c r="AM509" s="415"/>
      <c r="AN509" s="415"/>
      <c r="AO509" s="415"/>
      <c r="AP509" s="650"/>
      <c r="AQ509" s="654" t="str">
        <f t="shared" si="29"/>
        <v/>
      </c>
      <c r="AR509" s="655" t="str">
        <f t="shared" si="30"/>
        <v/>
      </c>
    </row>
    <row r="510" spans="1:44">
      <c r="A510" s="430"/>
      <c r="B510" s="418" t="str">
        <f>IFERROR(INDEX(B$13:B509,MATCH($A510,$A$13:$A509,0)),"")</f>
        <v/>
      </c>
      <c r="C510" s="419" t="str">
        <f>IFERROR(INDEX(C$13:C509,MATCH($A510,$A$13:$A509,0)),"")</f>
        <v/>
      </c>
      <c r="D510" s="582" t="str">
        <f>IFERROR(INDEX(D$13:D509,MATCH($A510,$A$13:$A509,0)),"")</f>
        <v/>
      </c>
      <c r="E510" s="420" t="str">
        <f>IFERROR(INDEX(E$13:E509,MATCH($A510,$A$13:$A509,0)),"")</f>
        <v/>
      </c>
      <c r="F510" s="414"/>
      <c r="G510" s="649"/>
      <c r="H510" s="415"/>
      <c r="I510" s="415"/>
      <c r="J510" s="415"/>
      <c r="K510" s="415"/>
      <c r="L510" s="415"/>
      <c r="M510" s="415"/>
      <c r="N510" s="650"/>
      <c r="O510" s="650"/>
      <c r="P510" s="650"/>
      <c r="Q510" s="650"/>
      <c r="R510" s="650"/>
      <c r="S510" s="654" t="str">
        <f t="shared" si="28"/>
        <v/>
      </c>
      <c r="T510" s="654" t="str">
        <f t="shared" si="31"/>
        <v/>
      </c>
      <c r="U510" s="649"/>
      <c r="V510" s="415"/>
      <c r="W510" s="415"/>
      <c r="X510" s="415"/>
      <c r="Y510" s="415"/>
      <c r="Z510" s="415"/>
      <c r="AA510" s="415"/>
      <c r="AB510" s="415"/>
      <c r="AC510" s="415"/>
      <c r="AD510" s="415"/>
      <c r="AE510" s="415"/>
      <c r="AF510" s="415"/>
      <c r="AG510" s="415"/>
      <c r="AH510" s="415"/>
      <c r="AI510" s="415"/>
      <c r="AJ510" s="415"/>
      <c r="AK510" s="415"/>
      <c r="AL510" s="415"/>
      <c r="AM510" s="415"/>
      <c r="AN510" s="415"/>
      <c r="AO510" s="415"/>
      <c r="AP510" s="650"/>
      <c r="AQ510" s="654" t="str">
        <f t="shared" si="29"/>
        <v/>
      </c>
      <c r="AR510" s="655" t="str">
        <f t="shared" si="30"/>
        <v/>
      </c>
    </row>
    <row r="511" spans="1:44">
      <c r="A511" s="430"/>
      <c r="B511" s="418" t="str">
        <f>IFERROR(INDEX(B$13:B510,MATCH($A511,$A$13:$A510,0)),"")</f>
        <v/>
      </c>
      <c r="C511" s="419" t="str">
        <f>IFERROR(INDEX(C$13:C510,MATCH($A511,$A$13:$A510,0)),"")</f>
        <v/>
      </c>
      <c r="D511" s="582" t="str">
        <f>IFERROR(INDEX(D$13:D510,MATCH($A511,$A$13:$A510,0)),"")</f>
        <v/>
      </c>
      <c r="E511" s="420" t="str">
        <f>IFERROR(INDEX(E$13:E510,MATCH($A511,$A$13:$A510,0)),"")</f>
        <v/>
      </c>
      <c r="F511" s="414"/>
      <c r="G511" s="649"/>
      <c r="H511" s="415"/>
      <c r="I511" s="415"/>
      <c r="J511" s="415"/>
      <c r="K511" s="415"/>
      <c r="L511" s="415"/>
      <c r="M511" s="415"/>
      <c r="N511" s="650"/>
      <c r="O511" s="650"/>
      <c r="P511" s="650"/>
      <c r="Q511" s="650"/>
      <c r="R511" s="650"/>
      <c r="S511" s="654" t="str">
        <f t="shared" si="28"/>
        <v/>
      </c>
      <c r="T511" s="654" t="str">
        <f t="shared" si="31"/>
        <v/>
      </c>
      <c r="U511" s="649"/>
      <c r="V511" s="415"/>
      <c r="W511" s="415"/>
      <c r="X511" s="415"/>
      <c r="Y511" s="415"/>
      <c r="Z511" s="415"/>
      <c r="AA511" s="415"/>
      <c r="AB511" s="415"/>
      <c r="AC511" s="415"/>
      <c r="AD511" s="415"/>
      <c r="AE511" s="415"/>
      <c r="AF511" s="415"/>
      <c r="AG511" s="415"/>
      <c r="AH511" s="415"/>
      <c r="AI511" s="415"/>
      <c r="AJ511" s="415"/>
      <c r="AK511" s="415"/>
      <c r="AL511" s="415"/>
      <c r="AM511" s="415"/>
      <c r="AN511" s="415"/>
      <c r="AO511" s="415"/>
      <c r="AP511" s="650"/>
      <c r="AQ511" s="654" t="str">
        <f t="shared" si="29"/>
        <v/>
      </c>
      <c r="AR511" s="655" t="str">
        <f t="shared" si="30"/>
        <v/>
      </c>
    </row>
    <row r="512" spans="1:44">
      <c r="A512" s="430"/>
      <c r="B512" s="418" t="str">
        <f>IFERROR(INDEX(B$13:B511,MATCH($A512,$A$13:$A511,0)),"")</f>
        <v/>
      </c>
      <c r="C512" s="419" t="str">
        <f>IFERROR(INDEX(C$13:C511,MATCH($A512,$A$13:$A511,0)),"")</f>
        <v/>
      </c>
      <c r="D512" s="582" t="str">
        <f>IFERROR(INDEX(D$13:D511,MATCH($A512,$A$13:$A511,0)),"")</f>
        <v/>
      </c>
      <c r="E512" s="420" t="str">
        <f>IFERROR(INDEX(E$13:E511,MATCH($A512,$A$13:$A511,0)),"")</f>
        <v/>
      </c>
      <c r="F512" s="414"/>
      <c r="G512" s="649"/>
      <c r="H512" s="415"/>
      <c r="I512" s="415"/>
      <c r="J512" s="415"/>
      <c r="K512" s="415"/>
      <c r="L512" s="415"/>
      <c r="M512" s="415"/>
      <c r="N512" s="650"/>
      <c r="O512" s="650"/>
      <c r="P512" s="650"/>
      <c r="Q512" s="650"/>
      <c r="R512" s="650"/>
      <c r="S512" s="654" t="str">
        <f t="shared" si="28"/>
        <v/>
      </c>
      <c r="T512" s="654" t="str">
        <f t="shared" si="31"/>
        <v/>
      </c>
      <c r="U512" s="649"/>
      <c r="V512" s="415"/>
      <c r="W512" s="415"/>
      <c r="X512" s="415"/>
      <c r="Y512" s="415"/>
      <c r="Z512" s="415"/>
      <c r="AA512" s="415"/>
      <c r="AB512" s="415"/>
      <c r="AC512" s="415"/>
      <c r="AD512" s="415"/>
      <c r="AE512" s="415"/>
      <c r="AF512" s="415"/>
      <c r="AG512" s="415"/>
      <c r="AH512" s="415"/>
      <c r="AI512" s="415"/>
      <c r="AJ512" s="415"/>
      <c r="AK512" s="415"/>
      <c r="AL512" s="415"/>
      <c r="AM512" s="415"/>
      <c r="AN512" s="415"/>
      <c r="AO512" s="415"/>
      <c r="AP512" s="650"/>
      <c r="AQ512" s="654" t="str">
        <f t="shared" si="29"/>
        <v/>
      </c>
      <c r="AR512" s="655" t="str">
        <f t="shared" si="30"/>
        <v/>
      </c>
    </row>
    <row r="513" spans="1:44">
      <c r="A513" s="430"/>
      <c r="B513" s="418" t="str">
        <f>IFERROR(INDEX(B$13:B512,MATCH($A513,$A$13:$A512,0)),"")</f>
        <v/>
      </c>
      <c r="C513" s="419" t="str">
        <f>IFERROR(INDEX(C$13:C512,MATCH($A513,$A$13:$A512,0)),"")</f>
        <v/>
      </c>
      <c r="D513" s="582" t="str">
        <f>IFERROR(INDEX(D$13:D512,MATCH($A513,$A$13:$A512,0)),"")</f>
        <v/>
      </c>
      <c r="E513" s="420" t="str">
        <f>IFERROR(INDEX(E$13:E512,MATCH($A513,$A$13:$A512,0)),"")</f>
        <v/>
      </c>
      <c r="F513" s="414"/>
      <c r="G513" s="649"/>
      <c r="H513" s="415"/>
      <c r="I513" s="415"/>
      <c r="J513" s="415"/>
      <c r="K513" s="415"/>
      <c r="L513" s="415"/>
      <c r="M513" s="415"/>
      <c r="N513" s="650"/>
      <c r="O513" s="650"/>
      <c r="P513" s="650"/>
      <c r="Q513" s="650"/>
      <c r="R513" s="650"/>
      <c r="S513" s="654" t="str">
        <f t="shared" si="28"/>
        <v/>
      </c>
      <c r="T513" s="654" t="str">
        <f t="shared" si="31"/>
        <v/>
      </c>
      <c r="U513" s="649"/>
      <c r="V513" s="415"/>
      <c r="W513" s="415"/>
      <c r="X513" s="415"/>
      <c r="Y513" s="415"/>
      <c r="Z513" s="415"/>
      <c r="AA513" s="415"/>
      <c r="AB513" s="415"/>
      <c r="AC513" s="415"/>
      <c r="AD513" s="415"/>
      <c r="AE513" s="415"/>
      <c r="AF513" s="415"/>
      <c r="AG513" s="415"/>
      <c r="AH513" s="415"/>
      <c r="AI513" s="415"/>
      <c r="AJ513" s="415"/>
      <c r="AK513" s="415"/>
      <c r="AL513" s="415"/>
      <c r="AM513" s="415"/>
      <c r="AN513" s="415"/>
      <c r="AO513" s="415"/>
      <c r="AP513" s="650"/>
      <c r="AQ513" s="654" t="str">
        <f t="shared" si="29"/>
        <v/>
      </c>
      <c r="AR513" s="655" t="str">
        <f t="shared" si="30"/>
        <v/>
      </c>
    </row>
    <row r="514" spans="1:44">
      <c r="A514" s="430"/>
      <c r="B514" s="418" t="str">
        <f>IFERROR(INDEX(B$13:B513,MATCH($A514,$A$13:$A513,0)),"")</f>
        <v/>
      </c>
      <c r="C514" s="419" t="str">
        <f>IFERROR(INDEX(C$13:C513,MATCH($A514,$A$13:$A513,0)),"")</f>
        <v/>
      </c>
      <c r="D514" s="582" t="str">
        <f>IFERROR(INDEX(D$13:D513,MATCH($A514,$A$13:$A513,0)),"")</f>
        <v/>
      </c>
      <c r="E514" s="420" t="str">
        <f>IFERROR(INDEX(E$13:E513,MATCH($A514,$A$13:$A513,0)),"")</f>
        <v/>
      </c>
      <c r="F514" s="414"/>
      <c r="G514" s="649"/>
      <c r="H514" s="415"/>
      <c r="I514" s="415"/>
      <c r="J514" s="415"/>
      <c r="K514" s="415"/>
      <c r="L514" s="415"/>
      <c r="M514" s="415"/>
      <c r="N514" s="650"/>
      <c r="O514" s="650"/>
      <c r="P514" s="650"/>
      <c r="Q514" s="650"/>
      <c r="R514" s="650"/>
      <c r="S514" s="654" t="str">
        <f t="shared" si="28"/>
        <v/>
      </c>
      <c r="T514" s="654" t="str">
        <f t="shared" si="31"/>
        <v/>
      </c>
      <c r="U514" s="649"/>
      <c r="V514" s="415"/>
      <c r="W514" s="415"/>
      <c r="X514" s="415"/>
      <c r="Y514" s="415"/>
      <c r="Z514" s="415"/>
      <c r="AA514" s="415"/>
      <c r="AB514" s="415"/>
      <c r="AC514" s="415"/>
      <c r="AD514" s="415"/>
      <c r="AE514" s="415"/>
      <c r="AF514" s="415"/>
      <c r="AG514" s="415"/>
      <c r="AH514" s="415"/>
      <c r="AI514" s="415"/>
      <c r="AJ514" s="415"/>
      <c r="AK514" s="415"/>
      <c r="AL514" s="415"/>
      <c r="AM514" s="415"/>
      <c r="AN514" s="415"/>
      <c r="AO514" s="415"/>
      <c r="AP514" s="650"/>
      <c r="AQ514" s="654" t="str">
        <f t="shared" si="29"/>
        <v/>
      </c>
      <c r="AR514" s="655" t="str">
        <f t="shared" si="30"/>
        <v/>
      </c>
    </row>
    <row r="515" spans="1:44">
      <c r="A515" s="430"/>
      <c r="B515" s="418" t="str">
        <f>IFERROR(INDEX(B$13:B514,MATCH($A515,$A$13:$A514,0)),"")</f>
        <v/>
      </c>
      <c r="C515" s="419" t="str">
        <f>IFERROR(INDEX(C$13:C514,MATCH($A515,$A$13:$A514,0)),"")</f>
        <v/>
      </c>
      <c r="D515" s="582" t="str">
        <f>IFERROR(INDEX(D$13:D514,MATCH($A515,$A$13:$A514,0)),"")</f>
        <v/>
      </c>
      <c r="E515" s="420" t="str">
        <f>IFERROR(INDEX(E$13:E514,MATCH($A515,$A$13:$A514,0)),"")</f>
        <v/>
      </c>
      <c r="F515" s="414"/>
      <c r="G515" s="649"/>
      <c r="H515" s="415"/>
      <c r="I515" s="415"/>
      <c r="J515" s="415"/>
      <c r="K515" s="415"/>
      <c r="L515" s="415"/>
      <c r="M515" s="415"/>
      <c r="N515" s="650"/>
      <c r="O515" s="650"/>
      <c r="P515" s="650"/>
      <c r="Q515" s="650"/>
      <c r="R515" s="650"/>
      <c r="S515" s="654" t="str">
        <f t="shared" si="28"/>
        <v/>
      </c>
      <c r="T515" s="654" t="str">
        <f t="shared" si="31"/>
        <v/>
      </c>
      <c r="U515" s="649"/>
      <c r="V515" s="415"/>
      <c r="W515" s="415"/>
      <c r="X515" s="415"/>
      <c r="Y515" s="415"/>
      <c r="Z515" s="415"/>
      <c r="AA515" s="415"/>
      <c r="AB515" s="415"/>
      <c r="AC515" s="415"/>
      <c r="AD515" s="415"/>
      <c r="AE515" s="415"/>
      <c r="AF515" s="415"/>
      <c r="AG515" s="415"/>
      <c r="AH515" s="415"/>
      <c r="AI515" s="415"/>
      <c r="AJ515" s="415"/>
      <c r="AK515" s="415"/>
      <c r="AL515" s="415"/>
      <c r="AM515" s="415"/>
      <c r="AN515" s="415"/>
      <c r="AO515" s="415"/>
      <c r="AP515" s="650"/>
      <c r="AQ515" s="654" t="str">
        <f t="shared" si="29"/>
        <v/>
      </c>
      <c r="AR515" s="655" t="str">
        <f t="shared" si="30"/>
        <v/>
      </c>
    </row>
    <row r="516" spans="1:44">
      <c r="A516" s="430"/>
      <c r="B516" s="418" t="str">
        <f>IFERROR(INDEX(B$13:B515,MATCH($A516,$A$13:$A515,0)),"")</f>
        <v/>
      </c>
      <c r="C516" s="419" t="str">
        <f>IFERROR(INDEX(C$13:C515,MATCH($A516,$A$13:$A515,0)),"")</f>
        <v/>
      </c>
      <c r="D516" s="582" t="str">
        <f>IFERROR(INDEX(D$13:D515,MATCH($A516,$A$13:$A515,0)),"")</f>
        <v/>
      </c>
      <c r="E516" s="420" t="str">
        <f>IFERROR(INDEX(E$13:E515,MATCH($A516,$A$13:$A515,0)),"")</f>
        <v/>
      </c>
      <c r="F516" s="414"/>
      <c r="G516" s="649"/>
      <c r="H516" s="415"/>
      <c r="I516" s="415"/>
      <c r="J516" s="415"/>
      <c r="K516" s="415"/>
      <c r="L516" s="415"/>
      <c r="M516" s="415"/>
      <c r="N516" s="650"/>
      <c r="O516" s="650"/>
      <c r="P516" s="650"/>
      <c r="Q516" s="650"/>
      <c r="R516" s="650"/>
      <c r="S516" s="654" t="str">
        <f t="shared" si="28"/>
        <v/>
      </c>
      <c r="T516" s="654" t="str">
        <f t="shared" si="31"/>
        <v/>
      </c>
      <c r="U516" s="649"/>
      <c r="V516" s="415"/>
      <c r="W516" s="415"/>
      <c r="X516" s="415"/>
      <c r="Y516" s="415"/>
      <c r="Z516" s="415"/>
      <c r="AA516" s="415"/>
      <c r="AB516" s="415"/>
      <c r="AC516" s="415"/>
      <c r="AD516" s="415"/>
      <c r="AE516" s="415"/>
      <c r="AF516" s="415"/>
      <c r="AG516" s="415"/>
      <c r="AH516" s="415"/>
      <c r="AI516" s="415"/>
      <c r="AJ516" s="415"/>
      <c r="AK516" s="415"/>
      <c r="AL516" s="415"/>
      <c r="AM516" s="415"/>
      <c r="AN516" s="415"/>
      <c r="AO516" s="415"/>
      <c r="AP516" s="650"/>
      <c r="AQ516" s="654" t="str">
        <f t="shared" si="29"/>
        <v/>
      </c>
      <c r="AR516" s="655" t="str">
        <f t="shared" si="30"/>
        <v/>
      </c>
    </row>
    <row r="517" spans="1:44">
      <c r="A517" s="430"/>
      <c r="B517" s="418" t="str">
        <f>IFERROR(INDEX(B$13:B516,MATCH($A517,$A$13:$A516,0)),"")</f>
        <v/>
      </c>
      <c r="C517" s="419" t="str">
        <f>IFERROR(INDEX(C$13:C516,MATCH($A517,$A$13:$A516,0)),"")</f>
        <v/>
      </c>
      <c r="D517" s="582" t="str">
        <f>IFERROR(INDEX(D$13:D516,MATCH($A517,$A$13:$A516,0)),"")</f>
        <v/>
      </c>
      <c r="E517" s="420" t="str">
        <f>IFERROR(INDEX(E$13:E516,MATCH($A517,$A$13:$A516,0)),"")</f>
        <v/>
      </c>
      <c r="F517" s="414"/>
      <c r="G517" s="649"/>
      <c r="H517" s="415"/>
      <c r="I517" s="415"/>
      <c r="J517" s="415"/>
      <c r="K517" s="415"/>
      <c r="L517" s="415"/>
      <c r="M517" s="415"/>
      <c r="N517" s="650"/>
      <c r="O517" s="650"/>
      <c r="P517" s="650"/>
      <c r="Q517" s="650"/>
      <c r="R517" s="650"/>
      <c r="S517" s="654" t="str">
        <f t="shared" si="28"/>
        <v/>
      </c>
      <c r="T517" s="654" t="str">
        <f t="shared" si="31"/>
        <v/>
      </c>
      <c r="U517" s="649"/>
      <c r="V517" s="415"/>
      <c r="W517" s="415"/>
      <c r="X517" s="415"/>
      <c r="Y517" s="415"/>
      <c r="Z517" s="415"/>
      <c r="AA517" s="415"/>
      <c r="AB517" s="415"/>
      <c r="AC517" s="415"/>
      <c r="AD517" s="415"/>
      <c r="AE517" s="415"/>
      <c r="AF517" s="415"/>
      <c r="AG517" s="415"/>
      <c r="AH517" s="415"/>
      <c r="AI517" s="415"/>
      <c r="AJ517" s="415"/>
      <c r="AK517" s="415"/>
      <c r="AL517" s="415"/>
      <c r="AM517" s="415"/>
      <c r="AN517" s="415"/>
      <c r="AO517" s="415"/>
      <c r="AP517" s="650"/>
      <c r="AQ517" s="654" t="str">
        <f t="shared" si="29"/>
        <v/>
      </c>
      <c r="AR517" s="655" t="str">
        <f t="shared" si="30"/>
        <v/>
      </c>
    </row>
    <row r="518" spans="1:44">
      <c r="A518" s="430"/>
      <c r="B518" s="418" t="str">
        <f>IFERROR(INDEX(B$13:B517,MATCH($A518,$A$13:$A517,0)),"")</f>
        <v/>
      </c>
      <c r="C518" s="419" t="str">
        <f>IFERROR(INDEX(C$13:C517,MATCH($A518,$A$13:$A517,0)),"")</f>
        <v/>
      </c>
      <c r="D518" s="582" t="str">
        <f>IFERROR(INDEX(D$13:D517,MATCH($A518,$A$13:$A517,0)),"")</f>
        <v/>
      </c>
      <c r="E518" s="420" t="str">
        <f>IFERROR(INDEX(E$13:E517,MATCH($A518,$A$13:$A517,0)),"")</f>
        <v/>
      </c>
      <c r="F518" s="414"/>
      <c r="G518" s="649"/>
      <c r="H518" s="415"/>
      <c r="I518" s="415"/>
      <c r="J518" s="415"/>
      <c r="K518" s="415"/>
      <c r="L518" s="415"/>
      <c r="M518" s="415"/>
      <c r="N518" s="650"/>
      <c r="O518" s="650"/>
      <c r="P518" s="650"/>
      <c r="Q518" s="650"/>
      <c r="R518" s="650"/>
      <c r="S518" s="654" t="str">
        <f t="shared" si="28"/>
        <v/>
      </c>
      <c r="T518" s="654" t="str">
        <f t="shared" si="31"/>
        <v/>
      </c>
      <c r="U518" s="649"/>
      <c r="V518" s="415"/>
      <c r="W518" s="415"/>
      <c r="X518" s="415"/>
      <c r="Y518" s="415"/>
      <c r="Z518" s="415"/>
      <c r="AA518" s="415"/>
      <c r="AB518" s="415"/>
      <c r="AC518" s="415"/>
      <c r="AD518" s="415"/>
      <c r="AE518" s="415"/>
      <c r="AF518" s="415"/>
      <c r="AG518" s="415"/>
      <c r="AH518" s="415"/>
      <c r="AI518" s="415"/>
      <c r="AJ518" s="415"/>
      <c r="AK518" s="415"/>
      <c r="AL518" s="415"/>
      <c r="AM518" s="415"/>
      <c r="AN518" s="415"/>
      <c r="AO518" s="415"/>
      <c r="AP518" s="650"/>
      <c r="AQ518" s="654" t="str">
        <f t="shared" si="29"/>
        <v/>
      </c>
      <c r="AR518" s="655" t="str">
        <f t="shared" si="30"/>
        <v/>
      </c>
    </row>
    <row r="519" spans="1:44">
      <c r="A519" s="430"/>
      <c r="B519" s="418" t="str">
        <f>IFERROR(INDEX(B$13:B518,MATCH($A519,$A$13:$A518,0)),"")</f>
        <v/>
      </c>
      <c r="C519" s="419" t="str">
        <f>IFERROR(INDEX(C$13:C518,MATCH($A519,$A$13:$A518,0)),"")</f>
        <v/>
      </c>
      <c r="D519" s="582" t="str">
        <f>IFERROR(INDEX(D$13:D518,MATCH($A519,$A$13:$A518,0)),"")</f>
        <v/>
      </c>
      <c r="E519" s="420" t="str">
        <f>IFERROR(INDEX(E$13:E518,MATCH($A519,$A$13:$A518,0)),"")</f>
        <v/>
      </c>
      <c r="F519" s="414"/>
      <c r="G519" s="649"/>
      <c r="H519" s="415"/>
      <c r="I519" s="415"/>
      <c r="J519" s="415"/>
      <c r="K519" s="415"/>
      <c r="L519" s="415"/>
      <c r="M519" s="415"/>
      <c r="N519" s="650"/>
      <c r="O519" s="650"/>
      <c r="P519" s="650"/>
      <c r="Q519" s="650"/>
      <c r="R519" s="650"/>
      <c r="S519" s="654" t="str">
        <f t="shared" si="28"/>
        <v/>
      </c>
      <c r="T519" s="654" t="str">
        <f t="shared" si="31"/>
        <v/>
      </c>
      <c r="U519" s="649"/>
      <c r="V519" s="415"/>
      <c r="W519" s="415"/>
      <c r="X519" s="415"/>
      <c r="Y519" s="415"/>
      <c r="Z519" s="415"/>
      <c r="AA519" s="415"/>
      <c r="AB519" s="415"/>
      <c r="AC519" s="415"/>
      <c r="AD519" s="415"/>
      <c r="AE519" s="415"/>
      <c r="AF519" s="415"/>
      <c r="AG519" s="415"/>
      <c r="AH519" s="415"/>
      <c r="AI519" s="415"/>
      <c r="AJ519" s="415"/>
      <c r="AK519" s="415"/>
      <c r="AL519" s="415"/>
      <c r="AM519" s="415"/>
      <c r="AN519" s="415"/>
      <c r="AO519" s="415"/>
      <c r="AP519" s="650"/>
      <c r="AQ519" s="654" t="str">
        <f t="shared" si="29"/>
        <v/>
      </c>
      <c r="AR519" s="655" t="str">
        <f t="shared" si="30"/>
        <v/>
      </c>
    </row>
    <row r="520" spans="1:44">
      <c r="A520" s="430"/>
      <c r="B520" s="418" t="str">
        <f>IFERROR(INDEX(B$13:B519,MATCH($A520,$A$13:$A519,0)),"")</f>
        <v/>
      </c>
      <c r="C520" s="419" t="str">
        <f>IFERROR(INDEX(C$13:C519,MATCH($A520,$A$13:$A519,0)),"")</f>
        <v/>
      </c>
      <c r="D520" s="582" t="str">
        <f>IFERROR(INDEX(D$13:D519,MATCH($A520,$A$13:$A519,0)),"")</f>
        <v/>
      </c>
      <c r="E520" s="420" t="str">
        <f>IFERROR(INDEX(E$13:E519,MATCH($A520,$A$13:$A519,0)),"")</f>
        <v/>
      </c>
      <c r="F520" s="414"/>
      <c r="G520" s="649"/>
      <c r="H520" s="415"/>
      <c r="I520" s="415"/>
      <c r="J520" s="415"/>
      <c r="K520" s="415"/>
      <c r="L520" s="415"/>
      <c r="M520" s="415"/>
      <c r="N520" s="650"/>
      <c r="O520" s="650"/>
      <c r="P520" s="650"/>
      <c r="Q520" s="650"/>
      <c r="R520" s="650"/>
      <c r="S520" s="654" t="str">
        <f t="shared" si="28"/>
        <v/>
      </c>
      <c r="T520" s="654" t="str">
        <f t="shared" si="31"/>
        <v/>
      </c>
      <c r="U520" s="649"/>
      <c r="V520" s="415"/>
      <c r="W520" s="415"/>
      <c r="X520" s="415"/>
      <c r="Y520" s="415"/>
      <c r="Z520" s="415"/>
      <c r="AA520" s="415"/>
      <c r="AB520" s="415"/>
      <c r="AC520" s="415"/>
      <c r="AD520" s="415"/>
      <c r="AE520" s="415"/>
      <c r="AF520" s="415"/>
      <c r="AG520" s="415"/>
      <c r="AH520" s="415"/>
      <c r="AI520" s="415"/>
      <c r="AJ520" s="415"/>
      <c r="AK520" s="415"/>
      <c r="AL520" s="415"/>
      <c r="AM520" s="415"/>
      <c r="AN520" s="415"/>
      <c r="AO520" s="415"/>
      <c r="AP520" s="650"/>
      <c r="AQ520" s="654" t="str">
        <f t="shared" si="29"/>
        <v/>
      </c>
      <c r="AR520" s="655" t="str">
        <f t="shared" si="30"/>
        <v/>
      </c>
    </row>
    <row r="521" spans="1:44">
      <c r="A521" s="430"/>
      <c r="B521" s="418" t="str">
        <f>IFERROR(INDEX(B$13:B520,MATCH($A521,$A$13:$A520,0)),"")</f>
        <v/>
      </c>
      <c r="C521" s="419" t="str">
        <f>IFERROR(INDEX(C$13:C520,MATCH($A521,$A$13:$A520,0)),"")</f>
        <v/>
      </c>
      <c r="D521" s="582" t="str">
        <f>IFERROR(INDEX(D$13:D520,MATCH($A521,$A$13:$A520,0)),"")</f>
        <v/>
      </c>
      <c r="E521" s="420" t="str">
        <f>IFERROR(INDEX(E$13:E520,MATCH($A521,$A$13:$A520,0)),"")</f>
        <v/>
      </c>
      <c r="F521" s="414"/>
      <c r="G521" s="649"/>
      <c r="H521" s="415"/>
      <c r="I521" s="415"/>
      <c r="J521" s="415"/>
      <c r="K521" s="415"/>
      <c r="L521" s="415"/>
      <c r="M521" s="415"/>
      <c r="N521" s="650"/>
      <c r="O521" s="650"/>
      <c r="P521" s="650"/>
      <c r="Q521" s="650"/>
      <c r="R521" s="650"/>
      <c r="S521" s="654" t="str">
        <f t="shared" si="28"/>
        <v/>
      </c>
      <c r="T521" s="654" t="str">
        <f t="shared" si="31"/>
        <v/>
      </c>
      <c r="U521" s="649"/>
      <c r="V521" s="415"/>
      <c r="W521" s="415"/>
      <c r="X521" s="415"/>
      <c r="Y521" s="415"/>
      <c r="Z521" s="415"/>
      <c r="AA521" s="415"/>
      <c r="AB521" s="415"/>
      <c r="AC521" s="415"/>
      <c r="AD521" s="415"/>
      <c r="AE521" s="415"/>
      <c r="AF521" s="415"/>
      <c r="AG521" s="415"/>
      <c r="AH521" s="415"/>
      <c r="AI521" s="415"/>
      <c r="AJ521" s="415"/>
      <c r="AK521" s="415"/>
      <c r="AL521" s="415"/>
      <c r="AM521" s="415"/>
      <c r="AN521" s="415"/>
      <c r="AO521" s="415"/>
      <c r="AP521" s="650"/>
      <c r="AQ521" s="654" t="str">
        <f t="shared" si="29"/>
        <v/>
      </c>
      <c r="AR521" s="655" t="str">
        <f t="shared" si="30"/>
        <v/>
      </c>
    </row>
    <row r="522" spans="1:44">
      <c r="A522" s="430"/>
      <c r="B522" s="418" t="str">
        <f>IFERROR(INDEX(B$13:B521,MATCH($A522,$A$13:$A521,0)),"")</f>
        <v/>
      </c>
      <c r="C522" s="419" t="str">
        <f>IFERROR(INDEX(C$13:C521,MATCH($A522,$A$13:$A521,0)),"")</f>
        <v/>
      </c>
      <c r="D522" s="582" t="str">
        <f>IFERROR(INDEX(D$13:D521,MATCH($A522,$A$13:$A521,0)),"")</f>
        <v/>
      </c>
      <c r="E522" s="420" t="str">
        <f>IFERROR(INDEX(E$13:E521,MATCH($A522,$A$13:$A521,0)),"")</f>
        <v/>
      </c>
      <c r="F522" s="414"/>
      <c r="G522" s="649"/>
      <c r="H522" s="415"/>
      <c r="I522" s="415"/>
      <c r="J522" s="415"/>
      <c r="K522" s="415"/>
      <c r="L522" s="415"/>
      <c r="M522" s="415"/>
      <c r="N522" s="650"/>
      <c r="O522" s="650"/>
      <c r="P522" s="650"/>
      <c r="Q522" s="650"/>
      <c r="R522" s="650"/>
      <c r="S522" s="654" t="str">
        <f t="shared" si="28"/>
        <v/>
      </c>
      <c r="T522" s="654" t="str">
        <f t="shared" si="31"/>
        <v/>
      </c>
      <c r="U522" s="649"/>
      <c r="V522" s="415"/>
      <c r="W522" s="415"/>
      <c r="X522" s="415"/>
      <c r="Y522" s="415"/>
      <c r="Z522" s="415"/>
      <c r="AA522" s="415"/>
      <c r="AB522" s="415"/>
      <c r="AC522" s="415"/>
      <c r="AD522" s="415"/>
      <c r="AE522" s="415"/>
      <c r="AF522" s="415"/>
      <c r="AG522" s="415"/>
      <c r="AH522" s="415"/>
      <c r="AI522" s="415"/>
      <c r="AJ522" s="415"/>
      <c r="AK522" s="415"/>
      <c r="AL522" s="415"/>
      <c r="AM522" s="415"/>
      <c r="AN522" s="415"/>
      <c r="AO522" s="415"/>
      <c r="AP522" s="650"/>
      <c r="AQ522" s="654" t="str">
        <f t="shared" si="29"/>
        <v/>
      </c>
      <c r="AR522" s="655" t="str">
        <f t="shared" si="30"/>
        <v/>
      </c>
    </row>
    <row r="523" spans="1:44">
      <c r="A523" s="430"/>
      <c r="B523" s="418" t="str">
        <f>IFERROR(INDEX(B$13:B522,MATCH($A523,$A$13:$A522,0)),"")</f>
        <v/>
      </c>
      <c r="C523" s="419" t="str">
        <f>IFERROR(INDEX(C$13:C522,MATCH($A523,$A$13:$A522,0)),"")</f>
        <v/>
      </c>
      <c r="D523" s="582" t="str">
        <f>IFERROR(INDEX(D$13:D522,MATCH($A523,$A$13:$A522,0)),"")</f>
        <v/>
      </c>
      <c r="E523" s="420" t="str">
        <f>IFERROR(INDEX(E$13:E522,MATCH($A523,$A$13:$A522,0)),"")</f>
        <v/>
      </c>
      <c r="F523" s="414"/>
      <c r="G523" s="649"/>
      <c r="H523" s="415"/>
      <c r="I523" s="415"/>
      <c r="J523" s="415"/>
      <c r="K523" s="415"/>
      <c r="L523" s="415"/>
      <c r="M523" s="415"/>
      <c r="N523" s="650"/>
      <c r="O523" s="650"/>
      <c r="P523" s="650"/>
      <c r="Q523" s="650"/>
      <c r="R523" s="650"/>
      <c r="S523" s="654" t="str">
        <f t="shared" si="28"/>
        <v/>
      </c>
      <c r="T523" s="654" t="str">
        <f t="shared" si="31"/>
        <v/>
      </c>
      <c r="U523" s="649"/>
      <c r="V523" s="415"/>
      <c r="W523" s="415"/>
      <c r="X523" s="415"/>
      <c r="Y523" s="415"/>
      <c r="Z523" s="415"/>
      <c r="AA523" s="415"/>
      <c r="AB523" s="415"/>
      <c r="AC523" s="415"/>
      <c r="AD523" s="415"/>
      <c r="AE523" s="415"/>
      <c r="AF523" s="415"/>
      <c r="AG523" s="415"/>
      <c r="AH523" s="415"/>
      <c r="AI523" s="415"/>
      <c r="AJ523" s="415"/>
      <c r="AK523" s="415"/>
      <c r="AL523" s="415"/>
      <c r="AM523" s="415"/>
      <c r="AN523" s="415"/>
      <c r="AO523" s="415"/>
      <c r="AP523" s="650"/>
      <c r="AQ523" s="654" t="str">
        <f t="shared" si="29"/>
        <v/>
      </c>
      <c r="AR523" s="655" t="str">
        <f t="shared" si="30"/>
        <v/>
      </c>
    </row>
    <row r="524" spans="1:44">
      <c r="A524" s="430"/>
      <c r="B524" s="418" t="str">
        <f>IFERROR(INDEX(B$13:B523,MATCH($A524,$A$13:$A523,0)),"")</f>
        <v/>
      </c>
      <c r="C524" s="419" t="str">
        <f>IFERROR(INDEX(C$13:C523,MATCH($A524,$A$13:$A523,0)),"")</f>
        <v/>
      </c>
      <c r="D524" s="582" t="str">
        <f>IFERROR(INDEX(D$13:D523,MATCH($A524,$A$13:$A523,0)),"")</f>
        <v/>
      </c>
      <c r="E524" s="420" t="str">
        <f>IFERROR(INDEX(E$13:E523,MATCH($A524,$A$13:$A523,0)),"")</f>
        <v/>
      </c>
      <c r="F524" s="414"/>
      <c r="G524" s="649"/>
      <c r="H524" s="415"/>
      <c r="I524" s="415"/>
      <c r="J524" s="415"/>
      <c r="K524" s="415"/>
      <c r="L524" s="415"/>
      <c r="M524" s="415"/>
      <c r="N524" s="650"/>
      <c r="O524" s="650"/>
      <c r="P524" s="650"/>
      <c r="Q524" s="650"/>
      <c r="R524" s="650"/>
      <c r="S524" s="654" t="str">
        <f t="shared" si="28"/>
        <v/>
      </c>
      <c r="T524" s="654" t="str">
        <f t="shared" si="31"/>
        <v/>
      </c>
      <c r="U524" s="649"/>
      <c r="V524" s="415"/>
      <c r="W524" s="415"/>
      <c r="X524" s="415"/>
      <c r="Y524" s="415"/>
      <c r="Z524" s="415"/>
      <c r="AA524" s="415"/>
      <c r="AB524" s="415"/>
      <c r="AC524" s="415"/>
      <c r="AD524" s="415"/>
      <c r="AE524" s="415"/>
      <c r="AF524" s="415"/>
      <c r="AG524" s="415"/>
      <c r="AH524" s="415"/>
      <c r="AI524" s="415"/>
      <c r="AJ524" s="415"/>
      <c r="AK524" s="415"/>
      <c r="AL524" s="415"/>
      <c r="AM524" s="415"/>
      <c r="AN524" s="415"/>
      <c r="AO524" s="415"/>
      <c r="AP524" s="650"/>
      <c r="AQ524" s="654" t="str">
        <f t="shared" si="29"/>
        <v/>
      </c>
      <c r="AR524" s="655" t="str">
        <f t="shared" si="30"/>
        <v/>
      </c>
    </row>
    <row r="525" spans="1:44">
      <c r="A525" s="430"/>
      <c r="B525" s="418" t="str">
        <f>IFERROR(INDEX(B$13:B524,MATCH($A525,$A$13:$A524,0)),"")</f>
        <v/>
      </c>
      <c r="C525" s="419" t="str">
        <f>IFERROR(INDEX(C$13:C524,MATCH($A525,$A$13:$A524,0)),"")</f>
        <v/>
      </c>
      <c r="D525" s="582" t="str">
        <f>IFERROR(INDEX(D$13:D524,MATCH($A525,$A$13:$A524,0)),"")</f>
        <v/>
      </c>
      <c r="E525" s="420" t="str">
        <f>IFERROR(INDEX(E$13:E524,MATCH($A525,$A$13:$A524,0)),"")</f>
        <v/>
      </c>
      <c r="F525" s="414"/>
      <c r="G525" s="649"/>
      <c r="H525" s="415"/>
      <c r="I525" s="415"/>
      <c r="J525" s="415"/>
      <c r="K525" s="415"/>
      <c r="L525" s="415"/>
      <c r="M525" s="415"/>
      <c r="N525" s="650"/>
      <c r="O525" s="650"/>
      <c r="P525" s="650"/>
      <c r="Q525" s="650"/>
      <c r="R525" s="650"/>
      <c r="S525" s="654" t="str">
        <f t="shared" si="28"/>
        <v/>
      </c>
      <c r="T525" s="654" t="str">
        <f t="shared" si="31"/>
        <v/>
      </c>
      <c r="U525" s="649"/>
      <c r="V525" s="415"/>
      <c r="W525" s="415"/>
      <c r="X525" s="415"/>
      <c r="Y525" s="415"/>
      <c r="Z525" s="415"/>
      <c r="AA525" s="415"/>
      <c r="AB525" s="415"/>
      <c r="AC525" s="415"/>
      <c r="AD525" s="415"/>
      <c r="AE525" s="415"/>
      <c r="AF525" s="415"/>
      <c r="AG525" s="415"/>
      <c r="AH525" s="415"/>
      <c r="AI525" s="415"/>
      <c r="AJ525" s="415"/>
      <c r="AK525" s="415"/>
      <c r="AL525" s="415"/>
      <c r="AM525" s="415"/>
      <c r="AN525" s="415"/>
      <c r="AO525" s="415"/>
      <c r="AP525" s="650"/>
      <c r="AQ525" s="654" t="str">
        <f t="shared" si="29"/>
        <v/>
      </c>
      <c r="AR525" s="655" t="str">
        <f t="shared" si="30"/>
        <v/>
      </c>
    </row>
    <row r="526" spans="1:44">
      <c r="A526" s="430"/>
      <c r="B526" s="418" t="str">
        <f>IFERROR(INDEX(B$13:B525,MATCH($A526,$A$13:$A525,0)),"")</f>
        <v/>
      </c>
      <c r="C526" s="419" t="str">
        <f>IFERROR(INDEX(C$13:C525,MATCH($A526,$A$13:$A525,0)),"")</f>
        <v/>
      </c>
      <c r="D526" s="582" t="str">
        <f>IFERROR(INDEX(D$13:D525,MATCH($A526,$A$13:$A525,0)),"")</f>
        <v/>
      </c>
      <c r="E526" s="420" t="str">
        <f>IFERROR(INDEX(E$13:E525,MATCH($A526,$A$13:$A525,0)),"")</f>
        <v/>
      </c>
      <c r="F526" s="414"/>
      <c r="G526" s="649"/>
      <c r="H526" s="415"/>
      <c r="I526" s="415"/>
      <c r="J526" s="415"/>
      <c r="K526" s="415"/>
      <c r="L526" s="415"/>
      <c r="M526" s="415"/>
      <c r="N526" s="650"/>
      <c r="O526" s="650"/>
      <c r="P526" s="650"/>
      <c r="Q526" s="650"/>
      <c r="R526" s="650"/>
      <c r="S526" s="654" t="str">
        <f t="shared" ref="S526:S589" si="32">IF(E526="","",SUM(G526:R526))</f>
        <v/>
      </c>
      <c r="T526" s="654" t="str">
        <f t="shared" si="31"/>
        <v/>
      </c>
      <c r="U526" s="649"/>
      <c r="V526" s="415"/>
      <c r="W526" s="415"/>
      <c r="X526" s="415"/>
      <c r="Y526" s="415"/>
      <c r="Z526" s="415"/>
      <c r="AA526" s="415"/>
      <c r="AB526" s="415"/>
      <c r="AC526" s="415"/>
      <c r="AD526" s="415"/>
      <c r="AE526" s="415"/>
      <c r="AF526" s="415"/>
      <c r="AG526" s="415"/>
      <c r="AH526" s="415"/>
      <c r="AI526" s="415"/>
      <c r="AJ526" s="415"/>
      <c r="AK526" s="415"/>
      <c r="AL526" s="415"/>
      <c r="AM526" s="415"/>
      <c r="AN526" s="415"/>
      <c r="AO526" s="415"/>
      <c r="AP526" s="650"/>
      <c r="AQ526" s="654" t="str">
        <f t="shared" ref="AQ526:AQ589" si="33">IF(E526="","",SUM(U526:AP526))</f>
        <v/>
      </c>
      <c r="AR526" s="655" t="str">
        <f t="shared" ref="AR526:AR589" si="34">IF(E526="","",S526+AQ526)</f>
        <v/>
      </c>
    </row>
    <row r="527" spans="1:44">
      <c r="A527" s="430"/>
      <c r="B527" s="418" t="str">
        <f>IFERROR(INDEX(B$13:B526,MATCH($A527,$A$13:$A526,0)),"")</f>
        <v/>
      </c>
      <c r="C527" s="419" t="str">
        <f>IFERROR(INDEX(C$13:C526,MATCH($A527,$A$13:$A526,0)),"")</f>
        <v/>
      </c>
      <c r="D527" s="582" t="str">
        <f>IFERROR(INDEX(D$13:D526,MATCH($A527,$A$13:$A526,0)),"")</f>
        <v/>
      </c>
      <c r="E527" s="420" t="str">
        <f>IFERROR(INDEX(E$13:E526,MATCH($A527,$A$13:$A526,0)),"")</f>
        <v/>
      </c>
      <c r="F527" s="414"/>
      <c r="G527" s="649"/>
      <c r="H527" s="415"/>
      <c r="I527" s="415"/>
      <c r="J527" s="415"/>
      <c r="K527" s="415"/>
      <c r="L527" s="415"/>
      <c r="M527" s="415"/>
      <c r="N527" s="650"/>
      <c r="O527" s="650"/>
      <c r="P527" s="650"/>
      <c r="Q527" s="650"/>
      <c r="R527" s="650"/>
      <c r="S527" s="654" t="str">
        <f t="shared" si="32"/>
        <v/>
      </c>
      <c r="T527" s="654" t="str">
        <f t="shared" ref="T527:T590" si="35">IF(E527="","",E527*S527)</f>
        <v/>
      </c>
      <c r="U527" s="649"/>
      <c r="V527" s="415"/>
      <c r="W527" s="415"/>
      <c r="X527" s="415"/>
      <c r="Y527" s="415"/>
      <c r="Z527" s="415"/>
      <c r="AA527" s="415"/>
      <c r="AB527" s="415"/>
      <c r="AC527" s="415"/>
      <c r="AD527" s="415"/>
      <c r="AE527" s="415"/>
      <c r="AF527" s="415"/>
      <c r="AG527" s="415"/>
      <c r="AH527" s="415"/>
      <c r="AI527" s="415"/>
      <c r="AJ527" s="415"/>
      <c r="AK527" s="415"/>
      <c r="AL527" s="415"/>
      <c r="AM527" s="415"/>
      <c r="AN527" s="415"/>
      <c r="AO527" s="415"/>
      <c r="AP527" s="650"/>
      <c r="AQ527" s="654" t="str">
        <f t="shared" si="33"/>
        <v/>
      </c>
      <c r="AR527" s="655" t="str">
        <f t="shared" si="34"/>
        <v/>
      </c>
    </row>
    <row r="528" spans="1:44">
      <c r="A528" s="430"/>
      <c r="B528" s="418" t="str">
        <f>IFERROR(INDEX(B$13:B527,MATCH($A528,$A$13:$A527,0)),"")</f>
        <v/>
      </c>
      <c r="C528" s="419" t="str">
        <f>IFERROR(INDEX(C$13:C527,MATCH($A528,$A$13:$A527,0)),"")</f>
        <v/>
      </c>
      <c r="D528" s="582" t="str">
        <f>IFERROR(INDEX(D$13:D527,MATCH($A528,$A$13:$A527,0)),"")</f>
        <v/>
      </c>
      <c r="E528" s="420" t="str">
        <f>IFERROR(INDEX(E$13:E527,MATCH($A528,$A$13:$A527,0)),"")</f>
        <v/>
      </c>
      <c r="F528" s="414"/>
      <c r="G528" s="649"/>
      <c r="H528" s="415"/>
      <c r="I528" s="415"/>
      <c r="J528" s="415"/>
      <c r="K528" s="415"/>
      <c r="L528" s="415"/>
      <c r="M528" s="415"/>
      <c r="N528" s="650"/>
      <c r="O528" s="650"/>
      <c r="P528" s="650"/>
      <c r="Q528" s="650"/>
      <c r="R528" s="650"/>
      <c r="S528" s="654" t="str">
        <f t="shared" si="32"/>
        <v/>
      </c>
      <c r="T528" s="654" t="str">
        <f t="shared" si="35"/>
        <v/>
      </c>
      <c r="U528" s="649"/>
      <c r="V528" s="415"/>
      <c r="W528" s="415"/>
      <c r="X528" s="415"/>
      <c r="Y528" s="415"/>
      <c r="Z528" s="415"/>
      <c r="AA528" s="415"/>
      <c r="AB528" s="415"/>
      <c r="AC528" s="415"/>
      <c r="AD528" s="415"/>
      <c r="AE528" s="415"/>
      <c r="AF528" s="415"/>
      <c r="AG528" s="415"/>
      <c r="AH528" s="415"/>
      <c r="AI528" s="415"/>
      <c r="AJ528" s="415"/>
      <c r="AK528" s="415"/>
      <c r="AL528" s="415"/>
      <c r="AM528" s="415"/>
      <c r="AN528" s="415"/>
      <c r="AO528" s="415"/>
      <c r="AP528" s="650"/>
      <c r="AQ528" s="654" t="str">
        <f t="shared" si="33"/>
        <v/>
      </c>
      <c r="AR528" s="655" t="str">
        <f t="shared" si="34"/>
        <v/>
      </c>
    </row>
    <row r="529" spans="1:44">
      <c r="A529" s="430"/>
      <c r="B529" s="418" t="str">
        <f>IFERROR(INDEX(B$13:B528,MATCH($A529,$A$13:$A528,0)),"")</f>
        <v/>
      </c>
      <c r="C529" s="419" t="str">
        <f>IFERROR(INDEX(C$13:C528,MATCH($A529,$A$13:$A528,0)),"")</f>
        <v/>
      </c>
      <c r="D529" s="582" t="str">
        <f>IFERROR(INDEX(D$13:D528,MATCH($A529,$A$13:$A528,0)),"")</f>
        <v/>
      </c>
      <c r="E529" s="420" t="str">
        <f>IFERROR(INDEX(E$13:E528,MATCH($A529,$A$13:$A528,0)),"")</f>
        <v/>
      </c>
      <c r="F529" s="414"/>
      <c r="G529" s="649"/>
      <c r="H529" s="415"/>
      <c r="I529" s="415"/>
      <c r="J529" s="415"/>
      <c r="K529" s="415"/>
      <c r="L529" s="415"/>
      <c r="M529" s="415"/>
      <c r="N529" s="650"/>
      <c r="O529" s="650"/>
      <c r="P529" s="650"/>
      <c r="Q529" s="650"/>
      <c r="R529" s="650"/>
      <c r="S529" s="654" t="str">
        <f t="shared" si="32"/>
        <v/>
      </c>
      <c r="T529" s="654" t="str">
        <f t="shared" si="35"/>
        <v/>
      </c>
      <c r="U529" s="649"/>
      <c r="V529" s="415"/>
      <c r="W529" s="415"/>
      <c r="X529" s="415"/>
      <c r="Y529" s="415"/>
      <c r="Z529" s="415"/>
      <c r="AA529" s="415"/>
      <c r="AB529" s="415"/>
      <c r="AC529" s="415"/>
      <c r="AD529" s="415"/>
      <c r="AE529" s="415"/>
      <c r="AF529" s="415"/>
      <c r="AG529" s="415"/>
      <c r="AH529" s="415"/>
      <c r="AI529" s="415"/>
      <c r="AJ529" s="415"/>
      <c r="AK529" s="415"/>
      <c r="AL529" s="415"/>
      <c r="AM529" s="415"/>
      <c r="AN529" s="415"/>
      <c r="AO529" s="415"/>
      <c r="AP529" s="650"/>
      <c r="AQ529" s="654" t="str">
        <f t="shared" si="33"/>
        <v/>
      </c>
      <c r="AR529" s="655" t="str">
        <f t="shared" si="34"/>
        <v/>
      </c>
    </row>
    <row r="530" spans="1:44">
      <c r="A530" s="430"/>
      <c r="B530" s="418" t="str">
        <f>IFERROR(INDEX(B$13:B529,MATCH($A530,$A$13:$A529,0)),"")</f>
        <v/>
      </c>
      <c r="C530" s="419" t="str">
        <f>IFERROR(INDEX(C$13:C529,MATCH($A530,$A$13:$A529,0)),"")</f>
        <v/>
      </c>
      <c r="D530" s="582" t="str">
        <f>IFERROR(INDEX(D$13:D529,MATCH($A530,$A$13:$A529,0)),"")</f>
        <v/>
      </c>
      <c r="E530" s="420" t="str">
        <f>IFERROR(INDEX(E$13:E529,MATCH($A530,$A$13:$A529,0)),"")</f>
        <v/>
      </c>
      <c r="F530" s="414"/>
      <c r="G530" s="649"/>
      <c r="H530" s="415"/>
      <c r="I530" s="415"/>
      <c r="J530" s="415"/>
      <c r="K530" s="415"/>
      <c r="L530" s="415"/>
      <c r="M530" s="415"/>
      <c r="N530" s="650"/>
      <c r="O530" s="650"/>
      <c r="P530" s="650"/>
      <c r="Q530" s="650"/>
      <c r="R530" s="650"/>
      <c r="S530" s="654" t="str">
        <f t="shared" si="32"/>
        <v/>
      </c>
      <c r="T530" s="654" t="str">
        <f t="shared" si="35"/>
        <v/>
      </c>
      <c r="U530" s="649"/>
      <c r="V530" s="415"/>
      <c r="W530" s="415"/>
      <c r="X530" s="415"/>
      <c r="Y530" s="415"/>
      <c r="Z530" s="415"/>
      <c r="AA530" s="415"/>
      <c r="AB530" s="415"/>
      <c r="AC530" s="415"/>
      <c r="AD530" s="415"/>
      <c r="AE530" s="415"/>
      <c r="AF530" s="415"/>
      <c r="AG530" s="415"/>
      <c r="AH530" s="415"/>
      <c r="AI530" s="415"/>
      <c r="AJ530" s="415"/>
      <c r="AK530" s="415"/>
      <c r="AL530" s="415"/>
      <c r="AM530" s="415"/>
      <c r="AN530" s="415"/>
      <c r="AO530" s="415"/>
      <c r="AP530" s="650"/>
      <c r="AQ530" s="654" t="str">
        <f t="shared" si="33"/>
        <v/>
      </c>
      <c r="AR530" s="655" t="str">
        <f t="shared" si="34"/>
        <v/>
      </c>
    </row>
    <row r="531" spans="1:44">
      <c r="A531" s="430"/>
      <c r="B531" s="418" t="str">
        <f>IFERROR(INDEX(B$13:B530,MATCH($A531,$A$13:$A530,0)),"")</f>
        <v/>
      </c>
      <c r="C531" s="419" t="str">
        <f>IFERROR(INDEX(C$13:C530,MATCH($A531,$A$13:$A530,0)),"")</f>
        <v/>
      </c>
      <c r="D531" s="582" t="str">
        <f>IFERROR(INDEX(D$13:D530,MATCH($A531,$A$13:$A530,0)),"")</f>
        <v/>
      </c>
      <c r="E531" s="420" t="str">
        <f>IFERROR(INDEX(E$13:E530,MATCH($A531,$A$13:$A530,0)),"")</f>
        <v/>
      </c>
      <c r="F531" s="414"/>
      <c r="G531" s="649"/>
      <c r="H531" s="415"/>
      <c r="I531" s="415"/>
      <c r="J531" s="415"/>
      <c r="K531" s="415"/>
      <c r="L531" s="415"/>
      <c r="M531" s="415"/>
      <c r="N531" s="650"/>
      <c r="O531" s="650"/>
      <c r="P531" s="650"/>
      <c r="Q531" s="650"/>
      <c r="R531" s="650"/>
      <c r="S531" s="654" t="str">
        <f t="shared" si="32"/>
        <v/>
      </c>
      <c r="T531" s="654" t="str">
        <f t="shared" si="35"/>
        <v/>
      </c>
      <c r="U531" s="649"/>
      <c r="V531" s="415"/>
      <c r="W531" s="415"/>
      <c r="X531" s="415"/>
      <c r="Y531" s="415"/>
      <c r="Z531" s="415"/>
      <c r="AA531" s="415"/>
      <c r="AB531" s="415"/>
      <c r="AC531" s="415"/>
      <c r="AD531" s="415"/>
      <c r="AE531" s="415"/>
      <c r="AF531" s="415"/>
      <c r="AG531" s="415"/>
      <c r="AH531" s="415"/>
      <c r="AI531" s="415"/>
      <c r="AJ531" s="415"/>
      <c r="AK531" s="415"/>
      <c r="AL531" s="415"/>
      <c r="AM531" s="415"/>
      <c r="AN531" s="415"/>
      <c r="AO531" s="415"/>
      <c r="AP531" s="650"/>
      <c r="AQ531" s="654" t="str">
        <f t="shared" si="33"/>
        <v/>
      </c>
      <c r="AR531" s="655" t="str">
        <f t="shared" si="34"/>
        <v/>
      </c>
    </row>
    <row r="532" spans="1:44">
      <c r="A532" s="430"/>
      <c r="B532" s="418" t="str">
        <f>IFERROR(INDEX(B$13:B531,MATCH($A532,$A$13:$A531,0)),"")</f>
        <v/>
      </c>
      <c r="C532" s="419" t="str">
        <f>IFERROR(INDEX(C$13:C531,MATCH($A532,$A$13:$A531,0)),"")</f>
        <v/>
      </c>
      <c r="D532" s="582" t="str">
        <f>IFERROR(INDEX(D$13:D531,MATCH($A532,$A$13:$A531,0)),"")</f>
        <v/>
      </c>
      <c r="E532" s="420" t="str">
        <f>IFERROR(INDEX(E$13:E531,MATCH($A532,$A$13:$A531,0)),"")</f>
        <v/>
      </c>
      <c r="F532" s="414"/>
      <c r="G532" s="649"/>
      <c r="H532" s="415"/>
      <c r="I532" s="415"/>
      <c r="J532" s="415"/>
      <c r="K532" s="415"/>
      <c r="L532" s="415"/>
      <c r="M532" s="415"/>
      <c r="N532" s="650"/>
      <c r="O532" s="650"/>
      <c r="P532" s="650"/>
      <c r="Q532" s="650"/>
      <c r="R532" s="650"/>
      <c r="S532" s="654" t="str">
        <f t="shared" si="32"/>
        <v/>
      </c>
      <c r="T532" s="654" t="str">
        <f t="shared" si="35"/>
        <v/>
      </c>
      <c r="U532" s="649"/>
      <c r="V532" s="415"/>
      <c r="W532" s="415"/>
      <c r="X532" s="415"/>
      <c r="Y532" s="415"/>
      <c r="Z532" s="415"/>
      <c r="AA532" s="415"/>
      <c r="AB532" s="415"/>
      <c r="AC532" s="415"/>
      <c r="AD532" s="415"/>
      <c r="AE532" s="415"/>
      <c r="AF532" s="415"/>
      <c r="AG532" s="415"/>
      <c r="AH532" s="415"/>
      <c r="AI532" s="415"/>
      <c r="AJ532" s="415"/>
      <c r="AK532" s="415"/>
      <c r="AL532" s="415"/>
      <c r="AM532" s="415"/>
      <c r="AN532" s="415"/>
      <c r="AO532" s="415"/>
      <c r="AP532" s="650"/>
      <c r="AQ532" s="654" t="str">
        <f t="shared" si="33"/>
        <v/>
      </c>
      <c r="AR532" s="655" t="str">
        <f t="shared" si="34"/>
        <v/>
      </c>
    </row>
    <row r="533" spans="1:44">
      <c r="A533" s="430"/>
      <c r="B533" s="418" t="str">
        <f>IFERROR(INDEX(B$13:B532,MATCH($A533,$A$13:$A532,0)),"")</f>
        <v/>
      </c>
      <c r="C533" s="419" t="str">
        <f>IFERROR(INDEX(C$13:C532,MATCH($A533,$A$13:$A532,0)),"")</f>
        <v/>
      </c>
      <c r="D533" s="582" t="str">
        <f>IFERROR(INDEX(D$13:D532,MATCH($A533,$A$13:$A532,0)),"")</f>
        <v/>
      </c>
      <c r="E533" s="420" t="str">
        <f>IFERROR(INDEX(E$13:E532,MATCH($A533,$A$13:$A532,0)),"")</f>
        <v/>
      </c>
      <c r="F533" s="414"/>
      <c r="G533" s="649"/>
      <c r="H533" s="415"/>
      <c r="I533" s="415"/>
      <c r="J533" s="415"/>
      <c r="K533" s="415"/>
      <c r="L533" s="415"/>
      <c r="M533" s="415"/>
      <c r="N533" s="650"/>
      <c r="O533" s="650"/>
      <c r="P533" s="650"/>
      <c r="Q533" s="650"/>
      <c r="R533" s="650"/>
      <c r="S533" s="654" t="str">
        <f t="shared" si="32"/>
        <v/>
      </c>
      <c r="T533" s="654" t="str">
        <f t="shared" si="35"/>
        <v/>
      </c>
      <c r="U533" s="649"/>
      <c r="V533" s="415"/>
      <c r="W533" s="415"/>
      <c r="X533" s="415"/>
      <c r="Y533" s="415"/>
      <c r="Z533" s="415"/>
      <c r="AA533" s="415"/>
      <c r="AB533" s="415"/>
      <c r="AC533" s="415"/>
      <c r="AD533" s="415"/>
      <c r="AE533" s="415"/>
      <c r="AF533" s="415"/>
      <c r="AG533" s="415"/>
      <c r="AH533" s="415"/>
      <c r="AI533" s="415"/>
      <c r="AJ533" s="415"/>
      <c r="AK533" s="415"/>
      <c r="AL533" s="415"/>
      <c r="AM533" s="415"/>
      <c r="AN533" s="415"/>
      <c r="AO533" s="415"/>
      <c r="AP533" s="650"/>
      <c r="AQ533" s="654" t="str">
        <f t="shared" si="33"/>
        <v/>
      </c>
      <c r="AR533" s="655" t="str">
        <f t="shared" si="34"/>
        <v/>
      </c>
    </row>
    <row r="534" spans="1:44">
      <c r="A534" s="430"/>
      <c r="B534" s="418" t="str">
        <f>IFERROR(INDEX(B$13:B533,MATCH($A534,$A$13:$A533,0)),"")</f>
        <v/>
      </c>
      <c r="C534" s="419" t="str">
        <f>IFERROR(INDEX(C$13:C533,MATCH($A534,$A$13:$A533,0)),"")</f>
        <v/>
      </c>
      <c r="D534" s="582" t="str">
        <f>IFERROR(INDEX(D$13:D533,MATCH($A534,$A$13:$A533,0)),"")</f>
        <v/>
      </c>
      <c r="E534" s="420" t="str">
        <f>IFERROR(INDEX(E$13:E533,MATCH($A534,$A$13:$A533,0)),"")</f>
        <v/>
      </c>
      <c r="F534" s="414"/>
      <c r="G534" s="649"/>
      <c r="H534" s="415"/>
      <c r="I534" s="415"/>
      <c r="J534" s="415"/>
      <c r="K534" s="415"/>
      <c r="L534" s="415"/>
      <c r="M534" s="415"/>
      <c r="N534" s="650"/>
      <c r="O534" s="650"/>
      <c r="P534" s="650"/>
      <c r="Q534" s="650"/>
      <c r="R534" s="650"/>
      <c r="S534" s="654" t="str">
        <f t="shared" si="32"/>
        <v/>
      </c>
      <c r="T534" s="654" t="str">
        <f t="shared" si="35"/>
        <v/>
      </c>
      <c r="U534" s="649"/>
      <c r="V534" s="415"/>
      <c r="W534" s="415"/>
      <c r="X534" s="415"/>
      <c r="Y534" s="415"/>
      <c r="Z534" s="415"/>
      <c r="AA534" s="415"/>
      <c r="AB534" s="415"/>
      <c r="AC534" s="415"/>
      <c r="AD534" s="415"/>
      <c r="AE534" s="415"/>
      <c r="AF534" s="415"/>
      <c r="AG534" s="415"/>
      <c r="AH534" s="415"/>
      <c r="AI534" s="415"/>
      <c r="AJ534" s="415"/>
      <c r="AK534" s="415"/>
      <c r="AL534" s="415"/>
      <c r="AM534" s="415"/>
      <c r="AN534" s="415"/>
      <c r="AO534" s="415"/>
      <c r="AP534" s="650"/>
      <c r="AQ534" s="654" t="str">
        <f t="shared" si="33"/>
        <v/>
      </c>
      <c r="AR534" s="655" t="str">
        <f t="shared" si="34"/>
        <v/>
      </c>
    </row>
    <row r="535" spans="1:44">
      <c r="A535" s="430"/>
      <c r="B535" s="418" t="str">
        <f>IFERROR(INDEX(B$13:B534,MATCH($A535,$A$13:$A534,0)),"")</f>
        <v/>
      </c>
      <c r="C535" s="419" t="str">
        <f>IFERROR(INDEX(C$13:C534,MATCH($A535,$A$13:$A534,0)),"")</f>
        <v/>
      </c>
      <c r="D535" s="582" t="str">
        <f>IFERROR(INDEX(D$13:D534,MATCH($A535,$A$13:$A534,0)),"")</f>
        <v/>
      </c>
      <c r="E535" s="420" t="str">
        <f>IFERROR(INDEX(E$13:E534,MATCH($A535,$A$13:$A534,0)),"")</f>
        <v/>
      </c>
      <c r="F535" s="414"/>
      <c r="G535" s="649"/>
      <c r="H535" s="415"/>
      <c r="I535" s="415"/>
      <c r="J535" s="415"/>
      <c r="K535" s="415"/>
      <c r="L535" s="415"/>
      <c r="M535" s="415"/>
      <c r="N535" s="650"/>
      <c r="O535" s="650"/>
      <c r="P535" s="650"/>
      <c r="Q535" s="650"/>
      <c r="R535" s="650"/>
      <c r="S535" s="654" t="str">
        <f t="shared" si="32"/>
        <v/>
      </c>
      <c r="T535" s="654" t="str">
        <f t="shared" si="35"/>
        <v/>
      </c>
      <c r="U535" s="649"/>
      <c r="V535" s="415"/>
      <c r="W535" s="415"/>
      <c r="X535" s="415"/>
      <c r="Y535" s="415"/>
      <c r="Z535" s="415"/>
      <c r="AA535" s="415"/>
      <c r="AB535" s="415"/>
      <c r="AC535" s="415"/>
      <c r="AD535" s="415"/>
      <c r="AE535" s="415"/>
      <c r="AF535" s="415"/>
      <c r="AG535" s="415"/>
      <c r="AH535" s="415"/>
      <c r="AI535" s="415"/>
      <c r="AJ535" s="415"/>
      <c r="AK535" s="415"/>
      <c r="AL535" s="415"/>
      <c r="AM535" s="415"/>
      <c r="AN535" s="415"/>
      <c r="AO535" s="415"/>
      <c r="AP535" s="650"/>
      <c r="AQ535" s="654" t="str">
        <f t="shared" si="33"/>
        <v/>
      </c>
      <c r="AR535" s="655" t="str">
        <f t="shared" si="34"/>
        <v/>
      </c>
    </row>
    <row r="536" spans="1:44">
      <c r="A536" s="430"/>
      <c r="B536" s="418" t="str">
        <f>IFERROR(INDEX(B$13:B535,MATCH($A536,$A$13:$A535,0)),"")</f>
        <v/>
      </c>
      <c r="C536" s="419" t="str">
        <f>IFERROR(INDEX(C$13:C535,MATCH($A536,$A$13:$A535,0)),"")</f>
        <v/>
      </c>
      <c r="D536" s="582" t="str">
        <f>IFERROR(INDEX(D$13:D535,MATCH($A536,$A$13:$A535,0)),"")</f>
        <v/>
      </c>
      <c r="E536" s="420" t="str">
        <f>IFERROR(INDEX(E$13:E535,MATCH($A536,$A$13:$A535,0)),"")</f>
        <v/>
      </c>
      <c r="F536" s="414"/>
      <c r="G536" s="649"/>
      <c r="H536" s="415"/>
      <c r="I536" s="415"/>
      <c r="J536" s="415"/>
      <c r="K536" s="415"/>
      <c r="L536" s="415"/>
      <c r="M536" s="415"/>
      <c r="N536" s="650"/>
      <c r="O536" s="650"/>
      <c r="P536" s="650"/>
      <c r="Q536" s="650"/>
      <c r="R536" s="650"/>
      <c r="S536" s="654" t="str">
        <f t="shared" si="32"/>
        <v/>
      </c>
      <c r="T536" s="654" t="str">
        <f t="shared" si="35"/>
        <v/>
      </c>
      <c r="U536" s="649"/>
      <c r="V536" s="415"/>
      <c r="W536" s="415"/>
      <c r="X536" s="415"/>
      <c r="Y536" s="415"/>
      <c r="Z536" s="415"/>
      <c r="AA536" s="415"/>
      <c r="AB536" s="415"/>
      <c r="AC536" s="415"/>
      <c r="AD536" s="415"/>
      <c r="AE536" s="415"/>
      <c r="AF536" s="415"/>
      <c r="AG536" s="415"/>
      <c r="AH536" s="415"/>
      <c r="AI536" s="415"/>
      <c r="AJ536" s="415"/>
      <c r="AK536" s="415"/>
      <c r="AL536" s="415"/>
      <c r="AM536" s="415"/>
      <c r="AN536" s="415"/>
      <c r="AO536" s="415"/>
      <c r="AP536" s="650"/>
      <c r="AQ536" s="654" t="str">
        <f t="shared" si="33"/>
        <v/>
      </c>
      <c r="AR536" s="655" t="str">
        <f t="shared" si="34"/>
        <v/>
      </c>
    </row>
    <row r="537" spans="1:44">
      <c r="A537" s="430"/>
      <c r="B537" s="418" t="str">
        <f>IFERROR(INDEX(B$13:B536,MATCH($A537,$A$13:$A536,0)),"")</f>
        <v/>
      </c>
      <c r="C537" s="419" t="str">
        <f>IFERROR(INDEX(C$13:C536,MATCH($A537,$A$13:$A536,0)),"")</f>
        <v/>
      </c>
      <c r="D537" s="582" t="str">
        <f>IFERROR(INDEX(D$13:D536,MATCH($A537,$A$13:$A536,0)),"")</f>
        <v/>
      </c>
      <c r="E537" s="420" t="str">
        <f>IFERROR(INDEX(E$13:E536,MATCH($A537,$A$13:$A536,0)),"")</f>
        <v/>
      </c>
      <c r="F537" s="414"/>
      <c r="G537" s="649"/>
      <c r="H537" s="415"/>
      <c r="I537" s="415"/>
      <c r="J537" s="415"/>
      <c r="K537" s="415"/>
      <c r="L537" s="415"/>
      <c r="M537" s="415"/>
      <c r="N537" s="650"/>
      <c r="O537" s="650"/>
      <c r="P537" s="650"/>
      <c r="Q537" s="650"/>
      <c r="R537" s="650"/>
      <c r="S537" s="654" t="str">
        <f t="shared" si="32"/>
        <v/>
      </c>
      <c r="T537" s="654" t="str">
        <f t="shared" si="35"/>
        <v/>
      </c>
      <c r="U537" s="649"/>
      <c r="V537" s="415"/>
      <c r="W537" s="415"/>
      <c r="X537" s="415"/>
      <c r="Y537" s="415"/>
      <c r="Z537" s="415"/>
      <c r="AA537" s="415"/>
      <c r="AB537" s="415"/>
      <c r="AC537" s="415"/>
      <c r="AD537" s="415"/>
      <c r="AE537" s="415"/>
      <c r="AF537" s="415"/>
      <c r="AG537" s="415"/>
      <c r="AH537" s="415"/>
      <c r="AI537" s="415"/>
      <c r="AJ537" s="415"/>
      <c r="AK537" s="415"/>
      <c r="AL537" s="415"/>
      <c r="AM537" s="415"/>
      <c r="AN537" s="415"/>
      <c r="AO537" s="415"/>
      <c r="AP537" s="650"/>
      <c r="AQ537" s="654" t="str">
        <f t="shared" si="33"/>
        <v/>
      </c>
      <c r="AR537" s="655" t="str">
        <f t="shared" si="34"/>
        <v/>
      </c>
    </row>
    <row r="538" spans="1:44">
      <c r="A538" s="430"/>
      <c r="B538" s="418" t="str">
        <f>IFERROR(INDEX(B$13:B537,MATCH($A538,$A$13:$A537,0)),"")</f>
        <v/>
      </c>
      <c r="C538" s="419" t="str">
        <f>IFERROR(INDEX(C$13:C537,MATCH($A538,$A$13:$A537,0)),"")</f>
        <v/>
      </c>
      <c r="D538" s="582" t="str">
        <f>IFERROR(INDEX(D$13:D537,MATCH($A538,$A$13:$A537,0)),"")</f>
        <v/>
      </c>
      <c r="E538" s="420" t="str">
        <f>IFERROR(INDEX(E$13:E537,MATCH($A538,$A$13:$A537,0)),"")</f>
        <v/>
      </c>
      <c r="F538" s="414"/>
      <c r="G538" s="649"/>
      <c r="H538" s="415"/>
      <c r="I538" s="415"/>
      <c r="J538" s="415"/>
      <c r="K538" s="415"/>
      <c r="L538" s="415"/>
      <c r="M538" s="415"/>
      <c r="N538" s="650"/>
      <c r="O538" s="650"/>
      <c r="P538" s="650"/>
      <c r="Q538" s="650"/>
      <c r="R538" s="650"/>
      <c r="S538" s="654" t="str">
        <f t="shared" si="32"/>
        <v/>
      </c>
      <c r="T538" s="654" t="str">
        <f t="shared" si="35"/>
        <v/>
      </c>
      <c r="U538" s="649"/>
      <c r="V538" s="415"/>
      <c r="W538" s="415"/>
      <c r="X538" s="415"/>
      <c r="Y538" s="415"/>
      <c r="Z538" s="415"/>
      <c r="AA538" s="415"/>
      <c r="AB538" s="415"/>
      <c r="AC538" s="415"/>
      <c r="AD538" s="415"/>
      <c r="AE538" s="415"/>
      <c r="AF538" s="415"/>
      <c r="AG538" s="415"/>
      <c r="AH538" s="415"/>
      <c r="AI538" s="415"/>
      <c r="AJ538" s="415"/>
      <c r="AK538" s="415"/>
      <c r="AL538" s="415"/>
      <c r="AM538" s="415"/>
      <c r="AN538" s="415"/>
      <c r="AO538" s="415"/>
      <c r="AP538" s="650"/>
      <c r="AQ538" s="654" t="str">
        <f t="shared" si="33"/>
        <v/>
      </c>
      <c r="AR538" s="655" t="str">
        <f t="shared" si="34"/>
        <v/>
      </c>
    </row>
    <row r="539" spans="1:44">
      <c r="A539" s="430"/>
      <c r="B539" s="418" t="str">
        <f>IFERROR(INDEX(B$13:B538,MATCH($A539,$A$13:$A538,0)),"")</f>
        <v/>
      </c>
      <c r="C539" s="419" t="str">
        <f>IFERROR(INDEX(C$13:C538,MATCH($A539,$A$13:$A538,0)),"")</f>
        <v/>
      </c>
      <c r="D539" s="582" t="str">
        <f>IFERROR(INDEX(D$13:D538,MATCH($A539,$A$13:$A538,0)),"")</f>
        <v/>
      </c>
      <c r="E539" s="420" t="str">
        <f>IFERROR(INDEX(E$13:E538,MATCH($A539,$A$13:$A538,0)),"")</f>
        <v/>
      </c>
      <c r="F539" s="414"/>
      <c r="G539" s="649"/>
      <c r="H539" s="415"/>
      <c r="I539" s="415"/>
      <c r="J539" s="415"/>
      <c r="K539" s="415"/>
      <c r="L539" s="415"/>
      <c r="M539" s="415"/>
      <c r="N539" s="650"/>
      <c r="O539" s="650"/>
      <c r="P539" s="650"/>
      <c r="Q539" s="650"/>
      <c r="R539" s="650"/>
      <c r="S539" s="654" t="str">
        <f t="shared" si="32"/>
        <v/>
      </c>
      <c r="T539" s="654" t="str">
        <f t="shared" si="35"/>
        <v/>
      </c>
      <c r="U539" s="649"/>
      <c r="V539" s="415"/>
      <c r="W539" s="415"/>
      <c r="X539" s="415"/>
      <c r="Y539" s="415"/>
      <c r="Z539" s="415"/>
      <c r="AA539" s="415"/>
      <c r="AB539" s="415"/>
      <c r="AC539" s="415"/>
      <c r="AD539" s="415"/>
      <c r="AE539" s="415"/>
      <c r="AF539" s="415"/>
      <c r="AG539" s="415"/>
      <c r="AH539" s="415"/>
      <c r="AI539" s="415"/>
      <c r="AJ539" s="415"/>
      <c r="AK539" s="415"/>
      <c r="AL539" s="415"/>
      <c r="AM539" s="415"/>
      <c r="AN539" s="415"/>
      <c r="AO539" s="415"/>
      <c r="AP539" s="650"/>
      <c r="AQ539" s="654" t="str">
        <f t="shared" si="33"/>
        <v/>
      </c>
      <c r="AR539" s="655" t="str">
        <f t="shared" si="34"/>
        <v/>
      </c>
    </row>
    <row r="540" spans="1:44">
      <c r="A540" s="430"/>
      <c r="B540" s="418" t="str">
        <f>IFERROR(INDEX(B$13:B539,MATCH($A540,$A$13:$A539,0)),"")</f>
        <v/>
      </c>
      <c r="C540" s="419" t="str">
        <f>IFERROR(INDEX(C$13:C539,MATCH($A540,$A$13:$A539,0)),"")</f>
        <v/>
      </c>
      <c r="D540" s="582" t="str">
        <f>IFERROR(INDEX(D$13:D539,MATCH($A540,$A$13:$A539,0)),"")</f>
        <v/>
      </c>
      <c r="E540" s="420" t="str">
        <f>IFERROR(INDEX(E$13:E539,MATCH($A540,$A$13:$A539,0)),"")</f>
        <v/>
      </c>
      <c r="F540" s="414"/>
      <c r="G540" s="649"/>
      <c r="H540" s="415"/>
      <c r="I540" s="415"/>
      <c r="J540" s="415"/>
      <c r="K540" s="415"/>
      <c r="L540" s="415"/>
      <c r="M540" s="415"/>
      <c r="N540" s="650"/>
      <c r="O540" s="650"/>
      <c r="P540" s="650"/>
      <c r="Q540" s="650"/>
      <c r="R540" s="650"/>
      <c r="S540" s="654" t="str">
        <f t="shared" si="32"/>
        <v/>
      </c>
      <c r="T540" s="654" t="str">
        <f t="shared" si="35"/>
        <v/>
      </c>
      <c r="U540" s="649"/>
      <c r="V540" s="415"/>
      <c r="W540" s="415"/>
      <c r="X540" s="415"/>
      <c r="Y540" s="415"/>
      <c r="Z540" s="415"/>
      <c r="AA540" s="415"/>
      <c r="AB540" s="415"/>
      <c r="AC540" s="415"/>
      <c r="AD540" s="415"/>
      <c r="AE540" s="415"/>
      <c r="AF540" s="415"/>
      <c r="AG540" s="415"/>
      <c r="AH540" s="415"/>
      <c r="AI540" s="415"/>
      <c r="AJ540" s="415"/>
      <c r="AK540" s="415"/>
      <c r="AL540" s="415"/>
      <c r="AM540" s="415"/>
      <c r="AN540" s="415"/>
      <c r="AO540" s="415"/>
      <c r="AP540" s="650"/>
      <c r="AQ540" s="654" t="str">
        <f t="shared" si="33"/>
        <v/>
      </c>
      <c r="AR540" s="655" t="str">
        <f t="shared" si="34"/>
        <v/>
      </c>
    </row>
    <row r="541" spans="1:44">
      <c r="A541" s="430"/>
      <c r="B541" s="418" t="str">
        <f>IFERROR(INDEX(B$13:B540,MATCH($A541,$A$13:$A540,0)),"")</f>
        <v/>
      </c>
      <c r="C541" s="419" t="str">
        <f>IFERROR(INDEX(C$13:C540,MATCH($A541,$A$13:$A540,0)),"")</f>
        <v/>
      </c>
      <c r="D541" s="582" t="str">
        <f>IFERROR(INDEX(D$13:D540,MATCH($A541,$A$13:$A540,0)),"")</f>
        <v/>
      </c>
      <c r="E541" s="420" t="str">
        <f>IFERROR(INDEX(E$13:E540,MATCH($A541,$A$13:$A540,0)),"")</f>
        <v/>
      </c>
      <c r="F541" s="414"/>
      <c r="G541" s="649"/>
      <c r="H541" s="415"/>
      <c r="I541" s="415"/>
      <c r="J541" s="415"/>
      <c r="K541" s="415"/>
      <c r="L541" s="415"/>
      <c r="M541" s="415"/>
      <c r="N541" s="650"/>
      <c r="O541" s="650"/>
      <c r="P541" s="650"/>
      <c r="Q541" s="650"/>
      <c r="R541" s="650"/>
      <c r="S541" s="654" t="str">
        <f t="shared" si="32"/>
        <v/>
      </c>
      <c r="T541" s="654" t="str">
        <f t="shared" si="35"/>
        <v/>
      </c>
      <c r="U541" s="649"/>
      <c r="V541" s="415"/>
      <c r="W541" s="415"/>
      <c r="X541" s="415"/>
      <c r="Y541" s="415"/>
      <c r="Z541" s="415"/>
      <c r="AA541" s="415"/>
      <c r="AB541" s="415"/>
      <c r="AC541" s="415"/>
      <c r="AD541" s="415"/>
      <c r="AE541" s="415"/>
      <c r="AF541" s="415"/>
      <c r="AG541" s="415"/>
      <c r="AH541" s="415"/>
      <c r="AI541" s="415"/>
      <c r="AJ541" s="415"/>
      <c r="AK541" s="415"/>
      <c r="AL541" s="415"/>
      <c r="AM541" s="415"/>
      <c r="AN541" s="415"/>
      <c r="AO541" s="415"/>
      <c r="AP541" s="650"/>
      <c r="AQ541" s="654" t="str">
        <f t="shared" si="33"/>
        <v/>
      </c>
      <c r="AR541" s="655" t="str">
        <f t="shared" si="34"/>
        <v/>
      </c>
    </row>
    <row r="542" spans="1:44">
      <c r="A542" s="430"/>
      <c r="B542" s="418" t="str">
        <f>IFERROR(INDEX(B$13:B541,MATCH($A542,$A$13:$A541,0)),"")</f>
        <v/>
      </c>
      <c r="C542" s="419" t="str">
        <f>IFERROR(INDEX(C$13:C541,MATCH($A542,$A$13:$A541,0)),"")</f>
        <v/>
      </c>
      <c r="D542" s="582" t="str">
        <f>IFERROR(INDEX(D$13:D541,MATCH($A542,$A$13:$A541,0)),"")</f>
        <v/>
      </c>
      <c r="E542" s="420" t="str">
        <f>IFERROR(INDEX(E$13:E541,MATCH($A542,$A$13:$A541,0)),"")</f>
        <v/>
      </c>
      <c r="F542" s="414"/>
      <c r="G542" s="649"/>
      <c r="H542" s="415"/>
      <c r="I542" s="415"/>
      <c r="J542" s="415"/>
      <c r="K542" s="415"/>
      <c r="L542" s="415"/>
      <c r="M542" s="415"/>
      <c r="N542" s="650"/>
      <c r="O542" s="650"/>
      <c r="P542" s="650"/>
      <c r="Q542" s="650"/>
      <c r="R542" s="650"/>
      <c r="S542" s="654" t="str">
        <f t="shared" si="32"/>
        <v/>
      </c>
      <c r="T542" s="654" t="str">
        <f t="shared" si="35"/>
        <v/>
      </c>
      <c r="U542" s="649"/>
      <c r="V542" s="415"/>
      <c r="W542" s="415"/>
      <c r="X542" s="415"/>
      <c r="Y542" s="415"/>
      <c r="Z542" s="415"/>
      <c r="AA542" s="415"/>
      <c r="AB542" s="415"/>
      <c r="AC542" s="415"/>
      <c r="AD542" s="415"/>
      <c r="AE542" s="415"/>
      <c r="AF542" s="415"/>
      <c r="AG542" s="415"/>
      <c r="AH542" s="415"/>
      <c r="AI542" s="415"/>
      <c r="AJ542" s="415"/>
      <c r="AK542" s="415"/>
      <c r="AL542" s="415"/>
      <c r="AM542" s="415"/>
      <c r="AN542" s="415"/>
      <c r="AO542" s="415"/>
      <c r="AP542" s="650"/>
      <c r="AQ542" s="654" t="str">
        <f t="shared" si="33"/>
        <v/>
      </c>
      <c r="AR542" s="655" t="str">
        <f t="shared" si="34"/>
        <v/>
      </c>
    </row>
    <row r="543" spans="1:44">
      <c r="A543" s="430"/>
      <c r="B543" s="418" t="str">
        <f>IFERROR(INDEX(B$13:B542,MATCH($A543,$A$13:$A542,0)),"")</f>
        <v/>
      </c>
      <c r="C543" s="419" t="str">
        <f>IFERROR(INDEX(C$13:C542,MATCH($A543,$A$13:$A542,0)),"")</f>
        <v/>
      </c>
      <c r="D543" s="582" t="str">
        <f>IFERROR(INDEX(D$13:D542,MATCH($A543,$A$13:$A542,0)),"")</f>
        <v/>
      </c>
      <c r="E543" s="420" t="str">
        <f>IFERROR(INDEX(E$13:E542,MATCH($A543,$A$13:$A542,0)),"")</f>
        <v/>
      </c>
      <c r="F543" s="414"/>
      <c r="G543" s="649"/>
      <c r="H543" s="415"/>
      <c r="I543" s="415"/>
      <c r="J543" s="415"/>
      <c r="K543" s="415"/>
      <c r="L543" s="415"/>
      <c r="M543" s="415"/>
      <c r="N543" s="650"/>
      <c r="O543" s="650"/>
      <c r="P543" s="650"/>
      <c r="Q543" s="650"/>
      <c r="R543" s="650"/>
      <c r="S543" s="654" t="str">
        <f t="shared" si="32"/>
        <v/>
      </c>
      <c r="T543" s="654" t="str">
        <f t="shared" si="35"/>
        <v/>
      </c>
      <c r="U543" s="649"/>
      <c r="V543" s="415"/>
      <c r="W543" s="415"/>
      <c r="X543" s="415"/>
      <c r="Y543" s="415"/>
      <c r="Z543" s="415"/>
      <c r="AA543" s="415"/>
      <c r="AB543" s="415"/>
      <c r="AC543" s="415"/>
      <c r="AD543" s="415"/>
      <c r="AE543" s="415"/>
      <c r="AF543" s="415"/>
      <c r="AG543" s="415"/>
      <c r="AH543" s="415"/>
      <c r="AI543" s="415"/>
      <c r="AJ543" s="415"/>
      <c r="AK543" s="415"/>
      <c r="AL543" s="415"/>
      <c r="AM543" s="415"/>
      <c r="AN543" s="415"/>
      <c r="AO543" s="415"/>
      <c r="AP543" s="650"/>
      <c r="AQ543" s="654" t="str">
        <f t="shared" si="33"/>
        <v/>
      </c>
      <c r="AR543" s="655" t="str">
        <f t="shared" si="34"/>
        <v/>
      </c>
    </row>
    <row r="544" spans="1:44">
      <c r="A544" s="430"/>
      <c r="B544" s="418" t="str">
        <f>IFERROR(INDEX(B$13:B543,MATCH($A544,$A$13:$A543,0)),"")</f>
        <v/>
      </c>
      <c r="C544" s="419" t="str">
        <f>IFERROR(INDEX(C$13:C543,MATCH($A544,$A$13:$A543,0)),"")</f>
        <v/>
      </c>
      <c r="D544" s="582" t="str">
        <f>IFERROR(INDEX(D$13:D543,MATCH($A544,$A$13:$A543,0)),"")</f>
        <v/>
      </c>
      <c r="E544" s="420" t="str">
        <f>IFERROR(INDEX(E$13:E543,MATCH($A544,$A$13:$A543,0)),"")</f>
        <v/>
      </c>
      <c r="F544" s="414"/>
      <c r="G544" s="649"/>
      <c r="H544" s="415"/>
      <c r="I544" s="415"/>
      <c r="J544" s="415"/>
      <c r="K544" s="415"/>
      <c r="L544" s="415"/>
      <c r="M544" s="415"/>
      <c r="N544" s="650"/>
      <c r="O544" s="650"/>
      <c r="P544" s="650"/>
      <c r="Q544" s="650"/>
      <c r="R544" s="650"/>
      <c r="S544" s="654" t="str">
        <f t="shared" si="32"/>
        <v/>
      </c>
      <c r="T544" s="654" t="str">
        <f t="shared" si="35"/>
        <v/>
      </c>
      <c r="U544" s="649"/>
      <c r="V544" s="415"/>
      <c r="W544" s="415"/>
      <c r="X544" s="415"/>
      <c r="Y544" s="415"/>
      <c r="Z544" s="415"/>
      <c r="AA544" s="415"/>
      <c r="AB544" s="415"/>
      <c r="AC544" s="415"/>
      <c r="AD544" s="415"/>
      <c r="AE544" s="415"/>
      <c r="AF544" s="415"/>
      <c r="AG544" s="415"/>
      <c r="AH544" s="415"/>
      <c r="AI544" s="415"/>
      <c r="AJ544" s="415"/>
      <c r="AK544" s="415"/>
      <c r="AL544" s="415"/>
      <c r="AM544" s="415"/>
      <c r="AN544" s="415"/>
      <c r="AO544" s="415"/>
      <c r="AP544" s="650"/>
      <c r="AQ544" s="654" t="str">
        <f t="shared" si="33"/>
        <v/>
      </c>
      <c r="AR544" s="655" t="str">
        <f t="shared" si="34"/>
        <v/>
      </c>
    </row>
    <row r="545" spans="1:44">
      <c r="A545" s="430"/>
      <c r="B545" s="418" t="str">
        <f>IFERROR(INDEX(B$13:B544,MATCH($A545,$A$13:$A544,0)),"")</f>
        <v/>
      </c>
      <c r="C545" s="419" t="str">
        <f>IFERROR(INDEX(C$13:C544,MATCH($A545,$A$13:$A544,0)),"")</f>
        <v/>
      </c>
      <c r="D545" s="582" t="str">
        <f>IFERROR(INDEX(D$13:D544,MATCH($A545,$A$13:$A544,0)),"")</f>
        <v/>
      </c>
      <c r="E545" s="420" t="str">
        <f>IFERROR(INDEX(E$13:E544,MATCH($A545,$A$13:$A544,0)),"")</f>
        <v/>
      </c>
      <c r="F545" s="414"/>
      <c r="G545" s="649"/>
      <c r="H545" s="415"/>
      <c r="I545" s="415"/>
      <c r="J545" s="415"/>
      <c r="K545" s="415"/>
      <c r="L545" s="415"/>
      <c r="M545" s="415"/>
      <c r="N545" s="650"/>
      <c r="O545" s="650"/>
      <c r="P545" s="650"/>
      <c r="Q545" s="650"/>
      <c r="R545" s="650"/>
      <c r="S545" s="654" t="str">
        <f t="shared" si="32"/>
        <v/>
      </c>
      <c r="T545" s="654" t="str">
        <f t="shared" si="35"/>
        <v/>
      </c>
      <c r="U545" s="649"/>
      <c r="V545" s="415"/>
      <c r="W545" s="415"/>
      <c r="X545" s="415"/>
      <c r="Y545" s="415"/>
      <c r="Z545" s="415"/>
      <c r="AA545" s="415"/>
      <c r="AB545" s="415"/>
      <c r="AC545" s="415"/>
      <c r="AD545" s="415"/>
      <c r="AE545" s="415"/>
      <c r="AF545" s="415"/>
      <c r="AG545" s="415"/>
      <c r="AH545" s="415"/>
      <c r="AI545" s="415"/>
      <c r="AJ545" s="415"/>
      <c r="AK545" s="415"/>
      <c r="AL545" s="415"/>
      <c r="AM545" s="415"/>
      <c r="AN545" s="415"/>
      <c r="AO545" s="415"/>
      <c r="AP545" s="650"/>
      <c r="AQ545" s="654" t="str">
        <f t="shared" si="33"/>
        <v/>
      </c>
      <c r="AR545" s="655" t="str">
        <f t="shared" si="34"/>
        <v/>
      </c>
    </row>
    <row r="546" spans="1:44">
      <c r="A546" s="430"/>
      <c r="B546" s="418" t="str">
        <f>IFERROR(INDEX(B$13:B545,MATCH($A546,$A$13:$A545,0)),"")</f>
        <v/>
      </c>
      <c r="C546" s="419" t="str">
        <f>IFERROR(INDEX(C$13:C545,MATCH($A546,$A$13:$A545,0)),"")</f>
        <v/>
      </c>
      <c r="D546" s="582" t="str">
        <f>IFERROR(INDEX(D$13:D545,MATCH($A546,$A$13:$A545,0)),"")</f>
        <v/>
      </c>
      <c r="E546" s="420" t="str">
        <f>IFERROR(INDEX(E$13:E545,MATCH($A546,$A$13:$A545,0)),"")</f>
        <v/>
      </c>
      <c r="F546" s="414"/>
      <c r="G546" s="649"/>
      <c r="H546" s="415"/>
      <c r="I546" s="415"/>
      <c r="J546" s="415"/>
      <c r="K546" s="415"/>
      <c r="L546" s="415"/>
      <c r="M546" s="415"/>
      <c r="N546" s="650"/>
      <c r="O546" s="650"/>
      <c r="P546" s="650"/>
      <c r="Q546" s="650"/>
      <c r="R546" s="650"/>
      <c r="S546" s="654" t="str">
        <f t="shared" si="32"/>
        <v/>
      </c>
      <c r="T546" s="654" t="str">
        <f t="shared" si="35"/>
        <v/>
      </c>
      <c r="U546" s="649"/>
      <c r="V546" s="415"/>
      <c r="W546" s="415"/>
      <c r="X546" s="415"/>
      <c r="Y546" s="415"/>
      <c r="Z546" s="415"/>
      <c r="AA546" s="415"/>
      <c r="AB546" s="415"/>
      <c r="AC546" s="415"/>
      <c r="AD546" s="415"/>
      <c r="AE546" s="415"/>
      <c r="AF546" s="415"/>
      <c r="AG546" s="415"/>
      <c r="AH546" s="415"/>
      <c r="AI546" s="415"/>
      <c r="AJ546" s="415"/>
      <c r="AK546" s="415"/>
      <c r="AL546" s="415"/>
      <c r="AM546" s="415"/>
      <c r="AN546" s="415"/>
      <c r="AO546" s="415"/>
      <c r="AP546" s="650"/>
      <c r="AQ546" s="654" t="str">
        <f t="shared" si="33"/>
        <v/>
      </c>
      <c r="AR546" s="655" t="str">
        <f t="shared" si="34"/>
        <v/>
      </c>
    </row>
    <row r="547" spans="1:44">
      <c r="A547" s="430"/>
      <c r="B547" s="418" t="str">
        <f>IFERROR(INDEX(B$13:B546,MATCH($A547,$A$13:$A546,0)),"")</f>
        <v/>
      </c>
      <c r="C547" s="419" t="str">
        <f>IFERROR(INDEX(C$13:C546,MATCH($A547,$A$13:$A546,0)),"")</f>
        <v/>
      </c>
      <c r="D547" s="582" t="str">
        <f>IFERROR(INDEX(D$13:D546,MATCH($A547,$A$13:$A546,0)),"")</f>
        <v/>
      </c>
      <c r="E547" s="420" t="str">
        <f>IFERROR(INDEX(E$13:E546,MATCH($A547,$A$13:$A546,0)),"")</f>
        <v/>
      </c>
      <c r="F547" s="414"/>
      <c r="G547" s="649"/>
      <c r="H547" s="415"/>
      <c r="I547" s="415"/>
      <c r="J547" s="415"/>
      <c r="K547" s="415"/>
      <c r="L547" s="415"/>
      <c r="M547" s="415"/>
      <c r="N547" s="650"/>
      <c r="O547" s="650"/>
      <c r="P547" s="650"/>
      <c r="Q547" s="650"/>
      <c r="R547" s="650"/>
      <c r="S547" s="654" t="str">
        <f t="shared" si="32"/>
        <v/>
      </c>
      <c r="T547" s="654" t="str">
        <f t="shared" si="35"/>
        <v/>
      </c>
      <c r="U547" s="649"/>
      <c r="V547" s="415"/>
      <c r="W547" s="415"/>
      <c r="X547" s="415"/>
      <c r="Y547" s="415"/>
      <c r="Z547" s="415"/>
      <c r="AA547" s="415"/>
      <c r="AB547" s="415"/>
      <c r="AC547" s="415"/>
      <c r="AD547" s="415"/>
      <c r="AE547" s="415"/>
      <c r="AF547" s="415"/>
      <c r="AG547" s="415"/>
      <c r="AH547" s="415"/>
      <c r="AI547" s="415"/>
      <c r="AJ547" s="415"/>
      <c r="AK547" s="415"/>
      <c r="AL547" s="415"/>
      <c r="AM547" s="415"/>
      <c r="AN547" s="415"/>
      <c r="AO547" s="415"/>
      <c r="AP547" s="650"/>
      <c r="AQ547" s="654" t="str">
        <f t="shared" si="33"/>
        <v/>
      </c>
      <c r="AR547" s="655" t="str">
        <f t="shared" si="34"/>
        <v/>
      </c>
    </row>
    <row r="548" spans="1:44">
      <c r="A548" s="430"/>
      <c r="B548" s="418" t="str">
        <f>IFERROR(INDEX(B$13:B547,MATCH($A548,$A$13:$A547,0)),"")</f>
        <v/>
      </c>
      <c r="C548" s="419" t="str">
        <f>IFERROR(INDEX(C$13:C547,MATCH($A548,$A$13:$A547,0)),"")</f>
        <v/>
      </c>
      <c r="D548" s="582" t="str">
        <f>IFERROR(INDEX(D$13:D547,MATCH($A548,$A$13:$A547,0)),"")</f>
        <v/>
      </c>
      <c r="E548" s="420" t="str">
        <f>IFERROR(INDEX(E$13:E547,MATCH($A548,$A$13:$A547,0)),"")</f>
        <v/>
      </c>
      <c r="F548" s="414"/>
      <c r="G548" s="649"/>
      <c r="H548" s="415"/>
      <c r="I548" s="415"/>
      <c r="J548" s="415"/>
      <c r="K548" s="415"/>
      <c r="L548" s="415"/>
      <c r="M548" s="415"/>
      <c r="N548" s="650"/>
      <c r="O548" s="650"/>
      <c r="P548" s="650"/>
      <c r="Q548" s="650"/>
      <c r="R548" s="650"/>
      <c r="S548" s="654" t="str">
        <f t="shared" si="32"/>
        <v/>
      </c>
      <c r="T548" s="654" t="str">
        <f t="shared" si="35"/>
        <v/>
      </c>
      <c r="U548" s="649"/>
      <c r="V548" s="415"/>
      <c r="W548" s="415"/>
      <c r="X548" s="415"/>
      <c r="Y548" s="415"/>
      <c r="Z548" s="415"/>
      <c r="AA548" s="415"/>
      <c r="AB548" s="415"/>
      <c r="AC548" s="415"/>
      <c r="AD548" s="415"/>
      <c r="AE548" s="415"/>
      <c r="AF548" s="415"/>
      <c r="AG548" s="415"/>
      <c r="AH548" s="415"/>
      <c r="AI548" s="415"/>
      <c r="AJ548" s="415"/>
      <c r="AK548" s="415"/>
      <c r="AL548" s="415"/>
      <c r="AM548" s="415"/>
      <c r="AN548" s="415"/>
      <c r="AO548" s="415"/>
      <c r="AP548" s="650"/>
      <c r="AQ548" s="654" t="str">
        <f t="shared" si="33"/>
        <v/>
      </c>
      <c r="AR548" s="655" t="str">
        <f t="shared" si="34"/>
        <v/>
      </c>
    </row>
    <row r="549" spans="1:44">
      <c r="A549" s="430"/>
      <c r="B549" s="418" t="str">
        <f>IFERROR(INDEX(B$13:B548,MATCH($A549,$A$13:$A548,0)),"")</f>
        <v/>
      </c>
      <c r="C549" s="419" t="str">
        <f>IFERROR(INDEX(C$13:C548,MATCH($A549,$A$13:$A548,0)),"")</f>
        <v/>
      </c>
      <c r="D549" s="582" t="str">
        <f>IFERROR(INDEX(D$13:D548,MATCH($A549,$A$13:$A548,0)),"")</f>
        <v/>
      </c>
      <c r="E549" s="420" t="str">
        <f>IFERROR(INDEX(E$13:E548,MATCH($A549,$A$13:$A548,0)),"")</f>
        <v/>
      </c>
      <c r="F549" s="414"/>
      <c r="G549" s="649"/>
      <c r="H549" s="415"/>
      <c r="I549" s="415"/>
      <c r="J549" s="415"/>
      <c r="K549" s="415"/>
      <c r="L549" s="415"/>
      <c r="M549" s="415"/>
      <c r="N549" s="650"/>
      <c r="O549" s="650"/>
      <c r="P549" s="650"/>
      <c r="Q549" s="650"/>
      <c r="R549" s="650"/>
      <c r="S549" s="654" t="str">
        <f t="shared" si="32"/>
        <v/>
      </c>
      <c r="T549" s="654" t="str">
        <f t="shared" si="35"/>
        <v/>
      </c>
      <c r="U549" s="649"/>
      <c r="V549" s="415"/>
      <c r="W549" s="415"/>
      <c r="X549" s="415"/>
      <c r="Y549" s="415"/>
      <c r="Z549" s="415"/>
      <c r="AA549" s="415"/>
      <c r="AB549" s="415"/>
      <c r="AC549" s="415"/>
      <c r="AD549" s="415"/>
      <c r="AE549" s="415"/>
      <c r="AF549" s="415"/>
      <c r="AG549" s="415"/>
      <c r="AH549" s="415"/>
      <c r="AI549" s="415"/>
      <c r="AJ549" s="415"/>
      <c r="AK549" s="415"/>
      <c r="AL549" s="415"/>
      <c r="AM549" s="415"/>
      <c r="AN549" s="415"/>
      <c r="AO549" s="415"/>
      <c r="AP549" s="650"/>
      <c r="AQ549" s="654" t="str">
        <f t="shared" si="33"/>
        <v/>
      </c>
      <c r="AR549" s="655" t="str">
        <f t="shared" si="34"/>
        <v/>
      </c>
    </row>
    <row r="550" spans="1:44">
      <c r="A550" s="430"/>
      <c r="B550" s="418" t="str">
        <f>IFERROR(INDEX(B$13:B549,MATCH($A550,$A$13:$A549,0)),"")</f>
        <v/>
      </c>
      <c r="C550" s="419" t="str">
        <f>IFERROR(INDEX(C$13:C549,MATCH($A550,$A$13:$A549,0)),"")</f>
        <v/>
      </c>
      <c r="D550" s="582" t="str">
        <f>IFERROR(INDEX(D$13:D549,MATCH($A550,$A$13:$A549,0)),"")</f>
        <v/>
      </c>
      <c r="E550" s="420" t="str">
        <f>IFERROR(INDEX(E$13:E549,MATCH($A550,$A$13:$A549,0)),"")</f>
        <v/>
      </c>
      <c r="F550" s="414"/>
      <c r="G550" s="649"/>
      <c r="H550" s="415"/>
      <c r="I550" s="415"/>
      <c r="J550" s="415"/>
      <c r="K550" s="415"/>
      <c r="L550" s="415"/>
      <c r="M550" s="415"/>
      <c r="N550" s="650"/>
      <c r="O550" s="650"/>
      <c r="P550" s="650"/>
      <c r="Q550" s="650"/>
      <c r="R550" s="650"/>
      <c r="S550" s="654" t="str">
        <f t="shared" si="32"/>
        <v/>
      </c>
      <c r="T550" s="654" t="str">
        <f t="shared" si="35"/>
        <v/>
      </c>
      <c r="U550" s="649"/>
      <c r="V550" s="415"/>
      <c r="W550" s="415"/>
      <c r="X550" s="415"/>
      <c r="Y550" s="415"/>
      <c r="Z550" s="415"/>
      <c r="AA550" s="415"/>
      <c r="AB550" s="415"/>
      <c r="AC550" s="415"/>
      <c r="AD550" s="415"/>
      <c r="AE550" s="415"/>
      <c r="AF550" s="415"/>
      <c r="AG550" s="415"/>
      <c r="AH550" s="415"/>
      <c r="AI550" s="415"/>
      <c r="AJ550" s="415"/>
      <c r="AK550" s="415"/>
      <c r="AL550" s="415"/>
      <c r="AM550" s="415"/>
      <c r="AN550" s="415"/>
      <c r="AO550" s="415"/>
      <c r="AP550" s="650"/>
      <c r="AQ550" s="654" t="str">
        <f t="shared" si="33"/>
        <v/>
      </c>
      <c r="AR550" s="655" t="str">
        <f t="shared" si="34"/>
        <v/>
      </c>
    </row>
    <row r="551" spans="1:44">
      <c r="A551" s="430"/>
      <c r="B551" s="418" t="str">
        <f>IFERROR(INDEX(B$13:B550,MATCH($A551,$A$13:$A550,0)),"")</f>
        <v/>
      </c>
      <c r="C551" s="419" t="str">
        <f>IFERROR(INDEX(C$13:C550,MATCH($A551,$A$13:$A550,0)),"")</f>
        <v/>
      </c>
      <c r="D551" s="582" t="str">
        <f>IFERROR(INDEX(D$13:D550,MATCH($A551,$A$13:$A550,0)),"")</f>
        <v/>
      </c>
      <c r="E551" s="420" t="str">
        <f>IFERROR(INDEX(E$13:E550,MATCH($A551,$A$13:$A550,0)),"")</f>
        <v/>
      </c>
      <c r="F551" s="414"/>
      <c r="G551" s="649"/>
      <c r="H551" s="415"/>
      <c r="I551" s="415"/>
      <c r="J551" s="415"/>
      <c r="K551" s="415"/>
      <c r="L551" s="415"/>
      <c r="M551" s="415"/>
      <c r="N551" s="650"/>
      <c r="O551" s="650"/>
      <c r="P551" s="650"/>
      <c r="Q551" s="650"/>
      <c r="R551" s="650"/>
      <c r="S551" s="654" t="str">
        <f t="shared" si="32"/>
        <v/>
      </c>
      <c r="T551" s="654" t="str">
        <f t="shared" si="35"/>
        <v/>
      </c>
      <c r="U551" s="649"/>
      <c r="V551" s="415"/>
      <c r="W551" s="415"/>
      <c r="X551" s="415"/>
      <c r="Y551" s="415"/>
      <c r="Z551" s="415"/>
      <c r="AA551" s="415"/>
      <c r="AB551" s="415"/>
      <c r="AC551" s="415"/>
      <c r="AD551" s="415"/>
      <c r="AE551" s="415"/>
      <c r="AF551" s="415"/>
      <c r="AG551" s="415"/>
      <c r="AH551" s="415"/>
      <c r="AI551" s="415"/>
      <c r="AJ551" s="415"/>
      <c r="AK551" s="415"/>
      <c r="AL551" s="415"/>
      <c r="AM551" s="415"/>
      <c r="AN551" s="415"/>
      <c r="AO551" s="415"/>
      <c r="AP551" s="650"/>
      <c r="AQ551" s="654" t="str">
        <f t="shared" si="33"/>
        <v/>
      </c>
      <c r="AR551" s="655" t="str">
        <f t="shared" si="34"/>
        <v/>
      </c>
    </row>
    <row r="552" spans="1:44">
      <c r="A552" s="430"/>
      <c r="B552" s="418" t="str">
        <f>IFERROR(INDEX(B$13:B551,MATCH($A552,$A$13:$A551,0)),"")</f>
        <v/>
      </c>
      <c r="C552" s="419" t="str">
        <f>IFERROR(INDEX(C$13:C551,MATCH($A552,$A$13:$A551,0)),"")</f>
        <v/>
      </c>
      <c r="D552" s="582" t="str">
        <f>IFERROR(INDEX(D$13:D551,MATCH($A552,$A$13:$A551,0)),"")</f>
        <v/>
      </c>
      <c r="E552" s="420" t="str">
        <f>IFERROR(INDEX(E$13:E551,MATCH($A552,$A$13:$A551,0)),"")</f>
        <v/>
      </c>
      <c r="F552" s="414"/>
      <c r="G552" s="649"/>
      <c r="H552" s="415"/>
      <c r="I552" s="415"/>
      <c r="J552" s="415"/>
      <c r="K552" s="415"/>
      <c r="L552" s="415"/>
      <c r="M552" s="415"/>
      <c r="N552" s="650"/>
      <c r="O552" s="650"/>
      <c r="P552" s="650"/>
      <c r="Q552" s="650"/>
      <c r="R552" s="650"/>
      <c r="S552" s="654" t="str">
        <f t="shared" si="32"/>
        <v/>
      </c>
      <c r="T552" s="654" t="str">
        <f t="shared" si="35"/>
        <v/>
      </c>
      <c r="U552" s="649"/>
      <c r="V552" s="415"/>
      <c r="W552" s="415"/>
      <c r="X552" s="415"/>
      <c r="Y552" s="415"/>
      <c r="Z552" s="415"/>
      <c r="AA552" s="415"/>
      <c r="AB552" s="415"/>
      <c r="AC552" s="415"/>
      <c r="AD552" s="415"/>
      <c r="AE552" s="415"/>
      <c r="AF552" s="415"/>
      <c r="AG552" s="415"/>
      <c r="AH552" s="415"/>
      <c r="AI552" s="415"/>
      <c r="AJ552" s="415"/>
      <c r="AK552" s="415"/>
      <c r="AL552" s="415"/>
      <c r="AM552" s="415"/>
      <c r="AN552" s="415"/>
      <c r="AO552" s="415"/>
      <c r="AP552" s="650"/>
      <c r="AQ552" s="654" t="str">
        <f t="shared" si="33"/>
        <v/>
      </c>
      <c r="AR552" s="655" t="str">
        <f t="shared" si="34"/>
        <v/>
      </c>
    </row>
    <row r="553" spans="1:44">
      <c r="A553" s="430"/>
      <c r="B553" s="418" t="str">
        <f>IFERROR(INDEX(B$13:B552,MATCH($A553,$A$13:$A552,0)),"")</f>
        <v/>
      </c>
      <c r="C553" s="419" t="str">
        <f>IFERROR(INDEX(C$13:C552,MATCH($A553,$A$13:$A552,0)),"")</f>
        <v/>
      </c>
      <c r="D553" s="582" t="str">
        <f>IFERROR(INDEX(D$13:D552,MATCH($A553,$A$13:$A552,0)),"")</f>
        <v/>
      </c>
      <c r="E553" s="420" t="str">
        <f>IFERROR(INDEX(E$13:E552,MATCH($A553,$A$13:$A552,0)),"")</f>
        <v/>
      </c>
      <c r="F553" s="414"/>
      <c r="G553" s="649"/>
      <c r="H553" s="415"/>
      <c r="I553" s="415"/>
      <c r="J553" s="415"/>
      <c r="K553" s="415"/>
      <c r="L553" s="415"/>
      <c r="M553" s="415"/>
      <c r="N553" s="650"/>
      <c r="O553" s="650"/>
      <c r="P553" s="650"/>
      <c r="Q553" s="650"/>
      <c r="R553" s="650"/>
      <c r="S553" s="654" t="str">
        <f t="shared" si="32"/>
        <v/>
      </c>
      <c r="T553" s="654" t="str">
        <f t="shared" si="35"/>
        <v/>
      </c>
      <c r="U553" s="649"/>
      <c r="V553" s="415"/>
      <c r="W553" s="415"/>
      <c r="X553" s="415"/>
      <c r="Y553" s="415"/>
      <c r="Z553" s="415"/>
      <c r="AA553" s="415"/>
      <c r="AB553" s="415"/>
      <c r="AC553" s="415"/>
      <c r="AD553" s="415"/>
      <c r="AE553" s="415"/>
      <c r="AF553" s="415"/>
      <c r="AG553" s="415"/>
      <c r="AH553" s="415"/>
      <c r="AI553" s="415"/>
      <c r="AJ553" s="415"/>
      <c r="AK553" s="415"/>
      <c r="AL553" s="415"/>
      <c r="AM553" s="415"/>
      <c r="AN553" s="415"/>
      <c r="AO553" s="415"/>
      <c r="AP553" s="650"/>
      <c r="AQ553" s="654" t="str">
        <f t="shared" si="33"/>
        <v/>
      </c>
      <c r="AR553" s="655" t="str">
        <f t="shared" si="34"/>
        <v/>
      </c>
    </row>
    <row r="554" spans="1:44">
      <c r="A554" s="430"/>
      <c r="B554" s="418" t="str">
        <f>IFERROR(INDEX(B$13:B553,MATCH($A554,$A$13:$A553,0)),"")</f>
        <v/>
      </c>
      <c r="C554" s="419" t="str">
        <f>IFERROR(INDEX(C$13:C553,MATCH($A554,$A$13:$A553,0)),"")</f>
        <v/>
      </c>
      <c r="D554" s="582" t="str">
        <f>IFERROR(INDEX(D$13:D553,MATCH($A554,$A$13:$A553,0)),"")</f>
        <v/>
      </c>
      <c r="E554" s="420" t="str">
        <f>IFERROR(INDEX(E$13:E553,MATCH($A554,$A$13:$A553,0)),"")</f>
        <v/>
      </c>
      <c r="F554" s="414"/>
      <c r="G554" s="649"/>
      <c r="H554" s="415"/>
      <c r="I554" s="415"/>
      <c r="J554" s="415"/>
      <c r="K554" s="415"/>
      <c r="L554" s="415"/>
      <c r="M554" s="415"/>
      <c r="N554" s="650"/>
      <c r="O554" s="650"/>
      <c r="P554" s="650"/>
      <c r="Q554" s="650"/>
      <c r="R554" s="650"/>
      <c r="S554" s="654" t="str">
        <f t="shared" si="32"/>
        <v/>
      </c>
      <c r="T554" s="654" t="str">
        <f t="shared" si="35"/>
        <v/>
      </c>
      <c r="U554" s="649"/>
      <c r="V554" s="415"/>
      <c r="W554" s="415"/>
      <c r="X554" s="415"/>
      <c r="Y554" s="415"/>
      <c r="Z554" s="415"/>
      <c r="AA554" s="415"/>
      <c r="AB554" s="415"/>
      <c r="AC554" s="415"/>
      <c r="AD554" s="415"/>
      <c r="AE554" s="415"/>
      <c r="AF554" s="415"/>
      <c r="AG554" s="415"/>
      <c r="AH554" s="415"/>
      <c r="AI554" s="415"/>
      <c r="AJ554" s="415"/>
      <c r="AK554" s="415"/>
      <c r="AL554" s="415"/>
      <c r="AM554" s="415"/>
      <c r="AN554" s="415"/>
      <c r="AO554" s="415"/>
      <c r="AP554" s="650"/>
      <c r="AQ554" s="654" t="str">
        <f t="shared" si="33"/>
        <v/>
      </c>
      <c r="AR554" s="655" t="str">
        <f t="shared" si="34"/>
        <v/>
      </c>
    </row>
    <row r="555" spans="1:44">
      <c r="A555" s="430"/>
      <c r="B555" s="418" t="str">
        <f>IFERROR(INDEX(B$13:B554,MATCH($A555,$A$13:$A554,0)),"")</f>
        <v/>
      </c>
      <c r="C555" s="419" t="str">
        <f>IFERROR(INDEX(C$13:C554,MATCH($A555,$A$13:$A554,0)),"")</f>
        <v/>
      </c>
      <c r="D555" s="582" t="str">
        <f>IFERROR(INDEX(D$13:D554,MATCH($A555,$A$13:$A554,0)),"")</f>
        <v/>
      </c>
      <c r="E555" s="420" t="str">
        <f>IFERROR(INDEX(E$13:E554,MATCH($A555,$A$13:$A554,0)),"")</f>
        <v/>
      </c>
      <c r="F555" s="414"/>
      <c r="G555" s="649"/>
      <c r="H555" s="415"/>
      <c r="I555" s="415"/>
      <c r="J555" s="415"/>
      <c r="K555" s="415"/>
      <c r="L555" s="415"/>
      <c r="M555" s="415"/>
      <c r="N555" s="650"/>
      <c r="O555" s="650"/>
      <c r="P555" s="650"/>
      <c r="Q555" s="650"/>
      <c r="R555" s="650"/>
      <c r="S555" s="654" t="str">
        <f t="shared" si="32"/>
        <v/>
      </c>
      <c r="T555" s="654" t="str">
        <f t="shared" si="35"/>
        <v/>
      </c>
      <c r="U555" s="649"/>
      <c r="V555" s="415"/>
      <c r="W555" s="415"/>
      <c r="X555" s="415"/>
      <c r="Y555" s="415"/>
      <c r="Z555" s="415"/>
      <c r="AA555" s="415"/>
      <c r="AB555" s="415"/>
      <c r="AC555" s="415"/>
      <c r="AD555" s="415"/>
      <c r="AE555" s="415"/>
      <c r="AF555" s="415"/>
      <c r="AG555" s="415"/>
      <c r="AH555" s="415"/>
      <c r="AI555" s="415"/>
      <c r="AJ555" s="415"/>
      <c r="AK555" s="415"/>
      <c r="AL555" s="415"/>
      <c r="AM555" s="415"/>
      <c r="AN555" s="415"/>
      <c r="AO555" s="415"/>
      <c r="AP555" s="650"/>
      <c r="AQ555" s="654" t="str">
        <f t="shared" si="33"/>
        <v/>
      </c>
      <c r="AR555" s="655" t="str">
        <f t="shared" si="34"/>
        <v/>
      </c>
    </row>
    <row r="556" spans="1:44">
      <c r="A556" s="430"/>
      <c r="B556" s="418" t="str">
        <f>IFERROR(INDEX(B$13:B555,MATCH($A556,$A$13:$A555,0)),"")</f>
        <v/>
      </c>
      <c r="C556" s="419" t="str">
        <f>IFERROR(INDEX(C$13:C555,MATCH($A556,$A$13:$A555,0)),"")</f>
        <v/>
      </c>
      <c r="D556" s="582" t="str">
        <f>IFERROR(INDEX(D$13:D555,MATCH($A556,$A$13:$A555,0)),"")</f>
        <v/>
      </c>
      <c r="E556" s="420" t="str">
        <f>IFERROR(INDEX(E$13:E555,MATCH($A556,$A$13:$A555,0)),"")</f>
        <v/>
      </c>
      <c r="F556" s="414"/>
      <c r="G556" s="649"/>
      <c r="H556" s="415"/>
      <c r="I556" s="415"/>
      <c r="J556" s="415"/>
      <c r="K556" s="415"/>
      <c r="L556" s="415"/>
      <c r="M556" s="415"/>
      <c r="N556" s="650"/>
      <c r="O556" s="650"/>
      <c r="P556" s="650"/>
      <c r="Q556" s="650"/>
      <c r="R556" s="650"/>
      <c r="S556" s="654" t="str">
        <f t="shared" si="32"/>
        <v/>
      </c>
      <c r="T556" s="654" t="str">
        <f t="shared" si="35"/>
        <v/>
      </c>
      <c r="U556" s="649"/>
      <c r="V556" s="415"/>
      <c r="W556" s="415"/>
      <c r="X556" s="415"/>
      <c r="Y556" s="415"/>
      <c r="Z556" s="415"/>
      <c r="AA556" s="415"/>
      <c r="AB556" s="415"/>
      <c r="AC556" s="415"/>
      <c r="AD556" s="415"/>
      <c r="AE556" s="415"/>
      <c r="AF556" s="415"/>
      <c r="AG556" s="415"/>
      <c r="AH556" s="415"/>
      <c r="AI556" s="415"/>
      <c r="AJ556" s="415"/>
      <c r="AK556" s="415"/>
      <c r="AL556" s="415"/>
      <c r="AM556" s="415"/>
      <c r="AN556" s="415"/>
      <c r="AO556" s="415"/>
      <c r="AP556" s="650"/>
      <c r="AQ556" s="654" t="str">
        <f t="shared" si="33"/>
        <v/>
      </c>
      <c r="AR556" s="655" t="str">
        <f t="shared" si="34"/>
        <v/>
      </c>
    </row>
    <row r="557" spans="1:44">
      <c r="A557" s="430"/>
      <c r="B557" s="418" t="str">
        <f>IFERROR(INDEX(B$13:B556,MATCH($A557,$A$13:$A556,0)),"")</f>
        <v/>
      </c>
      <c r="C557" s="419" t="str">
        <f>IFERROR(INDEX(C$13:C556,MATCH($A557,$A$13:$A556,0)),"")</f>
        <v/>
      </c>
      <c r="D557" s="582" t="str">
        <f>IFERROR(INDEX(D$13:D556,MATCH($A557,$A$13:$A556,0)),"")</f>
        <v/>
      </c>
      <c r="E557" s="420" t="str">
        <f>IFERROR(INDEX(E$13:E556,MATCH($A557,$A$13:$A556,0)),"")</f>
        <v/>
      </c>
      <c r="F557" s="414"/>
      <c r="G557" s="649"/>
      <c r="H557" s="415"/>
      <c r="I557" s="415"/>
      <c r="J557" s="415"/>
      <c r="K557" s="415"/>
      <c r="L557" s="415"/>
      <c r="M557" s="415"/>
      <c r="N557" s="650"/>
      <c r="O557" s="650"/>
      <c r="P557" s="650"/>
      <c r="Q557" s="650"/>
      <c r="R557" s="650"/>
      <c r="S557" s="654" t="str">
        <f t="shared" si="32"/>
        <v/>
      </c>
      <c r="T557" s="654" t="str">
        <f t="shared" si="35"/>
        <v/>
      </c>
      <c r="U557" s="649"/>
      <c r="V557" s="415"/>
      <c r="W557" s="415"/>
      <c r="X557" s="415"/>
      <c r="Y557" s="415"/>
      <c r="Z557" s="415"/>
      <c r="AA557" s="415"/>
      <c r="AB557" s="415"/>
      <c r="AC557" s="415"/>
      <c r="AD557" s="415"/>
      <c r="AE557" s="415"/>
      <c r="AF557" s="415"/>
      <c r="AG557" s="415"/>
      <c r="AH557" s="415"/>
      <c r="AI557" s="415"/>
      <c r="AJ557" s="415"/>
      <c r="AK557" s="415"/>
      <c r="AL557" s="415"/>
      <c r="AM557" s="415"/>
      <c r="AN557" s="415"/>
      <c r="AO557" s="415"/>
      <c r="AP557" s="650"/>
      <c r="AQ557" s="654" t="str">
        <f t="shared" si="33"/>
        <v/>
      </c>
      <c r="AR557" s="655" t="str">
        <f t="shared" si="34"/>
        <v/>
      </c>
    </row>
    <row r="558" spans="1:44">
      <c r="A558" s="430"/>
      <c r="B558" s="418" t="str">
        <f>IFERROR(INDEX(B$13:B557,MATCH($A558,$A$13:$A557,0)),"")</f>
        <v/>
      </c>
      <c r="C558" s="419" t="str">
        <f>IFERROR(INDEX(C$13:C557,MATCH($A558,$A$13:$A557,0)),"")</f>
        <v/>
      </c>
      <c r="D558" s="582" t="str">
        <f>IFERROR(INDEX(D$13:D557,MATCH($A558,$A$13:$A557,0)),"")</f>
        <v/>
      </c>
      <c r="E558" s="420" t="str">
        <f>IFERROR(INDEX(E$13:E557,MATCH($A558,$A$13:$A557,0)),"")</f>
        <v/>
      </c>
      <c r="F558" s="414"/>
      <c r="G558" s="649"/>
      <c r="H558" s="415"/>
      <c r="I558" s="415"/>
      <c r="J558" s="415"/>
      <c r="K558" s="415"/>
      <c r="L558" s="415"/>
      <c r="M558" s="415"/>
      <c r="N558" s="650"/>
      <c r="O558" s="650"/>
      <c r="P558" s="650"/>
      <c r="Q558" s="650"/>
      <c r="R558" s="650"/>
      <c r="S558" s="654" t="str">
        <f t="shared" si="32"/>
        <v/>
      </c>
      <c r="T558" s="654" t="str">
        <f t="shared" si="35"/>
        <v/>
      </c>
      <c r="U558" s="649"/>
      <c r="V558" s="415"/>
      <c r="W558" s="415"/>
      <c r="X558" s="415"/>
      <c r="Y558" s="415"/>
      <c r="Z558" s="415"/>
      <c r="AA558" s="415"/>
      <c r="AB558" s="415"/>
      <c r="AC558" s="415"/>
      <c r="AD558" s="415"/>
      <c r="AE558" s="415"/>
      <c r="AF558" s="415"/>
      <c r="AG558" s="415"/>
      <c r="AH558" s="415"/>
      <c r="AI558" s="415"/>
      <c r="AJ558" s="415"/>
      <c r="AK558" s="415"/>
      <c r="AL558" s="415"/>
      <c r="AM558" s="415"/>
      <c r="AN558" s="415"/>
      <c r="AO558" s="415"/>
      <c r="AP558" s="650"/>
      <c r="AQ558" s="654" t="str">
        <f t="shared" si="33"/>
        <v/>
      </c>
      <c r="AR558" s="655" t="str">
        <f t="shared" si="34"/>
        <v/>
      </c>
    </row>
    <row r="559" spans="1:44">
      <c r="A559" s="430"/>
      <c r="B559" s="418" t="str">
        <f>IFERROR(INDEX(B$13:B558,MATCH($A559,$A$13:$A558,0)),"")</f>
        <v/>
      </c>
      <c r="C559" s="419" t="str">
        <f>IFERROR(INDEX(C$13:C558,MATCH($A559,$A$13:$A558,0)),"")</f>
        <v/>
      </c>
      <c r="D559" s="582" t="str">
        <f>IFERROR(INDEX(D$13:D558,MATCH($A559,$A$13:$A558,0)),"")</f>
        <v/>
      </c>
      <c r="E559" s="420" t="str">
        <f>IFERROR(INDEX(E$13:E558,MATCH($A559,$A$13:$A558,0)),"")</f>
        <v/>
      </c>
      <c r="F559" s="414"/>
      <c r="G559" s="649"/>
      <c r="H559" s="415"/>
      <c r="I559" s="415"/>
      <c r="J559" s="415"/>
      <c r="K559" s="415"/>
      <c r="L559" s="415"/>
      <c r="M559" s="415"/>
      <c r="N559" s="650"/>
      <c r="O559" s="650"/>
      <c r="P559" s="650"/>
      <c r="Q559" s="650"/>
      <c r="R559" s="650"/>
      <c r="S559" s="654" t="str">
        <f t="shared" si="32"/>
        <v/>
      </c>
      <c r="T559" s="654" t="str">
        <f t="shared" si="35"/>
        <v/>
      </c>
      <c r="U559" s="649"/>
      <c r="V559" s="415"/>
      <c r="W559" s="415"/>
      <c r="X559" s="415"/>
      <c r="Y559" s="415"/>
      <c r="Z559" s="415"/>
      <c r="AA559" s="415"/>
      <c r="AB559" s="415"/>
      <c r="AC559" s="415"/>
      <c r="AD559" s="415"/>
      <c r="AE559" s="415"/>
      <c r="AF559" s="415"/>
      <c r="AG559" s="415"/>
      <c r="AH559" s="415"/>
      <c r="AI559" s="415"/>
      <c r="AJ559" s="415"/>
      <c r="AK559" s="415"/>
      <c r="AL559" s="415"/>
      <c r="AM559" s="415"/>
      <c r="AN559" s="415"/>
      <c r="AO559" s="415"/>
      <c r="AP559" s="650"/>
      <c r="AQ559" s="654" t="str">
        <f t="shared" si="33"/>
        <v/>
      </c>
      <c r="AR559" s="655" t="str">
        <f t="shared" si="34"/>
        <v/>
      </c>
    </row>
    <row r="560" spans="1:44">
      <c r="A560" s="430"/>
      <c r="B560" s="418" t="str">
        <f>IFERROR(INDEX(B$13:B559,MATCH($A560,$A$13:$A559,0)),"")</f>
        <v/>
      </c>
      <c r="C560" s="419" t="str">
        <f>IFERROR(INDEX(C$13:C559,MATCH($A560,$A$13:$A559,0)),"")</f>
        <v/>
      </c>
      <c r="D560" s="582" t="str">
        <f>IFERROR(INDEX(D$13:D559,MATCH($A560,$A$13:$A559,0)),"")</f>
        <v/>
      </c>
      <c r="E560" s="420" t="str">
        <f>IFERROR(INDEX(E$13:E559,MATCH($A560,$A$13:$A559,0)),"")</f>
        <v/>
      </c>
      <c r="F560" s="414"/>
      <c r="G560" s="649"/>
      <c r="H560" s="415"/>
      <c r="I560" s="415"/>
      <c r="J560" s="415"/>
      <c r="K560" s="415"/>
      <c r="L560" s="415"/>
      <c r="M560" s="415"/>
      <c r="N560" s="650"/>
      <c r="O560" s="650"/>
      <c r="P560" s="650"/>
      <c r="Q560" s="650"/>
      <c r="R560" s="650"/>
      <c r="S560" s="654" t="str">
        <f t="shared" si="32"/>
        <v/>
      </c>
      <c r="T560" s="654" t="str">
        <f t="shared" si="35"/>
        <v/>
      </c>
      <c r="U560" s="649"/>
      <c r="V560" s="415"/>
      <c r="W560" s="415"/>
      <c r="X560" s="415"/>
      <c r="Y560" s="415"/>
      <c r="Z560" s="415"/>
      <c r="AA560" s="415"/>
      <c r="AB560" s="415"/>
      <c r="AC560" s="415"/>
      <c r="AD560" s="415"/>
      <c r="AE560" s="415"/>
      <c r="AF560" s="415"/>
      <c r="AG560" s="415"/>
      <c r="AH560" s="415"/>
      <c r="AI560" s="415"/>
      <c r="AJ560" s="415"/>
      <c r="AK560" s="415"/>
      <c r="AL560" s="415"/>
      <c r="AM560" s="415"/>
      <c r="AN560" s="415"/>
      <c r="AO560" s="415"/>
      <c r="AP560" s="650"/>
      <c r="AQ560" s="654" t="str">
        <f t="shared" si="33"/>
        <v/>
      </c>
      <c r="AR560" s="655" t="str">
        <f t="shared" si="34"/>
        <v/>
      </c>
    </row>
    <row r="561" spans="1:44">
      <c r="A561" s="430"/>
      <c r="B561" s="418" t="str">
        <f>IFERROR(INDEX(B$13:B560,MATCH($A561,$A$13:$A560,0)),"")</f>
        <v/>
      </c>
      <c r="C561" s="419" t="str">
        <f>IFERROR(INDEX(C$13:C560,MATCH($A561,$A$13:$A560,0)),"")</f>
        <v/>
      </c>
      <c r="D561" s="582" t="str">
        <f>IFERROR(INDEX(D$13:D560,MATCH($A561,$A$13:$A560,0)),"")</f>
        <v/>
      </c>
      <c r="E561" s="420" t="str">
        <f>IFERROR(INDEX(E$13:E560,MATCH($A561,$A$13:$A560,0)),"")</f>
        <v/>
      </c>
      <c r="F561" s="414"/>
      <c r="G561" s="649"/>
      <c r="H561" s="415"/>
      <c r="I561" s="415"/>
      <c r="J561" s="415"/>
      <c r="K561" s="415"/>
      <c r="L561" s="415"/>
      <c r="M561" s="415"/>
      <c r="N561" s="650"/>
      <c r="O561" s="650"/>
      <c r="P561" s="650"/>
      <c r="Q561" s="650"/>
      <c r="R561" s="650"/>
      <c r="S561" s="654" t="str">
        <f t="shared" si="32"/>
        <v/>
      </c>
      <c r="T561" s="654" t="str">
        <f t="shared" si="35"/>
        <v/>
      </c>
      <c r="U561" s="649"/>
      <c r="V561" s="415"/>
      <c r="W561" s="415"/>
      <c r="X561" s="415"/>
      <c r="Y561" s="415"/>
      <c r="Z561" s="415"/>
      <c r="AA561" s="415"/>
      <c r="AB561" s="415"/>
      <c r="AC561" s="415"/>
      <c r="AD561" s="415"/>
      <c r="AE561" s="415"/>
      <c r="AF561" s="415"/>
      <c r="AG561" s="415"/>
      <c r="AH561" s="415"/>
      <c r="AI561" s="415"/>
      <c r="AJ561" s="415"/>
      <c r="AK561" s="415"/>
      <c r="AL561" s="415"/>
      <c r="AM561" s="415"/>
      <c r="AN561" s="415"/>
      <c r="AO561" s="415"/>
      <c r="AP561" s="650"/>
      <c r="AQ561" s="654" t="str">
        <f t="shared" si="33"/>
        <v/>
      </c>
      <c r="AR561" s="655" t="str">
        <f t="shared" si="34"/>
        <v/>
      </c>
    </row>
    <row r="562" spans="1:44">
      <c r="A562" s="430"/>
      <c r="B562" s="418" t="str">
        <f>IFERROR(INDEX(B$13:B561,MATCH($A562,$A$13:$A561,0)),"")</f>
        <v/>
      </c>
      <c r="C562" s="419" t="str">
        <f>IFERROR(INDEX(C$13:C561,MATCH($A562,$A$13:$A561,0)),"")</f>
        <v/>
      </c>
      <c r="D562" s="582" t="str">
        <f>IFERROR(INDEX(D$13:D561,MATCH($A562,$A$13:$A561,0)),"")</f>
        <v/>
      </c>
      <c r="E562" s="420" t="str">
        <f>IFERROR(INDEX(E$13:E561,MATCH($A562,$A$13:$A561,0)),"")</f>
        <v/>
      </c>
      <c r="F562" s="414"/>
      <c r="G562" s="649"/>
      <c r="H562" s="415"/>
      <c r="I562" s="415"/>
      <c r="J562" s="415"/>
      <c r="K562" s="415"/>
      <c r="L562" s="415"/>
      <c r="M562" s="415"/>
      <c r="N562" s="650"/>
      <c r="O562" s="650"/>
      <c r="P562" s="650"/>
      <c r="Q562" s="650"/>
      <c r="R562" s="650"/>
      <c r="S562" s="654" t="str">
        <f t="shared" si="32"/>
        <v/>
      </c>
      <c r="T562" s="654" t="str">
        <f t="shared" si="35"/>
        <v/>
      </c>
      <c r="U562" s="649"/>
      <c r="V562" s="415"/>
      <c r="W562" s="415"/>
      <c r="X562" s="415"/>
      <c r="Y562" s="415"/>
      <c r="Z562" s="415"/>
      <c r="AA562" s="415"/>
      <c r="AB562" s="415"/>
      <c r="AC562" s="415"/>
      <c r="AD562" s="415"/>
      <c r="AE562" s="415"/>
      <c r="AF562" s="415"/>
      <c r="AG562" s="415"/>
      <c r="AH562" s="415"/>
      <c r="AI562" s="415"/>
      <c r="AJ562" s="415"/>
      <c r="AK562" s="415"/>
      <c r="AL562" s="415"/>
      <c r="AM562" s="415"/>
      <c r="AN562" s="415"/>
      <c r="AO562" s="415"/>
      <c r="AP562" s="650"/>
      <c r="AQ562" s="654" t="str">
        <f t="shared" si="33"/>
        <v/>
      </c>
      <c r="AR562" s="655" t="str">
        <f t="shared" si="34"/>
        <v/>
      </c>
    </row>
    <row r="563" spans="1:44">
      <c r="A563" s="430"/>
      <c r="B563" s="418" t="str">
        <f>IFERROR(INDEX(B$13:B562,MATCH($A563,$A$13:$A562,0)),"")</f>
        <v/>
      </c>
      <c r="C563" s="419" t="str">
        <f>IFERROR(INDEX(C$13:C562,MATCH($A563,$A$13:$A562,0)),"")</f>
        <v/>
      </c>
      <c r="D563" s="582" t="str">
        <f>IFERROR(INDEX(D$13:D562,MATCH($A563,$A$13:$A562,0)),"")</f>
        <v/>
      </c>
      <c r="E563" s="420" t="str">
        <f>IFERROR(INDEX(E$13:E562,MATCH($A563,$A$13:$A562,0)),"")</f>
        <v/>
      </c>
      <c r="F563" s="414"/>
      <c r="G563" s="649"/>
      <c r="H563" s="415"/>
      <c r="I563" s="415"/>
      <c r="J563" s="415"/>
      <c r="K563" s="415"/>
      <c r="L563" s="415"/>
      <c r="M563" s="415"/>
      <c r="N563" s="650"/>
      <c r="O563" s="650"/>
      <c r="P563" s="650"/>
      <c r="Q563" s="650"/>
      <c r="R563" s="650"/>
      <c r="S563" s="654" t="str">
        <f t="shared" si="32"/>
        <v/>
      </c>
      <c r="T563" s="654" t="str">
        <f t="shared" si="35"/>
        <v/>
      </c>
      <c r="U563" s="649"/>
      <c r="V563" s="415"/>
      <c r="W563" s="415"/>
      <c r="X563" s="415"/>
      <c r="Y563" s="415"/>
      <c r="Z563" s="415"/>
      <c r="AA563" s="415"/>
      <c r="AB563" s="415"/>
      <c r="AC563" s="415"/>
      <c r="AD563" s="415"/>
      <c r="AE563" s="415"/>
      <c r="AF563" s="415"/>
      <c r="AG563" s="415"/>
      <c r="AH563" s="415"/>
      <c r="AI563" s="415"/>
      <c r="AJ563" s="415"/>
      <c r="AK563" s="415"/>
      <c r="AL563" s="415"/>
      <c r="AM563" s="415"/>
      <c r="AN563" s="415"/>
      <c r="AO563" s="415"/>
      <c r="AP563" s="650"/>
      <c r="AQ563" s="654" t="str">
        <f t="shared" si="33"/>
        <v/>
      </c>
      <c r="AR563" s="655" t="str">
        <f t="shared" si="34"/>
        <v/>
      </c>
    </row>
    <row r="564" spans="1:44">
      <c r="A564" s="430"/>
      <c r="B564" s="418" t="str">
        <f>IFERROR(INDEX(B$13:B563,MATCH($A564,$A$13:$A563,0)),"")</f>
        <v/>
      </c>
      <c r="C564" s="419" t="str">
        <f>IFERROR(INDEX(C$13:C563,MATCH($A564,$A$13:$A563,0)),"")</f>
        <v/>
      </c>
      <c r="D564" s="582" t="str">
        <f>IFERROR(INDEX(D$13:D563,MATCH($A564,$A$13:$A563,0)),"")</f>
        <v/>
      </c>
      <c r="E564" s="420" t="str">
        <f>IFERROR(INDEX(E$13:E563,MATCH($A564,$A$13:$A563,0)),"")</f>
        <v/>
      </c>
      <c r="F564" s="414"/>
      <c r="G564" s="649"/>
      <c r="H564" s="415"/>
      <c r="I564" s="415"/>
      <c r="J564" s="415"/>
      <c r="K564" s="415"/>
      <c r="L564" s="415"/>
      <c r="M564" s="415"/>
      <c r="N564" s="650"/>
      <c r="O564" s="650"/>
      <c r="P564" s="650"/>
      <c r="Q564" s="650"/>
      <c r="R564" s="650"/>
      <c r="S564" s="654" t="str">
        <f t="shared" si="32"/>
        <v/>
      </c>
      <c r="T564" s="654" t="str">
        <f t="shared" si="35"/>
        <v/>
      </c>
      <c r="U564" s="649"/>
      <c r="V564" s="415"/>
      <c r="W564" s="415"/>
      <c r="X564" s="415"/>
      <c r="Y564" s="415"/>
      <c r="Z564" s="415"/>
      <c r="AA564" s="415"/>
      <c r="AB564" s="415"/>
      <c r="AC564" s="415"/>
      <c r="AD564" s="415"/>
      <c r="AE564" s="415"/>
      <c r="AF564" s="415"/>
      <c r="AG564" s="415"/>
      <c r="AH564" s="415"/>
      <c r="AI564" s="415"/>
      <c r="AJ564" s="415"/>
      <c r="AK564" s="415"/>
      <c r="AL564" s="415"/>
      <c r="AM564" s="415"/>
      <c r="AN564" s="415"/>
      <c r="AO564" s="415"/>
      <c r="AP564" s="650"/>
      <c r="AQ564" s="654" t="str">
        <f t="shared" si="33"/>
        <v/>
      </c>
      <c r="AR564" s="655" t="str">
        <f t="shared" si="34"/>
        <v/>
      </c>
    </row>
    <row r="565" spans="1:44">
      <c r="A565" s="430"/>
      <c r="B565" s="418" t="str">
        <f>IFERROR(INDEX(B$13:B564,MATCH($A565,$A$13:$A564,0)),"")</f>
        <v/>
      </c>
      <c r="C565" s="419" t="str">
        <f>IFERROR(INDEX(C$13:C564,MATCH($A565,$A$13:$A564,0)),"")</f>
        <v/>
      </c>
      <c r="D565" s="582" t="str">
        <f>IFERROR(INDEX(D$13:D564,MATCH($A565,$A$13:$A564,0)),"")</f>
        <v/>
      </c>
      <c r="E565" s="420" t="str">
        <f>IFERROR(INDEX(E$13:E564,MATCH($A565,$A$13:$A564,0)),"")</f>
        <v/>
      </c>
      <c r="F565" s="414"/>
      <c r="G565" s="649"/>
      <c r="H565" s="415"/>
      <c r="I565" s="415"/>
      <c r="J565" s="415"/>
      <c r="K565" s="415"/>
      <c r="L565" s="415"/>
      <c r="M565" s="415"/>
      <c r="N565" s="650"/>
      <c r="O565" s="650"/>
      <c r="P565" s="650"/>
      <c r="Q565" s="650"/>
      <c r="R565" s="650"/>
      <c r="S565" s="654" t="str">
        <f t="shared" si="32"/>
        <v/>
      </c>
      <c r="T565" s="654" t="str">
        <f t="shared" si="35"/>
        <v/>
      </c>
      <c r="U565" s="649"/>
      <c r="V565" s="415"/>
      <c r="W565" s="415"/>
      <c r="X565" s="415"/>
      <c r="Y565" s="415"/>
      <c r="Z565" s="415"/>
      <c r="AA565" s="415"/>
      <c r="AB565" s="415"/>
      <c r="AC565" s="415"/>
      <c r="AD565" s="415"/>
      <c r="AE565" s="415"/>
      <c r="AF565" s="415"/>
      <c r="AG565" s="415"/>
      <c r="AH565" s="415"/>
      <c r="AI565" s="415"/>
      <c r="AJ565" s="415"/>
      <c r="AK565" s="415"/>
      <c r="AL565" s="415"/>
      <c r="AM565" s="415"/>
      <c r="AN565" s="415"/>
      <c r="AO565" s="415"/>
      <c r="AP565" s="650"/>
      <c r="AQ565" s="654" t="str">
        <f t="shared" si="33"/>
        <v/>
      </c>
      <c r="AR565" s="655" t="str">
        <f t="shared" si="34"/>
        <v/>
      </c>
    </row>
    <row r="566" spans="1:44">
      <c r="A566" s="430"/>
      <c r="B566" s="418" t="str">
        <f>IFERROR(INDEX(B$13:B565,MATCH($A566,$A$13:$A565,0)),"")</f>
        <v/>
      </c>
      <c r="C566" s="419" t="str">
        <f>IFERROR(INDEX(C$13:C565,MATCH($A566,$A$13:$A565,0)),"")</f>
        <v/>
      </c>
      <c r="D566" s="582" t="str">
        <f>IFERROR(INDEX(D$13:D565,MATCH($A566,$A$13:$A565,0)),"")</f>
        <v/>
      </c>
      <c r="E566" s="420" t="str">
        <f>IFERROR(INDEX(E$13:E565,MATCH($A566,$A$13:$A565,0)),"")</f>
        <v/>
      </c>
      <c r="F566" s="414"/>
      <c r="G566" s="649"/>
      <c r="H566" s="415"/>
      <c r="I566" s="415"/>
      <c r="J566" s="415"/>
      <c r="K566" s="415"/>
      <c r="L566" s="415"/>
      <c r="M566" s="415"/>
      <c r="N566" s="650"/>
      <c r="O566" s="650"/>
      <c r="P566" s="650"/>
      <c r="Q566" s="650"/>
      <c r="R566" s="650"/>
      <c r="S566" s="654" t="str">
        <f t="shared" si="32"/>
        <v/>
      </c>
      <c r="T566" s="654" t="str">
        <f t="shared" si="35"/>
        <v/>
      </c>
      <c r="U566" s="649"/>
      <c r="V566" s="415"/>
      <c r="W566" s="415"/>
      <c r="X566" s="415"/>
      <c r="Y566" s="415"/>
      <c r="Z566" s="415"/>
      <c r="AA566" s="415"/>
      <c r="AB566" s="415"/>
      <c r="AC566" s="415"/>
      <c r="AD566" s="415"/>
      <c r="AE566" s="415"/>
      <c r="AF566" s="415"/>
      <c r="AG566" s="415"/>
      <c r="AH566" s="415"/>
      <c r="AI566" s="415"/>
      <c r="AJ566" s="415"/>
      <c r="AK566" s="415"/>
      <c r="AL566" s="415"/>
      <c r="AM566" s="415"/>
      <c r="AN566" s="415"/>
      <c r="AO566" s="415"/>
      <c r="AP566" s="650"/>
      <c r="AQ566" s="654" t="str">
        <f t="shared" si="33"/>
        <v/>
      </c>
      <c r="AR566" s="655" t="str">
        <f t="shared" si="34"/>
        <v/>
      </c>
    </row>
    <row r="567" spans="1:44">
      <c r="A567" s="430"/>
      <c r="B567" s="418" t="str">
        <f>IFERROR(INDEX(B$13:B566,MATCH($A567,$A$13:$A566,0)),"")</f>
        <v/>
      </c>
      <c r="C567" s="419" t="str">
        <f>IFERROR(INDEX(C$13:C566,MATCH($A567,$A$13:$A566,0)),"")</f>
        <v/>
      </c>
      <c r="D567" s="582" t="str">
        <f>IFERROR(INDEX(D$13:D566,MATCH($A567,$A$13:$A566,0)),"")</f>
        <v/>
      </c>
      <c r="E567" s="420" t="str">
        <f>IFERROR(INDEX(E$13:E566,MATCH($A567,$A$13:$A566,0)),"")</f>
        <v/>
      </c>
      <c r="F567" s="414"/>
      <c r="G567" s="649"/>
      <c r="H567" s="415"/>
      <c r="I567" s="415"/>
      <c r="J567" s="415"/>
      <c r="K567" s="415"/>
      <c r="L567" s="415"/>
      <c r="M567" s="415"/>
      <c r="N567" s="650"/>
      <c r="O567" s="650"/>
      <c r="P567" s="650"/>
      <c r="Q567" s="650"/>
      <c r="R567" s="650"/>
      <c r="S567" s="654" t="str">
        <f t="shared" si="32"/>
        <v/>
      </c>
      <c r="T567" s="654" t="str">
        <f t="shared" si="35"/>
        <v/>
      </c>
      <c r="U567" s="649"/>
      <c r="V567" s="415"/>
      <c r="W567" s="415"/>
      <c r="X567" s="415"/>
      <c r="Y567" s="415"/>
      <c r="Z567" s="415"/>
      <c r="AA567" s="415"/>
      <c r="AB567" s="415"/>
      <c r="AC567" s="415"/>
      <c r="AD567" s="415"/>
      <c r="AE567" s="415"/>
      <c r="AF567" s="415"/>
      <c r="AG567" s="415"/>
      <c r="AH567" s="415"/>
      <c r="AI567" s="415"/>
      <c r="AJ567" s="415"/>
      <c r="AK567" s="415"/>
      <c r="AL567" s="415"/>
      <c r="AM567" s="415"/>
      <c r="AN567" s="415"/>
      <c r="AO567" s="415"/>
      <c r="AP567" s="650"/>
      <c r="AQ567" s="654" t="str">
        <f t="shared" si="33"/>
        <v/>
      </c>
      <c r="AR567" s="655" t="str">
        <f t="shared" si="34"/>
        <v/>
      </c>
    </row>
    <row r="568" spans="1:44">
      <c r="A568" s="430"/>
      <c r="B568" s="418" t="str">
        <f>IFERROR(INDEX(B$13:B567,MATCH($A568,$A$13:$A567,0)),"")</f>
        <v/>
      </c>
      <c r="C568" s="419" t="str">
        <f>IFERROR(INDEX(C$13:C567,MATCH($A568,$A$13:$A567,0)),"")</f>
        <v/>
      </c>
      <c r="D568" s="582" t="str">
        <f>IFERROR(INDEX(D$13:D567,MATCH($A568,$A$13:$A567,0)),"")</f>
        <v/>
      </c>
      <c r="E568" s="420" t="str">
        <f>IFERROR(INDEX(E$13:E567,MATCH($A568,$A$13:$A567,0)),"")</f>
        <v/>
      </c>
      <c r="F568" s="414"/>
      <c r="G568" s="649"/>
      <c r="H568" s="415"/>
      <c r="I568" s="415"/>
      <c r="J568" s="415"/>
      <c r="K568" s="415"/>
      <c r="L568" s="415"/>
      <c r="M568" s="415"/>
      <c r="N568" s="650"/>
      <c r="O568" s="650"/>
      <c r="P568" s="650"/>
      <c r="Q568" s="650"/>
      <c r="R568" s="650"/>
      <c r="S568" s="654" t="str">
        <f t="shared" si="32"/>
        <v/>
      </c>
      <c r="T568" s="654" t="str">
        <f t="shared" si="35"/>
        <v/>
      </c>
      <c r="U568" s="649"/>
      <c r="V568" s="415"/>
      <c r="W568" s="415"/>
      <c r="X568" s="415"/>
      <c r="Y568" s="415"/>
      <c r="Z568" s="415"/>
      <c r="AA568" s="415"/>
      <c r="AB568" s="415"/>
      <c r="AC568" s="415"/>
      <c r="AD568" s="415"/>
      <c r="AE568" s="415"/>
      <c r="AF568" s="415"/>
      <c r="AG568" s="415"/>
      <c r="AH568" s="415"/>
      <c r="AI568" s="415"/>
      <c r="AJ568" s="415"/>
      <c r="AK568" s="415"/>
      <c r="AL568" s="415"/>
      <c r="AM568" s="415"/>
      <c r="AN568" s="415"/>
      <c r="AO568" s="415"/>
      <c r="AP568" s="650"/>
      <c r="AQ568" s="654" t="str">
        <f t="shared" si="33"/>
        <v/>
      </c>
      <c r="AR568" s="655" t="str">
        <f t="shared" si="34"/>
        <v/>
      </c>
    </row>
    <row r="569" spans="1:44">
      <c r="A569" s="430"/>
      <c r="B569" s="418" t="str">
        <f>IFERROR(INDEX(B$13:B568,MATCH($A569,$A$13:$A568,0)),"")</f>
        <v/>
      </c>
      <c r="C569" s="419" t="str">
        <f>IFERROR(INDEX(C$13:C568,MATCH($A569,$A$13:$A568,0)),"")</f>
        <v/>
      </c>
      <c r="D569" s="582" t="str">
        <f>IFERROR(INDEX(D$13:D568,MATCH($A569,$A$13:$A568,0)),"")</f>
        <v/>
      </c>
      <c r="E569" s="420" t="str">
        <f>IFERROR(INDEX(E$13:E568,MATCH($A569,$A$13:$A568,0)),"")</f>
        <v/>
      </c>
      <c r="F569" s="414"/>
      <c r="G569" s="649"/>
      <c r="H569" s="415"/>
      <c r="I569" s="415"/>
      <c r="J569" s="415"/>
      <c r="K569" s="415"/>
      <c r="L569" s="415"/>
      <c r="M569" s="415"/>
      <c r="N569" s="650"/>
      <c r="O569" s="650"/>
      <c r="P569" s="650"/>
      <c r="Q569" s="650"/>
      <c r="R569" s="650"/>
      <c r="S569" s="654" t="str">
        <f t="shared" si="32"/>
        <v/>
      </c>
      <c r="T569" s="654" t="str">
        <f t="shared" si="35"/>
        <v/>
      </c>
      <c r="U569" s="649"/>
      <c r="V569" s="415"/>
      <c r="W569" s="415"/>
      <c r="X569" s="415"/>
      <c r="Y569" s="415"/>
      <c r="Z569" s="415"/>
      <c r="AA569" s="415"/>
      <c r="AB569" s="415"/>
      <c r="AC569" s="415"/>
      <c r="AD569" s="415"/>
      <c r="AE569" s="415"/>
      <c r="AF569" s="415"/>
      <c r="AG569" s="415"/>
      <c r="AH569" s="415"/>
      <c r="AI569" s="415"/>
      <c r="AJ569" s="415"/>
      <c r="AK569" s="415"/>
      <c r="AL569" s="415"/>
      <c r="AM569" s="415"/>
      <c r="AN569" s="415"/>
      <c r="AO569" s="415"/>
      <c r="AP569" s="650"/>
      <c r="AQ569" s="654" t="str">
        <f t="shared" si="33"/>
        <v/>
      </c>
      <c r="AR569" s="655" t="str">
        <f t="shared" si="34"/>
        <v/>
      </c>
    </row>
    <row r="570" spans="1:44">
      <c r="A570" s="430"/>
      <c r="B570" s="418" t="str">
        <f>IFERROR(INDEX(B$13:B569,MATCH($A570,$A$13:$A569,0)),"")</f>
        <v/>
      </c>
      <c r="C570" s="419" t="str">
        <f>IFERROR(INDEX(C$13:C569,MATCH($A570,$A$13:$A569,0)),"")</f>
        <v/>
      </c>
      <c r="D570" s="582" t="str">
        <f>IFERROR(INDEX(D$13:D569,MATCH($A570,$A$13:$A569,0)),"")</f>
        <v/>
      </c>
      <c r="E570" s="420" t="str">
        <f>IFERROR(INDEX(E$13:E569,MATCH($A570,$A$13:$A569,0)),"")</f>
        <v/>
      </c>
      <c r="F570" s="414"/>
      <c r="G570" s="649"/>
      <c r="H570" s="415"/>
      <c r="I570" s="415"/>
      <c r="J570" s="415"/>
      <c r="K570" s="415"/>
      <c r="L570" s="415"/>
      <c r="M570" s="415"/>
      <c r="N570" s="650"/>
      <c r="O570" s="650"/>
      <c r="P570" s="650"/>
      <c r="Q570" s="650"/>
      <c r="R570" s="650"/>
      <c r="S570" s="654" t="str">
        <f t="shared" si="32"/>
        <v/>
      </c>
      <c r="T570" s="654" t="str">
        <f t="shared" si="35"/>
        <v/>
      </c>
      <c r="U570" s="649"/>
      <c r="V570" s="415"/>
      <c r="W570" s="415"/>
      <c r="X570" s="415"/>
      <c r="Y570" s="415"/>
      <c r="Z570" s="415"/>
      <c r="AA570" s="415"/>
      <c r="AB570" s="415"/>
      <c r="AC570" s="415"/>
      <c r="AD570" s="415"/>
      <c r="AE570" s="415"/>
      <c r="AF570" s="415"/>
      <c r="AG570" s="415"/>
      <c r="AH570" s="415"/>
      <c r="AI570" s="415"/>
      <c r="AJ570" s="415"/>
      <c r="AK570" s="415"/>
      <c r="AL570" s="415"/>
      <c r="AM570" s="415"/>
      <c r="AN570" s="415"/>
      <c r="AO570" s="415"/>
      <c r="AP570" s="650"/>
      <c r="AQ570" s="654" t="str">
        <f t="shared" si="33"/>
        <v/>
      </c>
      <c r="AR570" s="655" t="str">
        <f t="shared" si="34"/>
        <v/>
      </c>
    </row>
    <row r="571" spans="1:44">
      <c r="A571" s="430"/>
      <c r="B571" s="418" t="str">
        <f>IFERROR(INDEX(B$13:B570,MATCH($A571,$A$13:$A570,0)),"")</f>
        <v/>
      </c>
      <c r="C571" s="419" t="str">
        <f>IFERROR(INDEX(C$13:C570,MATCH($A571,$A$13:$A570,0)),"")</f>
        <v/>
      </c>
      <c r="D571" s="582" t="str">
        <f>IFERROR(INDEX(D$13:D570,MATCH($A571,$A$13:$A570,0)),"")</f>
        <v/>
      </c>
      <c r="E571" s="420" t="str">
        <f>IFERROR(INDEX(E$13:E570,MATCH($A571,$A$13:$A570,0)),"")</f>
        <v/>
      </c>
      <c r="F571" s="414"/>
      <c r="G571" s="649"/>
      <c r="H571" s="415"/>
      <c r="I571" s="415"/>
      <c r="J571" s="415"/>
      <c r="K571" s="415"/>
      <c r="L571" s="415"/>
      <c r="M571" s="415"/>
      <c r="N571" s="650"/>
      <c r="O571" s="650"/>
      <c r="P571" s="650"/>
      <c r="Q571" s="650"/>
      <c r="R571" s="650"/>
      <c r="S571" s="654" t="str">
        <f t="shared" si="32"/>
        <v/>
      </c>
      <c r="T571" s="654" t="str">
        <f t="shared" si="35"/>
        <v/>
      </c>
      <c r="U571" s="649"/>
      <c r="V571" s="415"/>
      <c r="W571" s="415"/>
      <c r="X571" s="415"/>
      <c r="Y571" s="415"/>
      <c r="Z571" s="415"/>
      <c r="AA571" s="415"/>
      <c r="AB571" s="415"/>
      <c r="AC571" s="415"/>
      <c r="AD571" s="415"/>
      <c r="AE571" s="415"/>
      <c r="AF571" s="415"/>
      <c r="AG571" s="415"/>
      <c r="AH571" s="415"/>
      <c r="AI571" s="415"/>
      <c r="AJ571" s="415"/>
      <c r="AK571" s="415"/>
      <c r="AL571" s="415"/>
      <c r="AM571" s="415"/>
      <c r="AN571" s="415"/>
      <c r="AO571" s="415"/>
      <c r="AP571" s="650"/>
      <c r="AQ571" s="654" t="str">
        <f t="shared" si="33"/>
        <v/>
      </c>
      <c r="AR571" s="655" t="str">
        <f t="shared" si="34"/>
        <v/>
      </c>
    </row>
    <row r="572" spans="1:44">
      <c r="A572" s="430"/>
      <c r="B572" s="418" t="str">
        <f>IFERROR(INDEX(B$13:B571,MATCH($A572,$A$13:$A571,0)),"")</f>
        <v/>
      </c>
      <c r="C572" s="419" t="str">
        <f>IFERROR(INDEX(C$13:C571,MATCH($A572,$A$13:$A571,0)),"")</f>
        <v/>
      </c>
      <c r="D572" s="582" t="str">
        <f>IFERROR(INDEX(D$13:D571,MATCH($A572,$A$13:$A571,0)),"")</f>
        <v/>
      </c>
      <c r="E572" s="420" t="str">
        <f>IFERROR(INDEX(E$13:E571,MATCH($A572,$A$13:$A571,0)),"")</f>
        <v/>
      </c>
      <c r="F572" s="414"/>
      <c r="G572" s="649"/>
      <c r="H572" s="415"/>
      <c r="I572" s="415"/>
      <c r="J572" s="415"/>
      <c r="K572" s="415"/>
      <c r="L572" s="415"/>
      <c r="M572" s="415"/>
      <c r="N572" s="650"/>
      <c r="O572" s="650"/>
      <c r="P572" s="650"/>
      <c r="Q572" s="650"/>
      <c r="R572" s="650"/>
      <c r="S572" s="654" t="str">
        <f t="shared" si="32"/>
        <v/>
      </c>
      <c r="T572" s="654" t="str">
        <f t="shared" si="35"/>
        <v/>
      </c>
      <c r="U572" s="649"/>
      <c r="V572" s="415"/>
      <c r="W572" s="415"/>
      <c r="X572" s="415"/>
      <c r="Y572" s="415"/>
      <c r="Z572" s="415"/>
      <c r="AA572" s="415"/>
      <c r="AB572" s="415"/>
      <c r="AC572" s="415"/>
      <c r="AD572" s="415"/>
      <c r="AE572" s="415"/>
      <c r="AF572" s="415"/>
      <c r="AG572" s="415"/>
      <c r="AH572" s="415"/>
      <c r="AI572" s="415"/>
      <c r="AJ572" s="415"/>
      <c r="AK572" s="415"/>
      <c r="AL572" s="415"/>
      <c r="AM572" s="415"/>
      <c r="AN572" s="415"/>
      <c r="AO572" s="415"/>
      <c r="AP572" s="650"/>
      <c r="AQ572" s="654" t="str">
        <f t="shared" si="33"/>
        <v/>
      </c>
      <c r="AR572" s="655" t="str">
        <f t="shared" si="34"/>
        <v/>
      </c>
    </row>
    <row r="573" spans="1:44">
      <c r="A573" s="430"/>
      <c r="B573" s="418" t="str">
        <f>IFERROR(INDEX(B$13:B572,MATCH($A573,$A$13:$A572,0)),"")</f>
        <v/>
      </c>
      <c r="C573" s="419" t="str">
        <f>IFERROR(INDEX(C$13:C572,MATCH($A573,$A$13:$A572,0)),"")</f>
        <v/>
      </c>
      <c r="D573" s="582" t="str">
        <f>IFERROR(INDEX(D$13:D572,MATCH($A573,$A$13:$A572,0)),"")</f>
        <v/>
      </c>
      <c r="E573" s="420" t="str">
        <f>IFERROR(INDEX(E$13:E572,MATCH($A573,$A$13:$A572,0)),"")</f>
        <v/>
      </c>
      <c r="F573" s="414"/>
      <c r="G573" s="649"/>
      <c r="H573" s="415"/>
      <c r="I573" s="415"/>
      <c r="J573" s="415"/>
      <c r="K573" s="415"/>
      <c r="L573" s="415"/>
      <c r="M573" s="415"/>
      <c r="N573" s="650"/>
      <c r="O573" s="650"/>
      <c r="P573" s="650"/>
      <c r="Q573" s="650"/>
      <c r="R573" s="650"/>
      <c r="S573" s="654" t="str">
        <f t="shared" si="32"/>
        <v/>
      </c>
      <c r="T573" s="654" t="str">
        <f t="shared" si="35"/>
        <v/>
      </c>
      <c r="U573" s="649"/>
      <c r="V573" s="415"/>
      <c r="W573" s="415"/>
      <c r="X573" s="415"/>
      <c r="Y573" s="415"/>
      <c r="Z573" s="415"/>
      <c r="AA573" s="415"/>
      <c r="AB573" s="415"/>
      <c r="AC573" s="415"/>
      <c r="AD573" s="415"/>
      <c r="AE573" s="415"/>
      <c r="AF573" s="415"/>
      <c r="AG573" s="415"/>
      <c r="AH573" s="415"/>
      <c r="AI573" s="415"/>
      <c r="AJ573" s="415"/>
      <c r="AK573" s="415"/>
      <c r="AL573" s="415"/>
      <c r="AM573" s="415"/>
      <c r="AN573" s="415"/>
      <c r="AO573" s="415"/>
      <c r="AP573" s="650"/>
      <c r="AQ573" s="654" t="str">
        <f t="shared" si="33"/>
        <v/>
      </c>
      <c r="AR573" s="655" t="str">
        <f t="shared" si="34"/>
        <v/>
      </c>
    </row>
    <row r="574" spans="1:44">
      <c r="A574" s="430"/>
      <c r="B574" s="418" t="str">
        <f>IFERROR(INDEX(B$13:B573,MATCH($A574,$A$13:$A573,0)),"")</f>
        <v/>
      </c>
      <c r="C574" s="419" t="str">
        <f>IFERROR(INDEX(C$13:C573,MATCH($A574,$A$13:$A573,0)),"")</f>
        <v/>
      </c>
      <c r="D574" s="582" t="str">
        <f>IFERROR(INDEX(D$13:D573,MATCH($A574,$A$13:$A573,0)),"")</f>
        <v/>
      </c>
      <c r="E574" s="420" t="str">
        <f>IFERROR(INDEX(E$13:E573,MATCH($A574,$A$13:$A573,0)),"")</f>
        <v/>
      </c>
      <c r="F574" s="414"/>
      <c r="G574" s="649"/>
      <c r="H574" s="415"/>
      <c r="I574" s="415"/>
      <c r="J574" s="415"/>
      <c r="K574" s="415"/>
      <c r="L574" s="415"/>
      <c r="M574" s="415"/>
      <c r="N574" s="650"/>
      <c r="O574" s="650"/>
      <c r="P574" s="650"/>
      <c r="Q574" s="650"/>
      <c r="R574" s="650"/>
      <c r="S574" s="654" t="str">
        <f t="shared" si="32"/>
        <v/>
      </c>
      <c r="T574" s="654" t="str">
        <f t="shared" si="35"/>
        <v/>
      </c>
      <c r="U574" s="649"/>
      <c r="V574" s="415"/>
      <c r="W574" s="415"/>
      <c r="X574" s="415"/>
      <c r="Y574" s="415"/>
      <c r="Z574" s="415"/>
      <c r="AA574" s="415"/>
      <c r="AB574" s="415"/>
      <c r="AC574" s="415"/>
      <c r="AD574" s="415"/>
      <c r="AE574" s="415"/>
      <c r="AF574" s="415"/>
      <c r="AG574" s="415"/>
      <c r="AH574" s="415"/>
      <c r="AI574" s="415"/>
      <c r="AJ574" s="415"/>
      <c r="AK574" s="415"/>
      <c r="AL574" s="415"/>
      <c r="AM574" s="415"/>
      <c r="AN574" s="415"/>
      <c r="AO574" s="415"/>
      <c r="AP574" s="650"/>
      <c r="AQ574" s="654" t="str">
        <f t="shared" si="33"/>
        <v/>
      </c>
      <c r="AR574" s="655" t="str">
        <f t="shared" si="34"/>
        <v/>
      </c>
    </row>
    <row r="575" spans="1:44">
      <c r="A575" s="430"/>
      <c r="B575" s="418" t="str">
        <f>IFERROR(INDEX(B$13:B574,MATCH($A575,$A$13:$A574,0)),"")</f>
        <v/>
      </c>
      <c r="C575" s="419" t="str">
        <f>IFERROR(INDEX(C$13:C574,MATCH($A575,$A$13:$A574,0)),"")</f>
        <v/>
      </c>
      <c r="D575" s="582" t="str">
        <f>IFERROR(INDEX(D$13:D574,MATCH($A575,$A$13:$A574,0)),"")</f>
        <v/>
      </c>
      <c r="E575" s="420" t="str">
        <f>IFERROR(INDEX(E$13:E574,MATCH($A575,$A$13:$A574,0)),"")</f>
        <v/>
      </c>
      <c r="F575" s="414"/>
      <c r="G575" s="649"/>
      <c r="H575" s="415"/>
      <c r="I575" s="415"/>
      <c r="J575" s="415"/>
      <c r="K575" s="415"/>
      <c r="L575" s="415"/>
      <c r="M575" s="415"/>
      <c r="N575" s="650"/>
      <c r="O575" s="650"/>
      <c r="P575" s="650"/>
      <c r="Q575" s="650"/>
      <c r="R575" s="650"/>
      <c r="S575" s="654" t="str">
        <f t="shared" si="32"/>
        <v/>
      </c>
      <c r="T575" s="654" t="str">
        <f t="shared" si="35"/>
        <v/>
      </c>
      <c r="U575" s="649"/>
      <c r="V575" s="415"/>
      <c r="W575" s="415"/>
      <c r="X575" s="415"/>
      <c r="Y575" s="415"/>
      <c r="Z575" s="415"/>
      <c r="AA575" s="415"/>
      <c r="AB575" s="415"/>
      <c r="AC575" s="415"/>
      <c r="AD575" s="415"/>
      <c r="AE575" s="415"/>
      <c r="AF575" s="415"/>
      <c r="AG575" s="415"/>
      <c r="AH575" s="415"/>
      <c r="AI575" s="415"/>
      <c r="AJ575" s="415"/>
      <c r="AK575" s="415"/>
      <c r="AL575" s="415"/>
      <c r="AM575" s="415"/>
      <c r="AN575" s="415"/>
      <c r="AO575" s="415"/>
      <c r="AP575" s="650"/>
      <c r="AQ575" s="654" t="str">
        <f t="shared" si="33"/>
        <v/>
      </c>
      <c r="AR575" s="655" t="str">
        <f t="shared" si="34"/>
        <v/>
      </c>
    </row>
    <row r="576" spans="1:44">
      <c r="A576" s="430"/>
      <c r="B576" s="418" t="str">
        <f>IFERROR(INDEX(B$13:B575,MATCH($A576,$A$13:$A575,0)),"")</f>
        <v/>
      </c>
      <c r="C576" s="419" t="str">
        <f>IFERROR(INDEX(C$13:C575,MATCH($A576,$A$13:$A575,0)),"")</f>
        <v/>
      </c>
      <c r="D576" s="582" t="str">
        <f>IFERROR(INDEX(D$13:D575,MATCH($A576,$A$13:$A575,0)),"")</f>
        <v/>
      </c>
      <c r="E576" s="420" t="str">
        <f>IFERROR(INDEX(E$13:E575,MATCH($A576,$A$13:$A575,0)),"")</f>
        <v/>
      </c>
      <c r="F576" s="414"/>
      <c r="G576" s="649"/>
      <c r="H576" s="415"/>
      <c r="I576" s="415"/>
      <c r="J576" s="415"/>
      <c r="K576" s="415"/>
      <c r="L576" s="415"/>
      <c r="M576" s="415"/>
      <c r="N576" s="650"/>
      <c r="O576" s="650"/>
      <c r="P576" s="650"/>
      <c r="Q576" s="650"/>
      <c r="R576" s="650"/>
      <c r="S576" s="654" t="str">
        <f t="shared" si="32"/>
        <v/>
      </c>
      <c r="T576" s="654" t="str">
        <f t="shared" si="35"/>
        <v/>
      </c>
      <c r="U576" s="649"/>
      <c r="V576" s="415"/>
      <c r="W576" s="415"/>
      <c r="X576" s="415"/>
      <c r="Y576" s="415"/>
      <c r="Z576" s="415"/>
      <c r="AA576" s="415"/>
      <c r="AB576" s="415"/>
      <c r="AC576" s="415"/>
      <c r="AD576" s="415"/>
      <c r="AE576" s="415"/>
      <c r="AF576" s="415"/>
      <c r="AG576" s="415"/>
      <c r="AH576" s="415"/>
      <c r="AI576" s="415"/>
      <c r="AJ576" s="415"/>
      <c r="AK576" s="415"/>
      <c r="AL576" s="415"/>
      <c r="AM576" s="415"/>
      <c r="AN576" s="415"/>
      <c r="AO576" s="415"/>
      <c r="AP576" s="650"/>
      <c r="AQ576" s="654" t="str">
        <f t="shared" si="33"/>
        <v/>
      </c>
      <c r="AR576" s="655" t="str">
        <f t="shared" si="34"/>
        <v/>
      </c>
    </row>
    <row r="577" spans="1:44">
      <c r="A577" s="430"/>
      <c r="B577" s="418" t="str">
        <f>IFERROR(INDEX(B$13:B576,MATCH($A577,$A$13:$A576,0)),"")</f>
        <v/>
      </c>
      <c r="C577" s="419" t="str">
        <f>IFERROR(INDEX(C$13:C576,MATCH($A577,$A$13:$A576,0)),"")</f>
        <v/>
      </c>
      <c r="D577" s="582" t="str">
        <f>IFERROR(INDEX(D$13:D576,MATCH($A577,$A$13:$A576,0)),"")</f>
        <v/>
      </c>
      <c r="E577" s="420" t="str">
        <f>IFERROR(INDEX(E$13:E576,MATCH($A577,$A$13:$A576,0)),"")</f>
        <v/>
      </c>
      <c r="F577" s="414"/>
      <c r="G577" s="649"/>
      <c r="H577" s="415"/>
      <c r="I577" s="415"/>
      <c r="J577" s="415"/>
      <c r="K577" s="415"/>
      <c r="L577" s="415"/>
      <c r="M577" s="415"/>
      <c r="N577" s="650"/>
      <c r="O577" s="650"/>
      <c r="P577" s="650"/>
      <c r="Q577" s="650"/>
      <c r="R577" s="650"/>
      <c r="S577" s="654" t="str">
        <f t="shared" si="32"/>
        <v/>
      </c>
      <c r="T577" s="654" t="str">
        <f t="shared" si="35"/>
        <v/>
      </c>
      <c r="U577" s="649"/>
      <c r="V577" s="415"/>
      <c r="W577" s="415"/>
      <c r="X577" s="415"/>
      <c r="Y577" s="415"/>
      <c r="Z577" s="415"/>
      <c r="AA577" s="415"/>
      <c r="AB577" s="415"/>
      <c r="AC577" s="415"/>
      <c r="AD577" s="415"/>
      <c r="AE577" s="415"/>
      <c r="AF577" s="415"/>
      <c r="AG577" s="415"/>
      <c r="AH577" s="415"/>
      <c r="AI577" s="415"/>
      <c r="AJ577" s="415"/>
      <c r="AK577" s="415"/>
      <c r="AL577" s="415"/>
      <c r="AM577" s="415"/>
      <c r="AN577" s="415"/>
      <c r="AO577" s="415"/>
      <c r="AP577" s="650"/>
      <c r="AQ577" s="654" t="str">
        <f t="shared" si="33"/>
        <v/>
      </c>
      <c r="AR577" s="655" t="str">
        <f t="shared" si="34"/>
        <v/>
      </c>
    </row>
    <row r="578" spans="1:44">
      <c r="A578" s="430"/>
      <c r="B578" s="418" t="str">
        <f>IFERROR(INDEX(B$13:B577,MATCH($A578,$A$13:$A577,0)),"")</f>
        <v/>
      </c>
      <c r="C578" s="419" t="str">
        <f>IFERROR(INDEX(C$13:C577,MATCH($A578,$A$13:$A577,0)),"")</f>
        <v/>
      </c>
      <c r="D578" s="582" t="str">
        <f>IFERROR(INDEX(D$13:D577,MATCH($A578,$A$13:$A577,0)),"")</f>
        <v/>
      </c>
      <c r="E578" s="420" t="str">
        <f>IFERROR(INDEX(E$13:E577,MATCH($A578,$A$13:$A577,0)),"")</f>
        <v/>
      </c>
      <c r="F578" s="414"/>
      <c r="G578" s="649"/>
      <c r="H578" s="415"/>
      <c r="I578" s="415"/>
      <c r="J578" s="415"/>
      <c r="K578" s="415"/>
      <c r="L578" s="415"/>
      <c r="M578" s="415"/>
      <c r="N578" s="650"/>
      <c r="O578" s="650"/>
      <c r="P578" s="650"/>
      <c r="Q578" s="650"/>
      <c r="R578" s="650"/>
      <c r="S578" s="654" t="str">
        <f t="shared" si="32"/>
        <v/>
      </c>
      <c r="T578" s="654" t="str">
        <f t="shared" si="35"/>
        <v/>
      </c>
      <c r="U578" s="649"/>
      <c r="V578" s="415"/>
      <c r="W578" s="415"/>
      <c r="X578" s="415"/>
      <c r="Y578" s="415"/>
      <c r="Z578" s="415"/>
      <c r="AA578" s="415"/>
      <c r="AB578" s="415"/>
      <c r="AC578" s="415"/>
      <c r="AD578" s="415"/>
      <c r="AE578" s="415"/>
      <c r="AF578" s="415"/>
      <c r="AG578" s="415"/>
      <c r="AH578" s="415"/>
      <c r="AI578" s="415"/>
      <c r="AJ578" s="415"/>
      <c r="AK578" s="415"/>
      <c r="AL578" s="415"/>
      <c r="AM578" s="415"/>
      <c r="AN578" s="415"/>
      <c r="AO578" s="415"/>
      <c r="AP578" s="650"/>
      <c r="AQ578" s="654" t="str">
        <f t="shared" si="33"/>
        <v/>
      </c>
      <c r="AR578" s="655" t="str">
        <f t="shared" si="34"/>
        <v/>
      </c>
    </row>
    <row r="579" spans="1:44">
      <c r="A579" s="430"/>
      <c r="B579" s="418" t="str">
        <f>IFERROR(INDEX(B$13:B578,MATCH($A579,$A$13:$A578,0)),"")</f>
        <v/>
      </c>
      <c r="C579" s="419" t="str">
        <f>IFERROR(INDEX(C$13:C578,MATCH($A579,$A$13:$A578,0)),"")</f>
        <v/>
      </c>
      <c r="D579" s="582" t="str">
        <f>IFERROR(INDEX(D$13:D578,MATCH($A579,$A$13:$A578,0)),"")</f>
        <v/>
      </c>
      <c r="E579" s="420" t="str">
        <f>IFERROR(INDEX(E$13:E578,MATCH($A579,$A$13:$A578,0)),"")</f>
        <v/>
      </c>
      <c r="F579" s="414"/>
      <c r="G579" s="649"/>
      <c r="H579" s="415"/>
      <c r="I579" s="415"/>
      <c r="J579" s="415"/>
      <c r="K579" s="415"/>
      <c r="L579" s="415"/>
      <c r="M579" s="415"/>
      <c r="N579" s="650"/>
      <c r="O579" s="650"/>
      <c r="P579" s="650"/>
      <c r="Q579" s="650"/>
      <c r="R579" s="650"/>
      <c r="S579" s="654" t="str">
        <f t="shared" si="32"/>
        <v/>
      </c>
      <c r="T579" s="654" t="str">
        <f t="shared" si="35"/>
        <v/>
      </c>
      <c r="U579" s="649"/>
      <c r="V579" s="415"/>
      <c r="W579" s="415"/>
      <c r="X579" s="415"/>
      <c r="Y579" s="415"/>
      <c r="Z579" s="415"/>
      <c r="AA579" s="415"/>
      <c r="AB579" s="415"/>
      <c r="AC579" s="415"/>
      <c r="AD579" s="415"/>
      <c r="AE579" s="415"/>
      <c r="AF579" s="415"/>
      <c r="AG579" s="415"/>
      <c r="AH579" s="415"/>
      <c r="AI579" s="415"/>
      <c r="AJ579" s="415"/>
      <c r="AK579" s="415"/>
      <c r="AL579" s="415"/>
      <c r="AM579" s="415"/>
      <c r="AN579" s="415"/>
      <c r="AO579" s="415"/>
      <c r="AP579" s="650"/>
      <c r="AQ579" s="654" t="str">
        <f t="shared" si="33"/>
        <v/>
      </c>
      <c r="AR579" s="655" t="str">
        <f t="shared" si="34"/>
        <v/>
      </c>
    </row>
    <row r="580" spans="1:44">
      <c r="A580" s="430"/>
      <c r="B580" s="418" t="str">
        <f>IFERROR(INDEX(B$13:B579,MATCH($A580,$A$13:$A579,0)),"")</f>
        <v/>
      </c>
      <c r="C580" s="419" t="str">
        <f>IFERROR(INDEX(C$13:C579,MATCH($A580,$A$13:$A579,0)),"")</f>
        <v/>
      </c>
      <c r="D580" s="582" t="str">
        <f>IFERROR(INDEX(D$13:D579,MATCH($A580,$A$13:$A579,0)),"")</f>
        <v/>
      </c>
      <c r="E580" s="420" t="str">
        <f>IFERROR(INDEX(E$13:E579,MATCH($A580,$A$13:$A579,0)),"")</f>
        <v/>
      </c>
      <c r="F580" s="414"/>
      <c r="G580" s="649"/>
      <c r="H580" s="415"/>
      <c r="I580" s="415"/>
      <c r="J580" s="415"/>
      <c r="K580" s="415"/>
      <c r="L580" s="415"/>
      <c r="M580" s="415"/>
      <c r="N580" s="650"/>
      <c r="O580" s="650"/>
      <c r="P580" s="650"/>
      <c r="Q580" s="650"/>
      <c r="R580" s="650"/>
      <c r="S580" s="654" t="str">
        <f t="shared" si="32"/>
        <v/>
      </c>
      <c r="T580" s="654" t="str">
        <f t="shared" si="35"/>
        <v/>
      </c>
      <c r="U580" s="649"/>
      <c r="V580" s="415"/>
      <c r="W580" s="415"/>
      <c r="X580" s="415"/>
      <c r="Y580" s="415"/>
      <c r="Z580" s="415"/>
      <c r="AA580" s="415"/>
      <c r="AB580" s="415"/>
      <c r="AC580" s="415"/>
      <c r="AD580" s="415"/>
      <c r="AE580" s="415"/>
      <c r="AF580" s="415"/>
      <c r="AG580" s="415"/>
      <c r="AH580" s="415"/>
      <c r="AI580" s="415"/>
      <c r="AJ580" s="415"/>
      <c r="AK580" s="415"/>
      <c r="AL580" s="415"/>
      <c r="AM580" s="415"/>
      <c r="AN580" s="415"/>
      <c r="AO580" s="415"/>
      <c r="AP580" s="650"/>
      <c r="AQ580" s="654" t="str">
        <f t="shared" si="33"/>
        <v/>
      </c>
      <c r="AR580" s="655" t="str">
        <f t="shared" si="34"/>
        <v/>
      </c>
    </row>
    <row r="581" spans="1:44">
      <c r="A581" s="430"/>
      <c r="B581" s="418" t="str">
        <f>IFERROR(INDEX(B$13:B580,MATCH($A581,$A$13:$A580,0)),"")</f>
        <v/>
      </c>
      <c r="C581" s="419" t="str">
        <f>IFERROR(INDEX(C$13:C580,MATCH($A581,$A$13:$A580,0)),"")</f>
        <v/>
      </c>
      <c r="D581" s="582" t="str">
        <f>IFERROR(INDEX(D$13:D580,MATCH($A581,$A$13:$A580,0)),"")</f>
        <v/>
      </c>
      <c r="E581" s="420" t="str">
        <f>IFERROR(INDEX(E$13:E580,MATCH($A581,$A$13:$A580,0)),"")</f>
        <v/>
      </c>
      <c r="F581" s="414"/>
      <c r="G581" s="649"/>
      <c r="H581" s="415"/>
      <c r="I581" s="415"/>
      <c r="J581" s="415"/>
      <c r="K581" s="415"/>
      <c r="L581" s="415"/>
      <c r="M581" s="415"/>
      <c r="N581" s="650"/>
      <c r="O581" s="650"/>
      <c r="P581" s="650"/>
      <c r="Q581" s="650"/>
      <c r="R581" s="650"/>
      <c r="S581" s="654" t="str">
        <f t="shared" si="32"/>
        <v/>
      </c>
      <c r="T581" s="654" t="str">
        <f t="shared" si="35"/>
        <v/>
      </c>
      <c r="U581" s="649"/>
      <c r="V581" s="415"/>
      <c r="W581" s="415"/>
      <c r="X581" s="415"/>
      <c r="Y581" s="415"/>
      <c r="Z581" s="415"/>
      <c r="AA581" s="415"/>
      <c r="AB581" s="415"/>
      <c r="AC581" s="415"/>
      <c r="AD581" s="415"/>
      <c r="AE581" s="415"/>
      <c r="AF581" s="415"/>
      <c r="AG581" s="415"/>
      <c r="AH581" s="415"/>
      <c r="AI581" s="415"/>
      <c r="AJ581" s="415"/>
      <c r="AK581" s="415"/>
      <c r="AL581" s="415"/>
      <c r="AM581" s="415"/>
      <c r="AN581" s="415"/>
      <c r="AO581" s="415"/>
      <c r="AP581" s="650"/>
      <c r="AQ581" s="654" t="str">
        <f t="shared" si="33"/>
        <v/>
      </c>
      <c r="AR581" s="655" t="str">
        <f t="shared" si="34"/>
        <v/>
      </c>
    </row>
    <row r="582" spans="1:44">
      <c r="A582" s="430"/>
      <c r="B582" s="418" t="str">
        <f>IFERROR(INDEX(B$13:B581,MATCH($A582,$A$13:$A581,0)),"")</f>
        <v/>
      </c>
      <c r="C582" s="419" t="str">
        <f>IFERROR(INDEX(C$13:C581,MATCH($A582,$A$13:$A581,0)),"")</f>
        <v/>
      </c>
      <c r="D582" s="582" t="str">
        <f>IFERROR(INDEX(D$13:D581,MATCH($A582,$A$13:$A581,0)),"")</f>
        <v/>
      </c>
      <c r="E582" s="420" t="str">
        <f>IFERROR(INDEX(E$13:E581,MATCH($A582,$A$13:$A581,0)),"")</f>
        <v/>
      </c>
      <c r="F582" s="414"/>
      <c r="G582" s="649"/>
      <c r="H582" s="415"/>
      <c r="I582" s="415"/>
      <c r="J582" s="415"/>
      <c r="K582" s="415"/>
      <c r="L582" s="415"/>
      <c r="M582" s="415"/>
      <c r="N582" s="650"/>
      <c r="O582" s="650"/>
      <c r="P582" s="650"/>
      <c r="Q582" s="650"/>
      <c r="R582" s="650"/>
      <c r="S582" s="654" t="str">
        <f t="shared" si="32"/>
        <v/>
      </c>
      <c r="T582" s="654" t="str">
        <f t="shared" si="35"/>
        <v/>
      </c>
      <c r="U582" s="649"/>
      <c r="V582" s="415"/>
      <c r="W582" s="415"/>
      <c r="X582" s="415"/>
      <c r="Y582" s="415"/>
      <c r="Z582" s="415"/>
      <c r="AA582" s="415"/>
      <c r="AB582" s="415"/>
      <c r="AC582" s="415"/>
      <c r="AD582" s="415"/>
      <c r="AE582" s="415"/>
      <c r="AF582" s="415"/>
      <c r="AG582" s="415"/>
      <c r="AH582" s="415"/>
      <c r="AI582" s="415"/>
      <c r="AJ582" s="415"/>
      <c r="AK582" s="415"/>
      <c r="AL582" s="415"/>
      <c r="AM582" s="415"/>
      <c r="AN582" s="415"/>
      <c r="AO582" s="415"/>
      <c r="AP582" s="650"/>
      <c r="AQ582" s="654" t="str">
        <f t="shared" si="33"/>
        <v/>
      </c>
      <c r="AR582" s="655" t="str">
        <f t="shared" si="34"/>
        <v/>
      </c>
    </row>
    <row r="583" spans="1:44">
      <c r="A583" s="430"/>
      <c r="B583" s="418" t="str">
        <f>IFERROR(INDEX(B$13:B582,MATCH($A583,$A$13:$A582,0)),"")</f>
        <v/>
      </c>
      <c r="C583" s="419" t="str">
        <f>IFERROR(INDEX(C$13:C582,MATCH($A583,$A$13:$A582,0)),"")</f>
        <v/>
      </c>
      <c r="D583" s="582" t="str">
        <f>IFERROR(INDEX(D$13:D582,MATCH($A583,$A$13:$A582,0)),"")</f>
        <v/>
      </c>
      <c r="E583" s="420" t="str">
        <f>IFERROR(INDEX(E$13:E582,MATCH($A583,$A$13:$A582,0)),"")</f>
        <v/>
      </c>
      <c r="F583" s="414"/>
      <c r="G583" s="649"/>
      <c r="H583" s="415"/>
      <c r="I583" s="415"/>
      <c r="J583" s="415"/>
      <c r="K583" s="415"/>
      <c r="L583" s="415"/>
      <c r="M583" s="415"/>
      <c r="N583" s="650"/>
      <c r="O583" s="650"/>
      <c r="P583" s="650"/>
      <c r="Q583" s="650"/>
      <c r="R583" s="650"/>
      <c r="S583" s="654" t="str">
        <f t="shared" si="32"/>
        <v/>
      </c>
      <c r="T583" s="654" t="str">
        <f t="shared" si="35"/>
        <v/>
      </c>
      <c r="U583" s="649"/>
      <c r="V583" s="415"/>
      <c r="W583" s="415"/>
      <c r="X583" s="415"/>
      <c r="Y583" s="415"/>
      <c r="Z583" s="415"/>
      <c r="AA583" s="415"/>
      <c r="AB583" s="415"/>
      <c r="AC583" s="415"/>
      <c r="AD583" s="415"/>
      <c r="AE583" s="415"/>
      <c r="AF583" s="415"/>
      <c r="AG583" s="415"/>
      <c r="AH583" s="415"/>
      <c r="AI583" s="415"/>
      <c r="AJ583" s="415"/>
      <c r="AK583" s="415"/>
      <c r="AL583" s="415"/>
      <c r="AM583" s="415"/>
      <c r="AN583" s="415"/>
      <c r="AO583" s="415"/>
      <c r="AP583" s="650"/>
      <c r="AQ583" s="654" t="str">
        <f t="shared" si="33"/>
        <v/>
      </c>
      <c r="AR583" s="655" t="str">
        <f t="shared" si="34"/>
        <v/>
      </c>
    </row>
    <row r="584" spans="1:44">
      <c r="A584" s="430"/>
      <c r="B584" s="418" t="str">
        <f>IFERROR(INDEX(B$13:B583,MATCH($A584,$A$13:$A583,0)),"")</f>
        <v/>
      </c>
      <c r="C584" s="419" t="str">
        <f>IFERROR(INDEX(C$13:C583,MATCH($A584,$A$13:$A583,0)),"")</f>
        <v/>
      </c>
      <c r="D584" s="582" t="str">
        <f>IFERROR(INDEX(D$13:D583,MATCH($A584,$A$13:$A583,0)),"")</f>
        <v/>
      </c>
      <c r="E584" s="420" t="str">
        <f>IFERROR(INDEX(E$13:E583,MATCH($A584,$A$13:$A583,0)),"")</f>
        <v/>
      </c>
      <c r="F584" s="414"/>
      <c r="G584" s="649"/>
      <c r="H584" s="415"/>
      <c r="I584" s="415"/>
      <c r="J584" s="415"/>
      <c r="K584" s="415"/>
      <c r="L584" s="415"/>
      <c r="M584" s="415"/>
      <c r="N584" s="650"/>
      <c r="O584" s="650"/>
      <c r="P584" s="650"/>
      <c r="Q584" s="650"/>
      <c r="R584" s="650"/>
      <c r="S584" s="654" t="str">
        <f t="shared" si="32"/>
        <v/>
      </c>
      <c r="T584" s="654" t="str">
        <f t="shared" si="35"/>
        <v/>
      </c>
      <c r="U584" s="649"/>
      <c r="V584" s="415"/>
      <c r="W584" s="415"/>
      <c r="X584" s="415"/>
      <c r="Y584" s="415"/>
      <c r="Z584" s="415"/>
      <c r="AA584" s="415"/>
      <c r="AB584" s="415"/>
      <c r="AC584" s="415"/>
      <c r="AD584" s="415"/>
      <c r="AE584" s="415"/>
      <c r="AF584" s="415"/>
      <c r="AG584" s="415"/>
      <c r="AH584" s="415"/>
      <c r="AI584" s="415"/>
      <c r="AJ584" s="415"/>
      <c r="AK584" s="415"/>
      <c r="AL584" s="415"/>
      <c r="AM584" s="415"/>
      <c r="AN584" s="415"/>
      <c r="AO584" s="415"/>
      <c r="AP584" s="650"/>
      <c r="AQ584" s="654" t="str">
        <f t="shared" si="33"/>
        <v/>
      </c>
      <c r="AR584" s="655" t="str">
        <f t="shared" si="34"/>
        <v/>
      </c>
    </row>
    <row r="585" spans="1:44">
      <c r="A585" s="430"/>
      <c r="B585" s="418" t="str">
        <f>IFERROR(INDEX(B$13:B584,MATCH($A585,$A$13:$A584,0)),"")</f>
        <v/>
      </c>
      <c r="C585" s="419" t="str">
        <f>IFERROR(INDEX(C$13:C584,MATCH($A585,$A$13:$A584,0)),"")</f>
        <v/>
      </c>
      <c r="D585" s="582" t="str">
        <f>IFERROR(INDEX(D$13:D584,MATCH($A585,$A$13:$A584,0)),"")</f>
        <v/>
      </c>
      <c r="E585" s="420" t="str">
        <f>IFERROR(INDEX(E$13:E584,MATCH($A585,$A$13:$A584,0)),"")</f>
        <v/>
      </c>
      <c r="F585" s="414"/>
      <c r="G585" s="649"/>
      <c r="H585" s="415"/>
      <c r="I585" s="415"/>
      <c r="J585" s="415"/>
      <c r="K585" s="415"/>
      <c r="L585" s="415"/>
      <c r="M585" s="415"/>
      <c r="N585" s="650"/>
      <c r="O585" s="650"/>
      <c r="P585" s="650"/>
      <c r="Q585" s="650"/>
      <c r="R585" s="650"/>
      <c r="S585" s="654" t="str">
        <f t="shared" si="32"/>
        <v/>
      </c>
      <c r="T585" s="654" t="str">
        <f t="shared" si="35"/>
        <v/>
      </c>
      <c r="U585" s="649"/>
      <c r="V585" s="415"/>
      <c r="W585" s="415"/>
      <c r="X585" s="415"/>
      <c r="Y585" s="415"/>
      <c r="Z585" s="415"/>
      <c r="AA585" s="415"/>
      <c r="AB585" s="415"/>
      <c r="AC585" s="415"/>
      <c r="AD585" s="415"/>
      <c r="AE585" s="415"/>
      <c r="AF585" s="415"/>
      <c r="AG585" s="415"/>
      <c r="AH585" s="415"/>
      <c r="AI585" s="415"/>
      <c r="AJ585" s="415"/>
      <c r="AK585" s="415"/>
      <c r="AL585" s="415"/>
      <c r="AM585" s="415"/>
      <c r="AN585" s="415"/>
      <c r="AO585" s="415"/>
      <c r="AP585" s="650"/>
      <c r="AQ585" s="654" t="str">
        <f t="shared" si="33"/>
        <v/>
      </c>
      <c r="AR585" s="655" t="str">
        <f t="shared" si="34"/>
        <v/>
      </c>
    </row>
    <row r="586" spans="1:44">
      <c r="A586" s="430"/>
      <c r="B586" s="418" t="str">
        <f>IFERROR(INDEX(B$13:B585,MATCH($A586,$A$13:$A585,0)),"")</f>
        <v/>
      </c>
      <c r="C586" s="419" t="str">
        <f>IFERROR(INDEX(C$13:C585,MATCH($A586,$A$13:$A585,0)),"")</f>
        <v/>
      </c>
      <c r="D586" s="582" t="str">
        <f>IFERROR(INDEX(D$13:D585,MATCH($A586,$A$13:$A585,0)),"")</f>
        <v/>
      </c>
      <c r="E586" s="420" t="str">
        <f>IFERROR(INDEX(E$13:E585,MATCH($A586,$A$13:$A585,0)),"")</f>
        <v/>
      </c>
      <c r="F586" s="414"/>
      <c r="G586" s="649"/>
      <c r="H586" s="415"/>
      <c r="I586" s="415"/>
      <c r="J586" s="415"/>
      <c r="K586" s="415"/>
      <c r="L586" s="415"/>
      <c r="M586" s="415"/>
      <c r="N586" s="650"/>
      <c r="O586" s="650"/>
      <c r="P586" s="650"/>
      <c r="Q586" s="650"/>
      <c r="R586" s="650"/>
      <c r="S586" s="654" t="str">
        <f t="shared" si="32"/>
        <v/>
      </c>
      <c r="T586" s="654" t="str">
        <f t="shared" si="35"/>
        <v/>
      </c>
      <c r="U586" s="649"/>
      <c r="V586" s="415"/>
      <c r="W586" s="415"/>
      <c r="X586" s="415"/>
      <c r="Y586" s="415"/>
      <c r="Z586" s="415"/>
      <c r="AA586" s="415"/>
      <c r="AB586" s="415"/>
      <c r="AC586" s="415"/>
      <c r="AD586" s="415"/>
      <c r="AE586" s="415"/>
      <c r="AF586" s="415"/>
      <c r="AG586" s="415"/>
      <c r="AH586" s="415"/>
      <c r="AI586" s="415"/>
      <c r="AJ586" s="415"/>
      <c r="AK586" s="415"/>
      <c r="AL586" s="415"/>
      <c r="AM586" s="415"/>
      <c r="AN586" s="415"/>
      <c r="AO586" s="415"/>
      <c r="AP586" s="650"/>
      <c r="AQ586" s="654" t="str">
        <f t="shared" si="33"/>
        <v/>
      </c>
      <c r="AR586" s="655" t="str">
        <f t="shared" si="34"/>
        <v/>
      </c>
    </row>
    <row r="587" spans="1:44">
      <c r="A587" s="430"/>
      <c r="B587" s="418" t="str">
        <f>IFERROR(INDEX(B$13:B586,MATCH($A587,$A$13:$A586,0)),"")</f>
        <v/>
      </c>
      <c r="C587" s="419" t="str">
        <f>IFERROR(INDEX(C$13:C586,MATCH($A587,$A$13:$A586,0)),"")</f>
        <v/>
      </c>
      <c r="D587" s="582" t="str">
        <f>IFERROR(INDEX(D$13:D586,MATCH($A587,$A$13:$A586,0)),"")</f>
        <v/>
      </c>
      <c r="E587" s="420" t="str">
        <f>IFERROR(INDEX(E$13:E586,MATCH($A587,$A$13:$A586,0)),"")</f>
        <v/>
      </c>
      <c r="F587" s="414"/>
      <c r="G587" s="649"/>
      <c r="H587" s="415"/>
      <c r="I587" s="415"/>
      <c r="J587" s="415"/>
      <c r="K587" s="415"/>
      <c r="L587" s="415"/>
      <c r="M587" s="415"/>
      <c r="N587" s="650"/>
      <c r="O587" s="650"/>
      <c r="P587" s="650"/>
      <c r="Q587" s="650"/>
      <c r="R587" s="650"/>
      <c r="S587" s="654" t="str">
        <f t="shared" si="32"/>
        <v/>
      </c>
      <c r="T587" s="654" t="str">
        <f t="shared" si="35"/>
        <v/>
      </c>
      <c r="U587" s="649"/>
      <c r="V587" s="415"/>
      <c r="W587" s="415"/>
      <c r="X587" s="415"/>
      <c r="Y587" s="415"/>
      <c r="Z587" s="415"/>
      <c r="AA587" s="415"/>
      <c r="AB587" s="415"/>
      <c r="AC587" s="415"/>
      <c r="AD587" s="415"/>
      <c r="AE587" s="415"/>
      <c r="AF587" s="415"/>
      <c r="AG587" s="415"/>
      <c r="AH587" s="415"/>
      <c r="AI587" s="415"/>
      <c r="AJ587" s="415"/>
      <c r="AK587" s="415"/>
      <c r="AL587" s="415"/>
      <c r="AM587" s="415"/>
      <c r="AN587" s="415"/>
      <c r="AO587" s="415"/>
      <c r="AP587" s="650"/>
      <c r="AQ587" s="654" t="str">
        <f t="shared" si="33"/>
        <v/>
      </c>
      <c r="AR587" s="655" t="str">
        <f t="shared" si="34"/>
        <v/>
      </c>
    </row>
    <row r="588" spans="1:44">
      <c r="A588" s="430"/>
      <c r="B588" s="418" t="str">
        <f>IFERROR(INDEX(B$13:B587,MATCH($A588,$A$13:$A587,0)),"")</f>
        <v/>
      </c>
      <c r="C588" s="419" t="str">
        <f>IFERROR(INDEX(C$13:C587,MATCH($A588,$A$13:$A587,0)),"")</f>
        <v/>
      </c>
      <c r="D588" s="582" t="str">
        <f>IFERROR(INDEX(D$13:D587,MATCH($A588,$A$13:$A587,0)),"")</f>
        <v/>
      </c>
      <c r="E588" s="420" t="str">
        <f>IFERROR(INDEX(E$13:E587,MATCH($A588,$A$13:$A587,0)),"")</f>
        <v/>
      </c>
      <c r="F588" s="414"/>
      <c r="G588" s="649"/>
      <c r="H588" s="415"/>
      <c r="I588" s="415"/>
      <c r="J588" s="415"/>
      <c r="K588" s="415"/>
      <c r="L588" s="415"/>
      <c r="M588" s="415"/>
      <c r="N588" s="650"/>
      <c r="O588" s="650"/>
      <c r="P588" s="650"/>
      <c r="Q588" s="650"/>
      <c r="R588" s="650"/>
      <c r="S588" s="654" t="str">
        <f t="shared" si="32"/>
        <v/>
      </c>
      <c r="T588" s="654" t="str">
        <f t="shared" si="35"/>
        <v/>
      </c>
      <c r="U588" s="649"/>
      <c r="V588" s="415"/>
      <c r="W588" s="415"/>
      <c r="X588" s="415"/>
      <c r="Y588" s="415"/>
      <c r="Z588" s="415"/>
      <c r="AA588" s="415"/>
      <c r="AB588" s="415"/>
      <c r="AC588" s="415"/>
      <c r="AD588" s="415"/>
      <c r="AE588" s="415"/>
      <c r="AF588" s="415"/>
      <c r="AG588" s="415"/>
      <c r="AH588" s="415"/>
      <c r="AI588" s="415"/>
      <c r="AJ588" s="415"/>
      <c r="AK588" s="415"/>
      <c r="AL588" s="415"/>
      <c r="AM588" s="415"/>
      <c r="AN588" s="415"/>
      <c r="AO588" s="415"/>
      <c r="AP588" s="650"/>
      <c r="AQ588" s="654" t="str">
        <f t="shared" si="33"/>
        <v/>
      </c>
      <c r="AR588" s="655" t="str">
        <f t="shared" si="34"/>
        <v/>
      </c>
    </row>
    <row r="589" spans="1:44">
      <c r="A589" s="430"/>
      <c r="B589" s="418" t="str">
        <f>IFERROR(INDEX(B$13:B588,MATCH($A589,$A$13:$A588,0)),"")</f>
        <v/>
      </c>
      <c r="C589" s="419" t="str">
        <f>IFERROR(INDEX(C$13:C588,MATCH($A589,$A$13:$A588,0)),"")</f>
        <v/>
      </c>
      <c r="D589" s="582" t="str">
        <f>IFERROR(INDEX(D$13:D588,MATCH($A589,$A$13:$A588,0)),"")</f>
        <v/>
      </c>
      <c r="E589" s="420" t="str">
        <f>IFERROR(INDEX(E$13:E588,MATCH($A589,$A$13:$A588,0)),"")</f>
        <v/>
      </c>
      <c r="F589" s="414"/>
      <c r="G589" s="649"/>
      <c r="H589" s="415"/>
      <c r="I589" s="415"/>
      <c r="J589" s="415"/>
      <c r="K589" s="415"/>
      <c r="L589" s="415"/>
      <c r="M589" s="415"/>
      <c r="N589" s="650"/>
      <c r="O589" s="650"/>
      <c r="P589" s="650"/>
      <c r="Q589" s="650"/>
      <c r="R589" s="650"/>
      <c r="S589" s="654" t="str">
        <f t="shared" si="32"/>
        <v/>
      </c>
      <c r="T589" s="654" t="str">
        <f t="shared" si="35"/>
        <v/>
      </c>
      <c r="U589" s="649"/>
      <c r="V589" s="415"/>
      <c r="W589" s="415"/>
      <c r="X589" s="415"/>
      <c r="Y589" s="415"/>
      <c r="Z589" s="415"/>
      <c r="AA589" s="415"/>
      <c r="AB589" s="415"/>
      <c r="AC589" s="415"/>
      <c r="AD589" s="415"/>
      <c r="AE589" s="415"/>
      <c r="AF589" s="415"/>
      <c r="AG589" s="415"/>
      <c r="AH589" s="415"/>
      <c r="AI589" s="415"/>
      <c r="AJ589" s="415"/>
      <c r="AK589" s="415"/>
      <c r="AL589" s="415"/>
      <c r="AM589" s="415"/>
      <c r="AN589" s="415"/>
      <c r="AO589" s="415"/>
      <c r="AP589" s="650"/>
      <c r="AQ589" s="654" t="str">
        <f t="shared" si="33"/>
        <v/>
      </c>
      <c r="AR589" s="655" t="str">
        <f t="shared" si="34"/>
        <v/>
      </c>
    </row>
    <row r="590" spans="1:44">
      <c r="A590" s="430"/>
      <c r="B590" s="418" t="str">
        <f>IFERROR(INDEX(B$13:B589,MATCH($A590,$A$13:$A589,0)),"")</f>
        <v/>
      </c>
      <c r="C590" s="419" t="str">
        <f>IFERROR(INDEX(C$13:C589,MATCH($A590,$A$13:$A589,0)),"")</f>
        <v/>
      </c>
      <c r="D590" s="582" t="str">
        <f>IFERROR(INDEX(D$13:D589,MATCH($A590,$A$13:$A589,0)),"")</f>
        <v/>
      </c>
      <c r="E590" s="420" t="str">
        <f>IFERROR(INDEX(E$13:E589,MATCH($A590,$A$13:$A589,0)),"")</f>
        <v/>
      </c>
      <c r="F590" s="414"/>
      <c r="G590" s="649"/>
      <c r="H590" s="415"/>
      <c r="I590" s="415"/>
      <c r="J590" s="415"/>
      <c r="K590" s="415"/>
      <c r="L590" s="415"/>
      <c r="M590" s="415"/>
      <c r="N590" s="650"/>
      <c r="O590" s="650"/>
      <c r="P590" s="650"/>
      <c r="Q590" s="650"/>
      <c r="R590" s="650"/>
      <c r="S590" s="654" t="str">
        <f t="shared" ref="S590:S653" si="36">IF(E590="","",SUM(G590:R590))</f>
        <v/>
      </c>
      <c r="T590" s="654" t="str">
        <f t="shared" si="35"/>
        <v/>
      </c>
      <c r="U590" s="649"/>
      <c r="V590" s="415"/>
      <c r="W590" s="415"/>
      <c r="X590" s="415"/>
      <c r="Y590" s="415"/>
      <c r="Z590" s="415"/>
      <c r="AA590" s="415"/>
      <c r="AB590" s="415"/>
      <c r="AC590" s="415"/>
      <c r="AD590" s="415"/>
      <c r="AE590" s="415"/>
      <c r="AF590" s="415"/>
      <c r="AG590" s="415"/>
      <c r="AH590" s="415"/>
      <c r="AI590" s="415"/>
      <c r="AJ590" s="415"/>
      <c r="AK590" s="415"/>
      <c r="AL590" s="415"/>
      <c r="AM590" s="415"/>
      <c r="AN590" s="415"/>
      <c r="AO590" s="415"/>
      <c r="AP590" s="650"/>
      <c r="AQ590" s="654" t="str">
        <f t="shared" ref="AQ590:AQ653" si="37">IF(E590="","",SUM(U590:AP590))</f>
        <v/>
      </c>
      <c r="AR590" s="655" t="str">
        <f t="shared" ref="AR590:AR653" si="38">IF(E590="","",S590+AQ590)</f>
        <v/>
      </c>
    </row>
    <row r="591" spans="1:44">
      <c r="A591" s="430"/>
      <c r="B591" s="418" t="str">
        <f>IFERROR(INDEX(B$13:B590,MATCH($A591,$A$13:$A590,0)),"")</f>
        <v/>
      </c>
      <c r="C591" s="419" t="str">
        <f>IFERROR(INDEX(C$13:C590,MATCH($A591,$A$13:$A590,0)),"")</f>
        <v/>
      </c>
      <c r="D591" s="582" t="str">
        <f>IFERROR(INDEX(D$13:D590,MATCH($A591,$A$13:$A590,0)),"")</f>
        <v/>
      </c>
      <c r="E591" s="420" t="str">
        <f>IFERROR(INDEX(E$13:E590,MATCH($A591,$A$13:$A590,0)),"")</f>
        <v/>
      </c>
      <c r="F591" s="414"/>
      <c r="G591" s="649"/>
      <c r="H591" s="415"/>
      <c r="I591" s="415"/>
      <c r="J591" s="415"/>
      <c r="K591" s="415"/>
      <c r="L591" s="415"/>
      <c r="M591" s="415"/>
      <c r="N591" s="650"/>
      <c r="O591" s="650"/>
      <c r="P591" s="650"/>
      <c r="Q591" s="650"/>
      <c r="R591" s="650"/>
      <c r="S591" s="654" t="str">
        <f t="shared" si="36"/>
        <v/>
      </c>
      <c r="T591" s="654" t="str">
        <f t="shared" ref="T591:T654" si="39">IF(E591="","",E591*S591)</f>
        <v/>
      </c>
      <c r="U591" s="649"/>
      <c r="V591" s="415"/>
      <c r="W591" s="415"/>
      <c r="X591" s="415"/>
      <c r="Y591" s="415"/>
      <c r="Z591" s="415"/>
      <c r="AA591" s="415"/>
      <c r="AB591" s="415"/>
      <c r="AC591" s="415"/>
      <c r="AD591" s="415"/>
      <c r="AE591" s="415"/>
      <c r="AF591" s="415"/>
      <c r="AG591" s="415"/>
      <c r="AH591" s="415"/>
      <c r="AI591" s="415"/>
      <c r="AJ591" s="415"/>
      <c r="AK591" s="415"/>
      <c r="AL591" s="415"/>
      <c r="AM591" s="415"/>
      <c r="AN591" s="415"/>
      <c r="AO591" s="415"/>
      <c r="AP591" s="650"/>
      <c r="AQ591" s="654" t="str">
        <f t="shared" si="37"/>
        <v/>
      </c>
      <c r="AR591" s="655" t="str">
        <f t="shared" si="38"/>
        <v/>
      </c>
    </row>
    <row r="592" spans="1:44">
      <c r="A592" s="430"/>
      <c r="B592" s="418" t="str">
        <f>IFERROR(INDEX(B$13:B591,MATCH($A592,$A$13:$A591,0)),"")</f>
        <v/>
      </c>
      <c r="C592" s="419" t="str">
        <f>IFERROR(INDEX(C$13:C591,MATCH($A592,$A$13:$A591,0)),"")</f>
        <v/>
      </c>
      <c r="D592" s="582" t="str">
        <f>IFERROR(INDEX(D$13:D591,MATCH($A592,$A$13:$A591,0)),"")</f>
        <v/>
      </c>
      <c r="E592" s="420" t="str">
        <f>IFERROR(INDEX(E$13:E591,MATCH($A592,$A$13:$A591,0)),"")</f>
        <v/>
      </c>
      <c r="F592" s="414"/>
      <c r="G592" s="649"/>
      <c r="H592" s="415"/>
      <c r="I592" s="415"/>
      <c r="J592" s="415"/>
      <c r="K592" s="415"/>
      <c r="L592" s="415"/>
      <c r="M592" s="415"/>
      <c r="N592" s="650"/>
      <c r="O592" s="650"/>
      <c r="P592" s="650"/>
      <c r="Q592" s="650"/>
      <c r="R592" s="650"/>
      <c r="S592" s="654" t="str">
        <f t="shared" si="36"/>
        <v/>
      </c>
      <c r="T592" s="654" t="str">
        <f t="shared" si="39"/>
        <v/>
      </c>
      <c r="U592" s="649"/>
      <c r="V592" s="415"/>
      <c r="W592" s="415"/>
      <c r="X592" s="415"/>
      <c r="Y592" s="415"/>
      <c r="Z592" s="415"/>
      <c r="AA592" s="415"/>
      <c r="AB592" s="415"/>
      <c r="AC592" s="415"/>
      <c r="AD592" s="415"/>
      <c r="AE592" s="415"/>
      <c r="AF592" s="415"/>
      <c r="AG592" s="415"/>
      <c r="AH592" s="415"/>
      <c r="AI592" s="415"/>
      <c r="AJ592" s="415"/>
      <c r="AK592" s="415"/>
      <c r="AL592" s="415"/>
      <c r="AM592" s="415"/>
      <c r="AN592" s="415"/>
      <c r="AO592" s="415"/>
      <c r="AP592" s="650"/>
      <c r="AQ592" s="654" t="str">
        <f t="shared" si="37"/>
        <v/>
      </c>
      <c r="AR592" s="655" t="str">
        <f t="shared" si="38"/>
        <v/>
      </c>
    </row>
    <row r="593" spans="1:44">
      <c r="A593" s="430"/>
      <c r="B593" s="418" t="str">
        <f>IFERROR(INDEX(B$13:B592,MATCH($A593,$A$13:$A592,0)),"")</f>
        <v/>
      </c>
      <c r="C593" s="419" t="str">
        <f>IFERROR(INDEX(C$13:C592,MATCH($A593,$A$13:$A592,0)),"")</f>
        <v/>
      </c>
      <c r="D593" s="582" t="str">
        <f>IFERROR(INDEX(D$13:D592,MATCH($A593,$A$13:$A592,0)),"")</f>
        <v/>
      </c>
      <c r="E593" s="420" t="str">
        <f>IFERROR(INDEX(E$13:E592,MATCH($A593,$A$13:$A592,0)),"")</f>
        <v/>
      </c>
      <c r="F593" s="414"/>
      <c r="G593" s="649"/>
      <c r="H593" s="415"/>
      <c r="I593" s="415"/>
      <c r="J593" s="415"/>
      <c r="K593" s="415"/>
      <c r="L593" s="415"/>
      <c r="M593" s="415"/>
      <c r="N593" s="650"/>
      <c r="O593" s="650"/>
      <c r="P593" s="650"/>
      <c r="Q593" s="650"/>
      <c r="R593" s="650"/>
      <c r="S593" s="654" t="str">
        <f t="shared" si="36"/>
        <v/>
      </c>
      <c r="T593" s="654" t="str">
        <f t="shared" si="39"/>
        <v/>
      </c>
      <c r="U593" s="649"/>
      <c r="V593" s="415"/>
      <c r="W593" s="415"/>
      <c r="X593" s="415"/>
      <c r="Y593" s="415"/>
      <c r="Z593" s="415"/>
      <c r="AA593" s="415"/>
      <c r="AB593" s="415"/>
      <c r="AC593" s="415"/>
      <c r="AD593" s="415"/>
      <c r="AE593" s="415"/>
      <c r="AF593" s="415"/>
      <c r="AG593" s="415"/>
      <c r="AH593" s="415"/>
      <c r="AI593" s="415"/>
      <c r="AJ593" s="415"/>
      <c r="AK593" s="415"/>
      <c r="AL593" s="415"/>
      <c r="AM593" s="415"/>
      <c r="AN593" s="415"/>
      <c r="AO593" s="415"/>
      <c r="AP593" s="650"/>
      <c r="AQ593" s="654" t="str">
        <f t="shared" si="37"/>
        <v/>
      </c>
      <c r="AR593" s="655" t="str">
        <f t="shared" si="38"/>
        <v/>
      </c>
    </row>
    <row r="594" spans="1:44">
      <c r="A594" s="430"/>
      <c r="B594" s="418" t="str">
        <f>IFERROR(INDEX(B$13:B593,MATCH($A594,$A$13:$A593,0)),"")</f>
        <v/>
      </c>
      <c r="C594" s="419" t="str">
        <f>IFERROR(INDEX(C$13:C593,MATCH($A594,$A$13:$A593,0)),"")</f>
        <v/>
      </c>
      <c r="D594" s="582" t="str">
        <f>IFERROR(INDEX(D$13:D593,MATCH($A594,$A$13:$A593,0)),"")</f>
        <v/>
      </c>
      <c r="E594" s="420" t="str">
        <f>IFERROR(INDEX(E$13:E593,MATCH($A594,$A$13:$A593,0)),"")</f>
        <v/>
      </c>
      <c r="F594" s="414"/>
      <c r="G594" s="649"/>
      <c r="H594" s="415"/>
      <c r="I594" s="415"/>
      <c r="J594" s="415"/>
      <c r="K594" s="415"/>
      <c r="L594" s="415"/>
      <c r="M594" s="415"/>
      <c r="N594" s="650"/>
      <c r="O594" s="650"/>
      <c r="P594" s="650"/>
      <c r="Q594" s="650"/>
      <c r="R594" s="650"/>
      <c r="S594" s="654" t="str">
        <f t="shared" si="36"/>
        <v/>
      </c>
      <c r="T594" s="654" t="str">
        <f t="shared" si="39"/>
        <v/>
      </c>
      <c r="U594" s="649"/>
      <c r="V594" s="415"/>
      <c r="W594" s="415"/>
      <c r="X594" s="415"/>
      <c r="Y594" s="415"/>
      <c r="Z594" s="415"/>
      <c r="AA594" s="415"/>
      <c r="AB594" s="415"/>
      <c r="AC594" s="415"/>
      <c r="AD594" s="415"/>
      <c r="AE594" s="415"/>
      <c r="AF594" s="415"/>
      <c r="AG594" s="415"/>
      <c r="AH594" s="415"/>
      <c r="AI594" s="415"/>
      <c r="AJ594" s="415"/>
      <c r="AK594" s="415"/>
      <c r="AL594" s="415"/>
      <c r="AM594" s="415"/>
      <c r="AN594" s="415"/>
      <c r="AO594" s="415"/>
      <c r="AP594" s="650"/>
      <c r="AQ594" s="654" t="str">
        <f t="shared" si="37"/>
        <v/>
      </c>
      <c r="AR594" s="655" t="str">
        <f t="shared" si="38"/>
        <v/>
      </c>
    </row>
    <row r="595" spans="1:44">
      <c r="A595" s="430"/>
      <c r="B595" s="418" t="str">
        <f>IFERROR(INDEX(B$13:B594,MATCH($A595,$A$13:$A594,0)),"")</f>
        <v/>
      </c>
      <c r="C595" s="419" t="str">
        <f>IFERROR(INDEX(C$13:C594,MATCH($A595,$A$13:$A594,0)),"")</f>
        <v/>
      </c>
      <c r="D595" s="582" t="str">
        <f>IFERROR(INDEX(D$13:D594,MATCH($A595,$A$13:$A594,0)),"")</f>
        <v/>
      </c>
      <c r="E595" s="420" t="str">
        <f>IFERROR(INDEX(E$13:E594,MATCH($A595,$A$13:$A594,0)),"")</f>
        <v/>
      </c>
      <c r="F595" s="414"/>
      <c r="G595" s="649"/>
      <c r="H595" s="415"/>
      <c r="I595" s="415"/>
      <c r="J595" s="415"/>
      <c r="K595" s="415"/>
      <c r="L595" s="415"/>
      <c r="M595" s="415"/>
      <c r="N595" s="650"/>
      <c r="O595" s="650"/>
      <c r="P595" s="650"/>
      <c r="Q595" s="650"/>
      <c r="R595" s="650"/>
      <c r="S595" s="654" t="str">
        <f t="shared" si="36"/>
        <v/>
      </c>
      <c r="T595" s="654" t="str">
        <f t="shared" si="39"/>
        <v/>
      </c>
      <c r="U595" s="649"/>
      <c r="V595" s="415"/>
      <c r="W595" s="415"/>
      <c r="X595" s="415"/>
      <c r="Y595" s="415"/>
      <c r="Z595" s="415"/>
      <c r="AA595" s="415"/>
      <c r="AB595" s="415"/>
      <c r="AC595" s="415"/>
      <c r="AD595" s="415"/>
      <c r="AE595" s="415"/>
      <c r="AF595" s="415"/>
      <c r="AG595" s="415"/>
      <c r="AH595" s="415"/>
      <c r="AI595" s="415"/>
      <c r="AJ595" s="415"/>
      <c r="AK595" s="415"/>
      <c r="AL595" s="415"/>
      <c r="AM595" s="415"/>
      <c r="AN595" s="415"/>
      <c r="AO595" s="415"/>
      <c r="AP595" s="650"/>
      <c r="AQ595" s="654" t="str">
        <f t="shared" si="37"/>
        <v/>
      </c>
      <c r="AR595" s="655" t="str">
        <f t="shared" si="38"/>
        <v/>
      </c>
    </row>
    <row r="596" spans="1:44">
      <c r="A596" s="430"/>
      <c r="B596" s="418" t="str">
        <f>IFERROR(INDEX(B$13:B595,MATCH($A596,$A$13:$A595,0)),"")</f>
        <v/>
      </c>
      <c r="C596" s="419" t="str">
        <f>IFERROR(INDEX(C$13:C595,MATCH($A596,$A$13:$A595,0)),"")</f>
        <v/>
      </c>
      <c r="D596" s="582" t="str">
        <f>IFERROR(INDEX(D$13:D595,MATCH($A596,$A$13:$A595,0)),"")</f>
        <v/>
      </c>
      <c r="E596" s="420" t="str">
        <f>IFERROR(INDEX(E$13:E595,MATCH($A596,$A$13:$A595,0)),"")</f>
        <v/>
      </c>
      <c r="F596" s="414"/>
      <c r="G596" s="649"/>
      <c r="H596" s="415"/>
      <c r="I596" s="415"/>
      <c r="J596" s="415"/>
      <c r="K596" s="415"/>
      <c r="L596" s="415"/>
      <c r="M596" s="415"/>
      <c r="N596" s="650"/>
      <c r="O596" s="650"/>
      <c r="P596" s="650"/>
      <c r="Q596" s="650"/>
      <c r="R596" s="650"/>
      <c r="S596" s="654" t="str">
        <f t="shared" si="36"/>
        <v/>
      </c>
      <c r="T596" s="654" t="str">
        <f t="shared" si="39"/>
        <v/>
      </c>
      <c r="U596" s="649"/>
      <c r="V596" s="415"/>
      <c r="W596" s="415"/>
      <c r="X596" s="415"/>
      <c r="Y596" s="415"/>
      <c r="Z596" s="415"/>
      <c r="AA596" s="415"/>
      <c r="AB596" s="415"/>
      <c r="AC596" s="415"/>
      <c r="AD596" s="415"/>
      <c r="AE596" s="415"/>
      <c r="AF596" s="415"/>
      <c r="AG596" s="415"/>
      <c r="AH596" s="415"/>
      <c r="AI596" s="415"/>
      <c r="AJ596" s="415"/>
      <c r="AK596" s="415"/>
      <c r="AL596" s="415"/>
      <c r="AM596" s="415"/>
      <c r="AN596" s="415"/>
      <c r="AO596" s="415"/>
      <c r="AP596" s="650"/>
      <c r="AQ596" s="654" t="str">
        <f t="shared" si="37"/>
        <v/>
      </c>
      <c r="AR596" s="655" t="str">
        <f t="shared" si="38"/>
        <v/>
      </c>
    </row>
    <row r="597" spans="1:44">
      <c r="A597" s="430"/>
      <c r="B597" s="418" t="str">
        <f>IFERROR(INDEX(B$13:B596,MATCH($A597,$A$13:$A596,0)),"")</f>
        <v/>
      </c>
      <c r="C597" s="419" t="str">
        <f>IFERROR(INDEX(C$13:C596,MATCH($A597,$A$13:$A596,0)),"")</f>
        <v/>
      </c>
      <c r="D597" s="582" t="str">
        <f>IFERROR(INDEX(D$13:D596,MATCH($A597,$A$13:$A596,0)),"")</f>
        <v/>
      </c>
      <c r="E597" s="420" t="str">
        <f>IFERROR(INDEX(E$13:E596,MATCH($A597,$A$13:$A596,0)),"")</f>
        <v/>
      </c>
      <c r="F597" s="414"/>
      <c r="G597" s="649"/>
      <c r="H597" s="415"/>
      <c r="I597" s="415"/>
      <c r="J597" s="415"/>
      <c r="K597" s="415"/>
      <c r="L597" s="415"/>
      <c r="M597" s="415"/>
      <c r="N597" s="650"/>
      <c r="O597" s="650"/>
      <c r="P597" s="650"/>
      <c r="Q597" s="650"/>
      <c r="R597" s="650"/>
      <c r="S597" s="654" t="str">
        <f t="shared" si="36"/>
        <v/>
      </c>
      <c r="T597" s="654" t="str">
        <f t="shared" si="39"/>
        <v/>
      </c>
      <c r="U597" s="649"/>
      <c r="V597" s="415"/>
      <c r="W597" s="415"/>
      <c r="X597" s="415"/>
      <c r="Y597" s="415"/>
      <c r="Z597" s="415"/>
      <c r="AA597" s="415"/>
      <c r="AB597" s="415"/>
      <c r="AC597" s="415"/>
      <c r="AD597" s="415"/>
      <c r="AE597" s="415"/>
      <c r="AF597" s="415"/>
      <c r="AG597" s="415"/>
      <c r="AH597" s="415"/>
      <c r="AI597" s="415"/>
      <c r="AJ597" s="415"/>
      <c r="AK597" s="415"/>
      <c r="AL597" s="415"/>
      <c r="AM597" s="415"/>
      <c r="AN597" s="415"/>
      <c r="AO597" s="415"/>
      <c r="AP597" s="650"/>
      <c r="AQ597" s="654" t="str">
        <f t="shared" si="37"/>
        <v/>
      </c>
      <c r="AR597" s="655" t="str">
        <f t="shared" si="38"/>
        <v/>
      </c>
    </row>
    <row r="598" spans="1:44">
      <c r="A598" s="430"/>
      <c r="B598" s="418" t="str">
        <f>IFERROR(INDEX(B$13:B597,MATCH($A598,$A$13:$A597,0)),"")</f>
        <v/>
      </c>
      <c r="C598" s="419" t="str">
        <f>IFERROR(INDEX(C$13:C597,MATCH($A598,$A$13:$A597,0)),"")</f>
        <v/>
      </c>
      <c r="D598" s="582" t="str">
        <f>IFERROR(INDEX(D$13:D597,MATCH($A598,$A$13:$A597,0)),"")</f>
        <v/>
      </c>
      <c r="E598" s="420" t="str">
        <f>IFERROR(INDEX(E$13:E597,MATCH($A598,$A$13:$A597,0)),"")</f>
        <v/>
      </c>
      <c r="F598" s="414"/>
      <c r="G598" s="649"/>
      <c r="H598" s="415"/>
      <c r="I598" s="415"/>
      <c r="J598" s="415"/>
      <c r="K598" s="415"/>
      <c r="L598" s="415"/>
      <c r="M598" s="415"/>
      <c r="N598" s="650"/>
      <c r="O598" s="650"/>
      <c r="P598" s="650"/>
      <c r="Q598" s="650"/>
      <c r="R598" s="650"/>
      <c r="S598" s="654" t="str">
        <f t="shared" si="36"/>
        <v/>
      </c>
      <c r="T598" s="654" t="str">
        <f t="shared" si="39"/>
        <v/>
      </c>
      <c r="U598" s="649"/>
      <c r="V598" s="415"/>
      <c r="W598" s="415"/>
      <c r="X598" s="415"/>
      <c r="Y598" s="415"/>
      <c r="Z598" s="415"/>
      <c r="AA598" s="415"/>
      <c r="AB598" s="415"/>
      <c r="AC598" s="415"/>
      <c r="AD598" s="415"/>
      <c r="AE598" s="415"/>
      <c r="AF598" s="415"/>
      <c r="AG598" s="415"/>
      <c r="AH598" s="415"/>
      <c r="AI598" s="415"/>
      <c r="AJ598" s="415"/>
      <c r="AK598" s="415"/>
      <c r="AL598" s="415"/>
      <c r="AM598" s="415"/>
      <c r="AN598" s="415"/>
      <c r="AO598" s="415"/>
      <c r="AP598" s="650"/>
      <c r="AQ598" s="654" t="str">
        <f t="shared" si="37"/>
        <v/>
      </c>
      <c r="AR598" s="655" t="str">
        <f t="shared" si="38"/>
        <v/>
      </c>
    </row>
    <row r="599" spans="1:44">
      <c r="A599" s="430"/>
      <c r="B599" s="418" t="str">
        <f>IFERROR(INDEX(B$13:B598,MATCH($A599,$A$13:$A598,0)),"")</f>
        <v/>
      </c>
      <c r="C599" s="419" t="str">
        <f>IFERROR(INDEX(C$13:C598,MATCH($A599,$A$13:$A598,0)),"")</f>
        <v/>
      </c>
      <c r="D599" s="582" t="str">
        <f>IFERROR(INDEX(D$13:D598,MATCH($A599,$A$13:$A598,0)),"")</f>
        <v/>
      </c>
      <c r="E599" s="420" t="str">
        <f>IFERROR(INDEX(E$13:E598,MATCH($A599,$A$13:$A598,0)),"")</f>
        <v/>
      </c>
      <c r="F599" s="414"/>
      <c r="G599" s="649"/>
      <c r="H599" s="415"/>
      <c r="I599" s="415"/>
      <c r="J599" s="415"/>
      <c r="K599" s="415"/>
      <c r="L599" s="415"/>
      <c r="M599" s="415"/>
      <c r="N599" s="650"/>
      <c r="O599" s="650"/>
      <c r="P599" s="650"/>
      <c r="Q599" s="650"/>
      <c r="R599" s="650"/>
      <c r="S599" s="654" t="str">
        <f t="shared" si="36"/>
        <v/>
      </c>
      <c r="T599" s="654" t="str">
        <f t="shared" si="39"/>
        <v/>
      </c>
      <c r="U599" s="649"/>
      <c r="V599" s="415"/>
      <c r="W599" s="415"/>
      <c r="X599" s="415"/>
      <c r="Y599" s="415"/>
      <c r="Z599" s="415"/>
      <c r="AA599" s="415"/>
      <c r="AB599" s="415"/>
      <c r="AC599" s="415"/>
      <c r="AD599" s="415"/>
      <c r="AE599" s="415"/>
      <c r="AF599" s="415"/>
      <c r="AG599" s="415"/>
      <c r="AH599" s="415"/>
      <c r="AI599" s="415"/>
      <c r="AJ599" s="415"/>
      <c r="AK599" s="415"/>
      <c r="AL599" s="415"/>
      <c r="AM599" s="415"/>
      <c r="AN599" s="415"/>
      <c r="AO599" s="415"/>
      <c r="AP599" s="650"/>
      <c r="AQ599" s="654" t="str">
        <f t="shared" si="37"/>
        <v/>
      </c>
      <c r="AR599" s="655" t="str">
        <f t="shared" si="38"/>
        <v/>
      </c>
    </row>
    <row r="600" spans="1:44">
      <c r="A600" s="430"/>
      <c r="B600" s="418" t="str">
        <f>IFERROR(INDEX(B$13:B599,MATCH($A600,$A$13:$A599,0)),"")</f>
        <v/>
      </c>
      <c r="C600" s="419" t="str">
        <f>IFERROR(INDEX(C$13:C599,MATCH($A600,$A$13:$A599,0)),"")</f>
        <v/>
      </c>
      <c r="D600" s="582" t="str">
        <f>IFERROR(INDEX(D$13:D599,MATCH($A600,$A$13:$A599,0)),"")</f>
        <v/>
      </c>
      <c r="E600" s="420" t="str">
        <f>IFERROR(INDEX(E$13:E599,MATCH($A600,$A$13:$A599,0)),"")</f>
        <v/>
      </c>
      <c r="F600" s="414"/>
      <c r="G600" s="649"/>
      <c r="H600" s="415"/>
      <c r="I600" s="415"/>
      <c r="J600" s="415"/>
      <c r="K600" s="415"/>
      <c r="L600" s="415"/>
      <c r="M600" s="415"/>
      <c r="N600" s="650"/>
      <c r="O600" s="650"/>
      <c r="P600" s="650"/>
      <c r="Q600" s="650"/>
      <c r="R600" s="650"/>
      <c r="S600" s="654" t="str">
        <f t="shared" si="36"/>
        <v/>
      </c>
      <c r="T600" s="654" t="str">
        <f t="shared" si="39"/>
        <v/>
      </c>
      <c r="U600" s="649"/>
      <c r="V600" s="415"/>
      <c r="W600" s="415"/>
      <c r="X600" s="415"/>
      <c r="Y600" s="415"/>
      <c r="Z600" s="415"/>
      <c r="AA600" s="415"/>
      <c r="AB600" s="415"/>
      <c r="AC600" s="415"/>
      <c r="AD600" s="415"/>
      <c r="AE600" s="415"/>
      <c r="AF600" s="415"/>
      <c r="AG600" s="415"/>
      <c r="AH600" s="415"/>
      <c r="AI600" s="415"/>
      <c r="AJ600" s="415"/>
      <c r="AK600" s="415"/>
      <c r="AL600" s="415"/>
      <c r="AM600" s="415"/>
      <c r="AN600" s="415"/>
      <c r="AO600" s="415"/>
      <c r="AP600" s="650"/>
      <c r="AQ600" s="654" t="str">
        <f t="shared" si="37"/>
        <v/>
      </c>
      <c r="AR600" s="655" t="str">
        <f t="shared" si="38"/>
        <v/>
      </c>
    </row>
    <row r="601" spans="1:44">
      <c r="A601" s="430"/>
      <c r="B601" s="418" t="str">
        <f>IFERROR(INDEX(B$13:B600,MATCH($A601,$A$13:$A600,0)),"")</f>
        <v/>
      </c>
      <c r="C601" s="419" t="str">
        <f>IFERROR(INDEX(C$13:C600,MATCH($A601,$A$13:$A600,0)),"")</f>
        <v/>
      </c>
      <c r="D601" s="582" t="str">
        <f>IFERROR(INDEX(D$13:D600,MATCH($A601,$A$13:$A600,0)),"")</f>
        <v/>
      </c>
      <c r="E601" s="420" t="str">
        <f>IFERROR(INDEX(E$13:E600,MATCH($A601,$A$13:$A600,0)),"")</f>
        <v/>
      </c>
      <c r="F601" s="414"/>
      <c r="G601" s="649"/>
      <c r="H601" s="415"/>
      <c r="I601" s="415"/>
      <c r="J601" s="415"/>
      <c r="K601" s="415"/>
      <c r="L601" s="415"/>
      <c r="M601" s="415"/>
      <c r="N601" s="650"/>
      <c r="O601" s="650"/>
      <c r="P601" s="650"/>
      <c r="Q601" s="650"/>
      <c r="R601" s="650"/>
      <c r="S601" s="654" t="str">
        <f t="shared" si="36"/>
        <v/>
      </c>
      <c r="T601" s="654" t="str">
        <f t="shared" si="39"/>
        <v/>
      </c>
      <c r="U601" s="649"/>
      <c r="V601" s="415"/>
      <c r="W601" s="415"/>
      <c r="X601" s="415"/>
      <c r="Y601" s="415"/>
      <c r="Z601" s="415"/>
      <c r="AA601" s="415"/>
      <c r="AB601" s="415"/>
      <c r="AC601" s="415"/>
      <c r="AD601" s="415"/>
      <c r="AE601" s="415"/>
      <c r="AF601" s="415"/>
      <c r="AG601" s="415"/>
      <c r="AH601" s="415"/>
      <c r="AI601" s="415"/>
      <c r="AJ601" s="415"/>
      <c r="AK601" s="415"/>
      <c r="AL601" s="415"/>
      <c r="AM601" s="415"/>
      <c r="AN601" s="415"/>
      <c r="AO601" s="415"/>
      <c r="AP601" s="650"/>
      <c r="AQ601" s="654" t="str">
        <f t="shared" si="37"/>
        <v/>
      </c>
      <c r="AR601" s="655" t="str">
        <f t="shared" si="38"/>
        <v/>
      </c>
    </row>
    <row r="602" spans="1:44">
      <c r="A602" s="430"/>
      <c r="B602" s="418" t="str">
        <f>IFERROR(INDEX(B$13:B601,MATCH($A602,$A$13:$A601,0)),"")</f>
        <v/>
      </c>
      <c r="C602" s="419" t="str">
        <f>IFERROR(INDEX(C$13:C601,MATCH($A602,$A$13:$A601,0)),"")</f>
        <v/>
      </c>
      <c r="D602" s="582" t="str">
        <f>IFERROR(INDEX(D$13:D601,MATCH($A602,$A$13:$A601,0)),"")</f>
        <v/>
      </c>
      <c r="E602" s="420" t="str">
        <f>IFERROR(INDEX(E$13:E601,MATCH($A602,$A$13:$A601,0)),"")</f>
        <v/>
      </c>
      <c r="F602" s="414"/>
      <c r="G602" s="649"/>
      <c r="H602" s="415"/>
      <c r="I602" s="415"/>
      <c r="J602" s="415"/>
      <c r="K602" s="415"/>
      <c r="L602" s="415"/>
      <c r="M602" s="415"/>
      <c r="N602" s="650"/>
      <c r="O602" s="650"/>
      <c r="P602" s="650"/>
      <c r="Q602" s="650"/>
      <c r="R602" s="650"/>
      <c r="S602" s="654" t="str">
        <f t="shared" si="36"/>
        <v/>
      </c>
      <c r="T602" s="654" t="str">
        <f t="shared" si="39"/>
        <v/>
      </c>
      <c r="U602" s="649"/>
      <c r="V602" s="415"/>
      <c r="W602" s="415"/>
      <c r="X602" s="415"/>
      <c r="Y602" s="415"/>
      <c r="Z602" s="415"/>
      <c r="AA602" s="415"/>
      <c r="AB602" s="415"/>
      <c r="AC602" s="415"/>
      <c r="AD602" s="415"/>
      <c r="AE602" s="415"/>
      <c r="AF602" s="415"/>
      <c r="AG602" s="415"/>
      <c r="AH602" s="415"/>
      <c r="AI602" s="415"/>
      <c r="AJ602" s="415"/>
      <c r="AK602" s="415"/>
      <c r="AL602" s="415"/>
      <c r="AM602" s="415"/>
      <c r="AN602" s="415"/>
      <c r="AO602" s="415"/>
      <c r="AP602" s="650"/>
      <c r="AQ602" s="654" t="str">
        <f t="shared" si="37"/>
        <v/>
      </c>
      <c r="AR602" s="655" t="str">
        <f t="shared" si="38"/>
        <v/>
      </c>
    </row>
    <row r="603" spans="1:44">
      <c r="A603" s="430"/>
      <c r="B603" s="418" t="str">
        <f>IFERROR(INDEX(B$13:B602,MATCH($A603,$A$13:$A602,0)),"")</f>
        <v/>
      </c>
      <c r="C603" s="419" t="str">
        <f>IFERROR(INDEX(C$13:C602,MATCH($A603,$A$13:$A602,0)),"")</f>
        <v/>
      </c>
      <c r="D603" s="582" t="str">
        <f>IFERROR(INDEX(D$13:D602,MATCH($A603,$A$13:$A602,0)),"")</f>
        <v/>
      </c>
      <c r="E603" s="420" t="str">
        <f>IFERROR(INDEX(E$13:E602,MATCH($A603,$A$13:$A602,0)),"")</f>
        <v/>
      </c>
      <c r="F603" s="414"/>
      <c r="G603" s="649"/>
      <c r="H603" s="415"/>
      <c r="I603" s="415"/>
      <c r="J603" s="415"/>
      <c r="K603" s="415"/>
      <c r="L603" s="415"/>
      <c r="M603" s="415"/>
      <c r="N603" s="650"/>
      <c r="O603" s="650"/>
      <c r="P603" s="650"/>
      <c r="Q603" s="650"/>
      <c r="R603" s="650"/>
      <c r="S603" s="654" t="str">
        <f t="shared" si="36"/>
        <v/>
      </c>
      <c r="T603" s="654" t="str">
        <f t="shared" si="39"/>
        <v/>
      </c>
      <c r="U603" s="649"/>
      <c r="V603" s="415"/>
      <c r="W603" s="415"/>
      <c r="X603" s="415"/>
      <c r="Y603" s="415"/>
      <c r="Z603" s="415"/>
      <c r="AA603" s="415"/>
      <c r="AB603" s="415"/>
      <c r="AC603" s="415"/>
      <c r="AD603" s="415"/>
      <c r="AE603" s="415"/>
      <c r="AF603" s="415"/>
      <c r="AG603" s="415"/>
      <c r="AH603" s="415"/>
      <c r="AI603" s="415"/>
      <c r="AJ603" s="415"/>
      <c r="AK603" s="415"/>
      <c r="AL603" s="415"/>
      <c r="AM603" s="415"/>
      <c r="AN603" s="415"/>
      <c r="AO603" s="415"/>
      <c r="AP603" s="650"/>
      <c r="AQ603" s="654" t="str">
        <f t="shared" si="37"/>
        <v/>
      </c>
      <c r="AR603" s="655" t="str">
        <f t="shared" si="38"/>
        <v/>
      </c>
    </row>
    <row r="604" spans="1:44">
      <c r="A604" s="430"/>
      <c r="B604" s="418" t="str">
        <f>IFERROR(INDEX(B$13:B603,MATCH($A604,$A$13:$A603,0)),"")</f>
        <v/>
      </c>
      <c r="C604" s="419" t="str">
        <f>IFERROR(INDEX(C$13:C603,MATCH($A604,$A$13:$A603,0)),"")</f>
        <v/>
      </c>
      <c r="D604" s="582" t="str">
        <f>IFERROR(INDEX(D$13:D603,MATCH($A604,$A$13:$A603,0)),"")</f>
        <v/>
      </c>
      <c r="E604" s="420" t="str">
        <f>IFERROR(INDEX(E$13:E603,MATCH($A604,$A$13:$A603,0)),"")</f>
        <v/>
      </c>
      <c r="F604" s="414"/>
      <c r="G604" s="649"/>
      <c r="H604" s="415"/>
      <c r="I604" s="415"/>
      <c r="J604" s="415"/>
      <c r="K604" s="415"/>
      <c r="L604" s="415"/>
      <c r="M604" s="415"/>
      <c r="N604" s="650"/>
      <c r="O604" s="650"/>
      <c r="P604" s="650"/>
      <c r="Q604" s="650"/>
      <c r="R604" s="650"/>
      <c r="S604" s="654" t="str">
        <f t="shared" si="36"/>
        <v/>
      </c>
      <c r="T604" s="654" t="str">
        <f t="shared" si="39"/>
        <v/>
      </c>
      <c r="U604" s="649"/>
      <c r="V604" s="415"/>
      <c r="W604" s="415"/>
      <c r="X604" s="415"/>
      <c r="Y604" s="415"/>
      <c r="Z604" s="415"/>
      <c r="AA604" s="415"/>
      <c r="AB604" s="415"/>
      <c r="AC604" s="415"/>
      <c r="AD604" s="415"/>
      <c r="AE604" s="415"/>
      <c r="AF604" s="415"/>
      <c r="AG604" s="415"/>
      <c r="AH604" s="415"/>
      <c r="AI604" s="415"/>
      <c r="AJ604" s="415"/>
      <c r="AK604" s="415"/>
      <c r="AL604" s="415"/>
      <c r="AM604" s="415"/>
      <c r="AN604" s="415"/>
      <c r="AO604" s="415"/>
      <c r="AP604" s="650"/>
      <c r="AQ604" s="654" t="str">
        <f t="shared" si="37"/>
        <v/>
      </c>
      <c r="AR604" s="655" t="str">
        <f t="shared" si="38"/>
        <v/>
      </c>
    </row>
    <row r="605" spans="1:44">
      <c r="A605" s="430"/>
      <c r="B605" s="418" t="str">
        <f>IFERROR(INDEX(B$13:B604,MATCH($A605,$A$13:$A604,0)),"")</f>
        <v/>
      </c>
      <c r="C605" s="419" t="str">
        <f>IFERROR(INDEX(C$13:C604,MATCH($A605,$A$13:$A604,0)),"")</f>
        <v/>
      </c>
      <c r="D605" s="582" t="str">
        <f>IFERROR(INDEX(D$13:D604,MATCH($A605,$A$13:$A604,0)),"")</f>
        <v/>
      </c>
      <c r="E605" s="420" t="str">
        <f>IFERROR(INDEX(E$13:E604,MATCH($A605,$A$13:$A604,0)),"")</f>
        <v/>
      </c>
      <c r="F605" s="414"/>
      <c r="G605" s="649"/>
      <c r="H605" s="415"/>
      <c r="I605" s="415"/>
      <c r="J605" s="415"/>
      <c r="K605" s="415"/>
      <c r="L605" s="415"/>
      <c r="M605" s="415"/>
      <c r="N605" s="650"/>
      <c r="O605" s="650"/>
      <c r="P605" s="650"/>
      <c r="Q605" s="650"/>
      <c r="R605" s="650"/>
      <c r="S605" s="654" t="str">
        <f t="shared" si="36"/>
        <v/>
      </c>
      <c r="T605" s="654" t="str">
        <f t="shared" si="39"/>
        <v/>
      </c>
      <c r="U605" s="649"/>
      <c r="V605" s="415"/>
      <c r="W605" s="415"/>
      <c r="X605" s="415"/>
      <c r="Y605" s="415"/>
      <c r="Z605" s="415"/>
      <c r="AA605" s="415"/>
      <c r="AB605" s="415"/>
      <c r="AC605" s="415"/>
      <c r="AD605" s="415"/>
      <c r="AE605" s="415"/>
      <c r="AF605" s="415"/>
      <c r="AG605" s="415"/>
      <c r="AH605" s="415"/>
      <c r="AI605" s="415"/>
      <c r="AJ605" s="415"/>
      <c r="AK605" s="415"/>
      <c r="AL605" s="415"/>
      <c r="AM605" s="415"/>
      <c r="AN605" s="415"/>
      <c r="AO605" s="415"/>
      <c r="AP605" s="650"/>
      <c r="AQ605" s="654" t="str">
        <f t="shared" si="37"/>
        <v/>
      </c>
      <c r="AR605" s="655" t="str">
        <f t="shared" si="38"/>
        <v/>
      </c>
    </row>
    <row r="606" spans="1:44">
      <c r="A606" s="430"/>
      <c r="B606" s="418" t="str">
        <f>IFERROR(INDEX(B$13:B605,MATCH($A606,$A$13:$A605,0)),"")</f>
        <v/>
      </c>
      <c r="C606" s="419" t="str">
        <f>IFERROR(INDEX(C$13:C605,MATCH($A606,$A$13:$A605,0)),"")</f>
        <v/>
      </c>
      <c r="D606" s="582" t="str">
        <f>IFERROR(INDEX(D$13:D605,MATCH($A606,$A$13:$A605,0)),"")</f>
        <v/>
      </c>
      <c r="E606" s="420" t="str">
        <f>IFERROR(INDEX(E$13:E605,MATCH($A606,$A$13:$A605,0)),"")</f>
        <v/>
      </c>
      <c r="F606" s="414"/>
      <c r="G606" s="649"/>
      <c r="H606" s="415"/>
      <c r="I606" s="415"/>
      <c r="J606" s="415"/>
      <c r="K606" s="415"/>
      <c r="L606" s="415"/>
      <c r="M606" s="415"/>
      <c r="N606" s="650"/>
      <c r="O606" s="650"/>
      <c r="P606" s="650"/>
      <c r="Q606" s="650"/>
      <c r="R606" s="650"/>
      <c r="S606" s="654" t="str">
        <f t="shared" si="36"/>
        <v/>
      </c>
      <c r="T606" s="654" t="str">
        <f t="shared" si="39"/>
        <v/>
      </c>
      <c r="U606" s="649"/>
      <c r="V606" s="415"/>
      <c r="W606" s="415"/>
      <c r="X606" s="415"/>
      <c r="Y606" s="415"/>
      <c r="Z606" s="415"/>
      <c r="AA606" s="415"/>
      <c r="AB606" s="415"/>
      <c r="AC606" s="415"/>
      <c r="AD606" s="415"/>
      <c r="AE606" s="415"/>
      <c r="AF606" s="415"/>
      <c r="AG606" s="415"/>
      <c r="AH606" s="415"/>
      <c r="AI606" s="415"/>
      <c r="AJ606" s="415"/>
      <c r="AK606" s="415"/>
      <c r="AL606" s="415"/>
      <c r="AM606" s="415"/>
      <c r="AN606" s="415"/>
      <c r="AO606" s="415"/>
      <c r="AP606" s="650"/>
      <c r="AQ606" s="654" t="str">
        <f t="shared" si="37"/>
        <v/>
      </c>
      <c r="AR606" s="655" t="str">
        <f t="shared" si="38"/>
        <v/>
      </c>
    </row>
    <row r="607" spans="1:44">
      <c r="A607" s="430"/>
      <c r="B607" s="418" t="str">
        <f>IFERROR(INDEX(B$13:B606,MATCH($A607,$A$13:$A606,0)),"")</f>
        <v/>
      </c>
      <c r="C607" s="419" t="str">
        <f>IFERROR(INDEX(C$13:C606,MATCH($A607,$A$13:$A606,0)),"")</f>
        <v/>
      </c>
      <c r="D607" s="582" t="str">
        <f>IFERROR(INDEX(D$13:D606,MATCH($A607,$A$13:$A606,0)),"")</f>
        <v/>
      </c>
      <c r="E607" s="420" t="str">
        <f>IFERROR(INDEX(E$13:E606,MATCH($A607,$A$13:$A606,0)),"")</f>
        <v/>
      </c>
      <c r="F607" s="414"/>
      <c r="G607" s="649"/>
      <c r="H607" s="415"/>
      <c r="I607" s="415"/>
      <c r="J607" s="415"/>
      <c r="K607" s="415"/>
      <c r="L607" s="415"/>
      <c r="M607" s="415"/>
      <c r="N607" s="650"/>
      <c r="O607" s="650"/>
      <c r="P607" s="650"/>
      <c r="Q607" s="650"/>
      <c r="R607" s="650"/>
      <c r="S607" s="654" t="str">
        <f t="shared" si="36"/>
        <v/>
      </c>
      <c r="T607" s="654" t="str">
        <f t="shared" si="39"/>
        <v/>
      </c>
      <c r="U607" s="649"/>
      <c r="V607" s="415"/>
      <c r="W607" s="415"/>
      <c r="X607" s="415"/>
      <c r="Y607" s="415"/>
      <c r="Z607" s="415"/>
      <c r="AA607" s="415"/>
      <c r="AB607" s="415"/>
      <c r="AC607" s="415"/>
      <c r="AD607" s="415"/>
      <c r="AE607" s="415"/>
      <c r="AF607" s="415"/>
      <c r="AG607" s="415"/>
      <c r="AH607" s="415"/>
      <c r="AI607" s="415"/>
      <c r="AJ607" s="415"/>
      <c r="AK607" s="415"/>
      <c r="AL607" s="415"/>
      <c r="AM607" s="415"/>
      <c r="AN607" s="415"/>
      <c r="AO607" s="415"/>
      <c r="AP607" s="650"/>
      <c r="AQ607" s="654" t="str">
        <f t="shared" si="37"/>
        <v/>
      </c>
      <c r="AR607" s="655" t="str">
        <f t="shared" si="38"/>
        <v/>
      </c>
    </row>
    <row r="608" spans="1:44">
      <c r="A608" s="430"/>
      <c r="B608" s="418" t="str">
        <f>IFERROR(INDEX(B$13:B607,MATCH($A608,$A$13:$A607,0)),"")</f>
        <v/>
      </c>
      <c r="C608" s="419" t="str">
        <f>IFERROR(INDEX(C$13:C607,MATCH($A608,$A$13:$A607,0)),"")</f>
        <v/>
      </c>
      <c r="D608" s="582" t="str">
        <f>IFERROR(INDEX(D$13:D607,MATCH($A608,$A$13:$A607,0)),"")</f>
        <v/>
      </c>
      <c r="E608" s="420" t="str">
        <f>IFERROR(INDEX(E$13:E607,MATCH($A608,$A$13:$A607,0)),"")</f>
        <v/>
      </c>
      <c r="F608" s="414"/>
      <c r="G608" s="649"/>
      <c r="H608" s="415"/>
      <c r="I608" s="415"/>
      <c r="J608" s="415"/>
      <c r="K608" s="415"/>
      <c r="L608" s="415"/>
      <c r="M608" s="415"/>
      <c r="N608" s="650"/>
      <c r="O608" s="650"/>
      <c r="P608" s="650"/>
      <c r="Q608" s="650"/>
      <c r="R608" s="650"/>
      <c r="S608" s="654" t="str">
        <f t="shared" si="36"/>
        <v/>
      </c>
      <c r="T608" s="654" t="str">
        <f t="shared" si="39"/>
        <v/>
      </c>
      <c r="U608" s="649"/>
      <c r="V608" s="415"/>
      <c r="W608" s="415"/>
      <c r="X608" s="415"/>
      <c r="Y608" s="415"/>
      <c r="Z608" s="415"/>
      <c r="AA608" s="415"/>
      <c r="AB608" s="415"/>
      <c r="AC608" s="415"/>
      <c r="AD608" s="415"/>
      <c r="AE608" s="415"/>
      <c r="AF608" s="415"/>
      <c r="AG608" s="415"/>
      <c r="AH608" s="415"/>
      <c r="AI608" s="415"/>
      <c r="AJ608" s="415"/>
      <c r="AK608" s="415"/>
      <c r="AL608" s="415"/>
      <c r="AM608" s="415"/>
      <c r="AN608" s="415"/>
      <c r="AO608" s="415"/>
      <c r="AP608" s="650"/>
      <c r="AQ608" s="654" t="str">
        <f t="shared" si="37"/>
        <v/>
      </c>
      <c r="AR608" s="655" t="str">
        <f t="shared" si="38"/>
        <v/>
      </c>
    </row>
    <row r="609" spans="1:44">
      <c r="A609" s="430"/>
      <c r="B609" s="418" t="str">
        <f>IFERROR(INDEX(B$13:B608,MATCH($A609,$A$13:$A608,0)),"")</f>
        <v/>
      </c>
      <c r="C609" s="419" t="str">
        <f>IFERROR(INDEX(C$13:C608,MATCH($A609,$A$13:$A608,0)),"")</f>
        <v/>
      </c>
      <c r="D609" s="582" t="str">
        <f>IFERROR(INDEX(D$13:D608,MATCH($A609,$A$13:$A608,0)),"")</f>
        <v/>
      </c>
      <c r="E609" s="420" t="str">
        <f>IFERROR(INDEX(E$13:E608,MATCH($A609,$A$13:$A608,0)),"")</f>
        <v/>
      </c>
      <c r="F609" s="414"/>
      <c r="G609" s="649"/>
      <c r="H609" s="415"/>
      <c r="I609" s="415"/>
      <c r="J609" s="415"/>
      <c r="K609" s="415"/>
      <c r="L609" s="415"/>
      <c r="M609" s="415"/>
      <c r="N609" s="650"/>
      <c r="O609" s="650"/>
      <c r="P609" s="650"/>
      <c r="Q609" s="650"/>
      <c r="R609" s="650"/>
      <c r="S609" s="654" t="str">
        <f t="shared" si="36"/>
        <v/>
      </c>
      <c r="T609" s="654" t="str">
        <f t="shared" si="39"/>
        <v/>
      </c>
      <c r="U609" s="649"/>
      <c r="V609" s="415"/>
      <c r="W609" s="415"/>
      <c r="X609" s="415"/>
      <c r="Y609" s="415"/>
      <c r="Z609" s="415"/>
      <c r="AA609" s="415"/>
      <c r="AB609" s="415"/>
      <c r="AC609" s="415"/>
      <c r="AD609" s="415"/>
      <c r="AE609" s="415"/>
      <c r="AF609" s="415"/>
      <c r="AG609" s="415"/>
      <c r="AH609" s="415"/>
      <c r="AI609" s="415"/>
      <c r="AJ609" s="415"/>
      <c r="AK609" s="415"/>
      <c r="AL609" s="415"/>
      <c r="AM609" s="415"/>
      <c r="AN609" s="415"/>
      <c r="AO609" s="415"/>
      <c r="AP609" s="650"/>
      <c r="AQ609" s="654" t="str">
        <f t="shared" si="37"/>
        <v/>
      </c>
      <c r="AR609" s="655" t="str">
        <f t="shared" si="38"/>
        <v/>
      </c>
    </row>
    <row r="610" spans="1:44">
      <c r="A610" s="430"/>
      <c r="B610" s="418" t="str">
        <f>IFERROR(INDEX(B$13:B609,MATCH($A610,$A$13:$A609,0)),"")</f>
        <v/>
      </c>
      <c r="C610" s="419" t="str">
        <f>IFERROR(INDEX(C$13:C609,MATCH($A610,$A$13:$A609,0)),"")</f>
        <v/>
      </c>
      <c r="D610" s="582" t="str">
        <f>IFERROR(INDEX(D$13:D609,MATCH($A610,$A$13:$A609,0)),"")</f>
        <v/>
      </c>
      <c r="E610" s="420" t="str">
        <f>IFERROR(INDEX(E$13:E609,MATCH($A610,$A$13:$A609,0)),"")</f>
        <v/>
      </c>
      <c r="F610" s="414"/>
      <c r="G610" s="649"/>
      <c r="H610" s="415"/>
      <c r="I610" s="415"/>
      <c r="J610" s="415"/>
      <c r="K610" s="415"/>
      <c r="L610" s="415"/>
      <c r="M610" s="415"/>
      <c r="N610" s="650"/>
      <c r="O610" s="650"/>
      <c r="P610" s="650"/>
      <c r="Q610" s="650"/>
      <c r="R610" s="650"/>
      <c r="S610" s="654" t="str">
        <f t="shared" si="36"/>
        <v/>
      </c>
      <c r="T610" s="654" t="str">
        <f t="shared" si="39"/>
        <v/>
      </c>
      <c r="U610" s="649"/>
      <c r="V610" s="415"/>
      <c r="W610" s="415"/>
      <c r="X610" s="415"/>
      <c r="Y610" s="415"/>
      <c r="Z610" s="415"/>
      <c r="AA610" s="415"/>
      <c r="AB610" s="415"/>
      <c r="AC610" s="415"/>
      <c r="AD610" s="415"/>
      <c r="AE610" s="415"/>
      <c r="AF610" s="415"/>
      <c r="AG610" s="415"/>
      <c r="AH610" s="415"/>
      <c r="AI610" s="415"/>
      <c r="AJ610" s="415"/>
      <c r="AK610" s="415"/>
      <c r="AL610" s="415"/>
      <c r="AM610" s="415"/>
      <c r="AN610" s="415"/>
      <c r="AO610" s="415"/>
      <c r="AP610" s="650"/>
      <c r="AQ610" s="654" t="str">
        <f t="shared" si="37"/>
        <v/>
      </c>
      <c r="AR610" s="655" t="str">
        <f t="shared" si="38"/>
        <v/>
      </c>
    </row>
    <row r="611" spans="1:44">
      <c r="A611" s="430"/>
      <c r="B611" s="418" t="str">
        <f>IFERROR(INDEX(B$13:B610,MATCH($A611,$A$13:$A610,0)),"")</f>
        <v/>
      </c>
      <c r="C611" s="419" t="str">
        <f>IFERROR(INDEX(C$13:C610,MATCH($A611,$A$13:$A610,0)),"")</f>
        <v/>
      </c>
      <c r="D611" s="582" t="str">
        <f>IFERROR(INDEX(D$13:D610,MATCH($A611,$A$13:$A610,0)),"")</f>
        <v/>
      </c>
      <c r="E611" s="420" t="str">
        <f>IFERROR(INDEX(E$13:E610,MATCH($A611,$A$13:$A610,0)),"")</f>
        <v/>
      </c>
      <c r="F611" s="414"/>
      <c r="G611" s="649"/>
      <c r="H611" s="415"/>
      <c r="I611" s="415"/>
      <c r="J611" s="415"/>
      <c r="K611" s="415"/>
      <c r="L611" s="415"/>
      <c r="M611" s="415"/>
      <c r="N611" s="650"/>
      <c r="O611" s="650"/>
      <c r="P611" s="650"/>
      <c r="Q611" s="650"/>
      <c r="R611" s="650"/>
      <c r="S611" s="654" t="str">
        <f t="shared" si="36"/>
        <v/>
      </c>
      <c r="T611" s="654" t="str">
        <f t="shared" si="39"/>
        <v/>
      </c>
      <c r="U611" s="649"/>
      <c r="V611" s="415"/>
      <c r="W611" s="415"/>
      <c r="X611" s="415"/>
      <c r="Y611" s="415"/>
      <c r="Z611" s="415"/>
      <c r="AA611" s="415"/>
      <c r="AB611" s="415"/>
      <c r="AC611" s="415"/>
      <c r="AD611" s="415"/>
      <c r="AE611" s="415"/>
      <c r="AF611" s="415"/>
      <c r="AG611" s="415"/>
      <c r="AH611" s="415"/>
      <c r="AI611" s="415"/>
      <c r="AJ611" s="415"/>
      <c r="AK611" s="415"/>
      <c r="AL611" s="415"/>
      <c r="AM611" s="415"/>
      <c r="AN611" s="415"/>
      <c r="AO611" s="415"/>
      <c r="AP611" s="650"/>
      <c r="AQ611" s="654" t="str">
        <f t="shared" si="37"/>
        <v/>
      </c>
      <c r="AR611" s="655" t="str">
        <f t="shared" si="38"/>
        <v/>
      </c>
    </row>
    <row r="612" spans="1:44">
      <c r="A612" s="430"/>
      <c r="B612" s="418" t="str">
        <f>IFERROR(INDEX(B$13:B611,MATCH($A612,$A$13:$A611,0)),"")</f>
        <v/>
      </c>
      <c r="C612" s="419" t="str">
        <f>IFERROR(INDEX(C$13:C611,MATCH($A612,$A$13:$A611,0)),"")</f>
        <v/>
      </c>
      <c r="D612" s="582" t="str">
        <f>IFERROR(INDEX(D$13:D611,MATCH($A612,$A$13:$A611,0)),"")</f>
        <v/>
      </c>
      <c r="E612" s="420" t="str">
        <f>IFERROR(INDEX(E$13:E611,MATCH($A612,$A$13:$A611,0)),"")</f>
        <v/>
      </c>
      <c r="F612" s="414"/>
      <c r="G612" s="649"/>
      <c r="H612" s="415"/>
      <c r="I612" s="415"/>
      <c r="J612" s="415"/>
      <c r="K612" s="415"/>
      <c r="L612" s="415"/>
      <c r="M612" s="415"/>
      <c r="N612" s="650"/>
      <c r="O612" s="650"/>
      <c r="P612" s="650"/>
      <c r="Q612" s="650"/>
      <c r="R612" s="650"/>
      <c r="S612" s="654" t="str">
        <f t="shared" si="36"/>
        <v/>
      </c>
      <c r="T612" s="654" t="str">
        <f t="shared" si="39"/>
        <v/>
      </c>
      <c r="U612" s="649"/>
      <c r="V612" s="415"/>
      <c r="W612" s="415"/>
      <c r="X612" s="415"/>
      <c r="Y612" s="415"/>
      <c r="Z612" s="415"/>
      <c r="AA612" s="415"/>
      <c r="AB612" s="415"/>
      <c r="AC612" s="415"/>
      <c r="AD612" s="415"/>
      <c r="AE612" s="415"/>
      <c r="AF612" s="415"/>
      <c r="AG612" s="415"/>
      <c r="AH612" s="415"/>
      <c r="AI612" s="415"/>
      <c r="AJ612" s="415"/>
      <c r="AK612" s="415"/>
      <c r="AL612" s="415"/>
      <c r="AM612" s="415"/>
      <c r="AN612" s="415"/>
      <c r="AO612" s="415"/>
      <c r="AP612" s="650"/>
      <c r="AQ612" s="654" t="str">
        <f t="shared" si="37"/>
        <v/>
      </c>
      <c r="AR612" s="655" t="str">
        <f t="shared" si="38"/>
        <v/>
      </c>
    </row>
    <row r="613" spans="1:44">
      <c r="A613" s="430"/>
      <c r="B613" s="418" t="str">
        <f>IFERROR(INDEX(B$13:B612,MATCH($A613,$A$13:$A612,0)),"")</f>
        <v/>
      </c>
      <c r="C613" s="419" t="str">
        <f>IFERROR(INDEX(C$13:C612,MATCH($A613,$A$13:$A612,0)),"")</f>
        <v/>
      </c>
      <c r="D613" s="582" t="str">
        <f>IFERROR(INDEX(D$13:D612,MATCH($A613,$A$13:$A612,0)),"")</f>
        <v/>
      </c>
      <c r="E613" s="420" t="str">
        <f>IFERROR(INDEX(E$13:E612,MATCH($A613,$A$13:$A612,0)),"")</f>
        <v/>
      </c>
      <c r="F613" s="414"/>
      <c r="G613" s="649"/>
      <c r="H613" s="415"/>
      <c r="I613" s="415"/>
      <c r="J613" s="415"/>
      <c r="K613" s="415"/>
      <c r="L613" s="415"/>
      <c r="M613" s="415"/>
      <c r="N613" s="650"/>
      <c r="O613" s="650"/>
      <c r="P613" s="650"/>
      <c r="Q613" s="650"/>
      <c r="R613" s="650"/>
      <c r="S613" s="654" t="str">
        <f t="shared" si="36"/>
        <v/>
      </c>
      <c r="T613" s="654" t="str">
        <f t="shared" si="39"/>
        <v/>
      </c>
      <c r="U613" s="649"/>
      <c r="V613" s="415"/>
      <c r="W613" s="415"/>
      <c r="X613" s="415"/>
      <c r="Y613" s="415"/>
      <c r="Z613" s="415"/>
      <c r="AA613" s="415"/>
      <c r="AB613" s="415"/>
      <c r="AC613" s="415"/>
      <c r="AD613" s="415"/>
      <c r="AE613" s="415"/>
      <c r="AF613" s="415"/>
      <c r="AG613" s="415"/>
      <c r="AH613" s="415"/>
      <c r="AI613" s="415"/>
      <c r="AJ613" s="415"/>
      <c r="AK613" s="415"/>
      <c r="AL613" s="415"/>
      <c r="AM613" s="415"/>
      <c r="AN613" s="415"/>
      <c r="AO613" s="415"/>
      <c r="AP613" s="650"/>
      <c r="AQ613" s="654" t="str">
        <f t="shared" si="37"/>
        <v/>
      </c>
      <c r="AR613" s="655" t="str">
        <f t="shared" si="38"/>
        <v/>
      </c>
    </row>
    <row r="614" spans="1:44">
      <c r="A614" s="430"/>
      <c r="B614" s="418" t="str">
        <f>IFERROR(INDEX(B$13:B613,MATCH($A614,$A$13:$A613,0)),"")</f>
        <v/>
      </c>
      <c r="C614" s="419" t="str">
        <f>IFERROR(INDEX(C$13:C613,MATCH($A614,$A$13:$A613,0)),"")</f>
        <v/>
      </c>
      <c r="D614" s="582" t="str">
        <f>IFERROR(INDEX(D$13:D613,MATCH($A614,$A$13:$A613,0)),"")</f>
        <v/>
      </c>
      <c r="E614" s="420" t="str">
        <f>IFERROR(INDEX(E$13:E613,MATCH($A614,$A$13:$A613,0)),"")</f>
        <v/>
      </c>
      <c r="F614" s="414"/>
      <c r="G614" s="649"/>
      <c r="H614" s="415"/>
      <c r="I614" s="415"/>
      <c r="J614" s="415"/>
      <c r="K614" s="415"/>
      <c r="L614" s="415"/>
      <c r="M614" s="415"/>
      <c r="N614" s="650"/>
      <c r="O614" s="650"/>
      <c r="P614" s="650"/>
      <c r="Q614" s="650"/>
      <c r="R614" s="650"/>
      <c r="S614" s="654" t="str">
        <f t="shared" si="36"/>
        <v/>
      </c>
      <c r="T614" s="654" t="str">
        <f t="shared" si="39"/>
        <v/>
      </c>
      <c r="U614" s="649"/>
      <c r="V614" s="415"/>
      <c r="W614" s="415"/>
      <c r="X614" s="415"/>
      <c r="Y614" s="415"/>
      <c r="Z614" s="415"/>
      <c r="AA614" s="415"/>
      <c r="AB614" s="415"/>
      <c r="AC614" s="415"/>
      <c r="AD614" s="415"/>
      <c r="AE614" s="415"/>
      <c r="AF614" s="415"/>
      <c r="AG614" s="415"/>
      <c r="AH614" s="415"/>
      <c r="AI614" s="415"/>
      <c r="AJ614" s="415"/>
      <c r="AK614" s="415"/>
      <c r="AL614" s="415"/>
      <c r="AM614" s="415"/>
      <c r="AN614" s="415"/>
      <c r="AO614" s="415"/>
      <c r="AP614" s="650"/>
      <c r="AQ614" s="654" t="str">
        <f t="shared" si="37"/>
        <v/>
      </c>
      <c r="AR614" s="655" t="str">
        <f t="shared" si="38"/>
        <v/>
      </c>
    </row>
    <row r="615" spans="1:44">
      <c r="A615" s="430"/>
      <c r="B615" s="418" t="str">
        <f>IFERROR(INDEX(B$13:B614,MATCH($A615,$A$13:$A614,0)),"")</f>
        <v/>
      </c>
      <c r="C615" s="419" t="str">
        <f>IFERROR(INDEX(C$13:C614,MATCH($A615,$A$13:$A614,0)),"")</f>
        <v/>
      </c>
      <c r="D615" s="582" t="str">
        <f>IFERROR(INDEX(D$13:D614,MATCH($A615,$A$13:$A614,0)),"")</f>
        <v/>
      </c>
      <c r="E615" s="420" t="str">
        <f>IFERROR(INDEX(E$13:E614,MATCH($A615,$A$13:$A614,0)),"")</f>
        <v/>
      </c>
      <c r="F615" s="414"/>
      <c r="G615" s="649"/>
      <c r="H615" s="415"/>
      <c r="I615" s="415"/>
      <c r="J615" s="415"/>
      <c r="K615" s="415"/>
      <c r="L615" s="415"/>
      <c r="M615" s="415"/>
      <c r="N615" s="650"/>
      <c r="O615" s="650"/>
      <c r="P615" s="650"/>
      <c r="Q615" s="650"/>
      <c r="R615" s="650"/>
      <c r="S615" s="654" t="str">
        <f t="shared" si="36"/>
        <v/>
      </c>
      <c r="T615" s="654" t="str">
        <f t="shared" si="39"/>
        <v/>
      </c>
      <c r="U615" s="649"/>
      <c r="V615" s="415"/>
      <c r="W615" s="415"/>
      <c r="X615" s="415"/>
      <c r="Y615" s="415"/>
      <c r="Z615" s="415"/>
      <c r="AA615" s="415"/>
      <c r="AB615" s="415"/>
      <c r="AC615" s="415"/>
      <c r="AD615" s="415"/>
      <c r="AE615" s="415"/>
      <c r="AF615" s="415"/>
      <c r="AG615" s="415"/>
      <c r="AH615" s="415"/>
      <c r="AI615" s="415"/>
      <c r="AJ615" s="415"/>
      <c r="AK615" s="415"/>
      <c r="AL615" s="415"/>
      <c r="AM615" s="415"/>
      <c r="AN615" s="415"/>
      <c r="AO615" s="415"/>
      <c r="AP615" s="650"/>
      <c r="AQ615" s="654" t="str">
        <f t="shared" si="37"/>
        <v/>
      </c>
      <c r="AR615" s="655" t="str">
        <f t="shared" si="38"/>
        <v/>
      </c>
    </row>
    <row r="616" spans="1:44">
      <c r="A616" s="430"/>
      <c r="B616" s="418" t="str">
        <f>IFERROR(INDEX(B$13:B615,MATCH($A616,$A$13:$A615,0)),"")</f>
        <v/>
      </c>
      <c r="C616" s="419" t="str">
        <f>IFERROR(INDEX(C$13:C615,MATCH($A616,$A$13:$A615,0)),"")</f>
        <v/>
      </c>
      <c r="D616" s="582" t="str">
        <f>IFERROR(INDEX(D$13:D615,MATCH($A616,$A$13:$A615,0)),"")</f>
        <v/>
      </c>
      <c r="E616" s="420" t="str">
        <f>IFERROR(INDEX(E$13:E615,MATCH($A616,$A$13:$A615,0)),"")</f>
        <v/>
      </c>
      <c r="F616" s="414"/>
      <c r="G616" s="649"/>
      <c r="H616" s="415"/>
      <c r="I616" s="415"/>
      <c r="J616" s="415"/>
      <c r="K616" s="415"/>
      <c r="L616" s="415"/>
      <c r="M616" s="415"/>
      <c r="N616" s="650"/>
      <c r="O616" s="650"/>
      <c r="P616" s="650"/>
      <c r="Q616" s="650"/>
      <c r="R616" s="650"/>
      <c r="S616" s="654" t="str">
        <f t="shared" si="36"/>
        <v/>
      </c>
      <c r="T616" s="654" t="str">
        <f t="shared" si="39"/>
        <v/>
      </c>
      <c r="U616" s="649"/>
      <c r="V616" s="415"/>
      <c r="W616" s="415"/>
      <c r="X616" s="415"/>
      <c r="Y616" s="415"/>
      <c r="Z616" s="415"/>
      <c r="AA616" s="415"/>
      <c r="AB616" s="415"/>
      <c r="AC616" s="415"/>
      <c r="AD616" s="415"/>
      <c r="AE616" s="415"/>
      <c r="AF616" s="415"/>
      <c r="AG616" s="415"/>
      <c r="AH616" s="415"/>
      <c r="AI616" s="415"/>
      <c r="AJ616" s="415"/>
      <c r="AK616" s="415"/>
      <c r="AL616" s="415"/>
      <c r="AM616" s="415"/>
      <c r="AN616" s="415"/>
      <c r="AO616" s="415"/>
      <c r="AP616" s="650"/>
      <c r="AQ616" s="654" t="str">
        <f t="shared" si="37"/>
        <v/>
      </c>
      <c r="AR616" s="655" t="str">
        <f t="shared" si="38"/>
        <v/>
      </c>
    </row>
    <row r="617" spans="1:44">
      <c r="A617" s="430"/>
      <c r="B617" s="418" t="str">
        <f>IFERROR(INDEX(B$13:B616,MATCH($A617,$A$13:$A616,0)),"")</f>
        <v/>
      </c>
      <c r="C617" s="419" t="str">
        <f>IFERROR(INDEX(C$13:C616,MATCH($A617,$A$13:$A616,0)),"")</f>
        <v/>
      </c>
      <c r="D617" s="582" t="str">
        <f>IFERROR(INDEX(D$13:D616,MATCH($A617,$A$13:$A616,0)),"")</f>
        <v/>
      </c>
      <c r="E617" s="420" t="str">
        <f>IFERROR(INDEX(E$13:E616,MATCH($A617,$A$13:$A616,0)),"")</f>
        <v/>
      </c>
      <c r="F617" s="414"/>
      <c r="G617" s="649"/>
      <c r="H617" s="415"/>
      <c r="I617" s="415"/>
      <c r="J617" s="415"/>
      <c r="K617" s="415"/>
      <c r="L617" s="415"/>
      <c r="M617" s="415"/>
      <c r="N617" s="650"/>
      <c r="O617" s="650"/>
      <c r="P617" s="650"/>
      <c r="Q617" s="650"/>
      <c r="R617" s="650"/>
      <c r="S617" s="654" t="str">
        <f t="shared" si="36"/>
        <v/>
      </c>
      <c r="T617" s="654" t="str">
        <f t="shared" si="39"/>
        <v/>
      </c>
      <c r="U617" s="649"/>
      <c r="V617" s="415"/>
      <c r="W617" s="415"/>
      <c r="X617" s="415"/>
      <c r="Y617" s="415"/>
      <c r="Z617" s="415"/>
      <c r="AA617" s="415"/>
      <c r="AB617" s="415"/>
      <c r="AC617" s="415"/>
      <c r="AD617" s="415"/>
      <c r="AE617" s="415"/>
      <c r="AF617" s="415"/>
      <c r="AG617" s="415"/>
      <c r="AH617" s="415"/>
      <c r="AI617" s="415"/>
      <c r="AJ617" s="415"/>
      <c r="AK617" s="415"/>
      <c r="AL617" s="415"/>
      <c r="AM617" s="415"/>
      <c r="AN617" s="415"/>
      <c r="AO617" s="415"/>
      <c r="AP617" s="650"/>
      <c r="AQ617" s="654" t="str">
        <f t="shared" si="37"/>
        <v/>
      </c>
      <c r="AR617" s="655" t="str">
        <f t="shared" si="38"/>
        <v/>
      </c>
    </row>
    <row r="618" spans="1:44">
      <c r="A618" s="430"/>
      <c r="B618" s="418" t="str">
        <f>IFERROR(INDEX(B$13:B617,MATCH($A618,$A$13:$A617,0)),"")</f>
        <v/>
      </c>
      <c r="C618" s="419" t="str">
        <f>IFERROR(INDEX(C$13:C617,MATCH($A618,$A$13:$A617,0)),"")</f>
        <v/>
      </c>
      <c r="D618" s="582" t="str">
        <f>IFERROR(INDEX(D$13:D617,MATCH($A618,$A$13:$A617,0)),"")</f>
        <v/>
      </c>
      <c r="E618" s="420" t="str">
        <f>IFERROR(INDEX(E$13:E617,MATCH($A618,$A$13:$A617,0)),"")</f>
        <v/>
      </c>
      <c r="F618" s="414"/>
      <c r="G618" s="649"/>
      <c r="H618" s="415"/>
      <c r="I618" s="415"/>
      <c r="J618" s="415"/>
      <c r="K618" s="415"/>
      <c r="L618" s="415"/>
      <c r="M618" s="415"/>
      <c r="N618" s="650"/>
      <c r="O618" s="650"/>
      <c r="P618" s="650"/>
      <c r="Q618" s="650"/>
      <c r="R618" s="650"/>
      <c r="S618" s="654" t="str">
        <f t="shared" si="36"/>
        <v/>
      </c>
      <c r="T618" s="654" t="str">
        <f t="shared" si="39"/>
        <v/>
      </c>
      <c r="U618" s="649"/>
      <c r="V618" s="415"/>
      <c r="W618" s="415"/>
      <c r="X618" s="415"/>
      <c r="Y618" s="415"/>
      <c r="Z618" s="415"/>
      <c r="AA618" s="415"/>
      <c r="AB618" s="415"/>
      <c r="AC618" s="415"/>
      <c r="AD618" s="415"/>
      <c r="AE618" s="415"/>
      <c r="AF618" s="415"/>
      <c r="AG618" s="415"/>
      <c r="AH618" s="415"/>
      <c r="AI618" s="415"/>
      <c r="AJ618" s="415"/>
      <c r="AK618" s="415"/>
      <c r="AL618" s="415"/>
      <c r="AM618" s="415"/>
      <c r="AN618" s="415"/>
      <c r="AO618" s="415"/>
      <c r="AP618" s="650"/>
      <c r="AQ618" s="654" t="str">
        <f t="shared" si="37"/>
        <v/>
      </c>
      <c r="AR618" s="655" t="str">
        <f t="shared" si="38"/>
        <v/>
      </c>
    </row>
    <row r="619" spans="1:44">
      <c r="A619" s="430"/>
      <c r="B619" s="418" t="str">
        <f>IFERROR(INDEX(B$13:B618,MATCH($A619,$A$13:$A618,0)),"")</f>
        <v/>
      </c>
      <c r="C619" s="419" t="str">
        <f>IFERROR(INDEX(C$13:C618,MATCH($A619,$A$13:$A618,0)),"")</f>
        <v/>
      </c>
      <c r="D619" s="582" t="str">
        <f>IFERROR(INDEX(D$13:D618,MATCH($A619,$A$13:$A618,0)),"")</f>
        <v/>
      </c>
      <c r="E619" s="420" t="str">
        <f>IFERROR(INDEX(E$13:E618,MATCH($A619,$A$13:$A618,0)),"")</f>
        <v/>
      </c>
      <c r="F619" s="414"/>
      <c r="G619" s="649"/>
      <c r="H619" s="415"/>
      <c r="I619" s="415"/>
      <c r="J619" s="415"/>
      <c r="K619" s="415"/>
      <c r="L619" s="415"/>
      <c r="M619" s="415"/>
      <c r="N619" s="650"/>
      <c r="O619" s="650"/>
      <c r="P619" s="650"/>
      <c r="Q619" s="650"/>
      <c r="R619" s="650"/>
      <c r="S619" s="654" t="str">
        <f t="shared" si="36"/>
        <v/>
      </c>
      <c r="T619" s="654" t="str">
        <f t="shared" si="39"/>
        <v/>
      </c>
      <c r="U619" s="649"/>
      <c r="V619" s="415"/>
      <c r="W619" s="415"/>
      <c r="X619" s="415"/>
      <c r="Y619" s="415"/>
      <c r="Z619" s="415"/>
      <c r="AA619" s="415"/>
      <c r="AB619" s="415"/>
      <c r="AC619" s="415"/>
      <c r="AD619" s="415"/>
      <c r="AE619" s="415"/>
      <c r="AF619" s="415"/>
      <c r="AG619" s="415"/>
      <c r="AH619" s="415"/>
      <c r="AI619" s="415"/>
      <c r="AJ619" s="415"/>
      <c r="AK619" s="415"/>
      <c r="AL619" s="415"/>
      <c r="AM619" s="415"/>
      <c r="AN619" s="415"/>
      <c r="AO619" s="415"/>
      <c r="AP619" s="650"/>
      <c r="AQ619" s="654" t="str">
        <f t="shared" si="37"/>
        <v/>
      </c>
      <c r="AR619" s="655" t="str">
        <f t="shared" si="38"/>
        <v/>
      </c>
    </row>
    <row r="620" spans="1:44">
      <c r="A620" s="430"/>
      <c r="B620" s="418" t="str">
        <f>IFERROR(INDEX(B$13:B619,MATCH($A620,$A$13:$A619,0)),"")</f>
        <v/>
      </c>
      <c r="C620" s="419" t="str">
        <f>IFERROR(INDEX(C$13:C619,MATCH($A620,$A$13:$A619,0)),"")</f>
        <v/>
      </c>
      <c r="D620" s="582" t="str">
        <f>IFERROR(INDEX(D$13:D619,MATCH($A620,$A$13:$A619,0)),"")</f>
        <v/>
      </c>
      <c r="E620" s="420" t="str">
        <f>IFERROR(INDEX(E$13:E619,MATCH($A620,$A$13:$A619,0)),"")</f>
        <v/>
      </c>
      <c r="F620" s="414"/>
      <c r="G620" s="649"/>
      <c r="H620" s="415"/>
      <c r="I620" s="415"/>
      <c r="J620" s="415"/>
      <c r="K620" s="415"/>
      <c r="L620" s="415"/>
      <c r="M620" s="415"/>
      <c r="N620" s="650"/>
      <c r="O620" s="650"/>
      <c r="P620" s="650"/>
      <c r="Q620" s="650"/>
      <c r="R620" s="650"/>
      <c r="S620" s="654" t="str">
        <f t="shared" si="36"/>
        <v/>
      </c>
      <c r="T620" s="654" t="str">
        <f t="shared" si="39"/>
        <v/>
      </c>
      <c r="U620" s="649"/>
      <c r="V620" s="415"/>
      <c r="W620" s="415"/>
      <c r="X620" s="415"/>
      <c r="Y620" s="415"/>
      <c r="Z620" s="415"/>
      <c r="AA620" s="415"/>
      <c r="AB620" s="415"/>
      <c r="AC620" s="415"/>
      <c r="AD620" s="415"/>
      <c r="AE620" s="415"/>
      <c r="AF620" s="415"/>
      <c r="AG620" s="415"/>
      <c r="AH620" s="415"/>
      <c r="AI620" s="415"/>
      <c r="AJ620" s="415"/>
      <c r="AK620" s="415"/>
      <c r="AL620" s="415"/>
      <c r="AM620" s="415"/>
      <c r="AN620" s="415"/>
      <c r="AO620" s="415"/>
      <c r="AP620" s="650"/>
      <c r="AQ620" s="654" t="str">
        <f t="shared" si="37"/>
        <v/>
      </c>
      <c r="AR620" s="655" t="str">
        <f t="shared" si="38"/>
        <v/>
      </c>
    </row>
    <row r="621" spans="1:44">
      <c r="A621" s="430"/>
      <c r="B621" s="418" t="str">
        <f>IFERROR(INDEX(B$13:B620,MATCH($A621,$A$13:$A620,0)),"")</f>
        <v/>
      </c>
      <c r="C621" s="419" t="str">
        <f>IFERROR(INDEX(C$13:C620,MATCH($A621,$A$13:$A620,0)),"")</f>
        <v/>
      </c>
      <c r="D621" s="582" t="str">
        <f>IFERROR(INDEX(D$13:D620,MATCH($A621,$A$13:$A620,0)),"")</f>
        <v/>
      </c>
      <c r="E621" s="420" t="str">
        <f>IFERROR(INDEX(E$13:E620,MATCH($A621,$A$13:$A620,0)),"")</f>
        <v/>
      </c>
      <c r="F621" s="414"/>
      <c r="G621" s="649"/>
      <c r="H621" s="415"/>
      <c r="I621" s="415"/>
      <c r="J621" s="415"/>
      <c r="K621" s="415"/>
      <c r="L621" s="415"/>
      <c r="M621" s="415"/>
      <c r="N621" s="650"/>
      <c r="O621" s="650"/>
      <c r="P621" s="650"/>
      <c r="Q621" s="650"/>
      <c r="R621" s="650"/>
      <c r="S621" s="654" t="str">
        <f t="shared" si="36"/>
        <v/>
      </c>
      <c r="T621" s="654" t="str">
        <f t="shared" si="39"/>
        <v/>
      </c>
      <c r="U621" s="649"/>
      <c r="V621" s="415"/>
      <c r="W621" s="415"/>
      <c r="X621" s="415"/>
      <c r="Y621" s="415"/>
      <c r="Z621" s="415"/>
      <c r="AA621" s="415"/>
      <c r="AB621" s="415"/>
      <c r="AC621" s="415"/>
      <c r="AD621" s="415"/>
      <c r="AE621" s="415"/>
      <c r="AF621" s="415"/>
      <c r="AG621" s="415"/>
      <c r="AH621" s="415"/>
      <c r="AI621" s="415"/>
      <c r="AJ621" s="415"/>
      <c r="AK621" s="415"/>
      <c r="AL621" s="415"/>
      <c r="AM621" s="415"/>
      <c r="AN621" s="415"/>
      <c r="AO621" s="415"/>
      <c r="AP621" s="650"/>
      <c r="AQ621" s="654" t="str">
        <f t="shared" si="37"/>
        <v/>
      </c>
      <c r="AR621" s="655" t="str">
        <f t="shared" si="38"/>
        <v/>
      </c>
    </row>
    <row r="622" spans="1:44">
      <c r="A622" s="430"/>
      <c r="B622" s="418" t="str">
        <f>IFERROR(INDEX(B$13:B621,MATCH($A622,$A$13:$A621,0)),"")</f>
        <v/>
      </c>
      <c r="C622" s="419" t="str">
        <f>IFERROR(INDEX(C$13:C621,MATCH($A622,$A$13:$A621,0)),"")</f>
        <v/>
      </c>
      <c r="D622" s="582" t="str">
        <f>IFERROR(INDEX(D$13:D621,MATCH($A622,$A$13:$A621,0)),"")</f>
        <v/>
      </c>
      <c r="E622" s="420" t="str">
        <f>IFERROR(INDEX(E$13:E621,MATCH($A622,$A$13:$A621,0)),"")</f>
        <v/>
      </c>
      <c r="F622" s="414"/>
      <c r="G622" s="649"/>
      <c r="H622" s="415"/>
      <c r="I622" s="415"/>
      <c r="J622" s="415"/>
      <c r="K622" s="415"/>
      <c r="L622" s="415"/>
      <c r="M622" s="415"/>
      <c r="N622" s="650"/>
      <c r="O622" s="650"/>
      <c r="P622" s="650"/>
      <c r="Q622" s="650"/>
      <c r="R622" s="650"/>
      <c r="S622" s="654" t="str">
        <f t="shared" si="36"/>
        <v/>
      </c>
      <c r="T622" s="654" t="str">
        <f t="shared" si="39"/>
        <v/>
      </c>
      <c r="U622" s="649"/>
      <c r="V622" s="415"/>
      <c r="W622" s="415"/>
      <c r="X622" s="415"/>
      <c r="Y622" s="415"/>
      <c r="Z622" s="415"/>
      <c r="AA622" s="415"/>
      <c r="AB622" s="415"/>
      <c r="AC622" s="415"/>
      <c r="AD622" s="415"/>
      <c r="AE622" s="415"/>
      <c r="AF622" s="415"/>
      <c r="AG622" s="415"/>
      <c r="AH622" s="415"/>
      <c r="AI622" s="415"/>
      <c r="AJ622" s="415"/>
      <c r="AK622" s="415"/>
      <c r="AL622" s="415"/>
      <c r="AM622" s="415"/>
      <c r="AN622" s="415"/>
      <c r="AO622" s="415"/>
      <c r="AP622" s="650"/>
      <c r="AQ622" s="654" t="str">
        <f t="shared" si="37"/>
        <v/>
      </c>
      <c r="AR622" s="655" t="str">
        <f t="shared" si="38"/>
        <v/>
      </c>
    </row>
    <row r="623" spans="1:44">
      <c r="A623" s="430"/>
      <c r="B623" s="418" t="str">
        <f>IFERROR(INDEX(B$13:B622,MATCH($A623,$A$13:$A622,0)),"")</f>
        <v/>
      </c>
      <c r="C623" s="419" t="str">
        <f>IFERROR(INDEX(C$13:C622,MATCH($A623,$A$13:$A622,0)),"")</f>
        <v/>
      </c>
      <c r="D623" s="582" t="str">
        <f>IFERROR(INDEX(D$13:D622,MATCH($A623,$A$13:$A622,0)),"")</f>
        <v/>
      </c>
      <c r="E623" s="420" t="str">
        <f>IFERROR(INDEX(E$13:E622,MATCH($A623,$A$13:$A622,0)),"")</f>
        <v/>
      </c>
      <c r="F623" s="414"/>
      <c r="G623" s="649"/>
      <c r="H623" s="415"/>
      <c r="I623" s="415"/>
      <c r="J623" s="415"/>
      <c r="K623" s="415"/>
      <c r="L623" s="415"/>
      <c r="M623" s="415"/>
      <c r="N623" s="650"/>
      <c r="O623" s="650"/>
      <c r="P623" s="650"/>
      <c r="Q623" s="650"/>
      <c r="R623" s="650"/>
      <c r="S623" s="654" t="str">
        <f t="shared" si="36"/>
        <v/>
      </c>
      <c r="T623" s="654" t="str">
        <f t="shared" si="39"/>
        <v/>
      </c>
      <c r="U623" s="649"/>
      <c r="V623" s="415"/>
      <c r="W623" s="415"/>
      <c r="X623" s="415"/>
      <c r="Y623" s="415"/>
      <c r="Z623" s="415"/>
      <c r="AA623" s="415"/>
      <c r="AB623" s="415"/>
      <c r="AC623" s="415"/>
      <c r="AD623" s="415"/>
      <c r="AE623" s="415"/>
      <c r="AF623" s="415"/>
      <c r="AG623" s="415"/>
      <c r="AH623" s="415"/>
      <c r="AI623" s="415"/>
      <c r="AJ623" s="415"/>
      <c r="AK623" s="415"/>
      <c r="AL623" s="415"/>
      <c r="AM623" s="415"/>
      <c r="AN623" s="415"/>
      <c r="AO623" s="415"/>
      <c r="AP623" s="650"/>
      <c r="AQ623" s="654" t="str">
        <f t="shared" si="37"/>
        <v/>
      </c>
      <c r="AR623" s="655" t="str">
        <f t="shared" si="38"/>
        <v/>
      </c>
    </row>
    <row r="624" spans="1:44">
      <c r="A624" s="430"/>
      <c r="B624" s="418" t="str">
        <f>IFERROR(INDEX(B$13:B623,MATCH($A624,$A$13:$A623,0)),"")</f>
        <v/>
      </c>
      <c r="C624" s="419" t="str">
        <f>IFERROR(INDEX(C$13:C623,MATCH($A624,$A$13:$A623,0)),"")</f>
        <v/>
      </c>
      <c r="D624" s="582" t="str">
        <f>IFERROR(INDEX(D$13:D623,MATCH($A624,$A$13:$A623,0)),"")</f>
        <v/>
      </c>
      <c r="E624" s="420" t="str">
        <f>IFERROR(INDEX(E$13:E623,MATCH($A624,$A$13:$A623,0)),"")</f>
        <v/>
      </c>
      <c r="F624" s="414"/>
      <c r="G624" s="649"/>
      <c r="H624" s="415"/>
      <c r="I624" s="415"/>
      <c r="J624" s="415"/>
      <c r="K624" s="415"/>
      <c r="L624" s="415"/>
      <c r="M624" s="415"/>
      <c r="N624" s="650"/>
      <c r="O624" s="650"/>
      <c r="P624" s="650"/>
      <c r="Q624" s="650"/>
      <c r="R624" s="650"/>
      <c r="S624" s="654" t="str">
        <f t="shared" si="36"/>
        <v/>
      </c>
      <c r="T624" s="654" t="str">
        <f t="shared" si="39"/>
        <v/>
      </c>
      <c r="U624" s="649"/>
      <c r="V624" s="415"/>
      <c r="W624" s="415"/>
      <c r="X624" s="415"/>
      <c r="Y624" s="415"/>
      <c r="Z624" s="415"/>
      <c r="AA624" s="415"/>
      <c r="AB624" s="415"/>
      <c r="AC624" s="415"/>
      <c r="AD624" s="415"/>
      <c r="AE624" s="415"/>
      <c r="AF624" s="415"/>
      <c r="AG624" s="415"/>
      <c r="AH624" s="415"/>
      <c r="AI624" s="415"/>
      <c r="AJ624" s="415"/>
      <c r="AK624" s="415"/>
      <c r="AL624" s="415"/>
      <c r="AM624" s="415"/>
      <c r="AN624" s="415"/>
      <c r="AO624" s="415"/>
      <c r="AP624" s="650"/>
      <c r="AQ624" s="654" t="str">
        <f t="shared" si="37"/>
        <v/>
      </c>
      <c r="AR624" s="655" t="str">
        <f t="shared" si="38"/>
        <v/>
      </c>
    </row>
    <row r="625" spans="1:44">
      <c r="A625" s="430"/>
      <c r="B625" s="418" t="str">
        <f>IFERROR(INDEX(B$13:B624,MATCH($A625,$A$13:$A624,0)),"")</f>
        <v/>
      </c>
      <c r="C625" s="419" t="str">
        <f>IFERROR(INDEX(C$13:C624,MATCH($A625,$A$13:$A624,0)),"")</f>
        <v/>
      </c>
      <c r="D625" s="582" t="str">
        <f>IFERROR(INDEX(D$13:D624,MATCH($A625,$A$13:$A624,0)),"")</f>
        <v/>
      </c>
      <c r="E625" s="420" t="str">
        <f>IFERROR(INDEX(E$13:E624,MATCH($A625,$A$13:$A624,0)),"")</f>
        <v/>
      </c>
      <c r="F625" s="414"/>
      <c r="G625" s="649"/>
      <c r="H625" s="415"/>
      <c r="I625" s="415"/>
      <c r="J625" s="415"/>
      <c r="K625" s="415"/>
      <c r="L625" s="415"/>
      <c r="M625" s="415"/>
      <c r="N625" s="650"/>
      <c r="O625" s="650"/>
      <c r="P625" s="650"/>
      <c r="Q625" s="650"/>
      <c r="R625" s="650"/>
      <c r="S625" s="654" t="str">
        <f t="shared" si="36"/>
        <v/>
      </c>
      <c r="T625" s="654" t="str">
        <f t="shared" si="39"/>
        <v/>
      </c>
      <c r="U625" s="649"/>
      <c r="V625" s="415"/>
      <c r="W625" s="415"/>
      <c r="X625" s="415"/>
      <c r="Y625" s="415"/>
      <c r="Z625" s="415"/>
      <c r="AA625" s="415"/>
      <c r="AB625" s="415"/>
      <c r="AC625" s="415"/>
      <c r="AD625" s="415"/>
      <c r="AE625" s="415"/>
      <c r="AF625" s="415"/>
      <c r="AG625" s="415"/>
      <c r="AH625" s="415"/>
      <c r="AI625" s="415"/>
      <c r="AJ625" s="415"/>
      <c r="AK625" s="415"/>
      <c r="AL625" s="415"/>
      <c r="AM625" s="415"/>
      <c r="AN625" s="415"/>
      <c r="AO625" s="415"/>
      <c r="AP625" s="650"/>
      <c r="AQ625" s="654" t="str">
        <f t="shared" si="37"/>
        <v/>
      </c>
      <c r="AR625" s="655" t="str">
        <f t="shared" si="38"/>
        <v/>
      </c>
    </row>
    <row r="626" spans="1:44">
      <c r="A626" s="430"/>
      <c r="B626" s="418" t="str">
        <f>IFERROR(INDEX(B$13:B625,MATCH($A626,$A$13:$A625,0)),"")</f>
        <v/>
      </c>
      <c r="C626" s="419" t="str">
        <f>IFERROR(INDEX(C$13:C625,MATCH($A626,$A$13:$A625,0)),"")</f>
        <v/>
      </c>
      <c r="D626" s="582" t="str">
        <f>IFERROR(INDEX(D$13:D625,MATCH($A626,$A$13:$A625,0)),"")</f>
        <v/>
      </c>
      <c r="E626" s="420" t="str">
        <f>IFERROR(INDEX(E$13:E625,MATCH($A626,$A$13:$A625,0)),"")</f>
        <v/>
      </c>
      <c r="F626" s="414"/>
      <c r="G626" s="649"/>
      <c r="H626" s="415"/>
      <c r="I626" s="415"/>
      <c r="J626" s="415"/>
      <c r="K626" s="415"/>
      <c r="L626" s="415"/>
      <c r="M626" s="415"/>
      <c r="N626" s="650"/>
      <c r="O626" s="650"/>
      <c r="P626" s="650"/>
      <c r="Q626" s="650"/>
      <c r="R626" s="650"/>
      <c r="S626" s="654" t="str">
        <f t="shared" si="36"/>
        <v/>
      </c>
      <c r="T626" s="654" t="str">
        <f t="shared" si="39"/>
        <v/>
      </c>
      <c r="U626" s="649"/>
      <c r="V626" s="415"/>
      <c r="W626" s="415"/>
      <c r="X626" s="415"/>
      <c r="Y626" s="415"/>
      <c r="Z626" s="415"/>
      <c r="AA626" s="415"/>
      <c r="AB626" s="415"/>
      <c r="AC626" s="415"/>
      <c r="AD626" s="415"/>
      <c r="AE626" s="415"/>
      <c r="AF626" s="415"/>
      <c r="AG626" s="415"/>
      <c r="AH626" s="415"/>
      <c r="AI626" s="415"/>
      <c r="AJ626" s="415"/>
      <c r="AK626" s="415"/>
      <c r="AL626" s="415"/>
      <c r="AM626" s="415"/>
      <c r="AN626" s="415"/>
      <c r="AO626" s="415"/>
      <c r="AP626" s="650"/>
      <c r="AQ626" s="654" t="str">
        <f t="shared" si="37"/>
        <v/>
      </c>
      <c r="AR626" s="655" t="str">
        <f t="shared" si="38"/>
        <v/>
      </c>
    </row>
    <row r="627" spans="1:44">
      <c r="A627" s="430"/>
      <c r="B627" s="418" t="str">
        <f>IFERROR(INDEX(B$13:B626,MATCH($A627,$A$13:$A626,0)),"")</f>
        <v/>
      </c>
      <c r="C627" s="419" t="str">
        <f>IFERROR(INDEX(C$13:C626,MATCH($A627,$A$13:$A626,0)),"")</f>
        <v/>
      </c>
      <c r="D627" s="582" t="str">
        <f>IFERROR(INDEX(D$13:D626,MATCH($A627,$A$13:$A626,0)),"")</f>
        <v/>
      </c>
      <c r="E627" s="420" t="str">
        <f>IFERROR(INDEX(E$13:E626,MATCH($A627,$A$13:$A626,0)),"")</f>
        <v/>
      </c>
      <c r="F627" s="414"/>
      <c r="G627" s="649"/>
      <c r="H627" s="415"/>
      <c r="I627" s="415"/>
      <c r="J627" s="415"/>
      <c r="K627" s="415"/>
      <c r="L627" s="415"/>
      <c r="M627" s="415"/>
      <c r="N627" s="650"/>
      <c r="O627" s="650"/>
      <c r="P627" s="650"/>
      <c r="Q627" s="650"/>
      <c r="R627" s="650"/>
      <c r="S627" s="654" t="str">
        <f t="shared" si="36"/>
        <v/>
      </c>
      <c r="T627" s="654" t="str">
        <f t="shared" si="39"/>
        <v/>
      </c>
      <c r="U627" s="649"/>
      <c r="V627" s="415"/>
      <c r="W627" s="415"/>
      <c r="X627" s="415"/>
      <c r="Y627" s="415"/>
      <c r="Z627" s="415"/>
      <c r="AA627" s="415"/>
      <c r="AB627" s="415"/>
      <c r="AC627" s="415"/>
      <c r="AD627" s="415"/>
      <c r="AE627" s="415"/>
      <c r="AF627" s="415"/>
      <c r="AG627" s="415"/>
      <c r="AH627" s="415"/>
      <c r="AI627" s="415"/>
      <c r="AJ627" s="415"/>
      <c r="AK627" s="415"/>
      <c r="AL627" s="415"/>
      <c r="AM627" s="415"/>
      <c r="AN627" s="415"/>
      <c r="AO627" s="415"/>
      <c r="AP627" s="650"/>
      <c r="AQ627" s="654" t="str">
        <f t="shared" si="37"/>
        <v/>
      </c>
      <c r="AR627" s="655" t="str">
        <f t="shared" si="38"/>
        <v/>
      </c>
    </row>
    <row r="628" spans="1:44">
      <c r="A628" s="430"/>
      <c r="B628" s="418" t="str">
        <f>IFERROR(INDEX(B$13:B627,MATCH($A628,$A$13:$A627,0)),"")</f>
        <v/>
      </c>
      <c r="C628" s="419" t="str">
        <f>IFERROR(INDEX(C$13:C627,MATCH($A628,$A$13:$A627,0)),"")</f>
        <v/>
      </c>
      <c r="D628" s="582" t="str">
        <f>IFERROR(INDEX(D$13:D627,MATCH($A628,$A$13:$A627,0)),"")</f>
        <v/>
      </c>
      <c r="E628" s="420" t="str">
        <f>IFERROR(INDEX(E$13:E627,MATCH($A628,$A$13:$A627,0)),"")</f>
        <v/>
      </c>
      <c r="F628" s="414"/>
      <c r="G628" s="649"/>
      <c r="H628" s="415"/>
      <c r="I628" s="415"/>
      <c r="J628" s="415"/>
      <c r="K628" s="415"/>
      <c r="L628" s="415"/>
      <c r="M628" s="415"/>
      <c r="N628" s="650"/>
      <c r="O628" s="650"/>
      <c r="P628" s="650"/>
      <c r="Q628" s="650"/>
      <c r="R628" s="650"/>
      <c r="S628" s="654" t="str">
        <f t="shared" si="36"/>
        <v/>
      </c>
      <c r="T628" s="654" t="str">
        <f t="shared" si="39"/>
        <v/>
      </c>
      <c r="U628" s="649"/>
      <c r="V628" s="415"/>
      <c r="W628" s="415"/>
      <c r="X628" s="415"/>
      <c r="Y628" s="415"/>
      <c r="Z628" s="415"/>
      <c r="AA628" s="415"/>
      <c r="AB628" s="415"/>
      <c r="AC628" s="415"/>
      <c r="AD628" s="415"/>
      <c r="AE628" s="415"/>
      <c r="AF628" s="415"/>
      <c r="AG628" s="415"/>
      <c r="AH628" s="415"/>
      <c r="AI628" s="415"/>
      <c r="AJ628" s="415"/>
      <c r="AK628" s="415"/>
      <c r="AL628" s="415"/>
      <c r="AM628" s="415"/>
      <c r="AN628" s="415"/>
      <c r="AO628" s="415"/>
      <c r="AP628" s="650"/>
      <c r="AQ628" s="654" t="str">
        <f t="shared" si="37"/>
        <v/>
      </c>
      <c r="AR628" s="655" t="str">
        <f t="shared" si="38"/>
        <v/>
      </c>
    </row>
    <row r="629" spans="1:44">
      <c r="A629" s="430"/>
      <c r="B629" s="418" t="str">
        <f>IFERROR(INDEX(B$13:B628,MATCH($A629,$A$13:$A628,0)),"")</f>
        <v/>
      </c>
      <c r="C629" s="419" t="str">
        <f>IFERROR(INDEX(C$13:C628,MATCH($A629,$A$13:$A628,0)),"")</f>
        <v/>
      </c>
      <c r="D629" s="582" t="str">
        <f>IFERROR(INDEX(D$13:D628,MATCH($A629,$A$13:$A628,0)),"")</f>
        <v/>
      </c>
      <c r="E629" s="420" t="str">
        <f>IFERROR(INDEX(E$13:E628,MATCH($A629,$A$13:$A628,0)),"")</f>
        <v/>
      </c>
      <c r="F629" s="414"/>
      <c r="G629" s="649"/>
      <c r="H629" s="415"/>
      <c r="I629" s="415"/>
      <c r="J629" s="415"/>
      <c r="K629" s="415"/>
      <c r="L629" s="415"/>
      <c r="M629" s="415"/>
      <c r="N629" s="650"/>
      <c r="O629" s="650"/>
      <c r="P629" s="650"/>
      <c r="Q629" s="650"/>
      <c r="R629" s="650"/>
      <c r="S629" s="654" t="str">
        <f t="shared" si="36"/>
        <v/>
      </c>
      <c r="T629" s="654" t="str">
        <f t="shared" si="39"/>
        <v/>
      </c>
      <c r="U629" s="649"/>
      <c r="V629" s="415"/>
      <c r="W629" s="415"/>
      <c r="X629" s="415"/>
      <c r="Y629" s="415"/>
      <c r="Z629" s="415"/>
      <c r="AA629" s="415"/>
      <c r="AB629" s="415"/>
      <c r="AC629" s="415"/>
      <c r="AD629" s="415"/>
      <c r="AE629" s="415"/>
      <c r="AF629" s="415"/>
      <c r="AG629" s="415"/>
      <c r="AH629" s="415"/>
      <c r="AI629" s="415"/>
      <c r="AJ629" s="415"/>
      <c r="AK629" s="415"/>
      <c r="AL629" s="415"/>
      <c r="AM629" s="415"/>
      <c r="AN629" s="415"/>
      <c r="AO629" s="415"/>
      <c r="AP629" s="650"/>
      <c r="AQ629" s="654" t="str">
        <f t="shared" si="37"/>
        <v/>
      </c>
      <c r="AR629" s="655" t="str">
        <f t="shared" si="38"/>
        <v/>
      </c>
    </row>
    <row r="630" spans="1:44">
      <c r="A630" s="430"/>
      <c r="B630" s="418" t="str">
        <f>IFERROR(INDEX(B$13:B629,MATCH($A630,$A$13:$A629,0)),"")</f>
        <v/>
      </c>
      <c r="C630" s="419" t="str">
        <f>IFERROR(INDEX(C$13:C629,MATCH($A630,$A$13:$A629,0)),"")</f>
        <v/>
      </c>
      <c r="D630" s="582" t="str">
        <f>IFERROR(INDEX(D$13:D629,MATCH($A630,$A$13:$A629,0)),"")</f>
        <v/>
      </c>
      <c r="E630" s="420" t="str">
        <f>IFERROR(INDEX(E$13:E629,MATCH($A630,$A$13:$A629,0)),"")</f>
        <v/>
      </c>
      <c r="F630" s="414"/>
      <c r="G630" s="649"/>
      <c r="H630" s="415"/>
      <c r="I630" s="415"/>
      <c r="J630" s="415"/>
      <c r="K630" s="415"/>
      <c r="L630" s="415"/>
      <c r="M630" s="415"/>
      <c r="N630" s="650"/>
      <c r="O630" s="650"/>
      <c r="P630" s="650"/>
      <c r="Q630" s="650"/>
      <c r="R630" s="650"/>
      <c r="S630" s="654" t="str">
        <f t="shared" si="36"/>
        <v/>
      </c>
      <c r="T630" s="654" t="str">
        <f t="shared" si="39"/>
        <v/>
      </c>
      <c r="U630" s="649"/>
      <c r="V630" s="415"/>
      <c r="W630" s="415"/>
      <c r="X630" s="415"/>
      <c r="Y630" s="415"/>
      <c r="Z630" s="415"/>
      <c r="AA630" s="415"/>
      <c r="AB630" s="415"/>
      <c r="AC630" s="415"/>
      <c r="AD630" s="415"/>
      <c r="AE630" s="415"/>
      <c r="AF630" s="415"/>
      <c r="AG630" s="415"/>
      <c r="AH630" s="415"/>
      <c r="AI630" s="415"/>
      <c r="AJ630" s="415"/>
      <c r="AK630" s="415"/>
      <c r="AL630" s="415"/>
      <c r="AM630" s="415"/>
      <c r="AN630" s="415"/>
      <c r="AO630" s="415"/>
      <c r="AP630" s="650"/>
      <c r="AQ630" s="654" t="str">
        <f t="shared" si="37"/>
        <v/>
      </c>
      <c r="AR630" s="655" t="str">
        <f t="shared" si="38"/>
        <v/>
      </c>
    </row>
    <row r="631" spans="1:44">
      <c r="A631" s="430"/>
      <c r="B631" s="418" t="str">
        <f>IFERROR(INDEX(B$13:B630,MATCH($A631,$A$13:$A630,0)),"")</f>
        <v/>
      </c>
      <c r="C631" s="419" t="str">
        <f>IFERROR(INDEX(C$13:C630,MATCH($A631,$A$13:$A630,0)),"")</f>
        <v/>
      </c>
      <c r="D631" s="582" t="str">
        <f>IFERROR(INDEX(D$13:D630,MATCH($A631,$A$13:$A630,0)),"")</f>
        <v/>
      </c>
      <c r="E631" s="420" t="str">
        <f>IFERROR(INDEX(E$13:E630,MATCH($A631,$A$13:$A630,0)),"")</f>
        <v/>
      </c>
      <c r="F631" s="414"/>
      <c r="G631" s="649"/>
      <c r="H631" s="415"/>
      <c r="I631" s="415"/>
      <c r="J631" s="415"/>
      <c r="K631" s="415"/>
      <c r="L631" s="415"/>
      <c r="M631" s="415"/>
      <c r="N631" s="650"/>
      <c r="O631" s="650"/>
      <c r="P631" s="650"/>
      <c r="Q631" s="650"/>
      <c r="R631" s="650"/>
      <c r="S631" s="654" t="str">
        <f t="shared" si="36"/>
        <v/>
      </c>
      <c r="T631" s="654" t="str">
        <f t="shared" si="39"/>
        <v/>
      </c>
      <c r="U631" s="649"/>
      <c r="V631" s="415"/>
      <c r="W631" s="415"/>
      <c r="X631" s="415"/>
      <c r="Y631" s="415"/>
      <c r="Z631" s="415"/>
      <c r="AA631" s="415"/>
      <c r="AB631" s="415"/>
      <c r="AC631" s="415"/>
      <c r="AD631" s="415"/>
      <c r="AE631" s="415"/>
      <c r="AF631" s="415"/>
      <c r="AG631" s="415"/>
      <c r="AH631" s="415"/>
      <c r="AI631" s="415"/>
      <c r="AJ631" s="415"/>
      <c r="AK631" s="415"/>
      <c r="AL631" s="415"/>
      <c r="AM631" s="415"/>
      <c r="AN631" s="415"/>
      <c r="AO631" s="415"/>
      <c r="AP631" s="650"/>
      <c r="AQ631" s="654" t="str">
        <f t="shared" si="37"/>
        <v/>
      </c>
      <c r="AR631" s="655" t="str">
        <f t="shared" si="38"/>
        <v/>
      </c>
    </row>
    <row r="632" spans="1:44">
      <c r="A632" s="430"/>
      <c r="B632" s="418" t="str">
        <f>IFERROR(INDEX(B$13:B631,MATCH($A632,$A$13:$A631,0)),"")</f>
        <v/>
      </c>
      <c r="C632" s="419" t="str">
        <f>IFERROR(INDEX(C$13:C631,MATCH($A632,$A$13:$A631,0)),"")</f>
        <v/>
      </c>
      <c r="D632" s="582" t="str">
        <f>IFERROR(INDEX(D$13:D631,MATCH($A632,$A$13:$A631,0)),"")</f>
        <v/>
      </c>
      <c r="E632" s="420" t="str">
        <f>IFERROR(INDEX(E$13:E631,MATCH($A632,$A$13:$A631,0)),"")</f>
        <v/>
      </c>
      <c r="F632" s="414"/>
      <c r="G632" s="649"/>
      <c r="H632" s="415"/>
      <c r="I632" s="415"/>
      <c r="J632" s="415"/>
      <c r="K632" s="415"/>
      <c r="L632" s="415"/>
      <c r="M632" s="415"/>
      <c r="N632" s="650"/>
      <c r="O632" s="650"/>
      <c r="P632" s="650"/>
      <c r="Q632" s="650"/>
      <c r="R632" s="650"/>
      <c r="S632" s="654" t="str">
        <f t="shared" si="36"/>
        <v/>
      </c>
      <c r="T632" s="654" t="str">
        <f t="shared" si="39"/>
        <v/>
      </c>
      <c r="U632" s="649"/>
      <c r="V632" s="415"/>
      <c r="W632" s="415"/>
      <c r="X632" s="415"/>
      <c r="Y632" s="415"/>
      <c r="Z632" s="415"/>
      <c r="AA632" s="415"/>
      <c r="AB632" s="415"/>
      <c r="AC632" s="415"/>
      <c r="AD632" s="415"/>
      <c r="AE632" s="415"/>
      <c r="AF632" s="415"/>
      <c r="AG632" s="415"/>
      <c r="AH632" s="415"/>
      <c r="AI632" s="415"/>
      <c r="AJ632" s="415"/>
      <c r="AK632" s="415"/>
      <c r="AL632" s="415"/>
      <c r="AM632" s="415"/>
      <c r="AN632" s="415"/>
      <c r="AO632" s="415"/>
      <c r="AP632" s="650"/>
      <c r="AQ632" s="654" t="str">
        <f t="shared" si="37"/>
        <v/>
      </c>
      <c r="AR632" s="655" t="str">
        <f t="shared" si="38"/>
        <v/>
      </c>
    </row>
    <row r="633" spans="1:44">
      <c r="A633" s="430"/>
      <c r="B633" s="418" t="str">
        <f>IFERROR(INDEX(B$13:B632,MATCH($A633,$A$13:$A632,0)),"")</f>
        <v/>
      </c>
      <c r="C633" s="419" t="str">
        <f>IFERROR(INDEX(C$13:C632,MATCH($A633,$A$13:$A632,0)),"")</f>
        <v/>
      </c>
      <c r="D633" s="582" t="str">
        <f>IFERROR(INDEX(D$13:D632,MATCH($A633,$A$13:$A632,0)),"")</f>
        <v/>
      </c>
      <c r="E633" s="420" t="str">
        <f>IFERROR(INDEX(E$13:E632,MATCH($A633,$A$13:$A632,0)),"")</f>
        <v/>
      </c>
      <c r="F633" s="414"/>
      <c r="G633" s="649"/>
      <c r="H633" s="415"/>
      <c r="I633" s="415"/>
      <c r="J633" s="415"/>
      <c r="K633" s="415"/>
      <c r="L633" s="415"/>
      <c r="M633" s="415"/>
      <c r="N633" s="650"/>
      <c r="O633" s="650"/>
      <c r="P633" s="650"/>
      <c r="Q633" s="650"/>
      <c r="R633" s="650"/>
      <c r="S633" s="654" t="str">
        <f t="shared" si="36"/>
        <v/>
      </c>
      <c r="T633" s="654" t="str">
        <f t="shared" si="39"/>
        <v/>
      </c>
      <c r="U633" s="649"/>
      <c r="V633" s="415"/>
      <c r="W633" s="415"/>
      <c r="X633" s="415"/>
      <c r="Y633" s="415"/>
      <c r="Z633" s="415"/>
      <c r="AA633" s="415"/>
      <c r="AB633" s="415"/>
      <c r="AC633" s="415"/>
      <c r="AD633" s="415"/>
      <c r="AE633" s="415"/>
      <c r="AF633" s="415"/>
      <c r="AG633" s="415"/>
      <c r="AH633" s="415"/>
      <c r="AI633" s="415"/>
      <c r="AJ633" s="415"/>
      <c r="AK633" s="415"/>
      <c r="AL633" s="415"/>
      <c r="AM633" s="415"/>
      <c r="AN633" s="415"/>
      <c r="AO633" s="415"/>
      <c r="AP633" s="650"/>
      <c r="AQ633" s="654" t="str">
        <f t="shared" si="37"/>
        <v/>
      </c>
      <c r="AR633" s="655" t="str">
        <f t="shared" si="38"/>
        <v/>
      </c>
    </row>
    <row r="634" spans="1:44">
      <c r="A634" s="430"/>
      <c r="B634" s="418" t="str">
        <f>IFERROR(INDEX(B$13:B633,MATCH($A634,$A$13:$A633,0)),"")</f>
        <v/>
      </c>
      <c r="C634" s="419" t="str">
        <f>IFERROR(INDEX(C$13:C633,MATCH($A634,$A$13:$A633,0)),"")</f>
        <v/>
      </c>
      <c r="D634" s="582" t="str">
        <f>IFERROR(INDEX(D$13:D633,MATCH($A634,$A$13:$A633,0)),"")</f>
        <v/>
      </c>
      <c r="E634" s="420" t="str">
        <f>IFERROR(INDEX(E$13:E633,MATCH($A634,$A$13:$A633,0)),"")</f>
        <v/>
      </c>
      <c r="F634" s="414"/>
      <c r="G634" s="649"/>
      <c r="H634" s="415"/>
      <c r="I634" s="415"/>
      <c r="J634" s="415"/>
      <c r="K634" s="415"/>
      <c r="L634" s="415"/>
      <c r="M634" s="415"/>
      <c r="N634" s="650"/>
      <c r="O634" s="650"/>
      <c r="P634" s="650"/>
      <c r="Q634" s="650"/>
      <c r="R634" s="650"/>
      <c r="S634" s="654" t="str">
        <f t="shared" si="36"/>
        <v/>
      </c>
      <c r="T634" s="654" t="str">
        <f t="shared" si="39"/>
        <v/>
      </c>
      <c r="U634" s="649"/>
      <c r="V634" s="415"/>
      <c r="W634" s="415"/>
      <c r="X634" s="415"/>
      <c r="Y634" s="415"/>
      <c r="Z634" s="415"/>
      <c r="AA634" s="415"/>
      <c r="AB634" s="415"/>
      <c r="AC634" s="415"/>
      <c r="AD634" s="415"/>
      <c r="AE634" s="415"/>
      <c r="AF634" s="415"/>
      <c r="AG634" s="415"/>
      <c r="AH634" s="415"/>
      <c r="AI634" s="415"/>
      <c r="AJ634" s="415"/>
      <c r="AK634" s="415"/>
      <c r="AL634" s="415"/>
      <c r="AM634" s="415"/>
      <c r="AN634" s="415"/>
      <c r="AO634" s="415"/>
      <c r="AP634" s="650"/>
      <c r="AQ634" s="654" t="str">
        <f t="shared" si="37"/>
        <v/>
      </c>
      <c r="AR634" s="655" t="str">
        <f t="shared" si="38"/>
        <v/>
      </c>
    </row>
    <row r="635" spans="1:44">
      <c r="A635" s="430"/>
      <c r="B635" s="418" t="str">
        <f>IFERROR(INDEX(B$13:B634,MATCH($A635,$A$13:$A634,0)),"")</f>
        <v/>
      </c>
      <c r="C635" s="419" t="str">
        <f>IFERROR(INDEX(C$13:C634,MATCH($A635,$A$13:$A634,0)),"")</f>
        <v/>
      </c>
      <c r="D635" s="582" t="str">
        <f>IFERROR(INDEX(D$13:D634,MATCH($A635,$A$13:$A634,0)),"")</f>
        <v/>
      </c>
      <c r="E635" s="420" t="str">
        <f>IFERROR(INDEX(E$13:E634,MATCH($A635,$A$13:$A634,0)),"")</f>
        <v/>
      </c>
      <c r="F635" s="414"/>
      <c r="G635" s="649"/>
      <c r="H635" s="415"/>
      <c r="I635" s="415"/>
      <c r="J635" s="415"/>
      <c r="K635" s="415"/>
      <c r="L635" s="415"/>
      <c r="M635" s="415"/>
      <c r="N635" s="650"/>
      <c r="O635" s="650"/>
      <c r="P635" s="650"/>
      <c r="Q635" s="650"/>
      <c r="R635" s="650"/>
      <c r="S635" s="654" t="str">
        <f t="shared" si="36"/>
        <v/>
      </c>
      <c r="T635" s="654" t="str">
        <f t="shared" si="39"/>
        <v/>
      </c>
      <c r="U635" s="649"/>
      <c r="V635" s="415"/>
      <c r="W635" s="415"/>
      <c r="X635" s="415"/>
      <c r="Y635" s="415"/>
      <c r="Z635" s="415"/>
      <c r="AA635" s="415"/>
      <c r="AB635" s="415"/>
      <c r="AC635" s="415"/>
      <c r="AD635" s="415"/>
      <c r="AE635" s="415"/>
      <c r="AF635" s="415"/>
      <c r="AG635" s="415"/>
      <c r="AH635" s="415"/>
      <c r="AI635" s="415"/>
      <c r="AJ635" s="415"/>
      <c r="AK635" s="415"/>
      <c r="AL635" s="415"/>
      <c r="AM635" s="415"/>
      <c r="AN635" s="415"/>
      <c r="AO635" s="415"/>
      <c r="AP635" s="650"/>
      <c r="AQ635" s="654" t="str">
        <f t="shared" si="37"/>
        <v/>
      </c>
      <c r="AR635" s="655" t="str">
        <f t="shared" si="38"/>
        <v/>
      </c>
    </row>
    <row r="636" spans="1:44">
      <c r="A636" s="430"/>
      <c r="B636" s="418" t="str">
        <f>IFERROR(INDEX(B$13:B635,MATCH($A636,$A$13:$A635,0)),"")</f>
        <v/>
      </c>
      <c r="C636" s="419" t="str">
        <f>IFERROR(INDEX(C$13:C635,MATCH($A636,$A$13:$A635,0)),"")</f>
        <v/>
      </c>
      <c r="D636" s="582" t="str">
        <f>IFERROR(INDEX(D$13:D635,MATCH($A636,$A$13:$A635,0)),"")</f>
        <v/>
      </c>
      <c r="E636" s="420" t="str">
        <f>IFERROR(INDEX(E$13:E635,MATCH($A636,$A$13:$A635,0)),"")</f>
        <v/>
      </c>
      <c r="F636" s="414"/>
      <c r="G636" s="649"/>
      <c r="H636" s="415"/>
      <c r="I636" s="415"/>
      <c r="J636" s="415"/>
      <c r="K636" s="415"/>
      <c r="L636" s="415"/>
      <c r="M636" s="415"/>
      <c r="N636" s="650"/>
      <c r="O636" s="650"/>
      <c r="P636" s="650"/>
      <c r="Q636" s="650"/>
      <c r="R636" s="650"/>
      <c r="S636" s="654" t="str">
        <f t="shared" si="36"/>
        <v/>
      </c>
      <c r="T636" s="654" t="str">
        <f t="shared" si="39"/>
        <v/>
      </c>
      <c r="U636" s="649"/>
      <c r="V636" s="415"/>
      <c r="W636" s="415"/>
      <c r="X636" s="415"/>
      <c r="Y636" s="415"/>
      <c r="Z636" s="415"/>
      <c r="AA636" s="415"/>
      <c r="AB636" s="415"/>
      <c r="AC636" s="415"/>
      <c r="AD636" s="415"/>
      <c r="AE636" s="415"/>
      <c r="AF636" s="415"/>
      <c r="AG636" s="415"/>
      <c r="AH636" s="415"/>
      <c r="AI636" s="415"/>
      <c r="AJ636" s="415"/>
      <c r="AK636" s="415"/>
      <c r="AL636" s="415"/>
      <c r="AM636" s="415"/>
      <c r="AN636" s="415"/>
      <c r="AO636" s="415"/>
      <c r="AP636" s="650"/>
      <c r="AQ636" s="654" t="str">
        <f t="shared" si="37"/>
        <v/>
      </c>
      <c r="AR636" s="655" t="str">
        <f t="shared" si="38"/>
        <v/>
      </c>
    </row>
    <row r="637" spans="1:44">
      <c r="A637" s="430"/>
      <c r="B637" s="418" t="str">
        <f>IFERROR(INDEX(B$13:B636,MATCH($A637,$A$13:$A636,0)),"")</f>
        <v/>
      </c>
      <c r="C637" s="419" t="str">
        <f>IFERROR(INDEX(C$13:C636,MATCH($A637,$A$13:$A636,0)),"")</f>
        <v/>
      </c>
      <c r="D637" s="582" t="str">
        <f>IFERROR(INDEX(D$13:D636,MATCH($A637,$A$13:$A636,0)),"")</f>
        <v/>
      </c>
      <c r="E637" s="420" t="str">
        <f>IFERROR(INDEX(E$13:E636,MATCH($A637,$A$13:$A636,0)),"")</f>
        <v/>
      </c>
      <c r="F637" s="414"/>
      <c r="G637" s="649"/>
      <c r="H637" s="415"/>
      <c r="I637" s="415"/>
      <c r="J637" s="415"/>
      <c r="K637" s="415"/>
      <c r="L637" s="415"/>
      <c r="M637" s="415"/>
      <c r="N637" s="650"/>
      <c r="O637" s="650"/>
      <c r="P637" s="650"/>
      <c r="Q637" s="650"/>
      <c r="R637" s="650"/>
      <c r="S637" s="654" t="str">
        <f t="shared" si="36"/>
        <v/>
      </c>
      <c r="T637" s="654" t="str">
        <f t="shared" si="39"/>
        <v/>
      </c>
      <c r="U637" s="649"/>
      <c r="V637" s="415"/>
      <c r="W637" s="415"/>
      <c r="X637" s="415"/>
      <c r="Y637" s="415"/>
      <c r="Z637" s="415"/>
      <c r="AA637" s="415"/>
      <c r="AB637" s="415"/>
      <c r="AC637" s="415"/>
      <c r="AD637" s="415"/>
      <c r="AE637" s="415"/>
      <c r="AF637" s="415"/>
      <c r="AG637" s="415"/>
      <c r="AH637" s="415"/>
      <c r="AI637" s="415"/>
      <c r="AJ637" s="415"/>
      <c r="AK637" s="415"/>
      <c r="AL637" s="415"/>
      <c r="AM637" s="415"/>
      <c r="AN637" s="415"/>
      <c r="AO637" s="415"/>
      <c r="AP637" s="650"/>
      <c r="AQ637" s="654" t="str">
        <f t="shared" si="37"/>
        <v/>
      </c>
      <c r="AR637" s="655" t="str">
        <f t="shared" si="38"/>
        <v/>
      </c>
    </row>
    <row r="638" spans="1:44">
      <c r="A638" s="430"/>
      <c r="B638" s="418" t="str">
        <f>IFERROR(INDEX(B$13:B637,MATCH($A638,$A$13:$A637,0)),"")</f>
        <v/>
      </c>
      <c r="C638" s="419" t="str">
        <f>IFERROR(INDEX(C$13:C637,MATCH($A638,$A$13:$A637,0)),"")</f>
        <v/>
      </c>
      <c r="D638" s="582" t="str">
        <f>IFERROR(INDEX(D$13:D637,MATCH($A638,$A$13:$A637,0)),"")</f>
        <v/>
      </c>
      <c r="E638" s="420" t="str">
        <f>IFERROR(INDEX(E$13:E637,MATCH($A638,$A$13:$A637,0)),"")</f>
        <v/>
      </c>
      <c r="F638" s="414"/>
      <c r="G638" s="649"/>
      <c r="H638" s="415"/>
      <c r="I638" s="415"/>
      <c r="J638" s="415"/>
      <c r="K638" s="415"/>
      <c r="L638" s="415"/>
      <c r="M638" s="415"/>
      <c r="N638" s="650"/>
      <c r="O638" s="650"/>
      <c r="P638" s="650"/>
      <c r="Q638" s="650"/>
      <c r="R638" s="650"/>
      <c r="S638" s="654" t="str">
        <f t="shared" si="36"/>
        <v/>
      </c>
      <c r="T638" s="654" t="str">
        <f t="shared" si="39"/>
        <v/>
      </c>
      <c r="U638" s="649"/>
      <c r="V638" s="415"/>
      <c r="W638" s="415"/>
      <c r="X638" s="415"/>
      <c r="Y638" s="415"/>
      <c r="Z638" s="415"/>
      <c r="AA638" s="415"/>
      <c r="AB638" s="415"/>
      <c r="AC638" s="415"/>
      <c r="AD638" s="415"/>
      <c r="AE638" s="415"/>
      <c r="AF638" s="415"/>
      <c r="AG638" s="415"/>
      <c r="AH638" s="415"/>
      <c r="AI638" s="415"/>
      <c r="AJ638" s="415"/>
      <c r="AK638" s="415"/>
      <c r="AL638" s="415"/>
      <c r="AM638" s="415"/>
      <c r="AN638" s="415"/>
      <c r="AO638" s="415"/>
      <c r="AP638" s="650"/>
      <c r="AQ638" s="654" t="str">
        <f t="shared" si="37"/>
        <v/>
      </c>
      <c r="AR638" s="655" t="str">
        <f t="shared" si="38"/>
        <v/>
      </c>
    </row>
    <row r="639" spans="1:44">
      <c r="A639" s="430"/>
      <c r="B639" s="418" t="str">
        <f>IFERROR(INDEX(B$13:B638,MATCH($A639,$A$13:$A638,0)),"")</f>
        <v/>
      </c>
      <c r="C639" s="419" t="str">
        <f>IFERROR(INDEX(C$13:C638,MATCH($A639,$A$13:$A638,0)),"")</f>
        <v/>
      </c>
      <c r="D639" s="582" t="str">
        <f>IFERROR(INDEX(D$13:D638,MATCH($A639,$A$13:$A638,0)),"")</f>
        <v/>
      </c>
      <c r="E639" s="420" t="str">
        <f>IFERROR(INDEX(E$13:E638,MATCH($A639,$A$13:$A638,0)),"")</f>
        <v/>
      </c>
      <c r="F639" s="414"/>
      <c r="G639" s="649"/>
      <c r="H639" s="415"/>
      <c r="I639" s="415"/>
      <c r="J639" s="415"/>
      <c r="K639" s="415"/>
      <c r="L639" s="415"/>
      <c r="M639" s="415"/>
      <c r="N639" s="650"/>
      <c r="O639" s="650"/>
      <c r="P639" s="650"/>
      <c r="Q639" s="650"/>
      <c r="R639" s="650"/>
      <c r="S639" s="654" t="str">
        <f t="shared" si="36"/>
        <v/>
      </c>
      <c r="T639" s="654" t="str">
        <f t="shared" si="39"/>
        <v/>
      </c>
      <c r="U639" s="649"/>
      <c r="V639" s="415"/>
      <c r="W639" s="415"/>
      <c r="X639" s="415"/>
      <c r="Y639" s="415"/>
      <c r="Z639" s="415"/>
      <c r="AA639" s="415"/>
      <c r="AB639" s="415"/>
      <c r="AC639" s="415"/>
      <c r="AD639" s="415"/>
      <c r="AE639" s="415"/>
      <c r="AF639" s="415"/>
      <c r="AG639" s="415"/>
      <c r="AH639" s="415"/>
      <c r="AI639" s="415"/>
      <c r="AJ639" s="415"/>
      <c r="AK639" s="415"/>
      <c r="AL639" s="415"/>
      <c r="AM639" s="415"/>
      <c r="AN639" s="415"/>
      <c r="AO639" s="415"/>
      <c r="AP639" s="650"/>
      <c r="AQ639" s="654" t="str">
        <f t="shared" si="37"/>
        <v/>
      </c>
      <c r="AR639" s="655" t="str">
        <f t="shared" si="38"/>
        <v/>
      </c>
    </row>
    <row r="640" spans="1:44">
      <c r="A640" s="430"/>
      <c r="B640" s="418" t="str">
        <f>IFERROR(INDEX(B$13:B639,MATCH($A640,$A$13:$A639,0)),"")</f>
        <v/>
      </c>
      <c r="C640" s="419" t="str">
        <f>IFERROR(INDEX(C$13:C639,MATCH($A640,$A$13:$A639,0)),"")</f>
        <v/>
      </c>
      <c r="D640" s="582" t="str">
        <f>IFERROR(INDEX(D$13:D639,MATCH($A640,$A$13:$A639,0)),"")</f>
        <v/>
      </c>
      <c r="E640" s="420" t="str">
        <f>IFERROR(INDEX(E$13:E639,MATCH($A640,$A$13:$A639,0)),"")</f>
        <v/>
      </c>
      <c r="F640" s="414"/>
      <c r="G640" s="649"/>
      <c r="H640" s="415"/>
      <c r="I640" s="415"/>
      <c r="J640" s="415"/>
      <c r="K640" s="415"/>
      <c r="L640" s="415"/>
      <c r="M640" s="415"/>
      <c r="N640" s="650"/>
      <c r="O640" s="650"/>
      <c r="P640" s="650"/>
      <c r="Q640" s="650"/>
      <c r="R640" s="650"/>
      <c r="S640" s="654" t="str">
        <f t="shared" si="36"/>
        <v/>
      </c>
      <c r="T640" s="654" t="str">
        <f t="shared" si="39"/>
        <v/>
      </c>
      <c r="U640" s="649"/>
      <c r="V640" s="415"/>
      <c r="W640" s="415"/>
      <c r="X640" s="415"/>
      <c r="Y640" s="415"/>
      <c r="Z640" s="415"/>
      <c r="AA640" s="415"/>
      <c r="AB640" s="415"/>
      <c r="AC640" s="415"/>
      <c r="AD640" s="415"/>
      <c r="AE640" s="415"/>
      <c r="AF640" s="415"/>
      <c r="AG640" s="415"/>
      <c r="AH640" s="415"/>
      <c r="AI640" s="415"/>
      <c r="AJ640" s="415"/>
      <c r="AK640" s="415"/>
      <c r="AL640" s="415"/>
      <c r="AM640" s="415"/>
      <c r="AN640" s="415"/>
      <c r="AO640" s="415"/>
      <c r="AP640" s="650"/>
      <c r="AQ640" s="654" t="str">
        <f t="shared" si="37"/>
        <v/>
      </c>
      <c r="AR640" s="655" t="str">
        <f t="shared" si="38"/>
        <v/>
      </c>
    </row>
    <row r="641" spans="1:44">
      <c r="A641" s="430"/>
      <c r="B641" s="418" t="str">
        <f>IFERROR(INDEX(B$13:B640,MATCH($A641,$A$13:$A640,0)),"")</f>
        <v/>
      </c>
      <c r="C641" s="419" t="str">
        <f>IFERROR(INDEX(C$13:C640,MATCH($A641,$A$13:$A640,0)),"")</f>
        <v/>
      </c>
      <c r="D641" s="582" t="str">
        <f>IFERROR(INDEX(D$13:D640,MATCH($A641,$A$13:$A640,0)),"")</f>
        <v/>
      </c>
      <c r="E641" s="420" t="str">
        <f>IFERROR(INDEX(E$13:E640,MATCH($A641,$A$13:$A640,0)),"")</f>
        <v/>
      </c>
      <c r="F641" s="414"/>
      <c r="G641" s="649"/>
      <c r="H641" s="415"/>
      <c r="I641" s="415"/>
      <c r="J641" s="415"/>
      <c r="K641" s="415"/>
      <c r="L641" s="415"/>
      <c r="M641" s="415"/>
      <c r="N641" s="650"/>
      <c r="O641" s="650"/>
      <c r="P641" s="650"/>
      <c r="Q641" s="650"/>
      <c r="R641" s="650"/>
      <c r="S641" s="654" t="str">
        <f t="shared" si="36"/>
        <v/>
      </c>
      <c r="T641" s="654" t="str">
        <f t="shared" si="39"/>
        <v/>
      </c>
      <c r="U641" s="649"/>
      <c r="V641" s="415"/>
      <c r="W641" s="415"/>
      <c r="X641" s="415"/>
      <c r="Y641" s="415"/>
      <c r="Z641" s="415"/>
      <c r="AA641" s="415"/>
      <c r="AB641" s="415"/>
      <c r="AC641" s="415"/>
      <c r="AD641" s="415"/>
      <c r="AE641" s="415"/>
      <c r="AF641" s="415"/>
      <c r="AG641" s="415"/>
      <c r="AH641" s="415"/>
      <c r="AI641" s="415"/>
      <c r="AJ641" s="415"/>
      <c r="AK641" s="415"/>
      <c r="AL641" s="415"/>
      <c r="AM641" s="415"/>
      <c r="AN641" s="415"/>
      <c r="AO641" s="415"/>
      <c r="AP641" s="650"/>
      <c r="AQ641" s="654" t="str">
        <f t="shared" si="37"/>
        <v/>
      </c>
      <c r="AR641" s="655" t="str">
        <f t="shared" si="38"/>
        <v/>
      </c>
    </row>
    <row r="642" spans="1:44">
      <c r="A642" s="430"/>
      <c r="B642" s="418" t="str">
        <f>IFERROR(INDEX(B$13:B641,MATCH($A642,$A$13:$A641,0)),"")</f>
        <v/>
      </c>
      <c r="C642" s="419" t="str">
        <f>IFERROR(INDEX(C$13:C641,MATCH($A642,$A$13:$A641,0)),"")</f>
        <v/>
      </c>
      <c r="D642" s="582" t="str">
        <f>IFERROR(INDEX(D$13:D641,MATCH($A642,$A$13:$A641,0)),"")</f>
        <v/>
      </c>
      <c r="E642" s="420" t="str">
        <f>IFERROR(INDEX(E$13:E641,MATCH($A642,$A$13:$A641,0)),"")</f>
        <v/>
      </c>
      <c r="F642" s="414"/>
      <c r="G642" s="649"/>
      <c r="H642" s="415"/>
      <c r="I642" s="415"/>
      <c r="J642" s="415"/>
      <c r="K642" s="415"/>
      <c r="L642" s="415"/>
      <c r="M642" s="415"/>
      <c r="N642" s="650"/>
      <c r="O642" s="650"/>
      <c r="P642" s="650"/>
      <c r="Q642" s="650"/>
      <c r="R642" s="650"/>
      <c r="S642" s="654" t="str">
        <f t="shared" si="36"/>
        <v/>
      </c>
      <c r="T642" s="654" t="str">
        <f t="shared" si="39"/>
        <v/>
      </c>
      <c r="U642" s="649"/>
      <c r="V642" s="415"/>
      <c r="W642" s="415"/>
      <c r="X642" s="415"/>
      <c r="Y642" s="415"/>
      <c r="Z642" s="415"/>
      <c r="AA642" s="415"/>
      <c r="AB642" s="415"/>
      <c r="AC642" s="415"/>
      <c r="AD642" s="415"/>
      <c r="AE642" s="415"/>
      <c r="AF642" s="415"/>
      <c r="AG642" s="415"/>
      <c r="AH642" s="415"/>
      <c r="AI642" s="415"/>
      <c r="AJ642" s="415"/>
      <c r="AK642" s="415"/>
      <c r="AL642" s="415"/>
      <c r="AM642" s="415"/>
      <c r="AN642" s="415"/>
      <c r="AO642" s="415"/>
      <c r="AP642" s="650"/>
      <c r="AQ642" s="654" t="str">
        <f t="shared" si="37"/>
        <v/>
      </c>
      <c r="AR642" s="655" t="str">
        <f t="shared" si="38"/>
        <v/>
      </c>
    </row>
    <row r="643" spans="1:44">
      <c r="A643" s="430"/>
      <c r="B643" s="418" t="str">
        <f>IFERROR(INDEX(B$13:B642,MATCH($A643,$A$13:$A642,0)),"")</f>
        <v/>
      </c>
      <c r="C643" s="419" t="str">
        <f>IFERROR(INDEX(C$13:C642,MATCH($A643,$A$13:$A642,0)),"")</f>
        <v/>
      </c>
      <c r="D643" s="582" t="str">
        <f>IFERROR(INDEX(D$13:D642,MATCH($A643,$A$13:$A642,0)),"")</f>
        <v/>
      </c>
      <c r="E643" s="420" t="str">
        <f>IFERROR(INDEX(E$13:E642,MATCH($A643,$A$13:$A642,0)),"")</f>
        <v/>
      </c>
      <c r="F643" s="414"/>
      <c r="G643" s="649"/>
      <c r="H643" s="415"/>
      <c r="I643" s="415"/>
      <c r="J643" s="415"/>
      <c r="K643" s="415"/>
      <c r="L643" s="415"/>
      <c r="M643" s="415"/>
      <c r="N643" s="650"/>
      <c r="O643" s="650"/>
      <c r="P643" s="650"/>
      <c r="Q643" s="650"/>
      <c r="R643" s="650"/>
      <c r="S643" s="654" t="str">
        <f t="shared" si="36"/>
        <v/>
      </c>
      <c r="T643" s="654" t="str">
        <f t="shared" si="39"/>
        <v/>
      </c>
      <c r="U643" s="649"/>
      <c r="V643" s="415"/>
      <c r="W643" s="415"/>
      <c r="X643" s="415"/>
      <c r="Y643" s="415"/>
      <c r="Z643" s="415"/>
      <c r="AA643" s="415"/>
      <c r="AB643" s="415"/>
      <c r="AC643" s="415"/>
      <c r="AD643" s="415"/>
      <c r="AE643" s="415"/>
      <c r="AF643" s="415"/>
      <c r="AG643" s="415"/>
      <c r="AH643" s="415"/>
      <c r="AI643" s="415"/>
      <c r="AJ643" s="415"/>
      <c r="AK643" s="415"/>
      <c r="AL643" s="415"/>
      <c r="AM643" s="415"/>
      <c r="AN643" s="415"/>
      <c r="AO643" s="415"/>
      <c r="AP643" s="650"/>
      <c r="AQ643" s="654" t="str">
        <f t="shared" si="37"/>
        <v/>
      </c>
      <c r="AR643" s="655" t="str">
        <f t="shared" si="38"/>
        <v/>
      </c>
    </row>
    <row r="644" spans="1:44">
      <c r="A644" s="430"/>
      <c r="B644" s="418" t="str">
        <f>IFERROR(INDEX(B$13:B643,MATCH($A644,$A$13:$A643,0)),"")</f>
        <v/>
      </c>
      <c r="C644" s="419" t="str">
        <f>IFERROR(INDEX(C$13:C643,MATCH($A644,$A$13:$A643,0)),"")</f>
        <v/>
      </c>
      <c r="D644" s="582" t="str">
        <f>IFERROR(INDEX(D$13:D643,MATCH($A644,$A$13:$A643,0)),"")</f>
        <v/>
      </c>
      <c r="E644" s="420" t="str">
        <f>IFERROR(INDEX(E$13:E643,MATCH($A644,$A$13:$A643,0)),"")</f>
        <v/>
      </c>
      <c r="F644" s="414"/>
      <c r="G644" s="649"/>
      <c r="H644" s="415"/>
      <c r="I644" s="415"/>
      <c r="J644" s="415"/>
      <c r="K644" s="415"/>
      <c r="L644" s="415"/>
      <c r="M644" s="415"/>
      <c r="N644" s="650"/>
      <c r="O644" s="650"/>
      <c r="P644" s="650"/>
      <c r="Q644" s="650"/>
      <c r="R644" s="650"/>
      <c r="S644" s="654" t="str">
        <f t="shared" si="36"/>
        <v/>
      </c>
      <c r="T644" s="654" t="str">
        <f t="shared" si="39"/>
        <v/>
      </c>
      <c r="U644" s="649"/>
      <c r="V644" s="415"/>
      <c r="W644" s="415"/>
      <c r="X644" s="415"/>
      <c r="Y644" s="415"/>
      <c r="Z644" s="415"/>
      <c r="AA644" s="415"/>
      <c r="AB644" s="415"/>
      <c r="AC644" s="415"/>
      <c r="AD644" s="415"/>
      <c r="AE644" s="415"/>
      <c r="AF644" s="415"/>
      <c r="AG644" s="415"/>
      <c r="AH644" s="415"/>
      <c r="AI644" s="415"/>
      <c r="AJ644" s="415"/>
      <c r="AK644" s="415"/>
      <c r="AL644" s="415"/>
      <c r="AM644" s="415"/>
      <c r="AN644" s="415"/>
      <c r="AO644" s="415"/>
      <c r="AP644" s="650"/>
      <c r="AQ644" s="654" t="str">
        <f t="shared" si="37"/>
        <v/>
      </c>
      <c r="AR644" s="655" t="str">
        <f t="shared" si="38"/>
        <v/>
      </c>
    </row>
    <row r="645" spans="1:44">
      <c r="A645" s="430"/>
      <c r="B645" s="418" t="str">
        <f>IFERROR(INDEX(B$13:B644,MATCH($A645,$A$13:$A644,0)),"")</f>
        <v/>
      </c>
      <c r="C645" s="419" t="str">
        <f>IFERROR(INDEX(C$13:C644,MATCH($A645,$A$13:$A644,0)),"")</f>
        <v/>
      </c>
      <c r="D645" s="582" t="str">
        <f>IFERROR(INDEX(D$13:D644,MATCH($A645,$A$13:$A644,0)),"")</f>
        <v/>
      </c>
      <c r="E645" s="420" t="str">
        <f>IFERROR(INDEX(E$13:E644,MATCH($A645,$A$13:$A644,0)),"")</f>
        <v/>
      </c>
      <c r="F645" s="414"/>
      <c r="G645" s="649"/>
      <c r="H645" s="415"/>
      <c r="I645" s="415"/>
      <c r="J645" s="415"/>
      <c r="K645" s="415"/>
      <c r="L645" s="415"/>
      <c r="M645" s="415"/>
      <c r="N645" s="650"/>
      <c r="O645" s="650"/>
      <c r="P645" s="650"/>
      <c r="Q645" s="650"/>
      <c r="R645" s="650"/>
      <c r="S645" s="654" t="str">
        <f t="shared" si="36"/>
        <v/>
      </c>
      <c r="T645" s="654" t="str">
        <f t="shared" si="39"/>
        <v/>
      </c>
      <c r="U645" s="649"/>
      <c r="V645" s="415"/>
      <c r="W645" s="415"/>
      <c r="X645" s="415"/>
      <c r="Y645" s="415"/>
      <c r="Z645" s="415"/>
      <c r="AA645" s="415"/>
      <c r="AB645" s="415"/>
      <c r="AC645" s="415"/>
      <c r="AD645" s="415"/>
      <c r="AE645" s="415"/>
      <c r="AF645" s="415"/>
      <c r="AG645" s="415"/>
      <c r="AH645" s="415"/>
      <c r="AI645" s="415"/>
      <c r="AJ645" s="415"/>
      <c r="AK645" s="415"/>
      <c r="AL645" s="415"/>
      <c r="AM645" s="415"/>
      <c r="AN645" s="415"/>
      <c r="AO645" s="415"/>
      <c r="AP645" s="650"/>
      <c r="AQ645" s="654" t="str">
        <f t="shared" si="37"/>
        <v/>
      </c>
      <c r="AR645" s="655" t="str">
        <f t="shared" si="38"/>
        <v/>
      </c>
    </row>
    <row r="646" spans="1:44">
      <c r="A646" s="430"/>
      <c r="B646" s="418" t="str">
        <f>IFERROR(INDEX(B$13:B645,MATCH($A646,$A$13:$A645,0)),"")</f>
        <v/>
      </c>
      <c r="C646" s="419" t="str">
        <f>IFERROR(INDEX(C$13:C645,MATCH($A646,$A$13:$A645,0)),"")</f>
        <v/>
      </c>
      <c r="D646" s="582" t="str">
        <f>IFERROR(INDEX(D$13:D645,MATCH($A646,$A$13:$A645,0)),"")</f>
        <v/>
      </c>
      <c r="E646" s="420" t="str">
        <f>IFERROR(INDEX(E$13:E645,MATCH($A646,$A$13:$A645,0)),"")</f>
        <v/>
      </c>
      <c r="F646" s="414"/>
      <c r="G646" s="649"/>
      <c r="H646" s="415"/>
      <c r="I646" s="415"/>
      <c r="J646" s="415"/>
      <c r="K646" s="415"/>
      <c r="L646" s="415"/>
      <c r="M646" s="415"/>
      <c r="N646" s="650"/>
      <c r="O646" s="650"/>
      <c r="P646" s="650"/>
      <c r="Q646" s="650"/>
      <c r="R646" s="650"/>
      <c r="S646" s="654" t="str">
        <f t="shared" si="36"/>
        <v/>
      </c>
      <c r="T646" s="654" t="str">
        <f t="shared" si="39"/>
        <v/>
      </c>
      <c r="U646" s="649"/>
      <c r="V646" s="415"/>
      <c r="W646" s="415"/>
      <c r="X646" s="415"/>
      <c r="Y646" s="415"/>
      <c r="Z646" s="415"/>
      <c r="AA646" s="415"/>
      <c r="AB646" s="415"/>
      <c r="AC646" s="415"/>
      <c r="AD646" s="415"/>
      <c r="AE646" s="415"/>
      <c r="AF646" s="415"/>
      <c r="AG646" s="415"/>
      <c r="AH646" s="415"/>
      <c r="AI646" s="415"/>
      <c r="AJ646" s="415"/>
      <c r="AK646" s="415"/>
      <c r="AL646" s="415"/>
      <c r="AM646" s="415"/>
      <c r="AN646" s="415"/>
      <c r="AO646" s="415"/>
      <c r="AP646" s="650"/>
      <c r="AQ646" s="654" t="str">
        <f t="shared" si="37"/>
        <v/>
      </c>
      <c r="AR646" s="655" t="str">
        <f t="shared" si="38"/>
        <v/>
      </c>
    </row>
    <row r="647" spans="1:44">
      <c r="A647" s="430"/>
      <c r="B647" s="418" t="str">
        <f>IFERROR(INDEX(B$13:B646,MATCH($A647,$A$13:$A646,0)),"")</f>
        <v/>
      </c>
      <c r="C647" s="419" t="str">
        <f>IFERROR(INDEX(C$13:C646,MATCH($A647,$A$13:$A646,0)),"")</f>
        <v/>
      </c>
      <c r="D647" s="582" t="str">
        <f>IFERROR(INDEX(D$13:D646,MATCH($A647,$A$13:$A646,0)),"")</f>
        <v/>
      </c>
      <c r="E647" s="420" t="str">
        <f>IFERROR(INDEX(E$13:E646,MATCH($A647,$A$13:$A646,0)),"")</f>
        <v/>
      </c>
      <c r="F647" s="414"/>
      <c r="G647" s="649"/>
      <c r="H647" s="415"/>
      <c r="I647" s="415"/>
      <c r="J647" s="415"/>
      <c r="K647" s="415"/>
      <c r="L647" s="415"/>
      <c r="M647" s="415"/>
      <c r="N647" s="650"/>
      <c r="O647" s="650"/>
      <c r="P647" s="650"/>
      <c r="Q647" s="650"/>
      <c r="R647" s="650"/>
      <c r="S647" s="654" t="str">
        <f t="shared" si="36"/>
        <v/>
      </c>
      <c r="T647" s="654" t="str">
        <f t="shared" si="39"/>
        <v/>
      </c>
      <c r="U647" s="649"/>
      <c r="V647" s="415"/>
      <c r="W647" s="415"/>
      <c r="X647" s="415"/>
      <c r="Y647" s="415"/>
      <c r="Z647" s="415"/>
      <c r="AA647" s="415"/>
      <c r="AB647" s="415"/>
      <c r="AC647" s="415"/>
      <c r="AD647" s="415"/>
      <c r="AE647" s="415"/>
      <c r="AF647" s="415"/>
      <c r="AG647" s="415"/>
      <c r="AH647" s="415"/>
      <c r="AI647" s="415"/>
      <c r="AJ647" s="415"/>
      <c r="AK647" s="415"/>
      <c r="AL647" s="415"/>
      <c r="AM647" s="415"/>
      <c r="AN647" s="415"/>
      <c r="AO647" s="415"/>
      <c r="AP647" s="650"/>
      <c r="AQ647" s="654" t="str">
        <f t="shared" si="37"/>
        <v/>
      </c>
      <c r="AR647" s="655" t="str">
        <f t="shared" si="38"/>
        <v/>
      </c>
    </row>
    <row r="648" spans="1:44">
      <c r="A648" s="430"/>
      <c r="B648" s="418" t="str">
        <f>IFERROR(INDEX(B$13:B647,MATCH($A648,$A$13:$A647,0)),"")</f>
        <v/>
      </c>
      <c r="C648" s="419" t="str">
        <f>IFERROR(INDEX(C$13:C647,MATCH($A648,$A$13:$A647,0)),"")</f>
        <v/>
      </c>
      <c r="D648" s="582" t="str">
        <f>IFERROR(INDEX(D$13:D647,MATCH($A648,$A$13:$A647,0)),"")</f>
        <v/>
      </c>
      <c r="E648" s="420" t="str">
        <f>IFERROR(INDEX(E$13:E647,MATCH($A648,$A$13:$A647,0)),"")</f>
        <v/>
      </c>
      <c r="F648" s="414"/>
      <c r="G648" s="649"/>
      <c r="H648" s="415"/>
      <c r="I648" s="415"/>
      <c r="J648" s="415"/>
      <c r="K648" s="415"/>
      <c r="L648" s="415"/>
      <c r="M648" s="415"/>
      <c r="N648" s="650"/>
      <c r="O648" s="650"/>
      <c r="P648" s="650"/>
      <c r="Q648" s="650"/>
      <c r="R648" s="650"/>
      <c r="S648" s="654" t="str">
        <f t="shared" si="36"/>
        <v/>
      </c>
      <c r="T648" s="654" t="str">
        <f t="shared" si="39"/>
        <v/>
      </c>
      <c r="U648" s="649"/>
      <c r="V648" s="415"/>
      <c r="W648" s="415"/>
      <c r="X648" s="415"/>
      <c r="Y648" s="415"/>
      <c r="Z648" s="415"/>
      <c r="AA648" s="415"/>
      <c r="AB648" s="415"/>
      <c r="AC648" s="415"/>
      <c r="AD648" s="415"/>
      <c r="AE648" s="415"/>
      <c r="AF648" s="415"/>
      <c r="AG648" s="415"/>
      <c r="AH648" s="415"/>
      <c r="AI648" s="415"/>
      <c r="AJ648" s="415"/>
      <c r="AK648" s="415"/>
      <c r="AL648" s="415"/>
      <c r="AM648" s="415"/>
      <c r="AN648" s="415"/>
      <c r="AO648" s="415"/>
      <c r="AP648" s="650"/>
      <c r="AQ648" s="654" t="str">
        <f t="shared" si="37"/>
        <v/>
      </c>
      <c r="AR648" s="655" t="str">
        <f t="shared" si="38"/>
        <v/>
      </c>
    </row>
    <row r="649" spans="1:44">
      <c r="A649" s="430"/>
      <c r="B649" s="418" t="str">
        <f>IFERROR(INDEX(B$13:B648,MATCH($A649,$A$13:$A648,0)),"")</f>
        <v/>
      </c>
      <c r="C649" s="419" t="str">
        <f>IFERROR(INDEX(C$13:C648,MATCH($A649,$A$13:$A648,0)),"")</f>
        <v/>
      </c>
      <c r="D649" s="582" t="str">
        <f>IFERROR(INDEX(D$13:D648,MATCH($A649,$A$13:$A648,0)),"")</f>
        <v/>
      </c>
      <c r="E649" s="420" t="str">
        <f>IFERROR(INDEX(E$13:E648,MATCH($A649,$A$13:$A648,0)),"")</f>
        <v/>
      </c>
      <c r="F649" s="414"/>
      <c r="G649" s="649"/>
      <c r="H649" s="415"/>
      <c r="I649" s="415"/>
      <c r="J649" s="415"/>
      <c r="K649" s="415"/>
      <c r="L649" s="415"/>
      <c r="M649" s="415"/>
      <c r="N649" s="650"/>
      <c r="O649" s="650"/>
      <c r="P649" s="650"/>
      <c r="Q649" s="650"/>
      <c r="R649" s="650"/>
      <c r="S649" s="654" t="str">
        <f t="shared" si="36"/>
        <v/>
      </c>
      <c r="T649" s="654" t="str">
        <f t="shared" si="39"/>
        <v/>
      </c>
      <c r="U649" s="649"/>
      <c r="V649" s="415"/>
      <c r="W649" s="415"/>
      <c r="X649" s="415"/>
      <c r="Y649" s="415"/>
      <c r="Z649" s="415"/>
      <c r="AA649" s="415"/>
      <c r="AB649" s="415"/>
      <c r="AC649" s="415"/>
      <c r="AD649" s="415"/>
      <c r="AE649" s="415"/>
      <c r="AF649" s="415"/>
      <c r="AG649" s="415"/>
      <c r="AH649" s="415"/>
      <c r="AI649" s="415"/>
      <c r="AJ649" s="415"/>
      <c r="AK649" s="415"/>
      <c r="AL649" s="415"/>
      <c r="AM649" s="415"/>
      <c r="AN649" s="415"/>
      <c r="AO649" s="415"/>
      <c r="AP649" s="650"/>
      <c r="AQ649" s="654" t="str">
        <f t="shared" si="37"/>
        <v/>
      </c>
      <c r="AR649" s="655" t="str">
        <f t="shared" si="38"/>
        <v/>
      </c>
    </row>
    <row r="650" spans="1:44">
      <c r="A650" s="430"/>
      <c r="B650" s="418" t="str">
        <f>IFERROR(INDEX(B$13:B649,MATCH($A650,$A$13:$A649,0)),"")</f>
        <v/>
      </c>
      <c r="C650" s="419" t="str">
        <f>IFERROR(INDEX(C$13:C649,MATCH($A650,$A$13:$A649,0)),"")</f>
        <v/>
      </c>
      <c r="D650" s="582" t="str">
        <f>IFERROR(INDEX(D$13:D649,MATCH($A650,$A$13:$A649,0)),"")</f>
        <v/>
      </c>
      <c r="E650" s="420" t="str">
        <f>IFERROR(INDEX(E$13:E649,MATCH($A650,$A$13:$A649,0)),"")</f>
        <v/>
      </c>
      <c r="F650" s="414"/>
      <c r="G650" s="649"/>
      <c r="H650" s="415"/>
      <c r="I650" s="415"/>
      <c r="J650" s="415"/>
      <c r="K650" s="415"/>
      <c r="L650" s="415"/>
      <c r="M650" s="415"/>
      <c r="N650" s="650"/>
      <c r="O650" s="650"/>
      <c r="P650" s="650"/>
      <c r="Q650" s="650"/>
      <c r="R650" s="650"/>
      <c r="S650" s="654" t="str">
        <f t="shared" si="36"/>
        <v/>
      </c>
      <c r="T650" s="654" t="str">
        <f t="shared" si="39"/>
        <v/>
      </c>
      <c r="U650" s="649"/>
      <c r="V650" s="415"/>
      <c r="W650" s="415"/>
      <c r="X650" s="415"/>
      <c r="Y650" s="415"/>
      <c r="Z650" s="415"/>
      <c r="AA650" s="415"/>
      <c r="AB650" s="415"/>
      <c r="AC650" s="415"/>
      <c r="AD650" s="415"/>
      <c r="AE650" s="415"/>
      <c r="AF650" s="415"/>
      <c r="AG650" s="415"/>
      <c r="AH650" s="415"/>
      <c r="AI650" s="415"/>
      <c r="AJ650" s="415"/>
      <c r="AK650" s="415"/>
      <c r="AL650" s="415"/>
      <c r="AM650" s="415"/>
      <c r="AN650" s="415"/>
      <c r="AO650" s="415"/>
      <c r="AP650" s="650"/>
      <c r="AQ650" s="654" t="str">
        <f t="shared" si="37"/>
        <v/>
      </c>
      <c r="AR650" s="655" t="str">
        <f t="shared" si="38"/>
        <v/>
      </c>
    </row>
    <row r="651" spans="1:44">
      <c r="A651" s="430"/>
      <c r="B651" s="418" t="str">
        <f>IFERROR(INDEX(B$13:B650,MATCH($A651,$A$13:$A650,0)),"")</f>
        <v/>
      </c>
      <c r="C651" s="419" t="str">
        <f>IFERROR(INDEX(C$13:C650,MATCH($A651,$A$13:$A650,0)),"")</f>
        <v/>
      </c>
      <c r="D651" s="582" t="str">
        <f>IFERROR(INDEX(D$13:D650,MATCH($A651,$A$13:$A650,0)),"")</f>
        <v/>
      </c>
      <c r="E651" s="420" t="str">
        <f>IFERROR(INDEX(E$13:E650,MATCH($A651,$A$13:$A650,0)),"")</f>
        <v/>
      </c>
      <c r="F651" s="414"/>
      <c r="G651" s="649"/>
      <c r="H651" s="415"/>
      <c r="I651" s="415"/>
      <c r="J651" s="415"/>
      <c r="K651" s="415"/>
      <c r="L651" s="415"/>
      <c r="M651" s="415"/>
      <c r="N651" s="650"/>
      <c r="O651" s="650"/>
      <c r="P651" s="650"/>
      <c r="Q651" s="650"/>
      <c r="R651" s="650"/>
      <c r="S651" s="654" t="str">
        <f t="shared" si="36"/>
        <v/>
      </c>
      <c r="T651" s="654" t="str">
        <f t="shared" si="39"/>
        <v/>
      </c>
      <c r="U651" s="649"/>
      <c r="V651" s="415"/>
      <c r="W651" s="415"/>
      <c r="X651" s="415"/>
      <c r="Y651" s="415"/>
      <c r="Z651" s="415"/>
      <c r="AA651" s="415"/>
      <c r="AB651" s="415"/>
      <c r="AC651" s="415"/>
      <c r="AD651" s="415"/>
      <c r="AE651" s="415"/>
      <c r="AF651" s="415"/>
      <c r="AG651" s="415"/>
      <c r="AH651" s="415"/>
      <c r="AI651" s="415"/>
      <c r="AJ651" s="415"/>
      <c r="AK651" s="415"/>
      <c r="AL651" s="415"/>
      <c r="AM651" s="415"/>
      <c r="AN651" s="415"/>
      <c r="AO651" s="415"/>
      <c r="AP651" s="650"/>
      <c r="AQ651" s="654" t="str">
        <f t="shared" si="37"/>
        <v/>
      </c>
      <c r="AR651" s="655" t="str">
        <f t="shared" si="38"/>
        <v/>
      </c>
    </row>
    <row r="652" spans="1:44">
      <c r="A652" s="430"/>
      <c r="B652" s="418" t="str">
        <f>IFERROR(INDEX(B$13:B651,MATCH($A652,$A$13:$A651,0)),"")</f>
        <v/>
      </c>
      <c r="C652" s="419" t="str">
        <f>IFERROR(INDEX(C$13:C651,MATCH($A652,$A$13:$A651,0)),"")</f>
        <v/>
      </c>
      <c r="D652" s="582" t="str">
        <f>IFERROR(INDEX(D$13:D651,MATCH($A652,$A$13:$A651,0)),"")</f>
        <v/>
      </c>
      <c r="E652" s="420" t="str">
        <f>IFERROR(INDEX(E$13:E651,MATCH($A652,$A$13:$A651,0)),"")</f>
        <v/>
      </c>
      <c r="F652" s="414"/>
      <c r="G652" s="649"/>
      <c r="H652" s="415"/>
      <c r="I652" s="415"/>
      <c r="J652" s="415"/>
      <c r="K652" s="415"/>
      <c r="L652" s="415"/>
      <c r="M652" s="415"/>
      <c r="N652" s="650"/>
      <c r="O652" s="650"/>
      <c r="P652" s="650"/>
      <c r="Q652" s="650"/>
      <c r="R652" s="650"/>
      <c r="S652" s="654" t="str">
        <f t="shared" si="36"/>
        <v/>
      </c>
      <c r="T652" s="654" t="str">
        <f t="shared" si="39"/>
        <v/>
      </c>
      <c r="U652" s="649"/>
      <c r="V652" s="415"/>
      <c r="W652" s="415"/>
      <c r="X652" s="415"/>
      <c r="Y652" s="415"/>
      <c r="Z652" s="415"/>
      <c r="AA652" s="415"/>
      <c r="AB652" s="415"/>
      <c r="AC652" s="415"/>
      <c r="AD652" s="415"/>
      <c r="AE652" s="415"/>
      <c r="AF652" s="415"/>
      <c r="AG652" s="415"/>
      <c r="AH652" s="415"/>
      <c r="AI652" s="415"/>
      <c r="AJ652" s="415"/>
      <c r="AK652" s="415"/>
      <c r="AL652" s="415"/>
      <c r="AM652" s="415"/>
      <c r="AN652" s="415"/>
      <c r="AO652" s="415"/>
      <c r="AP652" s="650"/>
      <c r="AQ652" s="654" t="str">
        <f t="shared" si="37"/>
        <v/>
      </c>
      <c r="AR652" s="655" t="str">
        <f t="shared" si="38"/>
        <v/>
      </c>
    </row>
    <row r="653" spans="1:44">
      <c r="A653" s="430"/>
      <c r="B653" s="418" t="str">
        <f>IFERROR(INDEX(B$13:B652,MATCH($A653,$A$13:$A652,0)),"")</f>
        <v/>
      </c>
      <c r="C653" s="419" t="str">
        <f>IFERROR(INDEX(C$13:C652,MATCH($A653,$A$13:$A652,0)),"")</f>
        <v/>
      </c>
      <c r="D653" s="582" t="str">
        <f>IFERROR(INDEX(D$13:D652,MATCH($A653,$A$13:$A652,0)),"")</f>
        <v/>
      </c>
      <c r="E653" s="420" t="str">
        <f>IFERROR(INDEX(E$13:E652,MATCH($A653,$A$13:$A652,0)),"")</f>
        <v/>
      </c>
      <c r="F653" s="414"/>
      <c r="G653" s="649"/>
      <c r="H653" s="415"/>
      <c r="I653" s="415"/>
      <c r="J653" s="415"/>
      <c r="K653" s="415"/>
      <c r="L653" s="415"/>
      <c r="M653" s="415"/>
      <c r="N653" s="650"/>
      <c r="O653" s="650"/>
      <c r="P653" s="650"/>
      <c r="Q653" s="650"/>
      <c r="R653" s="650"/>
      <c r="S653" s="654" t="str">
        <f t="shared" si="36"/>
        <v/>
      </c>
      <c r="T653" s="654" t="str">
        <f t="shared" si="39"/>
        <v/>
      </c>
      <c r="U653" s="649"/>
      <c r="V653" s="415"/>
      <c r="W653" s="415"/>
      <c r="X653" s="415"/>
      <c r="Y653" s="415"/>
      <c r="Z653" s="415"/>
      <c r="AA653" s="415"/>
      <c r="AB653" s="415"/>
      <c r="AC653" s="415"/>
      <c r="AD653" s="415"/>
      <c r="AE653" s="415"/>
      <c r="AF653" s="415"/>
      <c r="AG653" s="415"/>
      <c r="AH653" s="415"/>
      <c r="AI653" s="415"/>
      <c r="AJ653" s="415"/>
      <c r="AK653" s="415"/>
      <c r="AL653" s="415"/>
      <c r="AM653" s="415"/>
      <c r="AN653" s="415"/>
      <c r="AO653" s="415"/>
      <c r="AP653" s="650"/>
      <c r="AQ653" s="654" t="str">
        <f t="shared" si="37"/>
        <v/>
      </c>
      <c r="AR653" s="655" t="str">
        <f t="shared" si="38"/>
        <v/>
      </c>
    </row>
    <row r="654" spans="1:44">
      <c r="A654" s="430"/>
      <c r="B654" s="418" t="str">
        <f>IFERROR(INDEX(B$13:B653,MATCH($A654,$A$13:$A653,0)),"")</f>
        <v/>
      </c>
      <c r="C654" s="419" t="str">
        <f>IFERROR(INDEX(C$13:C653,MATCH($A654,$A$13:$A653,0)),"")</f>
        <v/>
      </c>
      <c r="D654" s="582" t="str">
        <f>IFERROR(INDEX(D$13:D653,MATCH($A654,$A$13:$A653,0)),"")</f>
        <v/>
      </c>
      <c r="E654" s="420" t="str">
        <f>IFERROR(INDEX(E$13:E653,MATCH($A654,$A$13:$A653,0)),"")</f>
        <v/>
      </c>
      <c r="F654" s="414"/>
      <c r="G654" s="649"/>
      <c r="H654" s="415"/>
      <c r="I654" s="415"/>
      <c r="J654" s="415"/>
      <c r="K654" s="415"/>
      <c r="L654" s="415"/>
      <c r="M654" s="415"/>
      <c r="N654" s="650"/>
      <c r="O654" s="650"/>
      <c r="P654" s="650"/>
      <c r="Q654" s="650"/>
      <c r="R654" s="650"/>
      <c r="S654" s="654" t="str">
        <f t="shared" ref="S654:S717" si="40">IF(E654="","",SUM(G654:R654))</f>
        <v/>
      </c>
      <c r="T654" s="654" t="str">
        <f t="shared" si="39"/>
        <v/>
      </c>
      <c r="U654" s="649"/>
      <c r="V654" s="415"/>
      <c r="W654" s="415"/>
      <c r="X654" s="415"/>
      <c r="Y654" s="415"/>
      <c r="Z654" s="415"/>
      <c r="AA654" s="415"/>
      <c r="AB654" s="415"/>
      <c r="AC654" s="415"/>
      <c r="AD654" s="415"/>
      <c r="AE654" s="415"/>
      <c r="AF654" s="415"/>
      <c r="AG654" s="415"/>
      <c r="AH654" s="415"/>
      <c r="AI654" s="415"/>
      <c r="AJ654" s="415"/>
      <c r="AK654" s="415"/>
      <c r="AL654" s="415"/>
      <c r="AM654" s="415"/>
      <c r="AN654" s="415"/>
      <c r="AO654" s="415"/>
      <c r="AP654" s="650"/>
      <c r="AQ654" s="654" t="str">
        <f t="shared" ref="AQ654:AQ717" si="41">IF(E654="","",SUM(U654:AP654))</f>
        <v/>
      </c>
      <c r="AR654" s="655" t="str">
        <f t="shared" ref="AR654:AR717" si="42">IF(E654="","",S654+AQ654)</f>
        <v/>
      </c>
    </row>
    <row r="655" spans="1:44">
      <c r="A655" s="430"/>
      <c r="B655" s="418" t="str">
        <f>IFERROR(INDEX(B$13:B654,MATCH($A655,$A$13:$A654,0)),"")</f>
        <v/>
      </c>
      <c r="C655" s="419" t="str">
        <f>IFERROR(INDEX(C$13:C654,MATCH($A655,$A$13:$A654,0)),"")</f>
        <v/>
      </c>
      <c r="D655" s="582" t="str">
        <f>IFERROR(INDEX(D$13:D654,MATCH($A655,$A$13:$A654,0)),"")</f>
        <v/>
      </c>
      <c r="E655" s="420" t="str">
        <f>IFERROR(INDEX(E$13:E654,MATCH($A655,$A$13:$A654,0)),"")</f>
        <v/>
      </c>
      <c r="F655" s="414"/>
      <c r="G655" s="649"/>
      <c r="H655" s="415"/>
      <c r="I655" s="415"/>
      <c r="J655" s="415"/>
      <c r="K655" s="415"/>
      <c r="L655" s="415"/>
      <c r="M655" s="415"/>
      <c r="N655" s="650"/>
      <c r="O655" s="650"/>
      <c r="P655" s="650"/>
      <c r="Q655" s="650"/>
      <c r="R655" s="650"/>
      <c r="S655" s="654" t="str">
        <f t="shared" si="40"/>
        <v/>
      </c>
      <c r="T655" s="654" t="str">
        <f t="shared" ref="T655:T718" si="43">IF(E655="","",E655*S655)</f>
        <v/>
      </c>
      <c r="U655" s="649"/>
      <c r="V655" s="415"/>
      <c r="W655" s="415"/>
      <c r="X655" s="415"/>
      <c r="Y655" s="415"/>
      <c r="Z655" s="415"/>
      <c r="AA655" s="415"/>
      <c r="AB655" s="415"/>
      <c r="AC655" s="415"/>
      <c r="AD655" s="415"/>
      <c r="AE655" s="415"/>
      <c r="AF655" s="415"/>
      <c r="AG655" s="415"/>
      <c r="AH655" s="415"/>
      <c r="AI655" s="415"/>
      <c r="AJ655" s="415"/>
      <c r="AK655" s="415"/>
      <c r="AL655" s="415"/>
      <c r="AM655" s="415"/>
      <c r="AN655" s="415"/>
      <c r="AO655" s="415"/>
      <c r="AP655" s="650"/>
      <c r="AQ655" s="654" t="str">
        <f t="shared" si="41"/>
        <v/>
      </c>
      <c r="AR655" s="655" t="str">
        <f t="shared" si="42"/>
        <v/>
      </c>
    </row>
    <row r="656" spans="1:44">
      <c r="A656" s="430"/>
      <c r="B656" s="418" t="str">
        <f>IFERROR(INDEX(B$13:B655,MATCH($A656,$A$13:$A655,0)),"")</f>
        <v/>
      </c>
      <c r="C656" s="419" t="str">
        <f>IFERROR(INDEX(C$13:C655,MATCH($A656,$A$13:$A655,0)),"")</f>
        <v/>
      </c>
      <c r="D656" s="582" t="str">
        <f>IFERROR(INDEX(D$13:D655,MATCH($A656,$A$13:$A655,0)),"")</f>
        <v/>
      </c>
      <c r="E656" s="420" t="str">
        <f>IFERROR(INDEX(E$13:E655,MATCH($A656,$A$13:$A655,0)),"")</f>
        <v/>
      </c>
      <c r="F656" s="414"/>
      <c r="G656" s="649"/>
      <c r="H656" s="415"/>
      <c r="I656" s="415"/>
      <c r="J656" s="415"/>
      <c r="K656" s="415"/>
      <c r="L656" s="415"/>
      <c r="M656" s="415"/>
      <c r="N656" s="650"/>
      <c r="O656" s="650"/>
      <c r="P656" s="650"/>
      <c r="Q656" s="650"/>
      <c r="R656" s="650"/>
      <c r="S656" s="654" t="str">
        <f t="shared" si="40"/>
        <v/>
      </c>
      <c r="T656" s="654" t="str">
        <f t="shared" si="43"/>
        <v/>
      </c>
      <c r="U656" s="649"/>
      <c r="V656" s="415"/>
      <c r="W656" s="415"/>
      <c r="X656" s="415"/>
      <c r="Y656" s="415"/>
      <c r="Z656" s="415"/>
      <c r="AA656" s="415"/>
      <c r="AB656" s="415"/>
      <c r="AC656" s="415"/>
      <c r="AD656" s="415"/>
      <c r="AE656" s="415"/>
      <c r="AF656" s="415"/>
      <c r="AG656" s="415"/>
      <c r="AH656" s="415"/>
      <c r="AI656" s="415"/>
      <c r="AJ656" s="415"/>
      <c r="AK656" s="415"/>
      <c r="AL656" s="415"/>
      <c r="AM656" s="415"/>
      <c r="AN656" s="415"/>
      <c r="AO656" s="415"/>
      <c r="AP656" s="650"/>
      <c r="AQ656" s="654" t="str">
        <f t="shared" si="41"/>
        <v/>
      </c>
      <c r="AR656" s="655" t="str">
        <f t="shared" si="42"/>
        <v/>
      </c>
    </row>
    <row r="657" spans="1:44">
      <c r="A657" s="430"/>
      <c r="B657" s="418" t="str">
        <f>IFERROR(INDEX(B$13:B656,MATCH($A657,$A$13:$A656,0)),"")</f>
        <v/>
      </c>
      <c r="C657" s="419" t="str">
        <f>IFERROR(INDEX(C$13:C656,MATCH($A657,$A$13:$A656,0)),"")</f>
        <v/>
      </c>
      <c r="D657" s="582" t="str">
        <f>IFERROR(INDEX(D$13:D656,MATCH($A657,$A$13:$A656,0)),"")</f>
        <v/>
      </c>
      <c r="E657" s="420" t="str">
        <f>IFERROR(INDEX(E$13:E656,MATCH($A657,$A$13:$A656,0)),"")</f>
        <v/>
      </c>
      <c r="F657" s="414"/>
      <c r="G657" s="649"/>
      <c r="H657" s="415"/>
      <c r="I657" s="415"/>
      <c r="J657" s="415"/>
      <c r="K657" s="415"/>
      <c r="L657" s="415"/>
      <c r="M657" s="415"/>
      <c r="N657" s="650"/>
      <c r="O657" s="650"/>
      <c r="P657" s="650"/>
      <c r="Q657" s="650"/>
      <c r="R657" s="650"/>
      <c r="S657" s="654" t="str">
        <f t="shared" si="40"/>
        <v/>
      </c>
      <c r="T657" s="654" t="str">
        <f t="shared" si="43"/>
        <v/>
      </c>
      <c r="U657" s="649"/>
      <c r="V657" s="415"/>
      <c r="W657" s="415"/>
      <c r="X657" s="415"/>
      <c r="Y657" s="415"/>
      <c r="Z657" s="415"/>
      <c r="AA657" s="415"/>
      <c r="AB657" s="415"/>
      <c r="AC657" s="415"/>
      <c r="AD657" s="415"/>
      <c r="AE657" s="415"/>
      <c r="AF657" s="415"/>
      <c r="AG657" s="415"/>
      <c r="AH657" s="415"/>
      <c r="AI657" s="415"/>
      <c r="AJ657" s="415"/>
      <c r="AK657" s="415"/>
      <c r="AL657" s="415"/>
      <c r="AM657" s="415"/>
      <c r="AN657" s="415"/>
      <c r="AO657" s="415"/>
      <c r="AP657" s="650"/>
      <c r="AQ657" s="654" t="str">
        <f t="shared" si="41"/>
        <v/>
      </c>
      <c r="AR657" s="655" t="str">
        <f t="shared" si="42"/>
        <v/>
      </c>
    </row>
    <row r="658" spans="1:44">
      <c r="A658" s="430"/>
      <c r="B658" s="418" t="str">
        <f>IFERROR(INDEX(B$13:B657,MATCH($A658,$A$13:$A657,0)),"")</f>
        <v/>
      </c>
      <c r="C658" s="419" t="str">
        <f>IFERROR(INDEX(C$13:C657,MATCH($A658,$A$13:$A657,0)),"")</f>
        <v/>
      </c>
      <c r="D658" s="582" t="str">
        <f>IFERROR(INDEX(D$13:D657,MATCH($A658,$A$13:$A657,0)),"")</f>
        <v/>
      </c>
      <c r="E658" s="420" t="str">
        <f>IFERROR(INDEX(E$13:E657,MATCH($A658,$A$13:$A657,0)),"")</f>
        <v/>
      </c>
      <c r="F658" s="414"/>
      <c r="G658" s="649"/>
      <c r="H658" s="415"/>
      <c r="I658" s="415"/>
      <c r="J658" s="415"/>
      <c r="K658" s="415"/>
      <c r="L658" s="415"/>
      <c r="M658" s="415"/>
      <c r="N658" s="650"/>
      <c r="O658" s="650"/>
      <c r="P658" s="650"/>
      <c r="Q658" s="650"/>
      <c r="R658" s="650"/>
      <c r="S658" s="654" t="str">
        <f t="shared" si="40"/>
        <v/>
      </c>
      <c r="T658" s="654" t="str">
        <f t="shared" si="43"/>
        <v/>
      </c>
      <c r="U658" s="649"/>
      <c r="V658" s="415"/>
      <c r="W658" s="415"/>
      <c r="X658" s="415"/>
      <c r="Y658" s="415"/>
      <c r="Z658" s="415"/>
      <c r="AA658" s="415"/>
      <c r="AB658" s="415"/>
      <c r="AC658" s="415"/>
      <c r="AD658" s="415"/>
      <c r="AE658" s="415"/>
      <c r="AF658" s="415"/>
      <c r="AG658" s="415"/>
      <c r="AH658" s="415"/>
      <c r="AI658" s="415"/>
      <c r="AJ658" s="415"/>
      <c r="AK658" s="415"/>
      <c r="AL658" s="415"/>
      <c r="AM658" s="415"/>
      <c r="AN658" s="415"/>
      <c r="AO658" s="415"/>
      <c r="AP658" s="650"/>
      <c r="AQ658" s="654" t="str">
        <f t="shared" si="41"/>
        <v/>
      </c>
      <c r="AR658" s="655" t="str">
        <f t="shared" si="42"/>
        <v/>
      </c>
    </row>
    <row r="659" spans="1:44">
      <c r="A659" s="430"/>
      <c r="B659" s="418" t="str">
        <f>IFERROR(INDEX(B$13:B658,MATCH($A659,$A$13:$A658,0)),"")</f>
        <v/>
      </c>
      <c r="C659" s="419" t="str">
        <f>IFERROR(INDEX(C$13:C658,MATCH($A659,$A$13:$A658,0)),"")</f>
        <v/>
      </c>
      <c r="D659" s="582" t="str">
        <f>IFERROR(INDEX(D$13:D658,MATCH($A659,$A$13:$A658,0)),"")</f>
        <v/>
      </c>
      <c r="E659" s="420" t="str">
        <f>IFERROR(INDEX(E$13:E658,MATCH($A659,$A$13:$A658,0)),"")</f>
        <v/>
      </c>
      <c r="F659" s="414"/>
      <c r="G659" s="649"/>
      <c r="H659" s="415"/>
      <c r="I659" s="415"/>
      <c r="J659" s="415"/>
      <c r="K659" s="415"/>
      <c r="L659" s="415"/>
      <c r="M659" s="415"/>
      <c r="N659" s="650"/>
      <c r="O659" s="650"/>
      <c r="P659" s="650"/>
      <c r="Q659" s="650"/>
      <c r="R659" s="650"/>
      <c r="S659" s="654" t="str">
        <f t="shared" si="40"/>
        <v/>
      </c>
      <c r="T659" s="654" t="str">
        <f t="shared" si="43"/>
        <v/>
      </c>
      <c r="U659" s="649"/>
      <c r="V659" s="415"/>
      <c r="W659" s="415"/>
      <c r="X659" s="415"/>
      <c r="Y659" s="415"/>
      <c r="Z659" s="415"/>
      <c r="AA659" s="415"/>
      <c r="AB659" s="415"/>
      <c r="AC659" s="415"/>
      <c r="AD659" s="415"/>
      <c r="AE659" s="415"/>
      <c r="AF659" s="415"/>
      <c r="AG659" s="415"/>
      <c r="AH659" s="415"/>
      <c r="AI659" s="415"/>
      <c r="AJ659" s="415"/>
      <c r="AK659" s="415"/>
      <c r="AL659" s="415"/>
      <c r="AM659" s="415"/>
      <c r="AN659" s="415"/>
      <c r="AO659" s="415"/>
      <c r="AP659" s="650"/>
      <c r="AQ659" s="654" t="str">
        <f t="shared" si="41"/>
        <v/>
      </c>
      <c r="AR659" s="655" t="str">
        <f t="shared" si="42"/>
        <v/>
      </c>
    </row>
    <row r="660" spans="1:44">
      <c r="A660" s="430"/>
      <c r="B660" s="418" t="str">
        <f>IFERROR(INDEX(B$13:B659,MATCH($A660,$A$13:$A659,0)),"")</f>
        <v/>
      </c>
      <c r="C660" s="419" t="str">
        <f>IFERROR(INDEX(C$13:C659,MATCH($A660,$A$13:$A659,0)),"")</f>
        <v/>
      </c>
      <c r="D660" s="582" t="str">
        <f>IFERROR(INDEX(D$13:D659,MATCH($A660,$A$13:$A659,0)),"")</f>
        <v/>
      </c>
      <c r="E660" s="420" t="str">
        <f>IFERROR(INDEX(E$13:E659,MATCH($A660,$A$13:$A659,0)),"")</f>
        <v/>
      </c>
      <c r="F660" s="414"/>
      <c r="G660" s="649"/>
      <c r="H660" s="415"/>
      <c r="I660" s="415"/>
      <c r="J660" s="415"/>
      <c r="K660" s="415"/>
      <c r="L660" s="415"/>
      <c r="M660" s="415"/>
      <c r="N660" s="650"/>
      <c r="O660" s="650"/>
      <c r="P660" s="650"/>
      <c r="Q660" s="650"/>
      <c r="R660" s="650"/>
      <c r="S660" s="654" t="str">
        <f t="shared" si="40"/>
        <v/>
      </c>
      <c r="T660" s="654" t="str">
        <f t="shared" si="43"/>
        <v/>
      </c>
      <c r="U660" s="649"/>
      <c r="V660" s="415"/>
      <c r="W660" s="415"/>
      <c r="X660" s="415"/>
      <c r="Y660" s="415"/>
      <c r="Z660" s="415"/>
      <c r="AA660" s="415"/>
      <c r="AB660" s="415"/>
      <c r="AC660" s="415"/>
      <c r="AD660" s="415"/>
      <c r="AE660" s="415"/>
      <c r="AF660" s="415"/>
      <c r="AG660" s="415"/>
      <c r="AH660" s="415"/>
      <c r="AI660" s="415"/>
      <c r="AJ660" s="415"/>
      <c r="AK660" s="415"/>
      <c r="AL660" s="415"/>
      <c r="AM660" s="415"/>
      <c r="AN660" s="415"/>
      <c r="AO660" s="415"/>
      <c r="AP660" s="650"/>
      <c r="AQ660" s="654" t="str">
        <f t="shared" si="41"/>
        <v/>
      </c>
      <c r="AR660" s="655" t="str">
        <f t="shared" si="42"/>
        <v/>
      </c>
    </row>
    <row r="661" spans="1:44">
      <c r="A661" s="430"/>
      <c r="B661" s="418" t="str">
        <f>IFERROR(INDEX(B$13:B660,MATCH($A661,$A$13:$A660,0)),"")</f>
        <v/>
      </c>
      <c r="C661" s="419" t="str">
        <f>IFERROR(INDEX(C$13:C660,MATCH($A661,$A$13:$A660,0)),"")</f>
        <v/>
      </c>
      <c r="D661" s="582" t="str">
        <f>IFERROR(INDEX(D$13:D660,MATCH($A661,$A$13:$A660,0)),"")</f>
        <v/>
      </c>
      <c r="E661" s="420" t="str">
        <f>IFERROR(INDEX(E$13:E660,MATCH($A661,$A$13:$A660,0)),"")</f>
        <v/>
      </c>
      <c r="F661" s="414"/>
      <c r="G661" s="649"/>
      <c r="H661" s="415"/>
      <c r="I661" s="415"/>
      <c r="J661" s="415"/>
      <c r="K661" s="415"/>
      <c r="L661" s="415"/>
      <c r="M661" s="415"/>
      <c r="N661" s="650"/>
      <c r="O661" s="650"/>
      <c r="P661" s="650"/>
      <c r="Q661" s="650"/>
      <c r="R661" s="650"/>
      <c r="S661" s="654" t="str">
        <f t="shared" si="40"/>
        <v/>
      </c>
      <c r="T661" s="654" t="str">
        <f t="shared" si="43"/>
        <v/>
      </c>
      <c r="U661" s="649"/>
      <c r="V661" s="415"/>
      <c r="W661" s="415"/>
      <c r="X661" s="415"/>
      <c r="Y661" s="415"/>
      <c r="Z661" s="415"/>
      <c r="AA661" s="415"/>
      <c r="AB661" s="415"/>
      <c r="AC661" s="415"/>
      <c r="AD661" s="415"/>
      <c r="AE661" s="415"/>
      <c r="AF661" s="415"/>
      <c r="AG661" s="415"/>
      <c r="AH661" s="415"/>
      <c r="AI661" s="415"/>
      <c r="AJ661" s="415"/>
      <c r="AK661" s="415"/>
      <c r="AL661" s="415"/>
      <c r="AM661" s="415"/>
      <c r="AN661" s="415"/>
      <c r="AO661" s="415"/>
      <c r="AP661" s="650"/>
      <c r="AQ661" s="654" t="str">
        <f t="shared" si="41"/>
        <v/>
      </c>
      <c r="AR661" s="655" t="str">
        <f t="shared" si="42"/>
        <v/>
      </c>
    </row>
    <row r="662" spans="1:44">
      <c r="A662" s="430"/>
      <c r="B662" s="418" t="str">
        <f>IFERROR(INDEX(B$13:B661,MATCH($A662,$A$13:$A661,0)),"")</f>
        <v/>
      </c>
      <c r="C662" s="419" t="str">
        <f>IFERROR(INDEX(C$13:C661,MATCH($A662,$A$13:$A661,0)),"")</f>
        <v/>
      </c>
      <c r="D662" s="582" t="str">
        <f>IFERROR(INDEX(D$13:D661,MATCH($A662,$A$13:$A661,0)),"")</f>
        <v/>
      </c>
      <c r="E662" s="420" t="str">
        <f>IFERROR(INDEX(E$13:E661,MATCH($A662,$A$13:$A661,0)),"")</f>
        <v/>
      </c>
      <c r="F662" s="414"/>
      <c r="G662" s="649"/>
      <c r="H662" s="415"/>
      <c r="I662" s="415"/>
      <c r="J662" s="415"/>
      <c r="K662" s="415"/>
      <c r="L662" s="415"/>
      <c r="M662" s="415"/>
      <c r="N662" s="650"/>
      <c r="O662" s="650"/>
      <c r="P662" s="650"/>
      <c r="Q662" s="650"/>
      <c r="R662" s="650"/>
      <c r="S662" s="654" t="str">
        <f t="shared" si="40"/>
        <v/>
      </c>
      <c r="T662" s="654" t="str">
        <f t="shared" si="43"/>
        <v/>
      </c>
      <c r="U662" s="649"/>
      <c r="V662" s="415"/>
      <c r="W662" s="415"/>
      <c r="X662" s="415"/>
      <c r="Y662" s="415"/>
      <c r="Z662" s="415"/>
      <c r="AA662" s="415"/>
      <c r="AB662" s="415"/>
      <c r="AC662" s="415"/>
      <c r="AD662" s="415"/>
      <c r="AE662" s="415"/>
      <c r="AF662" s="415"/>
      <c r="AG662" s="415"/>
      <c r="AH662" s="415"/>
      <c r="AI662" s="415"/>
      <c r="AJ662" s="415"/>
      <c r="AK662" s="415"/>
      <c r="AL662" s="415"/>
      <c r="AM662" s="415"/>
      <c r="AN662" s="415"/>
      <c r="AO662" s="415"/>
      <c r="AP662" s="650"/>
      <c r="AQ662" s="654" t="str">
        <f t="shared" si="41"/>
        <v/>
      </c>
      <c r="AR662" s="655" t="str">
        <f t="shared" si="42"/>
        <v/>
      </c>
    </row>
    <row r="663" spans="1:44">
      <c r="A663" s="430"/>
      <c r="B663" s="418" t="str">
        <f>IFERROR(INDEX(B$13:B662,MATCH($A663,$A$13:$A662,0)),"")</f>
        <v/>
      </c>
      <c r="C663" s="419" t="str">
        <f>IFERROR(INDEX(C$13:C662,MATCH($A663,$A$13:$A662,0)),"")</f>
        <v/>
      </c>
      <c r="D663" s="582" t="str">
        <f>IFERROR(INDEX(D$13:D662,MATCH($A663,$A$13:$A662,0)),"")</f>
        <v/>
      </c>
      <c r="E663" s="420" t="str">
        <f>IFERROR(INDEX(E$13:E662,MATCH($A663,$A$13:$A662,0)),"")</f>
        <v/>
      </c>
      <c r="F663" s="414"/>
      <c r="G663" s="649"/>
      <c r="H663" s="415"/>
      <c r="I663" s="415"/>
      <c r="J663" s="415"/>
      <c r="K663" s="415"/>
      <c r="L663" s="415"/>
      <c r="M663" s="415"/>
      <c r="N663" s="650"/>
      <c r="O663" s="650"/>
      <c r="P663" s="650"/>
      <c r="Q663" s="650"/>
      <c r="R663" s="650"/>
      <c r="S663" s="654" t="str">
        <f t="shared" si="40"/>
        <v/>
      </c>
      <c r="T663" s="654" t="str">
        <f t="shared" si="43"/>
        <v/>
      </c>
      <c r="U663" s="649"/>
      <c r="V663" s="415"/>
      <c r="W663" s="415"/>
      <c r="X663" s="415"/>
      <c r="Y663" s="415"/>
      <c r="Z663" s="415"/>
      <c r="AA663" s="415"/>
      <c r="AB663" s="415"/>
      <c r="AC663" s="415"/>
      <c r="AD663" s="415"/>
      <c r="AE663" s="415"/>
      <c r="AF663" s="415"/>
      <c r="AG663" s="415"/>
      <c r="AH663" s="415"/>
      <c r="AI663" s="415"/>
      <c r="AJ663" s="415"/>
      <c r="AK663" s="415"/>
      <c r="AL663" s="415"/>
      <c r="AM663" s="415"/>
      <c r="AN663" s="415"/>
      <c r="AO663" s="415"/>
      <c r="AP663" s="650"/>
      <c r="AQ663" s="654" t="str">
        <f t="shared" si="41"/>
        <v/>
      </c>
      <c r="AR663" s="655" t="str">
        <f t="shared" si="42"/>
        <v/>
      </c>
    </row>
    <row r="664" spans="1:44">
      <c r="A664" s="430"/>
      <c r="B664" s="418" t="str">
        <f>IFERROR(INDEX(B$13:B663,MATCH($A664,$A$13:$A663,0)),"")</f>
        <v/>
      </c>
      <c r="C664" s="419" t="str">
        <f>IFERROR(INDEX(C$13:C663,MATCH($A664,$A$13:$A663,0)),"")</f>
        <v/>
      </c>
      <c r="D664" s="582" t="str">
        <f>IFERROR(INDEX(D$13:D663,MATCH($A664,$A$13:$A663,0)),"")</f>
        <v/>
      </c>
      <c r="E664" s="420" t="str">
        <f>IFERROR(INDEX(E$13:E663,MATCH($A664,$A$13:$A663,0)),"")</f>
        <v/>
      </c>
      <c r="F664" s="414"/>
      <c r="G664" s="649"/>
      <c r="H664" s="415"/>
      <c r="I664" s="415"/>
      <c r="J664" s="415"/>
      <c r="K664" s="415"/>
      <c r="L664" s="415"/>
      <c r="M664" s="415"/>
      <c r="N664" s="650"/>
      <c r="O664" s="650"/>
      <c r="P664" s="650"/>
      <c r="Q664" s="650"/>
      <c r="R664" s="650"/>
      <c r="S664" s="654" t="str">
        <f t="shared" si="40"/>
        <v/>
      </c>
      <c r="T664" s="654" t="str">
        <f t="shared" si="43"/>
        <v/>
      </c>
      <c r="U664" s="649"/>
      <c r="V664" s="415"/>
      <c r="W664" s="415"/>
      <c r="X664" s="415"/>
      <c r="Y664" s="415"/>
      <c r="Z664" s="415"/>
      <c r="AA664" s="415"/>
      <c r="AB664" s="415"/>
      <c r="AC664" s="415"/>
      <c r="AD664" s="415"/>
      <c r="AE664" s="415"/>
      <c r="AF664" s="415"/>
      <c r="AG664" s="415"/>
      <c r="AH664" s="415"/>
      <c r="AI664" s="415"/>
      <c r="AJ664" s="415"/>
      <c r="AK664" s="415"/>
      <c r="AL664" s="415"/>
      <c r="AM664" s="415"/>
      <c r="AN664" s="415"/>
      <c r="AO664" s="415"/>
      <c r="AP664" s="650"/>
      <c r="AQ664" s="654" t="str">
        <f t="shared" si="41"/>
        <v/>
      </c>
      <c r="AR664" s="655" t="str">
        <f t="shared" si="42"/>
        <v/>
      </c>
    </row>
    <row r="665" spans="1:44">
      <c r="A665" s="430"/>
      <c r="B665" s="418" t="str">
        <f>IFERROR(INDEX(B$13:B664,MATCH($A665,$A$13:$A664,0)),"")</f>
        <v/>
      </c>
      <c r="C665" s="419" t="str">
        <f>IFERROR(INDEX(C$13:C664,MATCH($A665,$A$13:$A664,0)),"")</f>
        <v/>
      </c>
      <c r="D665" s="582" t="str">
        <f>IFERROR(INDEX(D$13:D664,MATCH($A665,$A$13:$A664,0)),"")</f>
        <v/>
      </c>
      <c r="E665" s="420" t="str">
        <f>IFERROR(INDEX(E$13:E664,MATCH($A665,$A$13:$A664,0)),"")</f>
        <v/>
      </c>
      <c r="F665" s="414"/>
      <c r="G665" s="649"/>
      <c r="H665" s="415"/>
      <c r="I665" s="415"/>
      <c r="J665" s="415"/>
      <c r="K665" s="415"/>
      <c r="L665" s="415"/>
      <c r="M665" s="415"/>
      <c r="N665" s="650"/>
      <c r="O665" s="650"/>
      <c r="P665" s="650"/>
      <c r="Q665" s="650"/>
      <c r="R665" s="650"/>
      <c r="S665" s="654" t="str">
        <f t="shared" si="40"/>
        <v/>
      </c>
      <c r="T665" s="654" t="str">
        <f t="shared" si="43"/>
        <v/>
      </c>
      <c r="U665" s="649"/>
      <c r="V665" s="415"/>
      <c r="W665" s="415"/>
      <c r="X665" s="415"/>
      <c r="Y665" s="415"/>
      <c r="Z665" s="415"/>
      <c r="AA665" s="415"/>
      <c r="AB665" s="415"/>
      <c r="AC665" s="415"/>
      <c r="AD665" s="415"/>
      <c r="AE665" s="415"/>
      <c r="AF665" s="415"/>
      <c r="AG665" s="415"/>
      <c r="AH665" s="415"/>
      <c r="AI665" s="415"/>
      <c r="AJ665" s="415"/>
      <c r="AK665" s="415"/>
      <c r="AL665" s="415"/>
      <c r="AM665" s="415"/>
      <c r="AN665" s="415"/>
      <c r="AO665" s="415"/>
      <c r="AP665" s="650"/>
      <c r="AQ665" s="654" t="str">
        <f t="shared" si="41"/>
        <v/>
      </c>
      <c r="AR665" s="655" t="str">
        <f t="shared" si="42"/>
        <v/>
      </c>
    </row>
    <row r="666" spans="1:44">
      <c r="A666" s="430"/>
      <c r="B666" s="418" t="str">
        <f>IFERROR(INDEX(B$13:B665,MATCH($A666,$A$13:$A665,0)),"")</f>
        <v/>
      </c>
      <c r="C666" s="419" t="str">
        <f>IFERROR(INDEX(C$13:C665,MATCH($A666,$A$13:$A665,0)),"")</f>
        <v/>
      </c>
      <c r="D666" s="582" t="str">
        <f>IFERROR(INDEX(D$13:D665,MATCH($A666,$A$13:$A665,0)),"")</f>
        <v/>
      </c>
      <c r="E666" s="420" t="str">
        <f>IFERROR(INDEX(E$13:E665,MATCH($A666,$A$13:$A665,0)),"")</f>
        <v/>
      </c>
      <c r="F666" s="414"/>
      <c r="G666" s="649"/>
      <c r="H666" s="415"/>
      <c r="I666" s="415"/>
      <c r="J666" s="415"/>
      <c r="K666" s="415"/>
      <c r="L666" s="415"/>
      <c r="M666" s="415"/>
      <c r="N666" s="650"/>
      <c r="O666" s="650"/>
      <c r="P666" s="650"/>
      <c r="Q666" s="650"/>
      <c r="R666" s="650"/>
      <c r="S666" s="654" t="str">
        <f t="shared" si="40"/>
        <v/>
      </c>
      <c r="T666" s="654" t="str">
        <f t="shared" si="43"/>
        <v/>
      </c>
      <c r="U666" s="649"/>
      <c r="V666" s="415"/>
      <c r="W666" s="415"/>
      <c r="X666" s="415"/>
      <c r="Y666" s="415"/>
      <c r="Z666" s="415"/>
      <c r="AA666" s="415"/>
      <c r="AB666" s="415"/>
      <c r="AC666" s="415"/>
      <c r="AD666" s="415"/>
      <c r="AE666" s="415"/>
      <c r="AF666" s="415"/>
      <c r="AG666" s="415"/>
      <c r="AH666" s="415"/>
      <c r="AI666" s="415"/>
      <c r="AJ666" s="415"/>
      <c r="AK666" s="415"/>
      <c r="AL666" s="415"/>
      <c r="AM666" s="415"/>
      <c r="AN666" s="415"/>
      <c r="AO666" s="415"/>
      <c r="AP666" s="650"/>
      <c r="AQ666" s="654" t="str">
        <f t="shared" si="41"/>
        <v/>
      </c>
      <c r="AR666" s="655" t="str">
        <f t="shared" si="42"/>
        <v/>
      </c>
    </row>
    <row r="667" spans="1:44">
      <c r="A667" s="430"/>
      <c r="B667" s="418" t="str">
        <f>IFERROR(INDEX(B$13:B666,MATCH($A667,$A$13:$A666,0)),"")</f>
        <v/>
      </c>
      <c r="C667" s="419" t="str">
        <f>IFERROR(INDEX(C$13:C666,MATCH($A667,$A$13:$A666,0)),"")</f>
        <v/>
      </c>
      <c r="D667" s="582" t="str">
        <f>IFERROR(INDEX(D$13:D666,MATCH($A667,$A$13:$A666,0)),"")</f>
        <v/>
      </c>
      <c r="E667" s="420" t="str">
        <f>IFERROR(INDEX(E$13:E666,MATCH($A667,$A$13:$A666,0)),"")</f>
        <v/>
      </c>
      <c r="F667" s="414"/>
      <c r="G667" s="649"/>
      <c r="H667" s="415"/>
      <c r="I667" s="415"/>
      <c r="J667" s="415"/>
      <c r="K667" s="415"/>
      <c r="L667" s="415"/>
      <c r="M667" s="415"/>
      <c r="N667" s="650"/>
      <c r="O667" s="650"/>
      <c r="P667" s="650"/>
      <c r="Q667" s="650"/>
      <c r="R667" s="650"/>
      <c r="S667" s="654" t="str">
        <f t="shared" si="40"/>
        <v/>
      </c>
      <c r="T667" s="654" t="str">
        <f t="shared" si="43"/>
        <v/>
      </c>
      <c r="U667" s="649"/>
      <c r="V667" s="415"/>
      <c r="W667" s="415"/>
      <c r="X667" s="415"/>
      <c r="Y667" s="415"/>
      <c r="Z667" s="415"/>
      <c r="AA667" s="415"/>
      <c r="AB667" s="415"/>
      <c r="AC667" s="415"/>
      <c r="AD667" s="415"/>
      <c r="AE667" s="415"/>
      <c r="AF667" s="415"/>
      <c r="AG667" s="415"/>
      <c r="AH667" s="415"/>
      <c r="AI667" s="415"/>
      <c r="AJ667" s="415"/>
      <c r="AK667" s="415"/>
      <c r="AL667" s="415"/>
      <c r="AM667" s="415"/>
      <c r="AN667" s="415"/>
      <c r="AO667" s="415"/>
      <c r="AP667" s="650"/>
      <c r="AQ667" s="654" t="str">
        <f t="shared" si="41"/>
        <v/>
      </c>
      <c r="AR667" s="655" t="str">
        <f t="shared" si="42"/>
        <v/>
      </c>
    </row>
    <row r="668" spans="1:44">
      <c r="A668" s="430"/>
      <c r="B668" s="418" t="str">
        <f>IFERROR(INDEX(B$13:B667,MATCH($A668,$A$13:$A667,0)),"")</f>
        <v/>
      </c>
      <c r="C668" s="419" t="str">
        <f>IFERROR(INDEX(C$13:C667,MATCH($A668,$A$13:$A667,0)),"")</f>
        <v/>
      </c>
      <c r="D668" s="582" t="str">
        <f>IFERROR(INDEX(D$13:D667,MATCH($A668,$A$13:$A667,0)),"")</f>
        <v/>
      </c>
      <c r="E668" s="420" t="str">
        <f>IFERROR(INDEX(E$13:E667,MATCH($A668,$A$13:$A667,0)),"")</f>
        <v/>
      </c>
      <c r="F668" s="414"/>
      <c r="G668" s="649"/>
      <c r="H668" s="415"/>
      <c r="I668" s="415"/>
      <c r="J668" s="415"/>
      <c r="K668" s="415"/>
      <c r="L668" s="415"/>
      <c r="M668" s="415"/>
      <c r="N668" s="650"/>
      <c r="O668" s="650"/>
      <c r="P668" s="650"/>
      <c r="Q668" s="650"/>
      <c r="R668" s="650"/>
      <c r="S668" s="654" t="str">
        <f t="shared" si="40"/>
        <v/>
      </c>
      <c r="T668" s="654" t="str">
        <f t="shared" si="43"/>
        <v/>
      </c>
      <c r="U668" s="649"/>
      <c r="V668" s="415"/>
      <c r="W668" s="415"/>
      <c r="X668" s="415"/>
      <c r="Y668" s="415"/>
      <c r="Z668" s="415"/>
      <c r="AA668" s="415"/>
      <c r="AB668" s="415"/>
      <c r="AC668" s="415"/>
      <c r="AD668" s="415"/>
      <c r="AE668" s="415"/>
      <c r="AF668" s="415"/>
      <c r="AG668" s="415"/>
      <c r="AH668" s="415"/>
      <c r="AI668" s="415"/>
      <c r="AJ668" s="415"/>
      <c r="AK668" s="415"/>
      <c r="AL668" s="415"/>
      <c r="AM668" s="415"/>
      <c r="AN668" s="415"/>
      <c r="AO668" s="415"/>
      <c r="AP668" s="650"/>
      <c r="AQ668" s="654" t="str">
        <f t="shared" si="41"/>
        <v/>
      </c>
      <c r="AR668" s="655" t="str">
        <f t="shared" si="42"/>
        <v/>
      </c>
    </row>
    <row r="669" spans="1:44">
      <c r="A669" s="430"/>
      <c r="B669" s="418" t="str">
        <f>IFERROR(INDEX(B$13:B668,MATCH($A669,$A$13:$A668,0)),"")</f>
        <v/>
      </c>
      <c r="C669" s="419" t="str">
        <f>IFERROR(INDEX(C$13:C668,MATCH($A669,$A$13:$A668,0)),"")</f>
        <v/>
      </c>
      <c r="D669" s="582" t="str">
        <f>IFERROR(INDEX(D$13:D668,MATCH($A669,$A$13:$A668,0)),"")</f>
        <v/>
      </c>
      <c r="E669" s="420" t="str">
        <f>IFERROR(INDEX(E$13:E668,MATCH($A669,$A$13:$A668,0)),"")</f>
        <v/>
      </c>
      <c r="F669" s="414"/>
      <c r="G669" s="649"/>
      <c r="H669" s="415"/>
      <c r="I669" s="415"/>
      <c r="J669" s="415"/>
      <c r="K669" s="415"/>
      <c r="L669" s="415"/>
      <c r="M669" s="415"/>
      <c r="N669" s="650"/>
      <c r="O669" s="650"/>
      <c r="P669" s="650"/>
      <c r="Q669" s="650"/>
      <c r="R669" s="650"/>
      <c r="S669" s="654" t="str">
        <f t="shared" si="40"/>
        <v/>
      </c>
      <c r="T669" s="654" t="str">
        <f t="shared" si="43"/>
        <v/>
      </c>
      <c r="U669" s="649"/>
      <c r="V669" s="415"/>
      <c r="W669" s="415"/>
      <c r="X669" s="415"/>
      <c r="Y669" s="415"/>
      <c r="Z669" s="415"/>
      <c r="AA669" s="415"/>
      <c r="AB669" s="415"/>
      <c r="AC669" s="415"/>
      <c r="AD669" s="415"/>
      <c r="AE669" s="415"/>
      <c r="AF669" s="415"/>
      <c r="AG669" s="415"/>
      <c r="AH669" s="415"/>
      <c r="AI669" s="415"/>
      <c r="AJ669" s="415"/>
      <c r="AK669" s="415"/>
      <c r="AL669" s="415"/>
      <c r="AM669" s="415"/>
      <c r="AN669" s="415"/>
      <c r="AO669" s="415"/>
      <c r="AP669" s="650"/>
      <c r="AQ669" s="654" t="str">
        <f t="shared" si="41"/>
        <v/>
      </c>
      <c r="AR669" s="655" t="str">
        <f t="shared" si="42"/>
        <v/>
      </c>
    </row>
    <row r="670" spans="1:44">
      <c r="A670" s="430"/>
      <c r="B670" s="418" t="str">
        <f>IFERROR(INDEX(B$13:B669,MATCH($A670,$A$13:$A669,0)),"")</f>
        <v/>
      </c>
      <c r="C670" s="419" t="str">
        <f>IFERROR(INDEX(C$13:C669,MATCH($A670,$A$13:$A669,0)),"")</f>
        <v/>
      </c>
      <c r="D670" s="582" t="str">
        <f>IFERROR(INDEX(D$13:D669,MATCH($A670,$A$13:$A669,0)),"")</f>
        <v/>
      </c>
      <c r="E670" s="420" t="str">
        <f>IFERROR(INDEX(E$13:E669,MATCH($A670,$A$13:$A669,0)),"")</f>
        <v/>
      </c>
      <c r="F670" s="414"/>
      <c r="G670" s="649"/>
      <c r="H670" s="415"/>
      <c r="I670" s="415"/>
      <c r="J670" s="415"/>
      <c r="K670" s="415"/>
      <c r="L670" s="415"/>
      <c r="M670" s="415"/>
      <c r="N670" s="650"/>
      <c r="O670" s="650"/>
      <c r="P670" s="650"/>
      <c r="Q670" s="650"/>
      <c r="R670" s="650"/>
      <c r="S670" s="654" t="str">
        <f t="shared" si="40"/>
        <v/>
      </c>
      <c r="T670" s="654" t="str">
        <f t="shared" si="43"/>
        <v/>
      </c>
      <c r="U670" s="649"/>
      <c r="V670" s="415"/>
      <c r="W670" s="415"/>
      <c r="X670" s="415"/>
      <c r="Y670" s="415"/>
      <c r="Z670" s="415"/>
      <c r="AA670" s="415"/>
      <c r="AB670" s="415"/>
      <c r="AC670" s="415"/>
      <c r="AD670" s="415"/>
      <c r="AE670" s="415"/>
      <c r="AF670" s="415"/>
      <c r="AG670" s="415"/>
      <c r="AH670" s="415"/>
      <c r="AI670" s="415"/>
      <c r="AJ670" s="415"/>
      <c r="AK670" s="415"/>
      <c r="AL670" s="415"/>
      <c r="AM670" s="415"/>
      <c r="AN670" s="415"/>
      <c r="AO670" s="415"/>
      <c r="AP670" s="650"/>
      <c r="AQ670" s="654" t="str">
        <f t="shared" si="41"/>
        <v/>
      </c>
      <c r="AR670" s="655" t="str">
        <f t="shared" si="42"/>
        <v/>
      </c>
    </row>
    <row r="671" spans="1:44">
      <c r="A671" s="430"/>
      <c r="B671" s="418" t="str">
        <f>IFERROR(INDEX(B$13:B670,MATCH($A671,$A$13:$A670,0)),"")</f>
        <v/>
      </c>
      <c r="C671" s="419" t="str">
        <f>IFERROR(INDEX(C$13:C670,MATCH($A671,$A$13:$A670,0)),"")</f>
        <v/>
      </c>
      <c r="D671" s="582" t="str">
        <f>IFERROR(INDEX(D$13:D670,MATCH($A671,$A$13:$A670,0)),"")</f>
        <v/>
      </c>
      <c r="E671" s="420" t="str">
        <f>IFERROR(INDEX(E$13:E670,MATCH($A671,$A$13:$A670,0)),"")</f>
        <v/>
      </c>
      <c r="F671" s="414"/>
      <c r="G671" s="649"/>
      <c r="H671" s="415"/>
      <c r="I671" s="415"/>
      <c r="J671" s="415"/>
      <c r="K671" s="415"/>
      <c r="L671" s="415"/>
      <c r="M671" s="415"/>
      <c r="N671" s="650"/>
      <c r="O671" s="650"/>
      <c r="P671" s="650"/>
      <c r="Q671" s="650"/>
      <c r="R671" s="650"/>
      <c r="S671" s="654" t="str">
        <f t="shared" si="40"/>
        <v/>
      </c>
      <c r="T671" s="654" t="str">
        <f t="shared" si="43"/>
        <v/>
      </c>
      <c r="U671" s="649"/>
      <c r="V671" s="415"/>
      <c r="W671" s="415"/>
      <c r="X671" s="415"/>
      <c r="Y671" s="415"/>
      <c r="Z671" s="415"/>
      <c r="AA671" s="415"/>
      <c r="AB671" s="415"/>
      <c r="AC671" s="415"/>
      <c r="AD671" s="415"/>
      <c r="AE671" s="415"/>
      <c r="AF671" s="415"/>
      <c r="AG671" s="415"/>
      <c r="AH671" s="415"/>
      <c r="AI671" s="415"/>
      <c r="AJ671" s="415"/>
      <c r="AK671" s="415"/>
      <c r="AL671" s="415"/>
      <c r="AM671" s="415"/>
      <c r="AN671" s="415"/>
      <c r="AO671" s="415"/>
      <c r="AP671" s="650"/>
      <c r="AQ671" s="654" t="str">
        <f t="shared" si="41"/>
        <v/>
      </c>
      <c r="AR671" s="655" t="str">
        <f t="shared" si="42"/>
        <v/>
      </c>
    </row>
    <row r="672" spans="1:44">
      <c r="A672" s="430"/>
      <c r="B672" s="418" t="str">
        <f>IFERROR(INDEX(B$13:B671,MATCH($A672,$A$13:$A671,0)),"")</f>
        <v/>
      </c>
      <c r="C672" s="419" t="str">
        <f>IFERROR(INDEX(C$13:C671,MATCH($A672,$A$13:$A671,0)),"")</f>
        <v/>
      </c>
      <c r="D672" s="582" t="str">
        <f>IFERROR(INDEX(D$13:D671,MATCH($A672,$A$13:$A671,0)),"")</f>
        <v/>
      </c>
      <c r="E672" s="420" t="str">
        <f>IFERROR(INDEX(E$13:E671,MATCH($A672,$A$13:$A671,0)),"")</f>
        <v/>
      </c>
      <c r="F672" s="414"/>
      <c r="G672" s="649"/>
      <c r="H672" s="415"/>
      <c r="I672" s="415"/>
      <c r="J672" s="415"/>
      <c r="K672" s="415"/>
      <c r="L672" s="415"/>
      <c r="M672" s="415"/>
      <c r="N672" s="650"/>
      <c r="O672" s="650"/>
      <c r="P672" s="650"/>
      <c r="Q672" s="650"/>
      <c r="R672" s="650"/>
      <c r="S672" s="654" t="str">
        <f t="shared" si="40"/>
        <v/>
      </c>
      <c r="T672" s="654" t="str">
        <f t="shared" si="43"/>
        <v/>
      </c>
      <c r="U672" s="649"/>
      <c r="V672" s="415"/>
      <c r="W672" s="415"/>
      <c r="X672" s="415"/>
      <c r="Y672" s="415"/>
      <c r="Z672" s="415"/>
      <c r="AA672" s="415"/>
      <c r="AB672" s="415"/>
      <c r="AC672" s="415"/>
      <c r="AD672" s="415"/>
      <c r="AE672" s="415"/>
      <c r="AF672" s="415"/>
      <c r="AG672" s="415"/>
      <c r="AH672" s="415"/>
      <c r="AI672" s="415"/>
      <c r="AJ672" s="415"/>
      <c r="AK672" s="415"/>
      <c r="AL672" s="415"/>
      <c r="AM672" s="415"/>
      <c r="AN672" s="415"/>
      <c r="AO672" s="415"/>
      <c r="AP672" s="650"/>
      <c r="AQ672" s="654" t="str">
        <f t="shared" si="41"/>
        <v/>
      </c>
      <c r="AR672" s="655" t="str">
        <f t="shared" si="42"/>
        <v/>
      </c>
    </row>
    <row r="673" spans="1:44">
      <c r="A673" s="430"/>
      <c r="B673" s="418" t="str">
        <f>IFERROR(INDEX(B$13:B672,MATCH($A673,$A$13:$A672,0)),"")</f>
        <v/>
      </c>
      <c r="C673" s="419" t="str">
        <f>IFERROR(INDEX(C$13:C672,MATCH($A673,$A$13:$A672,0)),"")</f>
        <v/>
      </c>
      <c r="D673" s="582" t="str">
        <f>IFERROR(INDEX(D$13:D672,MATCH($A673,$A$13:$A672,0)),"")</f>
        <v/>
      </c>
      <c r="E673" s="420" t="str">
        <f>IFERROR(INDEX(E$13:E672,MATCH($A673,$A$13:$A672,0)),"")</f>
        <v/>
      </c>
      <c r="F673" s="414"/>
      <c r="G673" s="649"/>
      <c r="H673" s="415"/>
      <c r="I673" s="415"/>
      <c r="J673" s="415"/>
      <c r="K673" s="415"/>
      <c r="L673" s="415"/>
      <c r="M673" s="415"/>
      <c r="N673" s="650"/>
      <c r="O673" s="650"/>
      <c r="P673" s="650"/>
      <c r="Q673" s="650"/>
      <c r="R673" s="650"/>
      <c r="S673" s="654" t="str">
        <f t="shared" si="40"/>
        <v/>
      </c>
      <c r="T673" s="654" t="str">
        <f t="shared" si="43"/>
        <v/>
      </c>
      <c r="U673" s="649"/>
      <c r="V673" s="415"/>
      <c r="W673" s="415"/>
      <c r="X673" s="415"/>
      <c r="Y673" s="415"/>
      <c r="Z673" s="415"/>
      <c r="AA673" s="415"/>
      <c r="AB673" s="415"/>
      <c r="AC673" s="415"/>
      <c r="AD673" s="415"/>
      <c r="AE673" s="415"/>
      <c r="AF673" s="415"/>
      <c r="AG673" s="415"/>
      <c r="AH673" s="415"/>
      <c r="AI673" s="415"/>
      <c r="AJ673" s="415"/>
      <c r="AK673" s="415"/>
      <c r="AL673" s="415"/>
      <c r="AM673" s="415"/>
      <c r="AN673" s="415"/>
      <c r="AO673" s="415"/>
      <c r="AP673" s="650"/>
      <c r="AQ673" s="654" t="str">
        <f t="shared" si="41"/>
        <v/>
      </c>
      <c r="AR673" s="655" t="str">
        <f t="shared" si="42"/>
        <v/>
      </c>
    </row>
    <row r="674" spans="1:44">
      <c r="A674" s="430"/>
      <c r="B674" s="418" t="str">
        <f>IFERROR(INDEX(B$13:B673,MATCH($A674,$A$13:$A673,0)),"")</f>
        <v/>
      </c>
      <c r="C674" s="419" t="str">
        <f>IFERROR(INDEX(C$13:C673,MATCH($A674,$A$13:$A673,0)),"")</f>
        <v/>
      </c>
      <c r="D674" s="582" t="str">
        <f>IFERROR(INDEX(D$13:D673,MATCH($A674,$A$13:$A673,0)),"")</f>
        <v/>
      </c>
      <c r="E674" s="420" t="str">
        <f>IFERROR(INDEX(E$13:E673,MATCH($A674,$A$13:$A673,0)),"")</f>
        <v/>
      </c>
      <c r="F674" s="414"/>
      <c r="G674" s="649"/>
      <c r="H674" s="415"/>
      <c r="I674" s="415"/>
      <c r="J674" s="415"/>
      <c r="K674" s="415"/>
      <c r="L674" s="415"/>
      <c r="M674" s="415"/>
      <c r="N674" s="650"/>
      <c r="O674" s="650"/>
      <c r="P674" s="650"/>
      <c r="Q674" s="650"/>
      <c r="R674" s="650"/>
      <c r="S674" s="654" t="str">
        <f t="shared" si="40"/>
        <v/>
      </c>
      <c r="T674" s="654" t="str">
        <f t="shared" si="43"/>
        <v/>
      </c>
      <c r="U674" s="649"/>
      <c r="V674" s="415"/>
      <c r="W674" s="415"/>
      <c r="X674" s="415"/>
      <c r="Y674" s="415"/>
      <c r="Z674" s="415"/>
      <c r="AA674" s="415"/>
      <c r="AB674" s="415"/>
      <c r="AC674" s="415"/>
      <c r="AD674" s="415"/>
      <c r="AE674" s="415"/>
      <c r="AF674" s="415"/>
      <c r="AG674" s="415"/>
      <c r="AH674" s="415"/>
      <c r="AI674" s="415"/>
      <c r="AJ674" s="415"/>
      <c r="AK674" s="415"/>
      <c r="AL674" s="415"/>
      <c r="AM674" s="415"/>
      <c r="AN674" s="415"/>
      <c r="AO674" s="415"/>
      <c r="AP674" s="650"/>
      <c r="AQ674" s="654" t="str">
        <f t="shared" si="41"/>
        <v/>
      </c>
      <c r="AR674" s="655" t="str">
        <f t="shared" si="42"/>
        <v/>
      </c>
    </row>
    <row r="675" spans="1:44">
      <c r="A675" s="430"/>
      <c r="B675" s="418" t="str">
        <f>IFERROR(INDEX(B$13:B674,MATCH($A675,$A$13:$A674,0)),"")</f>
        <v/>
      </c>
      <c r="C675" s="419" t="str">
        <f>IFERROR(INDEX(C$13:C674,MATCH($A675,$A$13:$A674,0)),"")</f>
        <v/>
      </c>
      <c r="D675" s="582" t="str">
        <f>IFERROR(INDEX(D$13:D674,MATCH($A675,$A$13:$A674,0)),"")</f>
        <v/>
      </c>
      <c r="E675" s="420" t="str">
        <f>IFERROR(INDEX(E$13:E674,MATCH($A675,$A$13:$A674,0)),"")</f>
        <v/>
      </c>
      <c r="F675" s="414"/>
      <c r="G675" s="649"/>
      <c r="H675" s="415"/>
      <c r="I675" s="415"/>
      <c r="J675" s="415"/>
      <c r="K675" s="415"/>
      <c r="L675" s="415"/>
      <c r="M675" s="415"/>
      <c r="N675" s="650"/>
      <c r="O675" s="650"/>
      <c r="P675" s="650"/>
      <c r="Q675" s="650"/>
      <c r="R675" s="650"/>
      <c r="S675" s="654" t="str">
        <f t="shared" si="40"/>
        <v/>
      </c>
      <c r="T675" s="654" t="str">
        <f t="shared" si="43"/>
        <v/>
      </c>
      <c r="U675" s="649"/>
      <c r="V675" s="415"/>
      <c r="W675" s="415"/>
      <c r="X675" s="415"/>
      <c r="Y675" s="415"/>
      <c r="Z675" s="415"/>
      <c r="AA675" s="415"/>
      <c r="AB675" s="415"/>
      <c r="AC675" s="415"/>
      <c r="AD675" s="415"/>
      <c r="AE675" s="415"/>
      <c r="AF675" s="415"/>
      <c r="AG675" s="415"/>
      <c r="AH675" s="415"/>
      <c r="AI675" s="415"/>
      <c r="AJ675" s="415"/>
      <c r="AK675" s="415"/>
      <c r="AL675" s="415"/>
      <c r="AM675" s="415"/>
      <c r="AN675" s="415"/>
      <c r="AO675" s="415"/>
      <c r="AP675" s="650"/>
      <c r="AQ675" s="654" t="str">
        <f t="shared" si="41"/>
        <v/>
      </c>
      <c r="AR675" s="655" t="str">
        <f t="shared" si="42"/>
        <v/>
      </c>
    </row>
    <row r="676" spans="1:44">
      <c r="A676" s="430"/>
      <c r="B676" s="418" t="str">
        <f>IFERROR(INDEX(B$13:B675,MATCH($A676,$A$13:$A675,0)),"")</f>
        <v/>
      </c>
      <c r="C676" s="419" t="str">
        <f>IFERROR(INDEX(C$13:C675,MATCH($A676,$A$13:$A675,0)),"")</f>
        <v/>
      </c>
      <c r="D676" s="582" t="str">
        <f>IFERROR(INDEX(D$13:D675,MATCH($A676,$A$13:$A675,0)),"")</f>
        <v/>
      </c>
      <c r="E676" s="420" t="str">
        <f>IFERROR(INDEX(E$13:E675,MATCH($A676,$A$13:$A675,0)),"")</f>
        <v/>
      </c>
      <c r="F676" s="414"/>
      <c r="G676" s="649"/>
      <c r="H676" s="415"/>
      <c r="I676" s="415"/>
      <c r="J676" s="415"/>
      <c r="K676" s="415"/>
      <c r="L676" s="415"/>
      <c r="M676" s="415"/>
      <c r="N676" s="650"/>
      <c r="O676" s="650"/>
      <c r="P676" s="650"/>
      <c r="Q676" s="650"/>
      <c r="R676" s="650"/>
      <c r="S676" s="654" t="str">
        <f t="shared" si="40"/>
        <v/>
      </c>
      <c r="T676" s="654" t="str">
        <f t="shared" si="43"/>
        <v/>
      </c>
      <c r="U676" s="649"/>
      <c r="V676" s="415"/>
      <c r="W676" s="415"/>
      <c r="X676" s="415"/>
      <c r="Y676" s="415"/>
      <c r="Z676" s="415"/>
      <c r="AA676" s="415"/>
      <c r="AB676" s="415"/>
      <c r="AC676" s="415"/>
      <c r="AD676" s="415"/>
      <c r="AE676" s="415"/>
      <c r="AF676" s="415"/>
      <c r="AG676" s="415"/>
      <c r="AH676" s="415"/>
      <c r="AI676" s="415"/>
      <c r="AJ676" s="415"/>
      <c r="AK676" s="415"/>
      <c r="AL676" s="415"/>
      <c r="AM676" s="415"/>
      <c r="AN676" s="415"/>
      <c r="AO676" s="415"/>
      <c r="AP676" s="650"/>
      <c r="AQ676" s="654" t="str">
        <f t="shared" si="41"/>
        <v/>
      </c>
      <c r="AR676" s="655" t="str">
        <f t="shared" si="42"/>
        <v/>
      </c>
    </row>
    <row r="677" spans="1:44">
      <c r="A677" s="430"/>
      <c r="B677" s="418" t="str">
        <f>IFERROR(INDEX(B$13:B676,MATCH($A677,$A$13:$A676,0)),"")</f>
        <v/>
      </c>
      <c r="C677" s="419" t="str">
        <f>IFERROR(INDEX(C$13:C676,MATCH($A677,$A$13:$A676,0)),"")</f>
        <v/>
      </c>
      <c r="D677" s="582" t="str">
        <f>IFERROR(INDEX(D$13:D676,MATCH($A677,$A$13:$A676,0)),"")</f>
        <v/>
      </c>
      <c r="E677" s="420" t="str">
        <f>IFERROR(INDEX(E$13:E676,MATCH($A677,$A$13:$A676,0)),"")</f>
        <v/>
      </c>
      <c r="F677" s="414"/>
      <c r="G677" s="649"/>
      <c r="H677" s="415"/>
      <c r="I677" s="415"/>
      <c r="J677" s="415"/>
      <c r="K677" s="415"/>
      <c r="L677" s="415"/>
      <c r="M677" s="415"/>
      <c r="N677" s="650"/>
      <c r="O677" s="650"/>
      <c r="P677" s="650"/>
      <c r="Q677" s="650"/>
      <c r="R677" s="650"/>
      <c r="S677" s="654" t="str">
        <f t="shared" si="40"/>
        <v/>
      </c>
      <c r="T677" s="654" t="str">
        <f t="shared" si="43"/>
        <v/>
      </c>
      <c r="U677" s="649"/>
      <c r="V677" s="415"/>
      <c r="W677" s="415"/>
      <c r="X677" s="415"/>
      <c r="Y677" s="415"/>
      <c r="Z677" s="415"/>
      <c r="AA677" s="415"/>
      <c r="AB677" s="415"/>
      <c r="AC677" s="415"/>
      <c r="AD677" s="415"/>
      <c r="AE677" s="415"/>
      <c r="AF677" s="415"/>
      <c r="AG677" s="415"/>
      <c r="AH677" s="415"/>
      <c r="AI677" s="415"/>
      <c r="AJ677" s="415"/>
      <c r="AK677" s="415"/>
      <c r="AL677" s="415"/>
      <c r="AM677" s="415"/>
      <c r="AN677" s="415"/>
      <c r="AO677" s="415"/>
      <c r="AP677" s="650"/>
      <c r="AQ677" s="654" t="str">
        <f t="shared" si="41"/>
        <v/>
      </c>
      <c r="AR677" s="655" t="str">
        <f t="shared" si="42"/>
        <v/>
      </c>
    </row>
    <row r="678" spans="1:44">
      <c r="A678" s="430"/>
      <c r="B678" s="418" t="str">
        <f>IFERROR(INDEX(B$13:B677,MATCH($A678,$A$13:$A677,0)),"")</f>
        <v/>
      </c>
      <c r="C678" s="419" t="str">
        <f>IFERROR(INDEX(C$13:C677,MATCH($A678,$A$13:$A677,0)),"")</f>
        <v/>
      </c>
      <c r="D678" s="582" t="str">
        <f>IFERROR(INDEX(D$13:D677,MATCH($A678,$A$13:$A677,0)),"")</f>
        <v/>
      </c>
      <c r="E678" s="420" t="str">
        <f>IFERROR(INDEX(E$13:E677,MATCH($A678,$A$13:$A677,0)),"")</f>
        <v/>
      </c>
      <c r="F678" s="414"/>
      <c r="G678" s="649"/>
      <c r="H678" s="415"/>
      <c r="I678" s="415"/>
      <c r="J678" s="415"/>
      <c r="K678" s="415"/>
      <c r="L678" s="415"/>
      <c r="M678" s="415"/>
      <c r="N678" s="650"/>
      <c r="O678" s="650"/>
      <c r="P678" s="650"/>
      <c r="Q678" s="650"/>
      <c r="R678" s="650"/>
      <c r="S678" s="654" t="str">
        <f t="shared" si="40"/>
        <v/>
      </c>
      <c r="T678" s="654" t="str">
        <f t="shared" si="43"/>
        <v/>
      </c>
      <c r="U678" s="649"/>
      <c r="V678" s="415"/>
      <c r="W678" s="415"/>
      <c r="X678" s="415"/>
      <c r="Y678" s="415"/>
      <c r="Z678" s="415"/>
      <c r="AA678" s="415"/>
      <c r="AB678" s="415"/>
      <c r="AC678" s="415"/>
      <c r="AD678" s="415"/>
      <c r="AE678" s="415"/>
      <c r="AF678" s="415"/>
      <c r="AG678" s="415"/>
      <c r="AH678" s="415"/>
      <c r="AI678" s="415"/>
      <c r="AJ678" s="415"/>
      <c r="AK678" s="415"/>
      <c r="AL678" s="415"/>
      <c r="AM678" s="415"/>
      <c r="AN678" s="415"/>
      <c r="AO678" s="415"/>
      <c r="AP678" s="650"/>
      <c r="AQ678" s="654" t="str">
        <f t="shared" si="41"/>
        <v/>
      </c>
      <c r="AR678" s="655" t="str">
        <f t="shared" si="42"/>
        <v/>
      </c>
    </row>
    <row r="679" spans="1:44">
      <c r="A679" s="430"/>
      <c r="B679" s="418" t="str">
        <f>IFERROR(INDEX(B$13:B678,MATCH($A679,$A$13:$A678,0)),"")</f>
        <v/>
      </c>
      <c r="C679" s="419" t="str">
        <f>IFERROR(INDEX(C$13:C678,MATCH($A679,$A$13:$A678,0)),"")</f>
        <v/>
      </c>
      <c r="D679" s="582" t="str">
        <f>IFERROR(INDEX(D$13:D678,MATCH($A679,$A$13:$A678,0)),"")</f>
        <v/>
      </c>
      <c r="E679" s="420" t="str">
        <f>IFERROR(INDEX(E$13:E678,MATCH($A679,$A$13:$A678,0)),"")</f>
        <v/>
      </c>
      <c r="F679" s="414"/>
      <c r="G679" s="649"/>
      <c r="H679" s="415"/>
      <c r="I679" s="415"/>
      <c r="J679" s="415"/>
      <c r="K679" s="415"/>
      <c r="L679" s="415"/>
      <c r="M679" s="415"/>
      <c r="N679" s="650"/>
      <c r="O679" s="650"/>
      <c r="P679" s="650"/>
      <c r="Q679" s="650"/>
      <c r="R679" s="650"/>
      <c r="S679" s="654" t="str">
        <f t="shared" si="40"/>
        <v/>
      </c>
      <c r="T679" s="654" t="str">
        <f t="shared" si="43"/>
        <v/>
      </c>
      <c r="U679" s="649"/>
      <c r="V679" s="415"/>
      <c r="W679" s="415"/>
      <c r="X679" s="415"/>
      <c r="Y679" s="415"/>
      <c r="Z679" s="415"/>
      <c r="AA679" s="415"/>
      <c r="AB679" s="415"/>
      <c r="AC679" s="415"/>
      <c r="AD679" s="415"/>
      <c r="AE679" s="415"/>
      <c r="AF679" s="415"/>
      <c r="AG679" s="415"/>
      <c r="AH679" s="415"/>
      <c r="AI679" s="415"/>
      <c r="AJ679" s="415"/>
      <c r="AK679" s="415"/>
      <c r="AL679" s="415"/>
      <c r="AM679" s="415"/>
      <c r="AN679" s="415"/>
      <c r="AO679" s="415"/>
      <c r="AP679" s="650"/>
      <c r="AQ679" s="654" t="str">
        <f t="shared" si="41"/>
        <v/>
      </c>
      <c r="AR679" s="655" t="str">
        <f t="shared" si="42"/>
        <v/>
      </c>
    </row>
    <row r="680" spans="1:44">
      <c r="A680" s="430"/>
      <c r="B680" s="418" t="str">
        <f>IFERROR(INDEX(B$13:B679,MATCH($A680,$A$13:$A679,0)),"")</f>
        <v/>
      </c>
      <c r="C680" s="419" t="str">
        <f>IFERROR(INDEX(C$13:C679,MATCH($A680,$A$13:$A679,0)),"")</f>
        <v/>
      </c>
      <c r="D680" s="582" t="str">
        <f>IFERROR(INDEX(D$13:D679,MATCH($A680,$A$13:$A679,0)),"")</f>
        <v/>
      </c>
      <c r="E680" s="420" t="str">
        <f>IFERROR(INDEX(E$13:E679,MATCH($A680,$A$13:$A679,0)),"")</f>
        <v/>
      </c>
      <c r="F680" s="414"/>
      <c r="G680" s="649"/>
      <c r="H680" s="415"/>
      <c r="I680" s="415"/>
      <c r="J680" s="415"/>
      <c r="K680" s="415"/>
      <c r="L680" s="415"/>
      <c r="M680" s="415"/>
      <c r="N680" s="650"/>
      <c r="O680" s="650"/>
      <c r="P680" s="650"/>
      <c r="Q680" s="650"/>
      <c r="R680" s="650"/>
      <c r="S680" s="654" t="str">
        <f t="shared" si="40"/>
        <v/>
      </c>
      <c r="T680" s="654" t="str">
        <f t="shared" si="43"/>
        <v/>
      </c>
      <c r="U680" s="649"/>
      <c r="V680" s="415"/>
      <c r="W680" s="415"/>
      <c r="X680" s="415"/>
      <c r="Y680" s="415"/>
      <c r="Z680" s="415"/>
      <c r="AA680" s="415"/>
      <c r="AB680" s="415"/>
      <c r="AC680" s="415"/>
      <c r="AD680" s="415"/>
      <c r="AE680" s="415"/>
      <c r="AF680" s="415"/>
      <c r="AG680" s="415"/>
      <c r="AH680" s="415"/>
      <c r="AI680" s="415"/>
      <c r="AJ680" s="415"/>
      <c r="AK680" s="415"/>
      <c r="AL680" s="415"/>
      <c r="AM680" s="415"/>
      <c r="AN680" s="415"/>
      <c r="AO680" s="415"/>
      <c r="AP680" s="650"/>
      <c r="AQ680" s="654" t="str">
        <f t="shared" si="41"/>
        <v/>
      </c>
      <c r="AR680" s="655" t="str">
        <f t="shared" si="42"/>
        <v/>
      </c>
    </row>
    <row r="681" spans="1:44">
      <c r="A681" s="430"/>
      <c r="B681" s="418" t="str">
        <f>IFERROR(INDEX(B$13:B680,MATCH($A681,$A$13:$A680,0)),"")</f>
        <v/>
      </c>
      <c r="C681" s="419" t="str">
        <f>IFERROR(INDEX(C$13:C680,MATCH($A681,$A$13:$A680,0)),"")</f>
        <v/>
      </c>
      <c r="D681" s="582" t="str">
        <f>IFERROR(INDEX(D$13:D680,MATCH($A681,$A$13:$A680,0)),"")</f>
        <v/>
      </c>
      <c r="E681" s="420" t="str">
        <f>IFERROR(INDEX(E$13:E680,MATCH($A681,$A$13:$A680,0)),"")</f>
        <v/>
      </c>
      <c r="F681" s="414"/>
      <c r="G681" s="649"/>
      <c r="H681" s="415"/>
      <c r="I681" s="415"/>
      <c r="J681" s="415"/>
      <c r="K681" s="415"/>
      <c r="L681" s="415"/>
      <c r="M681" s="415"/>
      <c r="N681" s="650"/>
      <c r="O681" s="650"/>
      <c r="P681" s="650"/>
      <c r="Q681" s="650"/>
      <c r="R681" s="650"/>
      <c r="S681" s="654" t="str">
        <f t="shared" si="40"/>
        <v/>
      </c>
      <c r="T681" s="654" t="str">
        <f t="shared" si="43"/>
        <v/>
      </c>
      <c r="U681" s="649"/>
      <c r="V681" s="415"/>
      <c r="W681" s="415"/>
      <c r="X681" s="415"/>
      <c r="Y681" s="415"/>
      <c r="Z681" s="415"/>
      <c r="AA681" s="415"/>
      <c r="AB681" s="415"/>
      <c r="AC681" s="415"/>
      <c r="AD681" s="415"/>
      <c r="AE681" s="415"/>
      <c r="AF681" s="415"/>
      <c r="AG681" s="415"/>
      <c r="AH681" s="415"/>
      <c r="AI681" s="415"/>
      <c r="AJ681" s="415"/>
      <c r="AK681" s="415"/>
      <c r="AL681" s="415"/>
      <c r="AM681" s="415"/>
      <c r="AN681" s="415"/>
      <c r="AO681" s="415"/>
      <c r="AP681" s="650"/>
      <c r="AQ681" s="654" t="str">
        <f t="shared" si="41"/>
        <v/>
      </c>
      <c r="AR681" s="655" t="str">
        <f t="shared" si="42"/>
        <v/>
      </c>
    </row>
    <row r="682" spans="1:44">
      <c r="A682" s="430"/>
      <c r="B682" s="418" t="str">
        <f>IFERROR(INDEX(B$13:B681,MATCH($A682,$A$13:$A681,0)),"")</f>
        <v/>
      </c>
      <c r="C682" s="419" t="str">
        <f>IFERROR(INDEX(C$13:C681,MATCH($A682,$A$13:$A681,0)),"")</f>
        <v/>
      </c>
      <c r="D682" s="582" t="str">
        <f>IFERROR(INDEX(D$13:D681,MATCH($A682,$A$13:$A681,0)),"")</f>
        <v/>
      </c>
      <c r="E682" s="420" t="str">
        <f>IFERROR(INDEX(E$13:E681,MATCH($A682,$A$13:$A681,0)),"")</f>
        <v/>
      </c>
      <c r="F682" s="414"/>
      <c r="G682" s="649"/>
      <c r="H682" s="415"/>
      <c r="I682" s="415"/>
      <c r="J682" s="415"/>
      <c r="K682" s="415"/>
      <c r="L682" s="415"/>
      <c r="M682" s="415"/>
      <c r="N682" s="650"/>
      <c r="O682" s="650"/>
      <c r="P682" s="650"/>
      <c r="Q682" s="650"/>
      <c r="R682" s="650"/>
      <c r="S682" s="654" t="str">
        <f t="shared" si="40"/>
        <v/>
      </c>
      <c r="T682" s="654" t="str">
        <f t="shared" si="43"/>
        <v/>
      </c>
      <c r="U682" s="649"/>
      <c r="V682" s="415"/>
      <c r="W682" s="415"/>
      <c r="X682" s="415"/>
      <c r="Y682" s="415"/>
      <c r="Z682" s="415"/>
      <c r="AA682" s="415"/>
      <c r="AB682" s="415"/>
      <c r="AC682" s="415"/>
      <c r="AD682" s="415"/>
      <c r="AE682" s="415"/>
      <c r="AF682" s="415"/>
      <c r="AG682" s="415"/>
      <c r="AH682" s="415"/>
      <c r="AI682" s="415"/>
      <c r="AJ682" s="415"/>
      <c r="AK682" s="415"/>
      <c r="AL682" s="415"/>
      <c r="AM682" s="415"/>
      <c r="AN682" s="415"/>
      <c r="AO682" s="415"/>
      <c r="AP682" s="650"/>
      <c r="AQ682" s="654" t="str">
        <f t="shared" si="41"/>
        <v/>
      </c>
      <c r="AR682" s="655" t="str">
        <f t="shared" si="42"/>
        <v/>
      </c>
    </row>
    <row r="683" spans="1:44">
      <c r="A683" s="430"/>
      <c r="B683" s="418" t="str">
        <f>IFERROR(INDEX(B$13:B682,MATCH($A683,$A$13:$A682,0)),"")</f>
        <v/>
      </c>
      <c r="C683" s="419" t="str">
        <f>IFERROR(INDEX(C$13:C682,MATCH($A683,$A$13:$A682,0)),"")</f>
        <v/>
      </c>
      <c r="D683" s="582" t="str">
        <f>IFERROR(INDEX(D$13:D682,MATCH($A683,$A$13:$A682,0)),"")</f>
        <v/>
      </c>
      <c r="E683" s="420" t="str">
        <f>IFERROR(INDEX(E$13:E682,MATCH($A683,$A$13:$A682,0)),"")</f>
        <v/>
      </c>
      <c r="F683" s="414"/>
      <c r="G683" s="649"/>
      <c r="H683" s="415"/>
      <c r="I683" s="415"/>
      <c r="J683" s="415"/>
      <c r="K683" s="415"/>
      <c r="L683" s="415"/>
      <c r="M683" s="415"/>
      <c r="N683" s="650"/>
      <c r="O683" s="650"/>
      <c r="P683" s="650"/>
      <c r="Q683" s="650"/>
      <c r="R683" s="650"/>
      <c r="S683" s="654" t="str">
        <f t="shared" si="40"/>
        <v/>
      </c>
      <c r="T683" s="654" t="str">
        <f t="shared" si="43"/>
        <v/>
      </c>
      <c r="U683" s="649"/>
      <c r="V683" s="415"/>
      <c r="W683" s="415"/>
      <c r="X683" s="415"/>
      <c r="Y683" s="415"/>
      <c r="Z683" s="415"/>
      <c r="AA683" s="415"/>
      <c r="AB683" s="415"/>
      <c r="AC683" s="415"/>
      <c r="AD683" s="415"/>
      <c r="AE683" s="415"/>
      <c r="AF683" s="415"/>
      <c r="AG683" s="415"/>
      <c r="AH683" s="415"/>
      <c r="AI683" s="415"/>
      <c r="AJ683" s="415"/>
      <c r="AK683" s="415"/>
      <c r="AL683" s="415"/>
      <c r="AM683" s="415"/>
      <c r="AN683" s="415"/>
      <c r="AO683" s="415"/>
      <c r="AP683" s="650"/>
      <c r="AQ683" s="654" t="str">
        <f t="shared" si="41"/>
        <v/>
      </c>
      <c r="AR683" s="655" t="str">
        <f t="shared" si="42"/>
        <v/>
      </c>
    </row>
    <row r="684" spans="1:44">
      <c r="A684" s="430"/>
      <c r="B684" s="418" t="str">
        <f>IFERROR(INDEX(B$13:B683,MATCH($A684,$A$13:$A683,0)),"")</f>
        <v/>
      </c>
      <c r="C684" s="419" t="str">
        <f>IFERROR(INDEX(C$13:C683,MATCH($A684,$A$13:$A683,0)),"")</f>
        <v/>
      </c>
      <c r="D684" s="582" t="str">
        <f>IFERROR(INDEX(D$13:D683,MATCH($A684,$A$13:$A683,0)),"")</f>
        <v/>
      </c>
      <c r="E684" s="420" t="str">
        <f>IFERROR(INDEX(E$13:E683,MATCH($A684,$A$13:$A683,0)),"")</f>
        <v/>
      </c>
      <c r="F684" s="414"/>
      <c r="G684" s="649"/>
      <c r="H684" s="415"/>
      <c r="I684" s="415"/>
      <c r="J684" s="415"/>
      <c r="K684" s="415"/>
      <c r="L684" s="415"/>
      <c r="M684" s="415"/>
      <c r="N684" s="650"/>
      <c r="O684" s="650"/>
      <c r="P684" s="650"/>
      <c r="Q684" s="650"/>
      <c r="R684" s="650"/>
      <c r="S684" s="654" t="str">
        <f t="shared" si="40"/>
        <v/>
      </c>
      <c r="T684" s="654" t="str">
        <f t="shared" si="43"/>
        <v/>
      </c>
      <c r="U684" s="649"/>
      <c r="V684" s="415"/>
      <c r="W684" s="415"/>
      <c r="X684" s="415"/>
      <c r="Y684" s="415"/>
      <c r="Z684" s="415"/>
      <c r="AA684" s="415"/>
      <c r="AB684" s="415"/>
      <c r="AC684" s="415"/>
      <c r="AD684" s="415"/>
      <c r="AE684" s="415"/>
      <c r="AF684" s="415"/>
      <c r="AG684" s="415"/>
      <c r="AH684" s="415"/>
      <c r="AI684" s="415"/>
      <c r="AJ684" s="415"/>
      <c r="AK684" s="415"/>
      <c r="AL684" s="415"/>
      <c r="AM684" s="415"/>
      <c r="AN684" s="415"/>
      <c r="AO684" s="415"/>
      <c r="AP684" s="650"/>
      <c r="AQ684" s="654" t="str">
        <f t="shared" si="41"/>
        <v/>
      </c>
      <c r="AR684" s="655" t="str">
        <f t="shared" si="42"/>
        <v/>
      </c>
    </row>
    <row r="685" spans="1:44">
      <c r="A685" s="430"/>
      <c r="B685" s="418" t="str">
        <f>IFERROR(INDEX(B$13:B684,MATCH($A685,$A$13:$A684,0)),"")</f>
        <v/>
      </c>
      <c r="C685" s="419" t="str">
        <f>IFERROR(INDEX(C$13:C684,MATCH($A685,$A$13:$A684,0)),"")</f>
        <v/>
      </c>
      <c r="D685" s="582" t="str">
        <f>IFERROR(INDEX(D$13:D684,MATCH($A685,$A$13:$A684,0)),"")</f>
        <v/>
      </c>
      <c r="E685" s="420" t="str">
        <f>IFERROR(INDEX(E$13:E684,MATCH($A685,$A$13:$A684,0)),"")</f>
        <v/>
      </c>
      <c r="F685" s="414"/>
      <c r="G685" s="649"/>
      <c r="H685" s="415"/>
      <c r="I685" s="415"/>
      <c r="J685" s="415"/>
      <c r="K685" s="415"/>
      <c r="L685" s="415"/>
      <c r="M685" s="415"/>
      <c r="N685" s="650"/>
      <c r="O685" s="650"/>
      <c r="P685" s="650"/>
      <c r="Q685" s="650"/>
      <c r="R685" s="650"/>
      <c r="S685" s="654" t="str">
        <f t="shared" si="40"/>
        <v/>
      </c>
      <c r="T685" s="654" t="str">
        <f t="shared" si="43"/>
        <v/>
      </c>
      <c r="U685" s="649"/>
      <c r="V685" s="415"/>
      <c r="W685" s="415"/>
      <c r="X685" s="415"/>
      <c r="Y685" s="415"/>
      <c r="Z685" s="415"/>
      <c r="AA685" s="415"/>
      <c r="AB685" s="415"/>
      <c r="AC685" s="415"/>
      <c r="AD685" s="415"/>
      <c r="AE685" s="415"/>
      <c r="AF685" s="415"/>
      <c r="AG685" s="415"/>
      <c r="AH685" s="415"/>
      <c r="AI685" s="415"/>
      <c r="AJ685" s="415"/>
      <c r="AK685" s="415"/>
      <c r="AL685" s="415"/>
      <c r="AM685" s="415"/>
      <c r="AN685" s="415"/>
      <c r="AO685" s="415"/>
      <c r="AP685" s="650"/>
      <c r="AQ685" s="654" t="str">
        <f t="shared" si="41"/>
        <v/>
      </c>
      <c r="AR685" s="655" t="str">
        <f t="shared" si="42"/>
        <v/>
      </c>
    </row>
    <row r="686" spans="1:44">
      <c r="A686" s="430"/>
      <c r="B686" s="418" t="str">
        <f>IFERROR(INDEX(B$13:B685,MATCH($A686,$A$13:$A685,0)),"")</f>
        <v/>
      </c>
      <c r="C686" s="419" t="str">
        <f>IFERROR(INDEX(C$13:C685,MATCH($A686,$A$13:$A685,0)),"")</f>
        <v/>
      </c>
      <c r="D686" s="582" t="str">
        <f>IFERROR(INDEX(D$13:D685,MATCH($A686,$A$13:$A685,0)),"")</f>
        <v/>
      </c>
      <c r="E686" s="420" t="str">
        <f>IFERROR(INDEX(E$13:E685,MATCH($A686,$A$13:$A685,0)),"")</f>
        <v/>
      </c>
      <c r="F686" s="414"/>
      <c r="G686" s="649"/>
      <c r="H686" s="415"/>
      <c r="I686" s="415"/>
      <c r="J686" s="415"/>
      <c r="K686" s="415"/>
      <c r="L686" s="415"/>
      <c r="M686" s="415"/>
      <c r="N686" s="650"/>
      <c r="O686" s="650"/>
      <c r="P686" s="650"/>
      <c r="Q686" s="650"/>
      <c r="R686" s="650"/>
      <c r="S686" s="654" t="str">
        <f t="shared" si="40"/>
        <v/>
      </c>
      <c r="T686" s="654" t="str">
        <f t="shared" si="43"/>
        <v/>
      </c>
      <c r="U686" s="649"/>
      <c r="V686" s="415"/>
      <c r="W686" s="415"/>
      <c r="X686" s="415"/>
      <c r="Y686" s="415"/>
      <c r="Z686" s="415"/>
      <c r="AA686" s="415"/>
      <c r="AB686" s="415"/>
      <c r="AC686" s="415"/>
      <c r="AD686" s="415"/>
      <c r="AE686" s="415"/>
      <c r="AF686" s="415"/>
      <c r="AG686" s="415"/>
      <c r="AH686" s="415"/>
      <c r="AI686" s="415"/>
      <c r="AJ686" s="415"/>
      <c r="AK686" s="415"/>
      <c r="AL686" s="415"/>
      <c r="AM686" s="415"/>
      <c r="AN686" s="415"/>
      <c r="AO686" s="415"/>
      <c r="AP686" s="650"/>
      <c r="AQ686" s="654" t="str">
        <f t="shared" si="41"/>
        <v/>
      </c>
      <c r="AR686" s="655" t="str">
        <f t="shared" si="42"/>
        <v/>
      </c>
    </row>
    <row r="687" spans="1:44">
      <c r="A687" s="430"/>
      <c r="B687" s="418" t="str">
        <f>IFERROR(INDEX(B$13:B686,MATCH($A687,$A$13:$A686,0)),"")</f>
        <v/>
      </c>
      <c r="C687" s="419" t="str">
        <f>IFERROR(INDEX(C$13:C686,MATCH($A687,$A$13:$A686,0)),"")</f>
        <v/>
      </c>
      <c r="D687" s="582" t="str">
        <f>IFERROR(INDEX(D$13:D686,MATCH($A687,$A$13:$A686,0)),"")</f>
        <v/>
      </c>
      <c r="E687" s="420" t="str">
        <f>IFERROR(INDEX(E$13:E686,MATCH($A687,$A$13:$A686,0)),"")</f>
        <v/>
      </c>
      <c r="F687" s="414"/>
      <c r="G687" s="649"/>
      <c r="H687" s="415"/>
      <c r="I687" s="415"/>
      <c r="J687" s="415"/>
      <c r="K687" s="415"/>
      <c r="L687" s="415"/>
      <c r="M687" s="415"/>
      <c r="N687" s="650"/>
      <c r="O687" s="650"/>
      <c r="P687" s="650"/>
      <c r="Q687" s="650"/>
      <c r="R687" s="650"/>
      <c r="S687" s="654" t="str">
        <f t="shared" si="40"/>
        <v/>
      </c>
      <c r="T687" s="654" t="str">
        <f t="shared" si="43"/>
        <v/>
      </c>
      <c r="U687" s="649"/>
      <c r="V687" s="415"/>
      <c r="W687" s="415"/>
      <c r="X687" s="415"/>
      <c r="Y687" s="415"/>
      <c r="Z687" s="415"/>
      <c r="AA687" s="415"/>
      <c r="AB687" s="415"/>
      <c r="AC687" s="415"/>
      <c r="AD687" s="415"/>
      <c r="AE687" s="415"/>
      <c r="AF687" s="415"/>
      <c r="AG687" s="415"/>
      <c r="AH687" s="415"/>
      <c r="AI687" s="415"/>
      <c r="AJ687" s="415"/>
      <c r="AK687" s="415"/>
      <c r="AL687" s="415"/>
      <c r="AM687" s="415"/>
      <c r="AN687" s="415"/>
      <c r="AO687" s="415"/>
      <c r="AP687" s="650"/>
      <c r="AQ687" s="654" t="str">
        <f t="shared" si="41"/>
        <v/>
      </c>
      <c r="AR687" s="655" t="str">
        <f t="shared" si="42"/>
        <v/>
      </c>
    </row>
    <row r="688" spans="1:44">
      <c r="A688" s="430"/>
      <c r="B688" s="418" t="str">
        <f>IFERROR(INDEX(B$13:B687,MATCH($A688,$A$13:$A687,0)),"")</f>
        <v/>
      </c>
      <c r="C688" s="419" t="str">
        <f>IFERROR(INDEX(C$13:C687,MATCH($A688,$A$13:$A687,0)),"")</f>
        <v/>
      </c>
      <c r="D688" s="582" t="str">
        <f>IFERROR(INDEX(D$13:D687,MATCH($A688,$A$13:$A687,0)),"")</f>
        <v/>
      </c>
      <c r="E688" s="420" t="str">
        <f>IFERROR(INDEX(E$13:E687,MATCH($A688,$A$13:$A687,0)),"")</f>
        <v/>
      </c>
      <c r="F688" s="414"/>
      <c r="G688" s="649"/>
      <c r="H688" s="415"/>
      <c r="I688" s="415"/>
      <c r="J688" s="415"/>
      <c r="K688" s="415"/>
      <c r="L688" s="415"/>
      <c r="M688" s="415"/>
      <c r="N688" s="650"/>
      <c r="O688" s="650"/>
      <c r="P688" s="650"/>
      <c r="Q688" s="650"/>
      <c r="R688" s="650"/>
      <c r="S688" s="654" t="str">
        <f t="shared" si="40"/>
        <v/>
      </c>
      <c r="T688" s="654" t="str">
        <f t="shared" si="43"/>
        <v/>
      </c>
      <c r="U688" s="649"/>
      <c r="V688" s="415"/>
      <c r="W688" s="415"/>
      <c r="X688" s="415"/>
      <c r="Y688" s="415"/>
      <c r="Z688" s="415"/>
      <c r="AA688" s="415"/>
      <c r="AB688" s="415"/>
      <c r="AC688" s="415"/>
      <c r="AD688" s="415"/>
      <c r="AE688" s="415"/>
      <c r="AF688" s="415"/>
      <c r="AG688" s="415"/>
      <c r="AH688" s="415"/>
      <c r="AI688" s="415"/>
      <c r="AJ688" s="415"/>
      <c r="AK688" s="415"/>
      <c r="AL688" s="415"/>
      <c r="AM688" s="415"/>
      <c r="AN688" s="415"/>
      <c r="AO688" s="415"/>
      <c r="AP688" s="650"/>
      <c r="AQ688" s="654" t="str">
        <f t="shared" si="41"/>
        <v/>
      </c>
      <c r="AR688" s="655" t="str">
        <f t="shared" si="42"/>
        <v/>
      </c>
    </row>
    <row r="689" spans="1:44">
      <c r="A689" s="430"/>
      <c r="B689" s="418" t="str">
        <f>IFERROR(INDEX(B$13:B688,MATCH($A689,$A$13:$A688,0)),"")</f>
        <v/>
      </c>
      <c r="C689" s="419" t="str">
        <f>IFERROR(INDEX(C$13:C688,MATCH($A689,$A$13:$A688,0)),"")</f>
        <v/>
      </c>
      <c r="D689" s="582" t="str">
        <f>IFERROR(INDEX(D$13:D688,MATCH($A689,$A$13:$A688,0)),"")</f>
        <v/>
      </c>
      <c r="E689" s="420" t="str">
        <f>IFERROR(INDEX(E$13:E688,MATCH($A689,$A$13:$A688,0)),"")</f>
        <v/>
      </c>
      <c r="F689" s="414"/>
      <c r="G689" s="649"/>
      <c r="H689" s="415"/>
      <c r="I689" s="415"/>
      <c r="J689" s="415"/>
      <c r="K689" s="415"/>
      <c r="L689" s="415"/>
      <c r="M689" s="415"/>
      <c r="N689" s="650"/>
      <c r="O689" s="650"/>
      <c r="P689" s="650"/>
      <c r="Q689" s="650"/>
      <c r="R689" s="650"/>
      <c r="S689" s="654" t="str">
        <f t="shared" si="40"/>
        <v/>
      </c>
      <c r="T689" s="654" t="str">
        <f t="shared" si="43"/>
        <v/>
      </c>
      <c r="U689" s="649"/>
      <c r="V689" s="415"/>
      <c r="W689" s="415"/>
      <c r="X689" s="415"/>
      <c r="Y689" s="415"/>
      <c r="Z689" s="415"/>
      <c r="AA689" s="415"/>
      <c r="AB689" s="415"/>
      <c r="AC689" s="415"/>
      <c r="AD689" s="415"/>
      <c r="AE689" s="415"/>
      <c r="AF689" s="415"/>
      <c r="AG689" s="415"/>
      <c r="AH689" s="415"/>
      <c r="AI689" s="415"/>
      <c r="AJ689" s="415"/>
      <c r="AK689" s="415"/>
      <c r="AL689" s="415"/>
      <c r="AM689" s="415"/>
      <c r="AN689" s="415"/>
      <c r="AO689" s="415"/>
      <c r="AP689" s="650"/>
      <c r="AQ689" s="654" t="str">
        <f t="shared" si="41"/>
        <v/>
      </c>
      <c r="AR689" s="655" t="str">
        <f t="shared" si="42"/>
        <v/>
      </c>
    </row>
    <row r="690" spans="1:44">
      <c r="A690" s="430"/>
      <c r="B690" s="418" t="str">
        <f>IFERROR(INDEX(B$13:B689,MATCH($A690,$A$13:$A689,0)),"")</f>
        <v/>
      </c>
      <c r="C690" s="419" t="str">
        <f>IFERROR(INDEX(C$13:C689,MATCH($A690,$A$13:$A689,0)),"")</f>
        <v/>
      </c>
      <c r="D690" s="582" t="str">
        <f>IFERROR(INDEX(D$13:D689,MATCH($A690,$A$13:$A689,0)),"")</f>
        <v/>
      </c>
      <c r="E690" s="420" t="str">
        <f>IFERROR(INDEX(E$13:E689,MATCH($A690,$A$13:$A689,0)),"")</f>
        <v/>
      </c>
      <c r="F690" s="414"/>
      <c r="G690" s="649"/>
      <c r="H690" s="415"/>
      <c r="I690" s="415"/>
      <c r="J690" s="415"/>
      <c r="K690" s="415"/>
      <c r="L690" s="415"/>
      <c r="M690" s="415"/>
      <c r="N690" s="650"/>
      <c r="O690" s="650"/>
      <c r="P690" s="650"/>
      <c r="Q690" s="650"/>
      <c r="R690" s="650"/>
      <c r="S690" s="654" t="str">
        <f t="shared" si="40"/>
        <v/>
      </c>
      <c r="T690" s="654" t="str">
        <f t="shared" si="43"/>
        <v/>
      </c>
      <c r="U690" s="649"/>
      <c r="V690" s="415"/>
      <c r="W690" s="415"/>
      <c r="X690" s="415"/>
      <c r="Y690" s="415"/>
      <c r="Z690" s="415"/>
      <c r="AA690" s="415"/>
      <c r="AB690" s="415"/>
      <c r="AC690" s="415"/>
      <c r="AD690" s="415"/>
      <c r="AE690" s="415"/>
      <c r="AF690" s="415"/>
      <c r="AG690" s="415"/>
      <c r="AH690" s="415"/>
      <c r="AI690" s="415"/>
      <c r="AJ690" s="415"/>
      <c r="AK690" s="415"/>
      <c r="AL690" s="415"/>
      <c r="AM690" s="415"/>
      <c r="AN690" s="415"/>
      <c r="AO690" s="415"/>
      <c r="AP690" s="650"/>
      <c r="AQ690" s="654" t="str">
        <f t="shared" si="41"/>
        <v/>
      </c>
      <c r="AR690" s="655" t="str">
        <f t="shared" si="42"/>
        <v/>
      </c>
    </row>
    <row r="691" spans="1:44">
      <c r="A691" s="430"/>
      <c r="B691" s="418" t="str">
        <f>IFERROR(INDEX(B$13:B690,MATCH($A691,$A$13:$A690,0)),"")</f>
        <v/>
      </c>
      <c r="C691" s="419" t="str">
        <f>IFERROR(INDEX(C$13:C690,MATCH($A691,$A$13:$A690,0)),"")</f>
        <v/>
      </c>
      <c r="D691" s="582" t="str">
        <f>IFERROR(INDEX(D$13:D690,MATCH($A691,$A$13:$A690,0)),"")</f>
        <v/>
      </c>
      <c r="E691" s="420" t="str">
        <f>IFERROR(INDEX(E$13:E690,MATCH($A691,$A$13:$A690,0)),"")</f>
        <v/>
      </c>
      <c r="F691" s="414"/>
      <c r="G691" s="649"/>
      <c r="H691" s="415"/>
      <c r="I691" s="415"/>
      <c r="J691" s="415"/>
      <c r="K691" s="415"/>
      <c r="L691" s="415"/>
      <c r="M691" s="415"/>
      <c r="N691" s="650"/>
      <c r="O691" s="650"/>
      <c r="P691" s="650"/>
      <c r="Q691" s="650"/>
      <c r="R691" s="650"/>
      <c r="S691" s="654" t="str">
        <f t="shared" si="40"/>
        <v/>
      </c>
      <c r="T691" s="654" t="str">
        <f t="shared" si="43"/>
        <v/>
      </c>
      <c r="U691" s="649"/>
      <c r="V691" s="415"/>
      <c r="W691" s="415"/>
      <c r="X691" s="415"/>
      <c r="Y691" s="415"/>
      <c r="Z691" s="415"/>
      <c r="AA691" s="415"/>
      <c r="AB691" s="415"/>
      <c r="AC691" s="415"/>
      <c r="AD691" s="415"/>
      <c r="AE691" s="415"/>
      <c r="AF691" s="415"/>
      <c r="AG691" s="415"/>
      <c r="AH691" s="415"/>
      <c r="AI691" s="415"/>
      <c r="AJ691" s="415"/>
      <c r="AK691" s="415"/>
      <c r="AL691" s="415"/>
      <c r="AM691" s="415"/>
      <c r="AN691" s="415"/>
      <c r="AO691" s="415"/>
      <c r="AP691" s="650"/>
      <c r="AQ691" s="654" t="str">
        <f t="shared" si="41"/>
        <v/>
      </c>
      <c r="AR691" s="655" t="str">
        <f t="shared" si="42"/>
        <v/>
      </c>
    </row>
    <row r="692" spans="1:44">
      <c r="A692" s="430"/>
      <c r="B692" s="418" t="str">
        <f>IFERROR(INDEX(B$13:B691,MATCH($A692,$A$13:$A691,0)),"")</f>
        <v/>
      </c>
      <c r="C692" s="419" t="str">
        <f>IFERROR(INDEX(C$13:C691,MATCH($A692,$A$13:$A691,0)),"")</f>
        <v/>
      </c>
      <c r="D692" s="582" t="str">
        <f>IFERROR(INDEX(D$13:D691,MATCH($A692,$A$13:$A691,0)),"")</f>
        <v/>
      </c>
      <c r="E692" s="420" t="str">
        <f>IFERROR(INDEX(E$13:E691,MATCH($A692,$A$13:$A691,0)),"")</f>
        <v/>
      </c>
      <c r="F692" s="414"/>
      <c r="G692" s="649"/>
      <c r="H692" s="415"/>
      <c r="I692" s="415"/>
      <c r="J692" s="415"/>
      <c r="K692" s="415"/>
      <c r="L692" s="415"/>
      <c r="M692" s="415"/>
      <c r="N692" s="650"/>
      <c r="O692" s="650"/>
      <c r="P692" s="650"/>
      <c r="Q692" s="650"/>
      <c r="R692" s="650"/>
      <c r="S692" s="654" t="str">
        <f t="shared" si="40"/>
        <v/>
      </c>
      <c r="T692" s="654" t="str">
        <f t="shared" si="43"/>
        <v/>
      </c>
      <c r="U692" s="649"/>
      <c r="V692" s="415"/>
      <c r="W692" s="415"/>
      <c r="X692" s="415"/>
      <c r="Y692" s="415"/>
      <c r="Z692" s="415"/>
      <c r="AA692" s="415"/>
      <c r="AB692" s="415"/>
      <c r="AC692" s="415"/>
      <c r="AD692" s="415"/>
      <c r="AE692" s="415"/>
      <c r="AF692" s="415"/>
      <c r="AG692" s="415"/>
      <c r="AH692" s="415"/>
      <c r="AI692" s="415"/>
      <c r="AJ692" s="415"/>
      <c r="AK692" s="415"/>
      <c r="AL692" s="415"/>
      <c r="AM692" s="415"/>
      <c r="AN692" s="415"/>
      <c r="AO692" s="415"/>
      <c r="AP692" s="650"/>
      <c r="AQ692" s="654" t="str">
        <f t="shared" si="41"/>
        <v/>
      </c>
      <c r="AR692" s="655" t="str">
        <f t="shared" si="42"/>
        <v/>
      </c>
    </row>
    <row r="693" spans="1:44">
      <c r="A693" s="430"/>
      <c r="B693" s="418" t="str">
        <f>IFERROR(INDEX(B$13:B692,MATCH($A693,$A$13:$A692,0)),"")</f>
        <v/>
      </c>
      <c r="C693" s="419" t="str">
        <f>IFERROR(INDEX(C$13:C692,MATCH($A693,$A$13:$A692,0)),"")</f>
        <v/>
      </c>
      <c r="D693" s="582" t="str">
        <f>IFERROR(INDEX(D$13:D692,MATCH($A693,$A$13:$A692,0)),"")</f>
        <v/>
      </c>
      <c r="E693" s="420" t="str">
        <f>IFERROR(INDEX(E$13:E692,MATCH($A693,$A$13:$A692,0)),"")</f>
        <v/>
      </c>
      <c r="F693" s="414"/>
      <c r="G693" s="649"/>
      <c r="H693" s="415"/>
      <c r="I693" s="415"/>
      <c r="J693" s="415"/>
      <c r="K693" s="415"/>
      <c r="L693" s="415"/>
      <c r="M693" s="415"/>
      <c r="N693" s="650"/>
      <c r="O693" s="650"/>
      <c r="P693" s="650"/>
      <c r="Q693" s="650"/>
      <c r="R693" s="650"/>
      <c r="S693" s="654" t="str">
        <f t="shared" si="40"/>
        <v/>
      </c>
      <c r="T693" s="654" t="str">
        <f t="shared" si="43"/>
        <v/>
      </c>
      <c r="U693" s="649"/>
      <c r="V693" s="415"/>
      <c r="W693" s="415"/>
      <c r="X693" s="415"/>
      <c r="Y693" s="415"/>
      <c r="Z693" s="415"/>
      <c r="AA693" s="415"/>
      <c r="AB693" s="415"/>
      <c r="AC693" s="415"/>
      <c r="AD693" s="415"/>
      <c r="AE693" s="415"/>
      <c r="AF693" s="415"/>
      <c r="AG693" s="415"/>
      <c r="AH693" s="415"/>
      <c r="AI693" s="415"/>
      <c r="AJ693" s="415"/>
      <c r="AK693" s="415"/>
      <c r="AL693" s="415"/>
      <c r="AM693" s="415"/>
      <c r="AN693" s="415"/>
      <c r="AO693" s="415"/>
      <c r="AP693" s="650"/>
      <c r="AQ693" s="654" t="str">
        <f t="shared" si="41"/>
        <v/>
      </c>
      <c r="AR693" s="655" t="str">
        <f t="shared" si="42"/>
        <v/>
      </c>
    </row>
    <row r="694" spans="1:44">
      <c r="A694" s="430"/>
      <c r="B694" s="418" t="str">
        <f>IFERROR(INDEX(B$13:B693,MATCH($A694,$A$13:$A693,0)),"")</f>
        <v/>
      </c>
      <c r="C694" s="419" t="str">
        <f>IFERROR(INDEX(C$13:C693,MATCH($A694,$A$13:$A693,0)),"")</f>
        <v/>
      </c>
      <c r="D694" s="582" t="str">
        <f>IFERROR(INDEX(D$13:D693,MATCH($A694,$A$13:$A693,0)),"")</f>
        <v/>
      </c>
      <c r="E694" s="420" t="str">
        <f>IFERROR(INDEX(E$13:E693,MATCH($A694,$A$13:$A693,0)),"")</f>
        <v/>
      </c>
      <c r="F694" s="414"/>
      <c r="G694" s="649"/>
      <c r="H694" s="415"/>
      <c r="I694" s="415"/>
      <c r="J694" s="415"/>
      <c r="K694" s="415"/>
      <c r="L694" s="415"/>
      <c r="M694" s="415"/>
      <c r="N694" s="650"/>
      <c r="O694" s="650"/>
      <c r="P694" s="650"/>
      <c r="Q694" s="650"/>
      <c r="R694" s="650"/>
      <c r="S694" s="654" t="str">
        <f t="shared" si="40"/>
        <v/>
      </c>
      <c r="T694" s="654" t="str">
        <f t="shared" si="43"/>
        <v/>
      </c>
      <c r="U694" s="649"/>
      <c r="V694" s="415"/>
      <c r="W694" s="415"/>
      <c r="X694" s="415"/>
      <c r="Y694" s="415"/>
      <c r="Z694" s="415"/>
      <c r="AA694" s="415"/>
      <c r="AB694" s="415"/>
      <c r="AC694" s="415"/>
      <c r="AD694" s="415"/>
      <c r="AE694" s="415"/>
      <c r="AF694" s="415"/>
      <c r="AG694" s="415"/>
      <c r="AH694" s="415"/>
      <c r="AI694" s="415"/>
      <c r="AJ694" s="415"/>
      <c r="AK694" s="415"/>
      <c r="AL694" s="415"/>
      <c r="AM694" s="415"/>
      <c r="AN694" s="415"/>
      <c r="AO694" s="415"/>
      <c r="AP694" s="650"/>
      <c r="AQ694" s="654" t="str">
        <f t="shared" si="41"/>
        <v/>
      </c>
      <c r="AR694" s="655" t="str">
        <f t="shared" si="42"/>
        <v/>
      </c>
    </row>
    <row r="695" spans="1:44">
      <c r="A695" s="430"/>
      <c r="B695" s="418" t="str">
        <f>IFERROR(INDEX(B$13:B694,MATCH($A695,$A$13:$A694,0)),"")</f>
        <v/>
      </c>
      <c r="C695" s="419" t="str">
        <f>IFERROR(INDEX(C$13:C694,MATCH($A695,$A$13:$A694,0)),"")</f>
        <v/>
      </c>
      <c r="D695" s="582" t="str">
        <f>IFERROR(INDEX(D$13:D694,MATCH($A695,$A$13:$A694,0)),"")</f>
        <v/>
      </c>
      <c r="E695" s="420" t="str">
        <f>IFERROR(INDEX(E$13:E694,MATCH($A695,$A$13:$A694,0)),"")</f>
        <v/>
      </c>
      <c r="F695" s="414"/>
      <c r="G695" s="649"/>
      <c r="H695" s="415"/>
      <c r="I695" s="415"/>
      <c r="J695" s="415"/>
      <c r="K695" s="415"/>
      <c r="L695" s="415"/>
      <c r="M695" s="415"/>
      <c r="N695" s="650"/>
      <c r="O695" s="650"/>
      <c r="P695" s="650"/>
      <c r="Q695" s="650"/>
      <c r="R695" s="650"/>
      <c r="S695" s="654" t="str">
        <f t="shared" si="40"/>
        <v/>
      </c>
      <c r="T695" s="654" t="str">
        <f t="shared" si="43"/>
        <v/>
      </c>
      <c r="U695" s="649"/>
      <c r="V695" s="415"/>
      <c r="W695" s="415"/>
      <c r="X695" s="415"/>
      <c r="Y695" s="415"/>
      <c r="Z695" s="415"/>
      <c r="AA695" s="415"/>
      <c r="AB695" s="415"/>
      <c r="AC695" s="415"/>
      <c r="AD695" s="415"/>
      <c r="AE695" s="415"/>
      <c r="AF695" s="415"/>
      <c r="AG695" s="415"/>
      <c r="AH695" s="415"/>
      <c r="AI695" s="415"/>
      <c r="AJ695" s="415"/>
      <c r="AK695" s="415"/>
      <c r="AL695" s="415"/>
      <c r="AM695" s="415"/>
      <c r="AN695" s="415"/>
      <c r="AO695" s="415"/>
      <c r="AP695" s="650"/>
      <c r="AQ695" s="654" t="str">
        <f t="shared" si="41"/>
        <v/>
      </c>
      <c r="AR695" s="655" t="str">
        <f t="shared" si="42"/>
        <v/>
      </c>
    </row>
    <row r="696" spans="1:44">
      <c r="A696" s="430"/>
      <c r="B696" s="418" t="str">
        <f>IFERROR(INDEX(B$13:B695,MATCH($A696,$A$13:$A695,0)),"")</f>
        <v/>
      </c>
      <c r="C696" s="419" t="str">
        <f>IFERROR(INDEX(C$13:C695,MATCH($A696,$A$13:$A695,0)),"")</f>
        <v/>
      </c>
      <c r="D696" s="582" t="str">
        <f>IFERROR(INDEX(D$13:D695,MATCH($A696,$A$13:$A695,0)),"")</f>
        <v/>
      </c>
      <c r="E696" s="420" t="str">
        <f>IFERROR(INDEX(E$13:E695,MATCH($A696,$A$13:$A695,0)),"")</f>
        <v/>
      </c>
      <c r="F696" s="414"/>
      <c r="G696" s="649"/>
      <c r="H696" s="415"/>
      <c r="I696" s="415"/>
      <c r="J696" s="415"/>
      <c r="K696" s="415"/>
      <c r="L696" s="415"/>
      <c r="M696" s="415"/>
      <c r="N696" s="650"/>
      <c r="O696" s="650"/>
      <c r="P696" s="650"/>
      <c r="Q696" s="650"/>
      <c r="R696" s="650"/>
      <c r="S696" s="654" t="str">
        <f t="shared" si="40"/>
        <v/>
      </c>
      <c r="T696" s="654" t="str">
        <f t="shared" si="43"/>
        <v/>
      </c>
      <c r="U696" s="649"/>
      <c r="V696" s="415"/>
      <c r="W696" s="415"/>
      <c r="X696" s="415"/>
      <c r="Y696" s="415"/>
      <c r="Z696" s="415"/>
      <c r="AA696" s="415"/>
      <c r="AB696" s="415"/>
      <c r="AC696" s="415"/>
      <c r="AD696" s="415"/>
      <c r="AE696" s="415"/>
      <c r="AF696" s="415"/>
      <c r="AG696" s="415"/>
      <c r="AH696" s="415"/>
      <c r="AI696" s="415"/>
      <c r="AJ696" s="415"/>
      <c r="AK696" s="415"/>
      <c r="AL696" s="415"/>
      <c r="AM696" s="415"/>
      <c r="AN696" s="415"/>
      <c r="AO696" s="415"/>
      <c r="AP696" s="650"/>
      <c r="AQ696" s="654" t="str">
        <f t="shared" si="41"/>
        <v/>
      </c>
      <c r="AR696" s="655" t="str">
        <f t="shared" si="42"/>
        <v/>
      </c>
    </row>
    <row r="697" spans="1:44">
      <c r="A697" s="430"/>
      <c r="B697" s="418" t="str">
        <f>IFERROR(INDEX(B$13:B696,MATCH($A697,$A$13:$A696,0)),"")</f>
        <v/>
      </c>
      <c r="C697" s="419" t="str">
        <f>IFERROR(INDEX(C$13:C696,MATCH($A697,$A$13:$A696,0)),"")</f>
        <v/>
      </c>
      <c r="D697" s="582" t="str">
        <f>IFERROR(INDEX(D$13:D696,MATCH($A697,$A$13:$A696,0)),"")</f>
        <v/>
      </c>
      <c r="E697" s="420" t="str">
        <f>IFERROR(INDEX(E$13:E696,MATCH($A697,$A$13:$A696,0)),"")</f>
        <v/>
      </c>
      <c r="F697" s="414"/>
      <c r="G697" s="649"/>
      <c r="H697" s="415"/>
      <c r="I697" s="415"/>
      <c r="J697" s="415"/>
      <c r="K697" s="415"/>
      <c r="L697" s="415"/>
      <c r="M697" s="415"/>
      <c r="N697" s="650"/>
      <c r="O697" s="650"/>
      <c r="P697" s="650"/>
      <c r="Q697" s="650"/>
      <c r="R697" s="650"/>
      <c r="S697" s="654" t="str">
        <f t="shared" si="40"/>
        <v/>
      </c>
      <c r="T697" s="654" t="str">
        <f t="shared" si="43"/>
        <v/>
      </c>
      <c r="U697" s="649"/>
      <c r="V697" s="415"/>
      <c r="W697" s="415"/>
      <c r="X697" s="415"/>
      <c r="Y697" s="415"/>
      <c r="Z697" s="415"/>
      <c r="AA697" s="415"/>
      <c r="AB697" s="415"/>
      <c r="AC697" s="415"/>
      <c r="AD697" s="415"/>
      <c r="AE697" s="415"/>
      <c r="AF697" s="415"/>
      <c r="AG697" s="415"/>
      <c r="AH697" s="415"/>
      <c r="AI697" s="415"/>
      <c r="AJ697" s="415"/>
      <c r="AK697" s="415"/>
      <c r="AL697" s="415"/>
      <c r="AM697" s="415"/>
      <c r="AN697" s="415"/>
      <c r="AO697" s="415"/>
      <c r="AP697" s="650"/>
      <c r="AQ697" s="654" t="str">
        <f t="shared" si="41"/>
        <v/>
      </c>
      <c r="AR697" s="655" t="str">
        <f t="shared" si="42"/>
        <v/>
      </c>
    </row>
    <row r="698" spans="1:44">
      <c r="A698" s="430"/>
      <c r="B698" s="418" t="str">
        <f>IFERROR(INDEX(B$13:B697,MATCH($A698,$A$13:$A697,0)),"")</f>
        <v/>
      </c>
      <c r="C698" s="419" t="str">
        <f>IFERROR(INDEX(C$13:C697,MATCH($A698,$A$13:$A697,0)),"")</f>
        <v/>
      </c>
      <c r="D698" s="582" t="str">
        <f>IFERROR(INDEX(D$13:D697,MATCH($A698,$A$13:$A697,0)),"")</f>
        <v/>
      </c>
      <c r="E698" s="420" t="str">
        <f>IFERROR(INDEX(E$13:E697,MATCH($A698,$A$13:$A697,0)),"")</f>
        <v/>
      </c>
      <c r="F698" s="414"/>
      <c r="G698" s="649"/>
      <c r="H698" s="415"/>
      <c r="I698" s="415"/>
      <c r="J698" s="415"/>
      <c r="K698" s="415"/>
      <c r="L698" s="415"/>
      <c r="M698" s="415"/>
      <c r="N698" s="650"/>
      <c r="O698" s="650"/>
      <c r="P698" s="650"/>
      <c r="Q698" s="650"/>
      <c r="R698" s="650"/>
      <c r="S698" s="654" t="str">
        <f t="shared" si="40"/>
        <v/>
      </c>
      <c r="T698" s="654" t="str">
        <f t="shared" si="43"/>
        <v/>
      </c>
      <c r="U698" s="649"/>
      <c r="V698" s="415"/>
      <c r="W698" s="415"/>
      <c r="X698" s="415"/>
      <c r="Y698" s="415"/>
      <c r="Z698" s="415"/>
      <c r="AA698" s="415"/>
      <c r="AB698" s="415"/>
      <c r="AC698" s="415"/>
      <c r="AD698" s="415"/>
      <c r="AE698" s="415"/>
      <c r="AF698" s="415"/>
      <c r="AG698" s="415"/>
      <c r="AH698" s="415"/>
      <c r="AI698" s="415"/>
      <c r="AJ698" s="415"/>
      <c r="AK698" s="415"/>
      <c r="AL698" s="415"/>
      <c r="AM698" s="415"/>
      <c r="AN698" s="415"/>
      <c r="AO698" s="415"/>
      <c r="AP698" s="650"/>
      <c r="AQ698" s="654" t="str">
        <f t="shared" si="41"/>
        <v/>
      </c>
      <c r="AR698" s="655" t="str">
        <f t="shared" si="42"/>
        <v/>
      </c>
    </row>
    <row r="699" spans="1:44">
      <c r="A699" s="430"/>
      <c r="B699" s="418" t="str">
        <f>IFERROR(INDEX(B$13:B698,MATCH($A699,$A$13:$A698,0)),"")</f>
        <v/>
      </c>
      <c r="C699" s="419" t="str">
        <f>IFERROR(INDEX(C$13:C698,MATCH($A699,$A$13:$A698,0)),"")</f>
        <v/>
      </c>
      <c r="D699" s="582" t="str">
        <f>IFERROR(INDEX(D$13:D698,MATCH($A699,$A$13:$A698,0)),"")</f>
        <v/>
      </c>
      <c r="E699" s="420" t="str">
        <f>IFERROR(INDEX(E$13:E698,MATCH($A699,$A$13:$A698,0)),"")</f>
        <v/>
      </c>
      <c r="F699" s="414"/>
      <c r="G699" s="649"/>
      <c r="H699" s="415"/>
      <c r="I699" s="415"/>
      <c r="J699" s="415"/>
      <c r="K699" s="415"/>
      <c r="L699" s="415"/>
      <c r="M699" s="415"/>
      <c r="N699" s="650"/>
      <c r="O699" s="650"/>
      <c r="P699" s="650"/>
      <c r="Q699" s="650"/>
      <c r="R699" s="650"/>
      <c r="S699" s="654" t="str">
        <f t="shared" si="40"/>
        <v/>
      </c>
      <c r="T699" s="654" t="str">
        <f t="shared" si="43"/>
        <v/>
      </c>
      <c r="U699" s="649"/>
      <c r="V699" s="415"/>
      <c r="W699" s="415"/>
      <c r="X699" s="415"/>
      <c r="Y699" s="415"/>
      <c r="Z699" s="415"/>
      <c r="AA699" s="415"/>
      <c r="AB699" s="415"/>
      <c r="AC699" s="415"/>
      <c r="AD699" s="415"/>
      <c r="AE699" s="415"/>
      <c r="AF699" s="415"/>
      <c r="AG699" s="415"/>
      <c r="AH699" s="415"/>
      <c r="AI699" s="415"/>
      <c r="AJ699" s="415"/>
      <c r="AK699" s="415"/>
      <c r="AL699" s="415"/>
      <c r="AM699" s="415"/>
      <c r="AN699" s="415"/>
      <c r="AO699" s="415"/>
      <c r="AP699" s="650"/>
      <c r="AQ699" s="654" t="str">
        <f t="shared" si="41"/>
        <v/>
      </c>
      <c r="AR699" s="655" t="str">
        <f t="shared" si="42"/>
        <v/>
      </c>
    </row>
    <row r="700" spans="1:44">
      <c r="A700" s="430"/>
      <c r="B700" s="418" t="str">
        <f>IFERROR(INDEX(B$13:B699,MATCH($A700,$A$13:$A699,0)),"")</f>
        <v/>
      </c>
      <c r="C700" s="419" t="str">
        <f>IFERROR(INDEX(C$13:C699,MATCH($A700,$A$13:$A699,0)),"")</f>
        <v/>
      </c>
      <c r="D700" s="582" t="str">
        <f>IFERROR(INDEX(D$13:D699,MATCH($A700,$A$13:$A699,0)),"")</f>
        <v/>
      </c>
      <c r="E700" s="420" t="str">
        <f>IFERROR(INDEX(E$13:E699,MATCH($A700,$A$13:$A699,0)),"")</f>
        <v/>
      </c>
      <c r="F700" s="414"/>
      <c r="G700" s="649"/>
      <c r="H700" s="415"/>
      <c r="I700" s="415"/>
      <c r="J700" s="415"/>
      <c r="K700" s="415"/>
      <c r="L700" s="415"/>
      <c r="M700" s="415"/>
      <c r="N700" s="650"/>
      <c r="O700" s="650"/>
      <c r="P700" s="650"/>
      <c r="Q700" s="650"/>
      <c r="R700" s="650"/>
      <c r="S700" s="654" t="str">
        <f t="shared" si="40"/>
        <v/>
      </c>
      <c r="T700" s="654" t="str">
        <f t="shared" si="43"/>
        <v/>
      </c>
      <c r="U700" s="649"/>
      <c r="V700" s="415"/>
      <c r="W700" s="415"/>
      <c r="X700" s="415"/>
      <c r="Y700" s="415"/>
      <c r="Z700" s="415"/>
      <c r="AA700" s="415"/>
      <c r="AB700" s="415"/>
      <c r="AC700" s="415"/>
      <c r="AD700" s="415"/>
      <c r="AE700" s="415"/>
      <c r="AF700" s="415"/>
      <c r="AG700" s="415"/>
      <c r="AH700" s="415"/>
      <c r="AI700" s="415"/>
      <c r="AJ700" s="415"/>
      <c r="AK700" s="415"/>
      <c r="AL700" s="415"/>
      <c r="AM700" s="415"/>
      <c r="AN700" s="415"/>
      <c r="AO700" s="415"/>
      <c r="AP700" s="650"/>
      <c r="AQ700" s="654" t="str">
        <f t="shared" si="41"/>
        <v/>
      </c>
      <c r="AR700" s="655" t="str">
        <f t="shared" si="42"/>
        <v/>
      </c>
    </row>
    <row r="701" spans="1:44">
      <c r="A701" s="430"/>
      <c r="B701" s="418" t="str">
        <f>IFERROR(INDEX(B$13:B700,MATCH($A701,$A$13:$A700,0)),"")</f>
        <v/>
      </c>
      <c r="C701" s="419" t="str">
        <f>IFERROR(INDEX(C$13:C700,MATCH($A701,$A$13:$A700,0)),"")</f>
        <v/>
      </c>
      <c r="D701" s="582" t="str">
        <f>IFERROR(INDEX(D$13:D700,MATCH($A701,$A$13:$A700,0)),"")</f>
        <v/>
      </c>
      <c r="E701" s="420" t="str">
        <f>IFERROR(INDEX(E$13:E700,MATCH($A701,$A$13:$A700,0)),"")</f>
        <v/>
      </c>
      <c r="F701" s="414"/>
      <c r="G701" s="649"/>
      <c r="H701" s="415"/>
      <c r="I701" s="415"/>
      <c r="J701" s="415"/>
      <c r="K701" s="415"/>
      <c r="L701" s="415"/>
      <c r="M701" s="415"/>
      <c r="N701" s="650"/>
      <c r="O701" s="650"/>
      <c r="P701" s="650"/>
      <c r="Q701" s="650"/>
      <c r="R701" s="650"/>
      <c r="S701" s="654" t="str">
        <f t="shared" si="40"/>
        <v/>
      </c>
      <c r="T701" s="654" t="str">
        <f t="shared" si="43"/>
        <v/>
      </c>
      <c r="U701" s="649"/>
      <c r="V701" s="415"/>
      <c r="W701" s="415"/>
      <c r="X701" s="415"/>
      <c r="Y701" s="415"/>
      <c r="Z701" s="415"/>
      <c r="AA701" s="415"/>
      <c r="AB701" s="415"/>
      <c r="AC701" s="415"/>
      <c r="AD701" s="415"/>
      <c r="AE701" s="415"/>
      <c r="AF701" s="415"/>
      <c r="AG701" s="415"/>
      <c r="AH701" s="415"/>
      <c r="AI701" s="415"/>
      <c r="AJ701" s="415"/>
      <c r="AK701" s="415"/>
      <c r="AL701" s="415"/>
      <c r="AM701" s="415"/>
      <c r="AN701" s="415"/>
      <c r="AO701" s="415"/>
      <c r="AP701" s="650"/>
      <c r="AQ701" s="654" t="str">
        <f t="shared" si="41"/>
        <v/>
      </c>
      <c r="AR701" s="655" t="str">
        <f t="shared" si="42"/>
        <v/>
      </c>
    </row>
    <row r="702" spans="1:44">
      <c r="A702" s="430"/>
      <c r="B702" s="418" t="str">
        <f>IFERROR(INDEX(B$13:B701,MATCH($A702,$A$13:$A701,0)),"")</f>
        <v/>
      </c>
      <c r="C702" s="419" t="str">
        <f>IFERROR(INDEX(C$13:C701,MATCH($A702,$A$13:$A701,0)),"")</f>
        <v/>
      </c>
      <c r="D702" s="582" t="str">
        <f>IFERROR(INDEX(D$13:D701,MATCH($A702,$A$13:$A701,0)),"")</f>
        <v/>
      </c>
      <c r="E702" s="420" t="str">
        <f>IFERROR(INDEX(E$13:E701,MATCH($A702,$A$13:$A701,0)),"")</f>
        <v/>
      </c>
      <c r="F702" s="414"/>
      <c r="G702" s="649"/>
      <c r="H702" s="415"/>
      <c r="I702" s="415"/>
      <c r="J702" s="415"/>
      <c r="K702" s="415"/>
      <c r="L702" s="415"/>
      <c r="M702" s="415"/>
      <c r="N702" s="650"/>
      <c r="O702" s="650"/>
      <c r="P702" s="650"/>
      <c r="Q702" s="650"/>
      <c r="R702" s="650"/>
      <c r="S702" s="654" t="str">
        <f t="shared" si="40"/>
        <v/>
      </c>
      <c r="T702" s="654" t="str">
        <f t="shared" si="43"/>
        <v/>
      </c>
      <c r="U702" s="649"/>
      <c r="V702" s="415"/>
      <c r="W702" s="415"/>
      <c r="X702" s="415"/>
      <c r="Y702" s="415"/>
      <c r="Z702" s="415"/>
      <c r="AA702" s="415"/>
      <c r="AB702" s="415"/>
      <c r="AC702" s="415"/>
      <c r="AD702" s="415"/>
      <c r="AE702" s="415"/>
      <c r="AF702" s="415"/>
      <c r="AG702" s="415"/>
      <c r="AH702" s="415"/>
      <c r="AI702" s="415"/>
      <c r="AJ702" s="415"/>
      <c r="AK702" s="415"/>
      <c r="AL702" s="415"/>
      <c r="AM702" s="415"/>
      <c r="AN702" s="415"/>
      <c r="AO702" s="415"/>
      <c r="AP702" s="650"/>
      <c r="AQ702" s="654" t="str">
        <f t="shared" si="41"/>
        <v/>
      </c>
      <c r="AR702" s="655" t="str">
        <f t="shared" si="42"/>
        <v/>
      </c>
    </row>
    <row r="703" spans="1:44">
      <c r="A703" s="430"/>
      <c r="B703" s="418" t="str">
        <f>IFERROR(INDEX(B$13:B702,MATCH($A703,$A$13:$A702,0)),"")</f>
        <v/>
      </c>
      <c r="C703" s="419" t="str">
        <f>IFERROR(INDEX(C$13:C702,MATCH($A703,$A$13:$A702,0)),"")</f>
        <v/>
      </c>
      <c r="D703" s="582" t="str">
        <f>IFERROR(INDEX(D$13:D702,MATCH($A703,$A$13:$A702,0)),"")</f>
        <v/>
      </c>
      <c r="E703" s="420" t="str">
        <f>IFERROR(INDEX(E$13:E702,MATCH($A703,$A$13:$A702,0)),"")</f>
        <v/>
      </c>
      <c r="F703" s="414"/>
      <c r="G703" s="649"/>
      <c r="H703" s="415"/>
      <c r="I703" s="415"/>
      <c r="J703" s="415"/>
      <c r="K703" s="415"/>
      <c r="L703" s="415"/>
      <c r="M703" s="415"/>
      <c r="N703" s="650"/>
      <c r="O703" s="650"/>
      <c r="P703" s="650"/>
      <c r="Q703" s="650"/>
      <c r="R703" s="650"/>
      <c r="S703" s="654" t="str">
        <f t="shared" si="40"/>
        <v/>
      </c>
      <c r="T703" s="654" t="str">
        <f t="shared" si="43"/>
        <v/>
      </c>
      <c r="U703" s="649"/>
      <c r="V703" s="415"/>
      <c r="W703" s="415"/>
      <c r="X703" s="415"/>
      <c r="Y703" s="415"/>
      <c r="Z703" s="415"/>
      <c r="AA703" s="415"/>
      <c r="AB703" s="415"/>
      <c r="AC703" s="415"/>
      <c r="AD703" s="415"/>
      <c r="AE703" s="415"/>
      <c r="AF703" s="415"/>
      <c r="AG703" s="415"/>
      <c r="AH703" s="415"/>
      <c r="AI703" s="415"/>
      <c r="AJ703" s="415"/>
      <c r="AK703" s="415"/>
      <c r="AL703" s="415"/>
      <c r="AM703" s="415"/>
      <c r="AN703" s="415"/>
      <c r="AO703" s="415"/>
      <c r="AP703" s="650"/>
      <c r="AQ703" s="654" t="str">
        <f t="shared" si="41"/>
        <v/>
      </c>
      <c r="AR703" s="655" t="str">
        <f t="shared" si="42"/>
        <v/>
      </c>
    </row>
    <row r="704" spans="1:44">
      <c r="A704" s="430"/>
      <c r="B704" s="418" t="str">
        <f>IFERROR(INDEX(B$13:B703,MATCH($A704,$A$13:$A703,0)),"")</f>
        <v/>
      </c>
      <c r="C704" s="419" t="str">
        <f>IFERROR(INDEX(C$13:C703,MATCH($A704,$A$13:$A703,0)),"")</f>
        <v/>
      </c>
      <c r="D704" s="582" t="str">
        <f>IFERROR(INDEX(D$13:D703,MATCH($A704,$A$13:$A703,0)),"")</f>
        <v/>
      </c>
      <c r="E704" s="420" t="str">
        <f>IFERROR(INDEX(E$13:E703,MATCH($A704,$A$13:$A703,0)),"")</f>
        <v/>
      </c>
      <c r="F704" s="414"/>
      <c r="G704" s="649"/>
      <c r="H704" s="415"/>
      <c r="I704" s="415"/>
      <c r="J704" s="415"/>
      <c r="K704" s="415"/>
      <c r="L704" s="415"/>
      <c r="M704" s="415"/>
      <c r="N704" s="650"/>
      <c r="O704" s="650"/>
      <c r="P704" s="650"/>
      <c r="Q704" s="650"/>
      <c r="R704" s="650"/>
      <c r="S704" s="654" t="str">
        <f t="shared" si="40"/>
        <v/>
      </c>
      <c r="T704" s="654" t="str">
        <f t="shared" si="43"/>
        <v/>
      </c>
      <c r="U704" s="649"/>
      <c r="V704" s="415"/>
      <c r="W704" s="415"/>
      <c r="X704" s="415"/>
      <c r="Y704" s="415"/>
      <c r="Z704" s="415"/>
      <c r="AA704" s="415"/>
      <c r="AB704" s="415"/>
      <c r="AC704" s="415"/>
      <c r="AD704" s="415"/>
      <c r="AE704" s="415"/>
      <c r="AF704" s="415"/>
      <c r="AG704" s="415"/>
      <c r="AH704" s="415"/>
      <c r="AI704" s="415"/>
      <c r="AJ704" s="415"/>
      <c r="AK704" s="415"/>
      <c r="AL704" s="415"/>
      <c r="AM704" s="415"/>
      <c r="AN704" s="415"/>
      <c r="AO704" s="415"/>
      <c r="AP704" s="650"/>
      <c r="AQ704" s="654" t="str">
        <f t="shared" si="41"/>
        <v/>
      </c>
      <c r="AR704" s="655" t="str">
        <f t="shared" si="42"/>
        <v/>
      </c>
    </row>
    <row r="705" spans="1:44">
      <c r="A705" s="430"/>
      <c r="B705" s="418" t="str">
        <f>IFERROR(INDEX(B$13:B704,MATCH($A705,$A$13:$A704,0)),"")</f>
        <v/>
      </c>
      <c r="C705" s="419" t="str">
        <f>IFERROR(INDEX(C$13:C704,MATCH($A705,$A$13:$A704,0)),"")</f>
        <v/>
      </c>
      <c r="D705" s="582" t="str">
        <f>IFERROR(INDEX(D$13:D704,MATCH($A705,$A$13:$A704,0)),"")</f>
        <v/>
      </c>
      <c r="E705" s="420" t="str">
        <f>IFERROR(INDEX(E$13:E704,MATCH($A705,$A$13:$A704,0)),"")</f>
        <v/>
      </c>
      <c r="F705" s="414"/>
      <c r="G705" s="649"/>
      <c r="H705" s="415"/>
      <c r="I705" s="415"/>
      <c r="J705" s="415"/>
      <c r="K705" s="415"/>
      <c r="L705" s="415"/>
      <c r="M705" s="415"/>
      <c r="N705" s="650"/>
      <c r="O705" s="650"/>
      <c r="P705" s="650"/>
      <c r="Q705" s="650"/>
      <c r="R705" s="650"/>
      <c r="S705" s="654" t="str">
        <f t="shared" si="40"/>
        <v/>
      </c>
      <c r="T705" s="654" t="str">
        <f t="shared" si="43"/>
        <v/>
      </c>
      <c r="U705" s="649"/>
      <c r="V705" s="415"/>
      <c r="W705" s="415"/>
      <c r="X705" s="415"/>
      <c r="Y705" s="415"/>
      <c r="Z705" s="415"/>
      <c r="AA705" s="415"/>
      <c r="AB705" s="415"/>
      <c r="AC705" s="415"/>
      <c r="AD705" s="415"/>
      <c r="AE705" s="415"/>
      <c r="AF705" s="415"/>
      <c r="AG705" s="415"/>
      <c r="AH705" s="415"/>
      <c r="AI705" s="415"/>
      <c r="AJ705" s="415"/>
      <c r="AK705" s="415"/>
      <c r="AL705" s="415"/>
      <c r="AM705" s="415"/>
      <c r="AN705" s="415"/>
      <c r="AO705" s="415"/>
      <c r="AP705" s="650"/>
      <c r="AQ705" s="654" t="str">
        <f t="shared" si="41"/>
        <v/>
      </c>
      <c r="AR705" s="655" t="str">
        <f t="shared" si="42"/>
        <v/>
      </c>
    </row>
    <row r="706" spans="1:44">
      <c r="A706" s="430"/>
      <c r="B706" s="418" t="str">
        <f>IFERROR(INDEX(B$13:B705,MATCH($A706,$A$13:$A705,0)),"")</f>
        <v/>
      </c>
      <c r="C706" s="419" t="str">
        <f>IFERROR(INDEX(C$13:C705,MATCH($A706,$A$13:$A705,0)),"")</f>
        <v/>
      </c>
      <c r="D706" s="582" t="str">
        <f>IFERROR(INDEX(D$13:D705,MATCH($A706,$A$13:$A705,0)),"")</f>
        <v/>
      </c>
      <c r="E706" s="420" t="str">
        <f>IFERROR(INDEX(E$13:E705,MATCH($A706,$A$13:$A705,0)),"")</f>
        <v/>
      </c>
      <c r="F706" s="414"/>
      <c r="G706" s="649"/>
      <c r="H706" s="415"/>
      <c r="I706" s="415"/>
      <c r="J706" s="415"/>
      <c r="K706" s="415"/>
      <c r="L706" s="415"/>
      <c r="M706" s="415"/>
      <c r="N706" s="650"/>
      <c r="O706" s="650"/>
      <c r="P706" s="650"/>
      <c r="Q706" s="650"/>
      <c r="R706" s="650"/>
      <c r="S706" s="654" t="str">
        <f t="shared" si="40"/>
        <v/>
      </c>
      <c r="T706" s="654" t="str">
        <f t="shared" si="43"/>
        <v/>
      </c>
      <c r="U706" s="649"/>
      <c r="V706" s="415"/>
      <c r="W706" s="415"/>
      <c r="X706" s="415"/>
      <c r="Y706" s="415"/>
      <c r="Z706" s="415"/>
      <c r="AA706" s="415"/>
      <c r="AB706" s="415"/>
      <c r="AC706" s="415"/>
      <c r="AD706" s="415"/>
      <c r="AE706" s="415"/>
      <c r="AF706" s="415"/>
      <c r="AG706" s="415"/>
      <c r="AH706" s="415"/>
      <c r="AI706" s="415"/>
      <c r="AJ706" s="415"/>
      <c r="AK706" s="415"/>
      <c r="AL706" s="415"/>
      <c r="AM706" s="415"/>
      <c r="AN706" s="415"/>
      <c r="AO706" s="415"/>
      <c r="AP706" s="650"/>
      <c r="AQ706" s="654" t="str">
        <f t="shared" si="41"/>
        <v/>
      </c>
      <c r="AR706" s="655" t="str">
        <f t="shared" si="42"/>
        <v/>
      </c>
    </row>
    <row r="707" spans="1:44">
      <c r="A707" s="430"/>
      <c r="B707" s="418" t="str">
        <f>IFERROR(INDEX(B$13:B706,MATCH($A707,$A$13:$A706,0)),"")</f>
        <v/>
      </c>
      <c r="C707" s="419" t="str">
        <f>IFERROR(INDEX(C$13:C706,MATCH($A707,$A$13:$A706,0)),"")</f>
        <v/>
      </c>
      <c r="D707" s="582" t="str">
        <f>IFERROR(INDEX(D$13:D706,MATCH($A707,$A$13:$A706,0)),"")</f>
        <v/>
      </c>
      <c r="E707" s="420" t="str">
        <f>IFERROR(INDEX(E$13:E706,MATCH($A707,$A$13:$A706,0)),"")</f>
        <v/>
      </c>
      <c r="F707" s="414"/>
      <c r="G707" s="649"/>
      <c r="H707" s="415"/>
      <c r="I707" s="415"/>
      <c r="J707" s="415"/>
      <c r="K707" s="415"/>
      <c r="L707" s="415"/>
      <c r="M707" s="415"/>
      <c r="N707" s="650"/>
      <c r="O707" s="650"/>
      <c r="P707" s="650"/>
      <c r="Q707" s="650"/>
      <c r="R707" s="650"/>
      <c r="S707" s="654" t="str">
        <f t="shared" si="40"/>
        <v/>
      </c>
      <c r="T707" s="654" t="str">
        <f t="shared" si="43"/>
        <v/>
      </c>
      <c r="U707" s="649"/>
      <c r="V707" s="415"/>
      <c r="W707" s="415"/>
      <c r="X707" s="415"/>
      <c r="Y707" s="415"/>
      <c r="Z707" s="415"/>
      <c r="AA707" s="415"/>
      <c r="AB707" s="415"/>
      <c r="AC707" s="415"/>
      <c r="AD707" s="415"/>
      <c r="AE707" s="415"/>
      <c r="AF707" s="415"/>
      <c r="AG707" s="415"/>
      <c r="AH707" s="415"/>
      <c r="AI707" s="415"/>
      <c r="AJ707" s="415"/>
      <c r="AK707" s="415"/>
      <c r="AL707" s="415"/>
      <c r="AM707" s="415"/>
      <c r="AN707" s="415"/>
      <c r="AO707" s="415"/>
      <c r="AP707" s="650"/>
      <c r="AQ707" s="654" t="str">
        <f t="shared" si="41"/>
        <v/>
      </c>
      <c r="AR707" s="655" t="str">
        <f t="shared" si="42"/>
        <v/>
      </c>
    </row>
    <row r="708" spans="1:44">
      <c r="A708" s="430"/>
      <c r="B708" s="418" t="str">
        <f>IFERROR(INDEX(B$13:B707,MATCH($A708,$A$13:$A707,0)),"")</f>
        <v/>
      </c>
      <c r="C708" s="419" t="str">
        <f>IFERROR(INDEX(C$13:C707,MATCH($A708,$A$13:$A707,0)),"")</f>
        <v/>
      </c>
      <c r="D708" s="582" t="str">
        <f>IFERROR(INDEX(D$13:D707,MATCH($A708,$A$13:$A707,0)),"")</f>
        <v/>
      </c>
      <c r="E708" s="420" t="str">
        <f>IFERROR(INDEX(E$13:E707,MATCH($A708,$A$13:$A707,0)),"")</f>
        <v/>
      </c>
      <c r="F708" s="414"/>
      <c r="G708" s="649"/>
      <c r="H708" s="415"/>
      <c r="I708" s="415"/>
      <c r="J708" s="415"/>
      <c r="K708" s="415"/>
      <c r="L708" s="415"/>
      <c r="M708" s="415"/>
      <c r="N708" s="650"/>
      <c r="O708" s="650"/>
      <c r="P708" s="650"/>
      <c r="Q708" s="650"/>
      <c r="R708" s="650"/>
      <c r="S708" s="654" t="str">
        <f t="shared" si="40"/>
        <v/>
      </c>
      <c r="T708" s="654" t="str">
        <f t="shared" si="43"/>
        <v/>
      </c>
      <c r="U708" s="649"/>
      <c r="V708" s="415"/>
      <c r="W708" s="415"/>
      <c r="X708" s="415"/>
      <c r="Y708" s="415"/>
      <c r="Z708" s="415"/>
      <c r="AA708" s="415"/>
      <c r="AB708" s="415"/>
      <c r="AC708" s="415"/>
      <c r="AD708" s="415"/>
      <c r="AE708" s="415"/>
      <c r="AF708" s="415"/>
      <c r="AG708" s="415"/>
      <c r="AH708" s="415"/>
      <c r="AI708" s="415"/>
      <c r="AJ708" s="415"/>
      <c r="AK708" s="415"/>
      <c r="AL708" s="415"/>
      <c r="AM708" s="415"/>
      <c r="AN708" s="415"/>
      <c r="AO708" s="415"/>
      <c r="AP708" s="650"/>
      <c r="AQ708" s="654" t="str">
        <f t="shared" si="41"/>
        <v/>
      </c>
      <c r="AR708" s="655" t="str">
        <f t="shared" si="42"/>
        <v/>
      </c>
    </row>
    <row r="709" spans="1:44">
      <c r="A709" s="430"/>
      <c r="B709" s="418" t="str">
        <f>IFERROR(INDEX(B$13:B708,MATCH($A709,$A$13:$A708,0)),"")</f>
        <v/>
      </c>
      <c r="C709" s="419" t="str">
        <f>IFERROR(INDEX(C$13:C708,MATCH($A709,$A$13:$A708,0)),"")</f>
        <v/>
      </c>
      <c r="D709" s="582" t="str">
        <f>IFERROR(INDEX(D$13:D708,MATCH($A709,$A$13:$A708,0)),"")</f>
        <v/>
      </c>
      <c r="E709" s="420" t="str">
        <f>IFERROR(INDEX(E$13:E708,MATCH($A709,$A$13:$A708,0)),"")</f>
        <v/>
      </c>
      <c r="F709" s="414"/>
      <c r="G709" s="649"/>
      <c r="H709" s="415"/>
      <c r="I709" s="415"/>
      <c r="J709" s="415"/>
      <c r="K709" s="415"/>
      <c r="L709" s="415"/>
      <c r="M709" s="415"/>
      <c r="N709" s="650"/>
      <c r="O709" s="650"/>
      <c r="P709" s="650"/>
      <c r="Q709" s="650"/>
      <c r="R709" s="650"/>
      <c r="S709" s="654" t="str">
        <f t="shared" si="40"/>
        <v/>
      </c>
      <c r="T709" s="654" t="str">
        <f t="shared" si="43"/>
        <v/>
      </c>
      <c r="U709" s="649"/>
      <c r="V709" s="415"/>
      <c r="W709" s="415"/>
      <c r="X709" s="415"/>
      <c r="Y709" s="415"/>
      <c r="Z709" s="415"/>
      <c r="AA709" s="415"/>
      <c r="AB709" s="415"/>
      <c r="AC709" s="415"/>
      <c r="AD709" s="415"/>
      <c r="AE709" s="415"/>
      <c r="AF709" s="415"/>
      <c r="AG709" s="415"/>
      <c r="AH709" s="415"/>
      <c r="AI709" s="415"/>
      <c r="AJ709" s="415"/>
      <c r="AK709" s="415"/>
      <c r="AL709" s="415"/>
      <c r="AM709" s="415"/>
      <c r="AN709" s="415"/>
      <c r="AO709" s="415"/>
      <c r="AP709" s="650"/>
      <c r="AQ709" s="654" t="str">
        <f t="shared" si="41"/>
        <v/>
      </c>
      <c r="AR709" s="655" t="str">
        <f t="shared" si="42"/>
        <v/>
      </c>
    </row>
    <row r="710" spans="1:44">
      <c r="A710" s="430"/>
      <c r="B710" s="418" t="str">
        <f>IFERROR(INDEX(B$13:B709,MATCH($A710,$A$13:$A709,0)),"")</f>
        <v/>
      </c>
      <c r="C710" s="419" t="str">
        <f>IFERROR(INDEX(C$13:C709,MATCH($A710,$A$13:$A709,0)),"")</f>
        <v/>
      </c>
      <c r="D710" s="582" t="str">
        <f>IFERROR(INDEX(D$13:D709,MATCH($A710,$A$13:$A709,0)),"")</f>
        <v/>
      </c>
      <c r="E710" s="420" t="str">
        <f>IFERROR(INDEX(E$13:E709,MATCH($A710,$A$13:$A709,0)),"")</f>
        <v/>
      </c>
      <c r="F710" s="414"/>
      <c r="G710" s="649"/>
      <c r="H710" s="415"/>
      <c r="I710" s="415"/>
      <c r="J710" s="415"/>
      <c r="K710" s="415"/>
      <c r="L710" s="415"/>
      <c r="M710" s="415"/>
      <c r="N710" s="650"/>
      <c r="O710" s="650"/>
      <c r="P710" s="650"/>
      <c r="Q710" s="650"/>
      <c r="R710" s="650"/>
      <c r="S710" s="654" t="str">
        <f t="shared" si="40"/>
        <v/>
      </c>
      <c r="T710" s="654" t="str">
        <f t="shared" si="43"/>
        <v/>
      </c>
      <c r="U710" s="649"/>
      <c r="V710" s="415"/>
      <c r="W710" s="415"/>
      <c r="X710" s="415"/>
      <c r="Y710" s="415"/>
      <c r="Z710" s="415"/>
      <c r="AA710" s="415"/>
      <c r="AB710" s="415"/>
      <c r="AC710" s="415"/>
      <c r="AD710" s="415"/>
      <c r="AE710" s="415"/>
      <c r="AF710" s="415"/>
      <c r="AG710" s="415"/>
      <c r="AH710" s="415"/>
      <c r="AI710" s="415"/>
      <c r="AJ710" s="415"/>
      <c r="AK710" s="415"/>
      <c r="AL710" s="415"/>
      <c r="AM710" s="415"/>
      <c r="AN710" s="415"/>
      <c r="AO710" s="415"/>
      <c r="AP710" s="650"/>
      <c r="AQ710" s="654" t="str">
        <f t="shared" si="41"/>
        <v/>
      </c>
      <c r="AR710" s="655" t="str">
        <f t="shared" si="42"/>
        <v/>
      </c>
    </row>
    <row r="711" spans="1:44">
      <c r="A711" s="430"/>
      <c r="B711" s="418" t="str">
        <f>IFERROR(INDEX(B$13:B710,MATCH($A711,$A$13:$A710,0)),"")</f>
        <v/>
      </c>
      <c r="C711" s="419" t="str">
        <f>IFERROR(INDEX(C$13:C710,MATCH($A711,$A$13:$A710,0)),"")</f>
        <v/>
      </c>
      <c r="D711" s="582" t="str">
        <f>IFERROR(INDEX(D$13:D710,MATCH($A711,$A$13:$A710,0)),"")</f>
        <v/>
      </c>
      <c r="E711" s="420" t="str">
        <f>IFERROR(INDEX(E$13:E710,MATCH($A711,$A$13:$A710,0)),"")</f>
        <v/>
      </c>
      <c r="F711" s="414"/>
      <c r="G711" s="649"/>
      <c r="H711" s="415"/>
      <c r="I711" s="415"/>
      <c r="J711" s="415"/>
      <c r="K711" s="415"/>
      <c r="L711" s="415"/>
      <c r="M711" s="415"/>
      <c r="N711" s="650"/>
      <c r="O711" s="650"/>
      <c r="P711" s="650"/>
      <c r="Q711" s="650"/>
      <c r="R711" s="650"/>
      <c r="S711" s="654" t="str">
        <f t="shared" si="40"/>
        <v/>
      </c>
      <c r="T711" s="654" t="str">
        <f t="shared" si="43"/>
        <v/>
      </c>
      <c r="U711" s="649"/>
      <c r="V711" s="415"/>
      <c r="W711" s="415"/>
      <c r="X711" s="415"/>
      <c r="Y711" s="415"/>
      <c r="Z711" s="415"/>
      <c r="AA711" s="415"/>
      <c r="AB711" s="415"/>
      <c r="AC711" s="415"/>
      <c r="AD711" s="415"/>
      <c r="AE711" s="415"/>
      <c r="AF711" s="415"/>
      <c r="AG711" s="415"/>
      <c r="AH711" s="415"/>
      <c r="AI711" s="415"/>
      <c r="AJ711" s="415"/>
      <c r="AK711" s="415"/>
      <c r="AL711" s="415"/>
      <c r="AM711" s="415"/>
      <c r="AN711" s="415"/>
      <c r="AO711" s="415"/>
      <c r="AP711" s="650"/>
      <c r="AQ711" s="654" t="str">
        <f t="shared" si="41"/>
        <v/>
      </c>
      <c r="AR711" s="655" t="str">
        <f t="shared" si="42"/>
        <v/>
      </c>
    </row>
    <row r="712" spans="1:44">
      <c r="A712" s="430"/>
      <c r="B712" s="418" t="str">
        <f>IFERROR(INDEX(B$13:B711,MATCH($A712,$A$13:$A711,0)),"")</f>
        <v/>
      </c>
      <c r="C712" s="419" t="str">
        <f>IFERROR(INDEX(C$13:C711,MATCH($A712,$A$13:$A711,0)),"")</f>
        <v/>
      </c>
      <c r="D712" s="582" t="str">
        <f>IFERROR(INDEX(D$13:D711,MATCH($A712,$A$13:$A711,0)),"")</f>
        <v/>
      </c>
      <c r="E712" s="420" t="str">
        <f>IFERROR(INDEX(E$13:E711,MATCH($A712,$A$13:$A711,0)),"")</f>
        <v/>
      </c>
      <c r="F712" s="414"/>
      <c r="G712" s="649"/>
      <c r="H712" s="415"/>
      <c r="I712" s="415"/>
      <c r="J712" s="415"/>
      <c r="K712" s="415"/>
      <c r="L712" s="415"/>
      <c r="M712" s="415"/>
      <c r="N712" s="650"/>
      <c r="O712" s="650"/>
      <c r="P712" s="650"/>
      <c r="Q712" s="650"/>
      <c r="R712" s="650"/>
      <c r="S712" s="654" t="str">
        <f t="shared" si="40"/>
        <v/>
      </c>
      <c r="T712" s="654" t="str">
        <f t="shared" si="43"/>
        <v/>
      </c>
      <c r="U712" s="649"/>
      <c r="V712" s="415"/>
      <c r="W712" s="415"/>
      <c r="X712" s="415"/>
      <c r="Y712" s="415"/>
      <c r="Z712" s="415"/>
      <c r="AA712" s="415"/>
      <c r="AB712" s="415"/>
      <c r="AC712" s="415"/>
      <c r="AD712" s="415"/>
      <c r="AE712" s="415"/>
      <c r="AF712" s="415"/>
      <c r="AG712" s="415"/>
      <c r="AH712" s="415"/>
      <c r="AI712" s="415"/>
      <c r="AJ712" s="415"/>
      <c r="AK712" s="415"/>
      <c r="AL712" s="415"/>
      <c r="AM712" s="415"/>
      <c r="AN712" s="415"/>
      <c r="AO712" s="415"/>
      <c r="AP712" s="650"/>
      <c r="AQ712" s="654" t="str">
        <f t="shared" si="41"/>
        <v/>
      </c>
      <c r="AR712" s="655" t="str">
        <f t="shared" si="42"/>
        <v/>
      </c>
    </row>
    <row r="713" spans="1:44">
      <c r="A713" s="430"/>
      <c r="B713" s="418" t="str">
        <f>IFERROR(INDEX(B$13:B712,MATCH($A713,$A$13:$A712,0)),"")</f>
        <v/>
      </c>
      <c r="C713" s="419" t="str">
        <f>IFERROR(INDEX(C$13:C712,MATCH($A713,$A$13:$A712,0)),"")</f>
        <v/>
      </c>
      <c r="D713" s="582" t="str">
        <f>IFERROR(INDEX(D$13:D712,MATCH($A713,$A$13:$A712,0)),"")</f>
        <v/>
      </c>
      <c r="E713" s="420" t="str">
        <f>IFERROR(INDEX(E$13:E712,MATCH($A713,$A$13:$A712,0)),"")</f>
        <v/>
      </c>
      <c r="F713" s="414"/>
      <c r="G713" s="649"/>
      <c r="H713" s="415"/>
      <c r="I713" s="415"/>
      <c r="J713" s="415"/>
      <c r="K713" s="415"/>
      <c r="L713" s="415"/>
      <c r="M713" s="415"/>
      <c r="N713" s="650"/>
      <c r="O713" s="650"/>
      <c r="P713" s="650"/>
      <c r="Q713" s="650"/>
      <c r="R713" s="650"/>
      <c r="S713" s="654" t="str">
        <f t="shared" si="40"/>
        <v/>
      </c>
      <c r="T713" s="654" t="str">
        <f t="shared" si="43"/>
        <v/>
      </c>
      <c r="U713" s="649"/>
      <c r="V713" s="415"/>
      <c r="W713" s="415"/>
      <c r="X713" s="415"/>
      <c r="Y713" s="415"/>
      <c r="Z713" s="415"/>
      <c r="AA713" s="415"/>
      <c r="AB713" s="415"/>
      <c r="AC713" s="415"/>
      <c r="AD713" s="415"/>
      <c r="AE713" s="415"/>
      <c r="AF713" s="415"/>
      <c r="AG713" s="415"/>
      <c r="AH713" s="415"/>
      <c r="AI713" s="415"/>
      <c r="AJ713" s="415"/>
      <c r="AK713" s="415"/>
      <c r="AL713" s="415"/>
      <c r="AM713" s="415"/>
      <c r="AN713" s="415"/>
      <c r="AO713" s="415"/>
      <c r="AP713" s="650"/>
      <c r="AQ713" s="654" t="str">
        <f t="shared" si="41"/>
        <v/>
      </c>
      <c r="AR713" s="655" t="str">
        <f t="shared" si="42"/>
        <v/>
      </c>
    </row>
    <row r="714" spans="1:44">
      <c r="A714" s="430"/>
      <c r="B714" s="418" t="str">
        <f>IFERROR(INDEX(B$13:B713,MATCH($A714,$A$13:$A713,0)),"")</f>
        <v/>
      </c>
      <c r="C714" s="419" t="str">
        <f>IFERROR(INDEX(C$13:C713,MATCH($A714,$A$13:$A713,0)),"")</f>
        <v/>
      </c>
      <c r="D714" s="582" t="str">
        <f>IFERROR(INDEX(D$13:D713,MATCH($A714,$A$13:$A713,0)),"")</f>
        <v/>
      </c>
      <c r="E714" s="420" t="str">
        <f>IFERROR(INDEX(E$13:E713,MATCH($A714,$A$13:$A713,0)),"")</f>
        <v/>
      </c>
      <c r="F714" s="414"/>
      <c r="G714" s="649"/>
      <c r="H714" s="415"/>
      <c r="I714" s="415"/>
      <c r="J714" s="415"/>
      <c r="K714" s="415"/>
      <c r="L714" s="415"/>
      <c r="M714" s="415"/>
      <c r="N714" s="650"/>
      <c r="O714" s="650"/>
      <c r="P714" s="650"/>
      <c r="Q714" s="650"/>
      <c r="R714" s="650"/>
      <c r="S714" s="654" t="str">
        <f t="shared" si="40"/>
        <v/>
      </c>
      <c r="T714" s="654" t="str">
        <f t="shared" si="43"/>
        <v/>
      </c>
      <c r="U714" s="649"/>
      <c r="V714" s="415"/>
      <c r="W714" s="415"/>
      <c r="X714" s="415"/>
      <c r="Y714" s="415"/>
      <c r="Z714" s="415"/>
      <c r="AA714" s="415"/>
      <c r="AB714" s="415"/>
      <c r="AC714" s="415"/>
      <c r="AD714" s="415"/>
      <c r="AE714" s="415"/>
      <c r="AF714" s="415"/>
      <c r="AG714" s="415"/>
      <c r="AH714" s="415"/>
      <c r="AI714" s="415"/>
      <c r="AJ714" s="415"/>
      <c r="AK714" s="415"/>
      <c r="AL714" s="415"/>
      <c r="AM714" s="415"/>
      <c r="AN714" s="415"/>
      <c r="AO714" s="415"/>
      <c r="AP714" s="650"/>
      <c r="AQ714" s="654" t="str">
        <f t="shared" si="41"/>
        <v/>
      </c>
      <c r="AR714" s="655" t="str">
        <f t="shared" si="42"/>
        <v/>
      </c>
    </row>
    <row r="715" spans="1:44">
      <c r="A715" s="430"/>
      <c r="B715" s="418" t="str">
        <f>IFERROR(INDEX(B$13:B714,MATCH($A715,$A$13:$A714,0)),"")</f>
        <v/>
      </c>
      <c r="C715" s="419" t="str">
        <f>IFERROR(INDEX(C$13:C714,MATCH($A715,$A$13:$A714,0)),"")</f>
        <v/>
      </c>
      <c r="D715" s="582" t="str">
        <f>IFERROR(INDEX(D$13:D714,MATCH($A715,$A$13:$A714,0)),"")</f>
        <v/>
      </c>
      <c r="E715" s="420" t="str">
        <f>IFERROR(INDEX(E$13:E714,MATCH($A715,$A$13:$A714,0)),"")</f>
        <v/>
      </c>
      <c r="F715" s="414"/>
      <c r="G715" s="649"/>
      <c r="H715" s="415"/>
      <c r="I715" s="415"/>
      <c r="J715" s="415"/>
      <c r="K715" s="415"/>
      <c r="L715" s="415"/>
      <c r="M715" s="415"/>
      <c r="N715" s="650"/>
      <c r="O715" s="650"/>
      <c r="P715" s="650"/>
      <c r="Q715" s="650"/>
      <c r="R715" s="650"/>
      <c r="S715" s="654" t="str">
        <f t="shared" si="40"/>
        <v/>
      </c>
      <c r="T715" s="654" t="str">
        <f t="shared" si="43"/>
        <v/>
      </c>
      <c r="U715" s="649"/>
      <c r="V715" s="415"/>
      <c r="W715" s="415"/>
      <c r="X715" s="415"/>
      <c r="Y715" s="415"/>
      <c r="Z715" s="415"/>
      <c r="AA715" s="415"/>
      <c r="AB715" s="415"/>
      <c r="AC715" s="415"/>
      <c r="AD715" s="415"/>
      <c r="AE715" s="415"/>
      <c r="AF715" s="415"/>
      <c r="AG715" s="415"/>
      <c r="AH715" s="415"/>
      <c r="AI715" s="415"/>
      <c r="AJ715" s="415"/>
      <c r="AK715" s="415"/>
      <c r="AL715" s="415"/>
      <c r="AM715" s="415"/>
      <c r="AN715" s="415"/>
      <c r="AO715" s="415"/>
      <c r="AP715" s="650"/>
      <c r="AQ715" s="654" t="str">
        <f t="shared" si="41"/>
        <v/>
      </c>
      <c r="AR715" s="655" t="str">
        <f t="shared" si="42"/>
        <v/>
      </c>
    </row>
    <row r="716" spans="1:44">
      <c r="A716" s="430"/>
      <c r="B716" s="418" t="str">
        <f>IFERROR(INDEX(B$13:B715,MATCH($A716,$A$13:$A715,0)),"")</f>
        <v/>
      </c>
      <c r="C716" s="419" t="str">
        <f>IFERROR(INDEX(C$13:C715,MATCH($A716,$A$13:$A715,0)),"")</f>
        <v/>
      </c>
      <c r="D716" s="582" t="str">
        <f>IFERROR(INDEX(D$13:D715,MATCH($A716,$A$13:$A715,0)),"")</f>
        <v/>
      </c>
      <c r="E716" s="420" t="str">
        <f>IFERROR(INDEX(E$13:E715,MATCH($A716,$A$13:$A715,0)),"")</f>
        <v/>
      </c>
      <c r="F716" s="414"/>
      <c r="G716" s="649"/>
      <c r="H716" s="415"/>
      <c r="I716" s="415"/>
      <c r="J716" s="415"/>
      <c r="K716" s="415"/>
      <c r="L716" s="415"/>
      <c r="M716" s="415"/>
      <c r="N716" s="650"/>
      <c r="O716" s="650"/>
      <c r="P716" s="650"/>
      <c r="Q716" s="650"/>
      <c r="R716" s="650"/>
      <c r="S716" s="654" t="str">
        <f t="shared" si="40"/>
        <v/>
      </c>
      <c r="T716" s="654" t="str">
        <f t="shared" si="43"/>
        <v/>
      </c>
      <c r="U716" s="649"/>
      <c r="V716" s="415"/>
      <c r="W716" s="415"/>
      <c r="X716" s="415"/>
      <c r="Y716" s="415"/>
      <c r="Z716" s="415"/>
      <c r="AA716" s="415"/>
      <c r="AB716" s="415"/>
      <c r="AC716" s="415"/>
      <c r="AD716" s="415"/>
      <c r="AE716" s="415"/>
      <c r="AF716" s="415"/>
      <c r="AG716" s="415"/>
      <c r="AH716" s="415"/>
      <c r="AI716" s="415"/>
      <c r="AJ716" s="415"/>
      <c r="AK716" s="415"/>
      <c r="AL716" s="415"/>
      <c r="AM716" s="415"/>
      <c r="AN716" s="415"/>
      <c r="AO716" s="415"/>
      <c r="AP716" s="650"/>
      <c r="AQ716" s="654" t="str">
        <f t="shared" si="41"/>
        <v/>
      </c>
      <c r="AR716" s="655" t="str">
        <f t="shared" si="42"/>
        <v/>
      </c>
    </row>
    <row r="717" spans="1:44">
      <c r="A717" s="430"/>
      <c r="B717" s="418" t="str">
        <f>IFERROR(INDEX(B$13:B716,MATCH($A717,$A$13:$A716,0)),"")</f>
        <v/>
      </c>
      <c r="C717" s="419" t="str">
        <f>IFERROR(INDEX(C$13:C716,MATCH($A717,$A$13:$A716,0)),"")</f>
        <v/>
      </c>
      <c r="D717" s="582" t="str">
        <f>IFERROR(INDEX(D$13:D716,MATCH($A717,$A$13:$A716,0)),"")</f>
        <v/>
      </c>
      <c r="E717" s="420" t="str">
        <f>IFERROR(INDEX(E$13:E716,MATCH($A717,$A$13:$A716,0)),"")</f>
        <v/>
      </c>
      <c r="F717" s="414"/>
      <c r="G717" s="649"/>
      <c r="H717" s="415"/>
      <c r="I717" s="415"/>
      <c r="J717" s="415"/>
      <c r="K717" s="415"/>
      <c r="L717" s="415"/>
      <c r="M717" s="415"/>
      <c r="N717" s="650"/>
      <c r="O717" s="650"/>
      <c r="P717" s="650"/>
      <c r="Q717" s="650"/>
      <c r="R717" s="650"/>
      <c r="S717" s="654" t="str">
        <f t="shared" si="40"/>
        <v/>
      </c>
      <c r="T717" s="654" t="str">
        <f t="shared" si="43"/>
        <v/>
      </c>
      <c r="U717" s="649"/>
      <c r="V717" s="415"/>
      <c r="W717" s="415"/>
      <c r="X717" s="415"/>
      <c r="Y717" s="415"/>
      <c r="Z717" s="415"/>
      <c r="AA717" s="415"/>
      <c r="AB717" s="415"/>
      <c r="AC717" s="415"/>
      <c r="AD717" s="415"/>
      <c r="AE717" s="415"/>
      <c r="AF717" s="415"/>
      <c r="AG717" s="415"/>
      <c r="AH717" s="415"/>
      <c r="AI717" s="415"/>
      <c r="AJ717" s="415"/>
      <c r="AK717" s="415"/>
      <c r="AL717" s="415"/>
      <c r="AM717" s="415"/>
      <c r="AN717" s="415"/>
      <c r="AO717" s="415"/>
      <c r="AP717" s="650"/>
      <c r="AQ717" s="654" t="str">
        <f t="shared" si="41"/>
        <v/>
      </c>
      <c r="AR717" s="655" t="str">
        <f t="shared" si="42"/>
        <v/>
      </c>
    </row>
    <row r="718" spans="1:44">
      <c r="A718" s="430"/>
      <c r="B718" s="418" t="str">
        <f>IFERROR(INDEX(B$13:B717,MATCH($A718,$A$13:$A717,0)),"")</f>
        <v/>
      </c>
      <c r="C718" s="419" t="str">
        <f>IFERROR(INDEX(C$13:C717,MATCH($A718,$A$13:$A717,0)),"")</f>
        <v/>
      </c>
      <c r="D718" s="582" t="str">
        <f>IFERROR(INDEX(D$13:D717,MATCH($A718,$A$13:$A717,0)),"")</f>
        <v/>
      </c>
      <c r="E718" s="420" t="str">
        <f>IFERROR(INDEX(E$13:E717,MATCH($A718,$A$13:$A717,0)),"")</f>
        <v/>
      </c>
      <c r="F718" s="414"/>
      <c r="G718" s="649"/>
      <c r="H718" s="415"/>
      <c r="I718" s="415"/>
      <c r="J718" s="415"/>
      <c r="K718" s="415"/>
      <c r="L718" s="415"/>
      <c r="M718" s="415"/>
      <c r="N718" s="650"/>
      <c r="O718" s="650"/>
      <c r="P718" s="650"/>
      <c r="Q718" s="650"/>
      <c r="R718" s="650"/>
      <c r="S718" s="654" t="str">
        <f t="shared" ref="S718:S733" si="44">IF(E718="","",SUM(G718:R718))</f>
        <v/>
      </c>
      <c r="T718" s="654" t="str">
        <f t="shared" si="43"/>
        <v/>
      </c>
      <c r="U718" s="649"/>
      <c r="V718" s="415"/>
      <c r="W718" s="415"/>
      <c r="X718" s="415"/>
      <c r="Y718" s="415"/>
      <c r="Z718" s="415"/>
      <c r="AA718" s="415"/>
      <c r="AB718" s="415"/>
      <c r="AC718" s="415"/>
      <c r="AD718" s="415"/>
      <c r="AE718" s="415"/>
      <c r="AF718" s="415"/>
      <c r="AG718" s="415"/>
      <c r="AH718" s="415"/>
      <c r="AI718" s="415"/>
      <c r="AJ718" s="415"/>
      <c r="AK718" s="415"/>
      <c r="AL718" s="415"/>
      <c r="AM718" s="415"/>
      <c r="AN718" s="415"/>
      <c r="AO718" s="415"/>
      <c r="AP718" s="650"/>
      <c r="AQ718" s="654" t="str">
        <f t="shared" ref="AQ718:AQ733" si="45">IF(E718="","",SUM(U718:AP718))</f>
        <v/>
      </c>
      <c r="AR718" s="655" t="str">
        <f t="shared" ref="AR718:AR733" si="46">IF(E718="","",S718+AQ718)</f>
        <v/>
      </c>
    </row>
    <row r="719" spans="1:44">
      <c r="A719" s="430"/>
      <c r="B719" s="418" t="str">
        <f>IFERROR(INDEX(B$13:B718,MATCH($A719,$A$13:$A718,0)),"")</f>
        <v/>
      </c>
      <c r="C719" s="419" t="str">
        <f>IFERROR(INDEX(C$13:C718,MATCH($A719,$A$13:$A718,0)),"")</f>
        <v/>
      </c>
      <c r="D719" s="582" t="str">
        <f>IFERROR(INDEX(D$13:D718,MATCH($A719,$A$13:$A718,0)),"")</f>
        <v/>
      </c>
      <c r="E719" s="420" t="str">
        <f>IFERROR(INDEX(E$13:E718,MATCH($A719,$A$13:$A718,0)),"")</f>
        <v/>
      </c>
      <c r="F719" s="414"/>
      <c r="G719" s="649"/>
      <c r="H719" s="415"/>
      <c r="I719" s="415"/>
      <c r="J719" s="415"/>
      <c r="K719" s="415"/>
      <c r="L719" s="415"/>
      <c r="M719" s="415"/>
      <c r="N719" s="650"/>
      <c r="O719" s="650"/>
      <c r="P719" s="650"/>
      <c r="Q719" s="650"/>
      <c r="R719" s="650"/>
      <c r="S719" s="654" t="str">
        <f t="shared" si="44"/>
        <v/>
      </c>
      <c r="T719" s="654" t="str">
        <f t="shared" ref="T719:T733" si="47">IF(E719="","",E719*S719)</f>
        <v/>
      </c>
      <c r="U719" s="649"/>
      <c r="V719" s="415"/>
      <c r="W719" s="415"/>
      <c r="X719" s="415"/>
      <c r="Y719" s="415"/>
      <c r="Z719" s="415"/>
      <c r="AA719" s="415"/>
      <c r="AB719" s="415"/>
      <c r="AC719" s="415"/>
      <c r="AD719" s="415"/>
      <c r="AE719" s="415"/>
      <c r="AF719" s="415"/>
      <c r="AG719" s="415"/>
      <c r="AH719" s="415"/>
      <c r="AI719" s="415"/>
      <c r="AJ719" s="415"/>
      <c r="AK719" s="415"/>
      <c r="AL719" s="415"/>
      <c r="AM719" s="415"/>
      <c r="AN719" s="415"/>
      <c r="AO719" s="415"/>
      <c r="AP719" s="650"/>
      <c r="AQ719" s="654" t="str">
        <f t="shared" si="45"/>
        <v/>
      </c>
      <c r="AR719" s="655" t="str">
        <f t="shared" si="46"/>
        <v/>
      </c>
    </row>
    <row r="720" spans="1:44">
      <c r="A720" s="430"/>
      <c r="B720" s="418" t="str">
        <f>IFERROR(INDEX(B$13:B719,MATCH($A720,$A$13:$A719,0)),"")</f>
        <v/>
      </c>
      <c r="C720" s="419" t="str">
        <f>IFERROR(INDEX(C$13:C719,MATCH($A720,$A$13:$A719,0)),"")</f>
        <v/>
      </c>
      <c r="D720" s="582" t="str">
        <f>IFERROR(INDEX(D$13:D719,MATCH($A720,$A$13:$A719,0)),"")</f>
        <v/>
      </c>
      <c r="E720" s="420" t="str">
        <f>IFERROR(INDEX(E$13:E719,MATCH($A720,$A$13:$A719,0)),"")</f>
        <v/>
      </c>
      <c r="F720" s="414"/>
      <c r="G720" s="649"/>
      <c r="H720" s="415"/>
      <c r="I720" s="415"/>
      <c r="J720" s="415"/>
      <c r="K720" s="415"/>
      <c r="L720" s="415"/>
      <c r="M720" s="415"/>
      <c r="N720" s="650"/>
      <c r="O720" s="650"/>
      <c r="P720" s="650"/>
      <c r="Q720" s="650"/>
      <c r="R720" s="650"/>
      <c r="S720" s="654" t="str">
        <f t="shared" si="44"/>
        <v/>
      </c>
      <c r="T720" s="654" t="str">
        <f t="shared" si="47"/>
        <v/>
      </c>
      <c r="U720" s="649"/>
      <c r="V720" s="415"/>
      <c r="W720" s="415"/>
      <c r="X720" s="415"/>
      <c r="Y720" s="415"/>
      <c r="Z720" s="415"/>
      <c r="AA720" s="415"/>
      <c r="AB720" s="415"/>
      <c r="AC720" s="415"/>
      <c r="AD720" s="415"/>
      <c r="AE720" s="415"/>
      <c r="AF720" s="415"/>
      <c r="AG720" s="415"/>
      <c r="AH720" s="415"/>
      <c r="AI720" s="415"/>
      <c r="AJ720" s="415"/>
      <c r="AK720" s="415"/>
      <c r="AL720" s="415"/>
      <c r="AM720" s="415"/>
      <c r="AN720" s="415"/>
      <c r="AO720" s="415"/>
      <c r="AP720" s="650"/>
      <c r="AQ720" s="654" t="str">
        <f t="shared" si="45"/>
        <v/>
      </c>
      <c r="AR720" s="655" t="str">
        <f t="shared" si="46"/>
        <v/>
      </c>
    </row>
    <row r="721" spans="1:44">
      <c r="A721" s="430"/>
      <c r="B721" s="418" t="str">
        <f>IFERROR(INDEX(B$13:B720,MATCH($A721,$A$13:$A720,0)),"")</f>
        <v/>
      </c>
      <c r="C721" s="419" t="str">
        <f>IFERROR(INDEX(C$13:C720,MATCH($A721,$A$13:$A720,0)),"")</f>
        <v/>
      </c>
      <c r="D721" s="582" t="str">
        <f>IFERROR(INDEX(D$13:D720,MATCH($A721,$A$13:$A720,0)),"")</f>
        <v/>
      </c>
      <c r="E721" s="420" t="str">
        <f>IFERROR(INDEX(E$13:E720,MATCH($A721,$A$13:$A720,0)),"")</f>
        <v/>
      </c>
      <c r="F721" s="414"/>
      <c r="G721" s="649"/>
      <c r="H721" s="415"/>
      <c r="I721" s="415"/>
      <c r="J721" s="415"/>
      <c r="K721" s="415"/>
      <c r="L721" s="415"/>
      <c r="M721" s="415"/>
      <c r="N721" s="650"/>
      <c r="O721" s="650"/>
      <c r="P721" s="650"/>
      <c r="Q721" s="650"/>
      <c r="R721" s="650"/>
      <c r="S721" s="654" t="str">
        <f t="shared" si="44"/>
        <v/>
      </c>
      <c r="T721" s="654" t="str">
        <f t="shared" si="47"/>
        <v/>
      </c>
      <c r="U721" s="649"/>
      <c r="V721" s="415"/>
      <c r="W721" s="415"/>
      <c r="X721" s="415"/>
      <c r="Y721" s="415"/>
      <c r="Z721" s="415"/>
      <c r="AA721" s="415"/>
      <c r="AB721" s="415"/>
      <c r="AC721" s="415"/>
      <c r="AD721" s="415"/>
      <c r="AE721" s="415"/>
      <c r="AF721" s="415"/>
      <c r="AG721" s="415"/>
      <c r="AH721" s="415"/>
      <c r="AI721" s="415"/>
      <c r="AJ721" s="415"/>
      <c r="AK721" s="415"/>
      <c r="AL721" s="415"/>
      <c r="AM721" s="415"/>
      <c r="AN721" s="415"/>
      <c r="AO721" s="415"/>
      <c r="AP721" s="650"/>
      <c r="AQ721" s="654" t="str">
        <f t="shared" si="45"/>
        <v/>
      </c>
      <c r="AR721" s="655" t="str">
        <f t="shared" si="46"/>
        <v/>
      </c>
    </row>
    <row r="722" spans="1:44">
      <c r="A722" s="430"/>
      <c r="B722" s="418" t="str">
        <f>IFERROR(INDEX(B$13:B721,MATCH($A722,$A$13:$A721,0)),"")</f>
        <v/>
      </c>
      <c r="C722" s="419" t="str">
        <f>IFERROR(INDEX(C$13:C721,MATCH($A722,$A$13:$A721,0)),"")</f>
        <v/>
      </c>
      <c r="D722" s="582" t="str">
        <f>IFERROR(INDEX(D$13:D721,MATCH($A722,$A$13:$A721,0)),"")</f>
        <v/>
      </c>
      <c r="E722" s="420" t="str">
        <f>IFERROR(INDEX(E$13:E721,MATCH($A722,$A$13:$A721,0)),"")</f>
        <v/>
      </c>
      <c r="F722" s="414"/>
      <c r="G722" s="649"/>
      <c r="H722" s="415"/>
      <c r="I722" s="415"/>
      <c r="J722" s="415"/>
      <c r="K722" s="415"/>
      <c r="L722" s="415"/>
      <c r="M722" s="415"/>
      <c r="N722" s="650"/>
      <c r="O722" s="650"/>
      <c r="P722" s="650"/>
      <c r="Q722" s="650"/>
      <c r="R722" s="650"/>
      <c r="S722" s="654" t="str">
        <f t="shared" si="44"/>
        <v/>
      </c>
      <c r="T722" s="654" t="str">
        <f t="shared" si="47"/>
        <v/>
      </c>
      <c r="U722" s="649"/>
      <c r="V722" s="415"/>
      <c r="W722" s="415"/>
      <c r="X722" s="415"/>
      <c r="Y722" s="415"/>
      <c r="Z722" s="415"/>
      <c r="AA722" s="415"/>
      <c r="AB722" s="415"/>
      <c r="AC722" s="415"/>
      <c r="AD722" s="415"/>
      <c r="AE722" s="415"/>
      <c r="AF722" s="415"/>
      <c r="AG722" s="415"/>
      <c r="AH722" s="415"/>
      <c r="AI722" s="415"/>
      <c r="AJ722" s="415"/>
      <c r="AK722" s="415"/>
      <c r="AL722" s="415"/>
      <c r="AM722" s="415"/>
      <c r="AN722" s="415"/>
      <c r="AO722" s="415"/>
      <c r="AP722" s="650"/>
      <c r="AQ722" s="654" t="str">
        <f t="shared" si="45"/>
        <v/>
      </c>
      <c r="AR722" s="655" t="str">
        <f t="shared" si="46"/>
        <v/>
      </c>
    </row>
    <row r="723" spans="1:44">
      <c r="A723" s="430"/>
      <c r="B723" s="418" t="str">
        <f>IFERROR(INDEX(B$13:B722,MATCH($A723,$A$13:$A722,0)),"")</f>
        <v/>
      </c>
      <c r="C723" s="419" t="str">
        <f>IFERROR(INDEX(C$13:C722,MATCH($A723,$A$13:$A722,0)),"")</f>
        <v/>
      </c>
      <c r="D723" s="582" t="str">
        <f>IFERROR(INDEX(D$13:D722,MATCH($A723,$A$13:$A722,0)),"")</f>
        <v/>
      </c>
      <c r="E723" s="420" t="str">
        <f>IFERROR(INDEX(E$13:E722,MATCH($A723,$A$13:$A722,0)),"")</f>
        <v/>
      </c>
      <c r="F723" s="414"/>
      <c r="G723" s="649"/>
      <c r="H723" s="415"/>
      <c r="I723" s="415"/>
      <c r="J723" s="415"/>
      <c r="K723" s="415"/>
      <c r="L723" s="415"/>
      <c r="M723" s="415"/>
      <c r="N723" s="650"/>
      <c r="O723" s="650"/>
      <c r="P723" s="650"/>
      <c r="Q723" s="650"/>
      <c r="R723" s="650"/>
      <c r="S723" s="654" t="str">
        <f t="shared" si="44"/>
        <v/>
      </c>
      <c r="T723" s="654" t="str">
        <f t="shared" si="47"/>
        <v/>
      </c>
      <c r="U723" s="649"/>
      <c r="V723" s="415"/>
      <c r="W723" s="415"/>
      <c r="X723" s="415"/>
      <c r="Y723" s="415"/>
      <c r="Z723" s="415"/>
      <c r="AA723" s="415"/>
      <c r="AB723" s="415"/>
      <c r="AC723" s="415"/>
      <c r="AD723" s="415"/>
      <c r="AE723" s="415"/>
      <c r="AF723" s="415"/>
      <c r="AG723" s="415"/>
      <c r="AH723" s="415"/>
      <c r="AI723" s="415"/>
      <c r="AJ723" s="415"/>
      <c r="AK723" s="415"/>
      <c r="AL723" s="415"/>
      <c r="AM723" s="415"/>
      <c r="AN723" s="415"/>
      <c r="AO723" s="415"/>
      <c r="AP723" s="650"/>
      <c r="AQ723" s="654" t="str">
        <f t="shared" si="45"/>
        <v/>
      </c>
      <c r="AR723" s="655" t="str">
        <f t="shared" si="46"/>
        <v/>
      </c>
    </row>
    <row r="724" spans="1:44">
      <c r="A724" s="430"/>
      <c r="B724" s="418" t="str">
        <f>IFERROR(INDEX(B$13:B723,MATCH($A724,$A$13:$A723,0)),"")</f>
        <v/>
      </c>
      <c r="C724" s="419" t="str">
        <f>IFERROR(INDEX(C$13:C723,MATCH($A724,$A$13:$A723,0)),"")</f>
        <v/>
      </c>
      <c r="D724" s="582" t="str">
        <f>IFERROR(INDEX(D$13:D723,MATCH($A724,$A$13:$A723,0)),"")</f>
        <v/>
      </c>
      <c r="E724" s="420" t="str">
        <f>IFERROR(INDEX(E$13:E723,MATCH($A724,$A$13:$A723,0)),"")</f>
        <v/>
      </c>
      <c r="F724" s="414"/>
      <c r="G724" s="649"/>
      <c r="H724" s="415"/>
      <c r="I724" s="415"/>
      <c r="J724" s="415"/>
      <c r="K724" s="415"/>
      <c r="L724" s="415"/>
      <c r="M724" s="415"/>
      <c r="N724" s="650"/>
      <c r="O724" s="650"/>
      <c r="P724" s="650"/>
      <c r="Q724" s="650"/>
      <c r="R724" s="650"/>
      <c r="S724" s="654" t="str">
        <f t="shared" si="44"/>
        <v/>
      </c>
      <c r="T724" s="654" t="str">
        <f t="shared" si="47"/>
        <v/>
      </c>
      <c r="U724" s="649"/>
      <c r="V724" s="415"/>
      <c r="W724" s="415"/>
      <c r="X724" s="415"/>
      <c r="Y724" s="415"/>
      <c r="Z724" s="415"/>
      <c r="AA724" s="415"/>
      <c r="AB724" s="415"/>
      <c r="AC724" s="415"/>
      <c r="AD724" s="415"/>
      <c r="AE724" s="415"/>
      <c r="AF724" s="415"/>
      <c r="AG724" s="415"/>
      <c r="AH724" s="415"/>
      <c r="AI724" s="415"/>
      <c r="AJ724" s="415"/>
      <c r="AK724" s="415"/>
      <c r="AL724" s="415"/>
      <c r="AM724" s="415"/>
      <c r="AN724" s="415"/>
      <c r="AO724" s="415"/>
      <c r="AP724" s="650"/>
      <c r="AQ724" s="654" t="str">
        <f t="shared" si="45"/>
        <v/>
      </c>
      <c r="AR724" s="655" t="str">
        <f t="shared" si="46"/>
        <v/>
      </c>
    </row>
    <row r="725" spans="1:44">
      <c r="A725" s="430"/>
      <c r="B725" s="418" t="str">
        <f>IFERROR(INDEX(B$13:B724,MATCH($A725,$A$13:$A724,0)),"")</f>
        <v/>
      </c>
      <c r="C725" s="419" t="str">
        <f>IFERROR(INDEX(C$13:C724,MATCH($A725,$A$13:$A724,0)),"")</f>
        <v/>
      </c>
      <c r="D725" s="582" t="str">
        <f>IFERROR(INDEX(D$13:D724,MATCH($A725,$A$13:$A724,0)),"")</f>
        <v/>
      </c>
      <c r="E725" s="420" t="str">
        <f>IFERROR(INDEX(E$13:E724,MATCH($A725,$A$13:$A724,0)),"")</f>
        <v/>
      </c>
      <c r="F725" s="414"/>
      <c r="G725" s="649"/>
      <c r="H725" s="415"/>
      <c r="I725" s="415"/>
      <c r="J725" s="415"/>
      <c r="K725" s="415"/>
      <c r="L725" s="415"/>
      <c r="M725" s="415"/>
      <c r="N725" s="650"/>
      <c r="O725" s="650"/>
      <c r="P725" s="650"/>
      <c r="Q725" s="650"/>
      <c r="R725" s="650"/>
      <c r="S725" s="654" t="str">
        <f t="shared" si="44"/>
        <v/>
      </c>
      <c r="T725" s="654" t="str">
        <f t="shared" si="47"/>
        <v/>
      </c>
      <c r="U725" s="649"/>
      <c r="V725" s="415"/>
      <c r="W725" s="415"/>
      <c r="X725" s="415"/>
      <c r="Y725" s="415"/>
      <c r="Z725" s="415"/>
      <c r="AA725" s="415"/>
      <c r="AB725" s="415"/>
      <c r="AC725" s="415"/>
      <c r="AD725" s="415"/>
      <c r="AE725" s="415"/>
      <c r="AF725" s="415"/>
      <c r="AG725" s="415"/>
      <c r="AH725" s="415"/>
      <c r="AI725" s="415"/>
      <c r="AJ725" s="415"/>
      <c r="AK725" s="415"/>
      <c r="AL725" s="415"/>
      <c r="AM725" s="415"/>
      <c r="AN725" s="415"/>
      <c r="AO725" s="415"/>
      <c r="AP725" s="650"/>
      <c r="AQ725" s="654" t="str">
        <f t="shared" si="45"/>
        <v/>
      </c>
      <c r="AR725" s="655" t="str">
        <f t="shared" si="46"/>
        <v/>
      </c>
    </row>
    <row r="726" spans="1:44">
      <c r="A726" s="430"/>
      <c r="B726" s="418" t="str">
        <f>IFERROR(INDEX(B$13:B725,MATCH($A726,$A$13:$A725,0)),"")</f>
        <v/>
      </c>
      <c r="C726" s="419" t="str">
        <f>IFERROR(INDEX(C$13:C725,MATCH($A726,$A$13:$A725,0)),"")</f>
        <v/>
      </c>
      <c r="D726" s="582" t="str">
        <f>IFERROR(INDEX(D$13:D725,MATCH($A726,$A$13:$A725,0)),"")</f>
        <v/>
      </c>
      <c r="E726" s="420" t="str">
        <f>IFERROR(INDEX(E$13:E725,MATCH($A726,$A$13:$A725,0)),"")</f>
        <v/>
      </c>
      <c r="F726" s="414"/>
      <c r="G726" s="649"/>
      <c r="H726" s="415"/>
      <c r="I726" s="415"/>
      <c r="J726" s="415"/>
      <c r="K726" s="415"/>
      <c r="L726" s="415"/>
      <c r="M726" s="415"/>
      <c r="N726" s="650"/>
      <c r="O726" s="650"/>
      <c r="P726" s="650"/>
      <c r="Q726" s="650"/>
      <c r="R726" s="650"/>
      <c r="S726" s="654" t="str">
        <f t="shared" si="44"/>
        <v/>
      </c>
      <c r="T726" s="654" t="str">
        <f t="shared" si="47"/>
        <v/>
      </c>
      <c r="U726" s="649"/>
      <c r="V726" s="415"/>
      <c r="W726" s="415"/>
      <c r="X726" s="415"/>
      <c r="Y726" s="415"/>
      <c r="Z726" s="415"/>
      <c r="AA726" s="415"/>
      <c r="AB726" s="415"/>
      <c r="AC726" s="415"/>
      <c r="AD726" s="415"/>
      <c r="AE726" s="415"/>
      <c r="AF726" s="415"/>
      <c r="AG726" s="415"/>
      <c r="AH726" s="415"/>
      <c r="AI726" s="415"/>
      <c r="AJ726" s="415"/>
      <c r="AK726" s="415"/>
      <c r="AL726" s="415"/>
      <c r="AM726" s="415"/>
      <c r="AN726" s="415"/>
      <c r="AO726" s="415"/>
      <c r="AP726" s="650"/>
      <c r="AQ726" s="654" t="str">
        <f t="shared" si="45"/>
        <v/>
      </c>
      <c r="AR726" s="655" t="str">
        <f t="shared" si="46"/>
        <v/>
      </c>
    </row>
    <row r="727" spans="1:44">
      <c r="A727" s="430"/>
      <c r="B727" s="418" t="str">
        <f>IFERROR(INDEX(B$13:B726,MATCH($A727,$A$13:$A726,0)),"")</f>
        <v/>
      </c>
      <c r="C727" s="419" t="str">
        <f>IFERROR(INDEX(C$13:C726,MATCH($A727,$A$13:$A726,0)),"")</f>
        <v/>
      </c>
      <c r="D727" s="582" t="str">
        <f>IFERROR(INDEX(D$13:D726,MATCH($A727,$A$13:$A726,0)),"")</f>
        <v/>
      </c>
      <c r="E727" s="420" t="str">
        <f>IFERROR(INDEX(E$13:E726,MATCH($A727,$A$13:$A726,0)),"")</f>
        <v/>
      </c>
      <c r="F727" s="414"/>
      <c r="G727" s="649"/>
      <c r="H727" s="415"/>
      <c r="I727" s="415"/>
      <c r="J727" s="415"/>
      <c r="K727" s="415"/>
      <c r="L727" s="415"/>
      <c r="M727" s="415"/>
      <c r="N727" s="650"/>
      <c r="O727" s="650"/>
      <c r="P727" s="650"/>
      <c r="Q727" s="650"/>
      <c r="R727" s="650"/>
      <c r="S727" s="654" t="str">
        <f t="shared" si="44"/>
        <v/>
      </c>
      <c r="T727" s="654" t="str">
        <f t="shared" si="47"/>
        <v/>
      </c>
      <c r="U727" s="649"/>
      <c r="V727" s="415"/>
      <c r="W727" s="415"/>
      <c r="X727" s="415"/>
      <c r="Y727" s="415"/>
      <c r="Z727" s="415"/>
      <c r="AA727" s="415"/>
      <c r="AB727" s="415"/>
      <c r="AC727" s="415"/>
      <c r="AD727" s="415"/>
      <c r="AE727" s="415"/>
      <c r="AF727" s="415"/>
      <c r="AG727" s="415"/>
      <c r="AH727" s="415"/>
      <c r="AI727" s="415"/>
      <c r="AJ727" s="415"/>
      <c r="AK727" s="415"/>
      <c r="AL727" s="415"/>
      <c r="AM727" s="415"/>
      <c r="AN727" s="415"/>
      <c r="AO727" s="415"/>
      <c r="AP727" s="650"/>
      <c r="AQ727" s="654" t="str">
        <f t="shared" si="45"/>
        <v/>
      </c>
      <c r="AR727" s="655" t="str">
        <f t="shared" si="46"/>
        <v/>
      </c>
    </row>
    <row r="728" spans="1:44">
      <c r="A728" s="430"/>
      <c r="B728" s="418" t="str">
        <f>IFERROR(INDEX(B$13:B727,MATCH($A728,$A$13:$A727,0)),"")</f>
        <v/>
      </c>
      <c r="C728" s="419" t="str">
        <f>IFERROR(INDEX(C$13:C727,MATCH($A728,$A$13:$A727,0)),"")</f>
        <v/>
      </c>
      <c r="D728" s="582" t="str">
        <f>IFERROR(INDEX(D$13:D727,MATCH($A728,$A$13:$A727,0)),"")</f>
        <v/>
      </c>
      <c r="E728" s="420" t="str">
        <f>IFERROR(INDEX(E$13:E727,MATCH($A728,$A$13:$A727,0)),"")</f>
        <v/>
      </c>
      <c r="F728" s="414"/>
      <c r="G728" s="649"/>
      <c r="H728" s="415"/>
      <c r="I728" s="415"/>
      <c r="J728" s="415"/>
      <c r="K728" s="415"/>
      <c r="L728" s="415"/>
      <c r="M728" s="415"/>
      <c r="N728" s="650"/>
      <c r="O728" s="650"/>
      <c r="P728" s="650"/>
      <c r="Q728" s="650"/>
      <c r="R728" s="650"/>
      <c r="S728" s="654" t="str">
        <f t="shared" si="44"/>
        <v/>
      </c>
      <c r="T728" s="654" t="str">
        <f t="shared" si="47"/>
        <v/>
      </c>
      <c r="U728" s="649"/>
      <c r="V728" s="415"/>
      <c r="W728" s="415"/>
      <c r="X728" s="415"/>
      <c r="Y728" s="415"/>
      <c r="Z728" s="415"/>
      <c r="AA728" s="415"/>
      <c r="AB728" s="415"/>
      <c r="AC728" s="415"/>
      <c r="AD728" s="415"/>
      <c r="AE728" s="415"/>
      <c r="AF728" s="415"/>
      <c r="AG728" s="415"/>
      <c r="AH728" s="415"/>
      <c r="AI728" s="415"/>
      <c r="AJ728" s="415"/>
      <c r="AK728" s="415"/>
      <c r="AL728" s="415"/>
      <c r="AM728" s="415"/>
      <c r="AN728" s="415"/>
      <c r="AO728" s="415"/>
      <c r="AP728" s="650"/>
      <c r="AQ728" s="654" t="str">
        <f t="shared" si="45"/>
        <v/>
      </c>
      <c r="AR728" s="655" t="str">
        <f t="shared" si="46"/>
        <v/>
      </c>
    </row>
    <row r="729" spans="1:44">
      <c r="A729" s="430"/>
      <c r="B729" s="418" t="str">
        <f>IFERROR(INDEX(B$13:B728,MATCH($A729,$A$13:$A728,0)),"")</f>
        <v/>
      </c>
      <c r="C729" s="419" t="str">
        <f>IFERROR(INDEX(C$13:C728,MATCH($A729,$A$13:$A728,0)),"")</f>
        <v/>
      </c>
      <c r="D729" s="582" t="str">
        <f>IFERROR(INDEX(D$13:D728,MATCH($A729,$A$13:$A728,0)),"")</f>
        <v/>
      </c>
      <c r="E729" s="420" t="str">
        <f>IFERROR(INDEX(E$13:E728,MATCH($A729,$A$13:$A728,0)),"")</f>
        <v/>
      </c>
      <c r="F729" s="414"/>
      <c r="G729" s="649"/>
      <c r="H729" s="415"/>
      <c r="I729" s="415"/>
      <c r="J729" s="415"/>
      <c r="K729" s="415"/>
      <c r="L729" s="415"/>
      <c r="M729" s="415"/>
      <c r="N729" s="650"/>
      <c r="O729" s="650"/>
      <c r="P729" s="650"/>
      <c r="Q729" s="650"/>
      <c r="R729" s="650"/>
      <c r="S729" s="654" t="str">
        <f t="shared" si="44"/>
        <v/>
      </c>
      <c r="T729" s="654" t="str">
        <f t="shared" si="47"/>
        <v/>
      </c>
      <c r="U729" s="649"/>
      <c r="V729" s="415"/>
      <c r="W729" s="415"/>
      <c r="X729" s="415"/>
      <c r="Y729" s="415"/>
      <c r="Z729" s="415"/>
      <c r="AA729" s="415"/>
      <c r="AB729" s="415"/>
      <c r="AC729" s="415"/>
      <c r="AD729" s="415"/>
      <c r="AE729" s="415"/>
      <c r="AF729" s="415"/>
      <c r="AG729" s="415"/>
      <c r="AH729" s="415"/>
      <c r="AI729" s="415"/>
      <c r="AJ729" s="415"/>
      <c r="AK729" s="415"/>
      <c r="AL729" s="415"/>
      <c r="AM729" s="415"/>
      <c r="AN729" s="415"/>
      <c r="AO729" s="415"/>
      <c r="AP729" s="650"/>
      <c r="AQ729" s="654" t="str">
        <f t="shared" si="45"/>
        <v/>
      </c>
      <c r="AR729" s="655" t="str">
        <f t="shared" si="46"/>
        <v/>
      </c>
    </row>
    <row r="730" spans="1:44">
      <c r="A730" s="430"/>
      <c r="B730" s="418" t="str">
        <f>IFERROR(INDEX(B$13:B729,MATCH($A730,$A$13:$A729,0)),"")</f>
        <v/>
      </c>
      <c r="C730" s="419" t="str">
        <f>IFERROR(INDEX(C$13:C729,MATCH($A730,$A$13:$A729,0)),"")</f>
        <v/>
      </c>
      <c r="D730" s="582" t="str">
        <f>IFERROR(INDEX(D$13:D729,MATCH($A730,$A$13:$A729,0)),"")</f>
        <v/>
      </c>
      <c r="E730" s="420" t="str">
        <f>IFERROR(INDEX(E$13:E729,MATCH($A730,$A$13:$A729,0)),"")</f>
        <v/>
      </c>
      <c r="F730" s="414"/>
      <c r="G730" s="649"/>
      <c r="H730" s="415"/>
      <c r="I730" s="415"/>
      <c r="J730" s="415"/>
      <c r="K730" s="415"/>
      <c r="L730" s="415"/>
      <c r="M730" s="415"/>
      <c r="N730" s="650"/>
      <c r="O730" s="650"/>
      <c r="P730" s="650"/>
      <c r="Q730" s="650"/>
      <c r="R730" s="650"/>
      <c r="S730" s="654" t="str">
        <f t="shared" si="44"/>
        <v/>
      </c>
      <c r="T730" s="654" t="str">
        <f t="shared" si="47"/>
        <v/>
      </c>
      <c r="U730" s="649"/>
      <c r="V730" s="415"/>
      <c r="W730" s="415"/>
      <c r="X730" s="415"/>
      <c r="Y730" s="415"/>
      <c r="Z730" s="415"/>
      <c r="AA730" s="415"/>
      <c r="AB730" s="415"/>
      <c r="AC730" s="415"/>
      <c r="AD730" s="415"/>
      <c r="AE730" s="415"/>
      <c r="AF730" s="415"/>
      <c r="AG730" s="415"/>
      <c r="AH730" s="415"/>
      <c r="AI730" s="415"/>
      <c r="AJ730" s="415"/>
      <c r="AK730" s="415"/>
      <c r="AL730" s="415"/>
      <c r="AM730" s="415"/>
      <c r="AN730" s="415"/>
      <c r="AO730" s="415"/>
      <c r="AP730" s="650"/>
      <c r="AQ730" s="654" t="str">
        <f t="shared" si="45"/>
        <v/>
      </c>
      <c r="AR730" s="655" t="str">
        <f t="shared" si="46"/>
        <v/>
      </c>
    </row>
    <row r="731" spans="1:44">
      <c r="A731" s="430"/>
      <c r="B731" s="418" t="str">
        <f>IFERROR(INDEX(B$13:B730,MATCH($A731,$A$13:$A730,0)),"")</f>
        <v/>
      </c>
      <c r="C731" s="419" t="str">
        <f>IFERROR(INDEX(C$13:C730,MATCH($A731,$A$13:$A730,0)),"")</f>
        <v/>
      </c>
      <c r="D731" s="582" t="str">
        <f>IFERROR(INDEX(D$13:D730,MATCH($A731,$A$13:$A730,0)),"")</f>
        <v/>
      </c>
      <c r="E731" s="420" t="str">
        <f>IFERROR(INDEX(E$13:E730,MATCH($A731,$A$13:$A730,0)),"")</f>
        <v/>
      </c>
      <c r="F731" s="414"/>
      <c r="G731" s="649"/>
      <c r="H731" s="415"/>
      <c r="I731" s="415"/>
      <c r="J731" s="415"/>
      <c r="K731" s="415"/>
      <c r="L731" s="415"/>
      <c r="M731" s="415"/>
      <c r="N731" s="650"/>
      <c r="O731" s="650"/>
      <c r="P731" s="650"/>
      <c r="Q731" s="650"/>
      <c r="R731" s="650"/>
      <c r="S731" s="654" t="str">
        <f t="shared" si="44"/>
        <v/>
      </c>
      <c r="T731" s="654" t="str">
        <f t="shared" si="47"/>
        <v/>
      </c>
      <c r="U731" s="649"/>
      <c r="V731" s="415"/>
      <c r="W731" s="415"/>
      <c r="X731" s="415"/>
      <c r="Y731" s="415"/>
      <c r="Z731" s="415"/>
      <c r="AA731" s="415"/>
      <c r="AB731" s="415"/>
      <c r="AC731" s="415"/>
      <c r="AD731" s="415"/>
      <c r="AE731" s="415"/>
      <c r="AF731" s="415"/>
      <c r="AG731" s="415"/>
      <c r="AH731" s="415"/>
      <c r="AI731" s="415"/>
      <c r="AJ731" s="415"/>
      <c r="AK731" s="415"/>
      <c r="AL731" s="415"/>
      <c r="AM731" s="415"/>
      <c r="AN731" s="415"/>
      <c r="AO731" s="415"/>
      <c r="AP731" s="650"/>
      <c r="AQ731" s="654" t="str">
        <f t="shared" si="45"/>
        <v/>
      </c>
      <c r="AR731" s="655" t="str">
        <f t="shared" si="46"/>
        <v/>
      </c>
    </row>
    <row r="732" spans="1:44">
      <c r="A732" s="430"/>
      <c r="B732" s="418" t="str">
        <f>IFERROR(INDEX(B$13:B731,MATCH($A732,$A$13:$A731,0)),"")</f>
        <v/>
      </c>
      <c r="C732" s="419" t="str">
        <f>IFERROR(INDEX(C$13:C731,MATCH($A732,$A$13:$A731,0)),"")</f>
        <v/>
      </c>
      <c r="D732" s="582" t="str">
        <f>IFERROR(INDEX(D$13:D731,MATCH($A732,$A$13:$A731,0)),"")</f>
        <v/>
      </c>
      <c r="E732" s="420" t="str">
        <f>IFERROR(INDEX(E$13:E731,MATCH($A732,$A$13:$A731,0)),"")</f>
        <v/>
      </c>
      <c r="F732" s="414"/>
      <c r="G732" s="649"/>
      <c r="H732" s="415"/>
      <c r="I732" s="415"/>
      <c r="J732" s="415"/>
      <c r="K732" s="415"/>
      <c r="L732" s="415"/>
      <c r="M732" s="415"/>
      <c r="N732" s="650"/>
      <c r="O732" s="650"/>
      <c r="P732" s="650"/>
      <c r="Q732" s="650"/>
      <c r="R732" s="650"/>
      <c r="S732" s="654" t="str">
        <f t="shared" si="44"/>
        <v/>
      </c>
      <c r="T732" s="654" t="str">
        <f t="shared" si="47"/>
        <v/>
      </c>
      <c r="U732" s="649"/>
      <c r="V732" s="415"/>
      <c r="W732" s="415"/>
      <c r="X732" s="415"/>
      <c r="Y732" s="415"/>
      <c r="Z732" s="415"/>
      <c r="AA732" s="415"/>
      <c r="AB732" s="415"/>
      <c r="AC732" s="415"/>
      <c r="AD732" s="415"/>
      <c r="AE732" s="415"/>
      <c r="AF732" s="415"/>
      <c r="AG732" s="415"/>
      <c r="AH732" s="415"/>
      <c r="AI732" s="415"/>
      <c r="AJ732" s="415"/>
      <c r="AK732" s="415"/>
      <c r="AL732" s="415"/>
      <c r="AM732" s="415"/>
      <c r="AN732" s="415"/>
      <c r="AO732" s="415"/>
      <c r="AP732" s="650"/>
      <c r="AQ732" s="654" t="str">
        <f t="shared" si="45"/>
        <v/>
      </c>
      <c r="AR732" s="655" t="str">
        <f t="shared" si="46"/>
        <v/>
      </c>
    </row>
    <row r="733" spans="1:44" ht="15.75" thickBot="1">
      <c r="A733" s="822"/>
      <c r="B733" s="421" t="str">
        <f>IFERROR(INDEX(B$13:B732,MATCH($A733,$A$13:$A732,0)),"")</f>
        <v/>
      </c>
      <c r="C733" s="422" t="str">
        <f>IFERROR(INDEX(C$13:C732,MATCH($A733,$A$13:$A732,0)),"")</f>
        <v/>
      </c>
      <c r="D733" s="583" t="str">
        <f>IFERROR(INDEX(D$13:D732,MATCH($A733,$A$13:$A732,0)),"")</f>
        <v/>
      </c>
      <c r="E733" s="423" t="str">
        <f>IFERROR(INDEX(E$13:E732,MATCH($A733,$A$13:$A732,0)),"")</f>
        <v/>
      </c>
      <c r="F733" s="823"/>
      <c r="G733" s="651"/>
      <c r="H733" s="652"/>
      <c r="I733" s="652"/>
      <c r="J733" s="652"/>
      <c r="K733" s="652"/>
      <c r="L733" s="652"/>
      <c r="M733" s="652"/>
      <c r="N733" s="653"/>
      <c r="O733" s="653"/>
      <c r="P733" s="653"/>
      <c r="Q733" s="653"/>
      <c r="R733" s="653"/>
      <c r="S733" s="654" t="str">
        <f t="shared" si="44"/>
        <v/>
      </c>
      <c r="T733" s="654" t="str">
        <f t="shared" si="47"/>
        <v/>
      </c>
      <c r="U733" s="651"/>
      <c r="V733" s="652"/>
      <c r="W733" s="652"/>
      <c r="X733" s="652"/>
      <c r="Y733" s="652"/>
      <c r="Z733" s="652"/>
      <c r="AA733" s="652"/>
      <c r="AB733" s="652"/>
      <c r="AC733" s="652"/>
      <c r="AD733" s="652"/>
      <c r="AE733" s="652"/>
      <c r="AF733" s="652"/>
      <c r="AG733" s="652"/>
      <c r="AH733" s="652"/>
      <c r="AI733" s="652"/>
      <c r="AJ733" s="652"/>
      <c r="AK733" s="652"/>
      <c r="AL733" s="652"/>
      <c r="AM733" s="652"/>
      <c r="AN733" s="652"/>
      <c r="AO733" s="652"/>
      <c r="AP733" s="653"/>
      <c r="AQ733" s="654" t="str">
        <f t="shared" si="45"/>
        <v/>
      </c>
      <c r="AR733" s="655" t="str">
        <f t="shared" si="46"/>
        <v/>
      </c>
    </row>
  </sheetData>
  <sheetProtection algorithmName="SHA-512" hashValue="Zlt83y5KBy/6th5UFvX3aistnvEPGVaNcuXA/riH8beomYJxlx8sPuc1KbNBhXKh9l7A2b6WcCMu3Az9RbDuBQ==" saltValue="HA94YCi8dHwrx0y+NaSWQQ==" spinCount="100000" sheet="1" objects="1" scenarios="1" formatColumns="0" formatRows="0" autoFilter="0"/>
  <autoFilter ref="A12:AR12" xr:uid="{10FB7B26-5594-4C44-A236-D03DF872EF20}"/>
  <mergeCells count="8">
    <mergeCell ref="C3:C4"/>
    <mergeCell ref="A8:AR8"/>
    <mergeCell ref="A10:F11"/>
    <mergeCell ref="G10:R10"/>
    <mergeCell ref="T10:T11"/>
    <mergeCell ref="U10:AP10"/>
    <mergeCell ref="AQ10:AQ11"/>
    <mergeCell ref="AR10:AR11"/>
  </mergeCells>
  <conditionalFormatting sqref="G13:R700 U13:AG700">
    <cfRule type="cellIs" dxfId="7" priority="2" operator="equal">
      <formula>0</formula>
    </cfRule>
  </conditionalFormatting>
  <conditionalFormatting sqref="AR13:AR733">
    <cfRule type="cellIs" dxfId="6" priority="1" operator="equal">
      <formula>1</formula>
    </cfRule>
  </conditionalFormatting>
  <printOptions horizontalCentered="1" verticalCentered="1"/>
  <pageMargins left="0.23622047244094491" right="0.23622047244094491" top="0.35433070866141736" bottom="0.74803149606299213" header="0.11811023622047245" footer="0.31496062992125984"/>
  <pageSetup paperSize="9" scale="51" fitToHeight="4" orientation="landscape" r:id="rId1"/>
  <headerFooter>
    <oddFooter>&amp;LSPW EER/DCI/DRE/Reporting/version du 31-01-2024/Tableau 1C - Time sheet&amp;RPage &amp;"-,Gras"&amp;P&amp;"-,Normal" sur &amp;"-,Gras"&amp;N</oddFooter>
  </headerFooter>
  <ignoredErrors>
    <ignoredError sqref="S13:S733 B25:E733 B14:E24" unlockedFormula="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D55073-4B3C-4C93-9D1C-67E5A376B36F}">
  <sheetPr>
    <tabColor theme="5" tint="0.59999389629810485"/>
  </sheetPr>
  <dimension ref="A1:AP733"/>
  <sheetViews>
    <sheetView zoomScale="80" zoomScaleNormal="80" workbookViewId="0">
      <selection activeCell="B14" sqref="B14"/>
    </sheetView>
  </sheetViews>
  <sheetFormatPr baseColWidth="10" defaultColWidth="11.42578125" defaultRowHeight="15" outlineLevelCol="1"/>
  <cols>
    <col min="1" max="1" width="10.42578125" customWidth="1"/>
    <col min="2" max="2" width="29.85546875" customWidth="1"/>
    <col min="3" max="3" width="31.42578125" customWidth="1"/>
    <col min="4" max="4" width="12.28515625" customWidth="1"/>
    <col min="5" max="5" width="13.28515625" customWidth="1"/>
    <col min="6" max="17" width="12.85546875" customWidth="1"/>
    <col min="18" max="18" width="16.85546875" customWidth="1"/>
    <col min="19" max="40" width="14.85546875" customWidth="1" outlineLevel="1"/>
    <col min="41" max="41" width="14.140625" customWidth="1"/>
    <col min="42" max="42" width="13.28515625" customWidth="1"/>
  </cols>
  <sheetData>
    <row r="1" spans="1:42" s="41" customFormat="1" ht="18.75" customHeight="1">
      <c r="D1" s="42"/>
      <c r="E1" s="66" t="str">
        <f>'1B Tableau financier'!G1</f>
        <v>Bénéficiaire :</v>
      </c>
      <c r="F1" s="49"/>
      <c r="G1" s="73" t="str">
        <f>'1B Tableau financier'!K1</f>
        <v/>
      </c>
      <c r="H1" s="66"/>
      <c r="I1" s="66"/>
      <c r="J1" s="66"/>
      <c r="K1" s="66"/>
      <c r="L1" s="66"/>
      <c r="M1" s="66"/>
      <c r="N1" s="66"/>
      <c r="O1" s="66"/>
      <c r="P1" s="66"/>
      <c r="Q1" s="66"/>
      <c r="R1" s="395" t="s">
        <v>256</v>
      </c>
      <c r="S1" s="66"/>
      <c r="T1" s="66"/>
      <c r="W1" s="172" t="s">
        <v>257</v>
      </c>
    </row>
    <row r="2" spans="1:42" s="41" customFormat="1" ht="18.75" customHeight="1">
      <c r="D2" s="42"/>
      <c r="E2" s="66" t="str">
        <f>'1B Tableau financier'!G3</f>
        <v>N° BCE :</v>
      </c>
      <c r="F2" s="49"/>
      <c r="G2" s="73" t="str">
        <f>'1B Tableau financier'!K3</f>
        <v/>
      </c>
      <c r="H2" s="66"/>
      <c r="I2" s="66"/>
      <c r="J2" s="66"/>
      <c r="K2" s="66"/>
      <c r="L2" s="66"/>
      <c r="M2" s="66"/>
      <c r="N2" s="66"/>
      <c r="O2" s="66"/>
      <c r="P2" s="66"/>
      <c r="Q2" s="66"/>
      <c r="R2" s="395" t="s">
        <v>258</v>
      </c>
      <c r="S2" s="66"/>
      <c r="T2" s="66"/>
      <c r="W2" s="172" t="s">
        <v>259</v>
      </c>
    </row>
    <row r="3" spans="1:42" s="41" customFormat="1" ht="18.75" customHeight="1">
      <c r="C3" s="1054" t="s">
        <v>295</v>
      </c>
      <c r="D3" s="45"/>
      <c r="E3" s="66" t="str">
        <f>'1B Tableau financier'!G4</f>
        <v>Réf. Dossier (= SUBV 1):</v>
      </c>
      <c r="F3" s="49"/>
      <c r="G3" s="73" t="str">
        <f>'1B Tableau financier'!K4</f>
        <v/>
      </c>
      <c r="H3" s="66"/>
      <c r="I3" s="66"/>
      <c r="J3" s="66"/>
      <c r="K3" s="66"/>
      <c r="L3" s="66"/>
      <c r="M3" s="66"/>
      <c r="N3" s="66"/>
      <c r="O3" s="66"/>
      <c r="P3" s="66"/>
      <c r="Q3" s="66"/>
      <c r="R3" s="66"/>
      <c r="S3" s="66"/>
      <c r="T3" s="66"/>
    </row>
    <row r="4" spans="1:42" s="39" customFormat="1" ht="18.75" customHeight="1">
      <c r="C4" s="1054"/>
      <c r="D4" s="394"/>
      <c r="E4" s="23" t="s">
        <v>148</v>
      </c>
      <c r="F4" s="69"/>
      <c r="G4" s="18" t="s">
        <v>80</v>
      </c>
      <c r="H4" s="70" t="str">
        <f>'1B Tableau financier'!K5</f>
        <v/>
      </c>
      <c r="I4" s="18" t="s">
        <v>81</v>
      </c>
      <c r="J4" s="70" t="str">
        <f>'1B Tableau financier'!M5</f>
        <v/>
      </c>
    </row>
    <row r="5" spans="1:42" s="39" customFormat="1" ht="18.75" customHeight="1">
      <c r="D5" s="83"/>
      <c r="E5" s="23"/>
      <c r="F5" s="69"/>
      <c r="G5" s="18"/>
      <c r="H5" s="76"/>
      <c r="I5" s="18"/>
      <c r="J5" s="76"/>
    </row>
    <row r="6" spans="1:42" s="39" customFormat="1" ht="7.9" customHeight="1">
      <c r="D6" s="83"/>
      <c r="E6" s="23"/>
      <c r="F6" s="69"/>
      <c r="G6" s="18"/>
      <c r="H6" s="76"/>
      <c r="I6" s="18"/>
      <c r="J6" s="76"/>
    </row>
    <row r="8" spans="1:42">
      <c r="A8" s="1060" t="s">
        <v>296</v>
      </c>
      <c r="B8" s="1060"/>
      <c r="C8" s="1060"/>
      <c r="D8" s="1060"/>
      <c r="E8" s="1060"/>
      <c r="F8" s="1060"/>
      <c r="G8" s="1060"/>
      <c r="H8" s="1060"/>
      <c r="I8" s="1060"/>
      <c r="J8" s="1060"/>
      <c r="K8" s="1060"/>
      <c r="L8" s="1060"/>
      <c r="M8" s="1060"/>
      <c r="N8" s="1060"/>
      <c r="O8" s="1060"/>
      <c r="P8" s="1060"/>
      <c r="Q8" s="1060"/>
      <c r="R8" s="1060"/>
      <c r="S8" s="1060"/>
      <c r="T8" s="1060"/>
      <c r="U8" s="1060"/>
      <c r="V8" s="1060"/>
      <c r="W8" s="1060"/>
      <c r="X8" s="1060"/>
      <c r="Y8" s="1060"/>
      <c r="Z8" s="1060"/>
      <c r="AA8" s="1060"/>
      <c r="AB8" s="1060"/>
      <c r="AC8" s="1060"/>
      <c r="AD8" s="1060"/>
      <c r="AE8" s="1060"/>
      <c r="AF8" s="1060"/>
      <c r="AG8" s="1060"/>
      <c r="AH8" s="1060"/>
      <c r="AI8" s="1060"/>
      <c r="AJ8" s="1060"/>
      <c r="AK8" s="1060"/>
      <c r="AL8" s="1060"/>
      <c r="AM8" s="1060"/>
      <c r="AN8" s="1060"/>
      <c r="AO8" s="1060"/>
      <c r="AP8" s="1061"/>
    </row>
    <row r="9" spans="1:42" ht="15.75" thickBot="1"/>
    <row r="10" spans="1:42" ht="99.75" customHeight="1">
      <c r="A10" s="1062" t="s">
        <v>400</v>
      </c>
      <c r="B10" s="1063"/>
      <c r="C10" s="1063"/>
      <c r="D10" s="1063"/>
      <c r="E10" s="1064"/>
      <c r="F10" s="1055" t="s">
        <v>262</v>
      </c>
      <c r="G10" s="1056"/>
      <c r="H10" s="1056"/>
      <c r="I10" s="1056"/>
      <c r="J10" s="1056"/>
      <c r="K10" s="1056"/>
      <c r="L10" s="1056"/>
      <c r="M10" s="1057"/>
      <c r="N10" s="1057"/>
      <c r="O10" s="1057"/>
      <c r="P10" s="1057"/>
      <c r="Q10" s="1057"/>
      <c r="R10" s="1045"/>
      <c r="S10" s="1047" t="s">
        <v>208</v>
      </c>
      <c r="T10" s="1048"/>
      <c r="U10" s="1048"/>
      <c r="V10" s="1048"/>
      <c r="W10" s="1048"/>
      <c r="X10" s="1048"/>
      <c r="Y10" s="1048"/>
      <c r="Z10" s="1048"/>
      <c r="AA10" s="1048"/>
      <c r="AB10" s="1048"/>
      <c r="AC10" s="1048"/>
      <c r="AD10" s="1048"/>
      <c r="AE10" s="1048"/>
      <c r="AF10" s="1048"/>
      <c r="AG10" s="1048"/>
      <c r="AH10" s="1048"/>
      <c r="AI10" s="1048"/>
      <c r="AJ10" s="1048"/>
      <c r="AK10" s="1048"/>
      <c r="AL10" s="1048"/>
      <c r="AM10" s="1048"/>
      <c r="AN10" s="1049"/>
      <c r="AO10" s="1050"/>
      <c r="AP10" s="1058"/>
    </row>
    <row r="11" spans="1:42" ht="15.75" customHeight="1">
      <c r="A11" s="1065"/>
      <c r="B11" s="1066"/>
      <c r="C11" s="1066"/>
      <c r="D11" s="1066"/>
      <c r="E11" s="1067"/>
      <c r="F11" s="392" t="str">
        <f>+'1C TSpersonnel'!G11</f>
        <v>Action 1</v>
      </c>
      <c r="G11" s="388" t="str">
        <f>+'1C TSpersonnel'!H11</f>
        <v>Action 2</v>
      </c>
      <c r="H11" s="388" t="str">
        <f>+'1C TSpersonnel'!I11</f>
        <v>Action 3</v>
      </c>
      <c r="I11" s="388" t="str">
        <f>+'1C TSpersonnel'!J11</f>
        <v>Action 4</v>
      </c>
      <c r="J11" s="388" t="str">
        <f>+'1C TSpersonnel'!K11</f>
        <v>Action 5</v>
      </c>
      <c r="K11" s="388" t="str">
        <f>+'1C TSpersonnel'!L11</f>
        <v>Action 6</v>
      </c>
      <c r="L11" s="388" t="str">
        <f>+'1C TSpersonnel'!M11</f>
        <v>Action 7</v>
      </c>
      <c r="M11" s="388" t="str">
        <f>+'1C TSpersonnel'!N11</f>
        <v>Action 8</v>
      </c>
      <c r="N11" s="388" t="str">
        <f>+'1C TSpersonnel'!O11</f>
        <v>Action 9</v>
      </c>
      <c r="O11" s="388" t="str">
        <f>+'1C TSpersonnel'!P11</f>
        <v>Action 10</v>
      </c>
      <c r="P11" s="388" t="str">
        <f>+'1C TSpersonnel'!Q11</f>
        <v>Action 11</v>
      </c>
      <c r="Q11" s="388" t="str">
        <f>+'1C TSpersonnel'!R11</f>
        <v>Action 12</v>
      </c>
      <c r="R11" s="1046"/>
      <c r="S11" s="590" t="s">
        <v>263</v>
      </c>
      <c r="T11" s="389" t="s">
        <v>264</v>
      </c>
      <c r="U11" s="389" t="s">
        <v>265</v>
      </c>
      <c r="V11" s="389" t="s">
        <v>266</v>
      </c>
      <c r="W11" s="389" t="s">
        <v>267</v>
      </c>
      <c r="X11" s="389" t="s">
        <v>268</v>
      </c>
      <c r="Y11" s="389" t="s">
        <v>269</v>
      </c>
      <c r="Z11" s="389" t="s">
        <v>270</v>
      </c>
      <c r="AA11" s="389" t="s">
        <v>271</v>
      </c>
      <c r="AB11" s="389" t="s">
        <v>272</v>
      </c>
      <c r="AC11" s="389" t="s">
        <v>273</v>
      </c>
      <c r="AD11" s="389" t="s">
        <v>274</v>
      </c>
      <c r="AE11" s="389" t="s">
        <v>275</v>
      </c>
      <c r="AF11" s="389" t="s">
        <v>276</v>
      </c>
      <c r="AG11" s="389" t="s">
        <v>277</v>
      </c>
      <c r="AH11" s="389" t="s">
        <v>278</v>
      </c>
      <c r="AI11" s="389" t="s">
        <v>279</v>
      </c>
      <c r="AJ11" s="389" t="s">
        <v>280</v>
      </c>
      <c r="AK11" s="389" t="s">
        <v>281</v>
      </c>
      <c r="AL11" s="389" t="s">
        <v>282</v>
      </c>
      <c r="AM11" s="389" t="s">
        <v>283</v>
      </c>
      <c r="AN11" s="390" t="s">
        <v>207</v>
      </c>
      <c r="AO11" s="1051"/>
      <c r="AP11" s="1059"/>
    </row>
    <row r="12" spans="1:42" ht="153" customHeight="1">
      <c r="A12" s="824" t="s">
        <v>406</v>
      </c>
      <c r="B12" s="825" t="s">
        <v>234</v>
      </c>
      <c r="C12" s="411" t="s">
        <v>297</v>
      </c>
      <c r="D12" s="413" t="s">
        <v>298</v>
      </c>
      <c r="E12" s="406" t="s">
        <v>299</v>
      </c>
      <c r="F12" s="393" t="str">
        <f>'1C TSpersonnel'!G12</f>
        <v/>
      </c>
      <c r="G12" s="391" t="str">
        <f>'1C TSpersonnel'!H12</f>
        <v/>
      </c>
      <c r="H12" s="391" t="str">
        <f>'1C TSpersonnel'!I12</f>
        <v/>
      </c>
      <c r="I12" s="391" t="str">
        <f>'1C TSpersonnel'!J12</f>
        <v/>
      </c>
      <c r="J12" s="391" t="str">
        <f>'1C TSpersonnel'!K12</f>
        <v/>
      </c>
      <c r="K12" s="391" t="str">
        <f>'1C TSpersonnel'!L12</f>
        <v/>
      </c>
      <c r="L12" s="391" t="str">
        <f>'1C TSpersonnel'!M12</f>
        <v/>
      </c>
      <c r="M12" s="391" t="str">
        <f>'1C TSpersonnel'!N12</f>
        <v/>
      </c>
      <c r="N12" s="391" t="str">
        <f>'1C TSpersonnel'!O12</f>
        <v/>
      </c>
      <c r="O12" s="391" t="str">
        <f>'1C TSpersonnel'!P12</f>
        <v/>
      </c>
      <c r="P12" s="391" t="str">
        <f>'1C TSpersonnel'!Q12</f>
        <v/>
      </c>
      <c r="Q12" s="391" t="str">
        <f>'1C TSpersonnel'!R12</f>
        <v/>
      </c>
      <c r="R12" s="410" t="s">
        <v>300</v>
      </c>
      <c r="S12" s="589" t="str">
        <f>'1C TSpersonnel'!U12</f>
        <v>Exemple - SPW EER - DPE - Dossier 675432 - NOM projet - 01/10/2019-30/09/2022 - M. EEEE Fff</v>
      </c>
      <c r="T12" s="447" t="str">
        <f>'1C TSpersonnel'!V12</f>
        <v>Exemple - SPW EER - DPE - Dossier 675432 - NOM projet - 01/10/2019-30/09/2022 - M. EEEE Fff</v>
      </c>
      <c r="U12" s="447" t="str">
        <f>'1C TSpersonnel'!W12</f>
        <v>Exemple - SPW EER - DPE - Dossier 675432 - NOM projet - 01/10/2019-30/09/2022 - M. EEEE Fff</v>
      </c>
      <c r="V12" s="447" t="str">
        <f>'1C TSpersonnel'!X12</f>
        <v>Exemple - SPW EER - DPE - Dossier 675432 - NOM projet - 01/10/2019-30/09/2022 - M. EEEE Fff</v>
      </c>
      <c r="W12" s="447" t="str">
        <f>'1C TSpersonnel'!Y12</f>
        <v>Exemple - SPW EER - DPE - Dossier 675432 - NOM projet - 01/10/2019-30/09/2022 - M. EEEE Fff</v>
      </c>
      <c r="X12" s="447" t="str">
        <f>'1C TSpersonnel'!Z12</f>
        <v>Exemple - SPW EER - DPE - Dossier 675432 - NOM projet - 01/10/2019-30/09/2022 - M. EEEE Fff</v>
      </c>
      <c r="Y12" s="447" t="str">
        <f>'1C TSpersonnel'!AA12</f>
        <v>Exemple - SPW EER - DPE - Dossier 675432 - NOM projet - 01/10/2019-30/09/2022 - M. EEEE Fff</v>
      </c>
      <c r="Z12" s="447" t="str">
        <f>'1C TSpersonnel'!AB12</f>
        <v>Exemple - SPW EER - DPE - Dossier 675432 - NOM projet - 01/10/2019-30/09/2022 - M. EEEE Fff</v>
      </c>
      <c r="AA12" s="447" t="str">
        <f>'1C TSpersonnel'!AC12</f>
        <v>Exemple - SPW EER - DPE - Dossier 675432 - NOM projet - 01/10/2019-30/09/2022 - M. EEEE Fff</v>
      </c>
      <c r="AB12" s="447" t="str">
        <f>'1C TSpersonnel'!AD12</f>
        <v>Exemple - SPW EER - DPE - Dossier 675432 - NOM projet - 01/10/2019-30/09/2022 - M. EEEE Fff</v>
      </c>
      <c r="AC12" s="447" t="str">
        <f>'1C TSpersonnel'!AE12</f>
        <v>Exemple - SPW EER - DPE - Dossier 675432 - NOM projet - 01/10/2019-30/09/2022 - M. EEEE Fff</v>
      </c>
      <c r="AD12" s="447" t="str">
        <f>'1C TSpersonnel'!AF12</f>
        <v>Exemple - SPW EER - DPE - Dossier 675432 - NOM projet - 01/10/2019-30/09/2022 - M. EEEE Fff</v>
      </c>
      <c r="AE12" s="447" t="str">
        <f>'1C TSpersonnel'!AG12</f>
        <v>Exemple - SPW EER - DPE - Dossier 675432 - NOM projet - 01/10/2019-30/09/2022 - M. EEEE Fff</v>
      </c>
      <c r="AF12" s="447" t="str">
        <f>'1C TSpersonnel'!AH12</f>
        <v>Exemple - SPW EER - DPE - Dossier 675432 - NOM projet - 01/10/2019-30/09/2022 - M. EEEE Fff</v>
      </c>
      <c r="AG12" s="447" t="str">
        <f>'1C TSpersonnel'!AI12</f>
        <v>Exemple - SPW EER - DPE - Dossier 675432 - NOM projet - 01/10/2019-30/09/2022 - M. EEEE Fff</v>
      </c>
      <c r="AH12" s="447" t="str">
        <f>'1C TSpersonnel'!AJ12</f>
        <v>Exemple - SPW EER - DPE - Dossier 675432 - NOM projet - 01/10/2019-30/09/2022 - M. EEEE Fff</v>
      </c>
      <c r="AI12" s="447" t="str">
        <f>'1C TSpersonnel'!AK12</f>
        <v>Exemple - SPW EER - DPE - Dossier 675432 - NOM projet - 01/10/2019-30/09/2022 - M. EEEE Fff</v>
      </c>
      <c r="AJ12" s="447" t="str">
        <f>'1C TSpersonnel'!AL12</f>
        <v>Exemple - SPW EER - DPE - Dossier 675432 - NOM projet - 01/10/2019-30/09/2022 - M. EEEE Fff</v>
      </c>
      <c r="AK12" s="447" t="str">
        <f>'1C TSpersonnel'!AM12</f>
        <v>Exemple - SPW EER - DPE - Dossier 675432 - NOM projet - 01/10/2019-30/09/2022 - M. EEEE Fff</v>
      </c>
      <c r="AL12" s="447" t="str">
        <f>'1C TSpersonnel'!AN12</f>
        <v>Exemple - SPW EER - DPE - Dossier 675432 - NOM projet - 01/10/2019-30/09/2022 - M. EEEE Fff</v>
      </c>
      <c r="AM12" s="447" t="str">
        <f>'1C TSpersonnel'!AO12</f>
        <v>Exemple - SPW EER - DPE - Dossier 675432 - NOM projet - 01/10/2019-30/09/2022 - M. EEEE Fff</v>
      </c>
      <c r="AN12" s="448" t="str">
        <f>'1C TSpersonnel'!AP12</f>
        <v>Financement privé</v>
      </c>
      <c r="AO12" s="404" t="s">
        <v>293</v>
      </c>
      <c r="AP12" s="405" t="s">
        <v>294</v>
      </c>
    </row>
    <row r="13" spans="1:42">
      <c r="A13" s="1091"/>
      <c r="B13" s="416"/>
      <c r="C13" s="412"/>
      <c r="D13" s="416"/>
      <c r="E13" s="396" t="s">
        <v>258</v>
      </c>
      <c r="F13" s="398"/>
      <c r="G13" s="399"/>
      <c r="H13" s="399"/>
      <c r="I13" s="399"/>
      <c r="J13" s="399"/>
      <c r="K13" s="399"/>
      <c r="L13" s="399"/>
      <c r="M13" s="400"/>
      <c r="N13" s="400"/>
      <c r="O13" s="400"/>
      <c r="P13" s="400"/>
      <c r="Q13" s="400"/>
      <c r="R13" s="591">
        <f>ROUND(SUM(F13:Q13),2)</f>
        <v>0</v>
      </c>
      <c r="S13" s="398"/>
      <c r="T13" s="399"/>
      <c r="U13" s="399"/>
      <c r="V13" s="399"/>
      <c r="W13" s="399"/>
      <c r="X13" s="399"/>
      <c r="Y13" s="399"/>
      <c r="Z13" s="399"/>
      <c r="AA13" s="399"/>
      <c r="AB13" s="399"/>
      <c r="AC13" s="399"/>
      <c r="AD13" s="399"/>
      <c r="AE13" s="399"/>
      <c r="AF13" s="399"/>
      <c r="AG13" s="399"/>
      <c r="AH13" s="399"/>
      <c r="AI13" s="399"/>
      <c r="AJ13" s="399"/>
      <c r="AK13" s="399"/>
      <c r="AL13" s="399"/>
      <c r="AM13" s="399"/>
      <c r="AN13" s="400"/>
      <c r="AO13" s="591">
        <f>ROUND(SUM(S13:AN13),2)</f>
        <v>0</v>
      </c>
      <c r="AP13" s="591">
        <f>ROUND(R13+AO13,2)</f>
        <v>0</v>
      </c>
    </row>
    <row r="14" spans="1:42">
      <c r="A14" s="1091"/>
      <c r="B14" s="416"/>
      <c r="C14" s="419" t="str">
        <f>IFERROR(INDEX(C$13:C13,MATCH($B14,$B$13:$B13,0)),"")</f>
        <v/>
      </c>
      <c r="D14" s="416"/>
      <c r="E14" s="396" t="s">
        <v>258</v>
      </c>
      <c r="F14" s="398"/>
      <c r="G14" s="399"/>
      <c r="H14" s="399"/>
      <c r="I14" s="399"/>
      <c r="J14" s="399"/>
      <c r="K14" s="399"/>
      <c r="L14" s="399"/>
      <c r="M14" s="400"/>
      <c r="N14" s="400"/>
      <c r="O14" s="400"/>
      <c r="P14" s="400"/>
      <c r="Q14" s="400"/>
      <c r="R14" s="591">
        <f t="shared" ref="R14:R77" si="0">ROUND(SUM(F14:Q14),2)</f>
        <v>0</v>
      </c>
      <c r="S14" s="398"/>
      <c r="T14" s="399"/>
      <c r="U14" s="399"/>
      <c r="V14" s="399"/>
      <c r="W14" s="399"/>
      <c r="X14" s="399"/>
      <c r="Y14" s="399"/>
      <c r="Z14" s="399"/>
      <c r="AA14" s="399"/>
      <c r="AB14" s="399"/>
      <c r="AC14" s="399"/>
      <c r="AD14" s="399"/>
      <c r="AE14" s="399"/>
      <c r="AF14" s="399"/>
      <c r="AG14" s="399"/>
      <c r="AH14" s="399"/>
      <c r="AI14" s="399"/>
      <c r="AJ14" s="399"/>
      <c r="AK14" s="399"/>
      <c r="AL14" s="399"/>
      <c r="AM14" s="399"/>
      <c r="AN14" s="400"/>
      <c r="AO14" s="591">
        <f t="shared" ref="AO14:AO77" si="1">ROUND(SUM(S14:AN14),2)</f>
        <v>0</v>
      </c>
      <c r="AP14" s="591">
        <f t="shared" ref="AP14:AP77" si="2">ROUND(R14+AO14,2)</f>
        <v>0</v>
      </c>
    </row>
    <row r="15" spans="1:42">
      <c r="A15" s="1091"/>
      <c r="B15" s="416"/>
      <c r="C15" s="419" t="str">
        <f>IFERROR(INDEX(C$13:C14,MATCH($B15,$B$13:$B14,0)),"")</f>
        <v/>
      </c>
      <c r="D15" s="416"/>
      <c r="E15" s="396" t="s">
        <v>258</v>
      </c>
      <c r="F15" s="398"/>
      <c r="G15" s="399"/>
      <c r="H15" s="399"/>
      <c r="I15" s="399">
        <v>0</v>
      </c>
      <c r="J15" s="399"/>
      <c r="K15" s="399"/>
      <c r="L15" s="399"/>
      <c r="M15" s="400"/>
      <c r="N15" s="400"/>
      <c r="O15" s="400"/>
      <c r="P15" s="400"/>
      <c r="Q15" s="400"/>
      <c r="R15" s="591">
        <f t="shared" si="0"/>
        <v>0</v>
      </c>
      <c r="S15" s="398"/>
      <c r="T15" s="399"/>
      <c r="U15" s="399">
        <v>0</v>
      </c>
      <c r="V15" s="399"/>
      <c r="W15" s="399"/>
      <c r="X15" s="399"/>
      <c r="Y15" s="399"/>
      <c r="Z15" s="399"/>
      <c r="AA15" s="399"/>
      <c r="AB15" s="399"/>
      <c r="AC15" s="399"/>
      <c r="AD15" s="399"/>
      <c r="AE15" s="399"/>
      <c r="AF15" s="399"/>
      <c r="AG15" s="399"/>
      <c r="AH15" s="399"/>
      <c r="AI15" s="399"/>
      <c r="AJ15" s="399"/>
      <c r="AK15" s="399"/>
      <c r="AL15" s="399"/>
      <c r="AM15" s="399"/>
      <c r="AN15" s="400"/>
      <c r="AO15" s="591">
        <f t="shared" si="1"/>
        <v>0</v>
      </c>
      <c r="AP15" s="591">
        <f t="shared" si="2"/>
        <v>0</v>
      </c>
    </row>
    <row r="16" spans="1:42">
      <c r="A16" s="1091"/>
      <c r="B16" s="416"/>
      <c r="C16" s="419" t="str">
        <f>IFERROR(INDEX(C$13:C15,MATCH($B16,$B$13:$B15,0)),"")</f>
        <v/>
      </c>
      <c r="D16" s="416"/>
      <c r="E16" s="396" t="s">
        <v>258</v>
      </c>
      <c r="F16" s="398"/>
      <c r="G16" s="399"/>
      <c r="H16" s="399"/>
      <c r="I16" s="399"/>
      <c r="J16" s="399"/>
      <c r="K16" s="399"/>
      <c r="L16" s="399"/>
      <c r="M16" s="400"/>
      <c r="N16" s="400"/>
      <c r="O16" s="400"/>
      <c r="P16" s="400"/>
      <c r="Q16" s="400"/>
      <c r="R16" s="591">
        <f t="shared" si="0"/>
        <v>0</v>
      </c>
      <c r="S16" s="398"/>
      <c r="T16" s="399"/>
      <c r="U16" s="399"/>
      <c r="V16" s="399"/>
      <c r="W16" s="399"/>
      <c r="X16" s="399"/>
      <c r="Y16" s="399"/>
      <c r="Z16" s="399"/>
      <c r="AA16" s="399"/>
      <c r="AB16" s="399"/>
      <c r="AC16" s="399"/>
      <c r="AD16" s="399"/>
      <c r="AE16" s="399"/>
      <c r="AF16" s="399"/>
      <c r="AG16" s="399"/>
      <c r="AH16" s="399"/>
      <c r="AI16" s="399"/>
      <c r="AJ16" s="399"/>
      <c r="AK16" s="399"/>
      <c r="AL16" s="399"/>
      <c r="AM16" s="399"/>
      <c r="AN16" s="400"/>
      <c r="AO16" s="591">
        <f t="shared" si="1"/>
        <v>0</v>
      </c>
      <c r="AP16" s="591">
        <f t="shared" si="2"/>
        <v>0</v>
      </c>
    </row>
    <row r="17" spans="1:42">
      <c r="A17" s="1091"/>
      <c r="B17" s="416"/>
      <c r="C17" s="419" t="str">
        <f>IFERROR(INDEX(C$13:C16,MATCH($B17,$B$13:$B16,0)),"")</f>
        <v/>
      </c>
      <c r="D17" s="416"/>
      <c r="E17" s="396" t="s">
        <v>258</v>
      </c>
      <c r="F17" s="398"/>
      <c r="G17" s="399"/>
      <c r="H17" s="399"/>
      <c r="I17" s="399"/>
      <c r="J17" s="399"/>
      <c r="K17" s="399"/>
      <c r="L17" s="399"/>
      <c r="M17" s="400"/>
      <c r="N17" s="400"/>
      <c r="O17" s="400"/>
      <c r="P17" s="400"/>
      <c r="Q17" s="400"/>
      <c r="R17" s="591">
        <f t="shared" si="0"/>
        <v>0</v>
      </c>
      <c r="S17" s="398"/>
      <c r="T17" s="399"/>
      <c r="U17" s="399"/>
      <c r="V17" s="399"/>
      <c r="W17" s="399"/>
      <c r="X17" s="399"/>
      <c r="Y17" s="399"/>
      <c r="Z17" s="399"/>
      <c r="AA17" s="399"/>
      <c r="AB17" s="399"/>
      <c r="AC17" s="399"/>
      <c r="AD17" s="399"/>
      <c r="AE17" s="399"/>
      <c r="AF17" s="399"/>
      <c r="AG17" s="399"/>
      <c r="AH17" s="399"/>
      <c r="AI17" s="399"/>
      <c r="AJ17" s="399"/>
      <c r="AK17" s="399"/>
      <c r="AL17" s="399"/>
      <c r="AM17" s="399"/>
      <c r="AN17" s="400"/>
      <c r="AO17" s="591">
        <f t="shared" si="1"/>
        <v>0</v>
      </c>
      <c r="AP17" s="591">
        <f t="shared" si="2"/>
        <v>0</v>
      </c>
    </row>
    <row r="18" spans="1:42">
      <c r="A18" s="1091"/>
      <c r="B18" s="416"/>
      <c r="C18" s="419" t="str">
        <f>IFERROR(INDEX(C$13:C17,MATCH($B18,$B$13:$B17,0)),"")</f>
        <v/>
      </c>
      <c r="D18" s="416"/>
      <c r="E18" s="396" t="s">
        <v>258</v>
      </c>
      <c r="F18" s="398"/>
      <c r="G18" s="399"/>
      <c r="H18" s="399"/>
      <c r="I18" s="399"/>
      <c r="J18" s="399"/>
      <c r="K18" s="399"/>
      <c r="L18" s="399"/>
      <c r="M18" s="400"/>
      <c r="N18" s="400"/>
      <c r="O18" s="400"/>
      <c r="P18" s="400"/>
      <c r="Q18" s="400"/>
      <c r="R18" s="591">
        <f t="shared" si="0"/>
        <v>0</v>
      </c>
      <c r="S18" s="398"/>
      <c r="T18" s="399"/>
      <c r="U18" s="399"/>
      <c r="V18" s="399"/>
      <c r="W18" s="399"/>
      <c r="X18" s="399"/>
      <c r="Y18" s="399"/>
      <c r="Z18" s="399"/>
      <c r="AA18" s="399"/>
      <c r="AB18" s="399"/>
      <c r="AC18" s="399"/>
      <c r="AD18" s="399"/>
      <c r="AE18" s="399"/>
      <c r="AF18" s="399"/>
      <c r="AG18" s="399"/>
      <c r="AH18" s="399"/>
      <c r="AI18" s="399"/>
      <c r="AJ18" s="399"/>
      <c r="AK18" s="399"/>
      <c r="AL18" s="399"/>
      <c r="AM18" s="399"/>
      <c r="AN18" s="400"/>
      <c r="AO18" s="591">
        <f t="shared" si="1"/>
        <v>0</v>
      </c>
      <c r="AP18" s="591">
        <f t="shared" si="2"/>
        <v>0</v>
      </c>
    </row>
    <row r="19" spans="1:42">
      <c r="A19" s="1091"/>
      <c r="B19" s="416"/>
      <c r="C19" s="419" t="str">
        <f>IFERROR(INDEX(C$13:C18,MATCH($B19,$B$13:$B18,0)),"")</f>
        <v/>
      </c>
      <c r="D19" s="416"/>
      <c r="E19" s="396" t="s">
        <v>258</v>
      </c>
      <c r="F19" s="398"/>
      <c r="G19" s="399"/>
      <c r="H19" s="399"/>
      <c r="I19" s="399"/>
      <c r="J19" s="399"/>
      <c r="K19" s="399"/>
      <c r="L19" s="399"/>
      <c r="M19" s="400"/>
      <c r="N19" s="400"/>
      <c r="O19" s="400"/>
      <c r="P19" s="400"/>
      <c r="Q19" s="400"/>
      <c r="R19" s="591">
        <f t="shared" si="0"/>
        <v>0</v>
      </c>
      <c r="S19" s="398"/>
      <c r="T19" s="399"/>
      <c r="U19" s="399"/>
      <c r="V19" s="399"/>
      <c r="W19" s="399"/>
      <c r="X19" s="399"/>
      <c r="Y19" s="399"/>
      <c r="Z19" s="399"/>
      <c r="AA19" s="399"/>
      <c r="AB19" s="399"/>
      <c r="AC19" s="399"/>
      <c r="AD19" s="399"/>
      <c r="AE19" s="399"/>
      <c r="AF19" s="399"/>
      <c r="AG19" s="399"/>
      <c r="AH19" s="399"/>
      <c r="AI19" s="399"/>
      <c r="AJ19" s="399"/>
      <c r="AK19" s="399"/>
      <c r="AL19" s="399"/>
      <c r="AM19" s="399"/>
      <c r="AN19" s="400"/>
      <c r="AO19" s="591">
        <f t="shared" si="1"/>
        <v>0</v>
      </c>
      <c r="AP19" s="591">
        <f t="shared" si="2"/>
        <v>0</v>
      </c>
    </row>
    <row r="20" spans="1:42">
      <c r="A20" s="1091"/>
      <c r="B20" s="416"/>
      <c r="C20" s="419" t="str">
        <f>IFERROR(INDEX(C$13:C19,MATCH($B20,$B$13:$B19,0)),"")</f>
        <v/>
      </c>
      <c r="D20" s="416"/>
      <c r="E20" s="396" t="s">
        <v>258</v>
      </c>
      <c r="F20" s="398"/>
      <c r="G20" s="399"/>
      <c r="H20" s="399"/>
      <c r="I20" s="399"/>
      <c r="J20" s="399"/>
      <c r="K20" s="399"/>
      <c r="L20" s="399"/>
      <c r="M20" s="400"/>
      <c r="N20" s="400"/>
      <c r="O20" s="400"/>
      <c r="P20" s="400"/>
      <c r="Q20" s="400"/>
      <c r="R20" s="591">
        <f t="shared" si="0"/>
        <v>0</v>
      </c>
      <c r="S20" s="398"/>
      <c r="T20" s="399"/>
      <c r="U20" s="399"/>
      <c r="V20" s="399"/>
      <c r="W20" s="399"/>
      <c r="X20" s="399"/>
      <c r="Y20" s="399"/>
      <c r="Z20" s="399"/>
      <c r="AA20" s="399"/>
      <c r="AB20" s="399"/>
      <c r="AC20" s="399"/>
      <c r="AD20" s="399"/>
      <c r="AE20" s="399"/>
      <c r="AF20" s="399"/>
      <c r="AG20" s="399"/>
      <c r="AH20" s="399"/>
      <c r="AI20" s="399"/>
      <c r="AJ20" s="399"/>
      <c r="AK20" s="399"/>
      <c r="AL20" s="399"/>
      <c r="AM20" s="399"/>
      <c r="AN20" s="400"/>
      <c r="AO20" s="591">
        <f t="shared" si="1"/>
        <v>0</v>
      </c>
      <c r="AP20" s="591">
        <f t="shared" si="2"/>
        <v>0</v>
      </c>
    </row>
    <row r="21" spans="1:42">
      <c r="A21" s="1091"/>
      <c r="B21" s="416"/>
      <c r="C21" s="419" t="str">
        <f>IFERROR(INDEX(C$13:C20,MATCH($B21,$B$13:$B20,0)),"")</f>
        <v/>
      </c>
      <c r="D21" s="416"/>
      <c r="E21" s="396" t="s">
        <v>258</v>
      </c>
      <c r="F21" s="398"/>
      <c r="G21" s="399"/>
      <c r="H21" s="399"/>
      <c r="I21" s="399"/>
      <c r="J21" s="399"/>
      <c r="K21" s="399"/>
      <c r="L21" s="399"/>
      <c r="M21" s="400"/>
      <c r="N21" s="400"/>
      <c r="O21" s="400"/>
      <c r="P21" s="400"/>
      <c r="Q21" s="400"/>
      <c r="R21" s="591">
        <f t="shared" si="0"/>
        <v>0</v>
      </c>
      <c r="S21" s="398"/>
      <c r="T21" s="399"/>
      <c r="U21" s="399"/>
      <c r="V21" s="399"/>
      <c r="W21" s="399"/>
      <c r="X21" s="399"/>
      <c r="Y21" s="399"/>
      <c r="Z21" s="399"/>
      <c r="AA21" s="399"/>
      <c r="AB21" s="399"/>
      <c r="AC21" s="399"/>
      <c r="AD21" s="399"/>
      <c r="AE21" s="399"/>
      <c r="AF21" s="399"/>
      <c r="AG21" s="399"/>
      <c r="AH21" s="399"/>
      <c r="AI21" s="399"/>
      <c r="AJ21" s="399"/>
      <c r="AK21" s="399"/>
      <c r="AL21" s="399"/>
      <c r="AM21" s="399"/>
      <c r="AN21" s="400"/>
      <c r="AO21" s="591">
        <f t="shared" si="1"/>
        <v>0</v>
      </c>
      <c r="AP21" s="591">
        <f t="shared" si="2"/>
        <v>0</v>
      </c>
    </row>
    <row r="22" spans="1:42">
      <c r="A22" s="1091"/>
      <c r="B22" s="416"/>
      <c r="C22" s="419" t="str">
        <f>IFERROR(INDEX(C$13:C21,MATCH($B22,$B$13:$B21,0)),"")</f>
        <v/>
      </c>
      <c r="D22" s="416"/>
      <c r="E22" s="396" t="s">
        <v>258</v>
      </c>
      <c r="F22" s="398"/>
      <c r="G22" s="399"/>
      <c r="H22" s="399"/>
      <c r="I22" s="399"/>
      <c r="J22" s="399"/>
      <c r="K22" s="399"/>
      <c r="L22" s="399"/>
      <c r="M22" s="400"/>
      <c r="N22" s="400"/>
      <c r="O22" s="400"/>
      <c r="P22" s="400"/>
      <c r="Q22" s="400"/>
      <c r="R22" s="591">
        <f t="shared" si="0"/>
        <v>0</v>
      </c>
      <c r="S22" s="398"/>
      <c r="T22" s="399"/>
      <c r="U22" s="399"/>
      <c r="V22" s="399"/>
      <c r="W22" s="399"/>
      <c r="X22" s="399"/>
      <c r="Y22" s="399"/>
      <c r="Z22" s="399"/>
      <c r="AA22" s="399"/>
      <c r="AB22" s="399"/>
      <c r="AC22" s="399"/>
      <c r="AD22" s="399"/>
      <c r="AE22" s="399"/>
      <c r="AF22" s="399"/>
      <c r="AG22" s="399"/>
      <c r="AH22" s="399"/>
      <c r="AI22" s="399"/>
      <c r="AJ22" s="399"/>
      <c r="AK22" s="399"/>
      <c r="AL22" s="399"/>
      <c r="AM22" s="399"/>
      <c r="AN22" s="400"/>
      <c r="AO22" s="591">
        <f t="shared" si="1"/>
        <v>0</v>
      </c>
      <c r="AP22" s="591">
        <f t="shared" si="2"/>
        <v>0</v>
      </c>
    </row>
    <row r="23" spans="1:42">
      <c r="A23" s="1091"/>
      <c r="B23" s="416"/>
      <c r="C23" s="419" t="str">
        <f>IFERROR(INDEX(C$13:C22,MATCH($B23,$B$13:$B22,0)),"")</f>
        <v/>
      </c>
      <c r="D23" s="416"/>
      <c r="E23" s="396" t="s">
        <v>258</v>
      </c>
      <c r="F23" s="398"/>
      <c r="G23" s="399"/>
      <c r="H23" s="399"/>
      <c r="I23" s="399"/>
      <c r="J23" s="399"/>
      <c r="K23" s="399"/>
      <c r="L23" s="399"/>
      <c r="M23" s="400"/>
      <c r="N23" s="400"/>
      <c r="O23" s="400"/>
      <c r="P23" s="400"/>
      <c r="Q23" s="400"/>
      <c r="R23" s="591">
        <f t="shared" si="0"/>
        <v>0</v>
      </c>
      <c r="S23" s="398"/>
      <c r="T23" s="399"/>
      <c r="U23" s="399"/>
      <c r="V23" s="399"/>
      <c r="W23" s="399"/>
      <c r="X23" s="399"/>
      <c r="Y23" s="399"/>
      <c r="Z23" s="399"/>
      <c r="AA23" s="399"/>
      <c r="AB23" s="399"/>
      <c r="AC23" s="399"/>
      <c r="AD23" s="399"/>
      <c r="AE23" s="399"/>
      <c r="AF23" s="399"/>
      <c r="AG23" s="399"/>
      <c r="AH23" s="399"/>
      <c r="AI23" s="399"/>
      <c r="AJ23" s="399"/>
      <c r="AK23" s="399"/>
      <c r="AL23" s="399"/>
      <c r="AM23" s="399"/>
      <c r="AN23" s="400"/>
      <c r="AO23" s="591">
        <f t="shared" si="1"/>
        <v>0</v>
      </c>
      <c r="AP23" s="591">
        <f t="shared" si="2"/>
        <v>0</v>
      </c>
    </row>
    <row r="24" spans="1:42">
      <c r="A24" s="1091"/>
      <c r="B24" s="416"/>
      <c r="C24" s="419" t="str">
        <f>IFERROR(INDEX(C$13:C23,MATCH($B24,$B$13:$B23,0)),"")</f>
        <v/>
      </c>
      <c r="D24" s="416"/>
      <c r="E24" s="396" t="s">
        <v>258</v>
      </c>
      <c r="F24" s="398"/>
      <c r="G24" s="399"/>
      <c r="H24" s="399"/>
      <c r="I24" s="399"/>
      <c r="J24" s="399"/>
      <c r="K24" s="399"/>
      <c r="L24" s="399"/>
      <c r="M24" s="400"/>
      <c r="N24" s="400"/>
      <c r="O24" s="400"/>
      <c r="P24" s="400"/>
      <c r="Q24" s="400"/>
      <c r="R24" s="591">
        <f t="shared" si="0"/>
        <v>0</v>
      </c>
      <c r="S24" s="398"/>
      <c r="T24" s="399"/>
      <c r="U24" s="399"/>
      <c r="V24" s="399"/>
      <c r="W24" s="399"/>
      <c r="X24" s="399"/>
      <c r="Y24" s="399"/>
      <c r="Z24" s="399"/>
      <c r="AA24" s="399"/>
      <c r="AB24" s="399"/>
      <c r="AC24" s="399"/>
      <c r="AD24" s="399"/>
      <c r="AE24" s="399"/>
      <c r="AF24" s="399"/>
      <c r="AG24" s="399"/>
      <c r="AH24" s="399"/>
      <c r="AI24" s="399"/>
      <c r="AJ24" s="399"/>
      <c r="AK24" s="399"/>
      <c r="AL24" s="399"/>
      <c r="AM24" s="399"/>
      <c r="AN24" s="400"/>
      <c r="AO24" s="591">
        <f t="shared" si="1"/>
        <v>0</v>
      </c>
      <c r="AP24" s="591">
        <f t="shared" si="2"/>
        <v>0</v>
      </c>
    </row>
    <row r="25" spans="1:42">
      <c r="A25" s="1091"/>
      <c r="B25" s="416"/>
      <c r="C25" s="419" t="str">
        <f>IFERROR(INDEX(C$13:C24,MATCH($B25,$B$13:$B24,0)),"")</f>
        <v/>
      </c>
      <c r="D25" s="416"/>
      <c r="E25" s="396" t="s">
        <v>258</v>
      </c>
      <c r="F25" s="398"/>
      <c r="G25" s="399"/>
      <c r="H25" s="399"/>
      <c r="I25" s="399"/>
      <c r="J25" s="399"/>
      <c r="K25" s="399"/>
      <c r="L25" s="399"/>
      <c r="M25" s="400"/>
      <c r="N25" s="400"/>
      <c r="O25" s="400"/>
      <c r="P25" s="400"/>
      <c r="Q25" s="400"/>
      <c r="R25" s="591">
        <f t="shared" si="0"/>
        <v>0</v>
      </c>
      <c r="S25" s="398"/>
      <c r="T25" s="399"/>
      <c r="U25" s="399"/>
      <c r="V25" s="399"/>
      <c r="W25" s="399"/>
      <c r="X25" s="399"/>
      <c r="Y25" s="399"/>
      <c r="Z25" s="399"/>
      <c r="AA25" s="399"/>
      <c r="AB25" s="399"/>
      <c r="AC25" s="399"/>
      <c r="AD25" s="399"/>
      <c r="AE25" s="399"/>
      <c r="AF25" s="399"/>
      <c r="AG25" s="399"/>
      <c r="AH25" s="399"/>
      <c r="AI25" s="399"/>
      <c r="AJ25" s="399"/>
      <c r="AK25" s="399"/>
      <c r="AL25" s="399"/>
      <c r="AM25" s="399"/>
      <c r="AN25" s="400"/>
      <c r="AO25" s="591">
        <f t="shared" si="1"/>
        <v>0</v>
      </c>
      <c r="AP25" s="591">
        <f t="shared" si="2"/>
        <v>0</v>
      </c>
    </row>
    <row r="26" spans="1:42">
      <c r="A26" s="1091"/>
      <c r="B26" s="416"/>
      <c r="C26" s="419" t="str">
        <f>IFERROR(INDEX(C$13:C25,MATCH($B26,$B$13:$B25,0)),"")</f>
        <v/>
      </c>
      <c r="D26" s="416"/>
      <c r="E26" s="396" t="s">
        <v>258</v>
      </c>
      <c r="F26" s="398"/>
      <c r="G26" s="399"/>
      <c r="H26" s="399"/>
      <c r="I26" s="399"/>
      <c r="J26" s="399"/>
      <c r="K26" s="399"/>
      <c r="L26" s="399"/>
      <c r="M26" s="400"/>
      <c r="N26" s="400"/>
      <c r="O26" s="400"/>
      <c r="P26" s="400"/>
      <c r="Q26" s="400"/>
      <c r="R26" s="591">
        <f t="shared" si="0"/>
        <v>0</v>
      </c>
      <c r="S26" s="398"/>
      <c r="T26" s="399"/>
      <c r="U26" s="399"/>
      <c r="V26" s="399"/>
      <c r="W26" s="399"/>
      <c r="X26" s="399"/>
      <c r="Y26" s="399"/>
      <c r="Z26" s="399"/>
      <c r="AA26" s="399"/>
      <c r="AB26" s="399"/>
      <c r="AC26" s="399"/>
      <c r="AD26" s="399"/>
      <c r="AE26" s="399"/>
      <c r="AF26" s="399"/>
      <c r="AG26" s="399"/>
      <c r="AH26" s="399"/>
      <c r="AI26" s="399"/>
      <c r="AJ26" s="399"/>
      <c r="AK26" s="399"/>
      <c r="AL26" s="399"/>
      <c r="AM26" s="399"/>
      <c r="AN26" s="400"/>
      <c r="AO26" s="591">
        <f t="shared" si="1"/>
        <v>0</v>
      </c>
      <c r="AP26" s="591">
        <f t="shared" si="2"/>
        <v>0</v>
      </c>
    </row>
    <row r="27" spans="1:42">
      <c r="A27" s="1091"/>
      <c r="B27" s="416"/>
      <c r="C27" s="419" t="str">
        <f>IFERROR(INDEX(C$13:C26,MATCH($B27,$B$13:$B26,0)),"")</f>
        <v/>
      </c>
      <c r="D27" s="416"/>
      <c r="E27" s="396" t="s">
        <v>258</v>
      </c>
      <c r="F27" s="398"/>
      <c r="G27" s="399"/>
      <c r="H27" s="399"/>
      <c r="I27" s="399"/>
      <c r="J27" s="399"/>
      <c r="K27" s="399"/>
      <c r="L27" s="399"/>
      <c r="M27" s="400"/>
      <c r="N27" s="400"/>
      <c r="O27" s="400"/>
      <c r="P27" s="400"/>
      <c r="Q27" s="400"/>
      <c r="R27" s="591">
        <f t="shared" si="0"/>
        <v>0</v>
      </c>
      <c r="S27" s="398"/>
      <c r="T27" s="399"/>
      <c r="U27" s="399"/>
      <c r="V27" s="399"/>
      <c r="W27" s="399"/>
      <c r="X27" s="399"/>
      <c r="Y27" s="399"/>
      <c r="Z27" s="399"/>
      <c r="AA27" s="399"/>
      <c r="AB27" s="399"/>
      <c r="AC27" s="399"/>
      <c r="AD27" s="399"/>
      <c r="AE27" s="399"/>
      <c r="AF27" s="399"/>
      <c r="AG27" s="399"/>
      <c r="AH27" s="399"/>
      <c r="AI27" s="399"/>
      <c r="AJ27" s="399"/>
      <c r="AK27" s="399"/>
      <c r="AL27" s="399"/>
      <c r="AM27" s="399"/>
      <c r="AN27" s="400"/>
      <c r="AO27" s="591">
        <f t="shared" si="1"/>
        <v>0</v>
      </c>
      <c r="AP27" s="591">
        <f t="shared" si="2"/>
        <v>0</v>
      </c>
    </row>
    <row r="28" spans="1:42">
      <c r="A28" s="1091"/>
      <c r="B28" s="416"/>
      <c r="C28" s="419" t="str">
        <f>IFERROR(INDEX(C$13:C27,MATCH($B28,$B$13:$B27,0)),"")</f>
        <v/>
      </c>
      <c r="D28" s="416"/>
      <c r="E28" s="396" t="s">
        <v>258</v>
      </c>
      <c r="F28" s="398"/>
      <c r="G28" s="399"/>
      <c r="H28" s="399"/>
      <c r="I28" s="399"/>
      <c r="J28" s="399"/>
      <c r="K28" s="399"/>
      <c r="L28" s="399"/>
      <c r="M28" s="400"/>
      <c r="N28" s="400"/>
      <c r="O28" s="400"/>
      <c r="P28" s="400"/>
      <c r="Q28" s="400"/>
      <c r="R28" s="591">
        <f t="shared" si="0"/>
        <v>0</v>
      </c>
      <c r="S28" s="398"/>
      <c r="T28" s="399"/>
      <c r="U28" s="399"/>
      <c r="V28" s="399"/>
      <c r="W28" s="399"/>
      <c r="X28" s="399"/>
      <c r="Y28" s="399"/>
      <c r="Z28" s="399"/>
      <c r="AA28" s="399"/>
      <c r="AB28" s="399"/>
      <c r="AC28" s="399"/>
      <c r="AD28" s="399"/>
      <c r="AE28" s="399"/>
      <c r="AF28" s="399"/>
      <c r="AG28" s="399"/>
      <c r="AH28" s="399"/>
      <c r="AI28" s="399"/>
      <c r="AJ28" s="399"/>
      <c r="AK28" s="399"/>
      <c r="AL28" s="399"/>
      <c r="AM28" s="399"/>
      <c r="AN28" s="400"/>
      <c r="AO28" s="591">
        <f t="shared" si="1"/>
        <v>0</v>
      </c>
      <c r="AP28" s="591">
        <f t="shared" si="2"/>
        <v>0</v>
      </c>
    </row>
    <row r="29" spans="1:42">
      <c r="A29" s="1091"/>
      <c r="B29" s="416"/>
      <c r="C29" s="419" t="str">
        <f>IFERROR(INDEX(C$13:C28,MATCH($B29,$B$13:$B28,0)),"")</f>
        <v/>
      </c>
      <c r="D29" s="416"/>
      <c r="E29" s="396" t="s">
        <v>258</v>
      </c>
      <c r="F29" s="398"/>
      <c r="G29" s="399"/>
      <c r="H29" s="399"/>
      <c r="I29" s="399"/>
      <c r="J29" s="399"/>
      <c r="K29" s="399"/>
      <c r="L29" s="399"/>
      <c r="M29" s="400"/>
      <c r="N29" s="400"/>
      <c r="O29" s="400"/>
      <c r="P29" s="400"/>
      <c r="Q29" s="400"/>
      <c r="R29" s="591">
        <f t="shared" si="0"/>
        <v>0</v>
      </c>
      <c r="S29" s="398"/>
      <c r="T29" s="399"/>
      <c r="U29" s="399"/>
      <c r="V29" s="399"/>
      <c r="W29" s="399"/>
      <c r="X29" s="399"/>
      <c r="Y29" s="399"/>
      <c r="Z29" s="399"/>
      <c r="AA29" s="399"/>
      <c r="AB29" s="399"/>
      <c r="AC29" s="399"/>
      <c r="AD29" s="399"/>
      <c r="AE29" s="399"/>
      <c r="AF29" s="399"/>
      <c r="AG29" s="399"/>
      <c r="AH29" s="399"/>
      <c r="AI29" s="399"/>
      <c r="AJ29" s="399"/>
      <c r="AK29" s="399"/>
      <c r="AL29" s="399"/>
      <c r="AM29" s="399"/>
      <c r="AN29" s="400"/>
      <c r="AO29" s="591">
        <f t="shared" si="1"/>
        <v>0</v>
      </c>
      <c r="AP29" s="591">
        <f t="shared" si="2"/>
        <v>0</v>
      </c>
    </row>
    <row r="30" spans="1:42">
      <c r="A30" s="1091"/>
      <c r="B30" s="416"/>
      <c r="C30" s="419" t="str">
        <f>IFERROR(INDEX(C$13:C29,MATCH($B30,$B$13:$B29,0)),"")</f>
        <v/>
      </c>
      <c r="D30" s="416"/>
      <c r="E30" s="396" t="s">
        <v>258</v>
      </c>
      <c r="F30" s="398"/>
      <c r="G30" s="399"/>
      <c r="H30" s="399"/>
      <c r="I30" s="399"/>
      <c r="J30" s="399"/>
      <c r="K30" s="399"/>
      <c r="L30" s="399"/>
      <c r="M30" s="400"/>
      <c r="N30" s="400"/>
      <c r="O30" s="400"/>
      <c r="P30" s="400"/>
      <c r="Q30" s="400"/>
      <c r="R30" s="591">
        <f t="shared" si="0"/>
        <v>0</v>
      </c>
      <c r="S30" s="398"/>
      <c r="T30" s="399"/>
      <c r="U30" s="399"/>
      <c r="V30" s="399"/>
      <c r="W30" s="399"/>
      <c r="X30" s="399"/>
      <c r="Y30" s="399"/>
      <c r="Z30" s="399"/>
      <c r="AA30" s="399"/>
      <c r="AB30" s="399"/>
      <c r="AC30" s="399"/>
      <c r="AD30" s="399"/>
      <c r="AE30" s="399"/>
      <c r="AF30" s="399"/>
      <c r="AG30" s="399"/>
      <c r="AH30" s="399"/>
      <c r="AI30" s="399"/>
      <c r="AJ30" s="399"/>
      <c r="AK30" s="399"/>
      <c r="AL30" s="399"/>
      <c r="AM30" s="399"/>
      <c r="AN30" s="400"/>
      <c r="AO30" s="591">
        <f t="shared" si="1"/>
        <v>0</v>
      </c>
      <c r="AP30" s="591">
        <f t="shared" si="2"/>
        <v>0</v>
      </c>
    </row>
    <row r="31" spans="1:42">
      <c r="A31" s="1091"/>
      <c r="B31" s="416"/>
      <c r="C31" s="419" t="str">
        <f>IFERROR(INDEX(C$13:C30,MATCH($B31,$B$13:$B30,0)),"")</f>
        <v/>
      </c>
      <c r="D31" s="416"/>
      <c r="E31" s="396" t="s">
        <v>258</v>
      </c>
      <c r="F31" s="398"/>
      <c r="G31" s="399"/>
      <c r="H31" s="399"/>
      <c r="I31" s="399"/>
      <c r="J31" s="399"/>
      <c r="K31" s="399"/>
      <c r="L31" s="399"/>
      <c r="M31" s="400"/>
      <c r="N31" s="400"/>
      <c r="O31" s="400"/>
      <c r="P31" s="400"/>
      <c r="Q31" s="400"/>
      <c r="R31" s="591">
        <f t="shared" si="0"/>
        <v>0</v>
      </c>
      <c r="S31" s="398"/>
      <c r="T31" s="399"/>
      <c r="U31" s="399"/>
      <c r="V31" s="399"/>
      <c r="W31" s="399"/>
      <c r="X31" s="399"/>
      <c r="Y31" s="399"/>
      <c r="Z31" s="399"/>
      <c r="AA31" s="399"/>
      <c r="AB31" s="399"/>
      <c r="AC31" s="399"/>
      <c r="AD31" s="399"/>
      <c r="AE31" s="399"/>
      <c r="AF31" s="399"/>
      <c r="AG31" s="399"/>
      <c r="AH31" s="399"/>
      <c r="AI31" s="399"/>
      <c r="AJ31" s="399"/>
      <c r="AK31" s="399"/>
      <c r="AL31" s="399"/>
      <c r="AM31" s="399"/>
      <c r="AN31" s="400"/>
      <c r="AO31" s="591">
        <f t="shared" si="1"/>
        <v>0</v>
      </c>
      <c r="AP31" s="591">
        <f t="shared" si="2"/>
        <v>0</v>
      </c>
    </row>
    <row r="32" spans="1:42">
      <c r="A32" s="1091"/>
      <c r="B32" s="416"/>
      <c r="C32" s="419" t="str">
        <f>IFERROR(INDEX(C$13:C31,MATCH($B32,$B$13:$B31,0)),"")</f>
        <v/>
      </c>
      <c r="D32" s="416"/>
      <c r="E32" s="396" t="s">
        <v>258</v>
      </c>
      <c r="F32" s="398"/>
      <c r="G32" s="399"/>
      <c r="H32" s="399"/>
      <c r="I32" s="399"/>
      <c r="J32" s="399"/>
      <c r="K32" s="399"/>
      <c r="L32" s="399"/>
      <c r="M32" s="400"/>
      <c r="N32" s="400"/>
      <c r="O32" s="400"/>
      <c r="P32" s="400"/>
      <c r="Q32" s="400"/>
      <c r="R32" s="591">
        <f t="shared" si="0"/>
        <v>0</v>
      </c>
      <c r="S32" s="398"/>
      <c r="T32" s="399"/>
      <c r="U32" s="399"/>
      <c r="V32" s="399"/>
      <c r="W32" s="399"/>
      <c r="X32" s="399"/>
      <c r="Y32" s="399"/>
      <c r="Z32" s="399"/>
      <c r="AA32" s="399"/>
      <c r="AB32" s="399"/>
      <c r="AC32" s="399"/>
      <c r="AD32" s="399"/>
      <c r="AE32" s="399"/>
      <c r="AF32" s="399"/>
      <c r="AG32" s="399"/>
      <c r="AH32" s="399"/>
      <c r="AI32" s="399"/>
      <c r="AJ32" s="399"/>
      <c r="AK32" s="399"/>
      <c r="AL32" s="399"/>
      <c r="AM32" s="399"/>
      <c r="AN32" s="400"/>
      <c r="AO32" s="591">
        <f t="shared" si="1"/>
        <v>0</v>
      </c>
      <c r="AP32" s="591">
        <f t="shared" si="2"/>
        <v>0</v>
      </c>
    </row>
    <row r="33" spans="1:42">
      <c r="A33" s="1091"/>
      <c r="B33" s="416"/>
      <c r="C33" s="419" t="str">
        <f>IFERROR(INDEX(C$13:C32,MATCH($B33,$B$13:$B32,0)),"")</f>
        <v/>
      </c>
      <c r="D33" s="416"/>
      <c r="E33" s="396" t="s">
        <v>258</v>
      </c>
      <c r="F33" s="398"/>
      <c r="G33" s="399"/>
      <c r="H33" s="399"/>
      <c r="I33" s="399"/>
      <c r="J33" s="399"/>
      <c r="K33" s="399"/>
      <c r="L33" s="399"/>
      <c r="M33" s="400"/>
      <c r="N33" s="400"/>
      <c r="O33" s="400"/>
      <c r="P33" s="400"/>
      <c r="Q33" s="400"/>
      <c r="R33" s="591">
        <f t="shared" si="0"/>
        <v>0</v>
      </c>
      <c r="S33" s="398"/>
      <c r="T33" s="399"/>
      <c r="U33" s="399"/>
      <c r="V33" s="399"/>
      <c r="W33" s="399"/>
      <c r="X33" s="399"/>
      <c r="Y33" s="399"/>
      <c r="Z33" s="399"/>
      <c r="AA33" s="399"/>
      <c r="AB33" s="399"/>
      <c r="AC33" s="399"/>
      <c r="AD33" s="399"/>
      <c r="AE33" s="399"/>
      <c r="AF33" s="399"/>
      <c r="AG33" s="399"/>
      <c r="AH33" s="399"/>
      <c r="AI33" s="399"/>
      <c r="AJ33" s="399"/>
      <c r="AK33" s="399"/>
      <c r="AL33" s="399"/>
      <c r="AM33" s="399"/>
      <c r="AN33" s="400"/>
      <c r="AO33" s="591">
        <f t="shared" si="1"/>
        <v>0</v>
      </c>
      <c r="AP33" s="591">
        <f t="shared" si="2"/>
        <v>0</v>
      </c>
    </row>
    <row r="34" spans="1:42">
      <c r="A34" s="1091"/>
      <c r="B34" s="416"/>
      <c r="C34" s="419" t="str">
        <f>IFERROR(INDEX(C$13:C33,MATCH($B34,$B$13:$B33,0)),"")</f>
        <v/>
      </c>
      <c r="D34" s="416"/>
      <c r="E34" s="396" t="s">
        <v>258</v>
      </c>
      <c r="F34" s="398"/>
      <c r="G34" s="399"/>
      <c r="H34" s="399"/>
      <c r="I34" s="399"/>
      <c r="J34" s="399"/>
      <c r="K34" s="399"/>
      <c r="L34" s="399"/>
      <c r="M34" s="400"/>
      <c r="N34" s="400"/>
      <c r="O34" s="400"/>
      <c r="P34" s="400"/>
      <c r="Q34" s="400"/>
      <c r="R34" s="591">
        <f t="shared" si="0"/>
        <v>0</v>
      </c>
      <c r="S34" s="398"/>
      <c r="T34" s="399"/>
      <c r="U34" s="399"/>
      <c r="V34" s="399"/>
      <c r="W34" s="399"/>
      <c r="X34" s="399"/>
      <c r="Y34" s="399"/>
      <c r="Z34" s="399"/>
      <c r="AA34" s="399"/>
      <c r="AB34" s="399"/>
      <c r="AC34" s="399"/>
      <c r="AD34" s="399"/>
      <c r="AE34" s="399"/>
      <c r="AF34" s="399"/>
      <c r="AG34" s="399"/>
      <c r="AH34" s="399"/>
      <c r="AI34" s="399"/>
      <c r="AJ34" s="399"/>
      <c r="AK34" s="399"/>
      <c r="AL34" s="399"/>
      <c r="AM34" s="399"/>
      <c r="AN34" s="400"/>
      <c r="AO34" s="591">
        <f t="shared" si="1"/>
        <v>0</v>
      </c>
      <c r="AP34" s="591">
        <f t="shared" si="2"/>
        <v>0</v>
      </c>
    </row>
    <row r="35" spans="1:42">
      <c r="A35" s="1091"/>
      <c r="B35" s="416"/>
      <c r="C35" s="419" t="str">
        <f>IFERROR(INDEX(C$13:C34,MATCH($B35,$B$13:$B34,0)),"")</f>
        <v/>
      </c>
      <c r="D35" s="416"/>
      <c r="E35" s="396" t="s">
        <v>258</v>
      </c>
      <c r="F35" s="398"/>
      <c r="G35" s="399"/>
      <c r="H35" s="399"/>
      <c r="I35" s="399"/>
      <c r="J35" s="399"/>
      <c r="K35" s="399"/>
      <c r="L35" s="399"/>
      <c r="M35" s="400"/>
      <c r="N35" s="400"/>
      <c r="O35" s="400"/>
      <c r="P35" s="400"/>
      <c r="Q35" s="400"/>
      <c r="R35" s="591">
        <f t="shared" si="0"/>
        <v>0</v>
      </c>
      <c r="S35" s="398"/>
      <c r="T35" s="399"/>
      <c r="U35" s="399"/>
      <c r="V35" s="399"/>
      <c r="W35" s="399"/>
      <c r="X35" s="399"/>
      <c r="Y35" s="399"/>
      <c r="Z35" s="399"/>
      <c r="AA35" s="399"/>
      <c r="AB35" s="399"/>
      <c r="AC35" s="399"/>
      <c r="AD35" s="399"/>
      <c r="AE35" s="399"/>
      <c r="AF35" s="399"/>
      <c r="AG35" s="399"/>
      <c r="AH35" s="399"/>
      <c r="AI35" s="399"/>
      <c r="AJ35" s="399"/>
      <c r="AK35" s="399"/>
      <c r="AL35" s="399"/>
      <c r="AM35" s="399"/>
      <c r="AN35" s="400"/>
      <c r="AO35" s="591">
        <f t="shared" si="1"/>
        <v>0</v>
      </c>
      <c r="AP35" s="591">
        <f t="shared" si="2"/>
        <v>0</v>
      </c>
    </row>
    <row r="36" spans="1:42">
      <c r="A36" s="1091"/>
      <c r="B36" s="416"/>
      <c r="C36" s="419" t="str">
        <f>IFERROR(INDEX(C$13:C35,MATCH($B36,$B$13:$B35,0)),"")</f>
        <v/>
      </c>
      <c r="D36" s="416"/>
      <c r="E36" s="396" t="s">
        <v>258</v>
      </c>
      <c r="F36" s="398"/>
      <c r="G36" s="399"/>
      <c r="H36" s="399"/>
      <c r="I36" s="399"/>
      <c r="J36" s="399"/>
      <c r="K36" s="399"/>
      <c r="L36" s="399"/>
      <c r="M36" s="400"/>
      <c r="N36" s="400"/>
      <c r="O36" s="400"/>
      <c r="P36" s="400"/>
      <c r="Q36" s="400"/>
      <c r="R36" s="591">
        <f t="shared" si="0"/>
        <v>0</v>
      </c>
      <c r="S36" s="398"/>
      <c r="T36" s="399"/>
      <c r="U36" s="399"/>
      <c r="V36" s="399"/>
      <c r="W36" s="399"/>
      <c r="X36" s="399"/>
      <c r="Y36" s="399"/>
      <c r="Z36" s="399"/>
      <c r="AA36" s="399"/>
      <c r="AB36" s="399"/>
      <c r="AC36" s="399"/>
      <c r="AD36" s="399"/>
      <c r="AE36" s="399"/>
      <c r="AF36" s="399"/>
      <c r="AG36" s="399"/>
      <c r="AH36" s="399"/>
      <c r="AI36" s="399"/>
      <c r="AJ36" s="399"/>
      <c r="AK36" s="399"/>
      <c r="AL36" s="399"/>
      <c r="AM36" s="399"/>
      <c r="AN36" s="400"/>
      <c r="AO36" s="591">
        <f t="shared" si="1"/>
        <v>0</v>
      </c>
      <c r="AP36" s="591">
        <f t="shared" si="2"/>
        <v>0</v>
      </c>
    </row>
    <row r="37" spans="1:42">
      <c r="A37" s="1091"/>
      <c r="B37" s="416"/>
      <c r="C37" s="419" t="str">
        <f>IFERROR(INDEX(C$13:C36,MATCH($B37,$B$13:$B36,0)),"")</f>
        <v/>
      </c>
      <c r="D37" s="416"/>
      <c r="E37" s="396" t="s">
        <v>258</v>
      </c>
      <c r="F37" s="398"/>
      <c r="G37" s="399"/>
      <c r="H37" s="399"/>
      <c r="I37" s="399"/>
      <c r="J37" s="399"/>
      <c r="K37" s="399"/>
      <c r="L37" s="399"/>
      <c r="M37" s="400"/>
      <c r="N37" s="400"/>
      <c r="O37" s="400"/>
      <c r="P37" s="400"/>
      <c r="Q37" s="400"/>
      <c r="R37" s="591">
        <f t="shared" si="0"/>
        <v>0</v>
      </c>
      <c r="S37" s="398"/>
      <c r="T37" s="399"/>
      <c r="U37" s="399"/>
      <c r="V37" s="399"/>
      <c r="W37" s="399"/>
      <c r="X37" s="399"/>
      <c r="Y37" s="399"/>
      <c r="Z37" s="399"/>
      <c r="AA37" s="399"/>
      <c r="AB37" s="399"/>
      <c r="AC37" s="399"/>
      <c r="AD37" s="399"/>
      <c r="AE37" s="399"/>
      <c r="AF37" s="399"/>
      <c r="AG37" s="399"/>
      <c r="AH37" s="399"/>
      <c r="AI37" s="399"/>
      <c r="AJ37" s="399"/>
      <c r="AK37" s="399"/>
      <c r="AL37" s="399"/>
      <c r="AM37" s="399"/>
      <c r="AN37" s="400"/>
      <c r="AO37" s="591">
        <f t="shared" si="1"/>
        <v>0</v>
      </c>
      <c r="AP37" s="591">
        <f t="shared" si="2"/>
        <v>0</v>
      </c>
    </row>
    <row r="38" spans="1:42">
      <c r="A38" s="1091"/>
      <c r="B38" s="416"/>
      <c r="C38" s="419" t="str">
        <f>IFERROR(INDEX(C$13:C37,MATCH($B38,$B$13:$B37,0)),"")</f>
        <v/>
      </c>
      <c r="D38" s="416"/>
      <c r="E38" s="396" t="s">
        <v>258</v>
      </c>
      <c r="F38" s="398"/>
      <c r="G38" s="399"/>
      <c r="H38" s="399"/>
      <c r="I38" s="399"/>
      <c r="J38" s="399"/>
      <c r="K38" s="399"/>
      <c r="L38" s="399"/>
      <c r="M38" s="400"/>
      <c r="N38" s="400"/>
      <c r="O38" s="400"/>
      <c r="P38" s="400"/>
      <c r="Q38" s="400"/>
      <c r="R38" s="591">
        <f t="shared" si="0"/>
        <v>0</v>
      </c>
      <c r="S38" s="398"/>
      <c r="T38" s="399"/>
      <c r="U38" s="399"/>
      <c r="V38" s="399"/>
      <c r="W38" s="399"/>
      <c r="X38" s="399"/>
      <c r="Y38" s="399"/>
      <c r="Z38" s="399"/>
      <c r="AA38" s="399"/>
      <c r="AB38" s="399"/>
      <c r="AC38" s="399"/>
      <c r="AD38" s="399"/>
      <c r="AE38" s="399"/>
      <c r="AF38" s="399"/>
      <c r="AG38" s="399"/>
      <c r="AH38" s="399"/>
      <c r="AI38" s="399"/>
      <c r="AJ38" s="399"/>
      <c r="AK38" s="399"/>
      <c r="AL38" s="399"/>
      <c r="AM38" s="399"/>
      <c r="AN38" s="400"/>
      <c r="AO38" s="591">
        <f t="shared" si="1"/>
        <v>0</v>
      </c>
      <c r="AP38" s="591">
        <f t="shared" si="2"/>
        <v>0</v>
      </c>
    </row>
    <row r="39" spans="1:42">
      <c r="A39" s="1091"/>
      <c r="B39" s="416"/>
      <c r="C39" s="419" t="str">
        <f>IFERROR(INDEX(C$13:C38,MATCH($B39,$B$13:$B38,0)),"")</f>
        <v/>
      </c>
      <c r="D39" s="416"/>
      <c r="E39" s="396" t="s">
        <v>258</v>
      </c>
      <c r="F39" s="398"/>
      <c r="G39" s="399"/>
      <c r="H39" s="399"/>
      <c r="I39" s="399"/>
      <c r="J39" s="399"/>
      <c r="K39" s="399"/>
      <c r="L39" s="399"/>
      <c r="M39" s="400"/>
      <c r="N39" s="400"/>
      <c r="O39" s="400"/>
      <c r="P39" s="400"/>
      <c r="Q39" s="400"/>
      <c r="R39" s="591">
        <f t="shared" si="0"/>
        <v>0</v>
      </c>
      <c r="S39" s="398"/>
      <c r="T39" s="399"/>
      <c r="U39" s="399"/>
      <c r="V39" s="399"/>
      <c r="W39" s="399"/>
      <c r="X39" s="399"/>
      <c r="Y39" s="399"/>
      <c r="Z39" s="399"/>
      <c r="AA39" s="399"/>
      <c r="AB39" s="399"/>
      <c r="AC39" s="399"/>
      <c r="AD39" s="399"/>
      <c r="AE39" s="399"/>
      <c r="AF39" s="399"/>
      <c r="AG39" s="399"/>
      <c r="AH39" s="399"/>
      <c r="AI39" s="399"/>
      <c r="AJ39" s="399"/>
      <c r="AK39" s="399"/>
      <c r="AL39" s="399"/>
      <c r="AM39" s="399"/>
      <c r="AN39" s="400"/>
      <c r="AO39" s="591">
        <f t="shared" si="1"/>
        <v>0</v>
      </c>
      <c r="AP39" s="591">
        <f t="shared" si="2"/>
        <v>0</v>
      </c>
    </row>
    <row r="40" spans="1:42">
      <c r="A40" s="1091"/>
      <c r="B40" s="416"/>
      <c r="C40" s="419" t="str">
        <f>IFERROR(INDEX(C$13:C39,MATCH($B40,$B$13:$B39,0)),"")</f>
        <v/>
      </c>
      <c r="D40" s="416"/>
      <c r="E40" s="396" t="s">
        <v>258</v>
      </c>
      <c r="F40" s="398"/>
      <c r="G40" s="399"/>
      <c r="H40" s="399"/>
      <c r="I40" s="399"/>
      <c r="J40" s="399"/>
      <c r="K40" s="399"/>
      <c r="L40" s="399"/>
      <c r="M40" s="400"/>
      <c r="N40" s="400"/>
      <c r="O40" s="400"/>
      <c r="P40" s="400"/>
      <c r="Q40" s="400"/>
      <c r="R40" s="591">
        <f t="shared" si="0"/>
        <v>0</v>
      </c>
      <c r="S40" s="398"/>
      <c r="T40" s="399"/>
      <c r="U40" s="399"/>
      <c r="V40" s="399"/>
      <c r="W40" s="399"/>
      <c r="X40" s="399"/>
      <c r="Y40" s="399"/>
      <c r="Z40" s="399"/>
      <c r="AA40" s="399"/>
      <c r="AB40" s="399"/>
      <c r="AC40" s="399"/>
      <c r="AD40" s="399"/>
      <c r="AE40" s="399"/>
      <c r="AF40" s="399"/>
      <c r="AG40" s="399"/>
      <c r="AH40" s="399"/>
      <c r="AI40" s="399"/>
      <c r="AJ40" s="399"/>
      <c r="AK40" s="399"/>
      <c r="AL40" s="399"/>
      <c r="AM40" s="399"/>
      <c r="AN40" s="400"/>
      <c r="AO40" s="591">
        <f t="shared" si="1"/>
        <v>0</v>
      </c>
      <c r="AP40" s="591">
        <f t="shared" si="2"/>
        <v>0</v>
      </c>
    </row>
    <row r="41" spans="1:42">
      <c r="A41" s="1091"/>
      <c r="B41" s="416"/>
      <c r="C41" s="419" t="str">
        <f>IFERROR(INDEX(C$13:C40,MATCH($B41,$B$13:$B40,0)),"")</f>
        <v/>
      </c>
      <c r="D41" s="416"/>
      <c r="E41" s="396" t="s">
        <v>258</v>
      </c>
      <c r="F41" s="398"/>
      <c r="G41" s="399"/>
      <c r="H41" s="399"/>
      <c r="I41" s="399"/>
      <c r="J41" s="399"/>
      <c r="K41" s="399"/>
      <c r="L41" s="399"/>
      <c r="M41" s="400"/>
      <c r="N41" s="400"/>
      <c r="O41" s="400"/>
      <c r="P41" s="400"/>
      <c r="Q41" s="400"/>
      <c r="R41" s="591">
        <f t="shared" si="0"/>
        <v>0</v>
      </c>
      <c r="S41" s="398"/>
      <c r="T41" s="399"/>
      <c r="U41" s="399"/>
      <c r="V41" s="399"/>
      <c r="W41" s="399"/>
      <c r="X41" s="399"/>
      <c r="Y41" s="399"/>
      <c r="Z41" s="399"/>
      <c r="AA41" s="399"/>
      <c r="AB41" s="399"/>
      <c r="AC41" s="399"/>
      <c r="AD41" s="399"/>
      <c r="AE41" s="399"/>
      <c r="AF41" s="399"/>
      <c r="AG41" s="399"/>
      <c r="AH41" s="399"/>
      <c r="AI41" s="399"/>
      <c r="AJ41" s="399"/>
      <c r="AK41" s="399"/>
      <c r="AL41" s="399"/>
      <c r="AM41" s="399"/>
      <c r="AN41" s="400"/>
      <c r="AO41" s="591">
        <f t="shared" si="1"/>
        <v>0</v>
      </c>
      <c r="AP41" s="591">
        <f t="shared" si="2"/>
        <v>0</v>
      </c>
    </row>
    <row r="42" spans="1:42">
      <c r="A42" s="1091"/>
      <c r="B42" s="416"/>
      <c r="C42" s="419" t="str">
        <f>IFERROR(INDEX(C$13:C41,MATCH($B42,$B$13:$B41,0)),"")</f>
        <v/>
      </c>
      <c r="D42" s="416"/>
      <c r="E42" s="396" t="s">
        <v>258</v>
      </c>
      <c r="F42" s="398"/>
      <c r="G42" s="399"/>
      <c r="H42" s="399"/>
      <c r="I42" s="399"/>
      <c r="J42" s="399"/>
      <c r="K42" s="399"/>
      <c r="L42" s="399"/>
      <c r="M42" s="400"/>
      <c r="N42" s="400"/>
      <c r="O42" s="400"/>
      <c r="P42" s="400"/>
      <c r="Q42" s="400"/>
      <c r="R42" s="591">
        <f t="shared" si="0"/>
        <v>0</v>
      </c>
      <c r="S42" s="398"/>
      <c r="T42" s="399"/>
      <c r="U42" s="399"/>
      <c r="V42" s="399"/>
      <c r="W42" s="399"/>
      <c r="X42" s="399"/>
      <c r="Y42" s="399"/>
      <c r="Z42" s="399"/>
      <c r="AA42" s="399"/>
      <c r="AB42" s="399"/>
      <c r="AC42" s="399"/>
      <c r="AD42" s="399"/>
      <c r="AE42" s="399"/>
      <c r="AF42" s="399"/>
      <c r="AG42" s="399"/>
      <c r="AH42" s="399"/>
      <c r="AI42" s="399"/>
      <c r="AJ42" s="399"/>
      <c r="AK42" s="399"/>
      <c r="AL42" s="399"/>
      <c r="AM42" s="399"/>
      <c r="AN42" s="400"/>
      <c r="AO42" s="591">
        <f t="shared" si="1"/>
        <v>0</v>
      </c>
      <c r="AP42" s="591">
        <f t="shared" si="2"/>
        <v>0</v>
      </c>
    </row>
    <row r="43" spans="1:42">
      <c r="A43" s="1091"/>
      <c r="B43" s="416"/>
      <c r="C43" s="419" t="str">
        <f>IFERROR(INDEX(C$13:C42,MATCH($B43,$B$13:$B42,0)),"")</f>
        <v/>
      </c>
      <c r="D43" s="416"/>
      <c r="E43" s="396" t="s">
        <v>258</v>
      </c>
      <c r="F43" s="398"/>
      <c r="G43" s="399"/>
      <c r="H43" s="399"/>
      <c r="I43" s="399"/>
      <c r="J43" s="399"/>
      <c r="K43" s="399"/>
      <c r="L43" s="399"/>
      <c r="M43" s="400"/>
      <c r="N43" s="400"/>
      <c r="O43" s="400"/>
      <c r="P43" s="400"/>
      <c r="Q43" s="400"/>
      <c r="R43" s="591">
        <f t="shared" si="0"/>
        <v>0</v>
      </c>
      <c r="S43" s="398"/>
      <c r="T43" s="399"/>
      <c r="U43" s="399"/>
      <c r="V43" s="399"/>
      <c r="W43" s="399"/>
      <c r="X43" s="399"/>
      <c r="Y43" s="399"/>
      <c r="Z43" s="399"/>
      <c r="AA43" s="399"/>
      <c r="AB43" s="399"/>
      <c r="AC43" s="399"/>
      <c r="AD43" s="399"/>
      <c r="AE43" s="399"/>
      <c r="AF43" s="399"/>
      <c r="AG43" s="399"/>
      <c r="AH43" s="399"/>
      <c r="AI43" s="399"/>
      <c r="AJ43" s="399"/>
      <c r="AK43" s="399"/>
      <c r="AL43" s="399"/>
      <c r="AM43" s="399"/>
      <c r="AN43" s="400"/>
      <c r="AO43" s="591">
        <f t="shared" si="1"/>
        <v>0</v>
      </c>
      <c r="AP43" s="591">
        <f t="shared" si="2"/>
        <v>0</v>
      </c>
    </row>
    <row r="44" spans="1:42">
      <c r="A44" s="1091"/>
      <c r="B44" s="416"/>
      <c r="C44" s="419" t="str">
        <f>IFERROR(INDEX(C$13:C43,MATCH($B44,$B$13:$B43,0)),"")</f>
        <v/>
      </c>
      <c r="D44" s="416"/>
      <c r="E44" s="396" t="s">
        <v>258</v>
      </c>
      <c r="F44" s="398"/>
      <c r="G44" s="399"/>
      <c r="H44" s="399"/>
      <c r="I44" s="399"/>
      <c r="J44" s="399"/>
      <c r="K44" s="399"/>
      <c r="L44" s="399"/>
      <c r="M44" s="400"/>
      <c r="N44" s="400"/>
      <c r="O44" s="400"/>
      <c r="P44" s="400"/>
      <c r="Q44" s="400"/>
      <c r="R44" s="591">
        <f t="shared" si="0"/>
        <v>0</v>
      </c>
      <c r="S44" s="398"/>
      <c r="T44" s="399"/>
      <c r="U44" s="399"/>
      <c r="V44" s="399"/>
      <c r="W44" s="399"/>
      <c r="X44" s="399"/>
      <c r="Y44" s="399"/>
      <c r="Z44" s="399"/>
      <c r="AA44" s="399"/>
      <c r="AB44" s="399"/>
      <c r="AC44" s="399"/>
      <c r="AD44" s="399"/>
      <c r="AE44" s="399"/>
      <c r="AF44" s="399"/>
      <c r="AG44" s="399"/>
      <c r="AH44" s="399"/>
      <c r="AI44" s="399"/>
      <c r="AJ44" s="399"/>
      <c r="AK44" s="399"/>
      <c r="AL44" s="399"/>
      <c r="AM44" s="399"/>
      <c r="AN44" s="400"/>
      <c r="AO44" s="591">
        <f t="shared" si="1"/>
        <v>0</v>
      </c>
      <c r="AP44" s="591">
        <f t="shared" si="2"/>
        <v>0</v>
      </c>
    </row>
    <row r="45" spans="1:42">
      <c r="A45" s="1091"/>
      <c r="B45" s="416"/>
      <c r="C45" s="419" t="str">
        <f>IFERROR(INDEX(C$13:C44,MATCH($B45,$B$13:$B44,0)),"")</f>
        <v/>
      </c>
      <c r="D45" s="416"/>
      <c r="E45" s="396" t="s">
        <v>258</v>
      </c>
      <c r="F45" s="398"/>
      <c r="G45" s="399"/>
      <c r="H45" s="399"/>
      <c r="I45" s="399"/>
      <c r="J45" s="399"/>
      <c r="K45" s="399"/>
      <c r="L45" s="399"/>
      <c r="M45" s="400"/>
      <c r="N45" s="400"/>
      <c r="O45" s="400"/>
      <c r="P45" s="400"/>
      <c r="Q45" s="400"/>
      <c r="R45" s="591">
        <f t="shared" si="0"/>
        <v>0</v>
      </c>
      <c r="S45" s="398"/>
      <c r="T45" s="399"/>
      <c r="U45" s="399"/>
      <c r="V45" s="399"/>
      <c r="W45" s="399"/>
      <c r="X45" s="399"/>
      <c r="Y45" s="399"/>
      <c r="Z45" s="399"/>
      <c r="AA45" s="399"/>
      <c r="AB45" s="399"/>
      <c r="AC45" s="399"/>
      <c r="AD45" s="399"/>
      <c r="AE45" s="399"/>
      <c r="AF45" s="399"/>
      <c r="AG45" s="399"/>
      <c r="AH45" s="399"/>
      <c r="AI45" s="399"/>
      <c r="AJ45" s="399"/>
      <c r="AK45" s="399"/>
      <c r="AL45" s="399"/>
      <c r="AM45" s="399"/>
      <c r="AN45" s="400"/>
      <c r="AO45" s="591">
        <f t="shared" si="1"/>
        <v>0</v>
      </c>
      <c r="AP45" s="591">
        <f t="shared" si="2"/>
        <v>0</v>
      </c>
    </row>
    <row r="46" spans="1:42">
      <c r="A46" s="1091"/>
      <c r="B46" s="416"/>
      <c r="C46" s="419" t="str">
        <f>IFERROR(INDEX(C$13:C45,MATCH($B46,$B$13:$B45,0)),"")</f>
        <v/>
      </c>
      <c r="D46" s="416"/>
      <c r="E46" s="396" t="s">
        <v>258</v>
      </c>
      <c r="F46" s="398"/>
      <c r="G46" s="399"/>
      <c r="H46" s="399"/>
      <c r="I46" s="399"/>
      <c r="J46" s="399"/>
      <c r="K46" s="399"/>
      <c r="L46" s="399"/>
      <c r="M46" s="400"/>
      <c r="N46" s="400"/>
      <c r="O46" s="400"/>
      <c r="P46" s="400"/>
      <c r="Q46" s="400"/>
      <c r="R46" s="591">
        <f t="shared" si="0"/>
        <v>0</v>
      </c>
      <c r="S46" s="398"/>
      <c r="T46" s="399"/>
      <c r="U46" s="399"/>
      <c r="V46" s="399"/>
      <c r="W46" s="399"/>
      <c r="X46" s="399"/>
      <c r="Y46" s="399"/>
      <c r="Z46" s="399"/>
      <c r="AA46" s="399"/>
      <c r="AB46" s="399"/>
      <c r="AC46" s="399"/>
      <c r="AD46" s="399"/>
      <c r="AE46" s="399"/>
      <c r="AF46" s="399"/>
      <c r="AG46" s="399"/>
      <c r="AH46" s="399"/>
      <c r="AI46" s="399"/>
      <c r="AJ46" s="399"/>
      <c r="AK46" s="399"/>
      <c r="AL46" s="399"/>
      <c r="AM46" s="399"/>
      <c r="AN46" s="400"/>
      <c r="AO46" s="591">
        <f t="shared" si="1"/>
        <v>0</v>
      </c>
      <c r="AP46" s="591">
        <f t="shared" si="2"/>
        <v>0</v>
      </c>
    </row>
    <row r="47" spans="1:42">
      <c r="A47" s="1091"/>
      <c r="B47" s="416"/>
      <c r="C47" s="419" t="str">
        <f>IFERROR(INDEX(C$13:C46,MATCH($B47,$B$13:$B46,0)),"")</f>
        <v/>
      </c>
      <c r="D47" s="416"/>
      <c r="E47" s="396" t="s">
        <v>258</v>
      </c>
      <c r="F47" s="398"/>
      <c r="G47" s="399"/>
      <c r="H47" s="399"/>
      <c r="I47" s="399"/>
      <c r="J47" s="399"/>
      <c r="K47" s="399"/>
      <c r="L47" s="399"/>
      <c r="M47" s="400"/>
      <c r="N47" s="400"/>
      <c r="O47" s="400"/>
      <c r="P47" s="400"/>
      <c r="Q47" s="400"/>
      <c r="R47" s="591">
        <f t="shared" si="0"/>
        <v>0</v>
      </c>
      <c r="S47" s="398"/>
      <c r="T47" s="399"/>
      <c r="U47" s="399"/>
      <c r="V47" s="399"/>
      <c r="W47" s="399"/>
      <c r="X47" s="399"/>
      <c r="Y47" s="399"/>
      <c r="Z47" s="399"/>
      <c r="AA47" s="399"/>
      <c r="AB47" s="399"/>
      <c r="AC47" s="399"/>
      <c r="AD47" s="399"/>
      <c r="AE47" s="399"/>
      <c r="AF47" s="399"/>
      <c r="AG47" s="399"/>
      <c r="AH47" s="399"/>
      <c r="AI47" s="399"/>
      <c r="AJ47" s="399"/>
      <c r="AK47" s="399"/>
      <c r="AL47" s="399"/>
      <c r="AM47" s="399"/>
      <c r="AN47" s="400"/>
      <c r="AO47" s="591">
        <f t="shared" si="1"/>
        <v>0</v>
      </c>
      <c r="AP47" s="591">
        <f t="shared" si="2"/>
        <v>0</v>
      </c>
    </row>
    <row r="48" spans="1:42">
      <c r="A48" s="1091"/>
      <c r="B48" s="416"/>
      <c r="C48" s="419" t="str">
        <f>IFERROR(INDEX(C$13:C47,MATCH($B48,$B$13:$B47,0)),"")</f>
        <v/>
      </c>
      <c r="D48" s="416"/>
      <c r="E48" s="396" t="s">
        <v>258</v>
      </c>
      <c r="F48" s="398"/>
      <c r="G48" s="399"/>
      <c r="H48" s="399"/>
      <c r="I48" s="399"/>
      <c r="J48" s="399"/>
      <c r="K48" s="399"/>
      <c r="L48" s="399"/>
      <c r="M48" s="400"/>
      <c r="N48" s="400"/>
      <c r="O48" s="400"/>
      <c r="P48" s="400"/>
      <c r="Q48" s="400"/>
      <c r="R48" s="591">
        <f t="shared" si="0"/>
        <v>0</v>
      </c>
      <c r="S48" s="398"/>
      <c r="T48" s="399"/>
      <c r="U48" s="399"/>
      <c r="V48" s="399"/>
      <c r="W48" s="399"/>
      <c r="X48" s="399"/>
      <c r="Y48" s="399"/>
      <c r="Z48" s="399"/>
      <c r="AA48" s="399"/>
      <c r="AB48" s="399"/>
      <c r="AC48" s="399"/>
      <c r="AD48" s="399"/>
      <c r="AE48" s="399"/>
      <c r="AF48" s="399"/>
      <c r="AG48" s="399"/>
      <c r="AH48" s="399"/>
      <c r="AI48" s="399"/>
      <c r="AJ48" s="399"/>
      <c r="AK48" s="399"/>
      <c r="AL48" s="399"/>
      <c r="AM48" s="399"/>
      <c r="AN48" s="400"/>
      <c r="AO48" s="591">
        <f t="shared" si="1"/>
        <v>0</v>
      </c>
      <c r="AP48" s="591">
        <f t="shared" si="2"/>
        <v>0</v>
      </c>
    </row>
    <row r="49" spans="1:42">
      <c r="A49" s="1091"/>
      <c r="B49" s="416"/>
      <c r="C49" s="419" t="str">
        <f>IFERROR(INDEX(C$13:C48,MATCH($B49,$B$13:$B48,0)),"")</f>
        <v/>
      </c>
      <c r="D49" s="416"/>
      <c r="E49" s="396" t="s">
        <v>258</v>
      </c>
      <c r="F49" s="398"/>
      <c r="G49" s="399"/>
      <c r="H49" s="399"/>
      <c r="I49" s="399"/>
      <c r="J49" s="399"/>
      <c r="K49" s="399"/>
      <c r="L49" s="399"/>
      <c r="M49" s="400"/>
      <c r="N49" s="400"/>
      <c r="O49" s="400"/>
      <c r="P49" s="400"/>
      <c r="Q49" s="400"/>
      <c r="R49" s="591">
        <f t="shared" si="0"/>
        <v>0</v>
      </c>
      <c r="S49" s="398"/>
      <c r="T49" s="399"/>
      <c r="U49" s="399"/>
      <c r="V49" s="399"/>
      <c r="W49" s="399"/>
      <c r="X49" s="399"/>
      <c r="Y49" s="399"/>
      <c r="Z49" s="399"/>
      <c r="AA49" s="399"/>
      <c r="AB49" s="399"/>
      <c r="AC49" s="399"/>
      <c r="AD49" s="399"/>
      <c r="AE49" s="399"/>
      <c r="AF49" s="399"/>
      <c r="AG49" s="399"/>
      <c r="AH49" s="399"/>
      <c r="AI49" s="399"/>
      <c r="AJ49" s="399"/>
      <c r="AK49" s="399"/>
      <c r="AL49" s="399"/>
      <c r="AM49" s="399"/>
      <c r="AN49" s="400"/>
      <c r="AO49" s="591">
        <f t="shared" si="1"/>
        <v>0</v>
      </c>
      <c r="AP49" s="591">
        <f t="shared" si="2"/>
        <v>0</v>
      </c>
    </row>
    <row r="50" spans="1:42">
      <c r="A50" s="1091"/>
      <c r="B50" s="416"/>
      <c r="C50" s="419" t="str">
        <f>IFERROR(INDEX(C$13:C49,MATCH($B50,$B$13:$B49,0)),"")</f>
        <v/>
      </c>
      <c r="D50" s="416"/>
      <c r="E50" s="396" t="s">
        <v>258</v>
      </c>
      <c r="F50" s="398"/>
      <c r="G50" s="399"/>
      <c r="H50" s="399"/>
      <c r="I50" s="399"/>
      <c r="J50" s="399"/>
      <c r="K50" s="399"/>
      <c r="L50" s="399"/>
      <c r="M50" s="400"/>
      <c r="N50" s="400"/>
      <c r="O50" s="400"/>
      <c r="P50" s="400"/>
      <c r="Q50" s="400"/>
      <c r="R50" s="591">
        <f t="shared" si="0"/>
        <v>0</v>
      </c>
      <c r="S50" s="398"/>
      <c r="T50" s="399"/>
      <c r="U50" s="399"/>
      <c r="V50" s="399"/>
      <c r="W50" s="399"/>
      <c r="X50" s="399"/>
      <c r="Y50" s="399"/>
      <c r="Z50" s="399"/>
      <c r="AA50" s="399"/>
      <c r="AB50" s="399"/>
      <c r="AC50" s="399"/>
      <c r="AD50" s="399"/>
      <c r="AE50" s="399"/>
      <c r="AF50" s="399"/>
      <c r="AG50" s="399"/>
      <c r="AH50" s="399"/>
      <c r="AI50" s="399"/>
      <c r="AJ50" s="399"/>
      <c r="AK50" s="399"/>
      <c r="AL50" s="399"/>
      <c r="AM50" s="399"/>
      <c r="AN50" s="400"/>
      <c r="AO50" s="591">
        <f t="shared" si="1"/>
        <v>0</v>
      </c>
      <c r="AP50" s="591">
        <f t="shared" si="2"/>
        <v>0</v>
      </c>
    </row>
    <row r="51" spans="1:42">
      <c r="A51" s="1091"/>
      <c r="B51" s="416"/>
      <c r="C51" s="419" t="str">
        <f>IFERROR(INDEX(C$13:C50,MATCH($B51,$B$13:$B50,0)),"")</f>
        <v/>
      </c>
      <c r="D51" s="416"/>
      <c r="E51" s="396" t="s">
        <v>258</v>
      </c>
      <c r="F51" s="398"/>
      <c r="G51" s="399"/>
      <c r="H51" s="399"/>
      <c r="I51" s="399"/>
      <c r="J51" s="399"/>
      <c r="K51" s="399"/>
      <c r="L51" s="399"/>
      <c r="M51" s="400"/>
      <c r="N51" s="400"/>
      <c r="O51" s="400"/>
      <c r="P51" s="400"/>
      <c r="Q51" s="400"/>
      <c r="R51" s="591">
        <f t="shared" si="0"/>
        <v>0</v>
      </c>
      <c r="S51" s="398"/>
      <c r="T51" s="399"/>
      <c r="U51" s="399"/>
      <c r="V51" s="399"/>
      <c r="W51" s="399"/>
      <c r="X51" s="399"/>
      <c r="Y51" s="399"/>
      <c r="Z51" s="399"/>
      <c r="AA51" s="399"/>
      <c r="AB51" s="399"/>
      <c r="AC51" s="399"/>
      <c r="AD51" s="399"/>
      <c r="AE51" s="399"/>
      <c r="AF51" s="399"/>
      <c r="AG51" s="399"/>
      <c r="AH51" s="399"/>
      <c r="AI51" s="399"/>
      <c r="AJ51" s="399"/>
      <c r="AK51" s="399"/>
      <c r="AL51" s="399"/>
      <c r="AM51" s="399"/>
      <c r="AN51" s="400"/>
      <c r="AO51" s="591">
        <f t="shared" si="1"/>
        <v>0</v>
      </c>
      <c r="AP51" s="591">
        <f t="shared" si="2"/>
        <v>0</v>
      </c>
    </row>
    <row r="52" spans="1:42">
      <c r="A52" s="1091"/>
      <c r="B52" s="416"/>
      <c r="C52" s="419" t="str">
        <f>IFERROR(INDEX(C$13:C51,MATCH($B52,$B$13:$B51,0)),"")</f>
        <v/>
      </c>
      <c r="D52" s="416"/>
      <c r="E52" s="396" t="s">
        <v>258</v>
      </c>
      <c r="F52" s="398"/>
      <c r="G52" s="399"/>
      <c r="H52" s="399"/>
      <c r="I52" s="399"/>
      <c r="J52" s="399"/>
      <c r="K52" s="399"/>
      <c r="L52" s="399"/>
      <c r="M52" s="400"/>
      <c r="N52" s="400"/>
      <c r="O52" s="400"/>
      <c r="P52" s="400"/>
      <c r="Q52" s="400"/>
      <c r="R52" s="591">
        <f t="shared" si="0"/>
        <v>0</v>
      </c>
      <c r="S52" s="398"/>
      <c r="T52" s="399"/>
      <c r="U52" s="399"/>
      <c r="V52" s="399"/>
      <c r="W52" s="399"/>
      <c r="X52" s="399"/>
      <c r="Y52" s="399"/>
      <c r="Z52" s="399"/>
      <c r="AA52" s="399"/>
      <c r="AB52" s="399"/>
      <c r="AC52" s="399"/>
      <c r="AD52" s="399"/>
      <c r="AE52" s="399"/>
      <c r="AF52" s="399"/>
      <c r="AG52" s="399"/>
      <c r="AH52" s="399"/>
      <c r="AI52" s="399"/>
      <c r="AJ52" s="399"/>
      <c r="AK52" s="399"/>
      <c r="AL52" s="399"/>
      <c r="AM52" s="399"/>
      <c r="AN52" s="400"/>
      <c r="AO52" s="591">
        <f t="shared" si="1"/>
        <v>0</v>
      </c>
      <c r="AP52" s="591">
        <f t="shared" si="2"/>
        <v>0</v>
      </c>
    </row>
    <row r="53" spans="1:42">
      <c r="A53" s="1091"/>
      <c r="B53" s="416"/>
      <c r="C53" s="419" t="str">
        <f>IFERROR(INDEX(C$13:C52,MATCH($B53,$B$13:$B52,0)),"")</f>
        <v/>
      </c>
      <c r="D53" s="416"/>
      <c r="E53" s="396" t="s">
        <v>258</v>
      </c>
      <c r="F53" s="398"/>
      <c r="G53" s="399"/>
      <c r="H53" s="399"/>
      <c r="I53" s="399"/>
      <c r="J53" s="399"/>
      <c r="K53" s="399"/>
      <c r="L53" s="399"/>
      <c r="M53" s="400"/>
      <c r="N53" s="400"/>
      <c r="O53" s="400"/>
      <c r="P53" s="400"/>
      <c r="Q53" s="400"/>
      <c r="R53" s="591">
        <f t="shared" si="0"/>
        <v>0</v>
      </c>
      <c r="S53" s="398"/>
      <c r="T53" s="399"/>
      <c r="U53" s="399"/>
      <c r="V53" s="399"/>
      <c r="W53" s="399"/>
      <c r="X53" s="399"/>
      <c r="Y53" s="399"/>
      <c r="Z53" s="399"/>
      <c r="AA53" s="399"/>
      <c r="AB53" s="399"/>
      <c r="AC53" s="399"/>
      <c r="AD53" s="399"/>
      <c r="AE53" s="399"/>
      <c r="AF53" s="399"/>
      <c r="AG53" s="399"/>
      <c r="AH53" s="399"/>
      <c r="AI53" s="399"/>
      <c r="AJ53" s="399"/>
      <c r="AK53" s="399"/>
      <c r="AL53" s="399"/>
      <c r="AM53" s="399"/>
      <c r="AN53" s="400"/>
      <c r="AO53" s="591">
        <f t="shared" si="1"/>
        <v>0</v>
      </c>
      <c r="AP53" s="591">
        <f t="shared" si="2"/>
        <v>0</v>
      </c>
    </row>
    <row r="54" spans="1:42">
      <c r="A54" s="1091"/>
      <c r="B54" s="416"/>
      <c r="C54" s="419" t="str">
        <f>IFERROR(INDEX(C$13:C53,MATCH($B54,$B$13:$B53,0)),"")</f>
        <v/>
      </c>
      <c r="D54" s="416"/>
      <c r="E54" s="396" t="s">
        <v>258</v>
      </c>
      <c r="F54" s="398"/>
      <c r="G54" s="399"/>
      <c r="H54" s="399"/>
      <c r="I54" s="399"/>
      <c r="J54" s="399"/>
      <c r="K54" s="399"/>
      <c r="L54" s="399"/>
      <c r="M54" s="400"/>
      <c r="N54" s="400"/>
      <c r="O54" s="400"/>
      <c r="P54" s="400"/>
      <c r="Q54" s="400"/>
      <c r="R54" s="591">
        <f t="shared" si="0"/>
        <v>0</v>
      </c>
      <c r="S54" s="398"/>
      <c r="T54" s="399"/>
      <c r="U54" s="399"/>
      <c r="V54" s="399"/>
      <c r="W54" s="399"/>
      <c r="X54" s="399"/>
      <c r="Y54" s="399"/>
      <c r="Z54" s="399"/>
      <c r="AA54" s="399"/>
      <c r="AB54" s="399"/>
      <c r="AC54" s="399"/>
      <c r="AD54" s="399"/>
      <c r="AE54" s="399"/>
      <c r="AF54" s="399"/>
      <c r="AG54" s="399"/>
      <c r="AH54" s="399"/>
      <c r="AI54" s="399"/>
      <c r="AJ54" s="399"/>
      <c r="AK54" s="399"/>
      <c r="AL54" s="399"/>
      <c r="AM54" s="399"/>
      <c r="AN54" s="400"/>
      <c r="AO54" s="591">
        <f t="shared" si="1"/>
        <v>0</v>
      </c>
      <c r="AP54" s="591">
        <f t="shared" si="2"/>
        <v>0</v>
      </c>
    </row>
    <row r="55" spans="1:42">
      <c r="A55" s="1091"/>
      <c r="B55" s="416"/>
      <c r="C55" s="419" t="str">
        <f>IFERROR(INDEX(C$13:C54,MATCH($B55,$B$13:$B54,0)),"")</f>
        <v/>
      </c>
      <c r="D55" s="416"/>
      <c r="E55" s="396" t="s">
        <v>258</v>
      </c>
      <c r="F55" s="398"/>
      <c r="G55" s="399"/>
      <c r="H55" s="399"/>
      <c r="I55" s="399"/>
      <c r="J55" s="399"/>
      <c r="K55" s="399"/>
      <c r="L55" s="399"/>
      <c r="M55" s="400"/>
      <c r="N55" s="400"/>
      <c r="O55" s="400"/>
      <c r="P55" s="400"/>
      <c r="Q55" s="400"/>
      <c r="R55" s="591">
        <f t="shared" si="0"/>
        <v>0</v>
      </c>
      <c r="S55" s="398"/>
      <c r="T55" s="399"/>
      <c r="U55" s="399"/>
      <c r="V55" s="399"/>
      <c r="W55" s="399"/>
      <c r="X55" s="399"/>
      <c r="Y55" s="399"/>
      <c r="Z55" s="399"/>
      <c r="AA55" s="399"/>
      <c r="AB55" s="399"/>
      <c r="AC55" s="399"/>
      <c r="AD55" s="399"/>
      <c r="AE55" s="399"/>
      <c r="AF55" s="399"/>
      <c r="AG55" s="399"/>
      <c r="AH55" s="399"/>
      <c r="AI55" s="399"/>
      <c r="AJ55" s="399"/>
      <c r="AK55" s="399"/>
      <c r="AL55" s="399"/>
      <c r="AM55" s="399"/>
      <c r="AN55" s="400"/>
      <c r="AO55" s="591">
        <f t="shared" si="1"/>
        <v>0</v>
      </c>
      <c r="AP55" s="591">
        <f t="shared" si="2"/>
        <v>0</v>
      </c>
    </row>
    <row r="56" spans="1:42">
      <c r="A56" s="1091"/>
      <c r="B56" s="416"/>
      <c r="C56" s="419" t="str">
        <f>IFERROR(INDEX(C$13:C55,MATCH($B56,$B$13:$B55,0)),"")</f>
        <v/>
      </c>
      <c r="D56" s="416"/>
      <c r="E56" s="396" t="s">
        <v>258</v>
      </c>
      <c r="F56" s="398"/>
      <c r="G56" s="399"/>
      <c r="H56" s="399"/>
      <c r="I56" s="399"/>
      <c r="J56" s="399"/>
      <c r="K56" s="399"/>
      <c r="L56" s="399"/>
      <c r="M56" s="400"/>
      <c r="N56" s="400"/>
      <c r="O56" s="400"/>
      <c r="P56" s="400"/>
      <c r="Q56" s="400"/>
      <c r="R56" s="591">
        <f t="shared" si="0"/>
        <v>0</v>
      </c>
      <c r="S56" s="398"/>
      <c r="T56" s="399"/>
      <c r="U56" s="399"/>
      <c r="V56" s="399"/>
      <c r="W56" s="399"/>
      <c r="X56" s="399"/>
      <c r="Y56" s="399"/>
      <c r="Z56" s="399"/>
      <c r="AA56" s="399"/>
      <c r="AB56" s="399"/>
      <c r="AC56" s="399"/>
      <c r="AD56" s="399"/>
      <c r="AE56" s="399"/>
      <c r="AF56" s="399"/>
      <c r="AG56" s="399"/>
      <c r="AH56" s="399"/>
      <c r="AI56" s="399"/>
      <c r="AJ56" s="399"/>
      <c r="AK56" s="399"/>
      <c r="AL56" s="399"/>
      <c r="AM56" s="399"/>
      <c r="AN56" s="400"/>
      <c r="AO56" s="591">
        <f t="shared" si="1"/>
        <v>0</v>
      </c>
      <c r="AP56" s="591">
        <f t="shared" si="2"/>
        <v>0</v>
      </c>
    </row>
    <row r="57" spans="1:42">
      <c r="A57" s="1091"/>
      <c r="B57" s="416"/>
      <c r="C57" s="419" t="str">
        <f>IFERROR(INDEX(C$13:C56,MATCH($B57,$B$13:$B56,0)),"")</f>
        <v/>
      </c>
      <c r="D57" s="416"/>
      <c r="E57" s="396" t="s">
        <v>258</v>
      </c>
      <c r="F57" s="398"/>
      <c r="G57" s="399"/>
      <c r="H57" s="399"/>
      <c r="I57" s="399"/>
      <c r="J57" s="399"/>
      <c r="K57" s="399"/>
      <c r="L57" s="399"/>
      <c r="M57" s="400"/>
      <c r="N57" s="400"/>
      <c r="O57" s="400"/>
      <c r="P57" s="400"/>
      <c r="Q57" s="400"/>
      <c r="R57" s="591">
        <f t="shared" si="0"/>
        <v>0</v>
      </c>
      <c r="S57" s="398"/>
      <c r="T57" s="399"/>
      <c r="U57" s="399"/>
      <c r="V57" s="399"/>
      <c r="W57" s="399"/>
      <c r="X57" s="399"/>
      <c r="Y57" s="399"/>
      <c r="Z57" s="399"/>
      <c r="AA57" s="399"/>
      <c r="AB57" s="399"/>
      <c r="AC57" s="399"/>
      <c r="AD57" s="399"/>
      <c r="AE57" s="399"/>
      <c r="AF57" s="399"/>
      <c r="AG57" s="399"/>
      <c r="AH57" s="399"/>
      <c r="AI57" s="399"/>
      <c r="AJ57" s="399"/>
      <c r="AK57" s="399"/>
      <c r="AL57" s="399"/>
      <c r="AM57" s="399"/>
      <c r="AN57" s="400"/>
      <c r="AO57" s="591">
        <f t="shared" si="1"/>
        <v>0</v>
      </c>
      <c r="AP57" s="591">
        <f t="shared" si="2"/>
        <v>0</v>
      </c>
    </row>
    <row r="58" spans="1:42">
      <c r="A58" s="1091"/>
      <c r="B58" s="416"/>
      <c r="C58" s="419" t="str">
        <f>IFERROR(INDEX(C$13:C57,MATCH($B58,$B$13:$B57,0)),"")</f>
        <v/>
      </c>
      <c r="D58" s="416"/>
      <c r="E58" s="396" t="s">
        <v>258</v>
      </c>
      <c r="F58" s="398"/>
      <c r="G58" s="399"/>
      <c r="H58" s="399"/>
      <c r="I58" s="399"/>
      <c r="J58" s="399"/>
      <c r="K58" s="399"/>
      <c r="L58" s="399"/>
      <c r="M58" s="400"/>
      <c r="N58" s="400"/>
      <c r="O58" s="400"/>
      <c r="P58" s="400"/>
      <c r="Q58" s="400"/>
      <c r="R58" s="591">
        <f t="shared" si="0"/>
        <v>0</v>
      </c>
      <c r="S58" s="398"/>
      <c r="T58" s="399"/>
      <c r="U58" s="399"/>
      <c r="V58" s="399"/>
      <c r="W58" s="399"/>
      <c r="X58" s="399"/>
      <c r="Y58" s="399"/>
      <c r="Z58" s="399"/>
      <c r="AA58" s="399"/>
      <c r="AB58" s="399"/>
      <c r="AC58" s="399"/>
      <c r="AD58" s="399"/>
      <c r="AE58" s="399"/>
      <c r="AF58" s="399"/>
      <c r="AG58" s="399"/>
      <c r="AH58" s="399"/>
      <c r="AI58" s="399"/>
      <c r="AJ58" s="399"/>
      <c r="AK58" s="399"/>
      <c r="AL58" s="399"/>
      <c r="AM58" s="399"/>
      <c r="AN58" s="400"/>
      <c r="AO58" s="591">
        <f t="shared" si="1"/>
        <v>0</v>
      </c>
      <c r="AP58" s="591">
        <f t="shared" si="2"/>
        <v>0</v>
      </c>
    </row>
    <row r="59" spans="1:42">
      <c r="A59" s="1091"/>
      <c r="B59" s="416"/>
      <c r="C59" s="419" t="str">
        <f>IFERROR(INDEX(C$13:C58,MATCH($B59,$B$13:$B58,0)),"")</f>
        <v/>
      </c>
      <c r="D59" s="416"/>
      <c r="E59" s="396" t="s">
        <v>258</v>
      </c>
      <c r="F59" s="398"/>
      <c r="G59" s="399"/>
      <c r="H59" s="399"/>
      <c r="I59" s="399"/>
      <c r="J59" s="399"/>
      <c r="K59" s="399"/>
      <c r="L59" s="399"/>
      <c r="M59" s="400"/>
      <c r="N59" s="400"/>
      <c r="O59" s="400"/>
      <c r="P59" s="400"/>
      <c r="Q59" s="400"/>
      <c r="R59" s="591">
        <f t="shared" si="0"/>
        <v>0</v>
      </c>
      <c r="S59" s="398"/>
      <c r="T59" s="399"/>
      <c r="U59" s="399"/>
      <c r="V59" s="399"/>
      <c r="W59" s="399"/>
      <c r="X59" s="399"/>
      <c r="Y59" s="399"/>
      <c r="Z59" s="399"/>
      <c r="AA59" s="399"/>
      <c r="AB59" s="399"/>
      <c r="AC59" s="399"/>
      <c r="AD59" s="399"/>
      <c r="AE59" s="399"/>
      <c r="AF59" s="399"/>
      <c r="AG59" s="399"/>
      <c r="AH59" s="399"/>
      <c r="AI59" s="399"/>
      <c r="AJ59" s="399"/>
      <c r="AK59" s="399"/>
      <c r="AL59" s="399"/>
      <c r="AM59" s="399"/>
      <c r="AN59" s="400"/>
      <c r="AO59" s="591">
        <f t="shared" si="1"/>
        <v>0</v>
      </c>
      <c r="AP59" s="591">
        <f t="shared" si="2"/>
        <v>0</v>
      </c>
    </row>
    <row r="60" spans="1:42">
      <c r="A60" s="1091"/>
      <c r="B60" s="416"/>
      <c r="C60" s="419" t="str">
        <f>IFERROR(INDEX(C$13:C59,MATCH($B60,$B$13:$B59,0)),"")</f>
        <v/>
      </c>
      <c r="D60" s="416"/>
      <c r="E60" s="396" t="s">
        <v>258</v>
      </c>
      <c r="F60" s="398"/>
      <c r="G60" s="399"/>
      <c r="H60" s="399"/>
      <c r="I60" s="399"/>
      <c r="J60" s="399"/>
      <c r="K60" s="399"/>
      <c r="L60" s="399"/>
      <c r="M60" s="400"/>
      <c r="N60" s="400"/>
      <c r="O60" s="400"/>
      <c r="P60" s="400"/>
      <c r="Q60" s="400"/>
      <c r="R60" s="591">
        <f t="shared" si="0"/>
        <v>0</v>
      </c>
      <c r="S60" s="398"/>
      <c r="T60" s="399"/>
      <c r="U60" s="399"/>
      <c r="V60" s="399"/>
      <c r="W60" s="399"/>
      <c r="X60" s="399"/>
      <c r="Y60" s="399"/>
      <c r="Z60" s="399"/>
      <c r="AA60" s="399"/>
      <c r="AB60" s="399"/>
      <c r="AC60" s="399"/>
      <c r="AD60" s="399"/>
      <c r="AE60" s="399"/>
      <c r="AF60" s="399"/>
      <c r="AG60" s="399"/>
      <c r="AH60" s="399"/>
      <c r="AI60" s="399"/>
      <c r="AJ60" s="399"/>
      <c r="AK60" s="399"/>
      <c r="AL60" s="399"/>
      <c r="AM60" s="399"/>
      <c r="AN60" s="400"/>
      <c r="AO60" s="591">
        <f t="shared" si="1"/>
        <v>0</v>
      </c>
      <c r="AP60" s="591">
        <f t="shared" si="2"/>
        <v>0</v>
      </c>
    </row>
    <row r="61" spans="1:42">
      <c r="A61" s="1091"/>
      <c r="B61" s="416"/>
      <c r="C61" s="419" t="str">
        <f>IFERROR(INDEX(C$13:C60,MATCH($B61,$B$13:$B60,0)),"")</f>
        <v/>
      </c>
      <c r="D61" s="416"/>
      <c r="E61" s="396" t="s">
        <v>258</v>
      </c>
      <c r="F61" s="398"/>
      <c r="G61" s="399"/>
      <c r="H61" s="399"/>
      <c r="I61" s="399"/>
      <c r="J61" s="399"/>
      <c r="K61" s="399"/>
      <c r="L61" s="399"/>
      <c r="M61" s="400"/>
      <c r="N61" s="400"/>
      <c r="O61" s="400"/>
      <c r="P61" s="400"/>
      <c r="Q61" s="400"/>
      <c r="R61" s="591">
        <f t="shared" si="0"/>
        <v>0</v>
      </c>
      <c r="S61" s="398"/>
      <c r="T61" s="399"/>
      <c r="U61" s="399"/>
      <c r="V61" s="399"/>
      <c r="W61" s="399"/>
      <c r="X61" s="399"/>
      <c r="Y61" s="399"/>
      <c r="Z61" s="399"/>
      <c r="AA61" s="399"/>
      <c r="AB61" s="399"/>
      <c r="AC61" s="399"/>
      <c r="AD61" s="399"/>
      <c r="AE61" s="399"/>
      <c r="AF61" s="399"/>
      <c r="AG61" s="399"/>
      <c r="AH61" s="399"/>
      <c r="AI61" s="399"/>
      <c r="AJ61" s="399"/>
      <c r="AK61" s="399"/>
      <c r="AL61" s="399"/>
      <c r="AM61" s="399"/>
      <c r="AN61" s="400"/>
      <c r="AO61" s="591">
        <f t="shared" si="1"/>
        <v>0</v>
      </c>
      <c r="AP61" s="591">
        <f t="shared" si="2"/>
        <v>0</v>
      </c>
    </row>
    <row r="62" spans="1:42">
      <c r="A62" s="1091"/>
      <c r="B62" s="416"/>
      <c r="C62" s="419" t="str">
        <f>IFERROR(INDEX(C$13:C61,MATCH($B62,$B$13:$B61,0)),"")</f>
        <v/>
      </c>
      <c r="D62" s="416"/>
      <c r="E62" s="396" t="s">
        <v>258</v>
      </c>
      <c r="F62" s="398"/>
      <c r="G62" s="399"/>
      <c r="H62" s="399"/>
      <c r="I62" s="399"/>
      <c r="J62" s="399"/>
      <c r="K62" s="399"/>
      <c r="L62" s="399"/>
      <c r="M62" s="400"/>
      <c r="N62" s="400"/>
      <c r="O62" s="400"/>
      <c r="P62" s="400"/>
      <c r="Q62" s="400"/>
      <c r="R62" s="591">
        <f t="shared" si="0"/>
        <v>0</v>
      </c>
      <c r="S62" s="398"/>
      <c r="T62" s="399"/>
      <c r="U62" s="399"/>
      <c r="V62" s="399"/>
      <c r="W62" s="399"/>
      <c r="X62" s="399"/>
      <c r="Y62" s="399"/>
      <c r="Z62" s="399"/>
      <c r="AA62" s="399"/>
      <c r="AB62" s="399"/>
      <c r="AC62" s="399"/>
      <c r="AD62" s="399"/>
      <c r="AE62" s="399"/>
      <c r="AF62" s="399"/>
      <c r="AG62" s="399"/>
      <c r="AH62" s="399"/>
      <c r="AI62" s="399"/>
      <c r="AJ62" s="399"/>
      <c r="AK62" s="399"/>
      <c r="AL62" s="399"/>
      <c r="AM62" s="399"/>
      <c r="AN62" s="400"/>
      <c r="AO62" s="591">
        <f t="shared" si="1"/>
        <v>0</v>
      </c>
      <c r="AP62" s="591">
        <f t="shared" si="2"/>
        <v>0</v>
      </c>
    </row>
    <row r="63" spans="1:42">
      <c r="A63" s="1091"/>
      <c r="B63" s="416"/>
      <c r="C63" s="419" t="str">
        <f>IFERROR(INDEX(C$13:C62,MATCH($B63,$B$13:$B62,0)),"")</f>
        <v/>
      </c>
      <c r="D63" s="416"/>
      <c r="E63" s="396" t="s">
        <v>258</v>
      </c>
      <c r="F63" s="398"/>
      <c r="G63" s="399"/>
      <c r="H63" s="399"/>
      <c r="I63" s="399"/>
      <c r="J63" s="399"/>
      <c r="K63" s="399"/>
      <c r="L63" s="399"/>
      <c r="M63" s="400"/>
      <c r="N63" s="400"/>
      <c r="O63" s="400"/>
      <c r="P63" s="400"/>
      <c r="Q63" s="400"/>
      <c r="R63" s="591">
        <f t="shared" si="0"/>
        <v>0</v>
      </c>
      <c r="S63" s="398"/>
      <c r="T63" s="399"/>
      <c r="U63" s="399"/>
      <c r="V63" s="399"/>
      <c r="W63" s="399"/>
      <c r="X63" s="399"/>
      <c r="Y63" s="399"/>
      <c r="Z63" s="399"/>
      <c r="AA63" s="399"/>
      <c r="AB63" s="399"/>
      <c r="AC63" s="399"/>
      <c r="AD63" s="399"/>
      <c r="AE63" s="399"/>
      <c r="AF63" s="399"/>
      <c r="AG63" s="399"/>
      <c r="AH63" s="399"/>
      <c r="AI63" s="399"/>
      <c r="AJ63" s="399"/>
      <c r="AK63" s="399"/>
      <c r="AL63" s="399"/>
      <c r="AM63" s="399"/>
      <c r="AN63" s="400"/>
      <c r="AO63" s="591">
        <f t="shared" si="1"/>
        <v>0</v>
      </c>
      <c r="AP63" s="591">
        <f t="shared" si="2"/>
        <v>0</v>
      </c>
    </row>
    <row r="64" spans="1:42">
      <c r="A64" s="1091"/>
      <c r="B64" s="416"/>
      <c r="C64" s="419" t="str">
        <f>IFERROR(INDEX(C$13:C63,MATCH($B64,$B$13:$B63,0)),"")</f>
        <v/>
      </c>
      <c r="D64" s="416"/>
      <c r="E64" s="396" t="s">
        <v>258</v>
      </c>
      <c r="F64" s="398"/>
      <c r="G64" s="399"/>
      <c r="H64" s="399"/>
      <c r="I64" s="399"/>
      <c r="J64" s="399"/>
      <c r="K64" s="399"/>
      <c r="L64" s="399"/>
      <c r="M64" s="400"/>
      <c r="N64" s="400"/>
      <c r="O64" s="400"/>
      <c r="P64" s="400"/>
      <c r="Q64" s="400"/>
      <c r="R64" s="591">
        <f t="shared" si="0"/>
        <v>0</v>
      </c>
      <c r="S64" s="398"/>
      <c r="T64" s="399"/>
      <c r="U64" s="399"/>
      <c r="V64" s="399"/>
      <c r="W64" s="399"/>
      <c r="X64" s="399"/>
      <c r="Y64" s="399"/>
      <c r="Z64" s="399"/>
      <c r="AA64" s="399"/>
      <c r="AB64" s="399"/>
      <c r="AC64" s="399"/>
      <c r="AD64" s="399"/>
      <c r="AE64" s="399"/>
      <c r="AF64" s="399"/>
      <c r="AG64" s="399"/>
      <c r="AH64" s="399"/>
      <c r="AI64" s="399"/>
      <c r="AJ64" s="399"/>
      <c r="AK64" s="399"/>
      <c r="AL64" s="399"/>
      <c r="AM64" s="399"/>
      <c r="AN64" s="400"/>
      <c r="AO64" s="591">
        <f t="shared" si="1"/>
        <v>0</v>
      </c>
      <c r="AP64" s="591">
        <f t="shared" si="2"/>
        <v>0</v>
      </c>
    </row>
    <row r="65" spans="1:42">
      <c r="A65" s="1091"/>
      <c r="B65" s="416"/>
      <c r="C65" s="419" t="str">
        <f>IFERROR(INDEX(C$13:C64,MATCH($B65,$B$13:$B64,0)),"")</f>
        <v/>
      </c>
      <c r="D65" s="416"/>
      <c r="E65" s="396" t="s">
        <v>258</v>
      </c>
      <c r="F65" s="398"/>
      <c r="G65" s="399"/>
      <c r="H65" s="399"/>
      <c r="I65" s="399"/>
      <c r="J65" s="399"/>
      <c r="K65" s="399"/>
      <c r="L65" s="399"/>
      <c r="M65" s="400"/>
      <c r="N65" s="400"/>
      <c r="O65" s="400"/>
      <c r="P65" s="400"/>
      <c r="Q65" s="400"/>
      <c r="R65" s="591">
        <f t="shared" si="0"/>
        <v>0</v>
      </c>
      <c r="S65" s="398"/>
      <c r="T65" s="399"/>
      <c r="U65" s="399"/>
      <c r="V65" s="399"/>
      <c r="W65" s="399"/>
      <c r="X65" s="399"/>
      <c r="Y65" s="399"/>
      <c r="Z65" s="399"/>
      <c r="AA65" s="399"/>
      <c r="AB65" s="399"/>
      <c r="AC65" s="399"/>
      <c r="AD65" s="399"/>
      <c r="AE65" s="399"/>
      <c r="AF65" s="399"/>
      <c r="AG65" s="399"/>
      <c r="AH65" s="399"/>
      <c r="AI65" s="399"/>
      <c r="AJ65" s="399"/>
      <c r="AK65" s="399"/>
      <c r="AL65" s="399"/>
      <c r="AM65" s="399"/>
      <c r="AN65" s="400"/>
      <c r="AO65" s="591">
        <f t="shared" si="1"/>
        <v>0</v>
      </c>
      <c r="AP65" s="591">
        <f t="shared" si="2"/>
        <v>0</v>
      </c>
    </row>
    <row r="66" spans="1:42">
      <c r="A66" s="1091"/>
      <c r="B66" s="416"/>
      <c r="C66" s="419" t="str">
        <f>IFERROR(INDEX(C$13:C65,MATCH($B66,$B$13:$B65,0)),"")</f>
        <v/>
      </c>
      <c r="D66" s="416"/>
      <c r="E66" s="396" t="s">
        <v>258</v>
      </c>
      <c r="F66" s="398"/>
      <c r="G66" s="399"/>
      <c r="H66" s="399"/>
      <c r="I66" s="399"/>
      <c r="J66" s="399"/>
      <c r="K66" s="399"/>
      <c r="L66" s="399"/>
      <c r="M66" s="400"/>
      <c r="N66" s="400"/>
      <c r="O66" s="400"/>
      <c r="P66" s="400"/>
      <c r="Q66" s="400"/>
      <c r="R66" s="591">
        <f t="shared" si="0"/>
        <v>0</v>
      </c>
      <c r="S66" s="398"/>
      <c r="T66" s="399"/>
      <c r="U66" s="399"/>
      <c r="V66" s="399"/>
      <c r="W66" s="399"/>
      <c r="X66" s="399"/>
      <c r="Y66" s="399"/>
      <c r="Z66" s="399"/>
      <c r="AA66" s="399"/>
      <c r="AB66" s="399"/>
      <c r="AC66" s="399"/>
      <c r="AD66" s="399"/>
      <c r="AE66" s="399"/>
      <c r="AF66" s="399"/>
      <c r="AG66" s="399"/>
      <c r="AH66" s="399"/>
      <c r="AI66" s="399"/>
      <c r="AJ66" s="399"/>
      <c r="AK66" s="399"/>
      <c r="AL66" s="399"/>
      <c r="AM66" s="399"/>
      <c r="AN66" s="400"/>
      <c r="AO66" s="591">
        <f t="shared" si="1"/>
        <v>0</v>
      </c>
      <c r="AP66" s="591">
        <f t="shared" si="2"/>
        <v>0</v>
      </c>
    </row>
    <row r="67" spans="1:42">
      <c r="A67" s="1091"/>
      <c r="B67" s="416"/>
      <c r="C67" s="419" t="str">
        <f>IFERROR(INDEX(C$13:C66,MATCH($B67,$B$13:$B66,0)),"")</f>
        <v/>
      </c>
      <c r="D67" s="416"/>
      <c r="E67" s="396" t="s">
        <v>258</v>
      </c>
      <c r="F67" s="398"/>
      <c r="G67" s="399"/>
      <c r="H67" s="399"/>
      <c r="I67" s="399"/>
      <c r="J67" s="399"/>
      <c r="K67" s="399"/>
      <c r="L67" s="399"/>
      <c r="M67" s="400"/>
      <c r="N67" s="400"/>
      <c r="O67" s="400"/>
      <c r="P67" s="400"/>
      <c r="Q67" s="400"/>
      <c r="R67" s="591">
        <f t="shared" si="0"/>
        <v>0</v>
      </c>
      <c r="S67" s="398"/>
      <c r="T67" s="399"/>
      <c r="U67" s="399"/>
      <c r="V67" s="399"/>
      <c r="W67" s="399"/>
      <c r="X67" s="399"/>
      <c r="Y67" s="399"/>
      <c r="Z67" s="399"/>
      <c r="AA67" s="399"/>
      <c r="AB67" s="399"/>
      <c r="AC67" s="399"/>
      <c r="AD67" s="399"/>
      <c r="AE67" s="399"/>
      <c r="AF67" s="399"/>
      <c r="AG67" s="399"/>
      <c r="AH67" s="399"/>
      <c r="AI67" s="399"/>
      <c r="AJ67" s="399"/>
      <c r="AK67" s="399"/>
      <c r="AL67" s="399"/>
      <c r="AM67" s="399"/>
      <c r="AN67" s="400"/>
      <c r="AO67" s="591">
        <f t="shared" si="1"/>
        <v>0</v>
      </c>
      <c r="AP67" s="591">
        <f t="shared" si="2"/>
        <v>0</v>
      </c>
    </row>
    <row r="68" spans="1:42">
      <c r="A68" s="1091"/>
      <c r="B68" s="416"/>
      <c r="C68" s="419" t="str">
        <f>IFERROR(INDEX(C$13:C67,MATCH($B68,$B$13:$B67,0)),"")</f>
        <v/>
      </c>
      <c r="D68" s="416"/>
      <c r="E68" s="396" t="s">
        <v>258</v>
      </c>
      <c r="F68" s="398"/>
      <c r="G68" s="399"/>
      <c r="H68" s="399"/>
      <c r="I68" s="399"/>
      <c r="J68" s="399"/>
      <c r="K68" s="399"/>
      <c r="L68" s="399"/>
      <c r="M68" s="400"/>
      <c r="N68" s="400"/>
      <c r="O68" s="400"/>
      <c r="P68" s="400"/>
      <c r="Q68" s="400"/>
      <c r="R68" s="591">
        <f t="shared" si="0"/>
        <v>0</v>
      </c>
      <c r="S68" s="398"/>
      <c r="T68" s="399"/>
      <c r="U68" s="399"/>
      <c r="V68" s="399"/>
      <c r="W68" s="399"/>
      <c r="X68" s="399"/>
      <c r="Y68" s="399"/>
      <c r="Z68" s="399"/>
      <c r="AA68" s="399"/>
      <c r="AB68" s="399"/>
      <c r="AC68" s="399"/>
      <c r="AD68" s="399"/>
      <c r="AE68" s="399"/>
      <c r="AF68" s="399"/>
      <c r="AG68" s="399"/>
      <c r="AH68" s="399"/>
      <c r="AI68" s="399"/>
      <c r="AJ68" s="399"/>
      <c r="AK68" s="399"/>
      <c r="AL68" s="399"/>
      <c r="AM68" s="399"/>
      <c r="AN68" s="400"/>
      <c r="AO68" s="591">
        <f t="shared" si="1"/>
        <v>0</v>
      </c>
      <c r="AP68" s="591">
        <f t="shared" si="2"/>
        <v>0</v>
      </c>
    </row>
    <row r="69" spans="1:42">
      <c r="A69" s="1091"/>
      <c r="B69" s="416"/>
      <c r="C69" s="419" t="str">
        <f>IFERROR(INDEX(C$13:C68,MATCH($B69,$B$13:$B68,0)),"")</f>
        <v/>
      </c>
      <c r="D69" s="416"/>
      <c r="E69" s="396" t="s">
        <v>258</v>
      </c>
      <c r="F69" s="398"/>
      <c r="G69" s="399"/>
      <c r="H69" s="399"/>
      <c r="I69" s="399"/>
      <c r="J69" s="399"/>
      <c r="K69" s="399"/>
      <c r="L69" s="399"/>
      <c r="M69" s="400"/>
      <c r="N69" s="400"/>
      <c r="O69" s="400"/>
      <c r="P69" s="400"/>
      <c r="Q69" s="400"/>
      <c r="R69" s="591">
        <f t="shared" si="0"/>
        <v>0</v>
      </c>
      <c r="S69" s="398"/>
      <c r="T69" s="399"/>
      <c r="U69" s="399"/>
      <c r="V69" s="399"/>
      <c r="W69" s="399"/>
      <c r="X69" s="399"/>
      <c r="Y69" s="399"/>
      <c r="Z69" s="399"/>
      <c r="AA69" s="399"/>
      <c r="AB69" s="399"/>
      <c r="AC69" s="399"/>
      <c r="AD69" s="399"/>
      <c r="AE69" s="399"/>
      <c r="AF69" s="399"/>
      <c r="AG69" s="399"/>
      <c r="AH69" s="399"/>
      <c r="AI69" s="399"/>
      <c r="AJ69" s="399"/>
      <c r="AK69" s="399"/>
      <c r="AL69" s="399"/>
      <c r="AM69" s="399"/>
      <c r="AN69" s="400"/>
      <c r="AO69" s="591">
        <f t="shared" si="1"/>
        <v>0</v>
      </c>
      <c r="AP69" s="591">
        <f t="shared" si="2"/>
        <v>0</v>
      </c>
    </row>
    <row r="70" spans="1:42">
      <c r="A70" s="1091"/>
      <c r="B70" s="416"/>
      <c r="C70" s="419" t="str">
        <f>IFERROR(INDEX(C$13:C69,MATCH($B70,$B$13:$B69,0)),"")</f>
        <v/>
      </c>
      <c r="D70" s="416"/>
      <c r="E70" s="396" t="s">
        <v>258</v>
      </c>
      <c r="F70" s="398"/>
      <c r="G70" s="399"/>
      <c r="H70" s="399"/>
      <c r="I70" s="399"/>
      <c r="J70" s="399"/>
      <c r="K70" s="399"/>
      <c r="L70" s="399"/>
      <c r="M70" s="400"/>
      <c r="N70" s="400"/>
      <c r="O70" s="400"/>
      <c r="P70" s="400"/>
      <c r="Q70" s="400"/>
      <c r="R70" s="591">
        <f t="shared" si="0"/>
        <v>0</v>
      </c>
      <c r="S70" s="398"/>
      <c r="T70" s="399"/>
      <c r="U70" s="399"/>
      <c r="V70" s="399"/>
      <c r="W70" s="399"/>
      <c r="X70" s="399"/>
      <c r="Y70" s="399"/>
      <c r="Z70" s="399"/>
      <c r="AA70" s="399"/>
      <c r="AB70" s="399"/>
      <c r="AC70" s="399"/>
      <c r="AD70" s="399"/>
      <c r="AE70" s="399"/>
      <c r="AF70" s="399"/>
      <c r="AG70" s="399"/>
      <c r="AH70" s="399"/>
      <c r="AI70" s="399"/>
      <c r="AJ70" s="399"/>
      <c r="AK70" s="399"/>
      <c r="AL70" s="399"/>
      <c r="AM70" s="399"/>
      <c r="AN70" s="400"/>
      <c r="AO70" s="591">
        <f t="shared" si="1"/>
        <v>0</v>
      </c>
      <c r="AP70" s="591">
        <f t="shared" si="2"/>
        <v>0</v>
      </c>
    </row>
    <row r="71" spans="1:42">
      <c r="A71" s="1091"/>
      <c r="B71" s="416"/>
      <c r="C71" s="419" t="str">
        <f>IFERROR(INDEX(C$13:C70,MATCH($B71,$B$13:$B70,0)),"")</f>
        <v/>
      </c>
      <c r="D71" s="416"/>
      <c r="E71" s="396" t="s">
        <v>258</v>
      </c>
      <c r="F71" s="398"/>
      <c r="G71" s="399"/>
      <c r="H71" s="399"/>
      <c r="I71" s="399"/>
      <c r="J71" s="399"/>
      <c r="K71" s="399"/>
      <c r="L71" s="399"/>
      <c r="M71" s="400"/>
      <c r="N71" s="400"/>
      <c r="O71" s="400"/>
      <c r="P71" s="400"/>
      <c r="Q71" s="400"/>
      <c r="R71" s="591">
        <f t="shared" si="0"/>
        <v>0</v>
      </c>
      <c r="S71" s="398"/>
      <c r="T71" s="399"/>
      <c r="U71" s="399"/>
      <c r="V71" s="399"/>
      <c r="W71" s="399"/>
      <c r="X71" s="399"/>
      <c r="Y71" s="399"/>
      <c r="Z71" s="399"/>
      <c r="AA71" s="399"/>
      <c r="AB71" s="399"/>
      <c r="AC71" s="399"/>
      <c r="AD71" s="399"/>
      <c r="AE71" s="399"/>
      <c r="AF71" s="399"/>
      <c r="AG71" s="399"/>
      <c r="AH71" s="399"/>
      <c r="AI71" s="399"/>
      <c r="AJ71" s="399"/>
      <c r="AK71" s="399"/>
      <c r="AL71" s="399"/>
      <c r="AM71" s="399"/>
      <c r="AN71" s="400"/>
      <c r="AO71" s="591">
        <f t="shared" si="1"/>
        <v>0</v>
      </c>
      <c r="AP71" s="591">
        <f t="shared" si="2"/>
        <v>0</v>
      </c>
    </row>
    <row r="72" spans="1:42">
      <c r="A72" s="1091"/>
      <c r="B72" s="416"/>
      <c r="C72" s="419" t="str">
        <f>IFERROR(INDEX(C$13:C71,MATCH($B72,$B$13:$B71,0)),"")</f>
        <v/>
      </c>
      <c r="D72" s="416"/>
      <c r="E72" s="396" t="s">
        <v>258</v>
      </c>
      <c r="F72" s="398"/>
      <c r="G72" s="399"/>
      <c r="H72" s="399"/>
      <c r="I72" s="399"/>
      <c r="J72" s="399"/>
      <c r="K72" s="399"/>
      <c r="L72" s="399"/>
      <c r="M72" s="400"/>
      <c r="N72" s="400"/>
      <c r="O72" s="400"/>
      <c r="P72" s="400"/>
      <c r="Q72" s="400"/>
      <c r="R72" s="591">
        <f t="shared" si="0"/>
        <v>0</v>
      </c>
      <c r="S72" s="398"/>
      <c r="T72" s="399"/>
      <c r="U72" s="399"/>
      <c r="V72" s="399"/>
      <c r="W72" s="399"/>
      <c r="X72" s="399"/>
      <c r="Y72" s="399"/>
      <c r="Z72" s="399"/>
      <c r="AA72" s="399"/>
      <c r="AB72" s="399"/>
      <c r="AC72" s="399"/>
      <c r="AD72" s="399"/>
      <c r="AE72" s="399"/>
      <c r="AF72" s="399"/>
      <c r="AG72" s="399"/>
      <c r="AH72" s="399"/>
      <c r="AI72" s="399"/>
      <c r="AJ72" s="399"/>
      <c r="AK72" s="399"/>
      <c r="AL72" s="399"/>
      <c r="AM72" s="399"/>
      <c r="AN72" s="400"/>
      <c r="AO72" s="591">
        <f t="shared" si="1"/>
        <v>0</v>
      </c>
      <c r="AP72" s="591">
        <f t="shared" si="2"/>
        <v>0</v>
      </c>
    </row>
    <row r="73" spans="1:42">
      <c r="A73" s="1091"/>
      <c r="B73" s="416"/>
      <c r="C73" s="419" t="str">
        <f>IFERROR(INDEX(C$13:C72,MATCH($B73,$B$13:$B72,0)),"")</f>
        <v/>
      </c>
      <c r="D73" s="416"/>
      <c r="E73" s="396" t="s">
        <v>258</v>
      </c>
      <c r="F73" s="398"/>
      <c r="G73" s="399"/>
      <c r="H73" s="399"/>
      <c r="I73" s="399"/>
      <c r="J73" s="399"/>
      <c r="K73" s="399"/>
      <c r="L73" s="399"/>
      <c r="M73" s="400"/>
      <c r="N73" s="400"/>
      <c r="O73" s="400"/>
      <c r="P73" s="400"/>
      <c r="Q73" s="400"/>
      <c r="R73" s="591">
        <f t="shared" si="0"/>
        <v>0</v>
      </c>
      <c r="S73" s="398"/>
      <c r="T73" s="399"/>
      <c r="U73" s="399"/>
      <c r="V73" s="399"/>
      <c r="W73" s="399"/>
      <c r="X73" s="399"/>
      <c r="Y73" s="399"/>
      <c r="Z73" s="399"/>
      <c r="AA73" s="399"/>
      <c r="AB73" s="399"/>
      <c r="AC73" s="399"/>
      <c r="AD73" s="399"/>
      <c r="AE73" s="399"/>
      <c r="AF73" s="399"/>
      <c r="AG73" s="399"/>
      <c r="AH73" s="399"/>
      <c r="AI73" s="399"/>
      <c r="AJ73" s="399"/>
      <c r="AK73" s="399"/>
      <c r="AL73" s="399"/>
      <c r="AM73" s="399"/>
      <c r="AN73" s="400"/>
      <c r="AO73" s="591">
        <f t="shared" si="1"/>
        <v>0</v>
      </c>
      <c r="AP73" s="591">
        <f t="shared" si="2"/>
        <v>0</v>
      </c>
    </row>
    <row r="74" spans="1:42">
      <c r="A74" s="1091"/>
      <c r="B74" s="416"/>
      <c r="C74" s="419" t="str">
        <f>IFERROR(INDEX(C$13:C73,MATCH($B74,$B$13:$B73,0)),"")</f>
        <v/>
      </c>
      <c r="D74" s="416"/>
      <c r="E74" s="396" t="s">
        <v>258</v>
      </c>
      <c r="F74" s="398"/>
      <c r="G74" s="399"/>
      <c r="H74" s="399"/>
      <c r="I74" s="399"/>
      <c r="J74" s="399"/>
      <c r="K74" s="399"/>
      <c r="L74" s="399"/>
      <c r="M74" s="400"/>
      <c r="N74" s="400"/>
      <c r="O74" s="400"/>
      <c r="P74" s="400"/>
      <c r="Q74" s="400"/>
      <c r="R74" s="591">
        <f t="shared" si="0"/>
        <v>0</v>
      </c>
      <c r="S74" s="398"/>
      <c r="T74" s="399"/>
      <c r="U74" s="399"/>
      <c r="V74" s="399"/>
      <c r="W74" s="399"/>
      <c r="X74" s="399"/>
      <c r="Y74" s="399"/>
      <c r="Z74" s="399"/>
      <c r="AA74" s="399"/>
      <c r="AB74" s="399"/>
      <c r="AC74" s="399"/>
      <c r="AD74" s="399"/>
      <c r="AE74" s="399"/>
      <c r="AF74" s="399"/>
      <c r="AG74" s="399"/>
      <c r="AH74" s="399"/>
      <c r="AI74" s="399"/>
      <c r="AJ74" s="399"/>
      <c r="AK74" s="399"/>
      <c r="AL74" s="399"/>
      <c r="AM74" s="399"/>
      <c r="AN74" s="400"/>
      <c r="AO74" s="591">
        <f t="shared" si="1"/>
        <v>0</v>
      </c>
      <c r="AP74" s="591">
        <f t="shared" si="2"/>
        <v>0</v>
      </c>
    </row>
    <row r="75" spans="1:42">
      <c r="A75" s="1091"/>
      <c r="B75" s="416"/>
      <c r="C75" s="419" t="str">
        <f>IFERROR(INDEX(C$13:C74,MATCH($B75,$B$13:$B74,0)),"")</f>
        <v/>
      </c>
      <c r="D75" s="416"/>
      <c r="E75" s="396" t="s">
        <v>258</v>
      </c>
      <c r="F75" s="398"/>
      <c r="G75" s="399"/>
      <c r="H75" s="399"/>
      <c r="I75" s="399"/>
      <c r="J75" s="399"/>
      <c r="K75" s="399"/>
      <c r="L75" s="399"/>
      <c r="M75" s="400"/>
      <c r="N75" s="400"/>
      <c r="O75" s="400"/>
      <c r="P75" s="400"/>
      <c r="Q75" s="400"/>
      <c r="R75" s="591">
        <f t="shared" si="0"/>
        <v>0</v>
      </c>
      <c r="S75" s="398"/>
      <c r="T75" s="399"/>
      <c r="U75" s="399"/>
      <c r="V75" s="399"/>
      <c r="W75" s="399"/>
      <c r="X75" s="399"/>
      <c r="Y75" s="399"/>
      <c r="Z75" s="399"/>
      <c r="AA75" s="399"/>
      <c r="AB75" s="399"/>
      <c r="AC75" s="399"/>
      <c r="AD75" s="399"/>
      <c r="AE75" s="399"/>
      <c r="AF75" s="399"/>
      <c r="AG75" s="399"/>
      <c r="AH75" s="399"/>
      <c r="AI75" s="399"/>
      <c r="AJ75" s="399"/>
      <c r="AK75" s="399"/>
      <c r="AL75" s="399"/>
      <c r="AM75" s="399"/>
      <c r="AN75" s="400"/>
      <c r="AO75" s="591">
        <f t="shared" si="1"/>
        <v>0</v>
      </c>
      <c r="AP75" s="591">
        <f t="shared" si="2"/>
        <v>0</v>
      </c>
    </row>
    <row r="76" spans="1:42">
      <c r="A76" s="1091"/>
      <c r="B76" s="416"/>
      <c r="C76" s="419" t="str">
        <f>IFERROR(INDEX(C$13:C75,MATCH($B76,$B$13:$B75,0)),"")</f>
        <v/>
      </c>
      <c r="D76" s="416"/>
      <c r="E76" s="396" t="s">
        <v>258</v>
      </c>
      <c r="F76" s="398"/>
      <c r="G76" s="399"/>
      <c r="H76" s="399"/>
      <c r="I76" s="399"/>
      <c r="J76" s="399"/>
      <c r="K76" s="399"/>
      <c r="L76" s="399"/>
      <c r="M76" s="400"/>
      <c r="N76" s="400"/>
      <c r="O76" s="400"/>
      <c r="P76" s="400"/>
      <c r="Q76" s="400"/>
      <c r="R76" s="591">
        <f t="shared" si="0"/>
        <v>0</v>
      </c>
      <c r="S76" s="398"/>
      <c r="T76" s="399"/>
      <c r="U76" s="399"/>
      <c r="V76" s="399"/>
      <c r="W76" s="399"/>
      <c r="X76" s="399"/>
      <c r="Y76" s="399"/>
      <c r="Z76" s="399"/>
      <c r="AA76" s="399"/>
      <c r="AB76" s="399"/>
      <c r="AC76" s="399"/>
      <c r="AD76" s="399"/>
      <c r="AE76" s="399"/>
      <c r="AF76" s="399"/>
      <c r="AG76" s="399"/>
      <c r="AH76" s="399"/>
      <c r="AI76" s="399"/>
      <c r="AJ76" s="399"/>
      <c r="AK76" s="399"/>
      <c r="AL76" s="399"/>
      <c r="AM76" s="399"/>
      <c r="AN76" s="400"/>
      <c r="AO76" s="591">
        <f t="shared" si="1"/>
        <v>0</v>
      </c>
      <c r="AP76" s="591">
        <f t="shared" si="2"/>
        <v>0</v>
      </c>
    </row>
    <row r="77" spans="1:42">
      <c r="A77" s="1091"/>
      <c r="B77" s="416"/>
      <c r="C77" s="419" t="str">
        <f>IFERROR(INDEX(C$13:C76,MATCH($B77,$B$13:$B76,0)),"")</f>
        <v/>
      </c>
      <c r="D77" s="416"/>
      <c r="E77" s="396" t="s">
        <v>258</v>
      </c>
      <c r="F77" s="398"/>
      <c r="G77" s="399"/>
      <c r="H77" s="399"/>
      <c r="I77" s="399"/>
      <c r="J77" s="399"/>
      <c r="K77" s="399"/>
      <c r="L77" s="399"/>
      <c r="M77" s="400"/>
      <c r="N77" s="400"/>
      <c r="O77" s="400"/>
      <c r="P77" s="400"/>
      <c r="Q77" s="400"/>
      <c r="R77" s="591">
        <f t="shared" si="0"/>
        <v>0</v>
      </c>
      <c r="S77" s="398"/>
      <c r="T77" s="399"/>
      <c r="U77" s="399"/>
      <c r="V77" s="399"/>
      <c r="W77" s="399"/>
      <c r="X77" s="399"/>
      <c r="Y77" s="399"/>
      <c r="Z77" s="399"/>
      <c r="AA77" s="399"/>
      <c r="AB77" s="399"/>
      <c r="AC77" s="399"/>
      <c r="AD77" s="399"/>
      <c r="AE77" s="399"/>
      <c r="AF77" s="399"/>
      <c r="AG77" s="399"/>
      <c r="AH77" s="399"/>
      <c r="AI77" s="399"/>
      <c r="AJ77" s="399"/>
      <c r="AK77" s="399"/>
      <c r="AL77" s="399"/>
      <c r="AM77" s="399"/>
      <c r="AN77" s="400"/>
      <c r="AO77" s="591">
        <f t="shared" si="1"/>
        <v>0</v>
      </c>
      <c r="AP77" s="591">
        <f t="shared" si="2"/>
        <v>0</v>
      </c>
    </row>
    <row r="78" spans="1:42">
      <c r="A78" s="1091"/>
      <c r="B78" s="416"/>
      <c r="C78" s="419" t="str">
        <f>IFERROR(INDEX(C$13:C77,MATCH($B78,$B$13:$B77,0)),"")</f>
        <v/>
      </c>
      <c r="D78" s="416"/>
      <c r="E78" s="396" t="s">
        <v>258</v>
      </c>
      <c r="F78" s="398"/>
      <c r="G78" s="399"/>
      <c r="H78" s="399"/>
      <c r="I78" s="399"/>
      <c r="J78" s="399"/>
      <c r="K78" s="399"/>
      <c r="L78" s="399"/>
      <c r="M78" s="400"/>
      <c r="N78" s="400"/>
      <c r="O78" s="400"/>
      <c r="P78" s="400"/>
      <c r="Q78" s="400"/>
      <c r="R78" s="591">
        <f t="shared" ref="R78:R141" si="3">ROUND(SUM(F78:Q78),2)</f>
        <v>0</v>
      </c>
      <c r="S78" s="398"/>
      <c r="T78" s="399"/>
      <c r="U78" s="399"/>
      <c r="V78" s="399"/>
      <c r="W78" s="399"/>
      <c r="X78" s="399"/>
      <c r="Y78" s="399"/>
      <c r="Z78" s="399"/>
      <c r="AA78" s="399"/>
      <c r="AB78" s="399"/>
      <c r="AC78" s="399"/>
      <c r="AD78" s="399"/>
      <c r="AE78" s="399"/>
      <c r="AF78" s="399"/>
      <c r="AG78" s="399"/>
      <c r="AH78" s="399"/>
      <c r="AI78" s="399"/>
      <c r="AJ78" s="399"/>
      <c r="AK78" s="399"/>
      <c r="AL78" s="399"/>
      <c r="AM78" s="399"/>
      <c r="AN78" s="400"/>
      <c r="AO78" s="591">
        <f t="shared" ref="AO78:AO141" si="4">ROUND(SUM(S78:AN78),2)</f>
        <v>0</v>
      </c>
      <c r="AP78" s="591">
        <f t="shared" ref="AP78:AP141" si="5">ROUND(R78+AO78,2)</f>
        <v>0</v>
      </c>
    </row>
    <row r="79" spans="1:42">
      <c r="A79" s="1091"/>
      <c r="B79" s="416"/>
      <c r="C79" s="419" t="str">
        <f>IFERROR(INDEX(C$13:C78,MATCH($B79,$B$13:$B78,0)),"")</f>
        <v/>
      </c>
      <c r="D79" s="416"/>
      <c r="E79" s="396" t="s">
        <v>258</v>
      </c>
      <c r="F79" s="398"/>
      <c r="G79" s="399"/>
      <c r="H79" s="399"/>
      <c r="I79" s="399"/>
      <c r="J79" s="399"/>
      <c r="K79" s="399"/>
      <c r="L79" s="399"/>
      <c r="M79" s="400"/>
      <c r="N79" s="400"/>
      <c r="O79" s="400"/>
      <c r="P79" s="400"/>
      <c r="Q79" s="400"/>
      <c r="R79" s="591">
        <f t="shared" si="3"/>
        <v>0</v>
      </c>
      <c r="S79" s="398"/>
      <c r="T79" s="399"/>
      <c r="U79" s="399"/>
      <c r="V79" s="399"/>
      <c r="W79" s="399"/>
      <c r="X79" s="399"/>
      <c r="Y79" s="399"/>
      <c r="Z79" s="399"/>
      <c r="AA79" s="399"/>
      <c r="AB79" s="399"/>
      <c r="AC79" s="399"/>
      <c r="AD79" s="399"/>
      <c r="AE79" s="399"/>
      <c r="AF79" s="399"/>
      <c r="AG79" s="399"/>
      <c r="AH79" s="399"/>
      <c r="AI79" s="399"/>
      <c r="AJ79" s="399"/>
      <c r="AK79" s="399"/>
      <c r="AL79" s="399"/>
      <c r="AM79" s="399"/>
      <c r="AN79" s="400"/>
      <c r="AO79" s="591">
        <f t="shared" si="4"/>
        <v>0</v>
      </c>
      <c r="AP79" s="591">
        <f t="shared" si="5"/>
        <v>0</v>
      </c>
    </row>
    <row r="80" spans="1:42">
      <c r="A80" s="1091"/>
      <c r="B80" s="416"/>
      <c r="C80" s="419" t="str">
        <f>IFERROR(INDEX(C$13:C79,MATCH($B80,$B$13:$B79,0)),"")</f>
        <v/>
      </c>
      <c r="D80" s="416"/>
      <c r="E80" s="396" t="s">
        <v>258</v>
      </c>
      <c r="F80" s="398"/>
      <c r="G80" s="399"/>
      <c r="H80" s="399"/>
      <c r="I80" s="399"/>
      <c r="J80" s="399"/>
      <c r="K80" s="399"/>
      <c r="L80" s="399"/>
      <c r="M80" s="400"/>
      <c r="N80" s="400"/>
      <c r="O80" s="400"/>
      <c r="P80" s="400"/>
      <c r="Q80" s="400"/>
      <c r="R80" s="591">
        <f t="shared" si="3"/>
        <v>0</v>
      </c>
      <c r="S80" s="398"/>
      <c r="T80" s="399"/>
      <c r="U80" s="399"/>
      <c r="V80" s="399"/>
      <c r="W80" s="399"/>
      <c r="X80" s="399"/>
      <c r="Y80" s="399"/>
      <c r="Z80" s="399"/>
      <c r="AA80" s="399"/>
      <c r="AB80" s="399"/>
      <c r="AC80" s="399"/>
      <c r="AD80" s="399"/>
      <c r="AE80" s="399"/>
      <c r="AF80" s="399"/>
      <c r="AG80" s="399"/>
      <c r="AH80" s="399"/>
      <c r="AI80" s="399"/>
      <c r="AJ80" s="399"/>
      <c r="AK80" s="399"/>
      <c r="AL80" s="399"/>
      <c r="AM80" s="399"/>
      <c r="AN80" s="400"/>
      <c r="AO80" s="591">
        <f t="shared" si="4"/>
        <v>0</v>
      </c>
      <c r="AP80" s="591">
        <f t="shared" si="5"/>
        <v>0</v>
      </c>
    </row>
    <row r="81" spans="1:42">
      <c r="A81" s="1091"/>
      <c r="B81" s="416"/>
      <c r="C81" s="419" t="str">
        <f>IFERROR(INDEX(C$13:C80,MATCH($B81,$B$13:$B80,0)),"")</f>
        <v/>
      </c>
      <c r="D81" s="416"/>
      <c r="E81" s="396" t="s">
        <v>258</v>
      </c>
      <c r="F81" s="398"/>
      <c r="G81" s="399"/>
      <c r="H81" s="399"/>
      <c r="I81" s="399"/>
      <c r="J81" s="399"/>
      <c r="K81" s="399"/>
      <c r="L81" s="399"/>
      <c r="M81" s="400"/>
      <c r="N81" s="400"/>
      <c r="O81" s="400"/>
      <c r="P81" s="400"/>
      <c r="Q81" s="400"/>
      <c r="R81" s="591">
        <f t="shared" si="3"/>
        <v>0</v>
      </c>
      <c r="S81" s="398"/>
      <c r="T81" s="399"/>
      <c r="U81" s="399"/>
      <c r="V81" s="399"/>
      <c r="W81" s="399"/>
      <c r="X81" s="399"/>
      <c r="Y81" s="399"/>
      <c r="Z81" s="399"/>
      <c r="AA81" s="399"/>
      <c r="AB81" s="399"/>
      <c r="AC81" s="399"/>
      <c r="AD81" s="399"/>
      <c r="AE81" s="399"/>
      <c r="AF81" s="399"/>
      <c r="AG81" s="399"/>
      <c r="AH81" s="399"/>
      <c r="AI81" s="399"/>
      <c r="AJ81" s="399"/>
      <c r="AK81" s="399"/>
      <c r="AL81" s="399"/>
      <c r="AM81" s="399"/>
      <c r="AN81" s="400"/>
      <c r="AO81" s="591">
        <f t="shared" si="4"/>
        <v>0</v>
      </c>
      <c r="AP81" s="591">
        <f t="shared" si="5"/>
        <v>0</v>
      </c>
    </row>
    <row r="82" spans="1:42">
      <c r="A82" s="1091"/>
      <c r="B82" s="416"/>
      <c r="C82" s="419" t="str">
        <f>IFERROR(INDEX(C$13:C81,MATCH($B82,$B$13:$B81,0)),"")</f>
        <v/>
      </c>
      <c r="D82" s="416"/>
      <c r="E82" s="396" t="s">
        <v>258</v>
      </c>
      <c r="F82" s="398"/>
      <c r="G82" s="399"/>
      <c r="H82" s="399"/>
      <c r="I82" s="399"/>
      <c r="J82" s="399"/>
      <c r="K82" s="399"/>
      <c r="L82" s="399"/>
      <c r="M82" s="400"/>
      <c r="N82" s="400"/>
      <c r="O82" s="400"/>
      <c r="P82" s="400"/>
      <c r="Q82" s="400"/>
      <c r="R82" s="591">
        <f t="shared" si="3"/>
        <v>0</v>
      </c>
      <c r="S82" s="398"/>
      <c r="T82" s="399"/>
      <c r="U82" s="399"/>
      <c r="V82" s="399"/>
      <c r="W82" s="399"/>
      <c r="X82" s="399"/>
      <c r="Y82" s="399"/>
      <c r="Z82" s="399"/>
      <c r="AA82" s="399"/>
      <c r="AB82" s="399"/>
      <c r="AC82" s="399"/>
      <c r="AD82" s="399"/>
      <c r="AE82" s="399"/>
      <c r="AF82" s="399"/>
      <c r="AG82" s="399"/>
      <c r="AH82" s="399"/>
      <c r="AI82" s="399"/>
      <c r="AJ82" s="399"/>
      <c r="AK82" s="399"/>
      <c r="AL82" s="399"/>
      <c r="AM82" s="399"/>
      <c r="AN82" s="400"/>
      <c r="AO82" s="591">
        <f t="shared" si="4"/>
        <v>0</v>
      </c>
      <c r="AP82" s="591">
        <f t="shared" si="5"/>
        <v>0</v>
      </c>
    </row>
    <row r="83" spans="1:42">
      <c r="A83" s="1091"/>
      <c r="B83" s="416"/>
      <c r="C83" s="419" t="str">
        <f>IFERROR(INDEX(C$13:C82,MATCH($B83,$B$13:$B82,0)),"")</f>
        <v/>
      </c>
      <c r="D83" s="416"/>
      <c r="E83" s="396" t="s">
        <v>258</v>
      </c>
      <c r="F83" s="398"/>
      <c r="G83" s="399"/>
      <c r="H83" s="399"/>
      <c r="I83" s="399"/>
      <c r="J83" s="399"/>
      <c r="K83" s="399"/>
      <c r="L83" s="399"/>
      <c r="M83" s="400"/>
      <c r="N83" s="400"/>
      <c r="O83" s="400"/>
      <c r="P83" s="400"/>
      <c r="Q83" s="400"/>
      <c r="R83" s="591">
        <f t="shared" si="3"/>
        <v>0</v>
      </c>
      <c r="S83" s="398"/>
      <c r="T83" s="399"/>
      <c r="U83" s="399"/>
      <c r="V83" s="399"/>
      <c r="W83" s="399"/>
      <c r="X83" s="399"/>
      <c r="Y83" s="399"/>
      <c r="Z83" s="399"/>
      <c r="AA83" s="399"/>
      <c r="AB83" s="399"/>
      <c r="AC83" s="399"/>
      <c r="AD83" s="399"/>
      <c r="AE83" s="399"/>
      <c r="AF83" s="399"/>
      <c r="AG83" s="399"/>
      <c r="AH83" s="399"/>
      <c r="AI83" s="399"/>
      <c r="AJ83" s="399"/>
      <c r="AK83" s="399"/>
      <c r="AL83" s="399"/>
      <c r="AM83" s="399"/>
      <c r="AN83" s="400"/>
      <c r="AO83" s="591">
        <f t="shared" si="4"/>
        <v>0</v>
      </c>
      <c r="AP83" s="591">
        <f t="shared" si="5"/>
        <v>0</v>
      </c>
    </row>
    <row r="84" spans="1:42">
      <c r="A84" s="1091"/>
      <c r="B84" s="416"/>
      <c r="C84" s="419" t="str">
        <f>IFERROR(INDEX(C$13:C83,MATCH($B84,$B$13:$B83,0)),"")</f>
        <v/>
      </c>
      <c r="D84" s="416"/>
      <c r="E84" s="396" t="s">
        <v>258</v>
      </c>
      <c r="F84" s="398"/>
      <c r="G84" s="399"/>
      <c r="H84" s="399"/>
      <c r="I84" s="399"/>
      <c r="J84" s="399"/>
      <c r="K84" s="399"/>
      <c r="L84" s="399"/>
      <c r="M84" s="400"/>
      <c r="N84" s="400"/>
      <c r="O84" s="400"/>
      <c r="P84" s="400"/>
      <c r="Q84" s="400"/>
      <c r="R84" s="591">
        <f t="shared" si="3"/>
        <v>0</v>
      </c>
      <c r="S84" s="398"/>
      <c r="T84" s="399"/>
      <c r="U84" s="399"/>
      <c r="V84" s="399"/>
      <c r="W84" s="399"/>
      <c r="X84" s="399"/>
      <c r="Y84" s="399"/>
      <c r="Z84" s="399"/>
      <c r="AA84" s="399"/>
      <c r="AB84" s="399"/>
      <c r="AC84" s="399"/>
      <c r="AD84" s="399"/>
      <c r="AE84" s="399"/>
      <c r="AF84" s="399"/>
      <c r="AG84" s="399"/>
      <c r="AH84" s="399"/>
      <c r="AI84" s="399"/>
      <c r="AJ84" s="399"/>
      <c r="AK84" s="399"/>
      <c r="AL84" s="399"/>
      <c r="AM84" s="399"/>
      <c r="AN84" s="400"/>
      <c r="AO84" s="591">
        <f t="shared" si="4"/>
        <v>0</v>
      </c>
      <c r="AP84" s="591">
        <f t="shared" si="5"/>
        <v>0</v>
      </c>
    </row>
    <row r="85" spans="1:42">
      <c r="A85" s="1091"/>
      <c r="B85" s="416"/>
      <c r="C85" s="419" t="str">
        <f>IFERROR(INDEX(C$13:C84,MATCH($B85,$B$13:$B84,0)),"")</f>
        <v/>
      </c>
      <c r="D85" s="416"/>
      <c r="E85" s="396" t="s">
        <v>258</v>
      </c>
      <c r="F85" s="398"/>
      <c r="G85" s="399"/>
      <c r="H85" s="399"/>
      <c r="I85" s="399"/>
      <c r="J85" s="399"/>
      <c r="K85" s="399"/>
      <c r="L85" s="399"/>
      <c r="M85" s="400"/>
      <c r="N85" s="400"/>
      <c r="O85" s="400"/>
      <c r="P85" s="400"/>
      <c r="Q85" s="400"/>
      <c r="R85" s="591">
        <f t="shared" si="3"/>
        <v>0</v>
      </c>
      <c r="S85" s="398"/>
      <c r="T85" s="399"/>
      <c r="U85" s="399"/>
      <c r="V85" s="399"/>
      <c r="W85" s="399"/>
      <c r="X85" s="399"/>
      <c r="Y85" s="399"/>
      <c r="Z85" s="399"/>
      <c r="AA85" s="399"/>
      <c r="AB85" s="399"/>
      <c r="AC85" s="399"/>
      <c r="AD85" s="399"/>
      <c r="AE85" s="399"/>
      <c r="AF85" s="399"/>
      <c r="AG85" s="399"/>
      <c r="AH85" s="399"/>
      <c r="AI85" s="399"/>
      <c r="AJ85" s="399"/>
      <c r="AK85" s="399"/>
      <c r="AL85" s="399"/>
      <c r="AM85" s="399"/>
      <c r="AN85" s="400"/>
      <c r="AO85" s="591">
        <f t="shared" si="4"/>
        <v>0</v>
      </c>
      <c r="AP85" s="591">
        <f t="shared" si="5"/>
        <v>0</v>
      </c>
    </row>
    <row r="86" spans="1:42">
      <c r="A86" s="1091"/>
      <c r="B86" s="416"/>
      <c r="C86" s="419" t="str">
        <f>IFERROR(INDEX(C$13:C85,MATCH($B86,$B$13:$B85,0)),"")</f>
        <v/>
      </c>
      <c r="D86" s="416"/>
      <c r="E86" s="396" t="s">
        <v>258</v>
      </c>
      <c r="F86" s="398"/>
      <c r="G86" s="399"/>
      <c r="H86" s="399"/>
      <c r="I86" s="399"/>
      <c r="J86" s="399"/>
      <c r="K86" s="399"/>
      <c r="L86" s="399"/>
      <c r="M86" s="400"/>
      <c r="N86" s="400"/>
      <c r="O86" s="400"/>
      <c r="P86" s="400"/>
      <c r="Q86" s="400"/>
      <c r="R86" s="591">
        <f t="shared" si="3"/>
        <v>0</v>
      </c>
      <c r="S86" s="398"/>
      <c r="T86" s="399"/>
      <c r="U86" s="399"/>
      <c r="V86" s="399"/>
      <c r="W86" s="399"/>
      <c r="X86" s="399"/>
      <c r="Y86" s="399"/>
      <c r="Z86" s="399"/>
      <c r="AA86" s="399"/>
      <c r="AB86" s="399"/>
      <c r="AC86" s="399"/>
      <c r="AD86" s="399"/>
      <c r="AE86" s="399"/>
      <c r="AF86" s="399"/>
      <c r="AG86" s="399"/>
      <c r="AH86" s="399"/>
      <c r="AI86" s="399"/>
      <c r="AJ86" s="399"/>
      <c r="AK86" s="399"/>
      <c r="AL86" s="399"/>
      <c r="AM86" s="399"/>
      <c r="AN86" s="400"/>
      <c r="AO86" s="591">
        <f t="shared" si="4"/>
        <v>0</v>
      </c>
      <c r="AP86" s="591">
        <f t="shared" si="5"/>
        <v>0</v>
      </c>
    </row>
    <row r="87" spans="1:42">
      <c r="A87" s="1091"/>
      <c r="B87" s="416"/>
      <c r="C87" s="419" t="str">
        <f>IFERROR(INDEX(C$13:C86,MATCH($B87,$B$13:$B86,0)),"")</f>
        <v/>
      </c>
      <c r="D87" s="416"/>
      <c r="E87" s="396" t="s">
        <v>258</v>
      </c>
      <c r="F87" s="398"/>
      <c r="G87" s="399"/>
      <c r="H87" s="399"/>
      <c r="I87" s="399"/>
      <c r="J87" s="399"/>
      <c r="K87" s="399"/>
      <c r="L87" s="399"/>
      <c r="M87" s="400"/>
      <c r="N87" s="400"/>
      <c r="O87" s="400"/>
      <c r="P87" s="400"/>
      <c r="Q87" s="400"/>
      <c r="R87" s="591">
        <f t="shared" si="3"/>
        <v>0</v>
      </c>
      <c r="S87" s="398"/>
      <c r="T87" s="399"/>
      <c r="U87" s="399"/>
      <c r="V87" s="399"/>
      <c r="W87" s="399"/>
      <c r="X87" s="399"/>
      <c r="Y87" s="399"/>
      <c r="Z87" s="399"/>
      <c r="AA87" s="399"/>
      <c r="AB87" s="399"/>
      <c r="AC87" s="399"/>
      <c r="AD87" s="399"/>
      <c r="AE87" s="399"/>
      <c r="AF87" s="399"/>
      <c r="AG87" s="399"/>
      <c r="AH87" s="399"/>
      <c r="AI87" s="399"/>
      <c r="AJ87" s="399"/>
      <c r="AK87" s="399"/>
      <c r="AL87" s="399"/>
      <c r="AM87" s="399"/>
      <c r="AN87" s="400"/>
      <c r="AO87" s="591">
        <f t="shared" si="4"/>
        <v>0</v>
      </c>
      <c r="AP87" s="591">
        <f t="shared" si="5"/>
        <v>0</v>
      </c>
    </row>
    <row r="88" spans="1:42">
      <c r="A88" s="1091"/>
      <c r="B88" s="416"/>
      <c r="C88" s="419" t="str">
        <f>IFERROR(INDEX(C$13:C87,MATCH($B88,$B$13:$B87,0)),"")</f>
        <v/>
      </c>
      <c r="D88" s="416"/>
      <c r="E88" s="396" t="s">
        <v>258</v>
      </c>
      <c r="F88" s="398"/>
      <c r="G88" s="399"/>
      <c r="H88" s="399"/>
      <c r="I88" s="399"/>
      <c r="J88" s="399"/>
      <c r="K88" s="399"/>
      <c r="L88" s="399"/>
      <c r="M88" s="400"/>
      <c r="N88" s="400"/>
      <c r="O88" s="400"/>
      <c r="P88" s="400"/>
      <c r="Q88" s="400"/>
      <c r="R88" s="591">
        <f t="shared" si="3"/>
        <v>0</v>
      </c>
      <c r="S88" s="398"/>
      <c r="T88" s="399"/>
      <c r="U88" s="399"/>
      <c r="V88" s="399"/>
      <c r="W88" s="399"/>
      <c r="X88" s="399"/>
      <c r="Y88" s="399"/>
      <c r="Z88" s="399"/>
      <c r="AA88" s="399"/>
      <c r="AB88" s="399"/>
      <c r="AC88" s="399"/>
      <c r="AD88" s="399"/>
      <c r="AE88" s="399"/>
      <c r="AF88" s="399"/>
      <c r="AG88" s="399"/>
      <c r="AH88" s="399"/>
      <c r="AI88" s="399"/>
      <c r="AJ88" s="399"/>
      <c r="AK88" s="399"/>
      <c r="AL88" s="399"/>
      <c r="AM88" s="399"/>
      <c r="AN88" s="400"/>
      <c r="AO88" s="591">
        <f t="shared" si="4"/>
        <v>0</v>
      </c>
      <c r="AP88" s="591">
        <f t="shared" si="5"/>
        <v>0</v>
      </c>
    </row>
    <row r="89" spans="1:42">
      <c r="A89" s="1091"/>
      <c r="B89" s="416"/>
      <c r="C89" s="419" t="str">
        <f>IFERROR(INDEX(C$13:C88,MATCH($B89,$B$13:$B88,0)),"")</f>
        <v/>
      </c>
      <c r="D89" s="416"/>
      <c r="E89" s="396" t="s">
        <v>258</v>
      </c>
      <c r="F89" s="398"/>
      <c r="G89" s="399"/>
      <c r="H89" s="399"/>
      <c r="I89" s="399"/>
      <c r="J89" s="399"/>
      <c r="K89" s="399"/>
      <c r="L89" s="399"/>
      <c r="M89" s="400"/>
      <c r="N89" s="400"/>
      <c r="O89" s="400"/>
      <c r="P89" s="400"/>
      <c r="Q89" s="400"/>
      <c r="R89" s="591">
        <f t="shared" si="3"/>
        <v>0</v>
      </c>
      <c r="S89" s="398"/>
      <c r="T89" s="399"/>
      <c r="U89" s="399"/>
      <c r="V89" s="399"/>
      <c r="W89" s="399"/>
      <c r="X89" s="399"/>
      <c r="Y89" s="399"/>
      <c r="Z89" s="399"/>
      <c r="AA89" s="399"/>
      <c r="AB89" s="399"/>
      <c r="AC89" s="399"/>
      <c r="AD89" s="399"/>
      <c r="AE89" s="399"/>
      <c r="AF89" s="399"/>
      <c r="AG89" s="399"/>
      <c r="AH89" s="399"/>
      <c r="AI89" s="399"/>
      <c r="AJ89" s="399"/>
      <c r="AK89" s="399"/>
      <c r="AL89" s="399"/>
      <c r="AM89" s="399"/>
      <c r="AN89" s="400"/>
      <c r="AO89" s="591">
        <f t="shared" si="4"/>
        <v>0</v>
      </c>
      <c r="AP89" s="591">
        <f t="shared" si="5"/>
        <v>0</v>
      </c>
    </row>
    <row r="90" spans="1:42">
      <c r="A90" s="1091"/>
      <c r="B90" s="416"/>
      <c r="C90" s="419" t="str">
        <f>IFERROR(INDEX(C$13:C89,MATCH($B90,$B$13:$B89,0)),"")</f>
        <v/>
      </c>
      <c r="D90" s="416"/>
      <c r="E90" s="396" t="s">
        <v>258</v>
      </c>
      <c r="F90" s="398"/>
      <c r="G90" s="399"/>
      <c r="H90" s="399"/>
      <c r="I90" s="399"/>
      <c r="J90" s="399"/>
      <c r="K90" s="399"/>
      <c r="L90" s="399"/>
      <c r="M90" s="400"/>
      <c r="N90" s="400"/>
      <c r="O90" s="400"/>
      <c r="P90" s="400"/>
      <c r="Q90" s="400"/>
      <c r="R90" s="591">
        <f t="shared" si="3"/>
        <v>0</v>
      </c>
      <c r="S90" s="398"/>
      <c r="T90" s="399"/>
      <c r="U90" s="399"/>
      <c r="V90" s="399"/>
      <c r="W90" s="399"/>
      <c r="X90" s="399"/>
      <c r="Y90" s="399"/>
      <c r="Z90" s="399"/>
      <c r="AA90" s="399"/>
      <c r="AB90" s="399"/>
      <c r="AC90" s="399"/>
      <c r="AD90" s="399"/>
      <c r="AE90" s="399"/>
      <c r="AF90" s="399"/>
      <c r="AG90" s="399"/>
      <c r="AH90" s="399"/>
      <c r="AI90" s="399"/>
      <c r="AJ90" s="399"/>
      <c r="AK90" s="399"/>
      <c r="AL90" s="399"/>
      <c r="AM90" s="399"/>
      <c r="AN90" s="400"/>
      <c r="AO90" s="591">
        <f t="shared" si="4"/>
        <v>0</v>
      </c>
      <c r="AP90" s="591">
        <f t="shared" si="5"/>
        <v>0</v>
      </c>
    </row>
    <row r="91" spans="1:42">
      <c r="A91" s="1091"/>
      <c r="B91" s="416"/>
      <c r="C91" s="419" t="str">
        <f>IFERROR(INDEX(C$13:C90,MATCH($B91,$B$13:$B90,0)),"")</f>
        <v/>
      </c>
      <c r="D91" s="416"/>
      <c r="E91" s="396" t="s">
        <v>258</v>
      </c>
      <c r="F91" s="398"/>
      <c r="G91" s="399"/>
      <c r="H91" s="399"/>
      <c r="I91" s="399"/>
      <c r="J91" s="399"/>
      <c r="K91" s="399"/>
      <c r="L91" s="399"/>
      <c r="M91" s="400"/>
      <c r="N91" s="400"/>
      <c r="O91" s="400"/>
      <c r="P91" s="400"/>
      <c r="Q91" s="400"/>
      <c r="R91" s="591">
        <f t="shared" si="3"/>
        <v>0</v>
      </c>
      <c r="S91" s="398"/>
      <c r="T91" s="399"/>
      <c r="U91" s="399"/>
      <c r="V91" s="399"/>
      <c r="W91" s="399"/>
      <c r="X91" s="399"/>
      <c r="Y91" s="399"/>
      <c r="Z91" s="399"/>
      <c r="AA91" s="399"/>
      <c r="AB91" s="399"/>
      <c r="AC91" s="399"/>
      <c r="AD91" s="399"/>
      <c r="AE91" s="399"/>
      <c r="AF91" s="399"/>
      <c r="AG91" s="399"/>
      <c r="AH91" s="399"/>
      <c r="AI91" s="399"/>
      <c r="AJ91" s="399"/>
      <c r="AK91" s="399"/>
      <c r="AL91" s="399"/>
      <c r="AM91" s="399"/>
      <c r="AN91" s="400"/>
      <c r="AO91" s="591">
        <f t="shared" si="4"/>
        <v>0</v>
      </c>
      <c r="AP91" s="591">
        <f t="shared" si="5"/>
        <v>0</v>
      </c>
    </row>
    <row r="92" spans="1:42">
      <c r="A92" s="1091"/>
      <c r="B92" s="416"/>
      <c r="C92" s="419" t="str">
        <f>IFERROR(INDEX(C$13:C91,MATCH($B92,$B$13:$B91,0)),"")</f>
        <v/>
      </c>
      <c r="D92" s="416"/>
      <c r="E92" s="396" t="s">
        <v>258</v>
      </c>
      <c r="F92" s="398"/>
      <c r="G92" s="399"/>
      <c r="H92" s="399"/>
      <c r="I92" s="399"/>
      <c r="J92" s="399"/>
      <c r="K92" s="399"/>
      <c r="L92" s="399"/>
      <c r="M92" s="400"/>
      <c r="N92" s="400"/>
      <c r="O92" s="400"/>
      <c r="P92" s="400"/>
      <c r="Q92" s="400"/>
      <c r="R92" s="591">
        <f t="shared" si="3"/>
        <v>0</v>
      </c>
      <c r="S92" s="398"/>
      <c r="T92" s="399"/>
      <c r="U92" s="399"/>
      <c r="V92" s="399"/>
      <c r="W92" s="399"/>
      <c r="X92" s="399"/>
      <c r="Y92" s="399"/>
      <c r="Z92" s="399"/>
      <c r="AA92" s="399"/>
      <c r="AB92" s="399"/>
      <c r="AC92" s="399"/>
      <c r="AD92" s="399"/>
      <c r="AE92" s="399"/>
      <c r="AF92" s="399"/>
      <c r="AG92" s="399"/>
      <c r="AH92" s="399"/>
      <c r="AI92" s="399"/>
      <c r="AJ92" s="399"/>
      <c r="AK92" s="399"/>
      <c r="AL92" s="399"/>
      <c r="AM92" s="399"/>
      <c r="AN92" s="400"/>
      <c r="AO92" s="591">
        <f t="shared" si="4"/>
        <v>0</v>
      </c>
      <c r="AP92" s="591">
        <f t="shared" si="5"/>
        <v>0</v>
      </c>
    </row>
    <row r="93" spans="1:42">
      <c r="A93" s="1091"/>
      <c r="B93" s="416"/>
      <c r="C93" s="419" t="str">
        <f>IFERROR(INDEX(C$13:C92,MATCH($B93,$B$13:$B92,0)),"")</f>
        <v/>
      </c>
      <c r="D93" s="416"/>
      <c r="E93" s="396" t="s">
        <v>258</v>
      </c>
      <c r="F93" s="398"/>
      <c r="G93" s="399"/>
      <c r="H93" s="399"/>
      <c r="I93" s="399"/>
      <c r="J93" s="399"/>
      <c r="K93" s="399"/>
      <c r="L93" s="399"/>
      <c r="M93" s="400"/>
      <c r="N93" s="400"/>
      <c r="O93" s="400"/>
      <c r="P93" s="400"/>
      <c r="Q93" s="400"/>
      <c r="R93" s="591">
        <f t="shared" si="3"/>
        <v>0</v>
      </c>
      <c r="S93" s="398"/>
      <c r="T93" s="399"/>
      <c r="U93" s="399"/>
      <c r="V93" s="399"/>
      <c r="W93" s="399"/>
      <c r="X93" s="399"/>
      <c r="Y93" s="399"/>
      <c r="Z93" s="399"/>
      <c r="AA93" s="399"/>
      <c r="AB93" s="399"/>
      <c r="AC93" s="399"/>
      <c r="AD93" s="399"/>
      <c r="AE93" s="399"/>
      <c r="AF93" s="399"/>
      <c r="AG93" s="399"/>
      <c r="AH93" s="399"/>
      <c r="AI93" s="399"/>
      <c r="AJ93" s="399"/>
      <c r="AK93" s="399"/>
      <c r="AL93" s="399"/>
      <c r="AM93" s="399"/>
      <c r="AN93" s="400"/>
      <c r="AO93" s="591">
        <f t="shared" si="4"/>
        <v>0</v>
      </c>
      <c r="AP93" s="591">
        <f t="shared" si="5"/>
        <v>0</v>
      </c>
    </row>
    <row r="94" spans="1:42">
      <c r="A94" s="1091"/>
      <c r="B94" s="416"/>
      <c r="C94" s="419" t="str">
        <f>IFERROR(INDEX(C$13:C93,MATCH($B94,$B$13:$B93,0)),"")</f>
        <v/>
      </c>
      <c r="D94" s="416"/>
      <c r="E94" s="396" t="s">
        <v>258</v>
      </c>
      <c r="F94" s="398"/>
      <c r="G94" s="399"/>
      <c r="H94" s="399"/>
      <c r="I94" s="399"/>
      <c r="J94" s="399"/>
      <c r="K94" s="399"/>
      <c r="L94" s="399"/>
      <c r="M94" s="400"/>
      <c r="N94" s="400"/>
      <c r="O94" s="400"/>
      <c r="P94" s="400"/>
      <c r="Q94" s="400"/>
      <c r="R94" s="591">
        <f t="shared" si="3"/>
        <v>0</v>
      </c>
      <c r="S94" s="398"/>
      <c r="T94" s="399"/>
      <c r="U94" s="399"/>
      <c r="V94" s="399"/>
      <c r="W94" s="399"/>
      <c r="X94" s="399"/>
      <c r="Y94" s="399"/>
      <c r="Z94" s="399"/>
      <c r="AA94" s="399"/>
      <c r="AB94" s="399"/>
      <c r="AC94" s="399"/>
      <c r="AD94" s="399"/>
      <c r="AE94" s="399"/>
      <c r="AF94" s="399"/>
      <c r="AG94" s="399"/>
      <c r="AH94" s="399"/>
      <c r="AI94" s="399"/>
      <c r="AJ94" s="399"/>
      <c r="AK94" s="399"/>
      <c r="AL94" s="399"/>
      <c r="AM94" s="399"/>
      <c r="AN94" s="400"/>
      <c r="AO94" s="591">
        <f t="shared" si="4"/>
        <v>0</v>
      </c>
      <c r="AP94" s="591">
        <f t="shared" si="5"/>
        <v>0</v>
      </c>
    </row>
    <row r="95" spans="1:42">
      <c r="A95" s="1091"/>
      <c r="B95" s="416"/>
      <c r="C95" s="419" t="str">
        <f>IFERROR(INDEX(C$13:C94,MATCH($B95,$B$13:$B94,0)),"")</f>
        <v/>
      </c>
      <c r="D95" s="416"/>
      <c r="E95" s="396" t="s">
        <v>258</v>
      </c>
      <c r="F95" s="398"/>
      <c r="G95" s="399"/>
      <c r="H95" s="399"/>
      <c r="I95" s="399"/>
      <c r="J95" s="399"/>
      <c r="K95" s="399"/>
      <c r="L95" s="399"/>
      <c r="M95" s="400"/>
      <c r="N95" s="400"/>
      <c r="O95" s="400"/>
      <c r="P95" s="400"/>
      <c r="Q95" s="400"/>
      <c r="R95" s="591">
        <f t="shared" si="3"/>
        <v>0</v>
      </c>
      <c r="S95" s="398"/>
      <c r="T95" s="399"/>
      <c r="U95" s="399"/>
      <c r="V95" s="399"/>
      <c r="W95" s="399"/>
      <c r="X95" s="399"/>
      <c r="Y95" s="399"/>
      <c r="Z95" s="399"/>
      <c r="AA95" s="399"/>
      <c r="AB95" s="399"/>
      <c r="AC95" s="399"/>
      <c r="AD95" s="399"/>
      <c r="AE95" s="399"/>
      <c r="AF95" s="399"/>
      <c r="AG95" s="399"/>
      <c r="AH95" s="399"/>
      <c r="AI95" s="399"/>
      <c r="AJ95" s="399"/>
      <c r="AK95" s="399"/>
      <c r="AL95" s="399"/>
      <c r="AM95" s="399"/>
      <c r="AN95" s="400"/>
      <c r="AO95" s="591">
        <f t="shared" si="4"/>
        <v>0</v>
      </c>
      <c r="AP95" s="591">
        <f t="shared" si="5"/>
        <v>0</v>
      </c>
    </row>
    <row r="96" spans="1:42">
      <c r="A96" s="1091"/>
      <c r="B96" s="416"/>
      <c r="C96" s="419" t="str">
        <f>IFERROR(INDEX(C$13:C95,MATCH($B96,$B$13:$B95,0)),"")</f>
        <v/>
      </c>
      <c r="D96" s="416"/>
      <c r="E96" s="396" t="s">
        <v>258</v>
      </c>
      <c r="F96" s="398"/>
      <c r="G96" s="399"/>
      <c r="H96" s="399"/>
      <c r="I96" s="399"/>
      <c r="J96" s="399"/>
      <c r="K96" s="399"/>
      <c r="L96" s="399"/>
      <c r="M96" s="400"/>
      <c r="N96" s="400"/>
      <c r="O96" s="400"/>
      <c r="P96" s="400"/>
      <c r="Q96" s="400"/>
      <c r="R96" s="591">
        <f t="shared" si="3"/>
        <v>0</v>
      </c>
      <c r="S96" s="398"/>
      <c r="T96" s="399"/>
      <c r="U96" s="399"/>
      <c r="V96" s="399"/>
      <c r="W96" s="399"/>
      <c r="X96" s="399"/>
      <c r="Y96" s="399"/>
      <c r="Z96" s="399"/>
      <c r="AA96" s="399"/>
      <c r="AB96" s="399"/>
      <c r="AC96" s="399"/>
      <c r="AD96" s="399"/>
      <c r="AE96" s="399"/>
      <c r="AF96" s="399"/>
      <c r="AG96" s="399"/>
      <c r="AH96" s="399"/>
      <c r="AI96" s="399"/>
      <c r="AJ96" s="399"/>
      <c r="AK96" s="399"/>
      <c r="AL96" s="399"/>
      <c r="AM96" s="399"/>
      <c r="AN96" s="400"/>
      <c r="AO96" s="591">
        <f t="shared" si="4"/>
        <v>0</v>
      </c>
      <c r="AP96" s="591">
        <f t="shared" si="5"/>
        <v>0</v>
      </c>
    </row>
    <row r="97" spans="1:42">
      <c r="A97" s="1091"/>
      <c r="B97" s="416"/>
      <c r="C97" s="419" t="str">
        <f>IFERROR(INDEX(C$13:C96,MATCH($B97,$B$13:$B96,0)),"")</f>
        <v/>
      </c>
      <c r="D97" s="416"/>
      <c r="E97" s="396" t="s">
        <v>258</v>
      </c>
      <c r="F97" s="398"/>
      <c r="G97" s="399"/>
      <c r="H97" s="399"/>
      <c r="I97" s="399"/>
      <c r="J97" s="399"/>
      <c r="K97" s="399"/>
      <c r="L97" s="399"/>
      <c r="M97" s="400"/>
      <c r="N97" s="400"/>
      <c r="O97" s="400"/>
      <c r="P97" s="400"/>
      <c r="Q97" s="400"/>
      <c r="R97" s="591">
        <f t="shared" si="3"/>
        <v>0</v>
      </c>
      <c r="S97" s="398"/>
      <c r="T97" s="399"/>
      <c r="U97" s="399"/>
      <c r="V97" s="399"/>
      <c r="W97" s="399"/>
      <c r="X97" s="399"/>
      <c r="Y97" s="399"/>
      <c r="Z97" s="399"/>
      <c r="AA97" s="399"/>
      <c r="AB97" s="399"/>
      <c r="AC97" s="399"/>
      <c r="AD97" s="399"/>
      <c r="AE97" s="399"/>
      <c r="AF97" s="399"/>
      <c r="AG97" s="399"/>
      <c r="AH97" s="399"/>
      <c r="AI97" s="399"/>
      <c r="AJ97" s="399"/>
      <c r="AK97" s="399"/>
      <c r="AL97" s="399"/>
      <c r="AM97" s="399"/>
      <c r="AN97" s="400"/>
      <c r="AO97" s="591">
        <f t="shared" si="4"/>
        <v>0</v>
      </c>
      <c r="AP97" s="591">
        <f t="shared" si="5"/>
        <v>0</v>
      </c>
    </row>
    <row r="98" spans="1:42">
      <c r="A98" s="1091"/>
      <c r="B98" s="416"/>
      <c r="C98" s="419" t="str">
        <f>IFERROR(INDEX(C$13:C97,MATCH($B98,$B$13:$B97,0)),"")</f>
        <v/>
      </c>
      <c r="D98" s="416"/>
      <c r="E98" s="396" t="s">
        <v>258</v>
      </c>
      <c r="F98" s="398"/>
      <c r="G98" s="399"/>
      <c r="H98" s="399"/>
      <c r="I98" s="399"/>
      <c r="J98" s="399"/>
      <c r="K98" s="399"/>
      <c r="L98" s="399"/>
      <c r="M98" s="400"/>
      <c r="N98" s="400"/>
      <c r="O98" s="400"/>
      <c r="P98" s="400"/>
      <c r="Q98" s="400"/>
      <c r="R98" s="591">
        <f t="shared" si="3"/>
        <v>0</v>
      </c>
      <c r="S98" s="398"/>
      <c r="T98" s="399"/>
      <c r="U98" s="399"/>
      <c r="V98" s="399"/>
      <c r="W98" s="399"/>
      <c r="X98" s="399"/>
      <c r="Y98" s="399"/>
      <c r="Z98" s="399"/>
      <c r="AA98" s="399"/>
      <c r="AB98" s="399"/>
      <c r="AC98" s="399"/>
      <c r="AD98" s="399"/>
      <c r="AE98" s="399"/>
      <c r="AF98" s="399"/>
      <c r="AG98" s="399"/>
      <c r="AH98" s="399"/>
      <c r="AI98" s="399"/>
      <c r="AJ98" s="399"/>
      <c r="AK98" s="399"/>
      <c r="AL98" s="399"/>
      <c r="AM98" s="399"/>
      <c r="AN98" s="400"/>
      <c r="AO98" s="591">
        <f t="shared" si="4"/>
        <v>0</v>
      </c>
      <c r="AP98" s="591">
        <f t="shared" si="5"/>
        <v>0</v>
      </c>
    </row>
    <row r="99" spans="1:42">
      <c r="A99" s="1091"/>
      <c r="B99" s="416"/>
      <c r="C99" s="419" t="str">
        <f>IFERROR(INDEX(C$13:C98,MATCH($B99,$B$13:$B98,0)),"")</f>
        <v/>
      </c>
      <c r="D99" s="416"/>
      <c r="E99" s="396" t="s">
        <v>258</v>
      </c>
      <c r="F99" s="398"/>
      <c r="G99" s="399"/>
      <c r="H99" s="399"/>
      <c r="I99" s="399"/>
      <c r="J99" s="399"/>
      <c r="K99" s="399"/>
      <c r="L99" s="399"/>
      <c r="M99" s="400"/>
      <c r="N99" s="400"/>
      <c r="O99" s="400"/>
      <c r="P99" s="400"/>
      <c r="Q99" s="400"/>
      <c r="R99" s="591">
        <f t="shared" si="3"/>
        <v>0</v>
      </c>
      <c r="S99" s="398"/>
      <c r="T99" s="399"/>
      <c r="U99" s="399"/>
      <c r="V99" s="399"/>
      <c r="W99" s="399"/>
      <c r="X99" s="399"/>
      <c r="Y99" s="399"/>
      <c r="Z99" s="399"/>
      <c r="AA99" s="399"/>
      <c r="AB99" s="399"/>
      <c r="AC99" s="399"/>
      <c r="AD99" s="399"/>
      <c r="AE99" s="399"/>
      <c r="AF99" s="399"/>
      <c r="AG99" s="399"/>
      <c r="AH99" s="399"/>
      <c r="AI99" s="399"/>
      <c r="AJ99" s="399"/>
      <c r="AK99" s="399"/>
      <c r="AL99" s="399"/>
      <c r="AM99" s="399"/>
      <c r="AN99" s="400"/>
      <c r="AO99" s="591">
        <f t="shared" si="4"/>
        <v>0</v>
      </c>
      <c r="AP99" s="591">
        <f t="shared" si="5"/>
        <v>0</v>
      </c>
    </row>
    <row r="100" spans="1:42">
      <c r="A100" s="1091"/>
      <c r="B100" s="416"/>
      <c r="C100" s="419" t="str">
        <f>IFERROR(INDEX(C$13:C99,MATCH($B100,$B$13:$B99,0)),"")</f>
        <v/>
      </c>
      <c r="D100" s="416"/>
      <c r="E100" s="396" t="s">
        <v>258</v>
      </c>
      <c r="F100" s="398"/>
      <c r="G100" s="399"/>
      <c r="H100" s="399"/>
      <c r="I100" s="399"/>
      <c r="J100" s="399"/>
      <c r="K100" s="399"/>
      <c r="L100" s="399"/>
      <c r="M100" s="400"/>
      <c r="N100" s="400"/>
      <c r="O100" s="400"/>
      <c r="P100" s="400"/>
      <c r="Q100" s="400"/>
      <c r="R100" s="591">
        <f t="shared" si="3"/>
        <v>0</v>
      </c>
      <c r="S100" s="398"/>
      <c r="T100" s="399"/>
      <c r="U100" s="399"/>
      <c r="V100" s="399"/>
      <c r="W100" s="399"/>
      <c r="X100" s="399"/>
      <c r="Y100" s="399"/>
      <c r="Z100" s="399"/>
      <c r="AA100" s="399"/>
      <c r="AB100" s="399"/>
      <c r="AC100" s="399"/>
      <c r="AD100" s="399"/>
      <c r="AE100" s="399"/>
      <c r="AF100" s="399"/>
      <c r="AG100" s="399"/>
      <c r="AH100" s="399"/>
      <c r="AI100" s="399"/>
      <c r="AJ100" s="399"/>
      <c r="AK100" s="399"/>
      <c r="AL100" s="399"/>
      <c r="AM100" s="399"/>
      <c r="AN100" s="400"/>
      <c r="AO100" s="591">
        <f t="shared" si="4"/>
        <v>0</v>
      </c>
      <c r="AP100" s="591">
        <f t="shared" si="5"/>
        <v>0</v>
      </c>
    </row>
    <row r="101" spans="1:42">
      <c r="A101" s="1091"/>
      <c r="B101" s="416"/>
      <c r="C101" s="419" t="str">
        <f>IFERROR(INDEX(C$13:C100,MATCH($B101,$B$13:$B100,0)),"")</f>
        <v/>
      </c>
      <c r="D101" s="416"/>
      <c r="E101" s="396" t="s">
        <v>258</v>
      </c>
      <c r="F101" s="398"/>
      <c r="G101" s="399"/>
      <c r="H101" s="399"/>
      <c r="I101" s="399"/>
      <c r="J101" s="399"/>
      <c r="K101" s="399"/>
      <c r="L101" s="399"/>
      <c r="M101" s="400"/>
      <c r="N101" s="400"/>
      <c r="O101" s="400"/>
      <c r="P101" s="400"/>
      <c r="Q101" s="400"/>
      <c r="R101" s="591">
        <f t="shared" si="3"/>
        <v>0</v>
      </c>
      <c r="S101" s="398"/>
      <c r="T101" s="399"/>
      <c r="U101" s="399"/>
      <c r="V101" s="399"/>
      <c r="W101" s="399"/>
      <c r="X101" s="399"/>
      <c r="Y101" s="399"/>
      <c r="Z101" s="399"/>
      <c r="AA101" s="399"/>
      <c r="AB101" s="399"/>
      <c r="AC101" s="399"/>
      <c r="AD101" s="399"/>
      <c r="AE101" s="399"/>
      <c r="AF101" s="399"/>
      <c r="AG101" s="399"/>
      <c r="AH101" s="399"/>
      <c r="AI101" s="399"/>
      <c r="AJ101" s="399"/>
      <c r="AK101" s="399"/>
      <c r="AL101" s="399"/>
      <c r="AM101" s="399"/>
      <c r="AN101" s="400"/>
      <c r="AO101" s="591">
        <f t="shared" si="4"/>
        <v>0</v>
      </c>
      <c r="AP101" s="591">
        <f t="shared" si="5"/>
        <v>0</v>
      </c>
    </row>
    <row r="102" spans="1:42">
      <c r="A102" s="1091"/>
      <c r="B102" s="416"/>
      <c r="C102" s="419" t="str">
        <f>IFERROR(INDEX(C$13:C101,MATCH($B102,$B$13:$B101,0)),"")</f>
        <v/>
      </c>
      <c r="D102" s="416"/>
      <c r="E102" s="396" t="s">
        <v>258</v>
      </c>
      <c r="F102" s="398"/>
      <c r="G102" s="399"/>
      <c r="H102" s="399"/>
      <c r="I102" s="399"/>
      <c r="J102" s="399"/>
      <c r="K102" s="399"/>
      <c r="L102" s="399"/>
      <c r="M102" s="400"/>
      <c r="N102" s="400"/>
      <c r="O102" s="400"/>
      <c r="P102" s="400"/>
      <c r="Q102" s="400"/>
      <c r="R102" s="591">
        <f t="shared" si="3"/>
        <v>0</v>
      </c>
      <c r="S102" s="398"/>
      <c r="T102" s="399"/>
      <c r="U102" s="399"/>
      <c r="V102" s="399"/>
      <c r="W102" s="399"/>
      <c r="X102" s="399"/>
      <c r="Y102" s="399"/>
      <c r="Z102" s="399"/>
      <c r="AA102" s="399"/>
      <c r="AB102" s="399"/>
      <c r="AC102" s="399"/>
      <c r="AD102" s="399"/>
      <c r="AE102" s="399"/>
      <c r="AF102" s="399"/>
      <c r="AG102" s="399"/>
      <c r="AH102" s="399"/>
      <c r="AI102" s="399"/>
      <c r="AJ102" s="399"/>
      <c r="AK102" s="399"/>
      <c r="AL102" s="399"/>
      <c r="AM102" s="399"/>
      <c r="AN102" s="400"/>
      <c r="AO102" s="591">
        <f t="shared" si="4"/>
        <v>0</v>
      </c>
      <c r="AP102" s="591">
        <f t="shared" si="5"/>
        <v>0</v>
      </c>
    </row>
    <row r="103" spans="1:42">
      <c r="A103" s="1091"/>
      <c r="B103" s="416"/>
      <c r="C103" s="419" t="str">
        <f>IFERROR(INDEX(C$13:C102,MATCH($B103,$B$13:$B102,0)),"")</f>
        <v/>
      </c>
      <c r="D103" s="416"/>
      <c r="E103" s="396" t="s">
        <v>258</v>
      </c>
      <c r="F103" s="398"/>
      <c r="G103" s="399"/>
      <c r="H103" s="399"/>
      <c r="I103" s="399"/>
      <c r="J103" s="399"/>
      <c r="K103" s="399"/>
      <c r="L103" s="399"/>
      <c r="M103" s="400"/>
      <c r="N103" s="400"/>
      <c r="O103" s="400"/>
      <c r="P103" s="400"/>
      <c r="Q103" s="400"/>
      <c r="R103" s="591">
        <f t="shared" si="3"/>
        <v>0</v>
      </c>
      <c r="S103" s="398"/>
      <c r="T103" s="399"/>
      <c r="U103" s="399"/>
      <c r="V103" s="399"/>
      <c r="W103" s="399"/>
      <c r="X103" s="399"/>
      <c r="Y103" s="399"/>
      <c r="Z103" s="399"/>
      <c r="AA103" s="399"/>
      <c r="AB103" s="399"/>
      <c r="AC103" s="399"/>
      <c r="AD103" s="399"/>
      <c r="AE103" s="399"/>
      <c r="AF103" s="399"/>
      <c r="AG103" s="399"/>
      <c r="AH103" s="399"/>
      <c r="AI103" s="399"/>
      <c r="AJ103" s="399"/>
      <c r="AK103" s="399"/>
      <c r="AL103" s="399"/>
      <c r="AM103" s="399"/>
      <c r="AN103" s="400"/>
      <c r="AO103" s="591">
        <f t="shared" si="4"/>
        <v>0</v>
      </c>
      <c r="AP103" s="591">
        <f t="shared" si="5"/>
        <v>0</v>
      </c>
    </row>
    <row r="104" spans="1:42">
      <c r="A104" s="1091"/>
      <c r="B104" s="416"/>
      <c r="C104" s="419" t="str">
        <f>IFERROR(INDEX(C$13:C103,MATCH($B104,$B$13:$B103,0)),"")</f>
        <v/>
      </c>
      <c r="D104" s="416"/>
      <c r="E104" s="396" t="s">
        <v>258</v>
      </c>
      <c r="F104" s="398"/>
      <c r="G104" s="399"/>
      <c r="H104" s="399"/>
      <c r="I104" s="399"/>
      <c r="J104" s="399"/>
      <c r="K104" s="399"/>
      <c r="L104" s="399"/>
      <c r="M104" s="400"/>
      <c r="N104" s="400"/>
      <c r="O104" s="400"/>
      <c r="P104" s="400"/>
      <c r="Q104" s="400"/>
      <c r="R104" s="591">
        <f t="shared" si="3"/>
        <v>0</v>
      </c>
      <c r="S104" s="398"/>
      <c r="T104" s="399"/>
      <c r="U104" s="399"/>
      <c r="V104" s="399"/>
      <c r="W104" s="399"/>
      <c r="X104" s="399"/>
      <c r="Y104" s="399"/>
      <c r="Z104" s="399"/>
      <c r="AA104" s="399"/>
      <c r="AB104" s="399"/>
      <c r="AC104" s="399"/>
      <c r="AD104" s="399"/>
      <c r="AE104" s="399"/>
      <c r="AF104" s="399"/>
      <c r="AG104" s="399"/>
      <c r="AH104" s="399"/>
      <c r="AI104" s="399"/>
      <c r="AJ104" s="399"/>
      <c r="AK104" s="399"/>
      <c r="AL104" s="399"/>
      <c r="AM104" s="399"/>
      <c r="AN104" s="400"/>
      <c r="AO104" s="591">
        <f t="shared" si="4"/>
        <v>0</v>
      </c>
      <c r="AP104" s="591">
        <f t="shared" si="5"/>
        <v>0</v>
      </c>
    </row>
    <row r="105" spans="1:42">
      <c r="A105" s="1091"/>
      <c r="B105" s="416"/>
      <c r="C105" s="419" t="str">
        <f>IFERROR(INDEX(C$13:C104,MATCH($B105,$B$13:$B104,0)),"")</f>
        <v/>
      </c>
      <c r="D105" s="416"/>
      <c r="E105" s="396" t="s">
        <v>258</v>
      </c>
      <c r="F105" s="398"/>
      <c r="G105" s="399"/>
      <c r="H105" s="399"/>
      <c r="I105" s="399"/>
      <c r="J105" s="399"/>
      <c r="K105" s="399"/>
      <c r="L105" s="399"/>
      <c r="M105" s="400"/>
      <c r="N105" s="400"/>
      <c r="O105" s="400"/>
      <c r="P105" s="400"/>
      <c r="Q105" s="400"/>
      <c r="R105" s="591">
        <f t="shared" si="3"/>
        <v>0</v>
      </c>
      <c r="S105" s="398"/>
      <c r="T105" s="399"/>
      <c r="U105" s="399"/>
      <c r="V105" s="399"/>
      <c r="W105" s="399"/>
      <c r="X105" s="399"/>
      <c r="Y105" s="399"/>
      <c r="Z105" s="399"/>
      <c r="AA105" s="399"/>
      <c r="AB105" s="399"/>
      <c r="AC105" s="399"/>
      <c r="AD105" s="399"/>
      <c r="AE105" s="399"/>
      <c r="AF105" s="399"/>
      <c r="AG105" s="399"/>
      <c r="AH105" s="399"/>
      <c r="AI105" s="399"/>
      <c r="AJ105" s="399"/>
      <c r="AK105" s="399"/>
      <c r="AL105" s="399"/>
      <c r="AM105" s="399"/>
      <c r="AN105" s="400"/>
      <c r="AO105" s="591">
        <f t="shared" si="4"/>
        <v>0</v>
      </c>
      <c r="AP105" s="591">
        <f t="shared" si="5"/>
        <v>0</v>
      </c>
    </row>
    <row r="106" spans="1:42">
      <c r="A106" s="1091"/>
      <c r="B106" s="416"/>
      <c r="C106" s="419" t="str">
        <f>IFERROR(INDEX(C$13:C105,MATCH($B106,$B$13:$B105,0)),"")</f>
        <v/>
      </c>
      <c r="D106" s="416"/>
      <c r="E106" s="396" t="s">
        <v>258</v>
      </c>
      <c r="F106" s="398"/>
      <c r="G106" s="399"/>
      <c r="H106" s="399"/>
      <c r="I106" s="399"/>
      <c r="J106" s="399"/>
      <c r="K106" s="399"/>
      <c r="L106" s="399"/>
      <c r="M106" s="400"/>
      <c r="N106" s="400"/>
      <c r="O106" s="400"/>
      <c r="P106" s="400"/>
      <c r="Q106" s="400"/>
      <c r="R106" s="591">
        <f t="shared" si="3"/>
        <v>0</v>
      </c>
      <c r="S106" s="398"/>
      <c r="T106" s="399"/>
      <c r="U106" s="399"/>
      <c r="V106" s="399"/>
      <c r="W106" s="399"/>
      <c r="X106" s="399"/>
      <c r="Y106" s="399"/>
      <c r="Z106" s="399"/>
      <c r="AA106" s="399"/>
      <c r="AB106" s="399"/>
      <c r="AC106" s="399"/>
      <c r="AD106" s="399"/>
      <c r="AE106" s="399"/>
      <c r="AF106" s="399"/>
      <c r="AG106" s="399"/>
      <c r="AH106" s="399"/>
      <c r="AI106" s="399"/>
      <c r="AJ106" s="399"/>
      <c r="AK106" s="399"/>
      <c r="AL106" s="399"/>
      <c r="AM106" s="399"/>
      <c r="AN106" s="400"/>
      <c r="AO106" s="591">
        <f t="shared" si="4"/>
        <v>0</v>
      </c>
      <c r="AP106" s="591">
        <f t="shared" si="5"/>
        <v>0</v>
      </c>
    </row>
    <row r="107" spans="1:42">
      <c r="A107" s="1091"/>
      <c r="B107" s="416"/>
      <c r="C107" s="419" t="str">
        <f>IFERROR(INDEX(C$13:C106,MATCH($B107,$B$13:$B106,0)),"")</f>
        <v/>
      </c>
      <c r="D107" s="416"/>
      <c r="E107" s="396" t="s">
        <v>258</v>
      </c>
      <c r="F107" s="398"/>
      <c r="G107" s="399"/>
      <c r="H107" s="399"/>
      <c r="I107" s="399"/>
      <c r="J107" s="399"/>
      <c r="K107" s="399"/>
      <c r="L107" s="399"/>
      <c r="M107" s="400"/>
      <c r="N107" s="400"/>
      <c r="O107" s="400"/>
      <c r="P107" s="400"/>
      <c r="Q107" s="400"/>
      <c r="R107" s="591">
        <f t="shared" si="3"/>
        <v>0</v>
      </c>
      <c r="S107" s="398"/>
      <c r="T107" s="399"/>
      <c r="U107" s="399"/>
      <c r="V107" s="399"/>
      <c r="W107" s="399"/>
      <c r="X107" s="399"/>
      <c r="Y107" s="399"/>
      <c r="Z107" s="399"/>
      <c r="AA107" s="399"/>
      <c r="AB107" s="399"/>
      <c r="AC107" s="399"/>
      <c r="AD107" s="399"/>
      <c r="AE107" s="399"/>
      <c r="AF107" s="399"/>
      <c r="AG107" s="399"/>
      <c r="AH107" s="399"/>
      <c r="AI107" s="399"/>
      <c r="AJ107" s="399"/>
      <c r="AK107" s="399"/>
      <c r="AL107" s="399"/>
      <c r="AM107" s="399"/>
      <c r="AN107" s="400"/>
      <c r="AO107" s="591">
        <f t="shared" si="4"/>
        <v>0</v>
      </c>
      <c r="AP107" s="591">
        <f t="shared" si="5"/>
        <v>0</v>
      </c>
    </row>
    <row r="108" spans="1:42">
      <c r="A108" s="1091"/>
      <c r="B108" s="416"/>
      <c r="C108" s="419" t="str">
        <f>IFERROR(INDEX(C$13:C107,MATCH($B108,$B$13:$B107,0)),"")</f>
        <v/>
      </c>
      <c r="D108" s="416"/>
      <c r="E108" s="396" t="s">
        <v>258</v>
      </c>
      <c r="F108" s="398"/>
      <c r="G108" s="399"/>
      <c r="H108" s="399"/>
      <c r="I108" s="399"/>
      <c r="J108" s="399"/>
      <c r="K108" s="399"/>
      <c r="L108" s="399"/>
      <c r="M108" s="400"/>
      <c r="N108" s="400"/>
      <c r="O108" s="400"/>
      <c r="P108" s="400"/>
      <c r="Q108" s="400"/>
      <c r="R108" s="591">
        <f t="shared" si="3"/>
        <v>0</v>
      </c>
      <c r="S108" s="398"/>
      <c r="T108" s="399"/>
      <c r="U108" s="399"/>
      <c r="V108" s="399"/>
      <c r="W108" s="399"/>
      <c r="X108" s="399"/>
      <c r="Y108" s="399"/>
      <c r="Z108" s="399"/>
      <c r="AA108" s="399"/>
      <c r="AB108" s="399"/>
      <c r="AC108" s="399"/>
      <c r="AD108" s="399"/>
      <c r="AE108" s="399"/>
      <c r="AF108" s="399"/>
      <c r="AG108" s="399"/>
      <c r="AH108" s="399"/>
      <c r="AI108" s="399"/>
      <c r="AJ108" s="399"/>
      <c r="AK108" s="399"/>
      <c r="AL108" s="399"/>
      <c r="AM108" s="399"/>
      <c r="AN108" s="400"/>
      <c r="AO108" s="591">
        <f t="shared" si="4"/>
        <v>0</v>
      </c>
      <c r="AP108" s="591">
        <f t="shared" si="5"/>
        <v>0</v>
      </c>
    </row>
    <row r="109" spans="1:42">
      <c r="A109" s="1091"/>
      <c r="B109" s="416"/>
      <c r="C109" s="419" t="str">
        <f>IFERROR(INDEX(C$13:C108,MATCH($B109,$B$13:$B108,0)),"")</f>
        <v/>
      </c>
      <c r="D109" s="416"/>
      <c r="E109" s="396" t="s">
        <v>258</v>
      </c>
      <c r="F109" s="398"/>
      <c r="G109" s="399"/>
      <c r="H109" s="399"/>
      <c r="I109" s="399"/>
      <c r="J109" s="399"/>
      <c r="K109" s="399"/>
      <c r="L109" s="399"/>
      <c r="M109" s="400"/>
      <c r="N109" s="400"/>
      <c r="O109" s="400"/>
      <c r="P109" s="400"/>
      <c r="Q109" s="400"/>
      <c r="R109" s="591">
        <f t="shared" si="3"/>
        <v>0</v>
      </c>
      <c r="S109" s="398"/>
      <c r="T109" s="399"/>
      <c r="U109" s="399"/>
      <c r="V109" s="399"/>
      <c r="W109" s="399"/>
      <c r="X109" s="399"/>
      <c r="Y109" s="399"/>
      <c r="Z109" s="399"/>
      <c r="AA109" s="399"/>
      <c r="AB109" s="399"/>
      <c r="AC109" s="399"/>
      <c r="AD109" s="399"/>
      <c r="AE109" s="399"/>
      <c r="AF109" s="399"/>
      <c r="AG109" s="399"/>
      <c r="AH109" s="399"/>
      <c r="AI109" s="399"/>
      <c r="AJ109" s="399"/>
      <c r="AK109" s="399"/>
      <c r="AL109" s="399"/>
      <c r="AM109" s="399"/>
      <c r="AN109" s="400"/>
      <c r="AO109" s="591">
        <f t="shared" si="4"/>
        <v>0</v>
      </c>
      <c r="AP109" s="591">
        <f t="shared" si="5"/>
        <v>0</v>
      </c>
    </row>
    <row r="110" spans="1:42">
      <c r="A110" s="1091"/>
      <c r="B110" s="416"/>
      <c r="C110" s="419" t="str">
        <f>IFERROR(INDEX(C$13:C109,MATCH($B110,$B$13:$B109,0)),"")</f>
        <v/>
      </c>
      <c r="D110" s="416"/>
      <c r="E110" s="396" t="s">
        <v>258</v>
      </c>
      <c r="F110" s="398"/>
      <c r="G110" s="399"/>
      <c r="H110" s="399"/>
      <c r="I110" s="399"/>
      <c r="J110" s="399"/>
      <c r="K110" s="399"/>
      <c r="L110" s="399"/>
      <c r="M110" s="400"/>
      <c r="N110" s="400"/>
      <c r="O110" s="400"/>
      <c r="P110" s="400"/>
      <c r="Q110" s="400"/>
      <c r="R110" s="591">
        <f t="shared" si="3"/>
        <v>0</v>
      </c>
      <c r="S110" s="398"/>
      <c r="T110" s="399"/>
      <c r="U110" s="399"/>
      <c r="V110" s="399"/>
      <c r="W110" s="399"/>
      <c r="X110" s="399"/>
      <c r="Y110" s="399"/>
      <c r="Z110" s="399"/>
      <c r="AA110" s="399"/>
      <c r="AB110" s="399"/>
      <c r="AC110" s="399"/>
      <c r="AD110" s="399"/>
      <c r="AE110" s="399"/>
      <c r="AF110" s="399"/>
      <c r="AG110" s="399"/>
      <c r="AH110" s="399"/>
      <c r="AI110" s="399"/>
      <c r="AJ110" s="399"/>
      <c r="AK110" s="399"/>
      <c r="AL110" s="399"/>
      <c r="AM110" s="399"/>
      <c r="AN110" s="400"/>
      <c r="AO110" s="591">
        <f t="shared" si="4"/>
        <v>0</v>
      </c>
      <c r="AP110" s="591">
        <f t="shared" si="5"/>
        <v>0</v>
      </c>
    </row>
    <row r="111" spans="1:42">
      <c r="A111" s="1091"/>
      <c r="B111" s="416"/>
      <c r="C111" s="419" t="str">
        <f>IFERROR(INDEX(C$13:C110,MATCH($B111,$B$13:$B110,0)),"")</f>
        <v/>
      </c>
      <c r="D111" s="416"/>
      <c r="E111" s="396" t="s">
        <v>258</v>
      </c>
      <c r="F111" s="398"/>
      <c r="G111" s="399"/>
      <c r="H111" s="399"/>
      <c r="I111" s="399"/>
      <c r="J111" s="399"/>
      <c r="K111" s="399"/>
      <c r="L111" s="399"/>
      <c r="M111" s="400"/>
      <c r="N111" s="400"/>
      <c r="O111" s="400"/>
      <c r="P111" s="400"/>
      <c r="Q111" s="400"/>
      <c r="R111" s="591">
        <f t="shared" si="3"/>
        <v>0</v>
      </c>
      <c r="S111" s="398"/>
      <c r="T111" s="399"/>
      <c r="U111" s="399"/>
      <c r="V111" s="399"/>
      <c r="W111" s="399"/>
      <c r="X111" s="399"/>
      <c r="Y111" s="399"/>
      <c r="Z111" s="399"/>
      <c r="AA111" s="399"/>
      <c r="AB111" s="399"/>
      <c r="AC111" s="399"/>
      <c r="AD111" s="399"/>
      <c r="AE111" s="399"/>
      <c r="AF111" s="399"/>
      <c r="AG111" s="399"/>
      <c r="AH111" s="399"/>
      <c r="AI111" s="399"/>
      <c r="AJ111" s="399"/>
      <c r="AK111" s="399"/>
      <c r="AL111" s="399"/>
      <c r="AM111" s="399"/>
      <c r="AN111" s="400"/>
      <c r="AO111" s="591">
        <f t="shared" si="4"/>
        <v>0</v>
      </c>
      <c r="AP111" s="591">
        <f t="shared" si="5"/>
        <v>0</v>
      </c>
    </row>
    <row r="112" spans="1:42">
      <c r="A112" s="1091"/>
      <c r="B112" s="416"/>
      <c r="C112" s="419" t="str">
        <f>IFERROR(INDEX(C$13:C111,MATCH($B112,$B$13:$B111,0)),"")</f>
        <v/>
      </c>
      <c r="D112" s="416"/>
      <c r="E112" s="396" t="s">
        <v>258</v>
      </c>
      <c r="F112" s="398"/>
      <c r="G112" s="399"/>
      <c r="H112" s="399"/>
      <c r="I112" s="399"/>
      <c r="J112" s="399"/>
      <c r="K112" s="399"/>
      <c r="L112" s="399"/>
      <c r="M112" s="400"/>
      <c r="N112" s="400"/>
      <c r="O112" s="400"/>
      <c r="P112" s="400"/>
      <c r="Q112" s="400"/>
      <c r="R112" s="591">
        <f t="shared" si="3"/>
        <v>0</v>
      </c>
      <c r="S112" s="398"/>
      <c r="T112" s="399"/>
      <c r="U112" s="399"/>
      <c r="V112" s="399"/>
      <c r="W112" s="399"/>
      <c r="X112" s="399"/>
      <c r="Y112" s="399"/>
      <c r="Z112" s="399"/>
      <c r="AA112" s="399"/>
      <c r="AB112" s="399"/>
      <c r="AC112" s="399"/>
      <c r="AD112" s="399"/>
      <c r="AE112" s="399"/>
      <c r="AF112" s="399"/>
      <c r="AG112" s="399"/>
      <c r="AH112" s="399"/>
      <c r="AI112" s="399"/>
      <c r="AJ112" s="399"/>
      <c r="AK112" s="399"/>
      <c r="AL112" s="399"/>
      <c r="AM112" s="399"/>
      <c r="AN112" s="400"/>
      <c r="AO112" s="591">
        <f t="shared" si="4"/>
        <v>0</v>
      </c>
      <c r="AP112" s="591">
        <f t="shared" si="5"/>
        <v>0</v>
      </c>
    </row>
    <row r="113" spans="1:42">
      <c r="A113" s="1091"/>
      <c r="B113" s="416"/>
      <c r="C113" s="419" t="str">
        <f>IFERROR(INDEX(C$13:C112,MATCH($B113,$B$13:$B112,0)),"")</f>
        <v/>
      </c>
      <c r="D113" s="416"/>
      <c r="E113" s="396" t="s">
        <v>258</v>
      </c>
      <c r="F113" s="398"/>
      <c r="G113" s="399"/>
      <c r="H113" s="399"/>
      <c r="I113" s="399"/>
      <c r="J113" s="399"/>
      <c r="K113" s="399"/>
      <c r="L113" s="399"/>
      <c r="M113" s="400"/>
      <c r="N113" s="400"/>
      <c r="O113" s="400"/>
      <c r="P113" s="400"/>
      <c r="Q113" s="400"/>
      <c r="R113" s="591">
        <f t="shared" si="3"/>
        <v>0</v>
      </c>
      <c r="S113" s="398"/>
      <c r="T113" s="399"/>
      <c r="U113" s="399"/>
      <c r="V113" s="399"/>
      <c r="W113" s="399"/>
      <c r="X113" s="399"/>
      <c r="Y113" s="399"/>
      <c r="Z113" s="399"/>
      <c r="AA113" s="399"/>
      <c r="AB113" s="399"/>
      <c r="AC113" s="399"/>
      <c r="AD113" s="399"/>
      <c r="AE113" s="399"/>
      <c r="AF113" s="399"/>
      <c r="AG113" s="399"/>
      <c r="AH113" s="399"/>
      <c r="AI113" s="399"/>
      <c r="AJ113" s="399"/>
      <c r="AK113" s="399"/>
      <c r="AL113" s="399"/>
      <c r="AM113" s="399"/>
      <c r="AN113" s="400"/>
      <c r="AO113" s="591">
        <f t="shared" si="4"/>
        <v>0</v>
      </c>
      <c r="AP113" s="591">
        <f t="shared" si="5"/>
        <v>0</v>
      </c>
    </row>
    <row r="114" spans="1:42">
      <c r="A114" s="1091"/>
      <c r="B114" s="416"/>
      <c r="C114" s="419" t="str">
        <f>IFERROR(INDEX(C$13:C113,MATCH($B114,$B$13:$B113,0)),"")</f>
        <v/>
      </c>
      <c r="D114" s="416"/>
      <c r="E114" s="396" t="s">
        <v>258</v>
      </c>
      <c r="F114" s="398"/>
      <c r="G114" s="399"/>
      <c r="H114" s="399"/>
      <c r="I114" s="399"/>
      <c r="J114" s="399"/>
      <c r="K114" s="399"/>
      <c r="L114" s="399"/>
      <c r="M114" s="400"/>
      <c r="N114" s="400"/>
      <c r="O114" s="400"/>
      <c r="P114" s="400"/>
      <c r="Q114" s="400"/>
      <c r="R114" s="591">
        <f t="shared" si="3"/>
        <v>0</v>
      </c>
      <c r="S114" s="398"/>
      <c r="T114" s="399"/>
      <c r="U114" s="399"/>
      <c r="V114" s="399"/>
      <c r="W114" s="399"/>
      <c r="X114" s="399"/>
      <c r="Y114" s="399"/>
      <c r="Z114" s="399"/>
      <c r="AA114" s="399"/>
      <c r="AB114" s="399"/>
      <c r="AC114" s="399"/>
      <c r="AD114" s="399"/>
      <c r="AE114" s="399"/>
      <c r="AF114" s="399"/>
      <c r="AG114" s="399"/>
      <c r="AH114" s="399"/>
      <c r="AI114" s="399"/>
      <c r="AJ114" s="399"/>
      <c r="AK114" s="399"/>
      <c r="AL114" s="399"/>
      <c r="AM114" s="399"/>
      <c r="AN114" s="400"/>
      <c r="AO114" s="591">
        <f t="shared" si="4"/>
        <v>0</v>
      </c>
      <c r="AP114" s="591">
        <f t="shared" si="5"/>
        <v>0</v>
      </c>
    </row>
    <row r="115" spans="1:42">
      <c r="A115" s="1091"/>
      <c r="B115" s="416"/>
      <c r="C115" s="419" t="str">
        <f>IFERROR(INDEX(C$13:C114,MATCH($B115,$B$13:$B114,0)),"")</f>
        <v/>
      </c>
      <c r="D115" s="416"/>
      <c r="E115" s="396" t="s">
        <v>258</v>
      </c>
      <c r="F115" s="398"/>
      <c r="G115" s="399"/>
      <c r="H115" s="399"/>
      <c r="I115" s="399"/>
      <c r="J115" s="399"/>
      <c r="K115" s="399"/>
      <c r="L115" s="399"/>
      <c r="M115" s="400"/>
      <c r="N115" s="400"/>
      <c r="O115" s="400"/>
      <c r="P115" s="400"/>
      <c r="Q115" s="400"/>
      <c r="R115" s="591">
        <f t="shared" si="3"/>
        <v>0</v>
      </c>
      <c r="S115" s="398"/>
      <c r="T115" s="399"/>
      <c r="U115" s="399"/>
      <c r="V115" s="399"/>
      <c r="W115" s="399"/>
      <c r="X115" s="399"/>
      <c r="Y115" s="399"/>
      <c r="Z115" s="399"/>
      <c r="AA115" s="399"/>
      <c r="AB115" s="399"/>
      <c r="AC115" s="399"/>
      <c r="AD115" s="399"/>
      <c r="AE115" s="399"/>
      <c r="AF115" s="399"/>
      <c r="AG115" s="399"/>
      <c r="AH115" s="399"/>
      <c r="AI115" s="399"/>
      <c r="AJ115" s="399"/>
      <c r="AK115" s="399"/>
      <c r="AL115" s="399"/>
      <c r="AM115" s="399"/>
      <c r="AN115" s="400"/>
      <c r="AO115" s="591">
        <f t="shared" si="4"/>
        <v>0</v>
      </c>
      <c r="AP115" s="591">
        <f t="shared" si="5"/>
        <v>0</v>
      </c>
    </row>
    <row r="116" spans="1:42">
      <c r="A116" s="1091"/>
      <c r="B116" s="416"/>
      <c r="C116" s="419" t="str">
        <f>IFERROR(INDEX(C$13:C115,MATCH($B116,$B$13:$B115,0)),"")</f>
        <v/>
      </c>
      <c r="D116" s="416"/>
      <c r="E116" s="396" t="s">
        <v>258</v>
      </c>
      <c r="F116" s="398"/>
      <c r="G116" s="399"/>
      <c r="H116" s="399"/>
      <c r="I116" s="399"/>
      <c r="J116" s="399"/>
      <c r="K116" s="399"/>
      <c r="L116" s="399"/>
      <c r="M116" s="400"/>
      <c r="N116" s="400"/>
      <c r="O116" s="400"/>
      <c r="P116" s="400"/>
      <c r="Q116" s="400"/>
      <c r="R116" s="591">
        <f t="shared" si="3"/>
        <v>0</v>
      </c>
      <c r="S116" s="398"/>
      <c r="T116" s="399"/>
      <c r="U116" s="399"/>
      <c r="V116" s="399"/>
      <c r="W116" s="399"/>
      <c r="X116" s="399"/>
      <c r="Y116" s="399"/>
      <c r="Z116" s="399"/>
      <c r="AA116" s="399"/>
      <c r="AB116" s="399"/>
      <c r="AC116" s="399"/>
      <c r="AD116" s="399"/>
      <c r="AE116" s="399"/>
      <c r="AF116" s="399"/>
      <c r="AG116" s="399"/>
      <c r="AH116" s="399"/>
      <c r="AI116" s="399"/>
      <c r="AJ116" s="399"/>
      <c r="AK116" s="399"/>
      <c r="AL116" s="399"/>
      <c r="AM116" s="399"/>
      <c r="AN116" s="400"/>
      <c r="AO116" s="591">
        <f t="shared" si="4"/>
        <v>0</v>
      </c>
      <c r="AP116" s="591">
        <f t="shared" si="5"/>
        <v>0</v>
      </c>
    </row>
    <row r="117" spans="1:42">
      <c r="A117" s="1091"/>
      <c r="B117" s="416"/>
      <c r="C117" s="419" t="str">
        <f>IFERROR(INDEX(C$13:C116,MATCH($B117,$B$13:$B116,0)),"")</f>
        <v/>
      </c>
      <c r="D117" s="416"/>
      <c r="E117" s="396" t="s">
        <v>258</v>
      </c>
      <c r="F117" s="398"/>
      <c r="G117" s="399"/>
      <c r="H117" s="399"/>
      <c r="I117" s="399"/>
      <c r="J117" s="399"/>
      <c r="K117" s="399"/>
      <c r="L117" s="399"/>
      <c r="M117" s="400"/>
      <c r="N117" s="400"/>
      <c r="O117" s="400"/>
      <c r="P117" s="400"/>
      <c r="Q117" s="400"/>
      <c r="R117" s="591">
        <f t="shared" si="3"/>
        <v>0</v>
      </c>
      <c r="S117" s="398"/>
      <c r="T117" s="399"/>
      <c r="U117" s="399"/>
      <c r="V117" s="399"/>
      <c r="W117" s="399"/>
      <c r="X117" s="399"/>
      <c r="Y117" s="399"/>
      <c r="Z117" s="399"/>
      <c r="AA117" s="399"/>
      <c r="AB117" s="399"/>
      <c r="AC117" s="399"/>
      <c r="AD117" s="399"/>
      <c r="AE117" s="399"/>
      <c r="AF117" s="399"/>
      <c r="AG117" s="399"/>
      <c r="AH117" s="399"/>
      <c r="AI117" s="399"/>
      <c r="AJ117" s="399"/>
      <c r="AK117" s="399"/>
      <c r="AL117" s="399"/>
      <c r="AM117" s="399"/>
      <c r="AN117" s="400"/>
      <c r="AO117" s="591">
        <f t="shared" si="4"/>
        <v>0</v>
      </c>
      <c r="AP117" s="591">
        <f t="shared" si="5"/>
        <v>0</v>
      </c>
    </row>
    <row r="118" spans="1:42">
      <c r="A118" s="1091"/>
      <c r="B118" s="416"/>
      <c r="C118" s="419" t="str">
        <f>IFERROR(INDEX(C$13:C117,MATCH($B118,$B$13:$B117,0)),"")</f>
        <v/>
      </c>
      <c r="D118" s="416"/>
      <c r="E118" s="396" t="s">
        <v>258</v>
      </c>
      <c r="F118" s="398"/>
      <c r="G118" s="399"/>
      <c r="H118" s="399"/>
      <c r="I118" s="399"/>
      <c r="J118" s="399"/>
      <c r="K118" s="399"/>
      <c r="L118" s="399"/>
      <c r="M118" s="400"/>
      <c r="N118" s="400"/>
      <c r="O118" s="400"/>
      <c r="P118" s="400"/>
      <c r="Q118" s="400"/>
      <c r="R118" s="591">
        <f t="shared" si="3"/>
        <v>0</v>
      </c>
      <c r="S118" s="398"/>
      <c r="T118" s="399"/>
      <c r="U118" s="399"/>
      <c r="V118" s="399"/>
      <c r="W118" s="399"/>
      <c r="X118" s="399"/>
      <c r="Y118" s="399"/>
      <c r="Z118" s="399"/>
      <c r="AA118" s="399"/>
      <c r="AB118" s="399"/>
      <c r="AC118" s="399"/>
      <c r="AD118" s="399"/>
      <c r="AE118" s="399"/>
      <c r="AF118" s="399"/>
      <c r="AG118" s="399"/>
      <c r="AH118" s="399"/>
      <c r="AI118" s="399"/>
      <c r="AJ118" s="399"/>
      <c r="AK118" s="399"/>
      <c r="AL118" s="399"/>
      <c r="AM118" s="399"/>
      <c r="AN118" s="400"/>
      <c r="AO118" s="591">
        <f t="shared" si="4"/>
        <v>0</v>
      </c>
      <c r="AP118" s="591">
        <f t="shared" si="5"/>
        <v>0</v>
      </c>
    </row>
    <row r="119" spans="1:42">
      <c r="A119" s="1091"/>
      <c r="B119" s="416"/>
      <c r="C119" s="419" t="str">
        <f>IFERROR(INDEX(C$13:C118,MATCH($B119,$B$13:$B118,0)),"")</f>
        <v/>
      </c>
      <c r="D119" s="416"/>
      <c r="E119" s="396" t="s">
        <v>258</v>
      </c>
      <c r="F119" s="398"/>
      <c r="G119" s="399"/>
      <c r="H119" s="399"/>
      <c r="I119" s="399"/>
      <c r="J119" s="399"/>
      <c r="K119" s="399"/>
      <c r="L119" s="399"/>
      <c r="M119" s="400"/>
      <c r="N119" s="400"/>
      <c r="O119" s="400"/>
      <c r="P119" s="400"/>
      <c r="Q119" s="400"/>
      <c r="R119" s="591">
        <f t="shared" si="3"/>
        <v>0</v>
      </c>
      <c r="S119" s="398"/>
      <c r="T119" s="399"/>
      <c r="U119" s="399"/>
      <c r="V119" s="399"/>
      <c r="W119" s="399"/>
      <c r="X119" s="399"/>
      <c r="Y119" s="399"/>
      <c r="Z119" s="399"/>
      <c r="AA119" s="399"/>
      <c r="AB119" s="399"/>
      <c r="AC119" s="399"/>
      <c r="AD119" s="399"/>
      <c r="AE119" s="399"/>
      <c r="AF119" s="399"/>
      <c r="AG119" s="399"/>
      <c r="AH119" s="399"/>
      <c r="AI119" s="399"/>
      <c r="AJ119" s="399"/>
      <c r="AK119" s="399"/>
      <c r="AL119" s="399"/>
      <c r="AM119" s="399"/>
      <c r="AN119" s="400"/>
      <c r="AO119" s="591">
        <f t="shared" si="4"/>
        <v>0</v>
      </c>
      <c r="AP119" s="591">
        <f t="shared" si="5"/>
        <v>0</v>
      </c>
    </row>
    <row r="120" spans="1:42">
      <c r="A120" s="1091"/>
      <c r="B120" s="416"/>
      <c r="C120" s="419" t="str">
        <f>IFERROR(INDEX(C$13:C119,MATCH($B120,$B$13:$B119,0)),"")</f>
        <v/>
      </c>
      <c r="D120" s="416"/>
      <c r="E120" s="396" t="s">
        <v>258</v>
      </c>
      <c r="F120" s="398"/>
      <c r="G120" s="399"/>
      <c r="H120" s="399"/>
      <c r="I120" s="399"/>
      <c r="J120" s="399"/>
      <c r="K120" s="399"/>
      <c r="L120" s="399"/>
      <c r="M120" s="400"/>
      <c r="N120" s="400"/>
      <c r="O120" s="400"/>
      <c r="P120" s="400"/>
      <c r="Q120" s="400"/>
      <c r="R120" s="591">
        <f t="shared" si="3"/>
        <v>0</v>
      </c>
      <c r="S120" s="398"/>
      <c r="T120" s="399"/>
      <c r="U120" s="399"/>
      <c r="V120" s="399"/>
      <c r="W120" s="399"/>
      <c r="X120" s="399"/>
      <c r="Y120" s="399"/>
      <c r="Z120" s="399"/>
      <c r="AA120" s="399"/>
      <c r="AB120" s="399"/>
      <c r="AC120" s="399"/>
      <c r="AD120" s="399"/>
      <c r="AE120" s="399"/>
      <c r="AF120" s="399"/>
      <c r="AG120" s="399"/>
      <c r="AH120" s="399"/>
      <c r="AI120" s="399"/>
      <c r="AJ120" s="399"/>
      <c r="AK120" s="399"/>
      <c r="AL120" s="399"/>
      <c r="AM120" s="399"/>
      <c r="AN120" s="400"/>
      <c r="AO120" s="591">
        <f t="shared" si="4"/>
        <v>0</v>
      </c>
      <c r="AP120" s="591">
        <f t="shared" si="5"/>
        <v>0</v>
      </c>
    </row>
    <row r="121" spans="1:42">
      <c r="A121" s="1091"/>
      <c r="B121" s="416"/>
      <c r="C121" s="419" t="str">
        <f>IFERROR(INDEX(C$13:C120,MATCH($B121,$B$13:$B120,0)),"")</f>
        <v/>
      </c>
      <c r="D121" s="416"/>
      <c r="E121" s="396" t="s">
        <v>258</v>
      </c>
      <c r="F121" s="398"/>
      <c r="G121" s="399"/>
      <c r="H121" s="399"/>
      <c r="I121" s="399"/>
      <c r="J121" s="399"/>
      <c r="K121" s="399"/>
      <c r="L121" s="399"/>
      <c r="M121" s="400"/>
      <c r="N121" s="400"/>
      <c r="O121" s="400"/>
      <c r="P121" s="400"/>
      <c r="Q121" s="400"/>
      <c r="R121" s="591">
        <f t="shared" si="3"/>
        <v>0</v>
      </c>
      <c r="S121" s="398"/>
      <c r="T121" s="399"/>
      <c r="U121" s="399"/>
      <c r="V121" s="399"/>
      <c r="W121" s="399"/>
      <c r="X121" s="399"/>
      <c r="Y121" s="399"/>
      <c r="Z121" s="399"/>
      <c r="AA121" s="399"/>
      <c r="AB121" s="399"/>
      <c r="AC121" s="399"/>
      <c r="AD121" s="399"/>
      <c r="AE121" s="399"/>
      <c r="AF121" s="399"/>
      <c r="AG121" s="399"/>
      <c r="AH121" s="399"/>
      <c r="AI121" s="399"/>
      <c r="AJ121" s="399"/>
      <c r="AK121" s="399"/>
      <c r="AL121" s="399"/>
      <c r="AM121" s="399"/>
      <c r="AN121" s="400"/>
      <c r="AO121" s="591">
        <f t="shared" si="4"/>
        <v>0</v>
      </c>
      <c r="AP121" s="591">
        <f t="shared" si="5"/>
        <v>0</v>
      </c>
    </row>
    <row r="122" spans="1:42">
      <c r="A122" s="1091"/>
      <c r="B122" s="416"/>
      <c r="C122" s="419" t="str">
        <f>IFERROR(INDEX(C$13:C121,MATCH($B122,$B$13:$B121,0)),"")</f>
        <v/>
      </c>
      <c r="D122" s="416"/>
      <c r="E122" s="396" t="s">
        <v>258</v>
      </c>
      <c r="F122" s="398"/>
      <c r="G122" s="399"/>
      <c r="H122" s="399"/>
      <c r="I122" s="399"/>
      <c r="J122" s="399"/>
      <c r="K122" s="399"/>
      <c r="L122" s="399"/>
      <c r="M122" s="400"/>
      <c r="N122" s="400"/>
      <c r="O122" s="400"/>
      <c r="P122" s="400"/>
      <c r="Q122" s="400"/>
      <c r="R122" s="591">
        <f t="shared" si="3"/>
        <v>0</v>
      </c>
      <c r="S122" s="398"/>
      <c r="T122" s="399"/>
      <c r="U122" s="399"/>
      <c r="V122" s="399"/>
      <c r="W122" s="399"/>
      <c r="X122" s="399"/>
      <c r="Y122" s="399"/>
      <c r="Z122" s="399"/>
      <c r="AA122" s="399"/>
      <c r="AB122" s="399"/>
      <c r="AC122" s="399"/>
      <c r="AD122" s="399"/>
      <c r="AE122" s="399"/>
      <c r="AF122" s="399"/>
      <c r="AG122" s="399"/>
      <c r="AH122" s="399"/>
      <c r="AI122" s="399"/>
      <c r="AJ122" s="399"/>
      <c r="AK122" s="399"/>
      <c r="AL122" s="399"/>
      <c r="AM122" s="399"/>
      <c r="AN122" s="400"/>
      <c r="AO122" s="591">
        <f t="shared" si="4"/>
        <v>0</v>
      </c>
      <c r="AP122" s="591">
        <f t="shared" si="5"/>
        <v>0</v>
      </c>
    </row>
    <row r="123" spans="1:42">
      <c r="A123" s="1091"/>
      <c r="B123" s="416"/>
      <c r="C123" s="419" t="str">
        <f>IFERROR(INDEX(C$13:C122,MATCH($B123,$B$13:$B122,0)),"")</f>
        <v/>
      </c>
      <c r="D123" s="416"/>
      <c r="E123" s="396" t="s">
        <v>258</v>
      </c>
      <c r="F123" s="398"/>
      <c r="G123" s="399"/>
      <c r="H123" s="399"/>
      <c r="I123" s="399"/>
      <c r="J123" s="399"/>
      <c r="K123" s="399"/>
      <c r="L123" s="399"/>
      <c r="M123" s="400"/>
      <c r="N123" s="400"/>
      <c r="O123" s="400"/>
      <c r="P123" s="400"/>
      <c r="Q123" s="400"/>
      <c r="R123" s="591">
        <f t="shared" si="3"/>
        <v>0</v>
      </c>
      <c r="S123" s="398"/>
      <c r="T123" s="399"/>
      <c r="U123" s="399"/>
      <c r="V123" s="399"/>
      <c r="W123" s="399"/>
      <c r="X123" s="399"/>
      <c r="Y123" s="399"/>
      <c r="Z123" s="399"/>
      <c r="AA123" s="399"/>
      <c r="AB123" s="399"/>
      <c r="AC123" s="399"/>
      <c r="AD123" s="399"/>
      <c r="AE123" s="399"/>
      <c r="AF123" s="399"/>
      <c r="AG123" s="399"/>
      <c r="AH123" s="399"/>
      <c r="AI123" s="399"/>
      <c r="AJ123" s="399"/>
      <c r="AK123" s="399"/>
      <c r="AL123" s="399"/>
      <c r="AM123" s="399"/>
      <c r="AN123" s="400"/>
      <c r="AO123" s="591">
        <f t="shared" si="4"/>
        <v>0</v>
      </c>
      <c r="AP123" s="591">
        <f t="shared" si="5"/>
        <v>0</v>
      </c>
    </row>
    <row r="124" spans="1:42">
      <c r="A124" s="1091"/>
      <c r="B124" s="416"/>
      <c r="C124" s="419" t="str">
        <f>IFERROR(INDEX(C$13:C123,MATCH($B124,$B$13:$B123,0)),"")</f>
        <v/>
      </c>
      <c r="D124" s="416"/>
      <c r="E124" s="396" t="s">
        <v>258</v>
      </c>
      <c r="F124" s="398"/>
      <c r="G124" s="399"/>
      <c r="H124" s="399"/>
      <c r="I124" s="399"/>
      <c r="J124" s="399"/>
      <c r="K124" s="399"/>
      <c r="L124" s="399"/>
      <c r="M124" s="400"/>
      <c r="N124" s="400"/>
      <c r="O124" s="400"/>
      <c r="P124" s="400"/>
      <c r="Q124" s="400"/>
      <c r="R124" s="591">
        <f t="shared" si="3"/>
        <v>0</v>
      </c>
      <c r="S124" s="398"/>
      <c r="T124" s="399"/>
      <c r="U124" s="399"/>
      <c r="V124" s="399"/>
      <c r="W124" s="399"/>
      <c r="X124" s="399"/>
      <c r="Y124" s="399"/>
      <c r="Z124" s="399"/>
      <c r="AA124" s="399"/>
      <c r="AB124" s="399"/>
      <c r="AC124" s="399"/>
      <c r="AD124" s="399"/>
      <c r="AE124" s="399"/>
      <c r="AF124" s="399"/>
      <c r="AG124" s="399"/>
      <c r="AH124" s="399"/>
      <c r="AI124" s="399"/>
      <c r="AJ124" s="399"/>
      <c r="AK124" s="399"/>
      <c r="AL124" s="399"/>
      <c r="AM124" s="399"/>
      <c r="AN124" s="400"/>
      <c r="AO124" s="591">
        <f t="shared" si="4"/>
        <v>0</v>
      </c>
      <c r="AP124" s="591">
        <f t="shared" si="5"/>
        <v>0</v>
      </c>
    </row>
    <row r="125" spans="1:42">
      <c r="A125" s="1091"/>
      <c r="B125" s="416"/>
      <c r="C125" s="419" t="str">
        <f>IFERROR(INDEX(C$13:C124,MATCH($B125,$B$13:$B124,0)),"")</f>
        <v/>
      </c>
      <c r="D125" s="416"/>
      <c r="E125" s="396" t="s">
        <v>258</v>
      </c>
      <c r="F125" s="398"/>
      <c r="G125" s="399"/>
      <c r="H125" s="399"/>
      <c r="I125" s="399"/>
      <c r="J125" s="399"/>
      <c r="K125" s="399"/>
      <c r="L125" s="399"/>
      <c r="M125" s="400"/>
      <c r="N125" s="400"/>
      <c r="O125" s="400"/>
      <c r="P125" s="400"/>
      <c r="Q125" s="400"/>
      <c r="R125" s="591">
        <f t="shared" si="3"/>
        <v>0</v>
      </c>
      <c r="S125" s="398"/>
      <c r="T125" s="399"/>
      <c r="U125" s="399"/>
      <c r="V125" s="399"/>
      <c r="W125" s="399"/>
      <c r="X125" s="399"/>
      <c r="Y125" s="399"/>
      <c r="Z125" s="399"/>
      <c r="AA125" s="399"/>
      <c r="AB125" s="399"/>
      <c r="AC125" s="399"/>
      <c r="AD125" s="399"/>
      <c r="AE125" s="399"/>
      <c r="AF125" s="399"/>
      <c r="AG125" s="399"/>
      <c r="AH125" s="399"/>
      <c r="AI125" s="399"/>
      <c r="AJ125" s="399"/>
      <c r="AK125" s="399"/>
      <c r="AL125" s="399"/>
      <c r="AM125" s="399"/>
      <c r="AN125" s="400"/>
      <c r="AO125" s="591">
        <f t="shared" si="4"/>
        <v>0</v>
      </c>
      <c r="AP125" s="591">
        <f t="shared" si="5"/>
        <v>0</v>
      </c>
    </row>
    <row r="126" spans="1:42">
      <c r="A126" s="1091"/>
      <c r="B126" s="416"/>
      <c r="C126" s="419" t="str">
        <f>IFERROR(INDEX(C$13:C125,MATCH($B126,$B$13:$B125,0)),"")</f>
        <v/>
      </c>
      <c r="D126" s="416"/>
      <c r="E126" s="396" t="s">
        <v>258</v>
      </c>
      <c r="F126" s="398"/>
      <c r="G126" s="399"/>
      <c r="H126" s="399"/>
      <c r="I126" s="399"/>
      <c r="J126" s="399"/>
      <c r="K126" s="399"/>
      <c r="L126" s="399"/>
      <c r="M126" s="400"/>
      <c r="N126" s="400"/>
      <c r="O126" s="400"/>
      <c r="P126" s="400"/>
      <c r="Q126" s="400"/>
      <c r="R126" s="591">
        <f t="shared" si="3"/>
        <v>0</v>
      </c>
      <c r="S126" s="398"/>
      <c r="T126" s="399"/>
      <c r="U126" s="399"/>
      <c r="V126" s="399"/>
      <c r="W126" s="399"/>
      <c r="X126" s="399"/>
      <c r="Y126" s="399"/>
      <c r="Z126" s="399"/>
      <c r="AA126" s="399"/>
      <c r="AB126" s="399"/>
      <c r="AC126" s="399"/>
      <c r="AD126" s="399"/>
      <c r="AE126" s="399"/>
      <c r="AF126" s="399"/>
      <c r="AG126" s="399"/>
      <c r="AH126" s="399"/>
      <c r="AI126" s="399"/>
      <c r="AJ126" s="399"/>
      <c r="AK126" s="399"/>
      <c r="AL126" s="399"/>
      <c r="AM126" s="399"/>
      <c r="AN126" s="400"/>
      <c r="AO126" s="591">
        <f t="shared" si="4"/>
        <v>0</v>
      </c>
      <c r="AP126" s="591">
        <f t="shared" si="5"/>
        <v>0</v>
      </c>
    </row>
    <row r="127" spans="1:42">
      <c r="A127" s="1091"/>
      <c r="B127" s="416"/>
      <c r="C127" s="419" t="str">
        <f>IFERROR(INDEX(C$13:C126,MATCH($B127,$B$13:$B126,0)),"")</f>
        <v/>
      </c>
      <c r="D127" s="416"/>
      <c r="E127" s="396" t="s">
        <v>258</v>
      </c>
      <c r="F127" s="398"/>
      <c r="G127" s="399"/>
      <c r="H127" s="399"/>
      <c r="I127" s="399"/>
      <c r="J127" s="399"/>
      <c r="K127" s="399"/>
      <c r="L127" s="399"/>
      <c r="M127" s="400"/>
      <c r="N127" s="400"/>
      <c r="O127" s="400"/>
      <c r="P127" s="400"/>
      <c r="Q127" s="400"/>
      <c r="R127" s="591">
        <f t="shared" si="3"/>
        <v>0</v>
      </c>
      <c r="S127" s="398"/>
      <c r="T127" s="399"/>
      <c r="U127" s="399"/>
      <c r="V127" s="399"/>
      <c r="W127" s="399"/>
      <c r="X127" s="399"/>
      <c r="Y127" s="399"/>
      <c r="Z127" s="399"/>
      <c r="AA127" s="399"/>
      <c r="AB127" s="399"/>
      <c r="AC127" s="399"/>
      <c r="AD127" s="399"/>
      <c r="AE127" s="399"/>
      <c r="AF127" s="399"/>
      <c r="AG127" s="399"/>
      <c r="AH127" s="399"/>
      <c r="AI127" s="399"/>
      <c r="AJ127" s="399"/>
      <c r="AK127" s="399"/>
      <c r="AL127" s="399"/>
      <c r="AM127" s="399"/>
      <c r="AN127" s="400"/>
      <c r="AO127" s="591">
        <f t="shared" si="4"/>
        <v>0</v>
      </c>
      <c r="AP127" s="591">
        <f t="shared" si="5"/>
        <v>0</v>
      </c>
    </row>
    <row r="128" spans="1:42">
      <c r="A128" s="1091"/>
      <c r="B128" s="416"/>
      <c r="C128" s="419" t="str">
        <f>IFERROR(INDEX(C$13:C127,MATCH($B128,$B$13:$B127,0)),"")</f>
        <v/>
      </c>
      <c r="D128" s="416"/>
      <c r="E128" s="396" t="s">
        <v>258</v>
      </c>
      <c r="F128" s="398"/>
      <c r="G128" s="399"/>
      <c r="H128" s="399"/>
      <c r="I128" s="399"/>
      <c r="J128" s="399"/>
      <c r="K128" s="399"/>
      <c r="L128" s="399"/>
      <c r="M128" s="400"/>
      <c r="N128" s="400"/>
      <c r="O128" s="400"/>
      <c r="P128" s="400"/>
      <c r="Q128" s="400"/>
      <c r="R128" s="591">
        <f t="shared" si="3"/>
        <v>0</v>
      </c>
      <c r="S128" s="398"/>
      <c r="T128" s="399"/>
      <c r="U128" s="399"/>
      <c r="V128" s="399"/>
      <c r="W128" s="399"/>
      <c r="X128" s="399"/>
      <c r="Y128" s="399"/>
      <c r="Z128" s="399"/>
      <c r="AA128" s="399"/>
      <c r="AB128" s="399"/>
      <c r="AC128" s="399"/>
      <c r="AD128" s="399"/>
      <c r="AE128" s="399"/>
      <c r="AF128" s="399"/>
      <c r="AG128" s="399"/>
      <c r="AH128" s="399"/>
      <c r="AI128" s="399"/>
      <c r="AJ128" s="399"/>
      <c r="AK128" s="399"/>
      <c r="AL128" s="399"/>
      <c r="AM128" s="399"/>
      <c r="AN128" s="400"/>
      <c r="AO128" s="591">
        <f t="shared" si="4"/>
        <v>0</v>
      </c>
      <c r="AP128" s="591">
        <f t="shared" si="5"/>
        <v>0</v>
      </c>
    </row>
    <row r="129" spans="1:42">
      <c r="A129" s="1091"/>
      <c r="B129" s="416"/>
      <c r="C129" s="419" t="str">
        <f>IFERROR(INDEX(C$13:C128,MATCH($B129,$B$13:$B128,0)),"")</f>
        <v/>
      </c>
      <c r="D129" s="416"/>
      <c r="E129" s="396" t="s">
        <v>258</v>
      </c>
      <c r="F129" s="398"/>
      <c r="G129" s="399"/>
      <c r="H129" s="399"/>
      <c r="I129" s="399"/>
      <c r="J129" s="399"/>
      <c r="K129" s="399"/>
      <c r="L129" s="399"/>
      <c r="M129" s="400"/>
      <c r="N129" s="400"/>
      <c r="O129" s="400"/>
      <c r="P129" s="400"/>
      <c r="Q129" s="400"/>
      <c r="R129" s="591">
        <f t="shared" si="3"/>
        <v>0</v>
      </c>
      <c r="S129" s="398"/>
      <c r="T129" s="399"/>
      <c r="U129" s="399"/>
      <c r="V129" s="399"/>
      <c r="W129" s="399"/>
      <c r="X129" s="399"/>
      <c r="Y129" s="399"/>
      <c r="Z129" s="399"/>
      <c r="AA129" s="399"/>
      <c r="AB129" s="399"/>
      <c r="AC129" s="399"/>
      <c r="AD129" s="399"/>
      <c r="AE129" s="399"/>
      <c r="AF129" s="399"/>
      <c r="AG129" s="399"/>
      <c r="AH129" s="399"/>
      <c r="AI129" s="399"/>
      <c r="AJ129" s="399"/>
      <c r="AK129" s="399"/>
      <c r="AL129" s="399"/>
      <c r="AM129" s="399"/>
      <c r="AN129" s="400"/>
      <c r="AO129" s="591">
        <f t="shared" si="4"/>
        <v>0</v>
      </c>
      <c r="AP129" s="591">
        <f t="shared" si="5"/>
        <v>0</v>
      </c>
    </row>
    <row r="130" spans="1:42">
      <c r="A130" s="1091"/>
      <c r="B130" s="416"/>
      <c r="C130" s="419" t="str">
        <f>IFERROR(INDEX(C$13:C129,MATCH($B130,$B$13:$B129,0)),"")</f>
        <v/>
      </c>
      <c r="D130" s="416"/>
      <c r="E130" s="396" t="s">
        <v>258</v>
      </c>
      <c r="F130" s="398"/>
      <c r="G130" s="399"/>
      <c r="H130" s="399"/>
      <c r="I130" s="399"/>
      <c r="J130" s="399"/>
      <c r="K130" s="399"/>
      <c r="L130" s="399"/>
      <c r="M130" s="400"/>
      <c r="N130" s="400"/>
      <c r="O130" s="400"/>
      <c r="P130" s="400"/>
      <c r="Q130" s="400"/>
      <c r="R130" s="591">
        <f t="shared" si="3"/>
        <v>0</v>
      </c>
      <c r="S130" s="398"/>
      <c r="T130" s="399"/>
      <c r="U130" s="399"/>
      <c r="V130" s="399"/>
      <c r="W130" s="399"/>
      <c r="X130" s="399"/>
      <c r="Y130" s="399"/>
      <c r="Z130" s="399"/>
      <c r="AA130" s="399"/>
      <c r="AB130" s="399"/>
      <c r="AC130" s="399"/>
      <c r="AD130" s="399"/>
      <c r="AE130" s="399"/>
      <c r="AF130" s="399"/>
      <c r="AG130" s="399"/>
      <c r="AH130" s="399"/>
      <c r="AI130" s="399"/>
      <c r="AJ130" s="399"/>
      <c r="AK130" s="399"/>
      <c r="AL130" s="399"/>
      <c r="AM130" s="399"/>
      <c r="AN130" s="400"/>
      <c r="AO130" s="591">
        <f t="shared" si="4"/>
        <v>0</v>
      </c>
      <c r="AP130" s="591">
        <f t="shared" si="5"/>
        <v>0</v>
      </c>
    </row>
    <row r="131" spans="1:42">
      <c r="A131" s="1091"/>
      <c r="B131" s="416"/>
      <c r="C131" s="419" t="str">
        <f>IFERROR(INDEX(C$13:C130,MATCH($B131,$B$13:$B130,0)),"")</f>
        <v/>
      </c>
      <c r="D131" s="416"/>
      <c r="E131" s="396" t="s">
        <v>258</v>
      </c>
      <c r="F131" s="398"/>
      <c r="G131" s="399"/>
      <c r="H131" s="399"/>
      <c r="I131" s="399"/>
      <c r="J131" s="399"/>
      <c r="K131" s="399"/>
      <c r="L131" s="399"/>
      <c r="M131" s="400"/>
      <c r="N131" s="400"/>
      <c r="O131" s="400"/>
      <c r="P131" s="400"/>
      <c r="Q131" s="400"/>
      <c r="R131" s="591">
        <f t="shared" si="3"/>
        <v>0</v>
      </c>
      <c r="S131" s="398"/>
      <c r="T131" s="399"/>
      <c r="U131" s="399"/>
      <c r="V131" s="399"/>
      <c r="W131" s="399"/>
      <c r="X131" s="399"/>
      <c r="Y131" s="399"/>
      <c r="Z131" s="399"/>
      <c r="AA131" s="399"/>
      <c r="AB131" s="399"/>
      <c r="AC131" s="399"/>
      <c r="AD131" s="399"/>
      <c r="AE131" s="399"/>
      <c r="AF131" s="399"/>
      <c r="AG131" s="399"/>
      <c r="AH131" s="399"/>
      <c r="AI131" s="399"/>
      <c r="AJ131" s="399"/>
      <c r="AK131" s="399"/>
      <c r="AL131" s="399"/>
      <c r="AM131" s="399"/>
      <c r="AN131" s="400"/>
      <c r="AO131" s="591">
        <f t="shared" si="4"/>
        <v>0</v>
      </c>
      <c r="AP131" s="591">
        <f t="shared" si="5"/>
        <v>0</v>
      </c>
    </row>
    <row r="132" spans="1:42">
      <c r="A132" s="1091"/>
      <c r="B132" s="416"/>
      <c r="C132" s="419" t="str">
        <f>IFERROR(INDEX(C$13:C131,MATCH($B132,$B$13:$B131,0)),"")</f>
        <v/>
      </c>
      <c r="D132" s="416"/>
      <c r="E132" s="396" t="s">
        <v>258</v>
      </c>
      <c r="F132" s="398"/>
      <c r="G132" s="399"/>
      <c r="H132" s="399"/>
      <c r="I132" s="399"/>
      <c r="J132" s="399"/>
      <c r="K132" s="399"/>
      <c r="L132" s="399"/>
      <c r="M132" s="400"/>
      <c r="N132" s="400"/>
      <c r="O132" s="400"/>
      <c r="P132" s="400"/>
      <c r="Q132" s="400"/>
      <c r="R132" s="591">
        <f t="shared" si="3"/>
        <v>0</v>
      </c>
      <c r="S132" s="398"/>
      <c r="T132" s="399"/>
      <c r="U132" s="399"/>
      <c r="V132" s="399"/>
      <c r="W132" s="399"/>
      <c r="X132" s="399"/>
      <c r="Y132" s="399"/>
      <c r="Z132" s="399"/>
      <c r="AA132" s="399"/>
      <c r="AB132" s="399"/>
      <c r="AC132" s="399"/>
      <c r="AD132" s="399"/>
      <c r="AE132" s="399"/>
      <c r="AF132" s="399"/>
      <c r="AG132" s="399"/>
      <c r="AH132" s="399"/>
      <c r="AI132" s="399"/>
      <c r="AJ132" s="399"/>
      <c r="AK132" s="399"/>
      <c r="AL132" s="399"/>
      <c r="AM132" s="399"/>
      <c r="AN132" s="400"/>
      <c r="AO132" s="591">
        <f t="shared" si="4"/>
        <v>0</v>
      </c>
      <c r="AP132" s="591">
        <f t="shared" si="5"/>
        <v>0</v>
      </c>
    </row>
    <row r="133" spans="1:42">
      <c r="A133" s="1091"/>
      <c r="B133" s="416"/>
      <c r="C133" s="419" t="str">
        <f>IFERROR(INDEX(C$13:C132,MATCH($B133,$B$13:$B132,0)),"")</f>
        <v/>
      </c>
      <c r="D133" s="416"/>
      <c r="E133" s="396" t="s">
        <v>258</v>
      </c>
      <c r="F133" s="398"/>
      <c r="G133" s="399"/>
      <c r="H133" s="399"/>
      <c r="I133" s="399"/>
      <c r="J133" s="399"/>
      <c r="K133" s="399"/>
      <c r="L133" s="399"/>
      <c r="M133" s="400"/>
      <c r="N133" s="400"/>
      <c r="O133" s="400"/>
      <c r="P133" s="400"/>
      <c r="Q133" s="400"/>
      <c r="R133" s="591">
        <f t="shared" si="3"/>
        <v>0</v>
      </c>
      <c r="S133" s="398"/>
      <c r="T133" s="399"/>
      <c r="U133" s="399"/>
      <c r="V133" s="399"/>
      <c r="W133" s="399"/>
      <c r="X133" s="399"/>
      <c r="Y133" s="399"/>
      <c r="Z133" s="399"/>
      <c r="AA133" s="399"/>
      <c r="AB133" s="399"/>
      <c r="AC133" s="399"/>
      <c r="AD133" s="399"/>
      <c r="AE133" s="399"/>
      <c r="AF133" s="399"/>
      <c r="AG133" s="399"/>
      <c r="AH133" s="399"/>
      <c r="AI133" s="399"/>
      <c r="AJ133" s="399"/>
      <c r="AK133" s="399"/>
      <c r="AL133" s="399"/>
      <c r="AM133" s="399"/>
      <c r="AN133" s="400"/>
      <c r="AO133" s="591">
        <f t="shared" si="4"/>
        <v>0</v>
      </c>
      <c r="AP133" s="591">
        <f t="shared" si="5"/>
        <v>0</v>
      </c>
    </row>
    <row r="134" spans="1:42">
      <c r="A134" s="1091"/>
      <c r="B134" s="416"/>
      <c r="C134" s="419" t="str">
        <f>IFERROR(INDEX(C$13:C133,MATCH($B134,$B$13:$B133,0)),"")</f>
        <v/>
      </c>
      <c r="D134" s="416"/>
      <c r="E134" s="396" t="s">
        <v>258</v>
      </c>
      <c r="F134" s="398"/>
      <c r="G134" s="399"/>
      <c r="H134" s="399"/>
      <c r="I134" s="399"/>
      <c r="J134" s="399"/>
      <c r="K134" s="399"/>
      <c r="L134" s="399"/>
      <c r="M134" s="400"/>
      <c r="N134" s="400"/>
      <c r="O134" s="400"/>
      <c r="P134" s="400"/>
      <c r="Q134" s="400"/>
      <c r="R134" s="591">
        <f t="shared" si="3"/>
        <v>0</v>
      </c>
      <c r="S134" s="398"/>
      <c r="T134" s="399"/>
      <c r="U134" s="399"/>
      <c r="V134" s="399"/>
      <c r="W134" s="399"/>
      <c r="X134" s="399"/>
      <c r="Y134" s="399"/>
      <c r="Z134" s="399"/>
      <c r="AA134" s="399"/>
      <c r="AB134" s="399"/>
      <c r="AC134" s="399"/>
      <c r="AD134" s="399"/>
      <c r="AE134" s="399"/>
      <c r="AF134" s="399"/>
      <c r="AG134" s="399"/>
      <c r="AH134" s="399"/>
      <c r="AI134" s="399"/>
      <c r="AJ134" s="399"/>
      <c r="AK134" s="399"/>
      <c r="AL134" s="399"/>
      <c r="AM134" s="399"/>
      <c r="AN134" s="400"/>
      <c r="AO134" s="591">
        <f t="shared" si="4"/>
        <v>0</v>
      </c>
      <c r="AP134" s="591">
        <f t="shared" si="5"/>
        <v>0</v>
      </c>
    </row>
    <row r="135" spans="1:42">
      <c r="A135" s="1091"/>
      <c r="B135" s="416"/>
      <c r="C135" s="419" t="str">
        <f>IFERROR(INDEX(C$13:C134,MATCH($B135,$B$13:$B134,0)),"")</f>
        <v/>
      </c>
      <c r="D135" s="416"/>
      <c r="E135" s="396" t="s">
        <v>258</v>
      </c>
      <c r="F135" s="398"/>
      <c r="G135" s="399"/>
      <c r="H135" s="399"/>
      <c r="I135" s="399"/>
      <c r="J135" s="399"/>
      <c r="K135" s="399"/>
      <c r="L135" s="399"/>
      <c r="M135" s="400"/>
      <c r="N135" s="400"/>
      <c r="O135" s="400"/>
      <c r="P135" s="400"/>
      <c r="Q135" s="400"/>
      <c r="R135" s="591">
        <f t="shared" si="3"/>
        <v>0</v>
      </c>
      <c r="S135" s="398"/>
      <c r="T135" s="399"/>
      <c r="U135" s="399"/>
      <c r="V135" s="399"/>
      <c r="W135" s="399"/>
      <c r="X135" s="399"/>
      <c r="Y135" s="399"/>
      <c r="Z135" s="399"/>
      <c r="AA135" s="399"/>
      <c r="AB135" s="399"/>
      <c r="AC135" s="399"/>
      <c r="AD135" s="399"/>
      <c r="AE135" s="399"/>
      <c r="AF135" s="399"/>
      <c r="AG135" s="399"/>
      <c r="AH135" s="399"/>
      <c r="AI135" s="399"/>
      <c r="AJ135" s="399"/>
      <c r="AK135" s="399"/>
      <c r="AL135" s="399"/>
      <c r="AM135" s="399"/>
      <c r="AN135" s="400"/>
      <c r="AO135" s="591">
        <f t="shared" si="4"/>
        <v>0</v>
      </c>
      <c r="AP135" s="591">
        <f t="shared" si="5"/>
        <v>0</v>
      </c>
    </row>
    <row r="136" spans="1:42">
      <c r="A136" s="1091"/>
      <c r="B136" s="416"/>
      <c r="C136" s="419" t="str">
        <f>IFERROR(INDEX(C$13:C135,MATCH($B136,$B$13:$B135,0)),"")</f>
        <v/>
      </c>
      <c r="D136" s="416"/>
      <c r="E136" s="396" t="s">
        <v>258</v>
      </c>
      <c r="F136" s="398"/>
      <c r="G136" s="399"/>
      <c r="H136" s="399"/>
      <c r="I136" s="399"/>
      <c r="J136" s="399"/>
      <c r="K136" s="399"/>
      <c r="L136" s="399"/>
      <c r="M136" s="400"/>
      <c r="N136" s="400"/>
      <c r="O136" s="400"/>
      <c r="P136" s="400"/>
      <c r="Q136" s="400"/>
      <c r="R136" s="591">
        <f t="shared" si="3"/>
        <v>0</v>
      </c>
      <c r="S136" s="398"/>
      <c r="T136" s="399"/>
      <c r="U136" s="399"/>
      <c r="V136" s="399"/>
      <c r="W136" s="399"/>
      <c r="X136" s="399"/>
      <c r="Y136" s="399"/>
      <c r="Z136" s="399"/>
      <c r="AA136" s="399"/>
      <c r="AB136" s="399"/>
      <c r="AC136" s="399"/>
      <c r="AD136" s="399"/>
      <c r="AE136" s="399"/>
      <c r="AF136" s="399"/>
      <c r="AG136" s="399"/>
      <c r="AH136" s="399"/>
      <c r="AI136" s="399"/>
      <c r="AJ136" s="399"/>
      <c r="AK136" s="399"/>
      <c r="AL136" s="399"/>
      <c r="AM136" s="399"/>
      <c r="AN136" s="400"/>
      <c r="AO136" s="591">
        <f t="shared" si="4"/>
        <v>0</v>
      </c>
      <c r="AP136" s="591">
        <f t="shared" si="5"/>
        <v>0</v>
      </c>
    </row>
    <row r="137" spans="1:42">
      <c r="A137" s="1091"/>
      <c r="B137" s="416"/>
      <c r="C137" s="419" t="str">
        <f>IFERROR(INDEX(C$13:C136,MATCH($B137,$B$13:$B136,0)),"")</f>
        <v/>
      </c>
      <c r="D137" s="416"/>
      <c r="E137" s="396" t="s">
        <v>258</v>
      </c>
      <c r="F137" s="398"/>
      <c r="G137" s="399"/>
      <c r="H137" s="399"/>
      <c r="I137" s="399"/>
      <c r="J137" s="399"/>
      <c r="K137" s="399"/>
      <c r="L137" s="399"/>
      <c r="M137" s="400"/>
      <c r="N137" s="400"/>
      <c r="O137" s="400"/>
      <c r="P137" s="400"/>
      <c r="Q137" s="400"/>
      <c r="R137" s="591">
        <f t="shared" si="3"/>
        <v>0</v>
      </c>
      <c r="S137" s="398"/>
      <c r="T137" s="399"/>
      <c r="U137" s="399"/>
      <c r="V137" s="399"/>
      <c r="W137" s="399"/>
      <c r="X137" s="399"/>
      <c r="Y137" s="399"/>
      <c r="Z137" s="399"/>
      <c r="AA137" s="399"/>
      <c r="AB137" s="399"/>
      <c r="AC137" s="399"/>
      <c r="AD137" s="399"/>
      <c r="AE137" s="399"/>
      <c r="AF137" s="399"/>
      <c r="AG137" s="399"/>
      <c r="AH137" s="399"/>
      <c r="AI137" s="399"/>
      <c r="AJ137" s="399"/>
      <c r="AK137" s="399"/>
      <c r="AL137" s="399"/>
      <c r="AM137" s="399"/>
      <c r="AN137" s="400"/>
      <c r="AO137" s="591">
        <f t="shared" si="4"/>
        <v>0</v>
      </c>
      <c r="AP137" s="591">
        <f t="shared" si="5"/>
        <v>0</v>
      </c>
    </row>
    <row r="138" spans="1:42">
      <c r="A138" s="1091"/>
      <c r="B138" s="416"/>
      <c r="C138" s="419" t="str">
        <f>IFERROR(INDEX(C$13:C137,MATCH($B138,$B$13:$B137,0)),"")</f>
        <v/>
      </c>
      <c r="D138" s="416"/>
      <c r="E138" s="396" t="s">
        <v>258</v>
      </c>
      <c r="F138" s="398"/>
      <c r="G138" s="399"/>
      <c r="H138" s="399"/>
      <c r="I138" s="399"/>
      <c r="J138" s="399"/>
      <c r="K138" s="399"/>
      <c r="L138" s="399"/>
      <c r="M138" s="400"/>
      <c r="N138" s="400"/>
      <c r="O138" s="400"/>
      <c r="P138" s="400"/>
      <c r="Q138" s="400"/>
      <c r="R138" s="591">
        <f t="shared" si="3"/>
        <v>0</v>
      </c>
      <c r="S138" s="398"/>
      <c r="T138" s="399"/>
      <c r="U138" s="399"/>
      <c r="V138" s="399"/>
      <c r="W138" s="399"/>
      <c r="X138" s="399"/>
      <c r="Y138" s="399"/>
      <c r="Z138" s="399"/>
      <c r="AA138" s="399"/>
      <c r="AB138" s="399"/>
      <c r="AC138" s="399"/>
      <c r="AD138" s="399"/>
      <c r="AE138" s="399"/>
      <c r="AF138" s="399"/>
      <c r="AG138" s="399"/>
      <c r="AH138" s="399"/>
      <c r="AI138" s="399"/>
      <c r="AJ138" s="399"/>
      <c r="AK138" s="399"/>
      <c r="AL138" s="399"/>
      <c r="AM138" s="399"/>
      <c r="AN138" s="400"/>
      <c r="AO138" s="591">
        <f t="shared" si="4"/>
        <v>0</v>
      </c>
      <c r="AP138" s="591">
        <f t="shared" si="5"/>
        <v>0</v>
      </c>
    </row>
    <row r="139" spans="1:42">
      <c r="A139" s="1091"/>
      <c r="B139" s="416"/>
      <c r="C139" s="419" t="str">
        <f>IFERROR(INDEX(C$13:C138,MATCH($B139,$B$13:$B138,0)),"")</f>
        <v/>
      </c>
      <c r="D139" s="416"/>
      <c r="E139" s="396" t="s">
        <v>258</v>
      </c>
      <c r="F139" s="398"/>
      <c r="G139" s="399"/>
      <c r="H139" s="399"/>
      <c r="I139" s="399"/>
      <c r="J139" s="399"/>
      <c r="K139" s="399"/>
      <c r="L139" s="399"/>
      <c r="M139" s="400"/>
      <c r="N139" s="400"/>
      <c r="O139" s="400"/>
      <c r="P139" s="400"/>
      <c r="Q139" s="400"/>
      <c r="R139" s="591">
        <f t="shared" si="3"/>
        <v>0</v>
      </c>
      <c r="S139" s="398"/>
      <c r="T139" s="399"/>
      <c r="U139" s="399"/>
      <c r="V139" s="399"/>
      <c r="W139" s="399"/>
      <c r="X139" s="399"/>
      <c r="Y139" s="399"/>
      <c r="Z139" s="399"/>
      <c r="AA139" s="399"/>
      <c r="AB139" s="399"/>
      <c r="AC139" s="399"/>
      <c r="AD139" s="399"/>
      <c r="AE139" s="399"/>
      <c r="AF139" s="399"/>
      <c r="AG139" s="399"/>
      <c r="AH139" s="399"/>
      <c r="AI139" s="399"/>
      <c r="AJ139" s="399"/>
      <c r="AK139" s="399"/>
      <c r="AL139" s="399"/>
      <c r="AM139" s="399"/>
      <c r="AN139" s="400"/>
      <c r="AO139" s="591">
        <f t="shared" si="4"/>
        <v>0</v>
      </c>
      <c r="AP139" s="591">
        <f t="shared" si="5"/>
        <v>0</v>
      </c>
    </row>
    <row r="140" spans="1:42">
      <c r="A140" s="1091"/>
      <c r="B140" s="416"/>
      <c r="C140" s="419" t="str">
        <f>IFERROR(INDEX(C$13:C139,MATCH($B140,$B$13:$B139,0)),"")</f>
        <v/>
      </c>
      <c r="D140" s="416"/>
      <c r="E140" s="396" t="s">
        <v>258</v>
      </c>
      <c r="F140" s="398"/>
      <c r="G140" s="399"/>
      <c r="H140" s="399"/>
      <c r="I140" s="399"/>
      <c r="J140" s="399"/>
      <c r="K140" s="399"/>
      <c r="L140" s="399"/>
      <c r="M140" s="400"/>
      <c r="N140" s="400"/>
      <c r="O140" s="400"/>
      <c r="P140" s="400"/>
      <c r="Q140" s="400"/>
      <c r="R140" s="591">
        <f t="shared" si="3"/>
        <v>0</v>
      </c>
      <c r="S140" s="398"/>
      <c r="T140" s="399"/>
      <c r="U140" s="399"/>
      <c r="V140" s="399"/>
      <c r="W140" s="399"/>
      <c r="X140" s="399"/>
      <c r="Y140" s="399"/>
      <c r="Z140" s="399"/>
      <c r="AA140" s="399"/>
      <c r="AB140" s="399"/>
      <c r="AC140" s="399"/>
      <c r="AD140" s="399"/>
      <c r="AE140" s="399"/>
      <c r="AF140" s="399"/>
      <c r="AG140" s="399"/>
      <c r="AH140" s="399"/>
      <c r="AI140" s="399"/>
      <c r="AJ140" s="399"/>
      <c r="AK140" s="399"/>
      <c r="AL140" s="399"/>
      <c r="AM140" s="399"/>
      <c r="AN140" s="400"/>
      <c r="AO140" s="591">
        <f t="shared" si="4"/>
        <v>0</v>
      </c>
      <c r="AP140" s="591">
        <f t="shared" si="5"/>
        <v>0</v>
      </c>
    </row>
    <row r="141" spans="1:42">
      <c r="A141" s="1091"/>
      <c r="B141" s="416"/>
      <c r="C141" s="419" t="str">
        <f>IFERROR(INDEX(C$13:C140,MATCH($B141,$B$13:$B140,0)),"")</f>
        <v/>
      </c>
      <c r="D141" s="416"/>
      <c r="E141" s="396" t="s">
        <v>258</v>
      </c>
      <c r="F141" s="398"/>
      <c r="G141" s="399"/>
      <c r="H141" s="399"/>
      <c r="I141" s="399"/>
      <c r="J141" s="399"/>
      <c r="K141" s="399"/>
      <c r="L141" s="399"/>
      <c r="M141" s="400"/>
      <c r="N141" s="400"/>
      <c r="O141" s="400"/>
      <c r="P141" s="400"/>
      <c r="Q141" s="400"/>
      <c r="R141" s="591">
        <f t="shared" si="3"/>
        <v>0</v>
      </c>
      <c r="S141" s="398"/>
      <c r="T141" s="399"/>
      <c r="U141" s="399"/>
      <c r="V141" s="399"/>
      <c r="W141" s="399"/>
      <c r="X141" s="399"/>
      <c r="Y141" s="399"/>
      <c r="Z141" s="399"/>
      <c r="AA141" s="399"/>
      <c r="AB141" s="399"/>
      <c r="AC141" s="399"/>
      <c r="AD141" s="399"/>
      <c r="AE141" s="399"/>
      <c r="AF141" s="399"/>
      <c r="AG141" s="399"/>
      <c r="AH141" s="399"/>
      <c r="AI141" s="399"/>
      <c r="AJ141" s="399"/>
      <c r="AK141" s="399"/>
      <c r="AL141" s="399"/>
      <c r="AM141" s="399"/>
      <c r="AN141" s="400"/>
      <c r="AO141" s="591">
        <f t="shared" si="4"/>
        <v>0</v>
      </c>
      <c r="AP141" s="591">
        <f t="shared" si="5"/>
        <v>0</v>
      </c>
    </row>
    <row r="142" spans="1:42">
      <c r="A142" s="1091"/>
      <c r="B142" s="416"/>
      <c r="C142" s="419" t="str">
        <f>IFERROR(INDEX(C$13:C141,MATCH($B142,$B$13:$B141,0)),"")</f>
        <v/>
      </c>
      <c r="D142" s="416"/>
      <c r="E142" s="396" t="s">
        <v>258</v>
      </c>
      <c r="F142" s="398"/>
      <c r="G142" s="399"/>
      <c r="H142" s="399"/>
      <c r="I142" s="399"/>
      <c r="J142" s="399"/>
      <c r="K142" s="399"/>
      <c r="L142" s="399"/>
      <c r="M142" s="400"/>
      <c r="N142" s="400"/>
      <c r="O142" s="400"/>
      <c r="P142" s="400"/>
      <c r="Q142" s="400"/>
      <c r="R142" s="591">
        <f t="shared" ref="R142:R205" si="6">ROUND(SUM(F142:Q142),2)</f>
        <v>0</v>
      </c>
      <c r="S142" s="398"/>
      <c r="T142" s="399"/>
      <c r="U142" s="399"/>
      <c r="V142" s="399"/>
      <c r="W142" s="399"/>
      <c r="X142" s="399"/>
      <c r="Y142" s="399"/>
      <c r="Z142" s="399"/>
      <c r="AA142" s="399"/>
      <c r="AB142" s="399"/>
      <c r="AC142" s="399"/>
      <c r="AD142" s="399"/>
      <c r="AE142" s="399"/>
      <c r="AF142" s="399"/>
      <c r="AG142" s="399"/>
      <c r="AH142" s="399"/>
      <c r="AI142" s="399"/>
      <c r="AJ142" s="399"/>
      <c r="AK142" s="399"/>
      <c r="AL142" s="399"/>
      <c r="AM142" s="399"/>
      <c r="AN142" s="400"/>
      <c r="AO142" s="591">
        <f t="shared" ref="AO142:AO205" si="7">ROUND(SUM(S142:AN142),2)</f>
        <v>0</v>
      </c>
      <c r="AP142" s="591">
        <f t="shared" ref="AP142:AP205" si="8">ROUND(R142+AO142,2)</f>
        <v>0</v>
      </c>
    </row>
    <row r="143" spans="1:42">
      <c r="A143" s="1091"/>
      <c r="B143" s="416"/>
      <c r="C143" s="419" t="str">
        <f>IFERROR(INDEX(C$13:C142,MATCH($B143,$B$13:$B142,0)),"")</f>
        <v/>
      </c>
      <c r="D143" s="416"/>
      <c r="E143" s="396" t="s">
        <v>258</v>
      </c>
      <c r="F143" s="398"/>
      <c r="G143" s="399"/>
      <c r="H143" s="399"/>
      <c r="I143" s="399"/>
      <c r="J143" s="399"/>
      <c r="K143" s="399"/>
      <c r="L143" s="399"/>
      <c r="M143" s="400"/>
      <c r="N143" s="400"/>
      <c r="O143" s="400"/>
      <c r="P143" s="400"/>
      <c r="Q143" s="400"/>
      <c r="R143" s="591">
        <f t="shared" si="6"/>
        <v>0</v>
      </c>
      <c r="S143" s="398"/>
      <c r="T143" s="399"/>
      <c r="U143" s="399"/>
      <c r="V143" s="399"/>
      <c r="W143" s="399"/>
      <c r="X143" s="399"/>
      <c r="Y143" s="399"/>
      <c r="Z143" s="399"/>
      <c r="AA143" s="399"/>
      <c r="AB143" s="399"/>
      <c r="AC143" s="399"/>
      <c r="AD143" s="399"/>
      <c r="AE143" s="399"/>
      <c r="AF143" s="399"/>
      <c r="AG143" s="399"/>
      <c r="AH143" s="399"/>
      <c r="AI143" s="399"/>
      <c r="AJ143" s="399"/>
      <c r="AK143" s="399"/>
      <c r="AL143" s="399"/>
      <c r="AM143" s="399"/>
      <c r="AN143" s="400"/>
      <c r="AO143" s="591">
        <f t="shared" si="7"/>
        <v>0</v>
      </c>
      <c r="AP143" s="591">
        <f t="shared" si="8"/>
        <v>0</v>
      </c>
    </row>
    <row r="144" spans="1:42">
      <c r="A144" s="1091"/>
      <c r="B144" s="416"/>
      <c r="C144" s="419" t="str">
        <f>IFERROR(INDEX(C$13:C143,MATCH($B144,$B$13:$B143,0)),"")</f>
        <v/>
      </c>
      <c r="D144" s="416"/>
      <c r="E144" s="396" t="s">
        <v>258</v>
      </c>
      <c r="F144" s="398"/>
      <c r="G144" s="399"/>
      <c r="H144" s="399"/>
      <c r="I144" s="399"/>
      <c r="J144" s="399"/>
      <c r="K144" s="399"/>
      <c r="L144" s="399"/>
      <c r="M144" s="400"/>
      <c r="N144" s="400"/>
      <c r="O144" s="400"/>
      <c r="P144" s="400"/>
      <c r="Q144" s="400"/>
      <c r="R144" s="591">
        <f t="shared" si="6"/>
        <v>0</v>
      </c>
      <c r="S144" s="398"/>
      <c r="T144" s="399"/>
      <c r="U144" s="399"/>
      <c r="V144" s="399"/>
      <c r="W144" s="399"/>
      <c r="X144" s="399"/>
      <c r="Y144" s="399"/>
      <c r="Z144" s="399"/>
      <c r="AA144" s="399"/>
      <c r="AB144" s="399"/>
      <c r="AC144" s="399"/>
      <c r="AD144" s="399"/>
      <c r="AE144" s="399"/>
      <c r="AF144" s="399"/>
      <c r="AG144" s="399"/>
      <c r="AH144" s="399"/>
      <c r="AI144" s="399"/>
      <c r="AJ144" s="399"/>
      <c r="AK144" s="399"/>
      <c r="AL144" s="399"/>
      <c r="AM144" s="399"/>
      <c r="AN144" s="400"/>
      <c r="AO144" s="591">
        <f t="shared" si="7"/>
        <v>0</v>
      </c>
      <c r="AP144" s="591">
        <f t="shared" si="8"/>
        <v>0</v>
      </c>
    </row>
    <row r="145" spans="1:42">
      <c r="A145" s="1091"/>
      <c r="B145" s="416"/>
      <c r="C145" s="419" t="str">
        <f>IFERROR(INDEX(C$13:C144,MATCH($B145,$B$13:$B144,0)),"")</f>
        <v/>
      </c>
      <c r="D145" s="416"/>
      <c r="E145" s="396" t="s">
        <v>258</v>
      </c>
      <c r="F145" s="398"/>
      <c r="G145" s="399"/>
      <c r="H145" s="399"/>
      <c r="I145" s="399"/>
      <c r="J145" s="399"/>
      <c r="K145" s="399"/>
      <c r="L145" s="399"/>
      <c r="M145" s="400"/>
      <c r="N145" s="400"/>
      <c r="O145" s="400"/>
      <c r="P145" s="400"/>
      <c r="Q145" s="400"/>
      <c r="R145" s="591">
        <f t="shared" si="6"/>
        <v>0</v>
      </c>
      <c r="S145" s="398"/>
      <c r="T145" s="399"/>
      <c r="U145" s="399"/>
      <c r="V145" s="399"/>
      <c r="W145" s="399"/>
      <c r="X145" s="399"/>
      <c r="Y145" s="399"/>
      <c r="Z145" s="399"/>
      <c r="AA145" s="399"/>
      <c r="AB145" s="399"/>
      <c r="AC145" s="399"/>
      <c r="AD145" s="399"/>
      <c r="AE145" s="399"/>
      <c r="AF145" s="399"/>
      <c r="AG145" s="399"/>
      <c r="AH145" s="399"/>
      <c r="AI145" s="399"/>
      <c r="AJ145" s="399"/>
      <c r="AK145" s="399"/>
      <c r="AL145" s="399"/>
      <c r="AM145" s="399"/>
      <c r="AN145" s="400"/>
      <c r="AO145" s="591">
        <f t="shared" si="7"/>
        <v>0</v>
      </c>
      <c r="AP145" s="591">
        <f t="shared" si="8"/>
        <v>0</v>
      </c>
    </row>
    <row r="146" spans="1:42">
      <c r="A146" s="1091"/>
      <c r="B146" s="416"/>
      <c r="C146" s="419" t="str">
        <f>IFERROR(INDEX(C$13:C145,MATCH($B146,$B$13:$B145,0)),"")</f>
        <v/>
      </c>
      <c r="D146" s="416"/>
      <c r="E146" s="396" t="s">
        <v>258</v>
      </c>
      <c r="F146" s="398"/>
      <c r="G146" s="399"/>
      <c r="H146" s="399"/>
      <c r="I146" s="399"/>
      <c r="J146" s="399"/>
      <c r="K146" s="399"/>
      <c r="L146" s="399"/>
      <c r="M146" s="400"/>
      <c r="N146" s="400"/>
      <c r="O146" s="400"/>
      <c r="P146" s="400"/>
      <c r="Q146" s="400"/>
      <c r="R146" s="591">
        <f t="shared" si="6"/>
        <v>0</v>
      </c>
      <c r="S146" s="398"/>
      <c r="T146" s="399"/>
      <c r="U146" s="399"/>
      <c r="V146" s="399"/>
      <c r="W146" s="399"/>
      <c r="X146" s="399"/>
      <c r="Y146" s="399"/>
      <c r="Z146" s="399"/>
      <c r="AA146" s="399"/>
      <c r="AB146" s="399"/>
      <c r="AC146" s="399"/>
      <c r="AD146" s="399"/>
      <c r="AE146" s="399"/>
      <c r="AF146" s="399"/>
      <c r="AG146" s="399"/>
      <c r="AH146" s="399"/>
      <c r="AI146" s="399"/>
      <c r="AJ146" s="399"/>
      <c r="AK146" s="399"/>
      <c r="AL146" s="399"/>
      <c r="AM146" s="399"/>
      <c r="AN146" s="400"/>
      <c r="AO146" s="591">
        <f t="shared" si="7"/>
        <v>0</v>
      </c>
      <c r="AP146" s="591">
        <f t="shared" si="8"/>
        <v>0</v>
      </c>
    </row>
    <row r="147" spans="1:42">
      <c r="A147" s="1091"/>
      <c r="B147" s="416"/>
      <c r="C147" s="419" t="str">
        <f>IFERROR(INDEX(C$13:C146,MATCH($B147,$B$13:$B146,0)),"")</f>
        <v/>
      </c>
      <c r="D147" s="416"/>
      <c r="E147" s="396" t="s">
        <v>258</v>
      </c>
      <c r="F147" s="398"/>
      <c r="G147" s="399"/>
      <c r="H147" s="399"/>
      <c r="I147" s="399"/>
      <c r="J147" s="399"/>
      <c r="K147" s="399"/>
      <c r="L147" s="399"/>
      <c r="M147" s="400"/>
      <c r="N147" s="400"/>
      <c r="O147" s="400"/>
      <c r="P147" s="400"/>
      <c r="Q147" s="400"/>
      <c r="R147" s="591">
        <f t="shared" si="6"/>
        <v>0</v>
      </c>
      <c r="S147" s="398"/>
      <c r="T147" s="399"/>
      <c r="U147" s="399"/>
      <c r="V147" s="399"/>
      <c r="W147" s="399"/>
      <c r="X147" s="399"/>
      <c r="Y147" s="399"/>
      <c r="Z147" s="399"/>
      <c r="AA147" s="399"/>
      <c r="AB147" s="399"/>
      <c r="AC147" s="399"/>
      <c r="AD147" s="399"/>
      <c r="AE147" s="399"/>
      <c r="AF147" s="399"/>
      <c r="AG147" s="399"/>
      <c r="AH147" s="399"/>
      <c r="AI147" s="399"/>
      <c r="AJ147" s="399"/>
      <c r="AK147" s="399"/>
      <c r="AL147" s="399"/>
      <c r="AM147" s="399"/>
      <c r="AN147" s="400"/>
      <c r="AO147" s="591">
        <f t="shared" si="7"/>
        <v>0</v>
      </c>
      <c r="AP147" s="591">
        <f t="shared" si="8"/>
        <v>0</v>
      </c>
    </row>
    <row r="148" spans="1:42">
      <c r="A148" s="1091"/>
      <c r="B148" s="416"/>
      <c r="C148" s="419" t="str">
        <f>IFERROR(INDEX(C$13:C147,MATCH($B148,$B$13:$B147,0)),"")</f>
        <v/>
      </c>
      <c r="D148" s="416"/>
      <c r="E148" s="396" t="s">
        <v>258</v>
      </c>
      <c r="F148" s="398"/>
      <c r="G148" s="399"/>
      <c r="H148" s="399"/>
      <c r="I148" s="399"/>
      <c r="J148" s="399"/>
      <c r="K148" s="399"/>
      <c r="L148" s="399"/>
      <c r="M148" s="400"/>
      <c r="N148" s="400"/>
      <c r="O148" s="400"/>
      <c r="P148" s="400"/>
      <c r="Q148" s="400"/>
      <c r="R148" s="591">
        <f t="shared" si="6"/>
        <v>0</v>
      </c>
      <c r="S148" s="398"/>
      <c r="T148" s="399"/>
      <c r="U148" s="399"/>
      <c r="V148" s="399"/>
      <c r="W148" s="399"/>
      <c r="X148" s="399"/>
      <c r="Y148" s="399"/>
      <c r="Z148" s="399"/>
      <c r="AA148" s="399"/>
      <c r="AB148" s="399"/>
      <c r="AC148" s="399"/>
      <c r="AD148" s="399"/>
      <c r="AE148" s="399"/>
      <c r="AF148" s="399"/>
      <c r="AG148" s="399"/>
      <c r="AH148" s="399"/>
      <c r="AI148" s="399"/>
      <c r="AJ148" s="399"/>
      <c r="AK148" s="399"/>
      <c r="AL148" s="399"/>
      <c r="AM148" s="399"/>
      <c r="AN148" s="400"/>
      <c r="AO148" s="591">
        <f t="shared" si="7"/>
        <v>0</v>
      </c>
      <c r="AP148" s="591">
        <f t="shared" si="8"/>
        <v>0</v>
      </c>
    </row>
    <row r="149" spans="1:42">
      <c r="A149" s="1091"/>
      <c r="B149" s="416"/>
      <c r="C149" s="419" t="str">
        <f>IFERROR(INDEX(C$13:C148,MATCH($B149,$B$13:$B148,0)),"")</f>
        <v/>
      </c>
      <c r="D149" s="416"/>
      <c r="E149" s="396" t="s">
        <v>258</v>
      </c>
      <c r="F149" s="398"/>
      <c r="G149" s="399"/>
      <c r="H149" s="399"/>
      <c r="I149" s="399"/>
      <c r="J149" s="399"/>
      <c r="K149" s="399"/>
      <c r="L149" s="399"/>
      <c r="M149" s="400"/>
      <c r="N149" s="400"/>
      <c r="O149" s="400"/>
      <c r="P149" s="400"/>
      <c r="Q149" s="400"/>
      <c r="R149" s="591">
        <f t="shared" si="6"/>
        <v>0</v>
      </c>
      <c r="S149" s="398"/>
      <c r="T149" s="399"/>
      <c r="U149" s="399"/>
      <c r="V149" s="399"/>
      <c r="W149" s="399"/>
      <c r="X149" s="399"/>
      <c r="Y149" s="399"/>
      <c r="Z149" s="399"/>
      <c r="AA149" s="399"/>
      <c r="AB149" s="399"/>
      <c r="AC149" s="399"/>
      <c r="AD149" s="399"/>
      <c r="AE149" s="399"/>
      <c r="AF149" s="399"/>
      <c r="AG149" s="399"/>
      <c r="AH149" s="399"/>
      <c r="AI149" s="399"/>
      <c r="AJ149" s="399"/>
      <c r="AK149" s="399"/>
      <c r="AL149" s="399"/>
      <c r="AM149" s="399"/>
      <c r="AN149" s="400"/>
      <c r="AO149" s="591">
        <f t="shared" si="7"/>
        <v>0</v>
      </c>
      <c r="AP149" s="591">
        <f t="shared" si="8"/>
        <v>0</v>
      </c>
    </row>
    <row r="150" spans="1:42">
      <c r="A150" s="1091"/>
      <c r="B150" s="416"/>
      <c r="C150" s="419" t="str">
        <f>IFERROR(INDEX(C$13:C149,MATCH($B150,$B$13:$B149,0)),"")</f>
        <v/>
      </c>
      <c r="D150" s="416"/>
      <c r="E150" s="396" t="s">
        <v>258</v>
      </c>
      <c r="F150" s="398"/>
      <c r="G150" s="399"/>
      <c r="H150" s="399"/>
      <c r="I150" s="399"/>
      <c r="J150" s="399"/>
      <c r="K150" s="399"/>
      <c r="L150" s="399"/>
      <c r="M150" s="400"/>
      <c r="N150" s="400"/>
      <c r="O150" s="400"/>
      <c r="P150" s="400"/>
      <c r="Q150" s="400"/>
      <c r="R150" s="591">
        <f t="shared" si="6"/>
        <v>0</v>
      </c>
      <c r="S150" s="398"/>
      <c r="T150" s="399"/>
      <c r="U150" s="399"/>
      <c r="V150" s="399"/>
      <c r="W150" s="399"/>
      <c r="X150" s="399"/>
      <c r="Y150" s="399"/>
      <c r="Z150" s="399"/>
      <c r="AA150" s="399"/>
      <c r="AB150" s="399"/>
      <c r="AC150" s="399"/>
      <c r="AD150" s="399"/>
      <c r="AE150" s="399"/>
      <c r="AF150" s="399"/>
      <c r="AG150" s="399"/>
      <c r="AH150" s="399"/>
      <c r="AI150" s="399"/>
      <c r="AJ150" s="399"/>
      <c r="AK150" s="399"/>
      <c r="AL150" s="399"/>
      <c r="AM150" s="399"/>
      <c r="AN150" s="400"/>
      <c r="AO150" s="591">
        <f t="shared" si="7"/>
        <v>0</v>
      </c>
      <c r="AP150" s="591">
        <f t="shared" si="8"/>
        <v>0</v>
      </c>
    </row>
    <row r="151" spans="1:42">
      <c r="A151" s="1091"/>
      <c r="B151" s="416"/>
      <c r="C151" s="419" t="str">
        <f>IFERROR(INDEX(C$13:C150,MATCH($B151,$B$13:$B150,0)),"")</f>
        <v/>
      </c>
      <c r="D151" s="416"/>
      <c r="E151" s="396" t="s">
        <v>258</v>
      </c>
      <c r="F151" s="398"/>
      <c r="G151" s="399"/>
      <c r="H151" s="399"/>
      <c r="I151" s="399"/>
      <c r="J151" s="399"/>
      <c r="K151" s="399"/>
      <c r="L151" s="399"/>
      <c r="M151" s="400"/>
      <c r="N151" s="400"/>
      <c r="O151" s="400"/>
      <c r="P151" s="400"/>
      <c r="Q151" s="400"/>
      <c r="R151" s="591">
        <f t="shared" si="6"/>
        <v>0</v>
      </c>
      <c r="S151" s="398"/>
      <c r="T151" s="399"/>
      <c r="U151" s="399"/>
      <c r="V151" s="399"/>
      <c r="W151" s="399"/>
      <c r="X151" s="399"/>
      <c r="Y151" s="399"/>
      <c r="Z151" s="399"/>
      <c r="AA151" s="399"/>
      <c r="AB151" s="399"/>
      <c r="AC151" s="399"/>
      <c r="AD151" s="399"/>
      <c r="AE151" s="399"/>
      <c r="AF151" s="399"/>
      <c r="AG151" s="399"/>
      <c r="AH151" s="399"/>
      <c r="AI151" s="399"/>
      <c r="AJ151" s="399"/>
      <c r="AK151" s="399"/>
      <c r="AL151" s="399"/>
      <c r="AM151" s="399"/>
      <c r="AN151" s="400"/>
      <c r="AO151" s="591">
        <f t="shared" si="7"/>
        <v>0</v>
      </c>
      <c r="AP151" s="591">
        <f t="shared" si="8"/>
        <v>0</v>
      </c>
    </row>
    <row r="152" spans="1:42">
      <c r="A152" s="1091"/>
      <c r="B152" s="416"/>
      <c r="C152" s="419" t="str">
        <f>IFERROR(INDEX(C$13:C151,MATCH($B152,$B$13:$B151,0)),"")</f>
        <v/>
      </c>
      <c r="D152" s="416"/>
      <c r="E152" s="396" t="s">
        <v>258</v>
      </c>
      <c r="F152" s="398"/>
      <c r="G152" s="399"/>
      <c r="H152" s="399"/>
      <c r="I152" s="399"/>
      <c r="J152" s="399"/>
      <c r="K152" s="399"/>
      <c r="L152" s="399"/>
      <c r="M152" s="400"/>
      <c r="N152" s="400"/>
      <c r="O152" s="400"/>
      <c r="P152" s="400"/>
      <c r="Q152" s="400"/>
      <c r="R152" s="591">
        <f t="shared" si="6"/>
        <v>0</v>
      </c>
      <c r="S152" s="398"/>
      <c r="T152" s="399"/>
      <c r="U152" s="399"/>
      <c r="V152" s="399"/>
      <c r="W152" s="399"/>
      <c r="X152" s="399"/>
      <c r="Y152" s="399"/>
      <c r="Z152" s="399"/>
      <c r="AA152" s="399"/>
      <c r="AB152" s="399"/>
      <c r="AC152" s="399"/>
      <c r="AD152" s="399"/>
      <c r="AE152" s="399"/>
      <c r="AF152" s="399"/>
      <c r="AG152" s="399"/>
      <c r="AH152" s="399"/>
      <c r="AI152" s="399"/>
      <c r="AJ152" s="399"/>
      <c r="AK152" s="399"/>
      <c r="AL152" s="399"/>
      <c r="AM152" s="399"/>
      <c r="AN152" s="400"/>
      <c r="AO152" s="591">
        <f t="shared" si="7"/>
        <v>0</v>
      </c>
      <c r="AP152" s="591">
        <f t="shared" si="8"/>
        <v>0</v>
      </c>
    </row>
    <row r="153" spans="1:42">
      <c r="A153" s="1091"/>
      <c r="B153" s="416"/>
      <c r="C153" s="419" t="str">
        <f>IFERROR(INDEX(C$13:C152,MATCH($B153,$B$13:$B152,0)),"")</f>
        <v/>
      </c>
      <c r="D153" s="416"/>
      <c r="E153" s="396" t="s">
        <v>258</v>
      </c>
      <c r="F153" s="398"/>
      <c r="G153" s="399"/>
      <c r="H153" s="399"/>
      <c r="I153" s="399"/>
      <c r="J153" s="399"/>
      <c r="K153" s="399"/>
      <c r="L153" s="399"/>
      <c r="M153" s="400"/>
      <c r="N153" s="400"/>
      <c r="O153" s="400"/>
      <c r="P153" s="400"/>
      <c r="Q153" s="400"/>
      <c r="R153" s="591">
        <f t="shared" si="6"/>
        <v>0</v>
      </c>
      <c r="S153" s="398"/>
      <c r="T153" s="399"/>
      <c r="U153" s="399"/>
      <c r="V153" s="399"/>
      <c r="W153" s="399"/>
      <c r="X153" s="399"/>
      <c r="Y153" s="399"/>
      <c r="Z153" s="399"/>
      <c r="AA153" s="399"/>
      <c r="AB153" s="399"/>
      <c r="AC153" s="399"/>
      <c r="AD153" s="399"/>
      <c r="AE153" s="399"/>
      <c r="AF153" s="399"/>
      <c r="AG153" s="399"/>
      <c r="AH153" s="399"/>
      <c r="AI153" s="399"/>
      <c r="AJ153" s="399"/>
      <c r="AK153" s="399"/>
      <c r="AL153" s="399"/>
      <c r="AM153" s="399"/>
      <c r="AN153" s="400"/>
      <c r="AO153" s="591">
        <f t="shared" si="7"/>
        <v>0</v>
      </c>
      <c r="AP153" s="591">
        <f t="shared" si="8"/>
        <v>0</v>
      </c>
    </row>
    <row r="154" spans="1:42">
      <c r="A154" s="1091"/>
      <c r="B154" s="416"/>
      <c r="C154" s="419" t="str">
        <f>IFERROR(INDEX(C$13:C153,MATCH($B154,$B$13:$B153,0)),"")</f>
        <v/>
      </c>
      <c r="D154" s="416"/>
      <c r="E154" s="396" t="s">
        <v>258</v>
      </c>
      <c r="F154" s="398"/>
      <c r="G154" s="399"/>
      <c r="H154" s="399"/>
      <c r="I154" s="399"/>
      <c r="J154" s="399"/>
      <c r="K154" s="399"/>
      <c r="L154" s="399"/>
      <c r="M154" s="400"/>
      <c r="N154" s="400"/>
      <c r="O154" s="400"/>
      <c r="P154" s="400"/>
      <c r="Q154" s="400"/>
      <c r="R154" s="591">
        <f t="shared" si="6"/>
        <v>0</v>
      </c>
      <c r="S154" s="398"/>
      <c r="T154" s="399"/>
      <c r="U154" s="399"/>
      <c r="V154" s="399"/>
      <c r="W154" s="399"/>
      <c r="X154" s="399"/>
      <c r="Y154" s="399"/>
      <c r="Z154" s="399"/>
      <c r="AA154" s="399"/>
      <c r="AB154" s="399"/>
      <c r="AC154" s="399"/>
      <c r="AD154" s="399"/>
      <c r="AE154" s="399"/>
      <c r="AF154" s="399"/>
      <c r="AG154" s="399"/>
      <c r="AH154" s="399"/>
      <c r="AI154" s="399"/>
      <c r="AJ154" s="399"/>
      <c r="AK154" s="399"/>
      <c r="AL154" s="399"/>
      <c r="AM154" s="399"/>
      <c r="AN154" s="400"/>
      <c r="AO154" s="591">
        <f t="shared" si="7"/>
        <v>0</v>
      </c>
      <c r="AP154" s="591">
        <f t="shared" si="8"/>
        <v>0</v>
      </c>
    </row>
    <row r="155" spans="1:42">
      <c r="A155" s="1091"/>
      <c r="B155" s="416"/>
      <c r="C155" s="419" t="str">
        <f>IFERROR(INDEX(C$13:C154,MATCH($B155,$B$13:$B154,0)),"")</f>
        <v/>
      </c>
      <c r="D155" s="416"/>
      <c r="E155" s="396" t="s">
        <v>258</v>
      </c>
      <c r="F155" s="398"/>
      <c r="G155" s="399"/>
      <c r="H155" s="399"/>
      <c r="I155" s="399"/>
      <c r="J155" s="399"/>
      <c r="K155" s="399"/>
      <c r="L155" s="399"/>
      <c r="M155" s="400"/>
      <c r="N155" s="400"/>
      <c r="O155" s="400"/>
      <c r="P155" s="400"/>
      <c r="Q155" s="400"/>
      <c r="R155" s="591">
        <f t="shared" si="6"/>
        <v>0</v>
      </c>
      <c r="S155" s="398"/>
      <c r="T155" s="399"/>
      <c r="U155" s="399"/>
      <c r="V155" s="399"/>
      <c r="W155" s="399"/>
      <c r="X155" s="399"/>
      <c r="Y155" s="399"/>
      <c r="Z155" s="399"/>
      <c r="AA155" s="399"/>
      <c r="AB155" s="399"/>
      <c r="AC155" s="399"/>
      <c r="AD155" s="399"/>
      <c r="AE155" s="399"/>
      <c r="AF155" s="399"/>
      <c r="AG155" s="399"/>
      <c r="AH155" s="399"/>
      <c r="AI155" s="399"/>
      <c r="AJ155" s="399"/>
      <c r="AK155" s="399"/>
      <c r="AL155" s="399"/>
      <c r="AM155" s="399"/>
      <c r="AN155" s="400"/>
      <c r="AO155" s="591">
        <f t="shared" si="7"/>
        <v>0</v>
      </c>
      <c r="AP155" s="591">
        <f t="shared" si="8"/>
        <v>0</v>
      </c>
    </row>
    <row r="156" spans="1:42">
      <c r="A156" s="1091"/>
      <c r="B156" s="416"/>
      <c r="C156" s="419" t="str">
        <f>IFERROR(INDEX(C$13:C155,MATCH($B156,$B$13:$B155,0)),"")</f>
        <v/>
      </c>
      <c r="D156" s="416"/>
      <c r="E156" s="396" t="s">
        <v>258</v>
      </c>
      <c r="F156" s="398"/>
      <c r="G156" s="399"/>
      <c r="H156" s="399"/>
      <c r="I156" s="399"/>
      <c r="J156" s="399"/>
      <c r="K156" s="399"/>
      <c r="L156" s="399"/>
      <c r="M156" s="400"/>
      <c r="N156" s="400"/>
      <c r="O156" s="400"/>
      <c r="P156" s="400"/>
      <c r="Q156" s="400"/>
      <c r="R156" s="591">
        <f t="shared" si="6"/>
        <v>0</v>
      </c>
      <c r="S156" s="398"/>
      <c r="T156" s="399"/>
      <c r="U156" s="399"/>
      <c r="V156" s="399"/>
      <c r="W156" s="399"/>
      <c r="X156" s="399"/>
      <c r="Y156" s="399"/>
      <c r="Z156" s="399"/>
      <c r="AA156" s="399"/>
      <c r="AB156" s="399"/>
      <c r="AC156" s="399"/>
      <c r="AD156" s="399"/>
      <c r="AE156" s="399"/>
      <c r="AF156" s="399"/>
      <c r="AG156" s="399"/>
      <c r="AH156" s="399"/>
      <c r="AI156" s="399"/>
      <c r="AJ156" s="399"/>
      <c r="AK156" s="399"/>
      <c r="AL156" s="399"/>
      <c r="AM156" s="399"/>
      <c r="AN156" s="400"/>
      <c r="AO156" s="591">
        <f t="shared" si="7"/>
        <v>0</v>
      </c>
      <c r="AP156" s="591">
        <f t="shared" si="8"/>
        <v>0</v>
      </c>
    </row>
    <row r="157" spans="1:42">
      <c r="A157" s="1091"/>
      <c r="B157" s="416"/>
      <c r="C157" s="419" t="str">
        <f>IFERROR(INDEX(C$13:C156,MATCH($B157,$B$13:$B156,0)),"")</f>
        <v/>
      </c>
      <c r="D157" s="416"/>
      <c r="E157" s="396" t="s">
        <v>258</v>
      </c>
      <c r="F157" s="398"/>
      <c r="G157" s="399"/>
      <c r="H157" s="399"/>
      <c r="I157" s="399"/>
      <c r="J157" s="399"/>
      <c r="K157" s="399"/>
      <c r="L157" s="399"/>
      <c r="M157" s="400"/>
      <c r="N157" s="400"/>
      <c r="O157" s="400"/>
      <c r="P157" s="400"/>
      <c r="Q157" s="400"/>
      <c r="R157" s="591">
        <f t="shared" si="6"/>
        <v>0</v>
      </c>
      <c r="S157" s="398"/>
      <c r="T157" s="399"/>
      <c r="U157" s="399"/>
      <c r="V157" s="399"/>
      <c r="W157" s="399"/>
      <c r="X157" s="399"/>
      <c r="Y157" s="399"/>
      <c r="Z157" s="399"/>
      <c r="AA157" s="399"/>
      <c r="AB157" s="399"/>
      <c r="AC157" s="399"/>
      <c r="AD157" s="399"/>
      <c r="AE157" s="399"/>
      <c r="AF157" s="399"/>
      <c r="AG157" s="399"/>
      <c r="AH157" s="399"/>
      <c r="AI157" s="399"/>
      <c r="AJ157" s="399"/>
      <c r="AK157" s="399"/>
      <c r="AL157" s="399"/>
      <c r="AM157" s="399"/>
      <c r="AN157" s="400"/>
      <c r="AO157" s="591">
        <f t="shared" si="7"/>
        <v>0</v>
      </c>
      <c r="AP157" s="591">
        <f t="shared" si="8"/>
        <v>0</v>
      </c>
    </row>
    <row r="158" spans="1:42">
      <c r="A158" s="1091"/>
      <c r="B158" s="416"/>
      <c r="C158" s="419" t="str">
        <f>IFERROR(INDEX(C$13:C157,MATCH($B158,$B$13:$B157,0)),"")</f>
        <v/>
      </c>
      <c r="D158" s="416"/>
      <c r="E158" s="396" t="s">
        <v>258</v>
      </c>
      <c r="F158" s="398"/>
      <c r="G158" s="399"/>
      <c r="H158" s="399"/>
      <c r="I158" s="399"/>
      <c r="J158" s="399"/>
      <c r="K158" s="399"/>
      <c r="L158" s="399"/>
      <c r="M158" s="400"/>
      <c r="N158" s="400"/>
      <c r="O158" s="400"/>
      <c r="P158" s="400"/>
      <c r="Q158" s="400"/>
      <c r="R158" s="591">
        <f t="shared" si="6"/>
        <v>0</v>
      </c>
      <c r="S158" s="398"/>
      <c r="T158" s="399"/>
      <c r="U158" s="399"/>
      <c r="V158" s="399"/>
      <c r="W158" s="399"/>
      <c r="X158" s="399"/>
      <c r="Y158" s="399"/>
      <c r="Z158" s="399"/>
      <c r="AA158" s="399"/>
      <c r="AB158" s="399"/>
      <c r="AC158" s="399"/>
      <c r="AD158" s="399"/>
      <c r="AE158" s="399"/>
      <c r="AF158" s="399"/>
      <c r="AG158" s="399"/>
      <c r="AH158" s="399"/>
      <c r="AI158" s="399"/>
      <c r="AJ158" s="399"/>
      <c r="AK158" s="399"/>
      <c r="AL158" s="399"/>
      <c r="AM158" s="399"/>
      <c r="AN158" s="400"/>
      <c r="AO158" s="591">
        <f t="shared" si="7"/>
        <v>0</v>
      </c>
      <c r="AP158" s="591">
        <f t="shared" si="8"/>
        <v>0</v>
      </c>
    </row>
    <row r="159" spans="1:42">
      <c r="A159" s="1091"/>
      <c r="B159" s="416"/>
      <c r="C159" s="419" t="str">
        <f>IFERROR(INDEX(C$13:C158,MATCH($B159,$B$13:$B158,0)),"")</f>
        <v/>
      </c>
      <c r="D159" s="416"/>
      <c r="E159" s="396" t="s">
        <v>258</v>
      </c>
      <c r="F159" s="398"/>
      <c r="G159" s="399"/>
      <c r="H159" s="399"/>
      <c r="I159" s="399"/>
      <c r="J159" s="399"/>
      <c r="K159" s="399"/>
      <c r="L159" s="399"/>
      <c r="M159" s="400"/>
      <c r="N159" s="400"/>
      <c r="O159" s="400"/>
      <c r="P159" s="400"/>
      <c r="Q159" s="400"/>
      <c r="R159" s="591">
        <f t="shared" si="6"/>
        <v>0</v>
      </c>
      <c r="S159" s="398"/>
      <c r="T159" s="399"/>
      <c r="U159" s="399"/>
      <c r="V159" s="399"/>
      <c r="W159" s="399"/>
      <c r="X159" s="399"/>
      <c r="Y159" s="399"/>
      <c r="Z159" s="399"/>
      <c r="AA159" s="399"/>
      <c r="AB159" s="399"/>
      <c r="AC159" s="399"/>
      <c r="AD159" s="399"/>
      <c r="AE159" s="399"/>
      <c r="AF159" s="399"/>
      <c r="AG159" s="399"/>
      <c r="AH159" s="399"/>
      <c r="AI159" s="399"/>
      <c r="AJ159" s="399"/>
      <c r="AK159" s="399"/>
      <c r="AL159" s="399"/>
      <c r="AM159" s="399"/>
      <c r="AN159" s="400"/>
      <c r="AO159" s="591">
        <f t="shared" si="7"/>
        <v>0</v>
      </c>
      <c r="AP159" s="591">
        <f t="shared" si="8"/>
        <v>0</v>
      </c>
    </row>
    <row r="160" spans="1:42">
      <c r="A160" s="1091"/>
      <c r="B160" s="416"/>
      <c r="C160" s="419" t="str">
        <f>IFERROR(INDEX(C$13:C159,MATCH($B160,$B$13:$B159,0)),"")</f>
        <v/>
      </c>
      <c r="D160" s="416"/>
      <c r="E160" s="396" t="s">
        <v>258</v>
      </c>
      <c r="F160" s="398"/>
      <c r="G160" s="399"/>
      <c r="H160" s="399"/>
      <c r="I160" s="399"/>
      <c r="J160" s="399"/>
      <c r="K160" s="399"/>
      <c r="L160" s="399"/>
      <c r="M160" s="400"/>
      <c r="N160" s="400"/>
      <c r="O160" s="400"/>
      <c r="P160" s="400"/>
      <c r="Q160" s="400"/>
      <c r="R160" s="591">
        <f t="shared" si="6"/>
        <v>0</v>
      </c>
      <c r="S160" s="398"/>
      <c r="T160" s="399"/>
      <c r="U160" s="399"/>
      <c r="V160" s="399"/>
      <c r="W160" s="399"/>
      <c r="X160" s="399"/>
      <c r="Y160" s="399"/>
      <c r="Z160" s="399"/>
      <c r="AA160" s="399"/>
      <c r="AB160" s="399"/>
      <c r="AC160" s="399"/>
      <c r="AD160" s="399"/>
      <c r="AE160" s="399"/>
      <c r="AF160" s="399"/>
      <c r="AG160" s="399"/>
      <c r="AH160" s="399"/>
      <c r="AI160" s="399"/>
      <c r="AJ160" s="399"/>
      <c r="AK160" s="399"/>
      <c r="AL160" s="399"/>
      <c r="AM160" s="399"/>
      <c r="AN160" s="400"/>
      <c r="AO160" s="591">
        <f t="shared" si="7"/>
        <v>0</v>
      </c>
      <c r="AP160" s="591">
        <f t="shared" si="8"/>
        <v>0</v>
      </c>
    </row>
    <row r="161" spans="1:42">
      <c r="A161" s="1091"/>
      <c r="B161" s="416"/>
      <c r="C161" s="419" t="str">
        <f>IFERROR(INDEX(C$13:C160,MATCH($B161,$B$13:$B160,0)),"")</f>
        <v/>
      </c>
      <c r="D161" s="416"/>
      <c r="E161" s="396" t="s">
        <v>258</v>
      </c>
      <c r="F161" s="398"/>
      <c r="G161" s="399"/>
      <c r="H161" s="399"/>
      <c r="I161" s="399"/>
      <c r="J161" s="399"/>
      <c r="K161" s="399"/>
      <c r="L161" s="399"/>
      <c r="M161" s="400"/>
      <c r="N161" s="400"/>
      <c r="O161" s="400"/>
      <c r="P161" s="400"/>
      <c r="Q161" s="400"/>
      <c r="R161" s="591">
        <f t="shared" si="6"/>
        <v>0</v>
      </c>
      <c r="S161" s="398"/>
      <c r="T161" s="399"/>
      <c r="U161" s="399"/>
      <c r="V161" s="399"/>
      <c r="W161" s="399"/>
      <c r="X161" s="399"/>
      <c r="Y161" s="399"/>
      <c r="Z161" s="399"/>
      <c r="AA161" s="399"/>
      <c r="AB161" s="399"/>
      <c r="AC161" s="399"/>
      <c r="AD161" s="399"/>
      <c r="AE161" s="399"/>
      <c r="AF161" s="399"/>
      <c r="AG161" s="399"/>
      <c r="AH161" s="399"/>
      <c r="AI161" s="399"/>
      <c r="AJ161" s="399"/>
      <c r="AK161" s="399"/>
      <c r="AL161" s="399"/>
      <c r="AM161" s="399"/>
      <c r="AN161" s="400"/>
      <c r="AO161" s="591">
        <f t="shared" si="7"/>
        <v>0</v>
      </c>
      <c r="AP161" s="591">
        <f t="shared" si="8"/>
        <v>0</v>
      </c>
    </row>
    <row r="162" spans="1:42">
      <c r="A162" s="1091"/>
      <c r="B162" s="416"/>
      <c r="C162" s="419" t="str">
        <f>IFERROR(INDEX(C$13:C161,MATCH($B162,$B$13:$B161,0)),"")</f>
        <v/>
      </c>
      <c r="D162" s="416"/>
      <c r="E162" s="396" t="s">
        <v>258</v>
      </c>
      <c r="F162" s="398"/>
      <c r="G162" s="399"/>
      <c r="H162" s="399"/>
      <c r="I162" s="399"/>
      <c r="J162" s="399"/>
      <c r="K162" s="399"/>
      <c r="L162" s="399"/>
      <c r="M162" s="400"/>
      <c r="N162" s="400"/>
      <c r="O162" s="400"/>
      <c r="P162" s="400"/>
      <c r="Q162" s="400"/>
      <c r="R162" s="591">
        <f t="shared" si="6"/>
        <v>0</v>
      </c>
      <c r="S162" s="398"/>
      <c r="T162" s="399"/>
      <c r="U162" s="399"/>
      <c r="V162" s="399"/>
      <c r="W162" s="399"/>
      <c r="X162" s="399"/>
      <c r="Y162" s="399"/>
      <c r="Z162" s="399"/>
      <c r="AA162" s="399"/>
      <c r="AB162" s="399"/>
      <c r="AC162" s="399"/>
      <c r="AD162" s="399"/>
      <c r="AE162" s="399"/>
      <c r="AF162" s="399"/>
      <c r="AG162" s="399"/>
      <c r="AH162" s="399"/>
      <c r="AI162" s="399"/>
      <c r="AJ162" s="399"/>
      <c r="AK162" s="399"/>
      <c r="AL162" s="399"/>
      <c r="AM162" s="399"/>
      <c r="AN162" s="400"/>
      <c r="AO162" s="591">
        <f t="shared" si="7"/>
        <v>0</v>
      </c>
      <c r="AP162" s="591">
        <f t="shared" si="8"/>
        <v>0</v>
      </c>
    </row>
    <row r="163" spans="1:42">
      <c r="A163" s="1091"/>
      <c r="B163" s="416"/>
      <c r="C163" s="419" t="str">
        <f>IFERROR(INDEX(C$13:C162,MATCH($B163,$B$13:$B162,0)),"")</f>
        <v/>
      </c>
      <c r="D163" s="416"/>
      <c r="E163" s="396" t="s">
        <v>258</v>
      </c>
      <c r="F163" s="398"/>
      <c r="G163" s="399"/>
      <c r="H163" s="399"/>
      <c r="I163" s="399"/>
      <c r="J163" s="399"/>
      <c r="K163" s="399"/>
      <c r="L163" s="399"/>
      <c r="M163" s="400"/>
      <c r="N163" s="400"/>
      <c r="O163" s="400"/>
      <c r="P163" s="400"/>
      <c r="Q163" s="400"/>
      <c r="R163" s="591">
        <f t="shared" si="6"/>
        <v>0</v>
      </c>
      <c r="S163" s="398"/>
      <c r="T163" s="399"/>
      <c r="U163" s="399"/>
      <c r="V163" s="399"/>
      <c r="W163" s="399"/>
      <c r="X163" s="399"/>
      <c r="Y163" s="399"/>
      <c r="Z163" s="399"/>
      <c r="AA163" s="399"/>
      <c r="AB163" s="399"/>
      <c r="AC163" s="399"/>
      <c r="AD163" s="399"/>
      <c r="AE163" s="399"/>
      <c r="AF163" s="399"/>
      <c r="AG163" s="399"/>
      <c r="AH163" s="399"/>
      <c r="AI163" s="399"/>
      <c r="AJ163" s="399"/>
      <c r="AK163" s="399"/>
      <c r="AL163" s="399"/>
      <c r="AM163" s="399"/>
      <c r="AN163" s="400"/>
      <c r="AO163" s="591">
        <f t="shared" si="7"/>
        <v>0</v>
      </c>
      <c r="AP163" s="591">
        <f t="shared" si="8"/>
        <v>0</v>
      </c>
    </row>
    <row r="164" spans="1:42">
      <c r="A164" s="1091"/>
      <c r="B164" s="416"/>
      <c r="C164" s="419" t="str">
        <f>IFERROR(INDEX(C$13:C163,MATCH($B164,$B$13:$B163,0)),"")</f>
        <v/>
      </c>
      <c r="D164" s="416"/>
      <c r="E164" s="396" t="s">
        <v>258</v>
      </c>
      <c r="F164" s="398"/>
      <c r="G164" s="399"/>
      <c r="H164" s="399"/>
      <c r="I164" s="399"/>
      <c r="J164" s="399"/>
      <c r="K164" s="399"/>
      <c r="L164" s="399"/>
      <c r="M164" s="400"/>
      <c r="N164" s="400"/>
      <c r="O164" s="400"/>
      <c r="P164" s="400"/>
      <c r="Q164" s="400"/>
      <c r="R164" s="591">
        <f t="shared" si="6"/>
        <v>0</v>
      </c>
      <c r="S164" s="398"/>
      <c r="T164" s="399"/>
      <c r="U164" s="399"/>
      <c r="V164" s="399"/>
      <c r="W164" s="399"/>
      <c r="X164" s="399"/>
      <c r="Y164" s="399"/>
      <c r="Z164" s="399"/>
      <c r="AA164" s="399"/>
      <c r="AB164" s="399"/>
      <c r="AC164" s="399"/>
      <c r="AD164" s="399"/>
      <c r="AE164" s="399"/>
      <c r="AF164" s="399"/>
      <c r="AG164" s="399"/>
      <c r="AH164" s="399"/>
      <c r="AI164" s="399"/>
      <c r="AJ164" s="399"/>
      <c r="AK164" s="399"/>
      <c r="AL164" s="399"/>
      <c r="AM164" s="399"/>
      <c r="AN164" s="400"/>
      <c r="AO164" s="591">
        <f t="shared" si="7"/>
        <v>0</v>
      </c>
      <c r="AP164" s="591">
        <f t="shared" si="8"/>
        <v>0</v>
      </c>
    </row>
    <row r="165" spans="1:42">
      <c r="A165" s="1091"/>
      <c r="B165" s="416"/>
      <c r="C165" s="419" t="str">
        <f>IFERROR(INDEX(C$13:C164,MATCH($B165,$B$13:$B164,0)),"")</f>
        <v/>
      </c>
      <c r="D165" s="416"/>
      <c r="E165" s="396" t="s">
        <v>258</v>
      </c>
      <c r="F165" s="398"/>
      <c r="G165" s="399"/>
      <c r="H165" s="399"/>
      <c r="I165" s="399"/>
      <c r="J165" s="399"/>
      <c r="K165" s="399"/>
      <c r="L165" s="399"/>
      <c r="M165" s="400"/>
      <c r="N165" s="400"/>
      <c r="O165" s="400"/>
      <c r="P165" s="400"/>
      <c r="Q165" s="400"/>
      <c r="R165" s="591">
        <f t="shared" si="6"/>
        <v>0</v>
      </c>
      <c r="S165" s="398"/>
      <c r="T165" s="399"/>
      <c r="U165" s="399"/>
      <c r="V165" s="399"/>
      <c r="W165" s="399"/>
      <c r="X165" s="399"/>
      <c r="Y165" s="399"/>
      <c r="Z165" s="399"/>
      <c r="AA165" s="399"/>
      <c r="AB165" s="399"/>
      <c r="AC165" s="399"/>
      <c r="AD165" s="399"/>
      <c r="AE165" s="399"/>
      <c r="AF165" s="399"/>
      <c r="AG165" s="399"/>
      <c r="AH165" s="399"/>
      <c r="AI165" s="399"/>
      <c r="AJ165" s="399"/>
      <c r="AK165" s="399"/>
      <c r="AL165" s="399"/>
      <c r="AM165" s="399"/>
      <c r="AN165" s="400"/>
      <c r="AO165" s="591">
        <f t="shared" si="7"/>
        <v>0</v>
      </c>
      <c r="AP165" s="591">
        <f t="shared" si="8"/>
        <v>0</v>
      </c>
    </row>
    <row r="166" spans="1:42">
      <c r="A166" s="1091"/>
      <c r="B166" s="416"/>
      <c r="C166" s="419" t="str">
        <f>IFERROR(INDEX(C$13:C165,MATCH($B166,$B$13:$B165,0)),"")</f>
        <v/>
      </c>
      <c r="D166" s="416"/>
      <c r="E166" s="396" t="s">
        <v>258</v>
      </c>
      <c r="F166" s="398"/>
      <c r="G166" s="399"/>
      <c r="H166" s="399"/>
      <c r="I166" s="399"/>
      <c r="J166" s="399"/>
      <c r="K166" s="399"/>
      <c r="L166" s="399"/>
      <c r="M166" s="400"/>
      <c r="N166" s="400"/>
      <c r="O166" s="400"/>
      <c r="P166" s="400"/>
      <c r="Q166" s="400"/>
      <c r="R166" s="591">
        <f t="shared" si="6"/>
        <v>0</v>
      </c>
      <c r="S166" s="398"/>
      <c r="T166" s="399"/>
      <c r="U166" s="399"/>
      <c r="V166" s="399"/>
      <c r="W166" s="399"/>
      <c r="X166" s="399"/>
      <c r="Y166" s="399"/>
      <c r="Z166" s="399"/>
      <c r="AA166" s="399"/>
      <c r="AB166" s="399"/>
      <c r="AC166" s="399"/>
      <c r="AD166" s="399"/>
      <c r="AE166" s="399"/>
      <c r="AF166" s="399"/>
      <c r="AG166" s="399"/>
      <c r="AH166" s="399"/>
      <c r="AI166" s="399"/>
      <c r="AJ166" s="399"/>
      <c r="AK166" s="399"/>
      <c r="AL166" s="399"/>
      <c r="AM166" s="399"/>
      <c r="AN166" s="400"/>
      <c r="AO166" s="591">
        <f t="shared" si="7"/>
        <v>0</v>
      </c>
      <c r="AP166" s="591">
        <f t="shared" si="8"/>
        <v>0</v>
      </c>
    </row>
    <row r="167" spans="1:42">
      <c r="A167" s="1091"/>
      <c r="B167" s="416"/>
      <c r="C167" s="419" t="str">
        <f>IFERROR(INDEX(C$13:C166,MATCH($B167,$B$13:$B166,0)),"")</f>
        <v/>
      </c>
      <c r="D167" s="416"/>
      <c r="E167" s="396" t="s">
        <v>258</v>
      </c>
      <c r="F167" s="398"/>
      <c r="G167" s="399"/>
      <c r="H167" s="399"/>
      <c r="I167" s="399"/>
      <c r="J167" s="399"/>
      <c r="K167" s="399"/>
      <c r="L167" s="399"/>
      <c r="M167" s="400"/>
      <c r="N167" s="400"/>
      <c r="O167" s="400"/>
      <c r="P167" s="400"/>
      <c r="Q167" s="400"/>
      <c r="R167" s="591">
        <f t="shared" si="6"/>
        <v>0</v>
      </c>
      <c r="S167" s="398"/>
      <c r="T167" s="399"/>
      <c r="U167" s="399"/>
      <c r="V167" s="399"/>
      <c r="W167" s="399"/>
      <c r="X167" s="399"/>
      <c r="Y167" s="399"/>
      <c r="Z167" s="399"/>
      <c r="AA167" s="399"/>
      <c r="AB167" s="399"/>
      <c r="AC167" s="399"/>
      <c r="AD167" s="399"/>
      <c r="AE167" s="399"/>
      <c r="AF167" s="399"/>
      <c r="AG167" s="399"/>
      <c r="AH167" s="399"/>
      <c r="AI167" s="399"/>
      <c r="AJ167" s="399"/>
      <c r="AK167" s="399"/>
      <c r="AL167" s="399"/>
      <c r="AM167" s="399"/>
      <c r="AN167" s="400"/>
      <c r="AO167" s="591">
        <f t="shared" si="7"/>
        <v>0</v>
      </c>
      <c r="AP167" s="591">
        <f t="shared" si="8"/>
        <v>0</v>
      </c>
    </row>
    <row r="168" spans="1:42">
      <c r="A168" s="1091"/>
      <c r="B168" s="416"/>
      <c r="C168" s="419" t="str">
        <f>IFERROR(INDEX(C$13:C167,MATCH($B168,$B$13:$B167,0)),"")</f>
        <v/>
      </c>
      <c r="D168" s="416"/>
      <c r="E168" s="396" t="s">
        <v>258</v>
      </c>
      <c r="F168" s="398"/>
      <c r="G168" s="399"/>
      <c r="H168" s="399"/>
      <c r="I168" s="399"/>
      <c r="J168" s="399"/>
      <c r="K168" s="399"/>
      <c r="L168" s="399"/>
      <c r="M168" s="400"/>
      <c r="N168" s="400"/>
      <c r="O168" s="400"/>
      <c r="P168" s="400"/>
      <c r="Q168" s="400"/>
      <c r="R168" s="591">
        <f t="shared" si="6"/>
        <v>0</v>
      </c>
      <c r="S168" s="398"/>
      <c r="T168" s="399"/>
      <c r="U168" s="399"/>
      <c r="V168" s="399"/>
      <c r="W168" s="399"/>
      <c r="X168" s="399"/>
      <c r="Y168" s="399"/>
      <c r="Z168" s="399"/>
      <c r="AA168" s="399"/>
      <c r="AB168" s="399"/>
      <c r="AC168" s="399"/>
      <c r="AD168" s="399"/>
      <c r="AE168" s="399"/>
      <c r="AF168" s="399"/>
      <c r="AG168" s="399"/>
      <c r="AH168" s="399"/>
      <c r="AI168" s="399"/>
      <c r="AJ168" s="399"/>
      <c r="AK168" s="399"/>
      <c r="AL168" s="399"/>
      <c r="AM168" s="399"/>
      <c r="AN168" s="400"/>
      <c r="AO168" s="591">
        <f t="shared" si="7"/>
        <v>0</v>
      </c>
      <c r="AP168" s="591">
        <f t="shared" si="8"/>
        <v>0</v>
      </c>
    </row>
    <row r="169" spans="1:42">
      <c r="A169" s="1091"/>
      <c r="B169" s="416"/>
      <c r="C169" s="419" t="str">
        <f>IFERROR(INDEX(C$13:C168,MATCH($B169,$B$13:$B168,0)),"")</f>
        <v/>
      </c>
      <c r="D169" s="416"/>
      <c r="E169" s="396" t="s">
        <v>258</v>
      </c>
      <c r="F169" s="398"/>
      <c r="G169" s="399"/>
      <c r="H169" s="399"/>
      <c r="I169" s="399"/>
      <c r="J169" s="399"/>
      <c r="K169" s="399"/>
      <c r="L169" s="399"/>
      <c r="M169" s="400"/>
      <c r="N169" s="400"/>
      <c r="O169" s="400"/>
      <c r="P169" s="400"/>
      <c r="Q169" s="400"/>
      <c r="R169" s="591">
        <f t="shared" si="6"/>
        <v>0</v>
      </c>
      <c r="S169" s="398"/>
      <c r="T169" s="399"/>
      <c r="U169" s="399"/>
      <c r="V169" s="399"/>
      <c r="W169" s="399"/>
      <c r="X169" s="399"/>
      <c r="Y169" s="399"/>
      <c r="Z169" s="399"/>
      <c r="AA169" s="399"/>
      <c r="AB169" s="399"/>
      <c r="AC169" s="399"/>
      <c r="AD169" s="399"/>
      <c r="AE169" s="399"/>
      <c r="AF169" s="399"/>
      <c r="AG169" s="399"/>
      <c r="AH169" s="399"/>
      <c r="AI169" s="399"/>
      <c r="AJ169" s="399"/>
      <c r="AK169" s="399"/>
      <c r="AL169" s="399"/>
      <c r="AM169" s="399"/>
      <c r="AN169" s="400"/>
      <c r="AO169" s="591">
        <f t="shared" si="7"/>
        <v>0</v>
      </c>
      <c r="AP169" s="591">
        <f t="shared" si="8"/>
        <v>0</v>
      </c>
    </row>
    <row r="170" spans="1:42">
      <c r="A170" s="1091"/>
      <c r="B170" s="416"/>
      <c r="C170" s="419" t="str">
        <f>IFERROR(INDEX(C$13:C169,MATCH($B170,$B$13:$B169,0)),"")</f>
        <v/>
      </c>
      <c r="D170" s="416"/>
      <c r="E170" s="396" t="s">
        <v>258</v>
      </c>
      <c r="F170" s="398"/>
      <c r="G170" s="399"/>
      <c r="H170" s="399"/>
      <c r="I170" s="399"/>
      <c r="J170" s="399"/>
      <c r="K170" s="399"/>
      <c r="L170" s="399"/>
      <c r="M170" s="400"/>
      <c r="N170" s="400"/>
      <c r="O170" s="400"/>
      <c r="P170" s="400"/>
      <c r="Q170" s="400"/>
      <c r="R170" s="591">
        <f t="shared" si="6"/>
        <v>0</v>
      </c>
      <c r="S170" s="398"/>
      <c r="T170" s="399"/>
      <c r="U170" s="399"/>
      <c r="V170" s="399"/>
      <c r="W170" s="399"/>
      <c r="X170" s="399"/>
      <c r="Y170" s="399"/>
      <c r="Z170" s="399"/>
      <c r="AA170" s="399"/>
      <c r="AB170" s="399"/>
      <c r="AC170" s="399"/>
      <c r="AD170" s="399"/>
      <c r="AE170" s="399"/>
      <c r="AF170" s="399"/>
      <c r="AG170" s="399"/>
      <c r="AH170" s="399"/>
      <c r="AI170" s="399"/>
      <c r="AJ170" s="399"/>
      <c r="AK170" s="399"/>
      <c r="AL170" s="399"/>
      <c r="AM170" s="399"/>
      <c r="AN170" s="400"/>
      <c r="AO170" s="591">
        <f t="shared" si="7"/>
        <v>0</v>
      </c>
      <c r="AP170" s="591">
        <f t="shared" si="8"/>
        <v>0</v>
      </c>
    </row>
    <row r="171" spans="1:42">
      <c r="A171" s="1091"/>
      <c r="B171" s="416"/>
      <c r="C171" s="419" t="str">
        <f>IFERROR(INDEX(C$13:C170,MATCH($B171,$B$13:$B170,0)),"")</f>
        <v/>
      </c>
      <c r="D171" s="416"/>
      <c r="E171" s="396" t="s">
        <v>258</v>
      </c>
      <c r="F171" s="398"/>
      <c r="G171" s="399"/>
      <c r="H171" s="399"/>
      <c r="I171" s="399"/>
      <c r="J171" s="399"/>
      <c r="K171" s="399"/>
      <c r="L171" s="399"/>
      <c r="M171" s="400"/>
      <c r="N171" s="400"/>
      <c r="O171" s="400"/>
      <c r="P171" s="400"/>
      <c r="Q171" s="400"/>
      <c r="R171" s="591">
        <f t="shared" si="6"/>
        <v>0</v>
      </c>
      <c r="S171" s="398"/>
      <c r="T171" s="399"/>
      <c r="U171" s="399"/>
      <c r="V171" s="399"/>
      <c r="W171" s="399"/>
      <c r="X171" s="399"/>
      <c r="Y171" s="399"/>
      <c r="Z171" s="399"/>
      <c r="AA171" s="399"/>
      <c r="AB171" s="399"/>
      <c r="AC171" s="399"/>
      <c r="AD171" s="399"/>
      <c r="AE171" s="399"/>
      <c r="AF171" s="399"/>
      <c r="AG171" s="399"/>
      <c r="AH171" s="399"/>
      <c r="AI171" s="399"/>
      <c r="AJ171" s="399"/>
      <c r="AK171" s="399"/>
      <c r="AL171" s="399"/>
      <c r="AM171" s="399"/>
      <c r="AN171" s="400"/>
      <c r="AO171" s="591">
        <f t="shared" si="7"/>
        <v>0</v>
      </c>
      <c r="AP171" s="591">
        <f t="shared" si="8"/>
        <v>0</v>
      </c>
    </row>
    <row r="172" spans="1:42">
      <c r="A172" s="1091"/>
      <c r="B172" s="416"/>
      <c r="C172" s="419" t="str">
        <f>IFERROR(INDEX(C$13:C171,MATCH($B172,$B$13:$B171,0)),"")</f>
        <v/>
      </c>
      <c r="D172" s="416"/>
      <c r="E172" s="396" t="s">
        <v>258</v>
      </c>
      <c r="F172" s="398"/>
      <c r="G172" s="399"/>
      <c r="H172" s="399"/>
      <c r="I172" s="399"/>
      <c r="J172" s="399"/>
      <c r="K172" s="399"/>
      <c r="L172" s="399"/>
      <c r="M172" s="400"/>
      <c r="N172" s="400"/>
      <c r="O172" s="400"/>
      <c r="P172" s="400"/>
      <c r="Q172" s="400"/>
      <c r="R172" s="591">
        <f t="shared" si="6"/>
        <v>0</v>
      </c>
      <c r="S172" s="398"/>
      <c r="T172" s="399"/>
      <c r="U172" s="399"/>
      <c r="V172" s="399"/>
      <c r="W172" s="399"/>
      <c r="X172" s="399"/>
      <c r="Y172" s="399"/>
      <c r="Z172" s="399"/>
      <c r="AA172" s="399"/>
      <c r="AB172" s="399"/>
      <c r="AC172" s="399"/>
      <c r="AD172" s="399"/>
      <c r="AE172" s="399"/>
      <c r="AF172" s="399"/>
      <c r="AG172" s="399"/>
      <c r="AH172" s="399"/>
      <c r="AI172" s="399"/>
      <c r="AJ172" s="399"/>
      <c r="AK172" s="399"/>
      <c r="AL172" s="399"/>
      <c r="AM172" s="399"/>
      <c r="AN172" s="400"/>
      <c r="AO172" s="591">
        <f t="shared" si="7"/>
        <v>0</v>
      </c>
      <c r="AP172" s="591">
        <f t="shared" si="8"/>
        <v>0</v>
      </c>
    </row>
    <row r="173" spans="1:42">
      <c r="A173" s="1091"/>
      <c r="B173" s="416"/>
      <c r="C173" s="419" t="str">
        <f>IFERROR(INDEX(C$13:C172,MATCH($B173,$B$13:$B172,0)),"")</f>
        <v/>
      </c>
      <c r="D173" s="416"/>
      <c r="E173" s="396" t="s">
        <v>258</v>
      </c>
      <c r="F173" s="398"/>
      <c r="G173" s="399"/>
      <c r="H173" s="399"/>
      <c r="I173" s="399"/>
      <c r="J173" s="399"/>
      <c r="K173" s="399"/>
      <c r="L173" s="399"/>
      <c r="M173" s="400"/>
      <c r="N173" s="400"/>
      <c r="O173" s="400"/>
      <c r="P173" s="400"/>
      <c r="Q173" s="400"/>
      <c r="R173" s="591">
        <f t="shared" si="6"/>
        <v>0</v>
      </c>
      <c r="S173" s="398"/>
      <c r="T173" s="399"/>
      <c r="U173" s="399"/>
      <c r="V173" s="399"/>
      <c r="W173" s="399"/>
      <c r="X173" s="399"/>
      <c r="Y173" s="399"/>
      <c r="Z173" s="399"/>
      <c r="AA173" s="399"/>
      <c r="AB173" s="399"/>
      <c r="AC173" s="399"/>
      <c r="AD173" s="399"/>
      <c r="AE173" s="399"/>
      <c r="AF173" s="399"/>
      <c r="AG173" s="399"/>
      <c r="AH173" s="399"/>
      <c r="AI173" s="399"/>
      <c r="AJ173" s="399"/>
      <c r="AK173" s="399"/>
      <c r="AL173" s="399"/>
      <c r="AM173" s="399"/>
      <c r="AN173" s="400"/>
      <c r="AO173" s="591">
        <f t="shared" si="7"/>
        <v>0</v>
      </c>
      <c r="AP173" s="591">
        <f t="shared" si="8"/>
        <v>0</v>
      </c>
    </row>
    <row r="174" spans="1:42">
      <c r="A174" s="1091"/>
      <c r="B174" s="416"/>
      <c r="C174" s="419" t="str">
        <f>IFERROR(INDEX(C$13:C173,MATCH($B174,$B$13:$B173,0)),"")</f>
        <v/>
      </c>
      <c r="D174" s="416"/>
      <c r="E174" s="396" t="s">
        <v>258</v>
      </c>
      <c r="F174" s="398"/>
      <c r="G174" s="399"/>
      <c r="H174" s="399"/>
      <c r="I174" s="399"/>
      <c r="J174" s="399"/>
      <c r="K174" s="399"/>
      <c r="L174" s="399"/>
      <c r="M174" s="400"/>
      <c r="N174" s="400"/>
      <c r="O174" s="400"/>
      <c r="P174" s="400"/>
      <c r="Q174" s="400"/>
      <c r="R174" s="591">
        <f t="shared" si="6"/>
        <v>0</v>
      </c>
      <c r="S174" s="398"/>
      <c r="T174" s="399"/>
      <c r="U174" s="399"/>
      <c r="V174" s="399"/>
      <c r="W174" s="399"/>
      <c r="X174" s="399"/>
      <c r="Y174" s="399"/>
      <c r="Z174" s="399"/>
      <c r="AA174" s="399"/>
      <c r="AB174" s="399"/>
      <c r="AC174" s="399"/>
      <c r="AD174" s="399"/>
      <c r="AE174" s="399"/>
      <c r="AF174" s="399"/>
      <c r="AG174" s="399"/>
      <c r="AH174" s="399"/>
      <c r="AI174" s="399"/>
      <c r="AJ174" s="399"/>
      <c r="AK174" s="399"/>
      <c r="AL174" s="399"/>
      <c r="AM174" s="399"/>
      <c r="AN174" s="400"/>
      <c r="AO174" s="591">
        <f t="shared" si="7"/>
        <v>0</v>
      </c>
      <c r="AP174" s="591">
        <f t="shared" si="8"/>
        <v>0</v>
      </c>
    </row>
    <row r="175" spans="1:42">
      <c r="A175" s="1091"/>
      <c r="B175" s="416"/>
      <c r="C175" s="419" t="str">
        <f>IFERROR(INDEX(C$13:C174,MATCH($B175,$B$13:$B174,0)),"")</f>
        <v/>
      </c>
      <c r="D175" s="416"/>
      <c r="E175" s="396" t="s">
        <v>258</v>
      </c>
      <c r="F175" s="398"/>
      <c r="G175" s="399"/>
      <c r="H175" s="399"/>
      <c r="I175" s="399"/>
      <c r="J175" s="399"/>
      <c r="K175" s="399"/>
      <c r="L175" s="399"/>
      <c r="M175" s="400"/>
      <c r="N175" s="400"/>
      <c r="O175" s="400"/>
      <c r="P175" s="400"/>
      <c r="Q175" s="400"/>
      <c r="R175" s="591">
        <f t="shared" si="6"/>
        <v>0</v>
      </c>
      <c r="S175" s="398"/>
      <c r="T175" s="399"/>
      <c r="U175" s="399"/>
      <c r="V175" s="399"/>
      <c r="W175" s="399"/>
      <c r="X175" s="399"/>
      <c r="Y175" s="399"/>
      <c r="Z175" s="399"/>
      <c r="AA175" s="399"/>
      <c r="AB175" s="399"/>
      <c r="AC175" s="399"/>
      <c r="AD175" s="399"/>
      <c r="AE175" s="399"/>
      <c r="AF175" s="399"/>
      <c r="AG175" s="399"/>
      <c r="AH175" s="399"/>
      <c r="AI175" s="399"/>
      <c r="AJ175" s="399"/>
      <c r="AK175" s="399"/>
      <c r="AL175" s="399"/>
      <c r="AM175" s="399"/>
      <c r="AN175" s="400"/>
      <c r="AO175" s="591">
        <f t="shared" si="7"/>
        <v>0</v>
      </c>
      <c r="AP175" s="591">
        <f t="shared" si="8"/>
        <v>0</v>
      </c>
    </row>
    <row r="176" spans="1:42">
      <c r="A176" s="1091"/>
      <c r="B176" s="416"/>
      <c r="C176" s="419" t="str">
        <f>IFERROR(INDEX(C$13:C175,MATCH($B176,$B$13:$B175,0)),"")</f>
        <v/>
      </c>
      <c r="D176" s="416"/>
      <c r="E176" s="396" t="s">
        <v>258</v>
      </c>
      <c r="F176" s="398"/>
      <c r="G176" s="399"/>
      <c r="H176" s="399"/>
      <c r="I176" s="399"/>
      <c r="J176" s="399"/>
      <c r="K176" s="399"/>
      <c r="L176" s="399"/>
      <c r="M176" s="400"/>
      <c r="N176" s="400"/>
      <c r="O176" s="400"/>
      <c r="P176" s="400"/>
      <c r="Q176" s="400"/>
      <c r="R176" s="591">
        <f t="shared" si="6"/>
        <v>0</v>
      </c>
      <c r="S176" s="398"/>
      <c r="T176" s="399"/>
      <c r="U176" s="399"/>
      <c r="V176" s="399"/>
      <c r="W176" s="399"/>
      <c r="X176" s="399"/>
      <c r="Y176" s="399"/>
      <c r="Z176" s="399"/>
      <c r="AA176" s="399"/>
      <c r="AB176" s="399"/>
      <c r="AC176" s="399"/>
      <c r="AD176" s="399"/>
      <c r="AE176" s="399"/>
      <c r="AF176" s="399"/>
      <c r="AG176" s="399"/>
      <c r="AH176" s="399"/>
      <c r="AI176" s="399"/>
      <c r="AJ176" s="399"/>
      <c r="AK176" s="399"/>
      <c r="AL176" s="399"/>
      <c r="AM176" s="399"/>
      <c r="AN176" s="400"/>
      <c r="AO176" s="591">
        <f t="shared" si="7"/>
        <v>0</v>
      </c>
      <c r="AP176" s="591">
        <f t="shared" si="8"/>
        <v>0</v>
      </c>
    </row>
    <row r="177" spans="1:42">
      <c r="A177" s="1091"/>
      <c r="B177" s="416"/>
      <c r="C177" s="419" t="str">
        <f>IFERROR(INDEX(C$13:C176,MATCH($B177,$B$13:$B176,0)),"")</f>
        <v/>
      </c>
      <c r="D177" s="416"/>
      <c r="E177" s="396" t="s">
        <v>258</v>
      </c>
      <c r="F177" s="398"/>
      <c r="G177" s="399"/>
      <c r="H177" s="399"/>
      <c r="I177" s="399"/>
      <c r="J177" s="399"/>
      <c r="K177" s="399"/>
      <c r="L177" s="399"/>
      <c r="M177" s="400"/>
      <c r="N177" s="400"/>
      <c r="O177" s="400"/>
      <c r="P177" s="400"/>
      <c r="Q177" s="400"/>
      <c r="R177" s="591">
        <f t="shared" si="6"/>
        <v>0</v>
      </c>
      <c r="S177" s="398"/>
      <c r="T177" s="399"/>
      <c r="U177" s="399"/>
      <c r="V177" s="399"/>
      <c r="W177" s="399"/>
      <c r="X177" s="399"/>
      <c r="Y177" s="399"/>
      <c r="Z177" s="399"/>
      <c r="AA177" s="399"/>
      <c r="AB177" s="399"/>
      <c r="AC177" s="399"/>
      <c r="AD177" s="399"/>
      <c r="AE177" s="399"/>
      <c r="AF177" s="399"/>
      <c r="AG177" s="399"/>
      <c r="AH177" s="399"/>
      <c r="AI177" s="399"/>
      <c r="AJ177" s="399"/>
      <c r="AK177" s="399"/>
      <c r="AL177" s="399"/>
      <c r="AM177" s="399"/>
      <c r="AN177" s="400"/>
      <c r="AO177" s="591">
        <f t="shared" si="7"/>
        <v>0</v>
      </c>
      <c r="AP177" s="591">
        <f t="shared" si="8"/>
        <v>0</v>
      </c>
    </row>
    <row r="178" spans="1:42">
      <c r="A178" s="1091"/>
      <c r="B178" s="416"/>
      <c r="C178" s="419" t="str">
        <f>IFERROR(INDEX(C$13:C177,MATCH($B178,$B$13:$B177,0)),"")</f>
        <v/>
      </c>
      <c r="D178" s="416"/>
      <c r="E178" s="396" t="s">
        <v>258</v>
      </c>
      <c r="F178" s="398"/>
      <c r="G178" s="399"/>
      <c r="H178" s="399"/>
      <c r="I178" s="399"/>
      <c r="J178" s="399"/>
      <c r="K178" s="399"/>
      <c r="L178" s="399"/>
      <c r="M178" s="400"/>
      <c r="N178" s="400"/>
      <c r="O178" s="400"/>
      <c r="P178" s="400"/>
      <c r="Q178" s="400"/>
      <c r="R178" s="591">
        <f t="shared" si="6"/>
        <v>0</v>
      </c>
      <c r="S178" s="398"/>
      <c r="T178" s="399"/>
      <c r="U178" s="399"/>
      <c r="V178" s="399"/>
      <c r="W178" s="399"/>
      <c r="X178" s="399"/>
      <c r="Y178" s="399"/>
      <c r="Z178" s="399"/>
      <c r="AA178" s="399"/>
      <c r="AB178" s="399"/>
      <c r="AC178" s="399"/>
      <c r="AD178" s="399"/>
      <c r="AE178" s="399"/>
      <c r="AF178" s="399"/>
      <c r="AG178" s="399"/>
      <c r="AH178" s="399"/>
      <c r="AI178" s="399"/>
      <c r="AJ178" s="399"/>
      <c r="AK178" s="399"/>
      <c r="AL178" s="399"/>
      <c r="AM178" s="399"/>
      <c r="AN178" s="400"/>
      <c r="AO178" s="591">
        <f t="shared" si="7"/>
        <v>0</v>
      </c>
      <c r="AP178" s="591">
        <f t="shared" si="8"/>
        <v>0</v>
      </c>
    </row>
    <row r="179" spans="1:42">
      <c r="A179" s="1091"/>
      <c r="B179" s="416"/>
      <c r="C179" s="419" t="str">
        <f>IFERROR(INDEX(C$13:C178,MATCH($B179,$B$13:$B178,0)),"")</f>
        <v/>
      </c>
      <c r="D179" s="416"/>
      <c r="E179" s="396" t="s">
        <v>258</v>
      </c>
      <c r="F179" s="398"/>
      <c r="G179" s="399"/>
      <c r="H179" s="399"/>
      <c r="I179" s="399"/>
      <c r="J179" s="399"/>
      <c r="K179" s="399"/>
      <c r="L179" s="399"/>
      <c r="M179" s="400"/>
      <c r="N179" s="400"/>
      <c r="O179" s="400"/>
      <c r="P179" s="400"/>
      <c r="Q179" s="400"/>
      <c r="R179" s="591">
        <f t="shared" si="6"/>
        <v>0</v>
      </c>
      <c r="S179" s="398"/>
      <c r="T179" s="399"/>
      <c r="U179" s="399"/>
      <c r="V179" s="399"/>
      <c r="W179" s="399"/>
      <c r="X179" s="399"/>
      <c r="Y179" s="399"/>
      <c r="Z179" s="399"/>
      <c r="AA179" s="399"/>
      <c r="AB179" s="399"/>
      <c r="AC179" s="399"/>
      <c r="AD179" s="399"/>
      <c r="AE179" s="399"/>
      <c r="AF179" s="399"/>
      <c r="AG179" s="399"/>
      <c r="AH179" s="399"/>
      <c r="AI179" s="399"/>
      <c r="AJ179" s="399"/>
      <c r="AK179" s="399"/>
      <c r="AL179" s="399"/>
      <c r="AM179" s="399"/>
      <c r="AN179" s="400"/>
      <c r="AO179" s="591">
        <f t="shared" si="7"/>
        <v>0</v>
      </c>
      <c r="AP179" s="591">
        <f t="shared" si="8"/>
        <v>0</v>
      </c>
    </row>
    <row r="180" spans="1:42">
      <c r="A180" s="1091"/>
      <c r="B180" s="416"/>
      <c r="C180" s="419" t="str">
        <f>IFERROR(INDEX(C$13:C179,MATCH($B180,$B$13:$B179,0)),"")</f>
        <v/>
      </c>
      <c r="D180" s="416"/>
      <c r="E180" s="396" t="s">
        <v>258</v>
      </c>
      <c r="F180" s="398"/>
      <c r="G180" s="399"/>
      <c r="H180" s="399"/>
      <c r="I180" s="399"/>
      <c r="J180" s="399"/>
      <c r="K180" s="399"/>
      <c r="L180" s="399"/>
      <c r="M180" s="400"/>
      <c r="N180" s="400"/>
      <c r="O180" s="400"/>
      <c r="P180" s="400"/>
      <c r="Q180" s="400"/>
      <c r="R180" s="591">
        <f t="shared" si="6"/>
        <v>0</v>
      </c>
      <c r="S180" s="398"/>
      <c r="T180" s="399"/>
      <c r="U180" s="399"/>
      <c r="V180" s="399"/>
      <c r="W180" s="399"/>
      <c r="X180" s="399"/>
      <c r="Y180" s="399"/>
      <c r="Z180" s="399"/>
      <c r="AA180" s="399"/>
      <c r="AB180" s="399"/>
      <c r="AC180" s="399"/>
      <c r="AD180" s="399"/>
      <c r="AE180" s="399"/>
      <c r="AF180" s="399"/>
      <c r="AG180" s="399"/>
      <c r="AH180" s="399"/>
      <c r="AI180" s="399"/>
      <c r="AJ180" s="399"/>
      <c r="AK180" s="399"/>
      <c r="AL180" s="399"/>
      <c r="AM180" s="399"/>
      <c r="AN180" s="400"/>
      <c r="AO180" s="591">
        <f t="shared" si="7"/>
        <v>0</v>
      </c>
      <c r="AP180" s="591">
        <f t="shared" si="8"/>
        <v>0</v>
      </c>
    </row>
    <row r="181" spans="1:42">
      <c r="A181" s="1091"/>
      <c r="B181" s="416"/>
      <c r="C181" s="419" t="str">
        <f>IFERROR(INDEX(C$13:C180,MATCH($B181,$B$13:$B180,0)),"")</f>
        <v/>
      </c>
      <c r="D181" s="416"/>
      <c r="E181" s="396" t="s">
        <v>258</v>
      </c>
      <c r="F181" s="398"/>
      <c r="G181" s="399"/>
      <c r="H181" s="399"/>
      <c r="I181" s="399"/>
      <c r="J181" s="399"/>
      <c r="K181" s="399"/>
      <c r="L181" s="399"/>
      <c r="M181" s="400"/>
      <c r="N181" s="400"/>
      <c r="O181" s="400"/>
      <c r="P181" s="400"/>
      <c r="Q181" s="400"/>
      <c r="R181" s="591">
        <f t="shared" si="6"/>
        <v>0</v>
      </c>
      <c r="S181" s="398"/>
      <c r="T181" s="399"/>
      <c r="U181" s="399"/>
      <c r="V181" s="399"/>
      <c r="W181" s="399"/>
      <c r="X181" s="399"/>
      <c r="Y181" s="399"/>
      <c r="Z181" s="399"/>
      <c r="AA181" s="399"/>
      <c r="AB181" s="399"/>
      <c r="AC181" s="399"/>
      <c r="AD181" s="399"/>
      <c r="AE181" s="399"/>
      <c r="AF181" s="399"/>
      <c r="AG181" s="399"/>
      <c r="AH181" s="399"/>
      <c r="AI181" s="399"/>
      <c r="AJ181" s="399"/>
      <c r="AK181" s="399"/>
      <c r="AL181" s="399"/>
      <c r="AM181" s="399"/>
      <c r="AN181" s="400"/>
      <c r="AO181" s="591">
        <f t="shared" si="7"/>
        <v>0</v>
      </c>
      <c r="AP181" s="591">
        <f t="shared" si="8"/>
        <v>0</v>
      </c>
    </row>
    <row r="182" spans="1:42">
      <c r="A182" s="1091"/>
      <c r="B182" s="416"/>
      <c r="C182" s="419" t="str">
        <f>IFERROR(INDEX(C$13:C181,MATCH($B182,$B$13:$B181,0)),"")</f>
        <v/>
      </c>
      <c r="D182" s="416"/>
      <c r="E182" s="396" t="s">
        <v>258</v>
      </c>
      <c r="F182" s="398"/>
      <c r="G182" s="399"/>
      <c r="H182" s="399"/>
      <c r="I182" s="399"/>
      <c r="J182" s="399"/>
      <c r="K182" s="399"/>
      <c r="L182" s="399"/>
      <c r="M182" s="400"/>
      <c r="N182" s="400"/>
      <c r="O182" s="400"/>
      <c r="P182" s="400"/>
      <c r="Q182" s="400"/>
      <c r="R182" s="591">
        <f t="shared" si="6"/>
        <v>0</v>
      </c>
      <c r="S182" s="398"/>
      <c r="T182" s="399"/>
      <c r="U182" s="399"/>
      <c r="V182" s="399"/>
      <c r="W182" s="399"/>
      <c r="X182" s="399"/>
      <c r="Y182" s="399"/>
      <c r="Z182" s="399"/>
      <c r="AA182" s="399"/>
      <c r="AB182" s="399"/>
      <c r="AC182" s="399"/>
      <c r="AD182" s="399"/>
      <c r="AE182" s="399"/>
      <c r="AF182" s="399"/>
      <c r="AG182" s="399"/>
      <c r="AH182" s="399"/>
      <c r="AI182" s="399"/>
      <c r="AJ182" s="399"/>
      <c r="AK182" s="399"/>
      <c r="AL182" s="399"/>
      <c r="AM182" s="399"/>
      <c r="AN182" s="400"/>
      <c r="AO182" s="591">
        <f t="shared" si="7"/>
        <v>0</v>
      </c>
      <c r="AP182" s="591">
        <f t="shared" si="8"/>
        <v>0</v>
      </c>
    </row>
    <row r="183" spans="1:42">
      <c r="A183" s="1091"/>
      <c r="B183" s="416"/>
      <c r="C183" s="419" t="str">
        <f>IFERROR(INDEX(C$13:C182,MATCH($B183,$B$13:$B182,0)),"")</f>
        <v/>
      </c>
      <c r="D183" s="416"/>
      <c r="E183" s="396" t="s">
        <v>258</v>
      </c>
      <c r="F183" s="398"/>
      <c r="G183" s="399"/>
      <c r="H183" s="399"/>
      <c r="I183" s="399"/>
      <c r="J183" s="399"/>
      <c r="K183" s="399"/>
      <c r="L183" s="399"/>
      <c r="M183" s="400"/>
      <c r="N183" s="400"/>
      <c r="O183" s="400"/>
      <c r="P183" s="400"/>
      <c r="Q183" s="400"/>
      <c r="R183" s="591">
        <f t="shared" si="6"/>
        <v>0</v>
      </c>
      <c r="S183" s="398"/>
      <c r="T183" s="399"/>
      <c r="U183" s="399"/>
      <c r="V183" s="399"/>
      <c r="W183" s="399"/>
      <c r="X183" s="399"/>
      <c r="Y183" s="399"/>
      <c r="Z183" s="399"/>
      <c r="AA183" s="399"/>
      <c r="AB183" s="399"/>
      <c r="AC183" s="399"/>
      <c r="AD183" s="399"/>
      <c r="AE183" s="399"/>
      <c r="AF183" s="399"/>
      <c r="AG183" s="399"/>
      <c r="AH183" s="399"/>
      <c r="AI183" s="399"/>
      <c r="AJ183" s="399"/>
      <c r="AK183" s="399"/>
      <c r="AL183" s="399"/>
      <c r="AM183" s="399"/>
      <c r="AN183" s="400"/>
      <c r="AO183" s="591">
        <f t="shared" si="7"/>
        <v>0</v>
      </c>
      <c r="AP183" s="591">
        <f t="shared" si="8"/>
        <v>0</v>
      </c>
    </row>
    <row r="184" spans="1:42">
      <c r="A184" s="1091"/>
      <c r="B184" s="416"/>
      <c r="C184" s="419" t="str">
        <f>IFERROR(INDEX(C$13:C183,MATCH($B184,$B$13:$B183,0)),"")</f>
        <v/>
      </c>
      <c r="D184" s="416"/>
      <c r="E184" s="396" t="s">
        <v>258</v>
      </c>
      <c r="F184" s="398"/>
      <c r="G184" s="399"/>
      <c r="H184" s="399"/>
      <c r="I184" s="399"/>
      <c r="J184" s="399"/>
      <c r="K184" s="399"/>
      <c r="L184" s="399"/>
      <c r="M184" s="400"/>
      <c r="N184" s="400"/>
      <c r="O184" s="400"/>
      <c r="P184" s="400"/>
      <c r="Q184" s="400"/>
      <c r="R184" s="591">
        <f t="shared" si="6"/>
        <v>0</v>
      </c>
      <c r="S184" s="398"/>
      <c r="T184" s="399"/>
      <c r="U184" s="399"/>
      <c r="V184" s="399"/>
      <c r="W184" s="399"/>
      <c r="X184" s="399"/>
      <c r="Y184" s="399"/>
      <c r="Z184" s="399"/>
      <c r="AA184" s="399"/>
      <c r="AB184" s="399"/>
      <c r="AC184" s="399"/>
      <c r="AD184" s="399"/>
      <c r="AE184" s="399"/>
      <c r="AF184" s="399"/>
      <c r="AG184" s="399"/>
      <c r="AH184" s="399"/>
      <c r="AI184" s="399"/>
      <c r="AJ184" s="399"/>
      <c r="AK184" s="399"/>
      <c r="AL184" s="399"/>
      <c r="AM184" s="399"/>
      <c r="AN184" s="400"/>
      <c r="AO184" s="591">
        <f t="shared" si="7"/>
        <v>0</v>
      </c>
      <c r="AP184" s="591">
        <f t="shared" si="8"/>
        <v>0</v>
      </c>
    </row>
    <row r="185" spans="1:42">
      <c r="A185" s="1091"/>
      <c r="B185" s="416"/>
      <c r="C185" s="419" t="str">
        <f>IFERROR(INDEX(C$13:C184,MATCH($B185,$B$13:$B184,0)),"")</f>
        <v/>
      </c>
      <c r="D185" s="416"/>
      <c r="E185" s="396" t="s">
        <v>258</v>
      </c>
      <c r="F185" s="398"/>
      <c r="G185" s="399"/>
      <c r="H185" s="399"/>
      <c r="I185" s="399"/>
      <c r="J185" s="399"/>
      <c r="K185" s="399"/>
      <c r="L185" s="399"/>
      <c r="M185" s="400"/>
      <c r="N185" s="400"/>
      <c r="O185" s="400"/>
      <c r="P185" s="400"/>
      <c r="Q185" s="400"/>
      <c r="R185" s="591">
        <f t="shared" si="6"/>
        <v>0</v>
      </c>
      <c r="S185" s="398"/>
      <c r="T185" s="399"/>
      <c r="U185" s="399"/>
      <c r="V185" s="399"/>
      <c r="W185" s="399"/>
      <c r="X185" s="399"/>
      <c r="Y185" s="399"/>
      <c r="Z185" s="399"/>
      <c r="AA185" s="399"/>
      <c r="AB185" s="399"/>
      <c r="AC185" s="399"/>
      <c r="AD185" s="399"/>
      <c r="AE185" s="399"/>
      <c r="AF185" s="399"/>
      <c r="AG185" s="399"/>
      <c r="AH185" s="399"/>
      <c r="AI185" s="399"/>
      <c r="AJ185" s="399"/>
      <c r="AK185" s="399"/>
      <c r="AL185" s="399"/>
      <c r="AM185" s="399"/>
      <c r="AN185" s="400"/>
      <c r="AO185" s="591">
        <f t="shared" si="7"/>
        <v>0</v>
      </c>
      <c r="AP185" s="591">
        <f t="shared" si="8"/>
        <v>0</v>
      </c>
    </row>
    <row r="186" spans="1:42">
      <c r="A186" s="1091"/>
      <c r="B186" s="416"/>
      <c r="C186" s="419" t="str">
        <f>IFERROR(INDEX(C$13:C185,MATCH($B186,$B$13:$B185,0)),"")</f>
        <v/>
      </c>
      <c r="D186" s="416"/>
      <c r="E186" s="396" t="s">
        <v>258</v>
      </c>
      <c r="F186" s="398"/>
      <c r="G186" s="399"/>
      <c r="H186" s="399"/>
      <c r="I186" s="399"/>
      <c r="J186" s="399"/>
      <c r="K186" s="399"/>
      <c r="L186" s="399"/>
      <c r="M186" s="400"/>
      <c r="N186" s="400"/>
      <c r="O186" s="400"/>
      <c r="P186" s="400"/>
      <c r="Q186" s="400"/>
      <c r="R186" s="591">
        <f t="shared" si="6"/>
        <v>0</v>
      </c>
      <c r="S186" s="398"/>
      <c r="T186" s="399"/>
      <c r="U186" s="399"/>
      <c r="V186" s="399"/>
      <c r="W186" s="399"/>
      <c r="X186" s="399"/>
      <c r="Y186" s="399"/>
      <c r="Z186" s="399"/>
      <c r="AA186" s="399"/>
      <c r="AB186" s="399"/>
      <c r="AC186" s="399"/>
      <c r="AD186" s="399"/>
      <c r="AE186" s="399"/>
      <c r="AF186" s="399"/>
      <c r="AG186" s="399"/>
      <c r="AH186" s="399"/>
      <c r="AI186" s="399"/>
      <c r="AJ186" s="399"/>
      <c r="AK186" s="399"/>
      <c r="AL186" s="399"/>
      <c r="AM186" s="399"/>
      <c r="AN186" s="400"/>
      <c r="AO186" s="591">
        <f t="shared" si="7"/>
        <v>0</v>
      </c>
      <c r="AP186" s="591">
        <f t="shared" si="8"/>
        <v>0</v>
      </c>
    </row>
    <row r="187" spans="1:42">
      <c r="A187" s="1091"/>
      <c r="B187" s="416"/>
      <c r="C187" s="419" t="str">
        <f>IFERROR(INDEX(C$13:C186,MATCH($B187,$B$13:$B186,0)),"")</f>
        <v/>
      </c>
      <c r="D187" s="416"/>
      <c r="E187" s="396" t="s">
        <v>258</v>
      </c>
      <c r="F187" s="398"/>
      <c r="G187" s="399"/>
      <c r="H187" s="399"/>
      <c r="I187" s="399"/>
      <c r="J187" s="399"/>
      <c r="K187" s="399"/>
      <c r="L187" s="399"/>
      <c r="M187" s="400"/>
      <c r="N187" s="400"/>
      <c r="O187" s="400"/>
      <c r="P187" s="400"/>
      <c r="Q187" s="400"/>
      <c r="R187" s="591">
        <f t="shared" si="6"/>
        <v>0</v>
      </c>
      <c r="S187" s="398"/>
      <c r="T187" s="399"/>
      <c r="U187" s="399"/>
      <c r="V187" s="399"/>
      <c r="W187" s="399"/>
      <c r="X187" s="399"/>
      <c r="Y187" s="399"/>
      <c r="Z187" s="399"/>
      <c r="AA187" s="399"/>
      <c r="AB187" s="399"/>
      <c r="AC187" s="399"/>
      <c r="AD187" s="399"/>
      <c r="AE187" s="399"/>
      <c r="AF187" s="399"/>
      <c r="AG187" s="399"/>
      <c r="AH187" s="399"/>
      <c r="AI187" s="399"/>
      <c r="AJ187" s="399"/>
      <c r="AK187" s="399"/>
      <c r="AL187" s="399"/>
      <c r="AM187" s="399"/>
      <c r="AN187" s="400"/>
      <c r="AO187" s="591">
        <f t="shared" si="7"/>
        <v>0</v>
      </c>
      <c r="AP187" s="591">
        <f t="shared" si="8"/>
        <v>0</v>
      </c>
    </row>
    <row r="188" spans="1:42">
      <c r="A188" s="1091"/>
      <c r="B188" s="416"/>
      <c r="C188" s="419" t="str">
        <f>IFERROR(INDEX(C$13:C187,MATCH($B188,$B$13:$B187,0)),"")</f>
        <v/>
      </c>
      <c r="D188" s="416"/>
      <c r="E188" s="396" t="s">
        <v>258</v>
      </c>
      <c r="F188" s="398"/>
      <c r="G188" s="399"/>
      <c r="H188" s="399"/>
      <c r="I188" s="399"/>
      <c r="J188" s="399"/>
      <c r="K188" s="399"/>
      <c r="L188" s="399"/>
      <c r="M188" s="400"/>
      <c r="N188" s="400"/>
      <c r="O188" s="400"/>
      <c r="P188" s="400"/>
      <c r="Q188" s="400"/>
      <c r="R188" s="591">
        <f t="shared" si="6"/>
        <v>0</v>
      </c>
      <c r="S188" s="398"/>
      <c r="T188" s="399"/>
      <c r="U188" s="399"/>
      <c r="V188" s="399"/>
      <c r="W188" s="399"/>
      <c r="X188" s="399"/>
      <c r="Y188" s="399"/>
      <c r="Z188" s="399"/>
      <c r="AA188" s="399"/>
      <c r="AB188" s="399"/>
      <c r="AC188" s="399"/>
      <c r="AD188" s="399"/>
      <c r="AE188" s="399"/>
      <c r="AF188" s="399"/>
      <c r="AG188" s="399"/>
      <c r="AH188" s="399"/>
      <c r="AI188" s="399"/>
      <c r="AJ188" s="399"/>
      <c r="AK188" s="399"/>
      <c r="AL188" s="399"/>
      <c r="AM188" s="399"/>
      <c r="AN188" s="400"/>
      <c r="AO188" s="591">
        <f t="shared" si="7"/>
        <v>0</v>
      </c>
      <c r="AP188" s="591">
        <f t="shared" si="8"/>
        <v>0</v>
      </c>
    </row>
    <row r="189" spans="1:42">
      <c r="A189" s="1091"/>
      <c r="B189" s="416"/>
      <c r="C189" s="419" t="str">
        <f>IFERROR(INDEX(C$13:C188,MATCH($B189,$B$13:$B188,0)),"")</f>
        <v/>
      </c>
      <c r="D189" s="416"/>
      <c r="E189" s="396" t="s">
        <v>258</v>
      </c>
      <c r="F189" s="398"/>
      <c r="G189" s="399"/>
      <c r="H189" s="399"/>
      <c r="I189" s="399"/>
      <c r="J189" s="399"/>
      <c r="K189" s="399"/>
      <c r="L189" s="399"/>
      <c r="M189" s="400"/>
      <c r="N189" s="400"/>
      <c r="O189" s="400"/>
      <c r="P189" s="400"/>
      <c r="Q189" s="400"/>
      <c r="R189" s="591">
        <f t="shared" si="6"/>
        <v>0</v>
      </c>
      <c r="S189" s="398"/>
      <c r="T189" s="399"/>
      <c r="U189" s="399"/>
      <c r="V189" s="399"/>
      <c r="W189" s="399"/>
      <c r="X189" s="399"/>
      <c r="Y189" s="399"/>
      <c r="Z189" s="399"/>
      <c r="AA189" s="399"/>
      <c r="AB189" s="399"/>
      <c r="AC189" s="399"/>
      <c r="AD189" s="399"/>
      <c r="AE189" s="399"/>
      <c r="AF189" s="399"/>
      <c r="AG189" s="399"/>
      <c r="AH189" s="399"/>
      <c r="AI189" s="399"/>
      <c r="AJ189" s="399"/>
      <c r="AK189" s="399"/>
      <c r="AL189" s="399"/>
      <c r="AM189" s="399"/>
      <c r="AN189" s="400"/>
      <c r="AO189" s="591">
        <f t="shared" si="7"/>
        <v>0</v>
      </c>
      <c r="AP189" s="591">
        <f t="shared" si="8"/>
        <v>0</v>
      </c>
    </row>
    <row r="190" spans="1:42">
      <c r="A190" s="1091"/>
      <c r="B190" s="416"/>
      <c r="C190" s="419" t="str">
        <f>IFERROR(INDEX(C$13:C189,MATCH($B190,$B$13:$B189,0)),"")</f>
        <v/>
      </c>
      <c r="D190" s="416"/>
      <c r="E190" s="396" t="s">
        <v>258</v>
      </c>
      <c r="F190" s="398"/>
      <c r="G190" s="399"/>
      <c r="H190" s="399"/>
      <c r="I190" s="399"/>
      <c r="J190" s="399"/>
      <c r="K190" s="399"/>
      <c r="L190" s="399"/>
      <c r="M190" s="400"/>
      <c r="N190" s="400"/>
      <c r="O190" s="400"/>
      <c r="P190" s="400"/>
      <c r="Q190" s="400"/>
      <c r="R190" s="591">
        <f t="shared" si="6"/>
        <v>0</v>
      </c>
      <c r="S190" s="398"/>
      <c r="T190" s="399"/>
      <c r="U190" s="399"/>
      <c r="V190" s="399"/>
      <c r="W190" s="399"/>
      <c r="X190" s="399"/>
      <c r="Y190" s="399"/>
      <c r="Z190" s="399"/>
      <c r="AA190" s="399"/>
      <c r="AB190" s="399"/>
      <c r="AC190" s="399"/>
      <c r="AD190" s="399"/>
      <c r="AE190" s="399"/>
      <c r="AF190" s="399"/>
      <c r="AG190" s="399"/>
      <c r="AH190" s="399"/>
      <c r="AI190" s="399"/>
      <c r="AJ190" s="399"/>
      <c r="AK190" s="399"/>
      <c r="AL190" s="399"/>
      <c r="AM190" s="399"/>
      <c r="AN190" s="400"/>
      <c r="AO190" s="591">
        <f t="shared" si="7"/>
        <v>0</v>
      </c>
      <c r="AP190" s="591">
        <f t="shared" si="8"/>
        <v>0</v>
      </c>
    </row>
    <row r="191" spans="1:42">
      <c r="A191" s="1091"/>
      <c r="B191" s="416"/>
      <c r="C191" s="419" t="str">
        <f>IFERROR(INDEX(C$13:C190,MATCH($B191,$B$13:$B190,0)),"")</f>
        <v/>
      </c>
      <c r="D191" s="416"/>
      <c r="E191" s="396" t="s">
        <v>258</v>
      </c>
      <c r="F191" s="398"/>
      <c r="G191" s="399"/>
      <c r="H191" s="399"/>
      <c r="I191" s="399"/>
      <c r="J191" s="399"/>
      <c r="K191" s="399"/>
      <c r="L191" s="399"/>
      <c r="M191" s="400"/>
      <c r="N191" s="400"/>
      <c r="O191" s="400"/>
      <c r="P191" s="400"/>
      <c r="Q191" s="400"/>
      <c r="R191" s="591">
        <f t="shared" si="6"/>
        <v>0</v>
      </c>
      <c r="S191" s="398"/>
      <c r="T191" s="399"/>
      <c r="U191" s="399"/>
      <c r="V191" s="399"/>
      <c r="W191" s="399"/>
      <c r="X191" s="399"/>
      <c r="Y191" s="399"/>
      <c r="Z191" s="399"/>
      <c r="AA191" s="399"/>
      <c r="AB191" s="399"/>
      <c r="AC191" s="399"/>
      <c r="AD191" s="399"/>
      <c r="AE191" s="399"/>
      <c r="AF191" s="399"/>
      <c r="AG191" s="399"/>
      <c r="AH191" s="399"/>
      <c r="AI191" s="399"/>
      <c r="AJ191" s="399"/>
      <c r="AK191" s="399"/>
      <c r="AL191" s="399"/>
      <c r="AM191" s="399"/>
      <c r="AN191" s="400"/>
      <c r="AO191" s="591">
        <f t="shared" si="7"/>
        <v>0</v>
      </c>
      <c r="AP191" s="591">
        <f t="shared" si="8"/>
        <v>0</v>
      </c>
    </row>
    <row r="192" spans="1:42">
      <c r="A192" s="1091"/>
      <c r="B192" s="416"/>
      <c r="C192" s="419" t="str">
        <f>IFERROR(INDEX(C$13:C191,MATCH($B192,$B$13:$B191,0)),"")</f>
        <v/>
      </c>
      <c r="D192" s="416"/>
      <c r="E192" s="396" t="s">
        <v>258</v>
      </c>
      <c r="F192" s="398"/>
      <c r="G192" s="399"/>
      <c r="H192" s="399"/>
      <c r="I192" s="399"/>
      <c r="J192" s="399"/>
      <c r="K192" s="399"/>
      <c r="L192" s="399"/>
      <c r="M192" s="400"/>
      <c r="N192" s="400"/>
      <c r="O192" s="400"/>
      <c r="P192" s="400"/>
      <c r="Q192" s="400"/>
      <c r="R192" s="591">
        <f t="shared" si="6"/>
        <v>0</v>
      </c>
      <c r="S192" s="398"/>
      <c r="T192" s="399"/>
      <c r="U192" s="399"/>
      <c r="V192" s="399"/>
      <c r="W192" s="399"/>
      <c r="X192" s="399"/>
      <c r="Y192" s="399"/>
      <c r="Z192" s="399"/>
      <c r="AA192" s="399"/>
      <c r="AB192" s="399"/>
      <c r="AC192" s="399"/>
      <c r="AD192" s="399"/>
      <c r="AE192" s="399"/>
      <c r="AF192" s="399"/>
      <c r="AG192" s="399"/>
      <c r="AH192" s="399"/>
      <c r="AI192" s="399"/>
      <c r="AJ192" s="399"/>
      <c r="AK192" s="399"/>
      <c r="AL192" s="399"/>
      <c r="AM192" s="399"/>
      <c r="AN192" s="400"/>
      <c r="AO192" s="591">
        <f t="shared" si="7"/>
        <v>0</v>
      </c>
      <c r="AP192" s="591">
        <f t="shared" si="8"/>
        <v>0</v>
      </c>
    </row>
    <row r="193" spans="1:42">
      <c r="A193" s="1091"/>
      <c r="B193" s="416"/>
      <c r="C193" s="419" t="str">
        <f>IFERROR(INDEX(C$13:C192,MATCH($B193,$B$13:$B192,0)),"")</f>
        <v/>
      </c>
      <c r="D193" s="416"/>
      <c r="E193" s="396" t="s">
        <v>258</v>
      </c>
      <c r="F193" s="398"/>
      <c r="G193" s="399"/>
      <c r="H193" s="399"/>
      <c r="I193" s="399"/>
      <c r="J193" s="399"/>
      <c r="K193" s="399"/>
      <c r="L193" s="399"/>
      <c r="M193" s="400"/>
      <c r="N193" s="400"/>
      <c r="O193" s="400"/>
      <c r="P193" s="400"/>
      <c r="Q193" s="400"/>
      <c r="R193" s="591">
        <f t="shared" si="6"/>
        <v>0</v>
      </c>
      <c r="S193" s="398"/>
      <c r="T193" s="399"/>
      <c r="U193" s="399"/>
      <c r="V193" s="399"/>
      <c r="W193" s="399"/>
      <c r="X193" s="399"/>
      <c r="Y193" s="399"/>
      <c r="Z193" s="399"/>
      <c r="AA193" s="399"/>
      <c r="AB193" s="399"/>
      <c r="AC193" s="399"/>
      <c r="AD193" s="399"/>
      <c r="AE193" s="399"/>
      <c r="AF193" s="399"/>
      <c r="AG193" s="399"/>
      <c r="AH193" s="399"/>
      <c r="AI193" s="399"/>
      <c r="AJ193" s="399"/>
      <c r="AK193" s="399"/>
      <c r="AL193" s="399"/>
      <c r="AM193" s="399"/>
      <c r="AN193" s="400"/>
      <c r="AO193" s="591">
        <f t="shared" si="7"/>
        <v>0</v>
      </c>
      <c r="AP193" s="591">
        <f t="shared" si="8"/>
        <v>0</v>
      </c>
    </row>
    <row r="194" spans="1:42">
      <c r="A194" s="1091"/>
      <c r="B194" s="416"/>
      <c r="C194" s="419" t="str">
        <f>IFERROR(INDEX(C$13:C193,MATCH($B194,$B$13:$B193,0)),"")</f>
        <v/>
      </c>
      <c r="D194" s="416"/>
      <c r="E194" s="396" t="s">
        <v>258</v>
      </c>
      <c r="F194" s="398"/>
      <c r="G194" s="399"/>
      <c r="H194" s="399"/>
      <c r="I194" s="399"/>
      <c r="J194" s="399"/>
      <c r="K194" s="399"/>
      <c r="L194" s="399"/>
      <c r="M194" s="400"/>
      <c r="N194" s="400"/>
      <c r="O194" s="400"/>
      <c r="P194" s="400"/>
      <c r="Q194" s="400"/>
      <c r="R194" s="591">
        <f t="shared" si="6"/>
        <v>0</v>
      </c>
      <c r="S194" s="398"/>
      <c r="T194" s="399"/>
      <c r="U194" s="399"/>
      <c r="V194" s="399"/>
      <c r="W194" s="399"/>
      <c r="X194" s="399"/>
      <c r="Y194" s="399"/>
      <c r="Z194" s="399"/>
      <c r="AA194" s="399"/>
      <c r="AB194" s="399"/>
      <c r="AC194" s="399"/>
      <c r="AD194" s="399"/>
      <c r="AE194" s="399"/>
      <c r="AF194" s="399"/>
      <c r="AG194" s="399"/>
      <c r="AH194" s="399"/>
      <c r="AI194" s="399"/>
      <c r="AJ194" s="399"/>
      <c r="AK194" s="399"/>
      <c r="AL194" s="399"/>
      <c r="AM194" s="399"/>
      <c r="AN194" s="400"/>
      <c r="AO194" s="591">
        <f t="shared" si="7"/>
        <v>0</v>
      </c>
      <c r="AP194" s="591">
        <f t="shared" si="8"/>
        <v>0</v>
      </c>
    </row>
    <row r="195" spans="1:42">
      <c r="A195" s="1091"/>
      <c r="B195" s="416"/>
      <c r="C195" s="419" t="str">
        <f>IFERROR(INDEX(C$13:C194,MATCH($B195,$B$13:$B194,0)),"")</f>
        <v/>
      </c>
      <c r="D195" s="416"/>
      <c r="E195" s="396" t="s">
        <v>258</v>
      </c>
      <c r="F195" s="398"/>
      <c r="G195" s="399"/>
      <c r="H195" s="399"/>
      <c r="I195" s="399"/>
      <c r="J195" s="399"/>
      <c r="K195" s="399"/>
      <c r="L195" s="399"/>
      <c r="M195" s="400"/>
      <c r="N195" s="400"/>
      <c r="O195" s="400"/>
      <c r="P195" s="400"/>
      <c r="Q195" s="400"/>
      <c r="R195" s="591">
        <f t="shared" si="6"/>
        <v>0</v>
      </c>
      <c r="S195" s="398"/>
      <c r="T195" s="399"/>
      <c r="U195" s="399"/>
      <c r="V195" s="399"/>
      <c r="W195" s="399"/>
      <c r="X195" s="399"/>
      <c r="Y195" s="399"/>
      <c r="Z195" s="399"/>
      <c r="AA195" s="399"/>
      <c r="AB195" s="399"/>
      <c r="AC195" s="399"/>
      <c r="AD195" s="399"/>
      <c r="AE195" s="399"/>
      <c r="AF195" s="399"/>
      <c r="AG195" s="399"/>
      <c r="AH195" s="399"/>
      <c r="AI195" s="399"/>
      <c r="AJ195" s="399"/>
      <c r="AK195" s="399"/>
      <c r="AL195" s="399"/>
      <c r="AM195" s="399"/>
      <c r="AN195" s="400"/>
      <c r="AO195" s="591">
        <f t="shared" si="7"/>
        <v>0</v>
      </c>
      <c r="AP195" s="591">
        <f t="shared" si="8"/>
        <v>0</v>
      </c>
    </row>
    <row r="196" spans="1:42">
      <c r="A196" s="1091"/>
      <c r="B196" s="416"/>
      <c r="C196" s="419" t="str">
        <f>IFERROR(INDEX(C$13:C195,MATCH($B196,$B$13:$B195,0)),"")</f>
        <v/>
      </c>
      <c r="D196" s="416"/>
      <c r="E196" s="396" t="s">
        <v>258</v>
      </c>
      <c r="F196" s="398"/>
      <c r="G196" s="399"/>
      <c r="H196" s="399"/>
      <c r="I196" s="399"/>
      <c r="J196" s="399"/>
      <c r="K196" s="399"/>
      <c r="L196" s="399"/>
      <c r="M196" s="400"/>
      <c r="N196" s="400"/>
      <c r="O196" s="400"/>
      <c r="P196" s="400"/>
      <c r="Q196" s="400"/>
      <c r="R196" s="591">
        <f t="shared" si="6"/>
        <v>0</v>
      </c>
      <c r="S196" s="398"/>
      <c r="T196" s="399"/>
      <c r="U196" s="399"/>
      <c r="V196" s="399"/>
      <c r="W196" s="399"/>
      <c r="X196" s="399"/>
      <c r="Y196" s="399"/>
      <c r="Z196" s="399"/>
      <c r="AA196" s="399"/>
      <c r="AB196" s="399"/>
      <c r="AC196" s="399"/>
      <c r="AD196" s="399"/>
      <c r="AE196" s="399"/>
      <c r="AF196" s="399"/>
      <c r="AG196" s="399"/>
      <c r="AH196" s="399"/>
      <c r="AI196" s="399"/>
      <c r="AJ196" s="399"/>
      <c r="AK196" s="399"/>
      <c r="AL196" s="399"/>
      <c r="AM196" s="399"/>
      <c r="AN196" s="400"/>
      <c r="AO196" s="591">
        <f t="shared" si="7"/>
        <v>0</v>
      </c>
      <c r="AP196" s="591">
        <f t="shared" si="8"/>
        <v>0</v>
      </c>
    </row>
    <row r="197" spans="1:42">
      <c r="A197" s="1091"/>
      <c r="B197" s="416"/>
      <c r="C197" s="419" t="str">
        <f>IFERROR(INDEX(C$13:C196,MATCH($B197,$B$13:$B196,0)),"")</f>
        <v/>
      </c>
      <c r="D197" s="416"/>
      <c r="E197" s="396" t="s">
        <v>258</v>
      </c>
      <c r="F197" s="398"/>
      <c r="G197" s="399"/>
      <c r="H197" s="399"/>
      <c r="I197" s="399"/>
      <c r="J197" s="399"/>
      <c r="K197" s="399"/>
      <c r="L197" s="399"/>
      <c r="M197" s="400"/>
      <c r="N197" s="400"/>
      <c r="O197" s="400"/>
      <c r="P197" s="400"/>
      <c r="Q197" s="400"/>
      <c r="R197" s="591">
        <f t="shared" si="6"/>
        <v>0</v>
      </c>
      <c r="S197" s="398"/>
      <c r="T197" s="399"/>
      <c r="U197" s="399"/>
      <c r="V197" s="399"/>
      <c r="W197" s="399"/>
      <c r="X197" s="399"/>
      <c r="Y197" s="399"/>
      <c r="Z197" s="399"/>
      <c r="AA197" s="399"/>
      <c r="AB197" s="399"/>
      <c r="AC197" s="399"/>
      <c r="AD197" s="399"/>
      <c r="AE197" s="399"/>
      <c r="AF197" s="399"/>
      <c r="AG197" s="399"/>
      <c r="AH197" s="399"/>
      <c r="AI197" s="399"/>
      <c r="AJ197" s="399"/>
      <c r="AK197" s="399"/>
      <c r="AL197" s="399"/>
      <c r="AM197" s="399"/>
      <c r="AN197" s="400"/>
      <c r="AO197" s="591">
        <f t="shared" si="7"/>
        <v>0</v>
      </c>
      <c r="AP197" s="591">
        <f t="shared" si="8"/>
        <v>0</v>
      </c>
    </row>
    <row r="198" spans="1:42">
      <c r="A198" s="1091"/>
      <c r="B198" s="416"/>
      <c r="C198" s="419" t="str">
        <f>IFERROR(INDEX(C$13:C197,MATCH($B198,$B$13:$B197,0)),"")</f>
        <v/>
      </c>
      <c r="D198" s="416"/>
      <c r="E198" s="396" t="s">
        <v>258</v>
      </c>
      <c r="F198" s="398"/>
      <c r="G198" s="399"/>
      <c r="H198" s="399"/>
      <c r="I198" s="399"/>
      <c r="J198" s="399"/>
      <c r="K198" s="399"/>
      <c r="L198" s="399"/>
      <c r="M198" s="400"/>
      <c r="N198" s="400"/>
      <c r="O198" s="400"/>
      <c r="P198" s="400"/>
      <c r="Q198" s="400"/>
      <c r="R198" s="591">
        <f t="shared" si="6"/>
        <v>0</v>
      </c>
      <c r="S198" s="398"/>
      <c r="T198" s="399"/>
      <c r="U198" s="399"/>
      <c r="V198" s="399"/>
      <c r="W198" s="399"/>
      <c r="X198" s="399"/>
      <c r="Y198" s="399"/>
      <c r="Z198" s="399"/>
      <c r="AA198" s="399"/>
      <c r="AB198" s="399"/>
      <c r="AC198" s="399"/>
      <c r="AD198" s="399"/>
      <c r="AE198" s="399"/>
      <c r="AF198" s="399"/>
      <c r="AG198" s="399"/>
      <c r="AH198" s="399"/>
      <c r="AI198" s="399"/>
      <c r="AJ198" s="399"/>
      <c r="AK198" s="399"/>
      <c r="AL198" s="399"/>
      <c r="AM198" s="399"/>
      <c r="AN198" s="400"/>
      <c r="AO198" s="591">
        <f t="shared" si="7"/>
        <v>0</v>
      </c>
      <c r="AP198" s="591">
        <f t="shared" si="8"/>
        <v>0</v>
      </c>
    </row>
    <row r="199" spans="1:42">
      <c r="A199" s="1091"/>
      <c r="B199" s="416"/>
      <c r="C199" s="419" t="str">
        <f>IFERROR(INDEX(C$13:C198,MATCH($B199,$B$13:$B198,0)),"")</f>
        <v/>
      </c>
      <c r="D199" s="416"/>
      <c r="E199" s="396" t="s">
        <v>258</v>
      </c>
      <c r="F199" s="398"/>
      <c r="G199" s="399"/>
      <c r="H199" s="399"/>
      <c r="I199" s="399"/>
      <c r="J199" s="399"/>
      <c r="K199" s="399"/>
      <c r="L199" s="399"/>
      <c r="M199" s="400"/>
      <c r="N199" s="400"/>
      <c r="O199" s="400"/>
      <c r="P199" s="400"/>
      <c r="Q199" s="400"/>
      <c r="R199" s="591">
        <f t="shared" si="6"/>
        <v>0</v>
      </c>
      <c r="S199" s="398"/>
      <c r="T199" s="399"/>
      <c r="U199" s="399"/>
      <c r="V199" s="399"/>
      <c r="W199" s="399"/>
      <c r="X199" s="399"/>
      <c r="Y199" s="399"/>
      <c r="Z199" s="399"/>
      <c r="AA199" s="399"/>
      <c r="AB199" s="399"/>
      <c r="AC199" s="399"/>
      <c r="AD199" s="399"/>
      <c r="AE199" s="399"/>
      <c r="AF199" s="399"/>
      <c r="AG199" s="399"/>
      <c r="AH199" s="399"/>
      <c r="AI199" s="399"/>
      <c r="AJ199" s="399"/>
      <c r="AK199" s="399"/>
      <c r="AL199" s="399"/>
      <c r="AM199" s="399"/>
      <c r="AN199" s="400"/>
      <c r="AO199" s="591">
        <f t="shared" si="7"/>
        <v>0</v>
      </c>
      <c r="AP199" s="591">
        <f t="shared" si="8"/>
        <v>0</v>
      </c>
    </row>
    <row r="200" spans="1:42">
      <c r="A200" s="1091"/>
      <c r="B200" s="416"/>
      <c r="C200" s="419" t="str">
        <f>IFERROR(INDEX(C$13:C199,MATCH($B200,$B$13:$B199,0)),"")</f>
        <v/>
      </c>
      <c r="D200" s="416"/>
      <c r="E200" s="396" t="s">
        <v>258</v>
      </c>
      <c r="F200" s="398"/>
      <c r="G200" s="399"/>
      <c r="H200" s="399"/>
      <c r="I200" s="399"/>
      <c r="J200" s="399"/>
      <c r="K200" s="399"/>
      <c r="L200" s="399"/>
      <c r="M200" s="400"/>
      <c r="N200" s="400"/>
      <c r="O200" s="400"/>
      <c r="P200" s="400"/>
      <c r="Q200" s="400"/>
      <c r="R200" s="591">
        <f t="shared" si="6"/>
        <v>0</v>
      </c>
      <c r="S200" s="398"/>
      <c r="T200" s="399"/>
      <c r="U200" s="399"/>
      <c r="V200" s="399"/>
      <c r="W200" s="399"/>
      <c r="X200" s="399"/>
      <c r="Y200" s="399"/>
      <c r="Z200" s="399"/>
      <c r="AA200" s="399"/>
      <c r="AB200" s="399"/>
      <c r="AC200" s="399"/>
      <c r="AD200" s="399"/>
      <c r="AE200" s="399"/>
      <c r="AF200" s="399"/>
      <c r="AG200" s="399"/>
      <c r="AH200" s="399"/>
      <c r="AI200" s="399"/>
      <c r="AJ200" s="399"/>
      <c r="AK200" s="399"/>
      <c r="AL200" s="399"/>
      <c r="AM200" s="399"/>
      <c r="AN200" s="400"/>
      <c r="AO200" s="591">
        <f t="shared" si="7"/>
        <v>0</v>
      </c>
      <c r="AP200" s="591">
        <f t="shared" si="8"/>
        <v>0</v>
      </c>
    </row>
    <row r="201" spans="1:42">
      <c r="A201" s="1091"/>
      <c r="B201" s="416"/>
      <c r="C201" s="419" t="str">
        <f>IFERROR(INDEX(C$13:C200,MATCH($B201,$B$13:$B200,0)),"")</f>
        <v/>
      </c>
      <c r="D201" s="416"/>
      <c r="E201" s="396" t="s">
        <v>258</v>
      </c>
      <c r="F201" s="398"/>
      <c r="G201" s="399"/>
      <c r="H201" s="399"/>
      <c r="I201" s="399"/>
      <c r="J201" s="399"/>
      <c r="K201" s="399"/>
      <c r="L201" s="399"/>
      <c r="M201" s="400"/>
      <c r="N201" s="400"/>
      <c r="O201" s="400"/>
      <c r="P201" s="400"/>
      <c r="Q201" s="400"/>
      <c r="R201" s="591">
        <f t="shared" si="6"/>
        <v>0</v>
      </c>
      <c r="S201" s="398"/>
      <c r="T201" s="399"/>
      <c r="U201" s="399"/>
      <c r="V201" s="399"/>
      <c r="W201" s="399"/>
      <c r="X201" s="399"/>
      <c r="Y201" s="399"/>
      <c r="Z201" s="399"/>
      <c r="AA201" s="399"/>
      <c r="AB201" s="399"/>
      <c r="AC201" s="399"/>
      <c r="AD201" s="399"/>
      <c r="AE201" s="399"/>
      <c r="AF201" s="399"/>
      <c r="AG201" s="399"/>
      <c r="AH201" s="399"/>
      <c r="AI201" s="399"/>
      <c r="AJ201" s="399"/>
      <c r="AK201" s="399"/>
      <c r="AL201" s="399"/>
      <c r="AM201" s="399"/>
      <c r="AN201" s="400"/>
      <c r="AO201" s="591">
        <f t="shared" si="7"/>
        <v>0</v>
      </c>
      <c r="AP201" s="591">
        <f t="shared" si="8"/>
        <v>0</v>
      </c>
    </row>
    <row r="202" spans="1:42">
      <c r="A202" s="1091"/>
      <c r="B202" s="416"/>
      <c r="C202" s="419" t="str">
        <f>IFERROR(INDEX(C$13:C201,MATCH($B202,$B$13:$B201,0)),"")</f>
        <v/>
      </c>
      <c r="D202" s="416"/>
      <c r="E202" s="396" t="s">
        <v>258</v>
      </c>
      <c r="F202" s="398"/>
      <c r="G202" s="399"/>
      <c r="H202" s="399"/>
      <c r="I202" s="399"/>
      <c r="J202" s="399"/>
      <c r="K202" s="399"/>
      <c r="L202" s="399"/>
      <c r="M202" s="400"/>
      <c r="N202" s="400"/>
      <c r="O202" s="400"/>
      <c r="P202" s="400"/>
      <c r="Q202" s="400"/>
      <c r="R202" s="591">
        <f t="shared" si="6"/>
        <v>0</v>
      </c>
      <c r="S202" s="398"/>
      <c r="T202" s="399"/>
      <c r="U202" s="399"/>
      <c r="V202" s="399"/>
      <c r="W202" s="399"/>
      <c r="X202" s="399"/>
      <c r="Y202" s="399"/>
      <c r="Z202" s="399"/>
      <c r="AA202" s="399"/>
      <c r="AB202" s="399"/>
      <c r="AC202" s="399"/>
      <c r="AD202" s="399"/>
      <c r="AE202" s="399"/>
      <c r="AF202" s="399"/>
      <c r="AG202" s="399"/>
      <c r="AH202" s="399"/>
      <c r="AI202" s="399"/>
      <c r="AJ202" s="399"/>
      <c r="AK202" s="399"/>
      <c r="AL202" s="399"/>
      <c r="AM202" s="399"/>
      <c r="AN202" s="400"/>
      <c r="AO202" s="591">
        <f t="shared" si="7"/>
        <v>0</v>
      </c>
      <c r="AP202" s="591">
        <f t="shared" si="8"/>
        <v>0</v>
      </c>
    </row>
    <row r="203" spans="1:42">
      <c r="A203" s="1091"/>
      <c r="B203" s="416"/>
      <c r="C203" s="419" t="str">
        <f>IFERROR(INDEX(C$13:C202,MATCH($B203,$B$13:$B202,0)),"")</f>
        <v/>
      </c>
      <c r="D203" s="416"/>
      <c r="E203" s="396" t="s">
        <v>258</v>
      </c>
      <c r="F203" s="398"/>
      <c r="G203" s="399"/>
      <c r="H203" s="399"/>
      <c r="I203" s="399"/>
      <c r="J203" s="399"/>
      <c r="K203" s="399"/>
      <c r="L203" s="399"/>
      <c r="M203" s="400"/>
      <c r="N203" s="400"/>
      <c r="O203" s="400"/>
      <c r="P203" s="400"/>
      <c r="Q203" s="400"/>
      <c r="R203" s="591">
        <f t="shared" si="6"/>
        <v>0</v>
      </c>
      <c r="S203" s="398"/>
      <c r="T203" s="399"/>
      <c r="U203" s="399"/>
      <c r="V203" s="399"/>
      <c r="W203" s="399"/>
      <c r="X203" s="399"/>
      <c r="Y203" s="399"/>
      <c r="Z203" s="399"/>
      <c r="AA203" s="399"/>
      <c r="AB203" s="399"/>
      <c r="AC203" s="399"/>
      <c r="AD203" s="399"/>
      <c r="AE203" s="399"/>
      <c r="AF203" s="399"/>
      <c r="AG203" s="399"/>
      <c r="AH203" s="399"/>
      <c r="AI203" s="399"/>
      <c r="AJ203" s="399"/>
      <c r="AK203" s="399"/>
      <c r="AL203" s="399"/>
      <c r="AM203" s="399"/>
      <c r="AN203" s="400"/>
      <c r="AO203" s="591">
        <f t="shared" si="7"/>
        <v>0</v>
      </c>
      <c r="AP203" s="591">
        <f t="shared" si="8"/>
        <v>0</v>
      </c>
    </row>
    <row r="204" spans="1:42">
      <c r="A204" s="1091"/>
      <c r="B204" s="416"/>
      <c r="C204" s="419" t="str">
        <f>IFERROR(INDEX(C$13:C203,MATCH($B204,$B$13:$B203,0)),"")</f>
        <v/>
      </c>
      <c r="D204" s="416"/>
      <c r="E204" s="396" t="s">
        <v>258</v>
      </c>
      <c r="F204" s="398"/>
      <c r="G204" s="399"/>
      <c r="H204" s="399"/>
      <c r="I204" s="399"/>
      <c r="J204" s="399"/>
      <c r="K204" s="399"/>
      <c r="L204" s="399"/>
      <c r="M204" s="400"/>
      <c r="N204" s="400"/>
      <c r="O204" s="400"/>
      <c r="P204" s="400"/>
      <c r="Q204" s="400"/>
      <c r="R204" s="591">
        <f t="shared" si="6"/>
        <v>0</v>
      </c>
      <c r="S204" s="398"/>
      <c r="T204" s="399"/>
      <c r="U204" s="399"/>
      <c r="V204" s="399"/>
      <c r="W204" s="399"/>
      <c r="X204" s="399"/>
      <c r="Y204" s="399"/>
      <c r="Z204" s="399"/>
      <c r="AA204" s="399"/>
      <c r="AB204" s="399"/>
      <c r="AC204" s="399"/>
      <c r="AD204" s="399"/>
      <c r="AE204" s="399"/>
      <c r="AF204" s="399"/>
      <c r="AG204" s="399"/>
      <c r="AH204" s="399"/>
      <c r="AI204" s="399"/>
      <c r="AJ204" s="399"/>
      <c r="AK204" s="399"/>
      <c r="AL204" s="399"/>
      <c r="AM204" s="399"/>
      <c r="AN204" s="400"/>
      <c r="AO204" s="591">
        <f t="shared" si="7"/>
        <v>0</v>
      </c>
      <c r="AP204" s="591">
        <f t="shared" si="8"/>
        <v>0</v>
      </c>
    </row>
    <row r="205" spans="1:42">
      <c r="A205" s="1091"/>
      <c r="B205" s="416"/>
      <c r="C205" s="419" t="str">
        <f>IFERROR(INDEX(C$13:C204,MATCH($B205,$B$13:$B204,0)),"")</f>
        <v/>
      </c>
      <c r="D205" s="416"/>
      <c r="E205" s="396" t="s">
        <v>258</v>
      </c>
      <c r="F205" s="398"/>
      <c r="G205" s="399"/>
      <c r="H205" s="399"/>
      <c r="I205" s="399"/>
      <c r="J205" s="399"/>
      <c r="K205" s="399"/>
      <c r="L205" s="399"/>
      <c r="M205" s="400"/>
      <c r="N205" s="400"/>
      <c r="O205" s="400"/>
      <c r="P205" s="400"/>
      <c r="Q205" s="400"/>
      <c r="R205" s="591">
        <f t="shared" si="6"/>
        <v>0</v>
      </c>
      <c r="S205" s="398"/>
      <c r="T205" s="399"/>
      <c r="U205" s="399"/>
      <c r="V205" s="399"/>
      <c r="W205" s="399"/>
      <c r="X205" s="399"/>
      <c r="Y205" s="399"/>
      <c r="Z205" s="399"/>
      <c r="AA205" s="399"/>
      <c r="AB205" s="399"/>
      <c r="AC205" s="399"/>
      <c r="AD205" s="399"/>
      <c r="AE205" s="399"/>
      <c r="AF205" s="399"/>
      <c r="AG205" s="399"/>
      <c r="AH205" s="399"/>
      <c r="AI205" s="399"/>
      <c r="AJ205" s="399"/>
      <c r="AK205" s="399"/>
      <c r="AL205" s="399"/>
      <c r="AM205" s="399"/>
      <c r="AN205" s="400"/>
      <c r="AO205" s="591">
        <f t="shared" si="7"/>
        <v>0</v>
      </c>
      <c r="AP205" s="591">
        <f t="shared" si="8"/>
        <v>0</v>
      </c>
    </row>
    <row r="206" spans="1:42">
      <c r="A206" s="1091"/>
      <c r="B206" s="416"/>
      <c r="C206" s="419" t="str">
        <f>IFERROR(INDEX(C$13:C205,MATCH($B206,$B$13:$B205,0)),"")</f>
        <v/>
      </c>
      <c r="D206" s="416"/>
      <c r="E206" s="396" t="s">
        <v>258</v>
      </c>
      <c r="F206" s="398"/>
      <c r="G206" s="399"/>
      <c r="H206" s="399"/>
      <c r="I206" s="399"/>
      <c r="J206" s="399"/>
      <c r="K206" s="399"/>
      <c r="L206" s="399"/>
      <c r="M206" s="400"/>
      <c r="N206" s="400"/>
      <c r="O206" s="400"/>
      <c r="P206" s="400"/>
      <c r="Q206" s="400"/>
      <c r="R206" s="591">
        <f t="shared" ref="R206:R269" si="9">ROUND(SUM(F206:Q206),2)</f>
        <v>0</v>
      </c>
      <c r="S206" s="398"/>
      <c r="T206" s="399"/>
      <c r="U206" s="399"/>
      <c r="V206" s="399"/>
      <c r="W206" s="399"/>
      <c r="X206" s="399"/>
      <c r="Y206" s="399"/>
      <c r="Z206" s="399"/>
      <c r="AA206" s="399"/>
      <c r="AB206" s="399"/>
      <c r="AC206" s="399"/>
      <c r="AD206" s="399"/>
      <c r="AE206" s="399"/>
      <c r="AF206" s="399"/>
      <c r="AG206" s="399"/>
      <c r="AH206" s="399"/>
      <c r="AI206" s="399"/>
      <c r="AJ206" s="399"/>
      <c r="AK206" s="399"/>
      <c r="AL206" s="399"/>
      <c r="AM206" s="399"/>
      <c r="AN206" s="400"/>
      <c r="AO206" s="591">
        <f t="shared" ref="AO206:AO269" si="10">ROUND(SUM(S206:AN206),2)</f>
        <v>0</v>
      </c>
      <c r="AP206" s="591">
        <f t="shared" ref="AP206:AP269" si="11">ROUND(R206+AO206,2)</f>
        <v>0</v>
      </c>
    </row>
    <row r="207" spans="1:42">
      <c r="A207" s="1091"/>
      <c r="B207" s="416"/>
      <c r="C207" s="419" t="str">
        <f>IFERROR(INDEX(C$13:C206,MATCH($B207,$B$13:$B206,0)),"")</f>
        <v/>
      </c>
      <c r="D207" s="416"/>
      <c r="E207" s="396" t="s">
        <v>258</v>
      </c>
      <c r="F207" s="398"/>
      <c r="G207" s="399"/>
      <c r="H207" s="399"/>
      <c r="I207" s="399"/>
      <c r="J207" s="399"/>
      <c r="K207" s="399"/>
      <c r="L207" s="399"/>
      <c r="M207" s="400"/>
      <c r="N207" s="400"/>
      <c r="O207" s="400"/>
      <c r="P207" s="400"/>
      <c r="Q207" s="400"/>
      <c r="R207" s="591">
        <f t="shared" si="9"/>
        <v>0</v>
      </c>
      <c r="S207" s="398"/>
      <c r="T207" s="399"/>
      <c r="U207" s="399"/>
      <c r="V207" s="399"/>
      <c r="W207" s="399"/>
      <c r="X207" s="399"/>
      <c r="Y207" s="399"/>
      <c r="Z207" s="399"/>
      <c r="AA207" s="399"/>
      <c r="AB207" s="399"/>
      <c r="AC207" s="399"/>
      <c r="AD207" s="399"/>
      <c r="AE207" s="399"/>
      <c r="AF207" s="399"/>
      <c r="AG207" s="399"/>
      <c r="AH207" s="399"/>
      <c r="AI207" s="399"/>
      <c r="AJ207" s="399"/>
      <c r="AK207" s="399"/>
      <c r="AL207" s="399"/>
      <c r="AM207" s="399"/>
      <c r="AN207" s="400"/>
      <c r="AO207" s="591">
        <f t="shared" si="10"/>
        <v>0</v>
      </c>
      <c r="AP207" s="591">
        <f t="shared" si="11"/>
        <v>0</v>
      </c>
    </row>
    <row r="208" spans="1:42">
      <c r="A208" s="1091"/>
      <c r="B208" s="416"/>
      <c r="C208" s="419" t="str">
        <f>IFERROR(INDEX(C$13:C207,MATCH($B208,$B$13:$B207,0)),"")</f>
        <v/>
      </c>
      <c r="D208" s="416"/>
      <c r="E208" s="396" t="s">
        <v>258</v>
      </c>
      <c r="F208" s="398"/>
      <c r="G208" s="399"/>
      <c r="H208" s="399"/>
      <c r="I208" s="399"/>
      <c r="J208" s="399"/>
      <c r="K208" s="399"/>
      <c r="L208" s="399"/>
      <c r="M208" s="400"/>
      <c r="N208" s="400"/>
      <c r="O208" s="400"/>
      <c r="P208" s="400"/>
      <c r="Q208" s="400"/>
      <c r="R208" s="591">
        <f t="shared" si="9"/>
        <v>0</v>
      </c>
      <c r="S208" s="398"/>
      <c r="T208" s="399"/>
      <c r="U208" s="399"/>
      <c r="V208" s="399"/>
      <c r="W208" s="399"/>
      <c r="X208" s="399"/>
      <c r="Y208" s="399"/>
      <c r="Z208" s="399"/>
      <c r="AA208" s="399"/>
      <c r="AB208" s="399"/>
      <c r="AC208" s="399"/>
      <c r="AD208" s="399"/>
      <c r="AE208" s="399"/>
      <c r="AF208" s="399"/>
      <c r="AG208" s="399"/>
      <c r="AH208" s="399"/>
      <c r="AI208" s="399"/>
      <c r="AJ208" s="399"/>
      <c r="AK208" s="399"/>
      <c r="AL208" s="399"/>
      <c r="AM208" s="399"/>
      <c r="AN208" s="400"/>
      <c r="AO208" s="591">
        <f t="shared" si="10"/>
        <v>0</v>
      </c>
      <c r="AP208" s="591">
        <f t="shared" si="11"/>
        <v>0</v>
      </c>
    </row>
    <row r="209" spans="1:42">
      <c r="A209" s="1091"/>
      <c r="B209" s="416"/>
      <c r="C209" s="419" t="str">
        <f>IFERROR(INDEX(C$13:C208,MATCH($B209,$B$13:$B208,0)),"")</f>
        <v/>
      </c>
      <c r="D209" s="416"/>
      <c r="E209" s="396" t="s">
        <v>258</v>
      </c>
      <c r="F209" s="398"/>
      <c r="G209" s="399"/>
      <c r="H209" s="399"/>
      <c r="I209" s="399"/>
      <c r="J209" s="399"/>
      <c r="K209" s="399"/>
      <c r="L209" s="399"/>
      <c r="M209" s="400"/>
      <c r="N209" s="400"/>
      <c r="O209" s="400"/>
      <c r="P209" s="400"/>
      <c r="Q209" s="400"/>
      <c r="R209" s="591">
        <f t="shared" si="9"/>
        <v>0</v>
      </c>
      <c r="S209" s="398"/>
      <c r="T209" s="399"/>
      <c r="U209" s="399"/>
      <c r="V209" s="399"/>
      <c r="W209" s="399"/>
      <c r="X209" s="399"/>
      <c r="Y209" s="399"/>
      <c r="Z209" s="399"/>
      <c r="AA209" s="399"/>
      <c r="AB209" s="399"/>
      <c r="AC209" s="399"/>
      <c r="AD209" s="399"/>
      <c r="AE209" s="399"/>
      <c r="AF209" s="399"/>
      <c r="AG209" s="399"/>
      <c r="AH209" s="399"/>
      <c r="AI209" s="399"/>
      <c r="AJ209" s="399"/>
      <c r="AK209" s="399"/>
      <c r="AL209" s="399"/>
      <c r="AM209" s="399"/>
      <c r="AN209" s="400"/>
      <c r="AO209" s="591">
        <f t="shared" si="10"/>
        <v>0</v>
      </c>
      <c r="AP209" s="591">
        <f t="shared" si="11"/>
        <v>0</v>
      </c>
    </row>
    <row r="210" spans="1:42">
      <c r="A210" s="1091"/>
      <c r="B210" s="416"/>
      <c r="C210" s="419" t="str">
        <f>IFERROR(INDEX(C$13:C209,MATCH($B210,$B$13:$B209,0)),"")</f>
        <v/>
      </c>
      <c r="D210" s="416"/>
      <c r="E210" s="396" t="s">
        <v>258</v>
      </c>
      <c r="F210" s="398"/>
      <c r="G210" s="399"/>
      <c r="H210" s="399"/>
      <c r="I210" s="399"/>
      <c r="J210" s="399"/>
      <c r="K210" s="399"/>
      <c r="L210" s="399"/>
      <c r="M210" s="400"/>
      <c r="N210" s="400"/>
      <c r="O210" s="400"/>
      <c r="P210" s="400"/>
      <c r="Q210" s="400"/>
      <c r="R210" s="591">
        <f t="shared" si="9"/>
        <v>0</v>
      </c>
      <c r="S210" s="398"/>
      <c r="T210" s="399"/>
      <c r="U210" s="399"/>
      <c r="V210" s="399"/>
      <c r="W210" s="399"/>
      <c r="X210" s="399"/>
      <c r="Y210" s="399"/>
      <c r="Z210" s="399"/>
      <c r="AA210" s="399"/>
      <c r="AB210" s="399"/>
      <c r="AC210" s="399"/>
      <c r="AD210" s="399"/>
      <c r="AE210" s="399"/>
      <c r="AF210" s="399"/>
      <c r="AG210" s="399"/>
      <c r="AH210" s="399"/>
      <c r="AI210" s="399"/>
      <c r="AJ210" s="399"/>
      <c r="AK210" s="399"/>
      <c r="AL210" s="399"/>
      <c r="AM210" s="399"/>
      <c r="AN210" s="400"/>
      <c r="AO210" s="591">
        <f t="shared" si="10"/>
        <v>0</v>
      </c>
      <c r="AP210" s="591">
        <f t="shared" si="11"/>
        <v>0</v>
      </c>
    </row>
    <row r="211" spans="1:42">
      <c r="A211" s="1091"/>
      <c r="B211" s="416"/>
      <c r="C211" s="419" t="str">
        <f>IFERROR(INDEX(C$13:C210,MATCH($B211,$B$13:$B210,0)),"")</f>
        <v/>
      </c>
      <c r="D211" s="416"/>
      <c r="E211" s="396" t="s">
        <v>258</v>
      </c>
      <c r="F211" s="398"/>
      <c r="G211" s="399"/>
      <c r="H211" s="399"/>
      <c r="I211" s="399"/>
      <c r="J211" s="399"/>
      <c r="K211" s="399"/>
      <c r="L211" s="399"/>
      <c r="M211" s="400"/>
      <c r="N211" s="400"/>
      <c r="O211" s="400"/>
      <c r="P211" s="400"/>
      <c r="Q211" s="400"/>
      <c r="R211" s="591">
        <f t="shared" si="9"/>
        <v>0</v>
      </c>
      <c r="S211" s="398"/>
      <c r="T211" s="399"/>
      <c r="U211" s="399"/>
      <c r="V211" s="399"/>
      <c r="W211" s="399"/>
      <c r="X211" s="399"/>
      <c r="Y211" s="399"/>
      <c r="Z211" s="399"/>
      <c r="AA211" s="399"/>
      <c r="AB211" s="399"/>
      <c r="AC211" s="399"/>
      <c r="AD211" s="399"/>
      <c r="AE211" s="399"/>
      <c r="AF211" s="399"/>
      <c r="AG211" s="399"/>
      <c r="AH211" s="399"/>
      <c r="AI211" s="399"/>
      <c r="AJ211" s="399"/>
      <c r="AK211" s="399"/>
      <c r="AL211" s="399"/>
      <c r="AM211" s="399"/>
      <c r="AN211" s="400"/>
      <c r="AO211" s="591">
        <f t="shared" si="10"/>
        <v>0</v>
      </c>
      <c r="AP211" s="591">
        <f t="shared" si="11"/>
        <v>0</v>
      </c>
    </row>
    <row r="212" spans="1:42">
      <c r="A212" s="1091"/>
      <c r="B212" s="416"/>
      <c r="C212" s="419" t="str">
        <f>IFERROR(INDEX(C$13:C211,MATCH($B212,$B$13:$B211,0)),"")</f>
        <v/>
      </c>
      <c r="D212" s="416"/>
      <c r="E212" s="396" t="s">
        <v>258</v>
      </c>
      <c r="F212" s="398"/>
      <c r="G212" s="399"/>
      <c r="H212" s="399"/>
      <c r="I212" s="399"/>
      <c r="J212" s="399"/>
      <c r="K212" s="399"/>
      <c r="L212" s="399"/>
      <c r="M212" s="400"/>
      <c r="N212" s="400"/>
      <c r="O212" s="400"/>
      <c r="P212" s="400"/>
      <c r="Q212" s="400"/>
      <c r="R212" s="591">
        <f t="shared" si="9"/>
        <v>0</v>
      </c>
      <c r="S212" s="398"/>
      <c r="T212" s="399"/>
      <c r="U212" s="399"/>
      <c r="V212" s="399"/>
      <c r="W212" s="399"/>
      <c r="X212" s="399"/>
      <c r="Y212" s="399"/>
      <c r="Z212" s="399"/>
      <c r="AA212" s="399"/>
      <c r="AB212" s="399"/>
      <c r="AC212" s="399"/>
      <c r="AD212" s="399"/>
      <c r="AE212" s="399"/>
      <c r="AF212" s="399"/>
      <c r="AG212" s="399"/>
      <c r="AH212" s="399"/>
      <c r="AI212" s="399"/>
      <c r="AJ212" s="399"/>
      <c r="AK212" s="399"/>
      <c r="AL212" s="399"/>
      <c r="AM212" s="399"/>
      <c r="AN212" s="400"/>
      <c r="AO212" s="591">
        <f t="shared" si="10"/>
        <v>0</v>
      </c>
      <c r="AP212" s="591">
        <f t="shared" si="11"/>
        <v>0</v>
      </c>
    </row>
    <row r="213" spans="1:42">
      <c r="A213" s="1091"/>
      <c r="B213" s="416"/>
      <c r="C213" s="419" t="str">
        <f>IFERROR(INDEX(C$13:C212,MATCH($B213,$B$13:$B212,0)),"")</f>
        <v/>
      </c>
      <c r="D213" s="416"/>
      <c r="E213" s="396" t="s">
        <v>258</v>
      </c>
      <c r="F213" s="398"/>
      <c r="G213" s="399"/>
      <c r="H213" s="399"/>
      <c r="I213" s="399"/>
      <c r="J213" s="399"/>
      <c r="K213" s="399"/>
      <c r="L213" s="399"/>
      <c r="M213" s="400"/>
      <c r="N213" s="400"/>
      <c r="O213" s="400"/>
      <c r="P213" s="400"/>
      <c r="Q213" s="400"/>
      <c r="R213" s="591">
        <f t="shared" si="9"/>
        <v>0</v>
      </c>
      <c r="S213" s="398"/>
      <c r="T213" s="399"/>
      <c r="U213" s="399"/>
      <c r="V213" s="399"/>
      <c r="W213" s="399"/>
      <c r="X213" s="399"/>
      <c r="Y213" s="399"/>
      <c r="Z213" s="399"/>
      <c r="AA213" s="399"/>
      <c r="AB213" s="399"/>
      <c r="AC213" s="399"/>
      <c r="AD213" s="399"/>
      <c r="AE213" s="399"/>
      <c r="AF213" s="399"/>
      <c r="AG213" s="399"/>
      <c r="AH213" s="399"/>
      <c r="AI213" s="399"/>
      <c r="AJ213" s="399"/>
      <c r="AK213" s="399"/>
      <c r="AL213" s="399"/>
      <c r="AM213" s="399"/>
      <c r="AN213" s="400"/>
      <c r="AO213" s="591">
        <f t="shared" si="10"/>
        <v>0</v>
      </c>
      <c r="AP213" s="591">
        <f t="shared" si="11"/>
        <v>0</v>
      </c>
    </row>
    <row r="214" spans="1:42">
      <c r="A214" s="1091"/>
      <c r="B214" s="416"/>
      <c r="C214" s="419" t="str">
        <f>IFERROR(INDEX(C$13:C213,MATCH($B214,$B$13:$B213,0)),"")</f>
        <v/>
      </c>
      <c r="D214" s="416"/>
      <c r="E214" s="396" t="s">
        <v>258</v>
      </c>
      <c r="F214" s="398"/>
      <c r="G214" s="399"/>
      <c r="H214" s="399"/>
      <c r="I214" s="399"/>
      <c r="J214" s="399"/>
      <c r="K214" s="399"/>
      <c r="L214" s="399"/>
      <c r="M214" s="400"/>
      <c r="N214" s="400"/>
      <c r="O214" s="400"/>
      <c r="P214" s="400"/>
      <c r="Q214" s="400"/>
      <c r="R214" s="591">
        <f t="shared" si="9"/>
        <v>0</v>
      </c>
      <c r="S214" s="398"/>
      <c r="T214" s="399"/>
      <c r="U214" s="399"/>
      <c r="V214" s="399"/>
      <c r="W214" s="399"/>
      <c r="X214" s="399"/>
      <c r="Y214" s="399"/>
      <c r="Z214" s="399"/>
      <c r="AA214" s="399"/>
      <c r="AB214" s="399"/>
      <c r="AC214" s="399"/>
      <c r="AD214" s="399"/>
      <c r="AE214" s="399"/>
      <c r="AF214" s="399"/>
      <c r="AG214" s="399"/>
      <c r="AH214" s="399"/>
      <c r="AI214" s="399"/>
      <c r="AJ214" s="399"/>
      <c r="AK214" s="399"/>
      <c r="AL214" s="399"/>
      <c r="AM214" s="399"/>
      <c r="AN214" s="400"/>
      <c r="AO214" s="591">
        <f t="shared" si="10"/>
        <v>0</v>
      </c>
      <c r="AP214" s="591">
        <f t="shared" si="11"/>
        <v>0</v>
      </c>
    </row>
    <row r="215" spans="1:42">
      <c r="A215" s="1091"/>
      <c r="B215" s="416"/>
      <c r="C215" s="419" t="str">
        <f>IFERROR(INDEX(C$13:C214,MATCH($B215,$B$13:$B214,0)),"")</f>
        <v/>
      </c>
      <c r="D215" s="416"/>
      <c r="E215" s="396" t="s">
        <v>258</v>
      </c>
      <c r="F215" s="398"/>
      <c r="G215" s="399"/>
      <c r="H215" s="399"/>
      <c r="I215" s="399"/>
      <c r="J215" s="399"/>
      <c r="K215" s="399"/>
      <c r="L215" s="399"/>
      <c r="M215" s="400"/>
      <c r="N215" s="400"/>
      <c r="O215" s="400"/>
      <c r="P215" s="400"/>
      <c r="Q215" s="400"/>
      <c r="R215" s="591">
        <f t="shared" si="9"/>
        <v>0</v>
      </c>
      <c r="S215" s="398"/>
      <c r="T215" s="399"/>
      <c r="U215" s="399"/>
      <c r="V215" s="399"/>
      <c r="W215" s="399"/>
      <c r="X215" s="399"/>
      <c r="Y215" s="399"/>
      <c r="Z215" s="399"/>
      <c r="AA215" s="399"/>
      <c r="AB215" s="399"/>
      <c r="AC215" s="399"/>
      <c r="AD215" s="399"/>
      <c r="AE215" s="399"/>
      <c r="AF215" s="399"/>
      <c r="AG215" s="399"/>
      <c r="AH215" s="399"/>
      <c r="AI215" s="399"/>
      <c r="AJ215" s="399"/>
      <c r="AK215" s="399"/>
      <c r="AL215" s="399"/>
      <c r="AM215" s="399"/>
      <c r="AN215" s="400"/>
      <c r="AO215" s="591">
        <f t="shared" si="10"/>
        <v>0</v>
      </c>
      <c r="AP215" s="591">
        <f t="shared" si="11"/>
        <v>0</v>
      </c>
    </row>
    <row r="216" spans="1:42">
      <c r="A216" s="1091"/>
      <c r="B216" s="416"/>
      <c r="C216" s="419" t="str">
        <f>IFERROR(INDEX(C$13:C215,MATCH($B216,$B$13:$B215,0)),"")</f>
        <v/>
      </c>
      <c r="D216" s="416"/>
      <c r="E216" s="396" t="s">
        <v>258</v>
      </c>
      <c r="F216" s="398"/>
      <c r="G216" s="399"/>
      <c r="H216" s="399"/>
      <c r="I216" s="399"/>
      <c r="J216" s="399"/>
      <c r="K216" s="399"/>
      <c r="L216" s="399"/>
      <c r="M216" s="400"/>
      <c r="N216" s="400"/>
      <c r="O216" s="400"/>
      <c r="P216" s="400"/>
      <c r="Q216" s="400"/>
      <c r="R216" s="591">
        <f t="shared" si="9"/>
        <v>0</v>
      </c>
      <c r="S216" s="398"/>
      <c r="T216" s="399"/>
      <c r="U216" s="399"/>
      <c r="V216" s="399"/>
      <c r="W216" s="399"/>
      <c r="X216" s="399"/>
      <c r="Y216" s="399"/>
      <c r="Z216" s="399"/>
      <c r="AA216" s="399"/>
      <c r="AB216" s="399"/>
      <c r="AC216" s="399"/>
      <c r="AD216" s="399"/>
      <c r="AE216" s="399"/>
      <c r="AF216" s="399"/>
      <c r="AG216" s="399"/>
      <c r="AH216" s="399"/>
      <c r="AI216" s="399"/>
      <c r="AJ216" s="399"/>
      <c r="AK216" s="399"/>
      <c r="AL216" s="399"/>
      <c r="AM216" s="399"/>
      <c r="AN216" s="400"/>
      <c r="AO216" s="591">
        <f t="shared" si="10"/>
        <v>0</v>
      </c>
      <c r="AP216" s="591">
        <f t="shared" si="11"/>
        <v>0</v>
      </c>
    </row>
    <row r="217" spans="1:42">
      <c r="A217" s="1091"/>
      <c r="B217" s="416"/>
      <c r="C217" s="419" t="str">
        <f>IFERROR(INDEX(C$13:C216,MATCH($B217,$B$13:$B216,0)),"")</f>
        <v/>
      </c>
      <c r="D217" s="416"/>
      <c r="E217" s="396" t="s">
        <v>258</v>
      </c>
      <c r="F217" s="398"/>
      <c r="G217" s="399"/>
      <c r="H217" s="399"/>
      <c r="I217" s="399"/>
      <c r="J217" s="399"/>
      <c r="K217" s="399"/>
      <c r="L217" s="399"/>
      <c r="M217" s="400"/>
      <c r="N217" s="400"/>
      <c r="O217" s="400"/>
      <c r="P217" s="400"/>
      <c r="Q217" s="400"/>
      <c r="R217" s="591">
        <f t="shared" si="9"/>
        <v>0</v>
      </c>
      <c r="S217" s="398"/>
      <c r="T217" s="399"/>
      <c r="U217" s="399"/>
      <c r="V217" s="399"/>
      <c r="W217" s="399"/>
      <c r="X217" s="399"/>
      <c r="Y217" s="399"/>
      <c r="Z217" s="399"/>
      <c r="AA217" s="399"/>
      <c r="AB217" s="399"/>
      <c r="AC217" s="399"/>
      <c r="AD217" s="399"/>
      <c r="AE217" s="399"/>
      <c r="AF217" s="399"/>
      <c r="AG217" s="399"/>
      <c r="AH217" s="399"/>
      <c r="AI217" s="399"/>
      <c r="AJ217" s="399"/>
      <c r="AK217" s="399"/>
      <c r="AL217" s="399"/>
      <c r="AM217" s="399"/>
      <c r="AN217" s="400"/>
      <c r="AO217" s="591">
        <f t="shared" si="10"/>
        <v>0</v>
      </c>
      <c r="AP217" s="591">
        <f t="shared" si="11"/>
        <v>0</v>
      </c>
    </row>
    <row r="218" spans="1:42">
      <c r="A218" s="1091"/>
      <c r="B218" s="416"/>
      <c r="C218" s="419" t="str">
        <f>IFERROR(INDEX(C$13:C217,MATCH($B218,$B$13:$B217,0)),"")</f>
        <v/>
      </c>
      <c r="D218" s="416"/>
      <c r="E218" s="396" t="s">
        <v>258</v>
      </c>
      <c r="F218" s="398"/>
      <c r="G218" s="399"/>
      <c r="H218" s="399"/>
      <c r="I218" s="399"/>
      <c r="J218" s="399"/>
      <c r="K218" s="399"/>
      <c r="L218" s="399"/>
      <c r="M218" s="400"/>
      <c r="N218" s="400"/>
      <c r="O218" s="400"/>
      <c r="P218" s="400"/>
      <c r="Q218" s="400"/>
      <c r="R218" s="591">
        <f t="shared" si="9"/>
        <v>0</v>
      </c>
      <c r="S218" s="398"/>
      <c r="T218" s="399"/>
      <c r="U218" s="399"/>
      <c r="V218" s="399"/>
      <c r="W218" s="399"/>
      <c r="X218" s="399"/>
      <c r="Y218" s="399"/>
      <c r="Z218" s="399"/>
      <c r="AA218" s="399"/>
      <c r="AB218" s="399"/>
      <c r="AC218" s="399"/>
      <c r="AD218" s="399"/>
      <c r="AE218" s="399"/>
      <c r="AF218" s="399"/>
      <c r="AG218" s="399"/>
      <c r="AH218" s="399"/>
      <c r="AI218" s="399"/>
      <c r="AJ218" s="399"/>
      <c r="AK218" s="399"/>
      <c r="AL218" s="399"/>
      <c r="AM218" s="399"/>
      <c r="AN218" s="400"/>
      <c r="AO218" s="591">
        <f t="shared" si="10"/>
        <v>0</v>
      </c>
      <c r="AP218" s="591">
        <f t="shared" si="11"/>
        <v>0</v>
      </c>
    </row>
    <row r="219" spans="1:42">
      <c r="A219" s="1091"/>
      <c r="B219" s="416"/>
      <c r="C219" s="419" t="str">
        <f>IFERROR(INDEX(C$13:C218,MATCH($B219,$B$13:$B218,0)),"")</f>
        <v/>
      </c>
      <c r="D219" s="416"/>
      <c r="E219" s="396" t="s">
        <v>258</v>
      </c>
      <c r="F219" s="398"/>
      <c r="G219" s="399"/>
      <c r="H219" s="399"/>
      <c r="I219" s="399"/>
      <c r="J219" s="399"/>
      <c r="K219" s="399"/>
      <c r="L219" s="399"/>
      <c r="M219" s="400"/>
      <c r="N219" s="400"/>
      <c r="O219" s="400"/>
      <c r="P219" s="400"/>
      <c r="Q219" s="400"/>
      <c r="R219" s="591">
        <f t="shared" si="9"/>
        <v>0</v>
      </c>
      <c r="S219" s="398"/>
      <c r="T219" s="399"/>
      <c r="U219" s="399"/>
      <c r="V219" s="399"/>
      <c r="W219" s="399"/>
      <c r="X219" s="399"/>
      <c r="Y219" s="399"/>
      <c r="Z219" s="399"/>
      <c r="AA219" s="399"/>
      <c r="AB219" s="399"/>
      <c r="AC219" s="399"/>
      <c r="AD219" s="399"/>
      <c r="AE219" s="399"/>
      <c r="AF219" s="399"/>
      <c r="AG219" s="399"/>
      <c r="AH219" s="399"/>
      <c r="AI219" s="399"/>
      <c r="AJ219" s="399"/>
      <c r="AK219" s="399"/>
      <c r="AL219" s="399"/>
      <c r="AM219" s="399"/>
      <c r="AN219" s="400"/>
      <c r="AO219" s="591">
        <f t="shared" si="10"/>
        <v>0</v>
      </c>
      <c r="AP219" s="591">
        <f t="shared" si="11"/>
        <v>0</v>
      </c>
    </row>
    <row r="220" spans="1:42">
      <c r="A220" s="1091"/>
      <c r="B220" s="416"/>
      <c r="C220" s="419" t="str">
        <f>IFERROR(INDEX(C$13:C219,MATCH($B220,$B$13:$B219,0)),"")</f>
        <v/>
      </c>
      <c r="D220" s="416"/>
      <c r="E220" s="396" t="s">
        <v>258</v>
      </c>
      <c r="F220" s="398"/>
      <c r="G220" s="399"/>
      <c r="H220" s="399"/>
      <c r="I220" s="399"/>
      <c r="J220" s="399"/>
      <c r="K220" s="399"/>
      <c r="L220" s="399"/>
      <c r="M220" s="400"/>
      <c r="N220" s="400"/>
      <c r="O220" s="400"/>
      <c r="P220" s="400"/>
      <c r="Q220" s="400"/>
      <c r="R220" s="591">
        <f t="shared" si="9"/>
        <v>0</v>
      </c>
      <c r="S220" s="398"/>
      <c r="T220" s="399"/>
      <c r="U220" s="399"/>
      <c r="V220" s="399"/>
      <c r="W220" s="399"/>
      <c r="X220" s="399"/>
      <c r="Y220" s="399"/>
      <c r="Z220" s="399"/>
      <c r="AA220" s="399"/>
      <c r="AB220" s="399"/>
      <c r="AC220" s="399"/>
      <c r="AD220" s="399"/>
      <c r="AE220" s="399"/>
      <c r="AF220" s="399"/>
      <c r="AG220" s="399"/>
      <c r="AH220" s="399"/>
      <c r="AI220" s="399"/>
      <c r="AJ220" s="399"/>
      <c r="AK220" s="399"/>
      <c r="AL220" s="399"/>
      <c r="AM220" s="399"/>
      <c r="AN220" s="400"/>
      <c r="AO220" s="591">
        <f t="shared" si="10"/>
        <v>0</v>
      </c>
      <c r="AP220" s="591">
        <f t="shared" si="11"/>
        <v>0</v>
      </c>
    </row>
    <row r="221" spans="1:42">
      <c r="A221" s="1091"/>
      <c r="B221" s="416"/>
      <c r="C221" s="419" t="str">
        <f>IFERROR(INDEX(C$13:C220,MATCH($B221,$B$13:$B220,0)),"")</f>
        <v/>
      </c>
      <c r="D221" s="416"/>
      <c r="E221" s="396" t="s">
        <v>258</v>
      </c>
      <c r="F221" s="398"/>
      <c r="G221" s="399"/>
      <c r="H221" s="399"/>
      <c r="I221" s="399"/>
      <c r="J221" s="399"/>
      <c r="K221" s="399"/>
      <c r="L221" s="399"/>
      <c r="M221" s="400"/>
      <c r="N221" s="400"/>
      <c r="O221" s="400"/>
      <c r="P221" s="400"/>
      <c r="Q221" s="400"/>
      <c r="R221" s="591">
        <f t="shared" si="9"/>
        <v>0</v>
      </c>
      <c r="S221" s="398"/>
      <c r="T221" s="399"/>
      <c r="U221" s="399"/>
      <c r="V221" s="399"/>
      <c r="W221" s="399"/>
      <c r="X221" s="399"/>
      <c r="Y221" s="399"/>
      <c r="Z221" s="399"/>
      <c r="AA221" s="399"/>
      <c r="AB221" s="399"/>
      <c r="AC221" s="399"/>
      <c r="AD221" s="399"/>
      <c r="AE221" s="399"/>
      <c r="AF221" s="399"/>
      <c r="AG221" s="399"/>
      <c r="AH221" s="399"/>
      <c r="AI221" s="399"/>
      <c r="AJ221" s="399"/>
      <c r="AK221" s="399"/>
      <c r="AL221" s="399"/>
      <c r="AM221" s="399"/>
      <c r="AN221" s="400"/>
      <c r="AO221" s="591">
        <f t="shared" si="10"/>
        <v>0</v>
      </c>
      <c r="AP221" s="591">
        <f t="shared" si="11"/>
        <v>0</v>
      </c>
    </row>
    <row r="222" spans="1:42">
      <c r="A222" s="1091"/>
      <c r="B222" s="416"/>
      <c r="C222" s="419" t="str">
        <f>IFERROR(INDEX(C$13:C221,MATCH($B222,$B$13:$B221,0)),"")</f>
        <v/>
      </c>
      <c r="D222" s="416"/>
      <c r="E222" s="396" t="s">
        <v>258</v>
      </c>
      <c r="F222" s="398"/>
      <c r="G222" s="399"/>
      <c r="H222" s="399"/>
      <c r="I222" s="399"/>
      <c r="J222" s="399"/>
      <c r="K222" s="399"/>
      <c r="L222" s="399"/>
      <c r="M222" s="400"/>
      <c r="N222" s="400"/>
      <c r="O222" s="400"/>
      <c r="P222" s="400"/>
      <c r="Q222" s="400"/>
      <c r="R222" s="591">
        <f t="shared" si="9"/>
        <v>0</v>
      </c>
      <c r="S222" s="398"/>
      <c r="T222" s="399"/>
      <c r="U222" s="399"/>
      <c r="V222" s="399"/>
      <c r="W222" s="399"/>
      <c r="X222" s="399"/>
      <c r="Y222" s="399"/>
      <c r="Z222" s="399"/>
      <c r="AA222" s="399"/>
      <c r="AB222" s="399"/>
      <c r="AC222" s="399"/>
      <c r="AD222" s="399"/>
      <c r="AE222" s="399"/>
      <c r="AF222" s="399"/>
      <c r="AG222" s="399"/>
      <c r="AH222" s="399"/>
      <c r="AI222" s="399"/>
      <c r="AJ222" s="399"/>
      <c r="AK222" s="399"/>
      <c r="AL222" s="399"/>
      <c r="AM222" s="399"/>
      <c r="AN222" s="400"/>
      <c r="AO222" s="591">
        <f t="shared" si="10"/>
        <v>0</v>
      </c>
      <c r="AP222" s="591">
        <f t="shared" si="11"/>
        <v>0</v>
      </c>
    </row>
    <row r="223" spans="1:42">
      <c r="A223" s="1091"/>
      <c r="B223" s="416"/>
      <c r="C223" s="419" t="str">
        <f>IFERROR(INDEX(C$13:C222,MATCH($B223,$B$13:$B222,0)),"")</f>
        <v/>
      </c>
      <c r="D223" s="416"/>
      <c r="E223" s="396" t="s">
        <v>258</v>
      </c>
      <c r="F223" s="398"/>
      <c r="G223" s="399"/>
      <c r="H223" s="399"/>
      <c r="I223" s="399"/>
      <c r="J223" s="399"/>
      <c r="K223" s="399"/>
      <c r="L223" s="399"/>
      <c r="M223" s="400"/>
      <c r="N223" s="400"/>
      <c r="O223" s="400"/>
      <c r="P223" s="400"/>
      <c r="Q223" s="400"/>
      <c r="R223" s="591">
        <f t="shared" si="9"/>
        <v>0</v>
      </c>
      <c r="S223" s="398"/>
      <c r="T223" s="399"/>
      <c r="U223" s="399"/>
      <c r="V223" s="399"/>
      <c r="W223" s="399"/>
      <c r="X223" s="399"/>
      <c r="Y223" s="399"/>
      <c r="Z223" s="399"/>
      <c r="AA223" s="399"/>
      <c r="AB223" s="399"/>
      <c r="AC223" s="399"/>
      <c r="AD223" s="399"/>
      <c r="AE223" s="399"/>
      <c r="AF223" s="399"/>
      <c r="AG223" s="399"/>
      <c r="AH223" s="399"/>
      <c r="AI223" s="399"/>
      <c r="AJ223" s="399"/>
      <c r="AK223" s="399"/>
      <c r="AL223" s="399"/>
      <c r="AM223" s="399"/>
      <c r="AN223" s="400"/>
      <c r="AO223" s="591">
        <f t="shared" si="10"/>
        <v>0</v>
      </c>
      <c r="AP223" s="591">
        <f t="shared" si="11"/>
        <v>0</v>
      </c>
    </row>
    <row r="224" spans="1:42">
      <c r="A224" s="1091"/>
      <c r="B224" s="416"/>
      <c r="C224" s="419" t="str">
        <f>IFERROR(INDEX(C$13:C223,MATCH($B224,$B$13:$B223,0)),"")</f>
        <v/>
      </c>
      <c r="D224" s="416"/>
      <c r="E224" s="396" t="s">
        <v>258</v>
      </c>
      <c r="F224" s="398"/>
      <c r="G224" s="399"/>
      <c r="H224" s="399"/>
      <c r="I224" s="399"/>
      <c r="J224" s="399"/>
      <c r="K224" s="399"/>
      <c r="L224" s="399"/>
      <c r="M224" s="400"/>
      <c r="N224" s="400"/>
      <c r="O224" s="400"/>
      <c r="P224" s="400"/>
      <c r="Q224" s="400"/>
      <c r="R224" s="591">
        <f t="shared" si="9"/>
        <v>0</v>
      </c>
      <c r="S224" s="398"/>
      <c r="T224" s="399"/>
      <c r="U224" s="399"/>
      <c r="V224" s="399"/>
      <c r="W224" s="399"/>
      <c r="X224" s="399"/>
      <c r="Y224" s="399"/>
      <c r="Z224" s="399"/>
      <c r="AA224" s="399"/>
      <c r="AB224" s="399"/>
      <c r="AC224" s="399"/>
      <c r="AD224" s="399"/>
      <c r="AE224" s="399"/>
      <c r="AF224" s="399"/>
      <c r="AG224" s="399"/>
      <c r="AH224" s="399"/>
      <c r="AI224" s="399"/>
      <c r="AJ224" s="399"/>
      <c r="AK224" s="399"/>
      <c r="AL224" s="399"/>
      <c r="AM224" s="399"/>
      <c r="AN224" s="400"/>
      <c r="AO224" s="591">
        <f t="shared" si="10"/>
        <v>0</v>
      </c>
      <c r="AP224" s="591">
        <f t="shared" si="11"/>
        <v>0</v>
      </c>
    </row>
    <row r="225" spans="1:42">
      <c r="A225" s="1091"/>
      <c r="B225" s="416"/>
      <c r="C225" s="419" t="str">
        <f>IFERROR(INDEX(C$13:C224,MATCH($B225,$B$13:$B224,0)),"")</f>
        <v/>
      </c>
      <c r="D225" s="416"/>
      <c r="E225" s="396" t="s">
        <v>258</v>
      </c>
      <c r="F225" s="398"/>
      <c r="G225" s="399"/>
      <c r="H225" s="399"/>
      <c r="I225" s="399"/>
      <c r="J225" s="399"/>
      <c r="K225" s="399"/>
      <c r="L225" s="399"/>
      <c r="M225" s="400"/>
      <c r="N225" s="400"/>
      <c r="O225" s="400"/>
      <c r="P225" s="400"/>
      <c r="Q225" s="400"/>
      <c r="R225" s="591">
        <f t="shared" si="9"/>
        <v>0</v>
      </c>
      <c r="S225" s="398"/>
      <c r="T225" s="399"/>
      <c r="U225" s="399"/>
      <c r="V225" s="399"/>
      <c r="W225" s="399"/>
      <c r="X225" s="399"/>
      <c r="Y225" s="399"/>
      <c r="Z225" s="399"/>
      <c r="AA225" s="399"/>
      <c r="AB225" s="399"/>
      <c r="AC225" s="399"/>
      <c r="AD225" s="399"/>
      <c r="AE225" s="399"/>
      <c r="AF225" s="399"/>
      <c r="AG225" s="399"/>
      <c r="AH225" s="399"/>
      <c r="AI225" s="399"/>
      <c r="AJ225" s="399"/>
      <c r="AK225" s="399"/>
      <c r="AL225" s="399"/>
      <c r="AM225" s="399"/>
      <c r="AN225" s="400"/>
      <c r="AO225" s="591">
        <f t="shared" si="10"/>
        <v>0</v>
      </c>
      <c r="AP225" s="591">
        <f t="shared" si="11"/>
        <v>0</v>
      </c>
    </row>
    <row r="226" spans="1:42">
      <c r="A226" s="1091"/>
      <c r="B226" s="416"/>
      <c r="C226" s="419" t="str">
        <f>IFERROR(INDEX(C$13:C225,MATCH($B226,$B$13:$B225,0)),"")</f>
        <v/>
      </c>
      <c r="D226" s="416"/>
      <c r="E226" s="396" t="s">
        <v>258</v>
      </c>
      <c r="F226" s="398"/>
      <c r="G226" s="399"/>
      <c r="H226" s="399"/>
      <c r="I226" s="399"/>
      <c r="J226" s="399"/>
      <c r="K226" s="399"/>
      <c r="L226" s="399"/>
      <c r="M226" s="400"/>
      <c r="N226" s="400"/>
      <c r="O226" s="400"/>
      <c r="P226" s="400"/>
      <c r="Q226" s="400"/>
      <c r="R226" s="591">
        <f t="shared" si="9"/>
        <v>0</v>
      </c>
      <c r="S226" s="398"/>
      <c r="T226" s="399"/>
      <c r="U226" s="399"/>
      <c r="V226" s="399"/>
      <c r="W226" s="399"/>
      <c r="X226" s="399"/>
      <c r="Y226" s="399"/>
      <c r="Z226" s="399"/>
      <c r="AA226" s="399"/>
      <c r="AB226" s="399"/>
      <c r="AC226" s="399"/>
      <c r="AD226" s="399"/>
      <c r="AE226" s="399"/>
      <c r="AF226" s="399"/>
      <c r="AG226" s="399"/>
      <c r="AH226" s="399"/>
      <c r="AI226" s="399"/>
      <c r="AJ226" s="399"/>
      <c r="AK226" s="399"/>
      <c r="AL226" s="399"/>
      <c r="AM226" s="399"/>
      <c r="AN226" s="400"/>
      <c r="AO226" s="591">
        <f t="shared" si="10"/>
        <v>0</v>
      </c>
      <c r="AP226" s="591">
        <f t="shared" si="11"/>
        <v>0</v>
      </c>
    </row>
    <row r="227" spans="1:42">
      <c r="A227" s="1091"/>
      <c r="B227" s="416"/>
      <c r="C227" s="419" t="str">
        <f>IFERROR(INDEX(C$13:C226,MATCH($B227,$B$13:$B226,0)),"")</f>
        <v/>
      </c>
      <c r="D227" s="416"/>
      <c r="E227" s="396" t="s">
        <v>258</v>
      </c>
      <c r="F227" s="398"/>
      <c r="G227" s="399"/>
      <c r="H227" s="399"/>
      <c r="I227" s="399"/>
      <c r="J227" s="399"/>
      <c r="K227" s="399"/>
      <c r="L227" s="399"/>
      <c r="M227" s="400"/>
      <c r="N227" s="400"/>
      <c r="O227" s="400"/>
      <c r="P227" s="400"/>
      <c r="Q227" s="400"/>
      <c r="R227" s="591">
        <f t="shared" si="9"/>
        <v>0</v>
      </c>
      <c r="S227" s="398"/>
      <c r="T227" s="399"/>
      <c r="U227" s="399"/>
      <c r="V227" s="399"/>
      <c r="W227" s="399"/>
      <c r="X227" s="399"/>
      <c r="Y227" s="399"/>
      <c r="Z227" s="399"/>
      <c r="AA227" s="399"/>
      <c r="AB227" s="399"/>
      <c r="AC227" s="399"/>
      <c r="AD227" s="399"/>
      <c r="AE227" s="399"/>
      <c r="AF227" s="399"/>
      <c r="AG227" s="399"/>
      <c r="AH227" s="399"/>
      <c r="AI227" s="399"/>
      <c r="AJ227" s="399"/>
      <c r="AK227" s="399"/>
      <c r="AL227" s="399"/>
      <c r="AM227" s="399"/>
      <c r="AN227" s="400"/>
      <c r="AO227" s="591">
        <f t="shared" si="10"/>
        <v>0</v>
      </c>
      <c r="AP227" s="591">
        <f t="shared" si="11"/>
        <v>0</v>
      </c>
    </row>
    <row r="228" spans="1:42">
      <c r="A228" s="1091"/>
      <c r="B228" s="416"/>
      <c r="C228" s="419" t="str">
        <f>IFERROR(INDEX(C$13:C227,MATCH($B228,$B$13:$B227,0)),"")</f>
        <v/>
      </c>
      <c r="D228" s="416"/>
      <c r="E228" s="396" t="s">
        <v>258</v>
      </c>
      <c r="F228" s="398"/>
      <c r="G228" s="399"/>
      <c r="H228" s="399"/>
      <c r="I228" s="399"/>
      <c r="J228" s="399"/>
      <c r="K228" s="399"/>
      <c r="L228" s="399"/>
      <c r="M228" s="400"/>
      <c r="N228" s="400"/>
      <c r="O228" s="400"/>
      <c r="P228" s="400"/>
      <c r="Q228" s="400"/>
      <c r="R228" s="591">
        <f t="shared" si="9"/>
        <v>0</v>
      </c>
      <c r="S228" s="398"/>
      <c r="T228" s="399"/>
      <c r="U228" s="399"/>
      <c r="V228" s="399"/>
      <c r="W228" s="399"/>
      <c r="X228" s="399"/>
      <c r="Y228" s="399"/>
      <c r="Z228" s="399"/>
      <c r="AA228" s="399"/>
      <c r="AB228" s="399"/>
      <c r="AC228" s="399"/>
      <c r="AD228" s="399"/>
      <c r="AE228" s="399"/>
      <c r="AF228" s="399"/>
      <c r="AG228" s="399"/>
      <c r="AH228" s="399"/>
      <c r="AI228" s="399"/>
      <c r="AJ228" s="399"/>
      <c r="AK228" s="399"/>
      <c r="AL228" s="399"/>
      <c r="AM228" s="399"/>
      <c r="AN228" s="400"/>
      <c r="AO228" s="591">
        <f t="shared" si="10"/>
        <v>0</v>
      </c>
      <c r="AP228" s="591">
        <f t="shared" si="11"/>
        <v>0</v>
      </c>
    </row>
    <row r="229" spans="1:42">
      <c r="A229" s="1091"/>
      <c r="B229" s="416"/>
      <c r="C229" s="419" t="str">
        <f>IFERROR(INDEX(C$13:C228,MATCH($B229,$B$13:$B228,0)),"")</f>
        <v/>
      </c>
      <c r="D229" s="416"/>
      <c r="E229" s="396" t="s">
        <v>258</v>
      </c>
      <c r="F229" s="398"/>
      <c r="G229" s="399"/>
      <c r="H229" s="399"/>
      <c r="I229" s="399"/>
      <c r="J229" s="399"/>
      <c r="K229" s="399"/>
      <c r="L229" s="399"/>
      <c r="M229" s="400"/>
      <c r="N229" s="400"/>
      <c r="O229" s="400"/>
      <c r="P229" s="400"/>
      <c r="Q229" s="400"/>
      <c r="R229" s="591">
        <f t="shared" si="9"/>
        <v>0</v>
      </c>
      <c r="S229" s="398"/>
      <c r="T229" s="399"/>
      <c r="U229" s="399"/>
      <c r="V229" s="399"/>
      <c r="W229" s="399"/>
      <c r="X229" s="399"/>
      <c r="Y229" s="399"/>
      <c r="Z229" s="399"/>
      <c r="AA229" s="399"/>
      <c r="AB229" s="399"/>
      <c r="AC229" s="399"/>
      <c r="AD229" s="399"/>
      <c r="AE229" s="399"/>
      <c r="AF229" s="399"/>
      <c r="AG229" s="399"/>
      <c r="AH229" s="399"/>
      <c r="AI229" s="399"/>
      <c r="AJ229" s="399"/>
      <c r="AK229" s="399"/>
      <c r="AL229" s="399"/>
      <c r="AM229" s="399"/>
      <c r="AN229" s="400"/>
      <c r="AO229" s="591">
        <f t="shared" si="10"/>
        <v>0</v>
      </c>
      <c r="AP229" s="591">
        <f t="shared" si="11"/>
        <v>0</v>
      </c>
    </row>
    <row r="230" spans="1:42">
      <c r="A230" s="1091"/>
      <c r="B230" s="416"/>
      <c r="C230" s="419" t="str">
        <f>IFERROR(INDEX(C$13:C229,MATCH($B230,$B$13:$B229,0)),"")</f>
        <v/>
      </c>
      <c r="D230" s="416"/>
      <c r="E230" s="396" t="s">
        <v>258</v>
      </c>
      <c r="F230" s="398"/>
      <c r="G230" s="399"/>
      <c r="H230" s="399"/>
      <c r="I230" s="399"/>
      <c r="J230" s="399"/>
      <c r="K230" s="399"/>
      <c r="L230" s="399"/>
      <c r="M230" s="400"/>
      <c r="N230" s="400"/>
      <c r="O230" s="400"/>
      <c r="P230" s="400"/>
      <c r="Q230" s="400"/>
      <c r="R230" s="591">
        <f t="shared" si="9"/>
        <v>0</v>
      </c>
      <c r="S230" s="398"/>
      <c r="T230" s="399"/>
      <c r="U230" s="399"/>
      <c r="V230" s="399"/>
      <c r="W230" s="399"/>
      <c r="X230" s="399"/>
      <c r="Y230" s="399"/>
      <c r="Z230" s="399"/>
      <c r="AA230" s="399"/>
      <c r="AB230" s="399"/>
      <c r="AC230" s="399"/>
      <c r="AD230" s="399"/>
      <c r="AE230" s="399"/>
      <c r="AF230" s="399"/>
      <c r="AG230" s="399"/>
      <c r="AH230" s="399"/>
      <c r="AI230" s="399"/>
      <c r="AJ230" s="399"/>
      <c r="AK230" s="399"/>
      <c r="AL230" s="399"/>
      <c r="AM230" s="399"/>
      <c r="AN230" s="400"/>
      <c r="AO230" s="591">
        <f t="shared" si="10"/>
        <v>0</v>
      </c>
      <c r="AP230" s="591">
        <f t="shared" si="11"/>
        <v>0</v>
      </c>
    </row>
    <row r="231" spans="1:42">
      <c r="A231" s="1091"/>
      <c r="B231" s="416"/>
      <c r="C231" s="419" t="str">
        <f>IFERROR(INDEX(C$13:C230,MATCH($B231,$B$13:$B230,0)),"")</f>
        <v/>
      </c>
      <c r="D231" s="416"/>
      <c r="E231" s="396" t="s">
        <v>258</v>
      </c>
      <c r="F231" s="398"/>
      <c r="G231" s="399"/>
      <c r="H231" s="399"/>
      <c r="I231" s="399"/>
      <c r="J231" s="399"/>
      <c r="K231" s="399"/>
      <c r="L231" s="399"/>
      <c r="M231" s="400"/>
      <c r="N231" s="400"/>
      <c r="O231" s="400"/>
      <c r="P231" s="400"/>
      <c r="Q231" s="400"/>
      <c r="R231" s="591">
        <f t="shared" si="9"/>
        <v>0</v>
      </c>
      <c r="S231" s="398"/>
      <c r="T231" s="399"/>
      <c r="U231" s="399"/>
      <c r="V231" s="399"/>
      <c r="W231" s="399"/>
      <c r="X231" s="399"/>
      <c r="Y231" s="399"/>
      <c r="Z231" s="399"/>
      <c r="AA231" s="399"/>
      <c r="AB231" s="399"/>
      <c r="AC231" s="399"/>
      <c r="AD231" s="399"/>
      <c r="AE231" s="399"/>
      <c r="AF231" s="399"/>
      <c r="AG231" s="399"/>
      <c r="AH231" s="399"/>
      <c r="AI231" s="399"/>
      <c r="AJ231" s="399"/>
      <c r="AK231" s="399"/>
      <c r="AL231" s="399"/>
      <c r="AM231" s="399"/>
      <c r="AN231" s="400"/>
      <c r="AO231" s="591">
        <f t="shared" si="10"/>
        <v>0</v>
      </c>
      <c r="AP231" s="591">
        <f t="shared" si="11"/>
        <v>0</v>
      </c>
    </row>
    <row r="232" spans="1:42">
      <c r="A232" s="1091"/>
      <c r="B232" s="416"/>
      <c r="C232" s="419" t="str">
        <f>IFERROR(INDEX(C$13:C231,MATCH($B232,$B$13:$B231,0)),"")</f>
        <v/>
      </c>
      <c r="D232" s="416"/>
      <c r="E232" s="396" t="s">
        <v>258</v>
      </c>
      <c r="F232" s="398"/>
      <c r="G232" s="399"/>
      <c r="H232" s="399"/>
      <c r="I232" s="399"/>
      <c r="J232" s="399"/>
      <c r="K232" s="399"/>
      <c r="L232" s="399"/>
      <c r="M232" s="400"/>
      <c r="N232" s="400"/>
      <c r="O232" s="400"/>
      <c r="P232" s="400"/>
      <c r="Q232" s="400"/>
      <c r="R232" s="591">
        <f t="shared" si="9"/>
        <v>0</v>
      </c>
      <c r="S232" s="398"/>
      <c r="T232" s="399"/>
      <c r="U232" s="399"/>
      <c r="V232" s="399"/>
      <c r="W232" s="399"/>
      <c r="X232" s="399"/>
      <c r="Y232" s="399"/>
      <c r="Z232" s="399"/>
      <c r="AA232" s="399"/>
      <c r="AB232" s="399"/>
      <c r="AC232" s="399"/>
      <c r="AD232" s="399"/>
      <c r="AE232" s="399"/>
      <c r="AF232" s="399"/>
      <c r="AG232" s="399"/>
      <c r="AH232" s="399"/>
      <c r="AI232" s="399"/>
      <c r="AJ232" s="399"/>
      <c r="AK232" s="399"/>
      <c r="AL232" s="399"/>
      <c r="AM232" s="399"/>
      <c r="AN232" s="400"/>
      <c r="AO232" s="591">
        <f t="shared" si="10"/>
        <v>0</v>
      </c>
      <c r="AP232" s="591">
        <f t="shared" si="11"/>
        <v>0</v>
      </c>
    </row>
    <row r="233" spans="1:42">
      <c r="A233" s="1091"/>
      <c r="B233" s="416"/>
      <c r="C233" s="419" t="str">
        <f>IFERROR(INDEX(C$13:C232,MATCH($B233,$B$13:$B232,0)),"")</f>
        <v/>
      </c>
      <c r="D233" s="416"/>
      <c r="E233" s="396" t="s">
        <v>258</v>
      </c>
      <c r="F233" s="398"/>
      <c r="G233" s="399"/>
      <c r="H233" s="399"/>
      <c r="I233" s="399"/>
      <c r="J233" s="399"/>
      <c r="K233" s="399"/>
      <c r="L233" s="399"/>
      <c r="M233" s="400"/>
      <c r="N233" s="400"/>
      <c r="O233" s="400"/>
      <c r="P233" s="400"/>
      <c r="Q233" s="400"/>
      <c r="R233" s="591">
        <f t="shared" si="9"/>
        <v>0</v>
      </c>
      <c r="S233" s="398"/>
      <c r="T233" s="399"/>
      <c r="U233" s="399"/>
      <c r="V233" s="399"/>
      <c r="W233" s="399"/>
      <c r="X233" s="399"/>
      <c r="Y233" s="399"/>
      <c r="Z233" s="399"/>
      <c r="AA233" s="399"/>
      <c r="AB233" s="399"/>
      <c r="AC233" s="399"/>
      <c r="AD233" s="399"/>
      <c r="AE233" s="399"/>
      <c r="AF233" s="399"/>
      <c r="AG233" s="399"/>
      <c r="AH233" s="399"/>
      <c r="AI233" s="399"/>
      <c r="AJ233" s="399"/>
      <c r="AK233" s="399"/>
      <c r="AL233" s="399"/>
      <c r="AM233" s="399"/>
      <c r="AN233" s="400"/>
      <c r="AO233" s="591">
        <f t="shared" si="10"/>
        <v>0</v>
      </c>
      <c r="AP233" s="591">
        <f t="shared" si="11"/>
        <v>0</v>
      </c>
    </row>
    <row r="234" spans="1:42">
      <c r="A234" s="1091"/>
      <c r="B234" s="416"/>
      <c r="C234" s="419" t="str">
        <f>IFERROR(INDEX(C$13:C233,MATCH($B234,$B$13:$B233,0)),"")</f>
        <v/>
      </c>
      <c r="D234" s="416"/>
      <c r="E234" s="396" t="s">
        <v>258</v>
      </c>
      <c r="F234" s="398"/>
      <c r="G234" s="399"/>
      <c r="H234" s="399"/>
      <c r="I234" s="399"/>
      <c r="J234" s="399"/>
      <c r="K234" s="399"/>
      <c r="L234" s="399"/>
      <c r="M234" s="400"/>
      <c r="N234" s="400"/>
      <c r="O234" s="400"/>
      <c r="P234" s="400"/>
      <c r="Q234" s="400"/>
      <c r="R234" s="591">
        <f t="shared" si="9"/>
        <v>0</v>
      </c>
      <c r="S234" s="398"/>
      <c r="T234" s="399"/>
      <c r="U234" s="399"/>
      <c r="V234" s="399"/>
      <c r="W234" s="399"/>
      <c r="X234" s="399"/>
      <c r="Y234" s="399"/>
      <c r="Z234" s="399"/>
      <c r="AA234" s="399"/>
      <c r="AB234" s="399"/>
      <c r="AC234" s="399"/>
      <c r="AD234" s="399"/>
      <c r="AE234" s="399"/>
      <c r="AF234" s="399"/>
      <c r="AG234" s="399"/>
      <c r="AH234" s="399"/>
      <c r="AI234" s="399"/>
      <c r="AJ234" s="399"/>
      <c r="AK234" s="399"/>
      <c r="AL234" s="399"/>
      <c r="AM234" s="399"/>
      <c r="AN234" s="400"/>
      <c r="AO234" s="591">
        <f t="shared" si="10"/>
        <v>0</v>
      </c>
      <c r="AP234" s="591">
        <f t="shared" si="11"/>
        <v>0</v>
      </c>
    </row>
    <row r="235" spans="1:42">
      <c r="A235" s="1091"/>
      <c r="B235" s="416"/>
      <c r="C235" s="419" t="str">
        <f>IFERROR(INDEX(C$13:C234,MATCH($B235,$B$13:$B234,0)),"")</f>
        <v/>
      </c>
      <c r="D235" s="416"/>
      <c r="E235" s="396" t="s">
        <v>258</v>
      </c>
      <c r="F235" s="398"/>
      <c r="G235" s="399"/>
      <c r="H235" s="399"/>
      <c r="I235" s="399"/>
      <c r="J235" s="399"/>
      <c r="K235" s="399"/>
      <c r="L235" s="399"/>
      <c r="M235" s="400"/>
      <c r="N235" s="400"/>
      <c r="O235" s="400"/>
      <c r="P235" s="400"/>
      <c r="Q235" s="400"/>
      <c r="R235" s="591">
        <f t="shared" si="9"/>
        <v>0</v>
      </c>
      <c r="S235" s="398"/>
      <c r="T235" s="399"/>
      <c r="U235" s="399"/>
      <c r="V235" s="399"/>
      <c r="W235" s="399"/>
      <c r="X235" s="399"/>
      <c r="Y235" s="399"/>
      <c r="Z235" s="399"/>
      <c r="AA235" s="399"/>
      <c r="AB235" s="399"/>
      <c r="AC235" s="399"/>
      <c r="AD235" s="399"/>
      <c r="AE235" s="399"/>
      <c r="AF235" s="399"/>
      <c r="AG235" s="399"/>
      <c r="AH235" s="399"/>
      <c r="AI235" s="399"/>
      <c r="AJ235" s="399"/>
      <c r="AK235" s="399"/>
      <c r="AL235" s="399"/>
      <c r="AM235" s="399"/>
      <c r="AN235" s="400"/>
      <c r="AO235" s="591">
        <f t="shared" si="10"/>
        <v>0</v>
      </c>
      <c r="AP235" s="591">
        <f t="shared" si="11"/>
        <v>0</v>
      </c>
    </row>
    <row r="236" spans="1:42">
      <c r="A236" s="1091"/>
      <c r="B236" s="416"/>
      <c r="C236" s="419" t="str">
        <f>IFERROR(INDEX(C$13:C235,MATCH($B236,$B$13:$B235,0)),"")</f>
        <v/>
      </c>
      <c r="D236" s="416"/>
      <c r="E236" s="396" t="s">
        <v>258</v>
      </c>
      <c r="F236" s="398"/>
      <c r="G236" s="399"/>
      <c r="H236" s="399"/>
      <c r="I236" s="399"/>
      <c r="J236" s="399"/>
      <c r="K236" s="399"/>
      <c r="L236" s="399"/>
      <c r="M236" s="400"/>
      <c r="N236" s="400"/>
      <c r="O236" s="400"/>
      <c r="P236" s="400"/>
      <c r="Q236" s="400"/>
      <c r="R236" s="591">
        <f t="shared" si="9"/>
        <v>0</v>
      </c>
      <c r="S236" s="398"/>
      <c r="T236" s="399"/>
      <c r="U236" s="399"/>
      <c r="V236" s="399"/>
      <c r="W236" s="399"/>
      <c r="X236" s="399"/>
      <c r="Y236" s="399"/>
      <c r="Z236" s="399"/>
      <c r="AA236" s="399"/>
      <c r="AB236" s="399"/>
      <c r="AC236" s="399"/>
      <c r="AD236" s="399"/>
      <c r="AE236" s="399"/>
      <c r="AF236" s="399"/>
      <c r="AG236" s="399"/>
      <c r="AH236" s="399"/>
      <c r="AI236" s="399"/>
      <c r="AJ236" s="399"/>
      <c r="AK236" s="399"/>
      <c r="AL236" s="399"/>
      <c r="AM236" s="399"/>
      <c r="AN236" s="400"/>
      <c r="AO236" s="591">
        <f t="shared" si="10"/>
        <v>0</v>
      </c>
      <c r="AP236" s="591">
        <f t="shared" si="11"/>
        <v>0</v>
      </c>
    </row>
    <row r="237" spans="1:42">
      <c r="A237" s="1091"/>
      <c r="B237" s="416"/>
      <c r="C237" s="419" t="str">
        <f>IFERROR(INDEX(C$13:C236,MATCH($B237,$B$13:$B236,0)),"")</f>
        <v/>
      </c>
      <c r="D237" s="416"/>
      <c r="E237" s="396" t="s">
        <v>258</v>
      </c>
      <c r="F237" s="398"/>
      <c r="G237" s="399"/>
      <c r="H237" s="399"/>
      <c r="I237" s="399"/>
      <c r="J237" s="399"/>
      <c r="K237" s="399"/>
      <c r="L237" s="399"/>
      <c r="M237" s="400"/>
      <c r="N237" s="400"/>
      <c r="O237" s="400"/>
      <c r="P237" s="400"/>
      <c r="Q237" s="400"/>
      <c r="R237" s="591">
        <f t="shared" si="9"/>
        <v>0</v>
      </c>
      <c r="S237" s="398"/>
      <c r="T237" s="399"/>
      <c r="U237" s="399"/>
      <c r="V237" s="399"/>
      <c r="W237" s="399"/>
      <c r="X237" s="399"/>
      <c r="Y237" s="399"/>
      <c r="Z237" s="399"/>
      <c r="AA237" s="399"/>
      <c r="AB237" s="399"/>
      <c r="AC237" s="399"/>
      <c r="AD237" s="399"/>
      <c r="AE237" s="399"/>
      <c r="AF237" s="399"/>
      <c r="AG237" s="399"/>
      <c r="AH237" s="399"/>
      <c r="AI237" s="399"/>
      <c r="AJ237" s="399"/>
      <c r="AK237" s="399"/>
      <c r="AL237" s="399"/>
      <c r="AM237" s="399"/>
      <c r="AN237" s="400"/>
      <c r="AO237" s="591">
        <f t="shared" si="10"/>
        <v>0</v>
      </c>
      <c r="AP237" s="591">
        <f t="shared" si="11"/>
        <v>0</v>
      </c>
    </row>
    <row r="238" spans="1:42">
      <c r="A238" s="1091"/>
      <c r="B238" s="416"/>
      <c r="C238" s="419" t="str">
        <f>IFERROR(INDEX(C$13:C237,MATCH($B238,$B$13:$B237,0)),"")</f>
        <v/>
      </c>
      <c r="D238" s="416"/>
      <c r="E238" s="396" t="s">
        <v>258</v>
      </c>
      <c r="F238" s="398"/>
      <c r="G238" s="399"/>
      <c r="H238" s="399"/>
      <c r="I238" s="399"/>
      <c r="J238" s="399"/>
      <c r="K238" s="399"/>
      <c r="L238" s="399"/>
      <c r="M238" s="400"/>
      <c r="N238" s="400"/>
      <c r="O238" s="400"/>
      <c r="P238" s="400"/>
      <c r="Q238" s="400"/>
      <c r="R238" s="591">
        <f t="shared" si="9"/>
        <v>0</v>
      </c>
      <c r="S238" s="398"/>
      <c r="T238" s="399"/>
      <c r="U238" s="399"/>
      <c r="V238" s="399"/>
      <c r="W238" s="399"/>
      <c r="X238" s="399"/>
      <c r="Y238" s="399"/>
      <c r="Z238" s="399"/>
      <c r="AA238" s="399"/>
      <c r="AB238" s="399"/>
      <c r="AC238" s="399"/>
      <c r="AD238" s="399"/>
      <c r="AE238" s="399"/>
      <c r="AF238" s="399"/>
      <c r="AG238" s="399"/>
      <c r="AH238" s="399"/>
      <c r="AI238" s="399"/>
      <c r="AJ238" s="399"/>
      <c r="AK238" s="399"/>
      <c r="AL238" s="399"/>
      <c r="AM238" s="399"/>
      <c r="AN238" s="400"/>
      <c r="AO238" s="591">
        <f t="shared" si="10"/>
        <v>0</v>
      </c>
      <c r="AP238" s="591">
        <f t="shared" si="11"/>
        <v>0</v>
      </c>
    </row>
    <row r="239" spans="1:42">
      <c r="A239" s="1091"/>
      <c r="B239" s="416"/>
      <c r="C239" s="419" t="str">
        <f>IFERROR(INDEX(C$13:C238,MATCH($B239,$B$13:$B238,0)),"")</f>
        <v/>
      </c>
      <c r="D239" s="416"/>
      <c r="E239" s="396" t="s">
        <v>258</v>
      </c>
      <c r="F239" s="398"/>
      <c r="G239" s="399"/>
      <c r="H239" s="399"/>
      <c r="I239" s="399"/>
      <c r="J239" s="399"/>
      <c r="K239" s="399"/>
      <c r="L239" s="399"/>
      <c r="M239" s="400"/>
      <c r="N239" s="400"/>
      <c r="O239" s="400"/>
      <c r="P239" s="400"/>
      <c r="Q239" s="400"/>
      <c r="R239" s="591">
        <f t="shared" si="9"/>
        <v>0</v>
      </c>
      <c r="S239" s="398"/>
      <c r="T239" s="399"/>
      <c r="U239" s="399"/>
      <c r="V239" s="399"/>
      <c r="W239" s="399"/>
      <c r="X239" s="399"/>
      <c r="Y239" s="399"/>
      <c r="Z239" s="399"/>
      <c r="AA239" s="399"/>
      <c r="AB239" s="399"/>
      <c r="AC239" s="399"/>
      <c r="AD239" s="399"/>
      <c r="AE239" s="399"/>
      <c r="AF239" s="399"/>
      <c r="AG239" s="399"/>
      <c r="AH239" s="399"/>
      <c r="AI239" s="399"/>
      <c r="AJ239" s="399"/>
      <c r="AK239" s="399"/>
      <c r="AL239" s="399"/>
      <c r="AM239" s="399"/>
      <c r="AN239" s="400"/>
      <c r="AO239" s="591">
        <f t="shared" si="10"/>
        <v>0</v>
      </c>
      <c r="AP239" s="591">
        <f t="shared" si="11"/>
        <v>0</v>
      </c>
    </row>
    <row r="240" spans="1:42">
      <c r="A240" s="1091"/>
      <c r="B240" s="416"/>
      <c r="C240" s="419" t="str">
        <f>IFERROR(INDEX(C$13:C239,MATCH($B240,$B$13:$B239,0)),"")</f>
        <v/>
      </c>
      <c r="D240" s="416"/>
      <c r="E240" s="396" t="s">
        <v>258</v>
      </c>
      <c r="F240" s="398"/>
      <c r="G240" s="399"/>
      <c r="H240" s="399"/>
      <c r="I240" s="399"/>
      <c r="J240" s="399"/>
      <c r="K240" s="399"/>
      <c r="L240" s="399"/>
      <c r="M240" s="400"/>
      <c r="N240" s="400"/>
      <c r="O240" s="400"/>
      <c r="P240" s="400"/>
      <c r="Q240" s="400"/>
      <c r="R240" s="591">
        <f t="shared" si="9"/>
        <v>0</v>
      </c>
      <c r="S240" s="398"/>
      <c r="T240" s="399"/>
      <c r="U240" s="399"/>
      <c r="V240" s="399"/>
      <c r="W240" s="399"/>
      <c r="X240" s="399"/>
      <c r="Y240" s="399"/>
      <c r="Z240" s="399"/>
      <c r="AA240" s="399"/>
      <c r="AB240" s="399"/>
      <c r="AC240" s="399"/>
      <c r="AD240" s="399"/>
      <c r="AE240" s="399"/>
      <c r="AF240" s="399"/>
      <c r="AG240" s="399"/>
      <c r="AH240" s="399"/>
      <c r="AI240" s="399"/>
      <c r="AJ240" s="399"/>
      <c r="AK240" s="399"/>
      <c r="AL240" s="399"/>
      <c r="AM240" s="399"/>
      <c r="AN240" s="400"/>
      <c r="AO240" s="591">
        <f t="shared" si="10"/>
        <v>0</v>
      </c>
      <c r="AP240" s="591">
        <f t="shared" si="11"/>
        <v>0</v>
      </c>
    </row>
    <row r="241" spans="1:42">
      <c r="A241" s="1091"/>
      <c r="B241" s="416"/>
      <c r="C241" s="419" t="str">
        <f>IFERROR(INDEX(C$13:C240,MATCH($B241,$B$13:$B240,0)),"")</f>
        <v/>
      </c>
      <c r="D241" s="416"/>
      <c r="E241" s="396" t="s">
        <v>258</v>
      </c>
      <c r="F241" s="398"/>
      <c r="G241" s="399"/>
      <c r="H241" s="399"/>
      <c r="I241" s="399"/>
      <c r="J241" s="399"/>
      <c r="K241" s="399"/>
      <c r="L241" s="399"/>
      <c r="M241" s="400"/>
      <c r="N241" s="400"/>
      <c r="O241" s="400"/>
      <c r="P241" s="400"/>
      <c r="Q241" s="400"/>
      <c r="R241" s="591">
        <f t="shared" si="9"/>
        <v>0</v>
      </c>
      <c r="S241" s="398"/>
      <c r="T241" s="399"/>
      <c r="U241" s="399"/>
      <c r="V241" s="399"/>
      <c r="W241" s="399"/>
      <c r="X241" s="399"/>
      <c r="Y241" s="399"/>
      <c r="Z241" s="399"/>
      <c r="AA241" s="399"/>
      <c r="AB241" s="399"/>
      <c r="AC241" s="399"/>
      <c r="AD241" s="399"/>
      <c r="AE241" s="399"/>
      <c r="AF241" s="399"/>
      <c r="AG241" s="399"/>
      <c r="AH241" s="399"/>
      <c r="AI241" s="399"/>
      <c r="AJ241" s="399"/>
      <c r="AK241" s="399"/>
      <c r="AL241" s="399"/>
      <c r="AM241" s="399"/>
      <c r="AN241" s="400"/>
      <c r="AO241" s="591">
        <f t="shared" si="10"/>
        <v>0</v>
      </c>
      <c r="AP241" s="591">
        <f t="shared" si="11"/>
        <v>0</v>
      </c>
    </row>
    <row r="242" spans="1:42">
      <c r="A242" s="1091"/>
      <c r="B242" s="416"/>
      <c r="C242" s="419" t="str">
        <f>IFERROR(INDEX(C$13:C241,MATCH($B242,$B$13:$B241,0)),"")</f>
        <v/>
      </c>
      <c r="D242" s="416"/>
      <c r="E242" s="396" t="s">
        <v>258</v>
      </c>
      <c r="F242" s="398"/>
      <c r="G242" s="399"/>
      <c r="H242" s="399"/>
      <c r="I242" s="399"/>
      <c r="J242" s="399"/>
      <c r="K242" s="399"/>
      <c r="L242" s="399"/>
      <c r="M242" s="400"/>
      <c r="N242" s="400"/>
      <c r="O242" s="400"/>
      <c r="P242" s="400"/>
      <c r="Q242" s="400"/>
      <c r="R242" s="591">
        <f t="shared" si="9"/>
        <v>0</v>
      </c>
      <c r="S242" s="398"/>
      <c r="T242" s="399"/>
      <c r="U242" s="399"/>
      <c r="V242" s="399"/>
      <c r="W242" s="399"/>
      <c r="X242" s="399"/>
      <c r="Y242" s="399"/>
      <c r="Z242" s="399"/>
      <c r="AA242" s="399"/>
      <c r="AB242" s="399"/>
      <c r="AC242" s="399"/>
      <c r="AD242" s="399"/>
      <c r="AE242" s="399"/>
      <c r="AF242" s="399"/>
      <c r="AG242" s="399"/>
      <c r="AH242" s="399"/>
      <c r="AI242" s="399"/>
      <c r="AJ242" s="399"/>
      <c r="AK242" s="399"/>
      <c r="AL242" s="399"/>
      <c r="AM242" s="399"/>
      <c r="AN242" s="400"/>
      <c r="AO242" s="591">
        <f t="shared" si="10"/>
        <v>0</v>
      </c>
      <c r="AP242" s="591">
        <f t="shared" si="11"/>
        <v>0</v>
      </c>
    </row>
    <row r="243" spans="1:42">
      <c r="A243" s="1091"/>
      <c r="B243" s="416"/>
      <c r="C243" s="419" t="str">
        <f>IFERROR(INDEX(C$13:C242,MATCH($B243,$B$13:$B242,0)),"")</f>
        <v/>
      </c>
      <c r="D243" s="416"/>
      <c r="E243" s="396" t="s">
        <v>258</v>
      </c>
      <c r="F243" s="398"/>
      <c r="G243" s="399"/>
      <c r="H243" s="399"/>
      <c r="I243" s="399"/>
      <c r="J243" s="399"/>
      <c r="K243" s="399"/>
      <c r="L243" s="399"/>
      <c r="M243" s="400"/>
      <c r="N243" s="400"/>
      <c r="O243" s="400"/>
      <c r="P243" s="400"/>
      <c r="Q243" s="400"/>
      <c r="R243" s="591">
        <f t="shared" si="9"/>
        <v>0</v>
      </c>
      <c r="S243" s="398"/>
      <c r="T243" s="399"/>
      <c r="U243" s="399"/>
      <c r="V243" s="399"/>
      <c r="W243" s="399"/>
      <c r="X243" s="399"/>
      <c r="Y243" s="399"/>
      <c r="Z243" s="399"/>
      <c r="AA243" s="399"/>
      <c r="AB243" s="399"/>
      <c r="AC243" s="399"/>
      <c r="AD243" s="399"/>
      <c r="AE243" s="399"/>
      <c r="AF243" s="399"/>
      <c r="AG243" s="399"/>
      <c r="AH243" s="399"/>
      <c r="AI243" s="399"/>
      <c r="AJ243" s="399"/>
      <c r="AK243" s="399"/>
      <c r="AL243" s="399"/>
      <c r="AM243" s="399"/>
      <c r="AN243" s="400"/>
      <c r="AO243" s="591">
        <f t="shared" si="10"/>
        <v>0</v>
      </c>
      <c r="AP243" s="591">
        <f t="shared" si="11"/>
        <v>0</v>
      </c>
    </row>
    <row r="244" spans="1:42">
      <c r="A244" s="1091"/>
      <c r="B244" s="416"/>
      <c r="C244" s="419" t="str">
        <f>IFERROR(INDEX(C$13:C243,MATCH($B244,$B$13:$B243,0)),"")</f>
        <v/>
      </c>
      <c r="D244" s="416"/>
      <c r="E244" s="396" t="s">
        <v>258</v>
      </c>
      <c r="F244" s="398"/>
      <c r="G244" s="399"/>
      <c r="H244" s="399"/>
      <c r="I244" s="399"/>
      <c r="J244" s="399"/>
      <c r="K244" s="399"/>
      <c r="L244" s="399"/>
      <c r="M244" s="400"/>
      <c r="N244" s="400"/>
      <c r="O244" s="400"/>
      <c r="P244" s="400"/>
      <c r="Q244" s="400"/>
      <c r="R244" s="591">
        <f t="shared" si="9"/>
        <v>0</v>
      </c>
      <c r="S244" s="398"/>
      <c r="T244" s="399"/>
      <c r="U244" s="399"/>
      <c r="V244" s="399"/>
      <c r="W244" s="399"/>
      <c r="X244" s="399"/>
      <c r="Y244" s="399"/>
      <c r="Z244" s="399"/>
      <c r="AA244" s="399"/>
      <c r="AB244" s="399"/>
      <c r="AC244" s="399"/>
      <c r="AD244" s="399"/>
      <c r="AE244" s="399"/>
      <c r="AF244" s="399"/>
      <c r="AG244" s="399"/>
      <c r="AH244" s="399"/>
      <c r="AI244" s="399"/>
      <c r="AJ244" s="399"/>
      <c r="AK244" s="399"/>
      <c r="AL244" s="399"/>
      <c r="AM244" s="399"/>
      <c r="AN244" s="400"/>
      <c r="AO244" s="591">
        <f t="shared" si="10"/>
        <v>0</v>
      </c>
      <c r="AP244" s="591">
        <f t="shared" si="11"/>
        <v>0</v>
      </c>
    </row>
    <row r="245" spans="1:42">
      <c r="A245" s="1091"/>
      <c r="B245" s="416"/>
      <c r="C245" s="419" t="str">
        <f>IFERROR(INDEX(C$13:C244,MATCH($B245,$B$13:$B244,0)),"")</f>
        <v/>
      </c>
      <c r="D245" s="416"/>
      <c r="E245" s="396" t="s">
        <v>258</v>
      </c>
      <c r="F245" s="398"/>
      <c r="G245" s="399"/>
      <c r="H245" s="399"/>
      <c r="I245" s="399"/>
      <c r="J245" s="399"/>
      <c r="K245" s="399"/>
      <c r="L245" s="399"/>
      <c r="M245" s="400"/>
      <c r="N245" s="400"/>
      <c r="O245" s="400"/>
      <c r="P245" s="400"/>
      <c r="Q245" s="400"/>
      <c r="R245" s="591">
        <f t="shared" si="9"/>
        <v>0</v>
      </c>
      <c r="S245" s="398"/>
      <c r="T245" s="399"/>
      <c r="U245" s="399"/>
      <c r="V245" s="399"/>
      <c r="W245" s="399"/>
      <c r="X245" s="399"/>
      <c r="Y245" s="399"/>
      <c r="Z245" s="399"/>
      <c r="AA245" s="399"/>
      <c r="AB245" s="399"/>
      <c r="AC245" s="399"/>
      <c r="AD245" s="399"/>
      <c r="AE245" s="399"/>
      <c r="AF245" s="399"/>
      <c r="AG245" s="399"/>
      <c r="AH245" s="399"/>
      <c r="AI245" s="399"/>
      <c r="AJ245" s="399"/>
      <c r="AK245" s="399"/>
      <c r="AL245" s="399"/>
      <c r="AM245" s="399"/>
      <c r="AN245" s="400"/>
      <c r="AO245" s="591">
        <f t="shared" si="10"/>
        <v>0</v>
      </c>
      <c r="AP245" s="591">
        <f t="shared" si="11"/>
        <v>0</v>
      </c>
    </row>
    <row r="246" spans="1:42">
      <c r="A246" s="1091"/>
      <c r="B246" s="416"/>
      <c r="C246" s="419" t="str">
        <f>IFERROR(INDEX(C$13:C245,MATCH($B246,$B$13:$B245,0)),"")</f>
        <v/>
      </c>
      <c r="D246" s="416"/>
      <c r="E246" s="396" t="s">
        <v>258</v>
      </c>
      <c r="F246" s="398"/>
      <c r="G246" s="399"/>
      <c r="H246" s="399"/>
      <c r="I246" s="399"/>
      <c r="J246" s="399"/>
      <c r="K246" s="399"/>
      <c r="L246" s="399"/>
      <c r="M246" s="400"/>
      <c r="N246" s="400"/>
      <c r="O246" s="400"/>
      <c r="P246" s="400"/>
      <c r="Q246" s="400"/>
      <c r="R246" s="591">
        <f t="shared" si="9"/>
        <v>0</v>
      </c>
      <c r="S246" s="398"/>
      <c r="T246" s="399"/>
      <c r="U246" s="399"/>
      <c r="V246" s="399"/>
      <c r="W246" s="399"/>
      <c r="X246" s="399"/>
      <c r="Y246" s="399"/>
      <c r="Z246" s="399"/>
      <c r="AA246" s="399"/>
      <c r="AB246" s="399"/>
      <c r="AC246" s="399"/>
      <c r="AD246" s="399"/>
      <c r="AE246" s="399"/>
      <c r="AF246" s="399"/>
      <c r="AG246" s="399"/>
      <c r="AH246" s="399"/>
      <c r="AI246" s="399"/>
      <c r="AJ246" s="399"/>
      <c r="AK246" s="399"/>
      <c r="AL246" s="399"/>
      <c r="AM246" s="399"/>
      <c r="AN246" s="400"/>
      <c r="AO246" s="591">
        <f t="shared" si="10"/>
        <v>0</v>
      </c>
      <c r="AP246" s="591">
        <f t="shared" si="11"/>
        <v>0</v>
      </c>
    </row>
    <row r="247" spans="1:42">
      <c r="A247" s="1091"/>
      <c r="B247" s="416"/>
      <c r="C247" s="419" t="str">
        <f>IFERROR(INDEX(C$13:C246,MATCH($B247,$B$13:$B246,0)),"")</f>
        <v/>
      </c>
      <c r="D247" s="416"/>
      <c r="E247" s="396" t="s">
        <v>258</v>
      </c>
      <c r="F247" s="398"/>
      <c r="G247" s="399"/>
      <c r="H247" s="399"/>
      <c r="I247" s="399"/>
      <c r="J247" s="399"/>
      <c r="K247" s="399"/>
      <c r="L247" s="399"/>
      <c r="M247" s="400"/>
      <c r="N247" s="400"/>
      <c r="O247" s="400"/>
      <c r="P247" s="400"/>
      <c r="Q247" s="400"/>
      <c r="R247" s="591">
        <f t="shared" si="9"/>
        <v>0</v>
      </c>
      <c r="S247" s="398"/>
      <c r="T247" s="399"/>
      <c r="U247" s="399"/>
      <c r="V247" s="399"/>
      <c r="W247" s="399"/>
      <c r="X247" s="399"/>
      <c r="Y247" s="399"/>
      <c r="Z247" s="399"/>
      <c r="AA247" s="399"/>
      <c r="AB247" s="399"/>
      <c r="AC247" s="399"/>
      <c r="AD247" s="399"/>
      <c r="AE247" s="399"/>
      <c r="AF247" s="399"/>
      <c r="AG247" s="399"/>
      <c r="AH247" s="399"/>
      <c r="AI247" s="399"/>
      <c r="AJ247" s="399"/>
      <c r="AK247" s="399"/>
      <c r="AL247" s="399"/>
      <c r="AM247" s="399"/>
      <c r="AN247" s="400"/>
      <c r="AO247" s="591">
        <f t="shared" si="10"/>
        <v>0</v>
      </c>
      <c r="AP247" s="591">
        <f t="shared" si="11"/>
        <v>0</v>
      </c>
    </row>
    <row r="248" spans="1:42">
      <c r="A248" s="1091"/>
      <c r="B248" s="416"/>
      <c r="C248" s="419" t="str">
        <f>IFERROR(INDEX(C$13:C247,MATCH($B248,$B$13:$B247,0)),"")</f>
        <v/>
      </c>
      <c r="D248" s="416"/>
      <c r="E248" s="396" t="s">
        <v>258</v>
      </c>
      <c r="F248" s="398"/>
      <c r="G248" s="399"/>
      <c r="H248" s="399"/>
      <c r="I248" s="399"/>
      <c r="J248" s="399"/>
      <c r="K248" s="399"/>
      <c r="L248" s="399"/>
      <c r="M248" s="400"/>
      <c r="N248" s="400"/>
      <c r="O248" s="400"/>
      <c r="P248" s="400"/>
      <c r="Q248" s="400"/>
      <c r="R248" s="591">
        <f t="shared" si="9"/>
        <v>0</v>
      </c>
      <c r="S248" s="398"/>
      <c r="T248" s="399"/>
      <c r="U248" s="399"/>
      <c r="V248" s="399"/>
      <c r="W248" s="399"/>
      <c r="X248" s="399"/>
      <c r="Y248" s="399"/>
      <c r="Z248" s="399"/>
      <c r="AA248" s="399"/>
      <c r="AB248" s="399"/>
      <c r="AC248" s="399"/>
      <c r="AD248" s="399"/>
      <c r="AE248" s="399"/>
      <c r="AF248" s="399"/>
      <c r="AG248" s="399"/>
      <c r="AH248" s="399"/>
      <c r="AI248" s="399"/>
      <c r="AJ248" s="399"/>
      <c r="AK248" s="399"/>
      <c r="AL248" s="399"/>
      <c r="AM248" s="399"/>
      <c r="AN248" s="400"/>
      <c r="AO248" s="591">
        <f t="shared" si="10"/>
        <v>0</v>
      </c>
      <c r="AP248" s="591">
        <f t="shared" si="11"/>
        <v>0</v>
      </c>
    </row>
    <row r="249" spans="1:42">
      <c r="A249" s="1091"/>
      <c r="B249" s="416"/>
      <c r="C249" s="419" t="str">
        <f>IFERROR(INDEX(C$13:C248,MATCH($B249,$B$13:$B248,0)),"")</f>
        <v/>
      </c>
      <c r="D249" s="416"/>
      <c r="E249" s="396" t="s">
        <v>258</v>
      </c>
      <c r="F249" s="398"/>
      <c r="G249" s="399"/>
      <c r="H249" s="399"/>
      <c r="I249" s="399"/>
      <c r="J249" s="399"/>
      <c r="K249" s="399"/>
      <c r="L249" s="399"/>
      <c r="M249" s="400"/>
      <c r="N249" s="400"/>
      <c r="O249" s="400"/>
      <c r="P249" s="400"/>
      <c r="Q249" s="400"/>
      <c r="R249" s="591">
        <f t="shared" si="9"/>
        <v>0</v>
      </c>
      <c r="S249" s="398"/>
      <c r="T249" s="399"/>
      <c r="U249" s="399"/>
      <c r="V249" s="399"/>
      <c r="W249" s="399"/>
      <c r="X249" s="399"/>
      <c r="Y249" s="399"/>
      <c r="Z249" s="399"/>
      <c r="AA249" s="399"/>
      <c r="AB249" s="399"/>
      <c r="AC249" s="399"/>
      <c r="AD249" s="399"/>
      <c r="AE249" s="399"/>
      <c r="AF249" s="399"/>
      <c r="AG249" s="399"/>
      <c r="AH249" s="399"/>
      <c r="AI249" s="399"/>
      <c r="AJ249" s="399"/>
      <c r="AK249" s="399"/>
      <c r="AL249" s="399"/>
      <c r="AM249" s="399"/>
      <c r="AN249" s="400"/>
      <c r="AO249" s="591">
        <f t="shared" si="10"/>
        <v>0</v>
      </c>
      <c r="AP249" s="591">
        <f t="shared" si="11"/>
        <v>0</v>
      </c>
    </row>
    <row r="250" spans="1:42">
      <c r="A250" s="1091"/>
      <c r="B250" s="416"/>
      <c r="C250" s="419" t="str">
        <f>IFERROR(INDEX(C$13:C249,MATCH($B250,$B$13:$B249,0)),"")</f>
        <v/>
      </c>
      <c r="D250" s="416"/>
      <c r="E250" s="396" t="s">
        <v>258</v>
      </c>
      <c r="F250" s="398"/>
      <c r="G250" s="399"/>
      <c r="H250" s="399"/>
      <c r="I250" s="399"/>
      <c r="J250" s="399"/>
      <c r="K250" s="399"/>
      <c r="L250" s="399"/>
      <c r="M250" s="400"/>
      <c r="N250" s="400"/>
      <c r="O250" s="400"/>
      <c r="P250" s="400"/>
      <c r="Q250" s="400"/>
      <c r="R250" s="591">
        <f t="shared" si="9"/>
        <v>0</v>
      </c>
      <c r="S250" s="398"/>
      <c r="T250" s="399"/>
      <c r="U250" s="399"/>
      <c r="V250" s="399"/>
      <c r="W250" s="399"/>
      <c r="X250" s="399"/>
      <c r="Y250" s="399"/>
      <c r="Z250" s="399"/>
      <c r="AA250" s="399"/>
      <c r="AB250" s="399"/>
      <c r="AC250" s="399"/>
      <c r="AD250" s="399"/>
      <c r="AE250" s="399"/>
      <c r="AF250" s="399"/>
      <c r="AG250" s="399"/>
      <c r="AH250" s="399"/>
      <c r="AI250" s="399"/>
      <c r="AJ250" s="399"/>
      <c r="AK250" s="399"/>
      <c r="AL250" s="399"/>
      <c r="AM250" s="399"/>
      <c r="AN250" s="400"/>
      <c r="AO250" s="591">
        <f t="shared" si="10"/>
        <v>0</v>
      </c>
      <c r="AP250" s="591">
        <f t="shared" si="11"/>
        <v>0</v>
      </c>
    </row>
    <row r="251" spans="1:42">
      <c r="A251" s="1091"/>
      <c r="B251" s="416"/>
      <c r="C251" s="419" t="str">
        <f>IFERROR(INDEX(C$13:C250,MATCH($B251,$B$13:$B250,0)),"")</f>
        <v/>
      </c>
      <c r="D251" s="416"/>
      <c r="E251" s="396" t="s">
        <v>258</v>
      </c>
      <c r="F251" s="398"/>
      <c r="G251" s="399"/>
      <c r="H251" s="399"/>
      <c r="I251" s="399"/>
      <c r="J251" s="399"/>
      <c r="K251" s="399"/>
      <c r="L251" s="399"/>
      <c r="M251" s="400"/>
      <c r="N251" s="400"/>
      <c r="O251" s="400"/>
      <c r="P251" s="400"/>
      <c r="Q251" s="400"/>
      <c r="R251" s="591">
        <f t="shared" si="9"/>
        <v>0</v>
      </c>
      <c r="S251" s="398"/>
      <c r="T251" s="399"/>
      <c r="U251" s="399"/>
      <c r="V251" s="399"/>
      <c r="W251" s="399"/>
      <c r="X251" s="399"/>
      <c r="Y251" s="399"/>
      <c r="Z251" s="399"/>
      <c r="AA251" s="399"/>
      <c r="AB251" s="399"/>
      <c r="AC251" s="399"/>
      <c r="AD251" s="399"/>
      <c r="AE251" s="399"/>
      <c r="AF251" s="399"/>
      <c r="AG251" s="399"/>
      <c r="AH251" s="399"/>
      <c r="AI251" s="399"/>
      <c r="AJ251" s="399"/>
      <c r="AK251" s="399"/>
      <c r="AL251" s="399"/>
      <c r="AM251" s="399"/>
      <c r="AN251" s="400"/>
      <c r="AO251" s="591">
        <f t="shared" si="10"/>
        <v>0</v>
      </c>
      <c r="AP251" s="591">
        <f t="shared" si="11"/>
        <v>0</v>
      </c>
    </row>
    <row r="252" spans="1:42">
      <c r="A252" s="1091"/>
      <c r="B252" s="416"/>
      <c r="C252" s="419" t="str">
        <f>IFERROR(INDEX(C$13:C251,MATCH($B252,$B$13:$B251,0)),"")</f>
        <v/>
      </c>
      <c r="D252" s="416"/>
      <c r="E252" s="396" t="s">
        <v>258</v>
      </c>
      <c r="F252" s="398"/>
      <c r="G252" s="399"/>
      <c r="H252" s="399"/>
      <c r="I252" s="399"/>
      <c r="J252" s="399"/>
      <c r="K252" s="399"/>
      <c r="L252" s="399"/>
      <c r="M252" s="400"/>
      <c r="N252" s="400"/>
      <c r="O252" s="400"/>
      <c r="P252" s="400"/>
      <c r="Q252" s="400"/>
      <c r="R252" s="591">
        <f t="shared" si="9"/>
        <v>0</v>
      </c>
      <c r="S252" s="398"/>
      <c r="T252" s="399"/>
      <c r="U252" s="399"/>
      <c r="V252" s="399"/>
      <c r="W252" s="399"/>
      <c r="X252" s="399"/>
      <c r="Y252" s="399"/>
      <c r="Z252" s="399"/>
      <c r="AA252" s="399"/>
      <c r="AB252" s="399"/>
      <c r="AC252" s="399"/>
      <c r="AD252" s="399"/>
      <c r="AE252" s="399"/>
      <c r="AF252" s="399"/>
      <c r="AG252" s="399"/>
      <c r="AH252" s="399"/>
      <c r="AI252" s="399"/>
      <c r="AJ252" s="399"/>
      <c r="AK252" s="399"/>
      <c r="AL252" s="399"/>
      <c r="AM252" s="399"/>
      <c r="AN252" s="400"/>
      <c r="AO252" s="591">
        <f t="shared" si="10"/>
        <v>0</v>
      </c>
      <c r="AP252" s="591">
        <f t="shared" si="11"/>
        <v>0</v>
      </c>
    </row>
    <row r="253" spans="1:42">
      <c r="A253" s="1091"/>
      <c r="B253" s="416"/>
      <c r="C253" s="419" t="str">
        <f>IFERROR(INDEX(C$13:C252,MATCH($B253,$B$13:$B252,0)),"")</f>
        <v/>
      </c>
      <c r="D253" s="416"/>
      <c r="E253" s="396" t="s">
        <v>258</v>
      </c>
      <c r="F253" s="398"/>
      <c r="G253" s="399"/>
      <c r="H253" s="399"/>
      <c r="I253" s="399"/>
      <c r="J253" s="399"/>
      <c r="K253" s="399"/>
      <c r="L253" s="399"/>
      <c r="M253" s="400"/>
      <c r="N253" s="400"/>
      <c r="O253" s="400"/>
      <c r="P253" s="400"/>
      <c r="Q253" s="400"/>
      <c r="R253" s="591">
        <f t="shared" si="9"/>
        <v>0</v>
      </c>
      <c r="S253" s="398"/>
      <c r="T253" s="399"/>
      <c r="U253" s="399"/>
      <c r="V253" s="399"/>
      <c r="W253" s="399"/>
      <c r="X253" s="399"/>
      <c r="Y253" s="399"/>
      <c r="Z253" s="399"/>
      <c r="AA253" s="399"/>
      <c r="AB253" s="399"/>
      <c r="AC253" s="399"/>
      <c r="AD253" s="399"/>
      <c r="AE253" s="399"/>
      <c r="AF253" s="399"/>
      <c r="AG253" s="399"/>
      <c r="AH253" s="399"/>
      <c r="AI253" s="399"/>
      <c r="AJ253" s="399"/>
      <c r="AK253" s="399"/>
      <c r="AL253" s="399"/>
      <c r="AM253" s="399"/>
      <c r="AN253" s="400"/>
      <c r="AO253" s="591">
        <f t="shared" si="10"/>
        <v>0</v>
      </c>
      <c r="AP253" s="591">
        <f t="shared" si="11"/>
        <v>0</v>
      </c>
    </row>
    <row r="254" spans="1:42">
      <c r="A254" s="1091"/>
      <c r="B254" s="416"/>
      <c r="C254" s="419" t="str">
        <f>IFERROR(INDEX(C$13:C253,MATCH($B254,$B$13:$B253,0)),"")</f>
        <v/>
      </c>
      <c r="D254" s="416"/>
      <c r="E254" s="396" t="s">
        <v>258</v>
      </c>
      <c r="F254" s="398"/>
      <c r="G254" s="399"/>
      <c r="H254" s="399"/>
      <c r="I254" s="399"/>
      <c r="J254" s="399"/>
      <c r="K254" s="399"/>
      <c r="L254" s="399"/>
      <c r="M254" s="400"/>
      <c r="N254" s="400"/>
      <c r="O254" s="400"/>
      <c r="P254" s="400"/>
      <c r="Q254" s="400"/>
      <c r="R254" s="591">
        <f t="shared" si="9"/>
        <v>0</v>
      </c>
      <c r="S254" s="398"/>
      <c r="T254" s="399"/>
      <c r="U254" s="399"/>
      <c r="V254" s="399"/>
      <c r="W254" s="399"/>
      <c r="X254" s="399"/>
      <c r="Y254" s="399"/>
      <c r="Z254" s="399"/>
      <c r="AA254" s="399"/>
      <c r="AB254" s="399"/>
      <c r="AC254" s="399"/>
      <c r="AD254" s="399"/>
      <c r="AE254" s="399"/>
      <c r="AF254" s="399"/>
      <c r="AG254" s="399"/>
      <c r="AH254" s="399"/>
      <c r="AI254" s="399"/>
      <c r="AJ254" s="399"/>
      <c r="AK254" s="399"/>
      <c r="AL254" s="399"/>
      <c r="AM254" s="399"/>
      <c r="AN254" s="400"/>
      <c r="AO254" s="591">
        <f t="shared" si="10"/>
        <v>0</v>
      </c>
      <c r="AP254" s="591">
        <f t="shared" si="11"/>
        <v>0</v>
      </c>
    </row>
    <row r="255" spans="1:42">
      <c r="A255" s="1091"/>
      <c r="B255" s="416"/>
      <c r="C255" s="419" t="str">
        <f>IFERROR(INDEX(C$13:C254,MATCH($B255,$B$13:$B254,0)),"")</f>
        <v/>
      </c>
      <c r="D255" s="416"/>
      <c r="E255" s="396" t="s">
        <v>258</v>
      </c>
      <c r="F255" s="398"/>
      <c r="G255" s="399"/>
      <c r="H255" s="399"/>
      <c r="I255" s="399"/>
      <c r="J255" s="399"/>
      <c r="K255" s="399"/>
      <c r="L255" s="399"/>
      <c r="M255" s="400"/>
      <c r="N255" s="400"/>
      <c r="O255" s="400"/>
      <c r="P255" s="400"/>
      <c r="Q255" s="400"/>
      <c r="R255" s="591">
        <f t="shared" si="9"/>
        <v>0</v>
      </c>
      <c r="S255" s="398"/>
      <c r="T255" s="399"/>
      <c r="U255" s="399"/>
      <c r="V255" s="399"/>
      <c r="W255" s="399"/>
      <c r="X255" s="399"/>
      <c r="Y255" s="399"/>
      <c r="Z255" s="399"/>
      <c r="AA255" s="399"/>
      <c r="AB255" s="399"/>
      <c r="AC255" s="399"/>
      <c r="AD255" s="399"/>
      <c r="AE255" s="399"/>
      <c r="AF255" s="399"/>
      <c r="AG255" s="399"/>
      <c r="AH255" s="399"/>
      <c r="AI255" s="399"/>
      <c r="AJ255" s="399"/>
      <c r="AK255" s="399"/>
      <c r="AL255" s="399"/>
      <c r="AM255" s="399"/>
      <c r="AN255" s="400"/>
      <c r="AO255" s="591">
        <f t="shared" si="10"/>
        <v>0</v>
      </c>
      <c r="AP255" s="591">
        <f t="shared" si="11"/>
        <v>0</v>
      </c>
    </row>
    <row r="256" spans="1:42">
      <c r="A256" s="1091"/>
      <c r="B256" s="416"/>
      <c r="C256" s="419" t="str">
        <f>IFERROR(INDEX(C$13:C255,MATCH($B256,$B$13:$B255,0)),"")</f>
        <v/>
      </c>
      <c r="D256" s="416"/>
      <c r="E256" s="396" t="s">
        <v>258</v>
      </c>
      <c r="F256" s="398"/>
      <c r="G256" s="399"/>
      <c r="H256" s="399"/>
      <c r="I256" s="399"/>
      <c r="J256" s="399"/>
      <c r="K256" s="399"/>
      <c r="L256" s="399"/>
      <c r="M256" s="400"/>
      <c r="N256" s="400"/>
      <c r="O256" s="400"/>
      <c r="P256" s="400"/>
      <c r="Q256" s="400"/>
      <c r="R256" s="591">
        <f t="shared" si="9"/>
        <v>0</v>
      </c>
      <c r="S256" s="398"/>
      <c r="T256" s="399"/>
      <c r="U256" s="399"/>
      <c r="V256" s="399"/>
      <c r="W256" s="399"/>
      <c r="X256" s="399"/>
      <c r="Y256" s="399"/>
      <c r="Z256" s="399"/>
      <c r="AA256" s="399"/>
      <c r="AB256" s="399"/>
      <c r="AC256" s="399"/>
      <c r="AD256" s="399"/>
      <c r="AE256" s="399"/>
      <c r="AF256" s="399"/>
      <c r="AG256" s="399"/>
      <c r="AH256" s="399"/>
      <c r="AI256" s="399"/>
      <c r="AJ256" s="399"/>
      <c r="AK256" s="399"/>
      <c r="AL256" s="399"/>
      <c r="AM256" s="399"/>
      <c r="AN256" s="400"/>
      <c r="AO256" s="591">
        <f t="shared" si="10"/>
        <v>0</v>
      </c>
      <c r="AP256" s="591">
        <f t="shared" si="11"/>
        <v>0</v>
      </c>
    </row>
    <row r="257" spans="1:42">
      <c r="A257" s="1091"/>
      <c r="B257" s="416"/>
      <c r="C257" s="419" t="str">
        <f>IFERROR(INDEX(C$13:C256,MATCH($B257,$B$13:$B256,0)),"")</f>
        <v/>
      </c>
      <c r="D257" s="416"/>
      <c r="E257" s="396" t="s">
        <v>258</v>
      </c>
      <c r="F257" s="398"/>
      <c r="G257" s="399"/>
      <c r="H257" s="399"/>
      <c r="I257" s="399"/>
      <c r="J257" s="399"/>
      <c r="K257" s="399"/>
      <c r="L257" s="399"/>
      <c r="M257" s="400"/>
      <c r="N257" s="400"/>
      <c r="O257" s="400"/>
      <c r="P257" s="400"/>
      <c r="Q257" s="400"/>
      <c r="R257" s="591">
        <f t="shared" si="9"/>
        <v>0</v>
      </c>
      <c r="S257" s="398"/>
      <c r="T257" s="399"/>
      <c r="U257" s="399"/>
      <c r="V257" s="399"/>
      <c r="W257" s="399"/>
      <c r="X257" s="399"/>
      <c r="Y257" s="399"/>
      <c r="Z257" s="399"/>
      <c r="AA257" s="399"/>
      <c r="AB257" s="399"/>
      <c r="AC257" s="399"/>
      <c r="AD257" s="399"/>
      <c r="AE257" s="399"/>
      <c r="AF257" s="399"/>
      <c r="AG257" s="399"/>
      <c r="AH257" s="399"/>
      <c r="AI257" s="399"/>
      <c r="AJ257" s="399"/>
      <c r="AK257" s="399"/>
      <c r="AL257" s="399"/>
      <c r="AM257" s="399"/>
      <c r="AN257" s="400"/>
      <c r="AO257" s="591">
        <f t="shared" si="10"/>
        <v>0</v>
      </c>
      <c r="AP257" s="591">
        <f t="shared" si="11"/>
        <v>0</v>
      </c>
    </row>
    <row r="258" spans="1:42">
      <c r="A258" s="1091"/>
      <c r="B258" s="416"/>
      <c r="C258" s="419" t="str">
        <f>IFERROR(INDEX(C$13:C257,MATCH($B258,$B$13:$B257,0)),"")</f>
        <v/>
      </c>
      <c r="D258" s="416"/>
      <c r="E258" s="396" t="s">
        <v>258</v>
      </c>
      <c r="F258" s="398"/>
      <c r="G258" s="399"/>
      <c r="H258" s="399"/>
      <c r="I258" s="399"/>
      <c r="J258" s="399"/>
      <c r="K258" s="399"/>
      <c r="L258" s="399"/>
      <c r="M258" s="400"/>
      <c r="N258" s="400"/>
      <c r="O258" s="400"/>
      <c r="P258" s="400"/>
      <c r="Q258" s="400"/>
      <c r="R258" s="591">
        <f t="shared" si="9"/>
        <v>0</v>
      </c>
      <c r="S258" s="398"/>
      <c r="T258" s="399"/>
      <c r="U258" s="399"/>
      <c r="V258" s="399"/>
      <c r="W258" s="399"/>
      <c r="X258" s="399"/>
      <c r="Y258" s="399"/>
      <c r="Z258" s="399"/>
      <c r="AA258" s="399"/>
      <c r="AB258" s="399"/>
      <c r="AC258" s="399"/>
      <c r="AD258" s="399"/>
      <c r="AE258" s="399"/>
      <c r="AF258" s="399"/>
      <c r="AG258" s="399"/>
      <c r="AH258" s="399"/>
      <c r="AI258" s="399"/>
      <c r="AJ258" s="399"/>
      <c r="AK258" s="399"/>
      <c r="AL258" s="399"/>
      <c r="AM258" s="399"/>
      <c r="AN258" s="400"/>
      <c r="AO258" s="591">
        <f t="shared" si="10"/>
        <v>0</v>
      </c>
      <c r="AP258" s="591">
        <f t="shared" si="11"/>
        <v>0</v>
      </c>
    </row>
    <row r="259" spans="1:42">
      <c r="A259" s="1091"/>
      <c r="B259" s="416"/>
      <c r="C259" s="419" t="str">
        <f>IFERROR(INDEX(C$13:C258,MATCH($B259,$B$13:$B258,0)),"")</f>
        <v/>
      </c>
      <c r="D259" s="416"/>
      <c r="E259" s="396" t="s">
        <v>258</v>
      </c>
      <c r="F259" s="398"/>
      <c r="G259" s="399"/>
      <c r="H259" s="399"/>
      <c r="I259" s="399"/>
      <c r="J259" s="399"/>
      <c r="K259" s="399"/>
      <c r="L259" s="399"/>
      <c r="M259" s="400"/>
      <c r="N259" s="400"/>
      <c r="O259" s="400"/>
      <c r="P259" s="400"/>
      <c r="Q259" s="400"/>
      <c r="R259" s="591">
        <f t="shared" si="9"/>
        <v>0</v>
      </c>
      <c r="S259" s="398"/>
      <c r="T259" s="399"/>
      <c r="U259" s="399"/>
      <c r="V259" s="399"/>
      <c r="W259" s="399"/>
      <c r="X259" s="399"/>
      <c r="Y259" s="399"/>
      <c r="Z259" s="399"/>
      <c r="AA259" s="399"/>
      <c r="AB259" s="399"/>
      <c r="AC259" s="399"/>
      <c r="AD259" s="399"/>
      <c r="AE259" s="399"/>
      <c r="AF259" s="399"/>
      <c r="AG259" s="399"/>
      <c r="AH259" s="399"/>
      <c r="AI259" s="399"/>
      <c r="AJ259" s="399"/>
      <c r="AK259" s="399"/>
      <c r="AL259" s="399"/>
      <c r="AM259" s="399"/>
      <c r="AN259" s="400"/>
      <c r="AO259" s="591">
        <f t="shared" si="10"/>
        <v>0</v>
      </c>
      <c r="AP259" s="591">
        <f t="shared" si="11"/>
        <v>0</v>
      </c>
    </row>
    <row r="260" spans="1:42">
      <c r="A260" s="1091"/>
      <c r="B260" s="416"/>
      <c r="C260" s="419" t="str">
        <f>IFERROR(INDEX(C$13:C259,MATCH($B260,$B$13:$B259,0)),"")</f>
        <v/>
      </c>
      <c r="D260" s="416"/>
      <c r="E260" s="396" t="s">
        <v>258</v>
      </c>
      <c r="F260" s="398"/>
      <c r="G260" s="399"/>
      <c r="H260" s="399"/>
      <c r="I260" s="399"/>
      <c r="J260" s="399"/>
      <c r="K260" s="399"/>
      <c r="L260" s="399"/>
      <c r="M260" s="400"/>
      <c r="N260" s="400"/>
      <c r="O260" s="400"/>
      <c r="P260" s="400"/>
      <c r="Q260" s="400"/>
      <c r="R260" s="591">
        <f t="shared" si="9"/>
        <v>0</v>
      </c>
      <c r="S260" s="398"/>
      <c r="T260" s="399"/>
      <c r="U260" s="399"/>
      <c r="V260" s="399"/>
      <c r="W260" s="399"/>
      <c r="X260" s="399"/>
      <c r="Y260" s="399"/>
      <c r="Z260" s="399"/>
      <c r="AA260" s="399"/>
      <c r="AB260" s="399"/>
      <c r="AC260" s="399"/>
      <c r="AD260" s="399"/>
      <c r="AE260" s="399"/>
      <c r="AF260" s="399"/>
      <c r="AG260" s="399"/>
      <c r="AH260" s="399"/>
      <c r="AI260" s="399"/>
      <c r="AJ260" s="399"/>
      <c r="AK260" s="399"/>
      <c r="AL260" s="399"/>
      <c r="AM260" s="399"/>
      <c r="AN260" s="400"/>
      <c r="AO260" s="591">
        <f t="shared" si="10"/>
        <v>0</v>
      </c>
      <c r="AP260" s="591">
        <f t="shared" si="11"/>
        <v>0</v>
      </c>
    </row>
    <row r="261" spans="1:42">
      <c r="A261" s="1091"/>
      <c r="B261" s="416"/>
      <c r="C261" s="419" t="str">
        <f>IFERROR(INDEX(C$13:C260,MATCH($B261,$B$13:$B260,0)),"")</f>
        <v/>
      </c>
      <c r="D261" s="416"/>
      <c r="E261" s="396" t="s">
        <v>258</v>
      </c>
      <c r="F261" s="398"/>
      <c r="G261" s="399"/>
      <c r="H261" s="399"/>
      <c r="I261" s="399"/>
      <c r="J261" s="399"/>
      <c r="K261" s="399"/>
      <c r="L261" s="399"/>
      <c r="M261" s="400"/>
      <c r="N261" s="400"/>
      <c r="O261" s="400"/>
      <c r="P261" s="400"/>
      <c r="Q261" s="400"/>
      <c r="R261" s="591">
        <f t="shared" si="9"/>
        <v>0</v>
      </c>
      <c r="S261" s="398"/>
      <c r="T261" s="399"/>
      <c r="U261" s="399"/>
      <c r="V261" s="399"/>
      <c r="W261" s="399"/>
      <c r="X261" s="399"/>
      <c r="Y261" s="399"/>
      <c r="Z261" s="399"/>
      <c r="AA261" s="399"/>
      <c r="AB261" s="399"/>
      <c r="AC261" s="399"/>
      <c r="AD261" s="399"/>
      <c r="AE261" s="399"/>
      <c r="AF261" s="399"/>
      <c r="AG261" s="399"/>
      <c r="AH261" s="399"/>
      <c r="AI261" s="399"/>
      <c r="AJ261" s="399"/>
      <c r="AK261" s="399"/>
      <c r="AL261" s="399"/>
      <c r="AM261" s="399"/>
      <c r="AN261" s="400"/>
      <c r="AO261" s="591">
        <f t="shared" si="10"/>
        <v>0</v>
      </c>
      <c r="AP261" s="591">
        <f t="shared" si="11"/>
        <v>0</v>
      </c>
    </row>
    <row r="262" spans="1:42">
      <c r="A262" s="1091"/>
      <c r="B262" s="416"/>
      <c r="C262" s="419" t="str">
        <f>IFERROR(INDEX(C$13:C261,MATCH($B262,$B$13:$B261,0)),"")</f>
        <v/>
      </c>
      <c r="D262" s="416"/>
      <c r="E262" s="396" t="s">
        <v>258</v>
      </c>
      <c r="F262" s="398"/>
      <c r="G262" s="399"/>
      <c r="H262" s="399"/>
      <c r="I262" s="399"/>
      <c r="J262" s="399"/>
      <c r="K262" s="399"/>
      <c r="L262" s="399"/>
      <c r="M262" s="400"/>
      <c r="N262" s="400"/>
      <c r="O262" s="400"/>
      <c r="P262" s="400"/>
      <c r="Q262" s="400"/>
      <c r="R262" s="591">
        <f t="shared" si="9"/>
        <v>0</v>
      </c>
      <c r="S262" s="398"/>
      <c r="T262" s="399"/>
      <c r="U262" s="399"/>
      <c r="V262" s="399"/>
      <c r="W262" s="399"/>
      <c r="X262" s="399"/>
      <c r="Y262" s="399"/>
      <c r="Z262" s="399"/>
      <c r="AA262" s="399"/>
      <c r="AB262" s="399"/>
      <c r="AC262" s="399"/>
      <c r="AD262" s="399"/>
      <c r="AE262" s="399"/>
      <c r="AF262" s="399"/>
      <c r="AG262" s="399"/>
      <c r="AH262" s="399"/>
      <c r="AI262" s="399"/>
      <c r="AJ262" s="399"/>
      <c r="AK262" s="399"/>
      <c r="AL262" s="399"/>
      <c r="AM262" s="399"/>
      <c r="AN262" s="400"/>
      <c r="AO262" s="591">
        <f t="shared" si="10"/>
        <v>0</v>
      </c>
      <c r="AP262" s="591">
        <f t="shared" si="11"/>
        <v>0</v>
      </c>
    </row>
    <row r="263" spans="1:42">
      <c r="A263" s="1091"/>
      <c r="B263" s="416"/>
      <c r="C263" s="419" t="str">
        <f>IFERROR(INDEX(C$13:C262,MATCH($B263,$B$13:$B262,0)),"")</f>
        <v/>
      </c>
      <c r="D263" s="416"/>
      <c r="E263" s="396" t="s">
        <v>258</v>
      </c>
      <c r="F263" s="398"/>
      <c r="G263" s="399"/>
      <c r="H263" s="399"/>
      <c r="I263" s="399"/>
      <c r="J263" s="399"/>
      <c r="K263" s="399"/>
      <c r="L263" s="399"/>
      <c r="M263" s="400"/>
      <c r="N263" s="400"/>
      <c r="O263" s="400"/>
      <c r="P263" s="400"/>
      <c r="Q263" s="400"/>
      <c r="R263" s="591">
        <f t="shared" si="9"/>
        <v>0</v>
      </c>
      <c r="S263" s="398"/>
      <c r="T263" s="399"/>
      <c r="U263" s="399"/>
      <c r="V263" s="399"/>
      <c r="W263" s="399"/>
      <c r="X263" s="399"/>
      <c r="Y263" s="399"/>
      <c r="Z263" s="399"/>
      <c r="AA263" s="399"/>
      <c r="AB263" s="399"/>
      <c r="AC263" s="399"/>
      <c r="AD263" s="399"/>
      <c r="AE263" s="399"/>
      <c r="AF263" s="399"/>
      <c r="AG263" s="399"/>
      <c r="AH263" s="399"/>
      <c r="AI263" s="399"/>
      <c r="AJ263" s="399"/>
      <c r="AK263" s="399"/>
      <c r="AL263" s="399"/>
      <c r="AM263" s="399"/>
      <c r="AN263" s="400"/>
      <c r="AO263" s="591">
        <f t="shared" si="10"/>
        <v>0</v>
      </c>
      <c r="AP263" s="591">
        <f t="shared" si="11"/>
        <v>0</v>
      </c>
    </row>
    <row r="264" spans="1:42">
      <c r="A264" s="1091"/>
      <c r="B264" s="416"/>
      <c r="C264" s="419" t="str">
        <f>IFERROR(INDEX(C$13:C263,MATCH($B264,$B$13:$B263,0)),"")</f>
        <v/>
      </c>
      <c r="D264" s="416"/>
      <c r="E264" s="396" t="s">
        <v>258</v>
      </c>
      <c r="F264" s="398"/>
      <c r="G264" s="399"/>
      <c r="H264" s="399"/>
      <c r="I264" s="399"/>
      <c r="J264" s="399"/>
      <c r="K264" s="399"/>
      <c r="L264" s="399"/>
      <c r="M264" s="400"/>
      <c r="N264" s="400"/>
      <c r="O264" s="400"/>
      <c r="P264" s="400"/>
      <c r="Q264" s="400"/>
      <c r="R264" s="591">
        <f t="shared" si="9"/>
        <v>0</v>
      </c>
      <c r="S264" s="398"/>
      <c r="T264" s="399"/>
      <c r="U264" s="399"/>
      <c r="V264" s="399"/>
      <c r="W264" s="399"/>
      <c r="X264" s="399"/>
      <c r="Y264" s="399"/>
      <c r="Z264" s="399"/>
      <c r="AA264" s="399"/>
      <c r="AB264" s="399"/>
      <c r="AC264" s="399"/>
      <c r="AD264" s="399"/>
      <c r="AE264" s="399"/>
      <c r="AF264" s="399"/>
      <c r="AG264" s="399"/>
      <c r="AH264" s="399"/>
      <c r="AI264" s="399"/>
      <c r="AJ264" s="399"/>
      <c r="AK264" s="399"/>
      <c r="AL264" s="399"/>
      <c r="AM264" s="399"/>
      <c r="AN264" s="400"/>
      <c r="AO264" s="591">
        <f t="shared" si="10"/>
        <v>0</v>
      </c>
      <c r="AP264" s="591">
        <f t="shared" si="11"/>
        <v>0</v>
      </c>
    </row>
    <row r="265" spans="1:42">
      <c r="A265" s="1091"/>
      <c r="B265" s="416"/>
      <c r="C265" s="419" t="str">
        <f>IFERROR(INDEX(C$13:C264,MATCH($B265,$B$13:$B264,0)),"")</f>
        <v/>
      </c>
      <c r="D265" s="416"/>
      <c r="E265" s="396" t="s">
        <v>258</v>
      </c>
      <c r="F265" s="398"/>
      <c r="G265" s="399"/>
      <c r="H265" s="399"/>
      <c r="I265" s="399"/>
      <c r="J265" s="399"/>
      <c r="K265" s="399"/>
      <c r="L265" s="399"/>
      <c r="M265" s="400"/>
      <c r="N265" s="400"/>
      <c r="O265" s="400"/>
      <c r="P265" s="400"/>
      <c r="Q265" s="400"/>
      <c r="R265" s="591">
        <f t="shared" si="9"/>
        <v>0</v>
      </c>
      <c r="S265" s="398"/>
      <c r="T265" s="399"/>
      <c r="U265" s="399"/>
      <c r="V265" s="399"/>
      <c r="W265" s="399"/>
      <c r="X265" s="399"/>
      <c r="Y265" s="399"/>
      <c r="Z265" s="399"/>
      <c r="AA265" s="399"/>
      <c r="AB265" s="399"/>
      <c r="AC265" s="399"/>
      <c r="AD265" s="399"/>
      <c r="AE265" s="399"/>
      <c r="AF265" s="399"/>
      <c r="AG265" s="399"/>
      <c r="AH265" s="399"/>
      <c r="AI265" s="399"/>
      <c r="AJ265" s="399"/>
      <c r="AK265" s="399"/>
      <c r="AL265" s="399"/>
      <c r="AM265" s="399"/>
      <c r="AN265" s="400"/>
      <c r="AO265" s="591">
        <f t="shared" si="10"/>
        <v>0</v>
      </c>
      <c r="AP265" s="591">
        <f t="shared" si="11"/>
        <v>0</v>
      </c>
    </row>
    <row r="266" spans="1:42">
      <c r="A266" s="1091"/>
      <c r="B266" s="416"/>
      <c r="C266" s="419" t="str">
        <f>IFERROR(INDEX(C$13:C265,MATCH($B266,$B$13:$B265,0)),"")</f>
        <v/>
      </c>
      <c r="D266" s="416"/>
      <c r="E266" s="396" t="s">
        <v>258</v>
      </c>
      <c r="F266" s="398"/>
      <c r="G266" s="399"/>
      <c r="H266" s="399"/>
      <c r="I266" s="399"/>
      <c r="J266" s="399"/>
      <c r="K266" s="399"/>
      <c r="L266" s="399"/>
      <c r="M266" s="400"/>
      <c r="N266" s="400"/>
      <c r="O266" s="400"/>
      <c r="P266" s="400"/>
      <c r="Q266" s="400"/>
      <c r="R266" s="591">
        <f t="shared" si="9"/>
        <v>0</v>
      </c>
      <c r="S266" s="398"/>
      <c r="T266" s="399"/>
      <c r="U266" s="399"/>
      <c r="V266" s="399"/>
      <c r="W266" s="399"/>
      <c r="X266" s="399"/>
      <c r="Y266" s="399"/>
      <c r="Z266" s="399"/>
      <c r="AA266" s="399"/>
      <c r="AB266" s="399"/>
      <c r="AC266" s="399"/>
      <c r="AD266" s="399"/>
      <c r="AE266" s="399"/>
      <c r="AF266" s="399"/>
      <c r="AG266" s="399"/>
      <c r="AH266" s="399"/>
      <c r="AI266" s="399"/>
      <c r="AJ266" s="399"/>
      <c r="AK266" s="399"/>
      <c r="AL266" s="399"/>
      <c r="AM266" s="399"/>
      <c r="AN266" s="400"/>
      <c r="AO266" s="591">
        <f t="shared" si="10"/>
        <v>0</v>
      </c>
      <c r="AP266" s="591">
        <f t="shared" si="11"/>
        <v>0</v>
      </c>
    </row>
    <row r="267" spans="1:42">
      <c r="A267" s="1091"/>
      <c r="B267" s="416"/>
      <c r="C267" s="419" t="str">
        <f>IFERROR(INDEX(C$13:C266,MATCH($B267,$B$13:$B266,0)),"")</f>
        <v/>
      </c>
      <c r="D267" s="416"/>
      <c r="E267" s="396" t="s">
        <v>258</v>
      </c>
      <c r="F267" s="398"/>
      <c r="G267" s="399"/>
      <c r="H267" s="399"/>
      <c r="I267" s="399"/>
      <c r="J267" s="399"/>
      <c r="K267" s="399"/>
      <c r="L267" s="399"/>
      <c r="M267" s="400"/>
      <c r="N267" s="400"/>
      <c r="O267" s="400"/>
      <c r="P267" s="400"/>
      <c r="Q267" s="400"/>
      <c r="R267" s="591">
        <f t="shared" si="9"/>
        <v>0</v>
      </c>
      <c r="S267" s="398"/>
      <c r="T267" s="399"/>
      <c r="U267" s="399"/>
      <c r="V267" s="399"/>
      <c r="W267" s="399"/>
      <c r="X267" s="399"/>
      <c r="Y267" s="399"/>
      <c r="Z267" s="399"/>
      <c r="AA267" s="399"/>
      <c r="AB267" s="399"/>
      <c r="AC267" s="399"/>
      <c r="AD267" s="399"/>
      <c r="AE267" s="399"/>
      <c r="AF267" s="399"/>
      <c r="AG267" s="399"/>
      <c r="AH267" s="399"/>
      <c r="AI267" s="399"/>
      <c r="AJ267" s="399"/>
      <c r="AK267" s="399"/>
      <c r="AL267" s="399"/>
      <c r="AM267" s="399"/>
      <c r="AN267" s="400"/>
      <c r="AO267" s="591">
        <f t="shared" si="10"/>
        <v>0</v>
      </c>
      <c r="AP267" s="591">
        <f t="shared" si="11"/>
        <v>0</v>
      </c>
    </row>
    <row r="268" spans="1:42">
      <c r="A268" s="1091"/>
      <c r="B268" s="416"/>
      <c r="C268" s="419" t="str">
        <f>IFERROR(INDEX(C$13:C267,MATCH($B268,$B$13:$B267,0)),"")</f>
        <v/>
      </c>
      <c r="D268" s="416"/>
      <c r="E268" s="396" t="s">
        <v>258</v>
      </c>
      <c r="F268" s="398"/>
      <c r="G268" s="399"/>
      <c r="H268" s="399"/>
      <c r="I268" s="399"/>
      <c r="J268" s="399"/>
      <c r="K268" s="399"/>
      <c r="L268" s="399"/>
      <c r="M268" s="400"/>
      <c r="N268" s="400"/>
      <c r="O268" s="400"/>
      <c r="P268" s="400"/>
      <c r="Q268" s="400"/>
      <c r="R268" s="591">
        <f t="shared" si="9"/>
        <v>0</v>
      </c>
      <c r="S268" s="398"/>
      <c r="T268" s="399"/>
      <c r="U268" s="399"/>
      <c r="V268" s="399"/>
      <c r="W268" s="399"/>
      <c r="X268" s="399"/>
      <c r="Y268" s="399"/>
      <c r="Z268" s="399"/>
      <c r="AA268" s="399"/>
      <c r="AB268" s="399"/>
      <c r="AC268" s="399"/>
      <c r="AD268" s="399"/>
      <c r="AE268" s="399"/>
      <c r="AF268" s="399"/>
      <c r="AG268" s="399"/>
      <c r="AH268" s="399"/>
      <c r="AI268" s="399"/>
      <c r="AJ268" s="399"/>
      <c r="AK268" s="399"/>
      <c r="AL268" s="399"/>
      <c r="AM268" s="399"/>
      <c r="AN268" s="400"/>
      <c r="AO268" s="591">
        <f t="shared" si="10"/>
        <v>0</v>
      </c>
      <c r="AP268" s="591">
        <f t="shared" si="11"/>
        <v>0</v>
      </c>
    </row>
    <row r="269" spans="1:42">
      <c r="A269" s="1091"/>
      <c r="B269" s="416"/>
      <c r="C269" s="419" t="str">
        <f>IFERROR(INDEX(C$13:C268,MATCH($B269,$B$13:$B268,0)),"")</f>
        <v/>
      </c>
      <c r="D269" s="416"/>
      <c r="E269" s="396" t="s">
        <v>258</v>
      </c>
      <c r="F269" s="398"/>
      <c r="G269" s="399"/>
      <c r="H269" s="399"/>
      <c r="I269" s="399"/>
      <c r="J269" s="399"/>
      <c r="K269" s="399"/>
      <c r="L269" s="399"/>
      <c r="M269" s="400"/>
      <c r="N269" s="400"/>
      <c r="O269" s="400"/>
      <c r="P269" s="400"/>
      <c r="Q269" s="400"/>
      <c r="R269" s="591">
        <f t="shared" si="9"/>
        <v>0</v>
      </c>
      <c r="S269" s="398"/>
      <c r="T269" s="399"/>
      <c r="U269" s="399"/>
      <c r="V269" s="399"/>
      <c r="W269" s="399"/>
      <c r="X269" s="399"/>
      <c r="Y269" s="399"/>
      <c r="Z269" s="399"/>
      <c r="AA269" s="399"/>
      <c r="AB269" s="399"/>
      <c r="AC269" s="399"/>
      <c r="AD269" s="399"/>
      <c r="AE269" s="399"/>
      <c r="AF269" s="399"/>
      <c r="AG269" s="399"/>
      <c r="AH269" s="399"/>
      <c r="AI269" s="399"/>
      <c r="AJ269" s="399"/>
      <c r="AK269" s="399"/>
      <c r="AL269" s="399"/>
      <c r="AM269" s="399"/>
      <c r="AN269" s="400"/>
      <c r="AO269" s="591">
        <f t="shared" si="10"/>
        <v>0</v>
      </c>
      <c r="AP269" s="591">
        <f t="shared" si="11"/>
        <v>0</v>
      </c>
    </row>
    <row r="270" spans="1:42">
      <c r="A270" s="1091"/>
      <c r="B270" s="416"/>
      <c r="C270" s="419" t="str">
        <f>IFERROR(INDEX(C$13:C269,MATCH($B270,$B$13:$B269,0)),"")</f>
        <v/>
      </c>
      <c r="D270" s="416"/>
      <c r="E270" s="396" t="s">
        <v>258</v>
      </c>
      <c r="F270" s="398"/>
      <c r="G270" s="399"/>
      <c r="H270" s="399"/>
      <c r="I270" s="399"/>
      <c r="J270" s="399"/>
      <c r="K270" s="399"/>
      <c r="L270" s="399"/>
      <c r="M270" s="400"/>
      <c r="N270" s="400"/>
      <c r="O270" s="400"/>
      <c r="P270" s="400"/>
      <c r="Q270" s="400"/>
      <c r="R270" s="591">
        <f t="shared" ref="R270:R333" si="12">ROUND(SUM(F270:Q270),2)</f>
        <v>0</v>
      </c>
      <c r="S270" s="398"/>
      <c r="T270" s="399"/>
      <c r="U270" s="399"/>
      <c r="V270" s="399"/>
      <c r="W270" s="399"/>
      <c r="X270" s="399"/>
      <c r="Y270" s="399"/>
      <c r="Z270" s="399"/>
      <c r="AA270" s="399"/>
      <c r="AB270" s="399"/>
      <c r="AC270" s="399"/>
      <c r="AD270" s="399"/>
      <c r="AE270" s="399"/>
      <c r="AF270" s="399"/>
      <c r="AG270" s="399"/>
      <c r="AH270" s="399"/>
      <c r="AI270" s="399"/>
      <c r="AJ270" s="399"/>
      <c r="AK270" s="399"/>
      <c r="AL270" s="399"/>
      <c r="AM270" s="399"/>
      <c r="AN270" s="400"/>
      <c r="AO270" s="591">
        <f t="shared" ref="AO270:AO333" si="13">ROUND(SUM(S270:AN270),2)</f>
        <v>0</v>
      </c>
      <c r="AP270" s="591">
        <f t="shared" ref="AP270:AP333" si="14">ROUND(R270+AO270,2)</f>
        <v>0</v>
      </c>
    </row>
    <row r="271" spans="1:42">
      <c r="A271" s="1091"/>
      <c r="B271" s="416"/>
      <c r="C271" s="419" t="str">
        <f>IFERROR(INDEX(C$13:C270,MATCH($B271,$B$13:$B270,0)),"")</f>
        <v/>
      </c>
      <c r="D271" s="416"/>
      <c r="E271" s="396" t="s">
        <v>258</v>
      </c>
      <c r="F271" s="398"/>
      <c r="G271" s="399"/>
      <c r="H271" s="399"/>
      <c r="I271" s="399"/>
      <c r="J271" s="399"/>
      <c r="K271" s="399"/>
      <c r="L271" s="399"/>
      <c r="M271" s="400"/>
      <c r="N271" s="400"/>
      <c r="O271" s="400"/>
      <c r="P271" s="400"/>
      <c r="Q271" s="400"/>
      <c r="R271" s="591">
        <f t="shared" si="12"/>
        <v>0</v>
      </c>
      <c r="S271" s="398"/>
      <c r="T271" s="399"/>
      <c r="U271" s="399"/>
      <c r="V271" s="399"/>
      <c r="W271" s="399"/>
      <c r="X271" s="399"/>
      <c r="Y271" s="399"/>
      <c r="Z271" s="399"/>
      <c r="AA271" s="399"/>
      <c r="AB271" s="399"/>
      <c r="AC271" s="399"/>
      <c r="AD271" s="399"/>
      <c r="AE271" s="399"/>
      <c r="AF271" s="399"/>
      <c r="AG271" s="399"/>
      <c r="AH271" s="399"/>
      <c r="AI271" s="399"/>
      <c r="AJ271" s="399"/>
      <c r="AK271" s="399"/>
      <c r="AL271" s="399"/>
      <c r="AM271" s="399"/>
      <c r="AN271" s="400"/>
      <c r="AO271" s="591">
        <f t="shared" si="13"/>
        <v>0</v>
      </c>
      <c r="AP271" s="591">
        <f t="shared" si="14"/>
        <v>0</v>
      </c>
    </row>
    <row r="272" spans="1:42">
      <c r="A272" s="1091"/>
      <c r="B272" s="416"/>
      <c r="C272" s="419" t="str">
        <f>IFERROR(INDEX(C$13:C271,MATCH($B272,$B$13:$B271,0)),"")</f>
        <v/>
      </c>
      <c r="D272" s="416"/>
      <c r="E272" s="396" t="s">
        <v>258</v>
      </c>
      <c r="F272" s="398"/>
      <c r="G272" s="399"/>
      <c r="H272" s="399"/>
      <c r="I272" s="399"/>
      <c r="J272" s="399"/>
      <c r="K272" s="399"/>
      <c r="L272" s="399"/>
      <c r="M272" s="400"/>
      <c r="N272" s="400"/>
      <c r="O272" s="400"/>
      <c r="P272" s="400"/>
      <c r="Q272" s="400"/>
      <c r="R272" s="591">
        <f t="shared" si="12"/>
        <v>0</v>
      </c>
      <c r="S272" s="398"/>
      <c r="T272" s="399"/>
      <c r="U272" s="399"/>
      <c r="V272" s="399"/>
      <c r="W272" s="399"/>
      <c r="X272" s="399"/>
      <c r="Y272" s="399"/>
      <c r="Z272" s="399"/>
      <c r="AA272" s="399"/>
      <c r="AB272" s="399"/>
      <c r="AC272" s="399"/>
      <c r="AD272" s="399"/>
      <c r="AE272" s="399"/>
      <c r="AF272" s="399"/>
      <c r="AG272" s="399"/>
      <c r="AH272" s="399"/>
      <c r="AI272" s="399"/>
      <c r="AJ272" s="399"/>
      <c r="AK272" s="399"/>
      <c r="AL272" s="399"/>
      <c r="AM272" s="399"/>
      <c r="AN272" s="400"/>
      <c r="AO272" s="591">
        <f t="shared" si="13"/>
        <v>0</v>
      </c>
      <c r="AP272" s="591">
        <f t="shared" si="14"/>
        <v>0</v>
      </c>
    </row>
    <row r="273" spans="1:42">
      <c r="A273" s="1091"/>
      <c r="B273" s="416"/>
      <c r="C273" s="419" t="str">
        <f>IFERROR(INDEX(C$13:C272,MATCH($B273,$B$13:$B272,0)),"")</f>
        <v/>
      </c>
      <c r="D273" s="416"/>
      <c r="E273" s="396" t="s">
        <v>258</v>
      </c>
      <c r="F273" s="398"/>
      <c r="G273" s="399"/>
      <c r="H273" s="399"/>
      <c r="I273" s="399"/>
      <c r="J273" s="399"/>
      <c r="K273" s="399"/>
      <c r="L273" s="399"/>
      <c r="M273" s="400"/>
      <c r="N273" s="400"/>
      <c r="O273" s="400"/>
      <c r="P273" s="400"/>
      <c r="Q273" s="400"/>
      <c r="R273" s="591">
        <f t="shared" si="12"/>
        <v>0</v>
      </c>
      <c r="S273" s="398"/>
      <c r="T273" s="399"/>
      <c r="U273" s="399"/>
      <c r="V273" s="399"/>
      <c r="W273" s="399"/>
      <c r="X273" s="399"/>
      <c r="Y273" s="399"/>
      <c r="Z273" s="399"/>
      <c r="AA273" s="399"/>
      <c r="AB273" s="399"/>
      <c r="AC273" s="399"/>
      <c r="AD273" s="399"/>
      <c r="AE273" s="399"/>
      <c r="AF273" s="399"/>
      <c r="AG273" s="399"/>
      <c r="AH273" s="399"/>
      <c r="AI273" s="399"/>
      <c r="AJ273" s="399"/>
      <c r="AK273" s="399"/>
      <c r="AL273" s="399"/>
      <c r="AM273" s="399"/>
      <c r="AN273" s="400"/>
      <c r="AO273" s="591">
        <f t="shared" si="13"/>
        <v>0</v>
      </c>
      <c r="AP273" s="591">
        <f t="shared" si="14"/>
        <v>0</v>
      </c>
    </row>
    <row r="274" spans="1:42">
      <c r="A274" s="1091"/>
      <c r="B274" s="416"/>
      <c r="C274" s="419" t="str">
        <f>IFERROR(INDEX(C$13:C273,MATCH($B274,$B$13:$B273,0)),"")</f>
        <v/>
      </c>
      <c r="D274" s="416"/>
      <c r="E274" s="396" t="s">
        <v>258</v>
      </c>
      <c r="F274" s="398"/>
      <c r="G274" s="399"/>
      <c r="H274" s="399"/>
      <c r="I274" s="399"/>
      <c r="J274" s="399"/>
      <c r="K274" s="399"/>
      <c r="L274" s="399"/>
      <c r="M274" s="400"/>
      <c r="N274" s="400"/>
      <c r="O274" s="400"/>
      <c r="P274" s="400"/>
      <c r="Q274" s="400"/>
      <c r="R274" s="591">
        <f t="shared" si="12"/>
        <v>0</v>
      </c>
      <c r="S274" s="398"/>
      <c r="T274" s="399"/>
      <c r="U274" s="399"/>
      <c r="V274" s="399"/>
      <c r="W274" s="399"/>
      <c r="X274" s="399"/>
      <c r="Y274" s="399"/>
      <c r="Z274" s="399"/>
      <c r="AA274" s="399"/>
      <c r="AB274" s="399"/>
      <c r="AC274" s="399"/>
      <c r="AD274" s="399"/>
      <c r="AE274" s="399"/>
      <c r="AF274" s="399"/>
      <c r="AG274" s="399"/>
      <c r="AH274" s="399"/>
      <c r="AI274" s="399"/>
      <c r="AJ274" s="399"/>
      <c r="AK274" s="399"/>
      <c r="AL274" s="399"/>
      <c r="AM274" s="399"/>
      <c r="AN274" s="400"/>
      <c r="AO274" s="591">
        <f t="shared" si="13"/>
        <v>0</v>
      </c>
      <c r="AP274" s="591">
        <f t="shared" si="14"/>
        <v>0</v>
      </c>
    </row>
    <row r="275" spans="1:42">
      <c r="A275" s="1091"/>
      <c r="B275" s="416"/>
      <c r="C275" s="419" t="str">
        <f>IFERROR(INDEX(C$13:C274,MATCH($B275,$B$13:$B274,0)),"")</f>
        <v/>
      </c>
      <c r="D275" s="416"/>
      <c r="E275" s="396" t="s">
        <v>258</v>
      </c>
      <c r="F275" s="398"/>
      <c r="G275" s="399"/>
      <c r="H275" s="399"/>
      <c r="I275" s="399"/>
      <c r="J275" s="399"/>
      <c r="K275" s="399"/>
      <c r="L275" s="399"/>
      <c r="M275" s="400"/>
      <c r="N275" s="400"/>
      <c r="O275" s="400"/>
      <c r="P275" s="400"/>
      <c r="Q275" s="400"/>
      <c r="R275" s="591">
        <f t="shared" si="12"/>
        <v>0</v>
      </c>
      <c r="S275" s="398"/>
      <c r="T275" s="399"/>
      <c r="U275" s="399"/>
      <c r="V275" s="399"/>
      <c r="W275" s="399"/>
      <c r="X275" s="399"/>
      <c r="Y275" s="399"/>
      <c r="Z275" s="399"/>
      <c r="AA275" s="399"/>
      <c r="AB275" s="399"/>
      <c r="AC275" s="399"/>
      <c r="AD275" s="399"/>
      <c r="AE275" s="399"/>
      <c r="AF275" s="399"/>
      <c r="AG275" s="399"/>
      <c r="AH275" s="399"/>
      <c r="AI275" s="399"/>
      <c r="AJ275" s="399"/>
      <c r="AK275" s="399"/>
      <c r="AL275" s="399"/>
      <c r="AM275" s="399"/>
      <c r="AN275" s="400"/>
      <c r="AO275" s="591">
        <f t="shared" si="13"/>
        <v>0</v>
      </c>
      <c r="AP275" s="591">
        <f t="shared" si="14"/>
        <v>0</v>
      </c>
    </row>
    <row r="276" spans="1:42">
      <c r="A276" s="1091"/>
      <c r="B276" s="416"/>
      <c r="C276" s="419" t="str">
        <f>IFERROR(INDEX(C$13:C275,MATCH($B276,$B$13:$B275,0)),"")</f>
        <v/>
      </c>
      <c r="D276" s="416"/>
      <c r="E276" s="396" t="s">
        <v>258</v>
      </c>
      <c r="F276" s="398"/>
      <c r="G276" s="399"/>
      <c r="H276" s="399"/>
      <c r="I276" s="399"/>
      <c r="J276" s="399"/>
      <c r="K276" s="399"/>
      <c r="L276" s="399"/>
      <c r="M276" s="400"/>
      <c r="N276" s="400"/>
      <c r="O276" s="400"/>
      <c r="P276" s="400"/>
      <c r="Q276" s="400"/>
      <c r="R276" s="591">
        <f t="shared" si="12"/>
        <v>0</v>
      </c>
      <c r="S276" s="398"/>
      <c r="T276" s="399"/>
      <c r="U276" s="399"/>
      <c r="V276" s="399"/>
      <c r="W276" s="399"/>
      <c r="X276" s="399"/>
      <c r="Y276" s="399"/>
      <c r="Z276" s="399"/>
      <c r="AA276" s="399"/>
      <c r="AB276" s="399"/>
      <c r="AC276" s="399"/>
      <c r="AD276" s="399"/>
      <c r="AE276" s="399"/>
      <c r="AF276" s="399"/>
      <c r="AG276" s="399"/>
      <c r="AH276" s="399"/>
      <c r="AI276" s="399"/>
      <c r="AJ276" s="399"/>
      <c r="AK276" s="399"/>
      <c r="AL276" s="399"/>
      <c r="AM276" s="399"/>
      <c r="AN276" s="400"/>
      <c r="AO276" s="591">
        <f t="shared" si="13"/>
        <v>0</v>
      </c>
      <c r="AP276" s="591">
        <f t="shared" si="14"/>
        <v>0</v>
      </c>
    </row>
    <row r="277" spans="1:42">
      <c r="A277" s="1091"/>
      <c r="B277" s="416"/>
      <c r="C277" s="419" t="str">
        <f>IFERROR(INDEX(C$13:C276,MATCH($B277,$B$13:$B276,0)),"")</f>
        <v/>
      </c>
      <c r="D277" s="416"/>
      <c r="E277" s="396" t="s">
        <v>258</v>
      </c>
      <c r="F277" s="398"/>
      <c r="G277" s="399"/>
      <c r="H277" s="399"/>
      <c r="I277" s="399"/>
      <c r="J277" s="399"/>
      <c r="K277" s="399"/>
      <c r="L277" s="399"/>
      <c r="M277" s="400"/>
      <c r="N277" s="400"/>
      <c r="O277" s="400"/>
      <c r="P277" s="400"/>
      <c r="Q277" s="400"/>
      <c r="R277" s="591">
        <f t="shared" si="12"/>
        <v>0</v>
      </c>
      <c r="S277" s="398"/>
      <c r="T277" s="399"/>
      <c r="U277" s="399"/>
      <c r="V277" s="399"/>
      <c r="W277" s="399"/>
      <c r="X277" s="399"/>
      <c r="Y277" s="399"/>
      <c r="Z277" s="399"/>
      <c r="AA277" s="399"/>
      <c r="AB277" s="399"/>
      <c r="AC277" s="399"/>
      <c r="AD277" s="399"/>
      <c r="AE277" s="399"/>
      <c r="AF277" s="399"/>
      <c r="AG277" s="399"/>
      <c r="AH277" s="399"/>
      <c r="AI277" s="399"/>
      <c r="AJ277" s="399"/>
      <c r="AK277" s="399"/>
      <c r="AL277" s="399"/>
      <c r="AM277" s="399"/>
      <c r="AN277" s="400"/>
      <c r="AO277" s="591">
        <f t="shared" si="13"/>
        <v>0</v>
      </c>
      <c r="AP277" s="591">
        <f t="shared" si="14"/>
        <v>0</v>
      </c>
    </row>
    <row r="278" spans="1:42">
      <c r="A278" s="1091"/>
      <c r="B278" s="416"/>
      <c r="C278" s="419" t="str">
        <f>IFERROR(INDEX(C$13:C277,MATCH($B278,$B$13:$B277,0)),"")</f>
        <v/>
      </c>
      <c r="D278" s="416"/>
      <c r="E278" s="396" t="s">
        <v>258</v>
      </c>
      <c r="F278" s="398"/>
      <c r="G278" s="399"/>
      <c r="H278" s="399"/>
      <c r="I278" s="399"/>
      <c r="J278" s="399"/>
      <c r="K278" s="399"/>
      <c r="L278" s="399"/>
      <c r="M278" s="400"/>
      <c r="N278" s="400"/>
      <c r="O278" s="400"/>
      <c r="P278" s="400"/>
      <c r="Q278" s="400"/>
      <c r="R278" s="591">
        <f t="shared" si="12"/>
        <v>0</v>
      </c>
      <c r="S278" s="398"/>
      <c r="T278" s="399"/>
      <c r="U278" s="399"/>
      <c r="V278" s="399"/>
      <c r="W278" s="399"/>
      <c r="X278" s="399"/>
      <c r="Y278" s="399"/>
      <c r="Z278" s="399"/>
      <c r="AA278" s="399"/>
      <c r="AB278" s="399"/>
      <c r="AC278" s="399"/>
      <c r="AD278" s="399"/>
      <c r="AE278" s="399"/>
      <c r="AF278" s="399"/>
      <c r="AG278" s="399"/>
      <c r="AH278" s="399"/>
      <c r="AI278" s="399"/>
      <c r="AJ278" s="399"/>
      <c r="AK278" s="399"/>
      <c r="AL278" s="399"/>
      <c r="AM278" s="399"/>
      <c r="AN278" s="400"/>
      <c r="AO278" s="591">
        <f t="shared" si="13"/>
        <v>0</v>
      </c>
      <c r="AP278" s="591">
        <f t="shared" si="14"/>
        <v>0</v>
      </c>
    </row>
    <row r="279" spans="1:42">
      <c r="A279" s="1091"/>
      <c r="B279" s="416"/>
      <c r="C279" s="419" t="str">
        <f>IFERROR(INDEX(C$13:C278,MATCH($B279,$B$13:$B278,0)),"")</f>
        <v/>
      </c>
      <c r="D279" s="416"/>
      <c r="E279" s="396" t="s">
        <v>258</v>
      </c>
      <c r="F279" s="398"/>
      <c r="G279" s="399"/>
      <c r="H279" s="399"/>
      <c r="I279" s="399"/>
      <c r="J279" s="399"/>
      <c r="K279" s="399"/>
      <c r="L279" s="399"/>
      <c r="M279" s="400"/>
      <c r="N279" s="400"/>
      <c r="O279" s="400"/>
      <c r="P279" s="400"/>
      <c r="Q279" s="400"/>
      <c r="R279" s="591">
        <f t="shared" si="12"/>
        <v>0</v>
      </c>
      <c r="S279" s="398"/>
      <c r="T279" s="399"/>
      <c r="U279" s="399"/>
      <c r="V279" s="399"/>
      <c r="W279" s="399"/>
      <c r="X279" s="399"/>
      <c r="Y279" s="399"/>
      <c r="Z279" s="399"/>
      <c r="AA279" s="399"/>
      <c r="AB279" s="399"/>
      <c r="AC279" s="399"/>
      <c r="AD279" s="399"/>
      <c r="AE279" s="399"/>
      <c r="AF279" s="399"/>
      <c r="AG279" s="399"/>
      <c r="AH279" s="399"/>
      <c r="AI279" s="399"/>
      <c r="AJ279" s="399"/>
      <c r="AK279" s="399"/>
      <c r="AL279" s="399"/>
      <c r="AM279" s="399"/>
      <c r="AN279" s="400"/>
      <c r="AO279" s="591">
        <f t="shared" si="13"/>
        <v>0</v>
      </c>
      <c r="AP279" s="591">
        <f t="shared" si="14"/>
        <v>0</v>
      </c>
    </row>
    <row r="280" spans="1:42">
      <c r="A280" s="1091"/>
      <c r="B280" s="416"/>
      <c r="C280" s="419" t="str">
        <f>IFERROR(INDEX(C$13:C279,MATCH($B280,$B$13:$B279,0)),"")</f>
        <v/>
      </c>
      <c r="D280" s="416"/>
      <c r="E280" s="396" t="s">
        <v>258</v>
      </c>
      <c r="F280" s="398"/>
      <c r="G280" s="399"/>
      <c r="H280" s="399"/>
      <c r="I280" s="399"/>
      <c r="J280" s="399"/>
      <c r="K280" s="399"/>
      <c r="L280" s="399"/>
      <c r="M280" s="400"/>
      <c r="N280" s="400"/>
      <c r="O280" s="400"/>
      <c r="P280" s="400"/>
      <c r="Q280" s="400"/>
      <c r="R280" s="591">
        <f t="shared" si="12"/>
        <v>0</v>
      </c>
      <c r="S280" s="398"/>
      <c r="T280" s="399"/>
      <c r="U280" s="399"/>
      <c r="V280" s="399"/>
      <c r="W280" s="399"/>
      <c r="X280" s="399"/>
      <c r="Y280" s="399"/>
      <c r="Z280" s="399"/>
      <c r="AA280" s="399"/>
      <c r="AB280" s="399"/>
      <c r="AC280" s="399"/>
      <c r="AD280" s="399"/>
      <c r="AE280" s="399"/>
      <c r="AF280" s="399"/>
      <c r="AG280" s="399"/>
      <c r="AH280" s="399"/>
      <c r="AI280" s="399"/>
      <c r="AJ280" s="399"/>
      <c r="AK280" s="399"/>
      <c r="AL280" s="399"/>
      <c r="AM280" s="399"/>
      <c r="AN280" s="400"/>
      <c r="AO280" s="591">
        <f t="shared" si="13"/>
        <v>0</v>
      </c>
      <c r="AP280" s="591">
        <f t="shared" si="14"/>
        <v>0</v>
      </c>
    </row>
    <row r="281" spans="1:42">
      <c r="A281" s="1091"/>
      <c r="B281" s="416"/>
      <c r="C281" s="419" t="str">
        <f>IFERROR(INDEX(C$13:C280,MATCH($B281,$B$13:$B280,0)),"")</f>
        <v/>
      </c>
      <c r="D281" s="416"/>
      <c r="E281" s="396" t="s">
        <v>258</v>
      </c>
      <c r="F281" s="398"/>
      <c r="G281" s="399"/>
      <c r="H281" s="399"/>
      <c r="I281" s="399"/>
      <c r="J281" s="399"/>
      <c r="K281" s="399"/>
      <c r="L281" s="399"/>
      <c r="M281" s="400"/>
      <c r="N281" s="400"/>
      <c r="O281" s="400"/>
      <c r="P281" s="400"/>
      <c r="Q281" s="400"/>
      <c r="R281" s="591">
        <f t="shared" si="12"/>
        <v>0</v>
      </c>
      <c r="S281" s="398"/>
      <c r="T281" s="399"/>
      <c r="U281" s="399"/>
      <c r="V281" s="399"/>
      <c r="W281" s="399"/>
      <c r="X281" s="399"/>
      <c r="Y281" s="399"/>
      <c r="Z281" s="399"/>
      <c r="AA281" s="399"/>
      <c r="AB281" s="399"/>
      <c r="AC281" s="399"/>
      <c r="AD281" s="399"/>
      <c r="AE281" s="399"/>
      <c r="AF281" s="399"/>
      <c r="AG281" s="399"/>
      <c r="AH281" s="399"/>
      <c r="AI281" s="399"/>
      <c r="AJ281" s="399"/>
      <c r="AK281" s="399"/>
      <c r="AL281" s="399"/>
      <c r="AM281" s="399"/>
      <c r="AN281" s="400"/>
      <c r="AO281" s="591">
        <f t="shared" si="13"/>
        <v>0</v>
      </c>
      <c r="AP281" s="591">
        <f t="shared" si="14"/>
        <v>0</v>
      </c>
    </row>
    <row r="282" spans="1:42">
      <c r="A282" s="1091"/>
      <c r="B282" s="416"/>
      <c r="C282" s="419" t="str">
        <f>IFERROR(INDEX(C$13:C281,MATCH($B282,$B$13:$B281,0)),"")</f>
        <v/>
      </c>
      <c r="D282" s="416"/>
      <c r="E282" s="396" t="s">
        <v>258</v>
      </c>
      <c r="F282" s="398"/>
      <c r="G282" s="399"/>
      <c r="H282" s="399"/>
      <c r="I282" s="399"/>
      <c r="J282" s="399"/>
      <c r="K282" s="399"/>
      <c r="L282" s="399"/>
      <c r="M282" s="400"/>
      <c r="N282" s="400"/>
      <c r="O282" s="400"/>
      <c r="P282" s="400"/>
      <c r="Q282" s="400"/>
      <c r="R282" s="591">
        <f t="shared" si="12"/>
        <v>0</v>
      </c>
      <c r="S282" s="398"/>
      <c r="T282" s="399"/>
      <c r="U282" s="399"/>
      <c r="V282" s="399"/>
      <c r="W282" s="399"/>
      <c r="X282" s="399"/>
      <c r="Y282" s="399"/>
      <c r="Z282" s="399"/>
      <c r="AA282" s="399"/>
      <c r="AB282" s="399"/>
      <c r="AC282" s="399"/>
      <c r="AD282" s="399"/>
      <c r="AE282" s="399"/>
      <c r="AF282" s="399"/>
      <c r="AG282" s="399"/>
      <c r="AH282" s="399"/>
      <c r="AI282" s="399"/>
      <c r="AJ282" s="399"/>
      <c r="AK282" s="399"/>
      <c r="AL282" s="399"/>
      <c r="AM282" s="399"/>
      <c r="AN282" s="400"/>
      <c r="AO282" s="591">
        <f t="shared" si="13"/>
        <v>0</v>
      </c>
      <c r="AP282" s="591">
        <f t="shared" si="14"/>
        <v>0</v>
      </c>
    </row>
    <row r="283" spans="1:42">
      <c r="A283" s="1091"/>
      <c r="B283" s="416"/>
      <c r="C283" s="419" t="str">
        <f>IFERROR(INDEX(C$13:C282,MATCH($B283,$B$13:$B282,0)),"")</f>
        <v/>
      </c>
      <c r="D283" s="416"/>
      <c r="E283" s="396" t="s">
        <v>258</v>
      </c>
      <c r="F283" s="398"/>
      <c r="G283" s="399"/>
      <c r="H283" s="399"/>
      <c r="I283" s="399"/>
      <c r="J283" s="399"/>
      <c r="K283" s="399"/>
      <c r="L283" s="399"/>
      <c r="M283" s="400"/>
      <c r="N283" s="400"/>
      <c r="O283" s="400"/>
      <c r="P283" s="400"/>
      <c r="Q283" s="400"/>
      <c r="R283" s="591">
        <f t="shared" si="12"/>
        <v>0</v>
      </c>
      <c r="S283" s="398"/>
      <c r="T283" s="399"/>
      <c r="U283" s="399"/>
      <c r="V283" s="399"/>
      <c r="W283" s="399"/>
      <c r="X283" s="399"/>
      <c r="Y283" s="399"/>
      <c r="Z283" s="399"/>
      <c r="AA283" s="399"/>
      <c r="AB283" s="399"/>
      <c r="AC283" s="399"/>
      <c r="AD283" s="399"/>
      <c r="AE283" s="399"/>
      <c r="AF283" s="399"/>
      <c r="AG283" s="399"/>
      <c r="AH283" s="399"/>
      <c r="AI283" s="399"/>
      <c r="AJ283" s="399"/>
      <c r="AK283" s="399"/>
      <c r="AL283" s="399"/>
      <c r="AM283" s="399"/>
      <c r="AN283" s="400"/>
      <c r="AO283" s="591">
        <f t="shared" si="13"/>
        <v>0</v>
      </c>
      <c r="AP283" s="591">
        <f t="shared" si="14"/>
        <v>0</v>
      </c>
    </row>
    <row r="284" spans="1:42">
      <c r="A284" s="1091"/>
      <c r="B284" s="416"/>
      <c r="C284" s="419" t="str">
        <f>IFERROR(INDEX(C$13:C283,MATCH($B284,$B$13:$B283,0)),"")</f>
        <v/>
      </c>
      <c r="D284" s="416"/>
      <c r="E284" s="396" t="s">
        <v>258</v>
      </c>
      <c r="F284" s="398"/>
      <c r="G284" s="399"/>
      <c r="H284" s="399"/>
      <c r="I284" s="399"/>
      <c r="J284" s="399"/>
      <c r="K284" s="399"/>
      <c r="L284" s="399"/>
      <c r="M284" s="400"/>
      <c r="N284" s="400"/>
      <c r="O284" s="400"/>
      <c r="P284" s="400"/>
      <c r="Q284" s="400"/>
      <c r="R284" s="591">
        <f t="shared" si="12"/>
        <v>0</v>
      </c>
      <c r="S284" s="398"/>
      <c r="T284" s="399"/>
      <c r="U284" s="399"/>
      <c r="V284" s="399"/>
      <c r="W284" s="399"/>
      <c r="X284" s="399"/>
      <c r="Y284" s="399"/>
      <c r="Z284" s="399"/>
      <c r="AA284" s="399"/>
      <c r="AB284" s="399"/>
      <c r="AC284" s="399"/>
      <c r="AD284" s="399"/>
      <c r="AE284" s="399"/>
      <c r="AF284" s="399"/>
      <c r="AG284" s="399"/>
      <c r="AH284" s="399"/>
      <c r="AI284" s="399"/>
      <c r="AJ284" s="399"/>
      <c r="AK284" s="399"/>
      <c r="AL284" s="399"/>
      <c r="AM284" s="399"/>
      <c r="AN284" s="400"/>
      <c r="AO284" s="591">
        <f t="shared" si="13"/>
        <v>0</v>
      </c>
      <c r="AP284" s="591">
        <f t="shared" si="14"/>
        <v>0</v>
      </c>
    </row>
    <row r="285" spans="1:42">
      <c r="A285" s="1091"/>
      <c r="B285" s="416"/>
      <c r="C285" s="419" t="str">
        <f>IFERROR(INDEX(C$13:C284,MATCH($B285,$B$13:$B284,0)),"")</f>
        <v/>
      </c>
      <c r="D285" s="416"/>
      <c r="E285" s="396" t="s">
        <v>258</v>
      </c>
      <c r="F285" s="398"/>
      <c r="G285" s="399"/>
      <c r="H285" s="399"/>
      <c r="I285" s="399"/>
      <c r="J285" s="399"/>
      <c r="K285" s="399"/>
      <c r="L285" s="399"/>
      <c r="M285" s="400"/>
      <c r="N285" s="400"/>
      <c r="O285" s="400"/>
      <c r="P285" s="400"/>
      <c r="Q285" s="400"/>
      <c r="R285" s="591">
        <f t="shared" si="12"/>
        <v>0</v>
      </c>
      <c r="S285" s="398"/>
      <c r="T285" s="399"/>
      <c r="U285" s="399"/>
      <c r="V285" s="399"/>
      <c r="W285" s="399"/>
      <c r="X285" s="399"/>
      <c r="Y285" s="399"/>
      <c r="Z285" s="399"/>
      <c r="AA285" s="399"/>
      <c r="AB285" s="399"/>
      <c r="AC285" s="399"/>
      <c r="AD285" s="399"/>
      <c r="AE285" s="399"/>
      <c r="AF285" s="399"/>
      <c r="AG285" s="399"/>
      <c r="AH285" s="399"/>
      <c r="AI285" s="399"/>
      <c r="AJ285" s="399"/>
      <c r="AK285" s="399"/>
      <c r="AL285" s="399"/>
      <c r="AM285" s="399"/>
      <c r="AN285" s="400"/>
      <c r="AO285" s="591">
        <f t="shared" si="13"/>
        <v>0</v>
      </c>
      <c r="AP285" s="591">
        <f t="shared" si="14"/>
        <v>0</v>
      </c>
    </row>
    <row r="286" spans="1:42">
      <c r="A286" s="1091"/>
      <c r="B286" s="416"/>
      <c r="C286" s="419" t="str">
        <f>IFERROR(INDEX(C$13:C285,MATCH($B286,$B$13:$B285,0)),"")</f>
        <v/>
      </c>
      <c r="D286" s="416"/>
      <c r="E286" s="396" t="s">
        <v>258</v>
      </c>
      <c r="F286" s="398"/>
      <c r="G286" s="399"/>
      <c r="H286" s="399"/>
      <c r="I286" s="399"/>
      <c r="J286" s="399"/>
      <c r="K286" s="399"/>
      <c r="L286" s="399"/>
      <c r="M286" s="400"/>
      <c r="N286" s="400"/>
      <c r="O286" s="400"/>
      <c r="P286" s="400"/>
      <c r="Q286" s="400"/>
      <c r="R286" s="591">
        <f t="shared" si="12"/>
        <v>0</v>
      </c>
      <c r="S286" s="398"/>
      <c r="T286" s="399"/>
      <c r="U286" s="399"/>
      <c r="V286" s="399"/>
      <c r="W286" s="399"/>
      <c r="X286" s="399"/>
      <c r="Y286" s="399"/>
      <c r="Z286" s="399"/>
      <c r="AA286" s="399"/>
      <c r="AB286" s="399"/>
      <c r="AC286" s="399"/>
      <c r="AD286" s="399"/>
      <c r="AE286" s="399"/>
      <c r="AF286" s="399"/>
      <c r="AG286" s="399"/>
      <c r="AH286" s="399"/>
      <c r="AI286" s="399"/>
      <c r="AJ286" s="399"/>
      <c r="AK286" s="399"/>
      <c r="AL286" s="399"/>
      <c r="AM286" s="399"/>
      <c r="AN286" s="400"/>
      <c r="AO286" s="591">
        <f t="shared" si="13"/>
        <v>0</v>
      </c>
      <c r="AP286" s="591">
        <f t="shared" si="14"/>
        <v>0</v>
      </c>
    </row>
    <row r="287" spans="1:42">
      <c r="A287" s="1091"/>
      <c r="B287" s="416"/>
      <c r="C287" s="419" t="str">
        <f>IFERROR(INDEX(C$13:C286,MATCH($B287,$B$13:$B286,0)),"")</f>
        <v/>
      </c>
      <c r="D287" s="416"/>
      <c r="E287" s="396" t="s">
        <v>258</v>
      </c>
      <c r="F287" s="398"/>
      <c r="G287" s="399"/>
      <c r="H287" s="399"/>
      <c r="I287" s="399"/>
      <c r="J287" s="399"/>
      <c r="K287" s="399"/>
      <c r="L287" s="399"/>
      <c r="M287" s="400"/>
      <c r="N287" s="400"/>
      <c r="O287" s="400"/>
      <c r="P287" s="400"/>
      <c r="Q287" s="400"/>
      <c r="R287" s="591">
        <f t="shared" si="12"/>
        <v>0</v>
      </c>
      <c r="S287" s="398"/>
      <c r="T287" s="399"/>
      <c r="U287" s="399"/>
      <c r="V287" s="399"/>
      <c r="W287" s="399"/>
      <c r="X287" s="399"/>
      <c r="Y287" s="399"/>
      <c r="Z287" s="399"/>
      <c r="AA287" s="399"/>
      <c r="AB287" s="399"/>
      <c r="AC287" s="399"/>
      <c r="AD287" s="399"/>
      <c r="AE287" s="399"/>
      <c r="AF287" s="399"/>
      <c r="AG287" s="399"/>
      <c r="AH287" s="399"/>
      <c r="AI287" s="399"/>
      <c r="AJ287" s="399"/>
      <c r="AK287" s="399"/>
      <c r="AL287" s="399"/>
      <c r="AM287" s="399"/>
      <c r="AN287" s="400"/>
      <c r="AO287" s="591">
        <f t="shared" si="13"/>
        <v>0</v>
      </c>
      <c r="AP287" s="591">
        <f t="shared" si="14"/>
        <v>0</v>
      </c>
    </row>
    <row r="288" spans="1:42">
      <c r="A288" s="1091"/>
      <c r="B288" s="416"/>
      <c r="C288" s="419" t="str">
        <f>IFERROR(INDEX(C$13:C287,MATCH($B288,$B$13:$B287,0)),"")</f>
        <v/>
      </c>
      <c r="D288" s="416"/>
      <c r="E288" s="396" t="s">
        <v>258</v>
      </c>
      <c r="F288" s="398"/>
      <c r="G288" s="399"/>
      <c r="H288" s="399"/>
      <c r="I288" s="399"/>
      <c r="J288" s="399"/>
      <c r="K288" s="399"/>
      <c r="L288" s="399"/>
      <c r="M288" s="400"/>
      <c r="N288" s="400"/>
      <c r="O288" s="400"/>
      <c r="P288" s="400"/>
      <c r="Q288" s="400"/>
      <c r="R288" s="591">
        <f t="shared" si="12"/>
        <v>0</v>
      </c>
      <c r="S288" s="398"/>
      <c r="T288" s="399"/>
      <c r="U288" s="399"/>
      <c r="V288" s="399"/>
      <c r="W288" s="399"/>
      <c r="X288" s="399"/>
      <c r="Y288" s="399"/>
      <c r="Z288" s="399"/>
      <c r="AA288" s="399"/>
      <c r="AB288" s="399"/>
      <c r="AC288" s="399"/>
      <c r="AD288" s="399"/>
      <c r="AE288" s="399"/>
      <c r="AF288" s="399"/>
      <c r="AG288" s="399"/>
      <c r="AH288" s="399"/>
      <c r="AI288" s="399"/>
      <c r="AJ288" s="399"/>
      <c r="AK288" s="399"/>
      <c r="AL288" s="399"/>
      <c r="AM288" s="399"/>
      <c r="AN288" s="400"/>
      <c r="AO288" s="591">
        <f t="shared" si="13"/>
        <v>0</v>
      </c>
      <c r="AP288" s="591">
        <f t="shared" si="14"/>
        <v>0</v>
      </c>
    </row>
    <row r="289" spans="1:42">
      <c r="A289" s="1091"/>
      <c r="B289" s="416"/>
      <c r="C289" s="419" t="str">
        <f>IFERROR(INDEX(C$13:C288,MATCH($B289,$B$13:$B288,0)),"")</f>
        <v/>
      </c>
      <c r="D289" s="416"/>
      <c r="E289" s="396" t="s">
        <v>258</v>
      </c>
      <c r="F289" s="398"/>
      <c r="G289" s="399"/>
      <c r="H289" s="399"/>
      <c r="I289" s="399"/>
      <c r="J289" s="399"/>
      <c r="K289" s="399"/>
      <c r="L289" s="399"/>
      <c r="M289" s="400"/>
      <c r="N289" s="400"/>
      <c r="O289" s="400"/>
      <c r="P289" s="400"/>
      <c r="Q289" s="400"/>
      <c r="R289" s="591">
        <f t="shared" si="12"/>
        <v>0</v>
      </c>
      <c r="S289" s="398"/>
      <c r="T289" s="399"/>
      <c r="U289" s="399"/>
      <c r="V289" s="399"/>
      <c r="W289" s="399"/>
      <c r="X289" s="399"/>
      <c r="Y289" s="399"/>
      <c r="Z289" s="399"/>
      <c r="AA289" s="399"/>
      <c r="AB289" s="399"/>
      <c r="AC289" s="399"/>
      <c r="AD289" s="399"/>
      <c r="AE289" s="399"/>
      <c r="AF289" s="399"/>
      <c r="AG289" s="399"/>
      <c r="AH289" s="399"/>
      <c r="AI289" s="399"/>
      <c r="AJ289" s="399"/>
      <c r="AK289" s="399"/>
      <c r="AL289" s="399"/>
      <c r="AM289" s="399"/>
      <c r="AN289" s="400"/>
      <c r="AO289" s="591">
        <f t="shared" si="13"/>
        <v>0</v>
      </c>
      <c r="AP289" s="591">
        <f t="shared" si="14"/>
        <v>0</v>
      </c>
    </row>
    <row r="290" spans="1:42">
      <c r="A290" s="1091"/>
      <c r="B290" s="416"/>
      <c r="C290" s="419" t="str">
        <f>IFERROR(INDEX(C$13:C289,MATCH($B290,$B$13:$B289,0)),"")</f>
        <v/>
      </c>
      <c r="D290" s="416"/>
      <c r="E290" s="396" t="s">
        <v>258</v>
      </c>
      <c r="F290" s="398"/>
      <c r="G290" s="399"/>
      <c r="H290" s="399"/>
      <c r="I290" s="399"/>
      <c r="J290" s="399"/>
      <c r="K290" s="399"/>
      <c r="L290" s="399"/>
      <c r="M290" s="400"/>
      <c r="N290" s="400"/>
      <c r="O290" s="400"/>
      <c r="P290" s="400"/>
      <c r="Q290" s="400"/>
      <c r="R290" s="591">
        <f t="shared" si="12"/>
        <v>0</v>
      </c>
      <c r="S290" s="398"/>
      <c r="T290" s="399"/>
      <c r="U290" s="399"/>
      <c r="V290" s="399"/>
      <c r="W290" s="399"/>
      <c r="X290" s="399"/>
      <c r="Y290" s="399"/>
      <c r="Z290" s="399"/>
      <c r="AA290" s="399"/>
      <c r="AB290" s="399"/>
      <c r="AC290" s="399"/>
      <c r="AD290" s="399"/>
      <c r="AE290" s="399"/>
      <c r="AF290" s="399"/>
      <c r="AG290" s="399"/>
      <c r="AH290" s="399"/>
      <c r="AI290" s="399"/>
      <c r="AJ290" s="399"/>
      <c r="AK290" s="399"/>
      <c r="AL290" s="399"/>
      <c r="AM290" s="399"/>
      <c r="AN290" s="400"/>
      <c r="AO290" s="591">
        <f t="shared" si="13"/>
        <v>0</v>
      </c>
      <c r="AP290" s="591">
        <f t="shared" si="14"/>
        <v>0</v>
      </c>
    </row>
    <row r="291" spans="1:42">
      <c r="A291" s="1091"/>
      <c r="B291" s="416"/>
      <c r="C291" s="419" t="str">
        <f>IFERROR(INDEX(C$13:C290,MATCH($B291,$B$13:$B290,0)),"")</f>
        <v/>
      </c>
      <c r="D291" s="416"/>
      <c r="E291" s="396" t="s">
        <v>258</v>
      </c>
      <c r="F291" s="398"/>
      <c r="G291" s="399"/>
      <c r="H291" s="399"/>
      <c r="I291" s="399"/>
      <c r="J291" s="399"/>
      <c r="K291" s="399"/>
      <c r="L291" s="399"/>
      <c r="M291" s="400"/>
      <c r="N291" s="400"/>
      <c r="O291" s="400"/>
      <c r="P291" s="400"/>
      <c r="Q291" s="400"/>
      <c r="R291" s="591">
        <f t="shared" si="12"/>
        <v>0</v>
      </c>
      <c r="S291" s="398"/>
      <c r="T291" s="399"/>
      <c r="U291" s="399"/>
      <c r="V291" s="399"/>
      <c r="W291" s="399"/>
      <c r="X291" s="399"/>
      <c r="Y291" s="399"/>
      <c r="Z291" s="399"/>
      <c r="AA291" s="399"/>
      <c r="AB291" s="399"/>
      <c r="AC291" s="399"/>
      <c r="AD291" s="399"/>
      <c r="AE291" s="399"/>
      <c r="AF291" s="399"/>
      <c r="AG291" s="399"/>
      <c r="AH291" s="399"/>
      <c r="AI291" s="399"/>
      <c r="AJ291" s="399"/>
      <c r="AK291" s="399"/>
      <c r="AL291" s="399"/>
      <c r="AM291" s="399"/>
      <c r="AN291" s="400"/>
      <c r="AO291" s="591">
        <f t="shared" si="13"/>
        <v>0</v>
      </c>
      <c r="AP291" s="591">
        <f t="shared" si="14"/>
        <v>0</v>
      </c>
    </row>
    <row r="292" spans="1:42">
      <c r="A292" s="1091"/>
      <c r="B292" s="416"/>
      <c r="C292" s="419" t="str">
        <f>IFERROR(INDEX(C$13:C291,MATCH($B292,$B$13:$B291,0)),"")</f>
        <v/>
      </c>
      <c r="D292" s="416"/>
      <c r="E292" s="396" t="s">
        <v>258</v>
      </c>
      <c r="F292" s="398"/>
      <c r="G292" s="399"/>
      <c r="H292" s="399"/>
      <c r="I292" s="399"/>
      <c r="J292" s="399"/>
      <c r="K292" s="399"/>
      <c r="L292" s="399"/>
      <c r="M292" s="400"/>
      <c r="N292" s="400"/>
      <c r="O292" s="400"/>
      <c r="P292" s="400"/>
      <c r="Q292" s="400"/>
      <c r="R292" s="591">
        <f t="shared" si="12"/>
        <v>0</v>
      </c>
      <c r="S292" s="398"/>
      <c r="T292" s="399"/>
      <c r="U292" s="399"/>
      <c r="V292" s="399"/>
      <c r="W292" s="399"/>
      <c r="X292" s="399"/>
      <c r="Y292" s="399"/>
      <c r="Z292" s="399"/>
      <c r="AA292" s="399"/>
      <c r="AB292" s="399"/>
      <c r="AC292" s="399"/>
      <c r="AD292" s="399"/>
      <c r="AE292" s="399"/>
      <c r="AF292" s="399"/>
      <c r="AG292" s="399"/>
      <c r="AH292" s="399"/>
      <c r="AI292" s="399"/>
      <c r="AJ292" s="399"/>
      <c r="AK292" s="399"/>
      <c r="AL292" s="399"/>
      <c r="AM292" s="399"/>
      <c r="AN292" s="400"/>
      <c r="AO292" s="591">
        <f t="shared" si="13"/>
        <v>0</v>
      </c>
      <c r="AP292" s="591">
        <f t="shared" si="14"/>
        <v>0</v>
      </c>
    </row>
    <row r="293" spans="1:42">
      <c r="A293" s="1091"/>
      <c r="B293" s="416"/>
      <c r="C293" s="419" t="str">
        <f>IFERROR(INDEX(C$13:C292,MATCH($B293,$B$13:$B292,0)),"")</f>
        <v/>
      </c>
      <c r="D293" s="416"/>
      <c r="E293" s="396" t="s">
        <v>258</v>
      </c>
      <c r="F293" s="398"/>
      <c r="G293" s="399"/>
      <c r="H293" s="399"/>
      <c r="I293" s="399"/>
      <c r="J293" s="399"/>
      <c r="K293" s="399"/>
      <c r="L293" s="399"/>
      <c r="M293" s="400"/>
      <c r="N293" s="400"/>
      <c r="O293" s="400"/>
      <c r="P293" s="400"/>
      <c r="Q293" s="400"/>
      <c r="R293" s="591">
        <f t="shared" si="12"/>
        <v>0</v>
      </c>
      <c r="S293" s="398"/>
      <c r="T293" s="399"/>
      <c r="U293" s="399"/>
      <c r="V293" s="399"/>
      <c r="W293" s="399"/>
      <c r="X293" s="399"/>
      <c r="Y293" s="399"/>
      <c r="Z293" s="399"/>
      <c r="AA293" s="399"/>
      <c r="AB293" s="399"/>
      <c r="AC293" s="399"/>
      <c r="AD293" s="399"/>
      <c r="AE293" s="399"/>
      <c r="AF293" s="399"/>
      <c r="AG293" s="399"/>
      <c r="AH293" s="399"/>
      <c r="AI293" s="399"/>
      <c r="AJ293" s="399"/>
      <c r="AK293" s="399"/>
      <c r="AL293" s="399"/>
      <c r="AM293" s="399"/>
      <c r="AN293" s="400"/>
      <c r="AO293" s="591">
        <f t="shared" si="13"/>
        <v>0</v>
      </c>
      <c r="AP293" s="591">
        <f t="shared" si="14"/>
        <v>0</v>
      </c>
    </row>
    <row r="294" spans="1:42">
      <c r="A294" s="1091"/>
      <c r="B294" s="416"/>
      <c r="C294" s="419" t="str">
        <f>IFERROR(INDEX(C$13:C293,MATCH($B294,$B$13:$B293,0)),"")</f>
        <v/>
      </c>
      <c r="D294" s="416"/>
      <c r="E294" s="396" t="s">
        <v>258</v>
      </c>
      <c r="F294" s="398"/>
      <c r="G294" s="399"/>
      <c r="H294" s="399"/>
      <c r="I294" s="399"/>
      <c r="J294" s="399"/>
      <c r="K294" s="399"/>
      <c r="L294" s="399"/>
      <c r="M294" s="400"/>
      <c r="N294" s="400"/>
      <c r="O294" s="400"/>
      <c r="P294" s="400"/>
      <c r="Q294" s="400"/>
      <c r="R294" s="591">
        <f t="shared" si="12"/>
        <v>0</v>
      </c>
      <c r="S294" s="398"/>
      <c r="T294" s="399"/>
      <c r="U294" s="399"/>
      <c r="V294" s="399"/>
      <c r="W294" s="399"/>
      <c r="X294" s="399"/>
      <c r="Y294" s="399"/>
      <c r="Z294" s="399"/>
      <c r="AA294" s="399"/>
      <c r="AB294" s="399"/>
      <c r="AC294" s="399"/>
      <c r="AD294" s="399"/>
      <c r="AE294" s="399"/>
      <c r="AF294" s="399"/>
      <c r="AG294" s="399"/>
      <c r="AH294" s="399"/>
      <c r="AI294" s="399"/>
      <c r="AJ294" s="399"/>
      <c r="AK294" s="399"/>
      <c r="AL294" s="399"/>
      <c r="AM294" s="399"/>
      <c r="AN294" s="400"/>
      <c r="AO294" s="591">
        <f t="shared" si="13"/>
        <v>0</v>
      </c>
      <c r="AP294" s="591">
        <f t="shared" si="14"/>
        <v>0</v>
      </c>
    </row>
    <row r="295" spans="1:42">
      <c r="A295" s="1091"/>
      <c r="B295" s="416"/>
      <c r="C295" s="419" t="str">
        <f>IFERROR(INDEX(C$13:C294,MATCH($B295,$B$13:$B294,0)),"")</f>
        <v/>
      </c>
      <c r="D295" s="416"/>
      <c r="E295" s="396" t="s">
        <v>258</v>
      </c>
      <c r="F295" s="398"/>
      <c r="G295" s="399"/>
      <c r="H295" s="399"/>
      <c r="I295" s="399"/>
      <c r="J295" s="399"/>
      <c r="K295" s="399"/>
      <c r="L295" s="399"/>
      <c r="M295" s="400"/>
      <c r="N295" s="400"/>
      <c r="O295" s="400"/>
      <c r="P295" s="400"/>
      <c r="Q295" s="400"/>
      <c r="R295" s="591">
        <f t="shared" si="12"/>
        <v>0</v>
      </c>
      <c r="S295" s="398"/>
      <c r="T295" s="399"/>
      <c r="U295" s="399"/>
      <c r="V295" s="399"/>
      <c r="W295" s="399"/>
      <c r="X295" s="399"/>
      <c r="Y295" s="399"/>
      <c r="Z295" s="399"/>
      <c r="AA295" s="399"/>
      <c r="AB295" s="399"/>
      <c r="AC295" s="399"/>
      <c r="AD295" s="399"/>
      <c r="AE295" s="399"/>
      <c r="AF295" s="399"/>
      <c r="AG295" s="399"/>
      <c r="AH295" s="399"/>
      <c r="AI295" s="399"/>
      <c r="AJ295" s="399"/>
      <c r="AK295" s="399"/>
      <c r="AL295" s="399"/>
      <c r="AM295" s="399"/>
      <c r="AN295" s="400"/>
      <c r="AO295" s="591">
        <f t="shared" si="13"/>
        <v>0</v>
      </c>
      <c r="AP295" s="591">
        <f t="shared" si="14"/>
        <v>0</v>
      </c>
    </row>
    <row r="296" spans="1:42">
      <c r="A296" s="1091"/>
      <c r="B296" s="416"/>
      <c r="C296" s="419" t="str">
        <f>IFERROR(INDEX(C$13:C295,MATCH($B296,$B$13:$B295,0)),"")</f>
        <v/>
      </c>
      <c r="D296" s="416"/>
      <c r="E296" s="396" t="s">
        <v>258</v>
      </c>
      <c r="F296" s="398"/>
      <c r="G296" s="399"/>
      <c r="H296" s="399"/>
      <c r="I296" s="399"/>
      <c r="J296" s="399"/>
      <c r="K296" s="399"/>
      <c r="L296" s="399"/>
      <c r="M296" s="400"/>
      <c r="N296" s="400"/>
      <c r="O296" s="400"/>
      <c r="P296" s="400"/>
      <c r="Q296" s="400"/>
      <c r="R296" s="591">
        <f t="shared" si="12"/>
        <v>0</v>
      </c>
      <c r="S296" s="398"/>
      <c r="T296" s="399"/>
      <c r="U296" s="399"/>
      <c r="V296" s="399"/>
      <c r="W296" s="399"/>
      <c r="X296" s="399"/>
      <c r="Y296" s="399"/>
      <c r="Z296" s="399"/>
      <c r="AA296" s="399"/>
      <c r="AB296" s="399"/>
      <c r="AC296" s="399"/>
      <c r="AD296" s="399"/>
      <c r="AE296" s="399"/>
      <c r="AF296" s="399"/>
      <c r="AG296" s="399"/>
      <c r="AH296" s="399"/>
      <c r="AI296" s="399"/>
      <c r="AJ296" s="399"/>
      <c r="AK296" s="399"/>
      <c r="AL296" s="399"/>
      <c r="AM296" s="399"/>
      <c r="AN296" s="400"/>
      <c r="AO296" s="591">
        <f t="shared" si="13"/>
        <v>0</v>
      </c>
      <c r="AP296" s="591">
        <f t="shared" si="14"/>
        <v>0</v>
      </c>
    </row>
    <row r="297" spans="1:42">
      <c r="A297" s="1091"/>
      <c r="B297" s="416"/>
      <c r="C297" s="419" t="str">
        <f>IFERROR(INDEX(C$13:C296,MATCH($B297,$B$13:$B296,0)),"")</f>
        <v/>
      </c>
      <c r="D297" s="416"/>
      <c r="E297" s="396" t="s">
        <v>258</v>
      </c>
      <c r="F297" s="398"/>
      <c r="G297" s="399"/>
      <c r="H297" s="399"/>
      <c r="I297" s="399"/>
      <c r="J297" s="399"/>
      <c r="K297" s="399"/>
      <c r="L297" s="399"/>
      <c r="M297" s="400"/>
      <c r="N297" s="400"/>
      <c r="O297" s="400"/>
      <c r="P297" s="400"/>
      <c r="Q297" s="400"/>
      <c r="R297" s="591">
        <f t="shared" si="12"/>
        <v>0</v>
      </c>
      <c r="S297" s="398"/>
      <c r="T297" s="399"/>
      <c r="U297" s="399"/>
      <c r="V297" s="399"/>
      <c r="W297" s="399"/>
      <c r="X297" s="399"/>
      <c r="Y297" s="399"/>
      <c r="Z297" s="399"/>
      <c r="AA297" s="399"/>
      <c r="AB297" s="399"/>
      <c r="AC297" s="399"/>
      <c r="AD297" s="399"/>
      <c r="AE297" s="399"/>
      <c r="AF297" s="399"/>
      <c r="AG297" s="399"/>
      <c r="AH297" s="399"/>
      <c r="AI297" s="399"/>
      <c r="AJ297" s="399"/>
      <c r="AK297" s="399"/>
      <c r="AL297" s="399"/>
      <c r="AM297" s="399"/>
      <c r="AN297" s="400"/>
      <c r="AO297" s="591">
        <f t="shared" si="13"/>
        <v>0</v>
      </c>
      <c r="AP297" s="591">
        <f t="shared" si="14"/>
        <v>0</v>
      </c>
    </row>
    <row r="298" spans="1:42">
      <c r="A298" s="1091"/>
      <c r="B298" s="416"/>
      <c r="C298" s="419" t="str">
        <f>IFERROR(INDEX(C$13:C297,MATCH($B298,$B$13:$B297,0)),"")</f>
        <v/>
      </c>
      <c r="D298" s="416"/>
      <c r="E298" s="396" t="s">
        <v>258</v>
      </c>
      <c r="F298" s="398"/>
      <c r="G298" s="399"/>
      <c r="H298" s="399"/>
      <c r="I298" s="399"/>
      <c r="J298" s="399"/>
      <c r="K298" s="399"/>
      <c r="L298" s="399"/>
      <c r="M298" s="400"/>
      <c r="N298" s="400"/>
      <c r="O298" s="400"/>
      <c r="P298" s="400"/>
      <c r="Q298" s="400"/>
      <c r="R298" s="591">
        <f t="shared" si="12"/>
        <v>0</v>
      </c>
      <c r="S298" s="398"/>
      <c r="T298" s="399"/>
      <c r="U298" s="399"/>
      <c r="V298" s="399"/>
      <c r="W298" s="399"/>
      <c r="X298" s="399"/>
      <c r="Y298" s="399"/>
      <c r="Z298" s="399"/>
      <c r="AA298" s="399"/>
      <c r="AB298" s="399"/>
      <c r="AC298" s="399"/>
      <c r="AD298" s="399"/>
      <c r="AE298" s="399"/>
      <c r="AF298" s="399"/>
      <c r="AG298" s="399"/>
      <c r="AH298" s="399"/>
      <c r="AI298" s="399"/>
      <c r="AJ298" s="399"/>
      <c r="AK298" s="399"/>
      <c r="AL298" s="399"/>
      <c r="AM298" s="399"/>
      <c r="AN298" s="400"/>
      <c r="AO298" s="591">
        <f t="shared" si="13"/>
        <v>0</v>
      </c>
      <c r="AP298" s="591">
        <f t="shared" si="14"/>
        <v>0</v>
      </c>
    </row>
    <row r="299" spans="1:42">
      <c r="A299" s="1091"/>
      <c r="B299" s="416"/>
      <c r="C299" s="419" t="str">
        <f>IFERROR(INDEX(C$13:C298,MATCH($B299,$B$13:$B298,0)),"")</f>
        <v/>
      </c>
      <c r="D299" s="416"/>
      <c r="E299" s="396" t="s">
        <v>258</v>
      </c>
      <c r="F299" s="398"/>
      <c r="G299" s="399"/>
      <c r="H299" s="399"/>
      <c r="I299" s="399"/>
      <c r="J299" s="399"/>
      <c r="K299" s="399"/>
      <c r="L299" s="399"/>
      <c r="M299" s="400"/>
      <c r="N299" s="400"/>
      <c r="O299" s="400"/>
      <c r="P299" s="400"/>
      <c r="Q299" s="400"/>
      <c r="R299" s="591">
        <f t="shared" si="12"/>
        <v>0</v>
      </c>
      <c r="S299" s="398"/>
      <c r="T299" s="399"/>
      <c r="U299" s="399"/>
      <c r="V299" s="399"/>
      <c r="W299" s="399"/>
      <c r="X299" s="399"/>
      <c r="Y299" s="399"/>
      <c r="Z299" s="399"/>
      <c r="AA299" s="399"/>
      <c r="AB299" s="399"/>
      <c r="AC299" s="399"/>
      <c r="AD299" s="399"/>
      <c r="AE299" s="399"/>
      <c r="AF299" s="399"/>
      <c r="AG299" s="399"/>
      <c r="AH299" s="399"/>
      <c r="AI299" s="399"/>
      <c r="AJ299" s="399"/>
      <c r="AK299" s="399"/>
      <c r="AL299" s="399"/>
      <c r="AM299" s="399"/>
      <c r="AN299" s="400"/>
      <c r="AO299" s="591">
        <f t="shared" si="13"/>
        <v>0</v>
      </c>
      <c r="AP299" s="591">
        <f t="shared" si="14"/>
        <v>0</v>
      </c>
    </row>
    <row r="300" spans="1:42">
      <c r="A300" s="1091"/>
      <c r="B300" s="416"/>
      <c r="C300" s="419" t="str">
        <f>IFERROR(INDEX(C$13:C299,MATCH($B300,$B$13:$B299,0)),"")</f>
        <v/>
      </c>
      <c r="D300" s="416"/>
      <c r="E300" s="396" t="s">
        <v>258</v>
      </c>
      <c r="F300" s="398"/>
      <c r="G300" s="399"/>
      <c r="H300" s="399"/>
      <c r="I300" s="399"/>
      <c r="J300" s="399"/>
      <c r="K300" s="399"/>
      <c r="L300" s="399"/>
      <c r="M300" s="400"/>
      <c r="N300" s="400"/>
      <c r="O300" s="400"/>
      <c r="P300" s="400"/>
      <c r="Q300" s="400"/>
      <c r="R300" s="591">
        <f t="shared" si="12"/>
        <v>0</v>
      </c>
      <c r="S300" s="398"/>
      <c r="T300" s="399"/>
      <c r="U300" s="399"/>
      <c r="V300" s="399"/>
      <c r="W300" s="399"/>
      <c r="X300" s="399"/>
      <c r="Y300" s="399"/>
      <c r="Z300" s="399"/>
      <c r="AA300" s="399"/>
      <c r="AB300" s="399"/>
      <c r="AC300" s="399"/>
      <c r="AD300" s="399"/>
      <c r="AE300" s="399"/>
      <c r="AF300" s="399"/>
      <c r="AG300" s="399"/>
      <c r="AH300" s="399"/>
      <c r="AI300" s="399"/>
      <c r="AJ300" s="399"/>
      <c r="AK300" s="399"/>
      <c r="AL300" s="399"/>
      <c r="AM300" s="399"/>
      <c r="AN300" s="400"/>
      <c r="AO300" s="591">
        <f t="shared" si="13"/>
        <v>0</v>
      </c>
      <c r="AP300" s="591">
        <f t="shared" si="14"/>
        <v>0</v>
      </c>
    </row>
    <row r="301" spans="1:42">
      <c r="A301" s="1091"/>
      <c r="B301" s="416"/>
      <c r="C301" s="419" t="str">
        <f>IFERROR(INDEX(C$13:C300,MATCH($B301,$B$13:$B300,0)),"")</f>
        <v/>
      </c>
      <c r="D301" s="416"/>
      <c r="E301" s="396" t="s">
        <v>258</v>
      </c>
      <c r="F301" s="398"/>
      <c r="G301" s="399"/>
      <c r="H301" s="399"/>
      <c r="I301" s="399"/>
      <c r="J301" s="399"/>
      <c r="K301" s="399"/>
      <c r="L301" s="399"/>
      <c r="M301" s="400"/>
      <c r="N301" s="400"/>
      <c r="O301" s="400"/>
      <c r="P301" s="400"/>
      <c r="Q301" s="400"/>
      <c r="R301" s="591">
        <f t="shared" si="12"/>
        <v>0</v>
      </c>
      <c r="S301" s="398"/>
      <c r="T301" s="399"/>
      <c r="U301" s="399"/>
      <c r="V301" s="399"/>
      <c r="W301" s="399"/>
      <c r="X301" s="399"/>
      <c r="Y301" s="399"/>
      <c r="Z301" s="399"/>
      <c r="AA301" s="399"/>
      <c r="AB301" s="399"/>
      <c r="AC301" s="399"/>
      <c r="AD301" s="399"/>
      <c r="AE301" s="399"/>
      <c r="AF301" s="399"/>
      <c r="AG301" s="399"/>
      <c r="AH301" s="399"/>
      <c r="AI301" s="399"/>
      <c r="AJ301" s="399"/>
      <c r="AK301" s="399"/>
      <c r="AL301" s="399"/>
      <c r="AM301" s="399"/>
      <c r="AN301" s="400"/>
      <c r="AO301" s="591">
        <f t="shared" si="13"/>
        <v>0</v>
      </c>
      <c r="AP301" s="591">
        <f t="shared" si="14"/>
        <v>0</v>
      </c>
    </row>
    <row r="302" spans="1:42">
      <c r="A302" s="1091"/>
      <c r="B302" s="416"/>
      <c r="C302" s="419" t="str">
        <f>IFERROR(INDEX(C$13:C301,MATCH($B302,$B$13:$B301,0)),"")</f>
        <v/>
      </c>
      <c r="D302" s="416"/>
      <c r="E302" s="396" t="s">
        <v>258</v>
      </c>
      <c r="F302" s="398"/>
      <c r="G302" s="399"/>
      <c r="H302" s="399"/>
      <c r="I302" s="399"/>
      <c r="J302" s="399"/>
      <c r="K302" s="399"/>
      <c r="L302" s="399"/>
      <c r="M302" s="400"/>
      <c r="N302" s="400"/>
      <c r="O302" s="400"/>
      <c r="P302" s="400"/>
      <c r="Q302" s="400"/>
      <c r="R302" s="591">
        <f t="shared" si="12"/>
        <v>0</v>
      </c>
      <c r="S302" s="398"/>
      <c r="T302" s="399"/>
      <c r="U302" s="399"/>
      <c r="V302" s="399"/>
      <c r="W302" s="399"/>
      <c r="X302" s="399"/>
      <c r="Y302" s="399"/>
      <c r="Z302" s="399"/>
      <c r="AA302" s="399"/>
      <c r="AB302" s="399"/>
      <c r="AC302" s="399"/>
      <c r="AD302" s="399"/>
      <c r="AE302" s="399"/>
      <c r="AF302" s="399"/>
      <c r="AG302" s="399"/>
      <c r="AH302" s="399"/>
      <c r="AI302" s="399"/>
      <c r="AJ302" s="399"/>
      <c r="AK302" s="399"/>
      <c r="AL302" s="399"/>
      <c r="AM302" s="399"/>
      <c r="AN302" s="400"/>
      <c r="AO302" s="591">
        <f t="shared" si="13"/>
        <v>0</v>
      </c>
      <c r="AP302" s="591">
        <f t="shared" si="14"/>
        <v>0</v>
      </c>
    </row>
    <row r="303" spans="1:42">
      <c r="A303" s="1091"/>
      <c r="B303" s="416"/>
      <c r="C303" s="419" t="str">
        <f>IFERROR(INDEX(C$13:C302,MATCH($B303,$B$13:$B302,0)),"")</f>
        <v/>
      </c>
      <c r="D303" s="416"/>
      <c r="E303" s="396" t="s">
        <v>258</v>
      </c>
      <c r="F303" s="398"/>
      <c r="G303" s="399"/>
      <c r="H303" s="399"/>
      <c r="I303" s="399"/>
      <c r="J303" s="399"/>
      <c r="K303" s="399"/>
      <c r="L303" s="399"/>
      <c r="M303" s="400"/>
      <c r="N303" s="400"/>
      <c r="O303" s="400"/>
      <c r="P303" s="400"/>
      <c r="Q303" s="400"/>
      <c r="R303" s="591">
        <f t="shared" si="12"/>
        <v>0</v>
      </c>
      <c r="S303" s="398"/>
      <c r="T303" s="399"/>
      <c r="U303" s="399"/>
      <c r="V303" s="399"/>
      <c r="W303" s="399"/>
      <c r="X303" s="399"/>
      <c r="Y303" s="399"/>
      <c r="Z303" s="399"/>
      <c r="AA303" s="399"/>
      <c r="AB303" s="399"/>
      <c r="AC303" s="399"/>
      <c r="AD303" s="399"/>
      <c r="AE303" s="399"/>
      <c r="AF303" s="399"/>
      <c r="AG303" s="399"/>
      <c r="AH303" s="399"/>
      <c r="AI303" s="399"/>
      <c r="AJ303" s="399"/>
      <c r="AK303" s="399"/>
      <c r="AL303" s="399"/>
      <c r="AM303" s="399"/>
      <c r="AN303" s="400"/>
      <c r="AO303" s="591">
        <f t="shared" si="13"/>
        <v>0</v>
      </c>
      <c r="AP303" s="591">
        <f t="shared" si="14"/>
        <v>0</v>
      </c>
    </row>
    <row r="304" spans="1:42">
      <c r="A304" s="1091"/>
      <c r="B304" s="416"/>
      <c r="C304" s="419" t="str">
        <f>IFERROR(INDEX(C$13:C303,MATCH($B304,$B$13:$B303,0)),"")</f>
        <v/>
      </c>
      <c r="D304" s="416"/>
      <c r="E304" s="396" t="s">
        <v>258</v>
      </c>
      <c r="F304" s="398"/>
      <c r="G304" s="399"/>
      <c r="H304" s="399"/>
      <c r="I304" s="399"/>
      <c r="J304" s="399"/>
      <c r="K304" s="399"/>
      <c r="L304" s="399"/>
      <c r="M304" s="400"/>
      <c r="N304" s="400"/>
      <c r="O304" s="400"/>
      <c r="P304" s="400"/>
      <c r="Q304" s="400"/>
      <c r="R304" s="591">
        <f t="shared" si="12"/>
        <v>0</v>
      </c>
      <c r="S304" s="398"/>
      <c r="T304" s="399"/>
      <c r="U304" s="399"/>
      <c r="V304" s="399"/>
      <c r="W304" s="399"/>
      <c r="X304" s="399"/>
      <c r="Y304" s="399"/>
      <c r="Z304" s="399"/>
      <c r="AA304" s="399"/>
      <c r="AB304" s="399"/>
      <c r="AC304" s="399"/>
      <c r="AD304" s="399"/>
      <c r="AE304" s="399"/>
      <c r="AF304" s="399"/>
      <c r="AG304" s="399"/>
      <c r="AH304" s="399"/>
      <c r="AI304" s="399"/>
      <c r="AJ304" s="399"/>
      <c r="AK304" s="399"/>
      <c r="AL304" s="399"/>
      <c r="AM304" s="399"/>
      <c r="AN304" s="400"/>
      <c r="AO304" s="591">
        <f t="shared" si="13"/>
        <v>0</v>
      </c>
      <c r="AP304" s="591">
        <f t="shared" si="14"/>
        <v>0</v>
      </c>
    </row>
    <row r="305" spans="1:42">
      <c r="A305" s="1091"/>
      <c r="B305" s="416"/>
      <c r="C305" s="419" t="str">
        <f>IFERROR(INDEX(C$13:C304,MATCH($B305,$B$13:$B304,0)),"")</f>
        <v/>
      </c>
      <c r="D305" s="416"/>
      <c r="E305" s="396" t="s">
        <v>258</v>
      </c>
      <c r="F305" s="398"/>
      <c r="G305" s="399"/>
      <c r="H305" s="399"/>
      <c r="I305" s="399"/>
      <c r="J305" s="399"/>
      <c r="K305" s="399"/>
      <c r="L305" s="399"/>
      <c r="M305" s="400"/>
      <c r="N305" s="400"/>
      <c r="O305" s="400"/>
      <c r="P305" s="400"/>
      <c r="Q305" s="400"/>
      <c r="R305" s="591">
        <f t="shared" si="12"/>
        <v>0</v>
      </c>
      <c r="S305" s="398"/>
      <c r="T305" s="399"/>
      <c r="U305" s="399"/>
      <c r="V305" s="399"/>
      <c r="W305" s="399"/>
      <c r="X305" s="399"/>
      <c r="Y305" s="399"/>
      <c r="Z305" s="399"/>
      <c r="AA305" s="399"/>
      <c r="AB305" s="399"/>
      <c r="AC305" s="399"/>
      <c r="AD305" s="399"/>
      <c r="AE305" s="399"/>
      <c r="AF305" s="399"/>
      <c r="AG305" s="399"/>
      <c r="AH305" s="399"/>
      <c r="AI305" s="399"/>
      <c r="AJ305" s="399"/>
      <c r="AK305" s="399"/>
      <c r="AL305" s="399"/>
      <c r="AM305" s="399"/>
      <c r="AN305" s="400"/>
      <c r="AO305" s="591">
        <f t="shared" si="13"/>
        <v>0</v>
      </c>
      <c r="AP305" s="591">
        <f t="shared" si="14"/>
        <v>0</v>
      </c>
    </row>
    <row r="306" spans="1:42">
      <c r="A306" s="1091"/>
      <c r="B306" s="416"/>
      <c r="C306" s="419" t="str">
        <f>IFERROR(INDEX(C$13:C305,MATCH($B306,$B$13:$B305,0)),"")</f>
        <v/>
      </c>
      <c r="D306" s="416"/>
      <c r="E306" s="396" t="s">
        <v>258</v>
      </c>
      <c r="F306" s="398"/>
      <c r="G306" s="399"/>
      <c r="H306" s="399"/>
      <c r="I306" s="399"/>
      <c r="J306" s="399"/>
      <c r="K306" s="399"/>
      <c r="L306" s="399"/>
      <c r="M306" s="400"/>
      <c r="N306" s="400"/>
      <c r="O306" s="400"/>
      <c r="P306" s="400"/>
      <c r="Q306" s="400"/>
      <c r="R306" s="591">
        <f t="shared" si="12"/>
        <v>0</v>
      </c>
      <c r="S306" s="398"/>
      <c r="T306" s="399"/>
      <c r="U306" s="399"/>
      <c r="V306" s="399"/>
      <c r="W306" s="399"/>
      <c r="X306" s="399"/>
      <c r="Y306" s="399"/>
      <c r="Z306" s="399"/>
      <c r="AA306" s="399"/>
      <c r="AB306" s="399"/>
      <c r="AC306" s="399"/>
      <c r="AD306" s="399"/>
      <c r="AE306" s="399"/>
      <c r="AF306" s="399"/>
      <c r="AG306" s="399"/>
      <c r="AH306" s="399"/>
      <c r="AI306" s="399"/>
      <c r="AJ306" s="399"/>
      <c r="AK306" s="399"/>
      <c r="AL306" s="399"/>
      <c r="AM306" s="399"/>
      <c r="AN306" s="400"/>
      <c r="AO306" s="591">
        <f t="shared" si="13"/>
        <v>0</v>
      </c>
      <c r="AP306" s="591">
        <f t="shared" si="14"/>
        <v>0</v>
      </c>
    </row>
    <row r="307" spans="1:42">
      <c r="A307" s="1091"/>
      <c r="B307" s="416"/>
      <c r="C307" s="419" t="str">
        <f>IFERROR(INDEX(C$13:C306,MATCH($B307,$B$13:$B306,0)),"")</f>
        <v/>
      </c>
      <c r="D307" s="416"/>
      <c r="E307" s="396" t="s">
        <v>258</v>
      </c>
      <c r="F307" s="398"/>
      <c r="G307" s="399"/>
      <c r="H307" s="399"/>
      <c r="I307" s="399"/>
      <c r="J307" s="399"/>
      <c r="K307" s="399"/>
      <c r="L307" s="399"/>
      <c r="M307" s="400"/>
      <c r="N307" s="400"/>
      <c r="O307" s="400"/>
      <c r="P307" s="400"/>
      <c r="Q307" s="400"/>
      <c r="R307" s="591">
        <f t="shared" si="12"/>
        <v>0</v>
      </c>
      <c r="S307" s="398"/>
      <c r="T307" s="399"/>
      <c r="U307" s="399"/>
      <c r="V307" s="399"/>
      <c r="W307" s="399"/>
      <c r="X307" s="399"/>
      <c r="Y307" s="399"/>
      <c r="Z307" s="399"/>
      <c r="AA307" s="399"/>
      <c r="AB307" s="399"/>
      <c r="AC307" s="399"/>
      <c r="AD307" s="399"/>
      <c r="AE307" s="399"/>
      <c r="AF307" s="399"/>
      <c r="AG307" s="399"/>
      <c r="AH307" s="399"/>
      <c r="AI307" s="399"/>
      <c r="AJ307" s="399"/>
      <c r="AK307" s="399"/>
      <c r="AL307" s="399"/>
      <c r="AM307" s="399"/>
      <c r="AN307" s="400"/>
      <c r="AO307" s="591">
        <f t="shared" si="13"/>
        <v>0</v>
      </c>
      <c r="AP307" s="591">
        <f t="shared" si="14"/>
        <v>0</v>
      </c>
    </row>
    <row r="308" spans="1:42">
      <c r="A308" s="1091"/>
      <c r="B308" s="416"/>
      <c r="C308" s="419" t="str">
        <f>IFERROR(INDEX(C$13:C307,MATCH($B308,$B$13:$B307,0)),"")</f>
        <v/>
      </c>
      <c r="D308" s="416"/>
      <c r="E308" s="396" t="s">
        <v>258</v>
      </c>
      <c r="F308" s="398"/>
      <c r="G308" s="399"/>
      <c r="H308" s="399"/>
      <c r="I308" s="399"/>
      <c r="J308" s="399"/>
      <c r="K308" s="399"/>
      <c r="L308" s="399"/>
      <c r="M308" s="400"/>
      <c r="N308" s="400"/>
      <c r="O308" s="400"/>
      <c r="P308" s="400"/>
      <c r="Q308" s="400"/>
      <c r="R308" s="591">
        <f t="shared" si="12"/>
        <v>0</v>
      </c>
      <c r="S308" s="398"/>
      <c r="T308" s="399"/>
      <c r="U308" s="399"/>
      <c r="V308" s="399"/>
      <c r="W308" s="399"/>
      <c r="X308" s="399"/>
      <c r="Y308" s="399"/>
      <c r="Z308" s="399"/>
      <c r="AA308" s="399"/>
      <c r="AB308" s="399"/>
      <c r="AC308" s="399"/>
      <c r="AD308" s="399"/>
      <c r="AE308" s="399"/>
      <c r="AF308" s="399"/>
      <c r="AG308" s="399"/>
      <c r="AH308" s="399"/>
      <c r="AI308" s="399"/>
      <c r="AJ308" s="399"/>
      <c r="AK308" s="399"/>
      <c r="AL308" s="399"/>
      <c r="AM308" s="399"/>
      <c r="AN308" s="400"/>
      <c r="AO308" s="591">
        <f t="shared" si="13"/>
        <v>0</v>
      </c>
      <c r="AP308" s="591">
        <f t="shared" si="14"/>
        <v>0</v>
      </c>
    </row>
    <row r="309" spans="1:42">
      <c r="A309" s="1091"/>
      <c r="B309" s="416"/>
      <c r="C309" s="419" t="str">
        <f>IFERROR(INDEX(C$13:C308,MATCH($B309,$B$13:$B308,0)),"")</f>
        <v/>
      </c>
      <c r="D309" s="416"/>
      <c r="E309" s="396" t="s">
        <v>258</v>
      </c>
      <c r="F309" s="398"/>
      <c r="G309" s="399"/>
      <c r="H309" s="399"/>
      <c r="I309" s="399"/>
      <c r="J309" s="399"/>
      <c r="K309" s="399"/>
      <c r="L309" s="399"/>
      <c r="M309" s="400"/>
      <c r="N309" s="400"/>
      <c r="O309" s="400"/>
      <c r="P309" s="400"/>
      <c r="Q309" s="400"/>
      <c r="R309" s="591">
        <f t="shared" si="12"/>
        <v>0</v>
      </c>
      <c r="S309" s="398"/>
      <c r="T309" s="399"/>
      <c r="U309" s="399"/>
      <c r="V309" s="399"/>
      <c r="W309" s="399"/>
      <c r="X309" s="399"/>
      <c r="Y309" s="399"/>
      <c r="Z309" s="399"/>
      <c r="AA309" s="399"/>
      <c r="AB309" s="399"/>
      <c r="AC309" s="399"/>
      <c r="AD309" s="399"/>
      <c r="AE309" s="399"/>
      <c r="AF309" s="399"/>
      <c r="AG309" s="399"/>
      <c r="AH309" s="399"/>
      <c r="AI309" s="399"/>
      <c r="AJ309" s="399"/>
      <c r="AK309" s="399"/>
      <c r="AL309" s="399"/>
      <c r="AM309" s="399"/>
      <c r="AN309" s="400"/>
      <c r="AO309" s="591">
        <f t="shared" si="13"/>
        <v>0</v>
      </c>
      <c r="AP309" s="591">
        <f t="shared" si="14"/>
        <v>0</v>
      </c>
    </row>
    <row r="310" spans="1:42">
      <c r="A310" s="1091"/>
      <c r="B310" s="416"/>
      <c r="C310" s="419" t="str">
        <f>IFERROR(INDEX(C$13:C309,MATCH($B310,$B$13:$B309,0)),"")</f>
        <v/>
      </c>
      <c r="D310" s="416"/>
      <c r="E310" s="396" t="s">
        <v>258</v>
      </c>
      <c r="F310" s="398"/>
      <c r="G310" s="399"/>
      <c r="H310" s="399"/>
      <c r="I310" s="399"/>
      <c r="J310" s="399"/>
      <c r="K310" s="399"/>
      <c r="L310" s="399"/>
      <c r="M310" s="400"/>
      <c r="N310" s="400"/>
      <c r="O310" s="400"/>
      <c r="P310" s="400"/>
      <c r="Q310" s="400"/>
      <c r="R310" s="591">
        <f t="shared" si="12"/>
        <v>0</v>
      </c>
      <c r="S310" s="398"/>
      <c r="T310" s="399"/>
      <c r="U310" s="399"/>
      <c r="V310" s="399"/>
      <c r="W310" s="399"/>
      <c r="X310" s="399"/>
      <c r="Y310" s="399"/>
      <c r="Z310" s="399"/>
      <c r="AA310" s="399"/>
      <c r="AB310" s="399"/>
      <c r="AC310" s="399"/>
      <c r="AD310" s="399"/>
      <c r="AE310" s="399"/>
      <c r="AF310" s="399"/>
      <c r="AG310" s="399"/>
      <c r="AH310" s="399"/>
      <c r="AI310" s="399"/>
      <c r="AJ310" s="399"/>
      <c r="AK310" s="399"/>
      <c r="AL310" s="399"/>
      <c r="AM310" s="399"/>
      <c r="AN310" s="400"/>
      <c r="AO310" s="591">
        <f t="shared" si="13"/>
        <v>0</v>
      </c>
      <c r="AP310" s="591">
        <f t="shared" si="14"/>
        <v>0</v>
      </c>
    </row>
    <row r="311" spans="1:42">
      <c r="A311" s="1091"/>
      <c r="B311" s="416"/>
      <c r="C311" s="419" t="str">
        <f>IFERROR(INDEX(C$13:C310,MATCH($B311,$B$13:$B310,0)),"")</f>
        <v/>
      </c>
      <c r="D311" s="416"/>
      <c r="E311" s="396" t="s">
        <v>258</v>
      </c>
      <c r="F311" s="398"/>
      <c r="G311" s="399"/>
      <c r="H311" s="399"/>
      <c r="I311" s="399"/>
      <c r="J311" s="399"/>
      <c r="K311" s="399"/>
      <c r="L311" s="399"/>
      <c r="M311" s="400"/>
      <c r="N311" s="400"/>
      <c r="O311" s="400"/>
      <c r="P311" s="400"/>
      <c r="Q311" s="400"/>
      <c r="R311" s="591">
        <f t="shared" si="12"/>
        <v>0</v>
      </c>
      <c r="S311" s="398"/>
      <c r="T311" s="399"/>
      <c r="U311" s="399"/>
      <c r="V311" s="399"/>
      <c r="W311" s="399"/>
      <c r="X311" s="399"/>
      <c r="Y311" s="399"/>
      <c r="Z311" s="399"/>
      <c r="AA311" s="399"/>
      <c r="AB311" s="399"/>
      <c r="AC311" s="399"/>
      <c r="AD311" s="399"/>
      <c r="AE311" s="399"/>
      <c r="AF311" s="399"/>
      <c r="AG311" s="399"/>
      <c r="AH311" s="399"/>
      <c r="AI311" s="399"/>
      <c r="AJ311" s="399"/>
      <c r="AK311" s="399"/>
      <c r="AL311" s="399"/>
      <c r="AM311" s="399"/>
      <c r="AN311" s="400"/>
      <c r="AO311" s="591">
        <f t="shared" si="13"/>
        <v>0</v>
      </c>
      <c r="AP311" s="591">
        <f t="shared" si="14"/>
        <v>0</v>
      </c>
    </row>
    <row r="312" spans="1:42">
      <c r="A312" s="1091"/>
      <c r="B312" s="416"/>
      <c r="C312" s="419" t="str">
        <f>IFERROR(INDEX(C$13:C311,MATCH($B312,$B$13:$B311,0)),"")</f>
        <v/>
      </c>
      <c r="D312" s="416"/>
      <c r="E312" s="396" t="s">
        <v>258</v>
      </c>
      <c r="F312" s="398"/>
      <c r="G312" s="399"/>
      <c r="H312" s="399"/>
      <c r="I312" s="399"/>
      <c r="J312" s="399"/>
      <c r="K312" s="399"/>
      <c r="L312" s="399"/>
      <c r="M312" s="400"/>
      <c r="N312" s="400"/>
      <c r="O312" s="400"/>
      <c r="P312" s="400"/>
      <c r="Q312" s="400"/>
      <c r="R312" s="591">
        <f t="shared" si="12"/>
        <v>0</v>
      </c>
      <c r="S312" s="398"/>
      <c r="T312" s="399"/>
      <c r="U312" s="399"/>
      <c r="V312" s="399"/>
      <c r="W312" s="399"/>
      <c r="X312" s="399"/>
      <c r="Y312" s="399"/>
      <c r="Z312" s="399"/>
      <c r="AA312" s="399"/>
      <c r="AB312" s="399"/>
      <c r="AC312" s="399"/>
      <c r="AD312" s="399"/>
      <c r="AE312" s="399"/>
      <c r="AF312" s="399"/>
      <c r="AG312" s="399"/>
      <c r="AH312" s="399"/>
      <c r="AI312" s="399"/>
      <c r="AJ312" s="399"/>
      <c r="AK312" s="399"/>
      <c r="AL312" s="399"/>
      <c r="AM312" s="399"/>
      <c r="AN312" s="400"/>
      <c r="AO312" s="591">
        <f t="shared" si="13"/>
        <v>0</v>
      </c>
      <c r="AP312" s="591">
        <f t="shared" si="14"/>
        <v>0</v>
      </c>
    </row>
    <row r="313" spans="1:42">
      <c r="A313" s="1091"/>
      <c r="B313" s="416"/>
      <c r="C313" s="419" t="str">
        <f>IFERROR(INDEX(C$13:C312,MATCH($B313,$B$13:$B312,0)),"")</f>
        <v/>
      </c>
      <c r="D313" s="416"/>
      <c r="E313" s="396" t="s">
        <v>258</v>
      </c>
      <c r="F313" s="398"/>
      <c r="G313" s="399"/>
      <c r="H313" s="399"/>
      <c r="I313" s="399"/>
      <c r="J313" s="399"/>
      <c r="K313" s="399"/>
      <c r="L313" s="399"/>
      <c r="M313" s="400"/>
      <c r="N313" s="400"/>
      <c r="O313" s="400"/>
      <c r="P313" s="400"/>
      <c r="Q313" s="400"/>
      <c r="R313" s="591">
        <f t="shared" si="12"/>
        <v>0</v>
      </c>
      <c r="S313" s="398"/>
      <c r="T313" s="399"/>
      <c r="U313" s="399"/>
      <c r="V313" s="399"/>
      <c r="W313" s="399"/>
      <c r="X313" s="399"/>
      <c r="Y313" s="399"/>
      <c r="Z313" s="399"/>
      <c r="AA313" s="399"/>
      <c r="AB313" s="399"/>
      <c r="AC313" s="399"/>
      <c r="AD313" s="399"/>
      <c r="AE313" s="399"/>
      <c r="AF313" s="399"/>
      <c r="AG313" s="399"/>
      <c r="AH313" s="399"/>
      <c r="AI313" s="399"/>
      <c r="AJ313" s="399"/>
      <c r="AK313" s="399"/>
      <c r="AL313" s="399"/>
      <c r="AM313" s="399"/>
      <c r="AN313" s="400"/>
      <c r="AO313" s="591">
        <f t="shared" si="13"/>
        <v>0</v>
      </c>
      <c r="AP313" s="591">
        <f t="shared" si="14"/>
        <v>0</v>
      </c>
    </row>
    <row r="314" spans="1:42">
      <c r="A314" s="1091"/>
      <c r="B314" s="416"/>
      <c r="C314" s="419" t="str">
        <f>IFERROR(INDEX(C$13:C313,MATCH($B314,$B$13:$B313,0)),"")</f>
        <v/>
      </c>
      <c r="D314" s="416"/>
      <c r="E314" s="396" t="s">
        <v>258</v>
      </c>
      <c r="F314" s="398"/>
      <c r="G314" s="399"/>
      <c r="H314" s="399"/>
      <c r="I314" s="399"/>
      <c r="J314" s="399"/>
      <c r="K314" s="399"/>
      <c r="L314" s="399"/>
      <c r="M314" s="400"/>
      <c r="N314" s="400"/>
      <c r="O314" s="400"/>
      <c r="P314" s="400"/>
      <c r="Q314" s="400"/>
      <c r="R314" s="591">
        <f t="shared" si="12"/>
        <v>0</v>
      </c>
      <c r="S314" s="398"/>
      <c r="T314" s="399"/>
      <c r="U314" s="399"/>
      <c r="V314" s="399"/>
      <c r="W314" s="399"/>
      <c r="X314" s="399"/>
      <c r="Y314" s="399"/>
      <c r="Z314" s="399"/>
      <c r="AA314" s="399"/>
      <c r="AB314" s="399"/>
      <c r="AC314" s="399"/>
      <c r="AD314" s="399"/>
      <c r="AE314" s="399"/>
      <c r="AF314" s="399"/>
      <c r="AG314" s="399"/>
      <c r="AH314" s="399"/>
      <c r="AI314" s="399"/>
      <c r="AJ314" s="399"/>
      <c r="AK314" s="399"/>
      <c r="AL314" s="399"/>
      <c r="AM314" s="399"/>
      <c r="AN314" s="400"/>
      <c r="AO314" s="591">
        <f t="shared" si="13"/>
        <v>0</v>
      </c>
      <c r="AP314" s="591">
        <f t="shared" si="14"/>
        <v>0</v>
      </c>
    </row>
    <row r="315" spans="1:42">
      <c r="A315" s="1091"/>
      <c r="B315" s="416"/>
      <c r="C315" s="419" t="str">
        <f>IFERROR(INDEX(C$13:C314,MATCH($B315,$B$13:$B314,0)),"")</f>
        <v/>
      </c>
      <c r="D315" s="416"/>
      <c r="E315" s="396" t="s">
        <v>258</v>
      </c>
      <c r="F315" s="398"/>
      <c r="G315" s="399"/>
      <c r="H315" s="399"/>
      <c r="I315" s="399"/>
      <c r="J315" s="399"/>
      <c r="K315" s="399"/>
      <c r="L315" s="399"/>
      <c r="M315" s="400"/>
      <c r="N315" s="400"/>
      <c r="O315" s="400"/>
      <c r="P315" s="400"/>
      <c r="Q315" s="400"/>
      <c r="R315" s="591">
        <f t="shared" si="12"/>
        <v>0</v>
      </c>
      <c r="S315" s="398"/>
      <c r="T315" s="399"/>
      <c r="U315" s="399"/>
      <c r="V315" s="399"/>
      <c r="W315" s="399"/>
      <c r="X315" s="399"/>
      <c r="Y315" s="399"/>
      <c r="Z315" s="399"/>
      <c r="AA315" s="399"/>
      <c r="AB315" s="399"/>
      <c r="AC315" s="399"/>
      <c r="AD315" s="399"/>
      <c r="AE315" s="399"/>
      <c r="AF315" s="399"/>
      <c r="AG315" s="399"/>
      <c r="AH315" s="399"/>
      <c r="AI315" s="399"/>
      <c r="AJ315" s="399"/>
      <c r="AK315" s="399"/>
      <c r="AL315" s="399"/>
      <c r="AM315" s="399"/>
      <c r="AN315" s="400"/>
      <c r="AO315" s="591">
        <f t="shared" si="13"/>
        <v>0</v>
      </c>
      <c r="AP315" s="591">
        <f t="shared" si="14"/>
        <v>0</v>
      </c>
    </row>
    <row r="316" spans="1:42">
      <c r="A316" s="1091"/>
      <c r="B316" s="416"/>
      <c r="C316" s="419" t="str">
        <f>IFERROR(INDEX(C$13:C315,MATCH($B316,$B$13:$B315,0)),"")</f>
        <v/>
      </c>
      <c r="D316" s="416"/>
      <c r="E316" s="396" t="s">
        <v>258</v>
      </c>
      <c r="F316" s="398"/>
      <c r="G316" s="399"/>
      <c r="H316" s="399"/>
      <c r="I316" s="399"/>
      <c r="J316" s="399"/>
      <c r="K316" s="399"/>
      <c r="L316" s="399"/>
      <c r="M316" s="400"/>
      <c r="N316" s="400"/>
      <c r="O316" s="400"/>
      <c r="P316" s="400"/>
      <c r="Q316" s="400"/>
      <c r="R316" s="591">
        <f t="shared" si="12"/>
        <v>0</v>
      </c>
      <c r="S316" s="398"/>
      <c r="T316" s="399"/>
      <c r="U316" s="399"/>
      <c r="V316" s="399"/>
      <c r="W316" s="399"/>
      <c r="X316" s="399"/>
      <c r="Y316" s="399"/>
      <c r="Z316" s="399"/>
      <c r="AA316" s="399"/>
      <c r="AB316" s="399"/>
      <c r="AC316" s="399"/>
      <c r="AD316" s="399"/>
      <c r="AE316" s="399"/>
      <c r="AF316" s="399"/>
      <c r="AG316" s="399"/>
      <c r="AH316" s="399"/>
      <c r="AI316" s="399"/>
      <c r="AJ316" s="399"/>
      <c r="AK316" s="399"/>
      <c r="AL316" s="399"/>
      <c r="AM316" s="399"/>
      <c r="AN316" s="400"/>
      <c r="AO316" s="591">
        <f t="shared" si="13"/>
        <v>0</v>
      </c>
      <c r="AP316" s="591">
        <f t="shared" si="14"/>
        <v>0</v>
      </c>
    </row>
    <row r="317" spans="1:42">
      <c r="A317" s="1091"/>
      <c r="B317" s="416"/>
      <c r="C317" s="419" t="str">
        <f>IFERROR(INDEX(C$13:C316,MATCH($B317,$B$13:$B316,0)),"")</f>
        <v/>
      </c>
      <c r="D317" s="416"/>
      <c r="E317" s="396" t="s">
        <v>258</v>
      </c>
      <c r="F317" s="398"/>
      <c r="G317" s="399"/>
      <c r="H317" s="399"/>
      <c r="I317" s="399"/>
      <c r="J317" s="399"/>
      <c r="K317" s="399"/>
      <c r="L317" s="399"/>
      <c r="M317" s="400"/>
      <c r="N317" s="400"/>
      <c r="O317" s="400"/>
      <c r="P317" s="400"/>
      <c r="Q317" s="400"/>
      <c r="R317" s="591">
        <f t="shared" si="12"/>
        <v>0</v>
      </c>
      <c r="S317" s="398"/>
      <c r="T317" s="399"/>
      <c r="U317" s="399"/>
      <c r="V317" s="399"/>
      <c r="W317" s="399"/>
      <c r="X317" s="399"/>
      <c r="Y317" s="399"/>
      <c r="Z317" s="399"/>
      <c r="AA317" s="399"/>
      <c r="AB317" s="399"/>
      <c r="AC317" s="399"/>
      <c r="AD317" s="399"/>
      <c r="AE317" s="399"/>
      <c r="AF317" s="399"/>
      <c r="AG317" s="399"/>
      <c r="AH317" s="399"/>
      <c r="AI317" s="399"/>
      <c r="AJ317" s="399"/>
      <c r="AK317" s="399"/>
      <c r="AL317" s="399"/>
      <c r="AM317" s="399"/>
      <c r="AN317" s="400"/>
      <c r="AO317" s="591">
        <f t="shared" si="13"/>
        <v>0</v>
      </c>
      <c r="AP317" s="591">
        <f t="shared" si="14"/>
        <v>0</v>
      </c>
    </row>
    <row r="318" spans="1:42">
      <c r="A318" s="1091"/>
      <c r="B318" s="416"/>
      <c r="C318" s="419" t="str">
        <f>IFERROR(INDEX(C$13:C317,MATCH($B318,$B$13:$B317,0)),"")</f>
        <v/>
      </c>
      <c r="D318" s="416"/>
      <c r="E318" s="396" t="s">
        <v>258</v>
      </c>
      <c r="F318" s="398"/>
      <c r="G318" s="399"/>
      <c r="H318" s="399"/>
      <c r="I318" s="399"/>
      <c r="J318" s="399"/>
      <c r="K318" s="399"/>
      <c r="L318" s="399"/>
      <c r="M318" s="400"/>
      <c r="N318" s="400"/>
      <c r="O318" s="400"/>
      <c r="P318" s="400"/>
      <c r="Q318" s="400"/>
      <c r="R318" s="591">
        <f t="shared" si="12"/>
        <v>0</v>
      </c>
      <c r="S318" s="398"/>
      <c r="T318" s="399"/>
      <c r="U318" s="399"/>
      <c r="V318" s="399"/>
      <c r="W318" s="399"/>
      <c r="X318" s="399"/>
      <c r="Y318" s="399"/>
      <c r="Z318" s="399"/>
      <c r="AA318" s="399"/>
      <c r="AB318" s="399"/>
      <c r="AC318" s="399"/>
      <c r="AD318" s="399"/>
      <c r="AE318" s="399"/>
      <c r="AF318" s="399"/>
      <c r="AG318" s="399"/>
      <c r="AH318" s="399"/>
      <c r="AI318" s="399"/>
      <c r="AJ318" s="399"/>
      <c r="AK318" s="399"/>
      <c r="AL318" s="399"/>
      <c r="AM318" s="399"/>
      <c r="AN318" s="400"/>
      <c r="AO318" s="591">
        <f t="shared" si="13"/>
        <v>0</v>
      </c>
      <c r="AP318" s="591">
        <f t="shared" si="14"/>
        <v>0</v>
      </c>
    </row>
    <row r="319" spans="1:42">
      <c r="A319" s="1091"/>
      <c r="B319" s="416"/>
      <c r="C319" s="419" t="str">
        <f>IFERROR(INDEX(C$13:C318,MATCH($B319,$B$13:$B318,0)),"")</f>
        <v/>
      </c>
      <c r="D319" s="416"/>
      <c r="E319" s="396" t="s">
        <v>258</v>
      </c>
      <c r="F319" s="398"/>
      <c r="G319" s="399"/>
      <c r="H319" s="399"/>
      <c r="I319" s="399"/>
      <c r="J319" s="399"/>
      <c r="K319" s="399"/>
      <c r="L319" s="399"/>
      <c r="M319" s="400"/>
      <c r="N319" s="400"/>
      <c r="O319" s="400"/>
      <c r="P319" s="400"/>
      <c r="Q319" s="400"/>
      <c r="R319" s="591">
        <f t="shared" si="12"/>
        <v>0</v>
      </c>
      <c r="S319" s="398"/>
      <c r="T319" s="399"/>
      <c r="U319" s="399"/>
      <c r="V319" s="399"/>
      <c r="W319" s="399"/>
      <c r="X319" s="399"/>
      <c r="Y319" s="399"/>
      <c r="Z319" s="399"/>
      <c r="AA319" s="399"/>
      <c r="AB319" s="399"/>
      <c r="AC319" s="399"/>
      <c r="AD319" s="399"/>
      <c r="AE319" s="399"/>
      <c r="AF319" s="399"/>
      <c r="AG319" s="399"/>
      <c r="AH319" s="399"/>
      <c r="AI319" s="399"/>
      <c r="AJ319" s="399"/>
      <c r="AK319" s="399"/>
      <c r="AL319" s="399"/>
      <c r="AM319" s="399"/>
      <c r="AN319" s="400"/>
      <c r="AO319" s="591">
        <f t="shared" si="13"/>
        <v>0</v>
      </c>
      <c r="AP319" s="591">
        <f t="shared" si="14"/>
        <v>0</v>
      </c>
    </row>
    <row r="320" spans="1:42">
      <c r="A320" s="1091"/>
      <c r="B320" s="416"/>
      <c r="C320" s="419" t="str">
        <f>IFERROR(INDEX(C$13:C319,MATCH($B320,$B$13:$B319,0)),"")</f>
        <v/>
      </c>
      <c r="D320" s="416"/>
      <c r="E320" s="396" t="s">
        <v>258</v>
      </c>
      <c r="F320" s="398"/>
      <c r="G320" s="399"/>
      <c r="H320" s="399"/>
      <c r="I320" s="399"/>
      <c r="J320" s="399"/>
      <c r="K320" s="399"/>
      <c r="L320" s="399"/>
      <c r="M320" s="400"/>
      <c r="N320" s="400"/>
      <c r="O320" s="400"/>
      <c r="P320" s="400"/>
      <c r="Q320" s="400"/>
      <c r="R320" s="591">
        <f t="shared" si="12"/>
        <v>0</v>
      </c>
      <c r="S320" s="398"/>
      <c r="T320" s="399"/>
      <c r="U320" s="399"/>
      <c r="V320" s="399"/>
      <c r="W320" s="399"/>
      <c r="X320" s="399"/>
      <c r="Y320" s="399"/>
      <c r="Z320" s="399"/>
      <c r="AA320" s="399"/>
      <c r="AB320" s="399"/>
      <c r="AC320" s="399"/>
      <c r="AD320" s="399"/>
      <c r="AE320" s="399"/>
      <c r="AF320" s="399"/>
      <c r="AG320" s="399"/>
      <c r="AH320" s="399"/>
      <c r="AI320" s="399"/>
      <c r="AJ320" s="399"/>
      <c r="AK320" s="399"/>
      <c r="AL320" s="399"/>
      <c r="AM320" s="399"/>
      <c r="AN320" s="400"/>
      <c r="AO320" s="591">
        <f t="shared" si="13"/>
        <v>0</v>
      </c>
      <c r="AP320" s="591">
        <f t="shared" si="14"/>
        <v>0</v>
      </c>
    </row>
    <row r="321" spans="1:42">
      <c r="A321" s="1091"/>
      <c r="B321" s="416"/>
      <c r="C321" s="419" t="str">
        <f>IFERROR(INDEX(C$13:C320,MATCH($B321,$B$13:$B320,0)),"")</f>
        <v/>
      </c>
      <c r="D321" s="416"/>
      <c r="E321" s="396" t="s">
        <v>258</v>
      </c>
      <c r="F321" s="398"/>
      <c r="G321" s="399"/>
      <c r="H321" s="399"/>
      <c r="I321" s="399"/>
      <c r="J321" s="399"/>
      <c r="K321" s="399"/>
      <c r="L321" s="399"/>
      <c r="M321" s="400"/>
      <c r="N321" s="400"/>
      <c r="O321" s="400"/>
      <c r="P321" s="400"/>
      <c r="Q321" s="400"/>
      <c r="R321" s="591">
        <f t="shared" si="12"/>
        <v>0</v>
      </c>
      <c r="S321" s="398"/>
      <c r="T321" s="399"/>
      <c r="U321" s="399"/>
      <c r="V321" s="399"/>
      <c r="W321" s="399"/>
      <c r="X321" s="399"/>
      <c r="Y321" s="399"/>
      <c r="Z321" s="399"/>
      <c r="AA321" s="399"/>
      <c r="AB321" s="399"/>
      <c r="AC321" s="399"/>
      <c r="AD321" s="399"/>
      <c r="AE321" s="399"/>
      <c r="AF321" s="399"/>
      <c r="AG321" s="399"/>
      <c r="AH321" s="399"/>
      <c r="AI321" s="399"/>
      <c r="AJ321" s="399"/>
      <c r="AK321" s="399"/>
      <c r="AL321" s="399"/>
      <c r="AM321" s="399"/>
      <c r="AN321" s="400"/>
      <c r="AO321" s="591">
        <f t="shared" si="13"/>
        <v>0</v>
      </c>
      <c r="AP321" s="591">
        <f t="shared" si="14"/>
        <v>0</v>
      </c>
    </row>
    <row r="322" spans="1:42">
      <c r="A322" s="1091"/>
      <c r="B322" s="416"/>
      <c r="C322" s="419" t="str">
        <f>IFERROR(INDEX(C$13:C321,MATCH($B322,$B$13:$B321,0)),"")</f>
        <v/>
      </c>
      <c r="D322" s="416"/>
      <c r="E322" s="396" t="s">
        <v>258</v>
      </c>
      <c r="F322" s="398"/>
      <c r="G322" s="399"/>
      <c r="H322" s="399"/>
      <c r="I322" s="399"/>
      <c r="J322" s="399"/>
      <c r="K322" s="399"/>
      <c r="L322" s="399"/>
      <c r="M322" s="400"/>
      <c r="N322" s="400"/>
      <c r="O322" s="400"/>
      <c r="P322" s="400"/>
      <c r="Q322" s="400"/>
      <c r="R322" s="591">
        <f t="shared" si="12"/>
        <v>0</v>
      </c>
      <c r="S322" s="398"/>
      <c r="T322" s="399"/>
      <c r="U322" s="399"/>
      <c r="V322" s="399"/>
      <c r="W322" s="399"/>
      <c r="X322" s="399"/>
      <c r="Y322" s="399"/>
      <c r="Z322" s="399"/>
      <c r="AA322" s="399"/>
      <c r="AB322" s="399"/>
      <c r="AC322" s="399"/>
      <c r="AD322" s="399"/>
      <c r="AE322" s="399"/>
      <c r="AF322" s="399"/>
      <c r="AG322" s="399"/>
      <c r="AH322" s="399"/>
      <c r="AI322" s="399"/>
      <c r="AJ322" s="399"/>
      <c r="AK322" s="399"/>
      <c r="AL322" s="399"/>
      <c r="AM322" s="399"/>
      <c r="AN322" s="400"/>
      <c r="AO322" s="591">
        <f t="shared" si="13"/>
        <v>0</v>
      </c>
      <c r="AP322" s="591">
        <f t="shared" si="14"/>
        <v>0</v>
      </c>
    </row>
    <row r="323" spans="1:42">
      <c r="A323" s="1091"/>
      <c r="B323" s="416"/>
      <c r="C323" s="419" t="str">
        <f>IFERROR(INDEX(C$13:C322,MATCH($B323,$B$13:$B322,0)),"")</f>
        <v/>
      </c>
      <c r="D323" s="416"/>
      <c r="E323" s="396" t="s">
        <v>258</v>
      </c>
      <c r="F323" s="398"/>
      <c r="G323" s="399"/>
      <c r="H323" s="399"/>
      <c r="I323" s="399"/>
      <c r="J323" s="399"/>
      <c r="K323" s="399"/>
      <c r="L323" s="399"/>
      <c r="M323" s="400"/>
      <c r="N323" s="400"/>
      <c r="O323" s="400"/>
      <c r="P323" s="400"/>
      <c r="Q323" s="400"/>
      <c r="R323" s="591">
        <f t="shared" si="12"/>
        <v>0</v>
      </c>
      <c r="S323" s="398"/>
      <c r="T323" s="399"/>
      <c r="U323" s="399"/>
      <c r="V323" s="399"/>
      <c r="W323" s="399"/>
      <c r="X323" s="399"/>
      <c r="Y323" s="399"/>
      <c r="Z323" s="399"/>
      <c r="AA323" s="399"/>
      <c r="AB323" s="399"/>
      <c r="AC323" s="399"/>
      <c r="AD323" s="399"/>
      <c r="AE323" s="399"/>
      <c r="AF323" s="399"/>
      <c r="AG323" s="399"/>
      <c r="AH323" s="399"/>
      <c r="AI323" s="399"/>
      <c r="AJ323" s="399"/>
      <c r="AK323" s="399"/>
      <c r="AL323" s="399"/>
      <c r="AM323" s="399"/>
      <c r="AN323" s="400"/>
      <c r="AO323" s="591">
        <f t="shared" si="13"/>
        <v>0</v>
      </c>
      <c r="AP323" s="591">
        <f t="shared" si="14"/>
        <v>0</v>
      </c>
    </row>
    <row r="324" spans="1:42">
      <c r="A324" s="1091"/>
      <c r="B324" s="416"/>
      <c r="C324" s="419" t="str">
        <f>IFERROR(INDEX(C$13:C323,MATCH($B324,$B$13:$B323,0)),"")</f>
        <v/>
      </c>
      <c r="D324" s="416"/>
      <c r="E324" s="396" t="s">
        <v>258</v>
      </c>
      <c r="F324" s="398"/>
      <c r="G324" s="399"/>
      <c r="H324" s="399"/>
      <c r="I324" s="399"/>
      <c r="J324" s="399"/>
      <c r="K324" s="399"/>
      <c r="L324" s="399"/>
      <c r="M324" s="400"/>
      <c r="N324" s="400"/>
      <c r="O324" s="400"/>
      <c r="P324" s="400"/>
      <c r="Q324" s="400"/>
      <c r="R324" s="591">
        <f t="shared" si="12"/>
        <v>0</v>
      </c>
      <c r="S324" s="398"/>
      <c r="T324" s="399"/>
      <c r="U324" s="399"/>
      <c r="V324" s="399"/>
      <c r="W324" s="399"/>
      <c r="X324" s="399"/>
      <c r="Y324" s="399"/>
      <c r="Z324" s="399"/>
      <c r="AA324" s="399"/>
      <c r="AB324" s="399"/>
      <c r="AC324" s="399"/>
      <c r="AD324" s="399"/>
      <c r="AE324" s="399"/>
      <c r="AF324" s="399"/>
      <c r="AG324" s="399"/>
      <c r="AH324" s="399"/>
      <c r="AI324" s="399"/>
      <c r="AJ324" s="399"/>
      <c r="AK324" s="399"/>
      <c r="AL324" s="399"/>
      <c r="AM324" s="399"/>
      <c r="AN324" s="400"/>
      <c r="AO324" s="591">
        <f t="shared" si="13"/>
        <v>0</v>
      </c>
      <c r="AP324" s="591">
        <f t="shared" si="14"/>
        <v>0</v>
      </c>
    </row>
    <row r="325" spans="1:42">
      <c r="A325" s="1091"/>
      <c r="B325" s="416"/>
      <c r="C325" s="419" t="str">
        <f>IFERROR(INDEX(C$13:C324,MATCH($B325,$B$13:$B324,0)),"")</f>
        <v/>
      </c>
      <c r="D325" s="416"/>
      <c r="E325" s="396" t="s">
        <v>258</v>
      </c>
      <c r="F325" s="398"/>
      <c r="G325" s="399"/>
      <c r="H325" s="399"/>
      <c r="I325" s="399"/>
      <c r="J325" s="399"/>
      <c r="K325" s="399"/>
      <c r="L325" s="399"/>
      <c r="M325" s="400"/>
      <c r="N325" s="400"/>
      <c r="O325" s="400"/>
      <c r="P325" s="400"/>
      <c r="Q325" s="400"/>
      <c r="R325" s="591">
        <f t="shared" si="12"/>
        <v>0</v>
      </c>
      <c r="S325" s="398"/>
      <c r="T325" s="399"/>
      <c r="U325" s="399"/>
      <c r="V325" s="399"/>
      <c r="W325" s="399"/>
      <c r="X325" s="399"/>
      <c r="Y325" s="399"/>
      <c r="Z325" s="399"/>
      <c r="AA325" s="399"/>
      <c r="AB325" s="399"/>
      <c r="AC325" s="399"/>
      <c r="AD325" s="399"/>
      <c r="AE325" s="399"/>
      <c r="AF325" s="399"/>
      <c r="AG325" s="399"/>
      <c r="AH325" s="399"/>
      <c r="AI325" s="399"/>
      <c r="AJ325" s="399"/>
      <c r="AK325" s="399"/>
      <c r="AL325" s="399"/>
      <c r="AM325" s="399"/>
      <c r="AN325" s="400"/>
      <c r="AO325" s="591">
        <f t="shared" si="13"/>
        <v>0</v>
      </c>
      <c r="AP325" s="591">
        <f t="shared" si="14"/>
        <v>0</v>
      </c>
    </row>
    <row r="326" spans="1:42">
      <c r="A326" s="1091"/>
      <c r="B326" s="416"/>
      <c r="C326" s="419" t="str">
        <f>IFERROR(INDEX(C$13:C325,MATCH($B326,$B$13:$B325,0)),"")</f>
        <v/>
      </c>
      <c r="D326" s="416"/>
      <c r="E326" s="396" t="s">
        <v>258</v>
      </c>
      <c r="F326" s="398"/>
      <c r="G326" s="399"/>
      <c r="H326" s="399"/>
      <c r="I326" s="399"/>
      <c r="J326" s="399"/>
      <c r="K326" s="399"/>
      <c r="L326" s="399"/>
      <c r="M326" s="400"/>
      <c r="N326" s="400"/>
      <c r="O326" s="400"/>
      <c r="P326" s="400"/>
      <c r="Q326" s="400"/>
      <c r="R326" s="591">
        <f t="shared" si="12"/>
        <v>0</v>
      </c>
      <c r="S326" s="398"/>
      <c r="T326" s="399"/>
      <c r="U326" s="399"/>
      <c r="V326" s="399"/>
      <c r="W326" s="399"/>
      <c r="X326" s="399"/>
      <c r="Y326" s="399"/>
      <c r="Z326" s="399"/>
      <c r="AA326" s="399"/>
      <c r="AB326" s="399"/>
      <c r="AC326" s="399"/>
      <c r="AD326" s="399"/>
      <c r="AE326" s="399"/>
      <c r="AF326" s="399"/>
      <c r="AG326" s="399"/>
      <c r="AH326" s="399"/>
      <c r="AI326" s="399"/>
      <c r="AJ326" s="399"/>
      <c r="AK326" s="399"/>
      <c r="AL326" s="399"/>
      <c r="AM326" s="399"/>
      <c r="AN326" s="400"/>
      <c r="AO326" s="591">
        <f t="shared" si="13"/>
        <v>0</v>
      </c>
      <c r="AP326" s="591">
        <f t="shared" si="14"/>
        <v>0</v>
      </c>
    </row>
    <row r="327" spans="1:42">
      <c r="A327" s="1091"/>
      <c r="B327" s="416"/>
      <c r="C327" s="419" t="str">
        <f>IFERROR(INDEX(C$13:C326,MATCH($B327,$B$13:$B326,0)),"")</f>
        <v/>
      </c>
      <c r="D327" s="416"/>
      <c r="E327" s="396" t="s">
        <v>258</v>
      </c>
      <c r="F327" s="398"/>
      <c r="G327" s="399"/>
      <c r="H327" s="399"/>
      <c r="I327" s="399"/>
      <c r="J327" s="399"/>
      <c r="K327" s="399"/>
      <c r="L327" s="399"/>
      <c r="M327" s="400"/>
      <c r="N327" s="400"/>
      <c r="O327" s="400"/>
      <c r="P327" s="400"/>
      <c r="Q327" s="400"/>
      <c r="R327" s="591">
        <f t="shared" si="12"/>
        <v>0</v>
      </c>
      <c r="S327" s="398"/>
      <c r="T327" s="399"/>
      <c r="U327" s="399"/>
      <c r="V327" s="399"/>
      <c r="W327" s="399"/>
      <c r="X327" s="399"/>
      <c r="Y327" s="399"/>
      <c r="Z327" s="399"/>
      <c r="AA327" s="399"/>
      <c r="AB327" s="399"/>
      <c r="AC327" s="399"/>
      <c r="AD327" s="399"/>
      <c r="AE327" s="399"/>
      <c r="AF327" s="399"/>
      <c r="AG327" s="399"/>
      <c r="AH327" s="399"/>
      <c r="AI327" s="399"/>
      <c r="AJ327" s="399"/>
      <c r="AK327" s="399"/>
      <c r="AL327" s="399"/>
      <c r="AM327" s="399"/>
      <c r="AN327" s="400"/>
      <c r="AO327" s="591">
        <f t="shared" si="13"/>
        <v>0</v>
      </c>
      <c r="AP327" s="591">
        <f t="shared" si="14"/>
        <v>0</v>
      </c>
    </row>
    <row r="328" spans="1:42">
      <c r="A328" s="1091"/>
      <c r="B328" s="416"/>
      <c r="C328" s="419" t="str">
        <f>IFERROR(INDEX(C$13:C327,MATCH($B328,$B$13:$B327,0)),"")</f>
        <v/>
      </c>
      <c r="D328" s="416"/>
      <c r="E328" s="396" t="s">
        <v>258</v>
      </c>
      <c r="F328" s="398"/>
      <c r="G328" s="399"/>
      <c r="H328" s="399"/>
      <c r="I328" s="399"/>
      <c r="J328" s="399"/>
      <c r="K328" s="399"/>
      <c r="L328" s="399"/>
      <c r="M328" s="400"/>
      <c r="N328" s="400"/>
      <c r="O328" s="400"/>
      <c r="P328" s="400"/>
      <c r="Q328" s="400"/>
      <c r="R328" s="591">
        <f t="shared" si="12"/>
        <v>0</v>
      </c>
      <c r="S328" s="398"/>
      <c r="T328" s="399"/>
      <c r="U328" s="399"/>
      <c r="V328" s="399"/>
      <c r="W328" s="399"/>
      <c r="X328" s="399"/>
      <c r="Y328" s="399"/>
      <c r="Z328" s="399"/>
      <c r="AA328" s="399"/>
      <c r="AB328" s="399"/>
      <c r="AC328" s="399"/>
      <c r="AD328" s="399"/>
      <c r="AE328" s="399"/>
      <c r="AF328" s="399"/>
      <c r="AG328" s="399"/>
      <c r="AH328" s="399"/>
      <c r="AI328" s="399"/>
      <c r="AJ328" s="399"/>
      <c r="AK328" s="399"/>
      <c r="AL328" s="399"/>
      <c r="AM328" s="399"/>
      <c r="AN328" s="400"/>
      <c r="AO328" s="591">
        <f t="shared" si="13"/>
        <v>0</v>
      </c>
      <c r="AP328" s="591">
        <f t="shared" si="14"/>
        <v>0</v>
      </c>
    </row>
    <row r="329" spans="1:42">
      <c r="A329" s="1091"/>
      <c r="B329" s="416"/>
      <c r="C329" s="419" t="str">
        <f>IFERROR(INDEX(C$13:C328,MATCH($B329,$B$13:$B328,0)),"")</f>
        <v/>
      </c>
      <c r="D329" s="416"/>
      <c r="E329" s="396" t="s">
        <v>258</v>
      </c>
      <c r="F329" s="398"/>
      <c r="G329" s="399"/>
      <c r="H329" s="399"/>
      <c r="I329" s="399"/>
      <c r="J329" s="399"/>
      <c r="K329" s="399"/>
      <c r="L329" s="399"/>
      <c r="M329" s="400"/>
      <c r="N329" s="400"/>
      <c r="O329" s="400"/>
      <c r="P329" s="400"/>
      <c r="Q329" s="400"/>
      <c r="R329" s="591">
        <f t="shared" si="12"/>
        <v>0</v>
      </c>
      <c r="S329" s="398"/>
      <c r="T329" s="399"/>
      <c r="U329" s="399"/>
      <c r="V329" s="399"/>
      <c r="W329" s="399"/>
      <c r="X329" s="399"/>
      <c r="Y329" s="399"/>
      <c r="Z329" s="399"/>
      <c r="AA329" s="399"/>
      <c r="AB329" s="399"/>
      <c r="AC329" s="399"/>
      <c r="AD329" s="399"/>
      <c r="AE329" s="399"/>
      <c r="AF329" s="399"/>
      <c r="AG329" s="399"/>
      <c r="AH329" s="399"/>
      <c r="AI329" s="399"/>
      <c r="AJ329" s="399"/>
      <c r="AK329" s="399"/>
      <c r="AL329" s="399"/>
      <c r="AM329" s="399"/>
      <c r="AN329" s="400"/>
      <c r="AO329" s="591">
        <f t="shared" si="13"/>
        <v>0</v>
      </c>
      <c r="AP329" s="591">
        <f t="shared" si="14"/>
        <v>0</v>
      </c>
    </row>
    <row r="330" spans="1:42">
      <c r="A330" s="1091"/>
      <c r="B330" s="416"/>
      <c r="C330" s="419" t="str">
        <f>IFERROR(INDEX(C$13:C329,MATCH($B330,$B$13:$B329,0)),"")</f>
        <v/>
      </c>
      <c r="D330" s="416"/>
      <c r="E330" s="396" t="s">
        <v>258</v>
      </c>
      <c r="F330" s="398"/>
      <c r="G330" s="399"/>
      <c r="H330" s="399"/>
      <c r="I330" s="399"/>
      <c r="J330" s="399"/>
      <c r="K330" s="399"/>
      <c r="L330" s="399"/>
      <c r="M330" s="400"/>
      <c r="N330" s="400"/>
      <c r="O330" s="400"/>
      <c r="P330" s="400"/>
      <c r="Q330" s="400"/>
      <c r="R330" s="591">
        <f t="shared" si="12"/>
        <v>0</v>
      </c>
      <c r="S330" s="398"/>
      <c r="T330" s="399"/>
      <c r="U330" s="399"/>
      <c r="V330" s="399"/>
      <c r="W330" s="399"/>
      <c r="X330" s="399"/>
      <c r="Y330" s="399"/>
      <c r="Z330" s="399"/>
      <c r="AA330" s="399"/>
      <c r="AB330" s="399"/>
      <c r="AC330" s="399"/>
      <c r="AD330" s="399"/>
      <c r="AE330" s="399"/>
      <c r="AF330" s="399"/>
      <c r="AG330" s="399"/>
      <c r="AH330" s="399"/>
      <c r="AI330" s="399"/>
      <c r="AJ330" s="399"/>
      <c r="AK330" s="399"/>
      <c r="AL330" s="399"/>
      <c r="AM330" s="399"/>
      <c r="AN330" s="400"/>
      <c r="AO330" s="591">
        <f t="shared" si="13"/>
        <v>0</v>
      </c>
      <c r="AP330" s="591">
        <f t="shared" si="14"/>
        <v>0</v>
      </c>
    </row>
    <row r="331" spans="1:42">
      <c r="A331" s="1091"/>
      <c r="B331" s="416"/>
      <c r="C331" s="419" t="str">
        <f>IFERROR(INDEX(C$13:C330,MATCH($B331,$B$13:$B330,0)),"")</f>
        <v/>
      </c>
      <c r="D331" s="416"/>
      <c r="E331" s="396" t="s">
        <v>258</v>
      </c>
      <c r="F331" s="398"/>
      <c r="G331" s="399"/>
      <c r="H331" s="399"/>
      <c r="I331" s="399"/>
      <c r="J331" s="399"/>
      <c r="K331" s="399"/>
      <c r="L331" s="399"/>
      <c r="M331" s="400"/>
      <c r="N331" s="400"/>
      <c r="O331" s="400"/>
      <c r="P331" s="400"/>
      <c r="Q331" s="400"/>
      <c r="R331" s="591">
        <f t="shared" si="12"/>
        <v>0</v>
      </c>
      <c r="S331" s="398"/>
      <c r="T331" s="399"/>
      <c r="U331" s="399"/>
      <c r="V331" s="399"/>
      <c r="W331" s="399"/>
      <c r="X331" s="399"/>
      <c r="Y331" s="399"/>
      <c r="Z331" s="399"/>
      <c r="AA331" s="399"/>
      <c r="AB331" s="399"/>
      <c r="AC331" s="399"/>
      <c r="AD331" s="399"/>
      <c r="AE331" s="399"/>
      <c r="AF331" s="399"/>
      <c r="AG331" s="399"/>
      <c r="AH331" s="399"/>
      <c r="AI331" s="399"/>
      <c r="AJ331" s="399"/>
      <c r="AK331" s="399"/>
      <c r="AL331" s="399"/>
      <c r="AM331" s="399"/>
      <c r="AN331" s="400"/>
      <c r="AO331" s="591">
        <f t="shared" si="13"/>
        <v>0</v>
      </c>
      <c r="AP331" s="591">
        <f t="shared" si="14"/>
        <v>0</v>
      </c>
    </row>
    <row r="332" spans="1:42">
      <c r="A332" s="1091"/>
      <c r="B332" s="416"/>
      <c r="C332" s="419" t="str">
        <f>IFERROR(INDEX(C$13:C331,MATCH($B332,$B$13:$B331,0)),"")</f>
        <v/>
      </c>
      <c r="D332" s="416"/>
      <c r="E332" s="396" t="s">
        <v>258</v>
      </c>
      <c r="F332" s="398"/>
      <c r="G332" s="399"/>
      <c r="H332" s="399"/>
      <c r="I332" s="399"/>
      <c r="J332" s="399"/>
      <c r="K332" s="399"/>
      <c r="L332" s="399"/>
      <c r="M332" s="400"/>
      <c r="N332" s="400"/>
      <c r="O332" s="400"/>
      <c r="P332" s="400"/>
      <c r="Q332" s="400"/>
      <c r="R332" s="591">
        <f t="shared" si="12"/>
        <v>0</v>
      </c>
      <c r="S332" s="398"/>
      <c r="T332" s="399"/>
      <c r="U332" s="399"/>
      <c r="V332" s="399"/>
      <c r="W332" s="399"/>
      <c r="X332" s="399"/>
      <c r="Y332" s="399"/>
      <c r="Z332" s="399"/>
      <c r="AA332" s="399"/>
      <c r="AB332" s="399"/>
      <c r="AC332" s="399"/>
      <c r="AD332" s="399"/>
      <c r="AE332" s="399"/>
      <c r="AF332" s="399"/>
      <c r="AG332" s="399"/>
      <c r="AH332" s="399"/>
      <c r="AI332" s="399"/>
      <c r="AJ332" s="399"/>
      <c r="AK332" s="399"/>
      <c r="AL332" s="399"/>
      <c r="AM332" s="399"/>
      <c r="AN332" s="400"/>
      <c r="AO332" s="591">
        <f t="shared" si="13"/>
        <v>0</v>
      </c>
      <c r="AP332" s="591">
        <f t="shared" si="14"/>
        <v>0</v>
      </c>
    </row>
    <row r="333" spans="1:42">
      <c r="A333" s="1091"/>
      <c r="B333" s="416"/>
      <c r="C333" s="419" t="str">
        <f>IFERROR(INDEX(C$13:C332,MATCH($B333,$B$13:$B332,0)),"")</f>
        <v/>
      </c>
      <c r="D333" s="416"/>
      <c r="E333" s="396" t="s">
        <v>258</v>
      </c>
      <c r="F333" s="398"/>
      <c r="G333" s="399"/>
      <c r="H333" s="399"/>
      <c r="I333" s="399"/>
      <c r="J333" s="399"/>
      <c r="K333" s="399"/>
      <c r="L333" s="399"/>
      <c r="M333" s="400"/>
      <c r="N333" s="400"/>
      <c r="O333" s="400"/>
      <c r="P333" s="400"/>
      <c r="Q333" s="400"/>
      <c r="R333" s="591">
        <f t="shared" si="12"/>
        <v>0</v>
      </c>
      <c r="S333" s="398"/>
      <c r="T333" s="399"/>
      <c r="U333" s="399"/>
      <c r="V333" s="399"/>
      <c r="W333" s="399"/>
      <c r="X333" s="399"/>
      <c r="Y333" s="399"/>
      <c r="Z333" s="399"/>
      <c r="AA333" s="399"/>
      <c r="AB333" s="399"/>
      <c r="AC333" s="399"/>
      <c r="AD333" s="399"/>
      <c r="AE333" s="399"/>
      <c r="AF333" s="399"/>
      <c r="AG333" s="399"/>
      <c r="AH333" s="399"/>
      <c r="AI333" s="399"/>
      <c r="AJ333" s="399"/>
      <c r="AK333" s="399"/>
      <c r="AL333" s="399"/>
      <c r="AM333" s="399"/>
      <c r="AN333" s="400"/>
      <c r="AO333" s="591">
        <f t="shared" si="13"/>
        <v>0</v>
      </c>
      <c r="AP333" s="591">
        <f t="shared" si="14"/>
        <v>0</v>
      </c>
    </row>
    <row r="334" spans="1:42">
      <c r="A334" s="1091"/>
      <c r="B334" s="416"/>
      <c r="C334" s="419" t="str">
        <f>IFERROR(INDEX(C$13:C333,MATCH($B334,$B$13:$B333,0)),"")</f>
        <v/>
      </c>
      <c r="D334" s="416"/>
      <c r="E334" s="396" t="s">
        <v>258</v>
      </c>
      <c r="F334" s="398"/>
      <c r="G334" s="399"/>
      <c r="H334" s="399"/>
      <c r="I334" s="399"/>
      <c r="J334" s="399"/>
      <c r="K334" s="399"/>
      <c r="L334" s="399"/>
      <c r="M334" s="400"/>
      <c r="N334" s="400"/>
      <c r="O334" s="400"/>
      <c r="P334" s="400"/>
      <c r="Q334" s="400"/>
      <c r="R334" s="591">
        <f t="shared" ref="R334:R397" si="15">ROUND(SUM(F334:Q334),2)</f>
        <v>0</v>
      </c>
      <c r="S334" s="398"/>
      <c r="T334" s="399"/>
      <c r="U334" s="399"/>
      <c r="V334" s="399"/>
      <c r="W334" s="399"/>
      <c r="X334" s="399"/>
      <c r="Y334" s="399"/>
      <c r="Z334" s="399"/>
      <c r="AA334" s="399"/>
      <c r="AB334" s="399"/>
      <c r="AC334" s="399"/>
      <c r="AD334" s="399"/>
      <c r="AE334" s="399"/>
      <c r="AF334" s="399"/>
      <c r="AG334" s="399"/>
      <c r="AH334" s="399"/>
      <c r="AI334" s="399"/>
      <c r="AJ334" s="399"/>
      <c r="AK334" s="399"/>
      <c r="AL334" s="399"/>
      <c r="AM334" s="399"/>
      <c r="AN334" s="400"/>
      <c r="AO334" s="591">
        <f t="shared" ref="AO334:AO397" si="16">ROUND(SUM(S334:AN334),2)</f>
        <v>0</v>
      </c>
      <c r="AP334" s="591">
        <f t="shared" ref="AP334:AP397" si="17">ROUND(R334+AO334,2)</f>
        <v>0</v>
      </c>
    </row>
    <row r="335" spans="1:42">
      <c r="A335" s="1091"/>
      <c r="B335" s="416"/>
      <c r="C335" s="419" t="str">
        <f>IFERROR(INDEX(C$13:C334,MATCH($B335,$B$13:$B334,0)),"")</f>
        <v/>
      </c>
      <c r="D335" s="416"/>
      <c r="E335" s="396" t="s">
        <v>258</v>
      </c>
      <c r="F335" s="398"/>
      <c r="G335" s="399"/>
      <c r="H335" s="399"/>
      <c r="I335" s="399"/>
      <c r="J335" s="399"/>
      <c r="K335" s="399"/>
      <c r="L335" s="399"/>
      <c r="M335" s="400"/>
      <c r="N335" s="400"/>
      <c r="O335" s="400"/>
      <c r="P335" s="400"/>
      <c r="Q335" s="400"/>
      <c r="R335" s="591">
        <f t="shared" si="15"/>
        <v>0</v>
      </c>
      <c r="S335" s="398"/>
      <c r="T335" s="399"/>
      <c r="U335" s="399"/>
      <c r="V335" s="399"/>
      <c r="W335" s="399"/>
      <c r="X335" s="399"/>
      <c r="Y335" s="399"/>
      <c r="Z335" s="399"/>
      <c r="AA335" s="399"/>
      <c r="AB335" s="399"/>
      <c r="AC335" s="399"/>
      <c r="AD335" s="399"/>
      <c r="AE335" s="399"/>
      <c r="AF335" s="399"/>
      <c r="AG335" s="399"/>
      <c r="AH335" s="399"/>
      <c r="AI335" s="399"/>
      <c r="AJ335" s="399"/>
      <c r="AK335" s="399"/>
      <c r="AL335" s="399"/>
      <c r="AM335" s="399"/>
      <c r="AN335" s="400"/>
      <c r="AO335" s="591">
        <f t="shared" si="16"/>
        <v>0</v>
      </c>
      <c r="AP335" s="591">
        <f t="shared" si="17"/>
        <v>0</v>
      </c>
    </row>
    <row r="336" spans="1:42">
      <c r="A336" s="1091"/>
      <c r="B336" s="416"/>
      <c r="C336" s="419" t="str">
        <f>IFERROR(INDEX(C$13:C335,MATCH($B336,$B$13:$B335,0)),"")</f>
        <v/>
      </c>
      <c r="D336" s="416"/>
      <c r="E336" s="396" t="s">
        <v>258</v>
      </c>
      <c r="F336" s="398"/>
      <c r="G336" s="399"/>
      <c r="H336" s="399"/>
      <c r="I336" s="399"/>
      <c r="J336" s="399"/>
      <c r="K336" s="399"/>
      <c r="L336" s="399"/>
      <c r="M336" s="400"/>
      <c r="N336" s="400"/>
      <c r="O336" s="400"/>
      <c r="P336" s="400"/>
      <c r="Q336" s="400"/>
      <c r="R336" s="591">
        <f t="shared" si="15"/>
        <v>0</v>
      </c>
      <c r="S336" s="398"/>
      <c r="T336" s="399"/>
      <c r="U336" s="399"/>
      <c r="V336" s="399"/>
      <c r="W336" s="399"/>
      <c r="X336" s="399"/>
      <c r="Y336" s="399"/>
      <c r="Z336" s="399"/>
      <c r="AA336" s="399"/>
      <c r="AB336" s="399"/>
      <c r="AC336" s="399"/>
      <c r="AD336" s="399"/>
      <c r="AE336" s="399"/>
      <c r="AF336" s="399"/>
      <c r="AG336" s="399"/>
      <c r="AH336" s="399"/>
      <c r="AI336" s="399"/>
      <c r="AJ336" s="399"/>
      <c r="AK336" s="399"/>
      <c r="AL336" s="399"/>
      <c r="AM336" s="399"/>
      <c r="AN336" s="400"/>
      <c r="AO336" s="591">
        <f t="shared" si="16"/>
        <v>0</v>
      </c>
      <c r="AP336" s="591">
        <f t="shared" si="17"/>
        <v>0</v>
      </c>
    </row>
    <row r="337" spans="1:42">
      <c r="A337" s="1091"/>
      <c r="B337" s="416"/>
      <c r="C337" s="419" t="str">
        <f>IFERROR(INDEX(C$13:C336,MATCH($B337,$B$13:$B336,0)),"")</f>
        <v/>
      </c>
      <c r="D337" s="416"/>
      <c r="E337" s="396" t="s">
        <v>258</v>
      </c>
      <c r="F337" s="398"/>
      <c r="G337" s="399"/>
      <c r="H337" s="399"/>
      <c r="I337" s="399"/>
      <c r="J337" s="399"/>
      <c r="K337" s="399"/>
      <c r="L337" s="399"/>
      <c r="M337" s="400"/>
      <c r="N337" s="400"/>
      <c r="O337" s="400"/>
      <c r="P337" s="400"/>
      <c r="Q337" s="400"/>
      <c r="R337" s="591">
        <f t="shared" si="15"/>
        <v>0</v>
      </c>
      <c r="S337" s="398"/>
      <c r="T337" s="399"/>
      <c r="U337" s="399"/>
      <c r="V337" s="399"/>
      <c r="W337" s="399"/>
      <c r="X337" s="399"/>
      <c r="Y337" s="399"/>
      <c r="Z337" s="399"/>
      <c r="AA337" s="399"/>
      <c r="AB337" s="399"/>
      <c r="AC337" s="399"/>
      <c r="AD337" s="399"/>
      <c r="AE337" s="399"/>
      <c r="AF337" s="399"/>
      <c r="AG337" s="399"/>
      <c r="AH337" s="399"/>
      <c r="AI337" s="399"/>
      <c r="AJ337" s="399"/>
      <c r="AK337" s="399"/>
      <c r="AL337" s="399"/>
      <c r="AM337" s="399"/>
      <c r="AN337" s="400"/>
      <c r="AO337" s="591">
        <f t="shared" si="16"/>
        <v>0</v>
      </c>
      <c r="AP337" s="591">
        <f t="shared" si="17"/>
        <v>0</v>
      </c>
    </row>
    <row r="338" spans="1:42">
      <c r="A338" s="1091"/>
      <c r="B338" s="416"/>
      <c r="C338" s="419" t="str">
        <f>IFERROR(INDEX(C$13:C337,MATCH($B338,$B$13:$B337,0)),"")</f>
        <v/>
      </c>
      <c r="D338" s="416"/>
      <c r="E338" s="396" t="s">
        <v>258</v>
      </c>
      <c r="F338" s="398"/>
      <c r="G338" s="399"/>
      <c r="H338" s="399"/>
      <c r="I338" s="399"/>
      <c r="J338" s="399"/>
      <c r="K338" s="399"/>
      <c r="L338" s="399"/>
      <c r="M338" s="400"/>
      <c r="N338" s="400"/>
      <c r="O338" s="400"/>
      <c r="P338" s="400"/>
      <c r="Q338" s="400"/>
      <c r="R338" s="591">
        <f t="shared" si="15"/>
        <v>0</v>
      </c>
      <c r="S338" s="398"/>
      <c r="T338" s="399"/>
      <c r="U338" s="399"/>
      <c r="V338" s="399"/>
      <c r="W338" s="399"/>
      <c r="X338" s="399"/>
      <c r="Y338" s="399"/>
      <c r="Z338" s="399"/>
      <c r="AA338" s="399"/>
      <c r="AB338" s="399"/>
      <c r="AC338" s="399"/>
      <c r="AD338" s="399"/>
      <c r="AE338" s="399"/>
      <c r="AF338" s="399"/>
      <c r="AG338" s="399"/>
      <c r="AH338" s="399"/>
      <c r="AI338" s="399"/>
      <c r="AJ338" s="399"/>
      <c r="AK338" s="399"/>
      <c r="AL338" s="399"/>
      <c r="AM338" s="399"/>
      <c r="AN338" s="400"/>
      <c r="AO338" s="591">
        <f t="shared" si="16"/>
        <v>0</v>
      </c>
      <c r="AP338" s="591">
        <f t="shared" si="17"/>
        <v>0</v>
      </c>
    </row>
    <row r="339" spans="1:42">
      <c r="A339" s="1091"/>
      <c r="B339" s="416"/>
      <c r="C339" s="419" t="str">
        <f>IFERROR(INDEX(C$13:C338,MATCH($B339,$B$13:$B338,0)),"")</f>
        <v/>
      </c>
      <c r="D339" s="416"/>
      <c r="E339" s="396" t="s">
        <v>258</v>
      </c>
      <c r="F339" s="398"/>
      <c r="G339" s="399"/>
      <c r="H339" s="399"/>
      <c r="I339" s="399"/>
      <c r="J339" s="399"/>
      <c r="K339" s="399"/>
      <c r="L339" s="399"/>
      <c r="M339" s="400"/>
      <c r="N339" s="400"/>
      <c r="O339" s="400"/>
      <c r="P339" s="400"/>
      <c r="Q339" s="400"/>
      <c r="R339" s="591">
        <f t="shared" si="15"/>
        <v>0</v>
      </c>
      <c r="S339" s="398"/>
      <c r="T339" s="399"/>
      <c r="U339" s="399"/>
      <c r="V339" s="399"/>
      <c r="W339" s="399"/>
      <c r="X339" s="399"/>
      <c r="Y339" s="399"/>
      <c r="Z339" s="399"/>
      <c r="AA339" s="399"/>
      <c r="AB339" s="399"/>
      <c r="AC339" s="399"/>
      <c r="AD339" s="399"/>
      <c r="AE339" s="399"/>
      <c r="AF339" s="399"/>
      <c r="AG339" s="399"/>
      <c r="AH339" s="399"/>
      <c r="AI339" s="399"/>
      <c r="AJ339" s="399"/>
      <c r="AK339" s="399"/>
      <c r="AL339" s="399"/>
      <c r="AM339" s="399"/>
      <c r="AN339" s="400"/>
      <c r="AO339" s="591">
        <f t="shared" si="16"/>
        <v>0</v>
      </c>
      <c r="AP339" s="591">
        <f t="shared" si="17"/>
        <v>0</v>
      </c>
    </row>
    <row r="340" spans="1:42">
      <c r="A340" s="1091"/>
      <c r="B340" s="416"/>
      <c r="C340" s="419" t="str">
        <f>IFERROR(INDEX(C$13:C339,MATCH($B340,$B$13:$B339,0)),"")</f>
        <v/>
      </c>
      <c r="D340" s="416"/>
      <c r="E340" s="396" t="s">
        <v>258</v>
      </c>
      <c r="F340" s="398"/>
      <c r="G340" s="399"/>
      <c r="H340" s="399"/>
      <c r="I340" s="399"/>
      <c r="J340" s="399"/>
      <c r="K340" s="399"/>
      <c r="L340" s="399"/>
      <c r="M340" s="400"/>
      <c r="N340" s="400"/>
      <c r="O340" s="400"/>
      <c r="P340" s="400"/>
      <c r="Q340" s="400"/>
      <c r="R340" s="591">
        <f t="shared" si="15"/>
        <v>0</v>
      </c>
      <c r="S340" s="398"/>
      <c r="T340" s="399"/>
      <c r="U340" s="399"/>
      <c r="V340" s="399"/>
      <c r="W340" s="399"/>
      <c r="X340" s="399"/>
      <c r="Y340" s="399"/>
      <c r="Z340" s="399"/>
      <c r="AA340" s="399"/>
      <c r="AB340" s="399"/>
      <c r="AC340" s="399"/>
      <c r="AD340" s="399"/>
      <c r="AE340" s="399"/>
      <c r="AF340" s="399"/>
      <c r="AG340" s="399"/>
      <c r="AH340" s="399"/>
      <c r="AI340" s="399"/>
      <c r="AJ340" s="399"/>
      <c r="AK340" s="399"/>
      <c r="AL340" s="399"/>
      <c r="AM340" s="399"/>
      <c r="AN340" s="400"/>
      <c r="AO340" s="591">
        <f t="shared" si="16"/>
        <v>0</v>
      </c>
      <c r="AP340" s="591">
        <f t="shared" si="17"/>
        <v>0</v>
      </c>
    </row>
    <row r="341" spans="1:42">
      <c r="A341" s="1091"/>
      <c r="B341" s="416"/>
      <c r="C341" s="419" t="str">
        <f>IFERROR(INDEX(C$13:C340,MATCH($B341,$B$13:$B340,0)),"")</f>
        <v/>
      </c>
      <c r="D341" s="416"/>
      <c r="E341" s="396" t="s">
        <v>258</v>
      </c>
      <c r="F341" s="398"/>
      <c r="G341" s="399"/>
      <c r="H341" s="399"/>
      <c r="I341" s="399"/>
      <c r="J341" s="399"/>
      <c r="K341" s="399"/>
      <c r="L341" s="399"/>
      <c r="M341" s="400"/>
      <c r="N341" s="400"/>
      <c r="O341" s="400"/>
      <c r="P341" s="400"/>
      <c r="Q341" s="400"/>
      <c r="R341" s="591">
        <f t="shared" si="15"/>
        <v>0</v>
      </c>
      <c r="S341" s="398"/>
      <c r="T341" s="399"/>
      <c r="U341" s="399"/>
      <c r="V341" s="399"/>
      <c r="W341" s="399"/>
      <c r="X341" s="399"/>
      <c r="Y341" s="399"/>
      <c r="Z341" s="399"/>
      <c r="AA341" s="399"/>
      <c r="AB341" s="399"/>
      <c r="AC341" s="399"/>
      <c r="AD341" s="399"/>
      <c r="AE341" s="399"/>
      <c r="AF341" s="399"/>
      <c r="AG341" s="399"/>
      <c r="AH341" s="399"/>
      <c r="AI341" s="399"/>
      <c r="AJ341" s="399"/>
      <c r="AK341" s="399"/>
      <c r="AL341" s="399"/>
      <c r="AM341" s="399"/>
      <c r="AN341" s="400"/>
      <c r="AO341" s="591">
        <f t="shared" si="16"/>
        <v>0</v>
      </c>
      <c r="AP341" s="591">
        <f t="shared" si="17"/>
        <v>0</v>
      </c>
    </row>
    <row r="342" spans="1:42">
      <c r="A342" s="1091"/>
      <c r="B342" s="416"/>
      <c r="C342" s="419" t="str">
        <f>IFERROR(INDEX(C$13:C341,MATCH($B342,$B$13:$B341,0)),"")</f>
        <v/>
      </c>
      <c r="D342" s="416"/>
      <c r="E342" s="396" t="s">
        <v>258</v>
      </c>
      <c r="F342" s="398"/>
      <c r="G342" s="399"/>
      <c r="H342" s="399"/>
      <c r="I342" s="399"/>
      <c r="J342" s="399"/>
      <c r="K342" s="399"/>
      <c r="L342" s="399"/>
      <c r="M342" s="400"/>
      <c r="N342" s="400"/>
      <c r="O342" s="400"/>
      <c r="P342" s="400"/>
      <c r="Q342" s="400"/>
      <c r="R342" s="591">
        <f t="shared" si="15"/>
        <v>0</v>
      </c>
      <c r="S342" s="398"/>
      <c r="T342" s="399"/>
      <c r="U342" s="399"/>
      <c r="V342" s="399"/>
      <c r="W342" s="399"/>
      <c r="X342" s="399"/>
      <c r="Y342" s="399"/>
      <c r="Z342" s="399"/>
      <c r="AA342" s="399"/>
      <c r="AB342" s="399"/>
      <c r="AC342" s="399"/>
      <c r="AD342" s="399"/>
      <c r="AE342" s="399"/>
      <c r="AF342" s="399"/>
      <c r="AG342" s="399"/>
      <c r="AH342" s="399"/>
      <c r="AI342" s="399"/>
      <c r="AJ342" s="399"/>
      <c r="AK342" s="399"/>
      <c r="AL342" s="399"/>
      <c r="AM342" s="399"/>
      <c r="AN342" s="400"/>
      <c r="AO342" s="591">
        <f t="shared" si="16"/>
        <v>0</v>
      </c>
      <c r="AP342" s="591">
        <f t="shared" si="17"/>
        <v>0</v>
      </c>
    </row>
    <row r="343" spans="1:42">
      <c r="A343" s="1091"/>
      <c r="B343" s="416"/>
      <c r="C343" s="419" t="str">
        <f>IFERROR(INDEX(C$13:C342,MATCH($B343,$B$13:$B342,0)),"")</f>
        <v/>
      </c>
      <c r="D343" s="416"/>
      <c r="E343" s="396" t="s">
        <v>258</v>
      </c>
      <c r="F343" s="398"/>
      <c r="G343" s="399"/>
      <c r="H343" s="399"/>
      <c r="I343" s="399"/>
      <c r="J343" s="399"/>
      <c r="K343" s="399"/>
      <c r="L343" s="399"/>
      <c r="M343" s="400"/>
      <c r="N343" s="400"/>
      <c r="O343" s="400"/>
      <c r="P343" s="400"/>
      <c r="Q343" s="400"/>
      <c r="R343" s="591">
        <f t="shared" si="15"/>
        <v>0</v>
      </c>
      <c r="S343" s="398"/>
      <c r="T343" s="399"/>
      <c r="U343" s="399"/>
      <c r="V343" s="399"/>
      <c r="W343" s="399"/>
      <c r="X343" s="399"/>
      <c r="Y343" s="399"/>
      <c r="Z343" s="399"/>
      <c r="AA343" s="399"/>
      <c r="AB343" s="399"/>
      <c r="AC343" s="399"/>
      <c r="AD343" s="399"/>
      <c r="AE343" s="399"/>
      <c r="AF343" s="399"/>
      <c r="AG343" s="399"/>
      <c r="AH343" s="399"/>
      <c r="AI343" s="399"/>
      <c r="AJ343" s="399"/>
      <c r="AK343" s="399"/>
      <c r="AL343" s="399"/>
      <c r="AM343" s="399"/>
      <c r="AN343" s="400"/>
      <c r="AO343" s="591">
        <f t="shared" si="16"/>
        <v>0</v>
      </c>
      <c r="AP343" s="591">
        <f t="shared" si="17"/>
        <v>0</v>
      </c>
    </row>
    <row r="344" spans="1:42">
      <c r="A344" s="1091"/>
      <c r="B344" s="416"/>
      <c r="C344" s="419" t="str">
        <f>IFERROR(INDEX(C$13:C343,MATCH($B344,$B$13:$B343,0)),"")</f>
        <v/>
      </c>
      <c r="D344" s="416"/>
      <c r="E344" s="396" t="s">
        <v>258</v>
      </c>
      <c r="F344" s="398"/>
      <c r="G344" s="399"/>
      <c r="H344" s="399"/>
      <c r="I344" s="399"/>
      <c r="J344" s="399"/>
      <c r="K344" s="399"/>
      <c r="L344" s="399"/>
      <c r="M344" s="400"/>
      <c r="N344" s="400"/>
      <c r="O344" s="400"/>
      <c r="P344" s="400"/>
      <c r="Q344" s="400"/>
      <c r="R344" s="591">
        <f t="shared" si="15"/>
        <v>0</v>
      </c>
      <c r="S344" s="398"/>
      <c r="T344" s="399"/>
      <c r="U344" s="399"/>
      <c r="V344" s="399"/>
      <c r="W344" s="399"/>
      <c r="X344" s="399"/>
      <c r="Y344" s="399"/>
      <c r="Z344" s="399"/>
      <c r="AA344" s="399"/>
      <c r="AB344" s="399"/>
      <c r="AC344" s="399"/>
      <c r="AD344" s="399"/>
      <c r="AE344" s="399"/>
      <c r="AF344" s="399"/>
      <c r="AG344" s="399"/>
      <c r="AH344" s="399"/>
      <c r="AI344" s="399"/>
      <c r="AJ344" s="399"/>
      <c r="AK344" s="399"/>
      <c r="AL344" s="399"/>
      <c r="AM344" s="399"/>
      <c r="AN344" s="400"/>
      <c r="AO344" s="591">
        <f t="shared" si="16"/>
        <v>0</v>
      </c>
      <c r="AP344" s="591">
        <f t="shared" si="17"/>
        <v>0</v>
      </c>
    </row>
    <row r="345" spans="1:42">
      <c r="A345" s="1091"/>
      <c r="B345" s="416"/>
      <c r="C345" s="419" t="str">
        <f>IFERROR(INDEX(C$13:C344,MATCH($B345,$B$13:$B344,0)),"")</f>
        <v/>
      </c>
      <c r="D345" s="416"/>
      <c r="E345" s="396" t="s">
        <v>258</v>
      </c>
      <c r="F345" s="398"/>
      <c r="G345" s="399"/>
      <c r="H345" s="399"/>
      <c r="I345" s="399"/>
      <c r="J345" s="399"/>
      <c r="K345" s="399"/>
      <c r="L345" s="399"/>
      <c r="M345" s="400"/>
      <c r="N345" s="400"/>
      <c r="O345" s="400"/>
      <c r="P345" s="400"/>
      <c r="Q345" s="400"/>
      <c r="R345" s="591">
        <f t="shared" si="15"/>
        <v>0</v>
      </c>
      <c r="S345" s="398"/>
      <c r="T345" s="399"/>
      <c r="U345" s="399"/>
      <c r="V345" s="399"/>
      <c r="W345" s="399"/>
      <c r="X345" s="399"/>
      <c r="Y345" s="399"/>
      <c r="Z345" s="399"/>
      <c r="AA345" s="399"/>
      <c r="AB345" s="399"/>
      <c r="AC345" s="399"/>
      <c r="AD345" s="399"/>
      <c r="AE345" s="399"/>
      <c r="AF345" s="399"/>
      <c r="AG345" s="399"/>
      <c r="AH345" s="399"/>
      <c r="AI345" s="399"/>
      <c r="AJ345" s="399"/>
      <c r="AK345" s="399"/>
      <c r="AL345" s="399"/>
      <c r="AM345" s="399"/>
      <c r="AN345" s="400"/>
      <c r="AO345" s="591">
        <f t="shared" si="16"/>
        <v>0</v>
      </c>
      <c r="AP345" s="591">
        <f t="shared" si="17"/>
        <v>0</v>
      </c>
    </row>
    <row r="346" spans="1:42">
      <c r="A346" s="1091"/>
      <c r="B346" s="416"/>
      <c r="C346" s="419" t="str">
        <f>IFERROR(INDEX(C$13:C345,MATCH($B346,$B$13:$B345,0)),"")</f>
        <v/>
      </c>
      <c r="D346" s="416"/>
      <c r="E346" s="396" t="s">
        <v>258</v>
      </c>
      <c r="F346" s="398"/>
      <c r="G346" s="399"/>
      <c r="H346" s="399"/>
      <c r="I346" s="399"/>
      <c r="J346" s="399"/>
      <c r="K346" s="399"/>
      <c r="L346" s="399"/>
      <c r="M346" s="400"/>
      <c r="N346" s="400"/>
      <c r="O346" s="400"/>
      <c r="P346" s="400"/>
      <c r="Q346" s="400"/>
      <c r="R346" s="591">
        <f t="shared" si="15"/>
        <v>0</v>
      </c>
      <c r="S346" s="398"/>
      <c r="T346" s="399"/>
      <c r="U346" s="399"/>
      <c r="V346" s="399"/>
      <c r="W346" s="399"/>
      <c r="X346" s="399"/>
      <c r="Y346" s="399"/>
      <c r="Z346" s="399"/>
      <c r="AA346" s="399"/>
      <c r="AB346" s="399"/>
      <c r="AC346" s="399"/>
      <c r="AD346" s="399"/>
      <c r="AE346" s="399"/>
      <c r="AF346" s="399"/>
      <c r="AG346" s="399"/>
      <c r="AH346" s="399"/>
      <c r="AI346" s="399"/>
      <c r="AJ346" s="399"/>
      <c r="AK346" s="399"/>
      <c r="AL346" s="399"/>
      <c r="AM346" s="399"/>
      <c r="AN346" s="400"/>
      <c r="AO346" s="591">
        <f t="shared" si="16"/>
        <v>0</v>
      </c>
      <c r="AP346" s="591">
        <f t="shared" si="17"/>
        <v>0</v>
      </c>
    </row>
    <row r="347" spans="1:42">
      <c r="A347" s="1091"/>
      <c r="B347" s="416"/>
      <c r="C347" s="419" t="str">
        <f>IFERROR(INDEX(C$13:C346,MATCH($B347,$B$13:$B346,0)),"")</f>
        <v/>
      </c>
      <c r="D347" s="416"/>
      <c r="E347" s="396" t="s">
        <v>258</v>
      </c>
      <c r="F347" s="398"/>
      <c r="G347" s="399"/>
      <c r="H347" s="399"/>
      <c r="I347" s="399"/>
      <c r="J347" s="399"/>
      <c r="K347" s="399"/>
      <c r="L347" s="399"/>
      <c r="M347" s="400"/>
      <c r="N347" s="400"/>
      <c r="O347" s="400"/>
      <c r="P347" s="400"/>
      <c r="Q347" s="400"/>
      <c r="R347" s="591">
        <f t="shared" si="15"/>
        <v>0</v>
      </c>
      <c r="S347" s="398"/>
      <c r="T347" s="399"/>
      <c r="U347" s="399"/>
      <c r="V347" s="399"/>
      <c r="W347" s="399"/>
      <c r="X347" s="399"/>
      <c r="Y347" s="399"/>
      <c r="Z347" s="399"/>
      <c r="AA347" s="399"/>
      <c r="AB347" s="399"/>
      <c r="AC347" s="399"/>
      <c r="AD347" s="399"/>
      <c r="AE347" s="399"/>
      <c r="AF347" s="399"/>
      <c r="AG347" s="399"/>
      <c r="AH347" s="399"/>
      <c r="AI347" s="399"/>
      <c r="AJ347" s="399"/>
      <c r="AK347" s="399"/>
      <c r="AL347" s="399"/>
      <c r="AM347" s="399"/>
      <c r="AN347" s="400"/>
      <c r="AO347" s="591">
        <f t="shared" si="16"/>
        <v>0</v>
      </c>
      <c r="AP347" s="591">
        <f t="shared" si="17"/>
        <v>0</v>
      </c>
    </row>
    <row r="348" spans="1:42">
      <c r="A348" s="1091"/>
      <c r="B348" s="416"/>
      <c r="C348" s="419" t="str">
        <f>IFERROR(INDEX(C$13:C347,MATCH($B348,$B$13:$B347,0)),"")</f>
        <v/>
      </c>
      <c r="D348" s="416"/>
      <c r="E348" s="396" t="s">
        <v>258</v>
      </c>
      <c r="F348" s="398"/>
      <c r="G348" s="399"/>
      <c r="H348" s="399"/>
      <c r="I348" s="399"/>
      <c r="J348" s="399"/>
      <c r="K348" s="399"/>
      <c r="L348" s="399"/>
      <c r="M348" s="400"/>
      <c r="N348" s="400"/>
      <c r="O348" s="400"/>
      <c r="P348" s="400"/>
      <c r="Q348" s="400"/>
      <c r="R348" s="591">
        <f t="shared" si="15"/>
        <v>0</v>
      </c>
      <c r="S348" s="398"/>
      <c r="T348" s="399"/>
      <c r="U348" s="399"/>
      <c r="V348" s="399"/>
      <c r="W348" s="399"/>
      <c r="X348" s="399"/>
      <c r="Y348" s="399"/>
      <c r="Z348" s="399"/>
      <c r="AA348" s="399"/>
      <c r="AB348" s="399"/>
      <c r="AC348" s="399"/>
      <c r="AD348" s="399"/>
      <c r="AE348" s="399"/>
      <c r="AF348" s="399"/>
      <c r="AG348" s="399"/>
      <c r="AH348" s="399"/>
      <c r="AI348" s="399"/>
      <c r="AJ348" s="399"/>
      <c r="AK348" s="399"/>
      <c r="AL348" s="399"/>
      <c r="AM348" s="399"/>
      <c r="AN348" s="400"/>
      <c r="AO348" s="591">
        <f t="shared" si="16"/>
        <v>0</v>
      </c>
      <c r="AP348" s="591">
        <f t="shared" si="17"/>
        <v>0</v>
      </c>
    </row>
    <row r="349" spans="1:42">
      <c r="A349" s="1091"/>
      <c r="B349" s="416"/>
      <c r="C349" s="419" t="str">
        <f>IFERROR(INDEX(C$13:C348,MATCH($B349,$B$13:$B348,0)),"")</f>
        <v/>
      </c>
      <c r="D349" s="416"/>
      <c r="E349" s="396" t="s">
        <v>258</v>
      </c>
      <c r="F349" s="398"/>
      <c r="G349" s="399"/>
      <c r="H349" s="399"/>
      <c r="I349" s="399"/>
      <c r="J349" s="399"/>
      <c r="K349" s="399"/>
      <c r="L349" s="399"/>
      <c r="M349" s="400"/>
      <c r="N349" s="400"/>
      <c r="O349" s="400"/>
      <c r="P349" s="400"/>
      <c r="Q349" s="400"/>
      <c r="R349" s="591">
        <f t="shared" si="15"/>
        <v>0</v>
      </c>
      <c r="S349" s="398"/>
      <c r="T349" s="399"/>
      <c r="U349" s="399"/>
      <c r="V349" s="399"/>
      <c r="W349" s="399"/>
      <c r="X349" s="399"/>
      <c r="Y349" s="399"/>
      <c r="Z349" s="399"/>
      <c r="AA349" s="399"/>
      <c r="AB349" s="399"/>
      <c r="AC349" s="399"/>
      <c r="AD349" s="399"/>
      <c r="AE349" s="399"/>
      <c r="AF349" s="399"/>
      <c r="AG349" s="399"/>
      <c r="AH349" s="399"/>
      <c r="AI349" s="399"/>
      <c r="AJ349" s="399"/>
      <c r="AK349" s="399"/>
      <c r="AL349" s="399"/>
      <c r="AM349" s="399"/>
      <c r="AN349" s="400"/>
      <c r="AO349" s="591">
        <f t="shared" si="16"/>
        <v>0</v>
      </c>
      <c r="AP349" s="591">
        <f t="shared" si="17"/>
        <v>0</v>
      </c>
    </row>
    <row r="350" spans="1:42">
      <c r="A350" s="1091"/>
      <c r="B350" s="416"/>
      <c r="C350" s="419" t="str">
        <f>IFERROR(INDEX(C$13:C349,MATCH($B350,$B$13:$B349,0)),"")</f>
        <v/>
      </c>
      <c r="D350" s="416"/>
      <c r="E350" s="396" t="s">
        <v>258</v>
      </c>
      <c r="F350" s="398"/>
      <c r="G350" s="399"/>
      <c r="H350" s="399"/>
      <c r="I350" s="399"/>
      <c r="J350" s="399"/>
      <c r="K350" s="399"/>
      <c r="L350" s="399"/>
      <c r="M350" s="400"/>
      <c r="N350" s="400"/>
      <c r="O350" s="400"/>
      <c r="P350" s="400"/>
      <c r="Q350" s="400"/>
      <c r="R350" s="591">
        <f t="shared" si="15"/>
        <v>0</v>
      </c>
      <c r="S350" s="398"/>
      <c r="T350" s="399"/>
      <c r="U350" s="399"/>
      <c r="V350" s="399"/>
      <c r="W350" s="399"/>
      <c r="X350" s="399"/>
      <c r="Y350" s="399"/>
      <c r="Z350" s="399"/>
      <c r="AA350" s="399"/>
      <c r="AB350" s="399"/>
      <c r="AC350" s="399"/>
      <c r="AD350" s="399"/>
      <c r="AE350" s="399"/>
      <c r="AF350" s="399"/>
      <c r="AG350" s="399"/>
      <c r="AH350" s="399"/>
      <c r="AI350" s="399"/>
      <c r="AJ350" s="399"/>
      <c r="AK350" s="399"/>
      <c r="AL350" s="399"/>
      <c r="AM350" s="399"/>
      <c r="AN350" s="400"/>
      <c r="AO350" s="591">
        <f t="shared" si="16"/>
        <v>0</v>
      </c>
      <c r="AP350" s="591">
        <f t="shared" si="17"/>
        <v>0</v>
      </c>
    </row>
    <row r="351" spans="1:42">
      <c r="A351" s="1091"/>
      <c r="B351" s="416"/>
      <c r="C351" s="419" t="str">
        <f>IFERROR(INDEX(C$13:C350,MATCH($B351,$B$13:$B350,0)),"")</f>
        <v/>
      </c>
      <c r="D351" s="416"/>
      <c r="E351" s="396" t="s">
        <v>258</v>
      </c>
      <c r="F351" s="398"/>
      <c r="G351" s="399"/>
      <c r="H351" s="399"/>
      <c r="I351" s="399"/>
      <c r="J351" s="399"/>
      <c r="K351" s="399"/>
      <c r="L351" s="399"/>
      <c r="M351" s="400"/>
      <c r="N351" s="400"/>
      <c r="O351" s="400"/>
      <c r="P351" s="400"/>
      <c r="Q351" s="400"/>
      <c r="R351" s="591">
        <f t="shared" si="15"/>
        <v>0</v>
      </c>
      <c r="S351" s="398"/>
      <c r="T351" s="399"/>
      <c r="U351" s="399"/>
      <c r="V351" s="399"/>
      <c r="W351" s="399"/>
      <c r="X351" s="399"/>
      <c r="Y351" s="399"/>
      <c r="Z351" s="399"/>
      <c r="AA351" s="399"/>
      <c r="AB351" s="399"/>
      <c r="AC351" s="399"/>
      <c r="AD351" s="399"/>
      <c r="AE351" s="399"/>
      <c r="AF351" s="399"/>
      <c r="AG351" s="399"/>
      <c r="AH351" s="399"/>
      <c r="AI351" s="399"/>
      <c r="AJ351" s="399"/>
      <c r="AK351" s="399"/>
      <c r="AL351" s="399"/>
      <c r="AM351" s="399"/>
      <c r="AN351" s="400"/>
      <c r="AO351" s="591">
        <f t="shared" si="16"/>
        <v>0</v>
      </c>
      <c r="AP351" s="591">
        <f t="shared" si="17"/>
        <v>0</v>
      </c>
    </row>
    <row r="352" spans="1:42">
      <c r="A352" s="1091"/>
      <c r="B352" s="416"/>
      <c r="C352" s="419" t="str">
        <f>IFERROR(INDEX(C$13:C351,MATCH($B352,$B$13:$B351,0)),"")</f>
        <v/>
      </c>
      <c r="D352" s="416"/>
      <c r="E352" s="396" t="s">
        <v>258</v>
      </c>
      <c r="F352" s="398"/>
      <c r="G352" s="399"/>
      <c r="H352" s="399"/>
      <c r="I352" s="399"/>
      <c r="J352" s="399"/>
      <c r="K352" s="399"/>
      <c r="L352" s="399"/>
      <c r="M352" s="400"/>
      <c r="N352" s="400"/>
      <c r="O352" s="400"/>
      <c r="P352" s="400"/>
      <c r="Q352" s="400"/>
      <c r="R352" s="591">
        <f t="shared" si="15"/>
        <v>0</v>
      </c>
      <c r="S352" s="398"/>
      <c r="T352" s="399"/>
      <c r="U352" s="399"/>
      <c r="V352" s="399"/>
      <c r="W352" s="399"/>
      <c r="X352" s="399"/>
      <c r="Y352" s="399"/>
      <c r="Z352" s="399"/>
      <c r="AA352" s="399"/>
      <c r="AB352" s="399"/>
      <c r="AC352" s="399"/>
      <c r="AD352" s="399"/>
      <c r="AE352" s="399"/>
      <c r="AF352" s="399"/>
      <c r="AG352" s="399"/>
      <c r="AH352" s="399"/>
      <c r="AI352" s="399"/>
      <c r="AJ352" s="399"/>
      <c r="AK352" s="399"/>
      <c r="AL352" s="399"/>
      <c r="AM352" s="399"/>
      <c r="AN352" s="400"/>
      <c r="AO352" s="591">
        <f t="shared" si="16"/>
        <v>0</v>
      </c>
      <c r="AP352" s="591">
        <f t="shared" si="17"/>
        <v>0</v>
      </c>
    </row>
    <row r="353" spans="1:42">
      <c r="A353" s="1091"/>
      <c r="B353" s="416"/>
      <c r="C353" s="419" t="str">
        <f>IFERROR(INDEX(C$13:C352,MATCH($B353,$B$13:$B352,0)),"")</f>
        <v/>
      </c>
      <c r="D353" s="416"/>
      <c r="E353" s="396" t="s">
        <v>258</v>
      </c>
      <c r="F353" s="398"/>
      <c r="G353" s="399"/>
      <c r="H353" s="399"/>
      <c r="I353" s="399"/>
      <c r="J353" s="399"/>
      <c r="K353" s="399"/>
      <c r="L353" s="399"/>
      <c r="M353" s="400"/>
      <c r="N353" s="400"/>
      <c r="O353" s="400"/>
      <c r="P353" s="400"/>
      <c r="Q353" s="400"/>
      <c r="R353" s="591">
        <f t="shared" si="15"/>
        <v>0</v>
      </c>
      <c r="S353" s="398"/>
      <c r="T353" s="399"/>
      <c r="U353" s="399"/>
      <c r="V353" s="399"/>
      <c r="W353" s="399"/>
      <c r="X353" s="399"/>
      <c r="Y353" s="399"/>
      <c r="Z353" s="399"/>
      <c r="AA353" s="399"/>
      <c r="AB353" s="399"/>
      <c r="AC353" s="399"/>
      <c r="AD353" s="399"/>
      <c r="AE353" s="399"/>
      <c r="AF353" s="399"/>
      <c r="AG353" s="399"/>
      <c r="AH353" s="399"/>
      <c r="AI353" s="399"/>
      <c r="AJ353" s="399"/>
      <c r="AK353" s="399"/>
      <c r="AL353" s="399"/>
      <c r="AM353" s="399"/>
      <c r="AN353" s="400"/>
      <c r="AO353" s="591">
        <f t="shared" si="16"/>
        <v>0</v>
      </c>
      <c r="AP353" s="591">
        <f t="shared" si="17"/>
        <v>0</v>
      </c>
    </row>
    <row r="354" spans="1:42">
      <c r="A354" s="1091"/>
      <c r="B354" s="416"/>
      <c r="C354" s="419" t="str">
        <f>IFERROR(INDEX(C$13:C353,MATCH($B354,$B$13:$B353,0)),"")</f>
        <v/>
      </c>
      <c r="D354" s="416"/>
      <c r="E354" s="396" t="s">
        <v>258</v>
      </c>
      <c r="F354" s="398"/>
      <c r="G354" s="399"/>
      <c r="H354" s="399"/>
      <c r="I354" s="399"/>
      <c r="J354" s="399"/>
      <c r="K354" s="399"/>
      <c r="L354" s="399"/>
      <c r="M354" s="400"/>
      <c r="N354" s="400"/>
      <c r="O354" s="400"/>
      <c r="P354" s="400"/>
      <c r="Q354" s="400"/>
      <c r="R354" s="591">
        <f t="shared" si="15"/>
        <v>0</v>
      </c>
      <c r="S354" s="398"/>
      <c r="T354" s="399"/>
      <c r="U354" s="399"/>
      <c r="V354" s="399"/>
      <c r="W354" s="399"/>
      <c r="X354" s="399"/>
      <c r="Y354" s="399"/>
      <c r="Z354" s="399"/>
      <c r="AA354" s="399"/>
      <c r="AB354" s="399"/>
      <c r="AC354" s="399"/>
      <c r="AD354" s="399"/>
      <c r="AE354" s="399"/>
      <c r="AF354" s="399"/>
      <c r="AG354" s="399"/>
      <c r="AH354" s="399"/>
      <c r="AI354" s="399"/>
      <c r="AJ354" s="399"/>
      <c r="AK354" s="399"/>
      <c r="AL354" s="399"/>
      <c r="AM354" s="399"/>
      <c r="AN354" s="400"/>
      <c r="AO354" s="591">
        <f t="shared" si="16"/>
        <v>0</v>
      </c>
      <c r="AP354" s="591">
        <f t="shared" si="17"/>
        <v>0</v>
      </c>
    </row>
    <row r="355" spans="1:42">
      <c r="A355" s="1091"/>
      <c r="B355" s="416"/>
      <c r="C355" s="419" t="str">
        <f>IFERROR(INDEX(C$13:C354,MATCH($B355,$B$13:$B354,0)),"")</f>
        <v/>
      </c>
      <c r="D355" s="416"/>
      <c r="E355" s="396" t="s">
        <v>258</v>
      </c>
      <c r="F355" s="398"/>
      <c r="G355" s="399"/>
      <c r="H355" s="399"/>
      <c r="I355" s="399"/>
      <c r="J355" s="399"/>
      <c r="K355" s="399"/>
      <c r="L355" s="399"/>
      <c r="M355" s="400"/>
      <c r="N355" s="400"/>
      <c r="O355" s="400"/>
      <c r="P355" s="400"/>
      <c r="Q355" s="400"/>
      <c r="R355" s="591">
        <f t="shared" si="15"/>
        <v>0</v>
      </c>
      <c r="S355" s="398"/>
      <c r="T355" s="399"/>
      <c r="U355" s="399"/>
      <c r="V355" s="399"/>
      <c r="W355" s="399"/>
      <c r="X355" s="399"/>
      <c r="Y355" s="399"/>
      <c r="Z355" s="399"/>
      <c r="AA355" s="399"/>
      <c r="AB355" s="399"/>
      <c r="AC355" s="399"/>
      <c r="AD355" s="399"/>
      <c r="AE355" s="399"/>
      <c r="AF355" s="399"/>
      <c r="AG355" s="399"/>
      <c r="AH355" s="399"/>
      <c r="AI355" s="399"/>
      <c r="AJ355" s="399"/>
      <c r="AK355" s="399"/>
      <c r="AL355" s="399"/>
      <c r="AM355" s="399"/>
      <c r="AN355" s="400"/>
      <c r="AO355" s="591">
        <f t="shared" si="16"/>
        <v>0</v>
      </c>
      <c r="AP355" s="591">
        <f t="shared" si="17"/>
        <v>0</v>
      </c>
    </row>
    <row r="356" spans="1:42">
      <c r="A356" s="1091"/>
      <c r="B356" s="416"/>
      <c r="C356" s="419" t="str">
        <f>IFERROR(INDEX(C$13:C355,MATCH($B356,$B$13:$B355,0)),"")</f>
        <v/>
      </c>
      <c r="D356" s="416"/>
      <c r="E356" s="396" t="s">
        <v>258</v>
      </c>
      <c r="F356" s="398"/>
      <c r="G356" s="399"/>
      <c r="H356" s="399"/>
      <c r="I356" s="399"/>
      <c r="J356" s="399"/>
      <c r="K356" s="399"/>
      <c r="L356" s="399"/>
      <c r="M356" s="400"/>
      <c r="N356" s="400"/>
      <c r="O356" s="400"/>
      <c r="P356" s="400"/>
      <c r="Q356" s="400"/>
      <c r="R356" s="591">
        <f t="shared" si="15"/>
        <v>0</v>
      </c>
      <c r="S356" s="398"/>
      <c r="T356" s="399"/>
      <c r="U356" s="399"/>
      <c r="V356" s="399"/>
      <c r="W356" s="399"/>
      <c r="X356" s="399"/>
      <c r="Y356" s="399"/>
      <c r="Z356" s="399"/>
      <c r="AA356" s="399"/>
      <c r="AB356" s="399"/>
      <c r="AC356" s="399"/>
      <c r="AD356" s="399"/>
      <c r="AE356" s="399"/>
      <c r="AF356" s="399"/>
      <c r="AG356" s="399"/>
      <c r="AH356" s="399"/>
      <c r="AI356" s="399"/>
      <c r="AJ356" s="399"/>
      <c r="AK356" s="399"/>
      <c r="AL356" s="399"/>
      <c r="AM356" s="399"/>
      <c r="AN356" s="400"/>
      <c r="AO356" s="591">
        <f t="shared" si="16"/>
        <v>0</v>
      </c>
      <c r="AP356" s="591">
        <f t="shared" si="17"/>
        <v>0</v>
      </c>
    </row>
    <row r="357" spans="1:42">
      <c r="A357" s="1091"/>
      <c r="B357" s="416"/>
      <c r="C357" s="419" t="str">
        <f>IFERROR(INDEX(C$13:C356,MATCH($B357,$B$13:$B356,0)),"")</f>
        <v/>
      </c>
      <c r="D357" s="416"/>
      <c r="E357" s="396" t="s">
        <v>258</v>
      </c>
      <c r="F357" s="398"/>
      <c r="G357" s="399"/>
      <c r="H357" s="399"/>
      <c r="I357" s="399"/>
      <c r="J357" s="399"/>
      <c r="K357" s="399"/>
      <c r="L357" s="399"/>
      <c r="M357" s="400"/>
      <c r="N357" s="400"/>
      <c r="O357" s="400"/>
      <c r="P357" s="400"/>
      <c r="Q357" s="400"/>
      <c r="R357" s="591">
        <f t="shared" si="15"/>
        <v>0</v>
      </c>
      <c r="S357" s="398"/>
      <c r="T357" s="399"/>
      <c r="U357" s="399"/>
      <c r="V357" s="399"/>
      <c r="W357" s="399"/>
      <c r="X357" s="399"/>
      <c r="Y357" s="399"/>
      <c r="Z357" s="399"/>
      <c r="AA357" s="399"/>
      <c r="AB357" s="399"/>
      <c r="AC357" s="399"/>
      <c r="AD357" s="399"/>
      <c r="AE357" s="399"/>
      <c r="AF357" s="399"/>
      <c r="AG357" s="399"/>
      <c r="AH357" s="399"/>
      <c r="AI357" s="399"/>
      <c r="AJ357" s="399"/>
      <c r="AK357" s="399"/>
      <c r="AL357" s="399"/>
      <c r="AM357" s="399"/>
      <c r="AN357" s="400"/>
      <c r="AO357" s="591">
        <f t="shared" si="16"/>
        <v>0</v>
      </c>
      <c r="AP357" s="591">
        <f t="shared" si="17"/>
        <v>0</v>
      </c>
    </row>
    <row r="358" spans="1:42">
      <c r="A358" s="1091"/>
      <c r="B358" s="416"/>
      <c r="C358" s="419" t="str">
        <f>IFERROR(INDEX(C$13:C357,MATCH($B358,$B$13:$B357,0)),"")</f>
        <v/>
      </c>
      <c r="D358" s="416"/>
      <c r="E358" s="396" t="s">
        <v>258</v>
      </c>
      <c r="F358" s="398"/>
      <c r="G358" s="399"/>
      <c r="H358" s="399"/>
      <c r="I358" s="399"/>
      <c r="J358" s="399"/>
      <c r="K358" s="399"/>
      <c r="L358" s="399"/>
      <c r="M358" s="400"/>
      <c r="N358" s="400"/>
      <c r="O358" s="400"/>
      <c r="P358" s="400"/>
      <c r="Q358" s="400"/>
      <c r="R358" s="591">
        <f t="shared" si="15"/>
        <v>0</v>
      </c>
      <c r="S358" s="398"/>
      <c r="T358" s="399"/>
      <c r="U358" s="399"/>
      <c r="V358" s="399"/>
      <c r="W358" s="399"/>
      <c r="X358" s="399"/>
      <c r="Y358" s="399"/>
      <c r="Z358" s="399"/>
      <c r="AA358" s="399"/>
      <c r="AB358" s="399"/>
      <c r="AC358" s="399"/>
      <c r="AD358" s="399"/>
      <c r="AE358" s="399"/>
      <c r="AF358" s="399"/>
      <c r="AG358" s="399"/>
      <c r="AH358" s="399"/>
      <c r="AI358" s="399"/>
      <c r="AJ358" s="399"/>
      <c r="AK358" s="399"/>
      <c r="AL358" s="399"/>
      <c r="AM358" s="399"/>
      <c r="AN358" s="400"/>
      <c r="AO358" s="591">
        <f t="shared" si="16"/>
        <v>0</v>
      </c>
      <c r="AP358" s="591">
        <f t="shared" si="17"/>
        <v>0</v>
      </c>
    </row>
    <row r="359" spans="1:42">
      <c r="A359" s="1091"/>
      <c r="B359" s="416"/>
      <c r="C359" s="419" t="str">
        <f>IFERROR(INDEX(C$13:C358,MATCH($B359,$B$13:$B358,0)),"")</f>
        <v/>
      </c>
      <c r="D359" s="416"/>
      <c r="E359" s="396" t="s">
        <v>258</v>
      </c>
      <c r="F359" s="398"/>
      <c r="G359" s="399"/>
      <c r="H359" s="399"/>
      <c r="I359" s="399"/>
      <c r="J359" s="399"/>
      <c r="K359" s="399"/>
      <c r="L359" s="399"/>
      <c r="M359" s="400"/>
      <c r="N359" s="400"/>
      <c r="O359" s="400"/>
      <c r="P359" s="400"/>
      <c r="Q359" s="400"/>
      <c r="R359" s="591">
        <f t="shared" si="15"/>
        <v>0</v>
      </c>
      <c r="S359" s="398"/>
      <c r="T359" s="399"/>
      <c r="U359" s="399"/>
      <c r="V359" s="399"/>
      <c r="W359" s="399"/>
      <c r="X359" s="399"/>
      <c r="Y359" s="399"/>
      <c r="Z359" s="399"/>
      <c r="AA359" s="399"/>
      <c r="AB359" s="399"/>
      <c r="AC359" s="399"/>
      <c r="AD359" s="399"/>
      <c r="AE359" s="399"/>
      <c r="AF359" s="399"/>
      <c r="AG359" s="399"/>
      <c r="AH359" s="399"/>
      <c r="AI359" s="399"/>
      <c r="AJ359" s="399"/>
      <c r="AK359" s="399"/>
      <c r="AL359" s="399"/>
      <c r="AM359" s="399"/>
      <c r="AN359" s="400"/>
      <c r="AO359" s="591">
        <f t="shared" si="16"/>
        <v>0</v>
      </c>
      <c r="AP359" s="591">
        <f t="shared" si="17"/>
        <v>0</v>
      </c>
    </row>
    <row r="360" spans="1:42">
      <c r="A360" s="1091"/>
      <c r="B360" s="416"/>
      <c r="C360" s="419" t="str">
        <f>IFERROR(INDEX(C$13:C359,MATCH($B360,$B$13:$B359,0)),"")</f>
        <v/>
      </c>
      <c r="D360" s="416"/>
      <c r="E360" s="396" t="s">
        <v>258</v>
      </c>
      <c r="F360" s="398"/>
      <c r="G360" s="399"/>
      <c r="H360" s="399"/>
      <c r="I360" s="399"/>
      <c r="J360" s="399"/>
      <c r="K360" s="399"/>
      <c r="L360" s="399"/>
      <c r="M360" s="400"/>
      <c r="N360" s="400"/>
      <c r="O360" s="400"/>
      <c r="P360" s="400"/>
      <c r="Q360" s="400"/>
      <c r="R360" s="591">
        <f t="shared" si="15"/>
        <v>0</v>
      </c>
      <c r="S360" s="398"/>
      <c r="T360" s="399"/>
      <c r="U360" s="399"/>
      <c r="V360" s="399"/>
      <c r="W360" s="399"/>
      <c r="X360" s="399"/>
      <c r="Y360" s="399"/>
      <c r="Z360" s="399"/>
      <c r="AA360" s="399"/>
      <c r="AB360" s="399"/>
      <c r="AC360" s="399"/>
      <c r="AD360" s="399"/>
      <c r="AE360" s="399"/>
      <c r="AF360" s="399"/>
      <c r="AG360" s="399"/>
      <c r="AH360" s="399"/>
      <c r="AI360" s="399"/>
      <c r="AJ360" s="399"/>
      <c r="AK360" s="399"/>
      <c r="AL360" s="399"/>
      <c r="AM360" s="399"/>
      <c r="AN360" s="400"/>
      <c r="AO360" s="591">
        <f t="shared" si="16"/>
        <v>0</v>
      </c>
      <c r="AP360" s="591">
        <f t="shared" si="17"/>
        <v>0</v>
      </c>
    </row>
    <row r="361" spans="1:42">
      <c r="A361" s="1091"/>
      <c r="B361" s="416"/>
      <c r="C361" s="419" t="str">
        <f>IFERROR(INDEX(C$13:C360,MATCH($B361,$B$13:$B360,0)),"")</f>
        <v/>
      </c>
      <c r="D361" s="416"/>
      <c r="E361" s="396" t="s">
        <v>258</v>
      </c>
      <c r="F361" s="398"/>
      <c r="G361" s="399"/>
      <c r="H361" s="399"/>
      <c r="I361" s="399"/>
      <c r="J361" s="399"/>
      <c r="K361" s="399"/>
      <c r="L361" s="399"/>
      <c r="M361" s="400"/>
      <c r="N361" s="400"/>
      <c r="O361" s="400"/>
      <c r="P361" s="400"/>
      <c r="Q361" s="400"/>
      <c r="R361" s="591">
        <f t="shared" si="15"/>
        <v>0</v>
      </c>
      <c r="S361" s="398"/>
      <c r="T361" s="399"/>
      <c r="U361" s="399"/>
      <c r="V361" s="399"/>
      <c r="W361" s="399"/>
      <c r="X361" s="399"/>
      <c r="Y361" s="399"/>
      <c r="Z361" s="399"/>
      <c r="AA361" s="399"/>
      <c r="AB361" s="399"/>
      <c r="AC361" s="399"/>
      <c r="AD361" s="399"/>
      <c r="AE361" s="399"/>
      <c r="AF361" s="399"/>
      <c r="AG361" s="399"/>
      <c r="AH361" s="399"/>
      <c r="AI361" s="399"/>
      <c r="AJ361" s="399"/>
      <c r="AK361" s="399"/>
      <c r="AL361" s="399"/>
      <c r="AM361" s="399"/>
      <c r="AN361" s="400"/>
      <c r="AO361" s="591">
        <f t="shared" si="16"/>
        <v>0</v>
      </c>
      <c r="AP361" s="591">
        <f t="shared" si="17"/>
        <v>0</v>
      </c>
    </row>
    <row r="362" spans="1:42">
      <c r="A362" s="1091"/>
      <c r="B362" s="416"/>
      <c r="C362" s="419" t="str">
        <f>IFERROR(INDEX(C$13:C361,MATCH($B362,$B$13:$B361,0)),"")</f>
        <v/>
      </c>
      <c r="D362" s="416"/>
      <c r="E362" s="396" t="s">
        <v>258</v>
      </c>
      <c r="F362" s="398"/>
      <c r="G362" s="399"/>
      <c r="H362" s="399"/>
      <c r="I362" s="399"/>
      <c r="J362" s="399"/>
      <c r="K362" s="399"/>
      <c r="L362" s="399"/>
      <c r="M362" s="400"/>
      <c r="N362" s="400"/>
      <c r="O362" s="400"/>
      <c r="P362" s="400"/>
      <c r="Q362" s="400"/>
      <c r="R362" s="591">
        <f t="shared" si="15"/>
        <v>0</v>
      </c>
      <c r="S362" s="398"/>
      <c r="T362" s="399"/>
      <c r="U362" s="399"/>
      <c r="V362" s="399"/>
      <c r="W362" s="399"/>
      <c r="X362" s="399"/>
      <c r="Y362" s="399"/>
      <c r="Z362" s="399"/>
      <c r="AA362" s="399"/>
      <c r="AB362" s="399"/>
      <c r="AC362" s="399"/>
      <c r="AD362" s="399"/>
      <c r="AE362" s="399"/>
      <c r="AF362" s="399"/>
      <c r="AG362" s="399"/>
      <c r="AH362" s="399"/>
      <c r="AI362" s="399"/>
      <c r="AJ362" s="399"/>
      <c r="AK362" s="399"/>
      <c r="AL362" s="399"/>
      <c r="AM362" s="399"/>
      <c r="AN362" s="400"/>
      <c r="AO362" s="591">
        <f t="shared" si="16"/>
        <v>0</v>
      </c>
      <c r="AP362" s="591">
        <f t="shared" si="17"/>
        <v>0</v>
      </c>
    </row>
    <row r="363" spans="1:42">
      <c r="A363" s="1091"/>
      <c r="B363" s="416"/>
      <c r="C363" s="419" t="str">
        <f>IFERROR(INDEX(C$13:C362,MATCH($B363,$B$13:$B362,0)),"")</f>
        <v/>
      </c>
      <c r="D363" s="416"/>
      <c r="E363" s="396" t="s">
        <v>258</v>
      </c>
      <c r="F363" s="398"/>
      <c r="G363" s="399"/>
      <c r="H363" s="399"/>
      <c r="I363" s="399"/>
      <c r="J363" s="399"/>
      <c r="K363" s="399"/>
      <c r="L363" s="399"/>
      <c r="M363" s="400"/>
      <c r="N363" s="400"/>
      <c r="O363" s="400"/>
      <c r="P363" s="400"/>
      <c r="Q363" s="400"/>
      <c r="R363" s="591">
        <f t="shared" si="15"/>
        <v>0</v>
      </c>
      <c r="S363" s="398"/>
      <c r="T363" s="399"/>
      <c r="U363" s="399"/>
      <c r="V363" s="399"/>
      <c r="W363" s="399"/>
      <c r="X363" s="399"/>
      <c r="Y363" s="399"/>
      <c r="Z363" s="399"/>
      <c r="AA363" s="399"/>
      <c r="AB363" s="399"/>
      <c r="AC363" s="399"/>
      <c r="AD363" s="399"/>
      <c r="AE363" s="399"/>
      <c r="AF363" s="399"/>
      <c r="AG363" s="399"/>
      <c r="AH363" s="399"/>
      <c r="AI363" s="399"/>
      <c r="AJ363" s="399"/>
      <c r="AK363" s="399"/>
      <c r="AL363" s="399"/>
      <c r="AM363" s="399"/>
      <c r="AN363" s="400"/>
      <c r="AO363" s="591">
        <f t="shared" si="16"/>
        <v>0</v>
      </c>
      <c r="AP363" s="591">
        <f t="shared" si="17"/>
        <v>0</v>
      </c>
    </row>
    <row r="364" spans="1:42">
      <c r="A364" s="1091"/>
      <c r="B364" s="416"/>
      <c r="C364" s="419" t="str">
        <f>IFERROR(INDEX(C$13:C363,MATCH($B364,$B$13:$B363,0)),"")</f>
        <v/>
      </c>
      <c r="D364" s="416"/>
      <c r="E364" s="396" t="s">
        <v>258</v>
      </c>
      <c r="F364" s="398"/>
      <c r="G364" s="399"/>
      <c r="H364" s="399"/>
      <c r="I364" s="399"/>
      <c r="J364" s="399"/>
      <c r="K364" s="399"/>
      <c r="L364" s="399"/>
      <c r="M364" s="400"/>
      <c r="N364" s="400"/>
      <c r="O364" s="400"/>
      <c r="P364" s="400"/>
      <c r="Q364" s="400"/>
      <c r="R364" s="591">
        <f t="shared" si="15"/>
        <v>0</v>
      </c>
      <c r="S364" s="398"/>
      <c r="T364" s="399"/>
      <c r="U364" s="399"/>
      <c r="V364" s="399"/>
      <c r="W364" s="399"/>
      <c r="X364" s="399"/>
      <c r="Y364" s="399"/>
      <c r="Z364" s="399"/>
      <c r="AA364" s="399"/>
      <c r="AB364" s="399"/>
      <c r="AC364" s="399"/>
      <c r="AD364" s="399"/>
      <c r="AE364" s="399"/>
      <c r="AF364" s="399"/>
      <c r="AG364" s="399"/>
      <c r="AH364" s="399"/>
      <c r="AI364" s="399"/>
      <c r="AJ364" s="399"/>
      <c r="AK364" s="399"/>
      <c r="AL364" s="399"/>
      <c r="AM364" s="399"/>
      <c r="AN364" s="400"/>
      <c r="AO364" s="591">
        <f t="shared" si="16"/>
        <v>0</v>
      </c>
      <c r="AP364" s="591">
        <f t="shared" si="17"/>
        <v>0</v>
      </c>
    </row>
    <row r="365" spans="1:42">
      <c r="A365" s="1091"/>
      <c r="B365" s="416"/>
      <c r="C365" s="419" t="str">
        <f>IFERROR(INDEX(C$13:C364,MATCH($B365,$B$13:$B364,0)),"")</f>
        <v/>
      </c>
      <c r="D365" s="416"/>
      <c r="E365" s="396" t="s">
        <v>258</v>
      </c>
      <c r="F365" s="398"/>
      <c r="G365" s="399"/>
      <c r="H365" s="399"/>
      <c r="I365" s="399"/>
      <c r="J365" s="399"/>
      <c r="K365" s="399"/>
      <c r="L365" s="399"/>
      <c r="M365" s="400"/>
      <c r="N365" s="400"/>
      <c r="O365" s="400"/>
      <c r="P365" s="400"/>
      <c r="Q365" s="400"/>
      <c r="R365" s="591">
        <f t="shared" si="15"/>
        <v>0</v>
      </c>
      <c r="S365" s="398"/>
      <c r="T365" s="399"/>
      <c r="U365" s="399"/>
      <c r="V365" s="399"/>
      <c r="W365" s="399"/>
      <c r="X365" s="399"/>
      <c r="Y365" s="399"/>
      <c r="Z365" s="399"/>
      <c r="AA365" s="399"/>
      <c r="AB365" s="399"/>
      <c r="AC365" s="399"/>
      <c r="AD365" s="399"/>
      <c r="AE365" s="399"/>
      <c r="AF365" s="399"/>
      <c r="AG365" s="399"/>
      <c r="AH365" s="399"/>
      <c r="AI365" s="399"/>
      <c r="AJ365" s="399"/>
      <c r="AK365" s="399"/>
      <c r="AL365" s="399"/>
      <c r="AM365" s="399"/>
      <c r="AN365" s="400"/>
      <c r="AO365" s="591">
        <f t="shared" si="16"/>
        <v>0</v>
      </c>
      <c r="AP365" s="591">
        <f t="shared" si="17"/>
        <v>0</v>
      </c>
    </row>
    <row r="366" spans="1:42">
      <c r="A366" s="1091"/>
      <c r="B366" s="416"/>
      <c r="C366" s="419" t="str">
        <f>IFERROR(INDEX(C$13:C365,MATCH($B366,$B$13:$B365,0)),"")</f>
        <v/>
      </c>
      <c r="D366" s="416"/>
      <c r="E366" s="396" t="s">
        <v>258</v>
      </c>
      <c r="F366" s="398"/>
      <c r="G366" s="399"/>
      <c r="H366" s="399"/>
      <c r="I366" s="399"/>
      <c r="J366" s="399"/>
      <c r="K366" s="399"/>
      <c r="L366" s="399"/>
      <c r="M366" s="400"/>
      <c r="N366" s="400"/>
      <c r="O366" s="400"/>
      <c r="P366" s="400"/>
      <c r="Q366" s="400"/>
      <c r="R366" s="591">
        <f t="shared" si="15"/>
        <v>0</v>
      </c>
      <c r="S366" s="398"/>
      <c r="T366" s="399"/>
      <c r="U366" s="399"/>
      <c r="V366" s="399"/>
      <c r="W366" s="399"/>
      <c r="X366" s="399"/>
      <c r="Y366" s="399"/>
      <c r="Z366" s="399"/>
      <c r="AA366" s="399"/>
      <c r="AB366" s="399"/>
      <c r="AC366" s="399"/>
      <c r="AD366" s="399"/>
      <c r="AE366" s="399"/>
      <c r="AF366" s="399"/>
      <c r="AG366" s="399"/>
      <c r="AH366" s="399"/>
      <c r="AI366" s="399"/>
      <c r="AJ366" s="399"/>
      <c r="AK366" s="399"/>
      <c r="AL366" s="399"/>
      <c r="AM366" s="399"/>
      <c r="AN366" s="400"/>
      <c r="AO366" s="591">
        <f t="shared" si="16"/>
        <v>0</v>
      </c>
      <c r="AP366" s="591">
        <f t="shared" si="17"/>
        <v>0</v>
      </c>
    </row>
    <row r="367" spans="1:42">
      <c r="A367" s="1091"/>
      <c r="B367" s="416"/>
      <c r="C367" s="419" t="str">
        <f>IFERROR(INDEX(C$13:C366,MATCH($B367,$B$13:$B366,0)),"")</f>
        <v/>
      </c>
      <c r="D367" s="416"/>
      <c r="E367" s="396" t="s">
        <v>258</v>
      </c>
      <c r="F367" s="398"/>
      <c r="G367" s="399"/>
      <c r="H367" s="399"/>
      <c r="I367" s="399"/>
      <c r="J367" s="399"/>
      <c r="K367" s="399"/>
      <c r="L367" s="399"/>
      <c r="M367" s="400"/>
      <c r="N367" s="400"/>
      <c r="O367" s="400"/>
      <c r="P367" s="400"/>
      <c r="Q367" s="400"/>
      <c r="R367" s="591">
        <f t="shared" si="15"/>
        <v>0</v>
      </c>
      <c r="S367" s="398"/>
      <c r="T367" s="399"/>
      <c r="U367" s="399"/>
      <c r="V367" s="399"/>
      <c r="W367" s="399"/>
      <c r="X367" s="399"/>
      <c r="Y367" s="399"/>
      <c r="Z367" s="399"/>
      <c r="AA367" s="399"/>
      <c r="AB367" s="399"/>
      <c r="AC367" s="399"/>
      <c r="AD367" s="399"/>
      <c r="AE367" s="399"/>
      <c r="AF367" s="399"/>
      <c r="AG367" s="399"/>
      <c r="AH367" s="399"/>
      <c r="AI367" s="399"/>
      <c r="AJ367" s="399"/>
      <c r="AK367" s="399"/>
      <c r="AL367" s="399"/>
      <c r="AM367" s="399"/>
      <c r="AN367" s="400"/>
      <c r="AO367" s="591">
        <f t="shared" si="16"/>
        <v>0</v>
      </c>
      <c r="AP367" s="591">
        <f t="shared" si="17"/>
        <v>0</v>
      </c>
    </row>
    <row r="368" spans="1:42">
      <c r="A368" s="1091"/>
      <c r="B368" s="416"/>
      <c r="C368" s="419" t="str">
        <f>IFERROR(INDEX(C$13:C367,MATCH($B368,$B$13:$B367,0)),"")</f>
        <v/>
      </c>
      <c r="D368" s="416"/>
      <c r="E368" s="396" t="s">
        <v>258</v>
      </c>
      <c r="F368" s="398"/>
      <c r="G368" s="399"/>
      <c r="H368" s="399"/>
      <c r="I368" s="399"/>
      <c r="J368" s="399"/>
      <c r="K368" s="399"/>
      <c r="L368" s="399"/>
      <c r="M368" s="400"/>
      <c r="N368" s="400"/>
      <c r="O368" s="400"/>
      <c r="P368" s="400"/>
      <c r="Q368" s="400"/>
      <c r="R368" s="591">
        <f t="shared" si="15"/>
        <v>0</v>
      </c>
      <c r="S368" s="398"/>
      <c r="T368" s="399"/>
      <c r="U368" s="399"/>
      <c r="V368" s="399"/>
      <c r="W368" s="399"/>
      <c r="X368" s="399"/>
      <c r="Y368" s="399"/>
      <c r="Z368" s="399"/>
      <c r="AA368" s="399"/>
      <c r="AB368" s="399"/>
      <c r="AC368" s="399"/>
      <c r="AD368" s="399"/>
      <c r="AE368" s="399"/>
      <c r="AF368" s="399"/>
      <c r="AG368" s="399"/>
      <c r="AH368" s="399"/>
      <c r="AI368" s="399"/>
      <c r="AJ368" s="399"/>
      <c r="AK368" s="399"/>
      <c r="AL368" s="399"/>
      <c r="AM368" s="399"/>
      <c r="AN368" s="400"/>
      <c r="AO368" s="591">
        <f t="shared" si="16"/>
        <v>0</v>
      </c>
      <c r="AP368" s="591">
        <f t="shared" si="17"/>
        <v>0</v>
      </c>
    </row>
    <row r="369" spans="1:42">
      <c r="A369" s="1091"/>
      <c r="B369" s="416"/>
      <c r="C369" s="419" t="str">
        <f>IFERROR(INDEX(C$13:C368,MATCH($B369,$B$13:$B368,0)),"")</f>
        <v/>
      </c>
      <c r="D369" s="416"/>
      <c r="E369" s="396" t="s">
        <v>258</v>
      </c>
      <c r="F369" s="398"/>
      <c r="G369" s="399"/>
      <c r="H369" s="399"/>
      <c r="I369" s="399"/>
      <c r="J369" s="399"/>
      <c r="K369" s="399"/>
      <c r="L369" s="399"/>
      <c r="M369" s="400"/>
      <c r="N369" s="400"/>
      <c r="O369" s="400"/>
      <c r="P369" s="400"/>
      <c r="Q369" s="400"/>
      <c r="R369" s="591">
        <f t="shared" si="15"/>
        <v>0</v>
      </c>
      <c r="S369" s="398"/>
      <c r="T369" s="399"/>
      <c r="U369" s="399"/>
      <c r="V369" s="399"/>
      <c r="W369" s="399"/>
      <c r="X369" s="399"/>
      <c r="Y369" s="399"/>
      <c r="Z369" s="399"/>
      <c r="AA369" s="399"/>
      <c r="AB369" s="399"/>
      <c r="AC369" s="399"/>
      <c r="AD369" s="399"/>
      <c r="AE369" s="399"/>
      <c r="AF369" s="399"/>
      <c r="AG369" s="399"/>
      <c r="AH369" s="399"/>
      <c r="AI369" s="399"/>
      <c r="AJ369" s="399"/>
      <c r="AK369" s="399"/>
      <c r="AL369" s="399"/>
      <c r="AM369" s="399"/>
      <c r="AN369" s="400"/>
      <c r="AO369" s="591">
        <f t="shared" si="16"/>
        <v>0</v>
      </c>
      <c r="AP369" s="591">
        <f t="shared" si="17"/>
        <v>0</v>
      </c>
    </row>
    <row r="370" spans="1:42">
      <c r="A370" s="1091"/>
      <c r="B370" s="416"/>
      <c r="C370" s="419" t="str">
        <f>IFERROR(INDEX(C$13:C369,MATCH($B370,$B$13:$B369,0)),"")</f>
        <v/>
      </c>
      <c r="D370" s="416"/>
      <c r="E370" s="396" t="s">
        <v>258</v>
      </c>
      <c r="F370" s="398"/>
      <c r="G370" s="399"/>
      <c r="H370" s="399"/>
      <c r="I370" s="399"/>
      <c r="J370" s="399"/>
      <c r="K370" s="399"/>
      <c r="L370" s="399"/>
      <c r="M370" s="400"/>
      <c r="N370" s="400"/>
      <c r="O370" s="400"/>
      <c r="P370" s="400"/>
      <c r="Q370" s="400"/>
      <c r="R370" s="591">
        <f t="shared" si="15"/>
        <v>0</v>
      </c>
      <c r="S370" s="398"/>
      <c r="T370" s="399"/>
      <c r="U370" s="399"/>
      <c r="V370" s="399"/>
      <c r="W370" s="399"/>
      <c r="X370" s="399"/>
      <c r="Y370" s="399"/>
      <c r="Z370" s="399"/>
      <c r="AA370" s="399"/>
      <c r="AB370" s="399"/>
      <c r="AC370" s="399"/>
      <c r="AD370" s="399"/>
      <c r="AE370" s="399"/>
      <c r="AF370" s="399"/>
      <c r="AG370" s="399"/>
      <c r="AH370" s="399"/>
      <c r="AI370" s="399"/>
      <c r="AJ370" s="399"/>
      <c r="AK370" s="399"/>
      <c r="AL370" s="399"/>
      <c r="AM370" s="399"/>
      <c r="AN370" s="400"/>
      <c r="AO370" s="591">
        <f t="shared" si="16"/>
        <v>0</v>
      </c>
      <c r="AP370" s="591">
        <f t="shared" si="17"/>
        <v>0</v>
      </c>
    </row>
    <row r="371" spans="1:42">
      <c r="A371" s="1091"/>
      <c r="B371" s="416"/>
      <c r="C371" s="419" t="str">
        <f>IFERROR(INDEX(C$13:C370,MATCH($B371,$B$13:$B370,0)),"")</f>
        <v/>
      </c>
      <c r="D371" s="416"/>
      <c r="E371" s="396" t="s">
        <v>258</v>
      </c>
      <c r="F371" s="398"/>
      <c r="G371" s="399"/>
      <c r="H371" s="399"/>
      <c r="I371" s="399"/>
      <c r="J371" s="399"/>
      <c r="K371" s="399"/>
      <c r="L371" s="399"/>
      <c r="M371" s="400"/>
      <c r="N371" s="400"/>
      <c r="O371" s="400"/>
      <c r="P371" s="400"/>
      <c r="Q371" s="400"/>
      <c r="R371" s="591">
        <f t="shared" si="15"/>
        <v>0</v>
      </c>
      <c r="S371" s="398"/>
      <c r="T371" s="399"/>
      <c r="U371" s="399"/>
      <c r="V371" s="399"/>
      <c r="W371" s="399"/>
      <c r="X371" s="399"/>
      <c r="Y371" s="399"/>
      <c r="Z371" s="399"/>
      <c r="AA371" s="399"/>
      <c r="AB371" s="399"/>
      <c r="AC371" s="399"/>
      <c r="AD371" s="399"/>
      <c r="AE371" s="399"/>
      <c r="AF371" s="399"/>
      <c r="AG371" s="399"/>
      <c r="AH371" s="399"/>
      <c r="AI371" s="399"/>
      <c r="AJ371" s="399"/>
      <c r="AK371" s="399"/>
      <c r="AL371" s="399"/>
      <c r="AM371" s="399"/>
      <c r="AN371" s="400"/>
      <c r="AO371" s="591">
        <f t="shared" si="16"/>
        <v>0</v>
      </c>
      <c r="AP371" s="591">
        <f t="shared" si="17"/>
        <v>0</v>
      </c>
    </row>
    <row r="372" spans="1:42">
      <c r="A372" s="1091"/>
      <c r="B372" s="416"/>
      <c r="C372" s="419" t="str">
        <f>IFERROR(INDEX(C$13:C371,MATCH($B372,$B$13:$B371,0)),"")</f>
        <v/>
      </c>
      <c r="D372" s="416"/>
      <c r="E372" s="396" t="s">
        <v>258</v>
      </c>
      <c r="F372" s="398"/>
      <c r="G372" s="399"/>
      <c r="H372" s="399"/>
      <c r="I372" s="399"/>
      <c r="J372" s="399"/>
      <c r="K372" s="399"/>
      <c r="L372" s="399"/>
      <c r="M372" s="400"/>
      <c r="N372" s="400"/>
      <c r="O372" s="400"/>
      <c r="P372" s="400"/>
      <c r="Q372" s="400"/>
      <c r="R372" s="591">
        <f t="shared" si="15"/>
        <v>0</v>
      </c>
      <c r="S372" s="398"/>
      <c r="T372" s="399"/>
      <c r="U372" s="399"/>
      <c r="V372" s="399"/>
      <c r="W372" s="399"/>
      <c r="X372" s="399"/>
      <c r="Y372" s="399"/>
      <c r="Z372" s="399"/>
      <c r="AA372" s="399"/>
      <c r="AB372" s="399"/>
      <c r="AC372" s="399"/>
      <c r="AD372" s="399"/>
      <c r="AE372" s="399"/>
      <c r="AF372" s="399"/>
      <c r="AG372" s="399"/>
      <c r="AH372" s="399"/>
      <c r="AI372" s="399"/>
      <c r="AJ372" s="399"/>
      <c r="AK372" s="399"/>
      <c r="AL372" s="399"/>
      <c r="AM372" s="399"/>
      <c r="AN372" s="400"/>
      <c r="AO372" s="591">
        <f t="shared" si="16"/>
        <v>0</v>
      </c>
      <c r="AP372" s="591">
        <f t="shared" si="17"/>
        <v>0</v>
      </c>
    </row>
    <row r="373" spans="1:42">
      <c r="A373" s="1091"/>
      <c r="B373" s="416"/>
      <c r="C373" s="419" t="str">
        <f>IFERROR(INDEX(C$13:C372,MATCH($B373,$B$13:$B372,0)),"")</f>
        <v/>
      </c>
      <c r="D373" s="416"/>
      <c r="E373" s="396" t="s">
        <v>258</v>
      </c>
      <c r="F373" s="398"/>
      <c r="G373" s="399"/>
      <c r="H373" s="399"/>
      <c r="I373" s="399"/>
      <c r="J373" s="399"/>
      <c r="K373" s="399"/>
      <c r="L373" s="399"/>
      <c r="M373" s="400"/>
      <c r="N373" s="400"/>
      <c r="O373" s="400"/>
      <c r="P373" s="400"/>
      <c r="Q373" s="400"/>
      <c r="R373" s="591">
        <f t="shared" si="15"/>
        <v>0</v>
      </c>
      <c r="S373" s="398"/>
      <c r="T373" s="399"/>
      <c r="U373" s="399"/>
      <c r="V373" s="399"/>
      <c r="W373" s="399"/>
      <c r="X373" s="399"/>
      <c r="Y373" s="399"/>
      <c r="Z373" s="399"/>
      <c r="AA373" s="399"/>
      <c r="AB373" s="399"/>
      <c r="AC373" s="399"/>
      <c r="AD373" s="399"/>
      <c r="AE373" s="399"/>
      <c r="AF373" s="399"/>
      <c r="AG373" s="399"/>
      <c r="AH373" s="399"/>
      <c r="AI373" s="399"/>
      <c r="AJ373" s="399"/>
      <c r="AK373" s="399"/>
      <c r="AL373" s="399"/>
      <c r="AM373" s="399"/>
      <c r="AN373" s="400"/>
      <c r="AO373" s="591">
        <f t="shared" si="16"/>
        <v>0</v>
      </c>
      <c r="AP373" s="591">
        <f t="shared" si="17"/>
        <v>0</v>
      </c>
    </row>
    <row r="374" spans="1:42">
      <c r="A374" s="1091"/>
      <c r="B374" s="416"/>
      <c r="C374" s="419" t="str">
        <f>IFERROR(INDEX(C$13:C373,MATCH($B374,$B$13:$B373,0)),"")</f>
        <v/>
      </c>
      <c r="D374" s="416"/>
      <c r="E374" s="396" t="s">
        <v>258</v>
      </c>
      <c r="F374" s="398"/>
      <c r="G374" s="399"/>
      <c r="H374" s="399"/>
      <c r="I374" s="399"/>
      <c r="J374" s="399"/>
      <c r="K374" s="399"/>
      <c r="L374" s="399"/>
      <c r="M374" s="400"/>
      <c r="N374" s="400"/>
      <c r="O374" s="400"/>
      <c r="P374" s="400"/>
      <c r="Q374" s="400"/>
      <c r="R374" s="591">
        <f t="shared" si="15"/>
        <v>0</v>
      </c>
      <c r="S374" s="398"/>
      <c r="T374" s="399"/>
      <c r="U374" s="399"/>
      <c r="V374" s="399"/>
      <c r="W374" s="399"/>
      <c r="X374" s="399"/>
      <c r="Y374" s="399"/>
      <c r="Z374" s="399"/>
      <c r="AA374" s="399"/>
      <c r="AB374" s="399"/>
      <c r="AC374" s="399"/>
      <c r="AD374" s="399"/>
      <c r="AE374" s="399"/>
      <c r="AF374" s="399"/>
      <c r="AG374" s="399"/>
      <c r="AH374" s="399"/>
      <c r="AI374" s="399"/>
      <c r="AJ374" s="399"/>
      <c r="AK374" s="399"/>
      <c r="AL374" s="399"/>
      <c r="AM374" s="399"/>
      <c r="AN374" s="400"/>
      <c r="AO374" s="591">
        <f t="shared" si="16"/>
        <v>0</v>
      </c>
      <c r="AP374" s="591">
        <f t="shared" si="17"/>
        <v>0</v>
      </c>
    </row>
    <row r="375" spans="1:42">
      <c r="A375" s="1091"/>
      <c r="B375" s="416"/>
      <c r="C375" s="419" t="str">
        <f>IFERROR(INDEX(C$13:C374,MATCH($B375,$B$13:$B374,0)),"")</f>
        <v/>
      </c>
      <c r="D375" s="416"/>
      <c r="E375" s="396" t="s">
        <v>258</v>
      </c>
      <c r="F375" s="398"/>
      <c r="G375" s="399"/>
      <c r="H375" s="399"/>
      <c r="I375" s="399"/>
      <c r="J375" s="399"/>
      <c r="K375" s="399"/>
      <c r="L375" s="399"/>
      <c r="M375" s="400"/>
      <c r="N375" s="400"/>
      <c r="O375" s="400"/>
      <c r="P375" s="400"/>
      <c r="Q375" s="400"/>
      <c r="R375" s="591">
        <f t="shared" si="15"/>
        <v>0</v>
      </c>
      <c r="S375" s="398"/>
      <c r="T375" s="399"/>
      <c r="U375" s="399"/>
      <c r="V375" s="399"/>
      <c r="W375" s="399"/>
      <c r="X375" s="399"/>
      <c r="Y375" s="399"/>
      <c r="Z375" s="399"/>
      <c r="AA375" s="399"/>
      <c r="AB375" s="399"/>
      <c r="AC375" s="399"/>
      <c r="AD375" s="399"/>
      <c r="AE375" s="399"/>
      <c r="AF375" s="399"/>
      <c r="AG375" s="399"/>
      <c r="AH375" s="399"/>
      <c r="AI375" s="399"/>
      <c r="AJ375" s="399"/>
      <c r="AK375" s="399"/>
      <c r="AL375" s="399"/>
      <c r="AM375" s="399"/>
      <c r="AN375" s="400"/>
      <c r="AO375" s="591">
        <f t="shared" si="16"/>
        <v>0</v>
      </c>
      <c r="AP375" s="591">
        <f t="shared" si="17"/>
        <v>0</v>
      </c>
    </row>
    <row r="376" spans="1:42">
      <c r="A376" s="1091"/>
      <c r="B376" s="416"/>
      <c r="C376" s="419" t="str">
        <f>IFERROR(INDEX(C$13:C375,MATCH($B376,$B$13:$B375,0)),"")</f>
        <v/>
      </c>
      <c r="D376" s="416"/>
      <c r="E376" s="396" t="s">
        <v>258</v>
      </c>
      <c r="F376" s="398"/>
      <c r="G376" s="399"/>
      <c r="H376" s="399"/>
      <c r="I376" s="399"/>
      <c r="J376" s="399"/>
      <c r="K376" s="399"/>
      <c r="L376" s="399"/>
      <c r="M376" s="400"/>
      <c r="N376" s="400"/>
      <c r="O376" s="400"/>
      <c r="P376" s="400"/>
      <c r="Q376" s="400"/>
      <c r="R376" s="591">
        <f t="shared" si="15"/>
        <v>0</v>
      </c>
      <c r="S376" s="398"/>
      <c r="T376" s="399"/>
      <c r="U376" s="399"/>
      <c r="V376" s="399"/>
      <c r="W376" s="399"/>
      <c r="X376" s="399"/>
      <c r="Y376" s="399"/>
      <c r="Z376" s="399"/>
      <c r="AA376" s="399"/>
      <c r="AB376" s="399"/>
      <c r="AC376" s="399"/>
      <c r="AD376" s="399"/>
      <c r="AE376" s="399"/>
      <c r="AF376" s="399"/>
      <c r="AG376" s="399"/>
      <c r="AH376" s="399"/>
      <c r="AI376" s="399"/>
      <c r="AJ376" s="399"/>
      <c r="AK376" s="399"/>
      <c r="AL376" s="399"/>
      <c r="AM376" s="399"/>
      <c r="AN376" s="400"/>
      <c r="AO376" s="591">
        <f t="shared" si="16"/>
        <v>0</v>
      </c>
      <c r="AP376" s="591">
        <f t="shared" si="17"/>
        <v>0</v>
      </c>
    </row>
    <row r="377" spans="1:42">
      <c r="A377" s="1091"/>
      <c r="B377" s="416"/>
      <c r="C377" s="419" t="str">
        <f>IFERROR(INDEX(C$13:C376,MATCH($B377,$B$13:$B376,0)),"")</f>
        <v/>
      </c>
      <c r="D377" s="416"/>
      <c r="E377" s="396" t="s">
        <v>258</v>
      </c>
      <c r="F377" s="398"/>
      <c r="G377" s="399"/>
      <c r="H377" s="399"/>
      <c r="I377" s="399"/>
      <c r="J377" s="399"/>
      <c r="K377" s="399"/>
      <c r="L377" s="399"/>
      <c r="M377" s="400"/>
      <c r="N377" s="400"/>
      <c r="O377" s="400"/>
      <c r="P377" s="400"/>
      <c r="Q377" s="400"/>
      <c r="R377" s="591">
        <f t="shared" si="15"/>
        <v>0</v>
      </c>
      <c r="S377" s="398"/>
      <c r="T377" s="399"/>
      <c r="U377" s="399"/>
      <c r="V377" s="399"/>
      <c r="W377" s="399"/>
      <c r="X377" s="399"/>
      <c r="Y377" s="399"/>
      <c r="Z377" s="399"/>
      <c r="AA377" s="399"/>
      <c r="AB377" s="399"/>
      <c r="AC377" s="399"/>
      <c r="AD377" s="399"/>
      <c r="AE377" s="399"/>
      <c r="AF377" s="399"/>
      <c r="AG377" s="399"/>
      <c r="AH377" s="399"/>
      <c r="AI377" s="399"/>
      <c r="AJ377" s="399"/>
      <c r="AK377" s="399"/>
      <c r="AL377" s="399"/>
      <c r="AM377" s="399"/>
      <c r="AN377" s="400"/>
      <c r="AO377" s="591">
        <f t="shared" si="16"/>
        <v>0</v>
      </c>
      <c r="AP377" s="591">
        <f t="shared" si="17"/>
        <v>0</v>
      </c>
    </row>
    <row r="378" spans="1:42">
      <c r="A378" s="1091"/>
      <c r="B378" s="416"/>
      <c r="C378" s="419" t="str">
        <f>IFERROR(INDEX(C$13:C377,MATCH($B378,$B$13:$B377,0)),"")</f>
        <v/>
      </c>
      <c r="D378" s="416"/>
      <c r="E378" s="396" t="s">
        <v>258</v>
      </c>
      <c r="F378" s="398"/>
      <c r="G378" s="399"/>
      <c r="H378" s="399"/>
      <c r="I378" s="399"/>
      <c r="J378" s="399"/>
      <c r="K378" s="399"/>
      <c r="L378" s="399"/>
      <c r="M378" s="400"/>
      <c r="N378" s="400"/>
      <c r="O378" s="400"/>
      <c r="P378" s="400"/>
      <c r="Q378" s="400"/>
      <c r="R378" s="591">
        <f t="shared" si="15"/>
        <v>0</v>
      </c>
      <c r="S378" s="398"/>
      <c r="T378" s="399"/>
      <c r="U378" s="399"/>
      <c r="V378" s="399"/>
      <c r="W378" s="399"/>
      <c r="X378" s="399"/>
      <c r="Y378" s="399"/>
      <c r="Z378" s="399"/>
      <c r="AA378" s="399"/>
      <c r="AB378" s="399"/>
      <c r="AC378" s="399"/>
      <c r="AD378" s="399"/>
      <c r="AE378" s="399"/>
      <c r="AF378" s="399"/>
      <c r="AG378" s="399"/>
      <c r="AH378" s="399"/>
      <c r="AI378" s="399"/>
      <c r="AJ378" s="399"/>
      <c r="AK378" s="399"/>
      <c r="AL378" s="399"/>
      <c r="AM378" s="399"/>
      <c r="AN378" s="400"/>
      <c r="AO378" s="591">
        <f t="shared" si="16"/>
        <v>0</v>
      </c>
      <c r="AP378" s="591">
        <f t="shared" si="17"/>
        <v>0</v>
      </c>
    </row>
    <row r="379" spans="1:42">
      <c r="A379" s="1091"/>
      <c r="B379" s="416"/>
      <c r="C379" s="419" t="str">
        <f>IFERROR(INDEX(C$13:C378,MATCH($B379,$B$13:$B378,0)),"")</f>
        <v/>
      </c>
      <c r="D379" s="416"/>
      <c r="E379" s="396" t="s">
        <v>258</v>
      </c>
      <c r="F379" s="398"/>
      <c r="G379" s="399"/>
      <c r="H379" s="399"/>
      <c r="I379" s="399"/>
      <c r="J379" s="399"/>
      <c r="K379" s="399"/>
      <c r="L379" s="399"/>
      <c r="M379" s="400"/>
      <c r="N379" s="400"/>
      <c r="O379" s="400"/>
      <c r="P379" s="400"/>
      <c r="Q379" s="400"/>
      <c r="R379" s="591">
        <f t="shared" si="15"/>
        <v>0</v>
      </c>
      <c r="S379" s="398"/>
      <c r="T379" s="399"/>
      <c r="U379" s="399"/>
      <c r="V379" s="399"/>
      <c r="W379" s="399"/>
      <c r="X379" s="399"/>
      <c r="Y379" s="399"/>
      <c r="Z379" s="399"/>
      <c r="AA379" s="399"/>
      <c r="AB379" s="399"/>
      <c r="AC379" s="399"/>
      <c r="AD379" s="399"/>
      <c r="AE379" s="399"/>
      <c r="AF379" s="399"/>
      <c r="AG379" s="399"/>
      <c r="AH379" s="399"/>
      <c r="AI379" s="399"/>
      <c r="AJ379" s="399"/>
      <c r="AK379" s="399"/>
      <c r="AL379" s="399"/>
      <c r="AM379" s="399"/>
      <c r="AN379" s="400"/>
      <c r="AO379" s="591">
        <f t="shared" si="16"/>
        <v>0</v>
      </c>
      <c r="AP379" s="591">
        <f t="shared" si="17"/>
        <v>0</v>
      </c>
    </row>
    <row r="380" spans="1:42">
      <c r="A380" s="1091"/>
      <c r="B380" s="416"/>
      <c r="C380" s="419" t="str">
        <f>IFERROR(INDEX(C$13:C379,MATCH($B380,$B$13:$B379,0)),"")</f>
        <v/>
      </c>
      <c r="D380" s="416"/>
      <c r="E380" s="396" t="s">
        <v>258</v>
      </c>
      <c r="F380" s="398"/>
      <c r="G380" s="399"/>
      <c r="H380" s="399"/>
      <c r="I380" s="399"/>
      <c r="J380" s="399"/>
      <c r="K380" s="399"/>
      <c r="L380" s="399"/>
      <c r="M380" s="400"/>
      <c r="N380" s="400"/>
      <c r="O380" s="400"/>
      <c r="P380" s="400"/>
      <c r="Q380" s="400"/>
      <c r="R380" s="591">
        <f t="shared" si="15"/>
        <v>0</v>
      </c>
      <c r="S380" s="398"/>
      <c r="T380" s="399"/>
      <c r="U380" s="399"/>
      <c r="V380" s="399"/>
      <c r="W380" s="399"/>
      <c r="X380" s="399"/>
      <c r="Y380" s="399"/>
      <c r="Z380" s="399"/>
      <c r="AA380" s="399"/>
      <c r="AB380" s="399"/>
      <c r="AC380" s="399"/>
      <c r="AD380" s="399"/>
      <c r="AE380" s="399"/>
      <c r="AF380" s="399"/>
      <c r="AG380" s="399"/>
      <c r="AH380" s="399"/>
      <c r="AI380" s="399"/>
      <c r="AJ380" s="399"/>
      <c r="AK380" s="399"/>
      <c r="AL380" s="399"/>
      <c r="AM380" s="399"/>
      <c r="AN380" s="400"/>
      <c r="AO380" s="591">
        <f t="shared" si="16"/>
        <v>0</v>
      </c>
      <c r="AP380" s="591">
        <f t="shared" si="17"/>
        <v>0</v>
      </c>
    </row>
    <row r="381" spans="1:42">
      <c r="A381" s="1091"/>
      <c r="B381" s="416"/>
      <c r="C381" s="419" t="str">
        <f>IFERROR(INDEX(C$13:C380,MATCH($B381,$B$13:$B380,0)),"")</f>
        <v/>
      </c>
      <c r="D381" s="416"/>
      <c r="E381" s="396" t="s">
        <v>258</v>
      </c>
      <c r="F381" s="398"/>
      <c r="G381" s="399"/>
      <c r="H381" s="399"/>
      <c r="I381" s="399"/>
      <c r="J381" s="399"/>
      <c r="K381" s="399"/>
      <c r="L381" s="399"/>
      <c r="M381" s="400"/>
      <c r="N381" s="400"/>
      <c r="O381" s="400"/>
      <c r="P381" s="400"/>
      <c r="Q381" s="400"/>
      <c r="R381" s="591">
        <f t="shared" si="15"/>
        <v>0</v>
      </c>
      <c r="S381" s="398"/>
      <c r="T381" s="399"/>
      <c r="U381" s="399"/>
      <c r="V381" s="399"/>
      <c r="W381" s="399"/>
      <c r="X381" s="399"/>
      <c r="Y381" s="399"/>
      <c r="Z381" s="399"/>
      <c r="AA381" s="399"/>
      <c r="AB381" s="399"/>
      <c r="AC381" s="399"/>
      <c r="AD381" s="399"/>
      <c r="AE381" s="399"/>
      <c r="AF381" s="399"/>
      <c r="AG381" s="399"/>
      <c r="AH381" s="399"/>
      <c r="AI381" s="399"/>
      <c r="AJ381" s="399"/>
      <c r="AK381" s="399"/>
      <c r="AL381" s="399"/>
      <c r="AM381" s="399"/>
      <c r="AN381" s="400"/>
      <c r="AO381" s="591">
        <f t="shared" si="16"/>
        <v>0</v>
      </c>
      <c r="AP381" s="591">
        <f t="shared" si="17"/>
        <v>0</v>
      </c>
    </row>
    <row r="382" spans="1:42">
      <c r="A382" s="1091"/>
      <c r="B382" s="416"/>
      <c r="C382" s="419" t="str">
        <f>IFERROR(INDEX(C$13:C381,MATCH($B382,$B$13:$B381,0)),"")</f>
        <v/>
      </c>
      <c r="D382" s="416"/>
      <c r="E382" s="396" t="s">
        <v>258</v>
      </c>
      <c r="F382" s="398"/>
      <c r="G382" s="399"/>
      <c r="H382" s="399"/>
      <c r="I382" s="399"/>
      <c r="J382" s="399"/>
      <c r="K382" s="399"/>
      <c r="L382" s="399"/>
      <c r="M382" s="400"/>
      <c r="N382" s="400"/>
      <c r="O382" s="400"/>
      <c r="P382" s="400"/>
      <c r="Q382" s="400"/>
      <c r="R382" s="591">
        <f t="shared" si="15"/>
        <v>0</v>
      </c>
      <c r="S382" s="398"/>
      <c r="T382" s="399"/>
      <c r="U382" s="399"/>
      <c r="V382" s="399"/>
      <c r="W382" s="399"/>
      <c r="X382" s="399"/>
      <c r="Y382" s="399"/>
      <c r="Z382" s="399"/>
      <c r="AA382" s="399"/>
      <c r="AB382" s="399"/>
      <c r="AC382" s="399"/>
      <c r="AD382" s="399"/>
      <c r="AE382" s="399"/>
      <c r="AF382" s="399"/>
      <c r="AG382" s="399"/>
      <c r="AH382" s="399"/>
      <c r="AI382" s="399"/>
      <c r="AJ382" s="399"/>
      <c r="AK382" s="399"/>
      <c r="AL382" s="399"/>
      <c r="AM382" s="399"/>
      <c r="AN382" s="400"/>
      <c r="AO382" s="591">
        <f t="shared" si="16"/>
        <v>0</v>
      </c>
      <c r="AP382" s="591">
        <f t="shared" si="17"/>
        <v>0</v>
      </c>
    </row>
    <row r="383" spans="1:42">
      <c r="A383" s="1091"/>
      <c r="B383" s="416"/>
      <c r="C383" s="419" t="str">
        <f>IFERROR(INDEX(C$13:C382,MATCH($B383,$B$13:$B382,0)),"")</f>
        <v/>
      </c>
      <c r="D383" s="416"/>
      <c r="E383" s="396" t="s">
        <v>258</v>
      </c>
      <c r="F383" s="398"/>
      <c r="G383" s="399"/>
      <c r="H383" s="399"/>
      <c r="I383" s="399"/>
      <c r="J383" s="399"/>
      <c r="K383" s="399"/>
      <c r="L383" s="399"/>
      <c r="M383" s="400"/>
      <c r="N383" s="400"/>
      <c r="O383" s="400"/>
      <c r="P383" s="400"/>
      <c r="Q383" s="400"/>
      <c r="R383" s="591">
        <f t="shared" si="15"/>
        <v>0</v>
      </c>
      <c r="S383" s="398"/>
      <c r="T383" s="399"/>
      <c r="U383" s="399"/>
      <c r="V383" s="399"/>
      <c r="W383" s="399"/>
      <c r="X383" s="399"/>
      <c r="Y383" s="399"/>
      <c r="Z383" s="399"/>
      <c r="AA383" s="399"/>
      <c r="AB383" s="399"/>
      <c r="AC383" s="399"/>
      <c r="AD383" s="399"/>
      <c r="AE383" s="399"/>
      <c r="AF383" s="399"/>
      <c r="AG383" s="399"/>
      <c r="AH383" s="399"/>
      <c r="AI383" s="399"/>
      <c r="AJ383" s="399"/>
      <c r="AK383" s="399"/>
      <c r="AL383" s="399"/>
      <c r="AM383" s="399"/>
      <c r="AN383" s="400"/>
      <c r="AO383" s="591">
        <f t="shared" si="16"/>
        <v>0</v>
      </c>
      <c r="AP383" s="591">
        <f t="shared" si="17"/>
        <v>0</v>
      </c>
    </row>
    <row r="384" spans="1:42">
      <c r="A384" s="1091"/>
      <c r="B384" s="416"/>
      <c r="C384" s="419" t="str">
        <f>IFERROR(INDEX(C$13:C383,MATCH($B384,$B$13:$B383,0)),"")</f>
        <v/>
      </c>
      <c r="D384" s="416"/>
      <c r="E384" s="396" t="s">
        <v>258</v>
      </c>
      <c r="F384" s="398"/>
      <c r="G384" s="399"/>
      <c r="H384" s="399"/>
      <c r="I384" s="399"/>
      <c r="J384" s="399"/>
      <c r="K384" s="399"/>
      <c r="L384" s="399"/>
      <c r="M384" s="400"/>
      <c r="N384" s="400"/>
      <c r="O384" s="400"/>
      <c r="P384" s="400"/>
      <c r="Q384" s="400"/>
      <c r="R384" s="591">
        <f t="shared" si="15"/>
        <v>0</v>
      </c>
      <c r="S384" s="398"/>
      <c r="T384" s="399"/>
      <c r="U384" s="399"/>
      <c r="V384" s="399"/>
      <c r="W384" s="399"/>
      <c r="X384" s="399"/>
      <c r="Y384" s="399"/>
      <c r="Z384" s="399"/>
      <c r="AA384" s="399"/>
      <c r="AB384" s="399"/>
      <c r="AC384" s="399"/>
      <c r="AD384" s="399"/>
      <c r="AE384" s="399"/>
      <c r="AF384" s="399"/>
      <c r="AG384" s="399"/>
      <c r="AH384" s="399"/>
      <c r="AI384" s="399"/>
      <c r="AJ384" s="399"/>
      <c r="AK384" s="399"/>
      <c r="AL384" s="399"/>
      <c r="AM384" s="399"/>
      <c r="AN384" s="400"/>
      <c r="AO384" s="591">
        <f t="shared" si="16"/>
        <v>0</v>
      </c>
      <c r="AP384" s="591">
        <f t="shared" si="17"/>
        <v>0</v>
      </c>
    </row>
    <row r="385" spans="1:42">
      <c r="A385" s="1091"/>
      <c r="B385" s="416"/>
      <c r="C385" s="419" t="str">
        <f>IFERROR(INDEX(C$13:C384,MATCH($B385,$B$13:$B384,0)),"")</f>
        <v/>
      </c>
      <c r="D385" s="416"/>
      <c r="E385" s="396" t="s">
        <v>258</v>
      </c>
      <c r="F385" s="398"/>
      <c r="G385" s="399"/>
      <c r="H385" s="399"/>
      <c r="I385" s="399"/>
      <c r="J385" s="399"/>
      <c r="K385" s="399"/>
      <c r="L385" s="399"/>
      <c r="M385" s="400"/>
      <c r="N385" s="400"/>
      <c r="O385" s="400"/>
      <c r="P385" s="400"/>
      <c r="Q385" s="400"/>
      <c r="R385" s="591">
        <f t="shared" si="15"/>
        <v>0</v>
      </c>
      <c r="S385" s="398"/>
      <c r="T385" s="399"/>
      <c r="U385" s="399"/>
      <c r="V385" s="399"/>
      <c r="W385" s="399"/>
      <c r="X385" s="399"/>
      <c r="Y385" s="399"/>
      <c r="Z385" s="399"/>
      <c r="AA385" s="399"/>
      <c r="AB385" s="399"/>
      <c r="AC385" s="399"/>
      <c r="AD385" s="399"/>
      <c r="AE385" s="399"/>
      <c r="AF385" s="399"/>
      <c r="AG385" s="399"/>
      <c r="AH385" s="399"/>
      <c r="AI385" s="399"/>
      <c r="AJ385" s="399"/>
      <c r="AK385" s="399"/>
      <c r="AL385" s="399"/>
      <c r="AM385" s="399"/>
      <c r="AN385" s="400"/>
      <c r="AO385" s="591">
        <f t="shared" si="16"/>
        <v>0</v>
      </c>
      <c r="AP385" s="591">
        <f t="shared" si="17"/>
        <v>0</v>
      </c>
    </row>
    <row r="386" spans="1:42">
      <c r="A386" s="1091"/>
      <c r="B386" s="416"/>
      <c r="C386" s="419" t="str">
        <f>IFERROR(INDEX(C$13:C385,MATCH($B386,$B$13:$B385,0)),"")</f>
        <v/>
      </c>
      <c r="D386" s="416"/>
      <c r="E386" s="396" t="s">
        <v>258</v>
      </c>
      <c r="F386" s="398"/>
      <c r="G386" s="399"/>
      <c r="H386" s="399"/>
      <c r="I386" s="399"/>
      <c r="J386" s="399"/>
      <c r="K386" s="399"/>
      <c r="L386" s="399"/>
      <c r="M386" s="400"/>
      <c r="N386" s="400"/>
      <c r="O386" s="400"/>
      <c r="P386" s="400"/>
      <c r="Q386" s="400"/>
      <c r="R386" s="591">
        <f t="shared" si="15"/>
        <v>0</v>
      </c>
      <c r="S386" s="398"/>
      <c r="T386" s="399"/>
      <c r="U386" s="399"/>
      <c r="V386" s="399"/>
      <c r="W386" s="399"/>
      <c r="X386" s="399"/>
      <c r="Y386" s="399"/>
      <c r="Z386" s="399"/>
      <c r="AA386" s="399"/>
      <c r="AB386" s="399"/>
      <c r="AC386" s="399"/>
      <c r="AD386" s="399"/>
      <c r="AE386" s="399"/>
      <c r="AF386" s="399"/>
      <c r="AG386" s="399"/>
      <c r="AH386" s="399"/>
      <c r="AI386" s="399"/>
      <c r="AJ386" s="399"/>
      <c r="AK386" s="399"/>
      <c r="AL386" s="399"/>
      <c r="AM386" s="399"/>
      <c r="AN386" s="400"/>
      <c r="AO386" s="591">
        <f t="shared" si="16"/>
        <v>0</v>
      </c>
      <c r="AP386" s="591">
        <f t="shared" si="17"/>
        <v>0</v>
      </c>
    </row>
    <row r="387" spans="1:42">
      <c r="A387" s="1091"/>
      <c r="B387" s="416"/>
      <c r="C387" s="419" t="str">
        <f>IFERROR(INDEX(C$13:C386,MATCH($B387,$B$13:$B386,0)),"")</f>
        <v/>
      </c>
      <c r="D387" s="416"/>
      <c r="E387" s="396" t="s">
        <v>258</v>
      </c>
      <c r="F387" s="398"/>
      <c r="G387" s="399"/>
      <c r="H387" s="399"/>
      <c r="I387" s="399"/>
      <c r="J387" s="399"/>
      <c r="K387" s="399"/>
      <c r="L387" s="399"/>
      <c r="M387" s="400"/>
      <c r="N387" s="400"/>
      <c r="O387" s="400"/>
      <c r="P387" s="400"/>
      <c r="Q387" s="400"/>
      <c r="R387" s="591">
        <f t="shared" si="15"/>
        <v>0</v>
      </c>
      <c r="S387" s="398"/>
      <c r="T387" s="399"/>
      <c r="U387" s="399"/>
      <c r="V387" s="399"/>
      <c r="W387" s="399"/>
      <c r="X387" s="399"/>
      <c r="Y387" s="399"/>
      <c r="Z387" s="399"/>
      <c r="AA387" s="399"/>
      <c r="AB387" s="399"/>
      <c r="AC387" s="399"/>
      <c r="AD387" s="399"/>
      <c r="AE387" s="399"/>
      <c r="AF387" s="399"/>
      <c r="AG387" s="399"/>
      <c r="AH387" s="399"/>
      <c r="AI387" s="399"/>
      <c r="AJ387" s="399"/>
      <c r="AK387" s="399"/>
      <c r="AL387" s="399"/>
      <c r="AM387" s="399"/>
      <c r="AN387" s="400"/>
      <c r="AO387" s="591">
        <f t="shared" si="16"/>
        <v>0</v>
      </c>
      <c r="AP387" s="591">
        <f t="shared" si="17"/>
        <v>0</v>
      </c>
    </row>
    <row r="388" spans="1:42">
      <c r="A388" s="1091"/>
      <c r="B388" s="416"/>
      <c r="C388" s="419" t="str">
        <f>IFERROR(INDEX(C$13:C387,MATCH($B388,$B$13:$B387,0)),"")</f>
        <v/>
      </c>
      <c r="D388" s="416"/>
      <c r="E388" s="396" t="s">
        <v>258</v>
      </c>
      <c r="F388" s="398"/>
      <c r="G388" s="399"/>
      <c r="H388" s="399"/>
      <c r="I388" s="399"/>
      <c r="J388" s="399"/>
      <c r="K388" s="399"/>
      <c r="L388" s="399"/>
      <c r="M388" s="400"/>
      <c r="N388" s="400"/>
      <c r="O388" s="400"/>
      <c r="P388" s="400"/>
      <c r="Q388" s="400"/>
      <c r="R388" s="591">
        <f t="shared" si="15"/>
        <v>0</v>
      </c>
      <c r="S388" s="398"/>
      <c r="T388" s="399"/>
      <c r="U388" s="399"/>
      <c r="V388" s="399"/>
      <c r="W388" s="399"/>
      <c r="X388" s="399"/>
      <c r="Y388" s="399"/>
      <c r="Z388" s="399"/>
      <c r="AA388" s="399"/>
      <c r="AB388" s="399"/>
      <c r="AC388" s="399"/>
      <c r="AD388" s="399"/>
      <c r="AE388" s="399"/>
      <c r="AF388" s="399"/>
      <c r="AG388" s="399"/>
      <c r="AH388" s="399"/>
      <c r="AI388" s="399"/>
      <c r="AJ388" s="399"/>
      <c r="AK388" s="399"/>
      <c r="AL388" s="399"/>
      <c r="AM388" s="399"/>
      <c r="AN388" s="400"/>
      <c r="AO388" s="591">
        <f t="shared" si="16"/>
        <v>0</v>
      </c>
      <c r="AP388" s="591">
        <f t="shared" si="17"/>
        <v>0</v>
      </c>
    </row>
    <row r="389" spans="1:42">
      <c r="A389" s="1091"/>
      <c r="B389" s="416"/>
      <c r="C389" s="419" t="str">
        <f>IFERROR(INDEX(C$13:C388,MATCH($B389,$B$13:$B388,0)),"")</f>
        <v/>
      </c>
      <c r="D389" s="416"/>
      <c r="E389" s="396" t="s">
        <v>258</v>
      </c>
      <c r="F389" s="398"/>
      <c r="G389" s="399"/>
      <c r="H389" s="399"/>
      <c r="I389" s="399"/>
      <c r="J389" s="399"/>
      <c r="K389" s="399"/>
      <c r="L389" s="399"/>
      <c r="M389" s="400"/>
      <c r="N389" s="400"/>
      <c r="O389" s="400"/>
      <c r="P389" s="400"/>
      <c r="Q389" s="400"/>
      <c r="R389" s="591">
        <f t="shared" si="15"/>
        <v>0</v>
      </c>
      <c r="S389" s="398"/>
      <c r="T389" s="399"/>
      <c r="U389" s="399"/>
      <c r="V389" s="399"/>
      <c r="W389" s="399"/>
      <c r="X389" s="399"/>
      <c r="Y389" s="399"/>
      <c r="Z389" s="399"/>
      <c r="AA389" s="399"/>
      <c r="AB389" s="399"/>
      <c r="AC389" s="399"/>
      <c r="AD389" s="399"/>
      <c r="AE389" s="399"/>
      <c r="AF389" s="399"/>
      <c r="AG389" s="399"/>
      <c r="AH389" s="399"/>
      <c r="AI389" s="399"/>
      <c r="AJ389" s="399"/>
      <c r="AK389" s="399"/>
      <c r="AL389" s="399"/>
      <c r="AM389" s="399"/>
      <c r="AN389" s="400"/>
      <c r="AO389" s="591">
        <f t="shared" si="16"/>
        <v>0</v>
      </c>
      <c r="AP389" s="591">
        <f t="shared" si="17"/>
        <v>0</v>
      </c>
    </row>
    <row r="390" spans="1:42">
      <c r="A390" s="1091"/>
      <c r="B390" s="416"/>
      <c r="C390" s="419" t="str">
        <f>IFERROR(INDEX(C$13:C389,MATCH($B390,$B$13:$B389,0)),"")</f>
        <v/>
      </c>
      <c r="D390" s="416"/>
      <c r="E390" s="396" t="s">
        <v>258</v>
      </c>
      <c r="F390" s="398"/>
      <c r="G390" s="399"/>
      <c r="H390" s="399"/>
      <c r="I390" s="399"/>
      <c r="J390" s="399"/>
      <c r="K390" s="399"/>
      <c r="L390" s="399"/>
      <c r="M390" s="400"/>
      <c r="N390" s="400"/>
      <c r="O390" s="400"/>
      <c r="P390" s="400"/>
      <c r="Q390" s="400"/>
      <c r="R390" s="591">
        <f t="shared" si="15"/>
        <v>0</v>
      </c>
      <c r="S390" s="398"/>
      <c r="T390" s="399"/>
      <c r="U390" s="399"/>
      <c r="V390" s="399"/>
      <c r="W390" s="399"/>
      <c r="X390" s="399"/>
      <c r="Y390" s="399"/>
      <c r="Z390" s="399"/>
      <c r="AA390" s="399"/>
      <c r="AB390" s="399"/>
      <c r="AC390" s="399"/>
      <c r="AD390" s="399"/>
      <c r="AE390" s="399"/>
      <c r="AF390" s="399"/>
      <c r="AG390" s="399"/>
      <c r="AH390" s="399"/>
      <c r="AI390" s="399"/>
      <c r="AJ390" s="399"/>
      <c r="AK390" s="399"/>
      <c r="AL390" s="399"/>
      <c r="AM390" s="399"/>
      <c r="AN390" s="400"/>
      <c r="AO390" s="591">
        <f t="shared" si="16"/>
        <v>0</v>
      </c>
      <c r="AP390" s="591">
        <f t="shared" si="17"/>
        <v>0</v>
      </c>
    </row>
    <row r="391" spans="1:42">
      <c r="A391" s="1091"/>
      <c r="B391" s="416"/>
      <c r="C391" s="419" t="str">
        <f>IFERROR(INDEX(C$13:C390,MATCH($B391,$B$13:$B390,0)),"")</f>
        <v/>
      </c>
      <c r="D391" s="416"/>
      <c r="E391" s="396" t="s">
        <v>258</v>
      </c>
      <c r="F391" s="398"/>
      <c r="G391" s="399"/>
      <c r="H391" s="399"/>
      <c r="I391" s="399"/>
      <c r="J391" s="399"/>
      <c r="K391" s="399"/>
      <c r="L391" s="399"/>
      <c r="M391" s="400"/>
      <c r="N391" s="400"/>
      <c r="O391" s="400"/>
      <c r="P391" s="400"/>
      <c r="Q391" s="400"/>
      <c r="R391" s="591">
        <f t="shared" si="15"/>
        <v>0</v>
      </c>
      <c r="S391" s="398"/>
      <c r="T391" s="399"/>
      <c r="U391" s="399"/>
      <c r="V391" s="399"/>
      <c r="W391" s="399"/>
      <c r="X391" s="399"/>
      <c r="Y391" s="399"/>
      <c r="Z391" s="399"/>
      <c r="AA391" s="399"/>
      <c r="AB391" s="399"/>
      <c r="AC391" s="399"/>
      <c r="AD391" s="399"/>
      <c r="AE391" s="399"/>
      <c r="AF391" s="399"/>
      <c r="AG391" s="399"/>
      <c r="AH391" s="399"/>
      <c r="AI391" s="399"/>
      <c r="AJ391" s="399"/>
      <c r="AK391" s="399"/>
      <c r="AL391" s="399"/>
      <c r="AM391" s="399"/>
      <c r="AN391" s="400"/>
      <c r="AO391" s="591">
        <f t="shared" si="16"/>
        <v>0</v>
      </c>
      <c r="AP391" s="591">
        <f t="shared" si="17"/>
        <v>0</v>
      </c>
    </row>
    <row r="392" spans="1:42">
      <c r="A392" s="1091"/>
      <c r="B392" s="416"/>
      <c r="C392" s="419" t="str">
        <f>IFERROR(INDEX(C$13:C391,MATCH($B392,$B$13:$B391,0)),"")</f>
        <v/>
      </c>
      <c r="D392" s="416"/>
      <c r="E392" s="396" t="s">
        <v>258</v>
      </c>
      <c r="F392" s="398"/>
      <c r="G392" s="399"/>
      <c r="H392" s="399"/>
      <c r="I392" s="399"/>
      <c r="J392" s="399"/>
      <c r="K392" s="399"/>
      <c r="L392" s="399"/>
      <c r="M392" s="400"/>
      <c r="N392" s="400"/>
      <c r="O392" s="400"/>
      <c r="P392" s="400"/>
      <c r="Q392" s="400"/>
      <c r="R392" s="591">
        <f t="shared" si="15"/>
        <v>0</v>
      </c>
      <c r="S392" s="398"/>
      <c r="T392" s="399"/>
      <c r="U392" s="399"/>
      <c r="V392" s="399"/>
      <c r="W392" s="399"/>
      <c r="X392" s="399"/>
      <c r="Y392" s="399"/>
      <c r="Z392" s="399"/>
      <c r="AA392" s="399"/>
      <c r="AB392" s="399"/>
      <c r="AC392" s="399"/>
      <c r="AD392" s="399"/>
      <c r="AE392" s="399"/>
      <c r="AF392" s="399"/>
      <c r="AG392" s="399"/>
      <c r="AH392" s="399"/>
      <c r="AI392" s="399"/>
      <c r="AJ392" s="399"/>
      <c r="AK392" s="399"/>
      <c r="AL392" s="399"/>
      <c r="AM392" s="399"/>
      <c r="AN392" s="400"/>
      <c r="AO392" s="591">
        <f t="shared" si="16"/>
        <v>0</v>
      </c>
      <c r="AP392" s="591">
        <f t="shared" si="17"/>
        <v>0</v>
      </c>
    </row>
    <row r="393" spans="1:42">
      <c r="A393" s="1091"/>
      <c r="B393" s="416"/>
      <c r="C393" s="419" t="str">
        <f>IFERROR(INDEX(C$13:C392,MATCH($B393,$B$13:$B392,0)),"")</f>
        <v/>
      </c>
      <c r="D393" s="416"/>
      <c r="E393" s="396" t="s">
        <v>258</v>
      </c>
      <c r="F393" s="398"/>
      <c r="G393" s="399"/>
      <c r="H393" s="399"/>
      <c r="I393" s="399"/>
      <c r="J393" s="399"/>
      <c r="K393" s="399"/>
      <c r="L393" s="399"/>
      <c r="M393" s="400"/>
      <c r="N393" s="400"/>
      <c r="O393" s="400"/>
      <c r="P393" s="400"/>
      <c r="Q393" s="400"/>
      <c r="R393" s="591">
        <f t="shared" si="15"/>
        <v>0</v>
      </c>
      <c r="S393" s="398"/>
      <c r="T393" s="399"/>
      <c r="U393" s="399"/>
      <c r="V393" s="399"/>
      <c r="W393" s="399"/>
      <c r="X393" s="399"/>
      <c r="Y393" s="399"/>
      <c r="Z393" s="399"/>
      <c r="AA393" s="399"/>
      <c r="AB393" s="399"/>
      <c r="AC393" s="399"/>
      <c r="AD393" s="399"/>
      <c r="AE393" s="399"/>
      <c r="AF393" s="399"/>
      <c r="AG393" s="399"/>
      <c r="AH393" s="399"/>
      <c r="AI393" s="399"/>
      <c r="AJ393" s="399"/>
      <c r="AK393" s="399"/>
      <c r="AL393" s="399"/>
      <c r="AM393" s="399"/>
      <c r="AN393" s="400"/>
      <c r="AO393" s="591">
        <f t="shared" si="16"/>
        <v>0</v>
      </c>
      <c r="AP393" s="591">
        <f t="shared" si="17"/>
        <v>0</v>
      </c>
    </row>
    <row r="394" spans="1:42">
      <c r="A394" s="1091"/>
      <c r="B394" s="416"/>
      <c r="C394" s="419" t="str">
        <f>IFERROR(INDEX(C$13:C393,MATCH($B394,$B$13:$B393,0)),"")</f>
        <v/>
      </c>
      <c r="D394" s="416"/>
      <c r="E394" s="396" t="s">
        <v>258</v>
      </c>
      <c r="F394" s="398"/>
      <c r="G394" s="399"/>
      <c r="H394" s="399"/>
      <c r="I394" s="399"/>
      <c r="J394" s="399"/>
      <c r="K394" s="399"/>
      <c r="L394" s="399"/>
      <c r="M394" s="400"/>
      <c r="N394" s="400"/>
      <c r="O394" s="400"/>
      <c r="P394" s="400"/>
      <c r="Q394" s="400"/>
      <c r="R394" s="591">
        <f t="shared" si="15"/>
        <v>0</v>
      </c>
      <c r="S394" s="398"/>
      <c r="T394" s="399"/>
      <c r="U394" s="399"/>
      <c r="V394" s="399"/>
      <c r="W394" s="399"/>
      <c r="X394" s="399"/>
      <c r="Y394" s="399"/>
      <c r="Z394" s="399"/>
      <c r="AA394" s="399"/>
      <c r="AB394" s="399"/>
      <c r="AC394" s="399"/>
      <c r="AD394" s="399"/>
      <c r="AE394" s="399"/>
      <c r="AF394" s="399"/>
      <c r="AG394" s="399"/>
      <c r="AH394" s="399"/>
      <c r="AI394" s="399"/>
      <c r="AJ394" s="399"/>
      <c r="AK394" s="399"/>
      <c r="AL394" s="399"/>
      <c r="AM394" s="399"/>
      <c r="AN394" s="400"/>
      <c r="AO394" s="591">
        <f t="shared" si="16"/>
        <v>0</v>
      </c>
      <c r="AP394" s="591">
        <f t="shared" si="17"/>
        <v>0</v>
      </c>
    </row>
    <row r="395" spans="1:42">
      <c r="A395" s="1091"/>
      <c r="B395" s="416"/>
      <c r="C395" s="419" t="str">
        <f>IFERROR(INDEX(C$13:C394,MATCH($B395,$B$13:$B394,0)),"")</f>
        <v/>
      </c>
      <c r="D395" s="416"/>
      <c r="E395" s="396" t="s">
        <v>258</v>
      </c>
      <c r="F395" s="398"/>
      <c r="G395" s="399"/>
      <c r="H395" s="399"/>
      <c r="I395" s="399"/>
      <c r="J395" s="399"/>
      <c r="K395" s="399"/>
      <c r="L395" s="399"/>
      <c r="M395" s="400"/>
      <c r="N395" s="400"/>
      <c r="O395" s="400"/>
      <c r="P395" s="400"/>
      <c r="Q395" s="400"/>
      <c r="R395" s="591">
        <f t="shared" si="15"/>
        <v>0</v>
      </c>
      <c r="S395" s="398"/>
      <c r="T395" s="399"/>
      <c r="U395" s="399"/>
      <c r="V395" s="399"/>
      <c r="W395" s="399"/>
      <c r="X395" s="399"/>
      <c r="Y395" s="399"/>
      <c r="Z395" s="399"/>
      <c r="AA395" s="399"/>
      <c r="AB395" s="399"/>
      <c r="AC395" s="399"/>
      <c r="AD395" s="399"/>
      <c r="AE395" s="399"/>
      <c r="AF395" s="399"/>
      <c r="AG395" s="399"/>
      <c r="AH395" s="399"/>
      <c r="AI395" s="399"/>
      <c r="AJ395" s="399"/>
      <c r="AK395" s="399"/>
      <c r="AL395" s="399"/>
      <c r="AM395" s="399"/>
      <c r="AN395" s="400"/>
      <c r="AO395" s="591">
        <f t="shared" si="16"/>
        <v>0</v>
      </c>
      <c r="AP395" s="591">
        <f t="shared" si="17"/>
        <v>0</v>
      </c>
    </row>
    <row r="396" spans="1:42">
      <c r="A396" s="1091"/>
      <c r="B396" s="416"/>
      <c r="C396" s="419" t="str">
        <f>IFERROR(INDEX(C$13:C395,MATCH($B396,$B$13:$B395,0)),"")</f>
        <v/>
      </c>
      <c r="D396" s="416"/>
      <c r="E396" s="396" t="s">
        <v>258</v>
      </c>
      <c r="F396" s="398"/>
      <c r="G396" s="399"/>
      <c r="H396" s="399"/>
      <c r="I396" s="399"/>
      <c r="J396" s="399"/>
      <c r="K396" s="399"/>
      <c r="L396" s="399"/>
      <c r="M396" s="400"/>
      <c r="N396" s="400"/>
      <c r="O396" s="400"/>
      <c r="P396" s="400"/>
      <c r="Q396" s="400"/>
      <c r="R396" s="591">
        <f t="shared" si="15"/>
        <v>0</v>
      </c>
      <c r="S396" s="398"/>
      <c r="T396" s="399"/>
      <c r="U396" s="399"/>
      <c r="V396" s="399"/>
      <c r="W396" s="399"/>
      <c r="X396" s="399"/>
      <c r="Y396" s="399"/>
      <c r="Z396" s="399"/>
      <c r="AA396" s="399"/>
      <c r="AB396" s="399"/>
      <c r="AC396" s="399"/>
      <c r="AD396" s="399"/>
      <c r="AE396" s="399"/>
      <c r="AF396" s="399"/>
      <c r="AG396" s="399"/>
      <c r="AH396" s="399"/>
      <c r="AI396" s="399"/>
      <c r="AJ396" s="399"/>
      <c r="AK396" s="399"/>
      <c r="AL396" s="399"/>
      <c r="AM396" s="399"/>
      <c r="AN396" s="400"/>
      <c r="AO396" s="591">
        <f t="shared" si="16"/>
        <v>0</v>
      </c>
      <c r="AP396" s="591">
        <f t="shared" si="17"/>
        <v>0</v>
      </c>
    </row>
    <row r="397" spans="1:42">
      <c r="A397" s="1091"/>
      <c r="B397" s="416"/>
      <c r="C397" s="419" t="str">
        <f>IFERROR(INDEX(C$13:C396,MATCH($B397,$B$13:$B396,0)),"")</f>
        <v/>
      </c>
      <c r="D397" s="416"/>
      <c r="E397" s="396" t="s">
        <v>258</v>
      </c>
      <c r="F397" s="398"/>
      <c r="G397" s="399"/>
      <c r="H397" s="399"/>
      <c r="I397" s="399"/>
      <c r="J397" s="399"/>
      <c r="K397" s="399"/>
      <c r="L397" s="399"/>
      <c r="M397" s="400"/>
      <c r="N397" s="400"/>
      <c r="O397" s="400"/>
      <c r="P397" s="400"/>
      <c r="Q397" s="400"/>
      <c r="R397" s="591">
        <f t="shared" si="15"/>
        <v>0</v>
      </c>
      <c r="S397" s="398"/>
      <c r="T397" s="399"/>
      <c r="U397" s="399"/>
      <c r="V397" s="399"/>
      <c r="W397" s="399"/>
      <c r="X397" s="399"/>
      <c r="Y397" s="399"/>
      <c r="Z397" s="399"/>
      <c r="AA397" s="399"/>
      <c r="AB397" s="399"/>
      <c r="AC397" s="399"/>
      <c r="AD397" s="399"/>
      <c r="AE397" s="399"/>
      <c r="AF397" s="399"/>
      <c r="AG397" s="399"/>
      <c r="AH397" s="399"/>
      <c r="AI397" s="399"/>
      <c r="AJ397" s="399"/>
      <c r="AK397" s="399"/>
      <c r="AL397" s="399"/>
      <c r="AM397" s="399"/>
      <c r="AN397" s="400"/>
      <c r="AO397" s="591">
        <f t="shared" si="16"/>
        <v>0</v>
      </c>
      <c r="AP397" s="591">
        <f t="shared" si="17"/>
        <v>0</v>
      </c>
    </row>
    <row r="398" spans="1:42">
      <c r="A398" s="1091"/>
      <c r="B398" s="416"/>
      <c r="C398" s="419" t="str">
        <f>IFERROR(INDEX(C$13:C397,MATCH($B398,$B$13:$B397,0)),"")</f>
        <v/>
      </c>
      <c r="D398" s="416"/>
      <c r="E398" s="396" t="s">
        <v>258</v>
      </c>
      <c r="F398" s="398"/>
      <c r="G398" s="399"/>
      <c r="H398" s="399"/>
      <c r="I398" s="399"/>
      <c r="J398" s="399"/>
      <c r="K398" s="399"/>
      <c r="L398" s="399"/>
      <c r="M398" s="400"/>
      <c r="N398" s="400"/>
      <c r="O398" s="400"/>
      <c r="P398" s="400"/>
      <c r="Q398" s="400"/>
      <c r="R398" s="591">
        <f t="shared" ref="R398:R461" si="18">ROUND(SUM(F398:Q398),2)</f>
        <v>0</v>
      </c>
      <c r="S398" s="398"/>
      <c r="T398" s="399"/>
      <c r="U398" s="399"/>
      <c r="V398" s="399"/>
      <c r="W398" s="399"/>
      <c r="X398" s="399"/>
      <c r="Y398" s="399"/>
      <c r="Z398" s="399"/>
      <c r="AA398" s="399"/>
      <c r="AB398" s="399"/>
      <c r="AC398" s="399"/>
      <c r="AD398" s="399"/>
      <c r="AE398" s="399"/>
      <c r="AF398" s="399"/>
      <c r="AG398" s="399"/>
      <c r="AH398" s="399"/>
      <c r="AI398" s="399"/>
      <c r="AJ398" s="399"/>
      <c r="AK398" s="399"/>
      <c r="AL398" s="399"/>
      <c r="AM398" s="399"/>
      <c r="AN398" s="400"/>
      <c r="AO398" s="591">
        <f t="shared" ref="AO398:AO461" si="19">ROUND(SUM(S398:AN398),2)</f>
        <v>0</v>
      </c>
      <c r="AP398" s="591">
        <f t="shared" ref="AP398:AP461" si="20">ROUND(R398+AO398,2)</f>
        <v>0</v>
      </c>
    </row>
    <row r="399" spans="1:42">
      <c r="A399" s="1091"/>
      <c r="B399" s="416"/>
      <c r="C399" s="419" t="str">
        <f>IFERROR(INDEX(C$13:C398,MATCH($B399,$B$13:$B398,0)),"")</f>
        <v/>
      </c>
      <c r="D399" s="416"/>
      <c r="E399" s="396" t="s">
        <v>258</v>
      </c>
      <c r="F399" s="398"/>
      <c r="G399" s="399"/>
      <c r="H399" s="399"/>
      <c r="I399" s="399"/>
      <c r="J399" s="399"/>
      <c r="K399" s="399"/>
      <c r="L399" s="399"/>
      <c r="M399" s="400"/>
      <c r="N399" s="400"/>
      <c r="O399" s="400"/>
      <c r="P399" s="400"/>
      <c r="Q399" s="400"/>
      <c r="R399" s="591">
        <f t="shared" si="18"/>
        <v>0</v>
      </c>
      <c r="S399" s="398"/>
      <c r="T399" s="399"/>
      <c r="U399" s="399"/>
      <c r="V399" s="399"/>
      <c r="W399" s="399"/>
      <c r="X399" s="399"/>
      <c r="Y399" s="399"/>
      <c r="Z399" s="399"/>
      <c r="AA399" s="399"/>
      <c r="AB399" s="399"/>
      <c r="AC399" s="399"/>
      <c r="AD399" s="399"/>
      <c r="AE399" s="399"/>
      <c r="AF399" s="399"/>
      <c r="AG399" s="399"/>
      <c r="AH399" s="399"/>
      <c r="AI399" s="399"/>
      <c r="AJ399" s="399"/>
      <c r="AK399" s="399"/>
      <c r="AL399" s="399"/>
      <c r="AM399" s="399"/>
      <c r="AN399" s="400"/>
      <c r="AO399" s="591">
        <f t="shared" si="19"/>
        <v>0</v>
      </c>
      <c r="AP399" s="591">
        <f t="shared" si="20"/>
        <v>0</v>
      </c>
    </row>
    <row r="400" spans="1:42">
      <c r="A400" s="1091"/>
      <c r="B400" s="416"/>
      <c r="C400" s="419" t="str">
        <f>IFERROR(INDEX(C$13:C399,MATCH($B400,$B$13:$B399,0)),"")</f>
        <v/>
      </c>
      <c r="D400" s="416"/>
      <c r="E400" s="396" t="s">
        <v>258</v>
      </c>
      <c r="F400" s="398"/>
      <c r="G400" s="399"/>
      <c r="H400" s="399"/>
      <c r="I400" s="399"/>
      <c r="J400" s="399"/>
      <c r="K400" s="399"/>
      <c r="L400" s="399"/>
      <c r="M400" s="400"/>
      <c r="N400" s="400"/>
      <c r="O400" s="400"/>
      <c r="P400" s="400"/>
      <c r="Q400" s="400"/>
      <c r="R400" s="591">
        <f t="shared" si="18"/>
        <v>0</v>
      </c>
      <c r="S400" s="398"/>
      <c r="T400" s="399"/>
      <c r="U400" s="399"/>
      <c r="V400" s="399"/>
      <c r="W400" s="399"/>
      <c r="X400" s="399"/>
      <c r="Y400" s="399"/>
      <c r="Z400" s="399"/>
      <c r="AA400" s="399"/>
      <c r="AB400" s="399"/>
      <c r="AC400" s="399"/>
      <c r="AD400" s="399"/>
      <c r="AE400" s="399"/>
      <c r="AF400" s="399"/>
      <c r="AG400" s="399"/>
      <c r="AH400" s="399"/>
      <c r="AI400" s="399"/>
      <c r="AJ400" s="399"/>
      <c r="AK400" s="399"/>
      <c r="AL400" s="399"/>
      <c r="AM400" s="399"/>
      <c r="AN400" s="400"/>
      <c r="AO400" s="591">
        <f t="shared" si="19"/>
        <v>0</v>
      </c>
      <c r="AP400" s="591">
        <f t="shared" si="20"/>
        <v>0</v>
      </c>
    </row>
    <row r="401" spans="1:42">
      <c r="A401" s="1091"/>
      <c r="B401" s="416"/>
      <c r="C401" s="419" t="str">
        <f>IFERROR(INDEX(C$13:C400,MATCH($B401,$B$13:$B400,0)),"")</f>
        <v/>
      </c>
      <c r="D401" s="416"/>
      <c r="E401" s="396" t="s">
        <v>258</v>
      </c>
      <c r="F401" s="398"/>
      <c r="G401" s="399"/>
      <c r="H401" s="399"/>
      <c r="I401" s="399"/>
      <c r="J401" s="399"/>
      <c r="K401" s="399"/>
      <c r="L401" s="399"/>
      <c r="M401" s="400"/>
      <c r="N401" s="400"/>
      <c r="O401" s="400"/>
      <c r="P401" s="400"/>
      <c r="Q401" s="400"/>
      <c r="R401" s="591">
        <f t="shared" si="18"/>
        <v>0</v>
      </c>
      <c r="S401" s="398"/>
      <c r="T401" s="399"/>
      <c r="U401" s="399"/>
      <c r="V401" s="399"/>
      <c r="W401" s="399"/>
      <c r="X401" s="399"/>
      <c r="Y401" s="399"/>
      <c r="Z401" s="399"/>
      <c r="AA401" s="399"/>
      <c r="AB401" s="399"/>
      <c r="AC401" s="399"/>
      <c r="AD401" s="399"/>
      <c r="AE401" s="399"/>
      <c r="AF401" s="399"/>
      <c r="AG401" s="399"/>
      <c r="AH401" s="399"/>
      <c r="AI401" s="399"/>
      <c r="AJ401" s="399"/>
      <c r="AK401" s="399"/>
      <c r="AL401" s="399"/>
      <c r="AM401" s="399"/>
      <c r="AN401" s="400"/>
      <c r="AO401" s="591">
        <f t="shared" si="19"/>
        <v>0</v>
      </c>
      <c r="AP401" s="591">
        <f t="shared" si="20"/>
        <v>0</v>
      </c>
    </row>
    <row r="402" spans="1:42">
      <c r="A402" s="1091"/>
      <c r="B402" s="416"/>
      <c r="C402" s="419" t="str">
        <f>IFERROR(INDEX(C$13:C401,MATCH($B402,$B$13:$B401,0)),"")</f>
        <v/>
      </c>
      <c r="D402" s="416"/>
      <c r="E402" s="396" t="s">
        <v>258</v>
      </c>
      <c r="F402" s="398"/>
      <c r="G402" s="399"/>
      <c r="H402" s="399"/>
      <c r="I402" s="399"/>
      <c r="J402" s="399"/>
      <c r="K402" s="399"/>
      <c r="L402" s="399"/>
      <c r="M402" s="400"/>
      <c r="N402" s="400"/>
      <c r="O402" s="400"/>
      <c r="P402" s="400"/>
      <c r="Q402" s="400"/>
      <c r="R402" s="591">
        <f t="shared" si="18"/>
        <v>0</v>
      </c>
      <c r="S402" s="398"/>
      <c r="T402" s="399"/>
      <c r="U402" s="399"/>
      <c r="V402" s="399"/>
      <c r="W402" s="399"/>
      <c r="X402" s="399"/>
      <c r="Y402" s="399"/>
      <c r="Z402" s="399"/>
      <c r="AA402" s="399"/>
      <c r="AB402" s="399"/>
      <c r="AC402" s="399"/>
      <c r="AD402" s="399"/>
      <c r="AE402" s="399"/>
      <c r="AF402" s="399"/>
      <c r="AG402" s="399"/>
      <c r="AH402" s="399"/>
      <c r="AI402" s="399"/>
      <c r="AJ402" s="399"/>
      <c r="AK402" s="399"/>
      <c r="AL402" s="399"/>
      <c r="AM402" s="399"/>
      <c r="AN402" s="400"/>
      <c r="AO402" s="591">
        <f t="shared" si="19"/>
        <v>0</v>
      </c>
      <c r="AP402" s="591">
        <f t="shared" si="20"/>
        <v>0</v>
      </c>
    </row>
    <row r="403" spans="1:42">
      <c r="A403" s="1091"/>
      <c r="B403" s="416"/>
      <c r="C403" s="419" t="str">
        <f>IFERROR(INDEX(C$13:C402,MATCH($B403,$B$13:$B402,0)),"")</f>
        <v/>
      </c>
      <c r="D403" s="416"/>
      <c r="E403" s="396" t="s">
        <v>258</v>
      </c>
      <c r="F403" s="398"/>
      <c r="G403" s="399"/>
      <c r="H403" s="399"/>
      <c r="I403" s="399"/>
      <c r="J403" s="399"/>
      <c r="K403" s="399"/>
      <c r="L403" s="399"/>
      <c r="M403" s="400"/>
      <c r="N403" s="400"/>
      <c r="O403" s="400"/>
      <c r="P403" s="400"/>
      <c r="Q403" s="400"/>
      <c r="R403" s="591">
        <f t="shared" si="18"/>
        <v>0</v>
      </c>
      <c r="S403" s="398"/>
      <c r="T403" s="399"/>
      <c r="U403" s="399"/>
      <c r="V403" s="399"/>
      <c r="W403" s="399"/>
      <c r="X403" s="399"/>
      <c r="Y403" s="399"/>
      <c r="Z403" s="399"/>
      <c r="AA403" s="399"/>
      <c r="AB403" s="399"/>
      <c r="AC403" s="399"/>
      <c r="AD403" s="399"/>
      <c r="AE403" s="399"/>
      <c r="AF403" s="399"/>
      <c r="AG403" s="399"/>
      <c r="AH403" s="399"/>
      <c r="AI403" s="399"/>
      <c r="AJ403" s="399"/>
      <c r="AK403" s="399"/>
      <c r="AL403" s="399"/>
      <c r="AM403" s="399"/>
      <c r="AN403" s="400"/>
      <c r="AO403" s="591">
        <f t="shared" si="19"/>
        <v>0</v>
      </c>
      <c r="AP403" s="591">
        <f t="shared" si="20"/>
        <v>0</v>
      </c>
    </row>
    <row r="404" spans="1:42">
      <c r="A404" s="1091"/>
      <c r="B404" s="416"/>
      <c r="C404" s="419" t="str">
        <f>IFERROR(INDEX(C$13:C403,MATCH($B404,$B$13:$B403,0)),"")</f>
        <v/>
      </c>
      <c r="D404" s="416"/>
      <c r="E404" s="396" t="s">
        <v>258</v>
      </c>
      <c r="F404" s="398"/>
      <c r="G404" s="399"/>
      <c r="H404" s="399"/>
      <c r="I404" s="399"/>
      <c r="J404" s="399"/>
      <c r="K404" s="399"/>
      <c r="L404" s="399"/>
      <c r="M404" s="400"/>
      <c r="N404" s="400"/>
      <c r="O404" s="400"/>
      <c r="P404" s="400"/>
      <c r="Q404" s="400"/>
      <c r="R404" s="591">
        <f t="shared" si="18"/>
        <v>0</v>
      </c>
      <c r="S404" s="398"/>
      <c r="T404" s="399"/>
      <c r="U404" s="399"/>
      <c r="V404" s="399"/>
      <c r="W404" s="399"/>
      <c r="X404" s="399"/>
      <c r="Y404" s="399"/>
      <c r="Z404" s="399"/>
      <c r="AA404" s="399"/>
      <c r="AB404" s="399"/>
      <c r="AC404" s="399"/>
      <c r="AD404" s="399"/>
      <c r="AE404" s="399"/>
      <c r="AF404" s="399"/>
      <c r="AG404" s="399"/>
      <c r="AH404" s="399"/>
      <c r="AI404" s="399"/>
      <c r="AJ404" s="399"/>
      <c r="AK404" s="399"/>
      <c r="AL404" s="399"/>
      <c r="AM404" s="399"/>
      <c r="AN404" s="400"/>
      <c r="AO404" s="591">
        <f t="shared" si="19"/>
        <v>0</v>
      </c>
      <c r="AP404" s="591">
        <f t="shared" si="20"/>
        <v>0</v>
      </c>
    </row>
    <row r="405" spans="1:42">
      <c r="A405" s="1091"/>
      <c r="B405" s="416"/>
      <c r="C405" s="419" t="str">
        <f>IFERROR(INDEX(C$13:C404,MATCH($B405,$B$13:$B404,0)),"")</f>
        <v/>
      </c>
      <c r="D405" s="416"/>
      <c r="E405" s="396" t="s">
        <v>258</v>
      </c>
      <c r="F405" s="398"/>
      <c r="G405" s="399"/>
      <c r="H405" s="399"/>
      <c r="I405" s="399"/>
      <c r="J405" s="399"/>
      <c r="K405" s="399"/>
      <c r="L405" s="399"/>
      <c r="M405" s="400"/>
      <c r="N405" s="400"/>
      <c r="O405" s="400"/>
      <c r="P405" s="400"/>
      <c r="Q405" s="400"/>
      <c r="R405" s="591">
        <f t="shared" si="18"/>
        <v>0</v>
      </c>
      <c r="S405" s="398"/>
      <c r="T405" s="399"/>
      <c r="U405" s="399"/>
      <c r="V405" s="399"/>
      <c r="W405" s="399"/>
      <c r="X405" s="399"/>
      <c r="Y405" s="399"/>
      <c r="Z405" s="399"/>
      <c r="AA405" s="399"/>
      <c r="AB405" s="399"/>
      <c r="AC405" s="399"/>
      <c r="AD405" s="399"/>
      <c r="AE405" s="399"/>
      <c r="AF405" s="399"/>
      <c r="AG405" s="399"/>
      <c r="AH405" s="399"/>
      <c r="AI405" s="399"/>
      <c r="AJ405" s="399"/>
      <c r="AK405" s="399"/>
      <c r="AL405" s="399"/>
      <c r="AM405" s="399"/>
      <c r="AN405" s="400"/>
      <c r="AO405" s="591">
        <f t="shared" si="19"/>
        <v>0</v>
      </c>
      <c r="AP405" s="591">
        <f t="shared" si="20"/>
        <v>0</v>
      </c>
    </row>
    <row r="406" spans="1:42">
      <c r="A406" s="1091"/>
      <c r="B406" s="416"/>
      <c r="C406" s="419" t="str">
        <f>IFERROR(INDEX(C$13:C405,MATCH($B406,$B$13:$B405,0)),"")</f>
        <v/>
      </c>
      <c r="D406" s="416"/>
      <c r="E406" s="396" t="s">
        <v>258</v>
      </c>
      <c r="F406" s="398"/>
      <c r="G406" s="399"/>
      <c r="H406" s="399"/>
      <c r="I406" s="399"/>
      <c r="J406" s="399"/>
      <c r="K406" s="399"/>
      <c r="L406" s="399"/>
      <c r="M406" s="400"/>
      <c r="N406" s="400"/>
      <c r="O406" s="400"/>
      <c r="P406" s="400"/>
      <c r="Q406" s="400"/>
      <c r="R406" s="591">
        <f t="shared" si="18"/>
        <v>0</v>
      </c>
      <c r="S406" s="398"/>
      <c r="T406" s="399"/>
      <c r="U406" s="399"/>
      <c r="V406" s="399"/>
      <c r="W406" s="399"/>
      <c r="X406" s="399"/>
      <c r="Y406" s="399"/>
      <c r="Z406" s="399"/>
      <c r="AA406" s="399"/>
      <c r="AB406" s="399"/>
      <c r="AC406" s="399"/>
      <c r="AD406" s="399"/>
      <c r="AE406" s="399"/>
      <c r="AF406" s="399"/>
      <c r="AG406" s="399"/>
      <c r="AH406" s="399"/>
      <c r="AI406" s="399"/>
      <c r="AJ406" s="399"/>
      <c r="AK406" s="399"/>
      <c r="AL406" s="399"/>
      <c r="AM406" s="399"/>
      <c r="AN406" s="400"/>
      <c r="AO406" s="591">
        <f t="shared" si="19"/>
        <v>0</v>
      </c>
      <c r="AP406" s="591">
        <f t="shared" si="20"/>
        <v>0</v>
      </c>
    </row>
    <row r="407" spans="1:42">
      <c r="A407" s="1091"/>
      <c r="B407" s="416"/>
      <c r="C407" s="419" t="str">
        <f>IFERROR(INDEX(C$13:C406,MATCH($B407,$B$13:$B406,0)),"")</f>
        <v/>
      </c>
      <c r="D407" s="416"/>
      <c r="E407" s="396" t="s">
        <v>258</v>
      </c>
      <c r="F407" s="398"/>
      <c r="G407" s="399"/>
      <c r="H407" s="399"/>
      <c r="I407" s="399"/>
      <c r="J407" s="399"/>
      <c r="K407" s="399"/>
      <c r="L407" s="399"/>
      <c r="M407" s="400"/>
      <c r="N407" s="400"/>
      <c r="O407" s="400"/>
      <c r="P407" s="400"/>
      <c r="Q407" s="400"/>
      <c r="R407" s="591">
        <f t="shared" si="18"/>
        <v>0</v>
      </c>
      <c r="S407" s="398"/>
      <c r="T407" s="399"/>
      <c r="U407" s="399"/>
      <c r="V407" s="399"/>
      <c r="W407" s="399"/>
      <c r="X407" s="399"/>
      <c r="Y407" s="399"/>
      <c r="Z407" s="399"/>
      <c r="AA407" s="399"/>
      <c r="AB407" s="399"/>
      <c r="AC407" s="399"/>
      <c r="AD407" s="399"/>
      <c r="AE407" s="399"/>
      <c r="AF407" s="399"/>
      <c r="AG407" s="399"/>
      <c r="AH407" s="399"/>
      <c r="AI407" s="399"/>
      <c r="AJ407" s="399"/>
      <c r="AK407" s="399"/>
      <c r="AL407" s="399"/>
      <c r="AM407" s="399"/>
      <c r="AN407" s="400"/>
      <c r="AO407" s="591">
        <f t="shared" si="19"/>
        <v>0</v>
      </c>
      <c r="AP407" s="591">
        <f t="shared" si="20"/>
        <v>0</v>
      </c>
    </row>
    <row r="408" spans="1:42">
      <c r="A408" s="1091"/>
      <c r="B408" s="416"/>
      <c r="C408" s="419" t="str">
        <f>IFERROR(INDEX(C$13:C407,MATCH($B408,$B$13:$B407,0)),"")</f>
        <v/>
      </c>
      <c r="D408" s="416"/>
      <c r="E408" s="396" t="s">
        <v>258</v>
      </c>
      <c r="F408" s="398"/>
      <c r="G408" s="399"/>
      <c r="H408" s="399"/>
      <c r="I408" s="399"/>
      <c r="J408" s="399"/>
      <c r="K408" s="399"/>
      <c r="L408" s="399"/>
      <c r="M408" s="400"/>
      <c r="N408" s="400"/>
      <c r="O408" s="400"/>
      <c r="P408" s="400"/>
      <c r="Q408" s="400"/>
      <c r="R408" s="591">
        <f t="shared" si="18"/>
        <v>0</v>
      </c>
      <c r="S408" s="398"/>
      <c r="T408" s="399"/>
      <c r="U408" s="399"/>
      <c r="V408" s="399"/>
      <c r="W408" s="399"/>
      <c r="X408" s="399"/>
      <c r="Y408" s="399"/>
      <c r="Z408" s="399"/>
      <c r="AA408" s="399"/>
      <c r="AB408" s="399"/>
      <c r="AC408" s="399"/>
      <c r="AD408" s="399"/>
      <c r="AE408" s="399"/>
      <c r="AF408" s="399"/>
      <c r="AG408" s="399"/>
      <c r="AH408" s="399"/>
      <c r="AI408" s="399"/>
      <c r="AJ408" s="399"/>
      <c r="AK408" s="399"/>
      <c r="AL408" s="399"/>
      <c r="AM408" s="399"/>
      <c r="AN408" s="400"/>
      <c r="AO408" s="591">
        <f t="shared" si="19"/>
        <v>0</v>
      </c>
      <c r="AP408" s="591">
        <f t="shared" si="20"/>
        <v>0</v>
      </c>
    </row>
    <row r="409" spans="1:42">
      <c r="A409" s="1091"/>
      <c r="B409" s="416"/>
      <c r="C409" s="419" t="str">
        <f>IFERROR(INDEX(C$13:C408,MATCH($B409,$B$13:$B408,0)),"")</f>
        <v/>
      </c>
      <c r="D409" s="416"/>
      <c r="E409" s="396" t="s">
        <v>258</v>
      </c>
      <c r="F409" s="398"/>
      <c r="G409" s="399"/>
      <c r="H409" s="399"/>
      <c r="I409" s="399"/>
      <c r="J409" s="399"/>
      <c r="K409" s="399"/>
      <c r="L409" s="399"/>
      <c r="M409" s="400"/>
      <c r="N409" s="400"/>
      <c r="O409" s="400"/>
      <c r="P409" s="400"/>
      <c r="Q409" s="400"/>
      <c r="R409" s="591">
        <f t="shared" si="18"/>
        <v>0</v>
      </c>
      <c r="S409" s="398"/>
      <c r="T409" s="399"/>
      <c r="U409" s="399"/>
      <c r="V409" s="399"/>
      <c r="W409" s="399"/>
      <c r="X409" s="399"/>
      <c r="Y409" s="399"/>
      <c r="Z409" s="399"/>
      <c r="AA409" s="399"/>
      <c r="AB409" s="399"/>
      <c r="AC409" s="399"/>
      <c r="AD409" s="399"/>
      <c r="AE409" s="399"/>
      <c r="AF409" s="399"/>
      <c r="AG409" s="399"/>
      <c r="AH409" s="399"/>
      <c r="AI409" s="399"/>
      <c r="AJ409" s="399"/>
      <c r="AK409" s="399"/>
      <c r="AL409" s="399"/>
      <c r="AM409" s="399"/>
      <c r="AN409" s="400"/>
      <c r="AO409" s="591">
        <f t="shared" si="19"/>
        <v>0</v>
      </c>
      <c r="AP409" s="591">
        <f t="shared" si="20"/>
        <v>0</v>
      </c>
    </row>
    <row r="410" spans="1:42">
      <c r="A410" s="1091"/>
      <c r="B410" s="416"/>
      <c r="C410" s="419" t="str">
        <f>IFERROR(INDEX(C$13:C409,MATCH($B410,$B$13:$B409,0)),"")</f>
        <v/>
      </c>
      <c r="D410" s="416"/>
      <c r="E410" s="396" t="s">
        <v>258</v>
      </c>
      <c r="F410" s="398"/>
      <c r="G410" s="399"/>
      <c r="H410" s="399"/>
      <c r="I410" s="399"/>
      <c r="J410" s="399"/>
      <c r="K410" s="399"/>
      <c r="L410" s="399"/>
      <c r="M410" s="400"/>
      <c r="N410" s="400"/>
      <c r="O410" s="400"/>
      <c r="P410" s="400"/>
      <c r="Q410" s="400"/>
      <c r="R410" s="591">
        <f t="shared" si="18"/>
        <v>0</v>
      </c>
      <c r="S410" s="398"/>
      <c r="T410" s="399"/>
      <c r="U410" s="399"/>
      <c r="V410" s="399"/>
      <c r="W410" s="399"/>
      <c r="X410" s="399"/>
      <c r="Y410" s="399"/>
      <c r="Z410" s="399"/>
      <c r="AA410" s="399"/>
      <c r="AB410" s="399"/>
      <c r="AC410" s="399"/>
      <c r="AD410" s="399"/>
      <c r="AE410" s="399"/>
      <c r="AF410" s="399"/>
      <c r="AG410" s="399"/>
      <c r="AH410" s="399"/>
      <c r="AI410" s="399"/>
      <c r="AJ410" s="399"/>
      <c r="AK410" s="399"/>
      <c r="AL410" s="399"/>
      <c r="AM410" s="399"/>
      <c r="AN410" s="400"/>
      <c r="AO410" s="591">
        <f t="shared" si="19"/>
        <v>0</v>
      </c>
      <c r="AP410" s="591">
        <f t="shared" si="20"/>
        <v>0</v>
      </c>
    </row>
    <row r="411" spans="1:42">
      <c r="A411" s="1091"/>
      <c r="B411" s="416"/>
      <c r="C411" s="419" t="str">
        <f>IFERROR(INDEX(C$13:C410,MATCH($B411,$B$13:$B410,0)),"")</f>
        <v/>
      </c>
      <c r="D411" s="416"/>
      <c r="E411" s="396" t="s">
        <v>258</v>
      </c>
      <c r="F411" s="398"/>
      <c r="G411" s="399"/>
      <c r="H411" s="399"/>
      <c r="I411" s="399"/>
      <c r="J411" s="399"/>
      <c r="K411" s="399"/>
      <c r="L411" s="399"/>
      <c r="M411" s="400"/>
      <c r="N411" s="400"/>
      <c r="O411" s="400"/>
      <c r="P411" s="400"/>
      <c r="Q411" s="400"/>
      <c r="R411" s="591">
        <f t="shared" si="18"/>
        <v>0</v>
      </c>
      <c r="S411" s="398"/>
      <c r="T411" s="399"/>
      <c r="U411" s="399"/>
      <c r="V411" s="399"/>
      <c r="W411" s="399"/>
      <c r="X411" s="399"/>
      <c r="Y411" s="399"/>
      <c r="Z411" s="399"/>
      <c r="AA411" s="399"/>
      <c r="AB411" s="399"/>
      <c r="AC411" s="399"/>
      <c r="AD411" s="399"/>
      <c r="AE411" s="399"/>
      <c r="AF411" s="399"/>
      <c r="AG411" s="399"/>
      <c r="AH411" s="399"/>
      <c r="AI411" s="399"/>
      <c r="AJ411" s="399"/>
      <c r="AK411" s="399"/>
      <c r="AL411" s="399"/>
      <c r="AM411" s="399"/>
      <c r="AN411" s="400"/>
      <c r="AO411" s="591">
        <f t="shared" si="19"/>
        <v>0</v>
      </c>
      <c r="AP411" s="591">
        <f t="shared" si="20"/>
        <v>0</v>
      </c>
    </row>
    <row r="412" spans="1:42">
      <c r="A412" s="1091"/>
      <c r="B412" s="416"/>
      <c r="C412" s="419" t="str">
        <f>IFERROR(INDEX(C$13:C411,MATCH($B412,$B$13:$B411,0)),"")</f>
        <v/>
      </c>
      <c r="D412" s="416"/>
      <c r="E412" s="396" t="s">
        <v>258</v>
      </c>
      <c r="F412" s="398"/>
      <c r="G412" s="399"/>
      <c r="H412" s="399"/>
      <c r="I412" s="399"/>
      <c r="J412" s="399"/>
      <c r="K412" s="399"/>
      <c r="L412" s="399"/>
      <c r="M412" s="400"/>
      <c r="N412" s="400"/>
      <c r="O412" s="400"/>
      <c r="P412" s="400"/>
      <c r="Q412" s="400"/>
      <c r="R412" s="591">
        <f t="shared" si="18"/>
        <v>0</v>
      </c>
      <c r="S412" s="398"/>
      <c r="T412" s="399"/>
      <c r="U412" s="399"/>
      <c r="V412" s="399"/>
      <c r="W412" s="399"/>
      <c r="X412" s="399"/>
      <c r="Y412" s="399"/>
      <c r="Z412" s="399"/>
      <c r="AA412" s="399"/>
      <c r="AB412" s="399"/>
      <c r="AC412" s="399"/>
      <c r="AD412" s="399"/>
      <c r="AE412" s="399"/>
      <c r="AF412" s="399"/>
      <c r="AG412" s="399"/>
      <c r="AH412" s="399"/>
      <c r="AI412" s="399"/>
      <c r="AJ412" s="399"/>
      <c r="AK412" s="399"/>
      <c r="AL412" s="399"/>
      <c r="AM412" s="399"/>
      <c r="AN412" s="400"/>
      <c r="AO412" s="591">
        <f t="shared" si="19"/>
        <v>0</v>
      </c>
      <c r="AP412" s="591">
        <f t="shared" si="20"/>
        <v>0</v>
      </c>
    </row>
    <row r="413" spans="1:42">
      <c r="A413" s="1091"/>
      <c r="B413" s="416"/>
      <c r="C413" s="419" t="str">
        <f>IFERROR(INDEX(C$13:C412,MATCH($B413,$B$13:$B412,0)),"")</f>
        <v/>
      </c>
      <c r="D413" s="416"/>
      <c r="E413" s="396" t="s">
        <v>258</v>
      </c>
      <c r="F413" s="398"/>
      <c r="G413" s="399"/>
      <c r="H413" s="399"/>
      <c r="I413" s="399"/>
      <c r="J413" s="399"/>
      <c r="K413" s="399"/>
      <c r="L413" s="399"/>
      <c r="M413" s="400"/>
      <c r="N413" s="400"/>
      <c r="O413" s="400"/>
      <c r="P413" s="400"/>
      <c r="Q413" s="400"/>
      <c r="R413" s="591">
        <f t="shared" si="18"/>
        <v>0</v>
      </c>
      <c r="S413" s="398"/>
      <c r="T413" s="399"/>
      <c r="U413" s="399"/>
      <c r="V413" s="399"/>
      <c r="W413" s="399"/>
      <c r="X413" s="399"/>
      <c r="Y413" s="399"/>
      <c r="Z413" s="399"/>
      <c r="AA413" s="399"/>
      <c r="AB413" s="399"/>
      <c r="AC413" s="399"/>
      <c r="AD413" s="399"/>
      <c r="AE413" s="399"/>
      <c r="AF413" s="399"/>
      <c r="AG413" s="399"/>
      <c r="AH413" s="399"/>
      <c r="AI413" s="399"/>
      <c r="AJ413" s="399"/>
      <c r="AK413" s="399"/>
      <c r="AL413" s="399"/>
      <c r="AM413" s="399"/>
      <c r="AN413" s="400"/>
      <c r="AO413" s="591">
        <f t="shared" si="19"/>
        <v>0</v>
      </c>
      <c r="AP413" s="591">
        <f t="shared" si="20"/>
        <v>0</v>
      </c>
    </row>
    <row r="414" spans="1:42">
      <c r="A414" s="1091"/>
      <c r="B414" s="416"/>
      <c r="C414" s="419" t="str">
        <f>IFERROR(INDEX(C$13:C413,MATCH($B414,$B$13:$B413,0)),"")</f>
        <v/>
      </c>
      <c r="D414" s="416"/>
      <c r="E414" s="396" t="s">
        <v>258</v>
      </c>
      <c r="F414" s="398"/>
      <c r="G414" s="399"/>
      <c r="H414" s="399"/>
      <c r="I414" s="399"/>
      <c r="J414" s="399"/>
      <c r="K414" s="399"/>
      <c r="L414" s="399"/>
      <c r="M414" s="400"/>
      <c r="N414" s="400"/>
      <c r="O414" s="400"/>
      <c r="P414" s="400"/>
      <c r="Q414" s="400"/>
      <c r="R414" s="591">
        <f t="shared" si="18"/>
        <v>0</v>
      </c>
      <c r="S414" s="398"/>
      <c r="T414" s="399"/>
      <c r="U414" s="399"/>
      <c r="V414" s="399"/>
      <c r="W414" s="399"/>
      <c r="X414" s="399"/>
      <c r="Y414" s="399"/>
      <c r="Z414" s="399"/>
      <c r="AA414" s="399"/>
      <c r="AB414" s="399"/>
      <c r="AC414" s="399"/>
      <c r="AD414" s="399"/>
      <c r="AE414" s="399"/>
      <c r="AF414" s="399"/>
      <c r="AG414" s="399"/>
      <c r="AH414" s="399"/>
      <c r="AI414" s="399"/>
      <c r="AJ414" s="399"/>
      <c r="AK414" s="399"/>
      <c r="AL414" s="399"/>
      <c r="AM414" s="399"/>
      <c r="AN414" s="400"/>
      <c r="AO414" s="591">
        <f t="shared" si="19"/>
        <v>0</v>
      </c>
      <c r="AP414" s="591">
        <f t="shared" si="20"/>
        <v>0</v>
      </c>
    </row>
    <row r="415" spans="1:42">
      <c r="A415" s="1091"/>
      <c r="B415" s="416"/>
      <c r="C415" s="419" t="str">
        <f>IFERROR(INDEX(C$13:C414,MATCH($B415,$B$13:$B414,0)),"")</f>
        <v/>
      </c>
      <c r="D415" s="416"/>
      <c r="E415" s="396" t="s">
        <v>258</v>
      </c>
      <c r="F415" s="398"/>
      <c r="G415" s="399"/>
      <c r="H415" s="399"/>
      <c r="I415" s="399"/>
      <c r="J415" s="399"/>
      <c r="K415" s="399"/>
      <c r="L415" s="399"/>
      <c r="M415" s="400"/>
      <c r="N415" s="400"/>
      <c r="O415" s="400"/>
      <c r="P415" s="400"/>
      <c r="Q415" s="400"/>
      <c r="R415" s="591">
        <f t="shared" si="18"/>
        <v>0</v>
      </c>
      <c r="S415" s="398"/>
      <c r="T415" s="399"/>
      <c r="U415" s="399"/>
      <c r="V415" s="399"/>
      <c r="W415" s="399"/>
      <c r="X415" s="399"/>
      <c r="Y415" s="399"/>
      <c r="Z415" s="399"/>
      <c r="AA415" s="399"/>
      <c r="AB415" s="399"/>
      <c r="AC415" s="399"/>
      <c r="AD415" s="399"/>
      <c r="AE415" s="399"/>
      <c r="AF415" s="399"/>
      <c r="AG415" s="399"/>
      <c r="AH415" s="399"/>
      <c r="AI415" s="399"/>
      <c r="AJ415" s="399"/>
      <c r="AK415" s="399"/>
      <c r="AL415" s="399"/>
      <c r="AM415" s="399"/>
      <c r="AN415" s="400"/>
      <c r="AO415" s="591">
        <f t="shared" si="19"/>
        <v>0</v>
      </c>
      <c r="AP415" s="591">
        <f t="shared" si="20"/>
        <v>0</v>
      </c>
    </row>
    <row r="416" spans="1:42">
      <c r="A416" s="1091"/>
      <c r="B416" s="416"/>
      <c r="C416" s="419" t="str">
        <f>IFERROR(INDEX(C$13:C415,MATCH($B416,$B$13:$B415,0)),"")</f>
        <v/>
      </c>
      <c r="D416" s="416"/>
      <c r="E416" s="396" t="s">
        <v>258</v>
      </c>
      <c r="F416" s="398"/>
      <c r="G416" s="399"/>
      <c r="H416" s="399"/>
      <c r="I416" s="399"/>
      <c r="J416" s="399"/>
      <c r="K416" s="399"/>
      <c r="L416" s="399"/>
      <c r="M416" s="400"/>
      <c r="N416" s="400"/>
      <c r="O416" s="400"/>
      <c r="P416" s="400"/>
      <c r="Q416" s="400"/>
      <c r="R416" s="591">
        <f t="shared" si="18"/>
        <v>0</v>
      </c>
      <c r="S416" s="398"/>
      <c r="T416" s="399"/>
      <c r="U416" s="399"/>
      <c r="V416" s="399"/>
      <c r="W416" s="399"/>
      <c r="X416" s="399"/>
      <c r="Y416" s="399"/>
      <c r="Z416" s="399"/>
      <c r="AA416" s="399"/>
      <c r="AB416" s="399"/>
      <c r="AC416" s="399"/>
      <c r="AD416" s="399"/>
      <c r="AE416" s="399"/>
      <c r="AF416" s="399"/>
      <c r="AG416" s="399"/>
      <c r="AH416" s="399"/>
      <c r="AI416" s="399"/>
      <c r="AJ416" s="399"/>
      <c r="AK416" s="399"/>
      <c r="AL416" s="399"/>
      <c r="AM416" s="399"/>
      <c r="AN416" s="400"/>
      <c r="AO416" s="591">
        <f t="shared" si="19"/>
        <v>0</v>
      </c>
      <c r="AP416" s="591">
        <f t="shared" si="20"/>
        <v>0</v>
      </c>
    </row>
    <row r="417" spans="1:42">
      <c r="A417" s="1091"/>
      <c r="B417" s="416"/>
      <c r="C417" s="419" t="str">
        <f>IFERROR(INDEX(C$13:C416,MATCH($B417,$B$13:$B416,0)),"")</f>
        <v/>
      </c>
      <c r="D417" s="416"/>
      <c r="E417" s="396" t="s">
        <v>258</v>
      </c>
      <c r="F417" s="398"/>
      <c r="G417" s="399"/>
      <c r="H417" s="399"/>
      <c r="I417" s="399"/>
      <c r="J417" s="399"/>
      <c r="K417" s="399"/>
      <c r="L417" s="399"/>
      <c r="M417" s="400"/>
      <c r="N417" s="400"/>
      <c r="O417" s="400"/>
      <c r="P417" s="400"/>
      <c r="Q417" s="400"/>
      <c r="R417" s="591">
        <f t="shared" si="18"/>
        <v>0</v>
      </c>
      <c r="S417" s="398"/>
      <c r="T417" s="399"/>
      <c r="U417" s="399"/>
      <c r="V417" s="399"/>
      <c r="W417" s="399"/>
      <c r="X417" s="399"/>
      <c r="Y417" s="399"/>
      <c r="Z417" s="399"/>
      <c r="AA417" s="399"/>
      <c r="AB417" s="399"/>
      <c r="AC417" s="399"/>
      <c r="AD417" s="399"/>
      <c r="AE417" s="399"/>
      <c r="AF417" s="399"/>
      <c r="AG417" s="399"/>
      <c r="AH417" s="399"/>
      <c r="AI417" s="399"/>
      <c r="AJ417" s="399"/>
      <c r="AK417" s="399"/>
      <c r="AL417" s="399"/>
      <c r="AM417" s="399"/>
      <c r="AN417" s="400"/>
      <c r="AO417" s="591">
        <f t="shared" si="19"/>
        <v>0</v>
      </c>
      <c r="AP417" s="591">
        <f t="shared" si="20"/>
        <v>0</v>
      </c>
    </row>
    <row r="418" spans="1:42">
      <c r="A418" s="1091"/>
      <c r="B418" s="416"/>
      <c r="C418" s="419" t="str">
        <f>IFERROR(INDEX(C$13:C417,MATCH($B418,$B$13:$B417,0)),"")</f>
        <v/>
      </c>
      <c r="D418" s="416"/>
      <c r="E418" s="396" t="s">
        <v>258</v>
      </c>
      <c r="F418" s="398"/>
      <c r="G418" s="399"/>
      <c r="H418" s="399"/>
      <c r="I418" s="399"/>
      <c r="J418" s="399"/>
      <c r="K418" s="399"/>
      <c r="L418" s="399"/>
      <c r="M418" s="400"/>
      <c r="N418" s="400"/>
      <c r="O418" s="400"/>
      <c r="P418" s="400"/>
      <c r="Q418" s="400"/>
      <c r="R418" s="591">
        <f t="shared" si="18"/>
        <v>0</v>
      </c>
      <c r="S418" s="398"/>
      <c r="T418" s="399"/>
      <c r="U418" s="399"/>
      <c r="V418" s="399"/>
      <c r="W418" s="399"/>
      <c r="X418" s="399"/>
      <c r="Y418" s="399"/>
      <c r="Z418" s="399"/>
      <c r="AA418" s="399"/>
      <c r="AB418" s="399"/>
      <c r="AC418" s="399"/>
      <c r="AD418" s="399"/>
      <c r="AE418" s="399"/>
      <c r="AF418" s="399"/>
      <c r="AG418" s="399"/>
      <c r="AH418" s="399"/>
      <c r="AI418" s="399"/>
      <c r="AJ418" s="399"/>
      <c r="AK418" s="399"/>
      <c r="AL418" s="399"/>
      <c r="AM418" s="399"/>
      <c r="AN418" s="400"/>
      <c r="AO418" s="591">
        <f t="shared" si="19"/>
        <v>0</v>
      </c>
      <c r="AP418" s="591">
        <f t="shared" si="20"/>
        <v>0</v>
      </c>
    </row>
    <row r="419" spans="1:42">
      <c r="A419" s="1091"/>
      <c r="B419" s="416"/>
      <c r="C419" s="419" t="str">
        <f>IFERROR(INDEX(C$13:C418,MATCH($B419,$B$13:$B418,0)),"")</f>
        <v/>
      </c>
      <c r="D419" s="416"/>
      <c r="E419" s="396" t="s">
        <v>258</v>
      </c>
      <c r="F419" s="398"/>
      <c r="G419" s="399"/>
      <c r="H419" s="399"/>
      <c r="I419" s="399"/>
      <c r="J419" s="399"/>
      <c r="K419" s="399"/>
      <c r="L419" s="399"/>
      <c r="M419" s="400"/>
      <c r="N419" s="400"/>
      <c r="O419" s="400"/>
      <c r="P419" s="400"/>
      <c r="Q419" s="400"/>
      <c r="R419" s="591">
        <f t="shared" si="18"/>
        <v>0</v>
      </c>
      <c r="S419" s="398"/>
      <c r="T419" s="399"/>
      <c r="U419" s="399"/>
      <c r="V419" s="399"/>
      <c r="W419" s="399"/>
      <c r="X419" s="399"/>
      <c r="Y419" s="399"/>
      <c r="Z419" s="399"/>
      <c r="AA419" s="399"/>
      <c r="AB419" s="399"/>
      <c r="AC419" s="399"/>
      <c r="AD419" s="399"/>
      <c r="AE419" s="399"/>
      <c r="AF419" s="399"/>
      <c r="AG419" s="399"/>
      <c r="AH419" s="399"/>
      <c r="AI419" s="399"/>
      <c r="AJ419" s="399"/>
      <c r="AK419" s="399"/>
      <c r="AL419" s="399"/>
      <c r="AM419" s="399"/>
      <c r="AN419" s="400"/>
      <c r="AO419" s="591">
        <f t="shared" si="19"/>
        <v>0</v>
      </c>
      <c r="AP419" s="591">
        <f t="shared" si="20"/>
        <v>0</v>
      </c>
    </row>
    <row r="420" spans="1:42">
      <c r="A420" s="1091"/>
      <c r="B420" s="416"/>
      <c r="C420" s="419" t="str">
        <f>IFERROR(INDEX(C$13:C419,MATCH($B420,$B$13:$B419,0)),"")</f>
        <v/>
      </c>
      <c r="D420" s="416"/>
      <c r="E420" s="396" t="s">
        <v>258</v>
      </c>
      <c r="F420" s="398"/>
      <c r="G420" s="399"/>
      <c r="H420" s="399"/>
      <c r="I420" s="399"/>
      <c r="J420" s="399"/>
      <c r="K420" s="399"/>
      <c r="L420" s="399"/>
      <c r="M420" s="400"/>
      <c r="N420" s="400"/>
      <c r="O420" s="400"/>
      <c r="P420" s="400"/>
      <c r="Q420" s="400"/>
      <c r="R420" s="591">
        <f t="shared" si="18"/>
        <v>0</v>
      </c>
      <c r="S420" s="398"/>
      <c r="T420" s="399"/>
      <c r="U420" s="399"/>
      <c r="V420" s="399"/>
      <c r="W420" s="399"/>
      <c r="X420" s="399"/>
      <c r="Y420" s="399"/>
      <c r="Z420" s="399"/>
      <c r="AA420" s="399"/>
      <c r="AB420" s="399"/>
      <c r="AC420" s="399"/>
      <c r="AD420" s="399"/>
      <c r="AE420" s="399"/>
      <c r="AF420" s="399"/>
      <c r="AG420" s="399"/>
      <c r="AH420" s="399"/>
      <c r="AI420" s="399"/>
      <c r="AJ420" s="399"/>
      <c r="AK420" s="399"/>
      <c r="AL420" s="399"/>
      <c r="AM420" s="399"/>
      <c r="AN420" s="400"/>
      <c r="AO420" s="591">
        <f t="shared" si="19"/>
        <v>0</v>
      </c>
      <c r="AP420" s="591">
        <f t="shared" si="20"/>
        <v>0</v>
      </c>
    </row>
    <row r="421" spans="1:42">
      <c r="A421" s="1091"/>
      <c r="B421" s="416"/>
      <c r="C421" s="419" t="str">
        <f>IFERROR(INDEX(C$13:C420,MATCH($B421,$B$13:$B420,0)),"")</f>
        <v/>
      </c>
      <c r="D421" s="416"/>
      <c r="E421" s="396" t="s">
        <v>258</v>
      </c>
      <c r="F421" s="398"/>
      <c r="G421" s="399"/>
      <c r="H421" s="399"/>
      <c r="I421" s="399"/>
      <c r="J421" s="399"/>
      <c r="K421" s="399"/>
      <c r="L421" s="399"/>
      <c r="M421" s="400"/>
      <c r="N421" s="400"/>
      <c r="O421" s="400"/>
      <c r="P421" s="400"/>
      <c r="Q421" s="400"/>
      <c r="R421" s="591">
        <f t="shared" si="18"/>
        <v>0</v>
      </c>
      <c r="S421" s="398"/>
      <c r="T421" s="399"/>
      <c r="U421" s="399"/>
      <c r="V421" s="399"/>
      <c r="W421" s="399"/>
      <c r="X421" s="399"/>
      <c r="Y421" s="399"/>
      <c r="Z421" s="399"/>
      <c r="AA421" s="399"/>
      <c r="AB421" s="399"/>
      <c r="AC421" s="399"/>
      <c r="AD421" s="399"/>
      <c r="AE421" s="399"/>
      <c r="AF421" s="399"/>
      <c r="AG421" s="399"/>
      <c r="AH421" s="399"/>
      <c r="AI421" s="399"/>
      <c r="AJ421" s="399"/>
      <c r="AK421" s="399"/>
      <c r="AL421" s="399"/>
      <c r="AM421" s="399"/>
      <c r="AN421" s="400"/>
      <c r="AO421" s="591">
        <f t="shared" si="19"/>
        <v>0</v>
      </c>
      <c r="AP421" s="591">
        <f t="shared" si="20"/>
        <v>0</v>
      </c>
    </row>
    <row r="422" spans="1:42">
      <c r="A422" s="1091"/>
      <c r="B422" s="416"/>
      <c r="C422" s="419" t="str">
        <f>IFERROR(INDEX(C$13:C421,MATCH($B422,$B$13:$B421,0)),"")</f>
        <v/>
      </c>
      <c r="D422" s="416"/>
      <c r="E422" s="396" t="s">
        <v>258</v>
      </c>
      <c r="F422" s="398"/>
      <c r="G422" s="399"/>
      <c r="H422" s="399"/>
      <c r="I422" s="399"/>
      <c r="J422" s="399"/>
      <c r="K422" s="399"/>
      <c r="L422" s="399"/>
      <c r="M422" s="400"/>
      <c r="N422" s="400"/>
      <c r="O422" s="400"/>
      <c r="P422" s="400"/>
      <c r="Q422" s="400"/>
      <c r="R422" s="591">
        <f t="shared" si="18"/>
        <v>0</v>
      </c>
      <c r="S422" s="398"/>
      <c r="T422" s="399"/>
      <c r="U422" s="399"/>
      <c r="V422" s="399"/>
      <c r="W422" s="399"/>
      <c r="X422" s="399"/>
      <c r="Y422" s="399"/>
      <c r="Z422" s="399"/>
      <c r="AA422" s="399"/>
      <c r="AB422" s="399"/>
      <c r="AC422" s="399"/>
      <c r="AD422" s="399"/>
      <c r="AE422" s="399"/>
      <c r="AF422" s="399"/>
      <c r="AG422" s="399"/>
      <c r="AH422" s="399"/>
      <c r="AI422" s="399"/>
      <c r="AJ422" s="399"/>
      <c r="AK422" s="399"/>
      <c r="AL422" s="399"/>
      <c r="AM422" s="399"/>
      <c r="AN422" s="400"/>
      <c r="AO422" s="591">
        <f t="shared" si="19"/>
        <v>0</v>
      </c>
      <c r="AP422" s="591">
        <f t="shared" si="20"/>
        <v>0</v>
      </c>
    </row>
    <row r="423" spans="1:42">
      <c r="A423" s="1091"/>
      <c r="B423" s="416"/>
      <c r="C423" s="419" t="str">
        <f>IFERROR(INDEX(C$13:C422,MATCH($B423,$B$13:$B422,0)),"")</f>
        <v/>
      </c>
      <c r="D423" s="416"/>
      <c r="E423" s="396" t="s">
        <v>258</v>
      </c>
      <c r="F423" s="398"/>
      <c r="G423" s="399"/>
      <c r="H423" s="399"/>
      <c r="I423" s="399"/>
      <c r="J423" s="399"/>
      <c r="K423" s="399"/>
      <c r="L423" s="399"/>
      <c r="M423" s="400"/>
      <c r="N423" s="400"/>
      <c r="O423" s="400"/>
      <c r="P423" s="400"/>
      <c r="Q423" s="400"/>
      <c r="R423" s="591">
        <f t="shared" si="18"/>
        <v>0</v>
      </c>
      <c r="S423" s="398"/>
      <c r="T423" s="399"/>
      <c r="U423" s="399"/>
      <c r="V423" s="399"/>
      <c r="W423" s="399"/>
      <c r="X423" s="399"/>
      <c r="Y423" s="399"/>
      <c r="Z423" s="399"/>
      <c r="AA423" s="399"/>
      <c r="AB423" s="399"/>
      <c r="AC423" s="399"/>
      <c r="AD423" s="399"/>
      <c r="AE423" s="399"/>
      <c r="AF423" s="399"/>
      <c r="AG423" s="399"/>
      <c r="AH423" s="399"/>
      <c r="AI423" s="399"/>
      <c r="AJ423" s="399"/>
      <c r="AK423" s="399"/>
      <c r="AL423" s="399"/>
      <c r="AM423" s="399"/>
      <c r="AN423" s="400"/>
      <c r="AO423" s="591">
        <f t="shared" si="19"/>
        <v>0</v>
      </c>
      <c r="AP423" s="591">
        <f t="shared" si="20"/>
        <v>0</v>
      </c>
    </row>
    <row r="424" spans="1:42">
      <c r="A424" s="1091"/>
      <c r="B424" s="416"/>
      <c r="C424" s="419" t="str">
        <f>IFERROR(INDEX(C$13:C423,MATCH($B424,$B$13:$B423,0)),"")</f>
        <v/>
      </c>
      <c r="D424" s="416"/>
      <c r="E424" s="396" t="s">
        <v>258</v>
      </c>
      <c r="F424" s="398"/>
      <c r="G424" s="399"/>
      <c r="H424" s="399"/>
      <c r="I424" s="399"/>
      <c r="J424" s="399"/>
      <c r="K424" s="399"/>
      <c r="L424" s="399"/>
      <c r="M424" s="400"/>
      <c r="N424" s="400"/>
      <c r="O424" s="400"/>
      <c r="P424" s="400"/>
      <c r="Q424" s="400"/>
      <c r="R424" s="591">
        <f t="shared" si="18"/>
        <v>0</v>
      </c>
      <c r="S424" s="398"/>
      <c r="T424" s="399"/>
      <c r="U424" s="399"/>
      <c r="V424" s="399"/>
      <c r="W424" s="399"/>
      <c r="X424" s="399"/>
      <c r="Y424" s="399"/>
      <c r="Z424" s="399"/>
      <c r="AA424" s="399"/>
      <c r="AB424" s="399"/>
      <c r="AC424" s="399"/>
      <c r="AD424" s="399"/>
      <c r="AE424" s="399"/>
      <c r="AF424" s="399"/>
      <c r="AG424" s="399"/>
      <c r="AH424" s="399"/>
      <c r="AI424" s="399"/>
      <c r="AJ424" s="399"/>
      <c r="AK424" s="399"/>
      <c r="AL424" s="399"/>
      <c r="AM424" s="399"/>
      <c r="AN424" s="400"/>
      <c r="AO424" s="591">
        <f t="shared" si="19"/>
        <v>0</v>
      </c>
      <c r="AP424" s="591">
        <f t="shared" si="20"/>
        <v>0</v>
      </c>
    </row>
    <row r="425" spans="1:42">
      <c r="A425" s="1091"/>
      <c r="B425" s="416"/>
      <c r="C425" s="419" t="str">
        <f>IFERROR(INDEX(C$13:C424,MATCH($B425,$B$13:$B424,0)),"")</f>
        <v/>
      </c>
      <c r="D425" s="416"/>
      <c r="E425" s="396" t="s">
        <v>258</v>
      </c>
      <c r="F425" s="398"/>
      <c r="G425" s="399"/>
      <c r="H425" s="399"/>
      <c r="I425" s="399"/>
      <c r="J425" s="399"/>
      <c r="K425" s="399"/>
      <c r="L425" s="399"/>
      <c r="M425" s="400"/>
      <c r="N425" s="400"/>
      <c r="O425" s="400"/>
      <c r="P425" s="400"/>
      <c r="Q425" s="400"/>
      <c r="R425" s="591">
        <f t="shared" si="18"/>
        <v>0</v>
      </c>
      <c r="S425" s="398"/>
      <c r="T425" s="399"/>
      <c r="U425" s="399"/>
      <c r="V425" s="399"/>
      <c r="W425" s="399"/>
      <c r="X425" s="399"/>
      <c r="Y425" s="399"/>
      <c r="Z425" s="399"/>
      <c r="AA425" s="399"/>
      <c r="AB425" s="399"/>
      <c r="AC425" s="399"/>
      <c r="AD425" s="399"/>
      <c r="AE425" s="399"/>
      <c r="AF425" s="399"/>
      <c r="AG425" s="399"/>
      <c r="AH425" s="399"/>
      <c r="AI425" s="399"/>
      <c r="AJ425" s="399"/>
      <c r="AK425" s="399"/>
      <c r="AL425" s="399"/>
      <c r="AM425" s="399"/>
      <c r="AN425" s="400"/>
      <c r="AO425" s="591">
        <f t="shared" si="19"/>
        <v>0</v>
      </c>
      <c r="AP425" s="591">
        <f t="shared" si="20"/>
        <v>0</v>
      </c>
    </row>
    <row r="426" spans="1:42">
      <c r="A426" s="1091"/>
      <c r="B426" s="416"/>
      <c r="C426" s="419" t="str">
        <f>IFERROR(INDEX(C$13:C425,MATCH($B426,$B$13:$B425,0)),"")</f>
        <v/>
      </c>
      <c r="D426" s="416"/>
      <c r="E426" s="396" t="s">
        <v>258</v>
      </c>
      <c r="F426" s="398"/>
      <c r="G426" s="399"/>
      <c r="H426" s="399"/>
      <c r="I426" s="399"/>
      <c r="J426" s="399"/>
      <c r="K426" s="399"/>
      <c r="L426" s="399"/>
      <c r="M426" s="400"/>
      <c r="N426" s="400"/>
      <c r="O426" s="400"/>
      <c r="P426" s="400"/>
      <c r="Q426" s="400"/>
      <c r="R426" s="591">
        <f t="shared" si="18"/>
        <v>0</v>
      </c>
      <c r="S426" s="398"/>
      <c r="T426" s="399"/>
      <c r="U426" s="399"/>
      <c r="V426" s="399"/>
      <c r="W426" s="399"/>
      <c r="X426" s="399"/>
      <c r="Y426" s="399"/>
      <c r="Z426" s="399"/>
      <c r="AA426" s="399"/>
      <c r="AB426" s="399"/>
      <c r="AC426" s="399"/>
      <c r="AD426" s="399"/>
      <c r="AE426" s="399"/>
      <c r="AF426" s="399"/>
      <c r="AG426" s="399"/>
      <c r="AH426" s="399"/>
      <c r="AI426" s="399"/>
      <c r="AJ426" s="399"/>
      <c r="AK426" s="399"/>
      <c r="AL426" s="399"/>
      <c r="AM426" s="399"/>
      <c r="AN426" s="400"/>
      <c r="AO426" s="591">
        <f t="shared" si="19"/>
        <v>0</v>
      </c>
      <c r="AP426" s="591">
        <f t="shared" si="20"/>
        <v>0</v>
      </c>
    </row>
    <row r="427" spans="1:42">
      <c r="A427" s="1091"/>
      <c r="B427" s="416"/>
      <c r="C427" s="419" t="str">
        <f>IFERROR(INDEX(C$13:C426,MATCH($B427,$B$13:$B426,0)),"")</f>
        <v/>
      </c>
      <c r="D427" s="416"/>
      <c r="E427" s="396" t="s">
        <v>258</v>
      </c>
      <c r="F427" s="398"/>
      <c r="G427" s="399"/>
      <c r="H427" s="399"/>
      <c r="I427" s="399"/>
      <c r="J427" s="399"/>
      <c r="K427" s="399"/>
      <c r="L427" s="399"/>
      <c r="M427" s="400"/>
      <c r="N427" s="400"/>
      <c r="O427" s="400"/>
      <c r="P427" s="400"/>
      <c r="Q427" s="400"/>
      <c r="R427" s="591">
        <f t="shared" si="18"/>
        <v>0</v>
      </c>
      <c r="S427" s="398"/>
      <c r="T427" s="399"/>
      <c r="U427" s="399"/>
      <c r="V427" s="399"/>
      <c r="W427" s="399"/>
      <c r="X427" s="399"/>
      <c r="Y427" s="399"/>
      <c r="Z427" s="399"/>
      <c r="AA427" s="399"/>
      <c r="AB427" s="399"/>
      <c r="AC427" s="399"/>
      <c r="AD427" s="399"/>
      <c r="AE427" s="399"/>
      <c r="AF427" s="399"/>
      <c r="AG427" s="399"/>
      <c r="AH427" s="399"/>
      <c r="AI427" s="399"/>
      <c r="AJ427" s="399"/>
      <c r="AK427" s="399"/>
      <c r="AL427" s="399"/>
      <c r="AM427" s="399"/>
      <c r="AN427" s="400"/>
      <c r="AO427" s="591">
        <f t="shared" si="19"/>
        <v>0</v>
      </c>
      <c r="AP427" s="591">
        <f t="shared" si="20"/>
        <v>0</v>
      </c>
    </row>
    <row r="428" spans="1:42">
      <c r="A428" s="1091"/>
      <c r="B428" s="416"/>
      <c r="C428" s="419" t="str">
        <f>IFERROR(INDEX(C$13:C427,MATCH($B428,$B$13:$B427,0)),"")</f>
        <v/>
      </c>
      <c r="D428" s="416"/>
      <c r="E428" s="396" t="s">
        <v>258</v>
      </c>
      <c r="F428" s="398"/>
      <c r="G428" s="399"/>
      <c r="H428" s="399"/>
      <c r="I428" s="399"/>
      <c r="J428" s="399"/>
      <c r="K428" s="399"/>
      <c r="L428" s="399"/>
      <c r="M428" s="400"/>
      <c r="N428" s="400"/>
      <c r="O428" s="400"/>
      <c r="P428" s="400"/>
      <c r="Q428" s="400"/>
      <c r="R428" s="591">
        <f t="shared" si="18"/>
        <v>0</v>
      </c>
      <c r="S428" s="398"/>
      <c r="T428" s="399"/>
      <c r="U428" s="399"/>
      <c r="V428" s="399"/>
      <c r="W428" s="399"/>
      <c r="X428" s="399"/>
      <c r="Y428" s="399"/>
      <c r="Z428" s="399"/>
      <c r="AA428" s="399"/>
      <c r="AB428" s="399"/>
      <c r="AC428" s="399"/>
      <c r="AD428" s="399"/>
      <c r="AE428" s="399"/>
      <c r="AF428" s="399"/>
      <c r="AG428" s="399"/>
      <c r="AH428" s="399"/>
      <c r="AI428" s="399"/>
      <c r="AJ428" s="399"/>
      <c r="AK428" s="399"/>
      <c r="AL428" s="399"/>
      <c r="AM428" s="399"/>
      <c r="AN428" s="400"/>
      <c r="AO428" s="591">
        <f t="shared" si="19"/>
        <v>0</v>
      </c>
      <c r="AP428" s="591">
        <f t="shared" si="20"/>
        <v>0</v>
      </c>
    </row>
    <row r="429" spans="1:42">
      <c r="A429" s="1091"/>
      <c r="B429" s="416"/>
      <c r="C429" s="419" t="str">
        <f>IFERROR(INDEX(C$13:C428,MATCH($B429,$B$13:$B428,0)),"")</f>
        <v/>
      </c>
      <c r="D429" s="416"/>
      <c r="E429" s="396" t="s">
        <v>258</v>
      </c>
      <c r="F429" s="398"/>
      <c r="G429" s="399"/>
      <c r="H429" s="399"/>
      <c r="I429" s="399"/>
      <c r="J429" s="399"/>
      <c r="K429" s="399"/>
      <c r="L429" s="399"/>
      <c r="M429" s="400"/>
      <c r="N429" s="400"/>
      <c r="O429" s="400"/>
      <c r="P429" s="400"/>
      <c r="Q429" s="400"/>
      <c r="R429" s="591">
        <f t="shared" si="18"/>
        <v>0</v>
      </c>
      <c r="S429" s="398"/>
      <c r="T429" s="399"/>
      <c r="U429" s="399"/>
      <c r="V429" s="399"/>
      <c r="W429" s="399"/>
      <c r="X429" s="399"/>
      <c r="Y429" s="399"/>
      <c r="Z429" s="399"/>
      <c r="AA429" s="399"/>
      <c r="AB429" s="399"/>
      <c r="AC429" s="399"/>
      <c r="AD429" s="399"/>
      <c r="AE429" s="399"/>
      <c r="AF429" s="399"/>
      <c r="AG429" s="399"/>
      <c r="AH429" s="399"/>
      <c r="AI429" s="399"/>
      <c r="AJ429" s="399"/>
      <c r="AK429" s="399"/>
      <c r="AL429" s="399"/>
      <c r="AM429" s="399"/>
      <c r="AN429" s="400"/>
      <c r="AO429" s="591">
        <f t="shared" si="19"/>
        <v>0</v>
      </c>
      <c r="AP429" s="591">
        <f t="shared" si="20"/>
        <v>0</v>
      </c>
    </row>
    <row r="430" spans="1:42">
      <c r="A430" s="1091"/>
      <c r="B430" s="416"/>
      <c r="C430" s="419" t="str">
        <f>IFERROR(INDEX(C$13:C429,MATCH($B430,$B$13:$B429,0)),"")</f>
        <v/>
      </c>
      <c r="D430" s="416"/>
      <c r="E430" s="396" t="s">
        <v>258</v>
      </c>
      <c r="F430" s="398"/>
      <c r="G430" s="399"/>
      <c r="H430" s="399"/>
      <c r="I430" s="399"/>
      <c r="J430" s="399"/>
      <c r="K430" s="399"/>
      <c r="L430" s="399"/>
      <c r="M430" s="400"/>
      <c r="N430" s="400"/>
      <c r="O430" s="400"/>
      <c r="P430" s="400"/>
      <c r="Q430" s="400"/>
      <c r="R430" s="591">
        <f t="shared" si="18"/>
        <v>0</v>
      </c>
      <c r="S430" s="398"/>
      <c r="T430" s="399"/>
      <c r="U430" s="399"/>
      <c r="V430" s="399"/>
      <c r="W430" s="399"/>
      <c r="X430" s="399"/>
      <c r="Y430" s="399"/>
      <c r="Z430" s="399"/>
      <c r="AA430" s="399"/>
      <c r="AB430" s="399"/>
      <c r="AC430" s="399"/>
      <c r="AD430" s="399"/>
      <c r="AE430" s="399"/>
      <c r="AF430" s="399"/>
      <c r="AG430" s="399"/>
      <c r="AH430" s="399"/>
      <c r="AI430" s="399"/>
      <c r="AJ430" s="399"/>
      <c r="AK430" s="399"/>
      <c r="AL430" s="399"/>
      <c r="AM430" s="399"/>
      <c r="AN430" s="400"/>
      <c r="AO430" s="591">
        <f t="shared" si="19"/>
        <v>0</v>
      </c>
      <c r="AP430" s="591">
        <f t="shared" si="20"/>
        <v>0</v>
      </c>
    </row>
    <row r="431" spans="1:42">
      <c r="A431" s="1091"/>
      <c r="B431" s="416"/>
      <c r="C431" s="419" t="str">
        <f>IFERROR(INDEX(C$13:C430,MATCH($B431,$B$13:$B430,0)),"")</f>
        <v/>
      </c>
      <c r="D431" s="416"/>
      <c r="E431" s="396" t="s">
        <v>258</v>
      </c>
      <c r="F431" s="398"/>
      <c r="G431" s="399"/>
      <c r="H431" s="399"/>
      <c r="I431" s="399"/>
      <c r="J431" s="399"/>
      <c r="K431" s="399"/>
      <c r="L431" s="399"/>
      <c r="M431" s="400"/>
      <c r="N431" s="400"/>
      <c r="O431" s="400"/>
      <c r="P431" s="400"/>
      <c r="Q431" s="400"/>
      <c r="R431" s="591">
        <f t="shared" si="18"/>
        <v>0</v>
      </c>
      <c r="S431" s="398"/>
      <c r="T431" s="399"/>
      <c r="U431" s="399"/>
      <c r="V431" s="399"/>
      <c r="W431" s="399"/>
      <c r="X431" s="399"/>
      <c r="Y431" s="399"/>
      <c r="Z431" s="399"/>
      <c r="AA431" s="399"/>
      <c r="AB431" s="399"/>
      <c r="AC431" s="399"/>
      <c r="AD431" s="399"/>
      <c r="AE431" s="399"/>
      <c r="AF431" s="399"/>
      <c r="AG431" s="399"/>
      <c r="AH431" s="399"/>
      <c r="AI431" s="399"/>
      <c r="AJ431" s="399"/>
      <c r="AK431" s="399"/>
      <c r="AL431" s="399"/>
      <c r="AM431" s="399"/>
      <c r="AN431" s="400"/>
      <c r="AO431" s="591">
        <f t="shared" si="19"/>
        <v>0</v>
      </c>
      <c r="AP431" s="591">
        <f t="shared" si="20"/>
        <v>0</v>
      </c>
    </row>
    <row r="432" spans="1:42">
      <c r="A432" s="1091"/>
      <c r="B432" s="416"/>
      <c r="C432" s="419" t="str">
        <f>IFERROR(INDEX(C$13:C431,MATCH($B432,$B$13:$B431,0)),"")</f>
        <v/>
      </c>
      <c r="D432" s="416"/>
      <c r="E432" s="396" t="s">
        <v>258</v>
      </c>
      <c r="F432" s="398"/>
      <c r="G432" s="399"/>
      <c r="H432" s="399"/>
      <c r="I432" s="399"/>
      <c r="J432" s="399"/>
      <c r="K432" s="399"/>
      <c r="L432" s="399"/>
      <c r="M432" s="400"/>
      <c r="N432" s="400"/>
      <c r="O432" s="400"/>
      <c r="P432" s="400"/>
      <c r="Q432" s="400"/>
      <c r="R432" s="591">
        <f t="shared" si="18"/>
        <v>0</v>
      </c>
      <c r="S432" s="398"/>
      <c r="T432" s="399"/>
      <c r="U432" s="399"/>
      <c r="V432" s="399"/>
      <c r="W432" s="399"/>
      <c r="X432" s="399"/>
      <c r="Y432" s="399"/>
      <c r="Z432" s="399"/>
      <c r="AA432" s="399"/>
      <c r="AB432" s="399"/>
      <c r="AC432" s="399"/>
      <c r="AD432" s="399"/>
      <c r="AE432" s="399"/>
      <c r="AF432" s="399"/>
      <c r="AG432" s="399"/>
      <c r="AH432" s="399"/>
      <c r="AI432" s="399"/>
      <c r="AJ432" s="399"/>
      <c r="AK432" s="399"/>
      <c r="AL432" s="399"/>
      <c r="AM432" s="399"/>
      <c r="AN432" s="400"/>
      <c r="AO432" s="591">
        <f t="shared" si="19"/>
        <v>0</v>
      </c>
      <c r="AP432" s="591">
        <f t="shared" si="20"/>
        <v>0</v>
      </c>
    </row>
    <row r="433" spans="1:42">
      <c r="A433" s="1091"/>
      <c r="B433" s="416"/>
      <c r="C433" s="419" t="str">
        <f>IFERROR(INDEX(C$13:C432,MATCH($B433,$B$13:$B432,0)),"")</f>
        <v/>
      </c>
      <c r="D433" s="416"/>
      <c r="E433" s="396" t="s">
        <v>258</v>
      </c>
      <c r="F433" s="398"/>
      <c r="G433" s="399"/>
      <c r="H433" s="399"/>
      <c r="I433" s="399"/>
      <c r="J433" s="399"/>
      <c r="K433" s="399"/>
      <c r="L433" s="399"/>
      <c r="M433" s="400"/>
      <c r="N433" s="400"/>
      <c r="O433" s="400"/>
      <c r="P433" s="400"/>
      <c r="Q433" s="400"/>
      <c r="R433" s="591">
        <f t="shared" si="18"/>
        <v>0</v>
      </c>
      <c r="S433" s="398"/>
      <c r="T433" s="399"/>
      <c r="U433" s="399"/>
      <c r="V433" s="399"/>
      <c r="W433" s="399"/>
      <c r="X433" s="399"/>
      <c r="Y433" s="399"/>
      <c r="Z433" s="399"/>
      <c r="AA433" s="399"/>
      <c r="AB433" s="399"/>
      <c r="AC433" s="399"/>
      <c r="AD433" s="399"/>
      <c r="AE433" s="399"/>
      <c r="AF433" s="399"/>
      <c r="AG433" s="399"/>
      <c r="AH433" s="399"/>
      <c r="AI433" s="399"/>
      <c r="AJ433" s="399"/>
      <c r="AK433" s="399"/>
      <c r="AL433" s="399"/>
      <c r="AM433" s="399"/>
      <c r="AN433" s="400"/>
      <c r="AO433" s="591">
        <f t="shared" si="19"/>
        <v>0</v>
      </c>
      <c r="AP433" s="591">
        <f t="shared" si="20"/>
        <v>0</v>
      </c>
    </row>
    <row r="434" spans="1:42">
      <c r="A434" s="1091"/>
      <c r="B434" s="416"/>
      <c r="C434" s="419" t="str">
        <f>IFERROR(INDEX(C$13:C433,MATCH($B434,$B$13:$B433,0)),"")</f>
        <v/>
      </c>
      <c r="D434" s="416"/>
      <c r="E434" s="396" t="s">
        <v>258</v>
      </c>
      <c r="F434" s="398"/>
      <c r="G434" s="399"/>
      <c r="H434" s="399"/>
      <c r="I434" s="399"/>
      <c r="J434" s="399"/>
      <c r="K434" s="399"/>
      <c r="L434" s="399"/>
      <c r="M434" s="400"/>
      <c r="N434" s="400"/>
      <c r="O434" s="400"/>
      <c r="P434" s="400"/>
      <c r="Q434" s="400"/>
      <c r="R434" s="591">
        <f t="shared" si="18"/>
        <v>0</v>
      </c>
      <c r="S434" s="398"/>
      <c r="T434" s="399"/>
      <c r="U434" s="399"/>
      <c r="V434" s="399"/>
      <c r="W434" s="399"/>
      <c r="X434" s="399"/>
      <c r="Y434" s="399"/>
      <c r="Z434" s="399"/>
      <c r="AA434" s="399"/>
      <c r="AB434" s="399"/>
      <c r="AC434" s="399"/>
      <c r="AD434" s="399"/>
      <c r="AE434" s="399"/>
      <c r="AF434" s="399"/>
      <c r="AG434" s="399"/>
      <c r="AH434" s="399"/>
      <c r="AI434" s="399"/>
      <c r="AJ434" s="399"/>
      <c r="AK434" s="399"/>
      <c r="AL434" s="399"/>
      <c r="AM434" s="399"/>
      <c r="AN434" s="400"/>
      <c r="AO434" s="591">
        <f t="shared" si="19"/>
        <v>0</v>
      </c>
      <c r="AP434" s="591">
        <f t="shared" si="20"/>
        <v>0</v>
      </c>
    </row>
    <row r="435" spans="1:42">
      <c r="A435" s="1091"/>
      <c r="B435" s="416"/>
      <c r="C435" s="419" t="str">
        <f>IFERROR(INDEX(C$13:C434,MATCH($B435,$B$13:$B434,0)),"")</f>
        <v/>
      </c>
      <c r="D435" s="416"/>
      <c r="E435" s="396" t="s">
        <v>258</v>
      </c>
      <c r="F435" s="398"/>
      <c r="G435" s="399"/>
      <c r="H435" s="399"/>
      <c r="I435" s="399"/>
      <c r="J435" s="399"/>
      <c r="K435" s="399"/>
      <c r="L435" s="399"/>
      <c r="M435" s="400"/>
      <c r="N435" s="400"/>
      <c r="O435" s="400"/>
      <c r="P435" s="400"/>
      <c r="Q435" s="400"/>
      <c r="R435" s="591">
        <f t="shared" si="18"/>
        <v>0</v>
      </c>
      <c r="S435" s="398"/>
      <c r="T435" s="399"/>
      <c r="U435" s="399"/>
      <c r="V435" s="399"/>
      <c r="W435" s="399"/>
      <c r="X435" s="399"/>
      <c r="Y435" s="399"/>
      <c r="Z435" s="399"/>
      <c r="AA435" s="399"/>
      <c r="AB435" s="399"/>
      <c r="AC435" s="399"/>
      <c r="AD435" s="399"/>
      <c r="AE435" s="399"/>
      <c r="AF435" s="399"/>
      <c r="AG435" s="399"/>
      <c r="AH435" s="399"/>
      <c r="AI435" s="399"/>
      <c r="AJ435" s="399"/>
      <c r="AK435" s="399"/>
      <c r="AL435" s="399"/>
      <c r="AM435" s="399"/>
      <c r="AN435" s="400"/>
      <c r="AO435" s="591">
        <f t="shared" si="19"/>
        <v>0</v>
      </c>
      <c r="AP435" s="591">
        <f t="shared" si="20"/>
        <v>0</v>
      </c>
    </row>
    <row r="436" spans="1:42">
      <c r="A436" s="1091"/>
      <c r="B436" s="416"/>
      <c r="C436" s="419" t="str">
        <f>IFERROR(INDEX(C$13:C435,MATCH($B436,$B$13:$B435,0)),"")</f>
        <v/>
      </c>
      <c r="D436" s="416"/>
      <c r="E436" s="396" t="s">
        <v>258</v>
      </c>
      <c r="F436" s="398"/>
      <c r="G436" s="399"/>
      <c r="H436" s="399"/>
      <c r="I436" s="399"/>
      <c r="J436" s="399"/>
      <c r="K436" s="399"/>
      <c r="L436" s="399"/>
      <c r="M436" s="400"/>
      <c r="N436" s="400"/>
      <c r="O436" s="400"/>
      <c r="P436" s="400"/>
      <c r="Q436" s="400"/>
      <c r="R436" s="591">
        <f t="shared" si="18"/>
        <v>0</v>
      </c>
      <c r="S436" s="398"/>
      <c r="T436" s="399"/>
      <c r="U436" s="399"/>
      <c r="V436" s="399"/>
      <c r="W436" s="399"/>
      <c r="X436" s="399"/>
      <c r="Y436" s="399"/>
      <c r="Z436" s="399"/>
      <c r="AA436" s="399"/>
      <c r="AB436" s="399"/>
      <c r="AC436" s="399"/>
      <c r="AD436" s="399"/>
      <c r="AE436" s="399"/>
      <c r="AF436" s="399"/>
      <c r="AG436" s="399"/>
      <c r="AH436" s="399"/>
      <c r="AI436" s="399"/>
      <c r="AJ436" s="399"/>
      <c r="AK436" s="399"/>
      <c r="AL436" s="399"/>
      <c r="AM436" s="399"/>
      <c r="AN436" s="400"/>
      <c r="AO436" s="591">
        <f t="shared" si="19"/>
        <v>0</v>
      </c>
      <c r="AP436" s="591">
        <f t="shared" si="20"/>
        <v>0</v>
      </c>
    </row>
    <row r="437" spans="1:42">
      <c r="A437" s="1091"/>
      <c r="B437" s="416"/>
      <c r="C437" s="419" t="str">
        <f>IFERROR(INDEX(C$13:C436,MATCH($B437,$B$13:$B436,0)),"")</f>
        <v/>
      </c>
      <c r="D437" s="416"/>
      <c r="E437" s="396" t="s">
        <v>258</v>
      </c>
      <c r="F437" s="398"/>
      <c r="G437" s="399"/>
      <c r="H437" s="399"/>
      <c r="I437" s="399"/>
      <c r="J437" s="399"/>
      <c r="K437" s="399"/>
      <c r="L437" s="399"/>
      <c r="M437" s="400"/>
      <c r="N437" s="400"/>
      <c r="O437" s="400"/>
      <c r="P437" s="400"/>
      <c r="Q437" s="400"/>
      <c r="R437" s="591">
        <f t="shared" si="18"/>
        <v>0</v>
      </c>
      <c r="S437" s="398"/>
      <c r="T437" s="399"/>
      <c r="U437" s="399"/>
      <c r="V437" s="399"/>
      <c r="W437" s="399"/>
      <c r="X437" s="399"/>
      <c r="Y437" s="399"/>
      <c r="Z437" s="399"/>
      <c r="AA437" s="399"/>
      <c r="AB437" s="399"/>
      <c r="AC437" s="399"/>
      <c r="AD437" s="399"/>
      <c r="AE437" s="399"/>
      <c r="AF437" s="399"/>
      <c r="AG437" s="399"/>
      <c r="AH437" s="399"/>
      <c r="AI437" s="399"/>
      <c r="AJ437" s="399"/>
      <c r="AK437" s="399"/>
      <c r="AL437" s="399"/>
      <c r="AM437" s="399"/>
      <c r="AN437" s="400"/>
      <c r="AO437" s="591">
        <f t="shared" si="19"/>
        <v>0</v>
      </c>
      <c r="AP437" s="591">
        <f t="shared" si="20"/>
        <v>0</v>
      </c>
    </row>
    <row r="438" spans="1:42">
      <c r="A438" s="1091"/>
      <c r="B438" s="416"/>
      <c r="C438" s="419" t="str">
        <f>IFERROR(INDEX(C$13:C437,MATCH($B438,$B$13:$B437,0)),"")</f>
        <v/>
      </c>
      <c r="D438" s="416"/>
      <c r="E438" s="396" t="s">
        <v>258</v>
      </c>
      <c r="F438" s="398"/>
      <c r="G438" s="399"/>
      <c r="H438" s="399"/>
      <c r="I438" s="399"/>
      <c r="J438" s="399"/>
      <c r="K438" s="399"/>
      <c r="L438" s="399"/>
      <c r="M438" s="400"/>
      <c r="N438" s="400"/>
      <c r="O438" s="400"/>
      <c r="P438" s="400"/>
      <c r="Q438" s="400"/>
      <c r="R438" s="591">
        <f t="shared" si="18"/>
        <v>0</v>
      </c>
      <c r="S438" s="398"/>
      <c r="T438" s="399"/>
      <c r="U438" s="399"/>
      <c r="V438" s="399"/>
      <c r="W438" s="399"/>
      <c r="X438" s="399"/>
      <c r="Y438" s="399"/>
      <c r="Z438" s="399"/>
      <c r="AA438" s="399"/>
      <c r="AB438" s="399"/>
      <c r="AC438" s="399"/>
      <c r="AD438" s="399"/>
      <c r="AE438" s="399"/>
      <c r="AF438" s="399"/>
      <c r="AG438" s="399"/>
      <c r="AH438" s="399"/>
      <c r="AI438" s="399"/>
      <c r="AJ438" s="399"/>
      <c r="AK438" s="399"/>
      <c r="AL438" s="399"/>
      <c r="AM438" s="399"/>
      <c r="AN438" s="400"/>
      <c r="AO438" s="591">
        <f t="shared" si="19"/>
        <v>0</v>
      </c>
      <c r="AP438" s="591">
        <f t="shared" si="20"/>
        <v>0</v>
      </c>
    </row>
    <row r="439" spans="1:42">
      <c r="A439" s="1091"/>
      <c r="B439" s="416"/>
      <c r="C439" s="419" t="str">
        <f>IFERROR(INDEX(C$13:C438,MATCH($B439,$B$13:$B438,0)),"")</f>
        <v/>
      </c>
      <c r="D439" s="416"/>
      <c r="E439" s="396" t="s">
        <v>258</v>
      </c>
      <c r="F439" s="398"/>
      <c r="G439" s="399"/>
      <c r="H439" s="399"/>
      <c r="I439" s="399"/>
      <c r="J439" s="399"/>
      <c r="K439" s="399"/>
      <c r="L439" s="399"/>
      <c r="M439" s="400"/>
      <c r="N439" s="400"/>
      <c r="O439" s="400"/>
      <c r="P439" s="400"/>
      <c r="Q439" s="400"/>
      <c r="R439" s="591">
        <f t="shared" si="18"/>
        <v>0</v>
      </c>
      <c r="S439" s="398"/>
      <c r="T439" s="399"/>
      <c r="U439" s="399"/>
      <c r="V439" s="399"/>
      <c r="W439" s="399"/>
      <c r="X439" s="399"/>
      <c r="Y439" s="399"/>
      <c r="Z439" s="399"/>
      <c r="AA439" s="399"/>
      <c r="AB439" s="399"/>
      <c r="AC439" s="399"/>
      <c r="AD439" s="399"/>
      <c r="AE439" s="399"/>
      <c r="AF439" s="399"/>
      <c r="AG439" s="399"/>
      <c r="AH439" s="399"/>
      <c r="AI439" s="399"/>
      <c r="AJ439" s="399"/>
      <c r="AK439" s="399"/>
      <c r="AL439" s="399"/>
      <c r="AM439" s="399"/>
      <c r="AN439" s="400"/>
      <c r="AO439" s="591">
        <f t="shared" si="19"/>
        <v>0</v>
      </c>
      <c r="AP439" s="591">
        <f t="shared" si="20"/>
        <v>0</v>
      </c>
    </row>
    <row r="440" spans="1:42">
      <c r="A440" s="1091"/>
      <c r="B440" s="416"/>
      <c r="C440" s="419" t="str">
        <f>IFERROR(INDEX(C$13:C439,MATCH($B440,$B$13:$B439,0)),"")</f>
        <v/>
      </c>
      <c r="D440" s="416"/>
      <c r="E440" s="396" t="s">
        <v>258</v>
      </c>
      <c r="F440" s="398"/>
      <c r="G440" s="399"/>
      <c r="H440" s="399"/>
      <c r="I440" s="399"/>
      <c r="J440" s="399"/>
      <c r="K440" s="399"/>
      <c r="L440" s="399"/>
      <c r="M440" s="400"/>
      <c r="N440" s="400"/>
      <c r="O440" s="400"/>
      <c r="P440" s="400"/>
      <c r="Q440" s="400"/>
      <c r="R440" s="591">
        <f t="shared" si="18"/>
        <v>0</v>
      </c>
      <c r="S440" s="398"/>
      <c r="T440" s="399"/>
      <c r="U440" s="399"/>
      <c r="V440" s="399"/>
      <c r="W440" s="399"/>
      <c r="X440" s="399"/>
      <c r="Y440" s="399"/>
      <c r="Z440" s="399"/>
      <c r="AA440" s="399"/>
      <c r="AB440" s="399"/>
      <c r="AC440" s="399"/>
      <c r="AD440" s="399"/>
      <c r="AE440" s="399"/>
      <c r="AF440" s="399"/>
      <c r="AG440" s="399"/>
      <c r="AH440" s="399"/>
      <c r="AI440" s="399"/>
      <c r="AJ440" s="399"/>
      <c r="AK440" s="399"/>
      <c r="AL440" s="399"/>
      <c r="AM440" s="399"/>
      <c r="AN440" s="400"/>
      <c r="AO440" s="591">
        <f t="shared" si="19"/>
        <v>0</v>
      </c>
      <c r="AP440" s="591">
        <f t="shared" si="20"/>
        <v>0</v>
      </c>
    </row>
    <row r="441" spans="1:42">
      <c r="A441" s="1091"/>
      <c r="B441" s="416"/>
      <c r="C441" s="419" t="str">
        <f>IFERROR(INDEX(C$13:C440,MATCH($B441,$B$13:$B440,0)),"")</f>
        <v/>
      </c>
      <c r="D441" s="416"/>
      <c r="E441" s="396" t="s">
        <v>258</v>
      </c>
      <c r="F441" s="398"/>
      <c r="G441" s="399"/>
      <c r="H441" s="399"/>
      <c r="I441" s="399"/>
      <c r="J441" s="399"/>
      <c r="K441" s="399"/>
      <c r="L441" s="399"/>
      <c r="M441" s="400"/>
      <c r="N441" s="400"/>
      <c r="O441" s="400"/>
      <c r="P441" s="400"/>
      <c r="Q441" s="400"/>
      <c r="R441" s="591">
        <f t="shared" si="18"/>
        <v>0</v>
      </c>
      <c r="S441" s="398"/>
      <c r="T441" s="399"/>
      <c r="U441" s="399"/>
      <c r="V441" s="399"/>
      <c r="W441" s="399"/>
      <c r="X441" s="399"/>
      <c r="Y441" s="399"/>
      <c r="Z441" s="399"/>
      <c r="AA441" s="399"/>
      <c r="AB441" s="399"/>
      <c r="AC441" s="399"/>
      <c r="AD441" s="399"/>
      <c r="AE441" s="399"/>
      <c r="AF441" s="399"/>
      <c r="AG441" s="399"/>
      <c r="AH441" s="399"/>
      <c r="AI441" s="399"/>
      <c r="AJ441" s="399"/>
      <c r="AK441" s="399"/>
      <c r="AL441" s="399"/>
      <c r="AM441" s="399"/>
      <c r="AN441" s="400"/>
      <c r="AO441" s="591">
        <f t="shared" si="19"/>
        <v>0</v>
      </c>
      <c r="AP441" s="591">
        <f t="shared" si="20"/>
        <v>0</v>
      </c>
    </row>
    <row r="442" spans="1:42">
      <c r="A442" s="1091"/>
      <c r="B442" s="416"/>
      <c r="C442" s="419" t="str">
        <f>IFERROR(INDEX(C$13:C441,MATCH($B442,$B$13:$B441,0)),"")</f>
        <v/>
      </c>
      <c r="D442" s="416"/>
      <c r="E442" s="396" t="s">
        <v>258</v>
      </c>
      <c r="F442" s="398"/>
      <c r="G442" s="399"/>
      <c r="H442" s="399"/>
      <c r="I442" s="399"/>
      <c r="J442" s="399"/>
      <c r="K442" s="399"/>
      <c r="L442" s="399"/>
      <c r="M442" s="400"/>
      <c r="N442" s="400"/>
      <c r="O442" s="400"/>
      <c r="P442" s="400"/>
      <c r="Q442" s="400"/>
      <c r="R442" s="591">
        <f t="shared" si="18"/>
        <v>0</v>
      </c>
      <c r="S442" s="398"/>
      <c r="T442" s="399"/>
      <c r="U442" s="399"/>
      <c r="V442" s="399"/>
      <c r="W442" s="399"/>
      <c r="X442" s="399"/>
      <c r="Y442" s="399"/>
      <c r="Z442" s="399"/>
      <c r="AA442" s="399"/>
      <c r="AB442" s="399"/>
      <c r="AC442" s="399"/>
      <c r="AD442" s="399"/>
      <c r="AE442" s="399"/>
      <c r="AF442" s="399"/>
      <c r="AG442" s="399"/>
      <c r="AH442" s="399"/>
      <c r="AI442" s="399"/>
      <c r="AJ442" s="399"/>
      <c r="AK442" s="399"/>
      <c r="AL442" s="399"/>
      <c r="AM442" s="399"/>
      <c r="AN442" s="400"/>
      <c r="AO442" s="591">
        <f t="shared" si="19"/>
        <v>0</v>
      </c>
      <c r="AP442" s="591">
        <f t="shared" si="20"/>
        <v>0</v>
      </c>
    </row>
    <row r="443" spans="1:42">
      <c r="A443" s="1091"/>
      <c r="B443" s="416"/>
      <c r="C443" s="419" t="str">
        <f>IFERROR(INDEX(C$13:C442,MATCH($B443,$B$13:$B442,0)),"")</f>
        <v/>
      </c>
      <c r="D443" s="416"/>
      <c r="E443" s="396" t="s">
        <v>258</v>
      </c>
      <c r="F443" s="398"/>
      <c r="G443" s="399"/>
      <c r="H443" s="399"/>
      <c r="I443" s="399"/>
      <c r="J443" s="399"/>
      <c r="K443" s="399"/>
      <c r="L443" s="399"/>
      <c r="M443" s="400"/>
      <c r="N443" s="400"/>
      <c r="O443" s="400"/>
      <c r="P443" s="400"/>
      <c r="Q443" s="400"/>
      <c r="R443" s="591">
        <f t="shared" si="18"/>
        <v>0</v>
      </c>
      <c r="S443" s="398"/>
      <c r="T443" s="399"/>
      <c r="U443" s="399"/>
      <c r="V443" s="399"/>
      <c r="W443" s="399"/>
      <c r="X443" s="399"/>
      <c r="Y443" s="399"/>
      <c r="Z443" s="399"/>
      <c r="AA443" s="399"/>
      <c r="AB443" s="399"/>
      <c r="AC443" s="399"/>
      <c r="AD443" s="399"/>
      <c r="AE443" s="399"/>
      <c r="AF443" s="399"/>
      <c r="AG443" s="399"/>
      <c r="AH443" s="399"/>
      <c r="AI443" s="399"/>
      <c r="AJ443" s="399"/>
      <c r="AK443" s="399"/>
      <c r="AL443" s="399"/>
      <c r="AM443" s="399"/>
      <c r="AN443" s="400"/>
      <c r="AO443" s="591">
        <f t="shared" si="19"/>
        <v>0</v>
      </c>
      <c r="AP443" s="591">
        <f t="shared" si="20"/>
        <v>0</v>
      </c>
    </row>
    <row r="444" spans="1:42">
      <c r="A444" s="1091"/>
      <c r="B444" s="416"/>
      <c r="C444" s="419" t="str">
        <f>IFERROR(INDEX(C$13:C443,MATCH($B444,$B$13:$B443,0)),"")</f>
        <v/>
      </c>
      <c r="D444" s="416"/>
      <c r="E444" s="396" t="s">
        <v>258</v>
      </c>
      <c r="F444" s="398"/>
      <c r="G444" s="399"/>
      <c r="H444" s="399"/>
      <c r="I444" s="399"/>
      <c r="J444" s="399"/>
      <c r="K444" s="399"/>
      <c r="L444" s="399"/>
      <c r="M444" s="400"/>
      <c r="N444" s="400"/>
      <c r="O444" s="400"/>
      <c r="P444" s="400"/>
      <c r="Q444" s="400"/>
      <c r="R444" s="591">
        <f t="shared" si="18"/>
        <v>0</v>
      </c>
      <c r="S444" s="398"/>
      <c r="T444" s="399"/>
      <c r="U444" s="399"/>
      <c r="V444" s="399"/>
      <c r="W444" s="399"/>
      <c r="X444" s="399"/>
      <c r="Y444" s="399"/>
      <c r="Z444" s="399"/>
      <c r="AA444" s="399"/>
      <c r="AB444" s="399"/>
      <c r="AC444" s="399"/>
      <c r="AD444" s="399"/>
      <c r="AE444" s="399"/>
      <c r="AF444" s="399"/>
      <c r="AG444" s="399"/>
      <c r="AH444" s="399"/>
      <c r="AI444" s="399"/>
      <c r="AJ444" s="399"/>
      <c r="AK444" s="399"/>
      <c r="AL444" s="399"/>
      <c r="AM444" s="399"/>
      <c r="AN444" s="400"/>
      <c r="AO444" s="591">
        <f t="shared" si="19"/>
        <v>0</v>
      </c>
      <c r="AP444" s="591">
        <f t="shared" si="20"/>
        <v>0</v>
      </c>
    </row>
    <row r="445" spans="1:42">
      <c r="A445" s="1091"/>
      <c r="B445" s="416"/>
      <c r="C445" s="419" t="str">
        <f>IFERROR(INDEX(C$13:C444,MATCH($B445,$B$13:$B444,0)),"")</f>
        <v/>
      </c>
      <c r="D445" s="416"/>
      <c r="E445" s="396" t="s">
        <v>258</v>
      </c>
      <c r="F445" s="398"/>
      <c r="G445" s="399"/>
      <c r="H445" s="399"/>
      <c r="I445" s="399"/>
      <c r="J445" s="399"/>
      <c r="K445" s="399"/>
      <c r="L445" s="399"/>
      <c r="M445" s="400"/>
      <c r="N445" s="400"/>
      <c r="O445" s="400"/>
      <c r="P445" s="400"/>
      <c r="Q445" s="400"/>
      <c r="R445" s="591">
        <f t="shared" si="18"/>
        <v>0</v>
      </c>
      <c r="S445" s="398"/>
      <c r="T445" s="399"/>
      <c r="U445" s="399"/>
      <c r="V445" s="399"/>
      <c r="W445" s="399"/>
      <c r="X445" s="399"/>
      <c r="Y445" s="399"/>
      <c r="Z445" s="399"/>
      <c r="AA445" s="399"/>
      <c r="AB445" s="399"/>
      <c r="AC445" s="399"/>
      <c r="AD445" s="399"/>
      <c r="AE445" s="399"/>
      <c r="AF445" s="399"/>
      <c r="AG445" s="399"/>
      <c r="AH445" s="399"/>
      <c r="AI445" s="399"/>
      <c r="AJ445" s="399"/>
      <c r="AK445" s="399"/>
      <c r="AL445" s="399"/>
      <c r="AM445" s="399"/>
      <c r="AN445" s="400"/>
      <c r="AO445" s="591">
        <f t="shared" si="19"/>
        <v>0</v>
      </c>
      <c r="AP445" s="591">
        <f t="shared" si="20"/>
        <v>0</v>
      </c>
    </row>
    <row r="446" spans="1:42">
      <c r="A446" s="1091"/>
      <c r="B446" s="416"/>
      <c r="C446" s="419" t="str">
        <f>IFERROR(INDEX(C$13:C445,MATCH($B446,$B$13:$B445,0)),"")</f>
        <v/>
      </c>
      <c r="D446" s="416"/>
      <c r="E446" s="396" t="s">
        <v>258</v>
      </c>
      <c r="F446" s="398"/>
      <c r="G446" s="399"/>
      <c r="H446" s="399"/>
      <c r="I446" s="399"/>
      <c r="J446" s="399"/>
      <c r="K446" s="399"/>
      <c r="L446" s="399"/>
      <c r="M446" s="400"/>
      <c r="N446" s="400"/>
      <c r="O446" s="400"/>
      <c r="P446" s="400"/>
      <c r="Q446" s="400"/>
      <c r="R446" s="591">
        <f t="shared" si="18"/>
        <v>0</v>
      </c>
      <c r="S446" s="398"/>
      <c r="T446" s="399"/>
      <c r="U446" s="399"/>
      <c r="V446" s="399"/>
      <c r="W446" s="399"/>
      <c r="X446" s="399"/>
      <c r="Y446" s="399"/>
      <c r="Z446" s="399"/>
      <c r="AA446" s="399"/>
      <c r="AB446" s="399"/>
      <c r="AC446" s="399"/>
      <c r="AD446" s="399"/>
      <c r="AE446" s="399"/>
      <c r="AF446" s="399"/>
      <c r="AG446" s="399"/>
      <c r="AH446" s="399"/>
      <c r="AI446" s="399"/>
      <c r="AJ446" s="399"/>
      <c r="AK446" s="399"/>
      <c r="AL446" s="399"/>
      <c r="AM446" s="399"/>
      <c r="AN446" s="400"/>
      <c r="AO446" s="591">
        <f t="shared" si="19"/>
        <v>0</v>
      </c>
      <c r="AP446" s="591">
        <f t="shared" si="20"/>
        <v>0</v>
      </c>
    </row>
    <row r="447" spans="1:42">
      <c r="A447" s="1091"/>
      <c r="B447" s="416"/>
      <c r="C447" s="419" t="str">
        <f>IFERROR(INDEX(C$13:C446,MATCH($B447,$B$13:$B446,0)),"")</f>
        <v/>
      </c>
      <c r="D447" s="416"/>
      <c r="E447" s="396" t="s">
        <v>258</v>
      </c>
      <c r="F447" s="398"/>
      <c r="G447" s="399"/>
      <c r="H447" s="399"/>
      <c r="I447" s="399"/>
      <c r="J447" s="399"/>
      <c r="K447" s="399"/>
      <c r="L447" s="399"/>
      <c r="M447" s="400"/>
      <c r="N447" s="400"/>
      <c r="O447" s="400"/>
      <c r="P447" s="400"/>
      <c r="Q447" s="400"/>
      <c r="R447" s="591">
        <f t="shared" si="18"/>
        <v>0</v>
      </c>
      <c r="S447" s="398"/>
      <c r="T447" s="399"/>
      <c r="U447" s="399"/>
      <c r="V447" s="399"/>
      <c r="W447" s="399"/>
      <c r="X447" s="399"/>
      <c r="Y447" s="399"/>
      <c r="Z447" s="399"/>
      <c r="AA447" s="399"/>
      <c r="AB447" s="399"/>
      <c r="AC447" s="399"/>
      <c r="AD447" s="399"/>
      <c r="AE447" s="399"/>
      <c r="AF447" s="399"/>
      <c r="AG447" s="399"/>
      <c r="AH447" s="399"/>
      <c r="AI447" s="399"/>
      <c r="AJ447" s="399"/>
      <c r="AK447" s="399"/>
      <c r="AL447" s="399"/>
      <c r="AM447" s="399"/>
      <c r="AN447" s="400"/>
      <c r="AO447" s="591">
        <f t="shared" si="19"/>
        <v>0</v>
      </c>
      <c r="AP447" s="591">
        <f t="shared" si="20"/>
        <v>0</v>
      </c>
    </row>
    <row r="448" spans="1:42">
      <c r="A448" s="1091"/>
      <c r="B448" s="416"/>
      <c r="C448" s="419" t="str">
        <f>IFERROR(INDEX(C$13:C447,MATCH($B448,$B$13:$B447,0)),"")</f>
        <v/>
      </c>
      <c r="D448" s="416"/>
      <c r="E448" s="396" t="s">
        <v>258</v>
      </c>
      <c r="F448" s="398"/>
      <c r="G448" s="399"/>
      <c r="H448" s="399"/>
      <c r="I448" s="399"/>
      <c r="J448" s="399"/>
      <c r="K448" s="399"/>
      <c r="L448" s="399"/>
      <c r="M448" s="400"/>
      <c r="N448" s="400"/>
      <c r="O448" s="400"/>
      <c r="P448" s="400"/>
      <c r="Q448" s="400"/>
      <c r="R448" s="591">
        <f t="shared" si="18"/>
        <v>0</v>
      </c>
      <c r="S448" s="398"/>
      <c r="T448" s="399"/>
      <c r="U448" s="399"/>
      <c r="V448" s="399"/>
      <c r="W448" s="399"/>
      <c r="X448" s="399"/>
      <c r="Y448" s="399"/>
      <c r="Z448" s="399"/>
      <c r="AA448" s="399"/>
      <c r="AB448" s="399"/>
      <c r="AC448" s="399"/>
      <c r="AD448" s="399"/>
      <c r="AE448" s="399"/>
      <c r="AF448" s="399"/>
      <c r="AG448" s="399"/>
      <c r="AH448" s="399"/>
      <c r="AI448" s="399"/>
      <c r="AJ448" s="399"/>
      <c r="AK448" s="399"/>
      <c r="AL448" s="399"/>
      <c r="AM448" s="399"/>
      <c r="AN448" s="400"/>
      <c r="AO448" s="591">
        <f t="shared" si="19"/>
        <v>0</v>
      </c>
      <c r="AP448" s="591">
        <f t="shared" si="20"/>
        <v>0</v>
      </c>
    </row>
    <row r="449" spans="1:42">
      <c r="A449" s="1091"/>
      <c r="B449" s="416"/>
      <c r="C449" s="419" t="str">
        <f>IFERROR(INDEX(C$13:C448,MATCH($B449,$B$13:$B448,0)),"")</f>
        <v/>
      </c>
      <c r="D449" s="416"/>
      <c r="E449" s="396" t="s">
        <v>258</v>
      </c>
      <c r="F449" s="398"/>
      <c r="G449" s="399"/>
      <c r="H449" s="399"/>
      <c r="I449" s="399"/>
      <c r="J449" s="399"/>
      <c r="K449" s="399"/>
      <c r="L449" s="399"/>
      <c r="M449" s="400"/>
      <c r="N449" s="400"/>
      <c r="O449" s="400"/>
      <c r="P449" s="400"/>
      <c r="Q449" s="400"/>
      <c r="R449" s="591">
        <f t="shared" si="18"/>
        <v>0</v>
      </c>
      <c r="S449" s="398"/>
      <c r="T449" s="399"/>
      <c r="U449" s="399"/>
      <c r="V449" s="399"/>
      <c r="W449" s="399"/>
      <c r="X449" s="399"/>
      <c r="Y449" s="399"/>
      <c r="Z449" s="399"/>
      <c r="AA449" s="399"/>
      <c r="AB449" s="399"/>
      <c r="AC449" s="399"/>
      <c r="AD449" s="399"/>
      <c r="AE449" s="399"/>
      <c r="AF449" s="399"/>
      <c r="AG449" s="399"/>
      <c r="AH449" s="399"/>
      <c r="AI449" s="399"/>
      <c r="AJ449" s="399"/>
      <c r="AK449" s="399"/>
      <c r="AL449" s="399"/>
      <c r="AM449" s="399"/>
      <c r="AN449" s="400"/>
      <c r="AO449" s="591">
        <f t="shared" si="19"/>
        <v>0</v>
      </c>
      <c r="AP449" s="591">
        <f t="shared" si="20"/>
        <v>0</v>
      </c>
    </row>
    <row r="450" spans="1:42">
      <c r="A450" s="1091"/>
      <c r="B450" s="416"/>
      <c r="C450" s="419" t="str">
        <f>IFERROR(INDEX(C$13:C449,MATCH($B450,$B$13:$B449,0)),"")</f>
        <v/>
      </c>
      <c r="D450" s="416"/>
      <c r="E450" s="396" t="s">
        <v>258</v>
      </c>
      <c r="F450" s="398"/>
      <c r="G450" s="399"/>
      <c r="H450" s="399"/>
      <c r="I450" s="399"/>
      <c r="J450" s="399"/>
      <c r="K450" s="399"/>
      <c r="L450" s="399"/>
      <c r="M450" s="400"/>
      <c r="N450" s="400"/>
      <c r="O450" s="400"/>
      <c r="P450" s="400"/>
      <c r="Q450" s="400"/>
      <c r="R450" s="591">
        <f t="shared" si="18"/>
        <v>0</v>
      </c>
      <c r="S450" s="398"/>
      <c r="T450" s="399"/>
      <c r="U450" s="399"/>
      <c r="V450" s="399"/>
      <c r="W450" s="399"/>
      <c r="X450" s="399"/>
      <c r="Y450" s="399"/>
      <c r="Z450" s="399"/>
      <c r="AA450" s="399"/>
      <c r="AB450" s="399"/>
      <c r="AC450" s="399"/>
      <c r="AD450" s="399"/>
      <c r="AE450" s="399"/>
      <c r="AF450" s="399"/>
      <c r="AG450" s="399"/>
      <c r="AH450" s="399"/>
      <c r="AI450" s="399"/>
      <c r="AJ450" s="399"/>
      <c r="AK450" s="399"/>
      <c r="AL450" s="399"/>
      <c r="AM450" s="399"/>
      <c r="AN450" s="400"/>
      <c r="AO450" s="591">
        <f t="shared" si="19"/>
        <v>0</v>
      </c>
      <c r="AP450" s="591">
        <f t="shared" si="20"/>
        <v>0</v>
      </c>
    </row>
    <row r="451" spans="1:42">
      <c r="A451" s="1091"/>
      <c r="B451" s="416"/>
      <c r="C451" s="419" t="str">
        <f>IFERROR(INDEX(C$13:C450,MATCH($B451,$B$13:$B450,0)),"")</f>
        <v/>
      </c>
      <c r="D451" s="416"/>
      <c r="E451" s="396" t="s">
        <v>258</v>
      </c>
      <c r="F451" s="398"/>
      <c r="G451" s="399"/>
      <c r="H451" s="399"/>
      <c r="I451" s="399"/>
      <c r="J451" s="399"/>
      <c r="K451" s="399"/>
      <c r="L451" s="399"/>
      <c r="M451" s="400"/>
      <c r="N451" s="400"/>
      <c r="O451" s="400"/>
      <c r="P451" s="400"/>
      <c r="Q451" s="400"/>
      <c r="R451" s="591">
        <f t="shared" si="18"/>
        <v>0</v>
      </c>
      <c r="S451" s="398"/>
      <c r="T451" s="399"/>
      <c r="U451" s="399"/>
      <c r="V451" s="399"/>
      <c r="W451" s="399"/>
      <c r="X451" s="399"/>
      <c r="Y451" s="399"/>
      <c r="Z451" s="399"/>
      <c r="AA451" s="399"/>
      <c r="AB451" s="399"/>
      <c r="AC451" s="399"/>
      <c r="AD451" s="399"/>
      <c r="AE451" s="399"/>
      <c r="AF451" s="399"/>
      <c r="AG451" s="399"/>
      <c r="AH451" s="399"/>
      <c r="AI451" s="399"/>
      <c r="AJ451" s="399"/>
      <c r="AK451" s="399"/>
      <c r="AL451" s="399"/>
      <c r="AM451" s="399"/>
      <c r="AN451" s="400"/>
      <c r="AO451" s="591">
        <f t="shared" si="19"/>
        <v>0</v>
      </c>
      <c r="AP451" s="591">
        <f t="shared" si="20"/>
        <v>0</v>
      </c>
    </row>
    <row r="452" spans="1:42">
      <c r="A452" s="1091"/>
      <c r="B452" s="416"/>
      <c r="C452" s="419" t="str">
        <f>IFERROR(INDEX(C$13:C451,MATCH($B452,$B$13:$B451,0)),"")</f>
        <v/>
      </c>
      <c r="D452" s="416"/>
      <c r="E452" s="396" t="s">
        <v>258</v>
      </c>
      <c r="F452" s="398"/>
      <c r="G452" s="399"/>
      <c r="H452" s="399"/>
      <c r="I452" s="399"/>
      <c r="J452" s="399"/>
      <c r="K452" s="399"/>
      <c r="L452" s="399"/>
      <c r="M452" s="400"/>
      <c r="N452" s="400"/>
      <c r="O452" s="400"/>
      <c r="P452" s="400"/>
      <c r="Q452" s="400"/>
      <c r="R452" s="591">
        <f t="shared" si="18"/>
        <v>0</v>
      </c>
      <c r="S452" s="398"/>
      <c r="T452" s="399"/>
      <c r="U452" s="399"/>
      <c r="V452" s="399"/>
      <c r="W452" s="399"/>
      <c r="X452" s="399"/>
      <c r="Y452" s="399"/>
      <c r="Z452" s="399"/>
      <c r="AA452" s="399"/>
      <c r="AB452" s="399"/>
      <c r="AC452" s="399"/>
      <c r="AD452" s="399"/>
      <c r="AE452" s="399"/>
      <c r="AF452" s="399"/>
      <c r="AG452" s="399"/>
      <c r="AH452" s="399"/>
      <c r="AI452" s="399"/>
      <c r="AJ452" s="399"/>
      <c r="AK452" s="399"/>
      <c r="AL452" s="399"/>
      <c r="AM452" s="399"/>
      <c r="AN452" s="400"/>
      <c r="AO452" s="591">
        <f t="shared" si="19"/>
        <v>0</v>
      </c>
      <c r="AP452" s="591">
        <f t="shared" si="20"/>
        <v>0</v>
      </c>
    </row>
    <row r="453" spans="1:42">
      <c r="A453" s="1091"/>
      <c r="B453" s="416"/>
      <c r="C453" s="419" t="str">
        <f>IFERROR(INDEX(C$13:C452,MATCH($B453,$B$13:$B452,0)),"")</f>
        <v/>
      </c>
      <c r="D453" s="416"/>
      <c r="E453" s="396" t="s">
        <v>258</v>
      </c>
      <c r="F453" s="398"/>
      <c r="G453" s="399"/>
      <c r="H453" s="399"/>
      <c r="I453" s="399"/>
      <c r="J453" s="399"/>
      <c r="K453" s="399"/>
      <c r="L453" s="399"/>
      <c r="M453" s="400"/>
      <c r="N453" s="400"/>
      <c r="O453" s="400"/>
      <c r="P453" s="400"/>
      <c r="Q453" s="400"/>
      <c r="R453" s="591">
        <f t="shared" si="18"/>
        <v>0</v>
      </c>
      <c r="S453" s="398"/>
      <c r="T453" s="399"/>
      <c r="U453" s="399"/>
      <c r="V453" s="399"/>
      <c r="W453" s="399"/>
      <c r="X453" s="399"/>
      <c r="Y453" s="399"/>
      <c r="Z453" s="399"/>
      <c r="AA453" s="399"/>
      <c r="AB453" s="399"/>
      <c r="AC453" s="399"/>
      <c r="AD453" s="399"/>
      <c r="AE453" s="399"/>
      <c r="AF453" s="399"/>
      <c r="AG453" s="399"/>
      <c r="AH453" s="399"/>
      <c r="AI453" s="399"/>
      <c r="AJ453" s="399"/>
      <c r="AK453" s="399"/>
      <c r="AL453" s="399"/>
      <c r="AM453" s="399"/>
      <c r="AN453" s="400"/>
      <c r="AO453" s="591">
        <f t="shared" si="19"/>
        <v>0</v>
      </c>
      <c r="AP453" s="591">
        <f t="shared" si="20"/>
        <v>0</v>
      </c>
    </row>
    <row r="454" spans="1:42">
      <c r="A454" s="1091"/>
      <c r="B454" s="416"/>
      <c r="C454" s="419" t="str">
        <f>IFERROR(INDEX(C$13:C453,MATCH($B454,$B$13:$B453,0)),"")</f>
        <v/>
      </c>
      <c r="D454" s="416"/>
      <c r="E454" s="396" t="s">
        <v>258</v>
      </c>
      <c r="F454" s="398"/>
      <c r="G454" s="399"/>
      <c r="H454" s="399"/>
      <c r="I454" s="399"/>
      <c r="J454" s="399"/>
      <c r="K454" s="399"/>
      <c r="L454" s="399"/>
      <c r="M454" s="400"/>
      <c r="N454" s="400"/>
      <c r="O454" s="400"/>
      <c r="P454" s="400"/>
      <c r="Q454" s="400"/>
      <c r="R454" s="591">
        <f t="shared" si="18"/>
        <v>0</v>
      </c>
      <c r="S454" s="398"/>
      <c r="T454" s="399"/>
      <c r="U454" s="399"/>
      <c r="V454" s="399"/>
      <c r="W454" s="399"/>
      <c r="X454" s="399"/>
      <c r="Y454" s="399"/>
      <c r="Z454" s="399"/>
      <c r="AA454" s="399"/>
      <c r="AB454" s="399"/>
      <c r="AC454" s="399"/>
      <c r="AD454" s="399"/>
      <c r="AE454" s="399"/>
      <c r="AF454" s="399"/>
      <c r="AG454" s="399"/>
      <c r="AH454" s="399"/>
      <c r="AI454" s="399"/>
      <c r="AJ454" s="399"/>
      <c r="AK454" s="399"/>
      <c r="AL454" s="399"/>
      <c r="AM454" s="399"/>
      <c r="AN454" s="400"/>
      <c r="AO454" s="591">
        <f t="shared" si="19"/>
        <v>0</v>
      </c>
      <c r="AP454" s="591">
        <f t="shared" si="20"/>
        <v>0</v>
      </c>
    </row>
    <row r="455" spans="1:42">
      <c r="A455" s="1091"/>
      <c r="B455" s="416"/>
      <c r="C455" s="419" t="str">
        <f>IFERROR(INDEX(C$13:C454,MATCH($B455,$B$13:$B454,0)),"")</f>
        <v/>
      </c>
      <c r="D455" s="416"/>
      <c r="E455" s="396" t="s">
        <v>258</v>
      </c>
      <c r="F455" s="398"/>
      <c r="G455" s="399"/>
      <c r="H455" s="399"/>
      <c r="I455" s="399"/>
      <c r="J455" s="399"/>
      <c r="K455" s="399"/>
      <c r="L455" s="399"/>
      <c r="M455" s="400"/>
      <c r="N455" s="400"/>
      <c r="O455" s="400"/>
      <c r="P455" s="400"/>
      <c r="Q455" s="400"/>
      <c r="R455" s="591">
        <f t="shared" si="18"/>
        <v>0</v>
      </c>
      <c r="S455" s="398"/>
      <c r="T455" s="399"/>
      <c r="U455" s="399"/>
      <c r="V455" s="399"/>
      <c r="W455" s="399"/>
      <c r="X455" s="399"/>
      <c r="Y455" s="399"/>
      <c r="Z455" s="399"/>
      <c r="AA455" s="399"/>
      <c r="AB455" s="399"/>
      <c r="AC455" s="399"/>
      <c r="AD455" s="399"/>
      <c r="AE455" s="399"/>
      <c r="AF455" s="399"/>
      <c r="AG455" s="399"/>
      <c r="AH455" s="399"/>
      <c r="AI455" s="399"/>
      <c r="AJ455" s="399"/>
      <c r="AK455" s="399"/>
      <c r="AL455" s="399"/>
      <c r="AM455" s="399"/>
      <c r="AN455" s="400"/>
      <c r="AO455" s="591">
        <f t="shared" si="19"/>
        <v>0</v>
      </c>
      <c r="AP455" s="591">
        <f t="shared" si="20"/>
        <v>0</v>
      </c>
    </row>
    <row r="456" spans="1:42">
      <c r="A456" s="1091"/>
      <c r="B456" s="416"/>
      <c r="C456" s="419" t="str">
        <f>IFERROR(INDEX(C$13:C455,MATCH($B456,$B$13:$B455,0)),"")</f>
        <v/>
      </c>
      <c r="D456" s="416"/>
      <c r="E456" s="396" t="s">
        <v>258</v>
      </c>
      <c r="F456" s="398"/>
      <c r="G456" s="399"/>
      <c r="H456" s="399"/>
      <c r="I456" s="399"/>
      <c r="J456" s="399"/>
      <c r="K456" s="399"/>
      <c r="L456" s="399"/>
      <c r="M456" s="400"/>
      <c r="N456" s="400"/>
      <c r="O456" s="400"/>
      <c r="P456" s="400"/>
      <c r="Q456" s="400"/>
      <c r="R456" s="591">
        <f t="shared" si="18"/>
        <v>0</v>
      </c>
      <c r="S456" s="398"/>
      <c r="T456" s="399"/>
      <c r="U456" s="399"/>
      <c r="V456" s="399"/>
      <c r="W456" s="399"/>
      <c r="X456" s="399"/>
      <c r="Y456" s="399"/>
      <c r="Z456" s="399"/>
      <c r="AA456" s="399"/>
      <c r="AB456" s="399"/>
      <c r="AC456" s="399"/>
      <c r="AD456" s="399"/>
      <c r="AE456" s="399"/>
      <c r="AF456" s="399"/>
      <c r="AG456" s="399"/>
      <c r="AH456" s="399"/>
      <c r="AI456" s="399"/>
      <c r="AJ456" s="399"/>
      <c r="AK456" s="399"/>
      <c r="AL456" s="399"/>
      <c r="AM456" s="399"/>
      <c r="AN456" s="400"/>
      <c r="AO456" s="591">
        <f t="shared" si="19"/>
        <v>0</v>
      </c>
      <c r="AP456" s="591">
        <f t="shared" si="20"/>
        <v>0</v>
      </c>
    </row>
    <row r="457" spans="1:42">
      <c r="A457" s="1091"/>
      <c r="B457" s="416"/>
      <c r="C457" s="419" t="str">
        <f>IFERROR(INDEX(C$13:C456,MATCH($B457,$B$13:$B456,0)),"")</f>
        <v/>
      </c>
      <c r="D457" s="416"/>
      <c r="E457" s="396" t="s">
        <v>258</v>
      </c>
      <c r="F457" s="398"/>
      <c r="G457" s="399"/>
      <c r="H457" s="399"/>
      <c r="I457" s="399"/>
      <c r="J457" s="399"/>
      <c r="K457" s="399"/>
      <c r="L457" s="399"/>
      <c r="M457" s="400"/>
      <c r="N457" s="400"/>
      <c r="O457" s="400"/>
      <c r="P457" s="400"/>
      <c r="Q457" s="400"/>
      <c r="R457" s="591">
        <f t="shared" si="18"/>
        <v>0</v>
      </c>
      <c r="S457" s="398"/>
      <c r="T457" s="399"/>
      <c r="U457" s="399"/>
      <c r="V457" s="399"/>
      <c r="W457" s="399"/>
      <c r="X457" s="399"/>
      <c r="Y457" s="399"/>
      <c r="Z457" s="399"/>
      <c r="AA457" s="399"/>
      <c r="AB457" s="399"/>
      <c r="AC457" s="399"/>
      <c r="AD457" s="399"/>
      <c r="AE457" s="399"/>
      <c r="AF457" s="399"/>
      <c r="AG457" s="399"/>
      <c r="AH457" s="399"/>
      <c r="AI457" s="399"/>
      <c r="AJ457" s="399"/>
      <c r="AK457" s="399"/>
      <c r="AL457" s="399"/>
      <c r="AM457" s="399"/>
      <c r="AN457" s="400"/>
      <c r="AO457" s="591">
        <f t="shared" si="19"/>
        <v>0</v>
      </c>
      <c r="AP457" s="591">
        <f t="shared" si="20"/>
        <v>0</v>
      </c>
    </row>
    <row r="458" spans="1:42">
      <c r="A458" s="1091"/>
      <c r="B458" s="416"/>
      <c r="C458" s="419" t="str">
        <f>IFERROR(INDEX(C$13:C457,MATCH($B458,$B$13:$B457,0)),"")</f>
        <v/>
      </c>
      <c r="D458" s="416"/>
      <c r="E458" s="396" t="s">
        <v>258</v>
      </c>
      <c r="F458" s="398"/>
      <c r="G458" s="399"/>
      <c r="H458" s="399"/>
      <c r="I458" s="399"/>
      <c r="J458" s="399"/>
      <c r="K458" s="399"/>
      <c r="L458" s="399"/>
      <c r="M458" s="400"/>
      <c r="N458" s="400"/>
      <c r="O458" s="400"/>
      <c r="P458" s="400"/>
      <c r="Q458" s="400"/>
      <c r="R458" s="591">
        <f t="shared" si="18"/>
        <v>0</v>
      </c>
      <c r="S458" s="398"/>
      <c r="T458" s="399"/>
      <c r="U458" s="399"/>
      <c r="V458" s="399"/>
      <c r="W458" s="399"/>
      <c r="X458" s="399"/>
      <c r="Y458" s="399"/>
      <c r="Z458" s="399"/>
      <c r="AA458" s="399"/>
      <c r="AB458" s="399"/>
      <c r="AC458" s="399"/>
      <c r="AD458" s="399"/>
      <c r="AE458" s="399"/>
      <c r="AF458" s="399"/>
      <c r="AG458" s="399"/>
      <c r="AH458" s="399"/>
      <c r="AI458" s="399"/>
      <c r="AJ458" s="399"/>
      <c r="AK458" s="399"/>
      <c r="AL458" s="399"/>
      <c r="AM458" s="399"/>
      <c r="AN458" s="400"/>
      <c r="AO458" s="591">
        <f t="shared" si="19"/>
        <v>0</v>
      </c>
      <c r="AP458" s="591">
        <f t="shared" si="20"/>
        <v>0</v>
      </c>
    </row>
    <row r="459" spans="1:42">
      <c r="A459" s="1091"/>
      <c r="B459" s="416"/>
      <c r="C459" s="419" t="str">
        <f>IFERROR(INDEX(C$13:C458,MATCH($B459,$B$13:$B458,0)),"")</f>
        <v/>
      </c>
      <c r="D459" s="416"/>
      <c r="E459" s="396" t="s">
        <v>258</v>
      </c>
      <c r="F459" s="398"/>
      <c r="G459" s="399"/>
      <c r="H459" s="399"/>
      <c r="I459" s="399"/>
      <c r="J459" s="399"/>
      <c r="K459" s="399"/>
      <c r="L459" s="399"/>
      <c r="M459" s="400"/>
      <c r="N459" s="400"/>
      <c r="O459" s="400"/>
      <c r="P459" s="400"/>
      <c r="Q459" s="400"/>
      <c r="R459" s="591">
        <f t="shared" si="18"/>
        <v>0</v>
      </c>
      <c r="S459" s="398"/>
      <c r="T459" s="399"/>
      <c r="U459" s="399"/>
      <c r="V459" s="399"/>
      <c r="W459" s="399"/>
      <c r="X459" s="399"/>
      <c r="Y459" s="399"/>
      <c r="Z459" s="399"/>
      <c r="AA459" s="399"/>
      <c r="AB459" s="399"/>
      <c r="AC459" s="399"/>
      <c r="AD459" s="399"/>
      <c r="AE459" s="399"/>
      <c r="AF459" s="399"/>
      <c r="AG459" s="399"/>
      <c r="AH459" s="399"/>
      <c r="AI459" s="399"/>
      <c r="AJ459" s="399"/>
      <c r="AK459" s="399"/>
      <c r="AL459" s="399"/>
      <c r="AM459" s="399"/>
      <c r="AN459" s="400"/>
      <c r="AO459" s="591">
        <f t="shared" si="19"/>
        <v>0</v>
      </c>
      <c r="AP459" s="591">
        <f t="shared" si="20"/>
        <v>0</v>
      </c>
    </row>
    <row r="460" spans="1:42">
      <c r="A460" s="1091"/>
      <c r="B460" s="416"/>
      <c r="C460" s="419" t="str">
        <f>IFERROR(INDEX(C$13:C459,MATCH($B460,$B$13:$B459,0)),"")</f>
        <v/>
      </c>
      <c r="D460" s="416"/>
      <c r="E460" s="396" t="s">
        <v>258</v>
      </c>
      <c r="F460" s="398"/>
      <c r="G460" s="399"/>
      <c r="H460" s="399"/>
      <c r="I460" s="399"/>
      <c r="J460" s="399"/>
      <c r="K460" s="399"/>
      <c r="L460" s="399"/>
      <c r="M460" s="400"/>
      <c r="N460" s="400"/>
      <c r="O460" s="400"/>
      <c r="P460" s="400"/>
      <c r="Q460" s="400"/>
      <c r="R460" s="591">
        <f t="shared" si="18"/>
        <v>0</v>
      </c>
      <c r="S460" s="398"/>
      <c r="T460" s="399"/>
      <c r="U460" s="399"/>
      <c r="V460" s="399"/>
      <c r="W460" s="399"/>
      <c r="X460" s="399"/>
      <c r="Y460" s="399"/>
      <c r="Z460" s="399"/>
      <c r="AA460" s="399"/>
      <c r="AB460" s="399"/>
      <c r="AC460" s="399"/>
      <c r="AD460" s="399"/>
      <c r="AE460" s="399"/>
      <c r="AF460" s="399"/>
      <c r="AG460" s="399"/>
      <c r="AH460" s="399"/>
      <c r="AI460" s="399"/>
      <c r="AJ460" s="399"/>
      <c r="AK460" s="399"/>
      <c r="AL460" s="399"/>
      <c r="AM460" s="399"/>
      <c r="AN460" s="400"/>
      <c r="AO460" s="591">
        <f t="shared" si="19"/>
        <v>0</v>
      </c>
      <c r="AP460" s="591">
        <f t="shared" si="20"/>
        <v>0</v>
      </c>
    </row>
    <row r="461" spans="1:42">
      <c r="A461" s="1091"/>
      <c r="B461" s="416"/>
      <c r="C461" s="419" t="str">
        <f>IFERROR(INDEX(C$13:C460,MATCH($B461,$B$13:$B460,0)),"")</f>
        <v/>
      </c>
      <c r="D461" s="416"/>
      <c r="E461" s="396" t="s">
        <v>258</v>
      </c>
      <c r="F461" s="398"/>
      <c r="G461" s="399"/>
      <c r="H461" s="399"/>
      <c r="I461" s="399"/>
      <c r="J461" s="399"/>
      <c r="K461" s="399"/>
      <c r="L461" s="399"/>
      <c r="M461" s="400"/>
      <c r="N461" s="400"/>
      <c r="O461" s="400"/>
      <c r="P461" s="400"/>
      <c r="Q461" s="400"/>
      <c r="R461" s="591">
        <f t="shared" si="18"/>
        <v>0</v>
      </c>
      <c r="S461" s="398"/>
      <c r="T461" s="399"/>
      <c r="U461" s="399"/>
      <c r="V461" s="399"/>
      <c r="W461" s="399"/>
      <c r="X461" s="399"/>
      <c r="Y461" s="399"/>
      <c r="Z461" s="399"/>
      <c r="AA461" s="399"/>
      <c r="AB461" s="399"/>
      <c r="AC461" s="399"/>
      <c r="AD461" s="399"/>
      <c r="AE461" s="399"/>
      <c r="AF461" s="399"/>
      <c r="AG461" s="399"/>
      <c r="AH461" s="399"/>
      <c r="AI461" s="399"/>
      <c r="AJ461" s="399"/>
      <c r="AK461" s="399"/>
      <c r="AL461" s="399"/>
      <c r="AM461" s="399"/>
      <c r="AN461" s="400"/>
      <c r="AO461" s="591">
        <f t="shared" si="19"/>
        <v>0</v>
      </c>
      <c r="AP461" s="591">
        <f t="shared" si="20"/>
        <v>0</v>
      </c>
    </row>
    <row r="462" spans="1:42">
      <c r="A462" s="1091"/>
      <c r="B462" s="416"/>
      <c r="C462" s="419" t="str">
        <f>IFERROR(INDEX(C$13:C461,MATCH($B462,$B$13:$B461,0)),"")</f>
        <v/>
      </c>
      <c r="D462" s="416"/>
      <c r="E462" s="396" t="s">
        <v>258</v>
      </c>
      <c r="F462" s="398"/>
      <c r="G462" s="399"/>
      <c r="H462" s="399"/>
      <c r="I462" s="399"/>
      <c r="J462" s="399"/>
      <c r="K462" s="399"/>
      <c r="L462" s="399"/>
      <c r="M462" s="400"/>
      <c r="N462" s="400"/>
      <c r="O462" s="400"/>
      <c r="P462" s="400"/>
      <c r="Q462" s="400"/>
      <c r="R462" s="591">
        <f t="shared" ref="R462:R525" si="21">ROUND(SUM(F462:Q462),2)</f>
        <v>0</v>
      </c>
      <c r="S462" s="398"/>
      <c r="T462" s="399"/>
      <c r="U462" s="399"/>
      <c r="V462" s="399"/>
      <c r="W462" s="399"/>
      <c r="X462" s="399"/>
      <c r="Y462" s="399"/>
      <c r="Z462" s="399"/>
      <c r="AA462" s="399"/>
      <c r="AB462" s="399"/>
      <c r="AC462" s="399"/>
      <c r="AD462" s="399"/>
      <c r="AE462" s="399"/>
      <c r="AF462" s="399"/>
      <c r="AG462" s="399"/>
      <c r="AH462" s="399"/>
      <c r="AI462" s="399"/>
      <c r="AJ462" s="399"/>
      <c r="AK462" s="399"/>
      <c r="AL462" s="399"/>
      <c r="AM462" s="399"/>
      <c r="AN462" s="400"/>
      <c r="AO462" s="591">
        <f t="shared" ref="AO462:AO525" si="22">ROUND(SUM(S462:AN462),2)</f>
        <v>0</v>
      </c>
      <c r="AP462" s="591">
        <f t="shared" ref="AP462:AP525" si="23">ROUND(R462+AO462,2)</f>
        <v>0</v>
      </c>
    </row>
    <row r="463" spans="1:42">
      <c r="A463" s="1091"/>
      <c r="B463" s="416"/>
      <c r="C463" s="419" t="str">
        <f>IFERROR(INDEX(C$13:C462,MATCH($B463,$B$13:$B462,0)),"")</f>
        <v/>
      </c>
      <c r="D463" s="416"/>
      <c r="E463" s="396" t="s">
        <v>258</v>
      </c>
      <c r="F463" s="398"/>
      <c r="G463" s="399"/>
      <c r="H463" s="399"/>
      <c r="I463" s="399"/>
      <c r="J463" s="399"/>
      <c r="K463" s="399"/>
      <c r="L463" s="399"/>
      <c r="M463" s="400"/>
      <c r="N463" s="400"/>
      <c r="O463" s="400"/>
      <c r="P463" s="400"/>
      <c r="Q463" s="400"/>
      <c r="R463" s="591">
        <f t="shared" si="21"/>
        <v>0</v>
      </c>
      <c r="S463" s="398"/>
      <c r="T463" s="399"/>
      <c r="U463" s="399"/>
      <c r="V463" s="399"/>
      <c r="W463" s="399"/>
      <c r="X463" s="399"/>
      <c r="Y463" s="399"/>
      <c r="Z463" s="399"/>
      <c r="AA463" s="399"/>
      <c r="AB463" s="399"/>
      <c r="AC463" s="399"/>
      <c r="AD463" s="399"/>
      <c r="AE463" s="399"/>
      <c r="AF463" s="399"/>
      <c r="AG463" s="399"/>
      <c r="AH463" s="399"/>
      <c r="AI463" s="399"/>
      <c r="AJ463" s="399"/>
      <c r="AK463" s="399"/>
      <c r="AL463" s="399"/>
      <c r="AM463" s="399"/>
      <c r="AN463" s="400"/>
      <c r="AO463" s="591">
        <f t="shared" si="22"/>
        <v>0</v>
      </c>
      <c r="AP463" s="591">
        <f t="shared" si="23"/>
        <v>0</v>
      </c>
    </row>
    <row r="464" spans="1:42">
      <c r="A464" s="1091"/>
      <c r="B464" s="416"/>
      <c r="C464" s="419" t="str">
        <f>IFERROR(INDEX(C$13:C463,MATCH($B464,$B$13:$B463,0)),"")</f>
        <v/>
      </c>
      <c r="D464" s="416"/>
      <c r="E464" s="396" t="s">
        <v>258</v>
      </c>
      <c r="F464" s="398"/>
      <c r="G464" s="399"/>
      <c r="H464" s="399"/>
      <c r="I464" s="399"/>
      <c r="J464" s="399"/>
      <c r="K464" s="399"/>
      <c r="L464" s="399"/>
      <c r="M464" s="400"/>
      <c r="N464" s="400"/>
      <c r="O464" s="400"/>
      <c r="P464" s="400"/>
      <c r="Q464" s="400"/>
      <c r="R464" s="591">
        <f t="shared" si="21"/>
        <v>0</v>
      </c>
      <c r="S464" s="398"/>
      <c r="T464" s="399"/>
      <c r="U464" s="399"/>
      <c r="V464" s="399"/>
      <c r="W464" s="399"/>
      <c r="X464" s="399"/>
      <c r="Y464" s="399"/>
      <c r="Z464" s="399"/>
      <c r="AA464" s="399"/>
      <c r="AB464" s="399"/>
      <c r="AC464" s="399"/>
      <c r="AD464" s="399"/>
      <c r="AE464" s="399"/>
      <c r="AF464" s="399"/>
      <c r="AG464" s="399"/>
      <c r="AH464" s="399"/>
      <c r="AI464" s="399"/>
      <c r="AJ464" s="399"/>
      <c r="AK464" s="399"/>
      <c r="AL464" s="399"/>
      <c r="AM464" s="399"/>
      <c r="AN464" s="400"/>
      <c r="AO464" s="591">
        <f t="shared" si="22"/>
        <v>0</v>
      </c>
      <c r="AP464" s="591">
        <f t="shared" si="23"/>
        <v>0</v>
      </c>
    </row>
    <row r="465" spans="1:42">
      <c r="A465" s="1091"/>
      <c r="B465" s="416"/>
      <c r="C465" s="419" t="str">
        <f>IFERROR(INDEX(C$13:C464,MATCH($B465,$B$13:$B464,0)),"")</f>
        <v/>
      </c>
      <c r="D465" s="416"/>
      <c r="E465" s="396" t="s">
        <v>258</v>
      </c>
      <c r="F465" s="398"/>
      <c r="G465" s="399"/>
      <c r="H465" s="399"/>
      <c r="I465" s="399"/>
      <c r="J465" s="399"/>
      <c r="K465" s="399"/>
      <c r="L465" s="399"/>
      <c r="M465" s="400"/>
      <c r="N465" s="400"/>
      <c r="O465" s="400"/>
      <c r="P465" s="400"/>
      <c r="Q465" s="400"/>
      <c r="R465" s="591">
        <f t="shared" si="21"/>
        <v>0</v>
      </c>
      <c r="S465" s="398"/>
      <c r="T465" s="399"/>
      <c r="U465" s="399"/>
      <c r="V465" s="399"/>
      <c r="W465" s="399"/>
      <c r="X465" s="399"/>
      <c r="Y465" s="399"/>
      <c r="Z465" s="399"/>
      <c r="AA465" s="399"/>
      <c r="AB465" s="399"/>
      <c r="AC465" s="399"/>
      <c r="AD465" s="399"/>
      <c r="AE465" s="399"/>
      <c r="AF465" s="399"/>
      <c r="AG465" s="399"/>
      <c r="AH465" s="399"/>
      <c r="AI465" s="399"/>
      <c r="AJ465" s="399"/>
      <c r="AK465" s="399"/>
      <c r="AL465" s="399"/>
      <c r="AM465" s="399"/>
      <c r="AN465" s="400"/>
      <c r="AO465" s="591">
        <f t="shared" si="22"/>
        <v>0</v>
      </c>
      <c r="AP465" s="591">
        <f t="shared" si="23"/>
        <v>0</v>
      </c>
    </row>
    <row r="466" spans="1:42">
      <c r="A466" s="1091"/>
      <c r="B466" s="416"/>
      <c r="C466" s="419" t="str">
        <f>IFERROR(INDEX(C$13:C465,MATCH($B466,$B$13:$B465,0)),"")</f>
        <v/>
      </c>
      <c r="D466" s="416"/>
      <c r="E466" s="396" t="s">
        <v>258</v>
      </c>
      <c r="F466" s="398"/>
      <c r="G466" s="399"/>
      <c r="H466" s="399"/>
      <c r="I466" s="399"/>
      <c r="J466" s="399"/>
      <c r="K466" s="399"/>
      <c r="L466" s="399"/>
      <c r="M466" s="400"/>
      <c r="N466" s="400"/>
      <c r="O466" s="400"/>
      <c r="P466" s="400"/>
      <c r="Q466" s="400"/>
      <c r="R466" s="591">
        <f t="shared" si="21"/>
        <v>0</v>
      </c>
      <c r="S466" s="398"/>
      <c r="T466" s="399"/>
      <c r="U466" s="399"/>
      <c r="V466" s="399"/>
      <c r="W466" s="399"/>
      <c r="X466" s="399"/>
      <c r="Y466" s="399"/>
      <c r="Z466" s="399"/>
      <c r="AA466" s="399"/>
      <c r="AB466" s="399"/>
      <c r="AC466" s="399"/>
      <c r="AD466" s="399"/>
      <c r="AE466" s="399"/>
      <c r="AF466" s="399"/>
      <c r="AG466" s="399"/>
      <c r="AH466" s="399"/>
      <c r="AI466" s="399"/>
      <c r="AJ466" s="399"/>
      <c r="AK466" s="399"/>
      <c r="AL466" s="399"/>
      <c r="AM466" s="399"/>
      <c r="AN466" s="400"/>
      <c r="AO466" s="591">
        <f t="shared" si="22"/>
        <v>0</v>
      </c>
      <c r="AP466" s="591">
        <f t="shared" si="23"/>
        <v>0</v>
      </c>
    </row>
    <row r="467" spans="1:42">
      <c r="A467" s="1091"/>
      <c r="B467" s="416"/>
      <c r="C467" s="419" t="str">
        <f>IFERROR(INDEX(C$13:C466,MATCH($B467,$B$13:$B466,0)),"")</f>
        <v/>
      </c>
      <c r="D467" s="416"/>
      <c r="E467" s="396" t="s">
        <v>258</v>
      </c>
      <c r="F467" s="398"/>
      <c r="G467" s="399"/>
      <c r="H467" s="399"/>
      <c r="I467" s="399"/>
      <c r="J467" s="399"/>
      <c r="K467" s="399"/>
      <c r="L467" s="399"/>
      <c r="M467" s="400"/>
      <c r="N467" s="400"/>
      <c r="O467" s="400"/>
      <c r="P467" s="400"/>
      <c r="Q467" s="400"/>
      <c r="R467" s="591">
        <f t="shared" si="21"/>
        <v>0</v>
      </c>
      <c r="S467" s="398"/>
      <c r="T467" s="399"/>
      <c r="U467" s="399"/>
      <c r="V467" s="399"/>
      <c r="W467" s="399"/>
      <c r="X467" s="399"/>
      <c r="Y467" s="399"/>
      <c r="Z467" s="399"/>
      <c r="AA467" s="399"/>
      <c r="AB467" s="399"/>
      <c r="AC467" s="399"/>
      <c r="AD467" s="399"/>
      <c r="AE467" s="399"/>
      <c r="AF467" s="399"/>
      <c r="AG467" s="399"/>
      <c r="AH467" s="399"/>
      <c r="AI467" s="399"/>
      <c r="AJ467" s="399"/>
      <c r="AK467" s="399"/>
      <c r="AL467" s="399"/>
      <c r="AM467" s="399"/>
      <c r="AN467" s="400"/>
      <c r="AO467" s="591">
        <f t="shared" si="22"/>
        <v>0</v>
      </c>
      <c r="AP467" s="591">
        <f t="shared" si="23"/>
        <v>0</v>
      </c>
    </row>
    <row r="468" spans="1:42">
      <c r="A468" s="1091"/>
      <c r="B468" s="416"/>
      <c r="C468" s="419" t="str">
        <f>IFERROR(INDEX(C$13:C467,MATCH($B468,$B$13:$B467,0)),"")</f>
        <v/>
      </c>
      <c r="D468" s="416"/>
      <c r="E468" s="396" t="s">
        <v>258</v>
      </c>
      <c r="F468" s="398"/>
      <c r="G468" s="399"/>
      <c r="H468" s="399"/>
      <c r="I468" s="399"/>
      <c r="J468" s="399"/>
      <c r="K468" s="399"/>
      <c r="L468" s="399"/>
      <c r="M468" s="400"/>
      <c r="N468" s="400"/>
      <c r="O468" s="400"/>
      <c r="P468" s="400"/>
      <c r="Q468" s="400"/>
      <c r="R468" s="591">
        <f t="shared" si="21"/>
        <v>0</v>
      </c>
      <c r="S468" s="398"/>
      <c r="T468" s="399"/>
      <c r="U468" s="399"/>
      <c r="V468" s="399"/>
      <c r="W468" s="399"/>
      <c r="X468" s="399"/>
      <c r="Y468" s="399"/>
      <c r="Z468" s="399"/>
      <c r="AA468" s="399"/>
      <c r="AB468" s="399"/>
      <c r="AC468" s="399"/>
      <c r="AD468" s="399"/>
      <c r="AE468" s="399"/>
      <c r="AF468" s="399"/>
      <c r="AG468" s="399"/>
      <c r="AH468" s="399"/>
      <c r="AI468" s="399"/>
      <c r="AJ468" s="399"/>
      <c r="AK468" s="399"/>
      <c r="AL468" s="399"/>
      <c r="AM468" s="399"/>
      <c r="AN468" s="400"/>
      <c r="AO468" s="591">
        <f t="shared" si="22"/>
        <v>0</v>
      </c>
      <c r="AP468" s="591">
        <f t="shared" si="23"/>
        <v>0</v>
      </c>
    </row>
    <row r="469" spans="1:42">
      <c r="A469" s="1091"/>
      <c r="B469" s="416"/>
      <c r="C469" s="419" t="str">
        <f>IFERROR(INDEX(C$13:C468,MATCH($B469,$B$13:$B468,0)),"")</f>
        <v/>
      </c>
      <c r="D469" s="416"/>
      <c r="E469" s="396" t="s">
        <v>258</v>
      </c>
      <c r="F469" s="398"/>
      <c r="G469" s="399"/>
      <c r="H469" s="399"/>
      <c r="I469" s="399"/>
      <c r="J469" s="399"/>
      <c r="K469" s="399"/>
      <c r="L469" s="399"/>
      <c r="M469" s="400"/>
      <c r="N469" s="400"/>
      <c r="O469" s="400"/>
      <c r="P469" s="400"/>
      <c r="Q469" s="400"/>
      <c r="R469" s="591">
        <f t="shared" si="21"/>
        <v>0</v>
      </c>
      <c r="S469" s="398"/>
      <c r="T469" s="399"/>
      <c r="U469" s="399"/>
      <c r="V469" s="399"/>
      <c r="W469" s="399"/>
      <c r="X469" s="399"/>
      <c r="Y469" s="399"/>
      <c r="Z469" s="399"/>
      <c r="AA469" s="399"/>
      <c r="AB469" s="399"/>
      <c r="AC469" s="399"/>
      <c r="AD469" s="399"/>
      <c r="AE469" s="399"/>
      <c r="AF469" s="399"/>
      <c r="AG469" s="399"/>
      <c r="AH469" s="399"/>
      <c r="AI469" s="399"/>
      <c r="AJ469" s="399"/>
      <c r="AK469" s="399"/>
      <c r="AL469" s="399"/>
      <c r="AM469" s="399"/>
      <c r="AN469" s="400"/>
      <c r="AO469" s="591">
        <f t="shared" si="22"/>
        <v>0</v>
      </c>
      <c r="AP469" s="591">
        <f t="shared" si="23"/>
        <v>0</v>
      </c>
    </row>
    <row r="470" spans="1:42">
      <c r="A470" s="1091"/>
      <c r="B470" s="416"/>
      <c r="C470" s="419" t="str">
        <f>IFERROR(INDEX(C$13:C469,MATCH($B470,$B$13:$B469,0)),"")</f>
        <v/>
      </c>
      <c r="D470" s="416"/>
      <c r="E470" s="396" t="s">
        <v>258</v>
      </c>
      <c r="F470" s="398"/>
      <c r="G470" s="399"/>
      <c r="H470" s="399"/>
      <c r="I470" s="399"/>
      <c r="J470" s="399"/>
      <c r="K470" s="399"/>
      <c r="L470" s="399"/>
      <c r="M470" s="400"/>
      <c r="N470" s="400"/>
      <c r="O470" s="400"/>
      <c r="P470" s="400"/>
      <c r="Q470" s="400"/>
      <c r="R470" s="591">
        <f t="shared" si="21"/>
        <v>0</v>
      </c>
      <c r="S470" s="398"/>
      <c r="T470" s="399"/>
      <c r="U470" s="399"/>
      <c r="V470" s="399"/>
      <c r="W470" s="399"/>
      <c r="X470" s="399"/>
      <c r="Y470" s="399"/>
      <c r="Z470" s="399"/>
      <c r="AA470" s="399"/>
      <c r="AB470" s="399"/>
      <c r="AC470" s="399"/>
      <c r="AD470" s="399"/>
      <c r="AE470" s="399"/>
      <c r="AF470" s="399"/>
      <c r="AG470" s="399"/>
      <c r="AH470" s="399"/>
      <c r="AI470" s="399"/>
      <c r="AJ470" s="399"/>
      <c r="AK470" s="399"/>
      <c r="AL470" s="399"/>
      <c r="AM470" s="399"/>
      <c r="AN470" s="400"/>
      <c r="AO470" s="591">
        <f t="shared" si="22"/>
        <v>0</v>
      </c>
      <c r="AP470" s="591">
        <f t="shared" si="23"/>
        <v>0</v>
      </c>
    </row>
    <row r="471" spans="1:42">
      <c r="A471" s="1091"/>
      <c r="B471" s="416"/>
      <c r="C471" s="419" t="str">
        <f>IFERROR(INDEX(C$13:C470,MATCH($B471,$B$13:$B470,0)),"")</f>
        <v/>
      </c>
      <c r="D471" s="416"/>
      <c r="E471" s="396" t="s">
        <v>258</v>
      </c>
      <c r="F471" s="398"/>
      <c r="G471" s="399"/>
      <c r="H471" s="399"/>
      <c r="I471" s="399"/>
      <c r="J471" s="399"/>
      <c r="K471" s="399"/>
      <c r="L471" s="399"/>
      <c r="M471" s="400"/>
      <c r="N471" s="400"/>
      <c r="O471" s="400"/>
      <c r="P471" s="400"/>
      <c r="Q471" s="400"/>
      <c r="R471" s="591">
        <f t="shared" si="21"/>
        <v>0</v>
      </c>
      <c r="S471" s="398"/>
      <c r="T471" s="399"/>
      <c r="U471" s="399"/>
      <c r="V471" s="399"/>
      <c r="W471" s="399"/>
      <c r="X471" s="399"/>
      <c r="Y471" s="399"/>
      <c r="Z471" s="399"/>
      <c r="AA471" s="399"/>
      <c r="AB471" s="399"/>
      <c r="AC471" s="399"/>
      <c r="AD471" s="399"/>
      <c r="AE471" s="399"/>
      <c r="AF471" s="399"/>
      <c r="AG471" s="399"/>
      <c r="AH471" s="399"/>
      <c r="AI471" s="399"/>
      <c r="AJ471" s="399"/>
      <c r="AK471" s="399"/>
      <c r="AL471" s="399"/>
      <c r="AM471" s="399"/>
      <c r="AN471" s="400"/>
      <c r="AO471" s="591">
        <f t="shared" si="22"/>
        <v>0</v>
      </c>
      <c r="AP471" s="591">
        <f t="shared" si="23"/>
        <v>0</v>
      </c>
    </row>
    <row r="472" spans="1:42">
      <c r="A472" s="1091"/>
      <c r="B472" s="416"/>
      <c r="C472" s="419" t="str">
        <f>IFERROR(INDEX(C$13:C471,MATCH($B472,$B$13:$B471,0)),"")</f>
        <v/>
      </c>
      <c r="D472" s="416"/>
      <c r="E472" s="396" t="s">
        <v>258</v>
      </c>
      <c r="F472" s="398"/>
      <c r="G472" s="399"/>
      <c r="H472" s="399"/>
      <c r="I472" s="399"/>
      <c r="J472" s="399"/>
      <c r="K472" s="399"/>
      <c r="L472" s="399"/>
      <c r="M472" s="400"/>
      <c r="N472" s="400"/>
      <c r="O472" s="400"/>
      <c r="P472" s="400"/>
      <c r="Q472" s="400"/>
      <c r="R472" s="591">
        <f t="shared" si="21"/>
        <v>0</v>
      </c>
      <c r="S472" s="398"/>
      <c r="T472" s="399"/>
      <c r="U472" s="399"/>
      <c r="V472" s="399"/>
      <c r="W472" s="399"/>
      <c r="X472" s="399"/>
      <c r="Y472" s="399"/>
      <c r="Z472" s="399"/>
      <c r="AA472" s="399"/>
      <c r="AB472" s="399"/>
      <c r="AC472" s="399"/>
      <c r="AD472" s="399"/>
      <c r="AE472" s="399"/>
      <c r="AF472" s="399"/>
      <c r="AG472" s="399"/>
      <c r="AH472" s="399"/>
      <c r="AI472" s="399"/>
      <c r="AJ472" s="399"/>
      <c r="AK472" s="399"/>
      <c r="AL472" s="399"/>
      <c r="AM472" s="399"/>
      <c r="AN472" s="400"/>
      <c r="AO472" s="591">
        <f t="shared" si="22"/>
        <v>0</v>
      </c>
      <c r="AP472" s="591">
        <f t="shared" si="23"/>
        <v>0</v>
      </c>
    </row>
    <row r="473" spans="1:42">
      <c r="A473" s="1091"/>
      <c r="B473" s="416"/>
      <c r="C473" s="419" t="str">
        <f>IFERROR(INDEX(C$13:C472,MATCH($B473,$B$13:$B472,0)),"")</f>
        <v/>
      </c>
      <c r="D473" s="416"/>
      <c r="E473" s="396" t="s">
        <v>258</v>
      </c>
      <c r="F473" s="398"/>
      <c r="G473" s="399"/>
      <c r="H473" s="399"/>
      <c r="I473" s="399"/>
      <c r="J473" s="399"/>
      <c r="K473" s="399"/>
      <c r="L473" s="399"/>
      <c r="M473" s="400"/>
      <c r="N473" s="400"/>
      <c r="O473" s="400"/>
      <c r="P473" s="400"/>
      <c r="Q473" s="400"/>
      <c r="R473" s="591">
        <f t="shared" si="21"/>
        <v>0</v>
      </c>
      <c r="S473" s="398"/>
      <c r="T473" s="399"/>
      <c r="U473" s="399"/>
      <c r="V473" s="399"/>
      <c r="W473" s="399"/>
      <c r="X473" s="399"/>
      <c r="Y473" s="399"/>
      <c r="Z473" s="399"/>
      <c r="AA473" s="399"/>
      <c r="AB473" s="399"/>
      <c r="AC473" s="399"/>
      <c r="AD473" s="399"/>
      <c r="AE473" s="399"/>
      <c r="AF473" s="399"/>
      <c r="AG473" s="399"/>
      <c r="AH473" s="399"/>
      <c r="AI473" s="399"/>
      <c r="AJ473" s="399"/>
      <c r="AK473" s="399"/>
      <c r="AL473" s="399"/>
      <c r="AM473" s="399"/>
      <c r="AN473" s="400"/>
      <c r="AO473" s="591">
        <f t="shared" si="22"/>
        <v>0</v>
      </c>
      <c r="AP473" s="591">
        <f t="shared" si="23"/>
        <v>0</v>
      </c>
    </row>
    <row r="474" spans="1:42">
      <c r="A474" s="1091"/>
      <c r="B474" s="416"/>
      <c r="C474" s="419" t="str">
        <f>IFERROR(INDEX(C$13:C473,MATCH($B474,$B$13:$B473,0)),"")</f>
        <v/>
      </c>
      <c r="D474" s="416"/>
      <c r="E474" s="396" t="s">
        <v>258</v>
      </c>
      <c r="F474" s="398"/>
      <c r="G474" s="399"/>
      <c r="H474" s="399"/>
      <c r="I474" s="399"/>
      <c r="J474" s="399"/>
      <c r="K474" s="399"/>
      <c r="L474" s="399"/>
      <c r="M474" s="400"/>
      <c r="N474" s="400"/>
      <c r="O474" s="400"/>
      <c r="P474" s="400"/>
      <c r="Q474" s="400"/>
      <c r="R474" s="591">
        <f t="shared" si="21"/>
        <v>0</v>
      </c>
      <c r="S474" s="398"/>
      <c r="T474" s="399"/>
      <c r="U474" s="399"/>
      <c r="V474" s="399"/>
      <c r="W474" s="399"/>
      <c r="X474" s="399"/>
      <c r="Y474" s="399"/>
      <c r="Z474" s="399"/>
      <c r="AA474" s="399"/>
      <c r="AB474" s="399"/>
      <c r="AC474" s="399"/>
      <c r="AD474" s="399"/>
      <c r="AE474" s="399"/>
      <c r="AF474" s="399"/>
      <c r="AG474" s="399"/>
      <c r="AH474" s="399"/>
      <c r="AI474" s="399"/>
      <c r="AJ474" s="399"/>
      <c r="AK474" s="399"/>
      <c r="AL474" s="399"/>
      <c r="AM474" s="399"/>
      <c r="AN474" s="400"/>
      <c r="AO474" s="591">
        <f t="shared" si="22"/>
        <v>0</v>
      </c>
      <c r="AP474" s="591">
        <f t="shared" si="23"/>
        <v>0</v>
      </c>
    </row>
    <row r="475" spans="1:42">
      <c r="A475" s="1091"/>
      <c r="B475" s="416"/>
      <c r="C475" s="419" t="str">
        <f>IFERROR(INDEX(C$13:C474,MATCH($B475,$B$13:$B474,0)),"")</f>
        <v/>
      </c>
      <c r="D475" s="416"/>
      <c r="E475" s="396" t="s">
        <v>258</v>
      </c>
      <c r="F475" s="398"/>
      <c r="G475" s="399"/>
      <c r="H475" s="399"/>
      <c r="I475" s="399"/>
      <c r="J475" s="399"/>
      <c r="K475" s="399"/>
      <c r="L475" s="399"/>
      <c r="M475" s="400"/>
      <c r="N475" s="400"/>
      <c r="O475" s="400"/>
      <c r="P475" s="400"/>
      <c r="Q475" s="400"/>
      <c r="R475" s="591">
        <f t="shared" si="21"/>
        <v>0</v>
      </c>
      <c r="S475" s="398"/>
      <c r="T475" s="399"/>
      <c r="U475" s="399"/>
      <c r="V475" s="399"/>
      <c r="W475" s="399"/>
      <c r="X475" s="399"/>
      <c r="Y475" s="399"/>
      <c r="Z475" s="399"/>
      <c r="AA475" s="399"/>
      <c r="AB475" s="399"/>
      <c r="AC475" s="399"/>
      <c r="AD475" s="399"/>
      <c r="AE475" s="399"/>
      <c r="AF475" s="399"/>
      <c r="AG475" s="399"/>
      <c r="AH475" s="399"/>
      <c r="AI475" s="399"/>
      <c r="AJ475" s="399"/>
      <c r="AK475" s="399"/>
      <c r="AL475" s="399"/>
      <c r="AM475" s="399"/>
      <c r="AN475" s="400"/>
      <c r="AO475" s="591">
        <f t="shared" si="22"/>
        <v>0</v>
      </c>
      <c r="AP475" s="591">
        <f t="shared" si="23"/>
        <v>0</v>
      </c>
    </row>
    <row r="476" spans="1:42">
      <c r="A476" s="1091"/>
      <c r="B476" s="416"/>
      <c r="C476" s="419" t="str">
        <f>IFERROR(INDEX(C$13:C475,MATCH($B476,$B$13:$B475,0)),"")</f>
        <v/>
      </c>
      <c r="D476" s="416"/>
      <c r="E476" s="396" t="s">
        <v>258</v>
      </c>
      <c r="F476" s="398"/>
      <c r="G476" s="399"/>
      <c r="H476" s="399"/>
      <c r="I476" s="399"/>
      <c r="J476" s="399"/>
      <c r="K476" s="399"/>
      <c r="L476" s="399"/>
      <c r="M476" s="400"/>
      <c r="N476" s="400"/>
      <c r="O476" s="400"/>
      <c r="P476" s="400"/>
      <c r="Q476" s="400"/>
      <c r="R476" s="591">
        <f t="shared" si="21"/>
        <v>0</v>
      </c>
      <c r="S476" s="398"/>
      <c r="T476" s="399"/>
      <c r="U476" s="399"/>
      <c r="V476" s="399"/>
      <c r="W476" s="399"/>
      <c r="X476" s="399"/>
      <c r="Y476" s="399"/>
      <c r="Z476" s="399"/>
      <c r="AA476" s="399"/>
      <c r="AB476" s="399"/>
      <c r="AC476" s="399"/>
      <c r="AD476" s="399"/>
      <c r="AE476" s="399"/>
      <c r="AF476" s="399"/>
      <c r="AG476" s="399"/>
      <c r="AH476" s="399"/>
      <c r="AI476" s="399"/>
      <c r="AJ476" s="399"/>
      <c r="AK476" s="399"/>
      <c r="AL476" s="399"/>
      <c r="AM476" s="399"/>
      <c r="AN476" s="400"/>
      <c r="AO476" s="591">
        <f t="shared" si="22"/>
        <v>0</v>
      </c>
      <c r="AP476" s="591">
        <f t="shared" si="23"/>
        <v>0</v>
      </c>
    </row>
    <row r="477" spans="1:42">
      <c r="A477" s="1091"/>
      <c r="B477" s="416"/>
      <c r="C477" s="419" t="str">
        <f>IFERROR(INDEX(C$13:C476,MATCH($B477,$B$13:$B476,0)),"")</f>
        <v/>
      </c>
      <c r="D477" s="416"/>
      <c r="E477" s="396" t="s">
        <v>258</v>
      </c>
      <c r="F477" s="398"/>
      <c r="G477" s="399"/>
      <c r="H477" s="399"/>
      <c r="I477" s="399"/>
      <c r="J477" s="399"/>
      <c r="K477" s="399"/>
      <c r="L477" s="399"/>
      <c r="M477" s="400"/>
      <c r="N477" s="400"/>
      <c r="O477" s="400"/>
      <c r="P477" s="400"/>
      <c r="Q477" s="400"/>
      <c r="R477" s="591">
        <f t="shared" si="21"/>
        <v>0</v>
      </c>
      <c r="S477" s="398"/>
      <c r="T477" s="399"/>
      <c r="U477" s="399"/>
      <c r="V477" s="399"/>
      <c r="W477" s="399"/>
      <c r="X477" s="399"/>
      <c r="Y477" s="399"/>
      <c r="Z477" s="399"/>
      <c r="AA477" s="399"/>
      <c r="AB477" s="399"/>
      <c r="AC477" s="399"/>
      <c r="AD477" s="399"/>
      <c r="AE477" s="399"/>
      <c r="AF477" s="399"/>
      <c r="AG477" s="399"/>
      <c r="AH477" s="399"/>
      <c r="AI477" s="399"/>
      <c r="AJ477" s="399"/>
      <c r="AK477" s="399"/>
      <c r="AL477" s="399"/>
      <c r="AM477" s="399"/>
      <c r="AN477" s="400"/>
      <c r="AO477" s="591">
        <f t="shared" si="22"/>
        <v>0</v>
      </c>
      <c r="AP477" s="591">
        <f t="shared" si="23"/>
        <v>0</v>
      </c>
    </row>
    <row r="478" spans="1:42">
      <c r="A478" s="1091"/>
      <c r="B478" s="416"/>
      <c r="C478" s="419" t="str">
        <f>IFERROR(INDEX(C$13:C477,MATCH($B478,$B$13:$B477,0)),"")</f>
        <v/>
      </c>
      <c r="D478" s="416"/>
      <c r="E478" s="396" t="s">
        <v>258</v>
      </c>
      <c r="F478" s="398"/>
      <c r="G478" s="399"/>
      <c r="H478" s="399"/>
      <c r="I478" s="399"/>
      <c r="J478" s="399"/>
      <c r="K478" s="399"/>
      <c r="L478" s="399"/>
      <c r="M478" s="400"/>
      <c r="N478" s="400"/>
      <c r="O478" s="400"/>
      <c r="P478" s="400"/>
      <c r="Q478" s="400"/>
      <c r="R478" s="591">
        <f t="shared" si="21"/>
        <v>0</v>
      </c>
      <c r="S478" s="398"/>
      <c r="T478" s="399"/>
      <c r="U478" s="399"/>
      <c r="V478" s="399"/>
      <c r="W478" s="399"/>
      <c r="X478" s="399"/>
      <c r="Y478" s="399"/>
      <c r="Z478" s="399"/>
      <c r="AA478" s="399"/>
      <c r="AB478" s="399"/>
      <c r="AC478" s="399"/>
      <c r="AD478" s="399"/>
      <c r="AE478" s="399"/>
      <c r="AF478" s="399"/>
      <c r="AG478" s="399"/>
      <c r="AH478" s="399"/>
      <c r="AI478" s="399"/>
      <c r="AJ478" s="399"/>
      <c r="AK478" s="399"/>
      <c r="AL478" s="399"/>
      <c r="AM478" s="399"/>
      <c r="AN478" s="400"/>
      <c r="AO478" s="591">
        <f t="shared" si="22"/>
        <v>0</v>
      </c>
      <c r="AP478" s="591">
        <f t="shared" si="23"/>
        <v>0</v>
      </c>
    </row>
    <row r="479" spans="1:42">
      <c r="A479" s="1091"/>
      <c r="B479" s="416"/>
      <c r="C479" s="419" t="str">
        <f>IFERROR(INDEX(C$13:C478,MATCH($B479,$B$13:$B478,0)),"")</f>
        <v/>
      </c>
      <c r="D479" s="416"/>
      <c r="E479" s="396" t="s">
        <v>258</v>
      </c>
      <c r="F479" s="398"/>
      <c r="G479" s="399"/>
      <c r="H479" s="399"/>
      <c r="I479" s="399"/>
      <c r="J479" s="399"/>
      <c r="K479" s="399"/>
      <c r="L479" s="399"/>
      <c r="M479" s="400"/>
      <c r="N479" s="400"/>
      <c r="O479" s="400"/>
      <c r="P479" s="400"/>
      <c r="Q479" s="400"/>
      <c r="R479" s="591">
        <f t="shared" si="21"/>
        <v>0</v>
      </c>
      <c r="S479" s="398"/>
      <c r="T479" s="399"/>
      <c r="U479" s="399"/>
      <c r="V479" s="399"/>
      <c r="W479" s="399"/>
      <c r="X479" s="399"/>
      <c r="Y479" s="399"/>
      <c r="Z479" s="399"/>
      <c r="AA479" s="399"/>
      <c r="AB479" s="399"/>
      <c r="AC479" s="399"/>
      <c r="AD479" s="399"/>
      <c r="AE479" s="399"/>
      <c r="AF479" s="399"/>
      <c r="AG479" s="399"/>
      <c r="AH479" s="399"/>
      <c r="AI479" s="399"/>
      <c r="AJ479" s="399"/>
      <c r="AK479" s="399"/>
      <c r="AL479" s="399"/>
      <c r="AM479" s="399"/>
      <c r="AN479" s="400"/>
      <c r="AO479" s="591">
        <f t="shared" si="22"/>
        <v>0</v>
      </c>
      <c r="AP479" s="591">
        <f t="shared" si="23"/>
        <v>0</v>
      </c>
    </row>
    <row r="480" spans="1:42">
      <c r="A480" s="1091"/>
      <c r="B480" s="416"/>
      <c r="C480" s="419" t="str">
        <f>IFERROR(INDEX(C$13:C479,MATCH($B480,$B$13:$B479,0)),"")</f>
        <v/>
      </c>
      <c r="D480" s="416"/>
      <c r="E480" s="396" t="s">
        <v>258</v>
      </c>
      <c r="F480" s="398"/>
      <c r="G480" s="399"/>
      <c r="H480" s="399"/>
      <c r="I480" s="399"/>
      <c r="J480" s="399"/>
      <c r="K480" s="399"/>
      <c r="L480" s="399"/>
      <c r="M480" s="400"/>
      <c r="N480" s="400"/>
      <c r="O480" s="400"/>
      <c r="P480" s="400"/>
      <c r="Q480" s="400"/>
      <c r="R480" s="591">
        <f t="shared" si="21"/>
        <v>0</v>
      </c>
      <c r="S480" s="398"/>
      <c r="T480" s="399"/>
      <c r="U480" s="399"/>
      <c r="V480" s="399"/>
      <c r="W480" s="399"/>
      <c r="X480" s="399"/>
      <c r="Y480" s="399"/>
      <c r="Z480" s="399"/>
      <c r="AA480" s="399"/>
      <c r="AB480" s="399"/>
      <c r="AC480" s="399"/>
      <c r="AD480" s="399"/>
      <c r="AE480" s="399"/>
      <c r="AF480" s="399"/>
      <c r="AG480" s="399"/>
      <c r="AH480" s="399"/>
      <c r="AI480" s="399"/>
      <c r="AJ480" s="399"/>
      <c r="AK480" s="399"/>
      <c r="AL480" s="399"/>
      <c r="AM480" s="399"/>
      <c r="AN480" s="400"/>
      <c r="AO480" s="591">
        <f t="shared" si="22"/>
        <v>0</v>
      </c>
      <c r="AP480" s="591">
        <f t="shared" si="23"/>
        <v>0</v>
      </c>
    </row>
    <row r="481" spans="1:42">
      <c r="A481" s="1091"/>
      <c r="B481" s="416"/>
      <c r="C481" s="419" t="str">
        <f>IFERROR(INDEX(C$13:C480,MATCH($B481,$B$13:$B480,0)),"")</f>
        <v/>
      </c>
      <c r="D481" s="416"/>
      <c r="E481" s="396" t="s">
        <v>258</v>
      </c>
      <c r="F481" s="398"/>
      <c r="G481" s="399"/>
      <c r="H481" s="399"/>
      <c r="I481" s="399"/>
      <c r="J481" s="399"/>
      <c r="K481" s="399"/>
      <c r="L481" s="399"/>
      <c r="M481" s="400"/>
      <c r="N481" s="400"/>
      <c r="O481" s="400"/>
      <c r="P481" s="400"/>
      <c r="Q481" s="400"/>
      <c r="R481" s="591">
        <f t="shared" si="21"/>
        <v>0</v>
      </c>
      <c r="S481" s="398"/>
      <c r="T481" s="399"/>
      <c r="U481" s="399"/>
      <c r="V481" s="399"/>
      <c r="W481" s="399"/>
      <c r="X481" s="399"/>
      <c r="Y481" s="399"/>
      <c r="Z481" s="399"/>
      <c r="AA481" s="399"/>
      <c r="AB481" s="399"/>
      <c r="AC481" s="399"/>
      <c r="AD481" s="399"/>
      <c r="AE481" s="399"/>
      <c r="AF481" s="399"/>
      <c r="AG481" s="399"/>
      <c r="AH481" s="399"/>
      <c r="AI481" s="399"/>
      <c r="AJ481" s="399"/>
      <c r="AK481" s="399"/>
      <c r="AL481" s="399"/>
      <c r="AM481" s="399"/>
      <c r="AN481" s="400"/>
      <c r="AO481" s="591">
        <f t="shared" si="22"/>
        <v>0</v>
      </c>
      <c r="AP481" s="591">
        <f t="shared" si="23"/>
        <v>0</v>
      </c>
    </row>
    <row r="482" spans="1:42">
      <c r="A482" s="1091"/>
      <c r="B482" s="416"/>
      <c r="C482" s="419" t="str">
        <f>IFERROR(INDEX(C$13:C481,MATCH($B482,$B$13:$B481,0)),"")</f>
        <v/>
      </c>
      <c r="D482" s="416"/>
      <c r="E482" s="396" t="s">
        <v>258</v>
      </c>
      <c r="F482" s="398"/>
      <c r="G482" s="399"/>
      <c r="H482" s="399"/>
      <c r="I482" s="399"/>
      <c r="J482" s="399"/>
      <c r="K482" s="399"/>
      <c r="L482" s="399"/>
      <c r="M482" s="400"/>
      <c r="N482" s="400"/>
      <c r="O482" s="400"/>
      <c r="P482" s="400"/>
      <c r="Q482" s="400"/>
      <c r="R482" s="591">
        <f t="shared" si="21"/>
        <v>0</v>
      </c>
      <c r="S482" s="398"/>
      <c r="T482" s="399"/>
      <c r="U482" s="399"/>
      <c r="V482" s="399"/>
      <c r="W482" s="399"/>
      <c r="X482" s="399"/>
      <c r="Y482" s="399"/>
      <c r="Z482" s="399"/>
      <c r="AA482" s="399"/>
      <c r="AB482" s="399"/>
      <c r="AC482" s="399"/>
      <c r="AD482" s="399"/>
      <c r="AE482" s="399"/>
      <c r="AF482" s="399"/>
      <c r="AG482" s="399"/>
      <c r="AH482" s="399"/>
      <c r="AI482" s="399"/>
      <c r="AJ482" s="399"/>
      <c r="AK482" s="399"/>
      <c r="AL482" s="399"/>
      <c r="AM482" s="399"/>
      <c r="AN482" s="400"/>
      <c r="AO482" s="591">
        <f t="shared" si="22"/>
        <v>0</v>
      </c>
      <c r="AP482" s="591">
        <f t="shared" si="23"/>
        <v>0</v>
      </c>
    </row>
    <row r="483" spans="1:42">
      <c r="A483" s="1091"/>
      <c r="B483" s="416"/>
      <c r="C483" s="419" t="str">
        <f>IFERROR(INDEX(C$13:C482,MATCH($B483,$B$13:$B482,0)),"")</f>
        <v/>
      </c>
      <c r="D483" s="416"/>
      <c r="E483" s="396" t="s">
        <v>258</v>
      </c>
      <c r="F483" s="398"/>
      <c r="G483" s="399"/>
      <c r="H483" s="399"/>
      <c r="I483" s="399"/>
      <c r="J483" s="399"/>
      <c r="K483" s="399"/>
      <c r="L483" s="399"/>
      <c r="M483" s="400"/>
      <c r="N483" s="400"/>
      <c r="O483" s="400"/>
      <c r="P483" s="400"/>
      <c r="Q483" s="400"/>
      <c r="R483" s="591">
        <f t="shared" si="21"/>
        <v>0</v>
      </c>
      <c r="S483" s="398"/>
      <c r="T483" s="399"/>
      <c r="U483" s="399"/>
      <c r="V483" s="399"/>
      <c r="W483" s="399"/>
      <c r="X483" s="399"/>
      <c r="Y483" s="399"/>
      <c r="Z483" s="399"/>
      <c r="AA483" s="399"/>
      <c r="AB483" s="399"/>
      <c r="AC483" s="399"/>
      <c r="AD483" s="399"/>
      <c r="AE483" s="399"/>
      <c r="AF483" s="399"/>
      <c r="AG483" s="399"/>
      <c r="AH483" s="399"/>
      <c r="AI483" s="399"/>
      <c r="AJ483" s="399"/>
      <c r="AK483" s="399"/>
      <c r="AL483" s="399"/>
      <c r="AM483" s="399"/>
      <c r="AN483" s="400"/>
      <c r="AO483" s="591">
        <f t="shared" si="22"/>
        <v>0</v>
      </c>
      <c r="AP483" s="591">
        <f t="shared" si="23"/>
        <v>0</v>
      </c>
    </row>
    <row r="484" spans="1:42">
      <c r="A484" s="1091"/>
      <c r="B484" s="416"/>
      <c r="C484" s="419" t="str">
        <f>IFERROR(INDEX(C$13:C483,MATCH($B484,$B$13:$B483,0)),"")</f>
        <v/>
      </c>
      <c r="D484" s="416"/>
      <c r="E484" s="396" t="s">
        <v>258</v>
      </c>
      <c r="F484" s="398"/>
      <c r="G484" s="399"/>
      <c r="H484" s="399"/>
      <c r="I484" s="399"/>
      <c r="J484" s="399"/>
      <c r="K484" s="399"/>
      <c r="L484" s="399"/>
      <c r="M484" s="400"/>
      <c r="N484" s="400"/>
      <c r="O484" s="400"/>
      <c r="P484" s="400"/>
      <c r="Q484" s="400"/>
      <c r="R484" s="591">
        <f t="shared" si="21"/>
        <v>0</v>
      </c>
      <c r="S484" s="398"/>
      <c r="T484" s="399"/>
      <c r="U484" s="399"/>
      <c r="V484" s="399"/>
      <c r="W484" s="399"/>
      <c r="X484" s="399"/>
      <c r="Y484" s="399"/>
      <c r="Z484" s="399"/>
      <c r="AA484" s="399"/>
      <c r="AB484" s="399"/>
      <c r="AC484" s="399"/>
      <c r="AD484" s="399"/>
      <c r="AE484" s="399"/>
      <c r="AF484" s="399"/>
      <c r="AG484" s="399"/>
      <c r="AH484" s="399"/>
      <c r="AI484" s="399"/>
      <c r="AJ484" s="399"/>
      <c r="AK484" s="399"/>
      <c r="AL484" s="399"/>
      <c r="AM484" s="399"/>
      <c r="AN484" s="400"/>
      <c r="AO484" s="591">
        <f t="shared" si="22"/>
        <v>0</v>
      </c>
      <c r="AP484" s="591">
        <f t="shared" si="23"/>
        <v>0</v>
      </c>
    </row>
    <row r="485" spans="1:42">
      <c r="A485" s="1091"/>
      <c r="B485" s="416"/>
      <c r="C485" s="419" t="str">
        <f>IFERROR(INDEX(C$13:C484,MATCH($B485,$B$13:$B484,0)),"")</f>
        <v/>
      </c>
      <c r="D485" s="416"/>
      <c r="E485" s="396" t="s">
        <v>258</v>
      </c>
      <c r="F485" s="398"/>
      <c r="G485" s="399"/>
      <c r="H485" s="399"/>
      <c r="I485" s="399"/>
      <c r="J485" s="399"/>
      <c r="K485" s="399"/>
      <c r="L485" s="399"/>
      <c r="M485" s="400"/>
      <c r="N485" s="400"/>
      <c r="O485" s="400"/>
      <c r="P485" s="400"/>
      <c r="Q485" s="400"/>
      <c r="R485" s="591">
        <f t="shared" si="21"/>
        <v>0</v>
      </c>
      <c r="S485" s="398"/>
      <c r="T485" s="399"/>
      <c r="U485" s="399"/>
      <c r="V485" s="399"/>
      <c r="W485" s="399"/>
      <c r="X485" s="399"/>
      <c r="Y485" s="399"/>
      <c r="Z485" s="399"/>
      <c r="AA485" s="399"/>
      <c r="AB485" s="399"/>
      <c r="AC485" s="399"/>
      <c r="AD485" s="399"/>
      <c r="AE485" s="399"/>
      <c r="AF485" s="399"/>
      <c r="AG485" s="399"/>
      <c r="AH485" s="399"/>
      <c r="AI485" s="399"/>
      <c r="AJ485" s="399"/>
      <c r="AK485" s="399"/>
      <c r="AL485" s="399"/>
      <c r="AM485" s="399"/>
      <c r="AN485" s="400"/>
      <c r="AO485" s="591">
        <f t="shared" si="22"/>
        <v>0</v>
      </c>
      <c r="AP485" s="591">
        <f t="shared" si="23"/>
        <v>0</v>
      </c>
    </row>
    <row r="486" spans="1:42">
      <c r="A486" s="1091"/>
      <c r="B486" s="416"/>
      <c r="C486" s="419" t="str">
        <f>IFERROR(INDEX(C$13:C485,MATCH($B486,$B$13:$B485,0)),"")</f>
        <v/>
      </c>
      <c r="D486" s="416"/>
      <c r="E486" s="396" t="s">
        <v>258</v>
      </c>
      <c r="F486" s="398"/>
      <c r="G486" s="399"/>
      <c r="H486" s="399"/>
      <c r="I486" s="399"/>
      <c r="J486" s="399"/>
      <c r="K486" s="399"/>
      <c r="L486" s="399"/>
      <c r="M486" s="400"/>
      <c r="N486" s="400"/>
      <c r="O486" s="400"/>
      <c r="P486" s="400"/>
      <c r="Q486" s="400"/>
      <c r="R486" s="591">
        <f t="shared" si="21"/>
        <v>0</v>
      </c>
      <c r="S486" s="398"/>
      <c r="T486" s="399"/>
      <c r="U486" s="399"/>
      <c r="V486" s="399"/>
      <c r="W486" s="399"/>
      <c r="X486" s="399"/>
      <c r="Y486" s="399"/>
      <c r="Z486" s="399"/>
      <c r="AA486" s="399"/>
      <c r="AB486" s="399"/>
      <c r="AC486" s="399"/>
      <c r="AD486" s="399"/>
      <c r="AE486" s="399"/>
      <c r="AF486" s="399"/>
      <c r="AG486" s="399"/>
      <c r="AH486" s="399"/>
      <c r="AI486" s="399"/>
      <c r="AJ486" s="399"/>
      <c r="AK486" s="399"/>
      <c r="AL486" s="399"/>
      <c r="AM486" s="399"/>
      <c r="AN486" s="400"/>
      <c r="AO486" s="591">
        <f t="shared" si="22"/>
        <v>0</v>
      </c>
      <c r="AP486" s="591">
        <f t="shared" si="23"/>
        <v>0</v>
      </c>
    </row>
    <row r="487" spans="1:42">
      <c r="A487" s="1091"/>
      <c r="B487" s="416"/>
      <c r="C487" s="419" t="str">
        <f>IFERROR(INDEX(C$13:C486,MATCH($B487,$B$13:$B486,0)),"")</f>
        <v/>
      </c>
      <c r="D487" s="416"/>
      <c r="E487" s="396" t="s">
        <v>258</v>
      </c>
      <c r="F487" s="398"/>
      <c r="G487" s="399"/>
      <c r="H487" s="399"/>
      <c r="I487" s="399"/>
      <c r="J487" s="399"/>
      <c r="K487" s="399"/>
      <c r="L487" s="399"/>
      <c r="M487" s="400"/>
      <c r="N487" s="400"/>
      <c r="O487" s="400"/>
      <c r="P487" s="400"/>
      <c r="Q487" s="400"/>
      <c r="R487" s="591">
        <f t="shared" si="21"/>
        <v>0</v>
      </c>
      <c r="S487" s="398"/>
      <c r="T487" s="399"/>
      <c r="U487" s="399"/>
      <c r="V487" s="399"/>
      <c r="W487" s="399"/>
      <c r="X487" s="399"/>
      <c r="Y487" s="399"/>
      <c r="Z487" s="399"/>
      <c r="AA487" s="399"/>
      <c r="AB487" s="399"/>
      <c r="AC487" s="399"/>
      <c r="AD487" s="399"/>
      <c r="AE487" s="399"/>
      <c r="AF487" s="399"/>
      <c r="AG487" s="399"/>
      <c r="AH487" s="399"/>
      <c r="AI487" s="399"/>
      <c r="AJ487" s="399"/>
      <c r="AK487" s="399"/>
      <c r="AL487" s="399"/>
      <c r="AM487" s="399"/>
      <c r="AN487" s="400"/>
      <c r="AO487" s="591">
        <f t="shared" si="22"/>
        <v>0</v>
      </c>
      <c r="AP487" s="591">
        <f t="shared" si="23"/>
        <v>0</v>
      </c>
    </row>
    <row r="488" spans="1:42">
      <c r="A488" s="1091"/>
      <c r="B488" s="416"/>
      <c r="C488" s="419" t="str">
        <f>IFERROR(INDEX(C$13:C487,MATCH($B488,$B$13:$B487,0)),"")</f>
        <v/>
      </c>
      <c r="D488" s="416"/>
      <c r="E488" s="396" t="s">
        <v>258</v>
      </c>
      <c r="F488" s="398"/>
      <c r="G488" s="399"/>
      <c r="H488" s="399"/>
      <c r="I488" s="399"/>
      <c r="J488" s="399"/>
      <c r="K488" s="399"/>
      <c r="L488" s="399"/>
      <c r="M488" s="400"/>
      <c r="N488" s="400"/>
      <c r="O488" s="400"/>
      <c r="P488" s="400"/>
      <c r="Q488" s="400"/>
      <c r="R488" s="591">
        <f t="shared" si="21"/>
        <v>0</v>
      </c>
      <c r="S488" s="398"/>
      <c r="T488" s="399"/>
      <c r="U488" s="399"/>
      <c r="V488" s="399"/>
      <c r="W488" s="399"/>
      <c r="X488" s="399"/>
      <c r="Y488" s="399"/>
      <c r="Z488" s="399"/>
      <c r="AA488" s="399"/>
      <c r="AB488" s="399"/>
      <c r="AC488" s="399"/>
      <c r="AD488" s="399"/>
      <c r="AE488" s="399"/>
      <c r="AF488" s="399"/>
      <c r="AG488" s="399"/>
      <c r="AH488" s="399"/>
      <c r="AI488" s="399"/>
      <c r="AJ488" s="399"/>
      <c r="AK488" s="399"/>
      <c r="AL488" s="399"/>
      <c r="AM488" s="399"/>
      <c r="AN488" s="400"/>
      <c r="AO488" s="591">
        <f t="shared" si="22"/>
        <v>0</v>
      </c>
      <c r="AP488" s="591">
        <f t="shared" si="23"/>
        <v>0</v>
      </c>
    </row>
    <row r="489" spans="1:42">
      <c r="A489" s="1091"/>
      <c r="B489" s="416"/>
      <c r="C489" s="419" t="str">
        <f>IFERROR(INDEX(C$13:C488,MATCH($B489,$B$13:$B488,0)),"")</f>
        <v/>
      </c>
      <c r="D489" s="416"/>
      <c r="E489" s="396" t="s">
        <v>258</v>
      </c>
      <c r="F489" s="398"/>
      <c r="G489" s="399"/>
      <c r="H489" s="399"/>
      <c r="I489" s="399"/>
      <c r="J489" s="399"/>
      <c r="K489" s="399"/>
      <c r="L489" s="399"/>
      <c r="M489" s="400"/>
      <c r="N489" s="400"/>
      <c r="O489" s="400"/>
      <c r="P489" s="400"/>
      <c r="Q489" s="400"/>
      <c r="R489" s="591">
        <f t="shared" si="21"/>
        <v>0</v>
      </c>
      <c r="S489" s="398"/>
      <c r="T489" s="399"/>
      <c r="U489" s="399"/>
      <c r="V489" s="399"/>
      <c r="W489" s="399"/>
      <c r="X489" s="399"/>
      <c r="Y489" s="399"/>
      <c r="Z489" s="399"/>
      <c r="AA489" s="399"/>
      <c r="AB489" s="399"/>
      <c r="AC489" s="399"/>
      <c r="AD489" s="399"/>
      <c r="AE489" s="399"/>
      <c r="AF489" s="399"/>
      <c r="AG489" s="399"/>
      <c r="AH489" s="399"/>
      <c r="AI489" s="399"/>
      <c r="AJ489" s="399"/>
      <c r="AK489" s="399"/>
      <c r="AL489" s="399"/>
      <c r="AM489" s="399"/>
      <c r="AN489" s="400"/>
      <c r="AO489" s="591">
        <f t="shared" si="22"/>
        <v>0</v>
      </c>
      <c r="AP489" s="591">
        <f t="shared" si="23"/>
        <v>0</v>
      </c>
    </row>
    <row r="490" spans="1:42">
      <c r="A490" s="1091"/>
      <c r="B490" s="416"/>
      <c r="C490" s="419" t="str">
        <f>IFERROR(INDEX(C$13:C489,MATCH($B490,$B$13:$B489,0)),"")</f>
        <v/>
      </c>
      <c r="D490" s="416"/>
      <c r="E490" s="396" t="s">
        <v>258</v>
      </c>
      <c r="F490" s="398"/>
      <c r="G490" s="399"/>
      <c r="H490" s="399"/>
      <c r="I490" s="399"/>
      <c r="J490" s="399"/>
      <c r="K490" s="399"/>
      <c r="L490" s="399"/>
      <c r="M490" s="400"/>
      <c r="N490" s="400"/>
      <c r="O490" s="400"/>
      <c r="P490" s="400"/>
      <c r="Q490" s="400"/>
      <c r="R490" s="591">
        <f t="shared" si="21"/>
        <v>0</v>
      </c>
      <c r="S490" s="398"/>
      <c r="T490" s="399"/>
      <c r="U490" s="399"/>
      <c r="V490" s="399"/>
      <c r="W490" s="399"/>
      <c r="X490" s="399"/>
      <c r="Y490" s="399"/>
      <c r="Z490" s="399"/>
      <c r="AA490" s="399"/>
      <c r="AB490" s="399"/>
      <c r="AC490" s="399"/>
      <c r="AD490" s="399"/>
      <c r="AE490" s="399"/>
      <c r="AF490" s="399"/>
      <c r="AG490" s="399"/>
      <c r="AH490" s="399"/>
      <c r="AI490" s="399"/>
      <c r="AJ490" s="399"/>
      <c r="AK490" s="399"/>
      <c r="AL490" s="399"/>
      <c r="AM490" s="399"/>
      <c r="AN490" s="400"/>
      <c r="AO490" s="591">
        <f t="shared" si="22"/>
        <v>0</v>
      </c>
      <c r="AP490" s="591">
        <f t="shared" si="23"/>
        <v>0</v>
      </c>
    </row>
    <row r="491" spans="1:42">
      <c r="A491" s="1091"/>
      <c r="B491" s="416"/>
      <c r="C491" s="419" t="str">
        <f>IFERROR(INDEX(C$13:C490,MATCH($B491,$B$13:$B490,0)),"")</f>
        <v/>
      </c>
      <c r="D491" s="416"/>
      <c r="E491" s="396" t="s">
        <v>258</v>
      </c>
      <c r="F491" s="398"/>
      <c r="G491" s="399"/>
      <c r="H491" s="399"/>
      <c r="I491" s="399"/>
      <c r="J491" s="399"/>
      <c r="K491" s="399"/>
      <c r="L491" s="399"/>
      <c r="M491" s="400"/>
      <c r="N491" s="400"/>
      <c r="O491" s="400"/>
      <c r="P491" s="400"/>
      <c r="Q491" s="400"/>
      <c r="R491" s="591">
        <f t="shared" si="21"/>
        <v>0</v>
      </c>
      <c r="S491" s="398"/>
      <c r="T491" s="399"/>
      <c r="U491" s="399"/>
      <c r="V491" s="399"/>
      <c r="W491" s="399"/>
      <c r="X491" s="399"/>
      <c r="Y491" s="399"/>
      <c r="Z491" s="399"/>
      <c r="AA491" s="399"/>
      <c r="AB491" s="399"/>
      <c r="AC491" s="399"/>
      <c r="AD491" s="399"/>
      <c r="AE491" s="399"/>
      <c r="AF491" s="399"/>
      <c r="AG491" s="399"/>
      <c r="AH491" s="399"/>
      <c r="AI491" s="399"/>
      <c r="AJ491" s="399"/>
      <c r="AK491" s="399"/>
      <c r="AL491" s="399"/>
      <c r="AM491" s="399"/>
      <c r="AN491" s="400"/>
      <c r="AO491" s="591">
        <f t="shared" si="22"/>
        <v>0</v>
      </c>
      <c r="AP491" s="591">
        <f t="shared" si="23"/>
        <v>0</v>
      </c>
    </row>
    <row r="492" spans="1:42">
      <c r="A492" s="1091"/>
      <c r="B492" s="416"/>
      <c r="C492" s="419" t="str">
        <f>IFERROR(INDEX(C$13:C491,MATCH($B492,$B$13:$B491,0)),"")</f>
        <v/>
      </c>
      <c r="D492" s="416"/>
      <c r="E492" s="396" t="s">
        <v>258</v>
      </c>
      <c r="F492" s="398"/>
      <c r="G492" s="399"/>
      <c r="H492" s="399"/>
      <c r="I492" s="399"/>
      <c r="J492" s="399"/>
      <c r="K492" s="399"/>
      <c r="L492" s="399"/>
      <c r="M492" s="400"/>
      <c r="N492" s="400"/>
      <c r="O492" s="400"/>
      <c r="P492" s="400"/>
      <c r="Q492" s="400"/>
      <c r="R492" s="591">
        <f t="shared" si="21"/>
        <v>0</v>
      </c>
      <c r="S492" s="398"/>
      <c r="T492" s="399"/>
      <c r="U492" s="399"/>
      <c r="V492" s="399"/>
      <c r="W492" s="399"/>
      <c r="X492" s="399"/>
      <c r="Y492" s="399"/>
      <c r="Z492" s="399"/>
      <c r="AA492" s="399"/>
      <c r="AB492" s="399"/>
      <c r="AC492" s="399"/>
      <c r="AD492" s="399"/>
      <c r="AE492" s="399"/>
      <c r="AF492" s="399"/>
      <c r="AG492" s="399"/>
      <c r="AH492" s="399"/>
      <c r="AI492" s="399"/>
      <c r="AJ492" s="399"/>
      <c r="AK492" s="399"/>
      <c r="AL492" s="399"/>
      <c r="AM492" s="399"/>
      <c r="AN492" s="400"/>
      <c r="AO492" s="591">
        <f t="shared" si="22"/>
        <v>0</v>
      </c>
      <c r="AP492" s="591">
        <f t="shared" si="23"/>
        <v>0</v>
      </c>
    </row>
    <row r="493" spans="1:42">
      <c r="A493" s="1091"/>
      <c r="B493" s="416"/>
      <c r="C493" s="419" t="str">
        <f>IFERROR(INDEX(C$13:C492,MATCH($B493,$B$13:$B492,0)),"")</f>
        <v/>
      </c>
      <c r="D493" s="416"/>
      <c r="E493" s="396" t="s">
        <v>258</v>
      </c>
      <c r="F493" s="398"/>
      <c r="G493" s="399"/>
      <c r="H493" s="399"/>
      <c r="I493" s="399"/>
      <c r="J493" s="399"/>
      <c r="K493" s="399"/>
      <c r="L493" s="399"/>
      <c r="M493" s="400"/>
      <c r="N493" s="400"/>
      <c r="O493" s="400"/>
      <c r="P493" s="400"/>
      <c r="Q493" s="400"/>
      <c r="R493" s="591">
        <f t="shared" si="21"/>
        <v>0</v>
      </c>
      <c r="S493" s="398"/>
      <c r="T493" s="399"/>
      <c r="U493" s="399"/>
      <c r="V493" s="399"/>
      <c r="W493" s="399"/>
      <c r="X493" s="399"/>
      <c r="Y493" s="399"/>
      <c r="Z493" s="399"/>
      <c r="AA493" s="399"/>
      <c r="AB493" s="399"/>
      <c r="AC493" s="399"/>
      <c r="AD493" s="399"/>
      <c r="AE493" s="399"/>
      <c r="AF493" s="399"/>
      <c r="AG493" s="399"/>
      <c r="AH493" s="399"/>
      <c r="AI493" s="399"/>
      <c r="AJ493" s="399"/>
      <c r="AK493" s="399"/>
      <c r="AL493" s="399"/>
      <c r="AM493" s="399"/>
      <c r="AN493" s="400"/>
      <c r="AO493" s="591">
        <f t="shared" si="22"/>
        <v>0</v>
      </c>
      <c r="AP493" s="591">
        <f t="shared" si="23"/>
        <v>0</v>
      </c>
    </row>
    <row r="494" spans="1:42">
      <c r="A494" s="1091"/>
      <c r="B494" s="416"/>
      <c r="C494" s="419" t="str">
        <f>IFERROR(INDEX(C$13:C493,MATCH($B494,$B$13:$B493,0)),"")</f>
        <v/>
      </c>
      <c r="D494" s="416"/>
      <c r="E494" s="396" t="s">
        <v>258</v>
      </c>
      <c r="F494" s="398"/>
      <c r="G494" s="399"/>
      <c r="H494" s="399"/>
      <c r="I494" s="399"/>
      <c r="J494" s="399"/>
      <c r="K494" s="399"/>
      <c r="L494" s="399"/>
      <c r="M494" s="400"/>
      <c r="N494" s="400"/>
      <c r="O494" s="400"/>
      <c r="P494" s="400"/>
      <c r="Q494" s="400"/>
      <c r="R494" s="591">
        <f t="shared" si="21"/>
        <v>0</v>
      </c>
      <c r="S494" s="398"/>
      <c r="T494" s="399"/>
      <c r="U494" s="399"/>
      <c r="V494" s="399"/>
      <c r="W494" s="399"/>
      <c r="X494" s="399"/>
      <c r="Y494" s="399"/>
      <c r="Z494" s="399"/>
      <c r="AA494" s="399"/>
      <c r="AB494" s="399"/>
      <c r="AC494" s="399"/>
      <c r="AD494" s="399"/>
      <c r="AE494" s="399"/>
      <c r="AF494" s="399"/>
      <c r="AG494" s="399"/>
      <c r="AH494" s="399"/>
      <c r="AI494" s="399"/>
      <c r="AJ494" s="399"/>
      <c r="AK494" s="399"/>
      <c r="AL494" s="399"/>
      <c r="AM494" s="399"/>
      <c r="AN494" s="400"/>
      <c r="AO494" s="591">
        <f t="shared" si="22"/>
        <v>0</v>
      </c>
      <c r="AP494" s="591">
        <f t="shared" si="23"/>
        <v>0</v>
      </c>
    </row>
    <row r="495" spans="1:42">
      <c r="A495" s="1091"/>
      <c r="B495" s="416"/>
      <c r="C495" s="419" t="str">
        <f>IFERROR(INDEX(C$13:C494,MATCH($B495,$B$13:$B494,0)),"")</f>
        <v/>
      </c>
      <c r="D495" s="416"/>
      <c r="E495" s="396" t="s">
        <v>258</v>
      </c>
      <c r="F495" s="398"/>
      <c r="G495" s="399"/>
      <c r="H495" s="399"/>
      <c r="I495" s="399"/>
      <c r="J495" s="399"/>
      <c r="K495" s="399"/>
      <c r="L495" s="399"/>
      <c r="M495" s="400"/>
      <c r="N495" s="400"/>
      <c r="O495" s="400"/>
      <c r="P495" s="400"/>
      <c r="Q495" s="400"/>
      <c r="R495" s="591">
        <f t="shared" si="21"/>
        <v>0</v>
      </c>
      <c r="S495" s="398"/>
      <c r="T495" s="399"/>
      <c r="U495" s="399"/>
      <c r="V495" s="399"/>
      <c r="W495" s="399"/>
      <c r="X495" s="399"/>
      <c r="Y495" s="399"/>
      <c r="Z495" s="399"/>
      <c r="AA495" s="399"/>
      <c r="AB495" s="399"/>
      <c r="AC495" s="399"/>
      <c r="AD495" s="399"/>
      <c r="AE495" s="399"/>
      <c r="AF495" s="399"/>
      <c r="AG495" s="399"/>
      <c r="AH495" s="399"/>
      <c r="AI495" s="399"/>
      <c r="AJ495" s="399"/>
      <c r="AK495" s="399"/>
      <c r="AL495" s="399"/>
      <c r="AM495" s="399"/>
      <c r="AN495" s="400"/>
      <c r="AO495" s="591">
        <f t="shared" si="22"/>
        <v>0</v>
      </c>
      <c r="AP495" s="591">
        <f t="shared" si="23"/>
        <v>0</v>
      </c>
    </row>
    <row r="496" spans="1:42">
      <c r="A496" s="1091"/>
      <c r="B496" s="416"/>
      <c r="C496" s="419" t="str">
        <f>IFERROR(INDEX(C$13:C495,MATCH($B496,$B$13:$B495,0)),"")</f>
        <v/>
      </c>
      <c r="D496" s="416"/>
      <c r="E496" s="396" t="s">
        <v>258</v>
      </c>
      <c r="F496" s="398"/>
      <c r="G496" s="399"/>
      <c r="H496" s="399"/>
      <c r="I496" s="399"/>
      <c r="J496" s="399"/>
      <c r="K496" s="399"/>
      <c r="L496" s="399"/>
      <c r="M496" s="400"/>
      <c r="N496" s="400"/>
      <c r="O496" s="400"/>
      <c r="P496" s="400"/>
      <c r="Q496" s="400"/>
      <c r="R496" s="591">
        <f t="shared" si="21"/>
        <v>0</v>
      </c>
      <c r="S496" s="398"/>
      <c r="T496" s="399"/>
      <c r="U496" s="399"/>
      <c r="V496" s="399"/>
      <c r="W496" s="399"/>
      <c r="X496" s="399"/>
      <c r="Y496" s="399"/>
      <c r="Z496" s="399"/>
      <c r="AA496" s="399"/>
      <c r="AB496" s="399"/>
      <c r="AC496" s="399"/>
      <c r="AD496" s="399"/>
      <c r="AE496" s="399"/>
      <c r="AF496" s="399"/>
      <c r="AG496" s="399"/>
      <c r="AH496" s="399"/>
      <c r="AI496" s="399"/>
      <c r="AJ496" s="399"/>
      <c r="AK496" s="399"/>
      <c r="AL496" s="399"/>
      <c r="AM496" s="399"/>
      <c r="AN496" s="400"/>
      <c r="AO496" s="591">
        <f t="shared" si="22"/>
        <v>0</v>
      </c>
      <c r="AP496" s="591">
        <f t="shared" si="23"/>
        <v>0</v>
      </c>
    </row>
    <row r="497" spans="1:42">
      <c r="A497" s="1091"/>
      <c r="B497" s="416"/>
      <c r="C497" s="419" t="str">
        <f>IFERROR(INDEX(C$13:C496,MATCH($B497,$B$13:$B496,0)),"")</f>
        <v/>
      </c>
      <c r="D497" s="416"/>
      <c r="E497" s="396" t="s">
        <v>258</v>
      </c>
      <c r="F497" s="398"/>
      <c r="G497" s="399"/>
      <c r="H497" s="399"/>
      <c r="I497" s="399"/>
      <c r="J497" s="399"/>
      <c r="K497" s="399"/>
      <c r="L497" s="399"/>
      <c r="M497" s="400"/>
      <c r="N497" s="400"/>
      <c r="O497" s="400"/>
      <c r="P497" s="400"/>
      <c r="Q497" s="400"/>
      <c r="R497" s="591">
        <f t="shared" si="21"/>
        <v>0</v>
      </c>
      <c r="S497" s="398"/>
      <c r="T497" s="399"/>
      <c r="U497" s="399"/>
      <c r="V497" s="399"/>
      <c r="W497" s="399"/>
      <c r="X497" s="399"/>
      <c r="Y497" s="399"/>
      <c r="Z497" s="399"/>
      <c r="AA497" s="399"/>
      <c r="AB497" s="399"/>
      <c r="AC497" s="399"/>
      <c r="AD497" s="399"/>
      <c r="AE497" s="399"/>
      <c r="AF497" s="399"/>
      <c r="AG497" s="399"/>
      <c r="AH497" s="399"/>
      <c r="AI497" s="399"/>
      <c r="AJ497" s="399"/>
      <c r="AK497" s="399"/>
      <c r="AL497" s="399"/>
      <c r="AM497" s="399"/>
      <c r="AN497" s="400"/>
      <c r="AO497" s="591">
        <f t="shared" si="22"/>
        <v>0</v>
      </c>
      <c r="AP497" s="591">
        <f t="shared" si="23"/>
        <v>0</v>
      </c>
    </row>
    <row r="498" spans="1:42">
      <c r="A498" s="1091"/>
      <c r="B498" s="416"/>
      <c r="C498" s="419" t="str">
        <f>IFERROR(INDEX(C$13:C497,MATCH($B498,$B$13:$B497,0)),"")</f>
        <v/>
      </c>
      <c r="D498" s="416"/>
      <c r="E498" s="396" t="s">
        <v>258</v>
      </c>
      <c r="F498" s="398"/>
      <c r="G498" s="399"/>
      <c r="H498" s="399"/>
      <c r="I498" s="399"/>
      <c r="J498" s="399"/>
      <c r="K498" s="399"/>
      <c r="L498" s="399"/>
      <c r="M498" s="400"/>
      <c r="N498" s="400"/>
      <c r="O498" s="400"/>
      <c r="P498" s="400"/>
      <c r="Q498" s="400"/>
      <c r="R498" s="591">
        <f t="shared" si="21"/>
        <v>0</v>
      </c>
      <c r="S498" s="398"/>
      <c r="T498" s="399"/>
      <c r="U498" s="399"/>
      <c r="V498" s="399"/>
      <c r="W498" s="399"/>
      <c r="X498" s="399"/>
      <c r="Y498" s="399"/>
      <c r="Z498" s="399"/>
      <c r="AA498" s="399"/>
      <c r="AB498" s="399"/>
      <c r="AC498" s="399"/>
      <c r="AD498" s="399"/>
      <c r="AE498" s="399"/>
      <c r="AF498" s="399"/>
      <c r="AG498" s="399"/>
      <c r="AH498" s="399"/>
      <c r="AI498" s="399"/>
      <c r="AJ498" s="399"/>
      <c r="AK498" s="399"/>
      <c r="AL498" s="399"/>
      <c r="AM498" s="399"/>
      <c r="AN498" s="400"/>
      <c r="AO498" s="591">
        <f t="shared" si="22"/>
        <v>0</v>
      </c>
      <c r="AP498" s="591">
        <f t="shared" si="23"/>
        <v>0</v>
      </c>
    </row>
    <row r="499" spans="1:42">
      <c r="A499" s="1091"/>
      <c r="B499" s="416"/>
      <c r="C499" s="419" t="str">
        <f>IFERROR(INDEX(C$13:C498,MATCH($B499,$B$13:$B498,0)),"")</f>
        <v/>
      </c>
      <c r="D499" s="416"/>
      <c r="E499" s="396" t="s">
        <v>258</v>
      </c>
      <c r="F499" s="398"/>
      <c r="G499" s="399"/>
      <c r="H499" s="399"/>
      <c r="I499" s="399"/>
      <c r="J499" s="399"/>
      <c r="K499" s="399"/>
      <c r="L499" s="399"/>
      <c r="M499" s="400"/>
      <c r="N499" s="400"/>
      <c r="O499" s="400"/>
      <c r="P499" s="400"/>
      <c r="Q499" s="400"/>
      <c r="R499" s="591">
        <f t="shared" si="21"/>
        <v>0</v>
      </c>
      <c r="S499" s="398"/>
      <c r="T499" s="399"/>
      <c r="U499" s="399"/>
      <c r="V499" s="399"/>
      <c r="W499" s="399"/>
      <c r="X499" s="399"/>
      <c r="Y499" s="399"/>
      <c r="Z499" s="399"/>
      <c r="AA499" s="399"/>
      <c r="AB499" s="399"/>
      <c r="AC499" s="399"/>
      <c r="AD499" s="399"/>
      <c r="AE499" s="399"/>
      <c r="AF499" s="399"/>
      <c r="AG499" s="399"/>
      <c r="AH499" s="399"/>
      <c r="AI499" s="399"/>
      <c r="AJ499" s="399"/>
      <c r="AK499" s="399"/>
      <c r="AL499" s="399"/>
      <c r="AM499" s="399"/>
      <c r="AN499" s="400"/>
      <c r="AO499" s="591">
        <f t="shared" si="22"/>
        <v>0</v>
      </c>
      <c r="AP499" s="591">
        <f t="shared" si="23"/>
        <v>0</v>
      </c>
    </row>
    <row r="500" spans="1:42">
      <c r="A500" s="1091"/>
      <c r="B500" s="416"/>
      <c r="C500" s="419" t="str">
        <f>IFERROR(INDEX(C$13:C499,MATCH($B500,$B$13:$B499,0)),"")</f>
        <v/>
      </c>
      <c r="D500" s="416"/>
      <c r="E500" s="396" t="s">
        <v>258</v>
      </c>
      <c r="F500" s="398"/>
      <c r="G500" s="399"/>
      <c r="H500" s="399"/>
      <c r="I500" s="399"/>
      <c r="J500" s="399"/>
      <c r="K500" s="399"/>
      <c r="L500" s="399"/>
      <c r="M500" s="400"/>
      <c r="N500" s="400"/>
      <c r="O500" s="400"/>
      <c r="P500" s="400"/>
      <c r="Q500" s="400"/>
      <c r="R500" s="591">
        <f t="shared" si="21"/>
        <v>0</v>
      </c>
      <c r="S500" s="398"/>
      <c r="T500" s="399"/>
      <c r="U500" s="399"/>
      <c r="V500" s="399"/>
      <c r="W500" s="399"/>
      <c r="X500" s="399"/>
      <c r="Y500" s="399"/>
      <c r="Z500" s="399"/>
      <c r="AA500" s="399"/>
      <c r="AB500" s="399"/>
      <c r="AC500" s="399"/>
      <c r="AD500" s="399"/>
      <c r="AE500" s="399"/>
      <c r="AF500" s="399"/>
      <c r="AG500" s="399"/>
      <c r="AH500" s="399"/>
      <c r="AI500" s="399"/>
      <c r="AJ500" s="399"/>
      <c r="AK500" s="399"/>
      <c r="AL500" s="399"/>
      <c r="AM500" s="399"/>
      <c r="AN500" s="400"/>
      <c r="AO500" s="591">
        <f t="shared" si="22"/>
        <v>0</v>
      </c>
      <c r="AP500" s="591">
        <f t="shared" si="23"/>
        <v>0</v>
      </c>
    </row>
    <row r="501" spans="1:42">
      <c r="A501" s="1091"/>
      <c r="B501" s="416"/>
      <c r="C501" s="419" t="str">
        <f>IFERROR(INDEX(C$13:C500,MATCH($B501,$B$13:$B500,0)),"")</f>
        <v/>
      </c>
      <c r="D501" s="416"/>
      <c r="E501" s="396" t="s">
        <v>258</v>
      </c>
      <c r="F501" s="398"/>
      <c r="G501" s="399"/>
      <c r="H501" s="399"/>
      <c r="I501" s="399"/>
      <c r="J501" s="399"/>
      <c r="K501" s="399"/>
      <c r="L501" s="399"/>
      <c r="M501" s="400"/>
      <c r="N501" s="400"/>
      <c r="O501" s="400"/>
      <c r="P501" s="400"/>
      <c r="Q501" s="400"/>
      <c r="R501" s="591">
        <f t="shared" si="21"/>
        <v>0</v>
      </c>
      <c r="S501" s="398"/>
      <c r="T501" s="399"/>
      <c r="U501" s="399"/>
      <c r="V501" s="399"/>
      <c r="W501" s="399"/>
      <c r="X501" s="399"/>
      <c r="Y501" s="399"/>
      <c r="Z501" s="399"/>
      <c r="AA501" s="399"/>
      <c r="AB501" s="399"/>
      <c r="AC501" s="399"/>
      <c r="AD501" s="399"/>
      <c r="AE501" s="399"/>
      <c r="AF501" s="399"/>
      <c r="AG501" s="399"/>
      <c r="AH501" s="399"/>
      <c r="AI501" s="399"/>
      <c r="AJ501" s="399"/>
      <c r="AK501" s="399"/>
      <c r="AL501" s="399"/>
      <c r="AM501" s="399"/>
      <c r="AN501" s="400"/>
      <c r="AO501" s="591">
        <f t="shared" si="22"/>
        <v>0</v>
      </c>
      <c r="AP501" s="591">
        <f t="shared" si="23"/>
        <v>0</v>
      </c>
    </row>
    <row r="502" spans="1:42">
      <c r="A502" s="1091"/>
      <c r="B502" s="416"/>
      <c r="C502" s="419" t="str">
        <f>IFERROR(INDEX(C$13:C501,MATCH($B502,$B$13:$B501,0)),"")</f>
        <v/>
      </c>
      <c r="D502" s="416"/>
      <c r="E502" s="396" t="s">
        <v>258</v>
      </c>
      <c r="F502" s="398"/>
      <c r="G502" s="399"/>
      <c r="H502" s="399"/>
      <c r="I502" s="399"/>
      <c r="J502" s="399"/>
      <c r="K502" s="399"/>
      <c r="L502" s="399"/>
      <c r="M502" s="400"/>
      <c r="N502" s="400"/>
      <c r="O502" s="400"/>
      <c r="P502" s="400"/>
      <c r="Q502" s="400"/>
      <c r="R502" s="591">
        <f t="shared" si="21"/>
        <v>0</v>
      </c>
      <c r="S502" s="398"/>
      <c r="T502" s="399"/>
      <c r="U502" s="399"/>
      <c r="V502" s="399"/>
      <c r="W502" s="399"/>
      <c r="X502" s="399"/>
      <c r="Y502" s="399"/>
      <c r="Z502" s="399"/>
      <c r="AA502" s="399"/>
      <c r="AB502" s="399"/>
      <c r="AC502" s="399"/>
      <c r="AD502" s="399"/>
      <c r="AE502" s="399"/>
      <c r="AF502" s="399"/>
      <c r="AG502" s="399"/>
      <c r="AH502" s="399"/>
      <c r="AI502" s="399"/>
      <c r="AJ502" s="399"/>
      <c r="AK502" s="399"/>
      <c r="AL502" s="399"/>
      <c r="AM502" s="399"/>
      <c r="AN502" s="400"/>
      <c r="AO502" s="591">
        <f t="shared" si="22"/>
        <v>0</v>
      </c>
      <c r="AP502" s="591">
        <f t="shared" si="23"/>
        <v>0</v>
      </c>
    </row>
    <row r="503" spans="1:42">
      <c r="A503" s="1091"/>
      <c r="B503" s="416"/>
      <c r="C503" s="419" t="str">
        <f>IFERROR(INDEX(C$13:C502,MATCH($B503,$B$13:$B502,0)),"")</f>
        <v/>
      </c>
      <c r="D503" s="416"/>
      <c r="E503" s="396" t="s">
        <v>258</v>
      </c>
      <c r="F503" s="398"/>
      <c r="G503" s="399"/>
      <c r="H503" s="399"/>
      <c r="I503" s="399"/>
      <c r="J503" s="399"/>
      <c r="K503" s="399"/>
      <c r="L503" s="399"/>
      <c r="M503" s="400"/>
      <c r="N503" s="400"/>
      <c r="O503" s="400"/>
      <c r="P503" s="400"/>
      <c r="Q503" s="400"/>
      <c r="R503" s="591">
        <f t="shared" si="21"/>
        <v>0</v>
      </c>
      <c r="S503" s="398"/>
      <c r="T503" s="399"/>
      <c r="U503" s="399"/>
      <c r="V503" s="399"/>
      <c r="W503" s="399"/>
      <c r="X503" s="399"/>
      <c r="Y503" s="399"/>
      <c r="Z503" s="399"/>
      <c r="AA503" s="399"/>
      <c r="AB503" s="399"/>
      <c r="AC503" s="399"/>
      <c r="AD503" s="399"/>
      <c r="AE503" s="399"/>
      <c r="AF503" s="399"/>
      <c r="AG503" s="399"/>
      <c r="AH503" s="399"/>
      <c r="AI503" s="399"/>
      <c r="AJ503" s="399"/>
      <c r="AK503" s="399"/>
      <c r="AL503" s="399"/>
      <c r="AM503" s="399"/>
      <c r="AN503" s="400"/>
      <c r="AO503" s="591">
        <f t="shared" si="22"/>
        <v>0</v>
      </c>
      <c r="AP503" s="591">
        <f t="shared" si="23"/>
        <v>0</v>
      </c>
    </row>
    <row r="504" spans="1:42">
      <c r="A504" s="1091"/>
      <c r="B504" s="416"/>
      <c r="C504" s="419" t="str">
        <f>IFERROR(INDEX(C$13:C503,MATCH($B504,$B$13:$B503,0)),"")</f>
        <v/>
      </c>
      <c r="D504" s="416"/>
      <c r="E504" s="396" t="s">
        <v>258</v>
      </c>
      <c r="F504" s="398"/>
      <c r="G504" s="399"/>
      <c r="H504" s="399"/>
      <c r="I504" s="399"/>
      <c r="J504" s="399"/>
      <c r="K504" s="399"/>
      <c r="L504" s="399"/>
      <c r="M504" s="400"/>
      <c r="N504" s="400"/>
      <c r="O504" s="400"/>
      <c r="P504" s="400"/>
      <c r="Q504" s="400"/>
      <c r="R504" s="591">
        <f t="shared" si="21"/>
        <v>0</v>
      </c>
      <c r="S504" s="398"/>
      <c r="T504" s="399"/>
      <c r="U504" s="399"/>
      <c r="V504" s="399"/>
      <c r="W504" s="399"/>
      <c r="X504" s="399"/>
      <c r="Y504" s="399"/>
      <c r="Z504" s="399"/>
      <c r="AA504" s="399"/>
      <c r="AB504" s="399"/>
      <c r="AC504" s="399"/>
      <c r="AD504" s="399"/>
      <c r="AE504" s="399"/>
      <c r="AF504" s="399"/>
      <c r="AG504" s="399"/>
      <c r="AH504" s="399"/>
      <c r="AI504" s="399"/>
      <c r="AJ504" s="399"/>
      <c r="AK504" s="399"/>
      <c r="AL504" s="399"/>
      <c r="AM504" s="399"/>
      <c r="AN504" s="400"/>
      <c r="AO504" s="591">
        <f t="shared" si="22"/>
        <v>0</v>
      </c>
      <c r="AP504" s="591">
        <f t="shared" si="23"/>
        <v>0</v>
      </c>
    </row>
    <row r="505" spans="1:42">
      <c r="A505" s="1091"/>
      <c r="B505" s="416"/>
      <c r="C505" s="419" t="str">
        <f>IFERROR(INDEX(C$13:C504,MATCH($B505,$B$13:$B504,0)),"")</f>
        <v/>
      </c>
      <c r="D505" s="416"/>
      <c r="E505" s="396" t="s">
        <v>258</v>
      </c>
      <c r="F505" s="398"/>
      <c r="G505" s="399"/>
      <c r="H505" s="399"/>
      <c r="I505" s="399"/>
      <c r="J505" s="399"/>
      <c r="K505" s="399"/>
      <c r="L505" s="399"/>
      <c r="M505" s="400"/>
      <c r="N505" s="400"/>
      <c r="O505" s="400"/>
      <c r="P505" s="400"/>
      <c r="Q505" s="400"/>
      <c r="R505" s="591">
        <f t="shared" si="21"/>
        <v>0</v>
      </c>
      <c r="S505" s="398"/>
      <c r="T505" s="399"/>
      <c r="U505" s="399"/>
      <c r="V505" s="399"/>
      <c r="W505" s="399"/>
      <c r="X505" s="399"/>
      <c r="Y505" s="399"/>
      <c r="Z505" s="399"/>
      <c r="AA505" s="399"/>
      <c r="AB505" s="399"/>
      <c r="AC505" s="399"/>
      <c r="AD505" s="399"/>
      <c r="AE505" s="399"/>
      <c r="AF505" s="399"/>
      <c r="AG505" s="399"/>
      <c r="AH505" s="399"/>
      <c r="AI505" s="399"/>
      <c r="AJ505" s="399"/>
      <c r="AK505" s="399"/>
      <c r="AL505" s="399"/>
      <c r="AM505" s="399"/>
      <c r="AN505" s="400"/>
      <c r="AO505" s="591">
        <f t="shared" si="22"/>
        <v>0</v>
      </c>
      <c r="AP505" s="591">
        <f t="shared" si="23"/>
        <v>0</v>
      </c>
    </row>
    <row r="506" spans="1:42">
      <c r="A506" s="1091"/>
      <c r="B506" s="416"/>
      <c r="C506" s="419" t="str">
        <f>IFERROR(INDEX(C$13:C505,MATCH($B506,$B$13:$B505,0)),"")</f>
        <v/>
      </c>
      <c r="D506" s="416"/>
      <c r="E506" s="396" t="s">
        <v>258</v>
      </c>
      <c r="F506" s="398"/>
      <c r="G506" s="399"/>
      <c r="H506" s="399"/>
      <c r="I506" s="399"/>
      <c r="J506" s="399"/>
      <c r="K506" s="399"/>
      <c r="L506" s="399"/>
      <c r="M506" s="400"/>
      <c r="N506" s="400"/>
      <c r="O506" s="400"/>
      <c r="P506" s="400"/>
      <c r="Q506" s="400"/>
      <c r="R506" s="591">
        <f t="shared" si="21"/>
        <v>0</v>
      </c>
      <c r="S506" s="398"/>
      <c r="T506" s="399"/>
      <c r="U506" s="399"/>
      <c r="V506" s="399"/>
      <c r="W506" s="399"/>
      <c r="X506" s="399"/>
      <c r="Y506" s="399"/>
      <c r="Z506" s="399"/>
      <c r="AA506" s="399"/>
      <c r="AB506" s="399"/>
      <c r="AC506" s="399"/>
      <c r="AD506" s="399"/>
      <c r="AE506" s="399"/>
      <c r="AF506" s="399"/>
      <c r="AG506" s="399"/>
      <c r="AH506" s="399"/>
      <c r="AI506" s="399"/>
      <c r="AJ506" s="399"/>
      <c r="AK506" s="399"/>
      <c r="AL506" s="399"/>
      <c r="AM506" s="399"/>
      <c r="AN506" s="400"/>
      <c r="AO506" s="591">
        <f t="shared" si="22"/>
        <v>0</v>
      </c>
      <c r="AP506" s="591">
        <f t="shared" si="23"/>
        <v>0</v>
      </c>
    </row>
    <row r="507" spans="1:42">
      <c r="A507" s="1091"/>
      <c r="B507" s="416"/>
      <c r="C507" s="419" t="str">
        <f>IFERROR(INDEX(C$13:C506,MATCH($B507,$B$13:$B506,0)),"")</f>
        <v/>
      </c>
      <c r="D507" s="416"/>
      <c r="E507" s="396" t="s">
        <v>258</v>
      </c>
      <c r="F507" s="398"/>
      <c r="G507" s="399"/>
      <c r="H507" s="399"/>
      <c r="I507" s="399"/>
      <c r="J507" s="399"/>
      <c r="K507" s="399"/>
      <c r="L507" s="399"/>
      <c r="M507" s="400"/>
      <c r="N507" s="400"/>
      <c r="O507" s="400"/>
      <c r="P507" s="400"/>
      <c r="Q507" s="400"/>
      <c r="R507" s="591">
        <f t="shared" si="21"/>
        <v>0</v>
      </c>
      <c r="S507" s="398"/>
      <c r="T507" s="399"/>
      <c r="U507" s="399"/>
      <c r="V507" s="399"/>
      <c r="W507" s="399"/>
      <c r="X507" s="399"/>
      <c r="Y507" s="399"/>
      <c r="Z507" s="399"/>
      <c r="AA507" s="399"/>
      <c r="AB507" s="399"/>
      <c r="AC507" s="399"/>
      <c r="AD507" s="399"/>
      <c r="AE507" s="399"/>
      <c r="AF507" s="399"/>
      <c r="AG507" s="399"/>
      <c r="AH507" s="399"/>
      <c r="AI507" s="399"/>
      <c r="AJ507" s="399"/>
      <c r="AK507" s="399"/>
      <c r="AL507" s="399"/>
      <c r="AM507" s="399"/>
      <c r="AN507" s="400"/>
      <c r="AO507" s="591">
        <f t="shared" si="22"/>
        <v>0</v>
      </c>
      <c r="AP507" s="591">
        <f t="shared" si="23"/>
        <v>0</v>
      </c>
    </row>
    <row r="508" spans="1:42">
      <c r="A508" s="1091"/>
      <c r="B508" s="416"/>
      <c r="C508" s="419" t="str">
        <f>IFERROR(INDEX(C$13:C507,MATCH($B508,$B$13:$B507,0)),"")</f>
        <v/>
      </c>
      <c r="D508" s="416"/>
      <c r="E508" s="396" t="s">
        <v>258</v>
      </c>
      <c r="F508" s="398"/>
      <c r="G508" s="399"/>
      <c r="H508" s="399"/>
      <c r="I508" s="399"/>
      <c r="J508" s="399"/>
      <c r="K508" s="399"/>
      <c r="L508" s="399"/>
      <c r="M508" s="400"/>
      <c r="N508" s="400"/>
      <c r="O508" s="400"/>
      <c r="P508" s="400"/>
      <c r="Q508" s="400"/>
      <c r="R508" s="591">
        <f t="shared" si="21"/>
        <v>0</v>
      </c>
      <c r="S508" s="398"/>
      <c r="T508" s="399"/>
      <c r="U508" s="399"/>
      <c r="V508" s="399"/>
      <c r="W508" s="399"/>
      <c r="X508" s="399"/>
      <c r="Y508" s="399"/>
      <c r="Z508" s="399"/>
      <c r="AA508" s="399"/>
      <c r="AB508" s="399"/>
      <c r="AC508" s="399"/>
      <c r="AD508" s="399"/>
      <c r="AE508" s="399"/>
      <c r="AF508" s="399"/>
      <c r="AG508" s="399"/>
      <c r="AH508" s="399"/>
      <c r="AI508" s="399"/>
      <c r="AJ508" s="399"/>
      <c r="AK508" s="399"/>
      <c r="AL508" s="399"/>
      <c r="AM508" s="399"/>
      <c r="AN508" s="400"/>
      <c r="AO508" s="591">
        <f t="shared" si="22"/>
        <v>0</v>
      </c>
      <c r="AP508" s="591">
        <f t="shared" si="23"/>
        <v>0</v>
      </c>
    </row>
    <row r="509" spans="1:42">
      <c r="A509" s="1091"/>
      <c r="B509" s="416"/>
      <c r="C509" s="419" t="str">
        <f>IFERROR(INDEX(C$13:C508,MATCH($B509,$B$13:$B508,0)),"")</f>
        <v/>
      </c>
      <c r="D509" s="416"/>
      <c r="E509" s="396" t="s">
        <v>258</v>
      </c>
      <c r="F509" s="398"/>
      <c r="G509" s="399"/>
      <c r="H509" s="399"/>
      <c r="I509" s="399"/>
      <c r="J509" s="399"/>
      <c r="K509" s="399"/>
      <c r="L509" s="399"/>
      <c r="M509" s="400"/>
      <c r="N509" s="400"/>
      <c r="O509" s="400"/>
      <c r="P509" s="400"/>
      <c r="Q509" s="400"/>
      <c r="R509" s="591">
        <f t="shared" si="21"/>
        <v>0</v>
      </c>
      <c r="S509" s="398"/>
      <c r="T509" s="399"/>
      <c r="U509" s="399"/>
      <c r="V509" s="399"/>
      <c r="W509" s="399"/>
      <c r="X509" s="399"/>
      <c r="Y509" s="399"/>
      <c r="Z509" s="399"/>
      <c r="AA509" s="399"/>
      <c r="AB509" s="399"/>
      <c r="AC509" s="399"/>
      <c r="AD509" s="399"/>
      <c r="AE509" s="399"/>
      <c r="AF509" s="399"/>
      <c r="AG509" s="399"/>
      <c r="AH509" s="399"/>
      <c r="AI509" s="399"/>
      <c r="AJ509" s="399"/>
      <c r="AK509" s="399"/>
      <c r="AL509" s="399"/>
      <c r="AM509" s="399"/>
      <c r="AN509" s="400"/>
      <c r="AO509" s="591">
        <f t="shared" si="22"/>
        <v>0</v>
      </c>
      <c r="AP509" s="591">
        <f t="shared" si="23"/>
        <v>0</v>
      </c>
    </row>
    <row r="510" spans="1:42">
      <c r="A510" s="1091"/>
      <c r="B510" s="416"/>
      <c r="C510" s="419" t="str">
        <f>IFERROR(INDEX(C$13:C509,MATCH($B510,$B$13:$B509,0)),"")</f>
        <v/>
      </c>
      <c r="D510" s="416"/>
      <c r="E510" s="396" t="s">
        <v>258</v>
      </c>
      <c r="F510" s="398"/>
      <c r="G510" s="399"/>
      <c r="H510" s="399"/>
      <c r="I510" s="399"/>
      <c r="J510" s="399"/>
      <c r="K510" s="399"/>
      <c r="L510" s="399"/>
      <c r="M510" s="400"/>
      <c r="N510" s="400"/>
      <c r="O510" s="400"/>
      <c r="P510" s="400"/>
      <c r="Q510" s="400"/>
      <c r="R510" s="591">
        <f t="shared" si="21"/>
        <v>0</v>
      </c>
      <c r="S510" s="398"/>
      <c r="T510" s="399"/>
      <c r="U510" s="399"/>
      <c r="V510" s="399"/>
      <c r="W510" s="399"/>
      <c r="X510" s="399"/>
      <c r="Y510" s="399"/>
      <c r="Z510" s="399"/>
      <c r="AA510" s="399"/>
      <c r="AB510" s="399"/>
      <c r="AC510" s="399"/>
      <c r="AD510" s="399"/>
      <c r="AE510" s="399"/>
      <c r="AF510" s="399"/>
      <c r="AG510" s="399"/>
      <c r="AH510" s="399"/>
      <c r="AI510" s="399"/>
      <c r="AJ510" s="399"/>
      <c r="AK510" s="399"/>
      <c r="AL510" s="399"/>
      <c r="AM510" s="399"/>
      <c r="AN510" s="400"/>
      <c r="AO510" s="591">
        <f t="shared" si="22"/>
        <v>0</v>
      </c>
      <c r="AP510" s="591">
        <f t="shared" si="23"/>
        <v>0</v>
      </c>
    </row>
    <row r="511" spans="1:42">
      <c r="A511" s="1091"/>
      <c r="B511" s="416"/>
      <c r="C511" s="419" t="str">
        <f>IFERROR(INDEX(C$13:C510,MATCH($B511,$B$13:$B510,0)),"")</f>
        <v/>
      </c>
      <c r="D511" s="416"/>
      <c r="E511" s="396" t="s">
        <v>258</v>
      </c>
      <c r="F511" s="398"/>
      <c r="G511" s="399"/>
      <c r="H511" s="399"/>
      <c r="I511" s="399"/>
      <c r="J511" s="399"/>
      <c r="K511" s="399"/>
      <c r="L511" s="399"/>
      <c r="M511" s="400"/>
      <c r="N511" s="400"/>
      <c r="O511" s="400"/>
      <c r="P511" s="400"/>
      <c r="Q511" s="400"/>
      <c r="R511" s="591">
        <f t="shared" si="21"/>
        <v>0</v>
      </c>
      <c r="S511" s="398"/>
      <c r="T511" s="399"/>
      <c r="U511" s="399"/>
      <c r="V511" s="399"/>
      <c r="W511" s="399"/>
      <c r="X511" s="399"/>
      <c r="Y511" s="399"/>
      <c r="Z511" s="399"/>
      <c r="AA511" s="399"/>
      <c r="AB511" s="399"/>
      <c r="AC511" s="399"/>
      <c r="AD511" s="399"/>
      <c r="AE511" s="399"/>
      <c r="AF511" s="399"/>
      <c r="AG511" s="399"/>
      <c r="AH511" s="399"/>
      <c r="AI511" s="399"/>
      <c r="AJ511" s="399"/>
      <c r="AK511" s="399"/>
      <c r="AL511" s="399"/>
      <c r="AM511" s="399"/>
      <c r="AN511" s="400"/>
      <c r="AO511" s="591">
        <f t="shared" si="22"/>
        <v>0</v>
      </c>
      <c r="AP511" s="591">
        <f t="shared" si="23"/>
        <v>0</v>
      </c>
    </row>
    <row r="512" spans="1:42">
      <c r="A512" s="1091"/>
      <c r="B512" s="416"/>
      <c r="C512" s="419" t="str">
        <f>IFERROR(INDEX(C$13:C511,MATCH($B512,$B$13:$B511,0)),"")</f>
        <v/>
      </c>
      <c r="D512" s="416"/>
      <c r="E512" s="396" t="s">
        <v>258</v>
      </c>
      <c r="F512" s="398"/>
      <c r="G512" s="399"/>
      <c r="H512" s="399"/>
      <c r="I512" s="399"/>
      <c r="J512" s="399"/>
      <c r="K512" s="399"/>
      <c r="L512" s="399"/>
      <c r="M512" s="400"/>
      <c r="N512" s="400"/>
      <c r="O512" s="400"/>
      <c r="P512" s="400"/>
      <c r="Q512" s="400"/>
      <c r="R512" s="591">
        <f t="shared" si="21"/>
        <v>0</v>
      </c>
      <c r="S512" s="398"/>
      <c r="T512" s="399"/>
      <c r="U512" s="399"/>
      <c r="V512" s="399"/>
      <c r="W512" s="399"/>
      <c r="X512" s="399"/>
      <c r="Y512" s="399"/>
      <c r="Z512" s="399"/>
      <c r="AA512" s="399"/>
      <c r="AB512" s="399"/>
      <c r="AC512" s="399"/>
      <c r="AD512" s="399"/>
      <c r="AE512" s="399"/>
      <c r="AF512" s="399"/>
      <c r="AG512" s="399"/>
      <c r="AH512" s="399"/>
      <c r="AI512" s="399"/>
      <c r="AJ512" s="399"/>
      <c r="AK512" s="399"/>
      <c r="AL512" s="399"/>
      <c r="AM512" s="399"/>
      <c r="AN512" s="400"/>
      <c r="AO512" s="591">
        <f t="shared" si="22"/>
        <v>0</v>
      </c>
      <c r="AP512" s="591">
        <f t="shared" si="23"/>
        <v>0</v>
      </c>
    </row>
    <row r="513" spans="1:42">
      <c r="A513" s="1091"/>
      <c r="B513" s="416"/>
      <c r="C513" s="419" t="str">
        <f>IFERROR(INDEX(C$13:C512,MATCH($B513,$B$13:$B512,0)),"")</f>
        <v/>
      </c>
      <c r="D513" s="416"/>
      <c r="E513" s="396" t="s">
        <v>258</v>
      </c>
      <c r="F513" s="398"/>
      <c r="G513" s="399"/>
      <c r="H513" s="399"/>
      <c r="I513" s="399"/>
      <c r="J513" s="399"/>
      <c r="K513" s="399"/>
      <c r="L513" s="399"/>
      <c r="M513" s="400"/>
      <c r="N513" s="400"/>
      <c r="O513" s="400"/>
      <c r="P513" s="400"/>
      <c r="Q513" s="400"/>
      <c r="R513" s="591">
        <f t="shared" si="21"/>
        <v>0</v>
      </c>
      <c r="S513" s="398"/>
      <c r="T513" s="399"/>
      <c r="U513" s="399"/>
      <c r="V513" s="399"/>
      <c r="W513" s="399"/>
      <c r="X513" s="399"/>
      <c r="Y513" s="399"/>
      <c r="Z513" s="399"/>
      <c r="AA513" s="399"/>
      <c r="AB513" s="399"/>
      <c r="AC513" s="399"/>
      <c r="AD513" s="399"/>
      <c r="AE513" s="399"/>
      <c r="AF513" s="399"/>
      <c r="AG513" s="399"/>
      <c r="AH513" s="399"/>
      <c r="AI513" s="399"/>
      <c r="AJ513" s="399"/>
      <c r="AK513" s="399"/>
      <c r="AL513" s="399"/>
      <c r="AM513" s="399"/>
      <c r="AN513" s="400"/>
      <c r="AO513" s="591">
        <f t="shared" si="22"/>
        <v>0</v>
      </c>
      <c r="AP513" s="591">
        <f t="shared" si="23"/>
        <v>0</v>
      </c>
    </row>
    <row r="514" spans="1:42">
      <c r="A514" s="1091"/>
      <c r="B514" s="416"/>
      <c r="C514" s="419" t="str">
        <f>IFERROR(INDEX(C$13:C513,MATCH($B514,$B$13:$B513,0)),"")</f>
        <v/>
      </c>
      <c r="D514" s="416"/>
      <c r="E514" s="396" t="s">
        <v>258</v>
      </c>
      <c r="F514" s="398"/>
      <c r="G514" s="399"/>
      <c r="H514" s="399"/>
      <c r="I514" s="399"/>
      <c r="J514" s="399"/>
      <c r="K514" s="399"/>
      <c r="L514" s="399"/>
      <c r="M514" s="400"/>
      <c r="N514" s="400"/>
      <c r="O514" s="400"/>
      <c r="P514" s="400"/>
      <c r="Q514" s="400"/>
      <c r="R514" s="591">
        <f t="shared" si="21"/>
        <v>0</v>
      </c>
      <c r="S514" s="398"/>
      <c r="T514" s="399"/>
      <c r="U514" s="399"/>
      <c r="V514" s="399"/>
      <c r="W514" s="399"/>
      <c r="X514" s="399"/>
      <c r="Y514" s="399"/>
      <c r="Z514" s="399"/>
      <c r="AA514" s="399"/>
      <c r="AB514" s="399"/>
      <c r="AC514" s="399"/>
      <c r="AD514" s="399"/>
      <c r="AE514" s="399"/>
      <c r="AF514" s="399"/>
      <c r="AG514" s="399"/>
      <c r="AH514" s="399"/>
      <c r="AI514" s="399"/>
      <c r="AJ514" s="399"/>
      <c r="AK514" s="399"/>
      <c r="AL514" s="399"/>
      <c r="AM514" s="399"/>
      <c r="AN514" s="400"/>
      <c r="AO514" s="591">
        <f t="shared" si="22"/>
        <v>0</v>
      </c>
      <c r="AP514" s="591">
        <f t="shared" si="23"/>
        <v>0</v>
      </c>
    </row>
    <row r="515" spans="1:42">
      <c r="A515" s="1091"/>
      <c r="B515" s="416"/>
      <c r="C515" s="419" t="str">
        <f>IFERROR(INDEX(C$13:C514,MATCH($B515,$B$13:$B514,0)),"")</f>
        <v/>
      </c>
      <c r="D515" s="416"/>
      <c r="E515" s="396" t="s">
        <v>258</v>
      </c>
      <c r="F515" s="398"/>
      <c r="G515" s="399"/>
      <c r="H515" s="399"/>
      <c r="I515" s="399"/>
      <c r="J515" s="399"/>
      <c r="K515" s="399"/>
      <c r="L515" s="399"/>
      <c r="M515" s="400"/>
      <c r="N515" s="400"/>
      <c r="O515" s="400"/>
      <c r="P515" s="400"/>
      <c r="Q515" s="400"/>
      <c r="R515" s="591">
        <f t="shared" si="21"/>
        <v>0</v>
      </c>
      <c r="S515" s="398"/>
      <c r="T515" s="399"/>
      <c r="U515" s="399"/>
      <c r="V515" s="399"/>
      <c r="W515" s="399"/>
      <c r="X515" s="399"/>
      <c r="Y515" s="399"/>
      <c r="Z515" s="399"/>
      <c r="AA515" s="399"/>
      <c r="AB515" s="399"/>
      <c r="AC515" s="399"/>
      <c r="AD515" s="399"/>
      <c r="AE515" s="399"/>
      <c r="AF515" s="399"/>
      <c r="AG515" s="399"/>
      <c r="AH515" s="399"/>
      <c r="AI515" s="399"/>
      <c r="AJ515" s="399"/>
      <c r="AK515" s="399"/>
      <c r="AL515" s="399"/>
      <c r="AM515" s="399"/>
      <c r="AN515" s="400"/>
      <c r="AO515" s="591">
        <f t="shared" si="22"/>
        <v>0</v>
      </c>
      <c r="AP515" s="591">
        <f t="shared" si="23"/>
        <v>0</v>
      </c>
    </row>
    <row r="516" spans="1:42">
      <c r="A516" s="1091"/>
      <c r="B516" s="416"/>
      <c r="C516" s="419" t="str">
        <f>IFERROR(INDEX(C$13:C515,MATCH($B516,$B$13:$B515,0)),"")</f>
        <v/>
      </c>
      <c r="D516" s="416"/>
      <c r="E516" s="396" t="s">
        <v>258</v>
      </c>
      <c r="F516" s="398"/>
      <c r="G516" s="399"/>
      <c r="H516" s="399"/>
      <c r="I516" s="399"/>
      <c r="J516" s="399"/>
      <c r="K516" s="399"/>
      <c r="L516" s="399"/>
      <c r="M516" s="400"/>
      <c r="N516" s="400"/>
      <c r="O516" s="400"/>
      <c r="P516" s="400"/>
      <c r="Q516" s="400"/>
      <c r="R516" s="591">
        <f t="shared" si="21"/>
        <v>0</v>
      </c>
      <c r="S516" s="398"/>
      <c r="T516" s="399"/>
      <c r="U516" s="399"/>
      <c r="V516" s="399"/>
      <c r="W516" s="399"/>
      <c r="X516" s="399"/>
      <c r="Y516" s="399"/>
      <c r="Z516" s="399"/>
      <c r="AA516" s="399"/>
      <c r="AB516" s="399"/>
      <c r="AC516" s="399"/>
      <c r="AD516" s="399"/>
      <c r="AE516" s="399"/>
      <c r="AF516" s="399"/>
      <c r="AG516" s="399"/>
      <c r="AH516" s="399"/>
      <c r="AI516" s="399"/>
      <c r="AJ516" s="399"/>
      <c r="AK516" s="399"/>
      <c r="AL516" s="399"/>
      <c r="AM516" s="399"/>
      <c r="AN516" s="400"/>
      <c r="AO516" s="591">
        <f t="shared" si="22"/>
        <v>0</v>
      </c>
      <c r="AP516" s="591">
        <f t="shared" si="23"/>
        <v>0</v>
      </c>
    </row>
    <row r="517" spans="1:42">
      <c r="A517" s="1091"/>
      <c r="B517" s="416"/>
      <c r="C517" s="419" t="str">
        <f>IFERROR(INDEX(C$13:C516,MATCH($B517,$B$13:$B516,0)),"")</f>
        <v/>
      </c>
      <c r="D517" s="416"/>
      <c r="E517" s="396" t="s">
        <v>258</v>
      </c>
      <c r="F517" s="398"/>
      <c r="G517" s="399"/>
      <c r="H517" s="399"/>
      <c r="I517" s="399"/>
      <c r="J517" s="399"/>
      <c r="K517" s="399"/>
      <c r="L517" s="399"/>
      <c r="M517" s="400"/>
      <c r="N517" s="400"/>
      <c r="O517" s="400"/>
      <c r="P517" s="400"/>
      <c r="Q517" s="400"/>
      <c r="R517" s="591">
        <f t="shared" si="21"/>
        <v>0</v>
      </c>
      <c r="S517" s="398"/>
      <c r="T517" s="399"/>
      <c r="U517" s="399"/>
      <c r="V517" s="399"/>
      <c r="W517" s="399"/>
      <c r="X517" s="399"/>
      <c r="Y517" s="399"/>
      <c r="Z517" s="399"/>
      <c r="AA517" s="399"/>
      <c r="AB517" s="399"/>
      <c r="AC517" s="399"/>
      <c r="AD517" s="399"/>
      <c r="AE517" s="399"/>
      <c r="AF517" s="399"/>
      <c r="AG517" s="399"/>
      <c r="AH517" s="399"/>
      <c r="AI517" s="399"/>
      <c r="AJ517" s="399"/>
      <c r="AK517" s="399"/>
      <c r="AL517" s="399"/>
      <c r="AM517" s="399"/>
      <c r="AN517" s="400"/>
      <c r="AO517" s="591">
        <f t="shared" si="22"/>
        <v>0</v>
      </c>
      <c r="AP517" s="591">
        <f t="shared" si="23"/>
        <v>0</v>
      </c>
    </row>
    <row r="518" spans="1:42">
      <c r="A518" s="1091"/>
      <c r="B518" s="416"/>
      <c r="C518" s="419" t="str">
        <f>IFERROR(INDEX(C$13:C517,MATCH($B518,$B$13:$B517,0)),"")</f>
        <v/>
      </c>
      <c r="D518" s="416"/>
      <c r="E518" s="396" t="s">
        <v>258</v>
      </c>
      <c r="F518" s="398"/>
      <c r="G518" s="399"/>
      <c r="H518" s="399"/>
      <c r="I518" s="399"/>
      <c r="J518" s="399"/>
      <c r="K518" s="399"/>
      <c r="L518" s="399"/>
      <c r="M518" s="400"/>
      <c r="N518" s="400"/>
      <c r="O518" s="400"/>
      <c r="P518" s="400"/>
      <c r="Q518" s="400"/>
      <c r="R518" s="591">
        <f t="shared" si="21"/>
        <v>0</v>
      </c>
      <c r="S518" s="398"/>
      <c r="T518" s="399"/>
      <c r="U518" s="399"/>
      <c r="V518" s="399"/>
      <c r="W518" s="399"/>
      <c r="X518" s="399"/>
      <c r="Y518" s="399"/>
      <c r="Z518" s="399"/>
      <c r="AA518" s="399"/>
      <c r="AB518" s="399"/>
      <c r="AC518" s="399"/>
      <c r="AD518" s="399"/>
      <c r="AE518" s="399"/>
      <c r="AF518" s="399"/>
      <c r="AG518" s="399"/>
      <c r="AH518" s="399"/>
      <c r="AI518" s="399"/>
      <c r="AJ518" s="399"/>
      <c r="AK518" s="399"/>
      <c r="AL518" s="399"/>
      <c r="AM518" s="399"/>
      <c r="AN518" s="400"/>
      <c r="AO518" s="591">
        <f t="shared" si="22"/>
        <v>0</v>
      </c>
      <c r="AP518" s="591">
        <f t="shared" si="23"/>
        <v>0</v>
      </c>
    </row>
    <row r="519" spans="1:42">
      <c r="A519" s="1091"/>
      <c r="B519" s="416"/>
      <c r="C519" s="419" t="str">
        <f>IFERROR(INDEX(C$13:C518,MATCH($B519,$B$13:$B518,0)),"")</f>
        <v/>
      </c>
      <c r="D519" s="416"/>
      <c r="E519" s="396" t="s">
        <v>258</v>
      </c>
      <c r="F519" s="398"/>
      <c r="G519" s="399"/>
      <c r="H519" s="399"/>
      <c r="I519" s="399"/>
      <c r="J519" s="399"/>
      <c r="K519" s="399"/>
      <c r="L519" s="399"/>
      <c r="M519" s="400"/>
      <c r="N519" s="400"/>
      <c r="O519" s="400"/>
      <c r="P519" s="400"/>
      <c r="Q519" s="400"/>
      <c r="R519" s="591">
        <f t="shared" si="21"/>
        <v>0</v>
      </c>
      <c r="S519" s="398"/>
      <c r="T519" s="399"/>
      <c r="U519" s="399"/>
      <c r="V519" s="399"/>
      <c r="W519" s="399"/>
      <c r="X519" s="399"/>
      <c r="Y519" s="399"/>
      <c r="Z519" s="399"/>
      <c r="AA519" s="399"/>
      <c r="AB519" s="399"/>
      <c r="AC519" s="399"/>
      <c r="AD519" s="399"/>
      <c r="AE519" s="399"/>
      <c r="AF519" s="399"/>
      <c r="AG519" s="399"/>
      <c r="AH519" s="399"/>
      <c r="AI519" s="399"/>
      <c r="AJ519" s="399"/>
      <c r="AK519" s="399"/>
      <c r="AL519" s="399"/>
      <c r="AM519" s="399"/>
      <c r="AN519" s="400"/>
      <c r="AO519" s="591">
        <f t="shared" si="22"/>
        <v>0</v>
      </c>
      <c r="AP519" s="591">
        <f t="shared" si="23"/>
        <v>0</v>
      </c>
    </row>
    <row r="520" spans="1:42">
      <c r="A520" s="1091"/>
      <c r="B520" s="416"/>
      <c r="C520" s="419" t="str">
        <f>IFERROR(INDEX(C$13:C519,MATCH($B520,$B$13:$B519,0)),"")</f>
        <v/>
      </c>
      <c r="D520" s="416"/>
      <c r="E520" s="396" t="s">
        <v>258</v>
      </c>
      <c r="F520" s="398"/>
      <c r="G520" s="399"/>
      <c r="H520" s="399"/>
      <c r="I520" s="399"/>
      <c r="J520" s="399"/>
      <c r="K520" s="399"/>
      <c r="L520" s="399"/>
      <c r="M520" s="400"/>
      <c r="N520" s="400"/>
      <c r="O520" s="400"/>
      <c r="P520" s="400"/>
      <c r="Q520" s="400"/>
      <c r="R520" s="591">
        <f t="shared" si="21"/>
        <v>0</v>
      </c>
      <c r="S520" s="398"/>
      <c r="T520" s="399"/>
      <c r="U520" s="399"/>
      <c r="V520" s="399"/>
      <c r="W520" s="399"/>
      <c r="X520" s="399"/>
      <c r="Y520" s="399"/>
      <c r="Z520" s="399"/>
      <c r="AA520" s="399"/>
      <c r="AB520" s="399"/>
      <c r="AC520" s="399"/>
      <c r="AD520" s="399"/>
      <c r="AE520" s="399"/>
      <c r="AF520" s="399"/>
      <c r="AG520" s="399"/>
      <c r="AH520" s="399"/>
      <c r="AI520" s="399"/>
      <c r="AJ520" s="399"/>
      <c r="AK520" s="399"/>
      <c r="AL520" s="399"/>
      <c r="AM520" s="399"/>
      <c r="AN520" s="400"/>
      <c r="AO520" s="591">
        <f t="shared" si="22"/>
        <v>0</v>
      </c>
      <c r="AP520" s="591">
        <f t="shared" si="23"/>
        <v>0</v>
      </c>
    </row>
    <row r="521" spans="1:42">
      <c r="A521" s="1091"/>
      <c r="B521" s="416"/>
      <c r="C521" s="419" t="str">
        <f>IFERROR(INDEX(C$13:C520,MATCH($B521,$B$13:$B520,0)),"")</f>
        <v/>
      </c>
      <c r="D521" s="416"/>
      <c r="E521" s="396" t="s">
        <v>258</v>
      </c>
      <c r="F521" s="398"/>
      <c r="G521" s="399"/>
      <c r="H521" s="399"/>
      <c r="I521" s="399"/>
      <c r="J521" s="399"/>
      <c r="K521" s="399"/>
      <c r="L521" s="399"/>
      <c r="M521" s="400"/>
      <c r="N521" s="400"/>
      <c r="O521" s="400"/>
      <c r="P521" s="400"/>
      <c r="Q521" s="400"/>
      <c r="R521" s="591">
        <f t="shared" si="21"/>
        <v>0</v>
      </c>
      <c r="S521" s="398"/>
      <c r="T521" s="399"/>
      <c r="U521" s="399"/>
      <c r="V521" s="399"/>
      <c r="W521" s="399"/>
      <c r="X521" s="399"/>
      <c r="Y521" s="399"/>
      <c r="Z521" s="399"/>
      <c r="AA521" s="399"/>
      <c r="AB521" s="399"/>
      <c r="AC521" s="399"/>
      <c r="AD521" s="399"/>
      <c r="AE521" s="399"/>
      <c r="AF521" s="399"/>
      <c r="AG521" s="399"/>
      <c r="AH521" s="399"/>
      <c r="AI521" s="399"/>
      <c r="AJ521" s="399"/>
      <c r="AK521" s="399"/>
      <c r="AL521" s="399"/>
      <c r="AM521" s="399"/>
      <c r="AN521" s="400"/>
      <c r="AO521" s="591">
        <f t="shared" si="22"/>
        <v>0</v>
      </c>
      <c r="AP521" s="591">
        <f t="shared" si="23"/>
        <v>0</v>
      </c>
    </row>
    <row r="522" spans="1:42">
      <c r="A522" s="1091"/>
      <c r="B522" s="416"/>
      <c r="C522" s="419" t="str">
        <f>IFERROR(INDEX(C$13:C521,MATCH($B522,$B$13:$B521,0)),"")</f>
        <v/>
      </c>
      <c r="D522" s="416"/>
      <c r="E522" s="396" t="s">
        <v>258</v>
      </c>
      <c r="F522" s="398"/>
      <c r="G522" s="399"/>
      <c r="H522" s="399"/>
      <c r="I522" s="399"/>
      <c r="J522" s="399"/>
      <c r="K522" s="399"/>
      <c r="L522" s="399"/>
      <c r="M522" s="400"/>
      <c r="N522" s="400"/>
      <c r="O522" s="400"/>
      <c r="P522" s="400"/>
      <c r="Q522" s="400"/>
      <c r="R522" s="591">
        <f t="shared" si="21"/>
        <v>0</v>
      </c>
      <c r="S522" s="398"/>
      <c r="T522" s="399"/>
      <c r="U522" s="399"/>
      <c r="V522" s="399"/>
      <c r="W522" s="399"/>
      <c r="X522" s="399"/>
      <c r="Y522" s="399"/>
      <c r="Z522" s="399"/>
      <c r="AA522" s="399"/>
      <c r="AB522" s="399"/>
      <c r="AC522" s="399"/>
      <c r="AD522" s="399"/>
      <c r="AE522" s="399"/>
      <c r="AF522" s="399"/>
      <c r="AG522" s="399"/>
      <c r="AH522" s="399"/>
      <c r="AI522" s="399"/>
      <c r="AJ522" s="399"/>
      <c r="AK522" s="399"/>
      <c r="AL522" s="399"/>
      <c r="AM522" s="399"/>
      <c r="AN522" s="400"/>
      <c r="AO522" s="591">
        <f t="shared" si="22"/>
        <v>0</v>
      </c>
      <c r="AP522" s="591">
        <f t="shared" si="23"/>
        <v>0</v>
      </c>
    </row>
    <row r="523" spans="1:42">
      <c r="A523" s="1091"/>
      <c r="B523" s="416"/>
      <c r="C523" s="419" t="str">
        <f>IFERROR(INDEX(C$13:C522,MATCH($B523,$B$13:$B522,0)),"")</f>
        <v/>
      </c>
      <c r="D523" s="416"/>
      <c r="E523" s="396" t="s">
        <v>258</v>
      </c>
      <c r="F523" s="398"/>
      <c r="G523" s="399"/>
      <c r="H523" s="399"/>
      <c r="I523" s="399"/>
      <c r="J523" s="399"/>
      <c r="K523" s="399"/>
      <c r="L523" s="399"/>
      <c r="M523" s="400"/>
      <c r="N523" s="400"/>
      <c r="O523" s="400"/>
      <c r="P523" s="400"/>
      <c r="Q523" s="400"/>
      <c r="R523" s="591">
        <f t="shared" si="21"/>
        <v>0</v>
      </c>
      <c r="S523" s="398"/>
      <c r="T523" s="399"/>
      <c r="U523" s="399"/>
      <c r="V523" s="399"/>
      <c r="W523" s="399"/>
      <c r="X523" s="399"/>
      <c r="Y523" s="399"/>
      <c r="Z523" s="399"/>
      <c r="AA523" s="399"/>
      <c r="AB523" s="399"/>
      <c r="AC523" s="399"/>
      <c r="AD523" s="399"/>
      <c r="AE523" s="399"/>
      <c r="AF523" s="399"/>
      <c r="AG523" s="399"/>
      <c r="AH523" s="399"/>
      <c r="AI523" s="399"/>
      <c r="AJ523" s="399"/>
      <c r="AK523" s="399"/>
      <c r="AL523" s="399"/>
      <c r="AM523" s="399"/>
      <c r="AN523" s="400"/>
      <c r="AO523" s="591">
        <f t="shared" si="22"/>
        <v>0</v>
      </c>
      <c r="AP523" s="591">
        <f t="shared" si="23"/>
        <v>0</v>
      </c>
    </row>
    <row r="524" spans="1:42">
      <c r="A524" s="1091"/>
      <c r="B524" s="416"/>
      <c r="C524" s="419" t="str">
        <f>IFERROR(INDEX(C$13:C523,MATCH($B524,$B$13:$B523,0)),"")</f>
        <v/>
      </c>
      <c r="D524" s="416"/>
      <c r="E524" s="396" t="s">
        <v>258</v>
      </c>
      <c r="F524" s="398"/>
      <c r="G524" s="399"/>
      <c r="H524" s="399"/>
      <c r="I524" s="399"/>
      <c r="J524" s="399"/>
      <c r="K524" s="399"/>
      <c r="L524" s="399"/>
      <c r="M524" s="400"/>
      <c r="N524" s="400"/>
      <c r="O524" s="400"/>
      <c r="P524" s="400"/>
      <c r="Q524" s="400"/>
      <c r="R524" s="591">
        <f t="shared" si="21"/>
        <v>0</v>
      </c>
      <c r="S524" s="398"/>
      <c r="T524" s="399"/>
      <c r="U524" s="399"/>
      <c r="V524" s="399"/>
      <c r="W524" s="399"/>
      <c r="X524" s="399"/>
      <c r="Y524" s="399"/>
      <c r="Z524" s="399"/>
      <c r="AA524" s="399"/>
      <c r="AB524" s="399"/>
      <c r="AC524" s="399"/>
      <c r="AD524" s="399"/>
      <c r="AE524" s="399"/>
      <c r="AF524" s="399"/>
      <c r="AG524" s="399"/>
      <c r="AH524" s="399"/>
      <c r="AI524" s="399"/>
      <c r="AJ524" s="399"/>
      <c r="AK524" s="399"/>
      <c r="AL524" s="399"/>
      <c r="AM524" s="399"/>
      <c r="AN524" s="400"/>
      <c r="AO524" s="591">
        <f t="shared" si="22"/>
        <v>0</v>
      </c>
      <c r="AP524" s="591">
        <f t="shared" si="23"/>
        <v>0</v>
      </c>
    </row>
    <row r="525" spans="1:42">
      <c r="A525" s="1091"/>
      <c r="B525" s="416"/>
      <c r="C525" s="419" t="str">
        <f>IFERROR(INDEX(C$13:C524,MATCH($B525,$B$13:$B524,0)),"")</f>
        <v/>
      </c>
      <c r="D525" s="416"/>
      <c r="E525" s="396" t="s">
        <v>258</v>
      </c>
      <c r="F525" s="398"/>
      <c r="G525" s="399"/>
      <c r="H525" s="399"/>
      <c r="I525" s="399"/>
      <c r="J525" s="399"/>
      <c r="K525" s="399"/>
      <c r="L525" s="399"/>
      <c r="M525" s="400"/>
      <c r="N525" s="400"/>
      <c r="O525" s="400"/>
      <c r="P525" s="400"/>
      <c r="Q525" s="400"/>
      <c r="R525" s="591">
        <f t="shared" si="21"/>
        <v>0</v>
      </c>
      <c r="S525" s="398"/>
      <c r="T525" s="399"/>
      <c r="U525" s="399"/>
      <c r="V525" s="399"/>
      <c r="W525" s="399"/>
      <c r="X525" s="399"/>
      <c r="Y525" s="399"/>
      <c r="Z525" s="399"/>
      <c r="AA525" s="399"/>
      <c r="AB525" s="399"/>
      <c r="AC525" s="399"/>
      <c r="AD525" s="399"/>
      <c r="AE525" s="399"/>
      <c r="AF525" s="399"/>
      <c r="AG525" s="399"/>
      <c r="AH525" s="399"/>
      <c r="AI525" s="399"/>
      <c r="AJ525" s="399"/>
      <c r="AK525" s="399"/>
      <c r="AL525" s="399"/>
      <c r="AM525" s="399"/>
      <c r="AN525" s="400"/>
      <c r="AO525" s="591">
        <f t="shared" si="22"/>
        <v>0</v>
      </c>
      <c r="AP525" s="591">
        <f t="shared" si="23"/>
        <v>0</v>
      </c>
    </row>
    <row r="526" spans="1:42">
      <c r="A526" s="1091"/>
      <c r="B526" s="416"/>
      <c r="C526" s="419" t="str">
        <f>IFERROR(INDEX(C$13:C525,MATCH($B526,$B$13:$B525,0)),"")</f>
        <v/>
      </c>
      <c r="D526" s="416"/>
      <c r="E526" s="396" t="s">
        <v>258</v>
      </c>
      <c r="F526" s="398"/>
      <c r="G526" s="399"/>
      <c r="H526" s="399"/>
      <c r="I526" s="399"/>
      <c r="J526" s="399"/>
      <c r="K526" s="399"/>
      <c r="L526" s="399"/>
      <c r="M526" s="400"/>
      <c r="N526" s="400"/>
      <c r="O526" s="400"/>
      <c r="P526" s="400"/>
      <c r="Q526" s="400"/>
      <c r="R526" s="591">
        <f t="shared" ref="R526:R589" si="24">ROUND(SUM(F526:Q526),2)</f>
        <v>0</v>
      </c>
      <c r="S526" s="398"/>
      <c r="T526" s="399"/>
      <c r="U526" s="399"/>
      <c r="V526" s="399"/>
      <c r="W526" s="399"/>
      <c r="X526" s="399"/>
      <c r="Y526" s="399"/>
      <c r="Z526" s="399"/>
      <c r="AA526" s="399"/>
      <c r="AB526" s="399"/>
      <c r="AC526" s="399"/>
      <c r="AD526" s="399"/>
      <c r="AE526" s="399"/>
      <c r="AF526" s="399"/>
      <c r="AG526" s="399"/>
      <c r="AH526" s="399"/>
      <c r="AI526" s="399"/>
      <c r="AJ526" s="399"/>
      <c r="AK526" s="399"/>
      <c r="AL526" s="399"/>
      <c r="AM526" s="399"/>
      <c r="AN526" s="400"/>
      <c r="AO526" s="591">
        <f t="shared" ref="AO526:AO589" si="25">ROUND(SUM(S526:AN526),2)</f>
        <v>0</v>
      </c>
      <c r="AP526" s="591">
        <f t="shared" ref="AP526:AP589" si="26">ROUND(R526+AO526,2)</f>
        <v>0</v>
      </c>
    </row>
    <row r="527" spans="1:42">
      <c r="A527" s="1091"/>
      <c r="B527" s="416"/>
      <c r="C527" s="419" t="str">
        <f>IFERROR(INDEX(C$13:C526,MATCH($B527,$B$13:$B526,0)),"")</f>
        <v/>
      </c>
      <c r="D527" s="416"/>
      <c r="E527" s="396" t="s">
        <v>258</v>
      </c>
      <c r="F527" s="398"/>
      <c r="G527" s="399"/>
      <c r="H527" s="399"/>
      <c r="I527" s="399"/>
      <c r="J527" s="399"/>
      <c r="K527" s="399"/>
      <c r="L527" s="399"/>
      <c r="M527" s="400"/>
      <c r="N527" s="400"/>
      <c r="O527" s="400"/>
      <c r="P527" s="400"/>
      <c r="Q527" s="400"/>
      <c r="R527" s="591">
        <f t="shared" si="24"/>
        <v>0</v>
      </c>
      <c r="S527" s="398"/>
      <c r="T527" s="399"/>
      <c r="U527" s="399"/>
      <c r="V527" s="399"/>
      <c r="W527" s="399"/>
      <c r="X527" s="399"/>
      <c r="Y527" s="399"/>
      <c r="Z527" s="399"/>
      <c r="AA527" s="399"/>
      <c r="AB527" s="399"/>
      <c r="AC527" s="399"/>
      <c r="AD527" s="399"/>
      <c r="AE527" s="399"/>
      <c r="AF527" s="399"/>
      <c r="AG527" s="399"/>
      <c r="AH527" s="399"/>
      <c r="AI527" s="399"/>
      <c r="AJ527" s="399"/>
      <c r="AK527" s="399"/>
      <c r="AL527" s="399"/>
      <c r="AM527" s="399"/>
      <c r="AN527" s="400"/>
      <c r="AO527" s="591">
        <f t="shared" si="25"/>
        <v>0</v>
      </c>
      <c r="AP527" s="591">
        <f t="shared" si="26"/>
        <v>0</v>
      </c>
    </row>
    <row r="528" spans="1:42">
      <c r="A528" s="1091"/>
      <c r="B528" s="416"/>
      <c r="C528" s="419" t="str">
        <f>IFERROR(INDEX(C$13:C527,MATCH($B528,$B$13:$B527,0)),"")</f>
        <v/>
      </c>
      <c r="D528" s="416"/>
      <c r="E528" s="396" t="s">
        <v>258</v>
      </c>
      <c r="F528" s="398"/>
      <c r="G528" s="399"/>
      <c r="H528" s="399"/>
      <c r="I528" s="399"/>
      <c r="J528" s="399"/>
      <c r="K528" s="399"/>
      <c r="L528" s="399"/>
      <c r="M528" s="400"/>
      <c r="N528" s="400"/>
      <c r="O528" s="400"/>
      <c r="P528" s="400"/>
      <c r="Q528" s="400"/>
      <c r="R528" s="591">
        <f t="shared" si="24"/>
        <v>0</v>
      </c>
      <c r="S528" s="398"/>
      <c r="T528" s="399"/>
      <c r="U528" s="399"/>
      <c r="V528" s="399"/>
      <c r="W528" s="399"/>
      <c r="X528" s="399"/>
      <c r="Y528" s="399"/>
      <c r="Z528" s="399"/>
      <c r="AA528" s="399"/>
      <c r="AB528" s="399"/>
      <c r="AC528" s="399"/>
      <c r="AD528" s="399"/>
      <c r="AE528" s="399"/>
      <c r="AF528" s="399"/>
      <c r="AG528" s="399"/>
      <c r="AH528" s="399"/>
      <c r="AI528" s="399"/>
      <c r="AJ528" s="399"/>
      <c r="AK528" s="399"/>
      <c r="AL528" s="399"/>
      <c r="AM528" s="399"/>
      <c r="AN528" s="400"/>
      <c r="AO528" s="591">
        <f t="shared" si="25"/>
        <v>0</v>
      </c>
      <c r="AP528" s="591">
        <f t="shared" si="26"/>
        <v>0</v>
      </c>
    </row>
    <row r="529" spans="1:42">
      <c r="A529" s="1091"/>
      <c r="B529" s="416"/>
      <c r="C529" s="419" t="str">
        <f>IFERROR(INDEX(C$13:C528,MATCH($B529,$B$13:$B528,0)),"")</f>
        <v/>
      </c>
      <c r="D529" s="416"/>
      <c r="E529" s="396" t="s">
        <v>258</v>
      </c>
      <c r="F529" s="398"/>
      <c r="G529" s="399"/>
      <c r="H529" s="399"/>
      <c r="I529" s="399"/>
      <c r="J529" s="399"/>
      <c r="K529" s="399"/>
      <c r="L529" s="399"/>
      <c r="M529" s="400"/>
      <c r="N529" s="400"/>
      <c r="O529" s="400"/>
      <c r="P529" s="400"/>
      <c r="Q529" s="400"/>
      <c r="R529" s="591">
        <f t="shared" si="24"/>
        <v>0</v>
      </c>
      <c r="S529" s="398"/>
      <c r="T529" s="399"/>
      <c r="U529" s="399"/>
      <c r="V529" s="399"/>
      <c r="W529" s="399"/>
      <c r="X529" s="399"/>
      <c r="Y529" s="399"/>
      <c r="Z529" s="399"/>
      <c r="AA529" s="399"/>
      <c r="AB529" s="399"/>
      <c r="AC529" s="399"/>
      <c r="AD529" s="399"/>
      <c r="AE529" s="399"/>
      <c r="AF529" s="399"/>
      <c r="AG529" s="399"/>
      <c r="AH529" s="399"/>
      <c r="AI529" s="399"/>
      <c r="AJ529" s="399"/>
      <c r="AK529" s="399"/>
      <c r="AL529" s="399"/>
      <c r="AM529" s="399"/>
      <c r="AN529" s="400"/>
      <c r="AO529" s="591">
        <f t="shared" si="25"/>
        <v>0</v>
      </c>
      <c r="AP529" s="591">
        <f t="shared" si="26"/>
        <v>0</v>
      </c>
    </row>
    <row r="530" spans="1:42">
      <c r="A530" s="1091"/>
      <c r="B530" s="416"/>
      <c r="C530" s="419" t="str">
        <f>IFERROR(INDEX(C$13:C529,MATCH($B530,$B$13:$B529,0)),"")</f>
        <v/>
      </c>
      <c r="D530" s="416"/>
      <c r="E530" s="396" t="s">
        <v>258</v>
      </c>
      <c r="F530" s="398"/>
      <c r="G530" s="399"/>
      <c r="H530" s="399"/>
      <c r="I530" s="399"/>
      <c r="J530" s="399"/>
      <c r="K530" s="399"/>
      <c r="L530" s="399"/>
      <c r="M530" s="400"/>
      <c r="N530" s="400"/>
      <c r="O530" s="400"/>
      <c r="P530" s="400"/>
      <c r="Q530" s="400"/>
      <c r="R530" s="591">
        <f t="shared" si="24"/>
        <v>0</v>
      </c>
      <c r="S530" s="398"/>
      <c r="T530" s="399"/>
      <c r="U530" s="399"/>
      <c r="V530" s="399"/>
      <c r="W530" s="399"/>
      <c r="X530" s="399"/>
      <c r="Y530" s="399"/>
      <c r="Z530" s="399"/>
      <c r="AA530" s="399"/>
      <c r="AB530" s="399"/>
      <c r="AC530" s="399"/>
      <c r="AD530" s="399"/>
      <c r="AE530" s="399"/>
      <c r="AF530" s="399"/>
      <c r="AG530" s="399"/>
      <c r="AH530" s="399"/>
      <c r="AI530" s="399"/>
      <c r="AJ530" s="399"/>
      <c r="AK530" s="399"/>
      <c r="AL530" s="399"/>
      <c r="AM530" s="399"/>
      <c r="AN530" s="400"/>
      <c r="AO530" s="591">
        <f t="shared" si="25"/>
        <v>0</v>
      </c>
      <c r="AP530" s="591">
        <f t="shared" si="26"/>
        <v>0</v>
      </c>
    </row>
    <row r="531" spans="1:42">
      <c r="A531" s="1091"/>
      <c r="B531" s="416"/>
      <c r="C531" s="419" t="str">
        <f>IFERROR(INDEX(C$13:C530,MATCH($B531,$B$13:$B530,0)),"")</f>
        <v/>
      </c>
      <c r="D531" s="416"/>
      <c r="E531" s="396" t="s">
        <v>258</v>
      </c>
      <c r="F531" s="398"/>
      <c r="G531" s="399"/>
      <c r="H531" s="399"/>
      <c r="I531" s="399"/>
      <c r="J531" s="399"/>
      <c r="K531" s="399"/>
      <c r="L531" s="399"/>
      <c r="M531" s="400"/>
      <c r="N531" s="400"/>
      <c r="O531" s="400"/>
      <c r="P531" s="400"/>
      <c r="Q531" s="400"/>
      <c r="R531" s="591">
        <f t="shared" si="24"/>
        <v>0</v>
      </c>
      <c r="S531" s="398"/>
      <c r="T531" s="399"/>
      <c r="U531" s="399"/>
      <c r="V531" s="399"/>
      <c r="W531" s="399"/>
      <c r="X531" s="399"/>
      <c r="Y531" s="399"/>
      <c r="Z531" s="399"/>
      <c r="AA531" s="399"/>
      <c r="AB531" s="399"/>
      <c r="AC531" s="399"/>
      <c r="AD531" s="399"/>
      <c r="AE531" s="399"/>
      <c r="AF531" s="399"/>
      <c r="AG531" s="399"/>
      <c r="AH531" s="399"/>
      <c r="AI531" s="399"/>
      <c r="AJ531" s="399"/>
      <c r="AK531" s="399"/>
      <c r="AL531" s="399"/>
      <c r="AM531" s="399"/>
      <c r="AN531" s="400"/>
      <c r="AO531" s="591">
        <f t="shared" si="25"/>
        <v>0</v>
      </c>
      <c r="AP531" s="591">
        <f t="shared" si="26"/>
        <v>0</v>
      </c>
    </row>
    <row r="532" spans="1:42">
      <c r="A532" s="1091"/>
      <c r="B532" s="416"/>
      <c r="C532" s="419" t="str">
        <f>IFERROR(INDEX(C$13:C531,MATCH($B532,$B$13:$B531,0)),"")</f>
        <v/>
      </c>
      <c r="D532" s="416"/>
      <c r="E532" s="396" t="s">
        <v>258</v>
      </c>
      <c r="F532" s="398"/>
      <c r="G532" s="399"/>
      <c r="H532" s="399"/>
      <c r="I532" s="399"/>
      <c r="J532" s="399"/>
      <c r="K532" s="399"/>
      <c r="L532" s="399"/>
      <c r="M532" s="400"/>
      <c r="N532" s="400"/>
      <c r="O532" s="400"/>
      <c r="P532" s="400"/>
      <c r="Q532" s="400"/>
      <c r="R532" s="591">
        <f t="shared" si="24"/>
        <v>0</v>
      </c>
      <c r="S532" s="398"/>
      <c r="T532" s="399"/>
      <c r="U532" s="399"/>
      <c r="V532" s="399"/>
      <c r="W532" s="399"/>
      <c r="X532" s="399"/>
      <c r="Y532" s="399"/>
      <c r="Z532" s="399"/>
      <c r="AA532" s="399"/>
      <c r="AB532" s="399"/>
      <c r="AC532" s="399"/>
      <c r="AD532" s="399"/>
      <c r="AE532" s="399"/>
      <c r="AF532" s="399"/>
      <c r="AG532" s="399"/>
      <c r="AH532" s="399"/>
      <c r="AI532" s="399"/>
      <c r="AJ532" s="399"/>
      <c r="AK532" s="399"/>
      <c r="AL532" s="399"/>
      <c r="AM532" s="399"/>
      <c r="AN532" s="400"/>
      <c r="AO532" s="591">
        <f t="shared" si="25"/>
        <v>0</v>
      </c>
      <c r="AP532" s="591">
        <f t="shared" si="26"/>
        <v>0</v>
      </c>
    </row>
    <row r="533" spans="1:42">
      <c r="A533" s="1091"/>
      <c r="B533" s="416"/>
      <c r="C533" s="419" t="str">
        <f>IFERROR(INDEX(C$13:C532,MATCH($B533,$B$13:$B532,0)),"")</f>
        <v/>
      </c>
      <c r="D533" s="416"/>
      <c r="E533" s="396" t="s">
        <v>258</v>
      </c>
      <c r="F533" s="398"/>
      <c r="G533" s="399"/>
      <c r="H533" s="399"/>
      <c r="I533" s="399"/>
      <c r="J533" s="399"/>
      <c r="K533" s="399"/>
      <c r="L533" s="399"/>
      <c r="M533" s="400"/>
      <c r="N533" s="400"/>
      <c r="O533" s="400"/>
      <c r="P533" s="400"/>
      <c r="Q533" s="400"/>
      <c r="R533" s="591">
        <f t="shared" si="24"/>
        <v>0</v>
      </c>
      <c r="S533" s="398"/>
      <c r="T533" s="399"/>
      <c r="U533" s="399"/>
      <c r="V533" s="399"/>
      <c r="W533" s="399"/>
      <c r="X533" s="399"/>
      <c r="Y533" s="399"/>
      <c r="Z533" s="399"/>
      <c r="AA533" s="399"/>
      <c r="AB533" s="399"/>
      <c r="AC533" s="399"/>
      <c r="AD533" s="399"/>
      <c r="AE533" s="399"/>
      <c r="AF533" s="399"/>
      <c r="AG533" s="399"/>
      <c r="AH533" s="399"/>
      <c r="AI533" s="399"/>
      <c r="AJ533" s="399"/>
      <c r="AK533" s="399"/>
      <c r="AL533" s="399"/>
      <c r="AM533" s="399"/>
      <c r="AN533" s="400"/>
      <c r="AO533" s="591">
        <f t="shared" si="25"/>
        <v>0</v>
      </c>
      <c r="AP533" s="591">
        <f t="shared" si="26"/>
        <v>0</v>
      </c>
    </row>
    <row r="534" spans="1:42">
      <c r="A534" s="1091"/>
      <c r="B534" s="416"/>
      <c r="C534" s="419" t="str">
        <f>IFERROR(INDEX(C$13:C533,MATCH($B534,$B$13:$B533,0)),"")</f>
        <v/>
      </c>
      <c r="D534" s="416"/>
      <c r="E534" s="396" t="s">
        <v>258</v>
      </c>
      <c r="F534" s="398"/>
      <c r="G534" s="399"/>
      <c r="H534" s="399"/>
      <c r="I534" s="399"/>
      <c r="J534" s="399"/>
      <c r="K534" s="399"/>
      <c r="L534" s="399"/>
      <c r="M534" s="400"/>
      <c r="N534" s="400"/>
      <c r="O534" s="400"/>
      <c r="P534" s="400"/>
      <c r="Q534" s="400"/>
      <c r="R534" s="591">
        <f t="shared" si="24"/>
        <v>0</v>
      </c>
      <c r="S534" s="398"/>
      <c r="T534" s="399"/>
      <c r="U534" s="399"/>
      <c r="V534" s="399"/>
      <c r="W534" s="399"/>
      <c r="X534" s="399"/>
      <c r="Y534" s="399"/>
      <c r="Z534" s="399"/>
      <c r="AA534" s="399"/>
      <c r="AB534" s="399"/>
      <c r="AC534" s="399"/>
      <c r="AD534" s="399"/>
      <c r="AE534" s="399"/>
      <c r="AF534" s="399"/>
      <c r="AG534" s="399"/>
      <c r="AH534" s="399"/>
      <c r="AI534" s="399"/>
      <c r="AJ534" s="399"/>
      <c r="AK534" s="399"/>
      <c r="AL534" s="399"/>
      <c r="AM534" s="399"/>
      <c r="AN534" s="400"/>
      <c r="AO534" s="591">
        <f t="shared" si="25"/>
        <v>0</v>
      </c>
      <c r="AP534" s="591">
        <f t="shared" si="26"/>
        <v>0</v>
      </c>
    </row>
    <row r="535" spans="1:42">
      <c r="A535" s="1091"/>
      <c r="B535" s="416"/>
      <c r="C535" s="419" t="str">
        <f>IFERROR(INDEX(C$13:C534,MATCH($B535,$B$13:$B534,0)),"")</f>
        <v/>
      </c>
      <c r="D535" s="416"/>
      <c r="E535" s="396" t="s">
        <v>258</v>
      </c>
      <c r="F535" s="398"/>
      <c r="G535" s="399"/>
      <c r="H535" s="399"/>
      <c r="I535" s="399"/>
      <c r="J535" s="399"/>
      <c r="K535" s="399"/>
      <c r="L535" s="399"/>
      <c r="M535" s="400"/>
      <c r="N535" s="400"/>
      <c r="O535" s="400"/>
      <c r="P535" s="400"/>
      <c r="Q535" s="400"/>
      <c r="R535" s="591">
        <f t="shared" si="24"/>
        <v>0</v>
      </c>
      <c r="S535" s="398"/>
      <c r="T535" s="399"/>
      <c r="U535" s="399"/>
      <c r="V535" s="399"/>
      <c r="W535" s="399"/>
      <c r="X535" s="399"/>
      <c r="Y535" s="399"/>
      <c r="Z535" s="399"/>
      <c r="AA535" s="399"/>
      <c r="AB535" s="399"/>
      <c r="AC535" s="399"/>
      <c r="AD535" s="399"/>
      <c r="AE535" s="399"/>
      <c r="AF535" s="399"/>
      <c r="AG535" s="399"/>
      <c r="AH535" s="399"/>
      <c r="AI535" s="399"/>
      <c r="AJ535" s="399"/>
      <c r="AK535" s="399"/>
      <c r="AL535" s="399"/>
      <c r="AM535" s="399"/>
      <c r="AN535" s="400"/>
      <c r="AO535" s="591">
        <f t="shared" si="25"/>
        <v>0</v>
      </c>
      <c r="AP535" s="591">
        <f t="shared" si="26"/>
        <v>0</v>
      </c>
    </row>
    <row r="536" spans="1:42">
      <c r="A536" s="1091"/>
      <c r="B536" s="416"/>
      <c r="C536" s="419" t="str">
        <f>IFERROR(INDEX(C$13:C535,MATCH($B536,$B$13:$B535,0)),"")</f>
        <v/>
      </c>
      <c r="D536" s="416"/>
      <c r="E536" s="396" t="s">
        <v>258</v>
      </c>
      <c r="F536" s="398"/>
      <c r="G536" s="399"/>
      <c r="H536" s="399"/>
      <c r="I536" s="399"/>
      <c r="J536" s="399"/>
      <c r="K536" s="399"/>
      <c r="L536" s="399"/>
      <c r="M536" s="400"/>
      <c r="N536" s="400"/>
      <c r="O536" s="400"/>
      <c r="P536" s="400"/>
      <c r="Q536" s="400"/>
      <c r="R536" s="591">
        <f t="shared" si="24"/>
        <v>0</v>
      </c>
      <c r="S536" s="398"/>
      <c r="T536" s="399"/>
      <c r="U536" s="399"/>
      <c r="V536" s="399"/>
      <c r="W536" s="399"/>
      <c r="X536" s="399"/>
      <c r="Y536" s="399"/>
      <c r="Z536" s="399"/>
      <c r="AA536" s="399"/>
      <c r="AB536" s="399"/>
      <c r="AC536" s="399"/>
      <c r="AD536" s="399"/>
      <c r="AE536" s="399"/>
      <c r="AF536" s="399"/>
      <c r="AG536" s="399"/>
      <c r="AH536" s="399"/>
      <c r="AI536" s="399"/>
      <c r="AJ536" s="399"/>
      <c r="AK536" s="399"/>
      <c r="AL536" s="399"/>
      <c r="AM536" s="399"/>
      <c r="AN536" s="400"/>
      <c r="AO536" s="591">
        <f t="shared" si="25"/>
        <v>0</v>
      </c>
      <c r="AP536" s="591">
        <f t="shared" si="26"/>
        <v>0</v>
      </c>
    </row>
    <row r="537" spans="1:42">
      <c r="A537" s="1091"/>
      <c r="B537" s="416"/>
      <c r="C537" s="419" t="str">
        <f>IFERROR(INDEX(C$13:C536,MATCH($B537,$B$13:$B536,0)),"")</f>
        <v/>
      </c>
      <c r="D537" s="416"/>
      <c r="E537" s="396" t="s">
        <v>258</v>
      </c>
      <c r="F537" s="398"/>
      <c r="G537" s="399"/>
      <c r="H537" s="399"/>
      <c r="I537" s="399"/>
      <c r="J537" s="399"/>
      <c r="K537" s="399"/>
      <c r="L537" s="399"/>
      <c r="M537" s="400"/>
      <c r="N537" s="400"/>
      <c r="O537" s="400"/>
      <c r="P537" s="400"/>
      <c r="Q537" s="400"/>
      <c r="R537" s="591">
        <f t="shared" si="24"/>
        <v>0</v>
      </c>
      <c r="S537" s="398"/>
      <c r="T537" s="399"/>
      <c r="U537" s="399"/>
      <c r="V537" s="399"/>
      <c r="W537" s="399"/>
      <c r="X537" s="399"/>
      <c r="Y537" s="399"/>
      <c r="Z537" s="399"/>
      <c r="AA537" s="399"/>
      <c r="AB537" s="399"/>
      <c r="AC537" s="399"/>
      <c r="AD537" s="399"/>
      <c r="AE537" s="399"/>
      <c r="AF537" s="399"/>
      <c r="AG537" s="399"/>
      <c r="AH537" s="399"/>
      <c r="AI537" s="399"/>
      <c r="AJ537" s="399"/>
      <c r="AK537" s="399"/>
      <c r="AL537" s="399"/>
      <c r="AM537" s="399"/>
      <c r="AN537" s="400"/>
      <c r="AO537" s="591">
        <f t="shared" si="25"/>
        <v>0</v>
      </c>
      <c r="AP537" s="591">
        <f t="shared" si="26"/>
        <v>0</v>
      </c>
    </row>
    <row r="538" spans="1:42">
      <c r="A538" s="1091"/>
      <c r="B538" s="416"/>
      <c r="C538" s="419" t="str">
        <f>IFERROR(INDEX(C$13:C537,MATCH($B538,$B$13:$B537,0)),"")</f>
        <v/>
      </c>
      <c r="D538" s="416"/>
      <c r="E538" s="396" t="s">
        <v>258</v>
      </c>
      <c r="F538" s="398"/>
      <c r="G538" s="399"/>
      <c r="H538" s="399"/>
      <c r="I538" s="399"/>
      <c r="J538" s="399"/>
      <c r="K538" s="399"/>
      <c r="L538" s="399"/>
      <c r="M538" s="400"/>
      <c r="N538" s="400"/>
      <c r="O538" s="400"/>
      <c r="P538" s="400"/>
      <c r="Q538" s="400"/>
      <c r="R538" s="591">
        <f t="shared" si="24"/>
        <v>0</v>
      </c>
      <c r="S538" s="398"/>
      <c r="T538" s="399"/>
      <c r="U538" s="399"/>
      <c r="V538" s="399"/>
      <c r="W538" s="399"/>
      <c r="X538" s="399"/>
      <c r="Y538" s="399"/>
      <c r="Z538" s="399"/>
      <c r="AA538" s="399"/>
      <c r="AB538" s="399"/>
      <c r="AC538" s="399"/>
      <c r="AD538" s="399"/>
      <c r="AE538" s="399"/>
      <c r="AF538" s="399"/>
      <c r="AG538" s="399"/>
      <c r="AH538" s="399"/>
      <c r="AI538" s="399"/>
      <c r="AJ538" s="399"/>
      <c r="AK538" s="399"/>
      <c r="AL538" s="399"/>
      <c r="AM538" s="399"/>
      <c r="AN538" s="400"/>
      <c r="AO538" s="591">
        <f t="shared" si="25"/>
        <v>0</v>
      </c>
      <c r="AP538" s="591">
        <f t="shared" si="26"/>
        <v>0</v>
      </c>
    </row>
    <row r="539" spans="1:42">
      <c r="A539" s="1091"/>
      <c r="B539" s="416"/>
      <c r="C539" s="419" t="str">
        <f>IFERROR(INDEX(C$13:C538,MATCH($B539,$B$13:$B538,0)),"")</f>
        <v/>
      </c>
      <c r="D539" s="416"/>
      <c r="E539" s="396" t="s">
        <v>258</v>
      </c>
      <c r="F539" s="398"/>
      <c r="G539" s="399"/>
      <c r="H539" s="399"/>
      <c r="I539" s="399"/>
      <c r="J539" s="399"/>
      <c r="K539" s="399"/>
      <c r="L539" s="399"/>
      <c r="M539" s="400"/>
      <c r="N539" s="400"/>
      <c r="O539" s="400"/>
      <c r="P539" s="400"/>
      <c r="Q539" s="400"/>
      <c r="R539" s="591">
        <f t="shared" si="24"/>
        <v>0</v>
      </c>
      <c r="S539" s="398"/>
      <c r="T539" s="399"/>
      <c r="U539" s="399"/>
      <c r="V539" s="399"/>
      <c r="W539" s="399"/>
      <c r="X539" s="399"/>
      <c r="Y539" s="399"/>
      <c r="Z539" s="399"/>
      <c r="AA539" s="399"/>
      <c r="AB539" s="399"/>
      <c r="AC539" s="399"/>
      <c r="AD539" s="399"/>
      <c r="AE539" s="399"/>
      <c r="AF539" s="399"/>
      <c r="AG539" s="399"/>
      <c r="AH539" s="399"/>
      <c r="AI539" s="399"/>
      <c r="AJ539" s="399"/>
      <c r="AK539" s="399"/>
      <c r="AL539" s="399"/>
      <c r="AM539" s="399"/>
      <c r="AN539" s="400"/>
      <c r="AO539" s="591">
        <f t="shared" si="25"/>
        <v>0</v>
      </c>
      <c r="AP539" s="591">
        <f t="shared" si="26"/>
        <v>0</v>
      </c>
    </row>
    <row r="540" spans="1:42">
      <c r="A540" s="1091"/>
      <c r="B540" s="416"/>
      <c r="C540" s="419" t="str">
        <f>IFERROR(INDEX(C$13:C539,MATCH($B540,$B$13:$B539,0)),"")</f>
        <v/>
      </c>
      <c r="D540" s="416"/>
      <c r="E540" s="396" t="s">
        <v>258</v>
      </c>
      <c r="F540" s="398"/>
      <c r="G540" s="399"/>
      <c r="H540" s="399"/>
      <c r="I540" s="399"/>
      <c r="J540" s="399"/>
      <c r="K540" s="399"/>
      <c r="L540" s="399"/>
      <c r="M540" s="400"/>
      <c r="N540" s="400"/>
      <c r="O540" s="400"/>
      <c r="P540" s="400"/>
      <c r="Q540" s="400"/>
      <c r="R540" s="591">
        <f t="shared" si="24"/>
        <v>0</v>
      </c>
      <c r="S540" s="398"/>
      <c r="T540" s="399"/>
      <c r="U540" s="399"/>
      <c r="V540" s="399"/>
      <c r="W540" s="399"/>
      <c r="X540" s="399"/>
      <c r="Y540" s="399"/>
      <c r="Z540" s="399"/>
      <c r="AA540" s="399"/>
      <c r="AB540" s="399"/>
      <c r="AC540" s="399"/>
      <c r="AD540" s="399"/>
      <c r="AE540" s="399"/>
      <c r="AF540" s="399"/>
      <c r="AG540" s="399"/>
      <c r="AH540" s="399"/>
      <c r="AI540" s="399"/>
      <c r="AJ540" s="399"/>
      <c r="AK540" s="399"/>
      <c r="AL540" s="399"/>
      <c r="AM540" s="399"/>
      <c r="AN540" s="400"/>
      <c r="AO540" s="591">
        <f t="shared" si="25"/>
        <v>0</v>
      </c>
      <c r="AP540" s="591">
        <f t="shared" si="26"/>
        <v>0</v>
      </c>
    </row>
    <row r="541" spans="1:42">
      <c r="A541" s="1091"/>
      <c r="B541" s="416"/>
      <c r="C541" s="419" t="str">
        <f>IFERROR(INDEX(C$13:C540,MATCH($B541,$B$13:$B540,0)),"")</f>
        <v/>
      </c>
      <c r="D541" s="416"/>
      <c r="E541" s="396" t="s">
        <v>258</v>
      </c>
      <c r="F541" s="398"/>
      <c r="G541" s="399"/>
      <c r="H541" s="399"/>
      <c r="I541" s="399"/>
      <c r="J541" s="399"/>
      <c r="K541" s="399"/>
      <c r="L541" s="399"/>
      <c r="M541" s="400"/>
      <c r="N541" s="400"/>
      <c r="O541" s="400"/>
      <c r="P541" s="400"/>
      <c r="Q541" s="400"/>
      <c r="R541" s="591">
        <f t="shared" si="24"/>
        <v>0</v>
      </c>
      <c r="S541" s="398"/>
      <c r="T541" s="399"/>
      <c r="U541" s="399"/>
      <c r="V541" s="399"/>
      <c r="W541" s="399"/>
      <c r="X541" s="399"/>
      <c r="Y541" s="399"/>
      <c r="Z541" s="399"/>
      <c r="AA541" s="399"/>
      <c r="AB541" s="399"/>
      <c r="AC541" s="399"/>
      <c r="AD541" s="399"/>
      <c r="AE541" s="399"/>
      <c r="AF541" s="399"/>
      <c r="AG541" s="399"/>
      <c r="AH541" s="399"/>
      <c r="AI541" s="399"/>
      <c r="AJ541" s="399"/>
      <c r="AK541" s="399"/>
      <c r="AL541" s="399"/>
      <c r="AM541" s="399"/>
      <c r="AN541" s="400"/>
      <c r="AO541" s="591">
        <f t="shared" si="25"/>
        <v>0</v>
      </c>
      <c r="AP541" s="591">
        <f t="shared" si="26"/>
        <v>0</v>
      </c>
    </row>
    <row r="542" spans="1:42">
      <c r="A542" s="1091"/>
      <c r="B542" s="416"/>
      <c r="C542" s="419" t="str">
        <f>IFERROR(INDEX(C$13:C541,MATCH($B542,$B$13:$B541,0)),"")</f>
        <v/>
      </c>
      <c r="D542" s="416"/>
      <c r="E542" s="396" t="s">
        <v>258</v>
      </c>
      <c r="F542" s="398"/>
      <c r="G542" s="399"/>
      <c r="H542" s="399"/>
      <c r="I542" s="399"/>
      <c r="J542" s="399"/>
      <c r="K542" s="399"/>
      <c r="L542" s="399"/>
      <c r="M542" s="400"/>
      <c r="N542" s="400"/>
      <c r="O542" s="400"/>
      <c r="P542" s="400"/>
      <c r="Q542" s="400"/>
      <c r="R542" s="591">
        <f t="shared" si="24"/>
        <v>0</v>
      </c>
      <c r="S542" s="398"/>
      <c r="T542" s="399"/>
      <c r="U542" s="399"/>
      <c r="V542" s="399"/>
      <c r="W542" s="399"/>
      <c r="X542" s="399"/>
      <c r="Y542" s="399"/>
      <c r="Z542" s="399"/>
      <c r="AA542" s="399"/>
      <c r="AB542" s="399"/>
      <c r="AC542" s="399"/>
      <c r="AD542" s="399"/>
      <c r="AE542" s="399"/>
      <c r="AF542" s="399"/>
      <c r="AG542" s="399"/>
      <c r="AH542" s="399"/>
      <c r="AI542" s="399"/>
      <c r="AJ542" s="399"/>
      <c r="AK542" s="399"/>
      <c r="AL542" s="399"/>
      <c r="AM542" s="399"/>
      <c r="AN542" s="400"/>
      <c r="AO542" s="591">
        <f t="shared" si="25"/>
        <v>0</v>
      </c>
      <c r="AP542" s="591">
        <f t="shared" si="26"/>
        <v>0</v>
      </c>
    </row>
    <row r="543" spans="1:42">
      <c r="A543" s="1091"/>
      <c r="B543" s="416"/>
      <c r="C543" s="419" t="str">
        <f>IFERROR(INDEX(C$13:C542,MATCH($B543,$B$13:$B542,0)),"")</f>
        <v/>
      </c>
      <c r="D543" s="416"/>
      <c r="E543" s="396" t="s">
        <v>258</v>
      </c>
      <c r="F543" s="398"/>
      <c r="G543" s="399"/>
      <c r="H543" s="399"/>
      <c r="I543" s="399"/>
      <c r="J543" s="399"/>
      <c r="K543" s="399"/>
      <c r="L543" s="399"/>
      <c r="M543" s="400"/>
      <c r="N543" s="400"/>
      <c r="O543" s="400"/>
      <c r="P543" s="400"/>
      <c r="Q543" s="400"/>
      <c r="R543" s="591">
        <f t="shared" si="24"/>
        <v>0</v>
      </c>
      <c r="S543" s="398"/>
      <c r="T543" s="399"/>
      <c r="U543" s="399"/>
      <c r="V543" s="399"/>
      <c r="W543" s="399"/>
      <c r="X543" s="399"/>
      <c r="Y543" s="399"/>
      <c r="Z543" s="399"/>
      <c r="AA543" s="399"/>
      <c r="AB543" s="399"/>
      <c r="AC543" s="399"/>
      <c r="AD543" s="399"/>
      <c r="AE543" s="399"/>
      <c r="AF543" s="399"/>
      <c r="AG543" s="399"/>
      <c r="AH543" s="399"/>
      <c r="AI543" s="399"/>
      <c r="AJ543" s="399"/>
      <c r="AK543" s="399"/>
      <c r="AL543" s="399"/>
      <c r="AM543" s="399"/>
      <c r="AN543" s="400"/>
      <c r="AO543" s="591">
        <f t="shared" si="25"/>
        <v>0</v>
      </c>
      <c r="AP543" s="591">
        <f t="shared" si="26"/>
        <v>0</v>
      </c>
    </row>
    <row r="544" spans="1:42">
      <c r="A544" s="1091"/>
      <c r="B544" s="416"/>
      <c r="C544" s="419" t="str">
        <f>IFERROR(INDEX(C$13:C543,MATCH($B544,$B$13:$B543,0)),"")</f>
        <v/>
      </c>
      <c r="D544" s="416"/>
      <c r="E544" s="396" t="s">
        <v>258</v>
      </c>
      <c r="F544" s="398"/>
      <c r="G544" s="399"/>
      <c r="H544" s="399"/>
      <c r="I544" s="399"/>
      <c r="J544" s="399"/>
      <c r="K544" s="399"/>
      <c r="L544" s="399"/>
      <c r="M544" s="400"/>
      <c r="N544" s="400"/>
      <c r="O544" s="400"/>
      <c r="P544" s="400"/>
      <c r="Q544" s="400"/>
      <c r="R544" s="591">
        <f t="shared" si="24"/>
        <v>0</v>
      </c>
      <c r="S544" s="398"/>
      <c r="T544" s="399"/>
      <c r="U544" s="399"/>
      <c r="V544" s="399"/>
      <c r="W544" s="399"/>
      <c r="X544" s="399"/>
      <c r="Y544" s="399"/>
      <c r="Z544" s="399"/>
      <c r="AA544" s="399"/>
      <c r="AB544" s="399"/>
      <c r="AC544" s="399"/>
      <c r="AD544" s="399"/>
      <c r="AE544" s="399"/>
      <c r="AF544" s="399"/>
      <c r="AG544" s="399"/>
      <c r="AH544" s="399"/>
      <c r="AI544" s="399"/>
      <c r="AJ544" s="399"/>
      <c r="AK544" s="399"/>
      <c r="AL544" s="399"/>
      <c r="AM544" s="399"/>
      <c r="AN544" s="400"/>
      <c r="AO544" s="591">
        <f t="shared" si="25"/>
        <v>0</v>
      </c>
      <c r="AP544" s="591">
        <f t="shared" si="26"/>
        <v>0</v>
      </c>
    </row>
    <row r="545" spans="1:42">
      <c r="A545" s="1091"/>
      <c r="B545" s="416"/>
      <c r="C545" s="419" t="str">
        <f>IFERROR(INDEX(C$13:C544,MATCH($B545,$B$13:$B544,0)),"")</f>
        <v/>
      </c>
      <c r="D545" s="416"/>
      <c r="E545" s="396" t="s">
        <v>258</v>
      </c>
      <c r="F545" s="398"/>
      <c r="G545" s="399"/>
      <c r="H545" s="399"/>
      <c r="I545" s="399"/>
      <c r="J545" s="399"/>
      <c r="K545" s="399"/>
      <c r="L545" s="399"/>
      <c r="M545" s="400"/>
      <c r="N545" s="400"/>
      <c r="O545" s="400"/>
      <c r="P545" s="400"/>
      <c r="Q545" s="400"/>
      <c r="R545" s="591">
        <f t="shared" si="24"/>
        <v>0</v>
      </c>
      <c r="S545" s="398"/>
      <c r="T545" s="399"/>
      <c r="U545" s="399"/>
      <c r="V545" s="399"/>
      <c r="W545" s="399"/>
      <c r="X545" s="399"/>
      <c r="Y545" s="399"/>
      <c r="Z545" s="399"/>
      <c r="AA545" s="399"/>
      <c r="AB545" s="399"/>
      <c r="AC545" s="399"/>
      <c r="AD545" s="399"/>
      <c r="AE545" s="399"/>
      <c r="AF545" s="399"/>
      <c r="AG545" s="399"/>
      <c r="AH545" s="399"/>
      <c r="AI545" s="399"/>
      <c r="AJ545" s="399"/>
      <c r="AK545" s="399"/>
      <c r="AL545" s="399"/>
      <c r="AM545" s="399"/>
      <c r="AN545" s="400"/>
      <c r="AO545" s="591">
        <f t="shared" si="25"/>
        <v>0</v>
      </c>
      <c r="AP545" s="591">
        <f t="shared" si="26"/>
        <v>0</v>
      </c>
    </row>
    <row r="546" spans="1:42">
      <c r="A546" s="1091"/>
      <c r="B546" s="416"/>
      <c r="C546" s="419" t="str">
        <f>IFERROR(INDEX(C$13:C545,MATCH($B546,$B$13:$B545,0)),"")</f>
        <v/>
      </c>
      <c r="D546" s="416"/>
      <c r="E546" s="396" t="s">
        <v>258</v>
      </c>
      <c r="F546" s="398"/>
      <c r="G546" s="399"/>
      <c r="H546" s="399"/>
      <c r="I546" s="399"/>
      <c r="J546" s="399"/>
      <c r="K546" s="399"/>
      <c r="L546" s="399"/>
      <c r="M546" s="400"/>
      <c r="N546" s="400"/>
      <c r="O546" s="400"/>
      <c r="P546" s="400"/>
      <c r="Q546" s="400"/>
      <c r="R546" s="591">
        <f t="shared" si="24"/>
        <v>0</v>
      </c>
      <c r="S546" s="398"/>
      <c r="T546" s="399"/>
      <c r="U546" s="399"/>
      <c r="V546" s="399"/>
      <c r="W546" s="399"/>
      <c r="X546" s="399"/>
      <c r="Y546" s="399"/>
      <c r="Z546" s="399"/>
      <c r="AA546" s="399"/>
      <c r="AB546" s="399"/>
      <c r="AC546" s="399"/>
      <c r="AD546" s="399"/>
      <c r="AE546" s="399"/>
      <c r="AF546" s="399"/>
      <c r="AG546" s="399"/>
      <c r="AH546" s="399"/>
      <c r="AI546" s="399"/>
      <c r="AJ546" s="399"/>
      <c r="AK546" s="399"/>
      <c r="AL546" s="399"/>
      <c r="AM546" s="399"/>
      <c r="AN546" s="400"/>
      <c r="AO546" s="591">
        <f t="shared" si="25"/>
        <v>0</v>
      </c>
      <c r="AP546" s="591">
        <f t="shared" si="26"/>
        <v>0</v>
      </c>
    </row>
    <row r="547" spans="1:42">
      <c r="A547" s="1091"/>
      <c r="B547" s="416"/>
      <c r="C547" s="419" t="str">
        <f>IFERROR(INDEX(C$13:C546,MATCH($B547,$B$13:$B546,0)),"")</f>
        <v/>
      </c>
      <c r="D547" s="416"/>
      <c r="E547" s="396" t="s">
        <v>258</v>
      </c>
      <c r="F547" s="398"/>
      <c r="G547" s="399"/>
      <c r="H547" s="399"/>
      <c r="I547" s="399"/>
      <c r="J547" s="399"/>
      <c r="K547" s="399"/>
      <c r="L547" s="399"/>
      <c r="M547" s="400"/>
      <c r="N547" s="400"/>
      <c r="O547" s="400"/>
      <c r="P547" s="400"/>
      <c r="Q547" s="400"/>
      <c r="R547" s="591">
        <f t="shared" si="24"/>
        <v>0</v>
      </c>
      <c r="S547" s="398"/>
      <c r="T547" s="399"/>
      <c r="U547" s="399"/>
      <c r="V547" s="399"/>
      <c r="W547" s="399"/>
      <c r="X547" s="399"/>
      <c r="Y547" s="399"/>
      <c r="Z547" s="399"/>
      <c r="AA547" s="399"/>
      <c r="AB547" s="399"/>
      <c r="AC547" s="399"/>
      <c r="AD547" s="399"/>
      <c r="AE547" s="399"/>
      <c r="AF547" s="399"/>
      <c r="AG547" s="399"/>
      <c r="AH547" s="399"/>
      <c r="AI547" s="399"/>
      <c r="AJ547" s="399"/>
      <c r="AK547" s="399"/>
      <c r="AL547" s="399"/>
      <c r="AM547" s="399"/>
      <c r="AN547" s="400"/>
      <c r="AO547" s="591">
        <f t="shared" si="25"/>
        <v>0</v>
      </c>
      <c r="AP547" s="591">
        <f t="shared" si="26"/>
        <v>0</v>
      </c>
    </row>
    <row r="548" spans="1:42">
      <c r="A548" s="1091"/>
      <c r="B548" s="416"/>
      <c r="C548" s="419" t="str">
        <f>IFERROR(INDEX(C$13:C547,MATCH($B548,$B$13:$B547,0)),"")</f>
        <v/>
      </c>
      <c r="D548" s="416"/>
      <c r="E548" s="396" t="s">
        <v>258</v>
      </c>
      <c r="F548" s="398"/>
      <c r="G548" s="399"/>
      <c r="H548" s="399"/>
      <c r="I548" s="399"/>
      <c r="J548" s="399"/>
      <c r="K548" s="399"/>
      <c r="L548" s="399"/>
      <c r="M548" s="400"/>
      <c r="N548" s="400"/>
      <c r="O548" s="400"/>
      <c r="P548" s="400"/>
      <c r="Q548" s="400"/>
      <c r="R548" s="591">
        <f t="shared" si="24"/>
        <v>0</v>
      </c>
      <c r="S548" s="398"/>
      <c r="T548" s="399"/>
      <c r="U548" s="399"/>
      <c r="V548" s="399"/>
      <c r="W548" s="399"/>
      <c r="X548" s="399"/>
      <c r="Y548" s="399"/>
      <c r="Z548" s="399"/>
      <c r="AA548" s="399"/>
      <c r="AB548" s="399"/>
      <c r="AC548" s="399"/>
      <c r="AD548" s="399"/>
      <c r="AE548" s="399"/>
      <c r="AF548" s="399"/>
      <c r="AG548" s="399"/>
      <c r="AH548" s="399"/>
      <c r="AI548" s="399"/>
      <c r="AJ548" s="399"/>
      <c r="AK548" s="399"/>
      <c r="AL548" s="399"/>
      <c r="AM548" s="399"/>
      <c r="AN548" s="400"/>
      <c r="AO548" s="591">
        <f t="shared" si="25"/>
        <v>0</v>
      </c>
      <c r="AP548" s="591">
        <f t="shared" si="26"/>
        <v>0</v>
      </c>
    </row>
    <row r="549" spans="1:42">
      <c r="A549" s="1091"/>
      <c r="B549" s="416"/>
      <c r="C549" s="419" t="str">
        <f>IFERROR(INDEX(C$13:C548,MATCH($B549,$B$13:$B548,0)),"")</f>
        <v/>
      </c>
      <c r="D549" s="416"/>
      <c r="E549" s="396" t="s">
        <v>258</v>
      </c>
      <c r="F549" s="398"/>
      <c r="G549" s="399"/>
      <c r="H549" s="399"/>
      <c r="I549" s="399"/>
      <c r="J549" s="399"/>
      <c r="K549" s="399"/>
      <c r="L549" s="399"/>
      <c r="M549" s="400"/>
      <c r="N549" s="400"/>
      <c r="O549" s="400"/>
      <c r="P549" s="400"/>
      <c r="Q549" s="400"/>
      <c r="R549" s="591">
        <f t="shared" si="24"/>
        <v>0</v>
      </c>
      <c r="S549" s="398"/>
      <c r="T549" s="399"/>
      <c r="U549" s="399"/>
      <c r="V549" s="399"/>
      <c r="W549" s="399"/>
      <c r="X549" s="399"/>
      <c r="Y549" s="399"/>
      <c r="Z549" s="399"/>
      <c r="AA549" s="399"/>
      <c r="AB549" s="399"/>
      <c r="AC549" s="399"/>
      <c r="AD549" s="399"/>
      <c r="AE549" s="399"/>
      <c r="AF549" s="399"/>
      <c r="AG549" s="399"/>
      <c r="AH549" s="399"/>
      <c r="AI549" s="399"/>
      <c r="AJ549" s="399"/>
      <c r="AK549" s="399"/>
      <c r="AL549" s="399"/>
      <c r="AM549" s="399"/>
      <c r="AN549" s="400"/>
      <c r="AO549" s="591">
        <f t="shared" si="25"/>
        <v>0</v>
      </c>
      <c r="AP549" s="591">
        <f t="shared" si="26"/>
        <v>0</v>
      </c>
    </row>
    <row r="550" spans="1:42">
      <c r="A550" s="1091"/>
      <c r="B550" s="416"/>
      <c r="C550" s="419" t="str">
        <f>IFERROR(INDEX(C$13:C549,MATCH($B550,$B$13:$B549,0)),"")</f>
        <v/>
      </c>
      <c r="D550" s="416"/>
      <c r="E550" s="396" t="s">
        <v>258</v>
      </c>
      <c r="F550" s="398"/>
      <c r="G550" s="399"/>
      <c r="H550" s="399"/>
      <c r="I550" s="399"/>
      <c r="J550" s="399"/>
      <c r="K550" s="399"/>
      <c r="L550" s="399"/>
      <c r="M550" s="400"/>
      <c r="N550" s="400"/>
      <c r="O550" s="400"/>
      <c r="P550" s="400"/>
      <c r="Q550" s="400"/>
      <c r="R550" s="591">
        <f t="shared" si="24"/>
        <v>0</v>
      </c>
      <c r="S550" s="398"/>
      <c r="T550" s="399"/>
      <c r="U550" s="399"/>
      <c r="V550" s="399"/>
      <c r="W550" s="399"/>
      <c r="X550" s="399"/>
      <c r="Y550" s="399"/>
      <c r="Z550" s="399"/>
      <c r="AA550" s="399"/>
      <c r="AB550" s="399"/>
      <c r="AC550" s="399"/>
      <c r="AD550" s="399"/>
      <c r="AE550" s="399"/>
      <c r="AF550" s="399"/>
      <c r="AG550" s="399"/>
      <c r="AH550" s="399"/>
      <c r="AI550" s="399"/>
      <c r="AJ550" s="399"/>
      <c r="AK550" s="399"/>
      <c r="AL550" s="399"/>
      <c r="AM550" s="399"/>
      <c r="AN550" s="400"/>
      <c r="AO550" s="591">
        <f t="shared" si="25"/>
        <v>0</v>
      </c>
      <c r="AP550" s="591">
        <f t="shared" si="26"/>
        <v>0</v>
      </c>
    </row>
    <row r="551" spans="1:42">
      <c r="A551" s="1091"/>
      <c r="B551" s="416"/>
      <c r="C551" s="419" t="str">
        <f>IFERROR(INDEX(C$13:C550,MATCH($B551,$B$13:$B550,0)),"")</f>
        <v/>
      </c>
      <c r="D551" s="416"/>
      <c r="E551" s="396" t="s">
        <v>258</v>
      </c>
      <c r="F551" s="398"/>
      <c r="G551" s="399"/>
      <c r="H551" s="399"/>
      <c r="I551" s="399"/>
      <c r="J551" s="399"/>
      <c r="K551" s="399"/>
      <c r="L551" s="399"/>
      <c r="M551" s="400"/>
      <c r="N551" s="400"/>
      <c r="O551" s="400"/>
      <c r="P551" s="400"/>
      <c r="Q551" s="400"/>
      <c r="R551" s="591">
        <f t="shared" si="24"/>
        <v>0</v>
      </c>
      <c r="S551" s="398"/>
      <c r="T551" s="399"/>
      <c r="U551" s="399"/>
      <c r="V551" s="399"/>
      <c r="W551" s="399"/>
      <c r="X551" s="399"/>
      <c r="Y551" s="399"/>
      <c r="Z551" s="399"/>
      <c r="AA551" s="399"/>
      <c r="AB551" s="399"/>
      <c r="AC551" s="399"/>
      <c r="AD551" s="399"/>
      <c r="AE551" s="399"/>
      <c r="AF551" s="399"/>
      <c r="AG551" s="399"/>
      <c r="AH551" s="399"/>
      <c r="AI551" s="399"/>
      <c r="AJ551" s="399"/>
      <c r="AK551" s="399"/>
      <c r="AL551" s="399"/>
      <c r="AM551" s="399"/>
      <c r="AN551" s="400"/>
      <c r="AO551" s="591">
        <f t="shared" si="25"/>
        <v>0</v>
      </c>
      <c r="AP551" s="591">
        <f t="shared" si="26"/>
        <v>0</v>
      </c>
    </row>
    <row r="552" spans="1:42">
      <c r="A552" s="1091"/>
      <c r="B552" s="416"/>
      <c r="C552" s="419" t="str">
        <f>IFERROR(INDEX(C$13:C551,MATCH($B552,$B$13:$B551,0)),"")</f>
        <v/>
      </c>
      <c r="D552" s="416"/>
      <c r="E552" s="396" t="s">
        <v>258</v>
      </c>
      <c r="F552" s="398"/>
      <c r="G552" s="399"/>
      <c r="H552" s="399"/>
      <c r="I552" s="399"/>
      <c r="J552" s="399"/>
      <c r="K552" s="399"/>
      <c r="L552" s="399"/>
      <c r="M552" s="400"/>
      <c r="N552" s="400"/>
      <c r="O552" s="400"/>
      <c r="P552" s="400"/>
      <c r="Q552" s="400"/>
      <c r="R552" s="591">
        <f t="shared" si="24"/>
        <v>0</v>
      </c>
      <c r="S552" s="398"/>
      <c r="T552" s="399"/>
      <c r="U552" s="399"/>
      <c r="V552" s="399"/>
      <c r="W552" s="399"/>
      <c r="X552" s="399"/>
      <c r="Y552" s="399"/>
      <c r="Z552" s="399"/>
      <c r="AA552" s="399"/>
      <c r="AB552" s="399"/>
      <c r="AC552" s="399"/>
      <c r="AD552" s="399"/>
      <c r="AE552" s="399"/>
      <c r="AF552" s="399"/>
      <c r="AG552" s="399"/>
      <c r="AH552" s="399"/>
      <c r="AI552" s="399"/>
      <c r="AJ552" s="399"/>
      <c r="AK552" s="399"/>
      <c r="AL552" s="399"/>
      <c r="AM552" s="399"/>
      <c r="AN552" s="400"/>
      <c r="AO552" s="591">
        <f t="shared" si="25"/>
        <v>0</v>
      </c>
      <c r="AP552" s="591">
        <f t="shared" si="26"/>
        <v>0</v>
      </c>
    </row>
    <row r="553" spans="1:42">
      <c r="A553" s="1091"/>
      <c r="B553" s="416"/>
      <c r="C553" s="419" t="str">
        <f>IFERROR(INDEX(C$13:C552,MATCH($B553,$B$13:$B552,0)),"")</f>
        <v/>
      </c>
      <c r="D553" s="416"/>
      <c r="E553" s="396" t="s">
        <v>258</v>
      </c>
      <c r="F553" s="398"/>
      <c r="G553" s="399"/>
      <c r="H553" s="399"/>
      <c r="I553" s="399"/>
      <c r="J553" s="399"/>
      <c r="K553" s="399"/>
      <c r="L553" s="399"/>
      <c r="M553" s="400"/>
      <c r="N553" s="400"/>
      <c r="O553" s="400"/>
      <c r="P553" s="400"/>
      <c r="Q553" s="400"/>
      <c r="R553" s="591">
        <f t="shared" si="24"/>
        <v>0</v>
      </c>
      <c r="S553" s="398"/>
      <c r="T553" s="399"/>
      <c r="U553" s="399"/>
      <c r="V553" s="399"/>
      <c r="W553" s="399"/>
      <c r="X553" s="399"/>
      <c r="Y553" s="399"/>
      <c r="Z553" s="399"/>
      <c r="AA553" s="399"/>
      <c r="AB553" s="399"/>
      <c r="AC553" s="399"/>
      <c r="AD553" s="399"/>
      <c r="AE553" s="399"/>
      <c r="AF553" s="399"/>
      <c r="AG553" s="399"/>
      <c r="AH553" s="399"/>
      <c r="AI553" s="399"/>
      <c r="AJ553" s="399"/>
      <c r="AK553" s="399"/>
      <c r="AL553" s="399"/>
      <c r="AM553" s="399"/>
      <c r="AN553" s="400"/>
      <c r="AO553" s="591">
        <f t="shared" si="25"/>
        <v>0</v>
      </c>
      <c r="AP553" s="591">
        <f t="shared" si="26"/>
        <v>0</v>
      </c>
    </row>
    <row r="554" spans="1:42">
      <c r="A554" s="1091"/>
      <c r="B554" s="416"/>
      <c r="C554" s="419" t="str">
        <f>IFERROR(INDEX(C$13:C553,MATCH($B554,$B$13:$B553,0)),"")</f>
        <v/>
      </c>
      <c r="D554" s="416"/>
      <c r="E554" s="396" t="s">
        <v>258</v>
      </c>
      <c r="F554" s="398"/>
      <c r="G554" s="399"/>
      <c r="H554" s="399"/>
      <c r="I554" s="399"/>
      <c r="J554" s="399"/>
      <c r="K554" s="399"/>
      <c r="L554" s="399"/>
      <c r="M554" s="400"/>
      <c r="N554" s="400"/>
      <c r="O554" s="400"/>
      <c r="P554" s="400"/>
      <c r="Q554" s="400"/>
      <c r="R554" s="591">
        <f t="shared" si="24"/>
        <v>0</v>
      </c>
      <c r="S554" s="398"/>
      <c r="T554" s="399"/>
      <c r="U554" s="399"/>
      <c r="V554" s="399"/>
      <c r="W554" s="399"/>
      <c r="X554" s="399"/>
      <c r="Y554" s="399"/>
      <c r="Z554" s="399"/>
      <c r="AA554" s="399"/>
      <c r="AB554" s="399"/>
      <c r="AC554" s="399"/>
      <c r="AD554" s="399"/>
      <c r="AE554" s="399"/>
      <c r="AF554" s="399"/>
      <c r="AG554" s="399"/>
      <c r="AH554" s="399"/>
      <c r="AI554" s="399"/>
      <c r="AJ554" s="399"/>
      <c r="AK554" s="399"/>
      <c r="AL554" s="399"/>
      <c r="AM554" s="399"/>
      <c r="AN554" s="400"/>
      <c r="AO554" s="591">
        <f t="shared" si="25"/>
        <v>0</v>
      </c>
      <c r="AP554" s="591">
        <f t="shared" si="26"/>
        <v>0</v>
      </c>
    </row>
    <row r="555" spans="1:42">
      <c r="A555" s="1091"/>
      <c r="B555" s="416"/>
      <c r="C555" s="419" t="str">
        <f>IFERROR(INDEX(C$13:C554,MATCH($B555,$B$13:$B554,0)),"")</f>
        <v/>
      </c>
      <c r="D555" s="416"/>
      <c r="E555" s="396" t="s">
        <v>258</v>
      </c>
      <c r="F555" s="398"/>
      <c r="G555" s="399"/>
      <c r="H555" s="399"/>
      <c r="I555" s="399"/>
      <c r="J555" s="399"/>
      <c r="K555" s="399"/>
      <c r="L555" s="399"/>
      <c r="M555" s="400"/>
      <c r="N555" s="400"/>
      <c r="O555" s="400"/>
      <c r="P555" s="400"/>
      <c r="Q555" s="400"/>
      <c r="R555" s="591">
        <f t="shared" si="24"/>
        <v>0</v>
      </c>
      <c r="S555" s="398"/>
      <c r="T555" s="399"/>
      <c r="U555" s="399"/>
      <c r="V555" s="399"/>
      <c r="W555" s="399"/>
      <c r="X555" s="399"/>
      <c r="Y555" s="399"/>
      <c r="Z555" s="399"/>
      <c r="AA555" s="399"/>
      <c r="AB555" s="399"/>
      <c r="AC555" s="399"/>
      <c r="AD555" s="399"/>
      <c r="AE555" s="399"/>
      <c r="AF555" s="399"/>
      <c r="AG555" s="399"/>
      <c r="AH555" s="399"/>
      <c r="AI555" s="399"/>
      <c r="AJ555" s="399"/>
      <c r="AK555" s="399"/>
      <c r="AL555" s="399"/>
      <c r="AM555" s="399"/>
      <c r="AN555" s="400"/>
      <c r="AO555" s="591">
        <f t="shared" si="25"/>
        <v>0</v>
      </c>
      <c r="AP555" s="591">
        <f t="shared" si="26"/>
        <v>0</v>
      </c>
    </row>
    <row r="556" spans="1:42">
      <c r="A556" s="1091"/>
      <c r="B556" s="416"/>
      <c r="C556" s="419" t="str">
        <f>IFERROR(INDEX(C$13:C555,MATCH($B556,$B$13:$B555,0)),"")</f>
        <v/>
      </c>
      <c r="D556" s="416"/>
      <c r="E556" s="396" t="s">
        <v>258</v>
      </c>
      <c r="F556" s="398"/>
      <c r="G556" s="399"/>
      <c r="H556" s="399"/>
      <c r="I556" s="399"/>
      <c r="J556" s="399"/>
      <c r="K556" s="399"/>
      <c r="L556" s="399"/>
      <c r="M556" s="400"/>
      <c r="N556" s="400"/>
      <c r="O556" s="400"/>
      <c r="P556" s="400"/>
      <c r="Q556" s="400"/>
      <c r="R556" s="591">
        <f t="shared" si="24"/>
        <v>0</v>
      </c>
      <c r="S556" s="398"/>
      <c r="T556" s="399"/>
      <c r="U556" s="399"/>
      <c r="V556" s="399"/>
      <c r="W556" s="399"/>
      <c r="X556" s="399"/>
      <c r="Y556" s="399"/>
      <c r="Z556" s="399"/>
      <c r="AA556" s="399"/>
      <c r="AB556" s="399"/>
      <c r="AC556" s="399"/>
      <c r="AD556" s="399"/>
      <c r="AE556" s="399"/>
      <c r="AF556" s="399"/>
      <c r="AG556" s="399"/>
      <c r="AH556" s="399"/>
      <c r="AI556" s="399"/>
      <c r="AJ556" s="399"/>
      <c r="AK556" s="399"/>
      <c r="AL556" s="399"/>
      <c r="AM556" s="399"/>
      <c r="AN556" s="400"/>
      <c r="AO556" s="591">
        <f t="shared" si="25"/>
        <v>0</v>
      </c>
      <c r="AP556" s="591">
        <f t="shared" si="26"/>
        <v>0</v>
      </c>
    </row>
    <row r="557" spans="1:42">
      <c r="A557" s="1091"/>
      <c r="B557" s="416"/>
      <c r="C557" s="419" t="str">
        <f>IFERROR(INDEX(C$13:C556,MATCH($B557,$B$13:$B556,0)),"")</f>
        <v/>
      </c>
      <c r="D557" s="416"/>
      <c r="E557" s="396" t="s">
        <v>258</v>
      </c>
      <c r="F557" s="398"/>
      <c r="G557" s="399"/>
      <c r="H557" s="399"/>
      <c r="I557" s="399"/>
      <c r="J557" s="399"/>
      <c r="K557" s="399"/>
      <c r="L557" s="399"/>
      <c r="M557" s="400"/>
      <c r="N557" s="400"/>
      <c r="O557" s="400"/>
      <c r="P557" s="400"/>
      <c r="Q557" s="400"/>
      <c r="R557" s="591">
        <f t="shared" si="24"/>
        <v>0</v>
      </c>
      <c r="S557" s="398"/>
      <c r="T557" s="399"/>
      <c r="U557" s="399"/>
      <c r="V557" s="399"/>
      <c r="W557" s="399"/>
      <c r="X557" s="399"/>
      <c r="Y557" s="399"/>
      <c r="Z557" s="399"/>
      <c r="AA557" s="399"/>
      <c r="AB557" s="399"/>
      <c r="AC557" s="399"/>
      <c r="AD557" s="399"/>
      <c r="AE557" s="399"/>
      <c r="AF557" s="399"/>
      <c r="AG557" s="399"/>
      <c r="AH557" s="399"/>
      <c r="AI557" s="399"/>
      <c r="AJ557" s="399"/>
      <c r="AK557" s="399"/>
      <c r="AL557" s="399"/>
      <c r="AM557" s="399"/>
      <c r="AN557" s="400"/>
      <c r="AO557" s="591">
        <f t="shared" si="25"/>
        <v>0</v>
      </c>
      <c r="AP557" s="591">
        <f t="shared" si="26"/>
        <v>0</v>
      </c>
    </row>
    <row r="558" spans="1:42">
      <c r="A558" s="1091"/>
      <c r="B558" s="416"/>
      <c r="C558" s="419" t="str">
        <f>IFERROR(INDEX(C$13:C557,MATCH($B558,$B$13:$B557,0)),"")</f>
        <v/>
      </c>
      <c r="D558" s="416"/>
      <c r="E558" s="396" t="s">
        <v>258</v>
      </c>
      <c r="F558" s="398"/>
      <c r="G558" s="399"/>
      <c r="H558" s="399"/>
      <c r="I558" s="399"/>
      <c r="J558" s="399"/>
      <c r="K558" s="399"/>
      <c r="L558" s="399"/>
      <c r="M558" s="400"/>
      <c r="N558" s="400"/>
      <c r="O558" s="400"/>
      <c r="P558" s="400"/>
      <c r="Q558" s="400"/>
      <c r="R558" s="591">
        <f t="shared" si="24"/>
        <v>0</v>
      </c>
      <c r="S558" s="398"/>
      <c r="T558" s="399"/>
      <c r="U558" s="399"/>
      <c r="V558" s="399"/>
      <c r="W558" s="399"/>
      <c r="X558" s="399"/>
      <c r="Y558" s="399"/>
      <c r="Z558" s="399"/>
      <c r="AA558" s="399"/>
      <c r="AB558" s="399"/>
      <c r="AC558" s="399"/>
      <c r="AD558" s="399"/>
      <c r="AE558" s="399"/>
      <c r="AF558" s="399"/>
      <c r="AG558" s="399"/>
      <c r="AH558" s="399"/>
      <c r="AI558" s="399"/>
      <c r="AJ558" s="399"/>
      <c r="AK558" s="399"/>
      <c r="AL558" s="399"/>
      <c r="AM558" s="399"/>
      <c r="AN558" s="400"/>
      <c r="AO558" s="591">
        <f t="shared" si="25"/>
        <v>0</v>
      </c>
      <c r="AP558" s="591">
        <f t="shared" si="26"/>
        <v>0</v>
      </c>
    </row>
    <row r="559" spans="1:42">
      <c r="A559" s="1091"/>
      <c r="B559" s="416"/>
      <c r="C559" s="419" t="str">
        <f>IFERROR(INDEX(C$13:C558,MATCH($B559,$B$13:$B558,0)),"")</f>
        <v/>
      </c>
      <c r="D559" s="416"/>
      <c r="E559" s="396" t="s">
        <v>258</v>
      </c>
      <c r="F559" s="398"/>
      <c r="G559" s="399"/>
      <c r="H559" s="399"/>
      <c r="I559" s="399"/>
      <c r="J559" s="399"/>
      <c r="K559" s="399"/>
      <c r="L559" s="399"/>
      <c r="M559" s="400"/>
      <c r="N559" s="400"/>
      <c r="O559" s="400"/>
      <c r="P559" s="400"/>
      <c r="Q559" s="400"/>
      <c r="R559" s="591">
        <f t="shared" si="24"/>
        <v>0</v>
      </c>
      <c r="S559" s="398"/>
      <c r="T559" s="399"/>
      <c r="U559" s="399"/>
      <c r="V559" s="399"/>
      <c r="W559" s="399"/>
      <c r="X559" s="399"/>
      <c r="Y559" s="399"/>
      <c r="Z559" s="399"/>
      <c r="AA559" s="399"/>
      <c r="AB559" s="399"/>
      <c r="AC559" s="399"/>
      <c r="AD559" s="399"/>
      <c r="AE559" s="399"/>
      <c r="AF559" s="399"/>
      <c r="AG559" s="399"/>
      <c r="AH559" s="399"/>
      <c r="AI559" s="399"/>
      <c r="AJ559" s="399"/>
      <c r="AK559" s="399"/>
      <c r="AL559" s="399"/>
      <c r="AM559" s="399"/>
      <c r="AN559" s="400"/>
      <c r="AO559" s="591">
        <f t="shared" si="25"/>
        <v>0</v>
      </c>
      <c r="AP559" s="591">
        <f t="shared" si="26"/>
        <v>0</v>
      </c>
    </row>
    <row r="560" spans="1:42">
      <c r="A560" s="1091"/>
      <c r="B560" s="416"/>
      <c r="C560" s="419" t="str">
        <f>IFERROR(INDEX(C$13:C559,MATCH($B560,$B$13:$B559,0)),"")</f>
        <v/>
      </c>
      <c r="D560" s="416"/>
      <c r="E560" s="396" t="s">
        <v>258</v>
      </c>
      <c r="F560" s="398"/>
      <c r="G560" s="399"/>
      <c r="H560" s="399"/>
      <c r="I560" s="399"/>
      <c r="J560" s="399"/>
      <c r="K560" s="399"/>
      <c r="L560" s="399"/>
      <c r="M560" s="400"/>
      <c r="N560" s="400"/>
      <c r="O560" s="400"/>
      <c r="P560" s="400"/>
      <c r="Q560" s="400"/>
      <c r="R560" s="591">
        <f t="shared" si="24"/>
        <v>0</v>
      </c>
      <c r="S560" s="398"/>
      <c r="T560" s="399"/>
      <c r="U560" s="399"/>
      <c r="V560" s="399"/>
      <c r="W560" s="399"/>
      <c r="X560" s="399"/>
      <c r="Y560" s="399"/>
      <c r="Z560" s="399"/>
      <c r="AA560" s="399"/>
      <c r="AB560" s="399"/>
      <c r="AC560" s="399"/>
      <c r="AD560" s="399"/>
      <c r="AE560" s="399"/>
      <c r="AF560" s="399"/>
      <c r="AG560" s="399"/>
      <c r="AH560" s="399"/>
      <c r="AI560" s="399"/>
      <c r="AJ560" s="399"/>
      <c r="AK560" s="399"/>
      <c r="AL560" s="399"/>
      <c r="AM560" s="399"/>
      <c r="AN560" s="400"/>
      <c r="AO560" s="591">
        <f t="shared" si="25"/>
        <v>0</v>
      </c>
      <c r="AP560" s="591">
        <f t="shared" si="26"/>
        <v>0</v>
      </c>
    </row>
    <row r="561" spans="1:42">
      <c r="A561" s="1091"/>
      <c r="B561" s="416"/>
      <c r="C561" s="419" t="str">
        <f>IFERROR(INDEX(C$13:C560,MATCH($B561,$B$13:$B560,0)),"")</f>
        <v/>
      </c>
      <c r="D561" s="416"/>
      <c r="E561" s="396" t="s">
        <v>258</v>
      </c>
      <c r="F561" s="398"/>
      <c r="G561" s="399"/>
      <c r="H561" s="399"/>
      <c r="I561" s="399"/>
      <c r="J561" s="399"/>
      <c r="K561" s="399"/>
      <c r="L561" s="399"/>
      <c r="M561" s="400"/>
      <c r="N561" s="400"/>
      <c r="O561" s="400"/>
      <c r="P561" s="400"/>
      <c r="Q561" s="400"/>
      <c r="R561" s="591">
        <f t="shared" si="24"/>
        <v>0</v>
      </c>
      <c r="S561" s="398"/>
      <c r="T561" s="399"/>
      <c r="U561" s="399"/>
      <c r="V561" s="399"/>
      <c r="W561" s="399"/>
      <c r="X561" s="399"/>
      <c r="Y561" s="399"/>
      <c r="Z561" s="399"/>
      <c r="AA561" s="399"/>
      <c r="AB561" s="399"/>
      <c r="AC561" s="399"/>
      <c r="AD561" s="399"/>
      <c r="AE561" s="399"/>
      <c r="AF561" s="399"/>
      <c r="AG561" s="399"/>
      <c r="AH561" s="399"/>
      <c r="AI561" s="399"/>
      <c r="AJ561" s="399"/>
      <c r="AK561" s="399"/>
      <c r="AL561" s="399"/>
      <c r="AM561" s="399"/>
      <c r="AN561" s="400"/>
      <c r="AO561" s="591">
        <f t="shared" si="25"/>
        <v>0</v>
      </c>
      <c r="AP561" s="591">
        <f t="shared" si="26"/>
        <v>0</v>
      </c>
    </row>
    <row r="562" spans="1:42">
      <c r="A562" s="1091"/>
      <c r="B562" s="416"/>
      <c r="C562" s="419" t="str">
        <f>IFERROR(INDEX(C$13:C561,MATCH($B562,$B$13:$B561,0)),"")</f>
        <v/>
      </c>
      <c r="D562" s="416"/>
      <c r="E562" s="396" t="s">
        <v>258</v>
      </c>
      <c r="F562" s="398"/>
      <c r="G562" s="399"/>
      <c r="H562" s="399"/>
      <c r="I562" s="399"/>
      <c r="J562" s="399"/>
      <c r="K562" s="399"/>
      <c r="L562" s="399"/>
      <c r="M562" s="400"/>
      <c r="N562" s="400"/>
      <c r="O562" s="400"/>
      <c r="P562" s="400"/>
      <c r="Q562" s="400"/>
      <c r="R562" s="591">
        <f t="shared" si="24"/>
        <v>0</v>
      </c>
      <c r="S562" s="398"/>
      <c r="T562" s="399"/>
      <c r="U562" s="399"/>
      <c r="V562" s="399"/>
      <c r="W562" s="399"/>
      <c r="X562" s="399"/>
      <c r="Y562" s="399"/>
      <c r="Z562" s="399"/>
      <c r="AA562" s="399"/>
      <c r="AB562" s="399"/>
      <c r="AC562" s="399"/>
      <c r="AD562" s="399"/>
      <c r="AE562" s="399"/>
      <c r="AF562" s="399"/>
      <c r="AG562" s="399"/>
      <c r="AH562" s="399"/>
      <c r="AI562" s="399"/>
      <c r="AJ562" s="399"/>
      <c r="AK562" s="399"/>
      <c r="AL562" s="399"/>
      <c r="AM562" s="399"/>
      <c r="AN562" s="400"/>
      <c r="AO562" s="591">
        <f t="shared" si="25"/>
        <v>0</v>
      </c>
      <c r="AP562" s="591">
        <f t="shared" si="26"/>
        <v>0</v>
      </c>
    </row>
    <row r="563" spans="1:42">
      <c r="A563" s="1091"/>
      <c r="B563" s="416"/>
      <c r="C563" s="419" t="str">
        <f>IFERROR(INDEX(C$13:C562,MATCH($B563,$B$13:$B562,0)),"")</f>
        <v/>
      </c>
      <c r="D563" s="416"/>
      <c r="E563" s="396" t="s">
        <v>258</v>
      </c>
      <c r="F563" s="398"/>
      <c r="G563" s="399"/>
      <c r="H563" s="399"/>
      <c r="I563" s="399"/>
      <c r="J563" s="399"/>
      <c r="K563" s="399"/>
      <c r="L563" s="399"/>
      <c r="M563" s="400"/>
      <c r="N563" s="400"/>
      <c r="O563" s="400"/>
      <c r="P563" s="400"/>
      <c r="Q563" s="400"/>
      <c r="R563" s="591">
        <f t="shared" si="24"/>
        <v>0</v>
      </c>
      <c r="S563" s="398"/>
      <c r="T563" s="399"/>
      <c r="U563" s="399"/>
      <c r="V563" s="399"/>
      <c r="W563" s="399"/>
      <c r="X563" s="399"/>
      <c r="Y563" s="399"/>
      <c r="Z563" s="399"/>
      <c r="AA563" s="399"/>
      <c r="AB563" s="399"/>
      <c r="AC563" s="399"/>
      <c r="AD563" s="399"/>
      <c r="AE563" s="399"/>
      <c r="AF563" s="399"/>
      <c r="AG563" s="399"/>
      <c r="AH563" s="399"/>
      <c r="AI563" s="399"/>
      <c r="AJ563" s="399"/>
      <c r="AK563" s="399"/>
      <c r="AL563" s="399"/>
      <c r="AM563" s="399"/>
      <c r="AN563" s="400"/>
      <c r="AO563" s="591">
        <f t="shared" si="25"/>
        <v>0</v>
      </c>
      <c r="AP563" s="591">
        <f t="shared" si="26"/>
        <v>0</v>
      </c>
    </row>
    <row r="564" spans="1:42">
      <c r="A564" s="1091"/>
      <c r="B564" s="416"/>
      <c r="C564" s="419" t="str">
        <f>IFERROR(INDEX(C$13:C563,MATCH($B564,$B$13:$B563,0)),"")</f>
        <v/>
      </c>
      <c r="D564" s="416"/>
      <c r="E564" s="396" t="s">
        <v>258</v>
      </c>
      <c r="F564" s="398"/>
      <c r="G564" s="399"/>
      <c r="H564" s="399"/>
      <c r="I564" s="399"/>
      <c r="J564" s="399"/>
      <c r="K564" s="399"/>
      <c r="L564" s="399"/>
      <c r="M564" s="400"/>
      <c r="N564" s="400"/>
      <c r="O564" s="400"/>
      <c r="P564" s="400"/>
      <c r="Q564" s="400"/>
      <c r="R564" s="591">
        <f t="shared" si="24"/>
        <v>0</v>
      </c>
      <c r="S564" s="398"/>
      <c r="T564" s="399"/>
      <c r="U564" s="399"/>
      <c r="V564" s="399"/>
      <c r="W564" s="399"/>
      <c r="X564" s="399"/>
      <c r="Y564" s="399"/>
      <c r="Z564" s="399"/>
      <c r="AA564" s="399"/>
      <c r="AB564" s="399"/>
      <c r="AC564" s="399"/>
      <c r="AD564" s="399"/>
      <c r="AE564" s="399"/>
      <c r="AF564" s="399"/>
      <c r="AG564" s="399"/>
      <c r="AH564" s="399"/>
      <c r="AI564" s="399"/>
      <c r="AJ564" s="399"/>
      <c r="AK564" s="399"/>
      <c r="AL564" s="399"/>
      <c r="AM564" s="399"/>
      <c r="AN564" s="400"/>
      <c r="AO564" s="591">
        <f t="shared" si="25"/>
        <v>0</v>
      </c>
      <c r="AP564" s="591">
        <f t="shared" si="26"/>
        <v>0</v>
      </c>
    </row>
    <row r="565" spans="1:42">
      <c r="A565" s="1091"/>
      <c r="B565" s="416"/>
      <c r="C565" s="419" t="str">
        <f>IFERROR(INDEX(C$13:C564,MATCH($B565,$B$13:$B564,0)),"")</f>
        <v/>
      </c>
      <c r="D565" s="416"/>
      <c r="E565" s="396" t="s">
        <v>258</v>
      </c>
      <c r="F565" s="398"/>
      <c r="G565" s="399"/>
      <c r="H565" s="399"/>
      <c r="I565" s="399"/>
      <c r="J565" s="399"/>
      <c r="K565" s="399"/>
      <c r="L565" s="399"/>
      <c r="M565" s="400"/>
      <c r="N565" s="400"/>
      <c r="O565" s="400"/>
      <c r="P565" s="400"/>
      <c r="Q565" s="400"/>
      <c r="R565" s="591">
        <f t="shared" si="24"/>
        <v>0</v>
      </c>
      <c r="S565" s="398"/>
      <c r="T565" s="399"/>
      <c r="U565" s="399"/>
      <c r="V565" s="399"/>
      <c r="W565" s="399"/>
      <c r="X565" s="399"/>
      <c r="Y565" s="399"/>
      <c r="Z565" s="399"/>
      <c r="AA565" s="399"/>
      <c r="AB565" s="399"/>
      <c r="AC565" s="399"/>
      <c r="AD565" s="399"/>
      <c r="AE565" s="399"/>
      <c r="AF565" s="399"/>
      <c r="AG565" s="399"/>
      <c r="AH565" s="399"/>
      <c r="AI565" s="399"/>
      <c r="AJ565" s="399"/>
      <c r="AK565" s="399"/>
      <c r="AL565" s="399"/>
      <c r="AM565" s="399"/>
      <c r="AN565" s="400"/>
      <c r="AO565" s="591">
        <f t="shared" si="25"/>
        <v>0</v>
      </c>
      <c r="AP565" s="591">
        <f t="shared" si="26"/>
        <v>0</v>
      </c>
    </row>
    <row r="566" spans="1:42">
      <c r="A566" s="1091"/>
      <c r="B566" s="416"/>
      <c r="C566" s="419" t="str">
        <f>IFERROR(INDEX(C$13:C565,MATCH($B566,$B$13:$B565,0)),"")</f>
        <v/>
      </c>
      <c r="D566" s="416"/>
      <c r="E566" s="396" t="s">
        <v>258</v>
      </c>
      <c r="F566" s="398"/>
      <c r="G566" s="399"/>
      <c r="H566" s="399"/>
      <c r="I566" s="399"/>
      <c r="J566" s="399"/>
      <c r="K566" s="399"/>
      <c r="L566" s="399"/>
      <c r="M566" s="400"/>
      <c r="N566" s="400"/>
      <c r="O566" s="400"/>
      <c r="P566" s="400"/>
      <c r="Q566" s="400"/>
      <c r="R566" s="591">
        <f t="shared" si="24"/>
        <v>0</v>
      </c>
      <c r="S566" s="398"/>
      <c r="T566" s="399"/>
      <c r="U566" s="399"/>
      <c r="V566" s="399"/>
      <c r="W566" s="399"/>
      <c r="X566" s="399"/>
      <c r="Y566" s="399"/>
      <c r="Z566" s="399"/>
      <c r="AA566" s="399"/>
      <c r="AB566" s="399"/>
      <c r="AC566" s="399"/>
      <c r="AD566" s="399"/>
      <c r="AE566" s="399"/>
      <c r="AF566" s="399"/>
      <c r="AG566" s="399"/>
      <c r="AH566" s="399"/>
      <c r="AI566" s="399"/>
      <c r="AJ566" s="399"/>
      <c r="AK566" s="399"/>
      <c r="AL566" s="399"/>
      <c r="AM566" s="399"/>
      <c r="AN566" s="400"/>
      <c r="AO566" s="591">
        <f t="shared" si="25"/>
        <v>0</v>
      </c>
      <c r="AP566" s="591">
        <f t="shared" si="26"/>
        <v>0</v>
      </c>
    </row>
    <row r="567" spans="1:42">
      <c r="A567" s="1091"/>
      <c r="B567" s="416"/>
      <c r="C567" s="419" t="str">
        <f>IFERROR(INDEX(C$13:C566,MATCH($B567,$B$13:$B566,0)),"")</f>
        <v/>
      </c>
      <c r="D567" s="416"/>
      <c r="E567" s="396" t="s">
        <v>258</v>
      </c>
      <c r="F567" s="398"/>
      <c r="G567" s="399"/>
      <c r="H567" s="399"/>
      <c r="I567" s="399"/>
      <c r="J567" s="399"/>
      <c r="K567" s="399"/>
      <c r="L567" s="399"/>
      <c r="M567" s="400"/>
      <c r="N567" s="400"/>
      <c r="O567" s="400"/>
      <c r="P567" s="400"/>
      <c r="Q567" s="400"/>
      <c r="R567" s="591">
        <f t="shared" si="24"/>
        <v>0</v>
      </c>
      <c r="S567" s="398"/>
      <c r="T567" s="399"/>
      <c r="U567" s="399"/>
      <c r="V567" s="399"/>
      <c r="W567" s="399"/>
      <c r="X567" s="399"/>
      <c r="Y567" s="399"/>
      <c r="Z567" s="399"/>
      <c r="AA567" s="399"/>
      <c r="AB567" s="399"/>
      <c r="AC567" s="399"/>
      <c r="AD567" s="399"/>
      <c r="AE567" s="399"/>
      <c r="AF567" s="399"/>
      <c r="AG567" s="399"/>
      <c r="AH567" s="399"/>
      <c r="AI567" s="399"/>
      <c r="AJ567" s="399"/>
      <c r="AK567" s="399"/>
      <c r="AL567" s="399"/>
      <c r="AM567" s="399"/>
      <c r="AN567" s="400"/>
      <c r="AO567" s="591">
        <f t="shared" si="25"/>
        <v>0</v>
      </c>
      <c r="AP567" s="591">
        <f t="shared" si="26"/>
        <v>0</v>
      </c>
    </row>
    <row r="568" spans="1:42">
      <c r="A568" s="1091"/>
      <c r="B568" s="416"/>
      <c r="C568" s="419" t="str">
        <f>IFERROR(INDEX(C$13:C567,MATCH($B568,$B$13:$B567,0)),"")</f>
        <v/>
      </c>
      <c r="D568" s="416"/>
      <c r="E568" s="396" t="s">
        <v>258</v>
      </c>
      <c r="F568" s="398"/>
      <c r="G568" s="399"/>
      <c r="H568" s="399"/>
      <c r="I568" s="399"/>
      <c r="J568" s="399"/>
      <c r="K568" s="399"/>
      <c r="L568" s="399"/>
      <c r="M568" s="400"/>
      <c r="N568" s="400"/>
      <c r="O568" s="400"/>
      <c r="P568" s="400"/>
      <c r="Q568" s="400"/>
      <c r="R568" s="591">
        <f t="shared" si="24"/>
        <v>0</v>
      </c>
      <c r="S568" s="398"/>
      <c r="T568" s="399"/>
      <c r="U568" s="399"/>
      <c r="V568" s="399"/>
      <c r="W568" s="399"/>
      <c r="X568" s="399"/>
      <c r="Y568" s="399"/>
      <c r="Z568" s="399"/>
      <c r="AA568" s="399"/>
      <c r="AB568" s="399"/>
      <c r="AC568" s="399"/>
      <c r="AD568" s="399"/>
      <c r="AE568" s="399"/>
      <c r="AF568" s="399"/>
      <c r="AG568" s="399"/>
      <c r="AH568" s="399"/>
      <c r="AI568" s="399"/>
      <c r="AJ568" s="399"/>
      <c r="AK568" s="399"/>
      <c r="AL568" s="399"/>
      <c r="AM568" s="399"/>
      <c r="AN568" s="400"/>
      <c r="AO568" s="591">
        <f t="shared" si="25"/>
        <v>0</v>
      </c>
      <c r="AP568" s="591">
        <f t="shared" si="26"/>
        <v>0</v>
      </c>
    </row>
    <row r="569" spans="1:42">
      <c r="A569" s="1091"/>
      <c r="B569" s="416"/>
      <c r="C569" s="419" t="str">
        <f>IFERROR(INDEX(C$13:C568,MATCH($B569,$B$13:$B568,0)),"")</f>
        <v/>
      </c>
      <c r="D569" s="416"/>
      <c r="E569" s="396" t="s">
        <v>258</v>
      </c>
      <c r="F569" s="398"/>
      <c r="G569" s="399"/>
      <c r="H569" s="399"/>
      <c r="I569" s="399"/>
      <c r="J569" s="399"/>
      <c r="K569" s="399"/>
      <c r="L569" s="399"/>
      <c r="M569" s="400"/>
      <c r="N569" s="400"/>
      <c r="O569" s="400"/>
      <c r="P569" s="400"/>
      <c r="Q569" s="400"/>
      <c r="R569" s="591">
        <f t="shared" si="24"/>
        <v>0</v>
      </c>
      <c r="S569" s="398"/>
      <c r="T569" s="399"/>
      <c r="U569" s="399"/>
      <c r="V569" s="399"/>
      <c r="W569" s="399"/>
      <c r="X569" s="399"/>
      <c r="Y569" s="399"/>
      <c r="Z569" s="399"/>
      <c r="AA569" s="399"/>
      <c r="AB569" s="399"/>
      <c r="AC569" s="399"/>
      <c r="AD569" s="399"/>
      <c r="AE569" s="399"/>
      <c r="AF569" s="399"/>
      <c r="AG569" s="399"/>
      <c r="AH569" s="399"/>
      <c r="AI569" s="399"/>
      <c r="AJ569" s="399"/>
      <c r="AK569" s="399"/>
      <c r="AL569" s="399"/>
      <c r="AM569" s="399"/>
      <c r="AN569" s="400"/>
      <c r="AO569" s="591">
        <f t="shared" si="25"/>
        <v>0</v>
      </c>
      <c r="AP569" s="591">
        <f t="shared" si="26"/>
        <v>0</v>
      </c>
    </row>
    <row r="570" spans="1:42">
      <c r="A570" s="1091"/>
      <c r="B570" s="416"/>
      <c r="C570" s="419" t="str">
        <f>IFERROR(INDEX(C$13:C569,MATCH($B570,$B$13:$B569,0)),"")</f>
        <v/>
      </c>
      <c r="D570" s="416"/>
      <c r="E570" s="396" t="s">
        <v>258</v>
      </c>
      <c r="F570" s="398"/>
      <c r="G570" s="399"/>
      <c r="H570" s="399"/>
      <c r="I570" s="399"/>
      <c r="J570" s="399"/>
      <c r="K570" s="399"/>
      <c r="L570" s="399"/>
      <c r="M570" s="400"/>
      <c r="N570" s="400"/>
      <c r="O570" s="400"/>
      <c r="P570" s="400"/>
      <c r="Q570" s="400"/>
      <c r="R570" s="591">
        <f t="shared" si="24"/>
        <v>0</v>
      </c>
      <c r="S570" s="398"/>
      <c r="T570" s="399"/>
      <c r="U570" s="399"/>
      <c r="V570" s="399"/>
      <c r="W570" s="399"/>
      <c r="X570" s="399"/>
      <c r="Y570" s="399"/>
      <c r="Z570" s="399"/>
      <c r="AA570" s="399"/>
      <c r="AB570" s="399"/>
      <c r="AC570" s="399"/>
      <c r="AD570" s="399"/>
      <c r="AE570" s="399"/>
      <c r="AF570" s="399"/>
      <c r="AG570" s="399"/>
      <c r="AH570" s="399"/>
      <c r="AI570" s="399"/>
      <c r="AJ570" s="399"/>
      <c r="AK570" s="399"/>
      <c r="AL570" s="399"/>
      <c r="AM570" s="399"/>
      <c r="AN570" s="400"/>
      <c r="AO570" s="591">
        <f t="shared" si="25"/>
        <v>0</v>
      </c>
      <c r="AP570" s="591">
        <f t="shared" si="26"/>
        <v>0</v>
      </c>
    </row>
    <row r="571" spans="1:42">
      <c r="A571" s="1091"/>
      <c r="B571" s="416"/>
      <c r="C571" s="419" t="str">
        <f>IFERROR(INDEX(C$13:C570,MATCH($B571,$B$13:$B570,0)),"")</f>
        <v/>
      </c>
      <c r="D571" s="416"/>
      <c r="E571" s="396" t="s">
        <v>258</v>
      </c>
      <c r="F571" s="398"/>
      <c r="G571" s="399"/>
      <c r="H571" s="399"/>
      <c r="I571" s="399"/>
      <c r="J571" s="399"/>
      <c r="K571" s="399"/>
      <c r="L571" s="399"/>
      <c r="M571" s="400"/>
      <c r="N571" s="400"/>
      <c r="O571" s="400"/>
      <c r="P571" s="400"/>
      <c r="Q571" s="400"/>
      <c r="R571" s="591">
        <f t="shared" si="24"/>
        <v>0</v>
      </c>
      <c r="S571" s="398"/>
      <c r="T571" s="399"/>
      <c r="U571" s="399"/>
      <c r="V571" s="399"/>
      <c r="W571" s="399"/>
      <c r="X571" s="399"/>
      <c r="Y571" s="399"/>
      <c r="Z571" s="399"/>
      <c r="AA571" s="399"/>
      <c r="AB571" s="399"/>
      <c r="AC571" s="399"/>
      <c r="AD571" s="399"/>
      <c r="AE571" s="399"/>
      <c r="AF571" s="399"/>
      <c r="AG571" s="399"/>
      <c r="AH571" s="399"/>
      <c r="AI571" s="399"/>
      <c r="AJ571" s="399"/>
      <c r="AK571" s="399"/>
      <c r="AL571" s="399"/>
      <c r="AM571" s="399"/>
      <c r="AN571" s="400"/>
      <c r="AO571" s="591">
        <f t="shared" si="25"/>
        <v>0</v>
      </c>
      <c r="AP571" s="591">
        <f t="shared" si="26"/>
        <v>0</v>
      </c>
    </row>
    <row r="572" spans="1:42">
      <c r="A572" s="1091"/>
      <c r="B572" s="416"/>
      <c r="C572" s="419" t="str">
        <f>IFERROR(INDEX(C$13:C571,MATCH($B572,$B$13:$B571,0)),"")</f>
        <v/>
      </c>
      <c r="D572" s="416"/>
      <c r="E572" s="396" t="s">
        <v>258</v>
      </c>
      <c r="F572" s="398"/>
      <c r="G572" s="399"/>
      <c r="H572" s="399"/>
      <c r="I572" s="399"/>
      <c r="J572" s="399"/>
      <c r="K572" s="399"/>
      <c r="L572" s="399"/>
      <c r="M572" s="400"/>
      <c r="N572" s="400"/>
      <c r="O572" s="400"/>
      <c r="P572" s="400"/>
      <c r="Q572" s="400"/>
      <c r="R572" s="591">
        <f t="shared" si="24"/>
        <v>0</v>
      </c>
      <c r="S572" s="398"/>
      <c r="T572" s="399"/>
      <c r="U572" s="399"/>
      <c r="V572" s="399"/>
      <c r="W572" s="399"/>
      <c r="X572" s="399"/>
      <c r="Y572" s="399"/>
      <c r="Z572" s="399"/>
      <c r="AA572" s="399"/>
      <c r="AB572" s="399"/>
      <c r="AC572" s="399"/>
      <c r="AD572" s="399"/>
      <c r="AE572" s="399"/>
      <c r="AF572" s="399"/>
      <c r="AG572" s="399"/>
      <c r="AH572" s="399"/>
      <c r="AI572" s="399"/>
      <c r="AJ572" s="399"/>
      <c r="AK572" s="399"/>
      <c r="AL572" s="399"/>
      <c r="AM572" s="399"/>
      <c r="AN572" s="400"/>
      <c r="AO572" s="591">
        <f t="shared" si="25"/>
        <v>0</v>
      </c>
      <c r="AP572" s="591">
        <f t="shared" si="26"/>
        <v>0</v>
      </c>
    </row>
    <row r="573" spans="1:42">
      <c r="A573" s="1091"/>
      <c r="B573" s="416"/>
      <c r="C573" s="419" t="str">
        <f>IFERROR(INDEX(C$13:C572,MATCH($B573,$B$13:$B572,0)),"")</f>
        <v/>
      </c>
      <c r="D573" s="416"/>
      <c r="E573" s="396" t="s">
        <v>258</v>
      </c>
      <c r="F573" s="398"/>
      <c r="G573" s="399"/>
      <c r="H573" s="399"/>
      <c r="I573" s="399"/>
      <c r="J573" s="399"/>
      <c r="K573" s="399"/>
      <c r="L573" s="399"/>
      <c r="M573" s="400"/>
      <c r="N573" s="400"/>
      <c r="O573" s="400"/>
      <c r="P573" s="400"/>
      <c r="Q573" s="400"/>
      <c r="R573" s="591">
        <f t="shared" si="24"/>
        <v>0</v>
      </c>
      <c r="S573" s="398"/>
      <c r="T573" s="399"/>
      <c r="U573" s="399"/>
      <c r="V573" s="399"/>
      <c r="W573" s="399"/>
      <c r="X573" s="399"/>
      <c r="Y573" s="399"/>
      <c r="Z573" s="399"/>
      <c r="AA573" s="399"/>
      <c r="AB573" s="399"/>
      <c r="AC573" s="399"/>
      <c r="AD573" s="399"/>
      <c r="AE573" s="399"/>
      <c r="AF573" s="399"/>
      <c r="AG573" s="399"/>
      <c r="AH573" s="399"/>
      <c r="AI573" s="399"/>
      <c r="AJ573" s="399"/>
      <c r="AK573" s="399"/>
      <c r="AL573" s="399"/>
      <c r="AM573" s="399"/>
      <c r="AN573" s="400"/>
      <c r="AO573" s="591">
        <f t="shared" si="25"/>
        <v>0</v>
      </c>
      <c r="AP573" s="591">
        <f t="shared" si="26"/>
        <v>0</v>
      </c>
    </row>
    <row r="574" spans="1:42">
      <c r="A574" s="1091"/>
      <c r="B574" s="416"/>
      <c r="C574" s="419" t="str">
        <f>IFERROR(INDEX(C$13:C573,MATCH($B574,$B$13:$B573,0)),"")</f>
        <v/>
      </c>
      <c r="D574" s="416"/>
      <c r="E574" s="396" t="s">
        <v>258</v>
      </c>
      <c r="F574" s="398"/>
      <c r="G574" s="399"/>
      <c r="H574" s="399"/>
      <c r="I574" s="399"/>
      <c r="J574" s="399"/>
      <c r="K574" s="399"/>
      <c r="L574" s="399"/>
      <c r="M574" s="400"/>
      <c r="N574" s="400"/>
      <c r="O574" s="400"/>
      <c r="P574" s="400"/>
      <c r="Q574" s="400"/>
      <c r="R574" s="591">
        <f t="shared" si="24"/>
        <v>0</v>
      </c>
      <c r="S574" s="398"/>
      <c r="T574" s="399"/>
      <c r="U574" s="399"/>
      <c r="V574" s="399"/>
      <c r="W574" s="399"/>
      <c r="X574" s="399"/>
      <c r="Y574" s="399"/>
      <c r="Z574" s="399"/>
      <c r="AA574" s="399"/>
      <c r="AB574" s="399"/>
      <c r="AC574" s="399"/>
      <c r="AD574" s="399"/>
      <c r="AE574" s="399"/>
      <c r="AF574" s="399"/>
      <c r="AG574" s="399"/>
      <c r="AH574" s="399"/>
      <c r="AI574" s="399"/>
      <c r="AJ574" s="399"/>
      <c r="AK574" s="399"/>
      <c r="AL574" s="399"/>
      <c r="AM574" s="399"/>
      <c r="AN574" s="400"/>
      <c r="AO574" s="591">
        <f t="shared" si="25"/>
        <v>0</v>
      </c>
      <c r="AP574" s="591">
        <f t="shared" si="26"/>
        <v>0</v>
      </c>
    </row>
    <row r="575" spans="1:42">
      <c r="A575" s="1091"/>
      <c r="B575" s="416"/>
      <c r="C575" s="419" t="str">
        <f>IFERROR(INDEX(C$13:C574,MATCH($B575,$B$13:$B574,0)),"")</f>
        <v/>
      </c>
      <c r="D575" s="416"/>
      <c r="E575" s="396" t="s">
        <v>258</v>
      </c>
      <c r="F575" s="398"/>
      <c r="G575" s="399"/>
      <c r="H575" s="399"/>
      <c r="I575" s="399"/>
      <c r="J575" s="399"/>
      <c r="K575" s="399"/>
      <c r="L575" s="399"/>
      <c r="M575" s="400"/>
      <c r="N575" s="400"/>
      <c r="O575" s="400"/>
      <c r="P575" s="400"/>
      <c r="Q575" s="400"/>
      <c r="R575" s="591">
        <f t="shared" si="24"/>
        <v>0</v>
      </c>
      <c r="S575" s="398"/>
      <c r="T575" s="399"/>
      <c r="U575" s="399"/>
      <c r="V575" s="399"/>
      <c r="W575" s="399"/>
      <c r="X575" s="399"/>
      <c r="Y575" s="399"/>
      <c r="Z575" s="399"/>
      <c r="AA575" s="399"/>
      <c r="AB575" s="399"/>
      <c r="AC575" s="399"/>
      <c r="AD575" s="399"/>
      <c r="AE575" s="399"/>
      <c r="AF575" s="399"/>
      <c r="AG575" s="399"/>
      <c r="AH575" s="399"/>
      <c r="AI575" s="399"/>
      <c r="AJ575" s="399"/>
      <c r="AK575" s="399"/>
      <c r="AL575" s="399"/>
      <c r="AM575" s="399"/>
      <c r="AN575" s="400"/>
      <c r="AO575" s="591">
        <f t="shared" si="25"/>
        <v>0</v>
      </c>
      <c r="AP575" s="591">
        <f t="shared" si="26"/>
        <v>0</v>
      </c>
    </row>
    <row r="576" spans="1:42">
      <c r="A576" s="1091"/>
      <c r="B576" s="416"/>
      <c r="C576" s="419" t="str">
        <f>IFERROR(INDEX(C$13:C575,MATCH($B576,$B$13:$B575,0)),"")</f>
        <v/>
      </c>
      <c r="D576" s="416"/>
      <c r="E576" s="396" t="s">
        <v>258</v>
      </c>
      <c r="F576" s="398"/>
      <c r="G576" s="399"/>
      <c r="H576" s="399"/>
      <c r="I576" s="399"/>
      <c r="J576" s="399"/>
      <c r="K576" s="399"/>
      <c r="L576" s="399"/>
      <c r="M576" s="400"/>
      <c r="N576" s="400"/>
      <c r="O576" s="400"/>
      <c r="P576" s="400"/>
      <c r="Q576" s="400"/>
      <c r="R576" s="591">
        <f t="shared" si="24"/>
        <v>0</v>
      </c>
      <c r="S576" s="398"/>
      <c r="T576" s="399"/>
      <c r="U576" s="399"/>
      <c r="V576" s="399"/>
      <c r="W576" s="399"/>
      <c r="X576" s="399"/>
      <c r="Y576" s="399"/>
      <c r="Z576" s="399"/>
      <c r="AA576" s="399"/>
      <c r="AB576" s="399"/>
      <c r="AC576" s="399"/>
      <c r="AD576" s="399"/>
      <c r="AE576" s="399"/>
      <c r="AF576" s="399"/>
      <c r="AG576" s="399"/>
      <c r="AH576" s="399"/>
      <c r="AI576" s="399"/>
      <c r="AJ576" s="399"/>
      <c r="AK576" s="399"/>
      <c r="AL576" s="399"/>
      <c r="AM576" s="399"/>
      <c r="AN576" s="400"/>
      <c r="AO576" s="591">
        <f t="shared" si="25"/>
        <v>0</v>
      </c>
      <c r="AP576" s="591">
        <f t="shared" si="26"/>
        <v>0</v>
      </c>
    </row>
    <row r="577" spans="1:42">
      <c r="A577" s="1091"/>
      <c r="B577" s="416"/>
      <c r="C577" s="419" t="str">
        <f>IFERROR(INDEX(C$13:C576,MATCH($B577,$B$13:$B576,0)),"")</f>
        <v/>
      </c>
      <c r="D577" s="416"/>
      <c r="E577" s="396" t="s">
        <v>258</v>
      </c>
      <c r="F577" s="398"/>
      <c r="G577" s="399"/>
      <c r="H577" s="399"/>
      <c r="I577" s="399"/>
      <c r="J577" s="399"/>
      <c r="K577" s="399"/>
      <c r="L577" s="399"/>
      <c r="M577" s="400"/>
      <c r="N577" s="400"/>
      <c r="O577" s="400"/>
      <c r="P577" s="400"/>
      <c r="Q577" s="400"/>
      <c r="R577" s="591">
        <f t="shared" si="24"/>
        <v>0</v>
      </c>
      <c r="S577" s="398"/>
      <c r="T577" s="399"/>
      <c r="U577" s="399"/>
      <c r="V577" s="399"/>
      <c r="W577" s="399"/>
      <c r="X577" s="399"/>
      <c r="Y577" s="399"/>
      <c r="Z577" s="399"/>
      <c r="AA577" s="399"/>
      <c r="AB577" s="399"/>
      <c r="AC577" s="399"/>
      <c r="AD577" s="399"/>
      <c r="AE577" s="399"/>
      <c r="AF577" s="399"/>
      <c r="AG577" s="399"/>
      <c r="AH577" s="399"/>
      <c r="AI577" s="399"/>
      <c r="AJ577" s="399"/>
      <c r="AK577" s="399"/>
      <c r="AL577" s="399"/>
      <c r="AM577" s="399"/>
      <c r="AN577" s="400"/>
      <c r="AO577" s="591">
        <f t="shared" si="25"/>
        <v>0</v>
      </c>
      <c r="AP577" s="591">
        <f t="shared" si="26"/>
        <v>0</v>
      </c>
    </row>
    <row r="578" spans="1:42">
      <c r="A578" s="1091"/>
      <c r="B578" s="416"/>
      <c r="C578" s="419" t="str">
        <f>IFERROR(INDEX(C$13:C577,MATCH($B578,$B$13:$B577,0)),"")</f>
        <v/>
      </c>
      <c r="D578" s="416"/>
      <c r="E578" s="396" t="s">
        <v>258</v>
      </c>
      <c r="F578" s="398"/>
      <c r="G578" s="399"/>
      <c r="H578" s="399"/>
      <c r="I578" s="399"/>
      <c r="J578" s="399"/>
      <c r="K578" s="399"/>
      <c r="L578" s="399"/>
      <c r="M578" s="400"/>
      <c r="N578" s="400"/>
      <c r="O578" s="400"/>
      <c r="P578" s="400"/>
      <c r="Q578" s="400"/>
      <c r="R578" s="591">
        <f t="shared" si="24"/>
        <v>0</v>
      </c>
      <c r="S578" s="398"/>
      <c r="T578" s="399"/>
      <c r="U578" s="399"/>
      <c r="V578" s="399"/>
      <c r="W578" s="399"/>
      <c r="X578" s="399"/>
      <c r="Y578" s="399"/>
      <c r="Z578" s="399"/>
      <c r="AA578" s="399"/>
      <c r="AB578" s="399"/>
      <c r="AC578" s="399"/>
      <c r="AD578" s="399"/>
      <c r="AE578" s="399"/>
      <c r="AF578" s="399"/>
      <c r="AG578" s="399"/>
      <c r="AH578" s="399"/>
      <c r="AI578" s="399"/>
      <c r="AJ578" s="399"/>
      <c r="AK578" s="399"/>
      <c r="AL578" s="399"/>
      <c r="AM578" s="399"/>
      <c r="AN578" s="400"/>
      <c r="AO578" s="591">
        <f t="shared" si="25"/>
        <v>0</v>
      </c>
      <c r="AP578" s="591">
        <f t="shared" si="26"/>
        <v>0</v>
      </c>
    </row>
    <row r="579" spans="1:42">
      <c r="A579" s="1091"/>
      <c r="B579" s="416"/>
      <c r="C579" s="419" t="str">
        <f>IFERROR(INDEX(C$13:C578,MATCH($B579,$B$13:$B578,0)),"")</f>
        <v/>
      </c>
      <c r="D579" s="416"/>
      <c r="E579" s="396" t="s">
        <v>258</v>
      </c>
      <c r="F579" s="398"/>
      <c r="G579" s="399"/>
      <c r="H579" s="399"/>
      <c r="I579" s="399"/>
      <c r="J579" s="399"/>
      <c r="K579" s="399"/>
      <c r="L579" s="399"/>
      <c r="M579" s="400"/>
      <c r="N579" s="400"/>
      <c r="O579" s="400"/>
      <c r="P579" s="400"/>
      <c r="Q579" s="400"/>
      <c r="R579" s="591">
        <f t="shared" si="24"/>
        <v>0</v>
      </c>
      <c r="S579" s="398"/>
      <c r="T579" s="399"/>
      <c r="U579" s="399"/>
      <c r="V579" s="399"/>
      <c r="W579" s="399"/>
      <c r="X579" s="399"/>
      <c r="Y579" s="399"/>
      <c r="Z579" s="399"/>
      <c r="AA579" s="399"/>
      <c r="AB579" s="399"/>
      <c r="AC579" s="399"/>
      <c r="AD579" s="399"/>
      <c r="AE579" s="399"/>
      <c r="AF579" s="399"/>
      <c r="AG579" s="399"/>
      <c r="AH579" s="399"/>
      <c r="AI579" s="399"/>
      <c r="AJ579" s="399"/>
      <c r="AK579" s="399"/>
      <c r="AL579" s="399"/>
      <c r="AM579" s="399"/>
      <c r="AN579" s="400"/>
      <c r="AO579" s="591">
        <f t="shared" si="25"/>
        <v>0</v>
      </c>
      <c r="AP579" s="591">
        <f t="shared" si="26"/>
        <v>0</v>
      </c>
    </row>
    <row r="580" spans="1:42">
      <c r="A580" s="1091"/>
      <c r="B580" s="416"/>
      <c r="C580" s="419" t="str">
        <f>IFERROR(INDEX(C$13:C579,MATCH($B580,$B$13:$B579,0)),"")</f>
        <v/>
      </c>
      <c r="D580" s="416"/>
      <c r="E580" s="396" t="s">
        <v>258</v>
      </c>
      <c r="F580" s="398"/>
      <c r="G580" s="399"/>
      <c r="H580" s="399"/>
      <c r="I580" s="399"/>
      <c r="J580" s="399"/>
      <c r="K580" s="399"/>
      <c r="L580" s="399"/>
      <c r="M580" s="400"/>
      <c r="N580" s="400"/>
      <c r="O580" s="400"/>
      <c r="P580" s="400"/>
      <c r="Q580" s="400"/>
      <c r="R580" s="591">
        <f t="shared" si="24"/>
        <v>0</v>
      </c>
      <c r="S580" s="398"/>
      <c r="T580" s="399"/>
      <c r="U580" s="399"/>
      <c r="V580" s="399"/>
      <c r="W580" s="399"/>
      <c r="X580" s="399"/>
      <c r="Y580" s="399"/>
      <c r="Z580" s="399"/>
      <c r="AA580" s="399"/>
      <c r="AB580" s="399"/>
      <c r="AC580" s="399"/>
      <c r="AD580" s="399"/>
      <c r="AE580" s="399"/>
      <c r="AF580" s="399"/>
      <c r="AG580" s="399"/>
      <c r="AH580" s="399"/>
      <c r="AI580" s="399"/>
      <c r="AJ580" s="399"/>
      <c r="AK580" s="399"/>
      <c r="AL580" s="399"/>
      <c r="AM580" s="399"/>
      <c r="AN580" s="400"/>
      <c r="AO580" s="591">
        <f t="shared" si="25"/>
        <v>0</v>
      </c>
      <c r="AP580" s="591">
        <f t="shared" si="26"/>
        <v>0</v>
      </c>
    </row>
    <row r="581" spans="1:42">
      <c r="A581" s="1091"/>
      <c r="B581" s="416"/>
      <c r="C581" s="419" t="str">
        <f>IFERROR(INDEX(C$13:C580,MATCH($B581,$B$13:$B580,0)),"")</f>
        <v/>
      </c>
      <c r="D581" s="416"/>
      <c r="E581" s="396" t="s">
        <v>258</v>
      </c>
      <c r="F581" s="398"/>
      <c r="G581" s="399"/>
      <c r="H581" s="399"/>
      <c r="I581" s="399"/>
      <c r="J581" s="399"/>
      <c r="K581" s="399"/>
      <c r="L581" s="399"/>
      <c r="M581" s="400"/>
      <c r="N581" s="400"/>
      <c r="O581" s="400"/>
      <c r="P581" s="400"/>
      <c r="Q581" s="400"/>
      <c r="R581" s="591">
        <f t="shared" si="24"/>
        <v>0</v>
      </c>
      <c r="S581" s="398"/>
      <c r="T581" s="399"/>
      <c r="U581" s="399"/>
      <c r="V581" s="399"/>
      <c r="W581" s="399"/>
      <c r="X581" s="399"/>
      <c r="Y581" s="399"/>
      <c r="Z581" s="399"/>
      <c r="AA581" s="399"/>
      <c r="AB581" s="399"/>
      <c r="AC581" s="399"/>
      <c r="AD581" s="399"/>
      <c r="AE581" s="399"/>
      <c r="AF581" s="399"/>
      <c r="AG581" s="399"/>
      <c r="AH581" s="399"/>
      <c r="AI581" s="399"/>
      <c r="AJ581" s="399"/>
      <c r="AK581" s="399"/>
      <c r="AL581" s="399"/>
      <c r="AM581" s="399"/>
      <c r="AN581" s="400"/>
      <c r="AO581" s="591">
        <f t="shared" si="25"/>
        <v>0</v>
      </c>
      <c r="AP581" s="591">
        <f t="shared" si="26"/>
        <v>0</v>
      </c>
    </row>
    <row r="582" spans="1:42">
      <c r="A582" s="1091"/>
      <c r="B582" s="416"/>
      <c r="C582" s="419" t="str">
        <f>IFERROR(INDEX(C$13:C581,MATCH($B582,$B$13:$B581,0)),"")</f>
        <v/>
      </c>
      <c r="D582" s="416"/>
      <c r="E582" s="396" t="s">
        <v>258</v>
      </c>
      <c r="F582" s="398"/>
      <c r="G582" s="399"/>
      <c r="H582" s="399"/>
      <c r="I582" s="399"/>
      <c r="J582" s="399"/>
      <c r="K582" s="399"/>
      <c r="L582" s="399"/>
      <c r="M582" s="400"/>
      <c r="N582" s="400"/>
      <c r="O582" s="400"/>
      <c r="P582" s="400"/>
      <c r="Q582" s="400"/>
      <c r="R582" s="591">
        <f t="shared" si="24"/>
        <v>0</v>
      </c>
      <c r="S582" s="398"/>
      <c r="T582" s="399"/>
      <c r="U582" s="399"/>
      <c r="V582" s="399"/>
      <c r="W582" s="399"/>
      <c r="X582" s="399"/>
      <c r="Y582" s="399"/>
      <c r="Z582" s="399"/>
      <c r="AA582" s="399"/>
      <c r="AB582" s="399"/>
      <c r="AC582" s="399"/>
      <c r="AD582" s="399"/>
      <c r="AE582" s="399"/>
      <c r="AF582" s="399"/>
      <c r="AG582" s="399"/>
      <c r="AH582" s="399"/>
      <c r="AI582" s="399"/>
      <c r="AJ582" s="399"/>
      <c r="AK582" s="399"/>
      <c r="AL582" s="399"/>
      <c r="AM582" s="399"/>
      <c r="AN582" s="400"/>
      <c r="AO582" s="591">
        <f t="shared" si="25"/>
        <v>0</v>
      </c>
      <c r="AP582" s="591">
        <f t="shared" si="26"/>
        <v>0</v>
      </c>
    </row>
    <row r="583" spans="1:42">
      <c r="A583" s="1091"/>
      <c r="B583" s="416"/>
      <c r="C583" s="419" t="str">
        <f>IFERROR(INDEX(C$13:C582,MATCH($B583,$B$13:$B582,0)),"")</f>
        <v/>
      </c>
      <c r="D583" s="416"/>
      <c r="E583" s="396" t="s">
        <v>258</v>
      </c>
      <c r="F583" s="398"/>
      <c r="G583" s="399"/>
      <c r="H583" s="399"/>
      <c r="I583" s="399"/>
      <c r="J583" s="399"/>
      <c r="K583" s="399"/>
      <c r="L583" s="399"/>
      <c r="M583" s="400"/>
      <c r="N583" s="400"/>
      <c r="O583" s="400"/>
      <c r="P583" s="400"/>
      <c r="Q583" s="400"/>
      <c r="R583" s="591">
        <f t="shared" si="24"/>
        <v>0</v>
      </c>
      <c r="S583" s="398"/>
      <c r="T583" s="399"/>
      <c r="U583" s="399"/>
      <c r="V583" s="399"/>
      <c r="W583" s="399"/>
      <c r="X583" s="399"/>
      <c r="Y583" s="399"/>
      <c r="Z583" s="399"/>
      <c r="AA583" s="399"/>
      <c r="AB583" s="399"/>
      <c r="AC583" s="399"/>
      <c r="AD583" s="399"/>
      <c r="AE583" s="399"/>
      <c r="AF583" s="399"/>
      <c r="AG583" s="399"/>
      <c r="AH583" s="399"/>
      <c r="AI583" s="399"/>
      <c r="AJ583" s="399"/>
      <c r="AK583" s="399"/>
      <c r="AL583" s="399"/>
      <c r="AM583" s="399"/>
      <c r="AN583" s="400"/>
      <c r="AO583" s="591">
        <f t="shared" si="25"/>
        <v>0</v>
      </c>
      <c r="AP583" s="591">
        <f t="shared" si="26"/>
        <v>0</v>
      </c>
    </row>
    <row r="584" spans="1:42">
      <c r="A584" s="1091"/>
      <c r="B584" s="416"/>
      <c r="C584" s="419" t="str">
        <f>IFERROR(INDEX(C$13:C583,MATCH($B584,$B$13:$B583,0)),"")</f>
        <v/>
      </c>
      <c r="D584" s="416"/>
      <c r="E584" s="396" t="s">
        <v>258</v>
      </c>
      <c r="F584" s="398"/>
      <c r="G584" s="399"/>
      <c r="H584" s="399"/>
      <c r="I584" s="399"/>
      <c r="J584" s="399"/>
      <c r="K584" s="399"/>
      <c r="L584" s="399"/>
      <c r="M584" s="400"/>
      <c r="N584" s="400"/>
      <c r="O584" s="400"/>
      <c r="P584" s="400"/>
      <c r="Q584" s="400"/>
      <c r="R584" s="591">
        <f t="shared" si="24"/>
        <v>0</v>
      </c>
      <c r="S584" s="398"/>
      <c r="T584" s="399"/>
      <c r="U584" s="399"/>
      <c r="V584" s="399"/>
      <c r="W584" s="399"/>
      <c r="X584" s="399"/>
      <c r="Y584" s="399"/>
      <c r="Z584" s="399"/>
      <c r="AA584" s="399"/>
      <c r="AB584" s="399"/>
      <c r="AC584" s="399"/>
      <c r="AD584" s="399"/>
      <c r="AE584" s="399"/>
      <c r="AF584" s="399"/>
      <c r="AG584" s="399"/>
      <c r="AH584" s="399"/>
      <c r="AI584" s="399"/>
      <c r="AJ584" s="399"/>
      <c r="AK584" s="399"/>
      <c r="AL584" s="399"/>
      <c r="AM584" s="399"/>
      <c r="AN584" s="400"/>
      <c r="AO584" s="591">
        <f t="shared" si="25"/>
        <v>0</v>
      </c>
      <c r="AP584" s="591">
        <f t="shared" si="26"/>
        <v>0</v>
      </c>
    </row>
    <row r="585" spans="1:42">
      <c r="A585" s="1091"/>
      <c r="B585" s="416"/>
      <c r="C585" s="419" t="str">
        <f>IFERROR(INDEX(C$13:C584,MATCH($B585,$B$13:$B584,0)),"")</f>
        <v/>
      </c>
      <c r="D585" s="416"/>
      <c r="E585" s="396" t="s">
        <v>258</v>
      </c>
      <c r="F585" s="398"/>
      <c r="G585" s="399"/>
      <c r="H585" s="399"/>
      <c r="I585" s="399"/>
      <c r="J585" s="399"/>
      <c r="K585" s="399"/>
      <c r="L585" s="399"/>
      <c r="M585" s="400"/>
      <c r="N585" s="400"/>
      <c r="O585" s="400"/>
      <c r="P585" s="400"/>
      <c r="Q585" s="400"/>
      <c r="R585" s="591">
        <f t="shared" si="24"/>
        <v>0</v>
      </c>
      <c r="S585" s="398"/>
      <c r="T585" s="399"/>
      <c r="U585" s="399"/>
      <c r="V585" s="399"/>
      <c r="W585" s="399"/>
      <c r="X585" s="399"/>
      <c r="Y585" s="399"/>
      <c r="Z585" s="399"/>
      <c r="AA585" s="399"/>
      <c r="AB585" s="399"/>
      <c r="AC585" s="399"/>
      <c r="AD585" s="399"/>
      <c r="AE585" s="399"/>
      <c r="AF585" s="399"/>
      <c r="AG585" s="399"/>
      <c r="AH585" s="399"/>
      <c r="AI585" s="399"/>
      <c r="AJ585" s="399"/>
      <c r="AK585" s="399"/>
      <c r="AL585" s="399"/>
      <c r="AM585" s="399"/>
      <c r="AN585" s="400"/>
      <c r="AO585" s="591">
        <f t="shared" si="25"/>
        <v>0</v>
      </c>
      <c r="AP585" s="591">
        <f t="shared" si="26"/>
        <v>0</v>
      </c>
    </row>
    <row r="586" spans="1:42">
      <c r="A586" s="1091"/>
      <c r="B586" s="416"/>
      <c r="C586" s="419" t="str">
        <f>IFERROR(INDEX(C$13:C585,MATCH($B586,$B$13:$B585,0)),"")</f>
        <v/>
      </c>
      <c r="D586" s="416"/>
      <c r="E586" s="396" t="s">
        <v>258</v>
      </c>
      <c r="F586" s="398"/>
      <c r="G586" s="399"/>
      <c r="H586" s="399"/>
      <c r="I586" s="399"/>
      <c r="J586" s="399"/>
      <c r="K586" s="399"/>
      <c r="L586" s="399"/>
      <c r="M586" s="400"/>
      <c r="N586" s="400"/>
      <c r="O586" s="400"/>
      <c r="P586" s="400"/>
      <c r="Q586" s="400"/>
      <c r="R586" s="591">
        <f t="shared" si="24"/>
        <v>0</v>
      </c>
      <c r="S586" s="398"/>
      <c r="T586" s="399"/>
      <c r="U586" s="399"/>
      <c r="V586" s="399"/>
      <c r="W586" s="399"/>
      <c r="X586" s="399"/>
      <c r="Y586" s="399"/>
      <c r="Z586" s="399"/>
      <c r="AA586" s="399"/>
      <c r="AB586" s="399"/>
      <c r="AC586" s="399"/>
      <c r="AD586" s="399"/>
      <c r="AE586" s="399"/>
      <c r="AF586" s="399"/>
      <c r="AG586" s="399"/>
      <c r="AH586" s="399"/>
      <c r="AI586" s="399"/>
      <c r="AJ586" s="399"/>
      <c r="AK586" s="399"/>
      <c r="AL586" s="399"/>
      <c r="AM586" s="399"/>
      <c r="AN586" s="400"/>
      <c r="AO586" s="591">
        <f t="shared" si="25"/>
        <v>0</v>
      </c>
      <c r="AP586" s="591">
        <f t="shared" si="26"/>
        <v>0</v>
      </c>
    </row>
    <row r="587" spans="1:42">
      <c r="A587" s="1091"/>
      <c r="B587" s="416"/>
      <c r="C587" s="419" t="str">
        <f>IFERROR(INDEX(C$13:C586,MATCH($B587,$B$13:$B586,0)),"")</f>
        <v/>
      </c>
      <c r="D587" s="416"/>
      <c r="E587" s="396" t="s">
        <v>258</v>
      </c>
      <c r="F587" s="398"/>
      <c r="G587" s="399"/>
      <c r="H587" s="399"/>
      <c r="I587" s="399"/>
      <c r="J587" s="399"/>
      <c r="K587" s="399"/>
      <c r="L587" s="399"/>
      <c r="M587" s="400"/>
      <c r="N587" s="400"/>
      <c r="O587" s="400"/>
      <c r="P587" s="400"/>
      <c r="Q587" s="400"/>
      <c r="R587" s="591">
        <f t="shared" si="24"/>
        <v>0</v>
      </c>
      <c r="S587" s="398"/>
      <c r="T587" s="399"/>
      <c r="U587" s="399"/>
      <c r="V587" s="399"/>
      <c r="W587" s="399"/>
      <c r="X587" s="399"/>
      <c r="Y587" s="399"/>
      <c r="Z587" s="399"/>
      <c r="AA587" s="399"/>
      <c r="AB587" s="399"/>
      <c r="AC587" s="399"/>
      <c r="AD587" s="399"/>
      <c r="AE587" s="399"/>
      <c r="AF587" s="399"/>
      <c r="AG587" s="399"/>
      <c r="AH587" s="399"/>
      <c r="AI587" s="399"/>
      <c r="AJ587" s="399"/>
      <c r="AK587" s="399"/>
      <c r="AL587" s="399"/>
      <c r="AM587" s="399"/>
      <c r="AN587" s="400"/>
      <c r="AO587" s="591">
        <f t="shared" si="25"/>
        <v>0</v>
      </c>
      <c r="AP587" s="591">
        <f t="shared" si="26"/>
        <v>0</v>
      </c>
    </row>
    <row r="588" spans="1:42">
      <c r="A588" s="1091"/>
      <c r="B588" s="416"/>
      <c r="C588" s="419" t="str">
        <f>IFERROR(INDEX(C$13:C587,MATCH($B588,$B$13:$B587,0)),"")</f>
        <v/>
      </c>
      <c r="D588" s="416"/>
      <c r="E588" s="396" t="s">
        <v>258</v>
      </c>
      <c r="F588" s="398"/>
      <c r="G588" s="399"/>
      <c r="H588" s="399"/>
      <c r="I588" s="399"/>
      <c r="J588" s="399"/>
      <c r="K588" s="399"/>
      <c r="L588" s="399"/>
      <c r="M588" s="400"/>
      <c r="N588" s="400"/>
      <c r="O588" s="400"/>
      <c r="P588" s="400"/>
      <c r="Q588" s="400"/>
      <c r="R588" s="591">
        <f t="shared" si="24"/>
        <v>0</v>
      </c>
      <c r="S588" s="398"/>
      <c r="T588" s="399"/>
      <c r="U588" s="399"/>
      <c r="V588" s="399"/>
      <c r="W588" s="399"/>
      <c r="X588" s="399"/>
      <c r="Y588" s="399"/>
      <c r="Z588" s="399"/>
      <c r="AA588" s="399"/>
      <c r="AB588" s="399"/>
      <c r="AC588" s="399"/>
      <c r="AD588" s="399"/>
      <c r="AE588" s="399"/>
      <c r="AF588" s="399"/>
      <c r="AG588" s="399"/>
      <c r="AH588" s="399"/>
      <c r="AI588" s="399"/>
      <c r="AJ588" s="399"/>
      <c r="AK588" s="399"/>
      <c r="AL588" s="399"/>
      <c r="AM588" s="399"/>
      <c r="AN588" s="400"/>
      <c r="AO588" s="591">
        <f t="shared" si="25"/>
        <v>0</v>
      </c>
      <c r="AP588" s="591">
        <f t="shared" si="26"/>
        <v>0</v>
      </c>
    </row>
    <row r="589" spans="1:42">
      <c r="A589" s="1091"/>
      <c r="B589" s="416"/>
      <c r="C589" s="419" t="str">
        <f>IFERROR(INDEX(C$13:C588,MATCH($B589,$B$13:$B588,0)),"")</f>
        <v/>
      </c>
      <c r="D589" s="416"/>
      <c r="E589" s="396" t="s">
        <v>258</v>
      </c>
      <c r="F589" s="398"/>
      <c r="G589" s="399"/>
      <c r="H589" s="399"/>
      <c r="I589" s="399"/>
      <c r="J589" s="399"/>
      <c r="K589" s="399"/>
      <c r="L589" s="399"/>
      <c r="M589" s="400"/>
      <c r="N589" s="400"/>
      <c r="O589" s="400"/>
      <c r="P589" s="400"/>
      <c r="Q589" s="400"/>
      <c r="R589" s="591">
        <f t="shared" si="24"/>
        <v>0</v>
      </c>
      <c r="S589" s="398"/>
      <c r="T589" s="399"/>
      <c r="U589" s="399"/>
      <c r="V589" s="399"/>
      <c r="W589" s="399"/>
      <c r="X589" s="399"/>
      <c r="Y589" s="399"/>
      <c r="Z589" s="399"/>
      <c r="AA589" s="399"/>
      <c r="AB589" s="399"/>
      <c r="AC589" s="399"/>
      <c r="AD589" s="399"/>
      <c r="AE589" s="399"/>
      <c r="AF589" s="399"/>
      <c r="AG589" s="399"/>
      <c r="AH589" s="399"/>
      <c r="AI589" s="399"/>
      <c r="AJ589" s="399"/>
      <c r="AK589" s="399"/>
      <c r="AL589" s="399"/>
      <c r="AM589" s="399"/>
      <c r="AN589" s="400"/>
      <c r="AO589" s="591">
        <f t="shared" si="25"/>
        <v>0</v>
      </c>
      <c r="AP589" s="591">
        <f t="shared" si="26"/>
        <v>0</v>
      </c>
    </row>
    <row r="590" spans="1:42">
      <c r="A590" s="1091"/>
      <c r="B590" s="416"/>
      <c r="C590" s="419" t="str">
        <f>IFERROR(INDEX(C$13:C589,MATCH($B590,$B$13:$B589,0)),"")</f>
        <v/>
      </c>
      <c r="D590" s="416"/>
      <c r="E590" s="396" t="s">
        <v>258</v>
      </c>
      <c r="F590" s="398"/>
      <c r="G590" s="399"/>
      <c r="H590" s="399"/>
      <c r="I590" s="399"/>
      <c r="J590" s="399"/>
      <c r="K590" s="399"/>
      <c r="L590" s="399"/>
      <c r="M590" s="400"/>
      <c r="N590" s="400"/>
      <c r="O590" s="400"/>
      <c r="P590" s="400"/>
      <c r="Q590" s="400"/>
      <c r="R590" s="591">
        <f t="shared" ref="R590:R653" si="27">ROUND(SUM(F590:Q590),2)</f>
        <v>0</v>
      </c>
      <c r="S590" s="398"/>
      <c r="T590" s="399"/>
      <c r="U590" s="399"/>
      <c r="V590" s="399"/>
      <c r="W590" s="399"/>
      <c r="X590" s="399"/>
      <c r="Y590" s="399"/>
      <c r="Z590" s="399"/>
      <c r="AA590" s="399"/>
      <c r="AB590" s="399"/>
      <c r="AC590" s="399"/>
      <c r="AD590" s="399"/>
      <c r="AE590" s="399"/>
      <c r="AF590" s="399"/>
      <c r="AG590" s="399"/>
      <c r="AH590" s="399"/>
      <c r="AI590" s="399"/>
      <c r="AJ590" s="399"/>
      <c r="AK590" s="399"/>
      <c r="AL590" s="399"/>
      <c r="AM590" s="399"/>
      <c r="AN590" s="400"/>
      <c r="AO590" s="591">
        <f t="shared" ref="AO590:AO653" si="28">ROUND(SUM(S590:AN590),2)</f>
        <v>0</v>
      </c>
      <c r="AP590" s="591">
        <f t="shared" ref="AP590:AP653" si="29">ROUND(R590+AO590,2)</f>
        <v>0</v>
      </c>
    </row>
    <row r="591" spans="1:42">
      <c r="A591" s="1091"/>
      <c r="B591" s="416"/>
      <c r="C591" s="419" t="str">
        <f>IFERROR(INDEX(C$13:C590,MATCH($B591,$B$13:$B590,0)),"")</f>
        <v/>
      </c>
      <c r="D591" s="416"/>
      <c r="E591" s="396" t="s">
        <v>258</v>
      </c>
      <c r="F591" s="398"/>
      <c r="G591" s="399"/>
      <c r="H591" s="399"/>
      <c r="I591" s="399"/>
      <c r="J591" s="399"/>
      <c r="K591" s="399"/>
      <c r="L591" s="399"/>
      <c r="M591" s="400"/>
      <c r="N591" s="400"/>
      <c r="O591" s="400"/>
      <c r="P591" s="400"/>
      <c r="Q591" s="400"/>
      <c r="R591" s="591">
        <f t="shared" si="27"/>
        <v>0</v>
      </c>
      <c r="S591" s="398"/>
      <c r="T591" s="399"/>
      <c r="U591" s="399"/>
      <c r="V591" s="399"/>
      <c r="W591" s="399"/>
      <c r="X591" s="399"/>
      <c r="Y591" s="399"/>
      <c r="Z591" s="399"/>
      <c r="AA591" s="399"/>
      <c r="AB591" s="399"/>
      <c r="AC591" s="399"/>
      <c r="AD591" s="399"/>
      <c r="AE591" s="399"/>
      <c r="AF591" s="399"/>
      <c r="AG591" s="399"/>
      <c r="AH591" s="399"/>
      <c r="AI591" s="399"/>
      <c r="AJ591" s="399"/>
      <c r="AK591" s="399"/>
      <c r="AL591" s="399"/>
      <c r="AM591" s="399"/>
      <c r="AN591" s="400"/>
      <c r="AO591" s="591">
        <f t="shared" si="28"/>
        <v>0</v>
      </c>
      <c r="AP591" s="591">
        <f t="shared" si="29"/>
        <v>0</v>
      </c>
    </row>
    <row r="592" spans="1:42">
      <c r="A592" s="1091"/>
      <c r="B592" s="416"/>
      <c r="C592" s="419" t="str">
        <f>IFERROR(INDEX(C$13:C591,MATCH($B592,$B$13:$B591,0)),"")</f>
        <v/>
      </c>
      <c r="D592" s="416"/>
      <c r="E592" s="396" t="s">
        <v>258</v>
      </c>
      <c r="F592" s="398"/>
      <c r="G592" s="399"/>
      <c r="H592" s="399"/>
      <c r="I592" s="399"/>
      <c r="J592" s="399"/>
      <c r="K592" s="399"/>
      <c r="L592" s="399"/>
      <c r="M592" s="400"/>
      <c r="N592" s="400"/>
      <c r="O592" s="400"/>
      <c r="P592" s="400"/>
      <c r="Q592" s="400"/>
      <c r="R592" s="591">
        <f t="shared" si="27"/>
        <v>0</v>
      </c>
      <c r="S592" s="398"/>
      <c r="T592" s="399"/>
      <c r="U592" s="399"/>
      <c r="V592" s="399"/>
      <c r="W592" s="399"/>
      <c r="X592" s="399"/>
      <c r="Y592" s="399"/>
      <c r="Z592" s="399"/>
      <c r="AA592" s="399"/>
      <c r="AB592" s="399"/>
      <c r="AC592" s="399"/>
      <c r="AD592" s="399"/>
      <c r="AE592" s="399"/>
      <c r="AF592" s="399"/>
      <c r="AG592" s="399"/>
      <c r="AH592" s="399"/>
      <c r="AI592" s="399"/>
      <c r="AJ592" s="399"/>
      <c r="AK592" s="399"/>
      <c r="AL592" s="399"/>
      <c r="AM592" s="399"/>
      <c r="AN592" s="400"/>
      <c r="AO592" s="591">
        <f t="shared" si="28"/>
        <v>0</v>
      </c>
      <c r="AP592" s="591">
        <f t="shared" si="29"/>
        <v>0</v>
      </c>
    </row>
    <row r="593" spans="1:42">
      <c r="A593" s="1091"/>
      <c r="B593" s="416"/>
      <c r="C593" s="419" t="str">
        <f>IFERROR(INDEX(C$13:C592,MATCH($B593,$B$13:$B592,0)),"")</f>
        <v/>
      </c>
      <c r="D593" s="416"/>
      <c r="E593" s="396" t="s">
        <v>258</v>
      </c>
      <c r="F593" s="398"/>
      <c r="G593" s="399"/>
      <c r="H593" s="399"/>
      <c r="I593" s="399"/>
      <c r="J593" s="399"/>
      <c r="K593" s="399"/>
      <c r="L593" s="399"/>
      <c r="M593" s="400"/>
      <c r="N593" s="400"/>
      <c r="O593" s="400"/>
      <c r="P593" s="400"/>
      <c r="Q593" s="400"/>
      <c r="R593" s="591">
        <f t="shared" si="27"/>
        <v>0</v>
      </c>
      <c r="S593" s="398"/>
      <c r="T593" s="399"/>
      <c r="U593" s="399"/>
      <c r="V593" s="399"/>
      <c r="W593" s="399"/>
      <c r="X593" s="399"/>
      <c r="Y593" s="399"/>
      <c r="Z593" s="399"/>
      <c r="AA593" s="399"/>
      <c r="AB593" s="399"/>
      <c r="AC593" s="399"/>
      <c r="AD593" s="399"/>
      <c r="AE593" s="399"/>
      <c r="AF593" s="399"/>
      <c r="AG593" s="399"/>
      <c r="AH593" s="399"/>
      <c r="AI593" s="399"/>
      <c r="AJ593" s="399"/>
      <c r="AK593" s="399"/>
      <c r="AL593" s="399"/>
      <c r="AM593" s="399"/>
      <c r="AN593" s="400"/>
      <c r="AO593" s="591">
        <f t="shared" si="28"/>
        <v>0</v>
      </c>
      <c r="AP593" s="591">
        <f t="shared" si="29"/>
        <v>0</v>
      </c>
    </row>
    <row r="594" spans="1:42">
      <c r="A594" s="1091"/>
      <c r="B594" s="416"/>
      <c r="C594" s="419" t="str">
        <f>IFERROR(INDEX(C$13:C593,MATCH($B594,$B$13:$B593,0)),"")</f>
        <v/>
      </c>
      <c r="D594" s="416"/>
      <c r="E594" s="396" t="s">
        <v>258</v>
      </c>
      <c r="F594" s="398"/>
      <c r="G594" s="399"/>
      <c r="H594" s="399"/>
      <c r="I594" s="399"/>
      <c r="J594" s="399"/>
      <c r="K594" s="399"/>
      <c r="L594" s="399"/>
      <c r="M594" s="400"/>
      <c r="N594" s="400"/>
      <c r="O594" s="400"/>
      <c r="P594" s="400"/>
      <c r="Q594" s="400"/>
      <c r="R594" s="591">
        <f t="shared" si="27"/>
        <v>0</v>
      </c>
      <c r="S594" s="398"/>
      <c r="T594" s="399"/>
      <c r="U594" s="399"/>
      <c r="V594" s="399"/>
      <c r="W594" s="399"/>
      <c r="X594" s="399"/>
      <c r="Y594" s="399"/>
      <c r="Z594" s="399"/>
      <c r="AA594" s="399"/>
      <c r="AB594" s="399"/>
      <c r="AC594" s="399"/>
      <c r="AD594" s="399"/>
      <c r="AE594" s="399"/>
      <c r="AF594" s="399"/>
      <c r="AG594" s="399"/>
      <c r="AH594" s="399"/>
      <c r="AI594" s="399"/>
      <c r="AJ594" s="399"/>
      <c r="AK594" s="399"/>
      <c r="AL594" s="399"/>
      <c r="AM594" s="399"/>
      <c r="AN594" s="400"/>
      <c r="AO594" s="591">
        <f t="shared" si="28"/>
        <v>0</v>
      </c>
      <c r="AP594" s="591">
        <f t="shared" si="29"/>
        <v>0</v>
      </c>
    </row>
    <row r="595" spans="1:42">
      <c r="A595" s="1091"/>
      <c r="B595" s="416"/>
      <c r="C595" s="419" t="str">
        <f>IFERROR(INDEX(C$13:C594,MATCH($B595,$B$13:$B594,0)),"")</f>
        <v/>
      </c>
      <c r="D595" s="416"/>
      <c r="E595" s="396" t="s">
        <v>258</v>
      </c>
      <c r="F595" s="398"/>
      <c r="G595" s="399"/>
      <c r="H595" s="399"/>
      <c r="I595" s="399"/>
      <c r="J595" s="399"/>
      <c r="K595" s="399"/>
      <c r="L595" s="399"/>
      <c r="M595" s="400"/>
      <c r="N595" s="400"/>
      <c r="O595" s="400"/>
      <c r="P595" s="400"/>
      <c r="Q595" s="400"/>
      <c r="R595" s="591">
        <f t="shared" si="27"/>
        <v>0</v>
      </c>
      <c r="S595" s="398"/>
      <c r="T595" s="399"/>
      <c r="U595" s="399"/>
      <c r="V595" s="399"/>
      <c r="W595" s="399"/>
      <c r="X595" s="399"/>
      <c r="Y595" s="399"/>
      <c r="Z595" s="399"/>
      <c r="AA595" s="399"/>
      <c r="AB595" s="399"/>
      <c r="AC595" s="399"/>
      <c r="AD595" s="399"/>
      <c r="AE595" s="399"/>
      <c r="AF595" s="399"/>
      <c r="AG595" s="399"/>
      <c r="AH595" s="399"/>
      <c r="AI595" s="399"/>
      <c r="AJ595" s="399"/>
      <c r="AK595" s="399"/>
      <c r="AL595" s="399"/>
      <c r="AM595" s="399"/>
      <c r="AN595" s="400"/>
      <c r="AO595" s="591">
        <f t="shared" si="28"/>
        <v>0</v>
      </c>
      <c r="AP595" s="591">
        <f t="shared" si="29"/>
        <v>0</v>
      </c>
    </row>
    <row r="596" spans="1:42">
      <c r="A596" s="1091"/>
      <c r="B596" s="416"/>
      <c r="C596" s="419" t="str">
        <f>IFERROR(INDEX(C$13:C595,MATCH($B596,$B$13:$B595,0)),"")</f>
        <v/>
      </c>
      <c r="D596" s="416"/>
      <c r="E596" s="396" t="s">
        <v>258</v>
      </c>
      <c r="F596" s="398"/>
      <c r="G596" s="399"/>
      <c r="H596" s="399"/>
      <c r="I596" s="399"/>
      <c r="J596" s="399"/>
      <c r="K596" s="399"/>
      <c r="L596" s="399"/>
      <c r="M596" s="400"/>
      <c r="N596" s="400"/>
      <c r="O596" s="400"/>
      <c r="P596" s="400"/>
      <c r="Q596" s="400"/>
      <c r="R596" s="591">
        <f t="shared" si="27"/>
        <v>0</v>
      </c>
      <c r="S596" s="398"/>
      <c r="T596" s="399"/>
      <c r="U596" s="399"/>
      <c r="V596" s="399"/>
      <c r="W596" s="399"/>
      <c r="X596" s="399"/>
      <c r="Y596" s="399"/>
      <c r="Z596" s="399"/>
      <c r="AA596" s="399"/>
      <c r="AB596" s="399"/>
      <c r="AC596" s="399"/>
      <c r="AD596" s="399"/>
      <c r="AE596" s="399"/>
      <c r="AF596" s="399"/>
      <c r="AG596" s="399"/>
      <c r="AH596" s="399"/>
      <c r="AI596" s="399"/>
      <c r="AJ596" s="399"/>
      <c r="AK596" s="399"/>
      <c r="AL596" s="399"/>
      <c r="AM596" s="399"/>
      <c r="AN596" s="400"/>
      <c r="AO596" s="591">
        <f t="shared" si="28"/>
        <v>0</v>
      </c>
      <c r="AP596" s="591">
        <f t="shared" si="29"/>
        <v>0</v>
      </c>
    </row>
    <row r="597" spans="1:42">
      <c r="A597" s="1091"/>
      <c r="B597" s="416"/>
      <c r="C597" s="419" t="str">
        <f>IFERROR(INDEX(C$13:C596,MATCH($B597,$B$13:$B596,0)),"")</f>
        <v/>
      </c>
      <c r="D597" s="416"/>
      <c r="E597" s="396" t="s">
        <v>258</v>
      </c>
      <c r="F597" s="398"/>
      <c r="G597" s="399"/>
      <c r="H597" s="399"/>
      <c r="I597" s="399"/>
      <c r="J597" s="399"/>
      <c r="K597" s="399"/>
      <c r="L597" s="399"/>
      <c r="M597" s="400"/>
      <c r="N597" s="400"/>
      <c r="O597" s="400"/>
      <c r="P597" s="400"/>
      <c r="Q597" s="400"/>
      <c r="R597" s="591">
        <f t="shared" si="27"/>
        <v>0</v>
      </c>
      <c r="S597" s="398"/>
      <c r="T597" s="399"/>
      <c r="U597" s="399"/>
      <c r="V597" s="399"/>
      <c r="W597" s="399"/>
      <c r="X597" s="399"/>
      <c r="Y597" s="399"/>
      <c r="Z597" s="399"/>
      <c r="AA597" s="399"/>
      <c r="AB597" s="399"/>
      <c r="AC597" s="399"/>
      <c r="AD597" s="399"/>
      <c r="AE597" s="399"/>
      <c r="AF597" s="399"/>
      <c r="AG597" s="399"/>
      <c r="AH597" s="399"/>
      <c r="AI597" s="399"/>
      <c r="AJ597" s="399"/>
      <c r="AK597" s="399"/>
      <c r="AL597" s="399"/>
      <c r="AM597" s="399"/>
      <c r="AN597" s="400"/>
      <c r="AO597" s="591">
        <f t="shared" si="28"/>
        <v>0</v>
      </c>
      <c r="AP597" s="591">
        <f t="shared" si="29"/>
        <v>0</v>
      </c>
    </row>
    <row r="598" spans="1:42">
      <c r="A598" s="1091"/>
      <c r="B598" s="416"/>
      <c r="C598" s="419" t="str">
        <f>IFERROR(INDEX(C$13:C597,MATCH($B598,$B$13:$B597,0)),"")</f>
        <v/>
      </c>
      <c r="D598" s="416"/>
      <c r="E598" s="396" t="s">
        <v>258</v>
      </c>
      <c r="F598" s="398"/>
      <c r="G598" s="399"/>
      <c r="H598" s="399"/>
      <c r="I598" s="399"/>
      <c r="J598" s="399"/>
      <c r="K598" s="399"/>
      <c r="L598" s="399"/>
      <c r="M598" s="400"/>
      <c r="N598" s="400"/>
      <c r="O598" s="400"/>
      <c r="P598" s="400"/>
      <c r="Q598" s="400"/>
      <c r="R598" s="591">
        <f t="shared" si="27"/>
        <v>0</v>
      </c>
      <c r="S598" s="398"/>
      <c r="T598" s="399"/>
      <c r="U598" s="399"/>
      <c r="V598" s="399"/>
      <c r="W598" s="399"/>
      <c r="X598" s="399"/>
      <c r="Y598" s="399"/>
      <c r="Z598" s="399"/>
      <c r="AA598" s="399"/>
      <c r="AB598" s="399"/>
      <c r="AC598" s="399"/>
      <c r="AD598" s="399"/>
      <c r="AE598" s="399"/>
      <c r="AF598" s="399"/>
      <c r="AG598" s="399"/>
      <c r="AH598" s="399"/>
      <c r="AI598" s="399"/>
      <c r="AJ598" s="399"/>
      <c r="AK598" s="399"/>
      <c r="AL598" s="399"/>
      <c r="AM598" s="399"/>
      <c r="AN598" s="400"/>
      <c r="AO598" s="591">
        <f t="shared" si="28"/>
        <v>0</v>
      </c>
      <c r="AP598" s="591">
        <f t="shared" si="29"/>
        <v>0</v>
      </c>
    </row>
    <row r="599" spans="1:42">
      <c r="A599" s="1091"/>
      <c r="B599" s="416"/>
      <c r="C599" s="419" t="str">
        <f>IFERROR(INDEX(C$13:C598,MATCH($B599,$B$13:$B598,0)),"")</f>
        <v/>
      </c>
      <c r="D599" s="416"/>
      <c r="E599" s="396" t="s">
        <v>258</v>
      </c>
      <c r="F599" s="398"/>
      <c r="G599" s="399"/>
      <c r="H599" s="399"/>
      <c r="I599" s="399"/>
      <c r="J599" s="399"/>
      <c r="K599" s="399"/>
      <c r="L599" s="399"/>
      <c r="M599" s="400"/>
      <c r="N599" s="400"/>
      <c r="O599" s="400"/>
      <c r="P599" s="400"/>
      <c r="Q599" s="400"/>
      <c r="R599" s="591">
        <f t="shared" si="27"/>
        <v>0</v>
      </c>
      <c r="S599" s="398"/>
      <c r="T599" s="399"/>
      <c r="U599" s="399"/>
      <c r="V599" s="399"/>
      <c r="W599" s="399"/>
      <c r="X599" s="399"/>
      <c r="Y599" s="399"/>
      <c r="Z599" s="399"/>
      <c r="AA599" s="399"/>
      <c r="AB599" s="399"/>
      <c r="AC599" s="399"/>
      <c r="AD599" s="399"/>
      <c r="AE599" s="399"/>
      <c r="AF599" s="399"/>
      <c r="AG599" s="399"/>
      <c r="AH599" s="399"/>
      <c r="AI599" s="399"/>
      <c r="AJ599" s="399"/>
      <c r="AK599" s="399"/>
      <c r="AL599" s="399"/>
      <c r="AM599" s="399"/>
      <c r="AN599" s="400"/>
      <c r="AO599" s="591">
        <f t="shared" si="28"/>
        <v>0</v>
      </c>
      <c r="AP599" s="591">
        <f t="shared" si="29"/>
        <v>0</v>
      </c>
    </row>
    <row r="600" spans="1:42">
      <c r="A600" s="1091"/>
      <c r="B600" s="416"/>
      <c r="C600" s="419" t="str">
        <f>IFERROR(INDEX(C$13:C599,MATCH($B600,$B$13:$B599,0)),"")</f>
        <v/>
      </c>
      <c r="D600" s="416"/>
      <c r="E600" s="396" t="s">
        <v>258</v>
      </c>
      <c r="F600" s="398"/>
      <c r="G600" s="399"/>
      <c r="H600" s="399"/>
      <c r="I600" s="399"/>
      <c r="J600" s="399"/>
      <c r="K600" s="399"/>
      <c r="L600" s="399"/>
      <c r="M600" s="400"/>
      <c r="N600" s="400"/>
      <c r="O600" s="400"/>
      <c r="P600" s="400"/>
      <c r="Q600" s="400"/>
      <c r="R600" s="591">
        <f t="shared" si="27"/>
        <v>0</v>
      </c>
      <c r="S600" s="398"/>
      <c r="T600" s="399"/>
      <c r="U600" s="399"/>
      <c r="V600" s="399"/>
      <c r="W600" s="399"/>
      <c r="X600" s="399"/>
      <c r="Y600" s="399"/>
      <c r="Z600" s="399"/>
      <c r="AA600" s="399"/>
      <c r="AB600" s="399"/>
      <c r="AC600" s="399"/>
      <c r="AD600" s="399"/>
      <c r="AE600" s="399"/>
      <c r="AF600" s="399"/>
      <c r="AG600" s="399"/>
      <c r="AH600" s="399"/>
      <c r="AI600" s="399"/>
      <c r="AJ600" s="399"/>
      <c r="AK600" s="399"/>
      <c r="AL600" s="399"/>
      <c r="AM600" s="399"/>
      <c r="AN600" s="400"/>
      <c r="AO600" s="591">
        <f t="shared" si="28"/>
        <v>0</v>
      </c>
      <c r="AP600" s="591">
        <f t="shared" si="29"/>
        <v>0</v>
      </c>
    </row>
    <row r="601" spans="1:42">
      <c r="A601" s="1091"/>
      <c r="B601" s="416"/>
      <c r="C601" s="419" t="str">
        <f>IFERROR(INDEX(C$13:C600,MATCH($B601,$B$13:$B600,0)),"")</f>
        <v/>
      </c>
      <c r="D601" s="416"/>
      <c r="E601" s="396" t="s">
        <v>258</v>
      </c>
      <c r="F601" s="398"/>
      <c r="G601" s="399"/>
      <c r="H601" s="399"/>
      <c r="I601" s="399"/>
      <c r="J601" s="399"/>
      <c r="K601" s="399"/>
      <c r="L601" s="399"/>
      <c r="M601" s="400"/>
      <c r="N601" s="400"/>
      <c r="O601" s="400"/>
      <c r="P601" s="400"/>
      <c r="Q601" s="400"/>
      <c r="R601" s="591">
        <f t="shared" si="27"/>
        <v>0</v>
      </c>
      <c r="S601" s="398"/>
      <c r="T601" s="399"/>
      <c r="U601" s="399"/>
      <c r="V601" s="399"/>
      <c r="W601" s="399"/>
      <c r="X601" s="399"/>
      <c r="Y601" s="399"/>
      <c r="Z601" s="399"/>
      <c r="AA601" s="399"/>
      <c r="AB601" s="399"/>
      <c r="AC601" s="399"/>
      <c r="AD601" s="399"/>
      <c r="AE601" s="399"/>
      <c r="AF601" s="399"/>
      <c r="AG601" s="399"/>
      <c r="AH601" s="399"/>
      <c r="AI601" s="399"/>
      <c r="AJ601" s="399"/>
      <c r="AK601" s="399"/>
      <c r="AL601" s="399"/>
      <c r="AM601" s="399"/>
      <c r="AN601" s="400"/>
      <c r="AO601" s="591">
        <f t="shared" si="28"/>
        <v>0</v>
      </c>
      <c r="AP601" s="591">
        <f t="shared" si="29"/>
        <v>0</v>
      </c>
    </row>
    <row r="602" spans="1:42">
      <c r="A602" s="1091"/>
      <c r="B602" s="416"/>
      <c r="C602" s="419" t="str">
        <f>IFERROR(INDEX(C$13:C601,MATCH($B602,$B$13:$B601,0)),"")</f>
        <v/>
      </c>
      <c r="D602" s="416"/>
      <c r="E602" s="396" t="s">
        <v>258</v>
      </c>
      <c r="F602" s="398"/>
      <c r="G602" s="399"/>
      <c r="H602" s="399"/>
      <c r="I602" s="399"/>
      <c r="J602" s="399"/>
      <c r="K602" s="399"/>
      <c r="L602" s="399"/>
      <c r="M602" s="400"/>
      <c r="N602" s="400"/>
      <c r="O602" s="400"/>
      <c r="P602" s="400"/>
      <c r="Q602" s="400"/>
      <c r="R602" s="591">
        <f t="shared" si="27"/>
        <v>0</v>
      </c>
      <c r="S602" s="398"/>
      <c r="T602" s="399"/>
      <c r="U602" s="399"/>
      <c r="V602" s="399"/>
      <c r="W602" s="399"/>
      <c r="X602" s="399"/>
      <c r="Y602" s="399"/>
      <c r="Z602" s="399"/>
      <c r="AA602" s="399"/>
      <c r="AB602" s="399"/>
      <c r="AC602" s="399"/>
      <c r="AD602" s="399"/>
      <c r="AE602" s="399"/>
      <c r="AF602" s="399"/>
      <c r="AG602" s="399"/>
      <c r="AH602" s="399"/>
      <c r="AI602" s="399"/>
      <c r="AJ602" s="399"/>
      <c r="AK602" s="399"/>
      <c r="AL602" s="399"/>
      <c r="AM602" s="399"/>
      <c r="AN602" s="400"/>
      <c r="AO602" s="591">
        <f t="shared" si="28"/>
        <v>0</v>
      </c>
      <c r="AP602" s="591">
        <f t="shared" si="29"/>
        <v>0</v>
      </c>
    </row>
    <row r="603" spans="1:42">
      <c r="A603" s="1091"/>
      <c r="B603" s="416"/>
      <c r="C603" s="419" t="str">
        <f>IFERROR(INDEX(C$13:C602,MATCH($B603,$B$13:$B602,0)),"")</f>
        <v/>
      </c>
      <c r="D603" s="416"/>
      <c r="E603" s="396" t="s">
        <v>258</v>
      </c>
      <c r="F603" s="398"/>
      <c r="G603" s="399"/>
      <c r="H603" s="399"/>
      <c r="I603" s="399"/>
      <c r="J603" s="399"/>
      <c r="K603" s="399"/>
      <c r="L603" s="399"/>
      <c r="M603" s="400"/>
      <c r="N603" s="400"/>
      <c r="O603" s="400"/>
      <c r="P603" s="400"/>
      <c r="Q603" s="400"/>
      <c r="R603" s="591">
        <f t="shared" si="27"/>
        <v>0</v>
      </c>
      <c r="S603" s="398"/>
      <c r="T603" s="399"/>
      <c r="U603" s="399"/>
      <c r="V603" s="399"/>
      <c r="W603" s="399"/>
      <c r="X603" s="399"/>
      <c r="Y603" s="399"/>
      <c r="Z603" s="399"/>
      <c r="AA603" s="399"/>
      <c r="AB603" s="399"/>
      <c r="AC603" s="399"/>
      <c r="AD603" s="399"/>
      <c r="AE603" s="399"/>
      <c r="AF603" s="399"/>
      <c r="AG603" s="399"/>
      <c r="AH603" s="399"/>
      <c r="AI603" s="399"/>
      <c r="AJ603" s="399"/>
      <c r="AK603" s="399"/>
      <c r="AL603" s="399"/>
      <c r="AM603" s="399"/>
      <c r="AN603" s="400"/>
      <c r="AO603" s="591">
        <f t="shared" si="28"/>
        <v>0</v>
      </c>
      <c r="AP603" s="591">
        <f t="shared" si="29"/>
        <v>0</v>
      </c>
    </row>
    <row r="604" spans="1:42">
      <c r="A604" s="1091"/>
      <c r="B604" s="416"/>
      <c r="C604" s="419" t="str">
        <f>IFERROR(INDEX(C$13:C603,MATCH($B604,$B$13:$B603,0)),"")</f>
        <v/>
      </c>
      <c r="D604" s="416"/>
      <c r="E604" s="396" t="s">
        <v>258</v>
      </c>
      <c r="F604" s="398"/>
      <c r="G604" s="399"/>
      <c r="H604" s="399"/>
      <c r="I604" s="399"/>
      <c r="J604" s="399"/>
      <c r="K604" s="399"/>
      <c r="L604" s="399"/>
      <c r="M604" s="400"/>
      <c r="N604" s="400"/>
      <c r="O604" s="400"/>
      <c r="P604" s="400"/>
      <c r="Q604" s="400"/>
      <c r="R604" s="591">
        <f t="shared" si="27"/>
        <v>0</v>
      </c>
      <c r="S604" s="398"/>
      <c r="T604" s="399"/>
      <c r="U604" s="399"/>
      <c r="V604" s="399"/>
      <c r="W604" s="399"/>
      <c r="X604" s="399"/>
      <c r="Y604" s="399"/>
      <c r="Z604" s="399"/>
      <c r="AA604" s="399"/>
      <c r="AB604" s="399"/>
      <c r="AC604" s="399"/>
      <c r="AD604" s="399"/>
      <c r="AE604" s="399"/>
      <c r="AF604" s="399"/>
      <c r="AG604" s="399"/>
      <c r="AH604" s="399"/>
      <c r="AI604" s="399"/>
      <c r="AJ604" s="399"/>
      <c r="AK604" s="399"/>
      <c r="AL604" s="399"/>
      <c r="AM604" s="399"/>
      <c r="AN604" s="400"/>
      <c r="AO604" s="591">
        <f t="shared" si="28"/>
        <v>0</v>
      </c>
      <c r="AP604" s="591">
        <f t="shared" si="29"/>
        <v>0</v>
      </c>
    </row>
    <row r="605" spans="1:42">
      <c r="A605" s="1091"/>
      <c r="B605" s="416"/>
      <c r="C605" s="419" t="str">
        <f>IFERROR(INDEX(C$13:C604,MATCH($B605,$B$13:$B604,0)),"")</f>
        <v/>
      </c>
      <c r="D605" s="416"/>
      <c r="E605" s="396" t="s">
        <v>258</v>
      </c>
      <c r="F605" s="398"/>
      <c r="G605" s="399"/>
      <c r="H605" s="399"/>
      <c r="I605" s="399"/>
      <c r="J605" s="399"/>
      <c r="K605" s="399"/>
      <c r="L605" s="399"/>
      <c r="M605" s="400"/>
      <c r="N605" s="400"/>
      <c r="O605" s="400"/>
      <c r="P605" s="400"/>
      <c r="Q605" s="400"/>
      <c r="R605" s="591">
        <f t="shared" si="27"/>
        <v>0</v>
      </c>
      <c r="S605" s="398"/>
      <c r="T605" s="399"/>
      <c r="U605" s="399"/>
      <c r="V605" s="399"/>
      <c r="W605" s="399"/>
      <c r="X605" s="399"/>
      <c r="Y605" s="399"/>
      <c r="Z605" s="399"/>
      <c r="AA605" s="399"/>
      <c r="AB605" s="399"/>
      <c r="AC605" s="399"/>
      <c r="AD605" s="399"/>
      <c r="AE605" s="399"/>
      <c r="AF605" s="399"/>
      <c r="AG605" s="399"/>
      <c r="AH605" s="399"/>
      <c r="AI605" s="399"/>
      <c r="AJ605" s="399"/>
      <c r="AK605" s="399"/>
      <c r="AL605" s="399"/>
      <c r="AM605" s="399"/>
      <c r="AN605" s="400"/>
      <c r="AO605" s="591">
        <f t="shared" si="28"/>
        <v>0</v>
      </c>
      <c r="AP605" s="591">
        <f t="shared" si="29"/>
        <v>0</v>
      </c>
    </row>
    <row r="606" spans="1:42">
      <c r="A606" s="1091"/>
      <c r="B606" s="416"/>
      <c r="C606" s="419" t="str">
        <f>IFERROR(INDEX(C$13:C605,MATCH($B606,$B$13:$B605,0)),"")</f>
        <v/>
      </c>
      <c r="D606" s="416"/>
      <c r="E606" s="396" t="s">
        <v>258</v>
      </c>
      <c r="F606" s="398"/>
      <c r="G606" s="399"/>
      <c r="H606" s="399"/>
      <c r="I606" s="399"/>
      <c r="J606" s="399"/>
      <c r="K606" s="399"/>
      <c r="L606" s="399"/>
      <c r="M606" s="400"/>
      <c r="N606" s="400"/>
      <c r="O606" s="400"/>
      <c r="P606" s="400"/>
      <c r="Q606" s="400"/>
      <c r="R606" s="591">
        <f t="shared" si="27"/>
        <v>0</v>
      </c>
      <c r="S606" s="398"/>
      <c r="T606" s="399"/>
      <c r="U606" s="399"/>
      <c r="V606" s="399"/>
      <c r="W606" s="399"/>
      <c r="X606" s="399"/>
      <c r="Y606" s="399"/>
      <c r="Z606" s="399"/>
      <c r="AA606" s="399"/>
      <c r="AB606" s="399"/>
      <c r="AC606" s="399"/>
      <c r="AD606" s="399"/>
      <c r="AE606" s="399"/>
      <c r="AF606" s="399"/>
      <c r="AG606" s="399"/>
      <c r="AH606" s="399"/>
      <c r="AI606" s="399"/>
      <c r="AJ606" s="399"/>
      <c r="AK606" s="399"/>
      <c r="AL606" s="399"/>
      <c r="AM606" s="399"/>
      <c r="AN606" s="400"/>
      <c r="AO606" s="591">
        <f t="shared" si="28"/>
        <v>0</v>
      </c>
      <c r="AP606" s="591">
        <f t="shared" si="29"/>
        <v>0</v>
      </c>
    </row>
    <row r="607" spans="1:42">
      <c r="A607" s="1091"/>
      <c r="B607" s="416"/>
      <c r="C607" s="419" t="str">
        <f>IFERROR(INDEX(C$13:C606,MATCH($B607,$B$13:$B606,0)),"")</f>
        <v/>
      </c>
      <c r="D607" s="416"/>
      <c r="E607" s="396" t="s">
        <v>258</v>
      </c>
      <c r="F607" s="398"/>
      <c r="G607" s="399"/>
      <c r="H607" s="399"/>
      <c r="I607" s="399"/>
      <c r="J607" s="399"/>
      <c r="K607" s="399"/>
      <c r="L607" s="399"/>
      <c r="M607" s="400"/>
      <c r="N607" s="400"/>
      <c r="O607" s="400"/>
      <c r="P607" s="400"/>
      <c r="Q607" s="400"/>
      <c r="R607" s="591">
        <f t="shared" si="27"/>
        <v>0</v>
      </c>
      <c r="S607" s="398"/>
      <c r="T607" s="399"/>
      <c r="U607" s="399"/>
      <c r="V607" s="399"/>
      <c r="W607" s="399"/>
      <c r="X607" s="399"/>
      <c r="Y607" s="399"/>
      <c r="Z607" s="399"/>
      <c r="AA607" s="399"/>
      <c r="AB607" s="399"/>
      <c r="AC607" s="399"/>
      <c r="AD607" s="399"/>
      <c r="AE607" s="399"/>
      <c r="AF607" s="399"/>
      <c r="AG607" s="399"/>
      <c r="AH607" s="399"/>
      <c r="AI607" s="399"/>
      <c r="AJ607" s="399"/>
      <c r="AK607" s="399"/>
      <c r="AL607" s="399"/>
      <c r="AM607" s="399"/>
      <c r="AN607" s="400"/>
      <c r="AO607" s="591">
        <f t="shared" si="28"/>
        <v>0</v>
      </c>
      <c r="AP607" s="591">
        <f t="shared" si="29"/>
        <v>0</v>
      </c>
    </row>
    <row r="608" spans="1:42">
      <c r="A608" s="1091"/>
      <c r="B608" s="416"/>
      <c r="C608" s="419" t="str">
        <f>IFERROR(INDEX(C$13:C607,MATCH($B608,$B$13:$B607,0)),"")</f>
        <v/>
      </c>
      <c r="D608" s="416"/>
      <c r="E608" s="396" t="s">
        <v>258</v>
      </c>
      <c r="F608" s="398"/>
      <c r="G608" s="399"/>
      <c r="H608" s="399"/>
      <c r="I608" s="399"/>
      <c r="J608" s="399"/>
      <c r="K608" s="399"/>
      <c r="L608" s="399"/>
      <c r="M608" s="400"/>
      <c r="N608" s="400"/>
      <c r="O608" s="400"/>
      <c r="P608" s="400"/>
      <c r="Q608" s="400"/>
      <c r="R608" s="591">
        <f t="shared" si="27"/>
        <v>0</v>
      </c>
      <c r="S608" s="398"/>
      <c r="T608" s="399"/>
      <c r="U608" s="399"/>
      <c r="V608" s="399"/>
      <c r="W608" s="399"/>
      <c r="X608" s="399"/>
      <c r="Y608" s="399"/>
      <c r="Z608" s="399"/>
      <c r="AA608" s="399"/>
      <c r="AB608" s="399"/>
      <c r="AC608" s="399"/>
      <c r="AD608" s="399"/>
      <c r="AE608" s="399"/>
      <c r="AF608" s="399"/>
      <c r="AG608" s="399"/>
      <c r="AH608" s="399"/>
      <c r="AI608" s="399"/>
      <c r="AJ608" s="399"/>
      <c r="AK608" s="399"/>
      <c r="AL608" s="399"/>
      <c r="AM608" s="399"/>
      <c r="AN608" s="400"/>
      <c r="AO608" s="591">
        <f t="shared" si="28"/>
        <v>0</v>
      </c>
      <c r="AP608" s="591">
        <f t="shared" si="29"/>
        <v>0</v>
      </c>
    </row>
    <row r="609" spans="1:42">
      <c r="A609" s="1091"/>
      <c r="B609" s="416"/>
      <c r="C609" s="419" t="str">
        <f>IFERROR(INDEX(C$13:C608,MATCH($B609,$B$13:$B608,0)),"")</f>
        <v/>
      </c>
      <c r="D609" s="416"/>
      <c r="E609" s="396" t="s">
        <v>258</v>
      </c>
      <c r="F609" s="398"/>
      <c r="G609" s="399"/>
      <c r="H609" s="399"/>
      <c r="I609" s="399"/>
      <c r="J609" s="399"/>
      <c r="K609" s="399"/>
      <c r="L609" s="399"/>
      <c r="M609" s="400"/>
      <c r="N609" s="400"/>
      <c r="O609" s="400"/>
      <c r="P609" s="400"/>
      <c r="Q609" s="400"/>
      <c r="R609" s="591">
        <f t="shared" si="27"/>
        <v>0</v>
      </c>
      <c r="S609" s="398"/>
      <c r="T609" s="399"/>
      <c r="U609" s="399"/>
      <c r="V609" s="399"/>
      <c r="W609" s="399"/>
      <c r="X609" s="399"/>
      <c r="Y609" s="399"/>
      <c r="Z609" s="399"/>
      <c r="AA609" s="399"/>
      <c r="AB609" s="399"/>
      <c r="AC609" s="399"/>
      <c r="AD609" s="399"/>
      <c r="AE609" s="399"/>
      <c r="AF609" s="399"/>
      <c r="AG609" s="399"/>
      <c r="AH609" s="399"/>
      <c r="AI609" s="399"/>
      <c r="AJ609" s="399"/>
      <c r="AK609" s="399"/>
      <c r="AL609" s="399"/>
      <c r="AM609" s="399"/>
      <c r="AN609" s="400"/>
      <c r="AO609" s="591">
        <f t="shared" si="28"/>
        <v>0</v>
      </c>
      <c r="AP609" s="591">
        <f t="shared" si="29"/>
        <v>0</v>
      </c>
    </row>
    <row r="610" spans="1:42">
      <c r="A610" s="1091"/>
      <c r="B610" s="416"/>
      <c r="C610" s="419" t="str">
        <f>IFERROR(INDEX(C$13:C609,MATCH($B610,$B$13:$B609,0)),"")</f>
        <v/>
      </c>
      <c r="D610" s="416"/>
      <c r="E610" s="396" t="s">
        <v>258</v>
      </c>
      <c r="F610" s="398"/>
      <c r="G610" s="399"/>
      <c r="H610" s="399"/>
      <c r="I610" s="399"/>
      <c r="J610" s="399"/>
      <c r="K610" s="399"/>
      <c r="L610" s="399"/>
      <c r="M610" s="400"/>
      <c r="N610" s="400"/>
      <c r="O610" s="400"/>
      <c r="P610" s="400"/>
      <c r="Q610" s="400"/>
      <c r="R610" s="591">
        <f t="shared" si="27"/>
        <v>0</v>
      </c>
      <c r="S610" s="398"/>
      <c r="T610" s="399"/>
      <c r="U610" s="399"/>
      <c r="V610" s="399"/>
      <c r="W610" s="399"/>
      <c r="X610" s="399"/>
      <c r="Y610" s="399"/>
      <c r="Z610" s="399"/>
      <c r="AA610" s="399"/>
      <c r="AB610" s="399"/>
      <c r="AC610" s="399"/>
      <c r="AD610" s="399"/>
      <c r="AE610" s="399"/>
      <c r="AF610" s="399"/>
      <c r="AG610" s="399"/>
      <c r="AH610" s="399"/>
      <c r="AI610" s="399"/>
      <c r="AJ610" s="399"/>
      <c r="AK610" s="399"/>
      <c r="AL610" s="399"/>
      <c r="AM610" s="399"/>
      <c r="AN610" s="400"/>
      <c r="AO610" s="591">
        <f t="shared" si="28"/>
        <v>0</v>
      </c>
      <c r="AP610" s="591">
        <f t="shared" si="29"/>
        <v>0</v>
      </c>
    </row>
    <row r="611" spans="1:42">
      <c r="A611" s="1091"/>
      <c r="B611" s="416"/>
      <c r="C611" s="419" t="str">
        <f>IFERROR(INDEX(C$13:C610,MATCH($B611,$B$13:$B610,0)),"")</f>
        <v/>
      </c>
      <c r="D611" s="416"/>
      <c r="E611" s="396" t="s">
        <v>258</v>
      </c>
      <c r="F611" s="398"/>
      <c r="G611" s="399"/>
      <c r="H611" s="399"/>
      <c r="I611" s="399"/>
      <c r="J611" s="399"/>
      <c r="K611" s="399"/>
      <c r="L611" s="399"/>
      <c r="M611" s="400"/>
      <c r="N611" s="400"/>
      <c r="O611" s="400"/>
      <c r="P611" s="400"/>
      <c r="Q611" s="400"/>
      <c r="R611" s="591">
        <f t="shared" si="27"/>
        <v>0</v>
      </c>
      <c r="S611" s="398"/>
      <c r="T611" s="399"/>
      <c r="U611" s="399"/>
      <c r="V611" s="399"/>
      <c r="W611" s="399"/>
      <c r="X611" s="399"/>
      <c r="Y611" s="399"/>
      <c r="Z611" s="399"/>
      <c r="AA611" s="399"/>
      <c r="AB611" s="399"/>
      <c r="AC611" s="399"/>
      <c r="AD611" s="399"/>
      <c r="AE611" s="399"/>
      <c r="AF611" s="399"/>
      <c r="AG611" s="399"/>
      <c r="AH611" s="399"/>
      <c r="AI611" s="399"/>
      <c r="AJ611" s="399"/>
      <c r="AK611" s="399"/>
      <c r="AL611" s="399"/>
      <c r="AM611" s="399"/>
      <c r="AN611" s="400"/>
      <c r="AO611" s="591">
        <f t="shared" si="28"/>
        <v>0</v>
      </c>
      <c r="AP611" s="591">
        <f t="shared" si="29"/>
        <v>0</v>
      </c>
    </row>
    <row r="612" spans="1:42">
      <c r="A612" s="1091"/>
      <c r="B612" s="416"/>
      <c r="C612" s="419" t="str">
        <f>IFERROR(INDEX(C$13:C611,MATCH($B612,$B$13:$B611,0)),"")</f>
        <v/>
      </c>
      <c r="D612" s="416"/>
      <c r="E612" s="396" t="s">
        <v>258</v>
      </c>
      <c r="F612" s="398"/>
      <c r="G612" s="399"/>
      <c r="H612" s="399"/>
      <c r="I612" s="399"/>
      <c r="J612" s="399"/>
      <c r="K612" s="399"/>
      <c r="L612" s="399"/>
      <c r="M612" s="400"/>
      <c r="N612" s="400"/>
      <c r="O612" s="400"/>
      <c r="P612" s="400"/>
      <c r="Q612" s="400"/>
      <c r="R612" s="591">
        <f t="shared" si="27"/>
        <v>0</v>
      </c>
      <c r="S612" s="398"/>
      <c r="T612" s="399"/>
      <c r="U612" s="399"/>
      <c r="V612" s="399"/>
      <c r="W612" s="399"/>
      <c r="X612" s="399"/>
      <c r="Y612" s="399"/>
      <c r="Z612" s="399"/>
      <c r="AA612" s="399"/>
      <c r="AB612" s="399"/>
      <c r="AC612" s="399"/>
      <c r="AD612" s="399"/>
      <c r="AE612" s="399"/>
      <c r="AF612" s="399"/>
      <c r="AG612" s="399"/>
      <c r="AH612" s="399"/>
      <c r="AI612" s="399"/>
      <c r="AJ612" s="399"/>
      <c r="AK612" s="399"/>
      <c r="AL612" s="399"/>
      <c r="AM612" s="399"/>
      <c r="AN612" s="400"/>
      <c r="AO612" s="591">
        <f t="shared" si="28"/>
        <v>0</v>
      </c>
      <c r="AP612" s="591">
        <f t="shared" si="29"/>
        <v>0</v>
      </c>
    </row>
    <row r="613" spans="1:42">
      <c r="A613" s="1091"/>
      <c r="B613" s="416"/>
      <c r="C613" s="419" t="str">
        <f>IFERROR(INDEX(C$13:C612,MATCH($B613,$B$13:$B612,0)),"")</f>
        <v/>
      </c>
      <c r="D613" s="416"/>
      <c r="E613" s="396" t="s">
        <v>258</v>
      </c>
      <c r="F613" s="398"/>
      <c r="G613" s="399"/>
      <c r="H613" s="399"/>
      <c r="I613" s="399"/>
      <c r="J613" s="399"/>
      <c r="K613" s="399"/>
      <c r="L613" s="399"/>
      <c r="M613" s="400"/>
      <c r="N613" s="400"/>
      <c r="O613" s="400"/>
      <c r="P613" s="400"/>
      <c r="Q613" s="400"/>
      <c r="R613" s="591">
        <f t="shared" si="27"/>
        <v>0</v>
      </c>
      <c r="S613" s="398"/>
      <c r="T613" s="399"/>
      <c r="U613" s="399"/>
      <c r="V613" s="399"/>
      <c r="W613" s="399"/>
      <c r="X613" s="399"/>
      <c r="Y613" s="399"/>
      <c r="Z613" s="399"/>
      <c r="AA613" s="399"/>
      <c r="AB613" s="399"/>
      <c r="AC613" s="399"/>
      <c r="AD613" s="399"/>
      <c r="AE613" s="399"/>
      <c r="AF613" s="399"/>
      <c r="AG613" s="399"/>
      <c r="AH613" s="399"/>
      <c r="AI613" s="399"/>
      <c r="AJ613" s="399"/>
      <c r="AK613" s="399"/>
      <c r="AL613" s="399"/>
      <c r="AM613" s="399"/>
      <c r="AN613" s="400"/>
      <c r="AO613" s="591">
        <f t="shared" si="28"/>
        <v>0</v>
      </c>
      <c r="AP613" s="591">
        <f t="shared" si="29"/>
        <v>0</v>
      </c>
    </row>
    <row r="614" spans="1:42">
      <c r="A614" s="1091"/>
      <c r="B614" s="416"/>
      <c r="C614" s="419" t="str">
        <f>IFERROR(INDEX(C$13:C613,MATCH($B614,$B$13:$B613,0)),"")</f>
        <v/>
      </c>
      <c r="D614" s="416"/>
      <c r="E614" s="396" t="s">
        <v>258</v>
      </c>
      <c r="F614" s="398"/>
      <c r="G614" s="399"/>
      <c r="H614" s="399"/>
      <c r="I614" s="399"/>
      <c r="J614" s="399"/>
      <c r="K614" s="399"/>
      <c r="L614" s="399"/>
      <c r="M614" s="400"/>
      <c r="N614" s="400"/>
      <c r="O614" s="400"/>
      <c r="P614" s="400"/>
      <c r="Q614" s="400"/>
      <c r="R614" s="591">
        <f t="shared" si="27"/>
        <v>0</v>
      </c>
      <c r="S614" s="398"/>
      <c r="T614" s="399"/>
      <c r="U614" s="399"/>
      <c r="V614" s="399"/>
      <c r="W614" s="399"/>
      <c r="X614" s="399"/>
      <c r="Y614" s="399"/>
      <c r="Z614" s="399"/>
      <c r="AA614" s="399"/>
      <c r="AB614" s="399"/>
      <c r="AC614" s="399"/>
      <c r="AD614" s="399"/>
      <c r="AE614" s="399"/>
      <c r="AF614" s="399"/>
      <c r="AG614" s="399"/>
      <c r="AH614" s="399"/>
      <c r="AI614" s="399"/>
      <c r="AJ614" s="399"/>
      <c r="AK614" s="399"/>
      <c r="AL614" s="399"/>
      <c r="AM614" s="399"/>
      <c r="AN614" s="400"/>
      <c r="AO614" s="591">
        <f t="shared" si="28"/>
        <v>0</v>
      </c>
      <c r="AP614" s="591">
        <f t="shared" si="29"/>
        <v>0</v>
      </c>
    </row>
    <row r="615" spans="1:42">
      <c r="A615" s="1091"/>
      <c r="B615" s="416"/>
      <c r="C615" s="419" t="str">
        <f>IFERROR(INDEX(C$13:C614,MATCH($B615,$B$13:$B614,0)),"")</f>
        <v/>
      </c>
      <c r="D615" s="416"/>
      <c r="E615" s="396" t="s">
        <v>258</v>
      </c>
      <c r="F615" s="398"/>
      <c r="G615" s="399"/>
      <c r="H615" s="399"/>
      <c r="I615" s="399"/>
      <c r="J615" s="399"/>
      <c r="K615" s="399"/>
      <c r="L615" s="399"/>
      <c r="M615" s="400"/>
      <c r="N615" s="400"/>
      <c r="O615" s="400"/>
      <c r="P615" s="400"/>
      <c r="Q615" s="400"/>
      <c r="R615" s="591">
        <f t="shared" si="27"/>
        <v>0</v>
      </c>
      <c r="S615" s="398"/>
      <c r="T615" s="399"/>
      <c r="U615" s="399"/>
      <c r="V615" s="399"/>
      <c r="W615" s="399"/>
      <c r="X615" s="399"/>
      <c r="Y615" s="399"/>
      <c r="Z615" s="399"/>
      <c r="AA615" s="399"/>
      <c r="AB615" s="399"/>
      <c r="AC615" s="399"/>
      <c r="AD615" s="399"/>
      <c r="AE615" s="399"/>
      <c r="AF615" s="399"/>
      <c r="AG615" s="399"/>
      <c r="AH615" s="399"/>
      <c r="AI615" s="399"/>
      <c r="AJ615" s="399"/>
      <c r="AK615" s="399"/>
      <c r="AL615" s="399"/>
      <c r="AM615" s="399"/>
      <c r="AN615" s="400"/>
      <c r="AO615" s="591">
        <f t="shared" si="28"/>
        <v>0</v>
      </c>
      <c r="AP615" s="591">
        <f t="shared" si="29"/>
        <v>0</v>
      </c>
    </row>
    <row r="616" spans="1:42">
      <c r="A616" s="1091"/>
      <c r="B616" s="416"/>
      <c r="C616" s="419" t="str">
        <f>IFERROR(INDEX(C$13:C615,MATCH($B616,$B$13:$B615,0)),"")</f>
        <v/>
      </c>
      <c r="D616" s="416"/>
      <c r="E616" s="396" t="s">
        <v>258</v>
      </c>
      <c r="F616" s="398"/>
      <c r="G616" s="399"/>
      <c r="H616" s="399"/>
      <c r="I616" s="399"/>
      <c r="J616" s="399"/>
      <c r="K616" s="399"/>
      <c r="L616" s="399"/>
      <c r="M616" s="400"/>
      <c r="N616" s="400"/>
      <c r="O616" s="400"/>
      <c r="P616" s="400"/>
      <c r="Q616" s="400"/>
      <c r="R616" s="591">
        <f t="shared" si="27"/>
        <v>0</v>
      </c>
      <c r="S616" s="398"/>
      <c r="T616" s="399"/>
      <c r="U616" s="399"/>
      <c r="V616" s="399"/>
      <c r="W616" s="399"/>
      <c r="X616" s="399"/>
      <c r="Y616" s="399"/>
      <c r="Z616" s="399"/>
      <c r="AA616" s="399"/>
      <c r="AB616" s="399"/>
      <c r="AC616" s="399"/>
      <c r="AD616" s="399"/>
      <c r="AE616" s="399"/>
      <c r="AF616" s="399"/>
      <c r="AG616" s="399"/>
      <c r="AH616" s="399"/>
      <c r="AI616" s="399"/>
      <c r="AJ616" s="399"/>
      <c r="AK616" s="399"/>
      <c r="AL616" s="399"/>
      <c r="AM616" s="399"/>
      <c r="AN616" s="400"/>
      <c r="AO616" s="591">
        <f t="shared" si="28"/>
        <v>0</v>
      </c>
      <c r="AP616" s="591">
        <f t="shared" si="29"/>
        <v>0</v>
      </c>
    </row>
    <row r="617" spans="1:42">
      <c r="A617" s="1091"/>
      <c r="B617" s="416"/>
      <c r="C617" s="419" t="str">
        <f>IFERROR(INDEX(C$13:C616,MATCH($B617,$B$13:$B616,0)),"")</f>
        <v/>
      </c>
      <c r="D617" s="416"/>
      <c r="E617" s="396" t="s">
        <v>258</v>
      </c>
      <c r="F617" s="398"/>
      <c r="G617" s="399"/>
      <c r="H617" s="399"/>
      <c r="I617" s="399"/>
      <c r="J617" s="399"/>
      <c r="K617" s="399"/>
      <c r="L617" s="399"/>
      <c r="M617" s="400"/>
      <c r="N617" s="400"/>
      <c r="O617" s="400"/>
      <c r="P617" s="400"/>
      <c r="Q617" s="400"/>
      <c r="R617" s="591">
        <f t="shared" si="27"/>
        <v>0</v>
      </c>
      <c r="S617" s="398"/>
      <c r="T617" s="399"/>
      <c r="U617" s="399"/>
      <c r="V617" s="399"/>
      <c r="W617" s="399"/>
      <c r="X617" s="399"/>
      <c r="Y617" s="399"/>
      <c r="Z617" s="399"/>
      <c r="AA617" s="399"/>
      <c r="AB617" s="399"/>
      <c r="AC617" s="399"/>
      <c r="AD617" s="399"/>
      <c r="AE617" s="399"/>
      <c r="AF617" s="399"/>
      <c r="AG617" s="399"/>
      <c r="AH617" s="399"/>
      <c r="AI617" s="399"/>
      <c r="AJ617" s="399"/>
      <c r="AK617" s="399"/>
      <c r="AL617" s="399"/>
      <c r="AM617" s="399"/>
      <c r="AN617" s="400"/>
      <c r="AO617" s="591">
        <f t="shared" si="28"/>
        <v>0</v>
      </c>
      <c r="AP617" s="591">
        <f t="shared" si="29"/>
        <v>0</v>
      </c>
    </row>
    <row r="618" spans="1:42">
      <c r="A618" s="1091"/>
      <c r="B618" s="416"/>
      <c r="C618" s="419" t="str">
        <f>IFERROR(INDEX(C$13:C617,MATCH($B618,$B$13:$B617,0)),"")</f>
        <v/>
      </c>
      <c r="D618" s="416"/>
      <c r="E618" s="396" t="s">
        <v>258</v>
      </c>
      <c r="F618" s="398"/>
      <c r="G618" s="399"/>
      <c r="H618" s="399"/>
      <c r="I618" s="399"/>
      <c r="J618" s="399"/>
      <c r="K618" s="399"/>
      <c r="L618" s="399"/>
      <c r="M618" s="400"/>
      <c r="N618" s="400"/>
      <c r="O618" s="400"/>
      <c r="P618" s="400"/>
      <c r="Q618" s="400"/>
      <c r="R618" s="591">
        <f t="shared" si="27"/>
        <v>0</v>
      </c>
      <c r="S618" s="398"/>
      <c r="T618" s="399"/>
      <c r="U618" s="399"/>
      <c r="V618" s="399"/>
      <c r="W618" s="399"/>
      <c r="X618" s="399"/>
      <c r="Y618" s="399"/>
      <c r="Z618" s="399"/>
      <c r="AA618" s="399"/>
      <c r="AB618" s="399"/>
      <c r="AC618" s="399"/>
      <c r="AD618" s="399"/>
      <c r="AE618" s="399"/>
      <c r="AF618" s="399"/>
      <c r="AG618" s="399"/>
      <c r="AH618" s="399"/>
      <c r="AI618" s="399"/>
      <c r="AJ618" s="399"/>
      <c r="AK618" s="399"/>
      <c r="AL618" s="399"/>
      <c r="AM618" s="399"/>
      <c r="AN618" s="400"/>
      <c r="AO618" s="591">
        <f t="shared" si="28"/>
        <v>0</v>
      </c>
      <c r="AP618" s="591">
        <f t="shared" si="29"/>
        <v>0</v>
      </c>
    </row>
    <row r="619" spans="1:42">
      <c r="A619" s="1091"/>
      <c r="B619" s="416"/>
      <c r="C619" s="419" t="str">
        <f>IFERROR(INDEX(C$13:C618,MATCH($B619,$B$13:$B618,0)),"")</f>
        <v/>
      </c>
      <c r="D619" s="416"/>
      <c r="E619" s="396" t="s">
        <v>258</v>
      </c>
      <c r="F619" s="398"/>
      <c r="G619" s="399"/>
      <c r="H619" s="399"/>
      <c r="I619" s="399"/>
      <c r="J619" s="399"/>
      <c r="K619" s="399"/>
      <c r="L619" s="399"/>
      <c r="M619" s="400"/>
      <c r="N619" s="400"/>
      <c r="O619" s="400"/>
      <c r="P619" s="400"/>
      <c r="Q619" s="400"/>
      <c r="R619" s="591">
        <f t="shared" si="27"/>
        <v>0</v>
      </c>
      <c r="S619" s="398"/>
      <c r="T619" s="399"/>
      <c r="U619" s="399"/>
      <c r="V619" s="399"/>
      <c r="W619" s="399"/>
      <c r="X619" s="399"/>
      <c r="Y619" s="399"/>
      <c r="Z619" s="399"/>
      <c r="AA619" s="399"/>
      <c r="AB619" s="399"/>
      <c r="AC619" s="399"/>
      <c r="AD619" s="399"/>
      <c r="AE619" s="399"/>
      <c r="AF619" s="399"/>
      <c r="AG619" s="399"/>
      <c r="AH619" s="399"/>
      <c r="AI619" s="399"/>
      <c r="AJ619" s="399"/>
      <c r="AK619" s="399"/>
      <c r="AL619" s="399"/>
      <c r="AM619" s="399"/>
      <c r="AN619" s="400"/>
      <c r="AO619" s="591">
        <f t="shared" si="28"/>
        <v>0</v>
      </c>
      <c r="AP619" s="591">
        <f t="shared" si="29"/>
        <v>0</v>
      </c>
    </row>
    <row r="620" spans="1:42">
      <c r="A620" s="1091"/>
      <c r="B620" s="416"/>
      <c r="C620" s="419" t="str">
        <f>IFERROR(INDEX(C$13:C619,MATCH($B620,$B$13:$B619,0)),"")</f>
        <v/>
      </c>
      <c r="D620" s="416"/>
      <c r="E620" s="396" t="s">
        <v>258</v>
      </c>
      <c r="F620" s="398"/>
      <c r="G620" s="399"/>
      <c r="H620" s="399"/>
      <c r="I620" s="399"/>
      <c r="J620" s="399"/>
      <c r="K620" s="399"/>
      <c r="L620" s="399"/>
      <c r="M620" s="400"/>
      <c r="N620" s="400"/>
      <c r="O620" s="400"/>
      <c r="P620" s="400"/>
      <c r="Q620" s="400"/>
      <c r="R620" s="591">
        <f t="shared" si="27"/>
        <v>0</v>
      </c>
      <c r="S620" s="398"/>
      <c r="T620" s="399"/>
      <c r="U620" s="399"/>
      <c r="V620" s="399"/>
      <c r="W620" s="399"/>
      <c r="X620" s="399"/>
      <c r="Y620" s="399"/>
      <c r="Z620" s="399"/>
      <c r="AA620" s="399"/>
      <c r="AB620" s="399"/>
      <c r="AC620" s="399"/>
      <c r="AD620" s="399"/>
      <c r="AE620" s="399"/>
      <c r="AF620" s="399"/>
      <c r="AG620" s="399"/>
      <c r="AH620" s="399"/>
      <c r="AI620" s="399"/>
      <c r="AJ620" s="399"/>
      <c r="AK620" s="399"/>
      <c r="AL620" s="399"/>
      <c r="AM620" s="399"/>
      <c r="AN620" s="400"/>
      <c r="AO620" s="591">
        <f t="shared" si="28"/>
        <v>0</v>
      </c>
      <c r="AP620" s="591">
        <f t="shared" si="29"/>
        <v>0</v>
      </c>
    </row>
    <row r="621" spans="1:42">
      <c r="A621" s="1091"/>
      <c r="B621" s="416"/>
      <c r="C621" s="419" t="str">
        <f>IFERROR(INDEX(C$13:C620,MATCH($B621,$B$13:$B620,0)),"")</f>
        <v/>
      </c>
      <c r="D621" s="416"/>
      <c r="E621" s="396" t="s">
        <v>258</v>
      </c>
      <c r="F621" s="398"/>
      <c r="G621" s="399"/>
      <c r="H621" s="399"/>
      <c r="I621" s="399"/>
      <c r="J621" s="399"/>
      <c r="K621" s="399"/>
      <c r="L621" s="399"/>
      <c r="M621" s="400"/>
      <c r="N621" s="400"/>
      <c r="O621" s="400"/>
      <c r="P621" s="400"/>
      <c r="Q621" s="400"/>
      <c r="R621" s="591">
        <f t="shared" si="27"/>
        <v>0</v>
      </c>
      <c r="S621" s="398"/>
      <c r="T621" s="399"/>
      <c r="U621" s="399"/>
      <c r="V621" s="399"/>
      <c r="W621" s="399"/>
      <c r="X621" s="399"/>
      <c r="Y621" s="399"/>
      <c r="Z621" s="399"/>
      <c r="AA621" s="399"/>
      <c r="AB621" s="399"/>
      <c r="AC621" s="399"/>
      <c r="AD621" s="399"/>
      <c r="AE621" s="399"/>
      <c r="AF621" s="399"/>
      <c r="AG621" s="399"/>
      <c r="AH621" s="399"/>
      <c r="AI621" s="399"/>
      <c r="AJ621" s="399"/>
      <c r="AK621" s="399"/>
      <c r="AL621" s="399"/>
      <c r="AM621" s="399"/>
      <c r="AN621" s="400"/>
      <c r="AO621" s="591">
        <f t="shared" si="28"/>
        <v>0</v>
      </c>
      <c r="AP621" s="591">
        <f t="shared" si="29"/>
        <v>0</v>
      </c>
    </row>
    <row r="622" spans="1:42">
      <c r="A622" s="1091"/>
      <c r="B622" s="416"/>
      <c r="C622" s="419" t="str">
        <f>IFERROR(INDEX(C$13:C621,MATCH($B622,$B$13:$B621,0)),"")</f>
        <v/>
      </c>
      <c r="D622" s="416"/>
      <c r="E622" s="396" t="s">
        <v>258</v>
      </c>
      <c r="F622" s="398"/>
      <c r="G622" s="399"/>
      <c r="H622" s="399"/>
      <c r="I622" s="399"/>
      <c r="J622" s="399"/>
      <c r="K622" s="399"/>
      <c r="L622" s="399"/>
      <c r="M622" s="400"/>
      <c r="N622" s="400"/>
      <c r="O622" s="400"/>
      <c r="P622" s="400"/>
      <c r="Q622" s="400"/>
      <c r="R622" s="591">
        <f t="shared" si="27"/>
        <v>0</v>
      </c>
      <c r="S622" s="398"/>
      <c r="T622" s="399"/>
      <c r="U622" s="399"/>
      <c r="V622" s="399"/>
      <c r="W622" s="399"/>
      <c r="X622" s="399"/>
      <c r="Y622" s="399"/>
      <c r="Z622" s="399"/>
      <c r="AA622" s="399"/>
      <c r="AB622" s="399"/>
      <c r="AC622" s="399"/>
      <c r="AD622" s="399"/>
      <c r="AE622" s="399"/>
      <c r="AF622" s="399"/>
      <c r="AG622" s="399"/>
      <c r="AH622" s="399"/>
      <c r="AI622" s="399"/>
      <c r="AJ622" s="399"/>
      <c r="AK622" s="399"/>
      <c r="AL622" s="399"/>
      <c r="AM622" s="399"/>
      <c r="AN622" s="400"/>
      <c r="AO622" s="591">
        <f t="shared" si="28"/>
        <v>0</v>
      </c>
      <c r="AP622" s="591">
        <f t="shared" si="29"/>
        <v>0</v>
      </c>
    </row>
    <row r="623" spans="1:42">
      <c r="A623" s="1091"/>
      <c r="B623" s="416"/>
      <c r="C623" s="419" t="str">
        <f>IFERROR(INDEX(C$13:C622,MATCH($B623,$B$13:$B622,0)),"")</f>
        <v/>
      </c>
      <c r="D623" s="416"/>
      <c r="E623" s="396" t="s">
        <v>258</v>
      </c>
      <c r="F623" s="398"/>
      <c r="G623" s="399"/>
      <c r="H623" s="399"/>
      <c r="I623" s="399"/>
      <c r="J623" s="399"/>
      <c r="K623" s="399"/>
      <c r="L623" s="399"/>
      <c r="M623" s="400"/>
      <c r="N623" s="400"/>
      <c r="O623" s="400"/>
      <c r="P623" s="400"/>
      <c r="Q623" s="400"/>
      <c r="R623" s="591">
        <f t="shared" si="27"/>
        <v>0</v>
      </c>
      <c r="S623" s="398"/>
      <c r="T623" s="399"/>
      <c r="U623" s="399"/>
      <c r="V623" s="399"/>
      <c r="W623" s="399"/>
      <c r="X623" s="399"/>
      <c r="Y623" s="399"/>
      <c r="Z623" s="399"/>
      <c r="AA623" s="399"/>
      <c r="AB623" s="399"/>
      <c r="AC623" s="399"/>
      <c r="AD623" s="399"/>
      <c r="AE623" s="399"/>
      <c r="AF623" s="399"/>
      <c r="AG623" s="399"/>
      <c r="AH623" s="399"/>
      <c r="AI623" s="399"/>
      <c r="AJ623" s="399"/>
      <c r="AK623" s="399"/>
      <c r="AL623" s="399"/>
      <c r="AM623" s="399"/>
      <c r="AN623" s="400"/>
      <c r="AO623" s="591">
        <f t="shared" si="28"/>
        <v>0</v>
      </c>
      <c r="AP623" s="591">
        <f t="shared" si="29"/>
        <v>0</v>
      </c>
    </row>
    <row r="624" spans="1:42">
      <c r="A624" s="1091"/>
      <c r="B624" s="416"/>
      <c r="C624" s="419" t="str">
        <f>IFERROR(INDEX(C$13:C623,MATCH($B624,$B$13:$B623,0)),"")</f>
        <v/>
      </c>
      <c r="D624" s="416"/>
      <c r="E624" s="396" t="s">
        <v>258</v>
      </c>
      <c r="F624" s="398"/>
      <c r="G624" s="399"/>
      <c r="H624" s="399"/>
      <c r="I624" s="399"/>
      <c r="J624" s="399"/>
      <c r="K624" s="399"/>
      <c r="L624" s="399"/>
      <c r="M624" s="400"/>
      <c r="N624" s="400"/>
      <c r="O624" s="400"/>
      <c r="P624" s="400"/>
      <c r="Q624" s="400"/>
      <c r="R624" s="591">
        <f t="shared" si="27"/>
        <v>0</v>
      </c>
      <c r="S624" s="398"/>
      <c r="T624" s="399"/>
      <c r="U624" s="399"/>
      <c r="V624" s="399"/>
      <c r="W624" s="399"/>
      <c r="X624" s="399"/>
      <c r="Y624" s="399"/>
      <c r="Z624" s="399"/>
      <c r="AA624" s="399"/>
      <c r="AB624" s="399"/>
      <c r="AC624" s="399"/>
      <c r="AD624" s="399"/>
      <c r="AE624" s="399"/>
      <c r="AF624" s="399"/>
      <c r="AG624" s="399"/>
      <c r="AH624" s="399"/>
      <c r="AI624" s="399"/>
      <c r="AJ624" s="399"/>
      <c r="AK624" s="399"/>
      <c r="AL624" s="399"/>
      <c r="AM624" s="399"/>
      <c r="AN624" s="400"/>
      <c r="AO624" s="591">
        <f t="shared" si="28"/>
        <v>0</v>
      </c>
      <c r="AP624" s="591">
        <f t="shared" si="29"/>
        <v>0</v>
      </c>
    </row>
    <row r="625" spans="1:42">
      <c r="A625" s="1091"/>
      <c r="B625" s="416"/>
      <c r="C625" s="419" t="str">
        <f>IFERROR(INDEX(C$13:C624,MATCH($B625,$B$13:$B624,0)),"")</f>
        <v/>
      </c>
      <c r="D625" s="416"/>
      <c r="E625" s="396" t="s">
        <v>258</v>
      </c>
      <c r="F625" s="398"/>
      <c r="G625" s="399"/>
      <c r="H625" s="399"/>
      <c r="I625" s="399"/>
      <c r="J625" s="399"/>
      <c r="K625" s="399"/>
      <c r="L625" s="399"/>
      <c r="M625" s="400"/>
      <c r="N625" s="400"/>
      <c r="O625" s="400"/>
      <c r="P625" s="400"/>
      <c r="Q625" s="400"/>
      <c r="R625" s="591">
        <f t="shared" si="27"/>
        <v>0</v>
      </c>
      <c r="S625" s="398"/>
      <c r="T625" s="399"/>
      <c r="U625" s="399"/>
      <c r="V625" s="399"/>
      <c r="W625" s="399"/>
      <c r="X625" s="399"/>
      <c r="Y625" s="399"/>
      <c r="Z625" s="399"/>
      <c r="AA625" s="399"/>
      <c r="AB625" s="399"/>
      <c r="AC625" s="399"/>
      <c r="AD625" s="399"/>
      <c r="AE625" s="399"/>
      <c r="AF625" s="399"/>
      <c r="AG625" s="399"/>
      <c r="AH625" s="399"/>
      <c r="AI625" s="399"/>
      <c r="AJ625" s="399"/>
      <c r="AK625" s="399"/>
      <c r="AL625" s="399"/>
      <c r="AM625" s="399"/>
      <c r="AN625" s="400"/>
      <c r="AO625" s="591">
        <f t="shared" si="28"/>
        <v>0</v>
      </c>
      <c r="AP625" s="591">
        <f t="shared" si="29"/>
        <v>0</v>
      </c>
    </row>
    <row r="626" spans="1:42">
      <c r="A626" s="1091"/>
      <c r="B626" s="416"/>
      <c r="C626" s="419" t="str">
        <f>IFERROR(INDEX(C$13:C625,MATCH($B626,$B$13:$B625,0)),"")</f>
        <v/>
      </c>
      <c r="D626" s="416"/>
      <c r="E626" s="396" t="s">
        <v>258</v>
      </c>
      <c r="F626" s="398"/>
      <c r="G626" s="399"/>
      <c r="H626" s="399"/>
      <c r="I626" s="399"/>
      <c r="J626" s="399"/>
      <c r="K626" s="399"/>
      <c r="L626" s="399"/>
      <c r="M626" s="400"/>
      <c r="N626" s="400"/>
      <c r="O626" s="400"/>
      <c r="P626" s="400"/>
      <c r="Q626" s="400"/>
      <c r="R626" s="591">
        <f t="shared" si="27"/>
        <v>0</v>
      </c>
      <c r="S626" s="398"/>
      <c r="T626" s="399"/>
      <c r="U626" s="399"/>
      <c r="V626" s="399"/>
      <c r="W626" s="399"/>
      <c r="X626" s="399"/>
      <c r="Y626" s="399"/>
      <c r="Z626" s="399"/>
      <c r="AA626" s="399"/>
      <c r="AB626" s="399"/>
      <c r="AC626" s="399"/>
      <c r="AD626" s="399"/>
      <c r="AE626" s="399"/>
      <c r="AF626" s="399"/>
      <c r="AG626" s="399"/>
      <c r="AH626" s="399"/>
      <c r="AI626" s="399"/>
      <c r="AJ626" s="399"/>
      <c r="AK626" s="399"/>
      <c r="AL626" s="399"/>
      <c r="AM626" s="399"/>
      <c r="AN626" s="400"/>
      <c r="AO626" s="591">
        <f t="shared" si="28"/>
        <v>0</v>
      </c>
      <c r="AP626" s="591">
        <f t="shared" si="29"/>
        <v>0</v>
      </c>
    </row>
    <row r="627" spans="1:42">
      <c r="A627" s="1091"/>
      <c r="B627" s="416"/>
      <c r="C627" s="419" t="str">
        <f>IFERROR(INDEX(C$13:C626,MATCH($B627,$B$13:$B626,0)),"")</f>
        <v/>
      </c>
      <c r="D627" s="416"/>
      <c r="E627" s="396" t="s">
        <v>258</v>
      </c>
      <c r="F627" s="398"/>
      <c r="G627" s="399"/>
      <c r="H627" s="399"/>
      <c r="I627" s="399"/>
      <c r="J627" s="399"/>
      <c r="K627" s="399"/>
      <c r="L627" s="399"/>
      <c r="M627" s="400"/>
      <c r="N627" s="400"/>
      <c r="O627" s="400"/>
      <c r="P627" s="400"/>
      <c r="Q627" s="400"/>
      <c r="R627" s="591">
        <f t="shared" si="27"/>
        <v>0</v>
      </c>
      <c r="S627" s="398"/>
      <c r="T627" s="399"/>
      <c r="U627" s="399"/>
      <c r="V627" s="399"/>
      <c r="W627" s="399"/>
      <c r="X627" s="399"/>
      <c r="Y627" s="399"/>
      <c r="Z627" s="399"/>
      <c r="AA627" s="399"/>
      <c r="AB627" s="399"/>
      <c r="AC627" s="399"/>
      <c r="AD627" s="399"/>
      <c r="AE627" s="399"/>
      <c r="AF627" s="399"/>
      <c r="AG627" s="399"/>
      <c r="AH627" s="399"/>
      <c r="AI627" s="399"/>
      <c r="AJ627" s="399"/>
      <c r="AK627" s="399"/>
      <c r="AL627" s="399"/>
      <c r="AM627" s="399"/>
      <c r="AN627" s="400"/>
      <c r="AO627" s="591">
        <f t="shared" si="28"/>
        <v>0</v>
      </c>
      <c r="AP627" s="591">
        <f t="shared" si="29"/>
        <v>0</v>
      </c>
    </row>
    <row r="628" spans="1:42">
      <c r="A628" s="1091"/>
      <c r="B628" s="416"/>
      <c r="C628" s="419" t="str">
        <f>IFERROR(INDEX(C$13:C627,MATCH($B628,$B$13:$B627,0)),"")</f>
        <v/>
      </c>
      <c r="D628" s="416"/>
      <c r="E628" s="396" t="s">
        <v>258</v>
      </c>
      <c r="F628" s="398"/>
      <c r="G628" s="399"/>
      <c r="H628" s="399"/>
      <c r="I628" s="399"/>
      <c r="J628" s="399"/>
      <c r="K628" s="399"/>
      <c r="L628" s="399"/>
      <c r="M628" s="400"/>
      <c r="N628" s="400"/>
      <c r="O628" s="400"/>
      <c r="P628" s="400"/>
      <c r="Q628" s="400"/>
      <c r="R628" s="591">
        <f t="shared" si="27"/>
        <v>0</v>
      </c>
      <c r="S628" s="398"/>
      <c r="T628" s="399"/>
      <c r="U628" s="399"/>
      <c r="V628" s="399"/>
      <c r="W628" s="399"/>
      <c r="X628" s="399"/>
      <c r="Y628" s="399"/>
      <c r="Z628" s="399"/>
      <c r="AA628" s="399"/>
      <c r="AB628" s="399"/>
      <c r="AC628" s="399"/>
      <c r="AD628" s="399"/>
      <c r="AE628" s="399"/>
      <c r="AF628" s="399"/>
      <c r="AG628" s="399"/>
      <c r="AH628" s="399"/>
      <c r="AI628" s="399"/>
      <c r="AJ628" s="399"/>
      <c r="AK628" s="399"/>
      <c r="AL628" s="399"/>
      <c r="AM628" s="399"/>
      <c r="AN628" s="400"/>
      <c r="AO628" s="591">
        <f t="shared" si="28"/>
        <v>0</v>
      </c>
      <c r="AP628" s="591">
        <f t="shared" si="29"/>
        <v>0</v>
      </c>
    </row>
    <row r="629" spans="1:42">
      <c r="A629" s="1091"/>
      <c r="B629" s="416"/>
      <c r="C629" s="419" t="str">
        <f>IFERROR(INDEX(C$13:C628,MATCH($B629,$B$13:$B628,0)),"")</f>
        <v/>
      </c>
      <c r="D629" s="416"/>
      <c r="E629" s="396" t="s">
        <v>258</v>
      </c>
      <c r="F629" s="398"/>
      <c r="G629" s="399"/>
      <c r="H629" s="399"/>
      <c r="I629" s="399"/>
      <c r="J629" s="399"/>
      <c r="K629" s="399"/>
      <c r="L629" s="399"/>
      <c r="M629" s="400"/>
      <c r="N629" s="400"/>
      <c r="O629" s="400"/>
      <c r="P629" s="400"/>
      <c r="Q629" s="400"/>
      <c r="R629" s="591">
        <f t="shared" si="27"/>
        <v>0</v>
      </c>
      <c r="S629" s="398"/>
      <c r="T629" s="399"/>
      <c r="U629" s="399"/>
      <c r="V629" s="399"/>
      <c r="W629" s="399"/>
      <c r="X629" s="399"/>
      <c r="Y629" s="399"/>
      <c r="Z629" s="399"/>
      <c r="AA629" s="399"/>
      <c r="AB629" s="399"/>
      <c r="AC629" s="399"/>
      <c r="AD629" s="399"/>
      <c r="AE629" s="399"/>
      <c r="AF629" s="399"/>
      <c r="AG629" s="399"/>
      <c r="AH629" s="399"/>
      <c r="AI629" s="399"/>
      <c r="AJ629" s="399"/>
      <c r="AK629" s="399"/>
      <c r="AL629" s="399"/>
      <c r="AM629" s="399"/>
      <c r="AN629" s="400"/>
      <c r="AO629" s="591">
        <f t="shared" si="28"/>
        <v>0</v>
      </c>
      <c r="AP629" s="591">
        <f t="shared" si="29"/>
        <v>0</v>
      </c>
    </row>
    <row r="630" spans="1:42">
      <c r="A630" s="1091"/>
      <c r="B630" s="416"/>
      <c r="C630" s="419" t="str">
        <f>IFERROR(INDEX(C$13:C629,MATCH($B630,$B$13:$B629,0)),"")</f>
        <v/>
      </c>
      <c r="D630" s="416"/>
      <c r="E630" s="396" t="s">
        <v>258</v>
      </c>
      <c r="F630" s="398"/>
      <c r="G630" s="399"/>
      <c r="H630" s="399"/>
      <c r="I630" s="399"/>
      <c r="J630" s="399"/>
      <c r="K630" s="399"/>
      <c r="L630" s="399"/>
      <c r="M630" s="400"/>
      <c r="N630" s="400"/>
      <c r="O630" s="400"/>
      <c r="P630" s="400"/>
      <c r="Q630" s="400"/>
      <c r="R630" s="591">
        <f t="shared" si="27"/>
        <v>0</v>
      </c>
      <c r="S630" s="398"/>
      <c r="T630" s="399"/>
      <c r="U630" s="399"/>
      <c r="V630" s="399"/>
      <c r="W630" s="399"/>
      <c r="X630" s="399"/>
      <c r="Y630" s="399"/>
      <c r="Z630" s="399"/>
      <c r="AA630" s="399"/>
      <c r="AB630" s="399"/>
      <c r="AC630" s="399"/>
      <c r="AD630" s="399"/>
      <c r="AE630" s="399"/>
      <c r="AF630" s="399"/>
      <c r="AG630" s="399"/>
      <c r="AH630" s="399"/>
      <c r="AI630" s="399"/>
      <c r="AJ630" s="399"/>
      <c r="AK630" s="399"/>
      <c r="AL630" s="399"/>
      <c r="AM630" s="399"/>
      <c r="AN630" s="400"/>
      <c r="AO630" s="591">
        <f t="shared" si="28"/>
        <v>0</v>
      </c>
      <c r="AP630" s="591">
        <f t="shared" si="29"/>
        <v>0</v>
      </c>
    </row>
    <row r="631" spans="1:42">
      <c r="A631" s="1091"/>
      <c r="B631" s="416"/>
      <c r="C631" s="419" t="str">
        <f>IFERROR(INDEX(C$13:C630,MATCH($B631,$B$13:$B630,0)),"")</f>
        <v/>
      </c>
      <c r="D631" s="416"/>
      <c r="E631" s="396" t="s">
        <v>258</v>
      </c>
      <c r="F631" s="398"/>
      <c r="G631" s="399"/>
      <c r="H631" s="399"/>
      <c r="I631" s="399"/>
      <c r="J631" s="399"/>
      <c r="K631" s="399"/>
      <c r="L631" s="399"/>
      <c r="M631" s="400"/>
      <c r="N631" s="400"/>
      <c r="O631" s="400"/>
      <c r="P631" s="400"/>
      <c r="Q631" s="400"/>
      <c r="R631" s="591">
        <f t="shared" si="27"/>
        <v>0</v>
      </c>
      <c r="S631" s="398"/>
      <c r="T631" s="399"/>
      <c r="U631" s="399"/>
      <c r="V631" s="399"/>
      <c r="W631" s="399"/>
      <c r="X631" s="399"/>
      <c r="Y631" s="399"/>
      <c r="Z631" s="399"/>
      <c r="AA631" s="399"/>
      <c r="AB631" s="399"/>
      <c r="AC631" s="399"/>
      <c r="AD631" s="399"/>
      <c r="AE631" s="399"/>
      <c r="AF631" s="399"/>
      <c r="AG631" s="399"/>
      <c r="AH631" s="399"/>
      <c r="AI631" s="399"/>
      <c r="AJ631" s="399"/>
      <c r="AK631" s="399"/>
      <c r="AL631" s="399"/>
      <c r="AM631" s="399"/>
      <c r="AN631" s="400"/>
      <c r="AO631" s="591">
        <f t="shared" si="28"/>
        <v>0</v>
      </c>
      <c r="AP631" s="591">
        <f t="shared" si="29"/>
        <v>0</v>
      </c>
    </row>
    <row r="632" spans="1:42">
      <c r="A632" s="1091"/>
      <c r="B632" s="416"/>
      <c r="C632" s="419" t="str">
        <f>IFERROR(INDEX(C$13:C631,MATCH($B632,$B$13:$B631,0)),"")</f>
        <v/>
      </c>
      <c r="D632" s="416"/>
      <c r="E632" s="396" t="s">
        <v>258</v>
      </c>
      <c r="F632" s="398"/>
      <c r="G632" s="399"/>
      <c r="H632" s="399"/>
      <c r="I632" s="399"/>
      <c r="J632" s="399"/>
      <c r="K632" s="399"/>
      <c r="L632" s="399"/>
      <c r="M632" s="400"/>
      <c r="N632" s="400"/>
      <c r="O632" s="400"/>
      <c r="P632" s="400"/>
      <c r="Q632" s="400"/>
      <c r="R632" s="591">
        <f t="shared" si="27"/>
        <v>0</v>
      </c>
      <c r="S632" s="398"/>
      <c r="T632" s="399"/>
      <c r="U632" s="399"/>
      <c r="V632" s="399"/>
      <c r="W632" s="399"/>
      <c r="X632" s="399"/>
      <c r="Y632" s="399"/>
      <c r="Z632" s="399"/>
      <c r="AA632" s="399"/>
      <c r="AB632" s="399"/>
      <c r="AC632" s="399"/>
      <c r="AD632" s="399"/>
      <c r="AE632" s="399"/>
      <c r="AF632" s="399"/>
      <c r="AG632" s="399"/>
      <c r="AH632" s="399"/>
      <c r="AI632" s="399"/>
      <c r="AJ632" s="399"/>
      <c r="AK632" s="399"/>
      <c r="AL632" s="399"/>
      <c r="AM632" s="399"/>
      <c r="AN632" s="400"/>
      <c r="AO632" s="591">
        <f t="shared" si="28"/>
        <v>0</v>
      </c>
      <c r="AP632" s="591">
        <f t="shared" si="29"/>
        <v>0</v>
      </c>
    </row>
    <row r="633" spans="1:42">
      <c r="A633" s="1091"/>
      <c r="B633" s="416"/>
      <c r="C633" s="419" t="str">
        <f>IFERROR(INDEX(C$13:C632,MATCH($B633,$B$13:$B632,0)),"")</f>
        <v/>
      </c>
      <c r="D633" s="416"/>
      <c r="E633" s="396" t="s">
        <v>258</v>
      </c>
      <c r="F633" s="398"/>
      <c r="G633" s="399"/>
      <c r="H633" s="399"/>
      <c r="I633" s="399"/>
      <c r="J633" s="399"/>
      <c r="K633" s="399"/>
      <c r="L633" s="399"/>
      <c r="M633" s="400"/>
      <c r="N633" s="400"/>
      <c r="O633" s="400"/>
      <c r="P633" s="400"/>
      <c r="Q633" s="400"/>
      <c r="R633" s="591">
        <f t="shared" si="27"/>
        <v>0</v>
      </c>
      <c r="S633" s="398"/>
      <c r="T633" s="399"/>
      <c r="U633" s="399"/>
      <c r="V633" s="399"/>
      <c r="W633" s="399"/>
      <c r="X633" s="399"/>
      <c r="Y633" s="399"/>
      <c r="Z633" s="399"/>
      <c r="AA633" s="399"/>
      <c r="AB633" s="399"/>
      <c r="AC633" s="399"/>
      <c r="AD633" s="399"/>
      <c r="AE633" s="399"/>
      <c r="AF633" s="399"/>
      <c r="AG633" s="399"/>
      <c r="AH633" s="399"/>
      <c r="AI633" s="399"/>
      <c r="AJ633" s="399"/>
      <c r="AK633" s="399"/>
      <c r="AL633" s="399"/>
      <c r="AM633" s="399"/>
      <c r="AN633" s="400"/>
      <c r="AO633" s="591">
        <f t="shared" si="28"/>
        <v>0</v>
      </c>
      <c r="AP633" s="591">
        <f t="shared" si="29"/>
        <v>0</v>
      </c>
    </row>
    <row r="634" spans="1:42">
      <c r="A634" s="1091"/>
      <c r="B634" s="416"/>
      <c r="C634" s="419" t="str">
        <f>IFERROR(INDEX(C$13:C633,MATCH($B634,$B$13:$B633,0)),"")</f>
        <v/>
      </c>
      <c r="D634" s="416"/>
      <c r="E634" s="396" t="s">
        <v>258</v>
      </c>
      <c r="F634" s="398"/>
      <c r="G634" s="399"/>
      <c r="H634" s="399"/>
      <c r="I634" s="399"/>
      <c r="J634" s="399"/>
      <c r="K634" s="399"/>
      <c r="L634" s="399"/>
      <c r="M634" s="400"/>
      <c r="N634" s="400"/>
      <c r="O634" s="400"/>
      <c r="P634" s="400"/>
      <c r="Q634" s="400"/>
      <c r="R634" s="591">
        <f t="shared" si="27"/>
        <v>0</v>
      </c>
      <c r="S634" s="398"/>
      <c r="T634" s="399"/>
      <c r="U634" s="399"/>
      <c r="V634" s="399"/>
      <c r="W634" s="399"/>
      <c r="X634" s="399"/>
      <c r="Y634" s="399"/>
      <c r="Z634" s="399"/>
      <c r="AA634" s="399"/>
      <c r="AB634" s="399"/>
      <c r="AC634" s="399"/>
      <c r="AD634" s="399"/>
      <c r="AE634" s="399"/>
      <c r="AF634" s="399"/>
      <c r="AG634" s="399"/>
      <c r="AH634" s="399"/>
      <c r="AI634" s="399"/>
      <c r="AJ634" s="399"/>
      <c r="AK634" s="399"/>
      <c r="AL634" s="399"/>
      <c r="AM634" s="399"/>
      <c r="AN634" s="400"/>
      <c r="AO634" s="591">
        <f t="shared" si="28"/>
        <v>0</v>
      </c>
      <c r="AP634" s="591">
        <f t="shared" si="29"/>
        <v>0</v>
      </c>
    </row>
    <row r="635" spans="1:42">
      <c r="A635" s="1091"/>
      <c r="B635" s="416"/>
      <c r="C635" s="419" t="str">
        <f>IFERROR(INDEX(C$13:C634,MATCH($B635,$B$13:$B634,0)),"")</f>
        <v/>
      </c>
      <c r="D635" s="416"/>
      <c r="E635" s="396" t="s">
        <v>258</v>
      </c>
      <c r="F635" s="398"/>
      <c r="G635" s="399"/>
      <c r="H635" s="399"/>
      <c r="I635" s="399"/>
      <c r="J635" s="399"/>
      <c r="K635" s="399"/>
      <c r="L635" s="399"/>
      <c r="M635" s="400"/>
      <c r="N635" s="400"/>
      <c r="O635" s="400"/>
      <c r="P635" s="400"/>
      <c r="Q635" s="400"/>
      <c r="R635" s="591">
        <f t="shared" si="27"/>
        <v>0</v>
      </c>
      <c r="S635" s="398"/>
      <c r="T635" s="399"/>
      <c r="U635" s="399"/>
      <c r="V635" s="399"/>
      <c r="W635" s="399"/>
      <c r="X635" s="399"/>
      <c r="Y635" s="399"/>
      <c r="Z635" s="399"/>
      <c r="AA635" s="399"/>
      <c r="AB635" s="399"/>
      <c r="AC635" s="399"/>
      <c r="AD635" s="399"/>
      <c r="AE635" s="399"/>
      <c r="AF635" s="399"/>
      <c r="AG635" s="399"/>
      <c r="AH635" s="399"/>
      <c r="AI635" s="399"/>
      <c r="AJ635" s="399"/>
      <c r="AK635" s="399"/>
      <c r="AL635" s="399"/>
      <c r="AM635" s="399"/>
      <c r="AN635" s="400"/>
      <c r="AO635" s="591">
        <f t="shared" si="28"/>
        <v>0</v>
      </c>
      <c r="AP635" s="591">
        <f t="shared" si="29"/>
        <v>0</v>
      </c>
    </row>
    <row r="636" spans="1:42">
      <c r="A636" s="1091"/>
      <c r="B636" s="416"/>
      <c r="C636" s="419" t="str">
        <f>IFERROR(INDEX(C$13:C635,MATCH($B636,$B$13:$B635,0)),"")</f>
        <v/>
      </c>
      <c r="D636" s="416"/>
      <c r="E636" s="396" t="s">
        <v>258</v>
      </c>
      <c r="F636" s="398"/>
      <c r="G636" s="399"/>
      <c r="H636" s="399"/>
      <c r="I636" s="399"/>
      <c r="J636" s="399"/>
      <c r="K636" s="399"/>
      <c r="L636" s="399"/>
      <c r="M636" s="400"/>
      <c r="N636" s="400"/>
      <c r="O636" s="400"/>
      <c r="P636" s="400"/>
      <c r="Q636" s="400"/>
      <c r="R636" s="591">
        <f t="shared" si="27"/>
        <v>0</v>
      </c>
      <c r="S636" s="398"/>
      <c r="T636" s="399"/>
      <c r="U636" s="399"/>
      <c r="V636" s="399"/>
      <c r="W636" s="399"/>
      <c r="X636" s="399"/>
      <c r="Y636" s="399"/>
      <c r="Z636" s="399"/>
      <c r="AA636" s="399"/>
      <c r="AB636" s="399"/>
      <c r="AC636" s="399"/>
      <c r="AD636" s="399"/>
      <c r="AE636" s="399"/>
      <c r="AF636" s="399"/>
      <c r="AG636" s="399"/>
      <c r="AH636" s="399"/>
      <c r="AI636" s="399"/>
      <c r="AJ636" s="399"/>
      <c r="AK636" s="399"/>
      <c r="AL636" s="399"/>
      <c r="AM636" s="399"/>
      <c r="AN636" s="400"/>
      <c r="AO636" s="591">
        <f t="shared" si="28"/>
        <v>0</v>
      </c>
      <c r="AP636" s="591">
        <f t="shared" si="29"/>
        <v>0</v>
      </c>
    </row>
    <row r="637" spans="1:42">
      <c r="A637" s="1091"/>
      <c r="B637" s="416"/>
      <c r="C637" s="419" t="str">
        <f>IFERROR(INDEX(C$13:C636,MATCH($B637,$B$13:$B636,0)),"")</f>
        <v/>
      </c>
      <c r="D637" s="416"/>
      <c r="E637" s="396" t="s">
        <v>258</v>
      </c>
      <c r="F637" s="398"/>
      <c r="G637" s="399"/>
      <c r="H637" s="399"/>
      <c r="I637" s="399"/>
      <c r="J637" s="399"/>
      <c r="K637" s="399"/>
      <c r="L637" s="399"/>
      <c r="M637" s="400"/>
      <c r="N637" s="400"/>
      <c r="O637" s="400"/>
      <c r="P637" s="400"/>
      <c r="Q637" s="400"/>
      <c r="R637" s="591">
        <f t="shared" si="27"/>
        <v>0</v>
      </c>
      <c r="S637" s="398"/>
      <c r="T637" s="399"/>
      <c r="U637" s="399"/>
      <c r="V637" s="399"/>
      <c r="W637" s="399"/>
      <c r="X637" s="399"/>
      <c r="Y637" s="399"/>
      <c r="Z637" s="399"/>
      <c r="AA637" s="399"/>
      <c r="AB637" s="399"/>
      <c r="AC637" s="399"/>
      <c r="AD637" s="399"/>
      <c r="AE637" s="399"/>
      <c r="AF637" s="399"/>
      <c r="AG637" s="399"/>
      <c r="AH637" s="399"/>
      <c r="AI637" s="399"/>
      <c r="AJ637" s="399"/>
      <c r="AK637" s="399"/>
      <c r="AL637" s="399"/>
      <c r="AM637" s="399"/>
      <c r="AN637" s="400"/>
      <c r="AO637" s="591">
        <f t="shared" si="28"/>
        <v>0</v>
      </c>
      <c r="AP637" s="591">
        <f t="shared" si="29"/>
        <v>0</v>
      </c>
    </row>
    <row r="638" spans="1:42">
      <c r="A638" s="1091"/>
      <c r="B638" s="416"/>
      <c r="C638" s="419" t="str">
        <f>IFERROR(INDEX(C$13:C637,MATCH($B638,$B$13:$B637,0)),"")</f>
        <v/>
      </c>
      <c r="D638" s="416"/>
      <c r="E638" s="396" t="s">
        <v>258</v>
      </c>
      <c r="F638" s="398"/>
      <c r="G638" s="399"/>
      <c r="H638" s="399"/>
      <c r="I638" s="399"/>
      <c r="J638" s="399"/>
      <c r="K638" s="399"/>
      <c r="L638" s="399"/>
      <c r="M638" s="400"/>
      <c r="N638" s="400"/>
      <c r="O638" s="400"/>
      <c r="P638" s="400"/>
      <c r="Q638" s="400"/>
      <c r="R638" s="591">
        <f t="shared" si="27"/>
        <v>0</v>
      </c>
      <c r="S638" s="398"/>
      <c r="T638" s="399"/>
      <c r="U638" s="399"/>
      <c r="V638" s="399"/>
      <c r="W638" s="399"/>
      <c r="X638" s="399"/>
      <c r="Y638" s="399"/>
      <c r="Z638" s="399"/>
      <c r="AA638" s="399"/>
      <c r="AB638" s="399"/>
      <c r="AC638" s="399"/>
      <c r="AD638" s="399"/>
      <c r="AE638" s="399"/>
      <c r="AF638" s="399"/>
      <c r="AG638" s="399"/>
      <c r="AH638" s="399"/>
      <c r="AI638" s="399"/>
      <c r="AJ638" s="399"/>
      <c r="AK638" s="399"/>
      <c r="AL638" s="399"/>
      <c r="AM638" s="399"/>
      <c r="AN638" s="400"/>
      <c r="AO638" s="591">
        <f t="shared" si="28"/>
        <v>0</v>
      </c>
      <c r="AP638" s="591">
        <f t="shared" si="29"/>
        <v>0</v>
      </c>
    </row>
    <row r="639" spans="1:42">
      <c r="A639" s="1091"/>
      <c r="B639" s="416"/>
      <c r="C639" s="419" t="str">
        <f>IFERROR(INDEX(C$13:C638,MATCH($B639,$B$13:$B638,0)),"")</f>
        <v/>
      </c>
      <c r="D639" s="416"/>
      <c r="E639" s="396" t="s">
        <v>258</v>
      </c>
      <c r="F639" s="398"/>
      <c r="G639" s="399"/>
      <c r="H639" s="399"/>
      <c r="I639" s="399"/>
      <c r="J639" s="399"/>
      <c r="K639" s="399"/>
      <c r="L639" s="399"/>
      <c r="M639" s="400"/>
      <c r="N639" s="400"/>
      <c r="O639" s="400"/>
      <c r="P639" s="400"/>
      <c r="Q639" s="400"/>
      <c r="R639" s="591">
        <f t="shared" si="27"/>
        <v>0</v>
      </c>
      <c r="S639" s="398"/>
      <c r="T639" s="399"/>
      <c r="U639" s="399"/>
      <c r="V639" s="399"/>
      <c r="W639" s="399"/>
      <c r="X639" s="399"/>
      <c r="Y639" s="399"/>
      <c r="Z639" s="399"/>
      <c r="AA639" s="399"/>
      <c r="AB639" s="399"/>
      <c r="AC639" s="399"/>
      <c r="AD639" s="399"/>
      <c r="AE639" s="399"/>
      <c r="AF639" s="399"/>
      <c r="AG639" s="399"/>
      <c r="AH639" s="399"/>
      <c r="AI639" s="399"/>
      <c r="AJ639" s="399"/>
      <c r="AK639" s="399"/>
      <c r="AL639" s="399"/>
      <c r="AM639" s="399"/>
      <c r="AN639" s="400"/>
      <c r="AO639" s="591">
        <f t="shared" si="28"/>
        <v>0</v>
      </c>
      <c r="AP639" s="591">
        <f t="shared" si="29"/>
        <v>0</v>
      </c>
    </row>
    <row r="640" spans="1:42">
      <c r="A640" s="1091"/>
      <c r="B640" s="416"/>
      <c r="C640" s="419" t="str">
        <f>IFERROR(INDEX(C$13:C639,MATCH($B640,$B$13:$B639,0)),"")</f>
        <v/>
      </c>
      <c r="D640" s="416"/>
      <c r="E640" s="396" t="s">
        <v>258</v>
      </c>
      <c r="F640" s="398"/>
      <c r="G640" s="399"/>
      <c r="H640" s="399"/>
      <c r="I640" s="399"/>
      <c r="J640" s="399"/>
      <c r="K640" s="399"/>
      <c r="L640" s="399"/>
      <c r="M640" s="400"/>
      <c r="N640" s="400"/>
      <c r="O640" s="400"/>
      <c r="P640" s="400"/>
      <c r="Q640" s="400"/>
      <c r="R640" s="591">
        <f t="shared" si="27"/>
        <v>0</v>
      </c>
      <c r="S640" s="398"/>
      <c r="T640" s="399"/>
      <c r="U640" s="399"/>
      <c r="V640" s="399"/>
      <c r="W640" s="399"/>
      <c r="X640" s="399"/>
      <c r="Y640" s="399"/>
      <c r="Z640" s="399"/>
      <c r="AA640" s="399"/>
      <c r="AB640" s="399"/>
      <c r="AC640" s="399"/>
      <c r="AD640" s="399"/>
      <c r="AE640" s="399"/>
      <c r="AF640" s="399"/>
      <c r="AG640" s="399"/>
      <c r="AH640" s="399"/>
      <c r="AI640" s="399"/>
      <c r="AJ640" s="399"/>
      <c r="AK640" s="399"/>
      <c r="AL640" s="399"/>
      <c r="AM640" s="399"/>
      <c r="AN640" s="400"/>
      <c r="AO640" s="591">
        <f t="shared" si="28"/>
        <v>0</v>
      </c>
      <c r="AP640" s="591">
        <f t="shared" si="29"/>
        <v>0</v>
      </c>
    </row>
    <row r="641" spans="1:42">
      <c r="A641" s="1091"/>
      <c r="B641" s="416"/>
      <c r="C641" s="419" t="str">
        <f>IFERROR(INDEX(C$13:C640,MATCH($B641,$B$13:$B640,0)),"")</f>
        <v/>
      </c>
      <c r="D641" s="416"/>
      <c r="E641" s="396" t="s">
        <v>258</v>
      </c>
      <c r="F641" s="398"/>
      <c r="G641" s="399"/>
      <c r="H641" s="399"/>
      <c r="I641" s="399"/>
      <c r="J641" s="399"/>
      <c r="K641" s="399"/>
      <c r="L641" s="399"/>
      <c r="M641" s="400"/>
      <c r="N641" s="400"/>
      <c r="O641" s="400"/>
      <c r="P641" s="400"/>
      <c r="Q641" s="400"/>
      <c r="R641" s="591">
        <f t="shared" si="27"/>
        <v>0</v>
      </c>
      <c r="S641" s="398"/>
      <c r="T641" s="399"/>
      <c r="U641" s="399"/>
      <c r="V641" s="399"/>
      <c r="W641" s="399"/>
      <c r="X641" s="399"/>
      <c r="Y641" s="399"/>
      <c r="Z641" s="399"/>
      <c r="AA641" s="399"/>
      <c r="AB641" s="399"/>
      <c r="AC641" s="399"/>
      <c r="AD641" s="399"/>
      <c r="AE641" s="399"/>
      <c r="AF641" s="399"/>
      <c r="AG641" s="399"/>
      <c r="AH641" s="399"/>
      <c r="AI641" s="399"/>
      <c r="AJ641" s="399"/>
      <c r="AK641" s="399"/>
      <c r="AL641" s="399"/>
      <c r="AM641" s="399"/>
      <c r="AN641" s="400"/>
      <c r="AO641" s="591">
        <f t="shared" si="28"/>
        <v>0</v>
      </c>
      <c r="AP641" s="591">
        <f t="shared" si="29"/>
        <v>0</v>
      </c>
    </row>
    <row r="642" spans="1:42">
      <c r="A642" s="1091"/>
      <c r="B642" s="416"/>
      <c r="C642" s="419" t="str">
        <f>IFERROR(INDEX(C$13:C641,MATCH($B642,$B$13:$B641,0)),"")</f>
        <v/>
      </c>
      <c r="D642" s="416"/>
      <c r="E642" s="396" t="s">
        <v>258</v>
      </c>
      <c r="F642" s="398"/>
      <c r="G642" s="399"/>
      <c r="H642" s="399"/>
      <c r="I642" s="399"/>
      <c r="J642" s="399"/>
      <c r="K642" s="399"/>
      <c r="L642" s="399"/>
      <c r="M642" s="400"/>
      <c r="N642" s="400"/>
      <c r="O642" s="400"/>
      <c r="P642" s="400"/>
      <c r="Q642" s="400"/>
      <c r="R642" s="591">
        <f t="shared" si="27"/>
        <v>0</v>
      </c>
      <c r="S642" s="398"/>
      <c r="T642" s="399"/>
      <c r="U642" s="399"/>
      <c r="V642" s="399"/>
      <c r="W642" s="399"/>
      <c r="X642" s="399"/>
      <c r="Y642" s="399"/>
      <c r="Z642" s="399"/>
      <c r="AA642" s="399"/>
      <c r="AB642" s="399"/>
      <c r="AC642" s="399"/>
      <c r="AD642" s="399"/>
      <c r="AE642" s="399"/>
      <c r="AF642" s="399"/>
      <c r="AG642" s="399"/>
      <c r="AH642" s="399"/>
      <c r="AI642" s="399"/>
      <c r="AJ642" s="399"/>
      <c r="AK642" s="399"/>
      <c r="AL642" s="399"/>
      <c r="AM642" s="399"/>
      <c r="AN642" s="400"/>
      <c r="AO642" s="591">
        <f t="shared" si="28"/>
        <v>0</v>
      </c>
      <c r="AP642" s="591">
        <f t="shared" si="29"/>
        <v>0</v>
      </c>
    </row>
    <row r="643" spans="1:42">
      <c r="A643" s="1091"/>
      <c r="B643" s="416"/>
      <c r="C643" s="419" t="str">
        <f>IFERROR(INDEX(C$13:C642,MATCH($B643,$B$13:$B642,0)),"")</f>
        <v/>
      </c>
      <c r="D643" s="416"/>
      <c r="E643" s="396" t="s">
        <v>258</v>
      </c>
      <c r="F643" s="398"/>
      <c r="G643" s="399"/>
      <c r="H643" s="399"/>
      <c r="I643" s="399"/>
      <c r="J643" s="399"/>
      <c r="K643" s="399"/>
      <c r="L643" s="399"/>
      <c r="M643" s="400"/>
      <c r="N643" s="400"/>
      <c r="O643" s="400"/>
      <c r="P643" s="400"/>
      <c r="Q643" s="400"/>
      <c r="R643" s="591">
        <f t="shared" si="27"/>
        <v>0</v>
      </c>
      <c r="S643" s="398"/>
      <c r="T643" s="399"/>
      <c r="U643" s="399"/>
      <c r="V643" s="399"/>
      <c r="W643" s="399"/>
      <c r="X643" s="399"/>
      <c r="Y643" s="399"/>
      <c r="Z643" s="399"/>
      <c r="AA643" s="399"/>
      <c r="AB643" s="399"/>
      <c r="AC643" s="399"/>
      <c r="AD643" s="399"/>
      <c r="AE643" s="399"/>
      <c r="AF643" s="399"/>
      <c r="AG643" s="399"/>
      <c r="AH643" s="399"/>
      <c r="AI643" s="399"/>
      <c r="AJ643" s="399"/>
      <c r="AK643" s="399"/>
      <c r="AL643" s="399"/>
      <c r="AM643" s="399"/>
      <c r="AN643" s="400"/>
      <c r="AO643" s="591">
        <f t="shared" si="28"/>
        <v>0</v>
      </c>
      <c r="AP643" s="591">
        <f t="shared" si="29"/>
        <v>0</v>
      </c>
    </row>
    <row r="644" spans="1:42">
      <c r="A644" s="1091"/>
      <c r="B644" s="416"/>
      <c r="C644" s="419" t="str">
        <f>IFERROR(INDEX(C$13:C643,MATCH($B644,$B$13:$B643,0)),"")</f>
        <v/>
      </c>
      <c r="D644" s="416"/>
      <c r="E644" s="396" t="s">
        <v>258</v>
      </c>
      <c r="F644" s="398"/>
      <c r="G644" s="399"/>
      <c r="H644" s="399"/>
      <c r="I644" s="399"/>
      <c r="J644" s="399"/>
      <c r="K644" s="399"/>
      <c r="L644" s="399"/>
      <c r="M644" s="400"/>
      <c r="N644" s="400"/>
      <c r="O644" s="400"/>
      <c r="P644" s="400"/>
      <c r="Q644" s="400"/>
      <c r="R644" s="591">
        <f t="shared" si="27"/>
        <v>0</v>
      </c>
      <c r="S644" s="398"/>
      <c r="T644" s="399"/>
      <c r="U644" s="399"/>
      <c r="V644" s="399"/>
      <c r="W644" s="399"/>
      <c r="X644" s="399"/>
      <c r="Y644" s="399"/>
      <c r="Z644" s="399"/>
      <c r="AA644" s="399"/>
      <c r="AB644" s="399"/>
      <c r="AC644" s="399"/>
      <c r="AD644" s="399"/>
      <c r="AE644" s="399"/>
      <c r="AF644" s="399"/>
      <c r="AG644" s="399"/>
      <c r="AH644" s="399"/>
      <c r="AI644" s="399"/>
      <c r="AJ644" s="399"/>
      <c r="AK644" s="399"/>
      <c r="AL644" s="399"/>
      <c r="AM644" s="399"/>
      <c r="AN644" s="400"/>
      <c r="AO644" s="591">
        <f t="shared" si="28"/>
        <v>0</v>
      </c>
      <c r="AP644" s="591">
        <f t="shared" si="29"/>
        <v>0</v>
      </c>
    </row>
    <row r="645" spans="1:42">
      <c r="A645" s="1091"/>
      <c r="B645" s="416"/>
      <c r="C645" s="419" t="str">
        <f>IFERROR(INDEX(C$13:C644,MATCH($B645,$B$13:$B644,0)),"")</f>
        <v/>
      </c>
      <c r="D645" s="416"/>
      <c r="E645" s="396" t="s">
        <v>258</v>
      </c>
      <c r="F645" s="398"/>
      <c r="G645" s="399"/>
      <c r="H645" s="399"/>
      <c r="I645" s="399"/>
      <c r="J645" s="399"/>
      <c r="K645" s="399"/>
      <c r="L645" s="399"/>
      <c r="M645" s="400"/>
      <c r="N645" s="400"/>
      <c r="O645" s="400"/>
      <c r="P645" s="400"/>
      <c r="Q645" s="400"/>
      <c r="R645" s="591">
        <f t="shared" si="27"/>
        <v>0</v>
      </c>
      <c r="S645" s="398"/>
      <c r="T645" s="399"/>
      <c r="U645" s="399"/>
      <c r="V645" s="399"/>
      <c r="W645" s="399"/>
      <c r="X645" s="399"/>
      <c r="Y645" s="399"/>
      <c r="Z645" s="399"/>
      <c r="AA645" s="399"/>
      <c r="AB645" s="399"/>
      <c r="AC645" s="399"/>
      <c r="AD645" s="399"/>
      <c r="AE645" s="399"/>
      <c r="AF645" s="399"/>
      <c r="AG645" s="399"/>
      <c r="AH645" s="399"/>
      <c r="AI645" s="399"/>
      <c r="AJ645" s="399"/>
      <c r="AK645" s="399"/>
      <c r="AL645" s="399"/>
      <c r="AM645" s="399"/>
      <c r="AN645" s="400"/>
      <c r="AO645" s="591">
        <f t="shared" si="28"/>
        <v>0</v>
      </c>
      <c r="AP645" s="591">
        <f t="shared" si="29"/>
        <v>0</v>
      </c>
    </row>
    <row r="646" spans="1:42">
      <c r="A646" s="1091"/>
      <c r="B646" s="416"/>
      <c r="C646" s="419" t="str">
        <f>IFERROR(INDEX(C$13:C645,MATCH($B646,$B$13:$B645,0)),"")</f>
        <v/>
      </c>
      <c r="D646" s="416"/>
      <c r="E646" s="396" t="s">
        <v>258</v>
      </c>
      <c r="F646" s="398"/>
      <c r="G646" s="399"/>
      <c r="H646" s="399"/>
      <c r="I646" s="399"/>
      <c r="J646" s="399"/>
      <c r="K646" s="399"/>
      <c r="L646" s="399"/>
      <c r="M646" s="400"/>
      <c r="N646" s="400"/>
      <c r="O646" s="400"/>
      <c r="P646" s="400"/>
      <c r="Q646" s="400"/>
      <c r="R646" s="591">
        <f t="shared" si="27"/>
        <v>0</v>
      </c>
      <c r="S646" s="398"/>
      <c r="T646" s="399"/>
      <c r="U646" s="399"/>
      <c r="V646" s="399"/>
      <c r="W646" s="399"/>
      <c r="X646" s="399"/>
      <c r="Y646" s="399"/>
      <c r="Z646" s="399"/>
      <c r="AA646" s="399"/>
      <c r="AB646" s="399"/>
      <c r="AC646" s="399"/>
      <c r="AD646" s="399"/>
      <c r="AE646" s="399"/>
      <c r="AF646" s="399"/>
      <c r="AG646" s="399"/>
      <c r="AH646" s="399"/>
      <c r="AI646" s="399"/>
      <c r="AJ646" s="399"/>
      <c r="AK646" s="399"/>
      <c r="AL646" s="399"/>
      <c r="AM646" s="399"/>
      <c r="AN646" s="400"/>
      <c r="AO646" s="591">
        <f t="shared" si="28"/>
        <v>0</v>
      </c>
      <c r="AP646" s="591">
        <f t="shared" si="29"/>
        <v>0</v>
      </c>
    </row>
    <row r="647" spans="1:42">
      <c r="A647" s="1091"/>
      <c r="B647" s="416"/>
      <c r="C647" s="419" t="str">
        <f>IFERROR(INDEX(C$13:C646,MATCH($B647,$B$13:$B646,0)),"")</f>
        <v/>
      </c>
      <c r="D647" s="416"/>
      <c r="E647" s="396" t="s">
        <v>258</v>
      </c>
      <c r="F647" s="398"/>
      <c r="G647" s="399"/>
      <c r="H647" s="399"/>
      <c r="I647" s="399"/>
      <c r="J647" s="399"/>
      <c r="K647" s="399"/>
      <c r="L647" s="399"/>
      <c r="M647" s="400"/>
      <c r="N647" s="400"/>
      <c r="O647" s="400"/>
      <c r="P647" s="400"/>
      <c r="Q647" s="400"/>
      <c r="R647" s="591">
        <f t="shared" si="27"/>
        <v>0</v>
      </c>
      <c r="S647" s="398"/>
      <c r="T647" s="399"/>
      <c r="U647" s="399"/>
      <c r="V647" s="399"/>
      <c r="W647" s="399"/>
      <c r="X647" s="399"/>
      <c r="Y647" s="399"/>
      <c r="Z647" s="399"/>
      <c r="AA647" s="399"/>
      <c r="AB647" s="399"/>
      <c r="AC647" s="399"/>
      <c r="AD647" s="399"/>
      <c r="AE647" s="399"/>
      <c r="AF647" s="399"/>
      <c r="AG647" s="399"/>
      <c r="AH647" s="399"/>
      <c r="AI647" s="399"/>
      <c r="AJ647" s="399"/>
      <c r="AK647" s="399"/>
      <c r="AL647" s="399"/>
      <c r="AM647" s="399"/>
      <c r="AN647" s="400"/>
      <c r="AO647" s="591">
        <f t="shared" si="28"/>
        <v>0</v>
      </c>
      <c r="AP647" s="591">
        <f t="shared" si="29"/>
        <v>0</v>
      </c>
    </row>
    <row r="648" spans="1:42">
      <c r="A648" s="1091"/>
      <c r="B648" s="416"/>
      <c r="C648" s="419" t="str">
        <f>IFERROR(INDEX(C$13:C647,MATCH($B648,$B$13:$B647,0)),"")</f>
        <v/>
      </c>
      <c r="D648" s="416"/>
      <c r="E648" s="396" t="s">
        <v>258</v>
      </c>
      <c r="F648" s="398"/>
      <c r="G648" s="399"/>
      <c r="H648" s="399"/>
      <c r="I648" s="399"/>
      <c r="J648" s="399"/>
      <c r="K648" s="399"/>
      <c r="L648" s="399"/>
      <c r="M648" s="400"/>
      <c r="N648" s="400"/>
      <c r="O648" s="400"/>
      <c r="P648" s="400"/>
      <c r="Q648" s="400"/>
      <c r="R648" s="591">
        <f t="shared" si="27"/>
        <v>0</v>
      </c>
      <c r="S648" s="398"/>
      <c r="T648" s="399"/>
      <c r="U648" s="399"/>
      <c r="V648" s="399"/>
      <c r="W648" s="399"/>
      <c r="X648" s="399"/>
      <c r="Y648" s="399"/>
      <c r="Z648" s="399"/>
      <c r="AA648" s="399"/>
      <c r="AB648" s="399"/>
      <c r="AC648" s="399"/>
      <c r="AD648" s="399"/>
      <c r="AE648" s="399"/>
      <c r="AF648" s="399"/>
      <c r="AG648" s="399"/>
      <c r="AH648" s="399"/>
      <c r="AI648" s="399"/>
      <c r="AJ648" s="399"/>
      <c r="AK648" s="399"/>
      <c r="AL648" s="399"/>
      <c r="AM648" s="399"/>
      <c r="AN648" s="400"/>
      <c r="AO648" s="591">
        <f t="shared" si="28"/>
        <v>0</v>
      </c>
      <c r="AP648" s="591">
        <f t="shared" si="29"/>
        <v>0</v>
      </c>
    </row>
    <row r="649" spans="1:42">
      <c r="A649" s="1091"/>
      <c r="B649" s="416"/>
      <c r="C649" s="419" t="str">
        <f>IFERROR(INDEX(C$13:C648,MATCH($B649,$B$13:$B648,0)),"")</f>
        <v/>
      </c>
      <c r="D649" s="416"/>
      <c r="E649" s="396" t="s">
        <v>258</v>
      </c>
      <c r="F649" s="398"/>
      <c r="G649" s="399"/>
      <c r="H649" s="399"/>
      <c r="I649" s="399"/>
      <c r="J649" s="399"/>
      <c r="K649" s="399"/>
      <c r="L649" s="399"/>
      <c r="M649" s="400"/>
      <c r="N649" s="400"/>
      <c r="O649" s="400"/>
      <c r="P649" s="400"/>
      <c r="Q649" s="400"/>
      <c r="R649" s="591">
        <f t="shared" si="27"/>
        <v>0</v>
      </c>
      <c r="S649" s="398"/>
      <c r="T649" s="399"/>
      <c r="U649" s="399"/>
      <c r="V649" s="399"/>
      <c r="W649" s="399"/>
      <c r="X649" s="399"/>
      <c r="Y649" s="399"/>
      <c r="Z649" s="399"/>
      <c r="AA649" s="399"/>
      <c r="AB649" s="399"/>
      <c r="AC649" s="399"/>
      <c r="AD649" s="399"/>
      <c r="AE649" s="399"/>
      <c r="AF649" s="399"/>
      <c r="AG649" s="399"/>
      <c r="AH649" s="399"/>
      <c r="AI649" s="399"/>
      <c r="AJ649" s="399"/>
      <c r="AK649" s="399"/>
      <c r="AL649" s="399"/>
      <c r="AM649" s="399"/>
      <c r="AN649" s="400"/>
      <c r="AO649" s="591">
        <f t="shared" si="28"/>
        <v>0</v>
      </c>
      <c r="AP649" s="591">
        <f t="shared" si="29"/>
        <v>0</v>
      </c>
    </row>
    <row r="650" spans="1:42">
      <c r="A650" s="1091"/>
      <c r="B650" s="416"/>
      <c r="C650" s="419" t="str">
        <f>IFERROR(INDEX(C$13:C649,MATCH($B650,$B$13:$B649,0)),"")</f>
        <v/>
      </c>
      <c r="D650" s="416"/>
      <c r="E650" s="396" t="s">
        <v>258</v>
      </c>
      <c r="F650" s="398"/>
      <c r="G650" s="399"/>
      <c r="H650" s="399"/>
      <c r="I650" s="399"/>
      <c r="J650" s="399"/>
      <c r="K650" s="399"/>
      <c r="L650" s="399"/>
      <c r="M650" s="400"/>
      <c r="N650" s="400"/>
      <c r="O650" s="400"/>
      <c r="P650" s="400"/>
      <c r="Q650" s="400"/>
      <c r="R650" s="591">
        <f t="shared" si="27"/>
        <v>0</v>
      </c>
      <c r="S650" s="398"/>
      <c r="T650" s="399"/>
      <c r="U650" s="399"/>
      <c r="V650" s="399"/>
      <c r="W650" s="399"/>
      <c r="X650" s="399"/>
      <c r="Y650" s="399"/>
      <c r="Z650" s="399"/>
      <c r="AA650" s="399"/>
      <c r="AB650" s="399"/>
      <c r="AC650" s="399"/>
      <c r="AD650" s="399"/>
      <c r="AE650" s="399"/>
      <c r="AF650" s="399"/>
      <c r="AG650" s="399"/>
      <c r="AH650" s="399"/>
      <c r="AI650" s="399"/>
      <c r="AJ650" s="399"/>
      <c r="AK650" s="399"/>
      <c r="AL650" s="399"/>
      <c r="AM650" s="399"/>
      <c r="AN650" s="400"/>
      <c r="AO650" s="591">
        <f t="shared" si="28"/>
        <v>0</v>
      </c>
      <c r="AP650" s="591">
        <f t="shared" si="29"/>
        <v>0</v>
      </c>
    </row>
    <row r="651" spans="1:42">
      <c r="A651" s="1091"/>
      <c r="B651" s="416"/>
      <c r="C651" s="419" t="str">
        <f>IFERROR(INDEX(C$13:C650,MATCH($B651,$B$13:$B650,0)),"")</f>
        <v/>
      </c>
      <c r="D651" s="416"/>
      <c r="E651" s="396" t="s">
        <v>258</v>
      </c>
      <c r="F651" s="398"/>
      <c r="G651" s="399"/>
      <c r="H651" s="399"/>
      <c r="I651" s="399"/>
      <c r="J651" s="399"/>
      <c r="K651" s="399"/>
      <c r="L651" s="399"/>
      <c r="M651" s="400"/>
      <c r="N651" s="400"/>
      <c r="O651" s="400"/>
      <c r="P651" s="400"/>
      <c r="Q651" s="400"/>
      <c r="R651" s="591">
        <f t="shared" si="27"/>
        <v>0</v>
      </c>
      <c r="S651" s="398"/>
      <c r="T651" s="399"/>
      <c r="U651" s="399"/>
      <c r="V651" s="399"/>
      <c r="W651" s="399"/>
      <c r="X651" s="399"/>
      <c r="Y651" s="399"/>
      <c r="Z651" s="399"/>
      <c r="AA651" s="399"/>
      <c r="AB651" s="399"/>
      <c r="AC651" s="399"/>
      <c r="AD651" s="399"/>
      <c r="AE651" s="399"/>
      <c r="AF651" s="399"/>
      <c r="AG651" s="399"/>
      <c r="AH651" s="399"/>
      <c r="AI651" s="399"/>
      <c r="AJ651" s="399"/>
      <c r="AK651" s="399"/>
      <c r="AL651" s="399"/>
      <c r="AM651" s="399"/>
      <c r="AN651" s="400"/>
      <c r="AO651" s="591">
        <f t="shared" si="28"/>
        <v>0</v>
      </c>
      <c r="AP651" s="591">
        <f t="shared" si="29"/>
        <v>0</v>
      </c>
    </row>
    <row r="652" spans="1:42">
      <c r="A652" s="1091"/>
      <c r="B652" s="416"/>
      <c r="C652" s="419" t="str">
        <f>IFERROR(INDEX(C$13:C651,MATCH($B652,$B$13:$B651,0)),"")</f>
        <v/>
      </c>
      <c r="D652" s="416"/>
      <c r="E652" s="396" t="s">
        <v>258</v>
      </c>
      <c r="F652" s="398"/>
      <c r="G652" s="399"/>
      <c r="H652" s="399"/>
      <c r="I652" s="399"/>
      <c r="J652" s="399"/>
      <c r="K652" s="399"/>
      <c r="L652" s="399"/>
      <c r="M652" s="400"/>
      <c r="N652" s="400"/>
      <c r="O652" s="400"/>
      <c r="P652" s="400"/>
      <c r="Q652" s="400"/>
      <c r="R652" s="591">
        <f t="shared" si="27"/>
        <v>0</v>
      </c>
      <c r="S652" s="398"/>
      <c r="T652" s="399"/>
      <c r="U652" s="399"/>
      <c r="V652" s="399"/>
      <c r="W652" s="399"/>
      <c r="X652" s="399"/>
      <c r="Y652" s="399"/>
      <c r="Z652" s="399"/>
      <c r="AA652" s="399"/>
      <c r="AB652" s="399"/>
      <c r="AC652" s="399"/>
      <c r="AD652" s="399"/>
      <c r="AE652" s="399"/>
      <c r="AF652" s="399"/>
      <c r="AG652" s="399"/>
      <c r="AH652" s="399"/>
      <c r="AI652" s="399"/>
      <c r="AJ652" s="399"/>
      <c r="AK652" s="399"/>
      <c r="AL652" s="399"/>
      <c r="AM652" s="399"/>
      <c r="AN652" s="400"/>
      <c r="AO652" s="591">
        <f t="shared" si="28"/>
        <v>0</v>
      </c>
      <c r="AP652" s="591">
        <f t="shared" si="29"/>
        <v>0</v>
      </c>
    </row>
    <row r="653" spans="1:42">
      <c r="A653" s="1091"/>
      <c r="B653" s="416"/>
      <c r="C653" s="419" t="str">
        <f>IFERROR(INDEX(C$13:C652,MATCH($B653,$B$13:$B652,0)),"")</f>
        <v/>
      </c>
      <c r="D653" s="416"/>
      <c r="E653" s="396" t="s">
        <v>258</v>
      </c>
      <c r="F653" s="398"/>
      <c r="G653" s="399"/>
      <c r="H653" s="399"/>
      <c r="I653" s="399"/>
      <c r="J653" s="399"/>
      <c r="K653" s="399"/>
      <c r="L653" s="399"/>
      <c r="M653" s="400"/>
      <c r="N653" s="400"/>
      <c r="O653" s="400"/>
      <c r="P653" s="400"/>
      <c r="Q653" s="400"/>
      <c r="R653" s="591">
        <f t="shared" si="27"/>
        <v>0</v>
      </c>
      <c r="S653" s="398"/>
      <c r="T653" s="399"/>
      <c r="U653" s="399"/>
      <c r="V653" s="399"/>
      <c r="W653" s="399"/>
      <c r="X653" s="399"/>
      <c r="Y653" s="399"/>
      <c r="Z653" s="399"/>
      <c r="AA653" s="399"/>
      <c r="AB653" s="399"/>
      <c r="AC653" s="399"/>
      <c r="AD653" s="399"/>
      <c r="AE653" s="399"/>
      <c r="AF653" s="399"/>
      <c r="AG653" s="399"/>
      <c r="AH653" s="399"/>
      <c r="AI653" s="399"/>
      <c r="AJ653" s="399"/>
      <c r="AK653" s="399"/>
      <c r="AL653" s="399"/>
      <c r="AM653" s="399"/>
      <c r="AN653" s="400"/>
      <c r="AO653" s="591">
        <f t="shared" si="28"/>
        <v>0</v>
      </c>
      <c r="AP653" s="591">
        <f t="shared" si="29"/>
        <v>0</v>
      </c>
    </row>
    <row r="654" spans="1:42">
      <c r="A654" s="1091"/>
      <c r="B654" s="416"/>
      <c r="C654" s="419" t="str">
        <f>IFERROR(INDEX(C$13:C653,MATCH($B654,$B$13:$B653,0)),"")</f>
        <v/>
      </c>
      <c r="D654" s="416"/>
      <c r="E654" s="396" t="s">
        <v>258</v>
      </c>
      <c r="F654" s="398"/>
      <c r="G654" s="399"/>
      <c r="H654" s="399"/>
      <c r="I654" s="399"/>
      <c r="J654" s="399"/>
      <c r="K654" s="399"/>
      <c r="L654" s="399"/>
      <c r="M654" s="400"/>
      <c r="N654" s="400"/>
      <c r="O654" s="400"/>
      <c r="P654" s="400"/>
      <c r="Q654" s="400"/>
      <c r="R654" s="591">
        <f t="shared" ref="R654:R717" si="30">ROUND(SUM(F654:Q654),2)</f>
        <v>0</v>
      </c>
      <c r="S654" s="398"/>
      <c r="T654" s="399"/>
      <c r="U654" s="399"/>
      <c r="V654" s="399"/>
      <c r="W654" s="399"/>
      <c r="X654" s="399"/>
      <c r="Y654" s="399"/>
      <c r="Z654" s="399"/>
      <c r="AA654" s="399"/>
      <c r="AB654" s="399"/>
      <c r="AC654" s="399"/>
      <c r="AD654" s="399"/>
      <c r="AE654" s="399"/>
      <c r="AF654" s="399"/>
      <c r="AG654" s="399"/>
      <c r="AH654" s="399"/>
      <c r="AI654" s="399"/>
      <c r="AJ654" s="399"/>
      <c r="AK654" s="399"/>
      <c r="AL654" s="399"/>
      <c r="AM654" s="399"/>
      <c r="AN654" s="400"/>
      <c r="AO654" s="591">
        <f t="shared" ref="AO654:AO717" si="31">ROUND(SUM(S654:AN654),2)</f>
        <v>0</v>
      </c>
      <c r="AP654" s="591">
        <f t="shared" ref="AP654:AP717" si="32">ROUND(R654+AO654,2)</f>
        <v>0</v>
      </c>
    </row>
    <row r="655" spans="1:42">
      <c r="A655" s="1091"/>
      <c r="B655" s="416"/>
      <c r="C655" s="419" t="str">
        <f>IFERROR(INDEX(C$13:C654,MATCH($B655,$B$13:$B654,0)),"")</f>
        <v/>
      </c>
      <c r="D655" s="416"/>
      <c r="E655" s="396" t="s">
        <v>258</v>
      </c>
      <c r="F655" s="398"/>
      <c r="G655" s="399"/>
      <c r="H655" s="399"/>
      <c r="I655" s="399"/>
      <c r="J655" s="399"/>
      <c r="K655" s="399"/>
      <c r="L655" s="399"/>
      <c r="M655" s="400"/>
      <c r="N655" s="400"/>
      <c r="O655" s="400"/>
      <c r="P655" s="400"/>
      <c r="Q655" s="400"/>
      <c r="R655" s="591">
        <f t="shared" si="30"/>
        <v>0</v>
      </c>
      <c r="S655" s="398"/>
      <c r="T655" s="399"/>
      <c r="U655" s="399"/>
      <c r="V655" s="399"/>
      <c r="W655" s="399"/>
      <c r="X655" s="399"/>
      <c r="Y655" s="399"/>
      <c r="Z655" s="399"/>
      <c r="AA655" s="399"/>
      <c r="AB655" s="399"/>
      <c r="AC655" s="399"/>
      <c r="AD655" s="399"/>
      <c r="AE655" s="399"/>
      <c r="AF655" s="399"/>
      <c r="AG655" s="399"/>
      <c r="AH655" s="399"/>
      <c r="AI655" s="399"/>
      <c r="AJ655" s="399"/>
      <c r="AK655" s="399"/>
      <c r="AL655" s="399"/>
      <c r="AM655" s="399"/>
      <c r="AN655" s="400"/>
      <c r="AO655" s="591">
        <f t="shared" si="31"/>
        <v>0</v>
      </c>
      <c r="AP655" s="591">
        <f t="shared" si="32"/>
        <v>0</v>
      </c>
    </row>
    <row r="656" spans="1:42">
      <c r="A656" s="1091"/>
      <c r="B656" s="416"/>
      <c r="C656" s="419" t="str">
        <f>IFERROR(INDEX(C$13:C655,MATCH($B656,$B$13:$B655,0)),"")</f>
        <v/>
      </c>
      <c r="D656" s="416"/>
      <c r="E656" s="396" t="s">
        <v>258</v>
      </c>
      <c r="F656" s="398"/>
      <c r="G656" s="399"/>
      <c r="H656" s="399"/>
      <c r="I656" s="399"/>
      <c r="J656" s="399"/>
      <c r="K656" s="399"/>
      <c r="L656" s="399"/>
      <c r="M656" s="400"/>
      <c r="N656" s="400"/>
      <c r="O656" s="400"/>
      <c r="P656" s="400"/>
      <c r="Q656" s="400"/>
      <c r="R656" s="591">
        <f t="shared" si="30"/>
        <v>0</v>
      </c>
      <c r="S656" s="398"/>
      <c r="T656" s="399"/>
      <c r="U656" s="399"/>
      <c r="V656" s="399"/>
      <c r="W656" s="399"/>
      <c r="X656" s="399"/>
      <c r="Y656" s="399"/>
      <c r="Z656" s="399"/>
      <c r="AA656" s="399"/>
      <c r="AB656" s="399"/>
      <c r="AC656" s="399"/>
      <c r="AD656" s="399"/>
      <c r="AE656" s="399"/>
      <c r="AF656" s="399"/>
      <c r="AG656" s="399"/>
      <c r="AH656" s="399"/>
      <c r="AI656" s="399"/>
      <c r="AJ656" s="399"/>
      <c r="AK656" s="399"/>
      <c r="AL656" s="399"/>
      <c r="AM656" s="399"/>
      <c r="AN656" s="400"/>
      <c r="AO656" s="591">
        <f t="shared" si="31"/>
        <v>0</v>
      </c>
      <c r="AP656" s="591">
        <f t="shared" si="32"/>
        <v>0</v>
      </c>
    </row>
    <row r="657" spans="1:42">
      <c r="A657" s="1091"/>
      <c r="B657" s="416"/>
      <c r="C657" s="419" t="str">
        <f>IFERROR(INDEX(C$13:C656,MATCH($B657,$B$13:$B656,0)),"")</f>
        <v/>
      </c>
      <c r="D657" s="416"/>
      <c r="E657" s="396" t="s">
        <v>258</v>
      </c>
      <c r="F657" s="398"/>
      <c r="G657" s="399"/>
      <c r="H657" s="399"/>
      <c r="I657" s="399"/>
      <c r="J657" s="399"/>
      <c r="K657" s="399"/>
      <c r="L657" s="399"/>
      <c r="M657" s="400"/>
      <c r="N657" s="400"/>
      <c r="O657" s="400"/>
      <c r="P657" s="400"/>
      <c r="Q657" s="400"/>
      <c r="R657" s="591">
        <f t="shared" si="30"/>
        <v>0</v>
      </c>
      <c r="S657" s="398"/>
      <c r="T657" s="399"/>
      <c r="U657" s="399"/>
      <c r="V657" s="399"/>
      <c r="W657" s="399"/>
      <c r="X657" s="399"/>
      <c r="Y657" s="399"/>
      <c r="Z657" s="399"/>
      <c r="AA657" s="399"/>
      <c r="AB657" s="399"/>
      <c r="AC657" s="399"/>
      <c r="AD657" s="399"/>
      <c r="AE657" s="399"/>
      <c r="AF657" s="399"/>
      <c r="AG657" s="399"/>
      <c r="AH657" s="399"/>
      <c r="AI657" s="399"/>
      <c r="AJ657" s="399"/>
      <c r="AK657" s="399"/>
      <c r="AL657" s="399"/>
      <c r="AM657" s="399"/>
      <c r="AN657" s="400"/>
      <c r="AO657" s="591">
        <f t="shared" si="31"/>
        <v>0</v>
      </c>
      <c r="AP657" s="591">
        <f t="shared" si="32"/>
        <v>0</v>
      </c>
    </row>
    <row r="658" spans="1:42">
      <c r="A658" s="1091"/>
      <c r="B658" s="416"/>
      <c r="C658" s="419" t="str">
        <f>IFERROR(INDEX(C$13:C657,MATCH($B658,$B$13:$B657,0)),"")</f>
        <v/>
      </c>
      <c r="D658" s="416"/>
      <c r="E658" s="396" t="s">
        <v>258</v>
      </c>
      <c r="F658" s="398"/>
      <c r="G658" s="399"/>
      <c r="H658" s="399"/>
      <c r="I658" s="399"/>
      <c r="J658" s="399"/>
      <c r="K658" s="399"/>
      <c r="L658" s="399"/>
      <c r="M658" s="400"/>
      <c r="N658" s="400"/>
      <c r="O658" s="400"/>
      <c r="P658" s="400"/>
      <c r="Q658" s="400"/>
      <c r="R658" s="591">
        <f t="shared" si="30"/>
        <v>0</v>
      </c>
      <c r="S658" s="398"/>
      <c r="T658" s="399"/>
      <c r="U658" s="399"/>
      <c r="V658" s="399"/>
      <c r="W658" s="399"/>
      <c r="X658" s="399"/>
      <c r="Y658" s="399"/>
      <c r="Z658" s="399"/>
      <c r="AA658" s="399"/>
      <c r="AB658" s="399"/>
      <c r="AC658" s="399"/>
      <c r="AD658" s="399"/>
      <c r="AE658" s="399"/>
      <c r="AF658" s="399"/>
      <c r="AG658" s="399"/>
      <c r="AH658" s="399"/>
      <c r="AI658" s="399"/>
      <c r="AJ658" s="399"/>
      <c r="AK658" s="399"/>
      <c r="AL658" s="399"/>
      <c r="AM658" s="399"/>
      <c r="AN658" s="400"/>
      <c r="AO658" s="591">
        <f t="shared" si="31"/>
        <v>0</v>
      </c>
      <c r="AP658" s="591">
        <f t="shared" si="32"/>
        <v>0</v>
      </c>
    </row>
    <row r="659" spans="1:42">
      <c r="A659" s="1091"/>
      <c r="B659" s="416"/>
      <c r="C659" s="419" t="str">
        <f>IFERROR(INDEX(C$13:C658,MATCH($B659,$B$13:$B658,0)),"")</f>
        <v/>
      </c>
      <c r="D659" s="416"/>
      <c r="E659" s="396" t="s">
        <v>258</v>
      </c>
      <c r="F659" s="398"/>
      <c r="G659" s="399"/>
      <c r="H659" s="399"/>
      <c r="I659" s="399"/>
      <c r="J659" s="399"/>
      <c r="K659" s="399"/>
      <c r="L659" s="399"/>
      <c r="M659" s="400"/>
      <c r="N659" s="400"/>
      <c r="O659" s="400"/>
      <c r="P659" s="400"/>
      <c r="Q659" s="400"/>
      <c r="R659" s="591">
        <f t="shared" si="30"/>
        <v>0</v>
      </c>
      <c r="S659" s="398"/>
      <c r="T659" s="399"/>
      <c r="U659" s="399"/>
      <c r="V659" s="399"/>
      <c r="W659" s="399"/>
      <c r="X659" s="399"/>
      <c r="Y659" s="399"/>
      <c r="Z659" s="399"/>
      <c r="AA659" s="399"/>
      <c r="AB659" s="399"/>
      <c r="AC659" s="399"/>
      <c r="AD659" s="399"/>
      <c r="AE659" s="399"/>
      <c r="AF659" s="399"/>
      <c r="AG659" s="399"/>
      <c r="AH659" s="399"/>
      <c r="AI659" s="399"/>
      <c r="AJ659" s="399"/>
      <c r="AK659" s="399"/>
      <c r="AL659" s="399"/>
      <c r="AM659" s="399"/>
      <c r="AN659" s="400"/>
      <c r="AO659" s="591">
        <f t="shared" si="31"/>
        <v>0</v>
      </c>
      <c r="AP659" s="591">
        <f t="shared" si="32"/>
        <v>0</v>
      </c>
    </row>
    <row r="660" spans="1:42">
      <c r="A660" s="1091"/>
      <c r="B660" s="416"/>
      <c r="C660" s="419" t="str">
        <f>IFERROR(INDEX(C$13:C659,MATCH($B660,$B$13:$B659,0)),"")</f>
        <v/>
      </c>
      <c r="D660" s="416"/>
      <c r="E660" s="396" t="s">
        <v>258</v>
      </c>
      <c r="F660" s="398"/>
      <c r="G660" s="399"/>
      <c r="H660" s="399"/>
      <c r="I660" s="399"/>
      <c r="J660" s="399"/>
      <c r="K660" s="399"/>
      <c r="L660" s="399"/>
      <c r="M660" s="400"/>
      <c r="N660" s="400"/>
      <c r="O660" s="400"/>
      <c r="P660" s="400"/>
      <c r="Q660" s="400"/>
      <c r="R660" s="591">
        <f t="shared" si="30"/>
        <v>0</v>
      </c>
      <c r="S660" s="398"/>
      <c r="T660" s="399"/>
      <c r="U660" s="399"/>
      <c r="V660" s="399"/>
      <c r="W660" s="399"/>
      <c r="X660" s="399"/>
      <c r="Y660" s="399"/>
      <c r="Z660" s="399"/>
      <c r="AA660" s="399"/>
      <c r="AB660" s="399"/>
      <c r="AC660" s="399"/>
      <c r="AD660" s="399"/>
      <c r="AE660" s="399"/>
      <c r="AF660" s="399"/>
      <c r="AG660" s="399"/>
      <c r="AH660" s="399"/>
      <c r="AI660" s="399"/>
      <c r="AJ660" s="399"/>
      <c r="AK660" s="399"/>
      <c r="AL660" s="399"/>
      <c r="AM660" s="399"/>
      <c r="AN660" s="400"/>
      <c r="AO660" s="591">
        <f t="shared" si="31"/>
        <v>0</v>
      </c>
      <c r="AP660" s="591">
        <f t="shared" si="32"/>
        <v>0</v>
      </c>
    </row>
    <row r="661" spans="1:42">
      <c r="A661" s="1091"/>
      <c r="B661" s="416"/>
      <c r="C661" s="419" t="str">
        <f>IFERROR(INDEX(C$13:C660,MATCH($B661,$B$13:$B660,0)),"")</f>
        <v/>
      </c>
      <c r="D661" s="416"/>
      <c r="E661" s="396" t="s">
        <v>258</v>
      </c>
      <c r="F661" s="398"/>
      <c r="G661" s="399"/>
      <c r="H661" s="399"/>
      <c r="I661" s="399"/>
      <c r="J661" s="399"/>
      <c r="K661" s="399"/>
      <c r="L661" s="399"/>
      <c r="M661" s="400"/>
      <c r="N661" s="400"/>
      <c r="O661" s="400"/>
      <c r="P661" s="400"/>
      <c r="Q661" s="400"/>
      <c r="R661" s="591">
        <f t="shared" si="30"/>
        <v>0</v>
      </c>
      <c r="S661" s="398"/>
      <c r="T661" s="399"/>
      <c r="U661" s="399"/>
      <c r="V661" s="399"/>
      <c r="W661" s="399"/>
      <c r="X661" s="399"/>
      <c r="Y661" s="399"/>
      <c r="Z661" s="399"/>
      <c r="AA661" s="399"/>
      <c r="AB661" s="399"/>
      <c r="AC661" s="399"/>
      <c r="AD661" s="399"/>
      <c r="AE661" s="399"/>
      <c r="AF661" s="399"/>
      <c r="AG661" s="399"/>
      <c r="AH661" s="399"/>
      <c r="AI661" s="399"/>
      <c r="AJ661" s="399"/>
      <c r="AK661" s="399"/>
      <c r="AL661" s="399"/>
      <c r="AM661" s="399"/>
      <c r="AN661" s="400"/>
      <c r="AO661" s="591">
        <f t="shared" si="31"/>
        <v>0</v>
      </c>
      <c r="AP661" s="591">
        <f t="shared" si="32"/>
        <v>0</v>
      </c>
    </row>
    <row r="662" spans="1:42">
      <c r="A662" s="1091"/>
      <c r="B662" s="416"/>
      <c r="C662" s="419" t="str">
        <f>IFERROR(INDEX(C$13:C661,MATCH($B662,$B$13:$B661,0)),"")</f>
        <v/>
      </c>
      <c r="D662" s="416"/>
      <c r="E662" s="396" t="s">
        <v>258</v>
      </c>
      <c r="F662" s="398"/>
      <c r="G662" s="399"/>
      <c r="H662" s="399"/>
      <c r="I662" s="399"/>
      <c r="J662" s="399"/>
      <c r="K662" s="399"/>
      <c r="L662" s="399"/>
      <c r="M662" s="400"/>
      <c r="N662" s="400"/>
      <c r="O662" s="400"/>
      <c r="P662" s="400"/>
      <c r="Q662" s="400"/>
      <c r="R662" s="591">
        <f t="shared" si="30"/>
        <v>0</v>
      </c>
      <c r="S662" s="398"/>
      <c r="T662" s="399"/>
      <c r="U662" s="399"/>
      <c r="V662" s="399"/>
      <c r="W662" s="399"/>
      <c r="X662" s="399"/>
      <c r="Y662" s="399"/>
      <c r="Z662" s="399"/>
      <c r="AA662" s="399"/>
      <c r="AB662" s="399"/>
      <c r="AC662" s="399"/>
      <c r="AD662" s="399"/>
      <c r="AE662" s="399"/>
      <c r="AF662" s="399"/>
      <c r="AG662" s="399"/>
      <c r="AH662" s="399"/>
      <c r="AI662" s="399"/>
      <c r="AJ662" s="399"/>
      <c r="AK662" s="399"/>
      <c r="AL662" s="399"/>
      <c r="AM662" s="399"/>
      <c r="AN662" s="400"/>
      <c r="AO662" s="591">
        <f t="shared" si="31"/>
        <v>0</v>
      </c>
      <c r="AP662" s="591">
        <f t="shared" si="32"/>
        <v>0</v>
      </c>
    </row>
    <row r="663" spans="1:42">
      <c r="A663" s="1091"/>
      <c r="B663" s="416"/>
      <c r="C663" s="419" t="str">
        <f>IFERROR(INDEX(C$13:C662,MATCH($B663,$B$13:$B662,0)),"")</f>
        <v/>
      </c>
      <c r="D663" s="416"/>
      <c r="E663" s="396" t="s">
        <v>258</v>
      </c>
      <c r="F663" s="398"/>
      <c r="G663" s="399"/>
      <c r="H663" s="399"/>
      <c r="I663" s="399"/>
      <c r="J663" s="399"/>
      <c r="K663" s="399"/>
      <c r="L663" s="399"/>
      <c r="M663" s="400"/>
      <c r="N663" s="400"/>
      <c r="O663" s="400"/>
      <c r="P663" s="400"/>
      <c r="Q663" s="400"/>
      <c r="R663" s="591">
        <f t="shared" si="30"/>
        <v>0</v>
      </c>
      <c r="S663" s="398"/>
      <c r="T663" s="399"/>
      <c r="U663" s="399"/>
      <c r="V663" s="399"/>
      <c r="W663" s="399"/>
      <c r="X663" s="399"/>
      <c r="Y663" s="399"/>
      <c r="Z663" s="399"/>
      <c r="AA663" s="399"/>
      <c r="AB663" s="399"/>
      <c r="AC663" s="399"/>
      <c r="AD663" s="399"/>
      <c r="AE663" s="399"/>
      <c r="AF663" s="399"/>
      <c r="AG663" s="399"/>
      <c r="AH663" s="399"/>
      <c r="AI663" s="399"/>
      <c r="AJ663" s="399"/>
      <c r="AK663" s="399"/>
      <c r="AL663" s="399"/>
      <c r="AM663" s="399"/>
      <c r="AN663" s="400"/>
      <c r="AO663" s="591">
        <f t="shared" si="31"/>
        <v>0</v>
      </c>
      <c r="AP663" s="591">
        <f t="shared" si="32"/>
        <v>0</v>
      </c>
    </row>
    <row r="664" spans="1:42">
      <c r="A664" s="1091"/>
      <c r="B664" s="416"/>
      <c r="C664" s="419" t="str">
        <f>IFERROR(INDEX(C$13:C663,MATCH($B664,$B$13:$B663,0)),"")</f>
        <v/>
      </c>
      <c r="D664" s="416"/>
      <c r="E664" s="396" t="s">
        <v>258</v>
      </c>
      <c r="F664" s="398"/>
      <c r="G664" s="399"/>
      <c r="H664" s="399"/>
      <c r="I664" s="399"/>
      <c r="J664" s="399"/>
      <c r="K664" s="399"/>
      <c r="L664" s="399"/>
      <c r="M664" s="400"/>
      <c r="N664" s="400"/>
      <c r="O664" s="400"/>
      <c r="P664" s="400"/>
      <c r="Q664" s="400"/>
      <c r="R664" s="591">
        <f t="shared" si="30"/>
        <v>0</v>
      </c>
      <c r="S664" s="398"/>
      <c r="T664" s="399"/>
      <c r="U664" s="399"/>
      <c r="V664" s="399"/>
      <c r="W664" s="399"/>
      <c r="X664" s="399"/>
      <c r="Y664" s="399"/>
      <c r="Z664" s="399"/>
      <c r="AA664" s="399"/>
      <c r="AB664" s="399"/>
      <c r="AC664" s="399"/>
      <c r="AD664" s="399"/>
      <c r="AE664" s="399"/>
      <c r="AF664" s="399"/>
      <c r="AG664" s="399"/>
      <c r="AH664" s="399"/>
      <c r="AI664" s="399"/>
      <c r="AJ664" s="399"/>
      <c r="AK664" s="399"/>
      <c r="AL664" s="399"/>
      <c r="AM664" s="399"/>
      <c r="AN664" s="400"/>
      <c r="AO664" s="591">
        <f t="shared" si="31"/>
        <v>0</v>
      </c>
      <c r="AP664" s="591">
        <f t="shared" si="32"/>
        <v>0</v>
      </c>
    </row>
    <row r="665" spans="1:42">
      <c r="A665" s="1091"/>
      <c r="B665" s="416"/>
      <c r="C665" s="419" t="str">
        <f>IFERROR(INDEX(C$13:C664,MATCH($B665,$B$13:$B664,0)),"")</f>
        <v/>
      </c>
      <c r="D665" s="416"/>
      <c r="E665" s="396" t="s">
        <v>258</v>
      </c>
      <c r="F665" s="398"/>
      <c r="G665" s="399"/>
      <c r="H665" s="399"/>
      <c r="I665" s="399"/>
      <c r="J665" s="399"/>
      <c r="K665" s="399"/>
      <c r="L665" s="399"/>
      <c r="M665" s="400"/>
      <c r="N665" s="400"/>
      <c r="O665" s="400"/>
      <c r="P665" s="400"/>
      <c r="Q665" s="400"/>
      <c r="R665" s="591">
        <f t="shared" si="30"/>
        <v>0</v>
      </c>
      <c r="S665" s="398"/>
      <c r="T665" s="399"/>
      <c r="U665" s="399"/>
      <c r="V665" s="399"/>
      <c r="W665" s="399"/>
      <c r="X665" s="399"/>
      <c r="Y665" s="399"/>
      <c r="Z665" s="399"/>
      <c r="AA665" s="399"/>
      <c r="AB665" s="399"/>
      <c r="AC665" s="399"/>
      <c r="AD665" s="399"/>
      <c r="AE665" s="399"/>
      <c r="AF665" s="399"/>
      <c r="AG665" s="399"/>
      <c r="AH665" s="399"/>
      <c r="AI665" s="399"/>
      <c r="AJ665" s="399"/>
      <c r="AK665" s="399"/>
      <c r="AL665" s="399"/>
      <c r="AM665" s="399"/>
      <c r="AN665" s="400"/>
      <c r="AO665" s="591">
        <f t="shared" si="31"/>
        <v>0</v>
      </c>
      <c r="AP665" s="591">
        <f t="shared" si="32"/>
        <v>0</v>
      </c>
    </row>
    <row r="666" spans="1:42">
      <c r="A666" s="1091"/>
      <c r="B666" s="416"/>
      <c r="C666" s="419" t="str">
        <f>IFERROR(INDEX(C$13:C665,MATCH($B666,$B$13:$B665,0)),"")</f>
        <v/>
      </c>
      <c r="D666" s="416"/>
      <c r="E666" s="396" t="s">
        <v>258</v>
      </c>
      <c r="F666" s="398"/>
      <c r="G666" s="399"/>
      <c r="H666" s="399"/>
      <c r="I666" s="399"/>
      <c r="J666" s="399"/>
      <c r="K666" s="399"/>
      <c r="L666" s="399"/>
      <c r="M666" s="400"/>
      <c r="N666" s="400"/>
      <c r="O666" s="400"/>
      <c r="P666" s="400"/>
      <c r="Q666" s="400"/>
      <c r="R666" s="591">
        <f t="shared" si="30"/>
        <v>0</v>
      </c>
      <c r="S666" s="398"/>
      <c r="T666" s="399"/>
      <c r="U666" s="399"/>
      <c r="V666" s="399"/>
      <c r="W666" s="399"/>
      <c r="X666" s="399"/>
      <c r="Y666" s="399"/>
      <c r="Z666" s="399"/>
      <c r="AA666" s="399"/>
      <c r="AB666" s="399"/>
      <c r="AC666" s="399"/>
      <c r="AD666" s="399"/>
      <c r="AE666" s="399"/>
      <c r="AF666" s="399"/>
      <c r="AG666" s="399"/>
      <c r="AH666" s="399"/>
      <c r="AI666" s="399"/>
      <c r="AJ666" s="399"/>
      <c r="AK666" s="399"/>
      <c r="AL666" s="399"/>
      <c r="AM666" s="399"/>
      <c r="AN666" s="400"/>
      <c r="AO666" s="591">
        <f t="shared" si="31"/>
        <v>0</v>
      </c>
      <c r="AP666" s="591">
        <f t="shared" si="32"/>
        <v>0</v>
      </c>
    </row>
    <row r="667" spans="1:42">
      <c r="A667" s="1091"/>
      <c r="B667" s="416"/>
      <c r="C667" s="419" t="str">
        <f>IFERROR(INDEX(C$13:C666,MATCH($B667,$B$13:$B666,0)),"")</f>
        <v/>
      </c>
      <c r="D667" s="416"/>
      <c r="E667" s="396" t="s">
        <v>258</v>
      </c>
      <c r="F667" s="398"/>
      <c r="G667" s="399"/>
      <c r="H667" s="399"/>
      <c r="I667" s="399"/>
      <c r="J667" s="399"/>
      <c r="K667" s="399"/>
      <c r="L667" s="399"/>
      <c r="M667" s="400"/>
      <c r="N667" s="400"/>
      <c r="O667" s="400"/>
      <c r="P667" s="400"/>
      <c r="Q667" s="400"/>
      <c r="R667" s="591">
        <f t="shared" si="30"/>
        <v>0</v>
      </c>
      <c r="S667" s="398"/>
      <c r="T667" s="399"/>
      <c r="U667" s="399"/>
      <c r="V667" s="399"/>
      <c r="W667" s="399"/>
      <c r="X667" s="399"/>
      <c r="Y667" s="399"/>
      <c r="Z667" s="399"/>
      <c r="AA667" s="399"/>
      <c r="AB667" s="399"/>
      <c r="AC667" s="399"/>
      <c r="AD667" s="399"/>
      <c r="AE667" s="399"/>
      <c r="AF667" s="399"/>
      <c r="AG667" s="399"/>
      <c r="AH667" s="399"/>
      <c r="AI667" s="399"/>
      <c r="AJ667" s="399"/>
      <c r="AK667" s="399"/>
      <c r="AL667" s="399"/>
      <c r="AM667" s="399"/>
      <c r="AN667" s="400"/>
      <c r="AO667" s="591">
        <f t="shared" si="31"/>
        <v>0</v>
      </c>
      <c r="AP667" s="591">
        <f t="shared" si="32"/>
        <v>0</v>
      </c>
    </row>
    <row r="668" spans="1:42">
      <c r="A668" s="1091"/>
      <c r="B668" s="416"/>
      <c r="C668" s="419" t="str">
        <f>IFERROR(INDEX(C$13:C667,MATCH($B668,$B$13:$B667,0)),"")</f>
        <v/>
      </c>
      <c r="D668" s="416"/>
      <c r="E668" s="396" t="s">
        <v>258</v>
      </c>
      <c r="F668" s="398"/>
      <c r="G668" s="399"/>
      <c r="H668" s="399"/>
      <c r="I668" s="399"/>
      <c r="J668" s="399"/>
      <c r="K668" s="399"/>
      <c r="L668" s="399"/>
      <c r="M668" s="400"/>
      <c r="N668" s="400"/>
      <c r="O668" s="400"/>
      <c r="P668" s="400"/>
      <c r="Q668" s="400"/>
      <c r="R668" s="591">
        <f t="shared" si="30"/>
        <v>0</v>
      </c>
      <c r="S668" s="398"/>
      <c r="T668" s="399"/>
      <c r="U668" s="399"/>
      <c r="V668" s="399"/>
      <c r="W668" s="399"/>
      <c r="X668" s="399"/>
      <c r="Y668" s="399"/>
      <c r="Z668" s="399"/>
      <c r="AA668" s="399"/>
      <c r="AB668" s="399"/>
      <c r="AC668" s="399"/>
      <c r="AD668" s="399"/>
      <c r="AE668" s="399"/>
      <c r="AF668" s="399"/>
      <c r="AG668" s="399"/>
      <c r="AH668" s="399"/>
      <c r="AI668" s="399"/>
      <c r="AJ668" s="399"/>
      <c r="AK668" s="399"/>
      <c r="AL668" s="399"/>
      <c r="AM668" s="399"/>
      <c r="AN668" s="400"/>
      <c r="AO668" s="591">
        <f t="shared" si="31"/>
        <v>0</v>
      </c>
      <c r="AP668" s="591">
        <f t="shared" si="32"/>
        <v>0</v>
      </c>
    </row>
    <row r="669" spans="1:42">
      <c r="A669" s="1091"/>
      <c r="B669" s="416"/>
      <c r="C669" s="419" t="str">
        <f>IFERROR(INDEX(C$13:C668,MATCH($B669,$B$13:$B668,0)),"")</f>
        <v/>
      </c>
      <c r="D669" s="416"/>
      <c r="E669" s="396" t="s">
        <v>258</v>
      </c>
      <c r="F669" s="398"/>
      <c r="G669" s="399"/>
      <c r="H669" s="399"/>
      <c r="I669" s="399"/>
      <c r="J669" s="399"/>
      <c r="K669" s="399"/>
      <c r="L669" s="399"/>
      <c r="M669" s="400"/>
      <c r="N669" s="400"/>
      <c r="O669" s="400"/>
      <c r="P669" s="400"/>
      <c r="Q669" s="400"/>
      <c r="R669" s="591">
        <f t="shared" si="30"/>
        <v>0</v>
      </c>
      <c r="S669" s="398"/>
      <c r="T669" s="399"/>
      <c r="U669" s="399"/>
      <c r="V669" s="399"/>
      <c r="W669" s="399"/>
      <c r="X669" s="399"/>
      <c r="Y669" s="399"/>
      <c r="Z669" s="399"/>
      <c r="AA669" s="399"/>
      <c r="AB669" s="399"/>
      <c r="AC669" s="399"/>
      <c r="AD669" s="399"/>
      <c r="AE669" s="399"/>
      <c r="AF669" s="399"/>
      <c r="AG669" s="399"/>
      <c r="AH669" s="399"/>
      <c r="AI669" s="399"/>
      <c r="AJ669" s="399"/>
      <c r="AK669" s="399"/>
      <c r="AL669" s="399"/>
      <c r="AM669" s="399"/>
      <c r="AN669" s="400"/>
      <c r="AO669" s="591">
        <f t="shared" si="31"/>
        <v>0</v>
      </c>
      <c r="AP669" s="591">
        <f t="shared" si="32"/>
        <v>0</v>
      </c>
    </row>
    <row r="670" spans="1:42">
      <c r="A670" s="1091"/>
      <c r="B670" s="416"/>
      <c r="C670" s="419" t="str">
        <f>IFERROR(INDEX(C$13:C669,MATCH($B670,$B$13:$B669,0)),"")</f>
        <v/>
      </c>
      <c r="D670" s="416"/>
      <c r="E670" s="396" t="s">
        <v>258</v>
      </c>
      <c r="F670" s="398"/>
      <c r="G670" s="399"/>
      <c r="H670" s="399"/>
      <c r="I670" s="399"/>
      <c r="J670" s="399"/>
      <c r="K670" s="399"/>
      <c r="L670" s="399"/>
      <c r="M670" s="400"/>
      <c r="N670" s="400"/>
      <c r="O670" s="400"/>
      <c r="P670" s="400"/>
      <c r="Q670" s="400"/>
      <c r="R670" s="591">
        <f t="shared" si="30"/>
        <v>0</v>
      </c>
      <c r="S670" s="398"/>
      <c r="T670" s="399"/>
      <c r="U670" s="399"/>
      <c r="V670" s="399"/>
      <c r="W670" s="399"/>
      <c r="X670" s="399"/>
      <c r="Y670" s="399"/>
      <c r="Z670" s="399"/>
      <c r="AA670" s="399"/>
      <c r="AB670" s="399"/>
      <c r="AC670" s="399"/>
      <c r="AD670" s="399"/>
      <c r="AE670" s="399"/>
      <c r="AF670" s="399"/>
      <c r="AG670" s="399"/>
      <c r="AH670" s="399"/>
      <c r="AI670" s="399"/>
      <c r="AJ670" s="399"/>
      <c r="AK670" s="399"/>
      <c r="AL670" s="399"/>
      <c r="AM670" s="399"/>
      <c r="AN670" s="400"/>
      <c r="AO670" s="591">
        <f t="shared" si="31"/>
        <v>0</v>
      </c>
      <c r="AP670" s="591">
        <f t="shared" si="32"/>
        <v>0</v>
      </c>
    </row>
    <row r="671" spans="1:42">
      <c r="A671" s="1091"/>
      <c r="B671" s="416"/>
      <c r="C671" s="419" t="str">
        <f>IFERROR(INDEX(C$13:C670,MATCH($B671,$B$13:$B670,0)),"")</f>
        <v/>
      </c>
      <c r="D671" s="416"/>
      <c r="E671" s="396" t="s">
        <v>258</v>
      </c>
      <c r="F671" s="398"/>
      <c r="G671" s="399"/>
      <c r="H671" s="399"/>
      <c r="I671" s="399"/>
      <c r="J671" s="399"/>
      <c r="K671" s="399"/>
      <c r="L671" s="399"/>
      <c r="M671" s="400"/>
      <c r="N671" s="400"/>
      <c r="O671" s="400"/>
      <c r="P671" s="400"/>
      <c r="Q671" s="400"/>
      <c r="R671" s="591">
        <f t="shared" si="30"/>
        <v>0</v>
      </c>
      <c r="S671" s="398"/>
      <c r="T671" s="399"/>
      <c r="U671" s="399"/>
      <c r="V671" s="399"/>
      <c r="W671" s="399"/>
      <c r="X671" s="399"/>
      <c r="Y671" s="399"/>
      <c r="Z671" s="399"/>
      <c r="AA671" s="399"/>
      <c r="AB671" s="399"/>
      <c r="AC671" s="399"/>
      <c r="AD671" s="399"/>
      <c r="AE671" s="399"/>
      <c r="AF671" s="399"/>
      <c r="AG671" s="399"/>
      <c r="AH671" s="399"/>
      <c r="AI671" s="399"/>
      <c r="AJ671" s="399"/>
      <c r="AK671" s="399"/>
      <c r="AL671" s="399"/>
      <c r="AM671" s="399"/>
      <c r="AN671" s="400"/>
      <c r="AO671" s="591">
        <f t="shared" si="31"/>
        <v>0</v>
      </c>
      <c r="AP671" s="591">
        <f t="shared" si="32"/>
        <v>0</v>
      </c>
    </row>
    <row r="672" spans="1:42">
      <c r="A672" s="1091"/>
      <c r="B672" s="416"/>
      <c r="C672" s="419" t="str">
        <f>IFERROR(INDEX(C$13:C671,MATCH($B672,$B$13:$B671,0)),"")</f>
        <v/>
      </c>
      <c r="D672" s="416"/>
      <c r="E672" s="396" t="s">
        <v>258</v>
      </c>
      <c r="F672" s="398"/>
      <c r="G672" s="399"/>
      <c r="H672" s="399"/>
      <c r="I672" s="399"/>
      <c r="J672" s="399"/>
      <c r="K672" s="399"/>
      <c r="L672" s="399"/>
      <c r="M672" s="400"/>
      <c r="N672" s="400"/>
      <c r="O672" s="400"/>
      <c r="P672" s="400"/>
      <c r="Q672" s="400"/>
      <c r="R672" s="591">
        <f t="shared" si="30"/>
        <v>0</v>
      </c>
      <c r="S672" s="398"/>
      <c r="T672" s="399"/>
      <c r="U672" s="399"/>
      <c r="V672" s="399"/>
      <c r="W672" s="399"/>
      <c r="X672" s="399"/>
      <c r="Y672" s="399"/>
      <c r="Z672" s="399"/>
      <c r="AA672" s="399"/>
      <c r="AB672" s="399"/>
      <c r="AC672" s="399"/>
      <c r="AD672" s="399"/>
      <c r="AE672" s="399"/>
      <c r="AF672" s="399"/>
      <c r="AG672" s="399"/>
      <c r="AH672" s="399"/>
      <c r="AI672" s="399"/>
      <c r="AJ672" s="399"/>
      <c r="AK672" s="399"/>
      <c r="AL672" s="399"/>
      <c r="AM672" s="399"/>
      <c r="AN672" s="400"/>
      <c r="AO672" s="591">
        <f t="shared" si="31"/>
        <v>0</v>
      </c>
      <c r="AP672" s="591">
        <f t="shared" si="32"/>
        <v>0</v>
      </c>
    </row>
    <row r="673" spans="1:42">
      <c r="A673" s="1091"/>
      <c r="B673" s="416"/>
      <c r="C673" s="419" t="str">
        <f>IFERROR(INDEX(C$13:C672,MATCH($B673,$B$13:$B672,0)),"")</f>
        <v/>
      </c>
      <c r="D673" s="416"/>
      <c r="E673" s="396" t="s">
        <v>258</v>
      </c>
      <c r="F673" s="398"/>
      <c r="G673" s="399"/>
      <c r="H673" s="399"/>
      <c r="I673" s="399"/>
      <c r="J673" s="399"/>
      <c r="K673" s="399"/>
      <c r="L673" s="399"/>
      <c r="M673" s="400"/>
      <c r="N673" s="400"/>
      <c r="O673" s="400"/>
      <c r="P673" s="400"/>
      <c r="Q673" s="400"/>
      <c r="R673" s="591">
        <f t="shared" si="30"/>
        <v>0</v>
      </c>
      <c r="S673" s="398"/>
      <c r="T673" s="399"/>
      <c r="U673" s="399"/>
      <c r="V673" s="399"/>
      <c r="W673" s="399"/>
      <c r="X673" s="399"/>
      <c r="Y673" s="399"/>
      <c r="Z673" s="399"/>
      <c r="AA673" s="399"/>
      <c r="AB673" s="399"/>
      <c r="AC673" s="399"/>
      <c r="AD673" s="399"/>
      <c r="AE673" s="399"/>
      <c r="AF673" s="399"/>
      <c r="AG673" s="399"/>
      <c r="AH673" s="399"/>
      <c r="AI673" s="399"/>
      <c r="AJ673" s="399"/>
      <c r="AK673" s="399"/>
      <c r="AL673" s="399"/>
      <c r="AM673" s="399"/>
      <c r="AN673" s="400"/>
      <c r="AO673" s="591">
        <f t="shared" si="31"/>
        <v>0</v>
      </c>
      <c r="AP673" s="591">
        <f t="shared" si="32"/>
        <v>0</v>
      </c>
    </row>
    <row r="674" spans="1:42">
      <c r="A674" s="1091"/>
      <c r="B674" s="416"/>
      <c r="C674" s="419" t="str">
        <f>IFERROR(INDEX(C$13:C673,MATCH($B674,$B$13:$B673,0)),"")</f>
        <v/>
      </c>
      <c r="D674" s="416"/>
      <c r="E674" s="396" t="s">
        <v>258</v>
      </c>
      <c r="F674" s="398"/>
      <c r="G674" s="399"/>
      <c r="H674" s="399"/>
      <c r="I674" s="399"/>
      <c r="J674" s="399"/>
      <c r="K674" s="399"/>
      <c r="L674" s="399"/>
      <c r="M674" s="400"/>
      <c r="N674" s="400"/>
      <c r="O674" s="400"/>
      <c r="P674" s="400"/>
      <c r="Q674" s="400"/>
      <c r="R674" s="591">
        <f t="shared" si="30"/>
        <v>0</v>
      </c>
      <c r="S674" s="398"/>
      <c r="T674" s="399"/>
      <c r="U674" s="399"/>
      <c r="V674" s="399"/>
      <c r="W674" s="399"/>
      <c r="X674" s="399"/>
      <c r="Y674" s="399"/>
      <c r="Z674" s="399"/>
      <c r="AA674" s="399"/>
      <c r="AB674" s="399"/>
      <c r="AC674" s="399"/>
      <c r="AD674" s="399"/>
      <c r="AE674" s="399"/>
      <c r="AF674" s="399"/>
      <c r="AG674" s="399"/>
      <c r="AH674" s="399"/>
      <c r="AI674" s="399"/>
      <c r="AJ674" s="399"/>
      <c r="AK674" s="399"/>
      <c r="AL674" s="399"/>
      <c r="AM674" s="399"/>
      <c r="AN674" s="400"/>
      <c r="AO674" s="591">
        <f t="shared" si="31"/>
        <v>0</v>
      </c>
      <c r="AP674" s="591">
        <f t="shared" si="32"/>
        <v>0</v>
      </c>
    </row>
    <row r="675" spans="1:42">
      <c r="A675" s="1091"/>
      <c r="B675" s="416"/>
      <c r="C675" s="419" t="str">
        <f>IFERROR(INDEX(C$13:C674,MATCH($B675,$B$13:$B674,0)),"")</f>
        <v/>
      </c>
      <c r="D675" s="416"/>
      <c r="E675" s="396" t="s">
        <v>258</v>
      </c>
      <c r="F675" s="398"/>
      <c r="G675" s="399"/>
      <c r="H675" s="399"/>
      <c r="I675" s="399"/>
      <c r="J675" s="399"/>
      <c r="K675" s="399"/>
      <c r="L675" s="399"/>
      <c r="M675" s="400"/>
      <c r="N675" s="400"/>
      <c r="O675" s="400"/>
      <c r="P675" s="400"/>
      <c r="Q675" s="400"/>
      <c r="R675" s="591">
        <f t="shared" si="30"/>
        <v>0</v>
      </c>
      <c r="S675" s="398"/>
      <c r="T675" s="399"/>
      <c r="U675" s="399"/>
      <c r="V675" s="399"/>
      <c r="W675" s="399"/>
      <c r="X675" s="399"/>
      <c r="Y675" s="399"/>
      <c r="Z675" s="399"/>
      <c r="AA675" s="399"/>
      <c r="AB675" s="399"/>
      <c r="AC675" s="399"/>
      <c r="AD675" s="399"/>
      <c r="AE675" s="399"/>
      <c r="AF675" s="399"/>
      <c r="AG675" s="399"/>
      <c r="AH675" s="399"/>
      <c r="AI675" s="399"/>
      <c r="AJ675" s="399"/>
      <c r="AK675" s="399"/>
      <c r="AL675" s="399"/>
      <c r="AM675" s="399"/>
      <c r="AN675" s="400"/>
      <c r="AO675" s="591">
        <f t="shared" si="31"/>
        <v>0</v>
      </c>
      <c r="AP675" s="591">
        <f t="shared" si="32"/>
        <v>0</v>
      </c>
    </row>
    <row r="676" spans="1:42">
      <c r="A676" s="1091"/>
      <c r="B676" s="416"/>
      <c r="C676" s="419" t="str">
        <f>IFERROR(INDEX(C$13:C675,MATCH($B676,$B$13:$B675,0)),"")</f>
        <v/>
      </c>
      <c r="D676" s="416"/>
      <c r="E676" s="396" t="s">
        <v>258</v>
      </c>
      <c r="F676" s="398"/>
      <c r="G676" s="399"/>
      <c r="H676" s="399"/>
      <c r="I676" s="399"/>
      <c r="J676" s="399"/>
      <c r="K676" s="399"/>
      <c r="L676" s="399"/>
      <c r="M676" s="400"/>
      <c r="N676" s="400"/>
      <c r="O676" s="400"/>
      <c r="P676" s="400"/>
      <c r="Q676" s="400"/>
      <c r="R676" s="591">
        <f t="shared" si="30"/>
        <v>0</v>
      </c>
      <c r="S676" s="398"/>
      <c r="T676" s="399"/>
      <c r="U676" s="399"/>
      <c r="V676" s="399"/>
      <c r="W676" s="399"/>
      <c r="X676" s="399"/>
      <c r="Y676" s="399"/>
      <c r="Z676" s="399"/>
      <c r="AA676" s="399"/>
      <c r="AB676" s="399"/>
      <c r="AC676" s="399"/>
      <c r="AD676" s="399"/>
      <c r="AE676" s="399"/>
      <c r="AF676" s="399"/>
      <c r="AG676" s="399"/>
      <c r="AH676" s="399"/>
      <c r="AI676" s="399"/>
      <c r="AJ676" s="399"/>
      <c r="AK676" s="399"/>
      <c r="AL676" s="399"/>
      <c r="AM676" s="399"/>
      <c r="AN676" s="400"/>
      <c r="AO676" s="591">
        <f t="shared" si="31"/>
        <v>0</v>
      </c>
      <c r="AP676" s="591">
        <f t="shared" si="32"/>
        <v>0</v>
      </c>
    </row>
    <row r="677" spans="1:42">
      <c r="A677" s="1091"/>
      <c r="B677" s="416"/>
      <c r="C677" s="419" t="str">
        <f>IFERROR(INDEX(C$13:C676,MATCH($B677,$B$13:$B676,0)),"")</f>
        <v/>
      </c>
      <c r="D677" s="416"/>
      <c r="E677" s="396" t="s">
        <v>258</v>
      </c>
      <c r="F677" s="398"/>
      <c r="G677" s="399"/>
      <c r="H677" s="399"/>
      <c r="I677" s="399"/>
      <c r="J677" s="399"/>
      <c r="K677" s="399"/>
      <c r="L677" s="399"/>
      <c r="M677" s="400"/>
      <c r="N677" s="400"/>
      <c r="O677" s="400"/>
      <c r="P677" s="400"/>
      <c r="Q677" s="400"/>
      <c r="R677" s="591">
        <f t="shared" si="30"/>
        <v>0</v>
      </c>
      <c r="S677" s="398"/>
      <c r="T677" s="399"/>
      <c r="U677" s="399"/>
      <c r="V677" s="399"/>
      <c r="W677" s="399"/>
      <c r="X677" s="399"/>
      <c r="Y677" s="399"/>
      <c r="Z677" s="399"/>
      <c r="AA677" s="399"/>
      <c r="AB677" s="399"/>
      <c r="AC677" s="399"/>
      <c r="AD677" s="399"/>
      <c r="AE677" s="399"/>
      <c r="AF677" s="399"/>
      <c r="AG677" s="399"/>
      <c r="AH677" s="399"/>
      <c r="AI677" s="399"/>
      <c r="AJ677" s="399"/>
      <c r="AK677" s="399"/>
      <c r="AL677" s="399"/>
      <c r="AM677" s="399"/>
      <c r="AN677" s="400"/>
      <c r="AO677" s="591">
        <f t="shared" si="31"/>
        <v>0</v>
      </c>
      <c r="AP677" s="591">
        <f t="shared" si="32"/>
        <v>0</v>
      </c>
    </row>
    <row r="678" spans="1:42">
      <c r="A678" s="1091"/>
      <c r="B678" s="416"/>
      <c r="C678" s="419" t="str">
        <f>IFERROR(INDEX(C$13:C677,MATCH($B678,$B$13:$B677,0)),"")</f>
        <v/>
      </c>
      <c r="D678" s="416"/>
      <c r="E678" s="396" t="s">
        <v>258</v>
      </c>
      <c r="F678" s="398"/>
      <c r="G678" s="399"/>
      <c r="H678" s="399"/>
      <c r="I678" s="399"/>
      <c r="J678" s="399"/>
      <c r="K678" s="399"/>
      <c r="L678" s="399"/>
      <c r="M678" s="400"/>
      <c r="N678" s="400"/>
      <c r="O678" s="400"/>
      <c r="P678" s="400"/>
      <c r="Q678" s="400"/>
      <c r="R678" s="591">
        <f t="shared" si="30"/>
        <v>0</v>
      </c>
      <c r="S678" s="398"/>
      <c r="T678" s="399"/>
      <c r="U678" s="399"/>
      <c r="V678" s="399"/>
      <c r="W678" s="399"/>
      <c r="X678" s="399"/>
      <c r="Y678" s="399"/>
      <c r="Z678" s="399"/>
      <c r="AA678" s="399"/>
      <c r="AB678" s="399"/>
      <c r="AC678" s="399"/>
      <c r="AD678" s="399"/>
      <c r="AE678" s="399"/>
      <c r="AF678" s="399"/>
      <c r="AG678" s="399"/>
      <c r="AH678" s="399"/>
      <c r="AI678" s="399"/>
      <c r="AJ678" s="399"/>
      <c r="AK678" s="399"/>
      <c r="AL678" s="399"/>
      <c r="AM678" s="399"/>
      <c r="AN678" s="400"/>
      <c r="AO678" s="591">
        <f t="shared" si="31"/>
        <v>0</v>
      </c>
      <c r="AP678" s="591">
        <f t="shared" si="32"/>
        <v>0</v>
      </c>
    </row>
    <row r="679" spans="1:42">
      <c r="A679" s="1091"/>
      <c r="B679" s="416"/>
      <c r="C679" s="419" t="str">
        <f>IFERROR(INDEX(C$13:C678,MATCH($B679,$B$13:$B678,0)),"")</f>
        <v/>
      </c>
      <c r="D679" s="416"/>
      <c r="E679" s="396" t="s">
        <v>258</v>
      </c>
      <c r="F679" s="398"/>
      <c r="G679" s="399"/>
      <c r="H679" s="399"/>
      <c r="I679" s="399"/>
      <c r="J679" s="399"/>
      <c r="K679" s="399"/>
      <c r="L679" s="399"/>
      <c r="M679" s="400"/>
      <c r="N679" s="400"/>
      <c r="O679" s="400"/>
      <c r="P679" s="400"/>
      <c r="Q679" s="400"/>
      <c r="R679" s="591">
        <f t="shared" si="30"/>
        <v>0</v>
      </c>
      <c r="S679" s="398"/>
      <c r="T679" s="399"/>
      <c r="U679" s="399"/>
      <c r="V679" s="399"/>
      <c r="W679" s="399"/>
      <c r="X679" s="399"/>
      <c r="Y679" s="399"/>
      <c r="Z679" s="399"/>
      <c r="AA679" s="399"/>
      <c r="AB679" s="399"/>
      <c r="AC679" s="399"/>
      <c r="AD679" s="399"/>
      <c r="AE679" s="399"/>
      <c r="AF679" s="399"/>
      <c r="AG679" s="399"/>
      <c r="AH679" s="399"/>
      <c r="AI679" s="399"/>
      <c r="AJ679" s="399"/>
      <c r="AK679" s="399"/>
      <c r="AL679" s="399"/>
      <c r="AM679" s="399"/>
      <c r="AN679" s="400"/>
      <c r="AO679" s="591">
        <f t="shared" si="31"/>
        <v>0</v>
      </c>
      <c r="AP679" s="591">
        <f t="shared" si="32"/>
        <v>0</v>
      </c>
    </row>
    <row r="680" spans="1:42">
      <c r="A680" s="1091"/>
      <c r="B680" s="416"/>
      <c r="C680" s="419" t="str">
        <f>IFERROR(INDEX(C$13:C679,MATCH($B680,$B$13:$B679,0)),"")</f>
        <v/>
      </c>
      <c r="D680" s="416"/>
      <c r="E680" s="396" t="s">
        <v>258</v>
      </c>
      <c r="F680" s="398"/>
      <c r="G680" s="399"/>
      <c r="H680" s="399"/>
      <c r="I680" s="399"/>
      <c r="J680" s="399"/>
      <c r="K680" s="399"/>
      <c r="L680" s="399"/>
      <c r="M680" s="400"/>
      <c r="N680" s="400"/>
      <c r="O680" s="400"/>
      <c r="P680" s="400"/>
      <c r="Q680" s="400"/>
      <c r="R680" s="591">
        <f t="shared" si="30"/>
        <v>0</v>
      </c>
      <c r="S680" s="398"/>
      <c r="T680" s="399"/>
      <c r="U680" s="399"/>
      <c r="V680" s="399"/>
      <c r="W680" s="399"/>
      <c r="X680" s="399"/>
      <c r="Y680" s="399"/>
      <c r="Z680" s="399"/>
      <c r="AA680" s="399"/>
      <c r="AB680" s="399"/>
      <c r="AC680" s="399"/>
      <c r="AD680" s="399"/>
      <c r="AE680" s="399"/>
      <c r="AF680" s="399"/>
      <c r="AG680" s="399"/>
      <c r="AH680" s="399"/>
      <c r="AI680" s="399"/>
      <c r="AJ680" s="399"/>
      <c r="AK680" s="399"/>
      <c r="AL680" s="399"/>
      <c r="AM680" s="399"/>
      <c r="AN680" s="400"/>
      <c r="AO680" s="591">
        <f t="shared" si="31"/>
        <v>0</v>
      </c>
      <c r="AP680" s="591">
        <f t="shared" si="32"/>
        <v>0</v>
      </c>
    </row>
    <row r="681" spans="1:42">
      <c r="A681" s="1091"/>
      <c r="B681" s="416"/>
      <c r="C681" s="419" t="str">
        <f>IFERROR(INDEX(C$13:C680,MATCH($B681,$B$13:$B680,0)),"")</f>
        <v/>
      </c>
      <c r="D681" s="416"/>
      <c r="E681" s="396" t="s">
        <v>258</v>
      </c>
      <c r="F681" s="398"/>
      <c r="G681" s="399"/>
      <c r="H681" s="399"/>
      <c r="I681" s="399"/>
      <c r="J681" s="399"/>
      <c r="K681" s="399"/>
      <c r="L681" s="399"/>
      <c r="M681" s="400"/>
      <c r="N681" s="400"/>
      <c r="O681" s="400"/>
      <c r="P681" s="400"/>
      <c r="Q681" s="400"/>
      <c r="R681" s="591">
        <f t="shared" si="30"/>
        <v>0</v>
      </c>
      <c r="S681" s="398"/>
      <c r="T681" s="399"/>
      <c r="U681" s="399"/>
      <c r="V681" s="399"/>
      <c r="W681" s="399"/>
      <c r="X681" s="399"/>
      <c r="Y681" s="399"/>
      <c r="Z681" s="399"/>
      <c r="AA681" s="399"/>
      <c r="AB681" s="399"/>
      <c r="AC681" s="399"/>
      <c r="AD681" s="399"/>
      <c r="AE681" s="399"/>
      <c r="AF681" s="399"/>
      <c r="AG681" s="399"/>
      <c r="AH681" s="399"/>
      <c r="AI681" s="399"/>
      <c r="AJ681" s="399"/>
      <c r="AK681" s="399"/>
      <c r="AL681" s="399"/>
      <c r="AM681" s="399"/>
      <c r="AN681" s="400"/>
      <c r="AO681" s="591">
        <f t="shared" si="31"/>
        <v>0</v>
      </c>
      <c r="AP681" s="591">
        <f t="shared" si="32"/>
        <v>0</v>
      </c>
    </row>
    <row r="682" spans="1:42">
      <c r="A682" s="1091"/>
      <c r="B682" s="416"/>
      <c r="C682" s="419" t="str">
        <f>IFERROR(INDEX(C$13:C681,MATCH($B682,$B$13:$B681,0)),"")</f>
        <v/>
      </c>
      <c r="D682" s="416"/>
      <c r="E682" s="396" t="s">
        <v>258</v>
      </c>
      <c r="F682" s="398"/>
      <c r="G682" s="399"/>
      <c r="H682" s="399"/>
      <c r="I682" s="399"/>
      <c r="J682" s="399"/>
      <c r="K682" s="399"/>
      <c r="L682" s="399"/>
      <c r="M682" s="400"/>
      <c r="N682" s="400"/>
      <c r="O682" s="400"/>
      <c r="P682" s="400"/>
      <c r="Q682" s="400"/>
      <c r="R682" s="591">
        <f t="shared" si="30"/>
        <v>0</v>
      </c>
      <c r="S682" s="398"/>
      <c r="T682" s="399"/>
      <c r="U682" s="399"/>
      <c r="V682" s="399"/>
      <c r="W682" s="399"/>
      <c r="X682" s="399"/>
      <c r="Y682" s="399"/>
      <c r="Z682" s="399"/>
      <c r="AA682" s="399"/>
      <c r="AB682" s="399"/>
      <c r="AC682" s="399"/>
      <c r="AD682" s="399"/>
      <c r="AE682" s="399"/>
      <c r="AF682" s="399"/>
      <c r="AG682" s="399"/>
      <c r="AH682" s="399"/>
      <c r="AI682" s="399"/>
      <c r="AJ682" s="399"/>
      <c r="AK682" s="399"/>
      <c r="AL682" s="399"/>
      <c r="AM682" s="399"/>
      <c r="AN682" s="400"/>
      <c r="AO682" s="591">
        <f t="shared" si="31"/>
        <v>0</v>
      </c>
      <c r="AP682" s="591">
        <f t="shared" si="32"/>
        <v>0</v>
      </c>
    </row>
    <row r="683" spans="1:42">
      <c r="A683" s="1091"/>
      <c r="B683" s="416"/>
      <c r="C683" s="419" t="str">
        <f>IFERROR(INDEX(C$13:C682,MATCH($B683,$B$13:$B682,0)),"")</f>
        <v/>
      </c>
      <c r="D683" s="416"/>
      <c r="E683" s="396" t="s">
        <v>258</v>
      </c>
      <c r="F683" s="398"/>
      <c r="G683" s="399"/>
      <c r="H683" s="399"/>
      <c r="I683" s="399"/>
      <c r="J683" s="399"/>
      <c r="K683" s="399"/>
      <c r="L683" s="399"/>
      <c r="M683" s="400"/>
      <c r="N683" s="400"/>
      <c r="O683" s="400"/>
      <c r="P683" s="400"/>
      <c r="Q683" s="400"/>
      <c r="R683" s="591">
        <f t="shared" si="30"/>
        <v>0</v>
      </c>
      <c r="S683" s="398"/>
      <c r="T683" s="399"/>
      <c r="U683" s="399"/>
      <c r="V683" s="399"/>
      <c r="W683" s="399"/>
      <c r="X683" s="399"/>
      <c r="Y683" s="399"/>
      <c r="Z683" s="399"/>
      <c r="AA683" s="399"/>
      <c r="AB683" s="399"/>
      <c r="AC683" s="399"/>
      <c r="AD683" s="399"/>
      <c r="AE683" s="399"/>
      <c r="AF683" s="399"/>
      <c r="AG683" s="399"/>
      <c r="AH683" s="399"/>
      <c r="AI683" s="399"/>
      <c r="AJ683" s="399"/>
      <c r="AK683" s="399"/>
      <c r="AL683" s="399"/>
      <c r="AM683" s="399"/>
      <c r="AN683" s="400"/>
      <c r="AO683" s="591">
        <f t="shared" si="31"/>
        <v>0</v>
      </c>
      <c r="AP683" s="591">
        <f t="shared" si="32"/>
        <v>0</v>
      </c>
    </row>
    <row r="684" spans="1:42">
      <c r="A684" s="1091"/>
      <c r="B684" s="416"/>
      <c r="C684" s="419" t="str">
        <f>IFERROR(INDEX(C$13:C683,MATCH($B684,$B$13:$B683,0)),"")</f>
        <v/>
      </c>
      <c r="D684" s="416"/>
      <c r="E684" s="396" t="s">
        <v>258</v>
      </c>
      <c r="F684" s="398"/>
      <c r="G684" s="399"/>
      <c r="H684" s="399"/>
      <c r="I684" s="399"/>
      <c r="J684" s="399"/>
      <c r="K684" s="399"/>
      <c r="L684" s="399"/>
      <c r="M684" s="400"/>
      <c r="N684" s="400"/>
      <c r="O684" s="400"/>
      <c r="P684" s="400"/>
      <c r="Q684" s="400"/>
      <c r="R684" s="591">
        <f t="shared" si="30"/>
        <v>0</v>
      </c>
      <c r="S684" s="398"/>
      <c r="T684" s="399"/>
      <c r="U684" s="399"/>
      <c r="V684" s="399"/>
      <c r="W684" s="399"/>
      <c r="X684" s="399"/>
      <c r="Y684" s="399"/>
      <c r="Z684" s="399"/>
      <c r="AA684" s="399"/>
      <c r="AB684" s="399"/>
      <c r="AC684" s="399"/>
      <c r="AD684" s="399"/>
      <c r="AE684" s="399"/>
      <c r="AF684" s="399"/>
      <c r="AG684" s="399"/>
      <c r="AH684" s="399"/>
      <c r="AI684" s="399"/>
      <c r="AJ684" s="399"/>
      <c r="AK684" s="399"/>
      <c r="AL684" s="399"/>
      <c r="AM684" s="399"/>
      <c r="AN684" s="400"/>
      <c r="AO684" s="591">
        <f t="shared" si="31"/>
        <v>0</v>
      </c>
      <c r="AP684" s="591">
        <f t="shared" si="32"/>
        <v>0</v>
      </c>
    </row>
    <row r="685" spans="1:42">
      <c r="A685" s="1091"/>
      <c r="B685" s="416"/>
      <c r="C685" s="419" t="str">
        <f>IFERROR(INDEX(C$13:C684,MATCH($B685,$B$13:$B684,0)),"")</f>
        <v/>
      </c>
      <c r="D685" s="416"/>
      <c r="E685" s="396" t="s">
        <v>258</v>
      </c>
      <c r="F685" s="398"/>
      <c r="G685" s="399"/>
      <c r="H685" s="399"/>
      <c r="I685" s="399"/>
      <c r="J685" s="399"/>
      <c r="K685" s="399"/>
      <c r="L685" s="399"/>
      <c r="M685" s="400"/>
      <c r="N685" s="400"/>
      <c r="O685" s="400"/>
      <c r="P685" s="400"/>
      <c r="Q685" s="400"/>
      <c r="R685" s="591">
        <f t="shared" si="30"/>
        <v>0</v>
      </c>
      <c r="S685" s="398"/>
      <c r="T685" s="399"/>
      <c r="U685" s="399"/>
      <c r="V685" s="399"/>
      <c r="W685" s="399"/>
      <c r="X685" s="399"/>
      <c r="Y685" s="399"/>
      <c r="Z685" s="399"/>
      <c r="AA685" s="399"/>
      <c r="AB685" s="399"/>
      <c r="AC685" s="399"/>
      <c r="AD685" s="399"/>
      <c r="AE685" s="399"/>
      <c r="AF685" s="399"/>
      <c r="AG685" s="399"/>
      <c r="AH685" s="399"/>
      <c r="AI685" s="399"/>
      <c r="AJ685" s="399"/>
      <c r="AK685" s="399"/>
      <c r="AL685" s="399"/>
      <c r="AM685" s="399"/>
      <c r="AN685" s="400"/>
      <c r="AO685" s="591">
        <f t="shared" si="31"/>
        <v>0</v>
      </c>
      <c r="AP685" s="591">
        <f t="shared" si="32"/>
        <v>0</v>
      </c>
    </row>
    <row r="686" spans="1:42">
      <c r="A686" s="1091"/>
      <c r="B686" s="416"/>
      <c r="C686" s="419" t="str">
        <f>IFERROR(INDEX(C$13:C685,MATCH($B686,$B$13:$B685,0)),"")</f>
        <v/>
      </c>
      <c r="D686" s="416"/>
      <c r="E686" s="396" t="s">
        <v>258</v>
      </c>
      <c r="F686" s="398"/>
      <c r="G686" s="399"/>
      <c r="H686" s="399"/>
      <c r="I686" s="399"/>
      <c r="J686" s="399"/>
      <c r="K686" s="399"/>
      <c r="L686" s="399"/>
      <c r="M686" s="400"/>
      <c r="N686" s="400"/>
      <c r="O686" s="400"/>
      <c r="P686" s="400"/>
      <c r="Q686" s="400"/>
      <c r="R686" s="591">
        <f t="shared" si="30"/>
        <v>0</v>
      </c>
      <c r="S686" s="398"/>
      <c r="T686" s="399"/>
      <c r="U686" s="399"/>
      <c r="V686" s="399"/>
      <c r="W686" s="399"/>
      <c r="X686" s="399"/>
      <c r="Y686" s="399"/>
      <c r="Z686" s="399"/>
      <c r="AA686" s="399"/>
      <c r="AB686" s="399"/>
      <c r="AC686" s="399"/>
      <c r="AD686" s="399"/>
      <c r="AE686" s="399"/>
      <c r="AF686" s="399"/>
      <c r="AG686" s="399"/>
      <c r="AH686" s="399"/>
      <c r="AI686" s="399"/>
      <c r="AJ686" s="399"/>
      <c r="AK686" s="399"/>
      <c r="AL686" s="399"/>
      <c r="AM686" s="399"/>
      <c r="AN686" s="400"/>
      <c r="AO686" s="591">
        <f t="shared" si="31"/>
        <v>0</v>
      </c>
      <c r="AP686" s="591">
        <f t="shared" si="32"/>
        <v>0</v>
      </c>
    </row>
    <row r="687" spans="1:42">
      <c r="A687" s="1091"/>
      <c r="B687" s="416"/>
      <c r="C687" s="419" t="str">
        <f>IFERROR(INDEX(C$13:C686,MATCH($B687,$B$13:$B686,0)),"")</f>
        <v/>
      </c>
      <c r="D687" s="416"/>
      <c r="E687" s="396" t="s">
        <v>258</v>
      </c>
      <c r="F687" s="398"/>
      <c r="G687" s="399"/>
      <c r="H687" s="399"/>
      <c r="I687" s="399"/>
      <c r="J687" s="399"/>
      <c r="K687" s="399"/>
      <c r="L687" s="399"/>
      <c r="M687" s="400"/>
      <c r="N687" s="400"/>
      <c r="O687" s="400"/>
      <c r="P687" s="400"/>
      <c r="Q687" s="400"/>
      <c r="R687" s="591">
        <f t="shared" si="30"/>
        <v>0</v>
      </c>
      <c r="S687" s="398"/>
      <c r="T687" s="399"/>
      <c r="U687" s="399"/>
      <c r="V687" s="399"/>
      <c r="W687" s="399"/>
      <c r="X687" s="399"/>
      <c r="Y687" s="399"/>
      <c r="Z687" s="399"/>
      <c r="AA687" s="399"/>
      <c r="AB687" s="399"/>
      <c r="AC687" s="399"/>
      <c r="AD687" s="399"/>
      <c r="AE687" s="399"/>
      <c r="AF687" s="399"/>
      <c r="AG687" s="399"/>
      <c r="AH687" s="399"/>
      <c r="AI687" s="399"/>
      <c r="AJ687" s="399"/>
      <c r="AK687" s="399"/>
      <c r="AL687" s="399"/>
      <c r="AM687" s="399"/>
      <c r="AN687" s="400"/>
      <c r="AO687" s="591">
        <f t="shared" si="31"/>
        <v>0</v>
      </c>
      <c r="AP687" s="591">
        <f t="shared" si="32"/>
        <v>0</v>
      </c>
    </row>
    <row r="688" spans="1:42">
      <c r="A688" s="1091"/>
      <c r="B688" s="416"/>
      <c r="C688" s="419" t="str">
        <f>IFERROR(INDEX(C$13:C687,MATCH($B688,$B$13:$B687,0)),"")</f>
        <v/>
      </c>
      <c r="D688" s="416"/>
      <c r="E688" s="396" t="s">
        <v>258</v>
      </c>
      <c r="F688" s="398"/>
      <c r="G688" s="399"/>
      <c r="H688" s="399"/>
      <c r="I688" s="399"/>
      <c r="J688" s="399"/>
      <c r="K688" s="399"/>
      <c r="L688" s="399"/>
      <c r="M688" s="400"/>
      <c r="N688" s="400"/>
      <c r="O688" s="400"/>
      <c r="P688" s="400"/>
      <c r="Q688" s="400"/>
      <c r="R688" s="591">
        <f t="shared" si="30"/>
        <v>0</v>
      </c>
      <c r="S688" s="398"/>
      <c r="T688" s="399"/>
      <c r="U688" s="399"/>
      <c r="V688" s="399"/>
      <c r="W688" s="399"/>
      <c r="X688" s="399"/>
      <c r="Y688" s="399"/>
      <c r="Z688" s="399"/>
      <c r="AA688" s="399"/>
      <c r="AB688" s="399"/>
      <c r="AC688" s="399"/>
      <c r="AD688" s="399"/>
      <c r="AE688" s="399"/>
      <c r="AF688" s="399"/>
      <c r="AG688" s="399"/>
      <c r="AH688" s="399"/>
      <c r="AI688" s="399"/>
      <c r="AJ688" s="399"/>
      <c r="AK688" s="399"/>
      <c r="AL688" s="399"/>
      <c r="AM688" s="399"/>
      <c r="AN688" s="400"/>
      <c r="AO688" s="591">
        <f t="shared" si="31"/>
        <v>0</v>
      </c>
      <c r="AP688" s="591">
        <f t="shared" si="32"/>
        <v>0</v>
      </c>
    </row>
    <row r="689" spans="1:42">
      <c r="A689" s="1091"/>
      <c r="B689" s="416"/>
      <c r="C689" s="419" t="str">
        <f>IFERROR(INDEX(C$13:C688,MATCH($B689,$B$13:$B688,0)),"")</f>
        <v/>
      </c>
      <c r="D689" s="416"/>
      <c r="E689" s="396" t="s">
        <v>258</v>
      </c>
      <c r="F689" s="398"/>
      <c r="G689" s="399"/>
      <c r="H689" s="399"/>
      <c r="I689" s="399"/>
      <c r="J689" s="399"/>
      <c r="K689" s="399"/>
      <c r="L689" s="399"/>
      <c r="M689" s="400"/>
      <c r="N689" s="400"/>
      <c r="O689" s="400"/>
      <c r="P689" s="400"/>
      <c r="Q689" s="400"/>
      <c r="R689" s="591">
        <f t="shared" si="30"/>
        <v>0</v>
      </c>
      <c r="S689" s="398"/>
      <c r="T689" s="399"/>
      <c r="U689" s="399"/>
      <c r="V689" s="399"/>
      <c r="W689" s="399"/>
      <c r="X689" s="399"/>
      <c r="Y689" s="399"/>
      <c r="Z689" s="399"/>
      <c r="AA689" s="399"/>
      <c r="AB689" s="399"/>
      <c r="AC689" s="399"/>
      <c r="AD689" s="399"/>
      <c r="AE689" s="399"/>
      <c r="AF689" s="399"/>
      <c r="AG689" s="399"/>
      <c r="AH689" s="399"/>
      <c r="AI689" s="399"/>
      <c r="AJ689" s="399"/>
      <c r="AK689" s="399"/>
      <c r="AL689" s="399"/>
      <c r="AM689" s="399"/>
      <c r="AN689" s="400"/>
      <c r="AO689" s="591">
        <f t="shared" si="31"/>
        <v>0</v>
      </c>
      <c r="AP689" s="591">
        <f t="shared" si="32"/>
        <v>0</v>
      </c>
    </row>
    <row r="690" spans="1:42">
      <c r="A690" s="1091"/>
      <c r="B690" s="416"/>
      <c r="C690" s="419" t="str">
        <f>IFERROR(INDEX(C$13:C689,MATCH($B690,$B$13:$B689,0)),"")</f>
        <v/>
      </c>
      <c r="D690" s="416"/>
      <c r="E690" s="396" t="s">
        <v>258</v>
      </c>
      <c r="F690" s="398"/>
      <c r="G690" s="399"/>
      <c r="H690" s="399"/>
      <c r="I690" s="399"/>
      <c r="J690" s="399"/>
      <c r="K690" s="399"/>
      <c r="L690" s="399"/>
      <c r="M690" s="400"/>
      <c r="N690" s="400"/>
      <c r="O690" s="400"/>
      <c r="P690" s="400"/>
      <c r="Q690" s="400"/>
      <c r="R690" s="591">
        <f t="shared" si="30"/>
        <v>0</v>
      </c>
      <c r="S690" s="398"/>
      <c r="T690" s="399"/>
      <c r="U690" s="399"/>
      <c r="V690" s="399"/>
      <c r="W690" s="399"/>
      <c r="X690" s="399"/>
      <c r="Y690" s="399"/>
      <c r="Z690" s="399"/>
      <c r="AA690" s="399"/>
      <c r="AB690" s="399"/>
      <c r="AC690" s="399"/>
      <c r="AD690" s="399"/>
      <c r="AE690" s="399"/>
      <c r="AF690" s="399"/>
      <c r="AG690" s="399"/>
      <c r="AH690" s="399"/>
      <c r="AI690" s="399"/>
      <c r="AJ690" s="399"/>
      <c r="AK690" s="399"/>
      <c r="AL690" s="399"/>
      <c r="AM690" s="399"/>
      <c r="AN690" s="400"/>
      <c r="AO690" s="591">
        <f t="shared" si="31"/>
        <v>0</v>
      </c>
      <c r="AP690" s="591">
        <f t="shared" si="32"/>
        <v>0</v>
      </c>
    </row>
    <row r="691" spans="1:42">
      <c r="A691" s="1091"/>
      <c r="B691" s="416"/>
      <c r="C691" s="419" t="str">
        <f>IFERROR(INDEX(C$13:C690,MATCH($B691,$B$13:$B690,0)),"")</f>
        <v/>
      </c>
      <c r="D691" s="416"/>
      <c r="E691" s="396" t="s">
        <v>258</v>
      </c>
      <c r="F691" s="398"/>
      <c r="G691" s="399"/>
      <c r="H691" s="399"/>
      <c r="I691" s="399"/>
      <c r="J691" s="399"/>
      <c r="K691" s="399"/>
      <c r="L691" s="399"/>
      <c r="M691" s="400"/>
      <c r="N691" s="400"/>
      <c r="O691" s="400"/>
      <c r="P691" s="400"/>
      <c r="Q691" s="400"/>
      <c r="R691" s="591">
        <f t="shared" si="30"/>
        <v>0</v>
      </c>
      <c r="S691" s="398"/>
      <c r="T691" s="399"/>
      <c r="U691" s="399"/>
      <c r="V691" s="399"/>
      <c r="W691" s="399"/>
      <c r="X691" s="399"/>
      <c r="Y691" s="399"/>
      <c r="Z691" s="399"/>
      <c r="AA691" s="399"/>
      <c r="AB691" s="399"/>
      <c r="AC691" s="399"/>
      <c r="AD691" s="399"/>
      <c r="AE691" s="399"/>
      <c r="AF691" s="399"/>
      <c r="AG691" s="399"/>
      <c r="AH691" s="399"/>
      <c r="AI691" s="399"/>
      <c r="AJ691" s="399"/>
      <c r="AK691" s="399"/>
      <c r="AL691" s="399"/>
      <c r="AM691" s="399"/>
      <c r="AN691" s="400"/>
      <c r="AO691" s="591">
        <f t="shared" si="31"/>
        <v>0</v>
      </c>
      <c r="AP691" s="591">
        <f t="shared" si="32"/>
        <v>0</v>
      </c>
    </row>
    <row r="692" spans="1:42">
      <c r="A692" s="1091"/>
      <c r="B692" s="416"/>
      <c r="C692" s="419" t="str">
        <f>IFERROR(INDEX(C$13:C691,MATCH($B692,$B$13:$B691,0)),"")</f>
        <v/>
      </c>
      <c r="D692" s="416"/>
      <c r="E692" s="396" t="s">
        <v>258</v>
      </c>
      <c r="F692" s="398"/>
      <c r="G692" s="399"/>
      <c r="H692" s="399"/>
      <c r="I692" s="399"/>
      <c r="J692" s="399"/>
      <c r="K692" s="399"/>
      <c r="L692" s="399"/>
      <c r="M692" s="400"/>
      <c r="N692" s="400"/>
      <c r="O692" s="400"/>
      <c r="P692" s="400"/>
      <c r="Q692" s="400"/>
      <c r="R692" s="591">
        <f t="shared" si="30"/>
        <v>0</v>
      </c>
      <c r="S692" s="398"/>
      <c r="T692" s="399"/>
      <c r="U692" s="399"/>
      <c r="V692" s="399"/>
      <c r="W692" s="399"/>
      <c r="X692" s="399"/>
      <c r="Y692" s="399"/>
      <c r="Z692" s="399"/>
      <c r="AA692" s="399"/>
      <c r="AB692" s="399"/>
      <c r="AC692" s="399"/>
      <c r="AD692" s="399"/>
      <c r="AE692" s="399"/>
      <c r="AF692" s="399"/>
      <c r="AG692" s="399"/>
      <c r="AH692" s="399"/>
      <c r="AI692" s="399"/>
      <c r="AJ692" s="399"/>
      <c r="AK692" s="399"/>
      <c r="AL692" s="399"/>
      <c r="AM692" s="399"/>
      <c r="AN692" s="400"/>
      <c r="AO692" s="591">
        <f t="shared" si="31"/>
        <v>0</v>
      </c>
      <c r="AP692" s="591">
        <f t="shared" si="32"/>
        <v>0</v>
      </c>
    </row>
    <row r="693" spans="1:42">
      <c r="A693" s="1091"/>
      <c r="B693" s="416"/>
      <c r="C693" s="419" t="str">
        <f>IFERROR(INDEX(C$13:C692,MATCH($B693,$B$13:$B692,0)),"")</f>
        <v/>
      </c>
      <c r="D693" s="416"/>
      <c r="E693" s="396" t="s">
        <v>258</v>
      </c>
      <c r="F693" s="398"/>
      <c r="G693" s="399"/>
      <c r="H693" s="399"/>
      <c r="I693" s="399"/>
      <c r="J693" s="399"/>
      <c r="K693" s="399"/>
      <c r="L693" s="399"/>
      <c r="M693" s="400"/>
      <c r="N693" s="400"/>
      <c r="O693" s="400"/>
      <c r="P693" s="400"/>
      <c r="Q693" s="400"/>
      <c r="R693" s="591">
        <f t="shared" si="30"/>
        <v>0</v>
      </c>
      <c r="S693" s="398"/>
      <c r="T693" s="399"/>
      <c r="U693" s="399"/>
      <c r="V693" s="399"/>
      <c r="W693" s="399"/>
      <c r="X693" s="399"/>
      <c r="Y693" s="399"/>
      <c r="Z693" s="399"/>
      <c r="AA693" s="399"/>
      <c r="AB693" s="399"/>
      <c r="AC693" s="399"/>
      <c r="AD693" s="399"/>
      <c r="AE693" s="399"/>
      <c r="AF693" s="399"/>
      <c r="AG693" s="399"/>
      <c r="AH693" s="399"/>
      <c r="AI693" s="399"/>
      <c r="AJ693" s="399"/>
      <c r="AK693" s="399"/>
      <c r="AL693" s="399"/>
      <c r="AM693" s="399"/>
      <c r="AN693" s="400"/>
      <c r="AO693" s="591">
        <f t="shared" si="31"/>
        <v>0</v>
      </c>
      <c r="AP693" s="591">
        <f t="shared" si="32"/>
        <v>0</v>
      </c>
    </row>
    <row r="694" spans="1:42">
      <c r="A694" s="1091"/>
      <c r="B694" s="416"/>
      <c r="C694" s="419" t="str">
        <f>IFERROR(INDEX(C$13:C693,MATCH($B694,$B$13:$B693,0)),"")</f>
        <v/>
      </c>
      <c r="D694" s="416"/>
      <c r="E694" s="396" t="s">
        <v>258</v>
      </c>
      <c r="F694" s="398"/>
      <c r="G694" s="399"/>
      <c r="H694" s="399"/>
      <c r="I694" s="399"/>
      <c r="J694" s="399"/>
      <c r="K694" s="399"/>
      <c r="L694" s="399"/>
      <c r="M694" s="400"/>
      <c r="N694" s="400"/>
      <c r="O694" s="400"/>
      <c r="P694" s="400"/>
      <c r="Q694" s="400"/>
      <c r="R694" s="591">
        <f t="shared" si="30"/>
        <v>0</v>
      </c>
      <c r="S694" s="398"/>
      <c r="T694" s="399"/>
      <c r="U694" s="399"/>
      <c r="V694" s="399"/>
      <c r="W694" s="399"/>
      <c r="X694" s="399"/>
      <c r="Y694" s="399"/>
      <c r="Z694" s="399"/>
      <c r="AA694" s="399"/>
      <c r="AB694" s="399"/>
      <c r="AC694" s="399"/>
      <c r="AD694" s="399"/>
      <c r="AE694" s="399"/>
      <c r="AF694" s="399"/>
      <c r="AG694" s="399"/>
      <c r="AH694" s="399"/>
      <c r="AI694" s="399"/>
      <c r="AJ694" s="399"/>
      <c r="AK694" s="399"/>
      <c r="AL694" s="399"/>
      <c r="AM694" s="399"/>
      <c r="AN694" s="400"/>
      <c r="AO694" s="591">
        <f t="shared" si="31"/>
        <v>0</v>
      </c>
      <c r="AP694" s="591">
        <f t="shared" si="32"/>
        <v>0</v>
      </c>
    </row>
    <row r="695" spans="1:42">
      <c r="A695" s="1091"/>
      <c r="B695" s="416"/>
      <c r="C695" s="419" t="str">
        <f>IFERROR(INDEX(C$13:C694,MATCH($B695,$B$13:$B694,0)),"")</f>
        <v/>
      </c>
      <c r="D695" s="416"/>
      <c r="E695" s="396" t="s">
        <v>258</v>
      </c>
      <c r="F695" s="398"/>
      <c r="G695" s="399"/>
      <c r="H695" s="399"/>
      <c r="I695" s="399"/>
      <c r="J695" s="399"/>
      <c r="K695" s="399"/>
      <c r="L695" s="399"/>
      <c r="M695" s="400"/>
      <c r="N695" s="400"/>
      <c r="O695" s="400"/>
      <c r="P695" s="400"/>
      <c r="Q695" s="400"/>
      <c r="R695" s="591">
        <f t="shared" si="30"/>
        <v>0</v>
      </c>
      <c r="S695" s="398"/>
      <c r="T695" s="399"/>
      <c r="U695" s="399"/>
      <c r="V695" s="399"/>
      <c r="W695" s="399"/>
      <c r="X695" s="399"/>
      <c r="Y695" s="399"/>
      <c r="Z695" s="399"/>
      <c r="AA695" s="399"/>
      <c r="AB695" s="399"/>
      <c r="AC695" s="399"/>
      <c r="AD695" s="399"/>
      <c r="AE695" s="399"/>
      <c r="AF695" s="399"/>
      <c r="AG695" s="399"/>
      <c r="AH695" s="399"/>
      <c r="AI695" s="399"/>
      <c r="AJ695" s="399"/>
      <c r="AK695" s="399"/>
      <c r="AL695" s="399"/>
      <c r="AM695" s="399"/>
      <c r="AN695" s="400"/>
      <c r="AO695" s="591">
        <f t="shared" si="31"/>
        <v>0</v>
      </c>
      <c r="AP695" s="591">
        <f t="shared" si="32"/>
        <v>0</v>
      </c>
    </row>
    <row r="696" spans="1:42">
      <c r="A696" s="1091"/>
      <c r="B696" s="416"/>
      <c r="C696" s="419" t="str">
        <f>IFERROR(INDEX(C$13:C695,MATCH($B696,$B$13:$B695,0)),"")</f>
        <v/>
      </c>
      <c r="D696" s="416"/>
      <c r="E696" s="396" t="s">
        <v>258</v>
      </c>
      <c r="F696" s="398"/>
      <c r="G696" s="399"/>
      <c r="H696" s="399"/>
      <c r="I696" s="399"/>
      <c r="J696" s="399"/>
      <c r="K696" s="399"/>
      <c r="L696" s="399"/>
      <c r="M696" s="400"/>
      <c r="N696" s="400"/>
      <c r="O696" s="400"/>
      <c r="P696" s="400"/>
      <c r="Q696" s="400"/>
      <c r="R696" s="591">
        <f t="shared" si="30"/>
        <v>0</v>
      </c>
      <c r="S696" s="398"/>
      <c r="T696" s="399"/>
      <c r="U696" s="399"/>
      <c r="V696" s="399"/>
      <c r="W696" s="399"/>
      <c r="X696" s="399"/>
      <c r="Y696" s="399"/>
      <c r="Z696" s="399"/>
      <c r="AA696" s="399"/>
      <c r="AB696" s="399"/>
      <c r="AC696" s="399"/>
      <c r="AD696" s="399"/>
      <c r="AE696" s="399"/>
      <c r="AF696" s="399"/>
      <c r="AG696" s="399"/>
      <c r="AH696" s="399"/>
      <c r="AI696" s="399"/>
      <c r="AJ696" s="399"/>
      <c r="AK696" s="399"/>
      <c r="AL696" s="399"/>
      <c r="AM696" s="399"/>
      <c r="AN696" s="400"/>
      <c r="AO696" s="591">
        <f t="shared" si="31"/>
        <v>0</v>
      </c>
      <c r="AP696" s="591">
        <f t="shared" si="32"/>
        <v>0</v>
      </c>
    </row>
    <row r="697" spans="1:42">
      <c r="A697" s="1091"/>
      <c r="B697" s="416"/>
      <c r="C697" s="419" t="str">
        <f>IFERROR(INDEX(C$13:C696,MATCH($B697,$B$13:$B696,0)),"")</f>
        <v/>
      </c>
      <c r="D697" s="416"/>
      <c r="E697" s="396" t="s">
        <v>258</v>
      </c>
      <c r="F697" s="398"/>
      <c r="G697" s="399"/>
      <c r="H697" s="399"/>
      <c r="I697" s="399"/>
      <c r="J697" s="399"/>
      <c r="K697" s="399"/>
      <c r="L697" s="399"/>
      <c r="M697" s="400"/>
      <c r="N697" s="400"/>
      <c r="O697" s="400"/>
      <c r="P697" s="400"/>
      <c r="Q697" s="400"/>
      <c r="R697" s="591">
        <f t="shared" si="30"/>
        <v>0</v>
      </c>
      <c r="S697" s="398"/>
      <c r="T697" s="399"/>
      <c r="U697" s="399"/>
      <c r="V697" s="399"/>
      <c r="W697" s="399"/>
      <c r="X697" s="399"/>
      <c r="Y697" s="399"/>
      <c r="Z697" s="399"/>
      <c r="AA697" s="399"/>
      <c r="AB697" s="399"/>
      <c r="AC697" s="399"/>
      <c r="AD697" s="399"/>
      <c r="AE697" s="399"/>
      <c r="AF697" s="399"/>
      <c r="AG697" s="399"/>
      <c r="AH697" s="399"/>
      <c r="AI697" s="399"/>
      <c r="AJ697" s="399"/>
      <c r="AK697" s="399"/>
      <c r="AL697" s="399"/>
      <c r="AM697" s="399"/>
      <c r="AN697" s="400"/>
      <c r="AO697" s="591">
        <f t="shared" si="31"/>
        <v>0</v>
      </c>
      <c r="AP697" s="591">
        <f t="shared" si="32"/>
        <v>0</v>
      </c>
    </row>
    <row r="698" spans="1:42">
      <c r="A698" s="1091"/>
      <c r="B698" s="416"/>
      <c r="C698" s="419" t="str">
        <f>IFERROR(INDEX(C$13:C697,MATCH($B698,$B$13:$B697,0)),"")</f>
        <v/>
      </c>
      <c r="D698" s="416"/>
      <c r="E698" s="396" t="s">
        <v>258</v>
      </c>
      <c r="F698" s="398"/>
      <c r="G698" s="399"/>
      <c r="H698" s="399"/>
      <c r="I698" s="399"/>
      <c r="J698" s="399"/>
      <c r="K698" s="399"/>
      <c r="L698" s="399"/>
      <c r="M698" s="400"/>
      <c r="N698" s="400"/>
      <c r="O698" s="400"/>
      <c r="P698" s="400"/>
      <c r="Q698" s="400"/>
      <c r="R698" s="591">
        <f t="shared" si="30"/>
        <v>0</v>
      </c>
      <c r="S698" s="398"/>
      <c r="T698" s="399"/>
      <c r="U698" s="399"/>
      <c r="V698" s="399"/>
      <c r="W698" s="399"/>
      <c r="X698" s="399"/>
      <c r="Y698" s="399"/>
      <c r="Z698" s="399"/>
      <c r="AA698" s="399"/>
      <c r="AB698" s="399"/>
      <c r="AC698" s="399"/>
      <c r="AD698" s="399"/>
      <c r="AE698" s="399"/>
      <c r="AF698" s="399"/>
      <c r="AG698" s="399"/>
      <c r="AH698" s="399"/>
      <c r="AI698" s="399"/>
      <c r="AJ698" s="399"/>
      <c r="AK698" s="399"/>
      <c r="AL698" s="399"/>
      <c r="AM698" s="399"/>
      <c r="AN698" s="400"/>
      <c r="AO698" s="591">
        <f t="shared" si="31"/>
        <v>0</v>
      </c>
      <c r="AP698" s="591">
        <f t="shared" si="32"/>
        <v>0</v>
      </c>
    </row>
    <row r="699" spans="1:42">
      <c r="A699" s="1091"/>
      <c r="B699" s="416"/>
      <c r="C699" s="419" t="str">
        <f>IFERROR(INDEX(C$13:C698,MATCH($B699,$B$13:$B698,0)),"")</f>
        <v/>
      </c>
      <c r="D699" s="416"/>
      <c r="E699" s="396" t="s">
        <v>258</v>
      </c>
      <c r="F699" s="398"/>
      <c r="G699" s="399"/>
      <c r="H699" s="399"/>
      <c r="I699" s="399"/>
      <c r="J699" s="399"/>
      <c r="K699" s="399"/>
      <c r="L699" s="399"/>
      <c r="M699" s="400"/>
      <c r="N699" s="400"/>
      <c r="O699" s="400"/>
      <c r="P699" s="400"/>
      <c r="Q699" s="400"/>
      <c r="R699" s="591">
        <f t="shared" si="30"/>
        <v>0</v>
      </c>
      <c r="S699" s="398"/>
      <c r="T699" s="399"/>
      <c r="U699" s="399"/>
      <c r="V699" s="399"/>
      <c r="W699" s="399"/>
      <c r="X699" s="399"/>
      <c r="Y699" s="399"/>
      <c r="Z699" s="399"/>
      <c r="AA699" s="399"/>
      <c r="AB699" s="399"/>
      <c r="AC699" s="399"/>
      <c r="AD699" s="399"/>
      <c r="AE699" s="399"/>
      <c r="AF699" s="399"/>
      <c r="AG699" s="399"/>
      <c r="AH699" s="399"/>
      <c r="AI699" s="399"/>
      <c r="AJ699" s="399"/>
      <c r="AK699" s="399"/>
      <c r="AL699" s="399"/>
      <c r="AM699" s="399"/>
      <c r="AN699" s="400"/>
      <c r="AO699" s="591">
        <f t="shared" si="31"/>
        <v>0</v>
      </c>
      <c r="AP699" s="591">
        <f t="shared" si="32"/>
        <v>0</v>
      </c>
    </row>
    <row r="700" spans="1:42">
      <c r="A700" s="1091"/>
      <c r="B700" s="416"/>
      <c r="C700" s="419" t="str">
        <f>IFERROR(INDEX(C$13:C699,MATCH($B700,$B$13:$B699,0)),"")</f>
        <v/>
      </c>
      <c r="D700" s="416"/>
      <c r="E700" s="396" t="s">
        <v>258</v>
      </c>
      <c r="F700" s="398"/>
      <c r="G700" s="399"/>
      <c r="H700" s="399"/>
      <c r="I700" s="399"/>
      <c r="J700" s="399"/>
      <c r="K700" s="399"/>
      <c r="L700" s="399"/>
      <c r="M700" s="400"/>
      <c r="N700" s="400"/>
      <c r="O700" s="400"/>
      <c r="P700" s="400"/>
      <c r="Q700" s="400"/>
      <c r="R700" s="591">
        <f t="shared" si="30"/>
        <v>0</v>
      </c>
      <c r="S700" s="398"/>
      <c r="T700" s="399"/>
      <c r="U700" s="399"/>
      <c r="V700" s="399"/>
      <c r="W700" s="399"/>
      <c r="X700" s="399"/>
      <c r="Y700" s="399"/>
      <c r="Z700" s="399"/>
      <c r="AA700" s="399"/>
      <c r="AB700" s="399"/>
      <c r="AC700" s="399"/>
      <c r="AD700" s="399"/>
      <c r="AE700" s="399"/>
      <c r="AF700" s="399"/>
      <c r="AG700" s="399"/>
      <c r="AH700" s="399"/>
      <c r="AI700" s="399"/>
      <c r="AJ700" s="399"/>
      <c r="AK700" s="399"/>
      <c r="AL700" s="399"/>
      <c r="AM700" s="399"/>
      <c r="AN700" s="400"/>
      <c r="AO700" s="591">
        <f t="shared" si="31"/>
        <v>0</v>
      </c>
      <c r="AP700" s="591">
        <f t="shared" si="32"/>
        <v>0</v>
      </c>
    </row>
    <row r="701" spans="1:42">
      <c r="A701" s="1091"/>
      <c r="B701" s="416"/>
      <c r="C701" s="419" t="str">
        <f>IFERROR(INDEX(C$13:C700,MATCH($B701,$B$13:$B700,0)),"")</f>
        <v/>
      </c>
      <c r="D701" s="416"/>
      <c r="E701" s="396" t="s">
        <v>258</v>
      </c>
      <c r="F701" s="398"/>
      <c r="G701" s="399"/>
      <c r="H701" s="399"/>
      <c r="I701" s="399"/>
      <c r="J701" s="399"/>
      <c r="K701" s="399"/>
      <c r="L701" s="399"/>
      <c r="M701" s="400"/>
      <c r="N701" s="400"/>
      <c r="O701" s="400"/>
      <c r="P701" s="400"/>
      <c r="Q701" s="400"/>
      <c r="R701" s="591">
        <f t="shared" si="30"/>
        <v>0</v>
      </c>
      <c r="S701" s="398"/>
      <c r="T701" s="399"/>
      <c r="U701" s="399"/>
      <c r="V701" s="399"/>
      <c r="W701" s="399"/>
      <c r="X701" s="399"/>
      <c r="Y701" s="399"/>
      <c r="Z701" s="399"/>
      <c r="AA701" s="399"/>
      <c r="AB701" s="399"/>
      <c r="AC701" s="399"/>
      <c r="AD701" s="399"/>
      <c r="AE701" s="399"/>
      <c r="AF701" s="399"/>
      <c r="AG701" s="399"/>
      <c r="AH701" s="399"/>
      <c r="AI701" s="399"/>
      <c r="AJ701" s="399"/>
      <c r="AK701" s="399"/>
      <c r="AL701" s="399"/>
      <c r="AM701" s="399"/>
      <c r="AN701" s="400"/>
      <c r="AO701" s="591">
        <f t="shared" si="31"/>
        <v>0</v>
      </c>
      <c r="AP701" s="591">
        <f t="shared" si="32"/>
        <v>0</v>
      </c>
    </row>
    <row r="702" spans="1:42">
      <c r="A702" s="1091"/>
      <c r="B702" s="416"/>
      <c r="C702" s="419" t="str">
        <f>IFERROR(INDEX(C$13:C701,MATCH($B702,$B$13:$B701,0)),"")</f>
        <v/>
      </c>
      <c r="D702" s="416"/>
      <c r="E702" s="396" t="s">
        <v>258</v>
      </c>
      <c r="F702" s="398"/>
      <c r="G702" s="399"/>
      <c r="H702" s="399"/>
      <c r="I702" s="399"/>
      <c r="J702" s="399"/>
      <c r="K702" s="399"/>
      <c r="L702" s="399"/>
      <c r="M702" s="400"/>
      <c r="N702" s="400"/>
      <c r="O702" s="400"/>
      <c r="P702" s="400"/>
      <c r="Q702" s="400"/>
      <c r="R702" s="591">
        <f t="shared" si="30"/>
        <v>0</v>
      </c>
      <c r="S702" s="398"/>
      <c r="T702" s="399"/>
      <c r="U702" s="399"/>
      <c r="V702" s="399"/>
      <c r="W702" s="399"/>
      <c r="X702" s="399"/>
      <c r="Y702" s="399"/>
      <c r="Z702" s="399"/>
      <c r="AA702" s="399"/>
      <c r="AB702" s="399"/>
      <c r="AC702" s="399"/>
      <c r="AD702" s="399"/>
      <c r="AE702" s="399"/>
      <c r="AF702" s="399"/>
      <c r="AG702" s="399"/>
      <c r="AH702" s="399"/>
      <c r="AI702" s="399"/>
      <c r="AJ702" s="399"/>
      <c r="AK702" s="399"/>
      <c r="AL702" s="399"/>
      <c r="AM702" s="399"/>
      <c r="AN702" s="400"/>
      <c r="AO702" s="591">
        <f t="shared" si="31"/>
        <v>0</v>
      </c>
      <c r="AP702" s="591">
        <f t="shared" si="32"/>
        <v>0</v>
      </c>
    </row>
    <row r="703" spans="1:42">
      <c r="A703" s="1091"/>
      <c r="B703" s="416"/>
      <c r="C703" s="419" t="str">
        <f>IFERROR(INDEX(C$13:C702,MATCH($B703,$B$13:$B702,0)),"")</f>
        <v/>
      </c>
      <c r="D703" s="416"/>
      <c r="E703" s="396" t="s">
        <v>258</v>
      </c>
      <c r="F703" s="398"/>
      <c r="G703" s="399"/>
      <c r="H703" s="399"/>
      <c r="I703" s="399"/>
      <c r="J703" s="399"/>
      <c r="K703" s="399"/>
      <c r="L703" s="399"/>
      <c r="M703" s="400"/>
      <c r="N703" s="400"/>
      <c r="O703" s="400"/>
      <c r="P703" s="400"/>
      <c r="Q703" s="400"/>
      <c r="R703" s="591">
        <f t="shared" si="30"/>
        <v>0</v>
      </c>
      <c r="S703" s="398"/>
      <c r="T703" s="399"/>
      <c r="U703" s="399"/>
      <c r="V703" s="399"/>
      <c r="W703" s="399"/>
      <c r="X703" s="399"/>
      <c r="Y703" s="399"/>
      <c r="Z703" s="399"/>
      <c r="AA703" s="399"/>
      <c r="AB703" s="399"/>
      <c r="AC703" s="399"/>
      <c r="AD703" s="399"/>
      <c r="AE703" s="399"/>
      <c r="AF703" s="399"/>
      <c r="AG703" s="399"/>
      <c r="AH703" s="399"/>
      <c r="AI703" s="399"/>
      <c r="AJ703" s="399"/>
      <c r="AK703" s="399"/>
      <c r="AL703" s="399"/>
      <c r="AM703" s="399"/>
      <c r="AN703" s="400"/>
      <c r="AO703" s="591">
        <f t="shared" si="31"/>
        <v>0</v>
      </c>
      <c r="AP703" s="591">
        <f t="shared" si="32"/>
        <v>0</v>
      </c>
    </row>
    <row r="704" spans="1:42">
      <c r="A704" s="1091"/>
      <c r="B704" s="416"/>
      <c r="C704" s="419" t="str">
        <f>IFERROR(INDEX(C$13:C703,MATCH($B704,$B$13:$B703,0)),"")</f>
        <v/>
      </c>
      <c r="D704" s="416"/>
      <c r="E704" s="396" t="s">
        <v>258</v>
      </c>
      <c r="F704" s="398"/>
      <c r="G704" s="399"/>
      <c r="H704" s="399"/>
      <c r="I704" s="399"/>
      <c r="J704" s="399"/>
      <c r="K704" s="399"/>
      <c r="L704" s="399"/>
      <c r="M704" s="400"/>
      <c r="N704" s="400"/>
      <c r="O704" s="400"/>
      <c r="P704" s="400"/>
      <c r="Q704" s="400"/>
      <c r="R704" s="591">
        <f t="shared" si="30"/>
        <v>0</v>
      </c>
      <c r="S704" s="398"/>
      <c r="T704" s="399"/>
      <c r="U704" s="399"/>
      <c r="V704" s="399"/>
      <c r="W704" s="399"/>
      <c r="X704" s="399"/>
      <c r="Y704" s="399"/>
      <c r="Z704" s="399"/>
      <c r="AA704" s="399"/>
      <c r="AB704" s="399"/>
      <c r="AC704" s="399"/>
      <c r="AD704" s="399"/>
      <c r="AE704" s="399"/>
      <c r="AF704" s="399"/>
      <c r="AG704" s="399"/>
      <c r="AH704" s="399"/>
      <c r="AI704" s="399"/>
      <c r="AJ704" s="399"/>
      <c r="AK704" s="399"/>
      <c r="AL704" s="399"/>
      <c r="AM704" s="399"/>
      <c r="AN704" s="400"/>
      <c r="AO704" s="591">
        <f t="shared" si="31"/>
        <v>0</v>
      </c>
      <c r="AP704" s="591">
        <f t="shared" si="32"/>
        <v>0</v>
      </c>
    </row>
    <row r="705" spans="1:42">
      <c r="A705" s="1091"/>
      <c r="B705" s="416"/>
      <c r="C705" s="419" t="str">
        <f>IFERROR(INDEX(C$13:C704,MATCH($B705,$B$13:$B704,0)),"")</f>
        <v/>
      </c>
      <c r="D705" s="416"/>
      <c r="E705" s="396" t="s">
        <v>258</v>
      </c>
      <c r="F705" s="398"/>
      <c r="G705" s="399"/>
      <c r="H705" s="399"/>
      <c r="I705" s="399"/>
      <c r="J705" s="399"/>
      <c r="K705" s="399"/>
      <c r="L705" s="399"/>
      <c r="M705" s="400"/>
      <c r="N705" s="400"/>
      <c r="O705" s="400"/>
      <c r="P705" s="400"/>
      <c r="Q705" s="400"/>
      <c r="R705" s="591">
        <f t="shared" si="30"/>
        <v>0</v>
      </c>
      <c r="S705" s="398"/>
      <c r="T705" s="399"/>
      <c r="U705" s="399"/>
      <c r="V705" s="399"/>
      <c r="W705" s="399"/>
      <c r="X705" s="399"/>
      <c r="Y705" s="399"/>
      <c r="Z705" s="399"/>
      <c r="AA705" s="399"/>
      <c r="AB705" s="399"/>
      <c r="AC705" s="399"/>
      <c r="AD705" s="399"/>
      <c r="AE705" s="399"/>
      <c r="AF705" s="399"/>
      <c r="AG705" s="399"/>
      <c r="AH705" s="399"/>
      <c r="AI705" s="399"/>
      <c r="AJ705" s="399"/>
      <c r="AK705" s="399"/>
      <c r="AL705" s="399"/>
      <c r="AM705" s="399"/>
      <c r="AN705" s="400"/>
      <c r="AO705" s="591">
        <f t="shared" si="31"/>
        <v>0</v>
      </c>
      <c r="AP705" s="591">
        <f t="shared" si="32"/>
        <v>0</v>
      </c>
    </row>
    <row r="706" spans="1:42">
      <c r="A706" s="1091"/>
      <c r="B706" s="416"/>
      <c r="C706" s="419" t="str">
        <f>IFERROR(INDEX(C$13:C705,MATCH($B706,$B$13:$B705,0)),"")</f>
        <v/>
      </c>
      <c r="D706" s="416"/>
      <c r="E706" s="396" t="s">
        <v>258</v>
      </c>
      <c r="F706" s="398"/>
      <c r="G706" s="399"/>
      <c r="H706" s="399"/>
      <c r="I706" s="399"/>
      <c r="J706" s="399"/>
      <c r="K706" s="399"/>
      <c r="L706" s="399"/>
      <c r="M706" s="400"/>
      <c r="N706" s="400"/>
      <c r="O706" s="400"/>
      <c r="P706" s="400"/>
      <c r="Q706" s="400"/>
      <c r="R706" s="591">
        <f t="shared" si="30"/>
        <v>0</v>
      </c>
      <c r="S706" s="398"/>
      <c r="T706" s="399"/>
      <c r="U706" s="399"/>
      <c r="V706" s="399"/>
      <c r="W706" s="399"/>
      <c r="X706" s="399"/>
      <c r="Y706" s="399"/>
      <c r="Z706" s="399"/>
      <c r="AA706" s="399"/>
      <c r="AB706" s="399"/>
      <c r="AC706" s="399"/>
      <c r="AD706" s="399"/>
      <c r="AE706" s="399"/>
      <c r="AF706" s="399"/>
      <c r="AG706" s="399"/>
      <c r="AH706" s="399"/>
      <c r="AI706" s="399"/>
      <c r="AJ706" s="399"/>
      <c r="AK706" s="399"/>
      <c r="AL706" s="399"/>
      <c r="AM706" s="399"/>
      <c r="AN706" s="400"/>
      <c r="AO706" s="591">
        <f t="shared" si="31"/>
        <v>0</v>
      </c>
      <c r="AP706" s="591">
        <f t="shared" si="32"/>
        <v>0</v>
      </c>
    </row>
    <row r="707" spans="1:42">
      <c r="A707" s="1091"/>
      <c r="B707" s="416"/>
      <c r="C707" s="419" t="str">
        <f>IFERROR(INDEX(C$13:C706,MATCH($B707,$B$13:$B706,0)),"")</f>
        <v/>
      </c>
      <c r="D707" s="416"/>
      <c r="E707" s="396" t="s">
        <v>258</v>
      </c>
      <c r="F707" s="398"/>
      <c r="G707" s="399"/>
      <c r="H707" s="399"/>
      <c r="I707" s="399"/>
      <c r="J707" s="399"/>
      <c r="K707" s="399"/>
      <c r="L707" s="399"/>
      <c r="M707" s="400"/>
      <c r="N707" s="400"/>
      <c r="O707" s="400"/>
      <c r="P707" s="400"/>
      <c r="Q707" s="400"/>
      <c r="R707" s="591">
        <f t="shared" si="30"/>
        <v>0</v>
      </c>
      <c r="S707" s="398"/>
      <c r="T707" s="399"/>
      <c r="U707" s="399"/>
      <c r="V707" s="399"/>
      <c r="W707" s="399"/>
      <c r="X707" s="399"/>
      <c r="Y707" s="399"/>
      <c r="Z707" s="399"/>
      <c r="AA707" s="399"/>
      <c r="AB707" s="399"/>
      <c r="AC707" s="399"/>
      <c r="AD707" s="399"/>
      <c r="AE707" s="399"/>
      <c r="AF707" s="399"/>
      <c r="AG707" s="399"/>
      <c r="AH707" s="399"/>
      <c r="AI707" s="399"/>
      <c r="AJ707" s="399"/>
      <c r="AK707" s="399"/>
      <c r="AL707" s="399"/>
      <c r="AM707" s="399"/>
      <c r="AN707" s="400"/>
      <c r="AO707" s="591">
        <f t="shared" si="31"/>
        <v>0</v>
      </c>
      <c r="AP707" s="591">
        <f t="shared" si="32"/>
        <v>0</v>
      </c>
    </row>
    <row r="708" spans="1:42">
      <c r="A708" s="1091"/>
      <c r="B708" s="416"/>
      <c r="C708" s="419" t="str">
        <f>IFERROR(INDEX(C$13:C707,MATCH($B708,$B$13:$B707,0)),"")</f>
        <v/>
      </c>
      <c r="D708" s="416"/>
      <c r="E708" s="396" t="s">
        <v>258</v>
      </c>
      <c r="F708" s="398"/>
      <c r="G708" s="399"/>
      <c r="H708" s="399"/>
      <c r="I708" s="399"/>
      <c r="J708" s="399"/>
      <c r="K708" s="399"/>
      <c r="L708" s="399"/>
      <c r="M708" s="400"/>
      <c r="N708" s="400"/>
      <c r="O708" s="400"/>
      <c r="P708" s="400"/>
      <c r="Q708" s="400"/>
      <c r="R708" s="591">
        <f t="shared" si="30"/>
        <v>0</v>
      </c>
      <c r="S708" s="398"/>
      <c r="T708" s="399"/>
      <c r="U708" s="399"/>
      <c r="V708" s="399"/>
      <c r="W708" s="399"/>
      <c r="X708" s="399"/>
      <c r="Y708" s="399"/>
      <c r="Z708" s="399"/>
      <c r="AA708" s="399"/>
      <c r="AB708" s="399"/>
      <c r="AC708" s="399"/>
      <c r="AD708" s="399"/>
      <c r="AE708" s="399"/>
      <c r="AF708" s="399"/>
      <c r="AG708" s="399"/>
      <c r="AH708" s="399"/>
      <c r="AI708" s="399"/>
      <c r="AJ708" s="399"/>
      <c r="AK708" s="399"/>
      <c r="AL708" s="399"/>
      <c r="AM708" s="399"/>
      <c r="AN708" s="400"/>
      <c r="AO708" s="591">
        <f t="shared" si="31"/>
        <v>0</v>
      </c>
      <c r="AP708" s="591">
        <f t="shared" si="32"/>
        <v>0</v>
      </c>
    </row>
    <row r="709" spans="1:42">
      <c r="A709" s="1091"/>
      <c r="B709" s="416"/>
      <c r="C709" s="419" t="str">
        <f>IFERROR(INDEX(C$13:C708,MATCH($B709,$B$13:$B708,0)),"")</f>
        <v/>
      </c>
      <c r="D709" s="416"/>
      <c r="E709" s="396" t="s">
        <v>258</v>
      </c>
      <c r="F709" s="398"/>
      <c r="G709" s="399"/>
      <c r="H709" s="399"/>
      <c r="I709" s="399"/>
      <c r="J709" s="399"/>
      <c r="K709" s="399"/>
      <c r="L709" s="399"/>
      <c r="M709" s="400"/>
      <c r="N709" s="400"/>
      <c r="O709" s="400"/>
      <c r="P709" s="400"/>
      <c r="Q709" s="400"/>
      <c r="R709" s="591">
        <f t="shared" si="30"/>
        <v>0</v>
      </c>
      <c r="S709" s="398"/>
      <c r="T709" s="399"/>
      <c r="U709" s="399"/>
      <c r="V709" s="399"/>
      <c r="W709" s="399"/>
      <c r="X709" s="399"/>
      <c r="Y709" s="399"/>
      <c r="Z709" s="399"/>
      <c r="AA709" s="399"/>
      <c r="AB709" s="399"/>
      <c r="AC709" s="399"/>
      <c r="AD709" s="399"/>
      <c r="AE709" s="399"/>
      <c r="AF709" s="399"/>
      <c r="AG709" s="399"/>
      <c r="AH709" s="399"/>
      <c r="AI709" s="399"/>
      <c r="AJ709" s="399"/>
      <c r="AK709" s="399"/>
      <c r="AL709" s="399"/>
      <c r="AM709" s="399"/>
      <c r="AN709" s="400"/>
      <c r="AO709" s="591">
        <f t="shared" si="31"/>
        <v>0</v>
      </c>
      <c r="AP709" s="591">
        <f t="shared" si="32"/>
        <v>0</v>
      </c>
    </row>
    <row r="710" spans="1:42">
      <c r="A710" s="1091"/>
      <c r="B710" s="416"/>
      <c r="C710" s="419" t="str">
        <f>IFERROR(INDEX(C$13:C709,MATCH($B710,$B$13:$B709,0)),"")</f>
        <v/>
      </c>
      <c r="D710" s="416"/>
      <c r="E710" s="396" t="s">
        <v>258</v>
      </c>
      <c r="F710" s="398"/>
      <c r="G710" s="399"/>
      <c r="H710" s="399"/>
      <c r="I710" s="399"/>
      <c r="J710" s="399"/>
      <c r="K710" s="399"/>
      <c r="L710" s="399"/>
      <c r="M710" s="400"/>
      <c r="N710" s="400"/>
      <c r="O710" s="400"/>
      <c r="P710" s="400"/>
      <c r="Q710" s="400"/>
      <c r="R710" s="591">
        <f t="shared" si="30"/>
        <v>0</v>
      </c>
      <c r="S710" s="398"/>
      <c r="T710" s="399"/>
      <c r="U710" s="399"/>
      <c r="V710" s="399"/>
      <c r="W710" s="399"/>
      <c r="X710" s="399"/>
      <c r="Y710" s="399"/>
      <c r="Z710" s="399"/>
      <c r="AA710" s="399"/>
      <c r="AB710" s="399"/>
      <c r="AC710" s="399"/>
      <c r="AD710" s="399"/>
      <c r="AE710" s="399"/>
      <c r="AF710" s="399"/>
      <c r="AG710" s="399"/>
      <c r="AH710" s="399"/>
      <c r="AI710" s="399"/>
      <c r="AJ710" s="399"/>
      <c r="AK710" s="399"/>
      <c r="AL710" s="399"/>
      <c r="AM710" s="399"/>
      <c r="AN710" s="400"/>
      <c r="AO710" s="591">
        <f t="shared" si="31"/>
        <v>0</v>
      </c>
      <c r="AP710" s="591">
        <f t="shared" si="32"/>
        <v>0</v>
      </c>
    </row>
    <row r="711" spans="1:42">
      <c r="A711" s="1091"/>
      <c r="B711" s="416"/>
      <c r="C711" s="419" t="str">
        <f>IFERROR(INDEX(C$13:C710,MATCH($B711,$B$13:$B710,0)),"")</f>
        <v/>
      </c>
      <c r="D711" s="416"/>
      <c r="E711" s="396" t="s">
        <v>258</v>
      </c>
      <c r="F711" s="398"/>
      <c r="G711" s="399"/>
      <c r="H711" s="399"/>
      <c r="I711" s="399"/>
      <c r="J711" s="399"/>
      <c r="K711" s="399"/>
      <c r="L711" s="399"/>
      <c r="M711" s="400"/>
      <c r="N711" s="400"/>
      <c r="O711" s="400"/>
      <c r="P711" s="400"/>
      <c r="Q711" s="400"/>
      <c r="R711" s="591">
        <f t="shared" si="30"/>
        <v>0</v>
      </c>
      <c r="S711" s="398"/>
      <c r="T711" s="399"/>
      <c r="U711" s="399"/>
      <c r="V711" s="399"/>
      <c r="W711" s="399"/>
      <c r="X711" s="399"/>
      <c r="Y711" s="399"/>
      <c r="Z711" s="399"/>
      <c r="AA711" s="399"/>
      <c r="AB711" s="399"/>
      <c r="AC711" s="399"/>
      <c r="AD711" s="399"/>
      <c r="AE711" s="399"/>
      <c r="AF711" s="399"/>
      <c r="AG711" s="399"/>
      <c r="AH711" s="399"/>
      <c r="AI711" s="399"/>
      <c r="AJ711" s="399"/>
      <c r="AK711" s="399"/>
      <c r="AL711" s="399"/>
      <c r="AM711" s="399"/>
      <c r="AN711" s="400"/>
      <c r="AO711" s="591">
        <f t="shared" si="31"/>
        <v>0</v>
      </c>
      <c r="AP711" s="591">
        <f t="shared" si="32"/>
        <v>0</v>
      </c>
    </row>
    <row r="712" spans="1:42">
      <c r="A712" s="1091"/>
      <c r="B712" s="416"/>
      <c r="C712" s="419" t="str">
        <f>IFERROR(INDEX(C$13:C711,MATCH($B712,$B$13:$B711,0)),"")</f>
        <v/>
      </c>
      <c r="D712" s="416"/>
      <c r="E712" s="396" t="s">
        <v>258</v>
      </c>
      <c r="F712" s="398"/>
      <c r="G712" s="399"/>
      <c r="H712" s="399"/>
      <c r="I712" s="399"/>
      <c r="J712" s="399"/>
      <c r="K712" s="399"/>
      <c r="L712" s="399"/>
      <c r="M712" s="400"/>
      <c r="N712" s="400"/>
      <c r="O712" s="400"/>
      <c r="P712" s="400"/>
      <c r="Q712" s="400"/>
      <c r="R712" s="591">
        <f t="shared" si="30"/>
        <v>0</v>
      </c>
      <c r="S712" s="398"/>
      <c r="T712" s="399"/>
      <c r="U712" s="399"/>
      <c r="V712" s="399"/>
      <c r="W712" s="399"/>
      <c r="X712" s="399"/>
      <c r="Y712" s="399"/>
      <c r="Z712" s="399"/>
      <c r="AA712" s="399"/>
      <c r="AB712" s="399"/>
      <c r="AC712" s="399"/>
      <c r="AD712" s="399"/>
      <c r="AE712" s="399"/>
      <c r="AF712" s="399"/>
      <c r="AG712" s="399"/>
      <c r="AH712" s="399"/>
      <c r="AI712" s="399"/>
      <c r="AJ712" s="399"/>
      <c r="AK712" s="399"/>
      <c r="AL712" s="399"/>
      <c r="AM712" s="399"/>
      <c r="AN712" s="400"/>
      <c r="AO712" s="591">
        <f t="shared" si="31"/>
        <v>0</v>
      </c>
      <c r="AP712" s="591">
        <f t="shared" si="32"/>
        <v>0</v>
      </c>
    </row>
    <row r="713" spans="1:42">
      <c r="A713" s="1091"/>
      <c r="B713" s="416"/>
      <c r="C713" s="419" t="str">
        <f>IFERROR(INDEX(C$13:C712,MATCH($B713,$B$13:$B712,0)),"")</f>
        <v/>
      </c>
      <c r="D713" s="416"/>
      <c r="E713" s="396" t="s">
        <v>258</v>
      </c>
      <c r="F713" s="398"/>
      <c r="G713" s="399"/>
      <c r="H713" s="399"/>
      <c r="I713" s="399"/>
      <c r="J713" s="399"/>
      <c r="K713" s="399"/>
      <c r="L713" s="399"/>
      <c r="M713" s="400"/>
      <c r="N713" s="400"/>
      <c r="O713" s="400"/>
      <c r="P713" s="400"/>
      <c r="Q713" s="400"/>
      <c r="R713" s="591">
        <f t="shared" si="30"/>
        <v>0</v>
      </c>
      <c r="S713" s="398"/>
      <c r="T713" s="399"/>
      <c r="U713" s="399"/>
      <c r="V713" s="399"/>
      <c r="W713" s="399"/>
      <c r="X713" s="399"/>
      <c r="Y713" s="399"/>
      <c r="Z713" s="399"/>
      <c r="AA713" s="399"/>
      <c r="AB713" s="399"/>
      <c r="AC713" s="399"/>
      <c r="AD713" s="399"/>
      <c r="AE713" s="399"/>
      <c r="AF713" s="399"/>
      <c r="AG713" s="399"/>
      <c r="AH713" s="399"/>
      <c r="AI713" s="399"/>
      <c r="AJ713" s="399"/>
      <c r="AK713" s="399"/>
      <c r="AL713" s="399"/>
      <c r="AM713" s="399"/>
      <c r="AN713" s="400"/>
      <c r="AO713" s="591">
        <f t="shared" si="31"/>
        <v>0</v>
      </c>
      <c r="AP713" s="591">
        <f t="shared" si="32"/>
        <v>0</v>
      </c>
    </row>
    <row r="714" spans="1:42">
      <c r="A714" s="1091"/>
      <c r="B714" s="416"/>
      <c r="C714" s="419" t="str">
        <f>IFERROR(INDEX(C$13:C713,MATCH($B714,$B$13:$B713,0)),"")</f>
        <v/>
      </c>
      <c r="D714" s="416"/>
      <c r="E714" s="396" t="s">
        <v>258</v>
      </c>
      <c r="F714" s="398"/>
      <c r="G714" s="399"/>
      <c r="H714" s="399"/>
      <c r="I714" s="399"/>
      <c r="J714" s="399"/>
      <c r="K714" s="399"/>
      <c r="L714" s="399"/>
      <c r="M714" s="400"/>
      <c r="N714" s="400"/>
      <c r="O714" s="400"/>
      <c r="P714" s="400"/>
      <c r="Q714" s="400"/>
      <c r="R714" s="591">
        <f t="shared" si="30"/>
        <v>0</v>
      </c>
      <c r="S714" s="398"/>
      <c r="T714" s="399"/>
      <c r="U714" s="399"/>
      <c r="V714" s="399"/>
      <c r="W714" s="399"/>
      <c r="X714" s="399"/>
      <c r="Y714" s="399"/>
      <c r="Z714" s="399"/>
      <c r="AA714" s="399"/>
      <c r="AB714" s="399"/>
      <c r="AC714" s="399"/>
      <c r="AD714" s="399"/>
      <c r="AE714" s="399"/>
      <c r="AF714" s="399"/>
      <c r="AG714" s="399"/>
      <c r="AH714" s="399"/>
      <c r="AI714" s="399"/>
      <c r="AJ714" s="399"/>
      <c r="AK714" s="399"/>
      <c r="AL714" s="399"/>
      <c r="AM714" s="399"/>
      <c r="AN714" s="400"/>
      <c r="AO714" s="591">
        <f t="shared" si="31"/>
        <v>0</v>
      </c>
      <c r="AP714" s="591">
        <f t="shared" si="32"/>
        <v>0</v>
      </c>
    </row>
    <row r="715" spans="1:42">
      <c r="A715" s="1091"/>
      <c r="B715" s="416"/>
      <c r="C715" s="419" t="str">
        <f>IFERROR(INDEX(C$13:C714,MATCH($B715,$B$13:$B714,0)),"")</f>
        <v/>
      </c>
      <c r="D715" s="416"/>
      <c r="E715" s="396" t="s">
        <v>258</v>
      </c>
      <c r="F715" s="398"/>
      <c r="G715" s="399"/>
      <c r="H715" s="399"/>
      <c r="I715" s="399"/>
      <c r="J715" s="399"/>
      <c r="K715" s="399"/>
      <c r="L715" s="399"/>
      <c r="M715" s="400"/>
      <c r="N715" s="400"/>
      <c r="O715" s="400"/>
      <c r="P715" s="400"/>
      <c r="Q715" s="400"/>
      <c r="R715" s="591">
        <f t="shared" si="30"/>
        <v>0</v>
      </c>
      <c r="S715" s="398"/>
      <c r="T715" s="399"/>
      <c r="U715" s="399"/>
      <c r="V715" s="399"/>
      <c r="W715" s="399"/>
      <c r="X715" s="399"/>
      <c r="Y715" s="399"/>
      <c r="Z715" s="399"/>
      <c r="AA715" s="399"/>
      <c r="AB715" s="399"/>
      <c r="AC715" s="399"/>
      <c r="AD715" s="399"/>
      <c r="AE715" s="399"/>
      <c r="AF715" s="399"/>
      <c r="AG715" s="399"/>
      <c r="AH715" s="399"/>
      <c r="AI715" s="399"/>
      <c r="AJ715" s="399"/>
      <c r="AK715" s="399"/>
      <c r="AL715" s="399"/>
      <c r="AM715" s="399"/>
      <c r="AN715" s="400"/>
      <c r="AO715" s="591">
        <f t="shared" si="31"/>
        <v>0</v>
      </c>
      <c r="AP715" s="591">
        <f t="shared" si="32"/>
        <v>0</v>
      </c>
    </row>
    <row r="716" spans="1:42">
      <c r="A716" s="1091"/>
      <c r="B716" s="416"/>
      <c r="C716" s="419" t="str">
        <f>IFERROR(INDEX(C$13:C715,MATCH($B716,$B$13:$B715,0)),"")</f>
        <v/>
      </c>
      <c r="D716" s="416"/>
      <c r="E716" s="396" t="s">
        <v>258</v>
      </c>
      <c r="F716" s="398"/>
      <c r="G716" s="399"/>
      <c r="H716" s="399"/>
      <c r="I716" s="399"/>
      <c r="J716" s="399"/>
      <c r="K716" s="399"/>
      <c r="L716" s="399"/>
      <c r="M716" s="400"/>
      <c r="N716" s="400"/>
      <c r="O716" s="400"/>
      <c r="P716" s="400"/>
      <c r="Q716" s="400"/>
      <c r="R716" s="591">
        <f t="shared" si="30"/>
        <v>0</v>
      </c>
      <c r="S716" s="398"/>
      <c r="T716" s="399"/>
      <c r="U716" s="399"/>
      <c r="V716" s="399"/>
      <c r="W716" s="399"/>
      <c r="X716" s="399"/>
      <c r="Y716" s="399"/>
      <c r="Z716" s="399"/>
      <c r="AA716" s="399"/>
      <c r="AB716" s="399"/>
      <c r="AC716" s="399"/>
      <c r="AD716" s="399"/>
      <c r="AE716" s="399"/>
      <c r="AF716" s="399"/>
      <c r="AG716" s="399"/>
      <c r="AH716" s="399"/>
      <c r="AI716" s="399"/>
      <c r="AJ716" s="399"/>
      <c r="AK716" s="399"/>
      <c r="AL716" s="399"/>
      <c r="AM716" s="399"/>
      <c r="AN716" s="400"/>
      <c r="AO716" s="591">
        <f t="shared" si="31"/>
        <v>0</v>
      </c>
      <c r="AP716" s="591">
        <f t="shared" si="32"/>
        <v>0</v>
      </c>
    </row>
    <row r="717" spans="1:42">
      <c r="A717" s="1091"/>
      <c r="B717" s="416"/>
      <c r="C717" s="419" t="str">
        <f>IFERROR(INDEX(C$13:C716,MATCH($B717,$B$13:$B716,0)),"")</f>
        <v/>
      </c>
      <c r="D717" s="416"/>
      <c r="E717" s="396" t="s">
        <v>258</v>
      </c>
      <c r="F717" s="398"/>
      <c r="G717" s="399"/>
      <c r="H717" s="399"/>
      <c r="I717" s="399"/>
      <c r="J717" s="399"/>
      <c r="K717" s="399"/>
      <c r="L717" s="399"/>
      <c r="M717" s="400"/>
      <c r="N717" s="400"/>
      <c r="O717" s="400"/>
      <c r="P717" s="400"/>
      <c r="Q717" s="400"/>
      <c r="R717" s="591">
        <f t="shared" si="30"/>
        <v>0</v>
      </c>
      <c r="S717" s="398"/>
      <c r="T717" s="399"/>
      <c r="U717" s="399"/>
      <c r="V717" s="399"/>
      <c r="W717" s="399"/>
      <c r="X717" s="399"/>
      <c r="Y717" s="399"/>
      <c r="Z717" s="399"/>
      <c r="AA717" s="399"/>
      <c r="AB717" s="399"/>
      <c r="AC717" s="399"/>
      <c r="AD717" s="399"/>
      <c r="AE717" s="399"/>
      <c r="AF717" s="399"/>
      <c r="AG717" s="399"/>
      <c r="AH717" s="399"/>
      <c r="AI717" s="399"/>
      <c r="AJ717" s="399"/>
      <c r="AK717" s="399"/>
      <c r="AL717" s="399"/>
      <c r="AM717" s="399"/>
      <c r="AN717" s="400"/>
      <c r="AO717" s="591">
        <f t="shared" si="31"/>
        <v>0</v>
      </c>
      <c r="AP717" s="591">
        <f t="shared" si="32"/>
        <v>0</v>
      </c>
    </row>
    <row r="718" spans="1:42">
      <c r="A718" s="1091"/>
      <c r="B718" s="416"/>
      <c r="C718" s="419" t="str">
        <f>IFERROR(INDEX(C$13:C717,MATCH($B718,$B$13:$B717,0)),"")</f>
        <v/>
      </c>
      <c r="D718" s="416"/>
      <c r="E718" s="396" t="s">
        <v>258</v>
      </c>
      <c r="F718" s="398"/>
      <c r="G718" s="399"/>
      <c r="H718" s="399"/>
      <c r="I718" s="399"/>
      <c r="J718" s="399"/>
      <c r="K718" s="399"/>
      <c r="L718" s="399"/>
      <c r="M718" s="400"/>
      <c r="N718" s="400"/>
      <c r="O718" s="400"/>
      <c r="P718" s="400"/>
      <c r="Q718" s="400"/>
      <c r="R718" s="591">
        <f t="shared" ref="R718:R733" si="33">ROUND(SUM(F718:Q718),2)</f>
        <v>0</v>
      </c>
      <c r="S718" s="398"/>
      <c r="T718" s="399"/>
      <c r="U718" s="399"/>
      <c r="V718" s="399"/>
      <c r="W718" s="399"/>
      <c r="X718" s="399"/>
      <c r="Y718" s="399"/>
      <c r="Z718" s="399"/>
      <c r="AA718" s="399"/>
      <c r="AB718" s="399"/>
      <c r="AC718" s="399"/>
      <c r="AD718" s="399"/>
      <c r="AE718" s="399"/>
      <c r="AF718" s="399"/>
      <c r="AG718" s="399"/>
      <c r="AH718" s="399"/>
      <c r="AI718" s="399"/>
      <c r="AJ718" s="399"/>
      <c r="AK718" s="399"/>
      <c r="AL718" s="399"/>
      <c r="AM718" s="399"/>
      <c r="AN718" s="400"/>
      <c r="AO718" s="591">
        <f t="shared" ref="AO718:AO733" si="34">ROUND(SUM(S718:AN718),2)</f>
        <v>0</v>
      </c>
      <c r="AP718" s="591">
        <f t="shared" ref="AP718:AP733" si="35">ROUND(R718+AO718,2)</f>
        <v>0</v>
      </c>
    </row>
    <row r="719" spans="1:42">
      <c r="A719" s="1091"/>
      <c r="B719" s="416"/>
      <c r="C719" s="419" t="str">
        <f>IFERROR(INDEX(C$13:C718,MATCH($B719,$B$13:$B718,0)),"")</f>
        <v/>
      </c>
      <c r="D719" s="416"/>
      <c r="E719" s="396" t="s">
        <v>258</v>
      </c>
      <c r="F719" s="398"/>
      <c r="G719" s="399"/>
      <c r="H719" s="399"/>
      <c r="I719" s="399"/>
      <c r="J719" s="399"/>
      <c r="K719" s="399"/>
      <c r="L719" s="399"/>
      <c r="M719" s="400"/>
      <c r="N719" s="400"/>
      <c r="O719" s="400"/>
      <c r="P719" s="400"/>
      <c r="Q719" s="400"/>
      <c r="R719" s="591">
        <f t="shared" si="33"/>
        <v>0</v>
      </c>
      <c r="S719" s="398"/>
      <c r="T719" s="399"/>
      <c r="U719" s="399"/>
      <c r="V719" s="399"/>
      <c r="W719" s="399"/>
      <c r="X719" s="399"/>
      <c r="Y719" s="399"/>
      <c r="Z719" s="399"/>
      <c r="AA719" s="399"/>
      <c r="AB719" s="399"/>
      <c r="AC719" s="399"/>
      <c r="AD719" s="399"/>
      <c r="AE719" s="399"/>
      <c r="AF719" s="399"/>
      <c r="AG719" s="399"/>
      <c r="AH719" s="399"/>
      <c r="AI719" s="399"/>
      <c r="AJ719" s="399"/>
      <c r="AK719" s="399"/>
      <c r="AL719" s="399"/>
      <c r="AM719" s="399"/>
      <c r="AN719" s="400"/>
      <c r="AO719" s="591">
        <f t="shared" si="34"/>
        <v>0</v>
      </c>
      <c r="AP719" s="591">
        <f t="shared" si="35"/>
        <v>0</v>
      </c>
    </row>
    <row r="720" spans="1:42">
      <c r="A720" s="1091"/>
      <c r="B720" s="416"/>
      <c r="C720" s="419" t="str">
        <f>IFERROR(INDEX(C$13:C719,MATCH($B720,$B$13:$B719,0)),"")</f>
        <v/>
      </c>
      <c r="D720" s="416"/>
      <c r="E720" s="396" t="s">
        <v>258</v>
      </c>
      <c r="F720" s="398"/>
      <c r="G720" s="399"/>
      <c r="H720" s="399"/>
      <c r="I720" s="399"/>
      <c r="J720" s="399"/>
      <c r="K720" s="399"/>
      <c r="L720" s="399"/>
      <c r="M720" s="400"/>
      <c r="N720" s="400"/>
      <c r="O720" s="400"/>
      <c r="P720" s="400"/>
      <c r="Q720" s="400"/>
      <c r="R720" s="591">
        <f t="shared" si="33"/>
        <v>0</v>
      </c>
      <c r="S720" s="398"/>
      <c r="T720" s="399"/>
      <c r="U720" s="399"/>
      <c r="V720" s="399"/>
      <c r="W720" s="399"/>
      <c r="X720" s="399"/>
      <c r="Y720" s="399"/>
      <c r="Z720" s="399"/>
      <c r="AA720" s="399"/>
      <c r="AB720" s="399"/>
      <c r="AC720" s="399"/>
      <c r="AD720" s="399"/>
      <c r="AE720" s="399"/>
      <c r="AF720" s="399"/>
      <c r="AG720" s="399"/>
      <c r="AH720" s="399"/>
      <c r="AI720" s="399"/>
      <c r="AJ720" s="399"/>
      <c r="AK720" s="399"/>
      <c r="AL720" s="399"/>
      <c r="AM720" s="399"/>
      <c r="AN720" s="400"/>
      <c r="AO720" s="591">
        <f t="shared" si="34"/>
        <v>0</v>
      </c>
      <c r="AP720" s="591">
        <f t="shared" si="35"/>
        <v>0</v>
      </c>
    </row>
    <row r="721" spans="1:42">
      <c r="A721" s="1091"/>
      <c r="B721" s="416"/>
      <c r="C721" s="419" t="str">
        <f>IFERROR(INDEX(C$13:C720,MATCH($B721,$B$13:$B720,0)),"")</f>
        <v/>
      </c>
      <c r="D721" s="416"/>
      <c r="E721" s="396" t="s">
        <v>258</v>
      </c>
      <c r="F721" s="398"/>
      <c r="G721" s="399"/>
      <c r="H721" s="399"/>
      <c r="I721" s="399"/>
      <c r="J721" s="399"/>
      <c r="K721" s="399"/>
      <c r="L721" s="399"/>
      <c r="M721" s="400"/>
      <c r="N721" s="400"/>
      <c r="O721" s="400"/>
      <c r="P721" s="400"/>
      <c r="Q721" s="400"/>
      <c r="R721" s="591">
        <f t="shared" si="33"/>
        <v>0</v>
      </c>
      <c r="S721" s="398"/>
      <c r="T721" s="399"/>
      <c r="U721" s="399"/>
      <c r="V721" s="399"/>
      <c r="W721" s="399"/>
      <c r="X721" s="399"/>
      <c r="Y721" s="399"/>
      <c r="Z721" s="399"/>
      <c r="AA721" s="399"/>
      <c r="AB721" s="399"/>
      <c r="AC721" s="399"/>
      <c r="AD721" s="399"/>
      <c r="AE721" s="399"/>
      <c r="AF721" s="399"/>
      <c r="AG721" s="399"/>
      <c r="AH721" s="399"/>
      <c r="AI721" s="399"/>
      <c r="AJ721" s="399"/>
      <c r="AK721" s="399"/>
      <c r="AL721" s="399"/>
      <c r="AM721" s="399"/>
      <c r="AN721" s="400"/>
      <c r="AO721" s="591">
        <f t="shared" si="34"/>
        <v>0</v>
      </c>
      <c r="AP721" s="591">
        <f t="shared" si="35"/>
        <v>0</v>
      </c>
    </row>
    <row r="722" spans="1:42">
      <c r="A722" s="1091"/>
      <c r="B722" s="416"/>
      <c r="C722" s="419" t="str">
        <f>IFERROR(INDEX(C$13:C721,MATCH($B722,$B$13:$B721,0)),"")</f>
        <v/>
      </c>
      <c r="D722" s="416"/>
      <c r="E722" s="396" t="s">
        <v>258</v>
      </c>
      <c r="F722" s="398"/>
      <c r="G722" s="399"/>
      <c r="H722" s="399"/>
      <c r="I722" s="399"/>
      <c r="J722" s="399"/>
      <c r="K722" s="399"/>
      <c r="L722" s="399"/>
      <c r="M722" s="400"/>
      <c r="N722" s="400"/>
      <c r="O722" s="400"/>
      <c r="P722" s="400"/>
      <c r="Q722" s="400"/>
      <c r="R722" s="591">
        <f t="shared" si="33"/>
        <v>0</v>
      </c>
      <c r="S722" s="398"/>
      <c r="T722" s="399"/>
      <c r="U722" s="399"/>
      <c r="V722" s="399"/>
      <c r="W722" s="399"/>
      <c r="X722" s="399"/>
      <c r="Y722" s="399"/>
      <c r="Z722" s="399"/>
      <c r="AA722" s="399"/>
      <c r="AB722" s="399"/>
      <c r="AC722" s="399"/>
      <c r="AD722" s="399"/>
      <c r="AE722" s="399"/>
      <c r="AF722" s="399"/>
      <c r="AG722" s="399"/>
      <c r="AH722" s="399"/>
      <c r="AI722" s="399"/>
      <c r="AJ722" s="399"/>
      <c r="AK722" s="399"/>
      <c r="AL722" s="399"/>
      <c r="AM722" s="399"/>
      <c r="AN722" s="400"/>
      <c r="AO722" s="591">
        <f t="shared" si="34"/>
        <v>0</v>
      </c>
      <c r="AP722" s="591">
        <f t="shared" si="35"/>
        <v>0</v>
      </c>
    </row>
    <row r="723" spans="1:42">
      <c r="A723" s="1091"/>
      <c r="B723" s="416"/>
      <c r="C723" s="419" t="str">
        <f>IFERROR(INDEX(C$13:C722,MATCH($B723,$B$13:$B722,0)),"")</f>
        <v/>
      </c>
      <c r="D723" s="416"/>
      <c r="E723" s="396" t="s">
        <v>258</v>
      </c>
      <c r="F723" s="398"/>
      <c r="G723" s="399"/>
      <c r="H723" s="399"/>
      <c r="I723" s="399"/>
      <c r="J723" s="399"/>
      <c r="K723" s="399"/>
      <c r="L723" s="399"/>
      <c r="M723" s="400"/>
      <c r="N723" s="400"/>
      <c r="O723" s="400"/>
      <c r="P723" s="400"/>
      <c r="Q723" s="400"/>
      <c r="R723" s="591">
        <f t="shared" si="33"/>
        <v>0</v>
      </c>
      <c r="S723" s="398"/>
      <c r="T723" s="399"/>
      <c r="U723" s="399"/>
      <c r="V723" s="399"/>
      <c r="W723" s="399"/>
      <c r="X723" s="399"/>
      <c r="Y723" s="399"/>
      <c r="Z723" s="399"/>
      <c r="AA723" s="399"/>
      <c r="AB723" s="399"/>
      <c r="AC723" s="399"/>
      <c r="AD723" s="399"/>
      <c r="AE723" s="399"/>
      <c r="AF723" s="399"/>
      <c r="AG723" s="399"/>
      <c r="AH723" s="399"/>
      <c r="AI723" s="399"/>
      <c r="AJ723" s="399"/>
      <c r="AK723" s="399"/>
      <c r="AL723" s="399"/>
      <c r="AM723" s="399"/>
      <c r="AN723" s="400"/>
      <c r="AO723" s="591">
        <f t="shared" si="34"/>
        <v>0</v>
      </c>
      <c r="AP723" s="591">
        <f t="shared" si="35"/>
        <v>0</v>
      </c>
    </row>
    <row r="724" spans="1:42">
      <c r="A724" s="1091"/>
      <c r="B724" s="416"/>
      <c r="C724" s="419" t="str">
        <f>IFERROR(INDEX(C$13:C723,MATCH($B724,$B$13:$B723,0)),"")</f>
        <v/>
      </c>
      <c r="D724" s="416"/>
      <c r="E724" s="396" t="s">
        <v>258</v>
      </c>
      <c r="F724" s="398"/>
      <c r="G724" s="399"/>
      <c r="H724" s="399"/>
      <c r="I724" s="399"/>
      <c r="J724" s="399"/>
      <c r="K724" s="399"/>
      <c r="L724" s="399"/>
      <c r="M724" s="400"/>
      <c r="N724" s="400"/>
      <c r="O724" s="400"/>
      <c r="P724" s="400"/>
      <c r="Q724" s="400"/>
      <c r="R724" s="591">
        <f t="shared" si="33"/>
        <v>0</v>
      </c>
      <c r="S724" s="398"/>
      <c r="T724" s="399"/>
      <c r="U724" s="399"/>
      <c r="V724" s="399"/>
      <c r="W724" s="399"/>
      <c r="X724" s="399"/>
      <c r="Y724" s="399"/>
      <c r="Z724" s="399"/>
      <c r="AA724" s="399"/>
      <c r="AB724" s="399"/>
      <c r="AC724" s="399"/>
      <c r="AD724" s="399"/>
      <c r="AE724" s="399"/>
      <c r="AF724" s="399"/>
      <c r="AG724" s="399"/>
      <c r="AH724" s="399"/>
      <c r="AI724" s="399"/>
      <c r="AJ724" s="399"/>
      <c r="AK724" s="399"/>
      <c r="AL724" s="399"/>
      <c r="AM724" s="399"/>
      <c r="AN724" s="400"/>
      <c r="AO724" s="591">
        <f t="shared" si="34"/>
        <v>0</v>
      </c>
      <c r="AP724" s="591">
        <f t="shared" si="35"/>
        <v>0</v>
      </c>
    </row>
    <row r="725" spans="1:42">
      <c r="A725" s="1091"/>
      <c r="B725" s="416"/>
      <c r="C725" s="419" t="str">
        <f>IFERROR(INDEX(C$13:C724,MATCH($B725,$B$13:$B724,0)),"")</f>
        <v/>
      </c>
      <c r="D725" s="416"/>
      <c r="E725" s="396" t="s">
        <v>258</v>
      </c>
      <c r="F725" s="398"/>
      <c r="G725" s="399"/>
      <c r="H725" s="399"/>
      <c r="I725" s="399"/>
      <c r="J725" s="399"/>
      <c r="K725" s="399"/>
      <c r="L725" s="399"/>
      <c r="M725" s="400"/>
      <c r="N725" s="400"/>
      <c r="O725" s="400"/>
      <c r="P725" s="400"/>
      <c r="Q725" s="400"/>
      <c r="R725" s="591">
        <f t="shared" si="33"/>
        <v>0</v>
      </c>
      <c r="S725" s="398"/>
      <c r="T725" s="399"/>
      <c r="U725" s="399"/>
      <c r="V725" s="399"/>
      <c r="W725" s="399"/>
      <c r="X725" s="399"/>
      <c r="Y725" s="399"/>
      <c r="Z725" s="399"/>
      <c r="AA725" s="399"/>
      <c r="AB725" s="399"/>
      <c r="AC725" s="399"/>
      <c r="AD725" s="399"/>
      <c r="AE725" s="399"/>
      <c r="AF725" s="399"/>
      <c r="AG725" s="399"/>
      <c r="AH725" s="399"/>
      <c r="AI725" s="399"/>
      <c r="AJ725" s="399"/>
      <c r="AK725" s="399"/>
      <c r="AL725" s="399"/>
      <c r="AM725" s="399"/>
      <c r="AN725" s="400"/>
      <c r="AO725" s="591">
        <f t="shared" si="34"/>
        <v>0</v>
      </c>
      <c r="AP725" s="591">
        <f t="shared" si="35"/>
        <v>0</v>
      </c>
    </row>
    <row r="726" spans="1:42">
      <c r="A726" s="1091"/>
      <c r="B726" s="416"/>
      <c r="C726" s="419" t="str">
        <f>IFERROR(INDEX(C$13:C725,MATCH($B726,$B$13:$B725,0)),"")</f>
        <v/>
      </c>
      <c r="D726" s="416"/>
      <c r="E726" s="396" t="s">
        <v>258</v>
      </c>
      <c r="F726" s="398"/>
      <c r="G726" s="399"/>
      <c r="H726" s="399"/>
      <c r="I726" s="399"/>
      <c r="J726" s="399"/>
      <c r="K726" s="399"/>
      <c r="L726" s="399"/>
      <c r="M726" s="400"/>
      <c r="N726" s="400"/>
      <c r="O726" s="400"/>
      <c r="P726" s="400"/>
      <c r="Q726" s="400"/>
      <c r="R726" s="591">
        <f t="shared" si="33"/>
        <v>0</v>
      </c>
      <c r="S726" s="398"/>
      <c r="T726" s="399"/>
      <c r="U726" s="399"/>
      <c r="V726" s="399"/>
      <c r="W726" s="399"/>
      <c r="X726" s="399"/>
      <c r="Y726" s="399"/>
      <c r="Z726" s="399"/>
      <c r="AA726" s="399"/>
      <c r="AB726" s="399"/>
      <c r="AC726" s="399"/>
      <c r="AD726" s="399"/>
      <c r="AE726" s="399"/>
      <c r="AF726" s="399"/>
      <c r="AG726" s="399"/>
      <c r="AH726" s="399"/>
      <c r="AI726" s="399"/>
      <c r="AJ726" s="399"/>
      <c r="AK726" s="399"/>
      <c r="AL726" s="399"/>
      <c r="AM726" s="399"/>
      <c r="AN726" s="400"/>
      <c r="AO726" s="591">
        <f t="shared" si="34"/>
        <v>0</v>
      </c>
      <c r="AP726" s="591">
        <f t="shared" si="35"/>
        <v>0</v>
      </c>
    </row>
    <row r="727" spans="1:42">
      <c r="A727" s="1091"/>
      <c r="B727" s="416"/>
      <c r="C727" s="419" t="str">
        <f>IFERROR(INDEX(C$13:C726,MATCH($B727,$B$13:$B726,0)),"")</f>
        <v/>
      </c>
      <c r="D727" s="416"/>
      <c r="E727" s="396" t="s">
        <v>258</v>
      </c>
      <c r="F727" s="398"/>
      <c r="G727" s="399"/>
      <c r="H727" s="399"/>
      <c r="I727" s="399"/>
      <c r="J727" s="399"/>
      <c r="K727" s="399"/>
      <c r="L727" s="399"/>
      <c r="M727" s="400"/>
      <c r="N727" s="400"/>
      <c r="O727" s="400"/>
      <c r="P727" s="400"/>
      <c r="Q727" s="400"/>
      <c r="R727" s="591">
        <f t="shared" si="33"/>
        <v>0</v>
      </c>
      <c r="S727" s="398"/>
      <c r="T727" s="399"/>
      <c r="U727" s="399"/>
      <c r="V727" s="399"/>
      <c r="W727" s="399"/>
      <c r="X727" s="399"/>
      <c r="Y727" s="399"/>
      <c r="Z727" s="399"/>
      <c r="AA727" s="399"/>
      <c r="AB727" s="399"/>
      <c r="AC727" s="399"/>
      <c r="AD727" s="399"/>
      <c r="AE727" s="399"/>
      <c r="AF727" s="399"/>
      <c r="AG727" s="399"/>
      <c r="AH727" s="399"/>
      <c r="AI727" s="399"/>
      <c r="AJ727" s="399"/>
      <c r="AK727" s="399"/>
      <c r="AL727" s="399"/>
      <c r="AM727" s="399"/>
      <c r="AN727" s="400"/>
      <c r="AO727" s="591">
        <f t="shared" si="34"/>
        <v>0</v>
      </c>
      <c r="AP727" s="591">
        <f t="shared" si="35"/>
        <v>0</v>
      </c>
    </row>
    <row r="728" spans="1:42">
      <c r="A728" s="1091"/>
      <c r="B728" s="416"/>
      <c r="C728" s="419" t="str">
        <f>IFERROR(INDEX(C$13:C727,MATCH($B728,$B$13:$B727,0)),"")</f>
        <v/>
      </c>
      <c r="D728" s="416"/>
      <c r="E728" s="396" t="s">
        <v>258</v>
      </c>
      <c r="F728" s="398"/>
      <c r="G728" s="399"/>
      <c r="H728" s="399"/>
      <c r="I728" s="399"/>
      <c r="J728" s="399"/>
      <c r="K728" s="399"/>
      <c r="L728" s="399"/>
      <c r="M728" s="400"/>
      <c r="N728" s="400"/>
      <c r="O728" s="400"/>
      <c r="P728" s="400"/>
      <c r="Q728" s="400"/>
      <c r="R728" s="591">
        <f t="shared" si="33"/>
        <v>0</v>
      </c>
      <c r="S728" s="398"/>
      <c r="T728" s="399"/>
      <c r="U728" s="399"/>
      <c r="V728" s="399"/>
      <c r="W728" s="399"/>
      <c r="X728" s="399"/>
      <c r="Y728" s="399"/>
      <c r="Z728" s="399"/>
      <c r="AA728" s="399"/>
      <c r="AB728" s="399"/>
      <c r="AC728" s="399"/>
      <c r="AD728" s="399"/>
      <c r="AE728" s="399"/>
      <c r="AF728" s="399"/>
      <c r="AG728" s="399"/>
      <c r="AH728" s="399"/>
      <c r="AI728" s="399"/>
      <c r="AJ728" s="399"/>
      <c r="AK728" s="399"/>
      <c r="AL728" s="399"/>
      <c r="AM728" s="399"/>
      <c r="AN728" s="400"/>
      <c r="AO728" s="591">
        <f t="shared" si="34"/>
        <v>0</v>
      </c>
      <c r="AP728" s="591">
        <f t="shared" si="35"/>
        <v>0</v>
      </c>
    </row>
    <row r="729" spans="1:42">
      <c r="A729" s="1091"/>
      <c r="B729" s="416"/>
      <c r="C729" s="419" t="str">
        <f>IFERROR(INDEX(C$13:C728,MATCH($B729,$B$13:$B728,0)),"")</f>
        <v/>
      </c>
      <c r="D729" s="416"/>
      <c r="E729" s="396" t="s">
        <v>258</v>
      </c>
      <c r="F729" s="398"/>
      <c r="G729" s="399"/>
      <c r="H729" s="399"/>
      <c r="I729" s="399"/>
      <c r="J729" s="399"/>
      <c r="K729" s="399"/>
      <c r="L729" s="399"/>
      <c r="M729" s="400"/>
      <c r="N729" s="400"/>
      <c r="O729" s="400"/>
      <c r="P729" s="400"/>
      <c r="Q729" s="400"/>
      <c r="R729" s="591">
        <f t="shared" si="33"/>
        <v>0</v>
      </c>
      <c r="S729" s="398"/>
      <c r="T729" s="399"/>
      <c r="U729" s="399"/>
      <c r="V729" s="399"/>
      <c r="W729" s="399"/>
      <c r="X729" s="399"/>
      <c r="Y729" s="399"/>
      <c r="Z729" s="399"/>
      <c r="AA729" s="399"/>
      <c r="AB729" s="399"/>
      <c r="AC729" s="399"/>
      <c r="AD729" s="399"/>
      <c r="AE729" s="399"/>
      <c r="AF729" s="399"/>
      <c r="AG729" s="399"/>
      <c r="AH729" s="399"/>
      <c r="AI729" s="399"/>
      <c r="AJ729" s="399"/>
      <c r="AK729" s="399"/>
      <c r="AL729" s="399"/>
      <c r="AM729" s="399"/>
      <c r="AN729" s="400"/>
      <c r="AO729" s="591">
        <f t="shared" si="34"/>
        <v>0</v>
      </c>
      <c r="AP729" s="591">
        <f t="shared" si="35"/>
        <v>0</v>
      </c>
    </row>
    <row r="730" spans="1:42">
      <c r="A730" s="1091"/>
      <c r="B730" s="416"/>
      <c r="C730" s="419" t="str">
        <f>IFERROR(INDEX(C$13:C729,MATCH($B730,$B$13:$B729,0)),"")</f>
        <v/>
      </c>
      <c r="D730" s="416"/>
      <c r="E730" s="396" t="s">
        <v>258</v>
      </c>
      <c r="F730" s="398"/>
      <c r="G730" s="399"/>
      <c r="H730" s="399"/>
      <c r="I730" s="399"/>
      <c r="J730" s="399"/>
      <c r="K730" s="399"/>
      <c r="L730" s="399"/>
      <c r="M730" s="400"/>
      <c r="N730" s="400"/>
      <c r="O730" s="400"/>
      <c r="P730" s="400"/>
      <c r="Q730" s="400"/>
      <c r="R730" s="591">
        <f t="shared" si="33"/>
        <v>0</v>
      </c>
      <c r="S730" s="398"/>
      <c r="T730" s="399"/>
      <c r="U730" s="399"/>
      <c r="V730" s="399"/>
      <c r="W730" s="399"/>
      <c r="X730" s="399"/>
      <c r="Y730" s="399"/>
      <c r="Z730" s="399"/>
      <c r="AA730" s="399"/>
      <c r="AB730" s="399"/>
      <c r="AC730" s="399"/>
      <c r="AD730" s="399"/>
      <c r="AE730" s="399"/>
      <c r="AF730" s="399"/>
      <c r="AG730" s="399"/>
      <c r="AH730" s="399"/>
      <c r="AI730" s="399"/>
      <c r="AJ730" s="399"/>
      <c r="AK730" s="399"/>
      <c r="AL730" s="399"/>
      <c r="AM730" s="399"/>
      <c r="AN730" s="400"/>
      <c r="AO730" s="591">
        <f t="shared" si="34"/>
        <v>0</v>
      </c>
      <c r="AP730" s="591">
        <f t="shared" si="35"/>
        <v>0</v>
      </c>
    </row>
    <row r="731" spans="1:42">
      <c r="A731" s="1091"/>
      <c r="B731" s="416"/>
      <c r="C731" s="419" t="str">
        <f>IFERROR(INDEX(C$13:C730,MATCH($B731,$B$13:$B730,0)),"")</f>
        <v/>
      </c>
      <c r="D731" s="416"/>
      <c r="E731" s="396" t="s">
        <v>258</v>
      </c>
      <c r="F731" s="398"/>
      <c r="G731" s="399"/>
      <c r="H731" s="399"/>
      <c r="I731" s="399"/>
      <c r="J731" s="399"/>
      <c r="K731" s="399"/>
      <c r="L731" s="399"/>
      <c r="M731" s="400"/>
      <c r="N731" s="400"/>
      <c r="O731" s="400"/>
      <c r="P731" s="400"/>
      <c r="Q731" s="400"/>
      <c r="R731" s="591">
        <f t="shared" si="33"/>
        <v>0</v>
      </c>
      <c r="S731" s="398"/>
      <c r="T731" s="399"/>
      <c r="U731" s="399"/>
      <c r="V731" s="399"/>
      <c r="W731" s="399"/>
      <c r="X731" s="399"/>
      <c r="Y731" s="399"/>
      <c r="Z731" s="399"/>
      <c r="AA731" s="399"/>
      <c r="AB731" s="399"/>
      <c r="AC731" s="399"/>
      <c r="AD731" s="399"/>
      <c r="AE731" s="399"/>
      <c r="AF731" s="399"/>
      <c r="AG731" s="399"/>
      <c r="AH731" s="399"/>
      <c r="AI731" s="399"/>
      <c r="AJ731" s="399"/>
      <c r="AK731" s="399"/>
      <c r="AL731" s="399"/>
      <c r="AM731" s="399"/>
      <c r="AN731" s="400"/>
      <c r="AO731" s="591">
        <f t="shared" si="34"/>
        <v>0</v>
      </c>
      <c r="AP731" s="591">
        <f t="shared" si="35"/>
        <v>0</v>
      </c>
    </row>
    <row r="732" spans="1:42">
      <c r="A732" s="1091"/>
      <c r="B732" s="416"/>
      <c r="C732" s="419" t="str">
        <f>IFERROR(INDEX(C$13:C731,MATCH($B732,$B$13:$B731,0)),"")</f>
        <v/>
      </c>
      <c r="D732" s="416"/>
      <c r="E732" s="396" t="s">
        <v>258</v>
      </c>
      <c r="F732" s="398"/>
      <c r="G732" s="399"/>
      <c r="H732" s="399"/>
      <c r="I732" s="399"/>
      <c r="J732" s="399"/>
      <c r="K732" s="399"/>
      <c r="L732" s="399"/>
      <c r="M732" s="400"/>
      <c r="N732" s="400"/>
      <c r="O732" s="400"/>
      <c r="P732" s="400"/>
      <c r="Q732" s="400"/>
      <c r="R732" s="591">
        <f t="shared" si="33"/>
        <v>0</v>
      </c>
      <c r="S732" s="398"/>
      <c r="T732" s="399"/>
      <c r="U732" s="399"/>
      <c r="V732" s="399"/>
      <c r="W732" s="399"/>
      <c r="X732" s="399"/>
      <c r="Y732" s="399"/>
      <c r="Z732" s="399"/>
      <c r="AA732" s="399"/>
      <c r="AB732" s="399"/>
      <c r="AC732" s="399"/>
      <c r="AD732" s="399"/>
      <c r="AE732" s="399"/>
      <c r="AF732" s="399"/>
      <c r="AG732" s="399"/>
      <c r="AH732" s="399"/>
      <c r="AI732" s="399"/>
      <c r="AJ732" s="399"/>
      <c r="AK732" s="399"/>
      <c r="AL732" s="399"/>
      <c r="AM732" s="399"/>
      <c r="AN732" s="400"/>
      <c r="AO732" s="591">
        <f t="shared" si="34"/>
        <v>0</v>
      </c>
      <c r="AP732" s="591">
        <f t="shared" si="35"/>
        <v>0</v>
      </c>
    </row>
    <row r="733" spans="1:42" ht="15.75" thickBot="1">
      <c r="A733" s="1092"/>
      <c r="B733" s="417"/>
      <c r="C733" s="421" t="str">
        <f>IFERROR(INDEX(C$13:C732,MATCH($B733,$B$13:$B732,0)),"")</f>
        <v/>
      </c>
      <c r="D733" s="417"/>
      <c r="E733" s="397" t="s">
        <v>258</v>
      </c>
      <c r="F733" s="401"/>
      <c r="G733" s="402"/>
      <c r="H733" s="402"/>
      <c r="I733" s="402"/>
      <c r="J733" s="402"/>
      <c r="K733" s="402"/>
      <c r="L733" s="402"/>
      <c r="M733" s="403"/>
      <c r="N733" s="403"/>
      <c r="O733" s="403"/>
      <c r="P733" s="403"/>
      <c r="Q733" s="403"/>
      <c r="R733" s="592">
        <f t="shared" si="33"/>
        <v>0</v>
      </c>
      <c r="S733" s="401"/>
      <c r="T733" s="402"/>
      <c r="U733" s="402"/>
      <c r="V733" s="402"/>
      <c r="W733" s="402"/>
      <c r="X733" s="402"/>
      <c r="Y733" s="402"/>
      <c r="Z733" s="402"/>
      <c r="AA733" s="402"/>
      <c r="AB733" s="402"/>
      <c r="AC733" s="402"/>
      <c r="AD733" s="402"/>
      <c r="AE733" s="402"/>
      <c r="AF733" s="402"/>
      <c r="AG733" s="402"/>
      <c r="AH733" s="402"/>
      <c r="AI733" s="402"/>
      <c r="AJ733" s="402"/>
      <c r="AK733" s="402"/>
      <c r="AL733" s="402"/>
      <c r="AM733" s="402"/>
      <c r="AN733" s="403"/>
      <c r="AO733" s="592">
        <f t="shared" si="34"/>
        <v>0</v>
      </c>
      <c r="AP733" s="592">
        <f t="shared" si="35"/>
        <v>0</v>
      </c>
    </row>
  </sheetData>
  <sheetProtection algorithmName="SHA-512" hashValue="d4IFuZpbpBmkQ1Xl52SbwyiRpv+4brfEeErgg4R+/hIu0KPtl9g0zl5NXqAAfHiJ6pYqR0z+yrwTdLEThhduSQ==" saltValue="AiYa16jnMbu5nlbiQUPJiQ==" spinCount="100000" sheet="1" objects="1" scenarios="1" formatColumns="0" formatRows="0" autoFilter="0"/>
  <autoFilter ref="A12:AP733" xr:uid="{F7D55073-4B3C-4C93-9D1C-67E5A376B36F}"/>
  <mergeCells count="8">
    <mergeCell ref="AP10:AP11"/>
    <mergeCell ref="A8:AP8"/>
    <mergeCell ref="A10:E11"/>
    <mergeCell ref="C3:C4"/>
    <mergeCell ref="S10:AN10"/>
    <mergeCell ref="F10:Q10"/>
    <mergeCell ref="R10:R11"/>
    <mergeCell ref="AO10:AO11"/>
  </mergeCells>
  <conditionalFormatting sqref="F13:Q700 S13:AN700">
    <cfRule type="cellIs" dxfId="5" priority="1" operator="equal">
      <formula>0</formula>
    </cfRule>
  </conditionalFormatting>
  <dataValidations count="1">
    <dataValidation type="list" showInputMessage="1" showErrorMessage="1" sqref="E13:E733" xr:uid="{D5872669-2EFA-46F7-9E70-3368308EF7A3}">
      <formula1>$R$1:$R$2</formula1>
    </dataValidation>
  </dataValidation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4DEC5E-5337-4099-8DC0-1E1AAFFB60B6}">
  <sheetPr codeName="Feuil5"/>
  <dimension ref="A1:W1289"/>
  <sheetViews>
    <sheetView zoomScale="91" zoomScaleNormal="91" zoomScaleSheetLayoutView="85" workbookViewId="0">
      <selection activeCell="H1288" sqref="H1288"/>
    </sheetView>
  </sheetViews>
  <sheetFormatPr baseColWidth="10" defaultColWidth="11.42578125" defaultRowHeight="15"/>
  <cols>
    <col min="1" max="1" width="14.5703125" style="41" customWidth="1"/>
    <col min="2" max="2" width="16.5703125" style="41" customWidth="1"/>
    <col min="3" max="3" width="21.42578125" style="41" customWidth="1"/>
    <col min="4" max="4" width="26.140625" style="41" customWidth="1"/>
    <col min="5" max="5" width="45.140625" style="41" customWidth="1"/>
    <col min="6" max="6" width="11.28515625" style="41" bestFit="1" customWidth="1"/>
    <col min="7" max="7" width="11.7109375" style="41" customWidth="1"/>
    <col min="8" max="8" width="17.140625" style="41" customWidth="1"/>
    <col min="9" max="9" width="12.85546875" style="41" customWidth="1"/>
    <col min="10" max="10" width="9.85546875" style="41" customWidth="1"/>
    <col min="11" max="11" width="9.42578125" style="41" customWidth="1"/>
    <col min="12" max="13" width="10.7109375" style="41" customWidth="1"/>
    <col min="14" max="14" width="10.5703125" style="41" customWidth="1"/>
    <col min="15" max="15" width="11" style="41" customWidth="1"/>
    <col min="16" max="16" width="9.42578125" style="41" customWidth="1"/>
    <col min="17" max="22" width="11.42578125" style="41"/>
    <col min="23" max="23" width="11.42578125" style="172"/>
    <col min="24" max="16384" width="11.42578125" style="41"/>
  </cols>
  <sheetData>
    <row r="1" spans="1:23" ht="39" customHeight="1">
      <c r="D1" s="57" t="str">
        <f>'1B Tableau financier'!G1</f>
        <v>Bénéficiaire :</v>
      </c>
      <c r="E1" s="75" t="str">
        <f>'1B Tableau financier'!K1</f>
        <v/>
      </c>
      <c r="W1" s="172" t="s">
        <v>301</v>
      </c>
    </row>
    <row r="2" spans="1:23" ht="18.75" customHeight="1">
      <c r="D2" s="23" t="str">
        <f>'1B Tableau financier'!G3</f>
        <v>N° BCE :</v>
      </c>
      <c r="E2" s="75" t="str">
        <f>'1B Tableau financier'!K3</f>
        <v/>
      </c>
      <c r="W2" s="172" cm="1">
        <f t="array" ref="W2">_xlfn.UNIQUE('1C TSpersonnel'!$A$13:$A$733)</f>
        <v>0</v>
      </c>
    </row>
    <row r="3" spans="1:23" ht="18.75" customHeight="1">
      <c r="A3" s="45"/>
      <c r="D3" s="23" t="str">
        <f>'1B Tableau financier'!G4</f>
        <v>Réf. Dossier (= SUBV 1):</v>
      </c>
      <c r="E3" s="75" t="str">
        <f>'1B Tableau financier'!K4</f>
        <v/>
      </c>
    </row>
    <row r="4" spans="1:23" s="39" customFormat="1" ht="18.75" customHeight="1">
      <c r="A4" s="1076" t="s">
        <v>302</v>
      </c>
      <c r="B4" s="1076"/>
      <c r="C4" s="1076"/>
      <c r="D4" s="23" t="s">
        <v>148</v>
      </c>
      <c r="E4" s="74" t="s">
        <v>303</v>
      </c>
      <c r="F4" s="70" t="str">
        <f>'1B Tableau financier'!K5</f>
        <v/>
      </c>
      <c r="G4" s="18" t="s">
        <v>81</v>
      </c>
      <c r="H4" s="18"/>
      <c r="I4" s="70" t="str">
        <f>'1B Tableau financier'!M5</f>
        <v/>
      </c>
      <c r="J4" s="40"/>
      <c r="K4" s="40"/>
      <c r="L4" s="40"/>
      <c r="M4" s="40"/>
      <c r="N4" s="50"/>
      <c r="W4" s="426"/>
    </row>
    <row r="5" spans="1:23" s="48" customFormat="1" ht="21" customHeight="1">
      <c r="A5" s="1070" t="s">
        <v>304</v>
      </c>
      <c r="B5" s="1070"/>
      <c r="C5" s="1070"/>
      <c r="D5" s="47"/>
      <c r="E5" s="47"/>
      <c r="F5" s="47"/>
      <c r="O5" s="47"/>
      <c r="Q5" s="47"/>
      <c r="W5" s="427"/>
    </row>
    <row r="6" spans="1:23" s="48" customFormat="1" ht="15.75">
      <c r="F6" s="47"/>
      <c r="O6" s="47"/>
      <c r="Q6" s="47"/>
      <c r="W6" s="427"/>
    </row>
    <row r="7" spans="1:23" s="48" customFormat="1" ht="7.5" customHeight="1">
      <c r="A7" s="1080" t="s">
        <v>305</v>
      </c>
      <c r="B7" s="1081"/>
      <c r="C7" s="1081"/>
      <c r="D7" s="1082"/>
      <c r="E7" s="53"/>
      <c r="H7" s="53"/>
      <c r="I7" s="53"/>
      <c r="J7" s="47"/>
      <c r="K7" s="47"/>
      <c r="L7" s="47"/>
      <c r="M7" s="47"/>
      <c r="N7" s="47"/>
      <c r="O7" s="47"/>
      <c r="Q7" s="47"/>
      <c r="W7" s="427"/>
    </row>
    <row r="8" spans="1:23" s="48" customFormat="1" ht="6" customHeight="1">
      <c r="A8" s="1083"/>
      <c r="B8" s="1084"/>
      <c r="C8" s="1084"/>
      <c r="D8" s="1085"/>
      <c r="H8" s="177"/>
      <c r="J8" s="228"/>
      <c r="L8" s="47"/>
      <c r="N8" s="47"/>
      <c r="W8" s="427"/>
    </row>
    <row r="9" spans="1:23" s="48" customFormat="1" ht="21.75" customHeight="1">
      <c r="A9" s="1086" t="s">
        <v>306</v>
      </c>
      <c r="B9" s="1087"/>
      <c r="C9" s="1087"/>
      <c r="D9" s="1088"/>
      <c r="H9" s="177"/>
      <c r="J9" s="228"/>
      <c r="L9" s="47"/>
      <c r="N9" s="47"/>
      <c r="W9" s="427"/>
    </row>
    <row r="10" spans="1:23" s="48" customFormat="1" ht="3.75" customHeight="1">
      <c r="A10" s="1079"/>
      <c r="B10" s="1079"/>
      <c r="C10" s="1079"/>
      <c r="D10" s="176"/>
      <c r="H10" s="177"/>
      <c r="I10" s="228"/>
      <c r="J10" s="228"/>
      <c r="K10" s="229"/>
      <c r="L10" s="47"/>
      <c r="N10" s="47"/>
      <c r="W10" s="427"/>
    </row>
    <row r="11" spans="1:23" s="48" customFormat="1" ht="3.75" customHeight="1">
      <c r="A11" s="47"/>
      <c r="B11" s="47"/>
      <c r="C11" s="173"/>
      <c r="D11" s="173"/>
      <c r="H11" s="177"/>
      <c r="I11" s="228"/>
      <c r="J11" s="228"/>
      <c r="K11" s="229"/>
      <c r="L11" s="47"/>
      <c r="N11" s="47"/>
      <c r="W11" s="427"/>
    </row>
    <row r="12" spans="1:23" s="48" customFormat="1" ht="19.5" customHeight="1">
      <c r="A12" s="1077" t="s">
        <v>307</v>
      </c>
      <c r="B12" s="68" t="s">
        <v>308</v>
      </c>
      <c r="C12" s="67"/>
      <c r="D12" s="67"/>
      <c r="E12" s="67"/>
      <c r="F12" s="67"/>
      <c r="G12" s="67"/>
      <c r="H12" s="67"/>
      <c r="I12" s="67"/>
      <c r="J12" s="67"/>
      <c r="K12" s="67"/>
      <c r="L12" s="67"/>
      <c r="M12" s="67"/>
      <c r="N12" s="67"/>
      <c r="O12" s="47"/>
      <c r="Q12" s="47"/>
      <c r="W12" s="427"/>
    </row>
    <row r="13" spans="1:23" s="48" customFormat="1" ht="19.5" customHeight="1">
      <c r="A13" s="1077"/>
      <c r="B13" s="83" t="s">
        <v>309</v>
      </c>
      <c r="C13" s="67"/>
      <c r="D13" s="67"/>
      <c r="E13" s="67"/>
      <c r="F13" s="67"/>
      <c r="G13" s="67"/>
      <c r="H13" s="67"/>
      <c r="I13" s="67"/>
      <c r="J13" s="67"/>
      <c r="K13" s="67"/>
      <c r="L13" s="67"/>
      <c r="M13" s="67"/>
      <c r="N13" s="67"/>
      <c r="O13" s="47"/>
      <c r="Q13" s="47"/>
      <c r="W13" s="427"/>
    </row>
    <row r="14" spans="1:23" s="48" customFormat="1" ht="19.5" customHeight="1">
      <c r="A14" s="1078"/>
      <c r="B14" s="77"/>
      <c r="C14" s="67"/>
      <c r="D14" s="67"/>
      <c r="E14" s="67"/>
      <c r="F14" s="67"/>
      <c r="G14" s="67"/>
      <c r="H14" s="67"/>
      <c r="I14" s="67"/>
      <c r="J14" s="67"/>
      <c r="K14" s="67"/>
      <c r="L14" s="67"/>
      <c r="M14" s="67"/>
      <c r="N14" s="67"/>
      <c r="O14" s="47"/>
      <c r="Q14" s="47"/>
      <c r="W14" s="427"/>
    </row>
    <row r="15" spans="1:23" customFormat="1" ht="15" customHeight="1" thickBot="1">
      <c r="A15" s="58"/>
      <c r="B15" s="41"/>
      <c r="C15" s="58"/>
      <c r="D15" s="58"/>
      <c r="E15" s="58"/>
      <c r="F15" s="58"/>
      <c r="G15" s="58"/>
      <c r="H15" s="58"/>
      <c r="I15" s="58"/>
      <c r="J15" s="58"/>
      <c r="K15" s="58"/>
      <c r="L15" s="58"/>
      <c r="M15" s="58"/>
      <c r="N15" s="58"/>
      <c r="W15" s="247"/>
    </row>
    <row r="16" spans="1:23" s="49" customFormat="1" ht="25.5" customHeight="1" thickBot="1">
      <c r="A16" s="191" t="s">
        <v>310</v>
      </c>
      <c r="B16" s="449" t="s">
        <v>301</v>
      </c>
      <c r="C16" s="192"/>
      <c r="D16" s="193"/>
      <c r="E16" s="193"/>
      <c r="F16" s="1068" t="s">
        <v>311</v>
      </c>
      <c r="G16" s="1071" t="s">
        <v>312</v>
      </c>
      <c r="H16" s="1072"/>
      <c r="I16" s="1072"/>
      <c r="J16" s="1072"/>
      <c r="K16" s="1074" t="s">
        <v>140</v>
      </c>
      <c r="L16" s="1068" t="s">
        <v>313</v>
      </c>
      <c r="M16" s="1068" t="s">
        <v>314</v>
      </c>
      <c r="N16" s="1068" t="s">
        <v>315</v>
      </c>
      <c r="O16" s="842" t="s">
        <v>179</v>
      </c>
      <c r="P16" s="843"/>
      <c r="Q16" s="843"/>
      <c r="R16" s="843"/>
      <c r="S16" s="844"/>
      <c r="W16" s="428"/>
    </row>
    <row r="17" spans="1:23" s="43" customFormat="1" ht="58.9" customHeight="1" thickBot="1">
      <c r="A17" s="194" t="s">
        <v>168</v>
      </c>
      <c r="B17" s="195" t="s">
        <v>316</v>
      </c>
      <c r="C17" s="196" t="s">
        <v>317</v>
      </c>
      <c r="D17" s="196" t="s">
        <v>318</v>
      </c>
      <c r="E17" s="197" t="s">
        <v>319</v>
      </c>
      <c r="F17" s="1069"/>
      <c r="G17" s="198" t="s">
        <v>320</v>
      </c>
      <c r="H17" s="199" t="s">
        <v>321</v>
      </c>
      <c r="I17" s="199" t="s">
        <v>322</v>
      </c>
      <c r="J17" s="198" t="s">
        <v>323</v>
      </c>
      <c r="K17" s="1075"/>
      <c r="L17" s="1069"/>
      <c r="M17" s="1069"/>
      <c r="N17" s="1069"/>
      <c r="O17" s="144" t="s">
        <v>324</v>
      </c>
      <c r="P17" s="288" t="s">
        <v>325</v>
      </c>
      <c r="Q17" s="145" t="s">
        <v>326</v>
      </c>
      <c r="R17" s="145" t="s">
        <v>327</v>
      </c>
      <c r="S17" s="289" t="s">
        <v>182</v>
      </c>
      <c r="W17" s="429"/>
    </row>
    <row r="18" spans="1:23">
      <c r="A18" s="213"/>
      <c r="B18" s="214"/>
      <c r="C18" s="215"/>
      <c r="D18" s="215"/>
      <c r="E18" s="216"/>
      <c r="F18" s="215"/>
      <c r="G18" s="291"/>
      <c r="H18" s="174" cm="1">
        <f t="array" ref="H18">IF(B18&lt;&gt;"",INDEX(KM!$C$5:$C$40,MATCH(1,($B18&gt;=KM!$A$5:$A$40)*($B18&lt;=KM!$B$5:$B$40),0)),0)</f>
        <v>0</v>
      </c>
      <c r="I18" s="54">
        <f>G18*H18</f>
        <v>0</v>
      </c>
      <c r="J18" s="226"/>
      <c r="K18" s="238"/>
      <c r="L18" s="236" t="str">
        <f>IF(AND('1B Tableau financier'!$K$2&lt;&gt;"Pôle",B18&lt;&gt;""),1,"")</f>
        <v/>
      </c>
      <c r="M18" s="239" t="str">
        <f>IF(A18="","",IF(L18=1,ROUND(I18+J18+K18,2),""))</f>
        <v/>
      </c>
      <c r="N18" s="240" t="str">
        <f>IF(A18="","",IF(AND('1B Tableau financier'!$K$2="pôle",L18=2),ROUND((I18+J18+K18),2),""))</f>
        <v/>
      </c>
      <c r="O18" s="239" t="str">
        <f>IF(M18="","",M18-Q18)</f>
        <v/>
      </c>
      <c r="P18" s="54" t="str">
        <f>IF(N18="","",N18-R18)</f>
        <v/>
      </c>
      <c r="Q18" s="54"/>
      <c r="R18" s="54"/>
      <c r="S18" s="295"/>
    </row>
    <row r="19" spans="1:23">
      <c r="A19" s="217"/>
      <c r="B19" s="218"/>
      <c r="C19" s="219"/>
      <c r="D19" s="219"/>
      <c r="E19" s="220"/>
      <c r="F19" s="219"/>
      <c r="G19" s="291"/>
      <c r="H19" s="174" cm="1">
        <f t="array" ref="H19">IF(B19&lt;&gt;"",INDEX(KM!$C$5:$C$40,MATCH(1,($B19&gt;=KM!$A$5:$A$40)*($B19&lt;=KM!$B$5:$B$40),0)),0)</f>
        <v>0</v>
      </c>
      <c r="I19" s="55">
        <f>G19*H19</f>
        <v>0</v>
      </c>
      <c r="J19" s="226"/>
      <c r="K19" s="234"/>
      <c r="L19" s="236" t="str">
        <f>IF(AND('1B Tableau financier'!$K$2&lt;&gt;"Pôle",B19&lt;&gt;""),1,"")</f>
        <v/>
      </c>
      <c r="M19" s="241" t="str">
        <f>IF(A19="","",IF(L19=1,ROUND(I19+J19+K19,2),""))</f>
        <v/>
      </c>
      <c r="N19" s="242" t="str">
        <f>IF(A19="","",IF(AND('1B Tableau financier'!$K$2="pôle",L19=2),ROUND((I19+J19+K19),2),""))</f>
        <v/>
      </c>
      <c r="O19" s="241" t="str">
        <f t="shared" ref="O19:P19" si="0">IF(M19="","",M19-Q19)</f>
        <v/>
      </c>
      <c r="P19" s="55" t="str">
        <f t="shared" si="0"/>
        <v/>
      </c>
      <c r="Q19" s="55"/>
      <c r="R19" s="55"/>
      <c r="S19" s="296"/>
    </row>
    <row r="20" spans="1:23">
      <c r="A20" s="217"/>
      <c r="B20" s="218"/>
      <c r="C20" s="219"/>
      <c r="D20" s="219"/>
      <c r="E20" s="220"/>
      <c r="F20" s="219"/>
      <c r="G20" s="291"/>
      <c r="H20" s="174" cm="1">
        <f t="array" ref="H20">IF(B20&lt;&gt;"",INDEX(KM!$C$5:$C$40,MATCH(1,($B20&gt;=KM!$A$5:$A$40)*($B20&lt;=KM!$B$5:$B$40),0)),0)</f>
        <v>0</v>
      </c>
      <c r="I20" s="55">
        <f t="shared" ref="I20:I179" si="1">G20*H20</f>
        <v>0</v>
      </c>
      <c r="J20" s="226"/>
      <c r="K20" s="234"/>
      <c r="L20" s="236" t="str">
        <f>IF(AND('1B Tableau financier'!$K$2&lt;&gt;"Pôle",B20&lt;&gt;""),1,"")</f>
        <v/>
      </c>
      <c r="M20" s="241" t="str">
        <f t="shared" ref="M20:M41" si="2">IF(A20="","",IF(L20=1,ROUND(I20+J20+K20,2),""))</f>
        <v/>
      </c>
      <c r="N20" s="242" t="str">
        <f>IF(A20="","",IF(AND('1B Tableau financier'!$K$2="pôle",L20=2),ROUND((I20+J20+K20),2),""))</f>
        <v/>
      </c>
      <c r="O20" s="241" t="str">
        <f t="shared" ref="O20:O155" si="3">IF(M20="","",M20-Q20)</f>
        <v/>
      </c>
      <c r="P20" s="55" t="str">
        <f t="shared" ref="P20:P155" si="4">IF(N20="","",N20-R20)</f>
        <v/>
      </c>
      <c r="Q20" s="55"/>
      <c r="R20" s="55"/>
      <c r="S20" s="296"/>
    </row>
    <row r="21" spans="1:23">
      <c r="A21" s="217"/>
      <c r="B21" s="218"/>
      <c r="C21" s="219"/>
      <c r="D21" s="219"/>
      <c r="E21" s="220"/>
      <c r="F21" s="219"/>
      <c r="G21" s="291"/>
      <c r="H21" s="174" cm="1">
        <f t="array" ref="H21">IF(B21&lt;&gt;"",INDEX(KM!$C$5:$C$40,MATCH(1,($B21&gt;=KM!$A$5:$A$40)*($B21&lt;=KM!$B$5:$B$40),0)),0)</f>
        <v>0</v>
      </c>
      <c r="I21" s="55">
        <f t="shared" si="1"/>
        <v>0</v>
      </c>
      <c r="J21" s="226"/>
      <c r="K21" s="234"/>
      <c r="L21" s="236" t="str">
        <f>IF(AND('1B Tableau financier'!$K$2&lt;&gt;"Pôle",B21&lt;&gt;""),1,"")</f>
        <v/>
      </c>
      <c r="M21" s="241" t="str">
        <f t="shared" si="2"/>
        <v/>
      </c>
      <c r="N21" s="242" t="str">
        <f>IF(A21="","",IF(AND('1B Tableau financier'!$K$2="pôle",L21=2),ROUND((I21+J21+K21),2),""))</f>
        <v/>
      </c>
      <c r="O21" s="241" t="str">
        <f t="shared" si="3"/>
        <v/>
      </c>
      <c r="P21" s="55" t="str">
        <f t="shared" si="4"/>
        <v/>
      </c>
      <c r="Q21" s="55"/>
      <c r="R21" s="55"/>
      <c r="S21" s="296"/>
    </row>
    <row r="22" spans="1:23">
      <c r="A22" s="217"/>
      <c r="B22" s="218"/>
      <c r="C22" s="219"/>
      <c r="D22" s="219"/>
      <c r="E22" s="220"/>
      <c r="F22" s="219"/>
      <c r="G22" s="291"/>
      <c r="H22" s="174" cm="1">
        <f t="array" ref="H22">IF(B22&lt;&gt;"",INDEX(KM!$C$5:$C$40,MATCH(1,($B22&gt;=KM!$A$5:$A$40)*($B22&lt;=KM!$B$5:$B$40),0)),0)</f>
        <v>0</v>
      </c>
      <c r="I22" s="55">
        <f t="shared" si="1"/>
        <v>0</v>
      </c>
      <c r="J22" s="226"/>
      <c r="K22" s="234"/>
      <c r="L22" s="236" t="str">
        <f>IF(AND('1B Tableau financier'!$K$2&lt;&gt;"Pôle",B22&lt;&gt;""),1,"")</f>
        <v/>
      </c>
      <c r="M22" s="241" t="str">
        <f t="shared" si="2"/>
        <v/>
      </c>
      <c r="N22" s="242" t="str">
        <f>IF(A22="","",IF(AND('1B Tableau financier'!$K$2="pôle",L22=2),ROUND((I22+J22+K22),2),""))</f>
        <v/>
      </c>
      <c r="O22" s="241" t="str">
        <f t="shared" si="3"/>
        <v/>
      </c>
      <c r="P22" s="55" t="str">
        <f t="shared" si="4"/>
        <v/>
      </c>
      <c r="Q22" s="55"/>
      <c r="R22" s="55"/>
      <c r="S22" s="296"/>
    </row>
    <row r="23" spans="1:23">
      <c r="A23" s="217"/>
      <c r="B23" s="218"/>
      <c r="C23" s="219"/>
      <c r="D23" s="219"/>
      <c r="E23" s="220"/>
      <c r="F23" s="219"/>
      <c r="G23" s="291"/>
      <c r="H23" s="174" cm="1">
        <f t="array" ref="H23">IF(B23&lt;&gt;"",INDEX(KM!$C$5:$C$40,MATCH(1,($B23&gt;=KM!$A$5:$A$40)*($B23&lt;=KM!$B$5:$B$40),0)),0)</f>
        <v>0</v>
      </c>
      <c r="I23" s="55">
        <f t="shared" si="1"/>
        <v>0</v>
      </c>
      <c r="J23" s="226"/>
      <c r="K23" s="234"/>
      <c r="L23" s="236" t="str">
        <f>IF(AND('1B Tableau financier'!$K$2&lt;&gt;"Pôle",B23&lt;&gt;""),1,"")</f>
        <v/>
      </c>
      <c r="M23" s="241" t="str">
        <f t="shared" si="2"/>
        <v/>
      </c>
      <c r="N23" s="242" t="str">
        <f>IF(A23="","",IF(AND('1B Tableau financier'!$K$2="pôle",L23=2),ROUND((I23+J23+K23),2),""))</f>
        <v/>
      </c>
      <c r="O23" s="241" t="str">
        <f t="shared" si="3"/>
        <v/>
      </c>
      <c r="P23" s="55" t="str">
        <f t="shared" si="4"/>
        <v/>
      </c>
      <c r="Q23" s="55"/>
      <c r="R23" s="55"/>
      <c r="S23" s="296"/>
    </row>
    <row r="24" spans="1:23">
      <c r="A24" s="217"/>
      <c r="B24" s="218"/>
      <c r="C24" s="219"/>
      <c r="D24" s="219"/>
      <c r="E24" s="220"/>
      <c r="F24" s="219"/>
      <c r="G24" s="291"/>
      <c r="H24" s="174" cm="1">
        <f t="array" ref="H24">IF(B24&lt;&gt;"",INDEX(KM!$C$5:$C$40,MATCH(1,($B24&gt;=KM!$A$5:$A$40)*($B24&lt;=KM!$B$5:$B$40),0)),0)</f>
        <v>0</v>
      </c>
      <c r="I24" s="55">
        <f t="shared" si="1"/>
        <v>0</v>
      </c>
      <c r="J24" s="226"/>
      <c r="K24" s="234"/>
      <c r="L24" s="236" t="str">
        <f>IF(AND('1B Tableau financier'!$K$2&lt;&gt;"Pôle",B24&lt;&gt;""),1,"")</f>
        <v/>
      </c>
      <c r="M24" s="241" t="str">
        <f t="shared" si="2"/>
        <v/>
      </c>
      <c r="N24" s="242" t="str">
        <f>IF(A24="","",IF(AND('1B Tableau financier'!$K$2="pôle",L24=2),ROUND((I24+J24+K24),2),""))</f>
        <v/>
      </c>
      <c r="O24" s="241" t="str">
        <f t="shared" si="3"/>
        <v/>
      </c>
      <c r="P24" s="55" t="str">
        <f t="shared" si="4"/>
        <v/>
      </c>
      <c r="Q24" s="55"/>
      <c r="R24" s="55"/>
      <c r="S24" s="296"/>
    </row>
    <row r="25" spans="1:23">
      <c r="A25" s="217"/>
      <c r="B25" s="218"/>
      <c r="C25" s="219"/>
      <c r="D25" s="219"/>
      <c r="E25" s="220"/>
      <c r="F25" s="219"/>
      <c r="G25" s="291"/>
      <c r="H25" s="174" cm="1">
        <f t="array" ref="H25">IF(B25&lt;&gt;"",INDEX(KM!$C$5:$C$40,MATCH(1,($B25&gt;=KM!$A$5:$A$40)*($B25&lt;=KM!$B$5:$B$40),0)),0)</f>
        <v>0</v>
      </c>
      <c r="I25" s="55">
        <f t="shared" si="1"/>
        <v>0</v>
      </c>
      <c r="J25" s="226"/>
      <c r="K25" s="234"/>
      <c r="L25" s="236" t="str">
        <f>IF(AND('1B Tableau financier'!$K$2&lt;&gt;"Pôle",B25&lt;&gt;""),1,"")</f>
        <v/>
      </c>
      <c r="M25" s="241" t="str">
        <f t="shared" si="2"/>
        <v/>
      </c>
      <c r="N25" s="242" t="str">
        <f>IF(A25="","",IF(AND('1B Tableau financier'!$K$2="pôle",L25=2),ROUND((I25+J25+K25),2),""))</f>
        <v/>
      </c>
      <c r="O25" s="241" t="str">
        <f t="shared" si="3"/>
        <v/>
      </c>
      <c r="P25" s="55" t="str">
        <f t="shared" si="4"/>
        <v/>
      </c>
      <c r="Q25" s="55"/>
      <c r="R25" s="55"/>
      <c r="S25" s="296"/>
    </row>
    <row r="26" spans="1:23">
      <c r="A26" s="217"/>
      <c r="B26" s="218"/>
      <c r="C26" s="219"/>
      <c r="D26" s="219"/>
      <c r="E26" s="220"/>
      <c r="F26" s="219"/>
      <c r="G26" s="291"/>
      <c r="H26" s="174" cm="1">
        <f t="array" ref="H26">IF(B26&lt;&gt;"",INDEX(KM!$C$5:$C$40,MATCH(1,($B26&gt;=KM!$A$5:$A$40)*($B26&lt;=KM!$B$5:$B$40),0)),0)</f>
        <v>0</v>
      </c>
      <c r="I26" s="55">
        <f t="shared" si="1"/>
        <v>0</v>
      </c>
      <c r="J26" s="226"/>
      <c r="K26" s="234"/>
      <c r="L26" s="236" t="str">
        <f>IF(AND('1B Tableau financier'!$K$2&lt;&gt;"Pôle",B26&lt;&gt;""),1,"")</f>
        <v/>
      </c>
      <c r="M26" s="241" t="str">
        <f t="shared" si="2"/>
        <v/>
      </c>
      <c r="N26" s="242" t="str">
        <f>IF(A26="","",IF(AND('1B Tableau financier'!$K$2="pôle",L26=2),ROUND((I26+J26+K26),2),""))</f>
        <v/>
      </c>
      <c r="O26" s="241" t="str">
        <f t="shared" si="3"/>
        <v/>
      </c>
      <c r="P26" s="55" t="str">
        <f t="shared" si="4"/>
        <v/>
      </c>
      <c r="Q26" s="55"/>
      <c r="R26" s="55"/>
      <c r="S26" s="296"/>
    </row>
    <row r="27" spans="1:23">
      <c r="A27" s="217"/>
      <c r="B27" s="218"/>
      <c r="C27" s="219"/>
      <c r="D27" s="219"/>
      <c r="E27" s="220"/>
      <c r="F27" s="219"/>
      <c r="G27" s="291"/>
      <c r="H27" s="174" cm="1">
        <f t="array" ref="H27">IF(B27&lt;&gt;"",INDEX(KM!$C$5:$C$40,MATCH(1,($B27&gt;=KM!$A$5:$A$40)*($B27&lt;=KM!$B$5:$B$40),0)),0)</f>
        <v>0</v>
      </c>
      <c r="I27" s="55">
        <f t="shared" si="1"/>
        <v>0</v>
      </c>
      <c r="J27" s="226"/>
      <c r="K27" s="234"/>
      <c r="L27" s="236" t="str">
        <f>IF(AND('1B Tableau financier'!$K$2&lt;&gt;"Pôle",B27&lt;&gt;""),1,"")</f>
        <v/>
      </c>
      <c r="M27" s="241" t="str">
        <f t="shared" si="2"/>
        <v/>
      </c>
      <c r="N27" s="242" t="str">
        <f>IF(A27="","",IF(AND('1B Tableau financier'!$K$2="pôle",L27=2),ROUND((I27+J27+K27),2),""))</f>
        <v/>
      </c>
      <c r="O27" s="241" t="str">
        <f t="shared" si="3"/>
        <v/>
      </c>
      <c r="P27" s="55" t="str">
        <f t="shared" si="4"/>
        <v/>
      </c>
      <c r="Q27" s="55"/>
      <c r="R27" s="55"/>
      <c r="S27" s="296"/>
    </row>
    <row r="28" spans="1:23">
      <c r="A28" s="217"/>
      <c r="B28" s="218"/>
      <c r="C28" s="219"/>
      <c r="D28" s="219"/>
      <c r="E28" s="220"/>
      <c r="F28" s="219"/>
      <c r="G28" s="291"/>
      <c r="H28" s="174" cm="1">
        <f t="array" ref="H28">IF(B28&lt;&gt;"",INDEX(KM!$C$5:$C$40,MATCH(1,($B28&gt;=KM!$A$5:$A$40)*($B28&lt;=KM!$B$5:$B$40),0)),0)</f>
        <v>0</v>
      </c>
      <c r="I28" s="55">
        <f t="shared" si="1"/>
        <v>0</v>
      </c>
      <c r="J28" s="226"/>
      <c r="K28" s="234"/>
      <c r="L28" s="236" t="str">
        <f>IF(AND('1B Tableau financier'!$K$2&lt;&gt;"Pôle",B28&lt;&gt;""),1,"")</f>
        <v/>
      </c>
      <c r="M28" s="241" t="str">
        <f t="shared" si="2"/>
        <v/>
      </c>
      <c r="N28" s="242" t="str">
        <f>IF(A28="","",IF(AND('1B Tableau financier'!$K$2="pôle",L28=2),ROUND((I28+J28+K28),2),""))</f>
        <v/>
      </c>
      <c r="O28" s="241" t="str">
        <f t="shared" si="3"/>
        <v/>
      </c>
      <c r="P28" s="55" t="str">
        <f t="shared" si="4"/>
        <v/>
      </c>
      <c r="Q28" s="55"/>
      <c r="R28" s="55"/>
      <c r="S28" s="296"/>
    </row>
    <row r="29" spans="1:23">
      <c r="A29" s="217"/>
      <c r="B29" s="218"/>
      <c r="C29" s="219"/>
      <c r="D29" s="219"/>
      <c r="E29" s="220"/>
      <c r="F29" s="219"/>
      <c r="G29" s="291"/>
      <c r="H29" s="174" cm="1">
        <f t="array" ref="H29">IF(B29&lt;&gt;"",INDEX(KM!$C$5:$C$40,MATCH(1,($B29&gt;=KM!$A$5:$A$40)*($B29&lt;=KM!$B$5:$B$40),0)),0)</f>
        <v>0</v>
      </c>
      <c r="I29" s="55">
        <f t="shared" si="1"/>
        <v>0</v>
      </c>
      <c r="J29" s="226"/>
      <c r="K29" s="234"/>
      <c r="L29" s="236" t="str">
        <f>IF(AND('1B Tableau financier'!$K$2&lt;&gt;"Pôle",B29&lt;&gt;""),1,"")</f>
        <v/>
      </c>
      <c r="M29" s="241" t="str">
        <f t="shared" si="2"/>
        <v/>
      </c>
      <c r="N29" s="242" t="str">
        <f>IF(A29="","",IF(AND('1B Tableau financier'!$K$2="pôle",L29=2),ROUND((I29+J29+K29),2),""))</f>
        <v/>
      </c>
      <c r="O29" s="241" t="str">
        <f t="shared" si="3"/>
        <v/>
      </c>
      <c r="P29" s="55" t="str">
        <f t="shared" si="4"/>
        <v/>
      </c>
      <c r="Q29" s="55"/>
      <c r="R29" s="55"/>
      <c r="S29" s="296"/>
    </row>
    <row r="30" spans="1:23">
      <c r="A30" s="217"/>
      <c r="B30" s="218"/>
      <c r="C30" s="219"/>
      <c r="D30" s="219"/>
      <c r="E30" s="220"/>
      <c r="F30" s="219"/>
      <c r="G30" s="291"/>
      <c r="H30" s="174" cm="1">
        <f t="array" ref="H30">IF(B30&lt;&gt;"",INDEX(KM!$C$5:$C$40,MATCH(1,($B30&gt;=KM!$A$5:$A$40)*($B30&lt;=KM!$B$5:$B$40),0)),0)</f>
        <v>0</v>
      </c>
      <c r="I30" s="55">
        <f t="shared" si="1"/>
        <v>0</v>
      </c>
      <c r="J30" s="226"/>
      <c r="K30" s="234"/>
      <c r="L30" s="236" t="str">
        <f>IF(AND('1B Tableau financier'!$K$2&lt;&gt;"Pôle",B30&lt;&gt;""),1,"")</f>
        <v/>
      </c>
      <c r="M30" s="241" t="str">
        <f t="shared" si="2"/>
        <v/>
      </c>
      <c r="N30" s="242" t="str">
        <f>IF(A30="","",IF(AND('1B Tableau financier'!$K$2="pôle",L30=2),ROUND((I30+J30+K30),2),""))</f>
        <v/>
      </c>
      <c r="O30" s="241" t="str">
        <f t="shared" si="3"/>
        <v/>
      </c>
      <c r="P30" s="55" t="str">
        <f t="shared" si="4"/>
        <v/>
      </c>
      <c r="Q30" s="55"/>
      <c r="R30" s="55"/>
      <c r="S30" s="296"/>
    </row>
    <row r="31" spans="1:23">
      <c r="A31" s="217"/>
      <c r="B31" s="218"/>
      <c r="C31" s="219"/>
      <c r="D31" s="219"/>
      <c r="E31" s="220"/>
      <c r="F31" s="219"/>
      <c r="G31" s="291"/>
      <c r="H31" s="174" cm="1">
        <f t="array" ref="H31">IF(B31&lt;&gt;"",INDEX(KM!$C$5:$C$40,MATCH(1,($B31&gt;=KM!$A$5:$A$40)*($B31&lt;=KM!$B$5:$B$40),0)),0)</f>
        <v>0</v>
      </c>
      <c r="I31" s="55">
        <f t="shared" si="1"/>
        <v>0</v>
      </c>
      <c r="J31" s="226"/>
      <c r="K31" s="234"/>
      <c r="L31" s="236" t="str">
        <f>IF(AND('1B Tableau financier'!$K$2&lt;&gt;"Pôle",B31&lt;&gt;""),1,"")</f>
        <v/>
      </c>
      <c r="M31" s="241" t="str">
        <f t="shared" si="2"/>
        <v/>
      </c>
      <c r="N31" s="242" t="str">
        <f>IF(A31="","",IF(AND('1B Tableau financier'!$K$2="pôle",L31=2),ROUND((I31+J31+K31),2),""))</f>
        <v/>
      </c>
      <c r="O31" s="241" t="str">
        <f t="shared" si="3"/>
        <v/>
      </c>
      <c r="P31" s="55" t="str">
        <f t="shared" si="4"/>
        <v/>
      </c>
      <c r="Q31" s="55"/>
      <c r="R31" s="55"/>
      <c r="S31" s="296"/>
    </row>
    <row r="32" spans="1:23">
      <c r="A32" s="217"/>
      <c r="B32" s="218"/>
      <c r="C32" s="219"/>
      <c r="D32" s="219"/>
      <c r="E32" s="220"/>
      <c r="F32" s="219"/>
      <c r="G32" s="291"/>
      <c r="H32" s="174" cm="1">
        <f t="array" ref="H32">IF(B32&lt;&gt;"",INDEX(KM!$C$5:$C$40,MATCH(1,($B32&gt;=KM!$A$5:$A$40)*($B32&lt;=KM!$B$5:$B$40),0)),0)</f>
        <v>0</v>
      </c>
      <c r="I32" s="55">
        <f t="shared" si="1"/>
        <v>0</v>
      </c>
      <c r="J32" s="226"/>
      <c r="K32" s="234"/>
      <c r="L32" s="236" t="str">
        <f>IF(AND('1B Tableau financier'!$K$2&lt;&gt;"Pôle",B32&lt;&gt;""),1,"")</f>
        <v/>
      </c>
      <c r="M32" s="241" t="str">
        <f t="shared" si="2"/>
        <v/>
      </c>
      <c r="N32" s="242" t="str">
        <f>IF(A32="","",IF(AND('1B Tableau financier'!$K$2="pôle",L32=2),ROUND((I32+J32+K32),2),""))</f>
        <v/>
      </c>
      <c r="O32" s="241" t="str">
        <f t="shared" si="3"/>
        <v/>
      </c>
      <c r="P32" s="55" t="str">
        <f t="shared" si="4"/>
        <v/>
      </c>
      <c r="Q32" s="55"/>
      <c r="R32" s="55"/>
      <c r="S32" s="296"/>
    </row>
    <row r="33" spans="1:19">
      <c r="A33" s="217"/>
      <c r="B33" s="218"/>
      <c r="C33" s="219"/>
      <c r="D33" s="219"/>
      <c r="E33" s="220"/>
      <c r="F33" s="219"/>
      <c r="G33" s="291"/>
      <c r="H33" s="174" cm="1">
        <f t="array" ref="H33">IF(B33&lt;&gt;"",INDEX(KM!$C$5:$C$40,MATCH(1,($B33&gt;=KM!$A$5:$A$40)*($B33&lt;=KM!$B$5:$B$40),0)),0)</f>
        <v>0</v>
      </c>
      <c r="I33" s="55">
        <f t="shared" si="1"/>
        <v>0</v>
      </c>
      <c r="J33" s="226"/>
      <c r="K33" s="234"/>
      <c r="L33" s="236" t="str">
        <f>IF(AND('1B Tableau financier'!$K$2&lt;&gt;"Pôle",B33&lt;&gt;""),1,"")</f>
        <v/>
      </c>
      <c r="M33" s="241" t="str">
        <f t="shared" si="2"/>
        <v/>
      </c>
      <c r="N33" s="242" t="str">
        <f>IF(A33="","",IF(AND('1B Tableau financier'!$K$2="pôle",L33=2),ROUND((I33+J33+K33),2),""))</f>
        <v/>
      </c>
      <c r="O33" s="241" t="str">
        <f t="shared" si="3"/>
        <v/>
      </c>
      <c r="P33" s="55" t="str">
        <f t="shared" si="4"/>
        <v/>
      </c>
      <c r="Q33" s="55"/>
      <c r="R33" s="55"/>
      <c r="S33" s="296"/>
    </row>
    <row r="34" spans="1:19">
      <c r="A34" s="217"/>
      <c r="B34" s="218"/>
      <c r="C34" s="219"/>
      <c r="D34" s="219"/>
      <c r="E34" s="220"/>
      <c r="F34" s="219"/>
      <c r="G34" s="291"/>
      <c r="H34" s="174" cm="1">
        <f t="array" ref="H34">IF(B34&lt;&gt;"",INDEX(KM!$C$5:$C$40,MATCH(1,($B34&gt;=KM!$A$5:$A$40)*($B34&lt;=KM!$B$5:$B$40),0)),0)</f>
        <v>0</v>
      </c>
      <c r="I34" s="55">
        <f t="shared" si="1"/>
        <v>0</v>
      </c>
      <c r="J34" s="226"/>
      <c r="K34" s="234"/>
      <c r="L34" s="236" t="str">
        <f>IF(AND('1B Tableau financier'!$K$2&lt;&gt;"Pôle",B34&lt;&gt;""),1,"")</f>
        <v/>
      </c>
      <c r="M34" s="241" t="str">
        <f t="shared" si="2"/>
        <v/>
      </c>
      <c r="N34" s="242" t="str">
        <f>IF(A34="","",IF(AND('1B Tableau financier'!$K$2="pôle",L34=2),ROUND((I34+J34+K34),2),""))</f>
        <v/>
      </c>
      <c r="O34" s="241" t="str">
        <f t="shared" si="3"/>
        <v/>
      </c>
      <c r="P34" s="55" t="str">
        <f t="shared" si="4"/>
        <v/>
      </c>
      <c r="Q34" s="55"/>
      <c r="R34" s="55"/>
      <c r="S34" s="296"/>
    </row>
    <row r="35" spans="1:19">
      <c r="A35" s="217"/>
      <c r="B35" s="218"/>
      <c r="C35" s="219"/>
      <c r="D35" s="219"/>
      <c r="E35" s="220"/>
      <c r="F35" s="219"/>
      <c r="G35" s="291"/>
      <c r="H35" s="174" cm="1">
        <f t="array" ref="H35">IF(B35&lt;&gt;"",INDEX(KM!$C$5:$C$40,MATCH(1,($B35&gt;=KM!$A$5:$A$40)*($B35&lt;=KM!$B$5:$B$40),0)),0)</f>
        <v>0</v>
      </c>
      <c r="I35" s="55">
        <f t="shared" si="1"/>
        <v>0</v>
      </c>
      <c r="J35" s="226"/>
      <c r="K35" s="234"/>
      <c r="L35" s="236" t="str">
        <f>IF(AND('1B Tableau financier'!$K$2&lt;&gt;"Pôle",B35&lt;&gt;""),1,"")</f>
        <v/>
      </c>
      <c r="M35" s="241" t="str">
        <f t="shared" si="2"/>
        <v/>
      </c>
      <c r="N35" s="242" t="str">
        <f>IF(A35="","",IF(AND('1B Tableau financier'!$K$2="pôle",L35=2),ROUND((I35+J35+K35),2),""))</f>
        <v/>
      </c>
      <c r="O35" s="241" t="str">
        <f t="shared" si="3"/>
        <v/>
      </c>
      <c r="P35" s="55" t="str">
        <f t="shared" si="4"/>
        <v/>
      </c>
      <c r="Q35" s="55"/>
      <c r="R35" s="55"/>
      <c r="S35" s="296"/>
    </row>
    <row r="36" spans="1:19">
      <c r="A36" s="217"/>
      <c r="B36" s="218"/>
      <c r="C36" s="219"/>
      <c r="D36" s="219"/>
      <c r="E36" s="220"/>
      <c r="F36" s="219"/>
      <c r="G36" s="291"/>
      <c r="H36" s="174" cm="1">
        <f t="array" ref="H36">IF(B36&lt;&gt;"",INDEX(KM!$C$5:$C$40,MATCH(1,($B36&gt;=KM!$A$5:$A$40)*($B36&lt;=KM!$B$5:$B$40),0)),0)</f>
        <v>0</v>
      </c>
      <c r="I36" s="55">
        <f t="shared" si="1"/>
        <v>0</v>
      </c>
      <c r="J36" s="226"/>
      <c r="K36" s="234"/>
      <c r="L36" s="236" t="str">
        <f>IF(AND('1B Tableau financier'!$K$2&lt;&gt;"Pôle",B36&lt;&gt;""),1,"")</f>
        <v/>
      </c>
      <c r="M36" s="241" t="str">
        <f t="shared" si="2"/>
        <v/>
      </c>
      <c r="N36" s="242" t="str">
        <f>IF(A36="","",IF(AND('1B Tableau financier'!$K$2="pôle",L36=2),ROUND((I36+J36+K36),2),""))</f>
        <v/>
      </c>
      <c r="O36" s="241" t="str">
        <f t="shared" si="3"/>
        <v/>
      </c>
      <c r="P36" s="55" t="str">
        <f t="shared" si="4"/>
        <v/>
      </c>
      <c r="Q36" s="55"/>
      <c r="R36" s="55"/>
      <c r="S36" s="296"/>
    </row>
    <row r="37" spans="1:19">
      <c r="A37" s="217"/>
      <c r="B37" s="218"/>
      <c r="C37" s="219"/>
      <c r="D37" s="219"/>
      <c r="E37" s="220"/>
      <c r="F37" s="219"/>
      <c r="G37" s="291"/>
      <c r="H37" s="174" cm="1">
        <f t="array" ref="H37">IF(B37&lt;&gt;"",INDEX(KM!$C$5:$C$40,MATCH(1,($B37&gt;=KM!$A$5:$A$40)*($B37&lt;=KM!$B$5:$B$40),0)),0)</f>
        <v>0</v>
      </c>
      <c r="I37" s="55">
        <f t="shared" si="1"/>
        <v>0</v>
      </c>
      <c r="J37" s="226"/>
      <c r="K37" s="234"/>
      <c r="L37" s="236" t="str">
        <f>IF(AND('1B Tableau financier'!$K$2&lt;&gt;"Pôle",B37&lt;&gt;""),1,"")</f>
        <v/>
      </c>
      <c r="M37" s="241" t="str">
        <f t="shared" si="2"/>
        <v/>
      </c>
      <c r="N37" s="242" t="str">
        <f>IF(A37="","",IF(AND('1B Tableau financier'!$K$2="pôle",L37=2),ROUND((I37+J37+K37),2),""))</f>
        <v/>
      </c>
      <c r="O37" s="241" t="str">
        <f t="shared" si="3"/>
        <v/>
      </c>
      <c r="P37" s="55" t="str">
        <f t="shared" si="4"/>
        <v/>
      </c>
      <c r="Q37" s="55"/>
      <c r="R37" s="55"/>
      <c r="S37" s="296"/>
    </row>
    <row r="38" spans="1:19">
      <c r="A38" s="217"/>
      <c r="B38" s="218"/>
      <c r="C38" s="219"/>
      <c r="D38" s="219"/>
      <c r="E38" s="220"/>
      <c r="F38" s="219"/>
      <c r="G38" s="291"/>
      <c r="H38" s="174" cm="1">
        <f t="array" ref="H38">IF(B38&lt;&gt;"",INDEX(KM!$C$5:$C$40,MATCH(1,($B38&gt;=KM!$A$5:$A$40)*($B38&lt;=KM!$B$5:$B$40),0)),0)</f>
        <v>0</v>
      </c>
      <c r="I38" s="55">
        <f t="shared" si="1"/>
        <v>0</v>
      </c>
      <c r="J38" s="226"/>
      <c r="K38" s="234"/>
      <c r="L38" s="236" t="str">
        <f>IF(AND('1B Tableau financier'!$K$2&lt;&gt;"Pôle",B38&lt;&gt;""),1,"")</f>
        <v/>
      </c>
      <c r="M38" s="241" t="str">
        <f t="shared" si="2"/>
        <v/>
      </c>
      <c r="N38" s="242" t="str">
        <f>IF(A38="","",IF(AND('1B Tableau financier'!$K$2="pôle",L38=2),ROUND((I38+J38+K38),2),""))</f>
        <v/>
      </c>
      <c r="O38" s="241" t="str">
        <f t="shared" si="3"/>
        <v/>
      </c>
      <c r="P38" s="55" t="str">
        <f t="shared" si="4"/>
        <v/>
      </c>
      <c r="Q38" s="55"/>
      <c r="R38" s="55"/>
      <c r="S38" s="296"/>
    </row>
    <row r="39" spans="1:19">
      <c r="A39" s="217"/>
      <c r="B39" s="218"/>
      <c r="C39" s="219"/>
      <c r="D39" s="219"/>
      <c r="E39" s="220"/>
      <c r="F39" s="219"/>
      <c r="G39" s="291"/>
      <c r="H39" s="174" cm="1">
        <f t="array" ref="H39">IF(B39&lt;&gt;"",INDEX(KM!$C$5:$C$40,MATCH(1,($B39&gt;=KM!$A$5:$A$40)*($B39&lt;=KM!$B$5:$B$40),0)),0)</f>
        <v>0</v>
      </c>
      <c r="I39" s="55">
        <f t="shared" ref="I39:I102" si="5">G39*H39</f>
        <v>0</v>
      </c>
      <c r="J39" s="226"/>
      <c r="K39" s="234"/>
      <c r="L39" s="236" t="str">
        <f>IF(AND('1B Tableau financier'!$K$2&lt;&gt;"Pôle",B39&lt;&gt;""),1,"")</f>
        <v/>
      </c>
      <c r="M39" s="241" t="str">
        <f t="shared" si="2"/>
        <v/>
      </c>
      <c r="N39" s="242" t="str">
        <f>IF(A39="","",IF(AND('1B Tableau financier'!$K$2="pôle",L39=2),ROUND((I39+J39+K39),2),""))</f>
        <v/>
      </c>
      <c r="O39" s="241" t="str">
        <f t="shared" si="3"/>
        <v/>
      </c>
      <c r="P39" s="55" t="str">
        <f t="shared" si="4"/>
        <v/>
      </c>
      <c r="Q39" s="55"/>
      <c r="R39" s="55"/>
      <c r="S39" s="296"/>
    </row>
    <row r="40" spans="1:19">
      <c r="A40" s="217"/>
      <c r="B40" s="218"/>
      <c r="C40" s="219"/>
      <c r="D40" s="219"/>
      <c r="E40" s="220"/>
      <c r="F40" s="219"/>
      <c r="G40" s="291"/>
      <c r="H40" s="174" cm="1">
        <f t="array" ref="H40">IF(B40&lt;&gt;"",INDEX(KM!$C$5:$C$40,MATCH(1,($B40&gt;=KM!$A$5:$A$40)*($B40&lt;=KM!$B$5:$B$40),0)),0)</f>
        <v>0</v>
      </c>
      <c r="I40" s="55">
        <f t="shared" si="5"/>
        <v>0</v>
      </c>
      <c r="J40" s="226"/>
      <c r="K40" s="234"/>
      <c r="L40" s="236" t="str">
        <f>IF(AND('1B Tableau financier'!$K$2&lt;&gt;"Pôle",B40&lt;&gt;""),1,"")</f>
        <v/>
      </c>
      <c r="M40" s="241" t="str">
        <f t="shared" si="2"/>
        <v/>
      </c>
      <c r="N40" s="242" t="str">
        <f>IF(AND('1B Tableau financier'!$K$2="pôle",L40=2),ROUND((I40+J40+K40),2),"")</f>
        <v/>
      </c>
      <c r="O40" s="241" t="str">
        <f t="shared" si="3"/>
        <v/>
      </c>
      <c r="P40" s="55" t="str">
        <f t="shared" si="4"/>
        <v/>
      </c>
      <c r="Q40" s="55"/>
      <c r="R40" s="55"/>
      <c r="S40" s="296"/>
    </row>
    <row r="41" spans="1:19">
      <c r="A41" s="217"/>
      <c r="B41" s="218"/>
      <c r="C41" s="219"/>
      <c r="D41" s="219"/>
      <c r="E41" s="220"/>
      <c r="F41" s="219"/>
      <c r="G41" s="291"/>
      <c r="H41" s="174" cm="1">
        <f t="array" ref="H41">IF(B41&lt;&gt;"",INDEX(KM!$C$5:$C$40,MATCH(1,($B41&gt;=KM!$A$5:$A$40)*($B41&lt;=KM!$B$5:$B$40),0)),0)</f>
        <v>0</v>
      </c>
      <c r="I41" s="55">
        <f t="shared" si="5"/>
        <v>0</v>
      </c>
      <c r="J41" s="226"/>
      <c r="K41" s="234"/>
      <c r="L41" s="236" t="str">
        <f>IF(AND('1B Tableau financier'!$K$2&lt;&gt;"Pôle",B41&lt;&gt;""),1,"")</f>
        <v/>
      </c>
      <c r="M41" s="241" t="str">
        <f t="shared" si="2"/>
        <v/>
      </c>
      <c r="N41" s="242" t="str">
        <f>IF(AND('1B Tableau financier'!$K$2="pôle",L41=2),ROUND((I41+J41+K41),2),"")</f>
        <v/>
      </c>
      <c r="O41" s="241" t="str">
        <f t="shared" si="3"/>
        <v/>
      </c>
      <c r="P41" s="55" t="str">
        <f t="shared" si="4"/>
        <v/>
      </c>
      <c r="Q41" s="55"/>
      <c r="R41" s="55"/>
      <c r="S41" s="296"/>
    </row>
    <row r="42" spans="1:19">
      <c r="A42" s="217"/>
      <c r="B42" s="218"/>
      <c r="C42" s="219"/>
      <c r="D42" s="219"/>
      <c r="E42" s="220"/>
      <c r="F42" s="219"/>
      <c r="G42" s="291"/>
      <c r="H42" s="174" cm="1">
        <f t="array" ref="H42">IF(B42&lt;&gt;"",INDEX(KM!$C$5:$C$40,MATCH(1,($B42&gt;=KM!$A$5:$A$40)*($B42&lt;=KM!$B$5:$B$40),0)),0)</f>
        <v>0</v>
      </c>
      <c r="I42" s="55">
        <f t="shared" si="5"/>
        <v>0</v>
      </c>
      <c r="J42" s="226"/>
      <c r="K42" s="234"/>
      <c r="L42" s="236" t="str">
        <f>IF(AND('1B Tableau financier'!$K$2&lt;&gt;"Pôle",B42&lt;&gt;""),1,"")</f>
        <v/>
      </c>
      <c r="M42" s="241" t="str">
        <f t="shared" ref="M42:M82" si="6">IF(L42=1,ROUND(I42+J42+K42,2),"")</f>
        <v/>
      </c>
      <c r="N42" s="242" t="str">
        <f>IF(AND('1B Tableau financier'!$K$2="pôle",L42=2),ROUND((I42+J42+K42),2),"")</f>
        <v/>
      </c>
      <c r="O42" s="241" t="str">
        <f t="shared" si="3"/>
        <v/>
      </c>
      <c r="P42" s="55" t="str">
        <f t="shared" si="4"/>
        <v/>
      </c>
      <c r="Q42" s="55"/>
      <c r="R42" s="55"/>
      <c r="S42" s="296"/>
    </row>
    <row r="43" spans="1:19">
      <c r="A43" s="217"/>
      <c r="B43" s="218"/>
      <c r="C43" s="219"/>
      <c r="D43" s="219"/>
      <c r="E43" s="220"/>
      <c r="F43" s="219"/>
      <c r="G43" s="291"/>
      <c r="H43" s="174" cm="1">
        <f t="array" ref="H43">IF(B43&lt;&gt;"",INDEX(KM!$C$5:$C$40,MATCH(1,($B43&gt;=KM!$A$5:$A$40)*($B43&lt;=KM!$B$5:$B$40),0)),0)</f>
        <v>0</v>
      </c>
      <c r="I43" s="55">
        <f t="shared" si="5"/>
        <v>0</v>
      </c>
      <c r="J43" s="226"/>
      <c r="K43" s="234"/>
      <c r="L43" s="236" t="str">
        <f>IF(AND('1B Tableau financier'!$K$2&lt;&gt;"Pôle",B43&lt;&gt;""),1,"")</f>
        <v/>
      </c>
      <c r="M43" s="241" t="str">
        <f t="shared" si="6"/>
        <v/>
      </c>
      <c r="N43" s="242" t="str">
        <f>IF(AND('1B Tableau financier'!$K$2="pôle",L43=2),ROUND((I43+J43+K43),2),"")</f>
        <v/>
      </c>
      <c r="O43" s="241" t="str">
        <f t="shared" si="3"/>
        <v/>
      </c>
      <c r="P43" s="55" t="str">
        <f t="shared" si="4"/>
        <v/>
      </c>
      <c r="Q43" s="55"/>
      <c r="R43" s="55"/>
      <c r="S43" s="296"/>
    </row>
    <row r="44" spans="1:19">
      <c r="A44" s="217"/>
      <c r="B44" s="218"/>
      <c r="C44" s="219"/>
      <c r="D44" s="219"/>
      <c r="E44" s="220"/>
      <c r="F44" s="219"/>
      <c r="G44" s="291"/>
      <c r="H44" s="174" cm="1">
        <f t="array" ref="H44">IF(B44&lt;&gt;"",INDEX(KM!$C$5:$C$40,MATCH(1,($B44&gt;=KM!$A$5:$A$40)*($B44&lt;=KM!$B$5:$B$40),0)),0)</f>
        <v>0</v>
      </c>
      <c r="I44" s="55">
        <f t="shared" si="5"/>
        <v>0</v>
      </c>
      <c r="J44" s="226"/>
      <c r="K44" s="234"/>
      <c r="L44" s="236" t="str">
        <f>IF(AND('1B Tableau financier'!$K$2&lt;&gt;"Pôle",B44&lt;&gt;""),1,"")</f>
        <v/>
      </c>
      <c r="M44" s="241" t="str">
        <f t="shared" si="6"/>
        <v/>
      </c>
      <c r="N44" s="242" t="str">
        <f>IF(AND('1B Tableau financier'!$K$2="pôle",L44=2),ROUND((I44+J44+K44),2),"")</f>
        <v/>
      </c>
      <c r="O44" s="241" t="str">
        <f t="shared" si="3"/>
        <v/>
      </c>
      <c r="P44" s="55" t="str">
        <f t="shared" si="4"/>
        <v/>
      </c>
      <c r="Q44" s="55"/>
      <c r="R44" s="55"/>
      <c r="S44" s="296"/>
    </row>
    <row r="45" spans="1:19">
      <c r="A45" s="217"/>
      <c r="B45" s="218"/>
      <c r="C45" s="219"/>
      <c r="D45" s="219"/>
      <c r="E45" s="220"/>
      <c r="F45" s="219"/>
      <c r="G45" s="291"/>
      <c r="H45" s="174" cm="1">
        <f t="array" ref="H45">IF(B45&lt;&gt;"",INDEX(KM!$C$5:$C$40,MATCH(1,($B45&gt;=KM!$A$5:$A$40)*($B45&lt;=KM!$B$5:$B$40),0)),0)</f>
        <v>0</v>
      </c>
      <c r="I45" s="55">
        <f t="shared" si="5"/>
        <v>0</v>
      </c>
      <c r="J45" s="226"/>
      <c r="K45" s="234"/>
      <c r="L45" s="236" t="str">
        <f>IF(AND('1B Tableau financier'!$K$2&lt;&gt;"Pôle",B45&lt;&gt;""),1,"")</f>
        <v/>
      </c>
      <c r="M45" s="241" t="str">
        <f t="shared" si="6"/>
        <v/>
      </c>
      <c r="N45" s="242" t="str">
        <f>IF(AND('1B Tableau financier'!$K$2="pôle",L45=2),ROUND((I45+J45+K45),2),"")</f>
        <v/>
      </c>
      <c r="O45" s="241" t="str">
        <f t="shared" si="3"/>
        <v/>
      </c>
      <c r="P45" s="55" t="str">
        <f t="shared" si="4"/>
        <v/>
      </c>
      <c r="Q45" s="55"/>
      <c r="R45" s="55"/>
      <c r="S45" s="296"/>
    </row>
    <row r="46" spans="1:19">
      <c r="A46" s="217"/>
      <c r="B46" s="218"/>
      <c r="C46" s="219"/>
      <c r="D46" s="219"/>
      <c r="E46" s="220"/>
      <c r="F46" s="219"/>
      <c r="G46" s="291"/>
      <c r="H46" s="174" cm="1">
        <f t="array" ref="H46">IF(B46&lt;&gt;"",INDEX(KM!$C$5:$C$40,MATCH(1,($B46&gt;=KM!$A$5:$A$40)*($B46&lt;=KM!$B$5:$B$40),0)),0)</f>
        <v>0</v>
      </c>
      <c r="I46" s="55">
        <f t="shared" si="5"/>
        <v>0</v>
      </c>
      <c r="J46" s="226"/>
      <c r="K46" s="234"/>
      <c r="L46" s="236" t="str">
        <f>IF(AND('1B Tableau financier'!$K$2&lt;&gt;"Pôle",B46&lt;&gt;""),1,"")</f>
        <v/>
      </c>
      <c r="M46" s="241" t="str">
        <f t="shared" si="6"/>
        <v/>
      </c>
      <c r="N46" s="242" t="str">
        <f>IF(AND('1B Tableau financier'!$K$2="pôle",L46=2),ROUND((I46+J46+K46),2),"")</f>
        <v/>
      </c>
      <c r="O46" s="241" t="str">
        <f t="shared" si="3"/>
        <v/>
      </c>
      <c r="P46" s="55" t="str">
        <f t="shared" si="4"/>
        <v/>
      </c>
      <c r="Q46" s="55"/>
      <c r="R46" s="55"/>
      <c r="S46" s="296"/>
    </row>
    <row r="47" spans="1:19">
      <c r="A47" s="217"/>
      <c r="B47" s="218"/>
      <c r="C47" s="219"/>
      <c r="D47" s="219"/>
      <c r="E47" s="220"/>
      <c r="F47" s="219"/>
      <c r="G47" s="291"/>
      <c r="H47" s="174" cm="1">
        <f t="array" ref="H47">IF(B47&lt;&gt;"",INDEX(KM!$C$5:$C$40,MATCH(1,($B47&gt;=KM!$A$5:$A$40)*($B47&lt;=KM!$B$5:$B$40),0)),0)</f>
        <v>0</v>
      </c>
      <c r="I47" s="55">
        <f t="shared" si="5"/>
        <v>0</v>
      </c>
      <c r="J47" s="226"/>
      <c r="K47" s="234"/>
      <c r="L47" s="236" t="str">
        <f>IF(AND('1B Tableau financier'!$K$2&lt;&gt;"Pôle",B47&lt;&gt;""),1,"")</f>
        <v/>
      </c>
      <c r="M47" s="241" t="str">
        <f t="shared" si="6"/>
        <v/>
      </c>
      <c r="N47" s="242" t="str">
        <f>IF(AND('1B Tableau financier'!$K$2="pôle",L47=2),ROUND((I47+J47+K47),2),"")</f>
        <v/>
      </c>
      <c r="O47" s="241" t="str">
        <f t="shared" si="3"/>
        <v/>
      </c>
      <c r="P47" s="55" t="str">
        <f t="shared" si="4"/>
        <v/>
      </c>
      <c r="Q47" s="55"/>
      <c r="R47" s="55"/>
      <c r="S47" s="296"/>
    </row>
    <row r="48" spans="1:19">
      <c r="A48" s="217"/>
      <c r="B48" s="218"/>
      <c r="C48" s="219"/>
      <c r="D48" s="219"/>
      <c r="E48" s="220"/>
      <c r="F48" s="219"/>
      <c r="G48" s="291"/>
      <c r="H48" s="174" cm="1">
        <f t="array" ref="H48">IF(B48&lt;&gt;"",INDEX(KM!$C$5:$C$40,MATCH(1,($B48&gt;=KM!$A$5:$A$40)*($B48&lt;=KM!$B$5:$B$40),0)),0)</f>
        <v>0</v>
      </c>
      <c r="I48" s="55">
        <f t="shared" si="5"/>
        <v>0</v>
      </c>
      <c r="J48" s="226"/>
      <c r="K48" s="234"/>
      <c r="L48" s="236" t="str">
        <f>IF(AND('1B Tableau financier'!$K$2&lt;&gt;"Pôle",B48&lt;&gt;""),1,"")</f>
        <v/>
      </c>
      <c r="M48" s="241" t="str">
        <f t="shared" si="6"/>
        <v/>
      </c>
      <c r="N48" s="242" t="str">
        <f>IF(AND('1B Tableau financier'!$K$2="pôle",L48=2),ROUND((I48+J48+K48),2),"")</f>
        <v/>
      </c>
      <c r="O48" s="241" t="str">
        <f t="shared" si="3"/>
        <v/>
      </c>
      <c r="P48" s="55" t="str">
        <f t="shared" si="4"/>
        <v/>
      </c>
      <c r="Q48" s="55"/>
      <c r="R48" s="55"/>
      <c r="S48" s="296"/>
    </row>
    <row r="49" spans="1:19">
      <c r="A49" s="217"/>
      <c r="B49" s="218"/>
      <c r="C49" s="219"/>
      <c r="D49" s="219"/>
      <c r="E49" s="220"/>
      <c r="F49" s="219"/>
      <c r="G49" s="291"/>
      <c r="H49" s="174" cm="1">
        <f t="array" ref="H49">IF(B49&lt;&gt;"",INDEX(KM!$C$5:$C$40,MATCH(1,($B49&gt;=KM!$A$5:$A$40)*($B49&lt;=KM!$B$5:$B$40),0)),0)</f>
        <v>0</v>
      </c>
      <c r="I49" s="55">
        <f t="shared" si="5"/>
        <v>0</v>
      </c>
      <c r="J49" s="226"/>
      <c r="K49" s="234"/>
      <c r="L49" s="236" t="str">
        <f>IF(AND('1B Tableau financier'!$K$2&lt;&gt;"Pôle",B49&lt;&gt;""),1,"")</f>
        <v/>
      </c>
      <c r="M49" s="241" t="str">
        <f t="shared" si="6"/>
        <v/>
      </c>
      <c r="N49" s="242" t="str">
        <f>IF(AND('1B Tableau financier'!$K$2="pôle",L49=2),ROUND((I49+J49+K49),2),"")</f>
        <v/>
      </c>
      <c r="O49" s="241" t="str">
        <f t="shared" si="3"/>
        <v/>
      </c>
      <c r="P49" s="55" t="str">
        <f t="shared" si="4"/>
        <v/>
      </c>
      <c r="Q49" s="55"/>
      <c r="R49" s="55"/>
      <c r="S49" s="296"/>
    </row>
    <row r="50" spans="1:19">
      <c r="A50" s="217"/>
      <c r="B50" s="218"/>
      <c r="C50" s="219"/>
      <c r="D50" s="219"/>
      <c r="E50" s="220"/>
      <c r="F50" s="219"/>
      <c r="G50" s="291"/>
      <c r="H50" s="174" cm="1">
        <f t="array" ref="H50">IF(B50&lt;&gt;"",INDEX(KM!$C$5:$C$40,MATCH(1,($B50&gt;=KM!$A$5:$A$40)*($B50&lt;=KM!$B$5:$B$40),0)),0)</f>
        <v>0</v>
      </c>
      <c r="I50" s="55">
        <f t="shared" si="5"/>
        <v>0</v>
      </c>
      <c r="J50" s="226"/>
      <c r="K50" s="234"/>
      <c r="L50" s="236" t="str">
        <f>IF(AND('1B Tableau financier'!$K$2&lt;&gt;"Pôle",B50&lt;&gt;""),1,"")</f>
        <v/>
      </c>
      <c r="M50" s="241" t="str">
        <f t="shared" si="6"/>
        <v/>
      </c>
      <c r="N50" s="242" t="str">
        <f>IF(AND('1B Tableau financier'!$K$2="pôle",L50=2),ROUND((I50+J50+K50),2),"")</f>
        <v/>
      </c>
      <c r="O50" s="241" t="str">
        <f t="shared" si="3"/>
        <v/>
      </c>
      <c r="P50" s="55" t="str">
        <f t="shared" si="4"/>
        <v/>
      </c>
      <c r="Q50" s="55"/>
      <c r="R50" s="55"/>
      <c r="S50" s="296"/>
    </row>
    <row r="51" spans="1:19">
      <c r="A51" s="217"/>
      <c r="B51" s="218"/>
      <c r="C51" s="219"/>
      <c r="D51" s="219"/>
      <c r="E51" s="220"/>
      <c r="F51" s="219"/>
      <c r="G51" s="291"/>
      <c r="H51" s="174" cm="1">
        <f t="array" ref="H51">IF(B51&lt;&gt;"",INDEX(KM!$C$5:$C$40,MATCH(1,($B51&gt;=KM!$A$5:$A$40)*($B51&lt;=KM!$B$5:$B$40),0)),0)</f>
        <v>0</v>
      </c>
      <c r="I51" s="55">
        <f t="shared" si="5"/>
        <v>0</v>
      </c>
      <c r="J51" s="226"/>
      <c r="K51" s="234"/>
      <c r="L51" s="236" t="str">
        <f>IF(AND('1B Tableau financier'!$K$2&lt;&gt;"Pôle",B51&lt;&gt;""),1,"")</f>
        <v/>
      </c>
      <c r="M51" s="241" t="str">
        <f t="shared" si="6"/>
        <v/>
      </c>
      <c r="N51" s="242" t="str">
        <f>IF(AND('1B Tableau financier'!$K$2="pôle",L51=2),ROUND((I51+J51+K51),2),"")</f>
        <v/>
      </c>
      <c r="O51" s="241" t="str">
        <f t="shared" si="3"/>
        <v/>
      </c>
      <c r="P51" s="55" t="str">
        <f t="shared" si="4"/>
        <v/>
      </c>
      <c r="Q51" s="55"/>
      <c r="R51" s="55"/>
      <c r="S51" s="296"/>
    </row>
    <row r="52" spans="1:19">
      <c r="A52" s="217"/>
      <c r="B52" s="218"/>
      <c r="C52" s="219"/>
      <c r="D52" s="219"/>
      <c r="E52" s="220"/>
      <c r="F52" s="219"/>
      <c r="G52" s="291"/>
      <c r="H52" s="174" cm="1">
        <f t="array" ref="H52">IF(B52&lt;&gt;"",INDEX(KM!$C$5:$C$40,MATCH(1,($B52&gt;=KM!$A$5:$A$40)*($B52&lt;=KM!$B$5:$B$40),0)),0)</f>
        <v>0</v>
      </c>
      <c r="I52" s="55">
        <f t="shared" si="5"/>
        <v>0</v>
      </c>
      <c r="J52" s="226"/>
      <c r="K52" s="234"/>
      <c r="L52" s="236" t="str">
        <f>IF(AND('1B Tableau financier'!$K$2&lt;&gt;"Pôle",B52&lt;&gt;""),1,"")</f>
        <v/>
      </c>
      <c r="M52" s="241" t="str">
        <f t="shared" si="6"/>
        <v/>
      </c>
      <c r="N52" s="242" t="str">
        <f>IF(AND('1B Tableau financier'!$K$2="pôle",L52=2),ROUND((I52+J52+K52),2),"")</f>
        <v/>
      </c>
      <c r="O52" s="241" t="str">
        <f t="shared" si="3"/>
        <v/>
      </c>
      <c r="P52" s="55" t="str">
        <f t="shared" si="4"/>
        <v/>
      </c>
      <c r="Q52" s="55"/>
      <c r="R52" s="55"/>
      <c r="S52" s="296"/>
    </row>
    <row r="53" spans="1:19">
      <c r="A53" s="217"/>
      <c r="B53" s="218"/>
      <c r="C53" s="219"/>
      <c r="D53" s="219"/>
      <c r="E53" s="220"/>
      <c r="F53" s="219"/>
      <c r="G53" s="291"/>
      <c r="H53" s="174" cm="1">
        <f t="array" ref="H53">IF(B53&lt;&gt;"",INDEX(KM!$C$5:$C$40,MATCH(1,($B53&gt;=KM!$A$5:$A$40)*($B53&lt;=KM!$B$5:$B$40),0)),0)</f>
        <v>0</v>
      </c>
      <c r="I53" s="55">
        <f t="shared" si="5"/>
        <v>0</v>
      </c>
      <c r="J53" s="226"/>
      <c r="K53" s="234"/>
      <c r="L53" s="236" t="str">
        <f>IF(AND('1B Tableau financier'!$K$2&lt;&gt;"Pôle",B53&lt;&gt;""),1,"")</f>
        <v/>
      </c>
      <c r="M53" s="241" t="str">
        <f t="shared" si="6"/>
        <v/>
      </c>
      <c r="N53" s="242" t="str">
        <f>IF(AND('1B Tableau financier'!$K$2="pôle",L53=2),ROUND((I53+J53+K53),2),"")</f>
        <v/>
      </c>
      <c r="O53" s="241" t="str">
        <f t="shared" si="3"/>
        <v/>
      </c>
      <c r="P53" s="55" t="str">
        <f t="shared" si="4"/>
        <v/>
      </c>
      <c r="Q53" s="55"/>
      <c r="R53" s="55"/>
      <c r="S53" s="296"/>
    </row>
    <row r="54" spans="1:19">
      <c r="A54" s="217"/>
      <c r="B54" s="218"/>
      <c r="C54" s="219"/>
      <c r="D54" s="219"/>
      <c r="E54" s="220"/>
      <c r="F54" s="219"/>
      <c r="G54" s="291"/>
      <c r="H54" s="174" cm="1">
        <f t="array" ref="H54">IF(B54&lt;&gt;"",INDEX(KM!$C$5:$C$40,MATCH(1,($B54&gt;=KM!$A$5:$A$40)*($B54&lt;=KM!$B$5:$B$40),0)),0)</f>
        <v>0</v>
      </c>
      <c r="I54" s="55">
        <f t="shared" si="5"/>
        <v>0</v>
      </c>
      <c r="J54" s="226"/>
      <c r="K54" s="234"/>
      <c r="L54" s="236" t="str">
        <f>IF(AND('1B Tableau financier'!$K$2&lt;&gt;"Pôle",B54&lt;&gt;""),1,"")</f>
        <v/>
      </c>
      <c r="M54" s="241" t="str">
        <f t="shared" si="6"/>
        <v/>
      </c>
      <c r="N54" s="242" t="str">
        <f>IF(AND('1B Tableau financier'!$K$2="pôle",L54=2),ROUND((I54+J54+K54),2),"")</f>
        <v/>
      </c>
      <c r="O54" s="241" t="str">
        <f t="shared" si="3"/>
        <v/>
      </c>
      <c r="P54" s="55" t="str">
        <f t="shared" si="4"/>
        <v/>
      </c>
      <c r="Q54" s="55"/>
      <c r="R54" s="55"/>
      <c r="S54" s="296"/>
    </row>
    <row r="55" spans="1:19">
      <c r="A55" s="217"/>
      <c r="B55" s="218"/>
      <c r="C55" s="219"/>
      <c r="D55" s="219"/>
      <c r="E55" s="220"/>
      <c r="F55" s="219"/>
      <c r="G55" s="291"/>
      <c r="H55" s="174" cm="1">
        <f t="array" ref="H55">IF(B55&lt;&gt;"",INDEX(KM!$C$5:$C$40,MATCH(1,($B55&gt;=KM!$A$5:$A$40)*($B55&lt;=KM!$B$5:$B$40),0)),0)</f>
        <v>0</v>
      </c>
      <c r="I55" s="55">
        <f t="shared" si="5"/>
        <v>0</v>
      </c>
      <c r="J55" s="226"/>
      <c r="K55" s="234"/>
      <c r="L55" s="236" t="str">
        <f>IF(AND('1B Tableau financier'!$K$2&lt;&gt;"Pôle",B55&lt;&gt;""),1,"")</f>
        <v/>
      </c>
      <c r="M55" s="241" t="str">
        <f t="shared" si="6"/>
        <v/>
      </c>
      <c r="N55" s="242" t="str">
        <f>IF(AND('1B Tableau financier'!$K$2="pôle",L55=2),ROUND((I55+J55+K55),2),"")</f>
        <v/>
      </c>
      <c r="O55" s="241" t="str">
        <f t="shared" ref="O55:O106" si="7">IF(M55="","",M55-Q55)</f>
        <v/>
      </c>
      <c r="P55" s="55" t="str">
        <f t="shared" ref="P55:P106" si="8">IF(N55="","",N55-R55)</f>
        <v/>
      </c>
      <c r="Q55" s="55"/>
      <c r="R55" s="55"/>
      <c r="S55" s="296"/>
    </row>
    <row r="56" spans="1:19">
      <c r="A56" s="217"/>
      <c r="B56" s="218"/>
      <c r="C56" s="219"/>
      <c r="D56" s="219"/>
      <c r="E56" s="220"/>
      <c r="F56" s="219"/>
      <c r="G56" s="291"/>
      <c r="H56" s="174" cm="1">
        <f t="array" ref="H56">IF(B56&lt;&gt;"",INDEX(KM!$C$5:$C$40,MATCH(1,($B56&gt;=KM!$A$5:$A$40)*($B56&lt;=KM!$B$5:$B$40),0)),0)</f>
        <v>0</v>
      </c>
      <c r="I56" s="55">
        <f t="shared" si="5"/>
        <v>0</v>
      </c>
      <c r="J56" s="226"/>
      <c r="K56" s="234"/>
      <c r="L56" s="236" t="str">
        <f>IF(AND('1B Tableau financier'!$K$2&lt;&gt;"Pôle",B56&lt;&gt;""),1,"")</f>
        <v/>
      </c>
      <c r="M56" s="241" t="str">
        <f t="shared" si="6"/>
        <v/>
      </c>
      <c r="N56" s="242" t="str">
        <f>IF(AND('1B Tableau financier'!$K$2="pôle",L56=2),ROUND((I56+J56+K56),2),"")</f>
        <v/>
      </c>
      <c r="O56" s="241" t="str">
        <f t="shared" si="7"/>
        <v/>
      </c>
      <c r="P56" s="55" t="str">
        <f t="shared" si="8"/>
        <v/>
      </c>
      <c r="Q56" s="55"/>
      <c r="R56" s="55"/>
      <c r="S56" s="296"/>
    </row>
    <row r="57" spans="1:19">
      <c r="A57" s="217"/>
      <c r="B57" s="218"/>
      <c r="C57" s="219"/>
      <c r="D57" s="219"/>
      <c r="E57" s="220"/>
      <c r="F57" s="219"/>
      <c r="G57" s="291"/>
      <c r="H57" s="174" cm="1">
        <f t="array" ref="H57">IF(B57&lt;&gt;"",INDEX(KM!$C$5:$C$40,MATCH(1,($B57&gt;=KM!$A$5:$A$40)*($B57&lt;=KM!$B$5:$B$40),0)),0)</f>
        <v>0</v>
      </c>
      <c r="I57" s="55">
        <f t="shared" si="5"/>
        <v>0</v>
      </c>
      <c r="J57" s="226"/>
      <c r="K57" s="234"/>
      <c r="L57" s="236" t="str">
        <f>IF(AND('1B Tableau financier'!$K$2&lt;&gt;"Pôle",B57&lt;&gt;""),1,"")</f>
        <v/>
      </c>
      <c r="M57" s="241" t="str">
        <f t="shared" si="6"/>
        <v/>
      </c>
      <c r="N57" s="242" t="str">
        <f>IF(AND('1B Tableau financier'!$K$2="pôle",L57=2),ROUND((I57+J57+K57),2),"")</f>
        <v/>
      </c>
      <c r="O57" s="241" t="str">
        <f t="shared" si="7"/>
        <v/>
      </c>
      <c r="P57" s="55" t="str">
        <f t="shared" si="8"/>
        <v/>
      </c>
      <c r="Q57" s="55"/>
      <c r="R57" s="55"/>
      <c r="S57" s="296"/>
    </row>
    <row r="58" spans="1:19">
      <c r="A58" s="217"/>
      <c r="B58" s="218"/>
      <c r="C58" s="219"/>
      <c r="D58" s="219"/>
      <c r="E58" s="220"/>
      <c r="F58" s="219"/>
      <c r="G58" s="291"/>
      <c r="H58" s="174" cm="1">
        <f t="array" ref="H58">IF(B58&lt;&gt;"",INDEX(KM!$C$5:$C$40,MATCH(1,($B58&gt;=KM!$A$5:$A$40)*($B58&lt;=KM!$B$5:$B$40),0)),0)</f>
        <v>0</v>
      </c>
      <c r="I58" s="55">
        <f t="shared" si="5"/>
        <v>0</v>
      </c>
      <c r="J58" s="226"/>
      <c r="K58" s="234"/>
      <c r="L58" s="236" t="str">
        <f>IF(AND('1B Tableau financier'!$K$2&lt;&gt;"Pôle",B58&lt;&gt;""),1,"")</f>
        <v/>
      </c>
      <c r="M58" s="241" t="str">
        <f t="shared" si="6"/>
        <v/>
      </c>
      <c r="N58" s="242" t="str">
        <f>IF(AND('1B Tableau financier'!$K$2="pôle",L58=2),ROUND((I58+J58+K58),2),"")</f>
        <v/>
      </c>
      <c r="O58" s="241" t="str">
        <f t="shared" si="7"/>
        <v/>
      </c>
      <c r="P58" s="55" t="str">
        <f t="shared" si="8"/>
        <v/>
      </c>
      <c r="Q58" s="55"/>
      <c r="R58" s="55"/>
      <c r="S58" s="296"/>
    </row>
    <row r="59" spans="1:19">
      <c r="A59" s="217"/>
      <c r="B59" s="218"/>
      <c r="C59" s="219"/>
      <c r="D59" s="219"/>
      <c r="E59" s="220"/>
      <c r="F59" s="219"/>
      <c r="G59" s="291"/>
      <c r="H59" s="174" cm="1">
        <f t="array" ref="H59">IF(B59&lt;&gt;"",INDEX(KM!$C$5:$C$40,MATCH(1,($B59&gt;=KM!$A$5:$A$40)*($B59&lt;=KM!$B$5:$B$40),0)),0)</f>
        <v>0</v>
      </c>
      <c r="I59" s="55">
        <f t="shared" si="5"/>
        <v>0</v>
      </c>
      <c r="J59" s="226"/>
      <c r="K59" s="234"/>
      <c r="L59" s="236" t="str">
        <f>IF(AND('1B Tableau financier'!$K$2&lt;&gt;"Pôle",B59&lt;&gt;""),1,"")</f>
        <v/>
      </c>
      <c r="M59" s="241" t="str">
        <f t="shared" si="6"/>
        <v/>
      </c>
      <c r="N59" s="242" t="str">
        <f>IF(AND('1B Tableau financier'!$K$2="pôle",L59=2),ROUND((I59+J59+K59),2),"")</f>
        <v/>
      </c>
      <c r="O59" s="241" t="str">
        <f t="shared" si="7"/>
        <v/>
      </c>
      <c r="P59" s="55" t="str">
        <f t="shared" si="8"/>
        <v/>
      </c>
      <c r="Q59" s="55"/>
      <c r="R59" s="55"/>
      <c r="S59" s="296"/>
    </row>
    <row r="60" spans="1:19">
      <c r="A60" s="217"/>
      <c r="B60" s="218"/>
      <c r="C60" s="219"/>
      <c r="D60" s="219"/>
      <c r="E60" s="220"/>
      <c r="F60" s="219"/>
      <c r="G60" s="291"/>
      <c r="H60" s="174" cm="1">
        <f t="array" ref="H60">IF(B60&lt;&gt;"",INDEX(KM!$C$5:$C$40,MATCH(1,($B60&gt;=KM!$A$5:$A$40)*($B60&lt;=KM!$B$5:$B$40),0)),0)</f>
        <v>0</v>
      </c>
      <c r="I60" s="55">
        <f t="shared" si="5"/>
        <v>0</v>
      </c>
      <c r="J60" s="226"/>
      <c r="K60" s="234"/>
      <c r="L60" s="236" t="str">
        <f>IF(AND('1B Tableau financier'!$K$2&lt;&gt;"Pôle",B60&lt;&gt;""),1,"")</f>
        <v/>
      </c>
      <c r="M60" s="241" t="str">
        <f t="shared" si="6"/>
        <v/>
      </c>
      <c r="N60" s="242" t="str">
        <f>IF(AND('1B Tableau financier'!$K$2="pôle",L60=2),ROUND((I60+J60+K60),2),"")</f>
        <v/>
      </c>
      <c r="O60" s="241" t="str">
        <f t="shared" si="7"/>
        <v/>
      </c>
      <c r="P60" s="55" t="str">
        <f t="shared" si="8"/>
        <v/>
      </c>
      <c r="Q60" s="55"/>
      <c r="R60" s="55"/>
      <c r="S60" s="296"/>
    </row>
    <row r="61" spans="1:19">
      <c r="A61" s="217"/>
      <c r="B61" s="218"/>
      <c r="C61" s="219"/>
      <c r="D61" s="219"/>
      <c r="E61" s="220"/>
      <c r="F61" s="219"/>
      <c r="G61" s="291"/>
      <c r="H61" s="174" cm="1">
        <f t="array" ref="H61">IF(B61&lt;&gt;"",INDEX(KM!$C$5:$C$40,MATCH(1,($B61&gt;=KM!$A$5:$A$40)*($B61&lt;=KM!$B$5:$B$40),0)),0)</f>
        <v>0</v>
      </c>
      <c r="I61" s="55">
        <f t="shared" si="5"/>
        <v>0</v>
      </c>
      <c r="J61" s="226"/>
      <c r="K61" s="234"/>
      <c r="L61" s="236" t="str">
        <f>IF(AND('1B Tableau financier'!$K$2&lt;&gt;"Pôle",B61&lt;&gt;""),1,"")</f>
        <v/>
      </c>
      <c r="M61" s="241" t="str">
        <f t="shared" si="6"/>
        <v/>
      </c>
      <c r="N61" s="242" t="str">
        <f>IF(AND('1B Tableau financier'!$K$2="pôle",L61=2),ROUND((I61+J61+K61),2),"")</f>
        <v/>
      </c>
      <c r="O61" s="241" t="str">
        <f t="shared" si="7"/>
        <v/>
      </c>
      <c r="P61" s="55" t="str">
        <f t="shared" si="8"/>
        <v/>
      </c>
      <c r="Q61" s="55"/>
      <c r="R61" s="55"/>
      <c r="S61" s="296"/>
    </row>
    <row r="62" spans="1:19">
      <c r="A62" s="217"/>
      <c r="B62" s="218"/>
      <c r="C62" s="219"/>
      <c r="D62" s="219"/>
      <c r="E62" s="220"/>
      <c r="F62" s="219"/>
      <c r="G62" s="291"/>
      <c r="H62" s="174" cm="1">
        <f t="array" ref="H62">IF(B62&lt;&gt;"",INDEX(KM!$C$5:$C$40,MATCH(1,($B62&gt;=KM!$A$5:$A$40)*($B62&lt;=KM!$B$5:$B$40),0)),0)</f>
        <v>0</v>
      </c>
      <c r="I62" s="55">
        <f t="shared" si="5"/>
        <v>0</v>
      </c>
      <c r="J62" s="226"/>
      <c r="K62" s="234"/>
      <c r="L62" s="236" t="str">
        <f>IF(AND('1B Tableau financier'!$K$2&lt;&gt;"Pôle",B62&lt;&gt;""),1,"")</f>
        <v/>
      </c>
      <c r="M62" s="241" t="str">
        <f t="shared" si="6"/>
        <v/>
      </c>
      <c r="N62" s="242" t="str">
        <f>IF(AND('1B Tableau financier'!$K$2="pôle",L62=2),ROUND((I62+J62+K62),2),"")</f>
        <v/>
      </c>
      <c r="O62" s="241" t="str">
        <f t="shared" si="7"/>
        <v/>
      </c>
      <c r="P62" s="55" t="str">
        <f t="shared" si="8"/>
        <v/>
      </c>
      <c r="Q62" s="55"/>
      <c r="R62" s="55"/>
      <c r="S62" s="296"/>
    </row>
    <row r="63" spans="1:19">
      <c r="A63" s="217"/>
      <c r="B63" s="218"/>
      <c r="C63" s="219"/>
      <c r="D63" s="219"/>
      <c r="E63" s="220"/>
      <c r="F63" s="219"/>
      <c r="G63" s="291"/>
      <c r="H63" s="174" cm="1">
        <f t="array" ref="H63">IF(B63&lt;&gt;"",INDEX(KM!$C$5:$C$40,MATCH(1,($B63&gt;=KM!$A$5:$A$40)*($B63&lt;=KM!$B$5:$B$40),0)),0)</f>
        <v>0</v>
      </c>
      <c r="I63" s="55">
        <f t="shared" si="5"/>
        <v>0</v>
      </c>
      <c r="J63" s="226"/>
      <c r="K63" s="234"/>
      <c r="L63" s="236" t="str">
        <f>IF(AND('1B Tableau financier'!$K$2&lt;&gt;"Pôle",B63&lt;&gt;""),1,"")</f>
        <v/>
      </c>
      <c r="M63" s="241" t="str">
        <f t="shared" si="6"/>
        <v/>
      </c>
      <c r="N63" s="242" t="str">
        <f>IF(AND('1B Tableau financier'!$K$2="pôle",L63=2),ROUND((I63+J63+K63),2),"")</f>
        <v/>
      </c>
      <c r="O63" s="241" t="str">
        <f t="shared" si="7"/>
        <v/>
      </c>
      <c r="P63" s="55" t="str">
        <f t="shared" si="8"/>
        <v/>
      </c>
      <c r="Q63" s="55"/>
      <c r="R63" s="55"/>
      <c r="S63" s="296"/>
    </row>
    <row r="64" spans="1:19">
      <c r="A64" s="217"/>
      <c r="B64" s="218"/>
      <c r="C64" s="219"/>
      <c r="D64" s="219"/>
      <c r="E64" s="220"/>
      <c r="F64" s="219"/>
      <c r="G64" s="291"/>
      <c r="H64" s="174" cm="1">
        <f t="array" ref="H64">IF(B64&lt;&gt;"",INDEX(KM!$C$5:$C$40,MATCH(1,($B64&gt;=KM!$A$5:$A$40)*($B64&lt;=KM!$B$5:$B$40),0)),0)</f>
        <v>0</v>
      </c>
      <c r="I64" s="55">
        <f t="shared" si="5"/>
        <v>0</v>
      </c>
      <c r="J64" s="226"/>
      <c r="K64" s="234"/>
      <c r="L64" s="236" t="str">
        <f>IF(AND('1B Tableau financier'!$K$2&lt;&gt;"Pôle",B64&lt;&gt;""),1,"")</f>
        <v/>
      </c>
      <c r="M64" s="241" t="str">
        <f t="shared" si="6"/>
        <v/>
      </c>
      <c r="N64" s="242" t="str">
        <f>IF(AND('1B Tableau financier'!$K$2="pôle",L64=2),ROUND((I64+J64+K64),2),"")</f>
        <v/>
      </c>
      <c r="O64" s="241" t="str">
        <f t="shared" si="7"/>
        <v/>
      </c>
      <c r="P64" s="55" t="str">
        <f t="shared" si="8"/>
        <v/>
      </c>
      <c r="Q64" s="55"/>
      <c r="R64" s="55"/>
      <c r="S64" s="296"/>
    </row>
    <row r="65" spans="1:19">
      <c r="A65" s="217"/>
      <c r="B65" s="218"/>
      <c r="C65" s="219"/>
      <c r="D65" s="219"/>
      <c r="E65" s="220"/>
      <c r="F65" s="219"/>
      <c r="G65" s="291"/>
      <c r="H65" s="174" cm="1">
        <f t="array" ref="H65">IF(B65&lt;&gt;"",INDEX(KM!$C$5:$C$40,MATCH(1,($B65&gt;=KM!$A$5:$A$40)*($B65&lt;=KM!$B$5:$B$40),0)),0)</f>
        <v>0</v>
      </c>
      <c r="I65" s="55">
        <f t="shared" si="5"/>
        <v>0</v>
      </c>
      <c r="J65" s="226"/>
      <c r="K65" s="234"/>
      <c r="L65" s="236" t="str">
        <f>IF(AND('1B Tableau financier'!$K$2&lt;&gt;"Pôle",B65&lt;&gt;""),1,"")</f>
        <v/>
      </c>
      <c r="M65" s="241" t="str">
        <f t="shared" si="6"/>
        <v/>
      </c>
      <c r="N65" s="242" t="str">
        <f>IF(AND('1B Tableau financier'!$K$2="pôle",L65=2),ROUND((I65+J65+K65),2),"")</f>
        <v/>
      </c>
      <c r="O65" s="241" t="str">
        <f t="shared" si="7"/>
        <v/>
      </c>
      <c r="P65" s="55" t="str">
        <f t="shared" si="8"/>
        <v/>
      </c>
      <c r="Q65" s="55"/>
      <c r="R65" s="55"/>
      <c r="S65" s="296"/>
    </row>
    <row r="66" spans="1:19">
      <c r="A66" s="217"/>
      <c r="B66" s="218"/>
      <c r="C66" s="219"/>
      <c r="D66" s="219"/>
      <c r="E66" s="220"/>
      <c r="F66" s="219"/>
      <c r="G66" s="291"/>
      <c r="H66" s="174" cm="1">
        <f t="array" ref="H66">IF(B66&lt;&gt;"",INDEX(KM!$C$5:$C$40,MATCH(1,($B66&gt;=KM!$A$5:$A$40)*($B66&lt;=KM!$B$5:$B$40),0)),0)</f>
        <v>0</v>
      </c>
      <c r="I66" s="55">
        <f t="shared" si="5"/>
        <v>0</v>
      </c>
      <c r="J66" s="226"/>
      <c r="K66" s="234"/>
      <c r="L66" s="236" t="str">
        <f>IF(AND('1B Tableau financier'!$K$2&lt;&gt;"Pôle",B66&lt;&gt;""),1,"")</f>
        <v/>
      </c>
      <c r="M66" s="241" t="str">
        <f t="shared" si="6"/>
        <v/>
      </c>
      <c r="N66" s="242" t="str">
        <f>IF(AND('1B Tableau financier'!$K$2="pôle",L66=2),ROUND((I66+J66+K66),2),"")</f>
        <v/>
      </c>
      <c r="O66" s="241" t="str">
        <f t="shared" si="7"/>
        <v/>
      </c>
      <c r="P66" s="55" t="str">
        <f t="shared" si="8"/>
        <v/>
      </c>
      <c r="Q66" s="55"/>
      <c r="R66" s="55"/>
      <c r="S66" s="296"/>
    </row>
    <row r="67" spans="1:19">
      <c r="A67" s="217"/>
      <c r="B67" s="218"/>
      <c r="C67" s="219"/>
      <c r="D67" s="219"/>
      <c r="E67" s="220"/>
      <c r="F67" s="219"/>
      <c r="G67" s="291"/>
      <c r="H67" s="174" cm="1">
        <f t="array" ref="H67">IF(B67&lt;&gt;"",INDEX(KM!$C$5:$C$40,MATCH(1,($B67&gt;=KM!$A$5:$A$40)*($B67&lt;=KM!$B$5:$B$40),0)),0)</f>
        <v>0</v>
      </c>
      <c r="I67" s="55">
        <f t="shared" si="5"/>
        <v>0</v>
      </c>
      <c r="J67" s="226"/>
      <c r="K67" s="234"/>
      <c r="L67" s="236" t="str">
        <f>IF(AND('1B Tableau financier'!$K$2&lt;&gt;"Pôle",B67&lt;&gt;""),1,"")</f>
        <v/>
      </c>
      <c r="M67" s="241" t="str">
        <f t="shared" si="6"/>
        <v/>
      </c>
      <c r="N67" s="242" t="str">
        <f>IF(AND('1B Tableau financier'!$K$2="pôle",L67=2),ROUND((I67+J67+K67),2),"")</f>
        <v/>
      </c>
      <c r="O67" s="241" t="str">
        <f t="shared" si="7"/>
        <v/>
      </c>
      <c r="P67" s="55" t="str">
        <f t="shared" si="8"/>
        <v/>
      </c>
      <c r="Q67" s="55"/>
      <c r="R67" s="55"/>
      <c r="S67" s="296"/>
    </row>
    <row r="68" spans="1:19">
      <c r="A68" s="217"/>
      <c r="B68" s="218"/>
      <c r="C68" s="219"/>
      <c r="D68" s="219"/>
      <c r="E68" s="220"/>
      <c r="F68" s="219"/>
      <c r="G68" s="291"/>
      <c r="H68" s="174" cm="1">
        <f t="array" ref="H68">IF(B68&lt;&gt;"",INDEX(KM!$C$5:$C$40,MATCH(1,($B68&gt;=KM!$A$5:$A$40)*($B68&lt;=KM!$B$5:$B$40),0)),0)</f>
        <v>0</v>
      </c>
      <c r="I68" s="55">
        <f t="shared" si="5"/>
        <v>0</v>
      </c>
      <c r="J68" s="226"/>
      <c r="K68" s="234"/>
      <c r="L68" s="236" t="str">
        <f>IF(AND('1B Tableau financier'!$K$2&lt;&gt;"Pôle",B68&lt;&gt;""),1,"")</f>
        <v/>
      </c>
      <c r="M68" s="241" t="str">
        <f t="shared" si="6"/>
        <v/>
      </c>
      <c r="N68" s="242" t="str">
        <f>IF(AND('1B Tableau financier'!$K$2="pôle",L68=2),ROUND((I68+J68+K68),2),"")</f>
        <v/>
      </c>
      <c r="O68" s="241" t="str">
        <f t="shared" si="7"/>
        <v/>
      </c>
      <c r="P68" s="55" t="str">
        <f t="shared" si="8"/>
        <v/>
      </c>
      <c r="Q68" s="55"/>
      <c r="R68" s="55"/>
      <c r="S68" s="296"/>
    </row>
    <row r="69" spans="1:19">
      <c r="A69" s="217"/>
      <c r="B69" s="218"/>
      <c r="C69" s="219"/>
      <c r="D69" s="219"/>
      <c r="E69" s="220"/>
      <c r="F69" s="219"/>
      <c r="G69" s="291"/>
      <c r="H69" s="174" cm="1">
        <f t="array" ref="H69">IF(B69&lt;&gt;"",INDEX(KM!$C$5:$C$40,MATCH(1,($B69&gt;=KM!$A$5:$A$40)*($B69&lt;=KM!$B$5:$B$40),0)),0)</f>
        <v>0</v>
      </c>
      <c r="I69" s="55">
        <f t="shared" si="5"/>
        <v>0</v>
      </c>
      <c r="J69" s="226"/>
      <c r="K69" s="234"/>
      <c r="L69" s="236" t="str">
        <f>IF(AND('1B Tableau financier'!$K$2&lt;&gt;"Pôle",B69&lt;&gt;""),1,"")</f>
        <v/>
      </c>
      <c r="M69" s="241" t="str">
        <f t="shared" si="6"/>
        <v/>
      </c>
      <c r="N69" s="242" t="str">
        <f>IF(AND('1B Tableau financier'!$K$2="pôle",L69=2),ROUND((I69+J69+K69),2),"")</f>
        <v/>
      </c>
      <c r="O69" s="241" t="str">
        <f t="shared" si="7"/>
        <v/>
      </c>
      <c r="P69" s="55" t="str">
        <f t="shared" si="8"/>
        <v/>
      </c>
      <c r="Q69" s="55"/>
      <c r="R69" s="55"/>
      <c r="S69" s="296"/>
    </row>
    <row r="70" spans="1:19">
      <c r="A70" s="217"/>
      <c r="B70" s="218"/>
      <c r="C70" s="219"/>
      <c r="D70" s="219"/>
      <c r="E70" s="220"/>
      <c r="F70" s="219"/>
      <c r="G70" s="291"/>
      <c r="H70" s="174" cm="1">
        <f t="array" ref="H70">IF(B70&lt;&gt;"",INDEX(KM!$C$5:$C$40,MATCH(1,($B70&gt;=KM!$A$5:$A$40)*($B70&lt;=KM!$B$5:$B$40),0)),0)</f>
        <v>0</v>
      </c>
      <c r="I70" s="55">
        <f t="shared" si="5"/>
        <v>0</v>
      </c>
      <c r="J70" s="226"/>
      <c r="K70" s="234"/>
      <c r="L70" s="236" t="str">
        <f>IF(AND('1B Tableau financier'!$K$2&lt;&gt;"Pôle",B70&lt;&gt;""),1,"")</f>
        <v/>
      </c>
      <c r="M70" s="241" t="str">
        <f t="shared" si="6"/>
        <v/>
      </c>
      <c r="N70" s="242" t="str">
        <f>IF(AND('1B Tableau financier'!$K$2="pôle",L70=2),ROUND((I70+J70+K70),2),"")</f>
        <v/>
      </c>
      <c r="O70" s="241" t="str">
        <f t="shared" si="7"/>
        <v/>
      </c>
      <c r="P70" s="55" t="str">
        <f t="shared" si="8"/>
        <v/>
      </c>
      <c r="Q70" s="55"/>
      <c r="R70" s="55"/>
      <c r="S70" s="296"/>
    </row>
    <row r="71" spans="1:19">
      <c r="A71" s="217"/>
      <c r="B71" s="218"/>
      <c r="C71" s="219"/>
      <c r="D71" s="219"/>
      <c r="E71" s="220"/>
      <c r="F71" s="219"/>
      <c r="G71" s="291"/>
      <c r="H71" s="174" cm="1">
        <f t="array" ref="H71">IF(B71&lt;&gt;"",INDEX(KM!$C$5:$C$40,MATCH(1,($B71&gt;=KM!$A$5:$A$40)*($B71&lt;=KM!$B$5:$B$40),0)),0)</f>
        <v>0</v>
      </c>
      <c r="I71" s="55">
        <f t="shared" si="5"/>
        <v>0</v>
      </c>
      <c r="J71" s="226"/>
      <c r="K71" s="234"/>
      <c r="L71" s="236" t="str">
        <f>IF(AND('1B Tableau financier'!$K$2&lt;&gt;"Pôle",B71&lt;&gt;""),1,"")</f>
        <v/>
      </c>
      <c r="M71" s="241" t="str">
        <f t="shared" si="6"/>
        <v/>
      </c>
      <c r="N71" s="242" t="str">
        <f>IF(AND('1B Tableau financier'!$K$2="pôle",L71=2),ROUND((I71+J71+K71),2),"")</f>
        <v/>
      </c>
      <c r="O71" s="241" t="str">
        <f t="shared" si="7"/>
        <v/>
      </c>
      <c r="P71" s="55" t="str">
        <f t="shared" si="8"/>
        <v/>
      </c>
      <c r="Q71" s="55"/>
      <c r="R71" s="55"/>
      <c r="S71" s="296"/>
    </row>
    <row r="72" spans="1:19">
      <c r="A72" s="217"/>
      <c r="B72" s="218"/>
      <c r="C72" s="219"/>
      <c r="D72" s="219"/>
      <c r="E72" s="220"/>
      <c r="F72" s="219"/>
      <c r="G72" s="291"/>
      <c r="H72" s="174" cm="1">
        <f t="array" ref="H72">IF(B72&lt;&gt;"",INDEX(KM!$C$5:$C$40,MATCH(1,($B72&gt;=KM!$A$5:$A$40)*($B72&lt;=KM!$B$5:$B$40),0)),0)</f>
        <v>0</v>
      </c>
      <c r="I72" s="55">
        <f t="shared" si="5"/>
        <v>0</v>
      </c>
      <c r="J72" s="226"/>
      <c r="K72" s="234"/>
      <c r="L72" s="236" t="str">
        <f>IF(AND('1B Tableau financier'!$K$2&lt;&gt;"Pôle",B72&lt;&gt;""),1,"")</f>
        <v/>
      </c>
      <c r="M72" s="241" t="str">
        <f t="shared" si="6"/>
        <v/>
      </c>
      <c r="N72" s="242" t="str">
        <f>IF(AND('1B Tableau financier'!$K$2="pôle",L72=2),ROUND((I72+J72+K72),2),"")</f>
        <v/>
      </c>
      <c r="O72" s="241" t="str">
        <f t="shared" si="7"/>
        <v/>
      </c>
      <c r="P72" s="55" t="str">
        <f t="shared" si="8"/>
        <v/>
      </c>
      <c r="Q72" s="55"/>
      <c r="R72" s="55"/>
      <c r="S72" s="296"/>
    </row>
    <row r="73" spans="1:19">
      <c r="A73" s="217"/>
      <c r="B73" s="218"/>
      <c r="C73" s="219"/>
      <c r="D73" s="219"/>
      <c r="E73" s="220"/>
      <c r="F73" s="219"/>
      <c r="G73" s="291"/>
      <c r="H73" s="174" cm="1">
        <f t="array" ref="H73">IF(B73&lt;&gt;"",INDEX(KM!$C$5:$C$40,MATCH(1,($B73&gt;=KM!$A$5:$A$40)*($B73&lt;=KM!$B$5:$B$40),0)),0)</f>
        <v>0</v>
      </c>
      <c r="I73" s="55">
        <f t="shared" si="5"/>
        <v>0</v>
      </c>
      <c r="J73" s="226"/>
      <c r="K73" s="234"/>
      <c r="L73" s="236" t="str">
        <f>IF(AND('1B Tableau financier'!$K$2&lt;&gt;"Pôle",B73&lt;&gt;""),1,"")</f>
        <v/>
      </c>
      <c r="M73" s="241" t="str">
        <f t="shared" si="6"/>
        <v/>
      </c>
      <c r="N73" s="242" t="str">
        <f>IF(AND('1B Tableau financier'!$K$2="pôle",L73=2),ROUND((I73+J73+K73),2),"")</f>
        <v/>
      </c>
      <c r="O73" s="241" t="str">
        <f t="shared" si="7"/>
        <v/>
      </c>
      <c r="P73" s="55" t="str">
        <f t="shared" si="8"/>
        <v/>
      </c>
      <c r="Q73" s="55"/>
      <c r="R73" s="55"/>
      <c r="S73" s="296"/>
    </row>
    <row r="74" spans="1:19">
      <c r="A74" s="217"/>
      <c r="B74" s="218"/>
      <c r="C74" s="219"/>
      <c r="D74" s="219"/>
      <c r="E74" s="220"/>
      <c r="F74" s="219"/>
      <c r="G74" s="291"/>
      <c r="H74" s="174" cm="1">
        <f t="array" ref="H74">IF(B74&lt;&gt;"",INDEX(KM!$C$5:$C$40,MATCH(1,($B74&gt;=KM!$A$5:$A$40)*($B74&lt;=KM!$B$5:$B$40),0)),0)</f>
        <v>0</v>
      </c>
      <c r="I74" s="55">
        <f t="shared" si="5"/>
        <v>0</v>
      </c>
      <c r="J74" s="226"/>
      <c r="K74" s="234"/>
      <c r="L74" s="236" t="str">
        <f>IF(AND('1B Tableau financier'!$K$2&lt;&gt;"Pôle",B74&lt;&gt;""),1,"")</f>
        <v/>
      </c>
      <c r="M74" s="241" t="str">
        <f t="shared" si="6"/>
        <v/>
      </c>
      <c r="N74" s="242" t="str">
        <f>IF(AND('1B Tableau financier'!$K$2="pôle",L74=2),ROUND((I74+J74+K74),2),"")</f>
        <v/>
      </c>
      <c r="O74" s="241" t="str">
        <f t="shared" si="7"/>
        <v/>
      </c>
      <c r="P74" s="55" t="str">
        <f t="shared" si="8"/>
        <v/>
      </c>
      <c r="Q74" s="55"/>
      <c r="R74" s="55"/>
      <c r="S74" s="296"/>
    </row>
    <row r="75" spans="1:19">
      <c r="A75" s="217"/>
      <c r="B75" s="218"/>
      <c r="C75" s="219"/>
      <c r="D75" s="219"/>
      <c r="E75" s="220"/>
      <c r="F75" s="219"/>
      <c r="G75" s="291"/>
      <c r="H75" s="174" cm="1">
        <f t="array" ref="H75">IF(B75&lt;&gt;"",INDEX(KM!$C$5:$C$40,MATCH(1,($B75&gt;=KM!$A$5:$A$40)*($B75&lt;=KM!$B$5:$B$40),0)),0)</f>
        <v>0</v>
      </c>
      <c r="I75" s="55">
        <f t="shared" si="5"/>
        <v>0</v>
      </c>
      <c r="J75" s="226"/>
      <c r="K75" s="234"/>
      <c r="L75" s="236" t="str">
        <f>IF(AND('1B Tableau financier'!$K$2&lt;&gt;"Pôle",B75&lt;&gt;""),1,"")</f>
        <v/>
      </c>
      <c r="M75" s="241" t="str">
        <f t="shared" si="6"/>
        <v/>
      </c>
      <c r="N75" s="242" t="str">
        <f>IF(AND('1B Tableau financier'!$K$2="pôle",L75=2),ROUND((I75+J75+K75),2),"")</f>
        <v/>
      </c>
      <c r="O75" s="241" t="str">
        <f t="shared" si="7"/>
        <v/>
      </c>
      <c r="P75" s="55" t="str">
        <f t="shared" si="8"/>
        <v/>
      </c>
      <c r="Q75" s="55"/>
      <c r="R75" s="55"/>
      <c r="S75" s="296"/>
    </row>
    <row r="76" spans="1:19">
      <c r="A76" s="217"/>
      <c r="B76" s="218"/>
      <c r="C76" s="219"/>
      <c r="D76" s="219"/>
      <c r="E76" s="220"/>
      <c r="F76" s="219"/>
      <c r="G76" s="291"/>
      <c r="H76" s="174" cm="1">
        <f t="array" ref="H76">IF(B76&lt;&gt;"",INDEX(KM!$C$5:$C$40,MATCH(1,($B76&gt;=KM!$A$5:$A$40)*($B76&lt;=KM!$B$5:$B$40),0)),0)</f>
        <v>0</v>
      </c>
      <c r="I76" s="55">
        <f t="shared" si="5"/>
        <v>0</v>
      </c>
      <c r="J76" s="226"/>
      <c r="K76" s="234"/>
      <c r="L76" s="236" t="str">
        <f>IF(AND('1B Tableau financier'!$K$2&lt;&gt;"Pôle",B76&lt;&gt;""),1,"")</f>
        <v/>
      </c>
      <c r="M76" s="241" t="str">
        <f t="shared" si="6"/>
        <v/>
      </c>
      <c r="N76" s="242" t="str">
        <f>IF(AND('1B Tableau financier'!$K$2="pôle",L76=2),ROUND((I76+J76+K76),2),"")</f>
        <v/>
      </c>
      <c r="O76" s="241" t="str">
        <f t="shared" si="7"/>
        <v/>
      </c>
      <c r="P76" s="55" t="str">
        <f t="shared" si="8"/>
        <v/>
      </c>
      <c r="Q76" s="55"/>
      <c r="R76" s="55"/>
      <c r="S76" s="296"/>
    </row>
    <row r="77" spans="1:19">
      <c r="A77" s="217"/>
      <c r="B77" s="218"/>
      <c r="C77" s="219"/>
      <c r="D77" s="219"/>
      <c r="E77" s="220"/>
      <c r="F77" s="219"/>
      <c r="G77" s="291"/>
      <c r="H77" s="174" cm="1">
        <f t="array" ref="H77">IF(B77&lt;&gt;"",INDEX(KM!$C$5:$C$40,MATCH(1,($B77&gt;=KM!$A$5:$A$40)*($B77&lt;=KM!$B$5:$B$40),0)),0)</f>
        <v>0</v>
      </c>
      <c r="I77" s="55">
        <f t="shared" si="5"/>
        <v>0</v>
      </c>
      <c r="J77" s="226"/>
      <c r="K77" s="234"/>
      <c r="L77" s="236" t="str">
        <f>IF(AND('1B Tableau financier'!$K$2&lt;&gt;"Pôle",B77&lt;&gt;""),1,"")</f>
        <v/>
      </c>
      <c r="M77" s="241" t="str">
        <f t="shared" si="6"/>
        <v/>
      </c>
      <c r="N77" s="242" t="str">
        <f>IF(AND('1B Tableau financier'!$K$2="pôle",L77=2),ROUND((I77+J77+K77),2),"")</f>
        <v/>
      </c>
      <c r="O77" s="241" t="str">
        <f t="shared" si="7"/>
        <v/>
      </c>
      <c r="P77" s="55" t="str">
        <f t="shared" si="8"/>
        <v/>
      </c>
      <c r="Q77" s="55"/>
      <c r="R77" s="55"/>
      <c r="S77" s="296"/>
    </row>
    <row r="78" spans="1:19">
      <c r="A78" s="217"/>
      <c r="B78" s="218"/>
      <c r="C78" s="219"/>
      <c r="D78" s="219"/>
      <c r="E78" s="220"/>
      <c r="F78" s="219"/>
      <c r="G78" s="291"/>
      <c r="H78" s="174" cm="1">
        <f t="array" ref="H78">IF(B78&lt;&gt;"",INDEX(KM!$C$5:$C$40,MATCH(1,($B78&gt;=KM!$A$5:$A$40)*($B78&lt;=KM!$B$5:$B$40),0)),0)</f>
        <v>0</v>
      </c>
      <c r="I78" s="55">
        <f t="shared" si="5"/>
        <v>0</v>
      </c>
      <c r="J78" s="226"/>
      <c r="K78" s="234"/>
      <c r="L78" s="236" t="str">
        <f>IF(AND('1B Tableau financier'!$K$2&lt;&gt;"Pôle",B78&lt;&gt;""),1,"")</f>
        <v/>
      </c>
      <c r="M78" s="241" t="str">
        <f t="shared" si="6"/>
        <v/>
      </c>
      <c r="N78" s="242" t="str">
        <f>IF(AND('1B Tableau financier'!$K$2="pôle",L78=2),ROUND((I78+J78+K78),2),"")</f>
        <v/>
      </c>
      <c r="O78" s="241" t="str">
        <f t="shared" si="7"/>
        <v/>
      </c>
      <c r="P78" s="55" t="str">
        <f t="shared" si="8"/>
        <v/>
      </c>
      <c r="Q78" s="55"/>
      <c r="R78" s="55"/>
      <c r="S78" s="296"/>
    </row>
    <row r="79" spans="1:19">
      <c r="A79" s="217"/>
      <c r="B79" s="218"/>
      <c r="C79" s="219"/>
      <c r="D79" s="219"/>
      <c r="E79" s="220"/>
      <c r="F79" s="219"/>
      <c r="G79" s="291"/>
      <c r="H79" s="174" cm="1">
        <f t="array" ref="H79">IF(B79&lt;&gt;"",INDEX(KM!$C$5:$C$40,MATCH(1,($B79&gt;=KM!$A$5:$A$40)*($B79&lt;=KM!$B$5:$B$40),0)),0)</f>
        <v>0</v>
      </c>
      <c r="I79" s="55">
        <f t="shared" si="5"/>
        <v>0</v>
      </c>
      <c r="J79" s="226"/>
      <c r="K79" s="234"/>
      <c r="L79" s="236" t="str">
        <f>IF(AND('1B Tableau financier'!$K$2&lt;&gt;"Pôle",B79&lt;&gt;""),1,"")</f>
        <v/>
      </c>
      <c r="M79" s="241" t="str">
        <f t="shared" si="6"/>
        <v/>
      </c>
      <c r="N79" s="242" t="str">
        <f>IF(AND('1B Tableau financier'!$K$2="pôle",L79=2),ROUND((I79+J79+K79),2),"")</f>
        <v/>
      </c>
      <c r="O79" s="241" t="str">
        <f t="shared" si="7"/>
        <v/>
      </c>
      <c r="P79" s="55" t="str">
        <f t="shared" si="8"/>
        <v/>
      </c>
      <c r="Q79" s="55"/>
      <c r="R79" s="55"/>
      <c r="S79" s="296"/>
    </row>
    <row r="80" spans="1:19">
      <c r="A80" s="217"/>
      <c r="B80" s="218"/>
      <c r="C80" s="219"/>
      <c r="D80" s="219"/>
      <c r="E80" s="220"/>
      <c r="F80" s="219"/>
      <c r="G80" s="291"/>
      <c r="H80" s="174" cm="1">
        <f t="array" ref="H80">IF(B80&lt;&gt;"",INDEX(KM!$C$5:$C$40,MATCH(1,($B80&gt;=KM!$A$5:$A$40)*($B80&lt;=KM!$B$5:$B$40),0)),0)</f>
        <v>0</v>
      </c>
      <c r="I80" s="55">
        <f t="shared" si="5"/>
        <v>0</v>
      </c>
      <c r="J80" s="226"/>
      <c r="K80" s="234"/>
      <c r="L80" s="236" t="str">
        <f>IF(AND('1B Tableau financier'!$K$2&lt;&gt;"Pôle",B80&lt;&gt;""),1,"")</f>
        <v/>
      </c>
      <c r="M80" s="241" t="str">
        <f t="shared" si="6"/>
        <v/>
      </c>
      <c r="N80" s="242" t="str">
        <f>IF(AND('1B Tableau financier'!$K$2="pôle",L80=2),ROUND((I80+J80+K80),2),"")</f>
        <v/>
      </c>
      <c r="O80" s="241" t="str">
        <f t="shared" si="7"/>
        <v/>
      </c>
      <c r="P80" s="55" t="str">
        <f t="shared" si="8"/>
        <v/>
      </c>
      <c r="Q80" s="55"/>
      <c r="R80" s="55"/>
      <c r="S80" s="296"/>
    </row>
    <row r="81" spans="1:19">
      <c r="A81" s="217"/>
      <c r="B81" s="218"/>
      <c r="C81" s="219"/>
      <c r="D81" s="219"/>
      <c r="E81" s="220"/>
      <c r="F81" s="219"/>
      <c r="G81" s="291"/>
      <c r="H81" s="174" cm="1">
        <f t="array" ref="H81">IF(B81&lt;&gt;"",INDEX(KM!$C$5:$C$40,MATCH(1,($B81&gt;=KM!$A$5:$A$40)*($B81&lt;=KM!$B$5:$B$40),0)),0)</f>
        <v>0</v>
      </c>
      <c r="I81" s="55">
        <f t="shared" si="5"/>
        <v>0</v>
      </c>
      <c r="J81" s="226"/>
      <c r="K81" s="234"/>
      <c r="L81" s="236" t="str">
        <f>IF(AND('1B Tableau financier'!$K$2&lt;&gt;"Pôle",B81&lt;&gt;""),1,"")</f>
        <v/>
      </c>
      <c r="M81" s="241" t="str">
        <f t="shared" si="6"/>
        <v/>
      </c>
      <c r="N81" s="242" t="str">
        <f>IF(AND('1B Tableau financier'!$K$2="pôle",L81=2),ROUND((I81+J81+K81),2),"")</f>
        <v/>
      </c>
      <c r="O81" s="241" t="str">
        <f t="shared" si="7"/>
        <v/>
      </c>
      <c r="P81" s="55" t="str">
        <f t="shared" si="8"/>
        <v/>
      </c>
      <c r="Q81" s="55"/>
      <c r="R81" s="55"/>
      <c r="S81" s="296"/>
    </row>
    <row r="82" spans="1:19">
      <c r="A82" s="217"/>
      <c r="B82" s="218"/>
      <c r="C82" s="219"/>
      <c r="D82" s="219"/>
      <c r="E82" s="220"/>
      <c r="F82" s="219"/>
      <c r="G82" s="291"/>
      <c r="H82" s="174" cm="1">
        <f t="array" ref="H82">IF(B82&lt;&gt;"",INDEX(KM!$C$5:$C$40,MATCH(1,($B82&gt;=KM!$A$5:$A$40)*($B82&lt;=KM!$B$5:$B$40),0)),0)</f>
        <v>0</v>
      </c>
      <c r="I82" s="55">
        <f t="shared" si="5"/>
        <v>0</v>
      </c>
      <c r="J82" s="226"/>
      <c r="K82" s="234"/>
      <c r="L82" s="236" t="str">
        <f>IF(AND('1B Tableau financier'!$K$2&lt;&gt;"Pôle",B82&lt;&gt;""),1,"")</f>
        <v/>
      </c>
      <c r="M82" s="241" t="str">
        <f t="shared" si="6"/>
        <v/>
      </c>
      <c r="N82" s="242" t="str">
        <f>IF(AND('1B Tableau financier'!$K$2="pôle",L82=2),ROUND((I82+J82+K82),2),"")</f>
        <v/>
      </c>
      <c r="O82" s="241" t="str">
        <f t="shared" si="7"/>
        <v/>
      </c>
      <c r="P82" s="55" t="str">
        <f t="shared" si="8"/>
        <v/>
      </c>
      <c r="Q82" s="55"/>
      <c r="R82" s="55"/>
      <c r="S82" s="296"/>
    </row>
    <row r="83" spans="1:19">
      <c r="A83" s="217"/>
      <c r="B83" s="218"/>
      <c r="C83" s="219"/>
      <c r="D83" s="219"/>
      <c r="E83" s="220"/>
      <c r="F83" s="219"/>
      <c r="G83" s="291"/>
      <c r="H83" s="174" cm="1">
        <f t="array" ref="H83">IF(B83&lt;&gt;"",INDEX(KM!$C$5:$C$40,MATCH(1,($B83&gt;=KM!$A$5:$A$40)*($B83&lt;=KM!$B$5:$B$40),0)),0)</f>
        <v>0</v>
      </c>
      <c r="I83" s="55">
        <f t="shared" si="5"/>
        <v>0</v>
      </c>
      <c r="J83" s="226"/>
      <c r="K83" s="234"/>
      <c r="L83" s="236" t="str">
        <f>IF(AND('1B Tableau financier'!$K$2&lt;&gt;"Pôle",B83&lt;&gt;""),1,"")</f>
        <v/>
      </c>
      <c r="M83" s="241" t="str">
        <f t="shared" ref="M83:M146" si="9">IF(L83=1,ROUND(I83+J83+K83,2),"")</f>
        <v/>
      </c>
      <c r="N83" s="242" t="str">
        <f>IF(AND('1B Tableau financier'!$K$2="pôle",L83=2),ROUND((I83+J83+K83),2),"")</f>
        <v/>
      </c>
      <c r="O83" s="241" t="str">
        <f t="shared" si="7"/>
        <v/>
      </c>
      <c r="P83" s="55" t="str">
        <f t="shared" si="8"/>
        <v/>
      </c>
      <c r="Q83" s="55"/>
      <c r="R83" s="55"/>
      <c r="S83" s="296"/>
    </row>
    <row r="84" spans="1:19">
      <c r="A84" s="217"/>
      <c r="B84" s="218"/>
      <c r="C84" s="219"/>
      <c r="D84" s="219"/>
      <c r="E84" s="220"/>
      <c r="F84" s="219"/>
      <c r="G84" s="291"/>
      <c r="H84" s="174" cm="1">
        <f t="array" ref="H84">IF(B84&lt;&gt;"",INDEX(KM!$C$5:$C$40,MATCH(1,($B84&gt;=KM!$A$5:$A$40)*($B84&lt;=KM!$B$5:$B$40),0)),0)</f>
        <v>0</v>
      </c>
      <c r="I84" s="55">
        <f t="shared" si="5"/>
        <v>0</v>
      </c>
      <c r="J84" s="226"/>
      <c r="K84" s="234"/>
      <c r="L84" s="236" t="str">
        <f>IF(AND('1B Tableau financier'!$K$2&lt;&gt;"Pôle",B84&lt;&gt;""),1,"")</f>
        <v/>
      </c>
      <c r="M84" s="241" t="str">
        <f t="shared" si="9"/>
        <v/>
      </c>
      <c r="N84" s="242" t="str">
        <f>IF(AND('1B Tableau financier'!$K$2="pôle",L84=2),ROUND((I84+J84+K84),2),"")</f>
        <v/>
      </c>
      <c r="O84" s="241" t="str">
        <f t="shared" si="7"/>
        <v/>
      </c>
      <c r="P84" s="55" t="str">
        <f t="shared" si="8"/>
        <v/>
      </c>
      <c r="Q84" s="55"/>
      <c r="R84" s="55"/>
      <c r="S84" s="296"/>
    </row>
    <row r="85" spans="1:19">
      <c r="A85" s="217"/>
      <c r="B85" s="218"/>
      <c r="C85" s="219"/>
      <c r="D85" s="219"/>
      <c r="E85" s="220"/>
      <c r="F85" s="219"/>
      <c r="G85" s="291"/>
      <c r="H85" s="174" cm="1">
        <f t="array" ref="H85">IF(B85&lt;&gt;"",INDEX(KM!$C$5:$C$40,MATCH(1,($B85&gt;=KM!$A$5:$A$40)*($B85&lt;=KM!$B$5:$B$40),0)),0)</f>
        <v>0</v>
      </c>
      <c r="I85" s="55">
        <f t="shared" si="5"/>
        <v>0</v>
      </c>
      <c r="J85" s="226"/>
      <c r="K85" s="234"/>
      <c r="L85" s="236" t="str">
        <f>IF(AND('1B Tableau financier'!$K$2&lt;&gt;"Pôle",B85&lt;&gt;""),1,"")</f>
        <v/>
      </c>
      <c r="M85" s="241" t="str">
        <f t="shared" si="9"/>
        <v/>
      </c>
      <c r="N85" s="242" t="str">
        <f>IF(AND('1B Tableau financier'!$K$2="pôle",L85=2),ROUND((I85+J85+K85),2),"")</f>
        <v/>
      </c>
      <c r="O85" s="241" t="str">
        <f t="shared" si="7"/>
        <v/>
      </c>
      <c r="P85" s="55" t="str">
        <f t="shared" si="8"/>
        <v/>
      </c>
      <c r="Q85" s="55"/>
      <c r="R85" s="55"/>
      <c r="S85" s="296"/>
    </row>
    <row r="86" spans="1:19">
      <c r="A86" s="217"/>
      <c r="B86" s="218"/>
      <c r="C86" s="219"/>
      <c r="D86" s="219"/>
      <c r="E86" s="220"/>
      <c r="F86" s="219"/>
      <c r="G86" s="291"/>
      <c r="H86" s="174" cm="1">
        <f t="array" ref="H86">IF(B86&lt;&gt;"",INDEX(KM!$C$5:$C$40,MATCH(1,($B86&gt;=KM!$A$5:$A$40)*($B86&lt;=KM!$B$5:$B$40),0)),0)</f>
        <v>0</v>
      </c>
      <c r="I86" s="55">
        <f t="shared" si="5"/>
        <v>0</v>
      </c>
      <c r="J86" s="226"/>
      <c r="K86" s="234"/>
      <c r="L86" s="236" t="str">
        <f>IF(AND('1B Tableau financier'!$K$2&lt;&gt;"Pôle",B86&lt;&gt;""),1,"")</f>
        <v/>
      </c>
      <c r="M86" s="241" t="str">
        <f t="shared" si="9"/>
        <v/>
      </c>
      <c r="N86" s="242" t="str">
        <f>IF(AND('1B Tableau financier'!$K$2="pôle",L86=2),ROUND((I86+J86+K86),2),"")</f>
        <v/>
      </c>
      <c r="O86" s="241" t="str">
        <f t="shared" si="7"/>
        <v/>
      </c>
      <c r="P86" s="55" t="str">
        <f t="shared" si="8"/>
        <v/>
      </c>
      <c r="Q86" s="55"/>
      <c r="R86" s="55"/>
      <c r="S86" s="296"/>
    </row>
    <row r="87" spans="1:19">
      <c r="A87" s="217"/>
      <c r="B87" s="218"/>
      <c r="C87" s="219"/>
      <c r="D87" s="219"/>
      <c r="E87" s="220"/>
      <c r="F87" s="219"/>
      <c r="G87" s="291"/>
      <c r="H87" s="174" cm="1">
        <f t="array" ref="H87">IF(B87&lt;&gt;"",INDEX(KM!$C$5:$C$40,MATCH(1,($B87&gt;=KM!$A$5:$A$40)*($B87&lt;=KM!$B$5:$B$40),0)),0)</f>
        <v>0</v>
      </c>
      <c r="I87" s="55">
        <f t="shared" si="5"/>
        <v>0</v>
      </c>
      <c r="J87" s="226"/>
      <c r="K87" s="234"/>
      <c r="L87" s="236" t="str">
        <f>IF(AND('1B Tableau financier'!$K$2&lt;&gt;"Pôle",B87&lt;&gt;""),1,"")</f>
        <v/>
      </c>
      <c r="M87" s="241" t="str">
        <f t="shared" si="9"/>
        <v/>
      </c>
      <c r="N87" s="242" t="str">
        <f>IF(AND('1B Tableau financier'!$K$2="pôle",L87=2),ROUND((I87+J87+K87),2),"")</f>
        <v/>
      </c>
      <c r="O87" s="241" t="str">
        <f t="shared" si="7"/>
        <v/>
      </c>
      <c r="P87" s="55" t="str">
        <f t="shared" si="8"/>
        <v/>
      </c>
      <c r="Q87" s="55"/>
      <c r="R87" s="55"/>
      <c r="S87" s="296"/>
    </row>
    <row r="88" spans="1:19">
      <c r="A88" s="217"/>
      <c r="B88" s="218"/>
      <c r="C88" s="219"/>
      <c r="D88" s="219"/>
      <c r="E88" s="220"/>
      <c r="F88" s="219"/>
      <c r="G88" s="291"/>
      <c r="H88" s="174" cm="1">
        <f t="array" ref="H88">IF(B88&lt;&gt;"",INDEX(KM!$C$5:$C$40,MATCH(1,($B88&gt;=KM!$A$5:$A$40)*($B88&lt;=KM!$B$5:$B$40),0)),0)</f>
        <v>0</v>
      </c>
      <c r="I88" s="55">
        <f t="shared" si="5"/>
        <v>0</v>
      </c>
      <c r="J88" s="226"/>
      <c r="K88" s="234"/>
      <c r="L88" s="236" t="str">
        <f>IF(AND('1B Tableau financier'!$K$2&lt;&gt;"Pôle",B88&lt;&gt;""),1,"")</f>
        <v/>
      </c>
      <c r="M88" s="241" t="str">
        <f t="shared" si="9"/>
        <v/>
      </c>
      <c r="N88" s="242" t="str">
        <f>IF(AND('1B Tableau financier'!$K$2="pôle",L88=2),ROUND((I88+J88+K88),2),"")</f>
        <v/>
      </c>
      <c r="O88" s="241" t="str">
        <f t="shared" si="7"/>
        <v/>
      </c>
      <c r="P88" s="55" t="str">
        <f t="shared" si="8"/>
        <v/>
      </c>
      <c r="Q88" s="55"/>
      <c r="R88" s="55"/>
      <c r="S88" s="296"/>
    </row>
    <row r="89" spans="1:19">
      <c r="A89" s="217"/>
      <c r="B89" s="218"/>
      <c r="C89" s="219"/>
      <c r="D89" s="219"/>
      <c r="E89" s="220"/>
      <c r="F89" s="219"/>
      <c r="G89" s="291"/>
      <c r="H89" s="174" cm="1">
        <f t="array" ref="H89">IF(B89&lt;&gt;"",INDEX(KM!$C$5:$C$40,MATCH(1,($B89&gt;=KM!$A$5:$A$40)*($B89&lt;=KM!$B$5:$B$40),0)),0)</f>
        <v>0</v>
      </c>
      <c r="I89" s="55">
        <f t="shared" si="5"/>
        <v>0</v>
      </c>
      <c r="J89" s="226"/>
      <c r="K89" s="234"/>
      <c r="L89" s="236" t="str">
        <f>IF(AND('1B Tableau financier'!$K$2&lt;&gt;"Pôle",B89&lt;&gt;""),1,"")</f>
        <v/>
      </c>
      <c r="M89" s="241" t="str">
        <f t="shared" si="9"/>
        <v/>
      </c>
      <c r="N89" s="242" t="str">
        <f>IF(AND('1B Tableau financier'!$K$2="pôle",L89=2),ROUND((I89+J89+K89),2),"")</f>
        <v/>
      </c>
      <c r="O89" s="241" t="str">
        <f t="shared" si="7"/>
        <v/>
      </c>
      <c r="P89" s="55" t="str">
        <f t="shared" si="8"/>
        <v/>
      </c>
      <c r="Q89" s="55"/>
      <c r="R89" s="55"/>
      <c r="S89" s="296"/>
    </row>
    <row r="90" spans="1:19">
      <c r="A90" s="217"/>
      <c r="B90" s="218"/>
      <c r="C90" s="219"/>
      <c r="D90" s="219"/>
      <c r="E90" s="220"/>
      <c r="F90" s="219"/>
      <c r="G90" s="291"/>
      <c r="H90" s="174" cm="1">
        <f t="array" ref="H90">IF(B90&lt;&gt;"",INDEX(KM!$C$5:$C$40,MATCH(1,($B90&gt;=KM!$A$5:$A$40)*($B90&lt;=KM!$B$5:$B$40),0)),0)</f>
        <v>0</v>
      </c>
      <c r="I90" s="55">
        <f t="shared" si="5"/>
        <v>0</v>
      </c>
      <c r="J90" s="226"/>
      <c r="K90" s="234"/>
      <c r="L90" s="236" t="str">
        <f>IF(AND('1B Tableau financier'!$K$2&lt;&gt;"Pôle",B90&lt;&gt;""),1,"")</f>
        <v/>
      </c>
      <c r="M90" s="241" t="str">
        <f t="shared" si="9"/>
        <v/>
      </c>
      <c r="N90" s="242" t="str">
        <f>IF(AND('1B Tableau financier'!$K$2="pôle",L90=2),ROUND((I90+J90+K90),2),"")</f>
        <v/>
      </c>
      <c r="O90" s="241" t="str">
        <f t="shared" si="7"/>
        <v/>
      </c>
      <c r="P90" s="55" t="str">
        <f t="shared" si="8"/>
        <v/>
      </c>
      <c r="Q90" s="55"/>
      <c r="R90" s="55"/>
      <c r="S90" s="296"/>
    </row>
    <row r="91" spans="1:19">
      <c r="A91" s="217"/>
      <c r="B91" s="218"/>
      <c r="C91" s="219"/>
      <c r="D91" s="219"/>
      <c r="E91" s="220"/>
      <c r="F91" s="219"/>
      <c r="G91" s="291"/>
      <c r="H91" s="174" cm="1">
        <f t="array" ref="H91">IF(B91&lt;&gt;"",INDEX(KM!$C$5:$C$40,MATCH(1,($B91&gt;=KM!$A$5:$A$40)*($B91&lt;=KM!$B$5:$B$40),0)),0)</f>
        <v>0</v>
      </c>
      <c r="I91" s="55">
        <f t="shared" si="5"/>
        <v>0</v>
      </c>
      <c r="J91" s="226"/>
      <c r="K91" s="234"/>
      <c r="L91" s="236" t="str">
        <f>IF(AND('1B Tableau financier'!$K$2&lt;&gt;"Pôle",B91&lt;&gt;""),1,"")</f>
        <v/>
      </c>
      <c r="M91" s="241" t="str">
        <f t="shared" si="9"/>
        <v/>
      </c>
      <c r="N91" s="242" t="str">
        <f>IF(AND('1B Tableau financier'!$K$2="pôle",L91=2),ROUND((I91+J91+K91),2),"")</f>
        <v/>
      </c>
      <c r="O91" s="241" t="str">
        <f t="shared" si="7"/>
        <v/>
      </c>
      <c r="P91" s="55" t="str">
        <f t="shared" si="8"/>
        <v/>
      </c>
      <c r="Q91" s="55"/>
      <c r="R91" s="55"/>
      <c r="S91" s="296"/>
    </row>
    <row r="92" spans="1:19">
      <c r="A92" s="217"/>
      <c r="B92" s="218"/>
      <c r="C92" s="219"/>
      <c r="D92" s="219"/>
      <c r="E92" s="220"/>
      <c r="F92" s="219"/>
      <c r="G92" s="291"/>
      <c r="H92" s="174" cm="1">
        <f t="array" ref="H92">IF(B92&lt;&gt;"",INDEX(KM!$C$5:$C$40,MATCH(1,($B92&gt;=KM!$A$5:$A$40)*($B92&lt;=KM!$B$5:$B$40),0)),0)</f>
        <v>0</v>
      </c>
      <c r="I92" s="55">
        <f t="shared" si="5"/>
        <v>0</v>
      </c>
      <c r="J92" s="226"/>
      <c r="K92" s="234"/>
      <c r="L92" s="236" t="str">
        <f>IF(AND('1B Tableau financier'!$K$2&lt;&gt;"Pôle",B92&lt;&gt;""),1,"")</f>
        <v/>
      </c>
      <c r="M92" s="241" t="str">
        <f t="shared" si="9"/>
        <v/>
      </c>
      <c r="N92" s="242" t="str">
        <f>IF(AND('1B Tableau financier'!$K$2="pôle",L92=2),ROUND((I92+J92+K92),2),"")</f>
        <v/>
      </c>
      <c r="O92" s="241" t="str">
        <f t="shared" si="7"/>
        <v/>
      </c>
      <c r="P92" s="55" t="str">
        <f t="shared" si="8"/>
        <v/>
      </c>
      <c r="Q92" s="55"/>
      <c r="R92" s="55"/>
      <c r="S92" s="296"/>
    </row>
    <row r="93" spans="1:19">
      <c r="A93" s="217"/>
      <c r="B93" s="218"/>
      <c r="C93" s="219"/>
      <c r="D93" s="219"/>
      <c r="E93" s="220"/>
      <c r="F93" s="219"/>
      <c r="G93" s="291"/>
      <c r="H93" s="174" cm="1">
        <f t="array" ref="H93">IF(B93&lt;&gt;"",INDEX(KM!$C$5:$C$40,MATCH(1,($B93&gt;=KM!$A$5:$A$40)*($B93&lt;=KM!$B$5:$B$40),0)),0)</f>
        <v>0</v>
      </c>
      <c r="I93" s="55">
        <f t="shared" si="5"/>
        <v>0</v>
      </c>
      <c r="J93" s="226"/>
      <c r="K93" s="234"/>
      <c r="L93" s="236" t="str">
        <f>IF(AND('1B Tableau financier'!$K$2&lt;&gt;"Pôle",B93&lt;&gt;""),1,"")</f>
        <v/>
      </c>
      <c r="M93" s="241" t="str">
        <f t="shared" si="9"/>
        <v/>
      </c>
      <c r="N93" s="242" t="str">
        <f>IF(AND('1B Tableau financier'!$K$2="pôle",L93=2),ROUND((I93+J93+K93),2),"")</f>
        <v/>
      </c>
      <c r="O93" s="241" t="str">
        <f t="shared" si="7"/>
        <v/>
      </c>
      <c r="P93" s="55" t="str">
        <f t="shared" si="8"/>
        <v/>
      </c>
      <c r="Q93" s="55"/>
      <c r="R93" s="55"/>
      <c r="S93" s="296"/>
    </row>
    <row r="94" spans="1:19">
      <c r="A94" s="217"/>
      <c r="B94" s="218"/>
      <c r="C94" s="219"/>
      <c r="D94" s="219"/>
      <c r="E94" s="220"/>
      <c r="F94" s="219"/>
      <c r="G94" s="291"/>
      <c r="H94" s="174" cm="1">
        <f t="array" ref="H94">IF(B94&lt;&gt;"",INDEX(KM!$C$5:$C$40,MATCH(1,($B94&gt;=KM!$A$5:$A$40)*($B94&lt;=KM!$B$5:$B$40),0)),0)</f>
        <v>0</v>
      </c>
      <c r="I94" s="55">
        <f t="shared" si="5"/>
        <v>0</v>
      </c>
      <c r="J94" s="226"/>
      <c r="K94" s="234"/>
      <c r="L94" s="236" t="str">
        <f>IF(AND('1B Tableau financier'!$K$2&lt;&gt;"Pôle",B94&lt;&gt;""),1,"")</f>
        <v/>
      </c>
      <c r="M94" s="241" t="str">
        <f t="shared" si="9"/>
        <v/>
      </c>
      <c r="N94" s="242" t="str">
        <f>IF(AND('1B Tableau financier'!$K$2="pôle",L94=2),ROUND((I94+J94+K94),2),"")</f>
        <v/>
      </c>
      <c r="O94" s="241" t="str">
        <f t="shared" si="7"/>
        <v/>
      </c>
      <c r="P94" s="55" t="str">
        <f t="shared" si="8"/>
        <v/>
      </c>
      <c r="Q94" s="55"/>
      <c r="R94" s="55"/>
      <c r="S94" s="296"/>
    </row>
    <row r="95" spans="1:19">
      <c r="A95" s="217"/>
      <c r="B95" s="218"/>
      <c r="C95" s="219"/>
      <c r="D95" s="219"/>
      <c r="E95" s="220"/>
      <c r="F95" s="219"/>
      <c r="G95" s="291"/>
      <c r="H95" s="174" cm="1">
        <f t="array" ref="H95">IF(B95&lt;&gt;"",INDEX(KM!$C$5:$C$40,MATCH(1,($B95&gt;=KM!$A$5:$A$40)*($B95&lt;=KM!$B$5:$B$40),0)),0)</f>
        <v>0</v>
      </c>
      <c r="I95" s="55">
        <f t="shared" si="5"/>
        <v>0</v>
      </c>
      <c r="J95" s="226"/>
      <c r="K95" s="234"/>
      <c r="L95" s="236" t="str">
        <f>IF(AND('1B Tableau financier'!$K$2&lt;&gt;"Pôle",B95&lt;&gt;""),1,"")</f>
        <v/>
      </c>
      <c r="M95" s="241" t="str">
        <f t="shared" si="9"/>
        <v/>
      </c>
      <c r="N95" s="242" t="str">
        <f>IF(AND('1B Tableau financier'!$K$2="pôle",L95=2),ROUND((I95+J95+K95),2),"")</f>
        <v/>
      </c>
      <c r="O95" s="241" t="str">
        <f t="shared" si="7"/>
        <v/>
      </c>
      <c r="P95" s="55" t="str">
        <f t="shared" si="8"/>
        <v/>
      </c>
      <c r="Q95" s="55"/>
      <c r="R95" s="55"/>
      <c r="S95" s="296"/>
    </row>
    <row r="96" spans="1:19">
      <c r="A96" s="217"/>
      <c r="B96" s="218"/>
      <c r="C96" s="219"/>
      <c r="D96" s="219"/>
      <c r="E96" s="220"/>
      <c r="F96" s="219"/>
      <c r="G96" s="291"/>
      <c r="H96" s="174" cm="1">
        <f t="array" ref="H96">IF(B96&lt;&gt;"",INDEX(KM!$C$5:$C$40,MATCH(1,($B96&gt;=KM!$A$5:$A$40)*($B96&lt;=KM!$B$5:$B$40),0)),0)</f>
        <v>0</v>
      </c>
      <c r="I96" s="55">
        <f t="shared" si="5"/>
        <v>0</v>
      </c>
      <c r="J96" s="226"/>
      <c r="K96" s="234"/>
      <c r="L96" s="236" t="str">
        <f>IF(AND('1B Tableau financier'!$K$2&lt;&gt;"Pôle",B96&lt;&gt;""),1,"")</f>
        <v/>
      </c>
      <c r="M96" s="241" t="str">
        <f t="shared" si="9"/>
        <v/>
      </c>
      <c r="N96" s="242" t="str">
        <f>IF(AND('1B Tableau financier'!$K$2="pôle",L96=2),ROUND((I96+J96+K96),2),"")</f>
        <v/>
      </c>
      <c r="O96" s="241" t="str">
        <f t="shared" si="7"/>
        <v/>
      </c>
      <c r="P96" s="55" t="str">
        <f t="shared" si="8"/>
        <v/>
      </c>
      <c r="Q96" s="55"/>
      <c r="R96" s="55"/>
      <c r="S96" s="296"/>
    </row>
    <row r="97" spans="1:19">
      <c r="A97" s="217"/>
      <c r="B97" s="218"/>
      <c r="C97" s="219"/>
      <c r="D97" s="219"/>
      <c r="E97" s="220"/>
      <c r="F97" s="219"/>
      <c r="G97" s="291"/>
      <c r="H97" s="174" cm="1">
        <f t="array" ref="H97">IF(B97&lt;&gt;"",INDEX(KM!$C$5:$C$40,MATCH(1,($B97&gt;=KM!$A$5:$A$40)*($B97&lt;=KM!$B$5:$B$40),0)),0)</f>
        <v>0</v>
      </c>
      <c r="I97" s="55">
        <f t="shared" si="5"/>
        <v>0</v>
      </c>
      <c r="J97" s="226"/>
      <c r="K97" s="234"/>
      <c r="L97" s="236" t="str">
        <f>IF(AND('1B Tableau financier'!$K$2&lt;&gt;"Pôle",B97&lt;&gt;""),1,"")</f>
        <v/>
      </c>
      <c r="M97" s="241" t="str">
        <f t="shared" si="9"/>
        <v/>
      </c>
      <c r="N97" s="242" t="str">
        <f>IF(AND('1B Tableau financier'!$K$2="pôle",L97=2),ROUND((I97+J97+K97),2),"")</f>
        <v/>
      </c>
      <c r="O97" s="241" t="str">
        <f t="shared" si="7"/>
        <v/>
      </c>
      <c r="P97" s="55" t="str">
        <f t="shared" si="8"/>
        <v/>
      </c>
      <c r="Q97" s="55"/>
      <c r="R97" s="55"/>
      <c r="S97" s="296"/>
    </row>
    <row r="98" spans="1:19">
      <c r="A98" s="217"/>
      <c r="B98" s="218"/>
      <c r="C98" s="219"/>
      <c r="D98" s="219"/>
      <c r="E98" s="220"/>
      <c r="F98" s="219"/>
      <c r="G98" s="291"/>
      <c r="H98" s="174" cm="1">
        <f t="array" ref="H98">IF(B98&lt;&gt;"",INDEX(KM!$C$5:$C$40,MATCH(1,($B98&gt;=KM!$A$5:$A$40)*($B98&lt;=KM!$B$5:$B$40),0)),0)</f>
        <v>0</v>
      </c>
      <c r="I98" s="55">
        <f t="shared" si="5"/>
        <v>0</v>
      </c>
      <c r="J98" s="226"/>
      <c r="K98" s="234"/>
      <c r="L98" s="236" t="str">
        <f>IF(AND('1B Tableau financier'!$K$2&lt;&gt;"Pôle",B98&lt;&gt;""),1,"")</f>
        <v/>
      </c>
      <c r="M98" s="241" t="str">
        <f t="shared" si="9"/>
        <v/>
      </c>
      <c r="N98" s="242" t="str">
        <f>IF(AND('1B Tableau financier'!$K$2="pôle",L98=2),ROUND((I98+J98+K98),2),"")</f>
        <v/>
      </c>
      <c r="O98" s="241" t="str">
        <f t="shared" si="7"/>
        <v/>
      </c>
      <c r="P98" s="55" t="str">
        <f t="shared" si="8"/>
        <v/>
      </c>
      <c r="Q98" s="55"/>
      <c r="R98" s="55"/>
      <c r="S98" s="296"/>
    </row>
    <row r="99" spans="1:19">
      <c r="A99" s="217"/>
      <c r="B99" s="218"/>
      <c r="C99" s="219"/>
      <c r="D99" s="219"/>
      <c r="E99" s="220"/>
      <c r="F99" s="219"/>
      <c r="G99" s="291"/>
      <c r="H99" s="174" cm="1">
        <f t="array" ref="H99">IF(B99&lt;&gt;"",INDEX(KM!$C$5:$C$40,MATCH(1,($B99&gt;=KM!$A$5:$A$40)*($B99&lt;=KM!$B$5:$B$40),0)),0)</f>
        <v>0</v>
      </c>
      <c r="I99" s="55">
        <f t="shared" si="5"/>
        <v>0</v>
      </c>
      <c r="J99" s="226"/>
      <c r="K99" s="234"/>
      <c r="L99" s="236" t="str">
        <f>IF(AND('1B Tableau financier'!$K$2&lt;&gt;"Pôle",B99&lt;&gt;""),1,"")</f>
        <v/>
      </c>
      <c r="M99" s="241" t="str">
        <f t="shared" si="9"/>
        <v/>
      </c>
      <c r="N99" s="242" t="str">
        <f>IF(AND('1B Tableau financier'!$K$2="pôle",L99=2),ROUND((I99+J99+K99),2),"")</f>
        <v/>
      </c>
      <c r="O99" s="241" t="str">
        <f t="shared" si="7"/>
        <v/>
      </c>
      <c r="P99" s="55" t="str">
        <f t="shared" si="8"/>
        <v/>
      </c>
      <c r="Q99" s="55"/>
      <c r="R99" s="55"/>
      <c r="S99" s="296"/>
    </row>
    <row r="100" spans="1:19">
      <c r="A100" s="217"/>
      <c r="B100" s="218"/>
      <c r="C100" s="219"/>
      <c r="D100" s="219"/>
      <c r="E100" s="220"/>
      <c r="F100" s="219"/>
      <c r="G100" s="291"/>
      <c r="H100" s="174" cm="1">
        <f t="array" ref="H100">IF(B100&lt;&gt;"",INDEX(KM!$C$5:$C$40,MATCH(1,($B100&gt;=KM!$A$5:$A$40)*($B100&lt;=KM!$B$5:$B$40),0)),0)</f>
        <v>0</v>
      </c>
      <c r="I100" s="55">
        <f t="shared" si="5"/>
        <v>0</v>
      </c>
      <c r="J100" s="226"/>
      <c r="K100" s="234"/>
      <c r="L100" s="236" t="str">
        <f>IF(AND('1B Tableau financier'!$K$2&lt;&gt;"Pôle",B100&lt;&gt;""),1,"")</f>
        <v/>
      </c>
      <c r="M100" s="241" t="str">
        <f t="shared" si="9"/>
        <v/>
      </c>
      <c r="N100" s="242" t="str">
        <f>IF(AND('1B Tableau financier'!$K$2="pôle",L100=2),ROUND((I100+J100+K100),2),"")</f>
        <v/>
      </c>
      <c r="O100" s="241" t="str">
        <f t="shared" si="7"/>
        <v/>
      </c>
      <c r="P100" s="55" t="str">
        <f t="shared" si="8"/>
        <v/>
      </c>
      <c r="Q100" s="55"/>
      <c r="R100" s="55"/>
      <c r="S100" s="296"/>
    </row>
    <row r="101" spans="1:19">
      <c r="A101" s="217"/>
      <c r="B101" s="218"/>
      <c r="C101" s="219"/>
      <c r="D101" s="219"/>
      <c r="E101" s="220"/>
      <c r="F101" s="219"/>
      <c r="G101" s="291"/>
      <c r="H101" s="174" cm="1">
        <f t="array" ref="H101">IF(B101&lt;&gt;"",INDEX(KM!$C$5:$C$40,MATCH(1,($B101&gt;=KM!$A$5:$A$40)*($B101&lt;=KM!$B$5:$B$40),0)),0)</f>
        <v>0</v>
      </c>
      <c r="I101" s="55">
        <f t="shared" si="5"/>
        <v>0</v>
      </c>
      <c r="J101" s="226"/>
      <c r="K101" s="234"/>
      <c r="L101" s="236" t="str">
        <f>IF(AND('1B Tableau financier'!$K$2&lt;&gt;"Pôle",B101&lt;&gt;""),1,"")</f>
        <v/>
      </c>
      <c r="M101" s="241" t="str">
        <f t="shared" si="9"/>
        <v/>
      </c>
      <c r="N101" s="242" t="str">
        <f>IF(AND('1B Tableau financier'!$K$2="pôle",L101=2),ROUND((I101+J101+K101),2),"")</f>
        <v/>
      </c>
      <c r="O101" s="241" t="str">
        <f t="shared" si="7"/>
        <v/>
      </c>
      <c r="P101" s="55" t="str">
        <f t="shared" si="8"/>
        <v/>
      </c>
      <c r="Q101" s="55"/>
      <c r="R101" s="55"/>
      <c r="S101" s="296"/>
    </row>
    <row r="102" spans="1:19">
      <c r="A102" s="217"/>
      <c r="B102" s="218"/>
      <c r="C102" s="219"/>
      <c r="D102" s="219"/>
      <c r="E102" s="220"/>
      <c r="F102" s="219"/>
      <c r="G102" s="291"/>
      <c r="H102" s="174" cm="1">
        <f t="array" ref="H102">IF(B102&lt;&gt;"",INDEX(KM!$C$5:$C$40,MATCH(1,($B102&gt;=KM!$A$5:$A$40)*($B102&lt;=KM!$B$5:$B$40),0)),0)</f>
        <v>0</v>
      </c>
      <c r="I102" s="55">
        <f t="shared" si="5"/>
        <v>0</v>
      </c>
      <c r="J102" s="226"/>
      <c r="K102" s="234"/>
      <c r="L102" s="236" t="str">
        <f>IF(AND('1B Tableau financier'!$K$2&lt;&gt;"Pôle",B102&lt;&gt;""),1,"")</f>
        <v/>
      </c>
      <c r="M102" s="241" t="str">
        <f t="shared" si="9"/>
        <v/>
      </c>
      <c r="N102" s="242" t="str">
        <f>IF(AND('1B Tableau financier'!$K$2="pôle",L102=2),ROUND((I102+J102+K102),2),"")</f>
        <v/>
      </c>
      <c r="O102" s="241" t="str">
        <f t="shared" si="7"/>
        <v/>
      </c>
      <c r="P102" s="55" t="str">
        <f t="shared" si="8"/>
        <v/>
      </c>
      <c r="Q102" s="55"/>
      <c r="R102" s="55"/>
      <c r="S102" s="296"/>
    </row>
    <row r="103" spans="1:19">
      <c r="A103" s="217"/>
      <c r="B103" s="218"/>
      <c r="C103" s="219"/>
      <c r="D103" s="219"/>
      <c r="E103" s="220"/>
      <c r="F103" s="219"/>
      <c r="G103" s="291"/>
      <c r="H103" s="174" cm="1">
        <f t="array" ref="H103">IF(B103&lt;&gt;"",INDEX(KM!$C$5:$C$40,MATCH(1,($B103&gt;=KM!$A$5:$A$40)*($B103&lt;=KM!$B$5:$B$40),0)),0)</f>
        <v>0</v>
      </c>
      <c r="I103" s="55">
        <f t="shared" ref="I103:I122" si="10">G103*H103</f>
        <v>0</v>
      </c>
      <c r="J103" s="226"/>
      <c r="K103" s="234"/>
      <c r="L103" s="236" t="str">
        <f>IF(AND('1B Tableau financier'!$K$2&lt;&gt;"Pôle",B103&lt;&gt;""),1,"")</f>
        <v/>
      </c>
      <c r="M103" s="241" t="str">
        <f t="shared" si="9"/>
        <v/>
      </c>
      <c r="N103" s="242" t="str">
        <f>IF(AND('1B Tableau financier'!$K$2="pôle",L103=2),ROUND((I103+J103+K103),2),"")</f>
        <v/>
      </c>
      <c r="O103" s="241" t="str">
        <f t="shared" si="7"/>
        <v/>
      </c>
      <c r="P103" s="55" t="str">
        <f t="shared" si="8"/>
        <v/>
      </c>
      <c r="Q103" s="55"/>
      <c r="R103" s="55"/>
      <c r="S103" s="296"/>
    </row>
    <row r="104" spans="1:19">
      <c r="A104" s="217"/>
      <c r="B104" s="218"/>
      <c r="C104" s="219"/>
      <c r="D104" s="219"/>
      <c r="E104" s="220"/>
      <c r="F104" s="219"/>
      <c r="G104" s="291"/>
      <c r="H104" s="174" cm="1">
        <f t="array" ref="H104">IF(B104&lt;&gt;"",INDEX(KM!$C$5:$C$40,MATCH(1,($B104&gt;=KM!$A$5:$A$40)*($B104&lt;=KM!$B$5:$B$40),0)),0)</f>
        <v>0</v>
      </c>
      <c r="I104" s="55">
        <f t="shared" si="10"/>
        <v>0</v>
      </c>
      <c r="J104" s="226"/>
      <c r="K104" s="234"/>
      <c r="L104" s="236" t="str">
        <f>IF(AND('1B Tableau financier'!$K$2&lt;&gt;"Pôle",B104&lt;&gt;""),1,"")</f>
        <v/>
      </c>
      <c r="M104" s="241" t="str">
        <f t="shared" si="9"/>
        <v/>
      </c>
      <c r="N104" s="242" t="str">
        <f>IF(AND('1B Tableau financier'!$K$2="pôle",L104=2),ROUND((I104+J104+K104),2),"")</f>
        <v/>
      </c>
      <c r="O104" s="241" t="str">
        <f t="shared" si="7"/>
        <v/>
      </c>
      <c r="P104" s="55" t="str">
        <f t="shared" si="8"/>
        <v/>
      </c>
      <c r="Q104" s="55"/>
      <c r="R104" s="55"/>
      <c r="S104" s="296"/>
    </row>
    <row r="105" spans="1:19">
      <c r="A105" s="217"/>
      <c r="B105" s="218"/>
      <c r="C105" s="219"/>
      <c r="D105" s="219"/>
      <c r="E105" s="220"/>
      <c r="F105" s="219"/>
      <c r="G105" s="291"/>
      <c r="H105" s="174" cm="1">
        <f t="array" ref="H105">IF(B105&lt;&gt;"",INDEX(KM!$C$5:$C$40,MATCH(1,($B105&gt;=KM!$A$5:$A$40)*($B105&lt;=KM!$B$5:$B$40),0)),0)</f>
        <v>0</v>
      </c>
      <c r="I105" s="55">
        <f t="shared" si="10"/>
        <v>0</v>
      </c>
      <c r="J105" s="226"/>
      <c r="K105" s="234"/>
      <c r="L105" s="236" t="str">
        <f>IF(AND('1B Tableau financier'!$K$2&lt;&gt;"Pôle",B105&lt;&gt;""),1,"")</f>
        <v/>
      </c>
      <c r="M105" s="241" t="str">
        <f t="shared" si="9"/>
        <v/>
      </c>
      <c r="N105" s="242" t="str">
        <f>IF(AND('1B Tableau financier'!$K$2="pôle",L105=2),ROUND((I105+J105+K105),2),"")</f>
        <v/>
      </c>
      <c r="O105" s="241" t="str">
        <f t="shared" si="7"/>
        <v/>
      </c>
      <c r="P105" s="55" t="str">
        <f t="shared" si="8"/>
        <v/>
      </c>
      <c r="Q105" s="55"/>
      <c r="R105" s="55"/>
      <c r="S105" s="296"/>
    </row>
    <row r="106" spans="1:19">
      <c r="A106" s="221"/>
      <c r="B106" s="218"/>
      <c r="C106" s="219"/>
      <c r="D106" s="219"/>
      <c r="E106" s="220"/>
      <c r="F106" s="219"/>
      <c r="G106" s="291"/>
      <c r="H106" s="174" cm="1">
        <f t="array" ref="H106">IF(B106&lt;&gt;"",INDEX(KM!$C$5:$C$40,MATCH(1,($B106&gt;=KM!$A$5:$A$40)*($B106&lt;=KM!$B$5:$B$40),0)),0)</f>
        <v>0</v>
      </c>
      <c r="I106" s="55">
        <f t="shared" si="10"/>
        <v>0</v>
      </c>
      <c r="J106" s="226"/>
      <c r="K106" s="234"/>
      <c r="L106" s="236" t="str">
        <f>IF(AND('1B Tableau financier'!$K$2&lt;&gt;"Pôle",B106&lt;&gt;""),1,"")</f>
        <v/>
      </c>
      <c r="M106" s="241" t="str">
        <f t="shared" si="9"/>
        <v/>
      </c>
      <c r="N106" s="242" t="str">
        <f>IF(AND('1B Tableau financier'!$K$2="pôle",L106=2),ROUND((I106+J106+K106),2),"")</f>
        <v/>
      </c>
      <c r="O106" s="241" t="str">
        <f t="shared" si="7"/>
        <v/>
      </c>
      <c r="P106" s="55" t="str">
        <f t="shared" si="8"/>
        <v/>
      </c>
      <c r="Q106" s="55"/>
      <c r="R106" s="55"/>
      <c r="S106" s="296"/>
    </row>
    <row r="107" spans="1:19">
      <c r="A107" s="217"/>
      <c r="B107" s="218"/>
      <c r="C107" s="219"/>
      <c r="D107" s="219"/>
      <c r="E107" s="220"/>
      <c r="F107" s="219"/>
      <c r="G107" s="291"/>
      <c r="H107" s="174" cm="1">
        <f t="array" ref="H107">IF(B107&lt;&gt;"",INDEX(KM!$C$5:$C$40,MATCH(1,($B107&gt;=KM!$A$5:$A$40)*($B107&lt;=KM!$B$5:$B$40),0)),0)</f>
        <v>0</v>
      </c>
      <c r="I107" s="55">
        <f t="shared" si="10"/>
        <v>0</v>
      </c>
      <c r="J107" s="226"/>
      <c r="K107" s="234"/>
      <c r="L107" s="236" t="str">
        <f>IF(AND('1B Tableau financier'!$K$2&lt;&gt;"Pôle",B107&lt;&gt;""),1,"")</f>
        <v/>
      </c>
      <c r="M107" s="241" t="str">
        <f t="shared" si="9"/>
        <v/>
      </c>
      <c r="N107" s="242" t="str">
        <f>IF(AND('1B Tableau financier'!$K$2="pôle",L107=2),ROUND((I107+J107+K107),2),"")</f>
        <v/>
      </c>
      <c r="O107" s="241" t="str">
        <f t="shared" ref="O107:O126" si="11">IF(M107="","",M107-Q107)</f>
        <v/>
      </c>
      <c r="P107" s="55" t="str">
        <f t="shared" ref="P107:P126" si="12">IF(N107="","",N107-R107)</f>
        <v/>
      </c>
      <c r="Q107" s="55"/>
      <c r="R107" s="55"/>
      <c r="S107" s="296"/>
    </row>
    <row r="108" spans="1:19">
      <c r="A108" s="217"/>
      <c r="B108" s="218"/>
      <c r="C108" s="219"/>
      <c r="D108" s="219"/>
      <c r="E108" s="220"/>
      <c r="F108" s="219"/>
      <c r="G108" s="291"/>
      <c r="H108" s="174" cm="1">
        <f t="array" ref="H108">IF(B108&lt;&gt;"",INDEX(KM!$C$5:$C$40,MATCH(1,($B108&gt;=KM!$A$5:$A$40)*($B108&lt;=KM!$B$5:$B$40),0)),0)</f>
        <v>0</v>
      </c>
      <c r="I108" s="55">
        <f t="shared" si="10"/>
        <v>0</v>
      </c>
      <c r="J108" s="226"/>
      <c r="K108" s="234"/>
      <c r="L108" s="236" t="str">
        <f>IF(AND('1B Tableau financier'!$K$2&lt;&gt;"Pôle",B108&lt;&gt;""),1,"")</f>
        <v/>
      </c>
      <c r="M108" s="241" t="str">
        <f t="shared" si="9"/>
        <v/>
      </c>
      <c r="N108" s="242" t="str">
        <f>IF(AND('1B Tableau financier'!$K$2="pôle",L108=2),ROUND((I108+J108+K108),2),"")</f>
        <v/>
      </c>
      <c r="O108" s="241" t="str">
        <f t="shared" si="11"/>
        <v/>
      </c>
      <c r="P108" s="55" t="str">
        <f t="shared" si="12"/>
        <v/>
      </c>
      <c r="Q108" s="55"/>
      <c r="R108" s="55"/>
      <c r="S108" s="296"/>
    </row>
    <row r="109" spans="1:19">
      <c r="A109" s="217"/>
      <c r="B109" s="218"/>
      <c r="C109" s="219"/>
      <c r="D109" s="219"/>
      <c r="E109" s="220"/>
      <c r="F109" s="219"/>
      <c r="G109" s="291"/>
      <c r="H109" s="174" cm="1">
        <f t="array" ref="H109">IF(B109&lt;&gt;"",INDEX(KM!$C$5:$C$40,MATCH(1,($B109&gt;=KM!$A$5:$A$40)*($B109&lt;=KM!$B$5:$B$40),0)),0)</f>
        <v>0</v>
      </c>
      <c r="I109" s="55">
        <f t="shared" si="10"/>
        <v>0</v>
      </c>
      <c r="J109" s="226"/>
      <c r="K109" s="234"/>
      <c r="L109" s="236" t="str">
        <f>IF(AND('1B Tableau financier'!$K$2&lt;&gt;"Pôle",B109&lt;&gt;""),1,"")</f>
        <v/>
      </c>
      <c r="M109" s="241" t="str">
        <f t="shared" si="9"/>
        <v/>
      </c>
      <c r="N109" s="242" t="str">
        <f>IF(AND('1B Tableau financier'!$K$2="pôle",L109=2),ROUND((I109+J109+K109),2),"")</f>
        <v/>
      </c>
      <c r="O109" s="241" t="str">
        <f t="shared" si="11"/>
        <v/>
      </c>
      <c r="P109" s="55" t="str">
        <f t="shared" si="12"/>
        <v/>
      </c>
      <c r="Q109" s="55"/>
      <c r="R109" s="55"/>
      <c r="S109" s="296"/>
    </row>
    <row r="110" spans="1:19">
      <c r="A110" s="217"/>
      <c r="B110" s="218"/>
      <c r="C110" s="219"/>
      <c r="D110" s="219"/>
      <c r="E110" s="220"/>
      <c r="F110" s="219"/>
      <c r="G110" s="291"/>
      <c r="H110" s="174" cm="1">
        <f t="array" ref="H110">IF(B110&lt;&gt;"",INDEX(KM!$C$5:$C$40,MATCH(1,($B110&gt;=KM!$A$5:$A$40)*($B110&lt;=KM!$B$5:$B$40),0)),0)</f>
        <v>0</v>
      </c>
      <c r="I110" s="55">
        <f t="shared" si="10"/>
        <v>0</v>
      </c>
      <c r="J110" s="226"/>
      <c r="K110" s="234"/>
      <c r="L110" s="236" t="str">
        <f>IF(AND('1B Tableau financier'!$K$2&lt;&gt;"Pôle",B110&lt;&gt;""),1,"")</f>
        <v/>
      </c>
      <c r="M110" s="241" t="str">
        <f t="shared" si="9"/>
        <v/>
      </c>
      <c r="N110" s="242" t="str">
        <f>IF(AND('1B Tableau financier'!$K$2="pôle",L110=2),ROUND((I110+J110+K110),2),"")</f>
        <v/>
      </c>
      <c r="O110" s="241" t="str">
        <f t="shared" si="11"/>
        <v/>
      </c>
      <c r="P110" s="55" t="str">
        <f t="shared" si="12"/>
        <v/>
      </c>
      <c r="Q110" s="55"/>
      <c r="R110" s="55"/>
      <c r="S110" s="296"/>
    </row>
    <row r="111" spans="1:19">
      <c r="A111" s="217"/>
      <c r="B111" s="218"/>
      <c r="C111" s="219"/>
      <c r="D111" s="219"/>
      <c r="E111" s="220"/>
      <c r="F111" s="219"/>
      <c r="G111" s="291"/>
      <c r="H111" s="174" cm="1">
        <f t="array" ref="H111">IF(B111&lt;&gt;"",INDEX(KM!$C$5:$C$40,MATCH(1,($B111&gt;=KM!$A$5:$A$40)*($B111&lt;=KM!$B$5:$B$40),0)),0)</f>
        <v>0</v>
      </c>
      <c r="I111" s="55">
        <f t="shared" si="10"/>
        <v>0</v>
      </c>
      <c r="J111" s="226"/>
      <c r="K111" s="234"/>
      <c r="L111" s="236" t="str">
        <f>IF(AND('1B Tableau financier'!$K$2&lt;&gt;"Pôle",B111&lt;&gt;""),1,"")</f>
        <v/>
      </c>
      <c r="M111" s="241" t="str">
        <f t="shared" si="9"/>
        <v/>
      </c>
      <c r="N111" s="242" t="str">
        <f>IF(AND('1B Tableau financier'!$K$2="pôle",L111=2),ROUND((I111+J111+K111),2),"")</f>
        <v/>
      </c>
      <c r="O111" s="241" t="str">
        <f t="shared" si="11"/>
        <v/>
      </c>
      <c r="P111" s="55" t="str">
        <f t="shared" si="12"/>
        <v/>
      </c>
      <c r="Q111" s="55"/>
      <c r="R111" s="55"/>
      <c r="S111" s="296"/>
    </row>
    <row r="112" spans="1:19">
      <c r="A112" s="217"/>
      <c r="B112" s="218"/>
      <c r="C112" s="219"/>
      <c r="D112" s="219"/>
      <c r="E112" s="220"/>
      <c r="F112" s="219"/>
      <c r="G112" s="291"/>
      <c r="H112" s="174" cm="1">
        <f t="array" ref="H112">IF(B112&lt;&gt;"",INDEX(KM!$C$5:$C$40,MATCH(1,($B112&gt;=KM!$A$5:$A$40)*($B112&lt;=KM!$B$5:$B$40),0)),0)</f>
        <v>0</v>
      </c>
      <c r="I112" s="55">
        <f t="shared" si="10"/>
        <v>0</v>
      </c>
      <c r="J112" s="226"/>
      <c r="K112" s="234"/>
      <c r="L112" s="236" t="str">
        <f>IF(AND('1B Tableau financier'!$K$2&lt;&gt;"Pôle",B112&lt;&gt;""),1,"")</f>
        <v/>
      </c>
      <c r="M112" s="241" t="str">
        <f t="shared" si="9"/>
        <v/>
      </c>
      <c r="N112" s="242" t="str">
        <f>IF(AND('1B Tableau financier'!$K$2="pôle",L112=2),ROUND((I112+J112+K112),2),"")</f>
        <v/>
      </c>
      <c r="O112" s="241" t="str">
        <f t="shared" si="11"/>
        <v/>
      </c>
      <c r="P112" s="55" t="str">
        <f t="shared" si="12"/>
        <v/>
      </c>
      <c r="Q112" s="55"/>
      <c r="R112" s="55"/>
      <c r="S112" s="296"/>
    </row>
    <row r="113" spans="1:19">
      <c r="A113" s="217"/>
      <c r="B113" s="218"/>
      <c r="C113" s="219"/>
      <c r="D113" s="219"/>
      <c r="E113" s="220"/>
      <c r="F113" s="219"/>
      <c r="G113" s="291"/>
      <c r="H113" s="174" cm="1">
        <f t="array" ref="H113">IF(B113&lt;&gt;"",INDEX(KM!$C$5:$C$40,MATCH(1,($B113&gt;=KM!$A$5:$A$40)*($B113&lt;=KM!$B$5:$B$40),0)),0)</f>
        <v>0</v>
      </c>
      <c r="I113" s="55">
        <f t="shared" si="10"/>
        <v>0</v>
      </c>
      <c r="J113" s="226"/>
      <c r="K113" s="234"/>
      <c r="L113" s="236" t="str">
        <f>IF(AND('1B Tableau financier'!$K$2&lt;&gt;"Pôle",B113&lt;&gt;""),1,"")</f>
        <v/>
      </c>
      <c r="M113" s="241" t="str">
        <f t="shared" si="9"/>
        <v/>
      </c>
      <c r="N113" s="242" t="str">
        <f>IF(AND('1B Tableau financier'!$K$2="pôle",L113=2),ROUND((I113+J113+K113),2),"")</f>
        <v/>
      </c>
      <c r="O113" s="241" t="str">
        <f t="shared" si="11"/>
        <v/>
      </c>
      <c r="P113" s="55" t="str">
        <f t="shared" si="12"/>
        <v/>
      </c>
      <c r="Q113" s="55"/>
      <c r="R113" s="55"/>
      <c r="S113" s="296"/>
    </row>
    <row r="114" spans="1:19">
      <c r="A114" s="217"/>
      <c r="B114" s="218"/>
      <c r="C114" s="219"/>
      <c r="D114" s="219"/>
      <c r="E114" s="220"/>
      <c r="F114" s="219"/>
      <c r="G114" s="291"/>
      <c r="H114" s="174" cm="1">
        <f t="array" ref="H114">IF(B114&lt;&gt;"",INDEX(KM!$C$5:$C$40,MATCH(1,($B114&gt;=KM!$A$5:$A$40)*($B114&lt;=KM!$B$5:$B$40),0)),0)</f>
        <v>0</v>
      </c>
      <c r="I114" s="55">
        <f t="shared" si="10"/>
        <v>0</v>
      </c>
      <c r="J114" s="226"/>
      <c r="K114" s="234"/>
      <c r="L114" s="236" t="str">
        <f>IF(AND('1B Tableau financier'!$K$2&lt;&gt;"Pôle",B114&lt;&gt;""),1,"")</f>
        <v/>
      </c>
      <c r="M114" s="241" t="str">
        <f t="shared" si="9"/>
        <v/>
      </c>
      <c r="N114" s="242" t="str">
        <f>IF(AND('1B Tableau financier'!$K$2="pôle",L114=2),ROUND((I114+J114+K114),2),"")</f>
        <v/>
      </c>
      <c r="O114" s="241" t="str">
        <f t="shared" si="11"/>
        <v/>
      </c>
      <c r="P114" s="55" t="str">
        <f t="shared" si="12"/>
        <v/>
      </c>
      <c r="Q114" s="55"/>
      <c r="R114" s="55"/>
      <c r="S114" s="296"/>
    </row>
    <row r="115" spans="1:19">
      <c r="A115" s="217"/>
      <c r="B115" s="218"/>
      <c r="C115" s="219"/>
      <c r="D115" s="219"/>
      <c r="E115" s="220"/>
      <c r="F115" s="219"/>
      <c r="G115" s="291"/>
      <c r="H115" s="174" cm="1">
        <f t="array" ref="H115">IF(B115&lt;&gt;"",INDEX(KM!$C$5:$C$40,MATCH(1,($B115&gt;=KM!$A$5:$A$40)*($B115&lt;=KM!$B$5:$B$40),0)),0)</f>
        <v>0</v>
      </c>
      <c r="I115" s="55">
        <f t="shared" si="10"/>
        <v>0</v>
      </c>
      <c r="J115" s="226"/>
      <c r="K115" s="234"/>
      <c r="L115" s="236" t="str">
        <f>IF(AND('1B Tableau financier'!$K$2&lt;&gt;"Pôle",B115&lt;&gt;""),1,"")</f>
        <v/>
      </c>
      <c r="M115" s="241" t="str">
        <f t="shared" si="9"/>
        <v/>
      </c>
      <c r="N115" s="242" t="str">
        <f>IF(AND('1B Tableau financier'!$K$2="pôle",L115=2),ROUND((I115+J115+K115),2),"")</f>
        <v/>
      </c>
      <c r="O115" s="241" t="str">
        <f t="shared" si="11"/>
        <v/>
      </c>
      <c r="P115" s="55" t="str">
        <f t="shared" si="12"/>
        <v/>
      </c>
      <c r="Q115" s="55"/>
      <c r="R115" s="55"/>
      <c r="S115" s="296"/>
    </row>
    <row r="116" spans="1:19">
      <c r="A116" s="217"/>
      <c r="B116" s="218"/>
      <c r="C116" s="219"/>
      <c r="D116" s="219"/>
      <c r="E116" s="220"/>
      <c r="F116" s="219"/>
      <c r="G116" s="291"/>
      <c r="H116" s="174" cm="1">
        <f t="array" ref="H116">IF(B116&lt;&gt;"",INDEX(KM!$C$5:$C$40,MATCH(1,($B116&gt;=KM!$A$5:$A$40)*($B116&lt;=KM!$B$5:$B$40),0)),0)</f>
        <v>0</v>
      </c>
      <c r="I116" s="55">
        <f t="shared" si="10"/>
        <v>0</v>
      </c>
      <c r="J116" s="226"/>
      <c r="K116" s="234"/>
      <c r="L116" s="236" t="str">
        <f>IF(AND('1B Tableau financier'!$K$2&lt;&gt;"Pôle",B116&lt;&gt;""),1,"")</f>
        <v/>
      </c>
      <c r="M116" s="241" t="str">
        <f t="shared" si="9"/>
        <v/>
      </c>
      <c r="N116" s="242" t="str">
        <f>IF(AND('1B Tableau financier'!$K$2="pôle",L116=2),ROUND((I116+J116+K116),2),"")</f>
        <v/>
      </c>
      <c r="O116" s="241" t="str">
        <f t="shared" si="11"/>
        <v/>
      </c>
      <c r="P116" s="55" t="str">
        <f t="shared" si="12"/>
        <v/>
      </c>
      <c r="Q116" s="55"/>
      <c r="R116" s="55"/>
      <c r="S116" s="296"/>
    </row>
    <row r="117" spans="1:19">
      <c r="A117" s="217"/>
      <c r="B117" s="218"/>
      <c r="C117" s="219"/>
      <c r="D117" s="219"/>
      <c r="E117" s="220"/>
      <c r="F117" s="219"/>
      <c r="G117" s="291"/>
      <c r="H117" s="174" cm="1">
        <f t="array" ref="H117">IF(B117&lt;&gt;"",INDEX(KM!$C$5:$C$40,MATCH(1,($B117&gt;=KM!$A$5:$A$40)*($B117&lt;=KM!$B$5:$B$40),0)),0)</f>
        <v>0</v>
      </c>
      <c r="I117" s="55">
        <f t="shared" si="10"/>
        <v>0</v>
      </c>
      <c r="J117" s="226"/>
      <c r="K117" s="234"/>
      <c r="L117" s="236" t="str">
        <f>IF(AND('1B Tableau financier'!$K$2&lt;&gt;"Pôle",B117&lt;&gt;""),1,"")</f>
        <v/>
      </c>
      <c r="M117" s="241" t="str">
        <f t="shared" si="9"/>
        <v/>
      </c>
      <c r="N117" s="242" t="str">
        <f>IF(AND('1B Tableau financier'!$K$2="pôle",L117=2),ROUND((I117+J117+K117),2),"")</f>
        <v/>
      </c>
      <c r="O117" s="241" t="str">
        <f t="shared" si="11"/>
        <v/>
      </c>
      <c r="P117" s="55" t="str">
        <f t="shared" si="12"/>
        <v/>
      </c>
      <c r="Q117" s="55"/>
      <c r="R117" s="55"/>
      <c r="S117" s="296"/>
    </row>
    <row r="118" spans="1:19">
      <c r="A118" s="217"/>
      <c r="B118" s="218"/>
      <c r="C118" s="219"/>
      <c r="D118" s="219"/>
      <c r="E118" s="220"/>
      <c r="F118" s="219"/>
      <c r="G118" s="291"/>
      <c r="H118" s="174" cm="1">
        <f t="array" ref="H118">IF(B118&lt;&gt;"",INDEX(KM!$C$5:$C$40,MATCH(1,($B118&gt;=KM!$A$5:$A$40)*($B118&lt;=KM!$B$5:$B$40),0)),0)</f>
        <v>0</v>
      </c>
      <c r="I118" s="55">
        <f t="shared" si="10"/>
        <v>0</v>
      </c>
      <c r="J118" s="226"/>
      <c r="K118" s="234"/>
      <c r="L118" s="236" t="str">
        <f>IF(AND('1B Tableau financier'!$K$2&lt;&gt;"Pôle",B118&lt;&gt;""),1,"")</f>
        <v/>
      </c>
      <c r="M118" s="241" t="str">
        <f t="shared" si="9"/>
        <v/>
      </c>
      <c r="N118" s="242" t="str">
        <f>IF(AND('1B Tableau financier'!$K$2="pôle",L118=2),ROUND((I118+J118+K118),2),"")</f>
        <v/>
      </c>
      <c r="O118" s="241" t="str">
        <f t="shared" si="11"/>
        <v/>
      </c>
      <c r="P118" s="55" t="str">
        <f t="shared" si="12"/>
        <v/>
      </c>
      <c r="Q118" s="55"/>
      <c r="R118" s="55"/>
      <c r="S118" s="296"/>
    </row>
    <row r="119" spans="1:19">
      <c r="A119" s="217"/>
      <c r="B119" s="218"/>
      <c r="C119" s="219"/>
      <c r="D119" s="219"/>
      <c r="E119" s="220"/>
      <c r="F119" s="219"/>
      <c r="G119" s="291"/>
      <c r="H119" s="174" cm="1">
        <f t="array" ref="H119">IF(B119&lt;&gt;"",INDEX(KM!$C$5:$C$40,MATCH(1,($B119&gt;=KM!$A$5:$A$40)*($B119&lt;=KM!$B$5:$B$40),0)),0)</f>
        <v>0</v>
      </c>
      <c r="I119" s="55">
        <f t="shared" si="10"/>
        <v>0</v>
      </c>
      <c r="J119" s="226"/>
      <c r="K119" s="234"/>
      <c r="L119" s="236" t="str">
        <f>IF(AND('1B Tableau financier'!$K$2&lt;&gt;"Pôle",B119&lt;&gt;""),1,"")</f>
        <v/>
      </c>
      <c r="M119" s="241" t="str">
        <f t="shared" si="9"/>
        <v/>
      </c>
      <c r="N119" s="242" t="str">
        <f>IF(AND('1B Tableau financier'!$K$2="pôle",L119=2),ROUND((I119+J119+K119),2),"")</f>
        <v/>
      </c>
      <c r="O119" s="241" t="str">
        <f t="shared" si="11"/>
        <v/>
      </c>
      <c r="P119" s="55" t="str">
        <f t="shared" si="12"/>
        <v/>
      </c>
      <c r="Q119" s="55"/>
      <c r="R119" s="55"/>
      <c r="S119" s="296"/>
    </row>
    <row r="120" spans="1:19">
      <c r="A120" s="217"/>
      <c r="B120" s="218"/>
      <c r="C120" s="219"/>
      <c r="D120" s="219"/>
      <c r="E120" s="220"/>
      <c r="F120" s="219"/>
      <c r="G120" s="291"/>
      <c r="H120" s="174" cm="1">
        <f t="array" ref="H120">IF(B120&lt;&gt;"",INDEX(KM!$C$5:$C$40,MATCH(1,($B120&gt;=KM!$A$5:$A$40)*($B120&lt;=KM!$B$5:$B$40),0)),0)</f>
        <v>0</v>
      </c>
      <c r="I120" s="55">
        <f t="shared" si="10"/>
        <v>0</v>
      </c>
      <c r="J120" s="226"/>
      <c r="K120" s="234"/>
      <c r="L120" s="236" t="str">
        <f>IF(AND('1B Tableau financier'!$K$2&lt;&gt;"Pôle",B120&lt;&gt;""),1,"")</f>
        <v/>
      </c>
      <c r="M120" s="241" t="str">
        <f t="shared" si="9"/>
        <v/>
      </c>
      <c r="N120" s="242" t="str">
        <f>IF(AND('1B Tableau financier'!$K$2="pôle",L120=2),ROUND((I120+J120+K120),2),"")</f>
        <v/>
      </c>
      <c r="O120" s="241" t="str">
        <f t="shared" si="11"/>
        <v/>
      </c>
      <c r="P120" s="55" t="str">
        <f t="shared" si="12"/>
        <v/>
      </c>
      <c r="Q120" s="55"/>
      <c r="R120" s="55"/>
      <c r="S120" s="296"/>
    </row>
    <row r="121" spans="1:19">
      <c r="A121" s="217"/>
      <c r="B121" s="218"/>
      <c r="C121" s="219"/>
      <c r="D121" s="219"/>
      <c r="E121" s="220"/>
      <c r="F121" s="219"/>
      <c r="G121" s="291"/>
      <c r="H121" s="174" cm="1">
        <f t="array" ref="H121">IF(B121&lt;&gt;"",INDEX(KM!$C$5:$C$40,MATCH(1,($B121&gt;=KM!$A$5:$A$40)*($B121&lt;=KM!$B$5:$B$40),0)),0)</f>
        <v>0</v>
      </c>
      <c r="I121" s="55">
        <f t="shared" si="10"/>
        <v>0</v>
      </c>
      <c r="J121" s="226"/>
      <c r="K121" s="234"/>
      <c r="L121" s="236" t="str">
        <f>IF(AND('1B Tableau financier'!$K$2&lt;&gt;"Pôle",B121&lt;&gt;""),1,"")</f>
        <v/>
      </c>
      <c r="M121" s="241" t="str">
        <f t="shared" si="9"/>
        <v/>
      </c>
      <c r="N121" s="242" t="str">
        <f>IF(AND('1B Tableau financier'!$K$2="pôle",L121=2),ROUND((I121+J121+K121),2),"")</f>
        <v/>
      </c>
      <c r="O121" s="241" t="str">
        <f t="shared" si="11"/>
        <v/>
      </c>
      <c r="P121" s="55" t="str">
        <f t="shared" si="12"/>
        <v/>
      </c>
      <c r="Q121" s="55"/>
      <c r="R121" s="55"/>
      <c r="S121" s="296"/>
    </row>
    <row r="122" spans="1:19">
      <c r="A122" s="217"/>
      <c r="B122" s="218"/>
      <c r="C122" s="219"/>
      <c r="D122" s="219"/>
      <c r="E122" s="220"/>
      <c r="F122" s="219"/>
      <c r="G122" s="291"/>
      <c r="H122" s="174" cm="1">
        <f t="array" ref="H122">IF(B122&lt;&gt;"",INDEX(KM!$C$5:$C$40,MATCH(1,($B122&gt;=KM!$A$5:$A$40)*($B122&lt;=KM!$B$5:$B$40),0)),0)</f>
        <v>0</v>
      </c>
      <c r="I122" s="55">
        <f t="shared" si="10"/>
        <v>0</v>
      </c>
      <c r="J122" s="226"/>
      <c r="K122" s="234"/>
      <c r="L122" s="236" t="str">
        <f>IF(AND('1B Tableau financier'!$K$2&lt;&gt;"Pôle",B122&lt;&gt;""),1,"")</f>
        <v/>
      </c>
      <c r="M122" s="241" t="str">
        <f t="shared" si="9"/>
        <v/>
      </c>
      <c r="N122" s="242" t="str">
        <f>IF(AND('1B Tableau financier'!$K$2="pôle",L122=2),ROUND((I122+J122+K122),2),"")</f>
        <v/>
      </c>
      <c r="O122" s="241" t="str">
        <f t="shared" si="11"/>
        <v/>
      </c>
      <c r="P122" s="55" t="str">
        <f t="shared" si="12"/>
        <v/>
      </c>
      <c r="Q122" s="55"/>
      <c r="R122" s="55"/>
      <c r="S122" s="296"/>
    </row>
    <row r="123" spans="1:19">
      <c r="A123" s="217"/>
      <c r="B123" s="218"/>
      <c r="C123" s="219"/>
      <c r="D123" s="219"/>
      <c r="E123" s="220"/>
      <c r="F123" s="219"/>
      <c r="G123" s="291"/>
      <c r="H123" s="174" cm="1">
        <f t="array" ref="H123">IF(B123&lt;&gt;"",INDEX(KM!$C$5:$C$40,MATCH(1,($B123&gt;=KM!$A$5:$A$40)*($B123&lt;=KM!$B$5:$B$40),0)),0)</f>
        <v>0</v>
      </c>
      <c r="I123" s="55">
        <f t="shared" ref="I123:I126" si="13">G123*H123</f>
        <v>0</v>
      </c>
      <c r="J123" s="226"/>
      <c r="K123" s="234"/>
      <c r="L123" s="236" t="str">
        <f>IF(AND('1B Tableau financier'!$K$2&lt;&gt;"Pôle",B123&lt;&gt;""),1,"")</f>
        <v/>
      </c>
      <c r="M123" s="241" t="str">
        <f t="shared" si="9"/>
        <v/>
      </c>
      <c r="N123" s="242" t="str">
        <f>IF(AND('1B Tableau financier'!$K$2="pôle",L123=2),ROUND((I123+J123+K123),2),"")</f>
        <v/>
      </c>
      <c r="O123" s="241" t="str">
        <f t="shared" si="11"/>
        <v/>
      </c>
      <c r="P123" s="55" t="str">
        <f t="shared" si="12"/>
        <v/>
      </c>
      <c r="Q123" s="55"/>
      <c r="R123" s="55"/>
      <c r="S123" s="296"/>
    </row>
    <row r="124" spans="1:19">
      <c r="A124" s="217"/>
      <c r="B124" s="218"/>
      <c r="C124" s="219"/>
      <c r="D124" s="219"/>
      <c r="E124" s="220"/>
      <c r="F124" s="219"/>
      <c r="G124" s="291"/>
      <c r="H124" s="174" cm="1">
        <f t="array" ref="H124">IF(B124&lt;&gt;"",INDEX(KM!$C$5:$C$40,MATCH(1,($B124&gt;=KM!$A$5:$A$40)*($B124&lt;=KM!$B$5:$B$40),0)),0)</f>
        <v>0</v>
      </c>
      <c r="I124" s="55">
        <f t="shared" si="13"/>
        <v>0</v>
      </c>
      <c r="J124" s="226"/>
      <c r="K124" s="234"/>
      <c r="L124" s="236" t="str">
        <f>IF(AND('1B Tableau financier'!$K$2&lt;&gt;"Pôle",B124&lt;&gt;""),1,"")</f>
        <v/>
      </c>
      <c r="M124" s="241" t="str">
        <f t="shared" si="9"/>
        <v/>
      </c>
      <c r="N124" s="242" t="str">
        <f>IF(AND('1B Tableau financier'!$K$2="pôle",L124=2),ROUND((I124+J124+K124),2),"")</f>
        <v/>
      </c>
      <c r="O124" s="241" t="str">
        <f t="shared" si="11"/>
        <v/>
      </c>
      <c r="P124" s="55" t="str">
        <f t="shared" si="12"/>
        <v/>
      </c>
      <c r="Q124" s="55"/>
      <c r="R124" s="55"/>
      <c r="S124" s="296"/>
    </row>
    <row r="125" spans="1:19">
      <c r="A125" s="217"/>
      <c r="B125" s="218"/>
      <c r="C125" s="219"/>
      <c r="D125" s="219"/>
      <c r="E125" s="220"/>
      <c r="F125" s="219"/>
      <c r="G125" s="291"/>
      <c r="H125" s="174" cm="1">
        <f t="array" ref="H125">IF(B125&lt;&gt;"",INDEX(KM!$C$5:$C$40,MATCH(1,($B125&gt;=KM!$A$5:$A$40)*($B125&lt;=KM!$B$5:$B$40),0)),0)</f>
        <v>0</v>
      </c>
      <c r="I125" s="55">
        <f t="shared" si="13"/>
        <v>0</v>
      </c>
      <c r="J125" s="226"/>
      <c r="K125" s="234"/>
      <c r="L125" s="236" t="str">
        <f>IF(AND('1B Tableau financier'!$K$2&lt;&gt;"Pôle",B125&lt;&gt;""),1,"")</f>
        <v/>
      </c>
      <c r="M125" s="241" t="str">
        <f t="shared" si="9"/>
        <v/>
      </c>
      <c r="N125" s="242" t="str">
        <f>IF(AND('1B Tableau financier'!$K$2="pôle",L125=2),ROUND((I125+J125+K125),2),"")</f>
        <v/>
      </c>
      <c r="O125" s="241" t="str">
        <f t="shared" si="11"/>
        <v/>
      </c>
      <c r="P125" s="55" t="str">
        <f t="shared" si="12"/>
        <v/>
      </c>
      <c r="Q125" s="55"/>
      <c r="R125" s="55"/>
      <c r="S125" s="296"/>
    </row>
    <row r="126" spans="1:19">
      <c r="A126" s="221"/>
      <c r="B126" s="218"/>
      <c r="C126" s="219"/>
      <c r="D126" s="219"/>
      <c r="E126" s="220"/>
      <c r="F126" s="219"/>
      <c r="G126" s="291"/>
      <c r="H126" s="174" cm="1">
        <f t="array" ref="H126">IF(B126&lt;&gt;"",INDEX(KM!$C$5:$C$40,MATCH(1,($B126&gt;=KM!$A$5:$A$40)*($B126&lt;=KM!$B$5:$B$40),0)),0)</f>
        <v>0</v>
      </c>
      <c r="I126" s="55">
        <f t="shared" si="13"/>
        <v>0</v>
      </c>
      <c r="J126" s="226"/>
      <c r="K126" s="234"/>
      <c r="L126" s="236" t="str">
        <f>IF(AND('1B Tableau financier'!$K$2&lt;&gt;"Pôle",B126&lt;&gt;""),1,"")</f>
        <v/>
      </c>
      <c r="M126" s="241" t="str">
        <f t="shared" si="9"/>
        <v/>
      </c>
      <c r="N126" s="242" t="str">
        <f>IF(AND('1B Tableau financier'!$K$2="pôle",L126=2),ROUND((I126+J126+K126),2),"")</f>
        <v/>
      </c>
      <c r="O126" s="241" t="str">
        <f t="shared" si="11"/>
        <v/>
      </c>
      <c r="P126" s="55" t="str">
        <f t="shared" si="12"/>
        <v/>
      </c>
      <c r="Q126" s="55"/>
      <c r="R126" s="55"/>
      <c r="S126" s="296"/>
    </row>
    <row r="127" spans="1:19">
      <c r="A127" s="217"/>
      <c r="B127" s="218"/>
      <c r="C127" s="219"/>
      <c r="D127" s="219"/>
      <c r="E127" s="220"/>
      <c r="F127" s="219"/>
      <c r="G127" s="291"/>
      <c r="H127" s="174" cm="1">
        <f t="array" ref="H127">IF(B127&lt;&gt;"",INDEX(KM!$C$5:$C$40,MATCH(1,($B127&gt;=KM!$A$5:$A$40)*($B127&lt;=KM!$B$5:$B$40),0)),0)</f>
        <v>0</v>
      </c>
      <c r="I127" s="55">
        <f t="shared" si="1"/>
        <v>0</v>
      </c>
      <c r="J127" s="226"/>
      <c r="K127" s="234"/>
      <c r="L127" s="236" t="str">
        <f>IF(AND('1B Tableau financier'!$K$2&lt;&gt;"Pôle",B127&lt;&gt;""),1,"")</f>
        <v/>
      </c>
      <c r="M127" s="241" t="str">
        <f t="shared" si="9"/>
        <v/>
      </c>
      <c r="N127" s="242" t="str">
        <f>IF(AND('1B Tableau financier'!$K$2="pôle",L127=2),ROUND((I127+J127+K127),2),"")</f>
        <v/>
      </c>
      <c r="O127" s="241" t="str">
        <f t="shared" si="3"/>
        <v/>
      </c>
      <c r="P127" s="55" t="str">
        <f t="shared" si="4"/>
        <v/>
      </c>
      <c r="Q127" s="55"/>
      <c r="R127" s="55"/>
      <c r="S127" s="296"/>
    </row>
    <row r="128" spans="1:19">
      <c r="A128" s="217"/>
      <c r="B128" s="218"/>
      <c r="C128" s="219"/>
      <c r="D128" s="219"/>
      <c r="E128" s="220"/>
      <c r="F128" s="219"/>
      <c r="G128" s="291"/>
      <c r="H128" s="174" cm="1">
        <f t="array" ref="H128">IF(B128&lt;&gt;"",INDEX(KM!$C$5:$C$40,MATCH(1,($B128&gt;=KM!$A$5:$A$40)*($B128&lt;=KM!$B$5:$B$40),0)),0)</f>
        <v>0</v>
      </c>
      <c r="I128" s="55">
        <f t="shared" si="1"/>
        <v>0</v>
      </c>
      <c r="J128" s="226"/>
      <c r="K128" s="234"/>
      <c r="L128" s="236" t="str">
        <f>IF(AND('1B Tableau financier'!$K$2&lt;&gt;"Pôle",B128&lt;&gt;""),1,"")</f>
        <v/>
      </c>
      <c r="M128" s="241" t="str">
        <f t="shared" si="9"/>
        <v/>
      </c>
      <c r="N128" s="242" t="str">
        <f>IF(AND('1B Tableau financier'!$K$2="pôle",L128=2),ROUND((I128+J128+K128),2),"")</f>
        <v/>
      </c>
      <c r="O128" s="241" t="str">
        <f t="shared" si="3"/>
        <v/>
      </c>
      <c r="P128" s="55" t="str">
        <f t="shared" si="4"/>
        <v/>
      </c>
      <c r="Q128" s="55"/>
      <c r="R128" s="55"/>
      <c r="S128" s="296"/>
    </row>
    <row r="129" spans="1:19">
      <c r="A129" s="217"/>
      <c r="B129" s="218"/>
      <c r="C129" s="219"/>
      <c r="D129" s="219"/>
      <c r="E129" s="220"/>
      <c r="F129" s="219"/>
      <c r="G129" s="291"/>
      <c r="H129" s="174" cm="1">
        <f t="array" ref="H129">IF(B129&lt;&gt;"",INDEX(KM!$C$5:$C$40,MATCH(1,($B129&gt;=KM!$A$5:$A$40)*($B129&lt;=KM!$B$5:$B$40),0)),0)</f>
        <v>0</v>
      </c>
      <c r="I129" s="55">
        <f t="shared" si="1"/>
        <v>0</v>
      </c>
      <c r="J129" s="226"/>
      <c r="K129" s="234"/>
      <c r="L129" s="236" t="str">
        <f>IF(AND('1B Tableau financier'!$K$2&lt;&gt;"Pôle",B129&lt;&gt;""),1,"")</f>
        <v/>
      </c>
      <c r="M129" s="241" t="str">
        <f t="shared" si="9"/>
        <v/>
      </c>
      <c r="N129" s="242" t="str">
        <f>IF(AND('1B Tableau financier'!$K$2="pôle",L129=2),ROUND((I129+J129+K129),2),"")</f>
        <v/>
      </c>
      <c r="O129" s="241" t="str">
        <f t="shared" si="3"/>
        <v/>
      </c>
      <c r="P129" s="55" t="str">
        <f t="shared" si="4"/>
        <v/>
      </c>
      <c r="Q129" s="55"/>
      <c r="R129" s="55"/>
      <c r="S129" s="296"/>
    </row>
    <row r="130" spans="1:19">
      <c r="A130" s="217"/>
      <c r="B130" s="218"/>
      <c r="C130" s="219"/>
      <c r="D130" s="219"/>
      <c r="E130" s="220"/>
      <c r="F130" s="219"/>
      <c r="G130" s="291"/>
      <c r="H130" s="174" cm="1">
        <f t="array" ref="H130">IF(B130&lt;&gt;"",INDEX(KM!$C$5:$C$40,MATCH(1,($B130&gt;=KM!$A$5:$A$40)*($B130&lt;=KM!$B$5:$B$40),0)),0)</f>
        <v>0</v>
      </c>
      <c r="I130" s="55">
        <f t="shared" si="1"/>
        <v>0</v>
      </c>
      <c r="J130" s="226"/>
      <c r="K130" s="234"/>
      <c r="L130" s="236" t="str">
        <f>IF(AND('1B Tableau financier'!$K$2&lt;&gt;"Pôle",B130&lt;&gt;""),1,"")</f>
        <v/>
      </c>
      <c r="M130" s="241" t="str">
        <f t="shared" si="9"/>
        <v/>
      </c>
      <c r="N130" s="242" t="str">
        <f>IF(AND('1B Tableau financier'!$K$2="pôle",L130=2),ROUND((I130+J130+K130),2),"")</f>
        <v/>
      </c>
      <c r="O130" s="241" t="str">
        <f t="shared" si="3"/>
        <v/>
      </c>
      <c r="P130" s="55" t="str">
        <f t="shared" si="4"/>
        <v/>
      </c>
      <c r="Q130" s="55"/>
      <c r="R130" s="55"/>
      <c r="S130" s="296"/>
    </row>
    <row r="131" spans="1:19">
      <c r="A131" s="217"/>
      <c r="B131" s="218"/>
      <c r="C131" s="219"/>
      <c r="D131" s="219"/>
      <c r="E131" s="220"/>
      <c r="F131" s="219"/>
      <c r="G131" s="291"/>
      <c r="H131" s="174" cm="1">
        <f t="array" ref="H131">IF(B131&lt;&gt;"",INDEX(KM!$C$5:$C$40,MATCH(1,($B131&gt;=KM!$A$5:$A$40)*($B131&lt;=KM!$B$5:$B$40),0)),0)</f>
        <v>0</v>
      </c>
      <c r="I131" s="55">
        <f t="shared" si="1"/>
        <v>0</v>
      </c>
      <c r="J131" s="226"/>
      <c r="K131" s="234"/>
      <c r="L131" s="236" t="str">
        <f>IF(AND('1B Tableau financier'!$K$2&lt;&gt;"Pôle",B131&lt;&gt;""),1,"")</f>
        <v/>
      </c>
      <c r="M131" s="241" t="str">
        <f t="shared" si="9"/>
        <v/>
      </c>
      <c r="N131" s="242" t="str">
        <f>IF(AND('1B Tableau financier'!$K$2="pôle",L131=2),ROUND((I131+J131+K131),2),"")</f>
        <v/>
      </c>
      <c r="O131" s="241" t="str">
        <f t="shared" si="3"/>
        <v/>
      </c>
      <c r="P131" s="55" t="str">
        <f t="shared" si="4"/>
        <v/>
      </c>
      <c r="Q131" s="55"/>
      <c r="R131" s="55"/>
      <c r="S131" s="296"/>
    </row>
    <row r="132" spans="1:19">
      <c r="A132" s="217"/>
      <c r="B132" s="218"/>
      <c r="C132" s="219"/>
      <c r="D132" s="219"/>
      <c r="E132" s="220"/>
      <c r="F132" s="219"/>
      <c r="G132" s="291"/>
      <c r="H132" s="174" cm="1">
        <f t="array" ref="H132">IF(B132&lt;&gt;"",INDEX(KM!$C$5:$C$40,MATCH(1,($B132&gt;=KM!$A$5:$A$40)*($B132&lt;=KM!$B$5:$B$40),0)),0)</f>
        <v>0</v>
      </c>
      <c r="I132" s="55">
        <f t="shared" si="1"/>
        <v>0</v>
      </c>
      <c r="J132" s="226"/>
      <c r="K132" s="234"/>
      <c r="L132" s="236" t="str">
        <f>IF(AND('1B Tableau financier'!$K$2&lt;&gt;"Pôle",B132&lt;&gt;""),1,"")</f>
        <v/>
      </c>
      <c r="M132" s="241" t="str">
        <f t="shared" si="9"/>
        <v/>
      </c>
      <c r="N132" s="242" t="str">
        <f>IF(AND('1B Tableau financier'!$K$2="pôle",L132=2),ROUND((I132+J132+K132),2),"")</f>
        <v/>
      </c>
      <c r="O132" s="241" t="str">
        <f t="shared" si="3"/>
        <v/>
      </c>
      <c r="P132" s="55" t="str">
        <f t="shared" si="4"/>
        <v/>
      </c>
      <c r="Q132" s="55"/>
      <c r="R132" s="55"/>
      <c r="S132" s="296"/>
    </row>
    <row r="133" spans="1:19">
      <c r="A133" s="217"/>
      <c r="B133" s="218"/>
      <c r="C133" s="219"/>
      <c r="D133" s="219"/>
      <c r="E133" s="220"/>
      <c r="F133" s="219"/>
      <c r="G133" s="291"/>
      <c r="H133" s="174" cm="1">
        <f t="array" ref="H133">IF(B133&lt;&gt;"",INDEX(KM!$C$5:$C$40,MATCH(1,($B133&gt;=KM!$A$5:$A$40)*($B133&lt;=KM!$B$5:$B$40),0)),0)</f>
        <v>0</v>
      </c>
      <c r="I133" s="55">
        <f t="shared" si="1"/>
        <v>0</v>
      </c>
      <c r="J133" s="226"/>
      <c r="K133" s="234"/>
      <c r="L133" s="236" t="str">
        <f>IF(AND('1B Tableau financier'!$K$2&lt;&gt;"Pôle",B133&lt;&gt;""),1,"")</f>
        <v/>
      </c>
      <c r="M133" s="241" t="str">
        <f t="shared" si="9"/>
        <v/>
      </c>
      <c r="N133" s="242" t="str">
        <f>IF(AND('1B Tableau financier'!$K$2="pôle",L133=2),ROUND((I133+J133+K133),2),"")</f>
        <v/>
      </c>
      <c r="O133" s="241" t="str">
        <f t="shared" si="3"/>
        <v/>
      </c>
      <c r="P133" s="55" t="str">
        <f t="shared" si="4"/>
        <v/>
      </c>
      <c r="Q133" s="55"/>
      <c r="R133" s="55"/>
      <c r="S133" s="296"/>
    </row>
    <row r="134" spans="1:19">
      <c r="A134" s="217"/>
      <c r="B134" s="218"/>
      <c r="C134" s="219"/>
      <c r="D134" s="219"/>
      <c r="E134" s="220"/>
      <c r="F134" s="219"/>
      <c r="G134" s="291"/>
      <c r="H134" s="174" cm="1">
        <f t="array" ref="H134">IF(B134&lt;&gt;"",INDEX(KM!$C$5:$C$40,MATCH(1,($B134&gt;=KM!$A$5:$A$40)*($B134&lt;=KM!$B$5:$B$40),0)),0)</f>
        <v>0</v>
      </c>
      <c r="I134" s="55">
        <f t="shared" si="1"/>
        <v>0</v>
      </c>
      <c r="J134" s="226"/>
      <c r="K134" s="234"/>
      <c r="L134" s="236" t="str">
        <f>IF(AND('1B Tableau financier'!$K$2&lt;&gt;"Pôle",B134&lt;&gt;""),1,"")</f>
        <v/>
      </c>
      <c r="M134" s="241" t="str">
        <f t="shared" si="9"/>
        <v/>
      </c>
      <c r="N134" s="242" t="str">
        <f>IF(AND('1B Tableau financier'!$K$2="pôle",L134=2),ROUND((I134+J134+K134),2),"")</f>
        <v/>
      </c>
      <c r="O134" s="241" t="str">
        <f t="shared" si="3"/>
        <v/>
      </c>
      <c r="P134" s="55" t="str">
        <f t="shared" si="4"/>
        <v/>
      </c>
      <c r="Q134" s="55"/>
      <c r="R134" s="55"/>
      <c r="S134" s="296"/>
    </row>
    <row r="135" spans="1:19">
      <c r="A135" s="217"/>
      <c r="B135" s="218"/>
      <c r="C135" s="219"/>
      <c r="D135" s="219"/>
      <c r="E135" s="220"/>
      <c r="F135" s="219"/>
      <c r="G135" s="291"/>
      <c r="H135" s="174" cm="1">
        <f t="array" ref="H135">IF(B135&lt;&gt;"",INDEX(KM!$C$5:$C$40,MATCH(1,($B135&gt;=KM!$A$5:$A$40)*($B135&lt;=KM!$B$5:$B$40),0)),0)</f>
        <v>0</v>
      </c>
      <c r="I135" s="55">
        <f t="shared" si="1"/>
        <v>0</v>
      </c>
      <c r="J135" s="226"/>
      <c r="K135" s="234"/>
      <c r="L135" s="236" t="str">
        <f>IF(AND('1B Tableau financier'!$K$2&lt;&gt;"Pôle",B135&lt;&gt;""),1,"")</f>
        <v/>
      </c>
      <c r="M135" s="241" t="str">
        <f t="shared" si="9"/>
        <v/>
      </c>
      <c r="N135" s="242" t="str">
        <f>IF(AND('1B Tableau financier'!$K$2="pôle",L135=2),ROUND((I135+J135+K135),2),"")</f>
        <v/>
      </c>
      <c r="O135" s="241" t="str">
        <f t="shared" si="3"/>
        <v/>
      </c>
      <c r="P135" s="55" t="str">
        <f t="shared" si="4"/>
        <v/>
      </c>
      <c r="Q135" s="55"/>
      <c r="R135" s="55"/>
      <c r="S135" s="296"/>
    </row>
    <row r="136" spans="1:19">
      <c r="A136" s="217"/>
      <c r="B136" s="218"/>
      <c r="C136" s="219"/>
      <c r="D136" s="219"/>
      <c r="E136" s="220"/>
      <c r="F136" s="219"/>
      <c r="G136" s="291"/>
      <c r="H136" s="174" cm="1">
        <f t="array" ref="H136">IF(B136&lt;&gt;"",INDEX(KM!$C$5:$C$40,MATCH(1,($B136&gt;=KM!$A$5:$A$40)*($B136&lt;=KM!$B$5:$B$40),0)),0)</f>
        <v>0</v>
      </c>
      <c r="I136" s="55">
        <f t="shared" si="1"/>
        <v>0</v>
      </c>
      <c r="J136" s="226"/>
      <c r="K136" s="234"/>
      <c r="L136" s="236" t="str">
        <f>IF(AND('1B Tableau financier'!$K$2&lt;&gt;"Pôle",B136&lt;&gt;""),1,"")</f>
        <v/>
      </c>
      <c r="M136" s="241" t="str">
        <f t="shared" si="9"/>
        <v/>
      </c>
      <c r="N136" s="242" t="str">
        <f>IF(AND('1B Tableau financier'!$K$2="pôle",L136=2),ROUND((I136+J136+K136),2),"")</f>
        <v/>
      </c>
      <c r="O136" s="241" t="str">
        <f t="shared" si="3"/>
        <v/>
      </c>
      <c r="P136" s="55" t="str">
        <f t="shared" si="4"/>
        <v/>
      </c>
      <c r="Q136" s="55"/>
      <c r="R136" s="55"/>
      <c r="S136" s="296"/>
    </row>
    <row r="137" spans="1:19">
      <c r="A137" s="217"/>
      <c r="B137" s="218"/>
      <c r="C137" s="219"/>
      <c r="D137" s="219"/>
      <c r="E137" s="220"/>
      <c r="F137" s="219"/>
      <c r="G137" s="291"/>
      <c r="H137" s="174" cm="1">
        <f t="array" ref="H137">IF(B137&lt;&gt;"",INDEX(KM!$C$5:$C$40,MATCH(1,($B137&gt;=KM!$A$5:$A$40)*($B137&lt;=KM!$B$5:$B$40),0)),0)</f>
        <v>0</v>
      </c>
      <c r="I137" s="55">
        <f t="shared" ref="I137:I141" si="14">G137*H137</f>
        <v>0</v>
      </c>
      <c r="J137" s="226"/>
      <c r="K137" s="234"/>
      <c r="L137" s="236" t="str">
        <f>IF(AND('1B Tableau financier'!$K$2&lt;&gt;"Pôle",B137&lt;&gt;""),1,"")</f>
        <v/>
      </c>
      <c r="M137" s="241" t="str">
        <f t="shared" si="9"/>
        <v/>
      </c>
      <c r="N137" s="242" t="str">
        <f>IF(AND('1B Tableau financier'!$K$2="pôle",L137=2),ROUND((I137+J137+K137),2),"")</f>
        <v/>
      </c>
      <c r="O137" s="241" t="str">
        <f t="shared" si="3"/>
        <v/>
      </c>
      <c r="P137" s="55" t="str">
        <f t="shared" si="4"/>
        <v/>
      </c>
      <c r="Q137" s="55"/>
      <c r="R137" s="55"/>
      <c r="S137" s="296"/>
    </row>
    <row r="138" spans="1:19">
      <c r="A138" s="217"/>
      <c r="B138" s="218"/>
      <c r="C138" s="219"/>
      <c r="D138" s="219"/>
      <c r="E138" s="220"/>
      <c r="F138" s="219"/>
      <c r="G138" s="291"/>
      <c r="H138" s="174" cm="1">
        <f t="array" ref="H138">IF(B138&lt;&gt;"",INDEX(KM!$C$5:$C$40,MATCH(1,($B138&gt;=KM!$A$5:$A$40)*($B138&lt;=KM!$B$5:$B$40),0)),0)</f>
        <v>0</v>
      </c>
      <c r="I138" s="55">
        <f t="shared" si="14"/>
        <v>0</v>
      </c>
      <c r="J138" s="226"/>
      <c r="K138" s="234"/>
      <c r="L138" s="236" t="str">
        <f>IF(AND('1B Tableau financier'!$K$2&lt;&gt;"Pôle",B138&lt;&gt;""),1,"")</f>
        <v/>
      </c>
      <c r="M138" s="241" t="str">
        <f t="shared" si="9"/>
        <v/>
      </c>
      <c r="N138" s="242" t="str">
        <f>IF(AND('1B Tableau financier'!$K$2="pôle",L138=2),ROUND((I138+J138+K138),2),"")</f>
        <v/>
      </c>
      <c r="O138" s="241" t="str">
        <f t="shared" si="3"/>
        <v/>
      </c>
      <c r="P138" s="55" t="str">
        <f t="shared" si="4"/>
        <v/>
      </c>
      <c r="Q138" s="55"/>
      <c r="R138" s="55"/>
      <c r="S138" s="296"/>
    </row>
    <row r="139" spans="1:19">
      <c r="A139" s="217"/>
      <c r="B139" s="218"/>
      <c r="C139" s="219"/>
      <c r="D139" s="219"/>
      <c r="E139" s="220"/>
      <c r="F139" s="219"/>
      <c r="G139" s="291"/>
      <c r="H139" s="174" cm="1">
        <f t="array" ref="H139">IF(B139&lt;&gt;"",INDEX(KM!$C$5:$C$40,MATCH(1,($B139&gt;=KM!$A$5:$A$40)*($B139&lt;=KM!$B$5:$B$40),0)),0)</f>
        <v>0</v>
      </c>
      <c r="I139" s="55">
        <f t="shared" si="14"/>
        <v>0</v>
      </c>
      <c r="J139" s="226"/>
      <c r="K139" s="234"/>
      <c r="L139" s="236" t="str">
        <f>IF(AND('1B Tableau financier'!$K$2&lt;&gt;"Pôle",B139&lt;&gt;""),1,"")</f>
        <v/>
      </c>
      <c r="M139" s="241" t="str">
        <f t="shared" si="9"/>
        <v/>
      </c>
      <c r="N139" s="242" t="str">
        <f>IF(AND('1B Tableau financier'!$K$2="pôle",L139=2),ROUND((I139+J139+K139),2),"")</f>
        <v/>
      </c>
      <c r="O139" s="241" t="str">
        <f t="shared" si="3"/>
        <v/>
      </c>
      <c r="P139" s="55" t="str">
        <f t="shared" si="4"/>
        <v/>
      </c>
      <c r="Q139" s="55"/>
      <c r="R139" s="55"/>
      <c r="S139" s="296"/>
    </row>
    <row r="140" spans="1:19">
      <c r="A140" s="217"/>
      <c r="B140" s="218"/>
      <c r="C140" s="219"/>
      <c r="D140" s="219"/>
      <c r="E140" s="220"/>
      <c r="F140" s="219"/>
      <c r="G140" s="291"/>
      <c r="H140" s="174" cm="1">
        <f t="array" ref="H140">IF(B140&lt;&gt;"",INDEX(KM!$C$5:$C$40,MATCH(1,($B140&gt;=KM!$A$5:$A$40)*($B140&lt;=KM!$B$5:$B$40),0)),0)</f>
        <v>0</v>
      </c>
      <c r="I140" s="55">
        <f t="shared" si="14"/>
        <v>0</v>
      </c>
      <c r="J140" s="226"/>
      <c r="K140" s="234"/>
      <c r="L140" s="236" t="str">
        <f>IF(AND('1B Tableau financier'!$K$2&lt;&gt;"Pôle",B140&lt;&gt;""),1,"")</f>
        <v/>
      </c>
      <c r="M140" s="241" t="str">
        <f t="shared" si="9"/>
        <v/>
      </c>
      <c r="N140" s="242" t="str">
        <f>IF(AND('1B Tableau financier'!$K$2="pôle",L140=2),ROUND((I140+J140+K140),2),"")</f>
        <v/>
      </c>
      <c r="O140" s="241" t="str">
        <f t="shared" si="3"/>
        <v/>
      </c>
      <c r="P140" s="55" t="str">
        <f t="shared" si="4"/>
        <v/>
      </c>
      <c r="Q140" s="55"/>
      <c r="R140" s="55"/>
      <c r="S140" s="296"/>
    </row>
    <row r="141" spans="1:19">
      <c r="A141" s="217"/>
      <c r="B141" s="218"/>
      <c r="C141" s="219"/>
      <c r="D141" s="219"/>
      <c r="E141" s="220"/>
      <c r="F141" s="219"/>
      <c r="G141" s="291"/>
      <c r="H141" s="174" cm="1">
        <f t="array" ref="H141">IF(B141&lt;&gt;"",INDEX(KM!$C$5:$C$40,MATCH(1,($B141&gt;=KM!$A$5:$A$40)*($B141&lt;=KM!$B$5:$B$40),0)),0)</f>
        <v>0</v>
      </c>
      <c r="I141" s="55">
        <f t="shared" si="14"/>
        <v>0</v>
      </c>
      <c r="J141" s="226"/>
      <c r="K141" s="234"/>
      <c r="L141" s="236" t="str">
        <f>IF(AND('1B Tableau financier'!$K$2&lt;&gt;"Pôle",B141&lt;&gt;""),1,"")</f>
        <v/>
      </c>
      <c r="M141" s="241" t="str">
        <f t="shared" si="9"/>
        <v/>
      </c>
      <c r="N141" s="242" t="str">
        <f>IF(AND('1B Tableau financier'!$K$2="pôle",L141=2),ROUND((I141+J141+K141),2),"")</f>
        <v/>
      </c>
      <c r="O141" s="241" t="str">
        <f t="shared" si="3"/>
        <v/>
      </c>
      <c r="P141" s="55" t="str">
        <f t="shared" si="4"/>
        <v/>
      </c>
      <c r="Q141" s="55"/>
      <c r="R141" s="55"/>
      <c r="S141" s="296"/>
    </row>
    <row r="142" spans="1:19">
      <c r="A142" s="217"/>
      <c r="B142" s="218"/>
      <c r="C142" s="219"/>
      <c r="D142" s="219"/>
      <c r="E142" s="220"/>
      <c r="F142" s="219"/>
      <c r="G142" s="291"/>
      <c r="H142" s="174" cm="1">
        <f t="array" ref="H142">IF(B142&lt;&gt;"",INDEX(KM!$C$5:$C$40,MATCH(1,($B142&gt;=KM!$A$5:$A$40)*($B142&lt;=KM!$B$5:$B$40),0)),0)</f>
        <v>0</v>
      </c>
      <c r="I142" s="55">
        <f t="shared" si="1"/>
        <v>0</v>
      </c>
      <c r="J142" s="226"/>
      <c r="K142" s="234"/>
      <c r="L142" s="236" t="str">
        <f>IF(AND('1B Tableau financier'!$K$2&lt;&gt;"Pôle",B142&lt;&gt;""),1,"")</f>
        <v/>
      </c>
      <c r="M142" s="241" t="str">
        <f t="shared" si="9"/>
        <v/>
      </c>
      <c r="N142" s="242" t="str">
        <f>IF(AND('1B Tableau financier'!$K$2="pôle",L142=2),ROUND((I142+J142+K142),2),"")</f>
        <v/>
      </c>
      <c r="O142" s="241" t="str">
        <f t="shared" si="3"/>
        <v/>
      </c>
      <c r="P142" s="55" t="str">
        <f t="shared" si="4"/>
        <v/>
      </c>
      <c r="Q142" s="55"/>
      <c r="R142" s="55"/>
      <c r="S142" s="296"/>
    </row>
    <row r="143" spans="1:19">
      <c r="A143" s="217"/>
      <c r="B143" s="218"/>
      <c r="C143" s="219"/>
      <c r="D143" s="219"/>
      <c r="E143" s="220"/>
      <c r="F143" s="219"/>
      <c r="G143" s="291"/>
      <c r="H143" s="174" cm="1">
        <f t="array" ref="H143">IF(B143&lt;&gt;"",INDEX(KM!$C$5:$C$40,MATCH(1,($B143&gt;=KM!$A$5:$A$40)*($B143&lt;=KM!$B$5:$B$40),0)),0)</f>
        <v>0</v>
      </c>
      <c r="I143" s="55">
        <f t="shared" si="1"/>
        <v>0</v>
      </c>
      <c r="J143" s="226"/>
      <c r="K143" s="234"/>
      <c r="L143" s="236" t="str">
        <f>IF(AND('1B Tableau financier'!$K$2&lt;&gt;"Pôle",B143&lt;&gt;""),1,"")</f>
        <v/>
      </c>
      <c r="M143" s="241" t="str">
        <f t="shared" si="9"/>
        <v/>
      </c>
      <c r="N143" s="242" t="str">
        <f>IF(AND('1B Tableau financier'!$K$2="pôle",L143=2),ROUND((I143+J143+K143),2),"")</f>
        <v/>
      </c>
      <c r="O143" s="241" t="str">
        <f t="shared" si="3"/>
        <v/>
      </c>
      <c r="P143" s="55" t="str">
        <f t="shared" si="4"/>
        <v/>
      </c>
      <c r="Q143" s="55"/>
      <c r="R143" s="55"/>
      <c r="S143" s="296"/>
    </row>
    <row r="144" spans="1:19">
      <c r="A144" s="217"/>
      <c r="B144" s="218"/>
      <c r="C144" s="219"/>
      <c r="D144" s="219"/>
      <c r="E144" s="220"/>
      <c r="F144" s="219"/>
      <c r="G144" s="291"/>
      <c r="H144" s="174" cm="1">
        <f t="array" ref="H144">IF(B144&lt;&gt;"",INDEX(KM!$C$5:$C$40,MATCH(1,($B144&gt;=KM!$A$5:$A$40)*($B144&lt;=KM!$B$5:$B$40),0)),0)</f>
        <v>0</v>
      </c>
      <c r="I144" s="55">
        <f t="shared" si="1"/>
        <v>0</v>
      </c>
      <c r="J144" s="226"/>
      <c r="K144" s="234"/>
      <c r="L144" s="236" t="str">
        <f>IF(AND('1B Tableau financier'!$K$2&lt;&gt;"Pôle",B144&lt;&gt;""),1,"")</f>
        <v/>
      </c>
      <c r="M144" s="241" t="str">
        <f t="shared" si="9"/>
        <v/>
      </c>
      <c r="N144" s="242" t="str">
        <f>IF(AND('1B Tableau financier'!$K$2="pôle",L144=2),ROUND((I144+J144+K144),2),"")</f>
        <v/>
      </c>
      <c r="O144" s="241" t="str">
        <f t="shared" si="3"/>
        <v/>
      </c>
      <c r="P144" s="55" t="str">
        <f t="shared" si="4"/>
        <v/>
      </c>
      <c r="Q144" s="55"/>
      <c r="R144" s="55"/>
      <c r="S144" s="296"/>
    </row>
    <row r="145" spans="1:19">
      <c r="A145" s="217"/>
      <c r="B145" s="218"/>
      <c r="C145" s="219"/>
      <c r="D145" s="219"/>
      <c r="E145" s="220"/>
      <c r="F145" s="219"/>
      <c r="G145" s="291"/>
      <c r="H145" s="174" cm="1">
        <f t="array" ref="H145">IF(B145&lt;&gt;"",INDEX(KM!$C$5:$C$40,MATCH(1,($B145&gt;=KM!$A$5:$A$40)*($B145&lt;=KM!$B$5:$B$40),0)),0)</f>
        <v>0</v>
      </c>
      <c r="I145" s="55">
        <f t="shared" si="1"/>
        <v>0</v>
      </c>
      <c r="J145" s="226"/>
      <c r="K145" s="234"/>
      <c r="L145" s="236" t="str">
        <f>IF(AND('1B Tableau financier'!$K$2&lt;&gt;"Pôle",B145&lt;&gt;""),1,"")</f>
        <v/>
      </c>
      <c r="M145" s="241" t="str">
        <f t="shared" si="9"/>
        <v/>
      </c>
      <c r="N145" s="242" t="str">
        <f>IF(AND('1B Tableau financier'!$K$2="pôle",L145=2),ROUND((I145+J145+K145),2),"")</f>
        <v/>
      </c>
      <c r="O145" s="241" t="str">
        <f t="shared" si="3"/>
        <v/>
      </c>
      <c r="P145" s="55" t="str">
        <f t="shared" si="4"/>
        <v/>
      </c>
      <c r="Q145" s="55"/>
      <c r="R145" s="55"/>
      <c r="S145" s="296"/>
    </row>
    <row r="146" spans="1:19">
      <c r="A146" s="217"/>
      <c r="B146" s="218"/>
      <c r="C146" s="219"/>
      <c r="D146" s="219"/>
      <c r="E146" s="220"/>
      <c r="F146" s="219"/>
      <c r="G146" s="291"/>
      <c r="H146" s="174" cm="1">
        <f t="array" ref="H146">IF(B146&lt;&gt;"",INDEX(KM!$C$5:$C$40,MATCH(1,($B146&gt;=KM!$A$5:$A$40)*($B146&lt;=KM!$B$5:$B$40),0)),0)</f>
        <v>0</v>
      </c>
      <c r="I146" s="55">
        <f t="shared" si="1"/>
        <v>0</v>
      </c>
      <c r="J146" s="226"/>
      <c r="K146" s="234"/>
      <c r="L146" s="236" t="str">
        <f>IF(AND('1B Tableau financier'!$K$2&lt;&gt;"Pôle",B146&lt;&gt;""),1,"")</f>
        <v/>
      </c>
      <c r="M146" s="241" t="str">
        <f t="shared" si="9"/>
        <v/>
      </c>
      <c r="N146" s="242" t="str">
        <f>IF(AND('1B Tableau financier'!$K$2="pôle",L146=2),ROUND((I146+J146+K146),2),"")</f>
        <v/>
      </c>
      <c r="O146" s="241" t="str">
        <f t="shared" si="3"/>
        <v/>
      </c>
      <c r="P146" s="55" t="str">
        <f t="shared" si="4"/>
        <v/>
      </c>
      <c r="Q146" s="55"/>
      <c r="R146" s="55"/>
      <c r="S146" s="296"/>
    </row>
    <row r="147" spans="1:19">
      <c r="A147" s="217"/>
      <c r="B147" s="218"/>
      <c r="C147" s="219"/>
      <c r="D147" s="219"/>
      <c r="E147" s="220"/>
      <c r="F147" s="219"/>
      <c r="G147" s="291"/>
      <c r="H147" s="174" cm="1">
        <f t="array" ref="H147">IF(B147&lt;&gt;"",INDEX(KM!$C$5:$C$40,MATCH(1,($B147&gt;=KM!$A$5:$A$40)*($B147&lt;=KM!$B$5:$B$40),0)),0)</f>
        <v>0</v>
      </c>
      <c r="I147" s="55">
        <f t="shared" si="1"/>
        <v>0</v>
      </c>
      <c r="J147" s="226"/>
      <c r="K147" s="234"/>
      <c r="L147" s="236" t="str">
        <f>IF(AND('1B Tableau financier'!$K$2&lt;&gt;"Pôle",B147&lt;&gt;""),1,"")</f>
        <v/>
      </c>
      <c r="M147" s="241" t="str">
        <f t="shared" ref="M147:M179" si="15">IF(L147=1,ROUND(I147+J147+K147,2),"")</f>
        <v/>
      </c>
      <c r="N147" s="242" t="str">
        <f>IF(AND('1B Tableau financier'!$K$2="pôle",L147=2),ROUND((I147+J147+K147),2),"")</f>
        <v/>
      </c>
      <c r="O147" s="241" t="str">
        <f t="shared" si="3"/>
        <v/>
      </c>
      <c r="P147" s="55" t="str">
        <f t="shared" si="4"/>
        <v/>
      </c>
      <c r="Q147" s="55"/>
      <c r="R147" s="55"/>
      <c r="S147" s="296"/>
    </row>
    <row r="148" spans="1:19">
      <c r="A148" s="217"/>
      <c r="B148" s="218"/>
      <c r="C148" s="219"/>
      <c r="D148" s="219"/>
      <c r="E148" s="220"/>
      <c r="F148" s="219"/>
      <c r="G148" s="291"/>
      <c r="H148" s="174" cm="1">
        <f t="array" ref="H148">IF(B148&lt;&gt;"",INDEX(KM!$C$5:$C$40,MATCH(1,($B148&gt;=KM!$A$5:$A$40)*($B148&lt;=KM!$B$5:$B$40),0)),0)</f>
        <v>0</v>
      </c>
      <c r="I148" s="55">
        <f t="shared" ref="I148:I175" si="16">G148*H148</f>
        <v>0</v>
      </c>
      <c r="J148" s="226"/>
      <c r="K148" s="234"/>
      <c r="L148" s="236" t="str">
        <f>IF(AND('1B Tableau financier'!$K$2&lt;&gt;"Pôle",B148&lt;&gt;""),1,"")</f>
        <v/>
      </c>
      <c r="M148" s="241" t="str">
        <f t="shared" si="15"/>
        <v/>
      </c>
      <c r="N148" s="242" t="str">
        <f>IF(AND('1B Tableau financier'!$K$2="pôle",L148=2),ROUND((I148+J148+K148),2),"")</f>
        <v/>
      </c>
      <c r="O148" s="241" t="str">
        <f t="shared" si="3"/>
        <v/>
      </c>
      <c r="P148" s="55" t="str">
        <f t="shared" si="4"/>
        <v/>
      </c>
      <c r="Q148" s="55"/>
      <c r="R148" s="55"/>
      <c r="S148" s="296"/>
    </row>
    <row r="149" spans="1:19">
      <c r="A149" s="217"/>
      <c r="B149" s="218"/>
      <c r="C149" s="219"/>
      <c r="D149" s="219"/>
      <c r="E149" s="220"/>
      <c r="F149" s="219"/>
      <c r="G149" s="291"/>
      <c r="H149" s="174" cm="1">
        <f t="array" ref="H149">IF(B149&lt;&gt;"",INDEX(KM!$C$5:$C$40,MATCH(1,($B149&gt;=KM!$A$5:$A$40)*($B149&lt;=KM!$B$5:$B$40),0)),0)</f>
        <v>0</v>
      </c>
      <c r="I149" s="55">
        <f t="shared" si="16"/>
        <v>0</v>
      </c>
      <c r="J149" s="226"/>
      <c r="K149" s="234"/>
      <c r="L149" s="236" t="str">
        <f>IF(AND('1B Tableau financier'!$K$2&lt;&gt;"Pôle",B149&lt;&gt;""),1,"")</f>
        <v/>
      </c>
      <c r="M149" s="241" t="str">
        <f t="shared" si="15"/>
        <v/>
      </c>
      <c r="N149" s="242" t="str">
        <f>IF(AND('1B Tableau financier'!$K$2="pôle",L149=2),ROUND((I149+J149+K149),2),"")</f>
        <v/>
      </c>
      <c r="O149" s="241" t="str">
        <f t="shared" si="3"/>
        <v/>
      </c>
      <c r="P149" s="55" t="str">
        <f t="shared" si="4"/>
        <v/>
      </c>
      <c r="Q149" s="55"/>
      <c r="R149" s="55"/>
      <c r="S149" s="296"/>
    </row>
    <row r="150" spans="1:19">
      <c r="A150" s="217"/>
      <c r="B150" s="218"/>
      <c r="C150" s="219"/>
      <c r="D150" s="219"/>
      <c r="E150" s="220"/>
      <c r="F150" s="219"/>
      <c r="G150" s="291"/>
      <c r="H150" s="174" cm="1">
        <f t="array" ref="H150">IF(B150&lt;&gt;"",INDEX(KM!$C$5:$C$40,MATCH(1,($B150&gt;=KM!$A$5:$A$40)*($B150&lt;=KM!$B$5:$B$40),0)),0)</f>
        <v>0</v>
      </c>
      <c r="I150" s="55">
        <f t="shared" si="16"/>
        <v>0</v>
      </c>
      <c r="J150" s="226"/>
      <c r="K150" s="234"/>
      <c r="L150" s="236" t="str">
        <f>IF(AND('1B Tableau financier'!$K$2&lt;&gt;"Pôle",B150&lt;&gt;""),1,"")</f>
        <v/>
      </c>
      <c r="M150" s="241" t="str">
        <f t="shared" si="15"/>
        <v/>
      </c>
      <c r="N150" s="242" t="str">
        <f>IF(AND('1B Tableau financier'!$K$2="pôle",L150=2),ROUND((I150+J150+K150),2),"")</f>
        <v/>
      </c>
      <c r="O150" s="241" t="str">
        <f t="shared" si="3"/>
        <v/>
      </c>
      <c r="P150" s="55" t="str">
        <f t="shared" si="4"/>
        <v/>
      </c>
      <c r="Q150" s="55"/>
      <c r="R150" s="55"/>
      <c r="S150" s="296"/>
    </row>
    <row r="151" spans="1:19">
      <c r="A151" s="217"/>
      <c r="B151" s="218"/>
      <c r="C151" s="219"/>
      <c r="D151" s="219"/>
      <c r="E151" s="220"/>
      <c r="F151" s="219"/>
      <c r="G151" s="291"/>
      <c r="H151" s="174" cm="1">
        <f t="array" ref="H151">IF(B151&lt;&gt;"",INDEX(KM!$C$5:$C$40,MATCH(1,($B151&gt;=KM!$A$5:$A$40)*($B151&lt;=KM!$B$5:$B$40),0)),0)</f>
        <v>0</v>
      </c>
      <c r="I151" s="55">
        <f t="shared" si="16"/>
        <v>0</v>
      </c>
      <c r="J151" s="226"/>
      <c r="K151" s="234"/>
      <c r="L151" s="236" t="str">
        <f>IF(AND('1B Tableau financier'!$K$2&lt;&gt;"Pôle",B151&lt;&gt;""),1,"")</f>
        <v/>
      </c>
      <c r="M151" s="241" t="str">
        <f t="shared" si="15"/>
        <v/>
      </c>
      <c r="N151" s="242" t="str">
        <f>IF(AND('1B Tableau financier'!$K$2="pôle",L151=2),ROUND((I151+J151+K151),2),"")</f>
        <v/>
      </c>
      <c r="O151" s="241" t="str">
        <f t="shared" si="3"/>
        <v/>
      </c>
      <c r="P151" s="55" t="str">
        <f t="shared" si="4"/>
        <v/>
      </c>
      <c r="Q151" s="55"/>
      <c r="R151" s="55"/>
      <c r="S151" s="296"/>
    </row>
    <row r="152" spans="1:19">
      <c r="A152" s="217"/>
      <c r="B152" s="218"/>
      <c r="C152" s="219"/>
      <c r="D152" s="219"/>
      <c r="E152" s="220"/>
      <c r="F152" s="219"/>
      <c r="G152" s="291"/>
      <c r="H152" s="174" cm="1">
        <f t="array" ref="H152">IF(B152&lt;&gt;"",INDEX(KM!$C$5:$C$40,MATCH(1,($B152&gt;=KM!$A$5:$A$40)*($B152&lt;=KM!$B$5:$B$40),0)),0)</f>
        <v>0</v>
      </c>
      <c r="I152" s="55">
        <f t="shared" si="16"/>
        <v>0</v>
      </c>
      <c r="J152" s="226"/>
      <c r="K152" s="234"/>
      <c r="L152" s="236" t="str">
        <f>IF(AND('1B Tableau financier'!$K$2&lt;&gt;"Pôle",B152&lt;&gt;""),1,"")</f>
        <v/>
      </c>
      <c r="M152" s="241" t="str">
        <f t="shared" si="15"/>
        <v/>
      </c>
      <c r="N152" s="242" t="str">
        <f>IF(AND('1B Tableau financier'!$K$2="pôle",L152=2),ROUND((I152+J152+K152),2),"")</f>
        <v/>
      </c>
      <c r="O152" s="241" t="str">
        <f t="shared" si="3"/>
        <v/>
      </c>
      <c r="P152" s="55" t="str">
        <f t="shared" si="4"/>
        <v/>
      </c>
      <c r="Q152" s="55"/>
      <c r="R152" s="55"/>
      <c r="S152" s="296"/>
    </row>
    <row r="153" spans="1:19">
      <c r="A153" s="217"/>
      <c r="B153" s="218"/>
      <c r="C153" s="219"/>
      <c r="D153" s="219"/>
      <c r="E153" s="220"/>
      <c r="F153" s="219"/>
      <c r="G153" s="291"/>
      <c r="H153" s="174" cm="1">
        <f t="array" ref="H153">IF(B153&lt;&gt;"",INDEX(KM!$C$5:$C$40,MATCH(1,($B153&gt;=KM!$A$5:$A$40)*($B153&lt;=KM!$B$5:$B$40),0)),0)</f>
        <v>0</v>
      </c>
      <c r="I153" s="55">
        <f t="shared" si="16"/>
        <v>0</v>
      </c>
      <c r="J153" s="226"/>
      <c r="K153" s="234"/>
      <c r="L153" s="236" t="str">
        <f>IF(AND('1B Tableau financier'!$K$2&lt;&gt;"Pôle",B153&lt;&gt;""),1,"")</f>
        <v/>
      </c>
      <c r="M153" s="241" t="str">
        <f t="shared" si="15"/>
        <v/>
      </c>
      <c r="N153" s="242" t="str">
        <f>IF(AND('1B Tableau financier'!$K$2="pôle",L153=2),ROUND((I153+J153+K153),2),"")</f>
        <v/>
      </c>
      <c r="O153" s="241" t="str">
        <f t="shared" si="3"/>
        <v/>
      </c>
      <c r="P153" s="55" t="str">
        <f t="shared" si="4"/>
        <v/>
      </c>
      <c r="Q153" s="55"/>
      <c r="R153" s="55"/>
      <c r="S153" s="296"/>
    </row>
    <row r="154" spans="1:19">
      <c r="A154" s="217"/>
      <c r="B154" s="218"/>
      <c r="C154" s="219"/>
      <c r="D154" s="219"/>
      <c r="E154" s="220"/>
      <c r="F154" s="219"/>
      <c r="G154" s="291"/>
      <c r="H154" s="174" cm="1">
        <f t="array" ref="H154">IF(B154&lt;&gt;"",INDEX(KM!$C$5:$C$40,MATCH(1,($B154&gt;=KM!$A$5:$A$40)*($B154&lt;=KM!$B$5:$B$40),0)),0)</f>
        <v>0</v>
      </c>
      <c r="I154" s="55">
        <f t="shared" si="16"/>
        <v>0</v>
      </c>
      <c r="J154" s="226"/>
      <c r="K154" s="234"/>
      <c r="L154" s="236" t="str">
        <f>IF(AND('1B Tableau financier'!$K$2&lt;&gt;"Pôle",B154&lt;&gt;""),1,"")</f>
        <v/>
      </c>
      <c r="M154" s="241" t="str">
        <f t="shared" si="15"/>
        <v/>
      </c>
      <c r="N154" s="242" t="str">
        <f>IF(AND('1B Tableau financier'!$K$2="pôle",L154=2),ROUND((I154+J154+K154),2),"")</f>
        <v/>
      </c>
      <c r="O154" s="241" t="str">
        <f t="shared" si="3"/>
        <v/>
      </c>
      <c r="P154" s="55" t="str">
        <f t="shared" si="4"/>
        <v/>
      </c>
      <c r="Q154" s="55"/>
      <c r="R154" s="55"/>
      <c r="S154" s="296"/>
    </row>
    <row r="155" spans="1:19">
      <c r="A155" s="217"/>
      <c r="B155" s="218"/>
      <c r="C155" s="219"/>
      <c r="D155" s="219"/>
      <c r="E155" s="220"/>
      <c r="F155" s="219"/>
      <c r="G155" s="291"/>
      <c r="H155" s="174" cm="1">
        <f t="array" ref="H155">IF(B155&lt;&gt;"",INDEX(KM!$C$5:$C$40,MATCH(1,($B155&gt;=KM!$A$5:$A$40)*($B155&lt;=KM!$B$5:$B$40),0)),0)</f>
        <v>0</v>
      </c>
      <c r="I155" s="55">
        <f t="shared" si="16"/>
        <v>0</v>
      </c>
      <c r="J155" s="226"/>
      <c r="K155" s="234"/>
      <c r="L155" s="236" t="str">
        <f>IF(AND('1B Tableau financier'!$K$2&lt;&gt;"Pôle",B155&lt;&gt;""),1,"")</f>
        <v/>
      </c>
      <c r="M155" s="241" t="str">
        <f t="shared" si="15"/>
        <v/>
      </c>
      <c r="N155" s="242" t="str">
        <f>IF(AND('1B Tableau financier'!$K$2="pôle",L155=2),ROUND((I155+J155+K155),2),"")</f>
        <v/>
      </c>
      <c r="O155" s="241" t="str">
        <f t="shared" si="3"/>
        <v/>
      </c>
      <c r="P155" s="55" t="str">
        <f t="shared" si="4"/>
        <v/>
      </c>
      <c r="Q155" s="55"/>
      <c r="R155" s="55"/>
      <c r="S155" s="296"/>
    </row>
    <row r="156" spans="1:19">
      <c r="A156" s="217"/>
      <c r="B156" s="218"/>
      <c r="C156" s="219"/>
      <c r="D156" s="219"/>
      <c r="E156" s="220"/>
      <c r="F156" s="219"/>
      <c r="G156" s="291"/>
      <c r="H156" s="174" cm="1">
        <f t="array" ref="H156">IF(B156&lt;&gt;"",INDEX(KM!$C$5:$C$40,MATCH(1,($B156&gt;=KM!$A$5:$A$40)*($B156&lt;=KM!$B$5:$B$40),0)),0)</f>
        <v>0</v>
      </c>
      <c r="I156" s="55">
        <f t="shared" si="16"/>
        <v>0</v>
      </c>
      <c r="J156" s="226"/>
      <c r="K156" s="234"/>
      <c r="L156" s="236" t="str">
        <f>IF(AND('1B Tableau financier'!$K$2&lt;&gt;"Pôle",B156&lt;&gt;""),1,"")</f>
        <v/>
      </c>
      <c r="M156" s="241" t="str">
        <f t="shared" si="15"/>
        <v/>
      </c>
      <c r="N156" s="242" t="str">
        <f>IF(AND('1B Tableau financier'!$K$2="pôle",L156=2),ROUND((I156+J156+K156),2),"")</f>
        <v/>
      </c>
      <c r="O156" s="241" t="str">
        <f t="shared" ref="O156:O179" si="17">IF(M156="","",M156-Q156)</f>
        <v/>
      </c>
      <c r="P156" s="55" t="str">
        <f t="shared" ref="P156:P179" si="18">IF(N156="","",N156-R156)</f>
        <v/>
      </c>
      <c r="Q156" s="55"/>
      <c r="R156" s="55"/>
      <c r="S156" s="296"/>
    </row>
    <row r="157" spans="1:19">
      <c r="A157" s="217"/>
      <c r="B157" s="218"/>
      <c r="C157" s="219"/>
      <c r="D157" s="219"/>
      <c r="E157" s="220"/>
      <c r="F157" s="219"/>
      <c r="G157" s="291"/>
      <c r="H157" s="174" cm="1">
        <f t="array" ref="H157">IF(B157&lt;&gt;"",INDEX(KM!$C$5:$C$40,MATCH(1,($B157&gt;=KM!$A$5:$A$40)*($B157&lt;=KM!$B$5:$B$40),0)),0)</f>
        <v>0</v>
      </c>
      <c r="I157" s="55">
        <f t="shared" si="16"/>
        <v>0</v>
      </c>
      <c r="J157" s="226"/>
      <c r="K157" s="234"/>
      <c r="L157" s="236" t="str">
        <f>IF(AND('1B Tableau financier'!$K$2&lt;&gt;"Pôle",B157&lt;&gt;""),1,"")</f>
        <v/>
      </c>
      <c r="M157" s="241" t="str">
        <f t="shared" si="15"/>
        <v/>
      </c>
      <c r="N157" s="242" t="str">
        <f>IF(AND('1B Tableau financier'!$K$2="pôle",L157=2),ROUND((I157+J157+K157),2),"")</f>
        <v/>
      </c>
      <c r="O157" s="241" t="str">
        <f t="shared" si="17"/>
        <v/>
      </c>
      <c r="P157" s="55" t="str">
        <f t="shared" si="18"/>
        <v/>
      </c>
      <c r="Q157" s="55"/>
      <c r="R157" s="55"/>
      <c r="S157" s="296"/>
    </row>
    <row r="158" spans="1:19">
      <c r="A158" s="217"/>
      <c r="B158" s="218"/>
      <c r="C158" s="219"/>
      <c r="D158" s="219"/>
      <c r="E158" s="220"/>
      <c r="F158" s="219"/>
      <c r="G158" s="291"/>
      <c r="H158" s="174" cm="1">
        <f t="array" ref="H158">IF(B158&lt;&gt;"",INDEX(KM!$C$5:$C$40,MATCH(1,($B158&gt;=KM!$A$5:$A$40)*($B158&lt;=KM!$B$5:$B$40),0)),0)</f>
        <v>0</v>
      </c>
      <c r="I158" s="55">
        <f t="shared" si="16"/>
        <v>0</v>
      </c>
      <c r="J158" s="226"/>
      <c r="K158" s="234"/>
      <c r="L158" s="236" t="str">
        <f>IF(AND('1B Tableau financier'!$K$2&lt;&gt;"Pôle",B158&lt;&gt;""),1,"")</f>
        <v/>
      </c>
      <c r="M158" s="241" t="str">
        <f t="shared" si="15"/>
        <v/>
      </c>
      <c r="N158" s="242" t="str">
        <f>IF(AND('1B Tableau financier'!$K$2="pôle",L158=2),ROUND((I158+J158+K158),2),"")</f>
        <v/>
      </c>
      <c r="O158" s="241" t="str">
        <f t="shared" si="17"/>
        <v/>
      </c>
      <c r="P158" s="55" t="str">
        <f t="shared" si="18"/>
        <v/>
      </c>
      <c r="Q158" s="55"/>
      <c r="R158" s="55"/>
      <c r="S158" s="296"/>
    </row>
    <row r="159" spans="1:19">
      <c r="A159" s="217"/>
      <c r="B159" s="218"/>
      <c r="C159" s="219"/>
      <c r="D159" s="219"/>
      <c r="E159" s="220"/>
      <c r="F159" s="219"/>
      <c r="G159" s="291"/>
      <c r="H159" s="174" cm="1">
        <f t="array" ref="H159">IF(B159&lt;&gt;"",INDEX(KM!$C$5:$C$40,MATCH(1,($B159&gt;=KM!$A$5:$A$40)*($B159&lt;=KM!$B$5:$B$40),0)),0)</f>
        <v>0</v>
      </c>
      <c r="I159" s="55">
        <f t="shared" si="16"/>
        <v>0</v>
      </c>
      <c r="J159" s="226"/>
      <c r="K159" s="234"/>
      <c r="L159" s="236" t="str">
        <f>IF(AND('1B Tableau financier'!$K$2&lt;&gt;"Pôle",B159&lt;&gt;""),1,"")</f>
        <v/>
      </c>
      <c r="M159" s="241" t="str">
        <f t="shared" si="15"/>
        <v/>
      </c>
      <c r="N159" s="242" t="str">
        <f>IF(AND('1B Tableau financier'!$K$2="pôle",L159=2),ROUND((I159+J159+K159),2),"")</f>
        <v/>
      </c>
      <c r="O159" s="241" t="str">
        <f t="shared" si="17"/>
        <v/>
      </c>
      <c r="P159" s="55" t="str">
        <f t="shared" si="18"/>
        <v/>
      </c>
      <c r="Q159" s="55"/>
      <c r="R159" s="55"/>
      <c r="S159" s="296"/>
    </row>
    <row r="160" spans="1:19">
      <c r="A160" s="217"/>
      <c r="B160" s="218"/>
      <c r="C160" s="219"/>
      <c r="D160" s="219"/>
      <c r="E160" s="220"/>
      <c r="F160" s="219"/>
      <c r="G160" s="291"/>
      <c r="H160" s="174" cm="1">
        <f t="array" ref="H160">IF(B160&lt;&gt;"",INDEX(KM!$C$5:$C$40,MATCH(1,($B160&gt;=KM!$A$5:$A$40)*($B160&lt;=KM!$B$5:$B$40),0)),0)</f>
        <v>0</v>
      </c>
      <c r="I160" s="55">
        <f t="shared" si="16"/>
        <v>0</v>
      </c>
      <c r="J160" s="226"/>
      <c r="K160" s="234"/>
      <c r="L160" s="236" t="str">
        <f>IF(AND('1B Tableau financier'!$K$2&lt;&gt;"Pôle",B160&lt;&gt;""),1,"")</f>
        <v/>
      </c>
      <c r="M160" s="241" t="str">
        <f t="shared" si="15"/>
        <v/>
      </c>
      <c r="N160" s="242" t="str">
        <f>IF(AND('1B Tableau financier'!$K$2="pôle",L160=2),ROUND((I160+J160+K160),2),"")</f>
        <v/>
      </c>
      <c r="O160" s="241" t="str">
        <f t="shared" si="17"/>
        <v/>
      </c>
      <c r="P160" s="55" t="str">
        <f t="shared" si="18"/>
        <v/>
      </c>
      <c r="Q160" s="55"/>
      <c r="R160" s="55"/>
      <c r="S160" s="296"/>
    </row>
    <row r="161" spans="1:19">
      <c r="A161" s="217"/>
      <c r="B161" s="218"/>
      <c r="C161" s="219"/>
      <c r="D161" s="219"/>
      <c r="E161" s="220"/>
      <c r="F161" s="219"/>
      <c r="G161" s="291"/>
      <c r="H161" s="174" cm="1">
        <f t="array" ref="H161">IF(B161&lt;&gt;"",INDEX(KM!$C$5:$C$40,MATCH(1,($B161&gt;=KM!$A$5:$A$40)*($B161&lt;=KM!$B$5:$B$40),0)),0)</f>
        <v>0</v>
      </c>
      <c r="I161" s="55">
        <f t="shared" si="16"/>
        <v>0</v>
      </c>
      <c r="J161" s="226"/>
      <c r="K161" s="234"/>
      <c r="L161" s="236" t="str">
        <f>IF(AND('1B Tableau financier'!$K$2&lt;&gt;"Pôle",B161&lt;&gt;""),1,"")</f>
        <v/>
      </c>
      <c r="M161" s="241" t="str">
        <f t="shared" si="15"/>
        <v/>
      </c>
      <c r="N161" s="242" t="str">
        <f>IF(AND('1B Tableau financier'!$K$2="pôle",L161=2),ROUND((I161+J161+K161),2),"")</f>
        <v/>
      </c>
      <c r="O161" s="241" t="str">
        <f t="shared" si="17"/>
        <v/>
      </c>
      <c r="P161" s="55" t="str">
        <f t="shared" si="18"/>
        <v/>
      </c>
      <c r="Q161" s="55"/>
      <c r="R161" s="55"/>
      <c r="S161" s="296"/>
    </row>
    <row r="162" spans="1:19">
      <c r="A162" s="217"/>
      <c r="B162" s="218"/>
      <c r="C162" s="219"/>
      <c r="D162" s="219"/>
      <c r="E162" s="220"/>
      <c r="F162" s="219"/>
      <c r="G162" s="291"/>
      <c r="H162" s="174" cm="1">
        <f t="array" ref="H162">IF(B162&lt;&gt;"",INDEX(KM!$C$5:$C$40,MATCH(1,($B162&gt;=KM!$A$5:$A$40)*($B162&lt;=KM!$B$5:$B$40),0)),0)</f>
        <v>0</v>
      </c>
      <c r="I162" s="55">
        <f t="shared" ref="I162:I170" si="19">G162*H162</f>
        <v>0</v>
      </c>
      <c r="J162" s="226"/>
      <c r="K162" s="234"/>
      <c r="L162" s="236" t="str">
        <f>IF(AND('1B Tableau financier'!$K$2&lt;&gt;"Pôle",B162&lt;&gt;""),1,"")</f>
        <v/>
      </c>
      <c r="M162" s="241" t="str">
        <f t="shared" si="15"/>
        <v/>
      </c>
      <c r="N162" s="242" t="str">
        <f>IF(AND('1B Tableau financier'!$K$2="pôle",L162=2),ROUND((I162+J162+K162),2),"")</f>
        <v/>
      </c>
      <c r="O162" s="241" t="str">
        <f t="shared" si="17"/>
        <v/>
      </c>
      <c r="P162" s="55" t="str">
        <f t="shared" si="18"/>
        <v/>
      </c>
      <c r="Q162" s="55"/>
      <c r="R162" s="55"/>
      <c r="S162" s="296"/>
    </row>
    <row r="163" spans="1:19">
      <c r="A163" s="217"/>
      <c r="B163" s="218"/>
      <c r="C163" s="219"/>
      <c r="D163" s="219"/>
      <c r="E163" s="220"/>
      <c r="F163" s="219"/>
      <c r="G163" s="291"/>
      <c r="H163" s="174" cm="1">
        <f t="array" ref="H163">IF(B163&lt;&gt;"",INDEX(KM!$C$5:$C$40,MATCH(1,($B163&gt;=KM!$A$5:$A$40)*($B163&lt;=KM!$B$5:$B$40),0)),0)</f>
        <v>0</v>
      </c>
      <c r="I163" s="55">
        <f t="shared" si="19"/>
        <v>0</v>
      </c>
      <c r="J163" s="226"/>
      <c r="K163" s="234"/>
      <c r="L163" s="236" t="str">
        <f>IF(AND('1B Tableau financier'!$K$2&lt;&gt;"Pôle",B163&lt;&gt;""),1,"")</f>
        <v/>
      </c>
      <c r="M163" s="241" t="str">
        <f t="shared" si="15"/>
        <v/>
      </c>
      <c r="N163" s="242" t="str">
        <f>IF(AND('1B Tableau financier'!$K$2="pôle",L163=2),ROUND((I163+J163+K163),2),"")</f>
        <v/>
      </c>
      <c r="O163" s="241" t="str">
        <f t="shared" si="17"/>
        <v/>
      </c>
      <c r="P163" s="55" t="str">
        <f t="shared" si="18"/>
        <v/>
      </c>
      <c r="Q163" s="55"/>
      <c r="R163" s="55"/>
      <c r="S163" s="296"/>
    </row>
    <row r="164" spans="1:19">
      <c r="A164" s="217"/>
      <c r="B164" s="218"/>
      <c r="C164" s="219"/>
      <c r="D164" s="219"/>
      <c r="E164" s="220"/>
      <c r="F164" s="219"/>
      <c r="G164" s="291"/>
      <c r="H164" s="174" cm="1">
        <f t="array" ref="H164">IF(B164&lt;&gt;"",INDEX(KM!$C$5:$C$40,MATCH(1,($B164&gt;=KM!$A$5:$A$40)*($B164&lt;=KM!$B$5:$B$40),0)),0)</f>
        <v>0</v>
      </c>
      <c r="I164" s="55">
        <f t="shared" si="19"/>
        <v>0</v>
      </c>
      <c r="J164" s="226"/>
      <c r="K164" s="234"/>
      <c r="L164" s="236" t="str">
        <f>IF(AND('1B Tableau financier'!$K$2&lt;&gt;"Pôle",B164&lt;&gt;""),1,"")</f>
        <v/>
      </c>
      <c r="M164" s="241" t="str">
        <f t="shared" si="15"/>
        <v/>
      </c>
      <c r="N164" s="242" t="str">
        <f>IF(AND('1B Tableau financier'!$K$2="pôle",L164=2),ROUND((I164+J164+K164),2),"")</f>
        <v/>
      </c>
      <c r="O164" s="241" t="str">
        <f t="shared" si="17"/>
        <v/>
      </c>
      <c r="P164" s="55" t="str">
        <f t="shared" si="18"/>
        <v/>
      </c>
      <c r="Q164" s="55"/>
      <c r="R164" s="55"/>
      <c r="S164" s="296"/>
    </row>
    <row r="165" spans="1:19">
      <c r="A165" s="217"/>
      <c r="B165" s="218"/>
      <c r="C165" s="219"/>
      <c r="D165" s="219"/>
      <c r="E165" s="220"/>
      <c r="F165" s="219"/>
      <c r="G165" s="291"/>
      <c r="H165" s="174" cm="1">
        <f t="array" ref="H165">IF(B165&lt;&gt;"",INDEX(KM!$C$5:$C$40,MATCH(1,($B165&gt;=KM!$A$5:$A$40)*($B165&lt;=KM!$B$5:$B$40),0)),0)</f>
        <v>0</v>
      </c>
      <c r="I165" s="55">
        <f t="shared" si="19"/>
        <v>0</v>
      </c>
      <c r="J165" s="226"/>
      <c r="K165" s="234"/>
      <c r="L165" s="236" t="str">
        <f>IF(AND('1B Tableau financier'!$K$2&lt;&gt;"Pôle",B165&lt;&gt;""),1,"")</f>
        <v/>
      </c>
      <c r="M165" s="241" t="str">
        <f t="shared" si="15"/>
        <v/>
      </c>
      <c r="N165" s="242" t="str">
        <f>IF(AND('1B Tableau financier'!$K$2="pôle",L165=2),ROUND((I165+J165+K165),2),"")</f>
        <v/>
      </c>
      <c r="O165" s="241" t="str">
        <f t="shared" si="17"/>
        <v/>
      </c>
      <c r="P165" s="55" t="str">
        <f t="shared" si="18"/>
        <v/>
      </c>
      <c r="Q165" s="55"/>
      <c r="R165" s="55"/>
      <c r="S165" s="296"/>
    </row>
    <row r="166" spans="1:19">
      <c r="A166" s="217"/>
      <c r="B166" s="218"/>
      <c r="C166" s="219"/>
      <c r="D166" s="219"/>
      <c r="E166" s="220"/>
      <c r="F166" s="219"/>
      <c r="G166" s="291"/>
      <c r="H166" s="174" cm="1">
        <f t="array" ref="H166">IF(B166&lt;&gt;"",INDEX(KM!$C$5:$C$40,MATCH(1,($B166&gt;=KM!$A$5:$A$40)*($B166&lt;=KM!$B$5:$B$40),0)),0)</f>
        <v>0</v>
      </c>
      <c r="I166" s="55">
        <f t="shared" si="19"/>
        <v>0</v>
      </c>
      <c r="J166" s="226"/>
      <c r="K166" s="234"/>
      <c r="L166" s="236" t="str">
        <f>IF(AND('1B Tableau financier'!$K$2&lt;&gt;"Pôle",B166&lt;&gt;""),1,"")</f>
        <v/>
      </c>
      <c r="M166" s="241" t="str">
        <f t="shared" si="15"/>
        <v/>
      </c>
      <c r="N166" s="242" t="str">
        <f>IF(AND('1B Tableau financier'!$K$2="pôle",L166=2),ROUND((I166+J166+K166),2),"")</f>
        <v/>
      </c>
      <c r="O166" s="241" t="str">
        <f t="shared" si="17"/>
        <v/>
      </c>
      <c r="P166" s="55" t="str">
        <f t="shared" si="18"/>
        <v/>
      </c>
      <c r="Q166" s="55"/>
      <c r="R166" s="55"/>
      <c r="S166" s="296"/>
    </row>
    <row r="167" spans="1:19">
      <c r="A167" s="217"/>
      <c r="B167" s="218"/>
      <c r="C167" s="219"/>
      <c r="D167" s="219"/>
      <c r="E167" s="220"/>
      <c r="F167" s="219"/>
      <c r="G167" s="291"/>
      <c r="H167" s="174" cm="1">
        <f t="array" ref="H167">IF(B167&lt;&gt;"",INDEX(KM!$C$5:$C$40,MATCH(1,($B167&gt;=KM!$A$5:$A$40)*($B167&lt;=KM!$B$5:$B$40),0)),0)</f>
        <v>0</v>
      </c>
      <c r="I167" s="55">
        <f t="shared" si="19"/>
        <v>0</v>
      </c>
      <c r="J167" s="226"/>
      <c r="K167" s="234"/>
      <c r="L167" s="236" t="str">
        <f>IF(AND('1B Tableau financier'!$K$2&lt;&gt;"Pôle",B167&lt;&gt;""),1,"")</f>
        <v/>
      </c>
      <c r="M167" s="241" t="str">
        <f t="shared" si="15"/>
        <v/>
      </c>
      <c r="N167" s="242" t="str">
        <f>IF(AND('1B Tableau financier'!$K$2="pôle",L167=2),ROUND((I167+J167+K167),2),"")</f>
        <v/>
      </c>
      <c r="O167" s="241" t="str">
        <f t="shared" si="17"/>
        <v/>
      </c>
      <c r="P167" s="55" t="str">
        <f t="shared" si="18"/>
        <v/>
      </c>
      <c r="Q167" s="55"/>
      <c r="R167" s="55"/>
      <c r="S167" s="296"/>
    </row>
    <row r="168" spans="1:19">
      <c r="A168" s="217"/>
      <c r="B168" s="218"/>
      <c r="C168" s="219"/>
      <c r="D168" s="219"/>
      <c r="E168" s="220"/>
      <c r="F168" s="219"/>
      <c r="G168" s="291"/>
      <c r="H168" s="174" cm="1">
        <f t="array" ref="H168">IF(B168&lt;&gt;"",INDEX(KM!$C$5:$C$40,MATCH(1,($B168&gt;=KM!$A$5:$A$40)*($B168&lt;=KM!$B$5:$B$40),0)),0)</f>
        <v>0</v>
      </c>
      <c r="I168" s="55">
        <f t="shared" si="19"/>
        <v>0</v>
      </c>
      <c r="J168" s="226"/>
      <c r="K168" s="234"/>
      <c r="L168" s="236" t="str">
        <f>IF(AND('1B Tableau financier'!$K$2&lt;&gt;"Pôle",B168&lt;&gt;""),1,"")</f>
        <v/>
      </c>
      <c r="M168" s="241" t="str">
        <f t="shared" si="15"/>
        <v/>
      </c>
      <c r="N168" s="242" t="str">
        <f>IF(AND('1B Tableau financier'!$K$2="pôle",L168=2),ROUND((I168+J168+K168),2),"")</f>
        <v/>
      </c>
      <c r="O168" s="241" t="str">
        <f t="shared" si="17"/>
        <v/>
      </c>
      <c r="P168" s="55" t="str">
        <f t="shared" si="18"/>
        <v/>
      </c>
      <c r="Q168" s="55"/>
      <c r="R168" s="55"/>
      <c r="S168" s="296"/>
    </row>
    <row r="169" spans="1:19">
      <c r="A169" s="217"/>
      <c r="B169" s="218"/>
      <c r="C169" s="219"/>
      <c r="D169" s="219"/>
      <c r="E169" s="220"/>
      <c r="F169" s="219"/>
      <c r="G169" s="291"/>
      <c r="H169" s="174" cm="1">
        <f t="array" ref="H169">IF(B169&lt;&gt;"",INDEX(KM!$C$5:$C$40,MATCH(1,($B169&gt;=KM!$A$5:$A$40)*($B169&lt;=KM!$B$5:$B$40),0)),0)</f>
        <v>0</v>
      </c>
      <c r="I169" s="55">
        <f t="shared" si="19"/>
        <v>0</v>
      </c>
      <c r="J169" s="226"/>
      <c r="K169" s="234"/>
      <c r="L169" s="236" t="str">
        <f>IF(AND('1B Tableau financier'!$K$2&lt;&gt;"Pôle",B169&lt;&gt;""),1,"")</f>
        <v/>
      </c>
      <c r="M169" s="241" t="str">
        <f t="shared" si="15"/>
        <v/>
      </c>
      <c r="N169" s="242" t="str">
        <f>IF(AND('1B Tableau financier'!$K$2="pôle",L169=2),ROUND((I169+J169+K169),2),"")</f>
        <v/>
      </c>
      <c r="O169" s="241" t="str">
        <f t="shared" si="17"/>
        <v/>
      </c>
      <c r="P169" s="55" t="str">
        <f t="shared" si="18"/>
        <v/>
      </c>
      <c r="Q169" s="55"/>
      <c r="R169" s="55"/>
      <c r="S169" s="296"/>
    </row>
    <row r="170" spans="1:19">
      <c r="A170" s="217"/>
      <c r="B170" s="218"/>
      <c r="C170" s="219"/>
      <c r="D170" s="219"/>
      <c r="E170" s="220"/>
      <c r="F170" s="219"/>
      <c r="G170" s="291"/>
      <c r="H170" s="174" cm="1">
        <f t="array" ref="H170">IF(B170&lt;&gt;"",INDEX(KM!$C$5:$C$40,MATCH(1,($B170&gt;=KM!$A$5:$A$40)*($B170&lt;=KM!$B$5:$B$40),0)),0)</f>
        <v>0</v>
      </c>
      <c r="I170" s="55">
        <f t="shared" si="19"/>
        <v>0</v>
      </c>
      <c r="J170" s="226"/>
      <c r="K170" s="234"/>
      <c r="L170" s="236" t="str">
        <f>IF(AND('1B Tableau financier'!$K$2&lt;&gt;"Pôle",B170&lt;&gt;""),1,"")</f>
        <v/>
      </c>
      <c r="M170" s="241" t="str">
        <f t="shared" si="15"/>
        <v/>
      </c>
      <c r="N170" s="242" t="str">
        <f>IF(AND('1B Tableau financier'!$K$2="pôle",L170=2),ROUND((I170+J170+K170),2),"")</f>
        <v/>
      </c>
      <c r="O170" s="241" t="str">
        <f t="shared" si="17"/>
        <v/>
      </c>
      <c r="P170" s="55" t="str">
        <f t="shared" si="18"/>
        <v/>
      </c>
      <c r="Q170" s="55"/>
      <c r="R170" s="55"/>
      <c r="S170" s="296"/>
    </row>
    <row r="171" spans="1:19">
      <c r="A171" s="217"/>
      <c r="B171" s="218"/>
      <c r="C171" s="219"/>
      <c r="D171" s="219"/>
      <c r="E171" s="220"/>
      <c r="F171" s="219"/>
      <c r="G171" s="291"/>
      <c r="H171" s="174" cm="1">
        <f t="array" ref="H171">IF(B171&lt;&gt;"",INDEX(KM!$C$5:$C$40,MATCH(1,($B171&gt;=KM!$A$5:$A$40)*($B171&lt;=KM!$B$5:$B$40),0)),0)</f>
        <v>0</v>
      </c>
      <c r="I171" s="55">
        <f t="shared" si="16"/>
        <v>0</v>
      </c>
      <c r="J171" s="226"/>
      <c r="K171" s="234"/>
      <c r="L171" s="236" t="str">
        <f>IF(AND('1B Tableau financier'!$K$2&lt;&gt;"Pôle",B171&lt;&gt;""),1,"")</f>
        <v/>
      </c>
      <c r="M171" s="241" t="str">
        <f t="shared" si="15"/>
        <v/>
      </c>
      <c r="N171" s="242" t="str">
        <f>IF(AND('1B Tableau financier'!$K$2="pôle",L171=2),ROUND((I171+J171+K171),2),"")</f>
        <v/>
      </c>
      <c r="O171" s="241" t="str">
        <f t="shared" si="17"/>
        <v/>
      </c>
      <c r="P171" s="55" t="str">
        <f t="shared" si="18"/>
        <v/>
      </c>
      <c r="Q171" s="55"/>
      <c r="R171" s="55"/>
      <c r="S171" s="296"/>
    </row>
    <row r="172" spans="1:19">
      <c r="A172" s="217"/>
      <c r="B172" s="218"/>
      <c r="C172" s="219"/>
      <c r="D172" s="219"/>
      <c r="E172" s="220"/>
      <c r="F172" s="219"/>
      <c r="G172" s="291"/>
      <c r="H172" s="174" cm="1">
        <f t="array" ref="H172">IF(B172&lt;&gt;"",INDEX(KM!$C$5:$C$40,MATCH(1,($B172&gt;=KM!$A$5:$A$40)*($B172&lt;=KM!$B$5:$B$40),0)),0)</f>
        <v>0</v>
      </c>
      <c r="I172" s="55">
        <f t="shared" si="16"/>
        <v>0</v>
      </c>
      <c r="J172" s="226"/>
      <c r="K172" s="234"/>
      <c r="L172" s="236" t="str">
        <f>IF(AND('1B Tableau financier'!$K$2&lt;&gt;"Pôle",B172&lt;&gt;""),1,"")</f>
        <v/>
      </c>
      <c r="M172" s="241" t="str">
        <f t="shared" si="15"/>
        <v/>
      </c>
      <c r="N172" s="242" t="str">
        <f>IF(AND('1B Tableau financier'!$K$2="pôle",L172=2),ROUND((I172+J172+K172),2),"")</f>
        <v/>
      </c>
      <c r="O172" s="241" t="str">
        <f t="shared" si="17"/>
        <v/>
      </c>
      <c r="P172" s="55" t="str">
        <f t="shared" si="18"/>
        <v/>
      </c>
      <c r="Q172" s="55"/>
      <c r="R172" s="55"/>
      <c r="S172" s="296"/>
    </row>
    <row r="173" spans="1:19">
      <c r="A173" s="217"/>
      <c r="B173" s="218"/>
      <c r="C173" s="219"/>
      <c r="D173" s="219"/>
      <c r="E173" s="220"/>
      <c r="F173" s="219"/>
      <c r="G173" s="291"/>
      <c r="H173" s="174" cm="1">
        <f t="array" ref="H173">IF(B173&lt;&gt;"",INDEX(KM!$C$5:$C$40,MATCH(1,($B173&gt;=KM!$A$5:$A$40)*($B173&lt;=KM!$B$5:$B$40),0)),0)</f>
        <v>0</v>
      </c>
      <c r="I173" s="55">
        <f t="shared" si="16"/>
        <v>0</v>
      </c>
      <c r="J173" s="226"/>
      <c r="K173" s="234"/>
      <c r="L173" s="236" t="str">
        <f>IF(AND('1B Tableau financier'!$K$2&lt;&gt;"Pôle",B173&lt;&gt;""),1,"")</f>
        <v/>
      </c>
      <c r="M173" s="241" t="str">
        <f t="shared" si="15"/>
        <v/>
      </c>
      <c r="N173" s="242" t="str">
        <f>IF(AND('1B Tableau financier'!$K$2="pôle",L173=2),ROUND((I173+J173+K173),2),"")</f>
        <v/>
      </c>
      <c r="O173" s="241" t="str">
        <f t="shared" si="17"/>
        <v/>
      </c>
      <c r="P173" s="55" t="str">
        <f t="shared" si="18"/>
        <v/>
      </c>
      <c r="Q173" s="55"/>
      <c r="R173" s="55"/>
      <c r="S173" s="296"/>
    </row>
    <row r="174" spans="1:19">
      <c r="A174" s="217"/>
      <c r="B174" s="218"/>
      <c r="C174" s="219"/>
      <c r="D174" s="219"/>
      <c r="E174" s="220"/>
      <c r="F174" s="219"/>
      <c r="G174" s="291"/>
      <c r="H174" s="174" cm="1">
        <f t="array" ref="H174">IF(B174&lt;&gt;"",INDEX(KM!$C$5:$C$40,MATCH(1,($B174&gt;=KM!$A$5:$A$40)*($B174&lt;=KM!$B$5:$B$40),0)),0)</f>
        <v>0</v>
      </c>
      <c r="I174" s="55">
        <f t="shared" si="16"/>
        <v>0</v>
      </c>
      <c r="J174" s="226"/>
      <c r="K174" s="234"/>
      <c r="L174" s="236" t="str">
        <f>IF(AND('1B Tableau financier'!$K$2&lt;&gt;"Pôle",B174&lt;&gt;""),1,"")</f>
        <v/>
      </c>
      <c r="M174" s="241" t="str">
        <f t="shared" si="15"/>
        <v/>
      </c>
      <c r="N174" s="242" t="str">
        <f>IF(AND('1B Tableau financier'!$K$2="pôle",L174=2),ROUND((I174+J174+K174),2),"")</f>
        <v/>
      </c>
      <c r="O174" s="241" t="str">
        <f t="shared" si="17"/>
        <v/>
      </c>
      <c r="P174" s="55" t="str">
        <f t="shared" si="18"/>
        <v/>
      </c>
      <c r="Q174" s="55"/>
      <c r="R174" s="55"/>
      <c r="S174" s="296"/>
    </row>
    <row r="175" spans="1:19">
      <c r="A175" s="217"/>
      <c r="B175" s="218"/>
      <c r="C175" s="219"/>
      <c r="D175" s="219"/>
      <c r="E175" s="220"/>
      <c r="F175" s="219"/>
      <c r="G175" s="291"/>
      <c r="H175" s="174" cm="1">
        <f t="array" ref="H175">IF(B175&lt;&gt;"",INDEX(KM!$C$5:$C$40,MATCH(1,($B175&gt;=KM!$A$5:$A$40)*($B175&lt;=KM!$B$5:$B$40),0)),0)</f>
        <v>0</v>
      </c>
      <c r="I175" s="55">
        <f t="shared" si="16"/>
        <v>0</v>
      </c>
      <c r="J175" s="226"/>
      <c r="K175" s="234"/>
      <c r="L175" s="236" t="str">
        <f>IF(AND('1B Tableau financier'!$K$2&lt;&gt;"Pôle",B175&lt;&gt;""),1,"")</f>
        <v/>
      </c>
      <c r="M175" s="241" t="str">
        <f t="shared" si="15"/>
        <v/>
      </c>
      <c r="N175" s="242" t="str">
        <f>IF(AND('1B Tableau financier'!$K$2="pôle",L175=2),ROUND((I175+J175+K175),2),"")</f>
        <v/>
      </c>
      <c r="O175" s="241" t="str">
        <f t="shared" si="17"/>
        <v/>
      </c>
      <c r="P175" s="55" t="str">
        <f t="shared" si="18"/>
        <v/>
      </c>
      <c r="Q175" s="55"/>
      <c r="R175" s="55"/>
      <c r="S175" s="296"/>
    </row>
    <row r="176" spans="1:19">
      <c r="A176" s="217"/>
      <c r="B176" s="218"/>
      <c r="C176" s="219"/>
      <c r="D176" s="219"/>
      <c r="E176" s="220"/>
      <c r="F176" s="219"/>
      <c r="G176" s="291"/>
      <c r="H176" s="174" cm="1">
        <f t="array" ref="H176">IF(B176&lt;&gt;"",INDEX(KM!$C$5:$C$40,MATCH(1,($B176&gt;=KM!$A$5:$A$40)*($B176&lt;=KM!$B$5:$B$40),0)),0)</f>
        <v>0</v>
      </c>
      <c r="I176" s="55">
        <f t="shared" si="1"/>
        <v>0</v>
      </c>
      <c r="J176" s="226"/>
      <c r="K176" s="234"/>
      <c r="L176" s="236" t="str">
        <f>IF(AND('1B Tableau financier'!$K$2&lt;&gt;"Pôle",B176&lt;&gt;""),1,"")</f>
        <v/>
      </c>
      <c r="M176" s="241" t="str">
        <f t="shared" si="15"/>
        <v/>
      </c>
      <c r="N176" s="242" t="str">
        <f>IF(AND('1B Tableau financier'!$K$2="pôle",L176=2),ROUND((I176+J176+K176),2),"")</f>
        <v/>
      </c>
      <c r="O176" s="241" t="str">
        <f t="shared" si="17"/>
        <v/>
      </c>
      <c r="P176" s="55" t="str">
        <f t="shared" si="18"/>
        <v/>
      </c>
      <c r="Q176" s="55"/>
      <c r="R176" s="55"/>
      <c r="S176" s="296"/>
    </row>
    <row r="177" spans="1:23">
      <c r="A177" s="217"/>
      <c r="B177" s="218"/>
      <c r="C177" s="219"/>
      <c r="D177" s="219"/>
      <c r="E177" s="220"/>
      <c r="F177" s="219"/>
      <c r="G177" s="291"/>
      <c r="H177" s="174" cm="1">
        <f t="array" ref="H177">IF(B177&lt;&gt;"",INDEX(KM!$C$5:$C$40,MATCH(1,($B177&gt;=KM!$A$5:$A$40)*($B177&lt;=KM!$B$5:$B$40),0)),0)</f>
        <v>0</v>
      </c>
      <c r="I177" s="55">
        <f t="shared" si="1"/>
        <v>0</v>
      </c>
      <c r="J177" s="226"/>
      <c r="K177" s="234"/>
      <c r="L177" s="236" t="str">
        <f>IF(AND('1B Tableau financier'!$K$2&lt;&gt;"Pôle",B177&lt;&gt;""),1,"")</f>
        <v/>
      </c>
      <c r="M177" s="241" t="str">
        <f t="shared" si="15"/>
        <v/>
      </c>
      <c r="N177" s="242" t="str">
        <f>IF(AND('1B Tableau financier'!$K$2="pôle",L177=2),ROUND((I177+J177+K177),2),"")</f>
        <v/>
      </c>
      <c r="O177" s="241" t="str">
        <f t="shared" si="17"/>
        <v/>
      </c>
      <c r="P177" s="55" t="str">
        <f t="shared" si="18"/>
        <v/>
      </c>
      <c r="Q177" s="55"/>
      <c r="R177" s="55"/>
      <c r="S177" s="296"/>
    </row>
    <row r="178" spans="1:23">
      <c r="A178" s="217"/>
      <c r="B178" s="218"/>
      <c r="C178" s="219"/>
      <c r="D178" s="219"/>
      <c r="E178" s="220"/>
      <c r="F178" s="219"/>
      <c r="G178" s="291"/>
      <c r="H178" s="174" cm="1">
        <f t="array" ref="H178">IF(B178&lt;&gt;"",INDEX(KM!$C$5:$C$40,MATCH(1,($B178&gt;=KM!$A$5:$A$40)*($B178&lt;=KM!$B$5:$B$40),0)),0)</f>
        <v>0</v>
      </c>
      <c r="I178" s="55">
        <f t="shared" si="1"/>
        <v>0</v>
      </c>
      <c r="J178" s="226"/>
      <c r="K178" s="234"/>
      <c r="L178" s="236" t="str">
        <f>IF(AND('1B Tableau financier'!$K$2&lt;&gt;"Pôle",B178&lt;&gt;""),1,"")</f>
        <v/>
      </c>
      <c r="M178" s="241" t="str">
        <f t="shared" si="15"/>
        <v/>
      </c>
      <c r="N178" s="242" t="str">
        <f>IF(AND('1B Tableau financier'!$K$2="pôle",L178=2),ROUND((I178+J178+K178),2),"")</f>
        <v/>
      </c>
      <c r="O178" s="241" t="str">
        <f t="shared" si="17"/>
        <v/>
      </c>
      <c r="P178" s="55" t="str">
        <f t="shared" si="18"/>
        <v/>
      </c>
      <c r="Q178" s="55"/>
      <c r="R178" s="55"/>
      <c r="S178" s="296"/>
    </row>
    <row r="179" spans="1:23">
      <c r="A179" s="221"/>
      <c r="B179" s="218"/>
      <c r="C179" s="219"/>
      <c r="D179" s="219"/>
      <c r="E179" s="220"/>
      <c r="F179" s="219"/>
      <c r="G179" s="291"/>
      <c r="H179" s="174" cm="1">
        <f t="array" ref="H179">IF(B179&lt;&gt;"",INDEX(KM!$C$5:$C$40,MATCH(1,($B179&gt;=KM!$A$5:$A$40)*($B179&lt;=KM!$B$5:$B$40),0)),0)</f>
        <v>0</v>
      </c>
      <c r="I179" s="55">
        <f t="shared" si="1"/>
        <v>0</v>
      </c>
      <c r="J179" s="226"/>
      <c r="K179" s="234"/>
      <c r="L179" s="236" t="str">
        <f>IF(AND('1B Tableau financier'!$K$2&lt;&gt;"Pôle",B179&lt;&gt;""),1,"")</f>
        <v/>
      </c>
      <c r="M179" s="241" t="str">
        <f t="shared" si="15"/>
        <v/>
      </c>
      <c r="N179" s="242" t="str">
        <f>IF(AND('1B Tableau financier'!$K$2="pôle",L179=2),ROUND((I179+J179+K179),2),"")</f>
        <v/>
      </c>
      <c r="O179" s="241" t="str">
        <f t="shared" si="17"/>
        <v/>
      </c>
      <c r="P179" s="55" t="str">
        <f t="shared" si="18"/>
        <v/>
      </c>
      <c r="Q179" s="55"/>
      <c r="R179" s="55"/>
      <c r="S179" s="296"/>
    </row>
    <row r="180" spans="1:23" ht="15.75" thickBot="1">
      <c r="A180" s="222"/>
      <c r="B180" s="223"/>
      <c r="C180" s="224"/>
      <c r="D180" s="224"/>
      <c r="E180" s="225"/>
      <c r="F180" s="224"/>
      <c r="G180" s="292"/>
      <c r="H180" s="175" cm="1">
        <f t="array" ref="H180">IF(B180&lt;&gt;"",INDEX(KM!$C$5:$C$40,MATCH(1,($B180&gt;=KM!$A$5:$A$40)*($B180&lt;=KM!$B$5:$B$40),0)),0)</f>
        <v>0</v>
      </c>
      <c r="I180" s="56">
        <f>G180*H180</f>
        <v>0</v>
      </c>
      <c r="J180" s="233"/>
      <c r="K180" s="235"/>
      <c r="L180" s="237" t="str">
        <f>IF(AND('1B Tableau financier'!$K$2&lt;&gt;"Pôle",B180&lt;&gt;""),1,"")</f>
        <v/>
      </c>
      <c r="M180" s="298" t="str">
        <f t="shared" ref="M180" si="20">IF(L180=1,I180+J180+K180,"")</f>
        <v/>
      </c>
      <c r="N180" s="242" t="str">
        <f>IF(AND('1B Tableau financier'!$K$2="pôle",L180=2),ROUND((I180+J180+K180),2),"")</f>
        <v/>
      </c>
      <c r="O180" s="298" t="str">
        <f t="shared" ref="O180:P180" si="21">IF(M180="","",M180-Q180)</f>
        <v/>
      </c>
      <c r="P180" s="299" t="str">
        <f t="shared" si="21"/>
        <v/>
      </c>
      <c r="Q180" s="299"/>
      <c r="R180" s="299"/>
      <c r="S180" s="296"/>
    </row>
    <row r="181" spans="1:23" ht="15.75" thickBot="1">
      <c r="A181" s="46"/>
      <c r="B181" s="42"/>
      <c r="C181" s="46"/>
      <c r="D181" s="46"/>
      <c r="E181" s="42"/>
      <c r="F181" s="212"/>
      <c r="G181" s="212"/>
      <c r="H181" s="212"/>
      <c r="I181" s="212"/>
      <c r="J181" s="211" t="str">
        <f>"Montant total des frais de déplacement pour "&amp;C16</f>
        <v xml:space="preserve">Montant total des frais de déplacement pour </v>
      </c>
      <c r="K181" s="211"/>
      <c r="L181" s="211"/>
      <c r="M181" s="290">
        <f t="shared" ref="M181:R181" si="22">SUM(M18:M180)</f>
        <v>0</v>
      </c>
      <c r="N181" s="290">
        <f t="shared" si="22"/>
        <v>0</v>
      </c>
      <c r="O181" s="290">
        <f t="shared" si="22"/>
        <v>0</v>
      </c>
      <c r="P181" s="290">
        <f t="shared" si="22"/>
        <v>0</v>
      </c>
      <c r="Q181" s="300">
        <f t="shared" si="22"/>
        <v>0</v>
      </c>
      <c r="R181" s="300">
        <f t="shared" si="22"/>
        <v>0</v>
      </c>
      <c r="S181" s="297"/>
    </row>
    <row r="182" spans="1:23">
      <c r="A182" s="46"/>
      <c r="B182" s="42"/>
      <c r="C182" s="46"/>
      <c r="D182" s="46"/>
      <c r="E182" s="42"/>
      <c r="F182" s="46"/>
      <c r="G182" s="46"/>
      <c r="H182" s="46"/>
      <c r="I182" s="46"/>
      <c r="J182" s="46"/>
      <c r="K182" s="46"/>
      <c r="L182" s="46"/>
      <c r="M182" s="46"/>
      <c r="N182" s="46"/>
      <c r="O182" s="46"/>
      <c r="P182" s="44"/>
    </row>
    <row r="183" spans="1:23" ht="15.75" thickBot="1"/>
    <row r="184" spans="1:23" s="49" customFormat="1" ht="25.5" customHeight="1" thickBot="1">
      <c r="A184" s="191" t="s">
        <v>328</v>
      </c>
      <c r="B184" s="450"/>
      <c r="C184" s="192"/>
      <c r="D184" s="193"/>
      <c r="E184" s="193"/>
      <c r="F184" s="1068" t="s">
        <v>311</v>
      </c>
      <c r="G184" s="1071" t="s">
        <v>312</v>
      </c>
      <c r="H184" s="1072"/>
      <c r="I184" s="1072"/>
      <c r="J184" s="1073"/>
      <c r="K184" s="1074" t="s">
        <v>140</v>
      </c>
      <c r="L184" s="1068" t="s">
        <v>313</v>
      </c>
      <c r="M184" s="1068" t="s">
        <v>314</v>
      </c>
      <c r="N184" s="1068" t="s">
        <v>315</v>
      </c>
      <c r="O184" s="842" t="s">
        <v>179</v>
      </c>
      <c r="P184" s="843"/>
      <c r="Q184" s="843"/>
      <c r="R184" s="843"/>
      <c r="S184" s="844"/>
      <c r="W184" s="428"/>
    </row>
    <row r="185" spans="1:23" s="43" customFormat="1" ht="49.5" customHeight="1" thickBot="1">
      <c r="A185" s="194" t="s">
        <v>168</v>
      </c>
      <c r="B185" s="195" t="s">
        <v>329</v>
      </c>
      <c r="C185" s="196" t="s">
        <v>317</v>
      </c>
      <c r="D185" s="196" t="s">
        <v>318</v>
      </c>
      <c r="E185" s="197" t="s">
        <v>319</v>
      </c>
      <c r="F185" s="1069"/>
      <c r="G185" s="198" t="s">
        <v>320</v>
      </c>
      <c r="H185" s="199" t="s">
        <v>321</v>
      </c>
      <c r="I185" s="199" t="s">
        <v>322</v>
      </c>
      <c r="J185" s="198" t="s">
        <v>323</v>
      </c>
      <c r="K185" s="1075"/>
      <c r="L185" s="1069"/>
      <c r="M185" s="1069"/>
      <c r="N185" s="1069"/>
      <c r="O185" s="144" t="s">
        <v>324</v>
      </c>
      <c r="P185" s="288" t="s">
        <v>325</v>
      </c>
      <c r="Q185" s="145" t="s">
        <v>326</v>
      </c>
      <c r="R185" s="145" t="s">
        <v>327</v>
      </c>
      <c r="S185" s="289" t="s">
        <v>182</v>
      </c>
      <c r="W185" s="429"/>
    </row>
    <row r="186" spans="1:23">
      <c r="A186" s="213"/>
      <c r="B186" s="214"/>
      <c r="C186" s="215"/>
      <c r="D186" s="215"/>
      <c r="E186" s="216"/>
      <c r="F186" s="215"/>
      <c r="G186" s="291"/>
      <c r="H186" s="174" cm="1">
        <f t="array" ref="H186">IF(B186&lt;&gt;"",INDEX(KM!$C$5:$C$40,MATCH(1,($B186&gt;=KM!$A$5:$A$40)*($B186&lt;=KM!$B$5:$B$40),0)),0)</f>
        <v>0</v>
      </c>
      <c r="I186" s="54">
        <f>G186*H186</f>
        <v>0</v>
      </c>
      <c r="J186" s="226"/>
      <c r="K186" s="238"/>
      <c r="L186" s="236" t="str">
        <f>IF(AND('1B Tableau financier'!$K$2&lt;&gt;"Pôle",B186&lt;&gt;""),1,"")</f>
        <v/>
      </c>
      <c r="M186" s="241" t="str">
        <f t="shared" ref="M186" si="23">IF(L186=1,ROUND(I186+J186+K186,2),"")</f>
        <v/>
      </c>
      <c r="N186" s="242" t="str">
        <f>IF(AND('1B Tableau financier'!$K$2="pôle",L186=2),ROUND((I186+J186+K186),2),"")</f>
        <v/>
      </c>
      <c r="O186" s="239" t="str">
        <f>IF(M186="","",M186-Q186)</f>
        <v/>
      </c>
      <c r="P186" s="54" t="str">
        <f>IF(N186="","",N186-R186)</f>
        <v/>
      </c>
      <c r="Q186" s="54"/>
      <c r="R186" s="54"/>
      <c r="S186" s="295"/>
    </row>
    <row r="187" spans="1:23">
      <c r="A187" s="217"/>
      <c r="B187" s="218"/>
      <c r="C187" s="219"/>
      <c r="D187" s="219"/>
      <c r="E187" s="220"/>
      <c r="F187" s="219"/>
      <c r="G187" s="291"/>
      <c r="H187" s="174" cm="1">
        <f t="array" ref="H187">IF(B187&lt;&gt;"",INDEX(KM!$C$5:$C$40,MATCH(1,($B187&gt;=KM!$A$5:$A$40)*($B187&lt;=KM!$B$5:$B$40),0)),0)</f>
        <v>0</v>
      </c>
      <c r="I187" s="55">
        <f>G187*H187</f>
        <v>0</v>
      </c>
      <c r="J187" s="226"/>
      <c r="K187" s="234"/>
      <c r="L187" s="612" t="str">
        <f>IF(AND('1B Tableau financier'!$K$2&lt;&gt;"Pôle",B187&lt;&gt;""),1,"")</f>
        <v/>
      </c>
      <c r="M187" s="241" t="str">
        <f t="shared" ref="M187" si="24">IF(L187=1,ROUND(I187+J187+K187,2),"")</f>
        <v/>
      </c>
      <c r="N187" s="242" t="str">
        <f>IF(AND('1B Tableau financier'!$K$2="pôle",L187=2),ROUND((I187+J187+K187),2),"")</f>
        <v/>
      </c>
      <c r="O187" s="241" t="str">
        <f t="shared" ref="O187:O302" si="25">IF(M187="","",M187-Q187)</f>
        <v/>
      </c>
      <c r="P187" s="55" t="str">
        <f t="shared" ref="P187:P302" si="26">IF(N187="","",N187-R187)</f>
        <v/>
      </c>
      <c r="Q187" s="55"/>
      <c r="R187" s="55"/>
      <c r="S187" s="296"/>
    </row>
    <row r="188" spans="1:23">
      <c r="A188" s="217"/>
      <c r="B188" s="218"/>
      <c r="C188" s="219"/>
      <c r="D188" s="219"/>
      <c r="E188" s="220"/>
      <c r="F188" s="219"/>
      <c r="G188" s="291"/>
      <c r="H188" s="174" cm="1">
        <f t="array" ref="H188">IF(B188&lt;&gt;"",INDEX(KM!$C$5:$C$40,MATCH(1,($B188&gt;=KM!$A$5:$A$40)*($B188&lt;=KM!$B$5:$B$40),0)),0)</f>
        <v>0</v>
      </c>
      <c r="I188" s="55">
        <f t="shared" ref="I188:I327" si="27">G188*H188</f>
        <v>0</v>
      </c>
      <c r="J188" s="226"/>
      <c r="K188" s="234"/>
      <c r="L188" s="236" t="str">
        <f>IF(AND('1B Tableau financier'!$K$2&lt;&gt;"Pôle",B188&lt;&gt;""),1,"")</f>
        <v/>
      </c>
      <c r="M188" s="241" t="str">
        <f t="shared" ref="M188:M251" si="28">IF(L188=1,ROUND(I188+J188+K188,2),"")</f>
        <v/>
      </c>
      <c r="N188" s="242" t="str">
        <f>IF(AND('1B Tableau financier'!$K$2="pôle",L188=2),ROUND((I188+J188+K188),2),"")</f>
        <v/>
      </c>
      <c r="O188" s="241" t="str">
        <f t="shared" si="25"/>
        <v/>
      </c>
      <c r="P188" s="55" t="str">
        <f t="shared" si="26"/>
        <v/>
      </c>
      <c r="Q188" s="55"/>
      <c r="R188" s="55"/>
      <c r="S188" s="296"/>
    </row>
    <row r="189" spans="1:23">
      <c r="A189" s="217"/>
      <c r="B189" s="218"/>
      <c r="C189" s="219"/>
      <c r="D189" s="219"/>
      <c r="E189" s="220"/>
      <c r="F189" s="219"/>
      <c r="G189" s="291"/>
      <c r="H189" s="174" cm="1">
        <f t="array" ref="H189">IF(B189&lt;&gt;"",INDEX(KM!$C$5:$C$40,MATCH(1,($B189&gt;=KM!$A$5:$A$40)*($B189&lt;=KM!$B$5:$B$40),0)),0)</f>
        <v>0</v>
      </c>
      <c r="I189" s="55">
        <f t="shared" si="27"/>
        <v>0</v>
      </c>
      <c r="J189" s="226"/>
      <c r="K189" s="234"/>
      <c r="L189" s="236" t="str">
        <f>IF(AND('1B Tableau financier'!$K$2&lt;&gt;"Pôle",B189&lt;&gt;""),1,"")</f>
        <v/>
      </c>
      <c r="M189" s="241" t="str">
        <f t="shared" si="28"/>
        <v/>
      </c>
      <c r="N189" s="242" t="str">
        <f>IF(AND('1B Tableau financier'!$K$2="pôle",L189=2),ROUND((I189+J189+K189),2),"")</f>
        <v/>
      </c>
      <c r="O189" s="241" t="str">
        <f t="shared" si="25"/>
        <v/>
      </c>
      <c r="P189" s="55" t="str">
        <f t="shared" si="26"/>
        <v/>
      </c>
      <c r="Q189" s="55"/>
      <c r="R189" s="55"/>
      <c r="S189" s="296"/>
    </row>
    <row r="190" spans="1:23">
      <c r="A190" s="217"/>
      <c r="B190" s="218"/>
      <c r="C190" s="219"/>
      <c r="D190" s="219"/>
      <c r="E190" s="220"/>
      <c r="F190" s="219"/>
      <c r="G190" s="291"/>
      <c r="H190" s="174" cm="1">
        <f t="array" ref="H190">IF(B190&lt;&gt;"",INDEX(KM!$C$5:$C$40,MATCH(1,($B190&gt;=KM!$A$5:$A$40)*($B190&lt;=KM!$B$5:$B$40),0)),0)</f>
        <v>0</v>
      </c>
      <c r="I190" s="55">
        <f t="shared" si="27"/>
        <v>0</v>
      </c>
      <c r="J190" s="226"/>
      <c r="K190" s="234"/>
      <c r="L190" s="236" t="str">
        <f>IF(AND('1B Tableau financier'!$K$2&lt;&gt;"Pôle",B190&lt;&gt;""),1,"")</f>
        <v/>
      </c>
      <c r="M190" s="241" t="str">
        <f t="shared" si="28"/>
        <v/>
      </c>
      <c r="N190" s="242" t="str">
        <f>IF(AND('1B Tableau financier'!$K$2="pôle",L190=2),ROUND((I190+J190+K190),2),"")</f>
        <v/>
      </c>
      <c r="O190" s="241" t="str">
        <f t="shared" si="25"/>
        <v/>
      </c>
      <c r="P190" s="55" t="str">
        <f t="shared" si="26"/>
        <v/>
      </c>
      <c r="Q190" s="55"/>
      <c r="R190" s="55"/>
      <c r="S190" s="296"/>
    </row>
    <row r="191" spans="1:23">
      <c r="A191" s="217"/>
      <c r="B191" s="218"/>
      <c r="C191" s="219"/>
      <c r="D191" s="219"/>
      <c r="E191" s="220"/>
      <c r="F191" s="219"/>
      <c r="G191" s="291"/>
      <c r="H191" s="174" cm="1">
        <f t="array" ref="H191">IF(B191&lt;&gt;"",INDEX(KM!$C$5:$C$40,MATCH(1,($B191&gt;=KM!$A$5:$A$40)*($B191&lt;=KM!$B$5:$B$40),0)),0)</f>
        <v>0</v>
      </c>
      <c r="I191" s="55">
        <f t="shared" si="27"/>
        <v>0</v>
      </c>
      <c r="J191" s="226"/>
      <c r="K191" s="234"/>
      <c r="L191" s="236" t="str">
        <f>IF(AND('1B Tableau financier'!$K$2&lt;&gt;"Pôle",B191&lt;&gt;""),1,"")</f>
        <v/>
      </c>
      <c r="M191" s="241" t="str">
        <f t="shared" si="28"/>
        <v/>
      </c>
      <c r="N191" s="242" t="str">
        <f>IF(AND('1B Tableau financier'!$K$2="pôle",L191=2),ROUND((I191+J191+K191),2),"")</f>
        <v/>
      </c>
      <c r="O191" s="241" t="str">
        <f t="shared" si="25"/>
        <v/>
      </c>
      <c r="P191" s="55" t="str">
        <f t="shared" si="26"/>
        <v/>
      </c>
      <c r="Q191" s="55"/>
      <c r="R191" s="55"/>
      <c r="S191" s="296"/>
    </row>
    <row r="192" spans="1:23">
      <c r="A192" s="217"/>
      <c r="B192" s="218"/>
      <c r="C192" s="219"/>
      <c r="D192" s="219"/>
      <c r="E192" s="220"/>
      <c r="F192" s="219"/>
      <c r="G192" s="291"/>
      <c r="H192" s="174" cm="1">
        <f t="array" ref="H192">IF(B192&lt;&gt;"",INDEX(KM!$C$5:$C$40,MATCH(1,($B192&gt;=KM!$A$5:$A$40)*($B192&lt;=KM!$B$5:$B$40),0)),0)</f>
        <v>0</v>
      </c>
      <c r="I192" s="55">
        <f t="shared" si="27"/>
        <v>0</v>
      </c>
      <c r="J192" s="226"/>
      <c r="K192" s="234"/>
      <c r="L192" s="236" t="str">
        <f>IF(AND('1B Tableau financier'!$K$2&lt;&gt;"Pôle",B192&lt;&gt;""),1,"")</f>
        <v/>
      </c>
      <c r="M192" s="241" t="str">
        <f t="shared" si="28"/>
        <v/>
      </c>
      <c r="N192" s="242" t="str">
        <f>IF(AND('1B Tableau financier'!$K$2="pôle",L192=2),ROUND((I192+J192+K192),2),"")</f>
        <v/>
      </c>
      <c r="O192" s="241" t="str">
        <f t="shared" si="25"/>
        <v/>
      </c>
      <c r="P192" s="55" t="str">
        <f t="shared" si="26"/>
        <v/>
      </c>
      <c r="Q192" s="55"/>
      <c r="R192" s="55"/>
      <c r="S192" s="296"/>
    </row>
    <row r="193" spans="1:19">
      <c r="A193" s="217"/>
      <c r="B193" s="218"/>
      <c r="C193" s="219"/>
      <c r="D193" s="219"/>
      <c r="E193" s="220"/>
      <c r="F193" s="219"/>
      <c r="G193" s="291"/>
      <c r="H193" s="174" cm="1">
        <f t="array" ref="H193">IF(B193&lt;&gt;"",INDEX(KM!$C$5:$C$40,MATCH(1,($B193&gt;=KM!$A$5:$A$40)*($B193&lt;=KM!$B$5:$B$40),0)),0)</f>
        <v>0</v>
      </c>
      <c r="I193" s="55">
        <f t="shared" si="27"/>
        <v>0</v>
      </c>
      <c r="J193" s="226"/>
      <c r="K193" s="234"/>
      <c r="L193" s="236" t="str">
        <f>IF(AND('1B Tableau financier'!$K$2&lt;&gt;"Pôle",B193&lt;&gt;""),1,"")</f>
        <v/>
      </c>
      <c r="M193" s="241" t="str">
        <f t="shared" si="28"/>
        <v/>
      </c>
      <c r="N193" s="242" t="str">
        <f>IF(AND('1B Tableau financier'!$K$2="pôle",L193=2),ROUND((I193+J193+K193),2),"")</f>
        <v/>
      </c>
      <c r="O193" s="241" t="str">
        <f t="shared" si="25"/>
        <v/>
      </c>
      <c r="P193" s="55" t="str">
        <f t="shared" si="26"/>
        <v/>
      </c>
      <c r="Q193" s="55"/>
      <c r="R193" s="55"/>
      <c r="S193" s="296"/>
    </row>
    <row r="194" spans="1:19">
      <c r="A194" s="217"/>
      <c r="B194" s="218"/>
      <c r="C194" s="219"/>
      <c r="D194" s="219"/>
      <c r="E194" s="220"/>
      <c r="F194" s="219"/>
      <c r="G194" s="291"/>
      <c r="H194" s="174" cm="1">
        <f t="array" ref="H194">IF(B194&lt;&gt;"",INDEX(KM!$C$5:$C$40,MATCH(1,($B194&gt;=KM!$A$5:$A$40)*($B194&lt;=KM!$B$5:$B$40),0)),0)</f>
        <v>0</v>
      </c>
      <c r="I194" s="55">
        <f t="shared" si="27"/>
        <v>0</v>
      </c>
      <c r="J194" s="226"/>
      <c r="K194" s="234"/>
      <c r="L194" s="236" t="str">
        <f>IF(AND('1B Tableau financier'!$K$2&lt;&gt;"Pôle",B194&lt;&gt;""),1,"")</f>
        <v/>
      </c>
      <c r="M194" s="241" t="str">
        <f t="shared" si="28"/>
        <v/>
      </c>
      <c r="N194" s="242" t="str">
        <f>IF(AND('1B Tableau financier'!$K$2="pôle",L194=2),ROUND((I194+J194+K194),2),"")</f>
        <v/>
      </c>
      <c r="O194" s="241" t="str">
        <f t="shared" si="25"/>
        <v/>
      </c>
      <c r="P194" s="55" t="str">
        <f t="shared" si="26"/>
        <v/>
      </c>
      <c r="Q194" s="55"/>
      <c r="R194" s="55"/>
      <c r="S194" s="296"/>
    </row>
    <row r="195" spans="1:19">
      <c r="A195" s="217"/>
      <c r="B195" s="218"/>
      <c r="C195" s="219"/>
      <c r="D195" s="219"/>
      <c r="E195" s="220"/>
      <c r="F195" s="219"/>
      <c r="G195" s="291"/>
      <c r="H195" s="174" cm="1">
        <f t="array" ref="H195">IF(B195&lt;&gt;"",INDEX(KM!$C$5:$C$40,MATCH(1,($B195&gt;=KM!$A$5:$A$40)*($B195&lt;=KM!$B$5:$B$40),0)),0)</f>
        <v>0</v>
      </c>
      <c r="I195" s="55">
        <f t="shared" si="27"/>
        <v>0</v>
      </c>
      <c r="J195" s="226"/>
      <c r="K195" s="234"/>
      <c r="L195" s="236" t="str">
        <f>IF(AND('1B Tableau financier'!$K$2&lt;&gt;"Pôle",B195&lt;&gt;""),1,"")</f>
        <v/>
      </c>
      <c r="M195" s="241" t="str">
        <f t="shared" si="28"/>
        <v/>
      </c>
      <c r="N195" s="242" t="str">
        <f>IF(AND('1B Tableau financier'!$K$2="pôle",L195=2),ROUND((I195+J195+K195),2),"")</f>
        <v/>
      </c>
      <c r="O195" s="241" t="str">
        <f t="shared" si="25"/>
        <v/>
      </c>
      <c r="P195" s="55" t="str">
        <f t="shared" si="26"/>
        <v/>
      </c>
      <c r="Q195" s="55"/>
      <c r="R195" s="55"/>
      <c r="S195" s="296"/>
    </row>
    <row r="196" spans="1:19">
      <c r="A196" s="217"/>
      <c r="B196" s="218"/>
      <c r="C196" s="219"/>
      <c r="D196" s="219"/>
      <c r="E196" s="220"/>
      <c r="F196" s="219"/>
      <c r="G196" s="291"/>
      <c r="H196" s="174" cm="1">
        <f t="array" ref="H196">IF(B196&lt;&gt;"",INDEX(KM!$C$5:$C$40,MATCH(1,($B196&gt;=KM!$A$5:$A$40)*($B196&lt;=KM!$B$5:$B$40),0)),0)</f>
        <v>0</v>
      </c>
      <c r="I196" s="55">
        <f t="shared" si="27"/>
        <v>0</v>
      </c>
      <c r="J196" s="226"/>
      <c r="K196" s="234"/>
      <c r="L196" s="236" t="str">
        <f>IF(AND('1B Tableau financier'!$K$2&lt;&gt;"Pôle",B196&lt;&gt;""),1,"")</f>
        <v/>
      </c>
      <c r="M196" s="241" t="str">
        <f t="shared" si="28"/>
        <v/>
      </c>
      <c r="N196" s="242" t="str">
        <f>IF(AND('1B Tableau financier'!$K$2="pôle",L196=2),ROUND((I196+J196+K196),2),"")</f>
        <v/>
      </c>
      <c r="O196" s="241" t="str">
        <f t="shared" si="25"/>
        <v/>
      </c>
      <c r="P196" s="55" t="str">
        <f t="shared" si="26"/>
        <v/>
      </c>
      <c r="Q196" s="55"/>
      <c r="R196" s="55"/>
      <c r="S196" s="296"/>
    </row>
    <row r="197" spans="1:19">
      <c r="A197" s="217"/>
      <c r="B197" s="218"/>
      <c r="C197" s="219"/>
      <c r="D197" s="219"/>
      <c r="E197" s="220"/>
      <c r="F197" s="219"/>
      <c r="G197" s="291"/>
      <c r="H197" s="174" cm="1">
        <f t="array" ref="H197">IF(B197&lt;&gt;"",INDEX(KM!$C$5:$C$40,MATCH(1,($B197&gt;=KM!$A$5:$A$40)*($B197&lt;=KM!$B$5:$B$40),0)),0)</f>
        <v>0</v>
      </c>
      <c r="I197" s="55">
        <f t="shared" si="27"/>
        <v>0</v>
      </c>
      <c r="J197" s="226"/>
      <c r="K197" s="234"/>
      <c r="L197" s="236" t="str">
        <f>IF(AND('1B Tableau financier'!$K$2&lt;&gt;"Pôle",B197&lt;&gt;""),1,"")</f>
        <v/>
      </c>
      <c r="M197" s="241" t="str">
        <f t="shared" si="28"/>
        <v/>
      </c>
      <c r="N197" s="242" t="str">
        <f>IF(AND('1B Tableau financier'!$K$2="pôle",L197=2),ROUND((I197+J197+K197),2),"")</f>
        <v/>
      </c>
      <c r="O197" s="241" t="str">
        <f t="shared" si="25"/>
        <v/>
      </c>
      <c r="P197" s="55" t="str">
        <f t="shared" si="26"/>
        <v/>
      </c>
      <c r="Q197" s="55"/>
      <c r="R197" s="55"/>
      <c r="S197" s="296"/>
    </row>
    <row r="198" spans="1:19">
      <c r="A198" s="217"/>
      <c r="B198" s="218"/>
      <c r="C198" s="219"/>
      <c r="D198" s="219"/>
      <c r="E198" s="220"/>
      <c r="F198" s="219"/>
      <c r="G198" s="291"/>
      <c r="H198" s="174" cm="1">
        <f t="array" ref="H198">IF(B198&lt;&gt;"",INDEX(KM!$C$5:$C$40,MATCH(1,($B198&gt;=KM!$A$5:$A$40)*($B198&lt;=KM!$B$5:$B$40),0)),0)</f>
        <v>0</v>
      </c>
      <c r="I198" s="55">
        <f t="shared" si="27"/>
        <v>0</v>
      </c>
      <c r="J198" s="226"/>
      <c r="K198" s="234"/>
      <c r="L198" s="236" t="str">
        <f>IF(AND('1B Tableau financier'!$K$2&lt;&gt;"Pôle",B198&lt;&gt;""),1,"")</f>
        <v/>
      </c>
      <c r="M198" s="241" t="str">
        <f t="shared" si="28"/>
        <v/>
      </c>
      <c r="N198" s="242" t="str">
        <f>IF(AND('1B Tableau financier'!$K$2="pôle",L198=2),ROUND((I198+J198+K198),2),"")</f>
        <v/>
      </c>
      <c r="O198" s="241" t="str">
        <f t="shared" si="25"/>
        <v/>
      </c>
      <c r="P198" s="55" t="str">
        <f t="shared" si="26"/>
        <v/>
      </c>
      <c r="Q198" s="55"/>
      <c r="R198" s="55"/>
      <c r="S198" s="296"/>
    </row>
    <row r="199" spans="1:19">
      <c r="A199" s="217"/>
      <c r="B199" s="218"/>
      <c r="C199" s="219"/>
      <c r="D199" s="219"/>
      <c r="E199" s="220"/>
      <c r="F199" s="219"/>
      <c r="G199" s="291"/>
      <c r="H199" s="174" cm="1">
        <f t="array" ref="H199">IF(B199&lt;&gt;"",INDEX(KM!$C$5:$C$40,MATCH(1,($B199&gt;=KM!$A$5:$A$40)*($B199&lt;=KM!$B$5:$B$40),0)),0)</f>
        <v>0</v>
      </c>
      <c r="I199" s="55">
        <f t="shared" si="27"/>
        <v>0</v>
      </c>
      <c r="J199" s="226"/>
      <c r="K199" s="234"/>
      <c r="L199" s="236" t="str">
        <f>IF(AND('1B Tableau financier'!$K$2&lt;&gt;"Pôle",B199&lt;&gt;""),1,"")</f>
        <v/>
      </c>
      <c r="M199" s="241" t="str">
        <f t="shared" si="28"/>
        <v/>
      </c>
      <c r="N199" s="242" t="str">
        <f>IF(AND('1B Tableau financier'!$K$2="pôle",L199=2),ROUND((I199+J199+K199),2),"")</f>
        <v/>
      </c>
      <c r="O199" s="241" t="str">
        <f t="shared" si="25"/>
        <v/>
      </c>
      <c r="P199" s="55" t="str">
        <f t="shared" si="26"/>
        <v/>
      </c>
      <c r="Q199" s="55"/>
      <c r="R199" s="55"/>
      <c r="S199" s="296"/>
    </row>
    <row r="200" spans="1:19">
      <c r="A200" s="217"/>
      <c r="B200" s="218"/>
      <c r="C200" s="219"/>
      <c r="D200" s="219"/>
      <c r="E200" s="220"/>
      <c r="F200" s="219"/>
      <c r="G200" s="291"/>
      <c r="H200" s="174" cm="1">
        <f t="array" ref="H200">IF(B200&lt;&gt;"",INDEX(KM!$C$5:$C$40,MATCH(1,($B200&gt;=KM!$A$5:$A$40)*($B200&lt;=KM!$B$5:$B$40),0)),0)</f>
        <v>0</v>
      </c>
      <c r="I200" s="55">
        <f t="shared" si="27"/>
        <v>0</v>
      </c>
      <c r="J200" s="226"/>
      <c r="K200" s="234"/>
      <c r="L200" s="236" t="str">
        <f>IF(AND('1B Tableau financier'!$K$2&lt;&gt;"Pôle",B200&lt;&gt;""),1,"")</f>
        <v/>
      </c>
      <c r="M200" s="241" t="str">
        <f t="shared" si="28"/>
        <v/>
      </c>
      <c r="N200" s="242" t="str">
        <f>IF(AND('1B Tableau financier'!$K$2="pôle",L200=2),ROUND((I200+J200+K200),2),"")</f>
        <v/>
      </c>
      <c r="O200" s="241" t="str">
        <f t="shared" si="25"/>
        <v/>
      </c>
      <c r="P200" s="55" t="str">
        <f t="shared" si="26"/>
        <v/>
      </c>
      <c r="Q200" s="55"/>
      <c r="R200" s="55"/>
      <c r="S200" s="296"/>
    </row>
    <row r="201" spans="1:19">
      <c r="A201" s="217"/>
      <c r="B201" s="218"/>
      <c r="C201" s="219"/>
      <c r="D201" s="219"/>
      <c r="E201" s="220"/>
      <c r="F201" s="219"/>
      <c r="G201" s="291"/>
      <c r="H201" s="174" cm="1">
        <f t="array" ref="H201">IF(B201&lt;&gt;"",INDEX(KM!$C$5:$C$40,MATCH(1,($B201&gt;=KM!$A$5:$A$40)*($B201&lt;=KM!$B$5:$B$40),0)),0)</f>
        <v>0</v>
      </c>
      <c r="I201" s="55">
        <f t="shared" si="27"/>
        <v>0</v>
      </c>
      <c r="J201" s="226"/>
      <c r="K201" s="234"/>
      <c r="L201" s="236" t="str">
        <f>IF(AND('1B Tableau financier'!$K$2&lt;&gt;"Pôle",B201&lt;&gt;""),1,"")</f>
        <v/>
      </c>
      <c r="M201" s="241" t="str">
        <f t="shared" si="28"/>
        <v/>
      </c>
      <c r="N201" s="242" t="str">
        <f>IF(AND('1B Tableau financier'!$K$2="pôle",L201=2),ROUND((I201+J201+K201),2),"")</f>
        <v/>
      </c>
      <c r="O201" s="241" t="str">
        <f t="shared" si="25"/>
        <v/>
      </c>
      <c r="P201" s="55" t="str">
        <f t="shared" si="26"/>
        <v/>
      </c>
      <c r="Q201" s="55"/>
      <c r="R201" s="55"/>
      <c r="S201" s="296"/>
    </row>
    <row r="202" spans="1:19">
      <c r="A202" s="217"/>
      <c r="B202" s="218"/>
      <c r="C202" s="219"/>
      <c r="D202" s="219"/>
      <c r="E202" s="220"/>
      <c r="F202" s="219"/>
      <c r="G202" s="291"/>
      <c r="H202" s="174" cm="1">
        <f t="array" ref="H202">IF(B202&lt;&gt;"",INDEX(KM!$C$5:$C$40,MATCH(1,($B202&gt;=KM!$A$5:$A$40)*($B202&lt;=KM!$B$5:$B$40),0)),0)</f>
        <v>0</v>
      </c>
      <c r="I202" s="55">
        <f t="shared" si="27"/>
        <v>0</v>
      </c>
      <c r="J202" s="226"/>
      <c r="K202" s="234"/>
      <c r="L202" s="236" t="str">
        <f>IF(AND('1B Tableau financier'!$K$2&lt;&gt;"Pôle",B202&lt;&gt;""),1,"")</f>
        <v/>
      </c>
      <c r="M202" s="241" t="str">
        <f t="shared" si="28"/>
        <v/>
      </c>
      <c r="N202" s="242" t="str">
        <f>IF(AND('1B Tableau financier'!$K$2="pôle",L202=2),ROUND((I202+J202+K202),2),"")</f>
        <v/>
      </c>
      <c r="O202" s="241" t="str">
        <f t="shared" si="25"/>
        <v/>
      </c>
      <c r="P202" s="55" t="str">
        <f t="shared" si="26"/>
        <v/>
      </c>
      <c r="Q202" s="55"/>
      <c r="R202" s="55"/>
      <c r="S202" s="296"/>
    </row>
    <row r="203" spans="1:19">
      <c r="A203" s="217"/>
      <c r="B203" s="218"/>
      <c r="C203" s="219"/>
      <c r="D203" s="219"/>
      <c r="E203" s="220"/>
      <c r="F203" s="219"/>
      <c r="G203" s="291"/>
      <c r="H203" s="174" cm="1">
        <f t="array" ref="H203">IF(B203&lt;&gt;"",INDEX(KM!$C$5:$C$40,MATCH(1,($B203&gt;=KM!$A$5:$A$40)*($B203&lt;=KM!$B$5:$B$40),0)),0)</f>
        <v>0</v>
      </c>
      <c r="I203" s="55">
        <f t="shared" si="27"/>
        <v>0</v>
      </c>
      <c r="J203" s="226"/>
      <c r="K203" s="234"/>
      <c r="L203" s="236" t="str">
        <f>IF(AND('1B Tableau financier'!$K$2&lt;&gt;"Pôle",B203&lt;&gt;""),1,"")</f>
        <v/>
      </c>
      <c r="M203" s="241" t="str">
        <f t="shared" si="28"/>
        <v/>
      </c>
      <c r="N203" s="242" t="str">
        <f>IF(AND('1B Tableau financier'!$K$2="pôle",L203=2),ROUND((I203+J203+K203),2),"")</f>
        <v/>
      </c>
      <c r="O203" s="241" t="str">
        <f t="shared" si="25"/>
        <v/>
      </c>
      <c r="P203" s="55" t="str">
        <f t="shared" si="26"/>
        <v/>
      </c>
      <c r="Q203" s="55"/>
      <c r="R203" s="55"/>
      <c r="S203" s="296"/>
    </row>
    <row r="204" spans="1:19">
      <c r="A204" s="217"/>
      <c r="B204" s="218"/>
      <c r="C204" s="219"/>
      <c r="D204" s="219"/>
      <c r="E204" s="220"/>
      <c r="F204" s="219"/>
      <c r="G204" s="291"/>
      <c r="H204" s="174" cm="1">
        <f t="array" ref="H204">IF(B204&lt;&gt;"",INDEX(KM!$C$5:$C$40,MATCH(1,($B204&gt;=KM!$A$5:$A$40)*($B204&lt;=KM!$B$5:$B$40),0)),0)</f>
        <v>0</v>
      </c>
      <c r="I204" s="55">
        <f t="shared" si="27"/>
        <v>0</v>
      </c>
      <c r="J204" s="226"/>
      <c r="K204" s="234"/>
      <c r="L204" s="236" t="str">
        <f>IF(AND('1B Tableau financier'!$K$2&lt;&gt;"Pôle",B204&lt;&gt;""),1,"")</f>
        <v/>
      </c>
      <c r="M204" s="241" t="str">
        <f t="shared" si="28"/>
        <v/>
      </c>
      <c r="N204" s="242" t="str">
        <f>IF(AND('1B Tableau financier'!$K$2="pôle",L204=2),ROUND((I204+J204+K204),2),"")</f>
        <v/>
      </c>
      <c r="O204" s="241" t="str">
        <f t="shared" si="25"/>
        <v/>
      </c>
      <c r="P204" s="55" t="str">
        <f t="shared" si="26"/>
        <v/>
      </c>
      <c r="Q204" s="55"/>
      <c r="R204" s="55"/>
      <c r="S204" s="296"/>
    </row>
    <row r="205" spans="1:19">
      <c r="A205" s="217"/>
      <c r="B205" s="218"/>
      <c r="C205" s="219"/>
      <c r="D205" s="219"/>
      <c r="E205" s="220"/>
      <c r="F205" s="219"/>
      <c r="G205" s="291"/>
      <c r="H205" s="174" cm="1">
        <f t="array" ref="H205">IF(B205&lt;&gt;"",INDEX(KM!$C$5:$C$40,MATCH(1,($B205&gt;=KM!$A$5:$A$40)*($B205&lt;=KM!$B$5:$B$40),0)),0)</f>
        <v>0</v>
      </c>
      <c r="I205" s="55">
        <f t="shared" si="27"/>
        <v>0</v>
      </c>
      <c r="J205" s="226"/>
      <c r="K205" s="234"/>
      <c r="L205" s="236" t="str">
        <f>IF(AND('1B Tableau financier'!$K$2&lt;&gt;"Pôle",B205&lt;&gt;""),1,"")</f>
        <v/>
      </c>
      <c r="M205" s="241" t="str">
        <f t="shared" si="28"/>
        <v/>
      </c>
      <c r="N205" s="242" t="str">
        <f>IF(AND('1B Tableau financier'!$K$2="pôle",L205=2),ROUND((I205+J205+K205),2),"")</f>
        <v/>
      </c>
      <c r="O205" s="241" t="str">
        <f t="shared" si="25"/>
        <v/>
      </c>
      <c r="P205" s="55" t="str">
        <f t="shared" si="26"/>
        <v/>
      </c>
      <c r="Q205" s="55"/>
      <c r="R205" s="55"/>
      <c r="S205" s="296"/>
    </row>
    <row r="206" spans="1:19">
      <c r="A206" s="217"/>
      <c r="B206" s="218"/>
      <c r="C206" s="219"/>
      <c r="D206" s="219"/>
      <c r="E206" s="220"/>
      <c r="F206" s="219"/>
      <c r="G206" s="291"/>
      <c r="H206" s="174" cm="1">
        <f t="array" ref="H206">IF(B206&lt;&gt;"",INDEX(KM!$C$5:$C$40,MATCH(1,($B206&gt;=KM!$A$5:$A$40)*($B206&lt;=KM!$B$5:$B$40),0)),0)</f>
        <v>0</v>
      </c>
      <c r="I206" s="55">
        <f t="shared" si="27"/>
        <v>0</v>
      </c>
      <c r="J206" s="226"/>
      <c r="K206" s="234"/>
      <c r="L206" s="236" t="str">
        <f>IF(AND('1B Tableau financier'!$K$2&lt;&gt;"Pôle",B206&lt;&gt;""),1,"")</f>
        <v/>
      </c>
      <c r="M206" s="241" t="str">
        <f t="shared" si="28"/>
        <v/>
      </c>
      <c r="N206" s="242" t="str">
        <f>IF(AND('1B Tableau financier'!$K$2="pôle",L206=2),ROUND((I206+J206+K206),2),"")</f>
        <v/>
      </c>
      <c r="O206" s="241" t="str">
        <f t="shared" si="25"/>
        <v/>
      </c>
      <c r="P206" s="55" t="str">
        <f t="shared" si="26"/>
        <v/>
      </c>
      <c r="Q206" s="55"/>
      <c r="R206" s="55"/>
      <c r="S206" s="296"/>
    </row>
    <row r="207" spans="1:19">
      <c r="A207" s="217"/>
      <c r="B207" s="218"/>
      <c r="C207" s="219"/>
      <c r="D207" s="219"/>
      <c r="E207" s="220"/>
      <c r="F207" s="219"/>
      <c r="G207" s="291"/>
      <c r="H207" s="174" cm="1">
        <f t="array" ref="H207">IF(B207&lt;&gt;"",INDEX(KM!$C$5:$C$40,MATCH(1,($B207&gt;=KM!$A$5:$A$40)*($B207&lt;=KM!$B$5:$B$40),0)),0)</f>
        <v>0</v>
      </c>
      <c r="I207" s="55">
        <f t="shared" si="27"/>
        <v>0</v>
      </c>
      <c r="J207" s="226"/>
      <c r="K207" s="234"/>
      <c r="L207" s="236" t="str">
        <f>IF(AND('1B Tableau financier'!$K$2&lt;&gt;"Pôle",B207&lt;&gt;""),1,"")</f>
        <v/>
      </c>
      <c r="M207" s="241" t="str">
        <f t="shared" si="28"/>
        <v/>
      </c>
      <c r="N207" s="242" t="str">
        <f>IF(AND('1B Tableau financier'!$K$2="pôle",L207=2),ROUND((I207+J207+K207),2),"")</f>
        <v/>
      </c>
      <c r="O207" s="241" t="str">
        <f t="shared" si="25"/>
        <v/>
      </c>
      <c r="P207" s="55" t="str">
        <f t="shared" si="26"/>
        <v/>
      </c>
      <c r="Q207" s="55"/>
      <c r="R207" s="55"/>
      <c r="S207" s="296"/>
    </row>
    <row r="208" spans="1:19">
      <c r="A208" s="217"/>
      <c r="B208" s="218"/>
      <c r="C208" s="219"/>
      <c r="D208" s="219"/>
      <c r="E208" s="220"/>
      <c r="F208" s="219"/>
      <c r="G208" s="291"/>
      <c r="H208" s="174" cm="1">
        <f t="array" ref="H208">IF(B208&lt;&gt;"",INDEX(KM!$C$5:$C$40,MATCH(1,($B208&gt;=KM!$A$5:$A$40)*($B208&lt;=KM!$B$5:$B$40),0)),0)</f>
        <v>0</v>
      </c>
      <c r="I208" s="55">
        <f t="shared" si="27"/>
        <v>0</v>
      </c>
      <c r="J208" s="226"/>
      <c r="K208" s="234"/>
      <c r="L208" s="236" t="str">
        <f>IF(AND('1B Tableau financier'!$K$2&lt;&gt;"Pôle",B208&lt;&gt;""),1,"")</f>
        <v/>
      </c>
      <c r="M208" s="241" t="str">
        <f t="shared" si="28"/>
        <v/>
      </c>
      <c r="N208" s="242" t="str">
        <f>IF(AND('1B Tableau financier'!$K$2="pôle",L208=2),ROUND((I208+J208+K208),2),"")</f>
        <v/>
      </c>
      <c r="O208" s="241" t="str">
        <f t="shared" si="25"/>
        <v/>
      </c>
      <c r="P208" s="55" t="str">
        <f t="shared" si="26"/>
        <v/>
      </c>
      <c r="Q208" s="55"/>
      <c r="R208" s="55"/>
      <c r="S208" s="296"/>
    </row>
    <row r="209" spans="1:19">
      <c r="A209" s="217"/>
      <c r="B209" s="218"/>
      <c r="C209" s="219"/>
      <c r="D209" s="219"/>
      <c r="E209" s="220"/>
      <c r="F209" s="219"/>
      <c r="G209" s="291"/>
      <c r="H209" s="174" cm="1">
        <f t="array" ref="H209">IF(B209&lt;&gt;"",INDEX(KM!$C$5:$C$40,MATCH(1,($B209&gt;=KM!$A$5:$A$40)*($B209&lt;=KM!$B$5:$B$40),0)),0)</f>
        <v>0</v>
      </c>
      <c r="I209" s="55">
        <f t="shared" si="27"/>
        <v>0</v>
      </c>
      <c r="J209" s="226"/>
      <c r="K209" s="234"/>
      <c r="L209" s="236" t="str">
        <f>IF(AND('1B Tableau financier'!$K$2&lt;&gt;"Pôle",B209&lt;&gt;""),1,"")</f>
        <v/>
      </c>
      <c r="M209" s="241" t="str">
        <f t="shared" si="28"/>
        <v/>
      </c>
      <c r="N209" s="242" t="str">
        <f>IF(AND('1B Tableau financier'!$K$2="pôle",L209=2),ROUND((I209+J209+K209),2),"")</f>
        <v/>
      </c>
      <c r="O209" s="241" t="str">
        <f t="shared" si="25"/>
        <v/>
      </c>
      <c r="P209" s="55" t="str">
        <f t="shared" si="26"/>
        <v/>
      </c>
      <c r="Q209" s="55"/>
      <c r="R209" s="55"/>
      <c r="S209" s="296"/>
    </row>
    <row r="210" spans="1:19">
      <c r="A210" s="217"/>
      <c r="B210" s="218"/>
      <c r="C210" s="219"/>
      <c r="D210" s="219"/>
      <c r="E210" s="220"/>
      <c r="F210" s="219"/>
      <c r="G210" s="291"/>
      <c r="H210" s="174" cm="1">
        <f t="array" ref="H210">IF(B210&lt;&gt;"",INDEX(KM!$C$5:$C$40,MATCH(1,($B210&gt;=KM!$A$5:$A$40)*($B210&lt;=KM!$B$5:$B$40),0)),0)</f>
        <v>0</v>
      </c>
      <c r="I210" s="55">
        <f t="shared" ref="I210:I240" si="29">G210*H210</f>
        <v>0</v>
      </c>
      <c r="J210" s="226"/>
      <c r="K210" s="234"/>
      <c r="L210" s="236" t="str">
        <f>IF(AND('1B Tableau financier'!$K$2&lt;&gt;"Pôle",B210&lt;&gt;""),1,"")</f>
        <v/>
      </c>
      <c r="M210" s="241" t="str">
        <f t="shared" si="28"/>
        <v/>
      </c>
      <c r="N210" s="242" t="str">
        <f>IF(AND('1B Tableau financier'!$K$2="pôle",L210=2),ROUND((I210+J210+K210),2),"")</f>
        <v/>
      </c>
      <c r="O210" s="241" t="str">
        <f t="shared" si="25"/>
        <v/>
      </c>
      <c r="P210" s="55" t="str">
        <f t="shared" si="26"/>
        <v/>
      </c>
      <c r="Q210" s="55"/>
      <c r="R210" s="55"/>
      <c r="S210" s="296"/>
    </row>
    <row r="211" spans="1:19">
      <c r="A211" s="217"/>
      <c r="B211" s="218"/>
      <c r="C211" s="219"/>
      <c r="D211" s="219"/>
      <c r="E211" s="220"/>
      <c r="F211" s="219"/>
      <c r="G211" s="291"/>
      <c r="H211" s="174" cm="1">
        <f t="array" ref="H211">IF(B211&lt;&gt;"",INDEX(KM!$C$5:$C$40,MATCH(1,($B211&gt;=KM!$A$5:$A$40)*($B211&lt;=KM!$B$5:$B$40),0)),0)</f>
        <v>0</v>
      </c>
      <c r="I211" s="55">
        <f t="shared" si="29"/>
        <v>0</v>
      </c>
      <c r="J211" s="226"/>
      <c r="K211" s="234"/>
      <c r="L211" s="236" t="str">
        <f>IF(AND('1B Tableau financier'!$K$2&lt;&gt;"Pôle",B211&lt;&gt;""),1,"")</f>
        <v/>
      </c>
      <c r="M211" s="241" t="str">
        <f t="shared" si="28"/>
        <v/>
      </c>
      <c r="N211" s="242" t="str">
        <f>IF(AND('1B Tableau financier'!$K$2="pôle",L211=2),ROUND((I211+J211+K211),2),"")</f>
        <v/>
      </c>
      <c r="O211" s="241" t="str">
        <f t="shared" si="25"/>
        <v/>
      </c>
      <c r="P211" s="55" t="str">
        <f t="shared" si="26"/>
        <v/>
      </c>
      <c r="Q211" s="55"/>
      <c r="R211" s="55"/>
      <c r="S211" s="296"/>
    </row>
    <row r="212" spans="1:19">
      <c r="A212" s="217"/>
      <c r="B212" s="218"/>
      <c r="C212" s="219"/>
      <c r="D212" s="219"/>
      <c r="E212" s="220"/>
      <c r="F212" s="219"/>
      <c r="G212" s="291"/>
      <c r="H212" s="174" cm="1">
        <f t="array" ref="H212">IF(B212&lt;&gt;"",INDEX(KM!$C$5:$C$40,MATCH(1,($B212&gt;=KM!$A$5:$A$40)*($B212&lt;=KM!$B$5:$B$40),0)),0)</f>
        <v>0</v>
      </c>
      <c r="I212" s="55">
        <f t="shared" si="29"/>
        <v>0</v>
      </c>
      <c r="J212" s="226"/>
      <c r="K212" s="234"/>
      <c r="L212" s="236" t="str">
        <f>IF(AND('1B Tableau financier'!$K$2&lt;&gt;"Pôle",B212&lt;&gt;""),1,"")</f>
        <v/>
      </c>
      <c r="M212" s="241" t="str">
        <f t="shared" si="28"/>
        <v/>
      </c>
      <c r="N212" s="242" t="str">
        <f>IF(AND('1B Tableau financier'!$K$2="pôle",L212=2),ROUND((I212+J212+K212),2),"")</f>
        <v/>
      </c>
      <c r="O212" s="241" t="str">
        <f t="shared" si="25"/>
        <v/>
      </c>
      <c r="P212" s="55" t="str">
        <f t="shared" si="26"/>
        <v/>
      </c>
      <c r="Q212" s="55"/>
      <c r="R212" s="55"/>
      <c r="S212" s="296"/>
    </row>
    <row r="213" spans="1:19">
      <c r="A213" s="217"/>
      <c r="B213" s="218"/>
      <c r="C213" s="219"/>
      <c r="D213" s="219"/>
      <c r="E213" s="220"/>
      <c r="F213" s="219"/>
      <c r="G213" s="291"/>
      <c r="H213" s="174" cm="1">
        <f t="array" ref="H213">IF(B213&lt;&gt;"",INDEX(KM!$C$5:$C$40,MATCH(1,($B213&gt;=KM!$A$5:$A$40)*($B213&lt;=KM!$B$5:$B$40),0)),0)</f>
        <v>0</v>
      </c>
      <c r="I213" s="55">
        <f t="shared" si="29"/>
        <v>0</v>
      </c>
      <c r="J213" s="226"/>
      <c r="K213" s="234"/>
      <c r="L213" s="236" t="str">
        <f>IF(AND('1B Tableau financier'!$K$2&lt;&gt;"Pôle",B213&lt;&gt;""),1,"")</f>
        <v/>
      </c>
      <c r="M213" s="241" t="str">
        <f t="shared" si="28"/>
        <v/>
      </c>
      <c r="N213" s="242" t="str">
        <f>IF(AND('1B Tableau financier'!$K$2="pôle",L213=2),ROUND((I213+J213+K213),2),"")</f>
        <v/>
      </c>
      <c r="O213" s="241" t="str">
        <f t="shared" si="25"/>
        <v/>
      </c>
      <c r="P213" s="55" t="str">
        <f t="shared" si="26"/>
        <v/>
      </c>
      <c r="Q213" s="55"/>
      <c r="R213" s="55"/>
      <c r="S213" s="296"/>
    </row>
    <row r="214" spans="1:19">
      <c r="A214" s="217"/>
      <c r="B214" s="218"/>
      <c r="C214" s="219"/>
      <c r="D214" s="219"/>
      <c r="E214" s="220"/>
      <c r="F214" s="219"/>
      <c r="G214" s="291"/>
      <c r="H214" s="174" cm="1">
        <f t="array" ref="H214">IF(B214&lt;&gt;"",INDEX(KM!$C$5:$C$40,MATCH(1,($B214&gt;=KM!$A$5:$A$40)*($B214&lt;=KM!$B$5:$B$40),0)),0)</f>
        <v>0</v>
      </c>
      <c r="I214" s="55">
        <f t="shared" si="29"/>
        <v>0</v>
      </c>
      <c r="J214" s="226"/>
      <c r="K214" s="234"/>
      <c r="L214" s="236" t="str">
        <f>IF(AND('1B Tableau financier'!$K$2&lt;&gt;"Pôle",B214&lt;&gt;""),1,"")</f>
        <v/>
      </c>
      <c r="M214" s="241" t="str">
        <f t="shared" si="28"/>
        <v/>
      </c>
      <c r="N214" s="242" t="str">
        <f>IF(AND('1B Tableau financier'!$K$2="pôle",L214=2),ROUND((I214+J214+K214),2),"")</f>
        <v/>
      </c>
      <c r="O214" s="241" t="str">
        <f t="shared" si="25"/>
        <v/>
      </c>
      <c r="P214" s="55" t="str">
        <f t="shared" si="26"/>
        <v/>
      </c>
      <c r="Q214" s="55"/>
      <c r="R214" s="55"/>
      <c r="S214" s="296"/>
    </row>
    <row r="215" spans="1:19">
      <c r="A215" s="217"/>
      <c r="B215" s="218"/>
      <c r="C215" s="219"/>
      <c r="D215" s="219"/>
      <c r="E215" s="220"/>
      <c r="F215" s="219"/>
      <c r="G215" s="291"/>
      <c r="H215" s="174" cm="1">
        <f t="array" ref="H215">IF(B215&lt;&gt;"",INDEX(KM!$C$5:$C$40,MATCH(1,($B215&gt;=KM!$A$5:$A$40)*($B215&lt;=KM!$B$5:$B$40),0)),0)</f>
        <v>0</v>
      </c>
      <c r="I215" s="55">
        <f t="shared" si="29"/>
        <v>0</v>
      </c>
      <c r="J215" s="226"/>
      <c r="K215" s="234"/>
      <c r="L215" s="236" t="str">
        <f>IF(AND('1B Tableau financier'!$K$2&lt;&gt;"Pôle",B215&lt;&gt;""),1,"")</f>
        <v/>
      </c>
      <c r="M215" s="241" t="str">
        <f t="shared" si="28"/>
        <v/>
      </c>
      <c r="N215" s="242" t="str">
        <f>IF(AND('1B Tableau financier'!$K$2="pôle",L215=2),ROUND((I215+J215+K215),2),"")</f>
        <v/>
      </c>
      <c r="O215" s="241" t="str">
        <f t="shared" si="25"/>
        <v/>
      </c>
      <c r="P215" s="55" t="str">
        <f t="shared" si="26"/>
        <v/>
      </c>
      <c r="Q215" s="55"/>
      <c r="R215" s="55"/>
      <c r="S215" s="296"/>
    </row>
    <row r="216" spans="1:19">
      <c r="A216" s="217"/>
      <c r="B216" s="218"/>
      <c r="C216" s="219"/>
      <c r="D216" s="219"/>
      <c r="E216" s="220"/>
      <c r="F216" s="219"/>
      <c r="G216" s="291"/>
      <c r="H216" s="174" cm="1">
        <f t="array" ref="H216">IF(B216&lt;&gt;"",INDEX(KM!$C$5:$C$40,MATCH(1,($B216&gt;=KM!$A$5:$A$40)*($B216&lt;=KM!$B$5:$B$40),0)),0)</f>
        <v>0</v>
      </c>
      <c r="I216" s="55">
        <f t="shared" si="29"/>
        <v>0</v>
      </c>
      <c r="J216" s="226"/>
      <c r="K216" s="234"/>
      <c r="L216" s="236" t="str">
        <f>IF(AND('1B Tableau financier'!$K$2&lt;&gt;"Pôle",B216&lt;&gt;""),1,"")</f>
        <v/>
      </c>
      <c r="M216" s="241" t="str">
        <f t="shared" si="28"/>
        <v/>
      </c>
      <c r="N216" s="242" t="str">
        <f>IF(AND('1B Tableau financier'!$K$2="pôle",L216=2),ROUND((I216+J216+K216),2),"")</f>
        <v/>
      </c>
      <c r="O216" s="241" t="str">
        <f t="shared" si="25"/>
        <v/>
      </c>
      <c r="P216" s="55" t="str">
        <f t="shared" si="26"/>
        <v/>
      </c>
      <c r="Q216" s="55"/>
      <c r="R216" s="55"/>
      <c r="S216" s="296"/>
    </row>
    <row r="217" spans="1:19">
      <c r="A217" s="217"/>
      <c r="B217" s="218"/>
      <c r="C217" s="219"/>
      <c r="D217" s="219"/>
      <c r="E217" s="220"/>
      <c r="F217" s="219"/>
      <c r="G217" s="291"/>
      <c r="H217" s="174" cm="1">
        <f t="array" ref="H217">IF(B217&lt;&gt;"",INDEX(KM!$C$5:$C$40,MATCH(1,($B217&gt;=KM!$A$5:$A$40)*($B217&lt;=KM!$B$5:$B$40),0)),0)</f>
        <v>0</v>
      </c>
      <c r="I217" s="55">
        <f t="shared" si="29"/>
        <v>0</v>
      </c>
      <c r="J217" s="226"/>
      <c r="K217" s="234"/>
      <c r="L217" s="236" t="str">
        <f>IF(AND('1B Tableau financier'!$K$2&lt;&gt;"Pôle",B217&lt;&gt;""),1,"")</f>
        <v/>
      </c>
      <c r="M217" s="241" t="str">
        <f t="shared" si="28"/>
        <v/>
      </c>
      <c r="N217" s="242" t="str">
        <f>IF(AND('1B Tableau financier'!$K$2="pôle",L217=2),ROUND((I217+J217+K217),2),"")</f>
        <v/>
      </c>
      <c r="O217" s="241" t="str">
        <f t="shared" si="25"/>
        <v/>
      </c>
      <c r="P217" s="55" t="str">
        <f t="shared" si="26"/>
        <v/>
      </c>
      <c r="Q217" s="55"/>
      <c r="R217" s="55"/>
      <c r="S217" s="296"/>
    </row>
    <row r="218" spans="1:19">
      <c r="A218" s="217"/>
      <c r="B218" s="218"/>
      <c r="C218" s="219"/>
      <c r="D218" s="219"/>
      <c r="E218" s="220"/>
      <c r="F218" s="219"/>
      <c r="G218" s="291"/>
      <c r="H218" s="174" cm="1">
        <f t="array" ref="H218">IF(B218&lt;&gt;"",INDEX(KM!$C$5:$C$40,MATCH(1,($B218&gt;=KM!$A$5:$A$40)*($B218&lt;=KM!$B$5:$B$40),0)),0)</f>
        <v>0</v>
      </c>
      <c r="I218" s="55">
        <f t="shared" si="29"/>
        <v>0</v>
      </c>
      <c r="J218" s="226"/>
      <c r="K218" s="234"/>
      <c r="L218" s="236" t="str">
        <f>IF(AND('1B Tableau financier'!$K$2&lt;&gt;"Pôle",B218&lt;&gt;""),1,"")</f>
        <v/>
      </c>
      <c r="M218" s="241" t="str">
        <f t="shared" si="28"/>
        <v/>
      </c>
      <c r="N218" s="242" t="str">
        <f>IF(AND('1B Tableau financier'!$K$2="pôle",L218=2),ROUND((I218+J218+K218),2),"")</f>
        <v/>
      </c>
      <c r="O218" s="241" t="str">
        <f t="shared" si="25"/>
        <v/>
      </c>
      <c r="P218" s="55" t="str">
        <f t="shared" si="26"/>
        <v/>
      </c>
      <c r="Q218" s="55"/>
      <c r="R218" s="55"/>
      <c r="S218" s="296"/>
    </row>
    <row r="219" spans="1:19">
      <c r="A219" s="217"/>
      <c r="B219" s="218"/>
      <c r="C219" s="219"/>
      <c r="D219" s="219"/>
      <c r="E219" s="220"/>
      <c r="F219" s="219"/>
      <c r="G219" s="291"/>
      <c r="H219" s="174" cm="1">
        <f t="array" ref="H219">IF(B219&lt;&gt;"",INDEX(KM!$C$5:$C$40,MATCH(1,($B219&gt;=KM!$A$5:$A$40)*($B219&lt;=KM!$B$5:$B$40),0)),0)</f>
        <v>0</v>
      </c>
      <c r="I219" s="55">
        <f t="shared" si="29"/>
        <v>0</v>
      </c>
      <c r="J219" s="226"/>
      <c r="K219" s="234"/>
      <c r="L219" s="236" t="str">
        <f>IF(AND('1B Tableau financier'!$K$2&lt;&gt;"Pôle",B219&lt;&gt;""),1,"")</f>
        <v/>
      </c>
      <c r="M219" s="241" t="str">
        <f t="shared" si="28"/>
        <v/>
      </c>
      <c r="N219" s="242" t="str">
        <f>IF(AND('1B Tableau financier'!$K$2="pôle",L219=2),ROUND((I219+J219+K219),2),"")</f>
        <v/>
      </c>
      <c r="O219" s="241" t="str">
        <f t="shared" si="25"/>
        <v/>
      </c>
      <c r="P219" s="55" t="str">
        <f t="shared" si="26"/>
        <v/>
      </c>
      <c r="Q219" s="55"/>
      <c r="R219" s="55"/>
      <c r="S219" s="296"/>
    </row>
    <row r="220" spans="1:19">
      <c r="A220" s="217"/>
      <c r="B220" s="218"/>
      <c r="C220" s="219"/>
      <c r="D220" s="219"/>
      <c r="E220" s="220"/>
      <c r="F220" s="219"/>
      <c r="G220" s="291"/>
      <c r="H220" s="174" cm="1">
        <f t="array" ref="H220">IF(B220&lt;&gt;"",INDEX(KM!$C$5:$C$40,MATCH(1,($B220&gt;=KM!$A$5:$A$40)*($B220&lt;=KM!$B$5:$B$40),0)),0)</f>
        <v>0</v>
      </c>
      <c r="I220" s="55">
        <f t="shared" si="29"/>
        <v>0</v>
      </c>
      <c r="J220" s="226"/>
      <c r="K220" s="234"/>
      <c r="L220" s="236" t="str">
        <f>IF(AND('1B Tableau financier'!$K$2&lt;&gt;"Pôle",B220&lt;&gt;""),1,"")</f>
        <v/>
      </c>
      <c r="M220" s="241" t="str">
        <f t="shared" si="28"/>
        <v/>
      </c>
      <c r="N220" s="242" t="str">
        <f>IF(AND('1B Tableau financier'!$K$2="pôle",L220=2),ROUND((I220+J220+K220),2),"")</f>
        <v/>
      </c>
      <c r="O220" s="241" t="str">
        <f t="shared" si="25"/>
        <v/>
      </c>
      <c r="P220" s="55" t="str">
        <f t="shared" si="26"/>
        <v/>
      </c>
      <c r="Q220" s="55"/>
      <c r="R220" s="55"/>
      <c r="S220" s="296"/>
    </row>
    <row r="221" spans="1:19">
      <c r="A221" s="217"/>
      <c r="B221" s="218"/>
      <c r="C221" s="219"/>
      <c r="D221" s="219"/>
      <c r="E221" s="220"/>
      <c r="F221" s="219"/>
      <c r="G221" s="291"/>
      <c r="H221" s="174" cm="1">
        <f t="array" ref="H221">IF(B221&lt;&gt;"",INDEX(KM!$C$5:$C$40,MATCH(1,($B221&gt;=KM!$A$5:$A$40)*($B221&lt;=KM!$B$5:$B$40),0)),0)</f>
        <v>0</v>
      </c>
      <c r="I221" s="55">
        <f t="shared" si="29"/>
        <v>0</v>
      </c>
      <c r="J221" s="226"/>
      <c r="K221" s="234"/>
      <c r="L221" s="236" t="str">
        <f>IF(AND('1B Tableau financier'!$K$2&lt;&gt;"Pôle",B221&lt;&gt;""),1,"")</f>
        <v/>
      </c>
      <c r="M221" s="241" t="str">
        <f t="shared" si="28"/>
        <v/>
      </c>
      <c r="N221" s="242" t="str">
        <f>IF(AND('1B Tableau financier'!$K$2="pôle",L221=2),ROUND((I221+J221+K221),2),"")</f>
        <v/>
      </c>
      <c r="O221" s="241" t="str">
        <f t="shared" si="25"/>
        <v/>
      </c>
      <c r="P221" s="55" t="str">
        <f t="shared" si="26"/>
        <v/>
      </c>
      <c r="Q221" s="55"/>
      <c r="R221" s="55"/>
      <c r="S221" s="296"/>
    </row>
    <row r="222" spans="1:19">
      <c r="A222" s="217"/>
      <c r="B222" s="218"/>
      <c r="C222" s="219"/>
      <c r="D222" s="219"/>
      <c r="E222" s="220"/>
      <c r="F222" s="219"/>
      <c r="G222" s="291"/>
      <c r="H222" s="174" cm="1">
        <f t="array" ref="H222">IF(B222&lt;&gt;"",INDEX(KM!$C$5:$C$40,MATCH(1,($B222&gt;=KM!$A$5:$A$40)*($B222&lt;=KM!$B$5:$B$40),0)),0)</f>
        <v>0</v>
      </c>
      <c r="I222" s="55">
        <f t="shared" si="29"/>
        <v>0</v>
      </c>
      <c r="J222" s="226"/>
      <c r="K222" s="234"/>
      <c r="L222" s="236" t="str">
        <f>IF(AND('1B Tableau financier'!$K$2&lt;&gt;"Pôle",B222&lt;&gt;""),1,"")</f>
        <v/>
      </c>
      <c r="M222" s="241" t="str">
        <f t="shared" si="28"/>
        <v/>
      </c>
      <c r="N222" s="242" t="str">
        <f>IF(AND('1B Tableau financier'!$K$2="pôle",L222=2),ROUND((I222+J222+K222),2),"")</f>
        <v/>
      </c>
      <c r="O222" s="241" t="str">
        <f t="shared" si="25"/>
        <v/>
      </c>
      <c r="P222" s="55" t="str">
        <f t="shared" si="26"/>
        <v/>
      </c>
      <c r="Q222" s="55"/>
      <c r="R222" s="55"/>
      <c r="S222" s="296"/>
    </row>
    <row r="223" spans="1:19">
      <c r="A223" s="217"/>
      <c r="B223" s="218"/>
      <c r="C223" s="219"/>
      <c r="D223" s="219"/>
      <c r="E223" s="220"/>
      <c r="F223" s="219"/>
      <c r="G223" s="291"/>
      <c r="H223" s="174" cm="1">
        <f t="array" ref="H223">IF(B223&lt;&gt;"",INDEX(KM!$C$5:$C$40,MATCH(1,($B223&gt;=KM!$A$5:$A$40)*($B223&lt;=KM!$B$5:$B$40),0)),0)</f>
        <v>0</v>
      </c>
      <c r="I223" s="55">
        <f t="shared" si="29"/>
        <v>0</v>
      </c>
      <c r="J223" s="226"/>
      <c r="K223" s="234"/>
      <c r="L223" s="236" t="str">
        <f>IF(AND('1B Tableau financier'!$K$2&lt;&gt;"Pôle",B223&lt;&gt;""),1,"")</f>
        <v/>
      </c>
      <c r="M223" s="241" t="str">
        <f t="shared" si="28"/>
        <v/>
      </c>
      <c r="N223" s="242" t="str">
        <f>IF(AND('1B Tableau financier'!$K$2="pôle",L223=2),ROUND((I223+J223+K223),2),"")</f>
        <v/>
      </c>
      <c r="O223" s="241" t="str">
        <f t="shared" si="25"/>
        <v/>
      </c>
      <c r="P223" s="55" t="str">
        <f t="shared" si="26"/>
        <v/>
      </c>
      <c r="Q223" s="55"/>
      <c r="R223" s="55"/>
      <c r="S223" s="296"/>
    </row>
    <row r="224" spans="1:19">
      <c r="A224" s="217"/>
      <c r="B224" s="218"/>
      <c r="C224" s="219"/>
      <c r="D224" s="219"/>
      <c r="E224" s="220"/>
      <c r="F224" s="219"/>
      <c r="G224" s="291"/>
      <c r="H224" s="174" cm="1">
        <f t="array" ref="H224">IF(B224&lt;&gt;"",INDEX(KM!$C$5:$C$40,MATCH(1,($B224&gt;=KM!$A$5:$A$40)*($B224&lt;=KM!$B$5:$B$40),0)),0)</f>
        <v>0</v>
      </c>
      <c r="I224" s="55">
        <f t="shared" si="29"/>
        <v>0</v>
      </c>
      <c r="J224" s="226"/>
      <c r="K224" s="234"/>
      <c r="L224" s="236" t="str">
        <f>IF(AND('1B Tableau financier'!$K$2&lt;&gt;"Pôle",B224&lt;&gt;""),1,"")</f>
        <v/>
      </c>
      <c r="M224" s="241" t="str">
        <f t="shared" si="28"/>
        <v/>
      </c>
      <c r="N224" s="242" t="str">
        <f>IF(AND('1B Tableau financier'!$K$2="pôle",L224=2),ROUND((I224+J224+K224),2),"")</f>
        <v/>
      </c>
      <c r="O224" s="241" t="str">
        <f t="shared" si="25"/>
        <v/>
      </c>
      <c r="P224" s="55" t="str">
        <f t="shared" si="26"/>
        <v/>
      </c>
      <c r="Q224" s="55"/>
      <c r="R224" s="55"/>
      <c r="S224" s="296"/>
    </row>
    <row r="225" spans="1:19">
      <c r="A225" s="217"/>
      <c r="B225" s="218"/>
      <c r="C225" s="219"/>
      <c r="D225" s="219"/>
      <c r="E225" s="220"/>
      <c r="F225" s="219"/>
      <c r="G225" s="291"/>
      <c r="H225" s="174" cm="1">
        <f t="array" ref="H225">IF(B225&lt;&gt;"",INDEX(KM!$C$5:$C$40,MATCH(1,($B225&gt;=KM!$A$5:$A$40)*($B225&lt;=KM!$B$5:$B$40),0)),0)</f>
        <v>0</v>
      </c>
      <c r="I225" s="55">
        <f t="shared" si="29"/>
        <v>0</v>
      </c>
      <c r="J225" s="226"/>
      <c r="K225" s="234"/>
      <c r="L225" s="236" t="str">
        <f>IF(AND('1B Tableau financier'!$K$2&lt;&gt;"Pôle",B225&lt;&gt;""),1,"")</f>
        <v/>
      </c>
      <c r="M225" s="241" t="str">
        <f t="shared" si="28"/>
        <v/>
      </c>
      <c r="N225" s="242" t="str">
        <f>IF(AND('1B Tableau financier'!$K$2="pôle",L225=2),ROUND((I225+J225+K225),2),"")</f>
        <v/>
      </c>
      <c r="O225" s="241" t="str">
        <f t="shared" si="25"/>
        <v/>
      </c>
      <c r="P225" s="55" t="str">
        <f t="shared" si="26"/>
        <v/>
      </c>
      <c r="Q225" s="55"/>
      <c r="R225" s="55"/>
      <c r="S225" s="296"/>
    </row>
    <row r="226" spans="1:19">
      <c r="A226" s="217"/>
      <c r="B226" s="218"/>
      <c r="C226" s="219"/>
      <c r="D226" s="219"/>
      <c r="E226" s="220"/>
      <c r="F226" s="219"/>
      <c r="G226" s="291"/>
      <c r="H226" s="174" cm="1">
        <f t="array" ref="H226">IF(B226&lt;&gt;"",INDEX(KM!$C$5:$C$40,MATCH(1,($B226&gt;=KM!$A$5:$A$40)*($B226&lt;=KM!$B$5:$B$40),0)),0)</f>
        <v>0</v>
      </c>
      <c r="I226" s="55">
        <f t="shared" si="29"/>
        <v>0</v>
      </c>
      <c r="J226" s="226"/>
      <c r="K226" s="234"/>
      <c r="L226" s="236" t="str">
        <f>IF(AND('1B Tableau financier'!$K$2&lt;&gt;"Pôle",B226&lt;&gt;""),1,"")</f>
        <v/>
      </c>
      <c r="M226" s="241" t="str">
        <f t="shared" si="28"/>
        <v/>
      </c>
      <c r="N226" s="242" t="str">
        <f>IF(AND('1B Tableau financier'!$K$2="pôle",L226=2),ROUND((I226+J226+K226),2),"")</f>
        <v/>
      </c>
      <c r="O226" s="241" t="str">
        <f t="shared" si="25"/>
        <v/>
      </c>
      <c r="P226" s="55" t="str">
        <f t="shared" si="26"/>
        <v/>
      </c>
      <c r="Q226" s="55"/>
      <c r="R226" s="55"/>
      <c r="S226" s="296"/>
    </row>
    <row r="227" spans="1:19">
      <c r="A227" s="217"/>
      <c r="B227" s="218"/>
      <c r="C227" s="219"/>
      <c r="D227" s="219"/>
      <c r="E227" s="220"/>
      <c r="F227" s="219"/>
      <c r="G227" s="291"/>
      <c r="H227" s="174" cm="1">
        <f t="array" ref="H227">IF(B227&lt;&gt;"",INDEX(KM!$C$5:$C$40,MATCH(1,($B227&gt;=KM!$A$5:$A$40)*($B227&lt;=KM!$B$5:$B$40),0)),0)</f>
        <v>0</v>
      </c>
      <c r="I227" s="55">
        <f t="shared" si="29"/>
        <v>0</v>
      </c>
      <c r="J227" s="226"/>
      <c r="K227" s="234"/>
      <c r="L227" s="236" t="str">
        <f>IF(AND('1B Tableau financier'!$K$2&lt;&gt;"Pôle",B227&lt;&gt;""),1,"")</f>
        <v/>
      </c>
      <c r="M227" s="241" t="str">
        <f t="shared" si="28"/>
        <v/>
      </c>
      <c r="N227" s="242" t="str">
        <f>IF(AND('1B Tableau financier'!$K$2="pôle",L227=2),ROUND((I227+J227+K227),2),"")</f>
        <v/>
      </c>
      <c r="O227" s="241" t="str">
        <f t="shared" si="25"/>
        <v/>
      </c>
      <c r="P227" s="55" t="str">
        <f t="shared" si="26"/>
        <v/>
      </c>
      <c r="Q227" s="55"/>
      <c r="R227" s="55"/>
      <c r="S227" s="296"/>
    </row>
    <row r="228" spans="1:19">
      <c r="A228" s="217"/>
      <c r="B228" s="218"/>
      <c r="C228" s="219"/>
      <c r="D228" s="219"/>
      <c r="E228" s="220"/>
      <c r="F228" s="219"/>
      <c r="G228" s="291"/>
      <c r="H228" s="174" cm="1">
        <f t="array" ref="H228">IF(B228&lt;&gt;"",INDEX(KM!$C$5:$C$40,MATCH(1,($B228&gt;=KM!$A$5:$A$40)*($B228&lt;=KM!$B$5:$B$40),0)),0)</f>
        <v>0</v>
      </c>
      <c r="I228" s="55">
        <f t="shared" si="29"/>
        <v>0</v>
      </c>
      <c r="J228" s="226"/>
      <c r="K228" s="234"/>
      <c r="L228" s="236" t="str">
        <f>IF(AND('1B Tableau financier'!$K$2&lt;&gt;"Pôle",B228&lt;&gt;""),1,"")</f>
        <v/>
      </c>
      <c r="M228" s="241" t="str">
        <f t="shared" si="28"/>
        <v/>
      </c>
      <c r="N228" s="242" t="str">
        <f>IF(AND('1B Tableau financier'!$K$2="pôle",L228=2),ROUND((I228+J228+K228),2),"")</f>
        <v/>
      </c>
      <c r="O228" s="241" t="str">
        <f t="shared" si="25"/>
        <v/>
      </c>
      <c r="P228" s="55" t="str">
        <f t="shared" si="26"/>
        <v/>
      </c>
      <c r="Q228" s="55"/>
      <c r="R228" s="55"/>
      <c r="S228" s="296"/>
    </row>
    <row r="229" spans="1:19">
      <c r="A229" s="217"/>
      <c r="B229" s="218"/>
      <c r="C229" s="219"/>
      <c r="D229" s="219"/>
      <c r="E229" s="220"/>
      <c r="F229" s="219"/>
      <c r="G229" s="291"/>
      <c r="H229" s="174" cm="1">
        <f t="array" ref="H229">IF(B229&lt;&gt;"",INDEX(KM!$C$5:$C$40,MATCH(1,($B229&gt;=KM!$A$5:$A$40)*($B229&lt;=KM!$B$5:$B$40),0)),0)</f>
        <v>0</v>
      </c>
      <c r="I229" s="55">
        <f t="shared" si="29"/>
        <v>0</v>
      </c>
      <c r="J229" s="226"/>
      <c r="K229" s="234"/>
      <c r="L229" s="236" t="str">
        <f>IF(AND('1B Tableau financier'!$K$2&lt;&gt;"Pôle",B229&lt;&gt;""),1,"")</f>
        <v/>
      </c>
      <c r="M229" s="241" t="str">
        <f t="shared" si="28"/>
        <v/>
      </c>
      <c r="N229" s="242" t="str">
        <f>IF(AND('1B Tableau financier'!$K$2="pôle",L229=2),ROUND((I229+J229+K229),2),"")</f>
        <v/>
      </c>
      <c r="O229" s="241" t="str">
        <f t="shared" si="25"/>
        <v/>
      </c>
      <c r="P229" s="55" t="str">
        <f t="shared" si="26"/>
        <v/>
      </c>
      <c r="Q229" s="55"/>
      <c r="R229" s="55"/>
      <c r="S229" s="296"/>
    </row>
    <row r="230" spans="1:19">
      <c r="A230" s="217"/>
      <c r="B230" s="218"/>
      <c r="C230" s="219"/>
      <c r="D230" s="219"/>
      <c r="E230" s="220"/>
      <c r="F230" s="219"/>
      <c r="G230" s="291"/>
      <c r="H230" s="174" cm="1">
        <f t="array" ref="H230">IF(B230&lt;&gt;"",INDEX(KM!$C$5:$C$40,MATCH(1,($B230&gt;=KM!$A$5:$A$40)*($B230&lt;=KM!$B$5:$B$40),0)),0)</f>
        <v>0</v>
      </c>
      <c r="I230" s="55">
        <f t="shared" si="29"/>
        <v>0</v>
      </c>
      <c r="J230" s="226"/>
      <c r="K230" s="234"/>
      <c r="L230" s="236" t="str">
        <f>IF(AND('1B Tableau financier'!$K$2&lt;&gt;"Pôle",B230&lt;&gt;""),1,"")</f>
        <v/>
      </c>
      <c r="M230" s="241" t="str">
        <f t="shared" si="28"/>
        <v/>
      </c>
      <c r="N230" s="242" t="str">
        <f>IF(AND('1B Tableau financier'!$K$2="pôle",L230=2),ROUND((I230+J230+K230),2),"")</f>
        <v/>
      </c>
      <c r="O230" s="241" t="str">
        <f t="shared" si="25"/>
        <v/>
      </c>
      <c r="P230" s="55" t="str">
        <f t="shared" si="26"/>
        <v/>
      </c>
      <c r="Q230" s="55"/>
      <c r="R230" s="55"/>
      <c r="S230" s="296"/>
    </row>
    <row r="231" spans="1:19">
      <c r="A231" s="217"/>
      <c r="B231" s="218"/>
      <c r="C231" s="219"/>
      <c r="D231" s="219"/>
      <c r="E231" s="220"/>
      <c r="F231" s="219"/>
      <c r="G231" s="291"/>
      <c r="H231" s="174" cm="1">
        <f t="array" ref="H231">IF(B231&lt;&gt;"",INDEX(KM!$C$5:$C$40,MATCH(1,($B231&gt;=KM!$A$5:$A$40)*($B231&lt;=KM!$B$5:$B$40),0)),0)</f>
        <v>0</v>
      </c>
      <c r="I231" s="55">
        <f t="shared" si="29"/>
        <v>0</v>
      </c>
      <c r="J231" s="226"/>
      <c r="K231" s="234"/>
      <c r="L231" s="236" t="str">
        <f>IF(AND('1B Tableau financier'!$K$2&lt;&gt;"Pôle",B231&lt;&gt;""),1,"")</f>
        <v/>
      </c>
      <c r="M231" s="241" t="str">
        <f t="shared" si="28"/>
        <v/>
      </c>
      <c r="N231" s="242" t="str">
        <f>IF(AND('1B Tableau financier'!$K$2="pôle",L231=2),ROUND((I231+J231+K231),2),"")</f>
        <v/>
      </c>
      <c r="O231" s="241" t="str">
        <f t="shared" si="25"/>
        <v/>
      </c>
      <c r="P231" s="55" t="str">
        <f t="shared" si="26"/>
        <v/>
      </c>
      <c r="Q231" s="55"/>
      <c r="R231" s="55"/>
      <c r="S231" s="296"/>
    </row>
    <row r="232" spans="1:19">
      <c r="A232" s="217"/>
      <c r="B232" s="218"/>
      <c r="C232" s="219"/>
      <c r="D232" s="219"/>
      <c r="E232" s="220"/>
      <c r="F232" s="219"/>
      <c r="G232" s="291"/>
      <c r="H232" s="174" cm="1">
        <f t="array" ref="H232">IF(B232&lt;&gt;"",INDEX(KM!$C$5:$C$40,MATCH(1,($B232&gt;=KM!$A$5:$A$40)*($B232&lt;=KM!$B$5:$B$40),0)),0)</f>
        <v>0</v>
      </c>
      <c r="I232" s="55">
        <f t="shared" si="29"/>
        <v>0</v>
      </c>
      <c r="J232" s="226"/>
      <c r="K232" s="234"/>
      <c r="L232" s="236" t="str">
        <f>IF(AND('1B Tableau financier'!$K$2&lt;&gt;"Pôle",B232&lt;&gt;""),1,"")</f>
        <v/>
      </c>
      <c r="M232" s="241" t="str">
        <f t="shared" si="28"/>
        <v/>
      </c>
      <c r="N232" s="242" t="str">
        <f>IF(AND('1B Tableau financier'!$K$2="pôle",L232=2),ROUND((I232+J232+K232),2),"")</f>
        <v/>
      </c>
      <c r="O232" s="241" t="str">
        <f t="shared" si="25"/>
        <v/>
      </c>
      <c r="P232" s="55" t="str">
        <f t="shared" si="26"/>
        <v/>
      </c>
      <c r="Q232" s="55"/>
      <c r="R232" s="55"/>
      <c r="S232" s="296"/>
    </row>
    <row r="233" spans="1:19">
      <c r="A233" s="217"/>
      <c r="B233" s="218"/>
      <c r="C233" s="219"/>
      <c r="D233" s="219"/>
      <c r="E233" s="220"/>
      <c r="F233" s="219"/>
      <c r="G233" s="291"/>
      <c r="H233" s="174" cm="1">
        <f t="array" ref="H233">IF(B233&lt;&gt;"",INDEX(KM!$C$5:$C$40,MATCH(1,($B233&gt;=KM!$A$5:$A$40)*($B233&lt;=KM!$B$5:$B$40),0)),0)</f>
        <v>0</v>
      </c>
      <c r="I233" s="55">
        <f t="shared" si="29"/>
        <v>0</v>
      </c>
      <c r="J233" s="226"/>
      <c r="K233" s="234"/>
      <c r="L233" s="236" t="str">
        <f>IF(AND('1B Tableau financier'!$K$2&lt;&gt;"Pôle",B233&lt;&gt;""),1,"")</f>
        <v/>
      </c>
      <c r="M233" s="241" t="str">
        <f t="shared" si="28"/>
        <v/>
      </c>
      <c r="N233" s="242" t="str">
        <f>IF(AND('1B Tableau financier'!$K$2="pôle",L233=2),ROUND((I233+J233+K233),2),"")</f>
        <v/>
      </c>
      <c r="O233" s="241" t="str">
        <f t="shared" si="25"/>
        <v/>
      </c>
      <c r="P233" s="55" t="str">
        <f t="shared" si="26"/>
        <v/>
      </c>
      <c r="Q233" s="55"/>
      <c r="R233" s="55"/>
      <c r="S233" s="296"/>
    </row>
    <row r="234" spans="1:19">
      <c r="A234" s="217"/>
      <c r="B234" s="218"/>
      <c r="C234" s="219"/>
      <c r="D234" s="219"/>
      <c r="E234" s="220"/>
      <c r="F234" s="219"/>
      <c r="G234" s="291"/>
      <c r="H234" s="174" cm="1">
        <f t="array" ref="H234">IF(B234&lt;&gt;"",INDEX(KM!$C$5:$C$40,MATCH(1,($B234&gt;=KM!$A$5:$A$40)*($B234&lt;=KM!$B$5:$B$40),0)),0)</f>
        <v>0</v>
      </c>
      <c r="I234" s="55">
        <f t="shared" si="29"/>
        <v>0</v>
      </c>
      <c r="J234" s="226"/>
      <c r="K234" s="234"/>
      <c r="L234" s="236" t="str">
        <f>IF(AND('1B Tableau financier'!$K$2&lt;&gt;"Pôle",B234&lt;&gt;""),1,"")</f>
        <v/>
      </c>
      <c r="M234" s="241" t="str">
        <f t="shared" si="28"/>
        <v/>
      </c>
      <c r="N234" s="242" t="str">
        <f>IF(AND('1B Tableau financier'!$K$2="pôle",L234=2),ROUND((I234+J234+K234),2),"")</f>
        <v/>
      </c>
      <c r="O234" s="241" t="str">
        <f t="shared" si="25"/>
        <v/>
      </c>
      <c r="P234" s="55" t="str">
        <f t="shared" si="26"/>
        <v/>
      </c>
      <c r="Q234" s="55"/>
      <c r="R234" s="55"/>
      <c r="S234" s="296"/>
    </row>
    <row r="235" spans="1:19">
      <c r="A235" s="217"/>
      <c r="B235" s="218"/>
      <c r="C235" s="219"/>
      <c r="D235" s="219"/>
      <c r="E235" s="220"/>
      <c r="F235" s="219"/>
      <c r="G235" s="291"/>
      <c r="H235" s="174" cm="1">
        <f t="array" ref="H235">IF(B235&lt;&gt;"",INDEX(KM!$C$5:$C$40,MATCH(1,($B235&gt;=KM!$A$5:$A$40)*($B235&lt;=KM!$B$5:$B$40),0)),0)</f>
        <v>0</v>
      </c>
      <c r="I235" s="55">
        <f t="shared" si="29"/>
        <v>0</v>
      </c>
      <c r="J235" s="226"/>
      <c r="K235" s="234"/>
      <c r="L235" s="236" t="str">
        <f>IF(AND('1B Tableau financier'!$K$2&lt;&gt;"Pôle",B235&lt;&gt;""),1,"")</f>
        <v/>
      </c>
      <c r="M235" s="241" t="str">
        <f t="shared" si="28"/>
        <v/>
      </c>
      <c r="N235" s="242" t="str">
        <f>IF(AND('1B Tableau financier'!$K$2="pôle",L235=2),ROUND((I235+J235+K235),2),"")</f>
        <v/>
      </c>
      <c r="O235" s="241" t="str">
        <f t="shared" si="25"/>
        <v/>
      </c>
      <c r="P235" s="55" t="str">
        <f t="shared" si="26"/>
        <v/>
      </c>
      <c r="Q235" s="55"/>
      <c r="R235" s="55"/>
      <c r="S235" s="296"/>
    </row>
    <row r="236" spans="1:19">
      <c r="A236" s="217"/>
      <c r="B236" s="218"/>
      <c r="C236" s="219"/>
      <c r="D236" s="219"/>
      <c r="E236" s="220"/>
      <c r="F236" s="219"/>
      <c r="G236" s="291"/>
      <c r="H236" s="174" cm="1">
        <f t="array" ref="H236">IF(B236&lt;&gt;"",INDEX(KM!$C$5:$C$40,MATCH(1,($B236&gt;=KM!$A$5:$A$40)*($B236&lt;=KM!$B$5:$B$40),0)),0)</f>
        <v>0</v>
      </c>
      <c r="I236" s="55">
        <f t="shared" si="29"/>
        <v>0</v>
      </c>
      <c r="J236" s="226"/>
      <c r="K236" s="234"/>
      <c r="L236" s="236" t="str">
        <f>IF(AND('1B Tableau financier'!$K$2&lt;&gt;"Pôle",B236&lt;&gt;""),1,"")</f>
        <v/>
      </c>
      <c r="M236" s="241" t="str">
        <f t="shared" si="28"/>
        <v/>
      </c>
      <c r="N236" s="242" t="str">
        <f>IF(AND('1B Tableau financier'!$K$2="pôle",L236=2),ROUND((I236+J236+K236),2),"")</f>
        <v/>
      </c>
      <c r="O236" s="241" t="str">
        <f t="shared" si="25"/>
        <v/>
      </c>
      <c r="P236" s="55" t="str">
        <f t="shared" si="26"/>
        <v/>
      </c>
      <c r="Q236" s="55"/>
      <c r="R236" s="55"/>
      <c r="S236" s="296"/>
    </row>
    <row r="237" spans="1:19">
      <c r="A237" s="217"/>
      <c r="B237" s="218"/>
      <c r="C237" s="219"/>
      <c r="D237" s="219"/>
      <c r="E237" s="220"/>
      <c r="F237" s="219"/>
      <c r="G237" s="291"/>
      <c r="H237" s="174" cm="1">
        <f t="array" ref="H237">IF(B237&lt;&gt;"",INDEX(KM!$C$5:$C$40,MATCH(1,($B237&gt;=KM!$A$5:$A$40)*($B237&lt;=KM!$B$5:$B$40),0)),0)</f>
        <v>0</v>
      </c>
      <c r="I237" s="55">
        <f t="shared" si="29"/>
        <v>0</v>
      </c>
      <c r="J237" s="226"/>
      <c r="K237" s="234"/>
      <c r="L237" s="236" t="str">
        <f>IF(AND('1B Tableau financier'!$K$2&lt;&gt;"Pôle",B237&lt;&gt;""),1,"")</f>
        <v/>
      </c>
      <c r="M237" s="241" t="str">
        <f t="shared" si="28"/>
        <v/>
      </c>
      <c r="N237" s="242" t="str">
        <f>IF(AND('1B Tableau financier'!$K$2="pôle",L237=2),ROUND((I237+J237+K237),2),"")</f>
        <v/>
      </c>
      <c r="O237" s="241" t="str">
        <f t="shared" si="25"/>
        <v/>
      </c>
      <c r="P237" s="55" t="str">
        <f t="shared" si="26"/>
        <v/>
      </c>
      <c r="Q237" s="55"/>
      <c r="R237" s="55"/>
      <c r="S237" s="296"/>
    </row>
    <row r="238" spans="1:19">
      <c r="A238" s="217"/>
      <c r="B238" s="218"/>
      <c r="C238" s="219"/>
      <c r="D238" s="219"/>
      <c r="E238" s="220"/>
      <c r="F238" s="219"/>
      <c r="G238" s="291"/>
      <c r="H238" s="174" cm="1">
        <f t="array" ref="H238">IF(B238&lt;&gt;"",INDEX(KM!$C$5:$C$40,MATCH(1,($B238&gt;=KM!$A$5:$A$40)*($B238&lt;=KM!$B$5:$B$40),0)),0)</f>
        <v>0</v>
      </c>
      <c r="I238" s="55">
        <f t="shared" si="29"/>
        <v>0</v>
      </c>
      <c r="J238" s="226"/>
      <c r="K238" s="234"/>
      <c r="L238" s="236" t="str">
        <f>IF(AND('1B Tableau financier'!$K$2&lt;&gt;"Pôle",B238&lt;&gt;""),1,"")</f>
        <v/>
      </c>
      <c r="M238" s="241" t="str">
        <f t="shared" si="28"/>
        <v/>
      </c>
      <c r="N238" s="242" t="str">
        <f>IF(AND('1B Tableau financier'!$K$2="pôle",L238=2),ROUND((I238+J238+K238),2),"")</f>
        <v/>
      </c>
      <c r="O238" s="241" t="str">
        <f t="shared" si="25"/>
        <v/>
      </c>
      <c r="P238" s="55" t="str">
        <f t="shared" si="26"/>
        <v/>
      </c>
      <c r="Q238" s="55"/>
      <c r="R238" s="55"/>
      <c r="S238" s="296"/>
    </row>
    <row r="239" spans="1:19">
      <c r="A239" s="217"/>
      <c r="B239" s="218"/>
      <c r="C239" s="219"/>
      <c r="D239" s="219"/>
      <c r="E239" s="220"/>
      <c r="F239" s="219"/>
      <c r="G239" s="291"/>
      <c r="H239" s="174" cm="1">
        <f t="array" ref="H239">IF(B239&lt;&gt;"",INDEX(KM!$C$5:$C$40,MATCH(1,($B239&gt;=KM!$A$5:$A$40)*($B239&lt;=KM!$B$5:$B$40),0)),0)</f>
        <v>0</v>
      </c>
      <c r="I239" s="55">
        <f t="shared" si="29"/>
        <v>0</v>
      </c>
      <c r="J239" s="226"/>
      <c r="K239" s="234"/>
      <c r="L239" s="236" t="str">
        <f>IF(AND('1B Tableau financier'!$K$2&lt;&gt;"Pôle",B239&lt;&gt;""),1,"")</f>
        <v/>
      </c>
      <c r="M239" s="241" t="str">
        <f t="shared" si="28"/>
        <v/>
      </c>
      <c r="N239" s="242" t="str">
        <f>IF(AND('1B Tableau financier'!$K$2="pôle",L239=2),ROUND((I239+J239+K239),2),"")</f>
        <v/>
      </c>
      <c r="O239" s="241" t="str">
        <f t="shared" si="25"/>
        <v/>
      </c>
      <c r="P239" s="55" t="str">
        <f t="shared" si="26"/>
        <v/>
      </c>
      <c r="Q239" s="55"/>
      <c r="R239" s="55"/>
      <c r="S239" s="296"/>
    </row>
    <row r="240" spans="1:19">
      <c r="A240" s="217"/>
      <c r="B240" s="218"/>
      <c r="C240" s="219"/>
      <c r="D240" s="219"/>
      <c r="E240" s="220"/>
      <c r="F240" s="219"/>
      <c r="G240" s="291"/>
      <c r="H240" s="174" cm="1">
        <f t="array" ref="H240">IF(B240&lt;&gt;"",INDEX(KM!$C$5:$C$40,MATCH(1,($B240&gt;=KM!$A$5:$A$40)*($B240&lt;=KM!$B$5:$B$40),0)),0)</f>
        <v>0</v>
      </c>
      <c r="I240" s="55">
        <f t="shared" si="29"/>
        <v>0</v>
      </c>
      <c r="J240" s="226"/>
      <c r="K240" s="234"/>
      <c r="L240" s="236" t="str">
        <f>IF(AND('1B Tableau financier'!$K$2&lt;&gt;"Pôle",B240&lt;&gt;""),1,"")</f>
        <v/>
      </c>
      <c r="M240" s="241" t="str">
        <f t="shared" si="28"/>
        <v/>
      </c>
      <c r="N240" s="242" t="str">
        <f>IF(AND('1B Tableau financier'!$K$2="pôle",L240=2),ROUND((I240+J240+K240),2),"")</f>
        <v/>
      </c>
      <c r="O240" s="241" t="str">
        <f t="shared" si="25"/>
        <v/>
      </c>
      <c r="P240" s="55" t="str">
        <f t="shared" si="26"/>
        <v/>
      </c>
      <c r="Q240" s="55"/>
      <c r="R240" s="55"/>
      <c r="S240" s="296"/>
    </row>
    <row r="241" spans="1:19">
      <c r="A241" s="217"/>
      <c r="B241" s="218"/>
      <c r="C241" s="219"/>
      <c r="D241" s="219"/>
      <c r="E241" s="220"/>
      <c r="F241" s="219"/>
      <c r="G241" s="291"/>
      <c r="H241" s="174" cm="1">
        <f t="array" ref="H241">IF(B241&lt;&gt;"",INDEX(KM!$C$5:$C$40,MATCH(1,($B241&gt;=KM!$A$5:$A$40)*($B241&lt;=KM!$B$5:$B$40),0)),0)</f>
        <v>0</v>
      </c>
      <c r="I241" s="55">
        <f t="shared" si="27"/>
        <v>0</v>
      </c>
      <c r="J241" s="226"/>
      <c r="K241" s="234"/>
      <c r="L241" s="236" t="str">
        <f>IF(AND('1B Tableau financier'!$K$2&lt;&gt;"Pôle",B241&lt;&gt;""),1,"")</f>
        <v/>
      </c>
      <c r="M241" s="241" t="str">
        <f t="shared" si="28"/>
        <v/>
      </c>
      <c r="N241" s="242" t="str">
        <f>IF(AND('1B Tableau financier'!$K$2="pôle",L241=2),ROUND((I241+J241+K241),2),"")</f>
        <v/>
      </c>
      <c r="O241" s="241" t="str">
        <f t="shared" si="25"/>
        <v/>
      </c>
      <c r="P241" s="55" t="str">
        <f t="shared" si="26"/>
        <v/>
      </c>
      <c r="Q241" s="55"/>
      <c r="R241" s="55"/>
      <c r="S241" s="296"/>
    </row>
    <row r="242" spans="1:19">
      <c r="A242" s="217"/>
      <c r="B242" s="218"/>
      <c r="C242" s="219"/>
      <c r="D242" s="219"/>
      <c r="E242" s="220"/>
      <c r="F242" s="219"/>
      <c r="G242" s="291"/>
      <c r="H242" s="174" cm="1">
        <f t="array" ref="H242">IF(B242&lt;&gt;"",INDEX(KM!$C$5:$C$40,MATCH(1,($B242&gt;=KM!$A$5:$A$40)*($B242&lt;=KM!$B$5:$B$40),0)),0)</f>
        <v>0</v>
      </c>
      <c r="I242" s="55">
        <f t="shared" si="27"/>
        <v>0</v>
      </c>
      <c r="J242" s="226"/>
      <c r="K242" s="234"/>
      <c r="L242" s="236" t="str">
        <f>IF(AND('1B Tableau financier'!$K$2&lt;&gt;"Pôle",B242&lt;&gt;""),1,"")</f>
        <v/>
      </c>
      <c r="M242" s="241" t="str">
        <f t="shared" si="28"/>
        <v/>
      </c>
      <c r="N242" s="242" t="str">
        <f>IF(AND('1B Tableau financier'!$K$2="pôle",L242=2),ROUND((I242+J242+K242),2),"")</f>
        <v/>
      </c>
      <c r="O242" s="241" t="str">
        <f t="shared" si="25"/>
        <v/>
      </c>
      <c r="P242" s="55" t="str">
        <f t="shared" si="26"/>
        <v/>
      </c>
      <c r="Q242" s="55"/>
      <c r="R242" s="55"/>
      <c r="S242" s="296"/>
    </row>
    <row r="243" spans="1:19">
      <c r="A243" s="217"/>
      <c r="B243" s="218"/>
      <c r="C243" s="219"/>
      <c r="D243" s="219"/>
      <c r="E243" s="220"/>
      <c r="F243" s="219"/>
      <c r="G243" s="291"/>
      <c r="H243" s="174" cm="1">
        <f t="array" ref="H243">IF(B243&lt;&gt;"",INDEX(KM!$C$5:$C$40,MATCH(1,($B243&gt;=KM!$A$5:$A$40)*($B243&lt;=KM!$B$5:$B$40),0)),0)</f>
        <v>0</v>
      </c>
      <c r="I243" s="55">
        <f t="shared" si="27"/>
        <v>0</v>
      </c>
      <c r="J243" s="226"/>
      <c r="K243" s="234"/>
      <c r="L243" s="236" t="str">
        <f>IF(AND('1B Tableau financier'!$K$2&lt;&gt;"Pôle",B243&lt;&gt;""),1,"")</f>
        <v/>
      </c>
      <c r="M243" s="241" t="str">
        <f t="shared" si="28"/>
        <v/>
      </c>
      <c r="N243" s="242" t="str">
        <f>IF(AND('1B Tableau financier'!$K$2="pôle",L243=2),ROUND((I243+J243+K243),2),"")</f>
        <v/>
      </c>
      <c r="O243" s="241" t="str">
        <f t="shared" si="25"/>
        <v/>
      </c>
      <c r="P243" s="55" t="str">
        <f t="shared" si="26"/>
        <v/>
      </c>
      <c r="Q243" s="55"/>
      <c r="R243" s="55"/>
      <c r="S243" s="296"/>
    </row>
    <row r="244" spans="1:19">
      <c r="A244" s="217"/>
      <c r="B244" s="218"/>
      <c r="C244" s="219"/>
      <c r="D244" s="219"/>
      <c r="E244" s="220"/>
      <c r="F244" s="219"/>
      <c r="G244" s="291"/>
      <c r="H244" s="174" cm="1">
        <f t="array" ref="H244">IF(B244&lt;&gt;"",INDEX(KM!$C$5:$C$40,MATCH(1,($B244&gt;=KM!$A$5:$A$40)*($B244&lt;=KM!$B$5:$B$40),0)),0)</f>
        <v>0</v>
      </c>
      <c r="I244" s="55">
        <f t="shared" si="27"/>
        <v>0</v>
      </c>
      <c r="J244" s="226"/>
      <c r="K244" s="234"/>
      <c r="L244" s="236" t="str">
        <f>IF(AND('1B Tableau financier'!$K$2&lt;&gt;"Pôle",B244&lt;&gt;""),1,"")</f>
        <v/>
      </c>
      <c r="M244" s="241" t="str">
        <f t="shared" si="28"/>
        <v/>
      </c>
      <c r="N244" s="242" t="str">
        <f>IF(AND('1B Tableau financier'!$K$2="pôle",L244=2),ROUND((I244+J244+K244),2),"")</f>
        <v/>
      </c>
      <c r="O244" s="241" t="str">
        <f t="shared" si="25"/>
        <v/>
      </c>
      <c r="P244" s="55" t="str">
        <f t="shared" si="26"/>
        <v/>
      </c>
      <c r="Q244" s="55"/>
      <c r="R244" s="55"/>
      <c r="S244" s="296"/>
    </row>
    <row r="245" spans="1:19">
      <c r="A245" s="217"/>
      <c r="B245" s="218"/>
      <c r="C245" s="219"/>
      <c r="D245" s="219"/>
      <c r="E245" s="220"/>
      <c r="F245" s="219"/>
      <c r="G245" s="291"/>
      <c r="H245" s="174" cm="1">
        <f t="array" ref="H245">IF(B245&lt;&gt;"",INDEX(KM!$C$5:$C$40,MATCH(1,($B245&gt;=KM!$A$5:$A$40)*($B245&lt;=KM!$B$5:$B$40),0)),0)</f>
        <v>0</v>
      </c>
      <c r="I245" s="55">
        <f t="shared" si="27"/>
        <v>0</v>
      </c>
      <c r="J245" s="226"/>
      <c r="K245" s="234"/>
      <c r="L245" s="236" t="str">
        <f>IF(AND('1B Tableau financier'!$K$2&lt;&gt;"Pôle",B245&lt;&gt;""),1,"")</f>
        <v/>
      </c>
      <c r="M245" s="241" t="str">
        <f t="shared" si="28"/>
        <v/>
      </c>
      <c r="N245" s="242" t="str">
        <f>IF(AND('1B Tableau financier'!$K$2="pôle",L245=2),ROUND((I245+J245+K245),2),"")</f>
        <v/>
      </c>
      <c r="O245" s="241" t="str">
        <f t="shared" si="25"/>
        <v/>
      </c>
      <c r="P245" s="55" t="str">
        <f t="shared" si="26"/>
        <v/>
      </c>
      <c r="Q245" s="55"/>
      <c r="R245" s="55"/>
      <c r="S245" s="296"/>
    </row>
    <row r="246" spans="1:19">
      <c r="A246" s="217"/>
      <c r="B246" s="218"/>
      <c r="C246" s="219"/>
      <c r="D246" s="219"/>
      <c r="E246" s="220"/>
      <c r="F246" s="219"/>
      <c r="G246" s="291"/>
      <c r="H246" s="174" cm="1">
        <f t="array" ref="H246">IF(B246&lt;&gt;"",INDEX(KM!$C$5:$C$40,MATCH(1,($B246&gt;=KM!$A$5:$A$40)*($B246&lt;=KM!$B$5:$B$40),0)),0)</f>
        <v>0</v>
      </c>
      <c r="I246" s="55">
        <f t="shared" si="27"/>
        <v>0</v>
      </c>
      <c r="J246" s="226"/>
      <c r="K246" s="234"/>
      <c r="L246" s="236" t="str">
        <f>IF(AND('1B Tableau financier'!$K$2&lt;&gt;"Pôle",B246&lt;&gt;""),1,"")</f>
        <v/>
      </c>
      <c r="M246" s="241" t="str">
        <f t="shared" si="28"/>
        <v/>
      </c>
      <c r="N246" s="242" t="str">
        <f>IF(AND('1B Tableau financier'!$K$2="pôle",L246=2),ROUND((I246+J246+K246),2),"")</f>
        <v/>
      </c>
      <c r="O246" s="241" t="str">
        <f t="shared" si="25"/>
        <v/>
      </c>
      <c r="P246" s="55" t="str">
        <f t="shared" si="26"/>
        <v/>
      </c>
      <c r="Q246" s="55"/>
      <c r="R246" s="55"/>
      <c r="S246" s="296"/>
    </row>
    <row r="247" spans="1:19">
      <c r="A247" s="217"/>
      <c r="B247" s="218"/>
      <c r="C247" s="219"/>
      <c r="D247" s="219"/>
      <c r="E247" s="220"/>
      <c r="F247" s="219"/>
      <c r="G247" s="291"/>
      <c r="H247" s="174" cm="1">
        <f t="array" ref="H247">IF(B247&lt;&gt;"",INDEX(KM!$C$5:$C$40,MATCH(1,($B247&gt;=KM!$A$5:$A$40)*($B247&lt;=KM!$B$5:$B$40),0)),0)</f>
        <v>0</v>
      </c>
      <c r="I247" s="55">
        <f t="shared" si="27"/>
        <v>0</v>
      </c>
      <c r="J247" s="226"/>
      <c r="K247" s="234"/>
      <c r="L247" s="236" t="str">
        <f>IF(AND('1B Tableau financier'!$K$2&lt;&gt;"Pôle",B247&lt;&gt;""),1,"")</f>
        <v/>
      </c>
      <c r="M247" s="241" t="str">
        <f t="shared" si="28"/>
        <v/>
      </c>
      <c r="N247" s="242" t="str">
        <f>IF(AND('1B Tableau financier'!$K$2="pôle",L247=2),ROUND((I247+J247+K247),2),"")</f>
        <v/>
      </c>
      <c r="O247" s="241" t="str">
        <f t="shared" si="25"/>
        <v/>
      </c>
      <c r="P247" s="55" t="str">
        <f t="shared" si="26"/>
        <v/>
      </c>
      <c r="Q247" s="55"/>
      <c r="R247" s="55"/>
      <c r="S247" s="296"/>
    </row>
    <row r="248" spans="1:19">
      <c r="A248" s="217"/>
      <c r="B248" s="218"/>
      <c r="C248" s="219"/>
      <c r="D248" s="219"/>
      <c r="E248" s="220"/>
      <c r="F248" s="219"/>
      <c r="G248" s="291"/>
      <c r="H248" s="174" cm="1">
        <f t="array" ref="H248">IF(B248&lt;&gt;"",INDEX(KM!$C$5:$C$40,MATCH(1,($B248&gt;=KM!$A$5:$A$40)*($B248&lt;=KM!$B$5:$B$40),0)),0)</f>
        <v>0</v>
      </c>
      <c r="I248" s="55">
        <f t="shared" si="27"/>
        <v>0</v>
      </c>
      <c r="J248" s="226"/>
      <c r="K248" s="234"/>
      <c r="L248" s="236" t="str">
        <f>IF(AND('1B Tableau financier'!$K$2&lt;&gt;"Pôle",B248&lt;&gt;""),1,"")</f>
        <v/>
      </c>
      <c r="M248" s="241" t="str">
        <f t="shared" si="28"/>
        <v/>
      </c>
      <c r="N248" s="242" t="str">
        <f>IF(AND('1B Tableau financier'!$K$2="pôle",L248=2),ROUND((I248+J248+K248),2),"")</f>
        <v/>
      </c>
      <c r="O248" s="241" t="str">
        <f t="shared" si="25"/>
        <v/>
      </c>
      <c r="P248" s="55" t="str">
        <f t="shared" si="26"/>
        <v/>
      </c>
      <c r="Q248" s="55"/>
      <c r="R248" s="55"/>
      <c r="S248" s="296"/>
    </row>
    <row r="249" spans="1:19">
      <c r="A249" s="217"/>
      <c r="B249" s="218"/>
      <c r="C249" s="219"/>
      <c r="D249" s="219"/>
      <c r="E249" s="220"/>
      <c r="F249" s="219"/>
      <c r="G249" s="291"/>
      <c r="H249" s="174" cm="1">
        <f t="array" ref="H249">IF(B249&lt;&gt;"",INDEX(KM!$C$5:$C$40,MATCH(1,($B249&gt;=KM!$A$5:$A$40)*($B249&lt;=KM!$B$5:$B$40),0)),0)</f>
        <v>0</v>
      </c>
      <c r="I249" s="55">
        <f t="shared" si="27"/>
        <v>0</v>
      </c>
      <c r="J249" s="226"/>
      <c r="K249" s="234"/>
      <c r="L249" s="236" t="str">
        <f>IF(AND('1B Tableau financier'!$K$2&lt;&gt;"Pôle",B249&lt;&gt;""),1,"")</f>
        <v/>
      </c>
      <c r="M249" s="241" t="str">
        <f t="shared" si="28"/>
        <v/>
      </c>
      <c r="N249" s="242" t="str">
        <f>IF(AND('1B Tableau financier'!$K$2="pôle",L249=2),ROUND((I249+J249+K249),2),"")</f>
        <v/>
      </c>
      <c r="O249" s="241" t="str">
        <f t="shared" si="25"/>
        <v/>
      </c>
      <c r="P249" s="55" t="str">
        <f t="shared" si="26"/>
        <v/>
      </c>
      <c r="Q249" s="55"/>
      <c r="R249" s="55"/>
      <c r="S249" s="296"/>
    </row>
    <row r="250" spans="1:19">
      <c r="A250" s="217"/>
      <c r="B250" s="218"/>
      <c r="C250" s="219"/>
      <c r="D250" s="219"/>
      <c r="E250" s="220"/>
      <c r="F250" s="219"/>
      <c r="G250" s="291"/>
      <c r="H250" s="174" cm="1">
        <f t="array" ref="H250">IF(B250&lt;&gt;"",INDEX(KM!$C$5:$C$40,MATCH(1,($B250&gt;=KM!$A$5:$A$40)*($B250&lt;=KM!$B$5:$B$40),0)),0)</f>
        <v>0</v>
      </c>
      <c r="I250" s="55">
        <f t="shared" si="27"/>
        <v>0</v>
      </c>
      <c r="J250" s="226"/>
      <c r="K250" s="234"/>
      <c r="L250" s="236" t="str">
        <f>IF(AND('1B Tableau financier'!$K$2&lt;&gt;"Pôle",B250&lt;&gt;""),1,"")</f>
        <v/>
      </c>
      <c r="M250" s="241" t="str">
        <f t="shared" si="28"/>
        <v/>
      </c>
      <c r="N250" s="242" t="str">
        <f>IF(AND('1B Tableau financier'!$K$2="pôle",L250=2),ROUND((I250+J250+K250),2),"")</f>
        <v/>
      </c>
      <c r="O250" s="241" t="str">
        <f t="shared" si="25"/>
        <v/>
      </c>
      <c r="P250" s="55" t="str">
        <f t="shared" si="26"/>
        <v/>
      </c>
      <c r="Q250" s="55"/>
      <c r="R250" s="55"/>
      <c r="S250" s="296"/>
    </row>
    <row r="251" spans="1:19">
      <c r="A251" s="217"/>
      <c r="B251" s="218"/>
      <c r="C251" s="219"/>
      <c r="D251" s="219"/>
      <c r="E251" s="220"/>
      <c r="F251" s="219"/>
      <c r="G251" s="291"/>
      <c r="H251" s="174" cm="1">
        <f t="array" ref="H251">IF(B251&lt;&gt;"",INDEX(KM!$C$5:$C$40,MATCH(1,($B251&gt;=KM!$A$5:$A$40)*($B251&lt;=KM!$B$5:$B$40),0)),0)</f>
        <v>0</v>
      </c>
      <c r="I251" s="55">
        <f t="shared" si="27"/>
        <v>0</v>
      </c>
      <c r="J251" s="226"/>
      <c r="K251" s="234"/>
      <c r="L251" s="236" t="str">
        <f>IF(AND('1B Tableau financier'!$K$2&lt;&gt;"Pôle",B251&lt;&gt;""),1,"")</f>
        <v/>
      </c>
      <c r="M251" s="241" t="str">
        <f t="shared" si="28"/>
        <v/>
      </c>
      <c r="N251" s="242" t="str">
        <f>IF(AND('1B Tableau financier'!$K$2="pôle",L251=2),ROUND((I251+J251+K251),2),"")</f>
        <v/>
      </c>
      <c r="O251" s="241" t="str">
        <f t="shared" si="25"/>
        <v/>
      </c>
      <c r="P251" s="55" t="str">
        <f t="shared" si="26"/>
        <v/>
      </c>
      <c r="Q251" s="55"/>
      <c r="R251" s="55"/>
      <c r="S251" s="296"/>
    </row>
    <row r="252" spans="1:19">
      <c r="A252" s="217"/>
      <c r="B252" s="218"/>
      <c r="C252" s="219"/>
      <c r="D252" s="219"/>
      <c r="E252" s="220"/>
      <c r="F252" s="219"/>
      <c r="G252" s="291"/>
      <c r="H252" s="174" cm="1">
        <f t="array" ref="H252">IF(B252&lt;&gt;"",INDEX(KM!$C$5:$C$40,MATCH(1,($B252&gt;=KM!$A$5:$A$40)*($B252&lt;=KM!$B$5:$B$40),0)),0)</f>
        <v>0</v>
      </c>
      <c r="I252" s="55">
        <f t="shared" si="27"/>
        <v>0</v>
      </c>
      <c r="J252" s="226"/>
      <c r="K252" s="234"/>
      <c r="L252" s="236" t="str">
        <f>IF(AND('1B Tableau financier'!$K$2&lt;&gt;"Pôle",B252&lt;&gt;""),1,"")</f>
        <v/>
      </c>
      <c r="M252" s="241" t="str">
        <f t="shared" ref="M252:M315" si="30">IF(L252=1,ROUND(I252+J252+K252,2),"")</f>
        <v/>
      </c>
      <c r="N252" s="242" t="str">
        <f>IF(AND('1B Tableau financier'!$K$2="pôle",L252=2),ROUND((I252+J252+K252),2),"")</f>
        <v/>
      </c>
      <c r="O252" s="241" t="str">
        <f t="shared" si="25"/>
        <v/>
      </c>
      <c r="P252" s="55" t="str">
        <f t="shared" si="26"/>
        <v/>
      </c>
      <c r="Q252" s="55"/>
      <c r="R252" s="55"/>
      <c r="S252" s="296"/>
    </row>
    <row r="253" spans="1:19">
      <c r="A253" s="217"/>
      <c r="B253" s="218"/>
      <c r="C253" s="219"/>
      <c r="D253" s="219"/>
      <c r="E253" s="220"/>
      <c r="F253" s="219"/>
      <c r="G253" s="291"/>
      <c r="H253" s="174" cm="1">
        <f t="array" ref="H253">IF(B253&lt;&gt;"",INDEX(KM!$C$5:$C$40,MATCH(1,($B253&gt;=KM!$A$5:$A$40)*($B253&lt;=KM!$B$5:$B$40),0)),0)</f>
        <v>0</v>
      </c>
      <c r="I253" s="55">
        <f t="shared" si="27"/>
        <v>0</v>
      </c>
      <c r="J253" s="226"/>
      <c r="K253" s="234"/>
      <c r="L253" s="236" t="str">
        <f>IF(AND('1B Tableau financier'!$K$2&lt;&gt;"Pôle",B253&lt;&gt;""),1,"")</f>
        <v/>
      </c>
      <c r="M253" s="241" t="str">
        <f t="shared" si="30"/>
        <v/>
      </c>
      <c r="N253" s="242" t="str">
        <f>IF(AND('1B Tableau financier'!$K$2="pôle",L253=2),ROUND((I253+J253+K253),2),"")</f>
        <v/>
      </c>
      <c r="O253" s="241" t="str">
        <f t="shared" si="25"/>
        <v/>
      </c>
      <c r="P253" s="55" t="str">
        <f t="shared" si="26"/>
        <v/>
      </c>
      <c r="Q253" s="55"/>
      <c r="R253" s="55"/>
      <c r="S253" s="296"/>
    </row>
    <row r="254" spans="1:19">
      <c r="A254" s="217"/>
      <c r="B254" s="218"/>
      <c r="C254" s="219"/>
      <c r="D254" s="219"/>
      <c r="E254" s="220"/>
      <c r="F254" s="219"/>
      <c r="G254" s="291"/>
      <c r="H254" s="174" cm="1">
        <f t="array" ref="H254">IF(B254&lt;&gt;"",INDEX(KM!$C$5:$C$40,MATCH(1,($B254&gt;=KM!$A$5:$A$40)*($B254&lt;=KM!$B$5:$B$40),0)),0)</f>
        <v>0</v>
      </c>
      <c r="I254" s="55">
        <f t="shared" si="27"/>
        <v>0</v>
      </c>
      <c r="J254" s="226"/>
      <c r="K254" s="234"/>
      <c r="L254" s="236" t="str">
        <f>IF(AND('1B Tableau financier'!$K$2&lt;&gt;"Pôle",B254&lt;&gt;""),1,"")</f>
        <v/>
      </c>
      <c r="M254" s="241" t="str">
        <f t="shared" si="30"/>
        <v/>
      </c>
      <c r="N254" s="242" t="str">
        <f>IF(AND('1B Tableau financier'!$K$2="pôle",L254=2),ROUND((I254+J254+K254),2),"")</f>
        <v/>
      </c>
      <c r="O254" s="241" t="str">
        <f t="shared" si="25"/>
        <v/>
      </c>
      <c r="P254" s="55" t="str">
        <f t="shared" si="26"/>
        <v/>
      </c>
      <c r="Q254" s="55"/>
      <c r="R254" s="55"/>
      <c r="S254" s="296"/>
    </row>
    <row r="255" spans="1:19">
      <c r="A255" s="217"/>
      <c r="B255" s="218"/>
      <c r="C255" s="219"/>
      <c r="D255" s="219"/>
      <c r="E255" s="220"/>
      <c r="F255" s="219"/>
      <c r="G255" s="291"/>
      <c r="H255" s="174" cm="1">
        <f t="array" ref="H255">IF(B255&lt;&gt;"",INDEX(KM!$C$5:$C$40,MATCH(1,($B255&gt;=KM!$A$5:$A$40)*($B255&lt;=KM!$B$5:$B$40),0)),0)</f>
        <v>0</v>
      </c>
      <c r="I255" s="55">
        <f t="shared" si="27"/>
        <v>0</v>
      </c>
      <c r="J255" s="226"/>
      <c r="K255" s="234"/>
      <c r="L255" s="236" t="str">
        <f>IF(AND('1B Tableau financier'!$K$2&lt;&gt;"Pôle",B255&lt;&gt;""),1,"")</f>
        <v/>
      </c>
      <c r="M255" s="241" t="str">
        <f t="shared" si="30"/>
        <v/>
      </c>
      <c r="N255" s="242" t="str">
        <f>IF(AND('1B Tableau financier'!$K$2="pôle",L255=2),ROUND((I255+J255+K255),2),"")</f>
        <v/>
      </c>
      <c r="O255" s="241" t="str">
        <f t="shared" si="25"/>
        <v/>
      </c>
      <c r="P255" s="55" t="str">
        <f t="shared" si="26"/>
        <v/>
      </c>
      <c r="Q255" s="55"/>
      <c r="R255" s="55"/>
      <c r="S255" s="296"/>
    </row>
    <row r="256" spans="1:19">
      <c r="A256" s="217"/>
      <c r="B256" s="218"/>
      <c r="C256" s="219"/>
      <c r="D256" s="219"/>
      <c r="E256" s="220"/>
      <c r="F256" s="219"/>
      <c r="G256" s="291"/>
      <c r="H256" s="174" cm="1">
        <f t="array" ref="H256">IF(B256&lt;&gt;"",INDEX(KM!$C$5:$C$40,MATCH(1,($B256&gt;=KM!$A$5:$A$40)*($B256&lt;=KM!$B$5:$B$40),0)),0)</f>
        <v>0</v>
      </c>
      <c r="I256" s="55">
        <f t="shared" si="27"/>
        <v>0</v>
      </c>
      <c r="J256" s="226"/>
      <c r="K256" s="234"/>
      <c r="L256" s="236" t="str">
        <f>IF(AND('1B Tableau financier'!$K$2&lt;&gt;"Pôle",B256&lt;&gt;""),1,"")</f>
        <v/>
      </c>
      <c r="M256" s="241" t="str">
        <f t="shared" si="30"/>
        <v/>
      </c>
      <c r="N256" s="242" t="str">
        <f>IF(AND('1B Tableau financier'!$K$2="pôle",L256=2),ROUND((I256+J256+K256),2),"")</f>
        <v/>
      </c>
      <c r="O256" s="241" t="str">
        <f t="shared" si="25"/>
        <v/>
      </c>
      <c r="P256" s="55" t="str">
        <f t="shared" si="26"/>
        <v/>
      </c>
      <c r="Q256" s="55"/>
      <c r="R256" s="55"/>
      <c r="S256" s="296"/>
    </row>
    <row r="257" spans="1:19">
      <c r="A257" s="217"/>
      <c r="B257" s="218"/>
      <c r="C257" s="219"/>
      <c r="D257" s="219"/>
      <c r="E257" s="220"/>
      <c r="F257" s="219"/>
      <c r="G257" s="291"/>
      <c r="H257" s="174" cm="1">
        <f t="array" ref="H257">IF(B257&lt;&gt;"",INDEX(KM!$C$5:$C$40,MATCH(1,($B257&gt;=KM!$A$5:$A$40)*($B257&lt;=KM!$B$5:$B$40),0)),0)</f>
        <v>0</v>
      </c>
      <c r="I257" s="55">
        <f t="shared" si="27"/>
        <v>0</v>
      </c>
      <c r="J257" s="226"/>
      <c r="K257" s="234"/>
      <c r="L257" s="236" t="str">
        <f>IF(AND('1B Tableau financier'!$K$2&lt;&gt;"Pôle",B257&lt;&gt;""),1,"")</f>
        <v/>
      </c>
      <c r="M257" s="241" t="str">
        <f t="shared" si="30"/>
        <v/>
      </c>
      <c r="N257" s="242" t="str">
        <f>IF(AND('1B Tableau financier'!$K$2="pôle",L257=2),ROUND((I257+J257+K257),2),"")</f>
        <v/>
      </c>
      <c r="O257" s="241" t="str">
        <f t="shared" si="25"/>
        <v/>
      </c>
      <c r="P257" s="55" t="str">
        <f t="shared" si="26"/>
        <v/>
      </c>
      <c r="Q257" s="55"/>
      <c r="R257" s="55"/>
      <c r="S257" s="296"/>
    </row>
    <row r="258" spans="1:19">
      <c r="A258" s="217"/>
      <c r="B258" s="218"/>
      <c r="C258" s="219"/>
      <c r="D258" s="219"/>
      <c r="E258" s="220"/>
      <c r="F258" s="219"/>
      <c r="G258" s="291"/>
      <c r="H258" s="174" cm="1">
        <f t="array" ref="H258">IF(B258&lt;&gt;"",INDEX(KM!$C$5:$C$40,MATCH(1,($B258&gt;=KM!$A$5:$A$40)*($B258&lt;=KM!$B$5:$B$40),0)),0)</f>
        <v>0</v>
      </c>
      <c r="I258" s="55">
        <f t="shared" si="27"/>
        <v>0</v>
      </c>
      <c r="J258" s="226"/>
      <c r="K258" s="234"/>
      <c r="L258" s="236" t="str">
        <f>IF(AND('1B Tableau financier'!$K$2&lt;&gt;"Pôle",B258&lt;&gt;""),1,"")</f>
        <v/>
      </c>
      <c r="M258" s="241" t="str">
        <f t="shared" si="30"/>
        <v/>
      </c>
      <c r="N258" s="242" t="str">
        <f>IF(AND('1B Tableau financier'!$K$2="pôle",L258=2),ROUND((I258+J258+K258),2),"")</f>
        <v/>
      </c>
      <c r="O258" s="241" t="str">
        <f t="shared" si="25"/>
        <v/>
      </c>
      <c r="P258" s="55" t="str">
        <f t="shared" si="26"/>
        <v/>
      </c>
      <c r="Q258" s="55"/>
      <c r="R258" s="55"/>
      <c r="S258" s="296"/>
    </row>
    <row r="259" spans="1:19">
      <c r="A259" s="217"/>
      <c r="B259" s="218"/>
      <c r="C259" s="219"/>
      <c r="D259" s="219"/>
      <c r="E259" s="220"/>
      <c r="F259" s="219"/>
      <c r="G259" s="291"/>
      <c r="H259" s="174" cm="1">
        <f t="array" ref="H259">IF(B259&lt;&gt;"",INDEX(KM!$C$5:$C$40,MATCH(1,($B259&gt;=KM!$A$5:$A$40)*($B259&lt;=KM!$B$5:$B$40),0)),0)</f>
        <v>0</v>
      </c>
      <c r="I259" s="55">
        <f t="shared" si="27"/>
        <v>0</v>
      </c>
      <c r="J259" s="226"/>
      <c r="K259" s="234"/>
      <c r="L259" s="236" t="str">
        <f>IF(AND('1B Tableau financier'!$K$2&lt;&gt;"Pôle",B259&lt;&gt;""),1,"")</f>
        <v/>
      </c>
      <c r="M259" s="241" t="str">
        <f t="shared" si="30"/>
        <v/>
      </c>
      <c r="N259" s="242" t="str">
        <f>IF(AND('1B Tableau financier'!$K$2="pôle",L259=2),ROUND((I259+J259+K259),2),"")</f>
        <v/>
      </c>
      <c r="O259" s="241" t="str">
        <f t="shared" si="25"/>
        <v/>
      </c>
      <c r="P259" s="55" t="str">
        <f t="shared" si="26"/>
        <v/>
      </c>
      <c r="Q259" s="55"/>
      <c r="R259" s="55"/>
      <c r="S259" s="296"/>
    </row>
    <row r="260" spans="1:19">
      <c r="A260" s="217"/>
      <c r="B260" s="218"/>
      <c r="C260" s="219"/>
      <c r="D260" s="219"/>
      <c r="E260" s="220"/>
      <c r="F260" s="219"/>
      <c r="G260" s="291"/>
      <c r="H260" s="174" cm="1">
        <f t="array" ref="H260">IF(B260&lt;&gt;"",INDEX(KM!$C$5:$C$40,MATCH(1,($B260&gt;=KM!$A$5:$A$40)*($B260&lt;=KM!$B$5:$B$40),0)),0)</f>
        <v>0</v>
      </c>
      <c r="I260" s="55">
        <f t="shared" si="27"/>
        <v>0</v>
      </c>
      <c r="J260" s="226"/>
      <c r="K260" s="234"/>
      <c r="L260" s="236" t="str">
        <f>IF(AND('1B Tableau financier'!$K$2&lt;&gt;"Pôle",B260&lt;&gt;""),1,"")</f>
        <v/>
      </c>
      <c r="M260" s="241" t="str">
        <f t="shared" si="30"/>
        <v/>
      </c>
      <c r="N260" s="242" t="str">
        <f>IF(AND('1B Tableau financier'!$K$2="pôle",L260=2),ROUND((I260+J260+K260),2),"")</f>
        <v/>
      </c>
      <c r="O260" s="241" t="str">
        <f t="shared" si="25"/>
        <v/>
      </c>
      <c r="P260" s="55" t="str">
        <f t="shared" si="26"/>
        <v/>
      </c>
      <c r="Q260" s="55"/>
      <c r="R260" s="55"/>
      <c r="S260" s="296"/>
    </row>
    <row r="261" spans="1:19">
      <c r="A261" s="217"/>
      <c r="B261" s="218"/>
      <c r="C261" s="219"/>
      <c r="D261" s="219"/>
      <c r="E261" s="220"/>
      <c r="F261" s="219"/>
      <c r="G261" s="291"/>
      <c r="H261" s="174" cm="1">
        <f t="array" ref="H261">IF(B261&lt;&gt;"",INDEX(KM!$C$5:$C$40,MATCH(1,($B261&gt;=KM!$A$5:$A$40)*($B261&lt;=KM!$B$5:$B$40),0)),0)</f>
        <v>0</v>
      </c>
      <c r="I261" s="55">
        <f t="shared" si="27"/>
        <v>0</v>
      </c>
      <c r="J261" s="226"/>
      <c r="K261" s="234"/>
      <c r="L261" s="236" t="str">
        <f>IF(AND('1B Tableau financier'!$K$2&lt;&gt;"Pôle",B261&lt;&gt;""),1,"")</f>
        <v/>
      </c>
      <c r="M261" s="241" t="str">
        <f t="shared" si="30"/>
        <v/>
      </c>
      <c r="N261" s="242" t="str">
        <f>IF(AND('1B Tableau financier'!$K$2="pôle",L261=2),ROUND((I261+J261+K261),2),"")</f>
        <v/>
      </c>
      <c r="O261" s="241" t="str">
        <f t="shared" si="25"/>
        <v/>
      </c>
      <c r="P261" s="55" t="str">
        <f t="shared" si="26"/>
        <v/>
      </c>
      <c r="Q261" s="55"/>
      <c r="R261" s="55"/>
      <c r="S261" s="296"/>
    </row>
    <row r="262" spans="1:19">
      <c r="A262" s="217"/>
      <c r="B262" s="218"/>
      <c r="C262" s="219"/>
      <c r="D262" s="219"/>
      <c r="E262" s="220"/>
      <c r="F262" s="219"/>
      <c r="G262" s="291"/>
      <c r="H262" s="174" cm="1">
        <f t="array" ref="H262">IF(B262&lt;&gt;"",INDEX(KM!$C$5:$C$40,MATCH(1,($B262&gt;=KM!$A$5:$A$40)*($B262&lt;=KM!$B$5:$B$40),0)),0)</f>
        <v>0</v>
      </c>
      <c r="I262" s="55">
        <f t="shared" si="27"/>
        <v>0</v>
      </c>
      <c r="J262" s="226"/>
      <c r="K262" s="234"/>
      <c r="L262" s="236" t="str">
        <f>IF(AND('1B Tableau financier'!$K$2&lt;&gt;"Pôle",B262&lt;&gt;""),1,"")</f>
        <v/>
      </c>
      <c r="M262" s="241" t="str">
        <f t="shared" si="30"/>
        <v/>
      </c>
      <c r="N262" s="242" t="str">
        <f>IF(AND('1B Tableau financier'!$K$2="pôle",L262=2),ROUND((I262+J262+K262),2),"")</f>
        <v/>
      </c>
      <c r="O262" s="241" t="str">
        <f t="shared" si="25"/>
        <v/>
      </c>
      <c r="P262" s="55" t="str">
        <f t="shared" si="26"/>
        <v/>
      </c>
      <c r="Q262" s="55"/>
      <c r="R262" s="55"/>
      <c r="S262" s="296"/>
    </row>
    <row r="263" spans="1:19">
      <c r="A263" s="217"/>
      <c r="B263" s="218"/>
      <c r="C263" s="219"/>
      <c r="D263" s="219"/>
      <c r="E263" s="220"/>
      <c r="F263" s="219"/>
      <c r="G263" s="291"/>
      <c r="H263" s="174" cm="1">
        <f t="array" ref="H263">IF(B263&lt;&gt;"",INDEX(KM!$C$5:$C$40,MATCH(1,($B263&gt;=KM!$A$5:$A$40)*($B263&lt;=KM!$B$5:$B$40),0)),0)</f>
        <v>0</v>
      </c>
      <c r="I263" s="55">
        <f t="shared" si="27"/>
        <v>0</v>
      </c>
      <c r="J263" s="226"/>
      <c r="K263" s="234"/>
      <c r="L263" s="236" t="str">
        <f>IF(AND('1B Tableau financier'!$K$2&lt;&gt;"Pôle",B263&lt;&gt;""),1,"")</f>
        <v/>
      </c>
      <c r="M263" s="241" t="str">
        <f t="shared" si="30"/>
        <v/>
      </c>
      <c r="N263" s="242" t="str">
        <f>IF(AND('1B Tableau financier'!$K$2="pôle",L263=2),ROUND((I263+J263+K263),2),"")</f>
        <v/>
      </c>
      <c r="O263" s="241" t="str">
        <f t="shared" si="25"/>
        <v/>
      </c>
      <c r="P263" s="55" t="str">
        <f t="shared" si="26"/>
        <v/>
      </c>
      <c r="Q263" s="55"/>
      <c r="R263" s="55"/>
      <c r="S263" s="296"/>
    </row>
    <row r="264" spans="1:19">
      <c r="A264" s="217"/>
      <c r="B264" s="218"/>
      <c r="C264" s="219"/>
      <c r="D264" s="219"/>
      <c r="E264" s="220"/>
      <c r="F264" s="219"/>
      <c r="G264" s="291"/>
      <c r="H264" s="174" cm="1">
        <f t="array" ref="H264">IF(B264&lt;&gt;"",INDEX(KM!$C$5:$C$40,MATCH(1,($B264&gt;=KM!$A$5:$A$40)*($B264&lt;=KM!$B$5:$B$40),0)),0)</f>
        <v>0</v>
      </c>
      <c r="I264" s="55">
        <f t="shared" si="27"/>
        <v>0</v>
      </c>
      <c r="J264" s="226"/>
      <c r="K264" s="234"/>
      <c r="L264" s="236" t="str">
        <f>IF(AND('1B Tableau financier'!$K$2&lt;&gt;"Pôle",B264&lt;&gt;""),1,"")</f>
        <v/>
      </c>
      <c r="M264" s="241" t="str">
        <f t="shared" si="30"/>
        <v/>
      </c>
      <c r="N264" s="242" t="str">
        <f>IF(AND('1B Tableau financier'!$K$2="pôle",L264=2),ROUND((I264+J264+K264),2),"")</f>
        <v/>
      </c>
      <c r="O264" s="241" t="str">
        <f t="shared" si="25"/>
        <v/>
      </c>
      <c r="P264" s="55" t="str">
        <f t="shared" si="26"/>
        <v/>
      </c>
      <c r="Q264" s="55"/>
      <c r="R264" s="55"/>
      <c r="S264" s="296"/>
    </row>
    <row r="265" spans="1:19">
      <c r="A265" s="217"/>
      <c r="B265" s="218"/>
      <c r="C265" s="219"/>
      <c r="D265" s="219"/>
      <c r="E265" s="220"/>
      <c r="F265" s="219"/>
      <c r="G265" s="291"/>
      <c r="H265" s="174" cm="1">
        <f t="array" ref="H265">IF(B265&lt;&gt;"",INDEX(KM!$C$5:$C$40,MATCH(1,($B265&gt;=KM!$A$5:$A$40)*($B265&lt;=KM!$B$5:$B$40),0)),0)</f>
        <v>0</v>
      </c>
      <c r="I265" s="55">
        <f t="shared" si="27"/>
        <v>0</v>
      </c>
      <c r="J265" s="226"/>
      <c r="K265" s="234"/>
      <c r="L265" s="236" t="str">
        <f>IF(AND('1B Tableau financier'!$K$2&lt;&gt;"Pôle",B265&lt;&gt;""),1,"")</f>
        <v/>
      </c>
      <c r="M265" s="241" t="str">
        <f t="shared" si="30"/>
        <v/>
      </c>
      <c r="N265" s="242" t="str">
        <f>IF(AND('1B Tableau financier'!$K$2="pôle",L265=2),ROUND((I265+J265+K265),2),"")</f>
        <v/>
      </c>
      <c r="O265" s="241" t="str">
        <f t="shared" si="25"/>
        <v/>
      </c>
      <c r="P265" s="55" t="str">
        <f t="shared" si="26"/>
        <v/>
      </c>
      <c r="Q265" s="55"/>
      <c r="R265" s="55"/>
      <c r="S265" s="296"/>
    </row>
    <row r="266" spans="1:19">
      <c r="A266" s="217"/>
      <c r="B266" s="218"/>
      <c r="C266" s="219"/>
      <c r="D266" s="219"/>
      <c r="E266" s="220"/>
      <c r="F266" s="219"/>
      <c r="G266" s="291"/>
      <c r="H266" s="174" cm="1">
        <f t="array" ref="H266">IF(B266&lt;&gt;"",INDEX(KM!$C$5:$C$40,MATCH(1,($B266&gt;=KM!$A$5:$A$40)*($B266&lt;=KM!$B$5:$B$40),0)),0)</f>
        <v>0</v>
      </c>
      <c r="I266" s="55">
        <f t="shared" si="27"/>
        <v>0</v>
      </c>
      <c r="J266" s="226"/>
      <c r="K266" s="234"/>
      <c r="L266" s="236" t="str">
        <f>IF(AND('1B Tableau financier'!$K$2&lt;&gt;"Pôle",B266&lt;&gt;""),1,"")</f>
        <v/>
      </c>
      <c r="M266" s="241" t="str">
        <f t="shared" si="30"/>
        <v/>
      </c>
      <c r="N266" s="242" t="str">
        <f>IF(AND('1B Tableau financier'!$K$2="pôle",L266=2),ROUND((I266+J266+K266),2),"")</f>
        <v/>
      </c>
      <c r="O266" s="241" t="str">
        <f t="shared" si="25"/>
        <v/>
      </c>
      <c r="P266" s="55" t="str">
        <f t="shared" si="26"/>
        <v/>
      </c>
      <c r="Q266" s="55"/>
      <c r="R266" s="55"/>
      <c r="S266" s="296"/>
    </row>
    <row r="267" spans="1:19">
      <c r="A267" s="217"/>
      <c r="B267" s="218"/>
      <c r="C267" s="219"/>
      <c r="D267" s="219"/>
      <c r="E267" s="220"/>
      <c r="F267" s="219"/>
      <c r="G267" s="291"/>
      <c r="H267" s="174" cm="1">
        <f t="array" ref="H267">IF(B267&lt;&gt;"",INDEX(KM!$C$5:$C$40,MATCH(1,($B267&gt;=KM!$A$5:$A$40)*($B267&lt;=KM!$B$5:$B$40),0)),0)</f>
        <v>0</v>
      </c>
      <c r="I267" s="55">
        <f t="shared" si="27"/>
        <v>0</v>
      </c>
      <c r="J267" s="226"/>
      <c r="K267" s="234"/>
      <c r="L267" s="236" t="str">
        <f>IF(AND('1B Tableau financier'!$K$2&lt;&gt;"Pôle",B267&lt;&gt;""),1,"")</f>
        <v/>
      </c>
      <c r="M267" s="241" t="str">
        <f t="shared" si="30"/>
        <v/>
      </c>
      <c r="N267" s="242" t="str">
        <f>IF(AND('1B Tableau financier'!$K$2="pôle",L267=2),ROUND((I267+J267+K267),2),"")</f>
        <v/>
      </c>
      <c r="O267" s="241" t="str">
        <f t="shared" si="25"/>
        <v/>
      </c>
      <c r="P267" s="55" t="str">
        <f t="shared" si="26"/>
        <v/>
      </c>
      <c r="Q267" s="55"/>
      <c r="R267" s="55"/>
      <c r="S267" s="296"/>
    </row>
    <row r="268" spans="1:19">
      <c r="A268" s="217"/>
      <c r="B268" s="218"/>
      <c r="C268" s="219"/>
      <c r="D268" s="219"/>
      <c r="E268" s="220"/>
      <c r="F268" s="219"/>
      <c r="G268" s="291"/>
      <c r="H268" s="174" cm="1">
        <f t="array" ref="H268">IF(B268&lt;&gt;"",INDEX(KM!$C$5:$C$40,MATCH(1,($B268&gt;=KM!$A$5:$A$40)*($B268&lt;=KM!$B$5:$B$40),0)),0)</f>
        <v>0</v>
      </c>
      <c r="I268" s="55">
        <f t="shared" si="27"/>
        <v>0</v>
      </c>
      <c r="J268" s="226"/>
      <c r="K268" s="234"/>
      <c r="L268" s="236" t="str">
        <f>IF(AND('1B Tableau financier'!$K$2&lt;&gt;"Pôle",B268&lt;&gt;""),1,"")</f>
        <v/>
      </c>
      <c r="M268" s="241" t="str">
        <f t="shared" si="30"/>
        <v/>
      </c>
      <c r="N268" s="242" t="str">
        <f>IF(AND('1B Tableau financier'!$K$2="pôle",L268=2),ROUND((I268+J268+K268),2),"")</f>
        <v/>
      </c>
      <c r="O268" s="241" t="str">
        <f t="shared" si="25"/>
        <v/>
      </c>
      <c r="P268" s="55" t="str">
        <f t="shared" si="26"/>
        <v/>
      </c>
      <c r="Q268" s="55"/>
      <c r="R268" s="55"/>
      <c r="S268" s="296"/>
    </row>
    <row r="269" spans="1:19">
      <c r="A269" s="217"/>
      <c r="B269" s="218"/>
      <c r="C269" s="219"/>
      <c r="D269" s="219"/>
      <c r="E269" s="220"/>
      <c r="F269" s="219"/>
      <c r="G269" s="291"/>
      <c r="H269" s="174" cm="1">
        <f t="array" ref="H269">IF(B269&lt;&gt;"",INDEX(KM!$C$5:$C$40,MATCH(1,($B269&gt;=KM!$A$5:$A$40)*($B269&lt;=KM!$B$5:$B$40),0)),0)</f>
        <v>0</v>
      </c>
      <c r="I269" s="55">
        <f t="shared" si="27"/>
        <v>0</v>
      </c>
      <c r="J269" s="226"/>
      <c r="K269" s="234"/>
      <c r="L269" s="236" t="str">
        <f>IF(AND('1B Tableau financier'!$K$2&lt;&gt;"Pôle",B269&lt;&gt;""),1,"")</f>
        <v/>
      </c>
      <c r="M269" s="241" t="str">
        <f t="shared" si="30"/>
        <v/>
      </c>
      <c r="N269" s="242" t="str">
        <f>IF(AND('1B Tableau financier'!$K$2="pôle",L269=2),ROUND((I269+J269+K269),2),"")</f>
        <v/>
      </c>
      <c r="O269" s="241" t="str">
        <f t="shared" si="25"/>
        <v/>
      </c>
      <c r="P269" s="55" t="str">
        <f t="shared" si="26"/>
        <v/>
      </c>
      <c r="Q269" s="55"/>
      <c r="R269" s="55"/>
      <c r="S269" s="296"/>
    </row>
    <row r="270" spans="1:19">
      <c r="A270" s="217"/>
      <c r="B270" s="218"/>
      <c r="C270" s="219"/>
      <c r="D270" s="219"/>
      <c r="E270" s="220"/>
      <c r="F270" s="219"/>
      <c r="G270" s="291"/>
      <c r="H270" s="174" cm="1">
        <f t="array" ref="H270">IF(B270&lt;&gt;"",INDEX(KM!$C$5:$C$40,MATCH(1,($B270&gt;=KM!$A$5:$A$40)*($B270&lt;=KM!$B$5:$B$40),0)),0)</f>
        <v>0</v>
      </c>
      <c r="I270" s="55">
        <f t="shared" si="27"/>
        <v>0</v>
      </c>
      <c r="J270" s="226"/>
      <c r="K270" s="234"/>
      <c r="L270" s="236" t="str">
        <f>IF(AND('1B Tableau financier'!$K$2&lt;&gt;"Pôle",B270&lt;&gt;""),1,"")</f>
        <v/>
      </c>
      <c r="M270" s="241" t="str">
        <f t="shared" si="30"/>
        <v/>
      </c>
      <c r="N270" s="242" t="str">
        <f>IF(AND('1B Tableau financier'!$K$2="pôle",L270=2),ROUND((I270+J270+K270),2),"")</f>
        <v/>
      </c>
      <c r="O270" s="241" t="str">
        <f t="shared" si="25"/>
        <v/>
      </c>
      <c r="P270" s="55" t="str">
        <f t="shared" si="26"/>
        <v/>
      </c>
      <c r="Q270" s="55"/>
      <c r="R270" s="55"/>
      <c r="S270" s="296"/>
    </row>
    <row r="271" spans="1:19">
      <c r="A271" s="217"/>
      <c r="B271" s="218"/>
      <c r="C271" s="219"/>
      <c r="D271" s="219"/>
      <c r="E271" s="220"/>
      <c r="F271" s="219"/>
      <c r="G271" s="291"/>
      <c r="H271" s="174" cm="1">
        <f t="array" ref="H271">IF(B271&lt;&gt;"",INDEX(KM!$C$5:$C$40,MATCH(1,($B271&gt;=KM!$A$5:$A$40)*($B271&lt;=KM!$B$5:$B$40),0)),0)</f>
        <v>0</v>
      </c>
      <c r="I271" s="55">
        <f t="shared" si="27"/>
        <v>0</v>
      </c>
      <c r="J271" s="226"/>
      <c r="K271" s="234"/>
      <c r="L271" s="236" t="str">
        <f>IF(AND('1B Tableau financier'!$K$2&lt;&gt;"Pôle",B271&lt;&gt;""),1,"")</f>
        <v/>
      </c>
      <c r="M271" s="241" t="str">
        <f t="shared" si="30"/>
        <v/>
      </c>
      <c r="N271" s="242" t="str">
        <f>IF(AND('1B Tableau financier'!$K$2="pôle",L271=2),ROUND((I271+J271+K271),2),"")</f>
        <v/>
      </c>
      <c r="O271" s="241" t="str">
        <f t="shared" si="25"/>
        <v/>
      </c>
      <c r="P271" s="55" t="str">
        <f t="shared" si="26"/>
        <v/>
      </c>
      <c r="Q271" s="55"/>
      <c r="R271" s="55"/>
      <c r="S271" s="296"/>
    </row>
    <row r="272" spans="1:19">
      <c r="A272" s="217"/>
      <c r="B272" s="218"/>
      <c r="C272" s="219"/>
      <c r="D272" s="219"/>
      <c r="E272" s="220"/>
      <c r="F272" s="219"/>
      <c r="G272" s="291"/>
      <c r="H272" s="174" cm="1">
        <f t="array" ref="H272">IF(B272&lt;&gt;"",INDEX(KM!$C$5:$C$40,MATCH(1,($B272&gt;=KM!$A$5:$A$40)*($B272&lt;=KM!$B$5:$B$40),0)),0)</f>
        <v>0</v>
      </c>
      <c r="I272" s="55">
        <f t="shared" si="27"/>
        <v>0</v>
      </c>
      <c r="J272" s="226"/>
      <c r="K272" s="234"/>
      <c r="L272" s="236" t="str">
        <f>IF(AND('1B Tableau financier'!$K$2&lt;&gt;"Pôle",B272&lt;&gt;""),1,"")</f>
        <v/>
      </c>
      <c r="M272" s="241" t="str">
        <f t="shared" si="30"/>
        <v/>
      </c>
      <c r="N272" s="242" t="str">
        <f>IF(AND('1B Tableau financier'!$K$2="pôle",L272=2),ROUND((I272+J272+K272),2),"")</f>
        <v/>
      </c>
      <c r="O272" s="241" t="str">
        <f t="shared" si="25"/>
        <v/>
      </c>
      <c r="P272" s="55" t="str">
        <f t="shared" si="26"/>
        <v/>
      </c>
      <c r="Q272" s="55"/>
      <c r="R272" s="55"/>
      <c r="S272" s="296"/>
    </row>
    <row r="273" spans="1:19">
      <c r="A273" s="221"/>
      <c r="B273" s="218"/>
      <c r="C273" s="219"/>
      <c r="D273" s="219"/>
      <c r="E273" s="220"/>
      <c r="F273" s="219"/>
      <c r="G273" s="291"/>
      <c r="H273" s="174" cm="1">
        <f t="array" ref="H273">IF(B273&lt;&gt;"",INDEX(KM!$C$5:$C$40,MATCH(1,($B273&gt;=KM!$A$5:$A$40)*($B273&lt;=KM!$B$5:$B$40),0)),0)</f>
        <v>0</v>
      </c>
      <c r="I273" s="55">
        <f t="shared" si="27"/>
        <v>0</v>
      </c>
      <c r="J273" s="226"/>
      <c r="K273" s="234"/>
      <c r="L273" s="236" t="str">
        <f>IF(AND('1B Tableau financier'!$K$2&lt;&gt;"Pôle",B273&lt;&gt;""),1,"")</f>
        <v/>
      </c>
      <c r="M273" s="241" t="str">
        <f t="shared" si="30"/>
        <v/>
      </c>
      <c r="N273" s="242" t="str">
        <f>IF(AND('1B Tableau financier'!$K$2="pôle",L273=2),ROUND((I273+J273+K273),2),"")</f>
        <v/>
      </c>
      <c r="O273" s="241" t="str">
        <f t="shared" si="25"/>
        <v/>
      </c>
      <c r="P273" s="55" t="str">
        <f t="shared" si="26"/>
        <v/>
      </c>
      <c r="Q273" s="55"/>
      <c r="R273" s="55"/>
      <c r="S273" s="296"/>
    </row>
    <row r="274" spans="1:19">
      <c r="A274" s="217"/>
      <c r="B274" s="218"/>
      <c r="C274" s="219"/>
      <c r="D274" s="219"/>
      <c r="E274" s="220"/>
      <c r="F274" s="219"/>
      <c r="G274" s="291"/>
      <c r="H274" s="174" cm="1">
        <f t="array" ref="H274">IF(B274&lt;&gt;"",INDEX(KM!$C$5:$C$40,MATCH(1,($B274&gt;=KM!$A$5:$A$40)*($B274&lt;=KM!$B$5:$B$40),0)),0)</f>
        <v>0</v>
      </c>
      <c r="I274" s="55">
        <f t="shared" si="27"/>
        <v>0</v>
      </c>
      <c r="J274" s="226"/>
      <c r="K274" s="234"/>
      <c r="L274" s="236" t="str">
        <f>IF(AND('1B Tableau financier'!$K$2&lt;&gt;"Pôle",B274&lt;&gt;""),1,"")</f>
        <v/>
      </c>
      <c r="M274" s="241" t="str">
        <f t="shared" si="30"/>
        <v/>
      </c>
      <c r="N274" s="242" t="str">
        <f>IF(AND('1B Tableau financier'!$K$2="pôle",L274=2),ROUND((I274+J274+K274),2),"")</f>
        <v/>
      </c>
      <c r="O274" s="241" t="str">
        <f t="shared" si="25"/>
        <v/>
      </c>
      <c r="P274" s="55" t="str">
        <f t="shared" si="26"/>
        <v/>
      </c>
      <c r="Q274" s="55"/>
      <c r="R274" s="55"/>
      <c r="S274" s="296"/>
    </row>
    <row r="275" spans="1:19">
      <c r="A275" s="217"/>
      <c r="B275" s="218"/>
      <c r="C275" s="219"/>
      <c r="D275" s="219"/>
      <c r="E275" s="220"/>
      <c r="F275" s="219"/>
      <c r="G275" s="291"/>
      <c r="H275" s="174" cm="1">
        <f t="array" ref="H275">IF(B275&lt;&gt;"",INDEX(KM!$C$5:$C$40,MATCH(1,($B275&gt;=KM!$A$5:$A$40)*($B275&lt;=KM!$B$5:$B$40),0)),0)</f>
        <v>0</v>
      </c>
      <c r="I275" s="55">
        <f t="shared" ref="I275:I300" si="31">G275*H275</f>
        <v>0</v>
      </c>
      <c r="J275" s="226"/>
      <c r="K275" s="234"/>
      <c r="L275" s="236" t="str">
        <f>IF(AND('1B Tableau financier'!$K$2&lt;&gt;"Pôle",B275&lt;&gt;""),1,"")</f>
        <v/>
      </c>
      <c r="M275" s="241" t="str">
        <f t="shared" si="30"/>
        <v/>
      </c>
      <c r="N275" s="242" t="str">
        <f>IF(AND('1B Tableau financier'!$K$2="pôle",L275=2),ROUND((I275+J275+K275),2),"")</f>
        <v/>
      </c>
      <c r="O275" s="241" t="str">
        <f t="shared" ref="O275:O300" si="32">IF(M275="","",M275-Q275)</f>
        <v/>
      </c>
      <c r="P275" s="55" t="str">
        <f t="shared" ref="P275:P300" si="33">IF(N275="","",N275-R275)</f>
        <v/>
      </c>
      <c r="Q275" s="55"/>
      <c r="R275" s="55"/>
      <c r="S275" s="296"/>
    </row>
    <row r="276" spans="1:19">
      <c r="A276" s="217"/>
      <c r="B276" s="218"/>
      <c r="C276" s="219"/>
      <c r="D276" s="219"/>
      <c r="E276" s="220"/>
      <c r="F276" s="219"/>
      <c r="G276" s="291"/>
      <c r="H276" s="174" cm="1">
        <f t="array" ref="H276">IF(B276&lt;&gt;"",INDEX(KM!$C$5:$C$40,MATCH(1,($B276&gt;=KM!$A$5:$A$40)*($B276&lt;=KM!$B$5:$B$40),0)),0)</f>
        <v>0</v>
      </c>
      <c r="I276" s="55">
        <f t="shared" si="31"/>
        <v>0</v>
      </c>
      <c r="J276" s="226"/>
      <c r="K276" s="234"/>
      <c r="L276" s="236" t="str">
        <f>IF(AND('1B Tableau financier'!$K$2&lt;&gt;"Pôle",B276&lt;&gt;""),1,"")</f>
        <v/>
      </c>
      <c r="M276" s="241" t="str">
        <f t="shared" si="30"/>
        <v/>
      </c>
      <c r="N276" s="242" t="str">
        <f>IF(AND('1B Tableau financier'!$K$2="pôle",L276=2),ROUND((I276+J276+K276),2),"")</f>
        <v/>
      </c>
      <c r="O276" s="241" t="str">
        <f t="shared" si="32"/>
        <v/>
      </c>
      <c r="P276" s="55" t="str">
        <f t="shared" si="33"/>
        <v/>
      </c>
      <c r="Q276" s="55"/>
      <c r="R276" s="55"/>
      <c r="S276" s="296"/>
    </row>
    <row r="277" spans="1:19">
      <c r="A277" s="217"/>
      <c r="B277" s="218"/>
      <c r="C277" s="219"/>
      <c r="D277" s="219"/>
      <c r="E277" s="220"/>
      <c r="F277" s="219"/>
      <c r="G277" s="291"/>
      <c r="H277" s="174" cm="1">
        <f t="array" ref="H277">IF(B277&lt;&gt;"",INDEX(KM!$C$5:$C$40,MATCH(1,($B277&gt;=KM!$A$5:$A$40)*($B277&lt;=KM!$B$5:$B$40),0)),0)</f>
        <v>0</v>
      </c>
      <c r="I277" s="55">
        <f t="shared" si="31"/>
        <v>0</v>
      </c>
      <c r="J277" s="226"/>
      <c r="K277" s="234"/>
      <c r="L277" s="236" t="str">
        <f>IF(AND('1B Tableau financier'!$K$2&lt;&gt;"Pôle",B277&lt;&gt;""),1,"")</f>
        <v/>
      </c>
      <c r="M277" s="241" t="str">
        <f t="shared" si="30"/>
        <v/>
      </c>
      <c r="N277" s="242" t="str">
        <f>IF(AND('1B Tableau financier'!$K$2="pôle",L277=2),ROUND((I277+J277+K277),2),"")</f>
        <v/>
      </c>
      <c r="O277" s="241" t="str">
        <f t="shared" si="32"/>
        <v/>
      </c>
      <c r="P277" s="55" t="str">
        <f t="shared" si="33"/>
        <v/>
      </c>
      <c r="Q277" s="55"/>
      <c r="R277" s="55"/>
      <c r="S277" s="296"/>
    </row>
    <row r="278" spans="1:19">
      <c r="A278" s="217"/>
      <c r="B278" s="218"/>
      <c r="C278" s="219"/>
      <c r="D278" s="219"/>
      <c r="E278" s="220"/>
      <c r="F278" s="219"/>
      <c r="G278" s="291"/>
      <c r="H278" s="174" cm="1">
        <f t="array" ref="H278">IF(B278&lt;&gt;"",INDEX(KM!$C$5:$C$40,MATCH(1,($B278&gt;=KM!$A$5:$A$40)*($B278&lt;=KM!$B$5:$B$40),0)),0)</f>
        <v>0</v>
      </c>
      <c r="I278" s="55">
        <f t="shared" si="31"/>
        <v>0</v>
      </c>
      <c r="J278" s="226"/>
      <c r="K278" s="234"/>
      <c r="L278" s="236" t="str">
        <f>IF(AND('1B Tableau financier'!$K$2&lt;&gt;"Pôle",B278&lt;&gt;""),1,"")</f>
        <v/>
      </c>
      <c r="M278" s="241" t="str">
        <f t="shared" si="30"/>
        <v/>
      </c>
      <c r="N278" s="242" t="str">
        <f>IF(AND('1B Tableau financier'!$K$2="pôle",L278=2),ROUND((I278+J278+K278),2),"")</f>
        <v/>
      </c>
      <c r="O278" s="241" t="str">
        <f t="shared" si="32"/>
        <v/>
      </c>
      <c r="P278" s="55" t="str">
        <f t="shared" si="33"/>
        <v/>
      </c>
      <c r="Q278" s="55"/>
      <c r="R278" s="55"/>
      <c r="S278" s="296"/>
    </row>
    <row r="279" spans="1:19">
      <c r="A279" s="217"/>
      <c r="B279" s="218"/>
      <c r="C279" s="219"/>
      <c r="D279" s="219"/>
      <c r="E279" s="220"/>
      <c r="F279" s="219"/>
      <c r="G279" s="291"/>
      <c r="H279" s="174" cm="1">
        <f t="array" ref="H279">IF(B279&lt;&gt;"",INDEX(KM!$C$5:$C$40,MATCH(1,($B279&gt;=KM!$A$5:$A$40)*($B279&lt;=KM!$B$5:$B$40),0)),0)</f>
        <v>0</v>
      </c>
      <c r="I279" s="55">
        <f t="shared" si="31"/>
        <v>0</v>
      </c>
      <c r="J279" s="226"/>
      <c r="K279" s="234"/>
      <c r="L279" s="236" t="str">
        <f>IF(AND('1B Tableau financier'!$K$2&lt;&gt;"Pôle",B279&lt;&gt;""),1,"")</f>
        <v/>
      </c>
      <c r="M279" s="241" t="str">
        <f t="shared" si="30"/>
        <v/>
      </c>
      <c r="N279" s="242" t="str">
        <f>IF(AND('1B Tableau financier'!$K$2="pôle",L279=2),ROUND((I279+J279+K279),2),"")</f>
        <v/>
      </c>
      <c r="O279" s="241" t="str">
        <f t="shared" si="32"/>
        <v/>
      </c>
      <c r="P279" s="55" t="str">
        <f t="shared" si="33"/>
        <v/>
      </c>
      <c r="Q279" s="55"/>
      <c r="R279" s="55"/>
      <c r="S279" s="296"/>
    </row>
    <row r="280" spans="1:19">
      <c r="A280" s="217"/>
      <c r="B280" s="218"/>
      <c r="C280" s="219"/>
      <c r="D280" s="219"/>
      <c r="E280" s="220"/>
      <c r="F280" s="219"/>
      <c r="G280" s="291"/>
      <c r="H280" s="174" cm="1">
        <f t="array" ref="H280">IF(B280&lt;&gt;"",INDEX(KM!$C$5:$C$40,MATCH(1,($B280&gt;=KM!$A$5:$A$40)*($B280&lt;=KM!$B$5:$B$40),0)),0)</f>
        <v>0</v>
      </c>
      <c r="I280" s="55">
        <f t="shared" si="31"/>
        <v>0</v>
      </c>
      <c r="J280" s="226"/>
      <c r="K280" s="234"/>
      <c r="L280" s="236" t="str">
        <f>IF(AND('1B Tableau financier'!$K$2&lt;&gt;"Pôle",B280&lt;&gt;""),1,"")</f>
        <v/>
      </c>
      <c r="M280" s="241" t="str">
        <f t="shared" si="30"/>
        <v/>
      </c>
      <c r="N280" s="242" t="str">
        <f>IF(AND('1B Tableau financier'!$K$2="pôle",L280=2),ROUND((I280+J280+K280),2),"")</f>
        <v/>
      </c>
      <c r="O280" s="241" t="str">
        <f t="shared" si="32"/>
        <v/>
      </c>
      <c r="P280" s="55" t="str">
        <f t="shared" si="33"/>
        <v/>
      </c>
      <c r="Q280" s="55"/>
      <c r="R280" s="55"/>
      <c r="S280" s="296"/>
    </row>
    <row r="281" spans="1:19">
      <c r="A281" s="217"/>
      <c r="B281" s="218"/>
      <c r="C281" s="219"/>
      <c r="D281" s="219"/>
      <c r="E281" s="220"/>
      <c r="F281" s="219"/>
      <c r="G281" s="291"/>
      <c r="H281" s="174" cm="1">
        <f t="array" ref="H281">IF(B281&lt;&gt;"",INDEX(KM!$C$5:$C$40,MATCH(1,($B281&gt;=KM!$A$5:$A$40)*($B281&lt;=KM!$B$5:$B$40),0)),0)</f>
        <v>0</v>
      </c>
      <c r="I281" s="55">
        <f t="shared" si="31"/>
        <v>0</v>
      </c>
      <c r="J281" s="226"/>
      <c r="K281" s="234"/>
      <c r="L281" s="236" t="str">
        <f>IF(AND('1B Tableau financier'!$K$2&lt;&gt;"Pôle",B281&lt;&gt;""),1,"")</f>
        <v/>
      </c>
      <c r="M281" s="241" t="str">
        <f t="shared" si="30"/>
        <v/>
      </c>
      <c r="N281" s="242" t="str">
        <f>IF(AND('1B Tableau financier'!$K$2="pôle",L281=2),ROUND((I281+J281+K281),2),"")</f>
        <v/>
      </c>
      <c r="O281" s="241" t="str">
        <f t="shared" si="32"/>
        <v/>
      </c>
      <c r="P281" s="55" t="str">
        <f t="shared" si="33"/>
        <v/>
      </c>
      <c r="Q281" s="55"/>
      <c r="R281" s="55"/>
      <c r="S281" s="296"/>
    </row>
    <row r="282" spans="1:19">
      <c r="A282" s="217"/>
      <c r="B282" s="218"/>
      <c r="C282" s="219"/>
      <c r="D282" s="219"/>
      <c r="E282" s="220"/>
      <c r="F282" s="219"/>
      <c r="G282" s="291"/>
      <c r="H282" s="174" cm="1">
        <f t="array" ref="H282">IF(B282&lt;&gt;"",INDEX(KM!$C$5:$C$40,MATCH(1,($B282&gt;=KM!$A$5:$A$40)*($B282&lt;=KM!$B$5:$B$40),0)),0)</f>
        <v>0</v>
      </c>
      <c r="I282" s="55">
        <f t="shared" si="31"/>
        <v>0</v>
      </c>
      <c r="J282" s="226"/>
      <c r="K282" s="234"/>
      <c r="L282" s="236" t="str">
        <f>IF(AND('1B Tableau financier'!$K$2&lt;&gt;"Pôle",B282&lt;&gt;""),1,"")</f>
        <v/>
      </c>
      <c r="M282" s="241" t="str">
        <f t="shared" si="30"/>
        <v/>
      </c>
      <c r="N282" s="242" t="str">
        <f>IF(AND('1B Tableau financier'!$K$2="pôle",L282=2),ROUND((I282+J282+K282),2),"")</f>
        <v/>
      </c>
      <c r="O282" s="241" t="str">
        <f t="shared" si="32"/>
        <v/>
      </c>
      <c r="P282" s="55" t="str">
        <f t="shared" si="33"/>
        <v/>
      </c>
      <c r="Q282" s="55"/>
      <c r="R282" s="55"/>
      <c r="S282" s="296"/>
    </row>
    <row r="283" spans="1:19">
      <c r="A283" s="217"/>
      <c r="B283" s="218"/>
      <c r="C283" s="219"/>
      <c r="D283" s="219"/>
      <c r="E283" s="220"/>
      <c r="F283" s="219"/>
      <c r="G283" s="291"/>
      <c r="H283" s="174" cm="1">
        <f t="array" ref="H283">IF(B283&lt;&gt;"",INDEX(KM!$C$5:$C$40,MATCH(1,($B283&gt;=KM!$A$5:$A$40)*($B283&lt;=KM!$B$5:$B$40),0)),0)</f>
        <v>0</v>
      </c>
      <c r="I283" s="55">
        <f t="shared" si="31"/>
        <v>0</v>
      </c>
      <c r="J283" s="226"/>
      <c r="K283" s="234"/>
      <c r="L283" s="236" t="str">
        <f>IF(AND('1B Tableau financier'!$K$2&lt;&gt;"Pôle",B283&lt;&gt;""),1,"")</f>
        <v/>
      </c>
      <c r="M283" s="241" t="str">
        <f t="shared" si="30"/>
        <v/>
      </c>
      <c r="N283" s="242" t="str">
        <f>IF(AND('1B Tableau financier'!$K$2="pôle",L283=2),ROUND((I283+J283+K283),2),"")</f>
        <v/>
      </c>
      <c r="O283" s="241" t="str">
        <f t="shared" si="32"/>
        <v/>
      </c>
      <c r="P283" s="55" t="str">
        <f t="shared" si="33"/>
        <v/>
      </c>
      <c r="Q283" s="55"/>
      <c r="R283" s="55"/>
      <c r="S283" s="296"/>
    </row>
    <row r="284" spans="1:19">
      <c r="A284" s="217"/>
      <c r="B284" s="218"/>
      <c r="C284" s="219"/>
      <c r="D284" s="219"/>
      <c r="E284" s="220"/>
      <c r="F284" s="219"/>
      <c r="G284" s="291"/>
      <c r="H284" s="174" cm="1">
        <f t="array" ref="H284">IF(B284&lt;&gt;"",INDEX(KM!$C$5:$C$40,MATCH(1,($B284&gt;=KM!$A$5:$A$40)*($B284&lt;=KM!$B$5:$B$40),0)),0)</f>
        <v>0</v>
      </c>
      <c r="I284" s="55">
        <f t="shared" si="31"/>
        <v>0</v>
      </c>
      <c r="J284" s="226"/>
      <c r="K284" s="234"/>
      <c r="L284" s="236" t="str">
        <f>IF(AND('1B Tableau financier'!$K$2&lt;&gt;"Pôle",B284&lt;&gt;""),1,"")</f>
        <v/>
      </c>
      <c r="M284" s="241" t="str">
        <f t="shared" si="30"/>
        <v/>
      </c>
      <c r="N284" s="242" t="str">
        <f>IF(AND('1B Tableau financier'!$K$2="pôle",L284=2),ROUND((I284+J284+K284),2),"")</f>
        <v/>
      </c>
      <c r="O284" s="241" t="str">
        <f t="shared" si="32"/>
        <v/>
      </c>
      <c r="P284" s="55" t="str">
        <f t="shared" si="33"/>
        <v/>
      </c>
      <c r="Q284" s="55"/>
      <c r="R284" s="55"/>
      <c r="S284" s="296"/>
    </row>
    <row r="285" spans="1:19">
      <c r="A285" s="217"/>
      <c r="B285" s="218"/>
      <c r="C285" s="219"/>
      <c r="D285" s="219"/>
      <c r="E285" s="220"/>
      <c r="F285" s="219"/>
      <c r="G285" s="291"/>
      <c r="H285" s="174" cm="1">
        <f t="array" ref="H285">IF(B285&lt;&gt;"",INDEX(KM!$C$5:$C$40,MATCH(1,($B285&gt;=KM!$A$5:$A$40)*($B285&lt;=KM!$B$5:$B$40),0)),0)</f>
        <v>0</v>
      </c>
      <c r="I285" s="55">
        <f t="shared" si="31"/>
        <v>0</v>
      </c>
      <c r="J285" s="226"/>
      <c r="K285" s="234"/>
      <c r="L285" s="236" t="str">
        <f>IF(AND('1B Tableau financier'!$K$2&lt;&gt;"Pôle",B285&lt;&gt;""),1,"")</f>
        <v/>
      </c>
      <c r="M285" s="241" t="str">
        <f t="shared" si="30"/>
        <v/>
      </c>
      <c r="N285" s="242" t="str">
        <f>IF(AND('1B Tableau financier'!$K$2="pôle",L285=2),ROUND((I285+J285+K285),2),"")</f>
        <v/>
      </c>
      <c r="O285" s="241" t="str">
        <f t="shared" si="32"/>
        <v/>
      </c>
      <c r="P285" s="55" t="str">
        <f t="shared" si="33"/>
        <v/>
      </c>
      <c r="Q285" s="55"/>
      <c r="R285" s="55"/>
      <c r="S285" s="296"/>
    </row>
    <row r="286" spans="1:19">
      <c r="A286" s="217"/>
      <c r="B286" s="218"/>
      <c r="C286" s="219"/>
      <c r="D286" s="219"/>
      <c r="E286" s="220"/>
      <c r="F286" s="219"/>
      <c r="G286" s="291"/>
      <c r="H286" s="174" cm="1">
        <f t="array" ref="H286">IF(B286&lt;&gt;"",INDEX(KM!$C$5:$C$40,MATCH(1,($B286&gt;=KM!$A$5:$A$40)*($B286&lt;=KM!$B$5:$B$40),0)),0)</f>
        <v>0</v>
      </c>
      <c r="I286" s="55">
        <f t="shared" si="31"/>
        <v>0</v>
      </c>
      <c r="J286" s="226"/>
      <c r="K286" s="234"/>
      <c r="L286" s="236" t="str">
        <f>IF(AND('1B Tableau financier'!$K$2&lt;&gt;"Pôle",B286&lt;&gt;""),1,"")</f>
        <v/>
      </c>
      <c r="M286" s="241" t="str">
        <f t="shared" si="30"/>
        <v/>
      </c>
      <c r="N286" s="242" t="str">
        <f>IF(AND('1B Tableau financier'!$K$2="pôle",L286=2),ROUND((I286+J286+K286),2),"")</f>
        <v/>
      </c>
      <c r="O286" s="241" t="str">
        <f t="shared" si="32"/>
        <v/>
      </c>
      <c r="P286" s="55" t="str">
        <f t="shared" si="33"/>
        <v/>
      </c>
      <c r="Q286" s="55"/>
      <c r="R286" s="55"/>
      <c r="S286" s="296"/>
    </row>
    <row r="287" spans="1:19">
      <c r="A287" s="217"/>
      <c r="B287" s="218"/>
      <c r="C287" s="219"/>
      <c r="D287" s="219"/>
      <c r="E287" s="220"/>
      <c r="F287" s="219"/>
      <c r="G287" s="291"/>
      <c r="H287" s="174" cm="1">
        <f t="array" ref="H287">IF(B287&lt;&gt;"",INDEX(KM!$C$5:$C$40,MATCH(1,($B287&gt;=KM!$A$5:$A$40)*($B287&lt;=KM!$B$5:$B$40),0)),0)</f>
        <v>0</v>
      </c>
      <c r="I287" s="55">
        <f t="shared" si="31"/>
        <v>0</v>
      </c>
      <c r="J287" s="226"/>
      <c r="K287" s="234"/>
      <c r="L287" s="236" t="str">
        <f>IF(AND('1B Tableau financier'!$K$2&lt;&gt;"Pôle",B287&lt;&gt;""),1,"")</f>
        <v/>
      </c>
      <c r="M287" s="241" t="str">
        <f t="shared" si="30"/>
        <v/>
      </c>
      <c r="N287" s="242" t="str">
        <f>IF(AND('1B Tableau financier'!$K$2="pôle",L287=2),ROUND((I287+J287+K287),2),"")</f>
        <v/>
      </c>
      <c r="O287" s="241" t="str">
        <f t="shared" si="32"/>
        <v/>
      </c>
      <c r="P287" s="55" t="str">
        <f t="shared" si="33"/>
        <v/>
      </c>
      <c r="Q287" s="55"/>
      <c r="R287" s="55"/>
      <c r="S287" s="296"/>
    </row>
    <row r="288" spans="1:19">
      <c r="A288" s="217"/>
      <c r="B288" s="218"/>
      <c r="C288" s="219"/>
      <c r="D288" s="219"/>
      <c r="E288" s="220"/>
      <c r="F288" s="219"/>
      <c r="G288" s="291"/>
      <c r="H288" s="174" cm="1">
        <f t="array" ref="H288">IF(B288&lt;&gt;"",INDEX(KM!$C$5:$C$40,MATCH(1,($B288&gt;=KM!$A$5:$A$40)*($B288&lt;=KM!$B$5:$B$40),0)),0)</f>
        <v>0</v>
      </c>
      <c r="I288" s="55">
        <f t="shared" si="31"/>
        <v>0</v>
      </c>
      <c r="J288" s="226"/>
      <c r="K288" s="234"/>
      <c r="L288" s="236" t="str">
        <f>IF(AND('1B Tableau financier'!$K$2&lt;&gt;"Pôle",B288&lt;&gt;""),1,"")</f>
        <v/>
      </c>
      <c r="M288" s="241" t="str">
        <f t="shared" si="30"/>
        <v/>
      </c>
      <c r="N288" s="242" t="str">
        <f>IF(AND('1B Tableau financier'!$K$2="pôle",L288=2),ROUND((I288+J288+K288),2),"")</f>
        <v/>
      </c>
      <c r="O288" s="241" t="str">
        <f t="shared" si="32"/>
        <v/>
      </c>
      <c r="P288" s="55" t="str">
        <f t="shared" si="33"/>
        <v/>
      </c>
      <c r="Q288" s="55"/>
      <c r="R288" s="55"/>
      <c r="S288" s="296"/>
    </row>
    <row r="289" spans="1:19">
      <c r="A289" s="217"/>
      <c r="B289" s="218"/>
      <c r="C289" s="219"/>
      <c r="D289" s="219"/>
      <c r="E289" s="220"/>
      <c r="F289" s="219"/>
      <c r="G289" s="291"/>
      <c r="H289" s="174" cm="1">
        <f t="array" ref="H289">IF(B289&lt;&gt;"",INDEX(KM!$C$5:$C$40,MATCH(1,($B289&gt;=KM!$A$5:$A$40)*($B289&lt;=KM!$B$5:$B$40),0)),0)</f>
        <v>0</v>
      </c>
      <c r="I289" s="55">
        <f t="shared" si="31"/>
        <v>0</v>
      </c>
      <c r="J289" s="226"/>
      <c r="K289" s="234"/>
      <c r="L289" s="236" t="str">
        <f>IF(AND('1B Tableau financier'!$K$2&lt;&gt;"Pôle",B289&lt;&gt;""),1,"")</f>
        <v/>
      </c>
      <c r="M289" s="241" t="str">
        <f t="shared" si="30"/>
        <v/>
      </c>
      <c r="N289" s="242" t="str">
        <f>IF(AND('1B Tableau financier'!$K$2="pôle",L289=2),ROUND((I289+J289+K289),2),"")</f>
        <v/>
      </c>
      <c r="O289" s="241" t="str">
        <f t="shared" si="32"/>
        <v/>
      </c>
      <c r="P289" s="55" t="str">
        <f t="shared" si="33"/>
        <v/>
      </c>
      <c r="Q289" s="55"/>
      <c r="R289" s="55"/>
      <c r="S289" s="296"/>
    </row>
    <row r="290" spans="1:19">
      <c r="A290" s="217"/>
      <c r="B290" s="218"/>
      <c r="C290" s="219"/>
      <c r="D290" s="219"/>
      <c r="E290" s="220"/>
      <c r="F290" s="219"/>
      <c r="G290" s="291"/>
      <c r="H290" s="174" cm="1">
        <f t="array" ref="H290">IF(B290&lt;&gt;"",INDEX(KM!$C$5:$C$40,MATCH(1,($B290&gt;=KM!$A$5:$A$40)*($B290&lt;=KM!$B$5:$B$40),0)),0)</f>
        <v>0</v>
      </c>
      <c r="I290" s="55">
        <f t="shared" si="31"/>
        <v>0</v>
      </c>
      <c r="J290" s="226"/>
      <c r="K290" s="234"/>
      <c r="L290" s="236" t="str">
        <f>IF(AND('1B Tableau financier'!$K$2&lt;&gt;"Pôle",B290&lt;&gt;""),1,"")</f>
        <v/>
      </c>
      <c r="M290" s="241" t="str">
        <f t="shared" si="30"/>
        <v/>
      </c>
      <c r="N290" s="242" t="str">
        <f>IF(AND('1B Tableau financier'!$K$2="pôle",L290=2),ROUND((I290+J290+K290),2),"")</f>
        <v/>
      </c>
      <c r="O290" s="241" t="str">
        <f t="shared" si="32"/>
        <v/>
      </c>
      <c r="P290" s="55" t="str">
        <f t="shared" si="33"/>
        <v/>
      </c>
      <c r="Q290" s="55"/>
      <c r="R290" s="55"/>
      <c r="S290" s="296"/>
    </row>
    <row r="291" spans="1:19">
      <c r="A291" s="217"/>
      <c r="B291" s="218"/>
      <c r="C291" s="219"/>
      <c r="D291" s="219"/>
      <c r="E291" s="220"/>
      <c r="F291" s="219"/>
      <c r="G291" s="291"/>
      <c r="H291" s="174" cm="1">
        <f t="array" ref="H291">IF(B291&lt;&gt;"",INDEX(KM!$C$5:$C$40,MATCH(1,($B291&gt;=KM!$A$5:$A$40)*($B291&lt;=KM!$B$5:$B$40),0)),0)</f>
        <v>0</v>
      </c>
      <c r="I291" s="55">
        <f t="shared" si="31"/>
        <v>0</v>
      </c>
      <c r="J291" s="226"/>
      <c r="K291" s="234"/>
      <c r="L291" s="236" t="str">
        <f>IF(AND('1B Tableau financier'!$K$2&lt;&gt;"Pôle",B291&lt;&gt;""),1,"")</f>
        <v/>
      </c>
      <c r="M291" s="241" t="str">
        <f t="shared" si="30"/>
        <v/>
      </c>
      <c r="N291" s="242" t="str">
        <f>IF(AND('1B Tableau financier'!$K$2="pôle",L291=2),ROUND((I291+J291+K291),2),"")</f>
        <v/>
      </c>
      <c r="O291" s="241" t="str">
        <f t="shared" si="32"/>
        <v/>
      </c>
      <c r="P291" s="55" t="str">
        <f t="shared" si="33"/>
        <v/>
      </c>
      <c r="Q291" s="55"/>
      <c r="R291" s="55"/>
      <c r="S291" s="296"/>
    </row>
    <row r="292" spans="1:19">
      <c r="A292" s="217"/>
      <c r="B292" s="218"/>
      <c r="C292" s="219"/>
      <c r="D292" s="219"/>
      <c r="E292" s="220"/>
      <c r="F292" s="219"/>
      <c r="G292" s="291"/>
      <c r="H292" s="174" cm="1">
        <f t="array" ref="H292">IF(B292&lt;&gt;"",INDEX(KM!$C$5:$C$40,MATCH(1,($B292&gt;=KM!$A$5:$A$40)*($B292&lt;=KM!$B$5:$B$40),0)),0)</f>
        <v>0</v>
      </c>
      <c r="I292" s="55">
        <f t="shared" si="31"/>
        <v>0</v>
      </c>
      <c r="J292" s="226"/>
      <c r="K292" s="234"/>
      <c r="L292" s="236" t="str">
        <f>IF(AND('1B Tableau financier'!$K$2&lt;&gt;"Pôle",B292&lt;&gt;""),1,"")</f>
        <v/>
      </c>
      <c r="M292" s="241" t="str">
        <f t="shared" si="30"/>
        <v/>
      </c>
      <c r="N292" s="242" t="str">
        <f>IF(AND('1B Tableau financier'!$K$2="pôle",L292=2),ROUND((I292+J292+K292),2),"")</f>
        <v/>
      </c>
      <c r="O292" s="241" t="str">
        <f t="shared" si="32"/>
        <v/>
      </c>
      <c r="P292" s="55" t="str">
        <f t="shared" si="33"/>
        <v/>
      </c>
      <c r="Q292" s="55"/>
      <c r="R292" s="55"/>
      <c r="S292" s="296"/>
    </row>
    <row r="293" spans="1:19">
      <c r="A293" s="217"/>
      <c r="B293" s="218"/>
      <c r="C293" s="219"/>
      <c r="D293" s="219"/>
      <c r="E293" s="220"/>
      <c r="F293" s="219"/>
      <c r="G293" s="291"/>
      <c r="H293" s="174" cm="1">
        <f t="array" ref="H293">IF(B293&lt;&gt;"",INDEX(KM!$C$5:$C$40,MATCH(1,($B293&gt;=KM!$A$5:$A$40)*($B293&lt;=KM!$B$5:$B$40),0)),0)</f>
        <v>0</v>
      </c>
      <c r="I293" s="55">
        <f t="shared" si="31"/>
        <v>0</v>
      </c>
      <c r="J293" s="226"/>
      <c r="K293" s="234"/>
      <c r="L293" s="236" t="str">
        <f>IF(AND('1B Tableau financier'!$K$2&lt;&gt;"Pôle",B293&lt;&gt;""),1,"")</f>
        <v/>
      </c>
      <c r="M293" s="241" t="str">
        <f t="shared" si="30"/>
        <v/>
      </c>
      <c r="N293" s="242" t="str">
        <f>IF(AND('1B Tableau financier'!$K$2="pôle",L293=2),ROUND((I293+J293+K293),2),"")</f>
        <v/>
      </c>
      <c r="O293" s="241" t="str">
        <f t="shared" si="32"/>
        <v/>
      </c>
      <c r="P293" s="55" t="str">
        <f t="shared" si="33"/>
        <v/>
      </c>
      <c r="Q293" s="55"/>
      <c r="R293" s="55"/>
      <c r="S293" s="296"/>
    </row>
    <row r="294" spans="1:19">
      <c r="A294" s="217"/>
      <c r="B294" s="218"/>
      <c r="C294" s="219"/>
      <c r="D294" s="219"/>
      <c r="E294" s="220"/>
      <c r="F294" s="219"/>
      <c r="G294" s="291"/>
      <c r="H294" s="174" cm="1">
        <f t="array" ref="H294">IF(B294&lt;&gt;"",INDEX(KM!$C$5:$C$40,MATCH(1,($B294&gt;=KM!$A$5:$A$40)*($B294&lt;=KM!$B$5:$B$40),0)),0)</f>
        <v>0</v>
      </c>
      <c r="I294" s="55">
        <f t="shared" si="31"/>
        <v>0</v>
      </c>
      <c r="J294" s="226"/>
      <c r="K294" s="234"/>
      <c r="L294" s="236" t="str">
        <f>IF(AND('1B Tableau financier'!$K$2&lt;&gt;"Pôle",B294&lt;&gt;""),1,"")</f>
        <v/>
      </c>
      <c r="M294" s="241" t="str">
        <f t="shared" si="30"/>
        <v/>
      </c>
      <c r="N294" s="242" t="str">
        <f>IF(AND('1B Tableau financier'!$K$2="pôle",L294=2),ROUND((I294+J294+K294),2),"")</f>
        <v/>
      </c>
      <c r="O294" s="241" t="str">
        <f t="shared" si="32"/>
        <v/>
      </c>
      <c r="P294" s="55" t="str">
        <f t="shared" si="33"/>
        <v/>
      </c>
      <c r="Q294" s="55"/>
      <c r="R294" s="55"/>
      <c r="S294" s="296"/>
    </row>
    <row r="295" spans="1:19">
      <c r="A295" s="217"/>
      <c r="B295" s="218"/>
      <c r="C295" s="219"/>
      <c r="D295" s="219"/>
      <c r="E295" s="220"/>
      <c r="F295" s="219"/>
      <c r="G295" s="291"/>
      <c r="H295" s="174" cm="1">
        <f t="array" ref="H295">IF(B295&lt;&gt;"",INDEX(KM!$C$5:$C$40,MATCH(1,($B295&gt;=KM!$A$5:$A$40)*($B295&lt;=KM!$B$5:$B$40),0)),0)</f>
        <v>0</v>
      </c>
      <c r="I295" s="55">
        <f t="shared" si="31"/>
        <v>0</v>
      </c>
      <c r="J295" s="226"/>
      <c r="K295" s="234"/>
      <c r="L295" s="236" t="str">
        <f>IF(AND('1B Tableau financier'!$K$2&lt;&gt;"Pôle",B295&lt;&gt;""),1,"")</f>
        <v/>
      </c>
      <c r="M295" s="241" t="str">
        <f t="shared" si="30"/>
        <v/>
      </c>
      <c r="N295" s="242" t="str">
        <f>IF(AND('1B Tableau financier'!$K$2="pôle",L295=2),ROUND((I295+J295+K295),2),"")</f>
        <v/>
      </c>
      <c r="O295" s="241" t="str">
        <f t="shared" si="32"/>
        <v/>
      </c>
      <c r="P295" s="55" t="str">
        <f t="shared" si="33"/>
        <v/>
      </c>
      <c r="Q295" s="55"/>
      <c r="R295" s="55"/>
      <c r="S295" s="296"/>
    </row>
    <row r="296" spans="1:19">
      <c r="A296" s="217"/>
      <c r="B296" s="218"/>
      <c r="C296" s="219"/>
      <c r="D296" s="219"/>
      <c r="E296" s="220"/>
      <c r="F296" s="219"/>
      <c r="G296" s="291"/>
      <c r="H296" s="174" cm="1">
        <f t="array" ref="H296">IF(B296&lt;&gt;"",INDEX(KM!$C$5:$C$40,MATCH(1,($B296&gt;=KM!$A$5:$A$40)*($B296&lt;=KM!$B$5:$B$40),0)),0)</f>
        <v>0</v>
      </c>
      <c r="I296" s="55">
        <f t="shared" si="31"/>
        <v>0</v>
      </c>
      <c r="J296" s="226"/>
      <c r="K296" s="234"/>
      <c r="L296" s="236" t="str">
        <f>IF(AND('1B Tableau financier'!$K$2&lt;&gt;"Pôle",B296&lt;&gt;""),1,"")</f>
        <v/>
      </c>
      <c r="M296" s="241" t="str">
        <f t="shared" si="30"/>
        <v/>
      </c>
      <c r="N296" s="242" t="str">
        <f>IF(AND('1B Tableau financier'!$K$2="pôle",L296=2),ROUND((I296+J296+K296),2),"")</f>
        <v/>
      </c>
      <c r="O296" s="241" t="str">
        <f t="shared" si="32"/>
        <v/>
      </c>
      <c r="P296" s="55" t="str">
        <f t="shared" si="33"/>
        <v/>
      </c>
      <c r="Q296" s="55"/>
      <c r="R296" s="55"/>
      <c r="S296" s="296"/>
    </row>
    <row r="297" spans="1:19">
      <c r="A297" s="217"/>
      <c r="B297" s="218"/>
      <c r="C297" s="219"/>
      <c r="D297" s="219"/>
      <c r="E297" s="220"/>
      <c r="F297" s="219"/>
      <c r="G297" s="291"/>
      <c r="H297" s="174" cm="1">
        <f t="array" ref="H297">IF(B297&lt;&gt;"",INDEX(KM!$C$5:$C$40,MATCH(1,($B297&gt;=KM!$A$5:$A$40)*($B297&lt;=KM!$B$5:$B$40),0)),0)</f>
        <v>0</v>
      </c>
      <c r="I297" s="55">
        <f t="shared" si="31"/>
        <v>0</v>
      </c>
      <c r="J297" s="226"/>
      <c r="K297" s="234"/>
      <c r="L297" s="236" t="str">
        <f>IF(AND('1B Tableau financier'!$K$2&lt;&gt;"Pôle",B297&lt;&gt;""),1,"")</f>
        <v/>
      </c>
      <c r="M297" s="241" t="str">
        <f t="shared" si="30"/>
        <v/>
      </c>
      <c r="N297" s="242" t="str">
        <f>IF(AND('1B Tableau financier'!$K$2="pôle",L297=2),ROUND((I297+J297+K297),2),"")</f>
        <v/>
      </c>
      <c r="O297" s="241" t="str">
        <f t="shared" si="32"/>
        <v/>
      </c>
      <c r="P297" s="55" t="str">
        <f t="shared" si="33"/>
        <v/>
      </c>
      <c r="Q297" s="55"/>
      <c r="R297" s="55"/>
      <c r="S297" s="296"/>
    </row>
    <row r="298" spans="1:19">
      <c r="A298" s="217"/>
      <c r="B298" s="218"/>
      <c r="C298" s="219"/>
      <c r="D298" s="219"/>
      <c r="E298" s="220"/>
      <c r="F298" s="219"/>
      <c r="G298" s="291"/>
      <c r="H298" s="174" cm="1">
        <f t="array" ref="H298">IF(B298&lt;&gt;"",INDEX(KM!$C$5:$C$40,MATCH(1,($B298&gt;=KM!$A$5:$A$40)*($B298&lt;=KM!$B$5:$B$40),0)),0)</f>
        <v>0</v>
      </c>
      <c r="I298" s="55">
        <f t="shared" si="31"/>
        <v>0</v>
      </c>
      <c r="J298" s="226"/>
      <c r="K298" s="234"/>
      <c r="L298" s="236" t="str">
        <f>IF(AND('1B Tableau financier'!$K$2&lt;&gt;"Pôle",B298&lt;&gt;""),1,"")</f>
        <v/>
      </c>
      <c r="M298" s="241" t="str">
        <f t="shared" si="30"/>
        <v/>
      </c>
      <c r="N298" s="242" t="str">
        <f>IF(AND('1B Tableau financier'!$K$2="pôle",L298=2),ROUND((I298+J298+K298),2),"")</f>
        <v/>
      </c>
      <c r="O298" s="241" t="str">
        <f t="shared" si="32"/>
        <v/>
      </c>
      <c r="P298" s="55" t="str">
        <f t="shared" si="33"/>
        <v/>
      </c>
      <c r="Q298" s="55"/>
      <c r="R298" s="55"/>
      <c r="S298" s="296"/>
    </row>
    <row r="299" spans="1:19">
      <c r="A299" s="217"/>
      <c r="B299" s="218"/>
      <c r="C299" s="219"/>
      <c r="D299" s="219"/>
      <c r="E299" s="220"/>
      <c r="F299" s="219"/>
      <c r="G299" s="291"/>
      <c r="H299" s="174" cm="1">
        <f t="array" ref="H299">IF(B299&lt;&gt;"",INDEX(KM!$C$5:$C$40,MATCH(1,($B299&gt;=KM!$A$5:$A$40)*($B299&lt;=KM!$B$5:$B$40),0)),0)</f>
        <v>0</v>
      </c>
      <c r="I299" s="55">
        <f t="shared" si="31"/>
        <v>0</v>
      </c>
      <c r="J299" s="226"/>
      <c r="K299" s="234"/>
      <c r="L299" s="236" t="str">
        <f>IF(AND('1B Tableau financier'!$K$2&lt;&gt;"Pôle",B299&lt;&gt;""),1,"")</f>
        <v/>
      </c>
      <c r="M299" s="241" t="str">
        <f t="shared" si="30"/>
        <v/>
      </c>
      <c r="N299" s="242" t="str">
        <f>IF(AND('1B Tableau financier'!$K$2="pôle",L299=2),ROUND((I299+J299+K299),2),"")</f>
        <v/>
      </c>
      <c r="O299" s="241" t="str">
        <f t="shared" si="32"/>
        <v/>
      </c>
      <c r="P299" s="55" t="str">
        <f t="shared" si="33"/>
        <v/>
      </c>
      <c r="Q299" s="55"/>
      <c r="R299" s="55"/>
      <c r="S299" s="296"/>
    </row>
    <row r="300" spans="1:19">
      <c r="A300" s="221"/>
      <c r="B300" s="218"/>
      <c r="C300" s="219"/>
      <c r="D300" s="219"/>
      <c r="E300" s="220"/>
      <c r="F300" s="219"/>
      <c r="G300" s="291"/>
      <c r="H300" s="174" cm="1">
        <f t="array" ref="H300">IF(B300&lt;&gt;"",INDEX(KM!$C$5:$C$40,MATCH(1,($B300&gt;=KM!$A$5:$A$40)*($B300&lt;=KM!$B$5:$B$40),0)),0)</f>
        <v>0</v>
      </c>
      <c r="I300" s="55">
        <f t="shared" si="31"/>
        <v>0</v>
      </c>
      <c r="J300" s="226"/>
      <c r="K300" s="234"/>
      <c r="L300" s="236" t="str">
        <f>IF(AND('1B Tableau financier'!$K$2&lt;&gt;"Pôle",B300&lt;&gt;""),1,"")</f>
        <v/>
      </c>
      <c r="M300" s="241" t="str">
        <f t="shared" si="30"/>
        <v/>
      </c>
      <c r="N300" s="242" t="str">
        <f>IF(AND('1B Tableau financier'!$K$2="pôle",L300=2),ROUND((I300+J300+K300),2),"")</f>
        <v/>
      </c>
      <c r="O300" s="241" t="str">
        <f t="shared" si="32"/>
        <v/>
      </c>
      <c r="P300" s="55" t="str">
        <f t="shared" si="33"/>
        <v/>
      </c>
      <c r="Q300" s="55"/>
      <c r="R300" s="55"/>
      <c r="S300" s="296"/>
    </row>
    <row r="301" spans="1:19">
      <c r="A301" s="217"/>
      <c r="B301" s="218"/>
      <c r="C301" s="219"/>
      <c r="D301" s="219"/>
      <c r="E301" s="220"/>
      <c r="F301" s="219"/>
      <c r="G301" s="291"/>
      <c r="H301" s="174" cm="1">
        <f t="array" ref="H301">IF(B301&lt;&gt;"",INDEX(KM!$C$5:$C$40,MATCH(1,($B301&gt;=KM!$A$5:$A$40)*($B301&lt;=KM!$B$5:$B$40),0)),0)</f>
        <v>0</v>
      </c>
      <c r="I301" s="55">
        <f t="shared" si="27"/>
        <v>0</v>
      </c>
      <c r="J301" s="226"/>
      <c r="K301" s="234"/>
      <c r="L301" s="236" t="str">
        <f>IF(AND('1B Tableau financier'!$K$2&lt;&gt;"Pôle",B301&lt;&gt;""),1,"")</f>
        <v/>
      </c>
      <c r="M301" s="241" t="str">
        <f t="shared" si="30"/>
        <v/>
      </c>
      <c r="N301" s="242" t="str">
        <f>IF(AND('1B Tableau financier'!$K$2="pôle",L301=2),ROUND((I301+J301+K301),2),"")</f>
        <v/>
      </c>
      <c r="O301" s="241" t="str">
        <f t="shared" si="25"/>
        <v/>
      </c>
      <c r="P301" s="55" t="str">
        <f t="shared" si="26"/>
        <v/>
      </c>
      <c r="Q301" s="55"/>
      <c r="R301" s="55"/>
      <c r="S301" s="296"/>
    </row>
    <row r="302" spans="1:19">
      <c r="A302" s="217"/>
      <c r="B302" s="218"/>
      <c r="C302" s="219"/>
      <c r="D302" s="219"/>
      <c r="E302" s="220"/>
      <c r="F302" s="219"/>
      <c r="G302" s="291"/>
      <c r="H302" s="174" cm="1">
        <f t="array" ref="H302">IF(B302&lt;&gt;"",INDEX(KM!$C$5:$C$40,MATCH(1,($B302&gt;=KM!$A$5:$A$40)*($B302&lt;=KM!$B$5:$B$40),0)),0)</f>
        <v>0</v>
      </c>
      <c r="I302" s="55">
        <f t="shared" si="27"/>
        <v>0</v>
      </c>
      <c r="J302" s="226"/>
      <c r="K302" s="234"/>
      <c r="L302" s="236" t="str">
        <f>IF(AND('1B Tableau financier'!$K$2&lt;&gt;"Pôle",B302&lt;&gt;""),1,"")</f>
        <v/>
      </c>
      <c r="M302" s="241" t="str">
        <f t="shared" si="30"/>
        <v/>
      </c>
      <c r="N302" s="242" t="str">
        <f>IF(AND('1B Tableau financier'!$K$2="pôle",L302=2),ROUND((I302+J302+K302),2),"")</f>
        <v/>
      </c>
      <c r="O302" s="241" t="str">
        <f t="shared" si="25"/>
        <v/>
      </c>
      <c r="P302" s="55" t="str">
        <f t="shared" si="26"/>
        <v/>
      </c>
      <c r="Q302" s="55"/>
      <c r="R302" s="55"/>
      <c r="S302" s="296"/>
    </row>
    <row r="303" spans="1:19">
      <c r="A303" s="217"/>
      <c r="B303" s="218"/>
      <c r="C303" s="219"/>
      <c r="D303" s="219"/>
      <c r="E303" s="220"/>
      <c r="F303" s="219"/>
      <c r="G303" s="291"/>
      <c r="H303" s="174" cm="1">
        <f t="array" ref="H303">IF(B303&lt;&gt;"",INDEX(KM!$C$5:$C$40,MATCH(1,($B303&gt;=KM!$A$5:$A$40)*($B303&lt;=KM!$B$5:$B$40),0)),0)</f>
        <v>0</v>
      </c>
      <c r="I303" s="55">
        <f t="shared" si="27"/>
        <v>0</v>
      </c>
      <c r="J303" s="226"/>
      <c r="K303" s="234"/>
      <c r="L303" s="236" t="str">
        <f>IF(AND('1B Tableau financier'!$K$2&lt;&gt;"Pôle",B303&lt;&gt;""),1,"")</f>
        <v/>
      </c>
      <c r="M303" s="241" t="str">
        <f t="shared" si="30"/>
        <v/>
      </c>
      <c r="N303" s="242" t="str">
        <f>IF(AND('1B Tableau financier'!$K$2="pôle",L303=2),ROUND((I303+J303+K303),2),"")</f>
        <v/>
      </c>
      <c r="O303" s="241" t="str">
        <f t="shared" ref="O303:O328" si="34">IF(M303="","",M303-Q303)</f>
        <v/>
      </c>
      <c r="P303" s="55" t="str">
        <f t="shared" ref="P303:P328" si="35">IF(N303="","",N303-R303)</f>
        <v/>
      </c>
      <c r="Q303" s="55"/>
      <c r="R303" s="55"/>
      <c r="S303" s="296"/>
    </row>
    <row r="304" spans="1:19">
      <c r="A304" s="217"/>
      <c r="B304" s="218"/>
      <c r="C304" s="219"/>
      <c r="D304" s="219"/>
      <c r="E304" s="220"/>
      <c r="F304" s="219"/>
      <c r="G304" s="291"/>
      <c r="H304" s="174" cm="1">
        <f t="array" ref="H304">IF(B304&lt;&gt;"",INDEX(KM!$C$5:$C$40,MATCH(1,($B304&gt;=KM!$A$5:$A$40)*($B304&lt;=KM!$B$5:$B$40),0)),0)</f>
        <v>0</v>
      </c>
      <c r="I304" s="55">
        <f t="shared" si="27"/>
        <v>0</v>
      </c>
      <c r="J304" s="226"/>
      <c r="K304" s="234"/>
      <c r="L304" s="236" t="str">
        <f>IF(AND('1B Tableau financier'!$K$2&lt;&gt;"Pôle",B304&lt;&gt;""),1,"")</f>
        <v/>
      </c>
      <c r="M304" s="241" t="str">
        <f t="shared" si="30"/>
        <v/>
      </c>
      <c r="N304" s="242" t="str">
        <f>IF(AND('1B Tableau financier'!$K$2="pôle",L304=2),ROUND((I304+J304+K304),2),"")</f>
        <v/>
      </c>
      <c r="O304" s="241" t="str">
        <f t="shared" si="34"/>
        <v/>
      </c>
      <c r="P304" s="55" t="str">
        <f t="shared" si="35"/>
        <v/>
      </c>
      <c r="Q304" s="55"/>
      <c r="R304" s="55"/>
      <c r="S304" s="296"/>
    </row>
    <row r="305" spans="1:19">
      <c r="A305" s="217"/>
      <c r="B305" s="218"/>
      <c r="C305" s="219"/>
      <c r="D305" s="219"/>
      <c r="E305" s="220"/>
      <c r="F305" s="219"/>
      <c r="G305" s="291"/>
      <c r="H305" s="174" cm="1">
        <f t="array" ref="H305">IF(B305&lt;&gt;"",INDEX(KM!$C$5:$C$40,MATCH(1,($B305&gt;=KM!$A$5:$A$40)*($B305&lt;=KM!$B$5:$B$40),0)),0)</f>
        <v>0</v>
      </c>
      <c r="I305" s="55">
        <f t="shared" si="27"/>
        <v>0</v>
      </c>
      <c r="J305" s="226"/>
      <c r="K305" s="234"/>
      <c r="L305" s="236" t="str">
        <f>IF(AND('1B Tableau financier'!$K$2&lt;&gt;"Pôle",B305&lt;&gt;""),1,"")</f>
        <v/>
      </c>
      <c r="M305" s="241" t="str">
        <f t="shared" si="30"/>
        <v/>
      </c>
      <c r="N305" s="242" t="str">
        <f>IF(AND('1B Tableau financier'!$K$2="pôle",L305=2),ROUND((I305+J305+K305),2),"")</f>
        <v/>
      </c>
      <c r="O305" s="241" t="str">
        <f t="shared" si="34"/>
        <v/>
      </c>
      <c r="P305" s="55" t="str">
        <f t="shared" si="35"/>
        <v/>
      </c>
      <c r="Q305" s="55"/>
      <c r="R305" s="55"/>
      <c r="S305" s="296"/>
    </row>
    <row r="306" spans="1:19">
      <c r="A306" s="217"/>
      <c r="B306" s="218"/>
      <c r="C306" s="219"/>
      <c r="D306" s="219"/>
      <c r="E306" s="220"/>
      <c r="F306" s="219"/>
      <c r="G306" s="291"/>
      <c r="H306" s="174" cm="1">
        <f t="array" ref="H306">IF(B306&lt;&gt;"",INDEX(KM!$C$5:$C$40,MATCH(1,($B306&gt;=KM!$A$5:$A$40)*($B306&lt;=KM!$B$5:$B$40),0)),0)</f>
        <v>0</v>
      </c>
      <c r="I306" s="55">
        <f t="shared" ref="I306:I325" si="36">G306*H306</f>
        <v>0</v>
      </c>
      <c r="J306" s="226"/>
      <c r="K306" s="234"/>
      <c r="L306" s="236" t="str">
        <f>IF(AND('1B Tableau financier'!$K$2&lt;&gt;"Pôle",B306&lt;&gt;""),1,"")</f>
        <v/>
      </c>
      <c r="M306" s="241" t="str">
        <f t="shared" si="30"/>
        <v/>
      </c>
      <c r="N306" s="242" t="str">
        <f>IF(AND('1B Tableau financier'!$K$2="pôle",L306=2),ROUND((I306+J306+K306),2),"")</f>
        <v/>
      </c>
      <c r="O306" s="241" t="str">
        <f t="shared" si="34"/>
        <v/>
      </c>
      <c r="P306" s="55" t="str">
        <f t="shared" si="35"/>
        <v/>
      </c>
      <c r="Q306" s="55"/>
      <c r="R306" s="55"/>
      <c r="S306" s="296"/>
    </row>
    <row r="307" spans="1:19">
      <c r="A307" s="217"/>
      <c r="B307" s="218"/>
      <c r="C307" s="219"/>
      <c r="D307" s="219"/>
      <c r="E307" s="220"/>
      <c r="F307" s="219"/>
      <c r="G307" s="291"/>
      <c r="H307" s="174" cm="1">
        <f t="array" ref="H307">IF(B307&lt;&gt;"",INDEX(KM!$C$5:$C$40,MATCH(1,($B307&gt;=KM!$A$5:$A$40)*($B307&lt;=KM!$B$5:$B$40),0)),0)</f>
        <v>0</v>
      </c>
      <c r="I307" s="55">
        <f t="shared" si="36"/>
        <v>0</v>
      </c>
      <c r="J307" s="226"/>
      <c r="K307" s="234"/>
      <c r="L307" s="236" t="str">
        <f>IF(AND('1B Tableau financier'!$K$2&lt;&gt;"Pôle",B307&lt;&gt;""),1,"")</f>
        <v/>
      </c>
      <c r="M307" s="241" t="str">
        <f t="shared" si="30"/>
        <v/>
      </c>
      <c r="N307" s="242" t="str">
        <f>IF(AND('1B Tableau financier'!$K$2="pôle",L307=2),ROUND((I307+J307+K307),2),"")</f>
        <v/>
      </c>
      <c r="O307" s="241" t="str">
        <f t="shared" si="34"/>
        <v/>
      </c>
      <c r="P307" s="55" t="str">
        <f t="shared" si="35"/>
        <v/>
      </c>
      <c r="Q307" s="55"/>
      <c r="R307" s="55"/>
      <c r="S307" s="296"/>
    </row>
    <row r="308" spans="1:19">
      <c r="A308" s="217"/>
      <c r="B308" s="218"/>
      <c r="C308" s="219"/>
      <c r="D308" s="219"/>
      <c r="E308" s="220"/>
      <c r="F308" s="219"/>
      <c r="G308" s="291"/>
      <c r="H308" s="174" cm="1">
        <f t="array" ref="H308">IF(B308&lt;&gt;"",INDEX(KM!$C$5:$C$40,MATCH(1,($B308&gt;=KM!$A$5:$A$40)*($B308&lt;=KM!$B$5:$B$40),0)),0)</f>
        <v>0</v>
      </c>
      <c r="I308" s="55">
        <f t="shared" si="36"/>
        <v>0</v>
      </c>
      <c r="J308" s="226"/>
      <c r="K308" s="234"/>
      <c r="L308" s="236" t="str">
        <f>IF(AND('1B Tableau financier'!$K$2&lt;&gt;"Pôle",B308&lt;&gt;""),1,"")</f>
        <v/>
      </c>
      <c r="M308" s="241" t="str">
        <f t="shared" si="30"/>
        <v/>
      </c>
      <c r="N308" s="242" t="str">
        <f>IF(AND('1B Tableau financier'!$K$2="pôle",L308=2),ROUND((I308+J308+K308),2),"")</f>
        <v/>
      </c>
      <c r="O308" s="241" t="str">
        <f t="shared" si="34"/>
        <v/>
      </c>
      <c r="P308" s="55" t="str">
        <f t="shared" si="35"/>
        <v/>
      </c>
      <c r="Q308" s="55"/>
      <c r="R308" s="55"/>
      <c r="S308" s="296"/>
    </row>
    <row r="309" spans="1:19">
      <c r="A309" s="217"/>
      <c r="B309" s="218"/>
      <c r="C309" s="219"/>
      <c r="D309" s="219"/>
      <c r="E309" s="220"/>
      <c r="F309" s="219"/>
      <c r="G309" s="291"/>
      <c r="H309" s="174" cm="1">
        <f t="array" ref="H309">IF(B309&lt;&gt;"",INDEX(KM!$C$5:$C$40,MATCH(1,($B309&gt;=KM!$A$5:$A$40)*($B309&lt;=KM!$B$5:$B$40),0)),0)</f>
        <v>0</v>
      </c>
      <c r="I309" s="55">
        <f t="shared" si="36"/>
        <v>0</v>
      </c>
      <c r="J309" s="226"/>
      <c r="K309" s="234"/>
      <c r="L309" s="236" t="str">
        <f>IF(AND('1B Tableau financier'!$K$2&lt;&gt;"Pôle",B309&lt;&gt;""),1,"")</f>
        <v/>
      </c>
      <c r="M309" s="241" t="str">
        <f t="shared" si="30"/>
        <v/>
      </c>
      <c r="N309" s="242" t="str">
        <f>IF(AND('1B Tableau financier'!$K$2="pôle",L309=2),ROUND((I309+J309+K309),2),"")</f>
        <v/>
      </c>
      <c r="O309" s="241" t="str">
        <f t="shared" si="34"/>
        <v/>
      </c>
      <c r="P309" s="55" t="str">
        <f t="shared" si="35"/>
        <v/>
      </c>
      <c r="Q309" s="55"/>
      <c r="R309" s="55"/>
      <c r="S309" s="296"/>
    </row>
    <row r="310" spans="1:19">
      <c r="A310" s="217"/>
      <c r="B310" s="218"/>
      <c r="C310" s="219"/>
      <c r="D310" s="219"/>
      <c r="E310" s="220"/>
      <c r="F310" s="219"/>
      <c r="G310" s="291"/>
      <c r="H310" s="174" cm="1">
        <f t="array" ref="H310">IF(B310&lt;&gt;"",INDEX(KM!$C$5:$C$40,MATCH(1,($B310&gt;=KM!$A$5:$A$40)*($B310&lt;=KM!$B$5:$B$40),0)),0)</f>
        <v>0</v>
      </c>
      <c r="I310" s="55">
        <f t="shared" si="36"/>
        <v>0</v>
      </c>
      <c r="J310" s="226"/>
      <c r="K310" s="234"/>
      <c r="L310" s="236" t="str">
        <f>IF(AND('1B Tableau financier'!$K$2&lt;&gt;"Pôle",B310&lt;&gt;""),1,"")</f>
        <v/>
      </c>
      <c r="M310" s="241" t="str">
        <f t="shared" si="30"/>
        <v/>
      </c>
      <c r="N310" s="242" t="str">
        <f>IF(AND('1B Tableau financier'!$K$2="pôle",L310=2),ROUND((I310+J310+K310),2),"")</f>
        <v/>
      </c>
      <c r="O310" s="241" t="str">
        <f t="shared" si="34"/>
        <v/>
      </c>
      <c r="P310" s="55" t="str">
        <f t="shared" si="35"/>
        <v/>
      </c>
      <c r="Q310" s="55"/>
      <c r="R310" s="55"/>
      <c r="S310" s="296"/>
    </row>
    <row r="311" spans="1:19">
      <c r="A311" s="217"/>
      <c r="B311" s="218"/>
      <c r="C311" s="219"/>
      <c r="D311" s="219"/>
      <c r="E311" s="220"/>
      <c r="F311" s="219"/>
      <c r="G311" s="291"/>
      <c r="H311" s="174" cm="1">
        <f t="array" ref="H311">IF(B311&lt;&gt;"",INDEX(KM!$C$5:$C$40,MATCH(1,($B311&gt;=KM!$A$5:$A$40)*($B311&lt;=KM!$B$5:$B$40),0)),0)</f>
        <v>0</v>
      </c>
      <c r="I311" s="55">
        <f t="shared" si="36"/>
        <v>0</v>
      </c>
      <c r="J311" s="226"/>
      <c r="K311" s="234"/>
      <c r="L311" s="236" t="str">
        <f>IF(AND('1B Tableau financier'!$K$2&lt;&gt;"Pôle",B311&lt;&gt;""),1,"")</f>
        <v/>
      </c>
      <c r="M311" s="241" t="str">
        <f t="shared" si="30"/>
        <v/>
      </c>
      <c r="N311" s="242" t="str">
        <f>IF(AND('1B Tableau financier'!$K$2="pôle",L311=2),ROUND((I311+J311+K311),2),"")</f>
        <v/>
      </c>
      <c r="O311" s="241" t="str">
        <f t="shared" si="34"/>
        <v/>
      </c>
      <c r="P311" s="55" t="str">
        <f t="shared" si="35"/>
        <v/>
      </c>
      <c r="Q311" s="55"/>
      <c r="R311" s="55"/>
      <c r="S311" s="296"/>
    </row>
    <row r="312" spans="1:19">
      <c r="A312" s="217"/>
      <c r="B312" s="218"/>
      <c r="C312" s="219"/>
      <c r="D312" s="219"/>
      <c r="E312" s="220"/>
      <c r="F312" s="219"/>
      <c r="G312" s="291"/>
      <c r="H312" s="174" cm="1">
        <f t="array" ref="H312">IF(B312&lt;&gt;"",INDEX(KM!$C$5:$C$40,MATCH(1,($B312&gt;=KM!$A$5:$A$40)*($B312&lt;=KM!$B$5:$B$40),0)),0)</f>
        <v>0</v>
      </c>
      <c r="I312" s="55">
        <f t="shared" si="36"/>
        <v>0</v>
      </c>
      <c r="J312" s="226"/>
      <c r="K312" s="234"/>
      <c r="L312" s="236" t="str">
        <f>IF(AND('1B Tableau financier'!$K$2&lt;&gt;"Pôle",B312&lt;&gt;""),1,"")</f>
        <v/>
      </c>
      <c r="M312" s="241" t="str">
        <f t="shared" si="30"/>
        <v/>
      </c>
      <c r="N312" s="242" t="str">
        <f>IF(AND('1B Tableau financier'!$K$2="pôle",L312=2),ROUND((I312+J312+K312),2),"")</f>
        <v/>
      </c>
      <c r="O312" s="241" t="str">
        <f t="shared" si="34"/>
        <v/>
      </c>
      <c r="P312" s="55" t="str">
        <f t="shared" si="35"/>
        <v/>
      </c>
      <c r="Q312" s="55"/>
      <c r="R312" s="55"/>
      <c r="S312" s="296"/>
    </row>
    <row r="313" spans="1:19">
      <c r="A313" s="217"/>
      <c r="B313" s="218"/>
      <c r="C313" s="219"/>
      <c r="D313" s="219"/>
      <c r="E313" s="220"/>
      <c r="F313" s="219"/>
      <c r="G313" s="291"/>
      <c r="H313" s="174" cm="1">
        <f t="array" ref="H313">IF(B313&lt;&gt;"",INDEX(KM!$C$5:$C$40,MATCH(1,($B313&gt;=KM!$A$5:$A$40)*($B313&lt;=KM!$B$5:$B$40),0)),0)</f>
        <v>0</v>
      </c>
      <c r="I313" s="55">
        <f t="shared" si="36"/>
        <v>0</v>
      </c>
      <c r="J313" s="226"/>
      <c r="K313" s="234"/>
      <c r="L313" s="236" t="str">
        <f>IF(AND('1B Tableau financier'!$K$2&lt;&gt;"Pôle",B313&lt;&gt;""),1,"")</f>
        <v/>
      </c>
      <c r="M313" s="241" t="str">
        <f t="shared" si="30"/>
        <v/>
      </c>
      <c r="N313" s="242" t="str">
        <f>IF(AND('1B Tableau financier'!$K$2="pôle",L313=2),ROUND((I313+J313+K313),2),"")</f>
        <v/>
      </c>
      <c r="O313" s="241" t="str">
        <f t="shared" si="34"/>
        <v/>
      </c>
      <c r="P313" s="55" t="str">
        <f t="shared" si="35"/>
        <v/>
      </c>
      <c r="Q313" s="55"/>
      <c r="R313" s="55"/>
      <c r="S313" s="296"/>
    </row>
    <row r="314" spans="1:19">
      <c r="A314" s="217"/>
      <c r="B314" s="218"/>
      <c r="C314" s="219"/>
      <c r="D314" s="219"/>
      <c r="E314" s="220"/>
      <c r="F314" s="219"/>
      <c r="G314" s="291"/>
      <c r="H314" s="174" cm="1">
        <f t="array" ref="H314">IF(B314&lt;&gt;"",INDEX(KM!$C$5:$C$40,MATCH(1,($B314&gt;=KM!$A$5:$A$40)*($B314&lt;=KM!$B$5:$B$40),0)),0)</f>
        <v>0</v>
      </c>
      <c r="I314" s="55">
        <f t="shared" si="36"/>
        <v>0</v>
      </c>
      <c r="J314" s="226"/>
      <c r="K314" s="234"/>
      <c r="L314" s="236" t="str">
        <f>IF(AND('1B Tableau financier'!$K$2&lt;&gt;"Pôle",B314&lt;&gt;""),1,"")</f>
        <v/>
      </c>
      <c r="M314" s="241" t="str">
        <f t="shared" si="30"/>
        <v/>
      </c>
      <c r="N314" s="242" t="str">
        <f>IF(AND('1B Tableau financier'!$K$2="pôle",L314=2),ROUND((I314+J314+K314),2),"")</f>
        <v/>
      </c>
      <c r="O314" s="241" t="str">
        <f t="shared" si="34"/>
        <v/>
      </c>
      <c r="P314" s="55" t="str">
        <f t="shared" si="35"/>
        <v/>
      </c>
      <c r="Q314" s="55"/>
      <c r="R314" s="55"/>
      <c r="S314" s="296"/>
    </row>
    <row r="315" spans="1:19">
      <c r="A315" s="217"/>
      <c r="B315" s="218"/>
      <c r="C315" s="219"/>
      <c r="D315" s="219"/>
      <c r="E315" s="220"/>
      <c r="F315" s="219"/>
      <c r="G315" s="291"/>
      <c r="H315" s="174" cm="1">
        <f t="array" ref="H315">IF(B315&lt;&gt;"",INDEX(KM!$C$5:$C$40,MATCH(1,($B315&gt;=KM!$A$5:$A$40)*($B315&lt;=KM!$B$5:$B$40),0)),0)</f>
        <v>0</v>
      </c>
      <c r="I315" s="55">
        <f t="shared" si="36"/>
        <v>0</v>
      </c>
      <c r="J315" s="226"/>
      <c r="K315" s="234"/>
      <c r="L315" s="236" t="str">
        <f>IF(AND('1B Tableau financier'!$K$2&lt;&gt;"Pôle",B315&lt;&gt;""),1,"")</f>
        <v/>
      </c>
      <c r="M315" s="241" t="str">
        <f t="shared" si="30"/>
        <v/>
      </c>
      <c r="N315" s="242" t="str">
        <f>IF(AND('1B Tableau financier'!$K$2="pôle",L315=2),ROUND((I315+J315+K315),2),"")</f>
        <v/>
      </c>
      <c r="O315" s="241" t="str">
        <f t="shared" si="34"/>
        <v/>
      </c>
      <c r="P315" s="55" t="str">
        <f t="shared" si="35"/>
        <v/>
      </c>
      <c r="Q315" s="55"/>
      <c r="R315" s="55"/>
      <c r="S315" s="296"/>
    </row>
    <row r="316" spans="1:19">
      <c r="A316" s="217"/>
      <c r="B316" s="218"/>
      <c r="C316" s="219"/>
      <c r="D316" s="219"/>
      <c r="E316" s="220"/>
      <c r="F316" s="219"/>
      <c r="G316" s="291"/>
      <c r="H316" s="174" cm="1">
        <f t="array" ref="H316">IF(B316&lt;&gt;"",INDEX(KM!$C$5:$C$40,MATCH(1,($B316&gt;=KM!$A$5:$A$40)*($B316&lt;=KM!$B$5:$B$40),0)),0)</f>
        <v>0</v>
      </c>
      <c r="I316" s="55">
        <f t="shared" si="36"/>
        <v>0</v>
      </c>
      <c r="J316" s="226"/>
      <c r="K316" s="234"/>
      <c r="L316" s="236" t="str">
        <f>IF(AND('1B Tableau financier'!$K$2&lt;&gt;"Pôle",B316&lt;&gt;""),1,"")</f>
        <v/>
      </c>
      <c r="M316" s="241" t="str">
        <f t="shared" ref="M316:M328" si="37">IF(L316=1,ROUND(I316+J316+K316,2),"")</f>
        <v/>
      </c>
      <c r="N316" s="242" t="str">
        <f>IF(AND('1B Tableau financier'!$K$2="pôle",L316=2),ROUND((I316+J316+K316),2),"")</f>
        <v/>
      </c>
      <c r="O316" s="241" t="str">
        <f t="shared" si="34"/>
        <v/>
      </c>
      <c r="P316" s="55" t="str">
        <f t="shared" si="35"/>
        <v/>
      </c>
      <c r="Q316" s="55"/>
      <c r="R316" s="55"/>
      <c r="S316" s="296"/>
    </row>
    <row r="317" spans="1:19">
      <c r="A317" s="217"/>
      <c r="B317" s="218"/>
      <c r="C317" s="219"/>
      <c r="D317" s="219"/>
      <c r="E317" s="220"/>
      <c r="F317" s="219"/>
      <c r="G317" s="291"/>
      <c r="H317" s="174" cm="1">
        <f t="array" ref="H317">IF(B317&lt;&gt;"",INDEX(KM!$C$5:$C$40,MATCH(1,($B317&gt;=KM!$A$5:$A$40)*($B317&lt;=KM!$B$5:$B$40),0)),0)</f>
        <v>0</v>
      </c>
      <c r="I317" s="55">
        <f t="shared" si="36"/>
        <v>0</v>
      </c>
      <c r="J317" s="226"/>
      <c r="K317" s="234"/>
      <c r="L317" s="236" t="str">
        <f>IF(AND('1B Tableau financier'!$K$2&lt;&gt;"Pôle",B317&lt;&gt;""),1,"")</f>
        <v/>
      </c>
      <c r="M317" s="241" t="str">
        <f t="shared" si="37"/>
        <v/>
      </c>
      <c r="N317" s="242" t="str">
        <f>IF(AND('1B Tableau financier'!$K$2="pôle",L317=2),ROUND((I317+J317+K317),2),"")</f>
        <v/>
      </c>
      <c r="O317" s="241" t="str">
        <f t="shared" si="34"/>
        <v/>
      </c>
      <c r="P317" s="55" t="str">
        <f t="shared" si="35"/>
        <v/>
      </c>
      <c r="Q317" s="55"/>
      <c r="R317" s="55"/>
      <c r="S317" s="296"/>
    </row>
    <row r="318" spans="1:19">
      <c r="A318" s="217"/>
      <c r="B318" s="218"/>
      <c r="C318" s="219"/>
      <c r="D318" s="219"/>
      <c r="E318" s="220"/>
      <c r="F318" s="219"/>
      <c r="G318" s="291"/>
      <c r="H318" s="174" cm="1">
        <f t="array" ref="H318">IF(B318&lt;&gt;"",INDEX(KM!$C$5:$C$40,MATCH(1,($B318&gt;=KM!$A$5:$A$40)*($B318&lt;=KM!$B$5:$B$40),0)),0)</f>
        <v>0</v>
      </c>
      <c r="I318" s="55">
        <f t="shared" si="36"/>
        <v>0</v>
      </c>
      <c r="J318" s="226"/>
      <c r="K318" s="234"/>
      <c r="L318" s="236" t="str">
        <f>IF(AND('1B Tableau financier'!$K$2&lt;&gt;"Pôle",B318&lt;&gt;""),1,"")</f>
        <v/>
      </c>
      <c r="M318" s="241" t="str">
        <f t="shared" si="37"/>
        <v/>
      </c>
      <c r="N318" s="242" t="str">
        <f>IF(AND('1B Tableau financier'!$K$2="pôle",L318=2),ROUND((I318+J318+K318),2),"")</f>
        <v/>
      </c>
      <c r="O318" s="241" t="str">
        <f t="shared" si="34"/>
        <v/>
      </c>
      <c r="P318" s="55" t="str">
        <f t="shared" si="35"/>
        <v/>
      </c>
      <c r="Q318" s="55"/>
      <c r="R318" s="55"/>
      <c r="S318" s="296"/>
    </row>
    <row r="319" spans="1:19">
      <c r="A319" s="217"/>
      <c r="B319" s="218"/>
      <c r="C319" s="219"/>
      <c r="D319" s="219"/>
      <c r="E319" s="220"/>
      <c r="F319" s="219"/>
      <c r="G319" s="291"/>
      <c r="H319" s="174" cm="1">
        <f t="array" ref="H319">IF(B319&lt;&gt;"",INDEX(KM!$C$5:$C$40,MATCH(1,($B319&gt;=KM!$A$5:$A$40)*($B319&lt;=KM!$B$5:$B$40),0)),0)</f>
        <v>0</v>
      </c>
      <c r="I319" s="55">
        <f t="shared" si="36"/>
        <v>0</v>
      </c>
      <c r="J319" s="226"/>
      <c r="K319" s="234"/>
      <c r="L319" s="236" t="str">
        <f>IF(AND('1B Tableau financier'!$K$2&lt;&gt;"Pôle",B319&lt;&gt;""),1,"")</f>
        <v/>
      </c>
      <c r="M319" s="241" t="str">
        <f t="shared" si="37"/>
        <v/>
      </c>
      <c r="N319" s="242" t="str">
        <f>IF(AND('1B Tableau financier'!$K$2="pôle",L319=2),ROUND((I319+J319+K319),2),"")</f>
        <v/>
      </c>
      <c r="O319" s="241" t="str">
        <f t="shared" si="34"/>
        <v/>
      </c>
      <c r="P319" s="55" t="str">
        <f t="shared" si="35"/>
        <v/>
      </c>
      <c r="Q319" s="55"/>
      <c r="R319" s="55"/>
      <c r="S319" s="296"/>
    </row>
    <row r="320" spans="1:19">
      <c r="A320" s="217"/>
      <c r="B320" s="218"/>
      <c r="C320" s="219"/>
      <c r="D320" s="219"/>
      <c r="E320" s="220"/>
      <c r="F320" s="219"/>
      <c r="G320" s="291"/>
      <c r="H320" s="174" cm="1">
        <f t="array" ref="H320">IF(B320&lt;&gt;"",INDEX(KM!$C$5:$C$40,MATCH(1,($B320&gt;=KM!$A$5:$A$40)*($B320&lt;=KM!$B$5:$B$40),0)),0)</f>
        <v>0</v>
      </c>
      <c r="I320" s="55">
        <f t="shared" si="36"/>
        <v>0</v>
      </c>
      <c r="J320" s="226"/>
      <c r="K320" s="234"/>
      <c r="L320" s="236" t="str">
        <f>IF(AND('1B Tableau financier'!$K$2&lt;&gt;"Pôle",B320&lt;&gt;""),1,"")</f>
        <v/>
      </c>
      <c r="M320" s="241" t="str">
        <f t="shared" si="37"/>
        <v/>
      </c>
      <c r="N320" s="242" t="str">
        <f>IF(AND('1B Tableau financier'!$K$2="pôle",L320=2),ROUND((I320+J320+K320),2),"")</f>
        <v/>
      </c>
      <c r="O320" s="241" t="str">
        <f t="shared" si="34"/>
        <v/>
      </c>
      <c r="P320" s="55" t="str">
        <f t="shared" si="35"/>
        <v/>
      </c>
      <c r="Q320" s="55"/>
      <c r="R320" s="55"/>
      <c r="S320" s="296"/>
    </row>
    <row r="321" spans="1:23">
      <c r="A321" s="217"/>
      <c r="B321" s="218"/>
      <c r="C321" s="219"/>
      <c r="D321" s="219"/>
      <c r="E321" s="220"/>
      <c r="F321" s="219"/>
      <c r="G321" s="291"/>
      <c r="H321" s="174" cm="1">
        <f t="array" ref="H321">IF(B321&lt;&gt;"",INDEX(KM!$C$5:$C$40,MATCH(1,($B321&gt;=KM!$A$5:$A$40)*($B321&lt;=KM!$B$5:$B$40),0)),0)</f>
        <v>0</v>
      </c>
      <c r="I321" s="55">
        <f t="shared" si="36"/>
        <v>0</v>
      </c>
      <c r="J321" s="226"/>
      <c r="K321" s="234"/>
      <c r="L321" s="236" t="str">
        <f>IF(AND('1B Tableau financier'!$K$2&lt;&gt;"Pôle",B321&lt;&gt;""),1,"")</f>
        <v/>
      </c>
      <c r="M321" s="241" t="str">
        <f t="shared" si="37"/>
        <v/>
      </c>
      <c r="N321" s="242" t="str">
        <f>IF(AND('1B Tableau financier'!$K$2="pôle",L321=2),ROUND((I321+J321+K321),2),"")</f>
        <v/>
      </c>
      <c r="O321" s="241" t="str">
        <f t="shared" si="34"/>
        <v/>
      </c>
      <c r="P321" s="55" t="str">
        <f t="shared" si="35"/>
        <v/>
      </c>
      <c r="Q321" s="55"/>
      <c r="R321" s="55"/>
      <c r="S321" s="296"/>
    </row>
    <row r="322" spans="1:23">
      <c r="A322" s="217"/>
      <c r="B322" s="218"/>
      <c r="C322" s="219"/>
      <c r="D322" s="219"/>
      <c r="E322" s="220"/>
      <c r="F322" s="219"/>
      <c r="G322" s="291"/>
      <c r="H322" s="174" cm="1">
        <f t="array" ref="H322">IF(B322&lt;&gt;"",INDEX(KM!$C$5:$C$40,MATCH(1,($B322&gt;=KM!$A$5:$A$40)*($B322&lt;=KM!$B$5:$B$40),0)),0)</f>
        <v>0</v>
      </c>
      <c r="I322" s="55">
        <f t="shared" si="36"/>
        <v>0</v>
      </c>
      <c r="J322" s="226"/>
      <c r="K322" s="234"/>
      <c r="L322" s="236" t="str">
        <f>IF(AND('1B Tableau financier'!$K$2&lt;&gt;"Pôle",B322&lt;&gt;""),1,"")</f>
        <v/>
      </c>
      <c r="M322" s="241" t="str">
        <f t="shared" si="37"/>
        <v/>
      </c>
      <c r="N322" s="242" t="str">
        <f>IF(AND('1B Tableau financier'!$K$2="pôle",L322=2),ROUND((I322+J322+K322),2),"")</f>
        <v/>
      </c>
      <c r="O322" s="241" t="str">
        <f t="shared" si="34"/>
        <v/>
      </c>
      <c r="P322" s="55" t="str">
        <f t="shared" si="35"/>
        <v/>
      </c>
      <c r="Q322" s="55"/>
      <c r="R322" s="55"/>
      <c r="S322" s="296"/>
    </row>
    <row r="323" spans="1:23">
      <c r="A323" s="217"/>
      <c r="B323" s="218"/>
      <c r="C323" s="219"/>
      <c r="D323" s="219"/>
      <c r="E323" s="220"/>
      <c r="F323" s="219"/>
      <c r="G323" s="291"/>
      <c r="H323" s="174" cm="1">
        <f t="array" ref="H323">IF(B323&lt;&gt;"",INDEX(KM!$C$5:$C$40,MATCH(1,($B323&gt;=KM!$A$5:$A$40)*($B323&lt;=KM!$B$5:$B$40),0)),0)</f>
        <v>0</v>
      </c>
      <c r="I323" s="55">
        <f t="shared" si="36"/>
        <v>0</v>
      </c>
      <c r="J323" s="226"/>
      <c r="K323" s="234"/>
      <c r="L323" s="236" t="str">
        <f>IF(AND('1B Tableau financier'!$K$2&lt;&gt;"Pôle",B323&lt;&gt;""),1,"")</f>
        <v/>
      </c>
      <c r="M323" s="241" t="str">
        <f t="shared" si="37"/>
        <v/>
      </c>
      <c r="N323" s="242" t="str">
        <f>IF(AND('1B Tableau financier'!$K$2="pôle",L323=2),ROUND((I323+J323+K323),2),"")</f>
        <v/>
      </c>
      <c r="O323" s="241" t="str">
        <f t="shared" si="34"/>
        <v/>
      </c>
      <c r="P323" s="55" t="str">
        <f t="shared" si="35"/>
        <v/>
      </c>
      <c r="Q323" s="55"/>
      <c r="R323" s="55"/>
      <c r="S323" s="296"/>
    </row>
    <row r="324" spans="1:23">
      <c r="A324" s="217"/>
      <c r="B324" s="218"/>
      <c r="C324" s="219"/>
      <c r="D324" s="219"/>
      <c r="E324" s="220"/>
      <c r="F324" s="219"/>
      <c r="G324" s="291"/>
      <c r="H324" s="174" cm="1">
        <f t="array" ref="H324">IF(B324&lt;&gt;"",INDEX(KM!$C$5:$C$40,MATCH(1,($B324&gt;=KM!$A$5:$A$40)*($B324&lt;=KM!$B$5:$B$40),0)),0)</f>
        <v>0</v>
      </c>
      <c r="I324" s="55">
        <f t="shared" si="36"/>
        <v>0</v>
      </c>
      <c r="J324" s="226"/>
      <c r="K324" s="234"/>
      <c r="L324" s="236" t="str">
        <f>IF(AND('1B Tableau financier'!$K$2&lt;&gt;"Pôle",B324&lt;&gt;""),1,"")</f>
        <v/>
      </c>
      <c r="M324" s="241" t="str">
        <f t="shared" si="37"/>
        <v/>
      </c>
      <c r="N324" s="242" t="str">
        <f>IF(AND('1B Tableau financier'!$K$2="pôle",L324=2),ROUND((I324+J324+K324),2),"")</f>
        <v/>
      </c>
      <c r="O324" s="241" t="str">
        <f t="shared" si="34"/>
        <v/>
      </c>
      <c r="P324" s="55" t="str">
        <f t="shared" si="35"/>
        <v/>
      </c>
      <c r="Q324" s="55"/>
      <c r="R324" s="55"/>
      <c r="S324" s="296"/>
    </row>
    <row r="325" spans="1:23">
      <c r="A325" s="217"/>
      <c r="B325" s="218"/>
      <c r="C325" s="219"/>
      <c r="D325" s="219"/>
      <c r="E325" s="220"/>
      <c r="F325" s="219"/>
      <c r="G325" s="291"/>
      <c r="H325" s="174" cm="1">
        <f t="array" ref="H325">IF(B325&lt;&gt;"",INDEX(KM!$C$5:$C$40,MATCH(1,($B325&gt;=KM!$A$5:$A$40)*($B325&lt;=KM!$B$5:$B$40),0)),0)</f>
        <v>0</v>
      </c>
      <c r="I325" s="55">
        <f t="shared" si="36"/>
        <v>0</v>
      </c>
      <c r="J325" s="226"/>
      <c r="K325" s="234"/>
      <c r="L325" s="236" t="str">
        <f>IF(AND('1B Tableau financier'!$K$2&lt;&gt;"Pôle",B325&lt;&gt;""),1,"")</f>
        <v/>
      </c>
      <c r="M325" s="241" t="str">
        <f t="shared" si="37"/>
        <v/>
      </c>
      <c r="N325" s="242" t="str">
        <f>IF(AND('1B Tableau financier'!$K$2="pôle",L325=2),ROUND((I325+J325+K325),2),"")</f>
        <v/>
      </c>
      <c r="O325" s="241" t="str">
        <f t="shared" si="34"/>
        <v/>
      </c>
      <c r="P325" s="55" t="str">
        <f t="shared" si="35"/>
        <v/>
      </c>
      <c r="Q325" s="55"/>
      <c r="R325" s="55"/>
      <c r="S325" s="296"/>
    </row>
    <row r="326" spans="1:23">
      <c r="A326" s="217"/>
      <c r="B326" s="218"/>
      <c r="C326" s="219"/>
      <c r="D326" s="219"/>
      <c r="E326" s="220"/>
      <c r="F326" s="219"/>
      <c r="G326" s="291"/>
      <c r="H326" s="174" cm="1">
        <f t="array" ref="H326">IF(B326&lt;&gt;"",INDEX(KM!$C$5:$C$40,MATCH(1,($B326&gt;=KM!$A$5:$A$40)*($B326&lt;=KM!$B$5:$B$40),0)),0)</f>
        <v>0</v>
      </c>
      <c r="I326" s="55">
        <f t="shared" si="27"/>
        <v>0</v>
      </c>
      <c r="J326" s="226"/>
      <c r="K326" s="234"/>
      <c r="L326" s="236" t="str">
        <f>IF(AND('1B Tableau financier'!$K$2&lt;&gt;"Pôle",B326&lt;&gt;""),1,"")</f>
        <v/>
      </c>
      <c r="M326" s="241" t="str">
        <f t="shared" si="37"/>
        <v/>
      </c>
      <c r="N326" s="242" t="str">
        <f>IF(AND('1B Tableau financier'!$K$2="pôle",L326=2),ROUND((I326+J326+K326),2),"")</f>
        <v/>
      </c>
      <c r="O326" s="241" t="str">
        <f t="shared" si="34"/>
        <v/>
      </c>
      <c r="P326" s="55" t="str">
        <f t="shared" si="35"/>
        <v/>
      </c>
      <c r="Q326" s="55"/>
      <c r="R326" s="55"/>
      <c r="S326" s="296"/>
    </row>
    <row r="327" spans="1:23">
      <c r="A327" s="221"/>
      <c r="B327" s="218"/>
      <c r="C327" s="219"/>
      <c r="D327" s="219"/>
      <c r="E327" s="220"/>
      <c r="F327" s="219"/>
      <c r="G327" s="291"/>
      <c r="H327" s="174" cm="1">
        <f t="array" ref="H327">IF(B327&lt;&gt;"",INDEX(KM!$C$5:$C$40,MATCH(1,($B327&gt;=KM!$A$5:$A$40)*($B327&lt;=KM!$B$5:$B$40),0)),0)</f>
        <v>0</v>
      </c>
      <c r="I327" s="55">
        <f t="shared" si="27"/>
        <v>0</v>
      </c>
      <c r="J327" s="226"/>
      <c r="K327" s="234"/>
      <c r="L327" s="236" t="str">
        <f>IF(AND('1B Tableau financier'!$K$2&lt;&gt;"Pôle",B327&lt;&gt;""),1,"")</f>
        <v/>
      </c>
      <c r="M327" s="241" t="str">
        <f t="shared" si="37"/>
        <v/>
      </c>
      <c r="N327" s="242" t="str">
        <f>IF(AND('1B Tableau financier'!$K$2="pôle",L327=2),ROUND((I327+J327+K327),2),"")</f>
        <v/>
      </c>
      <c r="O327" s="241" t="str">
        <f t="shared" si="34"/>
        <v/>
      </c>
      <c r="P327" s="55" t="str">
        <f t="shared" si="35"/>
        <v/>
      </c>
      <c r="Q327" s="55"/>
      <c r="R327" s="55"/>
      <c r="S327" s="296"/>
    </row>
    <row r="328" spans="1:23" ht="15.75" thickBot="1">
      <c r="A328" s="222"/>
      <c r="B328" s="223"/>
      <c r="C328" s="224"/>
      <c r="D328" s="224"/>
      <c r="E328" s="225"/>
      <c r="F328" s="224"/>
      <c r="G328" s="292"/>
      <c r="H328" s="175" cm="1">
        <f t="array" ref="H328">IF(B328&lt;&gt;"",INDEX(KM!$C$5:$C$40,MATCH(1,($B328&gt;=KM!$A$5:$A$40)*($B328&lt;=KM!$B$5:$B$40),0)),0)</f>
        <v>0</v>
      </c>
      <c r="I328" s="56">
        <f>G328*H328</f>
        <v>0</v>
      </c>
      <c r="J328" s="227"/>
      <c r="K328" s="235"/>
      <c r="L328" s="613" t="str">
        <f>IF(AND('1B Tableau financier'!$K$2&lt;&gt;"Pôle",B328&lt;&gt;""),1,"")</f>
        <v/>
      </c>
      <c r="M328" s="614" t="str">
        <f t="shared" si="37"/>
        <v/>
      </c>
      <c r="N328" s="615" t="str">
        <f>IF(AND('1B Tableau financier'!$K$2="pôle",L328=2),ROUND((I328+J328+K328),2),"")</f>
        <v/>
      </c>
      <c r="O328" s="298" t="str">
        <f t="shared" si="34"/>
        <v/>
      </c>
      <c r="P328" s="299" t="str">
        <f t="shared" si="35"/>
        <v/>
      </c>
      <c r="Q328" s="299"/>
      <c r="R328" s="299"/>
      <c r="S328" s="296"/>
    </row>
    <row r="329" spans="1:23" ht="15.75" thickBot="1">
      <c r="F329" s="210"/>
      <c r="G329" s="301"/>
      <c r="H329" s="301"/>
      <c r="I329" s="301"/>
      <c r="J329" s="302" t="str">
        <f>"Montant total des frais de déplacement pour "&amp;C184</f>
        <v xml:space="preserve">Montant total des frais de déplacement pour </v>
      </c>
      <c r="K329" s="302"/>
      <c r="L329" s="302"/>
      <c r="M329" s="611">
        <f t="shared" ref="M329:R329" si="38">SUM(M186:M328)</f>
        <v>0</v>
      </c>
      <c r="N329" s="611">
        <f t="shared" si="38"/>
        <v>0</v>
      </c>
      <c r="O329" s="290">
        <f t="shared" si="38"/>
        <v>0</v>
      </c>
      <c r="P329" s="290">
        <f t="shared" si="38"/>
        <v>0</v>
      </c>
      <c r="Q329" s="300">
        <f t="shared" si="38"/>
        <v>0</v>
      </c>
      <c r="R329" s="300">
        <f t="shared" si="38"/>
        <v>0</v>
      </c>
      <c r="S329" s="297"/>
    </row>
    <row r="331" spans="1:23" ht="15.75" thickBot="1"/>
    <row r="332" spans="1:23" s="49" customFormat="1" ht="25.5" customHeight="1" thickBot="1">
      <c r="A332" s="191" t="s">
        <v>330</v>
      </c>
      <c r="B332" s="450"/>
      <c r="C332" s="192"/>
      <c r="D332" s="193"/>
      <c r="E332" s="193"/>
      <c r="F332" s="1068" t="s">
        <v>311</v>
      </c>
      <c r="G332" s="1071" t="s">
        <v>312</v>
      </c>
      <c r="H332" s="1072"/>
      <c r="I332" s="1072"/>
      <c r="J332" s="1073"/>
      <c r="K332" s="1074" t="s">
        <v>140</v>
      </c>
      <c r="L332" s="1068" t="s">
        <v>313</v>
      </c>
      <c r="M332" s="1068" t="s">
        <v>314</v>
      </c>
      <c r="N332" s="1068" t="s">
        <v>315</v>
      </c>
      <c r="O332" s="842" t="s">
        <v>179</v>
      </c>
      <c r="P332" s="843"/>
      <c r="Q332" s="843"/>
      <c r="R332" s="843"/>
      <c r="S332" s="844"/>
      <c r="W332" s="428"/>
    </row>
    <row r="333" spans="1:23" s="43" customFormat="1" ht="49.5" customHeight="1" thickBot="1">
      <c r="A333" s="194" t="s">
        <v>168</v>
      </c>
      <c r="B333" s="195" t="s">
        <v>329</v>
      </c>
      <c r="C333" s="196" t="s">
        <v>317</v>
      </c>
      <c r="D333" s="196" t="s">
        <v>318</v>
      </c>
      <c r="E333" s="197" t="s">
        <v>319</v>
      </c>
      <c r="F333" s="1069"/>
      <c r="G333" s="198" t="s">
        <v>320</v>
      </c>
      <c r="H333" s="199" t="s">
        <v>321</v>
      </c>
      <c r="I333" s="199" t="s">
        <v>322</v>
      </c>
      <c r="J333" s="198" t="s">
        <v>323</v>
      </c>
      <c r="K333" s="1075"/>
      <c r="L333" s="1069"/>
      <c r="M333" s="1069"/>
      <c r="N333" s="1069"/>
      <c r="O333" s="144" t="s">
        <v>324</v>
      </c>
      <c r="P333" s="288" t="s">
        <v>325</v>
      </c>
      <c r="Q333" s="145" t="s">
        <v>326</v>
      </c>
      <c r="R333" s="145" t="s">
        <v>327</v>
      </c>
      <c r="S333" s="289" t="s">
        <v>182</v>
      </c>
      <c r="W333" s="429"/>
    </row>
    <row r="334" spans="1:23">
      <c r="A334" s="213"/>
      <c r="B334" s="214"/>
      <c r="C334" s="215"/>
      <c r="D334" s="215"/>
      <c r="E334" s="216"/>
      <c r="F334" s="215"/>
      <c r="G334" s="291"/>
      <c r="H334" s="174" cm="1">
        <f t="array" ref="H334">IF(B334&lt;&gt;"",INDEX(KM!$C$5:$C$40,MATCH(1,($B334&gt;=KM!$A$5:$A$40)*($B334&lt;=KM!$B$5:$B$40),0)),0)</f>
        <v>0</v>
      </c>
      <c r="I334" s="54">
        <f>G334*H334</f>
        <v>0</v>
      </c>
      <c r="J334" s="226"/>
      <c r="K334" s="238"/>
      <c r="L334" s="236" t="str">
        <f>IF(AND('1B Tableau financier'!$K$2&lt;&gt;"Pôle",B334&lt;&gt;""),1,"")</f>
        <v/>
      </c>
      <c r="M334" s="241" t="str">
        <f t="shared" ref="M334:M335" si="39">IF(L334=1,ROUND(I334+J334+K334,2),"")</f>
        <v/>
      </c>
      <c r="N334" s="242" t="str">
        <f>IF(AND('1B Tableau financier'!$K$2="pôle",L334=2),ROUND((I334+J334+K334),2),"")</f>
        <v/>
      </c>
      <c r="O334" s="239" t="str">
        <f>IF(M334="","",M334-Q334)</f>
        <v/>
      </c>
      <c r="P334" s="54" t="str">
        <f>IF(N334="","",N334-R334)</f>
        <v/>
      </c>
      <c r="Q334" s="54"/>
      <c r="R334" s="54"/>
      <c r="S334" s="295"/>
    </row>
    <row r="335" spans="1:23">
      <c r="A335" s="217"/>
      <c r="B335" s="218"/>
      <c r="C335" s="219"/>
      <c r="D335" s="219"/>
      <c r="E335" s="220"/>
      <c r="F335" s="219"/>
      <c r="G335" s="291"/>
      <c r="H335" s="174" cm="1">
        <f t="array" ref="H335">IF(B335&lt;&gt;"",INDEX(KM!$C$5:$C$40,MATCH(1,($B335&gt;=KM!$A$5:$A$40)*($B335&lt;=KM!$B$5:$B$40),0)),0)</f>
        <v>0</v>
      </c>
      <c r="I335" s="55">
        <f>G335*H335</f>
        <v>0</v>
      </c>
      <c r="J335" s="226"/>
      <c r="K335" s="234"/>
      <c r="L335" s="236" t="str">
        <f>IF(AND('1B Tableau financier'!$K$2&lt;&gt;"Pôle",B335&lt;&gt;""),1,"")</f>
        <v/>
      </c>
      <c r="M335" s="241" t="str">
        <f t="shared" si="39"/>
        <v/>
      </c>
      <c r="N335" s="242" t="str">
        <f>IF(AND('1B Tableau financier'!$K$2="pôle",L335=2),ROUND((I335+J335+K335),2),"")</f>
        <v/>
      </c>
      <c r="O335" s="241" t="str">
        <f t="shared" ref="O335:O398" si="40">IF(M335="","",M335-Q335)</f>
        <v/>
      </c>
      <c r="P335" s="55" t="str">
        <f t="shared" ref="P335:P398" si="41">IF(N335="","",N335-R335)</f>
        <v/>
      </c>
      <c r="Q335" s="55"/>
      <c r="R335" s="55"/>
      <c r="S335" s="296"/>
    </row>
    <row r="336" spans="1:23">
      <c r="A336" s="217"/>
      <c r="B336" s="218"/>
      <c r="C336" s="219"/>
      <c r="D336" s="219"/>
      <c r="E336" s="220"/>
      <c r="F336" s="219"/>
      <c r="G336" s="291"/>
      <c r="H336" s="174" cm="1">
        <f t="array" ref="H336">IF(B336&lt;&gt;"",INDEX(KM!$C$5:$C$40,MATCH(1,($B336&gt;=KM!$A$5:$A$40)*($B336&lt;=KM!$B$5:$B$40),0)),0)</f>
        <v>0</v>
      </c>
      <c r="I336" s="55">
        <f t="shared" ref="I336:I423" si="42">G336*H336</f>
        <v>0</v>
      </c>
      <c r="J336" s="226"/>
      <c r="K336" s="234"/>
      <c r="L336" s="236" t="str">
        <f>IF(AND('1B Tableau financier'!$K$2&lt;&gt;"Pôle",B336&lt;&gt;""),1,"")</f>
        <v/>
      </c>
      <c r="M336" s="241" t="str">
        <f t="shared" ref="M336:M399" si="43">IF(L336=1,ROUND(I336+J336+K336,2),"")</f>
        <v/>
      </c>
      <c r="N336" s="242" t="str">
        <f>IF(AND('1B Tableau financier'!$K$2="pôle",L336=2),ROUND((I336+J336+K336),2),"")</f>
        <v/>
      </c>
      <c r="O336" s="241" t="str">
        <f t="shared" si="40"/>
        <v/>
      </c>
      <c r="P336" s="55" t="str">
        <f t="shared" si="41"/>
        <v/>
      </c>
      <c r="Q336" s="55"/>
      <c r="R336" s="55"/>
      <c r="S336" s="296"/>
    </row>
    <row r="337" spans="1:19">
      <c r="A337" s="217"/>
      <c r="B337" s="218"/>
      <c r="C337" s="219"/>
      <c r="D337" s="219"/>
      <c r="E337" s="220"/>
      <c r="F337" s="219"/>
      <c r="G337" s="291"/>
      <c r="H337" s="174" cm="1">
        <f t="array" ref="H337">IF(B337&lt;&gt;"",INDEX(KM!$C$5:$C$40,MATCH(1,($B337&gt;=KM!$A$5:$A$40)*($B337&lt;=KM!$B$5:$B$40),0)),0)</f>
        <v>0</v>
      </c>
      <c r="I337" s="55">
        <f t="shared" si="42"/>
        <v>0</v>
      </c>
      <c r="J337" s="226"/>
      <c r="K337" s="234"/>
      <c r="L337" s="236" t="str">
        <f>IF(AND('1B Tableau financier'!$K$2&lt;&gt;"Pôle",B337&lt;&gt;""),1,"")</f>
        <v/>
      </c>
      <c r="M337" s="241" t="str">
        <f t="shared" si="43"/>
        <v/>
      </c>
      <c r="N337" s="242" t="str">
        <f>IF(AND('1B Tableau financier'!$K$2="pôle",L337=2),ROUND((I337+J337+K337),2),"")</f>
        <v/>
      </c>
      <c r="O337" s="241" t="str">
        <f t="shared" si="40"/>
        <v/>
      </c>
      <c r="P337" s="55" t="str">
        <f t="shared" si="41"/>
        <v/>
      </c>
      <c r="Q337" s="55"/>
      <c r="R337" s="55"/>
      <c r="S337" s="296"/>
    </row>
    <row r="338" spans="1:19">
      <c r="A338" s="217"/>
      <c r="B338" s="218"/>
      <c r="C338" s="219"/>
      <c r="D338" s="219"/>
      <c r="E338" s="220"/>
      <c r="F338" s="219"/>
      <c r="G338" s="291"/>
      <c r="H338" s="174" cm="1">
        <f t="array" ref="H338">IF(B338&lt;&gt;"",INDEX(KM!$C$5:$C$40,MATCH(1,($B338&gt;=KM!$A$5:$A$40)*($B338&lt;=KM!$B$5:$B$40),0)),0)</f>
        <v>0</v>
      </c>
      <c r="I338" s="55">
        <f t="shared" si="42"/>
        <v>0</v>
      </c>
      <c r="J338" s="226"/>
      <c r="K338" s="234"/>
      <c r="L338" s="236" t="str">
        <f>IF(AND('1B Tableau financier'!$K$2&lt;&gt;"Pôle",B338&lt;&gt;""),1,"")</f>
        <v/>
      </c>
      <c r="M338" s="241" t="str">
        <f t="shared" si="43"/>
        <v/>
      </c>
      <c r="N338" s="242" t="str">
        <f>IF(AND('1B Tableau financier'!$K$2="pôle",L338=2),ROUND((I338+J338+K338),2),"")</f>
        <v/>
      </c>
      <c r="O338" s="241" t="str">
        <f t="shared" si="40"/>
        <v/>
      </c>
      <c r="P338" s="55" t="str">
        <f t="shared" si="41"/>
        <v/>
      </c>
      <c r="Q338" s="55"/>
      <c r="R338" s="55"/>
      <c r="S338" s="296"/>
    </row>
    <row r="339" spans="1:19">
      <c r="A339" s="217"/>
      <c r="B339" s="218"/>
      <c r="C339" s="219"/>
      <c r="D339" s="219"/>
      <c r="E339" s="220"/>
      <c r="F339" s="219"/>
      <c r="G339" s="291"/>
      <c r="H339" s="174" cm="1">
        <f t="array" ref="H339">IF(B339&lt;&gt;"",INDEX(KM!$C$5:$C$40,MATCH(1,($B339&gt;=KM!$A$5:$A$40)*($B339&lt;=KM!$B$5:$B$40),0)),0)</f>
        <v>0</v>
      </c>
      <c r="I339" s="55">
        <f t="shared" si="42"/>
        <v>0</v>
      </c>
      <c r="J339" s="226"/>
      <c r="K339" s="234"/>
      <c r="L339" s="236" t="str">
        <f>IF(AND('1B Tableau financier'!$K$2&lt;&gt;"Pôle",B339&lt;&gt;""),1,"")</f>
        <v/>
      </c>
      <c r="M339" s="241" t="str">
        <f t="shared" si="43"/>
        <v/>
      </c>
      <c r="N339" s="242" t="str">
        <f>IF(AND('1B Tableau financier'!$K$2="pôle",L339=2),ROUND((I339+J339+K339),2),"")</f>
        <v/>
      </c>
      <c r="O339" s="241" t="str">
        <f t="shared" si="40"/>
        <v/>
      </c>
      <c r="P339" s="55" t="str">
        <f t="shared" si="41"/>
        <v/>
      </c>
      <c r="Q339" s="55"/>
      <c r="R339" s="55"/>
      <c r="S339" s="296"/>
    </row>
    <row r="340" spans="1:19">
      <c r="A340" s="217"/>
      <c r="B340" s="218"/>
      <c r="C340" s="219"/>
      <c r="D340" s="219"/>
      <c r="E340" s="220"/>
      <c r="F340" s="219"/>
      <c r="G340" s="291"/>
      <c r="H340" s="174" cm="1">
        <f t="array" ref="H340">IF(B340&lt;&gt;"",INDEX(KM!$C$5:$C$40,MATCH(1,($B340&gt;=KM!$A$5:$A$40)*($B340&lt;=KM!$B$5:$B$40),0)),0)</f>
        <v>0</v>
      </c>
      <c r="I340" s="55">
        <f t="shared" si="42"/>
        <v>0</v>
      </c>
      <c r="J340" s="226"/>
      <c r="K340" s="234"/>
      <c r="L340" s="236" t="str">
        <f>IF(AND('1B Tableau financier'!$K$2&lt;&gt;"Pôle",B340&lt;&gt;""),1,"")</f>
        <v/>
      </c>
      <c r="M340" s="241" t="str">
        <f t="shared" si="43"/>
        <v/>
      </c>
      <c r="N340" s="242" t="str">
        <f>IF(AND('1B Tableau financier'!$K$2="pôle",L340=2),ROUND((I340+J340+K340),2),"")</f>
        <v/>
      </c>
      <c r="O340" s="241" t="str">
        <f t="shared" si="40"/>
        <v/>
      </c>
      <c r="P340" s="55" t="str">
        <f t="shared" si="41"/>
        <v/>
      </c>
      <c r="Q340" s="55"/>
      <c r="R340" s="55"/>
      <c r="S340" s="296"/>
    </row>
    <row r="341" spans="1:19">
      <c r="A341" s="217"/>
      <c r="B341" s="218"/>
      <c r="C341" s="219"/>
      <c r="D341" s="219"/>
      <c r="E341" s="220"/>
      <c r="F341" s="219"/>
      <c r="G341" s="291"/>
      <c r="H341" s="174" cm="1">
        <f t="array" ref="H341">IF(B341&lt;&gt;"",INDEX(KM!$C$5:$C$40,MATCH(1,($B341&gt;=KM!$A$5:$A$40)*($B341&lt;=KM!$B$5:$B$40),0)),0)</f>
        <v>0</v>
      </c>
      <c r="I341" s="55">
        <f t="shared" si="42"/>
        <v>0</v>
      </c>
      <c r="J341" s="226"/>
      <c r="K341" s="234"/>
      <c r="L341" s="236" t="str">
        <f>IF(AND('1B Tableau financier'!$K$2&lt;&gt;"Pôle",B341&lt;&gt;""),1,"")</f>
        <v/>
      </c>
      <c r="M341" s="241" t="str">
        <f t="shared" si="43"/>
        <v/>
      </c>
      <c r="N341" s="242" t="str">
        <f>IF(AND('1B Tableau financier'!$K$2="pôle",L341=2),ROUND((I341+J341+K341),2),"")</f>
        <v/>
      </c>
      <c r="O341" s="241" t="str">
        <f t="shared" si="40"/>
        <v/>
      </c>
      <c r="P341" s="55" t="str">
        <f t="shared" si="41"/>
        <v/>
      </c>
      <c r="Q341" s="55"/>
      <c r="R341" s="55"/>
      <c r="S341" s="296"/>
    </row>
    <row r="342" spans="1:19">
      <c r="A342" s="217"/>
      <c r="B342" s="218"/>
      <c r="C342" s="219"/>
      <c r="D342" s="219"/>
      <c r="E342" s="220"/>
      <c r="F342" s="219"/>
      <c r="G342" s="291"/>
      <c r="H342" s="174" cm="1">
        <f t="array" ref="H342">IF(B342&lt;&gt;"",INDEX(KM!$C$5:$C$40,MATCH(1,($B342&gt;=KM!$A$5:$A$40)*($B342&lt;=KM!$B$5:$B$40),0)),0)</f>
        <v>0</v>
      </c>
      <c r="I342" s="55">
        <f t="shared" si="42"/>
        <v>0</v>
      </c>
      <c r="J342" s="226"/>
      <c r="K342" s="234"/>
      <c r="L342" s="236" t="str">
        <f>IF(AND('1B Tableau financier'!$K$2&lt;&gt;"Pôle",B342&lt;&gt;""),1,"")</f>
        <v/>
      </c>
      <c r="M342" s="241" t="str">
        <f t="shared" si="43"/>
        <v/>
      </c>
      <c r="N342" s="242" t="str">
        <f>IF(AND('1B Tableau financier'!$K$2="pôle",L342=2),ROUND((I342+J342+K342),2),"")</f>
        <v/>
      </c>
      <c r="O342" s="241" t="str">
        <f t="shared" si="40"/>
        <v/>
      </c>
      <c r="P342" s="55" t="str">
        <f t="shared" si="41"/>
        <v/>
      </c>
      <c r="Q342" s="55"/>
      <c r="R342" s="55"/>
      <c r="S342" s="296"/>
    </row>
    <row r="343" spans="1:19">
      <c r="A343" s="217"/>
      <c r="B343" s="218"/>
      <c r="C343" s="219"/>
      <c r="D343" s="219"/>
      <c r="E343" s="220"/>
      <c r="F343" s="219"/>
      <c r="G343" s="291"/>
      <c r="H343" s="174" cm="1">
        <f t="array" ref="H343">IF(B343&lt;&gt;"",INDEX(KM!$C$5:$C$40,MATCH(1,($B343&gt;=KM!$A$5:$A$40)*($B343&lt;=KM!$B$5:$B$40),0)),0)</f>
        <v>0</v>
      </c>
      <c r="I343" s="55">
        <f t="shared" si="42"/>
        <v>0</v>
      </c>
      <c r="J343" s="226"/>
      <c r="K343" s="234"/>
      <c r="L343" s="236" t="str">
        <f>IF(AND('1B Tableau financier'!$K$2&lt;&gt;"Pôle",B343&lt;&gt;""),1,"")</f>
        <v/>
      </c>
      <c r="M343" s="241" t="str">
        <f t="shared" si="43"/>
        <v/>
      </c>
      <c r="N343" s="242" t="str">
        <f>IF(AND('1B Tableau financier'!$K$2="pôle",L343=2),ROUND((I343+J343+K343),2),"")</f>
        <v/>
      </c>
      <c r="O343" s="241" t="str">
        <f t="shared" si="40"/>
        <v/>
      </c>
      <c r="P343" s="55" t="str">
        <f t="shared" si="41"/>
        <v/>
      </c>
      <c r="Q343" s="55"/>
      <c r="R343" s="55"/>
      <c r="S343" s="296"/>
    </row>
    <row r="344" spans="1:19">
      <c r="A344" s="217"/>
      <c r="B344" s="218"/>
      <c r="C344" s="219"/>
      <c r="D344" s="219"/>
      <c r="E344" s="220"/>
      <c r="F344" s="219"/>
      <c r="G344" s="291"/>
      <c r="H344" s="174" cm="1">
        <f t="array" ref="H344">IF(B344&lt;&gt;"",INDEX(KM!$C$5:$C$40,MATCH(1,($B344&gt;=KM!$A$5:$A$40)*($B344&lt;=KM!$B$5:$B$40),0)),0)</f>
        <v>0</v>
      </c>
      <c r="I344" s="55">
        <f t="shared" si="42"/>
        <v>0</v>
      </c>
      <c r="J344" s="226"/>
      <c r="K344" s="234"/>
      <c r="L344" s="236" t="str">
        <f>IF(AND('1B Tableau financier'!$K$2&lt;&gt;"Pôle",B344&lt;&gt;""),1,"")</f>
        <v/>
      </c>
      <c r="M344" s="241" t="str">
        <f t="shared" si="43"/>
        <v/>
      </c>
      <c r="N344" s="242" t="str">
        <f>IF(AND('1B Tableau financier'!$K$2="pôle",L344=2),ROUND((I344+J344+K344),2),"")</f>
        <v/>
      </c>
      <c r="O344" s="241" t="str">
        <f t="shared" si="40"/>
        <v/>
      </c>
      <c r="P344" s="55" t="str">
        <f t="shared" si="41"/>
        <v/>
      </c>
      <c r="Q344" s="55"/>
      <c r="R344" s="55"/>
      <c r="S344" s="296"/>
    </row>
    <row r="345" spans="1:19">
      <c r="A345" s="217"/>
      <c r="B345" s="218"/>
      <c r="C345" s="219"/>
      <c r="D345" s="219"/>
      <c r="E345" s="220"/>
      <c r="F345" s="219"/>
      <c r="G345" s="291"/>
      <c r="H345" s="174" cm="1">
        <f t="array" ref="H345">IF(B345&lt;&gt;"",INDEX(KM!$C$5:$C$40,MATCH(1,($B345&gt;=KM!$A$5:$A$40)*($B345&lt;=KM!$B$5:$B$40),0)),0)</f>
        <v>0</v>
      </c>
      <c r="I345" s="55">
        <f t="shared" si="42"/>
        <v>0</v>
      </c>
      <c r="J345" s="226"/>
      <c r="K345" s="234"/>
      <c r="L345" s="236" t="str">
        <f>IF(AND('1B Tableau financier'!$K$2&lt;&gt;"Pôle",B345&lt;&gt;""),1,"")</f>
        <v/>
      </c>
      <c r="M345" s="241" t="str">
        <f t="shared" si="43"/>
        <v/>
      </c>
      <c r="N345" s="242" t="str">
        <f>IF(AND('1B Tableau financier'!$K$2="pôle",L345=2),ROUND((I345+J345+K345),2),"")</f>
        <v/>
      </c>
      <c r="O345" s="241" t="str">
        <f t="shared" si="40"/>
        <v/>
      </c>
      <c r="P345" s="55" t="str">
        <f t="shared" si="41"/>
        <v/>
      </c>
      <c r="Q345" s="55"/>
      <c r="R345" s="55"/>
      <c r="S345" s="296"/>
    </row>
    <row r="346" spans="1:19">
      <c r="A346" s="217"/>
      <c r="B346" s="218"/>
      <c r="C346" s="219"/>
      <c r="D346" s="219"/>
      <c r="E346" s="220"/>
      <c r="F346" s="219"/>
      <c r="G346" s="291"/>
      <c r="H346" s="174" cm="1">
        <f t="array" ref="H346">IF(B346&lt;&gt;"",INDEX(KM!$C$5:$C$40,MATCH(1,($B346&gt;=KM!$A$5:$A$40)*($B346&lt;=KM!$B$5:$B$40),0)),0)</f>
        <v>0</v>
      </c>
      <c r="I346" s="55">
        <f t="shared" si="42"/>
        <v>0</v>
      </c>
      <c r="J346" s="226"/>
      <c r="K346" s="234"/>
      <c r="L346" s="236" t="str">
        <f>IF(AND('1B Tableau financier'!$K$2&lt;&gt;"Pôle",B346&lt;&gt;""),1,"")</f>
        <v/>
      </c>
      <c r="M346" s="241" t="str">
        <f t="shared" si="43"/>
        <v/>
      </c>
      <c r="N346" s="242" t="str">
        <f>IF(AND('1B Tableau financier'!$K$2="pôle",L346=2),ROUND((I346+J346+K346),2),"")</f>
        <v/>
      </c>
      <c r="O346" s="241" t="str">
        <f t="shared" si="40"/>
        <v/>
      </c>
      <c r="P346" s="55" t="str">
        <f t="shared" si="41"/>
        <v/>
      </c>
      <c r="Q346" s="55"/>
      <c r="R346" s="55"/>
      <c r="S346" s="296"/>
    </row>
    <row r="347" spans="1:19">
      <c r="A347" s="217"/>
      <c r="B347" s="218"/>
      <c r="C347" s="219"/>
      <c r="D347" s="219"/>
      <c r="E347" s="220"/>
      <c r="F347" s="219"/>
      <c r="G347" s="291"/>
      <c r="H347" s="174" cm="1">
        <f t="array" ref="H347">IF(B347&lt;&gt;"",INDEX(KM!$C$5:$C$40,MATCH(1,($B347&gt;=KM!$A$5:$A$40)*($B347&lt;=KM!$B$5:$B$40),0)),0)</f>
        <v>0</v>
      </c>
      <c r="I347" s="55">
        <f t="shared" si="42"/>
        <v>0</v>
      </c>
      <c r="J347" s="226"/>
      <c r="K347" s="234"/>
      <c r="L347" s="236" t="str">
        <f>IF(AND('1B Tableau financier'!$K$2&lt;&gt;"Pôle",B347&lt;&gt;""),1,"")</f>
        <v/>
      </c>
      <c r="M347" s="241" t="str">
        <f t="shared" si="43"/>
        <v/>
      </c>
      <c r="N347" s="242" t="str">
        <f>IF(AND('1B Tableau financier'!$K$2="pôle",L347=2),ROUND((I347+J347+K347),2),"")</f>
        <v/>
      </c>
      <c r="O347" s="241" t="str">
        <f t="shared" si="40"/>
        <v/>
      </c>
      <c r="P347" s="55" t="str">
        <f t="shared" si="41"/>
        <v/>
      </c>
      <c r="Q347" s="55"/>
      <c r="R347" s="55"/>
      <c r="S347" s="296"/>
    </row>
    <row r="348" spans="1:19">
      <c r="A348" s="217"/>
      <c r="B348" s="218"/>
      <c r="C348" s="219"/>
      <c r="D348" s="219"/>
      <c r="E348" s="220"/>
      <c r="F348" s="219"/>
      <c r="G348" s="291"/>
      <c r="H348" s="174" cm="1">
        <f t="array" ref="H348">IF(B348&lt;&gt;"",INDEX(KM!$C$5:$C$40,MATCH(1,($B348&gt;=KM!$A$5:$A$40)*($B348&lt;=KM!$B$5:$B$40),0)),0)</f>
        <v>0</v>
      </c>
      <c r="I348" s="55">
        <f t="shared" si="42"/>
        <v>0</v>
      </c>
      <c r="J348" s="226"/>
      <c r="K348" s="234"/>
      <c r="L348" s="236" t="str">
        <f>IF(AND('1B Tableau financier'!$K$2&lt;&gt;"Pôle",B348&lt;&gt;""),1,"")</f>
        <v/>
      </c>
      <c r="M348" s="241" t="str">
        <f t="shared" si="43"/>
        <v/>
      </c>
      <c r="N348" s="242" t="str">
        <f>IF(AND('1B Tableau financier'!$K$2="pôle",L348=2),ROUND((I348+J348+K348),2),"")</f>
        <v/>
      </c>
      <c r="O348" s="241" t="str">
        <f t="shared" si="40"/>
        <v/>
      </c>
      <c r="P348" s="55" t="str">
        <f t="shared" si="41"/>
        <v/>
      </c>
      <c r="Q348" s="55"/>
      <c r="R348" s="55"/>
      <c r="S348" s="296"/>
    </row>
    <row r="349" spans="1:19">
      <c r="A349" s="217"/>
      <c r="B349" s="218"/>
      <c r="C349" s="219"/>
      <c r="D349" s="219"/>
      <c r="E349" s="220"/>
      <c r="F349" s="219"/>
      <c r="G349" s="291"/>
      <c r="H349" s="174" cm="1">
        <f t="array" ref="H349">IF(B349&lt;&gt;"",INDEX(KM!$C$5:$C$40,MATCH(1,($B349&gt;=KM!$A$5:$A$40)*($B349&lt;=KM!$B$5:$B$40),0)),0)</f>
        <v>0</v>
      </c>
      <c r="I349" s="55">
        <f t="shared" ref="I349:I400" si="44">G349*H349</f>
        <v>0</v>
      </c>
      <c r="J349" s="226"/>
      <c r="K349" s="234"/>
      <c r="L349" s="236" t="str">
        <f>IF(AND('1B Tableau financier'!$K$2&lt;&gt;"Pôle",B349&lt;&gt;""),1,"")</f>
        <v/>
      </c>
      <c r="M349" s="241" t="str">
        <f t="shared" si="43"/>
        <v/>
      </c>
      <c r="N349" s="242" t="str">
        <f>IF(AND('1B Tableau financier'!$K$2="pôle",L349=2),ROUND((I349+J349+K349),2),"")</f>
        <v/>
      </c>
      <c r="O349" s="241" t="str">
        <f t="shared" si="40"/>
        <v/>
      </c>
      <c r="P349" s="55" t="str">
        <f t="shared" si="41"/>
        <v/>
      </c>
      <c r="Q349" s="55"/>
      <c r="R349" s="55"/>
      <c r="S349" s="296"/>
    </row>
    <row r="350" spans="1:19">
      <c r="A350" s="217"/>
      <c r="B350" s="218"/>
      <c r="C350" s="219"/>
      <c r="D350" s="219"/>
      <c r="E350" s="220"/>
      <c r="F350" s="219"/>
      <c r="G350" s="291"/>
      <c r="H350" s="174" cm="1">
        <f t="array" ref="H350">IF(B350&lt;&gt;"",INDEX(KM!$C$5:$C$40,MATCH(1,($B350&gt;=KM!$A$5:$A$40)*($B350&lt;=KM!$B$5:$B$40),0)),0)</f>
        <v>0</v>
      </c>
      <c r="I350" s="55">
        <f t="shared" si="44"/>
        <v>0</v>
      </c>
      <c r="J350" s="226"/>
      <c r="K350" s="234"/>
      <c r="L350" s="236" t="str">
        <f>IF(AND('1B Tableau financier'!$K$2&lt;&gt;"Pôle",B350&lt;&gt;""),1,"")</f>
        <v/>
      </c>
      <c r="M350" s="241" t="str">
        <f t="shared" si="43"/>
        <v/>
      </c>
      <c r="N350" s="242" t="str">
        <f>IF(AND('1B Tableau financier'!$K$2="pôle",L350=2),ROUND((I350+J350+K350),2),"")</f>
        <v/>
      </c>
      <c r="O350" s="241" t="str">
        <f t="shared" si="40"/>
        <v/>
      </c>
      <c r="P350" s="55" t="str">
        <f t="shared" si="41"/>
        <v/>
      </c>
      <c r="Q350" s="55"/>
      <c r="R350" s="55"/>
      <c r="S350" s="296"/>
    </row>
    <row r="351" spans="1:19">
      <c r="A351" s="217"/>
      <c r="B351" s="218"/>
      <c r="C351" s="219"/>
      <c r="D351" s="219"/>
      <c r="E351" s="220"/>
      <c r="F351" s="219"/>
      <c r="G351" s="291"/>
      <c r="H351" s="174" cm="1">
        <f t="array" ref="H351">IF(B351&lt;&gt;"",INDEX(KM!$C$5:$C$40,MATCH(1,($B351&gt;=KM!$A$5:$A$40)*($B351&lt;=KM!$B$5:$B$40),0)),0)</f>
        <v>0</v>
      </c>
      <c r="I351" s="55">
        <f t="shared" si="44"/>
        <v>0</v>
      </c>
      <c r="J351" s="226"/>
      <c r="K351" s="234"/>
      <c r="L351" s="236" t="str">
        <f>IF(AND('1B Tableau financier'!$K$2&lt;&gt;"Pôle",B351&lt;&gt;""),1,"")</f>
        <v/>
      </c>
      <c r="M351" s="241" t="str">
        <f t="shared" si="43"/>
        <v/>
      </c>
      <c r="N351" s="242" t="str">
        <f>IF(AND('1B Tableau financier'!$K$2="pôle",L351=2),ROUND((I351+J351+K351),2),"")</f>
        <v/>
      </c>
      <c r="O351" s="241" t="str">
        <f t="shared" si="40"/>
        <v/>
      </c>
      <c r="P351" s="55" t="str">
        <f t="shared" si="41"/>
        <v/>
      </c>
      <c r="Q351" s="55"/>
      <c r="R351" s="55"/>
      <c r="S351" s="296"/>
    </row>
    <row r="352" spans="1:19">
      <c r="A352" s="217"/>
      <c r="B352" s="218"/>
      <c r="C352" s="219"/>
      <c r="D352" s="219"/>
      <c r="E352" s="220"/>
      <c r="F352" s="219"/>
      <c r="G352" s="291"/>
      <c r="H352" s="174" cm="1">
        <f t="array" ref="H352">IF(B352&lt;&gt;"",INDEX(KM!$C$5:$C$40,MATCH(1,($B352&gt;=KM!$A$5:$A$40)*($B352&lt;=KM!$B$5:$B$40),0)),0)</f>
        <v>0</v>
      </c>
      <c r="I352" s="55">
        <f t="shared" si="44"/>
        <v>0</v>
      </c>
      <c r="J352" s="226"/>
      <c r="K352" s="234"/>
      <c r="L352" s="236" t="str">
        <f>IF(AND('1B Tableau financier'!$K$2&lt;&gt;"Pôle",B352&lt;&gt;""),1,"")</f>
        <v/>
      </c>
      <c r="M352" s="241" t="str">
        <f t="shared" si="43"/>
        <v/>
      </c>
      <c r="N352" s="242" t="str">
        <f>IF(AND('1B Tableau financier'!$K$2="pôle",L352=2),ROUND((I352+J352+K352),2),"")</f>
        <v/>
      </c>
      <c r="O352" s="241" t="str">
        <f t="shared" si="40"/>
        <v/>
      </c>
      <c r="P352" s="55" t="str">
        <f t="shared" si="41"/>
        <v/>
      </c>
      <c r="Q352" s="55"/>
      <c r="R352" s="55"/>
      <c r="S352" s="296"/>
    </row>
    <row r="353" spans="1:19">
      <c r="A353" s="217"/>
      <c r="B353" s="218"/>
      <c r="C353" s="219"/>
      <c r="D353" s="219"/>
      <c r="E353" s="220"/>
      <c r="F353" s="219"/>
      <c r="G353" s="291"/>
      <c r="H353" s="174" cm="1">
        <f t="array" ref="H353">IF(B353&lt;&gt;"",INDEX(KM!$C$5:$C$40,MATCH(1,($B353&gt;=KM!$A$5:$A$40)*($B353&lt;=KM!$B$5:$B$40),0)),0)</f>
        <v>0</v>
      </c>
      <c r="I353" s="55">
        <f t="shared" si="44"/>
        <v>0</v>
      </c>
      <c r="J353" s="226"/>
      <c r="K353" s="234"/>
      <c r="L353" s="236" t="str">
        <f>IF(AND('1B Tableau financier'!$K$2&lt;&gt;"Pôle",B353&lt;&gt;""),1,"")</f>
        <v/>
      </c>
      <c r="M353" s="241" t="str">
        <f t="shared" si="43"/>
        <v/>
      </c>
      <c r="N353" s="242" t="str">
        <f>IF(AND('1B Tableau financier'!$K$2="pôle",L353=2),ROUND((I353+J353+K353),2),"")</f>
        <v/>
      </c>
      <c r="O353" s="241" t="str">
        <f t="shared" si="40"/>
        <v/>
      </c>
      <c r="P353" s="55" t="str">
        <f t="shared" si="41"/>
        <v/>
      </c>
      <c r="Q353" s="55"/>
      <c r="R353" s="55"/>
      <c r="S353" s="296"/>
    </row>
    <row r="354" spans="1:19">
      <c r="A354" s="217"/>
      <c r="B354" s="218"/>
      <c r="C354" s="219"/>
      <c r="D354" s="219"/>
      <c r="E354" s="220"/>
      <c r="F354" s="219"/>
      <c r="G354" s="291"/>
      <c r="H354" s="174" cm="1">
        <f t="array" ref="H354">IF(B354&lt;&gt;"",INDEX(KM!$C$5:$C$40,MATCH(1,($B354&gt;=KM!$A$5:$A$40)*($B354&lt;=KM!$B$5:$B$40),0)),0)</f>
        <v>0</v>
      </c>
      <c r="I354" s="55">
        <f t="shared" si="44"/>
        <v>0</v>
      </c>
      <c r="J354" s="226"/>
      <c r="K354" s="234"/>
      <c r="L354" s="236" t="str">
        <f>IF(AND('1B Tableau financier'!$K$2&lt;&gt;"Pôle",B354&lt;&gt;""),1,"")</f>
        <v/>
      </c>
      <c r="M354" s="241" t="str">
        <f t="shared" si="43"/>
        <v/>
      </c>
      <c r="N354" s="242" t="str">
        <f>IF(AND('1B Tableau financier'!$K$2="pôle",L354=2),ROUND((I354+J354+K354),2),"")</f>
        <v/>
      </c>
      <c r="O354" s="241" t="str">
        <f t="shared" si="40"/>
        <v/>
      </c>
      <c r="P354" s="55" t="str">
        <f t="shared" si="41"/>
        <v/>
      </c>
      <c r="Q354" s="55"/>
      <c r="R354" s="55"/>
      <c r="S354" s="296"/>
    </row>
    <row r="355" spans="1:19">
      <c r="A355" s="217"/>
      <c r="B355" s="218"/>
      <c r="C355" s="219"/>
      <c r="D355" s="219"/>
      <c r="E355" s="220"/>
      <c r="F355" s="219"/>
      <c r="G355" s="291"/>
      <c r="H355" s="174" cm="1">
        <f t="array" ref="H355">IF(B355&lt;&gt;"",INDEX(KM!$C$5:$C$40,MATCH(1,($B355&gt;=KM!$A$5:$A$40)*($B355&lt;=KM!$B$5:$B$40),0)),0)</f>
        <v>0</v>
      </c>
      <c r="I355" s="55">
        <f t="shared" si="44"/>
        <v>0</v>
      </c>
      <c r="J355" s="226"/>
      <c r="K355" s="234"/>
      <c r="L355" s="236" t="str">
        <f>IF(AND('1B Tableau financier'!$K$2&lt;&gt;"Pôle",B355&lt;&gt;""),1,"")</f>
        <v/>
      </c>
      <c r="M355" s="241" t="str">
        <f t="shared" si="43"/>
        <v/>
      </c>
      <c r="N355" s="242" t="str">
        <f>IF(AND('1B Tableau financier'!$K$2="pôle",L355=2),ROUND((I355+J355+K355),2),"")</f>
        <v/>
      </c>
      <c r="O355" s="241" t="str">
        <f t="shared" si="40"/>
        <v/>
      </c>
      <c r="P355" s="55" t="str">
        <f t="shared" si="41"/>
        <v/>
      </c>
      <c r="Q355" s="55"/>
      <c r="R355" s="55"/>
      <c r="S355" s="296"/>
    </row>
    <row r="356" spans="1:19">
      <c r="A356" s="217"/>
      <c r="B356" s="218"/>
      <c r="C356" s="219"/>
      <c r="D356" s="219"/>
      <c r="E356" s="220"/>
      <c r="F356" s="219"/>
      <c r="G356" s="291"/>
      <c r="H356" s="174" cm="1">
        <f t="array" ref="H356">IF(B356&lt;&gt;"",INDEX(KM!$C$5:$C$40,MATCH(1,($B356&gt;=KM!$A$5:$A$40)*($B356&lt;=KM!$B$5:$B$40),0)),0)</f>
        <v>0</v>
      </c>
      <c r="I356" s="55">
        <f t="shared" ref="I356:I386" si="45">G356*H356</f>
        <v>0</v>
      </c>
      <c r="J356" s="226"/>
      <c r="K356" s="234"/>
      <c r="L356" s="236" t="str">
        <f>IF(AND('1B Tableau financier'!$K$2&lt;&gt;"Pôle",B356&lt;&gt;""),1,"")</f>
        <v/>
      </c>
      <c r="M356" s="241" t="str">
        <f t="shared" si="43"/>
        <v/>
      </c>
      <c r="N356" s="242" t="str">
        <f>IF(AND('1B Tableau financier'!$K$2="pôle",L356=2),ROUND((I356+J356+K356),2),"")</f>
        <v/>
      </c>
      <c r="O356" s="241" t="str">
        <f t="shared" si="40"/>
        <v/>
      </c>
      <c r="P356" s="55" t="str">
        <f t="shared" si="41"/>
        <v/>
      </c>
      <c r="Q356" s="55"/>
      <c r="R356" s="55"/>
      <c r="S356" s="296"/>
    </row>
    <row r="357" spans="1:19">
      <c r="A357" s="217"/>
      <c r="B357" s="218"/>
      <c r="C357" s="219"/>
      <c r="D357" s="219"/>
      <c r="E357" s="220"/>
      <c r="F357" s="219"/>
      <c r="G357" s="291"/>
      <c r="H357" s="174" cm="1">
        <f t="array" ref="H357">IF(B357&lt;&gt;"",INDEX(KM!$C$5:$C$40,MATCH(1,($B357&gt;=KM!$A$5:$A$40)*($B357&lt;=KM!$B$5:$B$40),0)),0)</f>
        <v>0</v>
      </c>
      <c r="I357" s="55">
        <f t="shared" si="45"/>
        <v>0</v>
      </c>
      <c r="J357" s="226"/>
      <c r="K357" s="234"/>
      <c r="L357" s="236" t="str">
        <f>IF(AND('1B Tableau financier'!$K$2&lt;&gt;"Pôle",B357&lt;&gt;""),1,"")</f>
        <v/>
      </c>
      <c r="M357" s="241" t="str">
        <f t="shared" si="43"/>
        <v/>
      </c>
      <c r="N357" s="242" t="str">
        <f>IF(AND('1B Tableau financier'!$K$2="pôle",L357=2),ROUND((I357+J357+K357),2),"")</f>
        <v/>
      </c>
      <c r="O357" s="241" t="str">
        <f t="shared" si="40"/>
        <v/>
      </c>
      <c r="P357" s="55" t="str">
        <f t="shared" si="41"/>
        <v/>
      </c>
      <c r="Q357" s="55"/>
      <c r="R357" s="55"/>
      <c r="S357" s="296"/>
    </row>
    <row r="358" spans="1:19">
      <c r="A358" s="217"/>
      <c r="B358" s="218"/>
      <c r="C358" s="219"/>
      <c r="D358" s="219"/>
      <c r="E358" s="220"/>
      <c r="F358" s="219"/>
      <c r="G358" s="291"/>
      <c r="H358" s="174" cm="1">
        <f t="array" ref="H358">IF(B358&lt;&gt;"",INDEX(KM!$C$5:$C$40,MATCH(1,($B358&gt;=KM!$A$5:$A$40)*($B358&lt;=KM!$B$5:$B$40),0)),0)</f>
        <v>0</v>
      </c>
      <c r="I358" s="55">
        <f t="shared" si="45"/>
        <v>0</v>
      </c>
      <c r="J358" s="226"/>
      <c r="K358" s="234"/>
      <c r="L358" s="236" t="str">
        <f>IF(AND('1B Tableau financier'!$K$2&lt;&gt;"Pôle",B358&lt;&gt;""),1,"")</f>
        <v/>
      </c>
      <c r="M358" s="241" t="str">
        <f t="shared" si="43"/>
        <v/>
      </c>
      <c r="N358" s="242" t="str">
        <f>IF(AND('1B Tableau financier'!$K$2="pôle",L358=2),ROUND((I358+J358+K358),2),"")</f>
        <v/>
      </c>
      <c r="O358" s="241" t="str">
        <f t="shared" si="40"/>
        <v/>
      </c>
      <c r="P358" s="55" t="str">
        <f t="shared" si="41"/>
        <v/>
      </c>
      <c r="Q358" s="55"/>
      <c r="R358" s="55"/>
      <c r="S358" s="296"/>
    </row>
    <row r="359" spans="1:19">
      <c r="A359" s="217"/>
      <c r="B359" s="218"/>
      <c r="C359" s="219"/>
      <c r="D359" s="219"/>
      <c r="E359" s="220"/>
      <c r="F359" s="219"/>
      <c r="G359" s="291"/>
      <c r="H359" s="174" cm="1">
        <f t="array" ref="H359">IF(B359&lt;&gt;"",INDEX(KM!$C$5:$C$40,MATCH(1,($B359&gt;=KM!$A$5:$A$40)*($B359&lt;=KM!$B$5:$B$40),0)),0)</f>
        <v>0</v>
      </c>
      <c r="I359" s="55">
        <f t="shared" si="45"/>
        <v>0</v>
      </c>
      <c r="J359" s="226"/>
      <c r="K359" s="234"/>
      <c r="L359" s="236" t="str">
        <f>IF(AND('1B Tableau financier'!$K$2&lt;&gt;"Pôle",B359&lt;&gt;""),1,"")</f>
        <v/>
      </c>
      <c r="M359" s="241" t="str">
        <f t="shared" si="43"/>
        <v/>
      </c>
      <c r="N359" s="242" t="str">
        <f>IF(AND('1B Tableau financier'!$K$2="pôle",L359=2),ROUND((I359+J359+K359),2),"")</f>
        <v/>
      </c>
      <c r="O359" s="241" t="str">
        <f t="shared" si="40"/>
        <v/>
      </c>
      <c r="P359" s="55" t="str">
        <f t="shared" si="41"/>
        <v/>
      </c>
      <c r="Q359" s="55"/>
      <c r="R359" s="55"/>
      <c r="S359" s="296"/>
    </row>
    <row r="360" spans="1:19">
      <c r="A360" s="217"/>
      <c r="B360" s="218"/>
      <c r="C360" s="219"/>
      <c r="D360" s="219"/>
      <c r="E360" s="220"/>
      <c r="F360" s="219"/>
      <c r="G360" s="291"/>
      <c r="H360" s="174" cm="1">
        <f t="array" ref="H360">IF(B360&lt;&gt;"",INDEX(KM!$C$5:$C$40,MATCH(1,($B360&gt;=KM!$A$5:$A$40)*($B360&lt;=KM!$B$5:$B$40),0)),0)</f>
        <v>0</v>
      </c>
      <c r="I360" s="55">
        <f t="shared" si="45"/>
        <v>0</v>
      </c>
      <c r="J360" s="226"/>
      <c r="K360" s="234"/>
      <c r="L360" s="236" t="str">
        <f>IF(AND('1B Tableau financier'!$K$2&lt;&gt;"Pôle",B360&lt;&gt;""),1,"")</f>
        <v/>
      </c>
      <c r="M360" s="241" t="str">
        <f t="shared" si="43"/>
        <v/>
      </c>
      <c r="N360" s="242" t="str">
        <f>IF(AND('1B Tableau financier'!$K$2="pôle",L360=2),ROUND((I360+J360+K360),2),"")</f>
        <v/>
      </c>
      <c r="O360" s="241" t="str">
        <f t="shared" si="40"/>
        <v/>
      </c>
      <c r="P360" s="55" t="str">
        <f t="shared" si="41"/>
        <v/>
      </c>
      <c r="Q360" s="55"/>
      <c r="R360" s="55"/>
      <c r="S360" s="296"/>
    </row>
    <row r="361" spans="1:19">
      <c r="A361" s="217"/>
      <c r="B361" s="218"/>
      <c r="C361" s="219"/>
      <c r="D361" s="219"/>
      <c r="E361" s="220"/>
      <c r="F361" s="219"/>
      <c r="G361" s="291"/>
      <c r="H361" s="174" cm="1">
        <f t="array" ref="H361">IF(B361&lt;&gt;"",INDEX(KM!$C$5:$C$40,MATCH(1,($B361&gt;=KM!$A$5:$A$40)*($B361&lt;=KM!$B$5:$B$40),0)),0)</f>
        <v>0</v>
      </c>
      <c r="I361" s="55">
        <f t="shared" si="45"/>
        <v>0</v>
      </c>
      <c r="J361" s="226"/>
      <c r="K361" s="234"/>
      <c r="L361" s="236" t="str">
        <f>IF(AND('1B Tableau financier'!$K$2&lt;&gt;"Pôle",B361&lt;&gt;""),1,"")</f>
        <v/>
      </c>
      <c r="M361" s="241" t="str">
        <f t="shared" si="43"/>
        <v/>
      </c>
      <c r="N361" s="242" t="str">
        <f>IF(AND('1B Tableau financier'!$K$2="pôle",L361=2),ROUND((I361+J361+K361),2),"")</f>
        <v/>
      </c>
      <c r="O361" s="241" t="str">
        <f t="shared" si="40"/>
        <v/>
      </c>
      <c r="P361" s="55" t="str">
        <f t="shared" si="41"/>
        <v/>
      </c>
      <c r="Q361" s="55"/>
      <c r="R361" s="55"/>
      <c r="S361" s="296"/>
    </row>
    <row r="362" spans="1:19">
      <c r="A362" s="217"/>
      <c r="B362" s="218"/>
      <c r="C362" s="219"/>
      <c r="D362" s="219"/>
      <c r="E362" s="220"/>
      <c r="F362" s="219"/>
      <c r="G362" s="291"/>
      <c r="H362" s="174" cm="1">
        <f t="array" ref="H362">IF(B362&lt;&gt;"",INDEX(KM!$C$5:$C$40,MATCH(1,($B362&gt;=KM!$A$5:$A$40)*($B362&lt;=KM!$B$5:$B$40),0)),0)</f>
        <v>0</v>
      </c>
      <c r="I362" s="55">
        <f t="shared" si="45"/>
        <v>0</v>
      </c>
      <c r="J362" s="226"/>
      <c r="K362" s="234"/>
      <c r="L362" s="236" t="str">
        <f>IF(AND('1B Tableau financier'!$K$2&lt;&gt;"Pôle",B362&lt;&gt;""),1,"")</f>
        <v/>
      </c>
      <c r="M362" s="241" t="str">
        <f t="shared" si="43"/>
        <v/>
      </c>
      <c r="N362" s="242" t="str">
        <f>IF(AND('1B Tableau financier'!$K$2="pôle",L362=2),ROUND((I362+J362+K362),2),"")</f>
        <v/>
      </c>
      <c r="O362" s="241" t="str">
        <f t="shared" si="40"/>
        <v/>
      </c>
      <c r="P362" s="55" t="str">
        <f t="shared" si="41"/>
        <v/>
      </c>
      <c r="Q362" s="55"/>
      <c r="R362" s="55"/>
      <c r="S362" s="296"/>
    </row>
    <row r="363" spans="1:19">
      <c r="A363" s="217"/>
      <c r="B363" s="218"/>
      <c r="C363" s="219"/>
      <c r="D363" s="219"/>
      <c r="E363" s="220"/>
      <c r="F363" s="219"/>
      <c r="G363" s="291"/>
      <c r="H363" s="174" cm="1">
        <f t="array" ref="H363">IF(B363&lt;&gt;"",INDEX(KM!$C$5:$C$40,MATCH(1,($B363&gt;=KM!$A$5:$A$40)*($B363&lt;=KM!$B$5:$B$40),0)),0)</f>
        <v>0</v>
      </c>
      <c r="I363" s="55">
        <f t="shared" si="45"/>
        <v>0</v>
      </c>
      <c r="J363" s="226"/>
      <c r="K363" s="234"/>
      <c r="L363" s="236" t="str">
        <f>IF(AND('1B Tableau financier'!$K$2&lt;&gt;"Pôle",B363&lt;&gt;""),1,"")</f>
        <v/>
      </c>
      <c r="M363" s="241" t="str">
        <f t="shared" si="43"/>
        <v/>
      </c>
      <c r="N363" s="242" t="str">
        <f>IF(AND('1B Tableau financier'!$K$2="pôle",L363=2),ROUND((I363+J363+K363),2),"")</f>
        <v/>
      </c>
      <c r="O363" s="241" t="str">
        <f t="shared" si="40"/>
        <v/>
      </c>
      <c r="P363" s="55" t="str">
        <f t="shared" si="41"/>
        <v/>
      </c>
      <c r="Q363" s="55"/>
      <c r="R363" s="55"/>
      <c r="S363" s="296"/>
    </row>
    <row r="364" spans="1:19">
      <c r="A364" s="217"/>
      <c r="B364" s="218"/>
      <c r="C364" s="219"/>
      <c r="D364" s="219"/>
      <c r="E364" s="220"/>
      <c r="F364" s="219"/>
      <c r="G364" s="291"/>
      <c r="H364" s="174" cm="1">
        <f t="array" ref="H364">IF(B364&lt;&gt;"",INDEX(KM!$C$5:$C$40,MATCH(1,($B364&gt;=KM!$A$5:$A$40)*($B364&lt;=KM!$B$5:$B$40),0)),0)</f>
        <v>0</v>
      </c>
      <c r="I364" s="55">
        <f t="shared" si="45"/>
        <v>0</v>
      </c>
      <c r="J364" s="226"/>
      <c r="K364" s="234"/>
      <c r="L364" s="236" t="str">
        <f>IF(AND('1B Tableau financier'!$K$2&lt;&gt;"Pôle",B364&lt;&gt;""),1,"")</f>
        <v/>
      </c>
      <c r="M364" s="241" t="str">
        <f t="shared" si="43"/>
        <v/>
      </c>
      <c r="N364" s="242" t="str">
        <f>IF(AND('1B Tableau financier'!$K$2="pôle",L364=2),ROUND((I364+J364+K364),2),"")</f>
        <v/>
      </c>
      <c r="O364" s="241" t="str">
        <f t="shared" si="40"/>
        <v/>
      </c>
      <c r="P364" s="55" t="str">
        <f t="shared" si="41"/>
        <v/>
      </c>
      <c r="Q364" s="55"/>
      <c r="R364" s="55"/>
      <c r="S364" s="296"/>
    </row>
    <row r="365" spans="1:19">
      <c r="A365" s="217"/>
      <c r="B365" s="218"/>
      <c r="C365" s="219"/>
      <c r="D365" s="219"/>
      <c r="E365" s="220"/>
      <c r="F365" s="219"/>
      <c r="G365" s="291"/>
      <c r="H365" s="174" cm="1">
        <f t="array" ref="H365">IF(B365&lt;&gt;"",INDEX(KM!$C$5:$C$40,MATCH(1,($B365&gt;=KM!$A$5:$A$40)*($B365&lt;=KM!$B$5:$B$40),0)),0)</f>
        <v>0</v>
      </c>
      <c r="I365" s="55">
        <f t="shared" si="45"/>
        <v>0</v>
      </c>
      <c r="J365" s="226"/>
      <c r="K365" s="234"/>
      <c r="L365" s="236" t="str">
        <f>IF(AND('1B Tableau financier'!$K$2&lt;&gt;"Pôle",B365&lt;&gt;""),1,"")</f>
        <v/>
      </c>
      <c r="M365" s="241" t="str">
        <f t="shared" si="43"/>
        <v/>
      </c>
      <c r="N365" s="242" t="str">
        <f>IF(AND('1B Tableau financier'!$K$2="pôle",L365=2),ROUND((I365+J365+K365),2),"")</f>
        <v/>
      </c>
      <c r="O365" s="241" t="str">
        <f t="shared" si="40"/>
        <v/>
      </c>
      <c r="P365" s="55" t="str">
        <f t="shared" si="41"/>
        <v/>
      </c>
      <c r="Q365" s="55"/>
      <c r="R365" s="55"/>
      <c r="S365" s="296"/>
    </row>
    <row r="366" spans="1:19">
      <c r="A366" s="217"/>
      <c r="B366" s="218"/>
      <c r="C366" s="219"/>
      <c r="D366" s="219"/>
      <c r="E366" s="220"/>
      <c r="F366" s="219"/>
      <c r="G366" s="291"/>
      <c r="H366" s="174" cm="1">
        <f t="array" ref="H366">IF(B366&lt;&gt;"",INDEX(KM!$C$5:$C$40,MATCH(1,($B366&gt;=KM!$A$5:$A$40)*($B366&lt;=KM!$B$5:$B$40),0)),0)</f>
        <v>0</v>
      </c>
      <c r="I366" s="55">
        <f t="shared" si="45"/>
        <v>0</v>
      </c>
      <c r="J366" s="226"/>
      <c r="K366" s="234"/>
      <c r="L366" s="236" t="str">
        <f>IF(AND('1B Tableau financier'!$K$2&lt;&gt;"Pôle",B366&lt;&gt;""),1,"")</f>
        <v/>
      </c>
      <c r="M366" s="241" t="str">
        <f t="shared" si="43"/>
        <v/>
      </c>
      <c r="N366" s="242" t="str">
        <f>IF(AND('1B Tableau financier'!$K$2="pôle",L366=2),ROUND((I366+J366+K366),2),"")</f>
        <v/>
      </c>
      <c r="O366" s="241" t="str">
        <f t="shared" si="40"/>
        <v/>
      </c>
      <c r="P366" s="55" t="str">
        <f t="shared" si="41"/>
        <v/>
      </c>
      <c r="Q366" s="55"/>
      <c r="R366" s="55"/>
      <c r="S366" s="296"/>
    </row>
    <row r="367" spans="1:19">
      <c r="A367" s="217"/>
      <c r="B367" s="218"/>
      <c r="C367" s="219"/>
      <c r="D367" s="219"/>
      <c r="E367" s="220"/>
      <c r="F367" s="219"/>
      <c r="G367" s="291"/>
      <c r="H367" s="174" cm="1">
        <f t="array" ref="H367">IF(B367&lt;&gt;"",INDEX(KM!$C$5:$C$40,MATCH(1,($B367&gt;=KM!$A$5:$A$40)*($B367&lt;=KM!$B$5:$B$40),0)),0)</f>
        <v>0</v>
      </c>
      <c r="I367" s="55">
        <f t="shared" si="45"/>
        <v>0</v>
      </c>
      <c r="J367" s="226"/>
      <c r="K367" s="234"/>
      <c r="L367" s="236" t="str">
        <f>IF(AND('1B Tableau financier'!$K$2&lt;&gt;"Pôle",B367&lt;&gt;""),1,"")</f>
        <v/>
      </c>
      <c r="M367" s="241" t="str">
        <f t="shared" si="43"/>
        <v/>
      </c>
      <c r="N367" s="242" t="str">
        <f>IF(AND('1B Tableau financier'!$K$2="pôle",L367=2),ROUND((I367+J367+K367),2),"")</f>
        <v/>
      </c>
      <c r="O367" s="241" t="str">
        <f t="shared" si="40"/>
        <v/>
      </c>
      <c r="P367" s="55" t="str">
        <f t="shared" si="41"/>
        <v/>
      </c>
      <c r="Q367" s="55"/>
      <c r="R367" s="55"/>
      <c r="S367" s="296"/>
    </row>
    <row r="368" spans="1:19">
      <c r="A368" s="217"/>
      <c r="B368" s="218"/>
      <c r="C368" s="219"/>
      <c r="D368" s="219"/>
      <c r="E368" s="220"/>
      <c r="F368" s="219"/>
      <c r="G368" s="291"/>
      <c r="H368" s="174" cm="1">
        <f t="array" ref="H368">IF(B368&lt;&gt;"",INDEX(KM!$C$5:$C$40,MATCH(1,($B368&gt;=KM!$A$5:$A$40)*($B368&lt;=KM!$B$5:$B$40),0)),0)</f>
        <v>0</v>
      </c>
      <c r="I368" s="55">
        <f t="shared" si="45"/>
        <v>0</v>
      </c>
      <c r="J368" s="226"/>
      <c r="K368" s="234"/>
      <c r="L368" s="236" t="str">
        <f>IF(AND('1B Tableau financier'!$K$2&lt;&gt;"Pôle",B368&lt;&gt;""),1,"")</f>
        <v/>
      </c>
      <c r="M368" s="241" t="str">
        <f t="shared" si="43"/>
        <v/>
      </c>
      <c r="N368" s="242" t="str">
        <f>IF(AND('1B Tableau financier'!$K$2="pôle",L368=2),ROUND((I368+J368+K368),2),"")</f>
        <v/>
      </c>
      <c r="O368" s="241" t="str">
        <f t="shared" si="40"/>
        <v/>
      </c>
      <c r="P368" s="55" t="str">
        <f t="shared" si="41"/>
        <v/>
      </c>
      <c r="Q368" s="55"/>
      <c r="R368" s="55"/>
      <c r="S368" s="296"/>
    </row>
    <row r="369" spans="1:19">
      <c r="A369" s="217"/>
      <c r="B369" s="218"/>
      <c r="C369" s="219"/>
      <c r="D369" s="219"/>
      <c r="E369" s="220"/>
      <c r="F369" s="219"/>
      <c r="G369" s="291"/>
      <c r="H369" s="174" cm="1">
        <f t="array" ref="H369">IF(B369&lt;&gt;"",INDEX(KM!$C$5:$C$40,MATCH(1,($B369&gt;=KM!$A$5:$A$40)*($B369&lt;=KM!$B$5:$B$40),0)),0)</f>
        <v>0</v>
      </c>
      <c r="I369" s="55">
        <f t="shared" si="45"/>
        <v>0</v>
      </c>
      <c r="J369" s="226"/>
      <c r="K369" s="234"/>
      <c r="L369" s="236" t="str">
        <f>IF(AND('1B Tableau financier'!$K$2&lt;&gt;"Pôle",B369&lt;&gt;""),1,"")</f>
        <v/>
      </c>
      <c r="M369" s="241" t="str">
        <f t="shared" si="43"/>
        <v/>
      </c>
      <c r="N369" s="242" t="str">
        <f>IF(AND('1B Tableau financier'!$K$2="pôle",L369=2),ROUND((I369+J369+K369),2),"")</f>
        <v/>
      </c>
      <c r="O369" s="241" t="str">
        <f t="shared" si="40"/>
        <v/>
      </c>
      <c r="P369" s="55" t="str">
        <f t="shared" si="41"/>
        <v/>
      </c>
      <c r="Q369" s="55"/>
      <c r="R369" s="55"/>
      <c r="S369" s="296"/>
    </row>
    <row r="370" spans="1:19">
      <c r="A370" s="217"/>
      <c r="B370" s="218"/>
      <c r="C370" s="219"/>
      <c r="D370" s="219"/>
      <c r="E370" s="220"/>
      <c r="F370" s="219"/>
      <c r="G370" s="291"/>
      <c r="H370" s="174" cm="1">
        <f t="array" ref="H370">IF(B370&lt;&gt;"",INDEX(KM!$C$5:$C$40,MATCH(1,($B370&gt;=KM!$A$5:$A$40)*($B370&lt;=KM!$B$5:$B$40),0)),0)</f>
        <v>0</v>
      </c>
      <c r="I370" s="55">
        <f t="shared" si="45"/>
        <v>0</v>
      </c>
      <c r="J370" s="226"/>
      <c r="K370" s="234"/>
      <c r="L370" s="236" t="str">
        <f>IF(AND('1B Tableau financier'!$K$2&lt;&gt;"Pôle",B370&lt;&gt;""),1,"")</f>
        <v/>
      </c>
      <c r="M370" s="241" t="str">
        <f t="shared" si="43"/>
        <v/>
      </c>
      <c r="N370" s="242" t="str">
        <f>IF(AND('1B Tableau financier'!$K$2="pôle",L370=2),ROUND((I370+J370+K370),2),"")</f>
        <v/>
      </c>
      <c r="O370" s="241" t="str">
        <f t="shared" si="40"/>
        <v/>
      </c>
      <c r="P370" s="55" t="str">
        <f t="shared" si="41"/>
        <v/>
      </c>
      <c r="Q370" s="55"/>
      <c r="R370" s="55"/>
      <c r="S370" s="296"/>
    </row>
    <row r="371" spans="1:19">
      <c r="A371" s="217"/>
      <c r="B371" s="218"/>
      <c r="C371" s="219"/>
      <c r="D371" s="219"/>
      <c r="E371" s="220"/>
      <c r="F371" s="219"/>
      <c r="G371" s="291"/>
      <c r="H371" s="174" cm="1">
        <f t="array" ref="H371">IF(B371&lt;&gt;"",INDEX(KM!$C$5:$C$40,MATCH(1,($B371&gt;=KM!$A$5:$A$40)*($B371&lt;=KM!$B$5:$B$40),0)),0)</f>
        <v>0</v>
      </c>
      <c r="I371" s="55">
        <f t="shared" si="45"/>
        <v>0</v>
      </c>
      <c r="J371" s="226"/>
      <c r="K371" s="234"/>
      <c r="L371" s="236" t="str">
        <f>IF(AND('1B Tableau financier'!$K$2&lt;&gt;"Pôle",B371&lt;&gt;""),1,"")</f>
        <v/>
      </c>
      <c r="M371" s="241" t="str">
        <f t="shared" si="43"/>
        <v/>
      </c>
      <c r="N371" s="242" t="str">
        <f>IF(AND('1B Tableau financier'!$K$2="pôle",L371=2),ROUND((I371+J371+K371),2),"")</f>
        <v/>
      </c>
      <c r="O371" s="241" t="str">
        <f t="shared" si="40"/>
        <v/>
      </c>
      <c r="P371" s="55" t="str">
        <f t="shared" si="41"/>
        <v/>
      </c>
      <c r="Q371" s="55"/>
      <c r="R371" s="55"/>
      <c r="S371" s="296"/>
    </row>
    <row r="372" spans="1:19">
      <c r="A372" s="217"/>
      <c r="B372" s="218"/>
      <c r="C372" s="219"/>
      <c r="D372" s="219"/>
      <c r="E372" s="220"/>
      <c r="F372" s="219"/>
      <c r="G372" s="291"/>
      <c r="H372" s="174" cm="1">
        <f t="array" ref="H372">IF(B372&lt;&gt;"",INDEX(KM!$C$5:$C$40,MATCH(1,($B372&gt;=KM!$A$5:$A$40)*($B372&lt;=KM!$B$5:$B$40),0)),0)</f>
        <v>0</v>
      </c>
      <c r="I372" s="55">
        <f t="shared" si="45"/>
        <v>0</v>
      </c>
      <c r="J372" s="226"/>
      <c r="K372" s="234"/>
      <c r="L372" s="236" t="str">
        <f>IF(AND('1B Tableau financier'!$K$2&lt;&gt;"Pôle",B372&lt;&gt;""),1,"")</f>
        <v/>
      </c>
      <c r="M372" s="241" t="str">
        <f t="shared" si="43"/>
        <v/>
      </c>
      <c r="N372" s="242" t="str">
        <f>IF(AND('1B Tableau financier'!$K$2="pôle",L372=2),ROUND((I372+J372+K372),2),"")</f>
        <v/>
      </c>
      <c r="O372" s="241" t="str">
        <f t="shared" si="40"/>
        <v/>
      </c>
      <c r="P372" s="55" t="str">
        <f t="shared" si="41"/>
        <v/>
      </c>
      <c r="Q372" s="55"/>
      <c r="R372" s="55"/>
      <c r="S372" s="296"/>
    </row>
    <row r="373" spans="1:19">
      <c r="A373" s="217"/>
      <c r="B373" s="218"/>
      <c r="C373" s="219"/>
      <c r="D373" s="219"/>
      <c r="E373" s="220"/>
      <c r="F373" s="219"/>
      <c r="G373" s="291"/>
      <c r="H373" s="174" cm="1">
        <f t="array" ref="H373">IF(B373&lt;&gt;"",INDEX(KM!$C$5:$C$40,MATCH(1,($B373&gt;=KM!$A$5:$A$40)*($B373&lt;=KM!$B$5:$B$40),0)),0)</f>
        <v>0</v>
      </c>
      <c r="I373" s="55">
        <f t="shared" si="45"/>
        <v>0</v>
      </c>
      <c r="J373" s="226"/>
      <c r="K373" s="234"/>
      <c r="L373" s="236" t="str">
        <f>IF(AND('1B Tableau financier'!$K$2&lt;&gt;"Pôle",B373&lt;&gt;""),1,"")</f>
        <v/>
      </c>
      <c r="M373" s="241" t="str">
        <f t="shared" si="43"/>
        <v/>
      </c>
      <c r="N373" s="242" t="str">
        <f>IF(AND('1B Tableau financier'!$K$2="pôle",L373=2),ROUND((I373+J373+K373),2),"")</f>
        <v/>
      </c>
      <c r="O373" s="241" t="str">
        <f t="shared" si="40"/>
        <v/>
      </c>
      <c r="P373" s="55" t="str">
        <f t="shared" si="41"/>
        <v/>
      </c>
      <c r="Q373" s="55"/>
      <c r="R373" s="55"/>
      <c r="S373" s="296"/>
    </row>
    <row r="374" spans="1:19">
      <c r="A374" s="217"/>
      <c r="B374" s="218"/>
      <c r="C374" s="219"/>
      <c r="D374" s="219"/>
      <c r="E374" s="220"/>
      <c r="F374" s="219"/>
      <c r="G374" s="291"/>
      <c r="H374" s="174" cm="1">
        <f t="array" ref="H374">IF(B374&lt;&gt;"",INDEX(KM!$C$5:$C$40,MATCH(1,($B374&gt;=KM!$A$5:$A$40)*($B374&lt;=KM!$B$5:$B$40),0)),0)</f>
        <v>0</v>
      </c>
      <c r="I374" s="55">
        <f t="shared" si="45"/>
        <v>0</v>
      </c>
      <c r="J374" s="226"/>
      <c r="K374" s="234"/>
      <c r="L374" s="236" t="str">
        <f>IF(AND('1B Tableau financier'!$K$2&lt;&gt;"Pôle",B374&lt;&gt;""),1,"")</f>
        <v/>
      </c>
      <c r="M374" s="241" t="str">
        <f t="shared" si="43"/>
        <v/>
      </c>
      <c r="N374" s="242" t="str">
        <f>IF(AND('1B Tableau financier'!$K$2="pôle",L374=2),ROUND((I374+J374+K374),2),"")</f>
        <v/>
      </c>
      <c r="O374" s="241" t="str">
        <f t="shared" si="40"/>
        <v/>
      </c>
      <c r="P374" s="55" t="str">
        <f t="shared" si="41"/>
        <v/>
      </c>
      <c r="Q374" s="55"/>
      <c r="R374" s="55"/>
      <c r="S374" s="296"/>
    </row>
    <row r="375" spans="1:19">
      <c r="A375" s="217"/>
      <c r="B375" s="218"/>
      <c r="C375" s="219"/>
      <c r="D375" s="219"/>
      <c r="E375" s="220"/>
      <c r="F375" s="219"/>
      <c r="G375" s="291"/>
      <c r="H375" s="174" cm="1">
        <f t="array" ref="H375">IF(B375&lt;&gt;"",INDEX(KM!$C$5:$C$40,MATCH(1,($B375&gt;=KM!$A$5:$A$40)*($B375&lt;=KM!$B$5:$B$40),0)),0)</f>
        <v>0</v>
      </c>
      <c r="I375" s="55">
        <f t="shared" si="45"/>
        <v>0</v>
      </c>
      <c r="J375" s="226"/>
      <c r="K375" s="234"/>
      <c r="L375" s="236" t="str">
        <f>IF(AND('1B Tableau financier'!$K$2&lt;&gt;"Pôle",B375&lt;&gt;""),1,"")</f>
        <v/>
      </c>
      <c r="M375" s="241" t="str">
        <f t="shared" si="43"/>
        <v/>
      </c>
      <c r="N375" s="242" t="str">
        <f>IF(AND('1B Tableau financier'!$K$2="pôle",L375=2),ROUND((I375+J375+K375),2),"")</f>
        <v/>
      </c>
      <c r="O375" s="241" t="str">
        <f t="shared" si="40"/>
        <v/>
      </c>
      <c r="P375" s="55" t="str">
        <f t="shared" si="41"/>
        <v/>
      </c>
      <c r="Q375" s="55"/>
      <c r="R375" s="55"/>
      <c r="S375" s="296"/>
    </row>
    <row r="376" spans="1:19">
      <c r="A376" s="217"/>
      <c r="B376" s="218"/>
      <c r="C376" s="219"/>
      <c r="D376" s="219"/>
      <c r="E376" s="220"/>
      <c r="F376" s="219"/>
      <c r="G376" s="291"/>
      <c r="H376" s="174" cm="1">
        <f t="array" ref="H376">IF(B376&lt;&gt;"",INDEX(KM!$C$5:$C$40,MATCH(1,($B376&gt;=KM!$A$5:$A$40)*($B376&lt;=KM!$B$5:$B$40),0)),0)</f>
        <v>0</v>
      </c>
      <c r="I376" s="55">
        <f t="shared" si="45"/>
        <v>0</v>
      </c>
      <c r="J376" s="226"/>
      <c r="K376" s="234"/>
      <c r="L376" s="236" t="str">
        <f>IF(AND('1B Tableau financier'!$K$2&lt;&gt;"Pôle",B376&lt;&gt;""),1,"")</f>
        <v/>
      </c>
      <c r="M376" s="241" t="str">
        <f t="shared" si="43"/>
        <v/>
      </c>
      <c r="N376" s="242" t="str">
        <f>IF(AND('1B Tableau financier'!$K$2="pôle",L376=2),ROUND((I376+J376+K376),2),"")</f>
        <v/>
      </c>
      <c r="O376" s="241" t="str">
        <f t="shared" si="40"/>
        <v/>
      </c>
      <c r="P376" s="55" t="str">
        <f t="shared" si="41"/>
        <v/>
      </c>
      <c r="Q376" s="55"/>
      <c r="R376" s="55"/>
      <c r="S376" s="296"/>
    </row>
    <row r="377" spans="1:19">
      <c r="A377" s="217"/>
      <c r="B377" s="218"/>
      <c r="C377" s="219"/>
      <c r="D377" s="219"/>
      <c r="E377" s="220"/>
      <c r="F377" s="219"/>
      <c r="G377" s="291"/>
      <c r="H377" s="174" cm="1">
        <f t="array" ref="H377">IF(B377&lt;&gt;"",INDEX(KM!$C$5:$C$40,MATCH(1,($B377&gt;=KM!$A$5:$A$40)*($B377&lt;=KM!$B$5:$B$40),0)),0)</f>
        <v>0</v>
      </c>
      <c r="I377" s="55">
        <f t="shared" si="45"/>
        <v>0</v>
      </c>
      <c r="J377" s="226"/>
      <c r="K377" s="234"/>
      <c r="L377" s="236" t="str">
        <f>IF(AND('1B Tableau financier'!$K$2&lt;&gt;"Pôle",B377&lt;&gt;""),1,"")</f>
        <v/>
      </c>
      <c r="M377" s="241" t="str">
        <f t="shared" si="43"/>
        <v/>
      </c>
      <c r="N377" s="242" t="str">
        <f>IF(AND('1B Tableau financier'!$K$2="pôle",L377=2),ROUND((I377+J377+K377),2),"")</f>
        <v/>
      </c>
      <c r="O377" s="241" t="str">
        <f t="shared" si="40"/>
        <v/>
      </c>
      <c r="P377" s="55" t="str">
        <f t="shared" si="41"/>
        <v/>
      </c>
      <c r="Q377" s="55"/>
      <c r="R377" s="55"/>
      <c r="S377" s="296"/>
    </row>
    <row r="378" spans="1:19">
      <c r="A378" s="217"/>
      <c r="B378" s="218"/>
      <c r="C378" s="219"/>
      <c r="D378" s="219"/>
      <c r="E378" s="220"/>
      <c r="F378" s="219"/>
      <c r="G378" s="291"/>
      <c r="H378" s="174" cm="1">
        <f t="array" ref="H378">IF(B378&lt;&gt;"",INDEX(KM!$C$5:$C$40,MATCH(1,($B378&gt;=KM!$A$5:$A$40)*($B378&lt;=KM!$B$5:$B$40),0)),0)</f>
        <v>0</v>
      </c>
      <c r="I378" s="55">
        <f t="shared" si="45"/>
        <v>0</v>
      </c>
      <c r="J378" s="226"/>
      <c r="K378" s="234"/>
      <c r="L378" s="236" t="str">
        <f>IF(AND('1B Tableau financier'!$K$2&lt;&gt;"Pôle",B378&lt;&gt;""),1,"")</f>
        <v/>
      </c>
      <c r="M378" s="241" t="str">
        <f t="shared" si="43"/>
        <v/>
      </c>
      <c r="N378" s="242" t="str">
        <f>IF(AND('1B Tableau financier'!$K$2="pôle",L378=2),ROUND((I378+J378+K378),2),"")</f>
        <v/>
      </c>
      <c r="O378" s="241" t="str">
        <f t="shared" si="40"/>
        <v/>
      </c>
      <c r="P378" s="55" t="str">
        <f t="shared" si="41"/>
        <v/>
      </c>
      <c r="Q378" s="55"/>
      <c r="R378" s="55"/>
      <c r="S378" s="296"/>
    </row>
    <row r="379" spans="1:19">
      <c r="A379" s="217"/>
      <c r="B379" s="218"/>
      <c r="C379" s="219"/>
      <c r="D379" s="219"/>
      <c r="E379" s="220"/>
      <c r="F379" s="219"/>
      <c r="G379" s="291"/>
      <c r="H379" s="174" cm="1">
        <f t="array" ref="H379">IF(B379&lt;&gt;"",INDEX(KM!$C$5:$C$40,MATCH(1,($B379&gt;=KM!$A$5:$A$40)*($B379&lt;=KM!$B$5:$B$40),0)),0)</f>
        <v>0</v>
      </c>
      <c r="I379" s="55">
        <f t="shared" si="45"/>
        <v>0</v>
      </c>
      <c r="J379" s="226"/>
      <c r="K379" s="234"/>
      <c r="L379" s="236" t="str">
        <f>IF(AND('1B Tableau financier'!$K$2&lt;&gt;"Pôle",B379&lt;&gt;""),1,"")</f>
        <v/>
      </c>
      <c r="M379" s="241" t="str">
        <f t="shared" si="43"/>
        <v/>
      </c>
      <c r="N379" s="242" t="str">
        <f>IF(AND('1B Tableau financier'!$K$2="pôle",L379=2),ROUND((I379+J379+K379),2),"")</f>
        <v/>
      </c>
      <c r="O379" s="241" t="str">
        <f t="shared" si="40"/>
        <v/>
      </c>
      <c r="P379" s="55" t="str">
        <f t="shared" si="41"/>
        <v/>
      </c>
      <c r="Q379" s="55"/>
      <c r="R379" s="55"/>
      <c r="S379" s="296"/>
    </row>
    <row r="380" spans="1:19">
      <c r="A380" s="217"/>
      <c r="B380" s="218"/>
      <c r="C380" s="219"/>
      <c r="D380" s="219"/>
      <c r="E380" s="220"/>
      <c r="F380" s="219"/>
      <c r="G380" s="291"/>
      <c r="H380" s="174" cm="1">
        <f t="array" ref="H380">IF(B380&lt;&gt;"",INDEX(KM!$C$5:$C$40,MATCH(1,($B380&gt;=KM!$A$5:$A$40)*($B380&lt;=KM!$B$5:$B$40),0)),0)</f>
        <v>0</v>
      </c>
      <c r="I380" s="55">
        <f t="shared" si="45"/>
        <v>0</v>
      </c>
      <c r="J380" s="226"/>
      <c r="K380" s="234"/>
      <c r="L380" s="236" t="str">
        <f>IF(AND('1B Tableau financier'!$K$2&lt;&gt;"Pôle",B380&lt;&gt;""),1,"")</f>
        <v/>
      </c>
      <c r="M380" s="241" t="str">
        <f t="shared" si="43"/>
        <v/>
      </c>
      <c r="N380" s="242" t="str">
        <f>IF(AND('1B Tableau financier'!$K$2="pôle",L380=2),ROUND((I380+J380+K380),2),"")</f>
        <v/>
      </c>
      <c r="O380" s="241" t="str">
        <f t="shared" si="40"/>
        <v/>
      </c>
      <c r="P380" s="55" t="str">
        <f t="shared" si="41"/>
        <v/>
      </c>
      <c r="Q380" s="55"/>
      <c r="R380" s="55"/>
      <c r="S380" s="296"/>
    </row>
    <row r="381" spans="1:19">
      <c r="A381" s="217"/>
      <c r="B381" s="218"/>
      <c r="C381" s="219"/>
      <c r="D381" s="219"/>
      <c r="E381" s="220"/>
      <c r="F381" s="219"/>
      <c r="G381" s="291"/>
      <c r="H381" s="174" cm="1">
        <f t="array" ref="H381">IF(B381&lt;&gt;"",INDEX(KM!$C$5:$C$40,MATCH(1,($B381&gt;=KM!$A$5:$A$40)*($B381&lt;=KM!$B$5:$B$40),0)),0)</f>
        <v>0</v>
      </c>
      <c r="I381" s="55">
        <f t="shared" si="45"/>
        <v>0</v>
      </c>
      <c r="J381" s="226"/>
      <c r="K381" s="234"/>
      <c r="L381" s="236" t="str">
        <f>IF(AND('1B Tableau financier'!$K$2&lt;&gt;"Pôle",B381&lt;&gt;""),1,"")</f>
        <v/>
      </c>
      <c r="M381" s="241" t="str">
        <f t="shared" si="43"/>
        <v/>
      </c>
      <c r="N381" s="242" t="str">
        <f>IF(AND('1B Tableau financier'!$K$2="pôle",L381=2),ROUND((I381+J381+K381),2),"")</f>
        <v/>
      </c>
      <c r="O381" s="241" t="str">
        <f t="shared" si="40"/>
        <v/>
      </c>
      <c r="P381" s="55" t="str">
        <f t="shared" si="41"/>
        <v/>
      </c>
      <c r="Q381" s="55"/>
      <c r="R381" s="55"/>
      <c r="S381" s="296"/>
    </row>
    <row r="382" spans="1:19">
      <c r="A382" s="217"/>
      <c r="B382" s="218"/>
      <c r="C382" s="219"/>
      <c r="D382" s="219"/>
      <c r="E382" s="220"/>
      <c r="F382" s="219"/>
      <c r="G382" s="291"/>
      <c r="H382" s="174" cm="1">
        <f t="array" ref="H382">IF(B382&lt;&gt;"",INDEX(KM!$C$5:$C$40,MATCH(1,($B382&gt;=KM!$A$5:$A$40)*($B382&lt;=KM!$B$5:$B$40),0)),0)</f>
        <v>0</v>
      </c>
      <c r="I382" s="55">
        <f t="shared" si="45"/>
        <v>0</v>
      </c>
      <c r="J382" s="226"/>
      <c r="K382" s="234"/>
      <c r="L382" s="236" t="str">
        <f>IF(AND('1B Tableau financier'!$K$2&lt;&gt;"Pôle",B382&lt;&gt;""),1,"")</f>
        <v/>
      </c>
      <c r="M382" s="241" t="str">
        <f t="shared" si="43"/>
        <v/>
      </c>
      <c r="N382" s="242" t="str">
        <f>IF(AND('1B Tableau financier'!$K$2="pôle",L382=2),ROUND((I382+J382+K382),2),"")</f>
        <v/>
      </c>
      <c r="O382" s="241" t="str">
        <f t="shared" si="40"/>
        <v/>
      </c>
      <c r="P382" s="55" t="str">
        <f t="shared" si="41"/>
        <v/>
      </c>
      <c r="Q382" s="55"/>
      <c r="R382" s="55"/>
      <c r="S382" s="296"/>
    </row>
    <row r="383" spans="1:19">
      <c r="A383" s="217"/>
      <c r="B383" s="218"/>
      <c r="C383" s="219"/>
      <c r="D383" s="219"/>
      <c r="E383" s="220"/>
      <c r="F383" s="219"/>
      <c r="G383" s="291"/>
      <c r="H383" s="174" cm="1">
        <f t="array" ref="H383">IF(B383&lt;&gt;"",INDEX(KM!$C$5:$C$40,MATCH(1,($B383&gt;=KM!$A$5:$A$40)*($B383&lt;=KM!$B$5:$B$40),0)),0)</f>
        <v>0</v>
      </c>
      <c r="I383" s="55">
        <f t="shared" si="45"/>
        <v>0</v>
      </c>
      <c r="J383" s="226"/>
      <c r="K383" s="234"/>
      <c r="L383" s="236" t="str">
        <f>IF(AND('1B Tableau financier'!$K$2&lt;&gt;"Pôle",B383&lt;&gt;""),1,"")</f>
        <v/>
      </c>
      <c r="M383" s="241" t="str">
        <f t="shared" si="43"/>
        <v/>
      </c>
      <c r="N383" s="242" t="str">
        <f>IF(AND('1B Tableau financier'!$K$2="pôle",L383=2),ROUND((I383+J383+K383),2),"")</f>
        <v/>
      </c>
      <c r="O383" s="241" t="str">
        <f t="shared" si="40"/>
        <v/>
      </c>
      <c r="P383" s="55" t="str">
        <f t="shared" si="41"/>
        <v/>
      </c>
      <c r="Q383" s="55"/>
      <c r="R383" s="55"/>
      <c r="S383" s="296"/>
    </row>
    <row r="384" spans="1:19">
      <c r="A384" s="217"/>
      <c r="B384" s="218"/>
      <c r="C384" s="219"/>
      <c r="D384" s="219"/>
      <c r="E384" s="220"/>
      <c r="F384" s="219"/>
      <c r="G384" s="291"/>
      <c r="H384" s="174" cm="1">
        <f t="array" ref="H384">IF(B384&lt;&gt;"",INDEX(KM!$C$5:$C$40,MATCH(1,($B384&gt;=KM!$A$5:$A$40)*($B384&lt;=KM!$B$5:$B$40),0)),0)</f>
        <v>0</v>
      </c>
      <c r="I384" s="55">
        <f t="shared" si="45"/>
        <v>0</v>
      </c>
      <c r="J384" s="226"/>
      <c r="K384" s="234"/>
      <c r="L384" s="236" t="str">
        <f>IF(AND('1B Tableau financier'!$K$2&lt;&gt;"Pôle",B384&lt;&gt;""),1,"")</f>
        <v/>
      </c>
      <c r="M384" s="241" t="str">
        <f t="shared" si="43"/>
        <v/>
      </c>
      <c r="N384" s="242" t="str">
        <f>IF(AND('1B Tableau financier'!$K$2="pôle",L384=2),ROUND((I384+J384+K384),2),"")</f>
        <v/>
      </c>
      <c r="O384" s="241" t="str">
        <f t="shared" si="40"/>
        <v/>
      </c>
      <c r="P384" s="55" t="str">
        <f t="shared" si="41"/>
        <v/>
      </c>
      <c r="Q384" s="55"/>
      <c r="R384" s="55"/>
      <c r="S384" s="296"/>
    </row>
    <row r="385" spans="1:19">
      <c r="A385" s="217"/>
      <c r="B385" s="218"/>
      <c r="C385" s="219"/>
      <c r="D385" s="219"/>
      <c r="E385" s="220"/>
      <c r="F385" s="219"/>
      <c r="G385" s="291"/>
      <c r="H385" s="174" cm="1">
        <f t="array" ref="H385">IF(B385&lt;&gt;"",INDEX(KM!$C$5:$C$40,MATCH(1,($B385&gt;=KM!$A$5:$A$40)*($B385&lt;=KM!$B$5:$B$40),0)),0)</f>
        <v>0</v>
      </c>
      <c r="I385" s="55">
        <f t="shared" si="45"/>
        <v>0</v>
      </c>
      <c r="J385" s="226"/>
      <c r="K385" s="234"/>
      <c r="L385" s="236" t="str">
        <f>IF(AND('1B Tableau financier'!$K$2&lt;&gt;"Pôle",B385&lt;&gt;""),1,"")</f>
        <v/>
      </c>
      <c r="M385" s="241" t="str">
        <f t="shared" si="43"/>
        <v/>
      </c>
      <c r="N385" s="242" t="str">
        <f>IF(AND('1B Tableau financier'!$K$2="pôle",L385=2),ROUND((I385+J385+K385),2),"")</f>
        <v/>
      </c>
      <c r="O385" s="241" t="str">
        <f t="shared" si="40"/>
        <v/>
      </c>
      <c r="P385" s="55" t="str">
        <f t="shared" si="41"/>
        <v/>
      </c>
      <c r="Q385" s="55"/>
      <c r="R385" s="55"/>
      <c r="S385" s="296"/>
    </row>
    <row r="386" spans="1:19">
      <c r="A386" s="217"/>
      <c r="B386" s="218"/>
      <c r="C386" s="219"/>
      <c r="D386" s="219"/>
      <c r="E386" s="220"/>
      <c r="F386" s="219"/>
      <c r="G386" s="291"/>
      <c r="H386" s="174" cm="1">
        <f t="array" ref="H386">IF(B386&lt;&gt;"",INDEX(KM!$C$5:$C$40,MATCH(1,($B386&gt;=KM!$A$5:$A$40)*($B386&lt;=KM!$B$5:$B$40),0)),0)</f>
        <v>0</v>
      </c>
      <c r="I386" s="55">
        <f t="shared" si="45"/>
        <v>0</v>
      </c>
      <c r="J386" s="226"/>
      <c r="K386" s="234"/>
      <c r="L386" s="236" t="str">
        <f>IF(AND('1B Tableau financier'!$K$2&lt;&gt;"Pôle",B386&lt;&gt;""),1,"")</f>
        <v/>
      </c>
      <c r="M386" s="241" t="str">
        <f t="shared" si="43"/>
        <v/>
      </c>
      <c r="N386" s="242" t="str">
        <f>IF(AND('1B Tableau financier'!$K$2="pôle",L386=2),ROUND((I386+J386+K386),2),"")</f>
        <v/>
      </c>
      <c r="O386" s="241" t="str">
        <f t="shared" si="40"/>
        <v/>
      </c>
      <c r="P386" s="55" t="str">
        <f t="shared" si="41"/>
        <v/>
      </c>
      <c r="Q386" s="55"/>
      <c r="R386" s="55"/>
      <c r="S386" s="296"/>
    </row>
    <row r="387" spans="1:19">
      <c r="A387" s="217"/>
      <c r="B387" s="218"/>
      <c r="C387" s="219"/>
      <c r="D387" s="219"/>
      <c r="E387" s="220"/>
      <c r="F387" s="219"/>
      <c r="G387" s="291"/>
      <c r="H387" s="174" cm="1">
        <f t="array" ref="H387">IF(B387&lt;&gt;"",INDEX(KM!$C$5:$C$40,MATCH(1,($B387&gt;=KM!$A$5:$A$40)*($B387&lt;=KM!$B$5:$B$40),0)),0)</f>
        <v>0</v>
      </c>
      <c r="I387" s="55">
        <f t="shared" si="44"/>
        <v>0</v>
      </c>
      <c r="J387" s="226"/>
      <c r="K387" s="234"/>
      <c r="L387" s="236" t="str">
        <f>IF(AND('1B Tableau financier'!$K$2&lt;&gt;"Pôle",B387&lt;&gt;""),1,"")</f>
        <v/>
      </c>
      <c r="M387" s="241" t="str">
        <f t="shared" si="43"/>
        <v/>
      </c>
      <c r="N387" s="242" t="str">
        <f>IF(AND('1B Tableau financier'!$K$2="pôle",L387=2),ROUND((I387+J387+K387),2),"")</f>
        <v/>
      </c>
      <c r="O387" s="241" t="str">
        <f t="shared" si="40"/>
        <v/>
      </c>
      <c r="P387" s="55" t="str">
        <f t="shared" si="41"/>
        <v/>
      </c>
      <c r="Q387" s="55"/>
      <c r="R387" s="55"/>
      <c r="S387" s="296"/>
    </row>
    <row r="388" spans="1:19">
      <c r="A388" s="217"/>
      <c r="B388" s="218"/>
      <c r="C388" s="219"/>
      <c r="D388" s="219"/>
      <c r="E388" s="220"/>
      <c r="F388" s="219"/>
      <c r="G388" s="291"/>
      <c r="H388" s="174" cm="1">
        <f t="array" ref="H388">IF(B388&lt;&gt;"",INDEX(KM!$C$5:$C$40,MATCH(1,($B388&gt;=KM!$A$5:$A$40)*($B388&lt;=KM!$B$5:$B$40),0)),0)</f>
        <v>0</v>
      </c>
      <c r="I388" s="55">
        <f t="shared" si="44"/>
        <v>0</v>
      </c>
      <c r="J388" s="226"/>
      <c r="K388" s="234"/>
      <c r="L388" s="236" t="str">
        <f>IF(AND('1B Tableau financier'!$K$2&lt;&gt;"Pôle",B388&lt;&gt;""),1,"")</f>
        <v/>
      </c>
      <c r="M388" s="241" t="str">
        <f t="shared" si="43"/>
        <v/>
      </c>
      <c r="N388" s="242" t="str">
        <f>IF(AND('1B Tableau financier'!$K$2="pôle",L388=2),ROUND((I388+J388+K388),2),"")</f>
        <v/>
      </c>
      <c r="O388" s="241" t="str">
        <f t="shared" si="40"/>
        <v/>
      </c>
      <c r="P388" s="55" t="str">
        <f t="shared" si="41"/>
        <v/>
      </c>
      <c r="Q388" s="55"/>
      <c r="R388" s="55"/>
      <c r="S388" s="296"/>
    </row>
    <row r="389" spans="1:19">
      <c r="A389" s="217"/>
      <c r="B389" s="218"/>
      <c r="C389" s="219"/>
      <c r="D389" s="219"/>
      <c r="E389" s="220"/>
      <c r="F389" s="219"/>
      <c r="G389" s="291"/>
      <c r="H389" s="174" cm="1">
        <f t="array" ref="H389">IF(B389&lt;&gt;"",INDEX(KM!$C$5:$C$40,MATCH(1,($B389&gt;=KM!$A$5:$A$40)*($B389&lt;=KM!$B$5:$B$40),0)),0)</f>
        <v>0</v>
      </c>
      <c r="I389" s="55">
        <f t="shared" si="44"/>
        <v>0</v>
      </c>
      <c r="J389" s="226"/>
      <c r="K389" s="234"/>
      <c r="L389" s="236" t="str">
        <f>IF(AND('1B Tableau financier'!$K$2&lt;&gt;"Pôle",B389&lt;&gt;""),1,"")</f>
        <v/>
      </c>
      <c r="M389" s="241" t="str">
        <f t="shared" si="43"/>
        <v/>
      </c>
      <c r="N389" s="242" t="str">
        <f>IF(AND('1B Tableau financier'!$K$2="pôle",L389=2),ROUND((I389+J389+K389),2),"")</f>
        <v/>
      </c>
      <c r="O389" s="241" t="str">
        <f t="shared" si="40"/>
        <v/>
      </c>
      <c r="P389" s="55" t="str">
        <f t="shared" si="41"/>
        <v/>
      </c>
      <c r="Q389" s="55"/>
      <c r="R389" s="55"/>
      <c r="S389" s="296"/>
    </row>
    <row r="390" spans="1:19">
      <c r="A390" s="217"/>
      <c r="B390" s="218"/>
      <c r="C390" s="219"/>
      <c r="D390" s="219"/>
      <c r="E390" s="220"/>
      <c r="F390" s="219"/>
      <c r="G390" s="291"/>
      <c r="H390" s="174" cm="1">
        <f t="array" ref="H390">IF(B390&lt;&gt;"",INDEX(KM!$C$5:$C$40,MATCH(1,($B390&gt;=KM!$A$5:$A$40)*($B390&lt;=KM!$B$5:$B$40),0)),0)</f>
        <v>0</v>
      </c>
      <c r="I390" s="55">
        <f t="shared" si="44"/>
        <v>0</v>
      </c>
      <c r="J390" s="226"/>
      <c r="K390" s="234"/>
      <c r="L390" s="236" t="str">
        <f>IF(AND('1B Tableau financier'!$K$2&lt;&gt;"Pôle",B390&lt;&gt;""),1,"")</f>
        <v/>
      </c>
      <c r="M390" s="241" t="str">
        <f t="shared" si="43"/>
        <v/>
      </c>
      <c r="N390" s="242" t="str">
        <f>IF(AND('1B Tableau financier'!$K$2="pôle",L390=2),ROUND((I390+J390+K390),2),"")</f>
        <v/>
      </c>
      <c r="O390" s="241" t="str">
        <f t="shared" si="40"/>
        <v/>
      </c>
      <c r="P390" s="55" t="str">
        <f t="shared" si="41"/>
        <v/>
      </c>
      <c r="Q390" s="55"/>
      <c r="R390" s="55"/>
      <c r="S390" s="296"/>
    </row>
    <row r="391" spans="1:19">
      <c r="A391" s="217"/>
      <c r="B391" s="218"/>
      <c r="C391" s="219"/>
      <c r="D391" s="219"/>
      <c r="E391" s="220"/>
      <c r="F391" s="219"/>
      <c r="G391" s="291"/>
      <c r="H391" s="174" cm="1">
        <f t="array" ref="H391">IF(B391&lt;&gt;"",INDEX(KM!$C$5:$C$40,MATCH(1,($B391&gt;=KM!$A$5:$A$40)*($B391&lt;=KM!$B$5:$B$40),0)),0)</f>
        <v>0</v>
      </c>
      <c r="I391" s="55">
        <f t="shared" si="44"/>
        <v>0</v>
      </c>
      <c r="J391" s="226"/>
      <c r="K391" s="234"/>
      <c r="L391" s="236" t="str">
        <f>IF(AND('1B Tableau financier'!$K$2&lt;&gt;"Pôle",B391&lt;&gt;""),1,"")</f>
        <v/>
      </c>
      <c r="M391" s="241" t="str">
        <f t="shared" si="43"/>
        <v/>
      </c>
      <c r="N391" s="242" t="str">
        <f>IF(AND('1B Tableau financier'!$K$2="pôle",L391=2),ROUND((I391+J391+K391),2),"")</f>
        <v/>
      </c>
      <c r="O391" s="241" t="str">
        <f t="shared" si="40"/>
        <v/>
      </c>
      <c r="P391" s="55" t="str">
        <f t="shared" si="41"/>
        <v/>
      </c>
      <c r="Q391" s="55"/>
      <c r="R391" s="55"/>
      <c r="S391" s="296"/>
    </row>
    <row r="392" spans="1:19">
      <c r="A392" s="217"/>
      <c r="B392" s="218"/>
      <c r="C392" s="219"/>
      <c r="D392" s="219"/>
      <c r="E392" s="220"/>
      <c r="F392" s="219"/>
      <c r="G392" s="291"/>
      <c r="H392" s="174" cm="1">
        <f t="array" ref="H392">IF(B392&lt;&gt;"",INDEX(KM!$C$5:$C$40,MATCH(1,($B392&gt;=KM!$A$5:$A$40)*($B392&lt;=KM!$B$5:$B$40),0)),0)</f>
        <v>0</v>
      </c>
      <c r="I392" s="55">
        <f t="shared" si="44"/>
        <v>0</v>
      </c>
      <c r="J392" s="226"/>
      <c r="K392" s="234"/>
      <c r="L392" s="236" t="str">
        <f>IF(AND('1B Tableau financier'!$K$2&lt;&gt;"Pôle",B392&lt;&gt;""),1,"")</f>
        <v/>
      </c>
      <c r="M392" s="241" t="str">
        <f t="shared" si="43"/>
        <v/>
      </c>
      <c r="N392" s="242" t="str">
        <f>IF(AND('1B Tableau financier'!$K$2="pôle",L392=2),ROUND((I392+J392+K392),2),"")</f>
        <v/>
      </c>
      <c r="O392" s="241" t="str">
        <f t="shared" si="40"/>
        <v/>
      </c>
      <c r="P392" s="55" t="str">
        <f t="shared" si="41"/>
        <v/>
      </c>
      <c r="Q392" s="55"/>
      <c r="R392" s="55"/>
      <c r="S392" s="296"/>
    </row>
    <row r="393" spans="1:19">
      <c r="A393" s="217"/>
      <c r="B393" s="218"/>
      <c r="C393" s="219"/>
      <c r="D393" s="219"/>
      <c r="E393" s="220"/>
      <c r="F393" s="219"/>
      <c r="G393" s="291"/>
      <c r="H393" s="174" cm="1">
        <f t="array" ref="H393">IF(B393&lt;&gt;"",INDEX(KM!$C$5:$C$40,MATCH(1,($B393&gt;=KM!$A$5:$A$40)*($B393&lt;=KM!$B$5:$B$40),0)),0)</f>
        <v>0</v>
      </c>
      <c r="I393" s="55">
        <f t="shared" si="44"/>
        <v>0</v>
      </c>
      <c r="J393" s="226"/>
      <c r="K393" s="234"/>
      <c r="L393" s="236" t="str">
        <f>IF(AND('1B Tableau financier'!$K$2&lt;&gt;"Pôle",B393&lt;&gt;""),1,"")</f>
        <v/>
      </c>
      <c r="M393" s="241" t="str">
        <f t="shared" si="43"/>
        <v/>
      </c>
      <c r="N393" s="242" t="str">
        <f>IF(AND('1B Tableau financier'!$K$2="pôle",L393=2),ROUND((I393+J393+K393),2),"")</f>
        <v/>
      </c>
      <c r="O393" s="241" t="str">
        <f t="shared" si="40"/>
        <v/>
      </c>
      <c r="P393" s="55" t="str">
        <f t="shared" si="41"/>
        <v/>
      </c>
      <c r="Q393" s="55"/>
      <c r="R393" s="55"/>
      <c r="S393" s="296"/>
    </row>
    <row r="394" spans="1:19">
      <c r="A394" s="217"/>
      <c r="B394" s="218"/>
      <c r="C394" s="219"/>
      <c r="D394" s="219"/>
      <c r="E394" s="220"/>
      <c r="F394" s="219"/>
      <c r="G394" s="291"/>
      <c r="H394" s="174" cm="1">
        <f t="array" ref="H394">IF(B394&lt;&gt;"",INDEX(KM!$C$5:$C$40,MATCH(1,($B394&gt;=KM!$A$5:$A$40)*($B394&lt;=KM!$B$5:$B$40),0)),0)</f>
        <v>0</v>
      </c>
      <c r="I394" s="55">
        <f t="shared" si="44"/>
        <v>0</v>
      </c>
      <c r="J394" s="226"/>
      <c r="K394" s="234"/>
      <c r="L394" s="236" t="str">
        <f>IF(AND('1B Tableau financier'!$K$2&lt;&gt;"Pôle",B394&lt;&gt;""),1,"")</f>
        <v/>
      </c>
      <c r="M394" s="241" t="str">
        <f t="shared" si="43"/>
        <v/>
      </c>
      <c r="N394" s="242" t="str">
        <f>IF(AND('1B Tableau financier'!$K$2="pôle",L394=2),ROUND((I394+J394+K394),2),"")</f>
        <v/>
      </c>
      <c r="O394" s="241" t="str">
        <f t="shared" si="40"/>
        <v/>
      </c>
      <c r="P394" s="55" t="str">
        <f t="shared" si="41"/>
        <v/>
      </c>
      <c r="Q394" s="55"/>
      <c r="R394" s="55"/>
      <c r="S394" s="296"/>
    </row>
    <row r="395" spans="1:19">
      <c r="A395" s="217"/>
      <c r="B395" s="218"/>
      <c r="C395" s="219"/>
      <c r="D395" s="219"/>
      <c r="E395" s="220"/>
      <c r="F395" s="219"/>
      <c r="G395" s="291"/>
      <c r="H395" s="174" cm="1">
        <f t="array" ref="H395">IF(B395&lt;&gt;"",INDEX(KM!$C$5:$C$40,MATCH(1,($B395&gt;=KM!$A$5:$A$40)*($B395&lt;=KM!$B$5:$B$40),0)),0)</f>
        <v>0</v>
      </c>
      <c r="I395" s="55">
        <f t="shared" si="44"/>
        <v>0</v>
      </c>
      <c r="J395" s="226"/>
      <c r="K395" s="234"/>
      <c r="L395" s="236" t="str">
        <f>IF(AND('1B Tableau financier'!$K$2&lt;&gt;"Pôle",B395&lt;&gt;""),1,"")</f>
        <v/>
      </c>
      <c r="M395" s="241" t="str">
        <f t="shared" si="43"/>
        <v/>
      </c>
      <c r="N395" s="242" t="str">
        <f>IF(AND('1B Tableau financier'!$K$2="pôle",L395=2),ROUND((I395+J395+K395),2),"")</f>
        <v/>
      </c>
      <c r="O395" s="241" t="str">
        <f t="shared" si="40"/>
        <v/>
      </c>
      <c r="P395" s="55" t="str">
        <f t="shared" si="41"/>
        <v/>
      </c>
      <c r="Q395" s="55"/>
      <c r="R395" s="55"/>
      <c r="S395" s="296"/>
    </row>
    <row r="396" spans="1:19">
      <c r="A396" s="217"/>
      <c r="B396" s="218"/>
      <c r="C396" s="219"/>
      <c r="D396" s="219"/>
      <c r="E396" s="220"/>
      <c r="F396" s="219"/>
      <c r="G396" s="291"/>
      <c r="H396" s="174" cm="1">
        <f t="array" ref="H396">IF(B396&lt;&gt;"",INDEX(KM!$C$5:$C$40,MATCH(1,($B396&gt;=KM!$A$5:$A$40)*($B396&lt;=KM!$B$5:$B$40),0)),0)</f>
        <v>0</v>
      </c>
      <c r="I396" s="55">
        <f t="shared" si="44"/>
        <v>0</v>
      </c>
      <c r="J396" s="226"/>
      <c r="K396" s="234"/>
      <c r="L396" s="236" t="str">
        <f>IF(AND('1B Tableau financier'!$K$2&lt;&gt;"Pôle",B396&lt;&gt;""),1,"")</f>
        <v/>
      </c>
      <c r="M396" s="241" t="str">
        <f t="shared" si="43"/>
        <v/>
      </c>
      <c r="N396" s="242" t="str">
        <f>IF(AND('1B Tableau financier'!$K$2="pôle",L396=2),ROUND((I396+J396+K396),2),"")</f>
        <v/>
      </c>
      <c r="O396" s="241" t="str">
        <f t="shared" si="40"/>
        <v/>
      </c>
      <c r="P396" s="55" t="str">
        <f t="shared" si="41"/>
        <v/>
      </c>
      <c r="Q396" s="55"/>
      <c r="R396" s="55"/>
      <c r="S396" s="296"/>
    </row>
    <row r="397" spans="1:19">
      <c r="A397" s="217"/>
      <c r="B397" s="218"/>
      <c r="C397" s="219"/>
      <c r="D397" s="219"/>
      <c r="E397" s="220"/>
      <c r="F397" s="219"/>
      <c r="G397" s="291"/>
      <c r="H397" s="174" cm="1">
        <f t="array" ref="H397">IF(B397&lt;&gt;"",INDEX(KM!$C$5:$C$40,MATCH(1,($B397&gt;=KM!$A$5:$A$40)*($B397&lt;=KM!$B$5:$B$40),0)),0)</f>
        <v>0</v>
      </c>
      <c r="I397" s="55">
        <f t="shared" si="44"/>
        <v>0</v>
      </c>
      <c r="J397" s="226"/>
      <c r="K397" s="234"/>
      <c r="L397" s="236" t="str">
        <f>IF(AND('1B Tableau financier'!$K$2&lt;&gt;"Pôle",B397&lt;&gt;""),1,"")</f>
        <v/>
      </c>
      <c r="M397" s="241" t="str">
        <f t="shared" si="43"/>
        <v/>
      </c>
      <c r="N397" s="242" t="str">
        <f>IF(AND('1B Tableau financier'!$K$2="pôle",L397=2),ROUND((I397+J397+K397),2),"")</f>
        <v/>
      </c>
      <c r="O397" s="241" t="str">
        <f t="shared" si="40"/>
        <v/>
      </c>
      <c r="P397" s="55" t="str">
        <f t="shared" si="41"/>
        <v/>
      </c>
      <c r="Q397" s="55"/>
      <c r="R397" s="55"/>
      <c r="S397" s="296"/>
    </row>
    <row r="398" spans="1:19">
      <c r="A398" s="217"/>
      <c r="B398" s="218"/>
      <c r="C398" s="219"/>
      <c r="D398" s="219"/>
      <c r="E398" s="220"/>
      <c r="F398" s="219"/>
      <c r="G398" s="291"/>
      <c r="H398" s="174" cm="1">
        <f t="array" ref="H398">IF(B398&lt;&gt;"",INDEX(KM!$C$5:$C$40,MATCH(1,($B398&gt;=KM!$A$5:$A$40)*($B398&lt;=KM!$B$5:$B$40),0)),0)</f>
        <v>0</v>
      </c>
      <c r="I398" s="55">
        <f t="shared" si="44"/>
        <v>0</v>
      </c>
      <c r="J398" s="226"/>
      <c r="K398" s="234"/>
      <c r="L398" s="236" t="str">
        <f>IF(AND('1B Tableau financier'!$K$2&lt;&gt;"Pôle",B398&lt;&gt;""),1,"")</f>
        <v/>
      </c>
      <c r="M398" s="241" t="str">
        <f t="shared" si="43"/>
        <v/>
      </c>
      <c r="N398" s="242" t="str">
        <f>IF(AND('1B Tableau financier'!$K$2="pôle",L398=2),ROUND((I398+J398+K398),2),"")</f>
        <v/>
      </c>
      <c r="O398" s="241" t="str">
        <f t="shared" si="40"/>
        <v/>
      </c>
      <c r="P398" s="55" t="str">
        <f t="shared" si="41"/>
        <v/>
      </c>
      <c r="Q398" s="55"/>
      <c r="R398" s="55"/>
      <c r="S398" s="296"/>
    </row>
    <row r="399" spans="1:19">
      <c r="A399" s="217"/>
      <c r="B399" s="218"/>
      <c r="C399" s="219"/>
      <c r="D399" s="219"/>
      <c r="E399" s="220"/>
      <c r="F399" s="219"/>
      <c r="G399" s="291"/>
      <c r="H399" s="174" cm="1">
        <f t="array" ref="H399">IF(B399&lt;&gt;"",INDEX(KM!$C$5:$C$40,MATCH(1,($B399&gt;=KM!$A$5:$A$40)*($B399&lt;=KM!$B$5:$B$40),0)),0)</f>
        <v>0</v>
      </c>
      <c r="I399" s="55">
        <f t="shared" si="44"/>
        <v>0</v>
      </c>
      <c r="J399" s="226"/>
      <c r="K399" s="234"/>
      <c r="L399" s="236" t="str">
        <f>IF(AND('1B Tableau financier'!$K$2&lt;&gt;"Pôle",B399&lt;&gt;""),1,"")</f>
        <v/>
      </c>
      <c r="M399" s="241" t="str">
        <f t="shared" si="43"/>
        <v/>
      </c>
      <c r="N399" s="242" t="str">
        <f>IF(AND('1B Tableau financier'!$K$2="pôle",L399=2),ROUND((I399+J399+K399),2),"")</f>
        <v/>
      </c>
      <c r="O399" s="241" t="str">
        <f t="shared" ref="O399:O423" si="46">IF(M399="","",M399-Q399)</f>
        <v/>
      </c>
      <c r="P399" s="55" t="str">
        <f t="shared" ref="P399:P423" si="47">IF(N399="","",N399-R399)</f>
        <v/>
      </c>
      <c r="Q399" s="55"/>
      <c r="R399" s="55"/>
      <c r="S399" s="296"/>
    </row>
    <row r="400" spans="1:19">
      <c r="A400" s="217"/>
      <c r="B400" s="218"/>
      <c r="C400" s="219"/>
      <c r="D400" s="219"/>
      <c r="E400" s="220"/>
      <c r="F400" s="219"/>
      <c r="G400" s="291"/>
      <c r="H400" s="174" cm="1">
        <f t="array" ref="H400">IF(B400&lt;&gt;"",INDEX(KM!$C$5:$C$40,MATCH(1,($B400&gt;=KM!$A$5:$A$40)*($B400&lt;=KM!$B$5:$B$40),0)),0)</f>
        <v>0</v>
      </c>
      <c r="I400" s="55">
        <f t="shared" si="44"/>
        <v>0</v>
      </c>
      <c r="J400" s="226"/>
      <c r="K400" s="234"/>
      <c r="L400" s="236" t="str">
        <f>IF(AND('1B Tableau financier'!$K$2&lt;&gt;"Pôle",B400&lt;&gt;""),1,"")</f>
        <v/>
      </c>
      <c r="M400" s="241" t="str">
        <f t="shared" ref="M400:M424" si="48">IF(L400=1,ROUND(I400+J400+K400,2),"")</f>
        <v/>
      </c>
      <c r="N400" s="242" t="str">
        <f>IF(AND('1B Tableau financier'!$K$2="pôle",L400=2),ROUND((I400+J400+K400),2),"")</f>
        <v/>
      </c>
      <c r="O400" s="241" t="str">
        <f t="shared" si="46"/>
        <v/>
      </c>
      <c r="P400" s="55" t="str">
        <f t="shared" si="47"/>
        <v/>
      </c>
      <c r="Q400" s="55"/>
      <c r="R400" s="55"/>
      <c r="S400" s="296"/>
    </row>
    <row r="401" spans="1:19">
      <c r="A401" s="217"/>
      <c r="B401" s="218"/>
      <c r="C401" s="219"/>
      <c r="D401" s="219"/>
      <c r="E401" s="220"/>
      <c r="F401" s="219"/>
      <c r="G401" s="291"/>
      <c r="H401" s="174" cm="1">
        <f t="array" ref="H401">IF(B401&lt;&gt;"",INDEX(KM!$C$5:$C$40,MATCH(1,($B401&gt;=KM!$A$5:$A$40)*($B401&lt;=KM!$B$5:$B$40),0)),0)</f>
        <v>0</v>
      </c>
      <c r="I401" s="55">
        <f t="shared" si="42"/>
        <v>0</v>
      </c>
      <c r="J401" s="226"/>
      <c r="K401" s="234"/>
      <c r="L401" s="236" t="str">
        <f>IF(AND('1B Tableau financier'!$K$2&lt;&gt;"Pôle",B401&lt;&gt;""),1,"")</f>
        <v/>
      </c>
      <c r="M401" s="241" t="str">
        <f t="shared" si="48"/>
        <v/>
      </c>
      <c r="N401" s="242" t="str">
        <f>IF(AND('1B Tableau financier'!$K$2="pôle",L401=2),ROUND((I401+J401+K401),2),"")</f>
        <v/>
      </c>
      <c r="O401" s="241" t="str">
        <f t="shared" si="46"/>
        <v/>
      </c>
      <c r="P401" s="55" t="str">
        <f t="shared" si="47"/>
        <v/>
      </c>
      <c r="Q401" s="55"/>
      <c r="R401" s="55"/>
      <c r="S401" s="296"/>
    </row>
    <row r="402" spans="1:19">
      <c r="A402" s="217"/>
      <c r="B402" s="218"/>
      <c r="C402" s="219"/>
      <c r="D402" s="219"/>
      <c r="E402" s="220"/>
      <c r="F402" s="219"/>
      <c r="G402" s="291"/>
      <c r="H402" s="174" cm="1">
        <f t="array" ref="H402">IF(B402&lt;&gt;"",INDEX(KM!$C$5:$C$40,MATCH(1,($B402&gt;=KM!$A$5:$A$40)*($B402&lt;=KM!$B$5:$B$40),0)),0)</f>
        <v>0</v>
      </c>
      <c r="I402" s="55">
        <f t="shared" si="42"/>
        <v>0</v>
      </c>
      <c r="J402" s="226"/>
      <c r="K402" s="234"/>
      <c r="L402" s="236" t="str">
        <f>IF(AND('1B Tableau financier'!$K$2&lt;&gt;"Pôle",B402&lt;&gt;""),1,"")</f>
        <v/>
      </c>
      <c r="M402" s="241" t="str">
        <f t="shared" si="48"/>
        <v/>
      </c>
      <c r="N402" s="242" t="str">
        <f>IF(AND('1B Tableau financier'!$K$2="pôle",L402=2),ROUND((I402+J402+K402),2),"")</f>
        <v/>
      </c>
      <c r="O402" s="241" t="str">
        <f t="shared" si="46"/>
        <v/>
      </c>
      <c r="P402" s="55" t="str">
        <f t="shared" si="47"/>
        <v/>
      </c>
      <c r="Q402" s="55"/>
      <c r="R402" s="55"/>
      <c r="S402" s="296"/>
    </row>
    <row r="403" spans="1:19">
      <c r="A403" s="217"/>
      <c r="B403" s="218"/>
      <c r="C403" s="219"/>
      <c r="D403" s="219"/>
      <c r="E403" s="220"/>
      <c r="F403" s="219"/>
      <c r="G403" s="291"/>
      <c r="H403" s="174" cm="1">
        <f t="array" ref="H403">IF(B403&lt;&gt;"",INDEX(KM!$C$5:$C$40,MATCH(1,($B403&gt;=KM!$A$5:$A$40)*($B403&lt;=KM!$B$5:$B$40),0)),0)</f>
        <v>0</v>
      </c>
      <c r="I403" s="55">
        <f t="shared" si="42"/>
        <v>0</v>
      </c>
      <c r="J403" s="226"/>
      <c r="K403" s="234"/>
      <c r="L403" s="236" t="str">
        <f>IF(AND('1B Tableau financier'!$K$2&lt;&gt;"Pôle",B403&lt;&gt;""),1,"")</f>
        <v/>
      </c>
      <c r="M403" s="241" t="str">
        <f t="shared" si="48"/>
        <v/>
      </c>
      <c r="N403" s="242" t="str">
        <f>IF(AND('1B Tableau financier'!$K$2="pôle",L403=2),ROUND((I403+J403+K403),2),"")</f>
        <v/>
      </c>
      <c r="O403" s="241" t="str">
        <f t="shared" si="46"/>
        <v/>
      </c>
      <c r="P403" s="55" t="str">
        <f t="shared" si="47"/>
        <v/>
      </c>
      <c r="Q403" s="55"/>
      <c r="R403" s="55"/>
      <c r="S403" s="296"/>
    </row>
    <row r="404" spans="1:19">
      <c r="A404" s="217"/>
      <c r="B404" s="218"/>
      <c r="C404" s="219"/>
      <c r="D404" s="219"/>
      <c r="E404" s="220"/>
      <c r="F404" s="219"/>
      <c r="G404" s="291"/>
      <c r="H404" s="174" cm="1">
        <f t="array" ref="H404">IF(B404&lt;&gt;"",INDEX(KM!$C$5:$C$40,MATCH(1,($B404&gt;=KM!$A$5:$A$40)*($B404&lt;=KM!$B$5:$B$40),0)),0)</f>
        <v>0</v>
      </c>
      <c r="I404" s="55">
        <f t="shared" si="42"/>
        <v>0</v>
      </c>
      <c r="J404" s="226"/>
      <c r="K404" s="234"/>
      <c r="L404" s="236" t="str">
        <f>IF(AND('1B Tableau financier'!$K$2&lt;&gt;"Pôle",B404&lt;&gt;""),1,"")</f>
        <v/>
      </c>
      <c r="M404" s="241" t="str">
        <f t="shared" si="48"/>
        <v/>
      </c>
      <c r="N404" s="242" t="str">
        <f>IF(AND('1B Tableau financier'!$K$2="pôle",L404=2),ROUND((I404+J404+K404),2),"")</f>
        <v/>
      </c>
      <c r="O404" s="241" t="str">
        <f t="shared" si="46"/>
        <v/>
      </c>
      <c r="P404" s="55" t="str">
        <f t="shared" si="47"/>
        <v/>
      </c>
      <c r="Q404" s="55"/>
      <c r="R404" s="55"/>
      <c r="S404" s="296"/>
    </row>
    <row r="405" spans="1:19">
      <c r="A405" s="217"/>
      <c r="B405" s="218"/>
      <c r="C405" s="219"/>
      <c r="D405" s="219"/>
      <c r="E405" s="220"/>
      <c r="F405" s="219"/>
      <c r="G405" s="291"/>
      <c r="H405" s="174" cm="1">
        <f t="array" ref="H405">IF(B405&lt;&gt;"",INDEX(KM!$C$5:$C$40,MATCH(1,($B405&gt;=KM!$A$5:$A$40)*($B405&lt;=KM!$B$5:$B$40),0)),0)</f>
        <v>0</v>
      </c>
      <c r="I405" s="55">
        <f t="shared" si="42"/>
        <v>0</v>
      </c>
      <c r="J405" s="226"/>
      <c r="K405" s="234"/>
      <c r="L405" s="236" t="str">
        <f>IF(AND('1B Tableau financier'!$K$2&lt;&gt;"Pôle",B405&lt;&gt;""),1,"")</f>
        <v/>
      </c>
      <c r="M405" s="241" t="str">
        <f t="shared" si="48"/>
        <v/>
      </c>
      <c r="N405" s="242" t="str">
        <f>IF(AND('1B Tableau financier'!$K$2="pôle",L405=2),ROUND((I405+J405+K405),2),"")</f>
        <v/>
      </c>
      <c r="O405" s="241" t="str">
        <f t="shared" si="46"/>
        <v/>
      </c>
      <c r="P405" s="55" t="str">
        <f t="shared" si="47"/>
        <v/>
      </c>
      <c r="Q405" s="55"/>
      <c r="R405" s="55"/>
      <c r="S405" s="296"/>
    </row>
    <row r="406" spans="1:19">
      <c r="A406" s="217"/>
      <c r="B406" s="218"/>
      <c r="C406" s="219"/>
      <c r="D406" s="219"/>
      <c r="E406" s="220"/>
      <c r="F406" s="219"/>
      <c r="G406" s="291"/>
      <c r="H406" s="174" cm="1">
        <f t="array" ref="H406">IF(B406&lt;&gt;"",INDEX(KM!$C$5:$C$40,MATCH(1,($B406&gt;=KM!$A$5:$A$40)*($B406&lt;=KM!$B$5:$B$40),0)),0)</f>
        <v>0</v>
      </c>
      <c r="I406" s="55">
        <f t="shared" si="42"/>
        <v>0</v>
      </c>
      <c r="J406" s="226"/>
      <c r="K406" s="234"/>
      <c r="L406" s="236" t="str">
        <f>IF(AND('1B Tableau financier'!$K$2&lt;&gt;"Pôle",B406&lt;&gt;""),1,"")</f>
        <v/>
      </c>
      <c r="M406" s="241" t="str">
        <f t="shared" si="48"/>
        <v/>
      </c>
      <c r="N406" s="242" t="str">
        <f>IF(AND('1B Tableau financier'!$K$2="pôle",L406=2),ROUND((I406+J406+K406),2),"")</f>
        <v/>
      </c>
      <c r="O406" s="241" t="str">
        <f t="shared" si="46"/>
        <v/>
      </c>
      <c r="P406" s="55" t="str">
        <f t="shared" si="47"/>
        <v/>
      </c>
      <c r="Q406" s="55"/>
      <c r="R406" s="55"/>
      <c r="S406" s="296"/>
    </row>
    <row r="407" spans="1:19">
      <c r="A407" s="217"/>
      <c r="B407" s="218"/>
      <c r="C407" s="219"/>
      <c r="D407" s="219"/>
      <c r="E407" s="220"/>
      <c r="F407" s="219"/>
      <c r="G407" s="291"/>
      <c r="H407" s="174" cm="1">
        <f t="array" ref="H407">IF(B407&lt;&gt;"",INDEX(KM!$C$5:$C$40,MATCH(1,($B407&gt;=KM!$A$5:$A$40)*($B407&lt;=KM!$B$5:$B$40),0)),0)</f>
        <v>0</v>
      </c>
      <c r="I407" s="55">
        <f t="shared" si="42"/>
        <v>0</v>
      </c>
      <c r="J407" s="226"/>
      <c r="K407" s="234"/>
      <c r="L407" s="236" t="str">
        <f>IF(AND('1B Tableau financier'!$K$2&lt;&gt;"Pôle",B407&lt;&gt;""),1,"")</f>
        <v/>
      </c>
      <c r="M407" s="241" t="str">
        <f t="shared" si="48"/>
        <v/>
      </c>
      <c r="N407" s="242" t="str">
        <f>IF(AND('1B Tableau financier'!$K$2="pôle",L407=2),ROUND((I407+J407+K407),2),"")</f>
        <v/>
      </c>
      <c r="O407" s="241" t="str">
        <f t="shared" si="46"/>
        <v/>
      </c>
      <c r="P407" s="55" t="str">
        <f t="shared" si="47"/>
        <v/>
      </c>
      <c r="Q407" s="55"/>
      <c r="R407" s="55"/>
      <c r="S407" s="296"/>
    </row>
    <row r="408" spans="1:19">
      <c r="A408" s="217"/>
      <c r="B408" s="218"/>
      <c r="C408" s="219"/>
      <c r="D408" s="219"/>
      <c r="E408" s="220"/>
      <c r="F408" s="219"/>
      <c r="G408" s="291"/>
      <c r="H408" s="174" cm="1">
        <f t="array" ref="H408">IF(B408&lt;&gt;"",INDEX(KM!$C$5:$C$40,MATCH(1,($B408&gt;=KM!$A$5:$A$40)*($B408&lt;=KM!$B$5:$B$40),0)),0)</f>
        <v>0</v>
      </c>
      <c r="I408" s="55">
        <f t="shared" si="42"/>
        <v>0</v>
      </c>
      <c r="J408" s="226"/>
      <c r="K408" s="234"/>
      <c r="L408" s="236" t="str">
        <f>IF(AND('1B Tableau financier'!$K$2&lt;&gt;"Pôle",B408&lt;&gt;""),1,"")</f>
        <v/>
      </c>
      <c r="M408" s="241" t="str">
        <f t="shared" si="48"/>
        <v/>
      </c>
      <c r="N408" s="242" t="str">
        <f>IF(AND('1B Tableau financier'!$K$2="pôle",L408=2),ROUND((I408+J408+K408),2),"")</f>
        <v/>
      </c>
      <c r="O408" s="241" t="str">
        <f t="shared" si="46"/>
        <v/>
      </c>
      <c r="P408" s="55" t="str">
        <f t="shared" si="47"/>
        <v/>
      </c>
      <c r="Q408" s="55"/>
      <c r="R408" s="55"/>
      <c r="S408" s="296"/>
    </row>
    <row r="409" spans="1:19">
      <c r="A409" s="217"/>
      <c r="B409" s="218"/>
      <c r="C409" s="219"/>
      <c r="D409" s="219"/>
      <c r="E409" s="220"/>
      <c r="F409" s="219"/>
      <c r="G409" s="291"/>
      <c r="H409" s="174" cm="1">
        <f t="array" ref="H409">IF(B409&lt;&gt;"",INDEX(KM!$C$5:$C$40,MATCH(1,($B409&gt;=KM!$A$5:$A$40)*($B409&lt;=KM!$B$5:$B$40),0)),0)</f>
        <v>0</v>
      </c>
      <c r="I409" s="55">
        <f t="shared" si="42"/>
        <v>0</v>
      </c>
      <c r="J409" s="226"/>
      <c r="K409" s="234"/>
      <c r="L409" s="236" t="str">
        <f>IF(AND('1B Tableau financier'!$K$2&lt;&gt;"Pôle",B409&lt;&gt;""),1,"")</f>
        <v/>
      </c>
      <c r="M409" s="241" t="str">
        <f t="shared" si="48"/>
        <v/>
      </c>
      <c r="N409" s="242" t="str">
        <f>IF(AND('1B Tableau financier'!$K$2="pôle",L409=2),ROUND((I409+J409+K409),2),"")</f>
        <v/>
      </c>
      <c r="O409" s="241" t="str">
        <f t="shared" si="46"/>
        <v/>
      </c>
      <c r="P409" s="55" t="str">
        <f t="shared" si="47"/>
        <v/>
      </c>
      <c r="Q409" s="55"/>
      <c r="R409" s="55"/>
      <c r="S409" s="296"/>
    </row>
    <row r="410" spans="1:19">
      <c r="A410" s="217"/>
      <c r="B410" s="218"/>
      <c r="C410" s="219"/>
      <c r="D410" s="219"/>
      <c r="E410" s="220"/>
      <c r="F410" s="219"/>
      <c r="G410" s="291"/>
      <c r="H410" s="174" cm="1">
        <f t="array" ref="H410">IF(B410&lt;&gt;"",INDEX(KM!$C$5:$C$40,MATCH(1,($B410&gt;=KM!$A$5:$A$40)*($B410&lt;=KM!$B$5:$B$40),0)),0)</f>
        <v>0</v>
      </c>
      <c r="I410" s="55">
        <f t="shared" si="42"/>
        <v>0</v>
      </c>
      <c r="J410" s="226"/>
      <c r="K410" s="234"/>
      <c r="L410" s="236" t="str">
        <f>IF(AND('1B Tableau financier'!$K$2&lt;&gt;"Pôle",B410&lt;&gt;""),1,"")</f>
        <v/>
      </c>
      <c r="M410" s="241" t="str">
        <f t="shared" si="48"/>
        <v/>
      </c>
      <c r="N410" s="242" t="str">
        <f>IF(AND('1B Tableau financier'!$K$2="pôle",L410=2),ROUND((I410+J410+K410),2),"")</f>
        <v/>
      </c>
      <c r="O410" s="241" t="str">
        <f t="shared" si="46"/>
        <v/>
      </c>
      <c r="P410" s="55" t="str">
        <f t="shared" si="47"/>
        <v/>
      </c>
      <c r="Q410" s="55"/>
      <c r="R410" s="55"/>
      <c r="S410" s="296"/>
    </row>
    <row r="411" spans="1:19">
      <c r="A411" s="217"/>
      <c r="B411" s="218"/>
      <c r="C411" s="219"/>
      <c r="D411" s="219"/>
      <c r="E411" s="220"/>
      <c r="F411" s="219"/>
      <c r="G411" s="291"/>
      <c r="H411" s="174" cm="1">
        <f t="array" ref="H411">IF(B411&lt;&gt;"",INDEX(KM!$C$5:$C$40,MATCH(1,($B411&gt;=KM!$A$5:$A$40)*($B411&lt;=KM!$B$5:$B$40),0)),0)</f>
        <v>0</v>
      </c>
      <c r="I411" s="55">
        <f t="shared" si="42"/>
        <v>0</v>
      </c>
      <c r="J411" s="226"/>
      <c r="K411" s="234"/>
      <c r="L411" s="236" t="str">
        <f>IF(AND('1B Tableau financier'!$K$2&lt;&gt;"Pôle",B411&lt;&gt;""),1,"")</f>
        <v/>
      </c>
      <c r="M411" s="241" t="str">
        <f t="shared" si="48"/>
        <v/>
      </c>
      <c r="N411" s="242" t="str">
        <f>IF(AND('1B Tableau financier'!$K$2="pôle",L411=2),ROUND((I411+J411+K411),2),"")</f>
        <v/>
      </c>
      <c r="O411" s="241" t="str">
        <f t="shared" si="46"/>
        <v/>
      </c>
      <c r="P411" s="55" t="str">
        <f t="shared" si="47"/>
        <v/>
      </c>
      <c r="Q411" s="55"/>
      <c r="R411" s="55"/>
      <c r="S411" s="296"/>
    </row>
    <row r="412" spans="1:19">
      <c r="A412" s="217"/>
      <c r="B412" s="218"/>
      <c r="C412" s="219"/>
      <c r="D412" s="219"/>
      <c r="E412" s="220"/>
      <c r="F412" s="219"/>
      <c r="G412" s="291"/>
      <c r="H412" s="174" cm="1">
        <f t="array" ref="H412">IF(B412&lt;&gt;"",INDEX(KM!$C$5:$C$40,MATCH(1,($B412&gt;=KM!$A$5:$A$40)*($B412&lt;=KM!$B$5:$B$40),0)),0)</f>
        <v>0</v>
      </c>
      <c r="I412" s="55">
        <f t="shared" si="42"/>
        <v>0</v>
      </c>
      <c r="J412" s="226"/>
      <c r="K412" s="234"/>
      <c r="L412" s="236" t="str">
        <f>IF(AND('1B Tableau financier'!$K$2&lt;&gt;"Pôle",B412&lt;&gt;""),1,"")</f>
        <v/>
      </c>
      <c r="M412" s="241" t="str">
        <f t="shared" si="48"/>
        <v/>
      </c>
      <c r="N412" s="242" t="str">
        <f>IF(AND('1B Tableau financier'!$K$2="pôle",L412=2),ROUND((I412+J412+K412),2),"")</f>
        <v/>
      </c>
      <c r="O412" s="241" t="str">
        <f t="shared" si="46"/>
        <v/>
      </c>
      <c r="P412" s="55" t="str">
        <f t="shared" si="47"/>
        <v/>
      </c>
      <c r="Q412" s="55"/>
      <c r="R412" s="55"/>
      <c r="S412" s="296"/>
    </row>
    <row r="413" spans="1:19">
      <c r="A413" s="217"/>
      <c r="B413" s="218"/>
      <c r="C413" s="219"/>
      <c r="D413" s="219"/>
      <c r="E413" s="220"/>
      <c r="F413" s="219"/>
      <c r="G413" s="291"/>
      <c r="H413" s="174" cm="1">
        <f t="array" ref="H413">IF(B413&lt;&gt;"",INDEX(KM!$C$5:$C$40,MATCH(1,($B413&gt;=KM!$A$5:$A$40)*($B413&lt;=KM!$B$5:$B$40),0)),0)</f>
        <v>0</v>
      </c>
      <c r="I413" s="55">
        <f t="shared" si="42"/>
        <v>0</v>
      </c>
      <c r="J413" s="226"/>
      <c r="K413" s="234"/>
      <c r="L413" s="236" t="str">
        <f>IF(AND('1B Tableau financier'!$K$2&lt;&gt;"Pôle",B413&lt;&gt;""),1,"")</f>
        <v/>
      </c>
      <c r="M413" s="241" t="str">
        <f t="shared" si="48"/>
        <v/>
      </c>
      <c r="N413" s="242" t="str">
        <f>IF(AND('1B Tableau financier'!$K$2="pôle",L413=2),ROUND((I413+J413+K413),2),"")</f>
        <v/>
      </c>
      <c r="O413" s="241" t="str">
        <f t="shared" si="46"/>
        <v/>
      </c>
      <c r="P413" s="55" t="str">
        <f t="shared" si="47"/>
        <v/>
      </c>
      <c r="Q413" s="55"/>
      <c r="R413" s="55"/>
      <c r="S413" s="296"/>
    </row>
    <row r="414" spans="1:19">
      <c r="A414" s="217"/>
      <c r="B414" s="218"/>
      <c r="C414" s="219"/>
      <c r="D414" s="219"/>
      <c r="E414" s="220"/>
      <c r="F414" s="219"/>
      <c r="G414" s="291"/>
      <c r="H414" s="174" cm="1">
        <f t="array" ref="H414">IF(B414&lt;&gt;"",INDEX(KM!$C$5:$C$40,MATCH(1,($B414&gt;=KM!$A$5:$A$40)*($B414&lt;=KM!$B$5:$B$40),0)),0)</f>
        <v>0</v>
      </c>
      <c r="I414" s="55">
        <f t="shared" si="42"/>
        <v>0</v>
      </c>
      <c r="J414" s="226"/>
      <c r="K414" s="234"/>
      <c r="L414" s="236" t="str">
        <f>IF(AND('1B Tableau financier'!$K$2&lt;&gt;"Pôle",B414&lt;&gt;""),1,"")</f>
        <v/>
      </c>
      <c r="M414" s="241" t="str">
        <f t="shared" si="48"/>
        <v/>
      </c>
      <c r="N414" s="242" t="str">
        <f>IF(AND('1B Tableau financier'!$K$2="pôle",L414=2),ROUND((I414+J414+K414),2),"")</f>
        <v/>
      </c>
      <c r="O414" s="241" t="str">
        <f t="shared" si="46"/>
        <v/>
      </c>
      <c r="P414" s="55" t="str">
        <f t="shared" si="47"/>
        <v/>
      </c>
      <c r="Q414" s="55"/>
      <c r="R414" s="55"/>
      <c r="S414" s="296"/>
    </row>
    <row r="415" spans="1:19">
      <c r="A415" s="217"/>
      <c r="B415" s="218"/>
      <c r="C415" s="219"/>
      <c r="D415" s="219"/>
      <c r="E415" s="220"/>
      <c r="F415" s="219"/>
      <c r="G415" s="291"/>
      <c r="H415" s="174" cm="1">
        <f t="array" ref="H415">IF(B415&lt;&gt;"",INDEX(KM!$C$5:$C$40,MATCH(1,($B415&gt;=KM!$A$5:$A$40)*($B415&lt;=KM!$B$5:$B$40),0)),0)</f>
        <v>0</v>
      </c>
      <c r="I415" s="55">
        <f t="shared" si="42"/>
        <v>0</v>
      </c>
      <c r="J415" s="226"/>
      <c r="K415" s="234"/>
      <c r="L415" s="236" t="str">
        <f>IF(AND('1B Tableau financier'!$K$2&lt;&gt;"Pôle",B415&lt;&gt;""),1,"")</f>
        <v/>
      </c>
      <c r="M415" s="241" t="str">
        <f t="shared" si="48"/>
        <v/>
      </c>
      <c r="N415" s="242" t="str">
        <f>IF(AND('1B Tableau financier'!$K$2="pôle",L415=2),ROUND((I415+J415+K415),2),"")</f>
        <v/>
      </c>
      <c r="O415" s="241" t="str">
        <f t="shared" si="46"/>
        <v/>
      </c>
      <c r="P415" s="55" t="str">
        <f t="shared" si="47"/>
        <v/>
      </c>
      <c r="Q415" s="55"/>
      <c r="R415" s="55"/>
      <c r="S415" s="296"/>
    </row>
    <row r="416" spans="1:19">
      <c r="A416" s="217"/>
      <c r="B416" s="218"/>
      <c r="C416" s="219"/>
      <c r="D416" s="219"/>
      <c r="E416" s="220"/>
      <c r="F416" s="219"/>
      <c r="G416" s="291"/>
      <c r="H416" s="174" cm="1">
        <f t="array" ref="H416">IF(B416&lt;&gt;"",INDEX(KM!$C$5:$C$40,MATCH(1,($B416&gt;=KM!$A$5:$A$40)*($B416&lt;=KM!$B$5:$B$40),0)),0)</f>
        <v>0</v>
      </c>
      <c r="I416" s="55">
        <f t="shared" si="42"/>
        <v>0</v>
      </c>
      <c r="J416" s="226"/>
      <c r="K416" s="234"/>
      <c r="L416" s="236" t="str">
        <f>IF(AND('1B Tableau financier'!$K$2&lt;&gt;"Pôle",B416&lt;&gt;""),1,"")</f>
        <v/>
      </c>
      <c r="M416" s="241" t="str">
        <f t="shared" si="48"/>
        <v/>
      </c>
      <c r="N416" s="242" t="str">
        <f>IF(AND('1B Tableau financier'!$K$2="pôle",L416=2),ROUND((I416+J416+K416),2),"")</f>
        <v/>
      </c>
      <c r="O416" s="241" t="str">
        <f t="shared" si="46"/>
        <v/>
      </c>
      <c r="P416" s="55" t="str">
        <f t="shared" si="47"/>
        <v/>
      </c>
      <c r="Q416" s="55"/>
      <c r="R416" s="55"/>
      <c r="S416" s="296"/>
    </row>
    <row r="417" spans="1:19">
      <c r="A417" s="217"/>
      <c r="B417" s="218"/>
      <c r="C417" s="219"/>
      <c r="D417" s="219"/>
      <c r="E417" s="220"/>
      <c r="F417" s="219"/>
      <c r="G417" s="291"/>
      <c r="H417" s="174" cm="1">
        <f t="array" ref="H417">IF(B417&lt;&gt;"",INDEX(KM!$C$5:$C$40,MATCH(1,($B417&gt;=KM!$A$5:$A$40)*($B417&lt;=KM!$B$5:$B$40),0)),0)</f>
        <v>0</v>
      </c>
      <c r="I417" s="55">
        <f t="shared" si="42"/>
        <v>0</v>
      </c>
      <c r="J417" s="226"/>
      <c r="K417" s="234"/>
      <c r="L417" s="236" t="str">
        <f>IF(AND('1B Tableau financier'!$K$2&lt;&gt;"Pôle",B417&lt;&gt;""),1,"")</f>
        <v/>
      </c>
      <c r="M417" s="241" t="str">
        <f t="shared" si="48"/>
        <v/>
      </c>
      <c r="N417" s="242" t="str">
        <f>IF(AND('1B Tableau financier'!$K$2="pôle",L417=2),ROUND((I417+J417+K417),2),"")</f>
        <v/>
      </c>
      <c r="O417" s="241" t="str">
        <f t="shared" si="46"/>
        <v/>
      </c>
      <c r="P417" s="55" t="str">
        <f t="shared" si="47"/>
        <v/>
      </c>
      <c r="Q417" s="55"/>
      <c r="R417" s="55"/>
      <c r="S417" s="296"/>
    </row>
    <row r="418" spans="1:19">
      <c r="A418" s="217"/>
      <c r="B418" s="218"/>
      <c r="C418" s="219"/>
      <c r="D418" s="219"/>
      <c r="E418" s="220"/>
      <c r="F418" s="219"/>
      <c r="G418" s="291"/>
      <c r="H418" s="174" cm="1">
        <f t="array" ref="H418">IF(B418&lt;&gt;"",INDEX(KM!$C$5:$C$40,MATCH(1,($B418&gt;=KM!$A$5:$A$40)*($B418&lt;=KM!$B$5:$B$40),0)),0)</f>
        <v>0</v>
      </c>
      <c r="I418" s="55">
        <f t="shared" si="42"/>
        <v>0</v>
      </c>
      <c r="J418" s="226"/>
      <c r="K418" s="234"/>
      <c r="L418" s="236" t="str">
        <f>IF(AND('1B Tableau financier'!$K$2&lt;&gt;"Pôle",B418&lt;&gt;""),1,"")</f>
        <v/>
      </c>
      <c r="M418" s="241" t="str">
        <f t="shared" si="48"/>
        <v/>
      </c>
      <c r="N418" s="242" t="str">
        <f>IF(AND('1B Tableau financier'!$K$2="pôle",L418=2),ROUND((I418+J418+K418),2),"")</f>
        <v/>
      </c>
      <c r="O418" s="241" t="str">
        <f t="shared" si="46"/>
        <v/>
      </c>
      <c r="P418" s="55" t="str">
        <f t="shared" si="47"/>
        <v/>
      </c>
      <c r="Q418" s="55"/>
      <c r="R418" s="55"/>
      <c r="S418" s="296"/>
    </row>
    <row r="419" spans="1:19">
      <c r="A419" s="217"/>
      <c r="B419" s="218"/>
      <c r="C419" s="219"/>
      <c r="D419" s="219"/>
      <c r="E419" s="220"/>
      <c r="F419" s="219"/>
      <c r="G419" s="291"/>
      <c r="H419" s="174" cm="1">
        <f t="array" ref="H419">IF(B419&lt;&gt;"",INDEX(KM!$C$5:$C$40,MATCH(1,($B419&gt;=KM!$A$5:$A$40)*($B419&lt;=KM!$B$5:$B$40),0)),0)</f>
        <v>0</v>
      </c>
      <c r="I419" s="55">
        <f t="shared" si="42"/>
        <v>0</v>
      </c>
      <c r="J419" s="226"/>
      <c r="K419" s="234"/>
      <c r="L419" s="236" t="str">
        <f>IF(AND('1B Tableau financier'!$K$2&lt;&gt;"Pôle",B419&lt;&gt;""),1,"")</f>
        <v/>
      </c>
      <c r="M419" s="241" t="str">
        <f t="shared" si="48"/>
        <v/>
      </c>
      <c r="N419" s="242" t="str">
        <f>IF(AND('1B Tableau financier'!$K$2="pôle",L419=2),ROUND((I419+J419+K419),2),"")</f>
        <v/>
      </c>
      <c r="O419" s="241" t="str">
        <f t="shared" si="46"/>
        <v/>
      </c>
      <c r="P419" s="55" t="str">
        <f t="shared" si="47"/>
        <v/>
      </c>
      <c r="Q419" s="55"/>
      <c r="R419" s="55"/>
      <c r="S419" s="296"/>
    </row>
    <row r="420" spans="1:19">
      <c r="A420" s="217"/>
      <c r="B420" s="218"/>
      <c r="C420" s="219"/>
      <c r="D420" s="219"/>
      <c r="E420" s="220"/>
      <c r="F420" s="219"/>
      <c r="G420" s="291"/>
      <c r="H420" s="174" cm="1">
        <f t="array" ref="H420">IF(B420&lt;&gt;"",INDEX(KM!$C$5:$C$40,MATCH(1,($B420&gt;=KM!$A$5:$A$40)*($B420&lt;=KM!$B$5:$B$40),0)),0)</f>
        <v>0</v>
      </c>
      <c r="I420" s="55">
        <f t="shared" si="42"/>
        <v>0</v>
      </c>
      <c r="J420" s="226"/>
      <c r="K420" s="234"/>
      <c r="L420" s="236" t="str">
        <f>IF(AND('1B Tableau financier'!$K$2&lt;&gt;"Pôle",B420&lt;&gt;""),1,"")</f>
        <v/>
      </c>
      <c r="M420" s="241" t="str">
        <f t="shared" si="48"/>
        <v/>
      </c>
      <c r="N420" s="242" t="str">
        <f>IF(AND('1B Tableau financier'!$K$2="pôle",L420=2),ROUND((I420+J420+K420),2),"")</f>
        <v/>
      </c>
      <c r="O420" s="241" t="str">
        <f t="shared" si="46"/>
        <v/>
      </c>
      <c r="P420" s="55" t="str">
        <f t="shared" si="47"/>
        <v/>
      </c>
      <c r="Q420" s="55"/>
      <c r="R420" s="55"/>
      <c r="S420" s="296"/>
    </row>
    <row r="421" spans="1:19">
      <c r="A421" s="217"/>
      <c r="B421" s="218"/>
      <c r="C421" s="219"/>
      <c r="D421" s="219"/>
      <c r="E421" s="220"/>
      <c r="F421" s="219"/>
      <c r="G421" s="291"/>
      <c r="H421" s="174" cm="1">
        <f t="array" ref="H421">IF(B421&lt;&gt;"",INDEX(KM!$C$5:$C$40,MATCH(1,($B421&gt;=KM!$A$5:$A$40)*($B421&lt;=KM!$B$5:$B$40),0)),0)</f>
        <v>0</v>
      </c>
      <c r="I421" s="55">
        <f t="shared" si="42"/>
        <v>0</v>
      </c>
      <c r="J421" s="226"/>
      <c r="K421" s="234"/>
      <c r="L421" s="236" t="str">
        <f>IF(AND('1B Tableau financier'!$K$2&lt;&gt;"Pôle",B421&lt;&gt;""),1,"")</f>
        <v/>
      </c>
      <c r="M421" s="241" t="str">
        <f t="shared" si="48"/>
        <v/>
      </c>
      <c r="N421" s="242" t="str">
        <f>IF(AND('1B Tableau financier'!$K$2="pôle",L421=2),ROUND((I421+J421+K421),2),"")</f>
        <v/>
      </c>
      <c r="O421" s="241" t="str">
        <f t="shared" si="46"/>
        <v/>
      </c>
      <c r="P421" s="55" t="str">
        <f t="shared" si="47"/>
        <v/>
      </c>
      <c r="Q421" s="55"/>
      <c r="R421" s="55"/>
      <c r="S421" s="296"/>
    </row>
    <row r="422" spans="1:19">
      <c r="A422" s="217"/>
      <c r="B422" s="218"/>
      <c r="C422" s="219"/>
      <c r="D422" s="219"/>
      <c r="E422" s="220"/>
      <c r="F422" s="219"/>
      <c r="G422" s="291"/>
      <c r="H422" s="174" cm="1">
        <f t="array" ref="H422">IF(B422&lt;&gt;"",INDEX(KM!$C$5:$C$40,MATCH(1,($B422&gt;=KM!$A$5:$A$40)*($B422&lt;=KM!$B$5:$B$40),0)),0)</f>
        <v>0</v>
      </c>
      <c r="I422" s="55">
        <f t="shared" si="42"/>
        <v>0</v>
      </c>
      <c r="J422" s="226"/>
      <c r="K422" s="234"/>
      <c r="L422" s="236" t="str">
        <f>IF(AND('1B Tableau financier'!$K$2&lt;&gt;"Pôle",B422&lt;&gt;""),1,"")</f>
        <v/>
      </c>
      <c r="M422" s="241" t="str">
        <f t="shared" si="48"/>
        <v/>
      </c>
      <c r="N422" s="242" t="str">
        <f>IF(AND('1B Tableau financier'!$K$2="pôle",L422=2),ROUND((I422+J422+K422),2),"")</f>
        <v/>
      </c>
      <c r="O422" s="241" t="str">
        <f t="shared" si="46"/>
        <v/>
      </c>
      <c r="P422" s="55" t="str">
        <f t="shared" si="47"/>
        <v/>
      </c>
      <c r="Q422" s="55"/>
      <c r="R422" s="55"/>
      <c r="S422" s="296"/>
    </row>
    <row r="423" spans="1:19">
      <c r="A423" s="217"/>
      <c r="B423" s="218"/>
      <c r="C423" s="219"/>
      <c r="D423" s="219"/>
      <c r="E423" s="220"/>
      <c r="F423" s="219"/>
      <c r="G423" s="291"/>
      <c r="H423" s="174" cm="1">
        <f t="array" ref="H423">IF(B423&lt;&gt;"",INDEX(KM!$C$5:$C$40,MATCH(1,($B423&gt;=KM!$A$5:$A$40)*($B423&lt;=KM!$B$5:$B$40),0)),0)</f>
        <v>0</v>
      </c>
      <c r="I423" s="55">
        <f t="shared" si="42"/>
        <v>0</v>
      </c>
      <c r="J423" s="226"/>
      <c r="K423" s="234"/>
      <c r="L423" s="236" t="str">
        <f>IF(AND('1B Tableau financier'!$K$2&lt;&gt;"Pôle",B423&lt;&gt;""),1,"")</f>
        <v/>
      </c>
      <c r="M423" s="241" t="str">
        <f t="shared" si="48"/>
        <v/>
      </c>
      <c r="N423" s="242" t="str">
        <f>IF(AND('1B Tableau financier'!$K$2="pôle",L423=2),ROUND((I423+J423+K423),2),"")</f>
        <v/>
      </c>
      <c r="O423" s="241" t="str">
        <f t="shared" si="46"/>
        <v/>
      </c>
      <c r="P423" s="55" t="str">
        <f t="shared" si="47"/>
        <v/>
      </c>
      <c r="Q423" s="55"/>
      <c r="R423" s="55"/>
      <c r="S423" s="296"/>
    </row>
    <row r="424" spans="1:19" ht="15.75" thickBot="1">
      <c r="A424" s="222"/>
      <c r="B424" s="223"/>
      <c r="C424" s="224"/>
      <c r="D424" s="224"/>
      <c r="E424" s="225"/>
      <c r="F424" s="224"/>
      <c r="G424" s="292"/>
      <c r="H424" s="175" cm="1">
        <f t="array" ref="H424">IF(B424&lt;&gt;"",INDEX(KM!$C$5:$C$40,MATCH(1,($B424&gt;=KM!$A$5:$A$40)*($B424&lt;=KM!$B$5:$B$40),0)),0)</f>
        <v>0</v>
      </c>
      <c r="I424" s="56">
        <f>G424*H424</f>
        <v>0</v>
      </c>
      <c r="J424" s="227"/>
      <c r="K424" s="235"/>
      <c r="L424" s="236" t="str">
        <f>IF(AND('1B Tableau financier'!$K$2&lt;&gt;"Pôle",B424&lt;&gt;""),1,"")</f>
        <v/>
      </c>
      <c r="M424" s="241" t="str">
        <f t="shared" si="48"/>
        <v/>
      </c>
      <c r="N424" s="242" t="str">
        <f>IF(AND('1B Tableau financier'!$K$2="pôle",L424=2),ROUND((I424+J424+K424),2),"")</f>
        <v/>
      </c>
      <c r="O424" s="241" t="str">
        <f t="shared" ref="O424" si="49">IF(M424="","",M424-Q424)</f>
        <v/>
      </c>
      <c r="P424" s="55" t="str">
        <f t="shared" ref="P424" si="50">IF(N424="","",N424-R424)</f>
        <v/>
      </c>
      <c r="Q424" s="55"/>
      <c r="R424" s="55"/>
      <c r="S424" s="296"/>
    </row>
    <row r="425" spans="1:19" ht="15.75" thickBot="1">
      <c r="F425" s="210"/>
      <c r="G425" s="301"/>
      <c r="H425" s="301"/>
      <c r="I425" s="301"/>
      <c r="J425" s="302" t="str">
        <f>"Montant total des frais de déplacement pour "&amp;C332</f>
        <v xml:space="preserve">Montant total des frais de déplacement pour </v>
      </c>
      <c r="K425" s="302"/>
      <c r="L425" s="302"/>
      <c r="M425" s="290">
        <f t="shared" ref="M425:R425" si="51">SUM(M334:M424)</f>
        <v>0</v>
      </c>
      <c r="N425" s="290">
        <f t="shared" si="51"/>
        <v>0</v>
      </c>
      <c r="O425" s="290">
        <f t="shared" si="51"/>
        <v>0</v>
      </c>
      <c r="P425" s="290">
        <f t="shared" si="51"/>
        <v>0</v>
      </c>
      <c r="Q425" s="300">
        <f t="shared" si="51"/>
        <v>0</v>
      </c>
      <c r="R425" s="300">
        <f t="shared" si="51"/>
        <v>0</v>
      </c>
      <c r="S425" s="297"/>
    </row>
    <row r="427" spans="1:19" ht="15.75" thickBot="1"/>
    <row r="428" spans="1:19" ht="16.5" customHeight="1" thickBot="1">
      <c r="A428" s="191" t="s">
        <v>331</v>
      </c>
      <c r="B428" s="450"/>
      <c r="C428" s="192"/>
      <c r="D428" s="193"/>
      <c r="E428" s="193"/>
      <c r="F428" s="1068" t="s">
        <v>311</v>
      </c>
      <c r="G428" s="1071" t="s">
        <v>312</v>
      </c>
      <c r="H428" s="1072"/>
      <c r="I428" s="1072"/>
      <c r="J428" s="1073"/>
      <c r="K428" s="1074" t="s">
        <v>140</v>
      </c>
      <c r="L428" s="1068" t="s">
        <v>313</v>
      </c>
      <c r="M428" s="1068" t="s">
        <v>314</v>
      </c>
      <c r="N428" s="1068" t="s">
        <v>315</v>
      </c>
      <c r="O428" s="842" t="s">
        <v>179</v>
      </c>
      <c r="P428" s="843"/>
      <c r="Q428" s="843"/>
      <c r="R428" s="843"/>
      <c r="S428" s="844"/>
    </row>
    <row r="429" spans="1:19" ht="51.75" thickBot="1">
      <c r="A429" s="194" t="s">
        <v>168</v>
      </c>
      <c r="B429" s="195" t="s">
        <v>329</v>
      </c>
      <c r="C429" s="196" t="s">
        <v>317</v>
      </c>
      <c r="D429" s="196" t="s">
        <v>318</v>
      </c>
      <c r="E429" s="197" t="s">
        <v>319</v>
      </c>
      <c r="F429" s="1069"/>
      <c r="G429" s="198" t="s">
        <v>320</v>
      </c>
      <c r="H429" s="199" t="s">
        <v>321</v>
      </c>
      <c r="I429" s="199" t="s">
        <v>322</v>
      </c>
      <c r="J429" s="198" t="s">
        <v>323</v>
      </c>
      <c r="K429" s="1075"/>
      <c r="L429" s="1069"/>
      <c r="M429" s="1069"/>
      <c r="N429" s="1069"/>
      <c r="O429" s="144" t="s">
        <v>324</v>
      </c>
      <c r="P429" s="288" t="s">
        <v>325</v>
      </c>
      <c r="Q429" s="145" t="s">
        <v>326</v>
      </c>
      <c r="R429" s="145" t="s">
        <v>327</v>
      </c>
      <c r="S429" s="289" t="s">
        <v>182</v>
      </c>
    </row>
    <row r="430" spans="1:19">
      <c r="A430" s="213"/>
      <c r="B430" s="214"/>
      <c r="C430" s="215"/>
      <c r="D430" s="215"/>
      <c r="E430" s="216"/>
      <c r="F430" s="215"/>
      <c r="G430" s="291"/>
      <c r="H430" s="174" cm="1">
        <f t="array" ref="H430">IF(B430&lt;&gt;"",INDEX(KM!$C$5:$C$40,MATCH(1,($B430&gt;=KM!$A$5:$A$40)*($B430&lt;=KM!$B$5:$B$40),0)),0)</f>
        <v>0</v>
      </c>
      <c r="I430" s="54">
        <f>G430*H430</f>
        <v>0</v>
      </c>
      <c r="J430" s="226"/>
      <c r="K430" s="238"/>
      <c r="L430" s="236" t="str">
        <f>IF(AND('1B Tableau financier'!$K$2&lt;&gt;"Pôle",B430&lt;&gt;""),1,"")</f>
        <v/>
      </c>
      <c r="M430" s="241" t="str">
        <f t="shared" ref="M430:M431" si="52">IF(L430=1,ROUND(I430+J430+K430,2),"")</f>
        <v/>
      </c>
      <c r="N430" s="242" t="str">
        <f>IF(AND('1B Tableau financier'!$K$2="pôle",L430=2),ROUND((I430+J430+K430),2),"")</f>
        <v/>
      </c>
      <c r="O430" s="239" t="str">
        <f>IF(M430="","",M430-Q430)</f>
        <v/>
      </c>
      <c r="P430" s="54" t="str">
        <f>IF(N430="","",N430-R430)</f>
        <v/>
      </c>
      <c r="Q430" s="54"/>
      <c r="R430" s="54"/>
      <c r="S430" s="295"/>
    </row>
    <row r="431" spans="1:19">
      <c r="A431" s="217"/>
      <c r="B431" s="218"/>
      <c r="C431" s="219"/>
      <c r="D431" s="219"/>
      <c r="E431" s="220"/>
      <c r="F431" s="219"/>
      <c r="G431" s="291"/>
      <c r="H431" s="174" cm="1">
        <f t="array" ref="H431">IF(B431&lt;&gt;"",INDEX(KM!$C$5:$C$40,MATCH(1,($B431&gt;=KM!$A$5:$A$40)*($B431&lt;=KM!$B$5:$B$40),0)),0)</f>
        <v>0</v>
      </c>
      <c r="I431" s="55">
        <f>G431*H431</f>
        <v>0</v>
      </c>
      <c r="J431" s="226"/>
      <c r="K431" s="234"/>
      <c r="L431" s="236" t="str">
        <f>IF(AND('1B Tableau financier'!$K$2&lt;&gt;"Pôle",B431&lt;&gt;""),1,"")</f>
        <v/>
      </c>
      <c r="M431" s="241" t="str">
        <f t="shared" si="52"/>
        <v/>
      </c>
      <c r="N431" s="242" t="str">
        <f>IF(AND('1B Tableau financier'!$K$2="pôle",L431=2),ROUND((I431+J431+K431),2),"")</f>
        <v/>
      </c>
      <c r="O431" s="241" t="str">
        <f t="shared" ref="O431:O494" si="53">IF(M431="","",M431-Q431)</f>
        <v/>
      </c>
      <c r="P431" s="55" t="str">
        <f t="shared" ref="P431:P494" si="54">IF(N431="","",N431-R431)</f>
        <v/>
      </c>
      <c r="Q431" s="55"/>
      <c r="R431" s="55"/>
      <c r="S431" s="296"/>
    </row>
    <row r="432" spans="1:19">
      <c r="A432" s="217"/>
      <c r="B432" s="218"/>
      <c r="C432" s="219"/>
      <c r="D432" s="219"/>
      <c r="E432" s="220"/>
      <c r="F432" s="219"/>
      <c r="G432" s="291"/>
      <c r="H432" s="174" cm="1">
        <f t="array" ref="H432">IF(B432&lt;&gt;"",INDEX(KM!$C$5:$C$40,MATCH(1,($B432&gt;=KM!$A$5:$A$40)*($B432&lt;=KM!$B$5:$B$40),0)),0)</f>
        <v>0</v>
      </c>
      <c r="I432" s="55">
        <f t="shared" ref="I432:I519" si="55">G432*H432</f>
        <v>0</v>
      </c>
      <c r="J432" s="226"/>
      <c r="K432" s="234"/>
      <c r="L432" s="236" t="str">
        <f>IF(AND('1B Tableau financier'!$K$2&lt;&gt;"Pôle",B432&lt;&gt;""),1,"")</f>
        <v/>
      </c>
      <c r="M432" s="241" t="str">
        <f t="shared" ref="M432:M495" si="56">IF(L432=1,ROUND(I432+J432+K432,2),"")</f>
        <v/>
      </c>
      <c r="N432" s="242" t="str">
        <f>IF(AND('1B Tableau financier'!$K$2="pôle",L432=2),ROUND((I432+J432+K432),2),"")</f>
        <v/>
      </c>
      <c r="O432" s="241" t="str">
        <f t="shared" si="53"/>
        <v/>
      </c>
      <c r="P432" s="55" t="str">
        <f t="shared" si="54"/>
        <v/>
      </c>
      <c r="Q432" s="55"/>
      <c r="R432" s="55"/>
      <c r="S432" s="296"/>
    </row>
    <row r="433" spans="1:19">
      <c r="A433" s="217"/>
      <c r="B433" s="218"/>
      <c r="C433" s="219"/>
      <c r="D433" s="219"/>
      <c r="E433" s="220"/>
      <c r="F433" s="219"/>
      <c r="G433" s="291"/>
      <c r="H433" s="174" cm="1">
        <f t="array" ref="H433">IF(B433&lt;&gt;"",INDEX(KM!$C$5:$C$40,MATCH(1,($B433&gt;=KM!$A$5:$A$40)*($B433&lt;=KM!$B$5:$B$40),0)),0)</f>
        <v>0</v>
      </c>
      <c r="I433" s="55">
        <f t="shared" si="55"/>
        <v>0</v>
      </c>
      <c r="J433" s="226"/>
      <c r="K433" s="234"/>
      <c r="L433" s="236" t="str">
        <f>IF(AND('1B Tableau financier'!$K$2&lt;&gt;"Pôle",B433&lt;&gt;""),1,"")</f>
        <v/>
      </c>
      <c r="M433" s="241" t="str">
        <f t="shared" si="56"/>
        <v/>
      </c>
      <c r="N433" s="242" t="str">
        <f>IF(AND('1B Tableau financier'!$K$2="pôle",L433=2),ROUND((I433+J433+K433),2),"")</f>
        <v/>
      </c>
      <c r="O433" s="241" t="str">
        <f t="shared" si="53"/>
        <v/>
      </c>
      <c r="P433" s="55" t="str">
        <f t="shared" si="54"/>
        <v/>
      </c>
      <c r="Q433" s="55"/>
      <c r="R433" s="55"/>
      <c r="S433" s="296"/>
    </row>
    <row r="434" spans="1:19">
      <c r="A434" s="217"/>
      <c r="B434" s="218"/>
      <c r="C434" s="219"/>
      <c r="D434" s="219"/>
      <c r="E434" s="220"/>
      <c r="F434" s="219"/>
      <c r="G434" s="291"/>
      <c r="H434" s="174" cm="1">
        <f t="array" ref="H434">IF(B434&lt;&gt;"",INDEX(KM!$C$5:$C$40,MATCH(1,($B434&gt;=KM!$A$5:$A$40)*($B434&lt;=KM!$B$5:$B$40),0)),0)</f>
        <v>0</v>
      </c>
      <c r="I434" s="55">
        <f t="shared" si="55"/>
        <v>0</v>
      </c>
      <c r="J434" s="226"/>
      <c r="K434" s="234"/>
      <c r="L434" s="236" t="str">
        <f>IF(AND('1B Tableau financier'!$K$2&lt;&gt;"Pôle",B434&lt;&gt;""),1,"")</f>
        <v/>
      </c>
      <c r="M434" s="241" t="str">
        <f t="shared" si="56"/>
        <v/>
      </c>
      <c r="N434" s="242" t="str">
        <f>IF(AND('1B Tableau financier'!$K$2="pôle",L434=2),ROUND((I434+J434+K434),2),"")</f>
        <v/>
      </c>
      <c r="O434" s="241" t="str">
        <f t="shared" si="53"/>
        <v/>
      </c>
      <c r="P434" s="55" t="str">
        <f t="shared" si="54"/>
        <v/>
      </c>
      <c r="Q434" s="55"/>
      <c r="R434" s="55"/>
      <c r="S434" s="296"/>
    </row>
    <row r="435" spans="1:19">
      <c r="A435" s="217"/>
      <c r="B435" s="218"/>
      <c r="C435" s="219"/>
      <c r="D435" s="219"/>
      <c r="E435" s="220"/>
      <c r="F435" s="219"/>
      <c r="G435" s="291"/>
      <c r="H435" s="174" cm="1">
        <f t="array" ref="H435">IF(B435&lt;&gt;"",INDEX(KM!$C$5:$C$40,MATCH(1,($B435&gt;=KM!$A$5:$A$40)*($B435&lt;=KM!$B$5:$B$40),0)),0)</f>
        <v>0</v>
      </c>
      <c r="I435" s="55">
        <f t="shared" si="55"/>
        <v>0</v>
      </c>
      <c r="J435" s="226"/>
      <c r="K435" s="234"/>
      <c r="L435" s="236" t="str">
        <f>IF(AND('1B Tableau financier'!$K$2&lt;&gt;"Pôle",B435&lt;&gt;""),1,"")</f>
        <v/>
      </c>
      <c r="M435" s="241" t="str">
        <f t="shared" si="56"/>
        <v/>
      </c>
      <c r="N435" s="242" t="str">
        <f>IF(AND('1B Tableau financier'!$K$2="pôle",L435=2),ROUND((I435+J435+K435),2),"")</f>
        <v/>
      </c>
      <c r="O435" s="241" t="str">
        <f t="shared" si="53"/>
        <v/>
      </c>
      <c r="P435" s="55" t="str">
        <f t="shared" si="54"/>
        <v/>
      </c>
      <c r="Q435" s="55"/>
      <c r="R435" s="55"/>
      <c r="S435" s="296"/>
    </row>
    <row r="436" spans="1:19">
      <c r="A436" s="217"/>
      <c r="B436" s="218"/>
      <c r="C436" s="219"/>
      <c r="D436" s="219"/>
      <c r="E436" s="220"/>
      <c r="F436" s="219"/>
      <c r="G436" s="291"/>
      <c r="H436" s="174" cm="1">
        <f t="array" ref="H436">IF(B436&lt;&gt;"",INDEX(KM!$C$5:$C$40,MATCH(1,($B436&gt;=KM!$A$5:$A$40)*($B436&lt;=KM!$B$5:$B$40),0)),0)</f>
        <v>0</v>
      </c>
      <c r="I436" s="55">
        <f t="shared" si="55"/>
        <v>0</v>
      </c>
      <c r="J436" s="226"/>
      <c r="K436" s="234"/>
      <c r="L436" s="236" t="str">
        <f>IF(AND('1B Tableau financier'!$K$2&lt;&gt;"Pôle",B436&lt;&gt;""),1,"")</f>
        <v/>
      </c>
      <c r="M436" s="241" t="str">
        <f t="shared" si="56"/>
        <v/>
      </c>
      <c r="N436" s="242" t="str">
        <f>IF(AND('1B Tableau financier'!$K$2="pôle",L436=2),ROUND((I436+J436+K436),2),"")</f>
        <v/>
      </c>
      <c r="O436" s="241" t="str">
        <f t="shared" si="53"/>
        <v/>
      </c>
      <c r="P436" s="55" t="str">
        <f t="shared" si="54"/>
        <v/>
      </c>
      <c r="Q436" s="55"/>
      <c r="R436" s="55"/>
      <c r="S436" s="296"/>
    </row>
    <row r="437" spans="1:19">
      <c r="A437" s="217"/>
      <c r="B437" s="218"/>
      <c r="C437" s="219"/>
      <c r="D437" s="219"/>
      <c r="E437" s="220"/>
      <c r="F437" s="219"/>
      <c r="G437" s="291"/>
      <c r="H437" s="174" cm="1">
        <f t="array" ref="H437">IF(B437&lt;&gt;"",INDEX(KM!$C$5:$C$40,MATCH(1,($B437&gt;=KM!$A$5:$A$40)*($B437&lt;=KM!$B$5:$B$40),0)),0)</f>
        <v>0</v>
      </c>
      <c r="I437" s="55">
        <f t="shared" si="55"/>
        <v>0</v>
      </c>
      <c r="J437" s="226"/>
      <c r="K437" s="234"/>
      <c r="L437" s="236" t="str">
        <f>IF(AND('1B Tableau financier'!$K$2&lt;&gt;"Pôle",B437&lt;&gt;""),1,"")</f>
        <v/>
      </c>
      <c r="M437" s="241" t="str">
        <f t="shared" si="56"/>
        <v/>
      </c>
      <c r="N437" s="242" t="str">
        <f>IF(AND('1B Tableau financier'!$K$2="pôle",L437=2),ROUND((I437+J437+K437),2),"")</f>
        <v/>
      </c>
      <c r="O437" s="241" t="str">
        <f t="shared" si="53"/>
        <v/>
      </c>
      <c r="P437" s="55" t="str">
        <f t="shared" si="54"/>
        <v/>
      </c>
      <c r="Q437" s="55"/>
      <c r="R437" s="55"/>
      <c r="S437" s="296"/>
    </row>
    <row r="438" spans="1:19">
      <c r="A438" s="217"/>
      <c r="B438" s="218"/>
      <c r="C438" s="219"/>
      <c r="D438" s="219"/>
      <c r="E438" s="220"/>
      <c r="F438" s="219"/>
      <c r="G438" s="291"/>
      <c r="H438" s="174" cm="1">
        <f t="array" ref="H438">IF(B438&lt;&gt;"",INDEX(KM!$C$5:$C$40,MATCH(1,($B438&gt;=KM!$A$5:$A$40)*($B438&lt;=KM!$B$5:$B$40),0)),0)</f>
        <v>0</v>
      </c>
      <c r="I438" s="55">
        <f t="shared" si="55"/>
        <v>0</v>
      </c>
      <c r="J438" s="226"/>
      <c r="K438" s="234"/>
      <c r="L438" s="236" t="str">
        <f>IF(AND('1B Tableau financier'!$K$2&lt;&gt;"Pôle",B438&lt;&gt;""),1,"")</f>
        <v/>
      </c>
      <c r="M438" s="241" t="str">
        <f t="shared" si="56"/>
        <v/>
      </c>
      <c r="N438" s="242" t="str">
        <f>IF(AND('1B Tableau financier'!$K$2="pôle",L438=2),ROUND((I438+J438+K438),2),"")</f>
        <v/>
      </c>
      <c r="O438" s="241" t="str">
        <f t="shared" si="53"/>
        <v/>
      </c>
      <c r="P438" s="55" t="str">
        <f t="shared" si="54"/>
        <v/>
      </c>
      <c r="Q438" s="55"/>
      <c r="R438" s="55"/>
      <c r="S438" s="296"/>
    </row>
    <row r="439" spans="1:19">
      <c r="A439" s="217"/>
      <c r="B439" s="218"/>
      <c r="C439" s="219"/>
      <c r="D439" s="219"/>
      <c r="E439" s="220"/>
      <c r="F439" s="219"/>
      <c r="G439" s="291"/>
      <c r="H439" s="174" cm="1">
        <f t="array" ref="H439">IF(B439&lt;&gt;"",INDEX(KM!$C$5:$C$40,MATCH(1,($B439&gt;=KM!$A$5:$A$40)*($B439&lt;=KM!$B$5:$B$40),0)),0)</f>
        <v>0</v>
      </c>
      <c r="I439" s="55">
        <f t="shared" si="55"/>
        <v>0</v>
      </c>
      <c r="J439" s="226"/>
      <c r="K439" s="234"/>
      <c r="L439" s="236" t="str">
        <f>IF(AND('1B Tableau financier'!$K$2&lt;&gt;"Pôle",B439&lt;&gt;""),1,"")</f>
        <v/>
      </c>
      <c r="M439" s="241" t="str">
        <f t="shared" si="56"/>
        <v/>
      </c>
      <c r="N439" s="242" t="str">
        <f>IF(AND('1B Tableau financier'!$K$2="pôle",L439=2),ROUND((I439+J439+K439),2),"")</f>
        <v/>
      </c>
      <c r="O439" s="241" t="str">
        <f t="shared" si="53"/>
        <v/>
      </c>
      <c r="P439" s="55" t="str">
        <f t="shared" si="54"/>
        <v/>
      </c>
      <c r="Q439" s="55"/>
      <c r="R439" s="55"/>
      <c r="S439" s="296"/>
    </row>
    <row r="440" spans="1:19">
      <c r="A440" s="217"/>
      <c r="B440" s="218"/>
      <c r="C440" s="219"/>
      <c r="D440" s="219"/>
      <c r="E440" s="220"/>
      <c r="F440" s="219"/>
      <c r="G440" s="291"/>
      <c r="H440" s="174" cm="1">
        <f t="array" ref="H440">IF(B440&lt;&gt;"",INDEX(KM!$C$5:$C$40,MATCH(1,($B440&gt;=KM!$A$5:$A$40)*($B440&lt;=KM!$B$5:$B$40),0)),0)</f>
        <v>0</v>
      </c>
      <c r="I440" s="55">
        <f t="shared" si="55"/>
        <v>0</v>
      </c>
      <c r="J440" s="226"/>
      <c r="K440" s="234"/>
      <c r="L440" s="236" t="str">
        <f>IF(AND('1B Tableau financier'!$K$2&lt;&gt;"Pôle",B440&lt;&gt;""),1,"")</f>
        <v/>
      </c>
      <c r="M440" s="241" t="str">
        <f t="shared" si="56"/>
        <v/>
      </c>
      <c r="N440" s="242" t="str">
        <f>IF(AND('1B Tableau financier'!$K$2="pôle",L440=2),ROUND((I440+J440+K440),2),"")</f>
        <v/>
      </c>
      <c r="O440" s="241" t="str">
        <f t="shared" si="53"/>
        <v/>
      </c>
      <c r="P440" s="55" t="str">
        <f t="shared" si="54"/>
        <v/>
      </c>
      <c r="Q440" s="55"/>
      <c r="R440" s="55"/>
      <c r="S440" s="296"/>
    </row>
    <row r="441" spans="1:19">
      <c r="A441" s="217"/>
      <c r="B441" s="218"/>
      <c r="C441" s="219"/>
      <c r="D441" s="219"/>
      <c r="E441" s="220"/>
      <c r="F441" s="219"/>
      <c r="G441" s="291"/>
      <c r="H441" s="174" cm="1">
        <f t="array" ref="H441">IF(B441&lt;&gt;"",INDEX(KM!$C$5:$C$40,MATCH(1,($B441&gt;=KM!$A$5:$A$40)*($B441&lt;=KM!$B$5:$B$40),0)),0)</f>
        <v>0</v>
      </c>
      <c r="I441" s="55">
        <f t="shared" si="55"/>
        <v>0</v>
      </c>
      <c r="J441" s="226"/>
      <c r="K441" s="234"/>
      <c r="L441" s="236" t="str">
        <f>IF(AND('1B Tableau financier'!$K$2&lt;&gt;"Pôle",B441&lt;&gt;""),1,"")</f>
        <v/>
      </c>
      <c r="M441" s="241" t="str">
        <f t="shared" si="56"/>
        <v/>
      </c>
      <c r="N441" s="242" t="str">
        <f>IF(AND('1B Tableau financier'!$K$2="pôle",L441=2),ROUND((I441+J441+K441),2),"")</f>
        <v/>
      </c>
      <c r="O441" s="241" t="str">
        <f t="shared" si="53"/>
        <v/>
      </c>
      <c r="P441" s="55" t="str">
        <f t="shared" si="54"/>
        <v/>
      </c>
      <c r="Q441" s="55"/>
      <c r="R441" s="55"/>
      <c r="S441" s="296"/>
    </row>
    <row r="442" spans="1:19">
      <c r="A442" s="217"/>
      <c r="B442" s="218"/>
      <c r="C442" s="219"/>
      <c r="D442" s="219"/>
      <c r="E442" s="220"/>
      <c r="F442" s="219"/>
      <c r="G442" s="291"/>
      <c r="H442" s="174" cm="1">
        <f t="array" ref="H442">IF(B442&lt;&gt;"",INDEX(KM!$C$5:$C$40,MATCH(1,($B442&gt;=KM!$A$5:$A$40)*($B442&lt;=KM!$B$5:$B$40),0)),0)</f>
        <v>0</v>
      </c>
      <c r="I442" s="55">
        <f t="shared" si="55"/>
        <v>0</v>
      </c>
      <c r="J442" s="226"/>
      <c r="K442" s="234"/>
      <c r="L442" s="236" t="str">
        <f>IF(AND('1B Tableau financier'!$K$2&lt;&gt;"Pôle",B442&lt;&gt;""),1,"")</f>
        <v/>
      </c>
      <c r="M442" s="241" t="str">
        <f t="shared" si="56"/>
        <v/>
      </c>
      <c r="N442" s="242" t="str">
        <f>IF(AND('1B Tableau financier'!$K$2="pôle",L442=2),ROUND((I442+J442+K442),2),"")</f>
        <v/>
      </c>
      <c r="O442" s="241" t="str">
        <f t="shared" si="53"/>
        <v/>
      </c>
      <c r="P442" s="55" t="str">
        <f t="shared" si="54"/>
        <v/>
      </c>
      <c r="Q442" s="55"/>
      <c r="R442" s="55"/>
      <c r="S442" s="296"/>
    </row>
    <row r="443" spans="1:19">
      <c r="A443" s="217"/>
      <c r="B443" s="218"/>
      <c r="C443" s="219"/>
      <c r="D443" s="219"/>
      <c r="E443" s="220"/>
      <c r="F443" s="219"/>
      <c r="G443" s="291"/>
      <c r="H443" s="174" cm="1">
        <f t="array" ref="H443">IF(B443&lt;&gt;"",INDEX(KM!$C$5:$C$40,MATCH(1,($B443&gt;=KM!$A$5:$A$40)*($B443&lt;=KM!$B$5:$B$40),0)),0)</f>
        <v>0</v>
      </c>
      <c r="I443" s="55">
        <f t="shared" si="55"/>
        <v>0</v>
      </c>
      <c r="J443" s="226"/>
      <c r="K443" s="234"/>
      <c r="L443" s="236" t="str">
        <f>IF(AND('1B Tableau financier'!$K$2&lt;&gt;"Pôle",B443&lt;&gt;""),1,"")</f>
        <v/>
      </c>
      <c r="M443" s="241" t="str">
        <f t="shared" si="56"/>
        <v/>
      </c>
      <c r="N443" s="242" t="str">
        <f>IF(AND('1B Tableau financier'!$K$2="pôle",L443=2),ROUND((I443+J443+K443),2),"")</f>
        <v/>
      </c>
      <c r="O443" s="241" t="str">
        <f t="shared" si="53"/>
        <v/>
      </c>
      <c r="P443" s="55" t="str">
        <f t="shared" si="54"/>
        <v/>
      </c>
      <c r="Q443" s="55"/>
      <c r="R443" s="55"/>
      <c r="S443" s="296"/>
    </row>
    <row r="444" spans="1:19">
      <c r="A444" s="217"/>
      <c r="B444" s="218"/>
      <c r="C444" s="219"/>
      <c r="D444" s="219"/>
      <c r="E444" s="220"/>
      <c r="F444" s="219"/>
      <c r="G444" s="291"/>
      <c r="H444" s="174" cm="1">
        <f t="array" ref="H444">IF(B444&lt;&gt;"",INDEX(KM!$C$5:$C$40,MATCH(1,($B444&gt;=KM!$A$5:$A$40)*($B444&lt;=KM!$B$5:$B$40),0)),0)</f>
        <v>0</v>
      </c>
      <c r="I444" s="55">
        <f t="shared" si="55"/>
        <v>0</v>
      </c>
      <c r="J444" s="226"/>
      <c r="K444" s="234"/>
      <c r="L444" s="236" t="str">
        <f>IF(AND('1B Tableau financier'!$K$2&lt;&gt;"Pôle",B444&lt;&gt;""),1,"")</f>
        <v/>
      </c>
      <c r="M444" s="241" t="str">
        <f t="shared" si="56"/>
        <v/>
      </c>
      <c r="N444" s="242" t="str">
        <f>IF(AND('1B Tableau financier'!$K$2="pôle",L444=2),ROUND((I444+J444+K444),2),"")</f>
        <v/>
      </c>
      <c r="O444" s="241" t="str">
        <f t="shared" si="53"/>
        <v/>
      </c>
      <c r="P444" s="55" t="str">
        <f t="shared" si="54"/>
        <v/>
      </c>
      <c r="Q444" s="55"/>
      <c r="R444" s="55"/>
      <c r="S444" s="296"/>
    </row>
    <row r="445" spans="1:19">
      <c r="A445" s="217"/>
      <c r="B445" s="218"/>
      <c r="C445" s="219"/>
      <c r="D445" s="219"/>
      <c r="E445" s="220"/>
      <c r="F445" s="219"/>
      <c r="G445" s="291"/>
      <c r="H445" s="174" cm="1">
        <f t="array" ref="H445">IF(B445&lt;&gt;"",INDEX(KM!$C$5:$C$40,MATCH(1,($B445&gt;=KM!$A$5:$A$40)*($B445&lt;=KM!$B$5:$B$40),0)),0)</f>
        <v>0</v>
      </c>
      <c r="I445" s="55">
        <f t="shared" si="55"/>
        <v>0</v>
      </c>
      <c r="J445" s="226"/>
      <c r="K445" s="234"/>
      <c r="L445" s="236" t="str">
        <f>IF(AND('1B Tableau financier'!$K$2&lt;&gt;"Pôle",B445&lt;&gt;""),1,"")</f>
        <v/>
      </c>
      <c r="M445" s="241" t="str">
        <f t="shared" si="56"/>
        <v/>
      </c>
      <c r="N445" s="242" t="str">
        <f>IF(AND('1B Tableau financier'!$K$2="pôle",L445=2),ROUND((I445+J445+K445),2),"")</f>
        <v/>
      </c>
      <c r="O445" s="241" t="str">
        <f t="shared" si="53"/>
        <v/>
      </c>
      <c r="P445" s="55" t="str">
        <f t="shared" si="54"/>
        <v/>
      </c>
      <c r="Q445" s="55"/>
      <c r="R445" s="55"/>
      <c r="S445" s="296"/>
    </row>
    <row r="446" spans="1:19">
      <c r="A446" s="217"/>
      <c r="B446" s="218"/>
      <c r="C446" s="219"/>
      <c r="D446" s="219"/>
      <c r="E446" s="220"/>
      <c r="F446" s="219"/>
      <c r="G446" s="291"/>
      <c r="H446" s="174" cm="1">
        <f t="array" ref="H446">IF(B446&lt;&gt;"",INDEX(KM!$C$5:$C$40,MATCH(1,($B446&gt;=KM!$A$5:$A$40)*($B446&lt;=KM!$B$5:$B$40),0)),0)</f>
        <v>0</v>
      </c>
      <c r="I446" s="55">
        <f t="shared" si="55"/>
        <v>0</v>
      </c>
      <c r="J446" s="226"/>
      <c r="K446" s="234"/>
      <c r="L446" s="236" t="str">
        <f>IF(AND('1B Tableau financier'!$K$2&lt;&gt;"Pôle",B446&lt;&gt;""),1,"")</f>
        <v/>
      </c>
      <c r="M446" s="241" t="str">
        <f t="shared" si="56"/>
        <v/>
      </c>
      <c r="N446" s="242" t="str">
        <f>IF(AND('1B Tableau financier'!$K$2="pôle",L446=2),ROUND((I446+J446+K446),2),"")</f>
        <v/>
      </c>
      <c r="O446" s="241" t="str">
        <f t="shared" si="53"/>
        <v/>
      </c>
      <c r="P446" s="55" t="str">
        <f t="shared" si="54"/>
        <v/>
      </c>
      <c r="Q446" s="55"/>
      <c r="R446" s="55"/>
      <c r="S446" s="296"/>
    </row>
    <row r="447" spans="1:19">
      <c r="A447" s="217"/>
      <c r="B447" s="218"/>
      <c r="C447" s="219"/>
      <c r="D447" s="219"/>
      <c r="E447" s="220"/>
      <c r="F447" s="219"/>
      <c r="G447" s="291"/>
      <c r="H447" s="174" cm="1">
        <f t="array" ref="H447">IF(B447&lt;&gt;"",INDEX(KM!$C$5:$C$40,MATCH(1,($B447&gt;=KM!$A$5:$A$40)*($B447&lt;=KM!$B$5:$B$40),0)),0)</f>
        <v>0</v>
      </c>
      <c r="I447" s="55">
        <f t="shared" si="55"/>
        <v>0</v>
      </c>
      <c r="J447" s="226"/>
      <c r="K447" s="234"/>
      <c r="L447" s="236" t="str">
        <f>IF(AND('1B Tableau financier'!$K$2&lt;&gt;"Pôle",B447&lt;&gt;""),1,"")</f>
        <v/>
      </c>
      <c r="M447" s="241" t="str">
        <f t="shared" si="56"/>
        <v/>
      </c>
      <c r="N447" s="242" t="str">
        <f>IF(AND('1B Tableau financier'!$K$2="pôle",L447=2),ROUND((I447+J447+K447),2),"")</f>
        <v/>
      </c>
      <c r="O447" s="241" t="str">
        <f t="shared" si="53"/>
        <v/>
      </c>
      <c r="P447" s="55" t="str">
        <f t="shared" si="54"/>
        <v/>
      </c>
      <c r="Q447" s="55"/>
      <c r="R447" s="55"/>
      <c r="S447" s="296"/>
    </row>
    <row r="448" spans="1:19">
      <c r="A448" s="217"/>
      <c r="B448" s="218"/>
      <c r="C448" s="219"/>
      <c r="D448" s="219"/>
      <c r="E448" s="220"/>
      <c r="F448" s="219"/>
      <c r="G448" s="291"/>
      <c r="H448" s="174" cm="1">
        <f t="array" ref="H448">IF(B448&lt;&gt;"",INDEX(KM!$C$5:$C$40,MATCH(1,($B448&gt;=KM!$A$5:$A$40)*($B448&lt;=KM!$B$5:$B$40),0)),0)</f>
        <v>0</v>
      </c>
      <c r="I448" s="55">
        <f t="shared" si="55"/>
        <v>0</v>
      </c>
      <c r="J448" s="226"/>
      <c r="K448" s="234"/>
      <c r="L448" s="236" t="str">
        <f>IF(AND('1B Tableau financier'!$K$2&lt;&gt;"Pôle",B448&lt;&gt;""),1,"")</f>
        <v/>
      </c>
      <c r="M448" s="241" t="str">
        <f t="shared" si="56"/>
        <v/>
      </c>
      <c r="N448" s="242" t="str">
        <f>IF(AND('1B Tableau financier'!$K$2="pôle",L448=2),ROUND((I448+J448+K448),2),"")</f>
        <v/>
      </c>
      <c r="O448" s="241" t="str">
        <f t="shared" si="53"/>
        <v/>
      </c>
      <c r="P448" s="55" t="str">
        <f t="shared" si="54"/>
        <v/>
      </c>
      <c r="Q448" s="55"/>
      <c r="R448" s="55"/>
      <c r="S448" s="296"/>
    </row>
    <row r="449" spans="1:19">
      <c r="A449" s="217"/>
      <c r="B449" s="218"/>
      <c r="C449" s="219"/>
      <c r="D449" s="219"/>
      <c r="E449" s="220"/>
      <c r="F449" s="219"/>
      <c r="G449" s="291"/>
      <c r="H449" s="174" cm="1">
        <f t="array" ref="H449">IF(B449&lt;&gt;"",INDEX(KM!$C$5:$C$40,MATCH(1,($B449&gt;=KM!$A$5:$A$40)*($B449&lt;=KM!$B$5:$B$40),0)),0)</f>
        <v>0</v>
      </c>
      <c r="I449" s="55">
        <f t="shared" si="55"/>
        <v>0</v>
      </c>
      <c r="J449" s="226"/>
      <c r="K449" s="234"/>
      <c r="L449" s="236" t="str">
        <f>IF(AND('1B Tableau financier'!$K$2&lt;&gt;"Pôle",B449&lt;&gt;""),1,"")</f>
        <v/>
      </c>
      <c r="M449" s="241" t="str">
        <f t="shared" si="56"/>
        <v/>
      </c>
      <c r="N449" s="242" t="str">
        <f>IF(AND('1B Tableau financier'!$K$2="pôle",L449=2),ROUND((I449+J449+K449),2),"")</f>
        <v/>
      </c>
      <c r="O449" s="241" t="str">
        <f t="shared" si="53"/>
        <v/>
      </c>
      <c r="P449" s="55" t="str">
        <f t="shared" si="54"/>
        <v/>
      </c>
      <c r="Q449" s="55"/>
      <c r="R449" s="55"/>
      <c r="S449" s="296"/>
    </row>
    <row r="450" spans="1:19">
      <c r="A450" s="217"/>
      <c r="B450" s="218"/>
      <c r="C450" s="219"/>
      <c r="D450" s="219"/>
      <c r="E450" s="220"/>
      <c r="F450" s="219"/>
      <c r="G450" s="291"/>
      <c r="H450" s="174" cm="1">
        <f t="array" ref="H450">IF(B450&lt;&gt;"",INDEX(KM!$C$5:$C$40,MATCH(1,($B450&gt;=KM!$A$5:$A$40)*($B450&lt;=KM!$B$5:$B$40),0)),0)</f>
        <v>0</v>
      </c>
      <c r="I450" s="55">
        <f t="shared" si="55"/>
        <v>0</v>
      </c>
      <c r="J450" s="226"/>
      <c r="K450" s="234"/>
      <c r="L450" s="236" t="str">
        <f>IF(AND('1B Tableau financier'!$K$2&lt;&gt;"Pôle",B450&lt;&gt;""),1,"")</f>
        <v/>
      </c>
      <c r="M450" s="241" t="str">
        <f t="shared" si="56"/>
        <v/>
      </c>
      <c r="N450" s="242" t="str">
        <f>IF(AND('1B Tableau financier'!$K$2="pôle",L450=2),ROUND((I450+J450+K450),2),"")</f>
        <v/>
      </c>
      <c r="O450" s="241" t="str">
        <f t="shared" si="53"/>
        <v/>
      </c>
      <c r="P450" s="55" t="str">
        <f t="shared" si="54"/>
        <v/>
      </c>
      <c r="Q450" s="55"/>
      <c r="R450" s="55"/>
      <c r="S450" s="296"/>
    </row>
    <row r="451" spans="1:19">
      <c r="A451" s="217"/>
      <c r="B451" s="218"/>
      <c r="C451" s="219"/>
      <c r="D451" s="219"/>
      <c r="E451" s="220"/>
      <c r="F451" s="219"/>
      <c r="G451" s="291"/>
      <c r="H451" s="174" cm="1">
        <f t="array" ref="H451">IF(B451&lt;&gt;"",INDEX(KM!$C$5:$C$40,MATCH(1,($B451&gt;=KM!$A$5:$A$40)*($B451&lt;=KM!$B$5:$B$40),0)),0)</f>
        <v>0</v>
      </c>
      <c r="I451" s="55">
        <f t="shared" si="55"/>
        <v>0</v>
      </c>
      <c r="J451" s="226"/>
      <c r="K451" s="234"/>
      <c r="L451" s="236" t="str">
        <f>IF(AND('1B Tableau financier'!$K$2&lt;&gt;"Pôle",B451&lt;&gt;""),1,"")</f>
        <v/>
      </c>
      <c r="M451" s="241" t="str">
        <f t="shared" si="56"/>
        <v/>
      </c>
      <c r="N451" s="242" t="str">
        <f>IF(AND('1B Tableau financier'!$K$2="pôle",L451=2),ROUND((I451+J451+K451),2),"")</f>
        <v/>
      </c>
      <c r="O451" s="241" t="str">
        <f t="shared" si="53"/>
        <v/>
      </c>
      <c r="P451" s="55" t="str">
        <f t="shared" si="54"/>
        <v/>
      </c>
      <c r="Q451" s="55"/>
      <c r="R451" s="55"/>
      <c r="S451" s="296"/>
    </row>
    <row r="452" spans="1:19">
      <c r="A452" s="217"/>
      <c r="B452" s="218"/>
      <c r="C452" s="219"/>
      <c r="D452" s="219"/>
      <c r="E452" s="220"/>
      <c r="F452" s="219"/>
      <c r="G452" s="291"/>
      <c r="H452" s="174" cm="1">
        <f t="array" ref="H452">IF(B452&lt;&gt;"",INDEX(KM!$C$5:$C$40,MATCH(1,($B452&gt;=KM!$A$5:$A$40)*($B452&lt;=KM!$B$5:$B$40),0)),0)</f>
        <v>0</v>
      </c>
      <c r="I452" s="55">
        <f t="shared" si="55"/>
        <v>0</v>
      </c>
      <c r="J452" s="226"/>
      <c r="K452" s="234"/>
      <c r="L452" s="236" t="str">
        <f>IF(AND('1B Tableau financier'!$K$2&lt;&gt;"Pôle",B452&lt;&gt;""),1,"")</f>
        <v/>
      </c>
      <c r="M452" s="241" t="str">
        <f t="shared" si="56"/>
        <v/>
      </c>
      <c r="N452" s="242" t="str">
        <f>IF(AND('1B Tableau financier'!$K$2="pôle",L452=2),ROUND((I452+J452+K452),2),"")</f>
        <v/>
      </c>
      <c r="O452" s="241" t="str">
        <f t="shared" si="53"/>
        <v/>
      </c>
      <c r="P452" s="55" t="str">
        <f t="shared" si="54"/>
        <v/>
      </c>
      <c r="Q452" s="55"/>
      <c r="R452" s="55"/>
      <c r="S452" s="296"/>
    </row>
    <row r="453" spans="1:19">
      <c r="A453" s="217"/>
      <c r="B453" s="218"/>
      <c r="C453" s="219"/>
      <c r="D453" s="219"/>
      <c r="E453" s="220"/>
      <c r="F453" s="219"/>
      <c r="G453" s="291"/>
      <c r="H453" s="174" cm="1">
        <f t="array" ref="H453">IF(B453&lt;&gt;"",INDEX(KM!$C$5:$C$40,MATCH(1,($B453&gt;=KM!$A$5:$A$40)*($B453&lt;=KM!$B$5:$B$40),0)),0)</f>
        <v>0</v>
      </c>
      <c r="I453" s="55">
        <f t="shared" si="55"/>
        <v>0</v>
      </c>
      <c r="J453" s="226"/>
      <c r="K453" s="234"/>
      <c r="L453" s="236" t="str">
        <f>IF(AND('1B Tableau financier'!$K$2&lt;&gt;"Pôle",B453&lt;&gt;""),1,"")</f>
        <v/>
      </c>
      <c r="M453" s="241" t="str">
        <f t="shared" si="56"/>
        <v/>
      </c>
      <c r="N453" s="242" t="str">
        <f>IF(AND('1B Tableau financier'!$K$2="pôle",L453=2),ROUND((I453+J453+K453),2),"")</f>
        <v/>
      </c>
      <c r="O453" s="241" t="str">
        <f t="shared" si="53"/>
        <v/>
      </c>
      <c r="P453" s="55" t="str">
        <f t="shared" si="54"/>
        <v/>
      </c>
      <c r="Q453" s="55"/>
      <c r="R453" s="55"/>
      <c r="S453" s="296"/>
    </row>
    <row r="454" spans="1:19">
      <c r="A454" s="217"/>
      <c r="B454" s="218"/>
      <c r="C454" s="219"/>
      <c r="D454" s="219"/>
      <c r="E454" s="220"/>
      <c r="F454" s="219"/>
      <c r="G454" s="291"/>
      <c r="H454" s="174" cm="1">
        <f t="array" ref="H454">IF(B454&lt;&gt;"",INDEX(KM!$C$5:$C$40,MATCH(1,($B454&gt;=KM!$A$5:$A$40)*($B454&lt;=KM!$B$5:$B$40),0)),0)</f>
        <v>0</v>
      </c>
      <c r="I454" s="55">
        <f t="shared" si="55"/>
        <v>0</v>
      </c>
      <c r="J454" s="226"/>
      <c r="K454" s="234"/>
      <c r="L454" s="236" t="str">
        <f>IF(AND('1B Tableau financier'!$K$2&lt;&gt;"Pôle",B454&lt;&gt;""),1,"")</f>
        <v/>
      </c>
      <c r="M454" s="241" t="str">
        <f t="shared" si="56"/>
        <v/>
      </c>
      <c r="N454" s="242" t="str">
        <f>IF(AND('1B Tableau financier'!$K$2="pôle",L454=2),ROUND((I454+J454+K454),2),"")</f>
        <v/>
      </c>
      <c r="O454" s="241" t="str">
        <f t="shared" si="53"/>
        <v/>
      </c>
      <c r="P454" s="55" t="str">
        <f t="shared" si="54"/>
        <v/>
      </c>
      <c r="Q454" s="55"/>
      <c r="R454" s="55"/>
      <c r="S454" s="296"/>
    </row>
    <row r="455" spans="1:19">
      <c r="A455" s="217"/>
      <c r="B455" s="218"/>
      <c r="C455" s="219"/>
      <c r="D455" s="219"/>
      <c r="E455" s="220"/>
      <c r="F455" s="219"/>
      <c r="G455" s="291"/>
      <c r="H455" s="174" cm="1">
        <f t="array" ref="H455">IF(B455&lt;&gt;"",INDEX(KM!$C$5:$C$40,MATCH(1,($B455&gt;=KM!$A$5:$A$40)*($B455&lt;=KM!$B$5:$B$40),0)),0)</f>
        <v>0</v>
      </c>
      <c r="I455" s="55">
        <f t="shared" si="55"/>
        <v>0</v>
      </c>
      <c r="J455" s="226"/>
      <c r="K455" s="234"/>
      <c r="L455" s="236" t="str">
        <f>IF(AND('1B Tableau financier'!$K$2&lt;&gt;"Pôle",B455&lt;&gt;""),1,"")</f>
        <v/>
      </c>
      <c r="M455" s="241" t="str">
        <f t="shared" si="56"/>
        <v/>
      </c>
      <c r="N455" s="242" t="str">
        <f>IF(AND('1B Tableau financier'!$K$2="pôle",L455=2),ROUND((I455+J455+K455),2),"")</f>
        <v/>
      </c>
      <c r="O455" s="241" t="str">
        <f t="shared" si="53"/>
        <v/>
      </c>
      <c r="P455" s="55" t="str">
        <f t="shared" si="54"/>
        <v/>
      </c>
      <c r="Q455" s="55"/>
      <c r="R455" s="55"/>
      <c r="S455" s="296"/>
    </row>
    <row r="456" spans="1:19">
      <c r="A456" s="217"/>
      <c r="B456" s="218"/>
      <c r="C456" s="219"/>
      <c r="D456" s="219"/>
      <c r="E456" s="220"/>
      <c r="F456" s="219"/>
      <c r="G456" s="291"/>
      <c r="H456" s="174" cm="1">
        <f t="array" ref="H456">IF(B456&lt;&gt;"",INDEX(KM!$C$5:$C$40,MATCH(1,($B456&gt;=KM!$A$5:$A$40)*($B456&lt;=KM!$B$5:$B$40),0)),0)</f>
        <v>0</v>
      </c>
      <c r="I456" s="55">
        <f t="shared" si="55"/>
        <v>0</v>
      </c>
      <c r="J456" s="226"/>
      <c r="K456" s="234"/>
      <c r="L456" s="236" t="str">
        <f>IF(AND('1B Tableau financier'!$K$2&lt;&gt;"Pôle",B456&lt;&gt;""),1,"")</f>
        <v/>
      </c>
      <c r="M456" s="241" t="str">
        <f t="shared" si="56"/>
        <v/>
      </c>
      <c r="N456" s="242" t="str">
        <f>IF(AND('1B Tableau financier'!$K$2="pôle",L456=2),ROUND((I456+J456+K456),2),"")</f>
        <v/>
      </c>
      <c r="O456" s="241" t="str">
        <f t="shared" si="53"/>
        <v/>
      </c>
      <c r="P456" s="55" t="str">
        <f t="shared" si="54"/>
        <v/>
      </c>
      <c r="Q456" s="55"/>
      <c r="R456" s="55"/>
      <c r="S456" s="296"/>
    </row>
    <row r="457" spans="1:19">
      <c r="A457" s="217"/>
      <c r="B457" s="218"/>
      <c r="C457" s="219"/>
      <c r="D457" s="219"/>
      <c r="E457" s="220"/>
      <c r="F457" s="219"/>
      <c r="G457" s="291"/>
      <c r="H457" s="174" cm="1">
        <f t="array" ref="H457">IF(B457&lt;&gt;"",INDEX(KM!$C$5:$C$40,MATCH(1,($B457&gt;=KM!$A$5:$A$40)*($B457&lt;=KM!$B$5:$B$40),0)),0)</f>
        <v>0</v>
      </c>
      <c r="I457" s="55">
        <f t="shared" si="55"/>
        <v>0</v>
      </c>
      <c r="J457" s="226"/>
      <c r="K457" s="234"/>
      <c r="L457" s="236" t="str">
        <f>IF(AND('1B Tableau financier'!$K$2&lt;&gt;"Pôle",B457&lt;&gt;""),1,"")</f>
        <v/>
      </c>
      <c r="M457" s="241" t="str">
        <f t="shared" si="56"/>
        <v/>
      </c>
      <c r="N457" s="242" t="str">
        <f>IF(AND('1B Tableau financier'!$K$2="pôle",L457=2),ROUND((I457+J457+K457),2),"")</f>
        <v/>
      </c>
      <c r="O457" s="241" t="str">
        <f t="shared" si="53"/>
        <v/>
      </c>
      <c r="P457" s="55" t="str">
        <f t="shared" si="54"/>
        <v/>
      </c>
      <c r="Q457" s="55"/>
      <c r="R457" s="55"/>
      <c r="S457" s="296"/>
    </row>
    <row r="458" spans="1:19">
      <c r="A458" s="217"/>
      <c r="B458" s="218"/>
      <c r="C458" s="219"/>
      <c r="D458" s="219"/>
      <c r="E458" s="220"/>
      <c r="F458" s="219"/>
      <c r="G458" s="291"/>
      <c r="H458" s="174" cm="1">
        <f t="array" ref="H458">IF(B458&lt;&gt;"",INDEX(KM!$C$5:$C$40,MATCH(1,($B458&gt;=KM!$A$5:$A$40)*($B458&lt;=KM!$B$5:$B$40),0)),0)</f>
        <v>0</v>
      </c>
      <c r="I458" s="55">
        <f t="shared" si="55"/>
        <v>0</v>
      </c>
      <c r="J458" s="226"/>
      <c r="K458" s="234"/>
      <c r="L458" s="236" t="str">
        <f>IF(AND('1B Tableau financier'!$K$2&lt;&gt;"Pôle",B458&lt;&gt;""),1,"")</f>
        <v/>
      </c>
      <c r="M458" s="241" t="str">
        <f t="shared" si="56"/>
        <v/>
      </c>
      <c r="N458" s="242" t="str">
        <f>IF(AND('1B Tableau financier'!$K$2="pôle",L458=2),ROUND((I458+J458+K458),2),"")</f>
        <v/>
      </c>
      <c r="O458" s="241" t="str">
        <f t="shared" si="53"/>
        <v/>
      </c>
      <c r="P458" s="55" t="str">
        <f t="shared" si="54"/>
        <v/>
      </c>
      <c r="Q458" s="55"/>
      <c r="R458" s="55"/>
      <c r="S458" s="296"/>
    </row>
    <row r="459" spans="1:19">
      <c r="A459" s="217"/>
      <c r="B459" s="218"/>
      <c r="C459" s="219"/>
      <c r="D459" s="219"/>
      <c r="E459" s="220"/>
      <c r="F459" s="219"/>
      <c r="G459" s="291"/>
      <c r="H459" s="174" cm="1">
        <f t="array" ref="H459">IF(B459&lt;&gt;"",INDEX(KM!$C$5:$C$40,MATCH(1,($B459&gt;=KM!$A$5:$A$40)*($B459&lt;=KM!$B$5:$B$40),0)),0)</f>
        <v>0</v>
      </c>
      <c r="I459" s="55">
        <f t="shared" si="55"/>
        <v>0</v>
      </c>
      <c r="J459" s="226"/>
      <c r="K459" s="234"/>
      <c r="L459" s="236" t="str">
        <f>IF(AND('1B Tableau financier'!$K$2&lt;&gt;"Pôle",B459&lt;&gt;""),1,"")</f>
        <v/>
      </c>
      <c r="M459" s="241" t="str">
        <f t="shared" si="56"/>
        <v/>
      </c>
      <c r="N459" s="242" t="str">
        <f>IF(AND('1B Tableau financier'!$K$2="pôle",L459=2),ROUND((I459+J459+K459),2),"")</f>
        <v/>
      </c>
      <c r="O459" s="241" t="str">
        <f t="shared" si="53"/>
        <v/>
      </c>
      <c r="P459" s="55" t="str">
        <f t="shared" si="54"/>
        <v/>
      </c>
      <c r="Q459" s="55"/>
      <c r="R459" s="55"/>
      <c r="S459" s="296"/>
    </row>
    <row r="460" spans="1:19">
      <c r="A460" s="217"/>
      <c r="B460" s="218"/>
      <c r="C460" s="219"/>
      <c r="D460" s="219"/>
      <c r="E460" s="220"/>
      <c r="F460" s="219"/>
      <c r="G460" s="291"/>
      <c r="H460" s="174" cm="1">
        <f t="array" ref="H460">IF(B460&lt;&gt;"",INDEX(KM!$C$5:$C$40,MATCH(1,($B460&gt;=KM!$A$5:$A$40)*($B460&lt;=KM!$B$5:$B$40),0)),0)</f>
        <v>0</v>
      </c>
      <c r="I460" s="55">
        <f t="shared" si="55"/>
        <v>0</v>
      </c>
      <c r="J460" s="226"/>
      <c r="K460" s="234"/>
      <c r="L460" s="236" t="str">
        <f>IF(AND('1B Tableau financier'!$K$2&lt;&gt;"Pôle",B460&lt;&gt;""),1,"")</f>
        <v/>
      </c>
      <c r="M460" s="241" t="str">
        <f t="shared" si="56"/>
        <v/>
      </c>
      <c r="N460" s="242" t="str">
        <f>IF(AND('1B Tableau financier'!$K$2="pôle",L460=2),ROUND((I460+J460+K460),2),"")</f>
        <v/>
      </c>
      <c r="O460" s="241" t="str">
        <f t="shared" si="53"/>
        <v/>
      </c>
      <c r="P460" s="55" t="str">
        <f t="shared" si="54"/>
        <v/>
      </c>
      <c r="Q460" s="55"/>
      <c r="R460" s="55"/>
      <c r="S460" s="296"/>
    </row>
    <row r="461" spans="1:19">
      <c r="A461" s="217"/>
      <c r="B461" s="218"/>
      <c r="C461" s="219"/>
      <c r="D461" s="219"/>
      <c r="E461" s="220"/>
      <c r="F461" s="219"/>
      <c r="G461" s="291"/>
      <c r="H461" s="174" cm="1">
        <f t="array" ref="H461">IF(B461&lt;&gt;"",INDEX(KM!$C$5:$C$40,MATCH(1,($B461&gt;=KM!$A$5:$A$40)*($B461&lt;=KM!$B$5:$B$40),0)),0)</f>
        <v>0</v>
      </c>
      <c r="I461" s="55">
        <f t="shared" si="55"/>
        <v>0</v>
      </c>
      <c r="J461" s="226"/>
      <c r="K461" s="234"/>
      <c r="L461" s="236" t="str">
        <f>IF(AND('1B Tableau financier'!$K$2&lt;&gt;"Pôle",B461&lt;&gt;""),1,"")</f>
        <v/>
      </c>
      <c r="M461" s="241" t="str">
        <f t="shared" si="56"/>
        <v/>
      </c>
      <c r="N461" s="242" t="str">
        <f>IF(AND('1B Tableau financier'!$K$2="pôle",L461=2),ROUND((I461+J461+K461),2),"")</f>
        <v/>
      </c>
      <c r="O461" s="241" t="str">
        <f t="shared" si="53"/>
        <v/>
      </c>
      <c r="P461" s="55" t="str">
        <f t="shared" si="54"/>
        <v/>
      </c>
      <c r="Q461" s="55"/>
      <c r="R461" s="55"/>
      <c r="S461" s="296"/>
    </row>
    <row r="462" spans="1:19">
      <c r="A462" s="217"/>
      <c r="B462" s="218"/>
      <c r="C462" s="219"/>
      <c r="D462" s="219"/>
      <c r="E462" s="220"/>
      <c r="F462" s="219"/>
      <c r="G462" s="291"/>
      <c r="H462" s="174" cm="1">
        <f t="array" ref="H462">IF(B462&lt;&gt;"",INDEX(KM!$C$5:$C$40,MATCH(1,($B462&gt;=KM!$A$5:$A$40)*($B462&lt;=KM!$B$5:$B$40),0)),0)</f>
        <v>0</v>
      </c>
      <c r="I462" s="55">
        <f t="shared" si="55"/>
        <v>0</v>
      </c>
      <c r="J462" s="226"/>
      <c r="K462" s="234"/>
      <c r="L462" s="236" t="str">
        <f>IF(AND('1B Tableau financier'!$K$2&lt;&gt;"Pôle",B462&lt;&gt;""),1,"")</f>
        <v/>
      </c>
      <c r="M462" s="241" t="str">
        <f t="shared" si="56"/>
        <v/>
      </c>
      <c r="N462" s="242" t="str">
        <f>IF(AND('1B Tableau financier'!$K$2="pôle",L462=2),ROUND((I462+J462+K462),2),"")</f>
        <v/>
      </c>
      <c r="O462" s="241" t="str">
        <f t="shared" si="53"/>
        <v/>
      </c>
      <c r="P462" s="55" t="str">
        <f t="shared" si="54"/>
        <v/>
      </c>
      <c r="Q462" s="55"/>
      <c r="R462" s="55"/>
      <c r="S462" s="296"/>
    </row>
    <row r="463" spans="1:19">
      <c r="A463" s="217"/>
      <c r="B463" s="218"/>
      <c r="C463" s="219"/>
      <c r="D463" s="219"/>
      <c r="E463" s="220"/>
      <c r="F463" s="219"/>
      <c r="G463" s="291"/>
      <c r="H463" s="174" cm="1">
        <f t="array" ref="H463">IF(B463&lt;&gt;"",INDEX(KM!$C$5:$C$40,MATCH(1,($B463&gt;=KM!$A$5:$A$40)*($B463&lt;=KM!$B$5:$B$40),0)),0)</f>
        <v>0</v>
      </c>
      <c r="I463" s="55">
        <f t="shared" si="55"/>
        <v>0</v>
      </c>
      <c r="J463" s="226"/>
      <c r="K463" s="234"/>
      <c r="L463" s="236" t="str">
        <f>IF(AND('1B Tableau financier'!$K$2&lt;&gt;"Pôle",B463&lt;&gt;""),1,"")</f>
        <v/>
      </c>
      <c r="M463" s="241" t="str">
        <f t="shared" si="56"/>
        <v/>
      </c>
      <c r="N463" s="242" t="str">
        <f>IF(AND('1B Tableau financier'!$K$2="pôle",L463=2),ROUND((I463+J463+K463),2),"")</f>
        <v/>
      </c>
      <c r="O463" s="241" t="str">
        <f t="shared" si="53"/>
        <v/>
      </c>
      <c r="P463" s="55" t="str">
        <f t="shared" si="54"/>
        <v/>
      </c>
      <c r="Q463" s="55"/>
      <c r="R463" s="55"/>
      <c r="S463" s="296"/>
    </row>
    <row r="464" spans="1:19">
      <c r="A464" s="217"/>
      <c r="B464" s="218"/>
      <c r="C464" s="219"/>
      <c r="D464" s="219"/>
      <c r="E464" s="220"/>
      <c r="F464" s="219"/>
      <c r="G464" s="291"/>
      <c r="H464" s="174" cm="1">
        <f t="array" ref="H464">IF(B464&lt;&gt;"",INDEX(KM!$C$5:$C$40,MATCH(1,($B464&gt;=KM!$A$5:$A$40)*($B464&lt;=KM!$B$5:$B$40),0)),0)</f>
        <v>0</v>
      </c>
      <c r="I464" s="55">
        <f t="shared" si="55"/>
        <v>0</v>
      </c>
      <c r="J464" s="226"/>
      <c r="K464" s="234"/>
      <c r="L464" s="236" t="str">
        <f>IF(AND('1B Tableau financier'!$K$2&lt;&gt;"Pôle",B464&lt;&gt;""),1,"")</f>
        <v/>
      </c>
      <c r="M464" s="241" t="str">
        <f t="shared" si="56"/>
        <v/>
      </c>
      <c r="N464" s="242" t="str">
        <f>IF(AND('1B Tableau financier'!$K$2="pôle",L464=2),ROUND((I464+J464+K464),2),"")</f>
        <v/>
      </c>
      <c r="O464" s="241" t="str">
        <f t="shared" si="53"/>
        <v/>
      </c>
      <c r="P464" s="55" t="str">
        <f t="shared" si="54"/>
        <v/>
      </c>
      <c r="Q464" s="55"/>
      <c r="R464" s="55"/>
      <c r="S464" s="296"/>
    </row>
    <row r="465" spans="1:19">
      <c r="A465" s="217"/>
      <c r="B465" s="218"/>
      <c r="C465" s="219"/>
      <c r="D465" s="219"/>
      <c r="E465" s="220"/>
      <c r="F465" s="219"/>
      <c r="G465" s="291"/>
      <c r="H465" s="174" cm="1">
        <f t="array" ref="H465">IF(B465&lt;&gt;"",INDEX(KM!$C$5:$C$40,MATCH(1,($B465&gt;=KM!$A$5:$A$40)*($B465&lt;=KM!$B$5:$B$40),0)),0)</f>
        <v>0</v>
      </c>
      <c r="I465" s="55">
        <f t="shared" ref="I465:I515" si="57">G465*H465</f>
        <v>0</v>
      </c>
      <c r="J465" s="226"/>
      <c r="K465" s="234"/>
      <c r="L465" s="236" t="str">
        <f>IF(AND('1B Tableau financier'!$K$2&lt;&gt;"Pôle",B465&lt;&gt;""),1,"")</f>
        <v/>
      </c>
      <c r="M465" s="241" t="str">
        <f t="shared" si="56"/>
        <v/>
      </c>
      <c r="N465" s="242" t="str">
        <f>IF(AND('1B Tableau financier'!$K$2="pôle",L465=2),ROUND((I465+J465+K465),2),"")</f>
        <v/>
      </c>
      <c r="O465" s="241" t="str">
        <f t="shared" si="53"/>
        <v/>
      </c>
      <c r="P465" s="55" t="str">
        <f t="shared" si="54"/>
        <v/>
      </c>
      <c r="Q465" s="55"/>
      <c r="R465" s="55"/>
      <c r="S465" s="296"/>
    </row>
    <row r="466" spans="1:19">
      <c r="A466" s="217"/>
      <c r="B466" s="218"/>
      <c r="C466" s="219"/>
      <c r="D466" s="219"/>
      <c r="E466" s="220"/>
      <c r="F466" s="219"/>
      <c r="G466" s="291"/>
      <c r="H466" s="174" cm="1">
        <f t="array" ref="H466">IF(B466&lt;&gt;"",INDEX(KM!$C$5:$C$40,MATCH(1,($B466&gt;=KM!$A$5:$A$40)*($B466&lt;=KM!$B$5:$B$40),0)),0)</f>
        <v>0</v>
      </c>
      <c r="I466" s="55">
        <f t="shared" si="57"/>
        <v>0</v>
      </c>
      <c r="J466" s="226"/>
      <c r="K466" s="234"/>
      <c r="L466" s="236" t="str">
        <f>IF(AND('1B Tableau financier'!$K$2&lt;&gt;"Pôle",B466&lt;&gt;""),1,"")</f>
        <v/>
      </c>
      <c r="M466" s="241" t="str">
        <f t="shared" si="56"/>
        <v/>
      </c>
      <c r="N466" s="242" t="str">
        <f>IF(AND('1B Tableau financier'!$K$2="pôle",L466=2),ROUND((I466+J466+K466),2),"")</f>
        <v/>
      </c>
      <c r="O466" s="241" t="str">
        <f t="shared" si="53"/>
        <v/>
      </c>
      <c r="P466" s="55" t="str">
        <f t="shared" si="54"/>
        <v/>
      </c>
      <c r="Q466" s="55"/>
      <c r="R466" s="55"/>
      <c r="S466" s="296"/>
    </row>
    <row r="467" spans="1:19">
      <c r="A467" s="217"/>
      <c r="B467" s="218"/>
      <c r="C467" s="219"/>
      <c r="D467" s="219"/>
      <c r="E467" s="220"/>
      <c r="F467" s="219"/>
      <c r="G467" s="291"/>
      <c r="H467" s="174" cm="1">
        <f t="array" ref="H467">IF(B467&lt;&gt;"",INDEX(KM!$C$5:$C$40,MATCH(1,($B467&gt;=KM!$A$5:$A$40)*($B467&lt;=KM!$B$5:$B$40),0)),0)</f>
        <v>0</v>
      </c>
      <c r="I467" s="55">
        <f t="shared" si="57"/>
        <v>0</v>
      </c>
      <c r="J467" s="226"/>
      <c r="K467" s="234"/>
      <c r="L467" s="236" t="str">
        <f>IF(AND('1B Tableau financier'!$K$2&lt;&gt;"Pôle",B467&lt;&gt;""),1,"")</f>
        <v/>
      </c>
      <c r="M467" s="241" t="str">
        <f t="shared" si="56"/>
        <v/>
      </c>
      <c r="N467" s="242" t="str">
        <f>IF(AND('1B Tableau financier'!$K$2="pôle",L467=2),ROUND((I467+J467+K467),2),"")</f>
        <v/>
      </c>
      <c r="O467" s="241" t="str">
        <f t="shared" si="53"/>
        <v/>
      </c>
      <c r="P467" s="55" t="str">
        <f t="shared" si="54"/>
        <v/>
      </c>
      <c r="Q467" s="55"/>
      <c r="R467" s="55"/>
      <c r="S467" s="296"/>
    </row>
    <row r="468" spans="1:19">
      <c r="A468" s="217"/>
      <c r="B468" s="218"/>
      <c r="C468" s="219"/>
      <c r="D468" s="219"/>
      <c r="E468" s="220"/>
      <c r="F468" s="219"/>
      <c r="G468" s="291"/>
      <c r="H468" s="174" cm="1">
        <f t="array" ref="H468">IF(B468&lt;&gt;"",INDEX(KM!$C$5:$C$40,MATCH(1,($B468&gt;=KM!$A$5:$A$40)*($B468&lt;=KM!$B$5:$B$40),0)),0)</f>
        <v>0</v>
      </c>
      <c r="I468" s="55">
        <f t="shared" si="57"/>
        <v>0</v>
      </c>
      <c r="J468" s="226"/>
      <c r="K468" s="234"/>
      <c r="L468" s="236" t="str">
        <f>IF(AND('1B Tableau financier'!$K$2&lt;&gt;"Pôle",B468&lt;&gt;""),1,"")</f>
        <v/>
      </c>
      <c r="M468" s="241" t="str">
        <f t="shared" si="56"/>
        <v/>
      </c>
      <c r="N468" s="242" t="str">
        <f>IF(AND('1B Tableau financier'!$K$2="pôle",L468=2),ROUND((I468+J468+K468),2),"")</f>
        <v/>
      </c>
      <c r="O468" s="241" t="str">
        <f t="shared" si="53"/>
        <v/>
      </c>
      <c r="P468" s="55" t="str">
        <f t="shared" si="54"/>
        <v/>
      </c>
      <c r="Q468" s="55"/>
      <c r="R468" s="55"/>
      <c r="S468" s="296"/>
    </row>
    <row r="469" spans="1:19">
      <c r="A469" s="217"/>
      <c r="B469" s="218"/>
      <c r="C469" s="219"/>
      <c r="D469" s="219"/>
      <c r="E469" s="220"/>
      <c r="F469" s="219"/>
      <c r="G469" s="291"/>
      <c r="H469" s="174" cm="1">
        <f t="array" ref="H469">IF(B469&lt;&gt;"",INDEX(KM!$C$5:$C$40,MATCH(1,($B469&gt;=KM!$A$5:$A$40)*($B469&lt;=KM!$B$5:$B$40),0)),0)</f>
        <v>0</v>
      </c>
      <c r="I469" s="55">
        <f t="shared" si="57"/>
        <v>0</v>
      </c>
      <c r="J469" s="226"/>
      <c r="K469" s="234"/>
      <c r="L469" s="236" t="str">
        <f>IF(AND('1B Tableau financier'!$K$2&lt;&gt;"Pôle",B469&lt;&gt;""),1,"")</f>
        <v/>
      </c>
      <c r="M469" s="241" t="str">
        <f t="shared" si="56"/>
        <v/>
      </c>
      <c r="N469" s="242" t="str">
        <f>IF(AND('1B Tableau financier'!$K$2="pôle",L469=2),ROUND((I469+J469+K469),2),"")</f>
        <v/>
      </c>
      <c r="O469" s="241" t="str">
        <f t="shared" si="53"/>
        <v/>
      </c>
      <c r="P469" s="55" t="str">
        <f t="shared" si="54"/>
        <v/>
      </c>
      <c r="Q469" s="55"/>
      <c r="R469" s="55"/>
      <c r="S469" s="296"/>
    </row>
    <row r="470" spans="1:19">
      <c r="A470" s="217"/>
      <c r="B470" s="218"/>
      <c r="C470" s="219"/>
      <c r="D470" s="219"/>
      <c r="E470" s="220"/>
      <c r="F470" s="219"/>
      <c r="G470" s="291"/>
      <c r="H470" s="174" cm="1">
        <f t="array" ref="H470">IF(B470&lt;&gt;"",INDEX(KM!$C$5:$C$40,MATCH(1,($B470&gt;=KM!$A$5:$A$40)*($B470&lt;=KM!$B$5:$B$40),0)),0)</f>
        <v>0</v>
      </c>
      <c r="I470" s="55">
        <f t="shared" si="57"/>
        <v>0</v>
      </c>
      <c r="J470" s="226"/>
      <c r="K470" s="234"/>
      <c r="L470" s="236" t="str">
        <f>IF(AND('1B Tableau financier'!$K$2&lt;&gt;"Pôle",B470&lt;&gt;""),1,"")</f>
        <v/>
      </c>
      <c r="M470" s="241" t="str">
        <f t="shared" si="56"/>
        <v/>
      </c>
      <c r="N470" s="242" t="str">
        <f>IF(AND('1B Tableau financier'!$K$2="pôle",L470=2),ROUND((I470+J470+K470),2),"")</f>
        <v/>
      </c>
      <c r="O470" s="241" t="str">
        <f t="shared" si="53"/>
        <v/>
      </c>
      <c r="P470" s="55" t="str">
        <f t="shared" si="54"/>
        <v/>
      </c>
      <c r="Q470" s="55"/>
      <c r="R470" s="55"/>
      <c r="S470" s="296"/>
    </row>
    <row r="471" spans="1:19">
      <c r="A471" s="217"/>
      <c r="B471" s="218"/>
      <c r="C471" s="219"/>
      <c r="D471" s="219"/>
      <c r="E471" s="220"/>
      <c r="F471" s="219"/>
      <c r="G471" s="291"/>
      <c r="H471" s="174" cm="1">
        <f t="array" ref="H471">IF(B471&lt;&gt;"",INDEX(KM!$C$5:$C$40,MATCH(1,($B471&gt;=KM!$A$5:$A$40)*($B471&lt;=KM!$B$5:$B$40),0)),0)</f>
        <v>0</v>
      </c>
      <c r="I471" s="55">
        <f t="shared" si="57"/>
        <v>0</v>
      </c>
      <c r="J471" s="226"/>
      <c r="K471" s="234"/>
      <c r="L471" s="236" t="str">
        <f>IF(AND('1B Tableau financier'!$K$2&lt;&gt;"Pôle",B471&lt;&gt;""),1,"")</f>
        <v/>
      </c>
      <c r="M471" s="241" t="str">
        <f t="shared" si="56"/>
        <v/>
      </c>
      <c r="N471" s="242" t="str">
        <f>IF(AND('1B Tableau financier'!$K$2="pôle",L471=2),ROUND((I471+J471+K471),2),"")</f>
        <v/>
      </c>
      <c r="O471" s="241" t="str">
        <f t="shared" si="53"/>
        <v/>
      </c>
      <c r="P471" s="55" t="str">
        <f t="shared" si="54"/>
        <v/>
      </c>
      <c r="Q471" s="55"/>
      <c r="R471" s="55"/>
      <c r="S471" s="296"/>
    </row>
    <row r="472" spans="1:19">
      <c r="A472" s="217"/>
      <c r="B472" s="218"/>
      <c r="C472" s="219"/>
      <c r="D472" s="219"/>
      <c r="E472" s="220"/>
      <c r="F472" s="219"/>
      <c r="G472" s="291"/>
      <c r="H472" s="174" cm="1">
        <f t="array" ref="H472">IF(B472&lt;&gt;"",INDEX(KM!$C$5:$C$40,MATCH(1,($B472&gt;=KM!$A$5:$A$40)*($B472&lt;=KM!$B$5:$B$40),0)),0)</f>
        <v>0</v>
      </c>
      <c r="I472" s="55">
        <f t="shared" si="57"/>
        <v>0</v>
      </c>
      <c r="J472" s="226"/>
      <c r="K472" s="234"/>
      <c r="L472" s="236" t="str">
        <f>IF(AND('1B Tableau financier'!$K$2&lt;&gt;"Pôle",B472&lt;&gt;""),1,"")</f>
        <v/>
      </c>
      <c r="M472" s="241" t="str">
        <f t="shared" si="56"/>
        <v/>
      </c>
      <c r="N472" s="242" t="str">
        <f>IF(AND('1B Tableau financier'!$K$2="pôle",L472=2),ROUND((I472+J472+K472),2),"")</f>
        <v/>
      </c>
      <c r="O472" s="241" t="str">
        <f t="shared" si="53"/>
        <v/>
      </c>
      <c r="P472" s="55" t="str">
        <f t="shared" si="54"/>
        <v/>
      </c>
      <c r="Q472" s="55"/>
      <c r="R472" s="55"/>
      <c r="S472" s="296"/>
    </row>
    <row r="473" spans="1:19">
      <c r="A473" s="217"/>
      <c r="B473" s="218"/>
      <c r="C473" s="219"/>
      <c r="D473" s="219"/>
      <c r="E473" s="220"/>
      <c r="F473" s="219"/>
      <c r="G473" s="291"/>
      <c r="H473" s="174" cm="1">
        <f t="array" ref="H473">IF(B473&lt;&gt;"",INDEX(KM!$C$5:$C$40,MATCH(1,($B473&gt;=KM!$A$5:$A$40)*($B473&lt;=KM!$B$5:$B$40),0)),0)</f>
        <v>0</v>
      </c>
      <c r="I473" s="55">
        <f t="shared" si="57"/>
        <v>0</v>
      </c>
      <c r="J473" s="226"/>
      <c r="K473" s="234"/>
      <c r="L473" s="236" t="str">
        <f>IF(AND('1B Tableau financier'!$K$2&lt;&gt;"Pôle",B473&lt;&gt;""),1,"")</f>
        <v/>
      </c>
      <c r="M473" s="241" t="str">
        <f t="shared" si="56"/>
        <v/>
      </c>
      <c r="N473" s="242" t="str">
        <f>IF(AND('1B Tableau financier'!$K$2="pôle",L473=2),ROUND((I473+J473+K473),2),"")</f>
        <v/>
      </c>
      <c r="O473" s="241" t="str">
        <f t="shared" si="53"/>
        <v/>
      </c>
      <c r="P473" s="55" t="str">
        <f t="shared" si="54"/>
        <v/>
      </c>
      <c r="Q473" s="55"/>
      <c r="R473" s="55"/>
      <c r="S473" s="296"/>
    </row>
    <row r="474" spans="1:19">
      <c r="A474" s="217"/>
      <c r="B474" s="218"/>
      <c r="C474" s="219"/>
      <c r="D474" s="219"/>
      <c r="E474" s="220"/>
      <c r="F474" s="219"/>
      <c r="G474" s="291"/>
      <c r="H474" s="174" cm="1">
        <f t="array" ref="H474">IF(B474&lt;&gt;"",INDEX(KM!$C$5:$C$40,MATCH(1,($B474&gt;=KM!$A$5:$A$40)*($B474&lt;=KM!$B$5:$B$40),0)),0)</f>
        <v>0</v>
      </c>
      <c r="I474" s="55">
        <f t="shared" si="57"/>
        <v>0</v>
      </c>
      <c r="J474" s="226"/>
      <c r="K474" s="234"/>
      <c r="L474" s="236" t="str">
        <f>IF(AND('1B Tableau financier'!$K$2&lt;&gt;"Pôle",B474&lt;&gt;""),1,"")</f>
        <v/>
      </c>
      <c r="M474" s="241" t="str">
        <f t="shared" si="56"/>
        <v/>
      </c>
      <c r="N474" s="242" t="str">
        <f>IF(AND('1B Tableau financier'!$K$2="pôle",L474=2),ROUND((I474+J474+K474),2),"")</f>
        <v/>
      </c>
      <c r="O474" s="241" t="str">
        <f t="shared" si="53"/>
        <v/>
      </c>
      <c r="P474" s="55" t="str">
        <f t="shared" si="54"/>
        <v/>
      </c>
      <c r="Q474" s="55"/>
      <c r="R474" s="55"/>
      <c r="S474" s="296"/>
    </row>
    <row r="475" spans="1:19">
      <c r="A475" s="217"/>
      <c r="B475" s="218"/>
      <c r="C475" s="219"/>
      <c r="D475" s="219"/>
      <c r="E475" s="220"/>
      <c r="F475" s="219"/>
      <c r="G475" s="291"/>
      <c r="H475" s="174" cm="1">
        <f t="array" ref="H475">IF(B475&lt;&gt;"",INDEX(KM!$C$5:$C$40,MATCH(1,($B475&gt;=KM!$A$5:$A$40)*($B475&lt;=KM!$B$5:$B$40),0)),0)</f>
        <v>0</v>
      </c>
      <c r="I475" s="55">
        <f t="shared" si="57"/>
        <v>0</v>
      </c>
      <c r="J475" s="226"/>
      <c r="K475" s="234"/>
      <c r="L475" s="236" t="str">
        <f>IF(AND('1B Tableau financier'!$K$2&lt;&gt;"Pôle",B475&lt;&gt;""),1,"")</f>
        <v/>
      </c>
      <c r="M475" s="241" t="str">
        <f t="shared" si="56"/>
        <v/>
      </c>
      <c r="N475" s="242" t="str">
        <f>IF(AND('1B Tableau financier'!$K$2="pôle",L475=2),ROUND((I475+J475+K475),2),"")</f>
        <v/>
      </c>
      <c r="O475" s="241" t="str">
        <f t="shared" si="53"/>
        <v/>
      </c>
      <c r="P475" s="55" t="str">
        <f t="shared" si="54"/>
        <v/>
      </c>
      <c r="Q475" s="55"/>
      <c r="R475" s="55"/>
      <c r="S475" s="296"/>
    </row>
    <row r="476" spans="1:19">
      <c r="A476" s="217"/>
      <c r="B476" s="218"/>
      <c r="C476" s="219"/>
      <c r="D476" s="219"/>
      <c r="E476" s="220"/>
      <c r="F476" s="219"/>
      <c r="G476" s="291"/>
      <c r="H476" s="174" cm="1">
        <f t="array" ref="H476">IF(B476&lt;&gt;"",INDEX(KM!$C$5:$C$40,MATCH(1,($B476&gt;=KM!$A$5:$A$40)*($B476&lt;=KM!$B$5:$B$40),0)),0)</f>
        <v>0</v>
      </c>
      <c r="I476" s="55">
        <f t="shared" si="57"/>
        <v>0</v>
      </c>
      <c r="J476" s="226"/>
      <c r="K476" s="234"/>
      <c r="L476" s="236" t="str">
        <f>IF(AND('1B Tableau financier'!$K$2&lt;&gt;"Pôle",B476&lt;&gt;""),1,"")</f>
        <v/>
      </c>
      <c r="M476" s="241" t="str">
        <f t="shared" si="56"/>
        <v/>
      </c>
      <c r="N476" s="242" t="str">
        <f>IF(AND('1B Tableau financier'!$K$2="pôle",L476=2),ROUND((I476+J476+K476),2),"")</f>
        <v/>
      </c>
      <c r="O476" s="241" t="str">
        <f t="shared" si="53"/>
        <v/>
      </c>
      <c r="P476" s="55" t="str">
        <f t="shared" si="54"/>
        <v/>
      </c>
      <c r="Q476" s="55"/>
      <c r="R476" s="55"/>
      <c r="S476" s="296"/>
    </row>
    <row r="477" spans="1:19">
      <c r="A477" s="217"/>
      <c r="B477" s="218"/>
      <c r="C477" s="219"/>
      <c r="D477" s="219"/>
      <c r="E477" s="220"/>
      <c r="F477" s="219"/>
      <c r="G477" s="291"/>
      <c r="H477" s="174" cm="1">
        <f t="array" ref="H477">IF(B477&lt;&gt;"",INDEX(KM!$C$5:$C$40,MATCH(1,($B477&gt;=KM!$A$5:$A$40)*($B477&lt;=KM!$B$5:$B$40),0)),0)</f>
        <v>0</v>
      </c>
      <c r="I477" s="55">
        <f t="shared" si="57"/>
        <v>0</v>
      </c>
      <c r="J477" s="226"/>
      <c r="K477" s="234"/>
      <c r="L477" s="236" t="str">
        <f>IF(AND('1B Tableau financier'!$K$2&lt;&gt;"Pôle",B477&lt;&gt;""),1,"")</f>
        <v/>
      </c>
      <c r="M477" s="241" t="str">
        <f t="shared" si="56"/>
        <v/>
      </c>
      <c r="N477" s="242" t="str">
        <f>IF(AND('1B Tableau financier'!$K$2="pôle",L477=2),ROUND((I477+J477+K477),2),"")</f>
        <v/>
      </c>
      <c r="O477" s="241" t="str">
        <f t="shared" si="53"/>
        <v/>
      </c>
      <c r="P477" s="55" t="str">
        <f t="shared" si="54"/>
        <v/>
      </c>
      <c r="Q477" s="55"/>
      <c r="R477" s="55"/>
      <c r="S477" s="296"/>
    </row>
    <row r="478" spans="1:19">
      <c r="A478" s="217"/>
      <c r="B478" s="218"/>
      <c r="C478" s="219"/>
      <c r="D478" s="219"/>
      <c r="E478" s="220"/>
      <c r="F478" s="219"/>
      <c r="G478" s="291"/>
      <c r="H478" s="174" cm="1">
        <f t="array" ref="H478">IF(B478&lt;&gt;"",INDEX(KM!$C$5:$C$40,MATCH(1,($B478&gt;=KM!$A$5:$A$40)*($B478&lt;=KM!$B$5:$B$40),0)),0)</f>
        <v>0</v>
      </c>
      <c r="I478" s="55">
        <f t="shared" si="57"/>
        <v>0</v>
      </c>
      <c r="J478" s="226"/>
      <c r="K478" s="234"/>
      <c r="L478" s="236" t="str">
        <f>IF(AND('1B Tableau financier'!$K$2&lt;&gt;"Pôle",B478&lt;&gt;""),1,"")</f>
        <v/>
      </c>
      <c r="M478" s="241" t="str">
        <f t="shared" si="56"/>
        <v/>
      </c>
      <c r="N478" s="242" t="str">
        <f>IF(AND('1B Tableau financier'!$K$2="pôle",L478=2),ROUND((I478+J478+K478),2),"")</f>
        <v/>
      </c>
      <c r="O478" s="241" t="str">
        <f t="shared" si="53"/>
        <v/>
      </c>
      <c r="P478" s="55" t="str">
        <f t="shared" si="54"/>
        <v/>
      </c>
      <c r="Q478" s="55"/>
      <c r="R478" s="55"/>
      <c r="S478" s="296"/>
    </row>
    <row r="479" spans="1:19">
      <c r="A479" s="217"/>
      <c r="B479" s="218"/>
      <c r="C479" s="219"/>
      <c r="D479" s="219"/>
      <c r="E479" s="220"/>
      <c r="F479" s="219"/>
      <c r="G479" s="291"/>
      <c r="H479" s="174" cm="1">
        <f t="array" ref="H479">IF(B479&lt;&gt;"",INDEX(KM!$C$5:$C$40,MATCH(1,($B479&gt;=KM!$A$5:$A$40)*($B479&lt;=KM!$B$5:$B$40),0)),0)</f>
        <v>0</v>
      </c>
      <c r="I479" s="55">
        <f t="shared" si="57"/>
        <v>0</v>
      </c>
      <c r="J479" s="226"/>
      <c r="K479" s="234"/>
      <c r="L479" s="236" t="str">
        <f>IF(AND('1B Tableau financier'!$K$2&lt;&gt;"Pôle",B479&lt;&gt;""),1,"")</f>
        <v/>
      </c>
      <c r="M479" s="241" t="str">
        <f t="shared" si="56"/>
        <v/>
      </c>
      <c r="N479" s="242" t="str">
        <f>IF(AND('1B Tableau financier'!$K$2="pôle",L479=2),ROUND((I479+J479+K479),2),"")</f>
        <v/>
      </c>
      <c r="O479" s="241" t="str">
        <f t="shared" si="53"/>
        <v/>
      </c>
      <c r="P479" s="55" t="str">
        <f t="shared" si="54"/>
        <v/>
      </c>
      <c r="Q479" s="55"/>
      <c r="R479" s="55"/>
      <c r="S479" s="296"/>
    </row>
    <row r="480" spans="1:19">
      <c r="A480" s="217"/>
      <c r="B480" s="218"/>
      <c r="C480" s="219"/>
      <c r="D480" s="219"/>
      <c r="E480" s="220"/>
      <c r="F480" s="219"/>
      <c r="G480" s="291"/>
      <c r="H480" s="174" cm="1">
        <f t="array" ref="H480">IF(B480&lt;&gt;"",INDEX(KM!$C$5:$C$40,MATCH(1,($B480&gt;=KM!$A$5:$A$40)*($B480&lt;=KM!$B$5:$B$40),0)),0)</f>
        <v>0</v>
      </c>
      <c r="I480" s="55">
        <f t="shared" si="57"/>
        <v>0</v>
      </c>
      <c r="J480" s="226"/>
      <c r="K480" s="234"/>
      <c r="L480" s="236" t="str">
        <f>IF(AND('1B Tableau financier'!$K$2&lt;&gt;"Pôle",B480&lt;&gt;""),1,"")</f>
        <v/>
      </c>
      <c r="M480" s="241" t="str">
        <f t="shared" si="56"/>
        <v/>
      </c>
      <c r="N480" s="242" t="str">
        <f>IF(AND('1B Tableau financier'!$K$2="pôle",L480=2),ROUND((I480+J480+K480),2),"")</f>
        <v/>
      </c>
      <c r="O480" s="241" t="str">
        <f t="shared" si="53"/>
        <v/>
      </c>
      <c r="P480" s="55" t="str">
        <f t="shared" si="54"/>
        <v/>
      </c>
      <c r="Q480" s="55"/>
      <c r="R480" s="55"/>
      <c r="S480" s="296"/>
    </row>
    <row r="481" spans="1:19">
      <c r="A481" s="217"/>
      <c r="B481" s="218"/>
      <c r="C481" s="219"/>
      <c r="D481" s="219"/>
      <c r="E481" s="220"/>
      <c r="F481" s="219"/>
      <c r="G481" s="291"/>
      <c r="H481" s="174" cm="1">
        <f t="array" ref="H481">IF(B481&lt;&gt;"",INDEX(KM!$C$5:$C$40,MATCH(1,($B481&gt;=KM!$A$5:$A$40)*($B481&lt;=KM!$B$5:$B$40),0)),0)</f>
        <v>0</v>
      </c>
      <c r="I481" s="55">
        <f t="shared" si="57"/>
        <v>0</v>
      </c>
      <c r="J481" s="226"/>
      <c r="K481" s="234"/>
      <c r="L481" s="236" t="str">
        <f>IF(AND('1B Tableau financier'!$K$2&lt;&gt;"Pôle",B481&lt;&gt;""),1,"")</f>
        <v/>
      </c>
      <c r="M481" s="241" t="str">
        <f t="shared" si="56"/>
        <v/>
      </c>
      <c r="N481" s="242" t="str">
        <f>IF(AND('1B Tableau financier'!$K$2="pôle",L481=2),ROUND((I481+J481+K481),2),"")</f>
        <v/>
      </c>
      <c r="O481" s="241" t="str">
        <f t="shared" si="53"/>
        <v/>
      </c>
      <c r="P481" s="55" t="str">
        <f t="shared" si="54"/>
        <v/>
      </c>
      <c r="Q481" s="55"/>
      <c r="R481" s="55"/>
      <c r="S481" s="296"/>
    </row>
    <row r="482" spans="1:19">
      <c r="A482" s="217"/>
      <c r="B482" s="218"/>
      <c r="C482" s="219"/>
      <c r="D482" s="219"/>
      <c r="E482" s="220"/>
      <c r="F482" s="219"/>
      <c r="G482" s="291"/>
      <c r="H482" s="174" cm="1">
        <f t="array" ref="H482">IF(B482&lt;&gt;"",INDEX(KM!$C$5:$C$40,MATCH(1,($B482&gt;=KM!$A$5:$A$40)*($B482&lt;=KM!$B$5:$B$40),0)),0)</f>
        <v>0</v>
      </c>
      <c r="I482" s="55">
        <f t="shared" si="57"/>
        <v>0</v>
      </c>
      <c r="J482" s="226"/>
      <c r="K482" s="234"/>
      <c r="L482" s="236" t="str">
        <f>IF(AND('1B Tableau financier'!$K$2&lt;&gt;"Pôle",B482&lt;&gt;""),1,"")</f>
        <v/>
      </c>
      <c r="M482" s="241" t="str">
        <f t="shared" si="56"/>
        <v/>
      </c>
      <c r="N482" s="242" t="str">
        <f>IF(AND('1B Tableau financier'!$K$2="pôle",L482=2),ROUND((I482+J482+K482),2),"")</f>
        <v/>
      </c>
      <c r="O482" s="241" t="str">
        <f t="shared" si="53"/>
        <v/>
      </c>
      <c r="P482" s="55" t="str">
        <f t="shared" si="54"/>
        <v/>
      </c>
      <c r="Q482" s="55"/>
      <c r="R482" s="55"/>
      <c r="S482" s="296"/>
    </row>
    <row r="483" spans="1:19">
      <c r="A483" s="217"/>
      <c r="B483" s="218"/>
      <c r="C483" s="219"/>
      <c r="D483" s="219"/>
      <c r="E483" s="220"/>
      <c r="F483" s="219"/>
      <c r="G483" s="291"/>
      <c r="H483" s="174" cm="1">
        <f t="array" ref="H483">IF(B483&lt;&gt;"",INDEX(KM!$C$5:$C$40,MATCH(1,($B483&gt;=KM!$A$5:$A$40)*($B483&lt;=KM!$B$5:$B$40),0)),0)</f>
        <v>0</v>
      </c>
      <c r="I483" s="55">
        <f t="shared" si="57"/>
        <v>0</v>
      </c>
      <c r="J483" s="226"/>
      <c r="K483" s="234"/>
      <c r="L483" s="236" t="str">
        <f>IF(AND('1B Tableau financier'!$K$2&lt;&gt;"Pôle",B483&lt;&gt;""),1,"")</f>
        <v/>
      </c>
      <c r="M483" s="241" t="str">
        <f t="shared" si="56"/>
        <v/>
      </c>
      <c r="N483" s="242" t="str">
        <f>IF(AND('1B Tableau financier'!$K$2="pôle",L483=2),ROUND((I483+J483+K483),2),"")</f>
        <v/>
      </c>
      <c r="O483" s="241" t="str">
        <f t="shared" si="53"/>
        <v/>
      </c>
      <c r="P483" s="55" t="str">
        <f t="shared" si="54"/>
        <v/>
      </c>
      <c r="Q483" s="55"/>
      <c r="R483" s="55"/>
      <c r="S483" s="296"/>
    </row>
    <row r="484" spans="1:19">
      <c r="A484" s="217"/>
      <c r="B484" s="218"/>
      <c r="C484" s="219"/>
      <c r="D484" s="219"/>
      <c r="E484" s="220"/>
      <c r="F484" s="219"/>
      <c r="G484" s="291"/>
      <c r="H484" s="174" cm="1">
        <f t="array" ref="H484">IF(B484&lt;&gt;"",INDEX(KM!$C$5:$C$40,MATCH(1,($B484&gt;=KM!$A$5:$A$40)*($B484&lt;=KM!$B$5:$B$40),0)),0)</f>
        <v>0</v>
      </c>
      <c r="I484" s="55">
        <f t="shared" si="57"/>
        <v>0</v>
      </c>
      <c r="J484" s="226"/>
      <c r="K484" s="234"/>
      <c r="L484" s="236" t="str">
        <f>IF(AND('1B Tableau financier'!$K$2&lt;&gt;"Pôle",B484&lt;&gt;""),1,"")</f>
        <v/>
      </c>
      <c r="M484" s="241" t="str">
        <f t="shared" si="56"/>
        <v/>
      </c>
      <c r="N484" s="242" t="str">
        <f>IF(AND('1B Tableau financier'!$K$2="pôle",L484=2),ROUND((I484+J484+K484),2),"")</f>
        <v/>
      </c>
      <c r="O484" s="241" t="str">
        <f t="shared" si="53"/>
        <v/>
      </c>
      <c r="P484" s="55" t="str">
        <f t="shared" si="54"/>
        <v/>
      </c>
      <c r="Q484" s="55"/>
      <c r="R484" s="55"/>
      <c r="S484" s="296"/>
    </row>
    <row r="485" spans="1:19">
      <c r="A485" s="217"/>
      <c r="B485" s="218"/>
      <c r="C485" s="219"/>
      <c r="D485" s="219"/>
      <c r="E485" s="220"/>
      <c r="F485" s="219"/>
      <c r="G485" s="291"/>
      <c r="H485" s="174" cm="1">
        <f t="array" ref="H485">IF(B485&lt;&gt;"",INDEX(KM!$C$5:$C$40,MATCH(1,($B485&gt;=KM!$A$5:$A$40)*($B485&lt;=KM!$B$5:$B$40),0)),0)</f>
        <v>0</v>
      </c>
      <c r="I485" s="55">
        <f t="shared" si="57"/>
        <v>0</v>
      </c>
      <c r="J485" s="226"/>
      <c r="K485" s="234"/>
      <c r="L485" s="236" t="str">
        <f>IF(AND('1B Tableau financier'!$K$2&lt;&gt;"Pôle",B485&lt;&gt;""),1,"")</f>
        <v/>
      </c>
      <c r="M485" s="241" t="str">
        <f t="shared" si="56"/>
        <v/>
      </c>
      <c r="N485" s="242" t="str">
        <f>IF(AND('1B Tableau financier'!$K$2="pôle",L485=2),ROUND((I485+J485+K485),2),"")</f>
        <v/>
      </c>
      <c r="O485" s="241" t="str">
        <f t="shared" si="53"/>
        <v/>
      </c>
      <c r="P485" s="55" t="str">
        <f t="shared" si="54"/>
        <v/>
      </c>
      <c r="Q485" s="55"/>
      <c r="R485" s="55"/>
      <c r="S485" s="296"/>
    </row>
    <row r="486" spans="1:19">
      <c r="A486" s="217"/>
      <c r="B486" s="218"/>
      <c r="C486" s="219"/>
      <c r="D486" s="219"/>
      <c r="E486" s="220"/>
      <c r="F486" s="219"/>
      <c r="G486" s="291"/>
      <c r="H486" s="174" cm="1">
        <f t="array" ref="H486">IF(B486&lt;&gt;"",INDEX(KM!$C$5:$C$40,MATCH(1,($B486&gt;=KM!$A$5:$A$40)*($B486&lt;=KM!$B$5:$B$40),0)),0)</f>
        <v>0</v>
      </c>
      <c r="I486" s="55">
        <f t="shared" si="57"/>
        <v>0</v>
      </c>
      <c r="J486" s="226"/>
      <c r="K486" s="234"/>
      <c r="L486" s="236" t="str">
        <f>IF(AND('1B Tableau financier'!$K$2&lt;&gt;"Pôle",B486&lt;&gt;""),1,"")</f>
        <v/>
      </c>
      <c r="M486" s="241" t="str">
        <f t="shared" si="56"/>
        <v/>
      </c>
      <c r="N486" s="242" t="str">
        <f>IF(AND('1B Tableau financier'!$K$2="pôle",L486=2),ROUND((I486+J486+K486),2),"")</f>
        <v/>
      </c>
      <c r="O486" s="241" t="str">
        <f t="shared" si="53"/>
        <v/>
      </c>
      <c r="P486" s="55" t="str">
        <f t="shared" si="54"/>
        <v/>
      </c>
      <c r="Q486" s="55"/>
      <c r="R486" s="55"/>
      <c r="S486" s="296"/>
    </row>
    <row r="487" spans="1:19">
      <c r="A487" s="217"/>
      <c r="B487" s="218"/>
      <c r="C487" s="219"/>
      <c r="D487" s="219"/>
      <c r="E487" s="220"/>
      <c r="F487" s="219"/>
      <c r="G487" s="291"/>
      <c r="H487" s="174" cm="1">
        <f t="array" ref="H487">IF(B487&lt;&gt;"",INDEX(KM!$C$5:$C$40,MATCH(1,($B487&gt;=KM!$A$5:$A$40)*($B487&lt;=KM!$B$5:$B$40),0)),0)</f>
        <v>0</v>
      </c>
      <c r="I487" s="55">
        <f t="shared" si="57"/>
        <v>0</v>
      </c>
      <c r="J487" s="226"/>
      <c r="K487" s="234"/>
      <c r="L487" s="236" t="str">
        <f>IF(AND('1B Tableau financier'!$K$2&lt;&gt;"Pôle",B487&lt;&gt;""),1,"")</f>
        <v/>
      </c>
      <c r="M487" s="241" t="str">
        <f t="shared" si="56"/>
        <v/>
      </c>
      <c r="N487" s="242" t="str">
        <f>IF(AND('1B Tableau financier'!$K$2="pôle",L487=2),ROUND((I487+J487+K487),2),"")</f>
        <v/>
      </c>
      <c r="O487" s="241" t="str">
        <f t="shared" si="53"/>
        <v/>
      </c>
      <c r="P487" s="55" t="str">
        <f t="shared" si="54"/>
        <v/>
      </c>
      <c r="Q487" s="55"/>
      <c r="R487" s="55"/>
      <c r="S487" s="296"/>
    </row>
    <row r="488" spans="1:19">
      <c r="A488" s="217"/>
      <c r="B488" s="218"/>
      <c r="C488" s="219"/>
      <c r="D488" s="219"/>
      <c r="E488" s="220"/>
      <c r="F488" s="219"/>
      <c r="G488" s="291"/>
      <c r="H488" s="174" cm="1">
        <f t="array" ref="H488">IF(B488&lt;&gt;"",INDEX(KM!$C$5:$C$40,MATCH(1,($B488&gt;=KM!$A$5:$A$40)*($B488&lt;=KM!$B$5:$B$40),0)),0)</f>
        <v>0</v>
      </c>
      <c r="I488" s="55">
        <f t="shared" si="57"/>
        <v>0</v>
      </c>
      <c r="J488" s="226"/>
      <c r="K488" s="234"/>
      <c r="L488" s="236" t="str">
        <f>IF(AND('1B Tableau financier'!$K$2&lt;&gt;"Pôle",B488&lt;&gt;""),1,"")</f>
        <v/>
      </c>
      <c r="M488" s="241" t="str">
        <f t="shared" si="56"/>
        <v/>
      </c>
      <c r="N488" s="242" t="str">
        <f>IF(AND('1B Tableau financier'!$K$2="pôle",L488=2),ROUND((I488+J488+K488),2),"")</f>
        <v/>
      </c>
      <c r="O488" s="241" t="str">
        <f t="shared" si="53"/>
        <v/>
      </c>
      <c r="P488" s="55" t="str">
        <f t="shared" si="54"/>
        <v/>
      </c>
      <c r="Q488" s="55"/>
      <c r="R488" s="55"/>
      <c r="S488" s="296"/>
    </row>
    <row r="489" spans="1:19">
      <c r="A489" s="217"/>
      <c r="B489" s="218"/>
      <c r="C489" s="219"/>
      <c r="D489" s="219"/>
      <c r="E489" s="220"/>
      <c r="F489" s="219"/>
      <c r="G489" s="291"/>
      <c r="H489" s="174" cm="1">
        <f t="array" ref="H489">IF(B489&lt;&gt;"",INDEX(KM!$C$5:$C$40,MATCH(1,($B489&gt;=KM!$A$5:$A$40)*($B489&lt;=KM!$B$5:$B$40),0)),0)</f>
        <v>0</v>
      </c>
      <c r="I489" s="55">
        <f t="shared" si="57"/>
        <v>0</v>
      </c>
      <c r="J489" s="226"/>
      <c r="K489" s="234"/>
      <c r="L489" s="236" t="str">
        <f>IF(AND('1B Tableau financier'!$K$2&lt;&gt;"Pôle",B489&lt;&gt;""),1,"")</f>
        <v/>
      </c>
      <c r="M489" s="241" t="str">
        <f t="shared" si="56"/>
        <v/>
      </c>
      <c r="N489" s="242" t="str">
        <f>IF(AND('1B Tableau financier'!$K$2="pôle",L489=2),ROUND((I489+J489+K489),2),"")</f>
        <v/>
      </c>
      <c r="O489" s="241" t="str">
        <f t="shared" si="53"/>
        <v/>
      </c>
      <c r="P489" s="55" t="str">
        <f t="shared" si="54"/>
        <v/>
      </c>
      <c r="Q489" s="55"/>
      <c r="R489" s="55"/>
      <c r="S489" s="296"/>
    </row>
    <row r="490" spans="1:19">
      <c r="A490" s="217"/>
      <c r="B490" s="218"/>
      <c r="C490" s="219"/>
      <c r="D490" s="219"/>
      <c r="E490" s="220"/>
      <c r="F490" s="219"/>
      <c r="G490" s="291"/>
      <c r="H490" s="174" cm="1">
        <f t="array" ref="H490">IF(B490&lt;&gt;"",INDEX(KM!$C$5:$C$40,MATCH(1,($B490&gt;=KM!$A$5:$A$40)*($B490&lt;=KM!$B$5:$B$40),0)),0)</f>
        <v>0</v>
      </c>
      <c r="I490" s="55">
        <f t="shared" si="57"/>
        <v>0</v>
      </c>
      <c r="J490" s="226"/>
      <c r="K490" s="234"/>
      <c r="L490" s="236" t="str">
        <f>IF(AND('1B Tableau financier'!$K$2&lt;&gt;"Pôle",B490&lt;&gt;""),1,"")</f>
        <v/>
      </c>
      <c r="M490" s="241" t="str">
        <f t="shared" si="56"/>
        <v/>
      </c>
      <c r="N490" s="242" t="str">
        <f>IF(AND('1B Tableau financier'!$K$2="pôle",L490=2),ROUND((I490+J490+K490),2),"")</f>
        <v/>
      </c>
      <c r="O490" s="241" t="str">
        <f t="shared" si="53"/>
        <v/>
      </c>
      <c r="P490" s="55" t="str">
        <f t="shared" si="54"/>
        <v/>
      </c>
      <c r="Q490" s="55"/>
      <c r="R490" s="55"/>
      <c r="S490" s="296"/>
    </row>
    <row r="491" spans="1:19">
      <c r="A491" s="217"/>
      <c r="B491" s="218"/>
      <c r="C491" s="219"/>
      <c r="D491" s="219"/>
      <c r="E491" s="220"/>
      <c r="F491" s="219"/>
      <c r="G491" s="291"/>
      <c r="H491" s="174" cm="1">
        <f t="array" ref="H491">IF(B491&lt;&gt;"",INDEX(KM!$C$5:$C$40,MATCH(1,($B491&gt;=KM!$A$5:$A$40)*($B491&lt;=KM!$B$5:$B$40),0)),0)</f>
        <v>0</v>
      </c>
      <c r="I491" s="55">
        <f t="shared" si="57"/>
        <v>0</v>
      </c>
      <c r="J491" s="226"/>
      <c r="K491" s="234"/>
      <c r="L491" s="236" t="str">
        <f>IF(AND('1B Tableau financier'!$K$2&lt;&gt;"Pôle",B491&lt;&gt;""),1,"")</f>
        <v/>
      </c>
      <c r="M491" s="241" t="str">
        <f t="shared" si="56"/>
        <v/>
      </c>
      <c r="N491" s="242" t="str">
        <f>IF(AND('1B Tableau financier'!$K$2="pôle",L491=2),ROUND((I491+J491+K491),2),"")</f>
        <v/>
      </c>
      <c r="O491" s="241" t="str">
        <f t="shared" si="53"/>
        <v/>
      </c>
      <c r="P491" s="55" t="str">
        <f t="shared" si="54"/>
        <v/>
      </c>
      <c r="Q491" s="55"/>
      <c r="R491" s="55"/>
      <c r="S491" s="296"/>
    </row>
    <row r="492" spans="1:19">
      <c r="A492" s="217"/>
      <c r="B492" s="218"/>
      <c r="C492" s="219"/>
      <c r="D492" s="219"/>
      <c r="E492" s="220"/>
      <c r="F492" s="219"/>
      <c r="G492" s="291"/>
      <c r="H492" s="174" cm="1">
        <f t="array" ref="H492">IF(B492&lt;&gt;"",INDEX(KM!$C$5:$C$40,MATCH(1,($B492&gt;=KM!$A$5:$A$40)*($B492&lt;=KM!$B$5:$B$40),0)),0)</f>
        <v>0</v>
      </c>
      <c r="I492" s="55">
        <f t="shared" si="57"/>
        <v>0</v>
      </c>
      <c r="J492" s="226"/>
      <c r="K492" s="234"/>
      <c r="L492" s="236" t="str">
        <f>IF(AND('1B Tableau financier'!$K$2&lt;&gt;"Pôle",B492&lt;&gt;""),1,"")</f>
        <v/>
      </c>
      <c r="M492" s="241" t="str">
        <f t="shared" si="56"/>
        <v/>
      </c>
      <c r="N492" s="242" t="str">
        <f>IF(AND('1B Tableau financier'!$K$2="pôle",L492=2),ROUND((I492+J492+K492),2),"")</f>
        <v/>
      </c>
      <c r="O492" s="241" t="str">
        <f t="shared" si="53"/>
        <v/>
      </c>
      <c r="P492" s="55" t="str">
        <f t="shared" si="54"/>
        <v/>
      </c>
      <c r="Q492" s="55"/>
      <c r="R492" s="55"/>
      <c r="S492" s="296"/>
    </row>
    <row r="493" spans="1:19">
      <c r="A493" s="217"/>
      <c r="B493" s="218"/>
      <c r="C493" s="219"/>
      <c r="D493" s="219"/>
      <c r="E493" s="220"/>
      <c r="F493" s="219"/>
      <c r="G493" s="291"/>
      <c r="H493" s="174" cm="1">
        <f t="array" ref="H493">IF(B493&lt;&gt;"",INDEX(KM!$C$5:$C$40,MATCH(1,($B493&gt;=KM!$A$5:$A$40)*($B493&lt;=KM!$B$5:$B$40),0)),0)</f>
        <v>0</v>
      </c>
      <c r="I493" s="55">
        <f t="shared" si="57"/>
        <v>0</v>
      </c>
      <c r="J493" s="226"/>
      <c r="K493" s="234"/>
      <c r="L493" s="236" t="str">
        <f>IF(AND('1B Tableau financier'!$K$2&lt;&gt;"Pôle",B493&lt;&gt;""),1,"")</f>
        <v/>
      </c>
      <c r="M493" s="241" t="str">
        <f t="shared" si="56"/>
        <v/>
      </c>
      <c r="N493" s="242" t="str">
        <f>IF(AND('1B Tableau financier'!$K$2="pôle",L493=2),ROUND((I493+J493+K493),2),"")</f>
        <v/>
      </c>
      <c r="O493" s="241" t="str">
        <f t="shared" si="53"/>
        <v/>
      </c>
      <c r="P493" s="55" t="str">
        <f t="shared" si="54"/>
        <v/>
      </c>
      <c r="Q493" s="55"/>
      <c r="R493" s="55"/>
      <c r="S493" s="296"/>
    </row>
    <row r="494" spans="1:19">
      <c r="A494" s="217"/>
      <c r="B494" s="218"/>
      <c r="C494" s="219"/>
      <c r="D494" s="219"/>
      <c r="E494" s="220"/>
      <c r="F494" s="219"/>
      <c r="G494" s="291"/>
      <c r="H494" s="174" cm="1">
        <f t="array" ref="H494">IF(B494&lt;&gt;"",INDEX(KM!$C$5:$C$40,MATCH(1,($B494&gt;=KM!$A$5:$A$40)*($B494&lt;=KM!$B$5:$B$40),0)),0)</f>
        <v>0</v>
      </c>
      <c r="I494" s="55">
        <f t="shared" si="57"/>
        <v>0</v>
      </c>
      <c r="J494" s="226"/>
      <c r="K494" s="234"/>
      <c r="L494" s="236" t="str">
        <f>IF(AND('1B Tableau financier'!$K$2&lt;&gt;"Pôle",B494&lt;&gt;""),1,"")</f>
        <v/>
      </c>
      <c r="M494" s="241" t="str">
        <f t="shared" si="56"/>
        <v/>
      </c>
      <c r="N494" s="242" t="str">
        <f>IF(AND('1B Tableau financier'!$K$2="pôle",L494=2),ROUND((I494+J494+K494),2),"")</f>
        <v/>
      </c>
      <c r="O494" s="241" t="str">
        <f t="shared" si="53"/>
        <v/>
      </c>
      <c r="P494" s="55" t="str">
        <f t="shared" si="54"/>
        <v/>
      </c>
      <c r="Q494" s="55"/>
      <c r="R494" s="55"/>
      <c r="S494" s="296"/>
    </row>
    <row r="495" spans="1:19">
      <c r="A495" s="217"/>
      <c r="B495" s="218"/>
      <c r="C495" s="219"/>
      <c r="D495" s="219"/>
      <c r="E495" s="220"/>
      <c r="F495" s="219"/>
      <c r="G495" s="291"/>
      <c r="H495" s="174" cm="1">
        <f t="array" ref="H495">IF(B495&lt;&gt;"",INDEX(KM!$C$5:$C$40,MATCH(1,($B495&gt;=KM!$A$5:$A$40)*($B495&lt;=KM!$B$5:$B$40),0)),0)</f>
        <v>0</v>
      </c>
      <c r="I495" s="55">
        <f t="shared" si="57"/>
        <v>0</v>
      </c>
      <c r="J495" s="226"/>
      <c r="K495" s="234"/>
      <c r="L495" s="236" t="str">
        <f>IF(AND('1B Tableau financier'!$K$2&lt;&gt;"Pôle",B495&lt;&gt;""),1,"")</f>
        <v/>
      </c>
      <c r="M495" s="241" t="str">
        <f t="shared" si="56"/>
        <v/>
      </c>
      <c r="N495" s="242" t="str">
        <f>IF(AND('1B Tableau financier'!$K$2="pôle",L495=2),ROUND((I495+J495+K495),2),"")</f>
        <v/>
      </c>
      <c r="O495" s="241" t="str">
        <f t="shared" ref="O495:O520" si="58">IF(M495="","",M495-Q495)</f>
        <v/>
      </c>
      <c r="P495" s="55" t="str">
        <f t="shared" ref="P495:P520" si="59">IF(N495="","",N495-R495)</f>
        <v/>
      </c>
      <c r="Q495" s="55"/>
      <c r="R495" s="55"/>
      <c r="S495" s="296"/>
    </row>
    <row r="496" spans="1:19">
      <c r="A496" s="217"/>
      <c r="B496" s="218"/>
      <c r="C496" s="219"/>
      <c r="D496" s="219"/>
      <c r="E496" s="220"/>
      <c r="F496" s="219"/>
      <c r="G496" s="291"/>
      <c r="H496" s="174" cm="1">
        <f t="array" ref="H496">IF(B496&lt;&gt;"",INDEX(KM!$C$5:$C$40,MATCH(1,($B496&gt;=KM!$A$5:$A$40)*($B496&lt;=KM!$B$5:$B$40),0)),0)</f>
        <v>0</v>
      </c>
      <c r="I496" s="55">
        <f t="shared" si="57"/>
        <v>0</v>
      </c>
      <c r="J496" s="226"/>
      <c r="K496" s="234"/>
      <c r="L496" s="236" t="str">
        <f>IF(AND('1B Tableau financier'!$K$2&lt;&gt;"Pôle",B496&lt;&gt;""),1,"")</f>
        <v/>
      </c>
      <c r="M496" s="241" t="str">
        <f t="shared" ref="M496:M520" si="60">IF(L496=1,ROUND(I496+J496+K496,2),"")</f>
        <v/>
      </c>
      <c r="N496" s="242" t="str">
        <f>IF(AND('1B Tableau financier'!$K$2="pôle",L496=2),ROUND((I496+J496+K496),2),"")</f>
        <v/>
      </c>
      <c r="O496" s="241" t="str">
        <f t="shared" si="58"/>
        <v/>
      </c>
      <c r="P496" s="55" t="str">
        <f t="shared" si="59"/>
        <v/>
      </c>
      <c r="Q496" s="55"/>
      <c r="R496" s="55"/>
      <c r="S496" s="296"/>
    </row>
    <row r="497" spans="1:19">
      <c r="A497" s="217"/>
      <c r="B497" s="218"/>
      <c r="C497" s="219"/>
      <c r="D497" s="219"/>
      <c r="E497" s="220"/>
      <c r="F497" s="219"/>
      <c r="G497" s="291"/>
      <c r="H497" s="174" cm="1">
        <f t="array" ref="H497">IF(B497&lt;&gt;"",INDEX(KM!$C$5:$C$40,MATCH(1,($B497&gt;=KM!$A$5:$A$40)*($B497&lt;=KM!$B$5:$B$40),0)),0)</f>
        <v>0</v>
      </c>
      <c r="I497" s="55">
        <f t="shared" si="57"/>
        <v>0</v>
      </c>
      <c r="J497" s="226"/>
      <c r="K497" s="234"/>
      <c r="L497" s="236" t="str">
        <f>IF(AND('1B Tableau financier'!$K$2&lt;&gt;"Pôle",B497&lt;&gt;""),1,"")</f>
        <v/>
      </c>
      <c r="M497" s="241" t="str">
        <f t="shared" si="60"/>
        <v/>
      </c>
      <c r="N497" s="242" t="str">
        <f>IF(AND('1B Tableau financier'!$K$2="pôle",L497=2),ROUND((I497+J497+K497),2),"")</f>
        <v/>
      </c>
      <c r="O497" s="241" t="str">
        <f t="shared" si="58"/>
        <v/>
      </c>
      <c r="P497" s="55" t="str">
        <f t="shared" si="59"/>
        <v/>
      </c>
      <c r="Q497" s="55"/>
      <c r="R497" s="55"/>
      <c r="S497" s="296"/>
    </row>
    <row r="498" spans="1:19">
      <c r="A498" s="217"/>
      <c r="B498" s="218"/>
      <c r="C498" s="219"/>
      <c r="D498" s="219"/>
      <c r="E498" s="220"/>
      <c r="F498" s="219"/>
      <c r="G498" s="291"/>
      <c r="H498" s="174" cm="1">
        <f t="array" ref="H498">IF(B498&lt;&gt;"",INDEX(KM!$C$5:$C$40,MATCH(1,($B498&gt;=KM!$A$5:$A$40)*($B498&lt;=KM!$B$5:$B$40),0)),0)</f>
        <v>0</v>
      </c>
      <c r="I498" s="55">
        <f t="shared" si="57"/>
        <v>0</v>
      </c>
      <c r="J498" s="226"/>
      <c r="K498" s="234"/>
      <c r="L498" s="236" t="str">
        <f>IF(AND('1B Tableau financier'!$K$2&lt;&gt;"Pôle",B498&lt;&gt;""),1,"")</f>
        <v/>
      </c>
      <c r="M498" s="241" t="str">
        <f t="shared" si="60"/>
        <v/>
      </c>
      <c r="N498" s="242" t="str">
        <f>IF(AND('1B Tableau financier'!$K$2="pôle",L498=2),ROUND((I498+J498+K498),2),"")</f>
        <v/>
      </c>
      <c r="O498" s="241" t="str">
        <f t="shared" si="58"/>
        <v/>
      </c>
      <c r="P498" s="55" t="str">
        <f t="shared" si="59"/>
        <v/>
      </c>
      <c r="Q498" s="55"/>
      <c r="R498" s="55"/>
      <c r="S498" s="296"/>
    </row>
    <row r="499" spans="1:19">
      <c r="A499" s="217"/>
      <c r="B499" s="218"/>
      <c r="C499" s="219"/>
      <c r="D499" s="219"/>
      <c r="E499" s="220"/>
      <c r="F499" s="219"/>
      <c r="G499" s="291"/>
      <c r="H499" s="174" cm="1">
        <f t="array" ref="H499">IF(B499&lt;&gt;"",INDEX(KM!$C$5:$C$40,MATCH(1,($B499&gt;=KM!$A$5:$A$40)*($B499&lt;=KM!$B$5:$B$40),0)),0)</f>
        <v>0</v>
      </c>
      <c r="I499" s="55">
        <f t="shared" si="57"/>
        <v>0</v>
      </c>
      <c r="J499" s="226"/>
      <c r="K499" s="234"/>
      <c r="L499" s="236" t="str">
        <f>IF(AND('1B Tableau financier'!$K$2&lt;&gt;"Pôle",B499&lt;&gt;""),1,"")</f>
        <v/>
      </c>
      <c r="M499" s="241" t="str">
        <f t="shared" si="60"/>
        <v/>
      </c>
      <c r="N499" s="242" t="str">
        <f>IF(AND('1B Tableau financier'!$K$2="pôle",L499=2),ROUND((I499+J499+K499),2),"")</f>
        <v/>
      </c>
      <c r="O499" s="241" t="str">
        <f t="shared" si="58"/>
        <v/>
      </c>
      <c r="P499" s="55" t="str">
        <f t="shared" si="59"/>
        <v/>
      </c>
      <c r="Q499" s="55"/>
      <c r="R499" s="55"/>
      <c r="S499" s="296"/>
    </row>
    <row r="500" spans="1:19">
      <c r="A500" s="217"/>
      <c r="B500" s="218"/>
      <c r="C500" s="219"/>
      <c r="D500" s="219"/>
      <c r="E500" s="220"/>
      <c r="F500" s="219"/>
      <c r="G500" s="291"/>
      <c r="H500" s="174" cm="1">
        <f t="array" ref="H500">IF(B500&lt;&gt;"",INDEX(KM!$C$5:$C$40,MATCH(1,($B500&gt;=KM!$A$5:$A$40)*($B500&lt;=KM!$B$5:$B$40),0)),0)</f>
        <v>0</v>
      </c>
      <c r="I500" s="55">
        <f t="shared" ref="I500" si="61">G500*H500</f>
        <v>0</v>
      </c>
      <c r="J500" s="226"/>
      <c r="K500" s="234"/>
      <c r="L500" s="236" t="str">
        <f>IF(AND('1B Tableau financier'!$K$2&lt;&gt;"Pôle",B500&lt;&gt;""),1,"")</f>
        <v/>
      </c>
      <c r="M500" s="241" t="str">
        <f t="shared" si="60"/>
        <v/>
      </c>
      <c r="N500" s="242" t="str">
        <f>IF(AND('1B Tableau financier'!$K$2="pôle",L500=2),ROUND((I500+J500+K500),2),"")</f>
        <v/>
      </c>
      <c r="O500" s="241" t="str">
        <f t="shared" si="58"/>
        <v/>
      </c>
      <c r="P500" s="55" t="str">
        <f t="shared" si="59"/>
        <v/>
      </c>
      <c r="Q500" s="55"/>
      <c r="R500" s="55"/>
      <c r="S500" s="296"/>
    </row>
    <row r="501" spans="1:19">
      <c r="A501" s="217"/>
      <c r="B501" s="218"/>
      <c r="C501" s="219"/>
      <c r="D501" s="219"/>
      <c r="E501" s="220"/>
      <c r="F501" s="219"/>
      <c r="G501" s="291"/>
      <c r="H501" s="174" cm="1">
        <f t="array" ref="H501">IF(B501&lt;&gt;"",INDEX(KM!$C$5:$C$40,MATCH(1,($B501&gt;=KM!$A$5:$A$40)*($B501&lt;=KM!$B$5:$B$40),0)),0)</f>
        <v>0</v>
      </c>
      <c r="I501" s="55">
        <f t="shared" si="57"/>
        <v>0</v>
      </c>
      <c r="J501" s="226"/>
      <c r="K501" s="234"/>
      <c r="L501" s="236" t="str">
        <f>IF(AND('1B Tableau financier'!$K$2&lt;&gt;"Pôle",B501&lt;&gt;""),1,"")</f>
        <v/>
      </c>
      <c r="M501" s="241" t="str">
        <f t="shared" si="60"/>
        <v/>
      </c>
      <c r="N501" s="242" t="str">
        <f>IF(AND('1B Tableau financier'!$K$2="pôle",L501=2),ROUND((I501+J501+K501),2),"")</f>
        <v/>
      </c>
      <c r="O501" s="241" t="str">
        <f t="shared" si="58"/>
        <v/>
      </c>
      <c r="P501" s="55" t="str">
        <f t="shared" si="59"/>
        <v/>
      </c>
      <c r="Q501" s="55"/>
      <c r="R501" s="55"/>
      <c r="S501" s="296"/>
    </row>
    <row r="502" spans="1:19">
      <c r="A502" s="217"/>
      <c r="B502" s="218"/>
      <c r="C502" s="219"/>
      <c r="D502" s="219"/>
      <c r="E502" s="220"/>
      <c r="F502" s="219"/>
      <c r="G502" s="291"/>
      <c r="H502" s="174" cm="1">
        <f t="array" ref="H502">IF(B502&lt;&gt;"",INDEX(KM!$C$5:$C$40,MATCH(1,($B502&gt;=KM!$A$5:$A$40)*($B502&lt;=KM!$B$5:$B$40),0)),0)</f>
        <v>0</v>
      </c>
      <c r="I502" s="55">
        <f t="shared" si="57"/>
        <v>0</v>
      </c>
      <c r="J502" s="226"/>
      <c r="K502" s="234"/>
      <c r="L502" s="236" t="str">
        <f>IF(AND('1B Tableau financier'!$K$2&lt;&gt;"Pôle",B502&lt;&gt;""),1,"")</f>
        <v/>
      </c>
      <c r="M502" s="241" t="str">
        <f t="shared" si="60"/>
        <v/>
      </c>
      <c r="N502" s="242" t="str">
        <f>IF(AND('1B Tableau financier'!$K$2="pôle",L502=2),ROUND((I502+J502+K502),2),"")</f>
        <v/>
      </c>
      <c r="O502" s="241" t="str">
        <f t="shared" si="58"/>
        <v/>
      </c>
      <c r="P502" s="55" t="str">
        <f t="shared" si="59"/>
        <v/>
      </c>
      <c r="Q502" s="55"/>
      <c r="R502" s="55"/>
      <c r="S502" s="296"/>
    </row>
    <row r="503" spans="1:19">
      <c r="A503" s="217"/>
      <c r="B503" s="218"/>
      <c r="C503" s="219"/>
      <c r="D503" s="219"/>
      <c r="E503" s="220"/>
      <c r="F503" s="219"/>
      <c r="G503" s="291"/>
      <c r="H503" s="174" cm="1">
        <f t="array" ref="H503">IF(B503&lt;&gt;"",INDEX(KM!$C$5:$C$40,MATCH(1,($B503&gt;=KM!$A$5:$A$40)*($B503&lt;=KM!$B$5:$B$40),0)),0)</f>
        <v>0</v>
      </c>
      <c r="I503" s="55">
        <f t="shared" si="57"/>
        <v>0</v>
      </c>
      <c r="J503" s="226"/>
      <c r="K503" s="234"/>
      <c r="L503" s="236" t="str">
        <f>IF(AND('1B Tableau financier'!$K$2&lt;&gt;"Pôle",B503&lt;&gt;""),1,"")</f>
        <v/>
      </c>
      <c r="M503" s="241" t="str">
        <f t="shared" si="60"/>
        <v/>
      </c>
      <c r="N503" s="242" t="str">
        <f>IF(AND('1B Tableau financier'!$K$2="pôle",L503=2),ROUND((I503+J503+K503),2),"")</f>
        <v/>
      </c>
      <c r="O503" s="241" t="str">
        <f t="shared" si="58"/>
        <v/>
      </c>
      <c r="P503" s="55" t="str">
        <f t="shared" si="59"/>
        <v/>
      </c>
      <c r="Q503" s="55"/>
      <c r="R503" s="55"/>
      <c r="S503" s="296"/>
    </row>
    <row r="504" spans="1:19">
      <c r="A504" s="217"/>
      <c r="B504" s="218"/>
      <c r="C504" s="219"/>
      <c r="D504" s="219"/>
      <c r="E504" s="220"/>
      <c r="F504" s="219"/>
      <c r="G504" s="291"/>
      <c r="H504" s="174" cm="1">
        <f t="array" ref="H504">IF(B504&lt;&gt;"",INDEX(KM!$C$5:$C$40,MATCH(1,($B504&gt;=KM!$A$5:$A$40)*($B504&lt;=KM!$B$5:$B$40),0)),0)</f>
        <v>0</v>
      </c>
      <c r="I504" s="55">
        <f t="shared" si="57"/>
        <v>0</v>
      </c>
      <c r="J504" s="226"/>
      <c r="K504" s="234"/>
      <c r="L504" s="236" t="str">
        <f>IF(AND('1B Tableau financier'!$K$2&lt;&gt;"Pôle",B504&lt;&gt;""),1,"")</f>
        <v/>
      </c>
      <c r="M504" s="241" t="str">
        <f t="shared" si="60"/>
        <v/>
      </c>
      <c r="N504" s="242" t="str">
        <f>IF(AND('1B Tableau financier'!$K$2="pôle",L504=2),ROUND((I504+J504+K504),2),"")</f>
        <v/>
      </c>
      <c r="O504" s="241" t="str">
        <f t="shared" si="58"/>
        <v/>
      </c>
      <c r="P504" s="55" t="str">
        <f t="shared" si="59"/>
        <v/>
      </c>
      <c r="Q504" s="55"/>
      <c r="R504" s="55"/>
      <c r="S504" s="296"/>
    </row>
    <row r="505" spans="1:19">
      <c r="A505" s="217"/>
      <c r="B505" s="218"/>
      <c r="C505" s="219"/>
      <c r="D505" s="219"/>
      <c r="E505" s="220"/>
      <c r="F505" s="219"/>
      <c r="G505" s="291"/>
      <c r="H505" s="174" cm="1">
        <f t="array" ref="H505">IF(B505&lt;&gt;"",INDEX(KM!$C$5:$C$40,MATCH(1,($B505&gt;=KM!$A$5:$A$40)*($B505&lt;=KM!$B$5:$B$40),0)),0)</f>
        <v>0</v>
      </c>
      <c r="I505" s="55">
        <f t="shared" si="57"/>
        <v>0</v>
      </c>
      <c r="J505" s="226"/>
      <c r="K505" s="234"/>
      <c r="L505" s="236" t="str">
        <f>IF(AND('1B Tableau financier'!$K$2&lt;&gt;"Pôle",B505&lt;&gt;""),1,"")</f>
        <v/>
      </c>
      <c r="M505" s="241" t="str">
        <f t="shared" si="60"/>
        <v/>
      </c>
      <c r="N505" s="242" t="str">
        <f>IF(AND('1B Tableau financier'!$K$2="pôle",L505=2),ROUND((I505+J505+K505),2),"")</f>
        <v/>
      </c>
      <c r="O505" s="241" t="str">
        <f t="shared" si="58"/>
        <v/>
      </c>
      <c r="P505" s="55" t="str">
        <f t="shared" si="59"/>
        <v/>
      </c>
      <c r="Q505" s="55"/>
      <c r="R505" s="55"/>
      <c r="S505" s="296"/>
    </row>
    <row r="506" spans="1:19">
      <c r="A506" s="217"/>
      <c r="B506" s="218"/>
      <c r="C506" s="219"/>
      <c r="D506" s="219"/>
      <c r="E506" s="220"/>
      <c r="F506" s="219"/>
      <c r="G506" s="291"/>
      <c r="H506" s="174" cm="1">
        <f t="array" ref="H506">IF(B506&lt;&gt;"",INDEX(KM!$C$5:$C$40,MATCH(1,($B506&gt;=KM!$A$5:$A$40)*($B506&lt;=KM!$B$5:$B$40),0)),0)</f>
        <v>0</v>
      </c>
      <c r="I506" s="55">
        <f t="shared" si="57"/>
        <v>0</v>
      </c>
      <c r="J506" s="226"/>
      <c r="K506" s="234"/>
      <c r="L506" s="236" t="str">
        <f>IF(AND('1B Tableau financier'!$K$2&lt;&gt;"Pôle",B506&lt;&gt;""),1,"")</f>
        <v/>
      </c>
      <c r="M506" s="241" t="str">
        <f t="shared" si="60"/>
        <v/>
      </c>
      <c r="N506" s="242" t="str">
        <f>IF(AND('1B Tableau financier'!$K$2="pôle",L506=2),ROUND((I506+J506+K506),2),"")</f>
        <v/>
      </c>
      <c r="O506" s="241" t="str">
        <f t="shared" si="58"/>
        <v/>
      </c>
      <c r="P506" s="55" t="str">
        <f t="shared" si="59"/>
        <v/>
      </c>
      <c r="Q506" s="55"/>
      <c r="R506" s="55"/>
      <c r="S506" s="296"/>
    </row>
    <row r="507" spans="1:19">
      <c r="A507" s="217"/>
      <c r="B507" s="218"/>
      <c r="C507" s="219"/>
      <c r="D507" s="219"/>
      <c r="E507" s="220"/>
      <c r="F507" s="219"/>
      <c r="G507" s="291"/>
      <c r="H507" s="174" cm="1">
        <f t="array" ref="H507">IF(B507&lt;&gt;"",INDEX(KM!$C$5:$C$40,MATCH(1,($B507&gt;=KM!$A$5:$A$40)*($B507&lt;=KM!$B$5:$B$40),0)),0)</f>
        <v>0</v>
      </c>
      <c r="I507" s="55">
        <f t="shared" si="57"/>
        <v>0</v>
      </c>
      <c r="J507" s="226"/>
      <c r="K507" s="234"/>
      <c r="L507" s="236" t="str">
        <f>IF(AND('1B Tableau financier'!$K$2&lt;&gt;"Pôle",B507&lt;&gt;""),1,"")</f>
        <v/>
      </c>
      <c r="M507" s="241" t="str">
        <f t="shared" si="60"/>
        <v/>
      </c>
      <c r="N507" s="242" t="str">
        <f>IF(AND('1B Tableau financier'!$K$2="pôle",L507=2),ROUND((I507+J507+K507),2),"")</f>
        <v/>
      </c>
      <c r="O507" s="241" t="str">
        <f t="shared" si="58"/>
        <v/>
      </c>
      <c r="P507" s="55" t="str">
        <f t="shared" si="59"/>
        <v/>
      </c>
      <c r="Q507" s="55"/>
      <c r="R507" s="55"/>
      <c r="S507" s="296"/>
    </row>
    <row r="508" spans="1:19">
      <c r="A508" s="217"/>
      <c r="B508" s="218"/>
      <c r="C508" s="219"/>
      <c r="D508" s="219"/>
      <c r="E508" s="220"/>
      <c r="F508" s="219"/>
      <c r="G508" s="291"/>
      <c r="H508" s="174" cm="1">
        <f t="array" ref="H508">IF(B508&lt;&gt;"",INDEX(KM!$C$5:$C$40,MATCH(1,($B508&gt;=KM!$A$5:$A$40)*($B508&lt;=KM!$B$5:$B$40),0)),0)</f>
        <v>0</v>
      </c>
      <c r="I508" s="55">
        <f t="shared" si="57"/>
        <v>0</v>
      </c>
      <c r="J508" s="226"/>
      <c r="K508" s="234"/>
      <c r="L508" s="236" t="str">
        <f>IF(AND('1B Tableau financier'!$K$2&lt;&gt;"Pôle",B508&lt;&gt;""),1,"")</f>
        <v/>
      </c>
      <c r="M508" s="241" t="str">
        <f t="shared" si="60"/>
        <v/>
      </c>
      <c r="N508" s="242" t="str">
        <f>IF(AND('1B Tableau financier'!$K$2="pôle",L508=2),ROUND((I508+J508+K508),2),"")</f>
        <v/>
      </c>
      <c r="O508" s="241" t="str">
        <f t="shared" si="58"/>
        <v/>
      </c>
      <c r="P508" s="55" t="str">
        <f t="shared" si="59"/>
        <v/>
      </c>
      <c r="Q508" s="55"/>
      <c r="R508" s="55"/>
      <c r="S508" s="296"/>
    </row>
    <row r="509" spans="1:19">
      <c r="A509" s="217"/>
      <c r="B509" s="218"/>
      <c r="C509" s="219"/>
      <c r="D509" s="219"/>
      <c r="E509" s="220"/>
      <c r="F509" s="219"/>
      <c r="G509" s="291"/>
      <c r="H509" s="174" cm="1">
        <f t="array" ref="H509">IF(B509&lt;&gt;"",INDEX(KM!$C$5:$C$40,MATCH(1,($B509&gt;=KM!$A$5:$A$40)*($B509&lt;=KM!$B$5:$B$40),0)),0)</f>
        <v>0</v>
      </c>
      <c r="I509" s="55">
        <f t="shared" si="57"/>
        <v>0</v>
      </c>
      <c r="J509" s="226"/>
      <c r="K509" s="234"/>
      <c r="L509" s="236" t="str">
        <f>IF(AND('1B Tableau financier'!$K$2&lt;&gt;"Pôle",B509&lt;&gt;""),1,"")</f>
        <v/>
      </c>
      <c r="M509" s="241" t="str">
        <f t="shared" si="60"/>
        <v/>
      </c>
      <c r="N509" s="242" t="str">
        <f>IF(AND('1B Tableau financier'!$K$2="pôle",L509=2),ROUND((I509+J509+K509),2),"")</f>
        <v/>
      </c>
      <c r="O509" s="241" t="str">
        <f t="shared" si="58"/>
        <v/>
      </c>
      <c r="P509" s="55" t="str">
        <f t="shared" si="59"/>
        <v/>
      </c>
      <c r="Q509" s="55"/>
      <c r="R509" s="55"/>
      <c r="S509" s="296"/>
    </row>
    <row r="510" spans="1:19">
      <c r="A510" s="217"/>
      <c r="B510" s="218"/>
      <c r="C510" s="219"/>
      <c r="D510" s="219"/>
      <c r="E510" s="220"/>
      <c r="F510" s="219"/>
      <c r="G510" s="291"/>
      <c r="H510" s="174" cm="1">
        <f t="array" ref="H510">IF(B510&lt;&gt;"",INDEX(KM!$C$5:$C$40,MATCH(1,($B510&gt;=KM!$A$5:$A$40)*($B510&lt;=KM!$B$5:$B$40),0)),0)</f>
        <v>0</v>
      </c>
      <c r="I510" s="55">
        <f t="shared" si="57"/>
        <v>0</v>
      </c>
      <c r="J510" s="226"/>
      <c r="K510" s="234"/>
      <c r="L510" s="236" t="str">
        <f>IF(AND('1B Tableau financier'!$K$2&lt;&gt;"Pôle",B510&lt;&gt;""),1,"")</f>
        <v/>
      </c>
      <c r="M510" s="241" t="str">
        <f t="shared" si="60"/>
        <v/>
      </c>
      <c r="N510" s="242" t="str">
        <f>IF(AND('1B Tableau financier'!$K$2="pôle",L510=2),ROUND((I510+J510+K510),2),"")</f>
        <v/>
      </c>
      <c r="O510" s="241" t="str">
        <f t="shared" si="58"/>
        <v/>
      </c>
      <c r="P510" s="55" t="str">
        <f t="shared" si="59"/>
        <v/>
      </c>
      <c r="Q510" s="55"/>
      <c r="R510" s="55"/>
      <c r="S510" s="296"/>
    </row>
    <row r="511" spans="1:19">
      <c r="A511" s="217"/>
      <c r="B511" s="218"/>
      <c r="C511" s="219"/>
      <c r="D511" s="219"/>
      <c r="E511" s="220"/>
      <c r="F511" s="219"/>
      <c r="G511" s="291"/>
      <c r="H511" s="174" cm="1">
        <f t="array" ref="H511">IF(B511&lt;&gt;"",INDEX(KM!$C$5:$C$40,MATCH(1,($B511&gt;=KM!$A$5:$A$40)*($B511&lt;=KM!$B$5:$B$40),0)),0)</f>
        <v>0</v>
      </c>
      <c r="I511" s="55">
        <f t="shared" si="57"/>
        <v>0</v>
      </c>
      <c r="J511" s="226"/>
      <c r="K511" s="234"/>
      <c r="L511" s="236" t="str">
        <f>IF(AND('1B Tableau financier'!$K$2&lt;&gt;"Pôle",B511&lt;&gt;""),1,"")</f>
        <v/>
      </c>
      <c r="M511" s="241" t="str">
        <f t="shared" si="60"/>
        <v/>
      </c>
      <c r="N511" s="242" t="str">
        <f>IF(AND('1B Tableau financier'!$K$2="pôle",L511=2),ROUND((I511+J511+K511),2),"")</f>
        <v/>
      </c>
      <c r="O511" s="241" t="str">
        <f t="shared" si="58"/>
        <v/>
      </c>
      <c r="P511" s="55" t="str">
        <f t="shared" si="59"/>
        <v/>
      </c>
      <c r="Q511" s="55"/>
      <c r="R511" s="55"/>
      <c r="S511" s="296"/>
    </row>
    <row r="512" spans="1:19">
      <c r="A512" s="217"/>
      <c r="B512" s="218"/>
      <c r="C512" s="219"/>
      <c r="D512" s="219"/>
      <c r="E512" s="220"/>
      <c r="F512" s="219"/>
      <c r="G512" s="291"/>
      <c r="H512" s="174" cm="1">
        <f t="array" ref="H512">IF(B512&lt;&gt;"",INDEX(KM!$C$5:$C$40,MATCH(1,($B512&gt;=KM!$A$5:$A$40)*($B512&lt;=KM!$B$5:$B$40),0)),0)</f>
        <v>0</v>
      </c>
      <c r="I512" s="55">
        <f t="shared" si="57"/>
        <v>0</v>
      </c>
      <c r="J512" s="226"/>
      <c r="K512" s="234"/>
      <c r="L512" s="236" t="str">
        <f>IF(AND('1B Tableau financier'!$K$2&lt;&gt;"Pôle",B512&lt;&gt;""),1,"")</f>
        <v/>
      </c>
      <c r="M512" s="241" t="str">
        <f t="shared" si="60"/>
        <v/>
      </c>
      <c r="N512" s="242" t="str">
        <f>IF(AND('1B Tableau financier'!$K$2="pôle",L512=2),ROUND((I512+J512+K512),2),"")</f>
        <v/>
      </c>
      <c r="O512" s="241" t="str">
        <f t="shared" si="58"/>
        <v/>
      </c>
      <c r="P512" s="55" t="str">
        <f t="shared" si="59"/>
        <v/>
      </c>
      <c r="Q512" s="55"/>
      <c r="R512" s="55"/>
      <c r="S512" s="296"/>
    </row>
    <row r="513" spans="1:19">
      <c r="A513" s="217"/>
      <c r="B513" s="218"/>
      <c r="C513" s="219"/>
      <c r="D513" s="219"/>
      <c r="E513" s="220"/>
      <c r="F513" s="219"/>
      <c r="G513" s="291"/>
      <c r="H513" s="174" cm="1">
        <f t="array" ref="H513">IF(B513&lt;&gt;"",INDEX(KM!$C$5:$C$40,MATCH(1,($B513&gt;=KM!$A$5:$A$40)*($B513&lt;=KM!$B$5:$B$40),0)),0)</f>
        <v>0</v>
      </c>
      <c r="I513" s="55">
        <f t="shared" si="57"/>
        <v>0</v>
      </c>
      <c r="J513" s="226"/>
      <c r="K513" s="234"/>
      <c r="L513" s="236" t="str">
        <f>IF(AND('1B Tableau financier'!$K$2&lt;&gt;"Pôle",B513&lt;&gt;""),1,"")</f>
        <v/>
      </c>
      <c r="M513" s="241" t="str">
        <f t="shared" si="60"/>
        <v/>
      </c>
      <c r="N513" s="242" t="str">
        <f>IF(AND('1B Tableau financier'!$K$2="pôle",L513=2),ROUND((I513+J513+K513),2),"")</f>
        <v/>
      </c>
      <c r="O513" s="241" t="str">
        <f t="shared" si="58"/>
        <v/>
      </c>
      <c r="P513" s="55" t="str">
        <f t="shared" si="59"/>
        <v/>
      </c>
      <c r="Q513" s="55"/>
      <c r="R513" s="55"/>
      <c r="S513" s="296"/>
    </row>
    <row r="514" spans="1:19">
      <c r="A514" s="217"/>
      <c r="B514" s="218"/>
      <c r="C514" s="219"/>
      <c r="D514" s="219"/>
      <c r="E514" s="220"/>
      <c r="F514" s="219"/>
      <c r="G514" s="291"/>
      <c r="H514" s="174" cm="1">
        <f t="array" ref="H514">IF(B514&lt;&gt;"",INDEX(KM!$C$5:$C$40,MATCH(1,($B514&gt;=KM!$A$5:$A$40)*($B514&lt;=KM!$B$5:$B$40),0)),0)</f>
        <v>0</v>
      </c>
      <c r="I514" s="55">
        <f t="shared" si="57"/>
        <v>0</v>
      </c>
      <c r="J514" s="226"/>
      <c r="K514" s="234"/>
      <c r="L514" s="236" t="str">
        <f>IF(AND('1B Tableau financier'!$K$2&lt;&gt;"Pôle",B514&lt;&gt;""),1,"")</f>
        <v/>
      </c>
      <c r="M514" s="241" t="str">
        <f t="shared" si="60"/>
        <v/>
      </c>
      <c r="N514" s="242" t="str">
        <f>IF(AND('1B Tableau financier'!$K$2="pôle",L514=2),ROUND((I514+J514+K514),2),"")</f>
        <v/>
      </c>
      <c r="O514" s="241" t="str">
        <f t="shared" si="58"/>
        <v/>
      </c>
      <c r="P514" s="55" t="str">
        <f t="shared" si="59"/>
        <v/>
      </c>
      <c r="Q514" s="55"/>
      <c r="R514" s="55"/>
      <c r="S514" s="296"/>
    </row>
    <row r="515" spans="1:19">
      <c r="A515" s="217"/>
      <c r="B515" s="218"/>
      <c r="C515" s="219"/>
      <c r="D515" s="219"/>
      <c r="E515" s="220"/>
      <c r="F515" s="219"/>
      <c r="G515" s="291"/>
      <c r="H515" s="174" cm="1">
        <f t="array" ref="H515">IF(B515&lt;&gt;"",INDEX(KM!$C$5:$C$40,MATCH(1,($B515&gt;=KM!$A$5:$A$40)*($B515&lt;=KM!$B$5:$B$40),0)),0)</f>
        <v>0</v>
      </c>
      <c r="I515" s="55">
        <f t="shared" si="57"/>
        <v>0</v>
      </c>
      <c r="J515" s="226"/>
      <c r="K515" s="234"/>
      <c r="L515" s="236" t="str">
        <f>IF(AND('1B Tableau financier'!$K$2&lt;&gt;"Pôle",B515&lt;&gt;""),1,"")</f>
        <v/>
      </c>
      <c r="M515" s="241" t="str">
        <f t="shared" si="60"/>
        <v/>
      </c>
      <c r="N515" s="242" t="str">
        <f>IF(AND('1B Tableau financier'!$K$2="pôle",L515=2),ROUND((I515+J515+K515),2),"")</f>
        <v/>
      </c>
      <c r="O515" s="241" t="str">
        <f t="shared" si="58"/>
        <v/>
      </c>
      <c r="P515" s="55" t="str">
        <f t="shared" si="59"/>
        <v/>
      </c>
      <c r="Q515" s="55"/>
      <c r="R515" s="55"/>
      <c r="S515" s="296"/>
    </row>
    <row r="516" spans="1:19">
      <c r="A516" s="217"/>
      <c r="B516" s="218"/>
      <c r="C516" s="219"/>
      <c r="D516" s="219"/>
      <c r="E516" s="220"/>
      <c r="F516" s="219"/>
      <c r="G516" s="291"/>
      <c r="H516" s="174" cm="1">
        <f t="array" ref="H516">IF(B516&lt;&gt;"",INDEX(KM!$C$5:$C$40,MATCH(1,($B516&gt;=KM!$A$5:$A$40)*($B516&lt;=KM!$B$5:$B$40),0)),0)</f>
        <v>0</v>
      </c>
      <c r="I516" s="55">
        <f t="shared" si="55"/>
        <v>0</v>
      </c>
      <c r="J516" s="226"/>
      <c r="K516" s="234"/>
      <c r="L516" s="236" t="str">
        <f>IF(AND('1B Tableau financier'!$K$2&lt;&gt;"Pôle",B516&lt;&gt;""),1,"")</f>
        <v/>
      </c>
      <c r="M516" s="241" t="str">
        <f t="shared" si="60"/>
        <v/>
      </c>
      <c r="N516" s="242" t="str">
        <f>IF(AND('1B Tableau financier'!$K$2="pôle",L516=2),ROUND((I516+J516+K516),2),"")</f>
        <v/>
      </c>
      <c r="O516" s="241" t="str">
        <f t="shared" si="58"/>
        <v/>
      </c>
      <c r="P516" s="55" t="str">
        <f t="shared" si="59"/>
        <v/>
      </c>
      <c r="Q516" s="55"/>
      <c r="R516" s="55"/>
      <c r="S516" s="296"/>
    </row>
    <row r="517" spans="1:19">
      <c r="A517" s="217"/>
      <c r="B517" s="218"/>
      <c r="C517" s="219"/>
      <c r="D517" s="219"/>
      <c r="E517" s="220"/>
      <c r="F517" s="219"/>
      <c r="G517" s="291"/>
      <c r="H517" s="174" cm="1">
        <f t="array" ref="H517">IF(B517&lt;&gt;"",INDEX(KM!$C$5:$C$40,MATCH(1,($B517&gt;=KM!$A$5:$A$40)*($B517&lt;=KM!$B$5:$B$40),0)),0)</f>
        <v>0</v>
      </c>
      <c r="I517" s="55">
        <f t="shared" si="55"/>
        <v>0</v>
      </c>
      <c r="J517" s="226"/>
      <c r="K517" s="234"/>
      <c r="L517" s="236" t="str">
        <f>IF(AND('1B Tableau financier'!$K$2&lt;&gt;"Pôle",B517&lt;&gt;""),1,"")</f>
        <v/>
      </c>
      <c r="M517" s="241" t="str">
        <f t="shared" si="60"/>
        <v/>
      </c>
      <c r="N517" s="242" t="str">
        <f>IF(AND('1B Tableau financier'!$K$2="pôle",L517=2),ROUND((I517+J517+K517),2),"")</f>
        <v/>
      </c>
      <c r="O517" s="241" t="str">
        <f t="shared" si="58"/>
        <v/>
      </c>
      <c r="P517" s="55" t="str">
        <f t="shared" si="59"/>
        <v/>
      </c>
      <c r="Q517" s="55"/>
      <c r="R517" s="55"/>
      <c r="S517" s="296"/>
    </row>
    <row r="518" spans="1:19">
      <c r="A518" s="217"/>
      <c r="B518" s="218"/>
      <c r="C518" s="219"/>
      <c r="D518" s="219"/>
      <c r="E518" s="220"/>
      <c r="F518" s="219"/>
      <c r="G518" s="291"/>
      <c r="H518" s="174" cm="1">
        <f t="array" ref="H518">IF(B518&lt;&gt;"",INDEX(KM!$C$5:$C$40,MATCH(1,($B518&gt;=KM!$A$5:$A$40)*($B518&lt;=KM!$B$5:$B$40),0)),0)</f>
        <v>0</v>
      </c>
      <c r="I518" s="55">
        <f t="shared" si="55"/>
        <v>0</v>
      </c>
      <c r="J518" s="226"/>
      <c r="K518" s="234"/>
      <c r="L518" s="236" t="str">
        <f>IF(AND('1B Tableau financier'!$K$2&lt;&gt;"Pôle",B518&lt;&gt;""),1,"")</f>
        <v/>
      </c>
      <c r="M518" s="241" t="str">
        <f t="shared" si="60"/>
        <v/>
      </c>
      <c r="N518" s="242" t="str">
        <f>IF(AND('1B Tableau financier'!$K$2="pôle",L518=2),ROUND((I518+J518+K518),2),"")</f>
        <v/>
      </c>
      <c r="O518" s="241" t="str">
        <f t="shared" si="58"/>
        <v/>
      </c>
      <c r="P518" s="55" t="str">
        <f t="shared" si="59"/>
        <v/>
      </c>
      <c r="Q518" s="55"/>
      <c r="R518" s="55"/>
      <c r="S518" s="296"/>
    </row>
    <row r="519" spans="1:19">
      <c r="A519" s="221"/>
      <c r="B519" s="218"/>
      <c r="C519" s="219"/>
      <c r="D519" s="219"/>
      <c r="E519" s="220"/>
      <c r="F519" s="219"/>
      <c r="G519" s="291"/>
      <c r="H519" s="174" cm="1">
        <f t="array" ref="H519">IF(B519&lt;&gt;"",INDEX(KM!$C$5:$C$40,MATCH(1,($B519&gt;=KM!$A$5:$A$40)*($B519&lt;=KM!$B$5:$B$40),0)),0)</f>
        <v>0</v>
      </c>
      <c r="I519" s="55">
        <f t="shared" si="55"/>
        <v>0</v>
      </c>
      <c r="J519" s="226"/>
      <c r="K519" s="234"/>
      <c r="L519" s="236" t="str">
        <f>IF(AND('1B Tableau financier'!$K$2&lt;&gt;"Pôle",B519&lt;&gt;""),1,"")</f>
        <v/>
      </c>
      <c r="M519" s="241" t="str">
        <f t="shared" si="60"/>
        <v/>
      </c>
      <c r="N519" s="242" t="str">
        <f>IF(AND('1B Tableau financier'!$K$2="pôle",L519=2),ROUND((I519+J519+K519),2),"")</f>
        <v/>
      </c>
      <c r="O519" s="241" t="str">
        <f t="shared" si="58"/>
        <v/>
      </c>
      <c r="P519" s="55" t="str">
        <f t="shared" si="59"/>
        <v/>
      </c>
      <c r="Q519" s="55"/>
      <c r="R519" s="55"/>
      <c r="S519" s="296"/>
    </row>
    <row r="520" spans="1:19" ht="15.75" thickBot="1">
      <c r="A520" s="222"/>
      <c r="B520" s="223"/>
      <c r="C520" s="224"/>
      <c r="D520" s="224"/>
      <c r="E520" s="225"/>
      <c r="F520" s="224"/>
      <c r="G520" s="292"/>
      <c r="H520" s="175" cm="1">
        <f t="array" ref="H520">IF(B520&lt;&gt;"",INDEX(KM!$C$5:$C$40,MATCH(1,($B520&gt;=KM!$A$5:$A$40)*($B520&lt;=KM!$B$5:$B$40),0)),0)</f>
        <v>0</v>
      </c>
      <c r="I520" s="56">
        <f>G520*H520</f>
        <v>0</v>
      </c>
      <c r="J520" s="227"/>
      <c r="K520" s="235"/>
      <c r="L520" s="237" t="str">
        <f>IF(AND('1B Tableau financier'!$K$2&lt;&gt;"Pôle",B520&lt;&gt;""),1,"")</f>
        <v/>
      </c>
      <c r="M520" s="614" t="str">
        <f t="shared" si="60"/>
        <v/>
      </c>
      <c r="N520" s="615" t="str">
        <f>IF(AND('1B Tableau financier'!$K$2="pôle",L520=2),ROUND((I520+J520+K520),2),"")</f>
        <v/>
      </c>
      <c r="O520" s="241" t="str">
        <f t="shared" si="58"/>
        <v/>
      </c>
      <c r="P520" s="55" t="str">
        <f t="shared" si="59"/>
        <v/>
      </c>
      <c r="Q520" s="55"/>
      <c r="R520" s="55"/>
      <c r="S520" s="296"/>
    </row>
    <row r="521" spans="1:19" ht="15.75" thickBot="1">
      <c r="F521" s="210"/>
      <c r="G521" s="301"/>
      <c r="H521" s="301"/>
      <c r="I521" s="301"/>
      <c r="J521" s="302" t="str">
        <f>"Montant total des frais de déplacement pour "&amp;C428</f>
        <v xml:space="preserve">Montant total des frais de déplacement pour </v>
      </c>
      <c r="K521" s="302"/>
      <c r="L521" s="302"/>
      <c r="M521" s="611">
        <f t="shared" ref="M521:R521" si="62">SUM(M430:M520)</f>
        <v>0</v>
      </c>
      <c r="N521" s="611">
        <f t="shared" si="62"/>
        <v>0</v>
      </c>
      <c r="O521" s="290">
        <f t="shared" si="62"/>
        <v>0</v>
      </c>
      <c r="P521" s="290">
        <f t="shared" si="62"/>
        <v>0</v>
      </c>
      <c r="Q521" s="300">
        <f t="shared" si="62"/>
        <v>0</v>
      </c>
      <c r="R521" s="300">
        <f t="shared" si="62"/>
        <v>0</v>
      </c>
      <c r="S521" s="297"/>
    </row>
    <row r="523" spans="1:19" ht="15.75" thickBot="1"/>
    <row r="524" spans="1:19" ht="16.5" customHeight="1" thickBot="1">
      <c r="A524" s="191" t="s">
        <v>332</v>
      </c>
      <c r="B524" s="450"/>
      <c r="C524" s="192"/>
      <c r="D524" s="193"/>
      <c r="E524" s="193"/>
      <c r="F524" s="1068" t="s">
        <v>311</v>
      </c>
      <c r="G524" s="1071" t="s">
        <v>312</v>
      </c>
      <c r="H524" s="1072"/>
      <c r="I524" s="1072"/>
      <c r="J524" s="1073"/>
      <c r="K524" s="1074" t="s">
        <v>140</v>
      </c>
      <c r="L524" s="1068" t="s">
        <v>313</v>
      </c>
      <c r="M524" s="1068" t="s">
        <v>314</v>
      </c>
      <c r="N524" s="1068" t="s">
        <v>315</v>
      </c>
      <c r="O524" s="842" t="s">
        <v>179</v>
      </c>
      <c r="P524" s="843"/>
      <c r="Q524" s="843"/>
      <c r="R524" s="843"/>
      <c r="S524" s="844"/>
    </row>
    <row r="525" spans="1:19" ht="51.75" thickBot="1">
      <c r="A525" s="194" t="s">
        <v>168</v>
      </c>
      <c r="B525" s="195" t="s">
        <v>329</v>
      </c>
      <c r="C525" s="196" t="s">
        <v>317</v>
      </c>
      <c r="D525" s="196" t="s">
        <v>318</v>
      </c>
      <c r="E525" s="197" t="s">
        <v>319</v>
      </c>
      <c r="F525" s="1069"/>
      <c r="G525" s="198" t="s">
        <v>320</v>
      </c>
      <c r="H525" s="199" t="s">
        <v>321</v>
      </c>
      <c r="I525" s="199" t="s">
        <v>322</v>
      </c>
      <c r="J525" s="198" t="s">
        <v>323</v>
      </c>
      <c r="K525" s="1075"/>
      <c r="L525" s="1069"/>
      <c r="M525" s="1069"/>
      <c r="N525" s="1069"/>
      <c r="O525" s="144" t="s">
        <v>324</v>
      </c>
      <c r="P525" s="288" t="s">
        <v>325</v>
      </c>
      <c r="Q525" s="145" t="s">
        <v>326</v>
      </c>
      <c r="R525" s="145" t="s">
        <v>327</v>
      </c>
      <c r="S525" s="289" t="s">
        <v>182</v>
      </c>
    </row>
    <row r="526" spans="1:19">
      <c r="A526" s="213"/>
      <c r="B526" s="214"/>
      <c r="C526" s="215"/>
      <c r="D526" s="215"/>
      <c r="E526" s="216"/>
      <c r="F526" s="215"/>
      <c r="G526" s="291"/>
      <c r="H526" s="174" cm="1">
        <f t="array" ref="H526">IF(B526&lt;&gt;"",INDEX(KM!$C$5:$C$240,MATCH(1,($B526&gt;=KM!$A$5:$A$40)*($B526&lt;=KM!$B$5:$B$40),0)),0)</f>
        <v>0</v>
      </c>
      <c r="I526" s="54">
        <f>G526*H526</f>
        <v>0</v>
      </c>
      <c r="J526" s="226"/>
      <c r="K526" s="238"/>
      <c r="L526" s="236" t="str">
        <f>IF(AND('1B Tableau financier'!$K$2&lt;&gt;"Pôle",B526&lt;&gt;""),1,"")</f>
        <v/>
      </c>
      <c r="M526" s="241" t="str">
        <f t="shared" ref="M526:M527" si="63">IF(L526=1,ROUND(I526+J526+K526,2),"")</f>
        <v/>
      </c>
      <c r="N526" s="242" t="str">
        <f>IF(AND('1B Tableau financier'!$K$2="pôle",L526=2),ROUND((I526+J526+K526),2),"")</f>
        <v/>
      </c>
      <c r="O526" s="239" t="str">
        <f>IF(M526="","",M526-Q526)</f>
        <v/>
      </c>
      <c r="P526" s="54" t="str">
        <f>IF(N526="","",N526-R526)</f>
        <v/>
      </c>
      <c r="Q526" s="54"/>
      <c r="R526" s="54"/>
      <c r="S526" s="295"/>
    </row>
    <row r="527" spans="1:19">
      <c r="A527" s="217"/>
      <c r="B527" s="218"/>
      <c r="C527" s="219"/>
      <c r="D527" s="219"/>
      <c r="E527" s="220"/>
      <c r="F527" s="219"/>
      <c r="G527" s="291"/>
      <c r="H527" s="174" cm="1">
        <f t="array" ref="H527">IF(B527&lt;&gt;"",INDEX(KM!$C$5:$C$240,MATCH(1,($B527&gt;=KM!$A$5:$A$40)*($B527&lt;=KM!$B$5:$B$40),0)),0)</f>
        <v>0</v>
      </c>
      <c r="I527" s="55">
        <f>G527*H527</f>
        <v>0</v>
      </c>
      <c r="J527" s="226"/>
      <c r="K527" s="234"/>
      <c r="L527" s="612" t="str">
        <f>IF(AND('1B Tableau financier'!$K$2&lt;&gt;"Pôle",B527&lt;&gt;""),1,"")</f>
        <v/>
      </c>
      <c r="M527" s="241" t="str">
        <f t="shared" si="63"/>
        <v/>
      </c>
      <c r="N527" s="242" t="str">
        <f>IF(AND('1B Tableau financier'!$K$2="pôle",L527=2),ROUND((I527+J527+K527),2),"")</f>
        <v/>
      </c>
      <c r="O527" s="241" t="str">
        <f t="shared" ref="O527:O590" si="64">IF(M527="","",M527-Q527)</f>
        <v/>
      </c>
      <c r="P527" s="55" t="str">
        <f t="shared" ref="P527:P590" si="65">IF(N527="","",N527-R527)</f>
        <v/>
      </c>
      <c r="Q527" s="55"/>
      <c r="R527" s="55"/>
      <c r="S527" s="296"/>
    </row>
    <row r="528" spans="1:19">
      <c r="A528" s="217"/>
      <c r="B528" s="218"/>
      <c r="C528" s="219"/>
      <c r="D528" s="219"/>
      <c r="E528" s="220"/>
      <c r="F528" s="219"/>
      <c r="G528" s="291"/>
      <c r="H528" s="174" cm="1">
        <f t="array" ref="H528">IF(B528&lt;&gt;"",INDEX(KM!$C$5:$C$240,MATCH(1,($B528&gt;=KM!$A$5:$A$40)*($B528&lt;=KM!$B$5:$B$40),0)),0)</f>
        <v>0</v>
      </c>
      <c r="I528" s="55">
        <f t="shared" ref="I528:I615" si="66">G528*H528</f>
        <v>0</v>
      </c>
      <c r="J528" s="226"/>
      <c r="K528" s="234"/>
      <c r="L528" s="236" t="str">
        <f>IF(AND('1B Tableau financier'!$K$2&lt;&gt;"Pôle",B528&lt;&gt;""),1,"")</f>
        <v/>
      </c>
      <c r="M528" s="241" t="str">
        <f t="shared" ref="M528:M591" si="67">IF(L528=1,ROUND(I528+J528+K528,2),"")</f>
        <v/>
      </c>
      <c r="N528" s="242" t="str">
        <f>IF(AND('1B Tableau financier'!$K$2="pôle",L528=2),ROUND((I528+J528+K528),2),"")</f>
        <v/>
      </c>
      <c r="O528" s="241" t="str">
        <f t="shared" si="64"/>
        <v/>
      </c>
      <c r="P528" s="55" t="str">
        <f t="shared" si="65"/>
        <v/>
      </c>
      <c r="Q528" s="55"/>
      <c r="R528" s="55"/>
      <c r="S528" s="296"/>
    </row>
    <row r="529" spans="1:19">
      <c r="A529" s="217"/>
      <c r="B529" s="218"/>
      <c r="C529" s="219"/>
      <c r="D529" s="219"/>
      <c r="E529" s="220"/>
      <c r="F529" s="219"/>
      <c r="G529" s="291"/>
      <c r="H529" s="174" cm="1">
        <f t="array" ref="H529">IF(B529&lt;&gt;"",INDEX(KM!$C$5:$C$240,MATCH(1,($B529&gt;=KM!$A$5:$A$40)*($B529&lt;=KM!$B$5:$B$40),0)),0)</f>
        <v>0</v>
      </c>
      <c r="I529" s="55">
        <f t="shared" si="66"/>
        <v>0</v>
      </c>
      <c r="J529" s="226"/>
      <c r="K529" s="234"/>
      <c r="L529" s="236" t="str">
        <f>IF(AND('1B Tableau financier'!$K$2&lt;&gt;"Pôle",B529&lt;&gt;""),1,"")</f>
        <v/>
      </c>
      <c r="M529" s="241" t="str">
        <f t="shared" si="67"/>
        <v/>
      </c>
      <c r="N529" s="242" t="str">
        <f>IF(AND('1B Tableau financier'!$K$2="pôle",L529=2),ROUND((I529+J529+K529),2),"")</f>
        <v/>
      </c>
      <c r="O529" s="241" t="str">
        <f t="shared" si="64"/>
        <v/>
      </c>
      <c r="P529" s="55" t="str">
        <f t="shared" si="65"/>
        <v/>
      </c>
      <c r="Q529" s="55"/>
      <c r="R529" s="55"/>
      <c r="S529" s="296"/>
    </row>
    <row r="530" spans="1:19">
      <c r="A530" s="217"/>
      <c r="B530" s="218"/>
      <c r="C530" s="219"/>
      <c r="D530" s="219"/>
      <c r="E530" s="220"/>
      <c r="F530" s="219"/>
      <c r="G530" s="291"/>
      <c r="H530" s="174" cm="1">
        <f t="array" ref="H530">IF(B530&lt;&gt;"",INDEX(KM!$C$5:$C$240,MATCH(1,($B530&gt;=KM!$A$5:$A$40)*($B530&lt;=KM!$B$5:$B$40),0)),0)</f>
        <v>0</v>
      </c>
      <c r="I530" s="55">
        <f t="shared" si="66"/>
        <v>0</v>
      </c>
      <c r="J530" s="226"/>
      <c r="K530" s="234"/>
      <c r="L530" s="236" t="str">
        <f>IF(AND('1B Tableau financier'!$K$2&lt;&gt;"Pôle",B530&lt;&gt;""),1,"")</f>
        <v/>
      </c>
      <c r="M530" s="241" t="str">
        <f t="shared" si="67"/>
        <v/>
      </c>
      <c r="N530" s="242" t="str">
        <f>IF(AND('1B Tableau financier'!$K$2="pôle",L530=2),ROUND((I530+J530+K530),2),"")</f>
        <v/>
      </c>
      <c r="O530" s="241" t="str">
        <f t="shared" si="64"/>
        <v/>
      </c>
      <c r="P530" s="55" t="str">
        <f t="shared" si="65"/>
        <v/>
      </c>
      <c r="Q530" s="55"/>
      <c r="R530" s="55"/>
      <c r="S530" s="296"/>
    </row>
    <row r="531" spans="1:19">
      <c r="A531" s="217"/>
      <c r="B531" s="218"/>
      <c r="C531" s="219"/>
      <c r="D531" s="219"/>
      <c r="E531" s="220"/>
      <c r="F531" s="219"/>
      <c r="G531" s="291"/>
      <c r="H531" s="174" cm="1">
        <f t="array" ref="H531">IF(B531&lt;&gt;"",INDEX(KM!$C$5:$C$240,MATCH(1,($B531&gt;=KM!$A$5:$A$40)*($B531&lt;=KM!$B$5:$B$40),0)),0)</f>
        <v>0</v>
      </c>
      <c r="I531" s="55">
        <f t="shared" si="66"/>
        <v>0</v>
      </c>
      <c r="J531" s="226"/>
      <c r="K531" s="234"/>
      <c r="L531" s="236" t="str">
        <f>IF(AND('1B Tableau financier'!$K$2&lt;&gt;"Pôle",B531&lt;&gt;""),1,"")</f>
        <v/>
      </c>
      <c r="M531" s="241" t="str">
        <f t="shared" si="67"/>
        <v/>
      </c>
      <c r="N531" s="242" t="str">
        <f>IF(AND('1B Tableau financier'!$K$2="pôle",L531=2),ROUND((I531+J531+K531),2),"")</f>
        <v/>
      </c>
      <c r="O531" s="241" t="str">
        <f t="shared" si="64"/>
        <v/>
      </c>
      <c r="P531" s="55" t="str">
        <f t="shared" si="65"/>
        <v/>
      </c>
      <c r="Q531" s="55"/>
      <c r="R531" s="55"/>
      <c r="S531" s="296"/>
    </row>
    <row r="532" spans="1:19">
      <c r="A532" s="217"/>
      <c r="B532" s="218"/>
      <c r="C532" s="219"/>
      <c r="D532" s="219"/>
      <c r="E532" s="220"/>
      <c r="F532" s="219"/>
      <c r="G532" s="291"/>
      <c r="H532" s="174" cm="1">
        <f t="array" ref="H532">IF(B532&lt;&gt;"",INDEX(KM!$C$5:$C$240,MATCH(1,($B532&gt;=KM!$A$5:$A$40)*($B532&lt;=KM!$B$5:$B$40),0)),0)</f>
        <v>0</v>
      </c>
      <c r="I532" s="55">
        <f t="shared" si="66"/>
        <v>0</v>
      </c>
      <c r="J532" s="226"/>
      <c r="K532" s="234"/>
      <c r="L532" s="236" t="str">
        <f>IF(AND('1B Tableau financier'!$K$2&lt;&gt;"Pôle",B532&lt;&gt;""),1,"")</f>
        <v/>
      </c>
      <c r="M532" s="241" t="str">
        <f t="shared" si="67"/>
        <v/>
      </c>
      <c r="N532" s="242" t="str">
        <f>IF(AND('1B Tableau financier'!$K$2="pôle",L532=2),ROUND((I532+J532+K532),2),"")</f>
        <v/>
      </c>
      <c r="O532" s="241" t="str">
        <f t="shared" si="64"/>
        <v/>
      </c>
      <c r="P532" s="55" t="str">
        <f t="shared" si="65"/>
        <v/>
      </c>
      <c r="Q532" s="55"/>
      <c r="R532" s="55"/>
      <c r="S532" s="296"/>
    </row>
    <row r="533" spans="1:19">
      <c r="A533" s="217"/>
      <c r="B533" s="218"/>
      <c r="C533" s="219"/>
      <c r="D533" s="219"/>
      <c r="E533" s="220"/>
      <c r="F533" s="219"/>
      <c r="G533" s="291"/>
      <c r="H533" s="174" cm="1">
        <f t="array" ref="H533">IF(B533&lt;&gt;"",INDEX(KM!$C$5:$C$240,MATCH(1,($B533&gt;=KM!$A$5:$A$40)*($B533&lt;=KM!$B$5:$B$40),0)),0)</f>
        <v>0</v>
      </c>
      <c r="I533" s="55">
        <f t="shared" si="66"/>
        <v>0</v>
      </c>
      <c r="J533" s="226"/>
      <c r="K533" s="234"/>
      <c r="L533" s="236" t="str">
        <f>IF(AND('1B Tableau financier'!$K$2&lt;&gt;"Pôle",B533&lt;&gt;""),1,"")</f>
        <v/>
      </c>
      <c r="M533" s="241" t="str">
        <f t="shared" si="67"/>
        <v/>
      </c>
      <c r="N533" s="242" t="str">
        <f>IF(AND('1B Tableau financier'!$K$2="pôle",L533=2),ROUND((I533+J533+K533),2),"")</f>
        <v/>
      </c>
      <c r="O533" s="241" t="str">
        <f t="shared" si="64"/>
        <v/>
      </c>
      <c r="P533" s="55" t="str">
        <f t="shared" si="65"/>
        <v/>
      </c>
      <c r="Q533" s="55"/>
      <c r="R533" s="55"/>
      <c r="S533" s="296"/>
    </row>
    <row r="534" spans="1:19">
      <c r="A534" s="217"/>
      <c r="B534" s="218"/>
      <c r="C534" s="219"/>
      <c r="D534" s="219"/>
      <c r="E534" s="220"/>
      <c r="F534" s="219"/>
      <c r="G534" s="291"/>
      <c r="H534" s="174" cm="1">
        <f t="array" ref="H534">IF(B534&lt;&gt;"",INDEX(KM!$C$5:$C$240,MATCH(1,($B534&gt;=KM!$A$5:$A$40)*($B534&lt;=KM!$B$5:$B$40),0)),0)</f>
        <v>0</v>
      </c>
      <c r="I534" s="55">
        <f t="shared" si="66"/>
        <v>0</v>
      </c>
      <c r="J534" s="226"/>
      <c r="K534" s="234"/>
      <c r="L534" s="236" t="str">
        <f>IF(AND('1B Tableau financier'!$K$2&lt;&gt;"Pôle",B534&lt;&gt;""),1,"")</f>
        <v/>
      </c>
      <c r="M534" s="241" t="str">
        <f t="shared" si="67"/>
        <v/>
      </c>
      <c r="N534" s="242" t="str">
        <f>IF(AND('1B Tableau financier'!$K$2="pôle",L534=2),ROUND((I534+J534+K534),2),"")</f>
        <v/>
      </c>
      <c r="O534" s="241" t="str">
        <f t="shared" si="64"/>
        <v/>
      </c>
      <c r="P534" s="55" t="str">
        <f t="shared" si="65"/>
        <v/>
      </c>
      <c r="Q534" s="55"/>
      <c r="R534" s="55"/>
      <c r="S534" s="296"/>
    </row>
    <row r="535" spans="1:19">
      <c r="A535" s="217"/>
      <c r="B535" s="218"/>
      <c r="C535" s="219"/>
      <c r="D535" s="219"/>
      <c r="E535" s="220"/>
      <c r="F535" s="219"/>
      <c r="G535" s="291"/>
      <c r="H535" s="174" cm="1">
        <f t="array" ref="H535">IF(B535&lt;&gt;"",INDEX(KM!$C$5:$C$240,MATCH(1,($B535&gt;=KM!$A$5:$A$40)*($B535&lt;=KM!$B$5:$B$40),0)),0)</f>
        <v>0</v>
      </c>
      <c r="I535" s="55">
        <f t="shared" si="66"/>
        <v>0</v>
      </c>
      <c r="J535" s="226"/>
      <c r="K535" s="234"/>
      <c r="L535" s="236" t="str">
        <f>IF(AND('1B Tableau financier'!$K$2&lt;&gt;"Pôle",B535&lt;&gt;""),1,"")</f>
        <v/>
      </c>
      <c r="M535" s="241" t="str">
        <f t="shared" si="67"/>
        <v/>
      </c>
      <c r="N535" s="242" t="str">
        <f>IF(AND('1B Tableau financier'!$K$2="pôle",L535=2),ROUND((I535+J535+K535),2),"")</f>
        <v/>
      </c>
      <c r="O535" s="241" t="str">
        <f t="shared" si="64"/>
        <v/>
      </c>
      <c r="P535" s="55" t="str">
        <f t="shared" si="65"/>
        <v/>
      </c>
      <c r="Q535" s="55"/>
      <c r="R535" s="55"/>
      <c r="S535" s="296"/>
    </row>
    <row r="536" spans="1:19">
      <c r="A536" s="217"/>
      <c r="B536" s="218"/>
      <c r="C536" s="219"/>
      <c r="D536" s="219"/>
      <c r="E536" s="220"/>
      <c r="F536" s="219"/>
      <c r="G536" s="291"/>
      <c r="H536" s="174" cm="1">
        <f t="array" ref="H536">IF(B536&lt;&gt;"",INDEX(KM!$C$5:$C$240,MATCH(1,($B536&gt;=KM!$A$5:$A$40)*($B536&lt;=KM!$B$5:$B$40),0)),0)</f>
        <v>0</v>
      </c>
      <c r="I536" s="55">
        <f t="shared" si="66"/>
        <v>0</v>
      </c>
      <c r="J536" s="226"/>
      <c r="K536" s="234"/>
      <c r="L536" s="236" t="str">
        <f>IF(AND('1B Tableau financier'!$K$2&lt;&gt;"Pôle",B536&lt;&gt;""),1,"")</f>
        <v/>
      </c>
      <c r="M536" s="241" t="str">
        <f t="shared" si="67"/>
        <v/>
      </c>
      <c r="N536" s="242" t="str">
        <f>IF(AND('1B Tableau financier'!$K$2="pôle",L536=2),ROUND((I536+J536+K536),2),"")</f>
        <v/>
      </c>
      <c r="O536" s="241" t="str">
        <f t="shared" si="64"/>
        <v/>
      </c>
      <c r="P536" s="55" t="str">
        <f t="shared" si="65"/>
        <v/>
      </c>
      <c r="Q536" s="55"/>
      <c r="R536" s="55"/>
      <c r="S536" s="296"/>
    </row>
    <row r="537" spans="1:19">
      <c r="A537" s="217"/>
      <c r="B537" s="218"/>
      <c r="C537" s="219"/>
      <c r="D537" s="219"/>
      <c r="E537" s="220"/>
      <c r="F537" s="219"/>
      <c r="G537" s="291"/>
      <c r="H537" s="174" cm="1">
        <f t="array" ref="H537">IF(B537&lt;&gt;"",INDEX(KM!$C$5:$C$240,MATCH(1,($B537&gt;=KM!$A$5:$A$40)*($B537&lt;=KM!$B$5:$B$40),0)),0)</f>
        <v>0</v>
      </c>
      <c r="I537" s="55">
        <f t="shared" si="66"/>
        <v>0</v>
      </c>
      <c r="J537" s="226"/>
      <c r="K537" s="234"/>
      <c r="L537" s="236" t="str">
        <f>IF(AND('1B Tableau financier'!$K$2&lt;&gt;"Pôle",B537&lt;&gt;""),1,"")</f>
        <v/>
      </c>
      <c r="M537" s="241" t="str">
        <f t="shared" si="67"/>
        <v/>
      </c>
      <c r="N537" s="242" t="str">
        <f>IF(AND('1B Tableau financier'!$K$2="pôle",L537=2),ROUND((I537+J537+K537),2),"")</f>
        <v/>
      </c>
      <c r="O537" s="241" t="str">
        <f t="shared" si="64"/>
        <v/>
      </c>
      <c r="P537" s="55" t="str">
        <f t="shared" si="65"/>
        <v/>
      </c>
      <c r="Q537" s="55"/>
      <c r="R537" s="55"/>
      <c r="S537" s="296"/>
    </row>
    <row r="538" spans="1:19">
      <c r="A538" s="217"/>
      <c r="B538" s="218"/>
      <c r="C538" s="219"/>
      <c r="D538" s="219"/>
      <c r="E538" s="220"/>
      <c r="F538" s="219"/>
      <c r="G538" s="291"/>
      <c r="H538" s="174" cm="1">
        <f t="array" ref="H538">IF(B538&lt;&gt;"",INDEX(KM!$C$5:$C$240,MATCH(1,($B538&gt;=KM!$A$5:$A$40)*($B538&lt;=KM!$B$5:$B$40),0)),0)</f>
        <v>0</v>
      </c>
      <c r="I538" s="55">
        <f t="shared" si="66"/>
        <v>0</v>
      </c>
      <c r="J538" s="226"/>
      <c r="K538" s="234"/>
      <c r="L538" s="236" t="str">
        <f>IF(AND('1B Tableau financier'!$K$2&lt;&gt;"Pôle",B538&lt;&gt;""),1,"")</f>
        <v/>
      </c>
      <c r="M538" s="241" t="str">
        <f t="shared" si="67"/>
        <v/>
      </c>
      <c r="N538" s="242" t="str">
        <f>IF(AND('1B Tableau financier'!$K$2="pôle",L538=2),ROUND((I538+J538+K538),2),"")</f>
        <v/>
      </c>
      <c r="O538" s="241" t="str">
        <f t="shared" si="64"/>
        <v/>
      </c>
      <c r="P538" s="55" t="str">
        <f t="shared" si="65"/>
        <v/>
      </c>
      <c r="Q538" s="55"/>
      <c r="R538" s="55"/>
      <c r="S538" s="296"/>
    </row>
    <row r="539" spans="1:19">
      <c r="A539" s="217"/>
      <c r="B539" s="218"/>
      <c r="C539" s="219"/>
      <c r="D539" s="219"/>
      <c r="E539" s="220"/>
      <c r="F539" s="219"/>
      <c r="G539" s="291"/>
      <c r="H539" s="174" cm="1">
        <f t="array" ref="H539">IF(B539&lt;&gt;"",INDEX(KM!$C$5:$C$240,MATCH(1,($B539&gt;=KM!$A$5:$A$40)*($B539&lt;=KM!$B$5:$B$40),0)),0)</f>
        <v>0</v>
      </c>
      <c r="I539" s="55">
        <f t="shared" si="66"/>
        <v>0</v>
      </c>
      <c r="J539" s="226"/>
      <c r="K539" s="234"/>
      <c r="L539" s="236" t="str">
        <f>IF(AND('1B Tableau financier'!$K$2&lt;&gt;"Pôle",B539&lt;&gt;""),1,"")</f>
        <v/>
      </c>
      <c r="M539" s="241" t="str">
        <f t="shared" si="67"/>
        <v/>
      </c>
      <c r="N539" s="242" t="str">
        <f>IF(AND('1B Tableau financier'!$K$2="pôle",L539=2),ROUND((I539+J539+K539),2),"")</f>
        <v/>
      </c>
      <c r="O539" s="241" t="str">
        <f t="shared" si="64"/>
        <v/>
      </c>
      <c r="P539" s="55" t="str">
        <f t="shared" si="65"/>
        <v/>
      </c>
      <c r="Q539" s="55"/>
      <c r="R539" s="55"/>
      <c r="S539" s="296"/>
    </row>
    <row r="540" spans="1:19">
      <c r="A540" s="217"/>
      <c r="B540" s="218"/>
      <c r="C540" s="219"/>
      <c r="D540" s="219"/>
      <c r="E540" s="220"/>
      <c r="F540" s="219"/>
      <c r="G540" s="291"/>
      <c r="H540" s="174" cm="1">
        <f t="array" ref="H540">IF(B540&lt;&gt;"",INDEX(KM!$C$5:$C$240,MATCH(1,($B540&gt;=KM!$A$5:$A$40)*($B540&lt;=KM!$B$5:$B$40),0)),0)</f>
        <v>0</v>
      </c>
      <c r="I540" s="55">
        <f t="shared" si="66"/>
        <v>0</v>
      </c>
      <c r="J540" s="226"/>
      <c r="K540" s="234"/>
      <c r="L540" s="236" t="str">
        <f>IF(AND('1B Tableau financier'!$K$2&lt;&gt;"Pôle",B540&lt;&gt;""),1,"")</f>
        <v/>
      </c>
      <c r="M540" s="241" t="str">
        <f t="shared" si="67"/>
        <v/>
      </c>
      <c r="N540" s="242" t="str">
        <f>IF(AND('1B Tableau financier'!$K$2="pôle",L540=2),ROUND((I540+J540+K540),2),"")</f>
        <v/>
      </c>
      <c r="O540" s="241" t="str">
        <f t="shared" si="64"/>
        <v/>
      </c>
      <c r="P540" s="55" t="str">
        <f t="shared" si="65"/>
        <v/>
      </c>
      <c r="Q540" s="55"/>
      <c r="R540" s="55"/>
      <c r="S540" s="296"/>
    </row>
    <row r="541" spans="1:19">
      <c r="A541" s="217"/>
      <c r="B541" s="218"/>
      <c r="C541" s="219"/>
      <c r="D541" s="219"/>
      <c r="E541" s="220"/>
      <c r="F541" s="219"/>
      <c r="G541" s="291"/>
      <c r="H541" s="174" cm="1">
        <f t="array" ref="H541">IF(B541&lt;&gt;"",INDEX(KM!$C$5:$C$240,MATCH(1,($B541&gt;=KM!$A$5:$A$40)*($B541&lt;=KM!$B$5:$B$40),0)),0)</f>
        <v>0</v>
      </c>
      <c r="I541" s="55">
        <f t="shared" si="66"/>
        <v>0</v>
      </c>
      <c r="J541" s="226"/>
      <c r="K541" s="234"/>
      <c r="L541" s="236" t="str">
        <f>IF(AND('1B Tableau financier'!$K$2&lt;&gt;"Pôle",B541&lt;&gt;""),1,"")</f>
        <v/>
      </c>
      <c r="M541" s="241" t="str">
        <f t="shared" si="67"/>
        <v/>
      </c>
      <c r="N541" s="242" t="str">
        <f>IF(AND('1B Tableau financier'!$K$2="pôle",L541=2),ROUND((I541+J541+K541),2),"")</f>
        <v/>
      </c>
      <c r="O541" s="241" t="str">
        <f t="shared" si="64"/>
        <v/>
      </c>
      <c r="P541" s="55" t="str">
        <f t="shared" si="65"/>
        <v/>
      </c>
      <c r="Q541" s="55"/>
      <c r="R541" s="55"/>
      <c r="S541" s="296"/>
    </row>
    <row r="542" spans="1:19">
      <c r="A542" s="217"/>
      <c r="B542" s="218"/>
      <c r="C542" s="219"/>
      <c r="D542" s="219"/>
      <c r="E542" s="220"/>
      <c r="F542" s="219"/>
      <c r="G542" s="291"/>
      <c r="H542" s="174" cm="1">
        <f t="array" ref="H542">IF(B542&lt;&gt;"",INDEX(KM!$C$5:$C$240,MATCH(1,($B542&gt;=KM!$A$5:$A$40)*($B542&lt;=KM!$B$5:$B$40),0)),0)</f>
        <v>0</v>
      </c>
      <c r="I542" s="55">
        <f t="shared" si="66"/>
        <v>0</v>
      </c>
      <c r="J542" s="226"/>
      <c r="K542" s="234"/>
      <c r="L542" s="236" t="str">
        <f>IF(AND('1B Tableau financier'!$K$2&lt;&gt;"Pôle",B542&lt;&gt;""),1,"")</f>
        <v/>
      </c>
      <c r="M542" s="241" t="str">
        <f t="shared" si="67"/>
        <v/>
      </c>
      <c r="N542" s="242" t="str">
        <f>IF(AND('1B Tableau financier'!$K$2="pôle",L542=2),ROUND((I542+J542+K542),2),"")</f>
        <v/>
      </c>
      <c r="O542" s="241" t="str">
        <f t="shared" si="64"/>
        <v/>
      </c>
      <c r="P542" s="55" t="str">
        <f t="shared" si="65"/>
        <v/>
      </c>
      <c r="Q542" s="55"/>
      <c r="R542" s="55"/>
      <c r="S542" s="296"/>
    </row>
    <row r="543" spans="1:19">
      <c r="A543" s="217"/>
      <c r="B543" s="218"/>
      <c r="C543" s="219"/>
      <c r="D543" s="219"/>
      <c r="E543" s="220"/>
      <c r="F543" s="219"/>
      <c r="G543" s="291"/>
      <c r="H543" s="174" cm="1">
        <f t="array" ref="H543">IF(B543&lt;&gt;"",INDEX(KM!$C$5:$C$240,MATCH(1,($B543&gt;=KM!$A$5:$A$40)*($B543&lt;=KM!$B$5:$B$40),0)),0)</f>
        <v>0</v>
      </c>
      <c r="I543" s="55">
        <f t="shared" si="66"/>
        <v>0</v>
      </c>
      <c r="J543" s="226"/>
      <c r="K543" s="234"/>
      <c r="L543" s="236" t="str">
        <f>IF(AND('1B Tableau financier'!$K$2&lt;&gt;"Pôle",B543&lt;&gt;""),1,"")</f>
        <v/>
      </c>
      <c r="M543" s="241" t="str">
        <f t="shared" si="67"/>
        <v/>
      </c>
      <c r="N543" s="242" t="str">
        <f>IF(AND('1B Tableau financier'!$K$2="pôle",L543=2),ROUND((I543+J543+K543),2),"")</f>
        <v/>
      </c>
      <c r="O543" s="241" t="str">
        <f t="shared" si="64"/>
        <v/>
      </c>
      <c r="P543" s="55" t="str">
        <f t="shared" si="65"/>
        <v/>
      </c>
      <c r="Q543" s="55"/>
      <c r="R543" s="55"/>
      <c r="S543" s="296"/>
    </row>
    <row r="544" spans="1:19">
      <c r="A544" s="217"/>
      <c r="B544" s="218"/>
      <c r="C544" s="219"/>
      <c r="D544" s="219"/>
      <c r="E544" s="220"/>
      <c r="F544" s="219"/>
      <c r="G544" s="291"/>
      <c r="H544" s="174" cm="1">
        <f t="array" ref="H544">IF(B544&lt;&gt;"",INDEX(KM!$C$5:$C$240,MATCH(1,($B544&gt;=KM!$A$5:$A$40)*($B544&lt;=KM!$B$5:$B$40),0)),0)</f>
        <v>0</v>
      </c>
      <c r="I544" s="55">
        <f t="shared" si="66"/>
        <v>0</v>
      </c>
      <c r="J544" s="226"/>
      <c r="K544" s="234"/>
      <c r="L544" s="236" t="str">
        <f>IF(AND('1B Tableau financier'!$K$2&lt;&gt;"Pôle",B544&lt;&gt;""),1,"")</f>
        <v/>
      </c>
      <c r="M544" s="241" t="str">
        <f t="shared" si="67"/>
        <v/>
      </c>
      <c r="N544" s="242" t="str">
        <f>IF(AND('1B Tableau financier'!$K$2="pôle",L544=2),ROUND((I544+J544+K544),2),"")</f>
        <v/>
      </c>
      <c r="O544" s="241" t="str">
        <f t="shared" si="64"/>
        <v/>
      </c>
      <c r="P544" s="55" t="str">
        <f t="shared" si="65"/>
        <v/>
      </c>
      <c r="Q544" s="55"/>
      <c r="R544" s="55"/>
      <c r="S544" s="296"/>
    </row>
    <row r="545" spans="1:19">
      <c r="A545" s="217"/>
      <c r="B545" s="218"/>
      <c r="C545" s="219"/>
      <c r="D545" s="219"/>
      <c r="E545" s="220"/>
      <c r="F545" s="219"/>
      <c r="G545" s="291"/>
      <c r="H545" s="174" cm="1">
        <f t="array" ref="H545">IF(B545&lt;&gt;"",INDEX(KM!$C$5:$C$240,MATCH(1,($B545&gt;=KM!$A$5:$A$40)*($B545&lt;=KM!$B$5:$B$40),0)),0)</f>
        <v>0</v>
      </c>
      <c r="I545" s="55">
        <f t="shared" si="66"/>
        <v>0</v>
      </c>
      <c r="J545" s="226"/>
      <c r="K545" s="234"/>
      <c r="L545" s="236" t="str">
        <f>IF(AND('1B Tableau financier'!$K$2&lt;&gt;"Pôle",B545&lt;&gt;""),1,"")</f>
        <v/>
      </c>
      <c r="M545" s="241" t="str">
        <f t="shared" si="67"/>
        <v/>
      </c>
      <c r="N545" s="242" t="str">
        <f>IF(AND('1B Tableau financier'!$K$2="pôle",L545=2),ROUND((I545+J545+K545),2),"")</f>
        <v/>
      </c>
      <c r="O545" s="241" t="str">
        <f t="shared" si="64"/>
        <v/>
      </c>
      <c r="P545" s="55" t="str">
        <f t="shared" si="65"/>
        <v/>
      </c>
      <c r="Q545" s="55"/>
      <c r="R545" s="55"/>
      <c r="S545" s="296"/>
    </row>
    <row r="546" spans="1:19">
      <c r="A546" s="217"/>
      <c r="B546" s="218"/>
      <c r="C546" s="219"/>
      <c r="D546" s="219"/>
      <c r="E546" s="220"/>
      <c r="F546" s="219"/>
      <c r="G546" s="291"/>
      <c r="H546" s="174" cm="1">
        <f t="array" ref="H546">IF(B546&lt;&gt;"",INDEX(KM!$C$5:$C$240,MATCH(1,($B546&gt;=KM!$A$5:$A$40)*($B546&lt;=KM!$B$5:$B$40),0)),0)</f>
        <v>0</v>
      </c>
      <c r="I546" s="55">
        <f t="shared" si="66"/>
        <v>0</v>
      </c>
      <c r="J546" s="226"/>
      <c r="K546" s="234"/>
      <c r="L546" s="236" t="str">
        <f>IF(AND('1B Tableau financier'!$K$2&lt;&gt;"Pôle",B546&lt;&gt;""),1,"")</f>
        <v/>
      </c>
      <c r="M546" s="241" t="str">
        <f t="shared" si="67"/>
        <v/>
      </c>
      <c r="N546" s="242" t="str">
        <f>IF(AND('1B Tableau financier'!$K$2="pôle",L546=2),ROUND((I546+J546+K546),2),"")</f>
        <v/>
      </c>
      <c r="O546" s="241" t="str">
        <f t="shared" si="64"/>
        <v/>
      </c>
      <c r="P546" s="55" t="str">
        <f t="shared" si="65"/>
        <v/>
      </c>
      <c r="Q546" s="55"/>
      <c r="R546" s="55"/>
      <c r="S546" s="296"/>
    </row>
    <row r="547" spans="1:19">
      <c r="A547" s="217"/>
      <c r="B547" s="218"/>
      <c r="C547" s="219"/>
      <c r="D547" s="219"/>
      <c r="E547" s="220"/>
      <c r="F547" s="219"/>
      <c r="G547" s="291"/>
      <c r="H547" s="174" cm="1">
        <f t="array" ref="H547">IF(B547&lt;&gt;"",INDEX(KM!$C$5:$C$240,MATCH(1,($B547&gt;=KM!$A$5:$A$40)*($B547&lt;=KM!$B$5:$B$40),0)),0)</f>
        <v>0</v>
      </c>
      <c r="I547" s="55">
        <f t="shared" si="66"/>
        <v>0</v>
      </c>
      <c r="J547" s="226"/>
      <c r="K547" s="234"/>
      <c r="L547" s="236" t="str">
        <f>IF(AND('1B Tableau financier'!$K$2&lt;&gt;"Pôle",B547&lt;&gt;""),1,"")</f>
        <v/>
      </c>
      <c r="M547" s="241" t="str">
        <f t="shared" si="67"/>
        <v/>
      </c>
      <c r="N547" s="242" t="str">
        <f>IF(AND('1B Tableau financier'!$K$2="pôle",L547=2),ROUND((I547+J547+K547),2),"")</f>
        <v/>
      </c>
      <c r="O547" s="241" t="str">
        <f t="shared" si="64"/>
        <v/>
      </c>
      <c r="P547" s="55" t="str">
        <f t="shared" si="65"/>
        <v/>
      </c>
      <c r="Q547" s="55"/>
      <c r="R547" s="55"/>
      <c r="S547" s="296"/>
    </row>
    <row r="548" spans="1:19">
      <c r="A548" s="217"/>
      <c r="B548" s="218"/>
      <c r="C548" s="219"/>
      <c r="D548" s="219"/>
      <c r="E548" s="220"/>
      <c r="F548" s="219"/>
      <c r="G548" s="291"/>
      <c r="H548" s="174" cm="1">
        <f t="array" ref="H548">IF(B548&lt;&gt;"",INDEX(KM!$C$5:$C$240,MATCH(1,($B548&gt;=KM!$A$5:$A$40)*($B548&lt;=KM!$B$5:$B$40),0)),0)</f>
        <v>0</v>
      </c>
      <c r="I548" s="55">
        <f t="shared" si="66"/>
        <v>0</v>
      </c>
      <c r="J548" s="226"/>
      <c r="K548" s="234"/>
      <c r="L548" s="236" t="str">
        <f>IF(AND('1B Tableau financier'!$K$2&lt;&gt;"Pôle",B548&lt;&gt;""),1,"")</f>
        <v/>
      </c>
      <c r="M548" s="241" t="str">
        <f t="shared" si="67"/>
        <v/>
      </c>
      <c r="N548" s="242" t="str">
        <f>IF(AND('1B Tableau financier'!$K$2="pôle",L548=2),ROUND((I548+J548+K548),2),"")</f>
        <v/>
      </c>
      <c r="O548" s="241" t="str">
        <f t="shared" si="64"/>
        <v/>
      </c>
      <c r="P548" s="55" t="str">
        <f t="shared" si="65"/>
        <v/>
      </c>
      <c r="Q548" s="55"/>
      <c r="R548" s="55"/>
      <c r="S548" s="296"/>
    </row>
    <row r="549" spans="1:19">
      <c r="A549" s="217"/>
      <c r="B549" s="218"/>
      <c r="C549" s="219"/>
      <c r="D549" s="219"/>
      <c r="E549" s="220"/>
      <c r="F549" s="219"/>
      <c r="G549" s="291"/>
      <c r="H549" s="174" cm="1">
        <f t="array" ref="H549">IF(B549&lt;&gt;"",INDEX(KM!$C$5:$C$240,MATCH(1,($B549&gt;=KM!$A$5:$A$40)*($B549&lt;=KM!$B$5:$B$40),0)),0)</f>
        <v>0</v>
      </c>
      <c r="I549" s="55">
        <f t="shared" si="66"/>
        <v>0</v>
      </c>
      <c r="J549" s="226"/>
      <c r="K549" s="234"/>
      <c r="L549" s="236" t="str">
        <f>IF(AND('1B Tableau financier'!$K$2&lt;&gt;"Pôle",B549&lt;&gt;""),1,"")</f>
        <v/>
      </c>
      <c r="M549" s="241" t="str">
        <f t="shared" si="67"/>
        <v/>
      </c>
      <c r="N549" s="242" t="str">
        <f>IF(AND('1B Tableau financier'!$K$2="pôle",L549=2),ROUND((I549+J549+K549),2),"")</f>
        <v/>
      </c>
      <c r="O549" s="241" t="str">
        <f t="shared" si="64"/>
        <v/>
      </c>
      <c r="P549" s="55" t="str">
        <f t="shared" si="65"/>
        <v/>
      </c>
      <c r="Q549" s="55"/>
      <c r="R549" s="55"/>
      <c r="S549" s="296"/>
    </row>
    <row r="550" spans="1:19">
      <c r="A550" s="217"/>
      <c r="B550" s="218"/>
      <c r="C550" s="219"/>
      <c r="D550" s="219"/>
      <c r="E550" s="220"/>
      <c r="F550" s="219"/>
      <c r="G550" s="291"/>
      <c r="H550" s="174" cm="1">
        <f t="array" ref="H550">IF(B550&lt;&gt;"",INDEX(KM!$C$5:$C$240,MATCH(1,($B550&gt;=KM!$A$5:$A$40)*($B550&lt;=KM!$B$5:$B$40),0)),0)</f>
        <v>0</v>
      </c>
      <c r="I550" s="55">
        <f t="shared" si="66"/>
        <v>0</v>
      </c>
      <c r="J550" s="226"/>
      <c r="K550" s="234"/>
      <c r="L550" s="236" t="str">
        <f>IF(AND('1B Tableau financier'!$K$2&lt;&gt;"Pôle",B550&lt;&gt;""),1,"")</f>
        <v/>
      </c>
      <c r="M550" s="241" t="str">
        <f t="shared" si="67"/>
        <v/>
      </c>
      <c r="N550" s="242" t="str">
        <f>IF(AND('1B Tableau financier'!$K$2="pôle",L550=2),ROUND((I550+J550+K550),2),"")</f>
        <v/>
      </c>
      <c r="O550" s="241" t="str">
        <f t="shared" si="64"/>
        <v/>
      </c>
      <c r="P550" s="55" t="str">
        <f t="shared" si="65"/>
        <v/>
      </c>
      <c r="Q550" s="55"/>
      <c r="R550" s="55"/>
      <c r="S550" s="296"/>
    </row>
    <row r="551" spans="1:19">
      <c r="A551" s="217"/>
      <c r="B551" s="218"/>
      <c r="C551" s="219"/>
      <c r="D551" s="219"/>
      <c r="E551" s="220"/>
      <c r="F551" s="219"/>
      <c r="G551" s="291"/>
      <c r="H551" s="174" cm="1">
        <f t="array" ref="H551">IF(B551&lt;&gt;"",INDEX(KM!$C$5:$C$240,MATCH(1,($B551&gt;=KM!$A$5:$A$40)*($B551&lt;=KM!$B$5:$B$40),0)),0)</f>
        <v>0</v>
      </c>
      <c r="I551" s="55">
        <f t="shared" si="66"/>
        <v>0</v>
      </c>
      <c r="J551" s="226"/>
      <c r="K551" s="234"/>
      <c r="L551" s="236" t="str">
        <f>IF(AND('1B Tableau financier'!$K$2&lt;&gt;"Pôle",B551&lt;&gt;""),1,"")</f>
        <v/>
      </c>
      <c r="M551" s="241" t="str">
        <f t="shared" si="67"/>
        <v/>
      </c>
      <c r="N551" s="242" t="str">
        <f>IF(AND('1B Tableau financier'!$K$2="pôle",L551=2),ROUND((I551+J551+K551),2),"")</f>
        <v/>
      </c>
      <c r="O551" s="241" t="str">
        <f t="shared" si="64"/>
        <v/>
      </c>
      <c r="P551" s="55" t="str">
        <f t="shared" si="65"/>
        <v/>
      </c>
      <c r="Q551" s="55"/>
      <c r="R551" s="55"/>
      <c r="S551" s="296"/>
    </row>
    <row r="552" spans="1:19">
      <c r="A552" s="217"/>
      <c r="B552" s="218"/>
      <c r="C552" s="219"/>
      <c r="D552" s="219"/>
      <c r="E552" s="220"/>
      <c r="F552" s="219"/>
      <c r="G552" s="291"/>
      <c r="H552" s="174" cm="1">
        <f t="array" ref="H552">IF(B552&lt;&gt;"",INDEX(KM!$C$5:$C$240,MATCH(1,($B552&gt;=KM!$A$5:$A$40)*($B552&lt;=KM!$B$5:$B$40),0)),0)</f>
        <v>0</v>
      </c>
      <c r="I552" s="55">
        <f t="shared" si="66"/>
        <v>0</v>
      </c>
      <c r="J552" s="226"/>
      <c r="K552" s="234"/>
      <c r="L552" s="236" t="str">
        <f>IF(AND('1B Tableau financier'!$K$2&lt;&gt;"Pôle",B552&lt;&gt;""),1,"")</f>
        <v/>
      </c>
      <c r="M552" s="241" t="str">
        <f t="shared" si="67"/>
        <v/>
      </c>
      <c r="N552" s="242" t="str">
        <f>IF(AND('1B Tableau financier'!$K$2="pôle",L552=2),ROUND((I552+J552+K552),2),"")</f>
        <v/>
      </c>
      <c r="O552" s="241" t="str">
        <f t="shared" si="64"/>
        <v/>
      </c>
      <c r="P552" s="55" t="str">
        <f t="shared" si="65"/>
        <v/>
      </c>
      <c r="Q552" s="55"/>
      <c r="R552" s="55"/>
      <c r="S552" s="296"/>
    </row>
    <row r="553" spans="1:19">
      <c r="A553" s="217"/>
      <c r="B553" s="218"/>
      <c r="C553" s="219"/>
      <c r="D553" s="219"/>
      <c r="E553" s="220"/>
      <c r="F553" s="219"/>
      <c r="G553" s="291"/>
      <c r="H553" s="174" cm="1">
        <f t="array" ref="H553">IF(B553&lt;&gt;"",INDEX(KM!$C$5:$C$240,MATCH(1,($B553&gt;=KM!$A$5:$A$40)*($B553&lt;=KM!$B$5:$B$40),0)),0)</f>
        <v>0</v>
      </c>
      <c r="I553" s="55">
        <f t="shared" si="66"/>
        <v>0</v>
      </c>
      <c r="J553" s="226"/>
      <c r="K553" s="234"/>
      <c r="L553" s="236" t="str">
        <f>IF(AND('1B Tableau financier'!$K$2&lt;&gt;"Pôle",B553&lt;&gt;""),1,"")</f>
        <v/>
      </c>
      <c r="M553" s="241" t="str">
        <f t="shared" si="67"/>
        <v/>
      </c>
      <c r="N553" s="242" t="str">
        <f>IF(AND('1B Tableau financier'!$K$2="pôle",L553=2),ROUND((I553+J553+K553),2),"")</f>
        <v/>
      </c>
      <c r="O553" s="241" t="str">
        <f t="shared" si="64"/>
        <v/>
      </c>
      <c r="P553" s="55" t="str">
        <f t="shared" si="65"/>
        <v/>
      </c>
      <c r="Q553" s="55"/>
      <c r="R553" s="55"/>
      <c r="S553" s="296"/>
    </row>
    <row r="554" spans="1:19">
      <c r="A554" s="217"/>
      <c r="B554" s="218"/>
      <c r="C554" s="219"/>
      <c r="D554" s="219"/>
      <c r="E554" s="220"/>
      <c r="F554" s="219"/>
      <c r="G554" s="291"/>
      <c r="H554" s="174" cm="1">
        <f t="array" ref="H554">IF(B554&lt;&gt;"",INDEX(KM!$C$5:$C$240,MATCH(1,($B554&gt;=KM!$A$5:$A$40)*($B554&lt;=KM!$B$5:$B$40),0)),0)</f>
        <v>0</v>
      </c>
      <c r="I554" s="55">
        <f t="shared" si="66"/>
        <v>0</v>
      </c>
      <c r="J554" s="226"/>
      <c r="K554" s="234"/>
      <c r="L554" s="236" t="str">
        <f>IF(AND('1B Tableau financier'!$K$2&lt;&gt;"Pôle",B554&lt;&gt;""),1,"")</f>
        <v/>
      </c>
      <c r="M554" s="241" t="str">
        <f t="shared" si="67"/>
        <v/>
      </c>
      <c r="N554" s="242" t="str">
        <f>IF(AND('1B Tableau financier'!$K$2="pôle",L554=2),ROUND((I554+J554+K554),2),"")</f>
        <v/>
      </c>
      <c r="O554" s="241" t="str">
        <f t="shared" si="64"/>
        <v/>
      </c>
      <c r="P554" s="55" t="str">
        <f t="shared" si="65"/>
        <v/>
      </c>
      <c r="Q554" s="55"/>
      <c r="R554" s="55"/>
      <c r="S554" s="296"/>
    </row>
    <row r="555" spans="1:19">
      <c r="A555" s="217"/>
      <c r="B555" s="218"/>
      <c r="C555" s="219"/>
      <c r="D555" s="219"/>
      <c r="E555" s="220"/>
      <c r="F555" s="219"/>
      <c r="G555" s="291"/>
      <c r="H555" s="174" cm="1">
        <f t="array" ref="H555">IF(B555&lt;&gt;"",INDEX(KM!$C$5:$C$240,MATCH(1,($B555&gt;=KM!$A$5:$A$40)*($B555&lt;=KM!$B$5:$B$40),0)),0)</f>
        <v>0</v>
      </c>
      <c r="I555" s="55">
        <f t="shared" si="66"/>
        <v>0</v>
      </c>
      <c r="J555" s="226"/>
      <c r="K555" s="234"/>
      <c r="L555" s="236" t="str">
        <f>IF(AND('1B Tableau financier'!$K$2&lt;&gt;"Pôle",B555&lt;&gt;""),1,"")</f>
        <v/>
      </c>
      <c r="M555" s="241" t="str">
        <f t="shared" si="67"/>
        <v/>
      </c>
      <c r="N555" s="242" t="str">
        <f>IF(AND('1B Tableau financier'!$K$2="pôle",L555=2),ROUND((I555+J555+K555),2),"")</f>
        <v/>
      </c>
      <c r="O555" s="241" t="str">
        <f t="shared" si="64"/>
        <v/>
      </c>
      <c r="P555" s="55" t="str">
        <f t="shared" si="65"/>
        <v/>
      </c>
      <c r="Q555" s="55"/>
      <c r="R555" s="55"/>
      <c r="S555" s="296"/>
    </row>
    <row r="556" spans="1:19">
      <c r="A556" s="217"/>
      <c r="B556" s="218"/>
      <c r="C556" s="219"/>
      <c r="D556" s="219"/>
      <c r="E556" s="220"/>
      <c r="F556" s="219"/>
      <c r="G556" s="291"/>
      <c r="H556" s="174" cm="1">
        <f t="array" ref="H556">IF(B556&lt;&gt;"",INDEX(KM!$C$5:$C$240,MATCH(1,($B556&gt;=KM!$A$5:$A$40)*($B556&lt;=KM!$B$5:$B$40),0)),0)</f>
        <v>0</v>
      </c>
      <c r="I556" s="55">
        <f t="shared" si="66"/>
        <v>0</v>
      </c>
      <c r="J556" s="226"/>
      <c r="K556" s="234"/>
      <c r="L556" s="236" t="str">
        <f>IF(AND('1B Tableau financier'!$K$2&lt;&gt;"Pôle",B556&lt;&gt;""),1,"")</f>
        <v/>
      </c>
      <c r="M556" s="241" t="str">
        <f t="shared" si="67"/>
        <v/>
      </c>
      <c r="N556" s="242" t="str">
        <f>IF(AND('1B Tableau financier'!$K$2="pôle",L556=2),ROUND((I556+J556+K556),2),"")</f>
        <v/>
      </c>
      <c r="O556" s="241" t="str">
        <f t="shared" si="64"/>
        <v/>
      </c>
      <c r="P556" s="55" t="str">
        <f t="shared" si="65"/>
        <v/>
      </c>
      <c r="Q556" s="55"/>
      <c r="R556" s="55"/>
      <c r="S556" s="296"/>
    </row>
    <row r="557" spans="1:19">
      <c r="A557" s="217"/>
      <c r="B557" s="218"/>
      <c r="C557" s="219"/>
      <c r="D557" s="219"/>
      <c r="E557" s="220"/>
      <c r="F557" s="219"/>
      <c r="G557" s="291"/>
      <c r="H557" s="174" cm="1">
        <f t="array" ref="H557">IF(B557&lt;&gt;"",INDEX(KM!$C$5:$C$240,MATCH(1,($B557&gt;=KM!$A$5:$A$40)*($B557&lt;=KM!$B$5:$B$40),0)),0)</f>
        <v>0</v>
      </c>
      <c r="I557" s="55">
        <f t="shared" si="66"/>
        <v>0</v>
      </c>
      <c r="J557" s="226"/>
      <c r="K557" s="234"/>
      <c r="L557" s="236" t="str">
        <f>IF(AND('1B Tableau financier'!$K$2&lt;&gt;"Pôle",B557&lt;&gt;""),1,"")</f>
        <v/>
      </c>
      <c r="M557" s="241" t="str">
        <f t="shared" si="67"/>
        <v/>
      </c>
      <c r="N557" s="242" t="str">
        <f>IF(AND('1B Tableau financier'!$K$2="pôle",L557=2),ROUND((I557+J557+K557),2),"")</f>
        <v/>
      </c>
      <c r="O557" s="241" t="str">
        <f t="shared" si="64"/>
        <v/>
      </c>
      <c r="P557" s="55" t="str">
        <f t="shared" si="65"/>
        <v/>
      </c>
      <c r="Q557" s="55"/>
      <c r="R557" s="55"/>
      <c r="S557" s="296"/>
    </row>
    <row r="558" spans="1:19">
      <c r="A558" s="217"/>
      <c r="B558" s="218"/>
      <c r="C558" s="219"/>
      <c r="D558" s="219"/>
      <c r="E558" s="220"/>
      <c r="F558" s="219"/>
      <c r="G558" s="291"/>
      <c r="H558" s="174" cm="1">
        <f t="array" ref="H558">IF(B558&lt;&gt;"",INDEX(KM!$C$5:$C$240,MATCH(1,($B558&gt;=KM!$A$5:$A$40)*($B558&lt;=KM!$B$5:$B$40),0)),0)</f>
        <v>0</v>
      </c>
      <c r="I558" s="55">
        <f t="shared" si="66"/>
        <v>0</v>
      </c>
      <c r="J558" s="226"/>
      <c r="K558" s="234"/>
      <c r="L558" s="236" t="str">
        <f>IF(AND('1B Tableau financier'!$K$2&lt;&gt;"Pôle",B558&lt;&gt;""),1,"")</f>
        <v/>
      </c>
      <c r="M558" s="241" t="str">
        <f t="shared" si="67"/>
        <v/>
      </c>
      <c r="N558" s="242" t="str">
        <f>IF(AND('1B Tableau financier'!$K$2="pôle",L558=2),ROUND((I558+J558+K558),2),"")</f>
        <v/>
      </c>
      <c r="O558" s="241" t="str">
        <f t="shared" si="64"/>
        <v/>
      </c>
      <c r="P558" s="55" t="str">
        <f t="shared" si="65"/>
        <v/>
      </c>
      <c r="Q558" s="55"/>
      <c r="R558" s="55"/>
      <c r="S558" s="296"/>
    </row>
    <row r="559" spans="1:19">
      <c r="A559" s="217"/>
      <c r="B559" s="218"/>
      <c r="C559" s="219"/>
      <c r="D559" s="219"/>
      <c r="E559" s="220"/>
      <c r="F559" s="219"/>
      <c r="G559" s="291"/>
      <c r="H559" s="174" cm="1">
        <f t="array" ref="H559">IF(B559&lt;&gt;"",INDEX(KM!$C$5:$C$240,MATCH(1,($B559&gt;=KM!$A$5:$A$40)*($B559&lt;=KM!$B$5:$B$40),0)),0)</f>
        <v>0</v>
      </c>
      <c r="I559" s="55">
        <f t="shared" si="66"/>
        <v>0</v>
      </c>
      <c r="J559" s="226"/>
      <c r="K559" s="234"/>
      <c r="L559" s="236" t="str">
        <f>IF(AND('1B Tableau financier'!$K$2&lt;&gt;"Pôle",B559&lt;&gt;""),1,"")</f>
        <v/>
      </c>
      <c r="M559" s="241" t="str">
        <f t="shared" si="67"/>
        <v/>
      </c>
      <c r="N559" s="242" t="str">
        <f>IF(AND('1B Tableau financier'!$K$2="pôle",L559=2),ROUND((I559+J559+K559),2),"")</f>
        <v/>
      </c>
      <c r="O559" s="241" t="str">
        <f t="shared" si="64"/>
        <v/>
      </c>
      <c r="P559" s="55" t="str">
        <f t="shared" si="65"/>
        <v/>
      </c>
      <c r="Q559" s="55"/>
      <c r="R559" s="55"/>
      <c r="S559" s="296"/>
    </row>
    <row r="560" spans="1:19">
      <c r="A560" s="217"/>
      <c r="B560" s="218"/>
      <c r="C560" s="219"/>
      <c r="D560" s="219"/>
      <c r="E560" s="220"/>
      <c r="F560" s="219"/>
      <c r="G560" s="291"/>
      <c r="H560" s="174" cm="1">
        <f t="array" ref="H560">IF(B560&lt;&gt;"",INDEX(KM!$C$5:$C$240,MATCH(1,($B560&gt;=KM!$A$5:$A$40)*($B560&lt;=KM!$B$5:$B$40),0)),0)</f>
        <v>0</v>
      </c>
      <c r="I560" s="55">
        <f t="shared" si="66"/>
        <v>0</v>
      </c>
      <c r="J560" s="226"/>
      <c r="K560" s="234"/>
      <c r="L560" s="236" t="str">
        <f>IF(AND('1B Tableau financier'!$K$2&lt;&gt;"Pôle",B560&lt;&gt;""),1,"")</f>
        <v/>
      </c>
      <c r="M560" s="241" t="str">
        <f t="shared" si="67"/>
        <v/>
      </c>
      <c r="N560" s="242" t="str">
        <f>IF(AND('1B Tableau financier'!$K$2="pôle",L560=2),ROUND((I560+J560+K560),2),"")</f>
        <v/>
      </c>
      <c r="O560" s="241" t="str">
        <f t="shared" si="64"/>
        <v/>
      </c>
      <c r="P560" s="55" t="str">
        <f t="shared" si="65"/>
        <v/>
      </c>
      <c r="Q560" s="55"/>
      <c r="R560" s="55"/>
      <c r="S560" s="296"/>
    </row>
    <row r="561" spans="1:19">
      <c r="A561" s="217"/>
      <c r="B561" s="218"/>
      <c r="C561" s="219"/>
      <c r="D561" s="219"/>
      <c r="E561" s="220"/>
      <c r="F561" s="219"/>
      <c r="G561" s="291"/>
      <c r="H561" s="174" cm="1">
        <f t="array" ref="H561">IF(B561&lt;&gt;"",INDEX(KM!$C$5:$C$240,MATCH(1,($B561&gt;=KM!$A$5:$A$40)*($B561&lt;=KM!$B$5:$B$40),0)),0)</f>
        <v>0</v>
      </c>
      <c r="I561" s="55">
        <f t="shared" si="66"/>
        <v>0</v>
      </c>
      <c r="J561" s="226"/>
      <c r="K561" s="234"/>
      <c r="L561" s="236" t="str">
        <f>IF(AND('1B Tableau financier'!$K$2&lt;&gt;"Pôle",B561&lt;&gt;""),1,"")</f>
        <v/>
      </c>
      <c r="M561" s="241" t="str">
        <f t="shared" si="67"/>
        <v/>
      </c>
      <c r="N561" s="242" t="str">
        <f>IF(AND('1B Tableau financier'!$K$2="pôle",L561=2),ROUND((I561+J561+K561),2),"")</f>
        <v/>
      </c>
      <c r="O561" s="241" t="str">
        <f t="shared" si="64"/>
        <v/>
      </c>
      <c r="P561" s="55" t="str">
        <f t="shared" si="65"/>
        <v/>
      </c>
      <c r="Q561" s="55"/>
      <c r="R561" s="55"/>
      <c r="S561" s="296"/>
    </row>
    <row r="562" spans="1:19">
      <c r="A562" s="217"/>
      <c r="B562" s="218"/>
      <c r="C562" s="219"/>
      <c r="D562" s="219"/>
      <c r="E562" s="220"/>
      <c r="F562" s="219"/>
      <c r="G562" s="291"/>
      <c r="H562" s="174" cm="1">
        <f t="array" ref="H562">IF(B562&lt;&gt;"",INDEX(KM!$C$5:$C$240,MATCH(1,($B562&gt;=KM!$A$5:$A$40)*($B562&lt;=KM!$B$5:$B$40),0)),0)</f>
        <v>0</v>
      </c>
      <c r="I562" s="55">
        <f t="shared" si="66"/>
        <v>0</v>
      </c>
      <c r="J562" s="226"/>
      <c r="K562" s="234"/>
      <c r="L562" s="236" t="str">
        <f>IF(AND('1B Tableau financier'!$K$2&lt;&gt;"Pôle",B562&lt;&gt;""),1,"")</f>
        <v/>
      </c>
      <c r="M562" s="241" t="str">
        <f t="shared" si="67"/>
        <v/>
      </c>
      <c r="N562" s="242" t="str">
        <f>IF(AND('1B Tableau financier'!$K$2="pôle",L562=2),ROUND((I562+J562+K562),2),"")</f>
        <v/>
      </c>
      <c r="O562" s="241" t="str">
        <f t="shared" si="64"/>
        <v/>
      </c>
      <c r="P562" s="55" t="str">
        <f t="shared" si="65"/>
        <v/>
      </c>
      <c r="Q562" s="55"/>
      <c r="R562" s="55"/>
      <c r="S562" s="296"/>
    </row>
    <row r="563" spans="1:19">
      <c r="A563" s="217"/>
      <c r="B563" s="218"/>
      <c r="C563" s="219"/>
      <c r="D563" s="219"/>
      <c r="E563" s="220"/>
      <c r="F563" s="219"/>
      <c r="G563" s="291"/>
      <c r="H563" s="174" cm="1">
        <f t="array" ref="H563">IF(B563&lt;&gt;"",INDEX(KM!$C$5:$C$240,MATCH(1,($B563&gt;=KM!$A$5:$A$40)*($B563&lt;=KM!$B$5:$B$40),0)),0)</f>
        <v>0</v>
      </c>
      <c r="I563" s="55">
        <f t="shared" ref="I563:I613" si="68">G563*H563</f>
        <v>0</v>
      </c>
      <c r="J563" s="226"/>
      <c r="K563" s="234"/>
      <c r="L563" s="236" t="str">
        <f>IF(AND('1B Tableau financier'!$K$2&lt;&gt;"Pôle",B563&lt;&gt;""),1,"")</f>
        <v/>
      </c>
      <c r="M563" s="241" t="str">
        <f t="shared" si="67"/>
        <v/>
      </c>
      <c r="N563" s="242" t="str">
        <f>IF(AND('1B Tableau financier'!$K$2="pôle",L563=2),ROUND((I563+J563+K563),2),"")</f>
        <v/>
      </c>
      <c r="O563" s="241" t="str">
        <f t="shared" si="64"/>
        <v/>
      </c>
      <c r="P563" s="55" t="str">
        <f t="shared" si="65"/>
        <v/>
      </c>
      <c r="Q563" s="55"/>
      <c r="R563" s="55"/>
      <c r="S563" s="296"/>
    </row>
    <row r="564" spans="1:19">
      <c r="A564" s="217"/>
      <c r="B564" s="218"/>
      <c r="C564" s="219"/>
      <c r="D564" s="219"/>
      <c r="E564" s="220"/>
      <c r="F564" s="219"/>
      <c r="G564" s="291"/>
      <c r="H564" s="174" cm="1">
        <f t="array" ref="H564">IF(B564&lt;&gt;"",INDEX(KM!$C$5:$C$240,MATCH(1,($B564&gt;=KM!$A$5:$A$40)*($B564&lt;=KM!$B$5:$B$40),0)),0)</f>
        <v>0</v>
      </c>
      <c r="I564" s="55">
        <f t="shared" si="68"/>
        <v>0</v>
      </c>
      <c r="J564" s="226"/>
      <c r="K564" s="234"/>
      <c r="L564" s="236" t="str">
        <f>IF(AND('1B Tableau financier'!$K$2&lt;&gt;"Pôle",B564&lt;&gt;""),1,"")</f>
        <v/>
      </c>
      <c r="M564" s="241" t="str">
        <f t="shared" si="67"/>
        <v/>
      </c>
      <c r="N564" s="242" t="str">
        <f>IF(AND('1B Tableau financier'!$K$2="pôle",L564=2),ROUND((I564+J564+K564),2),"")</f>
        <v/>
      </c>
      <c r="O564" s="241" t="str">
        <f t="shared" si="64"/>
        <v/>
      </c>
      <c r="P564" s="55" t="str">
        <f t="shared" si="65"/>
        <v/>
      </c>
      <c r="Q564" s="55"/>
      <c r="R564" s="55"/>
      <c r="S564" s="296"/>
    </row>
    <row r="565" spans="1:19">
      <c r="A565" s="217"/>
      <c r="B565" s="218"/>
      <c r="C565" s="219"/>
      <c r="D565" s="219"/>
      <c r="E565" s="220"/>
      <c r="F565" s="219"/>
      <c r="G565" s="291"/>
      <c r="H565" s="174" cm="1">
        <f t="array" ref="H565">IF(B565&lt;&gt;"",INDEX(KM!$C$5:$C$240,MATCH(1,($B565&gt;=KM!$A$5:$A$40)*($B565&lt;=KM!$B$5:$B$40),0)),0)</f>
        <v>0</v>
      </c>
      <c r="I565" s="55">
        <f t="shared" si="68"/>
        <v>0</v>
      </c>
      <c r="J565" s="226"/>
      <c r="K565" s="234"/>
      <c r="L565" s="236" t="str">
        <f>IF(AND('1B Tableau financier'!$K$2&lt;&gt;"Pôle",B565&lt;&gt;""),1,"")</f>
        <v/>
      </c>
      <c r="M565" s="241" t="str">
        <f t="shared" si="67"/>
        <v/>
      </c>
      <c r="N565" s="242" t="str">
        <f>IF(AND('1B Tableau financier'!$K$2="pôle",L565=2),ROUND((I565+J565+K565),2),"")</f>
        <v/>
      </c>
      <c r="O565" s="241" t="str">
        <f t="shared" si="64"/>
        <v/>
      </c>
      <c r="P565" s="55" t="str">
        <f t="shared" si="65"/>
        <v/>
      </c>
      <c r="Q565" s="55"/>
      <c r="R565" s="55"/>
      <c r="S565" s="296"/>
    </row>
    <row r="566" spans="1:19">
      <c r="A566" s="217"/>
      <c r="B566" s="218"/>
      <c r="C566" s="219"/>
      <c r="D566" s="219"/>
      <c r="E566" s="220"/>
      <c r="F566" s="219"/>
      <c r="G566" s="291"/>
      <c r="H566" s="174" cm="1">
        <f t="array" ref="H566">IF(B566&lt;&gt;"",INDEX(KM!$C$5:$C$240,MATCH(1,($B566&gt;=KM!$A$5:$A$40)*($B566&lt;=KM!$B$5:$B$40),0)),0)</f>
        <v>0</v>
      </c>
      <c r="I566" s="55">
        <f t="shared" si="68"/>
        <v>0</v>
      </c>
      <c r="J566" s="226"/>
      <c r="K566" s="234"/>
      <c r="L566" s="236" t="str">
        <f>IF(AND('1B Tableau financier'!$K$2&lt;&gt;"Pôle",B566&lt;&gt;""),1,"")</f>
        <v/>
      </c>
      <c r="M566" s="241" t="str">
        <f t="shared" si="67"/>
        <v/>
      </c>
      <c r="N566" s="242" t="str">
        <f>IF(AND('1B Tableau financier'!$K$2="pôle",L566=2),ROUND((I566+J566+K566),2),"")</f>
        <v/>
      </c>
      <c r="O566" s="241" t="str">
        <f t="shared" si="64"/>
        <v/>
      </c>
      <c r="P566" s="55" t="str">
        <f t="shared" si="65"/>
        <v/>
      </c>
      <c r="Q566" s="55"/>
      <c r="R566" s="55"/>
      <c r="S566" s="296"/>
    </row>
    <row r="567" spans="1:19">
      <c r="A567" s="217"/>
      <c r="B567" s="218"/>
      <c r="C567" s="219"/>
      <c r="D567" s="219"/>
      <c r="E567" s="220"/>
      <c r="F567" s="219"/>
      <c r="G567" s="291"/>
      <c r="H567" s="174" cm="1">
        <f t="array" ref="H567">IF(B567&lt;&gt;"",INDEX(KM!$C$5:$C$240,MATCH(1,($B567&gt;=KM!$A$5:$A$40)*($B567&lt;=KM!$B$5:$B$40),0)),0)</f>
        <v>0</v>
      </c>
      <c r="I567" s="55">
        <f t="shared" si="68"/>
        <v>0</v>
      </c>
      <c r="J567" s="226"/>
      <c r="K567" s="234"/>
      <c r="L567" s="236" t="str">
        <f>IF(AND('1B Tableau financier'!$K$2&lt;&gt;"Pôle",B567&lt;&gt;""),1,"")</f>
        <v/>
      </c>
      <c r="M567" s="241" t="str">
        <f t="shared" si="67"/>
        <v/>
      </c>
      <c r="N567" s="242" t="str">
        <f>IF(AND('1B Tableau financier'!$K$2="pôle",L567=2),ROUND((I567+J567+K567),2),"")</f>
        <v/>
      </c>
      <c r="O567" s="241" t="str">
        <f t="shared" si="64"/>
        <v/>
      </c>
      <c r="P567" s="55" t="str">
        <f t="shared" si="65"/>
        <v/>
      </c>
      <c r="Q567" s="55"/>
      <c r="R567" s="55"/>
      <c r="S567" s="296"/>
    </row>
    <row r="568" spans="1:19">
      <c r="A568" s="217"/>
      <c r="B568" s="218"/>
      <c r="C568" s="219"/>
      <c r="D568" s="219"/>
      <c r="E568" s="220"/>
      <c r="F568" s="219"/>
      <c r="G568" s="291"/>
      <c r="H568" s="174" cm="1">
        <f t="array" ref="H568">IF(B568&lt;&gt;"",INDEX(KM!$C$5:$C$240,MATCH(1,($B568&gt;=KM!$A$5:$A$40)*($B568&lt;=KM!$B$5:$B$40),0)),0)</f>
        <v>0</v>
      </c>
      <c r="I568" s="55">
        <f t="shared" si="68"/>
        <v>0</v>
      </c>
      <c r="J568" s="226"/>
      <c r="K568" s="234"/>
      <c r="L568" s="236" t="str">
        <f>IF(AND('1B Tableau financier'!$K$2&lt;&gt;"Pôle",B568&lt;&gt;""),1,"")</f>
        <v/>
      </c>
      <c r="M568" s="241" t="str">
        <f t="shared" si="67"/>
        <v/>
      </c>
      <c r="N568" s="242" t="str">
        <f>IF(AND('1B Tableau financier'!$K$2="pôle",L568=2),ROUND((I568+J568+K568),2),"")</f>
        <v/>
      </c>
      <c r="O568" s="241" t="str">
        <f t="shared" si="64"/>
        <v/>
      </c>
      <c r="P568" s="55" t="str">
        <f t="shared" si="65"/>
        <v/>
      </c>
      <c r="Q568" s="55"/>
      <c r="R568" s="55"/>
      <c r="S568" s="296"/>
    </row>
    <row r="569" spans="1:19">
      <c r="A569" s="217"/>
      <c r="B569" s="218"/>
      <c r="C569" s="219"/>
      <c r="D569" s="219"/>
      <c r="E569" s="220"/>
      <c r="F569" s="219"/>
      <c r="G569" s="291"/>
      <c r="H569" s="174" cm="1">
        <f t="array" ref="H569">IF(B569&lt;&gt;"",INDEX(KM!$C$5:$C$240,MATCH(1,($B569&gt;=KM!$A$5:$A$40)*($B569&lt;=KM!$B$5:$B$40),0)),0)</f>
        <v>0</v>
      </c>
      <c r="I569" s="55">
        <f t="shared" si="68"/>
        <v>0</v>
      </c>
      <c r="J569" s="226"/>
      <c r="K569" s="234"/>
      <c r="L569" s="236" t="str">
        <f>IF(AND('1B Tableau financier'!$K$2&lt;&gt;"Pôle",B569&lt;&gt;""),1,"")</f>
        <v/>
      </c>
      <c r="M569" s="241" t="str">
        <f t="shared" si="67"/>
        <v/>
      </c>
      <c r="N569" s="242" t="str">
        <f>IF(AND('1B Tableau financier'!$K$2="pôle",L569=2),ROUND((I569+J569+K569),2),"")</f>
        <v/>
      </c>
      <c r="O569" s="241" t="str">
        <f t="shared" si="64"/>
        <v/>
      </c>
      <c r="P569" s="55" t="str">
        <f t="shared" si="65"/>
        <v/>
      </c>
      <c r="Q569" s="55"/>
      <c r="R569" s="55"/>
      <c r="S569" s="296"/>
    </row>
    <row r="570" spans="1:19">
      <c r="A570" s="217"/>
      <c r="B570" s="218"/>
      <c r="C570" s="219"/>
      <c r="D570" s="219"/>
      <c r="E570" s="220"/>
      <c r="F570" s="219"/>
      <c r="G570" s="291"/>
      <c r="H570" s="174" cm="1">
        <f t="array" ref="H570">IF(B570&lt;&gt;"",INDEX(KM!$C$5:$C$240,MATCH(1,($B570&gt;=KM!$A$5:$A$40)*($B570&lt;=KM!$B$5:$B$40),0)),0)</f>
        <v>0</v>
      </c>
      <c r="I570" s="55">
        <f t="shared" si="68"/>
        <v>0</v>
      </c>
      <c r="J570" s="226"/>
      <c r="K570" s="234"/>
      <c r="L570" s="236" t="str">
        <f>IF(AND('1B Tableau financier'!$K$2&lt;&gt;"Pôle",B570&lt;&gt;""),1,"")</f>
        <v/>
      </c>
      <c r="M570" s="241" t="str">
        <f t="shared" si="67"/>
        <v/>
      </c>
      <c r="N570" s="242" t="str">
        <f>IF(AND('1B Tableau financier'!$K$2="pôle",L570=2),ROUND((I570+J570+K570),2),"")</f>
        <v/>
      </c>
      <c r="O570" s="241" t="str">
        <f t="shared" si="64"/>
        <v/>
      </c>
      <c r="P570" s="55" t="str">
        <f t="shared" si="65"/>
        <v/>
      </c>
      <c r="Q570" s="55"/>
      <c r="R570" s="55"/>
      <c r="S570" s="296"/>
    </row>
    <row r="571" spans="1:19">
      <c r="A571" s="217"/>
      <c r="B571" s="218"/>
      <c r="C571" s="219"/>
      <c r="D571" s="219"/>
      <c r="E571" s="220"/>
      <c r="F571" s="219"/>
      <c r="G571" s="291"/>
      <c r="H571" s="174" cm="1">
        <f t="array" ref="H571">IF(B571&lt;&gt;"",INDEX(KM!$C$5:$C$240,MATCH(1,($B571&gt;=KM!$A$5:$A$40)*($B571&lt;=KM!$B$5:$B$40),0)),0)</f>
        <v>0</v>
      </c>
      <c r="I571" s="55">
        <f t="shared" si="68"/>
        <v>0</v>
      </c>
      <c r="J571" s="226"/>
      <c r="K571" s="234"/>
      <c r="L571" s="236" t="str">
        <f>IF(AND('1B Tableau financier'!$K$2&lt;&gt;"Pôle",B571&lt;&gt;""),1,"")</f>
        <v/>
      </c>
      <c r="M571" s="241" t="str">
        <f t="shared" si="67"/>
        <v/>
      </c>
      <c r="N571" s="242" t="str">
        <f>IF(AND('1B Tableau financier'!$K$2="pôle",L571=2),ROUND((I571+J571+K571),2),"")</f>
        <v/>
      </c>
      <c r="O571" s="241" t="str">
        <f t="shared" si="64"/>
        <v/>
      </c>
      <c r="P571" s="55" t="str">
        <f t="shared" si="65"/>
        <v/>
      </c>
      <c r="Q571" s="55"/>
      <c r="R571" s="55"/>
      <c r="S571" s="296"/>
    </row>
    <row r="572" spans="1:19">
      <c r="A572" s="217"/>
      <c r="B572" s="218"/>
      <c r="C572" s="219"/>
      <c r="D572" s="219"/>
      <c r="E572" s="220"/>
      <c r="F572" s="219"/>
      <c r="G572" s="291"/>
      <c r="H572" s="174" cm="1">
        <f t="array" ref="H572">IF(B572&lt;&gt;"",INDEX(KM!$C$5:$C$240,MATCH(1,($B572&gt;=KM!$A$5:$A$40)*($B572&lt;=KM!$B$5:$B$40),0)),0)</f>
        <v>0</v>
      </c>
      <c r="I572" s="55">
        <f t="shared" si="68"/>
        <v>0</v>
      </c>
      <c r="J572" s="226"/>
      <c r="K572" s="234"/>
      <c r="L572" s="236" t="str">
        <f>IF(AND('1B Tableau financier'!$K$2&lt;&gt;"Pôle",B572&lt;&gt;""),1,"")</f>
        <v/>
      </c>
      <c r="M572" s="241" t="str">
        <f t="shared" si="67"/>
        <v/>
      </c>
      <c r="N572" s="242" t="str">
        <f>IF(AND('1B Tableau financier'!$K$2="pôle",L572=2),ROUND((I572+J572+K572),2),"")</f>
        <v/>
      </c>
      <c r="O572" s="241" t="str">
        <f t="shared" si="64"/>
        <v/>
      </c>
      <c r="P572" s="55" t="str">
        <f t="shared" si="65"/>
        <v/>
      </c>
      <c r="Q572" s="55"/>
      <c r="R572" s="55"/>
      <c r="S572" s="296"/>
    </row>
    <row r="573" spans="1:19">
      <c r="A573" s="217"/>
      <c r="B573" s="218"/>
      <c r="C573" s="219"/>
      <c r="D573" s="219"/>
      <c r="E573" s="220"/>
      <c r="F573" s="219"/>
      <c r="G573" s="291"/>
      <c r="H573" s="174" cm="1">
        <f t="array" ref="H573">IF(B573&lt;&gt;"",INDEX(KM!$C$5:$C$240,MATCH(1,($B573&gt;=KM!$A$5:$A$40)*($B573&lt;=KM!$B$5:$B$40),0)),0)</f>
        <v>0</v>
      </c>
      <c r="I573" s="55">
        <f t="shared" si="68"/>
        <v>0</v>
      </c>
      <c r="J573" s="226"/>
      <c r="K573" s="234"/>
      <c r="L573" s="236" t="str">
        <f>IF(AND('1B Tableau financier'!$K$2&lt;&gt;"Pôle",B573&lt;&gt;""),1,"")</f>
        <v/>
      </c>
      <c r="M573" s="241" t="str">
        <f t="shared" si="67"/>
        <v/>
      </c>
      <c r="N573" s="242" t="str">
        <f>IF(AND('1B Tableau financier'!$K$2="pôle",L573=2),ROUND((I573+J573+K573),2),"")</f>
        <v/>
      </c>
      <c r="O573" s="241" t="str">
        <f t="shared" si="64"/>
        <v/>
      </c>
      <c r="P573" s="55" t="str">
        <f t="shared" si="65"/>
        <v/>
      </c>
      <c r="Q573" s="55"/>
      <c r="R573" s="55"/>
      <c r="S573" s="296"/>
    </row>
    <row r="574" spans="1:19">
      <c r="A574" s="217"/>
      <c r="B574" s="218"/>
      <c r="C574" s="219"/>
      <c r="D574" s="219"/>
      <c r="E574" s="220"/>
      <c r="F574" s="219"/>
      <c r="G574" s="291"/>
      <c r="H574" s="174" cm="1">
        <f t="array" ref="H574">IF(B574&lt;&gt;"",INDEX(KM!$C$5:$C$240,MATCH(1,($B574&gt;=KM!$A$5:$A$40)*($B574&lt;=KM!$B$5:$B$40),0)),0)</f>
        <v>0</v>
      </c>
      <c r="I574" s="55">
        <f t="shared" si="68"/>
        <v>0</v>
      </c>
      <c r="J574" s="226"/>
      <c r="K574" s="234"/>
      <c r="L574" s="236" t="str">
        <f>IF(AND('1B Tableau financier'!$K$2&lt;&gt;"Pôle",B574&lt;&gt;""),1,"")</f>
        <v/>
      </c>
      <c r="M574" s="241" t="str">
        <f t="shared" si="67"/>
        <v/>
      </c>
      <c r="N574" s="242" t="str">
        <f>IF(AND('1B Tableau financier'!$K$2="pôle",L574=2),ROUND((I574+J574+K574),2),"")</f>
        <v/>
      </c>
      <c r="O574" s="241" t="str">
        <f t="shared" si="64"/>
        <v/>
      </c>
      <c r="P574" s="55" t="str">
        <f t="shared" si="65"/>
        <v/>
      </c>
      <c r="Q574" s="55"/>
      <c r="R574" s="55"/>
      <c r="S574" s="296"/>
    </row>
    <row r="575" spans="1:19">
      <c r="A575" s="217"/>
      <c r="B575" s="218"/>
      <c r="C575" s="219"/>
      <c r="D575" s="219"/>
      <c r="E575" s="220"/>
      <c r="F575" s="219"/>
      <c r="G575" s="291"/>
      <c r="H575" s="174" cm="1">
        <f t="array" ref="H575">IF(B575&lt;&gt;"",INDEX(KM!$C$5:$C$240,MATCH(1,($B575&gt;=KM!$A$5:$A$40)*($B575&lt;=KM!$B$5:$B$40),0)),0)</f>
        <v>0</v>
      </c>
      <c r="I575" s="55">
        <f t="shared" si="68"/>
        <v>0</v>
      </c>
      <c r="J575" s="226"/>
      <c r="K575" s="234"/>
      <c r="L575" s="236" t="str">
        <f>IF(AND('1B Tableau financier'!$K$2&lt;&gt;"Pôle",B575&lt;&gt;""),1,"")</f>
        <v/>
      </c>
      <c r="M575" s="241" t="str">
        <f t="shared" si="67"/>
        <v/>
      </c>
      <c r="N575" s="242" t="str">
        <f>IF(AND('1B Tableau financier'!$K$2="pôle",L575=2),ROUND((I575+J575+K575),2),"")</f>
        <v/>
      </c>
      <c r="O575" s="241" t="str">
        <f t="shared" si="64"/>
        <v/>
      </c>
      <c r="P575" s="55" t="str">
        <f t="shared" si="65"/>
        <v/>
      </c>
      <c r="Q575" s="55"/>
      <c r="R575" s="55"/>
      <c r="S575" s="296"/>
    </row>
    <row r="576" spans="1:19">
      <c r="A576" s="217"/>
      <c r="B576" s="218"/>
      <c r="C576" s="219"/>
      <c r="D576" s="219"/>
      <c r="E576" s="220"/>
      <c r="F576" s="219"/>
      <c r="G576" s="291"/>
      <c r="H576" s="174" cm="1">
        <f t="array" ref="H576">IF(B576&lt;&gt;"",INDEX(KM!$C$5:$C$240,MATCH(1,($B576&gt;=KM!$A$5:$A$40)*($B576&lt;=KM!$B$5:$B$40),0)),0)</f>
        <v>0</v>
      </c>
      <c r="I576" s="55">
        <f t="shared" si="68"/>
        <v>0</v>
      </c>
      <c r="J576" s="226"/>
      <c r="K576" s="234"/>
      <c r="L576" s="236" t="str">
        <f>IF(AND('1B Tableau financier'!$K$2&lt;&gt;"Pôle",B576&lt;&gt;""),1,"")</f>
        <v/>
      </c>
      <c r="M576" s="241" t="str">
        <f t="shared" si="67"/>
        <v/>
      </c>
      <c r="N576" s="242" t="str">
        <f>IF(AND('1B Tableau financier'!$K$2="pôle",L576=2),ROUND((I576+J576+K576),2),"")</f>
        <v/>
      </c>
      <c r="O576" s="241" t="str">
        <f t="shared" si="64"/>
        <v/>
      </c>
      <c r="P576" s="55" t="str">
        <f t="shared" si="65"/>
        <v/>
      </c>
      <c r="Q576" s="55"/>
      <c r="R576" s="55"/>
      <c r="S576" s="296"/>
    </row>
    <row r="577" spans="1:19">
      <c r="A577" s="217"/>
      <c r="B577" s="218"/>
      <c r="C577" s="219"/>
      <c r="D577" s="219"/>
      <c r="E577" s="220"/>
      <c r="F577" s="219"/>
      <c r="G577" s="291"/>
      <c r="H577" s="174" cm="1">
        <f t="array" ref="H577">IF(B577&lt;&gt;"",INDEX(KM!$C$5:$C$240,MATCH(1,($B577&gt;=KM!$A$5:$A$40)*($B577&lt;=KM!$B$5:$B$40),0)),0)</f>
        <v>0</v>
      </c>
      <c r="I577" s="55">
        <f t="shared" si="68"/>
        <v>0</v>
      </c>
      <c r="J577" s="226"/>
      <c r="K577" s="234"/>
      <c r="L577" s="236" t="str">
        <f>IF(AND('1B Tableau financier'!$K$2&lt;&gt;"Pôle",B577&lt;&gt;""),1,"")</f>
        <v/>
      </c>
      <c r="M577" s="241" t="str">
        <f t="shared" si="67"/>
        <v/>
      </c>
      <c r="N577" s="242" t="str">
        <f>IF(AND('1B Tableau financier'!$K$2="pôle",L577=2),ROUND((I577+J577+K577),2),"")</f>
        <v/>
      </c>
      <c r="O577" s="241" t="str">
        <f t="shared" si="64"/>
        <v/>
      </c>
      <c r="P577" s="55" t="str">
        <f t="shared" si="65"/>
        <v/>
      </c>
      <c r="Q577" s="55"/>
      <c r="R577" s="55"/>
      <c r="S577" s="296"/>
    </row>
    <row r="578" spans="1:19">
      <c r="A578" s="217"/>
      <c r="B578" s="218"/>
      <c r="C578" s="219"/>
      <c r="D578" s="219"/>
      <c r="E578" s="220"/>
      <c r="F578" s="219"/>
      <c r="G578" s="291"/>
      <c r="H578" s="174" cm="1">
        <f t="array" ref="H578">IF(B578&lt;&gt;"",INDEX(KM!$C$5:$C$240,MATCH(1,($B578&gt;=KM!$A$5:$A$40)*($B578&lt;=KM!$B$5:$B$40),0)),0)</f>
        <v>0</v>
      </c>
      <c r="I578" s="55">
        <f t="shared" si="68"/>
        <v>0</v>
      </c>
      <c r="J578" s="226"/>
      <c r="K578" s="234"/>
      <c r="L578" s="236" t="str">
        <f>IF(AND('1B Tableau financier'!$K$2&lt;&gt;"Pôle",B578&lt;&gt;""),1,"")</f>
        <v/>
      </c>
      <c r="M578" s="241" t="str">
        <f t="shared" si="67"/>
        <v/>
      </c>
      <c r="N578" s="242" t="str">
        <f>IF(AND('1B Tableau financier'!$K$2="pôle",L578=2),ROUND((I578+J578+K578),2),"")</f>
        <v/>
      </c>
      <c r="O578" s="241" t="str">
        <f t="shared" si="64"/>
        <v/>
      </c>
      <c r="P578" s="55" t="str">
        <f t="shared" si="65"/>
        <v/>
      </c>
      <c r="Q578" s="55"/>
      <c r="R578" s="55"/>
      <c r="S578" s="296"/>
    </row>
    <row r="579" spans="1:19">
      <c r="A579" s="217"/>
      <c r="B579" s="218"/>
      <c r="C579" s="219"/>
      <c r="D579" s="219"/>
      <c r="E579" s="220"/>
      <c r="F579" s="219"/>
      <c r="G579" s="291"/>
      <c r="H579" s="174" cm="1">
        <f t="array" ref="H579">IF(B579&lt;&gt;"",INDEX(KM!$C$5:$C$240,MATCH(1,($B579&gt;=KM!$A$5:$A$40)*($B579&lt;=KM!$B$5:$B$40),0)),0)</f>
        <v>0</v>
      </c>
      <c r="I579" s="55">
        <f t="shared" si="68"/>
        <v>0</v>
      </c>
      <c r="J579" s="226"/>
      <c r="K579" s="234"/>
      <c r="L579" s="236" t="str">
        <f>IF(AND('1B Tableau financier'!$K$2&lt;&gt;"Pôle",B579&lt;&gt;""),1,"")</f>
        <v/>
      </c>
      <c r="M579" s="241" t="str">
        <f t="shared" si="67"/>
        <v/>
      </c>
      <c r="N579" s="242" t="str">
        <f>IF(AND('1B Tableau financier'!$K$2="pôle",L579=2),ROUND((I579+J579+K579),2),"")</f>
        <v/>
      </c>
      <c r="O579" s="241" t="str">
        <f t="shared" si="64"/>
        <v/>
      </c>
      <c r="P579" s="55" t="str">
        <f t="shared" si="65"/>
        <v/>
      </c>
      <c r="Q579" s="55"/>
      <c r="R579" s="55"/>
      <c r="S579" s="296"/>
    </row>
    <row r="580" spans="1:19">
      <c r="A580" s="217"/>
      <c r="B580" s="218"/>
      <c r="C580" s="219"/>
      <c r="D580" s="219"/>
      <c r="E580" s="220"/>
      <c r="F580" s="219"/>
      <c r="G580" s="291"/>
      <c r="H580" s="174" cm="1">
        <f t="array" ref="H580">IF(B580&lt;&gt;"",INDEX(KM!$C$5:$C$240,MATCH(1,($B580&gt;=KM!$A$5:$A$40)*($B580&lt;=KM!$B$5:$B$40),0)),0)</f>
        <v>0</v>
      </c>
      <c r="I580" s="55">
        <f t="shared" si="68"/>
        <v>0</v>
      </c>
      <c r="J580" s="226"/>
      <c r="K580" s="234"/>
      <c r="L580" s="236" t="str">
        <f>IF(AND('1B Tableau financier'!$K$2&lt;&gt;"Pôle",B580&lt;&gt;""),1,"")</f>
        <v/>
      </c>
      <c r="M580" s="241" t="str">
        <f t="shared" si="67"/>
        <v/>
      </c>
      <c r="N580" s="242" t="str">
        <f>IF(AND('1B Tableau financier'!$K$2="pôle",L580=2),ROUND((I580+J580+K580),2),"")</f>
        <v/>
      </c>
      <c r="O580" s="241" t="str">
        <f t="shared" si="64"/>
        <v/>
      </c>
      <c r="P580" s="55" t="str">
        <f t="shared" si="65"/>
        <v/>
      </c>
      <c r="Q580" s="55"/>
      <c r="R580" s="55"/>
      <c r="S580" s="296"/>
    </row>
    <row r="581" spans="1:19">
      <c r="A581" s="217"/>
      <c r="B581" s="218"/>
      <c r="C581" s="219"/>
      <c r="D581" s="219"/>
      <c r="E581" s="220"/>
      <c r="F581" s="219"/>
      <c r="G581" s="291"/>
      <c r="H581" s="174" cm="1">
        <f t="array" ref="H581">IF(B581&lt;&gt;"",INDEX(KM!$C$5:$C$240,MATCH(1,($B581&gt;=KM!$A$5:$A$40)*($B581&lt;=KM!$B$5:$B$40),0)),0)</f>
        <v>0</v>
      </c>
      <c r="I581" s="55">
        <f t="shared" si="68"/>
        <v>0</v>
      </c>
      <c r="J581" s="226"/>
      <c r="K581" s="234"/>
      <c r="L581" s="236" t="str">
        <f>IF(AND('1B Tableau financier'!$K$2&lt;&gt;"Pôle",B581&lt;&gt;""),1,"")</f>
        <v/>
      </c>
      <c r="M581" s="241" t="str">
        <f t="shared" si="67"/>
        <v/>
      </c>
      <c r="N581" s="242" t="str">
        <f>IF(AND('1B Tableau financier'!$K$2="pôle",L581=2),ROUND((I581+J581+K581),2),"")</f>
        <v/>
      </c>
      <c r="O581" s="241" t="str">
        <f t="shared" si="64"/>
        <v/>
      </c>
      <c r="P581" s="55" t="str">
        <f t="shared" si="65"/>
        <v/>
      </c>
      <c r="Q581" s="55"/>
      <c r="R581" s="55"/>
      <c r="S581" s="296"/>
    </row>
    <row r="582" spans="1:19">
      <c r="A582" s="217"/>
      <c r="B582" s="218"/>
      <c r="C582" s="219"/>
      <c r="D582" s="219"/>
      <c r="E582" s="220"/>
      <c r="F582" s="219"/>
      <c r="G582" s="291"/>
      <c r="H582" s="174" cm="1">
        <f t="array" ref="H582">IF(B582&lt;&gt;"",INDEX(KM!$C$5:$C$240,MATCH(1,($B582&gt;=KM!$A$5:$A$40)*($B582&lt;=KM!$B$5:$B$40),0)),0)</f>
        <v>0</v>
      </c>
      <c r="I582" s="55">
        <f t="shared" si="68"/>
        <v>0</v>
      </c>
      <c r="J582" s="226"/>
      <c r="K582" s="234"/>
      <c r="L582" s="236" t="str">
        <f>IF(AND('1B Tableau financier'!$K$2&lt;&gt;"Pôle",B582&lt;&gt;""),1,"")</f>
        <v/>
      </c>
      <c r="M582" s="241" t="str">
        <f t="shared" si="67"/>
        <v/>
      </c>
      <c r="N582" s="242" t="str">
        <f>IF(AND('1B Tableau financier'!$K$2="pôle",L582=2),ROUND((I582+J582+K582),2),"")</f>
        <v/>
      </c>
      <c r="O582" s="241" t="str">
        <f t="shared" si="64"/>
        <v/>
      </c>
      <c r="P582" s="55" t="str">
        <f t="shared" si="65"/>
        <v/>
      </c>
      <c r="Q582" s="55"/>
      <c r="R582" s="55"/>
      <c r="S582" s="296"/>
    </row>
    <row r="583" spans="1:19">
      <c r="A583" s="217"/>
      <c r="B583" s="218"/>
      <c r="C583" s="219"/>
      <c r="D583" s="219"/>
      <c r="E583" s="220"/>
      <c r="F583" s="219"/>
      <c r="G583" s="291"/>
      <c r="H583" s="174" cm="1">
        <f t="array" ref="H583">IF(B583&lt;&gt;"",INDEX(KM!$C$5:$C$240,MATCH(1,($B583&gt;=KM!$A$5:$A$40)*($B583&lt;=KM!$B$5:$B$40),0)),0)</f>
        <v>0</v>
      </c>
      <c r="I583" s="55">
        <f t="shared" si="68"/>
        <v>0</v>
      </c>
      <c r="J583" s="226"/>
      <c r="K583" s="234"/>
      <c r="L583" s="236" t="str">
        <f>IF(AND('1B Tableau financier'!$K$2&lt;&gt;"Pôle",B583&lt;&gt;""),1,"")</f>
        <v/>
      </c>
      <c r="M583" s="241" t="str">
        <f t="shared" si="67"/>
        <v/>
      </c>
      <c r="N583" s="242" t="str">
        <f>IF(AND('1B Tableau financier'!$K$2="pôle",L583=2),ROUND((I583+J583+K583),2),"")</f>
        <v/>
      </c>
      <c r="O583" s="241" t="str">
        <f t="shared" si="64"/>
        <v/>
      </c>
      <c r="P583" s="55" t="str">
        <f t="shared" si="65"/>
        <v/>
      </c>
      <c r="Q583" s="55"/>
      <c r="R583" s="55"/>
      <c r="S583" s="296"/>
    </row>
    <row r="584" spans="1:19">
      <c r="A584" s="217"/>
      <c r="B584" s="218"/>
      <c r="C584" s="219"/>
      <c r="D584" s="219"/>
      <c r="E584" s="220"/>
      <c r="F584" s="219"/>
      <c r="G584" s="291"/>
      <c r="H584" s="174" cm="1">
        <f t="array" ref="H584">IF(B584&lt;&gt;"",INDEX(KM!$C$5:$C$240,MATCH(1,($B584&gt;=KM!$A$5:$A$40)*($B584&lt;=KM!$B$5:$B$40),0)),0)</f>
        <v>0</v>
      </c>
      <c r="I584" s="55">
        <f t="shared" si="68"/>
        <v>0</v>
      </c>
      <c r="J584" s="226"/>
      <c r="K584" s="234"/>
      <c r="L584" s="236" t="str">
        <f>IF(AND('1B Tableau financier'!$K$2&lt;&gt;"Pôle",B584&lt;&gt;""),1,"")</f>
        <v/>
      </c>
      <c r="M584" s="241" t="str">
        <f t="shared" si="67"/>
        <v/>
      </c>
      <c r="N584" s="242" t="str">
        <f>IF(AND('1B Tableau financier'!$K$2="pôle",L584=2),ROUND((I584+J584+K584),2),"")</f>
        <v/>
      </c>
      <c r="O584" s="241" t="str">
        <f t="shared" si="64"/>
        <v/>
      </c>
      <c r="P584" s="55" t="str">
        <f t="shared" si="65"/>
        <v/>
      </c>
      <c r="Q584" s="55"/>
      <c r="R584" s="55"/>
      <c r="S584" s="296"/>
    </row>
    <row r="585" spans="1:19">
      <c r="A585" s="217"/>
      <c r="B585" s="218"/>
      <c r="C585" s="219"/>
      <c r="D585" s="219"/>
      <c r="E585" s="220"/>
      <c r="F585" s="219"/>
      <c r="G585" s="291"/>
      <c r="H585" s="174" cm="1">
        <f t="array" ref="H585">IF(B585&lt;&gt;"",INDEX(KM!$C$5:$C$240,MATCH(1,($B585&gt;=KM!$A$5:$A$40)*($B585&lt;=KM!$B$5:$B$40),0)),0)</f>
        <v>0</v>
      </c>
      <c r="I585" s="55">
        <f t="shared" si="68"/>
        <v>0</v>
      </c>
      <c r="J585" s="226"/>
      <c r="K585" s="234"/>
      <c r="L585" s="236" t="str">
        <f>IF(AND('1B Tableau financier'!$K$2&lt;&gt;"Pôle",B585&lt;&gt;""),1,"")</f>
        <v/>
      </c>
      <c r="M585" s="241" t="str">
        <f t="shared" si="67"/>
        <v/>
      </c>
      <c r="N585" s="242" t="str">
        <f>IF(AND('1B Tableau financier'!$K$2="pôle",L585=2),ROUND((I585+J585+K585),2),"")</f>
        <v/>
      </c>
      <c r="O585" s="241" t="str">
        <f t="shared" si="64"/>
        <v/>
      </c>
      <c r="P585" s="55" t="str">
        <f t="shared" si="65"/>
        <v/>
      </c>
      <c r="Q585" s="55"/>
      <c r="R585" s="55"/>
      <c r="S585" s="296"/>
    </row>
    <row r="586" spans="1:19">
      <c r="A586" s="217"/>
      <c r="B586" s="218"/>
      <c r="C586" s="219"/>
      <c r="D586" s="219"/>
      <c r="E586" s="220"/>
      <c r="F586" s="219"/>
      <c r="G586" s="291"/>
      <c r="H586" s="174" cm="1">
        <f t="array" ref="H586">IF(B586&lt;&gt;"",INDEX(KM!$C$5:$C$240,MATCH(1,($B586&gt;=KM!$A$5:$A$40)*($B586&lt;=KM!$B$5:$B$40),0)),0)</f>
        <v>0</v>
      </c>
      <c r="I586" s="55">
        <f t="shared" si="68"/>
        <v>0</v>
      </c>
      <c r="J586" s="226"/>
      <c r="K586" s="234"/>
      <c r="L586" s="236" t="str">
        <f>IF(AND('1B Tableau financier'!$K$2&lt;&gt;"Pôle",B586&lt;&gt;""),1,"")</f>
        <v/>
      </c>
      <c r="M586" s="241" t="str">
        <f t="shared" si="67"/>
        <v/>
      </c>
      <c r="N586" s="242" t="str">
        <f>IF(AND('1B Tableau financier'!$K$2="pôle",L586=2),ROUND((I586+J586+K586),2),"")</f>
        <v/>
      </c>
      <c r="O586" s="241" t="str">
        <f t="shared" si="64"/>
        <v/>
      </c>
      <c r="P586" s="55" t="str">
        <f t="shared" si="65"/>
        <v/>
      </c>
      <c r="Q586" s="55"/>
      <c r="R586" s="55"/>
      <c r="S586" s="296"/>
    </row>
    <row r="587" spans="1:19">
      <c r="A587" s="217"/>
      <c r="B587" s="218"/>
      <c r="C587" s="219"/>
      <c r="D587" s="219"/>
      <c r="E587" s="220"/>
      <c r="F587" s="219"/>
      <c r="G587" s="291"/>
      <c r="H587" s="174" cm="1">
        <f t="array" ref="H587">IF(B587&lt;&gt;"",INDEX(KM!$C$5:$C$240,MATCH(1,($B587&gt;=KM!$A$5:$A$40)*($B587&lt;=KM!$B$5:$B$40),0)),0)</f>
        <v>0</v>
      </c>
      <c r="I587" s="55">
        <f t="shared" si="68"/>
        <v>0</v>
      </c>
      <c r="J587" s="226"/>
      <c r="K587" s="234"/>
      <c r="L587" s="236" t="str">
        <f>IF(AND('1B Tableau financier'!$K$2&lt;&gt;"Pôle",B587&lt;&gt;""),1,"")</f>
        <v/>
      </c>
      <c r="M587" s="241" t="str">
        <f t="shared" si="67"/>
        <v/>
      </c>
      <c r="N587" s="242" t="str">
        <f>IF(AND('1B Tableau financier'!$K$2="pôle",L587=2),ROUND((I587+J587+K587),2),"")</f>
        <v/>
      </c>
      <c r="O587" s="241" t="str">
        <f t="shared" si="64"/>
        <v/>
      </c>
      <c r="P587" s="55" t="str">
        <f t="shared" si="65"/>
        <v/>
      </c>
      <c r="Q587" s="55"/>
      <c r="R587" s="55"/>
      <c r="S587" s="296"/>
    </row>
    <row r="588" spans="1:19">
      <c r="A588" s="217"/>
      <c r="B588" s="218"/>
      <c r="C588" s="219"/>
      <c r="D588" s="219"/>
      <c r="E588" s="220"/>
      <c r="F588" s="219"/>
      <c r="G588" s="291"/>
      <c r="H588" s="174" cm="1">
        <f t="array" ref="H588">IF(B588&lt;&gt;"",INDEX(KM!$C$5:$C$240,MATCH(1,($B588&gt;=KM!$A$5:$A$40)*($B588&lt;=KM!$B$5:$B$40),0)),0)</f>
        <v>0</v>
      </c>
      <c r="I588" s="55">
        <f t="shared" si="68"/>
        <v>0</v>
      </c>
      <c r="J588" s="226"/>
      <c r="K588" s="234"/>
      <c r="L588" s="236" t="str">
        <f>IF(AND('1B Tableau financier'!$K$2&lt;&gt;"Pôle",B588&lt;&gt;""),1,"")</f>
        <v/>
      </c>
      <c r="M588" s="241" t="str">
        <f t="shared" si="67"/>
        <v/>
      </c>
      <c r="N588" s="242" t="str">
        <f>IF(AND('1B Tableau financier'!$K$2="pôle",L588=2),ROUND((I588+J588+K588),2),"")</f>
        <v/>
      </c>
      <c r="O588" s="241" t="str">
        <f t="shared" si="64"/>
        <v/>
      </c>
      <c r="P588" s="55" t="str">
        <f t="shared" si="65"/>
        <v/>
      </c>
      <c r="Q588" s="55"/>
      <c r="R588" s="55"/>
      <c r="S588" s="296"/>
    </row>
    <row r="589" spans="1:19">
      <c r="A589" s="217"/>
      <c r="B589" s="218"/>
      <c r="C589" s="219"/>
      <c r="D589" s="219"/>
      <c r="E589" s="220"/>
      <c r="F589" s="219"/>
      <c r="G589" s="291"/>
      <c r="H589" s="174" cm="1">
        <f t="array" ref="H589">IF(B589&lt;&gt;"",INDEX(KM!$C$5:$C$240,MATCH(1,($B589&gt;=KM!$A$5:$A$40)*($B589&lt;=KM!$B$5:$B$40),0)),0)</f>
        <v>0</v>
      </c>
      <c r="I589" s="55">
        <f t="shared" si="68"/>
        <v>0</v>
      </c>
      <c r="J589" s="226"/>
      <c r="K589" s="234"/>
      <c r="L589" s="236" t="str">
        <f>IF(AND('1B Tableau financier'!$K$2&lt;&gt;"Pôle",B589&lt;&gt;""),1,"")</f>
        <v/>
      </c>
      <c r="M589" s="241" t="str">
        <f t="shared" si="67"/>
        <v/>
      </c>
      <c r="N589" s="242" t="str">
        <f>IF(AND('1B Tableau financier'!$K$2="pôle",L589=2),ROUND((I589+J589+K589),2),"")</f>
        <v/>
      </c>
      <c r="O589" s="241" t="str">
        <f t="shared" si="64"/>
        <v/>
      </c>
      <c r="P589" s="55" t="str">
        <f t="shared" si="65"/>
        <v/>
      </c>
      <c r="Q589" s="55"/>
      <c r="R589" s="55"/>
      <c r="S589" s="296"/>
    </row>
    <row r="590" spans="1:19">
      <c r="A590" s="217"/>
      <c r="B590" s="218"/>
      <c r="C590" s="219"/>
      <c r="D590" s="219"/>
      <c r="E590" s="220"/>
      <c r="F590" s="219"/>
      <c r="G590" s="291"/>
      <c r="H590" s="174" cm="1">
        <f t="array" ref="H590">IF(B590&lt;&gt;"",INDEX(KM!$C$5:$C$240,MATCH(1,($B590&gt;=KM!$A$5:$A$40)*($B590&lt;=KM!$B$5:$B$40),0)),0)</f>
        <v>0</v>
      </c>
      <c r="I590" s="55">
        <f t="shared" si="68"/>
        <v>0</v>
      </c>
      <c r="J590" s="226"/>
      <c r="K590" s="234"/>
      <c r="L590" s="236" t="str">
        <f>IF(AND('1B Tableau financier'!$K$2&lt;&gt;"Pôle",B590&lt;&gt;""),1,"")</f>
        <v/>
      </c>
      <c r="M590" s="241" t="str">
        <f t="shared" si="67"/>
        <v/>
      </c>
      <c r="N590" s="242" t="str">
        <f>IF(AND('1B Tableau financier'!$K$2="pôle",L590=2),ROUND((I590+J590+K590),2),"")</f>
        <v/>
      </c>
      <c r="O590" s="241" t="str">
        <f t="shared" si="64"/>
        <v/>
      </c>
      <c r="P590" s="55" t="str">
        <f t="shared" si="65"/>
        <v/>
      </c>
      <c r="Q590" s="55"/>
      <c r="R590" s="55"/>
      <c r="S590" s="296"/>
    </row>
    <row r="591" spans="1:19">
      <c r="A591" s="217"/>
      <c r="B591" s="218"/>
      <c r="C591" s="219"/>
      <c r="D591" s="219"/>
      <c r="E591" s="220"/>
      <c r="F591" s="219"/>
      <c r="G591" s="291"/>
      <c r="H591" s="174" cm="1">
        <f t="array" ref="H591">IF(B591&lt;&gt;"",INDEX(KM!$C$5:$C$240,MATCH(1,($B591&gt;=KM!$A$5:$A$40)*($B591&lt;=KM!$B$5:$B$40),0)),0)</f>
        <v>0</v>
      </c>
      <c r="I591" s="55">
        <f t="shared" si="68"/>
        <v>0</v>
      </c>
      <c r="J591" s="226"/>
      <c r="K591" s="234"/>
      <c r="L591" s="236" t="str">
        <f>IF(AND('1B Tableau financier'!$K$2&lt;&gt;"Pôle",B591&lt;&gt;""),1,"")</f>
        <v/>
      </c>
      <c r="M591" s="241" t="str">
        <f t="shared" si="67"/>
        <v/>
      </c>
      <c r="N591" s="242" t="str">
        <f>IF(AND('1B Tableau financier'!$K$2="pôle",L591=2),ROUND((I591+J591+K591),2),"")</f>
        <v/>
      </c>
      <c r="O591" s="241" t="str">
        <f t="shared" ref="O591:O616" si="69">IF(M591="","",M591-Q591)</f>
        <v/>
      </c>
      <c r="P591" s="55" t="str">
        <f t="shared" ref="P591:P616" si="70">IF(N591="","",N591-R591)</f>
        <v/>
      </c>
      <c r="Q591" s="55"/>
      <c r="R591" s="55"/>
      <c r="S591" s="296"/>
    </row>
    <row r="592" spans="1:19">
      <c r="A592" s="217"/>
      <c r="B592" s="218"/>
      <c r="C592" s="219"/>
      <c r="D592" s="219"/>
      <c r="E592" s="220"/>
      <c r="F592" s="219"/>
      <c r="G592" s="291"/>
      <c r="H592" s="174" cm="1">
        <f t="array" ref="H592">IF(B592&lt;&gt;"",INDEX(KM!$C$5:$C$240,MATCH(1,($B592&gt;=KM!$A$5:$A$40)*($B592&lt;=KM!$B$5:$B$40),0)),0)</f>
        <v>0</v>
      </c>
      <c r="I592" s="55">
        <f t="shared" si="68"/>
        <v>0</v>
      </c>
      <c r="J592" s="226"/>
      <c r="K592" s="234"/>
      <c r="L592" s="236" t="str">
        <f>IF(AND('1B Tableau financier'!$K$2&lt;&gt;"Pôle",B592&lt;&gt;""),1,"")</f>
        <v/>
      </c>
      <c r="M592" s="241" t="str">
        <f t="shared" ref="M592:M616" si="71">IF(L592=1,ROUND(I592+J592+K592,2),"")</f>
        <v/>
      </c>
      <c r="N592" s="242" t="str">
        <f>IF(AND('1B Tableau financier'!$K$2="pôle",L592=2),ROUND((I592+J592+K592),2),"")</f>
        <v/>
      </c>
      <c r="O592" s="241" t="str">
        <f t="shared" si="69"/>
        <v/>
      </c>
      <c r="P592" s="55" t="str">
        <f t="shared" si="70"/>
        <v/>
      </c>
      <c r="Q592" s="55"/>
      <c r="R592" s="55"/>
      <c r="S592" s="296"/>
    </row>
    <row r="593" spans="1:19">
      <c r="A593" s="217"/>
      <c r="B593" s="218"/>
      <c r="C593" s="219"/>
      <c r="D593" s="219"/>
      <c r="E593" s="220"/>
      <c r="F593" s="219"/>
      <c r="G593" s="291"/>
      <c r="H593" s="174" cm="1">
        <f t="array" ref="H593">IF(B593&lt;&gt;"",INDEX(KM!$C$5:$C$240,MATCH(1,($B593&gt;=KM!$A$5:$A$40)*($B593&lt;=KM!$B$5:$B$40),0)),0)</f>
        <v>0</v>
      </c>
      <c r="I593" s="55">
        <f t="shared" si="68"/>
        <v>0</v>
      </c>
      <c r="J593" s="226"/>
      <c r="K593" s="234"/>
      <c r="L593" s="236" t="str">
        <f>IF(AND('1B Tableau financier'!$K$2&lt;&gt;"Pôle",B593&lt;&gt;""),1,"")</f>
        <v/>
      </c>
      <c r="M593" s="241" t="str">
        <f t="shared" si="71"/>
        <v/>
      </c>
      <c r="N593" s="242" t="str">
        <f>IF(AND('1B Tableau financier'!$K$2="pôle",L593=2),ROUND((I593+J593+K593),2),"")</f>
        <v/>
      </c>
      <c r="O593" s="241" t="str">
        <f t="shared" si="69"/>
        <v/>
      </c>
      <c r="P593" s="55" t="str">
        <f t="shared" si="70"/>
        <v/>
      </c>
      <c r="Q593" s="55"/>
      <c r="R593" s="55"/>
      <c r="S593" s="296"/>
    </row>
    <row r="594" spans="1:19">
      <c r="A594" s="217"/>
      <c r="B594" s="218"/>
      <c r="C594" s="219"/>
      <c r="D594" s="219"/>
      <c r="E594" s="220"/>
      <c r="F594" s="219"/>
      <c r="G594" s="291"/>
      <c r="H594" s="174" cm="1">
        <f t="array" ref="H594">IF(B594&lt;&gt;"",INDEX(KM!$C$5:$C$240,MATCH(1,($B594&gt;=KM!$A$5:$A$40)*($B594&lt;=KM!$B$5:$B$40),0)),0)</f>
        <v>0</v>
      </c>
      <c r="I594" s="55">
        <f t="shared" ref="I594:I608" si="72">G594*H594</f>
        <v>0</v>
      </c>
      <c r="J594" s="226"/>
      <c r="K594" s="234"/>
      <c r="L594" s="236" t="str">
        <f>IF(AND('1B Tableau financier'!$K$2&lt;&gt;"Pôle",B594&lt;&gt;""),1,"")</f>
        <v/>
      </c>
      <c r="M594" s="241" t="str">
        <f t="shared" si="71"/>
        <v/>
      </c>
      <c r="N594" s="242" t="str">
        <f>IF(AND('1B Tableau financier'!$K$2="pôle",L594=2),ROUND((I594+J594+K594),2),"")</f>
        <v/>
      </c>
      <c r="O594" s="241" t="str">
        <f t="shared" si="69"/>
        <v/>
      </c>
      <c r="P594" s="55" t="str">
        <f t="shared" si="70"/>
        <v/>
      </c>
      <c r="Q594" s="55"/>
      <c r="R594" s="55"/>
      <c r="S594" s="296"/>
    </row>
    <row r="595" spans="1:19">
      <c r="A595" s="217"/>
      <c r="B595" s="218"/>
      <c r="C595" s="219"/>
      <c r="D595" s="219"/>
      <c r="E595" s="220"/>
      <c r="F595" s="219"/>
      <c r="G595" s="291"/>
      <c r="H595" s="174" cm="1">
        <f t="array" ref="H595">IF(B595&lt;&gt;"",INDEX(KM!$C$5:$C$240,MATCH(1,($B595&gt;=KM!$A$5:$A$40)*($B595&lt;=KM!$B$5:$B$40),0)),0)</f>
        <v>0</v>
      </c>
      <c r="I595" s="55">
        <f t="shared" si="72"/>
        <v>0</v>
      </c>
      <c r="J595" s="226"/>
      <c r="K595" s="234"/>
      <c r="L595" s="236" t="str">
        <f>IF(AND('1B Tableau financier'!$K$2&lt;&gt;"Pôle",B595&lt;&gt;""),1,"")</f>
        <v/>
      </c>
      <c r="M595" s="241" t="str">
        <f t="shared" si="71"/>
        <v/>
      </c>
      <c r="N595" s="242" t="str">
        <f>IF(AND('1B Tableau financier'!$K$2="pôle",L595=2),ROUND((I595+J595+K595),2),"")</f>
        <v/>
      </c>
      <c r="O595" s="241" t="str">
        <f t="shared" si="69"/>
        <v/>
      </c>
      <c r="P595" s="55" t="str">
        <f t="shared" si="70"/>
        <v/>
      </c>
      <c r="Q595" s="55"/>
      <c r="R595" s="55"/>
      <c r="S595" s="296"/>
    </row>
    <row r="596" spans="1:19">
      <c r="A596" s="217"/>
      <c r="B596" s="218"/>
      <c r="C596" s="219"/>
      <c r="D596" s="219"/>
      <c r="E596" s="220"/>
      <c r="F596" s="219"/>
      <c r="G596" s="291"/>
      <c r="H596" s="174" cm="1">
        <f t="array" ref="H596">IF(B596&lt;&gt;"",INDEX(KM!$C$5:$C$240,MATCH(1,($B596&gt;=KM!$A$5:$A$40)*($B596&lt;=KM!$B$5:$B$40),0)),0)</f>
        <v>0</v>
      </c>
      <c r="I596" s="55">
        <f t="shared" si="72"/>
        <v>0</v>
      </c>
      <c r="J596" s="226"/>
      <c r="K596" s="234"/>
      <c r="L596" s="236" t="str">
        <f>IF(AND('1B Tableau financier'!$K$2&lt;&gt;"Pôle",B596&lt;&gt;""),1,"")</f>
        <v/>
      </c>
      <c r="M596" s="241" t="str">
        <f t="shared" si="71"/>
        <v/>
      </c>
      <c r="N596" s="242" t="str">
        <f>IF(AND('1B Tableau financier'!$K$2="pôle",L596=2),ROUND((I596+J596+K596),2),"")</f>
        <v/>
      </c>
      <c r="O596" s="241" t="str">
        <f t="shared" si="69"/>
        <v/>
      </c>
      <c r="P596" s="55" t="str">
        <f t="shared" si="70"/>
        <v/>
      </c>
      <c r="Q596" s="55"/>
      <c r="R596" s="55"/>
      <c r="S596" s="296"/>
    </row>
    <row r="597" spans="1:19">
      <c r="A597" s="217"/>
      <c r="B597" s="218"/>
      <c r="C597" s="219"/>
      <c r="D597" s="219"/>
      <c r="E597" s="220"/>
      <c r="F597" s="219"/>
      <c r="G597" s="291"/>
      <c r="H597" s="174" cm="1">
        <f t="array" ref="H597">IF(B597&lt;&gt;"",INDEX(KM!$C$5:$C$240,MATCH(1,($B597&gt;=KM!$A$5:$A$40)*($B597&lt;=KM!$B$5:$B$40),0)),0)</f>
        <v>0</v>
      </c>
      <c r="I597" s="55">
        <f t="shared" si="72"/>
        <v>0</v>
      </c>
      <c r="J597" s="226"/>
      <c r="K597" s="234"/>
      <c r="L597" s="236" t="str">
        <f>IF(AND('1B Tableau financier'!$K$2&lt;&gt;"Pôle",B597&lt;&gt;""),1,"")</f>
        <v/>
      </c>
      <c r="M597" s="241" t="str">
        <f t="shared" si="71"/>
        <v/>
      </c>
      <c r="N597" s="242" t="str">
        <f>IF(AND('1B Tableau financier'!$K$2="pôle",L597=2),ROUND((I597+J597+K597),2),"")</f>
        <v/>
      </c>
      <c r="O597" s="241" t="str">
        <f t="shared" si="69"/>
        <v/>
      </c>
      <c r="P597" s="55" t="str">
        <f t="shared" si="70"/>
        <v/>
      </c>
      <c r="Q597" s="55"/>
      <c r="R597" s="55"/>
      <c r="S597" s="296"/>
    </row>
    <row r="598" spans="1:19">
      <c r="A598" s="217"/>
      <c r="B598" s="218"/>
      <c r="C598" s="219"/>
      <c r="D598" s="219"/>
      <c r="E598" s="220"/>
      <c r="F598" s="219"/>
      <c r="G598" s="291"/>
      <c r="H598" s="174" cm="1">
        <f t="array" ref="H598">IF(B598&lt;&gt;"",INDEX(KM!$C$5:$C$240,MATCH(1,($B598&gt;=KM!$A$5:$A$40)*($B598&lt;=KM!$B$5:$B$40),0)),0)</f>
        <v>0</v>
      </c>
      <c r="I598" s="55">
        <f t="shared" si="72"/>
        <v>0</v>
      </c>
      <c r="J598" s="226"/>
      <c r="K598" s="234"/>
      <c r="L598" s="236" t="str">
        <f>IF(AND('1B Tableau financier'!$K$2&lt;&gt;"Pôle",B598&lt;&gt;""),1,"")</f>
        <v/>
      </c>
      <c r="M598" s="241" t="str">
        <f t="shared" si="71"/>
        <v/>
      </c>
      <c r="N598" s="242" t="str">
        <f>IF(AND('1B Tableau financier'!$K$2="pôle",L598=2),ROUND((I598+J598+K598),2),"")</f>
        <v/>
      </c>
      <c r="O598" s="241" t="str">
        <f t="shared" si="69"/>
        <v/>
      </c>
      <c r="P598" s="55" t="str">
        <f t="shared" si="70"/>
        <v/>
      </c>
      <c r="Q598" s="55"/>
      <c r="R598" s="55"/>
      <c r="S598" s="296"/>
    </row>
    <row r="599" spans="1:19">
      <c r="A599" s="217"/>
      <c r="B599" s="218"/>
      <c r="C599" s="219"/>
      <c r="D599" s="219"/>
      <c r="E599" s="220"/>
      <c r="F599" s="219"/>
      <c r="G599" s="291"/>
      <c r="H599" s="174" cm="1">
        <f t="array" ref="H599">IF(B599&lt;&gt;"",INDEX(KM!$C$5:$C$240,MATCH(1,($B599&gt;=KM!$A$5:$A$40)*($B599&lt;=KM!$B$5:$B$40),0)),0)</f>
        <v>0</v>
      </c>
      <c r="I599" s="55">
        <f t="shared" si="72"/>
        <v>0</v>
      </c>
      <c r="J599" s="226"/>
      <c r="K599" s="234"/>
      <c r="L599" s="236" t="str">
        <f>IF(AND('1B Tableau financier'!$K$2&lt;&gt;"Pôle",B599&lt;&gt;""),1,"")</f>
        <v/>
      </c>
      <c r="M599" s="241" t="str">
        <f t="shared" si="71"/>
        <v/>
      </c>
      <c r="N599" s="242" t="str">
        <f>IF(AND('1B Tableau financier'!$K$2="pôle",L599=2),ROUND((I599+J599+K599),2),"")</f>
        <v/>
      </c>
      <c r="O599" s="241" t="str">
        <f t="shared" si="69"/>
        <v/>
      </c>
      <c r="P599" s="55" t="str">
        <f t="shared" si="70"/>
        <v/>
      </c>
      <c r="Q599" s="55"/>
      <c r="R599" s="55"/>
      <c r="S599" s="296"/>
    </row>
    <row r="600" spans="1:19">
      <c r="A600" s="217"/>
      <c r="B600" s="218"/>
      <c r="C600" s="219"/>
      <c r="D600" s="219"/>
      <c r="E600" s="220"/>
      <c r="F600" s="219"/>
      <c r="G600" s="291"/>
      <c r="H600" s="174" cm="1">
        <f t="array" ref="H600">IF(B600&lt;&gt;"",INDEX(KM!$C$5:$C$240,MATCH(1,($B600&gt;=KM!$A$5:$A$40)*($B600&lt;=KM!$B$5:$B$40),0)),0)</f>
        <v>0</v>
      </c>
      <c r="I600" s="55">
        <f t="shared" si="72"/>
        <v>0</v>
      </c>
      <c r="J600" s="226"/>
      <c r="K600" s="234"/>
      <c r="L600" s="236" t="str">
        <f>IF(AND('1B Tableau financier'!$K$2&lt;&gt;"Pôle",B600&lt;&gt;""),1,"")</f>
        <v/>
      </c>
      <c r="M600" s="241" t="str">
        <f t="shared" si="71"/>
        <v/>
      </c>
      <c r="N600" s="242" t="str">
        <f>IF(AND('1B Tableau financier'!$K$2="pôle",L600=2),ROUND((I600+J600+K600),2),"")</f>
        <v/>
      </c>
      <c r="O600" s="241" t="str">
        <f t="shared" si="69"/>
        <v/>
      </c>
      <c r="P600" s="55" t="str">
        <f t="shared" si="70"/>
        <v/>
      </c>
      <c r="Q600" s="55"/>
      <c r="R600" s="55"/>
      <c r="S600" s="296"/>
    </row>
    <row r="601" spans="1:19">
      <c r="A601" s="217"/>
      <c r="B601" s="218"/>
      <c r="C601" s="219"/>
      <c r="D601" s="219"/>
      <c r="E601" s="220"/>
      <c r="F601" s="219"/>
      <c r="G601" s="291"/>
      <c r="H601" s="174" cm="1">
        <f t="array" ref="H601">IF(B601&lt;&gt;"",INDEX(KM!$C$5:$C$240,MATCH(1,($B601&gt;=KM!$A$5:$A$40)*($B601&lt;=KM!$B$5:$B$40),0)),0)</f>
        <v>0</v>
      </c>
      <c r="I601" s="55">
        <f t="shared" si="72"/>
        <v>0</v>
      </c>
      <c r="J601" s="226"/>
      <c r="K601" s="234"/>
      <c r="L601" s="236" t="str">
        <f>IF(AND('1B Tableau financier'!$K$2&lt;&gt;"Pôle",B601&lt;&gt;""),1,"")</f>
        <v/>
      </c>
      <c r="M601" s="241" t="str">
        <f t="shared" si="71"/>
        <v/>
      </c>
      <c r="N601" s="242" t="str">
        <f>IF(AND('1B Tableau financier'!$K$2="pôle",L601=2),ROUND((I601+J601+K601),2),"")</f>
        <v/>
      </c>
      <c r="O601" s="241" t="str">
        <f t="shared" si="69"/>
        <v/>
      </c>
      <c r="P601" s="55" t="str">
        <f t="shared" si="70"/>
        <v/>
      </c>
      <c r="Q601" s="55"/>
      <c r="R601" s="55"/>
      <c r="S601" s="296"/>
    </row>
    <row r="602" spans="1:19">
      <c r="A602" s="217"/>
      <c r="B602" s="218"/>
      <c r="C602" s="219"/>
      <c r="D602" s="219"/>
      <c r="E602" s="220"/>
      <c r="F602" s="219"/>
      <c r="G602" s="291"/>
      <c r="H602" s="174" cm="1">
        <f t="array" ref="H602">IF(B602&lt;&gt;"",INDEX(KM!$C$5:$C$240,MATCH(1,($B602&gt;=KM!$A$5:$A$40)*($B602&lt;=KM!$B$5:$B$40),0)),0)</f>
        <v>0</v>
      </c>
      <c r="I602" s="55">
        <f t="shared" si="72"/>
        <v>0</v>
      </c>
      <c r="J602" s="226"/>
      <c r="K602" s="234"/>
      <c r="L602" s="236" t="str">
        <f>IF(AND('1B Tableau financier'!$K$2&lt;&gt;"Pôle",B602&lt;&gt;""),1,"")</f>
        <v/>
      </c>
      <c r="M602" s="241" t="str">
        <f t="shared" si="71"/>
        <v/>
      </c>
      <c r="N602" s="242" t="str">
        <f>IF(AND('1B Tableau financier'!$K$2="pôle",L602=2),ROUND((I602+J602+K602),2),"")</f>
        <v/>
      </c>
      <c r="O602" s="241" t="str">
        <f t="shared" si="69"/>
        <v/>
      </c>
      <c r="P602" s="55" t="str">
        <f t="shared" si="70"/>
        <v/>
      </c>
      <c r="Q602" s="55"/>
      <c r="R602" s="55"/>
      <c r="S602" s="296"/>
    </row>
    <row r="603" spans="1:19">
      <c r="A603" s="217"/>
      <c r="B603" s="218"/>
      <c r="C603" s="219"/>
      <c r="D603" s="219"/>
      <c r="E603" s="220"/>
      <c r="F603" s="219"/>
      <c r="G603" s="291"/>
      <c r="H603" s="174" cm="1">
        <f t="array" ref="H603">IF(B603&lt;&gt;"",INDEX(KM!$C$5:$C$240,MATCH(1,($B603&gt;=KM!$A$5:$A$40)*($B603&lt;=KM!$B$5:$B$40),0)),0)</f>
        <v>0</v>
      </c>
      <c r="I603" s="55">
        <f t="shared" si="72"/>
        <v>0</v>
      </c>
      <c r="J603" s="226"/>
      <c r="K603" s="234"/>
      <c r="L603" s="236" t="str">
        <f>IF(AND('1B Tableau financier'!$K$2&lt;&gt;"Pôle",B603&lt;&gt;""),1,"")</f>
        <v/>
      </c>
      <c r="M603" s="241" t="str">
        <f t="shared" si="71"/>
        <v/>
      </c>
      <c r="N603" s="242" t="str">
        <f>IF(AND('1B Tableau financier'!$K$2="pôle",L603=2),ROUND((I603+J603+K603),2),"")</f>
        <v/>
      </c>
      <c r="O603" s="241" t="str">
        <f t="shared" si="69"/>
        <v/>
      </c>
      <c r="P603" s="55" t="str">
        <f t="shared" si="70"/>
        <v/>
      </c>
      <c r="Q603" s="55"/>
      <c r="R603" s="55"/>
      <c r="S603" s="296"/>
    </row>
    <row r="604" spans="1:19">
      <c r="A604" s="217"/>
      <c r="B604" s="218"/>
      <c r="C604" s="219"/>
      <c r="D604" s="219"/>
      <c r="E604" s="220"/>
      <c r="F604" s="219"/>
      <c r="G604" s="291"/>
      <c r="H604" s="174" cm="1">
        <f t="array" ref="H604">IF(B604&lt;&gt;"",INDEX(KM!$C$5:$C$240,MATCH(1,($B604&gt;=KM!$A$5:$A$40)*($B604&lt;=KM!$B$5:$B$40),0)),0)</f>
        <v>0</v>
      </c>
      <c r="I604" s="55">
        <f t="shared" si="72"/>
        <v>0</v>
      </c>
      <c r="J604" s="226"/>
      <c r="K604" s="234"/>
      <c r="L604" s="236" t="str">
        <f>IF(AND('1B Tableau financier'!$K$2&lt;&gt;"Pôle",B604&lt;&gt;""),1,"")</f>
        <v/>
      </c>
      <c r="M604" s="241" t="str">
        <f t="shared" si="71"/>
        <v/>
      </c>
      <c r="N604" s="242" t="str">
        <f>IF(AND('1B Tableau financier'!$K$2="pôle",L604=2),ROUND((I604+J604+K604),2),"")</f>
        <v/>
      </c>
      <c r="O604" s="241" t="str">
        <f t="shared" si="69"/>
        <v/>
      </c>
      <c r="P604" s="55" t="str">
        <f t="shared" si="70"/>
        <v/>
      </c>
      <c r="Q604" s="55"/>
      <c r="R604" s="55"/>
      <c r="S604" s="296"/>
    </row>
    <row r="605" spans="1:19">
      <c r="A605" s="217"/>
      <c r="B605" s="218"/>
      <c r="C605" s="219"/>
      <c r="D605" s="219"/>
      <c r="E605" s="220"/>
      <c r="F605" s="219"/>
      <c r="G605" s="291"/>
      <c r="H605" s="174" cm="1">
        <f t="array" ref="H605">IF(B605&lt;&gt;"",INDEX(KM!$C$5:$C$240,MATCH(1,($B605&gt;=KM!$A$5:$A$40)*($B605&lt;=KM!$B$5:$B$40),0)),0)</f>
        <v>0</v>
      </c>
      <c r="I605" s="55">
        <f t="shared" si="72"/>
        <v>0</v>
      </c>
      <c r="J605" s="226"/>
      <c r="K605" s="234"/>
      <c r="L605" s="236" t="str">
        <f>IF(AND('1B Tableau financier'!$K$2&lt;&gt;"Pôle",B605&lt;&gt;""),1,"")</f>
        <v/>
      </c>
      <c r="M605" s="241" t="str">
        <f t="shared" si="71"/>
        <v/>
      </c>
      <c r="N605" s="242" t="str">
        <f>IF(AND('1B Tableau financier'!$K$2="pôle",L605=2),ROUND((I605+J605+K605),2),"")</f>
        <v/>
      </c>
      <c r="O605" s="241" t="str">
        <f t="shared" si="69"/>
        <v/>
      </c>
      <c r="P605" s="55" t="str">
        <f t="shared" si="70"/>
        <v/>
      </c>
      <c r="Q605" s="55"/>
      <c r="R605" s="55"/>
      <c r="S605" s="296"/>
    </row>
    <row r="606" spans="1:19">
      <c r="A606" s="217"/>
      <c r="B606" s="218"/>
      <c r="C606" s="219"/>
      <c r="D606" s="219"/>
      <c r="E606" s="220"/>
      <c r="F606" s="219"/>
      <c r="G606" s="291"/>
      <c r="H606" s="174" cm="1">
        <f t="array" ref="H606">IF(B606&lt;&gt;"",INDEX(KM!$C$5:$C$240,MATCH(1,($B606&gt;=KM!$A$5:$A$40)*($B606&lt;=KM!$B$5:$B$40),0)),0)</f>
        <v>0</v>
      </c>
      <c r="I606" s="55">
        <f t="shared" si="72"/>
        <v>0</v>
      </c>
      <c r="J606" s="226"/>
      <c r="K606" s="234"/>
      <c r="L606" s="236" t="str">
        <f>IF(AND('1B Tableau financier'!$K$2&lt;&gt;"Pôle",B606&lt;&gt;""),1,"")</f>
        <v/>
      </c>
      <c r="M606" s="241" t="str">
        <f t="shared" si="71"/>
        <v/>
      </c>
      <c r="N606" s="242" t="str">
        <f>IF(AND('1B Tableau financier'!$K$2="pôle",L606=2),ROUND((I606+J606+K606),2),"")</f>
        <v/>
      </c>
      <c r="O606" s="241" t="str">
        <f t="shared" si="69"/>
        <v/>
      </c>
      <c r="P606" s="55" t="str">
        <f t="shared" si="70"/>
        <v/>
      </c>
      <c r="Q606" s="55"/>
      <c r="R606" s="55"/>
      <c r="S606" s="296"/>
    </row>
    <row r="607" spans="1:19">
      <c r="A607" s="217"/>
      <c r="B607" s="218"/>
      <c r="C607" s="219"/>
      <c r="D607" s="219"/>
      <c r="E607" s="220"/>
      <c r="F607" s="219"/>
      <c r="G607" s="291"/>
      <c r="H607" s="174" cm="1">
        <f t="array" ref="H607">IF(B607&lt;&gt;"",INDEX(KM!$C$5:$C$240,MATCH(1,($B607&gt;=KM!$A$5:$A$40)*($B607&lt;=KM!$B$5:$B$40),0)),0)</f>
        <v>0</v>
      </c>
      <c r="I607" s="55">
        <f t="shared" si="72"/>
        <v>0</v>
      </c>
      <c r="J607" s="226"/>
      <c r="K607" s="234"/>
      <c r="L607" s="236" t="str">
        <f>IF(AND('1B Tableau financier'!$K$2&lt;&gt;"Pôle",B607&lt;&gt;""),1,"")</f>
        <v/>
      </c>
      <c r="M607" s="241" t="str">
        <f t="shared" si="71"/>
        <v/>
      </c>
      <c r="N607" s="242" t="str">
        <f>IF(AND('1B Tableau financier'!$K$2="pôle",L607=2),ROUND((I607+J607+K607),2),"")</f>
        <v/>
      </c>
      <c r="O607" s="241" t="str">
        <f t="shared" si="69"/>
        <v/>
      </c>
      <c r="P607" s="55" t="str">
        <f t="shared" si="70"/>
        <v/>
      </c>
      <c r="Q607" s="55"/>
      <c r="R607" s="55"/>
      <c r="S607" s="296"/>
    </row>
    <row r="608" spans="1:19">
      <c r="A608" s="217"/>
      <c r="B608" s="218"/>
      <c r="C608" s="219"/>
      <c r="D608" s="219"/>
      <c r="E608" s="220"/>
      <c r="F608" s="219"/>
      <c r="G608" s="291"/>
      <c r="H608" s="174" cm="1">
        <f t="array" ref="H608">IF(B608&lt;&gt;"",INDEX(KM!$C$5:$C$240,MATCH(1,($B608&gt;=KM!$A$5:$A$40)*($B608&lt;=KM!$B$5:$B$40),0)),0)</f>
        <v>0</v>
      </c>
      <c r="I608" s="55">
        <f t="shared" si="72"/>
        <v>0</v>
      </c>
      <c r="J608" s="226"/>
      <c r="K608" s="234"/>
      <c r="L608" s="236" t="str">
        <f>IF(AND('1B Tableau financier'!$K$2&lt;&gt;"Pôle",B608&lt;&gt;""),1,"")</f>
        <v/>
      </c>
      <c r="M608" s="241" t="str">
        <f t="shared" si="71"/>
        <v/>
      </c>
      <c r="N608" s="242" t="str">
        <f>IF(AND('1B Tableau financier'!$K$2="pôle",L608=2),ROUND((I608+J608+K608),2),"")</f>
        <v/>
      </c>
      <c r="O608" s="241" t="str">
        <f t="shared" si="69"/>
        <v/>
      </c>
      <c r="P608" s="55" t="str">
        <f t="shared" si="70"/>
        <v/>
      </c>
      <c r="Q608" s="55"/>
      <c r="R608" s="55"/>
      <c r="S608" s="296"/>
    </row>
    <row r="609" spans="1:19">
      <c r="A609" s="217"/>
      <c r="B609" s="218"/>
      <c r="C609" s="219"/>
      <c r="D609" s="219"/>
      <c r="E609" s="220"/>
      <c r="F609" s="219"/>
      <c r="G609" s="291"/>
      <c r="H609" s="174" cm="1">
        <f t="array" ref="H609">IF(B609&lt;&gt;"",INDEX(KM!$C$5:$C$240,MATCH(1,($B609&gt;=KM!$A$5:$A$40)*($B609&lt;=KM!$B$5:$B$40),0)),0)</f>
        <v>0</v>
      </c>
      <c r="I609" s="55">
        <f t="shared" si="68"/>
        <v>0</v>
      </c>
      <c r="J609" s="226"/>
      <c r="K609" s="234"/>
      <c r="L609" s="236" t="str">
        <f>IF(AND('1B Tableau financier'!$K$2&lt;&gt;"Pôle",B609&lt;&gt;""),1,"")</f>
        <v/>
      </c>
      <c r="M609" s="241" t="str">
        <f t="shared" si="71"/>
        <v/>
      </c>
      <c r="N609" s="242" t="str">
        <f>IF(AND('1B Tableau financier'!$K$2="pôle",L609=2),ROUND((I609+J609+K609),2),"")</f>
        <v/>
      </c>
      <c r="O609" s="241" t="str">
        <f t="shared" si="69"/>
        <v/>
      </c>
      <c r="P609" s="55" t="str">
        <f t="shared" si="70"/>
        <v/>
      </c>
      <c r="Q609" s="55"/>
      <c r="R609" s="55"/>
      <c r="S609" s="296"/>
    </row>
    <row r="610" spans="1:19">
      <c r="A610" s="217"/>
      <c r="B610" s="218"/>
      <c r="C610" s="219"/>
      <c r="D610" s="219"/>
      <c r="E610" s="220"/>
      <c r="F610" s="219"/>
      <c r="G610" s="291"/>
      <c r="H610" s="174" cm="1">
        <f t="array" ref="H610">IF(B610&lt;&gt;"",INDEX(KM!$C$5:$C$240,MATCH(1,($B610&gt;=KM!$A$5:$A$40)*($B610&lt;=KM!$B$5:$B$40),0)),0)</f>
        <v>0</v>
      </c>
      <c r="I610" s="55">
        <f t="shared" si="68"/>
        <v>0</v>
      </c>
      <c r="J610" s="226"/>
      <c r="K610" s="234"/>
      <c r="L610" s="236" t="str">
        <f>IF(AND('1B Tableau financier'!$K$2&lt;&gt;"Pôle",B610&lt;&gt;""),1,"")</f>
        <v/>
      </c>
      <c r="M610" s="241" t="str">
        <f t="shared" si="71"/>
        <v/>
      </c>
      <c r="N610" s="242" t="str">
        <f>IF(AND('1B Tableau financier'!$K$2="pôle",L610=2),ROUND((I610+J610+K610),2),"")</f>
        <v/>
      </c>
      <c r="O610" s="241" t="str">
        <f t="shared" si="69"/>
        <v/>
      </c>
      <c r="P610" s="55" t="str">
        <f t="shared" si="70"/>
        <v/>
      </c>
      <c r="Q610" s="55"/>
      <c r="R610" s="55"/>
      <c r="S610" s="296"/>
    </row>
    <row r="611" spans="1:19">
      <c r="A611" s="217"/>
      <c r="B611" s="218"/>
      <c r="C611" s="219"/>
      <c r="D611" s="219"/>
      <c r="E611" s="220"/>
      <c r="F611" s="219"/>
      <c r="G611" s="291"/>
      <c r="H611" s="174" cm="1">
        <f t="array" ref="H611">IF(B611&lt;&gt;"",INDEX(KM!$C$5:$C$240,MATCH(1,($B611&gt;=KM!$A$5:$A$40)*($B611&lt;=KM!$B$5:$B$40),0)),0)</f>
        <v>0</v>
      </c>
      <c r="I611" s="55">
        <f t="shared" si="68"/>
        <v>0</v>
      </c>
      <c r="J611" s="226"/>
      <c r="K611" s="234"/>
      <c r="L611" s="236" t="str">
        <f>IF(AND('1B Tableau financier'!$K$2&lt;&gt;"Pôle",B611&lt;&gt;""),1,"")</f>
        <v/>
      </c>
      <c r="M611" s="241" t="str">
        <f t="shared" si="71"/>
        <v/>
      </c>
      <c r="N611" s="242" t="str">
        <f>IF(AND('1B Tableau financier'!$K$2="pôle",L611=2),ROUND((I611+J611+K611),2),"")</f>
        <v/>
      </c>
      <c r="O611" s="241" t="str">
        <f t="shared" si="69"/>
        <v/>
      </c>
      <c r="P611" s="55" t="str">
        <f t="shared" si="70"/>
        <v/>
      </c>
      <c r="Q611" s="55"/>
      <c r="R611" s="55"/>
      <c r="S611" s="296"/>
    </row>
    <row r="612" spans="1:19">
      <c r="A612" s="217"/>
      <c r="B612" s="218"/>
      <c r="C612" s="219"/>
      <c r="D612" s="219"/>
      <c r="E612" s="220"/>
      <c r="F612" s="219"/>
      <c r="G612" s="291"/>
      <c r="H612" s="174" cm="1">
        <f t="array" ref="H612">IF(B612&lt;&gt;"",INDEX(KM!$C$5:$C$240,MATCH(1,($B612&gt;=KM!$A$5:$A$40)*($B612&lt;=KM!$B$5:$B$40),0)),0)</f>
        <v>0</v>
      </c>
      <c r="I612" s="55">
        <f t="shared" si="68"/>
        <v>0</v>
      </c>
      <c r="J612" s="226"/>
      <c r="K612" s="234"/>
      <c r="L612" s="236" t="str">
        <f>IF(AND('1B Tableau financier'!$K$2&lt;&gt;"Pôle",B612&lt;&gt;""),1,"")</f>
        <v/>
      </c>
      <c r="M612" s="241" t="str">
        <f t="shared" si="71"/>
        <v/>
      </c>
      <c r="N612" s="242" t="str">
        <f>IF(AND('1B Tableau financier'!$K$2="pôle",L612=2),ROUND((I612+J612+K612),2),"")</f>
        <v/>
      </c>
      <c r="O612" s="241" t="str">
        <f t="shared" si="69"/>
        <v/>
      </c>
      <c r="P612" s="55" t="str">
        <f t="shared" si="70"/>
        <v/>
      </c>
      <c r="Q612" s="55"/>
      <c r="R612" s="55"/>
      <c r="S612" s="296"/>
    </row>
    <row r="613" spans="1:19">
      <c r="A613" s="217"/>
      <c r="B613" s="218"/>
      <c r="C613" s="219"/>
      <c r="D613" s="219"/>
      <c r="E613" s="220"/>
      <c r="F613" s="219"/>
      <c r="G613" s="291"/>
      <c r="H613" s="174" cm="1">
        <f t="array" ref="H613">IF(B613&lt;&gt;"",INDEX(KM!$C$5:$C$240,MATCH(1,($B613&gt;=KM!$A$5:$A$40)*($B613&lt;=KM!$B$5:$B$40),0)),0)</f>
        <v>0</v>
      </c>
      <c r="I613" s="55">
        <f t="shared" si="68"/>
        <v>0</v>
      </c>
      <c r="J613" s="226"/>
      <c r="K613" s="234"/>
      <c r="L613" s="236" t="str">
        <f>IF(AND('1B Tableau financier'!$K$2&lt;&gt;"Pôle",B613&lt;&gt;""),1,"")</f>
        <v/>
      </c>
      <c r="M613" s="241" t="str">
        <f t="shared" si="71"/>
        <v/>
      </c>
      <c r="N613" s="242" t="str">
        <f>IF(AND('1B Tableau financier'!$K$2="pôle",L613=2),ROUND((I613+J613+K613),2),"")</f>
        <v/>
      </c>
      <c r="O613" s="241" t="str">
        <f t="shared" si="69"/>
        <v/>
      </c>
      <c r="P613" s="55" t="str">
        <f t="shared" si="70"/>
        <v/>
      </c>
      <c r="Q613" s="55"/>
      <c r="R613" s="55"/>
      <c r="S613" s="296"/>
    </row>
    <row r="614" spans="1:19">
      <c r="A614" s="217"/>
      <c r="B614" s="218"/>
      <c r="C614" s="219"/>
      <c r="D614" s="219"/>
      <c r="E614" s="220"/>
      <c r="F614" s="219"/>
      <c r="G614" s="291"/>
      <c r="H614" s="174" cm="1">
        <f t="array" ref="H614">IF(B614&lt;&gt;"",INDEX(KM!$C$5:$C$240,MATCH(1,($B614&gt;=KM!$A$5:$A$40)*($B614&lt;=KM!$B$5:$B$40),0)),0)</f>
        <v>0</v>
      </c>
      <c r="I614" s="55">
        <f t="shared" si="66"/>
        <v>0</v>
      </c>
      <c r="J614" s="226"/>
      <c r="K614" s="234"/>
      <c r="L614" s="236" t="str">
        <f>IF(AND('1B Tableau financier'!$K$2&lt;&gt;"Pôle",B614&lt;&gt;""),1,"")</f>
        <v/>
      </c>
      <c r="M614" s="241" t="str">
        <f t="shared" si="71"/>
        <v/>
      </c>
      <c r="N614" s="242" t="str">
        <f>IF(AND('1B Tableau financier'!$K$2="pôle",L614=2),ROUND((I614+J614+K614),2),"")</f>
        <v/>
      </c>
      <c r="O614" s="241" t="str">
        <f t="shared" si="69"/>
        <v/>
      </c>
      <c r="P614" s="55" t="str">
        <f t="shared" si="70"/>
        <v/>
      </c>
      <c r="Q614" s="55"/>
      <c r="R614" s="55"/>
      <c r="S614" s="296"/>
    </row>
    <row r="615" spans="1:19">
      <c r="A615" s="221"/>
      <c r="B615" s="218"/>
      <c r="C615" s="219"/>
      <c r="D615" s="219"/>
      <c r="E615" s="220"/>
      <c r="F615" s="219"/>
      <c r="G615" s="291"/>
      <c r="H615" s="174" cm="1">
        <f t="array" ref="H615">IF(B615&lt;&gt;"",INDEX(KM!$C$5:$C$240,MATCH(1,($B615&gt;=KM!$A$5:$A$40)*($B615&lt;=KM!$B$5:$B$40),0)),0)</f>
        <v>0</v>
      </c>
      <c r="I615" s="55">
        <f t="shared" si="66"/>
        <v>0</v>
      </c>
      <c r="J615" s="226"/>
      <c r="K615" s="234"/>
      <c r="L615" s="236" t="str">
        <f>IF(AND('1B Tableau financier'!$K$2&lt;&gt;"Pôle",B615&lt;&gt;""),1,"")</f>
        <v/>
      </c>
      <c r="M615" s="241" t="str">
        <f t="shared" si="71"/>
        <v/>
      </c>
      <c r="N615" s="242" t="str">
        <f>IF(AND('1B Tableau financier'!$K$2="pôle",L615=2),ROUND((I615+J615+K615),2),"")</f>
        <v/>
      </c>
      <c r="O615" s="241" t="str">
        <f t="shared" si="69"/>
        <v/>
      </c>
      <c r="P615" s="55" t="str">
        <f t="shared" si="70"/>
        <v/>
      </c>
      <c r="Q615" s="55"/>
      <c r="R615" s="55"/>
      <c r="S615" s="296"/>
    </row>
    <row r="616" spans="1:19" ht="15.75" thickBot="1">
      <c r="A616" s="222"/>
      <c r="B616" s="223"/>
      <c r="C616" s="224"/>
      <c r="D616" s="224"/>
      <c r="E616" s="225"/>
      <c r="F616" s="224"/>
      <c r="G616" s="292"/>
      <c r="H616" s="175" cm="1">
        <f t="array" ref="H616">IF(B616&lt;&gt;"",INDEX(KM!$C$5:$C$240,MATCH(1,($B616&gt;=KM!$A$5:$A$40)*($B616&lt;=KM!$B$5:$B$40),0)),0)</f>
        <v>0</v>
      </c>
      <c r="I616" s="56">
        <f>G616*H616</f>
        <v>0</v>
      </c>
      <c r="J616" s="227"/>
      <c r="K616" s="235"/>
      <c r="L616" s="613" t="str">
        <f>IF(AND('1B Tableau financier'!$K$2&lt;&gt;"Pôle",B616&lt;&gt;""),1,"")</f>
        <v/>
      </c>
      <c r="M616" s="614" t="str">
        <f t="shared" si="71"/>
        <v/>
      </c>
      <c r="N616" s="615" t="str">
        <f>IF(AND('1B Tableau financier'!$K$2="pôle",L616=2),ROUND((I616+J616+K616),2),"")</f>
        <v/>
      </c>
      <c r="O616" s="241" t="str">
        <f t="shared" si="69"/>
        <v/>
      </c>
      <c r="P616" s="55" t="str">
        <f t="shared" si="70"/>
        <v/>
      </c>
      <c r="Q616" s="55"/>
      <c r="R616" s="55"/>
      <c r="S616" s="296"/>
    </row>
    <row r="617" spans="1:19" ht="15.75" thickBot="1">
      <c r="F617" s="210"/>
      <c r="G617" s="301"/>
      <c r="H617" s="301"/>
      <c r="I617" s="301"/>
      <c r="J617" s="302" t="str">
        <f>"Montant total des frais de déplacement pour "&amp;C524</f>
        <v xml:space="preserve">Montant total des frais de déplacement pour </v>
      </c>
      <c r="K617" s="302"/>
      <c r="L617" s="302"/>
      <c r="M617" s="611">
        <f t="shared" ref="M617:R617" si="73">SUM(M526:M616)</f>
        <v>0</v>
      </c>
      <c r="N617" s="611">
        <f t="shared" si="73"/>
        <v>0</v>
      </c>
      <c r="O617" s="290">
        <f t="shared" si="73"/>
        <v>0</v>
      </c>
      <c r="P617" s="290">
        <f t="shared" si="73"/>
        <v>0</v>
      </c>
      <c r="Q617" s="300">
        <f t="shared" si="73"/>
        <v>0</v>
      </c>
      <c r="R617" s="300">
        <f t="shared" si="73"/>
        <v>0</v>
      </c>
      <c r="S617" s="297"/>
    </row>
    <row r="619" spans="1:19" ht="15.75" thickBot="1"/>
    <row r="620" spans="1:19" ht="16.5" customHeight="1" thickBot="1">
      <c r="A620" s="191" t="s">
        <v>333</v>
      </c>
      <c r="B620" s="450"/>
      <c r="C620" s="192"/>
      <c r="D620" s="193"/>
      <c r="E620" s="193"/>
      <c r="F620" s="1068" t="s">
        <v>311</v>
      </c>
      <c r="G620" s="1071" t="s">
        <v>312</v>
      </c>
      <c r="H620" s="1072"/>
      <c r="I620" s="1072"/>
      <c r="J620" s="1073"/>
      <c r="K620" s="1074" t="s">
        <v>140</v>
      </c>
      <c r="L620" s="1068" t="s">
        <v>313</v>
      </c>
      <c r="M620" s="1068" t="s">
        <v>314</v>
      </c>
      <c r="N620" s="1068" t="s">
        <v>315</v>
      </c>
      <c r="O620" s="842" t="s">
        <v>179</v>
      </c>
      <c r="P620" s="843"/>
      <c r="Q620" s="843"/>
      <c r="R620" s="843"/>
      <c r="S620" s="844"/>
    </row>
    <row r="621" spans="1:19" ht="51.75" thickBot="1">
      <c r="A621" s="194" t="s">
        <v>168</v>
      </c>
      <c r="B621" s="195" t="s">
        <v>329</v>
      </c>
      <c r="C621" s="196" t="s">
        <v>317</v>
      </c>
      <c r="D621" s="196" t="s">
        <v>318</v>
      </c>
      <c r="E621" s="197" t="s">
        <v>319</v>
      </c>
      <c r="F621" s="1069"/>
      <c r="G621" s="198" t="s">
        <v>320</v>
      </c>
      <c r="H621" s="199" t="s">
        <v>321</v>
      </c>
      <c r="I621" s="199" t="s">
        <v>322</v>
      </c>
      <c r="J621" s="198" t="s">
        <v>323</v>
      </c>
      <c r="K621" s="1075"/>
      <c r="L621" s="1069"/>
      <c r="M621" s="1069"/>
      <c r="N621" s="1069"/>
      <c r="O621" s="144" t="s">
        <v>324</v>
      </c>
      <c r="P621" s="288" t="s">
        <v>325</v>
      </c>
      <c r="Q621" s="145" t="s">
        <v>326</v>
      </c>
      <c r="R621" s="145" t="s">
        <v>327</v>
      </c>
      <c r="S621" s="289" t="s">
        <v>182</v>
      </c>
    </row>
    <row r="622" spans="1:19">
      <c r="A622" s="213"/>
      <c r="B622" s="214"/>
      <c r="C622" s="215"/>
      <c r="D622" s="215"/>
      <c r="E622" s="216"/>
      <c r="F622" s="215"/>
      <c r="G622" s="291"/>
      <c r="H622" s="174" cm="1">
        <f t="array" ref="H622">IF(B622&lt;&gt;"",INDEX(KM!$C$5:$C$40,MATCH(1,($B622&gt;=KM!$A$5:$A$40)*($B622&lt;=KM!$B$5:$B$40),0)),0)</f>
        <v>0</v>
      </c>
      <c r="I622" s="54">
        <f>G622*H622</f>
        <v>0</v>
      </c>
      <c r="J622" s="226"/>
      <c r="K622" s="238"/>
      <c r="L622" s="236" t="str">
        <f>IF(AND('1B Tableau financier'!$K$2&lt;&gt;"Pôle",B622&lt;&gt;""),1,"")</f>
        <v/>
      </c>
      <c r="M622" s="241" t="str">
        <f t="shared" ref="M622:M623" si="74">IF(L622=1,ROUND(I622+J622+K622,2),"")</f>
        <v/>
      </c>
      <c r="N622" s="242" t="str">
        <f>IF(AND('1B Tableau financier'!$K$2="pôle",L622=2),ROUND((I622+J622+K622),2),"")</f>
        <v/>
      </c>
      <c r="O622" s="239" t="str">
        <f>IF(M622="","",M622-Q622)</f>
        <v/>
      </c>
      <c r="P622" s="54" t="str">
        <f>IF(N622="","",N622-R622)</f>
        <v/>
      </c>
      <c r="Q622" s="54"/>
      <c r="R622" s="54"/>
      <c r="S622" s="295"/>
    </row>
    <row r="623" spans="1:19">
      <c r="A623" s="217"/>
      <c r="B623" s="218"/>
      <c r="C623" s="219"/>
      <c r="D623" s="219"/>
      <c r="E623" s="220"/>
      <c r="F623" s="219"/>
      <c r="G623" s="291"/>
      <c r="H623" s="174" cm="1">
        <f t="array" ref="H623">IF(B623&lt;&gt;"",INDEX(KM!$C$5:$C$40,MATCH(1,($B623&gt;=KM!$A$5:$A$40)*($B623&lt;=KM!$B$5:$B$40),0)),0)</f>
        <v>0</v>
      </c>
      <c r="I623" s="55">
        <f>G623*H623</f>
        <v>0</v>
      </c>
      <c r="J623" s="226"/>
      <c r="K623" s="234"/>
      <c r="L623" s="612" t="str">
        <f>IF(AND('1B Tableau financier'!$K$2&lt;&gt;"Pôle",B623&lt;&gt;""),1,"")</f>
        <v/>
      </c>
      <c r="M623" s="241" t="str">
        <f t="shared" si="74"/>
        <v/>
      </c>
      <c r="N623" s="242" t="str">
        <f>IF(AND('1B Tableau financier'!$K$2="pôle",L623=2),ROUND((I623+J623+K623),2),"")</f>
        <v/>
      </c>
      <c r="O623" s="241" t="str">
        <f t="shared" ref="O623:O686" si="75">IF(M623="","",M623-Q623)</f>
        <v/>
      </c>
      <c r="P623" s="55" t="str">
        <f t="shared" ref="P623:P686" si="76">IF(N623="","",N623-R623)</f>
        <v/>
      </c>
      <c r="Q623" s="55"/>
      <c r="R623" s="55"/>
      <c r="S623" s="296"/>
    </row>
    <row r="624" spans="1:19">
      <c r="A624" s="217"/>
      <c r="B624" s="218"/>
      <c r="C624" s="219"/>
      <c r="D624" s="219"/>
      <c r="E624" s="220"/>
      <c r="F624" s="219"/>
      <c r="G624" s="291"/>
      <c r="H624" s="174" cm="1">
        <f t="array" ref="H624">IF(B624&lt;&gt;"",INDEX(KM!$C$5:$C$40,MATCH(1,($B624&gt;=KM!$A$5:$A$40)*($B624&lt;=KM!$B$5:$B$40),0)),0)</f>
        <v>0</v>
      </c>
      <c r="I624" s="55">
        <f t="shared" ref="I624:I711" si="77">G624*H624</f>
        <v>0</v>
      </c>
      <c r="J624" s="226"/>
      <c r="K624" s="234"/>
      <c r="L624" s="236" t="str">
        <f>IF(AND('1B Tableau financier'!$K$2&lt;&gt;"Pôle",B624&lt;&gt;""),1,"")</f>
        <v/>
      </c>
      <c r="M624" s="241" t="str">
        <f t="shared" ref="M624:M687" si="78">IF(L624=1,ROUND(I624+J624+K624,2),"")</f>
        <v/>
      </c>
      <c r="N624" s="242" t="str">
        <f>IF(AND('1B Tableau financier'!$K$2="pôle",L624=2),ROUND((I624+J624+K624),2),"")</f>
        <v/>
      </c>
      <c r="O624" s="241" t="str">
        <f t="shared" si="75"/>
        <v/>
      </c>
      <c r="P624" s="55" t="str">
        <f t="shared" si="76"/>
        <v/>
      </c>
      <c r="Q624" s="55"/>
      <c r="R624" s="55"/>
      <c r="S624" s="296"/>
    </row>
    <row r="625" spans="1:19">
      <c r="A625" s="217"/>
      <c r="B625" s="218"/>
      <c r="C625" s="219"/>
      <c r="D625" s="219"/>
      <c r="E625" s="220"/>
      <c r="F625" s="219"/>
      <c r="G625" s="291"/>
      <c r="H625" s="174" cm="1">
        <f t="array" ref="H625">IF(B625&lt;&gt;"",INDEX(KM!$C$5:$C$40,MATCH(1,($B625&gt;=KM!$A$5:$A$40)*($B625&lt;=KM!$B$5:$B$40),0)),0)</f>
        <v>0</v>
      </c>
      <c r="I625" s="55">
        <f t="shared" si="77"/>
        <v>0</v>
      </c>
      <c r="J625" s="226"/>
      <c r="K625" s="234"/>
      <c r="L625" s="236" t="str">
        <f>IF(AND('1B Tableau financier'!$K$2&lt;&gt;"Pôle",B625&lt;&gt;""),1,"")</f>
        <v/>
      </c>
      <c r="M625" s="241" t="str">
        <f t="shared" si="78"/>
        <v/>
      </c>
      <c r="N625" s="242" t="str">
        <f>IF(AND('1B Tableau financier'!$K$2="pôle",L625=2),ROUND((I625+J625+K625),2),"")</f>
        <v/>
      </c>
      <c r="O625" s="241" t="str">
        <f t="shared" si="75"/>
        <v/>
      </c>
      <c r="P625" s="55" t="str">
        <f t="shared" si="76"/>
        <v/>
      </c>
      <c r="Q625" s="55"/>
      <c r="R625" s="55"/>
      <c r="S625" s="296"/>
    </row>
    <row r="626" spans="1:19">
      <c r="A626" s="217"/>
      <c r="B626" s="218"/>
      <c r="C626" s="219"/>
      <c r="D626" s="219"/>
      <c r="E626" s="220"/>
      <c r="F626" s="219"/>
      <c r="G626" s="291"/>
      <c r="H626" s="174" cm="1">
        <f t="array" ref="H626">IF(B626&lt;&gt;"",INDEX(KM!$C$5:$C$40,MATCH(1,($B626&gt;=KM!$A$5:$A$40)*($B626&lt;=KM!$B$5:$B$40),0)),0)</f>
        <v>0</v>
      </c>
      <c r="I626" s="55">
        <f t="shared" si="77"/>
        <v>0</v>
      </c>
      <c r="J626" s="226"/>
      <c r="K626" s="234"/>
      <c r="L626" s="236" t="str">
        <f>IF(AND('1B Tableau financier'!$K$2&lt;&gt;"Pôle",B626&lt;&gt;""),1,"")</f>
        <v/>
      </c>
      <c r="M626" s="241" t="str">
        <f t="shared" si="78"/>
        <v/>
      </c>
      <c r="N626" s="242" t="str">
        <f>IF(AND('1B Tableau financier'!$K$2="pôle",L626=2),ROUND((I626+J626+K626),2),"")</f>
        <v/>
      </c>
      <c r="O626" s="241" t="str">
        <f t="shared" si="75"/>
        <v/>
      </c>
      <c r="P626" s="55" t="str">
        <f t="shared" si="76"/>
        <v/>
      </c>
      <c r="Q626" s="55"/>
      <c r="R626" s="55"/>
      <c r="S626" s="296"/>
    </row>
    <row r="627" spans="1:19">
      <c r="A627" s="217"/>
      <c r="B627" s="218"/>
      <c r="C627" s="219"/>
      <c r="D627" s="219"/>
      <c r="E627" s="220"/>
      <c r="F627" s="219"/>
      <c r="G627" s="291"/>
      <c r="H627" s="174" cm="1">
        <f t="array" ref="H627">IF(B627&lt;&gt;"",INDEX(KM!$C$5:$C$40,MATCH(1,($B627&gt;=KM!$A$5:$A$40)*($B627&lt;=KM!$B$5:$B$40),0)),0)</f>
        <v>0</v>
      </c>
      <c r="I627" s="55">
        <f t="shared" si="77"/>
        <v>0</v>
      </c>
      <c r="J627" s="226"/>
      <c r="K627" s="234"/>
      <c r="L627" s="236" t="str">
        <f>IF(AND('1B Tableau financier'!$K$2&lt;&gt;"Pôle",B627&lt;&gt;""),1,"")</f>
        <v/>
      </c>
      <c r="M627" s="241" t="str">
        <f t="shared" si="78"/>
        <v/>
      </c>
      <c r="N627" s="242" t="str">
        <f>IF(AND('1B Tableau financier'!$K$2="pôle",L627=2),ROUND((I627+J627+K627),2),"")</f>
        <v/>
      </c>
      <c r="O627" s="241" t="str">
        <f t="shared" si="75"/>
        <v/>
      </c>
      <c r="P627" s="55" t="str">
        <f t="shared" si="76"/>
        <v/>
      </c>
      <c r="Q627" s="55"/>
      <c r="R627" s="55"/>
      <c r="S627" s="296"/>
    </row>
    <row r="628" spans="1:19">
      <c r="A628" s="217"/>
      <c r="B628" s="218"/>
      <c r="C628" s="219"/>
      <c r="D628" s="219"/>
      <c r="E628" s="220"/>
      <c r="F628" s="219"/>
      <c r="G628" s="291"/>
      <c r="H628" s="174" cm="1">
        <f t="array" ref="H628">IF(B628&lt;&gt;"",INDEX(KM!$C$5:$C$40,MATCH(1,($B628&gt;=KM!$A$5:$A$40)*($B628&lt;=KM!$B$5:$B$40),0)),0)</f>
        <v>0</v>
      </c>
      <c r="I628" s="55">
        <f t="shared" si="77"/>
        <v>0</v>
      </c>
      <c r="J628" s="226"/>
      <c r="K628" s="234"/>
      <c r="L628" s="236" t="str">
        <f>IF(AND('1B Tableau financier'!$K$2&lt;&gt;"Pôle",B628&lt;&gt;""),1,"")</f>
        <v/>
      </c>
      <c r="M628" s="241" t="str">
        <f t="shared" si="78"/>
        <v/>
      </c>
      <c r="N628" s="242" t="str">
        <f>IF(AND('1B Tableau financier'!$K$2="pôle",L628=2),ROUND((I628+J628+K628),2),"")</f>
        <v/>
      </c>
      <c r="O628" s="241" t="str">
        <f t="shared" si="75"/>
        <v/>
      </c>
      <c r="P628" s="55" t="str">
        <f t="shared" si="76"/>
        <v/>
      </c>
      <c r="Q628" s="55"/>
      <c r="R628" s="55"/>
      <c r="S628" s="296"/>
    </row>
    <row r="629" spans="1:19">
      <c r="A629" s="217"/>
      <c r="B629" s="218"/>
      <c r="C629" s="219"/>
      <c r="D629" s="219"/>
      <c r="E629" s="220"/>
      <c r="F629" s="219"/>
      <c r="G629" s="291"/>
      <c r="H629" s="174" cm="1">
        <f t="array" ref="H629">IF(B629&lt;&gt;"",INDEX(KM!$C$5:$C$40,MATCH(1,($B629&gt;=KM!$A$5:$A$40)*($B629&lt;=KM!$B$5:$B$40),0)),0)</f>
        <v>0</v>
      </c>
      <c r="I629" s="55">
        <f t="shared" si="77"/>
        <v>0</v>
      </c>
      <c r="J629" s="226"/>
      <c r="K629" s="234"/>
      <c r="L629" s="236" t="str">
        <f>IF(AND('1B Tableau financier'!$K$2&lt;&gt;"Pôle",B629&lt;&gt;""),1,"")</f>
        <v/>
      </c>
      <c r="M629" s="241" t="str">
        <f t="shared" si="78"/>
        <v/>
      </c>
      <c r="N629" s="242" t="str">
        <f>IF(AND('1B Tableau financier'!$K$2="pôle",L629=2),ROUND((I629+J629+K629),2),"")</f>
        <v/>
      </c>
      <c r="O629" s="241" t="str">
        <f t="shared" si="75"/>
        <v/>
      </c>
      <c r="P629" s="55" t="str">
        <f t="shared" si="76"/>
        <v/>
      </c>
      <c r="Q629" s="55"/>
      <c r="R629" s="55"/>
      <c r="S629" s="296"/>
    </row>
    <row r="630" spans="1:19">
      <c r="A630" s="217"/>
      <c r="B630" s="218"/>
      <c r="C630" s="219"/>
      <c r="D630" s="219"/>
      <c r="E630" s="220"/>
      <c r="F630" s="219"/>
      <c r="G630" s="291"/>
      <c r="H630" s="174" cm="1">
        <f t="array" ref="H630">IF(B630&lt;&gt;"",INDEX(KM!$C$5:$C$40,MATCH(1,($B630&gt;=KM!$A$5:$A$40)*($B630&lt;=KM!$B$5:$B$40),0)),0)</f>
        <v>0</v>
      </c>
      <c r="I630" s="55">
        <f t="shared" si="77"/>
        <v>0</v>
      </c>
      <c r="J630" s="226"/>
      <c r="K630" s="234"/>
      <c r="L630" s="236" t="str">
        <f>IF(AND('1B Tableau financier'!$K$2&lt;&gt;"Pôle",B630&lt;&gt;""),1,"")</f>
        <v/>
      </c>
      <c r="M630" s="241" t="str">
        <f t="shared" si="78"/>
        <v/>
      </c>
      <c r="N630" s="242" t="str">
        <f>IF(AND('1B Tableau financier'!$K$2="pôle",L630=2),ROUND((I630+J630+K630),2),"")</f>
        <v/>
      </c>
      <c r="O630" s="241" t="str">
        <f t="shared" si="75"/>
        <v/>
      </c>
      <c r="P630" s="55" t="str">
        <f t="shared" si="76"/>
        <v/>
      </c>
      <c r="Q630" s="55"/>
      <c r="R630" s="55"/>
      <c r="S630" s="296"/>
    </row>
    <row r="631" spans="1:19">
      <c r="A631" s="217"/>
      <c r="B631" s="218"/>
      <c r="C631" s="219"/>
      <c r="D631" s="219"/>
      <c r="E631" s="220"/>
      <c r="F631" s="219"/>
      <c r="G631" s="291"/>
      <c r="H631" s="174" cm="1">
        <f t="array" ref="H631">IF(B631&lt;&gt;"",INDEX(KM!$C$5:$C$40,MATCH(1,($B631&gt;=KM!$A$5:$A$40)*($B631&lt;=KM!$B$5:$B$40),0)),0)</f>
        <v>0</v>
      </c>
      <c r="I631" s="55">
        <f t="shared" si="77"/>
        <v>0</v>
      </c>
      <c r="J631" s="226"/>
      <c r="K631" s="234"/>
      <c r="L631" s="236" t="str">
        <f>IF(AND('1B Tableau financier'!$K$2&lt;&gt;"Pôle",B631&lt;&gt;""),1,"")</f>
        <v/>
      </c>
      <c r="M631" s="241" t="str">
        <f t="shared" si="78"/>
        <v/>
      </c>
      <c r="N631" s="242" t="str">
        <f>IF(AND('1B Tableau financier'!$K$2="pôle",L631=2),ROUND((I631+J631+K631),2),"")</f>
        <v/>
      </c>
      <c r="O631" s="241" t="str">
        <f t="shared" si="75"/>
        <v/>
      </c>
      <c r="P631" s="55" t="str">
        <f t="shared" si="76"/>
        <v/>
      </c>
      <c r="Q631" s="55"/>
      <c r="R631" s="55"/>
      <c r="S631" s="296"/>
    </row>
    <row r="632" spans="1:19">
      <c r="A632" s="217"/>
      <c r="B632" s="218"/>
      <c r="C632" s="219"/>
      <c r="D632" s="219"/>
      <c r="E632" s="220"/>
      <c r="F632" s="219"/>
      <c r="G632" s="291"/>
      <c r="H632" s="174" cm="1">
        <f t="array" ref="H632">IF(B632&lt;&gt;"",INDEX(KM!$C$5:$C$40,MATCH(1,($B632&gt;=KM!$A$5:$A$40)*($B632&lt;=KM!$B$5:$B$40),0)),0)</f>
        <v>0</v>
      </c>
      <c r="I632" s="55">
        <f t="shared" si="77"/>
        <v>0</v>
      </c>
      <c r="J632" s="226"/>
      <c r="K632" s="234"/>
      <c r="L632" s="236" t="str">
        <f>IF(AND('1B Tableau financier'!$K$2&lt;&gt;"Pôle",B632&lt;&gt;""),1,"")</f>
        <v/>
      </c>
      <c r="M632" s="241" t="str">
        <f t="shared" si="78"/>
        <v/>
      </c>
      <c r="N632" s="242" t="str">
        <f>IF(AND('1B Tableau financier'!$K$2="pôle",L632=2),ROUND((I632+J632+K632),2),"")</f>
        <v/>
      </c>
      <c r="O632" s="241" t="str">
        <f t="shared" si="75"/>
        <v/>
      </c>
      <c r="P632" s="55" t="str">
        <f t="shared" si="76"/>
        <v/>
      </c>
      <c r="Q632" s="55"/>
      <c r="R632" s="55"/>
      <c r="S632" s="296"/>
    </row>
    <row r="633" spans="1:19">
      <c r="A633" s="217"/>
      <c r="B633" s="218"/>
      <c r="C633" s="219"/>
      <c r="D633" s="219"/>
      <c r="E633" s="220"/>
      <c r="F633" s="219"/>
      <c r="G633" s="291"/>
      <c r="H633" s="174" cm="1">
        <f t="array" ref="H633">IF(B633&lt;&gt;"",INDEX(KM!$C$5:$C$40,MATCH(1,($B633&gt;=KM!$A$5:$A$40)*($B633&lt;=KM!$B$5:$B$40),0)),0)</f>
        <v>0</v>
      </c>
      <c r="I633" s="55">
        <f t="shared" si="77"/>
        <v>0</v>
      </c>
      <c r="J633" s="226"/>
      <c r="K633" s="234"/>
      <c r="L633" s="236" t="str">
        <f>IF(AND('1B Tableau financier'!$K$2&lt;&gt;"Pôle",B633&lt;&gt;""),1,"")</f>
        <v/>
      </c>
      <c r="M633" s="241" t="str">
        <f t="shared" si="78"/>
        <v/>
      </c>
      <c r="N633" s="242" t="str">
        <f>IF(AND('1B Tableau financier'!$K$2="pôle",L633=2),ROUND((I633+J633+K633),2),"")</f>
        <v/>
      </c>
      <c r="O633" s="241" t="str">
        <f t="shared" si="75"/>
        <v/>
      </c>
      <c r="P633" s="55" t="str">
        <f t="shared" si="76"/>
        <v/>
      </c>
      <c r="Q633" s="55"/>
      <c r="R633" s="55"/>
      <c r="S633" s="296"/>
    </row>
    <row r="634" spans="1:19">
      <c r="A634" s="217"/>
      <c r="B634" s="218"/>
      <c r="C634" s="219"/>
      <c r="D634" s="219"/>
      <c r="E634" s="220"/>
      <c r="F634" s="219"/>
      <c r="G634" s="291"/>
      <c r="H634" s="174" cm="1">
        <f t="array" ref="H634">IF(B634&lt;&gt;"",INDEX(KM!$C$5:$C$40,MATCH(1,($B634&gt;=KM!$A$5:$A$40)*($B634&lt;=KM!$B$5:$B$40),0)),0)</f>
        <v>0</v>
      </c>
      <c r="I634" s="55">
        <f t="shared" si="77"/>
        <v>0</v>
      </c>
      <c r="J634" s="226"/>
      <c r="K634" s="234"/>
      <c r="L634" s="236" t="str">
        <f>IF(AND('1B Tableau financier'!$K$2&lt;&gt;"Pôle",B634&lt;&gt;""),1,"")</f>
        <v/>
      </c>
      <c r="M634" s="241" t="str">
        <f t="shared" si="78"/>
        <v/>
      </c>
      <c r="N634" s="242" t="str">
        <f>IF(AND('1B Tableau financier'!$K$2="pôle",L634=2),ROUND((I634+J634+K634),2),"")</f>
        <v/>
      </c>
      <c r="O634" s="241" t="str">
        <f t="shared" si="75"/>
        <v/>
      </c>
      <c r="P634" s="55" t="str">
        <f t="shared" si="76"/>
        <v/>
      </c>
      <c r="Q634" s="55"/>
      <c r="R634" s="55"/>
      <c r="S634" s="296"/>
    </row>
    <row r="635" spans="1:19">
      <c r="A635" s="217"/>
      <c r="B635" s="218"/>
      <c r="C635" s="219"/>
      <c r="D635" s="219"/>
      <c r="E635" s="220"/>
      <c r="F635" s="219"/>
      <c r="G635" s="291"/>
      <c r="H635" s="174" cm="1">
        <f t="array" ref="H635">IF(B635&lt;&gt;"",INDEX(KM!$C$5:$C$40,MATCH(1,($B635&gt;=KM!$A$5:$A$40)*($B635&lt;=KM!$B$5:$B$40),0)),0)</f>
        <v>0</v>
      </c>
      <c r="I635" s="55">
        <f t="shared" si="77"/>
        <v>0</v>
      </c>
      <c r="J635" s="226"/>
      <c r="K635" s="234"/>
      <c r="L635" s="236" t="str">
        <f>IF(AND('1B Tableau financier'!$K$2&lt;&gt;"Pôle",B635&lt;&gt;""),1,"")</f>
        <v/>
      </c>
      <c r="M635" s="241" t="str">
        <f t="shared" si="78"/>
        <v/>
      </c>
      <c r="N635" s="242" t="str">
        <f>IF(AND('1B Tableau financier'!$K$2="pôle",L635=2),ROUND((I635+J635+K635),2),"")</f>
        <v/>
      </c>
      <c r="O635" s="241" t="str">
        <f t="shared" si="75"/>
        <v/>
      </c>
      <c r="P635" s="55" t="str">
        <f t="shared" si="76"/>
        <v/>
      </c>
      <c r="Q635" s="55"/>
      <c r="R635" s="55"/>
      <c r="S635" s="296"/>
    </row>
    <row r="636" spans="1:19">
      <c r="A636" s="217"/>
      <c r="B636" s="218"/>
      <c r="C636" s="219"/>
      <c r="D636" s="219"/>
      <c r="E636" s="220"/>
      <c r="F636" s="219"/>
      <c r="G636" s="291"/>
      <c r="H636" s="174" cm="1">
        <f t="array" ref="H636">IF(B636&lt;&gt;"",INDEX(KM!$C$5:$C$40,MATCH(1,($B636&gt;=KM!$A$5:$A$40)*($B636&lt;=KM!$B$5:$B$40),0)),0)</f>
        <v>0</v>
      </c>
      <c r="I636" s="55">
        <f t="shared" si="77"/>
        <v>0</v>
      </c>
      <c r="J636" s="226"/>
      <c r="K636" s="234"/>
      <c r="L636" s="236" t="str">
        <f>IF(AND('1B Tableau financier'!$K$2&lt;&gt;"Pôle",B636&lt;&gt;""),1,"")</f>
        <v/>
      </c>
      <c r="M636" s="241" t="str">
        <f t="shared" si="78"/>
        <v/>
      </c>
      <c r="N636" s="242" t="str">
        <f>IF(AND('1B Tableau financier'!$K$2="pôle",L636=2),ROUND((I636+J636+K636),2),"")</f>
        <v/>
      </c>
      <c r="O636" s="241" t="str">
        <f t="shared" si="75"/>
        <v/>
      </c>
      <c r="P636" s="55" t="str">
        <f t="shared" si="76"/>
        <v/>
      </c>
      <c r="Q636" s="55"/>
      <c r="R636" s="55"/>
      <c r="S636" s="296"/>
    </row>
    <row r="637" spans="1:19">
      <c r="A637" s="217"/>
      <c r="B637" s="218"/>
      <c r="C637" s="219"/>
      <c r="D637" s="219"/>
      <c r="E637" s="220"/>
      <c r="F637" s="219"/>
      <c r="G637" s="291"/>
      <c r="H637" s="174" cm="1">
        <f t="array" ref="H637">IF(B637&lt;&gt;"",INDEX(KM!$C$5:$C$40,MATCH(1,($B637&gt;=KM!$A$5:$A$40)*($B637&lt;=KM!$B$5:$B$40),0)),0)</f>
        <v>0</v>
      </c>
      <c r="I637" s="55">
        <f t="shared" si="77"/>
        <v>0</v>
      </c>
      <c r="J637" s="226"/>
      <c r="K637" s="234"/>
      <c r="L637" s="236" t="str">
        <f>IF(AND('1B Tableau financier'!$K$2&lt;&gt;"Pôle",B637&lt;&gt;""),1,"")</f>
        <v/>
      </c>
      <c r="M637" s="241" t="str">
        <f t="shared" si="78"/>
        <v/>
      </c>
      <c r="N637" s="242" t="str">
        <f>IF(AND('1B Tableau financier'!$K$2="pôle",L637=2),ROUND((I637+J637+K637),2),"")</f>
        <v/>
      </c>
      <c r="O637" s="241" t="str">
        <f t="shared" si="75"/>
        <v/>
      </c>
      <c r="P637" s="55" t="str">
        <f t="shared" si="76"/>
        <v/>
      </c>
      <c r="Q637" s="55"/>
      <c r="R637" s="55"/>
      <c r="S637" s="296"/>
    </row>
    <row r="638" spans="1:19">
      <c r="A638" s="217"/>
      <c r="B638" s="218"/>
      <c r="C638" s="219"/>
      <c r="D638" s="219"/>
      <c r="E638" s="220"/>
      <c r="F638" s="219"/>
      <c r="G638" s="291"/>
      <c r="H638" s="174" cm="1">
        <f t="array" ref="H638">IF(B638&lt;&gt;"",INDEX(KM!$C$5:$C$40,MATCH(1,($B638&gt;=KM!$A$5:$A$40)*($B638&lt;=KM!$B$5:$B$40),0)),0)</f>
        <v>0</v>
      </c>
      <c r="I638" s="55">
        <f t="shared" si="77"/>
        <v>0</v>
      </c>
      <c r="J638" s="226"/>
      <c r="K638" s="234"/>
      <c r="L638" s="236" t="str">
        <f>IF(AND('1B Tableau financier'!$K$2&lt;&gt;"Pôle",B638&lt;&gt;""),1,"")</f>
        <v/>
      </c>
      <c r="M638" s="241" t="str">
        <f t="shared" si="78"/>
        <v/>
      </c>
      <c r="N638" s="242" t="str">
        <f>IF(AND('1B Tableau financier'!$K$2="pôle",L638=2),ROUND((I638+J638+K638),2),"")</f>
        <v/>
      </c>
      <c r="O638" s="241" t="str">
        <f t="shared" si="75"/>
        <v/>
      </c>
      <c r="P638" s="55" t="str">
        <f t="shared" si="76"/>
        <v/>
      </c>
      <c r="Q638" s="55"/>
      <c r="R638" s="55"/>
      <c r="S638" s="296"/>
    </row>
    <row r="639" spans="1:19">
      <c r="A639" s="217"/>
      <c r="B639" s="218"/>
      <c r="C639" s="219"/>
      <c r="D639" s="219"/>
      <c r="E639" s="220"/>
      <c r="F639" s="219"/>
      <c r="G639" s="291"/>
      <c r="H639" s="174" cm="1">
        <f t="array" ref="H639">IF(B639&lt;&gt;"",INDEX(KM!$C$5:$C$40,MATCH(1,($B639&gt;=KM!$A$5:$A$40)*($B639&lt;=KM!$B$5:$B$40),0)),0)</f>
        <v>0</v>
      </c>
      <c r="I639" s="55">
        <f t="shared" si="77"/>
        <v>0</v>
      </c>
      <c r="J639" s="226"/>
      <c r="K639" s="234"/>
      <c r="L639" s="236" t="str">
        <f>IF(AND('1B Tableau financier'!$K$2&lt;&gt;"Pôle",B639&lt;&gt;""),1,"")</f>
        <v/>
      </c>
      <c r="M639" s="241" t="str">
        <f t="shared" si="78"/>
        <v/>
      </c>
      <c r="N639" s="242" t="str">
        <f>IF(AND('1B Tableau financier'!$K$2="pôle",L639=2),ROUND((I639+J639+K639),2),"")</f>
        <v/>
      </c>
      <c r="O639" s="241" t="str">
        <f t="shared" si="75"/>
        <v/>
      </c>
      <c r="P639" s="55" t="str">
        <f t="shared" si="76"/>
        <v/>
      </c>
      <c r="Q639" s="55"/>
      <c r="R639" s="55"/>
      <c r="S639" s="296"/>
    </row>
    <row r="640" spans="1:19">
      <c r="A640" s="217"/>
      <c r="B640" s="218"/>
      <c r="C640" s="219"/>
      <c r="D640" s="219"/>
      <c r="E640" s="220"/>
      <c r="F640" s="219"/>
      <c r="G640" s="291"/>
      <c r="H640" s="174" cm="1">
        <f t="array" ref="H640">IF(B640&lt;&gt;"",INDEX(KM!$C$5:$C$40,MATCH(1,($B640&gt;=KM!$A$5:$A$40)*($B640&lt;=KM!$B$5:$B$40),0)),0)</f>
        <v>0</v>
      </c>
      <c r="I640" s="55">
        <f t="shared" si="77"/>
        <v>0</v>
      </c>
      <c r="J640" s="226"/>
      <c r="K640" s="234"/>
      <c r="L640" s="236" t="str">
        <f>IF(AND('1B Tableau financier'!$K$2&lt;&gt;"Pôle",B640&lt;&gt;""),1,"")</f>
        <v/>
      </c>
      <c r="M640" s="241" t="str">
        <f t="shared" si="78"/>
        <v/>
      </c>
      <c r="N640" s="242" t="str">
        <f>IF(AND('1B Tableau financier'!$K$2="pôle",L640=2),ROUND((I640+J640+K640),2),"")</f>
        <v/>
      </c>
      <c r="O640" s="241" t="str">
        <f t="shared" si="75"/>
        <v/>
      </c>
      <c r="P640" s="55" t="str">
        <f t="shared" si="76"/>
        <v/>
      </c>
      <c r="Q640" s="55"/>
      <c r="R640" s="55"/>
      <c r="S640" s="296"/>
    </row>
    <row r="641" spans="1:19">
      <c r="A641" s="217"/>
      <c r="B641" s="218"/>
      <c r="C641" s="219"/>
      <c r="D641" s="219"/>
      <c r="E641" s="220"/>
      <c r="F641" s="219"/>
      <c r="G641" s="291"/>
      <c r="H641" s="174" cm="1">
        <f t="array" ref="H641">IF(B641&lt;&gt;"",INDEX(KM!$C$5:$C$40,MATCH(1,($B641&gt;=KM!$A$5:$A$40)*($B641&lt;=KM!$B$5:$B$40),0)),0)</f>
        <v>0</v>
      </c>
      <c r="I641" s="55">
        <f t="shared" ref="I641:I671" si="79">G641*H641</f>
        <v>0</v>
      </c>
      <c r="J641" s="226"/>
      <c r="K641" s="234"/>
      <c r="L641" s="236" t="str">
        <f>IF(AND('1B Tableau financier'!$K$2&lt;&gt;"Pôle",B641&lt;&gt;""),1,"")</f>
        <v/>
      </c>
      <c r="M641" s="241" t="str">
        <f t="shared" si="78"/>
        <v/>
      </c>
      <c r="N641" s="242" t="str">
        <f>IF(AND('1B Tableau financier'!$K$2="pôle",L641=2),ROUND((I641+J641+K641),2),"")</f>
        <v/>
      </c>
      <c r="O641" s="241" t="str">
        <f t="shared" si="75"/>
        <v/>
      </c>
      <c r="P641" s="55" t="str">
        <f t="shared" si="76"/>
        <v/>
      </c>
      <c r="Q641" s="55"/>
      <c r="R641" s="55"/>
      <c r="S641" s="296"/>
    </row>
    <row r="642" spans="1:19">
      <c r="A642" s="217"/>
      <c r="B642" s="218"/>
      <c r="C642" s="219"/>
      <c r="D642" s="219"/>
      <c r="E642" s="220"/>
      <c r="F642" s="219"/>
      <c r="G642" s="291"/>
      <c r="H642" s="174" cm="1">
        <f t="array" ref="H642">IF(B642&lt;&gt;"",INDEX(KM!$C$5:$C$40,MATCH(1,($B642&gt;=KM!$A$5:$A$40)*($B642&lt;=KM!$B$5:$B$40),0)),0)</f>
        <v>0</v>
      </c>
      <c r="I642" s="55">
        <f t="shared" si="79"/>
        <v>0</v>
      </c>
      <c r="J642" s="226"/>
      <c r="K642" s="234"/>
      <c r="L642" s="236" t="str">
        <f>IF(AND('1B Tableau financier'!$K$2&lt;&gt;"Pôle",B642&lt;&gt;""),1,"")</f>
        <v/>
      </c>
      <c r="M642" s="241" t="str">
        <f t="shared" si="78"/>
        <v/>
      </c>
      <c r="N642" s="242" t="str">
        <f>IF(AND('1B Tableau financier'!$K$2="pôle",L642=2),ROUND((I642+J642+K642),2),"")</f>
        <v/>
      </c>
      <c r="O642" s="241" t="str">
        <f t="shared" si="75"/>
        <v/>
      </c>
      <c r="P642" s="55" t="str">
        <f t="shared" si="76"/>
        <v/>
      </c>
      <c r="Q642" s="55"/>
      <c r="R642" s="55"/>
      <c r="S642" s="296"/>
    </row>
    <row r="643" spans="1:19">
      <c r="A643" s="217"/>
      <c r="B643" s="218"/>
      <c r="C643" s="219"/>
      <c r="D643" s="219"/>
      <c r="E643" s="220"/>
      <c r="F643" s="219"/>
      <c r="G643" s="291"/>
      <c r="H643" s="174" cm="1">
        <f t="array" ref="H643">IF(B643&lt;&gt;"",INDEX(KM!$C$5:$C$40,MATCH(1,($B643&gt;=KM!$A$5:$A$40)*($B643&lt;=KM!$B$5:$B$40),0)),0)</f>
        <v>0</v>
      </c>
      <c r="I643" s="55">
        <f t="shared" si="79"/>
        <v>0</v>
      </c>
      <c r="J643" s="226"/>
      <c r="K643" s="234"/>
      <c r="L643" s="236" t="str">
        <f>IF(AND('1B Tableau financier'!$K$2&lt;&gt;"Pôle",B643&lt;&gt;""),1,"")</f>
        <v/>
      </c>
      <c r="M643" s="241" t="str">
        <f t="shared" si="78"/>
        <v/>
      </c>
      <c r="N643" s="242" t="str">
        <f>IF(AND('1B Tableau financier'!$K$2="pôle",L643=2),ROUND((I643+J643+K643),2),"")</f>
        <v/>
      </c>
      <c r="O643" s="241" t="str">
        <f t="shared" si="75"/>
        <v/>
      </c>
      <c r="P643" s="55" t="str">
        <f t="shared" si="76"/>
        <v/>
      </c>
      <c r="Q643" s="55"/>
      <c r="R643" s="55"/>
      <c r="S643" s="296"/>
    </row>
    <row r="644" spans="1:19">
      <c r="A644" s="217"/>
      <c r="B644" s="218"/>
      <c r="C644" s="219"/>
      <c r="D644" s="219"/>
      <c r="E644" s="220"/>
      <c r="F644" s="219"/>
      <c r="G644" s="291"/>
      <c r="H644" s="174" cm="1">
        <f t="array" ref="H644">IF(B644&lt;&gt;"",INDEX(KM!$C$5:$C$40,MATCH(1,($B644&gt;=KM!$A$5:$A$40)*($B644&lt;=KM!$B$5:$B$40),0)),0)</f>
        <v>0</v>
      </c>
      <c r="I644" s="55">
        <f t="shared" si="79"/>
        <v>0</v>
      </c>
      <c r="J644" s="226"/>
      <c r="K644" s="234"/>
      <c r="L644" s="236" t="str">
        <f>IF(AND('1B Tableau financier'!$K$2&lt;&gt;"Pôle",B644&lt;&gt;""),1,"")</f>
        <v/>
      </c>
      <c r="M644" s="241" t="str">
        <f t="shared" si="78"/>
        <v/>
      </c>
      <c r="N644" s="242" t="str">
        <f>IF(AND('1B Tableau financier'!$K$2="pôle",L644=2),ROUND((I644+J644+K644),2),"")</f>
        <v/>
      </c>
      <c r="O644" s="241" t="str">
        <f t="shared" si="75"/>
        <v/>
      </c>
      <c r="P644" s="55" t="str">
        <f t="shared" si="76"/>
        <v/>
      </c>
      <c r="Q644" s="55"/>
      <c r="R644" s="55"/>
      <c r="S644" s="296"/>
    </row>
    <row r="645" spans="1:19">
      <c r="A645" s="217"/>
      <c r="B645" s="218"/>
      <c r="C645" s="219"/>
      <c r="D645" s="219"/>
      <c r="E645" s="220"/>
      <c r="F645" s="219"/>
      <c r="G645" s="291"/>
      <c r="H645" s="174" cm="1">
        <f t="array" ref="H645">IF(B645&lt;&gt;"",INDEX(KM!$C$5:$C$40,MATCH(1,($B645&gt;=KM!$A$5:$A$40)*($B645&lt;=KM!$B$5:$B$40),0)),0)</f>
        <v>0</v>
      </c>
      <c r="I645" s="55">
        <f t="shared" si="79"/>
        <v>0</v>
      </c>
      <c r="J645" s="226"/>
      <c r="K645" s="234"/>
      <c r="L645" s="236" t="str">
        <f>IF(AND('1B Tableau financier'!$K$2&lt;&gt;"Pôle",B645&lt;&gt;""),1,"")</f>
        <v/>
      </c>
      <c r="M645" s="241" t="str">
        <f t="shared" si="78"/>
        <v/>
      </c>
      <c r="N645" s="242" t="str">
        <f>IF(AND('1B Tableau financier'!$K$2="pôle",L645=2),ROUND((I645+J645+K645),2),"")</f>
        <v/>
      </c>
      <c r="O645" s="241" t="str">
        <f t="shared" si="75"/>
        <v/>
      </c>
      <c r="P645" s="55" t="str">
        <f t="shared" si="76"/>
        <v/>
      </c>
      <c r="Q645" s="55"/>
      <c r="R645" s="55"/>
      <c r="S645" s="296"/>
    </row>
    <row r="646" spans="1:19">
      <c r="A646" s="217"/>
      <c r="B646" s="218"/>
      <c r="C646" s="219"/>
      <c r="D646" s="219"/>
      <c r="E646" s="220"/>
      <c r="F646" s="219"/>
      <c r="G646" s="291"/>
      <c r="H646" s="174" cm="1">
        <f t="array" ref="H646">IF(B646&lt;&gt;"",INDEX(KM!$C$5:$C$40,MATCH(1,($B646&gt;=KM!$A$5:$A$40)*($B646&lt;=KM!$B$5:$B$40),0)),0)</f>
        <v>0</v>
      </c>
      <c r="I646" s="55">
        <f t="shared" si="79"/>
        <v>0</v>
      </c>
      <c r="J646" s="226"/>
      <c r="K646" s="234"/>
      <c r="L646" s="236" t="str">
        <f>IF(AND('1B Tableau financier'!$K$2&lt;&gt;"Pôle",B646&lt;&gt;""),1,"")</f>
        <v/>
      </c>
      <c r="M646" s="241" t="str">
        <f t="shared" si="78"/>
        <v/>
      </c>
      <c r="N646" s="242" t="str">
        <f>IF(AND('1B Tableau financier'!$K$2="pôle",L646=2),ROUND((I646+J646+K646),2),"")</f>
        <v/>
      </c>
      <c r="O646" s="241" t="str">
        <f t="shared" si="75"/>
        <v/>
      </c>
      <c r="P646" s="55" t="str">
        <f t="shared" si="76"/>
        <v/>
      </c>
      <c r="Q646" s="55"/>
      <c r="R646" s="55"/>
      <c r="S646" s="296"/>
    </row>
    <row r="647" spans="1:19">
      <c r="A647" s="217"/>
      <c r="B647" s="218"/>
      <c r="C647" s="219"/>
      <c r="D647" s="219"/>
      <c r="E647" s="220"/>
      <c r="F647" s="219"/>
      <c r="G647" s="291"/>
      <c r="H647" s="174" cm="1">
        <f t="array" ref="H647">IF(B647&lt;&gt;"",INDEX(KM!$C$5:$C$40,MATCH(1,($B647&gt;=KM!$A$5:$A$40)*($B647&lt;=KM!$B$5:$B$40),0)),0)</f>
        <v>0</v>
      </c>
      <c r="I647" s="55">
        <f t="shared" si="79"/>
        <v>0</v>
      </c>
      <c r="J647" s="226"/>
      <c r="K647" s="234"/>
      <c r="L647" s="236" t="str">
        <f>IF(AND('1B Tableau financier'!$K$2&lt;&gt;"Pôle",B647&lt;&gt;""),1,"")</f>
        <v/>
      </c>
      <c r="M647" s="241" t="str">
        <f t="shared" si="78"/>
        <v/>
      </c>
      <c r="N647" s="242" t="str">
        <f>IF(AND('1B Tableau financier'!$K$2="pôle",L647=2),ROUND((I647+J647+K647),2),"")</f>
        <v/>
      </c>
      <c r="O647" s="241" t="str">
        <f t="shared" si="75"/>
        <v/>
      </c>
      <c r="P647" s="55" t="str">
        <f t="shared" si="76"/>
        <v/>
      </c>
      <c r="Q647" s="55"/>
      <c r="R647" s="55"/>
      <c r="S647" s="296"/>
    </row>
    <row r="648" spans="1:19">
      <c r="A648" s="217"/>
      <c r="B648" s="218"/>
      <c r="C648" s="219"/>
      <c r="D648" s="219"/>
      <c r="E648" s="220"/>
      <c r="F648" s="219"/>
      <c r="G648" s="291"/>
      <c r="H648" s="174" cm="1">
        <f t="array" ref="H648">IF(B648&lt;&gt;"",INDEX(KM!$C$5:$C$40,MATCH(1,($B648&gt;=KM!$A$5:$A$40)*($B648&lt;=KM!$B$5:$B$40),0)),0)</f>
        <v>0</v>
      </c>
      <c r="I648" s="55">
        <f t="shared" si="79"/>
        <v>0</v>
      </c>
      <c r="J648" s="226"/>
      <c r="K648" s="234"/>
      <c r="L648" s="236" t="str">
        <f>IF(AND('1B Tableau financier'!$K$2&lt;&gt;"Pôle",B648&lt;&gt;""),1,"")</f>
        <v/>
      </c>
      <c r="M648" s="241" t="str">
        <f t="shared" si="78"/>
        <v/>
      </c>
      <c r="N648" s="242" t="str">
        <f>IF(AND('1B Tableau financier'!$K$2="pôle",L648=2),ROUND((I648+J648+K648),2),"")</f>
        <v/>
      </c>
      <c r="O648" s="241" t="str">
        <f t="shared" si="75"/>
        <v/>
      </c>
      <c r="P648" s="55" t="str">
        <f t="shared" si="76"/>
        <v/>
      </c>
      <c r="Q648" s="55"/>
      <c r="R648" s="55"/>
      <c r="S648" s="296"/>
    </row>
    <row r="649" spans="1:19">
      <c r="A649" s="217"/>
      <c r="B649" s="218"/>
      <c r="C649" s="219"/>
      <c r="D649" s="219"/>
      <c r="E649" s="220"/>
      <c r="F649" s="219"/>
      <c r="G649" s="291"/>
      <c r="H649" s="174" cm="1">
        <f t="array" ref="H649">IF(B649&lt;&gt;"",INDEX(KM!$C$5:$C$40,MATCH(1,($B649&gt;=KM!$A$5:$A$40)*($B649&lt;=KM!$B$5:$B$40),0)),0)</f>
        <v>0</v>
      </c>
      <c r="I649" s="55">
        <f t="shared" si="79"/>
        <v>0</v>
      </c>
      <c r="J649" s="226"/>
      <c r="K649" s="234"/>
      <c r="L649" s="236" t="str">
        <f>IF(AND('1B Tableau financier'!$K$2&lt;&gt;"Pôle",B649&lt;&gt;""),1,"")</f>
        <v/>
      </c>
      <c r="M649" s="241" t="str">
        <f t="shared" si="78"/>
        <v/>
      </c>
      <c r="N649" s="242" t="str">
        <f>IF(AND('1B Tableau financier'!$K$2="pôle",L649=2),ROUND((I649+J649+K649),2),"")</f>
        <v/>
      </c>
      <c r="O649" s="241" t="str">
        <f t="shared" si="75"/>
        <v/>
      </c>
      <c r="P649" s="55" t="str">
        <f t="shared" si="76"/>
        <v/>
      </c>
      <c r="Q649" s="55"/>
      <c r="R649" s="55"/>
      <c r="S649" s="296"/>
    </row>
    <row r="650" spans="1:19">
      <c r="A650" s="217"/>
      <c r="B650" s="218"/>
      <c r="C650" s="219"/>
      <c r="D650" s="219"/>
      <c r="E650" s="220"/>
      <c r="F650" s="219"/>
      <c r="G650" s="291"/>
      <c r="H650" s="174" cm="1">
        <f t="array" ref="H650">IF(B650&lt;&gt;"",INDEX(KM!$C$5:$C$40,MATCH(1,($B650&gt;=KM!$A$5:$A$40)*($B650&lt;=KM!$B$5:$B$40),0)),0)</f>
        <v>0</v>
      </c>
      <c r="I650" s="55">
        <f t="shared" si="79"/>
        <v>0</v>
      </c>
      <c r="J650" s="226"/>
      <c r="K650" s="234"/>
      <c r="L650" s="236" t="str">
        <f>IF(AND('1B Tableau financier'!$K$2&lt;&gt;"Pôle",B650&lt;&gt;""),1,"")</f>
        <v/>
      </c>
      <c r="M650" s="241" t="str">
        <f t="shared" si="78"/>
        <v/>
      </c>
      <c r="N650" s="242" t="str">
        <f>IF(AND('1B Tableau financier'!$K$2="pôle",L650=2),ROUND((I650+J650+K650),2),"")</f>
        <v/>
      </c>
      <c r="O650" s="241" t="str">
        <f t="shared" si="75"/>
        <v/>
      </c>
      <c r="P650" s="55" t="str">
        <f t="shared" si="76"/>
        <v/>
      </c>
      <c r="Q650" s="55"/>
      <c r="R650" s="55"/>
      <c r="S650" s="296"/>
    </row>
    <row r="651" spans="1:19">
      <c r="A651" s="217"/>
      <c r="B651" s="218"/>
      <c r="C651" s="219"/>
      <c r="D651" s="219"/>
      <c r="E651" s="220"/>
      <c r="F651" s="219"/>
      <c r="G651" s="291"/>
      <c r="H651" s="174" cm="1">
        <f t="array" ref="H651">IF(B651&lt;&gt;"",INDEX(KM!$C$5:$C$40,MATCH(1,($B651&gt;=KM!$A$5:$A$40)*($B651&lt;=KM!$B$5:$B$40),0)),0)</f>
        <v>0</v>
      </c>
      <c r="I651" s="55">
        <f t="shared" si="79"/>
        <v>0</v>
      </c>
      <c r="J651" s="226"/>
      <c r="K651" s="234"/>
      <c r="L651" s="236" t="str">
        <f>IF(AND('1B Tableau financier'!$K$2&lt;&gt;"Pôle",B651&lt;&gt;""),1,"")</f>
        <v/>
      </c>
      <c r="M651" s="241" t="str">
        <f t="shared" si="78"/>
        <v/>
      </c>
      <c r="N651" s="242" t="str">
        <f>IF(AND('1B Tableau financier'!$K$2="pôle",L651=2),ROUND((I651+J651+K651),2),"")</f>
        <v/>
      </c>
      <c r="O651" s="241" t="str">
        <f t="shared" si="75"/>
        <v/>
      </c>
      <c r="P651" s="55" t="str">
        <f t="shared" si="76"/>
        <v/>
      </c>
      <c r="Q651" s="55"/>
      <c r="R651" s="55"/>
      <c r="S651" s="296"/>
    </row>
    <row r="652" spans="1:19">
      <c r="A652" s="217"/>
      <c r="B652" s="218"/>
      <c r="C652" s="219"/>
      <c r="D652" s="219"/>
      <c r="E652" s="220"/>
      <c r="F652" s="219"/>
      <c r="G652" s="291"/>
      <c r="H652" s="174" cm="1">
        <f t="array" ref="H652">IF(B652&lt;&gt;"",INDEX(KM!$C$5:$C$40,MATCH(1,($B652&gt;=KM!$A$5:$A$40)*($B652&lt;=KM!$B$5:$B$40),0)),0)</f>
        <v>0</v>
      </c>
      <c r="I652" s="55">
        <f t="shared" si="79"/>
        <v>0</v>
      </c>
      <c r="J652" s="226"/>
      <c r="K652" s="234"/>
      <c r="L652" s="236" t="str">
        <f>IF(AND('1B Tableau financier'!$K$2&lt;&gt;"Pôle",B652&lt;&gt;""),1,"")</f>
        <v/>
      </c>
      <c r="M652" s="241" t="str">
        <f t="shared" si="78"/>
        <v/>
      </c>
      <c r="N652" s="242" t="str">
        <f>IF(AND('1B Tableau financier'!$K$2="pôle",L652=2),ROUND((I652+J652+K652),2),"")</f>
        <v/>
      </c>
      <c r="O652" s="241" t="str">
        <f t="shared" si="75"/>
        <v/>
      </c>
      <c r="P652" s="55" t="str">
        <f t="shared" si="76"/>
        <v/>
      </c>
      <c r="Q652" s="55"/>
      <c r="R652" s="55"/>
      <c r="S652" s="296"/>
    </row>
    <row r="653" spans="1:19">
      <c r="A653" s="217"/>
      <c r="B653" s="218"/>
      <c r="C653" s="219"/>
      <c r="D653" s="219"/>
      <c r="E653" s="220"/>
      <c r="F653" s="219"/>
      <c r="G653" s="291"/>
      <c r="H653" s="174" cm="1">
        <f t="array" ref="H653">IF(B653&lt;&gt;"",INDEX(KM!$C$5:$C$40,MATCH(1,($B653&gt;=KM!$A$5:$A$40)*($B653&lt;=KM!$B$5:$B$40),0)),0)</f>
        <v>0</v>
      </c>
      <c r="I653" s="55">
        <f t="shared" si="79"/>
        <v>0</v>
      </c>
      <c r="J653" s="226"/>
      <c r="K653" s="234"/>
      <c r="L653" s="236" t="str">
        <f>IF(AND('1B Tableau financier'!$K$2&lt;&gt;"Pôle",B653&lt;&gt;""),1,"")</f>
        <v/>
      </c>
      <c r="M653" s="241" t="str">
        <f t="shared" si="78"/>
        <v/>
      </c>
      <c r="N653" s="242" t="str">
        <f>IF(AND('1B Tableau financier'!$K$2="pôle",L653=2),ROUND((I653+J653+K653),2),"")</f>
        <v/>
      </c>
      <c r="O653" s="241" t="str">
        <f t="shared" si="75"/>
        <v/>
      </c>
      <c r="P653" s="55" t="str">
        <f t="shared" si="76"/>
        <v/>
      </c>
      <c r="Q653" s="55"/>
      <c r="R653" s="55"/>
      <c r="S653" s="296"/>
    </row>
    <row r="654" spans="1:19">
      <c r="A654" s="217"/>
      <c r="B654" s="218"/>
      <c r="C654" s="219"/>
      <c r="D654" s="219"/>
      <c r="E654" s="220"/>
      <c r="F654" s="219"/>
      <c r="G654" s="291"/>
      <c r="H654" s="174" cm="1">
        <f t="array" ref="H654">IF(B654&lt;&gt;"",INDEX(KM!$C$5:$C$40,MATCH(1,($B654&gt;=KM!$A$5:$A$40)*($B654&lt;=KM!$B$5:$B$40),0)),0)</f>
        <v>0</v>
      </c>
      <c r="I654" s="55">
        <f t="shared" si="79"/>
        <v>0</v>
      </c>
      <c r="J654" s="226"/>
      <c r="K654" s="234"/>
      <c r="L654" s="236" t="str">
        <f>IF(AND('1B Tableau financier'!$K$2&lt;&gt;"Pôle",B654&lt;&gt;""),1,"")</f>
        <v/>
      </c>
      <c r="M654" s="241" t="str">
        <f t="shared" si="78"/>
        <v/>
      </c>
      <c r="N654" s="242" t="str">
        <f>IF(AND('1B Tableau financier'!$K$2="pôle",L654=2),ROUND((I654+J654+K654),2),"")</f>
        <v/>
      </c>
      <c r="O654" s="241" t="str">
        <f t="shared" si="75"/>
        <v/>
      </c>
      <c r="P654" s="55" t="str">
        <f t="shared" si="76"/>
        <v/>
      </c>
      <c r="Q654" s="55"/>
      <c r="R654" s="55"/>
      <c r="S654" s="296"/>
    </row>
    <row r="655" spans="1:19">
      <c r="A655" s="217"/>
      <c r="B655" s="218"/>
      <c r="C655" s="219"/>
      <c r="D655" s="219"/>
      <c r="E655" s="220"/>
      <c r="F655" s="219"/>
      <c r="G655" s="291"/>
      <c r="H655" s="174" cm="1">
        <f t="array" ref="H655">IF(B655&lt;&gt;"",INDEX(KM!$C$5:$C$40,MATCH(1,($B655&gt;=KM!$A$5:$A$40)*($B655&lt;=KM!$B$5:$B$40),0)),0)</f>
        <v>0</v>
      </c>
      <c r="I655" s="55">
        <f t="shared" si="79"/>
        <v>0</v>
      </c>
      <c r="J655" s="226"/>
      <c r="K655" s="234"/>
      <c r="L655" s="236" t="str">
        <f>IF(AND('1B Tableau financier'!$K$2&lt;&gt;"Pôle",B655&lt;&gt;""),1,"")</f>
        <v/>
      </c>
      <c r="M655" s="241" t="str">
        <f t="shared" si="78"/>
        <v/>
      </c>
      <c r="N655" s="242" t="str">
        <f>IF(AND('1B Tableau financier'!$K$2="pôle",L655=2),ROUND((I655+J655+K655),2),"")</f>
        <v/>
      </c>
      <c r="O655" s="241" t="str">
        <f t="shared" si="75"/>
        <v/>
      </c>
      <c r="P655" s="55" t="str">
        <f t="shared" si="76"/>
        <v/>
      </c>
      <c r="Q655" s="55"/>
      <c r="R655" s="55"/>
      <c r="S655" s="296"/>
    </row>
    <row r="656" spans="1:19">
      <c r="A656" s="217"/>
      <c r="B656" s="218"/>
      <c r="C656" s="219"/>
      <c r="D656" s="219"/>
      <c r="E656" s="220"/>
      <c r="F656" s="219"/>
      <c r="G656" s="291"/>
      <c r="H656" s="174" cm="1">
        <f t="array" ref="H656">IF(B656&lt;&gt;"",INDEX(KM!$C$5:$C$40,MATCH(1,($B656&gt;=KM!$A$5:$A$40)*($B656&lt;=KM!$B$5:$B$40),0)),0)</f>
        <v>0</v>
      </c>
      <c r="I656" s="55">
        <f t="shared" si="79"/>
        <v>0</v>
      </c>
      <c r="J656" s="226"/>
      <c r="K656" s="234"/>
      <c r="L656" s="236" t="str">
        <f>IF(AND('1B Tableau financier'!$K$2&lt;&gt;"Pôle",B656&lt;&gt;""),1,"")</f>
        <v/>
      </c>
      <c r="M656" s="241" t="str">
        <f t="shared" si="78"/>
        <v/>
      </c>
      <c r="N656" s="242" t="str">
        <f>IF(AND('1B Tableau financier'!$K$2="pôle",L656=2),ROUND((I656+J656+K656),2),"")</f>
        <v/>
      </c>
      <c r="O656" s="241" t="str">
        <f t="shared" si="75"/>
        <v/>
      </c>
      <c r="P656" s="55" t="str">
        <f t="shared" si="76"/>
        <v/>
      </c>
      <c r="Q656" s="55"/>
      <c r="R656" s="55"/>
      <c r="S656" s="296"/>
    </row>
    <row r="657" spans="1:19">
      <c r="A657" s="217"/>
      <c r="B657" s="218"/>
      <c r="C657" s="219"/>
      <c r="D657" s="219"/>
      <c r="E657" s="220"/>
      <c r="F657" s="219"/>
      <c r="G657" s="291"/>
      <c r="H657" s="174" cm="1">
        <f t="array" ref="H657">IF(B657&lt;&gt;"",INDEX(KM!$C$5:$C$40,MATCH(1,($B657&gt;=KM!$A$5:$A$40)*($B657&lt;=KM!$B$5:$B$40),0)),0)</f>
        <v>0</v>
      </c>
      <c r="I657" s="55">
        <f t="shared" si="79"/>
        <v>0</v>
      </c>
      <c r="J657" s="226"/>
      <c r="K657" s="234"/>
      <c r="L657" s="236" t="str">
        <f>IF(AND('1B Tableau financier'!$K$2&lt;&gt;"Pôle",B657&lt;&gt;""),1,"")</f>
        <v/>
      </c>
      <c r="M657" s="241" t="str">
        <f t="shared" si="78"/>
        <v/>
      </c>
      <c r="N657" s="242" t="str">
        <f>IF(AND('1B Tableau financier'!$K$2="pôle",L657=2),ROUND((I657+J657+K657),2),"")</f>
        <v/>
      </c>
      <c r="O657" s="241" t="str">
        <f t="shared" si="75"/>
        <v/>
      </c>
      <c r="P657" s="55" t="str">
        <f t="shared" si="76"/>
        <v/>
      </c>
      <c r="Q657" s="55"/>
      <c r="R657" s="55"/>
      <c r="S657" s="296"/>
    </row>
    <row r="658" spans="1:19">
      <c r="A658" s="217"/>
      <c r="B658" s="218"/>
      <c r="C658" s="219"/>
      <c r="D658" s="219"/>
      <c r="E658" s="220"/>
      <c r="F658" s="219"/>
      <c r="G658" s="291"/>
      <c r="H658" s="174" cm="1">
        <f t="array" ref="H658">IF(B658&lt;&gt;"",INDEX(KM!$C$5:$C$40,MATCH(1,($B658&gt;=KM!$A$5:$A$40)*($B658&lt;=KM!$B$5:$B$40),0)),0)</f>
        <v>0</v>
      </c>
      <c r="I658" s="55">
        <f t="shared" si="79"/>
        <v>0</v>
      </c>
      <c r="J658" s="226"/>
      <c r="K658" s="234"/>
      <c r="L658" s="236" t="str">
        <f>IF(AND('1B Tableau financier'!$K$2&lt;&gt;"Pôle",B658&lt;&gt;""),1,"")</f>
        <v/>
      </c>
      <c r="M658" s="241" t="str">
        <f t="shared" si="78"/>
        <v/>
      </c>
      <c r="N658" s="242" t="str">
        <f>IF(AND('1B Tableau financier'!$K$2="pôle",L658=2),ROUND((I658+J658+K658),2),"")</f>
        <v/>
      </c>
      <c r="O658" s="241" t="str">
        <f t="shared" si="75"/>
        <v/>
      </c>
      <c r="P658" s="55" t="str">
        <f t="shared" si="76"/>
        <v/>
      </c>
      <c r="Q658" s="55"/>
      <c r="R658" s="55"/>
      <c r="S658" s="296"/>
    </row>
    <row r="659" spans="1:19">
      <c r="A659" s="217"/>
      <c r="B659" s="218"/>
      <c r="C659" s="219"/>
      <c r="D659" s="219"/>
      <c r="E659" s="220"/>
      <c r="F659" s="219"/>
      <c r="G659" s="291"/>
      <c r="H659" s="174" cm="1">
        <f t="array" ref="H659">IF(B659&lt;&gt;"",INDEX(KM!$C$5:$C$40,MATCH(1,($B659&gt;=KM!$A$5:$A$40)*($B659&lt;=KM!$B$5:$B$40),0)),0)</f>
        <v>0</v>
      </c>
      <c r="I659" s="55">
        <f t="shared" si="79"/>
        <v>0</v>
      </c>
      <c r="J659" s="226"/>
      <c r="K659" s="234"/>
      <c r="L659" s="236" t="str">
        <f>IF(AND('1B Tableau financier'!$K$2&lt;&gt;"Pôle",B659&lt;&gt;""),1,"")</f>
        <v/>
      </c>
      <c r="M659" s="241" t="str">
        <f t="shared" si="78"/>
        <v/>
      </c>
      <c r="N659" s="242" t="str">
        <f>IF(AND('1B Tableau financier'!$K$2="pôle",L659=2),ROUND((I659+J659+K659),2),"")</f>
        <v/>
      </c>
      <c r="O659" s="241" t="str">
        <f t="shared" si="75"/>
        <v/>
      </c>
      <c r="P659" s="55" t="str">
        <f t="shared" si="76"/>
        <v/>
      </c>
      <c r="Q659" s="55"/>
      <c r="R659" s="55"/>
      <c r="S659" s="296"/>
    </row>
    <row r="660" spans="1:19">
      <c r="A660" s="217"/>
      <c r="B660" s="218"/>
      <c r="C660" s="219"/>
      <c r="D660" s="219"/>
      <c r="E660" s="220"/>
      <c r="F660" s="219"/>
      <c r="G660" s="291"/>
      <c r="H660" s="174" cm="1">
        <f t="array" ref="H660">IF(B660&lt;&gt;"",INDEX(KM!$C$5:$C$40,MATCH(1,($B660&gt;=KM!$A$5:$A$40)*($B660&lt;=KM!$B$5:$B$40),0)),0)</f>
        <v>0</v>
      </c>
      <c r="I660" s="55">
        <f t="shared" si="79"/>
        <v>0</v>
      </c>
      <c r="J660" s="226"/>
      <c r="K660" s="234"/>
      <c r="L660" s="236" t="str">
        <f>IF(AND('1B Tableau financier'!$K$2&lt;&gt;"Pôle",B660&lt;&gt;""),1,"")</f>
        <v/>
      </c>
      <c r="M660" s="241" t="str">
        <f t="shared" si="78"/>
        <v/>
      </c>
      <c r="N660" s="242" t="str">
        <f>IF(AND('1B Tableau financier'!$K$2="pôle",L660=2),ROUND((I660+J660+K660),2),"")</f>
        <v/>
      </c>
      <c r="O660" s="241" t="str">
        <f t="shared" si="75"/>
        <v/>
      </c>
      <c r="P660" s="55" t="str">
        <f t="shared" si="76"/>
        <v/>
      </c>
      <c r="Q660" s="55"/>
      <c r="R660" s="55"/>
      <c r="S660" s="296"/>
    </row>
    <row r="661" spans="1:19">
      <c r="A661" s="217"/>
      <c r="B661" s="218"/>
      <c r="C661" s="219"/>
      <c r="D661" s="219"/>
      <c r="E661" s="220"/>
      <c r="F661" s="219"/>
      <c r="G661" s="291"/>
      <c r="H661" s="174" cm="1">
        <f t="array" ref="H661">IF(B661&lt;&gt;"",INDEX(KM!$C$5:$C$40,MATCH(1,($B661&gt;=KM!$A$5:$A$40)*($B661&lt;=KM!$B$5:$B$40),0)),0)</f>
        <v>0</v>
      </c>
      <c r="I661" s="55">
        <f t="shared" si="79"/>
        <v>0</v>
      </c>
      <c r="J661" s="226"/>
      <c r="K661" s="234"/>
      <c r="L661" s="236" t="str">
        <f>IF(AND('1B Tableau financier'!$K$2&lt;&gt;"Pôle",B661&lt;&gt;""),1,"")</f>
        <v/>
      </c>
      <c r="M661" s="241" t="str">
        <f t="shared" si="78"/>
        <v/>
      </c>
      <c r="N661" s="242" t="str">
        <f>IF(AND('1B Tableau financier'!$K$2="pôle",L661=2),ROUND((I661+J661+K661),2),"")</f>
        <v/>
      </c>
      <c r="O661" s="241" t="str">
        <f t="shared" si="75"/>
        <v/>
      </c>
      <c r="P661" s="55" t="str">
        <f t="shared" si="76"/>
        <v/>
      </c>
      <c r="Q661" s="55"/>
      <c r="R661" s="55"/>
      <c r="S661" s="296"/>
    </row>
    <row r="662" spans="1:19">
      <c r="A662" s="217"/>
      <c r="B662" s="218"/>
      <c r="C662" s="219"/>
      <c r="D662" s="219"/>
      <c r="E662" s="220"/>
      <c r="F662" s="219"/>
      <c r="G662" s="291"/>
      <c r="H662" s="174" cm="1">
        <f t="array" ref="H662">IF(B662&lt;&gt;"",INDEX(KM!$C$5:$C$40,MATCH(1,($B662&gt;=KM!$A$5:$A$40)*($B662&lt;=KM!$B$5:$B$40),0)),0)</f>
        <v>0</v>
      </c>
      <c r="I662" s="55">
        <f t="shared" si="79"/>
        <v>0</v>
      </c>
      <c r="J662" s="226"/>
      <c r="K662" s="234"/>
      <c r="L662" s="236" t="str">
        <f>IF(AND('1B Tableau financier'!$K$2&lt;&gt;"Pôle",B662&lt;&gt;""),1,"")</f>
        <v/>
      </c>
      <c r="M662" s="241" t="str">
        <f t="shared" si="78"/>
        <v/>
      </c>
      <c r="N662" s="242" t="str">
        <f>IF(AND('1B Tableau financier'!$K$2="pôle",L662=2),ROUND((I662+J662+K662),2),"")</f>
        <v/>
      </c>
      <c r="O662" s="241" t="str">
        <f t="shared" si="75"/>
        <v/>
      </c>
      <c r="P662" s="55" t="str">
        <f t="shared" si="76"/>
        <v/>
      </c>
      <c r="Q662" s="55"/>
      <c r="R662" s="55"/>
      <c r="S662" s="296"/>
    </row>
    <row r="663" spans="1:19">
      <c r="A663" s="217"/>
      <c r="B663" s="218"/>
      <c r="C663" s="219"/>
      <c r="D663" s="219"/>
      <c r="E663" s="220"/>
      <c r="F663" s="219"/>
      <c r="G663" s="291"/>
      <c r="H663" s="174" cm="1">
        <f t="array" ref="H663">IF(B663&lt;&gt;"",INDEX(KM!$C$5:$C$40,MATCH(1,($B663&gt;=KM!$A$5:$A$40)*($B663&lt;=KM!$B$5:$B$40),0)),0)</f>
        <v>0</v>
      </c>
      <c r="I663" s="55">
        <f t="shared" si="79"/>
        <v>0</v>
      </c>
      <c r="J663" s="226"/>
      <c r="K663" s="234"/>
      <c r="L663" s="236" t="str">
        <f>IF(AND('1B Tableau financier'!$K$2&lt;&gt;"Pôle",B663&lt;&gt;""),1,"")</f>
        <v/>
      </c>
      <c r="M663" s="241" t="str">
        <f t="shared" si="78"/>
        <v/>
      </c>
      <c r="N663" s="242" t="str">
        <f>IF(AND('1B Tableau financier'!$K$2="pôle",L663=2),ROUND((I663+J663+K663),2),"")</f>
        <v/>
      </c>
      <c r="O663" s="241" t="str">
        <f t="shared" si="75"/>
        <v/>
      </c>
      <c r="P663" s="55" t="str">
        <f t="shared" si="76"/>
        <v/>
      </c>
      <c r="Q663" s="55"/>
      <c r="R663" s="55"/>
      <c r="S663" s="296"/>
    </row>
    <row r="664" spans="1:19">
      <c r="A664" s="217"/>
      <c r="B664" s="218"/>
      <c r="C664" s="219"/>
      <c r="D664" s="219"/>
      <c r="E664" s="220"/>
      <c r="F664" s="219"/>
      <c r="G664" s="291"/>
      <c r="H664" s="174" cm="1">
        <f t="array" ref="H664">IF(B664&lt;&gt;"",INDEX(KM!$C$5:$C$40,MATCH(1,($B664&gt;=KM!$A$5:$A$40)*($B664&lt;=KM!$B$5:$B$40),0)),0)</f>
        <v>0</v>
      </c>
      <c r="I664" s="55">
        <f t="shared" si="79"/>
        <v>0</v>
      </c>
      <c r="J664" s="226"/>
      <c r="K664" s="234"/>
      <c r="L664" s="236" t="str">
        <f>IF(AND('1B Tableau financier'!$K$2&lt;&gt;"Pôle",B664&lt;&gt;""),1,"")</f>
        <v/>
      </c>
      <c r="M664" s="241" t="str">
        <f t="shared" si="78"/>
        <v/>
      </c>
      <c r="N664" s="242" t="str">
        <f>IF(AND('1B Tableau financier'!$K$2="pôle",L664=2),ROUND((I664+J664+K664),2),"")</f>
        <v/>
      </c>
      <c r="O664" s="241" t="str">
        <f t="shared" si="75"/>
        <v/>
      </c>
      <c r="P664" s="55" t="str">
        <f t="shared" si="76"/>
        <v/>
      </c>
      <c r="Q664" s="55"/>
      <c r="R664" s="55"/>
      <c r="S664" s="296"/>
    </row>
    <row r="665" spans="1:19">
      <c r="A665" s="217"/>
      <c r="B665" s="218"/>
      <c r="C665" s="219"/>
      <c r="D665" s="219"/>
      <c r="E665" s="220"/>
      <c r="F665" s="219"/>
      <c r="G665" s="291"/>
      <c r="H665" s="174" cm="1">
        <f t="array" ref="H665">IF(B665&lt;&gt;"",INDEX(KM!$C$5:$C$40,MATCH(1,($B665&gt;=KM!$A$5:$A$40)*($B665&lt;=KM!$B$5:$B$40),0)),0)</f>
        <v>0</v>
      </c>
      <c r="I665" s="55">
        <f t="shared" si="79"/>
        <v>0</v>
      </c>
      <c r="J665" s="226"/>
      <c r="K665" s="234"/>
      <c r="L665" s="236" t="str">
        <f>IF(AND('1B Tableau financier'!$K$2&lt;&gt;"Pôle",B665&lt;&gt;""),1,"")</f>
        <v/>
      </c>
      <c r="M665" s="241" t="str">
        <f t="shared" si="78"/>
        <v/>
      </c>
      <c r="N665" s="242" t="str">
        <f>IF(AND('1B Tableau financier'!$K$2="pôle",L665=2),ROUND((I665+J665+K665),2),"")</f>
        <v/>
      </c>
      <c r="O665" s="241" t="str">
        <f t="shared" si="75"/>
        <v/>
      </c>
      <c r="P665" s="55" t="str">
        <f t="shared" si="76"/>
        <v/>
      </c>
      <c r="Q665" s="55"/>
      <c r="R665" s="55"/>
      <c r="S665" s="296"/>
    </row>
    <row r="666" spans="1:19">
      <c r="A666" s="217"/>
      <c r="B666" s="218"/>
      <c r="C666" s="219"/>
      <c r="D666" s="219"/>
      <c r="E666" s="220"/>
      <c r="F666" s="219"/>
      <c r="G666" s="291"/>
      <c r="H666" s="174" cm="1">
        <f t="array" ref="H666">IF(B666&lt;&gt;"",INDEX(KM!$C$5:$C$40,MATCH(1,($B666&gt;=KM!$A$5:$A$40)*($B666&lt;=KM!$B$5:$B$40),0)),0)</f>
        <v>0</v>
      </c>
      <c r="I666" s="55">
        <f t="shared" si="79"/>
        <v>0</v>
      </c>
      <c r="J666" s="226"/>
      <c r="K666" s="234"/>
      <c r="L666" s="236" t="str">
        <f>IF(AND('1B Tableau financier'!$K$2&lt;&gt;"Pôle",B666&lt;&gt;""),1,"")</f>
        <v/>
      </c>
      <c r="M666" s="241" t="str">
        <f t="shared" si="78"/>
        <v/>
      </c>
      <c r="N666" s="242" t="str">
        <f>IF(AND('1B Tableau financier'!$K$2="pôle",L666=2),ROUND((I666+J666+K666),2),"")</f>
        <v/>
      </c>
      <c r="O666" s="241" t="str">
        <f t="shared" si="75"/>
        <v/>
      </c>
      <c r="P666" s="55" t="str">
        <f t="shared" si="76"/>
        <v/>
      </c>
      <c r="Q666" s="55"/>
      <c r="R666" s="55"/>
      <c r="S666" s="296"/>
    </row>
    <row r="667" spans="1:19">
      <c r="A667" s="217"/>
      <c r="B667" s="218"/>
      <c r="C667" s="219"/>
      <c r="D667" s="219"/>
      <c r="E667" s="220"/>
      <c r="F667" s="219"/>
      <c r="G667" s="291"/>
      <c r="H667" s="174" cm="1">
        <f t="array" ref="H667">IF(B667&lt;&gt;"",INDEX(KM!$C$5:$C$40,MATCH(1,($B667&gt;=KM!$A$5:$A$40)*($B667&lt;=KM!$B$5:$B$40),0)),0)</f>
        <v>0</v>
      </c>
      <c r="I667" s="55">
        <f t="shared" si="79"/>
        <v>0</v>
      </c>
      <c r="J667" s="226"/>
      <c r="K667" s="234"/>
      <c r="L667" s="236" t="str">
        <f>IF(AND('1B Tableau financier'!$K$2&lt;&gt;"Pôle",B667&lt;&gt;""),1,"")</f>
        <v/>
      </c>
      <c r="M667" s="241" t="str">
        <f t="shared" si="78"/>
        <v/>
      </c>
      <c r="N667" s="242" t="str">
        <f>IF(AND('1B Tableau financier'!$K$2="pôle",L667=2),ROUND((I667+J667+K667),2),"")</f>
        <v/>
      </c>
      <c r="O667" s="241" t="str">
        <f t="shared" si="75"/>
        <v/>
      </c>
      <c r="P667" s="55" t="str">
        <f t="shared" si="76"/>
        <v/>
      </c>
      <c r="Q667" s="55"/>
      <c r="R667" s="55"/>
      <c r="S667" s="296"/>
    </row>
    <row r="668" spans="1:19">
      <c r="A668" s="217"/>
      <c r="B668" s="218"/>
      <c r="C668" s="219"/>
      <c r="D668" s="219"/>
      <c r="E668" s="220"/>
      <c r="F668" s="219"/>
      <c r="G668" s="291"/>
      <c r="H668" s="174" cm="1">
        <f t="array" ref="H668">IF(B668&lt;&gt;"",INDEX(KM!$C$5:$C$40,MATCH(1,($B668&gt;=KM!$A$5:$A$40)*($B668&lt;=KM!$B$5:$B$40),0)),0)</f>
        <v>0</v>
      </c>
      <c r="I668" s="55">
        <f t="shared" si="79"/>
        <v>0</v>
      </c>
      <c r="J668" s="226"/>
      <c r="K668" s="234"/>
      <c r="L668" s="236" t="str">
        <f>IF(AND('1B Tableau financier'!$K$2&lt;&gt;"Pôle",B668&lt;&gt;""),1,"")</f>
        <v/>
      </c>
      <c r="M668" s="241" t="str">
        <f t="shared" si="78"/>
        <v/>
      </c>
      <c r="N668" s="242" t="str">
        <f>IF(AND('1B Tableau financier'!$K$2="pôle",L668=2),ROUND((I668+J668+K668),2),"")</f>
        <v/>
      </c>
      <c r="O668" s="241" t="str">
        <f t="shared" si="75"/>
        <v/>
      </c>
      <c r="P668" s="55" t="str">
        <f t="shared" si="76"/>
        <v/>
      </c>
      <c r="Q668" s="55"/>
      <c r="R668" s="55"/>
      <c r="S668" s="296"/>
    </row>
    <row r="669" spans="1:19">
      <c r="A669" s="217"/>
      <c r="B669" s="218"/>
      <c r="C669" s="219"/>
      <c r="D669" s="219"/>
      <c r="E669" s="220"/>
      <c r="F669" s="219"/>
      <c r="G669" s="291"/>
      <c r="H669" s="174" cm="1">
        <f t="array" ref="H669">IF(B669&lt;&gt;"",INDEX(KM!$C$5:$C$40,MATCH(1,($B669&gt;=KM!$A$5:$A$40)*($B669&lt;=KM!$B$5:$B$40),0)),0)</f>
        <v>0</v>
      </c>
      <c r="I669" s="55">
        <f t="shared" si="79"/>
        <v>0</v>
      </c>
      <c r="J669" s="226"/>
      <c r="K669" s="234"/>
      <c r="L669" s="236" t="str">
        <f>IF(AND('1B Tableau financier'!$K$2&lt;&gt;"Pôle",B669&lt;&gt;""),1,"")</f>
        <v/>
      </c>
      <c r="M669" s="241" t="str">
        <f t="shared" si="78"/>
        <v/>
      </c>
      <c r="N669" s="242" t="str">
        <f>IF(AND('1B Tableau financier'!$K$2="pôle",L669=2),ROUND((I669+J669+K669),2),"")</f>
        <v/>
      </c>
      <c r="O669" s="241" t="str">
        <f t="shared" si="75"/>
        <v/>
      </c>
      <c r="P669" s="55" t="str">
        <f t="shared" si="76"/>
        <v/>
      </c>
      <c r="Q669" s="55"/>
      <c r="R669" s="55"/>
      <c r="S669" s="296"/>
    </row>
    <row r="670" spans="1:19">
      <c r="A670" s="217"/>
      <c r="B670" s="218"/>
      <c r="C670" s="219"/>
      <c r="D670" s="219"/>
      <c r="E670" s="220"/>
      <c r="F670" s="219"/>
      <c r="G670" s="291"/>
      <c r="H670" s="174" cm="1">
        <f t="array" ref="H670">IF(B670&lt;&gt;"",INDEX(KM!$C$5:$C$40,MATCH(1,($B670&gt;=KM!$A$5:$A$40)*($B670&lt;=KM!$B$5:$B$40),0)),0)</f>
        <v>0</v>
      </c>
      <c r="I670" s="55">
        <f t="shared" si="79"/>
        <v>0</v>
      </c>
      <c r="J670" s="226"/>
      <c r="K670" s="234"/>
      <c r="L670" s="236" t="str">
        <f>IF(AND('1B Tableau financier'!$K$2&lt;&gt;"Pôle",B670&lt;&gt;""),1,"")</f>
        <v/>
      </c>
      <c r="M670" s="241" t="str">
        <f t="shared" si="78"/>
        <v/>
      </c>
      <c r="N670" s="242" t="str">
        <f>IF(AND('1B Tableau financier'!$K$2="pôle",L670=2),ROUND((I670+J670+K670),2),"")</f>
        <v/>
      </c>
      <c r="O670" s="241" t="str">
        <f t="shared" si="75"/>
        <v/>
      </c>
      <c r="P670" s="55" t="str">
        <f t="shared" si="76"/>
        <v/>
      </c>
      <c r="Q670" s="55"/>
      <c r="R670" s="55"/>
      <c r="S670" s="296"/>
    </row>
    <row r="671" spans="1:19">
      <c r="A671" s="217"/>
      <c r="B671" s="218"/>
      <c r="C671" s="219"/>
      <c r="D671" s="219"/>
      <c r="E671" s="220"/>
      <c r="F671" s="219"/>
      <c r="G671" s="291"/>
      <c r="H671" s="174" cm="1">
        <f t="array" ref="H671">IF(B671&lt;&gt;"",INDEX(KM!$C$5:$C$40,MATCH(1,($B671&gt;=KM!$A$5:$A$40)*($B671&lt;=KM!$B$5:$B$40),0)),0)</f>
        <v>0</v>
      </c>
      <c r="I671" s="55">
        <f t="shared" si="79"/>
        <v>0</v>
      </c>
      <c r="J671" s="226"/>
      <c r="K671" s="234"/>
      <c r="L671" s="236" t="str">
        <f>IF(AND('1B Tableau financier'!$K$2&lt;&gt;"Pôle",B671&lt;&gt;""),1,"")</f>
        <v/>
      </c>
      <c r="M671" s="241" t="str">
        <f t="shared" si="78"/>
        <v/>
      </c>
      <c r="N671" s="242" t="str">
        <f>IF(AND('1B Tableau financier'!$K$2="pôle",L671=2),ROUND((I671+J671+K671),2),"")</f>
        <v/>
      </c>
      <c r="O671" s="241" t="str">
        <f t="shared" si="75"/>
        <v/>
      </c>
      <c r="P671" s="55" t="str">
        <f t="shared" si="76"/>
        <v/>
      </c>
      <c r="Q671" s="55"/>
      <c r="R671" s="55"/>
      <c r="S671" s="296"/>
    </row>
    <row r="672" spans="1:19">
      <c r="A672" s="217"/>
      <c r="B672" s="218"/>
      <c r="C672" s="219"/>
      <c r="D672" s="219"/>
      <c r="E672" s="220"/>
      <c r="F672" s="219"/>
      <c r="G672" s="291"/>
      <c r="H672" s="174" cm="1">
        <f t="array" ref="H672">IF(B672&lt;&gt;"",INDEX(KM!$C$5:$C$40,MATCH(1,($B672&gt;=KM!$A$5:$A$40)*($B672&lt;=KM!$B$5:$B$40),0)),0)</f>
        <v>0</v>
      </c>
      <c r="I672" s="55">
        <f t="shared" si="77"/>
        <v>0</v>
      </c>
      <c r="J672" s="226"/>
      <c r="K672" s="234"/>
      <c r="L672" s="236" t="str">
        <f>IF(AND('1B Tableau financier'!$K$2&lt;&gt;"Pôle",B672&lt;&gt;""),1,"")</f>
        <v/>
      </c>
      <c r="M672" s="241" t="str">
        <f t="shared" si="78"/>
        <v/>
      </c>
      <c r="N672" s="242" t="str">
        <f>IF(AND('1B Tableau financier'!$K$2="pôle",L672=2),ROUND((I672+J672+K672),2),"")</f>
        <v/>
      </c>
      <c r="O672" s="241" t="str">
        <f t="shared" si="75"/>
        <v/>
      </c>
      <c r="P672" s="55" t="str">
        <f t="shared" si="76"/>
        <v/>
      </c>
      <c r="Q672" s="55"/>
      <c r="R672" s="55"/>
      <c r="S672" s="296"/>
    </row>
    <row r="673" spans="1:19">
      <c r="A673" s="217"/>
      <c r="B673" s="218"/>
      <c r="C673" s="219"/>
      <c r="D673" s="219"/>
      <c r="E673" s="220"/>
      <c r="F673" s="219"/>
      <c r="G673" s="291"/>
      <c r="H673" s="174" cm="1">
        <f t="array" ref="H673">IF(B673&lt;&gt;"",INDEX(KM!$C$5:$C$40,MATCH(1,($B673&gt;=KM!$A$5:$A$40)*($B673&lt;=KM!$B$5:$B$40),0)),0)</f>
        <v>0</v>
      </c>
      <c r="I673" s="55">
        <f t="shared" si="77"/>
        <v>0</v>
      </c>
      <c r="J673" s="226"/>
      <c r="K673" s="234"/>
      <c r="L673" s="236" t="str">
        <f>IF(AND('1B Tableau financier'!$K$2&lt;&gt;"Pôle",B673&lt;&gt;""),1,"")</f>
        <v/>
      </c>
      <c r="M673" s="241" t="str">
        <f t="shared" si="78"/>
        <v/>
      </c>
      <c r="N673" s="242" t="str">
        <f>IF(AND('1B Tableau financier'!$K$2="pôle",L673=2),ROUND((I673+J673+K673),2),"")</f>
        <v/>
      </c>
      <c r="O673" s="241" t="str">
        <f t="shared" si="75"/>
        <v/>
      </c>
      <c r="P673" s="55" t="str">
        <f t="shared" si="76"/>
        <v/>
      </c>
      <c r="Q673" s="55"/>
      <c r="R673" s="55"/>
      <c r="S673" s="296"/>
    </row>
    <row r="674" spans="1:19">
      <c r="A674" s="217"/>
      <c r="B674" s="218"/>
      <c r="C674" s="219"/>
      <c r="D674" s="219"/>
      <c r="E674" s="220"/>
      <c r="F674" s="219"/>
      <c r="G674" s="291"/>
      <c r="H674" s="174" cm="1">
        <f t="array" ref="H674">IF(B674&lt;&gt;"",INDEX(KM!$C$5:$C$40,MATCH(1,($B674&gt;=KM!$A$5:$A$40)*($B674&lt;=KM!$B$5:$B$40),0)),0)</f>
        <v>0</v>
      </c>
      <c r="I674" s="55">
        <f t="shared" si="77"/>
        <v>0</v>
      </c>
      <c r="J674" s="226"/>
      <c r="K674" s="234"/>
      <c r="L674" s="236" t="str">
        <f>IF(AND('1B Tableau financier'!$K$2&lt;&gt;"Pôle",B674&lt;&gt;""),1,"")</f>
        <v/>
      </c>
      <c r="M674" s="241" t="str">
        <f t="shared" si="78"/>
        <v/>
      </c>
      <c r="N674" s="242" t="str">
        <f>IF(AND('1B Tableau financier'!$K$2="pôle",L674=2),ROUND((I674+J674+K674),2),"")</f>
        <v/>
      </c>
      <c r="O674" s="241" t="str">
        <f t="shared" si="75"/>
        <v/>
      </c>
      <c r="P674" s="55" t="str">
        <f t="shared" si="76"/>
        <v/>
      </c>
      <c r="Q674" s="55"/>
      <c r="R674" s="55"/>
      <c r="S674" s="296"/>
    </row>
    <row r="675" spans="1:19">
      <c r="A675" s="217"/>
      <c r="B675" s="218"/>
      <c r="C675" s="219"/>
      <c r="D675" s="219"/>
      <c r="E675" s="220"/>
      <c r="F675" s="219"/>
      <c r="G675" s="291"/>
      <c r="H675" s="174" cm="1">
        <f t="array" ref="H675">IF(B675&lt;&gt;"",INDEX(KM!$C$5:$C$40,MATCH(1,($B675&gt;=KM!$A$5:$A$40)*($B675&lt;=KM!$B$5:$B$40),0)),0)</f>
        <v>0</v>
      </c>
      <c r="I675" s="55">
        <f t="shared" si="77"/>
        <v>0</v>
      </c>
      <c r="J675" s="226"/>
      <c r="K675" s="234"/>
      <c r="L675" s="236" t="str">
        <f>IF(AND('1B Tableau financier'!$K$2&lt;&gt;"Pôle",B675&lt;&gt;""),1,"")</f>
        <v/>
      </c>
      <c r="M675" s="241" t="str">
        <f t="shared" si="78"/>
        <v/>
      </c>
      <c r="N675" s="242" t="str">
        <f>IF(AND('1B Tableau financier'!$K$2="pôle",L675=2),ROUND((I675+J675+K675),2),"")</f>
        <v/>
      </c>
      <c r="O675" s="241" t="str">
        <f t="shared" si="75"/>
        <v/>
      </c>
      <c r="P675" s="55" t="str">
        <f t="shared" si="76"/>
        <v/>
      </c>
      <c r="Q675" s="55"/>
      <c r="R675" s="55"/>
      <c r="S675" s="296"/>
    </row>
    <row r="676" spans="1:19">
      <c r="A676" s="217"/>
      <c r="B676" s="218"/>
      <c r="C676" s="219"/>
      <c r="D676" s="219"/>
      <c r="E676" s="220"/>
      <c r="F676" s="219"/>
      <c r="G676" s="291"/>
      <c r="H676" s="174" cm="1">
        <f t="array" ref="H676">IF(B676&lt;&gt;"",INDEX(KM!$C$5:$C$40,MATCH(1,($B676&gt;=KM!$A$5:$A$40)*($B676&lt;=KM!$B$5:$B$40),0)),0)</f>
        <v>0</v>
      </c>
      <c r="I676" s="55">
        <f t="shared" si="77"/>
        <v>0</v>
      </c>
      <c r="J676" s="226"/>
      <c r="K676" s="234"/>
      <c r="L676" s="236" t="str">
        <f>IF(AND('1B Tableau financier'!$K$2&lt;&gt;"Pôle",B676&lt;&gt;""),1,"")</f>
        <v/>
      </c>
      <c r="M676" s="241" t="str">
        <f t="shared" si="78"/>
        <v/>
      </c>
      <c r="N676" s="242" t="str">
        <f>IF(AND('1B Tableau financier'!$K$2="pôle",L676=2),ROUND((I676+J676+K676),2),"")</f>
        <v/>
      </c>
      <c r="O676" s="241" t="str">
        <f t="shared" si="75"/>
        <v/>
      </c>
      <c r="P676" s="55" t="str">
        <f t="shared" si="76"/>
        <v/>
      </c>
      <c r="Q676" s="55"/>
      <c r="R676" s="55"/>
      <c r="S676" s="296"/>
    </row>
    <row r="677" spans="1:19">
      <c r="A677" s="217"/>
      <c r="B677" s="218"/>
      <c r="C677" s="219"/>
      <c r="D677" s="219"/>
      <c r="E677" s="220"/>
      <c r="F677" s="219"/>
      <c r="G677" s="291"/>
      <c r="H677" s="174" cm="1">
        <f t="array" ref="H677">IF(B677&lt;&gt;"",INDEX(KM!$C$5:$C$40,MATCH(1,($B677&gt;=KM!$A$5:$A$40)*($B677&lt;=KM!$B$5:$B$40),0)),0)</f>
        <v>0</v>
      </c>
      <c r="I677" s="55">
        <f t="shared" si="77"/>
        <v>0</v>
      </c>
      <c r="J677" s="226"/>
      <c r="K677" s="234"/>
      <c r="L677" s="236" t="str">
        <f>IF(AND('1B Tableau financier'!$K$2&lt;&gt;"Pôle",B677&lt;&gt;""),1,"")</f>
        <v/>
      </c>
      <c r="M677" s="241" t="str">
        <f t="shared" si="78"/>
        <v/>
      </c>
      <c r="N677" s="242" t="str">
        <f>IF(AND('1B Tableau financier'!$K$2="pôle",L677=2),ROUND((I677+J677+K677),2),"")</f>
        <v/>
      </c>
      <c r="O677" s="241" t="str">
        <f t="shared" si="75"/>
        <v/>
      </c>
      <c r="P677" s="55" t="str">
        <f t="shared" si="76"/>
        <v/>
      </c>
      <c r="Q677" s="55"/>
      <c r="R677" s="55"/>
      <c r="S677" s="296"/>
    </row>
    <row r="678" spans="1:19">
      <c r="A678" s="217"/>
      <c r="B678" s="218"/>
      <c r="C678" s="219"/>
      <c r="D678" s="219"/>
      <c r="E678" s="220"/>
      <c r="F678" s="219"/>
      <c r="G678" s="291"/>
      <c r="H678" s="174" cm="1">
        <f t="array" ref="H678">IF(B678&lt;&gt;"",INDEX(KM!$C$5:$C$40,MATCH(1,($B678&gt;=KM!$A$5:$A$40)*($B678&lt;=KM!$B$5:$B$40),0)),0)</f>
        <v>0</v>
      </c>
      <c r="I678" s="55">
        <f t="shared" si="77"/>
        <v>0</v>
      </c>
      <c r="J678" s="226"/>
      <c r="K678" s="234"/>
      <c r="L678" s="236" t="str">
        <f>IF(AND('1B Tableau financier'!$K$2&lt;&gt;"Pôle",B678&lt;&gt;""),1,"")</f>
        <v/>
      </c>
      <c r="M678" s="241" t="str">
        <f t="shared" si="78"/>
        <v/>
      </c>
      <c r="N678" s="242" t="str">
        <f>IF(AND('1B Tableau financier'!$K$2="pôle",L678=2),ROUND((I678+J678+K678),2),"")</f>
        <v/>
      </c>
      <c r="O678" s="241" t="str">
        <f t="shared" si="75"/>
        <v/>
      </c>
      <c r="P678" s="55" t="str">
        <f t="shared" si="76"/>
        <v/>
      </c>
      <c r="Q678" s="55"/>
      <c r="R678" s="55"/>
      <c r="S678" s="296"/>
    </row>
    <row r="679" spans="1:19">
      <c r="A679" s="217"/>
      <c r="B679" s="218"/>
      <c r="C679" s="219"/>
      <c r="D679" s="219"/>
      <c r="E679" s="220"/>
      <c r="F679" s="219"/>
      <c r="G679" s="291"/>
      <c r="H679" s="174" cm="1">
        <f t="array" ref="H679">IF(B679&lt;&gt;"",INDEX(KM!$C$5:$C$40,MATCH(1,($B679&gt;=KM!$A$5:$A$40)*($B679&lt;=KM!$B$5:$B$40),0)),0)</f>
        <v>0</v>
      </c>
      <c r="I679" s="55">
        <f t="shared" si="77"/>
        <v>0</v>
      </c>
      <c r="J679" s="226"/>
      <c r="K679" s="234"/>
      <c r="L679" s="236" t="str">
        <f>IF(AND('1B Tableau financier'!$K$2&lt;&gt;"Pôle",B679&lt;&gt;""),1,"")</f>
        <v/>
      </c>
      <c r="M679" s="241" t="str">
        <f t="shared" si="78"/>
        <v/>
      </c>
      <c r="N679" s="242" t="str">
        <f>IF(AND('1B Tableau financier'!$K$2="pôle",L679=2),ROUND((I679+J679+K679),2),"")</f>
        <v/>
      </c>
      <c r="O679" s="241" t="str">
        <f t="shared" si="75"/>
        <v/>
      </c>
      <c r="P679" s="55" t="str">
        <f t="shared" si="76"/>
        <v/>
      </c>
      <c r="Q679" s="55"/>
      <c r="R679" s="55"/>
      <c r="S679" s="296"/>
    </row>
    <row r="680" spans="1:19">
      <c r="A680" s="217"/>
      <c r="B680" s="218"/>
      <c r="C680" s="219"/>
      <c r="D680" s="219"/>
      <c r="E680" s="220"/>
      <c r="F680" s="219"/>
      <c r="G680" s="291"/>
      <c r="H680" s="174" cm="1">
        <f t="array" ref="H680">IF(B680&lt;&gt;"",INDEX(KM!$C$5:$C$40,MATCH(1,($B680&gt;=KM!$A$5:$A$40)*($B680&lt;=KM!$B$5:$B$40),0)),0)</f>
        <v>0</v>
      </c>
      <c r="I680" s="55">
        <f t="shared" si="77"/>
        <v>0</v>
      </c>
      <c r="J680" s="226"/>
      <c r="K680" s="234"/>
      <c r="L680" s="236" t="str">
        <f>IF(AND('1B Tableau financier'!$K$2&lt;&gt;"Pôle",B680&lt;&gt;""),1,"")</f>
        <v/>
      </c>
      <c r="M680" s="241" t="str">
        <f t="shared" si="78"/>
        <v/>
      </c>
      <c r="N680" s="242" t="str">
        <f>IF(AND('1B Tableau financier'!$K$2="pôle",L680=2),ROUND((I680+J680+K680),2),"")</f>
        <v/>
      </c>
      <c r="O680" s="241" t="str">
        <f t="shared" si="75"/>
        <v/>
      </c>
      <c r="P680" s="55" t="str">
        <f t="shared" si="76"/>
        <v/>
      </c>
      <c r="Q680" s="55"/>
      <c r="R680" s="55"/>
      <c r="S680" s="296"/>
    </row>
    <row r="681" spans="1:19">
      <c r="A681" s="217"/>
      <c r="B681" s="218"/>
      <c r="C681" s="219"/>
      <c r="D681" s="219"/>
      <c r="E681" s="220"/>
      <c r="F681" s="219"/>
      <c r="G681" s="291"/>
      <c r="H681" s="174" cm="1">
        <f t="array" ref="H681">IF(B681&lt;&gt;"",INDEX(KM!$C$5:$C$40,MATCH(1,($B681&gt;=KM!$A$5:$A$40)*($B681&lt;=KM!$B$5:$B$40),0)),0)</f>
        <v>0</v>
      </c>
      <c r="I681" s="55">
        <f t="shared" si="77"/>
        <v>0</v>
      </c>
      <c r="J681" s="226"/>
      <c r="K681" s="234"/>
      <c r="L681" s="236" t="str">
        <f>IF(AND('1B Tableau financier'!$K$2&lt;&gt;"Pôle",B681&lt;&gt;""),1,"")</f>
        <v/>
      </c>
      <c r="M681" s="241" t="str">
        <f t="shared" si="78"/>
        <v/>
      </c>
      <c r="N681" s="242" t="str">
        <f>IF(AND('1B Tableau financier'!$K$2="pôle",L681=2),ROUND((I681+J681+K681),2),"")</f>
        <v/>
      </c>
      <c r="O681" s="241" t="str">
        <f t="shared" si="75"/>
        <v/>
      </c>
      <c r="P681" s="55" t="str">
        <f t="shared" si="76"/>
        <v/>
      </c>
      <c r="Q681" s="55"/>
      <c r="R681" s="55"/>
      <c r="S681" s="296"/>
    </row>
    <row r="682" spans="1:19">
      <c r="A682" s="217"/>
      <c r="B682" s="218"/>
      <c r="C682" s="219"/>
      <c r="D682" s="219"/>
      <c r="E682" s="220"/>
      <c r="F682" s="219"/>
      <c r="G682" s="291"/>
      <c r="H682" s="174" cm="1">
        <f t="array" ref="H682">IF(B682&lt;&gt;"",INDEX(KM!$C$5:$C$40,MATCH(1,($B682&gt;=KM!$A$5:$A$40)*($B682&lt;=KM!$B$5:$B$40),0)),0)</f>
        <v>0</v>
      </c>
      <c r="I682" s="55">
        <f t="shared" si="77"/>
        <v>0</v>
      </c>
      <c r="J682" s="226"/>
      <c r="K682" s="234"/>
      <c r="L682" s="236" t="str">
        <f>IF(AND('1B Tableau financier'!$K$2&lt;&gt;"Pôle",B682&lt;&gt;""),1,"")</f>
        <v/>
      </c>
      <c r="M682" s="241" t="str">
        <f t="shared" si="78"/>
        <v/>
      </c>
      <c r="N682" s="242" t="str">
        <f>IF(AND('1B Tableau financier'!$K$2="pôle",L682=2),ROUND((I682+J682+K682),2),"")</f>
        <v/>
      </c>
      <c r="O682" s="241" t="str">
        <f t="shared" si="75"/>
        <v/>
      </c>
      <c r="P682" s="55" t="str">
        <f t="shared" si="76"/>
        <v/>
      </c>
      <c r="Q682" s="55"/>
      <c r="R682" s="55"/>
      <c r="S682" s="296"/>
    </row>
    <row r="683" spans="1:19">
      <c r="A683" s="217"/>
      <c r="B683" s="218"/>
      <c r="C683" s="219"/>
      <c r="D683" s="219"/>
      <c r="E683" s="220"/>
      <c r="F683" s="219"/>
      <c r="G683" s="291"/>
      <c r="H683" s="174" cm="1">
        <f t="array" ref="H683">IF(B683&lt;&gt;"",INDEX(KM!$C$5:$C$40,MATCH(1,($B683&gt;=KM!$A$5:$A$40)*($B683&lt;=KM!$B$5:$B$40),0)),0)</f>
        <v>0</v>
      </c>
      <c r="I683" s="55">
        <f t="shared" si="77"/>
        <v>0</v>
      </c>
      <c r="J683" s="226"/>
      <c r="K683" s="234"/>
      <c r="L683" s="236" t="str">
        <f>IF(AND('1B Tableau financier'!$K$2&lt;&gt;"Pôle",B683&lt;&gt;""),1,"")</f>
        <v/>
      </c>
      <c r="M683" s="241" t="str">
        <f t="shared" si="78"/>
        <v/>
      </c>
      <c r="N683" s="242" t="str">
        <f>IF(AND('1B Tableau financier'!$K$2="pôle",L683=2),ROUND((I683+J683+K683),2),"")</f>
        <v/>
      </c>
      <c r="O683" s="241" t="str">
        <f t="shared" si="75"/>
        <v/>
      </c>
      <c r="P683" s="55" t="str">
        <f t="shared" si="76"/>
        <v/>
      </c>
      <c r="Q683" s="55"/>
      <c r="R683" s="55"/>
      <c r="S683" s="296"/>
    </row>
    <row r="684" spans="1:19">
      <c r="A684" s="217"/>
      <c r="B684" s="218"/>
      <c r="C684" s="219"/>
      <c r="D684" s="219"/>
      <c r="E684" s="220"/>
      <c r="F684" s="219"/>
      <c r="G684" s="291"/>
      <c r="H684" s="174" cm="1">
        <f t="array" ref="H684">IF(B684&lt;&gt;"",INDEX(KM!$C$5:$C$40,MATCH(1,($B684&gt;=KM!$A$5:$A$40)*($B684&lt;=KM!$B$5:$B$40),0)),0)</f>
        <v>0</v>
      </c>
      <c r="I684" s="55">
        <f t="shared" si="77"/>
        <v>0</v>
      </c>
      <c r="J684" s="226"/>
      <c r="K684" s="234"/>
      <c r="L684" s="236" t="str">
        <f>IF(AND('1B Tableau financier'!$K$2&lt;&gt;"Pôle",B684&lt;&gt;""),1,"")</f>
        <v/>
      </c>
      <c r="M684" s="241" t="str">
        <f t="shared" si="78"/>
        <v/>
      </c>
      <c r="N684" s="242" t="str">
        <f>IF(AND('1B Tableau financier'!$K$2="pôle",L684=2),ROUND((I684+J684+K684),2),"")</f>
        <v/>
      </c>
      <c r="O684" s="241" t="str">
        <f t="shared" si="75"/>
        <v/>
      </c>
      <c r="P684" s="55" t="str">
        <f t="shared" si="76"/>
        <v/>
      </c>
      <c r="Q684" s="55"/>
      <c r="R684" s="55"/>
      <c r="S684" s="296"/>
    </row>
    <row r="685" spans="1:19">
      <c r="A685" s="217"/>
      <c r="B685" s="218"/>
      <c r="C685" s="219"/>
      <c r="D685" s="219"/>
      <c r="E685" s="220"/>
      <c r="F685" s="219"/>
      <c r="G685" s="291"/>
      <c r="H685" s="174" cm="1">
        <f t="array" ref="H685">IF(B685&lt;&gt;"",INDEX(KM!$C$5:$C$40,MATCH(1,($B685&gt;=KM!$A$5:$A$40)*($B685&lt;=KM!$B$5:$B$40),0)),0)</f>
        <v>0</v>
      </c>
      <c r="I685" s="55">
        <f t="shared" si="77"/>
        <v>0</v>
      </c>
      <c r="J685" s="226"/>
      <c r="K685" s="234"/>
      <c r="L685" s="236" t="str">
        <f>IF(AND('1B Tableau financier'!$K$2&lt;&gt;"Pôle",B685&lt;&gt;""),1,"")</f>
        <v/>
      </c>
      <c r="M685" s="241" t="str">
        <f t="shared" si="78"/>
        <v/>
      </c>
      <c r="N685" s="242" t="str">
        <f>IF(AND('1B Tableau financier'!$K$2="pôle",L685=2),ROUND((I685+J685+K685),2),"")</f>
        <v/>
      </c>
      <c r="O685" s="241" t="str">
        <f t="shared" si="75"/>
        <v/>
      </c>
      <c r="P685" s="55" t="str">
        <f t="shared" si="76"/>
        <v/>
      </c>
      <c r="Q685" s="55"/>
      <c r="R685" s="55"/>
      <c r="S685" s="296"/>
    </row>
    <row r="686" spans="1:19">
      <c r="A686" s="217"/>
      <c r="B686" s="218"/>
      <c r="C686" s="219"/>
      <c r="D686" s="219"/>
      <c r="E686" s="220"/>
      <c r="F686" s="219"/>
      <c r="G686" s="291"/>
      <c r="H686" s="174" cm="1">
        <f t="array" ref="H686">IF(B686&lt;&gt;"",INDEX(KM!$C$5:$C$40,MATCH(1,($B686&gt;=KM!$A$5:$A$40)*($B686&lt;=KM!$B$5:$B$40),0)),0)</f>
        <v>0</v>
      </c>
      <c r="I686" s="55">
        <f t="shared" si="77"/>
        <v>0</v>
      </c>
      <c r="J686" s="226"/>
      <c r="K686" s="234"/>
      <c r="L686" s="236" t="str">
        <f>IF(AND('1B Tableau financier'!$K$2&lt;&gt;"Pôle",B686&lt;&gt;""),1,"")</f>
        <v/>
      </c>
      <c r="M686" s="241" t="str">
        <f t="shared" si="78"/>
        <v/>
      </c>
      <c r="N686" s="242" t="str">
        <f>IF(AND('1B Tableau financier'!$K$2="pôle",L686=2),ROUND((I686+J686+K686),2),"")</f>
        <v/>
      </c>
      <c r="O686" s="241" t="str">
        <f t="shared" si="75"/>
        <v/>
      </c>
      <c r="P686" s="55" t="str">
        <f t="shared" si="76"/>
        <v/>
      </c>
      <c r="Q686" s="55"/>
      <c r="R686" s="55"/>
      <c r="S686" s="296"/>
    </row>
    <row r="687" spans="1:19">
      <c r="A687" s="217"/>
      <c r="B687" s="218"/>
      <c r="C687" s="219"/>
      <c r="D687" s="219"/>
      <c r="E687" s="220"/>
      <c r="F687" s="219"/>
      <c r="G687" s="291"/>
      <c r="H687" s="174" cm="1">
        <f t="array" ref="H687">IF(B687&lt;&gt;"",INDEX(KM!$C$5:$C$40,MATCH(1,($B687&gt;=KM!$A$5:$A$40)*($B687&lt;=KM!$B$5:$B$40),0)),0)</f>
        <v>0</v>
      </c>
      <c r="I687" s="55">
        <f t="shared" si="77"/>
        <v>0</v>
      </c>
      <c r="J687" s="226"/>
      <c r="K687" s="234"/>
      <c r="L687" s="236" t="str">
        <f>IF(AND('1B Tableau financier'!$K$2&lt;&gt;"Pôle",B687&lt;&gt;""),1,"")</f>
        <v/>
      </c>
      <c r="M687" s="241" t="str">
        <f t="shared" si="78"/>
        <v/>
      </c>
      <c r="N687" s="242" t="str">
        <f>IF(AND('1B Tableau financier'!$K$2="pôle",L687=2),ROUND((I687+J687+K687),2),"")</f>
        <v/>
      </c>
      <c r="O687" s="241" t="str">
        <f t="shared" ref="O687:O712" si="80">IF(M687="","",M687-Q687)</f>
        <v/>
      </c>
      <c r="P687" s="55" t="str">
        <f t="shared" ref="P687:P712" si="81">IF(N687="","",N687-R687)</f>
        <v/>
      </c>
      <c r="Q687" s="55"/>
      <c r="R687" s="55"/>
      <c r="S687" s="296"/>
    </row>
    <row r="688" spans="1:19">
      <c r="A688" s="217"/>
      <c r="B688" s="218"/>
      <c r="C688" s="219"/>
      <c r="D688" s="219"/>
      <c r="E688" s="220"/>
      <c r="F688" s="219"/>
      <c r="G688" s="291"/>
      <c r="H688" s="174" cm="1">
        <f t="array" ref="H688">IF(B688&lt;&gt;"",INDEX(KM!$C$5:$C$40,MATCH(1,($B688&gt;=KM!$A$5:$A$40)*($B688&lt;=KM!$B$5:$B$40),0)),0)</f>
        <v>0</v>
      </c>
      <c r="I688" s="55">
        <f t="shared" si="77"/>
        <v>0</v>
      </c>
      <c r="J688" s="226"/>
      <c r="K688" s="234"/>
      <c r="L688" s="236" t="str">
        <f>IF(AND('1B Tableau financier'!$K$2&lt;&gt;"Pôle",B688&lt;&gt;""),1,"")</f>
        <v/>
      </c>
      <c r="M688" s="241" t="str">
        <f t="shared" ref="M688:M712" si="82">IF(L688=1,ROUND(I688+J688+K688,2),"")</f>
        <v/>
      </c>
      <c r="N688" s="242" t="str">
        <f>IF(AND('1B Tableau financier'!$K$2="pôle",L688=2),ROUND((I688+J688+K688),2),"")</f>
        <v/>
      </c>
      <c r="O688" s="241" t="str">
        <f t="shared" si="80"/>
        <v/>
      </c>
      <c r="P688" s="55" t="str">
        <f t="shared" si="81"/>
        <v/>
      </c>
      <c r="Q688" s="55"/>
      <c r="R688" s="55"/>
      <c r="S688" s="296"/>
    </row>
    <row r="689" spans="1:19">
      <c r="A689" s="217"/>
      <c r="B689" s="218"/>
      <c r="C689" s="219"/>
      <c r="D689" s="219"/>
      <c r="E689" s="220"/>
      <c r="F689" s="219"/>
      <c r="G689" s="291"/>
      <c r="H689" s="174" cm="1">
        <f t="array" ref="H689">IF(B689&lt;&gt;"",INDEX(KM!$C$5:$C$40,MATCH(1,($B689&gt;=KM!$A$5:$A$40)*($B689&lt;=KM!$B$5:$B$40),0)),0)</f>
        <v>0</v>
      </c>
      <c r="I689" s="55">
        <f t="shared" si="77"/>
        <v>0</v>
      </c>
      <c r="J689" s="226"/>
      <c r="K689" s="234"/>
      <c r="L689" s="236" t="str">
        <f>IF(AND('1B Tableau financier'!$K$2&lt;&gt;"Pôle",B689&lt;&gt;""),1,"")</f>
        <v/>
      </c>
      <c r="M689" s="241" t="str">
        <f t="shared" si="82"/>
        <v/>
      </c>
      <c r="N689" s="242" t="str">
        <f>IF(AND('1B Tableau financier'!$K$2="pôle",L689=2),ROUND((I689+J689+K689),2),"")</f>
        <v/>
      </c>
      <c r="O689" s="241" t="str">
        <f t="shared" si="80"/>
        <v/>
      </c>
      <c r="P689" s="55" t="str">
        <f t="shared" si="81"/>
        <v/>
      </c>
      <c r="Q689" s="55"/>
      <c r="R689" s="55"/>
      <c r="S689" s="296"/>
    </row>
    <row r="690" spans="1:19">
      <c r="A690" s="217"/>
      <c r="B690" s="218"/>
      <c r="C690" s="219"/>
      <c r="D690" s="219"/>
      <c r="E690" s="220"/>
      <c r="F690" s="219"/>
      <c r="G690" s="291"/>
      <c r="H690" s="174" cm="1">
        <f t="array" ref="H690">IF(B690&lt;&gt;"",INDEX(KM!$C$5:$C$40,MATCH(1,($B690&gt;=KM!$A$5:$A$40)*($B690&lt;=KM!$B$5:$B$40),0)),0)</f>
        <v>0</v>
      </c>
      <c r="I690" s="55">
        <f t="shared" si="77"/>
        <v>0</v>
      </c>
      <c r="J690" s="226"/>
      <c r="K690" s="234"/>
      <c r="L690" s="236" t="str">
        <f>IF(AND('1B Tableau financier'!$K$2&lt;&gt;"Pôle",B690&lt;&gt;""),1,"")</f>
        <v/>
      </c>
      <c r="M690" s="241" t="str">
        <f t="shared" si="82"/>
        <v/>
      </c>
      <c r="N690" s="242" t="str">
        <f>IF(AND('1B Tableau financier'!$K$2="pôle",L690=2),ROUND((I690+J690+K690),2),"")</f>
        <v/>
      </c>
      <c r="O690" s="241" t="str">
        <f t="shared" si="80"/>
        <v/>
      </c>
      <c r="P690" s="55" t="str">
        <f t="shared" si="81"/>
        <v/>
      </c>
      <c r="Q690" s="55"/>
      <c r="R690" s="55"/>
      <c r="S690" s="296"/>
    </row>
    <row r="691" spans="1:19">
      <c r="A691" s="217"/>
      <c r="B691" s="218"/>
      <c r="C691" s="219"/>
      <c r="D691" s="219"/>
      <c r="E691" s="220"/>
      <c r="F691" s="219"/>
      <c r="G691" s="291"/>
      <c r="H691" s="174" cm="1">
        <f t="array" ref="H691">IF(B691&lt;&gt;"",INDEX(KM!$C$5:$C$40,MATCH(1,($B691&gt;=KM!$A$5:$A$40)*($B691&lt;=KM!$B$5:$B$40),0)),0)</f>
        <v>0</v>
      </c>
      <c r="I691" s="55">
        <f t="shared" ref="I691:I710" si="83">G691*H691</f>
        <v>0</v>
      </c>
      <c r="J691" s="226"/>
      <c r="K691" s="234"/>
      <c r="L691" s="236" t="str">
        <f>IF(AND('1B Tableau financier'!$K$2&lt;&gt;"Pôle",B691&lt;&gt;""),1,"")</f>
        <v/>
      </c>
      <c r="M691" s="241" t="str">
        <f t="shared" si="82"/>
        <v/>
      </c>
      <c r="N691" s="242" t="str">
        <f>IF(AND('1B Tableau financier'!$K$2="pôle",L691=2),ROUND((I691+J691+K691),2),"")</f>
        <v/>
      </c>
      <c r="O691" s="241" t="str">
        <f t="shared" si="80"/>
        <v/>
      </c>
      <c r="P691" s="55" t="str">
        <f t="shared" si="81"/>
        <v/>
      </c>
      <c r="Q691" s="55"/>
      <c r="R691" s="55"/>
      <c r="S691" s="296"/>
    </row>
    <row r="692" spans="1:19">
      <c r="A692" s="217"/>
      <c r="B692" s="218"/>
      <c r="C692" s="219"/>
      <c r="D692" s="219"/>
      <c r="E692" s="220"/>
      <c r="F692" s="219"/>
      <c r="G692" s="291"/>
      <c r="H692" s="174" cm="1">
        <f t="array" ref="H692">IF(B692&lt;&gt;"",INDEX(KM!$C$5:$C$40,MATCH(1,($B692&gt;=KM!$A$5:$A$40)*($B692&lt;=KM!$B$5:$B$40),0)),0)</f>
        <v>0</v>
      </c>
      <c r="I692" s="55">
        <f t="shared" si="83"/>
        <v>0</v>
      </c>
      <c r="J692" s="226"/>
      <c r="K692" s="234"/>
      <c r="L692" s="236" t="str">
        <f>IF(AND('1B Tableau financier'!$K$2&lt;&gt;"Pôle",B692&lt;&gt;""),1,"")</f>
        <v/>
      </c>
      <c r="M692" s="241" t="str">
        <f t="shared" si="82"/>
        <v/>
      </c>
      <c r="N692" s="242" t="str">
        <f>IF(AND('1B Tableau financier'!$K$2="pôle",L692=2),ROUND((I692+J692+K692),2),"")</f>
        <v/>
      </c>
      <c r="O692" s="241" t="str">
        <f t="shared" si="80"/>
        <v/>
      </c>
      <c r="P692" s="55" t="str">
        <f t="shared" si="81"/>
        <v/>
      </c>
      <c r="Q692" s="55"/>
      <c r="R692" s="55"/>
      <c r="S692" s="296"/>
    </row>
    <row r="693" spans="1:19">
      <c r="A693" s="217"/>
      <c r="B693" s="218"/>
      <c r="C693" s="219"/>
      <c r="D693" s="219"/>
      <c r="E693" s="220"/>
      <c r="F693" s="219"/>
      <c r="G693" s="291"/>
      <c r="H693" s="174" cm="1">
        <f t="array" ref="H693">IF(B693&lt;&gt;"",INDEX(KM!$C$5:$C$40,MATCH(1,($B693&gt;=KM!$A$5:$A$40)*($B693&lt;=KM!$B$5:$B$40),0)),0)</f>
        <v>0</v>
      </c>
      <c r="I693" s="55">
        <f t="shared" si="83"/>
        <v>0</v>
      </c>
      <c r="J693" s="226"/>
      <c r="K693" s="234"/>
      <c r="L693" s="236" t="str">
        <f>IF(AND('1B Tableau financier'!$K$2&lt;&gt;"Pôle",B693&lt;&gt;""),1,"")</f>
        <v/>
      </c>
      <c r="M693" s="241" t="str">
        <f t="shared" si="82"/>
        <v/>
      </c>
      <c r="N693" s="242" t="str">
        <f>IF(AND('1B Tableau financier'!$K$2="pôle",L693=2),ROUND((I693+J693+K693),2),"")</f>
        <v/>
      </c>
      <c r="O693" s="241" t="str">
        <f t="shared" si="80"/>
        <v/>
      </c>
      <c r="P693" s="55" t="str">
        <f t="shared" si="81"/>
        <v/>
      </c>
      <c r="Q693" s="55"/>
      <c r="R693" s="55"/>
      <c r="S693" s="296"/>
    </row>
    <row r="694" spans="1:19">
      <c r="A694" s="217"/>
      <c r="B694" s="218"/>
      <c r="C694" s="219"/>
      <c r="D694" s="219"/>
      <c r="E694" s="220"/>
      <c r="F694" s="219"/>
      <c r="G694" s="291"/>
      <c r="H694" s="174" cm="1">
        <f t="array" ref="H694">IF(B694&lt;&gt;"",INDEX(KM!$C$5:$C$40,MATCH(1,($B694&gt;=KM!$A$5:$A$40)*($B694&lt;=KM!$B$5:$B$40),0)),0)</f>
        <v>0</v>
      </c>
      <c r="I694" s="55">
        <f t="shared" si="83"/>
        <v>0</v>
      </c>
      <c r="J694" s="226"/>
      <c r="K694" s="234"/>
      <c r="L694" s="236" t="str">
        <f>IF(AND('1B Tableau financier'!$K$2&lt;&gt;"Pôle",B694&lt;&gt;""),1,"")</f>
        <v/>
      </c>
      <c r="M694" s="241" t="str">
        <f t="shared" si="82"/>
        <v/>
      </c>
      <c r="N694" s="242" t="str">
        <f>IF(AND('1B Tableau financier'!$K$2="pôle",L694=2),ROUND((I694+J694+K694),2),"")</f>
        <v/>
      </c>
      <c r="O694" s="241" t="str">
        <f t="shared" si="80"/>
        <v/>
      </c>
      <c r="P694" s="55" t="str">
        <f t="shared" si="81"/>
        <v/>
      </c>
      <c r="Q694" s="55"/>
      <c r="R694" s="55"/>
      <c r="S694" s="296"/>
    </row>
    <row r="695" spans="1:19">
      <c r="A695" s="217"/>
      <c r="B695" s="218"/>
      <c r="C695" s="219"/>
      <c r="D695" s="219"/>
      <c r="E695" s="220"/>
      <c r="F695" s="219"/>
      <c r="G695" s="291"/>
      <c r="H695" s="174" cm="1">
        <f t="array" ref="H695">IF(B695&lt;&gt;"",INDEX(KM!$C$5:$C$40,MATCH(1,($B695&gt;=KM!$A$5:$A$40)*($B695&lt;=KM!$B$5:$B$40),0)),0)</f>
        <v>0</v>
      </c>
      <c r="I695" s="55">
        <f t="shared" si="83"/>
        <v>0</v>
      </c>
      <c r="J695" s="226"/>
      <c r="K695" s="234"/>
      <c r="L695" s="236" t="str">
        <f>IF(AND('1B Tableau financier'!$K$2&lt;&gt;"Pôle",B695&lt;&gt;""),1,"")</f>
        <v/>
      </c>
      <c r="M695" s="241" t="str">
        <f t="shared" si="82"/>
        <v/>
      </c>
      <c r="N695" s="242" t="str">
        <f>IF(AND('1B Tableau financier'!$K$2="pôle",L695=2),ROUND((I695+J695+K695),2),"")</f>
        <v/>
      </c>
      <c r="O695" s="241" t="str">
        <f t="shared" si="80"/>
        <v/>
      </c>
      <c r="P695" s="55" t="str">
        <f t="shared" si="81"/>
        <v/>
      </c>
      <c r="Q695" s="55"/>
      <c r="R695" s="55"/>
      <c r="S695" s="296"/>
    </row>
    <row r="696" spans="1:19">
      <c r="A696" s="217"/>
      <c r="B696" s="218"/>
      <c r="C696" s="219"/>
      <c r="D696" s="219"/>
      <c r="E696" s="220"/>
      <c r="F696" s="219"/>
      <c r="G696" s="291"/>
      <c r="H696" s="174" cm="1">
        <f t="array" ref="H696">IF(B696&lt;&gt;"",INDEX(KM!$C$5:$C$40,MATCH(1,($B696&gt;=KM!$A$5:$A$40)*($B696&lt;=KM!$B$5:$B$40),0)),0)</f>
        <v>0</v>
      </c>
      <c r="I696" s="55">
        <f t="shared" si="83"/>
        <v>0</v>
      </c>
      <c r="J696" s="226"/>
      <c r="K696" s="234"/>
      <c r="L696" s="236" t="str">
        <f>IF(AND('1B Tableau financier'!$K$2&lt;&gt;"Pôle",B696&lt;&gt;""),1,"")</f>
        <v/>
      </c>
      <c r="M696" s="241" t="str">
        <f t="shared" si="82"/>
        <v/>
      </c>
      <c r="N696" s="242" t="str">
        <f>IF(AND('1B Tableau financier'!$K$2="pôle",L696=2),ROUND((I696+J696+K696),2),"")</f>
        <v/>
      </c>
      <c r="O696" s="241" t="str">
        <f t="shared" si="80"/>
        <v/>
      </c>
      <c r="P696" s="55" t="str">
        <f t="shared" si="81"/>
        <v/>
      </c>
      <c r="Q696" s="55"/>
      <c r="R696" s="55"/>
      <c r="S696" s="296"/>
    </row>
    <row r="697" spans="1:19">
      <c r="A697" s="217"/>
      <c r="B697" s="218"/>
      <c r="C697" s="219"/>
      <c r="D697" s="219"/>
      <c r="E697" s="220"/>
      <c r="F697" s="219"/>
      <c r="G697" s="291"/>
      <c r="H697" s="174" cm="1">
        <f t="array" ref="H697">IF(B697&lt;&gt;"",INDEX(KM!$C$5:$C$40,MATCH(1,($B697&gt;=KM!$A$5:$A$40)*($B697&lt;=KM!$B$5:$B$40),0)),0)</f>
        <v>0</v>
      </c>
      <c r="I697" s="55">
        <f t="shared" si="83"/>
        <v>0</v>
      </c>
      <c r="J697" s="226"/>
      <c r="K697" s="234"/>
      <c r="L697" s="236" t="str">
        <f>IF(AND('1B Tableau financier'!$K$2&lt;&gt;"Pôle",B697&lt;&gt;""),1,"")</f>
        <v/>
      </c>
      <c r="M697" s="241" t="str">
        <f t="shared" si="82"/>
        <v/>
      </c>
      <c r="N697" s="242" t="str">
        <f>IF(AND('1B Tableau financier'!$K$2="pôle",L697=2),ROUND((I697+J697+K697),2),"")</f>
        <v/>
      </c>
      <c r="O697" s="241" t="str">
        <f t="shared" si="80"/>
        <v/>
      </c>
      <c r="P697" s="55" t="str">
        <f t="shared" si="81"/>
        <v/>
      </c>
      <c r="Q697" s="55"/>
      <c r="R697" s="55"/>
      <c r="S697" s="296"/>
    </row>
    <row r="698" spans="1:19">
      <c r="A698" s="217"/>
      <c r="B698" s="218"/>
      <c r="C698" s="219"/>
      <c r="D698" s="219"/>
      <c r="E698" s="220"/>
      <c r="F698" s="219"/>
      <c r="G698" s="291"/>
      <c r="H698" s="174" cm="1">
        <f t="array" ref="H698">IF(B698&lt;&gt;"",INDEX(KM!$C$5:$C$40,MATCH(1,($B698&gt;=KM!$A$5:$A$40)*($B698&lt;=KM!$B$5:$B$40),0)),0)</f>
        <v>0</v>
      </c>
      <c r="I698" s="55">
        <f t="shared" si="83"/>
        <v>0</v>
      </c>
      <c r="J698" s="226"/>
      <c r="K698" s="234"/>
      <c r="L698" s="236" t="str">
        <f>IF(AND('1B Tableau financier'!$K$2&lt;&gt;"Pôle",B698&lt;&gt;""),1,"")</f>
        <v/>
      </c>
      <c r="M698" s="241" t="str">
        <f t="shared" si="82"/>
        <v/>
      </c>
      <c r="N698" s="242" t="str">
        <f>IF(AND('1B Tableau financier'!$K$2="pôle",L698=2),ROUND((I698+J698+K698),2),"")</f>
        <v/>
      </c>
      <c r="O698" s="241" t="str">
        <f t="shared" si="80"/>
        <v/>
      </c>
      <c r="P698" s="55" t="str">
        <f t="shared" si="81"/>
        <v/>
      </c>
      <c r="Q698" s="55"/>
      <c r="R698" s="55"/>
      <c r="S698" s="296"/>
    </row>
    <row r="699" spans="1:19">
      <c r="A699" s="217"/>
      <c r="B699" s="218"/>
      <c r="C699" s="219"/>
      <c r="D699" s="219"/>
      <c r="E699" s="220"/>
      <c r="F699" s="219"/>
      <c r="G699" s="291"/>
      <c r="H699" s="174" cm="1">
        <f t="array" ref="H699">IF(B699&lt;&gt;"",INDEX(KM!$C$5:$C$40,MATCH(1,($B699&gt;=KM!$A$5:$A$40)*($B699&lt;=KM!$B$5:$B$40),0)),0)</f>
        <v>0</v>
      </c>
      <c r="I699" s="55">
        <f t="shared" si="83"/>
        <v>0</v>
      </c>
      <c r="J699" s="226"/>
      <c r="K699" s="234"/>
      <c r="L699" s="236" t="str">
        <f>IF(AND('1B Tableau financier'!$K$2&lt;&gt;"Pôle",B699&lt;&gt;""),1,"")</f>
        <v/>
      </c>
      <c r="M699" s="241" t="str">
        <f t="shared" si="82"/>
        <v/>
      </c>
      <c r="N699" s="242" t="str">
        <f>IF(AND('1B Tableau financier'!$K$2="pôle",L699=2),ROUND((I699+J699+K699),2),"")</f>
        <v/>
      </c>
      <c r="O699" s="241" t="str">
        <f t="shared" si="80"/>
        <v/>
      </c>
      <c r="P699" s="55" t="str">
        <f t="shared" si="81"/>
        <v/>
      </c>
      <c r="Q699" s="55"/>
      <c r="R699" s="55"/>
      <c r="S699" s="296"/>
    </row>
    <row r="700" spans="1:19">
      <c r="A700" s="217"/>
      <c r="B700" s="218"/>
      <c r="C700" s="219"/>
      <c r="D700" s="219"/>
      <c r="E700" s="220"/>
      <c r="F700" s="219"/>
      <c r="G700" s="291"/>
      <c r="H700" s="174" cm="1">
        <f t="array" ref="H700">IF(B700&lt;&gt;"",INDEX(KM!$C$5:$C$40,MATCH(1,($B700&gt;=KM!$A$5:$A$40)*($B700&lt;=KM!$B$5:$B$40),0)),0)</f>
        <v>0</v>
      </c>
      <c r="I700" s="55">
        <f t="shared" si="83"/>
        <v>0</v>
      </c>
      <c r="J700" s="226"/>
      <c r="K700" s="234"/>
      <c r="L700" s="236" t="str">
        <f>IF(AND('1B Tableau financier'!$K$2&lt;&gt;"Pôle",B700&lt;&gt;""),1,"")</f>
        <v/>
      </c>
      <c r="M700" s="241" t="str">
        <f t="shared" si="82"/>
        <v/>
      </c>
      <c r="N700" s="242" t="str">
        <f>IF(AND('1B Tableau financier'!$K$2="pôle",L700=2),ROUND((I700+J700+K700),2),"")</f>
        <v/>
      </c>
      <c r="O700" s="241" t="str">
        <f t="shared" si="80"/>
        <v/>
      </c>
      <c r="P700" s="55" t="str">
        <f t="shared" si="81"/>
        <v/>
      </c>
      <c r="Q700" s="55"/>
      <c r="R700" s="55"/>
      <c r="S700" s="296"/>
    </row>
    <row r="701" spans="1:19">
      <c r="A701" s="217"/>
      <c r="B701" s="218"/>
      <c r="C701" s="219"/>
      <c r="D701" s="219"/>
      <c r="E701" s="220"/>
      <c r="F701" s="219"/>
      <c r="G701" s="291"/>
      <c r="H701" s="174" cm="1">
        <f t="array" ref="H701">IF(B701&lt;&gt;"",INDEX(KM!$C$5:$C$40,MATCH(1,($B701&gt;=KM!$A$5:$A$40)*($B701&lt;=KM!$B$5:$B$40),0)),0)</f>
        <v>0</v>
      </c>
      <c r="I701" s="55">
        <f t="shared" si="83"/>
        <v>0</v>
      </c>
      <c r="J701" s="226"/>
      <c r="K701" s="234"/>
      <c r="L701" s="236" t="str">
        <f>IF(AND('1B Tableau financier'!$K$2&lt;&gt;"Pôle",B701&lt;&gt;""),1,"")</f>
        <v/>
      </c>
      <c r="M701" s="241" t="str">
        <f t="shared" si="82"/>
        <v/>
      </c>
      <c r="N701" s="242" t="str">
        <f>IF(AND('1B Tableau financier'!$K$2="pôle",L701=2),ROUND((I701+J701+K701),2),"")</f>
        <v/>
      </c>
      <c r="O701" s="241" t="str">
        <f t="shared" si="80"/>
        <v/>
      </c>
      <c r="P701" s="55" t="str">
        <f t="shared" si="81"/>
        <v/>
      </c>
      <c r="Q701" s="55"/>
      <c r="R701" s="55"/>
      <c r="S701" s="296"/>
    </row>
    <row r="702" spans="1:19">
      <c r="A702" s="217"/>
      <c r="B702" s="218"/>
      <c r="C702" s="219"/>
      <c r="D702" s="219"/>
      <c r="E702" s="220"/>
      <c r="F702" s="219"/>
      <c r="G702" s="291"/>
      <c r="H702" s="174" cm="1">
        <f t="array" ref="H702">IF(B702&lt;&gt;"",INDEX(KM!$C$5:$C$40,MATCH(1,($B702&gt;=KM!$A$5:$A$40)*($B702&lt;=KM!$B$5:$B$40),0)),0)</f>
        <v>0</v>
      </c>
      <c r="I702" s="55">
        <f t="shared" si="83"/>
        <v>0</v>
      </c>
      <c r="J702" s="226"/>
      <c r="K702" s="234"/>
      <c r="L702" s="236" t="str">
        <f>IF(AND('1B Tableau financier'!$K$2&lt;&gt;"Pôle",B702&lt;&gt;""),1,"")</f>
        <v/>
      </c>
      <c r="M702" s="241" t="str">
        <f t="shared" si="82"/>
        <v/>
      </c>
      <c r="N702" s="242" t="str">
        <f>IF(AND('1B Tableau financier'!$K$2="pôle",L702=2),ROUND((I702+J702+K702),2),"")</f>
        <v/>
      </c>
      <c r="O702" s="241" t="str">
        <f t="shared" si="80"/>
        <v/>
      </c>
      <c r="P702" s="55" t="str">
        <f t="shared" si="81"/>
        <v/>
      </c>
      <c r="Q702" s="55"/>
      <c r="R702" s="55"/>
      <c r="S702" s="296"/>
    </row>
    <row r="703" spans="1:19">
      <c r="A703" s="217"/>
      <c r="B703" s="218"/>
      <c r="C703" s="219"/>
      <c r="D703" s="219"/>
      <c r="E703" s="220"/>
      <c r="F703" s="219"/>
      <c r="G703" s="291"/>
      <c r="H703" s="174" cm="1">
        <f t="array" ref="H703">IF(B703&lt;&gt;"",INDEX(KM!$C$5:$C$40,MATCH(1,($B703&gt;=KM!$A$5:$A$40)*($B703&lt;=KM!$B$5:$B$40),0)),0)</f>
        <v>0</v>
      </c>
      <c r="I703" s="55">
        <f t="shared" si="83"/>
        <v>0</v>
      </c>
      <c r="J703" s="226"/>
      <c r="K703" s="234"/>
      <c r="L703" s="236" t="str">
        <f>IF(AND('1B Tableau financier'!$K$2&lt;&gt;"Pôle",B703&lt;&gt;""),1,"")</f>
        <v/>
      </c>
      <c r="M703" s="241" t="str">
        <f t="shared" si="82"/>
        <v/>
      </c>
      <c r="N703" s="242" t="str">
        <f>IF(AND('1B Tableau financier'!$K$2="pôle",L703=2),ROUND((I703+J703+K703),2),"")</f>
        <v/>
      </c>
      <c r="O703" s="241" t="str">
        <f t="shared" si="80"/>
        <v/>
      </c>
      <c r="P703" s="55" t="str">
        <f t="shared" si="81"/>
        <v/>
      </c>
      <c r="Q703" s="55"/>
      <c r="R703" s="55"/>
      <c r="S703" s="296"/>
    </row>
    <row r="704" spans="1:19">
      <c r="A704" s="217"/>
      <c r="B704" s="218"/>
      <c r="C704" s="219"/>
      <c r="D704" s="219"/>
      <c r="E704" s="220"/>
      <c r="F704" s="219"/>
      <c r="G704" s="291"/>
      <c r="H704" s="174" cm="1">
        <f t="array" ref="H704">IF(B704&lt;&gt;"",INDEX(KM!$C$5:$C$40,MATCH(1,($B704&gt;=KM!$A$5:$A$40)*($B704&lt;=KM!$B$5:$B$40),0)),0)</f>
        <v>0</v>
      </c>
      <c r="I704" s="55">
        <f t="shared" si="83"/>
        <v>0</v>
      </c>
      <c r="J704" s="226"/>
      <c r="K704" s="234"/>
      <c r="L704" s="236" t="str">
        <f>IF(AND('1B Tableau financier'!$K$2&lt;&gt;"Pôle",B704&lt;&gt;""),1,"")</f>
        <v/>
      </c>
      <c r="M704" s="241" t="str">
        <f t="shared" si="82"/>
        <v/>
      </c>
      <c r="N704" s="242" t="str">
        <f>IF(AND('1B Tableau financier'!$K$2="pôle",L704=2),ROUND((I704+J704+K704),2),"")</f>
        <v/>
      </c>
      <c r="O704" s="241" t="str">
        <f t="shared" si="80"/>
        <v/>
      </c>
      <c r="P704" s="55" t="str">
        <f t="shared" si="81"/>
        <v/>
      </c>
      <c r="Q704" s="55"/>
      <c r="R704" s="55"/>
      <c r="S704" s="296"/>
    </row>
    <row r="705" spans="1:19">
      <c r="A705" s="217"/>
      <c r="B705" s="218"/>
      <c r="C705" s="219"/>
      <c r="D705" s="219"/>
      <c r="E705" s="220"/>
      <c r="F705" s="219"/>
      <c r="G705" s="291"/>
      <c r="H705" s="174" cm="1">
        <f t="array" ref="H705">IF(B705&lt;&gt;"",INDEX(KM!$C$5:$C$40,MATCH(1,($B705&gt;=KM!$A$5:$A$40)*($B705&lt;=KM!$B$5:$B$40),0)),0)</f>
        <v>0</v>
      </c>
      <c r="I705" s="55">
        <f t="shared" si="83"/>
        <v>0</v>
      </c>
      <c r="J705" s="226"/>
      <c r="K705" s="234"/>
      <c r="L705" s="236" t="str">
        <f>IF(AND('1B Tableau financier'!$K$2&lt;&gt;"Pôle",B705&lt;&gt;""),1,"")</f>
        <v/>
      </c>
      <c r="M705" s="241" t="str">
        <f t="shared" si="82"/>
        <v/>
      </c>
      <c r="N705" s="242" t="str">
        <f>IF(AND('1B Tableau financier'!$K$2="pôle",L705=2),ROUND((I705+J705+K705),2),"")</f>
        <v/>
      </c>
      <c r="O705" s="241" t="str">
        <f t="shared" si="80"/>
        <v/>
      </c>
      <c r="P705" s="55" t="str">
        <f t="shared" si="81"/>
        <v/>
      </c>
      <c r="Q705" s="55"/>
      <c r="R705" s="55"/>
      <c r="S705" s="296"/>
    </row>
    <row r="706" spans="1:19">
      <c r="A706" s="217"/>
      <c r="B706" s="218"/>
      <c r="C706" s="219"/>
      <c r="D706" s="219"/>
      <c r="E706" s="220"/>
      <c r="F706" s="219"/>
      <c r="G706" s="291"/>
      <c r="H706" s="174" cm="1">
        <f t="array" ref="H706">IF(B706&lt;&gt;"",INDEX(KM!$C$5:$C$40,MATCH(1,($B706&gt;=KM!$A$5:$A$40)*($B706&lt;=KM!$B$5:$B$40),0)),0)</f>
        <v>0</v>
      </c>
      <c r="I706" s="55">
        <f t="shared" si="83"/>
        <v>0</v>
      </c>
      <c r="J706" s="226"/>
      <c r="K706" s="234"/>
      <c r="L706" s="236" t="str">
        <f>IF(AND('1B Tableau financier'!$K$2&lt;&gt;"Pôle",B706&lt;&gt;""),1,"")</f>
        <v/>
      </c>
      <c r="M706" s="241" t="str">
        <f t="shared" si="82"/>
        <v/>
      </c>
      <c r="N706" s="242" t="str">
        <f>IF(AND('1B Tableau financier'!$K$2="pôle",L706=2),ROUND((I706+J706+K706),2),"")</f>
        <v/>
      </c>
      <c r="O706" s="241" t="str">
        <f t="shared" si="80"/>
        <v/>
      </c>
      <c r="P706" s="55" t="str">
        <f t="shared" si="81"/>
        <v/>
      </c>
      <c r="Q706" s="55"/>
      <c r="R706" s="55"/>
      <c r="S706" s="296"/>
    </row>
    <row r="707" spans="1:19">
      <c r="A707" s="217"/>
      <c r="B707" s="218"/>
      <c r="C707" s="219"/>
      <c r="D707" s="219"/>
      <c r="E707" s="220"/>
      <c r="F707" s="219"/>
      <c r="G707" s="291"/>
      <c r="H707" s="174" cm="1">
        <f t="array" ref="H707">IF(B707&lt;&gt;"",INDEX(KM!$C$5:$C$40,MATCH(1,($B707&gt;=KM!$A$5:$A$40)*($B707&lt;=KM!$B$5:$B$40),0)),0)</f>
        <v>0</v>
      </c>
      <c r="I707" s="55">
        <f t="shared" si="83"/>
        <v>0</v>
      </c>
      <c r="J707" s="226"/>
      <c r="K707" s="234"/>
      <c r="L707" s="236" t="str">
        <f>IF(AND('1B Tableau financier'!$K$2&lt;&gt;"Pôle",B707&lt;&gt;""),1,"")</f>
        <v/>
      </c>
      <c r="M707" s="241" t="str">
        <f t="shared" si="82"/>
        <v/>
      </c>
      <c r="N707" s="242" t="str">
        <f>IF(AND('1B Tableau financier'!$K$2="pôle",L707=2),ROUND((I707+J707+K707),2),"")</f>
        <v/>
      </c>
      <c r="O707" s="241" t="str">
        <f t="shared" si="80"/>
        <v/>
      </c>
      <c r="P707" s="55" t="str">
        <f t="shared" si="81"/>
        <v/>
      </c>
      <c r="Q707" s="55"/>
      <c r="R707" s="55"/>
      <c r="S707" s="296"/>
    </row>
    <row r="708" spans="1:19">
      <c r="A708" s="217"/>
      <c r="B708" s="218"/>
      <c r="C708" s="219"/>
      <c r="D708" s="219"/>
      <c r="E708" s="220"/>
      <c r="F708" s="219"/>
      <c r="G708" s="291"/>
      <c r="H708" s="174" cm="1">
        <f t="array" ref="H708">IF(B708&lt;&gt;"",INDEX(KM!$C$5:$C$40,MATCH(1,($B708&gt;=KM!$A$5:$A$40)*($B708&lt;=KM!$B$5:$B$40),0)),0)</f>
        <v>0</v>
      </c>
      <c r="I708" s="55">
        <f t="shared" si="83"/>
        <v>0</v>
      </c>
      <c r="J708" s="226"/>
      <c r="K708" s="234"/>
      <c r="L708" s="236" t="str">
        <f>IF(AND('1B Tableau financier'!$K$2&lt;&gt;"Pôle",B708&lt;&gt;""),1,"")</f>
        <v/>
      </c>
      <c r="M708" s="241" t="str">
        <f t="shared" si="82"/>
        <v/>
      </c>
      <c r="N708" s="242" t="str">
        <f>IF(AND('1B Tableau financier'!$K$2="pôle",L708=2),ROUND((I708+J708+K708),2),"")</f>
        <v/>
      </c>
      <c r="O708" s="241" t="str">
        <f t="shared" si="80"/>
        <v/>
      </c>
      <c r="P708" s="55" t="str">
        <f t="shared" si="81"/>
        <v/>
      </c>
      <c r="Q708" s="55"/>
      <c r="R708" s="55"/>
      <c r="S708" s="296"/>
    </row>
    <row r="709" spans="1:19">
      <c r="A709" s="217"/>
      <c r="B709" s="218"/>
      <c r="C709" s="219"/>
      <c r="D709" s="219"/>
      <c r="E709" s="220"/>
      <c r="F709" s="219"/>
      <c r="G709" s="291"/>
      <c r="H709" s="174" cm="1">
        <f t="array" ref="H709">IF(B709&lt;&gt;"",INDEX(KM!$C$5:$C$40,MATCH(1,($B709&gt;=KM!$A$5:$A$40)*($B709&lt;=KM!$B$5:$B$40),0)),0)</f>
        <v>0</v>
      </c>
      <c r="I709" s="55">
        <f t="shared" si="83"/>
        <v>0</v>
      </c>
      <c r="J709" s="226"/>
      <c r="K709" s="234"/>
      <c r="L709" s="236" t="str">
        <f>IF(AND('1B Tableau financier'!$K$2&lt;&gt;"Pôle",B709&lt;&gt;""),1,"")</f>
        <v/>
      </c>
      <c r="M709" s="241" t="str">
        <f t="shared" si="82"/>
        <v/>
      </c>
      <c r="N709" s="242" t="str">
        <f>IF(AND('1B Tableau financier'!$K$2="pôle",L709=2),ROUND((I709+J709+K709),2),"")</f>
        <v/>
      </c>
      <c r="O709" s="241" t="str">
        <f t="shared" si="80"/>
        <v/>
      </c>
      <c r="P709" s="55" t="str">
        <f t="shared" si="81"/>
        <v/>
      </c>
      <c r="Q709" s="55"/>
      <c r="R709" s="55"/>
      <c r="S709" s="296"/>
    </row>
    <row r="710" spans="1:19">
      <c r="A710" s="217"/>
      <c r="B710" s="218"/>
      <c r="C710" s="219"/>
      <c r="D710" s="219"/>
      <c r="E710" s="220"/>
      <c r="F710" s="219"/>
      <c r="G710" s="291"/>
      <c r="H710" s="174" cm="1">
        <f t="array" ref="H710">IF(B710&lt;&gt;"",INDEX(KM!$C$5:$C$40,MATCH(1,($B710&gt;=KM!$A$5:$A$40)*($B710&lt;=KM!$B$5:$B$40),0)),0)</f>
        <v>0</v>
      </c>
      <c r="I710" s="55">
        <f t="shared" si="83"/>
        <v>0</v>
      </c>
      <c r="J710" s="226"/>
      <c r="K710" s="234"/>
      <c r="L710" s="236" t="str">
        <f>IF(AND('1B Tableau financier'!$K$2&lt;&gt;"Pôle",B710&lt;&gt;""),1,"")</f>
        <v/>
      </c>
      <c r="M710" s="241" t="str">
        <f t="shared" si="82"/>
        <v/>
      </c>
      <c r="N710" s="242" t="str">
        <f>IF(AND('1B Tableau financier'!$K$2="pôle",L710=2),ROUND((I710+J710+K710),2),"")</f>
        <v/>
      </c>
      <c r="O710" s="241" t="str">
        <f t="shared" si="80"/>
        <v/>
      </c>
      <c r="P710" s="55" t="str">
        <f t="shared" si="81"/>
        <v/>
      </c>
      <c r="Q710" s="55"/>
      <c r="R710" s="55"/>
      <c r="S710" s="296"/>
    </row>
    <row r="711" spans="1:19">
      <c r="A711" s="221"/>
      <c r="B711" s="218"/>
      <c r="C711" s="219"/>
      <c r="D711" s="219"/>
      <c r="E711" s="220"/>
      <c r="F711" s="219"/>
      <c r="G711" s="291"/>
      <c r="H711" s="174" cm="1">
        <f t="array" ref="H711">IF(B711&lt;&gt;"",INDEX(KM!$C$5:$C$40,MATCH(1,($B711&gt;=KM!$A$5:$A$40)*($B711&lt;=KM!$B$5:$B$40),0)),0)</f>
        <v>0</v>
      </c>
      <c r="I711" s="55">
        <f t="shared" si="77"/>
        <v>0</v>
      </c>
      <c r="J711" s="226"/>
      <c r="K711" s="234"/>
      <c r="L711" s="236" t="str">
        <f>IF(AND('1B Tableau financier'!$K$2&lt;&gt;"Pôle",B711&lt;&gt;""),1,"")</f>
        <v/>
      </c>
      <c r="M711" s="241" t="str">
        <f t="shared" si="82"/>
        <v/>
      </c>
      <c r="N711" s="242" t="str">
        <f>IF(AND('1B Tableau financier'!$K$2="pôle",L711=2),ROUND((I711+J711+K711),2),"")</f>
        <v/>
      </c>
      <c r="O711" s="241" t="str">
        <f t="shared" si="80"/>
        <v/>
      </c>
      <c r="P711" s="55" t="str">
        <f t="shared" si="81"/>
        <v/>
      </c>
      <c r="Q711" s="55"/>
      <c r="R711" s="55"/>
      <c r="S711" s="296"/>
    </row>
    <row r="712" spans="1:19" ht="15.75" thickBot="1">
      <c r="A712" s="222"/>
      <c r="B712" s="223"/>
      <c r="C712" s="224"/>
      <c r="D712" s="224"/>
      <c r="E712" s="225"/>
      <c r="F712" s="224"/>
      <c r="G712" s="292"/>
      <c r="H712" s="175" cm="1">
        <f t="array" ref="H712">IF(B712&lt;&gt;"",INDEX(KM!$C$5:$C$40,MATCH(1,($B712&gt;=KM!$A$5:$A$40)*($B712&lt;=KM!$B$5:$B$40),0)),0)</f>
        <v>0</v>
      </c>
      <c r="I712" s="56">
        <f>G712*H712</f>
        <v>0</v>
      </c>
      <c r="J712" s="227"/>
      <c r="K712" s="235"/>
      <c r="L712" s="613" t="str">
        <f>IF(AND('1B Tableau financier'!$K$2&lt;&gt;"Pôle",B712&lt;&gt;""),1,"")</f>
        <v/>
      </c>
      <c r="M712" s="614" t="str">
        <f t="shared" si="82"/>
        <v/>
      </c>
      <c r="N712" s="615" t="str">
        <f>IF(AND('1B Tableau financier'!$K$2="pôle",L712=2),ROUND((I712+J712+K712),2),"")</f>
        <v/>
      </c>
      <c r="O712" s="241" t="str">
        <f t="shared" si="80"/>
        <v/>
      </c>
      <c r="P712" s="55" t="str">
        <f t="shared" si="81"/>
        <v/>
      </c>
      <c r="Q712" s="55"/>
      <c r="R712" s="55"/>
      <c r="S712" s="296"/>
    </row>
    <row r="713" spans="1:19" ht="15.75" thickBot="1">
      <c r="F713" s="210"/>
      <c r="G713" s="301"/>
      <c r="H713" s="301"/>
      <c r="I713" s="301"/>
      <c r="J713" s="302" t="str">
        <f>"Montant total des frais de déplacement pour "&amp;C620</f>
        <v xml:space="preserve">Montant total des frais de déplacement pour </v>
      </c>
      <c r="K713" s="302"/>
      <c r="L713" s="302"/>
      <c r="M713" s="611">
        <f t="shared" ref="M713:R713" si="84">SUM(M622:M712)</f>
        <v>0</v>
      </c>
      <c r="N713" s="611">
        <f t="shared" si="84"/>
        <v>0</v>
      </c>
      <c r="O713" s="290">
        <f t="shared" si="84"/>
        <v>0</v>
      </c>
      <c r="P713" s="290">
        <f t="shared" si="84"/>
        <v>0</v>
      </c>
      <c r="Q713" s="300">
        <f t="shared" si="84"/>
        <v>0</v>
      </c>
      <c r="R713" s="300">
        <f t="shared" si="84"/>
        <v>0</v>
      </c>
      <c r="S713" s="297"/>
    </row>
    <row r="715" spans="1:19" ht="15.75" thickBot="1"/>
    <row r="716" spans="1:19" ht="16.5" customHeight="1" thickBot="1">
      <c r="A716" s="191" t="s">
        <v>334</v>
      </c>
      <c r="B716" s="450"/>
      <c r="C716" s="192"/>
      <c r="D716" s="193"/>
      <c r="E716" s="193"/>
      <c r="F716" s="1068" t="s">
        <v>311</v>
      </c>
      <c r="G716" s="1071" t="s">
        <v>312</v>
      </c>
      <c r="H716" s="1072"/>
      <c r="I716" s="1072"/>
      <c r="J716" s="1073"/>
      <c r="K716" s="1074" t="s">
        <v>140</v>
      </c>
      <c r="L716" s="1068" t="s">
        <v>313</v>
      </c>
      <c r="M716" s="1068" t="s">
        <v>314</v>
      </c>
      <c r="N716" s="1068" t="s">
        <v>315</v>
      </c>
      <c r="O716" s="842" t="s">
        <v>179</v>
      </c>
      <c r="P716" s="843"/>
      <c r="Q716" s="843"/>
      <c r="R716" s="843"/>
      <c r="S716" s="844"/>
    </row>
    <row r="717" spans="1:19" ht="51.75" thickBot="1">
      <c r="A717" s="194" t="s">
        <v>168</v>
      </c>
      <c r="B717" s="195" t="s">
        <v>329</v>
      </c>
      <c r="C717" s="196" t="s">
        <v>317</v>
      </c>
      <c r="D717" s="196" t="s">
        <v>318</v>
      </c>
      <c r="E717" s="197" t="s">
        <v>319</v>
      </c>
      <c r="F717" s="1069"/>
      <c r="G717" s="198" t="s">
        <v>320</v>
      </c>
      <c r="H717" s="199" t="s">
        <v>321</v>
      </c>
      <c r="I717" s="199" t="s">
        <v>322</v>
      </c>
      <c r="J717" s="198" t="s">
        <v>323</v>
      </c>
      <c r="K717" s="1075"/>
      <c r="L717" s="1069"/>
      <c r="M717" s="1069"/>
      <c r="N717" s="1069"/>
      <c r="O717" s="144" t="s">
        <v>324</v>
      </c>
      <c r="P717" s="288" t="s">
        <v>325</v>
      </c>
      <c r="Q717" s="145" t="s">
        <v>326</v>
      </c>
      <c r="R717" s="145" t="s">
        <v>327</v>
      </c>
      <c r="S717" s="289" t="s">
        <v>182</v>
      </c>
    </row>
    <row r="718" spans="1:19">
      <c r="A718" s="213"/>
      <c r="B718" s="214"/>
      <c r="C718" s="215"/>
      <c r="D718" s="215"/>
      <c r="E718" s="216"/>
      <c r="F718" s="215"/>
      <c r="G718" s="291"/>
      <c r="H718" s="174" cm="1">
        <f t="array" ref="H718">IF(B718&lt;&gt;"",INDEX(KM!$C$5:$C$40,MATCH(1,($B718&gt;=KM!$A$5:$A$40)*($B718&lt;=KM!$B$5:$B$40),0)),0)</f>
        <v>0</v>
      </c>
      <c r="I718" s="54">
        <f>G718*H718</f>
        <v>0</v>
      </c>
      <c r="J718" s="226"/>
      <c r="K718" s="238"/>
      <c r="L718" s="236" t="str">
        <f>IF(AND('1B Tableau financier'!$K$2&lt;&gt;"Pôle",B718&lt;&gt;""),1,"")</f>
        <v/>
      </c>
      <c r="M718" s="241" t="str">
        <f t="shared" ref="M718:M719" si="85">IF(L718=1,ROUND(I718+J718+K718,2),"")</f>
        <v/>
      </c>
      <c r="N718" s="242" t="str">
        <f>IF(AND('1B Tableau financier'!$K$2="pôle",L718=2),ROUND((I718+J718+K718),2),"")</f>
        <v/>
      </c>
      <c r="O718" s="239" t="str">
        <f>IF(M718="","",M718-Q718)</f>
        <v/>
      </c>
      <c r="P718" s="54" t="str">
        <f>IF(N718="","",N718-R718)</f>
        <v/>
      </c>
      <c r="Q718" s="54"/>
      <c r="R718" s="54"/>
      <c r="S718" s="295"/>
    </row>
    <row r="719" spans="1:19">
      <c r="A719" s="217"/>
      <c r="B719" s="218"/>
      <c r="C719" s="219"/>
      <c r="D719" s="219"/>
      <c r="E719" s="220"/>
      <c r="F719" s="219"/>
      <c r="G719" s="291"/>
      <c r="H719" s="174" cm="1">
        <f t="array" ref="H719">IF(B719&lt;&gt;"",INDEX(KM!$C$5:$C$40,MATCH(1,($B719&gt;=KM!$A$5:$A$40)*($B719&lt;=KM!$B$5:$B$40),0)),0)</f>
        <v>0</v>
      </c>
      <c r="I719" s="55">
        <f>G719*H719</f>
        <v>0</v>
      </c>
      <c r="J719" s="226"/>
      <c r="K719" s="234"/>
      <c r="L719" s="612" t="str">
        <f>IF(AND('1B Tableau financier'!$K$2&lt;&gt;"Pôle",B719&lt;&gt;""),1,"")</f>
        <v/>
      </c>
      <c r="M719" s="241" t="str">
        <f t="shared" si="85"/>
        <v/>
      </c>
      <c r="N719" s="242" t="str">
        <f>IF(AND('1B Tableau financier'!$K$2="pôle",L719=2),ROUND((I719+J719+K719),2),"")</f>
        <v/>
      </c>
      <c r="O719" s="241" t="str">
        <f t="shared" ref="O719:O782" si="86">IF(M719="","",M719-Q719)</f>
        <v/>
      </c>
      <c r="P719" s="55" t="str">
        <f t="shared" ref="P719:P782" si="87">IF(N719="","",N719-R719)</f>
        <v/>
      </c>
      <c r="Q719" s="55"/>
      <c r="R719" s="55"/>
      <c r="S719" s="296"/>
    </row>
    <row r="720" spans="1:19">
      <c r="A720" s="217"/>
      <c r="B720" s="218"/>
      <c r="C720" s="219"/>
      <c r="D720" s="219"/>
      <c r="E720" s="220"/>
      <c r="F720" s="219"/>
      <c r="G720" s="291"/>
      <c r="H720" s="174" cm="1">
        <f t="array" ref="H720">IF(B720&lt;&gt;"",INDEX(KM!$C$5:$C$40,MATCH(1,($B720&gt;=KM!$A$5:$A$40)*($B720&lt;=KM!$B$5:$B$40),0)),0)</f>
        <v>0</v>
      </c>
      <c r="I720" s="55">
        <f t="shared" ref="I720:I807" si="88">G720*H720</f>
        <v>0</v>
      </c>
      <c r="J720" s="226"/>
      <c r="K720" s="234"/>
      <c r="L720" s="236" t="str">
        <f>IF(AND('1B Tableau financier'!$K$2&lt;&gt;"Pôle",B720&lt;&gt;""),1,"")</f>
        <v/>
      </c>
      <c r="M720" s="241" t="str">
        <f t="shared" ref="M720:M783" si="89">IF(L720=1,ROUND(I720+J720+K720,2),"")</f>
        <v/>
      </c>
      <c r="N720" s="242" t="str">
        <f>IF(AND('1B Tableau financier'!$K$2="pôle",L720=2),ROUND((I720+J720+K720),2),"")</f>
        <v/>
      </c>
      <c r="O720" s="241" t="str">
        <f t="shared" si="86"/>
        <v/>
      </c>
      <c r="P720" s="55" t="str">
        <f t="shared" si="87"/>
        <v/>
      </c>
      <c r="Q720" s="55"/>
      <c r="R720" s="55"/>
      <c r="S720" s="296"/>
    </row>
    <row r="721" spans="1:19">
      <c r="A721" s="217"/>
      <c r="B721" s="218"/>
      <c r="C721" s="219"/>
      <c r="D721" s="219"/>
      <c r="E721" s="220"/>
      <c r="F721" s="219"/>
      <c r="G721" s="291"/>
      <c r="H721" s="174" cm="1">
        <f t="array" ref="H721">IF(B721&lt;&gt;"",INDEX(KM!$C$5:$C$40,MATCH(1,($B721&gt;=KM!$A$5:$A$40)*($B721&lt;=KM!$B$5:$B$40),0)),0)</f>
        <v>0</v>
      </c>
      <c r="I721" s="55">
        <f t="shared" si="88"/>
        <v>0</v>
      </c>
      <c r="J721" s="226"/>
      <c r="K721" s="234"/>
      <c r="L721" s="236" t="str">
        <f>IF(AND('1B Tableau financier'!$K$2&lt;&gt;"Pôle",B721&lt;&gt;""),1,"")</f>
        <v/>
      </c>
      <c r="M721" s="241" t="str">
        <f t="shared" si="89"/>
        <v/>
      </c>
      <c r="N721" s="242" t="str">
        <f>IF(AND('1B Tableau financier'!$K$2="pôle",L721=2),ROUND((I721+J721+K721),2),"")</f>
        <v/>
      </c>
      <c r="O721" s="241" t="str">
        <f t="shared" si="86"/>
        <v/>
      </c>
      <c r="P721" s="55" t="str">
        <f t="shared" si="87"/>
        <v/>
      </c>
      <c r="Q721" s="55"/>
      <c r="R721" s="55"/>
      <c r="S721" s="296"/>
    </row>
    <row r="722" spans="1:19">
      <c r="A722" s="217"/>
      <c r="B722" s="218"/>
      <c r="C722" s="219"/>
      <c r="D722" s="219"/>
      <c r="E722" s="220"/>
      <c r="F722" s="219"/>
      <c r="G722" s="291"/>
      <c r="H722" s="174" cm="1">
        <f t="array" ref="H722">IF(B722&lt;&gt;"",INDEX(KM!$C$5:$C$40,MATCH(1,($B722&gt;=KM!$A$5:$A$40)*($B722&lt;=KM!$B$5:$B$40),0)),0)</f>
        <v>0</v>
      </c>
      <c r="I722" s="55">
        <f t="shared" si="88"/>
        <v>0</v>
      </c>
      <c r="J722" s="226"/>
      <c r="K722" s="234"/>
      <c r="L722" s="236" t="str">
        <f>IF(AND('1B Tableau financier'!$K$2&lt;&gt;"Pôle",B722&lt;&gt;""),1,"")</f>
        <v/>
      </c>
      <c r="M722" s="241" t="str">
        <f t="shared" si="89"/>
        <v/>
      </c>
      <c r="N722" s="242" t="str">
        <f>IF(AND('1B Tableau financier'!$K$2="pôle",L722=2),ROUND((I722+J722+K722),2),"")</f>
        <v/>
      </c>
      <c r="O722" s="241" t="str">
        <f t="shared" si="86"/>
        <v/>
      </c>
      <c r="P722" s="55" t="str">
        <f t="shared" si="87"/>
        <v/>
      </c>
      <c r="Q722" s="55"/>
      <c r="R722" s="55"/>
      <c r="S722" s="296"/>
    </row>
    <row r="723" spans="1:19">
      <c r="A723" s="217"/>
      <c r="B723" s="218"/>
      <c r="C723" s="219"/>
      <c r="D723" s="219"/>
      <c r="E723" s="220"/>
      <c r="F723" s="219"/>
      <c r="G723" s="291"/>
      <c r="H723" s="174" cm="1">
        <f t="array" ref="H723">IF(B723&lt;&gt;"",INDEX(KM!$C$5:$C$40,MATCH(1,($B723&gt;=KM!$A$5:$A$40)*($B723&lt;=KM!$B$5:$B$40),0)),0)</f>
        <v>0</v>
      </c>
      <c r="I723" s="55">
        <f t="shared" si="88"/>
        <v>0</v>
      </c>
      <c r="J723" s="226"/>
      <c r="K723" s="234"/>
      <c r="L723" s="236" t="str">
        <f>IF(AND('1B Tableau financier'!$K$2&lt;&gt;"Pôle",B723&lt;&gt;""),1,"")</f>
        <v/>
      </c>
      <c r="M723" s="241" t="str">
        <f t="shared" si="89"/>
        <v/>
      </c>
      <c r="N723" s="242" t="str">
        <f>IF(AND('1B Tableau financier'!$K$2="pôle",L723=2),ROUND((I723+J723+K723),2),"")</f>
        <v/>
      </c>
      <c r="O723" s="241" t="str">
        <f t="shared" si="86"/>
        <v/>
      </c>
      <c r="P723" s="55" t="str">
        <f t="shared" si="87"/>
        <v/>
      </c>
      <c r="Q723" s="55"/>
      <c r="R723" s="55"/>
      <c r="S723" s="296"/>
    </row>
    <row r="724" spans="1:19">
      <c r="A724" s="217"/>
      <c r="B724" s="218"/>
      <c r="C724" s="219"/>
      <c r="D724" s="219"/>
      <c r="E724" s="220"/>
      <c r="F724" s="219"/>
      <c r="G724" s="291"/>
      <c r="H724" s="174" cm="1">
        <f t="array" ref="H724">IF(B724&lt;&gt;"",INDEX(KM!$C$5:$C$40,MATCH(1,($B724&gt;=KM!$A$5:$A$40)*($B724&lt;=KM!$B$5:$B$40),0)),0)</f>
        <v>0</v>
      </c>
      <c r="I724" s="55">
        <f t="shared" ref="I724:I754" si="90">G724*H724</f>
        <v>0</v>
      </c>
      <c r="J724" s="226"/>
      <c r="K724" s="234"/>
      <c r="L724" s="236" t="str">
        <f>IF(AND('1B Tableau financier'!$K$2&lt;&gt;"Pôle",B724&lt;&gt;""),1,"")</f>
        <v/>
      </c>
      <c r="M724" s="241" t="str">
        <f t="shared" si="89"/>
        <v/>
      </c>
      <c r="N724" s="242" t="str">
        <f>IF(AND('1B Tableau financier'!$K$2="pôle",L724=2),ROUND((I724+J724+K724),2),"")</f>
        <v/>
      </c>
      <c r="O724" s="241" t="str">
        <f t="shared" si="86"/>
        <v/>
      </c>
      <c r="P724" s="55" t="str">
        <f t="shared" si="87"/>
        <v/>
      </c>
      <c r="Q724" s="55"/>
      <c r="R724" s="55"/>
      <c r="S724" s="296"/>
    </row>
    <row r="725" spans="1:19">
      <c r="A725" s="217"/>
      <c r="B725" s="218"/>
      <c r="C725" s="219"/>
      <c r="D725" s="219"/>
      <c r="E725" s="220"/>
      <c r="F725" s="219"/>
      <c r="G725" s="291"/>
      <c r="H725" s="174" cm="1">
        <f t="array" ref="H725">IF(B725&lt;&gt;"",INDEX(KM!$C$5:$C$40,MATCH(1,($B725&gt;=KM!$A$5:$A$40)*($B725&lt;=KM!$B$5:$B$40),0)),0)</f>
        <v>0</v>
      </c>
      <c r="I725" s="55">
        <f t="shared" si="90"/>
        <v>0</v>
      </c>
      <c r="J725" s="226"/>
      <c r="K725" s="234"/>
      <c r="L725" s="236" t="str">
        <f>IF(AND('1B Tableau financier'!$K$2&lt;&gt;"Pôle",B725&lt;&gt;""),1,"")</f>
        <v/>
      </c>
      <c r="M725" s="241" t="str">
        <f t="shared" si="89"/>
        <v/>
      </c>
      <c r="N725" s="242" t="str">
        <f>IF(AND('1B Tableau financier'!$K$2="pôle",L725=2),ROUND((I725+J725+K725),2),"")</f>
        <v/>
      </c>
      <c r="O725" s="241" t="str">
        <f t="shared" si="86"/>
        <v/>
      </c>
      <c r="P725" s="55" t="str">
        <f t="shared" si="87"/>
        <v/>
      </c>
      <c r="Q725" s="55"/>
      <c r="R725" s="55"/>
      <c r="S725" s="296"/>
    </row>
    <row r="726" spans="1:19">
      <c r="A726" s="217"/>
      <c r="B726" s="218"/>
      <c r="C726" s="219"/>
      <c r="D726" s="219"/>
      <c r="E726" s="220"/>
      <c r="F726" s="219"/>
      <c r="G726" s="291"/>
      <c r="H726" s="174" cm="1">
        <f t="array" ref="H726">IF(B726&lt;&gt;"",INDEX(KM!$C$5:$C$40,MATCH(1,($B726&gt;=KM!$A$5:$A$40)*($B726&lt;=KM!$B$5:$B$40),0)),0)</f>
        <v>0</v>
      </c>
      <c r="I726" s="55">
        <f t="shared" si="90"/>
        <v>0</v>
      </c>
      <c r="J726" s="226"/>
      <c r="K726" s="234"/>
      <c r="L726" s="236" t="str">
        <f>IF(AND('1B Tableau financier'!$K$2&lt;&gt;"Pôle",B726&lt;&gt;""),1,"")</f>
        <v/>
      </c>
      <c r="M726" s="241" t="str">
        <f t="shared" si="89"/>
        <v/>
      </c>
      <c r="N726" s="242" t="str">
        <f>IF(AND('1B Tableau financier'!$K$2="pôle",L726=2),ROUND((I726+J726+K726),2),"")</f>
        <v/>
      </c>
      <c r="O726" s="241" t="str">
        <f t="shared" si="86"/>
        <v/>
      </c>
      <c r="P726" s="55" t="str">
        <f t="shared" si="87"/>
        <v/>
      </c>
      <c r="Q726" s="55"/>
      <c r="R726" s="55"/>
      <c r="S726" s="296"/>
    </row>
    <row r="727" spans="1:19">
      <c r="A727" s="217"/>
      <c r="B727" s="218"/>
      <c r="C727" s="219"/>
      <c r="D727" s="219"/>
      <c r="E727" s="220"/>
      <c r="F727" s="219"/>
      <c r="G727" s="291"/>
      <c r="H727" s="174" cm="1">
        <f t="array" ref="H727">IF(B727&lt;&gt;"",INDEX(KM!$C$5:$C$40,MATCH(1,($B727&gt;=KM!$A$5:$A$40)*($B727&lt;=KM!$B$5:$B$40),0)),0)</f>
        <v>0</v>
      </c>
      <c r="I727" s="55">
        <f t="shared" si="90"/>
        <v>0</v>
      </c>
      <c r="J727" s="226"/>
      <c r="K727" s="234"/>
      <c r="L727" s="236" t="str">
        <f>IF(AND('1B Tableau financier'!$K$2&lt;&gt;"Pôle",B727&lt;&gt;""),1,"")</f>
        <v/>
      </c>
      <c r="M727" s="241" t="str">
        <f t="shared" si="89"/>
        <v/>
      </c>
      <c r="N727" s="242" t="str">
        <f>IF(AND('1B Tableau financier'!$K$2="pôle",L727=2),ROUND((I727+J727+K727),2),"")</f>
        <v/>
      </c>
      <c r="O727" s="241" t="str">
        <f t="shared" si="86"/>
        <v/>
      </c>
      <c r="P727" s="55" t="str">
        <f t="shared" si="87"/>
        <v/>
      </c>
      <c r="Q727" s="55"/>
      <c r="R727" s="55"/>
      <c r="S727" s="296"/>
    </row>
    <row r="728" spans="1:19">
      <c r="A728" s="217"/>
      <c r="B728" s="218"/>
      <c r="C728" s="219"/>
      <c r="D728" s="219"/>
      <c r="E728" s="220"/>
      <c r="F728" s="219"/>
      <c r="G728" s="291"/>
      <c r="H728" s="174" cm="1">
        <f t="array" ref="H728">IF(B728&lt;&gt;"",INDEX(KM!$C$5:$C$40,MATCH(1,($B728&gt;=KM!$A$5:$A$40)*($B728&lt;=KM!$B$5:$B$40),0)),0)</f>
        <v>0</v>
      </c>
      <c r="I728" s="55">
        <f t="shared" si="90"/>
        <v>0</v>
      </c>
      <c r="J728" s="226"/>
      <c r="K728" s="234"/>
      <c r="L728" s="236" t="str">
        <f>IF(AND('1B Tableau financier'!$K$2&lt;&gt;"Pôle",B728&lt;&gt;""),1,"")</f>
        <v/>
      </c>
      <c r="M728" s="241" t="str">
        <f t="shared" si="89"/>
        <v/>
      </c>
      <c r="N728" s="242" t="str">
        <f>IF(AND('1B Tableau financier'!$K$2="pôle",L728=2),ROUND((I728+J728+K728),2),"")</f>
        <v/>
      </c>
      <c r="O728" s="241" t="str">
        <f t="shared" si="86"/>
        <v/>
      </c>
      <c r="P728" s="55" t="str">
        <f t="shared" si="87"/>
        <v/>
      </c>
      <c r="Q728" s="55"/>
      <c r="R728" s="55"/>
      <c r="S728" s="296"/>
    </row>
    <row r="729" spans="1:19">
      <c r="A729" s="217"/>
      <c r="B729" s="218"/>
      <c r="C729" s="219"/>
      <c r="D729" s="219"/>
      <c r="E729" s="220"/>
      <c r="F729" s="219"/>
      <c r="G729" s="291"/>
      <c r="H729" s="174" cm="1">
        <f t="array" ref="H729">IF(B729&lt;&gt;"",INDEX(KM!$C$5:$C$40,MATCH(1,($B729&gt;=KM!$A$5:$A$40)*($B729&lt;=KM!$B$5:$B$40),0)),0)</f>
        <v>0</v>
      </c>
      <c r="I729" s="55">
        <f t="shared" si="90"/>
        <v>0</v>
      </c>
      <c r="J729" s="226"/>
      <c r="K729" s="234"/>
      <c r="L729" s="236" t="str">
        <f>IF(AND('1B Tableau financier'!$K$2&lt;&gt;"Pôle",B729&lt;&gt;""),1,"")</f>
        <v/>
      </c>
      <c r="M729" s="241" t="str">
        <f t="shared" si="89"/>
        <v/>
      </c>
      <c r="N729" s="242" t="str">
        <f>IF(AND('1B Tableau financier'!$K$2="pôle",L729=2),ROUND((I729+J729+K729),2),"")</f>
        <v/>
      </c>
      <c r="O729" s="241" t="str">
        <f t="shared" si="86"/>
        <v/>
      </c>
      <c r="P729" s="55" t="str">
        <f t="shared" si="87"/>
        <v/>
      </c>
      <c r="Q729" s="55"/>
      <c r="R729" s="55"/>
      <c r="S729" s="296"/>
    </row>
    <row r="730" spans="1:19">
      <c r="A730" s="217"/>
      <c r="B730" s="218"/>
      <c r="C730" s="219"/>
      <c r="D730" s="219"/>
      <c r="E730" s="220"/>
      <c r="F730" s="219"/>
      <c r="G730" s="291"/>
      <c r="H730" s="174" cm="1">
        <f t="array" ref="H730">IF(B730&lt;&gt;"",INDEX(KM!$C$5:$C$40,MATCH(1,($B730&gt;=KM!$A$5:$A$40)*($B730&lt;=KM!$B$5:$B$40),0)),0)</f>
        <v>0</v>
      </c>
      <c r="I730" s="55">
        <f t="shared" si="90"/>
        <v>0</v>
      </c>
      <c r="J730" s="226"/>
      <c r="K730" s="234"/>
      <c r="L730" s="236" t="str">
        <f>IF(AND('1B Tableau financier'!$K$2&lt;&gt;"Pôle",B730&lt;&gt;""),1,"")</f>
        <v/>
      </c>
      <c r="M730" s="241" t="str">
        <f t="shared" si="89"/>
        <v/>
      </c>
      <c r="N730" s="242" t="str">
        <f>IF(AND('1B Tableau financier'!$K$2="pôle",L730=2),ROUND((I730+J730+K730),2),"")</f>
        <v/>
      </c>
      <c r="O730" s="241" t="str">
        <f t="shared" si="86"/>
        <v/>
      </c>
      <c r="P730" s="55" t="str">
        <f t="shared" si="87"/>
        <v/>
      </c>
      <c r="Q730" s="55"/>
      <c r="R730" s="55"/>
      <c r="S730" s="296"/>
    </row>
    <row r="731" spans="1:19">
      <c r="A731" s="217"/>
      <c r="B731" s="218"/>
      <c r="C731" s="219"/>
      <c r="D731" s="219"/>
      <c r="E731" s="220"/>
      <c r="F731" s="219"/>
      <c r="G731" s="291"/>
      <c r="H731" s="174" cm="1">
        <f t="array" ref="H731">IF(B731&lt;&gt;"",INDEX(KM!$C$5:$C$40,MATCH(1,($B731&gt;=KM!$A$5:$A$40)*($B731&lt;=KM!$B$5:$B$40),0)),0)</f>
        <v>0</v>
      </c>
      <c r="I731" s="55">
        <f t="shared" si="90"/>
        <v>0</v>
      </c>
      <c r="J731" s="226"/>
      <c r="K731" s="234"/>
      <c r="L731" s="236" t="str">
        <f>IF(AND('1B Tableau financier'!$K$2&lt;&gt;"Pôle",B731&lt;&gt;""),1,"")</f>
        <v/>
      </c>
      <c r="M731" s="241" t="str">
        <f t="shared" si="89"/>
        <v/>
      </c>
      <c r="N731" s="242" t="str">
        <f>IF(AND('1B Tableau financier'!$K$2="pôle",L731=2),ROUND((I731+J731+K731),2),"")</f>
        <v/>
      </c>
      <c r="O731" s="241" t="str">
        <f t="shared" si="86"/>
        <v/>
      </c>
      <c r="P731" s="55" t="str">
        <f t="shared" si="87"/>
        <v/>
      </c>
      <c r="Q731" s="55"/>
      <c r="R731" s="55"/>
      <c r="S731" s="296"/>
    </row>
    <row r="732" spans="1:19">
      <c r="A732" s="217"/>
      <c r="B732" s="218"/>
      <c r="C732" s="219"/>
      <c r="D732" s="219"/>
      <c r="E732" s="220"/>
      <c r="F732" s="219"/>
      <c r="G732" s="291"/>
      <c r="H732" s="174" cm="1">
        <f t="array" ref="H732">IF(B732&lt;&gt;"",INDEX(KM!$C$5:$C$40,MATCH(1,($B732&gt;=KM!$A$5:$A$40)*($B732&lt;=KM!$B$5:$B$40),0)),0)</f>
        <v>0</v>
      </c>
      <c r="I732" s="55">
        <f t="shared" si="90"/>
        <v>0</v>
      </c>
      <c r="J732" s="226"/>
      <c r="K732" s="234"/>
      <c r="L732" s="236" t="str">
        <f>IF(AND('1B Tableau financier'!$K$2&lt;&gt;"Pôle",B732&lt;&gt;""),1,"")</f>
        <v/>
      </c>
      <c r="M732" s="241" t="str">
        <f t="shared" si="89"/>
        <v/>
      </c>
      <c r="N732" s="242" t="str">
        <f>IF(AND('1B Tableau financier'!$K$2="pôle",L732=2),ROUND((I732+J732+K732),2),"")</f>
        <v/>
      </c>
      <c r="O732" s="241" t="str">
        <f t="shared" si="86"/>
        <v/>
      </c>
      <c r="P732" s="55" t="str">
        <f t="shared" si="87"/>
        <v/>
      </c>
      <c r="Q732" s="55"/>
      <c r="R732" s="55"/>
      <c r="S732" s="296"/>
    </row>
    <row r="733" spans="1:19">
      <c r="A733" s="217"/>
      <c r="B733" s="218"/>
      <c r="C733" s="219"/>
      <c r="D733" s="219"/>
      <c r="E733" s="220"/>
      <c r="F733" s="219"/>
      <c r="G733" s="291"/>
      <c r="H733" s="174" cm="1">
        <f t="array" ref="H733">IF(B733&lt;&gt;"",INDEX(KM!$C$5:$C$40,MATCH(1,($B733&gt;=KM!$A$5:$A$40)*($B733&lt;=KM!$B$5:$B$40),0)),0)</f>
        <v>0</v>
      </c>
      <c r="I733" s="55">
        <f t="shared" si="90"/>
        <v>0</v>
      </c>
      <c r="J733" s="226"/>
      <c r="K733" s="234"/>
      <c r="L733" s="236" t="str">
        <f>IF(AND('1B Tableau financier'!$K$2&lt;&gt;"Pôle",B733&lt;&gt;""),1,"")</f>
        <v/>
      </c>
      <c r="M733" s="241" t="str">
        <f t="shared" si="89"/>
        <v/>
      </c>
      <c r="N733" s="242" t="str">
        <f>IF(AND('1B Tableau financier'!$K$2="pôle",L733=2),ROUND((I733+J733+K733),2),"")</f>
        <v/>
      </c>
      <c r="O733" s="241" t="str">
        <f t="shared" si="86"/>
        <v/>
      </c>
      <c r="P733" s="55" t="str">
        <f t="shared" si="87"/>
        <v/>
      </c>
      <c r="Q733" s="55"/>
      <c r="R733" s="55"/>
      <c r="S733" s="296"/>
    </row>
    <row r="734" spans="1:19">
      <c r="A734" s="217"/>
      <c r="B734" s="218"/>
      <c r="C734" s="219"/>
      <c r="D734" s="219"/>
      <c r="E734" s="220"/>
      <c r="F734" s="219"/>
      <c r="G734" s="291"/>
      <c r="H734" s="174" cm="1">
        <f t="array" ref="H734">IF(B734&lt;&gt;"",INDEX(KM!$C$5:$C$40,MATCH(1,($B734&gt;=KM!$A$5:$A$40)*($B734&lt;=KM!$B$5:$B$40),0)),0)</f>
        <v>0</v>
      </c>
      <c r="I734" s="55">
        <f t="shared" si="90"/>
        <v>0</v>
      </c>
      <c r="J734" s="226"/>
      <c r="K734" s="234"/>
      <c r="L734" s="236" t="str">
        <f>IF(AND('1B Tableau financier'!$K$2&lt;&gt;"Pôle",B734&lt;&gt;""),1,"")</f>
        <v/>
      </c>
      <c r="M734" s="241" t="str">
        <f t="shared" si="89"/>
        <v/>
      </c>
      <c r="N734" s="242" t="str">
        <f>IF(AND('1B Tableau financier'!$K$2="pôle",L734=2),ROUND((I734+J734+K734),2),"")</f>
        <v/>
      </c>
      <c r="O734" s="241" t="str">
        <f t="shared" si="86"/>
        <v/>
      </c>
      <c r="P734" s="55" t="str">
        <f t="shared" si="87"/>
        <v/>
      </c>
      <c r="Q734" s="55"/>
      <c r="R734" s="55"/>
      <c r="S734" s="296"/>
    </row>
    <row r="735" spans="1:19">
      <c r="A735" s="217"/>
      <c r="B735" s="218"/>
      <c r="C735" s="219"/>
      <c r="D735" s="219"/>
      <c r="E735" s="220"/>
      <c r="F735" s="219"/>
      <c r="G735" s="291"/>
      <c r="H735" s="174" cm="1">
        <f t="array" ref="H735">IF(B735&lt;&gt;"",INDEX(KM!$C$5:$C$40,MATCH(1,($B735&gt;=KM!$A$5:$A$40)*($B735&lt;=KM!$B$5:$B$40),0)),0)</f>
        <v>0</v>
      </c>
      <c r="I735" s="55">
        <f t="shared" si="90"/>
        <v>0</v>
      </c>
      <c r="J735" s="226"/>
      <c r="K735" s="234"/>
      <c r="L735" s="236" t="str">
        <f>IF(AND('1B Tableau financier'!$K$2&lt;&gt;"Pôle",B735&lt;&gt;""),1,"")</f>
        <v/>
      </c>
      <c r="M735" s="241" t="str">
        <f t="shared" si="89"/>
        <v/>
      </c>
      <c r="N735" s="242" t="str">
        <f>IF(AND('1B Tableau financier'!$K$2="pôle",L735=2),ROUND((I735+J735+K735),2),"")</f>
        <v/>
      </c>
      <c r="O735" s="241" t="str">
        <f t="shared" si="86"/>
        <v/>
      </c>
      <c r="P735" s="55" t="str">
        <f t="shared" si="87"/>
        <v/>
      </c>
      <c r="Q735" s="55"/>
      <c r="R735" s="55"/>
      <c r="S735" s="296"/>
    </row>
    <row r="736" spans="1:19">
      <c r="A736" s="217"/>
      <c r="B736" s="218"/>
      <c r="C736" s="219"/>
      <c r="D736" s="219"/>
      <c r="E736" s="220"/>
      <c r="F736" s="219"/>
      <c r="G736" s="291"/>
      <c r="H736" s="174" cm="1">
        <f t="array" ref="H736">IF(B736&lt;&gt;"",INDEX(KM!$C$5:$C$40,MATCH(1,($B736&gt;=KM!$A$5:$A$40)*($B736&lt;=KM!$B$5:$B$40),0)),0)</f>
        <v>0</v>
      </c>
      <c r="I736" s="55">
        <f t="shared" si="90"/>
        <v>0</v>
      </c>
      <c r="J736" s="226"/>
      <c r="K736" s="234"/>
      <c r="L736" s="236" t="str">
        <f>IF(AND('1B Tableau financier'!$K$2&lt;&gt;"Pôle",B736&lt;&gt;""),1,"")</f>
        <v/>
      </c>
      <c r="M736" s="241" t="str">
        <f t="shared" si="89"/>
        <v/>
      </c>
      <c r="N736" s="242" t="str">
        <f>IF(AND('1B Tableau financier'!$K$2="pôle",L736=2),ROUND((I736+J736+K736),2),"")</f>
        <v/>
      </c>
      <c r="O736" s="241" t="str">
        <f t="shared" si="86"/>
        <v/>
      </c>
      <c r="P736" s="55" t="str">
        <f t="shared" si="87"/>
        <v/>
      </c>
      <c r="Q736" s="55"/>
      <c r="R736" s="55"/>
      <c r="S736" s="296"/>
    </row>
    <row r="737" spans="1:19">
      <c r="A737" s="217"/>
      <c r="B737" s="218"/>
      <c r="C737" s="219"/>
      <c r="D737" s="219"/>
      <c r="E737" s="220"/>
      <c r="F737" s="219"/>
      <c r="G737" s="291"/>
      <c r="H737" s="174" cm="1">
        <f t="array" ref="H737">IF(B737&lt;&gt;"",INDEX(KM!$C$5:$C$40,MATCH(1,($B737&gt;=KM!$A$5:$A$40)*($B737&lt;=KM!$B$5:$B$40),0)),0)</f>
        <v>0</v>
      </c>
      <c r="I737" s="55">
        <f t="shared" si="90"/>
        <v>0</v>
      </c>
      <c r="J737" s="226"/>
      <c r="K737" s="234"/>
      <c r="L737" s="236" t="str">
        <f>IF(AND('1B Tableau financier'!$K$2&lt;&gt;"Pôle",B737&lt;&gt;""),1,"")</f>
        <v/>
      </c>
      <c r="M737" s="241" t="str">
        <f t="shared" si="89"/>
        <v/>
      </c>
      <c r="N737" s="242" t="str">
        <f>IF(AND('1B Tableau financier'!$K$2="pôle",L737=2),ROUND((I737+J737+K737),2),"")</f>
        <v/>
      </c>
      <c r="O737" s="241" t="str">
        <f t="shared" si="86"/>
        <v/>
      </c>
      <c r="P737" s="55" t="str">
        <f t="shared" si="87"/>
        <v/>
      </c>
      <c r="Q737" s="55"/>
      <c r="R737" s="55"/>
      <c r="S737" s="296"/>
    </row>
    <row r="738" spans="1:19">
      <c r="A738" s="217"/>
      <c r="B738" s="218"/>
      <c r="C738" s="219"/>
      <c r="D738" s="219"/>
      <c r="E738" s="220"/>
      <c r="F738" s="219"/>
      <c r="G738" s="291"/>
      <c r="H738" s="174" cm="1">
        <f t="array" ref="H738">IF(B738&lt;&gt;"",INDEX(KM!$C$5:$C$40,MATCH(1,($B738&gt;=KM!$A$5:$A$40)*($B738&lt;=KM!$B$5:$B$40),0)),0)</f>
        <v>0</v>
      </c>
      <c r="I738" s="55">
        <f t="shared" si="90"/>
        <v>0</v>
      </c>
      <c r="J738" s="226"/>
      <c r="K738" s="234"/>
      <c r="L738" s="236" t="str">
        <f>IF(AND('1B Tableau financier'!$K$2&lt;&gt;"Pôle",B738&lt;&gt;""),1,"")</f>
        <v/>
      </c>
      <c r="M738" s="241" t="str">
        <f t="shared" si="89"/>
        <v/>
      </c>
      <c r="N738" s="242" t="str">
        <f>IF(AND('1B Tableau financier'!$K$2="pôle",L738=2),ROUND((I738+J738+K738),2),"")</f>
        <v/>
      </c>
      <c r="O738" s="241" t="str">
        <f t="shared" si="86"/>
        <v/>
      </c>
      <c r="P738" s="55" t="str">
        <f t="shared" si="87"/>
        <v/>
      </c>
      <c r="Q738" s="55"/>
      <c r="R738" s="55"/>
      <c r="S738" s="296"/>
    </row>
    <row r="739" spans="1:19">
      <c r="A739" s="217"/>
      <c r="B739" s="218"/>
      <c r="C739" s="219"/>
      <c r="D739" s="219"/>
      <c r="E739" s="220"/>
      <c r="F739" s="219"/>
      <c r="G739" s="291"/>
      <c r="H739" s="174" cm="1">
        <f t="array" ref="H739">IF(B739&lt;&gt;"",INDEX(KM!$C$5:$C$40,MATCH(1,($B739&gt;=KM!$A$5:$A$40)*($B739&lt;=KM!$B$5:$B$40),0)),0)</f>
        <v>0</v>
      </c>
      <c r="I739" s="55">
        <f t="shared" si="90"/>
        <v>0</v>
      </c>
      <c r="J739" s="226"/>
      <c r="K739" s="234"/>
      <c r="L739" s="236" t="str">
        <f>IF(AND('1B Tableau financier'!$K$2&lt;&gt;"Pôle",B739&lt;&gt;""),1,"")</f>
        <v/>
      </c>
      <c r="M739" s="241" t="str">
        <f t="shared" si="89"/>
        <v/>
      </c>
      <c r="N739" s="242" t="str">
        <f>IF(AND('1B Tableau financier'!$K$2="pôle",L739=2),ROUND((I739+J739+K739),2),"")</f>
        <v/>
      </c>
      <c r="O739" s="241" t="str">
        <f t="shared" si="86"/>
        <v/>
      </c>
      <c r="P739" s="55" t="str">
        <f t="shared" si="87"/>
        <v/>
      </c>
      <c r="Q739" s="55"/>
      <c r="R739" s="55"/>
      <c r="S739" s="296"/>
    </row>
    <row r="740" spans="1:19">
      <c r="A740" s="217"/>
      <c r="B740" s="218"/>
      <c r="C740" s="219"/>
      <c r="D740" s="219"/>
      <c r="E740" s="220"/>
      <c r="F740" s="219"/>
      <c r="G740" s="291"/>
      <c r="H740" s="174" cm="1">
        <f t="array" ref="H740">IF(B740&lt;&gt;"",INDEX(KM!$C$5:$C$40,MATCH(1,($B740&gt;=KM!$A$5:$A$40)*($B740&lt;=KM!$B$5:$B$40),0)),0)</f>
        <v>0</v>
      </c>
      <c r="I740" s="55">
        <f t="shared" si="90"/>
        <v>0</v>
      </c>
      <c r="J740" s="226"/>
      <c r="K740" s="234"/>
      <c r="L740" s="236" t="str">
        <f>IF(AND('1B Tableau financier'!$K$2&lt;&gt;"Pôle",B740&lt;&gt;""),1,"")</f>
        <v/>
      </c>
      <c r="M740" s="241" t="str">
        <f t="shared" si="89"/>
        <v/>
      </c>
      <c r="N740" s="242" t="str">
        <f>IF(AND('1B Tableau financier'!$K$2="pôle",L740=2),ROUND((I740+J740+K740),2),"")</f>
        <v/>
      </c>
      <c r="O740" s="241" t="str">
        <f t="shared" si="86"/>
        <v/>
      </c>
      <c r="P740" s="55" t="str">
        <f t="shared" si="87"/>
        <v/>
      </c>
      <c r="Q740" s="55"/>
      <c r="R740" s="55"/>
      <c r="S740" s="296"/>
    </row>
    <row r="741" spans="1:19">
      <c r="A741" s="217"/>
      <c r="B741" s="218"/>
      <c r="C741" s="219"/>
      <c r="D741" s="219"/>
      <c r="E741" s="220"/>
      <c r="F741" s="219"/>
      <c r="G741" s="291"/>
      <c r="H741" s="174" cm="1">
        <f t="array" ref="H741">IF(B741&lt;&gt;"",INDEX(KM!$C$5:$C$40,MATCH(1,($B741&gt;=KM!$A$5:$A$40)*($B741&lt;=KM!$B$5:$B$40),0)),0)</f>
        <v>0</v>
      </c>
      <c r="I741" s="55">
        <f t="shared" si="90"/>
        <v>0</v>
      </c>
      <c r="J741" s="226"/>
      <c r="K741" s="234"/>
      <c r="L741" s="236" t="str">
        <f>IF(AND('1B Tableau financier'!$K$2&lt;&gt;"Pôle",B741&lt;&gt;""),1,"")</f>
        <v/>
      </c>
      <c r="M741" s="241" t="str">
        <f t="shared" si="89"/>
        <v/>
      </c>
      <c r="N741" s="242" t="str">
        <f>IF(AND('1B Tableau financier'!$K$2="pôle",L741=2),ROUND((I741+J741+K741),2),"")</f>
        <v/>
      </c>
      <c r="O741" s="241" t="str">
        <f t="shared" si="86"/>
        <v/>
      </c>
      <c r="P741" s="55" t="str">
        <f t="shared" si="87"/>
        <v/>
      </c>
      <c r="Q741" s="55"/>
      <c r="R741" s="55"/>
      <c r="S741" s="296"/>
    </row>
    <row r="742" spans="1:19">
      <c r="A742" s="217"/>
      <c r="B742" s="218"/>
      <c r="C742" s="219"/>
      <c r="D742" s="219"/>
      <c r="E742" s="220"/>
      <c r="F742" s="219"/>
      <c r="G742" s="291"/>
      <c r="H742" s="174" cm="1">
        <f t="array" ref="H742">IF(B742&lt;&gt;"",INDEX(KM!$C$5:$C$40,MATCH(1,($B742&gt;=KM!$A$5:$A$40)*($B742&lt;=KM!$B$5:$B$40),0)),0)</f>
        <v>0</v>
      </c>
      <c r="I742" s="55">
        <f t="shared" si="90"/>
        <v>0</v>
      </c>
      <c r="J742" s="226"/>
      <c r="K742" s="234"/>
      <c r="L742" s="236" t="str">
        <f>IF(AND('1B Tableau financier'!$K$2&lt;&gt;"Pôle",B742&lt;&gt;""),1,"")</f>
        <v/>
      </c>
      <c r="M742" s="241" t="str">
        <f t="shared" si="89"/>
        <v/>
      </c>
      <c r="N742" s="242" t="str">
        <f>IF(AND('1B Tableau financier'!$K$2="pôle",L742=2),ROUND((I742+J742+K742),2),"")</f>
        <v/>
      </c>
      <c r="O742" s="241" t="str">
        <f t="shared" si="86"/>
        <v/>
      </c>
      <c r="P742" s="55" t="str">
        <f t="shared" si="87"/>
        <v/>
      </c>
      <c r="Q742" s="55"/>
      <c r="R742" s="55"/>
      <c r="S742" s="296"/>
    </row>
    <row r="743" spans="1:19">
      <c r="A743" s="217"/>
      <c r="B743" s="218"/>
      <c r="C743" s="219"/>
      <c r="D743" s="219"/>
      <c r="E743" s="220"/>
      <c r="F743" s="219"/>
      <c r="G743" s="291"/>
      <c r="H743" s="174" cm="1">
        <f t="array" ref="H743">IF(B743&lt;&gt;"",INDEX(KM!$C$5:$C$40,MATCH(1,($B743&gt;=KM!$A$5:$A$40)*($B743&lt;=KM!$B$5:$B$40),0)),0)</f>
        <v>0</v>
      </c>
      <c r="I743" s="55">
        <f t="shared" si="90"/>
        <v>0</v>
      </c>
      <c r="J743" s="226"/>
      <c r="K743" s="234"/>
      <c r="L743" s="236" t="str">
        <f>IF(AND('1B Tableau financier'!$K$2&lt;&gt;"Pôle",B743&lt;&gt;""),1,"")</f>
        <v/>
      </c>
      <c r="M743" s="241" t="str">
        <f t="shared" si="89"/>
        <v/>
      </c>
      <c r="N743" s="242" t="str">
        <f>IF(AND('1B Tableau financier'!$K$2="pôle",L743=2),ROUND((I743+J743+K743),2),"")</f>
        <v/>
      </c>
      <c r="O743" s="241" t="str">
        <f t="shared" si="86"/>
        <v/>
      </c>
      <c r="P743" s="55" t="str">
        <f t="shared" si="87"/>
        <v/>
      </c>
      <c r="Q743" s="55"/>
      <c r="R743" s="55"/>
      <c r="S743" s="296"/>
    </row>
    <row r="744" spans="1:19">
      <c r="A744" s="217"/>
      <c r="B744" s="218"/>
      <c r="C744" s="219"/>
      <c r="D744" s="219"/>
      <c r="E744" s="220"/>
      <c r="F744" s="219"/>
      <c r="G744" s="291"/>
      <c r="H744" s="174" cm="1">
        <f t="array" ref="H744">IF(B744&lt;&gt;"",INDEX(KM!$C$5:$C$40,MATCH(1,($B744&gt;=KM!$A$5:$A$40)*($B744&lt;=KM!$B$5:$B$40),0)),0)</f>
        <v>0</v>
      </c>
      <c r="I744" s="55">
        <f t="shared" si="90"/>
        <v>0</v>
      </c>
      <c r="J744" s="226"/>
      <c r="K744" s="234"/>
      <c r="L744" s="236" t="str">
        <f>IF(AND('1B Tableau financier'!$K$2&lt;&gt;"Pôle",B744&lt;&gt;""),1,"")</f>
        <v/>
      </c>
      <c r="M744" s="241" t="str">
        <f t="shared" si="89"/>
        <v/>
      </c>
      <c r="N744" s="242" t="str">
        <f>IF(AND('1B Tableau financier'!$K$2="pôle",L744=2),ROUND((I744+J744+K744),2),"")</f>
        <v/>
      </c>
      <c r="O744" s="241" t="str">
        <f t="shared" si="86"/>
        <v/>
      </c>
      <c r="P744" s="55" t="str">
        <f t="shared" si="87"/>
        <v/>
      </c>
      <c r="Q744" s="55"/>
      <c r="R744" s="55"/>
      <c r="S744" s="296"/>
    </row>
    <row r="745" spans="1:19">
      <c r="A745" s="217"/>
      <c r="B745" s="218"/>
      <c r="C745" s="219"/>
      <c r="D745" s="219"/>
      <c r="E745" s="220"/>
      <c r="F745" s="219"/>
      <c r="G745" s="291"/>
      <c r="H745" s="174" cm="1">
        <f t="array" ref="H745">IF(B745&lt;&gt;"",INDEX(KM!$C$5:$C$40,MATCH(1,($B745&gt;=KM!$A$5:$A$40)*($B745&lt;=KM!$B$5:$B$40),0)),0)</f>
        <v>0</v>
      </c>
      <c r="I745" s="55">
        <f t="shared" si="90"/>
        <v>0</v>
      </c>
      <c r="J745" s="226"/>
      <c r="K745" s="234"/>
      <c r="L745" s="236" t="str">
        <f>IF(AND('1B Tableau financier'!$K$2&lt;&gt;"Pôle",B745&lt;&gt;""),1,"")</f>
        <v/>
      </c>
      <c r="M745" s="241" t="str">
        <f t="shared" si="89"/>
        <v/>
      </c>
      <c r="N745" s="242" t="str">
        <f>IF(AND('1B Tableau financier'!$K$2="pôle",L745=2),ROUND((I745+J745+K745),2),"")</f>
        <v/>
      </c>
      <c r="O745" s="241" t="str">
        <f t="shared" si="86"/>
        <v/>
      </c>
      <c r="P745" s="55" t="str">
        <f t="shared" si="87"/>
        <v/>
      </c>
      <c r="Q745" s="55"/>
      <c r="R745" s="55"/>
      <c r="S745" s="296"/>
    </row>
    <row r="746" spans="1:19">
      <c r="A746" s="217"/>
      <c r="B746" s="218"/>
      <c r="C746" s="219"/>
      <c r="D746" s="219"/>
      <c r="E746" s="220"/>
      <c r="F746" s="219"/>
      <c r="G746" s="291"/>
      <c r="H746" s="174" cm="1">
        <f t="array" ref="H746">IF(B746&lt;&gt;"",INDEX(KM!$C$5:$C$40,MATCH(1,($B746&gt;=KM!$A$5:$A$40)*($B746&lt;=KM!$B$5:$B$40),0)),0)</f>
        <v>0</v>
      </c>
      <c r="I746" s="55">
        <f t="shared" si="90"/>
        <v>0</v>
      </c>
      <c r="J746" s="226"/>
      <c r="K746" s="234"/>
      <c r="L746" s="236" t="str">
        <f>IF(AND('1B Tableau financier'!$K$2&lt;&gt;"Pôle",B746&lt;&gt;""),1,"")</f>
        <v/>
      </c>
      <c r="M746" s="241" t="str">
        <f t="shared" si="89"/>
        <v/>
      </c>
      <c r="N746" s="242" t="str">
        <f>IF(AND('1B Tableau financier'!$K$2="pôle",L746=2),ROUND((I746+J746+K746),2),"")</f>
        <v/>
      </c>
      <c r="O746" s="241" t="str">
        <f t="shared" si="86"/>
        <v/>
      </c>
      <c r="P746" s="55" t="str">
        <f t="shared" si="87"/>
        <v/>
      </c>
      <c r="Q746" s="55"/>
      <c r="R746" s="55"/>
      <c r="S746" s="296"/>
    </row>
    <row r="747" spans="1:19">
      <c r="A747" s="217"/>
      <c r="B747" s="218"/>
      <c r="C747" s="219"/>
      <c r="D747" s="219"/>
      <c r="E747" s="220"/>
      <c r="F747" s="219"/>
      <c r="G747" s="291"/>
      <c r="H747" s="174" cm="1">
        <f t="array" ref="H747">IF(B747&lt;&gt;"",INDEX(KM!$C$5:$C$40,MATCH(1,($B747&gt;=KM!$A$5:$A$40)*($B747&lt;=KM!$B$5:$B$40),0)),0)</f>
        <v>0</v>
      </c>
      <c r="I747" s="55">
        <f t="shared" si="90"/>
        <v>0</v>
      </c>
      <c r="J747" s="226"/>
      <c r="K747" s="234"/>
      <c r="L747" s="236" t="str">
        <f>IF(AND('1B Tableau financier'!$K$2&lt;&gt;"Pôle",B747&lt;&gt;""),1,"")</f>
        <v/>
      </c>
      <c r="M747" s="241" t="str">
        <f t="shared" si="89"/>
        <v/>
      </c>
      <c r="N747" s="242" t="str">
        <f>IF(AND('1B Tableau financier'!$K$2="pôle",L747=2),ROUND((I747+J747+K747),2),"")</f>
        <v/>
      </c>
      <c r="O747" s="241" t="str">
        <f t="shared" si="86"/>
        <v/>
      </c>
      <c r="P747" s="55" t="str">
        <f t="shared" si="87"/>
        <v/>
      </c>
      <c r="Q747" s="55"/>
      <c r="R747" s="55"/>
      <c r="S747" s="296"/>
    </row>
    <row r="748" spans="1:19">
      <c r="A748" s="217"/>
      <c r="B748" s="218"/>
      <c r="C748" s="219"/>
      <c r="D748" s="219"/>
      <c r="E748" s="220"/>
      <c r="F748" s="219"/>
      <c r="G748" s="291"/>
      <c r="H748" s="174" cm="1">
        <f t="array" ref="H748">IF(B748&lt;&gt;"",INDEX(KM!$C$5:$C$40,MATCH(1,($B748&gt;=KM!$A$5:$A$40)*($B748&lt;=KM!$B$5:$B$40),0)),0)</f>
        <v>0</v>
      </c>
      <c r="I748" s="55">
        <f t="shared" si="90"/>
        <v>0</v>
      </c>
      <c r="J748" s="226"/>
      <c r="K748" s="234"/>
      <c r="L748" s="236" t="str">
        <f>IF(AND('1B Tableau financier'!$K$2&lt;&gt;"Pôle",B748&lt;&gt;""),1,"")</f>
        <v/>
      </c>
      <c r="M748" s="241" t="str">
        <f t="shared" si="89"/>
        <v/>
      </c>
      <c r="N748" s="242" t="str">
        <f>IF(AND('1B Tableau financier'!$K$2="pôle",L748=2),ROUND((I748+J748+K748),2),"")</f>
        <v/>
      </c>
      <c r="O748" s="241" t="str">
        <f t="shared" si="86"/>
        <v/>
      </c>
      <c r="P748" s="55" t="str">
        <f t="shared" si="87"/>
        <v/>
      </c>
      <c r="Q748" s="55"/>
      <c r="R748" s="55"/>
      <c r="S748" s="296"/>
    </row>
    <row r="749" spans="1:19">
      <c r="A749" s="217"/>
      <c r="B749" s="218"/>
      <c r="C749" s="219"/>
      <c r="D749" s="219"/>
      <c r="E749" s="220"/>
      <c r="F749" s="219"/>
      <c r="G749" s="291"/>
      <c r="H749" s="174" cm="1">
        <f t="array" ref="H749">IF(B749&lt;&gt;"",INDEX(KM!$C$5:$C$40,MATCH(1,($B749&gt;=KM!$A$5:$A$40)*($B749&lt;=KM!$B$5:$B$40),0)),0)</f>
        <v>0</v>
      </c>
      <c r="I749" s="55">
        <f t="shared" si="90"/>
        <v>0</v>
      </c>
      <c r="J749" s="226"/>
      <c r="K749" s="234"/>
      <c r="L749" s="236" t="str">
        <f>IF(AND('1B Tableau financier'!$K$2&lt;&gt;"Pôle",B749&lt;&gt;""),1,"")</f>
        <v/>
      </c>
      <c r="M749" s="241" t="str">
        <f t="shared" si="89"/>
        <v/>
      </c>
      <c r="N749" s="242" t="str">
        <f>IF(AND('1B Tableau financier'!$K$2="pôle",L749=2),ROUND((I749+J749+K749),2),"")</f>
        <v/>
      </c>
      <c r="O749" s="241" t="str">
        <f t="shared" si="86"/>
        <v/>
      </c>
      <c r="P749" s="55" t="str">
        <f t="shared" si="87"/>
        <v/>
      </c>
      <c r="Q749" s="55"/>
      <c r="R749" s="55"/>
      <c r="S749" s="296"/>
    </row>
    <row r="750" spans="1:19">
      <c r="A750" s="217"/>
      <c r="B750" s="218"/>
      <c r="C750" s="219"/>
      <c r="D750" s="219"/>
      <c r="E750" s="220"/>
      <c r="F750" s="219"/>
      <c r="G750" s="291"/>
      <c r="H750" s="174" cm="1">
        <f t="array" ref="H750">IF(B750&lt;&gt;"",INDEX(KM!$C$5:$C$40,MATCH(1,($B750&gt;=KM!$A$5:$A$40)*($B750&lt;=KM!$B$5:$B$40),0)),0)</f>
        <v>0</v>
      </c>
      <c r="I750" s="55">
        <f t="shared" si="90"/>
        <v>0</v>
      </c>
      <c r="J750" s="226"/>
      <c r="K750" s="234"/>
      <c r="L750" s="236" t="str">
        <f>IF(AND('1B Tableau financier'!$K$2&lt;&gt;"Pôle",B750&lt;&gt;""),1,"")</f>
        <v/>
      </c>
      <c r="M750" s="241" t="str">
        <f t="shared" si="89"/>
        <v/>
      </c>
      <c r="N750" s="242" t="str">
        <f>IF(AND('1B Tableau financier'!$K$2="pôle",L750=2),ROUND((I750+J750+K750),2),"")</f>
        <v/>
      </c>
      <c r="O750" s="241" t="str">
        <f t="shared" si="86"/>
        <v/>
      </c>
      <c r="P750" s="55" t="str">
        <f t="shared" si="87"/>
        <v/>
      </c>
      <c r="Q750" s="55"/>
      <c r="R750" s="55"/>
      <c r="S750" s="296"/>
    </row>
    <row r="751" spans="1:19">
      <c r="A751" s="217"/>
      <c r="B751" s="218"/>
      <c r="C751" s="219"/>
      <c r="D751" s="219"/>
      <c r="E751" s="220"/>
      <c r="F751" s="219"/>
      <c r="G751" s="291"/>
      <c r="H751" s="174" cm="1">
        <f t="array" ref="H751">IF(B751&lt;&gt;"",INDEX(KM!$C$5:$C$40,MATCH(1,($B751&gt;=KM!$A$5:$A$40)*($B751&lt;=KM!$B$5:$B$40),0)),0)</f>
        <v>0</v>
      </c>
      <c r="I751" s="55">
        <f t="shared" si="90"/>
        <v>0</v>
      </c>
      <c r="J751" s="226"/>
      <c r="K751" s="234"/>
      <c r="L751" s="236" t="str">
        <f>IF(AND('1B Tableau financier'!$K$2&lt;&gt;"Pôle",B751&lt;&gt;""),1,"")</f>
        <v/>
      </c>
      <c r="M751" s="241" t="str">
        <f t="shared" si="89"/>
        <v/>
      </c>
      <c r="N751" s="242" t="str">
        <f>IF(AND('1B Tableau financier'!$K$2="pôle",L751=2),ROUND((I751+J751+K751),2),"")</f>
        <v/>
      </c>
      <c r="O751" s="241" t="str">
        <f t="shared" si="86"/>
        <v/>
      </c>
      <c r="P751" s="55" t="str">
        <f t="shared" si="87"/>
        <v/>
      </c>
      <c r="Q751" s="55"/>
      <c r="R751" s="55"/>
      <c r="S751" s="296"/>
    </row>
    <row r="752" spans="1:19">
      <c r="A752" s="217"/>
      <c r="B752" s="218"/>
      <c r="C752" s="219"/>
      <c r="D752" s="219"/>
      <c r="E752" s="220"/>
      <c r="F752" s="219"/>
      <c r="G752" s="291"/>
      <c r="H752" s="174" cm="1">
        <f t="array" ref="H752">IF(B752&lt;&gt;"",INDEX(KM!$C$5:$C$40,MATCH(1,($B752&gt;=KM!$A$5:$A$40)*($B752&lt;=KM!$B$5:$B$40),0)),0)</f>
        <v>0</v>
      </c>
      <c r="I752" s="55">
        <f t="shared" si="90"/>
        <v>0</v>
      </c>
      <c r="J752" s="226"/>
      <c r="K752" s="234"/>
      <c r="L752" s="236" t="str">
        <f>IF(AND('1B Tableau financier'!$K$2&lt;&gt;"Pôle",B752&lt;&gt;""),1,"")</f>
        <v/>
      </c>
      <c r="M752" s="241" t="str">
        <f t="shared" si="89"/>
        <v/>
      </c>
      <c r="N752" s="242" t="str">
        <f>IF(AND('1B Tableau financier'!$K$2="pôle",L752=2),ROUND((I752+J752+K752),2),"")</f>
        <v/>
      </c>
      <c r="O752" s="241" t="str">
        <f t="shared" si="86"/>
        <v/>
      </c>
      <c r="P752" s="55" t="str">
        <f t="shared" si="87"/>
        <v/>
      </c>
      <c r="Q752" s="55"/>
      <c r="R752" s="55"/>
      <c r="S752" s="296"/>
    </row>
    <row r="753" spans="1:19">
      <c r="A753" s="217"/>
      <c r="B753" s="218"/>
      <c r="C753" s="219"/>
      <c r="D753" s="219"/>
      <c r="E753" s="220"/>
      <c r="F753" s="219"/>
      <c r="G753" s="291"/>
      <c r="H753" s="174" cm="1">
        <f t="array" ref="H753">IF(B753&lt;&gt;"",INDEX(KM!$C$5:$C$40,MATCH(1,($B753&gt;=KM!$A$5:$A$40)*($B753&lt;=KM!$B$5:$B$40),0)),0)</f>
        <v>0</v>
      </c>
      <c r="I753" s="55">
        <f t="shared" si="90"/>
        <v>0</v>
      </c>
      <c r="J753" s="226"/>
      <c r="K753" s="234"/>
      <c r="L753" s="236" t="str">
        <f>IF(AND('1B Tableau financier'!$K$2&lt;&gt;"Pôle",B753&lt;&gt;""),1,"")</f>
        <v/>
      </c>
      <c r="M753" s="241" t="str">
        <f t="shared" si="89"/>
        <v/>
      </c>
      <c r="N753" s="242" t="str">
        <f>IF(AND('1B Tableau financier'!$K$2="pôle",L753=2),ROUND((I753+J753+K753),2),"")</f>
        <v/>
      </c>
      <c r="O753" s="241" t="str">
        <f t="shared" si="86"/>
        <v/>
      </c>
      <c r="P753" s="55" t="str">
        <f t="shared" si="87"/>
        <v/>
      </c>
      <c r="Q753" s="55"/>
      <c r="R753" s="55"/>
      <c r="S753" s="296"/>
    </row>
    <row r="754" spans="1:19">
      <c r="A754" s="217"/>
      <c r="B754" s="218"/>
      <c r="C754" s="219"/>
      <c r="D754" s="219"/>
      <c r="E754" s="220"/>
      <c r="F754" s="219"/>
      <c r="G754" s="291"/>
      <c r="H754" s="174" cm="1">
        <f t="array" ref="H754">IF(B754&lt;&gt;"",INDEX(KM!$C$5:$C$40,MATCH(1,($B754&gt;=KM!$A$5:$A$40)*($B754&lt;=KM!$B$5:$B$40),0)),0)</f>
        <v>0</v>
      </c>
      <c r="I754" s="55">
        <f t="shared" si="90"/>
        <v>0</v>
      </c>
      <c r="J754" s="226"/>
      <c r="K754" s="234"/>
      <c r="L754" s="236" t="str">
        <f>IF(AND('1B Tableau financier'!$K$2&lt;&gt;"Pôle",B754&lt;&gt;""),1,"")</f>
        <v/>
      </c>
      <c r="M754" s="241" t="str">
        <f t="shared" si="89"/>
        <v/>
      </c>
      <c r="N754" s="242" t="str">
        <f>IF(AND('1B Tableau financier'!$K$2="pôle",L754=2),ROUND((I754+J754+K754),2),"")</f>
        <v/>
      </c>
      <c r="O754" s="241" t="str">
        <f t="shared" si="86"/>
        <v/>
      </c>
      <c r="P754" s="55" t="str">
        <f t="shared" si="87"/>
        <v/>
      </c>
      <c r="Q754" s="55"/>
      <c r="R754" s="55"/>
      <c r="S754" s="296"/>
    </row>
    <row r="755" spans="1:19">
      <c r="A755" s="217"/>
      <c r="B755" s="218"/>
      <c r="C755" s="219"/>
      <c r="D755" s="219"/>
      <c r="E755" s="220"/>
      <c r="F755" s="219"/>
      <c r="G755" s="291"/>
      <c r="H755" s="174" cm="1">
        <f t="array" ref="H755">IF(B755&lt;&gt;"",INDEX(KM!$C$5:$C$40,MATCH(1,($B755&gt;=KM!$A$5:$A$40)*($B755&lt;=KM!$B$5:$B$40),0)),0)</f>
        <v>0</v>
      </c>
      <c r="I755" s="55">
        <f t="shared" si="88"/>
        <v>0</v>
      </c>
      <c r="J755" s="226"/>
      <c r="K755" s="234"/>
      <c r="L755" s="236" t="str">
        <f>IF(AND('1B Tableau financier'!$K$2&lt;&gt;"Pôle",B755&lt;&gt;""),1,"")</f>
        <v/>
      </c>
      <c r="M755" s="241" t="str">
        <f t="shared" si="89"/>
        <v/>
      </c>
      <c r="N755" s="242" t="str">
        <f>IF(AND('1B Tableau financier'!$K$2="pôle",L755=2),ROUND((I755+J755+K755),2),"")</f>
        <v/>
      </c>
      <c r="O755" s="241" t="str">
        <f t="shared" si="86"/>
        <v/>
      </c>
      <c r="P755" s="55" t="str">
        <f t="shared" si="87"/>
        <v/>
      </c>
      <c r="Q755" s="55"/>
      <c r="R755" s="55"/>
      <c r="S755" s="296"/>
    </row>
    <row r="756" spans="1:19">
      <c r="A756" s="217"/>
      <c r="B756" s="218"/>
      <c r="C756" s="219"/>
      <c r="D756" s="219"/>
      <c r="E756" s="220"/>
      <c r="F756" s="219"/>
      <c r="G756" s="291"/>
      <c r="H756" s="174" cm="1">
        <f t="array" ref="H756">IF(B756&lt;&gt;"",INDEX(KM!$C$5:$C$40,MATCH(1,($B756&gt;=KM!$A$5:$A$40)*($B756&lt;=KM!$B$5:$B$40),0)),0)</f>
        <v>0</v>
      </c>
      <c r="I756" s="55">
        <f t="shared" si="88"/>
        <v>0</v>
      </c>
      <c r="J756" s="226"/>
      <c r="K756" s="234"/>
      <c r="L756" s="236" t="str">
        <f>IF(AND('1B Tableau financier'!$K$2&lt;&gt;"Pôle",B756&lt;&gt;""),1,"")</f>
        <v/>
      </c>
      <c r="M756" s="241" t="str">
        <f t="shared" si="89"/>
        <v/>
      </c>
      <c r="N756" s="242" t="str">
        <f>IF(AND('1B Tableau financier'!$K$2="pôle",L756=2),ROUND((I756+J756+K756),2),"")</f>
        <v/>
      </c>
      <c r="O756" s="241" t="str">
        <f t="shared" si="86"/>
        <v/>
      </c>
      <c r="P756" s="55" t="str">
        <f t="shared" si="87"/>
        <v/>
      </c>
      <c r="Q756" s="55"/>
      <c r="R756" s="55"/>
      <c r="S756" s="296"/>
    </row>
    <row r="757" spans="1:19">
      <c r="A757" s="217"/>
      <c r="B757" s="218"/>
      <c r="C757" s="219"/>
      <c r="D757" s="219"/>
      <c r="E757" s="220"/>
      <c r="F757" s="219"/>
      <c r="G757" s="291"/>
      <c r="H757" s="174" cm="1">
        <f t="array" ref="H757">IF(B757&lt;&gt;"",INDEX(KM!$C$5:$C$40,MATCH(1,($B757&gt;=KM!$A$5:$A$40)*($B757&lt;=KM!$B$5:$B$40),0)),0)</f>
        <v>0</v>
      </c>
      <c r="I757" s="55">
        <f t="shared" si="88"/>
        <v>0</v>
      </c>
      <c r="J757" s="226"/>
      <c r="K757" s="234"/>
      <c r="L757" s="236" t="str">
        <f>IF(AND('1B Tableau financier'!$K$2&lt;&gt;"Pôle",B757&lt;&gt;""),1,"")</f>
        <v/>
      </c>
      <c r="M757" s="241" t="str">
        <f t="shared" si="89"/>
        <v/>
      </c>
      <c r="N757" s="242" t="str">
        <f>IF(AND('1B Tableau financier'!$K$2="pôle",L757=2),ROUND((I757+J757+K757),2),"")</f>
        <v/>
      </c>
      <c r="O757" s="241" t="str">
        <f t="shared" si="86"/>
        <v/>
      </c>
      <c r="P757" s="55" t="str">
        <f t="shared" si="87"/>
        <v/>
      </c>
      <c r="Q757" s="55"/>
      <c r="R757" s="55"/>
      <c r="S757" s="296"/>
    </row>
    <row r="758" spans="1:19">
      <c r="A758" s="217"/>
      <c r="B758" s="218"/>
      <c r="C758" s="219"/>
      <c r="D758" s="219"/>
      <c r="E758" s="220"/>
      <c r="F758" s="219"/>
      <c r="G758" s="291"/>
      <c r="H758" s="174" cm="1">
        <f t="array" ref="H758">IF(B758&lt;&gt;"",INDEX(KM!$C$5:$C$40,MATCH(1,($B758&gt;=KM!$A$5:$A$40)*($B758&lt;=KM!$B$5:$B$40),0)),0)</f>
        <v>0</v>
      </c>
      <c r="I758" s="55">
        <f t="shared" si="88"/>
        <v>0</v>
      </c>
      <c r="J758" s="226"/>
      <c r="K758" s="234"/>
      <c r="L758" s="236" t="str">
        <f>IF(AND('1B Tableau financier'!$K$2&lt;&gt;"Pôle",B758&lt;&gt;""),1,"")</f>
        <v/>
      </c>
      <c r="M758" s="241" t="str">
        <f t="shared" si="89"/>
        <v/>
      </c>
      <c r="N758" s="242" t="str">
        <f>IF(AND('1B Tableau financier'!$K$2="pôle",L758=2),ROUND((I758+J758+K758),2),"")</f>
        <v/>
      </c>
      <c r="O758" s="241" t="str">
        <f t="shared" si="86"/>
        <v/>
      </c>
      <c r="P758" s="55" t="str">
        <f t="shared" si="87"/>
        <v/>
      </c>
      <c r="Q758" s="55"/>
      <c r="R758" s="55"/>
      <c r="S758" s="296"/>
    </row>
    <row r="759" spans="1:19">
      <c r="A759" s="217"/>
      <c r="B759" s="218"/>
      <c r="C759" s="219"/>
      <c r="D759" s="219"/>
      <c r="E759" s="220"/>
      <c r="F759" s="219"/>
      <c r="G759" s="291"/>
      <c r="H759" s="174" cm="1">
        <f t="array" ref="H759">IF(B759&lt;&gt;"",INDEX(KM!$C$5:$C$40,MATCH(1,($B759&gt;=KM!$A$5:$A$40)*($B759&lt;=KM!$B$5:$B$40),0)),0)</f>
        <v>0</v>
      </c>
      <c r="I759" s="55">
        <f t="shared" si="88"/>
        <v>0</v>
      </c>
      <c r="J759" s="226"/>
      <c r="K759" s="234"/>
      <c r="L759" s="236" t="str">
        <f>IF(AND('1B Tableau financier'!$K$2&lt;&gt;"Pôle",B759&lt;&gt;""),1,"")</f>
        <v/>
      </c>
      <c r="M759" s="241" t="str">
        <f t="shared" si="89"/>
        <v/>
      </c>
      <c r="N759" s="242" t="str">
        <f>IF(AND('1B Tableau financier'!$K$2="pôle",L759=2),ROUND((I759+J759+K759),2),"")</f>
        <v/>
      </c>
      <c r="O759" s="241" t="str">
        <f t="shared" si="86"/>
        <v/>
      </c>
      <c r="P759" s="55" t="str">
        <f t="shared" si="87"/>
        <v/>
      </c>
      <c r="Q759" s="55"/>
      <c r="R759" s="55"/>
      <c r="S759" s="296"/>
    </row>
    <row r="760" spans="1:19">
      <c r="A760" s="217"/>
      <c r="B760" s="218"/>
      <c r="C760" s="219"/>
      <c r="D760" s="219"/>
      <c r="E760" s="220"/>
      <c r="F760" s="219"/>
      <c r="G760" s="291"/>
      <c r="H760" s="174" cm="1">
        <f t="array" ref="H760">IF(B760&lt;&gt;"",INDEX(KM!$C$5:$C$40,MATCH(1,($B760&gt;=KM!$A$5:$A$40)*($B760&lt;=KM!$B$5:$B$40),0)),0)</f>
        <v>0</v>
      </c>
      <c r="I760" s="55">
        <f t="shared" si="88"/>
        <v>0</v>
      </c>
      <c r="J760" s="226"/>
      <c r="K760" s="234"/>
      <c r="L760" s="236" t="str">
        <f>IF(AND('1B Tableau financier'!$K$2&lt;&gt;"Pôle",B760&lt;&gt;""),1,"")</f>
        <v/>
      </c>
      <c r="M760" s="241" t="str">
        <f t="shared" si="89"/>
        <v/>
      </c>
      <c r="N760" s="242" t="str">
        <f>IF(AND('1B Tableau financier'!$K$2="pôle",L760=2),ROUND((I760+J760+K760),2),"")</f>
        <v/>
      </c>
      <c r="O760" s="241" t="str">
        <f t="shared" si="86"/>
        <v/>
      </c>
      <c r="P760" s="55" t="str">
        <f t="shared" si="87"/>
        <v/>
      </c>
      <c r="Q760" s="55"/>
      <c r="R760" s="55"/>
      <c r="S760" s="296"/>
    </row>
    <row r="761" spans="1:19">
      <c r="A761" s="217"/>
      <c r="B761" s="218"/>
      <c r="C761" s="219"/>
      <c r="D761" s="219"/>
      <c r="E761" s="220"/>
      <c r="F761" s="219"/>
      <c r="G761" s="291"/>
      <c r="H761" s="174" cm="1">
        <f t="array" ref="H761">IF(B761&lt;&gt;"",INDEX(KM!$C$5:$C$40,MATCH(1,($B761&gt;=KM!$A$5:$A$40)*($B761&lt;=KM!$B$5:$B$40),0)),0)</f>
        <v>0</v>
      </c>
      <c r="I761" s="55">
        <f t="shared" si="88"/>
        <v>0</v>
      </c>
      <c r="J761" s="226"/>
      <c r="K761" s="234"/>
      <c r="L761" s="236" t="str">
        <f>IF(AND('1B Tableau financier'!$K$2&lt;&gt;"Pôle",B761&lt;&gt;""),1,"")</f>
        <v/>
      </c>
      <c r="M761" s="241" t="str">
        <f t="shared" si="89"/>
        <v/>
      </c>
      <c r="N761" s="242" t="str">
        <f>IF(AND('1B Tableau financier'!$K$2="pôle",L761=2),ROUND((I761+J761+K761),2),"")</f>
        <v/>
      </c>
      <c r="O761" s="241" t="str">
        <f t="shared" si="86"/>
        <v/>
      </c>
      <c r="P761" s="55" t="str">
        <f t="shared" si="87"/>
        <v/>
      </c>
      <c r="Q761" s="55"/>
      <c r="R761" s="55"/>
      <c r="S761" s="296"/>
    </row>
    <row r="762" spans="1:19">
      <c r="A762" s="217"/>
      <c r="B762" s="218"/>
      <c r="C762" s="219"/>
      <c r="D762" s="219"/>
      <c r="E762" s="220"/>
      <c r="F762" s="219"/>
      <c r="G762" s="291"/>
      <c r="H762" s="174" cm="1">
        <f t="array" ref="H762">IF(B762&lt;&gt;"",INDEX(KM!$C$5:$C$40,MATCH(1,($B762&gt;=KM!$A$5:$A$40)*($B762&lt;=KM!$B$5:$B$40),0)),0)</f>
        <v>0</v>
      </c>
      <c r="I762" s="55">
        <f t="shared" si="88"/>
        <v>0</v>
      </c>
      <c r="J762" s="226"/>
      <c r="K762" s="234"/>
      <c r="L762" s="236" t="str">
        <f>IF(AND('1B Tableau financier'!$K$2&lt;&gt;"Pôle",B762&lt;&gt;""),1,"")</f>
        <v/>
      </c>
      <c r="M762" s="241" t="str">
        <f t="shared" si="89"/>
        <v/>
      </c>
      <c r="N762" s="242" t="str">
        <f>IF(AND('1B Tableau financier'!$K$2="pôle",L762=2),ROUND((I762+J762+K762),2),"")</f>
        <v/>
      </c>
      <c r="O762" s="241" t="str">
        <f t="shared" si="86"/>
        <v/>
      </c>
      <c r="P762" s="55" t="str">
        <f t="shared" si="87"/>
        <v/>
      </c>
      <c r="Q762" s="55"/>
      <c r="R762" s="55"/>
      <c r="S762" s="296"/>
    </row>
    <row r="763" spans="1:19">
      <c r="A763" s="217"/>
      <c r="B763" s="218"/>
      <c r="C763" s="219"/>
      <c r="D763" s="219"/>
      <c r="E763" s="220"/>
      <c r="F763" s="219"/>
      <c r="G763" s="291"/>
      <c r="H763" s="174" cm="1">
        <f t="array" ref="H763">IF(B763&lt;&gt;"",INDEX(KM!$C$5:$C$40,MATCH(1,($B763&gt;=KM!$A$5:$A$40)*($B763&lt;=KM!$B$5:$B$40),0)),0)</f>
        <v>0</v>
      </c>
      <c r="I763" s="55">
        <f t="shared" si="88"/>
        <v>0</v>
      </c>
      <c r="J763" s="226"/>
      <c r="K763" s="234"/>
      <c r="L763" s="236" t="str">
        <f>IF(AND('1B Tableau financier'!$K$2&lt;&gt;"Pôle",B763&lt;&gt;""),1,"")</f>
        <v/>
      </c>
      <c r="M763" s="241" t="str">
        <f t="shared" si="89"/>
        <v/>
      </c>
      <c r="N763" s="242" t="str">
        <f>IF(AND('1B Tableau financier'!$K$2="pôle",L763=2),ROUND((I763+J763+K763),2),"")</f>
        <v/>
      </c>
      <c r="O763" s="241" t="str">
        <f t="shared" si="86"/>
        <v/>
      </c>
      <c r="P763" s="55" t="str">
        <f t="shared" si="87"/>
        <v/>
      </c>
      <c r="Q763" s="55"/>
      <c r="R763" s="55"/>
      <c r="S763" s="296"/>
    </row>
    <row r="764" spans="1:19">
      <c r="A764" s="217"/>
      <c r="B764" s="218"/>
      <c r="C764" s="219"/>
      <c r="D764" s="219"/>
      <c r="E764" s="220"/>
      <c r="F764" s="219"/>
      <c r="G764" s="291"/>
      <c r="H764" s="174" cm="1">
        <f t="array" ref="H764">IF(B764&lt;&gt;"",INDEX(KM!$C$5:$C$40,MATCH(1,($B764&gt;=KM!$A$5:$A$40)*($B764&lt;=KM!$B$5:$B$40),0)),0)</f>
        <v>0</v>
      </c>
      <c r="I764" s="55">
        <f t="shared" si="88"/>
        <v>0</v>
      </c>
      <c r="J764" s="226"/>
      <c r="K764" s="234"/>
      <c r="L764" s="236" t="str">
        <f>IF(AND('1B Tableau financier'!$K$2&lt;&gt;"Pôle",B764&lt;&gt;""),1,"")</f>
        <v/>
      </c>
      <c r="M764" s="241" t="str">
        <f t="shared" si="89"/>
        <v/>
      </c>
      <c r="N764" s="242" t="str">
        <f>IF(AND('1B Tableau financier'!$K$2="pôle",L764=2),ROUND((I764+J764+K764),2),"")</f>
        <v/>
      </c>
      <c r="O764" s="241" t="str">
        <f t="shared" si="86"/>
        <v/>
      </c>
      <c r="P764" s="55" t="str">
        <f t="shared" si="87"/>
        <v/>
      </c>
      <c r="Q764" s="55"/>
      <c r="R764" s="55"/>
      <c r="S764" s="296"/>
    </row>
    <row r="765" spans="1:19">
      <c r="A765" s="217"/>
      <c r="B765" s="218"/>
      <c r="C765" s="219"/>
      <c r="D765" s="219"/>
      <c r="E765" s="220"/>
      <c r="F765" s="219"/>
      <c r="G765" s="291"/>
      <c r="H765" s="174" cm="1">
        <f t="array" ref="H765">IF(B765&lt;&gt;"",INDEX(KM!$C$5:$C$40,MATCH(1,($B765&gt;=KM!$A$5:$A$40)*($B765&lt;=KM!$B$5:$B$40),0)),0)</f>
        <v>0</v>
      </c>
      <c r="I765" s="55">
        <f t="shared" si="88"/>
        <v>0</v>
      </c>
      <c r="J765" s="226"/>
      <c r="K765" s="234"/>
      <c r="L765" s="236" t="str">
        <f>IF(AND('1B Tableau financier'!$K$2&lt;&gt;"Pôle",B765&lt;&gt;""),1,"")</f>
        <v/>
      </c>
      <c r="M765" s="241" t="str">
        <f t="shared" si="89"/>
        <v/>
      </c>
      <c r="N765" s="242" t="str">
        <f>IF(AND('1B Tableau financier'!$K$2="pôle",L765=2),ROUND((I765+J765+K765),2),"")</f>
        <v/>
      </c>
      <c r="O765" s="241" t="str">
        <f t="shared" si="86"/>
        <v/>
      </c>
      <c r="P765" s="55" t="str">
        <f t="shared" si="87"/>
        <v/>
      </c>
      <c r="Q765" s="55"/>
      <c r="R765" s="55"/>
      <c r="S765" s="296"/>
    </row>
    <row r="766" spans="1:19">
      <c r="A766" s="217"/>
      <c r="B766" s="218"/>
      <c r="C766" s="219"/>
      <c r="D766" s="219"/>
      <c r="E766" s="220"/>
      <c r="F766" s="219"/>
      <c r="G766" s="291"/>
      <c r="H766" s="174" cm="1">
        <f t="array" ref="H766">IF(B766&lt;&gt;"",INDEX(KM!$C$5:$C$40,MATCH(1,($B766&gt;=KM!$A$5:$A$40)*($B766&lt;=KM!$B$5:$B$40),0)),0)</f>
        <v>0</v>
      </c>
      <c r="I766" s="55">
        <f t="shared" si="88"/>
        <v>0</v>
      </c>
      <c r="J766" s="226"/>
      <c r="K766" s="234"/>
      <c r="L766" s="236" t="str">
        <f>IF(AND('1B Tableau financier'!$K$2&lt;&gt;"Pôle",B766&lt;&gt;""),1,"")</f>
        <v/>
      </c>
      <c r="M766" s="241" t="str">
        <f t="shared" si="89"/>
        <v/>
      </c>
      <c r="N766" s="242" t="str">
        <f>IF(AND('1B Tableau financier'!$K$2="pôle",L766=2),ROUND((I766+J766+K766),2),"")</f>
        <v/>
      </c>
      <c r="O766" s="241" t="str">
        <f t="shared" si="86"/>
        <v/>
      </c>
      <c r="P766" s="55" t="str">
        <f t="shared" si="87"/>
        <v/>
      </c>
      <c r="Q766" s="55"/>
      <c r="R766" s="55"/>
      <c r="S766" s="296"/>
    </row>
    <row r="767" spans="1:19">
      <c r="A767" s="217"/>
      <c r="B767" s="218"/>
      <c r="C767" s="219"/>
      <c r="D767" s="219"/>
      <c r="E767" s="220"/>
      <c r="F767" s="219"/>
      <c r="G767" s="291"/>
      <c r="H767" s="174" cm="1">
        <f t="array" ref="H767">IF(B767&lt;&gt;"",INDEX(KM!$C$5:$C$40,MATCH(1,($B767&gt;=KM!$A$5:$A$40)*($B767&lt;=KM!$B$5:$B$40),0)),0)</f>
        <v>0</v>
      </c>
      <c r="I767" s="55">
        <f t="shared" ref="I767:I786" si="91">G767*H767</f>
        <v>0</v>
      </c>
      <c r="J767" s="226"/>
      <c r="K767" s="234"/>
      <c r="L767" s="236" t="str">
        <f>IF(AND('1B Tableau financier'!$K$2&lt;&gt;"Pôle",B767&lt;&gt;""),1,"")</f>
        <v/>
      </c>
      <c r="M767" s="241" t="str">
        <f t="shared" si="89"/>
        <v/>
      </c>
      <c r="N767" s="242" t="str">
        <f>IF(AND('1B Tableau financier'!$K$2="pôle",L767=2),ROUND((I767+J767+K767),2),"")</f>
        <v/>
      </c>
      <c r="O767" s="241" t="str">
        <f t="shared" si="86"/>
        <v/>
      </c>
      <c r="P767" s="55" t="str">
        <f t="shared" si="87"/>
        <v/>
      </c>
      <c r="Q767" s="55"/>
      <c r="R767" s="55"/>
      <c r="S767" s="296"/>
    </row>
    <row r="768" spans="1:19">
      <c r="A768" s="217"/>
      <c r="B768" s="218"/>
      <c r="C768" s="219"/>
      <c r="D768" s="219"/>
      <c r="E768" s="220"/>
      <c r="F768" s="219"/>
      <c r="G768" s="291"/>
      <c r="H768" s="174" cm="1">
        <f t="array" ref="H768">IF(B768&lt;&gt;"",INDEX(KM!$C$5:$C$40,MATCH(1,($B768&gt;=KM!$A$5:$A$40)*($B768&lt;=KM!$B$5:$B$40),0)),0)</f>
        <v>0</v>
      </c>
      <c r="I768" s="55">
        <f t="shared" si="91"/>
        <v>0</v>
      </c>
      <c r="J768" s="226"/>
      <c r="K768" s="234"/>
      <c r="L768" s="236" t="str">
        <f>IF(AND('1B Tableau financier'!$K$2&lt;&gt;"Pôle",B768&lt;&gt;""),1,"")</f>
        <v/>
      </c>
      <c r="M768" s="241" t="str">
        <f t="shared" si="89"/>
        <v/>
      </c>
      <c r="N768" s="242" t="str">
        <f>IF(AND('1B Tableau financier'!$K$2="pôle",L768=2),ROUND((I768+J768+K768),2),"")</f>
        <v/>
      </c>
      <c r="O768" s="241" t="str">
        <f t="shared" si="86"/>
        <v/>
      </c>
      <c r="P768" s="55" t="str">
        <f t="shared" si="87"/>
        <v/>
      </c>
      <c r="Q768" s="55"/>
      <c r="R768" s="55"/>
      <c r="S768" s="296"/>
    </row>
    <row r="769" spans="1:19">
      <c r="A769" s="217"/>
      <c r="B769" s="218"/>
      <c r="C769" s="219"/>
      <c r="D769" s="219"/>
      <c r="E769" s="220"/>
      <c r="F769" s="219"/>
      <c r="G769" s="291"/>
      <c r="H769" s="174" cm="1">
        <f t="array" ref="H769">IF(B769&lt;&gt;"",INDEX(KM!$C$5:$C$40,MATCH(1,($B769&gt;=KM!$A$5:$A$40)*($B769&lt;=KM!$B$5:$B$40),0)),0)</f>
        <v>0</v>
      </c>
      <c r="I769" s="55">
        <f t="shared" si="91"/>
        <v>0</v>
      </c>
      <c r="J769" s="226"/>
      <c r="K769" s="234"/>
      <c r="L769" s="236" t="str">
        <f>IF(AND('1B Tableau financier'!$K$2&lt;&gt;"Pôle",B769&lt;&gt;""),1,"")</f>
        <v/>
      </c>
      <c r="M769" s="241" t="str">
        <f t="shared" si="89"/>
        <v/>
      </c>
      <c r="N769" s="242" t="str">
        <f>IF(AND('1B Tableau financier'!$K$2="pôle",L769=2),ROUND((I769+J769+K769),2),"")</f>
        <v/>
      </c>
      <c r="O769" s="241" t="str">
        <f t="shared" si="86"/>
        <v/>
      </c>
      <c r="P769" s="55" t="str">
        <f t="shared" si="87"/>
        <v/>
      </c>
      <c r="Q769" s="55"/>
      <c r="R769" s="55"/>
      <c r="S769" s="296"/>
    </row>
    <row r="770" spans="1:19">
      <c r="A770" s="217"/>
      <c r="B770" s="218"/>
      <c r="C770" s="219"/>
      <c r="D770" s="219"/>
      <c r="E770" s="220"/>
      <c r="F770" s="219"/>
      <c r="G770" s="291"/>
      <c r="H770" s="174" cm="1">
        <f t="array" ref="H770">IF(B770&lt;&gt;"",INDEX(KM!$C$5:$C$40,MATCH(1,($B770&gt;=KM!$A$5:$A$40)*($B770&lt;=KM!$B$5:$B$40),0)),0)</f>
        <v>0</v>
      </c>
      <c r="I770" s="55">
        <f t="shared" si="91"/>
        <v>0</v>
      </c>
      <c r="J770" s="226"/>
      <c r="K770" s="234"/>
      <c r="L770" s="236" t="str">
        <f>IF(AND('1B Tableau financier'!$K$2&lt;&gt;"Pôle",B770&lt;&gt;""),1,"")</f>
        <v/>
      </c>
      <c r="M770" s="241" t="str">
        <f t="shared" si="89"/>
        <v/>
      </c>
      <c r="N770" s="242" t="str">
        <f>IF(AND('1B Tableau financier'!$K$2="pôle",L770=2),ROUND((I770+J770+K770),2),"")</f>
        <v/>
      </c>
      <c r="O770" s="241" t="str">
        <f t="shared" si="86"/>
        <v/>
      </c>
      <c r="P770" s="55" t="str">
        <f t="shared" si="87"/>
        <v/>
      </c>
      <c r="Q770" s="55"/>
      <c r="R770" s="55"/>
      <c r="S770" s="296"/>
    </row>
    <row r="771" spans="1:19">
      <c r="A771" s="217"/>
      <c r="B771" s="218"/>
      <c r="C771" s="219"/>
      <c r="D771" s="219"/>
      <c r="E771" s="220"/>
      <c r="F771" s="219"/>
      <c r="G771" s="291"/>
      <c r="H771" s="174" cm="1">
        <f t="array" ref="H771">IF(B771&lt;&gt;"",INDEX(KM!$C$5:$C$40,MATCH(1,($B771&gt;=KM!$A$5:$A$40)*($B771&lt;=KM!$B$5:$B$40),0)),0)</f>
        <v>0</v>
      </c>
      <c r="I771" s="55">
        <f t="shared" si="91"/>
        <v>0</v>
      </c>
      <c r="J771" s="226"/>
      <c r="K771" s="234"/>
      <c r="L771" s="236" t="str">
        <f>IF(AND('1B Tableau financier'!$K$2&lt;&gt;"Pôle",B771&lt;&gt;""),1,"")</f>
        <v/>
      </c>
      <c r="M771" s="241" t="str">
        <f t="shared" si="89"/>
        <v/>
      </c>
      <c r="N771" s="242" t="str">
        <f>IF(AND('1B Tableau financier'!$K$2="pôle",L771=2),ROUND((I771+J771+K771),2),"")</f>
        <v/>
      </c>
      <c r="O771" s="241" t="str">
        <f t="shared" si="86"/>
        <v/>
      </c>
      <c r="P771" s="55" t="str">
        <f t="shared" si="87"/>
        <v/>
      </c>
      <c r="Q771" s="55"/>
      <c r="R771" s="55"/>
      <c r="S771" s="296"/>
    </row>
    <row r="772" spans="1:19">
      <c r="A772" s="217"/>
      <c r="B772" s="218"/>
      <c r="C772" s="219"/>
      <c r="D772" s="219"/>
      <c r="E772" s="220"/>
      <c r="F772" s="219"/>
      <c r="G772" s="291"/>
      <c r="H772" s="174" cm="1">
        <f t="array" ref="H772">IF(B772&lt;&gt;"",INDEX(KM!$C$5:$C$40,MATCH(1,($B772&gt;=KM!$A$5:$A$40)*($B772&lt;=KM!$B$5:$B$40),0)),0)</f>
        <v>0</v>
      </c>
      <c r="I772" s="55">
        <f t="shared" si="91"/>
        <v>0</v>
      </c>
      <c r="J772" s="226"/>
      <c r="K772" s="234"/>
      <c r="L772" s="236" t="str">
        <f>IF(AND('1B Tableau financier'!$K$2&lt;&gt;"Pôle",B772&lt;&gt;""),1,"")</f>
        <v/>
      </c>
      <c r="M772" s="241" t="str">
        <f t="shared" si="89"/>
        <v/>
      </c>
      <c r="N772" s="242" t="str">
        <f>IF(AND('1B Tableau financier'!$K$2="pôle",L772=2),ROUND((I772+J772+K772),2),"")</f>
        <v/>
      </c>
      <c r="O772" s="241" t="str">
        <f t="shared" si="86"/>
        <v/>
      </c>
      <c r="P772" s="55" t="str">
        <f t="shared" si="87"/>
        <v/>
      </c>
      <c r="Q772" s="55"/>
      <c r="R772" s="55"/>
      <c r="S772" s="296"/>
    </row>
    <row r="773" spans="1:19">
      <c r="A773" s="217"/>
      <c r="B773" s="218"/>
      <c r="C773" s="219"/>
      <c r="D773" s="219"/>
      <c r="E773" s="220"/>
      <c r="F773" s="219"/>
      <c r="G773" s="291"/>
      <c r="H773" s="174" cm="1">
        <f t="array" ref="H773">IF(B773&lt;&gt;"",INDEX(KM!$C$5:$C$40,MATCH(1,($B773&gt;=KM!$A$5:$A$40)*($B773&lt;=KM!$B$5:$B$40),0)),0)</f>
        <v>0</v>
      </c>
      <c r="I773" s="55">
        <f t="shared" si="91"/>
        <v>0</v>
      </c>
      <c r="J773" s="226"/>
      <c r="K773" s="234"/>
      <c r="L773" s="236" t="str">
        <f>IF(AND('1B Tableau financier'!$K$2&lt;&gt;"Pôle",B773&lt;&gt;""),1,"")</f>
        <v/>
      </c>
      <c r="M773" s="241" t="str">
        <f t="shared" si="89"/>
        <v/>
      </c>
      <c r="N773" s="242" t="str">
        <f>IF(AND('1B Tableau financier'!$K$2="pôle",L773=2),ROUND((I773+J773+K773),2),"")</f>
        <v/>
      </c>
      <c r="O773" s="241" t="str">
        <f t="shared" si="86"/>
        <v/>
      </c>
      <c r="P773" s="55" t="str">
        <f t="shared" si="87"/>
        <v/>
      </c>
      <c r="Q773" s="55"/>
      <c r="R773" s="55"/>
      <c r="S773" s="296"/>
    </row>
    <row r="774" spans="1:19">
      <c r="A774" s="217"/>
      <c r="B774" s="218"/>
      <c r="C774" s="219"/>
      <c r="D774" s="219"/>
      <c r="E774" s="220"/>
      <c r="F774" s="219"/>
      <c r="G774" s="291"/>
      <c r="H774" s="174" cm="1">
        <f t="array" ref="H774">IF(B774&lt;&gt;"",INDEX(KM!$C$5:$C$40,MATCH(1,($B774&gt;=KM!$A$5:$A$40)*($B774&lt;=KM!$B$5:$B$40),0)),0)</f>
        <v>0</v>
      </c>
      <c r="I774" s="55">
        <f t="shared" si="91"/>
        <v>0</v>
      </c>
      <c r="J774" s="226"/>
      <c r="K774" s="234"/>
      <c r="L774" s="236" t="str">
        <f>IF(AND('1B Tableau financier'!$K$2&lt;&gt;"Pôle",B774&lt;&gt;""),1,"")</f>
        <v/>
      </c>
      <c r="M774" s="241" t="str">
        <f t="shared" si="89"/>
        <v/>
      </c>
      <c r="N774" s="242" t="str">
        <f>IF(AND('1B Tableau financier'!$K$2="pôle",L774=2),ROUND((I774+J774+K774),2),"")</f>
        <v/>
      </c>
      <c r="O774" s="241" t="str">
        <f t="shared" si="86"/>
        <v/>
      </c>
      <c r="P774" s="55" t="str">
        <f t="shared" si="87"/>
        <v/>
      </c>
      <c r="Q774" s="55"/>
      <c r="R774" s="55"/>
      <c r="S774" s="296"/>
    </row>
    <row r="775" spans="1:19">
      <c r="A775" s="217"/>
      <c r="B775" s="218"/>
      <c r="C775" s="219"/>
      <c r="D775" s="219"/>
      <c r="E775" s="220"/>
      <c r="F775" s="219"/>
      <c r="G775" s="291"/>
      <c r="H775" s="174" cm="1">
        <f t="array" ref="H775">IF(B775&lt;&gt;"",INDEX(KM!$C$5:$C$40,MATCH(1,($B775&gt;=KM!$A$5:$A$40)*($B775&lt;=KM!$B$5:$B$40),0)),0)</f>
        <v>0</v>
      </c>
      <c r="I775" s="55">
        <f t="shared" si="91"/>
        <v>0</v>
      </c>
      <c r="J775" s="226"/>
      <c r="K775" s="234"/>
      <c r="L775" s="236" t="str">
        <f>IF(AND('1B Tableau financier'!$K$2&lt;&gt;"Pôle",B775&lt;&gt;""),1,"")</f>
        <v/>
      </c>
      <c r="M775" s="241" t="str">
        <f t="shared" si="89"/>
        <v/>
      </c>
      <c r="N775" s="242" t="str">
        <f>IF(AND('1B Tableau financier'!$K$2="pôle",L775=2),ROUND((I775+J775+K775),2),"")</f>
        <v/>
      </c>
      <c r="O775" s="241" t="str">
        <f t="shared" si="86"/>
        <v/>
      </c>
      <c r="P775" s="55" t="str">
        <f t="shared" si="87"/>
        <v/>
      </c>
      <c r="Q775" s="55"/>
      <c r="R775" s="55"/>
      <c r="S775" s="296"/>
    </row>
    <row r="776" spans="1:19">
      <c r="A776" s="217"/>
      <c r="B776" s="218"/>
      <c r="C776" s="219"/>
      <c r="D776" s="219"/>
      <c r="E776" s="220"/>
      <c r="F776" s="219"/>
      <c r="G776" s="291"/>
      <c r="H776" s="174" cm="1">
        <f t="array" ref="H776">IF(B776&lt;&gt;"",INDEX(KM!$C$5:$C$40,MATCH(1,($B776&gt;=KM!$A$5:$A$40)*($B776&lt;=KM!$B$5:$B$40),0)),0)</f>
        <v>0</v>
      </c>
      <c r="I776" s="55">
        <f t="shared" si="91"/>
        <v>0</v>
      </c>
      <c r="J776" s="226"/>
      <c r="K776" s="234"/>
      <c r="L776" s="236" t="str">
        <f>IF(AND('1B Tableau financier'!$K$2&lt;&gt;"Pôle",B776&lt;&gt;""),1,"")</f>
        <v/>
      </c>
      <c r="M776" s="241" t="str">
        <f t="shared" si="89"/>
        <v/>
      </c>
      <c r="N776" s="242" t="str">
        <f>IF(AND('1B Tableau financier'!$K$2="pôle",L776=2),ROUND((I776+J776+K776),2),"")</f>
        <v/>
      </c>
      <c r="O776" s="241" t="str">
        <f t="shared" si="86"/>
        <v/>
      </c>
      <c r="P776" s="55" t="str">
        <f t="shared" si="87"/>
        <v/>
      </c>
      <c r="Q776" s="55"/>
      <c r="R776" s="55"/>
      <c r="S776" s="296"/>
    </row>
    <row r="777" spans="1:19">
      <c r="A777" s="217"/>
      <c r="B777" s="218"/>
      <c r="C777" s="219"/>
      <c r="D777" s="219"/>
      <c r="E777" s="220"/>
      <c r="F777" s="219"/>
      <c r="G777" s="291"/>
      <c r="H777" s="174" cm="1">
        <f t="array" ref="H777">IF(B777&lt;&gt;"",INDEX(KM!$C$5:$C$40,MATCH(1,($B777&gt;=KM!$A$5:$A$40)*($B777&lt;=KM!$B$5:$B$40),0)),0)</f>
        <v>0</v>
      </c>
      <c r="I777" s="55">
        <f t="shared" si="91"/>
        <v>0</v>
      </c>
      <c r="J777" s="226"/>
      <c r="K777" s="234"/>
      <c r="L777" s="236" t="str">
        <f>IF(AND('1B Tableau financier'!$K$2&lt;&gt;"Pôle",B777&lt;&gt;""),1,"")</f>
        <v/>
      </c>
      <c r="M777" s="241" t="str">
        <f t="shared" si="89"/>
        <v/>
      </c>
      <c r="N777" s="242" t="str">
        <f>IF(AND('1B Tableau financier'!$K$2="pôle",L777=2),ROUND((I777+J777+K777),2),"")</f>
        <v/>
      </c>
      <c r="O777" s="241" t="str">
        <f t="shared" si="86"/>
        <v/>
      </c>
      <c r="P777" s="55" t="str">
        <f t="shared" si="87"/>
        <v/>
      </c>
      <c r="Q777" s="55"/>
      <c r="R777" s="55"/>
      <c r="S777" s="296"/>
    </row>
    <row r="778" spans="1:19">
      <c r="A778" s="217"/>
      <c r="B778" s="218"/>
      <c r="C778" s="219"/>
      <c r="D778" s="219"/>
      <c r="E778" s="220"/>
      <c r="F778" s="219"/>
      <c r="G778" s="291"/>
      <c r="H778" s="174" cm="1">
        <f t="array" ref="H778">IF(B778&lt;&gt;"",INDEX(KM!$C$5:$C$40,MATCH(1,($B778&gt;=KM!$A$5:$A$40)*($B778&lt;=KM!$B$5:$B$40),0)),0)</f>
        <v>0</v>
      </c>
      <c r="I778" s="55">
        <f t="shared" si="91"/>
        <v>0</v>
      </c>
      <c r="J778" s="226"/>
      <c r="K778" s="234"/>
      <c r="L778" s="236" t="str">
        <f>IF(AND('1B Tableau financier'!$K$2&lt;&gt;"Pôle",B778&lt;&gt;""),1,"")</f>
        <v/>
      </c>
      <c r="M778" s="241" t="str">
        <f t="shared" si="89"/>
        <v/>
      </c>
      <c r="N778" s="242" t="str">
        <f>IF(AND('1B Tableau financier'!$K$2="pôle",L778=2),ROUND((I778+J778+K778),2),"")</f>
        <v/>
      </c>
      <c r="O778" s="241" t="str">
        <f t="shared" si="86"/>
        <v/>
      </c>
      <c r="P778" s="55" t="str">
        <f t="shared" si="87"/>
        <v/>
      </c>
      <c r="Q778" s="55"/>
      <c r="R778" s="55"/>
      <c r="S778" s="296"/>
    </row>
    <row r="779" spans="1:19">
      <c r="A779" s="217"/>
      <c r="B779" s="218"/>
      <c r="C779" s="219"/>
      <c r="D779" s="219"/>
      <c r="E779" s="220"/>
      <c r="F779" s="219"/>
      <c r="G779" s="291"/>
      <c r="H779" s="174" cm="1">
        <f t="array" ref="H779">IF(B779&lt;&gt;"",INDEX(KM!$C$5:$C$40,MATCH(1,($B779&gt;=KM!$A$5:$A$40)*($B779&lt;=KM!$B$5:$B$40),0)),0)</f>
        <v>0</v>
      </c>
      <c r="I779" s="55">
        <f t="shared" si="91"/>
        <v>0</v>
      </c>
      <c r="J779" s="226"/>
      <c r="K779" s="234"/>
      <c r="L779" s="236" t="str">
        <f>IF(AND('1B Tableau financier'!$K$2&lt;&gt;"Pôle",B779&lt;&gt;""),1,"")</f>
        <v/>
      </c>
      <c r="M779" s="241" t="str">
        <f t="shared" si="89"/>
        <v/>
      </c>
      <c r="N779" s="242" t="str">
        <f>IF(AND('1B Tableau financier'!$K$2="pôle",L779=2),ROUND((I779+J779+K779),2),"")</f>
        <v/>
      </c>
      <c r="O779" s="241" t="str">
        <f t="shared" si="86"/>
        <v/>
      </c>
      <c r="P779" s="55" t="str">
        <f t="shared" si="87"/>
        <v/>
      </c>
      <c r="Q779" s="55"/>
      <c r="R779" s="55"/>
      <c r="S779" s="296"/>
    </row>
    <row r="780" spans="1:19">
      <c r="A780" s="217"/>
      <c r="B780" s="218"/>
      <c r="C780" s="219"/>
      <c r="D780" s="219"/>
      <c r="E780" s="220"/>
      <c r="F780" s="219"/>
      <c r="G780" s="291"/>
      <c r="H780" s="174" cm="1">
        <f t="array" ref="H780">IF(B780&lt;&gt;"",INDEX(KM!$C$5:$C$40,MATCH(1,($B780&gt;=KM!$A$5:$A$40)*($B780&lt;=KM!$B$5:$B$40),0)),0)</f>
        <v>0</v>
      </c>
      <c r="I780" s="55">
        <f t="shared" si="91"/>
        <v>0</v>
      </c>
      <c r="J780" s="226"/>
      <c r="K780" s="234"/>
      <c r="L780" s="236" t="str">
        <f>IF(AND('1B Tableau financier'!$K$2&lt;&gt;"Pôle",B780&lt;&gt;""),1,"")</f>
        <v/>
      </c>
      <c r="M780" s="241" t="str">
        <f t="shared" si="89"/>
        <v/>
      </c>
      <c r="N780" s="242" t="str">
        <f>IF(AND('1B Tableau financier'!$K$2="pôle",L780=2),ROUND((I780+J780+K780),2),"")</f>
        <v/>
      </c>
      <c r="O780" s="241" t="str">
        <f t="shared" si="86"/>
        <v/>
      </c>
      <c r="P780" s="55" t="str">
        <f t="shared" si="87"/>
        <v/>
      </c>
      <c r="Q780" s="55"/>
      <c r="R780" s="55"/>
      <c r="S780" s="296"/>
    </row>
    <row r="781" spans="1:19">
      <c r="A781" s="217"/>
      <c r="B781" s="218"/>
      <c r="C781" s="219"/>
      <c r="D781" s="219"/>
      <c r="E781" s="220"/>
      <c r="F781" s="219"/>
      <c r="G781" s="291"/>
      <c r="H781" s="174" cm="1">
        <f t="array" ref="H781">IF(B781&lt;&gt;"",INDEX(KM!$C$5:$C$40,MATCH(1,($B781&gt;=KM!$A$5:$A$40)*($B781&lt;=KM!$B$5:$B$40),0)),0)</f>
        <v>0</v>
      </c>
      <c r="I781" s="55">
        <f t="shared" si="91"/>
        <v>0</v>
      </c>
      <c r="J781" s="226"/>
      <c r="K781" s="234"/>
      <c r="L781" s="236" t="str">
        <f>IF(AND('1B Tableau financier'!$K$2&lt;&gt;"Pôle",B781&lt;&gt;""),1,"")</f>
        <v/>
      </c>
      <c r="M781" s="241" t="str">
        <f t="shared" si="89"/>
        <v/>
      </c>
      <c r="N781" s="242" t="str">
        <f>IF(AND('1B Tableau financier'!$K$2="pôle",L781=2),ROUND((I781+J781+K781),2),"")</f>
        <v/>
      </c>
      <c r="O781" s="241" t="str">
        <f t="shared" si="86"/>
        <v/>
      </c>
      <c r="P781" s="55" t="str">
        <f t="shared" si="87"/>
        <v/>
      </c>
      <c r="Q781" s="55"/>
      <c r="R781" s="55"/>
      <c r="S781" s="296"/>
    </row>
    <row r="782" spans="1:19">
      <c r="A782" s="217"/>
      <c r="B782" s="218"/>
      <c r="C782" s="219"/>
      <c r="D782" s="219"/>
      <c r="E782" s="220"/>
      <c r="F782" s="219"/>
      <c r="G782" s="291"/>
      <c r="H782" s="174" cm="1">
        <f t="array" ref="H782">IF(B782&lt;&gt;"",INDEX(KM!$C$5:$C$40,MATCH(1,($B782&gt;=KM!$A$5:$A$40)*($B782&lt;=KM!$B$5:$B$40),0)),0)</f>
        <v>0</v>
      </c>
      <c r="I782" s="55">
        <f t="shared" si="91"/>
        <v>0</v>
      </c>
      <c r="J782" s="226"/>
      <c r="K782" s="234"/>
      <c r="L782" s="236" t="str">
        <f>IF(AND('1B Tableau financier'!$K$2&lt;&gt;"Pôle",B782&lt;&gt;""),1,"")</f>
        <v/>
      </c>
      <c r="M782" s="241" t="str">
        <f t="shared" si="89"/>
        <v/>
      </c>
      <c r="N782" s="242" t="str">
        <f>IF(AND('1B Tableau financier'!$K$2="pôle",L782=2),ROUND((I782+J782+K782),2),"")</f>
        <v/>
      </c>
      <c r="O782" s="241" t="str">
        <f t="shared" si="86"/>
        <v/>
      </c>
      <c r="P782" s="55" t="str">
        <f t="shared" si="87"/>
        <v/>
      </c>
      <c r="Q782" s="55"/>
      <c r="R782" s="55"/>
      <c r="S782" s="296"/>
    </row>
    <row r="783" spans="1:19">
      <c r="A783" s="217"/>
      <c r="B783" s="218"/>
      <c r="C783" s="219"/>
      <c r="D783" s="219"/>
      <c r="E783" s="220"/>
      <c r="F783" s="219"/>
      <c r="G783" s="291"/>
      <c r="H783" s="174" cm="1">
        <f t="array" ref="H783">IF(B783&lt;&gt;"",INDEX(KM!$C$5:$C$40,MATCH(1,($B783&gt;=KM!$A$5:$A$40)*($B783&lt;=KM!$B$5:$B$40),0)),0)</f>
        <v>0</v>
      </c>
      <c r="I783" s="55">
        <f t="shared" si="91"/>
        <v>0</v>
      </c>
      <c r="J783" s="226"/>
      <c r="K783" s="234"/>
      <c r="L783" s="236" t="str">
        <f>IF(AND('1B Tableau financier'!$K$2&lt;&gt;"Pôle",B783&lt;&gt;""),1,"")</f>
        <v/>
      </c>
      <c r="M783" s="241" t="str">
        <f t="shared" si="89"/>
        <v/>
      </c>
      <c r="N783" s="242" t="str">
        <f>IF(AND('1B Tableau financier'!$K$2="pôle",L783=2),ROUND((I783+J783+K783),2),"")</f>
        <v/>
      </c>
      <c r="O783" s="241" t="str">
        <f t="shared" ref="O783:O808" si="92">IF(M783="","",M783-Q783)</f>
        <v/>
      </c>
      <c r="P783" s="55" t="str">
        <f t="shared" ref="P783:P808" si="93">IF(N783="","",N783-R783)</f>
        <v/>
      </c>
      <c r="Q783" s="55"/>
      <c r="R783" s="55"/>
      <c r="S783" s="296"/>
    </row>
    <row r="784" spans="1:19">
      <c r="A784" s="217"/>
      <c r="B784" s="218"/>
      <c r="C784" s="219"/>
      <c r="D784" s="219"/>
      <c r="E784" s="220"/>
      <c r="F784" s="219"/>
      <c r="G784" s="291"/>
      <c r="H784" s="174" cm="1">
        <f t="array" ref="H784">IF(B784&lt;&gt;"",INDEX(KM!$C$5:$C$40,MATCH(1,($B784&gt;=KM!$A$5:$A$40)*($B784&lt;=KM!$B$5:$B$40),0)),0)</f>
        <v>0</v>
      </c>
      <c r="I784" s="55">
        <f t="shared" si="91"/>
        <v>0</v>
      </c>
      <c r="J784" s="226"/>
      <c r="K784" s="234"/>
      <c r="L784" s="236" t="str">
        <f>IF(AND('1B Tableau financier'!$K$2&lt;&gt;"Pôle",B784&lt;&gt;""),1,"")</f>
        <v/>
      </c>
      <c r="M784" s="241" t="str">
        <f t="shared" ref="M784:M808" si="94">IF(L784=1,ROUND(I784+J784+K784,2),"")</f>
        <v/>
      </c>
      <c r="N784" s="242" t="str">
        <f>IF(AND('1B Tableau financier'!$K$2="pôle",L784=2),ROUND((I784+J784+K784),2),"")</f>
        <v/>
      </c>
      <c r="O784" s="241" t="str">
        <f t="shared" si="92"/>
        <v/>
      </c>
      <c r="P784" s="55" t="str">
        <f t="shared" si="93"/>
        <v/>
      </c>
      <c r="Q784" s="55"/>
      <c r="R784" s="55"/>
      <c r="S784" s="296"/>
    </row>
    <row r="785" spans="1:19">
      <c r="A785" s="217"/>
      <c r="B785" s="218"/>
      <c r="C785" s="219"/>
      <c r="D785" s="219"/>
      <c r="E785" s="220"/>
      <c r="F785" s="219"/>
      <c r="G785" s="291"/>
      <c r="H785" s="174" cm="1">
        <f t="array" ref="H785">IF(B785&lt;&gt;"",INDEX(KM!$C$5:$C$40,MATCH(1,($B785&gt;=KM!$A$5:$A$40)*($B785&lt;=KM!$B$5:$B$40),0)),0)</f>
        <v>0</v>
      </c>
      <c r="I785" s="55">
        <f t="shared" si="91"/>
        <v>0</v>
      </c>
      <c r="J785" s="226"/>
      <c r="K785" s="234"/>
      <c r="L785" s="236" t="str">
        <f>IF(AND('1B Tableau financier'!$K$2&lt;&gt;"Pôle",B785&lt;&gt;""),1,"")</f>
        <v/>
      </c>
      <c r="M785" s="241" t="str">
        <f t="shared" si="94"/>
        <v/>
      </c>
      <c r="N785" s="242" t="str">
        <f>IF(AND('1B Tableau financier'!$K$2="pôle",L785=2),ROUND((I785+J785+K785),2),"")</f>
        <v/>
      </c>
      <c r="O785" s="241" t="str">
        <f t="shared" si="92"/>
        <v/>
      </c>
      <c r="P785" s="55" t="str">
        <f t="shared" si="93"/>
        <v/>
      </c>
      <c r="Q785" s="55"/>
      <c r="R785" s="55"/>
      <c r="S785" s="296"/>
    </row>
    <row r="786" spans="1:19">
      <c r="A786" s="221"/>
      <c r="B786" s="218"/>
      <c r="C786" s="219"/>
      <c r="D786" s="219"/>
      <c r="E786" s="220"/>
      <c r="F786" s="219"/>
      <c r="G786" s="291"/>
      <c r="H786" s="174" cm="1">
        <f t="array" ref="H786">IF(B786&lt;&gt;"",INDEX(KM!$C$5:$C$40,MATCH(1,($B786&gt;=KM!$A$5:$A$40)*($B786&lt;=KM!$B$5:$B$40),0)),0)</f>
        <v>0</v>
      </c>
      <c r="I786" s="55">
        <f t="shared" si="91"/>
        <v>0</v>
      </c>
      <c r="J786" s="226"/>
      <c r="K786" s="234"/>
      <c r="L786" s="236" t="str">
        <f>IF(AND('1B Tableau financier'!$K$2&lt;&gt;"Pôle",B786&lt;&gt;""),1,"")</f>
        <v/>
      </c>
      <c r="M786" s="241" t="str">
        <f t="shared" si="94"/>
        <v/>
      </c>
      <c r="N786" s="242" t="str">
        <f>IF(AND('1B Tableau financier'!$K$2="pôle",L786=2),ROUND((I786+J786+K786),2),"")</f>
        <v/>
      </c>
      <c r="O786" s="241" t="str">
        <f t="shared" si="92"/>
        <v/>
      </c>
      <c r="P786" s="55" t="str">
        <f t="shared" si="93"/>
        <v/>
      </c>
      <c r="Q786" s="55"/>
      <c r="R786" s="55"/>
      <c r="S786" s="296"/>
    </row>
    <row r="787" spans="1:19">
      <c r="A787" s="217"/>
      <c r="B787" s="218"/>
      <c r="C787" s="219"/>
      <c r="D787" s="219"/>
      <c r="E787" s="220"/>
      <c r="F787" s="219"/>
      <c r="G787" s="291"/>
      <c r="H787" s="174" cm="1">
        <f t="array" ref="H787">IF(B787&lt;&gt;"",INDEX(KM!$C$5:$C$40,MATCH(1,($B787&gt;=KM!$A$5:$A$40)*($B787&lt;=KM!$B$5:$B$40),0)),0)</f>
        <v>0</v>
      </c>
      <c r="I787" s="55">
        <f t="shared" ref="I787:I806" si="95">G787*H787</f>
        <v>0</v>
      </c>
      <c r="J787" s="226"/>
      <c r="K787" s="234"/>
      <c r="L787" s="236" t="str">
        <f>IF(AND('1B Tableau financier'!$K$2&lt;&gt;"Pôle",B787&lt;&gt;""),1,"")</f>
        <v/>
      </c>
      <c r="M787" s="241" t="str">
        <f t="shared" si="94"/>
        <v/>
      </c>
      <c r="N787" s="242" t="str">
        <f>IF(AND('1B Tableau financier'!$K$2="pôle",L787=2),ROUND((I787+J787+K787),2),"")</f>
        <v/>
      </c>
      <c r="O787" s="241" t="str">
        <f t="shared" si="92"/>
        <v/>
      </c>
      <c r="P787" s="55" t="str">
        <f t="shared" si="93"/>
        <v/>
      </c>
      <c r="Q787" s="55"/>
      <c r="R787" s="55"/>
      <c r="S787" s="296"/>
    </row>
    <row r="788" spans="1:19">
      <c r="A788" s="217"/>
      <c r="B788" s="218"/>
      <c r="C788" s="219"/>
      <c r="D788" s="219"/>
      <c r="E788" s="220"/>
      <c r="F788" s="219"/>
      <c r="G788" s="291"/>
      <c r="H788" s="174" cm="1">
        <f t="array" ref="H788">IF(B788&lt;&gt;"",INDEX(KM!$C$5:$C$40,MATCH(1,($B788&gt;=KM!$A$5:$A$40)*($B788&lt;=KM!$B$5:$B$40),0)),0)</f>
        <v>0</v>
      </c>
      <c r="I788" s="55">
        <f t="shared" si="95"/>
        <v>0</v>
      </c>
      <c r="J788" s="226"/>
      <c r="K788" s="234"/>
      <c r="L788" s="236" t="str">
        <f>IF(AND('1B Tableau financier'!$K$2&lt;&gt;"Pôle",B788&lt;&gt;""),1,"")</f>
        <v/>
      </c>
      <c r="M788" s="241" t="str">
        <f t="shared" si="94"/>
        <v/>
      </c>
      <c r="N788" s="242" t="str">
        <f>IF(AND('1B Tableau financier'!$K$2="pôle",L788=2),ROUND((I788+J788+K788),2),"")</f>
        <v/>
      </c>
      <c r="O788" s="241" t="str">
        <f t="shared" si="92"/>
        <v/>
      </c>
      <c r="P788" s="55" t="str">
        <f t="shared" si="93"/>
        <v/>
      </c>
      <c r="Q788" s="55"/>
      <c r="R788" s="55"/>
      <c r="S788" s="296"/>
    </row>
    <row r="789" spans="1:19">
      <c r="A789" s="217"/>
      <c r="B789" s="218"/>
      <c r="C789" s="219"/>
      <c r="D789" s="219"/>
      <c r="E789" s="220"/>
      <c r="F789" s="219"/>
      <c r="G789" s="291"/>
      <c r="H789" s="174" cm="1">
        <f t="array" ref="H789">IF(B789&lt;&gt;"",INDEX(KM!$C$5:$C$40,MATCH(1,($B789&gt;=KM!$A$5:$A$40)*($B789&lt;=KM!$B$5:$B$40),0)),0)</f>
        <v>0</v>
      </c>
      <c r="I789" s="55">
        <f t="shared" si="95"/>
        <v>0</v>
      </c>
      <c r="J789" s="226"/>
      <c r="K789" s="234"/>
      <c r="L789" s="236" t="str">
        <f>IF(AND('1B Tableau financier'!$K$2&lt;&gt;"Pôle",B789&lt;&gt;""),1,"")</f>
        <v/>
      </c>
      <c r="M789" s="241" t="str">
        <f t="shared" si="94"/>
        <v/>
      </c>
      <c r="N789" s="242" t="str">
        <f>IF(AND('1B Tableau financier'!$K$2="pôle",L789=2),ROUND((I789+J789+K789),2),"")</f>
        <v/>
      </c>
      <c r="O789" s="241" t="str">
        <f t="shared" si="92"/>
        <v/>
      </c>
      <c r="P789" s="55" t="str">
        <f t="shared" si="93"/>
        <v/>
      </c>
      <c r="Q789" s="55"/>
      <c r="R789" s="55"/>
      <c r="S789" s="296"/>
    </row>
    <row r="790" spans="1:19">
      <c r="A790" s="217"/>
      <c r="B790" s="218"/>
      <c r="C790" s="219"/>
      <c r="D790" s="219"/>
      <c r="E790" s="220"/>
      <c r="F790" s="219"/>
      <c r="G790" s="291"/>
      <c r="H790" s="174" cm="1">
        <f t="array" ref="H790">IF(B790&lt;&gt;"",INDEX(KM!$C$5:$C$40,MATCH(1,($B790&gt;=KM!$A$5:$A$40)*($B790&lt;=KM!$B$5:$B$40),0)),0)</f>
        <v>0</v>
      </c>
      <c r="I790" s="55">
        <f t="shared" si="95"/>
        <v>0</v>
      </c>
      <c r="J790" s="226"/>
      <c r="K790" s="234"/>
      <c r="L790" s="236" t="str">
        <f>IF(AND('1B Tableau financier'!$K$2&lt;&gt;"Pôle",B790&lt;&gt;""),1,"")</f>
        <v/>
      </c>
      <c r="M790" s="241" t="str">
        <f t="shared" si="94"/>
        <v/>
      </c>
      <c r="N790" s="242" t="str">
        <f>IF(AND('1B Tableau financier'!$K$2="pôle",L790=2),ROUND((I790+J790+K790),2),"")</f>
        <v/>
      </c>
      <c r="O790" s="241" t="str">
        <f t="shared" si="92"/>
        <v/>
      </c>
      <c r="P790" s="55" t="str">
        <f t="shared" si="93"/>
        <v/>
      </c>
      <c r="Q790" s="55"/>
      <c r="R790" s="55"/>
      <c r="S790" s="296"/>
    </row>
    <row r="791" spans="1:19">
      <c r="A791" s="217"/>
      <c r="B791" s="218"/>
      <c r="C791" s="219"/>
      <c r="D791" s="219"/>
      <c r="E791" s="220"/>
      <c r="F791" s="219"/>
      <c r="G791" s="291"/>
      <c r="H791" s="174" cm="1">
        <f t="array" ref="H791">IF(B791&lt;&gt;"",INDEX(KM!$C$5:$C$40,MATCH(1,($B791&gt;=KM!$A$5:$A$40)*($B791&lt;=KM!$B$5:$B$40),0)),0)</f>
        <v>0</v>
      </c>
      <c r="I791" s="55">
        <f t="shared" si="95"/>
        <v>0</v>
      </c>
      <c r="J791" s="226"/>
      <c r="K791" s="234"/>
      <c r="L791" s="236" t="str">
        <f>IF(AND('1B Tableau financier'!$K$2&lt;&gt;"Pôle",B791&lt;&gt;""),1,"")</f>
        <v/>
      </c>
      <c r="M791" s="241" t="str">
        <f t="shared" si="94"/>
        <v/>
      </c>
      <c r="N791" s="242" t="str">
        <f>IF(AND('1B Tableau financier'!$K$2="pôle",L791=2),ROUND((I791+J791+K791),2),"")</f>
        <v/>
      </c>
      <c r="O791" s="241" t="str">
        <f t="shared" si="92"/>
        <v/>
      </c>
      <c r="P791" s="55" t="str">
        <f t="shared" si="93"/>
        <v/>
      </c>
      <c r="Q791" s="55"/>
      <c r="R791" s="55"/>
      <c r="S791" s="296"/>
    </row>
    <row r="792" spans="1:19">
      <c r="A792" s="217"/>
      <c r="B792" s="218"/>
      <c r="C792" s="219"/>
      <c r="D792" s="219"/>
      <c r="E792" s="220"/>
      <c r="F792" s="219"/>
      <c r="G792" s="291"/>
      <c r="H792" s="174" cm="1">
        <f t="array" ref="H792">IF(B792&lt;&gt;"",INDEX(KM!$C$5:$C$40,MATCH(1,($B792&gt;=KM!$A$5:$A$40)*($B792&lt;=KM!$B$5:$B$40),0)),0)</f>
        <v>0</v>
      </c>
      <c r="I792" s="55">
        <f t="shared" si="95"/>
        <v>0</v>
      </c>
      <c r="J792" s="226"/>
      <c r="K792" s="234"/>
      <c r="L792" s="236" t="str">
        <f>IF(AND('1B Tableau financier'!$K$2&lt;&gt;"Pôle",B792&lt;&gt;""),1,"")</f>
        <v/>
      </c>
      <c r="M792" s="241" t="str">
        <f t="shared" si="94"/>
        <v/>
      </c>
      <c r="N792" s="242" t="str">
        <f>IF(AND('1B Tableau financier'!$K$2="pôle",L792=2),ROUND((I792+J792+K792),2),"")</f>
        <v/>
      </c>
      <c r="O792" s="241" t="str">
        <f t="shared" si="92"/>
        <v/>
      </c>
      <c r="P792" s="55" t="str">
        <f t="shared" si="93"/>
        <v/>
      </c>
      <c r="Q792" s="55"/>
      <c r="R792" s="55"/>
      <c r="S792" s="296"/>
    </row>
    <row r="793" spans="1:19">
      <c r="A793" s="217"/>
      <c r="B793" s="218"/>
      <c r="C793" s="219"/>
      <c r="D793" s="219"/>
      <c r="E793" s="220"/>
      <c r="F793" s="219"/>
      <c r="G793" s="291"/>
      <c r="H793" s="174" cm="1">
        <f t="array" ref="H793">IF(B793&lt;&gt;"",INDEX(KM!$C$5:$C$40,MATCH(1,($B793&gt;=KM!$A$5:$A$40)*($B793&lt;=KM!$B$5:$B$40),0)),0)</f>
        <v>0</v>
      </c>
      <c r="I793" s="55">
        <f t="shared" si="95"/>
        <v>0</v>
      </c>
      <c r="J793" s="226"/>
      <c r="K793" s="234"/>
      <c r="L793" s="236" t="str">
        <f>IF(AND('1B Tableau financier'!$K$2&lt;&gt;"Pôle",B793&lt;&gt;""),1,"")</f>
        <v/>
      </c>
      <c r="M793" s="241" t="str">
        <f t="shared" si="94"/>
        <v/>
      </c>
      <c r="N793" s="242" t="str">
        <f>IF(AND('1B Tableau financier'!$K$2="pôle",L793=2),ROUND((I793+J793+K793),2),"")</f>
        <v/>
      </c>
      <c r="O793" s="241" t="str">
        <f t="shared" si="92"/>
        <v/>
      </c>
      <c r="P793" s="55" t="str">
        <f t="shared" si="93"/>
        <v/>
      </c>
      <c r="Q793" s="55"/>
      <c r="R793" s="55"/>
      <c r="S793" s="296"/>
    </row>
    <row r="794" spans="1:19">
      <c r="A794" s="217"/>
      <c r="B794" s="218"/>
      <c r="C794" s="219"/>
      <c r="D794" s="219"/>
      <c r="E794" s="220"/>
      <c r="F794" s="219"/>
      <c r="G794" s="291"/>
      <c r="H794" s="174" cm="1">
        <f t="array" ref="H794">IF(B794&lt;&gt;"",INDEX(KM!$C$5:$C$40,MATCH(1,($B794&gt;=KM!$A$5:$A$40)*($B794&lt;=KM!$B$5:$B$40),0)),0)</f>
        <v>0</v>
      </c>
      <c r="I794" s="55">
        <f t="shared" si="95"/>
        <v>0</v>
      </c>
      <c r="J794" s="226"/>
      <c r="K794" s="234"/>
      <c r="L794" s="236" t="str">
        <f>IF(AND('1B Tableau financier'!$K$2&lt;&gt;"Pôle",B794&lt;&gt;""),1,"")</f>
        <v/>
      </c>
      <c r="M794" s="241" t="str">
        <f t="shared" si="94"/>
        <v/>
      </c>
      <c r="N794" s="242" t="str">
        <f>IF(AND('1B Tableau financier'!$K$2="pôle",L794=2),ROUND((I794+J794+K794),2),"")</f>
        <v/>
      </c>
      <c r="O794" s="241" t="str">
        <f t="shared" si="92"/>
        <v/>
      </c>
      <c r="P794" s="55" t="str">
        <f t="shared" si="93"/>
        <v/>
      </c>
      <c r="Q794" s="55"/>
      <c r="R794" s="55"/>
      <c r="S794" s="296"/>
    </row>
    <row r="795" spans="1:19">
      <c r="A795" s="217"/>
      <c r="B795" s="218"/>
      <c r="C795" s="219"/>
      <c r="D795" s="219"/>
      <c r="E795" s="220"/>
      <c r="F795" s="219"/>
      <c r="G795" s="291"/>
      <c r="H795" s="174" cm="1">
        <f t="array" ref="H795">IF(B795&lt;&gt;"",INDEX(KM!$C$5:$C$40,MATCH(1,($B795&gt;=KM!$A$5:$A$40)*($B795&lt;=KM!$B$5:$B$40),0)),0)</f>
        <v>0</v>
      </c>
      <c r="I795" s="55">
        <f t="shared" si="95"/>
        <v>0</v>
      </c>
      <c r="J795" s="226"/>
      <c r="K795" s="234"/>
      <c r="L795" s="236" t="str">
        <f>IF(AND('1B Tableau financier'!$K$2&lt;&gt;"Pôle",B795&lt;&gt;""),1,"")</f>
        <v/>
      </c>
      <c r="M795" s="241" t="str">
        <f t="shared" si="94"/>
        <v/>
      </c>
      <c r="N795" s="242" t="str">
        <f>IF(AND('1B Tableau financier'!$K$2="pôle",L795=2),ROUND((I795+J795+K795),2),"")</f>
        <v/>
      </c>
      <c r="O795" s="241" t="str">
        <f t="shared" si="92"/>
        <v/>
      </c>
      <c r="P795" s="55" t="str">
        <f t="shared" si="93"/>
        <v/>
      </c>
      <c r="Q795" s="55"/>
      <c r="R795" s="55"/>
      <c r="S795" s="296"/>
    </row>
    <row r="796" spans="1:19">
      <c r="A796" s="217"/>
      <c r="B796" s="218"/>
      <c r="C796" s="219"/>
      <c r="D796" s="219"/>
      <c r="E796" s="220"/>
      <c r="F796" s="219"/>
      <c r="G796" s="291"/>
      <c r="H796" s="174" cm="1">
        <f t="array" ref="H796">IF(B796&lt;&gt;"",INDEX(KM!$C$5:$C$40,MATCH(1,($B796&gt;=KM!$A$5:$A$40)*($B796&lt;=KM!$B$5:$B$40),0)),0)</f>
        <v>0</v>
      </c>
      <c r="I796" s="55">
        <f t="shared" si="95"/>
        <v>0</v>
      </c>
      <c r="J796" s="226"/>
      <c r="K796" s="234"/>
      <c r="L796" s="236" t="str">
        <f>IF(AND('1B Tableau financier'!$K$2&lt;&gt;"Pôle",B796&lt;&gt;""),1,"")</f>
        <v/>
      </c>
      <c r="M796" s="241" t="str">
        <f t="shared" si="94"/>
        <v/>
      </c>
      <c r="N796" s="242" t="str">
        <f>IF(AND('1B Tableau financier'!$K$2="pôle",L796=2),ROUND((I796+J796+K796),2),"")</f>
        <v/>
      </c>
      <c r="O796" s="241" t="str">
        <f t="shared" si="92"/>
        <v/>
      </c>
      <c r="P796" s="55" t="str">
        <f t="shared" si="93"/>
        <v/>
      </c>
      <c r="Q796" s="55"/>
      <c r="R796" s="55"/>
      <c r="S796" s="296"/>
    </row>
    <row r="797" spans="1:19">
      <c r="A797" s="217"/>
      <c r="B797" s="218"/>
      <c r="C797" s="219"/>
      <c r="D797" s="219"/>
      <c r="E797" s="220"/>
      <c r="F797" s="219"/>
      <c r="G797" s="291"/>
      <c r="H797" s="174" cm="1">
        <f t="array" ref="H797">IF(B797&lt;&gt;"",INDEX(KM!$C$5:$C$40,MATCH(1,($B797&gt;=KM!$A$5:$A$40)*($B797&lt;=KM!$B$5:$B$40),0)),0)</f>
        <v>0</v>
      </c>
      <c r="I797" s="55">
        <f t="shared" si="95"/>
        <v>0</v>
      </c>
      <c r="J797" s="226"/>
      <c r="K797" s="234"/>
      <c r="L797" s="236" t="str">
        <f>IF(AND('1B Tableau financier'!$K$2&lt;&gt;"Pôle",B797&lt;&gt;""),1,"")</f>
        <v/>
      </c>
      <c r="M797" s="241" t="str">
        <f t="shared" si="94"/>
        <v/>
      </c>
      <c r="N797" s="242" t="str">
        <f>IF(AND('1B Tableau financier'!$K$2="pôle",L797=2),ROUND((I797+J797+K797),2),"")</f>
        <v/>
      </c>
      <c r="O797" s="241" t="str">
        <f t="shared" si="92"/>
        <v/>
      </c>
      <c r="P797" s="55" t="str">
        <f t="shared" si="93"/>
        <v/>
      </c>
      <c r="Q797" s="55"/>
      <c r="R797" s="55"/>
      <c r="S797" s="296"/>
    </row>
    <row r="798" spans="1:19">
      <c r="A798" s="217"/>
      <c r="B798" s="218"/>
      <c r="C798" s="219"/>
      <c r="D798" s="219"/>
      <c r="E798" s="220"/>
      <c r="F798" s="219"/>
      <c r="G798" s="291"/>
      <c r="H798" s="174" cm="1">
        <f t="array" ref="H798">IF(B798&lt;&gt;"",INDEX(KM!$C$5:$C$40,MATCH(1,($B798&gt;=KM!$A$5:$A$40)*($B798&lt;=KM!$B$5:$B$40),0)),0)</f>
        <v>0</v>
      </c>
      <c r="I798" s="55">
        <f t="shared" si="95"/>
        <v>0</v>
      </c>
      <c r="J798" s="226"/>
      <c r="K798" s="234"/>
      <c r="L798" s="236" t="str">
        <f>IF(AND('1B Tableau financier'!$K$2&lt;&gt;"Pôle",B798&lt;&gt;""),1,"")</f>
        <v/>
      </c>
      <c r="M798" s="241" t="str">
        <f t="shared" si="94"/>
        <v/>
      </c>
      <c r="N798" s="242" t="str">
        <f>IF(AND('1B Tableau financier'!$K$2="pôle",L798=2),ROUND((I798+J798+K798),2),"")</f>
        <v/>
      </c>
      <c r="O798" s="241" t="str">
        <f t="shared" si="92"/>
        <v/>
      </c>
      <c r="P798" s="55" t="str">
        <f t="shared" si="93"/>
        <v/>
      </c>
      <c r="Q798" s="55"/>
      <c r="R798" s="55"/>
      <c r="S798" s="296"/>
    </row>
    <row r="799" spans="1:19">
      <c r="A799" s="217"/>
      <c r="B799" s="218"/>
      <c r="C799" s="219"/>
      <c r="D799" s="219"/>
      <c r="E799" s="220"/>
      <c r="F799" s="219"/>
      <c r="G799" s="291"/>
      <c r="H799" s="174" cm="1">
        <f t="array" ref="H799">IF(B799&lt;&gt;"",INDEX(KM!$C$5:$C$40,MATCH(1,($B799&gt;=KM!$A$5:$A$40)*($B799&lt;=KM!$B$5:$B$40),0)),0)</f>
        <v>0</v>
      </c>
      <c r="I799" s="55">
        <f t="shared" si="95"/>
        <v>0</v>
      </c>
      <c r="J799" s="226"/>
      <c r="K799" s="234"/>
      <c r="L799" s="236" t="str">
        <f>IF(AND('1B Tableau financier'!$K$2&lt;&gt;"Pôle",B799&lt;&gt;""),1,"")</f>
        <v/>
      </c>
      <c r="M799" s="241" t="str">
        <f t="shared" si="94"/>
        <v/>
      </c>
      <c r="N799" s="242" t="str">
        <f>IF(AND('1B Tableau financier'!$K$2="pôle",L799=2),ROUND((I799+J799+K799),2),"")</f>
        <v/>
      </c>
      <c r="O799" s="241" t="str">
        <f t="shared" si="92"/>
        <v/>
      </c>
      <c r="P799" s="55" t="str">
        <f t="shared" si="93"/>
        <v/>
      </c>
      <c r="Q799" s="55"/>
      <c r="R799" s="55"/>
      <c r="S799" s="296"/>
    </row>
    <row r="800" spans="1:19">
      <c r="A800" s="217"/>
      <c r="B800" s="218"/>
      <c r="C800" s="219"/>
      <c r="D800" s="219"/>
      <c r="E800" s="220"/>
      <c r="F800" s="219"/>
      <c r="G800" s="291"/>
      <c r="H800" s="174" cm="1">
        <f t="array" ref="H800">IF(B800&lt;&gt;"",INDEX(KM!$C$5:$C$40,MATCH(1,($B800&gt;=KM!$A$5:$A$40)*($B800&lt;=KM!$B$5:$B$40),0)),0)</f>
        <v>0</v>
      </c>
      <c r="I800" s="55">
        <f t="shared" si="95"/>
        <v>0</v>
      </c>
      <c r="J800" s="226"/>
      <c r="K800" s="234"/>
      <c r="L800" s="236" t="str">
        <f>IF(AND('1B Tableau financier'!$K$2&lt;&gt;"Pôle",B800&lt;&gt;""),1,"")</f>
        <v/>
      </c>
      <c r="M800" s="241" t="str">
        <f t="shared" si="94"/>
        <v/>
      </c>
      <c r="N800" s="242" t="str">
        <f>IF(AND('1B Tableau financier'!$K$2="pôle",L800=2),ROUND((I800+J800+K800),2),"")</f>
        <v/>
      </c>
      <c r="O800" s="241" t="str">
        <f t="shared" si="92"/>
        <v/>
      </c>
      <c r="P800" s="55" t="str">
        <f t="shared" si="93"/>
        <v/>
      </c>
      <c r="Q800" s="55"/>
      <c r="R800" s="55"/>
      <c r="S800" s="296"/>
    </row>
    <row r="801" spans="1:19">
      <c r="A801" s="217"/>
      <c r="B801" s="218"/>
      <c r="C801" s="219"/>
      <c r="D801" s="219"/>
      <c r="E801" s="220"/>
      <c r="F801" s="219"/>
      <c r="G801" s="291"/>
      <c r="H801" s="174" cm="1">
        <f t="array" ref="H801">IF(B801&lt;&gt;"",INDEX(KM!$C$5:$C$40,MATCH(1,($B801&gt;=KM!$A$5:$A$40)*($B801&lt;=KM!$B$5:$B$40),0)),0)</f>
        <v>0</v>
      </c>
      <c r="I801" s="55">
        <f t="shared" si="95"/>
        <v>0</v>
      </c>
      <c r="J801" s="226"/>
      <c r="K801" s="234"/>
      <c r="L801" s="236" t="str">
        <f>IF(AND('1B Tableau financier'!$K$2&lt;&gt;"Pôle",B801&lt;&gt;""),1,"")</f>
        <v/>
      </c>
      <c r="M801" s="241" t="str">
        <f t="shared" si="94"/>
        <v/>
      </c>
      <c r="N801" s="242" t="str">
        <f>IF(AND('1B Tableau financier'!$K$2="pôle",L801=2),ROUND((I801+J801+K801),2),"")</f>
        <v/>
      </c>
      <c r="O801" s="241" t="str">
        <f t="shared" si="92"/>
        <v/>
      </c>
      <c r="P801" s="55" t="str">
        <f t="shared" si="93"/>
        <v/>
      </c>
      <c r="Q801" s="55"/>
      <c r="R801" s="55"/>
      <c r="S801" s="296"/>
    </row>
    <row r="802" spans="1:19">
      <c r="A802" s="217"/>
      <c r="B802" s="218"/>
      <c r="C802" s="219"/>
      <c r="D802" s="219"/>
      <c r="E802" s="220"/>
      <c r="F802" s="219"/>
      <c r="G802" s="291"/>
      <c r="H802" s="174" cm="1">
        <f t="array" ref="H802">IF(B802&lt;&gt;"",INDEX(KM!$C$5:$C$40,MATCH(1,($B802&gt;=KM!$A$5:$A$40)*($B802&lt;=KM!$B$5:$B$40),0)),0)</f>
        <v>0</v>
      </c>
      <c r="I802" s="55">
        <f t="shared" si="95"/>
        <v>0</v>
      </c>
      <c r="J802" s="226"/>
      <c r="K802" s="234"/>
      <c r="L802" s="236" t="str">
        <f>IF(AND('1B Tableau financier'!$K$2&lt;&gt;"Pôle",B802&lt;&gt;""),1,"")</f>
        <v/>
      </c>
      <c r="M802" s="241" t="str">
        <f t="shared" si="94"/>
        <v/>
      </c>
      <c r="N802" s="242" t="str">
        <f>IF(AND('1B Tableau financier'!$K$2="pôle",L802=2),ROUND((I802+J802+K802),2),"")</f>
        <v/>
      </c>
      <c r="O802" s="241" t="str">
        <f t="shared" si="92"/>
        <v/>
      </c>
      <c r="P802" s="55" t="str">
        <f t="shared" si="93"/>
        <v/>
      </c>
      <c r="Q802" s="55"/>
      <c r="R802" s="55"/>
      <c r="S802" s="296"/>
    </row>
    <row r="803" spans="1:19">
      <c r="A803" s="217"/>
      <c r="B803" s="218"/>
      <c r="C803" s="219"/>
      <c r="D803" s="219"/>
      <c r="E803" s="220"/>
      <c r="F803" s="219"/>
      <c r="G803" s="291"/>
      <c r="H803" s="174" cm="1">
        <f t="array" ref="H803">IF(B803&lt;&gt;"",INDEX(KM!$C$5:$C$40,MATCH(1,($B803&gt;=KM!$A$5:$A$40)*($B803&lt;=KM!$B$5:$B$40),0)),0)</f>
        <v>0</v>
      </c>
      <c r="I803" s="55">
        <f t="shared" si="95"/>
        <v>0</v>
      </c>
      <c r="J803" s="226"/>
      <c r="K803" s="234"/>
      <c r="L803" s="236" t="str">
        <f>IF(AND('1B Tableau financier'!$K$2&lt;&gt;"Pôle",B803&lt;&gt;""),1,"")</f>
        <v/>
      </c>
      <c r="M803" s="241" t="str">
        <f t="shared" si="94"/>
        <v/>
      </c>
      <c r="N803" s="242" t="str">
        <f>IF(AND('1B Tableau financier'!$K$2="pôle",L803=2),ROUND((I803+J803+K803),2),"")</f>
        <v/>
      </c>
      <c r="O803" s="241" t="str">
        <f t="shared" si="92"/>
        <v/>
      </c>
      <c r="P803" s="55" t="str">
        <f t="shared" si="93"/>
        <v/>
      </c>
      <c r="Q803" s="55"/>
      <c r="R803" s="55"/>
      <c r="S803" s="296"/>
    </row>
    <row r="804" spans="1:19">
      <c r="A804" s="217"/>
      <c r="B804" s="218"/>
      <c r="C804" s="219"/>
      <c r="D804" s="219"/>
      <c r="E804" s="220"/>
      <c r="F804" s="219"/>
      <c r="G804" s="291"/>
      <c r="H804" s="174" cm="1">
        <f t="array" ref="H804">IF(B804&lt;&gt;"",INDEX(KM!$C$5:$C$40,MATCH(1,($B804&gt;=KM!$A$5:$A$40)*($B804&lt;=KM!$B$5:$B$40),0)),0)</f>
        <v>0</v>
      </c>
      <c r="I804" s="55">
        <f t="shared" si="95"/>
        <v>0</v>
      </c>
      <c r="J804" s="226"/>
      <c r="K804" s="234"/>
      <c r="L804" s="236" t="str">
        <f>IF(AND('1B Tableau financier'!$K$2&lt;&gt;"Pôle",B804&lt;&gt;""),1,"")</f>
        <v/>
      </c>
      <c r="M804" s="241" t="str">
        <f t="shared" si="94"/>
        <v/>
      </c>
      <c r="N804" s="242" t="str">
        <f>IF(AND('1B Tableau financier'!$K$2="pôle",L804=2),ROUND((I804+J804+K804),2),"")</f>
        <v/>
      </c>
      <c r="O804" s="241" t="str">
        <f t="shared" si="92"/>
        <v/>
      </c>
      <c r="P804" s="55" t="str">
        <f t="shared" si="93"/>
        <v/>
      </c>
      <c r="Q804" s="55"/>
      <c r="R804" s="55"/>
      <c r="S804" s="296"/>
    </row>
    <row r="805" spans="1:19">
      <c r="A805" s="217"/>
      <c r="B805" s="218"/>
      <c r="C805" s="219"/>
      <c r="D805" s="219"/>
      <c r="E805" s="220"/>
      <c r="F805" s="219"/>
      <c r="G805" s="291"/>
      <c r="H805" s="174" cm="1">
        <f t="array" ref="H805">IF(B805&lt;&gt;"",INDEX(KM!$C$5:$C$40,MATCH(1,($B805&gt;=KM!$A$5:$A$40)*($B805&lt;=KM!$B$5:$B$40),0)),0)</f>
        <v>0</v>
      </c>
      <c r="I805" s="55">
        <f t="shared" si="95"/>
        <v>0</v>
      </c>
      <c r="J805" s="226"/>
      <c r="K805" s="234"/>
      <c r="L805" s="236" t="str">
        <f>IF(AND('1B Tableau financier'!$K$2&lt;&gt;"Pôle",B805&lt;&gt;""),1,"")</f>
        <v/>
      </c>
      <c r="M805" s="241" t="str">
        <f t="shared" si="94"/>
        <v/>
      </c>
      <c r="N805" s="242" t="str">
        <f>IF(AND('1B Tableau financier'!$K$2="pôle",L805=2),ROUND((I805+J805+K805),2),"")</f>
        <v/>
      </c>
      <c r="O805" s="241" t="str">
        <f t="shared" si="92"/>
        <v/>
      </c>
      <c r="P805" s="55" t="str">
        <f t="shared" si="93"/>
        <v/>
      </c>
      <c r="Q805" s="55"/>
      <c r="R805" s="55"/>
      <c r="S805" s="296"/>
    </row>
    <row r="806" spans="1:19">
      <c r="A806" s="221"/>
      <c r="B806" s="218"/>
      <c r="C806" s="219"/>
      <c r="D806" s="219"/>
      <c r="E806" s="220"/>
      <c r="F806" s="219"/>
      <c r="G806" s="291"/>
      <c r="H806" s="174" cm="1">
        <f t="array" ref="H806">IF(B806&lt;&gt;"",INDEX(KM!$C$5:$C$40,MATCH(1,($B806&gt;=KM!$A$5:$A$40)*($B806&lt;=KM!$B$5:$B$40),0)),0)</f>
        <v>0</v>
      </c>
      <c r="I806" s="55">
        <f t="shared" si="95"/>
        <v>0</v>
      </c>
      <c r="J806" s="226"/>
      <c r="K806" s="234"/>
      <c r="L806" s="236" t="str">
        <f>IF(AND('1B Tableau financier'!$K$2&lt;&gt;"Pôle",B806&lt;&gt;""),1,"")</f>
        <v/>
      </c>
      <c r="M806" s="241" t="str">
        <f t="shared" si="94"/>
        <v/>
      </c>
      <c r="N806" s="242" t="str">
        <f>IF(AND('1B Tableau financier'!$K$2="pôle",L806=2),ROUND((I806+J806+K806),2),"")</f>
        <v/>
      </c>
      <c r="O806" s="241" t="str">
        <f t="shared" si="92"/>
        <v/>
      </c>
      <c r="P806" s="55" t="str">
        <f t="shared" si="93"/>
        <v/>
      </c>
      <c r="Q806" s="55"/>
      <c r="R806" s="55"/>
      <c r="S806" s="296"/>
    </row>
    <row r="807" spans="1:19">
      <c r="A807" s="221"/>
      <c r="B807" s="218"/>
      <c r="C807" s="219"/>
      <c r="D807" s="219"/>
      <c r="E807" s="220"/>
      <c r="F807" s="219"/>
      <c r="G807" s="291"/>
      <c r="H807" s="174" cm="1">
        <f t="array" ref="H807">IF(B807&lt;&gt;"",INDEX(KM!$C$5:$C$40,MATCH(1,($B807&gt;=KM!$A$5:$A$40)*($B807&lt;=KM!$B$5:$B$40),0)),0)</f>
        <v>0</v>
      </c>
      <c r="I807" s="55">
        <f t="shared" si="88"/>
        <v>0</v>
      </c>
      <c r="J807" s="226"/>
      <c r="K807" s="234"/>
      <c r="L807" s="236" t="str">
        <f>IF(AND('1B Tableau financier'!$K$2&lt;&gt;"Pôle",B807&lt;&gt;""),1,"")</f>
        <v/>
      </c>
      <c r="M807" s="241" t="str">
        <f t="shared" si="94"/>
        <v/>
      </c>
      <c r="N807" s="242" t="str">
        <f>IF(AND('1B Tableau financier'!$K$2="pôle",L807=2),ROUND((I807+J807+K807),2),"")</f>
        <v/>
      </c>
      <c r="O807" s="241" t="str">
        <f t="shared" si="92"/>
        <v/>
      </c>
      <c r="P807" s="55" t="str">
        <f t="shared" si="93"/>
        <v/>
      </c>
      <c r="Q807" s="55"/>
      <c r="R807" s="55"/>
      <c r="S807" s="296"/>
    </row>
    <row r="808" spans="1:19" ht="15.75" thickBot="1">
      <c r="A808" s="222"/>
      <c r="B808" s="223"/>
      <c r="C808" s="224"/>
      <c r="D808" s="224"/>
      <c r="E808" s="225"/>
      <c r="F808" s="224"/>
      <c r="G808" s="292"/>
      <c r="H808" s="175" cm="1">
        <f t="array" ref="H808">IF(B808&lt;&gt;"",INDEX(KM!$C$5:$C$40,MATCH(1,($B808&gt;=KM!$A$5:$A$40)*($B808&lt;=KM!$B$5:$B$40),0)),0)</f>
        <v>0</v>
      </c>
      <c r="I808" s="56">
        <f>G808*H808</f>
        <v>0</v>
      </c>
      <c r="J808" s="227"/>
      <c r="K808" s="235"/>
      <c r="L808" s="613" t="str">
        <f>IF(AND('1B Tableau financier'!$K$2&lt;&gt;"Pôle",B808&lt;&gt;""),1,"")</f>
        <v/>
      </c>
      <c r="M808" s="614" t="str">
        <f t="shared" si="94"/>
        <v/>
      </c>
      <c r="N808" s="615" t="str">
        <f>IF(AND('1B Tableau financier'!$K$2="pôle",L808=2),ROUND((I808+J808+K808),2),"")</f>
        <v/>
      </c>
      <c r="O808" s="241" t="str">
        <f t="shared" si="92"/>
        <v/>
      </c>
      <c r="P808" s="55" t="str">
        <f t="shared" si="93"/>
        <v/>
      </c>
      <c r="Q808" s="55"/>
      <c r="R808" s="55"/>
      <c r="S808" s="296"/>
    </row>
    <row r="809" spans="1:19" ht="15.75" thickBot="1">
      <c r="F809" s="210"/>
      <c r="G809" s="210"/>
      <c r="H809" s="301"/>
      <c r="I809" s="301"/>
      <c r="J809" s="302" t="str">
        <f>"Montant total des frais de déplacement pour "&amp;C716</f>
        <v xml:space="preserve">Montant total des frais de déplacement pour </v>
      </c>
      <c r="K809" s="302"/>
      <c r="L809" s="302"/>
      <c r="M809" s="611">
        <f t="shared" ref="M809:R809" si="96">SUM(M718:M808)</f>
        <v>0</v>
      </c>
      <c r="N809" s="611">
        <f t="shared" si="96"/>
        <v>0</v>
      </c>
      <c r="O809" s="290">
        <f t="shared" si="96"/>
        <v>0</v>
      </c>
      <c r="P809" s="290">
        <f t="shared" si="96"/>
        <v>0</v>
      </c>
      <c r="Q809" s="300">
        <f t="shared" si="96"/>
        <v>0</v>
      </c>
      <c r="R809" s="300">
        <f t="shared" si="96"/>
        <v>0</v>
      </c>
      <c r="S809" s="297"/>
    </row>
    <row r="811" spans="1:19" ht="15.75" thickBot="1"/>
    <row r="812" spans="1:19" ht="16.5" customHeight="1" thickBot="1">
      <c r="A812" s="191" t="s">
        <v>335</v>
      </c>
      <c r="B812" s="450"/>
      <c r="C812" s="192"/>
      <c r="D812" s="193"/>
      <c r="E812" s="193"/>
      <c r="F812" s="1068" t="s">
        <v>311</v>
      </c>
      <c r="G812" s="1071" t="s">
        <v>312</v>
      </c>
      <c r="H812" s="1072"/>
      <c r="I812" s="1072"/>
      <c r="J812" s="1073"/>
      <c r="K812" s="1074" t="s">
        <v>140</v>
      </c>
      <c r="L812" s="1068" t="s">
        <v>313</v>
      </c>
      <c r="M812" s="1068" t="s">
        <v>314</v>
      </c>
      <c r="N812" s="1068" t="s">
        <v>315</v>
      </c>
      <c r="O812" s="842" t="s">
        <v>179</v>
      </c>
      <c r="P812" s="843"/>
      <c r="Q812" s="843"/>
      <c r="R812" s="843"/>
      <c r="S812" s="844"/>
    </row>
    <row r="813" spans="1:19" ht="51.75" thickBot="1">
      <c r="A813" s="194" t="s">
        <v>168</v>
      </c>
      <c r="B813" s="195" t="s">
        <v>329</v>
      </c>
      <c r="C813" s="196" t="s">
        <v>317</v>
      </c>
      <c r="D813" s="196" t="s">
        <v>318</v>
      </c>
      <c r="E813" s="197" t="s">
        <v>319</v>
      </c>
      <c r="F813" s="1069"/>
      <c r="G813" s="198" t="s">
        <v>320</v>
      </c>
      <c r="H813" s="199" t="s">
        <v>321</v>
      </c>
      <c r="I813" s="199" t="s">
        <v>322</v>
      </c>
      <c r="J813" s="198" t="s">
        <v>323</v>
      </c>
      <c r="K813" s="1075"/>
      <c r="L813" s="1069"/>
      <c r="M813" s="1069"/>
      <c r="N813" s="1069"/>
      <c r="O813" s="144" t="s">
        <v>324</v>
      </c>
      <c r="P813" s="288" t="s">
        <v>325</v>
      </c>
      <c r="Q813" s="145" t="s">
        <v>326</v>
      </c>
      <c r="R813" s="145" t="s">
        <v>327</v>
      </c>
      <c r="S813" s="289" t="s">
        <v>182</v>
      </c>
    </row>
    <row r="814" spans="1:19">
      <c r="A814" s="213"/>
      <c r="B814" s="214"/>
      <c r="C814" s="215"/>
      <c r="D814" s="215"/>
      <c r="E814" s="216"/>
      <c r="F814" s="215"/>
      <c r="G814" s="291"/>
      <c r="H814" s="174" cm="1">
        <f t="array" ref="H814">IF(B814&lt;&gt;"",INDEX(KM!$C$5:$C$40,MATCH(1,($B814&gt;=KM!$A$5:$A$40)*($B814&lt;=KM!$B$5:$B$40),0)),0)</f>
        <v>0</v>
      </c>
      <c r="I814" s="54">
        <f>G814*H814</f>
        <v>0</v>
      </c>
      <c r="J814" s="226"/>
      <c r="K814" s="238"/>
      <c r="L814" s="236" t="str">
        <f>IF(AND('1B Tableau financier'!$K$2&lt;&gt;"Pôle",B814&lt;&gt;""),1,"")</f>
        <v/>
      </c>
      <c r="M814" s="241" t="str">
        <f t="shared" ref="M814:M815" si="97">IF(L814=1,ROUND(I814+J814+K814,2),"")</f>
        <v/>
      </c>
      <c r="N814" s="242" t="str">
        <f>IF(AND('1B Tableau financier'!$K$2="pôle",L814=2),ROUND((I814+J814+K814),2),"")</f>
        <v/>
      </c>
      <c r="O814" s="239" t="str">
        <f>IF(M814="","",M814-Q814)</f>
        <v/>
      </c>
      <c r="P814" s="54" t="str">
        <f>IF(N814="","",N814-R814)</f>
        <v/>
      </c>
      <c r="Q814" s="54"/>
      <c r="R814" s="54"/>
      <c r="S814" s="295"/>
    </row>
    <row r="815" spans="1:19">
      <c r="A815" s="217"/>
      <c r="B815" s="218"/>
      <c r="C815" s="219"/>
      <c r="D815" s="219"/>
      <c r="E815" s="220"/>
      <c r="F815" s="219"/>
      <c r="G815" s="291"/>
      <c r="H815" s="174" cm="1">
        <f t="array" ref="H815">IF(B815&lt;&gt;"",INDEX(KM!$C$5:$C$40,MATCH(1,($B815&gt;=KM!$A$5:$A$40)*($B815&lt;=KM!$B$5:$B$40),0)),0)</f>
        <v>0</v>
      </c>
      <c r="I815" s="55">
        <f>G815*H815</f>
        <v>0</v>
      </c>
      <c r="J815" s="226"/>
      <c r="K815" s="234"/>
      <c r="L815" s="612" t="str">
        <f>IF(AND('1B Tableau financier'!$K$2&lt;&gt;"Pôle",B815&lt;&gt;""),1,"")</f>
        <v/>
      </c>
      <c r="M815" s="241" t="str">
        <f t="shared" si="97"/>
        <v/>
      </c>
      <c r="N815" s="242" t="str">
        <f>IF(AND('1B Tableau financier'!$K$2="pôle",L815=2),ROUND((I815+J815+K815),2),"")</f>
        <v/>
      </c>
      <c r="O815" s="241" t="str">
        <f t="shared" ref="O815:O878" si="98">IF(M815="","",M815-Q815)</f>
        <v/>
      </c>
      <c r="P815" s="55" t="str">
        <f t="shared" ref="P815:P878" si="99">IF(N815="","",N815-R815)</f>
        <v/>
      </c>
      <c r="Q815" s="55"/>
      <c r="R815" s="55"/>
      <c r="S815" s="296"/>
    </row>
    <row r="816" spans="1:19">
      <c r="A816" s="217"/>
      <c r="B816" s="218"/>
      <c r="C816" s="219"/>
      <c r="D816" s="219"/>
      <c r="E816" s="220"/>
      <c r="F816" s="219"/>
      <c r="G816" s="291"/>
      <c r="H816" s="174" cm="1">
        <f t="array" ref="H816">IF(B816&lt;&gt;"",INDEX(KM!$C$5:$C$40,MATCH(1,($B816&gt;=KM!$A$5:$A$40)*($B816&lt;=KM!$B$5:$B$40),0)),0)</f>
        <v>0</v>
      </c>
      <c r="I816" s="55">
        <f t="shared" ref="I816:I903" si="100">G816*H816</f>
        <v>0</v>
      </c>
      <c r="J816" s="226"/>
      <c r="K816" s="234"/>
      <c r="L816" s="236" t="str">
        <f>IF(AND('1B Tableau financier'!$K$2&lt;&gt;"Pôle",B816&lt;&gt;""),1,"")</f>
        <v/>
      </c>
      <c r="M816" s="241" t="str">
        <f t="shared" ref="M816:M879" si="101">IF(L816=1,ROUND(I816+J816+K816,2),"")</f>
        <v/>
      </c>
      <c r="N816" s="242" t="str">
        <f>IF(AND('1B Tableau financier'!$K$2="pôle",L816=2),ROUND((I816+J816+K816),2),"")</f>
        <v/>
      </c>
      <c r="O816" s="241" t="str">
        <f t="shared" si="98"/>
        <v/>
      </c>
      <c r="P816" s="55" t="str">
        <f t="shared" si="99"/>
        <v/>
      </c>
      <c r="Q816" s="55"/>
      <c r="R816" s="55"/>
      <c r="S816" s="296"/>
    </row>
    <row r="817" spans="1:19">
      <c r="A817" s="217"/>
      <c r="B817" s="218"/>
      <c r="C817" s="219"/>
      <c r="D817" s="219"/>
      <c r="E817" s="220"/>
      <c r="F817" s="219"/>
      <c r="G817" s="291"/>
      <c r="H817" s="174" cm="1">
        <f t="array" ref="H817">IF(B817&lt;&gt;"",INDEX(KM!$C$5:$C$40,MATCH(1,($B817&gt;=KM!$A$5:$A$40)*($B817&lt;=KM!$B$5:$B$40),0)),0)</f>
        <v>0</v>
      </c>
      <c r="I817" s="55">
        <f t="shared" si="100"/>
        <v>0</v>
      </c>
      <c r="J817" s="226"/>
      <c r="K817" s="234"/>
      <c r="L817" s="236" t="str">
        <f>IF(AND('1B Tableau financier'!$K$2&lt;&gt;"Pôle",B817&lt;&gt;""),1,"")</f>
        <v/>
      </c>
      <c r="M817" s="241" t="str">
        <f t="shared" si="101"/>
        <v/>
      </c>
      <c r="N817" s="242" t="str">
        <f>IF(AND('1B Tableau financier'!$K$2="pôle",L817=2),ROUND((I817+J817+K817),2),"")</f>
        <v/>
      </c>
      <c r="O817" s="241" t="str">
        <f t="shared" si="98"/>
        <v/>
      </c>
      <c r="P817" s="55" t="str">
        <f t="shared" si="99"/>
        <v/>
      </c>
      <c r="Q817" s="55"/>
      <c r="R817" s="55"/>
      <c r="S817" s="296"/>
    </row>
    <row r="818" spans="1:19">
      <c r="A818" s="217"/>
      <c r="B818" s="218"/>
      <c r="C818" s="219"/>
      <c r="D818" s="219"/>
      <c r="E818" s="220"/>
      <c r="F818" s="219"/>
      <c r="G818" s="291"/>
      <c r="H818" s="174" cm="1">
        <f t="array" ref="H818">IF(B818&lt;&gt;"",INDEX(KM!$C$5:$C$40,MATCH(1,($B818&gt;=KM!$A$5:$A$40)*($B818&lt;=KM!$B$5:$B$40),0)),0)</f>
        <v>0</v>
      </c>
      <c r="I818" s="55">
        <f t="shared" si="100"/>
        <v>0</v>
      </c>
      <c r="J818" s="226"/>
      <c r="K818" s="234"/>
      <c r="L818" s="236" t="str">
        <f>IF(AND('1B Tableau financier'!$K$2&lt;&gt;"Pôle",B818&lt;&gt;""),1,"")</f>
        <v/>
      </c>
      <c r="M818" s="241" t="str">
        <f t="shared" si="101"/>
        <v/>
      </c>
      <c r="N818" s="242" t="str">
        <f>IF(AND('1B Tableau financier'!$K$2="pôle",L818=2),ROUND((I818+J818+K818),2),"")</f>
        <v/>
      </c>
      <c r="O818" s="241" t="str">
        <f t="shared" si="98"/>
        <v/>
      </c>
      <c r="P818" s="55" t="str">
        <f t="shared" si="99"/>
        <v/>
      </c>
      <c r="Q818" s="55"/>
      <c r="R818" s="55"/>
      <c r="S818" s="296"/>
    </row>
    <row r="819" spans="1:19">
      <c r="A819" s="217"/>
      <c r="B819" s="218"/>
      <c r="C819" s="219"/>
      <c r="D819" s="219"/>
      <c r="E819" s="220"/>
      <c r="F819" s="219"/>
      <c r="G819" s="291"/>
      <c r="H819" s="174" cm="1">
        <f t="array" ref="H819">IF(B819&lt;&gt;"",INDEX(KM!$C$5:$C$40,MATCH(1,($B819&gt;=KM!$A$5:$A$40)*($B819&lt;=KM!$B$5:$B$40),0)),0)</f>
        <v>0</v>
      </c>
      <c r="I819" s="55">
        <f t="shared" si="100"/>
        <v>0</v>
      </c>
      <c r="J819" s="226"/>
      <c r="K819" s="234"/>
      <c r="L819" s="236" t="str">
        <f>IF(AND('1B Tableau financier'!$K$2&lt;&gt;"Pôle",B819&lt;&gt;""),1,"")</f>
        <v/>
      </c>
      <c r="M819" s="241" t="str">
        <f t="shared" si="101"/>
        <v/>
      </c>
      <c r="N819" s="242" t="str">
        <f>IF(AND('1B Tableau financier'!$K$2="pôle",L819=2),ROUND((I819+J819+K819),2),"")</f>
        <v/>
      </c>
      <c r="O819" s="241" t="str">
        <f t="shared" si="98"/>
        <v/>
      </c>
      <c r="P819" s="55" t="str">
        <f t="shared" si="99"/>
        <v/>
      </c>
      <c r="Q819" s="55"/>
      <c r="R819" s="55"/>
      <c r="S819" s="296"/>
    </row>
    <row r="820" spans="1:19">
      <c r="A820" s="217"/>
      <c r="B820" s="218"/>
      <c r="C820" s="219"/>
      <c r="D820" s="219"/>
      <c r="E820" s="220"/>
      <c r="F820" s="219"/>
      <c r="G820" s="291"/>
      <c r="H820" s="174" cm="1">
        <f t="array" ref="H820">IF(B820&lt;&gt;"",INDEX(KM!$C$5:$C$40,MATCH(1,($B820&gt;=KM!$A$5:$A$40)*($B820&lt;=KM!$B$5:$B$40),0)),0)</f>
        <v>0</v>
      </c>
      <c r="I820" s="55">
        <f t="shared" ref="I820:I850" si="102">G820*H820</f>
        <v>0</v>
      </c>
      <c r="J820" s="226"/>
      <c r="K820" s="234"/>
      <c r="L820" s="236" t="str">
        <f>IF(AND('1B Tableau financier'!$K$2&lt;&gt;"Pôle",B820&lt;&gt;""),1,"")</f>
        <v/>
      </c>
      <c r="M820" s="241" t="str">
        <f t="shared" si="101"/>
        <v/>
      </c>
      <c r="N820" s="242" t="str">
        <f>IF(AND('1B Tableau financier'!$K$2="pôle",L820=2),ROUND((I820+J820+K820),2),"")</f>
        <v/>
      </c>
      <c r="O820" s="241" t="str">
        <f t="shared" si="98"/>
        <v/>
      </c>
      <c r="P820" s="55" t="str">
        <f t="shared" si="99"/>
        <v/>
      </c>
      <c r="Q820" s="55"/>
      <c r="R820" s="55"/>
      <c r="S820" s="296"/>
    </row>
    <row r="821" spans="1:19">
      <c r="A821" s="217"/>
      <c r="B821" s="218"/>
      <c r="C821" s="219"/>
      <c r="D821" s="219"/>
      <c r="E821" s="220"/>
      <c r="F821" s="219"/>
      <c r="G821" s="291"/>
      <c r="H821" s="174" cm="1">
        <f t="array" ref="H821">IF(B821&lt;&gt;"",INDEX(KM!$C$5:$C$40,MATCH(1,($B821&gt;=KM!$A$5:$A$40)*($B821&lt;=KM!$B$5:$B$40),0)),0)</f>
        <v>0</v>
      </c>
      <c r="I821" s="55">
        <f t="shared" si="102"/>
        <v>0</v>
      </c>
      <c r="J821" s="226"/>
      <c r="K821" s="234"/>
      <c r="L821" s="236" t="str">
        <f>IF(AND('1B Tableau financier'!$K$2&lt;&gt;"Pôle",B821&lt;&gt;""),1,"")</f>
        <v/>
      </c>
      <c r="M821" s="241" t="str">
        <f t="shared" si="101"/>
        <v/>
      </c>
      <c r="N821" s="242" t="str">
        <f>IF(AND('1B Tableau financier'!$K$2="pôle",L821=2),ROUND((I821+J821+K821),2),"")</f>
        <v/>
      </c>
      <c r="O821" s="241" t="str">
        <f t="shared" si="98"/>
        <v/>
      </c>
      <c r="P821" s="55" t="str">
        <f t="shared" si="99"/>
        <v/>
      </c>
      <c r="Q821" s="55"/>
      <c r="R821" s="55"/>
      <c r="S821" s="296"/>
    </row>
    <row r="822" spans="1:19">
      <c r="A822" s="217"/>
      <c r="B822" s="218"/>
      <c r="C822" s="219"/>
      <c r="D822" s="219"/>
      <c r="E822" s="220"/>
      <c r="F822" s="219"/>
      <c r="G822" s="291"/>
      <c r="H822" s="174" cm="1">
        <f t="array" ref="H822">IF(B822&lt;&gt;"",INDEX(KM!$C$5:$C$40,MATCH(1,($B822&gt;=KM!$A$5:$A$40)*($B822&lt;=KM!$B$5:$B$40),0)),0)</f>
        <v>0</v>
      </c>
      <c r="I822" s="55">
        <f t="shared" si="102"/>
        <v>0</v>
      </c>
      <c r="J822" s="226"/>
      <c r="K822" s="234"/>
      <c r="L822" s="236" t="str">
        <f>IF(AND('1B Tableau financier'!$K$2&lt;&gt;"Pôle",B822&lt;&gt;""),1,"")</f>
        <v/>
      </c>
      <c r="M822" s="241" t="str">
        <f t="shared" si="101"/>
        <v/>
      </c>
      <c r="N822" s="242" t="str">
        <f>IF(AND('1B Tableau financier'!$K$2="pôle",L822=2),ROUND((I822+J822+K822),2),"")</f>
        <v/>
      </c>
      <c r="O822" s="241" t="str">
        <f t="shared" si="98"/>
        <v/>
      </c>
      <c r="P822" s="55" t="str">
        <f t="shared" si="99"/>
        <v/>
      </c>
      <c r="Q822" s="55"/>
      <c r="R822" s="55"/>
      <c r="S822" s="296"/>
    </row>
    <row r="823" spans="1:19">
      <c r="A823" s="217"/>
      <c r="B823" s="218"/>
      <c r="C823" s="219"/>
      <c r="D823" s="219"/>
      <c r="E823" s="220"/>
      <c r="F823" s="219"/>
      <c r="G823" s="291"/>
      <c r="H823" s="174" cm="1">
        <f t="array" ref="H823">IF(B823&lt;&gt;"",INDEX(KM!$C$5:$C$40,MATCH(1,($B823&gt;=KM!$A$5:$A$40)*($B823&lt;=KM!$B$5:$B$40),0)),0)</f>
        <v>0</v>
      </c>
      <c r="I823" s="55">
        <f t="shared" si="102"/>
        <v>0</v>
      </c>
      <c r="J823" s="226"/>
      <c r="K823" s="234"/>
      <c r="L823" s="236" t="str">
        <f>IF(AND('1B Tableau financier'!$K$2&lt;&gt;"Pôle",B823&lt;&gt;""),1,"")</f>
        <v/>
      </c>
      <c r="M823" s="241" t="str">
        <f t="shared" si="101"/>
        <v/>
      </c>
      <c r="N823" s="242" t="str">
        <f>IF(AND('1B Tableau financier'!$K$2="pôle",L823=2),ROUND((I823+J823+K823),2),"")</f>
        <v/>
      </c>
      <c r="O823" s="241" t="str">
        <f t="shared" si="98"/>
        <v/>
      </c>
      <c r="P823" s="55" t="str">
        <f t="shared" si="99"/>
        <v/>
      </c>
      <c r="Q823" s="55"/>
      <c r="R823" s="55"/>
      <c r="S823" s="296"/>
    </row>
    <row r="824" spans="1:19">
      <c r="A824" s="217"/>
      <c r="B824" s="218"/>
      <c r="C824" s="219"/>
      <c r="D824" s="219"/>
      <c r="E824" s="220"/>
      <c r="F824" s="219"/>
      <c r="G824" s="291"/>
      <c r="H824" s="174" cm="1">
        <f t="array" ref="H824">IF(B824&lt;&gt;"",INDEX(KM!$C$5:$C$40,MATCH(1,($B824&gt;=KM!$A$5:$A$40)*($B824&lt;=KM!$B$5:$B$40),0)),0)</f>
        <v>0</v>
      </c>
      <c r="I824" s="55">
        <f t="shared" si="102"/>
        <v>0</v>
      </c>
      <c r="J824" s="226"/>
      <c r="K824" s="234"/>
      <c r="L824" s="236" t="str">
        <f>IF(AND('1B Tableau financier'!$K$2&lt;&gt;"Pôle",B824&lt;&gt;""),1,"")</f>
        <v/>
      </c>
      <c r="M824" s="241" t="str">
        <f t="shared" si="101"/>
        <v/>
      </c>
      <c r="N824" s="242" t="str">
        <f>IF(AND('1B Tableau financier'!$K$2="pôle",L824=2),ROUND((I824+J824+K824),2),"")</f>
        <v/>
      </c>
      <c r="O824" s="241" t="str">
        <f t="shared" si="98"/>
        <v/>
      </c>
      <c r="P824" s="55" t="str">
        <f t="shared" si="99"/>
        <v/>
      </c>
      <c r="Q824" s="55"/>
      <c r="R824" s="55"/>
      <c r="S824" s="296"/>
    </row>
    <row r="825" spans="1:19">
      <c r="A825" s="217"/>
      <c r="B825" s="218"/>
      <c r="C825" s="219"/>
      <c r="D825" s="219"/>
      <c r="E825" s="220"/>
      <c r="F825" s="219"/>
      <c r="G825" s="291"/>
      <c r="H825" s="174" cm="1">
        <f t="array" ref="H825">IF(B825&lt;&gt;"",INDEX(KM!$C$5:$C$40,MATCH(1,($B825&gt;=KM!$A$5:$A$40)*($B825&lt;=KM!$B$5:$B$40),0)),0)</f>
        <v>0</v>
      </c>
      <c r="I825" s="55">
        <f t="shared" si="102"/>
        <v>0</v>
      </c>
      <c r="J825" s="226"/>
      <c r="K825" s="234"/>
      <c r="L825" s="236" t="str">
        <f>IF(AND('1B Tableau financier'!$K$2&lt;&gt;"Pôle",B825&lt;&gt;""),1,"")</f>
        <v/>
      </c>
      <c r="M825" s="241" t="str">
        <f t="shared" si="101"/>
        <v/>
      </c>
      <c r="N825" s="242" t="str">
        <f>IF(AND('1B Tableau financier'!$K$2="pôle",L825=2),ROUND((I825+J825+K825),2),"")</f>
        <v/>
      </c>
      <c r="O825" s="241" t="str">
        <f t="shared" si="98"/>
        <v/>
      </c>
      <c r="P825" s="55" t="str">
        <f t="shared" si="99"/>
        <v/>
      </c>
      <c r="Q825" s="55"/>
      <c r="R825" s="55"/>
      <c r="S825" s="296"/>
    </row>
    <row r="826" spans="1:19">
      <c r="A826" s="217"/>
      <c r="B826" s="218"/>
      <c r="C826" s="219"/>
      <c r="D826" s="219"/>
      <c r="E826" s="220"/>
      <c r="F826" s="219"/>
      <c r="G826" s="291"/>
      <c r="H826" s="174" cm="1">
        <f t="array" ref="H826">IF(B826&lt;&gt;"",INDEX(KM!$C$5:$C$40,MATCH(1,($B826&gt;=KM!$A$5:$A$40)*($B826&lt;=KM!$B$5:$B$40),0)),0)</f>
        <v>0</v>
      </c>
      <c r="I826" s="55">
        <f t="shared" si="102"/>
        <v>0</v>
      </c>
      <c r="J826" s="226"/>
      <c r="K826" s="234"/>
      <c r="L826" s="236" t="str">
        <f>IF(AND('1B Tableau financier'!$K$2&lt;&gt;"Pôle",B826&lt;&gt;""),1,"")</f>
        <v/>
      </c>
      <c r="M826" s="241" t="str">
        <f t="shared" si="101"/>
        <v/>
      </c>
      <c r="N826" s="242" t="str">
        <f>IF(AND('1B Tableau financier'!$K$2="pôle",L826=2),ROUND((I826+J826+K826),2),"")</f>
        <v/>
      </c>
      <c r="O826" s="241" t="str">
        <f t="shared" si="98"/>
        <v/>
      </c>
      <c r="P826" s="55" t="str">
        <f t="shared" si="99"/>
        <v/>
      </c>
      <c r="Q826" s="55"/>
      <c r="R826" s="55"/>
      <c r="S826" s="296"/>
    </row>
    <row r="827" spans="1:19">
      <c r="A827" s="217"/>
      <c r="B827" s="218"/>
      <c r="C827" s="219"/>
      <c r="D827" s="219"/>
      <c r="E827" s="220"/>
      <c r="F827" s="219"/>
      <c r="G827" s="291"/>
      <c r="H827" s="174" cm="1">
        <f t="array" ref="H827">IF(B827&lt;&gt;"",INDEX(KM!$C$5:$C$40,MATCH(1,($B827&gt;=KM!$A$5:$A$40)*($B827&lt;=KM!$B$5:$B$40),0)),0)</f>
        <v>0</v>
      </c>
      <c r="I827" s="55">
        <f t="shared" si="102"/>
        <v>0</v>
      </c>
      <c r="J827" s="226"/>
      <c r="K827" s="234"/>
      <c r="L827" s="236" t="str">
        <f>IF(AND('1B Tableau financier'!$K$2&lt;&gt;"Pôle",B827&lt;&gt;""),1,"")</f>
        <v/>
      </c>
      <c r="M827" s="241" t="str">
        <f t="shared" si="101"/>
        <v/>
      </c>
      <c r="N827" s="242" t="str">
        <f>IF(AND('1B Tableau financier'!$K$2="pôle",L827=2),ROUND((I827+J827+K827),2),"")</f>
        <v/>
      </c>
      <c r="O827" s="241" t="str">
        <f t="shared" si="98"/>
        <v/>
      </c>
      <c r="P827" s="55" t="str">
        <f t="shared" si="99"/>
        <v/>
      </c>
      <c r="Q827" s="55"/>
      <c r="R827" s="55"/>
      <c r="S827" s="296"/>
    </row>
    <row r="828" spans="1:19">
      <c r="A828" s="217"/>
      <c r="B828" s="218"/>
      <c r="C828" s="219"/>
      <c r="D828" s="219"/>
      <c r="E828" s="220"/>
      <c r="F828" s="219"/>
      <c r="G828" s="291"/>
      <c r="H828" s="174" cm="1">
        <f t="array" ref="H828">IF(B828&lt;&gt;"",INDEX(KM!$C$5:$C$40,MATCH(1,($B828&gt;=KM!$A$5:$A$40)*($B828&lt;=KM!$B$5:$B$40),0)),0)</f>
        <v>0</v>
      </c>
      <c r="I828" s="55">
        <f t="shared" si="102"/>
        <v>0</v>
      </c>
      <c r="J828" s="226"/>
      <c r="K828" s="234"/>
      <c r="L828" s="236" t="str">
        <f>IF(AND('1B Tableau financier'!$K$2&lt;&gt;"Pôle",B828&lt;&gt;""),1,"")</f>
        <v/>
      </c>
      <c r="M828" s="241" t="str">
        <f t="shared" si="101"/>
        <v/>
      </c>
      <c r="N828" s="242" t="str">
        <f>IF(AND('1B Tableau financier'!$K$2="pôle",L828=2),ROUND((I828+J828+K828),2),"")</f>
        <v/>
      </c>
      <c r="O828" s="241" t="str">
        <f t="shared" si="98"/>
        <v/>
      </c>
      <c r="P828" s="55" t="str">
        <f t="shared" si="99"/>
        <v/>
      </c>
      <c r="Q828" s="55"/>
      <c r="R828" s="55"/>
      <c r="S828" s="296"/>
    </row>
    <row r="829" spans="1:19">
      <c r="A829" s="217"/>
      <c r="B829" s="218"/>
      <c r="C829" s="219"/>
      <c r="D829" s="219"/>
      <c r="E829" s="220"/>
      <c r="F829" s="219"/>
      <c r="G829" s="291"/>
      <c r="H829" s="174" cm="1">
        <f t="array" ref="H829">IF(B829&lt;&gt;"",INDEX(KM!$C$5:$C$40,MATCH(1,($B829&gt;=KM!$A$5:$A$40)*($B829&lt;=KM!$B$5:$B$40),0)),0)</f>
        <v>0</v>
      </c>
      <c r="I829" s="55">
        <f t="shared" si="102"/>
        <v>0</v>
      </c>
      <c r="J829" s="226"/>
      <c r="K829" s="234"/>
      <c r="L829" s="236" t="str">
        <f>IF(AND('1B Tableau financier'!$K$2&lt;&gt;"Pôle",B829&lt;&gt;""),1,"")</f>
        <v/>
      </c>
      <c r="M829" s="241" t="str">
        <f t="shared" si="101"/>
        <v/>
      </c>
      <c r="N829" s="242" t="str">
        <f>IF(AND('1B Tableau financier'!$K$2="pôle",L829=2),ROUND((I829+J829+K829),2),"")</f>
        <v/>
      </c>
      <c r="O829" s="241" t="str">
        <f t="shared" si="98"/>
        <v/>
      </c>
      <c r="P829" s="55" t="str">
        <f t="shared" si="99"/>
        <v/>
      </c>
      <c r="Q829" s="55"/>
      <c r="R829" s="55"/>
      <c r="S829" s="296"/>
    </row>
    <row r="830" spans="1:19">
      <c r="A830" s="217"/>
      <c r="B830" s="218"/>
      <c r="C830" s="219"/>
      <c r="D830" s="219"/>
      <c r="E830" s="220"/>
      <c r="F830" s="219"/>
      <c r="G830" s="291"/>
      <c r="H830" s="174" cm="1">
        <f t="array" ref="H830">IF(B830&lt;&gt;"",INDEX(KM!$C$5:$C$40,MATCH(1,($B830&gt;=KM!$A$5:$A$40)*($B830&lt;=KM!$B$5:$B$40),0)),0)</f>
        <v>0</v>
      </c>
      <c r="I830" s="55">
        <f t="shared" si="102"/>
        <v>0</v>
      </c>
      <c r="J830" s="226"/>
      <c r="K830" s="234"/>
      <c r="L830" s="236" t="str">
        <f>IF(AND('1B Tableau financier'!$K$2&lt;&gt;"Pôle",B830&lt;&gt;""),1,"")</f>
        <v/>
      </c>
      <c r="M830" s="241" t="str">
        <f t="shared" si="101"/>
        <v/>
      </c>
      <c r="N830" s="242" t="str">
        <f>IF(AND('1B Tableau financier'!$K$2="pôle",L830=2),ROUND((I830+J830+K830),2),"")</f>
        <v/>
      </c>
      <c r="O830" s="241" t="str">
        <f t="shared" si="98"/>
        <v/>
      </c>
      <c r="P830" s="55" t="str">
        <f t="shared" si="99"/>
        <v/>
      </c>
      <c r="Q830" s="55"/>
      <c r="R830" s="55"/>
      <c r="S830" s="296"/>
    </row>
    <row r="831" spans="1:19">
      <c r="A831" s="217"/>
      <c r="B831" s="218"/>
      <c r="C831" s="219"/>
      <c r="D831" s="219"/>
      <c r="E831" s="220"/>
      <c r="F831" s="219"/>
      <c r="G831" s="291"/>
      <c r="H831" s="174" cm="1">
        <f t="array" ref="H831">IF(B831&lt;&gt;"",INDEX(KM!$C$5:$C$40,MATCH(1,($B831&gt;=KM!$A$5:$A$40)*($B831&lt;=KM!$B$5:$B$40),0)),0)</f>
        <v>0</v>
      </c>
      <c r="I831" s="55">
        <f t="shared" si="102"/>
        <v>0</v>
      </c>
      <c r="J831" s="226"/>
      <c r="K831" s="234"/>
      <c r="L831" s="236" t="str">
        <f>IF(AND('1B Tableau financier'!$K$2&lt;&gt;"Pôle",B831&lt;&gt;""),1,"")</f>
        <v/>
      </c>
      <c r="M831" s="241" t="str">
        <f t="shared" si="101"/>
        <v/>
      </c>
      <c r="N831" s="242" t="str">
        <f>IF(AND('1B Tableau financier'!$K$2="pôle",L831=2),ROUND((I831+J831+K831),2),"")</f>
        <v/>
      </c>
      <c r="O831" s="241" t="str">
        <f t="shared" si="98"/>
        <v/>
      </c>
      <c r="P831" s="55" t="str">
        <f t="shared" si="99"/>
        <v/>
      </c>
      <c r="Q831" s="55"/>
      <c r="R831" s="55"/>
      <c r="S831" s="296"/>
    </row>
    <row r="832" spans="1:19">
      <c r="A832" s="217"/>
      <c r="B832" s="218"/>
      <c r="C832" s="219"/>
      <c r="D832" s="219"/>
      <c r="E832" s="220"/>
      <c r="F832" s="219"/>
      <c r="G832" s="291"/>
      <c r="H832" s="174" cm="1">
        <f t="array" ref="H832">IF(B832&lt;&gt;"",INDEX(KM!$C$5:$C$40,MATCH(1,($B832&gt;=KM!$A$5:$A$40)*($B832&lt;=KM!$B$5:$B$40),0)),0)</f>
        <v>0</v>
      </c>
      <c r="I832" s="55">
        <f t="shared" si="102"/>
        <v>0</v>
      </c>
      <c r="J832" s="226"/>
      <c r="K832" s="234"/>
      <c r="L832" s="236" t="str">
        <f>IF(AND('1B Tableau financier'!$K$2&lt;&gt;"Pôle",B832&lt;&gt;""),1,"")</f>
        <v/>
      </c>
      <c r="M832" s="241" t="str">
        <f t="shared" si="101"/>
        <v/>
      </c>
      <c r="N832" s="242" t="str">
        <f>IF(AND('1B Tableau financier'!$K$2="pôle",L832=2),ROUND((I832+J832+K832),2),"")</f>
        <v/>
      </c>
      <c r="O832" s="241" t="str">
        <f t="shared" si="98"/>
        <v/>
      </c>
      <c r="P832" s="55" t="str">
        <f t="shared" si="99"/>
        <v/>
      </c>
      <c r="Q832" s="55"/>
      <c r="R832" s="55"/>
      <c r="S832" s="296"/>
    </row>
    <row r="833" spans="1:19">
      <c r="A833" s="217"/>
      <c r="B833" s="218"/>
      <c r="C833" s="219"/>
      <c r="D833" s="219"/>
      <c r="E833" s="220"/>
      <c r="F833" s="219"/>
      <c r="G833" s="291"/>
      <c r="H833" s="174" cm="1">
        <f t="array" ref="H833">IF(B833&lt;&gt;"",INDEX(KM!$C$5:$C$40,MATCH(1,($B833&gt;=KM!$A$5:$A$40)*($B833&lt;=KM!$B$5:$B$40),0)),0)</f>
        <v>0</v>
      </c>
      <c r="I833" s="55">
        <f t="shared" si="102"/>
        <v>0</v>
      </c>
      <c r="J833" s="226"/>
      <c r="K833" s="234"/>
      <c r="L833" s="236" t="str">
        <f>IF(AND('1B Tableau financier'!$K$2&lt;&gt;"Pôle",B833&lt;&gt;""),1,"")</f>
        <v/>
      </c>
      <c r="M833" s="241" t="str">
        <f t="shared" si="101"/>
        <v/>
      </c>
      <c r="N833" s="242" t="str">
        <f>IF(AND('1B Tableau financier'!$K$2="pôle",L833=2),ROUND((I833+J833+K833),2),"")</f>
        <v/>
      </c>
      <c r="O833" s="241" t="str">
        <f t="shared" si="98"/>
        <v/>
      </c>
      <c r="P833" s="55" t="str">
        <f t="shared" si="99"/>
        <v/>
      </c>
      <c r="Q833" s="55"/>
      <c r="R833" s="55"/>
      <c r="S833" s="296"/>
    </row>
    <row r="834" spans="1:19">
      <c r="A834" s="217"/>
      <c r="B834" s="218"/>
      <c r="C834" s="219"/>
      <c r="D834" s="219"/>
      <c r="E834" s="220"/>
      <c r="F834" s="219"/>
      <c r="G834" s="291"/>
      <c r="H834" s="174" cm="1">
        <f t="array" ref="H834">IF(B834&lt;&gt;"",INDEX(KM!$C$5:$C$40,MATCH(1,($B834&gt;=KM!$A$5:$A$40)*($B834&lt;=KM!$B$5:$B$40),0)),0)</f>
        <v>0</v>
      </c>
      <c r="I834" s="55">
        <f t="shared" si="102"/>
        <v>0</v>
      </c>
      <c r="J834" s="226"/>
      <c r="K834" s="234"/>
      <c r="L834" s="236" t="str">
        <f>IF(AND('1B Tableau financier'!$K$2&lt;&gt;"Pôle",B834&lt;&gt;""),1,"")</f>
        <v/>
      </c>
      <c r="M834" s="241" t="str">
        <f t="shared" si="101"/>
        <v/>
      </c>
      <c r="N834" s="242" t="str">
        <f>IF(AND('1B Tableau financier'!$K$2="pôle",L834=2),ROUND((I834+J834+K834),2),"")</f>
        <v/>
      </c>
      <c r="O834" s="241" t="str">
        <f t="shared" si="98"/>
        <v/>
      </c>
      <c r="P834" s="55" t="str">
        <f t="shared" si="99"/>
        <v/>
      </c>
      <c r="Q834" s="55"/>
      <c r="R834" s="55"/>
      <c r="S834" s="296"/>
    </row>
    <row r="835" spans="1:19">
      <c r="A835" s="217"/>
      <c r="B835" s="218"/>
      <c r="C835" s="219"/>
      <c r="D835" s="219"/>
      <c r="E835" s="220"/>
      <c r="F835" s="219"/>
      <c r="G835" s="291"/>
      <c r="H835" s="174" cm="1">
        <f t="array" ref="H835">IF(B835&lt;&gt;"",INDEX(KM!$C$5:$C$40,MATCH(1,($B835&gt;=KM!$A$5:$A$40)*($B835&lt;=KM!$B$5:$B$40),0)),0)</f>
        <v>0</v>
      </c>
      <c r="I835" s="55">
        <f t="shared" si="102"/>
        <v>0</v>
      </c>
      <c r="J835" s="226"/>
      <c r="K835" s="234"/>
      <c r="L835" s="236" t="str">
        <f>IF(AND('1B Tableau financier'!$K$2&lt;&gt;"Pôle",B835&lt;&gt;""),1,"")</f>
        <v/>
      </c>
      <c r="M835" s="241" t="str">
        <f t="shared" si="101"/>
        <v/>
      </c>
      <c r="N835" s="242" t="str">
        <f>IF(AND('1B Tableau financier'!$K$2="pôle",L835=2),ROUND((I835+J835+K835),2),"")</f>
        <v/>
      </c>
      <c r="O835" s="241" t="str">
        <f t="shared" si="98"/>
        <v/>
      </c>
      <c r="P835" s="55" t="str">
        <f t="shared" si="99"/>
        <v/>
      </c>
      <c r="Q835" s="55"/>
      <c r="R835" s="55"/>
      <c r="S835" s="296"/>
    </row>
    <row r="836" spans="1:19">
      <c r="A836" s="217"/>
      <c r="B836" s="218"/>
      <c r="C836" s="219"/>
      <c r="D836" s="219"/>
      <c r="E836" s="220"/>
      <c r="F836" s="219"/>
      <c r="G836" s="291"/>
      <c r="H836" s="174" cm="1">
        <f t="array" ref="H836">IF(B836&lt;&gt;"",INDEX(KM!$C$5:$C$40,MATCH(1,($B836&gt;=KM!$A$5:$A$40)*($B836&lt;=KM!$B$5:$B$40),0)),0)</f>
        <v>0</v>
      </c>
      <c r="I836" s="55">
        <f t="shared" si="102"/>
        <v>0</v>
      </c>
      <c r="J836" s="226"/>
      <c r="K836" s="234"/>
      <c r="L836" s="236" t="str">
        <f>IF(AND('1B Tableau financier'!$K$2&lt;&gt;"Pôle",B836&lt;&gt;""),1,"")</f>
        <v/>
      </c>
      <c r="M836" s="241" t="str">
        <f t="shared" si="101"/>
        <v/>
      </c>
      <c r="N836" s="242" t="str">
        <f>IF(AND('1B Tableau financier'!$K$2="pôle",L836=2),ROUND((I836+J836+K836),2),"")</f>
        <v/>
      </c>
      <c r="O836" s="241" t="str">
        <f t="shared" si="98"/>
        <v/>
      </c>
      <c r="P836" s="55" t="str">
        <f t="shared" si="99"/>
        <v/>
      </c>
      <c r="Q836" s="55"/>
      <c r="R836" s="55"/>
      <c r="S836" s="296"/>
    </row>
    <row r="837" spans="1:19">
      <c r="A837" s="217"/>
      <c r="B837" s="218"/>
      <c r="C837" s="219"/>
      <c r="D837" s="219"/>
      <c r="E837" s="220"/>
      <c r="F837" s="219"/>
      <c r="G837" s="291"/>
      <c r="H837" s="174" cm="1">
        <f t="array" ref="H837">IF(B837&lt;&gt;"",INDEX(KM!$C$5:$C$40,MATCH(1,($B837&gt;=KM!$A$5:$A$40)*($B837&lt;=KM!$B$5:$B$40),0)),0)</f>
        <v>0</v>
      </c>
      <c r="I837" s="55">
        <f t="shared" si="102"/>
        <v>0</v>
      </c>
      <c r="J837" s="226"/>
      <c r="K837" s="234"/>
      <c r="L837" s="236" t="str">
        <f>IF(AND('1B Tableau financier'!$K$2&lt;&gt;"Pôle",B837&lt;&gt;""),1,"")</f>
        <v/>
      </c>
      <c r="M837" s="241" t="str">
        <f t="shared" si="101"/>
        <v/>
      </c>
      <c r="N837" s="242" t="str">
        <f>IF(AND('1B Tableau financier'!$K$2="pôle",L837=2),ROUND((I837+J837+K837),2),"")</f>
        <v/>
      </c>
      <c r="O837" s="241" t="str">
        <f t="shared" si="98"/>
        <v/>
      </c>
      <c r="P837" s="55" t="str">
        <f t="shared" si="99"/>
        <v/>
      </c>
      <c r="Q837" s="55"/>
      <c r="R837" s="55"/>
      <c r="S837" s="296"/>
    </row>
    <row r="838" spans="1:19">
      <c r="A838" s="217"/>
      <c r="B838" s="218"/>
      <c r="C838" s="219"/>
      <c r="D838" s="219"/>
      <c r="E838" s="220"/>
      <c r="F838" s="219"/>
      <c r="G838" s="291"/>
      <c r="H838" s="174" cm="1">
        <f t="array" ref="H838">IF(B838&lt;&gt;"",INDEX(KM!$C$5:$C$40,MATCH(1,($B838&gt;=KM!$A$5:$A$40)*($B838&lt;=KM!$B$5:$B$40),0)),0)</f>
        <v>0</v>
      </c>
      <c r="I838" s="55">
        <f t="shared" si="102"/>
        <v>0</v>
      </c>
      <c r="J838" s="226"/>
      <c r="K838" s="234"/>
      <c r="L838" s="236" t="str">
        <f>IF(AND('1B Tableau financier'!$K$2&lt;&gt;"Pôle",B838&lt;&gt;""),1,"")</f>
        <v/>
      </c>
      <c r="M838" s="241" t="str">
        <f t="shared" si="101"/>
        <v/>
      </c>
      <c r="N838" s="242" t="str">
        <f>IF(AND('1B Tableau financier'!$K$2="pôle",L838=2),ROUND((I838+J838+K838),2),"")</f>
        <v/>
      </c>
      <c r="O838" s="241" t="str">
        <f t="shared" si="98"/>
        <v/>
      </c>
      <c r="P838" s="55" t="str">
        <f t="shared" si="99"/>
        <v/>
      </c>
      <c r="Q838" s="55"/>
      <c r="R838" s="55"/>
      <c r="S838" s="296"/>
    </row>
    <row r="839" spans="1:19">
      <c r="A839" s="217"/>
      <c r="B839" s="218"/>
      <c r="C839" s="219"/>
      <c r="D839" s="219"/>
      <c r="E839" s="220"/>
      <c r="F839" s="219"/>
      <c r="G839" s="291"/>
      <c r="H839" s="174" cm="1">
        <f t="array" ref="H839">IF(B839&lt;&gt;"",INDEX(KM!$C$5:$C$40,MATCH(1,($B839&gt;=KM!$A$5:$A$40)*($B839&lt;=KM!$B$5:$B$40),0)),0)</f>
        <v>0</v>
      </c>
      <c r="I839" s="55">
        <f t="shared" si="102"/>
        <v>0</v>
      </c>
      <c r="J839" s="226"/>
      <c r="K839" s="234"/>
      <c r="L839" s="236" t="str">
        <f>IF(AND('1B Tableau financier'!$K$2&lt;&gt;"Pôle",B839&lt;&gt;""),1,"")</f>
        <v/>
      </c>
      <c r="M839" s="241" t="str">
        <f t="shared" si="101"/>
        <v/>
      </c>
      <c r="N839" s="242" t="str">
        <f>IF(AND('1B Tableau financier'!$K$2="pôle",L839=2),ROUND((I839+J839+K839),2),"")</f>
        <v/>
      </c>
      <c r="O839" s="241" t="str">
        <f t="shared" si="98"/>
        <v/>
      </c>
      <c r="P839" s="55" t="str">
        <f t="shared" si="99"/>
        <v/>
      </c>
      <c r="Q839" s="55"/>
      <c r="R839" s="55"/>
      <c r="S839" s="296"/>
    </row>
    <row r="840" spans="1:19">
      <c r="A840" s="217"/>
      <c r="B840" s="218"/>
      <c r="C840" s="219"/>
      <c r="D840" s="219"/>
      <c r="E840" s="220"/>
      <c r="F840" s="219"/>
      <c r="G840" s="291"/>
      <c r="H840" s="174" cm="1">
        <f t="array" ref="H840">IF(B840&lt;&gt;"",INDEX(KM!$C$5:$C$40,MATCH(1,($B840&gt;=KM!$A$5:$A$40)*($B840&lt;=KM!$B$5:$B$40),0)),0)</f>
        <v>0</v>
      </c>
      <c r="I840" s="55">
        <f t="shared" si="102"/>
        <v>0</v>
      </c>
      <c r="J840" s="226"/>
      <c r="K840" s="234"/>
      <c r="L840" s="236" t="str">
        <f>IF(AND('1B Tableau financier'!$K$2&lt;&gt;"Pôle",B840&lt;&gt;""),1,"")</f>
        <v/>
      </c>
      <c r="M840" s="241" t="str">
        <f t="shared" si="101"/>
        <v/>
      </c>
      <c r="N840" s="242" t="str">
        <f>IF(AND('1B Tableau financier'!$K$2="pôle",L840=2),ROUND((I840+J840+K840),2),"")</f>
        <v/>
      </c>
      <c r="O840" s="241" t="str">
        <f t="shared" si="98"/>
        <v/>
      </c>
      <c r="P840" s="55" t="str">
        <f t="shared" si="99"/>
        <v/>
      </c>
      <c r="Q840" s="55"/>
      <c r="R840" s="55"/>
      <c r="S840" s="296"/>
    </row>
    <row r="841" spans="1:19">
      <c r="A841" s="217"/>
      <c r="B841" s="218"/>
      <c r="C841" s="219"/>
      <c r="D841" s="219"/>
      <c r="E841" s="220"/>
      <c r="F841" s="219"/>
      <c r="G841" s="291"/>
      <c r="H841" s="174" cm="1">
        <f t="array" ref="H841">IF(B841&lt;&gt;"",INDEX(KM!$C$5:$C$40,MATCH(1,($B841&gt;=KM!$A$5:$A$40)*($B841&lt;=KM!$B$5:$B$40),0)),0)</f>
        <v>0</v>
      </c>
      <c r="I841" s="55">
        <f t="shared" si="102"/>
        <v>0</v>
      </c>
      <c r="J841" s="226"/>
      <c r="K841" s="234"/>
      <c r="L841" s="236" t="str">
        <f>IF(AND('1B Tableau financier'!$K$2&lt;&gt;"Pôle",B841&lt;&gt;""),1,"")</f>
        <v/>
      </c>
      <c r="M841" s="241" t="str">
        <f t="shared" si="101"/>
        <v/>
      </c>
      <c r="N841" s="242" t="str">
        <f>IF(AND('1B Tableau financier'!$K$2="pôle",L841=2),ROUND((I841+J841+K841),2),"")</f>
        <v/>
      </c>
      <c r="O841" s="241" t="str">
        <f t="shared" si="98"/>
        <v/>
      </c>
      <c r="P841" s="55" t="str">
        <f t="shared" si="99"/>
        <v/>
      </c>
      <c r="Q841" s="55"/>
      <c r="R841" s="55"/>
      <c r="S841" s="296"/>
    </row>
    <row r="842" spans="1:19">
      <c r="A842" s="217"/>
      <c r="B842" s="218"/>
      <c r="C842" s="219"/>
      <c r="D842" s="219"/>
      <c r="E842" s="220"/>
      <c r="F842" s="219"/>
      <c r="G842" s="291"/>
      <c r="H842" s="174" cm="1">
        <f t="array" ref="H842">IF(B842&lt;&gt;"",INDEX(KM!$C$5:$C$40,MATCH(1,($B842&gt;=KM!$A$5:$A$40)*($B842&lt;=KM!$B$5:$B$40),0)),0)</f>
        <v>0</v>
      </c>
      <c r="I842" s="55">
        <f t="shared" si="102"/>
        <v>0</v>
      </c>
      <c r="J842" s="226"/>
      <c r="K842" s="234"/>
      <c r="L842" s="236" t="str">
        <f>IF(AND('1B Tableau financier'!$K$2&lt;&gt;"Pôle",B842&lt;&gt;""),1,"")</f>
        <v/>
      </c>
      <c r="M842" s="241" t="str">
        <f t="shared" si="101"/>
        <v/>
      </c>
      <c r="N842" s="242" t="str">
        <f>IF(AND('1B Tableau financier'!$K$2="pôle",L842=2),ROUND((I842+J842+K842),2),"")</f>
        <v/>
      </c>
      <c r="O842" s="241" t="str">
        <f t="shared" si="98"/>
        <v/>
      </c>
      <c r="P842" s="55" t="str">
        <f t="shared" si="99"/>
        <v/>
      </c>
      <c r="Q842" s="55"/>
      <c r="R842" s="55"/>
      <c r="S842" s="296"/>
    </row>
    <row r="843" spans="1:19">
      <c r="A843" s="217"/>
      <c r="B843" s="218"/>
      <c r="C843" s="219"/>
      <c r="D843" s="219"/>
      <c r="E843" s="220"/>
      <c r="F843" s="219"/>
      <c r="G843" s="291"/>
      <c r="H843" s="174" cm="1">
        <f t="array" ref="H843">IF(B843&lt;&gt;"",INDEX(KM!$C$5:$C$40,MATCH(1,($B843&gt;=KM!$A$5:$A$40)*($B843&lt;=KM!$B$5:$B$40),0)),0)</f>
        <v>0</v>
      </c>
      <c r="I843" s="55">
        <f t="shared" si="102"/>
        <v>0</v>
      </c>
      <c r="J843" s="226"/>
      <c r="K843" s="234"/>
      <c r="L843" s="236" t="str">
        <f>IF(AND('1B Tableau financier'!$K$2&lt;&gt;"Pôle",B843&lt;&gt;""),1,"")</f>
        <v/>
      </c>
      <c r="M843" s="241" t="str">
        <f t="shared" si="101"/>
        <v/>
      </c>
      <c r="N843" s="242" t="str">
        <f>IF(AND('1B Tableau financier'!$K$2="pôle",L843=2),ROUND((I843+J843+K843),2),"")</f>
        <v/>
      </c>
      <c r="O843" s="241" t="str">
        <f t="shared" si="98"/>
        <v/>
      </c>
      <c r="P843" s="55" t="str">
        <f t="shared" si="99"/>
        <v/>
      </c>
      <c r="Q843" s="55"/>
      <c r="R843" s="55"/>
      <c r="S843" s="296"/>
    </row>
    <row r="844" spans="1:19">
      <c r="A844" s="217"/>
      <c r="B844" s="218"/>
      <c r="C844" s="219"/>
      <c r="D844" s="219"/>
      <c r="E844" s="220"/>
      <c r="F844" s="219"/>
      <c r="G844" s="291"/>
      <c r="H844" s="174" cm="1">
        <f t="array" ref="H844">IF(B844&lt;&gt;"",INDEX(KM!$C$5:$C$40,MATCH(1,($B844&gt;=KM!$A$5:$A$40)*($B844&lt;=KM!$B$5:$B$40),0)),0)</f>
        <v>0</v>
      </c>
      <c r="I844" s="55">
        <f t="shared" si="102"/>
        <v>0</v>
      </c>
      <c r="J844" s="226"/>
      <c r="K844" s="234"/>
      <c r="L844" s="236" t="str">
        <f>IF(AND('1B Tableau financier'!$K$2&lt;&gt;"Pôle",B844&lt;&gt;""),1,"")</f>
        <v/>
      </c>
      <c r="M844" s="241" t="str">
        <f t="shared" si="101"/>
        <v/>
      </c>
      <c r="N844" s="242" t="str">
        <f>IF(AND('1B Tableau financier'!$K$2="pôle",L844=2),ROUND((I844+J844+K844),2),"")</f>
        <v/>
      </c>
      <c r="O844" s="241" t="str">
        <f t="shared" si="98"/>
        <v/>
      </c>
      <c r="P844" s="55" t="str">
        <f t="shared" si="99"/>
        <v/>
      </c>
      <c r="Q844" s="55"/>
      <c r="R844" s="55"/>
      <c r="S844" s="296"/>
    </row>
    <row r="845" spans="1:19">
      <c r="A845" s="217"/>
      <c r="B845" s="218"/>
      <c r="C845" s="219"/>
      <c r="D845" s="219"/>
      <c r="E845" s="220"/>
      <c r="F845" s="219"/>
      <c r="G845" s="291"/>
      <c r="H845" s="174" cm="1">
        <f t="array" ref="H845">IF(B845&lt;&gt;"",INDEX(KM!$C$5:$C$40,MATCH(1,($B845&gt;=KM!$A$5:$A$40)*($B845&lt;=KM!$B$5:$B$40),0)),0)</f>
        <v>0</v>
      </c>
      <c r="I845" s="55">
        <f t="shared" si="102"/>
        <v>0</v>
      </c>
      <c r="J845" s="226"/>
      <c r="K845" s="234"/>
      <c r="L845" s="236" t="str">
        <f>IF(AND('1B Tableau financier'!$K$2&lt;&gt;"Pôle",B845&lt;&gt;""),1,"")</f>
        <v/>
      </c>
      <c r="M845" s="241" t="str">
        <f t="shared" si="101"/>
        <v/>
      </c>
      <c r="N845" s="242" t="str">
        <f>IF(AND('1B Tableau financier'!$K$2="pôle",L845=2),ROUND((I845+J845+K845),2),"")</f>
        <v/>
      </c>
      <c r="O845" s="241" t="str">
        <f t="shared" si="98"/>
        <v/>
      </c>
      <c r="P845" s="55" t="str">
        <f t="shared" si="99"/>
        <v/>
      </c>
      <c r="Q845" s="55"/>
      <c r="R845" s="55"/>
      <c r="S845" s="296"/>
    </row>
    <row r="846" spans="1:19">
      <c r="A846" s="217"/>
      <c r="B846" s="218"/>
      <c r="C846" s="219"/>
      <c r="D846" s="219"/>
      <c r="E846" s="220"/>
      <c r="F846" s="219"/>
      <c r="G846" s="291"/>
      <c r="H846" s="174" cm="1">
        <f t="array" ref="H846">IF(B846&lt;&gt;"",INDEX(KM!$C$5:$C$40,MATCH(1,($B846&gt;=KM!$A$5:$A$40)*($B846&lt;=KM!$B$5:$B$40),0)),0)</f>
        <v>0</v>
      </c>
      <c r="I846" s="55">
        <f t="shared" si="102"/>
        <v>0</v>
      </c>
      <c r="J846" s="226"/>
      <c r="K846" s="234"/>
      <c r="L846" s="236" t="str">
        <f>IF(AND('1B Tableau financier'!$K$2&lt;&gt;"Pôle",B846&lt;&gt;""),1,"")</f>
        <v/>
      </c>
      <c r="M846" s="241" t="str">
        <f t="shared" si="101"/>
        <v/>
      </c>
      <c r="N846" s="242" t="str">
        <f>IF(AND('1B Tableau financier'!$K$2="pôle",L846=2),ROUND((I846+J846+K846),2),"")</f>
        <v/>
      </c>
      <c r="O846" s="241" t="str">
        <f t="shared" si="98"/>
        <v/>
      </c>
      <c r="P846" s="55" t="str">
        <f t="shared" si="99"/>
        <v/>
      </c>
      <c r="Q846" s="55"/>
      <c r="R846" s="55"/>
      <c r="S846" s="296"/>
    </row>
    <row r="847" spans="1:19">
      <c r="A847" s="217"/>
      <c r="B847" s="218"/>
      <c r="C847" s="219"/>
      <c r="D847" s="219"/>
      <c r="E847" s="220"/>
      <c r="F847" s="219"/>
      <c r="G847" s="291"/>
      <c r="H847" s="174" cm="1">
        <f t="array" ref="H847">IF(B847&lt;&gt;"",INDEX(KM!$C$5:$C$40,MATCH(1,($B847&gt;=KM!$A$5:$A$40)*($B847&lt;=KM!$B$5:$B$40),0)),0)</f>
        <v>0</v>
      </c>
      <c r="I847" s="55">
        <f t="shared" si="102"/>
        <v>0</v>
      </c>
      <c r="J847" s="226"/>
      <c r="K847" s="234"/>
      <c r="L847" s="236" t="str">
        <f>IF(AND('1B Tableau financier'!$K$2&lt;&gt;"Pôle",B847&lt;&gt;""),1,"")</f>
        <v/>
      </c>
      <c r="M847" s="241" t="str">
        <f t="shared" si="101"/>
        <v/>
      </c>
      <c r="N847" s="242" t="str">
        <f>IF(AND('1B Tableau financier'!$K$2="pôle",L847=2),ROUND((I847+J847+K847),2),"")</f>
        <v/>
      </c>
      <c r="O847" s="241" t="str">
        <f t="shared" si="98"/>
        <v/>
      </c>
      <c r="P847" s="55" t="str">
        <f t="shared" si="99"/>
        <v/>
      </c>
      <c r="Q847" s="55"/>
      <c r="R847" s="55"/>
      <c r="S847" s="296"/>
    </row>
    <row r="848" spans="1:19">
      <c r="A848" s="217"/>
      <c r="B848" s="218"/>
      <c r="C848" s="219"/>
      <c r="D848" s="219"/>
      <c r="E848" s="220"/>
      <c r="F848" s="219"/>
      <c r="G848" s="291"/>
      <c r="H848" s="174" cm="1">
        <f t="array" ref="H848">IF(B848&lt;&gt;"",INDEX(KM!$C$5:$C$40,MATCH(1,($B848&gt;=KM!$A$5:$A$40)*($B848&lt;=KM!$B$5:$B$40),0)),0)</f>
        <v>0</v>
      </c>
      <c r="I848" s="55">
        <f t="shared" si="102"/>
        <v>0</v>
      </c>
      <c r="J848" s="226"/>
      <c r="K848" s="234"/>
      <c r="L848" s="236" t="str">
        <f>IF(AND('1B Tableau financier'!$K$2&lt;&gt;"Pôle",B848&lt;&gt;""),1,"")</f>
        <v/>
      </c>
      <c r="M848" s="241" t="str">
        <f t="shared" si="101"/>
        <v/>
      </c>
      <c r="N848" s="242" t="str">
        <f>IF(AND('1B Tableau financier'!$K$2="pôle",L848=2),ROUND((I848+J848+K848),2),"")</f>
        <v/>
      </c>
      <c r="O848" s="241" t="str">
        <f t="shared" si="98"/>
        <v/>
      </c>
      <c r="P848" s="55" t="str">
        <f t="shared" si="99"/>
        <v/>
      </c>
      <c r="Q848" s="55"/>
      <c r="R848" s="55"/>
      <c r="S848" s="296"/>
    </row>
    <row r="849" spans="1:19">
      <c r="A849" s="217"/>
      <c r="B849" s="218"/>
      <c r="C849" s="219"/>
      <c r="D849" s="219"/>
      <c r="E849" s="220"/>
      <c r="F849" s="219"/>
      <c r="G849" s="291"/>
      <c r="H849" s="174" cm="1">
        <f t="array" ref="H849">IF(B849&lt;&gt;"",INDEX(KM!$C$5:$C$40,MATCH(1,($B849&gt;=KM!$A$5:$A$40)*($B849&lt;=KM!$B$5:$B$40),0)),0)</f>
        <v>0</v>
      </c>
      <c r="I849" s="55">
        <f t="shared" si="102"/>
        <v>0</v>
      </c>
      <c r="J849" s="226"/>
      <c r="K849" s="234"/>
      <c r="L849" s="236" t="str">
        <f>IF(AND('1B Tableau financier'!$K$2&lt;&gt;"Pôle",B849&lt;&gt;""),1,"")</f>
        <v/>
      </c>
      <c r="M849" s="241" t="str">
        <f t="shared" si="101"/>
        <v/>
      </c>
      <c r="N849" s="242" t="str">
        <f>IF(AND('1B Tableau financier'!$K$2="pôle",L849=2),ROUND((I849+J849+K849),2),"")</f>
        <v/>
      </c>
      <c r="O849" s="241" t="str">
        <f t="shared" si="98"/>
        <v/>
      </c>
      <c r="P849" s="55" t="str">
        <f t="shared" si="99"/>
        <v/>
      </c>
      <c r="Q849" s="55"/>
      <c r="R849" s="55"/>
      <c r="S849" s="296"/>
    </row>
    <row r="850" spans="1:19">
      <c r="A850" s="217"/>
      <c r="B850" s="218"/>
      <c r="C850" s="219"/>
      <c r="D850" s="219"/>
      <c r="E850" s="220"/>
      <c r="F850" s="219"/>
      <c r="G850" s="291"/>
      <c r="H850" s="174" cm="1">
        <f t="array" ref="H850">IF(B850&lt;&gt;"",INDEX(KM!$C$5:$C$40,MATCH(1,($B850&gt;=KM!$A$5:$A$40)*($B850&lt;=KM!$B$5:$B$40),0)),0)</f>
        <v>0</v>
      </c>
      <c r="I850" s="55">
        <f t="shared" si="102"/>
        <v>0</v>
      </c>
      <c r="J850" s="226"/>
      <c r="K850" s="234"/>
      <c r="L850" s="236" t="str">
        <f>IF(AND('1B Tableau financier'!$K$2&lt;&gt;"Pôle",B850&lt;&gt;""),1,"")</f>
        <v/>
      </c>
      <c r="M850" s="241" t="str">
        <f t="shared" si="101"/>
        <v/>
      </c>
      <c r="N850" s="242" t="str">
        <f>IF(AND('1B Tableau financier'!$K$2="pôle",L850=2),ROUND((I850+J850+K850),2),"")</f>
        <v/>
      </c>
      <c r="O850" s="241" t="str">
        <f t="shared" si="98"/>
        <v/>
      </c>
      <c r="P850" s="55" t="str">
        <f t="shared" si="99"/>
        <v/>
      </c>
      <c r="Q850" s="55"/>
      <c r="R850" s="55"/>
      <c r="S850" s="296"/>
    </row>
    <row r="851" spans="1:19">
      <c r="A851" s="217"/>
      <c r="B851" s="218"/>
      <c r="C851" s="219"/>
      <c r="D851" s="219"/>
      <c r="E851" s="220"/>
      <c r="F851" s="219"/>
      <c r="G851" s="291"/>
      <c r="H851" s="174" cm="1">
        <f t="array" ref="H851">IF(B851&lt;&gt;"",INDEX(KM!$C$5:$C$40,MATCH(1,($B851&gt;=KM!$A$5:$A$40)*($B851&lt;=KM!$B$5:$B$40),0)),0)</f>
        <v>0</v>
      </c>
      <c r="I851" s="55">
        <f t="shared" si="100"/>
        <v>0</v>
      </c>
      <c r="J851" s="226"/>
      <c r="K851" s="234"/>
      <c r="L851" s="236" t="str">
        <f>IF(AND('1B Tableau financier'!$K$2&lt;&gt;"Pôle",B851&lt;&gt;""),1,"")</f>
        <v/>
      </c>
      <c r="M851" s="241" t="str">
        <f t="shared" si="101"/>
        <v/>
      </c>
      <c r="N851" s="242" t="str">
        <f>IF(AND('1B Tableau financier'!$K$2="pôle",L851=2),ROUND((I851+J851+K851),2),"")</f>
        <v/>
      </c>
      <c r="O851" s="241" t="str">
        <f t="shared" si="98"/>
        <v/>
      </c>
      <c r="P851" s="55" t="str">
        <f t="shared" si="99"/>
        <v/>
      </c>
      <c r="Q851" s="55"/>
      <c r="R851" s="55"/>
      <c r="S851" s="296"/>
    </row>
    <row r="852" spans="1:19">
      <c r="A852" s="217"/>
      <c r="B852" s="218"/>
      <c r="C852" s="219"/>
      <c r="D852" s="219"/>
      <c r="E852" s="220"/>
      <c r="F852" s="219"/>
      <c r="G852" s="291"/>
      <c r="H852" s="174" cm="1">
        <f t="array" ref="H852">IF(B852&lt;&gt;"",INDEX(KM!$C$5:$C$40,MATCH(1,($B852&gt;=KM!$A$5:$A$40)*($B852&lt;=KM!$B$5:$B$40),0)),0)</f>
        <v>0</v>
      </c>
      <c r="I852" s="55">
        <f t="shared" si="100"/>
        <v>0</v>
      </c>
      <c r="J852" s="226"/>
      <c r="K852" s="234"/>
      <c r="L852" s="236" t="str">
        <f>IF(AND('1B Tableau financier'!$K$2&lt;&gt;"Pôle",B852&lt;&gt;""),1,"")</f>
        <v/>
      </c>
      <c r="M852" s="241" t="str">
        <f t="shared" si="101"/>
        <v/>
      </c>
      <c r="N852" s="242" t="str">
        <f>IF(AND('1B Tableau financier'!$K$2="pôle",L852=2),ROUND((I852+J852+K852),2),"")</f>
        <v/>
      </c>
      <c r="O852" s="241" t="str">
        <f t="shared" si="98"/>
        <v/>
      </c>
      <c r="P852" s="55" t="str">
        <f t="shared" si="99"/>
        <v/>
      </c>
      <c r="Q852" s="55"/>
      <c r="R852" s="55"/>
      <c r="S852" s="296"/>
    </row>
    <row r="853" spans="1:19">
      <c r="A853" s="217"/>
      <c r="B853" s="218"/>
      <c r="C853" s="219"/>
      <c r="D853" s="219"/>
      <c r="E853" s="220"/>
      <c r="F853" s="219"/>
      <c r="G853" s="291"/>
      <c r="H853" s="174" cm="1">
        <f t="array" ref="H853">IF(B853&lt;&gt;"",INDEX(KM!$C$5:$C$40,MATCH(1,($B853&gt;=KM!$A$5:$A$40)*($B853&lt;=KM!$B$5:$B$40),0)),0)</f>
        <v>0</v>
      </c>
      <c r="I853" s="55">
        <f t="shared" si="100"/>
        <v>0</v>
      </c>
      <c r="J853" s="226"/>
      <c r="K853" s="234"/>
      <c r="L853" s="236" t="str">
        <f>IF(AND('1B Tableau financier'!$K$2&lt;&gt;"Pôle",B853&lt;&gt;""),1,"")</f>
        <v/>
      </c>
      <c r="M853" s="241" t="str">
        <f t="shared" si="101"/>
        <v/>
      </c>
      <c r="N853" s="242" t="str">
        <f>IF(AND('1B Tableau financier'!$K$2="pôle",L853=2),ROUND((I853+J853+K853),2),"")</f>
        <v/>
      </c>
      <c r="O853" s="241" t="str">
        <f t="shared" si="98"/>
        <v/>
      </c>
      <c r="P853" s="55" t="str">
        <f t="shared" si="99"/>
        <v/>
      </c>
      <c r="Q853" s="55"/>
      <c r="R853" s="55"/>
      <c r="S853" s="296"/>
    </row>
    <row r="854" spans="1:19">
      <c r="A854" s="217"/>
      <c r="B854" s="218"/>
      <c r="C854" s="219"/>
      <c r="D854" s="219"/>
      <c r="E854" s="220"/>
      <c r="F854" s="219"/>
      <c r="G854" s="291"/>
      <c r="H854" s="174" cm="1">
        <f t="array" ref="H854">IF(B854&lt;&gt;"",INDEX(KM!$C$5:$C$40,MATCH(1,($B854&gt;=KM!$A$5:$A$40)*($B854&lt;=KM!$B$5:$B$40),0)),0)</f>
        <v>0</v>
      </c>
      <c r="I854" s="55">
        <f t="shared" si="100"/>
        <v>0</v>
      </c>
      <c r="J854" s="226"/>
      <c r="K854" s="234"/>
      <c r="L854" s="236" t="str">
        <f>IF(AND('1B Tableau financier'!$K$2&lt;&gt;"Pôle",B854&lt;&gt;""),1,"")</f>
        <v/>
      </c>
      <c r="M854" s="241" t="str">
        <f t="shared" si="101"/>
        <v/>
      </c>
      <c r="N854" s="242" t="str">
        <f>IF(AND('1B Tableau financier'!$K$2="pôle",L854=2),ROUND((I854+J854+K854),2),"")</f>
        <v/>
      </c>
      <c r="O854" s="241" t="str">
        <f t="shared" si="98"/>
        <v/>
      </c>
      <c r="P854" s="55" t="str">
        <f t="shared" si="99"/>
        <v/>
      </c>
      <c r="Q854" s="55"/>
      <c r="R854" s="55"/>
      <c r="S854" s="296"/>
    </row>
    <row r="855" spans="1:19">
      <c r="A855" s="217"/>
      <c r="B855" s="218"/>
      <c r="C855" s="219"/>
      <c r="D855" s="219"/>
      <c r="E855" s="220"/>
      <c r="F855" s="219"/>
      <c r="G855" s="291"/>
      <c r="H855" s="174" cm="1">
        <f t="array" ref="H855">IF(B855&lt;&gt;"",INDEX(KM!$C$5:$C$40,MATCH(1,($B855&gt;=KM!$A$5:$A$40)*($B855&lt;=KM!$B$5:$B$40),0)),0)</f>
        <v>0</v>
      </c>
      <c r="I855" s="55">
        <f t="shared" si="100"/>
        <v>0</v>
      </c>
      <c r="J855" s="226"/>
      <c r="K855" s="234"/>
      <c r="L855" s="236" t="str">
        <f>IF(AND('1B Tableau financier'!$K$2&lt;&gt;"Pôle",B855&lt;&gt;""),1,"")</f>
        <v/>
      </c>
      <c r="M855" s="241" t="str">
        <f t="shared" si="101"/>
        <v/>
      </c>
      <c r="N855" s="242" t="str">
        <f>IF(AND('1B Tableau financier'!$K$2="pôle",L855=2),ROUND((I855+J855+K855),2),"")</f>
        <v/>
      </c>
      <c r="O855" s="241" t="str">
        <f t="shared" si="98"/>
        <v/>
      </c>
      <c r="P855" s="55" t="str">
        <f t="shared" si="99"/>
        <v/>
      </c>
      <c r="Q855" s="55"/>
      <c r="R855" s="55"/>
      <c r="S855" s="296"/>
    </row>
    <row r="856" spans="1:19">
      <c r="A856" s="217"/>
      <c r="B856" s="218"/>
      <c r="C856" s="219"/>
      <c r="D856" s="219"/>
      <c r="E856" s="220"/>
      <c r="F856" s="219"/>
      <c r="G856" s="291"/>
      <c r="H856" s="174" cm="1">
        <f t="array" ref="H856">IF(B856&lt;&gt;"",INDEX(KM!$C$5:$C$40,MATCH(1,($B856&gt;=KM!$A$5:$A$40)*($B856&lt;=KM!$B$5:$B$40),0)),0)</f>
        <v>0</v>
      </c>
      <c r="I856" s="55">
        <f t="shared" si="100"/>
        <v>0</v>
      </c>
      <c r="J856" s="226"/>
      <c r="K856" s="234"/>
      <c r="L856" s="236" t="str">
        <f>IF(AND('1B Tableau financier'!$K$2&lt;&gt;"Pôle",B856&lt;&gt;""),1,"")</f>
        <v/>
      </c>
      <c r="M856" s="241" t="str">
        <f t="shared" si="101"/>
        <v/>
      </c>
      <c r="N856" s="242" t="str">
        <f>IF(AND('1B Tableau financier'!$K$2="pôle",L856=2),ROUND((I856+J856+K856),2),"")</f>
        <v/>
      </c>
      <c r="O856" s="241" t="str">
        <f t="shared" si="98"/>
        <v/>
      </c>
      <c r="P856" s="55" t="str">
        <f t="shared" si="99"/>
        <v/>
      </c>
      <c r="Q856" s="55"/>
      <c r="R856" s="55"/>
      <c r="S856" s="296"/>
    </row>
    <row r="857" spans="1:19">
      <c r="A857" s="217"/>
      <c r="B857" s="218"/>
      <c r="C857" s="219"/>
      <c r="D857" s="219"/>
      <c r="E857" s="220"/>
      <c r="F857" s="219"/>
      <c r="G857" s="291"/>
      <c r="H857" s="174" cm="1">
        <f t="array" ref="H857">IF(B857&lt;&gt;"",INDEX(KM!$C$5:$C$40,MATCH(1,($B857&gt;=KM!$A$5:$A$40)*($B857&lt;=KM!$B$5:$B$40),0)),0)</f>
        <v>0</v>
      </c>
      <c r="I857" s="55">
        <f t="shared" si="100"/>
        <v>0</v>
      </c>
      <c r="J857" s="226"/>
      <c r="K857" s="234"/>
      <c r="L857" s="236" t="str">
        <f>IF(AND('1B Tableau financier'!$K$2&lt;&gt;"Pôle",B857&lt;&gt;""),1,"")</f>
        <v/>
      </c>
      <c r="M857" s="241" t="str">
        <f t="shared" si="101"/>
        <v/>
      </c>
      <c r="N857" s="242" t="str">
        <f>IF(AND('1B Tableau financier'!$K$2="pôle",L857=2),ROUND((I857+J857+K857),2),"")</f>
        <v/>
      </c>
      <c r="O857" s="241" t="str">
        <f t="shared" si="98"/>
        <v/>
      </c>
      <c r="P857" s="55" t="str">
        <f t="shared" si="99"/>
        <v/>
      </c>
      <c r="Q857" s="55"/>
      <c r="R857" s="55"/>
      <c r="S857" s="296"/>
    </row>
    <row r="858" spans="1:19">
      <c r="A858" s="217"/>
      <c r="B858" s="218"/>
      <c r="C858" s="219"/>
      <c r="D858" s="219"/>
      <c r="E858" s="220"/>
      <c r="F858" s="219"/>
      <c r="G858" s="291"/>
      <c r="H858" s="174" cm="1">
        <f t="array" ref="H858">IF(B858&lt;&gt;"",INDEX(KM!$C$5:$C$40,MATCH(1,($B858&gt;=KM!$A$5:$A$40)*($B858&lt;=KM!$B$5:$B$40),0)),0)</f>
        <v>0</v>
      </c>
      <c r="I858" s="55">
        <f t="shared" si="100"/>
        <v>0</v>
      </c>
      <c r="J858" s="226"/>
      <c r="K858" s="234"/>
      <c r="L858" s="236" t="str">
        <f>IF(AND('1B Tableau financier'!$K$2&lt;&gt;"Pôle",B858&lt;&gt;""),1,"")</f>
        <v/>
      </c>
      <c r="M858" s="241" t="str">
        <f t="shared" si="101"/>
        <v/>
      </c>
      <c r="N858" s="242" t="str">
        <f>IF(AND('1B Tableau financier'!$K$2="pôle",L858=2),ROUND((I858+J858+K858),2),"")</f>
        <v/>
      </c>
      <c r="O858" s="241" t="str">
        <f t="shared" si="98"/>
        <v/>
      </c>
      <c r="P858" s="55" t="str">
        <f t="shared" si="99"/>
        <v/>
      </c>
      <c r="Q858" s="55"/>
      <c r="R858" s="55"/>
      <c r="S858" s="296"/>
    </row>
    <row r="859" spans="1:19">
      <c r="A859" s="217"/>
      <c r="B859" s="218"/>
      <c r="C859" s="219"/>
      <c r="D859" s="219"/>
      <c r="E859" s="220"/>
      <c r="F859" s="219"/>
      <c r="G859" s="291"/>
      <c r="H859" s="174" cm="1">
        <f t="array" ref="H859">IF(B859&lt;&gt;"",INDEX(KM!$C$5:$C$40,MATCH(1,($B859&gt;=KM!$A$5:$A$40)*($B859&lt;=KM!$B$5:$B$40),0)),0)</f>
        <v>0</v>
      </c>
      <c r="I859" s="55">
        <f t="shared" si="100"/>
        <v>0</v>
      </c>
      <c r="J859" s="226"/>
      <c r="K859" s="234"/>
      <c r="L859" s="236" t="str">
        <f>IF(AND('1B Tableau financier'!$K$2&lt;&gt;"Pôle",B859&lt;&gt;""),1,"")</f>
        <v/>
      </c>
      <c r="M859" s="241" t="str">
        <f t="shared" si="101"/>
        <v/>
      </c>
      <c r="N859" s="242" t="str">
        <f>IF(AND('1B Tableau financier'!$K$2="pôle",L859=2),ROUND((I859+J859+K859),2),"")</f>
        <v/>
      </c>
      <c r="O859" s="241" t="str">
        <f t="shared" si="98"/>
        <v/>
      </c>
      <c r="P859" s="55" t="str">
        <f t="shared" si="99"/>
        <v/>
      </c>
      <c r="Q859" s="55"/>
      <c r="R859" s="55"/>
      <c r="S859" s="296"/>
    </row>
    <row r="860" spans="1:19">
      <c r="A860" s="217"/>
      <c r="B860" s="218"/>
      <c r="C860" s="219"/>
      <c r="D860" s="219"/>
      <c r="E860" s="220"/>
      <c r="F860" s="219"/>
      <c r="G860" s="291"/>
      <c r="H860" s="174" cm="1">
        <f t="array" ref="H860">IF(B860&lt;&gt;"",INDEX(KM!$C$5:$C$40,MATCH(1,($B860&gt;=KM!$A$5:$A$40)*($B860&lt;=KM!$B$5:$B$40),0)),0)</f>
        <v>0</v>
      </c>
      <c r="I860" s="55">
        <f t="shared" si="100"/>
        <v>0</v>
      </c>
      <c r="J860" s="226"/>
      <c r="K860" s="234"/>
      <c r="L860" s="236" t="str">
        <f>IF(AND('1B Tableau financier'!$K$2&lt;&gt;"Pôle",B860&lt;&gt;""),1,"")</f>
        <v/>
      </c>
      <c r="M860" s="241" t="str">
        <f t="shared" si="101"/>
        <v/>
      </c>
      <c r="N860" s="242" t="str">
        <f>IF(AND('1B Tableau financier'!$K$2="pôle",L860=2),ROUND((I860+J860+K860),2),"")</f>
        <v/>
      </c>
      <c r="O860" s="241" t="str">
        <f t="shared" si="98"/>
        <v/>
      </c>
      <c r="P860" s="55" t="str">
        <f t="shared" si="99"/>
        <v/>
      </c>
      <c r="Q860" s="55"/>
      <c r="R860" s="55"/>
      <c r="S860" s="296"/>
    </row>
    <row r="861" spans="1:19">
      <c r="A861" s="217"/>
      <c r="B861" s="218"/>
      <c r="C861" s="219"/>
      <c r="D861" s="219"/>
      <c r="E861" s="220"/>
      <c r="F861" s="219"/>
      <c r="G861" s="291"/>
      <c r="H861" s="174" cm="1">
        <f t="array" ref="H861">IF(B861&lt;&gt;"",INDEX(KM!$C$5:$C$40,MATCH(1,($B861&gt;=KM!$A$5:$A$40)*($B861&lt;=KM!$B$5:$B$40),0)),0)</f>
        <v>0</v>
      </c>
      <c r="I861" s="55">
        <f t="shared" si="100"/>
        <v>0</v>
      </c>
      <c r="J861" s="226"/>
      <c r="K861" s="234"/>
      <c r="L861" s="236" t="str">
        <f>IF(AND('1B Tableau financier'!$K$2&lt;&gt;"Pôle",B861&lt;&gt;""),1,"")</f>
        <v/>
      </c>
      <c r="M861" s="241" t="str">
        <f t="shared" si="101"/>
        <v/>
      </c>
      <c r="N861" s="242" t="str">
        <f>IF(AND('1B Tableau financier'!$K$2="pôle",L861=2),ROUND((I861+J861+K861),2),"")</f>
        <v/>
      </c>
      <c r="O861" s="241" t="str">
        <f t="shared" si="98"/>
        <v/>
      </c>
      <c r="P861" s="55" t="str">
        <f t="shared" si="99"/>
        <v/>
      </c>
      <c r="Q861" s="55"/>
      <c r="R861" s="55"/>
      <c r="S861" s="296"/>
    </row>
    <row r="862" spans="1:19">
      <c r="A862" s="217"/>
      <c r="B862" s="218"/>
      <c r="C862" s="219"/>
      <c r="D862" s="219"/>
      <c r="E862" s="220"/>
      <c r="F862" s="219"/>
      <c r="G862" s="291"/>
      <c r="H862" s="174" cm="1">
        <f t="array" ref="H862">IF(B862&lt;&gt;"",INDEX(KM!$C$5:$C$40,MATCH(1,($B862&gt;=KM!$A$5:$A$40)*($B862&lt;=KM!$B$5:$B$40),0)),0)</f>
        <v>0</v>
      </c>
      <c r="I862" s="55">
        <f t="shared" si="100"/>
        <v>0</v>
      </c>
      <c r="J862" s="226"/>
      <c r="K862" s="234"/>
      <c r="L862" s="236" t="str">
        <f>IF(AND('1B Tableau financier'!$K$2&lt;&gt;"Pôle",B862&lt;&gt;""),1,"")</f>
        <v/>
      </c>
      <c r="M862" s="241" t="str">
        <f t="shared" si="101"/>
        <v/>
      </c>
      <c r="N862" s="242" t="str">
        <f>IF(AND('1B Tableau financier'!$K$2="pôle",L862=2),ROUND((I862+J862+K862),2),"")</f>
        <v/>
      </c>
      <c r="O862" s="241" t="str">
        <f t="shared" si="98"/>
        <v/>
      </c>
      <c r="P862" s="55" t="str">
        <f t="shared" si="99"/>
        <v/>
      </c>
      <c r="Q862" s="55"/>
      <c r="R862" s="55"/>
      <c r="S862" s="296"/>
    </row>
    <row r="863" spans="1:19">
      <c r="A863" s="217"/>
      <c r="B863" s="218"/>
      <c r="C863" s="219"/>
      <c r="D863" s="219"/>
      <c r="E863" s="220"/>
      <c r="F863" s="219"/>
      <c r="G863" s="291"/>
      <c r="H863" s="174" cm="1">
        <f t="array" ref="H863">IF(B863&lt;&gt;"",INDEX(KM!$C$5:$C$40,MATCH(1,($B863&gt;=KM!$A$5:$A$40)*($B863&lt;=KM!$B$5:$B$40),0)),0)</f>
        <v>0</v>
      </c>
      <c r="I863" s="55">
        <f t="shared" si="100"/>
        <v>0</v>
      </c>
      <c r="J863" s="226"/>
      <c r="K863" s="234"/>
      <c r="L863" s="236" t="str">
        <f>IF(AND('1B Tableau financier'!$K$2&lt;&gt;"Pôle",B863&lt;&gt;""),1,"")</f>
        <v/>
      </c>
      <c r="M863" s="241" t="str">
        <f t="shared" si="101"/>
        <v/>
      </c>
      <c r="N863" s="242" t="str">
        <f>IF(AND('1B Tableau financier'!$K$2="pôle",L863=2),ROUND((I863+J863+K863),2),"")</f>
        <v/>
      </c>
      <c r="O863" s="241" t="str">
        <f t="shared" si="98"/>
        <v/>
      </c>
      <c r="P863" s="55" t="str">
        <f t="shared" si="99"/>
        <v/>
      </c>
      <c r="Q863" s="55"/>
      <c r="R863" s="55"/>
      <c r="S863" s="296"/>
    </row>
    <row r="864" spans="1:19">
      <c r="A864" s="217"/>
      <c r="B864" s="218"/>
      <c r="C864" s="219"/>
      <c r="D864" s="219"/>
      <c r="E864" s="220"/>
      <c r="F864" s="219"/>
      <c r="G864" s="291"/>
      <c r="H864" s="174" cm="1">
        <f t="array" ref="H864">IF(B864&lt;&gt;"",INDEX(KM!$C$5:$C$40,MATCH(1,($B864&gt;=KM!$A$5:$A$40)*($B864&lt;=KM!$B$5:$B$40),0)),0)</f>
        <v>0</v>
      </c>
      <c r="I864" s="55">
        <f t="shared" si="100"/>
        <v>0</v>
      </c>
      <c r="J864" s="226"/>
      <c r="K864" s="234"/>
      <c r="L864" s="236" t="str">
        <f>IF(AND('1B Tableau financier'!$K$2&lt;&gt;"Pôle",B864&lt;&gt;""),1,"")</f>
        <v/>
      </c>
      <c r="M864" s="241" t="str">
        <f t="shared" si="101"/>
        <v/>
      </c>
      <c r="N864" s="242" t="str">
        <f>IF(AND('1B Tableau financier'!$K$2="pôle",L864=2),ROUND((I864+J864+K864),2),"")</f>
        <v/>
      </c>
      <c r="O864" s="241" t="str">
        <f t="shared" si="98"/>
        <v/>
      </c>
      <c r="P864" s="55" t="str">
        <f t="shared" si="99"/>
        <v/>
      </c>
      <c r="Q864" s="55"/>
      <c r="R864" s="55"/>
      <c r="S864" s="296"/>
    </row>
    <row r="865" spans="1:19">
      <c r="A865" s="217"/>
      <c r="B865" s="218"/>
      <c r="C865" s="219"/>
      <c r="D865" s="219"/>
      <c r="E865" s="220"/>
      <c r="F865" s="219"/>
      <c r="G865" s="291"/>
      <c r="H865" s="174" cm="1">
        <f t="array" ref="H865">IF(B865&lt;&gt;"",INDEX(KM!$C$5:$C$40,MATCH(1,($B865&gt;=KM!$A$5:$A$40)*($B865&lt;=KM!$B$5:$B$40),0)),0)</f>
        <v>0</v>
      </c>
      <c r="I865" s="55">
        <f t="shared" si="100"/>
        <v>0</v>
      </c>
      <c r="J865" s="226"/>
      <c r="K865" s="234"/>
      <c r="L865" s="236" t="str">
        <f>IF(AND('1B Tableau financier'!$K$2&lt;&gt;"Pôle",B865&lt;&gt;""),1,"")</f>
        <v/>
      </c>
      <c r="M865" s="241" t="str">
        <f t="shared" si="101"/>
        <v/>
      </c>
      <c r="N865" s="242" t="str">
        <f>IF(AND('1B Tableau financier'!$K$2="pôle",L865=2),ROUND((I865+J865+K865),2),"")</f>
        <v/>
      </c>
      <c r="O865" s="241" t="str">
        <f t="shared" si="98"/>
        <v/>
      </c>
      <c r="P865" s="55" t="str">
        <f t="shared" si="99"/>
        <v/>
      </c>
      <c r="Q865" s="55"/>
      <c r="R865" s="55"/>
      <c r="S865" s="296"/>
    </row>
    <row r="866" spans="1:19">
      <c r="A866" s="217"/>
      <c r="B866" s="218"/>
      <c r="C866" s="219"/>
      <c r="D866" s="219"/>
      <c r="E866" s="220"/>
      <c r="F866" s="219"/>
      <c r="G866" s="291"/>
      <c r="H866" s="174" cm="1">
        <f t="array" ref="H866">IF(B866&lt;&gt;"",INDEX(KM!$C$5:$C$40,MATCH(1,($B866&gt;=KM!$A$5:$A$40)*($B866&lt;=KM!$B$5:$B$40),0)),0)</f>
        <v>0</v>
      </c>
      <c r="I866" s="55">
        <f t="shared" si="100"/>
        <v>0</v>
      </c>
      <c r="J866" s="226"/>
      <c r="K866" s="234"/>
      <c r="L866" s="236" t="str">
        <f>IF(AND('1B Tableau financier'!$K$2&lt;&gt;"Pôle",B866&lt;&gt;""),1,"")</f>
        <v/>
      </c>
      <c r="M866" s="241" t="str">
        <f t="shared" si="101"/>
        <v/>
      </c>
      <c r="N866" s="242" t="str">
        <f>IF(AND('1B Tableau financier'!$K$2="pôle",L866=2),ROUND((I866+J866+K866),2),"")</f>
        <v/>
      </c>
      <c r="O866" s="241" t="str">
        <f t="shared" si="98"/>
        <v/>
      </c>
      <c r="P866" s="55" t="str">
        <f t="shared" si="99"/>
        <v/>
      </c>
      <c r="Q866" s="55"/>
      <c r="R866" s="55"/>
      <c r="S866" s="296"/>
    </row>
    <row r="867" spans="1:19">
      <c r="A867" s="217"/>
      <c r="B867" s="218"/>
      <c r="C867" s="219"/>
      <c r="D867" s="219"/>
      <c r="E867" s="220"/>
      <c r="F867" s="219"/>
      <c r="G867" s="291"/>
      <c r="H867" s="174" cm="1">
        <f t="array" ref="H867">IF(B867&lt;&gt;"",INDEX(KM!$C$5:$C$40,MATCH(1,($B867&gt;=KM!$A$5:$A$40)*($B867&lt;=KM!$B$5:$B$40),0)),0)</f>
        <v>0</v>
      </c>
      <c r="I867" s="55">
        <f t="shared" si="100"/>
        <v>0</v>
      </c>
      <c r="J867" s="226"/>
      <c r="K867" s="234"/>
      <c r="L867" s="236" t="str">
        <f>IF(AND('1B Tableau financier'!$K$2&lt;&gt;"Pôle",B867&lt;&gt;""),1,"")</f>
        <v/>
      </c>
      <c r="M867" s="241" t="str">
        <f t="shared" si="101"/>
        <v/>
      </c>
      <c r="N867" s="242" t="str">
        <f>IF(AND('1B Tableau financier'!$K$2="pôle",L867=2),ROUND((I867+J867+K867),2),"")</f>
        <v/>
      </c>
      <c r="O867" s="241" t="str">
        <f t="shared" si="98"/>
        <v/>
      </c>
      <c r="P867" s="55" t="str">
        <f t="shared" si="99"/>
        <v/>
      </c>
      <c r="Q867" s="55"/>
      <c r="R867" s="55"/>
      <c r="S867" s="296"/>
    </row>
    <row r="868" spans="1:19">
      <c r="A868" s="217"/>
      <c r="B868" s="218"/>
      <c r="C868" s="219"/>
      <c r="D868" s="219"/>
      <c r="E868" s="220"/>
      <c r="F868" s="219"/>
      <c r="G868" s="291"/>
      <c r="H868" s="174" cm="1">
        <f t="array" ref="H868">IF(B868&lt;&gt;"",INDEX(KM!$C$5:$C$40,MATCH(1,($B868&gt;=KM!$A$5:$A$40)*($B868&lt;=KM!$B$5:$B$40),0)),0)</f>
        <v>0</v>
      </c>
      <c r="I868" s="55">
        <f t="shared" si="100"/>
        <v>0</v>
      </c>
      <c r="J868" s="226"/>
      <c r="K868" s="234"/>
      <c r="L868" s="236" t="str">
        <f>IF(AND('1B Tableau financier'!$K$2&lt;&gt;"Pôle",B868&lt;&gt;""),1,"")</f>
        <v/>
      </c>
      <c r="M868" s="241" t="str">
        <f t="shared" si="101"/>
        <v/>
      </c>
      <c r="N868" s="242" t="str">
        <f>IF(AND('1B Tableau financier'!$K$2="pôle",L868=2),ROUND((I868+J868+K868),2),"")</f>
        <v/>
      </c>
      <c r="O868" s="241" t="str">
        <f t="shared" si="98"/>
        <v/>
      </c>
      <c r="P868" s="55" t="str">
        <f t="shared" si="99"/>
        <v/>
      </c>
      <c r="Q868" s="55"/>
      <c r="R868" s="55"/>
      <c r="S868" s="296"/>
    </row>
    <row r="869" spans="1:19">
      <c r="A869" s="217"/>
      <c r="B869" s="218"/>
      <c r="C869" s="219"/>
      <c r="D869" s="219"/>
      <c r="E869" s="220"/>
      <c r="F869" s="219"/>
      <c r="G869" s="291"/>
      <c r="H869" s="174" cm="1">
        <f t="array" ref="H869">IF(B869&lt;&gt;"",INDEX(KM!$C$5:$C$40,MATCH(1,($B869&gt;=KM!$A$5:$A$40)*($B869&lt;=KM!$B$5:$B$40),0)),0)</f>
        <v>0</v>
      </c>
      <c r="I869" s="55">
        <f t="shared" si="100"/>
        <v>0</v>
      </c>
      <c r="J869" s="226"/>
      <c r="K869" s="234"/>
      <c r="L869" s="236" t="str">
        <f>IF(AND('1B Tableau financier'!$K$2&lt;&gt;"Pôle",B869&lt;&gt;""),1,"")</f>
        <v/>
      </c>
      <c r="M869" s="241" t="str">
        <f t="shared" si="101"/>
        <v/>
      </c>
      <c r="N869" s="242" t="str">
        <f>IF(AND('1B Tableau financier'!$K$2="pôle",L869=2),ROUND((I869+J869+K869),2),"")</f>
        <v/>
      </c>
      <c r="O869" s="241" t="str">
        <f t="shared" si="98"/>
        <v/>
      </c>
      <c r="P869" s="55" t="str">
        <f t="shared" si="99"/>
        <v/>
      </c>
      <c r="Q869" s="55"/>
      <c r="R869" s="55"/>
      <c r="S869" s="296"/>
    </row>
    <row r="870" spans="1:19">
      <c r="A870" s="217"/>
      <c r="B870" s="218"/>
      <c r="C870" s="219"/>
      <c r="D870" s="219"/>
      <c r="E870" s="220"/>
      <c r="F870" s="219"/>
      <c r="G870" s="291"/>
      <c r="H870" s="174" cm="1">
        <f t="array" ref="H870">IF(B870&lt;&gt;"",INDEX(KM!$C$5:$C$40,MATCH(1,($B870&gt;=KM!$A$5:$A$40)*($B870&lt;=KM!$B$5:$B$40),0)),0)</f>
        <v>0</v>
      </c>
      <c r="I870" s="55">
        <f t="shared" si="100"/>
        <v>0</v>
      </c>
      <c r="J870" s="226"/>
      <c r="K870" s="234"/>
      <c r="L870" s="236" t="str">
        <f>IF(AND('1B Tableau financier'!$K$2&lt;&gt;"Pôle",B870&lt;&gt;""),1,"")</f>
        <v/>
      </c>
      <c r="M870" s="241" t="str">
        <f t="shared" si="101"/>
        <v/>
      </c>
      <c r="N870" s="242" t="str">
        <f>IF(AND('1B Tableau financier'!$K$2="pôle",L870=2),ROUND((I870+J870+K870),2),"")</f>
        <v/>
      </c>
      <c r="O870" s="241" t="str">
        <f t="shared" si="98"/>
        <v/>
      </c>
      <c r="P870" s="55" t="str">
        <f t="shared" si="99"/>
        <v/>
      </c>
      <c r="Q870" s="55"/>
      <c r="R870" s="55"/>
      <c r="S870" s="296"/>
    </row>
    <row r="871" spans="1:19">
      <c r="A871" s="217"/>
      <c r="B871" s="218"/>
      <c r="C871" s="219"/>
      <c r="D871" s="219"/>
      <c r="E871" s="220"/>
      <c r="F871" s="219"/>
      <c r="G871" s="291"/>
      <c r="H871" s="174" cm="1">
        <f t="array" ref="H871">IF(B871&lt;&gt;"",INDEX(KM!$C$5:$C$40,MATCH(1,($B871&gt;=KM!$A$5:$A$40)*($B871&lt;=KM!$B$5:$B$40),0)),0)</f>
        <v>0</v>
      </c>
      <c r="I871" s="55">
        <f t="shared" si="100"/>
        <v>0</v>
      </c>
      <c r="J871" s="226"/>
      <c r="K871" s="234"/>
      <c r="L871" s="236" t="str">
        <f>IF(AND('1B Tableau financier'!$K$2&lt;&gt;"Pôle",B871&lt;&gt;""),1,"")</f>
        <v/>
      </c>
      <c r="M871" s="241" t="str">
        <f t="shared" si="101"/>
        <v/>
      </c>
      <c r="N871" s="242" t="str">
        <f>IF(AND('1B Tableau financier'!$K$2="pôle",L871=2),ROUND((I871+J871+K871),2),"")</f>
        <v/>
      </c>
      <c r="O871" s="241" t="str">
        <f t="shared" si="98"/>
        <v/>
      </c>
      <c r="P871" s="55" t="str">
        <f t="shared" si="99"/>
        <v/>
      </c>
      <c r="Q871" s="55"/>
      <c r="R871" s="55"/>
      <c r="S871" s="296"/>
    </row>
    <row r="872" spans="1:19">
      <c r="A872" s="217"/>
      <c r="B872" s="218"/>
      <c r="C872" s="219"/>
      <c r="D872" s="219"/>
      <c r="E872" s="220"/>
      <c r="F872" s="219"/>
      <c r="G872" s="291"/>
      <c r="H872" s="174" cm="1">
        <f t="array" ref="H872">IF(B872&lt;&gt;"",INDEX(KM!$C$5:$C$40,MATCH(1,($B872&gt;=KM!$A$5:$A$40)*($B872&lt;=KM!$B$5:$B$40),0)),0)</f>
        <v>0</v>
      </c>
      <c r="I872" s="55">
        <f t="shared" si="100"/>
        <v>0</v>
      </c>
      <c r="J872" s="226"/>
      <c r="K872" s="234"/>
      <c r="L872" s="236" t="str">
        <f>IF(AND('1B Tableau financier'!$K$2&lt;&gt;"Pôle",B872&lt;&gt;""),1,"")</f>
        <v/>
      </c>
      <c r="M872" s="241" t="str">
        <f t="shared" si="101"/>
        <v/>
      </c>
      <c r="N872" s="242" t="str">
        <f>IF(AND('1B Tableau financier'!$K$2="pôle",L872=2),ROUND((I872+J872+K872),2),"")</f>
        <v/>
      </c>
      <c r="O872" s="241" t="str">
        <f t="shared" si="98"/>
        <v/>
      </c>
      <c r="P872" s="55" t="str">
        <f t="shared" si="99"/>
        <v/>
      </c>
      <c r="Q872" s="55"/>
      <c r="R872" s="55"/>
      <c r="S872" s="296"/>
    </row>
    <row r="873" spans="1:19">
      <c r="A873" s="217"/>
      <c r="B873" s="218"/>
      <c r="C873" s="219"/>
      <c r="D873" s="219"/>
      <c r="E873" s="220"/>
      <c r="F873" s="219"/>
      <c r="G873" s="291"/>
      <c r="H873" s="174" cm="1">
        <f t="array" ref="H873">IF(B873&lt;&gt;"",INDEX(KM!$C$5:$C$40,MATCH(1,($B873&gt;=KM!$A$5:$A$40)*($B873&lt;=KM!$B$5:$B$40),0)),0)</f>
        <v>0</v>
      </c>
      <c r="I873" s="55">
        <f t="shared" si="100"/>
        <v>0</v>
      </c>
      <c r="J873" s="226"/>
      <c r="K873" s="234"/>
      <c r="L873" s="236" t="str">
        <f>IF(AND('1B Tableau financier'!$K$2&lt;&gt;"Pôle",B873&lt;&gt;""),1,"")</f>
        <v/>
      </c>
      <c r="M873" s="241" t="str">
        <f t="shared" si="101"/>
        <v/>
      </c>
      <c r="N873" s="242" t="str">
        <f>IF(AND('1B Tableau financier'!$K$2="pôle",L873=2),ROUND((I873+J873+K873),2),"")</f>
        <v/>
      </c>
      <c r="O873" s="241" t="str">
        <f t="shared" si="98"/>
        <v/>
      </c>
      <c r="P873" s="55" t="str">
        <f t="shared" si="99"/>
        <v/>
      </c>
      <c r="Q873" s="55"/>
      <c r="R873" s="55"/>
      <c r="S873" s="296"/>
    </row>
    <row r="874" spans="1:19">
      <c r="A874" s="217"/>
      <c r="B874" s="218"/>
      <c r="C874" s="219"/>
      <c r="D874" s="219"/>
      <c r="E874" s="220"/>
      <c r="F874" s="219"/>
      <c r="G874" s="291"/>
      <c r="H874" s="174" cm="1">
        <f t="array" ref="H874">IF(B874&lt;&gt;"",INDEX(KM!$C$5:$C$40,MATCH(1,($B874&gt;=KM!$A$5:$A$40)*($B874&lt;=KM!$B$5:$B$40),0)),0)</f>
        <v>0</v>
      </c>
      <c r="I874" s="55">
        <f t="shared" si="100"/>
        <v>0</v>
      </c>
      <c r="J874" s="226"/>
      <c r="K874" s="234"/>
      <c r="L874" s="236" t="str">
        <f>IF(AND('1B Tableau financier'!$K$2&lt;&gt;"Pôle",B874&lt;&gt;""),1,"")</f>
        <v/>
      </c>
      <c r="M874" s="241" t="str">
        <f t="shared" si="101"/>
        <v/>
      </c>
      <c r="N874" s="242" t="str">
        <f>IF(AND('1B Tableau financier'!$K$2="pôle",L874=2),ROUND((I874+J874+K874),2),"")</f>
        <v/>
      </c>
      <c r="O874" s="241" t="str">
        <f t="shared" si="98"/>
        <v/>
      </c>
      <c r="P874" s="55" t="str">
        <f t="shared" si="99"/>
        <v/>
      </c>
      <c r="Q874" s="55"/>
      <c r="R874" s="55"/>
      <c r="S874" s="296"/>
    </row>
    <row r="875" spans="1:19">
      <c r="A875" s="217"/>
      <c r="B875" s="218"/>
      <c r="C875" s="219"/>
      <c r="D875" s="219"/>
      <c r="E875" s="220"/>
      <c r="F875" s="219"/>
      <c r="G875" s="291"/>
      <c r="H875" s="174" cm="1">
        <f t="array" ref="H875">IF(B875&lt;&gt;"",INDEX(KM!$C$5:$C$40,MATCH(1,($B875&gt;=KM!$A$5:$A$40)*($B875&lt;=KM!$B$5:$B$40),0)),0)</f>
        <v>0</v>
      </c>
      <c r="I875" s="55">
        <f t="shared" si="100"/>
        <v>0</v>
      </c>
      <c r="J875" s="226"/>
      <c r="K875" s="234"/>
      <c r="L875" s="236" t="str">
        <f>IF(AND('1B Tableau financier'!$K$2&lt;&gt;"Pôle",B875&lt;&gt;""),1,"")</f>
        <v/>
      </c>
      <c r="M875" s="241" t="str">
        <f t="shared" si="101"/>
        <v/>
      </c>
      <c r="N875" s="242" t="str">
        <f>IF(AND('1B Tableau financier'!$K$2="pôle",L875=2),ROUND((I875+J875+K875),2),"")</f>
        <v/>
      </c>
      <c r="O875" s="241" t="str">
        <f t="shared" si="98"/>
        <v/>
      </c>
      <c r="P875" s="55" t="str">
        <f t="shared" si="99"/>
        <v/>
      </c>
      <c r="Q875" s="55"/>
      <c r="R875" s="55"/>
      <c r="S875" s="296"/>
    </row>
    <row r="876" spans="1:19">
      <c r="A876" s="217"/>
      <c r="B876" s="218"/>
      <c r="C876" s="219"/>
      <c r="D876" s="219"/>
      <c r="E876" s="220"/>
      <c r="F876" s="219"/>
      <c r="G876" s="291"/>
      <c r="H876" s="174" cm="1">
        <f t="array" ref="H876">IF(B876&lt;&gt;"",INDEX(KM!$C$5:$C$40,MATCH(1,($B876&gt;=KM!$A$5:$A$40)*($B876&lt;=KM!$B$5:$B$40),0)),0)</f>
        <v>0</v>
      </c>
      <c r="I876" s="55">
        <f t="shared" si="100"/>
        <v>0</v>
      </c>
      <c r="J876" s="226"/>
      <c r="K876" s="234"/>
      <c r="L876" s="236" t="str">
        <f>IF(AND('1B Tableau financier'!$K$2&lt;&gt;"Pôle",B876&lt;&gt;""),1,"")</f>
        <v/>
      </c>
      <c r="M876" s="241" t="str">
        <f t="shared" si="101"/>
        <v/>
      </c>
      <c r="N876" s="242" t="str">
        <f>IF(AND('1B Tableau financier'!$K$2="pôle",L876=2),ROUND((I876+J876+K876),2),"")</f>
        <v/>
      </c>
      <c r="O876" s="241" t="str">
        <f t="shared" si="98"/>
        <v/>
      </c>
      <c r="P876" s="55" t="str">
        <f t="shared" si="99"/>
        <v/>
      </c>
      <c r="Q876" s="55"/>
      <c r="R876" s="55"/>
      <c r="S876" s="296"/>
    </row>
    <row r="877" spans="1:19">
      <c r="A877" s="217"/>
      <c r="B877" s="218"/>
      <c r="C877" s="219"/>
      <c r="D877" s="219"/>
      <c r="E877" s="220"/>
      <c r="F877" s="219"/>
      <c r="G877" s="291"/>
      <c r="H877" s="174" cm="1">
        <f t="array" ref="H877">IF(B877&lt;&gt;"",INDEX(KM!$C$5:$C$40,MATCH(1,($B877&gt;=KM!$A$5:$A$40)*($B877&lt;=KM!$B$5:$B$40),0)),0)</f>
        <v>0</v>
      </c>
      <c r="I877" s="55">
        <f t="shared" si="100"/>
        <v>0</v>
      </c>
      <c r="J877" s="226"/>
      <c r="K877" s="234"/>
      <c r="L877" s="236" t="str">
        <f>IF(AND('1B Tableau financier'!$K$2&lt;&gt;"Pôle",B877&lt;&gt;""),1,"")</f>
        <v/>
      </c>
      <c r="M877" s="241" t="str">
        <f t="shared" si="101"/>
        <v/>
      </c>
      <c r="N877" s="242" t="str">
        <f>IF(AND('1B Tableau financier'!$K$2="pôle",L877=2),ROUND((I877+J877+K877),2),"")</f>
        <v/>
      </c>
      <c r="O877" s="241" t="str">
        <f t="shared" si="98"/>
        <v/>
      </c>
      <c r="P877" s="55" t="str">
        <f t="shared" si="99"/>
        <v/>
      </c>
      <c r="Q877" s="55"/>
      <c r="R877" s="55"/>
      <c r="S877" s="296"/>
    </row>
    <row r="878" spans="1:19">
      <c r="A878" s="217"/>
      <c r="B878" s="218"/>
      <c r="C878" s="219"/>
      <c r="D878" s="219"/>
      <c r="E878" s="220"/>
      <c r="F878" s="219"/>
      <c r="G878" s="291"/>
      <c r="H878" s="174" cm="1">
        <f t="array" ref="H878">IF(B878&lt;&gt;"",INDEX(KM!$C$5:$C$40,MATCH(1,($B878&gt;=KM!$A$5:$A$40)*($B878&lt;=KM!$B$5:$B$40),0)),0)</f>
        <v>0</v>
      </c>
      <c r="I878" s="55">
        <f t="shared" si="100"/>
        <v>0</v>
      </c>
      <c r="J878" s="226"/>
      <c r="K878" s="234"/>
      <c r="L878" s="236" t="str">
        <f>IF(AND('1B Tableau financier'!$K$2&lt;&gt;"Pôle",B878&lt;&gt;""),1,"")</f>
        <v/>
      </c>
      <c r="M878" s="241" t="str">
        <f t="shared" si="101"/>
        <v/>
      </c>
      <c r="N878" s="242" t="str">
        <f>IF(AND('1B Tableau financier'!$K$2="pôle",L878=2),ROUND((I878+J878+K878),2),"")</f>
        <v/>
      </c>
      <c r="O878" s="241" t="str">
        <f t="shared" si="98"/>
        <v/>
      </c>
      <c r="P878" s="55" t="str">
        <f t="shared" si="99"/>
        <v/>
      </c>
      <c r="Q878" s="55"/>
      <c r="R878" s="55"/>
      <c r="S878" s="296"/>
    </row>
    <row r="879" spans="1:19">
      <c r="A879" s="217"/>
      <c r="B879" s="218"/>
      <c r="C879" s="219"/>
      <c r="D879" s="219"/>
      <c r="E879" s="220"/>
      <c r="F879" s="219"/>
      <c r="G879" s="291"/>
      <c r="H879" s="174" cm="1">
        <f t="array" ref="H879">IF(B879&lt;&gt;"",INDEX(KM!$C$5:$C$40,MATCH(1,($B879&gt;=KM!$A$5:$A$40)*($B879&lt;=KM!$B$5:$B$40),0)),0)</f>
        <v>0</v>
      </c>
      <c r="I879" s="55">
        <f t="shared" si="100"/>
        <v>0</v>
      </c>
      <c r="J879" s="226"/>
      <c r="K879" s="234"/>
      <c r="L879" s="236" t="str">
        <f>IF(AND('1B Tableau financier'!$K$2&lt;&gt;"Pôle",B879&lt;&gt;""),1,"")</f>
        <v/>
      </c>
      <c r="M879" s="241" t="str">
        <f t="shared" si="101"/>
        <v/>
      </c>
      <c r="N879" s="242" t="str">
        <f>IF(AND('1B Tableau financier'!$K$2="pôle",L879=2),ROUND((I879+J879+K879),2),"")</f>
        <v/>
      </c>
      <c r="O879" s="241" t="str">
        <f t="shared" ref="O879:O904" si="103">IF(M879="","",M879-Q879)</f>
        <v/>
      </c>
      <c r="P879" s="55" t="str">
        <f t="shared" ref="P879:P904" si="104">IF(N879="","",N879-R879)</f>
        <v/>
      </c>
      <c r="Q879" s="55"/>
      <c r="R879" s="55"/>
      <c r="S879" s="296"/>
    </row>
    <row r="880" spans="1:19">
      <c r="A880" s="217"/>
      <c r="B880" s="218"/>
      <c r="C880" s="219"/>
      <c r="D880" s="219"/>
      <c r="E880" s="220"/>
      <c r="F880" s="219"/>
      <c r="G880" s="291"/>
      <c r="H880" s="174" cm="1">
        <f t="array" ref="H880">IF(B880&lt;&gt;"",INDEX(KM!$C$5:$C$40,MATCH(1,($B880&gt;=KM!$A$5:$A$40)*($B880&lt;=KM!$B$5:$B$40),0)),0)</f>
        <v>0</v>
      </c>
      <c r="I880" s="55">
        <f t="shared" si="100"/>
        <v>0</v>
      </c>
      <c r="J880" s="226"/>
      <c r="K880" s="234"/>
      <c r="L880" s="236" t="str">
        <f>IF(AND('1B Tableau financier'!$K$2&lt;&gt;"Pôle",B880&lt;&gt;""),1,"")</f>
        <v/>
      </c>
      <c r="M880" s="241" t="str">
        <f t="shared" ref="M880:M904" si="105">IF(L880=1,ROUND(I880+J880+K880,2),"")</f>
        <v/>
      </c>
      <c r="N880" s="242" t="str">
        <f>IF(AND('1B Tableau financier'!$K$2="pôle",L880=2),ROUND((I880+J880+K880),2),"")</f>
        <v/>
      </c>
      <c r="O880" s="241" t="str">
        <f t="shared" si="103"/>
        <v/>
      </c>
      <c r="P880" s="55" t="str">
        <f t="shared" si="104"/>
        <v/>
      </c>
      <c r="Q880" s="55"/>
      <c r="R880" s="55"/>
      <c r="S880" s="296"/>
    </row>
    <row r="881" spans="1:19">
      <c r="A881" s="217"/>
      <c r="B881" s="218"/>
      <c r="C881" s="219"/>
      <c r="D881" s="219"/>
      <c r="E881" s="220"/>
      <c r="F881" s="219"/>
      <c r="G881" s="291"/>
      <c r="H881" s="174" cm="1">
        <f t="array" ref="H881">IF(B881&lt;&gt;"",INDEX(KM!$C$5:$C$40,MATCH(1,($B881&gt;=KM!$A$5:$A$40)*($B881&lt;=KM!$B$5:$B$40),0)),0)</f>
        <v>0</v>
      </c>
      <c r="I881" s="55">
        <f t="shared" si="100"/>
        <v>0</v>
      </c>
      <c r="J881" s="226"/>
      <c r="K881" s="234"/>
      <c r="L881" s="236" t="str">
        <f>IF(AND('1B Tableau financier'!$K$2&lt;&gt;"Pôle",B881&lt;&gt;""),1,"")</f>
        <v/>
      </c>
      <c r="M881" s="241" t="str">
        <f t="shared" si="105"/>
        <v/>
      </c>
      <c r="N881" s="242" t="str">
        <f>IF(AND('1B Tableau financier'!$K$2="pôle",L881=2),ROUND((I881+J881+K881),2),"")</f>
        <v/>
      </c>
      <c r="O881" s="241" t="str">
        <f t="shared" si="103"/>
        <v/>
      </c>
      <c r="P881" s="55" t="str">
        <f t="shared" si="104"/>
        <v/>
      </c>
      <c r="Q881" s="55"/>
      <c r="R881" s="55"/>
      <c r="S881" s="296"/>
    </row>
    <row r="882" spans="1:19">
      <c r="A882" s="217"/>
      <c r="B882" s="218"/>
      <c r="C882" s="219"/>
      <c r="D882" s="219"/>
      <c r="E882" s="220"/>
      <c r="F882" s="219"/>
      <c r="G882" s="291"/>
      <c r="H882" s="174" cm="1">
        <f t="array" ref="H882">IF(B882&lt;&gt;"",INDEX(KM!$C$5:$C$40,MATCH(1,($B882&gt;=KM!$A$5:$A$40)*($B882&lt;=KM!$B$5:$B$40),0)),0)</f>
        <v>0</v>
      </c>
      <c r="I882" s="55">
        <f t="shared" si="100"/>
        <v>0</v>
      </c>
      <c r="J882" s="226"/>
      <c r="K882" s="234"/>
      <c r="L882" s="236" t="str">
        <f>IF(AND('1B Tableau financier'!$K$2&lt;&gt;"Pôle",B882&lt;&gt;""),1,"")</f>
        <v/>
      </c>
      <c r="M882" s="241" t="str">
        <f t="shared" si="105"/>
        <v/>
      </c>
      <c r="N882" s="242" t="str">
        <f>IF(AND('1B Tableau financier'!$K$2="pôle",L882=2),ROUND((I882+J882+K882),2),"")</f>
        <v/>
      </c>
      <c r="O882" s="241" t="str">
        <f t="shared" si="103"/>
        <v/>
      </c>
      <c r="P882" s="55" t="str">
        <f t="shared" si="104"/>
        <v/>
      </c>
      <c r="Q882" s="55"/>
      <c r="R882" s="55"/>
      <c r="S882" s="296"/>
    </row>
    <row r="883" spans="1:19">
      <c r="A883" s="217"/>
      <c r="B883" s="218"/>
      <c r="C883" s="219"/>
      <c r="D883" s="219"/>
      <c r="E883" s="220"/>
      <c r="F883" s="219"/>
      <c r="G883" s="291"/>
      <c r="H883" s="174" cm="1">
        <f t="array" ref="H883">IF(B883&lt;&gt;"",INDEX(KM!$C$5:$C$40,MATCH(1,($B883&gt;=KM!$A$5:$A$40)*($B883&lt;=KM!$B$5:$B$40),0)),0)</f>
        <v>0</v>
      </c>
      <c r="I883" s="55">
        <f t="shared" ref="I883:I902" si="106">G883*H883</f>
        <v>0</v>
      </c>
      <c r="J883" s="226"/>
      <c r="K883" s="234"/>
      <c r="L883" s="236" t="str">
        <f>IF(AND('1B Tableau financier'!$K$2&lt;&gt;"Pôle",B883&lt;&gt;""),1,"")</f>
        <v/>
      </c>
      <c r="M883" s="241" t="str">
        <f t="shared" si="105"/>
        <v/>
      </c>
      <c r="N883" s="242" t="str">
        <f>IF(AND('1B Tableau financier'!$K$2="pôle",L883=2),ROUND((I883+J883+K883),2),"")</f>
        <v/>
      </c>
      <c r="O883" s="241" t="str">
        <f t="shared" si="103"/>
        <v/>
      </c>
      <c r="P883" s="55" t="str">
        <f t="shared" si="104"/>
        <v/>
      </c>
      <c r="Q883" s="55"/>
      <c r="R883" s="55"/>
      <c r="S883" s="296"/>
    </row>
    <row r="884" spans="1:19">
      <c r="A884" s="217"/>
      <c r="B884" s="218"/>
      <c r="C884" s="219"/>
      <c r="D884" s="219"/>
      <c r="E884" s="220"/>
      <c r="F884" s="219"/>
      <c r="G884" s="291"/>
      <c r="H884" s="174" cm="1">
        <f t="array" ref="H884">IF(B884&lt;&gt;"",INDEX(KM!$C$5:$C$40,MATCH(1,($B884&gt;=KM!$A$5:$A$40)*($B884&lt;=KM!$B$5:$B$40),0)),0)</f>
        <v>0</v>
      </c>
      <c r="I884" s="55">
        <f t="shared" si="106"/>
        <v>0</v>
      </c>
      <c r="J884" s="226"/>
      <c r="K884" s="234"/>
      <c r="L884" s="236" t="str">
        <f>IF(AND('1B Tableau financier'!$K$2&lt;&gt;"Pôle",B884&lt;&gt;""),1,"")</f>
        <v/>
      </c>
      <c r="M884" s="241" t="str">
        <f t="shared" si="105"/>
        <v/>
      </c>
      <c r="N884" s="242" t="str">
        <f>IF(AND('1B Tableau financier'!$K$2="pôle",L884=2),ROUND((I884+J884+K884),2),"")</f>
        <v/>
      </c>
      <c r="O884" s="241" t="str">
        <f t="shared" si="103"/>
        <v/>
      </c>
      <c r="P884" s="55" t="str">
        <f t="shared" si="104"/>
        <v/>
      </c>
      <c r="Q884" s="55"/>
      <c r="R884" s="55"/>
      <c r="S884" s="296"/>
    </row>
    <row r="885" spans="1:19">
      <c r="A885" s="217"/>
      <c r="B885" s="218"/>
      <c r="C885" s="219"/>
      <c r="D885" s="219"/>
      <c r="E885" s="220"/>
      <c r="F885" s="219"/>
      <c r="G885" s="291"/>
      <c r="H885" s="174" cm="1">
        <f t="array" ref="H885">IF(B885&lt;&gt;"",INDEX(KM!$C$5:$C$40,MATCH(1,($B885&gt;=KM!$A$5:$A$40)*($B885&lt;=KM!$B$5:$B$40),0)),0)</f>
        <v>0</v>
      </c>
      <c r="I885" s="55">
        <f t="shared" si="106"/>
        <v>0</v>
      </c>
      <c r="J885" s="226"/>
      <c r="K885" s="234"/>
      <c r="L885" s="236" t="str">
        <f>IF(AND('1B Tableau financier'!$K$2&lt;&gt;"Pôle",B885&lt;&gt;""),1,"")</f>
        <v/>
      </c>
      <c r="M885" s="241" t="str">
        <f t="shared" si="105"/>
        <v/>
      </c>
      <c r="N885" s="242" t="str">
        <f>IF(AND('1B Tableau financier'!$K$2="pôle",L885=2),ROUND((I885+J885+K885),2),"")</f>
        <v/>
      </c>
      <c r="O885" s="241" t="str">
        <f t="shared" si="103"/>
        <v/>
      </c>
      <c r="P885" s="55" t="str">
        <f t="shared" si="104"/>
        <v/>
      </c>
      <c r="Q885" s="55"/>
      <c r="R885" s="55"/>
      <c r="S885" s="296"/>
    </row>
    <row r="886" spans="1:19">
      <c r="A886" s="217"/>
      <c r="B886" s="218"/>
      <c r="C886" s="219"/>
      <c r="D886" s="219"/>
      <c r="E886" s="220"/>
      <c r="F886" s="219"/>
      <c r="G886" s="291"/>
      <c r="H886" s="174" cm="1">
        <f t="array" ref="H886">IF(B886&lt;&gt;"",INDEX(KM!$C$5:$C$40,MATCH(1,($B886&gt;=KM!$A$5:$A$40)*($B886&lt;=KM!$B$5:$B$40),0)),0)</f>
        <v>0</v>
      </c>
      <c r="I886" s="55">
        <f t="shared" si="106"/>
        <v>0</v>
      </c>
      <c r="J886" s="226"/>
      <c r="K886" s="234"/>
      <c r="L886" s="236" t="str">
        <f>IF(AND('1B Tableau financier'!$K$2&lt;&gt;"Pôle",B886&lt;&gt;""),1,"")</f>
        <v/>
      </c>
      <c r="M886" s="241" t="str">
        <f t="shared" si="105"/>
        <v/>
      </c>
      <c r="N886" s="242" t="str">
        <f>IF(AND('1B Tableau financier'!$K$2="pôle",L886=2),ROUND((I886+J886+K886),2),"")</f>
        <v/>
      </c>
      <c r="O886" s="241" t="str">
        <f t="shared" si="103"/>
        <v/>
      </c>
      <c r="P886" s="55" t="str">
        <f t="shared" si="104"/>
        <v/>
      </c>
      <c r="Q886" s="55"/>
      <c r="R886" s="55"/>
      <c r="S886" s="296"/>
    </row>
    <row r="887" spans="1:19">
      <c r="A887" s="217"/>
      <c r="B887" s="218"/>
      <c r="C887" s="219"/>
      <c r="D887" s="219"/>
      <c r="E887" s="220"/>
      <c r="F887" s="219"/>
      <c r="G887" s="291"/>
      <c r="H887" s="174" cm="1">
        <f t="array" ref="H887">IF(B887&lt;&gt;"",INDEX(KM!$C$5:$C$40,MATCH(1,($B887&gt;=KM!$A$5:$A$40)*($B887&lt;=KM!$B$5:$B$40),0)),0)</f>
        <v>0</v>
      </c>
      <c r="I887" s="55">
        <f t="shared" si="106"/>
        <v>0</v>
      </c>
      <c r="J887" s="226"/>
      <c r="K887" s="234"/>
      <c r="L887" s="236" t="str">
        <f>IF(AND('1B Tableau financier'!$K$2&lt;&gt;"Pôle",B887&lt;&gt;""),1,"")</f>
        <v/>
      </c>
      <c r="M887" s="241" t="str">
        <f t="shared" si="105"/>
        <v/>
      </c>
      <c r="N887" s="242" t="str">
        <f>IF(AND('1B Tableau financier'!$K$2="pôle",L887=2),ROUND((I887+J887+K887),2),"")</f>
        <v/>
      </c>
      <c r="O887" s="241" t="str">
        <f t="shared" si="103"/>
        <v/>
      </c>
      <c r="P887" s="55" t="str">
        <f t="shared" si="104"/>
        <v/>
      </c>
      <c r="Q887" s="55"/>
      <c r="R887" s="55"/>
      <c r="S887" s="296"/>
    </row>
    <row r="888" spans="1:19">
      <c r="A888" s="217"/>
      <c r="B888" s="218"/>
      <c r="C888" s="219"/>
      <c r="D888" s="219"/>
      <c r="E888" s="220"/>
      <c r="F888" s="219"/>
      <c r="G888" s="291"/>
      <c r="H888" s="174" cm="1">
        <f t="array" ref="H888">IF(B888&lt;&gt;"",INDEX(KM!$C$5:$C$40,MATCH(1,($B888&gt;=KM!$A$5:$A$40)*($B888&lt;=KM!$B$5:$B$40),0)),0)</f>
        <v>0</v>
      </c>
      <c r="I888" s="55">
        <f t="shared" si="106"/>
        <v>0</v>
      </c>
      <c r="J888" s="226"/>
      <c r="K888" s="234"/>
      <c r="L888" s="236" t="str">
        <f>IF(AND('1B Tableau financier'!$K$2&lt;&gt;"Pôle",B888&lt;&gt;""),1,"")</f>
        <v/>
      </c>
      <c r="M888" s="241" t="str">
        <f t="shared" si="105"/>
        <v/>
      </c>
      <c r="N888" s="242" t="str">
        <f>IF(AND('1B Tableau financier'!$K$2="pôle",L888=2),ROUND((I888+J888+K888),2),"")</f>
        <v/>
      </c>
      <c r="O888" s="241" t="str">
        <f t="shared" si="103"/>
        <v/>
      </c>
      <c r="P888" s="55" t="str">
        <f t="shared" si="104"/>
        <v/>
      </c>
      <c r="Q888" s="55"/>
      <c r="R888" s="55"/>
      <c r="S888" s="296"/>
    </row>
    <row r="889" spans="1:19">
      <c r="A889" s="217"/>
      <c r="B889" s="218"/>
      <c r="C889" s="219"/>
      <c r="D889" s="219"/>
      <c r="E889" s="220"/>
      <c r="F889" s="219"/>
      <c r="G889" s="291"/>
      <c r="H889" s="174" cm="1">
        <f t="array" ref="H889">IF(B889&lt;&gt;"",INDEX(KM!$C$5:$C$40,MATCH(1,($B889&gt;=KM!$A$5:$A$40)*($B889&lt;=KM!$B$5:$B$40),0)),0)</f>
        <v>0</v>
      </c>
      <c r="I889" s="55">
        <f t="shared" si="106"/>
        <v>0</v>
      </c>
      <c r="J889" s="226"/>
      <c r="K889" s="234"/>
      <c r="L889" s="236" t="str">
        <f>IF(AND('1B Tableau financier'!$K$2&lt;&gt;"Pôle",B889&lt;&gt;""),1,"")</f>
        <v/>
      </c>
      <c r="M889" s="241" t="str">
        <f t="shared" si="105"/>
        <v/>
      </c>
      <c r="N889" s="242" t="str">
        <f>IF(AND('1B Tableau financier'!$K$2="pôle",L889=2),ROUND((I889+J889+K889),2),"")</f>
        <v/>
      </c>
      <c r="O889" s="241" t="str">
        <f t="shared" si="103"/>
        <v/>
      </c>
      <c r="P889" s="55" t="str">
        <f t="shared" si="104"/>
        <v/>
      </c>
      <c r="Q889" s="55"/>
      <c r="R889" s="55"/>
      <c r="S889" s="296"/>
    </row>
    <row r="890" spans="1:19">
      <c r="A890" s="217"/>
      <c r="B890" s="218"/>
      <c r="C890" s="219"/>
      <c r="D890" s="219"/>
      <c r="E890" s="220"/>
      <c r="F890" s="219"/>
      <c r="G890" s="291"/>
      <c r="H890" s="174" cm="1">
        <f t="array" ref="H890">IF(B890&lt;&gt;"",INDEX(KM!$C$5:$C$40,MATCH(1,($B890&gt;=KM!$A$5:$A$40)*($B890&lt;=KM!$B$5:$B$40),0)),0)</f>
        <v>0</v>
      </c>
      <c r="I890" s="55">
        <f t="shared" si="106"/>
        <v>0</v>
      </c>
      <c r="J890" s="226"/>
      <c r="K890" s="234"/>
      <c r="L890" s="236" t="str">
        <f>IF(AND('1B Tableau financier'!$K$2&lt;&gt;"Pôle",B890&lt;&gt;""),1,"")</f>
        <v/>
      </c>
      <c r="M890" s="241" t="str">
        <f t="shared" si="105"/>
        <v/>
      </c>
      <c r="N890" s="242" t="str">
        <f>IF(AND('1B Tableau financier'!$K$2="pôle",L890=2),ROUND((I890+J890+K890),2),"")</f>
        <v/>
      </c>
      <c r="O890" s="241" t="str">
        <f t="shared" si="103"/>
        <v/>
      </c>
      <c r="P890" s="55" t="str">
        <f t="shared" si="104"/>
        <v/>
      </c>
      <c r="Q890" s="55"/>
      <c r="R890" s="55"/>
      <c r="S890" s="296"/>
    </row>
    <row r="891" spans="1:19">
      <c r="A891" s="217"/>
      <c r="B891" s="218"/>
      <c r="C891" s="219"/>
      <c r="D891" s="219"/>
      <c r="E891" s="220"/>
      <c r="F891" s="219"/>
      <c r="G891" s="291"/>
      <c r="H891" s="174" cm="1">
        <f t="array" ref="H891">IF(B891&lt;&gt;"",INDEX(KM!$C$5:$C$40,MATCH(1,($B891&gt;=KM!$A$5:$A$40)*($B891&lt;=KM!$B$5:$B$40),0)),0)</f>
        <v>0</v>
      </c>
      <c r="I891" s="55">
        <f t="shared" si="106"/>
        <v>0</v>
      </c>
      <c r="J891" s="226"/>
      <c r="K891" s="234"/>
      <c r="L891" s="236" t="str">
        <f>IF(AND('1B Tableau financier'!$K$2&lt;&gt;"Pôle",B891&lt;&gt;""),1,"")</f>
        <v/>
      </c>
      <c r="M891" s="241" t="str">
        <f t="shared" si="105"/>
        <v/>
      </c>
      <c r="N891" s="242" t="str">
        <f>IF(AND('1B Tableau financier'!$K$2="pôle",L891=2),ROUND((I891+J891+K891),2),"")</f>
        <v/>
      </c>
      <c r="O891" s="241" t="str">
        <f t="shared" si="103"/>
        <v/>
      </c>
      <c r="P891" s="55" t="str">
        <f t="shared" si="104"/>
        <v/>
      </c>
      <c r="Q891" s="55"/>
      <c r="R891" s="55"/>
      <c r="S891" s="296"/>
    </row>
    <row r="892" spans="1:19">
      <c r="A892" s="217"/>
      <c r="B892" s="218"/>
      <c r="C892" s="219"/>
      <c r="D892" s="219"/>
      <c r="E892" s="220"/>
      <c r="F892" s="219"/>
      <c r="G892" s="291"/>
      <c r="H892" s="174" cm="1">
        <f t="array" ref="H892">IF(B892&lt;&gt;"",INDEX(KM!$C$5:$C$40,MATCH(1,($B892&gt;=KM!$A$5:$A$40)*($B892&lt;=KM!$B$5:$B$40),0)),0)</f>
        <v>0</v>
      </c>
      <c r="I892" s="55">
        <f t="shared" si="106"/>
        <v>0</v>
      </c>
      <c r="J892" s="226"/>
      <c r="K892" s="234"/>
      <c r="L892" s="236" t="str">
        <f>IF(AND('1B Tableau financier'!$K$2&lt;&gt;"Pôle",B892&lt;&gt;""),1,"")</f>
        <v/>
      </c>
      <c r="M892" s="241" t="str">
        <f t="shared" si="105"/>
        <v/>
      </c>
      <c r="N892" s="242" t="str">
        <f>IF(AND('1B Tableau financier'!$K$2="pôle",L892=2),ROUND((I892+J892+K892),2),"")</f>
        <v/>
      </c>
      <c r="O892" s="241" t="str">
        <f t="shared" si="103"/>
        <v/>
      </c>
      <c r="P892" s="55" t="str">
        <f t="shared" si="104"/>
        <v/>
      </c>
      <c r="Q892" s="55"/>
      <c r="R892" s="55"/>
      <c r="S892" s="296"/>
    </row>
    <row r="893" spans="1:19">
      <c r="A893" s="217"/>
      <c r="B893" s="218"/>
      <c r="C893" s="219"/>
      <c r="D893" s="219"/>
      <c r="E893" s="220"/>
      <c r="F893" s="219"/>
      <c r="G893" s="291"/>
      <c r="H893" s="174" cm="1">
        <f t="array" ref="H893">IF(B893&lt;&gt;"",INDEX(KM!$C$5:$C$40,MATCH(1,($B893&gt;=KM!$A$5:$A$40)*($B893&lt;=KM!$B$5:$B$40),0)),0)</f>
        <v>0</v>
      </c>
      <c r="I893" s="55">
        <f t="shared" si="106"/>
        <v>0</v>
      </c>
      <c r="J893" s="226"/>
      <c r="K893" s="234"/>
      <c r="L893" s="236" t="str">
        <f>IF(AND('1B Tableau financier'!$K$2&lt;&gt;"Pôle",B893&lt;&gt;""),1,"")</f>
        <v/>
      </c>
      <c r="M893" s="241" t="str">
        <f t="shared" si="105"/>
        <v/>
      </c>
      <c r="N893" s="242" t="str">
        <f>IF(AND('1B Tableau financier'!$K$2="pôle",L893=2),ROUND((I893+J893+K893),2),"")</f>
        <v/>
      </c>
      <c r="O893" s="241" t="str">
        <f t="shared" si="103"/>
        <v/>
      </c>
      <c r="P893" s="55" t="str">
        <f t="shared" si="104"/>
        <v/>
      </c>
      <c r="Q893" s="55"/>
      <c r="R893" s="55"/>
      <c r="S893" s="296"/>
    </row>
    <row r="894" spans="1:19">
      <c r="A894" s="217"/>
      <c r="B894" s="218"/>
      <c r="C894" s="219"/>
      <c r="D894" s="219"/>
      <c r="E894" s="220"/>
      <c r="F894" s="219"/>
      <c r="G894" s="291"/>
      <c r="H894" s="174" cm="1">
        <f t="array" ref="H894">IF(B894&lt;&gt;"",INDEX(KM!$C$5:$C$40,MATCH(1,($B894&gt;=KM!$A$5:$A$40)*($B894&lt;=KM!$B$5:$B$40),0)),0)</f>
        <v>0</v>
      </c>
      <c r="I894" s="55">
        <f t="shared" si="106"/>
        <v>0</v>
      </c>
      <c r="J894" s="226"/>
      <c r="K894" s="234"/>
      <c r="L894" s="236" t="str">
        <f>IF(AND('1B Tableau financier'!$K$2&lt;&gt;"Pôle",B894&lt;&gt;""),1,"")</f>
        <v/>
      </c>
      <c r="M894" s="241" t="str">
        <f t="shared" si="105"/>
        <v/>
      </c>
      <c r="N894" s="242" t="str">
        <f>IF(AND('1B Tableau financier'!$K$2="pôle",L894=2),ROUND((I894+J894+K894),2),"")</f>
        <v/>
      </c>
      <c r="O894" s="241" t="str">
        <f t="shared" si="103"/>
        <v/>
      </c>
      <c r="P894" s="55" t="str">
        <f t="shared" si="104"/>
        <v/>
      </c>
      <c r="Q894" s="55"/>
      <c r="R894" s="55"/>
      <c r="S894" s="296"/>
    </row>
    <row r="895" spans="1:19">
      <c r="A895" s="217"/>
      <c r="B895" s="218"/>
      <c r="C895" s="219"/>
      <c r="D895" s="219"/>
      <c r="E895" s="220"/>
      <c r="F895" s="219"/>
      <c r="G895" s="291"/>
      <c r="H895" s="174" cm="1">
        <f t="array" ref="H895">IF(B895&lt;&gt;"",INDEX(KM!$C$5:$C$40,MATCH(1,($B895&gt;=KM!$A$5:$A$40)*($B895&lt;=KM!$B$5:$B$40),0)),0)</f>
        <v>0</v>
      </c>
      <c r="I895" s="55">
        <f t="shared" si="106"/>
        <v>0</v>
      </c>
      <c r="J895" s="226"/>
      <c r="K895" s="234"/>
      <c r="L895" s="236" t="str">
        <f>IF(AND('1B Tableau financier'!$K$2&lt;&gt;"Pôle",B895&lt;&gt;""),1,"")</f>
        <v/>
      </c>
      <c r="M895" s="241" t="str">
        <f t="shared" si="105"/>
        <v/>
      </c>
      <c r="N895" s="242" t="str">
        <f>IF(AND('1B Tableau financier'!$K$2="pôle",L895=2),ROUND((I895+J895+K895),2),"")</f>
        <v/>
      </c>
      <c r="O895" s="241" t="str">
        <f t="shared" si="103"/>
        <v/>
      </c>
      <c r="P895" s="55" t="str">
        <f t="shared" si="104"/>
        <v/>
      </c>
      <c r="Q895" s="55"/>
      <c r="R895" s="55"/>
      <c r="S895" s="296"/>
    </row>
    <row r="896" spans="1:19">
      <c r="A896" s="217"/>
      <c r="B896" s="218"/>
      <c r="C896" s="219"/>
      <c r="D896" s="219"/>
      <c r="E896" s="220"/>
      <c r="F896" s="219"/>
      <c r="G896" s="291"/>
      <c r="H896" s="174" cm="1">
        <f t="array" ref="H896">IF(B896&lt;&gt;"",INDEX(KM!$C$5:$C$40,MATCH(1,($B896&gt;=KM!$A$5:$A$40)*($B896&lt;=KM!$B$5:$B$40),0)),0)</f>
        <v>0</v>
      </c>
      <c r="I896" s="55">
        <f t="shared" si="106"/>
        <v>0</v>
      </c>
      <c r="J896" s="226"/>
      <c r="K896" s="234"/>
      <c r="L896" s="236" t="str">
        <f>IF(AND('1B Tableau financier'!$K$2&lt;&gt;"Pôle",B896&lt;&gt;""),1,"")</f>
        <v/>
      </c>
      <c r="M896" s="241" t="str">
        <f t="shared" si="105"/>
        <v/>
      </c>
      <c r="N896" s="242" t="str">
        <f>IF(AND('1B Tableau financier'!$K$2="pôle",L896=2),ROUND((I896+J896+K896),2),"")</f>
        <v/>
      </c>
      <c r="O896" s="241" t="str">
        <f t="shared" si="103"/>
        <v/>
      </c>
      <c r="P896" s="55" t="str">
        <f t="shared" si="104"/>
        <v/>
      </c>
      <c r="Q896" s="55"/>
      <c r="R896" s="55"/>
      <c r="S896" s="296"/>
    </row>
    <row r="897" spans="1:19">
      <c r="A897" s="217"/>
      <c r="B897" s="218"/>
      <c r="C897" s="219"/>
      <c r="D897" s="219"/>
      <c r="E897" s="220"/>
      <c r="F897" s="219"/>
      <c r="G897" s="291"/>
      <c r="H897" s="174" cm="1">
        <f t="array" ref="H897">IF(B897&lt;&gt;"",INDEX(KM!$C$5:$C$40,MATCH(1,($B897&gt;=KM!$A$5:$A$40)*($B897&lt;=KM!$B$5:$B$40),0)),0)</f>
        <v>0</v>
      </c>
      <c r="I897" s="55">
        <f t="shared" si="106"/>
        <v>0</v>
      </c>
      <c r="J897" s="226"/>
      <c r="K897" s="234"/>
      <c r="L897" s="236" t="str">
        <f>IF(AND('1B Tableau financier'!$K$2&lt;&gt;"Pôle",B897&lt;&gt;""),1,"")</f>
        <v/>
      </c>
      <c r="M897" s="241" t="str">
        <f t="shared" si="105"/>
        <v/>
      </c>
      <c r="N897" s="242" t="str">
        <f>IF(AND('1B Tableau financier'!$K$2="pôle",L897=2),ROUND((I897+J897+K897),2),"")</f>
        <v/>
      </c>
      <c r="O897" s="241" t="str">
        <f t="shared" si="103"/>
        <v/>
      </c>
      <c r="P897" s="55" t="str">
        <f t="shared" si="104"/>
        <v/>
      </c>
      <c r="Q897" s="55"/>
      <c r="R897" s="55"/>
      <c r="S897" s="296"/>
    </row>
    <row r="898" spans="1:19">
      <c r="A898" s="217"/>
      <c r="B898" s="218"/>
      <c r="C898" s="219"/>
      <c r="D898" s="219"/>
      <c r="E898" s="220"/>
      <c r="F898" s="219"/>
      <c r="G898" s="291"/>
      <c r="H898" s="174" cm="1">
        <f t="array" ref="H898">IF(B898&lt;&gt;"",INDEX(KM!$C$5:$C$40,MATCH(1,($B898&gt;=KM!$A$5:$A$40)*($B898&lt;=KM!$B$5:$B$40),0)),0)</f>
        <v>0</v>
      </c>
      <c r="I898" s="55">
        <f t="shared" si="106"/>
        <v>0</v>
      </c>
      <c r="J898" s="226"/>
      <c r="K898" s="234"/>
      <c r="L898" s="236" t="str">
        <f>IF(AND('1B Tableau financier'!$K$2&lt;&gt;"Pôle",B898&lt;&gt;""),1,"")</f>
        <v/>
      </c>
      <c r="M898" s="241" t="str">
        <f t="shared" si="105"/>
        <v/>
      </c>
      <c r="N898" s="242" t="str">
        <f>IF(AND('1B Tableau financier'!$K$2="pôle",L898=2),ROUND((I898+J898+K898),2),"")</f>
        <v/>
      </c>
      <c r="O898" s="241" t="str">
        <f t="shared" si="103"/>
        <v/>
      </c>
      <c r="P898" s="55" t="str">
        <f t="shared" si="104"/>
        <v/>
      </c>
      <c r="Q898" s="55"/>
      <c r="R898" s="55"/>
      <c r="S898" s="296"/>
    </row>
    <row r="899" spans="1:19">
      <c r="A899" s="217"/>
      <c r="B899" s="218"/>
      <c r="C899" s="219"/>
      <c r="D899" s="219"/>
      <c r="E899" s="220"/>
      <c r="F899" s="219"/>
      <c r="G899" s="291"/>
      <c r="H899" s="174" cm="1">
        <f t="array" ref="H899">IF(B899&lt;&gt;"",INDEX(KM!$C$5:$C$40,MATCH(1,($B899&gt;=KM!$A$5:$A$40)*($B899&lt;=KM!$B$5:$B$40),0)),0)</f>
        <v>0</v>
      </c>
      <c r="I899" s="55">
        <f t="shared" si="106"/>
        <v>0</v>
      </c>
      <c r="J899" s="226"/>
      <c r="K899" s="234"/>
      <c r="L899" s="236" t="str">
        <f>IF(AND('1B Tableau financier'!$K$2&lt;&gt;"Pôle",B899&lt;&gt;""),1,"")</f>
        <v/>
      </c>
      <c r="M899" s="241" t="str">
        <f t="shared" si="105"/>
        <v/>
      </c>
      <c r="N899" s="242" t="str">
        <f>IF(AND('1B Tableau financier'!$K$2="pôle",L899=2),ROUND((I899+J899+K899),2),"")</f>
        <v/>
      </c>
      <c r="O899" s="241" t="str">
        <f t="shared" si="103"/>
        <v/>
      </c>
      <c r="P899" s="55" t="str">
        <f t="shared" si="104"/>
        <v/>
      </c>
      <c r="Q899" s="55"/>
      <c r="R899" s="55"/>
      <c r="S899" s="296"/>
    </row>
    <row r="900" spans="1:19">
      <c r="A900" s="217"/>
      <c r="B900" s="218"/>
      <c r="C900" s="219"/>
      <c r="D900" s="219"/>
      <c r="E900" s="220"/>
      <c r="F900" s="219"/>
      <c r="G900" s="291"/>
      <c r="H900" s="174" cm="1">
        <f t="array" ref="H900">IF(B900&lt;&gt;"",INDEX(KM!$C$5:$C$40,MATCH(1,($B900&gt;=KM!$A$5:$A$40)*($B900&lt;=KM!$B$5:$B$40),0)),0)</f>
        <v>0</v>
      </c>
      <c r="I900" s="55">
        <f t="shared" si="106"/>
        <v>0</v>
      </c>
      <c r="J900" s="226"/>
      <c r="K900" s="234"/>
      <c r="L900" s="236" t="str">
        <f>IF(AND('1B Tableau financier'!$K$2&lt;&gt;"Pôle",B900&lt;&gt;""),1,"")</f>
        <v/>
      </c>
      <c r="M900" s="241" t="str">
        <f t="shared" si="105"/>
        <v/>
      </c>
      <c r="N900" s="242" t="str">
        <f>IF(AND('1B Tableau financier'!$K$2="pôle",L900=2),ROUND((I900+J900+K900),2),"")</f>
        <v/>
      </c>
      <c r="O900" s="241" t="str">
        <f t="shared" si="103"/>
        <v/>
      </c>
      <c r="P900" s="55" t="str">
        <f t="shared" si="104"/>
        <v/>
      </c>
      <c r="Q900" s="55"/>
      <c r="R900" s="55"/>
      <c r="S900" s="296"/>
    </row>
    <row r="901" spans="1:19">
      <c r="A901" s="217"/>
      <c r="B901" s="218"/>
      <c r="C901" s="219"/>
      <c r="D901" s="219"/>
      <c r="E901" s="220"/>
      <c r="F901" s="219"/>
      <c r="G901" s="291"/>
      <c r="H901" s="174" cm="1">
        <f t="array" ref="H901">IF(B901&lt;&gt;"",INDEX(KM!$C$5:$C$40,MATCH(1,($B901&gt;=KM!$A$5:$A$40)*($B901&lt;=KM!$B$5:$B$40),0)),0)</f>
        <v>0</v>
      </c>
      <c r="I901" s="55">
        <f t="shared" si="106"/>
        <v>0</v>
      </c>
      <c r="J901" s="226"/>
      <c r="K901" s="234"/>
      <c r="L901" s="236" t="str">
        <f>IF(AND('1B Tableau financier'!$K$2&lt;&gt;"Pôle",B901&lt;&gt;""),1,"")</f>
        <v/>
      </c>
      <c r="M901" s="241" t="str">
        <f t="shared" si="105"/>
        <v/>
      </c>
      <c r="N901" s="242" t="str">
        <f>IF(AND('1B Tableau financier'!$K$2="pôle",L901=2),ROUND((I901+J901+K901),2),"")</f>
        <v/>
      </c>
      <c r="O901" s="241" t="str">
        <f t="shared" si="103"/>
        <v/>
      </c>
      <c r="P901" s="55" t="str">
        <f t="shared" si="104"/>
        <v/>
      </c>
      <c r="Q901" s="55"/>
      <c r="R901" s="55"/>
      <c r="S901" s="296"/>
    </row>
    <row r="902" spans="1:19">
      <c r="A902" s="217"/>
      <c r="B902" s="218"/>
      <c r="C902" s="219"/>
      <c r="D902" s="219"/>
      <c r="E902" s="220"/>
      <c r="F902" s="219"/>
      <c r="G902" s="291"/>
      <c r="H902" s="174" cm="1">
        <f t="array" ref="H902">IF(B902&lt;&gt;"",INDEX(KM!$C$5:$C$40,MATCH(1,($B902&gt;=KM!$A$5:$A$40)*($B902&lt;=KM!$B$5:$B$40),0)),0)</f>
        <v>0</v>
      </c>
      <c r="I902" s="55">
        <f t="shared" si="106"/>
        <v>0</v>
      </c>
      <c r="J902" s="226"/>
      <c r="K902" s="234"/>
      <c r="L902" s="236" t="str">
        <f>IF(AND('1B Tableau financier'!$K$2&lt;&gt;"Pôle",B902&lt;&gt;""),1,"")</f>
        <v/>
      </c>
      <c r="M902" s="241" t="str">
        <f t="shared" si="105"/>
        <v/>
      </c>
      <c r="N902" s="242" t="str">
        <f>IF(AND('1B Tableau financier'!$K$2="pôle",L902=2),ROUND((I902+J902+K902),2),"")</f>
        <v/>
      </c>
      <c r="O902" s="241" t="str">
        <f t="shared" si="103"/>
        <v/>
      </c>
      <c r="P902" s="55" t="str">
        <f t="shared" si="104"/>
        <v/>
      </c>
      <c r="Q902" s="55"/>
      <c r="R902" s="55"/>
      <c r="S902" s="296"/>
    </row>
    <row r="903" spans="1:19">
      <c r="A903" s="221"/>
      <c r="B903" s="218"/>
      <c r="C903" s="219"/>
      <c r="D903" s="219"/>
      <c r="E903" s="220"/>
      <c r="F903" s="219"/>
      <c r="G903" s="291"/>
      <c r="H903" s="174" cm="1">
        <f t="array" ref="H903">IF(B903&lt;&gt;"",INDEX(KM!$C$5:$C$40,MATCH(1,($B903&gt;=KM!$A$5:$A$40)*($B903&lt;=KM!$B$5:$B$40),0)),0)</f>
        <v>0</v>
      </c>
      <c r="I903" s="55">
        <f t="shared" si="100"/>
        <v>0</v>
      </c>
      <c r="J903" s="226"/>
      <c r="K903" s="234"/>
      <c r="L903" s="236" t="str">
        <f>IF(AND('1B Tableau financier'!$K$2&lt;&gt;"Pôle",B903&lt;&gt;""),1,"")</f>
        <v/>
      </c>
      <c r="M903" s="241" t="str">
        <f t="shared" si="105"/>
        <v/>
      </c>
      <c r="N903" s="242" t="str">
        <f>IF(AND('1B Tableau financier'!$K$2="pôle",L903=2),ROUND((I903+J903+K903),2),"")</f>
        <v/>
      </c>
      <c r="O903" s="241" t="str">
        <f t="shared" si="103"/>
        <v/>
      </c>
      <c r="P903" s="55" t="str">
        <f t="shared" si="104"/>
        <v/>
      </c>
      <c r="Q903" s="55"/>
      <c r="R903" s="55"/>
      <c r="S903" s="296"/>
    </row>
    <row r="904" spans="1:19" ht="15.75" thickBot="1">
      <c r="A904" s="222"/>
      <c r="B904" s="223"/>
      <c r="C904" s="224"/>
      <c r="D904" s="224"/>
      <c r="E904" s="225"/>
      <c r="F904" s="224"/>
      <c r="G904" s="292"/>
      <c r="H904" s="175" cm="1">
        <f t="array" ref="H904">IF(B904&lt;&gt;"",INDEX(KM!$C$5:$C$40,MATCH(1,($B904&gt;=KM!$A$5:$A$40)*($B904&lt;=KM!$B$5:$B$40),0)),0)</f>
        <v>0</v>
      </c>
      <c r="I904" s="56">
        <f>G904*H904</f>
        <v>0</v>
      </c>
      <c r="J904" s="227"/>
      <c r="K904" s="235"/>
      <c r="L904" s="613" t="str">
        <f>IF(AND('1B Tableau financier'!$K$2&lt;&gt;"Pôle",B904&lt;&gt;""),1,"")</f>
        <v/>
      </c>
      <c r="M904" s="614" t="str">
        <f t="shared" si="105"/>
        <v/>
      </c>
      <c r="N904" s="615" t="str">
        <f>IF(AND('1B Tableau financier'!$K$2="pôle",L904=2),ROUND((I904+J904+K904),2),"")</f>
        <v/>
      </c>
      <c r="O904" s="241" t="str">
        <f t="shared" si="103"/>
        <v/>
      </c>
      <c r="P904" s="55" t="str">
        <f t="shared" si="104"/>
        <v/>
      </c>
      <c r="Q904" s="55"/>
      <c r="R904" s="55"/>
      <c r="S904" s="296"/>
    </row>
    <row r="905" spans="1:19" ht="15.75" thickBot="1">
      <c r="F905" s="210"/>
      <c r="G905" s="301"/>
      <c r="H905" s="301"/>
      <c r="I905" s="301"/>
      <c r="J905" s="302" t="str">
        <f>"Montant total des frais de déplacement pour "&amp;C812</f>
        <v xml:space="preserve">Montant total des frais de déplacement pour </v>
      </c>
      <c r="K905" s="302"/>
      <c r="L905" s="302"/>
      <c r="M905" s="611">
        <f t="shared" ref="M905:R905" si="107">SUM(M814:M904)</f>
        <v>0</v>
      </c>
      <c r="N905" s="611">
        <f t="shared" si="107"/>
        <v>0</v>
      </c>
      <c r="O905" s="290">
        <f t="shared" si="107"/>
        <v>0</v>
      </c>
      <c r="P905" s="290">
        <f t="shared" si="107"/>
        <v>0</v>
      </c>
      <c r="Q905" s="300">
        <f t="shared" si="107"/>
        <v>0</v>
      </c>
      <c r="R905" s="300">
        <f t="shared" si="107"/>
        <v>0</v>
      </c>
      <c r="S905" s="297"/>
    </row>
    <row r="907" spans="1:19" ht="15.75" thickBot="1"/>
    <row r="908" spans="1:19" ht="16.5" customHeight="1" thickBot="1">
      <c r="A908" s="191" t="s">
        <v>336</v>
      </c>
      <c r="B908" s="450"/>
      <c r="C908" s="192"/>
      <c r="D908" s="193"/>
      <c r="E908" s="193"/>
      <c r="F908" s="1068" t="s">
        <v>311</v>
      </c>
      <c r="G908" s="1071" t="s">
        <v>312</v>
      </c>
      <c r="H908" s="1072"/>
      <c r="I908" s="1072"/>
      <c r="J908" s="1073"/>
      <c r="K908" s="1074" t="s">
        <v>140</v>
      </c>
      <c r="L908" s="1068" t="s">
        <v>313</v>
      </c>
      <c r="M908" s="1068" t="s">
        <v>314</v>
      </c>
      <c r="N908" s="1068" t="s">
        <v>315</v>
      </c>
      <c r="O908" s="842" t="s">
        <v>179</v>
      </c>
      <c r="P908" s="843"/>
      <c r="Q908" s="843"/>
      <c r="R908" s="843"/>
      <c r="S908" s="844"/>
    </row>
    <row r="909" spans="1:19" ht="51.75" thickBot="1">
      <c r="A909" s="194" t="s">
        <v>168</v>
      </c>
      <c r="B909" s="195" t="s">
        <v>329</v>
      </c>
      <c r="C909" s="196" t="s">
        <v>317</v>
      </c>
      <c r="D909" s="196" t="s">
        <v>318</v>
      </c>
      <c r="E909" s="197" t="s">
        <v>319</v>
      </c>
      <c r="F909" s="1069"/>
      <c r="G909" s="198" t="s">
        <v>320</v>
      </c>
      <c r="H909" s="199" t="s">
        <v>321</v>
      </c>
      <c r="I909" s="199" t="s">
        <v>322</v>
      </c>
      <c r="J909" s="198" t="s">
        <v>323</v>
      </c>
      <c r="K909" s="1075"/>
      <c r="L909" s="1069"/>
      <c r="M909" s="1069"/>
      <c r="N909" s="1069"/>
      <c r="O909" s="144" t="s">
        <v>324</v>
      </c>
      <c r="P909" s="288" t="s">
        <v>325</v>
      </c>
      <c r="Q909" s="145" t="s">
        <v>326</v>
      </c>
      <c r="R909" s="145" t="s">
        <v>327</v>
      </c>
      <c r="S909" s="289" t="s">
        <v>182</v>
      </c>
    </row>
    <row r="910" spans="1:19">
      <c r="A910" s="213"/>
      <c r="B910" s="214"/>
      <c r="C910" s="215"/>
      <c r="D910" s="215"/>
      <c r="E910" s="216"/>
      <c r="F910" s="215"/>
      <c r="G910" s="291"/>
      <c r="H910" s="174" cm="1">
        <f t="array" ref="H910">IF(B910&lt;&gt;"",INDEX(KM!$C$5:$C$40,MATCH(1,($B910&gt;=KM!$A$5:$A$40)*($B910&lt;=KM!$B$5:$B$40),0)),0)</f>
        <v>0</v>
      </c>
      <c r="I910" s="54">
        <f>G910*H910</f>
        <v>0</v>
      </c>
      <c r="J910" s="226"/>
      <c r="K910" s="238"/>
      <c r="L910" s="236" t="str">
        <f>IF(AND('1B Tableau financier'!$K$2&lt;&gt;"Pôle",B910&lt;&gt;""),1,"")</f>
        <v/>
      </c>
      <c r="M910" s="241" t="str">
        <f t="shared" ref="M910:M911" si="108">IF(L910=1,ROUND(I910+J910+K910,2),"")</f>
        <v/>
      </c>
      <c r="N910" s="242" t="str">
        <f>IF(AND('1B Tableau financier'!$K$2="pôle",L910=2),ROUND((I910+J910+K910),2),"")</f>
        <v/>
      </c>
      <c r="O910" s="239" t="str">
        <f>IF(M910="","",M910-Q910)</f>
        <v/>
      </c>
      <c r="P910" s="54" t="str">
        <f>IF(N910="","",N910-R910)</f>
        <v/>
      </c>
      <c r="Q910" s="54"/>
      <c r="R910" s="54"/>
      <c r="S910" s="295"/>
    </row>
    <row r="911" spans="1:19">
      <c r="A911" s="217"/>
      <c r="B911" s="218"/>
      <c r="C911" s="219"/>
      <c r="D911" s="219"/>
      <c r="E911" s="220"/>
      <c r="F911" s="219"/>
      <c r="G911" s="291"/>
      <c r="H911" s="174" cm="1">
        <f t="array" ref="H911">IF(B911&lt;&gt;"",INDEX(KM!$C$5:$C$40,MATCH(1,($B911&gt;=KM!$A$5:$A$40)*($B911&lt;=KM!$B$5:$B$40),0)),0)</f>
        <v>0</v>
      </c>
      <c r="I911" s="55">
        <f>G911*H911</f>
        <v>0</v>
      </c>
      <c r="J911" s="226"/>
      <c r="K911" s="234"/>
      <c r="L911" s="612" t="str">
        <f>IF(AND('1B Tableau financier'!$K$2&lt;&gt;"Pôle",B911&lt;&gt;""),1,"")</f>
        <v/>
      </c>
      <c r="M911" s="241" t="str">
        <f t="shared" si="108"/>
        <v/>
      </c>
      <c r="N911" s="242" t="str">
        <f>IF(AND('1B Tableau financier'!$K$2="pôle",L911=2),ROUND((I911+J911+K911),2),"")</f>
        <v/>
      </c>
      <c r="O911" s="241" t="str">
        <f t="shared" ref="O911:O974" si="109">IF(M911="","",M911-Q911)</f>
        <v/>
      </c>
      <c r="P911" s="55" t="str">
        <f t="shared" ref="P911:P974" si="110">IF(N911="","",N911-R911)</f>
        <v/>
      </c>
      <c r="Q911" s="55"/>
      <c r="R911" s="55"/>
      <c r="S911" s="296"/>
    </row>
    <row r="912" spans="1:19">
      <c r="A912" s="217"/>
      <c r="B912" s="218"/>
      <c r="C912" s="219"/>
      <c r="D912" s="219"/>
      <c r="E912" s="220"/>
      <c r="F912" s="219"/>
      <c r="G912" s="291"/>
      <c r="H912" s="174" cm="1">
        <f t="array" ref="H912">IF(B912&lt;&gt;"",INDEX(KM!$C$5:$C$40,MATCH(1,($B912&gt;=KM!$A$5:$A$40)*($B912&lt;=KM!$B$5:$B$40),0)),0)</f>
        <v>0</v>
      </c>
      <c r="I912" s="55">
        <f t="shared" ref="I912:I999" si="111">G912*H912</f>
        <v>0</v>
      </c>
      <c r="J912" s="226"/>
      <c r="K912" s="234"/>
      <c r="L912" s="236" t="str">
        <f>IF(AND('1B Tableau financier'!$K$2&lt;&gt;"Pôle",B912&lt;&gt;""),1,"")</f>
        <v/>
      </c>
      <c r="M912" s="241" t="str">
        <f t="shared" ref="M912:M975" si="112">IF(L912=1,ROUND(I912+J912+K912,2),"")</f>
        <v/>
      </c>
      <c r="N912" s="242" t="str">
        <f>IF(AND('1B Tableau financier'!$K$2="pôle",L912=2),ROUND((I912+J912+K912),2),"")</f>
        <v/>
      </c>
      <c r="O912" s="241" t="str">
        <f t="shared" si="109"/>
        <v/>
      </c>
      <c r="P912" s="55" t="str">
        <f t="shared" si="110"/>
        <v/>
      </c>
      <c r="Q912" s="55"/>
      <c r="R912" s="55"/>
      <c r="S912" s="296"/>
    </row>
    <row r="913" spans="1:19">
      <c r="A913" s="217"/>
      <c r="B913" s="218"/>
      <c r="C913" s="219"/>
      <c r="D913" s="219"/>
      <c r="E913" s="220"/>
      <c r="F913" s="219"/>
      <c r="G913" s="291"/>
      <c r="H913" s="174" cm="1">
        <f t="array" ref="H913">IF(B913&lt;&gt;"",INDEX(KM!$C$5:$C$40,MATCH(1,($B913&gt;=KM!$A$5:$A$40)*($B913&lt;=KM!$B$5:$B$40),0)),0)</f>
        <v>0</v>
      </c>
      <c r="I913" s="55">
        <f t="shared" si="111"/>
        <v>0</v>
      </c>
      <c r="J913" s="226"/>
      <c r="K913" s="234"/>
      <c r="L913" s="236" t="str">
        <f>IF(AND('1B Tableau financier'!$K$2&lt;&gt;"Pôle",B913&lt;&gt;""),1,"")</f>
        <v/>
      </c>
      <c r="M913" s="241" t="str">
        <f t="shared" si="112"/>
        <v/>
      </c>
      <c r="N913" s="242" t="str">
        <f>IF(AND('1B Tableau financier'!$K$2="pôle",L913=2),ROUND((I913+J913+K913),2),"")</f>
        <v/>
      </c>
      <c r="O913" s="241" t="str">
        <f t="shared" si="109"/>
        <v/>
      </c>
      <c r="P913" s="55" t="str">
        <f t="shared" si="110"/>
        <v/>
      </c>
      <c r="Q913" s="55"/>
      <c r="R913" s="55"/>
      <c r="S913" s="296"/>
    </row>
    <row r="914" spans="1:19">
      <c r="A914" s="217"/>
      <c r="B914" s="218"/>
      <c r="C914" s="219"/>
      <c r="D914" s="219"/>
      <c r="E914" s="220"/>
      <c r="F914" s="219"/>
      <c r="G914" s="291"/>
      <c r="H914" s="174" cm="1">
        <f t="array" ref="H914">IF(B914&lt;&gt;"",INDEX(KM!$C$5:$C$40,MATCH(1,($B914&gt;=KM!$A$5:$A$40)*($B914&lt;=KM!$B$5:$B$40),0)),0)</f>
        <v>0</v>
      </c>
      <c r="I914" s="55">
        <f t="shared" si="111"/>
        <v>0</v>
      </c>
      <c r="J914" s="226"/>
      <c r="K914" s="234"/>
      <c r="L914" s="236" t="str">
        <f>IF(AND('1B Tableau financier'!$K$2&lt;&gt;"Pôle",B914&lt;&gt;""),1,"")</f>
        <v/>
      </c>
      <c r="M914" s="241" t="str">
        <f t="shared" si="112"/>
        <v/>
      </c>
      <c r="N914" s="242" t="str">
        <f>IF(AND('1B Tableau financier'!$K$2="pôle",L914=2),ROUND((I914+J914+K914),2),"")</f>
        <v/>
      </c>
      <c r="O914" s="241" t="str">
        <f t="shared" si="109"/>
        <v/>
      </c>
      <c r="P914" s="55" t="str">
        <f t="shared" si="110"/>
        <v/>
      </c>
      <c r="Q914" s="55"/>
      <c r="R914" s="55"/>
      <c r="S914" s="296"/>
    </row>
    <row r="915" spans="1:19">
      <c r="A915" s="217"/>
      <c r="B915" s="218"/>
      <c r="C915" s="219"/>
      <c r="D915" s="219"/>
      <c r="E915" s="220"/>
      <c r="F915" s="219"/>
      <c r="G915" s="291"/>
      <c r="H915" s="174" cm="1">
        <f t="array" ref="H915">IF(B915&lt;&gt;"",INDEX(KM!$C$5:$C$40,MATCH(1,($B915&gt;=KM!$A$5:$A$40)*($B915&lt;=KM!$B$5:$B$40),0)),0)</f>
        <v>0</v>
      </c>
      <c r="I915" s="55">
        <f t="shared" si="111"/>
        <v>0</v>
      </c>
      <c r="J915" s="226"/>
      <c r="K915" s="234"/>
      <c r="L915" s="236" t="str">
        <f>IF(AND('1B Tableau financier'!$K$2&lt;&gt;"Pôle",B915&lt;&gt;""),1,"")</f>
        <v/>
      </c>
      <c r="M915" s="241" t="str">
        <f t="shared" si="112"/>
        <v/>
      </c>
      <c r="N915" s="242" t="str">
        <f>IF(AND('1B Tableau financier'!$K$2="pôle",L915=2),ROUND((I915+J915+K915),2),"")</f>
        <v/>
      </c>
      <c r="O915" s="241" t="str">
        <f t="shared" si="109"/>
        <v/>
      </c>
      <c r="P915" s="55" t="str">
        <f t="shared" si="110"/>
        <v/>
      </c>
      <c r="Q915" s="55"/>
      <c r="R915" s="55"/>
      <c r="S915" s="296"/>
    </row>
    <row r="916" spans="1:19">
      <c r="A916" s="217"/>
      <c r="B916" s="218"/>
      <c r="C916" s="219"/>
      <c r="D916" s="219"/>
      <c r="E916" s="220"/>
      <c r="F916" s="219"/>
      <c r="G916" s="291"/>
      <c r="H916" s="174" cm="1">
        <f t="array" ref="H916">IF(B916&lt;&gt;"",INDEX(KM!$C$5:$C$40,MATCH(1,($B916&gt;=KM!$A$5:$A$40)*($B916&lt;=KM!$B$5:$B$40),0)),0)</f>
        <v>0</v>
      </c>
      <c r="I916" s="55">
        <f t="shared" si="111"/>
        <v>0</v>
      </c>
      <c r="J916" s="226"/>
      <c r="K916" s="234"/>
      <c r="L916" s="236" t="str">
        <f>IF(AND('1B Tableau financier'!$K$2&lt;&gt;"Pôle",B916&lt;&gt;""),1,"")</f>
        <v/>
      </c>
      <c r="M916" s="241" t="str">
        <f t="shared" si="112"/>
        <v/>
      </c>
      <c r="N916" s="242" t="str">
        <f>IF(AND('1B Tableau financier'!$K$2="pôle",L916=2),ROUND((I916+J916+K916),2),"")</f>
        <v/>
      </c>
      <c r="O916" s="241" t="str">
        <f t="shared" si="109"/>
        <v/>
      </c>
      <c r="P916" s="55" t="str">
        <f t="shared" si="110"/>
        <v/>
      </c>
      <c r="Q916" s="55"/>
      <c r="R916" s="55"/>
      <c r="S916" s="296"/>
    </row>
    <row r="917" spans="1:19">
      <c r="A917" s="217"/>
      <c r="B917" s="218"/>
      <c r="C917" s="219"/>
      <c r="D917" s="219"/>
      <c r="E917" s="220"/>
      <c r="F917" s="219"/>
      <c r="G917" s="291"/>
      <c r="H917" s="174" cm="1">
        <f t="array" ref="H917">IF(B917&lt;&gt;"",INDEX(KM!$C$5:$C$40,MATCH(1,($B917&gt;=KM!$A$5:$A$40)*($B917&lt;=KM!$B$5:$B$40),0)),0)</f>
        <v>0</v>
      </c>
      <c r="I917" s="55">
        <f t="shared" si="111"/>
        <v>0</v>
      </c>
      <c r="J917" s="226"/>
      <c r="K917" s="234"/>
      <c r="L917" s="236" t="str">
        <f>IF(AND('1B Tableau financier'!$K$2&lt;&gt;"Pôle",B917&lt;&gt;""),1,"")</f>
        <v/>
      </c>
      <c r="M917" s="241" t="str">
        <f t="shared" si="112"/>
        <v/>
      </c>
      <c r="N917" s="242" t="str">
        <f>IF(AND('1B Tableau financier'!$K$2="pôle",L917=2),ROUND((I917+J917+K917),2),"")</f>
        <v/>
      </c>
      <c r="O917" s="241" t="str">
        <f t="shared" si="109"/>
        <v/>
      </c>
      <c r="P917" s="55" t="str">
        <f t="shared" si="110"/>
        <v/>
      </c>
      <c r="Q917" s="55"/>
      <c r="R917" s="55"/>
      <c r="S917" s="296"/>
    </row>
    <row r="918" spans="1:19">
      <c r="A918" s="217"/>
      <c r="B918" s="218"/>
      <c r="C918" s="219"/>
      <c r="D918" s="219"/>
      <c r="E918" s="220"/>
      <c r="F918" s="219"/>
      <c r="G918" s="291"/>
      <c r="H918" s="174" cm="1">
        <f t="array" ref="H918">IF(B918&lt;&gt;"",INDEX(KM!$C$5:$C$40,MATCH(1,($B918&gt;=KM!$A$5:$A$40)*($B918&lt;=KM!$B$5:$B$40),0)),0)</f>
        <v>0</v>
      </c>
      <c r="I918" s="55">
        <f t="shared" si="111"/>
        <v>0</v>
      </c>
      <c r="J918" s="226"/>
      <c r="K918" s="234"/>
      <c r="L918" s="236" t="str">
        <f>IF(AND('1B Tableau financier'!$K$2&lt;&gt;"Pôle",B918&lt;&gt;""),1,"")</f>
        <v/>
      </c>
      <c r="M918" s="241" t="str">
        <f t="shared" si="112"/>
        <v/>
      </c>
      <c r="N918" s="242" t="str">
        <f>IF(AND('1B Tableau financier'!$K$2="pôle",L918=2),ROUND((I918+J918+K918),2),"")</f>
        <v/>
      </c>
      <c r="O918" s="241" t="str">
        <f t="shared" si="109"/>
        <v/>
      </c>
      <c r="P918" s="55" t="str">
        <f t="shared" si="110"/>
        <v/>
      </c>
      <c r="Q918" s="55"/>
      <c r="R918" s="55"/>
      <c r="S918" s="296"/>
    </row>
    <row r="919" spans="1:19">
      <c r="A919" s="217"/>
      <c r="B919" s="218"/>
      <c r="C919" s="219"/>
      <c r="D919" s="219"/>
      <c r="E919" s="220"/>
      <c r="F919" s="219"/>
      <c r="G919" s="291"/>
      <c r="H919" s="174" cm="1">
        <f t="array" ref="H919">IF(B919&lt;&gt;"",INDEX(KM!$C$5:$C$40,MATCH(1,($B919&gt;=KM!$A$5:$A$40)*($B919&lt;=KM!$B$5:$B$40),0)),0)</f>
        <v>0</v>
      </c>
      <c r="I919" s="55">
        <f t="shared" si="111"/>
        <v>0</v>
      </c>
      <c r="J919" s="226"/>
      <c r="K919" s="234"/>
      <c r="L919" s="236" t="str">
        <f>IF(AND('1B Tableau financier'!$K$2&lt;&gt;"Pôle",B919&lt;&gt;""),1,"")</f>
        <v/>
      </c>
      <c r="M919" s="241" t="str">
        <f t="shared" si="112"/>
        <v/>
      </c>
      <c r="N919" s="242" t="str">
        <f>IF(AND('1B Tableau financier'!$K$2="pôle",L919=2),ROUND((I919+J919+K919),2),"")</f>
        <v/>
      </c>
      <c r="O919" s="241" t="str">
        <f t="shared" si="109"/>
        <v/>
      </c>
      <c r="P919" s="55" t="str">
        <f t="shared" si="110"/>
        <v/>
      </c>
      <c r="Q919" s="55"/>
      <c r="R919" s="55"/>
      <c r="S919" s="296"/>
    </row>
    <row r="920" spans="1:19">
      <c r="A920" s="217"/>
      <c r="B920" s="218"/>
      <c r="C920" s="219"/>
      <c r="D920" s="219"/>
      <c r="E920" s="220"/>
      <c r="F920" s="219"/>
      <c r="G920" s="291"/>
      <c r="H920" s="174" cm="1">
        <f t="array" ref="H920">IF(B920&lt;&gt;"",INDEX(KM!$C$5:$C$40,MATCH(1,($B920&gt;=KM!$A$5:$A$40)*($B920&lt;=KM!$B$5:$B$40),0)),0)</f>
        <v>0</v>
      </c>
      <c r="I920" s="55">
        <f t="shared" si="111"/>
        <v>0</v>
      </c>
      <c r="J920" s="226"/>
      <c r="K920" s="234"/>
      <c r="L920" s="236" t="str">
        <f>IF(AND('1B Tableau financier'!$K$2&lt;&gt;"Pôle",B920&lt;&gt;""),1,"")</f>
        <v/>
      </c>
      <c r="M920" s="241" t="str">
        <f t="shared" si="112"/>
        <v/>
      </c>
      <c r="N920" s="242" t="str">
        <f>IF(AND('1B Tableau financier'!$K$2="pôle",L920=2),ROUND((I920+J920+K920),2),"")</f>
        <v/>
      </c>
      <c r="O920" s="241" t="str">
        <f t="shared" si="109"/>
        <v/>
      </c>
      <c r="P920" s="55" t="str">
        <f t="shared" si="110"/>
        <v/>
      </c>
      <c r="Q920" s="55"/>
      <c r="R920" s="55"/>
      <c r="S920" s="296"/>
    </row>
    <row r="921" spans="1:19">
      <c r="A921" s="217"/>
      <c r="B921" s="218"/>
      <c r="C921" s="219"/>
      <c r="D921" s="219"/>
      <c r="E921" s="220"/>
      <c r="F921" s="219"/>
      <c r="G921" s="291"/>
      <c r="H921" s="174" cm="1">
        <f t="array" ref="H921">IF(B921&lt;&gt;"",INDEX(KM!$C$5:$C$40,MATCH(1,($B921&gt;=KM!$A$5:$A$40)*($B921&lt;=KM!$B$5:$B$40),0)),0)</f>
        <v>0</v>
      </c>
      <c r="I921" s="55">
        <f t="shared" si="111"/>
        <v>0</v>
      </c>
      <c r="J921" s="226"/>
      <c r="K921" s="234"/>
      <c r="L921" s="236" t="str">
        <f>IF(AND('1B Tableau financier'!$K$2&lt;&gt;"Pôle",B921&lt;&gt;""),1,"")</f>
        <v/>
      </c>
      <c r="M921" s="241" t="str">
        <f t="shared" si="112"/>
        <v/>
      </c>
      <c r="N921" s="242" t="str">
        <f>IF(AND('1B Tableau financier'!$K$2="pôle",L921=2),ROUND((I921+J921+K921),2),"")</f>
        <v/>
      </c>
      <c r="O921" s="241" t="str">
        <f t="shared" si="109"/>
        <v/>
      </c>
      <c r="P921" s="55" t="str">
        <f t="shared" si="110"/>
        <v/>
      </c>
      <c r="Q921" s="55"/>
      <c r="R921" s="55"/>
      <c r="S921" s="296"/>
    </row>
    <row r="922" spans="1:19">
      <c r="A922" s="217"/>
      <c r="B922" s="218"/>
      <c r="C922" s="219"/>
      <c r="D922" s="219"/>
      <c r="E922" s="220"/>
      <c r="F922" s="219"/>
      <c r="G922" s="291"/>
      <c r="H922" s="174" cm="1">
        <f t="array" ref="H922">IF(B922&lt;&gt;"",INDEX(KM!$C$5:$C$40,MATCH(1,($B922&gt;=KM!$A$5:$A$40)*($B922&lt;=KM!$B$5:$B$40),0)),0)</f>
        <v>0</v>
      </c>
      <c r="I922" s="55">
        <f t="shared" si="111"/>
        <v>0</v>
      </c>
      <c r="J922" s="226"/>
      <c r="K922" s="234"/>
      <c r="L922" s="236" t="str">
        <f>IF(AND('1B Tableau financier'!$K$2&lt;&gt;"Pôle",B922&lt;&gt;""),1,"")</f>
        <v/>
      </c>
      <c r="M922" s="241" t="str">
        <f t="shared" si="112"/>
        <v/>
      </c>
      <c r="N922" s="242" t="str">
        <f>IF(AND('1B Tableau financier'!$K$2="pôle",L922=2),ROUND((I922+J922+K922),2),"")</f>
        <v/>
      </c>
      <c r="O922" s="241" t="str">
        <f t="shared" si="109"/>
        <v/>
      </c>
      <c r="P922" s="55" t="str">
        <f t="shared" si="110"/>
        <v/>
      </c>
      <c r="Q922" s="55"/>
      <c r="R922" s="55"/>
      <c r="S922" s="296"/>
    </row>
    <row r="923" spans="1:19">
      <c r="A923" s="217"/>
      <c r="B923" s="218"/>
      <c r="C923" s="219"/>
      <c r="D923" s="219"/>
      <c r="E923" s="220"/>
      <c r="F923" s="219"/>
      <c r="G923" s="291"/>
      <c r="H923" s="174" cm="1">
        <f t="array" ref="H923">IF(B923&lt;&gt;"",INDEX(KM!$C$5:$C$40,MATCH(1,($B923&gt;=KM!$A$5:$A$40)*($B923&lt;=KM!$B$5:$B$40),0)),0)</f>
        <v>0</v>
      </c>
      <c r="I923" s="55">
        <f t="shared" si="111"/>
        <v>0</v>
      </c>
      <c r="J923" s="226"/>
      <c r="K923" s="234"/>
      <c r="L923" s="236" t="str">
        <f>IF(AND('1B Tableau financier'!$K$2&lt;&gt;"Pôle",B923&lt;&gt;""),1,"")</f>
        <v/>
      </c>
      <c r="M923" s="241" t="str">
        <f t="shared" si="112"/>
        <v/>
      </c>
      <c r="N923" s="242" t="str">
        <f>IF(AND('1B Tableau financier'!$K$2="pôle",L923=2),ROUND((I923+J923+K923),2),"")</f>
        <v/>
      </c>
      <c r="O923" s="241" t="str">
        <f t="shared" si="109"/>
        <v/>
      </c>
      <c r="P923" s="55" t="str">
        <f t="shared" si="110"/>
        <v/>
      </c>
      <c r="Q923" s="55"/>
      <c r="R923" s="55"/>
      <c r="S923" s="296"/>
    </row>
    <row r="924" spans="1:19">
      <c r="A924" s="217"/>
      <c r="B924" s="218"/>
      <c r="C924" s="219"/>
      <c r="D924" s="219"/>
      <c r="E924" s="220"/>
      <c r="F924" s="219"/>
      <c r="G924" s="291"/>
      <c r="H924" s="174" cm="1">
        <f t="array" ref="H924">IF(B924&lt;&gt;"",INDEX(KM!$C$5:$C$40,MATCH(1,($B924&gt;=KM!$A$5:$A$40)*($B924&lt;=KM!$B$5:$B$40),0)),0)</f>
        <v>0</v>
      </c>
      <c r="I924" s="55">
        <f t="shared" si="111"/>
        <v>0</v>
      </c>
      <c r="J924" s="226"/>
      <c r="K924" s="234"/>
      <c r="L924" s="236" t="str">
        <f>IF(AND('1B Tableau financier'!$K$2&lt;&gt;"Pôle",B924&lt;&gt;""),1,"")</f>
        <v/>
      </c>
      <c r="M924" s="241" t="str">
        <f t="shared" si="112"/>
        <v/>
      </c>
      <c r="N924" s="242" t="str">
        <f>IF(AND('1B Tableau financier'!$K$2="pôle",L924=2),ROUND((I924+J924+K924),2),"")</f>
        <v/>
      </c>
      <c r="O924" s="241" t="str">
        <f t="shared" si="109"/>
        <v/>
      </c>
      <c r="P924" s="55" t="str">
        <f t="shared" si="110"/>
        <v/>
      </c>
      <c r="Q924" s="55"/>
      <c r="R924" s="55"/>
      <c r="S924" s="296"/>
    </row>
    <row r="925" spans="1:19">
      <c r="A925" s="217"/>
      <c r="B925" s="218"/>
      <c r="C925" s="219"/>
      <c r="D925" s="219"/>
      <c r="E925" s="220"/>
      <c r="F925" s="219"/>
      <c r="G925" s="291"/>
      <c r="H925" s="174" cm="1">
        <f t="array" ref="H925">IF(B925&lt;&gt;"",INDEX(KM!$C$5:$C$40,MATCH(1,($B925&gt;=KM!$A$5:$A$40)*($B925&lt;=KM!$B$5:$B$40),0)),0)</f>
        <v>0</v>
      </c>
      <c r="I925" s="55">
        <f t="shared" si="111"/>
        <v>0</v>
      </c>
      <c r="J925" s="226"/>
      <c r="K925" s="234"/>
      <c r="L925" s="236" t="str">
        <f>IF(AND('1B Tableau financier'!$K$2&lt;&gt;"Pôle",B925&lt;&gt;""),1,"")</f>
        <v/>
      </c>
      <c r="M925" s="241" t="str">
        <f t="shared" si="112"/>
        <v/>
      </c>
      <c r="N925" s="242" t="str">
        <f>IF(AND('1B Tableau financier'!$K$2="pôle",L925=2),ROUND((I925+J925+K925),2),"")</f>
        <v/>
      </c>
      <c r="O925" s="241" t="str">
        <f t="shared" si="109"/>
        <v/>
      </c>
      <c r="P925" s="55" t="str">
        <f t="shared" si="110"/>
        <v/>
      </c>
      <c r="Q925" s="55"/>
      <c r="R925" s="55"/>
      <c r="S925" s="296"/>
    </row>
    <row r="926" spans="1:19">
      <c r="A926" s="217"/>
      <c r="B926" s="218"/>
      <c r="C926" s="219"/>
      <c r="D926" s="219"/>
      <c r="E926" s="220"/>
      <c r="F926" s="219"/>
      <c r="G926" s="291"/>
      <c r="H926" s="174" cm="1">
        <f t="array" ref="H926">IF(B926&lt;&gt;"",INDEX(KM!$C$5:$C$40,MATCH(1,($B926&gt;=KM!$A$5:$A$40)*($B926&lt;=KM!$B$5:$B$40),0)),0)</f>
        <v>0</v>
      </c>
      <c r="I926" s="55">
        <f t="shared" si="111"/>
        <v>0</v>
      </c>
      <c r="J926" s="226"/>
      <c r="K926" s="234"/>
      <c r="L926" s="236" t="str">
        <f>IF(AND('1B Tableau financier'!$K$2&lt;&gt;"Pôle",B926&lt;&gt;""),1,"")</f>
        <v/>
      </c>
      <c r="M926" s="241" t="str">
        <f t="shared" si="112"/>
        <v/>
      </c>
      <c r="N926" s="242" t="str">
        <f>IF(AND('1B Tableau financier'!$K$2="pôle",L926=2),ROUND((I926+J926+K926),2),"")</f>
        <v/>
      </c>
      <c r="O926" s="241" t="str">
        <f t="shared" si="109"/>
        <v/>
      </c>
      <c r="P926" s="55" t="str">
        <f t="shared" si="110"/>
        <v/>
      </c>
      <c r="Q926" s="55"/>
      <c r="R926" s="55"/>
      <c r="S926" s="296"/>
    </row>
    <row r="927" spans="1:19">
      <c r="A927" s="217"/>
      <c r="B927" s="218"/>
      <c r="C927" s="219"/>
      <c r="D927" s="219"/>
      <c r="E927" s="220"/>
      <c r="F927" s="219"/>
      <c r="G927" s="291"/>
      <c r="H927" s="174" cm="1">
        <f t="array" ref="H927">IF(B927&lt;&gt;"",INDEX(KM!$C$5:$C$40,MATCH(1,($B927&gt;=KM!$A$5:$A$40)*($B927&lt;=KM!$B$5:$B$40),0)),0)</f>
        <v>0</v>
      </c>
      <c r="I927" s="55">
        <f t="shared" si="111"/>
        <v>0</v>
      </c>
      <c r="J927" s="226"/>
      <c r="K927" s="234"/>
      <c r="L927" s="236" t="str">
        <f>IF(AND('1B Tableau financier'!$K$2&lt;&gt;"Pôle",B927&lt;&gt;""),1,"")</f>
        <v/>
      </c>
      <c r="M927" s="241" t="str">
        <f t="shared" si="112"/>
        <v/>
      </c>
      <c r="N927" s="242" t="str">
        <f>IF(AND('1B Tableau financier'!$K$2="pôle",L927=2),ROUND((I927+J927+K927),2),"")</f>
        <v/>
      </c>
      <c r="O927" s="241" t="str">
        <f t="shared" si="109"/>
        <v/>
      </c>
      <c r="P927" s="55" t="str">
        <f t="shared" si="110"/>
        <v/>
      </c>
      <c r="Q927" s="55"/>
      <c r="R927" s="55"/>
      <c r="S927" s="296"/>
    </row>
    <row r="928" spans="1:19">
      <c r="A928" s="217"/>
      <c r="B928" s="218"/>
      <c r="C928" s="219"/>
      <c r="D928" s="219"/>
      <c r="E928" s="220"/>
      <c r="F928" s="219"/>
      <c r="G928" s="291"/>
      <c r="H928" s="174" cm="1">
        <f t="array" ref="H928">IF(B928&lt;&gt;"",INDEX(KM!$C$5:$C$40,MATCH(1,($B928&gt;=KM!$A$5:$A$40)*($B928&lt;=KM!$B$5:$B$40),0)),0)</f>
        <v>0</v>
      </c>
      <c r="I928" s="55">
        <f t="shared" ref="I928:I947" si="113">G928*H928</f>
        <v>0</v>
      </c>
      <c r="J928" s="226"/>
      <c r="K928" s="234"/>
      <c r="L928" s="236" t="str">
        <f>IF(AND('1B Tableau financier'!$K$2&lt;&gt;"Pôle",B928&lt;&gt;""),1,"")</f>
        <v/>
      </c>
      <c r="M928" s="241" t="str">
        <f t="shared" si="112"/>
        <v/>
      </c>
      <c r="N928" s="242" t="str">
        <f>IF(AND('1B Tableau financier'!$K$2="pôle",L928=2),ROUND((I928+J928+K928),2),"")</f>
        <v/>
      </c>
      <c r="O928" s="241" t="str">
        <f t="shared" si="109"/>
        <v/>
      </c>
      <c r="P928" s="55" t="str">
        <f t="shared" si="110"/>
        <v/>
      </c>
      <c r="Q928" s="55"/>
      <c r="R928" s="55"/>
      <c r="S928" s="296"/>
    </row>
    <row r="929" spans="1:19">
      <c r="A929" s="217"/>
      <c r="B929" s="218"/>
      <c r="C929" s="219"/>
      <c r="D929" s="219"/>
      <c r="E929" s="220"/>
      <c r="F929" s="219"/>
      <c r="G929" s="291"/>
      <c r="H929" s="174" cm="1">
        <f t="array" ref="H929">IF(B929&lt;&gt;"",INDEX(KM!$C$5:$C$40,MATCH(1,($B929&gt;=KM!$A$5:$A$40)*($B929&lt;=KM!$B$5:$B$40),0)),0)</f>
        <v>0</v>
      </c>
      <c r="I929" s="55">
        <f t="shared" si="113"/>
        <v>0</v>
      </c>
      <c r="J929" s="226"/>
      <c r="K929" s="234"/>
      <c r="L929" s="236" t="str">
        <f>IF(AND('1B Tableau financier'!$K$2&lt;&gt;"Pôle",B929&lt;&gt;""),1,"")</f>
        <v/>
      </c>
      <c r="M929" s="241" t="str">
        <f t="shared" si="112"/>
        <v/>
      </c>
      <c r="N929" s="242" t="str">
        <f>IF(AND('1B Tableau financier'!$K$2="pôle",L929=2),ROUND((I929+J929+K929),2),"")</f>
        <v/>
      </c>
      <c r="O929" s="241" t="str">
        <f t="shared" si="109"/>
        <v/>
      </c>
      <c r="P929" s="55" t="str">
        <f t="shared" si="110"/>
        <v/>
      </c>
      <c r="Q929" s="55"/>
      <c r="R929" s="55"/>
      <c r="S929" s="296"/>
    </row>
    <row r="930" spans="1:19">
      <c r="A930" s="217"/>
      <c r="B930" s="218"/>
      <c r="C930" s="219"/>
      <c r="D930" s="219"/>
      <c r="E930" s="220"/>
      <c r="F930" s="219"/>
      <c r="G930" s="291"/>
      <c r="H930" s="174" cm="1">
        <f t="array" ref="H930">IF(B930&lt;&gt;"",INDEX(KM!$C$5:$C$40,MATCH(1,($B930&gt;=KM!$A$5:$A$40)*($B930&lt;=KM!$B$5:$B$40),0)),0)</f>
        <v>0</v>
      </c>
      <c r="I930" s="55">
        <f t="shared" si="113"/>
        <v>0</v>
      </c>
      <c r="J930" s="226"/>
      <c r="K930" s="234"/>
      <c r="L930" s="236" t="str">
        <f>IF(AND('1B Tableau financier'!$K$2&lt;&gt;"Pôle",B930&lt;&gt;""),1,"")</f>
        <v/>
      </c>
      <c r="M930" s="241" t="str">
        <f t="shared" si="112"/>
        <v/>
      </c>
      <c r="N930" s="242" t="str">
        <f>IF(AND('1B Tableau financier'!$K$2="pôle",L930=2),ROUND((I930+J930+K930),2),"")</f>
        <v/>
      </c>
      <c r="O930" s="241" t="str">
        <f t="shared" si="109"/>
        <v/>
      </c>
      <c r="P930" s="55" t="str">
        <f t="shared" si="110"/>
        <v/>
      </c>
      <c r="Q930" s="55"/>
      <c r="R930" s="55"/>
      <c r="S930" s="296"/>
    </row>
    <row r="931" spans="1:19">
      <c r="A931" s="217"/>
      <c r="B931" s="218"/>
      <c r="C931" s="219"/>
      <c r="D931" s="219"/>
      <c r="E931" s="220"/>
      <c r="F931" s="219"/>
      <c r="G931" s="291"/>
      <c r="H931" s="174" cm="1">
        <f t="array" ref="H931">IF(B931&lt;&gt;"",INDEX(KM!$C$5:$C$40,MATCH(1,($B931&gt;=KM!$A$5:$A$40)*($B931&lt;=KM!$B$5:$B$40),0)),0)</f>
        <v>0</v>
      </c>
      <c r="I931" s="55">
        <f t="shared" si="113"/>
        <v>0</v>
      </c>
      <c r="J931" s="226"/>
      <c r="K931" s="234"/>
      <c r="L931" s="236" t="str">
        <f>IF(AND('1B Tableau financier'!$K$2&lt;&gt;"Pôle",B931&lt;&gt;""),1,"")</f>
        <v/>
      </c>
      <c r="M931" s="241" t="str">
        <f t="shared" si="112"/>
        <v/>
      </c>
      <c r="N931" s="242" t="str">
        <f>IF(AND('1B Tableau financier'!$K$2="pôle",L931=2),ROUND((I931+J931+K931),2),"")</f>
        <v/>
      </c>
      <c r="O931" s="241" t="str">
        <f t="shared" si="109"/>
        <v/>
      </c>
      <c r="P931" s="55" t="str">
        <f t="shared" si="110"/>
        <v/>
      </c>
      <c r="Q931" s="55"/>
      <c r="R931" s="55"/>
      <c r="S931" s="296"/>
    </row>
    <row r="932" spans="1:19">
      <c r="A932" s="217"/>
      <c r="B932" s="218"/>
      <c r="C932" s="219"/>
      <c r="D932" s="219"/>
      <c r="E932" s="220"/>
      <c r="F932" s="219"/>
      <c r="G932" s="291"/>
      <c r="H932" s="174" cm="1">
        <f t="array" ref="H932">IF(B932&lt;&gt;"",INDEX(KM!$C$5:$C$40,MATCH(1,($B932&gt;=KM!$A$5:$A$40)*($B932&lt;=KM!$B$5:$B$40),0)),0)</f>
        <v>0</v>
      </c>
      <c r="I932" s="55">
        <f t="shared" si="113"/>
        <v>0</v>
      </c>
      <c r="J932" s="226"/>
      <c r="K932" s="234"/>
      <c r="L932" s="236" t="str">
        <f>IF(AND('1B Tableau financier'!$K$2&lt;&gt;"Pôle",B932&lt;&gt;""),1,"")</f>
        <v/>
      </c>
      <c r="M932" s="241" t="str">
        <f t="shared" si="112"/>
        <v/>
      </c>
      <c r="N932" s="242" t="str">
        <f>IF(AND('1B Tableau financier'!$K$2="pôle",L932=2),ROUND((I932+J932+K932),2),"")</f>
        <v/>
      </c>
      <c r="O932" s="241" t="str">
        <f t="shared" si="109"/>
        <v/>
      </c>
      <c r="P932" s="55" t="str">
        <f t="shared" si="110"/>
        <v/>
      </c>
      <c r="Q932" s="55"/>
      <c r="R932" s="55"/>
      <c r="S932" s="296"/>
    </row>
    <row r="933" spans="1:19">
      <c r="A933" s="217"/>
      <c r="B933" s="218"/>
      <c r="C933" s="219"/>
      <c r="D933" s="219"/>
      <c r="E933" s="220"/>
      <c r="F933" s="219"/>
      <c r="G933" s="291"/>
      <c r="H933" s="174" cm="1">
        <f t="array" ref="H933">IF(B933&lt;&gt;"",INDEX(KM!$C$5:$C$40,MATCH(1,($B933&gt;=KM!$A$5:$A$40)*($B933&lt;=KM!$B$5:$B$40),0)),0)</f>
        <v>0</v>
      </c>
      <c r="I933" s="55">
        <f t="shared" si="113"/>
        <v>0</v>
      </c>
      <c r="J933" s="226"/>
      <c r="K933" s="234"/>
      <c r="L933" s="236" t="str">
        <f>IF(AND('1B Tableau financier'!$K$2&lt;&gt;"Pôle",B933&lt;&gt;""),1,"")</f>
        <v/>
      </c>
      <c r="M933" s="241" t="str">
        <f t="shared" si="112"/>
        <v/>
      </c>
      <c r="N933" s="242" t="str">
        <f>IF(AND('1B Tableau financier'!$K$2="pôle",L933=2),ROUND((I933+J933+K933),2),"")</f>
        <v/>
      </c>
      <c r="O933" s="241" t="str">
        <f t="shared" si="109"/>
        <v/>
      </c>
      <c r="P933" s="55" t="str">
        <f t="shared" si="110"/>
        <v/>
      </c>
      <c r="Q933" s="55"/>
      <c r="R933" s="55"/>
      <c r="S933" s="296"/>
    </row>
    <row r="934" spans="1:19">
      <c r="A934" s="217"/>
      <c r="B934" s="218"/>
      <c r="C934" s="219"/>
      <c r="D934" s="219"/>
      <c r="E934" s="220"/>
      <c r="F934" s="219"/>
      <c r="G934" s="291"/>
      <c r="H934" s="174" cm="1">
        <f t="array" ref="H934">IF(B934&lt;&gt;"",INDEX(KM!$C$5:$C$40,MATCH(1,($B934&gt;=KM!$A$5:$A$40)*($B934&lt;=KM!$B$5:$B$40),0)),0)</f>
        <v>0</v>
      </c>
      <c r="I934" s="55">
        <f t="shared" si="113"/>
        <v>0</v>
      </c>
      <c r="J934" s="226"/>
      <c r="K934" s="234"/>
      <c r="L934" s="236" t="str">
        <f>IF(AND('1B Tableau financier'!$K$2&lt;&gt;"Pôle",B934&lt;&gt;""),1,"")</f>
        <v/>
      </c>
      <c r="M934" s="241" t="str">
        <f t="shared" si="112"/>
        <v/>
      </c>
      <c r="N934" s="242" t="str">
        <f>IF(AND('1B Tableau financier'!$K$2="pôle",L934=2),ROUND((I934+J934+K934),2),"")</f>
        <v/>
      </c>
      <c r="O934" s="241" t="str">
        <f t="shared" si="109"/>
        <v/>
      </c>
      <c r="P934" s="55" t="str">
        <f t="shared" si="110"/>
        <v/>
      </c>
      <c r="Q934" s="55"/>
      <c r="R934" s="55"/>
      <c r="S934" s="296"/>
    </row>
    <row r="935" spans="1:19">
      <c r="A935" s="217"/>
      <c r="B935" s="218"/>
      <c r="C935" s="219"/>
      <c r="D935" s="219"/>
      <c r="E935" s="220"/>
      <c r="F935" s="219"/>
      <c r="G935" s="291"/>
      <c r="H935" s="174" cm="1">
        <f t="array" ref="H935">IF(B935&lt;&gt;"",INDEX(KM!$C$5:$C$40,MATCH(1,($B935&gt;=KM!$A$5:$A$40)*($B935&lt;=KM!$B$5:$B$40),0)),0)</f>
        <v>0</v>
      </c>
      <c r="I935" s="55">
        <f t="shared" si="113"/>
        <v>0</v>
      </c>
      <c r="J935" s="226"/>
      <c r="K935" s="234"/>
      <c r="L935" s="236" t="str">
        <f>IF(AND('1B Tableau financier'!$K$2&lt;&gt;"Pôle",B935&lt;&gt;""),1,"")</f>
        <v/>
      </c>
      <c r="M935" s="241" t="str">
        <f t="shared" si="112"/>
        <v/>
      </c>
      <c r="N935" s="242" t="str">
        <f>IF(AND('1B Tableau financier'!$K$2="pôle",L935=2),ROUND((I935+J935+K935),2),"")</f>
        <v/>
      </c>
      <c r="O935" s="241" t="str">
        <f t="shared" si="109"/>
        <v/>
      </c>
      <c r="P935" s="55" t="str">
        <f t="shared" si="110"/>
        <v/>
      </c>
      <c r="Q935" s="55"/>
      <c r="R935" s="55"/>
      <c r="S935" s="296"/>
    </row>
    <row r="936" spans="1:19">
      <c r="A936" s="217"/>
      <c r="B936" s="218"/>
      <c r="C936" s="219"/>
      <c r="D936" s="219"/>
      <c r="E936" s="220"/>
      <c r="F936" s="219"/>
      <c r="G936" s="291"/>
      <c r="H936" s="174" cm="1">
        <f t="array" ref="H936">IF(B936&lt;&gt;"",INDEX(KM!$C$5:$C$40,MATCH(1,($B936&gt;=KM!$A$5:$A$40)*($B936&lt;=KM!$B$5:$B$40),0)),0)</f>
        <v>0</v>
      </c>
      <c r="I936" s="55">
        <f t="shared" si="113"/>
        <v>0</v>
      </c>
      <c r="J936" s="226"/>
      <c r="K936" s="234"/>
      <c r="L936" s="236" t="str">
        <f>IF(AND('1B Tableau financier'!$K$2&lt;&gt;"Pôle",B936&lt;&gt;""),1,"")</f>
        <v/>
      </c>
      <c r="M936" s="241" t="str">
        <f t="shared" si="112"/>
        <v/>
      </c>
      <c r="N936" s="242" t="str">
        <f>IF(AND('1B Tableau financier'!$K$2="pôle",L936=2),ROUND((I936+J936+K936),2),"")</f>
        <v/>
      </c>
      <c r="O936" s="241" t="str">
        <f t="shared" si="109"/>
        <v/>
      </c>
      <c r="P936" s="55" t="str">
        <f t="shared" si="110"/>
        <v/>
      </c>
      <c r="Q936" s="55"/>
      <c r="R936" s="55"/>
      <c r="S936" s="296"/>
    </row>
    <row r="937" spans="1:19">
      <c r="A937" s="217"/>
      <c r="B937" s="218"/>
      <c r="C937" s="219"/>
      <c r="D937" s="219"/>
      <c r="E937" s="220"/>
      <c r="F937" s="219"/>
      <c r="G937" s="291"/>
      <c r="H937" s="174" cm="1">
        <f t="array" ref="H937">IF(B937&lt;&gt;"",INDEX(KM!$C$5:$C$40,MATCH(1,($B937&gt;=KM!$A$5:$A$40)*($B937&lt;=KM!$B$5:$B$40),0)),0)</f>
        <v>0</v>
      </c>
      <c r="I937" s="55">
        <f t="shared" si="113"/>
        <v>0</v>
      </c>
      <c r="J937" s="226"/>
      <c r="K937" s="234"/>
      <c r="L937" s="236" t="str">
        <f>IF(AND('1B Tableau financier'!$K$2&lt;&gt;"Pôle",B937&lt;&gt;""),1,"")</f>
        <v/>
      </c>
      <c r="M937" s="241" t="str">
        <f t="shared" si="112"/>
        <v/>
      </c>
      <c r="N937" s="242" t="str">
        <f>IF(AND('1B Tableau financier'!$K$2="pôle",L937=2),ROUND((I937+J937+K937),2),"")</f>
        <v/>
      </c>
      <c r="O937" s="241" t="str">
        <f t="shared" si="109"/>
        <v/>
      </c>
      <c r="P937" s="55" t="str">
        <f t="shared" si="110"/>
        <v/>
      </c>
      <c r="Q937" s="55"/>
      <c r="R937" s="55"/>
      <c r="S937" s="296"/>
    </row>
    <row r="938" spans="1:19">
      <c r="A938" s="217"/>
      <c r="B938" s="218"/>
      <c r="C938" s="219"/>
      <c r="D938" s="219"/>
      <c r="E938" s="220"/>
      <c r="F938" s="219"/>
      <c r="G938" s="291"/>
      <c r="H938" s="174" cm="1">
        <f t="array" ref="H938">IF(B938&lt;&gt;"",INDEX(KM!$C$5:$C$40,MATCH(1,($B938&gt;=KM!$A$5:$A$40)*($B938&lt;=KM!$B$5:$B$40),0)),0)</f>
        <v>0</v>
      </c>
      <c r="I938" s="55">
        <f t="shared" si="113"/>
        <v>0</v>
      </c>
      <c r="J938" s="226"/>
      <c r="K938" s="234"/>
      <c r="L938" s="236" t="str">
        <f>IF(AND('1B Tableau financier'!$K$2&lt;&gt;"Pôle",B938&lt;&gt;""),1,"")</f>
        <v/>
      </c>
      <c r="M938" s="241" t="str">
        <f t="shared" si="112"/>
        <v/>
      </c>
      <c r="N938" s="242" t="str">
        <f>IF(AND('1B Tableau financier'!$K$2="pôle",L938=2),ROUND((I938+J938+K938),2),"")</f>
        <v/>
      </c>
      <c r="O938" s="241" t="str">
        <f t="shared" si="109"/>
        <v/>
      </c>
      <c r="P938" s="55" t="str">
        <f t="shared" si="110"/>
        <v/>
      </c>
      <c r="Q938" s="55"/>
      <c r="R938" s="55"/>
      <c r="S938" s="296"/>
    </row>
    <row r="939" spans="1:19">
      <c r="A939" s="217"/>
      <c r="B939" s="218"/>
      <c r="C939" s="219"/>
      <c r="D939" s="219"/>
      <c r="E939" s="220"/>
      <c r="F939" s="219"/>
      <c r="G939" s="291"/>
      <c r="H939" s="174" cm="1">
        <f t="array" ref="H939">IF(B939&lt;&gt;"",INDEX(KM!$C$5:$C$40,MATCH(1,($B939&gt;=KM!$A$5:$A$40)*($B939&lt;=KM!$B$5:$B$40),0)),0)</f>
        <v>0</v>
      </c>
      <c r="I939" s="55">
        <f t="shared" si="113"/>
        <v>0</v>
      </c>
      <c r="J939" s="226"/>
      <c r="K939" s="234"/>
      <c r="L939" s="236" t="str">
        <f>IF(AND('1B Tableau financier'!$K$2&lt;&gt;"Pôle",B939&lt;&gt;""),1,"")</f>
        <v/>
      </c>
      <c r="M939" s="241" t="str">
        <f t="shared" si="112"/>
        <v/>
      </c>
      <c r="N939" s="242" t="str">
        <f>IF(AND('1B Tableau financier'!$K$2="pôle",L939=2),ROUND((I939+J939+K939),2),"")</f>
        <v/>
      </c>
      <c r="O939" s="241" t="str">
        <f t="shared" si="109"/>
        <v/>
      </c>
      <c r="P939" s="55" t="str">
        <f t="shared" si="110"/>
        <v/>
      </c>
      <c r="Q939" s="55"/>
      <c r="R939" s="55"/>
      <c r="S939" s="296"/>
    </row>
    <row r="940" spans="1:19">
      <c r="A940" s="217"/>
      <c r="B940" s="218"/>
      <c r="C940" s="219"/>
      <c r="D940" s="219"/>
      <c r="E940" s="220"/>
      <c r="F940" s="219"/>
      <c r="G940" s="291"/>
      <c r="H940" s="174" cm="1">
        <f t="array" ref="H940">IF(B940&lt;&gt;"",INDEX(KM!$C$5:$C$40,MATCH(1,($B940&gt;=KM!$A$5:$A$40)*($B940&lt;=KM!$B$5:$B$40),0)),0)</f>
        <v>0</v>
      </c>
      <c r="I940" s="55">
        <f t="shared" si="113"/>
        <v>0</v>
      </c>
      <c r="J940" s="226"/>
      <c r="K940" s="234"/>
      <c r="L940" s="236" t="str">
        <f>IF(AND('1B Tableau financier'!$K$2&lt;&gt;"Pôle",B940&lt;&gt;""),1,"")</f>
        <v/>
      </c>
      <c r="M940" s="241" t="str">
        <f t="shared" si="112"/>
        <v/>
      </c>
      <c r="N940" s="242" t="str">
        <f>IF(AND('1B Tableau financier'!$K$2="pôle",L940=2),ROUND((I940+J940+K940),2),"")</f>
        <v/>
      </c>
      <c r="O940" s="241" t="str">
        <f t="shared" si="109"/>
        <v/>
      </c>
      <c r="P940" s="55" t="str">
        <f t="shared" si="110"/>
        <v/>
      </c>
      <c r="Q940" s="55"/>
      <c r="R940" s="55"/>
      <c r="S940" s="296"/>
    </row>
    <row r="941" spans="1:19">
      <c r="A941" s="217"/>
      <c r="B941" s="218"/>
      <c r="C941" s="219"/>
      <c r="D941" s="219"/>
      <c r="E941" s="220"/>
      <c r="F941" s="219"/>
      <c r="G941" s="291"/>
      <c r="H941" s="174" cm="1">
        <f t="array" ref="H941">IF(B941&lt;&gt;"",INDEX(KM!$C$5:$C$40,MATCH(1,($B941&gt;=KM!$A$5:$A$40)*($B941&lt;=KM!$B$5:$B$40),0)),0)</f>
        <v>0</v>
      </c>
      <c r="I941" s="55">
        <f t="shared" si="113"/>
        <v>0</v>
      </c>
      <c r="J941" s="226"/>
      <c r="K941" s="234"/>
      <c r="L941" s="236" t="str">
        <f>IF(AND('1B Tableau financier'!$K$2&lt;&gt;"Pôle",B941&lt;&gt;""),1,"")</f>
        <v/>
      </c>
      <c r="M941" s="241" t="str">
        <f t="shared" si="112"/>
        <v/>
      </c>
      <c r="N941" s="242" t="str">
        <f>IF(AND('1B Tableau financier'!$K$2="pôle",L941=2),ROUND((I941+J941+K941),2),"")</f>
        <v/>
      </c>
      <c r="O941" s="241" t="str">
        <f t="shared" si="109"/>
        <v/>
      </c>
      <c r="P941" s="55" t="str">
        <f t="shared" si="110"/>
        <v/>
      </c>
      <c r="Q941" s="55"/>
      <c r="R941" s="55"/>
      <c r="S941" s="296"/>
    </row>
    <row r="942" spans="1:19">
      <c r="A942" s="217"/>
      <c r="B942" s="218"/>
      <c r="C942" s="219"/>
      <c r="D942" s="219"/>
      <c r="E942" s="220"/>
      <c r="F942" s="219"/>
      <c r="G942" s="291"/>
      <c r="H942" s="174" cm="1">
        <f t="array" ref="H942">IF(B942&lt;&gt;"",INDEX(KM!$C$5:$C$40,MATCH(1,($B942&gt;=KM!$A$5:$A$40)*($B942&lt;=KM!$B$5:$B$40),0)),0)</f>
        <v>0</v>
      </c>
      <c r="I942" s="55">
        <f t="shared" si="113"/>
        <v>0</v>
      </c>
      <c r="J942" s="226"/>
      <c r="K942" s="234"/>
      <c r="L942" s="236" t="str">
        <f>IF(AND('1B Tableau financier'!$K$2&lt;&gt;"Pôle",B942&lt;&gt;""),1,"")</f>
        <v/>
      </c>
      <c r="M942" s="241" t="str">
        <f t="shared" si="112"/>
        <v/>
      </c>
      <c r="N942" s="242" t="str">
        <f>IF(AND('1B Tableau financier'!$K$2="pôle",L942=2),ROUND((I942+J942+K942),2),"")</f>
        <v/>
      </c>
      <c r="O942" s="241" t="str">
        <f t="shared" si="109"/>
        <v/>
      </c>
      <c r="P942" s="55" t="str">
        <f t="shared" si="110"/>
        <v/>
      </c>
      <c r="Q942" s="55"/>
      <c r="R942" s="55"/>
      <c r="S942" s="296"/>
    </row>
    <row r="943" spans="1:19">
      <c r="A943" s="217"/>
      <c r="B943" s="218"/>
      <c r="C943" s="219"/>
      <c r="D943" s="219"/>
      <c r="E943" s="220"/>
      <c r="F943" s="219"/>
      <c r="G943" s="291"/>
      <c r="H943" s="174" cm="1">
        <f t="array" ref="H943">IF(B943&lt;&gt;"",INDEX(KM!$C$5:$C$40,MATCH(1,($B943&gt;=KM!$A$5:$A$40)*($B943&lt;=KM!$B$5:$B$40),0)),0)</f>
        <v>0</v>
      </c>
      <c r="I943" s="55">
        <f t="shared" si="113"/>
        <v>0</v>
      </c>
      <c r="J943" s="226"/>
      <c r="K943" s="234"/>
      <c r="L943" s="236" t="str">
        <f>IF(AND('1B Tableau financier'!$K$2&lt;&gt;"Pôle",B943&lt;&gt;""),1,"")</f>
        <v/>
      </c>
      <c r="M943" s="241" t="str">
        <f t="shared" si="112"/>
        <v/>
      </c>
      <c r="N943" s="242" t="str">
        <f>IF(AND('1B Tableau financier'!$K$2="pôle",L943=2),ROUND((I943+J943+K943),2),"")</f>
        <v/>
      </c>
      <c r="O943" s="241" t="str">
        <f t="shared" si="109"/>
        <v/>
      </c>
      <c r="P943" s="55" t="str">
        <f t="shared" si="110"/>
        <v/>
      </c>
      <c r="Q943" s="55"/>
      <c r="R943" s="55"/>
      <c r="S943" s="296"/>
    </row>
    <row r="944" spans="1:19">
      <c r="A944" s="217"/>
      <c r="B944" s="218"/>
      <c r="C944" s="219"/>
      <c r="D944" s="219"/>
      <c r="E944" s="220"/>
      <c r="F944" s="219"/>
      <c r="G944" s="291"/>
      <c r="H944" s="174" cm="1">
        <f t="array" ref="H944">IF(B944&lt;&gt;"",INDEX(KM!$C$5:$C$40,MATCH(1,($B944&gt;=KM!$A$5:$A$40)*($B944&lt;=KM!$B$5:$B$40),0)),0)</f>
        <v>0</v>
      </c>
      <c r="I944" s="55">
        <f t="shared" si="113"/>
        <v>0</v>
      </c>
      <c r="J944" s="226"/>
      <c r="K944" s="234"/>
      <c r="L944" s="236" t="str">
        <f>IF(AND('1B Tableau financier'!$K$2&lt;&gt;"Pôle",B944&lt;&gt;""),1,"")</f>
        <v/>
      </c>
      <c r="M944" s="241" t="str">
        <f t="shared" si="112"/>
        <v/>
      </c>
      <c r="N944" s="242" t="str">
        <f>IF(AND('1B Tableau financier'!$K$2="pôle",L944=2),ROUND((I944+J944+K944),2),"")</f>
        <v/>
      </c>
      <c r="O944" s="241" t="str">
        <f t="shared" si="109"/>
        <v/>
      </c>
      <c r="P944" s="55" t="str">
        <f t="shared" si="110"/>
        <v/>
      </c>
      <c r="Q944" s="55"/>
      <c r="R944" s="55"/>
      <c r="S944" s="296"/>
    </row>
    <row r="945" spans="1:19">
      <c r="A945" s="217"/>
      <c r="B945" s="218"/>
      <c r="C945" s="219"/>
      <c r="D945" s="219"/>
      <c r="E945" s="220"/>
      <c r="F945" s="219"/>
      <c r="G945" s="291"/>
      <c r="H945" s="174" cm="1">
        <f t="array" ref="H945">IF(B945&lt;&gt;"",INDEX(KM!$C$5:$C$40,MATCH(1,($B945&gt;=KM!$A$5:$A$40)*($B945&lt;=KM!$B$5:$B$40),0)),0)</f>
        <v>0</v>
      </c>
      <c r="I945" s="55">
        <f t="shared" si="113"/>
        <v>0</v>
      </c>
      <c r="J945" s="226"/>
      <c r="K945" s="234"/>
      <c r="L945" s="236" t="str">
        <f>IF(AND('1B Tableau financier'!$K$2&lt;&gt;"Pôle",B945&lt;&gt;""),1,"")</f>
        <v/>
      </c>
      <c r="M945" s="241" t="str">
        <f t="shared" si="112"/>
        <v/>
      </c>
      <c r="N945" s="242" t="str">
        <f>IF(AND('1B Tableau financier'!$K$2="pôle",L945=2),ROUND((I945+J945+K945),2),"")</f>
        <v/>
      </c>
      <c r="O945" s="241" t="str">
        <f t="shared" si="109"/>
        <v/>
      </c>
      <c r="P945" s="55" t="str">
        <f t="shared" si="110"/>
        <v/>
      </c>
      <c r="Q945" s="55"/>
      <c r="R945" s="55"/>
      <c r="S945" s="296"/>
    </row>
    <row r="946" spans="1:19">
      <c r="A946" s="217"/>
      <c r="B946" s="218"/>
      <c r="C946" s="219"/>
      <c r="D946" s="219"/>
      <c r="E946" s="220"/>
      <c r="F946" s="219"/>
      <c r="G946" s="291"/>
      <c r="H946" s="174" cm="1">
        <f t="array" ref="H946">IF(B946&lt;&gt;"",INDEX(KM!$C$5:$C$40,MATCH(1,($B946&gt;=KM!$A$5:$A$40)*($B946&lt;=KM!$B$5:$B$40),0)),0)</f>
        <v>0</v>
      </c>
      <c r="I946" s="55">
        <f t="shared" si="113"/>
        <v>0</v>
      </c>
      <c r="J946" s="226"/>
      <c r="K946" s="234"/>
      <c r="L946" s="236" t="str">
        <f>IF(AND('1B Tableau financier'!$K$2&lt;&gt;"Pôle",B946&lt;&gt;""),1,"")</f>
        <v/>
      </c>
      <c r="M946" s="241" t="str">
        <f t="shared" si="112"/>
        <v/>
      </c>
      <c r="N946" s="242" t="str">
        <f>IF(AND('1B Tableau financier'!$K$2="pôle",L946=2),ROUND((I946+J946+K946),2),"")</f>
        <v/>
      </c>
      <c r="O946" s="241" t="str">
        <f t="shared" si="109"/>
        <v/>
      </c>
      <c r="P946" s="55" t="str">
        <f t="shared" si="110"/>
        <v/>
      </c>
      <c r="Q946" s="55"/>
      <c r="R946" s="55"/>
      <c r="S946" s="296"/>
    </row>
    <row r="947" spans="1:19">
      <c r="A947" s="221"/>
      <c r="B947" s="218"/>
      <c r="C947" s="219"/>
      <c r="D947" s="219"/>
      <c r="E947" s="220"/>
      <c r="F947" s="219"/>
      <c r="G947" s="291"/>
      <c r="H947" s="174" cm="1">
        <f t="array" ref="H947">IF(B947&lt;&gt;"",INDEX(KM!$C$5:$C$40,MATCH(1,($B947&gt;=KM!$A$5:$A$40)*($B947&lt;=KM!$B$5:$B$40),0)),0)</f>
        <v>0</v>
      </c>
      <c r="I947" s="55">
        <f t="shared" si="113"/>
        <v>0</v>
      </c>
      <c r="J947" s="226"/>
      <c r="K947" s="234"/>
      <c r="L947" s="236" t="str">
        <f>IF(AND('1B Tableau financier'!$K$2&lt;&gt;"Pôle",B947&lt;&gt;""),1,"")</f>
        <v/>
      </c>
      <c r="M947" s="241" t="str">
        <f t="shared" si="112"/>
        <v/>
      </c>
      <c r="N947" s="242" t="str">
        <f>IF(AND('1B Tableau financier'!$K$2="pôle",L947=2),ROUND((I947+J947+K947),2),"")</f>
        <v/>
      </c>
      <c r="O947" s="241" t="str">
        <f t="shared" si="109"/>
        <v/>
      </c>
      <c r="P947" s="55" t="str">
        <f t="shared" si="110"/>
        <v/>
      </c>
      <c r="Q947" s="55"/>
      <c r="R947" s="55"/>
      <c r="S947" s="296"/>
    </row>
    <row r="948" spans="1:19">
      <c r="A948" s="217"/>
      <c r="B948" s="218"/>
      <c r="C948" s="219"/>
      <c r="D948" s="219"/>
      <c r="E948" s="220"/>
      <c r="F948" s="219"/>
      <c r="G948" s="291"/>
      <c r="H948" s="174" cm="1">
        <f t="array" ref="H948">IF(B948&lt;&gt;"",INDEX(KM!$C$5:$C$40,MATCH(1,($B948&gt;=KM!$A$5:$A$40)*($B948&lt;=KM!$B$5:$B$40),0)),0)</f>
        <v>0</v>
      </c>
      <c r="I948" s="55">
        <f t="shared" si="111"/>
        <v>0</v>
      </c>
      <c r="J948" s="226"/>
      <c r="K948" s="234"/>
      <c r="L948" s="236" t="str">
        <f>IF(AND('1B Tableau financier'!$K$2&lt;&gt;"Pôle",B948&lt;&gt;""),1,"")</f>
        <v/>
      </c>
      <c r="M948" s="241" t="str">
        <f t="shared" si="112"/>
        <v/>
      </c>
      <c r="N948" s="242" t="str">
        <f>IF(AND('1B Tableau financier'!$K$2="pôle",L948=2),ROUND((I948+J948+K948),2),"")</f>
        <v/>
      </c>
      <c r="O948" s="241" t="str">
        <f t="shared" si="109"/>
        <v/>
      </c>
      <c r="P948" s="55" t="str">
        <f t="shared" si="110"/>
        <v/>
      </c>
      <c r="Q948" s="55"/>
      <c r="R948" s="55"/>
      <c r="S948" s="296"/>
    </row>
    <row r="949" spans="1:19">
      <c r="A949" s="217"/>
      <c r="B949" s="218"/>
      <c r="C949" s="219"/>
      <c r="D949" s="219"/>
      <c r="E949" s="220"/>
      <c r="F949" s="219"/>
      <c r="G949" s="291"/>
      <c r="H949" s="174" cm="1">
        <f t="array" ref="H949">IF(B949&lt;&gt;"",INDEX(KM!$C$5:$C$40,MATCH(1,($B949&gt;=KM!$A$5:$A$40)*($B949&lt;=KM!$B$5:$B$40),0)),0)</f>
        <v>0</v>
      </c>
      <c r="I949" s="55">
        <f t="shared" si="111"/>
        <v>0</v>
      </c>
      <c r="J949" s="226"/>
      <c r="K949" s="234"/>
      <c r="L949" s="236" t="str">
        <f>IF(AND('1B Tableau financier'!$K$2&lt;&gt;"Pôle",B949&lt;&gt;""),1,"")</f>
        <v/>
      </c>
      <c r="M949" s="241" t="str">
        <f t="shared" si="112"/>
        <v/>
      </c>
      <c r="N949" s="242" t="str">
        <f>IF(AND('1B Tableau financier'!$K$2="pôle",L949=2),ROUND((I949+J949+K949),2),"")</f>
        <v/>
      </c>
      <c r="O949" s="241" t="str">
        <f t="shared" si="109"/>
        <v/>
      </c>
      <c r="P949" s="55" t="str">
        <f t="shared" si="110"/>
        <v/>
      </c>
      <c r="Q949" s="55"/>
      <c r="R949" s="55"/>
      <c r="S949" s="296"/>
    </row>
    <row r="950" spans="1:19">
      <c r="A950" s="217"/>
      <c r="B950" s="218"/>
      <c r="C950" s="219"/>
      <c r="D950" s="219"/>
      <c r="E950" s="220"/>
      <c r="F950" s="219"/>
      <c r="G950" s="291"/>
      <c r="H950" s="174" cm="1">
        <f t="array" ref="H950">IF(B950&lt;&gt;"",INDEX(KM!$C$5:$C$40,MATCH(1,($B950&gt;=KM!$A$5:$A$40)*($B950&lt;=KM!$B$5:$B$40),0)),0)</f>
        <v>0</v>
      </c>
      <c r="I950" s="55">
        <f t="shared" si="111"/>
        <v>0</v>
      </c>
      <c r="J950" s="226"/>
      <c r="K950" s="234"/>
      <c r="L950" s="236" t="str">
        <f>IF(AND('1B Tableau financier'!$K$2&lt;&gt;"Pôle",B950&lt;&gt;""),1,"")</f>
        <v/>
      </c>
      <c r="M950" s="241" t="str">
        <f t="shared" si="112"/>
        <v/>
      </c>
      <c r="N950" s="242" t="str">
        <f>IF(AND('1B Tableau financier'!$K$2="pôle",L950=2),ROUND((I950+J950+K950),2),"")</f>
        <v/>
      </c>
      <c r="O950" s="241" t="str">
        <f t="shared" si="109"/>
        <v/>
      </c>
      <c r="P950" s="55" t="str">
        <f t="shared" si="110"/>
        <v/>
      </c>
      <c r="Q950" s="55"/>
      <c r="R950" s="55"/>
      <c r="S950" s="296"/>
    </row>
    <row r="951" spans="1:19">
      <c r="A951" s="217"/>
      <c r="B951" s="218"/>
      <c r="C951" s="219"/>
      <c r="D951" s="219"/>
      <c r="E951" s="220"/>
      <c r="F951" s="219"/>
      <c r="G951" s="291"/>
      <c r="H951" s="174" cm="1">
        <f t="array" ref="H951">IF(B951&lt;&gt;"",INDEX(KM!$C$5:$C$40,MATCH(1,($B951&gt;=KM!$A$5:$A$40)*($B951&lt;=KM!$B$5:$B$40),0)),0)</f>
        <v>0</v>
      </c>
      <c r="I951" s="55">
        <f t="shared" ref="I951:I981" si="114">G951*H951</f>
        <v>0</v>
      </c>
      <c r="J951" s="226"/>
      <c r="K951" s="234"/>
      <c r="L951" s="236" t="str">
        <f>IF(AND('1B Tableau financier'!$K$2&lt;&gt;"Pôle",B951&lt;&gt;""),1,"")</f>
        <v/>
      </c>
      <c r="M951" s="241" t="str">
        <f t="shared" si="112"/>
        <v/>
      </c>
      <c r="N951" s="242" t="str">
        <f>IF(AND('1B Tableau financier'!$K$2="pôle",L951=2),ROUND((I951+J951+K951),2),"")</f>
        <v/>
      </c>
      <c r="O951" s="241" t="str">
        <f t="shared" si="109"/>
        <v/>
      </c>
      <c r="P951" s="55" t="str">
        <f t="shared" si="110"/>
        <v/>
      </c>
      <c r="Q951" s="55"/>
      <c r="R951" s="55"/>
      <c r="S951" s="296"/>
    </row>
    <row r="952" spans="1:19">
      <c r="A952" s="217"/>
      <c r="B952" s="218"/>
      <c r="C952" s="219"/>
      <c r="D952" s="219"/>
      <c r="E952" s="220"/>
      <c r="F952" s="219"/>
      <c r="G952" s="291"/>
      <c r="H952" s="174" cm="1">
        <f t="array" ref="H952">IF(B952&lt;&gt;"",INDEX(KM!$C$5:$C$40,MATCH(1,($B952&gt;=KM!$A$5:$A$40)*($B952&lt;=KM!$B$5:$B$40),0)),0)</f>
        <v>0</v>
      </c>
      <c r="I952" s="55">
        <f t="shared" si="114"/>
        <v>0</v>
      </c>
      <c r="J952" s="226"/>
      <c r="K952" s="234"/>
      <c r="L952" s="236" t="str">
        <f>IF(AND('1B Tableau financier'!$K$2&lt;&gt;"Pôle",B952&lt;&gt;""),1,"")</f>
        <v/>
      </c>
      <c r="M952" s="241" t="str">
        <f t="shared" si="112"/>
        <v/>
      </c>
      <c r="N952" s="242" t="str">
        <f>IF(AND('1B Tableau financier'!$K$2="pôle",L952=2),ROUND((I952+J952+K952),2),"")</f>
        <v/>
      </c>
      <c r="O952" s="241" t="str">
        <f t="shared" si="109"/>
        <v/>
      </c>
      <c r="P952" s="55" t="str">
        <f t="shared" si="110"/>
        <v/>
      </c>
      <c r="Q952" s="55"/>
      <c r="R952" s="55"/>
      <c r="S952" s="296"/>
    </row>
    <row r="953" spans="1:19">
      <c r="A953" s="217"/>
      <c r="B953" s="218"/>
      <c r="C953" s="219"/>
      <c r="D953" s="219"/>
      <c r="E953" s="220"/>
      <c r="F953" s="219"/>
      <c r="G953" s="291"/>
      <c r="H953" s="174" cm="1">
        <f t="array" ref="H953">IF(B953&lt;&gt;"",INDEX(KM!$C$5:$C$40,MATCH(1,($B953&gt;=KM!$A$5:$A$40)*($B953&lt;=KM!$B$5:$B$40),0)),0)</f>
        <v>0</v>
      </c>
      <c r="I953" s="55">
        <f t="shared" si="114"/>
        <v>0</v>
      </c>
      <c r="J953" s="226"/>
      <c r="K953" s="234"/>
      <c r="L953" s="236" t="str">
        <f>IF(AND('1B Tableau financier'!$K$2&lt;&gt;"Pôle",B953&lt;&gt;""),1,"")</f>
        <v/>
      </c>
      <c r="M953" s="241" t="str">
        <f t="shared" si="112"/>
        <v/>
      </c>
      <c r="N953" s="242" t="str">
        <f>IF(AND('1B Tableau financier'!$K$2="pôle",L953=2),ROUND((I953+J953+K953),2),"")</f>
        <v/>
      </c>
      <c r="O953" s="241" t="str">
        <f t="shared" si="109"/>
        <v/>
      </c>
      <c r="P953" s="55" t="str">
        <f t="shared" si="110"/>
        <v/>
      </c>
      <c r="Q953" s="55"/>
      <c r="R953" s="55"/>
      <c r="S953" s="296"/>
    </row>
    <row r="954" spans="1:19">
      <c r="A954" s="217"/>
      <c r="B954" s="218"/>
      <c r="C954" s="219"/>
      <c r="D954" s="219"/>
      <c r="E954" s="220"/>
      <c r="F954" s="219"/>
      <c r="G954" s="291"/>
      <c r="H954" s="174" cm="1">
        <f t="array" ref="H954">IF(B954&lt;&gt;"",INDEX(KM!$C$5:$C$40,MATCH(1,($B954&gt;=KM!$A$5:$A$40)*($B954&lt;=KM!$B$5:$B$40),0)),0)</f>
        <v>0</v>
      </c>
      <c r="I954" s="55">
        <f t="shared" si="114"/>
        <v>0</v>
      </c>
      <c r="J954" s="226"/>
      <c r="K954" s="234"/>
      <c r="L954" s="236" t="str">
        <f>IF(AND('1B Tableau financier'!$K$2&lt;&gt;"Pôle",B954&lt;&gt;""),1,"")</f>
        <v/>
      </c>
      <c r="M954" s="241" t="str">
        <f t="shared" si="112"/>
        <v/>
      </c>
      <c r="N954" s="242" t="str">
        <f>IF(AND('1B Tableau financier'!$K$2="pôle",L954=2),ROUND((I954+J954+K954),2),"")</f>
        <v/>
      </c>
      <c r="O954" s="241" t="str">
        <f t="shared" si="109"/>
        <v/>
      </c>
      <c r="P954" s="55" t="str">
        <f t="shared" si="110"/>
        <v/>
      </c>
      <c r="Q954" s="55"/>
      <c r="R954" s="55"/>
      <c r="S954" s="296"/>
    </row>
    <row r="955" spans="1:19">
      <c r="A955" s="217"/>
      <c r="B955" s="218"/>
      <c r="C955" s="219"/>
      <c r="D955" s="219"/>
      <c r="E955" s="220"/>
      <c r="F955" s="219"/>
      <c r="G955" s="291"/>
      <c r="H955" s="174" cm="1">
        <f t="array" ref="H955">IF(B955&lt;&gt;"",INDEX(KM!$C$5:$C$40,MATCH(1,($B955&gt;=KM!$A$5:$A$40)*($B955&lt;=KM!$B$5:$B$40),0)),0)</f>
        <v>0</v>
      </c>
      <c r="I955" s="55">
        <f t="shared" si="114"/>
        <v>0</v>
      </c>
      <c r="J955" s="226"/>
      <c r="K955" s="234"/>
      <c r="L955" s="236" t="str">
        <f>IF(AND('1B Tableau financier'!$K$2&lt;&gt;"Pôle",B955&lt;&gt;""),1,"")</f>
        <v/>
      </c>
      <c r="M955" s="241" t="str">
        <f t="shared" si="112"/>
        <v/>
      </c>
      <c r="N955" s="242" t="str">
        <f>IF(AND('1B Tableau financier'!$K$2="pôle",L955=2),ROUND((I955+J955+K955),2),"")</f>
        <v/>
      </c>
      <c r="O955" s="241" t="str">
        <f t="shared" si="109"/>
        <v/>
      </c>
      <c r="P955" s="55" t="str">
        <f t="shared" si="110"/>
        <v/>
      </c>
      <c r="Q955" s="55"/>
      <c r="R955" s="55"/>
      <c r="S955" s="296"/>
    </row>
    <row r="956" spans="1:19">
      <c r="A956" s="217"/>
      <c r="B956" s="218"/>
      <c r="C956" s="219"/>
      <c r="D956" s="219"/>
      <c r="E956" s="220"/>
      <c r="F956" s="219"/>
      <c r="G956" s="291"/>
      <c r="H956" s="174" cm="1">
        <f t="array" ref="H956">IF(B956&lt;&gt;"",INDEX(KM!$C$5:$C$40,MATCH(1,($B956&gt;=KM!$A$5:$A$40)*($B956&lt;=KM!$B$5:$B$40),0)),0)</f>
        <v>0</v>
      </c>
      <c r="I956" s="55">
        <f t="shared" si="114"/>
        <v>0</v>
      </c>
      <c r="J956" s="226"/>
      <c r="K956" s="234"/>
      <c r="L956" s="236" t="str">
        <f>IF(AND('1B Tableau financier'!$K$2&lt;&gt;"Pôle",B956&lt;&gt;""),1,"")</f>
        <v/>
      </c>
      <c r="M956" s="241" t="str">
        <f t="shared" si="112"/>
        <v/>
      </c>
      <c r="N956" s="242" t="str">
        <f>IF(AND('1B Tableau financier'!$K$2="pôle",L956=2),ROUND((I956+J956+K956),2),"")</f>
        <v/>
      </c>
      <c r="O956" s="241" t="str">
        <f t="shared" si="109"/>
        <v/>
      </c>
      <c r="P956" s="55" t="str">
        <f t="shared" si="110"/>
        <v/>
      </c>
      <c r="Q956" s="55"/>
      <c r="R956" s="55"/>
      <c r="S956" s="296"/>
    </row>
    <row r="957" spans="1:19">
      <c r="A957" s="217"/>
      <c r="B957" s="218"/>
      <c r="C957" s="219"/>
      <c r="D957" s="219"/>
      <c r="E957" s="220"/>
      <c r="F957" s="219"/>
      <c r="G957" s="291"/>
      <c r="H957" s="174" cm="1">
        <f t="array" ref="H957">IF(B957&lt;&gt;"",INDEX(KM!$C$5:$C$40,MATCH(1,($B957&gt;=KM!$A$5:$A$40)*($B957&lt;=KM!$B$5:$B$40),0)),0)</f>
        <v>0</v>
      </c>
      <c r="I957" s="55">
        <f t="shared" si="114"/>
        <v>0</v>
      </c>
      <c r="J957" s="226"/>
      <c r="K957" s="234"/>
      <c r="L957" s="236" t="str">
        <f>IF(AND('1B Tableau financier'!$K$2&lt;&gt;"Pôle",B957&lt;&gt;""),1,"")</f>
        <v/>
      </c>
      <c r="M957" s="241" t="str">
        <f t="shared" si="112"/>
        <v/>
      </c>
      <c r="N957" s="242" t="str">
        <f>IF(AND('1B Tableau financier'!$K$2="pôle",L957=2),ROUND((I957+J957+K957),2),"")</f>
        <v/>
      </c>
      <c r="O957" s="241" t="str">
        <f t="shared" si="109"/>
        <v/>
      </c>
      <c r="P957" s="55" t="str">
        <f t="shared" si="110"/>
        <v/>
      </c>
      <c r="Q957" s="55"/>
      <c r="R957" s="55"/>
      <c r="S957" s="296"/>
    </row>
    <row r="958" spans="1:19">
      <c r="A958" s="217"/>
      <c r="B958" s="218"/>
      <c r="C958" s="219"/>
      <c r="D958" s="219"/>
      <c r="E958" s="220"/>
      <c r="F958" s="219"/>
      <c r="G958" s="291"/>
      <c r="H958" s="174" cm="1">
        <f t="array" ref="H958">IF(B958&lt;&gt;"",INDEX(KM!$C$5:$C$40,MATCH(1,($B958&gt;=KM!$A$5:$A$40)*($B958&lt;=KM!$B$5:$B$40),0)),0)</f>
        <v>0</v>
      </c>
      <c r="I958" s="55">
        <f t="shared" si="114"/>
        <v>0</v>
      </c>
      <c r="J958" s="226"/>
      <c r="K958" s="234"/>
      <c r="L958" s="236" t="str">
        <f>IF(AND('1B Tableau financier'!$K$2&lt;&gt;"Pôle",B958&lt;&gt;""),1,"")</f>
        <v/>
      </c>
      <c r="M958" s="241" t="str">
        <f t="shared" si="112"/>
        <v/>
      </c>
      <c r="N958" s="242" t="str">
        <f>IF(AND('1B Tableau financier'!$K$2="pôle",L958=2),ROUND((I958+J958+K958),2),"")</f>
        <v/>
      </c>
      <c r="O958" s="241" t="str">
        <f t="shared" si="109"/>
        <v/>
      </c>
      <c r="P958" s="55" t="str">
        <f t="shared" si="110"/>
        <v/>
      </c>
      <c r="Q958" s="55"/>
      <c r="R958" s="55"/>
      <c r="S958" s="296"/>
    </row>
    <row r="959" spans="1:19">
      <c r="A959" s="217"/>
      <c r="B959" s="218"/>
      <c r="C959" s="219"/>
      <c r="D959" s="219"/>
      <c r="E959" s="220"/>
      <c r="F959" s="219"/>
      <c r="G959" s="291"/>
      <c r="H959" s="174" cm="1">
        <f t="array" ref="H959">IF(B959&lt;&gt;"",INDEX(KM!$C$5:$C$40,MATCH(1,($B959&gt;=KM!$A$5:$A$40)*($B959&lt;=KM!$B$5:$B$40),0)),0)</f>
        <v>0</v>
      </c>
      <c r="I959" s="55">
        <f t="shared" si="114"/>
        <v>0</v>
      </c>
      <c r="J959" s="226"/>
      <c r="K959" s="234"/>
      <c r="L959" s="236" t="str">
        <f>IF(AND('1B Tableau financier'!$K$2&lt;&gt;"Pôle",B959&lt;&gt;""),1,"")</f>
        <v/>
      </c>
      <c r="M959" s="241" t="str">
        <f t="shared" si="112"/>
        <v/>
      </c>
      <c r="N959" s="242" t="str">
        <f>IF(AND('1B Tableau financier'!$K$2="pôle",L959=2),ROUND((I959+J959+K959),2),"")</f>
        <v/>
      </c>
      <c r="O959" s="241" t="str">
        <f t="shared" si="109"/>
        <v/>
      </c>
      <c r="P959" s="55" t="str">
        <f t="shared" si="110"/>
        <v/>
      </c>
      <c r="Q959" s="55"/>
      <c r="R959" s="55"/>
      <c r="S959" s="296"/>
    </row>
    <row r="960" spans="1:19">
      <c r="A960" s="217"/>
      <c r="B960" s="218"/>
      <c r="C960" s="219"/>
      <c r="D960" s="219"/>
      <c r="E960" s="220"/>
      <c r="F960" s="219"/>
      <c r="G960" s="291"/>
      <c r="H960" s="174" cm="1">
        <f t="array" ref="H960">IF(B960&lt;&gt;"",INDEX(KM!$C$5:$C$40,MATCH(1,($B960&gt;=KM!$A$5:$A$40)*($B960&lt;=KM!$B$5:$B$40),0)),0)</f>
        <v>0</v>
      </c>
      <c r="I960" s="55">
        <f t="shared" si="114"/>
        <v>0</v>
      </c>
      <c r="J960" s="226"/>
      <c r="K960" s="234"/>
      <c r="L960" s="236" t="str">
        <f>IF(AND('1B Tableau financier'!$K$2&lt;&gt;"Pôle",B960&lt;&gt;""),1,"")</f>
        <v/>
      </c>
      <c r="M960" s="241" t="str">
        <f t="shared" si="112"/>
        <v/>
      </c>
      <c r="N960" s="242" t="str">
        <f>IF(AND('1B Tableau financier'!$K$2="pôle",L960=2),ROUND((I960+J960+K960),2),"")</f>
        <v/>
      </c>
      <c r="O960" s="241" t="str">
        <f t="shared" si="109"/>
        <v/>
      </c>
      <c r="P960" s="55" t="str">
        <f t="shared" si="110"/>
        <v/>
      </c>
      <c r="Q960" s="55"/>
      <c r="R960" s="55"/>
      <c r="S960" s="296"/>
    </row>
    <row r="961" spans="1:19">
      <c r="A961" s="217"/>
      <c r="B961" s="218"/>
      <c r="C961" s="219"/>
      <c r="D961" s="219"/>
      <c r="E961" s="220"/>
      <c r="F961" s="219"/>
      <c r="G961" s="291"/>
      <c r="H961" s="174" cm="1">
        <f t="array" ref="H961">IF(B961&lt;&gt;"",INDEX(KM!$C$5:$C$40,MATCH(1,($B961&gt;=KM!$A$5:$A$40)*($B961&lt;=KM!$B$5:$B$40),0)),0)</f>
        <v>0</v>
      </c>
      <c r="I961" s="55">
        <f t="shared" si="114"/>
        <v>0</v>
      </c>
      <c r="J961" s="226"/>
      <c r="K961" s="234"/>
      <c r="L961" s="236" t="str">
        <f>IF(AND('1B Tableau financier'!$K$2&lt;&gt;"Pôle",B961&lt;&gt;""),1,"")</f>
        <v/>
      </c>
      <c r="M961" s="241" t="str">
        <f t="shared" si="112"/>
        <v/>
      </c>
      <c r="N961" s="242" t="str">
        <f>IF(AND('1B Tableau financier'!$K$2="pôle",L961=2),ROUND((I961+J961+K961),2),"")</f>
        <v/>
      </c>
      <c r="O961" s="241" t="str">
        <f t="shared" si="109"/>
        <v/>
      </c>
      <c r="P961" s="55" t="str">
        <f t="shared" si="110"/>
        <v/>
      </c>
      <c r="Q961" s="55"/>
      <c r="R961" s="55"/>
      <c r="S961" s="296"/>
    </row>
    <row r="962" spans="1:19">
      <c r="A962" s="217"/>
      <c r="B962" s="218"/>
      <c r="C962" s="219"/>
      <c r="D962" s="219"/>
      <c r="E962" s="220"/>
      <c r="F962" s="219"/>
      <c r="G962" s="291"/>
      <c r="H962" s="174" cm="1">
        <f t="array" ref="H962">IF(B962&lt;&gt;"",INDEX(KM!$C$5:$C$40,MATCH(1,($B962&gt;=KM!$A$5:$A$40)*($B962&lt;=KM!$B$5:$B$40),0)),0)</f>
        <v>0</v>
      </c>
      <c r="I962" s="55">
        <f t="shared" si="114"/>
        <v>0</v>
      </c>
      <c r="J962" s="226"/>
      <c r="K962" s="234"/>
      <c r="L962" s="236" t="str">
        <f>IF(AND('1B Tableau financier'!$K$2&lt;&gt;"Pôle",B962&lt;&gt;""),1,"")</f>
        <v/>
      </c>
      <c r="M962" s="241" t="str">
        <f t="shared" si="112"/>
        <v/>
      </c>
      <c r="N962" s="242" t="str">
        <f>IF(AND('1B Tableau financier'!$K$2="pôle",L962=2),ROUND((I962+J962+K962),2),"")</f>
        <v/>
      </c>
      <c r="O962" s="241" t="str">
        <f t="shared" si="109"/>
        <v/>
      </c>
      <c r="P962" s="55" t="str">
        <f t="shared" si="110"/>
        <v/>
      </c>
      <c r="Q962" s="55"/>
      <c r="R962" s="55"/>
      <c r="S962" s="296"/>
    </row>
    <row r="963" spans="1:19">
      <c r="A963" s="217"/>
      <c r="B963" s="218"/>
      <c r="C963" s="219"/>
      <c r="D963" s="219"/>
      <c r="E963" s="220"/>
      <c r="F963" s="219"/>
      <c r="G963" s="291"/>
      <c r="H963" s="174" cm="1">
        <f t="array" ref="H963">IF(B963&lt;&gt;"",INDEX(KM!$C$5:$C$40,MATCH(1,($B963&gt;=KM!$A$5:$A$40)*($B963&lt;=KM!$B$5:$B$40),0)),0)</f>
        <v>0</v>
      </c>
      <c r="I963" s="55">
        <f t="shared" si="114"/>
        <v>0</v>
      </c>
      <c r="J963" s="226"/>
      <c r="K963" s="234"/>
      <c r="L963" s="236" t="str">
        <f>IF(AND('1B Tableau financier'!$K$2&lt;&gt;"Pôle",B963&lt;&gt;""),1,"")</f>
        <v/>
      </c>
      <c r="M963" s="241" t="str">
        <f t="shared" si="112"/>
        <v/>
      </c>
      <c r="N963" s="242" t="str">
        <f>IF(AND('1B Tableau financier'!$K$2="pôle",L963=2),ROUND((I963+J963+K963),2),"")</f>
        <v/>
      </c>
      <c r="O963" s="241" t="str">
        <f t="shared" si="109"/>
        <v/>
      </c>
      <c r="P963" s="55" t="str">
        <f t="shared" si="110"/>
        <v/>
      </c>
      <c r="Q963" s="55"/>
      <c r="R963" s="55"/>
      <c r="S963" s="296"/>
    </row>
    <row r="964" spans="1:19">
      <c r="A964" s="217"/>
      <c r="B964" s="218"/>
      <c r="C964" s="219"/>
      <c r="D964" s="219"/>
      <c r="E964" s="220"/>
      <c r="F964" s="219"/>
      <c r="G964" s="291"/>
      <c r="H964" s="174" cm="1">
        <f t="array" ref="H964">IF(B964&lt;&gt;"",INDEX(KM!$C$5:$C$40,MATCH(1,($B964&gt;=KM!$A$5:$A$40)*($B964&lt;=KM!$B$5:$B$40),0)),0)</f>
        <v>0</v>
      </c>
      <c r="I964" s="55">
        <f t="shared" si="114"/>
        <v>0</v>
      </c>
      <c r="J964" s="226"/>
      <c r="K964" s="234"/>
      <c r="L964" s="236" t="str">
        <f>IF(AND('1B Tableau financier'!$K$2&lt;&gt;"Pôle",B964&lt;&gt;""),1,"")</f>
        <v/>
      </c>
      <c r="M964" s="241" t="str">
        <f t="shared" si="112"/>
        <v/>
      </c>
      <c r="N964" s="242" t="str">
        <f>IF(AND('1B Tableau financier'!$K$2="pôle",L964=2),ROUND((I964+J964+K964),2),"")</f>
        <v/>
      </c>
      <c r="O964" s="241" t="str">
        <f t="shared" si="109"/>
        <v/>
      </c>
      <c r="P964" s="55" t="str">
        <f t="shared" si="110"/>
        <v/>
      </c>
      <c r="Q964" s="55"/>
      <c r="R964" s="55"/>
      <c r="S964" s="296"/>
    </row>
    <row r="965" spans="1:19">
      <c r="A965" s="217"/>
      <c r="B965" s="218"/>
      <c r="C965" s="219"/>
      <c r="D965" s="219"/>
      <c r="E965" s="220"/>
      <c r="F965" s="219"/>
      <c r="G965" s="291"/>
      <c r="H965" s="174" cm="1">
        <f t="array" ref="H965">IF(B965&lt;&gt;"",INDEX(KM!$C$5:$C$40,MATCH(1,($B965&gt;=KM!$A$5:$A$40)*($B965&lt;=KM!$B$5:$B$40),0)),0)</f>
        <v>0</v>
      </c>
      <c r="I965" s="55">
        <f t="shared" si="114"/>
        <v>0</v>
      </c>
      <c r="J965" s="226"/>
      <c r="K965" s="234"/>
      <c r="L965" s="236" t="str">
        <f>IF(AND('1B Tableau financier'!$K$2&lt;&gt;"Pôle",B965&lt;&gt;""),1,"")</f>
        <v/>
      </c>
      <c r="M965" s="241" t="str">
        <f t="shared" si="112"/>
        <v/>
      </c>
      <c r="N965" s="242" t="str">
        <f>IF(AND('1B Tableau financier'!$K$2="pôle",L965=2),ROUND((I965+J965+K965),2),"")</f>
        <v/>
      </c>
      <c r="O965" s="241" t="str">
        <f t="shared" si="109"/>
        <v/>
      </c>
      <c r="P965" s="55" t="str">
        <f t="shared" si="110"/>
        <v/>
      </c>
      <c r="Q965" s="55"/>
      <c r="R965" s="55"/>
      <c r="S965" s="296"/>
    </row>
    <row r="966" spans="1:19">
      <c r="A966" s="217"/>
      <c r="B966" s="218"/>
      <c r="C966" s="219"/>
      <c r="D966" s="219"/>
      <c r="E966" s="220"/>
      <c r="F966" s="219"/>
      <c r="G966" s="291"/>
      <c r="H966" s="174" cm="1">
        <f t="array" ref="H966">IF(B966&lt;&gt;"",INDEX(KM!$C$5:$C$40,MATCH(1,($B966&gt;=KM!$A$5:$A$40)*($B966&lt;=KM!$B$5:$B$40),0)),0)</f>
        <v>0</v>
      </c>
      <c r="I966" s="55">
        <f t="shared" si="114"/>
        <v>0</v>
      </c>
      <c r="J966" s="226"/>
      <c r="K966" s="234"/>
      <c r="L966" s="236" t="str">
        <f>IF(AND('1B Tableau financier'!$K$2&lt;&gt;"Pôle",B966&lt;&gt;""),1,"")</f>
        <v/>
      </c>
      <c r="M966" s="241" t="str">
        <f t="shared" si="112"/>
        <v/>
      </c>
      <c r="N966" s="242" t="str">
        <f>IF(AND('1B Tableau financier'!$K$2="pôle",L966=2),ROUND((I966+J966+K966),2),"")</f>
        <v/>
      </c>
      <c r="O966" s="241" t="str">
        <f t="shared" si="109"/>
        <v/>
      </c>
      <c r="P966" s="55" t="str">
        <f t="shared" si="110"/>
        <v/>
      </c>
      <c r="Q966" s="55"/>
      <c r="R966" s="55"/>
      <c r="S966" s="296"/>
    </row>
    <row r="967" spans="1:19">
      <c r="A967" s="217"/>
      <c r="B967" s="218"/>
      <c r="C967" s="219"/>
      <c r="D967" s="219"/>
      <c r="E967" s="220"/>
      <c r="F967" s="219"/>
      <c r="G967" s="291"/>
      <c r="H967" s="174" cm="1">
        <f t="array" ref="H967">IF(B967&lt;&gt;"",INDEX(KM!$C$5:$C$40,MATCH(1,($B967&gt;=KM!$A$5:$A$40)*($B967&lt;=KM!$B$5:$B$40),0)),0)</f>
        <v>0</v>
      </c>
      <c r="I967" s="55">
        <f t="shared" si="114"/>
        <v>0</v>
      </c>
      <c r="J967" s="226"/>
      <c r="K967" s="234"/>
      <c r="L967" s="236" t="str">
        <f>IF(AND('1B Tableau financier'!$K$2&lt;&gt;"Pôle",B967&lt;&gt;""),1,"")</f>
        <v/>
      </c>
      <c r="M967" s="241" t="str">
        <f t="shared" si="112"/>
        <v/>
      </c>
      <c r="N967" s="242" t="str">
        <f>IF(AND('1B Tableau financier'!$K$2="pôle",L967=2),ROUND((I967+J967+K967),2),"")</f>
        <v/>
      </c>
      <c r="O967" s="241" t="str">
        <f t="shared" si="109"/>
        <v/>
      </c>
      <c r="P967" s="55" t="str">
        <f t="shared" si="110"/>
        <v/>
      </c>
      <c r="Q967" s="55"/>
      <c r="R967" s="55"/>
      <c r="S967" s="296"/>
    </row>
    <row r="968" spans="1:19">
      <c r="A968" s="217"/>
      <c r="B968" s="218"/>
      <c r="C968" s="219"/>
      <c r="D968" s="219"/>
      <c r="E968" s="220"/>
      <c r="F968" s="219"/>
      <c r="G968" s="291"/>
      <c r="H968" s="174" cm="1">
        <f t="array" ref="H968">IF(B968&lt;&gt;"",INDEX(KM!$C$5:$C$40,MATCH(1,($B968&gt;=KM!$A$5:$A$40)*($B968&lt;=KM!$B$5:$B$40),0)),0)</f>
        <v>0</v>
      </c>
      <c r="I968" s="55">
        <f t="shared" si="114"/>
        <v>0</v>
      </c>
      <c r="J968" s="226"/>
      <c r="K968" s="234"/>
      <c r="L968" s="236" t="str">
        <f>IF(AND('1B Tableau financier'!$K$2&lt;&gt;"Pôle",B968&lt;&gt;""),1,"")</f>
        <v/>
      </c>
      <c r="M968" s="241" t="str">
        <f t="shared" si="112"/>
        <v/>
      </c>
      <c r="N968" s="242" t="str">
        <f>IF(AND('1B Tableau financier'!$K$2="pôle",L968=2),ROUND((I968+J968+K968),2),"")</f>
        <v/>
      </c>
      <c r="O968" s="241" t="str">
        <f t="shared" si="109"/>
        <v/>
      </c>
      <c r="P968" s="55" t="str">
        <f t="shared" si="110"/>
        <v/>
      </c>
      <c r="Q968" s="55"/>
      <c r="R968" s="55"/>
      <c r="S968" s="296"/>
    </row>
    <row r="969" spans="1:19">
      <c r="A969" s="217"/>
      <c r="B969" s="218"/>
      <c r="C969" s="219"/>
      <c r="D969" s="219"/>
      <c r="E969" s="220"/>
      <c r="F969" s="219"/>
      <c r="G969" s="291"/>
      <c r="H969" s="174" cm="1">
        <f t="array" ref="H969">IF(B969&lt;&gt;"",INDEX(KM!$C$5:$C$40,MATCH(1,($B969&gt;=KM!$A$5:$A$40)*($B969&lt;=KM!$B$5:$B$40),0)),0)</f>
        <v>0</v>
      </c>
      <c r="I969" s="55">
        <f t="shared" si="114"/>
        <v>0</v>
      </c>
      <c r="J969" s="226"/>
      <c r="K969" s="234"/>
      <c r="L969" s="236" t="str">
        <f>IF(AND('1B Tableau financier'!$K$2&lt;&gt;"Pôle",B969&lt;&gt;""),1,"")</f>
        <v/>
      </c>
      <c r="M969" s="241" t="str">
        <f t="shared" si="112"/>
        <v/>
      </c>
      <c r="N969" s="242" t="str">
        <f>IF(AND('1B Tableau financier'!$K$2="pôle",L969=2),ROUND((I969+J969+K969),2),"")</f>
        <v/>
      </c>
      <c r="O969" s="241" t="str">
        <f t="shared" si="109"/>
        <v/>
      </c>
      <c r="P969" s="55" t="str">
        <f t="shared" si="110"/>
        <v/>
      </c>
      <c r="Q969" s="55"/>
      <c r="R969" s="55"/>
      <c r="S969" s="296"/>
    </row>
    <row r="970" spans="1:19">
      <c r="A970" s="217"/>
      <c r="B970" s="218"/>
      <c r="C970" s="219"/>
      <c r="D970" s="219"/>
      <c r="E970" s="220"/>
      <c r="F970" s="219"/>
      <c r="G970" s="291"/>
      <c r="H970" s="174" cm="1">
        <f t="array" ref="H970">IF(B970&lt;&gt;"",INDEX(KM!$C$5:$C$40,MATCH(1,($B970&gt;=KM!$A$5:$A$40)*($B970&lt;=KM!$B$5:$B$40),0)),0)</f>
        <v>0</v>
      </c>
      <c r="I970" s="55">
        <f t="shared" si="114"/>
        <v>0</v>
      </c>
      <c r="J970" s="226"/>
      <c r="K970" s="234"/>
      <c r="L970" s="236" t="str">
        <f>IF(AND('1B Tableau financier'!$K$2&lt;&gt;"Pôle",B970&lt;&gt;""),1,"")</f>
        <v/>
      </c>
      <c r="M970" s="241" t="str">
        <f t="shared" si="112"/>
        <v/>
      </c>
      <c r="N970" s="242" t="str">
        <f>IF(AND('1B Tableau financier'!$K$2="pôle",L970=2),ROUND((I970+J970+K970),2),"")</f>
        <v/>
      </c>
      <c r="O970" s="241" t="str">
        <f t="shared" si="109"/>
        <v/>
      </c>
      <c r="P970" s="55" t="str">
        <f t="shared" si="110"/>
        <v/>
      </c>
      <c r="Q970" s="55"/>
      <c r="R970" s="55"/>
      <c r="S970" s="296"/>
    </row>
    <row r="971" spans="1:19">
      <c r="A971" s="217"/>
      <c r="B971" s="218"/>
      <c r="C971" s="219"/>
      <c r="D971" s="219"/>
      <c r="E971" s="220"/>
      <c r="F971" s="219"/>
      <c r="G971" s="291"/>
      <c r="H971" s="174" cm="1">
        <f t="array" ref="H971">IF(B971&lt;&gt;"",INDEX(KM!$C$5:$C$40,MATCH(1,($B971&gt;=KM!$A$5:$A$40)*($B971&lt;=KM!$B$5:$B$40),0)),0)</f>
        <v>0</v>
      </c>
      <c r="I971" s="55">
        <f t="shared" si="114"/>
        <v>0</v>
      </c>
      <c r="J971" s="226"/>
      <c r="K971" s="234"/>
      <c r="L971" s="236" t="str">
        <f>IF(AND('1B Tableau financier'!$K$2&lt;&gt;"Pôle",B971&lt;&gt;""),1,"")</f>
        <v/>
      </c>
      <c r="M971" s="241" t="str">
        <f t="shared" si="112"/>
        <v/>
      </c>
      <c r="N971" s="242" t="str">
        <f>IF(AND('1B Tableau financier'!$K$2="pôle",L971=2),ROUND((I971+J971+K971),2),"")</f>
        <v/>
      </c>
      <c r="O971" s="241" t="str">
        <f t="shared" si="109"/>
        <v/>
      </c>
      <c r="P971" s="55" t="str">
        <f t="shared" si="110"/>
        <v/>
      </c>
      <c r="Q971" s="55"/>
      <c r="R971" s="55"/>
      <c r="S971" s="296"/>
    </row>
    <row r="972" spans="1:19">
      <c r="A972" s="217"/>
      <c r="B972" s="218"/>
      <c r="C972" s="219"/>
      <c r="D972" s="219"/>
      <c r="E972" s="220"/>
      <c r="F972" s="219"/>
      <c r="G972" s="291"/>
      <c r="H972" s="174" cm="1">
        <f t="array" ref="H972">IF(B972&lt;&gt;"",INDEX(KM!$C$5:$C$40,MATCH(1,($B972&gt;=KM!$A$5:$A$40)*($B972&lt;=KM!$B$5:$B$40),0)),0)</f>
        <v>0</v>
      </c>
      <c r="I972" s="55">
        <f t="shared" si="114"/>
        <v>0</v>
      </c>
      <c r="J972" s="226"/>
      <c r="K972" s="234"/>
      <c r="L972" s="236" t="str">
        <f>IF(AND('1B Tableau financier'!$K$2&lt;&gt;"Pôle",B972&lt;&gt;""),1,"")</f>
        <v/>
      </c>
      <c r="M972" s="241" t="str">
        <f t="shared" si="112"/>
        <v/>
      </c>
      <c r="N972" s="242" t="str">
        <f>IF(AND('1B Tableau financier'!$K$2="pôle",L972=2),ROUND((I972+J972+K972),2),"")</f>
        <v/>
      </c>
      <c r="O972" s="241" t="str">
        <f t="shared" si="109"/>
        <v/>
      </c>
      <c r="P972" s="55" t="str">
        <f t="shared" si="110"/>
        <v/>
      </c>
      <c r="Q972" s="55"/>
      <c r="R972" s="55"/>
      <c r="S972" s="296"/>
    </row>
    <row r="973" spans="1:19">
      <c r="A973" s="217"/>
      <c r="B973" s="218"/>
      <c r="C973" s="219"/>
      <c r="D973" s="219"/>
      <c r="E973" s="220"/>
      <c r="F973" s="219"/>
      <c r="G973" s="291"/>
      <c r="H973" s="174" cm="1">
        <f t="array" ref="H973">IF(B973&lt;&gt;"",INDEX(KM!$C$5:$C$40,MATCH(1,($B973&gt;=KM!$A$5:$A$40)*($B973&lt;=KM!$B$5:$B$40),0)),0)</f>
        <v>0</v>
      </c>
      <c r="I973" s="55">
        <f t="shared" si="114"/>
        <v>0</v>
      </c>
      <c r="J973" s="226"/>
      <c r="K973" s="234"/>
      <c r="L973" s="236" t="str">
        <f>IF(AND('1B Tableau financier'!$K$2&lt;&gt;"Pôle",B973&lt;&gt;""),1,"")</f>
        <v/>
      </c>
      <c r="M973" s="241" t="str">
        <f t="shared" si="112"/>
        <v/>
      </c>
      <c r="N973" s="242" t="str">
        <f>IF(AND('1B Tableau financier'!$K$2="pôle",L973=2),ROUND((I973+J973+K973),2),"")</f>
        <v/>
      </c>
      <c r="O973" s="241" t="str">
        <f t="shared" si="109"/>
        <v/>
      </c>
      <c r="P973" s="55" t="str">
        <f t="shared" si="110"/>
        <v/>
      </c>
      <c r="Q973" s="55"/>
      <c r="R973" s="55"/>
      <c r="S973" s="296"/>
    </row>
    <row r="974" spans="1:19">
      <c r="A974" s="217"/>
      <c r="B974" s="218"/>
      <c r="C974" s="219"/>
      <c r="D974" s="219"/>
      <c r="E974" s="220"/>
      <c r="F974" s="219"/>
      <c r="G974" s="291"/>
      <c r="H974" s="174" cm="1">
        <f t="array" ref="H974">IF(B974&lt;&gt;"",INDEX(KM!$C$5:$C$40,MATCH(1,($B974&gt;=KM!$A$5:$A$40)*($B974&lt;=KM!$B$5:$B$40),0)),0)</f>
        <v>0</v>
      </c>
      <c r="I974" s="55">
        <f t="shared" si="114"/>
        <v>0</v>
      </c>
      <c r="J974" s="226"/>
      <c r="K974" s="234"/>
      <c r="L974" s="236" t="str">
        <f>IF(AND('1B Tableau financier'!$K$2&lt;&gt;"Pôle",B974&lt;&gt;""),1,"")</f>
        <v/>
      </c>
      <c r="M974" s="241" t="str">
        <f t="shared" si="112"/>
        <v/>
      </c>
      <c r="N974" s="242" t="str">
        <f>IF(AND('1B Tableau financier'!$K$2="pôle",L974=2),ROUND((I974+J974+K974),2),"")</f>
        <v/>
      </c>
      <c r="O974" s="241" t="str">
        <f t="shared" si="109"/>
        <v/>
      </c>
      <c r="P974" s="55" t="str">
        <f t="shared" si="110"/>
        <v/>
      </c>
      <c r="Q974" s="55"/>
      <c r="R974" s="55"/>
      <c r="S974" s="296"/>
    </row>
    <row r="975" spans="1:19">
      <c r="A975" s="217"/>
      <c r="B975" s="218"/>
      <c r="C975" s="219"/>
      <c r="D975" s="219"/>
      <c r="E975" s="220"/>
      <c r="F975" s="219"/>
      <c r="G975" s="291"/>
      <c r="H975" s="174" cm="1">
        <f t="array" ref="H975">IF(B975&lt;&gt;"",INDEX(KM!$C$5:$C$40,MATCH(1,($B975&gt;=KM!$A$5:$A$40)*($B975&lt;=KM!$B$5:$B$40),0)),0)</f>
        <v>0</v>
      </c>
      <c r="I975" s="55">
        <f t="shared" si="114"/>
        <v>0</v>
      </c>
      <c r="J975" s="226"/>
      <c r="K975" s="234"/>
      <c r="L975" s="236" t="str">
        <f>IF(AND('1B Tableau financier'!$K$2&lt;&gt;"Pôle",B975&lt;&gt;""),1,"")</f>
        <v/>
      </c>
      <c r="M975" s="241" t="str">
        <f t="shared" si="112"/>
        <v/>
      </c>
      <c r="N975" s="242" t="str">
        <f>IF(AND('1B Tableau financier'!$K$2="pôle",L975=2),ROUND((I975+J975+K975),2),"")</f>
        <v/>
      </c>
      <c r="O975" s="241" t="str">
        <f t="shared" ref="O975:O1000" si="115">IF(M975="","",M975-Q975)</f>
        <v/>
      </c>
      <c r="P975" s="55" t="str">
        <f t="shared" ref="P975:P1000" si="116">IF(N975="","",N975-R975)</f>
        <v/>
      </c>
      <c r="Q975" s="55"/>
      <c r="R975" s="55"/>
      <c r="S975" s="296"/>
    </row>
    <row r="976" spans="1:19">
      <c r="A976" s="217"/>
      <c r="B976" s="218"/>
      <c r="C976" s="219"/>
      <c r="D976" s="219"/>
      <c r="E976" s="220"/>
      <c r="F976" s="219"/>
      <c r="G976" s="291"/>
      <c r="H976" s="174" cm="1">
        <f t="array" ref="H976">IF(B976&lt;&gt;"",INDEX(KM!$C$5:$C$40,MATCH(1,($B976&gt;=KM!$A$5:$A$40)*($B976&lt;=KM!$B$5:$B$40),0)),0)</f>
        <v>0</v>
      </c>
      <c r="I976" s="55">
        <f t="shared" si="114"/>
        <v>0</v>
      </c>
      <c r="J976" s="226"/>
      <c r="K976" s="234"/>
      <c r="L976" s="236" t="str">
        <f>IF(AND('1B Tableau financier'!$K$2&lt;&gt;"Pôle",B976&lt;&gt;""),1,"")</f>
        <v/>
      </c>
      <c r="M976" s="241" t="str">
        <f t="shared" ref="M976:M1000" si="117">IF(L976=1,ROUND(I976+J976+K976,2),"")</f>
        <v/>
      </c>
      <c r="N976" s="242" t="str">
        <f>IF(AND('1B Tableau financier'!$K$2="pôle",L976=2),ROUND((I976+J976+K976),2),"")</f>
        <v/>
      </c>
      <c r="O976" s="241" t="str">
        <f t="shared" si="115"/>
        <v/>
      </c>
      <c r="P976" s="55" t="str">
        <f t="shared" si="116"/>
        <v/>
      </c>
      <c r="Q976" s="55"/>
      <c r="R976" s="55"/>
      <c r="S976" s="296"/>
    </row>
    <row r="977" spans="1:19">
      <c r="A977" s="217"/>
      <c r="B977" s="218"/>
      <c r="C977" s="219"/>
      <c r="D977" s="219"/>
      <c r="E977" s="220"/>
      <c r="F977" s="219"/>
      <c r="G977" s="291"/>
      <c r="H977" s="174" cm="1">
        <f t="array" ref="H977">IF(B977&lt;&gt;"",INDEX(KM!$C$5:$C$40,MATCH(1,($B977&gt;=KM!$A$5:$A$40)*($B977&lt;=KM!$B$5:$B$40),0)),0)</f>
        <v>0</v>
      </c>
      <c r="I977" s="55">
        <f t="shared" si="114"/>
        <v>0</v>
      </c>
      <c r="J977" s="226"/>
      <c r="K977" s="234"/>
      <c r="L977" s="236" t="str">
        <f>IF(AND('1B Tableau financier'!$K$2&lt;&gt;"Pôle",B977&lt;&gt;""),1,"")</f>
        <v/>
      </c>
      <c r="M977" s="241" t="str">
        <f t="shared" si="117"/>
        <v/>
      </c>
      <c r="N977" s="242" t="str">
        <f>IF(AND('1B Tableau financier'!$K$2="pôle",L977=2),ROUND((I977+J977+K977),2),"")</f>
        <v/>
      </c>
      <c r="O977" s="241" t="str">
        <f t="shared" si="115"/>
        <v/>
      </c>
      <c r="P977" s="55" t="str">
        <f t="shared" si="116"/>
        <v/>
      </c>
      <c r="Q977" s="55"/>
      <c r="R977" s="55"/>
      <c r="S977" s="296"/>
    </row>
    <row r="978" spans="1:19">
      <c r="A978" s="221"/>
      <c r="B978" s="218"/>
      <c r="C978" s="219"/>
      <c r="D978" s="219"/>
      <c r="E978" s="220"/>
      <c r="F978" s="219"/>
      <c r="G978" s="291"/>
      <c r="H978" s="174" cm="1">
        <f t="array" ref="H978">IF(B978&lt;&gt;"",INDEX(KM!$C$5:$C$40,MATCH(1,($B978&gt;=KM!$A$5:$A$40)*($B978&lt;=KM!$B$5:$B$40),0)),0)</f>
        <v>0</v>
      </c>
      <c r="I978" s="55">
        <f t="shared" si="114"/>
        <v>0</v>
      </c>
      <c r="J978" s="226"/>
      <c r="K978" s="234"/>
      <c r="L978" s="236" t="str">
        <f>IF(AND('1B Tableau financier'!$K$2&lt;&gt;"Pôle",B978&lt;&gt;""),1,"")</f>
        <v/>
      </c>
      <c r="M978" s="241" t="str">
        <f t="shared" si="117"/>
        <v/>
      </c>
      <c r="N978" s="242" t="str">
        <f>IF(AND('1B Tableau financier'!$K$2="pôle",L978=2),ROUND((I978+J978+K978),2),"")</f>
        <v/>
      </c>
      <c r="O978" s="241" t="str">
        <f t="shared" si="115"/>
        <v/>
      </c>
      <c r="P978" s="55" t="str">
        <f t="shared" si="116"/>
        <v/>
      </c>
      <c r="Q978" s="55"/>
      <c r="R978" s="55"/>
      <c r="S978" s="296"/>
    </row>
    <row r="979" spans="1:19">
      <c r="A979" s="217"/>
      <c r="B979" s="218"/>
      <c r="C979" s="219"/>
      <c r="D979" s="219"/>
      <c r="E979" s="220"/>
      <c r="F979" s="219"/>
      <c r="G979" s="291"/>
      <c r="H979" s="174" cm="1">
        <f t="array" ref="H979">IF(B979&lt;&gt;"",INDEX(KM!$C$5:$C$40,MATCH(1,($B979&gt;=KM!$A$5:$A$40)*($B979&lt;=KM!$B$5:$B$40),0)),0)</f>
        <v>0</v>
      </c>
      <c r="I979" s="55">
        <f t="shared" si="114"/>
        <v>0</v>
      </c>
      <c r="J979" s="226"/>
      <c r="K979" s="234"/>
      <c r="L979" s="236" t="str">
        <f>IF(AND('1B Tableau financier'!$K$2&lt;&gt;"Pôle",B979&lt;&gt;""),1,"")</f>
        <v/>
      </c>
      <c r="M979" s="241" t="str">
        <f t="shared" si="117"/>
        <v/>
      </c>
      <c r="N979" s="242" t="str">
        <f>IF(AND('1B Tableau financier'!$K$2="pôle",L979=2),ROUND((I979+J979+K979),2),"")</f>
        <v/>
      </c>
      <c r="O979" s="241" t="str">
        <f t="shared" si="115"/>
        <v/>
      </c>
      <c r="P979" s="55" t="str">
        <f t="shared" si="116"/>
        <v/>
      </c>
      <c r="Q979" s="55"/>
      <c r="R979" s="55"/>
      <c r="S979" s="296"/>
    </row>
    <row r="980" spans="1:19">
      <c r="A980" s="217"/>
      <c r="B980" s="218"/>
      <c r="C980" s="219"/>
      <c r="D980" s="219"/>
      <c r="E980" s="220"/>
      <c r="F980" s="219"/>
      <c r="G980" s="291"/>
      <c r="H980" s="174" cm="1">
        <f t="array" ref="H980">IF(B980&lt;&gt;"",INDEX(KM!$C$5:$C$40,MATCH(1,($B980&gt;=KM!$A$5:$A$40)*($B980&lt;=KM!$B$5:$B$40),0)),0)</f>
        <v>0</v>
      </c>
      <c r="I980" s="55">
        <f t="shared" si="114"/>
        <v>0</v>
      </c>
      <c r="J980" s="226"/>
      <c r="K980" s="234"/>
      <c r="L980" s="236" t="str">
        <f>IF(AND('1B Tableau financier'!$K$2&lt;&gt;"Pôle",B980&lt;&gt;""),1,"")</f>
        <v/>
      </c>
      <c r="M980" s="241" t="str">
        <f t="shared" si="117"/>
        <v/>
      </c>
      <c r="N980" s="242" t="str">
        <f>IF(AND('1B Tableau financier'!$K$2="pôle",L980=2),ROUND((I980+J980+K980),2),"")</f>
        <v/>
      </c>
      <c r="O980" s="241" t="str">
        <f t="shared" si="115"/>
        <v/>
      </c>
      <c r="P980" s="55" t="str">
        <f t="shared" si="116"/>
        <v/>
      </c>
      <c r="Q980" s="55"/>
      <c r="R980" s="55"/>
      <c r="S980" s="296"/>
    </row>
    <row r="981" spans="1:19">
      <c r="A981" s="217"/>
      <c r="B981" s="218"/>
      <c r="C981" s="219"/>
      <c r="D981" s="219"/>
      <c r="E981" s="220"/>
      <c r="F981" s="219"/>
      <c r="G981" s="291"/>
      <c r="H981" s="174" cm="1">
        <f t="array" ref="H981">IF(B981&lt;&gt;"",INDEX(KM!$C$5:$C$40,MATCH(1,($B981&gt;=KM!$A$5:$A$40)*($B981&lt;=KM!$B$5:$B$40),0)),0)</f>
        <v>0</v>
      </c>
      <c r="I981" s="55">
        <f t="shared" si="114"/>
        <v>0</v>
      </c>
      <c r="J981" s="226"/>
      <c r="K981" s="234"/>
      <c r="L981" s="236" t="str">
        <f>IF(AND('1B Tableau financier'!$K$2&lt;&gt;"Pôle",B981&lt;&gt;""),1,"")</f>
        <v/>
      </c>
      <c r="M981" s="241" t="str">
        <f t="shared" si="117"/>
        <v/>
      </c>
      <c r="N981" s="242" t="str">
        <f>IF(AND('1B Tableau financier'!$K$2="pôle",L981=2),ROUND((I981+J981+K981),2),"")</f>
        <v/>
      </c>
      <c r="O981" s="241" t="str">
        <f t="shared" si="115"/>
        <v/>
      </c>
      <c r="P981" s="55" t="str">
        <f t="shared" si="116"/>
        <v/>
      </c>
      <c r="Q981" s="55"/>
      <c r="R981" s="55"/>
      <c r="S981" s="296"/>
    </row>
    <row r="982" spans="1:19">
      <c r="A982" s="217"/>
      <c r="B982" s="218"/>
      <c r="C982" s="219"/>
      <c r="D982" s="219"/>
      <c r="E982" s="220"/>
      <c r="F982" s="219"/>
      <c r="G982" s="291"/>
      <c r="H982" s="174" cm="1">
        <f t="array" ref="H982">IF(B982&lt;&gt;"",INDEX(KM!$C$5:$C$40,MATCH(1,($B982&gt;=KM!$A$5:$A$40)*($B982&lt;=KM!$B$5:$B$40),0)),0)</f>
        <v>0</v>
      </c>
      <c r="I982" s="55">
        <f t="shared" si="111"/>
        <v>0</v>
      </c>
      <c r="J982" s="226"/>
      <c r="K982" s="234"/>
      <c r="L982" s="236" t="str">
        <f>IF(AND('1B Tableau financier'!$K$2&lt;&gt;"Pôle",B982&lt;&gt;""),1,"")</f>
        <v/>
      </c>
      <c r="M982" s="241" t="str">
        <f t="shared" si="117"/>
        <v/>
      </c>
      <c r="N982" s="242" t="str">
        <f>IF(AND('1B Tableau financier'!$K$2="pôle",L982=2),ROUND((I982+J982+K982),2),"")</f>
        <v/>
      </c>
      <c r="O982" s="241" t="str">
        <f t="shared" si="115"/>
        <v/>
      </c>
      <c r="P982" s="55" t="str">
        <f t="shared" si="116"/>
        <v/>
      </c>
      <c r="Q982" s="55"/>
      <c r="R982" s="55"/>
      <c r="S982" s="296"/>
    </row>
    <row r="983" spans="1:19">
      <c r="A983" s="217"/>
      <c r="B983" s="218"/>
      <c r="C983" s="219"/>
      <c r="D983" s="219"/>
      <c r="E983" s="220"/>
      <c r="F983" s="219"/>
      <c r="G983" s="291"/>
      <c r="H983" s="174" cm="1">
        <f t="array" ref="H983">IF(B983&lt;&gt;"",INDEX(KM!$C$5:$C$40,MATCH(1,($B983&gt;=KM!$A$5:$A$40)*($B983&lt;=KM!$B$5:$B$40),0)),0)</f>
        <v>0</v>
      </c>
      <c r="I983" s="55">
        <f t="shared" si="111"/>
        <v>0</v>
      </c>
      <c r="J983" s="226"/>
      <c r="K983" s="234"/>
      <c r="L983" s="236" t="str">
        <f>IF(AND('1B Tableau financier'!$K$2&lt;&gt;"Pôle",B983&lt;&gt;""),1,"")</f>
        <v/>
      </c>
      <c r="M983" s="241" t="str">
        <f t="shared" si="117"/>
        <v/>
      </c>
      <c r="N983" s="242" t="str">
        <f>IF(AND('1B Tableau financier'!$K$2="pôle",L983=2),ROUND((I983+J983+K983),2),"")</f>
        <v/>
      </c>
      <c r="O983" s="241" t="str">
        <f t="shared" si="115"/>
        <v/>
      </c>
      <c r="P983" s="55" t="str">
        <f t="shared" si="116"/>
        <v/>
      </c>
      <c r="Q983" s="55"/>
      <c r="R983" s="55"/>
      <c r="S983" s="296"/>
    </row>
    <row r="984" spans="1:19">
      <c r="A984" s="217"/>
      <c r="B984" s="218"/>
      <c r="C984" s="219"/>
      <c r="D984" s="219"/>
      <c r="E984" s="220"/>
      <c r="F984" s="219"/>
      <c r="G984" s="291"/>
      <c r="H984" s="174" cm="1">
        <f t="array" ref="H984">IF(B984&lt;&gt;"",INDEX(KM!$C$5:$C$40,MATCH(1,($B984&gt;=KM!$A$5:$A$40)*($B984&lt;=KM!$B$5:$B$40),0)),0)</f>
        <v>0</v>
      </c>
      <c r="I984" s="55">
        <f t="shared" si="111"/>
        <v>0</v>
      </c>
      <c r="J984" s="226"/>
      <c r="K984" s="234"/>
      <c r="L984" s="236" t="str">
        <f>IF(AND('1B Tableau financier'!$K$2&lt;&gt;"Pôle",B984&lt;&gt;""),1,"")</f>
        <v/>
      </c>
      <c r="M984" s="241" t="str">
        <f t="shared" si="117"/>
        <v/>
      </c>
      <c r="N984" s="242" t="str">
        <f>IF(AND('1B Tableau financier'!$K$2="pôle",L984=2),ROUND((I984+J984+K984),2),"")</f>
        <v/>
      </c>
      <c r="O984" s="241" t="str">
        <f t="shared" si="115"/>
        <v/>
      </c>
      <c r="P984" s="55" t="str">
        <f t="shared" si="116"/>
        <v/>
      </c>
      <c r="Q984" s="55"/>
      <c r="R984" s="55"/>
      <c r="S984" s="296"/>
    </row>
    <row r="985" spans="1:19">
      <c r="A985" s="217"/>
      <c r="B985" s="218"/>
      <c r="C985" s="219"/>
      <c r="D985" s="219"/>
      <c r="E985" s="220"/>
      <c r="F985" s="219"/>
      <c r="G985" s="291"/>
      <c r="H985" s="174" cm="1">
        <f t="array" ref="H985">IF(B985&lt;&gt;"",INDEX(KM!$C$5:$C$40,MATCH(1,($B985&gt;=KM!$A$5:$A$40)*($B985&lt;=KM!$B$5:$B$40),0)),0)</f>
        <v>0</v>
      </c>
      <c r="I985" s="55">
        <f t="shared" si="111"/>
        <v>0</v>
      </c>
      <c r="J985" s="226"/>
      <c r="K985" s="234"/>
      <c r="L985" s="236" t="str">
        <f>IF(AND('1B Tableau financier'!$K$2&lt;&gt;"Pôle",B985&lt;&gt;""),1,"")</f>
        <v/>
      </c>
      <c r="M985" s="241" t="str">
        <f t="shared" si="117"/>
        <v/>
      </c>
      <c r="N985" s="242" t="str">
        <f>IF(AND('1B Tableau financier'!$K$2="pôle",L985=2),ROUND((I985+J985+K985),2),"")</f>
        <v/>
      </c>
      <c r="O985" s="241" t="str">
        <f t="shared" si="115"/>
        <v/>
      </c>
      <c r="P985" s="55" t="str">
        <f t="shared" si="116"/>
        <v/>
      </c>
      <c r="Q985" s="55"/>
      <c r="R985" s="55"/>
      <c r="S985" s="296"/>
    </row>
    <row r="986" spans="1:19">
      <c r="A986" s="217"/>
      <c r="B986" s="218"/>
      <c r="C986" s="219"/>
      <c r="D986" s="219"/>
      <c r="E986" s="220"/>
      <c r="F986" s="219"/>
      <c r="G986" s="291"/>
      <c r="H986" s="174" cm="1">
        <f t="array" ref="H986">IF(B986&lt;&gt;"",INDEX(KM!$C$5:$C$40,MATCH(1,($B986&gt;=KM!$A$5:$A$40)*($B986&lt;=KM!$B$5:$B$40),0)),0)</f>
        <v>0</v>
      </c>
      <c r="I986" s="55">
        <f t="shared" si="111"/>
        <v>0</v>
      </c>
      <c r="J986" s="226"/>
      <c r="K986" s="234"/>
      <c r="L986" s="236" t="str">
        <f>IF(AND('1B Tableau financier'!$K$2&lt;&gt;"Pôle",B986&lt;&gt;""),1,"")</f>
        <v/>
      </c>
      <c r="M986" s="241" t="str">
        <f t="shared" si="117"/>
        <v/>
      </c>
      <c r="N986" s="242" t="str">
        <f>IF(AND('1B Tableau financier'!$K$2="pôle",L986=2),ROUND((I986+J986+K986),2),"")</f>
        <v/>
      </c>
      <c r="O986" s="241" t="str">
        <f t="shared" si="115"/>
        <v/>
      </c>
      <c r="P986" s="55" t="str">
        <f t="shared" si="116"/>
        <v/>
      </c>
      <c r="Q986" s="55"/>
      <c r="R986" s="55"/>
      <c r="S986" s="296"/>
    </row>
    <row r="987" spans="1:19">
      <c r="A987" s="217"/>
      <c r="B987" s="218"/>
      <c r="C987" s="219"/>
      <c r="D987" s="219"/>
      <c r="E987" s="220"/>
      <c r="F987" s="219"/>
      <c r="G987" s="291"/>
      <c r="H987" s="174" cm="1">
        <f t="array" ref="H987">IF(B987&lt;&gt;"",INDEX(KM!$C$5:$C$40,MATCH(1,($B987&gt;=KM!$A$5:$A$40)*($B987&lt;=KM!$B$5:$B$40),0)),0)</f>
        <v>0</v>
      </c>
      <c r="I987" s="55">
        <f t="shared" si="111"/>
        <v>0</v>
      </c>
      <c r="J987" s="226"/>
      <c r="K987" s="234"/>
      <c r="L987" s="236" t="str">
        <f>IF(AND('1B Tableau financier'!$K$2&lt;&gt;"Pôle",B987&lt;&gt;""),1,"")</f>
        <v/>
      </c>
      <c r="M987" s="241" t="str">
        <f t="shared" si="117"/>
        <v/>
      </c>
      <c r="N987" s="242" t="str">
        <f>IF(AND('1B Tableau financier'!$K$2="pôle",L987=2),ROUND((I987+J987+K987),2),"")</f>
        <v/>
      </c>
      <c r="O987" s="241" t="str">
        <f t="shared" si="115"/>
        <v/>
      </c>
      <c r="P987" s="55" t="str">
        <f t="shared" si="116"/>
        <v/>
      </c>
      <c r="Q987" s="55"/>
      <c r="R987" s="55"/>
      <c r="S987" s="296"/>
    </row>
    <row r="988" spans="1:19">
      <c r="A988" s="217"/>
      <c r="B988" s="218"/>
      <c r="C988" s="219"/>
      <c r="D988" s="219"/>
      <c r="E988" s="220"/>
      <c r="F988" s="219"/>
      <c r="G988" s="291"/>
      <c r="H988" s="174" cm="1">
        <f t="array" ref="H988">IF(B988&lt;&gt;"",INDEX(KM!$C$5:$C$40,MATCH(1,($B988&gt;=KM!$A$5:$A$40)*($B988&lt;=KM!$B$5:$B$40),0)),0)</f>
        <v>0</v>
      </c>
      <c r="I988" s="55">
        <f t="shared" si="111"/>
        <v>0</v>
      </c>
      <c r="J988" s="226"/>
      <c r="K988" s="234"/>
      <c r="L988" s="236" t="str">
        <f>IF(AND('1B Tableau financier'!$K$2&lt;&gt;"Pôle",B988&lt;&gt;""),1,"")</f>
        <v/>
      </c>
      <c r="M988" s="241" t="str">
        <f t="shared" si="117"/>
        <v/>
      </c>
      <c r="N988" s="242" t="str">
        <f>IF(AND('1B Tableau financier'!$K$2="pôle",L988=2),ROUND((I988+J988+K988),2),"")</f>
        <v/>
      </c>
      <c r="O988" s="241" t="str">
        <f t="shared" si="115"/>
        <v/>
      </c>
      <c r="P988" s="55" t="str">
        <f t="shared" si="116"/>
        <v/>
      </c>
      <c r="Q988" s="55"/>
      <c r="R988" s="55"/>
      <c r="S988" s="296"/>
    </row>
    <row r="989" spans="1:19">
      <c r="A989" s="217"/>
      <c r="B989" s="218"/>
      <c r="C989" s="219"/>
      <c r="D989" s="219"/>
      <c r="E989" s="220"/>
      <c r="F989" s="219"/>
      <c r="G989" s="291"/>
      <c r="H989" s="174" cm="1">
        <f t="array" ref="H989">IF(B989&lt;&gt;"",INDEX(KM!$C$5:$C$40,MATCH(1,($B989&gt;=KM!$A$5:$A$40)*($B989&lt;=KM!$B$5:$B$40),0)),0)</f>
        <v>0</v>
      </c>
      <c r="I989" s="55">
        <f t="shared" si="111"/>
        <v>0</v>
      </c>
      <c r="J989" s="226"/>
      <c r="K989" s="234"/>
      <c r="L989" s="236" t="str">
        <f>IF(AND('1B Tableau financier'!$K$2&lt;&gt;"Pôle",B989&lt;&gt;""),1,"")</f>
        <v/>
      </c>
      <c r="M989" s="241" t="str">
        <f t="shared" si="117"/>
        <v/>
      </c>
      <c r="N989" s="242" t="str">
        <f>IF(AND('1B Tableau financier'!$K$2="pôle",L989=2),ROUND((I989+J989+K989),2),"")</f>
        <v/>
      </c>
      <c r="O989" s="241" t="str">
        <f t="shared" si="115"/>
        <v/>
      </c>
      <c r="P989" s="55" t="str">
        <f t="shared" si="116"/>
        <v/>
      </c>
      <c r="Q989" s="55"/>
      <c r="R989" s="55"/>
      <c r="S989" s="296"/>
    </row>
    <row r="990" spans="1:19">
      <c r="A990" s="217"/>
      <c r="B990" s="218"/>
      <c r="C990" s="219"/>
      <c r="D990" s="219"/>
      <c r="E990" s="220"/>
      <c r="F990" s="219"/>
      <c r="G990" s="291"/>
      <c r="H990" s="174" cm="1">
        <f t="array" ref="H990">IF(B990&lt;&gt;"",INDEX(KM!$C$5:$C$40,MATCH(1,($B990&gt;=KM!$A$5:$A$40)*($B990&lt;=KM!$B$5:$B$40),0)),0)</f>
        <v>0</v>
      </c>
      <c r="I990" s="55">
        <f t="shared" si="111"/>
        <v>0</v>
      </c>
      <c r="J990" s="226"/>
      <c r="K990" s="234"/>
      <c r="L990" s="236" t="str">
        <f>IF(AND('1B Tableau financier'!$K$2&lt;&gt;"Pôle",B990&lt;&gt;""),1,"")</f>
        <v/>
      </c>
      <c r="M990" s="241" t="str">
        <f t="shared" si="117"/>
        <v/>
      </c>
      <c r="N990" s="242" t="str">
        <f>IF(AND('1B Tableau financier'!$K$2="pôle",L990=2),ROUND((I990+J990+K990),2),"")</f>
        <v/>
      </c>
      <c r="O990" s="241" t="str">
        <f t="shared" si="115"/>
        <v/>
      </c>
      <c r="P990" s="55" t="str">
        <f t="shared" si="116"/>
        <v/>
      </c>
      <c r="Q990" s="55"/>
      <c r="R990" s="55"/>
      <c r="S990" s="296"/>
    </row>
    <row r="991" spans="1:19">
      <c r="A991" s="217"/>
      <c r="B991" s="218"/>
      <c r="C991" s="219"/>
      <c r="D991" s="219"/>
      <c r="E991" s="220"/>
      <c r="F991" s="219"/>
      <c r="G991" s="291"/>
      <c r="H991" s="174" cm="1">
        <f t="array" ref="H991">IF(B991&lt;&gt;"",INDEX(KM!$C$5:$C$40,MATCH(1,($B991&gt;=KM!$A$5:$A$40)*($B991&lt;=KM!$B$5:$B$40),0)),0)</f>
        <v>0</v>
      </c>
      <c r="I991" s="55">
        <f t="shared" si="111"/>
        <v>0</v>
      </c>
      <c r="J991" s="226"/>
      <c r="K991" s="234"/>
      <c r="L991" s="236" t="str">
        <f>IF(AND('1B Tableau financier'!$K$2&lt;&gt;"Pôle",B991&lt;&gt;""),1,"")</f>
        <v/>
      </c>
      <c r="M991" s="241" t="str">
        <f t="shared" si="117"/>
        <v/>
      </c>
      <c r="N991" s="242" t="str">
        <f>IF(AND('1B Tableau financier'!$K$2="pôle",L991=2),ROUND((I991+J991+K991),2),"")</f>
        <v/>
      </c>
      <c r="O991" s="241" t="str">
        <f t="shared" si="115"/>
        <v/>
      </c>
      <c r="P991" s="55" t="str">
        <f t="shared" si="116"/>
        <v/>
      </c>
      <c r="Q991" s="55"/>
      <c r="R991" s="55"/>
      <c r="S991" s="296"/>
    </row>
    <row r="992" spans="1:19">
      <c r="A992" s="217"/>
      <c r="B992" s="218"/>
      <c r="C992" s="219"/>
      <c r="D992" s="219"/>
      <c r="E992" s="220"/>
      <c r="F992" s="219"/>
      <c r="G992" s="291"/>
      <c r="H992" s="174" cm="1">
        <f t="array" ref="H992">IF(B992&lt;&gt;"",INDEX(KM!$C$5:$C$40,MATCH(1,($B992&gt;=KM!$A$5:$A$40)*($B992&lt;=KM!$B$5:$B$40),0)),0)</f>
        <v>0</v>
      </c>
      <c r="I992" s="55">
        <f t="shared" si="111"/>
        <v>0</v>
      </c>
      <c r="J992" s="226"/>
      <c r="K992" s="234"/>
      <c r="L992" s="236" t="str">
        <f>IF(AND('1B Tableau financier'!$K$2&lt;&gt;"Pôle",B992&lt;&gt;""),1,"")</f>
        <v/>
      </c>
      <c r="M992" s="241" t="str">
        <f t="shared" si="117"/>
        <v/>
      </c>
      <c r="N992" s="242" t="str">
        <f>IF(AND('1B Tableau financier'!$K$2="pôle",L992=2),ROUND((I992+J992+K992),2),"")</f>
        <v/>
      </c>
      <c r="O992" s="241" t="str">
        <f t="shared" si="115"/>
        <v/>
      </c>
      <c r="P992" s="55" t="str">
        <f t="shared" si="116"/>
        <v/>
      </c>
      <c r="Q992" s="55"/>
      <c r="R992" s="55"/>
      <c r="S992" s="296"/>
    </row>
    <row r="993" spans="1:19">
      <c r="A993" s="217"/>
      <c r="B993" s="218"/>
      <c r="C993" s="219"/>
      <c r="D993" s="219"/>
      <c r="E993" s="220"/>
      <c r="F993" s="219"/>
      <c r="G993" s="291"/>
      <c r="H993" s="174" cm="1">
        <f t="array" ref="H993">IF(B993&lt;&gt;"",INDEX(KM!$C$5:$C$40,MATCH(1,($B993&gt;=KM!$A$5:$A$40)*($B993&lt;=KM!$B$5:$B$40),0)),0)</f>
        <v>0</v>
      </c>
      <c r="I993" s="55">
        <f t="shared" si="111"/>
        <v>0</v>
      </c>
      <c r="J993" s="226"/>
      <c r="K993" s="234"/>
      <c r="L993" s="236" t="str">
        <f>IF(AND('1B Tableau financier'!$K$2&lt;&gt;"Pôle",B993&lt;&gt;""),1,"")</f>
        <v/>
      </c>
      <c r="M993" s="241" t="str">
        <f t="shared" si="117"/>
        <v/>
      </c>
      <c r="N993" s="242" t="str">
        <f>IF(AND('1B Tableau financier'!$K$2="pôle",L993=2),ROUND((I993+J993+K993),2),"")</f>
        <v/>
      </c>
      <c r="O993" s="241" t="str">
        <f t="shared" si="115"/>
        <v/>
      </c>
      <c r="P993" s="55" t="str">
        <f t="shared" si="116"/>
        <v/>
      </c>
      <c r="Q993" s="55"/>
      <c r="R993" s="55"/>
      <c r="S993" s="296"/>
    </row>
    <row r="994" spans="1:19">
      <c r="A994" s="217"/>
      <c r="B994" s="218"/>
      <c r="C994" s="219"/>
      <c r="D994" s="219"/>
      <c r="E994" s="220"/>
      <c r="F994" s="219"/>
      <c r="G994" s="291"/>
      <c r="H994" s="174" cm="1">
        <f t="array" ref="H994">IF(B994&lt;&gt;"",INDEX(KM!$C$5:$C$40,MATCH(1,($B994&gt;=KM!$A$5:$A$40)*($B994&lt;=KM!$B$5:$B$40),0)),0)</f>
        <v>0</v>
      </c>
      <c r="I994" s="55">
        <f t="shared" si="111"/>
        <v>0</v>
      </c>
      <c r="J994" s="226"/>
      <c r="K994" s="234"/>
      <c r="L994" s="236" t="str">
        <f>IF(AND('1B Tableau financier'!$K$2&lt;&gt;"Pôle",B994&lt;&gt;""),1,"")</f>
        <v/>
      </c>
      <c r="M994" s="241" t="str">
        <f t="shared" si="117"/>
        <v/>
      </c>
      <c r="N994" s="242" t="str">
        <f>IF(AND('1B Tableau financier'!$K$2="pôle",L994=2),ROUND((I994+J994+K994),2),"")</f>
        <v/>
      </c>
      <c r="O994" s="241" t="str">
        <f t="shared" si="115"/>
        <v/>
      </c>
      <c r="P994" s="55" t="str">
        <f t="shared" si="116"/>
        <v/>
      </c>
      <c r="Q994" s="55"/>
      <c r="R994" s="55"/>
      <c r="S994" s="296"/>
    </row>
    <row r="995" spans="1:19">
      <c r="A995" s="217"/>
      <c r="B995" s="218"/>
      <c r="C995" s="219"/>
      <c r="D995" s="219"/>
      <c r="E995" s="220"/>
      <c r="F995" s="219"/>
      <c r="G995" s="291"/>
      <c r="H995" s="174" cm="1">
        <f t="array" ref="H995">IF(B995&lt;&gt;"",INDEX(KM!$C$5:$C$40,MATCH(1,($B995&gt;=KM!$A$5:$A$40)*($B995&lt;=KM!$B$5:$B$40),0)),0)</f>
        <v>0</v>
      </c>
      <c r="I995" s="55">
        <f t="shared" si="111"/>
        <v>0</v>
      </c>
      <c r="J995" s="226"/>
      <c r="K995" s="234"/>
      <c r="L995" s="236" t="str">
        <f>IF(AND('1B Tableau financier'!$K$2&lt;&gt;"Pôle",B995&lt;&gt;""),1,"")</f>
        <v/>
      </c>
      <c r="M995" s="241" t="str">
        <f t="shared" si="117"/>
        <v/>
      </c>
      <c r="N995" s="242" t="str">
        <f>IF(AND('1B Tableau financier'!$K$2="pôle",L995=2),ROUND((I995+J995+K995),2),"")</f>
        <v/>
      </c>
      <c r="O995" s="241" t="str">
        <f t="shared" si="115"/>
        <v/>
      </c>
      <c r="P995" s="55" t="str">
        <f t="shared" si="116"/>
        <v/>
      </c>
      <c r="Q995" s="55"/>
      <c r="R995" s="55"/>
      <c r="S995" s="296"/>
    </row>
    <row r="996" spans="1:19">
      <c r="A996" s="217"/>
      <c r="B996" s="218"/>
      <c r="C996" s="219"/>
      <c r="D996" s="219"/>
      <c r="E996" s="220"/>
      <c r="F996" s="219"/>
      <c r="G996" s="291"/>
      <c r="H996" s="174" cm="1">
        <f t="array" ref="H996">IF(B996&lt;&gt;"",INDEX(KM!$C$5:$C$40,MATCH(1,($B996&gt;=KM!$A$5:$A$40)*($B996&lt;=KM!$B$5:$B$40),0)),0)</f>
        <v>0</v>
      </c>
      <c r="I996" s="55">
        <f t="shared" si="111"/>
        <v>0</v>
      </c>
      <c r="J996" s="226"/>
      <c r="K996" s="234"/>
      <c r="L996" s="236" t="str">
        <f>IF(AND('1B Tableau financier'!$K$2&lt;&gt;"Pôle",B996&lt;&gt;""),1,"")</f>
        <v/>
      </c>
      <c r="M996" s="241" t="str">
        <f t="shared" si="117"/>
        <v/>
      </c>
      <c r="N996" s="242" t="str">
        <f>IF(AND('1B Tableau financier'!$K$2="pôle",L996=2),ROUND((I996+J996+K996),2),"")</f>
        <v/>
      </c>
      <c r="O996" s="241" t="str">
        <f t="shared" si="115"/>
        <v/>
      </c>
      <c r="P996" s="55" t="str">
        <f t="shared" si="116"/>
        <v/>
      </c>
      <c r="Q996" s="55"/>
      <c r="R996" s="55"/>
      <c r="S996" s="296"/>
    </row>
    <row r="997" spans="1:19">
      <c r="A997" s="217"/>
      <c r="B997" s="218"/>
      <c r="C997" s="219"/>
      <c r="D997" s="219"/>
      <c r="E997" s="220"/>
      <c r="F997" s="219"/>
      <c r="G997" s="291"/>
      <c r="H997" s="174" cm="1">
        <f t="array" ref="H997">IF(B997&lt;&gt;"",INDEX(KM!$C$5:$C$40,MATCH(1,($B997&gt;=KM!$A$5:$A$40)*($B997&lt;=KM!$B$5:$B$40),0)),0)</f>
        <v>0</v>
      </c>
      <c r="I997" s="55">
        <f t="shared" si="111"/>
        <v>0</v>
      </c>
      <c r="J997" s="226"/>
      <c r="K997" s="234"/>
      <c r="L997" s="236" t="str">
        <f>IF(AND('1B Tableau financier'!$K$2&lt;&gt;"Pôle",B997&lt;&gt;""),1,"")</f>
        <v/>
      </c>
      <c r="M997" s="241" t="str">
        <f t="shared" si="117"/>
        <v/>
      </c>
      <c r="N997" s="242" t="str">
        <f>IF(AND('1B Tableau financier'!$K$2="pôle",L997=2),ROUND((I997+J997+K997),2),"")</f>
        <v/>
      </c>
      <c r="O997" s="241" t="str">
        <f t="shared" si="115"/>
        <v/>
      </c>
      <c r="P997" s="55" t="str">
        <f t="shared" si="116"/>
        <v/>
      </c>
      <c r="Q997" s="55"/>
      <c r="R997" s="55"/>
      <c r="S997" s="296"/>
    </row>
    <row r="998" spans="1:19">
      <c r="A998" s="217"/>
      <c r="B998" s="218"/>
      <c r="C998" s="219"/>
      <c r="D998" s="219"/>
      <c r="E998" s="220"/>
      <c r="F998" s="219"/>
      <c r="G998" s="291"/>
      <c r="H998" s="174" cm="1">
        <f t="array" ref="H998">IF(B998&lt;&gt;"",INDEX(KM!$C$5:$C$40,MATCH(1,($B998&gt;=KM!$A$5:$A$40)*($B998&lt;=KM!$B$5:$B$40),0)),0)</f>
        <v>0</v>
      </c>
      <c r="I998" s="55">
        <f t="shared" si="111"/>
        <v>0</v>
      </c>
      <c r="J998" s="226"/>
      <c r="K998" s="234"/>
      <c r="L998" s="236" t="str">
        <f>IF(AND('1B Tableau financier'!$K$2&lt;&gt;"Pôle",B998&lt;&gt;""),1,"")</f>
        <v/>
      </c>
      <c r="M998" s="241" t="str">
        <f t="shared" si="117"/>
        <v/>
      </c>
      <c r="N998" s="242" t="str">
        <f>IF(AND('1B Tableau financier'!$K$2="pôle",L998=2),ROUND((I998+J998+K998),2),"")</f>
        <v/>
      </c>
      <c r="O998" s="241" t="str">
        <f t="shared" si="115"/>
        <v/>
      </c>
      <c r="P998" s="55" t="str">
        <f t="shared" si="116"/>
        <v/>
      </c>
      <c r="Q998" s="55"/>
      <c r="R998" s="55"/>
      <c r="S998" s="296"/>
    </row>
    <row r="999" spans="1:19">
      <c r="A999" s="221"/>
      <c r="B999" s="218"/>
      <c r="C999" s="219"/>
      <c r="D999" s="219"/>
      <c r="E999" s="220"/>
      <c r="F999" s="219"/>
      <c r="G999" s="291"/>
      <c r="H999" s="174" cm="1">
        <f t="array" ref="H999">IF(B999&lt;&gt;"",INDEX(KM!$C$5:$C$40,MATCH(1,($B999&gt;=KM!$A$5:$A$40)*($B999&lt;=KM!$B$5:$B$40),0)),0)</f>
        <v>0</v>
      </c>
      <c r="I999" s="55">
        <f t="shared" si="111"/>
        <v>0</v>
      </c>
      <c r="J999" s="226"/>
      <c r="K999" s="234"/>
      <c r="L999" s="236" t="str">
        <f>IF(AND('1B Tableau financier'!$K$2&lt;&gt;"Pôle",B999&lt;&gt;""),1,"")</f>
        <v/>
      </c>
      <c r="M999" s="241" t="str">
        <f t="shared" si="117"/>
        <v/>
      </c>
      <c r="N999" s="242" t="str">
        <f>IF(AND('1B Tableau financier'!$K$2="pôle",L999=2),ROUND((I999+J999+K999),2),"")</f>
        <v/>
      </c>
      <c r="O999" s="241" t="str">
        <f t="shared" si="115"/>
        <v/>
      </c>
      <c r="P999" s="55" t="str">
        <f t="shared" si="116"/>
        <v/>
      </c>
      <c r="Q999" s="55"/>
      <c r="R999" s="55"/>
      <c r="S999" s="296"/>
    </row>
    <row r="1000" spans="1:19" ht="15.75" thickBot="1">
      <c r="A1000" s="222"/>
      <c r="B1000" s="223"/>
      <c r="C1000" s="224"/>
      <c r="D1000" s="224"/>
      <c r="E1000" s="225"/>
      <c r="F1000" s="224"/>
      <c r="G1000" s="292"/>
      <c r="H1000" s="175" cm="1">
        <f t="array" ref="H1000">IF(B1000&lt;&gt;"",INDEX(KM!$C$5:$C$40,MATCH(1,($B1000&gt;=KM!$A$5:$A$40)*($B1000&lt;=KM!$B$5:$B$40),0)),0)</f>
        <v>0</v>
      </c>
      <c r="I1000" s="56">
        <f>G1000*H1000</f>
        <v>0</v>
      </c>
      <c r="J1000" s="227"/>
      <c r="K1000" s="235"/>
      <c r="L1000" s="613" t="str">
        <f>IF(AND('1B Tableau financier'!$K$2&lt;&gt;"Pôle",B1000&lt;&gt;""),1,"")</f>
        <v/>
      </c>
      <c r="M1000" s="614" t="str">
        <f t="shared" si="117"/>
        <v/>
      </c>
      <c r="N1000" s="615" t="str">
        <f>IF(AND('1B Tableau financier'!$K$2="pôle",L1000=2),ROUND((I1000+J1000+K1000),2),"")</f>
        <v/>
      </c>
      <c r="O1000" s="241" t="str">
        <f t="shared" si="115"/>
        <v/>
      </c>
      <c r="P1000" s="55" t="str">
        <f t="shared" si="116"/>
        <v/>
      </c>
      <c r="Q1000" s="55"/>
      <c r="R1000" s="55"/>
      <c r="S1000" s="296"/>
    </row>
    <row r="1001" spans="1:19" ht="15.75" thickBot="1">
      <c r="F1001" s="210"/>
      <c r="G1001" s="301"/>
      <c r="H1001" s="301"/>
      <c r="I1001" s="301"/>
      <c r="J1001" s="302" t="str">
        <f>"Montant total des frais de déplacement pour "&amp;C908</f>
        <v xml:space="preserve">Montant total des frais de déplacement pour </v>
      </c>
      <c r="K1001" s="302"/>
      <c r="L1001" s="302"/>
      <c r="M1001" s="611">
        <f t="shared" ref="M1001:R1001" si="118">SUM(M910:M1000)</f>
        <v>0</v>
      </c>
      <c r="N1001" s="611">
        <f t="shared" si="118"/>
        <v>0</v>
      </c>
      <c r="O1001" s="290">
        <f t="shared" si="118"/>
        <v>0</v>
      </c>
      <c r="P1001" s="290">
        <f t="shared" si="118"/>
        <v>0</v>
      </c>
      <c r="Q1001" s="300">
        <f t="shared" si="118"/>
        <v>0</v>
      </c>
      <c r="R1001" s="300">
        <f t="shared" si="118"/>
        <v>0</v>
      </c>
      <c r="S1001" s="297"/>
    </row>
    <row r="1003" spans="1:19" ht="15.75" thickBot="1"/>
    <row r="1004" spans="1:19" ht="16.5" customHeight="1" thickBot="1">
      <c r="A1004" s="191" t="s">
        <v>337</v>
      </c>
      <c r="B1004" s="450"/>
      <c r="C1004" s="192"/>
      <c r="D1004" s="193"/>
      <c r="E1004" s="193"/>
      <c r="F1004" s="1068" t="s">
        <v>311</v>
      </c>
      <c r="G1004" s="1071" t="s">
        <v>312</v>
      </c>
      <c r="H1004" s="1072"/>
      <c r="I1004" s="1072"/>
      <c r="J1004" s="1073"/>
      <c r="K1004" s="1074" t="s">
        <v>140</v>
      </c>
      <c r="L1004" s="1068" t="s">
        <v>313</v>
      </c>
      <c r="M1004" s="1068" t="s">
        <v>314</v>
      </c>
      <c r="N1004" s="1068" t="s">
        <v>315</v>
      </c>
      <c r="O1004" s="842" t="s">
        <v>179</v>
      </c>
      <c r="P1004" s="843"/>
      <c r="Q1004" s="843"/>
      <c r="R1004" s="843"/>
      <c r="S1004" s="844"/>
    </row>
    <row r="1005" spans="1:19" ht="51.75" thickBot="1">
      <c r="A1005" s="194" t="s">
        <v>168</v>
      </c>
      <c r="B1005" s="195" t="s">
        <v>329</v>
      </c>
      <c r="C1005" s="196" t="s">
        <v>317</v>
      </c>
      <c r="D1005" s="196" t="s">
        <v>318</v>
      </c>
      <c r="E1005" s="197" t="s">
        <v>319</v>
      </c>
      <c r="F1005" s="1069"/>
      <c r="G1005" s="198" t="s">
        <v>320</v>
      </c>
      <c r="H1005" s="199" t="s">
        <v>321</v>
      </c>
      <c r="I1005" s="199" t="s">
        <v>322</v>
      </c>
      <c r="J1005" s="198" t="s">
        <v>323</v>
      </c>
      <c r="K1005" s="1075"/>
      <c r="L1005" s="1069"/>
      <c r="M1005" s="1069"/>
      <c r="N1005" s="1069"/>
      <c r="O1005" s="144" t="s">
        <v>324</v>
      </c>
      <c r="P1005" s="288" t="s">
        <v>325</v>
      </c>
      <c r="Q1005" s="145" t="s">
        <v>326</v>
      </c>
      <c r="R1005" s="145" t="s">
        <v>327</v>
      </c>
      <c r="S1005" s="289" t="s">
        <v>182</v>
      </c>
    </row>
    <row r="1006" spans="1:19">
      <c r="A1006" s="213"/>
      <c r="B1006" s="214"/>
      <c r="C1006" s="215"/>
      <c r="D1006" s="215"/>
      <c r="E1006" s="216"/>
      <c r="F1006" s="215"/>
      <c r="G1006" s="291"/>
      <c r="H1006" s="174" cm="1">
        <f t="array" ref="H1006">IF(B1006&lt;&gt;"",INDEX(KM!$C$5:$C$40,MATCH(1,($B1006&gt;=KM!$A$5:$A$40)*($B1006&lt;=KM!$B$5:$B$40),0)),0)</f>
        <v>0</v>
      </c>
      <c r="I1006" s="54">
        <f>G1006*H1006</f>
        <v>0</v>
      </c>
      <c r="J1006" s="226"/>
      <c r="K1006" s="238"/>
      <c r="L1006" s="236" t="str">
        <f>IF(AND('1B Tableau financier'!$K$2&lt;&gt;"Pôle",B1006&lt;&gt;""),1,"")</f>
        <v/>
      </c>
      <c r="M1006" s="241" t="str">
        <f t="shared" ref="M1006:M1007" si="119">IF(L1006=1,ROUND(I1006+J1006+K1006,2),"")</f>
        <v/>
      </c>
      <c r="N1006" s="242" t="str">
        <f>IF(AND('1B Tableau financier'!$K$2="pôle",L1006=2),ROUND((I1006+J1006+K1006),2),"")</f>
        <v/>
      </c>
      <c r="O1006" s="239" t="str">
        <f>IF(M1006="","",M1006-Q1006)</f>
        <v/>
      </c>
      <c r="P1006" s="54" t="str">
        <f>IF(N1006="","",N1006-R1006)</f>
        <v/>
      </c>
      <c r="Q1006" s="54"/>
      <c r="R1006" s="54"/>
      <c r="S1006" s="295"/>
    </row>
    <row r="1007" spans="1:19">
      <c r="A1007" s="217"/>
      <c r="B1007" s="218"/>
      <c r="C1007" s="219"/>
      <c r="D1007" s="219"/>
      <c r="E1007" s="220"/>
      <c r="F1007" s="219"/>
      <c r="G1007" s="291"/>
      <c r="H1007" s="174" cm="1">
        <f t="array" ref="H1007">IF(B1007&lt;&gt;"",INDEX(KM!$C$5:$C$40,MATCH(1,($B1007&gt;=KM!$A$5:$A$40)*($B1007&lt;=KM!$B$5:$B$40),0)),0)</f>
        <v>0</v>
      </c>
      <c r="I1007" s="55">
        <f>G1007*H1007</f>
        <v>0</v>
      </c>
      <c r="J1007" s="226"/>
      <c r="K1007" s="234"/>
      <c r="L1007" s="612" t="str">
        <f>IF(AND('1B Tableau financier'!$K$2&lt;&gt;"Pôle",B1007&lt;&gt;""),1,"")</f>
        <v/>
      </c>
      <c r="M1007" s="241" t="str">
        <f t="shared" si="119"/>
        <v/>
      </c>
      <c r="N1007" s="242" t="str">
        <f>IF(AND('1B Tableau financier'!$K$2="pôle",L1007=2),ROUND((I1007+J1007+K1007),2),"")</f>
        <v/>
      </c>
      <c r="O1007" s="241" t="str">
        <f t="shared" ref="O1007:O1070" si="120">IF(M1007="","",M1007-Q1007)</f>
        <v/>
      </c>
      <c r="P1007" s="55" t="str">
        <f t="shared" ref="P1007:P1070" si="121">IF(N1007="","",N1007-R1007)</f>
        <v/>
      </c>
      <c r="Q1007" s="55"/>
      <c r="R1007" s="55"/>
      <c r="S1007" s="296"/>
    </row>
    <row r="1008" spans="1:19">
      <c r="A1008" s="217"/>
      <c r="B1008" s="218"/>
      <c r="C1008" s="219"/>
      <c r="D1008" s="219"/>
      <c r="E1008" s="220"/>
      <c r="F1008" s="219"/>
      <c r="G1008" s="291"/>
      <c r="H1008" s="174" cm="1">
        <f t="array" ref="H1008">IF(B1008&lt;&gt;"",INDEX(KM!$C$5:$C$40,MATCH(1,($B1008&gt;=KM!$A$5:$A$40)*($B1008&lt;=KM!$B$5:$B$40),0)),0)</f>
        <v>0</v>
      </c>
      <c r="I1008" s="55">
        <f t="shared" ref="I1008:I1038" si="122">G1008*H1008</f>
        <v>0</v>
      </c>
      <c r="J1008" s="226"/>
      <c r="K1008" s="234"/>
      <c r="L1008" s="236" t="str">
        <f>IF(AND('1B Tableau financier'!$K$2&lt;&gt;"Pôle",B1008&lt;&gt;""),1,"")</f>
        <v/>
      </c>
      <c r="M1008" s="241" t="str">
        <f t="shared" ref="M1008:M1071" si="123">IF(L1008=1,ROUND(I1008+J1008+K1008,2),"")</f>
        <v/>
      </c>
      <c r="N1008" s="242" t="str">
        <f>IF(AND('1B Tableau financier'!$K$2="pôle",L1008=2),ROUND((I1008+J1008+K1008),2),"")</f>
        <v/>
      </c>
      <c r="O1008" s="241" t="str">
        <f t="shared" si="120"/>
        <v/>
      </c>
      <c r="P1008" s="55" t="str">
        <f t="shared" si="121"/>
        <v/>
      </c>
      <c r="Q1008" s="55"/>
      <c r="R1008" s="55"/>
      <c r="S1008" s="296"/>
    </row>
    <row r="1009" spans="1:19">
      <c r="A1009" s="217"/>
      <c r="B1009" s="218"/>
      <c r="C1009" s="219"/>
      <c r="D1009" s="219"/>
      <c r="E1009" s="220"/>
      <c r="F1009" s="219"/>
      <c r="G1009" s="291"/>
      <c r="H1009" s="174" cm="1">
        <f t="array" ref="H1009">IF(B1009&lt;&gt;"",INDEX(KM!$C$5:$C$40,MATCH(1,($B1009&gt;=KM!$A$5:$A$40)*($B1009&lt;=KM!$B$5:$B$40),0)),0)</f>
        <v>0</v>
      </c>
      <c r="I1009" s="55">
        <f t="shared" si="122"/>
        <v>0</v>
      </c>
      <c r="J1009" s="226"/>
      <c r="K1009" s="234"/>
      <c r="L1009" s="236" t="str">
        <f>IF(AND('1B Tableau financier'!$K$2&lt;&gt;"Pôle",B1009&lt;&gt;""),1,"")</f>
        <v/>
      </c>
      <c r="M1009" s="241" t="str">
        <f t="shared" si="123"/>
        <v/>
      </c>
      <c r="N1009" s="242" t="str">
        <f>IF(AND('1B Tableau financier'!$K$2="pôle",L1009=2),ROUND((I1009+J1009+K1009),2),"")</f>
        <v/>
      </c>
      <c r="O1009" s="241" t="str">
        <f t="shared" si="120"/>
        <v/>
      </c>
      <c r="P1009" s="55" t="str">
        <f t="shared" si="121"/>
        <v/>
      </c>
      <c r="Q1009" s="55"/>
      <c r="R1009" s="55"/>
      <c r="S1009" s="296"/>
    </row>
    <row r="1010" spans="1:19">
      <c r="A1010" s="217"/>
      <c r="B1010" s="218"/>
      <c r="C1010" s="219"/>
      <c r="D1010" s="219"/>
      <c r="E1010" s="220"/>
      <c r="F1010" s="219"/>
      <c r="G1010" s="291"/>
      <c r="H1010" s="174" cm="1">
        <f t="array" ref="H1010">IF(B1010&lt;&gt;"",INDEX(KM!$C$5:$C$40,MATCH(1,($B1010&gt;=KM!$A$5:$A$40)*($B1010&lt;=KM!$B$5:$B$40),0)),0)</f>
        <v>0</v>
      </c>
      <c r="I1010" s="55">
        <f t="shared" si="122"/>
        <v>0</v>
      </c>
      <c r="J1010" s="226"/>
      <c r="K1010" s="234"/>
      <c r="L1010" s="236" t="str">
        <f>IF(AND('1B Tableau financier'!$K$2&lt;&gt;"Pôle",B1010&lt;&gt;""),1,"")</f>
        <v/>
      </c>
      <c r="M1010" s="241" t="str">
        <f t="shared" si="123"/>
        <v/>
      </c>
      <c r="N1010" s="242" t="str">
        <f>IF(AND('1B Tableau financier'!$K$2="pôle",L1010=2),ROUND((I1010+J1010+K1010),2),"")</f>
        <v/>
      </c>
      <c r="O1010" s="241" t="str">
        <f t="shared" si="120"/>
        <v/>
      </c>
      <c r="P1010" s="55" t="str">
        <f t="shared" si="121"/>
        <v/>
      </c>
      <c r="Q1010" s="55"/>
      <c r="R1010" s="55"/>
      <c r="S1010" s="296"/>
    </row>
    <row r="1011" spans="1:19">
      <c r="A1011" s="217"/>
      <c r="B1011" s="218"/>
      <c r="C1011" s="219"/>
      <c r="D1011" s="219"/>
      <c r="E1011" s="220"/>
      <c r="F1011" s="219"/>
      <c r="G1011" s="291"/>
      <c r="H1011" s="174" cm="1">
        <f t="array" ref="H1011">IF(B1011&lt;&gt;"",INDEX(KM!$C$5:$C$40,MATCH(1,($B1011&gt;=KM!$A$5:$A$40)*($B1011&lt;=KM!$B$5:$B$40),0)),0)</f>
        <v>0</v>
      </c>
      <c r="I1011" s="55">
        <f t="shared" si="122"/>
        <v>0</v>
      </c>
      <c r="J1011" s="226"/>
      <c r="K1011" s="234"/>
      <c r="L1011" s="236" t="str">
        <f>IF(AND('1B Tableau financier'!$K$2&lt;&gt;"Pôle",B1011&lt;&gt;""),1,"")</f>
        <v/>
      </c>
      <c r="M1011" s="241" t="str">
        <f t="shared" si="123"/>
        <v/>
      </c>
      <c r="N1011" s="242" t="str">
        <f>IF(AND('1B Tableau financier'!$K$2="pôle",L1011=2),ROUND((I1011+J1011+K1011),2),"")</f>
        <v/>
      </c>
      <c r="O1011" s="241" t="str">
        <f t="shared" si="120"/>
        <v/>
      </c>
      <c r="P1011" s="55" t="str">
        <f t="shared" si="121"/>
        <v/>
      </c>
      <c r="Q1011" s="55"/>
      <c r="R1011" s="55"/>
      <c r="S1011" s="296"/>
    </row>
    <row r="1012" spans="1:19">
      <c r="A1012" s="217"/>
      <c r="B1012" s="218"/>
      <c r="C1012" s="219"/>
      <c r="D1012" s="219"/>
      <c r="E1012" s="220"/>
      <c r="F1012" s="219"/>
      <c r="G1012" s="291"/>
      <c r="H1012" s="174" cm="1">
        <f t="array" ref="H1012">IF(B1012&lt;&gt;"",INDEX(KM!$C$5:$C$40,MATCH(1,($B1012&gt;=KM!$A$5:$A$40)*($B1012&lt;=KM!$B$5:$B$40),0)),0)</f>
        <v>0</v>
      </c>
      <c r="I1012" s="55">
        <f t="shared" si="122"/>
        <v>0</v>
      </c>
      <c r="J1012" s="226"/>
      <c r="K1012" s="234"/>
      <c r="L1012" s="236" t="str">
        <f>IF(AND('1B Tableau financier'!$K$2&lt;&gt;"Pôle",B1012&lt;&gt;""),1,"")</f>
        <v/>
      </c>
      <c r="M1012" s="241" t="str">
        <f t="shared" si="123"/>
        <v/>
      </c>
      <c r="N1012" s="242" t="str">
        <f>IF(AND('1B Tableau financier'!$K$2="pôle",L1012=2),ROUND((I1012+J1012+K1012),2),"")</f>
        <v/>
      </c>
      <c r="O1012" s="241" t="str">
        <f t="shared" si="120"/>
        <v/>
      </c>
      <c r="P1012" s="55" t="str">
        <f t="shared" si="121"/>
        <v/>
      </c>
      <c r="Q1012" s="55"/>
      <c r="R1012" s="55"/>
      <c r="S1012" s="296"/>
    </row>
    <row r="1013" spans="1:19">
      <c r="A1013" s="217"/>
      <c r="B1013" s="218"/>
      <c r="C1013" s="219"/>
      <c r="D1013" s="219"/>
      <c r="E1013" s="220"/>
      <c r="F1013" s="219"/>
      <c r="G1013" s="291"/>
      <c r="H1013" s="174" cm="1">
        <f t="array" ref="H1013">IF(B1013&lt;&gt;"",INDEX(KM!$C$5:$C$40,MATCH(1,($B1013&gt;=KM!$A$5:$A$40)*($B1013&lt;=KM!$B$5:$B$40),0)),0)</f>
        <v>0</v>
      </c>
      <c r="I1013" s="55">
        <f t="shared" si="122"/>
        <v>0</v>
      </c>
      <c r="J1013" s="226"/>
      <c r="K1013" s="234"/>
      <c r="L1013" s="236" t="str">
        <f>IF(AND('1B Tableau financier'!$K$2&lt;&gt;"Pôle",B1013&lt;&gt;""),1,"")</f>
        <v/>
      </c>
      <c r="M1013" s="241" t="str">
        <f t="shared" si="123"/>
        <v/>
      </c>
      <c r="N1013" s="242" t="str">
        <f>IF(AND('1B Tableau financier'!$K$2="pôle",L1013=2),ROUND((I1013+J1013+K1013),2),"")</f>
        <v/>
      </c>
      <c r="O1013" s="241" t="str">
        <f t="shared" si="120"/>
        <v/>
      </c>
      <c r="P1013" s="55" t="str">
        <f t="shared" si="121"/>
        <v/>
      </c>
      <c r="Q1013" s="55"/>
      <c r="R1013" s="55"/>
      <c r="S1013" s="296"/>
    </row>
    <row r="1014" spans="1:19">
      <c r="A1014" s="217"/>
      <c r="B1014" s="218"/>
      <c r="C1014" s="219"/>
      <c r="D1014" s="219"/>
      <c r="E1014" s="220"/>
      <c r="F1014" s="219"/>
      <c r="G1014" s="291"/>
      <c r="H1014" s="174" cm="1">
        <f t="array" ref="H1014">IF(B1014&lt;&gt;"",INDEX(KM!$C$5:$C$40,MATCH(1,($B1014&gt;=KM!$A$5:$A$40)*($B1014&lt;=KM!$B$5:$B$40),0)),0)</f>
        <v>0</v>
      </c>
      <c r="I1014" s="55">
        <f t="shared" si="122"/>
        <v>0</v>
      </c>
      <c r="J1014" s="226"/>
      <c r="K1014" s="234"/>
      <c r="L1014" s="236" t="str">
        <f>IF(AND('1B Tableau financier'!$K$2&lt;&gt;"Pôle",B1014&lt;&gt;""),1,"")</f>
        <v/>
      </c>
      <c r="M1014" s="241" t="str">
        <f t="shared" si="123"/>
        <v/>
      </c>
      <c r="N1014" s="242" t="str">
        <f>IF(AND('1B Tableau financier'!$K$2="pôle",L1014=2),ROUND((I1014+J1014+K1014),2),"")</f>
        <v/>
      </c>
      <c r="O1014" s="241" t="str">
        <f t="shared" si="120"/>
        <v/>
      </c>
      <c r="P1014" s="55" t="str">
        <f t="shared" si="121"/>
        <v/>
      </c>
      <c r="Q1014" s="55"/>
      <c r="R1014" s="55"/>
      <c r="S1014" s="296"/>
    </row>
    <row r="1015" spans="1:19">
      <c r="A1015" s="217"/>
      <c r="B1015" s="218"/>
      <c r="C1015" s="219"/>
      <c r="D1015" s="219"/>
      <c r="E1015" s="220"/>
      <c r="F1015" s="219"/>
      <c r="G1015" s="291"/>
      <c r="H1015" s="174" cm="1">
        <f t="array" ref="H1015">IF(B1015&lt;&gt;"",INDEX(KM!$C$5:$C$40,MATCH(1,($B1015&gt;=KM!$A$5:$A$40)*($B1015&lt;=KM!$B$5:$B$40),0)),0)</f>
        <v>0</v>
      </c>
      <c r="I1015" s="55">
        <f t="shared" si="122"/>
        <v>0</v>
      </c>
      <c r="J1015" s="226"/>
      <c r="K1015" s="234"/>
      <c r="L1015" s="236" t="str">
        <f>IF(AND('1B Tableau financier'!$K$2&lt;&gt;"Pôle",B1015&lt;&gt;""),1,"")</f>
        <v/>
      </c>
      <c r="M1015" s="241" t="str">
        <f t="shared" si="123"/>
        <v/>
      </c>
      <c r="N1015" s="242" t="str">
        <f>IF(AND('1B Tableau financier'!$K$2="pôle",L1015=2),ROUND((I1015+J1015+K1015),2),"")</f>
        <v/>
      </c>
      <c r="O1015" s="241" t="str">
        <f t="shared" si="120"/>
        <v/>
      </c>
      <c r="P1015" s="55" t="str">
        <f t="shared" si="121"/>
        <v/>
      </c>
      <c r="Q1015" s="55"/>
      <c r="R1015" s="55"/>
      <c r="S1015" s="296"/>
    </row>
    <row r="1016" spans="1:19">
      <c r="A1016" s="217"/>
      <c r="B1016" s="218"/>
      <c r="C1016" s="219"/>
      <c r="D1016" s="219"/>
      <c r="E1016" s="220"/>
      <c r="F1016" s="219"/>
      <c r="G1016" s="291"/>
      <c r="H1016" s="174" cm="1">
        <f t="array" ref="H1016">IF(B1016&lt;&gt;"",INDEX(KM!$C$5:$C$40,MATCH(1,($B1016&gt;=KM!$A$5:$A$40)*($B1016&lt;=KM!$B$5:$B$40),0)),0)</f>
        <v>0</v>
      </c>
      <c r="I1016" s="55">
        <f t="shared" si="122"/>
        <v>0</v>
      </c>
      <c r="J1016" s="226"/>
      <c r="K1016" s="234"/>
      <c r="L1016" s="236" t="str">
        <f>IF(AND('1B Tableau financier'!$K$2&lt;&gt;"Pôle",B1016&lt;&gt;""),1,"")</f>
        <v/>
      </c>
      <c r="M1016" s="241" t="str">
        <f t="shared" si="123"/>
        <v/>
      </c>
      <c r="N1016" s="242" t="str">
        <f>IF(AND('1B Tableau financier'!$K$2="pôle",L1016=2),ROUND((I1016+J1016+K1016),2),"")</f>
        <v/>
      </c>
      <c r="O1016" s="241" t="str">
        <f t="shared" si="120"/>
        <v/>
      </c>
      <c r="P1016" s="55" t="str">
        <f t="shared" si="121"/>
        <v/>
      </c>
      <c r="Q1016" s="55"/>
      <c r="R1016" s="55"/>
      <c r="S1016" s="296"/>
    </row>
    <row r="1017" spans="1:19">
      <c r="A1017" s="217"/>
      <c r="B1017" s="218"/>
      <c r="C1017" s="219"/>
      <c r="D1017" s="219"/>
      <c r="E1017" s="220"/>
      <c r="F1017" s="219"/>
      <c r="G1017" s="291"/>
      <c r="H1017" s="174" cm="1">
        <f t="array" ref="H1017">IF(B1017&lt;&gt;"",INDEX(KM!$C$5:$C$40,MATCH(1,($B1017&gt;=KM!$A$5:$A$40)*($B1017&lt;=KM!$B$5:$B$40),0)),0)</f>
        <v>0</v>
      </c>
      <c r="I1017" s="55">
        <f t="shared" si="122"/>
        <v>0</v>
      </c>
      <c r="J1017" s="226"/>
      <c r="K1017" s="234"/>
      <c r="L1017" s="236" t="str">
        <f>IF(AND('1B Tableau financier'!$K$2&lt;&gt;"Pôle",B1017&lt;&gt;""),1,"")</f>
        <v/>
      </c>
      <c r="M1017" s="241" t="str">
        <f t="shared" si="123"/>
        <v/>
      </c>
      <c r="N1017" s="242" t="str">
        <f>IF(AND('1B Tableau financier'!$K$2="pôle",L1017=2),ROUND((I1017+J1017+K1017),2),"")</f>
        <v/>
      </c>
      <c r="O1017" s="241" t="str">
        <f t="shared" si="120"/>
        <v/>
      </c>
      <c r="P1017" s="55" t="str">
        <f t="shared" si="121"/>
        <v/>
      </c>
      <c r="Q1017" s="55"/>
      <c r="R1017" s="55"/>
      <c r="S1017" s="296"/>
    </row>
    <row r="1018" spans="1:19">
      <c r="A1018" s="217"/>
      <c r="B1018" s="218"/>
      <c r="C1018" s="219"/>
      <c r="D1018" s="219"/>
      <c r="E1018" s="220"/>
      <c r="F1018" s="219"/>
      <c r="G1018" s="291"/>
      <c r="H1018" s="174" cm="1">
        <f t="array" ref="H1018">IF(B1018&lt;&gt;"",INDEX(KM!$C$5:$C$40,MATCH(1,($B1018&gt;=KM!$A$5:$A$40)*($B1018&lt;=KM!$B$5:$B$40),0)),0)</f>
        <v>0</v>
      </c>
      <c r="I1018" s="55">
        <f t="shared" si="122"/>
        <v>0</v>
      </c>
      <c r="J1018" s="226"/>
      <c r="K1018" s="234"/>
      <c r="L1018" s="236" t="str">
        <f>IF(AND('1B Tableau financier'!$K$2&lt;&gt;"Pôle",B1018&lt;&gt;""),1,"")</f>
        <v/>
      </c>
      <c r="M1018" s="241" t="str">
        <f t="shared" si="123"/>
        <v/>
      </c>
      <c r="N1018" s="242" t="str">
        <f>IF(AND('1B Tableau financier'!$K$2="pôle",L1018=2),ROUND((I1018+J1018+K1018),2),"")</f>
        <v/>
      </c>
      <c r="O1018" s="241" t="str">
        <f t="shared" si="120"/>
        <v/>
      </c>
      <c r="P1018" s="55" t="str">
        <f t="shared" si="121"/>
        <v/>
      </c>
      <c r="Q1018" s="55"/>
      <c r="R1018" s="55"/>
      <c r="S1018" s="296"/>
    </row>
    <row r="1019" spans="1:19">
      <c r="A1019" s="217"/>
      <c r="B1019" s="218"/>
      <c r="C1019" s="219"/>
      <c r="D1019" s="219"/>
      <c r="E1019" s="220"/>
      <c r="F1019" s="219"/>
      <c r="G1019" s="291"/>
      <c r="H1019" s="174" cm="1">
        <f t="array" ref="H1019">IF(B1019&lt;&gt;"",INDEX(KM!$C$5:$C$40,MATCH(1,($B1019&gt;=KM!$A$5:$A$40)*($B1019&lt;=KM!$B$5:$B$40),0)),0)</f>
        <v>0</v>
      </c>
      <c r="I1019" s="55">
        <f t="shared" si="122"/>
        <v>0</v>
      </c>
      <c r="J1019" s="226"/>
      <c r="K1019" s="234"/>
      <c r="L1019" s="236" t="str">
        <f>IF(AND('1B Tableau financier'!$K$2&lt;&gt;"Pôle",B1019&lt;&gt;""),1,"")</f>
        <v/>
      </c>
      <c r="M1019" s="241" t="str">
        <f t="shared" si="123"/>
        <v/>
      </c>
      <c r="N1019" s="242" t="str">
        <f>IF(AND('1B Tableau financier'!$K$2="pôle",L1019=2),ROUND((I1019+J1019+K1019),2),"")</f>
        <v/>
      </c>
      <c r="O1019" s="241" t="str">
        <f t="shared" si="120"/>
        <v/>
      </c>
      <c r="P1019" s="55" t="str">
        <f t="shared" si="121"/>
        <v/>
      </c>
      <c r="Q1019" s="55"/>
      <c r="R1019" s="55"/>
      <c r="S1019" s="296"/>
    </row>
    <row r="1020" spans="1:19">
      <c r="A1020" s="217"/>
      <c r="B1020" s="218"/>
      <c r="C1020" s="219"/>
      <c r="D1020" s="219"/>
      <c r="E1020" s="220"/>
      <c r="F1020" s="219"/>
      <c r="G1020" s="291"/>
      <c r="H1020" s="174" cm="1">
        <f t="array" ref="H1020">IF(B1020&lt;&gt;"",INDEX(KM!$C$5:$C$40,MATCH(1,($B1020&gt;=KM!$A$5:$A$40)*($B1020&lt;=KM!$B$5:$B$40),0)),0)</f>
        <v>0</v>
      </c>
      <c r="I1020" s="55">
        <f t="shared" si="122"/>
        <v>0</v>
      </c>
      <c r="J1020" s="226"/>
      <c r="K1020" s="234"/>
      <c r="L1020" s="236" t="str">
        <f>IF(AND('1B Tableau financier'!$K$2&lt;&gt;"Pôle",B1020&lt;&gt;""),1,"")</f>
        <v/>
      </c>
      <c r="M1020" s="241" t="str">
        <f t="shared" si="123"/>
        <v/>
      </c>
      <c r="N1020" s="242" t="str">
        <f>IF(AND('1B Tableau financier'!$K$2="pôle",L1020=2),ROUND((I1020+J1020+K1020),2),"")</f>
        <v/>
      </c>
      <c r="O1020" s="241" t="str">
        <f t="shared" si="120"/>
        <v/>
      </c>
      <c r="P1020" s="55" t="str">
        <f t="shared" si="121"/>
        <v/>
      </c>
      <c r="Q1020" s="55"/>
      <c r="R1020" s="55"/>
      <c r="S1020" s="296"/>
    </row>
    <row r="1021" spans="1:19">
      <c r="A1021" s="217"/>
      <c r="B1021" s="218"/>
      <c r="C1021" s="219"/>
      <c r="D1021" s="219"/>
      <c r="E1021" s="220"/>
      <c r="F1021" s="219"/>
      <c r="G1021" s="291"/>
      <c r="H1021" s="174" cm="1">
        <f t="array" ref="H1021">IF(B1021&lt;&gt;"",INDEX(KM!$C$5:$C$40,MATCH(1,($B1021&gt;=KM!$A$5:$A$40)*($B1021&lt;=KM!$B$5:$B$40),0)),0)</f>
        <v>0</v>
      </c>
      <c r="I1021" s="55">
        <f t="shared" si="122"/>
        <v>0</v>
      </c>
      <c r="J1021" s="226"/>
      <c r="K1021" s="234"/>
      <c r="L1021" s="236" t="str">
        <f>IF(AND('1B Tableau financier'!$K$2&lt;&gt;"Pôle",B1021&lt;&gt;""),1,"")</f>
        <v/>
      </c>
      <c r="M1021" s="241" t="str">
        <f t="shared" si="123"/>
        <v/>
      </c>
      <c r="N1021" s="242" t="str">
        <f>IF(AND('1B Tableau financier'!$K$2="pôle",L1021=2),ROUND((I1021+J1021+K1021),2),"")</f>
        <v/>
      </c>
      <c r="O1021" s="241" t="str">
        <f t="shared" si="120"/>
        <v/>
      </c>
      <c r="P1021" s="55" t="str">
        <f t="shared" si="121"/>
        <v/>
      </c>
      <c r="Q1021" s="55"/>
      <c r="R1021" s="55"/>
      <c r="S1021" s="296"/>
    </row>
    <row r="1022" spans="1:19">
      <c r="A1022" s="217"/>
      <c r="B1022" s="218"/>
      <c r="C1022" s="219"/>
      <c r="D1022" s="219"/>
      <c r="E1022" s="220"/>
      <c r="F1022" s="219"/>
      <c r="G1022" s="291"/>
      <c r="H1022" s="174" cm="1">
        <f t="array" ref="H1022">IF(B1022&lt;&gt;"",INDEX(KM!$C$5:$C$40,MATCH(1,($B1022&gt;=KM!$A$5:$A$40)*($B1022&lt;=KM!$B$5:$B$40),0)),0)</f>
        <v>0</v>
      </c>
      <c r="I1022" s="55">
        <f t="shared" si="122"/>
        <v>0</v>
      </c>
      <c r="J1022" s="226"/>
      <c r="K1022" s="234"/>
      <c r="L1022" s="236" t="str">
        <f>IF(AND('1B Tableau financier'!$K$2&lt;&gt;"Pôle",B1022&lt;&gt;""),1,"")</f>
        <v/>
      </c>
      <c r="M1022" s="241" t="str">
        <f t="shared" si="123"/>
        <v/>
      </c>
      <c r="N1022" s="242" t="str">
        <f>IF(AND('1B Tableau financier'!$K$2="pôle",L1022=2),ROUND((I1022+J1022+K1022),2),"")</f>
        <v/>
      </c>
      <c r="O1022" s="241" t="str">
        <f t="shared" si="120"/>
        <v/>
      </c>
      <c r="P1022" s="55" t="str">
        <f t="shared" si="121"/>
        <v/>
      </c>
      <c r="Q1022" s="55"/>
      <c r="R1022" s="55"/>
      <c r="S1022" s="296"/>
    </row>
    <row r="1023" spans="1:19">
      <c r="A1023" s="217"/>
      <c r="B1023" s="218"/>
      <c r="C1023" s="219"/>
      <c r="D1023" s="219"/>
      <c r="E1023" s="220"/>
      <c r="F1023" s="219"/>
      <c r="G1023" s="291"/>
      <c r="H1023" s="174" cm="1">
        <f t="array" ref="H1023">IF(B1023&lt;&gt;"",INDEX(KM!$C$5:$C$40,MATCH(1,($B1023&gt;=KM!$A$5:$A$40)*($B1023&lt;=KM!$B$5:$B$40),0)),0)</f>
        <v>0</v>
      </c>
      <c r="I1023" s="55">
        <f t="shared" si="122"/>
        <v>0</v>
      </c>
      <c r="J1023" s="226"/>
      <c r="K1023" s="234"/>
      <c r="L1023" s="236" t="str">
        <f>IF(AND('1B Tableau financier'!$K$2&lt;&gt;"Pôle",B1023&lt;&gt;""),1,"")</f>
        <v/>
      </c>
      <c r="M1023" s="241" t="str">
        <f t="shared" si="123"/>
        <v/>
      </c>
      <c r="N1023" s="242" t="str">
        <f>IF(AND('1B Tableau financier'!$K$2="pôle",L1023=2),ROUND((I1023+J1023+K1023),2),"")</f>
        <v/>
      </c>
      <c r="O1023" s="241" t="str">
        <f t="shared" si="120"/>
        <v/>
      </c>
      <c r="P1023" s="55" t="str">
        <f t="shared" si="121"/>
        <v/>
      </c>
      <c r="Q1023" s="55"/>
      <c r="R1023" s="55"/>
      <c r="S1023" s="296"/>
    </row>
    <row r="1024" spans="1:19">
      <c r="A1024" s="217"/>
      <c r="B1024" s="218"/>
      <c r="C1024" s="219"/>
      <c r="D1024" s="219"/>
      <c r="E1024" s="220"/>
      <c r="F1024" s="219"/>
      <c r="G1024" s="291"/>
      <c r="H1024" s="174" cm="1">
        <f t="array" ref="H1024">IF(B1024&lt;&gt;"",INDEX(KM!$C$5:$C$40,MATCH(1,($B1024&gt;=KM!$A$5:$A$40)*($B1024&lt;=KM!$B$5:$B$40),0)),0)</f>
        <v>0</v>
      </c>
      <c r="I1024" s="55">
        <f t="shared" si="122"/>
        <v>0</v>
      </c>
      <c r="J1024" s="226"/>
      <c r="K1024" s="234"/>
      <c r="L1024" s="236" t="str">
        <f>IF(AND('1B Tableau financier'!$K$2&lt;&gt;"Pôle",B1024&lt;&gt;""),1,"")</f>
        <v/>
      </c>
      <c r="M1024" s="241" t="str">
        <f t="shared" si="123"/>
        <v/>
      </c>
      <c r="N1024" s="242" t="str">
        <f>IF(AND('1B Tableau financier'!$K$2="pôle",L1024=2),ROUND((I1024+J1024+K1024),2),"")</f>
        <v/>
      </c>
      <c r="O1024" s="241" t="str">
        <f t="shared" si="120"/>
        <v/>
      </c>
      <c r="P1024" s="55" t="str">
        <f t="shared" si="121"/>
        <v/>
      </c>
      <c r="Q1024" s="55"/>
      <c r="R1024" s="55"/>
      <c r="S1024" s="296"/>
    </row>
    <row r="1025" spans="1:19">
      <c r="A1025" s="217"/>
      <c r="B1025" s="218"/>
      <c r="C1025" s="219"/>
      <c r="D1025" s="219"/>
      <c r="E1025" s="220"/>
      <c r="F1025" s="219"/>
      <c r="G1025" s="291"/>
      <c r="H1025" s="174" cm="1">
        <f t="array" ref="H1025">IF(B1025&lt;&gt;"",INDEX(KM!$C$5:$C$40,MATCH(1,($B1025&gt;=KM!$A$5:$A$40)*($B1025&lt;=KM!$B$5:$B$40),0)),0)</f>
        <v>0</v>
      </c>
      <c r="I1025" s="55">
        <f t="shared" si="122"/>
        <v>0</v>
      </c>
      <c r="J1025" s="226"/>
      <c r="K1025" s="234"/>
      <c r="L1025" s="236" t="str">
        <f>IF(AND('1B Tableau financier'!$K$2&lt;&gt;"Pôle",B1025&lt;&gt;""),1,"")</f>
        <v/>
      </c>
      <c r="M1025" s="241" t="str">
        <f t="shared" si="123"/>
        <v/>
      </c>
      <c r="N1025" s="242" t="str">
        <f>IF(AND('1B Tableau financier'!$K$2="pôle",L1025=2),ROUND((I1025+J1025+K1025),2),"")</f>
        <v/>
      </c>
      <c r="O1025" s="241" t="str">
        <f t="shared" si="120"/>
        <v/>
      </c>
      <c r="P1025" s="55" t="str">
        <f t="shared" si="121"/>
        <v/>
      </c>
      <c r="Q1025" s="55"/>
      <c r="R1025" s="55"/>
      <c r="S1025" s="296"/>
    </row>
    <row r="1026" spans="1:19">
      <c r="A1026" s="217"/>
      <c r="B1026" s="218"/>
      <c r="C1026" s="219"/>
      <c r="D1026" s="219"/>
      <c r="E1026" s="220"/>
      <c r="F1026" s="219"/>
      <c r="G1026" s="291"/>
      <c r="H1026" s="174" cm="1">
        <f t="array" ref="H1026">IF(B1026&lt;&gt;"",INDEX(KM!$C$5:$C$40,MATCH(1,($B1026&gt;=KM!$A$5:$A$40)*($B1026&lt;=KM!$B$5:$B$40),0)),0)</f>
        <v>0</v>
      </c>
      <c r="I1026" s="55">
        <f t="shared" si="122"/>
        <v>0</v>
      </c>
      <c r="J1026" s="226"/>
      <c r="K1026" s="234"/>
      <c r="L1026" s="236" t="str">
        <f>IF(AND('1B Tableau financier'!$K$2&lt;&gt;"Pôle",B1026&lt;&gt;""),1,"")</f>
        <v/>
      </c>
      <c r="M1026" s="241" t="str">
        <f t="shared" si="123"/>
        <v/>
      </c>
      <c r="N1026" s="242" t="str">
        <f>IF(AND('1B Tableau financier'!$K$2="pôle",L1026=2),ROUND((I1026+J1026+K1026),2),"")</f>
        <v/>
      </c>
      <c r="O1026" s="241" t="str">
        <f t="shared" si="120"/>
        <v/>
      </c>
      <c r="P1026" s="55" t="str">
        <f t="shared" si="121"/>
        <v/>
      </c>
      <c r="Q1026" s="55"/>
      <c r="R1026" s="55"/>
      <c r="S1026" s="296"/>
    </row>
    <row r="1027" spans="1:19">
      <c r="A1027" s="217"/>
      <c r="B1027" s="218"/>
      <c r="C1027" s="219"/>
      <c r="D1027" s="219"/>
      <c r="E1027" s="220"/>
      <c r="F1027" s="219"/>
      <c r="G1027" s="291"/>
      <c r="H1027" s="174" cm="1">
        <f t="array" ref="H1027">IF(B1027&lt;&gt;"",INDEX(KM!$C$5:$C$40,MATCH(1,($B1027&gt;=KM!$A$5:$A$40)*($B1027&lt;=KM!$B$5:$B$40),0)),0)</f>
        <v>0</v>
      </c>
      <c r="I1027" s="55">
        <f t="shared" si="122"/>
        <v>0</v>
      </c>
      <c r="J1027" s="226"/>
      <c r="K1027" s="234"/>
      <c r="L1027" s="236" t="str">
        <f>IF(AND('1B Tableau financier'!$K$2&lt;&gt;"Pôle",B1027&lt;&gt;""),1,"")</f>
        <v/>
      </c>
      <c r="M1027" s="241" t="str">
        <f t="shared" si="123"/>
        <v/>
      </c>
      <c r="N1027" s="242" t="str">
        <f>IF(AND('1B Tableau financier'!$K$2="pôle",L1027=2),ROUND((I1027+J1027+K1027),2),"")</f>
        <v/>
      </c>
      <c r="O1027" s="241" t="str">
        <f t="shared" si="120"/>
        <v/>
      </c>
      <c r="P1027" s="55" t="str">
        <f t="shared" si="121"/>
        <v/>
      </c>
      <c r="Q1027" s="55"/>
      <c r="R1027" s="55"/>
      <c r="S1027" s="296"/>
    </row>
    <row r="1028" spans="1:19">
      <c r="A1028" s="217"/>
      <c r="B1028" s="218"/>
      <c r="C1028" s="219"/>
      <c r="D1028" s="219"/>
      <c r="E1028" s="220"/>
      <c r="F1028" s="219"/>
      <c r="G1028" s="291"/>
      <c r="H1028" s="174" cm="1">
        <f t="array" ref="H1028">IF(B1028&lt;&gt;"",INDEX(KM!$C$5:$C$40,MATCH(1,($B1028&gt;=KM!$A$5:$A$40)*($B1028&lt;=KM!$B$5:$B$40),0)),0)</f>
        <v>0</v>
      </c>
      <c r="I1028" s="55">
        <f t="shared" si="122"/>
        <v>0</v>
      </c>
      <c r="J1028" s="226"/>
      <c r="K1028" s="234"/>
      <c r="L1028" s="236" t="str">
        <f>IF(AND('1B Tableau financier'!$K$2&lt;&gt;"Pôle",B1028&lt;&gt;""),1,"")</f>
        <v/>
      </c>
      <c r="M1028" s="241" t="str">
        <f t="shared" si="123"/>
        <v/>
      </c>
      <c r="N1028" s="242" t="str">
        <f>IF(AND('1B Tableau financier'!$K$2="pôle",L1028=2),ROUND((I1028+J1028+K1028),2),"")</f>
        <v/>
      </c>
      <c r="O1028" s="241" t="str">
        <f t="shared" si="120"/>
        <v/>
      </c>
      <c r="P1028" s="55" t="str">
        <f t="shared" si="121"/>
        <v/>
      </c>
      <c r="Q1028" s="55"/>
      <c r="R1028" s="55"/>
      <c r="S1028" s="296"/>
    </row>
    <row r="1029" spans="1:19">
      <c r="A1029" s="217"/>
      <c r="B1029" s="218"/>
      <c r="C1029" s="219"/>
      <c r="D1029" s="219"/>
      <c r="E1029" s="220"/>
      <c r="F1029" s="219"/>
      <c r="G1029" s="291"/>
      <c r="H1029" s="174" cm="1">
        <f t="array" ref="H1029">IF(B1029&lt;&gt;"",INDEX(KM!$C$5:$C$40,MATCH(1,($B1029&gt;=KM!$A$5:$A$40)*($B1029&lt;=KM!$B$5:$B$40),0)),0)</f>
        <v>0</v>
      </c>
      <c r="I1029" s="55">
        <f t="shared" si="122"/>
        <v>0</v>
      </c>
      <c r="J1029" s="226"/>
      <c r="K1029" s="234"/>
      <c r="L1029" s="236" t="str">
        <f>IF(AND('1B Tableau financier'!$K$2&lt;&gt;"Pôle",B1029&lt;&gt;""),1,"")</f>
        <v/>
      </c>
      <c r="M1029" s="241" t="str">
        <f t="shared" si="123"/>
        <v/>
      </c>
      <c r="N1029" s="242" t="str">
        <f>IF(AND('1B Tableau financier'!$K$2="pôle",L1029=2),ROUND((I1029+J1029+K1029),2),"")</f>
        <v/>
      </c>
      <c r="O1029" s="241" t="str">
        <f t="shared" si="120"/>
        <v/>
      </c>
      <c r="P1029" s="55" t="str">
        <f t="shared" si="121"/>
        <v/>
      </c>
      <c r="Q1029" s="55"/>
      <c r="R1029" s="55"/>
      <c r="S1029" s="296"/>
    </row>
    <row r="1030" spans="1:19">
      <c r="A1030" s="217"/>
      <c r="B1030" s="218"/>
      <c r="C1030" s="219"/>
      <c r="D1030" s="219"/>
      <c r="E1030" s="220"/>
      <c r="F1030" s="219"/>
      <c r="G1030" s="291"/>
      <c r="H1030" s="174" cm="1">
        <f t="array" ref="H1030">IF(B1030&lt;&gt;"",INDEX(KM!$C$5:$C$40,MATCH(1,($B1030&gt;=KM!$A$5:$A$40)*($B1030&lt;=KM!$B$5:$B$40),0)),0)</f>
        <v>0</v>
      </c>
      <c r="I1030" s="55">
        <f t="shared" si="122"/>
        <v>0</v>
      </c>
      <c r="J1030" s="226"/>
      <c r="K1030" s="234"/>
      <c r="L1030" s="236" t="str">
        <f>IF(AND('1B Tableau financier'!$K$2&lt;&gt;"Pôle",B1030&lt;&gt;""),1,"")</f>
        <v/>
      </c>
      <c r="M1030" s="241" t="str">
        <f t="shared" si="123"/>
        <v/>
      </c>
      <c r="N1030" s="242" t="str">
        <f>IF(AND('1B Tableau financier'!$K$2="pôle",L1030=2),ROUND((I1030+J1030+K1030),2),"")</f>
        <v/>
      </c>
      <c r="O1030" s="241" t="str">
        <f t="shared" si="120"/>
        <v/>
      </c>
      <c r="P1030" s="55" t="str">
        <f t="shared" si="121"/>
        <v/>
      </c>
      <c r="Q1030" s="55"/>
      <c r="R1030" s="55"/>
      <c r="S1030" s="296"/>
    </row>
    <row r="1031" spans="1:19">
      <c r="A1031" s="217"/>
      <c r="B1031" s="218"/>
      <c r="C1031" s="219"/>
      <c r="D1031" s="219"/>
      <c r="E1031" s="220"/>
      <c r="F1031" s="219"/>
      <c r="G1031" s="291"/>
      <c r="H1031" s="174" cm="1">
        <f t="array" ref="H1031">IF(B1031&lt;&gt;"",INDEX(KM!$C$5:$C$40,MATCH(1,($B1031&gt;=KM!$A$5:$A$40)*($B1031&lt;=KM!$B$5:$B$40),0)),0)</f>
        <v>0</v>
      </c>
      <c r="I1031" s="55">
        <f t="shared" si="122"/>
        <v>0</v>
      </c>
      <c r="J1031" s="226"/>
      <c r="K1031" s="234"/>
      <c r="L1031" s="236" t="str">
        <f>IF(AND('1B Tableau financier'!$K$2&lt;&gt;"Pôle",B1031&lt;&gt;""),1,"")</f>
        <v/>
      </c>
      <c r="M1031" s="241" t="str">
        <f t="shared" si="123"/>
        <v/>
      </c>
      <c r="N1031" s="242" t="str">
        <f>IF(AND('1B Tableau financier'!$K$2="pôle",L1031=2),ROUND((I1031+J1031+K1031),2),"")</f>
        <v/>
      </c>
      <c r="O1031" s="241" t="str">
        <f t="shared" si="120"/>
        <v/>
      </c>
      <c r="P1031" s="55" t="str">
        <f t="shared" si="121"/>
        <v/>
      </c>
      <c r="Q1031" s="55"/>
      <c r="R1031" s="55"/>
      <c r="S1031" s="296"/>
    </row>
    <row r="1032" spans="1:19">
      <c r="A1032" s="217"/>
      <c r="B1032" s="218"/>
      <c r="C1032" s="219"/>
      <c r="D1032" s="219"/>
      <c r="E1032" s="220"/>
      <c r="F1032" s="219"/>
      <c r="G1032" s="291"/>
      <c r="H1032" s="174" cm="1">
        <f t="array" ref="H1032">IF(B1032&lt;&gt;"",INDEX(KM!$C$5:$C$40,MATCH(1,($B1032&gt;=KM!$A$5:$A$40)*($B1032&lt;=KM!$B$5:$B$40),0)),0)</f>
        <v>0</v>
      </c>
      <c r="I1032" s="55">
        <f t="shared" si="122"/>
        <v>0</v>
      </c>
      <c r="J1032" s="226"/>
      <c r="K1032" s="234"/>
      <c r="L1032" s="236" t="str">
        <f>IF(AND('1B Tableau financier'!$K$2&lt;&gt;"Pôle",B1032&lt;&gt;""),1,"")</f>
        <v/>
      </c>
      <c r="M1032" s="241" t="str">
        <f t="shared" si="123"/>
        <v/>
      </c>
      <c r="N1032" s="242" t="str">
        <f>IF(AND('1B Tableau financier'!$K$2="pôle",L1032=2),ROUND((I1032+J1032+K1032),2),"")</f>
        <v/>
      </c>
      <c r="O1032" s="241" t="str">
        <f t="shared" si="120"/>
        <v/>
      </c>
      <c r="P1032" s="55" t="str">
        <f t="shared" si="121"/>
        <v/>
      </c>
      <c r="Q1032" s="55"/>
      <c r="R1032" s="55"/>
      <c r="S1032" s="296"/>
    </row>
    <row r="1033" spans="1:19">
      <c r="A1033" s="217"/>
      <c r="B1033" s="218"/>
      <c r="C1033" s="219"/>
      <c r="D1033" s="219"/>
      <c r="E1033" s="220"/>
      <c r="F1033" s="219"/>
      <c r="G1033" s="291"/>
      <c r="H1033" s="174" cm="1">
        <f t="array" ref="H1033">IF(B1033&lt;&gt;"",INDEX(KM!$C$5:$C$40,MATCH(1,($B1033&gt;=KM!$A$5:$A$40)*($B1033&lt;=KM!$B$5:$B$40),0)),0)</f>
        <v>0</v>
      </c>
      <c r="I1033" s="55">
        <f t="shared" si="122"/>
        <v>0</v>
      </c>
      <c r="J1033" s="226"/>
      <c r="K1033" s="234"/>
      <c r="L1033" s="236" t="str">
        <f>IF(AND('1B Tableau financier'!$K$2&lt;&gt;"Pôle",B1033&lt;&gt;""),1,"")</f>
        <v/>
      </c>
      <c r="M1033" s="241" t="str">
        <f t="shared" si="123"/>
        <v/>
      </c>
      <c r="N1033" s="242" t="str">
        <f>IF(AND('1B Tableau financier'!$K$2="pôle",L1033=2),ROUND((I1033+J1033+K1033),2),"")</f>
        <v/>
      </c>
      <c r="O1033" s="241" t="str">
        <f t="shared" si="120"/>
        <v/>
      </c>
      <c r="P1033" s="55" t="str">
        <f t="shared" si="121"/>
        <v/>
      </c>
      <c r="Q1033" s="55"/>
      <c r="R1033" s="55"/>
      <c r="S1033" s="296"/>
    </row>
    <row r="1034" spans="1:19">
      <c r="A1034" s="217"/>
      <c r="B1034" s="218"/>
      <c r="C1034" s="219"/>
      <c r="D1034" s="219"/>
      <c r="E1034" s="220"/>
      <c r="F1034" s="219"/>
      <c r="G1034" s="291"/>
      <c r="H1034" s="174" cm="1">
        <f t="array" ref="H1034">IF(B1034&lt;&gt;"",INDEX(KM!$C$5:$C$40,MATCH(1,($B1034&gt;=KM!$A$5:$A$40)*($B1034&lt;=KM!$B$5:$B$40),0)),0)</f>
        <v>0</v>
      </c>
      <c r="I1034" s="55">
        <f t="shared" si="122"/>
        <v>0</v>
      </c>
      <c r="J1034" s="226"/>
      <c r="K1034" s="234"/>
      <c r="L1034" s="236" t="str">
        <f>IF(AND('1B Tableau financier'!$K$2&lt;&gt;"Pôle",B1034&lt;&gt;""),1,"")</f>
        <v/>
      </c>
      <c r="M1034" s="241" t="str">
        <f t="shared" si="123"/>
        <v/>
      </c>
      <c r="N1034" s="242" t="str">
        <f>IF(AND('1B Tableau financier'!$K$2="pôle",L1034=2),ROUND((I1034+J1034+K1034),2),"")</f>
        <v/>
      </c>
      <c r="O1034" s="241" t="str">
        <f t="shared" si="120"/>
        <v/>
      </c>
      <c r="P1034" s="55" t="str">
        <f t="shared" si="121"/>
        <v/>
      </c>
      <c r="Q1034" s="55"/>
      <c r="R1034" s="55"/>
      <c r="S1034" s="296"/>
    </row>
    <row r="1035" spans="1:19">
      <c r="A1035" s="217"/>
      <c r="B1035" s="218"/>
      <c r="C1035" s="219"/>
      <c r="D1035" s="219"/>
      <c r="E1035" s="220"/>
      <c r="F1035" s="219"/>
      <c r="G1035" s="291"/>
      <c r="H1035" s="174" cm="1">
        <f t="array" ref="H1035">IF(B1035&lt;&gt;"",INDEX(KM!$C$5:$C$40,MATCH(1,($B1035&gt;=KM!$A$5:$A$40)*($B1035&lt;=KM!$B$5:$B$40),0)),0)</f>
        <v>0</v>
      </c>
      <c r="I1035" s="55">
        <f t="shared" si="122"/>
        <v>0</v>
      </c>
      <c r="J1035" s="226"/>
      <c r="K1035" s="234"/>
      <c r="L1035" s="236" t="str">
        <f>IF(AND('1B Tableau financier'!$K$2&lt;&gt;"Pôle",B1035&lt;&gt;""),1,"")</f>
        <v/>
      </c>
      <c r="M1035" s="241" t="str">
        <f t="shared" si="123"/>
        <v/>
      </c>
      <c r="N1035" s="242" t="str">
        <f>IF(AND('1B Tableau financier'!$K$2="pôle",L1035=2),ROUND((I1035+J1035+K1035),2),"")</f>
        <v/>
      </c>
      <c r="O1035" s="241" t="str">
        <f t="shared" si="120"/>
        <v/>
      </c>
      <c r="P1035" s="55" t="str">
        <f t="shared" si="121"/>
        <v/>
      </c>
      <c r="Q1035" s="55"/>
      <c r="R1035" s="55"/>
      <c r="S1035" s="296"/>
    </row>
    <row r="1036" spans="1:19">
      <c r="A1036" s="217"/>
      <c r="B1036" s="218"/>
      <c r="C1036" s="219"/>
      <c r="D1036" s="219"/>
      <c r="E1036" s="220"/>
      <c r="F1036" s="219"/>
      <c r="G1036" s="291"/>
      <c r="H1036" s="174" cm="1">
        <f t="array" ref="H1036">IF(B1036&lt;&gt;"",INDEX(KM!$C$5:$C$40,MATCH(1,($B1036&gt;=KM!$A$5:$A$40)*($B1036&lt;=KM!$B$5:$B$40),0)),0)</f>
        <v>0</v>
      </c>
      <c r="I1036" s="55">
        <f t="shared" si="122"/>
        <v>0</v>
      </c>
      <c r="J1036" s="226"/>
      <c r="K1036" s="234"/>
      <c r="L1036" s="236" t="str">
        <f>IF(AND('1B Tableau financier'!$K$2&lt;&gt;"Pôle",B1036&lt;&gt;""),1,"")</f>
        <v/>
      </c>
      <c r="M1036" s="241" t="str">
        <f t="shared" si="123"/>
        <v/>
      </c>
      <c r="N1036" s="242" t="str">
        <f>IF(AND('1B Tableau financier'!$K$2="pôle",L1036=2),ROUND((I1036+J1036+K1036),2),"")</f>
        <v/>
      </c>
      <c r="O1036" s="241" t="str">
        <f t="shared" si="120"/>
        <v/>
      </c>
      <c r="P1036" s="55" t="str">
        <f t="shared" si="121"/>
        <v/>
      </c>
      <c r="Q1036" s="55"/>
      <c r="R1036" s="55"/>
      <c r="S1036" s="296"/>
    </row>
    <row r="1037" spans="1:19">
      <c r="A1037" s="217"/>
      <c r="B1037" s="218"/>
      <c r="C1037" s="219"/>
      <c r="D1037" s="219"/>
      <c r="E1037" s="220"/>
      <c r="F1037" s="219"/>
      <c r="G1037" s="291"/>
      <c r="H1037" s="174" cm="1">
        <f t="array" ref="H1037">IF(B1037&lt;&gt;"",INDEX(KM!$C$5:$C$40,MATCH(1,($B1037&gt;=KM!$A$5:$A$40)*($B1037&lt;=KM!$B$5:$B$40),0)),0)</f>
        <v>0</v>
      </c>
      <c r="I1037" s="55">
        <f t="shared" si="122"/>
        <v>0</v>
      </c>
      <c r="J1037" s="226"/>
      <c r="K1037" s="234"/>
      <c r="L1037" s="236" t="str">
        <f>IF(AND('1B Tableau financier'!$K$2&lt;&gt;"Pôle",B1037&lt;&gt;""),1,"")</f>
        <v/>
      </c>
      <c r="M1037" s="241" t="str">
        <f t="shared" si="123"/>
        <v/>
      </c>
      <c r="N1037" s="242" t="str">
        <f>IF(AND('1B Tableau financier'!$K$2="pôle",L1037=2),ROUND((I1037+J1037+K1037),2),"")</f>
        <v/>
      </c>
      <c r="O1037" s="241" t="str">
        <f t="shared" si="120"/>
        <v/>
      </c>
      <c r="P1037" s="55" t="str">
        <f t="shared" si="121"/>
        <v/>
      </c>
      <c r="Q1037" s="55"/>
      <c r="R1037" s="55"/>
      <c r="S1037" s="296"/>
    </row>
    <row r="1038" spans="1:19">
      <c r="A1038" s="217"/>
      <c r="B1038" s="218"/>
      <c r="C1038" s="219"/>
      <c r="D1038" s="219"/>
      <c r="E1038" s="220"/>
      <c r="F1038" s="219"/>
      <c r="G1038" s="291"/>
      <c r="H1038" s="174" cm="1">
        <f t="array" ref="H1038">IF(B1038&lt;&gt;"",INDEX(KM!$C$5:$C$40,MATCH(1,($B1038&gt;=KM!$A$5:$A$40)*($B1038&lt;=KM!$B$5:$B$40),0)),0)</f>
        <v>0</v>
      </c>
      <c r="I1038" s="55">
        <f t="shared" si="122"/>
        <v>0</v>
      </c>
      <c r="J1038" s="226"/>
      <c r="K1038" s="234"/>
      <c r="L1038" s="236" t="str">
        <f>IF(AND('1B Tableau financier'!$K$2&lt;&gt;"Pôle",B1038&lt;&gt;""),1,"")</f>
        <v/>
      </c>
      <c r="M1038" s="241" t="str">
        <f t="shared" si="123"/>
        <v/>
      </c>
      <c r="N1038" s="242" t="str">
        <f>IF(AND('1B Tableau financier'!$K$2="pôle",L1038=2),ROUND((I1038+J1038+K1038),2),"")</f>
        <v/>
      </c>
      <c r="O1038" s="241" t="str">
        <f t="shared" si="120"/>
        <v/>
      </c>
      <c r="P1038" s="55" t="str">
        <f t="shared" si="121"/>
        <v/>
      </c>
      <c r="Q1038" s="55"/>
      <c r="R1038" s="55"/>
      <c r="S1038" s="296"/>
    </row>
    <row r="1039" spans="1:19">
      <c r="A1039" s="217"/>
      <c r="B1039" s="218"/>
      <c r="C1039" s="219"/>
      <c r="D1039" s="219"/>
      <c r="E1039" s="220"/>
      <c r="F1039" s="219"/>
      <c r="G1039" s="291"/>
      <c r="H1039" s="174" cm="1">
        <f t="array" ref="H1039">IF(B1039&lt;&gt;"",INDEX(KM!$C$5:$C$40,MATCH(1,($B1039&gt;=KM!$A$5:$A$40)*($B1039&lt;=KM!$B$5:$B$40),0)),0)</f>
        <v>0</v>
      </c>
      <c r="I1039" s="55">
        <f t="shared" ref="I1039:I1095" si="124">G1039*H1039</f>
        <v>0</v>
      </c>
      <c r="J1039" s="226"/>
      <c r="K1039" s="234"/>
      <c r="L1039" s="236" t="str">
        <f>IF(AND('1B Tableau financier'!$K$2&lt;&gt;"Pôle",B1039&lt;&gt;""),1,"")</f>
        <v/>
      </c>
      <c r="M1039" s="241" t="str">
        <f t="shared" si="123"/>
        <v/>
      </c>
      <c r="N1039" s="242" t="str">
        <f>IF(AND('1B Tableau financier'!$K$2="pôle",L1039=2),ROUND((I1039+J1039+K1039),2),"")</f>
        <v/>
      </c>
      <c r="O1039" s="241" t="str">
        <f t="shared" si="120"/>
        <v/>
      </c>
      <c r="P1039" s="55" t="str">
        <f t="shared" si="121"/>
        <v/>
      </c>
      <c r="Q1039" s="55"/>
      <c r="R1039" s="55"/>
      <c r="S1039" s="296"/>
    </row>
    <row r="1040" spans="1:19">
      <c r="A1040" s="217"/>
      <c r="B1040" s="218"/>
      <c r="C1040" s="219"/>
      <c r="D1040" s="219"/>
      <c r="E1040" s="220"/>
      <c r="F1040" s="219"/>
      <c r="G1040" s="291"/>
      <c r="H1040" s="174" cm="1">
        <f t="array" ref="H1040">IF(B1040&lt;&gt;"",INDEX(KM!$C$5:$C$40,MATCH(1,($B1040&gt;=KM!$A$5:$A$40)*($B1040&lt;=KM!$B$5:$B$40),0)),0)</f>
        <v>0</v>
      </c>
      <c r="I1040" s="55">
        <f t="shared" si="124"/>
        <v>0</v>
      </c>
      <c r="J1040" s="226"/>
      <c r="K1040" s="234"/>
      <c r="L1040" s="236" t="str">
        <f>IF(AND('1B Tableau financier'!$K$2&lt;&gt;"Pôle",B1040&lt;&gt;""),1,"")</f>
        <v/>
      </c>
      <c r="M1040" s="241" t="str">
        <f t="shared" si="123"/>
        <v/>
      </c>
      <c r="N1040" s="242" t="str">
        <f>IF(AND('1B Tableau financier'!$K$2="pôle",L1040=2),ROUND((I1040+J1040+K1040),2),"")</f>
        <v/>
      </c>
      <c r="O1040" s="241" t="str">
        <f t="shared" si="120"/>
        <v/>
      </c>
      <c r="P1040" s="55" t="str">
        <f t="shared" si="121"/>
        <v/>
      </c>
      <c r="Q1040" s="55"/>
      <c r="R1040" s="55"/>
      <c r="S1040" s="296"/>
    </row>
    <row r="1041" spans="1:19">
      <c r="A1041" s="217"/>
      <c r="B1041" s="218"/>
      <c r="C1041" s="219"/>
      <c r="D1041" s="219"/>
      <c r="E1041" s="220"/>
      <c r="F1041" s="219"/>
      <c r="G1041" s="291"/>
      <c r="H1041" s="174" cm="1">
        <f t="array" ref="H1041">IF(B1041&lt;&gt;"",INDEX(KM!$C$5:$C$40,MATCH(1,($B1041&gt;=KM!$A$5:$A$40)*($B1041&lt;=KM!$B$5:$B$40),0)),0)</f>
        <v>0</v>
      </c>
      <c r="I1041" s="55">
        <f t="shared" si="124"/>
        <v>0</v>
      </c>
      <c r="J1041" s="226"/>
      <c r="K1041" s="234"/>
      <c r="L1041" s="236" t="str">
        <f>IF(AND('1B Tableau financier'!$K$2&lt;&gt;"Pôle",B1041&lt;&gt;""),1,"")</f>
        <v/>
      </c>
      <c r="M1041" s="241" t="str">
        <f t="shared" si="123"/>
        <v/>
      </c>
      <c r="N1041" s="242" t="str">
        <f>IF(AND('1B Tableau financier'!$K$2="pôle",L1041=2),ROUND((I1041+J1041+K1041),2),"")</f>
        <v/>
      </c>
      <c r="O1041" s="241" t="str">
        <f t="shared" si="120"/>
        <v/>
      </c>
      <c r="P1041" s="55" t="str">
        <f t="shared" si="121"/>
        <v/>
      </c>
      <c r="Q1041" s="55"/>
      <c r="R1041" s="55"/>
      <c r="S1041" s="296"/>
    </row>
    <row r="1042" spans="1:19">
      <c r="A1042" s="217"/>
      <c r="B1042" s="218"/>
      <c r="C1042" s="219"/>
      <c r="D1042" s="219"/>
      <c r="E1042" s="220"/>
      <c r="F1042" s="219"/>
      <c r="G1042" s="291"/>
      <c r="H1042" s="174" cm="1">
        <f t="array" ref="H1042">IF(B1042&lt;&gt;"",INDEX(KM!$C$5:$C$40,MATCH(1,($B1042&gt;=KM!$A$5:$A$40)*($B1042&lt;=KM!$B$5:$B$40),0)),0)</f>
        <v>0</v>
      </c>
      <c r="I1042" s="55">
        <f t="shared" si="124"/>
        <v>0</v>
      </c>
      <c r="J1042" s="226"/>
      <c r="K1042" s="234"/>
      <c r="L1042" s="236" t="str">
        <f>IF(AND('1B Tableau financier'!$K$2&lt;&gt;"Pôle",B1042&lt;&gt;""),1,"")</f>
        <v/>
      </c>
      <c r="M1042" s="241" t="str">
        <f t="shared" si="123"/>
        <v/>
      </c>
      <c r="N1042" s="242" t="str">
        <f>IF(AND('1B Tableau financier'!$K$2="pôle",L1042=2),ROUND((I1042+J1042+K1042),2),"")</f>
        <v/>
      </c>
      <c r="O1042" s="241" t="str">
        <f t="shared" si="120"/>
        <v/>
      </c>
      <c r="P1042" s="55" t="str">
        <f t="shared" si="121"/>
        <v/>
      </c>
      <c r="Q1042" s="55"/>
      <c r="R1042" s="55"/>
      <c r="S1042" s="296"/>
    </row>
    <row r="1043" spans="1:19">
      <c r="A1043" s="217"/>
      <c r="B1043" s="218"/>
      <c r="C1043" s="219"/>
      <c r="D1043" s="219"/>
      <c r="E1043" s="220"/>
      <c r="F1043" s="219"/>
      <c r="G1043" s="291"/>
      <c r="H1043" s="174" cm="1">
        <f t="array" ref="H1043">IF(B1043&lt;&gt;"",INDEX(KM!$C$5:$C$40,MATCH(1,($B1043&gt;=KM!$A$5:$A$40)*($B1043&lt;=KM!$B$5:$B$40),0)),0)</f>
        <v>0</v>
      </c>
      <c r="I1043" s="55">
        <f t="shared" si="124"/>
        <v>0</v>
      </c>
      <c r="J1043" s="226"/>
      <c r="K1043" s="234"/>
      <c r="L1043" s="236" t="str">
        <f>IF(AND('1B Tableau financier'!$K$2&lt;&gt;"Pôle",B1043&lt;&gt;""),1,"")</f>
        <v/>
      </c>
      <c r="M1043" s="241" t="str">
        <f t="shared" si="123"/>
        <v/>
      </c>
      <c r="N1043" s="242" t="str">
        <f>IF(AND('1B Tableau financier'!$K$2="pôle",L1043=2),ROUND((I1043+J1043+K1043),2),"")</f>
        <v/>
      </c>
      <c r="O1043" s="241" t="str">
        <f t="shared" si="120"/>
        <v/>
      </c>
      <c r="P1043" s="55" t="str">
        <f t="shared" si="121"/>
        <v/>
      </c>
      <c r="Q1043" s="55"/>
      <c r="R1043" s="55"/>
      <c r="S1043" s="296"/>
    </row>
    <row r="1044" spans="1:19">
      <c r="A1044" s="217"/>
      <c r="B1044" s="218"/>
      <c r="C1044" s="219"/>
      <c r="D1044" s="219"/>
      <c r="E1044" s="220"/>
      <c r="F1044" s="219"/>
      <c r="G1044" s="291"/>
      <c r="H1044" s="174" cm="1">
        <f t="array" ref="H1044">IF(B1044&lt;&gt;"",INDEX(KM!$C$5:$C$40,MATCH(1,($B1044&gt;=KM!$A$5:$A$40)*($B1044&lt;=KM!$B$5:$B$40),0)),0)</f>
        <v>0</v>
      </c>
      <c r="I1044" s="55">
        <f t="shared" si="124"/>
        <v>0</v>
      </c>
      <c r="J1044" s="226"/>
      <c r="K1044" s="234"/>
      <c r="L1044" s="236" t="str">
        <f>IF(AND('1B Tableau financier'!$K$2&lt;&gt;"Pôle",B1044&lt;&gt;""),1,"")</f>
        <v/>
      </c>
      <c r="M1044" s="241" t="str">
        <f t="shared" si="123"/>
        <v/>
      </c>
      <c r="N1044" s="242" t="str">
        <f>IF(AND('1B Tableau financier'!$K$2="pôle",L1044=2),ROUND((I1044+J1044+K1044),2),"")</f>
        <v/>
      </c>
      <c r="O1044" s="241" t="str">
        <f t="shared" si="120"/>
        <v/>
      </c>
      <c r="P1044" s="55" t="str">
        <f t="shared" si="121"/>
        <v/>
      </c>
      <c r="Q1044" s="55"/>
      <c r="R1044" s="55"/>
      <c r="S1044" s="296"/>
    </row>
    <row r="1045" spans="1:19">
      <c r="A1045" s="217"/>
      <c r="B1045" s="218"/>
      <c r="C1045" s="219"/>
      <c r="D1045" s="219"/>
      <c r="E1045" s="220"/>
      <c r="F1045" s="219"/>
      <c r="G1045" s="291"/>
      <c r="H1045" s="174" cm="1">
        <f t="array" ref="H1045">IF(B1045&lt;&gt;"",INDEX(KM!$C$5:$C$40,MATCH(1,($B1045&gt;=KM!$A$5:$A$40)*($B1045&lt;=KM!$B$5:$B$40),0)),0)</f>
        <v>0</v>
      </c>
      <c r="I1045" s="55">
        <f t="shared" si="124"/>
        <v>0</v>
      </c>
      <c r="J1045" s="226"/>
      <c r="K1045" s="234"/>
      <c r="L1045" s="236" t="str">
        <f>IF(AND('1B Tableau financier'!$K$2&lt;&gt;"Pôle",B1045&lt;&gt;""),1,"")</f>
        <v/>
      </c>
      <c r="M1045" s="241" t="str">
        <f t="shared" si="123"/>
        <v/>
      </c>
      <c r="N1045" s="242" t="str">
        <f>IF(AND('1B Tableau financier'!$K$2="pôle",L1045=2),ROUND((I1045+J1045+K1045),2),"")</f>
        <v/>
      </c>
      <c r="O1045" s="241" t="str">
        <f t="shared" si="120"/>
        <v/>
      </c>
      <c r="P1045" s="55" t="str">
        <f t="shared" si="121"/>
        <v/>
      </c>
      <c r="Q1045" s="55"/>
      <c r="R1045" s="55"/>
      <c r="S1045" s="296"/>
    </row>
    <row r="1046" spans="1:19">
      <c r="A1046" s="217"/>
      <c r="B1046" s="218"/>
      <c r="C1046" s="219"/>
      <c r="D1046" s="219"/>
      <c r="E1046" s="220"/>
      <c r="F1046" s="219"/>
      <c r="G1046" s="291"/>
      <c r="H1046" s="174" cm="1">
        <f t="array" ref="H1046">IF(B1046&lt;&gt;"",INDEX(KM!$C$5:$C$40,MATCH(1,($B1046&gt;=KM!$A$5:$A$40)*($B1046&lt;=KM!$B$5:$B$40),0)),0)</f>
        <v>0</v>
      </c>
      <c r="I1046" s="55">
        <f t="shared" si="124"/>
        <v>0</v>
      </c>
      <c r="J1046" s="226"/>
      <c r="K1046" s="234"/>
      <c r="L1046" s="236" t="str">
        <f>IF(AND('1B Tableau financier'!$K$2&lt;&gt;"Pôle",B1046&lt;&gt;""),1,"")</f>
        <v/>
      </c>
      <c r="M1046" s="241" t="str">
        <f t="shared" si="123"/>
        <v/>
      </c>
      <c r="N1046" s="242" t="str">
        <f>IF(AND('1B Tableau financier'!$K$2="pôle",L1046=2),ROUND((I1046+J1046+K1046),2),"")</f>
        <v/>
      </c>
      <c r="O1046" s="241" t="str">
        <f t="shared" si="120"/>
        <v/>
      </c>
      <c r="P1046" s="55" t="str">
        <f t="shared" si="121"/>
        <v/>
      </c>
      <c r="Q1046" s="55"/>
      <c r="R1046" s="55"/>
      <c r="S1046" s="296"/>
    </row>
    <row r="1047" spans="1:19">
      <c r="A1047" s="217"/>
      <c r="B1047" s="218"/>
      <c r="C1047" s="219"/>
      <c r="D1047" s="219"/>
      <c r="E1047" s="220"/>
      <c r="F1047" s="219"/>
      <c r="G1047" s="291"/>
      <c r="H1047" s="174" cm="1">
        <f t="array" ref="H1047">IF(B1047&lt;&gt;"",INDEX(KM!$C$5:$C$40,MATCH(1,($B1047&gt;=KM!$A$5:$A$40)*($B1047&lt;=KM!$B$5:$B$40),0)),0)</f>
        <v>0</v>
      </c>
      <c r="I1047" s="55">
        <f t="shared" si="124"/>
        <v>0</v>
      </c>
      <c r="J1047" s="226"/>
      <c r="K1047" s="234"/>
      <c r="L1047" s="236" t="str">
        <f>IF(AND('1B Tableau financier'!$K$2&lt;&gt;"Pôle",B1047&lt;&gt;""),1,"")</f>
        <v/>
      </c>
      <c r="M1047" s="241" t="str">
        <f t="shared" si="123"/>
        <v/>
      </c>
      <c r="N1047" s="242" t="str">
        <f>IF(AND('1B Tableau financier'!$K$2="pôle",L1047=2),ROUND((I1047+J1047+K1047),2),"")</f>
        <v/>
      </c>
      <c r="O1047" s="241" t="str">
        <f t="shared" si="120"/>
        <v/>
      </c>
      <c r="P1047" s="55" t="str">
        <f t="shared" si="121"/>
        <v/>
      </c>
      <c r="Q1047" s="55"/>
      <c r="R1047" s="55"/>
      <c r="S1047" s="296"/>
    </row>
    <row r="1048" spans="1:19">
      <c r="A1048" s="217"/>
      <c r="B1048" s="218"/>
      <c r="C1048" s="219"/>
      <c r="D1048" s="219"/>
      <c r="E1048" s="220"/>
      <c r="F1048" s="219"/>
      <c r="G1048" s="291"/>
      <c r="H1048" s="174" cm="1">
        <f t="array" ref="H1048">IF(B1048&lt;&gt;"",INDEX(KM!$C$5:$C$40,MATCH(1,($B1048&gt;=KM!$A$5:$A$40)*($B1048&lt;=KM!$B$5:$B$40),0)),0)</f>
        <v>0</v>
      </c>
      <c r="I1048" s="55">
        <f t="shared" si="124"/>
        <v>0</v>
      </c>
      <c r="J1048" s="226"/>
      <c r="K1048" s="234"/>
      <c r="L1048" s="236" t="str">
        <f>IF(AND('1B Tableau financier'!$K$2&lt;&gt;"Pôle",B1048&lt;&gt;""),1,"")</f>
        <v/>
      </c>
      <c r="M1048" s="241" t="str">
        <f t="shared" si="123"/>
        <v/>
      </c>
      <c r="N1048" s="242" t="str">
        <f>IF(AND('1B Tableau financier'!$K$2="pôle",L1048=2),ROUND((I1048+J1048+K1048),2),"")</f>
        <v/>
      </c>
      <c r="O1048" s="241" t="str">
        <f t="shared" si="120"/>
        <v/>
      </c>
      <c r="P1048" s="55" t="str">
        <f t="shared" si="121"/>
        <v/>
      </c>
      <c r="Q1048" s="55"/>
      <c r="R1048" s="55"/>
      <c r="S1048" s="296"/>
    </row>
    <row r="1049" spans="1:19">
      <c r="A1049" s="217"/>
      <c r="B1049" s="218"/>
      <c r="C1049" s="219"/>
      <c r="D1049" s="219"/>
      <c r="E1049" s="220"/>
      <c r="F1049" s="219"/>
      <c r="G1049" s="291"/>
      <c r="H1049" s="174" cm="1">
        <f t="array" ref="H1049">IF(B1049&lt;&gt;"",INDEX(KM!$C$5:$C$40,MATCH(1,($B1049&gt;=KM!$A$5:$A$40)*($B1049&lt;=KM!$B$5:$B$40),0)),0)</f>
        <v>0</v>
      </c>
      <c r="I1049" s="55">
        <f t="shared" si="124"/>
        <v>0</v>
      </c>
      <c r="J1049" s="226"/>
      <c r="K1049" s="234"/>
      <c r="L1049" s="236" t="str">
        <f>IF(AND('1B Tableau financier'!$K$2&lt;&gt;"Pôle",B1049&lt;&gt;""),1,"")</f>
        <v/>
      </c>
      <c r="M1049" s="241" t="str">
        <f t="shared" si="123"/>
        <v/>
      </c>
      <c r="N1049" s="242" t="str">
        <f>IF(AND('1B Tableau financier'!$K$2="pôle",L1049=2),ROUND((I1049+J1049+K1049),2),"")</f>
        <v/>
      </c>
      <c r="O1049" s="241" t="str">
        <f t="shared" si="120"/>
        <v/>
      </c>
      <c r="P1049" s="55" t="str">
        <f t="shared" si="121"/>
        <v/>
      </c>
      <c r="Q1049" s="55"/>
      <c r="R1049" s="55"/>
      <c r="S1049" s="296"/>
    </row>
    <row r="1050" spans="1:19">
      <c r="A1050" s="217"/>
      <c r="B1050" s="218"/>
      <c r="C1050" s="219"/>
      <c r="D1050" s="219"/>
      <c r="E1050" s="220"/>
      <c r="F1050" s="219"/>
      <c r="G1050" s="291"/>
      <c r="H1050" s="174" cm="1">
        <f t="array" ref="H1050">IF(B1050&lt;&gt;"",INDEX(KM!$C$5:$C$40,MATCH(1,($B1050&gt;=KM!$A$5:$A$40)*($B1050&lt;=KM!$B$5:$B$40),0)),0)</f>
        <v>0</v>
      </c>
      <c r="I1050" s="55">
        <f t="shared" si="124"/>
        <v>0</v>
      </c>
      <c r="J1050" s="226"/>
      <c r="K1050" s="234"/>
      <c r="L1050" s="236" t="str">
        <f>IF(AND('1B Tableau financier'!$K$2&lt;&gt;"Pôle",B1050&lt;&gt;""),1,"")</f>
        <v/>
      </c>
      <c r="M1050" s="241" t="str">
        <f t="shared" si="123"/>
        <v/>
      </c>
      <c r="N1050" s="242" t="str">
        <f>IF(AND('1B Tableau financier'!$K$2="pôle",L1050=2),ROUND((I1050+J1050+K1050),2),"")</f>
        <v/>
      </c>
      <c r="O1050" s="241" t="str">
        <f t="shared" si="120"/>
        <v/>
      </c>
      <c r="P1050" s="55" t="str">
        <f t="shared" si="121"/>
        <v/>
      </c>
      <c r="Q1050" s="55"/>
      <c r="R1050" s="55"/>
      <c r="S1050" s="296"/>
    </row>
    <row r="1051" spans="1:19">
      <c r="A1051" s="217"/>
      <c r="B1051" s="218"/>
      <c r="C1051" s="219"/>
      <c r="D1051" s="219"/>
      <c r="E1051" s="220"/>
      <c r="F1051" s="219"/>
      <c r="G1051" s="291"/>
      <c r="H1051" s="174" cm="1">
        <f t="array" ref="H1051">IF(B1051&lt;&gt;"",INDEX(KM!$C$5:$C$40,MATCH(1,($B1051&gt;=KM!$A$5:$A$40)*($B1051&lt;=KM!$B$5:$B$40),0)),0)</f>
        <v>0</v>
      </c>
      <c r="I1051" s="55">
        <f t="shared" si="124"/>
        <v>0</v>
      </c>
      <c r="J1051" s="226"/>
      <c r="K1051" s="234"/>
      <c r="L1051" s="236" t="str">
        <f>IF(AND('1B Tableau financier'!$K$2&lt;&gt;"Pôle",B1051&lt;&gt;""),1,"")</f>
        <v/>
      </c>
      <c r="M1051" s="241" t="str">
        <f t="shared" si="123"/>
        <v/>
      </c>
      <c r="N1051" s="242" t="str">
        <f>IF(AND('1B Tableau financier'!$K$2="pôle",L1051=2),ROUND((I1051+J1051+K1051),2),"")</f>
        <v/>
      </c>
      <c r="O1051" s="241" t="str">
        <f t="shared" si="120"/>
        <v/>
      </c>
      <c r="P1051" s="55" t="str">
        <f t="shared" si="121"/>
        <v/>
      </c>
      <c r="Q1051" s="55"/>
      <c r="R1051" s="55"/>
      <c r="S1051" s="296"/>
    </row>
    <row r="1052" spans="1:19">
      <c r="A1052" s="217"/>
      <c r="B1052" s="218"/>
      <c r="C1052" s="219"/>
      <c r="D1052" s="219"/>
      <c r="E1052" s="220"/>
      <c r="F1052" s="219"/>
      <c r="G1052" s="291"/>
      <c r="H1052" s="174" cm="1">
        <f t="array" ref="H1052">IF(B1052&lt;&gt;"",INDEX(KM!$C$5:$C$40,MATCH(1,($B1052&gt;=KM!$A$5:$A$40)*($B1052&lt;=KM!$B$5:$B$40),0)),0)</f>
        <v>0</v>
      </c>
      <c r="I1052" s="55">
        <f t="shared" si="124"/>
        <v>0</v>
      </c>
      <c r="J1052" s="226"/>
      <c r="K1052" s="234"/>
      <c r="L1052" s="236" t="str">
        <f>IF(AND('1B Tableau financier'!$K$2&lt;&gt;"Pôle",B1052&lt;&gt;""),1,"")</f>
        <v/>
      </c>
      <c r="M1052" s="241" t="str">
        <f t="shared" si="123"/>
        <v/>
      </c>
      <c r="N1052" s="242" t="str">
        <f>IF(AND('1B Tableau financier'!$K$2="pôle",L1052=2),ROUND((I1052+J1052+K1052),2),"")</f>
        <v/>
      </c>
      <c r="O1052" s="241" t="str">
        <f t="shared" si="120"/>
        <v/>
      </c>
      <c r="P1052" s="55" t="str">
        <f t="shared" si="121"/>
        <v/>
      </c>
      <c r="Q1052" s="55"/>
      <c r="R1052" s="55"/>
      <c r="S1052" s="296"/>
    </row>
    <row r="1053" spans="1:19">
      <c r="A1053" s="217"/>
      <c r="B1053" s="218"/>
      <c r="C1053" s="219"/>
      <c r="D1053" s="219"/>
      <c r="E1053" s="220"/>
      <c r="F1053" s="219"/>
      <c r="G1053" s="291"/>
      <c r="H1053" s="174" cm="1">
        <f t="array" ref="H1053">IF(B1053&lt;&gt;"",INDEX(KM!$C$5:$C$40,MATCH(1,($B1053&gt;=KM!$A$5:$A$40)*($B1053&lt;=KM!$B$5:$B$40),0)),0)</f>
        <v>0</v>
      </c>
      <c r="I1053" s="55">
        <f t="shared" si="124"/>
        <v>0</v>
      </c>
      <c r="J1053" s="226"/>
      <c r="K1053" s="234"/>
      <c r="L1053" s="236" t="str">
        <f>IF(AND('1B Tableau financier'!$K$2&lt;&gt;"Pôle",B1053&lt;&gt;""),1,"")</f>
        <v/>
      </c>
      <c r="M1053" s="241" t="str">
        <f t="shared" si="123"/>
        <v/>
      </c>
      <c r="N1053" s="242" t="str">
        <f>IF(AND('1B Tableau financier'!$K$2="pôle",L1053=2),ROUND((I1053+J1053+K1053),2),"")</f>
        <v/>
      </c>
      <c r="O1053" s="241" t="str">
        <f t="shared" si="120"/>
        <v/>
      </c>
      <c r="P1053" s="55" t="str">
        <f t="shared" si="121"/>
        <v/>
      </c>
      <c r="Q1053" s="55"/>
      <c r="R1053" s="55"/>
      <c r="S1053" s="296"/>
    </row>
    <row r="1054" spans="1:19">
      <c r="A1054" s="217"/>
      <c r="B1054" s="218"/>
      <c r="C1054" s="219"/>
      <c r="D1054" s="219"/>
      <c r="E1054" s="220"/>
      <c r="F1054" s="219"/>
      <c r="G1054" s="291"/>
      <c r="H1054" s="174" cm="1">
        <f t="array" ref="H1054">IF(B1054&lt;&gt;"",INDEX(KM!$C$5:$C$40,MATCH(1,($B1054&gt;=KM!$A$5:$A$40)*($B1054&lt;=KM!$B$5:$B$40),0)),0)</f>
        <v>0</v>
      </c>
      <c r="I1054" s="55">
        <f t="shared" si="124"/>
        <v>0</v>
      </c>
      <c r="J1054" s="226"/>
      <c r="K1054" s="234"/>
      <c r="L1054" s="236" t="str">
        <f>IF(AND('1B Tableau financier'!$K$2&lt;&gt;"Pôle",B1054&lt;&gt;""),1,"")</f>
        <v/>
      </c>
      <c r="M1054" s="241" t="str">
        <f t="shared" si="123"/>
        <v/>
      </c>
      <c r="N1054" s="242" t="str">
        <f>IF(AND('1B Tableau financier'!$K$2="pôle",L1054=2),ROUND((I1054+J1054+K1054),2),"")</f>
        <v/>
      </c>
      <c r="O1054" s="241" t="str">
        <f t="shared" si="120"/>
        <v/>
      </c>
      <c r="P1054" s="55" t="str">
        <f t="shared" si="121"/>
        <v/>
      </c>
      <c r="Q1054" s="55"/>
      <c r="R1054" s="55"/>
      <c r="S1054" s="296"/>
    </row>
    <row r="1055" spans="1:19">
      <c r="A1055" s="217"/>
      <c r="B1055" s="218"/>
      <c r="C1055" s="219"/>
      <c r="D1055" s="219"/>
      <c r="E1055" s="220"/>
      <c r="F1055" s="219"/>
      <c r="G1055" s="291"/>
      <c r="H1055" s="174" cm="1">
        <f t="array" ref="H1055">IF(B1055&lt;&gt;"",INDEX(KM!$C$5:$C$40,MATCH(1,($B1055&gt;=KM!$A$5:$A$40)*($B1055&lt;=KM!$B$5:$B$40),0)),0)</f>
        <v>0</v>
      </c>
      <c r="I1055" s="55">
        <f t="shared" si="124"/>
        <v>0</v>
      </c>
      <c r="J1055" s="226"/>
      <c r="K1055" s="234"/>
      <c r="L1055" s="236" t="str">
        <f>IF(AND('1B Tableau financier'!$K$2&lt;&gt;"Pôle",B1055&lt;&gt;""),1,"")</f>
        <v/>
      </c>
      <c r="M1055" s="241" t="str">
        <f t="shared" si="123"/>
        <v/>
      </c>
      <c r="N1055" s="242" t="str">
        <f>IF(AND('1B Tableau financier'!$K$2="pôle",L1055=2),ROUND((I1055+J1055+K1055),2),"")</f>
        <v/>
      </c>
      <c r="O1055" s="241" t="str">
        <f t="shared" si="120"/>
        <v/>
      </c>
      <c r="P1055" s="55" t="str">
        <f t="shared" si="121"/>
        <v/>
      </c>
      <c r="Q1055" s="55"/>
      <c r="R1055" s="55"/>
      <c r="S1055" s="296"/>
    </row>
    <row r="1056" spans="1:19">
      <c r="A1056" s="217"/>
      <c r="B1056" s="218"/>
      <c r="C1056" s="219"/>
      <c r="D1056" s="219"/>
      <c r="E1056" s="220"/>
      <c r="F1056" s="219"/>
      <c r="G1056" s="291"/>
      <c r="H1056" s="174" cm="1">
        <f t="array" ref="H1056">IF(B1056&lt;&gt;"",INDEX(KM!$C$5:$C$40,MATCH(1,($B1056&gt;=KM!$A$5:$A$40)*($B1056&lt;=KM!$B$5:$B$40),0)),0)</f>
        <v>0</v>
      </c>
      <c r="I1056" s="55">
        <f t="shared" si="124"/>
        <v>0</v>
      </c>
      <c r="J1056" s="226"/>
      <c r="K1056" s="234"/>
      <c r="L1056" s="236" t="str">
        <f>IF(AND('1B Tableau financier'!$K$2&lt;&gt;"Pôle",B1056&lt;&gt;""),1,"")</f>
        <v/>
      </c>
      <c r="M1056" s="241" t="str">
        <f t="shared" si="123"/>
        <v/>
      </c>
      <c r="N1056" s="242" t="str">
        <f>IF(AND('1B Tableau financier'!$K$2="pôle",L1056=2),ROUND((I1056+J1056+K1056),2),"")</f>
        <v/>
      </c>
      <c r="O1056" s="241" t="str">
        <f t="shared" si="120"/>
        <v/>
      </c>
      <c r="P1056" s="55" t="str">
        <f t="shared" si="121"/>
        <v/>
      </c>
      <c r="Q1056" s="55"/>
      <c r="R1056" s="55"/>
      <c r="S1056" s="296"/>
    </row>
    <row r="1057" spans="1:19">
      <c r="A1057" s="217"/>
      <c r="B1057" s="218"/>
      <c r="C1057" s="219"/>
      <c r="D1057" s="219"/>
      <c r="E1057" s="220"/>
      <c r="F1057" s="219"/>
      <c r="G1057" s="291"/>
      <c r="H1057" s="174" cm="1">
        <f t="array" ref="H1057">IF(B1057&lt;&gt;"",INDEX(KM!$C$5:$C$40,MATCH(1,($B1057&gt;=KM!$A$5:$A$40)*($B1057&lt;=KM!$B$5:$B$40),0)),0)</f>
        <v>0</v>
      </c>
      <c r="I1057" s="55">
        <f t="shared" si="124"/>
        <v>0</v>
      </c>
      <c r="J1057" s="226"/>
      <c r="K1057" s="234"/>
      <c r="L1057" s="236" t="str">
        <f>IF(AND('1B Tableau financier'!$K$2&lt;&gt;"Pôle",B1057&lt;&gt;""),1,"")</f>
        <v/>
      </c>
      <c r="M1057" s="241" t="str">
        <f t="shared" si="123"/>
        <v/>
      </c>
      <c r="N1057" s="242" t="str">
        <f>IF(AND('1B Tableau financier'!$K$2="pôle",L1057=2),ROUND((I1057+J1057+K1057),2),"")</f>
        <v/>
      </c>
      <c r="O1057" s="241" t="str">
        <f t="shared" si="120"/>
        <v/>
      </c>
      <c r="P1057" s="55" t="str">
        <f t="shared" si="121"/>
        <v/>
      </c>
      <c r="Q1057" s="55"/>
      <c r="R1057" s="55"/>
      <c r="S1057" s="296"/>
    </row>
    <row r="1058" spans="1:19">
      <c r="A1058" s="217"/>
      <c r="B1058" s="218"/>
      <c r="C1058" s="219"/>
      <c r="D1058" s="219"/>
      <c r="E1058" s="220"/>
      <c r="F1058" s="219"/>
      <c r="G1058" s="291"/>
      <c r="H1058" s="174" cm="1">
        <f t="array" ref="H1058">IF(B1058&lt;&gt;"",INDEX(KM!$C$5:$C$40,MATCH(1,($B1058&gt;=KM!$A$5:$A$40)*($B1058&lt;=KM!$B$5:$B$40),0)),0)</f>
        <v>0</v>
      </c>
      <c r="I1058" s="55">
        <f t="shared" si="124"/>
        <v>0</v>
      </c>
      <c r="J1058" s="226"/>
      <c r="K1058" s="234"/>
      <c r="L1058" s="236" t="str">
        <f>IF(AND('1B Tableau financier'!$K$2&lt;&gt;"Pôle",B1058&lt;&gt;""),1,"")</f>
        <v/>
      </c>
      <c r="M1058" s="241" t="str">
        <f t="shared" si="123"/>
        <v/>
      </c>
      <c r="N1058" s="242" t="str">
        <f>IF(AND('1B Tableau financier'!$K$2="pôle",L1058=2),ROUND((I1058+J1058+K1058),2),"")</f>
        <v/>
      </c>
      <c r="O1058" s="241" t="str">
        <f t="shared" si="120"/>
        <v/>
      </c>
      <c r="P1058" s="55" t="str">
        <f t="shared" si="121"/>
        <v/>
      </c>
      <c r="Q1058" s="55"/>
      <c r="R1058" s="55"/>
      <c r="S1058" s="296"/>
    </row>
    <row r="1059" spans="1:19">
      <c r="A1059" s="217"/>
      <c r="B1059" s="218"/>
      <c r="C1059" s="219"/>
      <c r="D1059" s="219"/>
      <c r="E1059" s="220"/>
      <c r="F1059" s="219"/>
      <c r="G1059" s="291"/>
      <c r="H1059" s="174" cm="1">
        <f t="array" ref="H1059">IF(B1059&lt;&gt;"",INDEX(KM!$C$5:$C$40,MATCH(1,($B1059&gt;=KM!$A$5:$A$40)*($B1059&lt;=KM!$B$5:$B$40),0)),0)</f>
        <v>0</v>
      </c>
      <c r="I1059" s="55">
        <f t="shared" si="124"/>
        <v>0</v>
      </c>
      <c r="J1059" s="226"/>
      <c r="K1059" s="234"/>
      <c r="L1059" s="236" t="str">
        <f>IF(AND('1B Tableau financier'!$K$2&lt;&gt;"Pôle",B1059&lt;&gt;""),1,"")</f>
        <v/>
      </c>
      <c r="M1059" s="241" t="str">
        <f t="shared" si="123"/>
        <v/>
      </c>
      <c r="N1059" s="242" t="str">
        <f>IF(AND('1B Tableau financier'!$K$2="pôle",L1059=2),ROUND((I1059+J1059+K1059),2),"")</f>
        <v/>
      </c>
      <c r="O1059" s="241" t="str">
        <f t="shared" si="120"/>
        <v/>
      </c>
      <c r="P1059" s="55" t="str">
        <f t="shared" si="121"/>
        <v/>
      </c>
      <c r="Q1059" s="55"/>
      <c r="R1059" s="55"/>
      <c r="S1059" s="296"/>
    </row>
    <row r="1060" spans="1:19">
      <c r="A1060" s="217"/>
      <c r="B1060" s="218"/>
      <c r="C1060" s="219"/>
      <c r="D1060" s="219"/>
      <c r="E1060" s="220"/>
      <c r="F1060" s="219"/>
      <c r="G1060" s="291"/>
      <c r="H1060" s="174" cm="1">
        <f t="array" ref="H1060">IF(B1060&lt;&gt;"",INDEX(KM!$C$5:$C$40,MATCH(1,($B1060&gt;=KM!$A$5:$A$40)*($B1060&lt;=KM!$B$5:$B$40),0)),0)</f>
        <v>0</v>
      </c>
      <c r="I1060" s="55">
        <f t="shared" si="124"/>
        <v>0</v>
      </c>
      <c r="J1060" s="226"/>
      <c r="K1060" s="234"/>
      <c r="L1060" s="236" t="str">
        <f>IF(AND('1B Tableau financier'!$K$2&lt;&gt;"Pôle",B1060&lt;&gt;""),1,"")</f>
        <v/>
      </c>
      <c r="M1060" s="241" t="str">
        <f t="shared" si="123"/>
        <v/>
      </c>
      <c r="N1060" s="242" t="str">
        <f>IF(AND('1B Tableau financier'!$K$2="pôle",L1060=2),ROUND((I1060+J1060+K1060),2),"")</f>
        <v/>
      </c>
      <c r="O1060" s="241" t="str">
        <f t="shared" si="120"/>
        <v/>
      </c>
      <c r="P1060" s="55" t="str">
        <f t="shared" si="121"/>
        <v/>
      </c>
      <c r="Q1060" s="55"/>
      <c r="R1060" s="55"/>
      <c r="S1060" s="296"/>
    </row>
    <row r="1061" spans="1:19">
      <c r="A1061" s="217"/>
      <c r="B1061" s="218"/>
      <c r="C1061" s="219"/>
      <c r="D1061" s="219"/>
      <c r="E1061" s="220"/>
      <c r="F1061" s="219"/>
      <c r="G1061" s="291"/>
      <c r="H1061" s="174" cm="1">
        <f t="array" ref="H1061">IF(B1061&lt;&gt;"",INDEX(KM!$C$5:$C$40,MATCH(1,($B1061&gt;=KM!$A$5:$A$40)*($B1061&lt;=KM!$B$5:$B$40),0)),0)</f>
        <v>0</v>
      </c>
      <c r="I1061" s="55">
        <f t="shared" si="124"/>
        <v>0</v>
      </c>
      <c r="J1061" s="226"/>
      <c r="K1061" s="234"/>
      <c r="L1061" s="236" t="str">
        <f>IF(AND('1B Tableau financier'!$K$2&lt;&gt;"Pôle",B1061&lt;&gt;""),1,"")</f>
        <v/>
      </c>
      <c r="M1061" s="241" t="str">
        <f t="shared" si="123"/>
        <v/>
      </c>
      <c r="N1061" s="242" t="str">
        <f>IF(AND('1B Tableau financier'!$K$2="pôle",L1061=2),ROUND((I1061+J1061+K1061),2),"")</f>
        <v/>
      </c>
      <c r="O1061" s="241" t="str">
        <f t="shared" si="120"/>
        <v/>
      </c>
      <c r="P1061" s="55" t="str">
        <f t="shared" si="121"/>
        <v/>
      </c>
      <c r="Q1061" s="55"/>
      <c r="R1061" s="55"/>
      <c r="S1061" s="296"/>
    </row>
    <row r="1062" spans="1:19">
      <c r="A1062" s="217"/>
      <c r="B1062" s="218"/>
      <c r="C1062" s="219"/>
      <c r="D1062" s="219"/>
      <c r="E1062" s="220"/>
      <c r="F1062" s="219"/>
      <c r="G1062" s="291"/>
      <c r="H1062" s="174" cm="1">
        <f t="array" ref="H1062">IF(B1062&lt;&gt;"",INDEX(KM!$C$5:$C$40,MATCH(1,($B1062&gt;=KM!$A$5:$A$40)*($B1062&lt;=KM!$B$5:$B$40),0)),0)</f>
        <v>0</v>
      </c>
      <c r="I1062" s="55">
        <f t="shared" si="124"/>
        <v>0</v>
      </c>
      <c r="J1062" s="226"/>
      <c r="K1062" s="234"/>
      <c r="L1062" s="236" t="str">
        <f>IF(AND('1B Tableau financier'!$K$2&lt;&gt;"Pôle",B1062&lt;&gt;""),1,"")</f>
        <v/>
      </c>
      <c r="M1062" s="241" t="str">
        <f t="shared" si="123"/>
        <v/>
      </c>
      <c r="N1062" s="242" t="str">
        <f>IF(AND('1B Tableau financier'!$K$2="pôle",L1062=2),ROUND((I1062+J1062+K1062),2),"")</f>
        <v/>
      </c>
      <c r="O1062" s="241" t="str">
        <f t="shared" si="120"/>
        <v/>
      </c>
      <c r="P1062" s="55" t="str">
        <f t="shared" si="121"/>
        <v/>
      </c>
      <c r="Q1062" s="55"/>
      <c r="R1062" s="55"/>
      <c r="S1062" s="296"/>
    </row>
    <row r="1063" spans="1:19">
      <c r="A1063" s="217"/>
      <c r="B1063" s="218"/>
      <c r="C1063" s="219"/>
      <c r="D1063" s="219"/>
      <c r="E1063" s="220"/>
      <c r="F1063" s="219"/>
      <c r="G1063" s="291"/>
      <c r="H1063" s="174" cm="1">
        <f t="array" ref="H1063">IF(B1063&lt;&gt;"",INDEX(KM!$C$5:$C$40,MATCH(1,($B1063&gt;=KM!$A$5:$A$40)*($B1063&lt;=KM!$B$5:$B$40),0)),0)</f>
        <v>0</v>
      </c>
      <c r="I1063" s="55">
        <f t="shared" si="124"/>
        <v>0</v>
      </c>
      <c r="J1063" s="226"/>
      <c r="K1063" s="234"/>
      <c r="L1063" s="236" t="str">
        <f>IF(AND('1B Tableau financier'!$K$2&lt;&gt;"Pôle",B1063&lt;&gt;""),1,"")</f>
        <v/>
      </c>
      <c r="M1063" s="241" t="str">
        <f t="shared" si="123"/>
        <v/>
      </c>
      <c r="N1063" s="242" t="str">
        <f>IF(AND('1B Tableau financier'!$K$2="pôle",L1063=2),ROUND((I1063+J1063+K1063),2),"")</f>
        <v/>
      </c>
      <c r="O1063" s="241" t="str">
        <f t="shared" si="120"/>
        <v/>
      </c>
      <c r="P1063" s="55" t="str">
        <f t="shared" si="121"/>
        <v/>
      </c>
      <c r="Q1063" s="55"/>
      <c r="R1063" s="55"/>
      <c r="S1063" s="296"/>
    </row>
    <row r="1064" spans="1:19">
      <c r="A1064" s="217"/>
      <c r="B1064" s="218"/>
      <c r="C1064" s="219"/>
      <c r="D1064" s="219"/>
      <c r="E1064" s="220"/>
      <c r="F1064" s="219"/>
      <c r="G1064" s="291"/>
      <c r="H1064" s="174" cm="1">
        <f t="array" ref="H1064">IF(B1064&lt;&gt;"",INDEX(KM!$C$5:$C$40,MATCH(1,($B1064&gt;=KM!$A$5:$A$40)*($B1064&lt;=KM!$B$5:$B$40),0)),0)</f>
        <v>0</v>
      </c>
      <c r="I1064" s="55">
        <f t="shared" si="124"/>
        <v>0</v>
      </c>
      <c r="J1064" s="226"/>
      <c r="K1064" s="234"/>
      <c r="L1064" s="236" t="str">
        <f>IF(AND('1B Tableau financier'!$K$2&lt;&gt;"Pôle",B1064&lt;&gt;""),1,"")</f>
        <v/>
      </c>
      <c r="M1064" s="241" t="str">
        <f t="shared" si="123"/>
        <v/>
      </c>
      <c r="N1064" s="242" t="str">
        <f>IF(AND('1B Tableau financier'!$K$2="pôle",L1064=2),ROUND((I1064+J1064+K1064),2),"")</f>
        <v/>
      </c>
      <c r="O1064" s="241" t="str">
        <f t="shared" si="120"/>
        <v/>
      </c>
      <c r="P1064" s="55" t="str">
        <f t="shared" si="121"/>
        <v/>
      </c>
      <c r="Q1064" s="55"/>
      <c r="R1064" s="55"/>
      <c r="S1064" s="296"/>
    </row>
    <row r="1065" spans="1:19">
      <c r="A1065" s="217"/>
      <c r="B1065" s="218"/>
      <c r="C1065" s="219"/>
      <c r="D1065" s="219"/>
      <c r="E1065" s="220"/>
      <c r="F1065" s="219"/>
      <c r="G1065" s="291"/>
      <c r="H1065" s="174" cm="1">
        <f t="array" ref="H1065">IF(B1065&lt;&gt;"",INDEX(KM!$C$5:$C$40,MATCH(1,($B1065&gt;=KM!$A$5:$A$40)*($B1065&lt;=KM!$B$5:$B$40),0)),0)</f>
        <v>0</v>
      </c>
      <c r="I1065" s="55">
        <f t="shared" si="124"/>
        <v>0</v>
      </c>
      <c r="J1065" s="226"/>
      <c r="K1065" s="234"/>
      <c r="L1065" s="236" t="str">
        <f>IF(AND('1B Tableau financier'!$K$2&lt;&gt;"Pôle",B1065&lt;&gt;""),1,"")</f>
        <v/>
      </c>
      <c r="M1065" s="241" t="str">
        <f t="shared" si="123"/>
        <v/>
      </c>
      <c r="N1065" s="242" t="str">
        <f>IF(AND('1B Tableau financier'!$K$2="pôle",L1065=2),ROUND((I1065+J1065+K1065),2),"")</f>
        <v/>
      </c>
      <c r="O1065" s="241" t="str">
        <f t="shared" si="120"/>
        <v/>
      </c>
      <c r="P1065" s="55" t="str">
        <f t="shared" si="121"/>
        <v/>
      </c>
      <c r="Q1065" s="55"/>
      <c r="R1065" s="55"/>
      <c r="S1065" s="296"/>
    </row>
    <row r="1066" spans="1:19">
      <c r="A1066" s="217"/>
      <c r="B1066" s="218"/>
      <c r="C1066" s="219"/>
      <c r="D1066" s="219"/>
      <c r="E1066" s="220"/>
      <c r="F1066" s="219"/>
      <c r="G1066" s="291"/>
      <c r="H1066" s="174" cm="1">
        <f t="array" ref="H1066">IF(B1066&lt;&gt;"",INDEX(KM!$C$5:$C$40,MATCH(1,($B1066&gt;=KM!$A$5:$A$40)*($B1066&lt;=KM!$B$5:$B$40),0)),0)</f>
        <v>0</v>
      </c>
      <c r="I1066" s="55">
        <f t="shared" si="124"/>
        <v>0</v>
      </c>
      <c r="J1066" s="226"/>
      <c r="K1066" s="234"/>
      <c r="L1066" s="236" t="str">
        <f>IF(AND('1B Tableau financier'!$K$2&lt;&gt;"Pôle",B1066&lt;&gt;""),1,"")</f>
        <v/>
      </c>
      <c r="M1066" s="241" t="str">
        <f t="shared" si="123"/>
        <v/>
      </c>
      <c r="N1066" s="242" t="str">
        <f>IF(AND('1B Tableau financier'!$K$2="pôle",L1066=2),ROUND((I1066+J1066+K1066),2),"")</f>
        <v/>
      </c>
      <c r="O1066" s="241" t="str">
        <f t="shared" si="120"/>
        <v/>
      </c>
      <c r="P1066" s="55" t="str">
        <f t="shared" si="121"/>
        <v/>
      </c>
      <c r="Q1066" s="55"/>
      <c r="R1066" s="55"/>
      <c r="S1066" s="296"/>
    </row>
    <row r="1067" spans="1:19">
      <c r="A1067" s="217"/>
      <c r="B1067" s="218"/>
      <c r="C1067" s="219"/>
      <c r="D1067" s="219"/>
      <c r="E1067" s="220"/>
      <c r="F1067" s="219"/>
      <c r="G1067" s="291"/>
      <c r="H1067" s="174" cm="1">
        <f t="array" ref="H1067">IF(B1067&lt;&gt;"",INDEX(KM!$C$5:$C$40,MATCH(1,($B1067&gt;=KM!$A$5:$A$40)*($B1067&lt;=KM!$B$5:$B$40),0)),0)</f>
        <v>0</v>
      </c>
      <c r="I1067" s="55">
        <f t="shared" si="124"/>
        <v>0</v>
      </c>
      <c r="J1067" s="226"/>
      <c r="K1067" s="234"/>
      <c r="L1067" s="236" t="str">
        <f>IF(AND('1B Tableau financier'!$K$2&lt;&gt;"Pôle",B1067&lt;&gt;""),1,"")</f>
        <v/>
      </c>
      <c r="M1067" s="241" t="str">
        <f t="shared" si="123"/>
        <v/>
      </c>
      <c r="N1067" s="242" t="str">
        <f>IF(AND('1B Tableau financier'!$K$2="pôle",L1067=2),ROUND((I1067+J1067+K1067),2),"")</f>
        <v/>
      </c>
      <c r="O1067" s="241" t="str">
        <f t="shared" si="120"/>
        <v/>
      </c>
      <c r="P1067" s="55" t="str">
        <f t="shared" si="121"/>
        <v/>
      </c>
      <c r="Q1067" s="55"/>
      <c r="R1067" s="55"/>
      <c r="S1067" s="296"/>
    </row>
    <row r="1068" spans="1:19">
      <c r="A1068" s="217"/>
      <c r="B1068" s="218"/>
      <c r="C1068" s="219"/>
      <c r="D1068" s="219"/>
      <c r="E1068" s="220"/>
      <c r="F1068" s="219"/>
      <c r="G1068" s="291"/>
      <c r="H1068" s="174" cm="1">
        <f t="array" ref="H1068">IF(B1068&lt;&gt;"",INDEX(KM!$C$5:$C$40,MATCH(1,($B1068&gt;=KM!$A$5:$A$40)*($B1068&lt;=KM!$B$5:$B$40),0)),0)</f>
        <v>0</v>
      </c>
      <c r="I1068" s="55">
        <f t="shared" si="124"/>
        <v>0</v>
      </c>
      <c r="J1068" s="226"/>
      <c r="K1068" s="234"/>
      <c r="L1068" s="236" t="str">
        <f>IF(AND('1B Tableau financier'!$K$2&lt;&gt;"Pôle",B1068&lt;&gt;""),1,"")</f>
        <v/>
      </c>
      <c r="M1068" s="241" t="str">
        <f t="shared" si="123"/>
        <v/>
      </c>
      <c r="N1068" s="242" t="str">
        <f>IF(AND('1B Tableau financier'!$K$2="pôle",L1068=2),ROUND((I1068+J1068+K1068),2),"")</f>
        <v/>
      </c>
      <c r="O1068" s="241" t="str">
        <f t="shared" si="120"/>
        <v/>
      </c>
      <c r="P1068" s="55" t="str">
        <f t="shared" si="121"/>
        <v/>
      </c>
      <c r="Q1068" s="55"/>
      <c r="R1068" s="55"/>
      <c r="S1068" s="296"/>
    </row>
    <row r="1069" spans="1:19">
      <c r="A1069" s="217"/>
      <c r="B1069" s="218"/>
      <c r="C1069" s="219"/>
      <c r="D1069" s="219"/>
      <c r="E1069" s="220"/>
      <c r="F1069" s="219"/>
      <c r="G1069" s="291"/>
      <c r="H1069" s="174" cm="1">
        <f t="array" ref="H1069">IF(B1069&lt;&gt;"",INDEX(KM!$C$5:$C$40,MATCH(1,($B1069&gt;=KM!$A$5:$A$40)*($B1069&lt;=KM!$B$5:$B$40),0)),0)</f>
        <v>0</v>
      </c>
      <c r="I1069" s="55">
        <f t="shared" si="124"/>
        <v>0</v>
      </c>
      <c r="J1069" s="226"/>
      <c r="K1069" s="234"/>
      <c r="L1069" s="236" t="str">
        <f>IF(AND('1B Tableau financier'!$K$2&lt;&gt;"Pôle",B1069&lt;&gt;""),1,"")</f>
        <v/>
      </c>
      <c r="M1069" s="241" t="str">
        <f t="shared" si="123"/>
        <v/>
      </c>
      <c r="N1069" s="242" t="str">
        <f>IF(AND('1B Tableau financier'!$K$2="pôle",L1069=2),ROUND((I1069+J1069+K1069),2),"")</f>
        <v/>
      </c>
      <c r="O1069" s="241" t="str">
        <f t="shared" si="120"/>
        <v/>
      </c>
      <c r="P1069" s="55" t="str">
        <f t="shared" si="121"/>
        <v/>
      </c>
      <c r="Q1069" s="55"/>
      <c r="R1069" s="55"/>
      <c r="S1069" s="296"/>
    </row>
    <row r="1070" spans="1:19">
      <c r="A1070" s="217"/>
      <c r="B1070" s="218"/>
      <c r="C1070" s="219"/>
      <c r="D1070" s="219"/>
      <c r="E1070" s="220"/>
      <c r="F1070" s="219"/>
      <c r="G1070" s="291"/>
      <c r="H1070" s="174" cm="1">
        <f t="array" ref="H1070">IF(B1070&lt;&gt;"",INDEX(KM!$C$5:$C$40,MATCH(1,($B1070&gt;=KM!$A$5:$A$40)*($B1070&lt;=KM!$B$5:$B$40),0)),0)</f>
        <v>0</v>
      </c>
      <c r="I1070" s="55">
        <f t="shared" si="124"/>
        <v>0</v>
      </c>
      <c r="J1070" s="226"/>
      <c r="K1070" s="234"/>
      <c r="L1070" s="236" t="str">
        <f>IF(AND('1B Tableau financier'!$K$2&lt;&gt;"Pôle",B1070&lt;&gt;""),1,"")</f>
        <v/>
      </c>
      <c r="M1070" s="241" t="str">
        <f t="shared" si="123"/>
        <v/>
      </c>
      <c r="N1070" s="242" t="str">
        <f>IF(AND('1B Tableau financier'!$K$2="pôle",L1070=2),ROUND((I1070+J1070+K1070),2),"")</f>
        <v/>
      </c>
      <c r="O1070" s="241" t="str">
        <f t="shared" si="120"/>
        <v/>
      </c>
      <c r="P1070" s="55" t="str">
        <f t="shared" si="121"/>
        <v/>
      </c>
      <c r="Q1070" s="55"/>
      <c r="R1070" s="55"/>
      <c r="S1070" s="296"/>
    </row>
    <row r="1071" spans="1:19">
      <c r="A1071" s="217"/>
      <c r="B1071" s="218"/>
      <c r="C1071" s="219"/>
      <c r="D1071" s="219"/>
      <c r="E1071" s="220"/>
      <c r="F1071" s="219"/>
      <c r="G1071" s="291"/>
      <c r="H1071" s="174" cm="1">
        <f t="array" ref="H1071">IF(B1071&lt;&gt;"",INDEX(KM!$C$5:$C$40,MATCH(1,($B1071&gt;=KM!$A$5:$A$40)*($B1071&lt;=KM!$B$5:$B$40),0)),0)</f>
        <v>0</v>
      </c>
      <c r="I1071" s="55">
        <f t="shared" si="124"/>
        <v>0</v>
      </c>
      <c r="J1071" s="226"/>
      <c r="K1071" s="234"/>
      <c r="L1071" s="236" t="str">
        <f>IF(AND('1B Tableau financier'!$K$2&lt;&gt;"Pôle",B1071&lt;&gt;""),1,"")</f>
        <v/>
      </c>
      <c r="M1071" s="241" t="str">
        <f t="shared" si="123"/>
        <v/>
      </c>
      <c r="N1071" s="242" t="str">
        <f>IF(AND('1B Tableau financier'!$K$2="pôle",L1071=2),ROUND((I1071+J1071+K1071),2),"")</f>
        <v/>
      </c>
      <c r="O1071" s="241" t="str">
        <f t="shared" ref="O1071:O1096" si="125">IF(M1071="","",M1071-Q1071)</f>
        <v/>
      </c>
      <c r="P1071" s="55" t="str">
        <f t="shared" ref="P1071:P1096" si="126">IF(N1071="","",N1071-R1071)</f>
        <v/>
      </c>
      <c r="Q1071" s="55"/>
      <c r="R1071" s="55"/>
      <c r="S1071" s="296"/>
    </row>
    <row r="1072" spans="1:19">
      <c r="A1072" s="217"/>
      <c r="B1072" s="218"/>
      <c r="C1072" s="219"/>
      <c r="D1072" s="219"/>
      <c r="E1072" s="220"/>
      <c r="F1072" s="219"/>
      <c r="G1072" s="291"/>
      <c r="H1072" s="174" cm="1">
        <f t="array" ref="H1072">IF(B1072&lt;&gt;"",INDEX(KM!$C$5:$C$40,MATCH(1,($B1072&gt;=KM!$A$5:$A$40)*($B1072&lt;=KM!$B$5:$B$40),0)),0)</f>
        <v>0</v>
      </c>
      <c r="I1072" s="55">
        <f t="shared" si="124"/>
        <v>0</v>
      </c>
      <c r="J1072" s="226"/>
      <c r="K1072" s="234"/>
      <c r="L1072" s="236" t="str">
        <f>IF(AND('1B Tableau financier'!$K$2&lt;&gt;"Pôle",B1072&lt;&gt;""),1,"")</f>
        <v/>
      </c>
      <c r="M1072" s="241" t="str">
        <f t="shared" ref="M1072:M1096" si="127">IF(L1072=1,ROUND(I1072+J1072+K1072,2),"")</f>
        <v/>
      </c>
      <c r="N1072" s="242" t="str">
        <f>IF(AND('1B Tableau financier'!$K$2="pôle",L1072=2),ROUND((I1072+J1072+K1072),2),"")</f>
        <v/>
      </c>
      <c r="O1072" s="241" t="str">
        <f t="shared" si="125"/>
        <v/>
      </c>
      <c r="P1072" s="55" t="str">
        <f t="shared" si="126"/>
        <v/>
      </c>
      <c r="Q1072" s="55"/>
      <c r="R1072" s="55"/>
      <c r="S1072" s="296"/>
    </row>
    <row r="1073" spans="1:19">
      <c r="A1073" s="217"/>
      <c r="B1073" s="218"/>
      <c r="C1073" s="219"/>
      <c r="D1073" s="219"/>
      <c r="E1073" s="220"/>
      <c r="F1073" s="219"/>
      <c r="G1073" s="291"/>
      <c r="H1073" s="174" cm="1">
        <f t="array" ref="H1073">IF(B1073&lt;&gt;"",INDEX(KM!$C$5:$C$40,MATCH(1,($B1073&gt;=KM!$A$5:$A$40)*($B1073&lt;=KM!$B$5:$B$40),0)),0)</f>
        <v>0</v>
      </c>
      <c r="I1073" s="55">
        <f t="shared" si="124"/>
        <v>0</v>
      </c>
      <c r="J1073" s="226"/>
      <c r="K1073" s="234"/>
      <c r="L1073" s="236" t="str">
        <f>IF(AND('1B Tableau financier'!$K$2&lt;&gt;"Pôle",B1073&lt;&gt;""),1,"")</f>
        <v/>
      </c>
      <c r="M1073" s="241" t="str">
        <f t="shared" si="127"/>
        <v/>
      </c>
      <c r="N1073" s="242" t="str">
        <f>IF(AND('1B Tableau financier'!$K$2="pôle",L1073=2),ROUND((I1073+J1073+K1073),2),"")</f>
        <v/>
      </c>
      <c r="O1073" s="241" t="str">
        <f t="shared" si="125"/>
        <v/>
      </c>
      <c r="P1073" s="55" t="str">
        <f t="shared" si="126"/>
        <v/>
      </c>
      <c r="Q1073" s="55"/>
      <c r="R1073" s="55"/>
      <c r="S1073" s="296"/>
    </row>
    <row r="1074" spans="1:19">
      <c r="A1074" s="217"/>
      <c r="B1074" s="218"/>
      <c r="C1074" s="219"/>
      <c r="D1074" s="219"/>
      <c r="E1074" s="220"/>
      <c r="F1074" s="219"/>
      <c r="G1074" s="291"/>
      <c r="H1074" s="174" cm="1">
        <f t="array" ref="H1074">IF(B1074&lt;&gt;"",INDEX(KM!$C$5:$C$40,MATCH(1,($B1074&gt;=KM!$A$5:$A$40)*($B1074&lt;=KM!$B$5:$B$40),0)),0)</f>
        <v>0</v>
      </c>
      <c r="I1074" s="55">
        <f t="shared" si="124"/>
        <v>0</v>
      </c>
      <c r="J1074" s="226"/>
      <c r="K1074" s="234"/>
      <c r="L1074" s="236" t="str">
        <f>IF(AND('1B Tableau financier'!$K$2&lt;&gt;"Pôle",B1074&lt;&gt;""),1,"")</f>
        <v/>
      </c>
      <c r="M1074" s="241" t="str">
        <f t="shared" si="127"/>
        <v/>
      </c>
      <c r="N1074" s="242" t="str">
        <f>IF(AND('1B Tableau financier'!$K$2="pôle",L1074=2),ROUND((I1074+J1074+K1074),2),"")</f>
        <v/>
      </c>
      <c r="O1074" s="241" t="str">
        <f t="shared" si="125"/>
        <v/>
      </c>
      <c r="P1074" s="55" t="str">
        <f t="shared" si="126"/>
        <v/>
      </c>
      <c r="Q1074" s="55"/>
      <c r="R1074" s="55"/>
      <c r="S1074" s="296"/>
    </row>
    <row r="1075" spans="1:19">
      <c r="A1075" s="217"/>
      <c r="B1075" s="218"/>
      <c r="C1075" s="219"/>
      <c r="D1075" s="219"/>
      <c r="E1075" s="220"/>
      <c r="F1075" s="219"/>
      <c r="G1075" s="291"/>
      <c r="H1075" s="174" cm="1">
        <f t="array" ref="H1075">IF(B1075&lt;&gt;"",INDEX(KM!$C$5:$C$40,MATCH(1,($B1075&gt;=KM!$A$5:$A$40)*($B1075&lt;=KM!$B$5:$B$40),0)),0)</f>
        <v>0</v>
      </c>
      <c r="I1075" s="55">
        <f t="shared" ref="I1075:I1094" si="128">G1075*H1075</f>
        <v>0</v>
      </c>
      <c r="J1075" s="226"/>
      <c r="K1075" s="234"/>
      <c r="L1075" s="236" t="str">
        <f>IF(AND('1B Tableau financier'!$K$2&lt;&gt;"Pôle",B1075&lt;&gt;""),1,"")</f>
        <v/>
      </c>
      <c r="M1075" s="241" t="str">
        <f t="shared" si="127"/>
        <v/>
      </c>
      <c r="N1075" s="242" t="str">
        <f>IF(AND('1B Tableau financier'!$K$2="pôle",L1075=2),ROUND((I1075+J1075+K1075),2),"")</f>
        <v/>
      </c>
      <c r="O1075" s="241" t="str">
        <f t="shared" si="125"/>
        <v/>
      </c>
      <c r="P1075" s="55" t="str">
        <f t="shared" si="126"/>
        <v/>
      </c>
      <c r="Q1075" s="55"/>
      <c r="R1075" s="55"/>
      <c r="S1075" s="296"/>
    </row>
    <row r="1076" spans="1:19">
      <c r="A1076" s="217"/>
      <c r="B1076" s="218"/>
      <c r="C1076" s="219"/>
      <c r="D1076" s="219"/>
      <c r="E1076" s="220"/>
      <c r="F1076" s="219"/>
      <c r="G1076" s="291"/>
      <c r="H1076" s="174" cm="1">
        <f t="array" ref="H1076">IF(B1076&lt;&gt;"",INDEX(KM!$C$5:$C$40,MATCH(1,($B1076&gt;=KM!$A$5:$A$40)*($B1076&lt;=KM!$B$5:$B$40),0)),0)</f>
        <v>0</v>
      </c>
      <c r="I1076" s="55">
        <f t="shared" si="128"/>
        <v>0</v>
      </c>
      <c r="J1076" s="226"/>
      <c r="K1076" s="234"/>
      <c r="L1076" s="236" t="str">
        <f>IF(AND('1B Tableau financier'!$K$2&lt;&gt;"Pôle",B1076&lt;&gt;""),1,"")</f>
        <v/>
      </c>
      <c r="M1076" s="241" t="str">
        <f t="shared" si="127"/>
        <v/>
      </c>
      <c r="N1076" s="242" t="str">
        <f>IF(AND('1B Tableau financier'!$K$2="pôle",L1076=2),ROUND((I1076+J1076+K1076),2),"")</f>
        <v/>
      </c>
      <c r="O1076" s="241" t="str">
        <f t="shared" si="125"/>
        <v/>
      </c>
      <c r="P1076" s="55" t="str">
        <f t="shared" si="126"/>
        <v/>
      </c>
      <c r="Q1076" s="55"/>
      <c r="R1076" s="55"/>
      <c r="S1076" s="296"/>
    </row>
    <row r="1077" spans="1:19">
      <c r="A1077" s="217"/>
      <c r="B1077" s="218"/>
      <c r="C1077" s="219"/>
      <c r="D1077" s="219"/>
      <c r="E1077" s="220"/>
      <c r="F1077" s="219"/>
      <c r="G1077" s="291"/>
      <c r="H1077" s="174" cm="1">
        <f t="array" ref="H1077">IF(B1077&lt;&gt;"",INDEX(KM!$C$5:$C$40,MATCH(1,($B1077&gt;=KM!$A$5:$A$40)*($B1077&lt;=KM!$B$5:$B$40),0)),0)</f>
        <v>0</v>
      </c>
      <c r="I1077" s="55">
        <f t="shared" si="128"/>
        <v>0</v>
      </c>
      <c r="J1077" s="226"/>
      <c r="K1077" s="234"/>
      <c r="L1077" s="236" t="str">
        <f>IF(AND('1B Tableau financier'!$K$2&lt;&gt;"Pôle",B1077&lt;&gt;""),1,"")</f>
        <v/>
      </c>
      <c r="M1077" s="241" t="str">
        <f t="shared" si="127"/>
        <v/>
      </c>
      <c r="N1077" s="242" t="str">
        <f>IF(AND('1B Tableau financier'!$K$2="pôle",L1077=2),ROUND((I1077+J1077+K1077),2),"")</f>
        <v/>
      </c>
      <c r="O1077" s="241" t="str">
        <f t="shared" si="125"/>
        <v/>
      </c>
      <c r="P1077" s="55" t="str">
        <f t="shared" si="126"/>
        <v/>
      </c>
      <c r="Q1077" s="55"/>
      <c r="R1077" s="55"/>
      <c r="S1077" s="296"/>
    </row>
    <row r="1078" spans="1:19">
      <c r="A1078" s="217"/>
      <c r="B1078" s="218"/>
      <c r="C1078" s="219"/>
      <c r="D1078" s="219"/>
      <c r="E1078" s="220"/>
      <c r="F1078" s="219"/>
      <c r="G1078" s="291"/>
      <c r="H1078" s="174" cm="1">
        <f t="array" ref="H1078">IF(B1078&lt;&gt;"",INDEX(KM!$C$5:$C$40,MATCH(1,($B1078&gt;=KM!$A$5:$A$40)*($B1078&lt;=KM!$B$5:$B$40),0)),0)</f>
        <v>0</v>
      </c>
      <c r="I1078" s="55">
        <f t="shared" si="128"/>
        <v>0</v>
      </c>
      <c r="J1078" s="226"/>
      <c r="K1078" s="234"/>
      <c r="L1078" s="236" t="str">
        <f>IF(AND('1B Tableau financier'!$K$2&lt;&gt;"Pôle",B1078&lt;&gt;""),1,"")</f>
        <v/>
      </c>
      <c r="M1078" s="241" t="str">
        <f t="shared" si="127"/>
        <v/>
      </c>
      <c r="N1078" s="242" t="str">
        <f>IF(AND('1B Tableau financier'!$K$2="pôle",L1078=2),ROUND((I1078+J1078+K1078),2),"")</f>
        <v/>
      </c>
      <c r="O1078" s="241" t="str">
        <f t="shared" si="125"/>
        <v/>
      </c>
      <c r="P1078" s="55" t="str">
        <f t="shared" si="126"/>
        <v/>
      </c>
      <c r="Q1078" s="55"/>
      <c r="R1078" s="55"/>
      <c r="S1078" s="296"/>
    </row>
    <row r="1079" spans="1:19">
      <c r="A1079" s="217"/>
      <c r="B1079" s="218"/>
      <c r="C1079" s="219"/>
      <c r="D1079" s="219"/>
      <c r="E1079" s="220"/>
      <c r="F1079" s="219"/>
      <c r="G1079" s="291"/>
      <c r="H1079" s="174" cm="1">
        <f t="array" ref="H1079">IF(B1079&lt;&gt;"",INDEX(KM!$C$5:$C$40,MATCH(1,($B1079&gt;=KM!$A$5:$A$40)*($B1079&lt;=KM!$B$5:$B$40),0)),0)</f>
        <v>0</v>
      </c>
      <c r="I1079" s="55">
        <f t="shared" si="128"/>
        <v>0</v>
      </c>
      <c r="J1079" s="226"/>
      <c r="K1079" s="234"/>
      <c r="L1079" s="236" t="str">
        <f>IF(AND('1B Tableau financier'!$K$2&lt;&gt;"Pôle",B1079&lt;&gt;""),1,"")</f>
        <v/>
      </c>
      <c r="M1079" s="241" t="str">
        <f t="shared" si="127"/>
        <v/>
      </c>
      <c r="N1079" s="242" t="str">
        <f>IF(AND('1B Tableau financier'!$K$2="pôle",L1079=2),ROUND((I1079+J1079+K1079),2),"")</f>
        <v/>
      </c>
      <c r="O1079" s="241" t="str">
        <f t="shared" si="125"/>
        <v/>
      </c>
      <c r="P1079" s="55" t="str">
        <f t="shared" si="126"/>
        <v/>
      </c>
      <c r="Q1079" s="55"/>
      <c r="R1079" s="55"/>
      <c r="S1079" s="296"/>
    </row>
    <row r="1080" spans="1:19">
      <c r="A1080" s="217"/>
      <c r="B1080" s="218"/>
      <c r="C1080" s="219"/>
      <c r="D1080" s="219"/>
      <c r="E1080" s="220"/>
      <c r="F1080" s="219"/>
      <c r="G1080" s="291"/>
      <c r="H1080" s="174" cm="1">
        <f t="array" ref="H1080">IF(B1080&lt;&gt;"",INDEX(KM!$C$5:$C$40,MATCH(1,($B1080&gt;=KM!$A$5:$A$40)*($B1080&lt;=KM!$B$5:$B$40),0)),0)</f>
        <v>0</v>
      </c>
      <c r="I1080" s="55">
        <f t="shared" si="128"/>
        <v>0</v>
      </c>
      <c r="J1080" s="226"/>
      <c r="K1080" s="234"/>
      <c r="L1080" s="236" t="str">
        <f>IF(AND('1B Tableau financier'!$K$2&lt;&gt;"Pôle",B1080&lt;&gt;""),1,"")</f>
        <v/>
      </c>
      <c r="M1080" s="241" t="str">
        <f t="shared" si="127"/>
        <v/>
      </c>
      <c r="N1080" s="242" t="str">
        <f>IF(AND('1B Tableau financier'!$K$2="pôle",L1080=2),ROUND((I1080+J1080+K1080),2),"")</f>
        <v/>
      </c>
      <c r="O1080" s="241" t="str">
        <f t="shared" si="125"/>
        <v/>
      </c>
      <c r="P1080" s="55" t="str">
        <f t="shared" si="126"/>
        <v/>
      </c>
      <c r="Q1080" s="55"/>
      <c r="R1080" s="55"/>
      <c r="S1080" s="296"/>
    </row>
    <row r="1081" spans="1:19">
      <c r="A1081" s="217"/>
      <c r="B1081" s="218"/>
      <c r="C1081" s="219"/>
      <c r="D1081" s="219"/>
      <c r="E1081" s="220"/>
      <c r="F1081" s="219"/>
      <c r="G1081" s="291"/>
      <c r="H1081" s="174" cm="1">
        <f t="array" ref="H1081">IF(B1081&lt;&gt;"",INDEX(KM!$C$5:$C$40,MATCH(1,($B1081&gt;=KM!$A$5:$A$40)*($B1081&lt;=KM!$B$5:$B$40),0)),0)</f>
        <v>0</v>
      </c>
      <c r="I1081" s="55">
        <f t="shared" si="128"/>
        <v>0</v>
      </c>
      <c r="J1081" s="226"/>
      <c r="K1081" s="234"/>
      <c r="L1081" s="236" t="str">
        <f>IF(AND('1B Tableau financier'!$K$2&lt;&gt;"Pôle",B1081&lt;&gt;""),1,"")</f>
        <v/>
      </c>
      <c r="M1081" s="241" t="str">
        <f t="shared" si="127"/>
        <v/>
      </c>
      <c r="N1081" s="242" t="str">
        <f>IF(AND('1B Tableau financier'!$K$2="pôle",L1081=2),ROUND((I1081+J1081+K1081),2),"")</f>
        <v/>
      </c>
      <c r="O1081" s="241" t="str">
        <f t="shared" si="125"/>
        <v/>
      </c>
      <c r="P1081" s="55" t="str">
        <f t="shared" si="126"/>
        <v/>
      </c>
      <c r="Q1081" s="55"/>
      <c r="R1081" s="55"/>
      <c r="S1081" s="296"/>
    </row>
    <row r="1082" spans="1:19">
      <c r="A1082" s="217"/>
      <c r="B1082" s="218"/>
      <c r="C1082" s="219"/>
      <c r="D1082" s="219"/>
      <c r="E1082" s="220"/>
      <c r="F1082" s="219"/>
      <c r="G1082" s="291"/>
      <c r="H1082" s="174" cm="1">
        <f t="array" ref="H1082">IF(B1082&lt;&gt;"",INDEX(KM!$C$5:$C$40,MATCH(1,($B1082&gt;=KM!$A$5:$A$40)*($B1082&lt;=KM!$B$5:$B$40),0)),0)</f>
        <v>0</v>
      </c>
      <c r="I1082" s="55">
        <f t="shared" si="128"/>
        <v>0</v>
      </c>
      <c r="J1082" s="226"/>
      <c r="K1082" s="234"/>
      <c r="L1082" s="236" t="str">
        <f>IF(AND('1B Tableau financier'!$K$2&lt;&gt;"Pôle",B1082&lt;&gt;""),1,"")</f>
        <v/>
      </c>
      <c r="M1082" s="241" t="str">
        <f t="shared" si="127"/>
        <v/>
      </c>
      <c r="N1082" s="242" t="str">
        <f>IF(AND('1B Tableau financier'!$K$2="pôle",L1082=2),ROUND((I1082+J1082+K1082),2),"")</f>
        <v/>
      </c>
      <c r="O1082" s="241" t="str">
        <f t="shared" si="125"/>
        <v/>
      </c>
      <c r="P1082" s="55" t="str">
        <f t="shared" si="126"/>
        <v/>
      </c>
      <c r="Q1082" s="55"/>
      <c r="R1082" s="55"/>
      <c r="S1082" s="296"/>
    </row>
    <row r="1083" spans="1:19">
      <c r="A1083" s="217"/>
      <c r="B1083" s="218"/>
      <c r="C1083" s="219"/>
      <c r="D1083" s="219"/>
      <c r="E1083" s="220"/>
      <c r="F1083" s="219"/>
      <c r="G1083" s="291"/>
      <c r="H1083" s="174" cm="1">
        <f t="array" ref="H1083">IF(B1083&lt;&gt;"",INDEX(KM!$C$5:$C$40,MATCH(1,($B1083&gt;=KM!$A$5:$A$40)*($B1083&lt;=KM!$B$5:$B$40),0)),0)</f>
        <v>0</v>
      </c>
      <c r="I1083" s="55">
        <f t="shared" si="128"/>
        <v>0</v>
      </c>
      <c r="J1083" s="226"/>
      <c r="K1083" s="234"/>
      <c r="L1083" s="236" t="str">
        <f>IF(AND('1B Tableau financier'!$K$2&lt;&gt;"Pôle",B1083&lt;&gt;""),1,"")</f>
        <v/>
      </c>
      <c r="M1083" s="241" t="str">
        <f t="shared" si="127"/>
        <v/>
      </c>
      <c r="N1083" s="242" t="str">
        <f>IF(AND('1B Tableau financier'!$K$2="pôle",L1083=2),ROUND((I1083+J1083+K1083),2),"")</f>
        <v/>
      </c>
      <c r="O1083" s="241" t="str">
        <f t="shared" si="125"/>
        <v/>
      </c>
      <c r="P1083" s="55" t="str">
        <f t="shared" si="126"/>
        <v/>
      </c>
      <c r="Q1083" s="55"/>
      <c r="R1083" s="55"/>
      <c r="S1083" s="296"/>
    </row>
    <row r="1084" spans="1:19">
      <c r="A1084" s="217"/>
      <c r="B1084" s="218"/>
      <c r="C1084" s="219"/>
      <c r="D1084" s="219"/>
      <c r="E1084" s="220"/>
      <c r="F1084" s="219"/>
      <c r="G1084" s="291"/>
      <c r="H1084" s="174" cm="1">
        <f t="array" ref="H1084">IF(B1084&lt;&gt;"",INDEX(KM!$C$5:$C$40,MATCH(1,($B1084&gt;=KM!$A$5:$A$40)*($B1084&lt;=KM!$B$5:$B$40),0)),0)</f>
        <v>0</v>
      </c>
      <c r="I1084" s="55">
        <f t="shared" si="128"/>
        <v>0</v>
      </c>
      <c r="J1084" s="226"/>
      <c r="K1084" s="234"/>
      <c r="L1084" s="236" t="str">
        <f>IF(AND('1B Tableau financier'!$K$2&lt;&gt;"Pôle",B1084&lt;&gt;""),1,"")</f>
        <v/>
      </c>
      <c r="M1084" s="241" t="str">
        <f t="shared" si="127"/>
        <v/>
      </c>
      <c r="N1084" s="242" t="str">
        <f>IF(AND('1B Tableau financier'!$K$2="pôle",L1084=2),ROUND((I1084+J1084+K1084),2),"")</f>
        <v/>
      </c>
      <c r="O1084" s="241" t="str">
        <f t="shared" si="125"/>
        <v/>
      </c>
      <c r="P1084" s="55" t="str">
        <f t="shared" si="126"/>
        <v/>
      </c>
      <c r="Q1084" s="55"/>
      <c r="R1084" s="55"/>
      <c r="S1084" s="296"/>
    </row>
    <row r="1085" spans="1:19">
      <c r="A1085" s="217"/>
      <c r="B1085" s="218"/>
      <c r="C1085" s="219"/>
      <c r="D1085" s="219"/>
      <c r="E1085" s="220"/>
      <c r="F1085" s="219"/>
      <c r="G1085" s="291"/>
      <c r="H1085" s="174" cm="1">
        <f t="array" ref="H1085">IF(B1085&lt;&gt;"",INDEX(KM!$C$5:$C$40,MATCH(1,($B1085&gt;=KM!$A$5:$A$40)*($B1085&lt;=KM!$B$5:$B$40),0)),0)</f>
        <v>0</v>
      </c>
      <c r="I1085" s="55">
        <f t="shared" si="128"/>
        <v>0</v>
      </c>
      <c r="J1085" s="226"/>
      <c r="K1085" s="234"/>
      <c r="L1085" s="236" t="str">
        <f>IF(AND('1B Tableau financier'!$K$2&lt;&gt;"Pôle",B1085&lt;&gt;""),1,"")</f>
        <v/>
      </c>
      <c r="M1085" s="241" t="str">
        <f t="shared" si="127"/>
        <v/>
      </c>
      <c r="N1085" s="242" t="str">
        <f>IF(AND('1B Tableau financier'!$K$2="pôle",L1085=2),ROUND((I1085+J1085+K1085),2),"")</f>
        <v/>
      </c>
      <c r="O1085" s="241" t="str">
        <f t="shared" si="125"/>
        <v/>
      </c>
      <c r="P1085" s="55" t="str">
        <f t="shared" si="126"/>
        <v/>
      </c>
      <c r="Q1085" s="55"/>
      <c r="R1085" s="55"/>
      <c r="S1085" s="296"/>
    </row>
    <row r="1086" spans="1:19">
      <c r="A1086" s="217"/>
      <c r="B1086" s="218"/>
      <c r="C1086" s="219"/>
      <c r="D1086" s="219"/>
      <c r="E1086" s="220"/>
      <c r="F1086" s="219"/>
      <c r="G1086" s="291"/>
      <c r="H1086" s="174" cm="1">
        <f t="array" ref="H1086">IF(B1086&lt;&gt;"",INDEX(KM!$C$5:$C$40,MATCH(1,($B1086&gt;=KM!$A$5:$A$40)*($B1086&lt;=KM!$B$5:$B$40),0)),0)</f>
        <v>0</v>
      </c>
      <c r="I1086" s="55">
        <f t="shared" si="128"/>
        <v>0</v>
      </c>
      <c r="J1086" s="226"/>
      <c r="K1086" s="234"/>
      <c r="L1086" s="236" t="str">
        <f>IF(AND('1B Tableau financier'!$K$2&lt;&gt;"Pôle",B1086&lt;&gt;""),1,"")</f>
        <v/>
      </c>
      <c r="M1086" s="241" t="str">
        <f t="shared" si="127"/>
        <v/>
      </c>
      <c r="N1086" s="242" t="str">
        <f>IF(AND('1B Tableau financier'!$K$2="pôle",L1086=2),ROUND((I1086+J1086+K1086),2),"")</f>
        <v/>
      </c>
      <c r="O1086" s="241" t="str">
        <f t="shared" si="125"/>
        <v/>
      </c>
      <c r="P1086" s="55" t="str">
        <f t="shared" si="126"/>
        <v/>
      </c>
      <c r="Q1086" s="55"/>
      <c r="R1086" s="55"/>
      <c r="S1086" s="296"/>
    </row>
    <row r="1087" spans="1:19">
      <c r="A1087" s="217"/>
      <c r="B1087" s="218"/>
      <c r="C1087" s="219"/>
      <c r="D1087" s="219"/>
      <c r="E1087" s="220"/>
      <c r="F1087" s="219"/>
      <c r="G1087" s="291"/>
      <c r="H1087" s="174" cm="1">
        <f t="array" ref="H1087">IF(B1087&lt;&gt;"",INDEX(KM!$C$5:$C$40,MATCH(1,($B1087&gt;=KM!$A$5:$A$40)*($B1087&lt;=KM!$B$5:$B$40),0)),0)</f>
        <v>0</v>
      </c>
      <c r="I1087" s="55">
        <f t="shared" si="128"/>
        <v>0</v>
      </c>
      <c r="J1087" s="226"/>
      <c r="K1087" s="234"/>
      <c r="L1087" s="236" t="str">
        <f>IF(AND('1B Tableau financier'!$K$2&lt;&gt;"Pôle",B1087&lt;&gt;""),1,"")</f>
        <v/>
      </c>
      <c r="M1087" s="241" t="str">
        <f t="shared" si="127"/>
        <v/>
      </c>
      <c r="N1087" s="242" t="str">
        <f>IF(AND('1B Tableau financier'!$K$2="pôle",L1087=2),ROUND((I1087+J1087+K1087),2),"")</f>
        <v/>
      </c>
      <c r="O1087" s="241" t="str">
        <f t="shared" si="125"/>
        <v/>
      </c>
      <c r="P1087" s="55" t="str">
        <f t="shared" si="126"/>
        <v/>
      </c>
      <c r="Q1087" s="55"/>
      <c r="R1087" s="55"/>
      <c r="S1087" s="296"/>
    </row>
    <row r="1088" spans="1:19">
      <c r="A1088" s="217"/>
      <c r="B1088" s="218"/>
      <c r="C1088" s="219"/>
      <c r="D1088" s="219"/>
      <c r="E1088" s="220"/>
      <c r="F1088" s="219"/>
      <c r="G1088" s="291"/>
      <c r="H1088" s="174" cm="1">
        <f t="array" ref="H1088">IF(B1088&lt;&gt;"",INDEX(KM!$C$5:$C$40,MATCH(1,($B1088&gt;=KM!$A$5:$A$40)*($B1088&lt;=KM!$B$5:$B$40),0)),0)</f>
        <v>0</v>
      </c>
      <c r="I1088" s="55">
        <f t="shared" si="128"/>
        <v>0</v>
      </c>
      <c r="J1088" s="226"/>
      <c r="K1088" s="234"/>
      <c r="L1088" s="236" t="str">
        <f>IF(AND('1B Tableau financier'!$K$2&lt;&gt;"Pôle",B1088&lt;&gt;""),1,"")</f>
        <v/>
      </c>
      <c r="M1088" s="241" t="str">
        <f t="shared" si="127"/>
        <v/>
      </c>
      <c r="N1088" s="242" t="str">
        <f>IF(AND('1B Tableau financier'!$K$2="pôle",L1088=2),ROUND((I1088+J1088+K1088),2),"")</f>
        <v/>
      </c>
      <c r="O1088" s="241" t="str">
        <f t="shared" si="125"/>
        <v/>
      </c>
      <c r="P1088" s="55" t="str">
        <f t="shared" si="126"/>
        <v/>
      </c>
      <c r="Q1088" s="55"/>
      <c r="R1088" s="55"/>
      <c r="S1088" s="296"/>
    </row>
    <row r="1089" spans="1:19">
      <c r="A1089" s="217"/>
      <c r="B1089" s="218"/>
      <c r="C1089" s="219"/>
      <c r="D1089" s="219"/>
      <c r="E1089" s="220"/>
      <c r="F1089" s="219"/>
      <c r="G1089" s="291"/>
      <c r="H1089" s="174" cm="1">
        <f t="array" ref="H1089">IF(B1089&lt;&gt;"",INDEX(KM!$C$5:$C$40,MATCH(1,($B1089&gt;=KM!$A$5:$A$40)*($B1089&lt;=KM!$B$5:$B$40),0)),0)</f>
        <v>0</v>
      </c>
      <c r="I1089" s="55">
        <f t="shared" si="128"/>
        <v>0</v>
      </c>
      <c r="J1089" s="226"/>
      <c r="K1089" s="234"/>
      <c r="L1089" s="236" t="str">
        <f>IF(AND('1B Tableau financier'!$K$2&lt;&gt;"Pôle",B1089&lt;&gt;""),1,"")</f>
        <v/>
      </c>
      <c r="M1089" s="241" t="str">
        <f t="shared" si="127"/>
        <v/>
      </c>
      <c r="N1089" s="242" t="str">
        <f>IF(AND('1B Tableau financier'!$K$2="pôle",L1089=2),ROUND((I1089+J1089+K1089),2),"")</f>
        <v/>
      </c>
      <c r="O1089" s="241" t="str">
        <f t="shared" si="125"/>
        <v/>
      </c>
      <c r="P1089" s="55" t="str">
        <f t="shared" si="126"/>
        <v/>
      </c>
      <c r="Q1089" s="55"/>
      <c r="R1089" s="55"/>
      <c r="S1089" s="296"/>
    </row>
    <row r="1090" spans="1:19">
      <c r="A1090" s="217"/>
      <c r="B1090" s="218"/>
      <c r="C1090" s="219"/>
      <c r="D1090" s="219"/>
      <c r="E1090" s="220"/>
      <c r="F1090" s="219"/>
      <c r="G1090" s="291"/>
      <c r="H1090" s="174" cm="1">
        <f t="array" ref="H1090">IF(B1090&lt;&gt;"",INDEX(KM!$C$5:$C$40,MATCH(1,($B1090&gt;=KM!$A$5:$A$40)*($B1090&lt;=KM!$B$5:$B$40),0)),0)</f>
        <v>0</v>
      </c>
      <c r="I1090" s="55">
        <f t="shared" si="128"/>
        <v>0</v>
      </c>
      <c r="J1090" s="226"/>
      <c r="K1090" s="234"/>
      <c r="L1090" s="236" t="str">
        <f>IF(AND('1B Tableau financier'!$K$2&lt;&gt;"Pôle",B1090&lt;&gt;""),1,"")</f>
        <v/>
      </c>
      <c r="M1090" s="241" t="str">
        <f t="shared" si="127"/>
        <v/>
      </c>
      <c r="N1090" s="242" t="str">
        <f>IF(AND('1B Tableau financier'!$K$2="pôle",L1090=2),ROUND((I1090+J1090+K1090),2),"")</f>
        <v/>
      </c>
      <c r="O1090" s="241" t="str">
        <f t="shared" si="125"/>
        <v/>
      </c>
      <c r="P1090" s="55" t="str">
        <f t="shared" si="126"/>
        <v/>
      </c>
      <c r="Q1090" s="55"/>
      <c r="R1090" s="55"/>
      <c r="S1090" s="296"/>
    </row>
    <row r="1091" spans="1:19">
      <c r="A1091" s="217"/>
      <c r="B1091" s="218"/>
      <c r="C1091" s="219"/>
      <c r="D1091" s="219"/>
      <c r="E1091" s="220"/>
      <c r="F1091" s="219"/>
      <c r="G1091" s="291"/>
      <c r="H1091" s="174" cm="1">
        <f t="array" ref="H1091">IF(B1091&lt;&gt;"",INDEX(KM!$C$5:$C$40,MATCH(1,($B1091&gt;=KM!$A$5:$A$40)*($B1091&lt;=KM!$B$5:$B$40),0)),0)</f>
        <v>0</v>
      </c>
      <c r="I1091" s="55">
        <f t="shared" si="128"/>
        <v>0</v>
      </c>
      <c r="J1091" s="226"/>
      <c r="K1091" s="234"/>
      <c r="L1091" s="236" t="str">
        <f>IF(AND('1B Tableau financier'!$K$2&lt;&gt;"Pôle",B1091&lt;&gt;""),1,"")</f>
        <v/>
      </c>
      <c r="M1091" s="241" t="str">
        <f t="shared" si="127"/>
        <v/>
      </c>
      <c r="N1091" s="242" t="str">
        <f>IF(AND('1B Tableau financier'!$K$2="pôle",L1091=2),ROUND((I1091+J1091+K1091),2),"")</f>
        <v/>
      </c>
      <c r="O1091" s="241" t="str">
        <f t="shared" si="125"/>
        <v/>
      </c>
      <c r="P1091" s="55" t="str">
        <f t="shared" si="126"/>
        <v/>
      </c>
      <c r="Q1091" s="55"/>
      <c r="R1091" s="55"/>
      <c r="S1091" s="296"/>
    </row>
    <row r="1092" spans="1:19">
      <c r="A1092" s="217"/>
      <c r="B1092" s="218"/>
      <c r="C1092" s="219"/>
      <c r="D1092" s="219"/>
      <c r="E1092" s="220"/>
      <c r="F1092" s="219"/>
      <c r="G1092" s="291"/>
      <c r="H1092" s="174" cm="1">
        <f t="array" ref="H1092">IF(B1092&lt;&gt;"",INDEX(KM!$C$5:$C$40,MATCH(1,($B1092&gt;=KM!$A$5:$A$40)*($B1092&lt;=KM!$B$5:$B$40),0)),0)</f>
        <v>0</v>
      </c>
      <c r="I1092" s="55">
        <f t="shared" si="128"/>
        <v>0</v>
      </c>
      <c r="J1092" s="226"/>
      <c r="K1092" s="234"/>
      <c r="L1092" s="236" t="str">
        <f>IF(AND('1B Tableau financier'!$K$2&lt;&gt;"Pôle",B1092&lt;&gt;""),1,"")</f>
        <v/>
      </c>
      <c r="M1092" s="241" t="str">
        <f t="shared" si="127"/>
        <v/>
      </c>
      <c r="N1092" s="242" t="str">
        <f>IF(AND('1B Tableau financier'!$K$2="pôle",L1092=2),ROUND((I1092+J1092+K1092),2),"")</f>
        <v/>
      </c>
      <c r="O1092" s="241" t="str">
        <f t="shared" si="125"/>
        <v/>
      </c>
      <c r="P1092" s="55" t="str">
        <f t="shared" si="126"/>
        <v/>
      </c>
      <c r="Q1092" s="55"/>
      <c r="R1092" s="55"/>
      <c r="S1092" s="296"/>
    </row>
    <row r="1093" spans="1:19">
      <c r="A1093" s="217"/>
      <c r="B1093" s="218"/>
      <c r="C1093" s="219"/>
      <c r="D1093" s="219"/>
      <c r="E1093" s="220"/>
      <c r="F1093" s="219"/>
      <c r="G1093" s="291"/>
      <c r="H1093" s="174" cm="1">
        <f t="array" ref="H1093">IF(B1093&lt;&gt;"",INDEX(KM!$C$5:$C$40,MATCH(1,($B1093&gt;=KM!$A$5:$A$40)*($B1093&lt;=KM!$B$5:$B$40),0)),0)</f>
        <v>0</v>
      </c>
      <c r="I1093" s="55">
        <f t="shared" si="128"/>
        <v>0</v>
      </c>
      <c r="J1093" s="226"/>
      <c r="K1093" s="234"/>
      <c r="L1093" s="236" t="str">
        <f>IF(AND('1B Tableau financier'!$K$2&lt;&gt;"Pôle",B1093&lt;&gt;""),1,"")</f>
        <v/>
      </c>
      <c r="M1093" s="241" t="str">
        <f t="shared" si="127"/>
        <v/>
      </c>
      <c r="N1093" s="242" t="str">
        <f>IF(AND('1B Tableau financier'!$K$2="pôle",L1093=2),ROUND((I1093+J1093+K1093),2),"")</f>
        <v/>
      </c>
      <c r="O1093" s="241" t="str">
        <f t="shared" si="125"/>
        <v/>
      </c>
      <c r="P1093" s="55" t="str">
        <f t="shared" si="126"/>
        <v/>
      </c>
      <c r="Q1093" s="55"/>
      <c r="R1093" s="55"/>
      <c r="S1093" s="296"/>
    </row>
    <row r="1094" spans="1:19">
      <c r="A1094" s="217"/>
      <c r="B1094" s="218"/>
      <c r="C1094" s="219"/>
      <c r="D1094" s="219"/>
      <c r="E1094" s="220"/>
      <c r="F1094" s="219"/>
      <c r="G1094" s="291"/>
      <c r="H1094" s="174" cm="1">
        <f t="array" ref="H1094">IF(B1094&lt;&gt;"",INDEX(KM!$C$5:$C$40,MATCH(1,($B1094&gt;=KM!$A$5:$A$40)*($B1094&lt;=KM!$B$5:$B$40),0)),0)</f>
        <v>0</v>
      </c>
      <c r="I1094" s="55">
        <f t="shared" si="128"/>
        <v>0</v>
      </c>
      <c r="J1094" s="226"/>
      <c r="K1094" s="234"/>
      <c r="L1094" s="236" t="str">
        <f>IF(AND('1B Tableau financier'!$K$2&lt;&gt;"Pôle",B1094&lt;&gt;""),1,"")</f>
        <v/>
      </c>
      <c r="M1094" s="241" t="str">
        <f t="shared" si="127"/>
        <v/>
      </c>
      <c r="N1094" s="242" t="str">
        <f>IF(AND('1B Tableau financier'!$K$2="pôle",L1094=2),ROUND((I1094+J1094+K1094),2),"")</f>
        <v/>
      </c>
      <c r="O1094" s="241" t="str">
        <f t="shared" si="125"/>
        <v/>
      </c>
      <c r="P1094" s="55" t="str">
        <f t="shared" si="126"/>
        <v/>
      </c>
      <c r="Q1094" s="55"/>
      <c r="R1094" s="55"/>
      <c r="S1094" s="296"/>
    </row>
    <row r="1095" spans="1:19">
      <c r="A1095" s="221"/>
      <c r="B1095" s="218"/>
      <c r="C1095" s="219"/>
      <c r="D1095" s="219"/>
      <c r="E1095" s="220"/>
      <c r="F1095" s="219"/>
      <c r="G1095" s="291"/>
      <c r="H1095" s="174" cm="1">
        <f t="array" ref="H1095">IF(B1095&lt;&gt;"",INDEX(KM!$C$5:$C$40,MATCH(1,($B1095&gt;=KM!$A$5:$A$40)*($B1095&lt;=KM!$B$5:$B$40),0)),0)</f>
        <v>0</v>
      </c>
      <c r="I1095" s="55">
        <f t="shared" si="124"/>
        <v>0</v>
      </c>
      <c r="J1095" s="226"/>
      <c r="K1095" s="234"/>
      <c r="L1095" s="236" t="str">
        <f>IF(AND('1B Tableau financier'!$K$2&lt;&gt;"Pôle",B1095&lt;&gt;""),1,"")</f>
        <v/>
      </c>
      <c r="M1095" s="241" t="str">
        <f t="shared" si="127"/>
        <v/>
      </c>
      <c r="N1095" s="242" t="str">
        <f>IF(AND('1B Tableau financier'!$K$2="pôle",L1095=2),ROUND((I1095+J1095+K1095),2),"")</f>
        <v/>
      </c>
      <c r="O1095" s="241" t="str">
        <f t="shared" si="125"/>
        <v/>
      </c>
      <c r="P1095" s="55" t="str">
        <f t="shared" si="126"/>
        <v/>
      </c>
      <c r="Q1095" s="55"/>
      <c r="R1095" s="55"/>
      <c r="S1095" s="296"/>
    </row>
    <row r="1096" spans="1:19" ht="15.75" thickBot="1">
      <c r="A1096" s="222"/>
      <c r="B1096" s="223"/>
      <c r="C1096" s="224"/>
      <c r="D1096" s="224"/>
      <c r="E1096" s="225"/>
      <c r="F1096" s="224"/>
      <c r="G1096" s="292"/>
      <c r="H1096" s="175" cm="1">
        <f t="array" ref="H1096">IF(B1096&lt;&gt;"",INDEX(KM!$C$5:$C$40,MATCH(1,($B1096&gt;=KM!$A$5:$A$40)*($B1096&lt;=KM!$B$5:$B$40),0)),0)</f>
        <v>0</v>
      </c>
      <c r="I1096" s="56">
        <f>G1096*H1096</f>
        <v>0</v>
      </c>
      <c r="J1096" s="227"/>
      <c r="K1096" s="235"/>
      <c r="L1096" s="613" t="str">
        <f>IF(AND('1B Tableau financier'!$K$2&lt;&gt;"Pôle",B1096&lt;&gt;""),1,"")</f>
        <v/>
      </c>
      <c r="M1096" s="614" t="str">
        <f t="shared" si="127"/>
        <v/>
      </c>
      <c r="N1096" s="615" t="str">
        <f>IF(AND('1B Tableau financier'!$K$2="pôle",L1096=2),ROUND((I1096+J1096+K1096),2),"")</f>
        <v/>
      </c>
      <c r="O1096" s="241" t="str">
        <f t="shared" si="125"/>
        <v/>
      </c>
      <c r="P1096" s="55" t="str">
        <f t="shared" si="126"/>
        <v/>
      </c>
      <c r="Q1096" s="55"/>
      <c r="R1096" s="55"/>
      <c r="S1096" s="296"/>
    </row>
    <row r="1097" spans="1:19" ht="15.75" thickBot="1">
      <c r="F1097" s="210"/>
      <c r="G1097" s="301"/>
      <c r="H1097" s="301"/>
      <c r="I1097" s="301"/>
      <c r="J1097" s="302" t="str">
        <f>"Montant total des frais de déplacement pour "&amp;C1004</f>
        <v xml:space="preserve">Montant total des frais de déplacement pour </v>
      </c>
      <c r="K1097" s="302"/>
      <c r="L1097" s="302"/>
      <c r="M1097" s="611">
        <f t="shared" ref="M1097:R1097" si="129">SUM(M1006:M1096)</f>
        <v>0</v>
      </c>
      <c r="N1097" s="611">
        <f t="shared" si="129"/>
        <v>0</v>
      </c>
      <c r="O1097" s="290">
        <f t="shared" si="129"/>
        <v>0</v>
      </c>
      <c r="P1097" s="290">
        <f t="shared" si="129"/>
        <v>0</v>
      </c>
      <c r="Q1097" s="300">
        <f t="shared" si="129"/>
        <v>0</v>
      </c>
      <c r="R1097" s="300">
        <f t="shared" si="129"/>
        <v>0</v>
      </c>
      <c r="S1097" s="297"/>
    </row>
    <row r="1099" spans="1:19" ht="15.75" thickBot="1"/>
    <row r="1100" spans="1:19" ht="16.5" customHeight="1" thickBot="1">
      <c r="A1100" s="191" t="s">
        <v>338</v>
      </c>
      <c r="B1100" s="450"/>
      <c r="C1100" s="192"/>
      <c r="D1100" s="193"/>
      <c r="E1100" s="193"/>
      <c r="F1100" s="1068" t="s">
        <v>311</v>
      </c>
      <c r="G1100" s="1071" t="s">
        <v>312</v>
      </c>
      <c r="H1100" s="1072"/>
      <c r="I1100" s="1072"/>
      <c r="J1100" s="1073"/>
      <c r="K1100" s="1074" t="s">
        <v>140</v>
      </c>
      <c r="L1100" s="1068" t="s">
        <v>313</v>
      </c>
      <c r="M1100" s="1068" t="s">
        <v>314</v>
      </c>
      <c r="N1100" s="1068" t="s">
        <v>315</v>
      </c>
      <c r="O1100" s="842" t="s">
        <v>179</v>
      </c>
      <c r="P1100" s="843"/>
      <c r="Q1100" s="843"/>
      <c r="R1100" s="843"/>
      <c r="S1100" s="844"/>
    </row>
    <row r="1101" spans="1:19" ht="51.75" thickBot="1">
      <c r="A1101" s="194" t="s">
        <v>168</v>
      </c>
      <c r="B1101" s="195" t="s">
        <v>329</v>
      </c>
      <c r="C1101" s="196" t="s">
        <v>317</v>
      </c>
      <c r="D1101" s="196" t="s">
        <v>318</v>
      </c>
      <c r="E1101" s="197" t="s">
        <v>319</v>
      </c>
      <c r="F1101" s="1069"/>
      <c r="G1101" s="198" t="s">
        <v>320</v>
      </c>
      <c r="H1101" s="199" t="s">
        <v>321</v>
      </c>
      <c r="I1101" s="199" t="s">
        <v>322</v>
      </c>
      <c r="J1101" s="198" t="s">
        <v>323</v>
      </c>
      <c r="K1101" s="1075"/>
      <c r="L1101" s="1069"/>
      <c r="M1101" s="1069"/>
      <c r="N1101" s="1069"/>
      <c r="O1101" s="144" t="s">
        <v>324</v>
      </c>
      <c r="P1101" s="288" t="s">
        <v>325</v>
      </c>
      <c r="Q1101" s="145" t="s">
        <v>326</v>
      </c>
      <c r="R1101" s="145" t="s">
        <v>327</v>
      </c>
      <c r="S1101" s="289" t="s">
        <v>182</v>
      </c>
    </row>
    <row r="1102" spans="1:19">
      <c r="A1102" s="213"/>
      <c r="B1102" s="214"/>
      <c r="C1102" s="215"/>
      <c r="D1102" s="215"/>
      <c r="E1102" s="216"/>
      <c r="F1102" s="215"/>
      <c r="G1102" s="291"/>
      <c r="H1102" s="174" cm="1">
        <f t="array" ref="H1102">IF(B1102&lt;&gt;"",INDEX(KM!$C$5:$C$40,MATCH(1,($B1102&gt;=KM!$A$5:$A$40)*($B1102&lt;=KM!$B$5:$B$40),0)),0)</f>
        <v>0</v>
      </c>
      <c r="I1102" s="54">
        <f>G1102*H1102</f>
        <v>0</v>
      </c>
      <c r="J1102" s="226"/>
      <c r="K1102" s="238"/>
      <c r="L1102" s="236" t="str">
        <f>IF(AND('1B Tableau financier'!$K$2&lt;&gt;"Pôle",B1102&lt;&gt;""),1,"")</f>
        <v/>
      </c>
      <c r="M1102" s="241" t="str">
        <f t="shared" ref="M1102:M1103" si="130">IF(L1102=1,ROUND(I1102+J1102+K1102,2),"")</f>
        <v/>
      </c>
      <c r="N1102" s="242" t="str">
        <f>IF(AND('1B Tableau financier'!$K$2="pôle",L1102=2),ROUND((I1102+J1102+K1102),2),"")</f>
        <v/>
      </c>
      <c r="O1102" s="239" t="str">
        <f>IF(M1102="","",M1102-Q1102)</f>
        <v/>
      </c>
      <c r="P1102" s="54" t="str">
        <f>IF(N1102="","",N1102-R1102)</f>
        <v/>
      </c>
      <c r="Q1102" s="54"/>
      <c r="R1102" s="54"/>
      <c r="S1102" s="295"/>
    </row>
    <row r="1103" spans="1:19">
      <c r="A1103" s="217"/>
      <c r="B1103" s="218"/>
      <c r="C1103" s="219"/>
      <c r="D1103" s="219"/>
      <c r="E1103" s="220"/>
      <c r="F1103" s="219"/>
      <c r="G1103" s="291"/>
      <c r="H1103" s="174" cm="1">
        <f t="array" ref="H1103">IF(B1103&lt;&gt;"",INDEX(KM!$C$5:$C$40,MATCH(1,($B1103&gt;=KM!$A$5:$A$40)*($B1103&lt;=KM!$B$5:$B$40),0)),0)</f>
        <v>0</v>
      </c>
      <c r="I1103" s="55">
        <f>G1103*H1103</f>
        <v>0</v>
      </c>
      <c r="J1103" s="226"/>
      <c r="K1103" s="234"/>
      <c r="L1103" s="612" t="str">
        <f>IF(AND('1B Tableau financier'!$K$2&lt;&gt;"Pôle",B1103&lt;&gt;""),1,"")</f>
        <v/>
      </c>
      <c r="M1103" s="241" t="str">
        <f t="shared" si="130"/>
        <v/>
      </c>
      <c r="N1103" s="242" t="str">
        <f>IF(AND('1B Tableau financier'!$K$2="pôle",L1103=2),ROUND((I1103+J1103+K1103),2),"")</f>
        <v/>
      </c>
      <c r="O1103" s="241" t="str">
        <f t="shared" ref="O1103:O1166" si="131">IF(M1103="","",M1103-Q1103)</f>
        <v/>
      </c>
      <c r="P1103" s="55" t="str">
        <f t="shared" ref="P1103:P1166" si="132">IF(N1103="","",N1103-R1103)</f>
        <v/>
      </c>
      <c r="Q1103" s="55"/>
      <c r="R1103" s="55"/>
      <c r="S1103" s="296"/>
    </row>
    <row r="1104" spans="1:19">
      <c r="A1104" s="217"/>
      <c r="B1104" s="218"/>
      <c r="C1104" s="219"/>
      <c r="D1104" s="219"/>
      <c r="E1104" s="220"/>
      <c r="F1104" s="219"/>
      <c r="G1104" s="291"/>
      <c r="H1104" s="174" cm="1">
        <f t="array" ref="H1104">IF(B1104&lt;&gt;"",INDEX(KM!$C$5:$C$40,MATCH(1,($B1104&gt;=KM!$A$5:$A$40)*($B1104&lt;=KM!$B$5:$B$40),0)),0)</f>
        <v>0</v>
      </c>
      <c r="I1104" s="55">
        <f t="shared" ref="I1104:I1191" si="133">G1104*H1104</f>
        <v>0</v>
      </c>
      <c r="J1104" s="226"/>
      <c r="K1104" s="234"/>
      <c r="L1104" s="236" t="str">
        <f>IF(AND('1B Tableau financier'!$K$2&lt;&gt;"Pôle",B1104&lt;&gt;""),1,"")</f>
        <v/>
      </c>
      <c r="M1104" s="241" t="str">
        <f t="shared" ref="M1104:M1167" si="134">IF(L1104=1,ROUND(I1104+J1104+K1104,2),"")</f>
        <v/>
      </c>
      <c r="N1104" s="242" t="str">
        <f>IF(AND('1B Tableau financier'!$K$2="pôle",L1104=2),ROUND((I1104+J1104+K1104),2),"")</f>
        <v/>
      </c>
      <c r="O1104" s="241" t="str">
        <f t="shared" si="131"/>
        <v/>
      </c>
      <c r="P1104" s="55" t="str">
        <f t="shared" si="132"/>
        <v/>
      </c>
      <c r="Q1104" s="55"/>
      <c r="R1104" s="55"/>
      <c r="S1104" s="296"/>
    </row>
    <row r="1105" spans="1:19">
      <c r="A1105" s="217"/>
      <c r="B1105" s="218"/>
      <c r="C1105" s="219"/>
      <c r="D1105" s="219"/>
      <c r="E1105" s="220"/>
      <c r="F1105" s="219"/>
      <c r="G1105" s="291"/>
      <c r="H1105" s="174" cm="1">
        <f t="array" ref="H1105">IF(B1105&lt;&gt;"",INDEX(KM!$C$5:$C$40,MATCH(1,($B1105&gt;=KM!$A$5:$A$40)*($B1105&lt;=KM!$B$5:$B$40),0)),0)</f>
        <v>0</v>
      </c>
      <c r="I1105" s="55">
        <f t="shared" si="133"/>
        <v>0</v>
      </c>
      <c r="J1105" s="226"/>
      <c r="K1105" s="234"/>
      <c r="L1105" s="236" t="str">
        <f>IF(AND('1B Tableau financier'!$K$2&lt;&gt;"Pôle",B1105&lt;&gt;""),1,"")</f>
        <v/>
      </c>
      <c r="M1105" s="241" t="str">
        <f t="shared" si="134"/>
        <v/>
      </c>
      <c r="N1105" s="242" t="str">
        <f>IF(AND('1B Tableau financier'!$K$2="pôle",L1105=2),ROUND((I1105+J1105+K1105),2),"")</f>
        <v/>
      </c>
      <c r="O1105" s="241" t="str">
        <f t="shared" si="131"/>
        <v/>
      </c>
      <c r="P1105" s="55" t="str">
        <f t="shared" si="132"/>
        <v/>
      </c>
      <c r="Q1105" s="55"/>
      <c r="R1105" s="55"/>
      <c r="S1105" s="296"/>
    </row>
    <row r="1106" spans="1:19">
      <c r="A1106" s="217"/>
      <c r="B1106" s="218"/>
      <c r="C1106" s="219"/>
      <c r="D1106" s="219"/>
      <c r="E1106" s="220"/>
      <c r="F1106" s="219"/>
      <c r="G1106" s="291"/>
      <c r="H1106" s="174" cm="1">
        <f t="array" ref="H1106">IF(B1106&lt;&gt;"",INDEX(KM!$C$5:$C$40,MATCH(1,($B1106&gt;=KM!$A$5:$A$40)*($B1106&lt;=KM!$B$5:$B$40),0)),0)</f>
        <v>0</v>
      </c>
      <c r="I1106" s="55">
        <f t="shared" si="133"/>
        <v>0</v>
      </c>
      <c r="J1106" s="226"/>
      <c r="K1106" s="234"/>
      <c r="L1106" s="236" t="str">
        <f>IF(AND('1B Tableau financier'!$K$2&lt;&gt;"Pôle",B1106&lt;&gt;""),1,"")</f>
        <v/>
      </c>
      <c r="M1106" s="241" t="str">
        <f t="shared" si="134"/>
        <v/>
      </c>
      <c r="N1106" s="242" t="str">
        <f>IF(AND('1B Tableau financier'!$K$2="pôle",L1106=2),ROUND((I1106+J1106+K1106),2),"")</f>
        <v/>
      </c>
      <c r="O1106" s="241" t="str">
        <f t="shared" si="131"/>
        <v/>
      </c>
      <c r="P1106" s="55" t="str">
        <f t="shared" si="132"/>
        <v/>
      </c>
      <c r="Q1106" s="55"/>
      <c r="R1106" s="55"/>
      <c r="S1106" s="296"/>
    </row>
    <row r="1107" spans="1:19">
      <c r="A1107" s="217"/>
      <c r="B1107" s="218"/>
      <c r="C1107" s="219"/>
      <c r="D1107" s="219"/>
      <c r="E1107" s="220"/>
      <c r="F1107" s="219"/>
      <c r="G1107" s="291"/>
      <c r="H1107" s="174" cm="1">
        <f t="array" ref="H1107">IF(B1107&lt;&gt;"",INDEX(KM!$C$5:$C$40,MATCH(1,($B1107&gt;=KM!$A$5:$A$40)*($B1107&lt;=KM!$B$5:$B$40),0)),0)</f>
        <v>0</v>
      </c>
      <c r="I1107" s="55">
        <f t="shared" si="133"/>
        <v>0</v>
      </c>
      <c r="J1107" s="226"/>
      <c r="K1107" s="234"/>
      <c r="L1107" s="236" t="str">
        <f>IF(AND('1B Tableau financier'!$K$2&lt;&gt;"Pôle",B1107&lt;&gt;""),1,"")</f>
        <v/>
      </c>
      <c r="M1107" s="241" t="str">
        <f t="shared" si="134"/>
        <v/>
      </c>
      <c r="N1107" s="242" t="str">
        <f>IF(AND('1B Tableau financier'!$K$2="pôle",L1107=2),ROUND((I1107+J1107+K1107),2),"")</f>
        <v/>
      </c>
      <c r="O1107" s="241" t="str">
        <f t="shared" si="131"/>
        <v/>
      </c>
      <c r="P1107" s="55" t="str">
        <f t="shared" si="132"/>
        <v/>
      </c>
      <c r="Q1107" s="55"/>
      <c r="R1107" s="55"/>
      <c r="S1107" s="296"/>
    </row>
    <row r="1108" spans="1:19">
      <c r="A1108" s="217"/>
      <c r="B1108" s="218"/>
      <c r="C1108" s="219"/>
      <c r="D1108" s="219"/>
      <c r="E1108" s="220"/>
      <c r="F1108" s="219"/>
      <c r="G1108" s="291"/>
      <c r="H1108" s="174" cm="1">
        <f t="array" ref="H1108">IF(B1108&lt;&gt;"",INDEX(KM!$C$5:$C$40,MATCH(1,($B1108&gt;=KM!$A$5:$A$40)*($B1108&lt;=KM!$B$5:$B$40),0)),0)</f>
        <v>0</v>
      </c>
      <c r="I1108" s="55">
        <f t="shared" si="133"/>
        <v>0</v>
      </c>
      <c r="J1108" s="226"/>
      <c r="K1108" s="234"/>
      <c r="L1108" s="236" t="str">
        <f>IF(AND('1B Tableau financier'!$K$2&lt;&gt;"Pôle",B1108&lt;&gt;""),1,"")</f>
        <v/>
      </c>
      <c r="M1108" s="241" t="str">
        <f t="shared" si="134"/>
        <v/>
      </c>
      <c r="N1108" s="242" t="str">
        <f>IF(AND('1B Tableau financier'!$K$2="pôle",L1108=2),ROUND((I1108+J1108+K1108),2),"")</f>
        <v/>
      </c>
      <c r="O1108" s="241" t="str">
        <f t="shared" si="131"/>
        <v/>
      </c>
      <c r="P1108" s="55" t="str">
        <f t="shared" si="132"/>
        <v/>
      </c>
      <c r="Q1108" s="55"/>
      <c r="R1108" s="55"/>
      <c r="S1108" s="296"/>
    </row>
    <row r="1109" spans="1:19">
      <c r="A1109" s="217"/>
      <c r="B1109" s="218"/>
      <c r="C1109" s="219"/>
      <c r="D1109" s="219"/>
      <c r="E1109" s="220"/>
      <c r="F1109" s="219"/>
      <c r="G1109" s="291"/>
      <c r="H1109" s="174" cm="1">
        <f t="array" ref="H1109">IF(B1109&lt;&gt;"",INDEX(KM!$C$5:$C$40,MATCH(1,($B1109&gt;=KM!$A$5:$A$40)*($B1109&lt;=KM!$B$5:$B$40),0)),0)</f>
        <v>0</v>
      </c>
      <c r="I1109" s="55">
        <f t="shared" si="133"/>
        <v>0</v>
      </c>
      <c r="J1109" s="226"/>
      <c r="K1109" s="234"/>
      <c r="L1109" s="236" t="str">
        <f>IF(AND('1B Tableau financier'!$K$2&lt;&gt;"Pôle",B1109&lt;&gt;""),1,"")</f>
        <v/>
      </c>
      <c r="M1109" s="241" t="str">
        <f t="shared" si="134"/>
        <v/>
      </c>
      <c r="N1109" s="242" t="str">
        <f>IF(AND('1B Tableau financier'!$K$2="pôle",L1109=2),ROUND((I1109+J1109+K1109),2),"")</f>
        <v/>
      </c>
      <c r="O1109" s="241" t="str">
        <f t="shared" si="131"/>
        <v/>
      </c>
      <c r="P1109" s="55" t="str">
        <f t="shared" si="132"/>
        <v/>
      </c>
      <c r="Q1109" s="55"/>
      <c r="R1109" s="55"/>
      <c r="S1109" s="296"/>
    </row>
    <row r="1110" spans="1:19">
      <c r="A1110" s="217"/>
      <c r="B1110" s="218"/>
      <c r="C1110" s="219"/>
      <c r="D1110" s="219"/>
      <c r="E1110" s="220"/>
      <c r="F1110" s="219"/>
      <c r="G1110" s="291"/>
      <c r="H1110" s="174" cm="1">
        <f t="array" ref="H1110">IF(B1110&lt;&gt;"",INDEX(KM!$C$5:$C$40,MATCH(1,($B1110&gt;=KM!$A$5:$A$40)*($B1110&lt;=KM!$B$5:$B$40),0)),0)</f>
        <v>0</v>
      </c>
      <c r="I1110" s="55">
        <f t="shared" si="133"/>
        <v>0</v>
      </c>
      <c r="J1110" s="226"/>
      <c r="K1110" s="234"/>
      <c r="L1110" s="236" t="str">
        <f>IF(AND('1B Tableau financier'!$K$2&lt;&gt;"Pôle",B1110&lt;&gt;""),1,"")</f>
        <v/>
      </c>
      <c r="M1110" s="241" t="str">
        <f t="shared" si="134"/>
        <v/>
      </c>
      <c r="N1110" s="242" t="str">
        <f>IF(AND('1B Tableau financier'!$K$2="pôle",L1110=2),ROUND((I1110+J1110+K1110),2),"")</f>
        <v/>
      </c>
      <c r="O1110" s="241" t="str">
        <f t="shared" si="131"/>
        <v/>
      </c>
      <c r="P1110" s="55" t="str">
        <f t="shared" si="132"/>
        <v/>
      </c>
      <c r="Q1110" s="55"/>
      <c r="R1110" s="55"/>
      <c r="S1110" s="296"/>
    </row>
    <row r="1111" spans="1:19">
      <c r="A1111" s="217"/>
      <c r="B1111" s="218"/>
      <c r="C1111" s="219"/>
      <c r="D1111" s="219"/>
      <c r="E1111" s="220"/>
      <c r="F1111" s="219"/>
      <c r="G1111" s="291"/>
      <c r="H1111" s="174" cm="1">
        <f t="array" ref="H1111">IF(B1111&lt;&gt;"",INDEX(KM!$C$5:$C$40,MATCH(1,($B1111&gt;=KM!$A$5:$A$40)*($B1111&lt;=KM!$B$5:$B$40),0)),0)</f>
        <v>0</v>
      </c>
      <c r="I1111" s="55">
        <f t="shared" si="133"/>
        <v>0</v>
      </c>
      <c r="J1111" s="226"/>
      <c r="K1111" s="234"/>
      <c r="L1111" s="236" t="str">
        <f>IF(AND('1B Tableau financier'!$K$2&lt;&gt;"Pôle",B1111&lt;&gt;""),1,"")</f>
        <v/>
      </c>
      <c r="M1111" s="241" t="str">
        <f t="shared" si="134"/>
        <v/>
      </c>
      <c r="N1111" s="242" t="str">
        <f>IF(AND('1B Tableau financier'!$K$2="pôle",L1111=2),ROUND((I1111+J1111+K1111),2),"")</f>
        <v/>
      </c>
      <c r="O1111" s="241" t="str">
        <f t="shared" si="131"/>
        <v/>
      </c>
      <c r="P1111" s="55" t="str">
        <f t="shared" si="132"/>
        <v/>
      </c>
      <c r="Q1111" s="55"/>
      <c r="R1111" s="55"/>
      <c r="S1111" s="296"/>
    </row>
    <row r="1112" spans="1:19">
      <c r="A1112" s="217"/>
      <c r="B1112" s="218"/>
      <c r="C1112" s="219"/>
      <c r="D1112" s="219"/>
      <c r="E1112" s="220"/>
      <c r="F1112" s="219"/>
      <c r="G1112" s="291"/>
      <c r="H1112" s="174" cm="1">
        <f t="array" ref="H1112">IF(B1112&lt;&gt;"",INDEX(KM!$C$5:$C$40,MATCH(1,($B1112&gt;=KM!$A$5:$A$40)*($B1112&lt;=KM!$B$5:$B$40),0)),0)</f>
        <v>0</v>
      </c>
      <c r="I1112" s="55">
        <f t="shared" si="133"/>
        <v>0</v>
      </c>
      <c r="J1112" s="226"/>
      <c r="K1112" s="234"/>
      <c r="L1112" s="236" t="str">
        <f>IF(AND('1B Tableau financier'!$K$2&lt;&gt;"Pôle",B1112&lt;&gt;""),1,"")</f>
        <v/>
      </c>
      <c r="M1112" s="241" t="str">
        <f t="shared" si="134"/>
        <v/>
      </c>
      <c r="N1112" s="242" t="str">
        <f>IF(AND('1B Tableau financier'!$K$2="pôle",L1112=2),ROUND((I1112+J1112+K1112),2),"")</f>
        <v/>
      </c>
      <c r="O1112" s="241" t="str">
        <f t="shared" si="131"/>
        <v/>
      </c>
      <c r="P1112" s="55" t="str">
        <f t="shared" si="132"/>
        <v/>
      </c>
      <c r="Q1112" s="55"/>
      <c r="R1112" s="55"/>
      <c r="S1112" s="296"/>
    </row>
    <row r="1113" spans="1:19">
      <c r="A1113" s="217"/>
      <c r="B1113" s="218"/>
      <c r="C1113" s="219"/>
      <c r="D1113" s="219"/>
      <c r="E1113" s="220"/>
      <c r="F1113" s="219"/>
      <c r="G1113" s="291"/>
      <c r="H1113" s="174" cm="1">
        <f t="array" ref="H1113">IF(B1113&lt;&gt;"",INDEX(KM!$C$5:$C$40,MATCH(1,($B1113&gt;=KM!$A$5:$A$40)*($B1113&lt;=KM!$B$5:$B$40),0)),0)</f>
        <v>0</v>
      </c>
      <c r="I1113" s="55">
        <f t="shared" ref="I1113:I1143" si="135">G1113*H1113</f>
        <v>0</v>
      </c>
      <c r="J1113" s="226"/>
      <c r="K1113" s="234"/>
      <c r="L1113" s="236" t="str">
        <f>IF(AND('1B Tableau financier'!$K$2&lt;&gt;"Pôle",B1113&lt;&gt;""),1,"")</f>
        <v/>
      </c>
      <c r="M1113" s="241" t="str">
        <f t="shared" si="134"/>
        <v/>
      </c>
      <c r="N1113" s="242" t="str">
        <f>IF(AND('1B Tableau financier'!$K$2="pôle",L1113=2),ROUND((I1113+J1113+K1113),2),"")</f>
        <v/>
      </c>
      <c r="O1113" s="241" t="str">
        <f t="shared" si="131"/>
        <v/>
      </c>
      <c r="P1113" s="55" t="str">
        <f t="shared" si="132"/>
        <v/>
      </c>
      <c r="Q1113" s="55"/>
      <c r="R1113" s="55"/>
      <c r="S1113" s="296"/>
    </row>
    <row r="1114" spans="1:19">
      <c r="A1114" s="217"/>
      <c r="B1114" s="218"/>
      <c r="C1114" s="219"/>
      <c r="D1114" s="219"/>
      <c r="E1114" s="220"/>
      <c r="F1114" s="219"/>
      <c r="G1114" s="291"/>
      <c r="H1114" s="174" cm="1">
        <f t="array" ref="H1114">IF(B1114&lt;&gt;"",INDEX(KM!$C$5:$C$40,MATCH(1,($B1114&gt;=KM!$A$5:$A$40)*($B1114&lt;=KM!$B$5:$B$40),0)),0)</f>
        <v>0</v>
      </c>
      <c r="I1114" s="55">
        <f t="shared" si="135"/>
        <v>0</v>
      </c>
      <c r="J1114" s="226"/>
      <c r="K1114" s="234"/>
      <c r="L1114" s="236" t="str">
        <f>IF(AND('1B Tableau financier'!$K$2&lt;&gt;"Pôle",B1114&lt;&gt;""),1,"")</f>
        <v/>
      </c>
      <c r="M1114" s="241" t="str">
        <f t="shared" si="134"/>
        <v/>
      </c>
      <c r="N1114" s="242" t="str">
        <f>IF(AND('1B Tableau financier'!$K$2="pôle",L1114=2),ROUND((I1114+J1114+K1114),2),"")</f>
        <v/>
      </c>
      <c r="O1114" s="241" t="str">
        <f t="shared" si="131"/>
        <v/>
      </c>
      <c r="P1114" s="55" t="str">
        <f t="shared" si="132"/>
        <v/>
      </c>
      <c r="Q1114" s="55"/>
      <c r="R1114" s="55"/>
      <c r="S1114" s="296"/>
    </row>
    <row r="1115" spans="1:19">
      <c r="A1115" s="217"/>
      <c r="B1115" s="218"/>
      <c r="C1115" s="219"/>
      <c r="D1115" s="219"/>
      <c r="E1115" s="220"/>
      <c r="F1115" s="219"/>
      <c r="G1115" s="291"/>
      <c r="H1115" s="174" cm="1">
        <f t="array" ref="H1115">IF(B1115&lt;&gt;"",INDEX(KM!$C$5:$C$40,MATCH(1,($B1115&gt;=KM!$A$5:$A$40)*($B1115&lt;=KM!$B$5:$B$40),0)),0)</f>
        <v>0</v>
      </c>
      <c r="I1115" s="55">
        <f t="shared" si="135"/>
        <v>0</v>
      </c>
      <c r="J1115" s="226"/>
      <c r="K1115" s="234"/>
      <c r="L1115" s="236" t="str">
        <f>IF(AND('1B Tableau financier'!$K$2&lt;&gt;"Pôle",B1115&lt;&gt;""),1,"")</f>
        <v/>
      </c>
      <c r="M1115" s="241" t="str">
        <f t="shared" si="134"/>
        <v/>
      </c>
      <c r="N1115" s="242" t="str">
        <f>IF(AND('1B Tableau financier'!$K$2="pôle",L1115=2),ROUND((I1115+J1115+K1115),2),"")</f>
        <v/>
      </c>
      <c r="O1115" s="241" t="str">
        <f t="shared" si="131"/>
        <v/>
      </c>
      <c r="P1115" s="55" t="str">
        <f t="shared" si="132"/>
        <v/>
      </c>
      <c r="Q1115" s="55"/>
      <c r="R1115" s="55"/>
      <c r="S1115" s="296"/>
    </row>
    <row r="1116" spans="1:19">
      <c r="A1116" s="217"/>
      <c r="B1116" s="218"/>
      <c r="C1116" s="219"/>
      <c r="D1116" s="219"/>
      <c r="E1116" s="220"/>
      <c r="F1116" s="219"/>
      <c r="G1116" s="291"/>
      <c r="H1116" s="174" cm="1">
        <f t="array" ref="H1116">IF(B1116&lt;&gt;"",INDEX(KM!$C$5:$C$40,MATCH(1,($B1116&gt;=KM!$A$5:$A$40)*($B1116&lt;=KM!$B$5:$B$40),0)),0)</f>
        <v>0</v>
      </c>
      <c r="I1116" s="55">
        <f t="shared" si="135"/>
        <v>0</v>
      </c>
      <c r="J1116" s="226"/>
      <c r="K1116" s="234"/>
      <c r="L1116" s="236" t="str">
        <f>IF(AND('1B Tableau financier'!$K$2&lt;&gt;"Pôle",B1116&lt;&gt;""),1,"")</f>
        <v/>
      </c>
      <c r="M1116" s="241" t="str">
        <f t="shared" si="134"/>
        <v/>
      </c>
      <c r="N1116" s="242" t="str">
        <f>IF(AND('1B Tableau financier'!$K$2="pôle",L1116=2),ROUND((I1116+J1116+K1116),2),"")</f>
        <v/>
      </c>
      <c r="O1116" s="241" t="str">
        <f t="shared" si="131"/>
        <v/>
      </c>
      <c r="P1116" s="55" t="str">
        <f t="shared" si="132"/>
        <v/>
      </c>
      <c r="Q1116" s="55"/>
      <c r="R1116" s="55"/>
      <c r="S1116" s="296"/>
    </row>
    <row r="1117" spans="1:19">
      <c r="A1117" s="217"/>
      <c r="B1117" s="218"/>
      <c r="C1117" s="219"/>
      <c r="D1117" s="219"/>
      <c r="E1117" s="220"/>
      <c r="F1117" s="219"/>
      <c r="G1117" s="291"/>
      <c r="H1117" s="174" cm="1">
        <f t="array" ref="H1117">IF(B1117&lt;&gt;"",INDEX(KM!$C$5:$C$40,MATCH(1,($B1117&gt;=KM!$A$5:$A$40)*($B1117&lt;=KM!$B$5:$B$40),0)),0)</f>
        <v>0</v>
      </c>
      <c r="I1117" s="55">
        <f t="shared" si="135"/>
        <v>0</v>
      </c>
      <c r="J1117" s="226"/>
      <c r="K1117" s="234"/>
      <c r="L1117" s="236" t="str">
        <f>IF(AND('1B Tableau financier'!$K$2&lt;&gt;"Pôle",B1117&lt;&gt;""),1,"")</f>
        <v/>
      </c>
      <c r="M1117" s="241" t="str">
        <f t="shared" si="134"/>
        <v/>
      </c>
      <c r="N1117" s="242" t="str">
        <f>IF(AND('1B Tableau financier'!$K$2="pôle",L1117=2),ROUND((I1117+J1117+K1117),2),"")</f>
        <v/>
      </c>
      <c r="O1117" s="241" t="str">
        <f t="shared" si="131"/>
        <v/>
      </c>
      <c r="P1117" s="55" t="str">
        <f t="shared" si="132"/>
        <v/>
      </c>
      <c r="Q1117" s="55"/>
      <c r="R1117" s="55"/>
      <c r="S1117" s="296"/>
    </row>
    <row r="1118" spans="1:19">
      <c r="A1118" s="217"/>
      <c r="B1118" s="218"/>
      <c r="C1118" s="219"/>
      <c r="D1118" s="219"/>
      <c r="E1118" s="220"/>
      <c r="F1118" s="219"/>
      <c r="G1118" s="291"/>
      <c r="H1118" s="174" cm="1">
        <f t="array" ref="H1118">IF(B1118&lt;&gt;"",INDEX(KM!$C$5:$C$40,MATCH(1,($B1118&gt;=KM!$A$5:$A$40)*($B1118&lt;=KM!$B$5:$B$40),0)),0)</f>
        <v>0</v>
      </c>
      <c r="I1118" s="55">
        <f t="shared" si="135"/>
        <v>0</v>
      </c>
      <c r="J1118" s="226"/>
      <c r="K1118" s="234"/>
      <c r="L1118" s="236" t="str">
        <f>IF(AND('1B Tableau financier'!$K$2&lt;&gt;"Pôle",B1118&lt;&gt;""),1,"")</f>
        <v/>
      </c>
      <c r="M1118" s="241" t="str">
        <f t="shared" si="134"/>
        <v/>
      </c>
      <c r="N1118" s="242" t="str">
        <f>IF(AND('1B Tableau financier'!$K$2="pôle",L1118=2),ROUND((I1118+J1118+K1118),2),"")</f>
        <v/>
      </c>
      <c r="O1118" s="241" t="str">
        <f t="shared" si="131"/>
        <v/>
      </c>
      <c r="P1118" s="55" t="str">
        <f t="shared" si="132"/>
        <v/>
      </c>
      <c r="Q1118" s="55"/>
      <c r="R1118" s="55"/>
      <c r="S1118" s="296"/>
    </row>
    <row r="1119" spans="1:19">
      <c r="A1119" s="217"/>
      <c r="B1119" s="218"/>
      <c r="C1119" s="219"/>
      <c r="D1119" s="219"/>
      <c r="E1119" s="220"/>
      <c r="F1119" s="219"/>
      <c r="G1119" s="291"/>
      <c r="H1119" s="174" cm="1">
        <f t="array" ref="H1119">IF(B1119&lt;&gt;"",INDEX(KM!$C$5:$C$40,MATCH(1,($B1119&gt;=KM!$A$5:$A$40)*($B1119&lt;=KM!$B$5:$B$40),0)),0)</f>
        <v>0</v>
      </c>
      <c r="I1119" s="55">
        <f t="shared" si="135"/>
        <v>0</v>
      </c>
      <c r="J1119" s="226"/>
      <c r="K1119" s="234"/>
      <c r="L1119" s="236" t="str">
        <f>IF(AND('1B Tableau financier'!$K$2&lt;&gt;"Pôle",B1119&lt;&gt;""),1,"")</f>
        <v/>
      </c>
      <c r="M1119" s="241" t="str">
        <f t="shared" si="134"/>
        <v/>
      </c>
      <c r="N1119" s="242" t="str">
        <f>IF(AND('1B Tableau financier'!$K$2="pôle",L1119=2),ROUND((I1119+J1119+K1119),2),"")</f>
        <v/>
      </c>
      <c r="O1119" s="241" t="str">
        <f t="shared" si="131"/>
        <v/>
      </c>
      <c r="P1119" s="55" t="str">
        <f t="shared" si="132"/>
        <v/>
      </c>
      <c r="Q1119" s="55"/>
      <c r="R1119" s="55"/>
      <c r="S1119" s="296"/>
    </row>
    <row r="1120" spans="1:19">
      <c r="A1120" s="217"/>
      <c r="B1120" s="218"/>
      <c r="C1120" s="219"/>
      <c r="D1120" s="219"/>
      <c r="E1120" s="220"/>
      <c r="F1120" s="219"/>
      <c r="G1120" s="291"/>
      <c r="H1120" s="174" cm="1">
        <f t="array" ref="H1120">IF(B1120&lt;&gt;"",INDEX(KM!$C$5:$C$40,MATCH(1,($B1120&gt;=KM!$A$5:$A$40)*($B1120&lt;=KM!$B$5:$B$40),0)),0)</f>
        <v>0</v>
      </c>
      <c r="I1120" s="55">
        <f t="shared" si="135"/>
        <v>0</v>
      </c>
      <c r="J1120" s="226"/>
      <c r="K1120" s="234"/>
      <c r="L1120" s="236" t="str">
        <f>IF(AND('1B Tableau financier'!$K$2&lt;&gt;"Pôle",B1120&lt;&gt;""),1,"")</f>
        <v/>
      </c>
      <c r="M1120" s="241" t="str">
        <f t="shared" si="134"/>
        <v/>
      </c>
      <c r="N1120" s="242" t="str">
        <f>IF(AND('1B Tableau financier'!$K$2="pôle",L1120=2),ROUND((I1120+J1120+K1120),2),"")</f>
        <v/>
      </c>
      <c r="O1120" s="241" t="str">
        <f t="shared" si="131"/>
        <v/>
      </c>
      <c r="P1120" s="55" t="str">
        <f t="shared" si="132"/>
        <v/>
      </c>
      <c r="Q1120" s="55"/>
      <c r="R1120" s="55"/>
      <c r="S1120" s="296"/>
    </row>
    <row r="1121" spans="1:19">
      <c r="A1121" s="217"/>
      <c r="B1121" s="218"/>
      <c r="C1121" s="219"/>
      <c r="D1121" s="219"/>
      <c r="E1121" s="220"/>
      <c r="F1121" s="219"/>
      <c r="G1121" s="291"/>
      <c r="H1121" s="174" cm="1">
        <f t="array" ref="H1121">IF(B1121&lt;&gt;"",INDEX(KM!$C$5:$C$40,MATCH(1,($B1121&gt;=KM!$A$5:$A$40)*($B1121&lt;=KM!$B$5:$B$40),0)),0)</f>
        <v>0</v>
      </c>
      <c r="I1121" s="55">
        <f t="shared" si="135"/>
        <v>0</v>
      </c>
      <c r="J1121" s="226"/>
      <c r="K1121" s="234"/>
      <c r="L1121" s="236" t="str">
        <f>IF(AND('1B Tableau financier'!$K$2&lt;&gt;"Pôle",B1121&lt;&gt;""),1,"")</f>
        <v/>
      </c>
      <c r="M1121" s="241" t="str">
        <f t="shared" si="134"/>
        <v/>
      </c>
      <c r="N1121" s="242" t="str">
        <f>IF(AND('1B Tableau financier'!$K$2="pôle",L1121=2),ROUND((I1121+J1121+K1121),2),"")</f>
        <v/>
      </c>
      <c r="O1121" s="241" t="str">
        <f t="shared" si="131"/>
        <v/>
      </c>
      <c r="P1121" s="55" t="str">
        <f t="shared" si="132"/>
        <v/>
      </c>
      <c r="Q1121" s="55"/>
      <c r="R1121" s="55"/>
      <c r="S1121" s="296"/>
    </row>
    <row r="1122" spans="1:19">
      <c r="A1122" s="217"/>
      <c r="B1122" s="218"/>
      <c r="C1122" s="219"/>
      <c r="D1122" s="219"/>
      <c r="E1122" s="220"/>
      <c r="F1122" s="219"/>
      <c r="G1122" s="291"/>
      <c r="H1122" s="174" cm="1">
        <f t="array" ref="H1122">IF(B1122&lt;&gt;"",INDEX(KM!$C$5:$C$40,MATCH(1,($B1122&gt;=KM!$A$5:$A$40)*($B1122&lt;=KM!$B$5:$B$40),0)),0)</f>
        <v>0</v>
      </c>
      <c r="I1122" s="55">
        <f t="shared" si="135"/>
        <v>0</v>
      </c>
      <c r="J1122" s="226"/>
      <c r="K1122" s="234"/>
      <c r="L1122" s="236" t="str">
        <f>IF(AND('1B Tableau financier'!$K$2&lt;&gt;"Pôle",B1122&lt;&gt;""),1,"")</f>
        <v/>
      </c>
      <c r="M1122" s="241" t="str">
        <f t="shared" si="134"/>
        <v/>
      </c>
      <c r="N1122" s="242" t="str">
        <f>IF(AND('1B Tableau financier'!$K$2="pôle",L1122=2),ROUND((I1122+J1122+K1122),2),"")</f>
        <v/>
      </c>
      <c r="O1122" s="241" t="str">
        <f t="shared" si="131"/>
        <v/>
      </c>
      <c r="P1122" s="55" t="str">
        <f t="shared" si="132"/>
        <v/>
      </c>
      <c r="Q1122" s="55"/>
      <c r="R1122" s="55"/>
      <c r="S1122" s="296"/>
    </row>
    <row r="1123" spans="1:19">
      <c r="A1123" s="217"/>
      <c r="B1123" s="218"/>
      <c r="C1123" s="219"/>
      <c r="D1123" s="219"/>
      <c r="E1123" s="220"/>
      <c r="F1123" s="219"/>
      <c r="G1123" s="291"/>
      <c r="H1123" s="174" cm="1">
        <f t="array" ref="H1123">IF(B1123&lt;&gt;"",INDEX(KM!$C$5:$C$40,MATCH(1,($B1123&gt;=KM!$A$5:$A$40)*($B1123&lt;=KM!$B$5:$B$40),0)),0)</f>
        <v>0</v>
      </c>
      <c r="I1123" s="55">
        <f t="shared" si="135"/>
        <v>0</v>
      </c>
      <c r="J1123" s="226"/>
      <c r="K1123" s="234"/>
      <c r="L1123" s="236" t="str">
        <f>IF(AND('1B Tableau financier'!$K$2&lt;&gt;"Pôle",B1123&lt;&gt;""),1,"")</f>
        <v/>
      </c>
      <c r="M1123" s="241" t="str">
        <f t="shared" si="134"/>
        <v/>
      </c>
      <c r="N1123" s="242" t="str">
        <f>IF(AND('1B Tableau financier'!$K$2="pôle",L1123=2),ROUND((I1123+J1123+K1123),2),"")</f>
        <v/>
      </c>
      <c r="O1123" s="241" t="str">
        <f t="shared" si="131"/>
        <v/>
      </c>
      <c r="P1123" s="55" t="str">
        <f t="shared" si="132"/>
        <v/>
      </c>
      <c r="Q1123" s="55"/>
      <c r="R1123" s="55"/>
      <c r="S1123" s="296"/>
    </row>
    <row r="1124" spans="1:19">
      <c r="A1124" s="217"/>
      <c r="B1124" s="218"/>
      <c r="C1124" s="219"/>
      <c r="D1124" s="219"/>
      <c r="E1124" s="220"/>
      <c r="F1124" s="219"/>
      <c r="G1124" s="291"/>
      <c r="H1124" s="174" cm="1">
        <f t="array" ref="H1124">IF(B1124&lt;&gt;"",INDEX(KM!$C$5:$C$40,MATCH(1,($B1124&gt;=KM!$A$5:$A$40)*($B1124&lt;=KM!$B$5:$B$40),0)),0)</f>
        <v>0</v>
      </c>
      <c r="I1124" s="55">
        <f t="shared" si="135"/>
        <v>0</v>
      </c>
      <c r="J1124" s="226"/>
      <c r="K1124" s="234"/>
      <c r="L1124" s="236" t="str">
        <f>IF(AND('1B Tableau financier'!$K$2&lt;&gt;"Pôle",B1124&lt;&gt;""),1,"")</f>
        <v/>
      </c>
      <c r="M1124" s="241" t="str">
        <f t="shared" si="134"/>
        <v/>
      </c>
      <c r="N1124" s="242" t="str">
        <f>IF(AND('1B Tableau financier'!$K$2="pôle",L1124=2),ROUND((I1124+J1124+K1124),2),"")</f>
        <v/>
      </c>
      <c r="O1124" s="241" t="str">
        <f t="shared" si="131"/>
        <v/>
      </c>
      <c r="P1124" s="55" t="str">
        <f t="shared" si="132"/>
        <v/>
      </c>
      <c r="Q1124" s="55"/>
      <c r="R1124" s="55"/>
      <c r="S1124" s="296"/>
    </row>
    <row r="1125" spans="1:19">
      <c r="A1125" s="217"/>
      <c r="B1125" s="218"/>
      <c r="C1125" s="219"/>
      <c r="D1125" s="219"/>
      <c r="E1125" s="220"/>
      <c r="F1125" s="219"/>
      <c r="G1125" s="291"/>
      <c r="H1125" s="174" cm="1">
        <f t="array" ref="H1125">IF(B1125&lt;&gt;"",INDEX(KM!$C$5:$C$40,MATCH(1,($B1125&gt;=KM!$A$5:$A$40)*($B1125&lt;=KM!$B$5:$B$40),0)),0)</f>
        <v>0</v>
      </c>
      <c r="I1125" s="55">
        <f t="shared" si="135"/>
        <v>0</v>
      </c>
      <c r="J1125" s="226"/>
      <c r="K1125" s="234"/>
      <c r="L1125" s="236" t="str">
        <f>IF(AND('1B Tableau financier'!$K$2&lt;&gt;"Pôle",B1125&lt;&gt;""),1,"")</f>
        <v/>
      </c>
      <c r="M1125" s="241" t="str">
        <f t="shared" si="134"/>
        <v/>
      </c>
      <c r="N1125" s="242" t="str">
        <f>IF(AND('1B Tableau financier'!$K$2="pôle",L1125=2),ROUND((I1125+J1125+K1125),2),"")</f>
        <v/>
      </c>
      <c r="O1125" s="241" t="str">
        <f t="shared" si="131"/>
        <v/>
      </c>
      <c r="P1125" s="55" t="str">
        <f t="shared" si="132"/>
        <v/>
      </c>
      <c r="Q1125" s="55"/>
      <c r="R1125" s="55"/>
      <c r="S1125" s="296"/>
    </row>
    <row r="1126" spans="1:19">
      <c r="A1126" s="217"/>
      <c r="B1126" s="218"/>
      <c r="C1126" s="219"/>
      <c r="D1126" s="219"/>
      <c r="E1126" s="220"/>
      <c r="F1126" s="219"/>
      <c r="G1126" s="291"/>
      <c r="H1126" s="174" cm="1">
        <f t="array" ref="H1126">IF(B1126&lt;&gt;"",INDEX(KM!$C$5:$C$40,MATCH(1,($B1126&gt;=KM!$A$5:$A$40)*($B1126&lt;=KM!$B$5:$B$40),0)),0)</f>
        <v>0</v>
      </c>
      <c r="I1126" s="55">
        <f t="shared" si="135"/>
        <v>0</v>
      </c>
      <c r="J1126" s="226"/>
      <c r="K1126" s="234"/>
      <c r="L1126" s="236" t="str">
        <f>IF(AND('1B Tableau financier'!$K$2&lt;&gt;"Pôle",B1126&lt;&gt;""),1,"")</f>
        <v/>
      </c>
      <c r="M1126" s="241" t="str">
        <f t="shared" si="134"/>
        <v/>
      </c>
      <c r="N1126" s="242" t="str">
        <f>IF(AND('1B Tableau financier'!$K$2="pôle",L1126=2),ROUND((I1126+J1126+K1126),2),"")</f>
        <v/>
      </c>
      <c r="O1126" s="241" t="str">
        <f t="shared" si="131"/>
        <v/>
      </c>
      <c r="P1126" s="55" t="str">
        <f t="shared" si="132"/>
        <v/>
      </c>
      <c r="Q1126" s="55"/>
      <c r="R1126" s="55"/>
      <c r="S1126" s="296"/>
    </row>
    <row r="1127" spans="1:19">
      <c r="A1127" s="217"/>
      <c r="B1127" s="218"/>
      <c r="C1127" s="219"/>
      <c r="D1127" s="219"/>
      <c r="E1127" s="220"/>
      <c r="F1127" s="219"/>
      <c r="G1127" s="291"/>
      <c r="H1127" s="174" cm="1">
        <f t="array" ref="H1127">IF(B1127&lt;&gt;"",INDEX(KM!$C$5:$C$40,MATCH(1,($B1127&gt;=KM!$A$5:$A$40)*($B1127&lt;=KM!$B$5:$B$40),0)),0)</f>
        <v>0</v>
      </c>
      <c r="I1127" s="55">
        <f t="shared" si="135"/>
        <v>0</v>
      </c>
      <c r="J1127" s="226"/>
      <c r="K1127" s="234"/>
      <c r="L1127" s="236" t="str">
        <f>IF(AND('1B Tableau financier'!$K$2&lt;&gt;"Pôle",B1127&lt;&gt;""),1,"")</f>
        <v/>
      </c>
      <c r="M1127" s="241" t="str">
        <f t="shared" si="134"/>
        <v/>
      </c>
      <c r="N1127" s="242" t="str">
        <f>IF(AND('1B Tableau financier'!$K$2="pôle",L1127=2),ROUND((I1127+J1127+K1127),2),"")</f>
        <v/>
      </c>
      <c r="O1127" s="241" t="str">
        <f t="shared" si="131"/>
        <v/>
      </c>
      <c r="P1127" s="55" t="str">
        <f t="shared" si="132"/>
        <v/>
      </c>
      <c r="Q1127" s="55"/>
      <c r="R1127" s="55"/>
      <c r="S1127" s="296"/>
    </row>
    <row r="1128" spans="1:19">
      <c r="A1128" s="217"/>
      <c r="B1128" s="218"/>
      <c r="C1128" s="219"/>
      <c r="D1128" s="219"/>
      <c r="E1128" s="220"/>
      <c r="F1128" s="219"/>
      <c r="G1128" s="291"/>
      <c r="H1128" s="174" cm="1">
        <f t="array" ref="H1128">IF(B1128&lt;&gt;"",INDEX(KM!$C$5:$C$40,MATCH(1,($B1128&gt;=KM!$A$5:$A$40)*($B1128&lt;=KM!$B$5:$B$40),0)),0)</f>
        <v>0</v>
      </c>
      <c r="I1128" s="55">
        <f t="shared" si="135"/>
        <v>0</v>
      </c>
      <c r="J1128" s="226"/>
      <c r="K1128" s="234"/>
      <c r="L1128" s="236" t="str">
        <f>IF(AND('1B Tableau financier'!$K$2&lt;&gt;"Pôle",B1128&lt;&gt;""),1,"")</f>
        <v/>
      </c>
      <c r="M1128" s="241" t="str">
        <f t="shared" si="134"/>
        <v/>
      </c>
      <c r="N1128" s="242" t="str">
        <f>IF(AND('1B Tableau financier'!$K$2="pôle",L1128=2),ROUND((I1128+J1128+K1128),2),"")</f>
        <v/>
      </c>
      <c r="O1128" s="241" t="str">
        <f t="shared" si="131"/>
        <v/>
      </c>
      <c r="P1128" s="55" t="str">
        <f t="shared" si="132"/>
        <v/>
      </c>
      <c r="Q1128" s="55"/>
      <c r="R1128" s="55"/>
      <c r="S1128" s="296"/>
    </row>
    <row r="1129" spans="1:19">
      <c r="A1129" s="217"/>
      <c r="B1129" s="218"/>
      <c r="C1129" s="219"/>
      <c r="D1129" s="219"/>
      <c r="E1129" s="220"/>
      <c r="F1129" s="219"/>
      <c r="G1129" s="291"/>
      <c r="H1129" s="174" cm="1">
        <f t="array" ref="H1129">IF(B1129&lt;&gt;"",INDEX(KM!$C$5:$C$40,MATCH(1,($B1129&gt;=KM!$A$5:$A$40)*($B1129&lt;=KM!$B$5:$B$40),0)),0)</f>
        <v>0</v>
      </c>
      <c r="I1129" s="55">
        <f t="shared" si="135"/>
        <v>0</v>
      </c>
      <c r="J1129" s="226"/>
      <c r="K1129" s="234"/>
      <c r="L1129" s="236" t="str">
        <f>IF(AND('1B Tableau financier'!$K$2&lt;&gt;"Pôle",B1129&lt;&gt;""),1,"")</f>
        <v/>
      </c>
      <c r="M1129" s="241" t="str">
        <f t="shared" si="134"/>
        <v/>
      </c>
      <c r="N1129" s="242" t="str">
        <f>IF(AND('1B Tableau financier'!$K$2="pôle",L1129=2),ROUND((I1129+J1129+K1129),2),"")</f>
        <v/>
      </c>
      <c r="O1129" s="241" t="str">
        <f t="shared" si="131"/>
        <v/>
      </c>
      <c r="P1129" s="55" t="str">
        <f t="shared" si="132"/>
        <v/>
      </c>
      <c r="Q1129" s="55"/>
      <c r="R1129" s="55"/>
      <c r="S1129" s="296"/>
    </row>
    <row r="1130" spans="1:19">
      <c r="A1130" s="217"/>
      <c r="B1130" s="218"/>
      <c r="C1130" s="219"/>
      <c r="D1130" s="219"/>
      <c r="E1130" s="220"/>
      <c r="F1130" s="219"/>
      <c r="G1130" s="291"/>
      <c r="H1130" s="174" cm="1">
        <f t="array" ref="H1130">IF(B1130&lt;&gt;"",INDEX(KM!$C$5:$C$40,MATCH(1,($B1130&gt;=KM!$A$5:$A$40)*($B1130&lt;=KM!$B$5:$B$40),0)),0)</f>
        <v>0</v>
      </c>
      <c r="I1130" s="55">
        <f t="shared" si="135"/>
        <v>0</v>
      </c>
      <c r="J1130" s="226"/>
      <c r="K1130" s="234"/>
      <c r="L1130" s="236" t="str">
        <f>IF(AND('1B Tableau financier'!$K$2&lt;&gt;"Pôle",B1130&lt;&gt;""),1,"")</f>
        <v/>
      </c>
      <c r="M1130" s="241" t="str">
        <f t="shared" si="134"/>
        <v/>
      </c>
      <c r="N1130" s="242" t="str">
        <f>IF(AND('1B Tableau financier'!$K$2="pôle",L1130=2),ROUND((I1130+J1130+K1130),2),"")</f>
        <v/>
      </c>
      <c r="O1130" s="241" t="str">
        <f t="shared" si="131"/>
        <v/>
      </c>
      <c r="P1130" s="55" t="str">
        <f t="shared" si="132"/>
        <v/>
      </c>
      <c r="Q1130" s="55"/>
      <c r="R1130" s="55"/>
      <c r="S1130" s="296"/>
    </row>
    <row r="1131" spans="1:19">
      <c r="A1131" s="217"/>
      <c r="B1131" s="218"/>
      <c r="C1131" s="219"/>
      <c r="D1131" s="219"/>
      <c r="E1131" s="220"/>
      <c r="F1131" s="219"/>
      <c r="G1131" s="291"/>
      <c r="H1131" s="174" cm="1">
        <f t="array" ref="H1131">IF(B1131&lt;&gt;"",INDEX(KM!$C$5:$C$40,MATCH(1,($B1131&gt;=KM!$A$5:$A$40)*($B1131&lt;=KM!$B$5:$B$40),0)),0)</f>
        <v>0</v>
      </c>
      <c r="I1131" s="55">
        <f t="shared" si="135"/>
        <v>0</v>
      </c>
      <c r="J1131" s="226"/>
      <c r="K1131" s="234"/>
      <c r="L1131" s="236" t="str">
        <f>IF(AND('1B Tableau financier'!$K$2&lt;&gt;"Pôle",B1131&lt;&gt;""),1,"")</f>
        <v/>
      </c>
      <c r="M1131" s="241" t="str">
        <f t="shared" si="134"/>
        <v/>
      </c>
      <c r="N1131" s="242" t="str">
        <f>IF(AND('1B Tableau financier'!$K$2="pôle",L1131=2),ROUND((I1131+J1131+K1131),2),"")</f>
        <v/>
      </c>
      <c r="O1131" s="241" t="str">
        <f t="shared" si="131"/>
        <v/>
      </c>
      <c r="P1131" s="55" t="str">
        <f t="shared" si="132"/>
        <v/>
      </c>
      <c r="Q1131" s="55"/>
      <c r="R1131" s="55"/>
      <c r="S1131" s="296"/>
    </row>
    <row r="1132" spans="1:19">
      <c r="A1132" s="217"/>
      <c r="B1132" s="218"/>
      <c r="C1132" s="219"/>
      <c r="D1132" s="219"/>
      <c r="E1132" s="220"/>
      <c r="F1132" s="219"/>
      <c r="G1132" s="291"/>
      <c r="H1132" s="174" cm="1">
        <f t="array" ref="H1132">IF(B1132&lt;&gt;"",INDEX(KM!$C$5:$C$40,MATCH(1,($B1132&gt;=KM!$A$5:$A$40)*($B1132&lt;=KM!$B$5:$B$40),0)),0)</f>
        <v>0</v>
      </c>
      <c r="I1132" s="55">
        <f t="shared" si="135"/>
        <v>0</v>
      </c>
      <c r="J1132" s="226"/>
      <c r="K1132" s="234"/>
      <c r="L1132" s="236" t="str">
        <f>IF(AND('1B Tableau financier'!$K$2&lt;&gt;"Pôle",B1132&lt;&gt;""),1,"")</f>
        <v/>
      </c>
      <c r="M1132" s="241" t="str">
        <f t="shared" si="134"/>
        <v/>
      </c>
      <c r="N1132" s="242" t="str">
        <f>IF(AND('1B Tableau financier'!$K$2="pôle",L1132=2),ROUND((I1132+J1132+K1132),2),"")</f>
        <v/>
      </c>
      <c r="O1132" s="241" t="str">
        <f t="shared" si="131"/>
        <v/>
      </c>
      <c r="P1132" s="55" t="str">
        <f t="shared" si="132"/>
        <v/>
      </c>
      <c r="Q1132" s="55"/>
      <c r="R1132" s="55"/>
      <c r="S1132" s="296"/>
    </row>
    <row r="1133" spans="1:19">
      <c r="A1133" s="217"/>
      <c r="B1133" s="218"/>
      <c r="C1133" s="219"/>
      <c r="D1133" s="219"/>
      <c r="E1133" s="220"/>
      <c r="F1133" s="219"/>
      <c r="G1133" s="291"/>
      <c r="H1133" s="174" cm="1">
        <f t="array" ref="H1133">IF(B1133&lt;&gt;"",INDEX(KM!$C$5:$C$40,MATCH(1,($B1133&gt;=KM!$A$5:$A$40)*($B1133&lt;=KM!$B$5:$B$40),0)),0)</f>
        <v>0</v>
      </c>
      <c r="I1133" s="55">
        <f t="shared" si="135"/>
        <v>0</v>
      </c>
      <c r="J1133" s="226"/>
      <c r="K1133" s="234"/>
      <c r="L1133" s="236" t="str">
        <f>IF(AND('1B Tableau financier'!$K$2&lt;&gt;"Pôle",B1133&lt;&gt;""),1,"")</f>
        <v/>
      </c>
      <c r="M1133" s="241" t="str">
        <f t="shared" si="134"/>
        <v/>
      </c>
      <c r="N1133" s="242" t="str">
        <f>IF(AND('1B Tableau financier'!$K$2="pôle",L1133=2),ROUND((I1133+J1133+K1133),2),"")</f>
        <v/>
      </c>
      <c r="O1133" s="241" t="str">
        <f t="shared" si="131"/>
        <v/>
      </c>
      <c r="P1133" s="55" t="str">
        <f t="shared" si="132"/>
        <v/>
      </c>
      <c r="Q1133" s="55"/>
      <c r="R1133" s="55"/>
      <c r="S1133" s="296"/>
    </row>
    <row r="1134" spans="1:19">
      <c r="A1134" s="217"/>
      <c r="B1134" s="218"/>
      <c r="C1134" s="219"/>
      <c r="D1134" s="219"/>
      <c r="E1134" s="220"/>
      <c r="F1134" s="219"/>
      <c r="G1134" s="291"/>
      <c r="H1134" s="174" cm="1">
        <f t="array" ref="H1134">IF(B1134&lt;&gt;"",INDEX(KM!$C$5:$C$40,MATCH(1,($B1134&gt;=KM!$A$5:$A$40)*($B1134&lt;=KM!$B$5:$B$40),0)),0)</f>
        <v>0</v>
      </c>
      <c r="I1134" s="55">
        <f t="shared" si="135"/>
        <v>0</v>
      </c>
      <c r="J1134" s="226"/>
      <c r="K1134" s="234"/>
      <c r="L1134" s="236" t="str">
        <f>IF(AND('1B Tableau financier'!$K$2&lt;&gt;"Pôle",B1134&lt;&gt;""),1,"")</f>
        <v/>
      </c>
      <c r="M1134" s="241" t="str">
        <f t="shared" si="134"/>
        <v/>
      </c>
      <c r="N1134" s="242" t="str">
        <f>IF(AND('1B Tableau financier'!$K$2="pôle",L1134=2),ROUND((I1134+J1134+K1134),2),"")</f>
        <v/>
      </c>
      <c r="O1134" s="241" t="str">
        <f t="shared" si="131"/>
        <v/>
      </c>
      <c r="P1134" s="55" t="str">
        <f t="shared" si="132"/>
        <v/>
      </c>
      <c r="Q1134" s="55"/>
      <c r="R1134" s="55"/>
      <c r="S1134" s="296"/>
    </row>
    <row r="1135" spans="1:19">
      <c r="A1135" s="217"/>
      <c r="B1135" s="218"/>
      <c r="C1135" s="219"/>
      <c r="D1135" s="219"/>
      <c r="E1135" s="220"/>
      <c r="F1135" s="219"/>
      <c r="G1135" s="291"/>
      <c r="H1135" s="174" cm="1">
        <f t="array" ref="H1135">IF(B1135&lt;&gt;"",INDEX(KM!$C$5:$C$40,MATCH(1,($B1135&gt;=KM!$A$5:$A$40)*($B1135&lt;=KM!$B$5:$B$40),0)),0)</f>
        <v>0</v>
      </c>
      <c r="I1135" s="55">
        <f t="shared" si="135"/>
        <v>0</v>
      </c>
      <c r="J1135" s="226"/>
      <c r="K1135" s="234"/>
      <c r="L1135" s="236" t="str">
        <f>IF(AND('1B Tableau financier'!$K$2&lt;&gt;"Pôle",B1135&lt;&gt;""),1,"")</f>
        <v/>
      </c>
      <c r="M1135" s="241" t="str">
        <f t="shared" si="134"/>
        <v/>
      </c>
      <c r="N1135" s="242" t="str">
        <f>IF(AND('1B Tableau financier'!$K$2="pôle",L1135=2),ROUND((I1135+J1135+K1135),2),"")</f>
        <v/>
      </c>
      <c r="O1135" s="241" t="str">
        <f t="shared" si="131"/>
        <v/>
      </c>
      <c r="P1135" s="55" t="str">
        <f t="shared" si="132"/>
        <v/>
      </c>
      <c r="Q1135" s="55"/>
      <c r="R1135" s="55"/>
      <c r="S1135" s="296"/>
    </row>
    <row r="1136" spans="1:19">
      <c r="A1136" s="217"/>
      <c r="B1136" s="218"/>
      <c r="C1136" s="219"/>
      <c r="D1136" s="219"/>
      <c r="E1136" s="220"/>
      <c r="F1136" s="219"/>
      <c r="G1136" s="291"/>
      <c r="H1136" s="174" cm="1">
        <f t="array" ref="H1136">IF(B1136&lt;&gt;"",INDEX(KM!$C$5:$C$40,MATCH(1,($B1136&gt;=KM!$A$5:$A$40)*($B1136&lt;=KM!$B$5:$B$40),0)),0)</f>
        <v>0</v>
      </c>
      <c r="I1136" s="55">
        <f t="shared" si="135"/>
        <v>0</v>
      </c>
      <c r="J1136" s="226"/>
      <c r="K1136" s="234"/>
      <c r="L1136" s="236" t="str">
        <f>IF(AND('1B Tableau financier'!$K$2&lt;&gt;"Pôle",B1136&lt;&gt;""),1,"")</f>
        <v/>
      </c>
      <c r="M1136" s="241" t="str">
        <f t="shared" si="134"/>
        <v/>
      </c>
      <c r="N1136" s="242" t="str">
        <f>IF(AND('1B Tableau financier'!$K$2="pôle",L1136=2),ROUND((I1136+J1136+K1136),2),"")</f>
        <v/>
      </c>
      <c r="O1136" s="241" t="str">
        <f t="shared" si="131"/>
        <v/>
      </c>
      <c r="P1136" s="55" t="str">
        <f t="shared" si="132"/>
        <v/>
      </c>
      <c r="Q1136" s="55"/>
      <c r="R1136" s="55"/>
      <c r="S1136" s="296"/>
    </row>
    <row r="1137" spans="1:19">
      <c r="A1137" s="217"/>
      <c r="B1137" s="218"/>
      <c r="C1137" s="219"/>
      <c r="D1137" s="219"/>
      <c r="E1137" s="220"/>
      <c r="F1137" s="219"/>
      <c r="G1137" s="291"/>
      <c r="H1137" s="174" cm="1">
        <f t="array" ref="H1137">IF(B1137&lt;&gt;"",INDEX(KM!$C$5:$C$40,MATCH(1,($B1137&gt;=KM!$A$5:$A$40)*($B1137&lt;=KM!$B$5:$B$40),0)),0)</f>
        <v>0</v>
      </c>
      <c r="I1137" s="55">
        <f t="shared" si="135"/>
        <v>0</v>
      </c>
      <c r="J1137" s="226"/>
      <c r="K1137" s="234"/>
      <c r="L1137" s="236" t="str">
        <f>IF(AND('1B Tableau financier'!$K$2&lt;&gt;"Pôle",B1137&lt;&gt;""),1,"")</f>
        <v/>
      </c>
      <c r="M1137" s="241" t="str">
        <f t="shared" si="134"/>
        <v/>
      </c>
      <c r="N1137" s="242" t="str">
        <f>IF(AND('1B Tableau financier'!$K$2="pôle",L1137=2),ROUND((I1137+J1137+K1137),2),"")</f>
        <v/>
      </c>
      <c r="O1137" s="241" t="str">
        <f t="shared" si="131"/>
        <v/>
      </c>
      <c r="P1137" s="55" t="str">
        <f t="shared" si="132"/>
        <v/>
      </c>
      <c r="Q1137" s="55"/>
      <c r="R1137" s="55"/>
      <c r="S1137" s="296"/>
    </row>
    <row r="1138" spans="1:19">
      <c r="A1138" s="217"/>
      <c r="B1138" s="218"/>
      <c r="C1138" s="219"/>
      <c r="D1138" s="219"/>
      <c r="E1138" s="220"/>
      <c r="F1138" s="219"/>
      <c r="G1138" s="291"/>
      <c r="H1138" s="174" cm="1">
        <f t="array" ref="H1138">IF(B1138&lt;&gt;"",INDEX(KM!$C$5:$C$40,MATCH(1,($B1138&gt;=KM!$A$5:$A$40)*($B1138&lt;=KM!$B$5:$B$40),0)),0)</f>
        <v>0</v>
      </c>
      <c r="I1138" s="55">
        <f t="shared" si="135"/>
        <v>0</v>
      </c>
      <c r="J1138" s="226"/>
      <c r="K1138" s="234"/>
      <c r="L1138" s="236" t="str">
        <f>IF(AND('1B Tableau financier'!$K$2&lt;&gt;"Pôle",B1138&lt;&gt;""),1,"")</f>
        <v/>
      </c>
      <c r="M1138" s="241" t="str">
        <f t="shared" si="134"/>
        <v/>
      </c>
      <c r="N1138" s="242" t="str">
        <f>IF(AND('1B Tableau financier'!$K$2="pôle",L1138=2),ROUND((I1138+J1138+K1138),2),"")</f>
        <v/>
      </c>
      <c r="O1138" s="241" t="str">
        <f t="shared" si="131"/>
        <v/>
      </c>
      <c r="P1138" s="55" t="str">
        <f t="shared" si="132"/>
        <v/>
      </c>
      <c r="Q1138" s="55"/>
      <c r="R1138" s="55"/>
      <c r="S1138" s="296"/>
    </row>
    <row r="1139" spans="1:19">
      <c r="A1139" s="221"/>
      <c r="B1139" s="218"/>
      <c r="C1139" s="219"/>
      <c r="D1139" s="219"/>
      <c r="E1139" s="220"/>
      <c r="F1139" s="219"/>
      <c r="G1139" s="291"/>
      <c r="H1139" s="174" cm="1">
        <f t="array" ref="H1139">IF(B1139&lt;&gt;"",INDEX(KM!$C$5:$C$40,MATCH(1,($B1139&gt;=KM!$A$5:$A$40)*($B1139&lt;=KM!$B$5:$B$40),0)),0)</f>
        <v>0</v>
      </c>
      <c r="I1139" s="55">
        <f t="shared" si="135"/>
        <v>0</v>
      </c>
      <c r="J1139" s="226"/>
      <c r="K1139" s="234"/>
      <c r="L1139" s="236" t="str">
        <f>IF(AND('1B Tableau financier'!$K$2&lt;&gt;"Pôle",B1139&lt;&gt;""),1,"")</f>
        <v/>
      </c>
      <c r="M1139" s="241" t="str">
        <f t="shared" si="134"/>
        <v/>
      </c>
      <c r="N1139" s="242" t="str">
        <f>IF(AND('1B Tableau financier'!$K$2="pôle",L1139=2),ROUND((I1139+J1139+K1139),2),"")</f>
        <v/>
      </c>
      <c r="O1139" s="241" t="str">
        <f t="shared" si="131"/>
        <v/>
      </c>
      <c r="P1139" s="55" t="str">
        <f t="shared" si="132"/>
        <v/>
      </c>
      <c r="Q1139" s="55"/>
      <c r="R1139" s="55"/>
      <c r="S1139" s="296"/>
    </row>
    <row r="1140" spans="1:19">
      <c r="A1140" s="217"/>
      <c r="B1140" s="218"/>
      <c r="C1140" s="219"/>
      <c r="D1140" s="219"/>
      <c r="E1140" s="220"/>
      <c r="F1140" s="219"/>
      <c r="G1140" s="291"/>
      <c r="H1140" s="174" cm="1">
        <f t="array" ref="H1140">IF(B1140&lt;&gt;"",INDEX(KM!$C$5:$C$40,MATCH(1,($B1140&gt;=KM!$A$5:$A$40)*($B1140&lt;=KM!$B$5:$B$40),0)),0)</f>
        <v>0</v>
      </c>
      <c r="I1140" s="55">
        <f t="shared" si="135"/>
        <v>0</v>
      </c>
      <c r="J1140" s="226"/>
      <c r="K1140" s="234"/>
      <c r="L1140" s="236" t="str">
        <f>IF(AND('1B Tableau financier'!$K$2&lt;&gt;"Pôle",B1140&lt;&gt;""),1,"")</f>
        <v/>
      </c>
      <c r="M1140" s="241" t="str">
        <f t="shared" si="134"/>
        <v/>
      </c>
      <c r="N1140" s="242" t="str">
        <f>IF(AND('1B Tableau financier'!$K$2="pôle",L1140=2),ROUND((I1140+J1140+K1140),2),"")</f>
        <v/>
      </c>
      <c r="O1140" s="241" t="str">
        <f t="shared" si="131"/>
        <v/>
      </c>
      <c r="P1140" s="55" t="str">
        <f t="shared" si="132"/>
        <v/>
      </c>
      <c r="Q1140" s="55"/>
      <c r="R1140" s="55"/>
      <c r="S1140" s="296"/>
    </row>
    <row r="1141" spans="1:19">
      <c r="A1141" s="217"/>
      <c r="B1141" s="218"/>
      <c r="C1141" s="219"/>
      <c r="D1141" s="219"/>
      <c r="E1141" s="220"/>
      <c r="F1141" s="219"/>
      <c r="G1141" s="291"/>
      <c r="H1141" s="174" cm="1">
        <f t="array" ref="H1141">IF(B1141&lt;&gt;"",INDEX(KM!$C$5:$C$40,MATCH(1,($B1141&gt;=KM!$A$5:$A$40)*($B1141&lt;=KM!$B$5:$B$40),0)),0)</f>
        <v>0</v>
      </c>
      <c r="I1141" s="55">
        <f t="shared" si="135"/>
        <v>0</v>
      </c>
      <c r="J1141" s="226"/>
      <c r="K1141" s="234"/>
      <c r="L1141" s="236" t="str">
        <f>IF(AND('1B Tableau financier'!$K$2&lt;&gt;"Pôle",B1141&lt;&gt;""),1,"")</f>
        <v/>
      </c>
      <c r="M1141" s="241" t="str">
        <f t="shared" si="134"/>
        <v/>
      </c>
      <c r="N1141" s="242" t="str">
        <f>IF(AND('1B Tableau financier'!$K$2="pôle",L1141=2),ROUND((I1141+J1141+K1141),2),"")</f>
        <v/>
      </c>
      <c r="O1141" s="241" t="str">
        <f t="shared" si="131"/>
        <v/>
      </c>
      <c r="P1141" s="55" t="str">
        <f t="shared" si="132"/>
        <v/>
      </c>
      <c r="Q1141" s="55"/>
      <c r="R1141" s="55"/>
      <c r="S1141" s="296"/>
    </row>
    <row r="1142" spans="1:19">
      <c r="A1142" s="217"/>
      <c r="B1142" s="218"/>
      <c r="C1142" s="219"/>
      <c r="D1142" s="219"/>
      <c r="E1142" s="220"/>
      <c r="F1142" s="219"/>
      <c r="G1142" s="291"/>
      <c r="H1142" s="174" cm="1">
        <f t="array" ref="H1142">IF(B1142&lt;&gt;"",INDEX(KM!$C$5:$C$40,MATCH(1,($B1142&gt;=KM!$A$5:$A$40)*($B1142&lt;=KM!$B$5:$B$40),0)),0)</f>
        <v>0</v>
      </c>
      <c r="I1142" s="55">
        <f t="shared" si="135"/>
        <v>0</v>
      </c>
      <c r="J1142" s="226"/>
      <c r="K1142" s="234"/>
      <c r="L1142" s="236" t="str">
        <f>IF(AND('1B Tableau financier'!$K$2&lt;&gt;"Pôle",B1142&lt;&gt;""),1,"")</f>
        <v/>
      </c>
      <c r="M1142" s="241" t="str">
        <f t="shared" si="134"/>
        <v/>
      </c>
      <c r="N1142" s="242" t="str">
        <f>IF(AND('1B Tableau financier'!$K$2="pôle",L1142=2),ROUND((I1142+J1142+K1142),2),"")</f>
        <v/>
      </c>
      <c r="O1142" s="241" t="str">
        <f t="shared" si="131"/>
        <v/>
      </c>
      <c r="P1142" s="55" t="str">
        <f t="shared" si="132"/>
        <v/>
      </c>
      <c r="Q1142" s="55"/>
      <c r="R1142" s="55"/>
      <c r="S1142" s="296"/>
    </row>
    <row r="1143" spans="1:19">
      <c r="A1143" s="217"/>
      <c r="B1143" s="218"/>
      <c r="C1143" s="219"/>
      <c r="D1143" s="219"/>
      <c r="E1143" s="220"/>
      <c r="F1143" s="219"/>
      <c r="G1143" s="291"/>
      <c r="H1143" s="174" cm="1">
        <f t="array" ref="H1143">IF(B1143&lt;&gt;"",INDEX(KM!$C$5:$C$40,MATCH(1,($B1143&gt;=KM!$A$5:$A$40)*($B1143&lt;=KM!$B$5:$B$40),0)),0)</f>
        <v>0</v>
      </c>
      <c r="I1143" s="55">
        <f t="shared" si="135"/>
        <v>0</v>
      </c>
      <c r="J1143" s="226"/>
      <c r="K1143" s="234"/>
      <c r="L1143" s="236" t="str">
        <f>IF(AND('1B Tableau financier'!$K$2&lt;&gt;"Pôle",B1143&lt;&gt;""),1,"")</f>
        <v/>
      </c>
      <c r="M1143" s="241" t="str">
        <f t="shared" si="134"/>
        <v/>
      </c>
      <c r="N1143" s="242" t="str">
        <f>IF(AND('1B Tableau financier'!$K$2="pôle",L1143=2),ROUND((I1143+J1143+K1143),2),"")</f>
        <v/>
      </c>
      <c r="O1143" s="241" t="str">
        <f t="shared" si="131"/>
        <v/>
      </c>
      <c r="P1143" s="55" t="str">
        <f t="shared" si="132"/>
        <v/>
      </c>
      <c r="Q1143" s="55"/>
      <c r="R1143" s="55"/>
      <c r="S1143" s="296"/>
    </row>
    <row r="1144" spans="1:19">
      <c r="A1144" s="217"/>
      <c r="B1144" s="218"/>
      <c r="C1144" s="219"/>
      <c r="D1144" s="219"/>
      <c r="E1144" s="220"/>
      <c r="F1144" s="219"/>
      <c r="G1144" s="291"/>
      <c r="H1144" s="174" cm="1">
        <f t="array" ref="H1144">IF(B1144&lt;&gt;"",INDEX(KM!$C$5:$C$40,MATCH(1,($B1144&gt;=KM!$A$5:$A$40)*($B1144&lt;=KM!$B$5:$B$40),0)),0)</f>
        <v>0</v>
      </c>
      <c r="I1144" s="55">
        <f t="shared" si="133"/>
        <v>0</v>
      </c>
      <c r="J1144" s="226"/>
      <c r="K1144" s="234"/>
      <c r="L1144" s="236" t="str">
        <f>IF(AND('1B Tableau financier'!$K$2&lt;&gt;"Pôle",B1144&lt;&gt;""),1,"")</f>
        <v/>
      </c>
      <c r="M1144" s="241" t="str">
        <f t="shared" si="134"/>
        <v/>
      </c>
      <c r="N1144" s="242" t="str">
        <f>IF(AND('1B Tableau financier'!$K$2="pôle",L1144=2),ROUND((I1144+J1144+K1144),2),"")</f>
        <v/>
      </c>
      <c r="O1144" s="241" t="str">
        <f t="shared" si="131"/>
        <v/>
      </c>
      <c r="P1144" s="55" t="str">
        <f t="shared" si="132"/>
        <v/>
      </c>
      <c r="Q1144" s="55"/>
      <c r="R1144" s="55"/>
      <c r="S1144" s="296"/>
    </row>
    <row r="1145" spans="1:19">
      <c r="A1145" s="217"/>
      <c r="B1145" s="218"/>
      <c r="C1145" s="219"/>
      <c r="D1145" s="219"/>
      <c r="E1145" s="220"/>
      <c r="F1145" s="219"/>
      <c r="G1145" s="291"/>
      <c r="H1145" s="174" cm="1">
        <f t="array" ref="H1145">IF(B1145&lt;&gt;"",INDEX(KM!$C$5:$C$40,MATCH(1,($B1145&gt;=KM!$A$5:$A$40)*($B1145&lt;=KM!$B$5:$B$40),0)),0)</f>
        <v>0</v>
      </c>
      <c r="I1145" s="55">
        <f t="shared" si="133"/>
        <v>0</v>
      </c>
      <c r="J1145" s="226"/>
      <c r="K1145" s="234"/>
      <c r="L1145" s="236" t="str">
        <f>IF(AND('1B Tableau financier'!$K$2&lt;&gt;"Pôle",B1145&lt;&gt;""),1,"")</f>
        <v/>
      </c>
      <c r="M1145" s="241" t="str">
        <f t="shared" si="134"/>
        <v/>
      </c>
      <c r="N1145" s="242" t="str">
        <f>IF(AND('1B Tableau financier'!$K$2="pôle",L1145=2),ROUND((I1145+J1145+K1145),2),"")</f>
        <v/>
      </c>
      <c r="O1145" s="241" t="str">
        <f t="shared" si="131"/>
        <v/>
      </c>
      <c r="P1145" s="55" t="str">
        <f t="shared" si="132"/>
        <v/>
      </c>
      <c r="Q1145" s="55"/>
      <c r="R1145" s="55"/>
      <c r="S1145" s="296"/>
    </row>
    <row r="1146" spans="1:19">
      <c r="A1146" s="217"/>
      <c r="B1146" s="218"/>
      <c r="C1146" s="219"/>
      <c r="D1146" s="219"/>
      <c r="E1146" s="220"/>
      <c r="F1146" s="219"/>
      <c r="G1146" s="291"/>
      <c r="H1146" s="174" cm="1">
        <f t="array" ref="H1146">IF(B1146&lt;&gt;"",INDEX(KM!$C$5:$C$40,MATCH(1,($B1146&gt;=KM!$A$5:$A$40)*($B1146&lt;=KM!$B$5:$B$40),0)),0)</f>
        <v>0</v>
      </c>
      <c r="I1146" s="55">
        <f t="shared" si="133"/>
        <v>0</v>
      </c>
      <c r="J1146" s="226"/>
      <c r="K1146" s="234"/>
      <c r="L1146" s="236" t="str">
        <f>IF(AND('1B Tableau financier'!$K$2&lt;&gt;"Pôle",B1146&lt;&gt;""),1,"")</f>
        <v/>
      </c>
      <c r="M1146" s="241" t="str">
        <f t="shared" si="134"/>
        <v/>
      </c>
      <c r="N1146" s="242" t="str">
        <f>IF(AND('1B Tableau financier'!$K$2="pôle",L1146=2),ROUND((I1146+J1146+K1146),2),"")</f>
        <v/>
      </c>
      <c r="O1146" s="241" t="str">
        <f t="shared" si="131"/>
        <v/>
      </c>
      <c r="P1146" s="55" t="str">
        <f t="shared" si="132"/>
        <v/>
      </c>
      <c r="Q1146" s="55"/>
      <c r="R1146" s="55"/>
      <c r="S1146" s="296"/>
    </row>
    <row r="1147" spans="1:19">
      <c r="A1147" s="217"/>
      <c r="B1147" s="218"/>
      <c r="C1147" s="219"/>
      <c r="D1147" s="219"/>
      <c r="E1147" s="220"/>
      <c r="F1147" s="219"/>
      <c r="G1147" s="291"/>
      <c r="H1147" s="174" cm="1">
        <f t="array" ref="H1147">IF(B1147&lt;&gt;"",INDEX(KM!$C$5:$C$40,MATCH(1,($B1147&gt;=KM!$A$5:$A$40)*($B1147&lt;=KM!$B$5:$B$40),0)),0)</f>
        <v>0</v>
      </c>
      <c r="I1147" s="55">
        <f t="shared" si="133"/>
        <v>0</v>
      </c>
      <c r="J1147" s="226"/>
      <c r="K1147" s="234"/>
      <c r="L1147" s="236" t="str">
        <f>IF(AND('1B Tableau financier'!$K$2&lt;&gt;"Pôle",B1147&lt;&gt;""),1,"")</f>
        <v/>
      </c>
      <c r="M1147" s="241" t="str">
        <f t="shared" si="134"/>
        <v/>
      </c>
      <c r="N1147" s="242" t="str">
        <f>IF(AND('1B Tableau financier'!$K$2="pôle",L1147=2),ROUND((I1147+J1147+K1147),2),"")</f>
        <v/>
      </c>
      <c r="O1147" s="241" t="str">
        <f t="shared" si="131"/>
        <v/>
      </c>
      <c r="P1147" s="55" t="str">
        <f t="shared" si="132"/>
        <v/>
      </c>
      <c r="Q1147" s="55"/>
      <c r="R1147" s="55"/>
      <c r="S1147" s="296"/>
    </row>
    <row r="1148" spans="1:19">
      <c r="A1148" s="217"/>
      <c r="B1148" s="218"/>
      <c r="C1148" s="219"/>
      <c r="D1148" s="219"/>
      <c r="E1148" s="220"/>
      <c r="F1148" s="219"/>
      <c r="G1148" s="291"/>
      <c r="H1148" s="174" cm="1">
        <f t="array" ref="H1148">IF(B1148&lt;&gt;"",INDEX(KM!$C$5:$C$40,MATCH(1,($B1148&gt;=KM!$A$5:$A$40)*($B1148&lt;=KM!$B$5:$B$40),0)),0)</f>
        <v>0</v>
      </c>
      <c r="I1148" s="55">
        <f t="shared" si="133"/>
        <v>0</v>
      </c>
      <c r="J1148" s="226"/>
      <c r="K1148" s="234"/>
      <c r="L1148" s="236" t="str">
        <f>IF(AND('1B Tableau financier'!$K$2&lt;&gt;"Pôle",B1148&lt;&gt;""),1,"")</f>
        <v/>
      </c>
      <c r="M1148" s="241" t="str">
        <f t="shared" si="134"/>
        <v/>
      </c>
      <c r="N1148" s="242" t="str">
        <f>IF(AND('1B Tableau financier'!$K$2="pôle",L1148=2),ROUND((I1148+J1148+K1148),2),"")</f>
        <v/>
      </c>
      <c r="O1148" s="241" t="str">
        <f t="shared" si="131"/>
        <v/>
      </c>
      <c r="P1148" s="55" t="str">
        <f t="shared" si="132"/>
        <v/>
      </c>
      <c r="Q1148" s="55"/>
      <c r="R1148" s="55"/>
      <c r="S1148" s="296"/>
    </row>
    <row r="1149" spans="1:19">
      <c r="A1149" s="217"/>
      <c r="B1149" s="218"/>
      <c r="C1149" s="219"/>
      <c r="D1149" s="219"/>
      <c r="E1149" s="220"/>
      <c r="F1149" s="219"/>
      <c r="G1149" s="291"/>
      <c r="H1149" s="174" cm="1">
        <f t="array" ref="H1149">IF(B1149&lt;&gt;"",INDEX(KM!$C$5:$C$40,MATCH(1,($B1149&gt;=KM!$A$5:$A$40)*($B1149&lt;=KM!$B$5:$B$40),0)),0)</f>
        <v>0</v>
      </c>
      <c r="I1149" s="55">
        <f t="shared" si="133"/>
        <v>0</v>
      </c>
      <c r="J1149" s="226"/>
      <c r="K1149" s="234"/>
      <c r="L1149" s="236" t="str">
        <f>IF(AND('1B Tableau financier'!$K$2&lt;&gt;"Pôle",B1149&lt;&gt;""),1,"")</f>
        <v/>
      </c>
      <c r="M1149" s="241" t="str">
        <f t="shared" si="134"/>
        <v/>
      </c>
      <c r="N1149" s="242" t="str">
        <f>IF(AND('1B Tableau financier'!$K$2="pôle",L1149=2),ROUND((I1149+J1149+K1149),2),"")</f>
        <v/>
      </c>
      <c r="O1149" s="241" t="str">
        <f t="shared" si="131"/>
        <v/>
      </c>
      <c r="P1149" s="55" t="str">
        <f t="shared" si="132"/>
        <v/>
      </c>
      <c r="Q1149" s="55"/>
      <c r="R1149" s="55"/>
      <c r="S1149" s="296"/>
    </row>
    <row r="1150" spans="1:19">
      <c r="A1150" s="217"/>
      <c r="B1150" s="218"/>
      <c r="C1150" s="219"/>
      <c r="D1150" s="219"/>
      <c r="E1150" s="220"/>
      <c r="F1150" s="219"/>
      <c r="G1150" s="291"/>
      <c r="H1150" s="174" cm="1">
        <f t="array" ref="H1150">IF(B1150&lt;&gt;"",INDEX(KM!$C$5:$C$40,MATCH(1,($B1150&gt;=KM!$A$5:$A$40)*($B1150&lt;=KM!$B$5:$B$40),0)),0)</f>
        <v>0</v>
      </c>
      <c r="I1150" s="55">
        <f t="shared" si="133"/>
        <v>0</v>
      </c>
      <c r="J1150" s="226"/>
      <c r="K1150" s="234"/>
      <c r="L1150" s="236" t="str">
        <f>IF(AND('1B Tableau financier'!$K$2&lt;&gt;"Pôle",B1150&lt;&gt;""),1,"")</f>
        <v/>
      </c>
      <c r="M1150" s="241" t="str">
        <f t="shared" si="134"/>
        <v/>
      </c>
      <c r="N1150" s="242" t="str">
        <f>IF(AND('1B Tableau financier'!$K$2="pôle",L1150=2),ROUND((I1150+J1150+K1150),2),"")</f>
        <v/>
      </c>
      <c r="O1150" s="241" t="str">
        <f t="shared" si="131"/>
        <v/>
      </c>
      <c r="P1150" s="55" t="str">
        <f t="shared" si="132"/>
        <v/>
      </c>
      <c r="Q1150" s="55"/>
      <c r="R1150" s="55"/>
      <c r="S1150" s="296"/>
    </row>
    <row r="1151" spans="1:19">
      <c r="A1151" s="217"/>
      <c r="B1151" s="218"/>
      <c r="C1151" s="219"/>
      <c r="D1151" s="219"/>
      <c r="E1151" s="220"/>
      <c r="F1151" s="219"/>
      <c r="G1151" s="291"/>
      <c r="H1151" s="174" cm="1">
        <f t="array" ref="H1151">IF(B1151&lt;&gt;"",INDEX(KM!$C$5:$C$40,MATCH(1,($B1151&gt;=KM!$A$5:$A$40)*($B1151&lt;=KM!$B$5:$B$40),0)),0)</f>
        <v>0</v>
      </c>
      <c r="I1151" s="55">
        <f t="shared" ref="I1151:I1170" si="136">G1151*H1151</f>
        <v>0</v>
      </c>
      <c r="J1151" s="226"/>
      <c r="K1151" s="234"/>
      <c r="L1151" s="236" t="str">
        <f>IF(AND('1B Tableau financier'!$K$2&lt;&gt;"Pôle",B1151&lt;&gt;""),1,"")</f>
        <v/>
      </c>
      <c r="M1151" s="241" t="str">
        <f t="shared" si="134"/>
        <v/>
      </c>
      <c r="N1151" s="242" t="str">
        <f>IF(AND('1B Tableau financier'!$K$2="pôle",L1151=2),ROUND((I1151+J1151+K1151),2),"")</f>
        <v/>
      </c>
      <c r="O1151" s="241" t="str">
        <f t="shared" si="131"/>
        <v/>
      </c>
      <c r="P1151" s="55" t="str">
        <f t="shared" si="132"/>
        <v/>
      </c>
      <c r="Q1151" s="55"/>
      <c r="R1151" s="55"/>
      <c r="S1151" s="296"/>
    </row>
    <row r="1152" spans="1:19">
      <c r="A1152" s="217"/>
      <c r="B1152" s="218"/>
      <c r="C1152" s="219"/>
      <c r="D1152" s="219"/>
      <c r="E1152" s="220"/>
      <c r="F1152" s="219"/>
      <c r="G1152" s="291"/>
      <c r="H1152" s="174" cm="1">
        <f t="array" ref="H1152">IF(B1152&lt;&gt;"",INDEX(KM!$C$5:$C$40,MATCH(1,($B1152&gt;=KM!$A$5:$A$40)*($B1152&lt;=KM!$B$5:$B$40),0)),0)</f>
        <v>0</v>
      </c>
      <c r="I1152" s="55">
        <f t="shared" si="136"/>
        <v>0</v>
      </c>
      <c r="J1152" s="226"/>
      <c r="K1152" s="234"/>
      <c r="L1152" s="236" t="str">
        <f>IF(AND('1B Tableau financier'!$K$2&lt;&gt;"Pôle",B1152&lt;&gt;""),1,"")</f>
        <v/>
      </c>
      <c r="M1152" s="241" t="str">
        <f t="shared" si="134"/>
        <v/>
      </c>
      <c r="N1152" s="242" t="str">
        <f>IF(AND('1B Tableau financier'!$K$2="pôle",L1152=2),ROUND((I1152+J1152+K1152),2),"")</f>
        <v/>
      </c>
      <c r="O1152" s="241" t="str">
        <f t="shared" si="131"/>
        <v/>
      </c>
      <c r="P1152" s="55" t="str">
        <f t="shared" si="132"/>
        <v/>
      </c>
      <c r="Q1152" s="55"/>
      <c r="R1152" s="55"/>
      <c r="S1152" s="296"/>
    </row>
    <row r="1153" spans="1:19">
      <c r="A1153" s="217"/>
      <c r="B1153" s="218"/>
      <c r="C1153" s="219"/>
      <c r="D1153" s="219"/>
      <c r="E1153" s="220"/>
      <c r="F1153" s="219"/>
      <c r="G1153" s="291"/>
      <c r="H1153" s="174" cm="1">
        <f t="array" ref="H1153">IF(B1153&lt;&gt;"",INDEX(KM!$C$5:$C$40,MATCH(1,($B1153&gt;=KM!$A$5:$A$40)*($B1153&lt;=KM!$B$5:$B$40),0)),0)</f>
        <v>0</v>
      </c>
      <c r="I1153" s="55">
        <f t="shared" si="136"/>
        <v>0</v>
      </c>
      <c r="J1153" s="226"/>
      <c r="K1153" s="234"/>
      <c r="L1153" s="236" t="str">
        <f>IF(AND('1B Tableau financier'!$K$2&lt;&gt;"Pôle",B1153&lt;&gt;""),1,"")</f>
        <v/>
      </c>
      <c r="M1153" s="241" t="str">
        <f t="shared" si="134"/>
        <v/>
      </c>
      <c r="N1153" s="242" t="str">
        <f>IF(AND('1B Tableau financier'!$K$2="pôle",L1153=2),ROUND((I1153+J1153+K1153),2),"")</f>
        <v/>
      </c>
      <c r="O1153" s="241" t="str">
        <f t="shared" si="131"/>
        <v/>
      </c>
      <c r="P1153" s="55" t="str">
        <f t="shared" si="132"/>
        <v/>
      </c>
      <c r="Q1153" s="55"/>
      <c r="R1153" s="55"/>
      <c r="S1153" s="296"/>
    </row>
    <row r="1154" spans="1:19">
      <c r="A1154" s="217"/>
      <c r="B1154" s="218"/>
      <c r="C1154" s="219"/>
      <c r="D1154" s="219"/>
      <c r="E1154" s="220"/>
      <c r="F1154" s="219"/>
      <c r="G1154" s="291"/>
      <c r="H1154" s="174" cm="1">
        <f t="array" ref="H1154">IF(B1154&lt;&gt;"",INDEX(KM!$C$5:$C$40,MATCH(1,($B1154&gt;=KM!$A$5:$A$40)*($B1154&lt;=KM!$B$5:$B$40),0)),0)</f>
        <v>0</v>
      </c>
      <c r="I1154" s="55">
        <f t="shared" si="136"/>
        <v>0</v>
      </c>
      <c r="J1154" s="226"/>
      <c r="K1154" s="234"/>
      <c r="L1154" s="236" t="str">
        <f>IF(AND('1B Tableau financier'!$K$2&lt;&gt;"Pôle",B1154&lt;&gt;""),1,"")</f>
        <v/>
      </c>
      <c r="M1154" s="241" t="str">
        <f t="shared" si="134"/>
        <v/>
      </c>
      <c r="N1154" s="242" t="str">
        <f>IF(AND('1B Tableau financier'!$K$2="pôle",L1154=2),ROUND((I1154+J1154+K1154),2),"")</f>
        <v/>
      </c>
      <c r="O1154" s="241" t="str">
        <f t="shared" si="131"/>
        <v/>
      </c>
      <c r="P1154" s="55" t="str">
        <f t="shared" si="132"/>
        <v/>
      </c>
      <c r="Q1154" s="55"/>
      <c r="R1154" s="55"/>
      <c r="S1154" s="296"/>
    </row>
    <row r="1155" spans="1:19">
      <c r="A1155" s="217"/>
      <c r="B1155" s="218"/>
      <c r="C1155" s="219"/>
      <c r="D1155" s="219"/>
      <c r="E1155" s="220"/>
      <c r="F1155" s="219"/>
      <c r="G1155" s="291"/>
      <c r="H1155" s="174" cm="1">
        <f t="array" ref="H1155">IF(B1155&lt;&gt;"",INDEX(KM!$C$5:$C$40,MATCH(1,($B1155&gt;=KM!$A$5:$A$40)*($B1155&lt;=KM!$B$5:$B$40),0)),0)</f>
        <v>0</v>
      </c>
      <c r="I1155" s="55">
        <f t="shared" si="136"/>
        <v>0</v>
      </c>
      <c r="J1155" s="226"/>
      <c r="K1155" s="234"/>
      <c r="L1155" s="236" t="str">
        <f>IF(AND('1B Tableau financier'!$K$2&lt;&gt;"Pôle",B1155&lt;&gt;""),1,"")</f>
        <v/>
      </c>
      <c r="M1155" s="241" t="str">
        <f t="shared" si="134"/>
        <v/>
      </c>
      <c r="N1155" s="242" t="str">
        <f>IF(AND('1B Tableau financier'!$K$2="pôle",L1155=2),ROUND((I1155+J1155+K1155),2),"")</f>
        <v/>
      </c>
      <c r="O1155" s="241" t="str">
        <f t="shared" si="131"/>
        <v/>
      </c>
      <c r="P1155" s="55" t="str">
        <f t="shared" si="132"/>
        <v/>
      </c>
      <c r="Q1155" s="55"/>
      <c r="R1155" s="55"/>
      <c r="S1155" s="296"/>
    </row>
    <row r="1156" spans="1:19">
      <c r="A1156" s="217"/>
      <c r="B1156" s="218"/>
      <c r="C1156" s="219"/>
      <c r="D1156" s="219"/>
      <c r="E1156" s="220"/>
      <c r="F1156" s="219"/>
      <c r="G1156" s="291"/>
      <c r="H1156" s="174" cm="1">
        <f t="array" ref="H1156">IF(B1156&lt;&gt;"",INDEX(KM!$C$5:$C$40,MATCH(1,($B1156&gt;=KM!$A$5:$A$40)*($B1156&lt;=KM!$B$5:$B$40),0)),0)</f>
        <v>0</v>
      </c>
      <c r="I1156" s="55">
        <f t="shared" si="136"/>
        <v>0</v>
      </c>
      <c r="J1156" s="226"/>
      <c r="K1156" s="234"/>
      <c r="L1156" s="236" t="str">
        <f>IF(AND('1B Tableau financier'!$K$2&lt;&gt;"Pôle",B1156&lt;&gt;""),1,"")</f>
        <v/>
      </c>
      <c r="M1156" s="241" t="str">
        <f t="shared" si="134"/>
        <v/>
      </c>
      <c r="N1156" s="242" t="str">
        <f>IF(AND('1B Tableau financier'!$K$2="pôle",L1156=2),ROUND((I1156+J1156+K1156),2),"")</f>
        <v/>
      </c>
      <c r="O1156" s="241" t="str">
        <f t="shared" si="131"/>
        <v/>
      </c>
      <c r="P1156" s="55" t="str">
        <f t="shared" si="132"/>
        <v/>
      </c>
      <c r="Q1156" s="55"/>
      <c r="R1156" s="55"/>
      <c r="S1156" s="296"/>
    </row>
    <row r="1157" spans="1:19">
      <c r="A1157" s="217"/>
      <c r="B1157" s="218"/>
      <c r="C1157" s="219"/>
      <c r="D1157" s="219"/>
      <c r="E1157" s="220"/>
      <c r="F1157" s="219"/>
      <c r="G1157" s="291"/>
      <c r="H1157" s="174" cm="1">
        <f t="array" ref="H1157">IF(B1157&lt;&gt;"",INDEX(KM!$C$5:$C$40,MATCH(1,($B1157&gt;=KM!$A$5:$A$40)*($B1157&lt;=KM!$B$5:$B$40),0)),0)</f>
        <v>0</v>
      </c>
      <c r="I1157" s="55">
        <f t="shared" si="136"/>
        <v>0</v>
      </c>
      <c r="J1157" s="226"/>
      <c r="K1157" s="234"/>
      <c r="L1157" s="236" t="str">
        <f>IF(AND('1B Tableau financier'!$K$2&lt;&gt;"Pôle",B1157&lt;&gt;""),1,"")</f>
        <v/>
      </c>
      <c r="M1157" s="241" t="str">
        <f t="shared" si="134"/>
        <v/>
      </c>
      <c r="N1157" s="242" t="str">
        <f>IF(AND('1B Tableau financier'!$K$2="pôle",L1157=2),ROUND((I1157+J1157+K1157),2),"")</f>
        <v/>
      </c>
      <c r="O1157" s="241" t="str">
        <f t="shared" si="131"/>
        <v/>
      </c>
      <c r="P1157" s="55" t="str">
        <f t="shared" si="132"/>
        <v/>
      </c>
      <c r="Q1157" s="55"/>
      <c r="R1157" s="55"/>
      <c r="S1157" s="296"/>
    </row>
    <row r="1158" spans="1:19">
      <c r="A1158" s="217"/>
      <c r="B1158" s="218"/>
      <c r="C1158" s="219"/>
      <c r="D1158" s="219"/>
      <c r="E1158" s="220"/>
      <c r="F1158" s="219"/>
      <c r="G1158" s="291"/>
      <c r="H1158" s="174" cm="1">
        <f t="array" ref="H1158">IF(B1158&lt;&gt;"",INDEX(KM!$C$5:$C$40,MATCH(1,($B1158&gt;=KM!$A$5:$A$40)*($B1158&lt;=KM!$B$5:$B$40),0)),0)</f>
        <v>0</v>
      </c>
      <c r="I1158" s="55">
        <f t="shared" si="136"/>
        <v>0</v>
      </c>
      <c r="J1158" s="226"/>
      <c r="K1158" s="234"/>
      <c r="L1158" s="236" t="str">
        <f>IF(AND('1B Tableau financier'!$K$2&lt;&gt;"Pôle",B1158&lt;&gt;""),1,"")</f>
        <v/>
      </c>
      <c r="M1158" s="241" t="str">
        <f t="shared" si="134"/>
        <v/>
      </c>
      <c r="N1158" s="242" t="str">
        <f>IF(AND('1B Tableau financier'!$K$2="pôle",L1158=2),ROUND((I1158+J1158+K1158),2),"")</f>
        <v/>
      </c>
      <c r="O1158" s="241" t="str">
        <f t="shared" si="131"/>
        <v/>
      </c>
      <c r="P1158" s="55" t="str">
        <f t="shared" si="132"/>
        <v/>
      </c>
      <c r="Q1158" s="55"/>
      <c r="R1158" s="55"/>
      <c r="S1158" s="296"/>
    </row>
    <row r="1159" spans="1:19">
      <c r="A1159" s="217"/>
      <c r="B1159" s="218"/>
      <c r="C1159" s="219"/>
      <c r="D1159" s="219"/>
      <c r="E1159" s="220"/>
      <c r="F1159" s="219"/>
      <c r="G1159" s="291"/>
      <c r="H1159" s="174" cm="1">
        <f t="array" ref="H1159">IF(B1159&lt;&gt;"",INDEX(KM!$C$5:$C$40,MATCH(1,($B1159&gt;=KM!$A$5:$A$40)*($B1159&lt;=KM!$B$5:$B$40),0)),0)</f>
        <v>0</v>
      </c>
      <c r="I1159" s="55">
        <f t="shared" si="136"/>
        <v>0</v>
      </c>
      <c r="J1159" s="226"/>
      <c r="K1159" s="234"/>
      <c r="L1159" s="236" t="str">
        <f>IF(AND('1B Tableau financier'!$K$2&lt;&gt;"Pôle",B1159&lt;&gt;""),1,"")</f>
        <v/>
      </c>
      <c r="M1159" s="241" t="str">
        <f t="shared" si="134"/>
        <v/>
      </c>
      <c r="N1159" s="242" t="str">
        <f>IF(AND('1B Tableau financier'!$K$2="pôle",L1159=2),ROUND((I1159+J1159+K1159),2),"")</f>
        <v/>
      </c>
      <c r="O1159" s="241" t="str">
        <f t="shared" si="131"/>
        <v/>
      </c>
      <c r="P1159" s="55" t="str">
        <f t="shared" si="132"/>
        <v/>
      </c>
      <c r="Q1159" s="55"/>
      <c r="R1159" s="55"/>
      <c r="S1159" s="296"/>
    </row>
    <row r="1160" spans="1:19">
      <c r="A1160" s="217"/>
      <c r="B1160" s="218"/>
      <c r="C1160" s="219"/>
      <c r="D1160" s="219"/>
      <c r="E1160" s="220"/>
      <c r="F1160" s="219"/>
      <c r="G1160" s="291"/>
      <c r="H1160" s="174" cm="1">
        <f t="array" ref="H1160">IF(B1160&lt;&gt;"",INDEX(KM!$C$5:$C$40,MATCH(1,($B1160&gt;=KM!$A$5:$A$40)*($B1160&lt;=KM!$B$5:$B$40),0)),0)</f>
        <v>0</v>
      </c>
      <c r="I1160" s="55">
        <f t="shared" si="136"/>
        <v>0</v>
      </c>
      <c r="J1160" s="226"/>
      <c r="K1160" s="234"/>
      <c r="L1160" s="236" t="str">
        <f>IF(AND('1B Tableau financier'!$K$2&lt;&gt;"Pôle",B1160&lt;&gt;""),1,"")</f>
        <v/>
      </c>
      <c r="M1160" s="241" t="str">
        <f t="shared" si="134"/>
        <v/>
      </c>
      <c r="N1160" s="242" t="str">
        <f>IF(AND('1B Tableau financier'!$K$2="pôle",L1160=2),ROUND((I1160+J1160+K1160),2),"")</f>
        <v/>
      </c>
      <c r="O1160" s="241" t="str">
        <f t="shared" si="131"/>
        <v/>
      </c>
      <c r="P1160" s="55" t="str">
        <f t="shared" si="132"/>
        <v/>
      </c>
      <c r="Q1160" s="55"/>
      <c r="R1160" s="55"/>
      <c r="S1160" s="296"/>
    </row>
    <row r="1161" spans="1:19">
      <c r="A1161" s="217"/>
      <c r="B1161" s="218"/>
      <c r="C1161" s="219"/>
      <c r="D1161" s="219"/>
      <c r="E1161" s="220"/>
      <c r="F1161" s="219"/>
      <c r="G1161" s="291"/>
      <c r="H1161" s="174" cm="1">
        <f t="array" ref="H1161">IF(B1161&lt;&gt;"",INDEX(KM!$C$5:$C$40,MATCH(1,($B1161&gt;=KM!$A$5:$A$40)*($B1161&lt;=KM!$B$5:$B$40),0)),0)</f>
        <v>0</v>
      </c>
      <c r="I1161" s="55">
        <f t="shared" si="136"/>
        <v>0</v>
      </c>
      <c r="J1161" s="226"/>
      <c r="K1161" s="234"/>
      <c r="L1161" s="236" t="str">
        <f>IF(AND('1B Tableau financier'!$K$2&lt;&gt;"Pôle",B1161&lt;&gt;""),1,"")</f>
        <v/>
      </c>
      <c r="M1161" s="241" t="str">
        <f t="shared" si="134"/>
        <v/>
      </c>
      <c r="N1161" s="242" t="str">
        <f>IF(AND('1B Tableau financier'!$K$2="pôle",L1161=2),ROUND((I1161+J1161+K1161),2),"")</f>
        <v/>
      </c>
      <c r="O1161" s="241" t="str">
        <f t="shared" si="131"/>
        <v/>
      </c>
      <c r="P1161" s="55" t="str">
        <f t="shared" si="132"/>
        <v/>
      </c>
      <c r="Q1161" s="55"/>
      <c r="R1161" s="55"/>
      <c r="S1161" s="296"/>
    </row>
    <row r="1162" spans="1:19">
      <c r="A1162" s="217"/>
      <c r="B1162" s="218"/>
      <c r="C1162" s="219"/>
      <c r="D1162" s="219"/>
      <c r="E1162" s="220"/>
      <c r="F1162" s="219"/>
      <c r="G1162" s="291"/>
      <c r="H1162" s="174" cm="1">
        <f t="array" ref="H1162">IF(B1162&lt;&gt;"",INDEX(KM!$C$5:$C$40,MATCH(1,($B1162&gt;=KM!$A$5:$A$40)*($B1162&lt;=KM!$B$5:$B$40),0)),0)</f>
        <v>0</v>
      </c>
      <c r="I1162" s="55">
        <f t="shared" si="136"/>
        <v>0</v>
      </c>
      <c r="J1162" s="226"/>
      <c r="K1162" s="234"/>
      <c r="L1162" s="236" t="str">
        <f>IF(AND('1B Tableau financier'!$K$2&lt;&gt;"Pôle",B1162&lt;&gt;""),1,"")</f>
        <v/>
      </c>
      <c r="M1162" s="241" t="str">
        <f t="shared" si="134"/>
        <v/>
      </c>
      <c r="N1162" s="242" t="str">
        <f>IF(AND('1B Tableau financier'!$K$2="pôle",L1162=2),ROUND((I1162+J1162+K1162),2),"")</f>
        <v/>
      </c>
      <c r="O1162" s="241" t="str">
        <f t="shared" si="131"/>
        <v/>
      </c>
      <c r="P1162" s="55" t="str">
        <f t="shared" si="132"/>
        <v/>
      </c>
      <c r="Q1162" s="55"/>
      <c r="R1162" s="55"/>
      <c r="S1162" s="296"/>
    </row>
    <row r="1163" spans="1:19">
      <c r="A1163" s="217"/>
      <c r="B1163" s="218"/>
      <c r="C1163" s="219"/>
      <c r="D1163" s="219"/>
      <c r="E1163" s="220"/>
      <c r="F1163" s="219"/>
      <c r="G1163" s="291"/>
      <c r="H1163" s="174" cm="1">
        <f t="array" ref="H1163">IF(B1163&lt;&gt;"",INDEX(KM!$C$5:$C$40,MATCH(1,($B1163&gt;=KM!$A$5:$A$40)*($B1163&lt;=KM!$B$5:$B$40),0)),0)</f>
        <v>0</v>
      </c>
      <c r="I1163" s="55">
        <f t="shared" si="136"/>
        <v>0</v>
      </c>
      <c r="J1163" s="226"/>
      <c r="K1163" s="234"/>
      <c r="L1163" s="236" t="str">
        <f>IF(AND('1B Tableau financier'!$K$2&lt;&gt;"Pôle",B1163&lt;&gt;""),1,"")</f>
        <v/>
      </c>
      <c r="M1163" s="241" t="str">
        <f t="shared" si="134"/>
        <v/>
      </c>
      <c r="N1163" s="242" t="str">
        <f>IF(AND('1B Tableau financier'!$K$2="pôle",L1163=2),ROUND((I1163+J1163+K1163),2),"")</f>
        <v/>
      </c>
      <c r="O1163" s="241" t="str">
        <f t="shared" si="131"/>
        <v/>
      </c>
      <c r="P1163" s="55" t="str">
        <f t="shared" si="132"/>
        <v/>
      </c>
      <c r="Q1163" s="55"/>
      <c r="R1163" s="55"/>
      <c r="S1163" s="296"/>
    </row>
    <row r="1164" spans="1:19">
      <c r="A1164" s="217"/>
      <c r="B1164" s="218"/>
      <c r="C1164" s="219"/>
      <c r="D1164" s="219"/>
      <c r="E1164" s="220"/>
      <c r="F1164" s="219"/>
      <c r="G1164" s="291"/>
      <c r="H1164" s="174" cm="1">
        <f t="array" ref="H1164">IF(B1164&lt;&gt;"",INDEX(KM!$C$5:$C$40,MATCH(1,($B1164&gt;=KM!$A$5:$A$40)*($B1164&lt;=KM!$B$5:$B$40),0)),0)</f>
        <v>0</v>
      </c>
      <c r="I1164" s="55">
        <f t="shared" si="136"/>
        <v>0</v>
      </c>
      <c r="J1164" s="226"/>
      <c r="K1164" s="234"/>
      <c r="L1164" s="236" t="str">
        <f>IF(AND('1B Tableau financier'!$K$2&lt;&gt;"Pôle",B1164&lt;&gt;""),1,"")</f>
        <v/>
      </c>
      <c r="M1164" s="241" t="str">
        <f t="shared" si="134"/>
        <v/>
      </c>
      <c r="N1164" s="242" t="str">
        <f>IF(AND('1B Tableau financier'!$K$2="pôle",L1164=2),ROUND((I1164+J1164+K1164),2),"")</f>
        <v/>
      </c>
      <c r="O1164" s="241" t="str">
        <f t="shared" si="131"/>
        <v/>
      </c>
      <c r="P1164" s="55" t="str">
        <f t="shared" si="132"/>
        <v/>
      </c>
      <c r="Q1164" s="55"/>
      <c r="R1164" s="55"/>
      <c r="S1164" s="296"/>
    </row>
    <row r="1165" spans="1:19">
      <c r="A1165" s="217"/>
      <c r="B1165" s="218"/>
      <c r="C1165" s="219"/>
      <c r="D1165" s="219"/>
      <c r="E1165" s="220"/>
      <c r="F1165" s="219"/>
      <c r="G1165" s="291"/>
      <c r="H1165" s="174" cm="1">
        <f t="array" ref="H1165">IF(B1165&lt;&gt;"",INDEX(KM!$C$5:$C$40,MATCH(1,($B1165&gt;=KM!$A$5:$A$40)*($B1165&lt;=KM!$B$5:$B$40),0)),0)</f>
        <v>0</v>
      </c>
      <c r="I1165" s="55">
        <f t="shared" si="136"/>
        <v>0</v>
      </c>
      <c r="J1165" s="226"/>
      <c r="K1165" s="234"/>
      <c r="L1165" s="236" t="str">
        <f>IF(AND('1B Tableau financier'!$K$2&lt;&gt;"Pôle",B1165&lt;&gt;""),1,"")</f>
        <v/>
      </c>
      <c r="M1165" s="241" t="str">
        <f t="shared" si="134"/>
        <v/>
      </c>
      <c r="N1165" s="242" t="str">
        <f>IF(AND('1B Tableau financier'!$K$2="pôle",L1165=2),ROUND((I1165+J1165+K1165),2),"")</f>
        <v/>
      </c>
      <c r="O1165" s="241" t="str">
        <f t="shared" si="131"/>
        <v/>
      </c>
      <c r="P1165" s="55" t="str">
        <f t="shared" si="132"/>
        <v/>
      </c>
      <c r="Q1165" s="55"/>
      <c r="R1165" s="55"/>
      <c r="S1165" s="296"/>
    </row>
    <row r="1166" spans="1:19">
      <c r="A1166" s="217"/>
      <c r="B1166" s="218"/>
      <c r="C1166" s="219"/>
      <c r="D1166" s="219"/>
      <c r="E1166" s="220"/>
      <c r="F1166" s="219"/>
      <c r="G1166" s="291"/>
      <c r="H1166" s="174" cm="1">
        <f t="array" ref="H1166">IF(B1166&lt;&gt;"",INDEX(KM!$C$5:$C$40,MATCH(1,($B1166&gt;=KM!$A$5:$A$40)*($B1166&lt;=KM!$B$5:$B$40),0)),0)</f>
        <v>0</v>
      </c>
      <c r="I1166" s="55">
        <f t="shared" si="136"/>
        <v>0</v>
      </c>
      <c r="J1166" s="226"/>
      <c r="K1166" s="234"/>
      <c r="L1166" s="236" t="str">
        <f>IF(AND('1B Tableau financier'!$K$2&lt;&gt;"Pôle",B1166&lt;&gt;""),1,"")</f>
        <v/>
      </c>
      <c r="M1166" s="241" t="str">
        <f t="shared" si="134"/>
        <v/>
      </c>
      <c r="N1166" s="242" t="str">
        <f>IF(AND('1B Tableau financier'!$K$2="pôle",L1166=2),ROUND((I1166+J1166+K1166),2),"")</f>
        <v/>
      </c>
      <c r="O1166" s="241" t="str">
        <f t="shared" si="131"/>
        <v/>
      </c>
      <c r="P1166" s="55" t="str">
        <f t="shared" si="132"/>
        <v/>
      </c>
      <c r="Q1166" s="55"/>
      <c r="R1166" s="55"/>
      <c r="S1166" s="296"/>
    </row>
    <row r="1167" spans="1:19">
      <c r="A1167" s="217"/>
      <c r="B1167" s="218"/>
      <c r="C1167" s="219"/>
      <c r="D1167" s="219"/>
      <c r="E1167" s="220"/>
      <c r="F1167" s="219"/>
      <c r="G1167" s="291"/>
      <c r="H1167" s="174" cm="1">
        <f t="array" ref="H1167">IF(B1167&lt;&gt;"",INDEX(KM!$C$5:$C$40,MATCH(1,($B1167&gt;=KM!$A$5:$A$40)*($B1167&lt;=KM!$B$5:$B$40),0)),0)</f>
        <v>0</v>
      </c>
      <c r="I1167" s="55">
        <f t="shared" si="136"/>
        <v>0</v>
      </c>
      <c r="J1167" s="226"/>
      <c r="K1167" s="234"/>
      <c r="L1167" s="236" t="str">
        <f>IF(AND('1B Tableau financier'!$K$2&lt;&gt;"Pôle",B1167&lt;&gt;""),1,"")</f>
        <v/>
      </c>
      <c r="M1167" s="241" t="str">
        <f t="shared" si="134"/>
        <v/>
      </c>
      <c r="N1167" s="242" t="str">
        <f>IF(AND('1B Tableau financier'!$K$2="pôle",L1167=2),ROUND((I1167+J1167+K1167),2),"")</f>
        <v/>
      </c>
      <c r="O1167" s="241" t="str">
        <f t="shared" ref="O1167:O1192" si="137">IF(M1167="","",M1167-Q1167)</f>
        <v/>
      </c>
      <c r="P1167" s="55" t="str">
        <f t="shared" ref="P1167:P1192" si="138">IF(N1167="","",N1167-R1167)</f>
        <v/>
      </c>
      <c r="Q1167" s="55"/>
      <c r="R1167" s="55"/>
      <c r="S1167" s="296"/>
    </row>
    <row r="1168" spans="1:19">
      <c r="A1168" s="217"/>
      <c r="B1168" s="218"/>
      <c r="C1168" s="219"/>
      <c r="D1168" s="219"/>
      <c r="E1168" s="220"/>
      <c r="F1168" s="219"/>
      <c r="G1168" s="291"/>
      <c r="H1168" s="174" cm="1">
        <f t="array" ref="H1168">IF(B1168&lt;&gt;"",INDEX(KM!$C$5:$C$40,MATCH(1,($B1168&gt;=KM!$A$5:$A$40)*($B1168&lt;=KM!$B$5:$B$40),0)),0)</f>
        <v>0</v>
      </c>
      <c r="I1168" s="55">
        <f t="shared" si="136"/>
        <v>0</v>
      </c>
      <c r="J1168" s="226"/>
      <c r="K1168" s="234"/>
      <c r="L1168" s="236" t="str">
        <f>IF(AND('1B Tableau financier'!$K$2&lt;&gt;"Pôle",B1168&lt;&gt;""),1,"")</f>
        <v/>
      </c>
      <c r="M1168" s="241" t="str">
        <f t="shared" ref="M1168:M1192" si="139">IF(L1168=1,ROUND(I1168+J1168+K1168,2),"")</f>
        <v/>
      </c>
      <c r="N1168" s="242" t="str">
        <f>IF(AND('1B Tableau financier'!$K$2="pôle",L1168=2),ROUND((I1168+J1168+K1168),2),"")</f>
        <v/>
      </c>
      <c r="O1168" s="241" t="str">
        <f t="shared" si="137"/>
        <v/>
      </c>
      <c r="P1168" s="55" t="str">
        <f t="shared" si="138"/>
        <v/>
      </c>
      <c r="Q1168" s="55"/>
      <c r="R1168" s="55"/>
      <c r="S1168" s="296"/>
    </row>
    <row r="1169" spans="1:19">
      <c r="A1169" s="217"/>
      <c r="B1169" s="218"/>
      <c r="C1169" s="219"/>
      <c r="D1169" s="219"/>
      <c r="E1169" s="220"/>
      <c r="F1169" s="219"/>
      <c r="G1169" s="291"/>
      <c r="H1169" s="174" cm="1">
        <f t="array" ref="H1169">IF(B1169&lt;&gt;"",INDEX(KM!$C$5:$C$40,MATCH(1,($B1169&gt;=KM!$A$5:$A$40)*($B1169&lt;=KM!$B$5:$B$40),0)),0)</f>
        <v>0</v>
      </c>
      <c r="I1169" s="55">
        <f t="shared" si="136"/>
        <v>0</v>
      </c>
      <c r="J1169" s="226"/>
      <c r="K1169" s="234"/>
      <c r="L1169" s="236" t="str">
        <f>IF(AND('1B Tableau financier'!$K$2&lt;&gt;"Pôle",B1169&lt;&gt;""),1,"")</f>
        <v/>
      </c>
      <c r="M1169" s="241" t="str">
        <f t="shared" si="139"/>
        <v/>
      </c>
      <c r="N1169" s="242" t="str">
        <f>IF(AND('1B Tableau financier'!$K$2="pôle",L1169=2),ROUND((I1169+J1169+K1169),2),"")</f>
        <v/>
      </c>
      <c r="O1169" s="241" t="str">
        <f t="shared" si="137"/>
        <v/>
      </c>
      <c r="P1169" s="55" t="str">
        <f t="shared" si="138"/>
        <v/>
      </c>
      <c r="Q1169" s="55"/>
      <c r="R1169" s="55"/>
      <c r="S1169" s="296"/>
    </row>
    <row r="1170" spans="1:19">
      <c r="A1170" s="221"/>
      <c r="B1170" s="218"/>
      <c r="C1170" s="219"/>
      <c r="D1170" s="219"/>
      <c r="E1170" s="220"/>
      <c r="F1170" s="219"/>
      <c r="G1170" s="291"/>
      <c r="H1170" s="174" cm="1">
        <f t="array" ref="H1170">IF(B1170&lt;&gt;"",INDEX(KM!$C$5:$C$40,MATCH(1,($B1170&gt;=KM!$A$5:$A$40)*($B1170&lt;=KM!$B$5:$B$40),0)),0)</f>
        <v>0</v>
      </c>
      <c r="I1170" s="55">
        <f t="shared" si="136"/>
        <v>0</v>
      </c>
      <c r="J1170" s="226"/>
      <c r="K1170" s="234"/>
      <c r="L1170" s="236" t="str">
        <f>IF(AND('1B Tableau financier'!$K$2&lt;&gt;"Pôle",B1170&lt;&gt;""),1,"")</f>
        <v/>
      </c>
      <c r="M1170" s="241" t="str">
        <f t="shared" si="139"/>
        <v/>
      </c>
      <c r="N1170" s="242" t="str">
        <f>IF(AND('1B Tableau financier'!$K$2="pôle",L1170=2),ROUND((I1170+J1170+K1170),2),"")</f>
        <v/>
      </c>
      <c r="O1170" s="241" t="str">
        <f t="shared" si="137"/>
        <v/>
      </c>
      <c r="P1170" s="55" t="str">
        <f t="shared" si="138"/>
        <v/>
      </c>
      <c r="Q1170" s="55"/>
      <c r="R1170" s="55"/>
      <c r="S1170" s="296"/>
    </row>
    <row r="1171" spans="1:19">
      <c r="A1171" s="217"/>
      <c r="B1171" s="218"/>
      <c r="C1171" s="219"/>
      <c r="D1171" s="219"/>
      <c r="E1171" s="220"/>
      <c r="F1171" s="219"/>
      <c r="G1171" s="291"/>
      <c r="H1171" s="174" cm="1">
        <f t="array" ref="H1171">IF(B1171&lt;&gt;"",INDEX(KM!$C$5:$C$40,MATCH(1,($B1171&gt;=KM!$A$5:$A$40)*($B1171&lt;=KM!$B$5:$B$40),0)),0)</f>
        <v>0</v>
      </c>
      <c r="I1171" s="55">
        <f t="shared" si="133"/>
        <v>0</v>
      </c>
      <c r="J1171" s="226"/>
      <c r="K1171" s="234"/>
      <c r="L1171" s="236" t="str">
        <f>IF(AND('1B Tableau financier'!$K$2&lt;&gt;"Pôle",B1171&lt;&gt;""),1,"")</f>
        <v/>
      </c>
      <c r="M1171" s="241" t="str">
        <f t="shared" si="139"/>
        <v/>
      </c>
      <c r="N1171" s="242" t="str">
        <f>IF(AND('1B Tableau financier'!$K$2="pôle",L1171=2),ROUND((I1171+J1171+K1171),2),"")</f>
        <v/>
      </c>
      <c r="O1171" s="241" t="str">
        <f t="shared" si="137"/>
        <v/>
      </c>
      <c r="P1171" s="55" t="str">
        <f t="shared" si="138"/>
        <v/>
      </c>
      <c r="Q1171" s="55"/>
      <c r="R1171" s="55"/>
      <c r="S1171" s="296"/>
    </row>
    <row r="1172" spans="1:19">
      <c r="A1172" s="217"/>
      <c r="B1172" s="218"/>
      <c r="C1172" s="219"/>
      <c r="D1172" s="219"/>
      <c r="E1172" s="220"/>
      <c r="F1172" s="219"/>
      <c r="G1172" s="291"/>
      <c r="H1172" s="174" cm="1">
        <f t="array" ref="H1172">IF(B1172&lt;&gt;"",INDEX(KM!$C$5:$C$40,MATCH(1,($B1172&gt;=KM!$A$5:$A$40)*($B1172&lt;=KM!$B$5:$B$40),0)),0)</f>
        <v>0</v>
      </c>
      <c r="I1172" s="55">
        <f t="shared" si="133"/>
        <v>0</v>
      </c>
      <c r="J1172" s="226"/>
      <c r="K1172" s="234"/>
      <c r="L1172" s="236" t="str">
        <f>IF(AND('1B Tableau financier'!$K$2&lt;&gt;"Pôle",B1172&lt;&gt;""),1,"")</f>
        <v/>
      </c>
      <c r="M1172" s="241" t="str">
        <f t="shared" si="139"/>
        <v/>
      </c>
      <c r="N1172" s="242" t="str">
        <f>IF(AND('1B Tableau financier'!$K$2="pôle",L1172=2),ROUND((I1172+J1172+K1172),2),"")</f>
        <v/>
      </c>
      <c r="O1172" s="241" t="str">
        <f t="shared" si="137"/>
        <v/>
      </c>
      <c r="P1172" s="55" t="str">
        <f t="shared" si="138"/>
        <v/>
      </c>
      <c r="Q1172" s="55"/>
      <c r="R1172" s="55"/>
      <c r="S1172" s="296"/>
    </row>
    <row r="1173" spans="1:19">
      <c r="A1173" s="217"/>
      <c r="B1173" s="218"/>
      <c r="C1173" s="219"/>
      <c r="D1173" s="219"/>
      <c r="E1173" s="220"/>
      <c r="F1173" s="219"/>
      <c r="G1173" s="291"/>
      <c r="H1173" s="174" cm="1">
        <f t="array" ref="H1173">IF(B1173&lt;&gt;"",INDEX(KM!$C$5:$C$40,MATCH(1,($B1173&gt;=KM!$A$5:$A$40)*($B1173&lt;=KM!$B$5:$B$40),0)),0)</f>
        <v>0</v>
      </c>
      <c r="I1173" s="55">
        <f t="shared" si="133"/>
        <v>0</v>
      </c>
      <c r="J1173" s="226"/>
      <c r="K1173" s="234"/>
      <c r="L1173" s="236" t="str">
        <f>IF(AND('1B Tableau financier'!$K$2&lt;&gt;"Pôle",B1173&lt;&gt;""),1,"")</f>
        <v/>
      </c>
      <c r="M1173" s="241" t="str">
        <f t="shared" si="139"/>
        <v/>
      </c>
      <c r="N1173" s="242" t="str">
        <f>IF(AND('1B Tableau financier'!$K$2="pôle",L1173=2),ROUND((I1173+J1173+K1173),2),"")</f>
        <v/>
      </c>
      <c r="O1173" s="241" t="str">
        <f t="shared" si="137"/>
        <v/>
      </c>
      <c r="P1173" s="55" t="str">
        <f t="shared" si="138"/>
        <v/>
      </c>
      <c r="Q1173" s="55"/>
      <c r="R1173" s="55"/>
      <c r="S1173" s="296"/>
    </row>
    <row r="1174" spans="1:19">
      <c r="A1174" s="217"/>
      <c r="B1174" s="218"/>
      <c r="C1174" s="219"/>
      <c r="D1174" s="219"/>
      <c r="E1174" s="220"/>
      <c r="F1174" s="219"/>
      <c r="G1174" s="291"/>
      <c r="H1174" s="174" cm="1">
        <f t="array" ref="H1174">IF(B1174&lt;&gt;"",INDEX(KM!$C$5:$C$40,MATCH(1,($B1174&gt;=KM!$A$5:$A$40)*($B1174&lt;=KM!$B$5:$B$40),0)),0)</f>
        <v>0</v>
      </c>
      <c r="I1174" s="55">
        <f t="shared" si="133"/>
        <v>0</v>
      </c>
      <c r="J1174" s="226"/>
      <c r="K1174" s="234"/>
      <c r="L1174" s="236" t="str">
        <f>IF(AND('1B Tableau financier'!$K$2&lt;&gt;"Pôle",B1174&lt;&gt;""),1,"")</f>
        <v/>
      </c>
      <c r="M1174" s="241" t="str">
        <f t="shared" si="139"/>
        <v/>
      </c>
      <c r="N1174" s="242" t="str">
        <f>IF(AND('1B Tableau financier'!$K$2="pôle",L1174=2),ROUND((I1174+J1174+K1174),2),"")</f>
        <v/>
      </c>
      <c r="O1174" s="241" t="str">
        <f t="shared" si="137"/>
        <v/>
      </c>
      <c r="P1174" s="55" t="str">
        <f t="shared" si="138"/>
        <v/>
      </c>
      <c r="Q1174" s="55"/>
      <c r="R1174" s="55"/>
      <c r="S1174" s="296"/>
    </row>
    <row r="1175" spans="1:19">
      <c r="A1175" s="217"/>
      <c r="B1175" s="218"/>
      <c r="C1175" s="219"/>
      <c r="D1175" s="219"/>
      <c r="E1175" s="220"/>
      <c r="F1175" s="219"/>
      <c r="G1175" s="291"/>
      <c r="H1175" s="174" cm="1">
        <f t="array" ref="H1175">IF(B1175&lt;&gt;"",INDEX(KM!$C$5:$C$40,MATCH(1,($B1175&gt;=KM!$A$5:$A$40)*($B1175&lt;=KM!$B$5:$B$40),0)),0)</f>
        <v>0</v>
      </c>
      <c r="I1175" s="55">
        <f t="shared" si="133"/>
        <v>0</v>
      </c>
      <c r="J1175" s="226"/>
      <c r="K1175" s="234"/>
      <c r="L1175" s="236" t="str">
        <f>IF(AND('1B Tableau financier'!$K$2&lt;&gt;"Pôle",B1175&lt;&gt;""),1,"")</f>
        <v/>
      </c>
      <c r="M1175" s="241" t="str">
        <f t="shared" si="139"/>
        <v/>
      </c>
      <c r="N1175" s="242" t="str">
        <f>IF(AND('1B Tableau financier'!$K$2="pôle",L1175=2),ROUND((I1175+J1175+K1175),2),"")</f>
        <v/>
      </c>
      <c r="O1175" s="241" t="str">
        <f t="shared" si="137"/>
        <v/>
      </c>
      <c r="P1175" s="55" t="str">
        <f t="shared" si="138"/>
        <v/>
      </c>
      <c r="Q1175" s="55"/>
      <c r="R1175" s="55"/>
      <c r="S1175" s="296"/>
    </row>
    <row r="1176" spans="1:19">
      <c r="A1176" s="217"/>
      <c r="B1176" s="218"/>
      <c r="C1176" s="219"/>
      <c r="D1176" s="219"/>
      <c r="E1176" s="220"/>
      <c r="F1176" s="219"/>
      <c r="G1176" s="291"/>
      <c r="H1176" s="174" cm="1">
        <f t="array" ref="H1176">IF(B1176&lt;&gt;"",INDEX(KM!$C$5:$C$40,MATCH(1,($B1176&gt;=KM!$A$5:$A$40)*($B1176&lt;=KM!$B$5:$B$40),0)),0)</f>
        <v>0</v>
      </c>
      <c r="I1176" s="55">
        <f t="shared" si="133"/>
        <v>0</v>
      </c>
      <c r="J1176" s="226"/>
      <c r="K1176" s="234"/>
      <c r="L1176" s="236" t="str">
        <f>IF(AND('1B Tableau financier'!$K$2&lt;&gt;"Pôle",B1176&lt;&gt;""),1,"")</f>
        <v/>
      </c>
      <c r="M1176" s="241" t="str">
        <f t="shared" si="139"/>
        <v/>
      </c>
      <c r="N1176" s="242" t="str">
        <f>IF(AND('1B Tableau financier'!$K$2="pôle",L1176=2),ROUND((I1176+J1176+K1176),2),"")</f>
        <v/>
      </c>
      <c r="O1176" s="241" t="str">
        <f t="shared" si="137"/>
        <v/>
      </c>
      <c r="P1176" s="55" t="str">
        <f t="shared" si="138"/>
        <v/>
      </c>
      <c r="Q1176" s="55"/>
      <c r="R1176" s="55"/>
      <c r="S1176" s="296"/>
    </row>
    <row r="1177" spans="1:19">
      <c r="A1177" s="217"/>
      <c r="B1177" s="218"/>
      <c r="C1177" s="219"/>
      <c r="D1177" s="219"/>
      <c r="E1177" s="220"/>
      <c r="F1177" s="219"/>
      <c r="G1177" s="291"/>
      <c r="H1177" s="174" cm="1">
        <f t="array" ref="H1177">IF(B1177&lt;&gt;"",INDEX(KM!$C$5:$C$40,MATCH(1,($B1177&gt;=KM!$A$5:$A$40)*($B1177&lt;=KM!$B$5:$B$40),0)),0)</f>
        <v>0</v>
      </c>
      <c r="I1177" s="55">
        <f t="shared" si="133"/>
        <v>0</v>
      </c>
      <c r="J1177" s="226"/>
      <c r="K1177" s="234"/>
      <c r="L1177" s="236" t="str">
        <f>IF(AND('1B Tableau financier'!$K$2&lt;&gt;"Pôle",B1177&lt;&gt;""),1,"")</f>
        <v/>
      </c>
      <c r="M1177" s="241" t="str">
        <f t="shared" si="139"/>
        <v/>
      </c>
      <c r="N1177" s="242" t="str">
        <f>IF(AND('1B Tableau financier'!$K$2="pôle",L1177=2),ROUND((I1177+J1177+K1177),2),"")</f>
        <v/>
      </c>
      <c r="O1177" s="241" t="str">
        <f t="shared" si="137"/>
        <v/>
      </c>
      <c r="P1177" s="55" t="str">
        <f t="shared" si="138"/>
        <v/>
      </c>
      <c r="Q1177" s="55"/>
      <c r="R1177" s="55"/>
      <c r="S1177" s="296"/>
    </row>
    <row r="1178" spans="1:19">
      <c r="A1178" s="217"/>
      <c r="B1178" s="218"/>
      <c r="C1178" s="219"/>
      <c r="D1178" s="219"/>
      <c r="E1178" s="220"/>
      <c r="F1178" s="219"/>
      <c r="G1178" s="291"/>
      <c r="H1178" s="174" cm="1">
        <f t="array" ref="H1178">IF(B1178&lt;&gt;"",INDEX(KM!$C$5:$C$40,MATCH(1,($B1178&gt;=KM!$A$5:$A$40)*($B1178&lt;=KM!$B$5:$B$40),0)),0)</f>
        <v>0</v>
      </c>
      <c r="I1178" s="55">
        <f t="shared" si="133"/>
        <v>0</v>
      </c>
      <c r="J1178" s="226"/>
      <c r="K1178" s="234"/>
      <c r="L1178" s="236" t="str">
        <f>IF(AND('1B Tableau financier'!$K$2&lt;&gt;"Pôle",B1178&lt;&gt;""),1,"")</f>
        <v/>
      </c>
      <c r="M1178" s="241" t="str">
        <f t="shared" si="139"/>
        <v/>
      </c>
      <c r="N1178" s="242" t="str">
        <f>IF(AND('1B Tableau financier'!$K$2="pôle",L1178=2),ROUND((I1178+J1178+K1178),2),"")</f>
        <v/>
      </c>
      <c r="O1178" s="241" t="str">
        <f t="shared" si="137"/>
        <v/>
      </c>
      <c r="P1178" s="55" t="str">
        <f t="shared" si="138"/>
        <v/>
      </c>
      <c r="Q1178" s="55"/>
      <c r="R1178" s="55"/>
      <c r="S1178" s="296"/>
    </row>
    <row r="1179" spans="1:19">
      <c r="A1179" s="217"/>
      <c r="B1179" s="218"/>
      <c r="C1179" s="219"/>
      <c r="D1179" s="219"/>
      <c r="E1179" s="220"/>
      <c r="F1179" s="219"/>
      <c r="G1179" s="291"/>
      <c r="H1179" s="174" cm="1">
        <f t="array" ref="H1179">IF(B1179&lt;&gt;"",INDEX(KM!$C$5:$C$40,MATCH(1,($B1179&gt;=KM!$A$5:$A$40)*($B1179&lt;=KM!$B$5:$B$40),0)),0)</f>
        <v>0</v>
      </c>
      <c r="I1179" s="55">
        <f t="shared" si="133"/>
        <v>0</v>
      </c>
      <c r="J1179" s="226"/>
      <c r="K1179" s="234"/>
      <c r="L1179" s="236" t="str">
        <f>IF(AND('1B Tableau financier'!$K$2&lt;&gt;"Pôle",B1179&lt;&gt;""),1,"")</f>
        <v/>
      </c>
      <c r="M1179" s="241" t="str">
        <f t="shared" si="139"/>
        <v/>
      </c>
      <c r="N1179" s="242" t="str">
        <f>IF(AND('1B Tableau financier'!$K$2="pôle",L1179=2),ROUND((I1179+J1179+K1179),2),"")</f>
        <v/>
      </c>
      <c r="O1179" s="241" t="str">
        <f t="shared" si="137"/>
        <v/>
      </c>
      <c r="P1179" s="55" t="str">
        <f t="shared" si="138"/>
        <v/>
      </c>
      <c r="Q1179" s="55"/>
      <c r="R1179" s="55"/>
      <c r="S1179" s="296"/>
    </row>
    <row r="1180" spans="1:19">
      <c r="A1180" s="217"/>
      <c r="B1180" s="218"/>
      <c r="C1180" s="219"/>
      <c r="D1180" s="219"/>
      <c r="E1180" s="220"/>
      <c r="F1180" s="219"/>
      <c r="G1180" s="291"/>
      <c r="H1180" s="174" cm="1">
        <f t="array" ref="H1180">IF(B1180&lt;&gt;"",INDEX(KM!$C$5:$C$40,MATCH(1,($B1180&gt;=KM!$A$5:$A$40)*($B1180&lt;=KM!$B$5:$B$40),0)),0)</f>
        <v>0</v>
      </c>
      <c r="I1180" s="55">
        <f t="shared" si="133"/>
        <v>0</v>
      </c>
      <c r="J1180" s="226"/>
      <c r="K1180" s="234"/>
      <c r="L1180" s="236" t="str">
        <f>IF(AND('1B Tableau financier'!$K$2&lt;&gt;"Pôle",B1180&lt;&gt;""),1,"")</f>
        <v/>
      </c>
      <c r="M1180" s="241" t="str">
        <f t="shared" si="139"/>
        <v/>
      </c>
      <c r="N1180" s="242" t="str">
        <f>IF(AND('1B Tableau financier'!$K$2="pôle",L1180=2),ROUND((I1180+J1180+K1180),2),"")</f>
        <v/>
      </c>
      <c r="O1180" s="241" t="str">
        <f t="shared" si="137"/>
        <v/>
      </c>
      <c r="P1180" s="55" t="str">
        <f t="shared" si="138"/>
        <v/>
      </c>
      <c r="Q1180" s="55"/>
      <c r="R1180" s="55"/>
      <c r="S1180" s="296"/>
    </row>
    <row r="1181" spans="1:19">
      <c r="A1181" s="217"/>
      <c r="B1181" s="218"/>
      <c r="C1181" s="219"/>
      <c r="D1181" s="219"/>
      <c r="E1181" s="220"/>
      <c r="F1181" s="219"/>
      <c r="G1181" s="291"/>
      <c r="H1181" s="174" cm="1">
        <f t="array" ref="H1181">IF(B1181&lt;&gt;"",INDEX(KM!$C$5:$C$40,MATCH(1,($B1181&gt;=KM!$A$5:$A$40)*($B1181&lt;=KM!$B$5:$B$40),0)),0)</f>
        <v>0</v>
      </c>
      <c r="I1181" s="55">
        <f t="shared" si="133"/>
        <v>0</v>
      </c>
      <c r="J1181" s="226"/>
      <c r="K1181" s="234"/>
      <c r="L1181" s="236" t="str">
        <f>IF(AND('1B Tableau financier'!$K$2&lt;&gt;"Pôle",B1181&lt;&gt;""),1,"")</f>
        <v/>
      </c>
      <c r="M1181" s="241" t="str">
        <f t="shared" si="139"/>
        <v/>
      </c>
      <c r="N1181" s="242" t="str">
        <f>IF(AND('1B Tableau financier'!$K$2="pôle",L1181=2),ROUND((I1181+J1181+K1181),2),"")</f>
        <v/>
      </c>
      <c r="O1181" s="241" t="str">
        <f t="shared" si="137"/>
        <v/>
      </c>
      <c r="P1181" s="55" t="str">
        <f t="shared" si="138"/>
        <v/>
      </c>
      <c r="Q1181" s="55"/>
      <c r="R1181" s="55"/>
      <c r="S1181" s="296"/>
    </row>
    <row r="1182" spans="1:19">
      <c r="A1182" s="217"/>
      <c r="B1182" s="218"/>
      <c r="C1182" s="219"/>
      <c r="D1182" s="219"/>
      <c r="E1182" s="220"/>
      <c r="F1182" s="219"/>
      <c r="G1182" s="291"/>
      <c r="H1182" s="174" cm="1">
        <f t="array" ref="H1182">IF(B1182&lt;&gt;"",INDEX(KM!$C$5:$C$40,MATCH(1,($B1182&gt;=KM!$A$5:$A$40)*($B1182&lt;=KM!$B$5:$B$40),0)),0)</f>
        <v>0</v>
      </c>
      <c r="I1182" s="55">
        <f t="shared" si="133"/>
        <v>0</v>
      </c>
      <c r="J1182" s="226"/>
      <c r="K1182" s="234"/>
      <c r="L1182" s="236" t="str">
        <f>IF(AND('1B Tableau financier'!$K$2&lt;&gt;"Pôle",B1182&lt;&gt;""),1,"")</f>
        <v/>
      </c>
      <c r="M1182" s="241" t="str">
        <f t="shared" si="139"/>
        <v/>
      </c>
      <c r="N1182" s="242" t="str">
        <f>IF(AND('1B Tableau financier'!$K$2="pôle",L1182=2),ROUND((I1182+J1182+K1182),2),"")</f>
        <v/>
      </c>
      <c r="O1182" s="241" t="str">
        <f t="shared" si="137"/>
        <v/>
      </c>
      <c r="P1182" s="55" t="str">
        <f t="shared" si="138"/>
        <v/>
      </c>
      <c r="Q1182" s="55"/>
      <c r="R1182" s="55"/>
      <c r="S1182" s="296"/>
    </row>
    <row r="1183" spans="1:19">
      <c r="A1183" s="217"/>
      <c r="B1183" s="218"/>
      <c r="C1183" s="219"/>
      <c r="D1183" s="219"/>
      <c r="E1183" s="220"/>
      <c r="F1183" s="219"/>
      <c r="G1183" s="291"/>
      <c r="H1183" s="174" cm="1">
        <f t="array" ref="H1183">IF(B1183&lt;&gt;"",INDEX(KM!$C$5:$C$40,MATCH(1,($B1183&gt;=KM!$A$5:$A$40)*($B1183&lt;=KM!$B$5:$B$40),0)),0)</f>
        <v>0</v>
      </c>
      <c r="I1183" s="55">
        <f t="shared" si="133"/>
        <v>0</v>
      </c>
      <c r="J1183" s="226"/>
      <c r="K1183" s="234"/>
      <c r="L1183" s="236" t="str">
        <f>IF(AND('1B Tableau financier'!$K$2&lt;&gt;"Pôle",B1183&lt;&gt;""),1,"")</f>
        <v/>
      </c>
      <c r="M1183" s="241" t="str">
        <f t="shared" si="139"/>
        <v/>
      </c>
      <c r="N1183" s="242" t="str">
        <f>IF(AND('1B Tableau financier'!$K$2="pôle",L1183=2),ROUND((I1183+J1183+K1183),2),"")</f>
        <v/>
      </c>
      <c r="O1183" s="241" t="str">
        <f t="shared" si="137"/>
        <v/>
      </c>
      <c r="P1183" s="55" t="str">
        <f t="shared" si="138"/>
        <v/>
      </c>
      <c r="Q1183" s="55"/>
      <c r="R1183" s="55"/>
      <c r="S1183" s="296"/>
    </row>
    <row r="1184" spans="1:19">
      <c r="A1184" s="217"/>
      <c r="B1184" s="218"/>
      <c r="C1184" s="219"/>
      <c r="D1184" s="219"/>
      <c r="E1184" s="220"/>
      <c r="F1184" s="219"/>
      <c r="G1184" s="291"/>
      <c r="H1184" s="174" cm="1">
        <f t="array" ref="H1184">IF(B1184&lt;&gt;"",INDEX(KM!$C$5:$C$40,MATCH(1,($B1184&gt;=KM!$A$5:$A$40)*($B1184&lt;=KM!$B$5:$B$40),0)),0)</f>
        <v>0</v>
      </c>
      <c r="I1184" s="55">
        <f t="shared" si="133"/>
        <v>0</v>
      </c>
      <c r="J1184" s="226"/>
      <c r="K1184" s="234"/>
      <c r="L1184" s="236" t="str">
        <f>IF(AND('1B Tableau financier'!$K$2&lt;&gt;"Pôle",B1184&lt;&gt;""),1,"")</f>
        <v/>
      </c>
      <c r="M1184" s="241" t="str">
        <f t="shared" si="139"/>
        <v/>
      </c>
      <c r="N1184" s="242" t="str">
        <f>IF(AND('1B Tableau financier'!$K$2="pôle",L1184=2),ROUND((I1184+J1184+K1184),2),"")</f>
        <v/>
      </c>
      <c r="O1184" s="241" t="str">
        <f t="shared" si="137"/>
        <v/>
      </c>
      <c r="P1184" s="55" t="str">
        <f t="shared" si="138"/>
        <v/>
      </c>
      <c r="Q1184" s="55"/>
      <c r="R1184" s="55"/>
      <c r="S1184" s="296"/>
    </row>
    <row r="1185" spans="1:19">
      <c r="A1185" s="217"/>
      <c r="B1185" s="218"/>
      <c r="C1185" s="219"/>
      <c r="D1185" s="219"/>
      <c r="E1185" s="220"/>
      <c r="F1185" s="219"/>
      <c r="G1185" s="291"/>
      <c r="H1185" s="174" cm="1">
        <f t="array" ref="H1185">IF(B1185&lt;&gt;"",INDEX(KM!$C$5:$C$40,MATCH(1,($B1185&gt;=KM!$A$5:$A$40)*($B1185&lt;=KM!$B$5:$B$40),0)),0)</f>
        <v>0</v>
      </c>
      <c r="I1185" s="55">
        <f t="shared" si="133"/>
        <v>0</v>
      </c>
      <c r="J1185" s="226"/>
      <c r="K1185" s="234"/>
      <c r="L1185" s="236" t="str">
        <f>IF(AND('1B Tableau financier'!$K$2&lt;&gt;"Pôle",B1185&lt;&gt;""),1,"")</f>
        <v/>
      </c>
      <c r="M1185" s="241" t="str">
        <f t="shared" si="139"/>
        <v/>
      </c>
      <c r="N1185" s="242" t="str">
        <f>IF(AND('1B Tableau financier'!$K$2="pôle",L1185=2),ROUND((I1185+J1185+K1185),2),"")</f>
        <v/>
      </c>
      <c r="O1185" s="241" t="str">
        <f t="shared" si="137"/>
        <v/>
      </c>
      <c r="P1185" s="55" t="str">
        <f t="shared" si="138"/>
        <v/>
      </c>
      <c r="Q1185" s="55"/>
      <c r="R1185" s="55"/>
      <c r="S1185" s="296"/>
    </row>
    <row r="1186" spans="1:19">
      <c r="A1186" s="217"/>
      <c r="B1186" s="218"/>
      <c r="C1186" s="219"/>
      <c r="D1186" s="219"/>
      <c r="E1186" s="220"/>
      <c r="F1186" s="219"/>
      <c r="G1186" s="291"/>
      <c r="H1186" s="174" cm="1">
        <f t="array" ref="H1186">IF(B1186&lt;&gt;"",INDEX(KM!$C$5:$C$40,MATCH(1,($B1186&gt;=KM!$A$5:$A$40)*($B1186&lt;=KM!$B$5:$B$40),0)),0)</f>
        <v>0</v>
      </c>
      <c r="I1186" s="55">
        <f t="shared" si="133"/>
        <v>0</v>
      </c>
      <c r="J1186" s="226"/>
      <c r="K1186" s="234"/>
      <c r="L1186" s="236" t="str">
        <f>IF(AND('1B Tableau financier'!$K$2&lt;&gt;"Pôle",B1186&lt;&gt;""),1,"")</f>
        <v/>
      </c>
      <c r="M1186" s="241" t="str">
        <f t="shared" si="139"/>
        <v/>
      </c>
      <c r="N1186" s="242" t="str">
        <f>IF(AND('1B Tableau financier'!$K$2="pôle",L1186=2),ROUND((I1186+J1186+K1186),2),"")</f>
        <v/>
      </c>
      <c r="O1186" s="241" t="str">
        <f t="shared" si="137"/>
        <v/>
      </c>
      <c r="P1186" s="55" t="str">
        <f t="shared" si="138"/>
        <v/>
      </c>
      <c r="Q1186" s="55"/>
      <c r="R1186" s="55"/>
      <c r="S1186" s="296"/>
    </row>
    <row r="1187" spans="1:19">
      <c r="A1187" s="217"/>
      <c r="B1187" s="218"/>
      <c r="C1187" s="219"/>
      <c r="D1187" s="219"/>
      <c r="E1187" s="220"/>
      <c r="F1187" s="219"/>
      <c r="G1187" s="291"/>
      <c r="H1187" s="174" cm="1">
        <f t="array" ref="H1187">IF(B1187&lt;&gt;"",INDEX(KM!$C$5:$C$40,MATCH(1,($B1187&gt;=KM!$A$5:$A$40)*($B1187&lt;=KM!$B$5:$B$40),0)),0)</f>
        <v>0</v>
      </c>
      <c r="I1187" s="55">
        <f t="shared" si="133"/>
        <v>0</v>
      </c>
      <c r="J1187" s="226"/>
      <c r="K1187" s="234"/>
      <c r="L1187" s="236" t="str">
        <f>IF(AND('1B Tableau financier'!$K$2&lt;&gt;"Pôle",B1187&lt;&gt;""),1,"")</f>
        <v/>
      </c>
      <c r="M1187" s="241" t="str">
        <f t="shared" si="139"/>
        <v/>
      </c>
      <c r="N1187" s="242" t="str">
        <f>IF(AND('1B Tableau financier'!$K$2="pôle",L1187=2),ROUND((I1187+J1187+K1187),2),"")</f>
        <v/>
      </c>
      <c r="O1187" s="241" t="str">
        <f t="shared" si="137"/>
        <v/>
      </c>
      <c r="P1187" s="55" t="str">
        <f t="shared" si="138"/>
        <v/>
      </c>
      <c r="Q1187" s="55"/>
      <c r="R1187" s="55"/>
      <c r="S1187" s="296"/>
    </row>
    <row r="1188" spans="1:19">
      <c r="A1188" s="217"/>
      <c r="B1188" s="218"/>
      <c r="C1188" s="219"/>
      <c r="D1188" s="219"/>
      <c r="E1188" s="220"/>
      <c r="F1188" s="219"/>
      <c r="G1188" s="291"/>
      <c r="H1188" s="174" cm="1">
        <f t="array" ref="H1188">IF(B1188&lt;&gt;"",INDEX(KM!$C$5:$C$40,MATCH(1,($B1188&gt;=KM!$A$5:$A$40)*($B1188&lt;=KM!$B$5:$B$40),0)),0)</f>
        <v>0</v>
      </c>
      <c r="I1188" s="55">
        <f t="shared" si="133"/>
        <v>0</v>
      </c>
      <c r="J1188" s="226"/>
      <c r="K1188" s="234"/>
      <c r="L1188" s="236" t="str">
        <f>IF(AND('1B Tableau financier'!$K$2&lt;&gt;"Pôle",B1188&lt;&gt;""),1,"")</f>
        <v/>
      </c>
      <c r="M1188" s="241" t="str">
        <f t="shared" si="139"/>
        <v/>
      </c>
      <c r="N1188" s="242" t="str">
        <f>IF(AND('1B Tableau financier'!$K$2="pôle",L1188=2),ROUND((I1188+J1188+K1188),2),"")</f>
        <v/>
      </c>
      <c r="O1188" s="241" t="str">
        <f t="shared" si="137"/>
        <v/>
      </c>
      <c r="P1188" s="55" t="str">
        <f t="shared" si="138"/>
        <v/>
      </c>
      <c r="Q1188" s="55"/>
      <c r="R1188" s="55"/>
      <c r="S1188" s="296"/>
    </row>
    <row r="1189" spans="1:19">
      <c r="A1189" s="217"/>
      <c r="B1189" s="218"/>
      <c r="C1189" s="219"/>
      <c r="D1189" s="219"/>
      <c r="E1189" s="220"/>
      <c r="F1189" s="219"/>
      <c r="G1189" s="291"/>
      <c r="H1189" s="174" cm="1">
        <f t="array" ref="H1189">IF(B1189&lt;&gt;"",INDEX(KM!$C$5:$C$40,MATCH(1,($B1189&gt;=KM!$A$5:$A$40)*($B1189&lt;=KM!$B$5:$B$40),0)),0)</f>
        <v>0</v>
      </c>
      <c r="I1189" s="55">
        <f t="shared" si="133"/>
        <v>0</v>
      </c>
      <c r="J1189" s="226"/>
      <c r="K1189" s="234"/>
      <c r="L1189" s="236" t="str">
        <f>IF(AND('1B Tableau financier'!$K$2&lt;&gt;"Pôle",B1189&lt;&gt;""),1,"")</f>
        <v/>
      </c>
      <c r="M1189" s="241" t="str">
        <f t="shared" si="139"/>
        <v/>
      </c>
      <c r="N1189" s="242" t="str">
        <f>IF(AND('1B Tableau financier'!$K$2="pôle",L1189=2),ROUND((I1189+J1189+K1189),2),"")</f>
        <v/>
      </c>
      <c r="O1189" s="241" t="str">
        <f t="shared" si="137"/>
        <v/>
      </c>
      <c r="P1189" s="55" t="str">
        <f t="shared" si="138"/>
        <v/>
      </c>
      <c r="Q1189" s="55"/>
      <c r="R1189" s="55"/>
      <c r="S1189" s="296"/>
    </row>
    <row r="1190" spans="1:19">
      <c r="A1190" s="217"/>
      <c r="B1190" s="218"/>
      <c r="C1190" s="219"/>
      <c r="D1190" s="219"/>
      <c r="E1190" s="220"/>
      <c r="F1190" s="219"/>
      <c r="G1190" s="291"/>
      <c r="H1190" s="174" cm="1">
        <f t="array" ref="H1190">IF(B1190&lt;&gt;"",INDEX(KM!$C$5:$C$40,MATCH(1,($B1190&gt;=KM!$A$5:$A$40)*($B1190&lt;=KM!$B$5:$B$40),0)),0)</f>
        <v>0</v>
      </c>
      <c r="I1190" s="55">
        <f t="shared" si="133"/>
        <v>0</v>
      </c>
      <c r="J1190" s="226"/>
      <c r="K1190" s="234"/>
      <c r="L1190" s="236" t="str">
        <f>IF(AND('1B Tableau financier'!$K$2&lt;&gt;"Pôle",B1190&lt;&gt;""),1,"")</f>
        <v/>
      </c>
      <c r="M1190" s="241" t="str">
        <f t="shared" si="139"/>
        <v/>
      </c>
      <c r="N1190" s="242" t="str">
        <f>IF(AND('1B Tableau financier'!$K$2="pôle",L1190=2),ROUND((I1190+J1190+K1190),2),"")</f>
        <v/>
      </c>
      <c r="O1190" s="241" t="str">
        <f t="shared" si="137"/>
        <v/>
      </c>
      <c r="P1190" s="55" t="str">
        <f t="shared" si="138"/>
        <v/>
      </c>
      <c r="Q1190" s="55"/>
      <c r="R1190" s="55"/>
      <c r="S1190" s="296"/>
    </row>
    <row r="1191" spans="1:19">
      <c r="A1191" s="221"/>
      <c r="B1191" s="218"/>
      <c r="C1191" s="219"/>
      <c r="D1191" s="219"/>
      <c r="E1191" s="220"/>
      <c r="F1191" s="219"/>
      <c r="G1191" s="291"/>
      <c r="H1191" s="174" cm="1">
        <f t="array" ref="H1191">IF(B1191&lt;&gt;"",INDEX(KM!$C$5:$C$40,MATCH(1,($B1191&gt;=KM!$A$5:$A$40)*($B1191&lt;=KM!$B$5:$B$40),0)),0)</f>
        <v>0</v>
      </c>
      <c r="I1191" s="55">
        <f t="shared" si="133"/>
        <v>0</v>
      </c>
      <c r="J1191" s="226"/>
      <c r="K1191" s="234"/>
      <c r="L1191" s="236" t="str">
        <f>IF(AND('1B Tableau financier'!$K$2&lt;&gt;"Pôle",B1191&lt;&gt;""),1,"")</f>
        <v/>
      </c>
      <c r="M1191" s="241" t="str">
        <f t="shared" si="139"/>
        <v/>
      </c>
      <c r="N1191" s="242" t="str">
        <f>IF(AND('1B Tableau financier'!$K$2="pôle",L1191=2),ROUND((I1191+J1191+K1191),2),"")</f>
        <v/>
      </c>
      <c r="O1191" s="241" t="str">
        <f t="shared" si="137"/>
        <v/>
      </c>
      <c r="P1191" s="55" t="str">
        <f t="shared" si="138"/>
        <v/>
      </c>
      <c r="Q1191" s="55"/>
      <c r="R1191" s="55"/>
      <c r="S1191" s="296"/>
    </row>
    <row r="1192" spans="1:19" ht="15.75" thickBot="1">
      <c r="A1192" s="222"/>
      <c r="B1192" s="223"/>
      <c r="C1192" s="224"/>
      <c r="D1192" s="224"/>
      <c r="E1192" s="225"/>
      <c r="F1192" s="224"/>
      <c r="G1192" s="292"/>
      <c r="H1192" s="175" cm="1">
        <f t="array" ref="H1192">IF(B1192&lt;&gt;"",INDEX(KM!$C$5:$C$40,MATCH(1,($B1192&gt;=KM!$A$5:$A$40)*($B1192&lt;=KM!$B$5:$B$40),0)),0)</f>
        <v>0</v>
      </c>
      <c r="I1192" s="56">
        <f>G1192*H1192</f>
        <v>0</v>
      </c>
      <c r="J1192" s="227"/>
      <c r="K1192" s="235"/>
      <c r="L1192" s="613" t="str">
        <f>IF(AND('1B Tableau financier'!$K$2&lt;&gt;"Pôle",B1192&lt;&gt;""),1,"")</f>
        <v/>
      </c>
      <c r="M1192" s="614" t="str">
        <f t="shared" si="139"/>
        <v/>
      </c>
      <c r="N1192" s="615" t="str">
        <f>IF(AND('1B Tableau financier'!$K$2="pôle",L1192=2),ROUND((I1192+J1192+K1192),2),"")</f>
        <v/>
      </c>
      <c r="O1192" s="241" t="str">
        <f t="shared" si="137"/>
        <v/>
      </c>
      <c r="P1192" s="55" t="str">
        <f t="shared" si="138"/>
        <v/>
      </c>
      <c r="Q1192" s="55"/>
      <c r="R1192" s="55"/>
      <c r="S1192" s="296"/>
    </row>
    <row r="1193" spans="1:19" ht="15.75" thickBot="1">
      <c r="F1193" s="210"/>
      <c r="G1193" s="301"/>
      <c r="H1193" s="301"/>
      <c r="I1193" s="301"/>
      <c r="J1193" s="302" t="str">
        <f>"Montant total des frais de déplacement pour "&amp;C1100</f>
        <v xml:space="preserve">Montant total des frais de déplacement pour </v>
      </c>
      <c r="K1193" s="302"/>
      <c r="L1193" s="302"/>
      <c r="M1193" s="611">
        <f t="shared" ref="M1193:R1193" si="140">SUM(M1102:M1192)</f>
        <v>0</v>
      </c>
      <c r="N1193" s="611">
        <f t="shared" si="140"/>
        <v>0</v>
      </c>
      <c r="O1193" s="290">
        <f t="shared" si="140"/>
        <v>0</v>
      </c>
      <c r="P1193" s="290">
        <f t="shared" si="140"/>
        <v>0</v>
      </c>
      <c r="Q1193" s="300">
        <f t="shared" si="140"/>
        <v>0</v>
      </c>
      <c r="R1193" s="300">
        <f t="shared" si="140"/>
        <v>0</v>
      </c>
      <c r="S1193" s="297"/>
    </row>
    <row r="1195" spans="1:19" ht="15.75" thickBot="1"/>
    <row r="1196" spans="1:19" ht="16.5" customHeight="1" thickBot="1">
      <c r="A1196" s="191" t="s">
        <v>339</v>
      </c>
      <c r="B1196" s="450"/>
      <c r="C1196" s="192"/>
      <c r="D1196" s="193"/>
      <c r="E1196" s="193"/>
      <c r="F1196" s="1068" t="s">
        <v>311</v>
      </c>
      <c r="G1196" s="1071" t="s">
        <v>312</v>
      </c>
      <c r="H1196" s="1072"/>
      <c r="I1196" s="1072"/>
      <c r="J1196" s="1073"/>
      <c r="K1196" s="1074" t="s">
        <v>140</v>
      </c>
      <c r="L1196" s="1068" t="s">
        <v>313</v>
      </c>
      <c r="M1196" s="1068" t="s">
        <v>314</v>
      </c>
      <c r="N1196" s="1068" t="s">
        <v>315</v>
      </c>
      <c r="O1196" s="842" t="s">
        <v>179</v>
      </c>
      <c r="P1196" s="843"/>
      <c r="Q1196" s="843"/>
      <c r="R1196" s="843"/>
      <c r="S1196" s="844"/>
    </row>
    <row r="1197" spans="1:19" ht="51.75" thickBot="1">
      <c r="A1197" s="194" t="s">
        <v>168</v>
      </c>
      <c r="B1197" s="195" t="s">
        <v>329</v>
      </c>
      <c r="C1197" s="196" t="s">
        <v>317</v>
      </c>
      <c r="D1197" s="196" t="s">
        <v>318</v>
      </c>
      <c r="E1197" s="197" t="s">
        <v>319</v>
      </c>
      <c r="F1197" s="1069"/>
      <c r="G1197" s="198" t="s">
        <v>320</v>
      </c>
      <c r="H1197" s="199" t="s">
        <v>321</v>
      </c>
      <c r="I1197" s="199" t="s">
        <v>322</v>
      </c>
      <c r="J1197" s="198" t="s">
        <v>323</v>
      </c>
      <c r="K1197" s="1075"/>
      <c r="L1197" s="1069"/>
      <c r="M1197" s="1069"/>
      <c r="N1197" s="1069"/>
      <c r="O1197" s="144" t="s">
        <v>324</v>
      </c>
      <c r="P1197" s="288" t="s">
        <v>325</v>
      </c>
      <c r="Q1197" s="145" t="s">
        <v>326</v>
      </c>
      <c r="R1197" s="145" t="s">
        <v>327</v>
      </c>
      <c r="S1197" s="289" t="s">
        <v>182</v>
      </c>
    </row>
    <row r="1198" spans="1:19">
      <c r="A1198" s="213"/>
      <c r="B1198" s="214"/>
      <c r="C1198" s="215"/>
      <c r="D1198" s="215"/>
      <c r="E1198" s="216"/>
      <c r="F1198" s="215"/>
      <c r="G1198" s="291"/>
      <c r="H1198" s="174" cm="1">
        <f t="array" ref="H1198">IF(B1198&lt;&gt;"",INDEX(KM!$C$5:$C$40,MATCH(1,($B1198&gt;=KM!$A$5:$A$40)*($B1198&lt;=KM!$B$5:$B$40),0)),0)</f>
        <v>0</v>
      </c>
      <c r="I1198" s="54">
        <f>G1198*H1198</f>
        <v>0</v>
      </c>
      <c r="J1198" s="226"/>
      <c r="K1198" s="238"/>
      <c r="L1198" s="236" t="str">
        <f>IF(AND('1B Tableau financier'!$K$2&lt;&gt;"Pôle",B1198&lt;&gt;""),1,"")</f>
        <v/>
      </c>
      <c r="M1198" s="241" t="str">
        <f t="shared" ref="M1198:M1199" si="141">IF(L1198=1,ROUND(I1198+J1198+K1198,2),"")</f>
        <v/>
      </c>
      <c r="N1198" s="242" t="str">
        <f>IF(AND('1B Tableau financier'!$K$2="pôle",L1198=2),ROUND((I1198+J1198+K1198),2),"")</f>
        <v/>
      </c>
      <c r="O1198" s="239" t="str">
        <f>IF(M1198="","",M1198-Q1198)</f>
        <v/>
      </c>
      <c r="P1198" s="54" t="str">
        <f>IF(N1198="","",N1198-R1198)</f>
        <v/>
      </c>
      <c r="Q1198" s="54"/>
      <c r="R1198" s="54"/>
      <c r="S1198" s="295"/>
    </row>
    <row r="1199" spans="1:19">
      <c r="A1199" s="217"/>
      <c r="B1199" s="218"/>
      <c r="C1199" s="219"/>
      <c r="D1199" s="219"/>
      <c r="E1199" s="220"/>
      <c r="F1199" s="219"/>
      <c r="G1199" s="291"/>
      <c r="H1199" s="174" cm="1">
        <f t="array" ref="H1199">IF(B1199&lt;&gt;"",INDEX(KM!$C$5:$C$40,MATCH(1,($B1199&gt;=KM!$A$5:$A$40)*($B1199&lt;=KM!$B$5:$B$40),0)),0)</f>
        <v>0</v>
      </c>
      <c r="I1199" s="55">
        <f>G1199*H1199</f>
        <v>0</v>
      </c>
      <c r="J1199" s="226"/>
      <c r="K1199" s="234"/>
      <c r="L1199" s="612" t="str">
        <f>IF(AND('1B Tableau financier'!$K$2&lt;&gt;"Pôle",B1199&lt;&gt;""),1,"")</f>
        <v/>
      </c>
      <c r="M1199" s="241" t="str">
        <f t="shared" si="141"/>
        <v/>
      </c>
      <c r="N1199" s="242" t="str">
        <f>IF(AND('1B Tableau financier'!$K$2="pôle",L1199=2),ROUND((I1199+J1199+K1199),2),"")</f>
        <v/>
      </c>
      <c r="O1199" s="241" t="str">
        <f t="shared" ref="O1199:O1262" si="142">IF(M1199="","",M1199-Q1199)</f>
        <v/>
      </c>
      <c r="P1199" s="55" t="str">
        <f t="shared" ref="P1199:P1262" si="143">IF(N1199="","",N1199-R1199)</f>
        <v/>
      </c>
      <c r="Q1199" s="55"/>
      <c r="R1199" s="55"/>
      <c r="S1199" s="296"/>
    </row>
    <row r="1200" spans="1:19">
      <c r="A1200" s="217"/>
      <c r="B1200" s="218"/>
      <c r="C1200" s="219"/>
      <c r="D1200" s="219"/>
      <c r="E1200" s="220"/>
      <c r="F1200" s="219"/>
      <c r="G1200" s="291"/>
      <c r="H1200" s="174" cm="1">
        <f t="array" ref="H1200">IF(B1200&lt;&gt;"",INDEX(KM!$C$5:$C$40,MATCH(1,($B1200&gt;=KM!$A$5:$A$40)*($B1200&lt;=KM!$B$5:$B$40),0)),0)</f>
        <v>0</v>
      </c>
      <c r="I1200" s="55">
        <f t="shared" ref="I1200:I1287" si="144">G1200*H1200</f>
        <v>0</v>
      </c>
      <c r="J1200" s="226"/>
      <c r="K1200" s="234"/>
      <c r="L1200" s="236" t="str">
        <f>IF(AND('1B Tableau financier'!$K$2&lt;&gt;"Pôle",B1200&lt;&gt;""),1,"")</f>
        <v/>
      </c>
      <c r="M1200" s="241" t="str">
        <f t="shared" ref="M1200:M1263" si="145">IF(L1200=1,ROUND(I1200+J1200+K1200,2),"")</f>
        <v/>
      </c>
      <c r="N1200" s="242" t="str">
        <f>IF(AND('1B Tableau financier'!$K$2="pôle",L1200=2),ROUND((I1200+J1200+K1200),2),"")</f>
        <v/>
      </c>
      <c r="O1200" s="241" t="str">
        <f t="shared" si="142"/>
        <v/>
      </c>
      <c r="P1200" s="55" t="str">
        <f t="shared" si="143"/>
        <v/>
      </c>
      <c r="Q1200" s="55"/>
      <c r="R1200" s="55"/>
      <c r="S1200" s="296"/>
    </row>
    <row r="1201" spans="1:19">
      <c r="A1201" s="217"/>
      <c r="B1201" s="218"/>
      <c r="C1201" s="219"/>
      <c r="D1201" s="219"/>
      <c r="E1201" s="220"/>
      <c r="F1201" s="219"/>
      <c r="G1201" s="291"/>
      <c r="H1201" s="174" cm="1">
        <f t="array" ref="H1201">IF(B1201&lt;&gt;"",INDEX(KM!$C$5:$C$40,MATCH(1,($B1201&gt;=KM!$A$5:$A$40)*($B1201&lt;=KM!$B$5:$B$40),0)),0)</f>
        <v>0</v>
      </c>
      <c r="I1201" s="55">
        <f t="shared" si="144"/>
        <v>0</v>
      </c>
      <c r="J1201" s="226"/>
      <c r="K1201" s="234"/>
      <c r="L1201" s="236" t="str">
        <f>IF(AND('1B Tableau financier'!$K$2&lt;&gt;"Pôle",B1201&lt;&gt;""),1,"")</f>
        <v/>
      </c>
      <c r="M1201" s="241" t="str">
        <f t="shared" si="145"/>
        <v/>
      </c>
      <c r="N1201" s="242" t="str">
        <f>IF(AND('1B Tableau financier'!$K$2="pôle",L1201=2),ROUND((I1201+J1201+K1201),2),"")</f>
        <v/>
      </c>
      <c r="O1201" s="241" t="str">
        <f t="shared" si="142"/>
        <v/>
      </c>
      <c r="P1201" s="55" t="str">
        <f t="shared" si="143"/>
        <v/>
      </c>
      <c r="Q1201" s="55"/>
      <c r="R1201" s="55"/>
      <c r="S1201" s="296"/>
    </row>
    <row r="1202" spans="1:19">
      <c r="A1202" s="217"/>
      <c r="B1202" s="218"/>
      <c r="C1202" s="219"/>
      <c r="D1202" s="219"/>
      <c r="E1202" s="220"/>
      <c r="F1202" s="219"/>
      <c r="G1202" s="291"/>
      <c r="H1202" s="174" cm="1">
        <f t="array" ref="H1202">IF(B1202&lt;&gt;"",INDEX(KM!$C$5:$C$40,MATCH(1,($B1202&gt;=KM!$A$5:$A$40)*($B1202&lt;=KM!$B$5:$B$40),0)),0)</f>
        <v>0</v>
      </c>
      <c r="I1202" s="55">
        <f t="shared" si="144"/>
        <v>0</v>
      </c>
      <c r="J1202" s="226"/>
      <c r="K1202" s="234"/>
      <c r="L1202" s="236" t="str">
        <f>IF(AND('1B Tableau financier'!$K$2&lt;&gt;"Pôle",B1202&lt;&gt;""),1,"")</f>
        <v/>
      </c>
      <c r="M1202" s="241" t="str">
        <f t="shared" si="145"/>
        <v/>
      </c>
      <c r="N1202" s="242" t="str">
        <f>IF(AND('1B Tableau financier'!$K$2="pôle",L1202=2),ROUND((I1202+J1202+K1202),2),"")</f>
        <v/>
      </c>
      <c r="O1202" s="241" t="str">
        <f t="shared" si="142"/>
        <v/>
      </c>
      <c r="P1202" s="55" t="str">
        <f t="shared" si="143"/>
        <v/>
      </c>
      <c r="Q1202" s="55"/>
      <c r="R1202" s="55"/>
      <c r="S1202" s="296"/>
    </row>
    <row r="1203" spans="1:19">
      <c r="A1203" s="217"/>
      <c r="B1203" s="218"/>
      <c r="C1203" s="219"/>
      <c r="D1203" s="219"/>
      <c r="E1203" s="220"/>
      <c r="F1203" s="219"/>
      <c r="G1203" s="291"/>
      <c r="H1203" s="174" cm="1">
        <f t="array" ref="H1203">IF(B1203&lt;&gt;"",INDEX(KM!$C$5:$C$40,MATCH(1,($B1203&gt;=KM!$A$5:$A$40)*($B1203&lt;=KM!$B$5:$B$40),0)),0)</f>
        <v>0</v>
      </c>
      <c r="I1203" s="55">
        <f t="shared" si="144"/>
        <v>0</v>
      </c>
      <c r="J1203" s="226"/>
      <c r="K1203" s="234"/>
      <c r="L1203" s="236" t="str">
        <f>IF(AND('1B Tableau financier'!$K$2&lt;&gt;"Pôle",B1203&lt;&gt;""),1,"")</f>
        <v/>
      </c>
      <c r="M1203" s="241" t="str">
        <f t="shared" si="145"/>
        <v/>
      </c>
      <c r="N1203" s="242" t="str">
        <f>IF(AND('1B Tableau financier'!$K$2="pôle",L1203=2),ROUND((I1203+J1203+K1203),2),"")</f>
        <v/>
      </c>
      <c r="O1203" s="241" t="str">
        <f t="shared" si="142"/>
        <v/>
      </c>
      <c r="P1203" s="55" t="str">
        <f t="shared" si="143"/>
        <v/>
      </c>
      <c r="Q1203" s="55"/>
      <c r="R1203" s="55"/>
      <c r="S1203" s="296"/>
    </row>
    <row r="1204" spans="1:19">
      <c r="A1204" s="217"/>
      <c r="B1204" s="218"/>
      <c r="C1204" s="219"/>
      <c r="D1204" s="219"/>
      <c r="E1204" s="220"/>
      <c r="F1204" s="219"/>
      <c r="G1204" s="291"/>
      <c r="H1204" s="174" cm="1">
        <f t="array" ref="H1204">IF(B1204&lt;&gt;"",INDEX(KM!$C$5:$C$40,MATCH(1,($B1204&gt;=KM!$A$5:$A$40)*($B1204&lt;=KM!$B$5:$B$40),0)),0)</f>
        <v>0</v>
      </c>
      <c r="I1204" s="55">
        <f t="shared" si="144"/>
        <v>0</v>
      </c>
      <c r="J1204" s="226"/>
      <c r="K1204" s="234"/>
      <c r="L1204" s="236" t="str">
        <f>IF(AND('1B Tableau financier'!$K$2&lt;&gt;"Pôle",B1204&lt;&gt;""),1,"")</f>
        <v/>
      </c>
      <c r="M1204" s="241" t="str">
        <f t="shared" si="145"/>
        <v/>
      </c>
      <c r="N1204" s="242" t="str">
        <f>IF(AND('1B Tableau financier'!$K$2="pôle",L1204=2),ROUND((I1204+J1204+K1204),2),"")</f>
        <v/>
      </c>
      <c r="O1204" s="241" t="str">
        <f t="shared" si="142"/>
        <v/>
      </c>
      <c r="P1204" s="55" t="str">
        <f t="shared" si="143"/>
        <v/>
      </c>
      <c r="Q1204" s="55"/>
      <c r="R1204" s="55"/>
      <c r="S1204" s="296"/>
    </row>
    <row r="1205" spans="1:19">
      <c r="A1205" s="217"/>
      <c r="B1205" s="218"/>
      <c r="C1205" s="219"/>
      <c r="D1205" s="219"/>
      <c r="E1205" s="220"/>
      <c r="F1205" s="219"/>
      <c r="G1205" s="291"/>
      <c r="H1205" s="174" cm="1">
        <f t="array" ref="H1205">IF(B1205&lt;&gt;"",INDEX(KM!$C$5:$C$40,MATCH(1,($B1205&gt;=KM!$A$5:$A$40)*($B1205&lt;=KM!$B$5:$B$40),0)),0)</f>
        <v>0</v>
      </c>
      <c r="I1205" s="55">
        <f t="shared" si="144"/>
        <v>0</v>
      </c>
      <c r="J1205" s="226"/>
      <c r="K1205" s="234"/>
      <c r="L1205" s="236" t="str">
        <f>IF(AND('1B Tableau financier'!$K$2&lt;&gt;"Pôle",B1205&lt;&gt;""),1,"")</f>
        <v/>
      </c>
      <c r="M1205" s="241" t="str">
        <f t="shared" si="145"/>
        <v/>
      </c>
      <c r="N1205" s="242" t="str">
        <f>IF(AND('1B Tableau financier'!$K$2="pôle",L1205=2),ROUND((I1205+J1205+K1205),2),"")</f>
        <v/>
      </c>
      <c r="O1205" s="241" t="str">
        <f t="shared" si="142"/>
        <v/>
      </c>
      <c r="P1205" s="55" t="str">
        <f t="shared" si="143"/>
        <v/>
      </c>
      <c r="Q1205" s="55"/>
      <c r="R1205" s="55"/>
      <c r="S1205" s="296"/>
    </row>
    <row r="1206" spans="1:19">
      <c r="A1206" s="217"/>
      <c r="B1206" s="218"/>
      <c r="C1206" s="219"/>
      <c r="D1206" s="219"/>
      <c r="E1206" s="220"/>
      <c r="F1206" s="219"/>
      <c r="G1206" s="291"/>
      <c r="H1206" s="174" cm="1">
        <f t="array" ref="H1206">IF(B1206&lt;&gt;"",INDEX(KM!$C$5:$C$40,MATCH(1,($B1206&gt;=KM!$A$5:$A$40)*($B1206&lt;=KM!$B$5:$B$40),0)),0)</f>
        <v>0</v>
      </c>
      <c r="I1206" s="55">
        <f t="shared" si="144"/>
        <v>0</v>
      </c>
      <c r="J1206" s="226"/>
      <c r="K1206" s="234"/>
      <c r="L1206" s="236" t="str">
        <f>IF(AND('1B Tableau financier'!$K$2&lt;&gt;"Pôle",B1206&lt;&gt;""),1,"")</f>
        <v/>
      </c>
      <c r="M1206" s="241" t="str">
        <f t="shared" si="145"/>
        <v/>
      </c>
      <c r="N1206" s="242" t="str">
        <f>IF(AND('1B Tableau financier'!$K$2="pôle",L1206=2),ROUND((I1206+J1206+K1206),2),"")</f>
        <v/>
      </c>
      <c r="O1206" s="241" t="str">
        <f t="shared" si="142"/>
        <v/>
      </c>
      <c r="P1206" s="55" t="str">
        <f t="shared" si="143"/>
        <v/>
      </c>
      <c r="Q1206" s="55"/>
      <c r="R1206" s="55"/>
      <c r="S1206" s="296"/>
    </row>
    <row r="1207" spans="1:19">
      <c r="A1207" s="217"/>
      <c r="B1207" s="218"/>
      <c r="C1207" s="219"/>
      <c r="D1207" s="219"/>
      <c r="E1207" s="220"/>
      <c r="F1207" s="219"/>
      <c r="G1207" s="291"/>
      <c r="H1207" s="174" cm="1">
        <f t="array" ref="H1207">IF(B1207&lt;&gt;"",INDEX(KM!$C$5:$C$40,MATCH(1,($B1207&gt;=KM!$A$5:$A$40)*($B1207&lt;=KM!$B$5:$B$40),0)),0)</f>
        <v>0</v>
      </c>
      <c r="I1207" s="55">
        <f t="shared" si="144"/>
        <v>0</v>
      </c>
      <c r="J1207" s="226"/>
      <c r="K1207" s="234"/>
      <c r="L1207" s="236" t="str">
        <f>IF(AND('1B Tableau financier'!$K$2&lt;&gt;"Pôle",B1207&lt;&gt;""),1,"")</f>
        <v/>
      </c>
      <c r="M1207" s="241" t="str">
        <f t="shared" si="145"/>
        <v/>
      </c>
      <c r="N1207" s="242" t="str">
        <f>IF(AND('1B Tableau financier'!$K$2="pôle",L1207=2),ROUND((I1207+J1207+K1207),2),"")</f>
        <v/>
      </c>
      <c r="O1207" s="241" t="str">
        <f t="shared" si="142"/>
        <v/>
      </c>
      <c r="P1207" s="55" t="str">
        <f t="shared" si="143"/>
        <v/>
      </c>
      <c r="Q1207" s="55"/>
      <c r="R1207" s="55"/>
      <c r="S1207" s="296"/>
    </row>
    <row r="1208" spans="1:19">
      <c r="A1208" s="217"/>
      <c r="B1208" s="218"/>
      <c r="C1208" s="219"/>
      <c r="D1208" s="219"/>
      <c r="E1208" s="220"/>
      <c r="F1208" s="219"/>
      <c r="G1208" s="291"/>
      <c r="H1208" s="174" cm="1">
        <f t="array" ref="H1208">IF(B1208&lt;&gt;"",INDEX(KM!$C$5:$C$40,MATCH(1,($B1208&gt;=KM!$A$5:$A$40)*($B1208&lt;=KM!$B$5:$B$40),0)),0)</f>
        <v>0</v>
      </c>
      <c r="I1208" s="55">
        <f t="shared" si="144"/>
        <v>0</v>
      </c>
      <c r="J1208" s="226"/>
      <c r="K1208" s="234"/>
      <c r="L1208" s="236" t="str">
        <f>IF(AND('1B Tableau financier'!$K$2&lt;&gt;"Pôle",B1208&lt;&gt;""),1,"")</f>
        <v/>
      </c>
      <c r="M1208" s="241" t="str">
        <f t="shared" si="145"/>
        <v/>
      </c>
      <c r="N1208" s="242" t="str">
        <f>IF(AND('1B Tableau financier'!$K$2="pôle",L1208=2),ROUND((I1208+J1208+K1208),2),"")</f>
        <v/>
      </c>
      <c r="O1208" s="241" t="str">
        <f t="shared" si="142"/>
        <v/>
      </c>
      <c r="P1208" s="55" t="str">
        <f t="shared" si="143"/>
        <v/>
      </c>
      <c r="Q1208" s="55"/>
      <c r="R1208" s="55"/>
      <c r="S1208" s="296"/>
    </row>
    <row r="1209" spans="1:19">
      <c r="A1209" s="217"/>
      <c r="B1209" s="218"/>
      <c r="C1209" s="219"/>
      <c r="D1209" s="219"/>
      <c r="E1209" s="220"/>
      <c r="F1209" s="219"/>
      <c r="G1209" s="291"/>
      <c r="H1209" s="174" cm="1">
        <f t="array" ref="H1209">IF(B1209&lt;&gt;"",INDEX(KM!$C$5:$C$40,MATCH(1,($B1209&gt;=KM!$A$5:$A$40)*($B1209&lt;=KM!$B$5:$B$40),0)),0)</f>
        <v>0</v>
      </c>
      <c r="I1209" s="55">
        <f t="shared" si="144"/>
        <v>0</v>
      </c>
      <c r="J1209" s="226"/>
      <c r="K1209" s="234"/>
      <c r="L1209" s="236" t="str">
        <f>IF(AND('1B Tableau financier'!$K$2&lt;&gt;"Pôle",B1209&lt;&gt;""),1,"")</f>
        <v/>
      </c>
      <c r="M1209" s="241" t="str">
        <f t="shared" si="145"/>
        <v/>
      </c>
      <c r="N1209" s="242" t="str">
        <f>IF(AND('1B Tableau financier'!$K$2="pôle",L1209=2),ROUND((I1209+J1209+K1209),2),"")</f>
        <v/>
      </c>
      <c r="O1209" s="241" t="str">
        <f t="shared" si="142"/>
        <v/>
      </c>
      <c r="P1209" s="55" t="str">
        <f t="shared" si="143"/>
        <v/>
      </c>
      <c r="Q1209" s="55"/>
      <c r="R1209" s="55"/>
      <c r="S1209" s="296"/>
    </row>
    <row r="1210" spans="1:19">
      <c r="A1210" s="217"/>
      <c r="B1210" s="218"/>
      <c r="C1210" s="219"/>
      <c r="D1210" s="219"/>
      <c r="E1210" s="220"/>
      <c r="F1210" s="219"/>
      <c r="G1210" s="291"/>
      <c r="H1210" s="174" cm="1">
        <f t="array" ref="H1210">IF(B1210&lt;&gt;"",INDEX(KM!$C$5:$C$40,MATCH(1,($B1210&gt;=KM!$A$5:$A$40)*($B1210&lt;=KM!$B$5:$B$40),0)),0)</f>
        <v>0</v>
      </c>
      <c r="I1210" s="55">
        <f t="shared" si="144"/>
        <v>0</v>
      </c>
      <c r="J1210" s="226"/>
      <c r="K1210" s="234"/>
      <c r="L1210" s="236" t="str">
        <f>IF(AND('1B Tableau financier'!$K$2&lt;&gt;"Pôle",B1210&lt;&gt;""),1,"")</f>
        <v/>
      </c>
      <c r="M1210" s="241" t="str">
        <f t="shared" si="145"/>
        <v/>
      </c>
      <c r="N1210" s="242" t="str">
        <f>IF(AND('1B Tableau financier'!$K$2="pôle",L1210=2),ROUND((I1210+J1210+K1210),2),"")</f>
        <v/>
      </c>
      <c r="O1210" s="241" t="str">
        <f t="shared" si="142"/>
        <v/>
      </c>
      <c r="P1210" s="55" t="str">
        <f t="shared" si="143"/>
        <v/>
      </c>
      <c r="Q1210" s="55"/>
      <c r="R1210" s="55"/>
      <c r="S1210" s="296"/>
    </row>
    <row r="1211" spans="1:19">
      <c r="A1211" s="217"/>
      <c r="B1211" s="218"/>
      <c r="C1211" s="219"/>
      <c r="D1211" s="219"/>
      <c r="E1211" s="220"/>
      <c r="F1211" s="219"/>
      <c r="G1211" s="291"/>
      <c r="H1211" s="174" cm="1">
        <f t="array" ref="H1211">IF(B1211&lt;&gt;"",INDEX(KM!$C$5:$C$40,MATCH(1,($B1211&gt;=KM!$A$5:$A$40)*($B1211&lt;=KM!$B$5:$B$40),0)),0)</f>
        <v>0</v>
      </c>
      <c r="I1211" s="55">
        <f t="shared" si="144"/>
        <v>0</v>
      </c>
      <c r="J1211" s="226"/>
      <c r="K1211" s="234"/>
      <c r="L1211" s="236" t="str">
        <f>IF(AND('1B Tableau financier'!$K$2&lt;&gt;"Pôle",B1211&lt;&gt;""),1,"")</f>
        <v/>
      </c>
      <c r="M1211" s="241" t="str">
        <f t="shared" si="145"/>
        <v/>
      </c>
      <c r="N1211" s="242" t="str">
        <f>IF(AND('1B Tableau financier'!$K$2="pôle",L1211=2),ROUND((I1211+J1211+K1211),2),"")</f>
        <v/>
      </c>
      <c r="O1211" s="241" t="str">
        <f t="shared" si="142"/>
        <v/>
      </c>
      <c r="P1211" s="55" t="str">
        <f t="shared" si="143"/>
        <v/>
      </c>
      <c r="Q1211" s="55"/>
      <c r="R1211" s="55"/>
      <c r="S1211" s="296"/>
    </row>
    <row r="1212" spans="1:19">
      <c r="A1212" s="217"/>
      <c r="B1212" s="218"/>
      <c r="C1212" s="219"/>
      <c r="D1212" s="219"/>
      <c r="E1212" s="220"/>
      <c r="F1212" s="219"/>
      <c r="G1212" s="291"/>
      <c r="H1212" s="174" cm="1">
        <f t="array" ref="H1212">IF(B1212&lt;&gt;"",INDEX(KM!$C$5:$C$40,MATCH(1,($B1212&gt;=KM!$A$5:$A$40)*($B1212&lt;=KM!$B$5:$B$40),0)),0)</f>
        <v>0</v>
      </c>
      <c r="I1212" s="55">
        <f t="shared" si="144"/>
        <v>0</v>
      </c>
      <c r="J1212" s="226"/>
      <c r="K1212" s="234"/>
      <c r="L1212" s="236" t="str">
        <f>IF(AND('1B Tableau financier'!$K$2&lt;&gt;"Pôle",B1212&lt;&gt;""),1,"")</f>
        <v/>
      </c>
      <c r="M1212" s="241" t="str">
        <f t="shared" si="145"/>
        <v/>
      </c>
      <c r="N1212" s="242" t="str">
        <f>IF(AND('1B Tableau financier'!$K$2="pôle",L1212=2),ROUND((I1212+J1212+K1212),2),"")</f>
        <v/>
      </c>
      <c r="O1212" s="241" t="str">
        <f t="shared" si="142"/>
        <v/>
      </c>
      <c r="P1212" s="55" t="str">
        <f t="shared" si="143"/>
        <v/>
      </c>
      <c r="Q1212" s="55"/>
      <c r="R1212" s="55"/>
      <c r="S1212" s="296"/>
    </row>
    <row r="1213" spans="1:19">
      <c r="A1213" s="217"/>
      <c r="B1213" s="218"/>
      <c r="C1213" s="219"/>
      <c r="D1213" s="219"/>
      <c r="E1213" s="220"/>
      <c r="F1213" s="219"/>
      <c r="G1213" s="291"/>
      <c r="H1213" s="174" cm="1">
        <f t="array" ref="H1213">IF(B1213&lt;&gt;"",INDEX(KM!$C$5:$C$40,MATCH(1,($B1213&gt;=KM!$A$5:$A$40)*($B1213&lt;=KM!$B$5:$B$40),0)),0)</f>
        <v>0</v>
      </c>
      <c r="I1213" s="55">
        <f t="shared" si="144"/>
        <v>0</v>
      </c>
      <c r="J1213" s="226"/>
      <c r="K1213" s="234"/>
      <c r="L1213" s="236" t="str">
        <f>IF(AND('1B Tableau financier'!$K$2&lt;&gt;"Pôle",B1213&lt;&gt;""),1,"")</f>
        <v/>
      </c>
      <c r="M1213" s="241" t="str">
        <f t="shared" si="145"/>
        <v/>
      </c>
      <c r="N1213" s="242" t="str">
        <f>IF(AND('1B Tableau financier'!$K$2="pôle",L1213=2),ROUND((I1213+J1213+K1213),2),"")</f>
        <v/>
      </c>
      <c r="O1213" s="241" t="str">
        <f t="shared" si="142"/>
        <v/>
      </c>
      <c r="P1213" s="55" t="str">
        <f t="shared" si="143"/>
        <v/>
      </c>
      <c r="Q1213" s="55"/>
      <c r="R1213" s="55"/>
      <c r="S1213" s="296"/>
    </row>
    <row r="1214" spans="1:19">
      <c r="A1214" s="217"/>
      <c r="B1214" s="218"/>
      <c r="C1214" s="219"/>
      <c r="D1214" s="219"/>
      <c r="E1214" s="220"/>
      <c r="F1214" s="219"/>
      <c r="G1214" s="291"/>
      <c r="H1214" s="174" cm="1">
        <f t="array" ref="H1214">IF(B1214&lt;&gt;"",INDEX(KM!$C$5:$C$40,MATCH(1,($B1214&gt;=KM!$A$5:$A$40)*($B1214&lt;=KM!$B$5:$B$40),0)),0)</f>
        <v>0</v>
      </c>
      <c r="I1214" s="55">
        <f t="shared" si="144"/>
        <v>0</v>
      </c>
      <c r="J1214" s="226"/>
      <c r="K1214" s="234"/>
      <c r="L1214" s="236" t="str">
        <f>IF(AND('1B Tableau financier'!$K$2&lt;&gt;"Pôle",B1214&lt;&gt;""),1,"")</f>
        <v/>
      </c>
      <c r="M1214" s="241" t="str">
        <f t="shared" si="145"/>
        <v/>
      </c>
      <c r="N1214" s="242" t="str">
        <f>IF(AND('1B Tableau financier'!$K$2="pôle",L1214=2),ROUND((I1214+J1214+K1214),2),"")</f>
        <v/>
      </c>
      <c r="O1214" s="241" t="str">
        <f t="shared" si="142"/>
        <v/>
      </c>
      <c r="P1214" s="55" t="str">
        <f t="shared" si="143"/>
        <v/>
      </c>
      <c r="Q1214" s="55"/>
      <c r="R1214" s="55"/>
      <c r="S1214" s="296"/>
    </row>
    <row r="1215" spans="1:19">
      <c r="A1215" s="217"/>
      <c r="B1215" s="218"/>
      <c r="C1215" s="219"/>
      <c r="D1215" s="219"/>
      <c r="E1215" s="220"/>
      <c r="F1215" s="219"/>
      <c r="G1215" s="291"/>
      <c r="H1215" s="174" cm="1">
        <f t="array" ref="H1215">IF(B1215&lt;&gt;"",INDEX(KM!$C$5:$C$40,MATCH(1,($B1215&gt;=KM!$A$5:$A$40)*($B1215&lt;=KM!$B$5:$B$40),0)),0)</f>
        <v>0</v>
      </c>
      <c r="I1215" s="55">
        <f t="shared" si="144"/>
        <v>0</v>
      </c>
      <c r="J1215" s="226"/>
      <c r="K1215" s="234"/>
      <c r="L1215" s="236" t="str">
        <f>IF(AND('1B Tableau financier'!$K$2&lt;&gt;"Pôle",B1215&lt;&gt;""),1,"")</f>
        <v/>
      </c>
      <c r="M1215" s="241" t="str">
        <f t="shared" si="145"/>
        <v/>
      </c>
      <c r="N1215" s="242" t="str">
        <f>IF(AND('1B Tableau financier'!$K$2="pôle",L1215=2),ROUND((I1215+J1215+K1215),2),"")</f>
        <v/>
      </c>
      <c r="O1215" s="241" t="str">
        <f t="shared" si="142"/>
        <v/>
      </c>
      <c r="P1215" s="55" t="str">
        <f t="shared" si="143"/>
        <v/>
      </c>
      <c r="Q1215" s="55"/>
      <c r="R1215" s="55"/>
      <c r="S1215" s="296"/>
    </row>
    <row r="1216" spans="1:19">
      <c r="A1216" s="217"/>
      <c r="B1216" s="218"/>
      <c r="C1216" s="219"/>
      <c r="D1216" s="219"/>
      <c r="E1216" s="220"/>
      <c r="F1216" s="219"/>
      <c r="G1216" s="291"/>
      <c r="H1216" s="174" cm="1">
        <f t="array" ref="H1216">IF(B1216&lt;&gt;"",INDEX(KM!$C$5:$C$40,MATCH(1,($B1216&gt;=KM!$A$5:$A$40)*($B1216&lt;=KM!$B$5:$B$40),0)),0)</f>
        <v>0</v>
      </c>
      <c r="I1216" s="55">
        <f t="shared" si="144"/>
        <v>0</v>
      </c>
      <c r="J1216" s="226"/>
      <c r="K1216" s="234"/>
      <c r="L1216" s="236" t="str">
        <f>IF(AND('1B Tableau financier'!$K$2&lt;&gt;"Pôle",B1216&lt;&gt;""),1,"")</f>
        <v/>
      </c>
      <c r="M1216" s="241" t="str">
        <f t="shared" si="145"/>
        <v/>
      </c>
      <c r="N1216" s="242" t="str">
        <f>IF(AND('1B Tableau financier'!$K$2="pôle",L1216=2),ROUND((I1216+J1216+K1216),2),"")</f>
        <v/>
      </c>
      <c r="O1216" s="241" t="str">
        <f t="shared" si="142"/>
        <v/>
      </c>
      <c r="P1216" s="55" t="str">
        <f t="shared" si="143"/>
        <v/>
      </c>
      <c r="Q1216" s="55"/>
      <c r="R1216" s="55"/>
      <c r="S1216" s="296"/>
    </row>
    <row r="1217" spans="1:19">
      <c r="A1217" s="217"/>
      <c r="B1217" s="218"/>
      <c r="C1217" s="219"/>
      <c r="D1217" s="219"/>
      <c r="E1217" s="220"/>
      <c r="F1217" s="219"/>
      <c r="G1217" s="291"/>
      <c r="H1217" s="174" cm="1">
        <f t="array" ref="H1217">IF(B1217&lt;&gt;"",INDEX(KM!$C$5:$C$40,MATCH(1,($B1217&gt;=KM!$A$5:$A$40)*($B1217&lt;=KM!$B$5:$B$40),0)),0)</f>
        <v>0</v>
      </c>
      <c r="I1217" s="55">
        <f t="shared" si="144"/>
        <v>0</v>
      </c>
      <c r="J1217" s="226"/>
      <c r="K1217" s="234"/>
      <c r="L1217" s="236" t="str">
        <f>IF(AND('1B Tableau financier'!$K$2&lt;&gt;"Pôle",B1217&lt;&gt;""),1,"")</f>
        <v/>
      </c>
      <c r="M1217" s="241" t="str">
        <f t="shared" si="145"/>
        <v/>
      </c>
      <c r="N1217" s="242" t="str">
        <f>IF(AND('1B Tableau financier'!$K$2="pôle",L1217=2),ROUND((I1217+J1217+K1217),2),"")</f>
        <v/>
      </c>
      <c r="O1217" s="241" t="str">
        <f t="shared" si="142"/>
        <v/>
      </c>
      <c r="P1217" s="55" t="str">
        <f t="shared" si="143"/>
        <v/>
      </c>
      <c r="Q1217" s="55"/>
      <c r="R1217" s="55"/>
      <c r="S1217" s="296"/>
    </row>
    <row r="1218" spans="1:19">
      <c r="A1218" s="217"/>
      <c r="B1218" s="218"/>
      <c r="C1218" s="219"/>
      <c r="D1218" s="219"/>
      <c r="E1218" s="220"/>
      <c r="F1218" s="219"/>
      <c r="G1218" s="291"/>
      <c r="H1218" s="174" cm="1">
        <f t="array" ref="H1218">IF(B1218&lt;&gt;"",INDEX(KM!$C$5:$C$40,MATCH(1,($B1218&gt;=KM!$A$5:$A$40)*($B1218&lt;=KM!$B$5:$B$40),0)),0)</f>
        <v>0</v>
      </c>
      <c r="I1218" s="55">
        <f t="shared" si="144"/>
        <v>0</v>
      </c>
      <c r="J1218" s="226"/>
      <c r="K1218" s="234"/>
      <c r="L1218" s="236" t="str">
        <f>IF(AND('1B Tableau financier'!$K$2&lt;&gt;"Pôle",B1218&lt;&gt;""),1,"")</f>
        <v/>
      </c>
      <c r="M1218" s="241" t="str">
        <f t="shared" si="145"/>
        <v/>
      </c>
      <c r="N1218" s="242" t="str">
        <f>IF(AND('1B Tableau financier'!$K$2="pôle",L1218=2),ROUND((I1218+J1218+K1218),2),"")</f>
        <v/>
      </c>
      <c r="O1218" s="241" t="str">
        <f t="shared" si="142"/>
        <v/>
      </c>
      <c r="P1218" s="55" t="str">
        <f t="shared" si="143"/>
        <v/>
      </c>
      <c r="Q1218" s="55"/>
      <c r="R1218" s="55"/>
      <c r="S1218" s="296"/>
    </row>
    <row r="1219" spans="1:19">
      <c r="A1219" s="217"/>
      <c r="B1219" s="218"/>
      <c r="C1219" s="219"/>
      <c r="D1219" s="219"/>
      <c r="E1219" s="220"/>
      <c r="F1219" s="219"/>
      <c r="G1219" s="291"/>
      <c r="H1219" s="174" cm="1">
        <f t="array" ref="H1219">IF(B1219&lt;&gt;"",INDEX(KM!$C$5:$C$40,MATCH(1,($B1219&gt;=KM!$A$5:$A$40)*($B1219&lt;=KM!$B$5:$B$40),0)),0)</f>
        <v>0</v>
      </c>
      <c r="I1219" s="55">
        <f t="shared" si="144"/>
        <v>0</v>
      </c>
      <c r="J1219" s="226"/>
      <c r="K1219" s="234"/>
      <c r="L1219" s="236" t="str">
        <f>IF(AND('1B Tableau financier'!$K$2&lt;&gt;"Pôle",B1219&lt;&gt;""),1,"")</f>
        <v/>
      </c>
      <c r="M1219" s="241" t="str">
        <f t="shared" si="145"/>
        <v/>
      </c>
      <c r="N1219" s="242" t="str">
        <f>IF(AND('1B Tableau financier'!$K$2="pôle",L1219=2),ROUND((I1219+J1219+K1219),2),"")</f>
        <v/>
      </c>
      <c r="O1219" s="241" t="str">
        <f t="shared" si="142"/>
        <v/>
      </c>
      <c r="P1219" s="55" t="str">
        <f t="shared" si="143"/>
        <v/>
      </c>
      <c r="Q1219" s="55"/>
      <c r="R1219" s="55"/>
      <c r="S1219" s="296"/>
    </row>
    <row r="1220" spans="1:19">
      <c r="A1220" s="217"/>
      <c r="B1220" s="218"/>
      <c r="C1220" s="219"/>
      <c r="D1220" s="219"/>
      <c r="E1220" s="220"/>
      <c r="F1220" s="219"/>
      <c r="G1220" s="291"/>
      <c r="H1220" s="174" cm="1">
        <f t="array" ref="H1220">IF(B1220&lt;&gt;"",INDEX(KM!$C$5:$C$40,MATCH(1,($B1220&gt;=KM!$A$5:$A$40)*($B1220&lt;=KM!$B$5:$B$40),0)),0)</f>
        <v>0</v>
      </c>
      <c r="I1220" s="55">
        <f t="shared" si="144"/>
        <v>0</v>
      </c>
      <c r="J1220" s="226"/>
      <c r="K1220" s="234"/>
      <c r="L1220" s="236" t="str">
        <f>IF(AND('1B Tableau financier'!$K$2&lt;&gt;"Pôle",B1220&lt;&gt;""),1,"")</f>
        <v/>
      </c>
      <c r="M1220" s="241" t="str">
        <f t="shared" si="145"/>
        <v/>
      </c>
      <c r="N1220" s="242" t="str">
        <f>IF(AND('1B Tableau financier'!$K$2="pôle",L1220=2),ROUND((I1220+J1220+K1220),2),"")</f>
        <v/>
      </c>
      <c r="O1220" s="241" t="str">
        <f t="shared" si="142"/>
        <v/>
      </c>
      <c r="P1220" s="55" t="str">
        <f t="shared" si="143"/>
        <v/>
      </c>
      <c r="Q1220" s="55"/>
      <c r="R1220" s="55"/>
      <c r="S1220" s="296"/>
    </row>
    <row r="1221" spans="1:19">
      <c r="A1221" s="217"/>
      <c r="B1221" s="218"/>
      <c r="C1221" s="219"/>
      <c r="D1221" s="219"/>
      <c r="E1221" s="220"/>
      <c r="F1221" s="219"/>
      <c r="G1221" s="291"/>
      <c r="H1221" s="174" cm="1">
        <f t="array" ref="H1221">IF(B1221&lt;&gt;"",INDEX(KM!$C$5:$C$40,MATCH(1,($B1221&gt;=KM!$A$5:$A$40)*($B1221&lt;=KM!$B$5:$B$40),0)),0)</f>
        <v>0</v>
      </c>
      <c r="I1221" s="55">
        <f t="shared" si="144"/>
        <v>0</v>
      </c>
      <c r="J1221" s="226"/>
      <c r="K1221" s="234"/>
      <c r="L1221" s="236" t="str">
        <f>IF(AND('1B Tableau financier'!$K$2&lt;&gt;"Pôle",B1221&lt;&gt;""),1,"")</f>
        <v/>
      </c>
      <c r="M1221" s="241" t="str">
        <f t="shared" si="145"/>
        <v/>
      </c>
      <c r="N1221" s="242" t="str">
        <f>IF(AND('1B Tableau financier'!$K$2="pôle",L1221=2),ROUND((I1221+J1221+K1221),2),"")</f>
        <v/>
      </c>
      <c r="O1221" s="241" t="str">
        <f t="shared" si="142"/>
        <v/>
      </c>
      <c r="P1221" s="55" t="str">
        <f t="shared" si="143"/>
        <v/>
      </c>
      <c r="Q1221" s="55"/>
      <c r="R1221" s="55"/>
      <c r="S1221" s="296"/>
    </row>
    <row r="1222" spans="1:19">
      <c r="A1222" s="217"/>
      <c r="B1222" s="218"/>
      <c r="C1222" s="219"/>
      <c r="D1222" s="219"/>
      <c r="E1222" s="220"/>
      <c r="F1222" s="219"/>
      <c r="G1222" s="291"/>
      <c r="H1222" s="174" cm="1">
        <f t="array" ref="H1222">IF(B1222&lt;&gt;"",INDEX(KM!$C$5:$C$40,MATCH(1,($B1222&gt;=KM!$A$5:$A$40)*($B1222&lt;=KM!$B$5:$B$40),0)),0)</f>
        <v>0</v>
      </c>
      <c r="I1222" s="55">
        <f t="shared" si="144"/>
        <v>0</v>
      </c>
      <c r="J1222" s="226"/>
      <c r="K1222" s="234"/>
      <c r="L1222" s="236" t="str">
        <f>IF(AND('1B Tableau financier'!$K$2&lt;&gt;"Pôle",B1222&lt;&gt;""),1,"")</f>
        <v/>
      </c>
      <c r="M1222" s="241" t="str">
        <f t="shared" si="145"/>
        <v/>
      </c>
      <c r="N1222" s="242" t="str">
        <f>IF(AND('1B Tableau financier'!$K$2="pôle",L1222=2),ROUND((I1222+J1222+K1222),2),"")</f>
        <v/>
      </c>
      <c r="O1222" s="241" t="str">
        <f t="shared" si="142"/>
        <v/>
      </c>
      <c r="P1222" s="55" t="str">
        <f t="shared" si="143"/>
        <v/>
      </c>
      <c r="Q1222" s="55"/>
      <c r="R1222" s="55"/>
      <c r="S1222" s="296"/>
    </row>
    <row r="1223" spans="1:19">
      <c r="A1223" s="217"/>
      <c r="B1223" s="218"/>
      <c r="C1223" s="219"/>
      <c r="D1223" s="219"/>
      <c r="E1223" s="220"/>
      <c r="F1223" s="219"/>
      <c r="G1223" s="291"/>
      <c r="H1223" s="174" cm="1">
        <f t="array" ref="H1223">IF(B1223&lt;&gt;"",INDEX(KM!$C$5:$C$40,MATCH(1,($B1223&gt;=KM!$A$5:$A$40)*($B1223&lt;=KM!$B$5:$B$40),0)),0)</f>
        <v>0</v>
      </c>
      <c r="I1223" s="55">
        <f t="shared" si="144"/>
        <v>0</v>
      </c>
      <c r="J1223" s="226"/>
      <c r="K1223" s="234"/>
      <c r="L1223" s="236" t="str">
        <f>IF(AND('1B Tableau financier'!$K$2&lt;&gt;"Pôle",B1223&lt;&gt;""),1,"")</f>
        <v/>
      </c>
      <c r="M1223" s="241" t="str">
        <f t="shared" si="145"/>
        <v/>
      </c>
      <c r="N1223" s="242" t="str">
        <f>IF(AND('1B Tableau financier'!$K$2="pôle",L1223=2),ROUND((I1223+J1223+K1223),2),"")</f>
        <v/>
      </c>
      <c r="O1223" s="241" t="str">
        <f t="shared" si="142"/>
        <v/>
      </c>
      <c r="P1223" s="55" t="str">
        <f t="shared" si="143"/>
        <v/>
      </c>
      <c r="Q1223" s="55"/>
      <c r="R1223" s="55"/>
      <c r="S1223" s="296"/>
    </row>
    <row r="1224" spans="1:19">
      <c r="A1224" s="217"/>
      <c r="B1224" s="218"/>
      <c r="C1224" s="219"/>
      <c r="D1224" s="219"/>
      <c r="E1224" s="220"/>
      <c r="F1224" s="219"/>
      <c r="G1224" s="291"/>
      <c r="H1224" s="174" cm="1">
        <f t="array" ref="H1224">IF(B1224&lt;&gt;"",INDEX(KM!$C$5:$C$40,MATCH(1,($B1224&gt;=KM!$A$5:$A$40)*($B1224&lt;=KM!$B$5:$B$40),0)),0)</f>
        <v>0</v>
      </c>
      <c r="I1224" s="55">
        <f t="shared" si="144"/>
        <v>0</v>
      </c>
      <c r="J1224" s="226"/>
      <c r="K1224" s="234"/>
      <c r="L1224" s="236" t="str">
        <f>IF(AND('1B Tableau financier'!$K$2&lt;&gt;"Pôle",B1224&lt;&gt;""),1,"")</f>
        <v/>
      </c>
      <c r="M1224" s="241" t="str">
        <f t="shared" si="145"/>
        <v/>
      </c>
      <c r="N1224" s="242" t="str">
        <f>IF(AND('1B Tableau financier'!$K$2="pôle",L1224=2),ROUND((I1224+J1224+K1224),2),"")</f>
        <v/>
      </c>
      <c r="O1224" s="241" t="str">
        <f t="shared" si="142"/>
        <v/>
      </c>
      <c r="P1224" s="55" t="str">
        <f t="shared" si="143"/>
        <v/>
      </c>
      <c r="Q1224" s="55"/>
      <c r="R1224" s="55"/>
      <c r="S1224" s="296"/>
    </row>
    <row r="1225" spans="1:19">
      <c r="A1225" s="217"/>
      <c r="B1225" s="218"/>
      <c r="C1225" s="219"/>
      <c r="D1225" s="219"/>
      <c r="E1225" s="220"/>
      <c r="F1225" s="219"/>
      <c r="G1225" s="291"/>
      <c r="H1225" s="174" cm="1">
        <f t="array" ref="H1225">IF(B1225&lt;&gt;"",INDEX(KM!$C$5:$C$40,MATCH(1,($B1225&gt;=KM!$A$5:$A$40)*($B1225&lt;=KM!$B$5:$B$40),0)),0)</f>
        <v>0</v>
      </c>
      <c r="I1225" s="55">
        <f t="shared" si="144"/>
        <v>0</v>
      </c>
      <c r="J1225" s="226"/>
      <c r="K1225" s="234"/>
      <c r="L1225" s="236" t="str">
        <f>IF(AND('1B Tableau financier'!$K$2&lt;&gt;"Pôle",B1225&lt;&gt;""),1,"")</f>
        <v/>
      </c>
      <c r="M1225" s="241" t="str">
        <f t="shared" si="145"/>
        <v/>
      </c>
      <c r="N1225" s="242" t="str">
        <f>IF(AND('1B Tableau financier'!$K$2="pôle",L1225=2),ROUND((I1225+J1225+K1225),2),"")</f>
        <v/>
      </c>
      <c r="O1225" s="241" t="str">
        <f t="shared" si="142"/>
        <v/>
      </c>
      <c r="P1225" s="55" t="str">
        <f t="shared" si="143"/>
        <v/>
      </c>
      <c r="Q1225" s="55"/>
      <c r="R1225" s="55"/>
      <c r="S1225" s="296"/>
    </row>
    <row r="1226" spans="1:19">
      <c r="A1226" s="217"/>
      <c r="B1226" s="218"/>
      <c r="C1226" s="219"/>
      <c r="D1226" s="219"/>
      <c r="E1226" s="220"/>
      <c r="F1226" s="219"/>
      <c r="G1226" s="291"/>
      <c r="H1226" s="174" cm="1">
        <f t="array" ref="H1226">IF(B1226&lt;&gt;"",INDEX(KM!$C$5:$C$40,MATCH(1,($B1226&gt;=KM!$A$5:$A$40)*($B1226&lt;=KM!$B$5:$B$40),0)),0)</f>
        <v>0</v>
      </c>
      <c r="I1226" s="55">
        <f t="shared" si="144"/>
        <v>0</v>
      </c>
      <c r="J1226" s="226"/>
      <c r="K1226" s="234"/>
      <c r="L1226" s="236" t="str">
        <f>IF(AND('1B Tableau financier'!$K$2&lt;&gt;"Pôle",B1226&lt;&gt;""),1,"")</f>
        <v/>
      </c>
      <c r="M1226" s="241" t="str">
        <f t="shared" si="145"/>
        <v/>
      </c>
      <c r="N1226" s="242" t="str">
        <f>IF(AND('1B Tableau financier'!$K$2="pôle",L1226=2),ROUND((I1226+J1226+K1226),2),"")</f>
        <v/>
      </c>
      <c r="O1226" s="241" t="str">
        <f t="shared" si="142"/>
        <v/>
      </c>
      <c r="P1226" s="55" t="str">
        <f t="shared" si="143"/>
        <v/>
      </c>
      <c r="Q1226" s="55"/>
      <c r="R1226" s="55"/>
      <c r="S1226" s="296"/>
    </row>
    <row r="1227" spans="1:19">
      <c r="A1227" s="217"/>
      <c r="B1227" s="218"/>
      <c r="C1227" s="219"/>
      <c r="D1227" s="219"/>
      <c r="E1227" s="220"/>
      <c r="F1227" s="219"/>
      <c r="G1227" s="291"/>
      <c r="H1227" s="174" cm="1">
        <f t="array" ref="H1227">IF(B1227&lt;&gt;"",INDEX(KM!$C$5:$C$40,MATCH(1,($B1227&gt;=KM!$A$5:$A$40)*($B1227&lt;=KM!$B$5:$B$40),0)),0)</f>
        <v>0</v>
      </c>
      <c r="I1227" s="55">
        <f t="shared" si="144"/>
        <v>0</v>
      </c>
      <c r="J1227" s="226"/>
      <c r="K1227" s="234"/>
      <c r="L1227" s="236" t="str">
        <f>IF(AND('1B Tableau financier'!$K$2&lt;&gt;"Pôle",B1227&lt;&gt;""),1,"")</f>
        <v/>
      </c>
      <c r="M1227" s="241" t="str">
        <f t="shared" si="145"/>
        <v/>
      </c>
      <c r="N1227" s="242" t="str">
        <f>IF(AND('1B Tableau financier'!$K$2="pôle",L1227=2),ROUND((I1227+J1227+K1227),2),"")</f>
        <v/>
      </c>
      <c r="O1227" s="241" t="str">
        <f t="shared" si="142"/>
        <v/>
      </c>
      <c r="P1227" s="55" t="str">
        <f t="shared" si="143"/>
        <v/>
      </c>
      <c r="Q1227" s="55"/>
      <c r="R1227" s="55"/>
      <c r="S1227" s="296"/>
    </row>
    <row r="1228" spans="1:19">
      <c r="A1228" s="217"/>
      <c r="B1228" s="218"/>
      <c r="C1228" s="219"/>
      <c r="D1228" s="219"/>
      <c r="E1228" s="220"/>
      <c r="F1228" s="219"/>
      <c r="G1228" s="291"/>
      <c r="H1228" s="174" cm="1">
        <f t="array" ref="H1228">IF(B1228&lt;&gt;"",INDEX(KM!$C$5:$C$40,MATCH(1,($B1228&gt;=KM!$A$5:$A$40)*($B1228&lt;=KM!$B$5:$B$40),0)),0)</f>
        <v>0</v>
      </c>
      <c r="I1228" s="55">
        <f t="shared" si="144"/>
        <v>0</v>
      </c>
      <c r="J1228" s="226"/>
      <c r="K1228" s="234"/>
      <c r="L1228" s="236" t="str">
        <f>IF(AND('1B Tableau financier'!$K$2&lt;&gt;"Pôle",B1228&lt;&gt;""),1,"")</f>
        <v/>
      </c>
      <c r="M1228" s="241" t="str">
        <f t="shared" si="145"/>
        <v/>
      </c>
      <c r="N1228" s="242" t="str">
        <f>IF(AND('1B Tableau financier'!$K$2="pôle",L1228=2),ROUND((I1228+J1228+K1228),2),"")</f>
        <v/>
      </c>
      <c r="O1228" s="241" t="str">
        <f t="shared" si="142"/>
        <v/>
      </c>
      <c r="P1228" s="55" t="str">
        <f t="shared" si="143"/>
        <v/>
      </c>
      <c r="Q1228" s="55"/>
      <c r="R1228" s="55"/>
      <c r="S1228" s="296"/>
    </row>
    <row r="1229" spans="1:19">
      <c r="A1229" s="217"/>
      <c r="B1229" s="218"/>
      <c r="C1229" s="219"/>
      <c r="D1229" s="219"/>
      <c r="E1229" s="220"/>
      <c r="F1229" s="219"/>
      <c r="G1229" s="291"/>
      <c r="H1229" s="174" cm="1">
        <f t="array" ref="H1229">IF(B1229&lt;&gt;"",INDEX(KM!$C$5:$C$40,MATCH(1,($B1229&gt;=KM!$A$5:$A$40)*($B1229&lt;=KM!$B$5:$B$40),0)),0)</f>
        <v>0</v>
      </c>
      <c r="I1229" s="55">
        <f t="shared" si="144"/>
        <v>0</v>
      </c>
      <c r="J1229" s="226"/>
      <c r="K1229" s="234"/>
      <c r="L1229" s="236" t="str">
        <f>IF(AND('1B Tableau financier'!$K$2&lt;&gt;"Pôle",B1229&lt;&gt;""),1,"")</f>
        <v/>
      </c>
      <c r="M1229" s="241" t="str">
        <f t="shared" si="145"/>
        <v/>
      </c>
      <c r="N1229" s="242" t="str">
        <f>IF(AND('1B Tableau financier'!$K$2="pôle",L1229=2),ROUND((I1229+J1229+K1229),2),"")</f>
        <v/>
      </c>
      <c r="O1229" s="241" t="str">
        <f t="shared" si="142"/>
        <v/>
      </c>
      <c r="P1229" s="55" t="str">
        <f t="shared" si="143"/>
        <v/>
      </c>
      <c r="Q1229" s="55"/>
      <c r="R1229" s="55"/>
      <c r="S1229" s="296"/>
    </row>
    <row r="1230" spans="1:19">
      <c r="A1230" s="217"/>
      <c r="B1230" s="218"/>
      <c r="C1230" s="219"/>
      <c r="D1230" s="219"/>
      <c r="E1230" s="220"/>
      <c r="F1230" s="219"/>
      <c r="G1230" s="291"/>
      <c r="H1230" s="174" cm="1">
        <f t="array" ref="H1230">IF(B1230&lt;&gt;"",INDEX(KM!$C$5:$C$40,MATCH(1,($B1230&gt;=KM!$A$5:$A$40)*($B1230&lt;=KM!$B$5:$B$40),0)),0)</f>
        <v>0</v>
      </c>
      <c r="I1230" s="55">
        <f t="shared" si="144"/>
        <v>0</v>
      </c>
      <c r="J1230" s="226"/>
      <c r="K1230" s="234"/>
      <c r="L1230" s="236" t="str">
        <f>IF(AND('1B Tableau financier'!$K$2&lt;&gt;"Pôle",B1230&lt;&gt;""),1,"")</f>
        <v/>
      </c>
      <c r="M1230" s="241" t="str">
        <f t="shared" si="145"/>
        <v/>
      </c>
      <c r="N1230" s="242" t="str">
        <f>IF(AND('1B Tableau financier'!$K$2="pôle",L1230=2),ROUND((I1230+J1230+K1230),2),"")</f>
        <v/>
      </c>
      <c r="O1230" s="241" t="str">
        <f t="shared" si="142"/>
        <v/>
      </c>
      <c r="P1230" s="55" t="str">
        <f t="shared" si="143"/>
        <v/>
      </c>
      <c r="Q1230" s="55"/>
      <c r="R1230" s="55"/>
      <c r="S1230" s="296"/>
    </row>
    <row r="1231" spans="1:19">
      <c r="A1231" s="217"/>
      <c r="B1231" s="218"/>
      <c r="C1231" s="219"/>
      <c r="D1231" s="219"/>
      <c r="E1231" s="220"/>
      <c r="F1231" s="219"/>
      <c r="G1231" s="291"/>
      <c r="H1231" s="174" cm="1">
        <f t="array" ref="H1231">IF(B1231&lt;&gt;"",INDEX(KM!$C$5:$C$40,MATCH(1,($B1231&gt;=KM!$A$5:$A$40)*($B1231&lt;=KM!$B$5:$B$40),0)),0)</f>
        <v>0</v>
      </c>
      <c r="I1231" s="55">
        <f t="shared" si="144"/>
        <v>0</v>
      </c>
      <c r="J1231" s="226"/>
      <c r="K1231" s="234"/>
      <c r="L1231" s="236" t="str">
        <f>IF(AND('1B Tableau financier'!$K$2&lt;&gt;"Pôle",B1231&lt;&gt;""),1,"")</f>
        <v/>
      </c>
      <c r="M1231" s="241" t="str">
        <f t="shared" si="145"/>
        <v/>
      </c>
      <c r="N1231" s="242" t="str">
        <f>IF(AND('1B Tableau financier'!$K$2="pôle",L1231=2),ROUND((I1231+J1231+K1231),2),"")</f>
        <v/>
      </c>
      <c r="O1231" s="241" t="str">
        <f t="shared" si="142"/>
        <v/>
      </c>
      <c r="P1231" s="55" t="str">
        <f t="shared" si="143"/>
        <v/>
      </c>
      <c r="Q1231" s="55"/>
      <c r="R1231" s="55"/>
      <c r="S1231" s="296"/>
    </row>
    <row r="1232" spans="1:19">
      <c r="A1232" s="217"/>
      <c r="B1232" s="218"/>
      <c r="C1232" s="219"/>
      <c r="D1232" s="219"/>
      <c r="E1232" s="220"/>
      <c r="F1232" s="219"/>
      <c r="G1232" s="291"/>
      <c r="H1232" s="174" cm="1">
        <f t="array" ref="H1232">IF(B1232&lt;&gt;"",INDEX(KM!$C$5:$C$40,MATCH(1,($B1232&gt;=KM!$A$5:$A$40)*($B1232&lt;=KM!$B$5:$B$40),0)),0)</f>
        <v>0</v>
      </c>
      <c r="I1232" s="55">
        <f t="shared" si="144"/>
        <v>0</v>
      </c>
      <c r="J1232" s="226"/>
      <c r="K1232" s="234"/>
      <c r="L1232" s="236" t="str">
        <f>IF(AND('1B Tableau financier'!$K$2&lt;&gt;"Pôle",B1232&lt;&gt;""),1,"")</f>
        <v/>
      </c>
      <c r="M1232" s="241" t="str">
        <f t="shared" si="145"/>
        <v/>
      </c>
      <c r="N1232" s="242" t="str">
        <f>IF(AND('1B Tableau financier'!$K$2="pôle",L1232=2),ROUND((I1232+J1232+K1232),2),"")</f>
        <v/>
      </c>
      <c r="O1232" s="241" t="str">
        <f t="shared" si="142"/>
        <v/>
      </c>
      <c r="P1232" s="55" t="str">
        <f t="shared" si="143"/>
        <v/>
      </c>
      <c r="Q1232" s="55"/>
      <c r="R1232" s="55"/>
      <c r="S1232" s="296"/>
    </row>
    <row r="1233" spans="1:19">
      <c r="A1233" s="217"/>
      <c r="B1233" s="218"/>
      <c r="C1233" s="219"/>
      <c r="D1233" s="219"/>
      <c r="E1233" s="220"/>
      <c r="F1233" s="219"/>
      <c r="G1233" s="291"/>
      <c r="H1233" s="174" cm="1">
        <f t="array" ref="H1233">IF(B1233&lt;&gt;"",INDEX(KM!$C$5:$C$40,MATCH(1,($B1233&gt;=KM!$A$5:$A$40)*($B1233&lt;=KM!$B$5:$B$40),0)),0)</f>
        <v>0</v>
      </c>
      <c r="I1233" s="55">
        <f t="shared" si="144"/>
        <v>0</v>
      </c>
      <c r="J1233" s="226"/>
      <c r="K1233" s="234"/>
      <c r="L1233" s="236" t="str">
        <f>IF(AND('1B Tableau financier'!$K$2&lt;&gt;"Pôle",B1233&lt;&gt;""),1,"")</f>
        <v/>
      </c>
      <c r="M1233" s="241" t="str">
        <f t="shared" si="145"/>
        <v/>
      </c>
      <c r="N1233" s="242" t="str">
        <f>IF(AND('1B Tableau financier'!$K$2="pôle",L1233=2),ROUND((I1233+J1233+K1233),2),"")</f>
        <v/>
      </c>
      <c r="O1233" s="241" t="str">
        <f t="shared" si="142"/>
        <v/>
      </c>
      <c r="P1233" s="55" t="str">
        <f t="shared" si="143"/>
        <v/>
      </c>
      <c r="Q1233" s="55"/>
      <c r="R1233" s="55"/>
      <c r="S1233" s="296"/>
    </row>
    <row r="1234" spans="1:19">
      <c r="A1234" s="217"/>
      <c r="B1234" s="218"/>
      <c r="C1234" s="219"/>
      <c r="D1234" s="219"/>
      <c r="E1234" s="220"/>
      <c r="F1234" s="219"/>
      <c r="G1234" s="291"/>
      <c r="H1234" s="174" cm="1">
        <f t="array" ref="H1234">IF(B1234&lt;&gt;"",INDEX(KM!$C$5:$C$40,MATCH(1,($B1234&gt;=KM!$A$5:$A$40)*($B1234&lt;=KM!$B$5:$B$40),0)),0)</f>
        <v>0</v>
      </c>
      <c r="I1234" s="55">
        <f t="shared" si="144"/>
        <v>0</v>
      </c>
      <c r="J1234" s="226"/>
      <c r="K1234" s="234"/>
      <c r="L1234" s="236" t="str">
        <f>IF(AND('1B Tableau financier'!$K$2&lt;&gt;"Pôle",B1234&lt;&gt;""),1,"")</f>
        <v/>
      </c>
      <c r="M1234" s="241" t="str">
        <f t="shared" si="145"/>
        <v/>
      </c>
      <c r="N1234" s="242" t="str">
        <f>IF(AND('1B Tableau financier'!$K$2="pôle",L1234=2),ROUND((I1234+J1234+K1234),2),"")</f>
        <v/>
      </c>
      <c r="O1234" s="241" t="str">
        <f t="shared" si="142"/>
        <v/>
      </c>
      <c r="P1234" s="55" t="str">
        <f t="shared" si="143"/>
        <v/>
      </c>
      <c r="Q1234" s="55"/>
      <c r="R1234" s="55"/>
      <c r="S1234" s="296"/>
    </row>
    <row r="1235" spans="1:19">
      <c r="A1235" s="221"/>
      <c r="B1235" s="218"/>
      <c r="C1235" s="219"/>
      <c r="D1235" s="219"/>
      <c r="E1235" s="220"/>
      <c r="F1235" s="219"/>
      <c r="G1235" s="291"/>
      <c r="H1235" s="174" cm="1">
        <f t="array" ref="H1235">IF(B1235&lt;&gt;"",INDEX(KM!$C$5:$C$40,MATCH(1,($B1235&gt;=KM!$A$5:$A$40)*($B1235&lt;=KM!$B$5:$B$40),0)),0)</f>
        <v>0</v>
      </c>
      <c r="I1235" s="55">
        <f t="shared" si="144"/>
        <v>0</v>
      </c>
      <c r="J1235" s="226"/>
      <c r="K1235" s="234"/>
      <c r="L1235" s="236" t="str">
        <f>IF(AND('1B Tableau financier'!$K$2&lt;&gt;"Pôle",B1235&lt;&gt;""),1,"")</f>
        <v/>
      </c>
      <c r="M1235" s="241" t="str">
        <f t="shared" si="145"/>
        <v/>
      </c>
      <c r="N1235" s="242" t="str">
        <f>IF(AND('1B Tableau financier'!$K$2="pôle",L1235=2),ROUND((I1235+J1235+K1235),2),"")</f>
        <v/>
      </c>
      <c r="O1235" s="241" t="str">
        <f t="shared" si="142"/>
        <v/>
      </c>
      <c r="P1235" s="55" t="str">
        <f t="shared" si="143"/>
        <v/>
      </c>
      <c r="Q1235" s="55"/>
      <c r="R1235" s="55"/>
      <c r="S1235" s="296"/>
    </row>
    <row r="1236" spans="1:19">
      <c r="A1236" s="217"/>
      <c r="B1236" s="218"/>
      <c r="C1236" s="219"/>
      <c r="D1236" s="219"/>
      <c r="E1236" s="220"/>
      <c r="F1236" s="219"/>
      <c r="G1236" s="291"/>
      <c r="H1236" s="174" cm="1">
        <f t="array" ref="H1236">IF(B1236&lt;&gt;"",INDEX(KM!$C$5:$C$40,MATCH(1,($B1236&gt;=KM!$A$5:$A$40)*($B1236&lt;=KM!$B$5:$B$40),0)),0)</f>
        <v>0</v>
      </c>
      <c r="I1236" s="55">
        <f t="shared" si="144"/>
        <v>0</v>
      </c>
      <c r="J1236" s="226"/>
      <c r="K1236" s="234"/>
      <c r="L1236" s="236" t="str">
        <f>IF(AND('1B Tableau financier'!$K$2&lt;&gt;"Pôle",B1236&lt;&gt;""),1,"")</f>
        <v/>
      </c>
      <c r="M1236" s="241" t="str">
        <f t="shared" si="145"/>
        <v/>
      </c>
      <c r="N1236" s="242" t="str">
        <f>IF(AND('1B Tableau financier'!$K$2="pôle",L1236=2),ROUND((I1236+J1236+K1236),2),"")</f>
        <v/>
      </c>
      <c r="O1236" s="241" t="str">
        <f t="shared" si="142"/>
        <v/>
      </c>
      <c r="P1236" s="55" t="str">
        <f t="shared" si="143"/>
        <v/>
      </c>
      <c r="Q1236" s="55"/>
      <c r="R1236" s="55"/>
      <c r="S1236" s="296"/>
    </row>
    <row r="1237" spans="1:19">
      <c r="A1237" s="217"/>
      <c r="B1237" s="218"/>
      <c r="C1237" s="219"/>
      <c r="D1237" s="219"/>
      <c r="E1237" s="220"/>
      <c r="F1237" s="219"/>
      <c r="G1237" s="291"/>
      <c r="H1237" s="174" cm="1">
        <f t="array" ref="H1237">IF(B1237&lt;&gt;"",INDEX(KM!$C$5:$C$40,MATCH(1,($B1237&gt;=KM!$A$5:$A$40)*($B1237&lt;=KM!$B$5:$B$40),0)),0)</f>
        <v>0</v>
      </c>
      <c r="I1237" s="55">
        <f t="shared" si="144"/>
        <v>0</v>
      </c>
      <c r="J1237" s="226"/>
      <c r="K1237" s="234"/>
      <c r="L1237" s="236" t="str">
        <f>IF(AND('1B Tableau financier'!$K$2&lt;&gt;"Pôle",B1237&lt;&gt;""),1,"")</f>
        <v/>
      </c>
      <c r="M1237" s="241" t="str">
        <f t="shared" si="145"/>
        <v/>
      </c>
      <c r="N1237" s="242" t="str">
        <f>IF(AND('1B Tableau financier'!$K$2="pôle",L1237=2),ROUND((I1237+J1237+K1237),2),"")</f>
        <v/>
      </c>
      <c r="O1237" s="241" t="str">
        <f t="shared" si="142"/>
        <v/>
      </c>
      <c r="P1237" s="55" t="str">
        <f t="shared" si="143"/>
        <v/>
      </c>
      <c r="Q1237" s="55"/>
      <c r="R1237" s="55"/>
      <c r="S1237" s="296"/>
    </row>
    <row r="1238" spans="1:19">
      <c r="A1238" s="217"/>
      <c r="B1238" s="218"/>
      <c r="C1238" s="219"/>
      <c r="D1238" s="219"/>
      <c r="E1238" s="220"/>
      <c r="F1238" s="219"/>
      <c r="G1238" s="291"/>
      <c r="H1238" s="174" cm="1">
        <f t="array" ref="H1238">IF(B1238&lt;&gt;"",INDEX(KM!$C$5:$C$40,MATCH(1,($B1238&gt;=KM!$A$5:$A$40)*($B1238&lt;=KM!$B$5:$B$40),0)),0)</f>
        <v>0</v>
      </c>
      <c r="I1238" s="55">
        <f t="shared" si="144"/>
        <v>0</v>
      </c>
      <c r="J1238" s="226"/>
      <c r="K1238" s="234"/>
      <c r="L1238" s="236" t="str">
        <f>IF(AND('1B Tableau financier'!$K$2&lt;&gt;"Pôle",B1238&lt;&gt;""),1,"")</f>
        <v/>
      </c>
      <c r="M1238" s="241" t="str">
        <f t="shared" si="145"/>
        <v/>
      </c>
      <c r="N1238" s="242" t="str">
        <f>IF(AND('1B Tableau financier'!$K$2="pôle",L1238=2),ROUND((I1238+J1238+K1238),2),"")</f>
        <v/>
      </c>
      <c r="O1238" s="241" t="str">
        <f t="shared" si="142"/>
        <v/>
      </c>
      <c r="P1238" s="55" t="str">
        <f t="shared" si="143"/>
        <v/>
      </c>
      <c r="Q1238" s="55"/>
      <c r="R1238" s="55"/>
      <c r="S1238" s="296"/>
    </row>
    <row r="1239" spans="1:19">
      <c r="A1239" s="217"/>
      <c r="B1239" s="218"/>
      <c r="C1239" s="219"/>
      <c r="D1239" s="219"/>
      <c r="E1239" s="220"/>
      <c r="F1239" s="219"/>
      <c r="G1239" s="291"/>
      <c r="H1239" s="174" cm="1">
        <f t="array" ref="H1239">IF(B1239&lt;&gt;"",INDEX(KM!$C$5:$C$40,MATCH(1,($B1239&gt;=KM!$A$5:$A$40)*($B1239&lt;=KM!$B$5:$B$40),0)),0)</f>
        <v>0</v>
      </c>
      <c r="I1239" s="55">
        <f t="shared" si="144"/>
        <v>0</v>
      </c>
      <c r="J1239" s="226"/>
      <c r="K1239" s="234"/>
      <c r="L1239" s="236" t="str">
        <f>IF(AND('1B Tableau financier'!$K$2&lt;&gt;"Pôle",B1239&lt;&gt;""),1,"")</f>
        <v/>
      </c>
      <c r="M1239" s="241" t="str">
        <f t="shared" si="145"/>
        <v/>
      </c>
      <c r="N1239" s="242" t="str">
        <f>IF(AND('1B Tableau financier'!$K$2="pôle",L1239=2),ROUND((I1239+J1239+K1239),2),"")</f>
        <v/>
      </c>
      <c r="O1239" s="241" t="str">
        <f t="shared" si="142"/>
        <v/>
      </c>
      <c r="P1239" s="55" t="str">
        <f t="shared" si="143"/>
        <v/>
      </c>
      <c r="Q1239" s="55"/>
      <c r="R1239" s="55"/>
      <c r="S1239" s="296"/>
    </row>
    <row r="1240" spans="1:19">
      <c r="A1240" s="217"/>
      <c r="B1240" s="218"/>
      <c r="C1240" s="219"/>
      <c r="D1240" s="219"/>
      <c r="E1240" s="220"/>
      <c r="F1240" s="219"/>
      <c r="G1240" s="291"/>
      <c r="H1240" s="174" cm="1">
        <f t="array" ref="H1240">IF(B1240&lt;&gt;"",INDEX(KM!$C$5:$C$40,MATCH(1,($B1240&gt;=KM!$A$5:$A$40)*($B1240&lt;=KM!$B$5:$B$40),0)),0)</f>
        <v>0</v>
      </c>
      <c r="I1240" s="55">
        <f t="shared" si="144"/>
        <v>0</v>
      </c>
      <c r="J1240" s="226"/>
      <c r="K1240" s="234"/>
      <c r="L1240" s="236" t="str">
        <f>IF(AND('1B Tableau financier'!$K$2&lt;&gt;"Pôle",B1240&lt;&gt;""),1,"")</f>
        <v/>
      </c>
      <c r="M1240" s="241" t="str">
        <f t="shared" si="145"/>
        <v/>
      </c>
      <c r="N1240" s="242" t="str">
        <f>IF(AND('1B Tableau financier'!$K$2="pôle",L1240=2),ROUND((I1240+J1240+K1240),2),"")</f>
        <v/>
      </c>
      <c r="O1240" s="241" t="str">
        <f t="shared" si="142"/>
        <v/>
      </c>
      <c r="P1240" s="55" t="str">
        <f t="shared" si="143"/>
        <v/>
      </c>
      <c r="Q1240" s="55"/>
      <c r="R1240" s="55"/>
      <c r="S1240" s="296"/>
    </row>
    <row r="1241" spans="1:19">
      <c r="A1241" s="217"/>
      <c r="B1241" s="218"/>
      <c r="C1241" s="219"/>
      <c r="D1241" s="219"/>
      <c r="E1241" s="220"/>
      <c r="F1241" s="219"/>
      <c r="G1241" s="291"/>
      <c r="H1241" s="174" cm="1">
        <f t="array" ref="H1241">IF(B1241&lt;&gt;"",INDEX(KM!$C$5:$C$40,MATCH(1,($B1241&gt;=KM!$A$5:$A$40)*($B1241&lt;=KM!$B$5:$B$40),0)),0)</f>
        <v>0</v>
      </c>
      <c r="I1241" s="55">
        <f t="shared" si="144"/>
        <v>0</v>
      </c>
      <c r="J1241" s="226"/>
      <c r="K1241" s="234"/>
      <c r="L1241" s="236" t="str">
        <f>IF(AND('1B Tableau financier'!$K$2&lt;&gt;"Pôle",B1241&lt;&gt;""),1,"")</f>
        <v/>
      </c>
      <c r="M1241" s="241" t="str">
        <f t="shared" si="145"/>
        <v/>
      </c>
      <c r="N1241" s="242" t="str">
        <f>IF(AND('1B Tableau financier'!$K$2="pôle",L1241=2),ROUND((I1241+J1241+K1241),2),"")</f>
        <v/>
      </c>
      <c r="O1241" s="241" t="str">
        <f t="shared" si="142"/>
        <v/>
      </c>
      <c r="P1241" s="55" t="str">
        <f t="shared" si="143"/>
        <v/>
      </c>
      <c r="Q1241" s="55"/>
      <c r="R1241" s="55"/>
      <c r="S1241" s="296"/>
    </row>
    <row r="1242" spans="1:19">
      <c r="A1242" s="217"/>
      <c r="B1242" s="218"/>
      <c r="C1242" s="219"/>
      <c r="D1242" s="219"/>
      <c r="E1242" s="220"/>
      <c r="F1242" s="219"/>
      <c r="G1242" s="291"/>
      <c r="H1242" s="174" cm="1">
        <f t="array" ref="H1242">IF(B1242&lt;&gt;"",INDEX(KM!$C$5:$C$40,MATCH(1,($B1242&gt;=KM!$A$5:$A$40)*($B1242&lt;=KM!$B$5:$B$40),0)),0)</f>
        <v>0</v>
      </c>
      <c r="I1242" s="55">
        <f t="shared" si="144"/>
        <v>0</v>
      </c>
      <c r="J1242" s="226"/>
      <c r="K1242" s="234"/>
      <c r="L1242" s="236" t="str">
        <f>IF(AND('1B Tableau financier'!$K$2&lt;&gt;"Pôle",B1242&lt;&gt;""),1,"")</f>
        <v/>
      </c>
      <c r="M1242" s="241" t="str">
        <f t="shared" si="145"/>
        <v/>
      </c>
      <c r="N1242" s="242" t="str">
        <f>IF(AND('1B Tableau financier'!$K$2="pôle",L1242=2),ROUND((I1242+J1242+K1242),2),"")</f>
        <v/>
      </c>
      <c r="O1242" s="241" t="str">
        <f t="shared" si="142"/>
        <v/>
      </c>
      <c r="P1242" s="55" t="str">
        <f t="shared" si="143"/>
        <v/>
      </c>
      <c r="Q1242" s="55"/>
      <c r="R1242" s="55"/>
      <c r="S1242" s="296"/>
    </row>
    <row r="1243" spans="1:19">
      <c r="A1243" s="217"/>
      <c r="B1243" s="218"/>
      <c r="C1243" s="219"/>
      <c r="D1243" s="219"/>
      <c r="E1243" s="220"/>
      <c r="F1243" s="219"/>
      <c r="G1243" s="291"/>
      <c r="H1243" s="174" cm="1">
        <f t="array" ref="H1243">IF(B1243&lt;&gt;"",INDEX(KM!$C$5:$C$40,MATCH(1,($B1243&gt;=KM!$A$5:$A$40)*($B1243&lt;=KM!$B$5:$B$40),0)),0)</f>
        <v>0</v>
      </c>
      <c r="I1243" s="55">
        <f t="shared" ref="I1243:I1273" si="146">G1243*H1243</f>
        <v>0</v>
      </c>
      <c r="J1243" s="226"/>
      <c r="K1243" s="234"/>
      <c r="L1243" s="236" t="str">
        <f>IF(AND('1B Tableau financier'!$K$2&lt;&gt;"Pôle",B1243&lt;&gt;""),1,"")</f>
        <v/>
      </c>
      <c r="M1243" s="241" t="str">
        <f t="shared" si="145"/>
        <v/>
      </c>
      <c r="N1243" s="242" t="str">
        <f>IF(AND('1B Tableau financier'!$K$2="pôle",L1243=2),ROUND((I1243+J1243+K1243),2),"")</f>
        <v/>
      </c>
      <c r="O1243" s="241" t="str">
        <f t="shared" si="142"/>
        <v/>
      </c>
      <c r="P1243" s="55" t="str">
        <f t="shared" si="143"/>
        <v/>
      </c>
      <c r="Q1243" s="55"/>
      <c r="R1243" s="55"/>
      <c r="S1243" s="296"/>
    </row>
    <row r="1244" spans="1:19">
      <c r="A1244" s="217"/>
      <c r="B1244" s="218"/>
      <c r="C1244" s="219"/>
      <c r="D1244" s="219"/>
      <c r="E1244" s="220"/>
      <c r="F1244" s="219"/>
      <c r="G1244" s="291"/>
      <c r="H1244" s="174" cm="1">
        <f t="array" ref="H1244">IF(B1244&lt;&gt;"",INDEX(KM!$C$5:$C$40,MATCH(1,($B1244&gt;=KM!$A$5:$A$40)*($B1244&lt;=KM!$B$5:$B$40),0)),0)</f>
        <v>0</v>
      </c>
      <c r="I1244" s="55">
        <f t="shared" si="146"/>
        <v>0</v>
      </c>
      <c r="J1244" s="226"/>
      <c r="K1244" s="234"/>
      <c r="L1244" s="236" t="str">
        <f>IF(AND('1B Tableau financier'!$K$2&lt;&gt;"Pôle",B1244&lt;&gt;""),1,"")</f>
        <v/>
      </c>
      <c r="M1244" s="241" t="str">
        <f t="shared" si="145"/>
        <v/>
      </c>
      <c r="N1244" s="242" t="str">
        <f>IF(AND('1B Tableau financier'!$K$2="pôle",L1244=2),ROUND((I1244+J1244+K1244),2),"")</f>
        <v/>
      </c>
      <c r="O1244" s="241" t="str">
        <f t="shared" si="142"/>
        <v/>
      </c>
      <c r="P1244" s="55" t="str">
        <f t="shared" si="143"/>
        <v/>
      </c>
      <c r="Q1244" s="55"/>
      <c r="R1244" s="55"/>
      <c r="S1244" s="296"/>
    </row>
    <row r="1245" spans="1:19">
      <c r="A1245" s="217"/>
      <c r="B1245" s="218"/>
      <c r="C1245" s="219"/>
      <c r="D1245" s="219"/>
      <c r="E1245" s="220"/>
      <c r="F1245" s="219"/>
      <c r="G1245" s="291"/>
      <c r="H1245" s="174" cm="1">
        <f t="array" ref="H1245">IF(B1245&lt;&gt;"",INDEX(KM!$C$5:$C$40,MATCH(1,($B1245&gt;=KM!$A$5:$A$40)*($B1245&lt;=KM!$B$5:$B$40),0)),0)</f>
        <v>0</v>
      </c>
      <c r="I1245" s="55">
        <f t="shared" si="146"/>
        <v>0</v>
      </c>
      <c r="J1245" s="226"/>
      <c r="K1245" s="234"/>
      <c r="L1245" s="236" t="str">
        <f>IF(AND('1B Tableau financier'!$K$2&lt;&gt;"Pôle",B1245&lt;&gt;""),1,"")</f>
        <v/>
      </c>
      <c r="M1245" s="241" t="str">
        <f t="shared" si="145"/>
        <v/>
      </c>
      <c r="N1245" s="242" t="str">
        <f>IF(AND('1B Tableau financier'!$K$2="pôle",L1245=2),ROUND((I1245+J1245+K1245),2),"")</f>
        <v/>
      </c>
      <c r="O1245" s="241" t="str">
        <f t="shared" si="142"/>
        <v/>
      </c>
      <c r="P1245" s="55" t="str">
        <f t="shared" si="143"/>
        <v/>
      </c>
      <c r="Q1245" s="55"/>
      <c r="R1245" s="55"/>
      <c r="S1245" s="296"/>
    </row>
    <row r="1246" spans="1:19">
      <c r="A1246" s="217"/>
      <c r="B1246" s="218"/>
      <c r="C1246" s="219"/>
      <c r="D1246" s="219"/>
      <c r="E1246" s="220"/>
      <c r="F1246" s="219"/>
      <c r="G1246" s="291"/>
      <c r="H1246" s="174" cm="1">
        <f t="array" ref="H1246">IF(B1246&lt;&gt;"",INDEX(KM!$C$5:$C$40,MATCH(1,($B1246&gt;=KM!$A$5:$A$40)*($B1246&lt;=KM!$B$5:$B$40),0)),0)</f>
        <v>0</v>
      </c>
      <c r="I1246" s="55">
        <f t="shared" si="146"/>
        <v>0</v>
      </c>
      <c r="J1246" s="226"/>
      <c r="K1246" s="234"/>
      <c r="L1246" s="236" t="str">
        <f>IF(AND('1B Tableau financier'!$K$2&lt;&gt;"Pôle",B1246&lt;&gt;""),1,"")</f>
        <v/>
      </c>
      <c r="M1246" s="241" t="str">
        <f t="shared" si="145"/>
        <v/>
      </c>
      <c r="N1246" s="242" t="str">
        <f>IF(AND('1B Tableau financier'!$K$2="pôle",L1246=2),ROUND((I1246+J1246+K1246),2),"")</f>
        <v/>
      </c>
      <c r="O1246" s="241" t="str">
        <f t="shared" si="142"/>
        <v/>
      </c>
      <c r="P1246" s="55" t="str">
        <f t="shared" si="143"/>
        <v/>
      </c>
      <c r="Q1246" s="55"/>
      <c r="R1246" s="55"/>
      <c r="S1246" s="296"/>
    </row>
    <row r="1247" spans="1:19">
      <c r="A1247" s="217"/>
      <c r="B1247" s="218"/>
      <c r="C1247" s="219"/>
      <c r="D1247" s="219"/>
      <c r="E1247" s="220"/>
      <c r="F1247" s="219"/>
      <c r="G1247" s="291"/>
      <c r="H1247" s="174" cm="1">
        <f t="array" ref="H1247">IF(B1247&lt;&gt;"",INDEX(KM!$C$5:$C$40,MATCH(1,($B1247&gt;=KM!$A$5:$A$40)*($B1247&lt;=KM!$B$5:$B$40),0)),0)</f>
        <v>0</v>
      </c>
      <c r="I1247" s="55">
        <f t="shared" si="146"/>
        <v>0</v>
      </c>
      <c r="J1247" s="226"/>
      <c r="K1247" s="234"/>
      <c r="L1247" s="236" t="str">
        <f>IF(AND('1B Tableau financier'!$K$2&lt;&gt;"Pôle",B1247&lt;&gt;""),1,"")</f>
        <v/>
      </c>
      <c r="M1247" s="241" t="str">
        <f t="shared" si="145"/>
        <v/>
      </c>
      <c r="N1247" s="242" t="str">
        <f>IF(AND('1B Tableau financier'!$K$2="pôle",L1247=2),ROUND((I1247+J1247+K1247),2),"")</f>
        <v/>
      </c>
      <c r="O1247" s="241" t="str">
        <f t="shared" si="142"/>
        <v/>
      </c>
      <c r="P1247" s="55" t="str">
        <f t="shared" si="143"/>
        <v/>
      </c>
      <c r="Q1247" s="55"/>
      <c r="R1247" s="55"/>
      <c r="S1247" s="296"/>
    </row>
    <row r="1248" spans="1:19">
      <c r="A1248" s="217"/>
      <c r="B1248" s="218"/>
      <c r="C1248" s="219"/>
      <c r="D1248" s="219"/>
      <c r="E1248" s="220"/>
      <c r="F1248" s="219"/>
      <c r="G1248" s="291"/>
      <c r="H1248" s="174" cm="1">
        <f t="array" ref="H1248">IF(B1248&lt;&gt;"",INDEX(KM!$C$5:$C$40,MATCH(1,($B1248&gt;=KM!$A$5:$A$40)*($B1248&lt;=KM!$B$5:$B$40),0)),0)</f>
        <v>0</v>
      </c>
      <c r="I1248" s="55">
        <f t="shared" si="146"/>
        <v>0</v>
      </c>
      <c r="J1248" s="226"/>
      <c r="K1248" s="234"/>
      <c r="L1248" s="236" t="str">
        <f>IF(AND('1B Tableau financier'!$K$2&lt;&gt;"Pôle",B1248&lt;&gt;""),1,"")</f>
        <v/>
      </c>
      <c r="M1248" s="241" t="str">
        <f t="shared" si="145"/>
        <v/>
      </c>
      <c r="N1248" s="242" t="str">
        <f>IF(AND('1B Tableau financier'!$K$2="pôle",L1248=2),ROUND((I1248+J1248+K1248),2),"")</f>
        <v/>
      </c>
      <c r="O1248" s="241" t="str">
        <f t="shared" si="142"/>
        <v/>
      </c>
      <c r="P1248" s="55" t="str">
        <f t="shared" si="143"/>
        <v/>
      </c>
      <c r="Q1248" s="55"/>
      <c r="R1248" s="55"/>
      <c r="S1248" s="296"/>
    </row>
    <row r="1249" spans="1:19">
      <c r="A1249" s="217"/>
      <c r="B1249" s="218"/>
      <c r="C1249" s="219"/>
      <c r="D1249" s="219"/>
      <c r="E1249" s="220"/>
      <c r="F1249" s="219"/>
      <c r="G1249" s="291"/>
      <c r="H1249" s="174" cm="1">
        <f t="array" ref="H1249">IF(B1249&lt;&gt;"",INDEX(KM!$C$5:$C$40,MATCH(1,($B1249&gt;=KM!$A$5:$A$40)*($B1249&lt;=KM!$B$5:$B$40),0)),0)</f>
        <v>0</v>
      </c>
      <c r="I1249" s="55">
        <f t="shared" si="146"/>
        <v>0</v>
      </c>
      <c r="J1249" s="226"/>
      <c r="K1249" s="234"/>
      <c r="L1249" s="236" t="str">
        <f>IF(AND('1B Tableau financier'!$K$2&lt;&gt;"Pôle",B1249&lt;&gt;""),1,"")</f>
        <v/>
      </c>
      <c r="M1249" s="241" t="str">
        <f t="shared" si="145"/>
        <v/>
      </c>
      <c r="N1249" s="242" t="str">
        <f>IF(AND('1B Tableau financier'!$K$2="pôle",L1249=2),ROUND((I1249+J1249+K1249),2),"")</f>
        <v/>
      </c>
      <c r="O1249" s="241" t="str">
        <f t="shared" si="142"/>
        <v/>
      </c>
      <c r="P1249" s="55" t="str">
        <f t="shared" si="143"/>
        <v/>
      </c>
      <c r="Q1249" s="55"/>
      <c r="R1249" s="55"/>
      <c r="S1249" s="296"/>
    </row>
    <row r="1250" spans="1:19">
      <c r="A1250" s="217"/>
      <c r="B1250" s="218"/>
      <c r="C1250" s="219"/>
      <c r="D1250" s="219"/>
      <c r="E1250" s="220"/>
      <c r="F1250" s="219"/>
      <c r="G1250" s="291"/>
      <c r="H1250" s="174" cm="1">
        <f t="array" ref="H1250">IF(B1250&lt;&gt;"",INDEX(KM!$C$5:$C$40,MATCH(1,($B1250&gt;=KM!$A$5:$A$40)*($B1250&lt;=KM!$B$5:$B$40),0)),0)</f>
        <v>0</v>
      </c>
      <c r="I1250" s="55">
        <f t="shared" si="146"/>
        <v>0</v>
      </c>
      <c r="J1250" s="226"/>
      <c r="K1250" s="234"/>
      <c r="L1250" s="236" t="str">
        <f>IF(AND('1B Tableau financier'!$K$2&lt;&gt;"Pôle",B1250&lt;&gt;""),1,"")</f>
        <v/>
      </c>
      <c r="M1250" s="241" t="str">
        <f t="shared" si="145"/>
        <v/>
      </c>
      <c r="N1250" s="242" t="str">
        <f>IF(AND('1B Tableau financier'!$K$2="pôle",L1250=2),ROUND((I1250+J1250+K1250),2),"")</f>
        <v/>
      </c>
      <c r="O1250" s="241" t="str">
        <f t="shared" si="142"/>
        <v/>
      </c>
      <c r="P1250" s="55" t="str">
        <f t="shared" si="143"/>
        <v/>
      </c>
      <c r="Q1250" s="55"/>
      <c r="R1250" s="55"/>
      <c r="S1250" s="296"/>
    </row>
    <row r="1251" spans="1:19">
      <c r="A1251" s="217"/>
      <c r="B1251" s="218"/>
      <c r="C1251" s="219"/>
      <c r="D1251" s="219"/>
      <c r="E1251" s="220"/>
      <c r="F1251" s="219"/>
      <c r="G1251" s="291"/>
      <c r="H1251" s="174" cm="1">
        <f t="array" ref="H1251">IF(B1251&lt;&gt;"",INDEX(KM!$C$5:$C$40,MATCH(1,($B1251&gt;=KM!$A$5:$A$40)*($B1251&lt;=KM!$B$5:$B$40),0)),0)</f>
        <v>0</v>
      </c>
      <c r="I1251" s="55">
        <f t="shared" si="146"/>
        <v>0</v>
      </c>
      <c r="J1251" s="226"/>
      <c r="K1251" s="234"/>
      <c r="L1251" s="236" t="str">
        <f>IF(AND('1B Tableau financier'!$K$2&lt;&gt;"Pôle",B1251&lt;&gt;""),1,"")</f>
        <v/>
      </c>
      <c r="M1251" s="241" t="str">
        <f t="shared" si="145"/>
        <v/>
      </c>
      <c r="N1251" s="242" t="str">
        <f>IF(AND('1B Tableau financier'!$K$2="pôle",L1251=2),ROUND((I1251+J1251+K1251),2),"")</f>
        <v/>
      </c>
      <c r="O1251" s="241" t="str">
        <f t="shared" si="142"/>
        <v/>
      </c>
      <c r="P1251" s="55" t="str">
        <f t="shared" si="143"/>
        <v/>
      </c>
      <c r="Q1251" s="55"/>
      <c r="R1251" s="55"/>
      <c r="S1251" s="296"/>
    </row>
    <row r="1252" spans="1:19">
      <c r="A1252" s="217"/>
      <c r="B1252" s="218"/>
      <c r="C1252" s="219"/>
      <c r="D1252" s="219"/>
      <c r="E1252" s="220"/>
      <c r="F1252" s="219"/>
      <c r="G1252" s="291"/>
      <c r="H1252" s="174" cm="1">
        <f t="array" ref="H1252">IF(B1252&lt;&gt;"",INDEX(KM!$C$5:$C$40,MATCH(1,($B1252&gt;=KM!$A$5:$A$40)*($B1252&lt;=KM!$B$5:$B$40),0)),0)</f>
        <v>0</v>
      </c>
      <c r="I1252" s="55">
        <f t="shared" si="146"/>
        <v>0</v>
      </c>
      <c r="J1252" s="226"/>
      <c r="K1252" s="234"/>
      <c r="L1252" s="236" t="str">
        <f>IF(AND('1B Tableau financier'!$K$2&lt;&gt;"Pôle",B1252&lt;&gt;""),1,"")</f>
        <v/>
      </c>
      <c r="M1252" s="241" t="str">
        <f t="shared" si="145"/>
        <v/>
      </c>
      <c r="N1252" s="242" t="str">
        <f>IF(AND('1B Tableau financier'!$K$2="pôle",L1252=2),ROUND((I1252+J1252+K1252),2),"")</f>
        <v/>
      </c>
      <c r="O1252" s="241" t="str">
        <f t="shared" si="142"/>
        <v/>
      </c>
      <c r="P1252" s="55" t="str">
        <f t="shared" si="143"/>
        <v/>
      </c>
      <c r="Q1252" s="55"/>
      <c r="R1252" s="55"/>
      <c r="S1252" s="296"/>
    </row>
    <row r="1253" spans="1:19">
      <c r="A1253" s="217"/>
      <c r="B1253" s="218"/>
      <c r="C1253" s="219"/>
      <c r="D1253" s="219"/>
      <c r="E1253" s="220"/>
      <c r="F1253" s="219"/>
      <c r="G1253" s="291"/>
      <c r="H1253" s="174" cm="1">
        <f t="array" ref="H1253">IF(B1253&lt;&gt;"",INDEX(KM!$C$5:$C$40,MATCH(1,($B1253&gt;=KM!$A$5:$A$40)*($B1253&lt;=KM!$B$5:$B$40),0)),0)</f>
        <v>0</v>
      </c>
      <c r="I1253" s="55">
        <f t="shared" si="146"/>
        <v>0</v>
      </c>
      <c r="J1253" s="226"/>
      <c r="K1253" s="234"/>
      <c r="L1253" s="236" t="str">
        <f>IF(AND('1B Tableau financier'!$K$2&lt;&gt;"Pôle",B1253&lt;&gt;""),1,"")</f>
        <v/>
      </c>
      <c r="M1253" s="241" t="str">
        <f t="shared" si="145"/>
        <v/>
      </c>
      <c r="N1253" s="242" t="str">
        <f>IF(AND('1B Tableau financier'!$K$2="pôle",L1253=2),ROUND((I1253+J1253+K1253),2),"")</f>
        <v/>
      </c>
      <c r="O1253" s="241" t="str">
        <f t="shared" si="142"/>
        <v/>
      </c>
      <c r="P1253" s="55" t="str">
        <f t="shared" si="143"/>
        <v/>
      </c>
      <c r="Q1253" s="55"/>
      <c r="R1253" s="55"/>
      <c r="S1253" s="296"/>
    </row>
    <row r="1254" spans="1:19">
      <c r="A1254" s="217"/>
      <c r="B1254" s="218"/>
      <c r="C1254" s="219"/>
      <c r="D1254" s="219"/>
      <c r="E1254" s="220"/>
      <c r="F1254" s="219"/>
      <c r="G1254" s="291"/>
      <c r="H1254" s="174" cm="1">
        <f t="array" ref="H1254">IF(B1254&lt;&gt;"",INDEX(KM!$C$5:$C$40,MATCH(1,($B1254&gt;=KM!$A$5:$A$40)*($B1254&lt;=KM!$B$5:$B$40),0)),0)</f>
        <v>0</v>
      </c>
      <c r="I1254" s="55">
        <f t="shared" si="146"/>
        <v>0</v>
      </c>
      <c r="J1254" s="226"/>
      <c r="K1254" s="234"/>
      <c r="L1254" s="236" t="str">
        <f>IF(AND('1B Tableau financier'!$K$2&lt;&gt;"Pôle",B1254&lt;&gt;""),1,"")</f>
        <v/>
      </c>
      <c r="M1254" s="241" t="str">
        <f t="shared" si="145"/>
        <v/>
      </c>
      <c r="N1254" s="242" t="str">
        <f>IF(AND('1B Tableau financier'!$K$2="pôle",L1254=2),ROUND((I1254+J1254+K1254),2),"")</f>
        <v/>
      </c>
      <c r="O1254" s="241" t="str">
        <f t="shared" si="142"/>
        <v/>
      </c>
      <c r="P1254" s="55" t="str">
        <f t="shared" si="143"/>
        <v/>
      </c>
      <c r="Q1254" s="55"/>
      <c r="R1254" s="55"/>
      <c r="S1254" s="296"/>
    </row>
    <row r="1255" spans="1:19">
      <c r="A1255" s="217"/>
      <c r="B1255" s="218"/>
      <c r="C1255" s="219"/>
      <c r="D1255" s="219"/>
      <c r="E1255" s="220"/>
      <c r="F1255" s="219"/>
      <c r="G1255" s="291"/>
      <c r="H1255" s="174" cm="1">
        <f t="array" ref="H1255">IF(B1255&lt;&gt;"",INDEX(KM!$C$5:$C$40,MATCH(1,($B1255&gt;=KM!$A$5:$A$40)*($B1255&lt;=KM!$B$5:$B$40),0)),0)</f>
        <v>0</v>
      </c>
      <c r="I1255" s="55">
        <f t="shared" si="146"/>
        <v>0</v>
      </c>
      <c r="J1255" s="226"/>
      <c r="K1255" s="234"/>
      <c r="L1255" s="236" t="str">
        <f>IF(AND('1B Tableau financier'!$K$2&lt;&gt;"Pôle",B1255&lt;&gt;""),1,"")</f>
        <v/>
      </c>
      <c r="M1255" s="241" t="str">
        <f t="shared" si="145"/>
        <v/>
      </c>
      <c r="N1255" s="242" t="str">
        <f>IF(AND('1B Tableau financier'!$K$2="pôle",L1255=2),ROUND((I1255+J1255+K1255),2),"")</f>
        <v/>
      </c>
      <c r="O1255" s="241" t="str">
        <f t="shared" si="142"/>
        <v/>
      </c>
      <c r="P1255" s="55" t="str">
        <f t="shared" si="143"/>
        <v/>
      </c>
      <c r="Q1255" s="55"/>
      <c r="R1255" s="55"/>
      <c r="S1255" s="296"/>
    </row>
    <row r="1256" spans="1:19">
      <c r="A1256" s="217"/>
      <c r="B1256" s="218"/>
      <c r="C1256" s="219"/>
      <c r="D1256" s="219"/>
      <c r="E1256" s="220"/>
      <c r="F1256" s="219"/>
      <c r="G1256" s="291"/>
      <c r="H1256" s="174" cm="1">
        <f t="array" ref="H1256">IF(B1256&lt;&gt;"",INDEX(KM!$C$5:$C$40,MATCH(1,($B1256&gt;=KM!$A$5:$A$40)*($B1256&lt;=KM!$B$5:$B$40),0)),0)</f>
        <v>0</v>
      </c>
      <c r="I1256" s="55">
        <f t="shared" si="146"/>
        <v>0</v>
      </c>
      <c r="J1256" s="226"/>
      <c r="K1256" s="234"/>
      <c r="L1256" s="236" t="str">
        <f>IF(AND('1B Tableau financier'!$K$2&lt;&gt;"Pôle",B1256&lt;&gt;""),1,"")</f>
        <v/>
      </c>
      <c r="M1256" s="241" t="str">
        <f t="shared" si="145"/>
        <v/>
      </c>
      <c r="N1256" s="242" t="str">
        <f>IF(AND('1B Tableau financier'!$K$2="pôle",L1256=2),ROUND((I1256+J1256+K1256),2),"")</f>
        <v/>
      </c>
      <c r="O1256" s="241" t="str">
        <f t="shared" si="142"/>
        <v/>
      </c>
      <c r="P1256" s="55" t="str">
        <f t="shared" si="143"/>
        <v/>
      </c>
      <c r="Q1256" s="55"/>
      <c r="R1256" s="55"/>
      <c r="S1256" s="296"/>
    </row>
    <row r="1257" spans="1:19">
      <c r="A1257" s="217"/>
      <c r="B1257" s="218"/>
      <c r="C1257" s="219"/>
      <c r="D1257" s="219"/>
      <c r="E1257" s="220"/>
      <c r="F1257" s="219"/>
      <c r="G1257" s="291"/>
      <c r="H1257" s="174" cm="1">
        <f t="array" ref="H1257">IF(B1257&lt;&gt;"",INDEX(KM!$C$5:$C$40,MATCH(1,($B1257&gt;=KM!$A$5:$A$40)*($B1257&lt;=KM!$B$5:$B$40),0)),0)</f>
        <v>0</v>
      </c>
      <c r="I1257" s="55">
        <f t="shared" si="146"/>
        <v>0</v>
      </c>
      <c r="J1257" s="226"/>
      <c r="K1257" s="234"/>
      <c r="L1257" s="236" t="str">
        <f>IF(AND('1B Tableau financier'!$K$2&lt;&gt;"Pôle",B1257&lt;&gt;""),1,"")</f>
        <v/>
      </c>
      <c r="M1257" s="241" t="str">
        <f t="shared" si="145"/>
        <v/>
      </c>
      <c r="N1257" s="242" t="str">
        <f>IF(AND('1B Tableau financier'!$K$2="pôle",L1257=2),ROUND((I1257+J1257+K1257),2),"")</f>
        <v/>
      </c>
      <c r="O1257" s="241" t="str">
        <f t="shared" si="142"/>
        <v/>
      </c>
      <c r="P1257" s="55" t="str">
        <f t="shared" si="143"/>
        <v/>
      </c>
      <c r="Q1257" s="55"/>
      <c r="R1257" s="55"/>
      <c r="S1257" s="296"/>
    </row>
    <row r="1258" spans="1:19">
      <c r="A1258" s="217"/>
      <c r="B1258" s="218"/>
      <c r="C1258" s="219"/>
      <c r="D1258" s="219"/>
      <c r="E1258" s="220"/>
      <c r="F1258" s="219"/>
      <c r="G1258" s="291"/>
      <c r="H1258" s="174" cm="1">
        <f t="array" ref="H1258">IF(B1258&lt;&gt;"",INDEX(KM!$C$5:$C$40,MATCH(1,($B1258&gt;=KM!$A$5:$A$40)*($B1258&lt;=KM!$B$5:$B$40),0)),0)</f>
        <v>0</v>
      </c>
      <c r="I1258" s="55">
        <f t="shared" si="146"/>
        <v>0</v>
      </c>
      <c r="J1258" s="226"/>
      <c r="K1258" s="234"/>
      <c r="L1258" s="236" t="str">
        <f>IF(AND('1B Tableau financier'!$K$2&lt;&gt;"Pôle",B1258&lt;&gt;""),1,"")</f>
        <v/>
      </c>
      <c r="M1258" s="241" t="str">
        <f t="shared" si="145"/>
        <v/>
      </c>
      <c r="N1258" s="242" t="str">
        <f>IF(AND('1B Tableau financier'!$K$2="pôle",L1258=2),ROUND((I1258+J1258+K1258),2),"")</f>
        <v/>
      </c>
      <c r="O1258" s="241" t="str">
        <f t="shared" si="142"/>
        <v/>
      </c>
      <c r="P1258" s="55" t="str">
        <f t="shared" si="143"/>
        <v/>
      </c>
      <c r="Q1258" s="55"/>
      <c r="R1258" s="55"/>
      <c r="S1258" s="296"/>
    </row>
    <row r="1259" spans="1:19">
      <c r="A1259" s="217"/>
      <c r="B1259" s="218"/>
      <c r="C1259" s="219"/>
      <c r="D1259" s="219"/>
      <c r="E1259" s="220"/>
      <c r="F1259" s="219"/>
      <c r="G1259" s="291"/>
      <c r="H1259" s="174" cm="1">
        <f t="array" ref="H1259">IF(B1259&lt;&gt;"",INDEX(KM!$C$5:$C$40,MATCH(1,($B1259&gt;=KM!$A$5:$A$40)*($B1259&lt;=KM!$B$5:$B$40),0)),0)</f>
        <v>0</v>
      </c>
      <c r="I1259" s="55">
        <f t="shared" si="146"/>
        <v>0</v>
      </c>
      <c r="J1259" s="226"/>
      <c r="K1259" s="234"/>
      <c r="L1259" s="236" t="str">
        <f>IF(AND('1B Tableau financier'!$K$2&lt;&gt;"Pôle",B1259&lt;&gt;""),1,"")</f>
        <v/>
      </c>
      <c r="M1259" s="241" t="str">
        <f t="shared" si="145"/>
        <v/>
      </c>
      <c r="N1259" s="242" t="str">
        <f>IF(AND('1B Tableau financier'!$K$2="pôle",L1259=2),ROUND((I1259+J1259+K1259),2),"")</f>
        <v/>
      </c>
      <c r="O1259" s="241" t="str">
        <f t="shared" si="142"/>
        <v/>
      </c>
      <c r="P1259" s="55" t="str">
        <f t="shared" si="143"/>
        <v/>
      </c>
      <c r="Q1259" s="55"/>
      <c r="R1259" s="55"/>
      <c r="S1259" s="296"/>
    </row>
    <row r="1260" spans="1:19">
      <c r="A1260" s="217"/>
      <c r="B1260" s="218"/>
      <c r="C1260" s="219"/>
      <c r="D1260" s="219"/>
      <c r="E1260" s="220"/>
      <c r="F1260" s="219"/>
      <c r="G1260" s="291"/>
      <c r="H1260" s="174" cm="1">
        <f t="array" ref="H1260">IF(B1260&lt;&gt;"",INDEX(KM!$C$5:$C$40,MATCH(1,($B1260&gt;=KM!$A$5:$A$40)*($B1260&lt;=KM!$B$5:$B$40),0)),0)</f>
        <v>0</v>
      </c>
      <c r="I1260" s="55">
        <f t="shared" si="146"/>
        <v>0</v>
      </c>
      <c r="J1260" s="226"/>
      <c r="K1260" s="234"/>
      <c r="L1260" s="236" t="str">
        <f>IF(AND('1B Tableau financier'!$K$2&lt;&gt;"Pôle",B1260&lt;&gt;""),1,"")</f>
        <v/>
      </c>
      <c r="M1260" s="241" t="str">
        <f t="shared" si="145"/>
        <v/>
      </c>
      <c r="N1260" s="242" t="str">
        <f>IF(AND('1B Tableau financier'!$K$2="pôle",L1260=2),ROUND((I1260+J1260+K1260),2),"")</f>
        <v/>
      </c>
      <c r="O1260" s="241" t="str">
        <f t="shared" si="142"/>
        <v/>
      </c>
      <c r="P1260" s="55" t="str">
        <f t="shared" si="143"/>
        <v/>
      </c>
      <c r="Q1260" s="55"/>
      <c r="R1260" s="55"/>
      <c r="S1260" s="296"/>
    </row>
    <row r="1261" spans="1:19">
      <c r="A1261" s="217"/>
      <c r="B1261" s="218"/>
      <c r="C1261" s="219"/>
      <c r="D1261" s="219"/>
      <c r="E1261" s="220"/>
      <c r="F1261" s="219"/>
      <c r="G1261" s="291"/>
      <c r="H1261" s="174" cm="1">
        <f t="array" ref="H1261">IF(B1261&lt;&gt;"",INDEX(KM!$C$5:$C$40,MATCH(1,($B1261&gt;=KM!$A$5:$A$40)*($B1261&lt;=KM!$B$5:$B$40),0)),0)</f>
        <v>0</v>
      </c>
      <c r="I1261" s="55">
        <f t="shared" si="146"/>
        <v>0</v>
      </c>
      <c r="J1261" s="226"/>
      <c r="K1261" s="234"/>
      <c r="L1261" s="236" t="str">
        <f>IF(AND('1B Tableau financier'!$K$2&lt;&gt;"Pôle",B1261&lt;&gt;""),1,"")</f>
        <v/>
      </c>
      <c r="M1261" s="241" t="str">
        <f t="shared" si="145"/>
        <v/>
      </c>
      <c r="N1261" s="242" t="str">
        <f>IF(AND('1B Tableau financier'!$K$2="pôle",L1261=2),ROUND((I1261+J1261+K1261),2),"")</f>
        <v/>
      </c>
      <c r="O1261" s="241" t="str">
        <f t="shared" si="142"/>
        <v/>
      </c>
      <c r="P1261" s="55" t="str">
        <f t="shared" si="143"/>
        <v/>
      </c>
      <c r="Q1261" s="55"/>
      <c r="R1261" s="55"/>
      <c r="S1261" s="296"/>
    </row>
    <row r="1262" spans="1:19">
      <c r="A1262" s="217"/>
      <c r="B1262" s="218"/>
      <c r="C1262" s="219"/>
      <c r="D1262" s="219"/>
      <c r="E1262" s="220"/>
      <c r="F1262" s="219"/>
      <c r="G1262" s="291"/>
      <c r="H1262" s="174" cm="1">
        <f t="array" ref="H1262">IF(B1262&lt;&gt;"",INDEX(KM!$C$5:$C$40,MATCH(1,($B1262&gt;=KM!$A$5:$A$40)*($B1262&lt;=KM!$B$5:$B$40),0)),0)</f>
        <v>0</v>
      </c>
      <c r="I1262" s="55">
        <f t="shared" si="146"/>
        <v>0</v>
      </c>
      <c r="J1262" s="226"/>
      <c r="K1262" s="234"/>
      <c r="L1262" s="236" t="str">
        <f>IF(AND('1B Tableau financier'!$K$2&lt;&gt;"Pôle",B1262&lt;&gt;""),1,"")</f>
        <v/>
      </c>
      <c r="M1262" s="241" t="str">
        <f t="shared" si="145"/>
        <v/>
      </c>
      <c r="N1262" s="242" t="str">
        <f>IF(AND('1B Tableau financier'!$K$2="pôle",L1262=2),ROUND((I1262+J1262+K1262),2),"")</f>
        <v/>
      </c>
      <c r="O1262" s="241" t="str">
        <f t="shared" si="142"/>
        <v/>
      </c>
      <c r="P1262" s="55" t="str">
        <f t="shared" si="143"/>
        <v/>
      </c>
      <c r="Q1262" s="55"/>
      <c r="R1262" s="55"/>
      <c r="S1262" s="296"/>
    </row>
    <row r="1263" spans="1:19">
      <c r="A1263" s="217"/>
      <c r="B1263" s="218"/>
      <c r="C1263" s="219"/>
      <c r="D1263" s="219"/>
      <c r="E1263" s="220"/>
      <c r="F1263" s="219"/>
      <c r="G1263" s="291"/>
      <c r="H1263" s="174" cm="1">
        <f t="array" ref="H1263">IF(B1263&lt;&gt;"",INDEX(KM!$C$5:$C$40,MATCH(1,($B1263&gt;=KM!$A$5:$A$40)*($B1263&lt;=KM!$B$5:$B$40),0)),0)</f>
        <v>0</v>
      </c>
      <c r="I1263" s="55">
        <f t="shared" si="146"/>
        <v>0</v>
      </c>
      <c r="J1263" s="226"/>
      <c r="K1263" s="234"/>
      <c r="L1263" s="236" t="str">
        <f>IF(AND('1B Tableau financier'!$K$2&lt;&gt;"Pôle",B1263&lt;&gt;""),1,"")</f>
        <v/>
      </c>
      <c r="M1263" s="241" t="str">
        <f t="shared" si="145"/>
        <v/>
      </c>
      <c r="N1263" s="242" t="str">
        <f>IF(AND('1B Tableau financier'!$K$2="pôle",L1263=2),ROUND((I1263+J1263+K1263),2),"")</f>
        <v/>
      </c>
      <c r="O1263" s="241" t="str">
        <f t="shared" ref="O1263:O1288" si="147">IF(M1263="","",M1263-Q1263)</f>
        <v/>
      </c>
      <c r="P1263" s="55" t="str">
        <f t="shared" ref="P1263:P1288" si="148">IF(N1263="","",N1263-R1263)</f>
        <v/>
      </c>
      <c r="Q1263" s="55"/>
      <c r="R1263" s="55"/>
      <c r="S1263" s="296"/>
    </row>
    <row r="1264" spans="1:19">
      <c r="A1264" s="217"/>
      <c r="B1264" s="218"/>
      <c r="C1264" s="219"/>
      <c r="D1264" s="219"/>
      <c r="E1264" s="220"/>
      <c r="F1264" s="219"/>
      <c r="G1264" s="291"/>
      <c r="H1264" s="174" cm="1">
        <f t="array" ref="H1264">IF(B1264&lt;&gt;"",INDEX(KM!$C$5:$C$40,MATCH(1,($B1264&gt;=KM!$A$5:$A$40)*($B1264&lt;=KM!$B$5:$B$40),0)),0)</f>
        <v>0</v>
      </c>
      <c r="I1264" s="55">
        <f t="shared" si="146"/>
        <v>0</v>
      </c>
      <c r="J1264" s="226"/>
      <c r="K1264" s="234"/>
      <c r="L1264" s="236" t="str">
        <f>IF(AND('1B Tableau financier'!$K$2&lt;&gt;"Pôle",B1264&lt;&gt;""),1,"")</f>
        <v/>
      </c>
      <c r="M1264" s="241" t="str">
        <f t="shared" ref="M1264:M1288" si="149">IF(L1264=1,ROUND(I1264+J1264+K1264,2),"")</f>
        <v/>
      </c>
      <c r="N1264" s="242" t="str">
        <f>IF(AND('1B Tableau financier'!$K$2="pôle",L1264=2),ROUND((I1264+J1264+K1264),2),"")</f>
        <v/>
      </c>
      <c r="O1264" s="241" t="str">
        <f t="shared" si="147"/>
        <v/>
      </c>
      <c r="P1264" s="55" t="str">
        <f t="shared" si="148"/>
        <v/>
      </c>
      <c r="Q1264" s="55"/>
      <c r="R1264" s="55"/>
      <c r="S1264" s="296"/>
    </row>
    <row r="1265" spans="1:19">
      <c r="A1265" s="217"/>
      <c r="B1265" s="218"/>
      <c r="C1265" s="219"/>
      <c r="D1265" s="219"/>
      <c r="E1265" s="220"/>
      <c r="F1265" s="219"/>
      <c r="G1265" s="291"/>
      <c r="H1265" s="174" cm="1">
        <f t="array" ref="H1265">IF(B1265&lt;&gt;"",INDEX(KM!$C$5:$C$40,MATCH(1,($B1265&gt;=KM!$A$5:$A$40)*($B1265&lt;=KM!$B$5:$B$40),0)),0)</f>
        <v>0</v>
      </c>
      <c r="I1265" s="55">
        <f t="shared" si="146"/>
        <v>0</v>
      </c>
      <c r="J1265" s="226"/>
      <c r="K1265" s="234"/>
      <c r="L1265" s="236" t="str">
        <f>IF(AND('1B Tableau financier'!$K$2&lt;&gt;"Pôle",B1265&lt;&gt;""),1,"")</f>
        <v/>
      </c>
      <c r="M1265" s="241" t="str">
        <f t="shared" si="149"/>
        <v/>
      </c>
      <c r="N1265" s="242" t="str">
        <f>IF(AND('1B Tableau financier'!$K$2="pôle",L1265=2),ROUND((I1265+J1265+K1265),2),"")</f>
        <v/>
      </c>
      <c r="O1265" s="241" t="str">
        <f t="shared" si="147"/>
        <v/>
      </c>
      <c r="P1265" s="55" t="str">
        <f t="shared" si="148"/>
        <v/>
      </c>
      <c r="Q1265" s="55"/>
      <c r="R1265" s="55"/>
      <c r="S1265" s="296"/>
    </row>
    <row r="1266" spans="1:19">
      <c r="A1266" s="217"/>
      <c r="B1266" s="218"/>
      <c r="C1266" s="219"/>
      <c r="D1266" s="219"/>
      <c r="E1266" s="220"/>
      <c r="F1266" s="219"/>
      <c r="G1266" s="291"/>
      <c r="H1266" s="174" cm="1">
        <f t="array" ref="H1266">IF(B1266&lt;&gt;"",INDEX(KM!$C$5:$C$40,MATCH(1,($B1266&gt;=KM!$A$5:$A$40)*($B1266&lt;=KM!$B$5:$B$40),0)),0)</f>
        <v>0</v>
      </c>
      <c r="I1266" s="55">
        <f t="shared" si="146"/>
        <v>0</v>
      </c>
      <c r="J1266" s="226"/>
      <c r="K1266" s="234"/>
      <c r="L1266" s="236" t="str">
        <f>IF(AND('1B Tableau financier'!$K$2&lt;&gt;"Pôle",B1266&lt;&gt;""),1,"")</f>
        <v/>
      </c>
      <c r="M1266" s="241" t="str">
        <f t="shared" si="149"/>
        <v/>
      </c>
      <c r="N1266" s="242" t="str">
        <f>IF(AND('1B Tableau financier'!$K$2="pôle",L1266=2),ROUND((I1266+J1266+K1266),2),"")</f>
        <v/>
      </c>
      <c r="O1266" s="241" t="str">
        <f t="shared" si="147"/>
        <v/>
      </c>
      <c r="P1266" s="55" t="str">
        <f t="shared" si="148"/>
        <v/>
      </c>
      <c r="Q1266" s="55"/>
      <c r="R1266" s="55"/>
      <c r="S1266" s="296"/>
    </row>
    <row r="1267" spans="1:19">
      <c r="A1267" s="221"/>
      <c r="B1267" s="218"/>
      <c r="C1267" s="219"/>
      <c r="D1267" s="219"/>
      <c r="E1267" s="220"/>
      <c r="F1267" s="219"/>
      <c r="G1267" s="291"/>
      <c r="H1267" s="174" cm="1">
        <f t="array" ref="H1267">IF(B1267&lt;&gt;"",INDEX(KM!$C$5:$C$40,MATCH(1,($B1267&gt;=KM!$A$5:$A$40)*($B1267&lt;=KM!$B$5:$B$40),0)),0)</f>
        <v>0</v>
      </c>
      <c r="I1267" s="55">
        <f t="shared" si="146"/>
        <v>0</v>
      </c>
      <c r="J1267" s="226"/>
      <c r="K1267" s="234"/>
      <c r="L1267" s="236" t="str">
        <f>IF(AND('1B Tableau financier'!$K$2&lt;&gt;"Pôle",B1267&lt;&gt;""),1,"")</f>
        <v/>
      </c>
      <c r="M1267" s="241" t="str">
        <f t="shared" si="149"/>
        <v/>
      </c>
      <c r="N1267" s="242" t="str">
        <f>IF(AND('1B Tableau financier'!$K$2="pôle",L1267=2),ROUND((I1267+J1267+K1267),2),"")</f>
        <v/>
      </c>
      <c r="O1267" s="241" t="str">
        <f t="shared" si="147"/>
        <v/>
      </c>
      <c r="P1267" s="55" t="str">
        <f t="shared" si="148"/>
        <v/>
      </c>
      <c r="Q1267" s="55"/>
      <c r="R1267" s="55"/>
      <c r="S1267" s="296"/>
    </row>
    <row r="1268" spans="1:19">
      <c r="A1268" s="217"/>
      <c r="B1268" s="218"/>
      <c r="C1268" s="219"/>
      <c r="D1268" s="219"/>
      <c r="E1268" s="220"/>
      <c r="F1268" s="219"/>
      <c r="G1268" s="291"/>
      <c r="H1268" s="174" cm="1">
        <f t="array" ref="H1268">IF(B1268&lt;&gt;"",INDEX(KM!$C$5:$C$40,MATCH(1,($B1268&gt;=KM!$A$5:$A$40)*($B1268&lt;=KM!$B$5:$B$40),0)),0)</f>
        <v>0</v>
      </c>
      <c r="I1268" s="55">
        <f t="shared" si="146"/>
        <v>0</v>
      </c>
      <c r="J1268" s="226"/>
      <c r="K1268" s="234"/>
      <c r="L1268" s="236" t="str">
        <f>IF(AND('1B Tableau financier'!$K$2&lt;&gt;"Pôle",B1268&lt;&gt;""),1,"")</f>
        <v/>
      </c>
      <c r="M1268" s="241" t="str">
        <f t="shared" si="149"/>
        <v/>
      </c>
      <c r="N1268" s="242" t="str">
        <f>IF(AND('1B Tableau financier'!$K$2="pôle",L1268=2),ROUND((I1268+J1268+K1268),2),"")</f>
        <v/>
      </c>
      <c r="O1268" s="241" t="str">
        <f t="shared" si="147"/>
        <v/>
      </c>
      <c r="P1268" s="55" t="str">
        <f t="shared" si="148"/>
        <v/>
      </c>
      <c r="Q1268" s="55"/>
      <c r="R1268" s="55"/>
      <c r="S1268" s="296"/>
    </row>
    <row r="1269" spans="1:19">
      <c r="A1269" s="217"/>
      <c r="B1269" s="218"/>
      <c r="C1269" s="219"/>
      <c r="D1269" s="219"/>
      <c r="E1269" s="220"/>
      <c r="F1269" s="219"/>
      <c r="G1269" s="291"/>
      <c r="H1269" s="174" cm="1">
        <f t="array" ref="H1269">IF(B1269&lt;&gt;"",INDEX(KM!$C$5:$C$40,MATCH(1,($B1269&gt;=KM!$A$5:$A$40)*($B1269&lt;=KM!$B$5:$B$40),0)),0)</f>
        <v>0</v>
      </c>
      <c r="I1269" s="55">
        <f t="shared" si="146"/>
        <v>0</v>
      </c>
      <c r="J1269" s="226"/>
      <c r="K1269" s="234"/>
      <c r="L1269" s="236" t="str">
        <f>IF(AND('1B Tableau financier'!$K$2&lt;&gt;"Pôle",B1269&lt;&gt;""),1,"")</f>
        <v/>
      </c>
      <c r="M1269" s="241" t="str">
        <f t="shared" si="149"/>
        <v/>
      </c>
      <c r="N1269" s="242" t="str">
        <f>IF(AND('1B Tableau financier'!$K$2="pôle",L1269=2),ROUND((I1269+J1269+K1269),2),"")</f>
        <v/>
      </c>
      <c r="O1269" s="241" t="str">
        <f t="shared" si="147"/>
        <v/>
      </c>
      <c r="P1269" s="55" t="str">
        <f t="shared" si="148"/>
        <v/>
      </c>
      <c r="Q1269" s="55"/>
      <c r="R1269" s="55"/>
      <c r="S1269" s="296"/>
    </row>
    <row r="1270" spans="1:19">
      <c r="A1270" s="217"/>
      <c r="B1270" s="218"/>
      <c r="C1270" s="219"/>
      <c r="D1270" s="219"/>
      <c r="E1270" s="220"/>
      <c r="F1270" s="219"/>
      <c r="G1270" s="291"/>
      <c r="H1270" s="174" cm="1">
        <f t="array" ref="H1270">IF(B1270&lt;&gt;"",INDEX(KM!$C$5:$C$40,MATCH(1,($B1270&gt;=KM!$A$5:$A$40)*($B1270&lt;=KM!$B$5:$B$40),0)),0)</f>
        <v>0</v>
      </c>
      <c r="I1270" s="55">
        <f t="shared" si="146"/>
        <v>0</v>
      </c>
      <c r="J1270" s="226"/>
      <c r="K1270" s="234"/>
      <c r="L1270" s="236" t="str">
        <f>IF(AND('1B Tableau financier'!$K$2&lt;&gt;"Pôle",B1270&lt;&gt;""),1,"")</f>
        <v/>
      </c>
      <c r="M1270" s="241" t="str">
        <f t="shared" si="149"/>
        <v/>
      </c>
      <c r="N1270" s="242" t="str">
        <f>IF(AND('1B Tableau financier'!$K$2="pôle",L1270=2),ROUND((I1270+J1270+K1270),2),"")</f>
        <v/>
      </c>
      <c r="O1270" s="241" t="str">
        <f t="shared" si="147"/>
        <v/>
      </c>
      <c r="P1270" s="55" t="str">
        <f t="shared" si="148"/>
        <v/>
      </c>
      <c r="Q1270" s="55"/>
      <c r="R1270" s="55"/>
      <c r="S1270" s="296"/>
    </row>
    <row r="1271" spans="1:19">
      <c r="A1271" s="217"/>
      <c r="B1271" s="218"/>
      <c r="C1271" s="219"/>
      <c r="D1271" s="219"/>
      <c r="E1271" s="220"/>
      <c r="F1271" s="219"/>
      <c r="G1271" s="291"/>
      <c r="H1271" s="174" cm="1">
        <f t="array" ref="H1271">IF(B1271&lt;&gt;"",INDEX(KM!$C$5:$C$40,MATCH(1,($B1271&gt;=KM!$A$5:$A$40)*($B1271&lt;=KM!$B$5:$B$40),0)),0)</f>
        <v>0</v>
      </c>
      <c r="I1271" s="55">
        <f t="shared" si="146"/>
        <v>0</v>
      </c>
      <c r="J1271" s="226"/>
      <c r="K1271" s="234"/>
      <c r="L1271" s="236" t="str">
        <f>IF(AND('1B Tableau financier'!$K$2&lt;&gt;"Pôle",B1271&lt;&gt;""),1,"")</f>
        <v/>
      </c>
      <c r="M1271" s="241" t="str">
        <f t="shared" si="149"/>
        <v/>
      </c>
      <c r="N1271" s="242" t="str">
        <f>IF(AND('1B Tableau financier'!$K$2="pôle",L1271=2),ROUND((I1271+J1271+K1271),2),"")</f>
        <v/>
      </c>
      <c r="O1271" s="241" t="str">
        <f t="shared" si="147"/>
        <v/>
      </c>
      <c r="P1271" s="55" t="str">
        <f t="shared" si="148"/>
        <v/>
      </c>
      <c r="Q1271" s="55"/>
      <c r="R1271" s="55"/>
      <c r="S1271" s="296"/>
    </row>
    <row r="1272" spans="1:19">
      <c r="A1272" s="217"/>
      <c r="B1272" s="218"/>
      <c r="C1272" s="219"/>
      <c r="D1272" s="219"/>
      <c r="E1272" s="220"/>
      <c r="F1272" s="219"/>
      <c r="G1272" s="291"/>
      <c r="H1272" s="174" cm="1">
        <f t="array" ref="H1272">IF(B1272&lt;&gt;"",INDEX(KM!$C$5:$C$40,MATCH(1,($B1272&gt;=KM!$A$5:$A$40)*($B1272&lt;=KM!$B$5:$B$40),0)),0)</f>
        <v>0</v>
      </c>
      <c r="I1272" s="55">
        <f t="shared" si="146"/>
        <v>0</v>
      </c>
      <c r="J1272" s="226"/>
      <c r="K1272" s="234"/>
      <c r="L1272" s="236" t="str">
        <f>IF(AND('1B Tableau financier'!$K$2&lt;&gt;"Pôle",B1272&lt;&gt;""),1,"")</f>
        <v/>
      </c>
      <c r="M1272" s="241" t="str">
        <f t="shared" si="149"/>
        <v/>
      </c>
      <c r="N1272" s="242" t="str">
        <f>IF(AND('1B Tableau financier'!$K$2="pôle",L1272=2),ROUND((I1272+J1272+K1272),2),"")</f>
        <v/>
      </c>
      <c r="O1272" s="241" t="str">
        <f t="shared" si="147"/>
        <v/>
      </c>
      <c r="P1272" s="55" t="str">
        <f t="shared" si="148"/>
        <v/>
      </c>
      <c r="Q1272" s="55"/>
      <c r="R1272" s="55"/>
      <c r="S1272" s="296"/>
    </row>
    <row r="1273" spans="1:19">
      <c r="A1273" s="217"/>
      <c r="B1273" s="218"/>
      <c r="C1273" s="219"/>
      <c r="D1273" s="219"/>
      <c r="E1273" s="220"/>
      <c r="F1273" s="219"/>
      <c r="G1273" s="291"/>
      <c r="H1273" s="174" cm="1">
        <f t="array" ref="H1273">IF(B1273&lt;&gt;"",INDEX(KM!$C$5:$C$40,MATCH(1,($B1273&gt;=KM!$A$5:$A$40)*($B1273&lt;=KM!$B$5:$B$40),0)),0)</f>
        <v>0</v>
      </c>
      <c r="I1273" s="55">
        <f t="shared" si="146"/>
        <v>0</v>
      </c>
      <c r="J1273" s="226"/>
      <c r="K1273" s="234"/>
      <c r="L1273" s="236" t="str">
        <f>IF(AND('1B Tableau financier'!$K$2&lt;&gt;"Pôle",B1273&lt;&gt;""),1,"")</f>
        <v/>
      </c>
      <c r="M1273" s="241" t="str">
        <f t="shared" si="149"/>
        <v/>
      </c>
      <c r="N1273" s="242" t="str">
        <f>IF(AND('1B Tableau financier'!$K$2="pôle",L1273=2),ROUND((I1273+J1273+K1273),2),"")</f>
        <v/>
      </c>
      <c r="O1273" s="241" t="str">
        <f t="shared" si="147"/>
        <v/>
      </c>
      <c r="P1273" s="55" t="str">
        <f t="shared" si="148"/>
        <v/>
      </c>
      <c r="Q1273" s="55"/>
      <c r="R1273" s="55"/>
      <c r="S1273" s="296"/>
    </row>
    <row r="1274" spans="1:19">
      <c r="A1274" s="217"/>
      <c r="B1274" s="218"/>
      <c r="C1274" s="219"/>
      <c r="D1274" s="219"/>
      <c r="E1274" s="220"/>
      <c r="F1274" s="219"/>
      <c r="G1274" s="291"/>
      <c r="H1274" s="174" cm="1">
        <f t="array" ref="H1274">IF(B1274&lt;&gt;"",INDEX(KM!$C$5:$C$40,MATCH(1,($B1274&gt;=KM!$A$5:$A$40)*($B1274&lt;=KM!$B$5:$B$40),0)),0)</f>
        <v>0</v>
      </c>
      <c r="I1274" s="55">
        <f t="shared" si="144"/>
        <v>0</v>
      </c>
      <c r="J1274" s="226"/>
      <c r="K1274" s="234"/>
      <c r="L1274" s="236" t="str">
        <f>IF(AND('1B Tableau financier'!$K$2&lt;&gt;"Pôle",B1274&lt;&gt;""),1,"")</f>
        <v/>
      </c>
      <c r="M1274" s="241" t="str">
        <f t="shared" si="149"/>
        <v/>
      </c>
      <c r="N1274" s="242" t="str">
        <f>IF(AND('1B Tableau financier'!$K$2="pôle",L1274=2),ROUND((I1274+J1274+K1274),2),"")</f>
        <v/>
      </c>
      <c r="O1274" s="241" t="str">
        <f t="shared" si="147"/>
        <v/>
      </c>
      <c r="P1274" s="55" t="str">
        <f t="shared" si="148"/>
        <v/>
      </c>
      <c r="Q1274" s="55"/>
      <c r="R1274" s="55"/>
      <c r="S1274" s="296"/>
    </row>
    <row r="1275" spans="1:19">
      <c r="A1275" s="217"/>
      <c r="B1275" s="218"/>
      <c r="C1275" s="219"/>
      <c r="D1275" s="219"/>
      <c r="E1275" s="220"/>
      <c r="F1275" s="219"/>
      <c r="G1275" s="291"/>
      <c r="H1275" s="174" cm="1">
        <f t="array" ref="H1275">IF(B1275&lt;&gt;"",INDEX(KM!$C$5:$C$40,MATCH(1,($B1275&gt;=KM!$A$5:$A$40)*($B1275&lt;=KM!$B$5:$B$40),0)),0)</f>
        <v>0</v>
      </c>
      <c r="I1275" s="55">
        <f t="shared" si="144"/>
        <v>0</v>
      </c>
      <c r="J1275" s="226"/>
      <c r="K1275" s="234"/>
      <c r="L1275" s="236" t="str">
        <f>IF(AND('1B Tableau financier'!$K$2&lt;&gt;"Pôle",B1275&lt;&gt;""),1,"")</f>
        <v/>
      </c>
      <c r="M1275" s="241" t="str">
        <f t="shared" si="149"/>
        <v/>
      </c>
      <c r="N1275" s="242" t="str">
        <f>IF(AND('1B Tableau financier'!$K$2="pôle",L1275=2),ROUND((I1275+J1275+K1275),2),"")</f>
        <v/>
      </c>
      <c r="O1275" s="241" t="str">
        <f t="shared" si="147"/>
        <v/>
      </c>
      <c r="P1275" s="55" t="str">
        <f t="shared" si="148"/>
        <v/>
      </c>
      <c r="Q1275" s="55"/>
      <c r="R1275" s="55"/>
      <c r="S1275" s="296"/>
    </row>
    <row r="1276" spans="1:19">
      <c r="A1276" s="217"/>
      <c r="B1276" s="218"/>
      <c r="C1276" s="219"/>
      <c r="D1276" s="219"/>
      <c r="E1276" s="220"/>
      <c r="F1276" s="219"/>
      <c r="G1276" s="291"/>
      <c r="H1276" s="174" cm="1">
        <f t="array" ref="H1276">IF(B1276&lt;&gt;"",INDEX(KM!$C$5:$C$40,MATCH(1,($B1276&gt;=KM!$A$5:$A$40)*($B1276&lt;=KM!$B$5:$B$40),0)),0)</f>
        <v>0</v>
      </c>
      <c r="I1276" s="55">
        <f t="shared" si="144"/>
        <v>0</v>
      </c>
      <c r="J1276" s="226"/>
      <c r="K1276" s="234"/>
      <c r="L1276" s="236" t="str">
        <f>IF(AND('1B Tableau financier'!$K$2&lt;&gt;"Pôle",B1276&lt;&gt;""),1,"")</f>
        <v/>
      </c>
      <c r="M1276" s="241" t="str">
        <f t="shared" si="149"/>
        <v/>
      </c>
      <c r="N1276" s="242" t="str">
        <f>IF(AND('1B Tableau financier'!$K$2="pôle",L1276=2),ROUND((I1276+J1276+K1276),2),"")</f>
        <v/>
      </c>
      <c r="O1276" s="241" t="str">
        <f t="shared" si="147"/>
        <v/>
      </c>
      <c r="P1276" s="55" t="str">
        <f t="shared" si="148"/>
        <v/>
      </c>
      <c r="Q1276" s="55"/>
      <c r="R1276" s="55"/>
      <c r="S1276" s="296"/>
    </row>
    <row r="1277" spans="1:19">
      <c r="A1277" s="217"/>
      <c r="B1277" s="218"/>
      <c r="C1277" s="219"/>
      <c r="D1277" s="219"/>
      <c r="E1277" s="220"/>
      <c r="F1277" s="219"/>
      <c r="G1277" s="291"/>
      <c r="H1277" s="174" cm="1">
        <f t="array" ref="H1277">IF(B1277&lt;&gt;"",INDEX(KM!$C$5:$C$40,MATCH(1,($B1277&gt;=KM!$A$5:$A$40)*($B1277&lt;=KM!$B$5:$B$40),0)),0)</f>
        <v>0</v>
      </c>
      <c r="I1277" s="55">
        <f t="shared" si="144"/>
        <v>0</v>
      </c>
      <c r="J1277" s="226"/>
      <c r="K1277" s="234"/>
      <c r="L1277" s="236" t="str">
        <f>IF(AND('1B Tableau financier'!$K$2&lt;&gt;"Pôle",B1277&lt;&gt;""),1,"")</f>
        <v/>
      </c>
      <c r="M1277" s="241" t="str">
        <f t="shared" si="149"/>
        <v/>
      </c>
      <c r="N1277" s="242" t="str">
        <f>IF(AND('1B Tableau financier'!$K$2="pôle",L1277=2),ROUND((I1277+J1277+K1277),2),"")</f>
        <v/>
      </c>
      <c r="O1277" s="241" t="str">
        <f t="shared" si="147"/>
        <v/>
      </c>
      <c r="P1277" s="55" t="str">
        <f t="shared" si="148"/>
        <v/>
      </c>
      <c r="Q1277" s="55"/>
      <c r="R1277" s="55"/>
      <c r="S1277" s="296"/>
    </row>
    <row r="1278" spans="1:19">
      <c r="A1278" s="217"/>
      <c r="B1278" s="218"/>
      <c r="C1278" s="219"/>
      <c r="D1278" s="219"/>
      <c r="E1278" s="220"/>
      <c r="F1278" s="219"/>
      <c r="G1278" s="291"/>
      <c r="H1278" s="174" cm="1">
        <f t="array" ref="H1278">IF(B1278&lt;&gt;"",INDEX(KM!$C$5:$C$40,MATCH(1,($B1278&gt;=KM!$A$5:$A$40)*($B1278&lt;=KM!$B$5:$B$40),0)),0)</f>
        <v>0</v>
      </c>
      <c r="I1278" s="55">
        <f t="shared" si="144"/>
        <v>0</v>
      </c>
      <c r="J1278" s="226"/>
      <c r="K1278" s="234"/>
      <c r="L1278" s="236" t="str">
        <f>IF(AND('1B Tableau financier'!$K$2&lt;&gt;"Pôle",B1278&lt;&gt;""),1,"")</f>
        <v/>
      </c>
      <c r="M1278" s="241" t="str">
        <f t="shared" si="149"/>
        <v/>
      </c>
      <c r="N1278" s="242" t="str">
        <f>IF(AND('1B Tableau financier'!$K$2="pôle",L1278=2),ROUND((I1278+J1278+K1278),2),"")</f>
        <v/>
      </c>
      <c r="O1278" s="241" t="str">
        <f t="shared" si="147"/>
        <v/>
      </c>
      <c r="P1278" s="55" t="str">
        <f t="shared" si="148"/>
        <v/>
      </c>
      <c r="Q1278" s="55"/>
      <c r="R1278" s="55"/>
      <c r="S1278" s="296"/>
    </row>
    <row r="1279" spans="1:19">
      <c r="A1279" s="217"/>
      <c r="B1279" s="218"/>
      <c r="C1279" s="219"/>
      <c r="D1279" s="219"/>
      <c r="E1279" s="220"/>
      <c r="F1279" s="219"/>
      <c r="G1279" s="291"/>
      <c r="H1279" s="174" cm="1">
        <f t="array" ref="H1279">IF(B1279&lt;&gt;"",INDEX(KM!$C$5:$C$40,MATCH(1,($B1279&gt;=KM!$A$5:$A$40)*($B1279&lt;=KM!$B$5:$B$40),0)),0)</f>
        <v>0</v>
      </c>
      <c r="I1279" s="55">
        <f t="shared" si="144"/>
        <v>0</v>
      </c>
      <c r="J1279" s="226"/>
      <c r="K1279" s="234"/>
      <c r="L1279" s="236" t="str">
        <f>IF(AND('1B Tableau financier'!$K$2&lt;&gt;"Pôle",B1279&lt;&gt;""),1,"")</f>
        <v/>
      </c>
      <c r="M1279" s="241" t="str">
        <f t="shared" si="149"/>
        <v/>
      </c>
      <c r="N1279" s="242" t="str">
        <f>IF(AND('1B Tableau financier'!$K$2="pôle",L1279=2),ROUND((I1279+J1279+K1279),2),"")</f>
        <v/>
      </c>
      <c r="O1279" s="241" t="str">
        <f t="shared" si="147"/>
        <v/>
      </c>
      <c r="P1279" s="55" t="str">
        <f t="shared" si="148"/>
        <v/>
      </c>
      <c r="Q1279" s="55"/>
      <c r="R1279" s="55"/>
      <c r="S1279" s="296"/>
    </row>
    <row r="1280" spans="1:19">
      <c r="A1280" s="217"/>
      <c r="B1280" s="218"/>
      <c r="C1280" s="219"/>
      <c r="D1280" s="219"/>
      <c r="E1280" s="220"/>
      <c r="F1280" s="219"/>
      <c r="G1280" s="291"/>
      <c r="H1280" s="174" cm="1">
        <f t="array" ref="H1280">IF(B1280&lt;&gt;"",INDEX(KM!$C$5:$C$40,MATCH(1,($B1280&gt;=KM!$A$5:$A$40)*($B1280&lt;=KM!$B$5:$B$40),0)),0)</f>
        <v>0</v>
      </c>
      <c r="I1280" s="55">
        <f t="shared" si="144"/>
        <v>0</v>
      </c>
      <c r="J1280" s="226"/>
      <c r="K1280" s="234"/>
      <c r="L1280" s="236" t="str">
        <f>IF(AND('1B Tableau financier'!$K$2&lt;&gt;"Pôle",B1280&lt;&gt;""),1,"")</f>
        <v/>
      </c>
      <c r="M1280" s="241" t="str">
        <f t="shared" si="149"/>
        <v/>
      </c>
      <c r="N1280" s="242" t="str">
        <f>IF(AND('1B Tableau financier'!$K$2="pôle",L1280=2),ROUND((I1280+J1280+K1280),2),"")</f>
        <v/>
      </c>
      <c r="O1280" s="241" t="str">
        <f t="shared" si="147"/>
        <v/>
      </c>
      <c r="P1280" s="55" t="str">
        <f t="shared" si="148"/>
        <v/>
      </c>
      <c r="Q1280" s="55"/>
      <c r="R1280" s="55"/>
      <c r="S1280" s="296"/>
    </row>
    <row r="1281" spans="1:19">
      <c r="A1281" s="217"/>
      <c r="B1281" s="218"/>
      <c r="C1281" s="219"/>
      <c r="D1281" s="219"/>
      <c r="E1281" s="220"/>
      <c r="F1281" s="219"/>
      <c r="G1281" s="291"/>
      <c r="H1281" s="174" cm="1">
        <f t="array" ref="H1281">IF(B1281&lt;&gt;"",INDEX(KM!$C$5:$C$40,MATCH(1,($B1281&gt;=KM!$A$5:$A$40)*($B1281&lt;=KM!$B$5:$B$40),0)),0)</f>
        <v>0</v>
      </c>
      <c r="I1281" s="55">
        <f t="shared" si="144"/>
        <v>0</v>
      </c>
      <c r="J1281" s="226"/>
      <c r="K1281" s="234"/>
      <c r="L1281" s="236" t="str">
        <f>IF(AND('1B Tableau financier'!$K$2&lt;&gt;"Pôle",B1281&lt;&gt;""),1,"")</f>
        <v/>
      </c>
      <c r="M1281" s="241" t="str">
        <f t="shared" si="149"/>
        <v/>
      </c>
      <c r="N1281" s="242" t="str">
        <f>IF(AND('1B Tableau financier'!$K$2="pôle",L1281=2),ROUND((I1281+J1281+K1281),2),"")</f>
        <v/>
      </c>
      <c r="O1281" s="241" t="str">
        <f t="shared" si="147"/>
        <v/>
      </c>
      <c r="P1281" s="55" t="str">
        <f t="shared" si="148"/>
        <v/>
      </c>
      <c r="Q1281" s="55"/>
      <c r="R1281" s="55"/>
      <c r="S1281" s="296"/>
    </row>
    <row r="1282" spans="1:19">
      <c r="A1282" s="217"/>
      <c r="B1282" s="218"/>
      <c r="C1282" s="219"/>
      <c r="D1282" s="219"/>
      <c r="E1282" s="220"/>
      <c r="F1282" s="219"/>
      <c r="G1282" s="291"/>
      <c r="H1282" s="174" cm="1">
        <f t="array" ref="H1282">IF(B1282&lt;&gt;"",INDEX(KM!$C$5:$C$40,MATCH(1,($B1282&gt;=KM!$A$5:$A$40)*($B1282&lt;=KM!$B$5:$B$40),0)),0)</f>
        <v>0</v>
      </c>
      <c r="I1282" s="55">
        <f t="shared" si="144"/>
        <v>0</v>
      </c>
      <c r="J1282" s="226"/>
      <c r="K1282" s="234"/>
      <c r="L1282" s="236" t="str">
        <f>IF(AND('1B Tableau financier'!$K$2&lt;&gt;"Pôle",B1282&lt;&gt;""),1,"")</f>
        <v/>
      </c>
      <c r="M1282" s="241" t="str">
        <f t="shared" si="149"/>
        <v/>
      </c>
      <c r="N1282" s="242" t="str">
        <f>IF(AND('1B Tableau financier'!$K$2="pôle",L1282=2),ROUND((I1282+J1282+K1282),2),"")</f>
        <v/>
      </c>
      <c r="O1282" s="241" t="str">
        <f t="shared" si="147"/>
        <v/>
      </c>
      <c r="P1282" s="55" t="str">
        <f t="shared" si="148"/>
        <v/>
      </c>
      <c r="Q1282" s="55"/>
      <c r="R1282" s="55"/>
      <c r="S1282" s="296"/>
    </row>
    <row r="1283" spans="1:19">
      <c r="A1283" s="217"/>
      <c r="B1283" s="218"/>
      <c r="C1283" s="219"/>
      <c r="D1283" s="219"/>
      <c r="E1283" s="220"/>
      <c r="F1283" s="219"/>
      <c r="G1283" s="291"/>
      <c r="H1283" s="174" cm="1">
        <f t="array" ref="H1283">IF(B1283&lt;&gt;"",INDEX(KM!$C$5:$C$40,MATCH(1,($B1283&gt;=KM!$A$5:$A$40)*($B1283&lt;=KM!$B$5:$B$40),0)),0)</f>
        <v>0</v>
      </c>
      <c r="I1283" s="55">
        <f t="shared" si="144"/>
        <v>0</v>
      </c>
      <c r="J1283" s="226"/>
      <c r="K1283" s="234"/>
      <c r="L1283" s="236" t="str">
        <f>IF(AND('1B Tableau financier'!$K$2&lt;&gt;"Pôle",B1283&lt;&gt;""),1,"")</f>
        <v/>
      </c>
      <c r="M1283" s="241" t="str">
        <f t="shared" si="149"/>
        <v/>
      </c>
      <c r="N1283" s="242" t="str">
        <f>IF(AND('1B Tableau financier'!$K$2="pôle",L1283=2),ROUND((I1283+J1283+K1283),2),"")</f>
        <v/>
      </c>
      <c r="O1283" s="241" t="str">
        <f t="shared" si="147"/>
        <v/>
      </c>
      <c r="P1283" s="55" t="str">
        <f t="shared" si="148"/>
        <v/>
      </c>
      <c r="Q1283" s="55"/>
      <c r="R1283" s="55"/>
      <c r="S1283" s="296"/>
    </row>
    <row r="1284" spans="1:19">
      <c r="A1284" s="217"/>
      <c r="B1284" s="218"/>
      <c r="C1284" s="219"/>
      <c r="D1284" s="219"/>
      <c r="E1284" s="220"/>
      <c r="F1284" s="219"/>
      <c r="G1284" s="291"/>
      <c r="H1284" s="174" cm="1">
        <f t="array" ref="H1284">IF(B1284&lt;&gt;"",INDEX(KM!$C$5:$C$40,MATCH(1,($B1284&gt;=KM!$A$5:$A$40)*($B1284&lt;=KM!$B$5:$B$40),0)),0)</f>
        <v>0</v>
      </c>
      <c r="I1284" s="55">
        <f t="shared" si="144"/>
        <v>0</v>
      </c>
      <c r="J1284" s="226"/>
      <c r="K1284" s="234"/>
      <c r="L1284" s="236" t="str">
        <f>IF(AND('1B Tableau financier'!$K$2&lt;&gt;"Pôle",B1284&lt;&gt;""),1,"")</f>
        <v/>
      </c>
      <c r="M1284" s="241" t="str">
        <f t="shared" si="149"/>
        <v/>
      </c>
      <c r="N1284" s="242" t="str">
        <f>IF(AND('1B Tableau financier'!$K$2="pôle",L1284=2),ROUND((I1284+J1284+K1284),2),"")</f>
        <v/>
      </c>
      <c r="O1284" s="241" t="str">
        <f t="shared" si="147"/>
        <v/>
      </c>
      <c r="P1284" s="55" t="str">
        <f t="shared" si="148"/>
        <v/>
      </c>
      <c r="Q1284" s="55"/>
      <c r="R1284" s="55"/>
      <c r="S1284" s="296"/>
    </row>
    <row r="1285" spans="1:19">
      <c r="A1285" s="217"/>
      <c r="B1285" s="218"/>
      <c r="C1285" s="219"/>
      <c r="D1285" s="219"/>
      <c r="E1285" s="220"/>
      <c r="F1285" s="219"/>
      <c r="G1285" s="291"/>
      <c r="H1285" s="174" cm="1">
        <f t="array" ref="H1285">IF(B1285&lt;&gt;"",INDEX(KM!$C$5:$C$40,MATCH(1,($B1285&gt;=KM!$A$5:$A$40)*($B1285&lt;=KM!$B$5:$B$40),0)),0)</f>
        <v>0</v>
      </c>
      <c r="I1285" s="55">
        <f t="shared" si="144"/>
        <v>0</v>
      </c>
      <c r="J1285" s="226"/>
      <c r="K1285" s="234"/>
      <c r="L1285" s="236" t="str">
        <f>IF(AND('1B Tableau financier'!$K$2&lt;&gt;"Pôle",B1285&lt;&gt;""),1,"")</f>
        <v/>
      </c>
      <c r="M1285" s="241" t="str">
        <f t="shared" si="149"/>
        <v/>
      </c>
      <c r="N1285" s="242" t="str">
        <f>IF(AND('1B Tableau financier'!$K$2="pôle",L1285=2),ROUND((I1285+J1285+K1285),2),"")</f>
        <v/>
      </c>
      <c r="O1285" s="241" t="str">
        <f t="shared" si="147"/>
        <v/>
      </c>
      <c r="P1285" s="55" t="str">
        <f t="shared" si="148"/>
        <v/>
      </c>
      <c r="Q1285" s="55"/>
      <c r="R1285" s="55"/>
      <c r="S1285" s="296"/>
    </row>
    <row r="1286" spans="1:19">
      <c r="A1286" s="217"/>
      <c r="B1286" s="218"/>
      <c r="C1286" s="219"/>
      <c r="D1286" s="219"/>
      <c r="E1286" s="220"/>
      <c r="F1286" s="219"/>
      <c r="G1286" s="291"/>
      <c r="H1286" s="174" cm="1">
        <f t="array" ref="H1286">IF(B1286&lt;&gt;"",INDEX(KM!$C$5:$C$40,MATCH(1,($B1286&gt;=KM!$A$5:$A$40)*($B1286&lt;=KM!$B$5:$B$40),0)),0)</f>
        <v>0</v>
      </c>
      <c r="I1286" s="55">
        <f t="shared" si="144"/>
        <v>0</v>
      </c>
      <c r="J1286" s="226"/>
      <c r="K1286" s="234"/>
      <c r="L1286" s="236" t="str">
        <f>IF(AND('1B Tableau financier'!$K$2&lt;&gt;"Pôle",B1286&lt;&gt;""),1,"")</f>
        <v/>
      </c>
      <c r="M1286" s="241" t="str">
        <f t="shared" si="149"/>
        <v/>
      </c>
      <c r="N1286" s="242" t="str">
        <f>IF(AND('1B Tableau financier'!$K$2="pôle",L1286=2),ROUND((I1286+J1286+K1286),2),"")</f>
        <v/>
      </c>
      <c r="O1286" s="241" t="str">
        <f t="shared" si="147"/>
        <v/>
      </c>
      <c r="P1286" s="55" t="str">
        <f t="shared" si="148"/>
        <v/>
      </c>
      <c r="Q1286" s="55"/>
      <c r="R1286" s="55"/>
      <c r="S1286" s="296"/>
    </row>
    <row r="1287" spans="1:19">
      <c r="A1287" s="221"/>
      <c r="B1287" s="218"/>
      <c r="C1287" s="219"/>
      <c r="D1287" s="219"/>
      <c r="E1287" s="220"/>
      <c r="F1287" s="219"/>
      <c r="G1287" s="291"/>
      <c r="H1287" s="174" cm="1">
        <f t="array" ref="H1287">IF(B1287&lt;&gt;"",INDEX(KM!$C$5:$C$40,MATCH(1,($B1287&gt;=KM!$A$5:$A$40)*($B1287&lt;=KM!$B$5:$B$40),0)),0)</f>
        <v>0</v>
      </c>
      <c r="I1287" s="55">
        <f t="shared" si="144"/>
        <v>0</v>
      </c>
      <c r="J1287" s="226"/>
      <c r="K1287" s="234"/>
      <c r="L1287" s="236" t="str">
        <f>IF(AND('1B Tableau financier'!$K$2&lt;&gt;"Pôle",B1287&lt;&gt;""),1,"")</f>
        <v/>
      </c>
      <c r="M1287" s="241" t="str">
        <f t="shared" si="149"/>
        <v/>
      </c>
      <c r="N1287" s="242" t="str">
        <f>IF(AND('1B Tableau financier'!$K$2="pôle",L1287=2),ROUND((I1287+J1287+K1287),2),"")</f>
        <v/>
      </c>
      <c r="O1287" s="241" t="str">
        <f t="shared" si="147"/>
        <v/>
      </c>
      <c r="P1287" s="55" t="str">
        <f t="shared" si="148"/>
        <v/>
      </c>
      <c r="Q1287" s="55"/>
      <c r="R1287" s="55"/>
      <c r="S1287" s="296"/>
    </row>
    <row r="1288" spans="1:19" ht="15.75" thickBot="1">
      <c r="A1288" s="222"/>
      <c r="B1288" s="223"/>
      <c r="C1288" s="224"/>
      <c r="D1288" s="224"/>
      <c r="E1288" s="225"/>
      <c r="F1288" s="224"/>
      <c r="G1288" s="292"/>
      <c r="H1288" s="175" cm="1">
        <f t="array" ref="H1288">IF(B1288&lt;&gt;"",INDEX(KM!$C$5:$C$40,MATCH(1,($B1288&gt;=KM!$A$5:$A$40)*($B1288&lt;=KM!$B$5:$B$40),0)),0)</f>
        <v>0</v>
      </c>
      <c r="I1288" s="56">
        <f>G1288*H1288</f>
        <v>0</v>
      </c>
      <c r="J1288" s="227"/>
      <c r="K1288" s="235"/>
      <c r="L1288" s="613" t="str">
        <f>IF(AND('1B Tableau financier'!$K$2&lt;&gt;"Pôle",B1288&lt;&gt;""),1,"")</f>
        <v/>
      </c>
      <c r="M1288" s="614" t="str">
        <f t="shared" si="149"/>
        <v/>
      </c>
      <c r="N1288" s="615" t="str">
        <f>IF(AND('1B Tableau financier'!$K$2="pôle",L1288=2),ROUND((I1288+J1288+K1288),2),"")</f>
        <v/>
      </c>
      <c r="O1288" s="241" t="str">
        <f t="shared" si="147"/>
        <v/>
      </c>
      <c r="P1288" s="55" t="str">
        <f t="shared" si="148"/>
        <v/>
      </c>
      <c r="Q1288" s="55"/>
      <c r="R1288" s="55"/>
      <c r="S1288" s="296"/>
    </row>
    <row r="1289" spans="1:19" ht="15.75" thickBot="1">
      <c r="F1289" s="210"/>
      <c r="G1289" s="301"/>
      <c r="H1289" s="301"/>
      <c r="I1289" s="301"/>
      <c r="J1289" s="302" t="str">
        <f>"Montant total des frais de déplacement pour "&amp;C1196</f>
        <v xml:space="preserve">Montant total des frais de déplacement pour </v>
      </c>
      <c r="K1289" s="302"/>
      <c r="L1289" s="302"/>
      <c r="M1289" s="611">
        <f t="shared" ref="M1289:R1289" si="150">SUM(M1198:M1288)</f>
        <v>0</v>
      </c>
      <c r="N1289" s="611">
        <f t="shared" si="150"/>
        <v>0</v>
      </c>
      <c r="O1289" s="290">
        <f t="shared" si="150"/>
        <v>0</v>
      </c>
      <c r="P1289" s="290">
        <f t="shared" si="150"/>
        <v>0</v>
      </c>
      <c r="Q1289" s="300">
        <f t="shared" si="150"/>
        <v>0</v>
      </c>
      <c r="R1289" s="300">
        <f t="shared" si="150"/>
        <v>0</v>
      </c>
      <c r="S1289" s="297"/>
    </row>
  </sheetData>
  <sheetProtection algorithmName="SHA-512" hashValue="wuy4mHSnD0p1nB3diYj6gHIUN4M8rwa9UnYC6eZEuPG5hIphRB0YV02g0EyJNKlQUE0ycV2SJJS0xAd9GYjEDg==" saltValue="jZzzCL+z0kb6B2WVHZHlfw==" spinCount="100000" sheet="1" objects="1" scenarios="1" formatColumns="0" formatRows="0"/>
  <mergeCells count="90">
    <mergeCell ref="O1196:S1196"/>
    <mergeCell ref="O716:S716"/>
    <mergeCell ref="O812:S812"/>
    <mergeCell ref="O908:S908"/>
    <mergeCell ref="O1004:S1004"/>
    <mergeCell ref="O1100:S1100"/>
    <mergeCell ref="O184:S184"/>
    <mergeCell ref="O332:S332"/>
    <mergeCell ref="O428:S428"/>
    <mergeCell ref="O524:S524"/>
    <mergeCell ref="O620:S620"/>
    <mergeCell ref="O16:S16"/>
    <mergeCell ref="A4:C4"/>
    <mergeCell ref="F16:F17"/>
    <mergeCell ref="N16:N17"/>
    <mergeCell ref="G16:J16"/>
    <mergeCell ref="A12:A14"/>
    <mergeCell ref="A10:C10"/>
    <mergeCell ref="A7:D8"/>
    <mergeCell ref="A9:D9"/>
    <mergeCell ref="M16:M17"/>
    <mergeCell ref="L16:L17"/>
    <mergeCell ref="K16:K17"/>
    <mergeCell ref="F184:F185"/>
    <mergeCell ref="G184:J184"/>
    <mergeCell ref="N184:N185"/>
    <mergeCell ref="F332:F333"/>
    <mergeCell ref="G332:J332"/>
    <mergeCell ref="N332:N333"/>
    <mergeCell ref="M184:M185"/>
    <mergeCell ref="M332:M333"/>
    <mergeCell ref="L184:L185"/>
    <mergeCell ref="L332:L333"/>
    <mergeCell ref="K184:K185"/>
    <mergeCell ref="K332:K333"/>
    <mergeCell ref="F428:F429"/>
    <mergeCell ref="G428:J428"/>
    <mergeCell ref="N428:N429"/>
    <mergeCell ref="F524:F525"/>
    <mergeCell ref="G524:J524"/>
    <mergeCell ref="N524:N525"/>
    <mergeCell ref="M428:M429"/>
    <mergeCell ref="M524:M525"/>
    <mergeCell ref="L428:L429"/>
    <mergeCell ref="L524:L525"/>
    <mergeCell ref="K428:K429"/>
    <mergeCell ref="K524:K525"/>
    <mergeCell ref="F620:F621"/>
    <mergeCell ref="G620:J620"/>
    <mergeCell ref="N620:N621"/>
    <mergeCell ref="F716:F717"/>
    <mergeCell ref="G716:J716"/>
    <mergeCell ref="N716:N717"/>
    <mergeCell ref="M620:M621"/>
    <mergeCell ref="M716:M717"/>
    <mergeCell ref="L620:L621"/>
    <mergeCell ref="L716:L717"/>
    <mergeCell ref="K620:K621"/>
    <mergeCell ref="K716:K717"/>
    <mergeCell ref="N812:N813"/>
    <mergeCell ref="F908:F909"/>
    <mergeCell ref="G908:J908"/>
    <mergeCell ref="N908:N909"/>
    <mergeCell ref="M812:M813"/>
    <mergeCell ref="M908:M909"/>
    <mergeCell ref="L812:L813"/>
    <mergeCell ref="L908:L909"/>
    <mergeCell ref="K812:K813"/>
    <mergeCell ref="K908:K909"/>
    <mergeCell ref="L1100:L1101"/>
    <mergeCell ref="K1004:K1005"/>
    <mergeCell ref="K1100:K1101"/>
    <mergeCell ref="F812:F813"/>
    <mergeCell ref="G812:J812"/>
    <mergeCell ref="N1196:N1197"/>
    <mergeCell ref="A5:C5"/>
    <mergeCell ref="F1196:F1197"/>
    <mergeCell ref="G1196:J1196"/>
    <mergeCell ref="K1196:K1197"/>
    <mergeCell ref="L1196:L1197"/>
    <mergeCell ref="M1196:M1197"/>
    <mergeCell ref="F1004:F1005"/>
    <mergeCell ref="G1004:J1004"/>
    <mergeCell ref="N1004:N1005"/>
    <mergeCell ref="F1100:F1101"/>
    <mergeCell ref="G1100:J1100"/>
    <mergeCell ref="N1100:N1101"/>
    <mergeCell ref="M1004:M1005"/>
    <mergeCell ref="M1100:M1101"/>
    <mergeCell ref="L1004:L1005"/>
  </mergeCells>
  <dataValidations count="3">
    <dataValidation type="list" allowBlank="1" showInputMessage="1" showErrorMessage="1" sqref="B1196 B184 B332 B428 B524 B620 B716 B812 B908 B1004 B1100" xr:uid="{4AF45D84-9742-4DAF-887A-77CD59D75B95}">
      <formula1>$W$1:$W$15</formula1>
    </dataValidation>
    <dataValidation type="list" showErrorMessage="1" sqref="B16" xr:uid="{ED0E6B94-7A03-47C8-974E-7ED2558FA435}">
      <formula1>$W$1:$W$15</formula1>
    </dataValidation>
    <dataValidation type="decimal" operator="greaterThanOrEqual" allowBlank="1" showInputMessage="1" showErrorMessage="1" error="Les trajets de moins de 10km ne sont pas autorisés (cfr Annexe 1 à votre Arrêté)" sqref="G18:G180 G186:G328 G334:G424 G430:G520 G526:G616 G622:G712 G718:G808 G814:G904 G910:G1000 G1006:G1096 G1102:G1192 G1198:G1288" xr:uid="{74AEC5C9-835A-474C-A2D5-CC7F7BF399AA}">
      <formula1>10</formula1>
    </dataValidation>
  </dataValidations>
  <printOptions horizontalCentered="1" verticalCentered="1"/>
  <pageMargins left="0.31496062992125984" right="0.31496062992125984" top="0.15748031496062992" bottom="0.15748031496062992" header="0.19685039370078741" footer="0.19685039370078741"/>
  <pageSetup paperSize="9" scale="45" fitToHeight="5" orientation="landscape" r:id="rId1"/>
  <headerFooter>
    <oddFooter>&amp;LSPW EER/DCI/DRE/Reporting/version du 31-01-2024/Tableau 1D - Frais de déplacement&amp;RPage &amp;"-,Gras"&amp;P&amp;"-,Normal" sur &amp;"-,Gras"&amp;N</oddFooter>
  </headerFooter>
  <rowBreaks count="12" manualBreakCount="12">
    <brk id="15" max="19" man="1"/>
    <brk id="183" max="19" man="1"/>
    <brk id="331" max="19" man="1"/>
    <brk id="427" max="19" man="1"/>
    <brk id="523" max="19" man="1"/>
    <brk id="619" max="19" man="1"/>
    <brk id="715" max="19" man="1"/>
    <brk id="811" max="19" man="1"/>
    <brk id="907" max="19" man="1"/>
    <brk id="1003" max="19" man="1"/>
    <brk id="1099" max="19" man="1"/>
    <brk id="1195" max="19" man="1"/>
  </rowBreaks>
  <ignoredErrors>
    <ignoredError sqref="L186" unlockedFormula="1"/>
  </ignoredErrors>
  <drawing r:id="rId2"/>
  <extLst>
    <ext xmlns:x14="http://schemas.microsoft.com/office/spreadsheetml/2009/9/main" uri="{78C0D931-6437-407d-A8EE-F0AAD7539E65}">
      <x14:conditionalFormattings>
        <x14:conditionalFormatting xmlns:xm="http://schemas.microsoft.com/office/excel/2006/main">
          <x14:cfRule type="expression" priority="1" id="{D948AC04-AB43-42E4-88B8-B5FC84CC9D9E}">
            <xm:f>FICHE!$C$9&lt;&gt;"Pôle"</xm:f>
            <x14:dxf>
              <fill>
                <patternFill patternType="lightUp"/>
              </fill>
            </x14:dxf>
          </x14:cfRule>
          <xm:sqref>N18:N181 P18:P181 R18:R181</xm:sqref>
        </x14:conditionalFormatting>
        <x14:conditionalFormatting xmlns:xm="http://schemas.microsoft.com/office/excel/2006/main">
          <x14:cfRule type="expression" priority="5" id="{44338CF4-12C5-427B-99F1-EC63844A5995}">
            <xm:f>FICHE!$C$9&lt;&gt;"Pôle"</xm:f>
            <x14:dxf>
              <fill>
                <patternFill patternType="lightUp"/>
              </fill>
            </x14:dxf>
          </x14:cfRule>
          <xm:sqref>N186:N329 P186:P329 R186:R329</xm:sqref>
        </x14:conditionalFormatting>
        <x14:conditionalFormatting xmlns:xm="http://schemas.microsoft.com/office/excel/2006/main">
          <x14:cfRule type="expression" priority="4" id="{0D9FCCA7-DA09-411B-BAB5-8D65A10AEE82}">
            <xm:f>FICHE!$C$9&lt;&gt;"Pôle"</xm:f>
            <x14:dxf>
              <fill>
                <patternFill patternType="lightUp"/>
              </fill>
            </x14:dxf>
          </x14:cfRule>
          <xm:sqref>N334:N425 P334:P425 R334:R425</xm:sqref>
        </x14:conditionalFormatting>
        <x14:conditionalFormatting xmlns:xm="http://schemas.microsoft.com/office/excel/2006/main">
          <x14:cfRule type="expression" priority="3" id="{E6B1121D-9093-4905-B60C-E72826CE011C}">
            <xm:f>FICHE!$C$9&lt;&gt;"Pôle"</xm:f>
            <x14:dxf>
              <fill>
                <patternFill patternType="lightUp"/>
              </fill>
            </x14:dxf>
          </x14:cfRule>
          <xm:sqref>N430:N521 P430:P521 R430:R521</xm:sqref>
        </x14:conditionalFormatting>
        <x14:conditionalFormatting xmlns:xm="http://schemas.microsoft.com/office/excel/2006/main">
          <x14:cfRule type="expression" priority="2" id="{39077DEF-D5D4-4AAB-A5FE-CF43F612BD04}">
            <xm:f>FICHE!$C$9&lt;&gt;"Pôle"</xm:f>
            <x14:dxf>
              <fill>
                <patternFill patternType="lightUp"/>
              </fill>
            </x14:dxf>
          </x14:cfRule>
          <xm:sqref>N526:N617 P526:P617 R526:R617 N622:N713 P622:P713 R622:R713 N718:N809 P718:P809 R718:R809 N814:N905 P814:P905 R814:R905 N910:N1001 P910:P1001 R910:R1001 N1006:N1097 P1006:P1097 R1006:R1097 N1102:N1193 P1102:P1193 R1102:R1193 N1198:N1289 P1198:P1289 R1198:R1289</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0C1ED9-BD2C-41BD-9FBE-A811B8CA0E27}">
  <dimension ref="A1:C39"/>
  <sheetViews>
    <sheetView topLeftCell="A6" workbookViewId="0">
      <selection activeCell="C22" sqref="C22"/>
    </sheetView>
  </sheetViews>
  <sheetFormatPr baseColWidth="10" defaultColWidth="11.42578125" defaultRowHeight="15"/>
  <cols>
    <col min="1" max="1" width="14.28515625" customWidth="1"/>
    <col min="2" max="2" width="15.140625" customWidth="1"/>
    <col min="3" max="3" width="23.85546875" bestFit="1" customWidth="1"/>
  </cols>
  <sheetData>
    <row r="1" spans="1:3" ht="64.5" customHeight="1">
      <c r="A1" s="1089" t="s">
        <v>340</v>
      </c>
      <c r="B1" s="1089"/>
      <c r="C1" s="1089"/>
    </row>
    <row r="2" spans="1:3" ht="18.75">
      <c r="A2" s="1090" t="s">
        <v>341</v>
      </c>
      <c r="B2" s="1090"/>
      <c r="C2" s="1090"/>
    </row>
    <row r="4" spans="1:3">
      <c r="A4" s="372" t="s">
        <v>342</v>
      </c>
      <c r="B4" s="372" t="s">
        <v>343</v>
      </c>
      <c r="C4" s="372" t="s">
        <v>344</v>
      </c>
    </row>
    <row r="5" spans="1:3">
      <c r="A5" s="371">
        <v>44743</v>
      </c>
      <c r="B5" s="371">
        <v>44834</v>
      </c>
      <c r="C5" s="370">
        <v>0.41699999999999998</v>
      </c>
    </row>
    <row r="6" spans="1:3">
      <c r="A6" s="371">
        <v>44835</v>
      </c>
      <c r="B6" s="371">
        <v>44926</v>
      </c>
      <c r="C6" s="370">
        <v>0.42009999999999997</v>
      </c>
    </row>
    <row r="7" spans="1:3">
      <c r="A7" s="371">
        <v>44927</v>
      </c>
      <c r="B7" s="371">
        <v>45016</v>
      </c>
      <c r="C7" s="370">
        <v>0.4259</v>
      </c>
    </row>
    <row r="8" spans="1:3">
      <c r="A8" s="371">
        <v>45017</v>
      </c>
      <c r="B8" s="371">
        <v>45107</v>
      </c>
      <c r="C8" s="370">
        <v>0.42459999999999998</v>
      </c>
    </row>
    <row r="9" spans="1:3">
      <c r="A9" s="371">
        <v>45108</v>
      </c>
      <c r="B9" s="371">
        <v>45199</v>
      </c>
      <c r="C9" s="370">
        <v>0.42370000000000002</v>
      </c>
    </row>
    <row r="10" spans="1:3">
      <c r="A10" s="371">
        <v>45200</v>
      </c>
      <c r="B10" s="371">
        <v>45291</v>
      </c>
      <c r="C10" s="370">
        <v>0.4259</v>
      </c>
    </row>
    <row r="11" spans="1:3">
      <c r="A11" s="371">
        <v>45292</v>
      </c>
      <c r="B11" s="371">
        <v>45382</v>
      </c>
      <c r="C11" s="370">
        <v>0.4269</v>
      </c>
    </row>
    <row r="12" spans="1:3">
      <c r="A12" s="371">
        <v>45383</v>
      </c>
      <c r="B12" s="371">
        <v>45473</v>
      </c>
      <c r="C12" s="370">
        <v>0.42649999999999999</v>
      </c>
    </row>
    <row r="13" spans="1:3">
      <c r="A13" s="371">
        <v>45474</v>
      </c>
      <c r="B13" s="371">
        <v>45565</v>
      </c>
      <c r="C13" s="370">
        <v>0.42970000000000003</v>
      </c>
    </row>
    <row r="14" spans="1:3">
      <c r="A14" s="371">
        <v>45566</v>
      </c>
      <c r="B14" s="371">
        <v>45657</v>
      </c>
      <c r="C14" s="370">
        <v>0.42930000000000001</v>
      </c>
    </row>
    <row r="15" spans="1:3">
      <c r="A15" s="371">
        <v>45658</v>
      </c>
      <c r="B15" s="371">
        <v>45747</v>
      </c>
      <c r="C15" s="370">
        <v>0.42899999999999999</v>
      </c>
    </row>
    <row r="16" spans="1:3">
      <c r="A16" s="371">
        <v>45748</v>
      </c>
      <c r="B16" s="371">
        <v>45838</v>
      </c>
      <c r="C16" s="370">
        <v>0.432</v>
      </c>
    </row>
    <row r="17" spans="1:3">
      <c r="A17" s="371">
        <v>45839</v>
      </c>
      <c r="B17" s="371">
        <v>45930</v>
      </c>
      <c r="C17" s="370">
        <v>0.43090000000000001</v>
      </c>
    </row>
    <row r="18" spans="1:3">
      <c r="A18" s="371">
        <v>45931</v>
      </c>
      <c r="B18" s="371">
        <v>46022</v>
      </c>
      <c r="C18" s="370">
        <v>0.42930000000000001</v>
      </c>
    </row>
    <row r="19" spans="1:3">
      <c r="A19" s="371">
        <v>46023</v>
      </c>
      <c r="B19" s="371">
        <v>46112</v>
      </c>
      <c r="C19" s="370">
        <v>0.43259999999999998</v>
      </c>
    </row>
    <row r="20" spans="1:3">
      <c r="A20" s="371">
        <v>46113</v>
      </c>
      <c r="B20" s="371">
        <v>46203</v>
      </c>
      <c r="C20" s="370">
        <v>0.43269999999999997</v>
      </c>
    </row>
    <row r="21" spans="1:3">
      <c r="A21" s="371">
        <v>46204</v>
      </c>
      <c r="B21" s="371">
        <v>46295</v>
      </c>
      <c r="C21" s="387">
        <v>0.44400000000000001</v>
      </c>
    </row>
    <row r="22" spans="1:3">
      <c r="A22" s="371">
        <v>46296</v>
      </c>
      <c r="B22" s="371">
        <v>46387</v>
      </c>
      <c r="C22" s="387">
        <v>0</v>
      </c>
    </row>
    <row r="23" spans="1:3">
      <c r="A23" s="371">
        <v>46388</v>
      </c>
      <c r="B23" s="371">
        <v>46477</v>
      </c>
      <c r="C23" s="387">
        <v>0</v>
      </c>
    </row>
    <row r="24" spans="1:3">
      <c r="A24" s="371">
        <v>46478</v>
      </c>
      <c r="B24" s="371">
        <v>46568</v>
      </c>
      <c r="C24" s="387">
        <v>0</v>
      </c>
    </row>
    <row r="25" spans="1:3">
      <c r="A25" s="371">
        <v>46569</v>
      </c>
      <c r="B25" s="371">
        <v>46660</v>
      </c>
      <c r="C25" s="387">
        <v>0</v>
      </c>
    </row>
    <row r="26" spans="1:3">
      <c r="A26" s="371">
        <v>46661</v>
      </c>
      <c r="B26" s="371">
        <v>46752</v>
      </c>
      <c r="C26" s="387">
        <v>0</v>
      </c>
    </row>
    <row r="27" spans="1:3">
      <c r="A27" s="371">
        <v>46753</v>
      </c>
      <c r="B27" s="371">
        <v>46843</v>
      </c>
      <c r="C27" s="387">
        <v>0</v>
      </c>
    </row>
    <row r="28" spans="1:3">
      <c r="A28" s="371">
        <v>46844</v>
      </c>
      <c r="B28" s="371">
        <v>46934</v>
      </c>
      <c r="C28" s="387">
        <v>0</v>
      </c>
    </row>
    <row r="29" spans="1:3">
      <c r="A29" s="371">
        <v>46935</v>
      </c>
      <c r="B29" s="371">
        <v>47026</v>
      </c>
      <c r="C29" s="387">
        <v>0</v>
      </c>
    </row>
    <row r="30" spans="1:3">
      <c r="A30" s="371">
        <v>47027</v>
      </c>
      <c r="B30" s="371">
        <v>47118</v>
      </c>
      <c r="C30" s="387">
        <v>0</v>
      </c>
    </row>
    <row r="31" spans="1:3">
      <c r="A31" s="371">
        <v>47119</v>
      </c>
      <c r="B31" s="371">
        <v>47208</v>
      </c>
      <c r="C31" s="387">
        <v>0</v>
      </c>
    </row>
    <row r="32" spans="1:3">
      <c r="A32" s="371">
        <v>47209</v>
      </c>
      <c r="B32" s="371">
        <v>47299</v>
      </c>
      <c r="C32" s="387">
        <v>0</v>
      </c>
    </row>
    <row r="33" spans="1:3">
      <c r="A33" s="371">
        <v>47300</v>
      </c>
      <c r="B33" s="371">
        <v>47391</v>
      </c>
      <c r="C33" s="387">
        <v>0</v>
      </c>
    </row>
    <row r="34" spans="1:3">
      <c r="A34" s="371">
        <v>47392</v>
      </c>
      <c r="B34" s="371">
        <v>47483</v>
      </c>
      <c r="C34" s="387">
        <v>0</v>
      </c>
    </row>
    <row r="35" spans="1:3">
      <c r="A35" s="371">
        <v>47484</v>
      </c>
      <c r="B35" s="371">
        <v>47573</v>
      </c>
      <c r="C35" s="387">
        <v>0</v>
      </c>
    </row>
    <row r="36" spans="1:3">
      <c r="A36" s="371">
        <v>47574</v>
      </c>
      <c r="B36" s="371">
        <v>47664</v>
      </c>
      <c r="C36" s="387">
        <v>0</v>
      </c>
    </row>
    <row r="37" spans="1:3">
      <c r="A37" s="371">
        <v>47665</v>
      </c>
      <c r="B37" s="371">
        <v>47756</v>
      </c>
      <c r="C37" s="387">
        <v>0</v>
      </c>
    </row>
    <row r="38" spans="1:3">
      <c r="A38" s="371">
        <v>47757</v>
      </c>
      <c r="B38" s="371">
        <v>47848</v>
      </c>
      <c r="C38" s="387">
        <v>0</v>
      </c>
    </row>
    <row r="39" spans="1:3">
      <c r="A39" s="371">
        <v>47849</v>
      </c>
      <c r="B39" s="371">
        <v>47938</v>
      </c>
      <c r="C39" s="387">
        <v>0</v>
      </c>
    </row>
  </sheetData>
  <sheetProtection algorithmName="SHA-512" hashValue="OnDVhYiixWCfTyCtJhaAU/eMd/HUePis12br+gLgDOH9nYnEqDTtE437MZzsO3Z2Vxge2B5vSEZoGswD2lXI+A==" saltValue="rhrwuLO/puXLOOeu+nn5RA==" spinCount="100000" sheet="1" objects="1" scenarios="1"/>
  <mergeCells count="2">
    <mergeCell ref="A1:C1"/>
    <mergeCell ref="A2:C2"/>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28E0D8-B416-4A27-B7EA-D71F121937CC}">
  <dimension ref="A1:O25"/>
  <sheetViews>
    <sheetView workbookViewId="0">
      <selection activeCell="K10" sqref="K10"/>
    </sheetView>
  </sheetViews>
  <sheetFormatPr baseColWidth="10" defaultColWidth="11.42578125" defaultRowHeight="15"/>
  <cols>
    <col min="1" max="1" width="21.140625" customWidth="1"/>
    <col min="2" max="2" width="13.7109375" customWidth="1"/>
    <col min="3" max="3" width="13.42578125" customWidth="1"/>
    <col min="4" max="4" width="17.85546875" customWidth="1"/>
    <col min="5" max="5" width="10.140625" customWidth="1"/>
    <col min="7" max="7" width="17.28515625" customWidth="1"/>
    <col min="9" max="9" width="11.7109375" bestFit="1" customWidth="1"/>
    <col min="10" max="10" width="13.140625" customWidth="1"/>
    <col min="11" max="11" width="14" customWidth="1"/>
    <col min="16" max="16" width="24" customWidth="1"/>
  </cols>
  <sheetData>
    <row r="1" spans="1:15" ht="18.75">
      <c r="A1" s="578" t="s">
        <v>345</v>
      </c>
      <c r="B1" s="578"/>
      <c r="C1" s="578"/>
    </row>
    <row r="2" spans="1:15" ht="23.25">
      <c r="A2" t="s">
        <v>346</v>
      </c>
      <c r="C2" s="577" t="s">
        <v>347</v>
      </c>
      <c r="D2" s="577"/>
      <c r="E2" s="577" t="s">
        <v>348</v>
      </c>
      <c r="F2" s="577"/>
      <c r="G2" s="577"/>
      <c r="N2" s="553"/>
      <c r="O2" s="553"/>
    </row>
    <row r="5" spans="1:15" ht="45.75" customHeight="1">
      <c r="A5" s="567"/>
      <c r="B5" s="570" t="s">
        <v>349</v>
      </c>
      <c r="C5" s="576"/>
      <c r="D5" s="579" t="s">
        <v>350</v>
      </c>
      <c r="E5" s="574">
        <v>2024</v>
      </c>
      <c r="F5" s="571"/>
      <c r="G5" s="572"/>
      <c r="H5" s="572"/>
    </row>
    <row r="6" spans="1:15">
      <c r="A6" s="584"/>
      <c r="B6" s="568" t="s">
        <v>351</v>
      </c>
      <c r="C6" s="568" t="s">
        <v>352</v>
      </c>
      <c r="D6" s="568" t="s">
        <v>353</v>
      </c>
      <c r="E6" s="568" t="s">
        <v>354</v>
      </c>
      <c r="F6" s="554" t="s">
        <v>355</v>
      </c>
      <c r="G6" s="555" t="s">
        <v>356</v>
      </c>
      <c r="H6" s="556" t="s">
        <v>357</v>
      </c>
      <c r="I6" s="554" t="s">
        <v>358</v>
      </c>
      <c r="J6" s="573" t="s">
        <v>359</v>
      </c>
    </row>
    <row r="7" spans="1:15">
      <c r="A7" s="370" cm="1">
        <f t="array" ref="A7">_xlfn.UNIQUE('1C TSpersonnel'!$A$13:$A$733)</f>
        <v>0</v>
      </c>
      <c r="B7" s="371" cm="1">
        <f t="array" ref="B7">IF(OR(A7&lt;&gt;0,A7&lt;&gt;""),INDEX('1C TSpersonnel'!$D$13:$D$733,MATCH(TRUE,ISNUMBER(SEARCH('1C TSpersonnel'!$A$13:$A$733,A7)),0)),"")</f>
        <v>0</v>
      </c>
      <c r="C7" s="575"/>
      <c r="D7" s="586" cm="1">
        <f t="array" ref="D7">IF(OR(A7&lt;&gt;0,A7&lt;&gt;""),INDEX('1C TSpersonnel'!$E$13:$E$733,MATCH(TRUE,ISNUMBER(SEARCH('1C TSpersonnel'!$A$13:$A$733,A7)),0)),0)</f>
        <v>0</v>
      </c>
      <c r="E7" s="580">
        <f>D7</f>
        <v>0</v>
      </c>
      <c r="F7" s="569">
        <f>ROUNDUP(IF(AND($B7&lt;DATE(E5,1,1),$C7=DATE(E5,12,31)),12,MAX(0,(MIN($C7,DATE(E5,12,31))-MAX($B7,DATE(E5,1,1)))/30.44)),1)</f>
        <v>12</v>
      </c>
      <c r="G7" s="557">
        <f>IF(E7&lt;&gt;"",E7*F7,0)</f>
        <v>0</v>
      </c>
      <c r="H7" s="558" t="e">
        <f t="shared" ref="H7:H22" si="0">G7/$G$23*$C$5</f>
        <v>#DIV/0!</v>
      </c>
      <c r="I7" s="559" t="e">
        <f>H7/12</f>
        <v>#DIV/0!</v>
      </c>
      <c r="J7" s="559" t="e">
        <f>I7*F7</f>
        <v>#DIV/0!</v>
      </c>
      <c r="K7" s="565"/>
      <c r="M7" s="566"/>
    </row>
    <row r="8" spans="1:15">
      <c r="A8" s="370"/>
      <c r="B8" s="371" t="str" cm="1">
        <f t="array" ref="B8">IF(OR(A8&lt;&gt;0,A8&lt;&gt;""),INDEX('1C TSpersonnel'!$D$13:$D$733,MATCH(TRUE,ISNUMBER(SEARCH('1C TSpersonnel'!$A$13:$A$733,A8)),0)),"")</f>
        <v/>
      </c>
      <c r="C8" s="575"/>
      <c r="D8" s="586" cm="1">
        <f t="array" ref="D8">IF(OR(A8&lt;&gt;0,A8&lt;&gt;""),INDEX('1C TSpersonnel'!$E$13:$E$733,MATCH(TRUE,ISNUMBER(SEARCH('1C TSpersonnel'!$A$13:$A$733,A8)),0)),0)</f>
        <v>0</v>
      </c>
      <c r="E8" s="580">
        <f t="shared" ref="E8:E22" si="1">D8</f>
        <v>0</v>
      </c>
      <c r="F8" s="569">
        <f t="shared" ref="F8:F22" si="2">ROUNDUP(IF(AND($B8&lt;DATE(2024,1,1),$C8=DATE(2024,12,31)),12,MAX(0,(MIN($C8,DATE(2024,12,31))-MAX($B8,DATE(2024,1,1)))/30.44)),1)</f>
        <v>12</v>
      </c>
      <c r="G8" s="557">
        <f t="shared" ref="G8:G22" si="3">IF(E8&lt;&gt;"",E8*F8,0)</f>
        <v>0</v>
      </c>
      <c r="H8" s="558" t="e">
        <f t="shared" si="0"/>
        <v>#DIV/0!</v>
      </c>
      <c r="I8" s="559" t="e">
        <f t="shared" ref="I8:I22" si="4">H8/12</f>
        <v>#DIV/0!</v>
      </c>
      <c r="J8" s="559" t="e">
        <f t="shared" ref="J8:J22" si="5">I8*F8</f>
        <v>#DIV/0!</v>
      </c>
      <c r="K8" s="565"/>
      <c r="M8" s="566"/>
    </row>
    <row r="9" spans="1:15">
      <c r="A9" s="585"/>
      <c r="B9" s="371" t="str" cm="1">
        <f t="array" ref="B9">IF(OR(A9&lt;&gt;0,A9&lt;&gt;""),INDEX('1C TSpersonnel'!$D$13:$D$733,MATCH(TRUE,ISNUMBER(SEARCH('1C TSpersonnel'!$A$13:$A$733,A9)),0)),"")</f>
        <v/>
      </c>
      <c r="C9" s="575"/>
      <c r="D9" s="586" cm="1">
        <f t="array" ref="D9">IF(OR(A9&lt;&gt;0,A9&lt;&gt;""),INDEX('1C TSpersonnel'!$E$13:$E$733,MATCH(TRUE,ISNUMBER(SEARCH('1C TSpersonnel'!$A$13:$A$733,A9)),0)),0)</f>
        <v>0</v>
      </c>
      <c r="E9" s="580">
        <f t="shared" si="1"/>
        <v>0</v>
      </c>
      <c r="F9" s="569">
        <f t="shared" si="2"/>
        <v>12</v>
      </c>
      <c r="G9" s="557">
        <f t="shared" si="3"/>
        <v>0</v>
      </c>
      <c r="H9" s="558" t="e">
        <f t="shared" si="0"/>
        <v>#DIV/0!</v>
      </c>
      <c r="I9" s="559" t="e">
        <f t="shared" ref="I9:I18" si="6">H9/12</f>
        <v>#DIV/0!</v>
      </c>
      <c r="J9" s="559" t="e">
        <f t="shared" ref="J9:J18" si="7">I9*F9</f>
        <v>#DIV/0!</v>
      </c>
      <c r="K9" s="565"/>
      <c r="M9" s="566"/>
    </row>
    <row r="10" spans="1:15">
      <c r="A10" s="585"/>
      <c r="B10" s="371" t="str" cm="1">
        <f t="array" ref="B10">IF(OR(A10&lt;&gt;0,A10&lt;&gt;""),INDEX('1C TSpersonnel'!$D$13:$D$733,MATCH(TRUE,ISNUMBER(SEARCH('1C TSpersonnel'!$A$13:$A$733,A10)),0)),"")</f>
        <v/>
      </c>
      <c r="C10" s="575"/>
      <c r="D10" s="586" cm="1">
        <f t="array" ref="D10">IF(OR(A10&lt;&gt;0,A10&lt;&gt;""),INDEX('1C TSpersonnel'!$E$13:$E$733,MATCH(TRUE,ISNUMBER(SEARCH('1C TSpersonnel'!$A$13:$A$733,A10)),0)),0)</f>
        <v>0</v>
      </c>
      <c r="E10" s="580">
        <f t="shared" si="1"/>
        <v>0</v>
      </c>
      <c r="F10" s="569">
        <f t="shared" si="2"/>
        <v>12</v>
      </c>
      <c r="G10" s="557">
        <f t="shared" si="3"/>
        <v>0</v>
      </c>
      <c r="H10" s="558" t="e">
        <f t="shared" si="0"/>
        <v>#DIV/0!</v>
      </c>
      <c r="I10" s="559" t="e">
        <f t="shared" si="6"/>
        <v>#DIV/0!</v>
      </c>
      <c r="J10" s="559" t="e">
        <f t="shared" si="7"/>
        <v>#DIV/0!</v>
      </c>
      <c r="M10" s="566"/>
    </row>
    <row r="11" spans="1:15">
      <c r="A11" s="585"/>
      <c r="B11" s="371" t="str" cm="1">
        <f t="array" ref="B11">IF(OR(A11&lt;&gt;0,A11&lt;&gt;""),INDEX('1C TSpersonnel'!$D$13:$D$733,MATCH(TRUE,ISNUMBER(SEARCH('1C TSpersonnel'!$A$13:$A$733,A11)),0)),"")</f>
        <v/>
      </c>
      <c r="C11" s="575"/>
      <c r="D11" s="586" cm="1">
        <f t="array" ref="D11">IF(OR(A11&lt;&gt;0,A11&lt;&gt;""),INDEX('1C TSpersonnel'!$E$13:$E$733,MATCH(TRUE,ISNUMBER(SEARCH('1C TSpersonnel'!$A$13:$A$733,A11)),0)),0)</f>
        <v>0</v>
      </c>
      <c r="E11" s="580">
        <f t="shared" si="1"/>
        <v>0</v>
      </c>
      <c r="F11" s="569">
        <f t="shared" si="2"/>
        <v>12</v>
      </c>
      <c r="G11" s="557">
        <f t="shared" si="3"/>
        <v>0</v>
      </c>
      <c r="H11" s="558" t="e">
        <f t="shared" si="0"/>
        <v>#DIV/0!</v>
      </c>
      <c r="I11" s="559" t="e">
        <f t="shared" si="6"/>
        <v>#DIV/0!</v>
      </c>
      <c r="J11" s="559" t="e">
        <f t="shared" si="7"/>
        <v>#DIV/0!</v>
      </c>
      <c r="K11" s="565"/>
      <c r="M11" s="566"/>
    </row>
    <row r="12" spans="1:15">
      <c r="A12" s="585"/>
      <c r="B12" s="371" t="str" cm="1">
        <f t="array" ref="B12">IF(OR(A12&lt;&gt;0,A12&lt;&gt;""),INDEX('1C TSpersonnel'!$D$13:$D$733,MATCH(TRUE,ISNUMBER(SEARCH('1C TSpersonnel'!$A$13:$A$733,A12)),0)),"")</f>
        <v/>
      </c>
      <c r="C12" s="575"/>
      <c r="D12" s="586" cm="1">
        <f t="array" ref="D12">IF(OR(A12&lt;&gt;0,A12&lt;&gt;""),INDEX('1C TSpersonnel'!$E$13:$E$733,MATCH(TRUE,ISNUMBER(SEARCH('1C TSpersonnel'!$A$13:$A$733,A12)),0)),0)</f>
        <v>0</v>
      </c>
      <c r="E12" s="580">
        <f t="shared" si="1"/>
        <v>0</v>
      </c>
      <c r="F12" s="569">
        <f t="shared" si="2"/>
        <v>12</v>
      </c>
      <c r="G12" s="557">
        <f t="shared" si="3"/>
        <v>0</v>
      </c>
      <c r="H12" s="558" t="e">
        <f t="shared" si="0"/>
        <v>#DIV/0!</v>
      </c>
      <c r="I12" s="559" t="e">
        <f t="shared" si="6"/>
        <v>#DIV/0!</v>
      </c>
      <c r="J12" s="559" t="e">
        <f t="shared" si="7"/>
        <v>#DIV/0!</v>
      </c>
      <c r="K12" s="565"/>
      <c r="M12" s="566"/>
    </row>
    <row r="13" spans="1:15">
      <c r="A13" s="585"/>
      <c r="B13" s="371" t="str" cm="1">
        <f t="array" ref="B13">IF(OR(A13&lt;&gt;0,A13&lt;&gt;""),INDEX('1C TSpersonnel'!$D$13:$D$733,MATCH(TRUE,ISNUMBER(SEARCH('1C TSpersonnel'!$A$13:$A$733,A13)),0)),"")</f>
        <v/>
      </c>
      <c r="C13" s="575"/>
      <c r="D13" s="586" cm="1">
        <f t="array" ref="D13">IF(OR(A13&lt;&gt;0,A13&lt;&gt;""),INDEX('1C TSpersonnel'!$E$13:$E$733,MATCH(TRUE,ISNUMBER(SEARCH('1C TSpersonnel'!$A$13:$A$733,A13)),0)),0)</f>
        <v>0</v>
      </c>
      <c r="E13" s="580">
        <f t="shared" si="1"/>
        <v>0</v>
      </c>
      <c r="F13" s="569">
        <f t="shared" si="2"/>
        <v>12</v>
      </c>
      <c r="G13" s="557">
        <f t="shared" si="3"/>
        <v>0</v>
      </c>
      <c r="H13" s="558" t="e">
        <f t="shared" si="0"/>
        <v>#DIV/0!</v>
      </c>
      <c r="I13" s="559" t="e">
        <f t="shared" si="6"/>
        <v>#DIV/0!</v>
      </c>
      <c r="J13" s="559" t="e">
        <f t="shared" si="7"/>
        <v>#DIV/0!</v>
      </c>
      <c r="K13" s="565"/>
      <c r="M13" s="566"/>
    </row>
    <row r="14" spans="1:15">
      <c r="A14" s="585"/>
      <c r="B14" s="371" t="str" cm="1">
        <f t="array" ref="B14">IF(OR(A14&lt;&gt;0,A14&lt;&gt;""),INDEX('1C TSpersonnel'!$D$13:$D$733,MATCH(TRUE,ISNUMBER(SEARCH('1C TSpersonnel'!$A$13:$A$733,A14)),0)),"")</f>
        <v/>
      </c>
      <c r="C14" s="575"/>
      <c r="D14" s="586" cm="1">
        <f t="array" ref="D14">IF(OR(A14&lt;&gt;0,A14&lt;&gt;""),INDEX('1C TSpersonnel'!$E$13:$E$733,MATCH(TRUE,ISNUMBER(SEARCH('1C TSpersonnel'!$A$13:$A$733,A14)),0)),0)</f>
        <v>0</v>
      </c>
      <c r="E14" s="580">
        <f t="shared" si="1"/>
        <v>0</v>
      </c>
      <c r="F14" s="569">
        <f t="shared" si="2"/>
        <v>12</v>
      </c>
      <c r="G14" s="557">
        <f t="shared" si="3"/>
        <v>0</v>
      </c>
      <c r="H14" s="558" t="e">
        <f t="shared" si="0"/>
        <v>#DIV/0!</v>
      </c>
      <c r="I14" s="559" t="e">
        <f t="shared" si="6"/>
        <v>#DIV/0!</v>
      </c>
      <c r="J14" s="559" t="e">
        <f t="shared" si="7"/>
        <v>#DIV/0!</v>
      </c>
      <c r="K14" s="565"/>
      <c r="M14" s="566"/>
    </row>
    <row r="15" spans="1:15">
      <c r="A15" s="585"/>
      <c r="B15" s="371" t="str" cm="1">
        <f t="array" ref="B15">IF(OR(A15&lt;&gt;0,A15&lt;&gt;""),INDEX('1C TSpersonnel'!$D$13:$D$733,MATCH(TRUE,ISNUMBER(SEARCH('1C TSpersonnel'!$A$13:$A$733,A15)),0)),"")</f>
        <v/>
      </c>
      <c r="C15" s="575"/>
      <c r="D15" s="586" cm="1">
        <f t="array" ref="D15">IF(OR(A15&lt;&gt;0,A15&lt;&gt;""),INDEX('1C TSpersonnel'!$E$13:$E$733,MATCH(TRUE,ISNUMBER(SEARCH('1C TSpersonnel'!$A$13:$A$733,A15)),0)),0)</f>
        <v>0</v>
      </c>
      <c r="E15" s="580">
        <f t="shared" si="1"/>
        <v>0</v>
      </c>
      <c r="F15" s="569">
        <f t="shared" si="2"/>
        <v>12</v>
      </c>
      <c r="G15" s="557">
        <f t="shared" si="3"/>
        <v>0</v>
      </c>
      <c r="H15" s="558" t="e">
        <f t="shared" si="0"/>
        <v>#DIV/0!</v>
      </c>
      <c r="I15" s="559" t="e">
        <f t="shared" si="6"/>
        <v>#DIV/0!</v>
      </c>
      <c r="J15" s="559" t="e">
        <f t="shared" si="7"/>
        <v>#DIV/0!</v>
      </c>
      <c r="K15" s="565"/>
      <c r="M15" s="566"/>
    </row>
    <row r="16" spans="1:15">
      <c r="A16" s="585"/>
      <c r="B16" s="371" t="str" cm="1">
        <f t="array" ref="B16">IF(OR(A16&lt;&gt;0,A16&lt;&gt;""),INDEX('1C TSpersonnel'!$D$13:$D$733,MATCH(TRUE,ISNUMBER(SEARCH('1C TSpersonnel'!$A$13:$A$733,A16)),0)),"")</f>
        <v/>
      </c>
      <c r="C16" s="575"/>
      <c r="D16" s="586" cm="1">
        <f t="array" ref="D16">IF(OR(A16&lt;&gt;0,A16&lt;&gt;""),INDEX('1C TSpersonnel'!$E$13:$E$733,MATCH(TRUE,ISNUMBER(SEARCH('1C TSpersonnel'!$A$13:$A$733,A16)),0)),0)</f>
        <v>0</v>
      </c>
      <c r="E16" s="580">
        <f t="shared" si="1"/>
        <v>0</v>
      </c>
      <c r="F16" s="569">
        <f t="shared" si="2"/>
        <v>12</v>
      </c>
      <c r="G16" s="557">
        <f t="shared" si="3"/>
        <v>0</v>
      </c>
      <c r="H16" s="558" t="e">
        <f t="shared" si="0"/>
        <v>#DIV/0!</v>
      </c>
      <c r="I16" s="559" t="e">
        <f t="shared" si="6"/>
        <v>#DIV/0!</v>
      </c>
      <c r="J16" s="559" t="e">
        <f t="shared" si="7"/>
        <v>#DIV/0!</v>
      </c>
      <c r="K16" s="565"/>
      <c r="M16" s="566"/>
    </row>
    <row r="17" spans="1:13">
      <c r="A17" s="585"/>
      <c r="B17" s="371" t="str" cm="1">
        <f t="array" ref="B17">IF(OR(A17&lt;&gt;0,A17&lt;&gt;""),INDEX('1C TSpersonnel'!$D$13:$D$733,MATCH(TRUE,ISNUMBER(SEARCH('1C TSpersonnel'!$A$13:$A$733,A17)),0)),"")</f>
        <v/>
      </c>
      <c r="C17" s="575"/>
      <c r="D17" s="586" cm="1">
        <f t="array" ref="D17">IF(OR(A17&lt;&gt;0,A17&lt;&gt;""),INDEX('1C TSpersonnel'!$E$13:$E$733,MATCH(TRUE,ISNUMBER(SEARCH('1C TSpersonnel'!$A$13:$A$733,A17)),0)),0)</f>
        <v>0</v>
      </c>
      <c r="E17" s="580">
        <f t="shared" si="1"/>
        <v>0</v>
      </c>
      <c r="F17" s="569">
        <f t="shared" si="2"/>
        <v>12</v>
      </c>
      <c r="G17" s="557">
        <f t="shared" si="3"/>
        <v>0</v>
      </c>
      <c r="H17" s="558" t="e">
        <f t="shared" si="0"/>
        <v>#DIV/0!</v>
      </c>
      <c r="I17" s="559" t="e">
        <f t="shared" si="6"/>
        <v>#DIV/0!</v>
      </c>
      <c r="J17" s="559" t="e">
        <f t="shared" si="7"/>
        <v>#DIV/0!</v>
      </c>
      <c r="K17" s="565"/>
      <c r="M17" s="566"/>
    </row>
    <row r="18" spans="1:13">
      <c r="A18" s="585"/>
      <c r="B18" s="371" t="str" cm="1">
        <f t="array" ref="B18">IF(OR(A18&lt;&gt;0,A18&lt;&gt;""),INDEX('1C TSpersonnel'!$D$13:$D$733,MATCH(TRUE,ISNUMBER(SEARCH('1C TSpersonnel'!$A$13:$A$733,A18)),0)),"")</f>
        <v/>
      </c>
      <c r="C18" s="575"/>
      <c r="D18" s="586" cm="1">
        <f t="array" ref="D18">IF(OR(A18&lt;&gt;0,A18&lt;&gt;""),INDEX('1C TSpersonnel'!$E$13:$E$733,MATCH(TRUE,ISNUMBER(SEARCH('1C TSpersonnel'!$A$13:$A$733,A18)),0)),0)</f>
        <v>0</v>
      </c>
      <c r="E18" s="580">
        <f t="shared" si="1"/>
        <v>0</v>
      </c>
      <c r="F18" s="569">
        <f t="shared" si="2"/>
        <v>12</v>
      </c>
      <c r="G18" s="557">
        <f t="shared" si="3"/>
        <v>0</v>
      </c>
      <c r="H18" s="558" t="e">
        <f t="shared" si="0"/>
        <v>#DIV/0!</v>
      </c>
      <c r="I18" s="559" t="e">
        <f t="shared" si="6"/>
        <v>#DIV/0!</v>
      </c>
      <c r="J18" s="559" t="e">
        <f t="shared" si="7"/>
        <v>#DIV/0!</v>
      </c>
      <c r="K18" s="565"/>
      <c r="M18" s="566"/>
    </row>
    <row r="19" spans="1:13">
      <c r="A19" s="585"/>
      <c r="B19" s="371" t="str" cm="1">
        <f t="array" ref="B19">IF(OR(A19&lt;&gt;0,A19&lt;&gt;""),INDEX('1C TSpersonnel'!$D$13:$D$733,MATCH(TRUE,ISNUMBER(SEARCH('1C TSpersonnel'!$A$13:$A$733,A19)),0)),"")</f>
        <v/>
      </c>
      <c r="C19" s="575"/>
      <c r="D19" s="586" cm="1">
        <f t="array" ref="D19">IF(OR(A19&lt;&gt;0,A19&lt;&gt;""),INDEX('1C TSpersonnel'!$E$13:$E$733,MATCH(TRUE,ISNUMBER(SEARCH('1C TSpersonnel'!$A$13:$A$733,A19)),0)),0)</f>
        <v>0</v>
      </c>
      <c r="E19" s="580">
        <f t="shared" si="1"/>
        <v>0</v>
      </c>
      <c r="F19" s="569">
        <f t="shared" si="2"/>
        <v>12</v>
      </c>
      <c r="G19" s="557">
        <f t="shared" si="3"/>
        <v>0</v>
      </c>
      <c r="H19" s="558" t="e">
        <f t="shared" si="0"/>
        <v>#DIV/0!</v>
      </c>
      <c r="I19" s="559" t="e">
        <f t="shared" si="4"/>
        <v>#DIV/0!</v>
      </c>
      <c r="J19" s="559" t="e">
        <f t="shared" si="5"/>
        <v>#DIV/0!</v>
      </c>
      <c r="K19" s="565"/>
      <c r="M19" s="566"/>
    </row>
    <row r="20" spans="1:13">
      <c r="A20" s="585"/>
      <c r="B20" s="371" t="str" cm="1">
        <f t="array" ref="B20">IF(OR(A20&lt;&gt;0,A20&lt;&gt;""),INDEX('1C TSpersonnel'!$D$13:$D$733,MATCH(TRUE,ISNUMBER(SEARCH('1C TSpersonnel'!$A$13:$A$733,A20)),0)),"")</f>
        <v/>
      </c>
      <c r="C20" s="575"/>
      <c r="D20" s="586" cm="1">
        <f t="array" ref="D20">IF(OR(A20&lt;&gt;0,A20&lt;&gt;""),INDEX('1C TSpersonnel'!$E$13:$E$733,MATCH(TRUE,ISNUMBER(SEARCH('1C TSpersonnel'!$A$13:$A$733,A20)),0)),0)</f>
        <v>0</v>
      </c>
      <c r="E20" s="580">
        <f t="shared" si="1"/>
        <v>0</v>
      </c>
      <c r="F20" s="569">
        <f t="shared" si="2"/>
        <v>12</v>
      </c>
      <c r="G20" s="557">
        <f t="shared" si="3"/>
        <v>0</v>
      </c>
      <c r="H20" s="558" t="e">
        <f t="shared" si="0"/>
        <v>#DIV/0!</v>
      </c>
      <c r="I20" s="559" t="e">
        <f t="shared" si="4"/>
        <v>#DIV/0!</v>
      </c>
      <c r="J20" s="559" t="e">
        <f t="shared" si="5"/>
        <v>#DIV/0!</v>
      </c>
      <c r="K20" s="565"/>
      <c r="M20" s="566"/>
    </row>
    <row r="21" spans="1:13">
      <c r="A21" s="585"/>
      <c r="B21" s="371" t="str" cm="1">
        <f t="array" ref="B21">IF(OR(A21&lt;&gt;0,A21&lt;&gt;""),INDEX('1C TSpersonnel'!$D$13:$D$733,MATCH(TRUE,ISNUMBER(SEARCH('1C TSpersonnel'!$A$13:$A$733,A21)),0)),"")</f>
        <v/>
      </c>
      <c r="C21" s="575"/>
      <c r="D21" s="586" cm="1">
        <f t="array" ref="D21">IF(OR(A21&lt;&gt;0,A21&lt;&gt;""),INDEX('1C TSpersonnel'!$E$13:$E$733,MATCH(TRUE,ISNUMBER(SEARCH('1C TSpersonnel'!$A$13:$A$733,A21)),0)),0)</f>
        <v>0</v>
      </c>
      <c r="E21" s="580">
        <f t="shared" si="1"/>
        <v>0</v>
      </c>
      <c r="F21" s="569">
        <f t="shared" si="2"/>
        <v>12</v>
      </c>
      <c r="G21" s="557">
        <f t="shared" si="3"/>
        <v>0</v>
      </c>
      <c r="H21" s="558" t="e">
        <f t="shared" si="0"/>
        <v>#DIV/0!</v>
      </c>
      <c r="I21" s="559" t="e">
        <f t="shared" si="4"/>
        <v>#DIV/0!</v>
      </c>
      <c r="J21" s="559" t="e">
        <f t="shared" si="5"/>
        <v>#DIV/0!</v>
      </c>
      <c r="K21" s="565"/>
      <c r="M21" s="566"/>
    </row>
    <row r="22" spans="1:13">
      <c r="A22" s="585"/>
      <c r="B22" s="371" t="str" cm="1">
        <f t="array" ref="B22">IF(OR(A22&lt;&gt;0,A22&lt;&gt;""),INDEX('1C TSpersonnel'!$D$13:$D$733,MATCH(TRUE,ISNUMBER(SEARCH('1C TSpersonnel'!$A$13:$A$733,A22)),0)),"")</f>
        <v/>
      </c>
      <c r="C22" s="575"/>
      <c r="D22" s="586" cm="1">
        <f t="array" ref="D22">IF(OR(A22&lt;&gt;0,A22&lt;&gt;""),INDEX('1C TSpersonnel'!$E$13:$E$733,MATCH(TRUE,ISNUMBER(SEARCH('1C TSpersonnel'!$A$13:$A$733,A22)),0)),0)</f>
        <v>0</v>
      </c>
      <c r="E22" s="580">
        <f t="shared" si="1"/>
        <v>0</v>
      </c>
      <c r="F22" s="569">
        <f t="shared" si="2"/>
        <v>12</v>
      </c>
      <c r="G22" s="557">
        <f t="shared" si="3"/>
        <v>0</v>
      </c>
      <c r="H22" s="558" t="e">
        <f t="shared" si="0"/>
        <v>#DIV/0!</v>
      </c>
      <c r="I22" s="559" t="e">
        <f t="shared" si="4"/>
        <v>#DIV/0!</v>
      </c>
      <c r="J22" s="559" t="e">
        <f t="shared" si="5"/>
        <v>#DIV/0!</v>
      </c>
      <c r="K22" s="565"/>
      <c r="M22" s="566"/>
    </row>
    <row r="23" spans="1:13">
      <c r="B23" s="370"/>
      <c r="C23" s="370"/>
      <c r="D23" s="370"/>
      <c r="E23" s="370"/>
      <c r="F23" s="560" t="s">
        <v>360</v>
      </c>
      <c r="G23" s="561">
        <f>SUM(G7:G22)</f>
        <v>0</v>
      </c>
      <c r="H23" s="562" t="e">
        <f>SUM(H7:H22)</f>
        <v>#DIV/0!</v>
      </c>
      <c r="I23" s="563"/>
    </row>
    <row r="24" spans="1:13">
      <c r="I24" s="564" t="s">
        <v>361</v>
      </c>
      <c r="J24" s="565" t="e">
        <f>SUM(J7:J23)</f>
        <v>#DIV/0!</v>
      </c>
      <c r="K24" s="563">
        <f>SUM(K6:K23)</f>
        <v>0</v>
      </c>
    </row>
    <row r="25" spans="1:13">
      <c r="I25" s="563"/>
    </row>
  </sheetData>
  <sheetProtection algorithmName="SHA-512" hashValue="sJDvH//74GryJFElS5+mnn04jS+yBvrDrbNADchngmwQ9zy19ie/XiZ5rPUnr9E2FDOucFR/ZcOAZQjcHRAx1w==" saltValue="2rmlwx7iubzxmaxo0lFS7w==" spinCount="100000" sheet="1" objects="1" scenarios="1" formatCells="0" formatColumns="0"/>
  <pageMargins left="0.7" right="0.7" top="0.75" bottom="0.75" header="0.3" footer="0.3"/>
  <legacy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C9AEA2-8EE4-472F-979E-833FA69F4BCA}">
  <dimension ref="A1:AJ37"/>
  <sheetViews>
    <sheetView workbookViewId="0">
      <selection activeCell="S34" sqref="S34"/>
    </sheetView>
  </sheetViews>
  <sheetFormatPr baseColWidth="10" defaultColWidth="11.42578125" defaultRowHeight="12.75"/>
  <cols>
    <col min="1" max="1" width="3.28515625" style="367" customWidth="1"/>
    <col min="2" max="16" width="9.7109375" style="369" hidden="1" customWidth="1"/>
    <col min="17" max="31" width="9.7109375" style="369" customWidth="1"/>
    <col min="32" max="32" width="10.28515625" style="369" customWidth="1"/>
    <col min="33" max="16384" width="11.42578125" style="369"/>
  </cols>
  <sheetData>
    <row r="1" spans="1:36" s="362" customFormat="1" ht="25.5">
      <c r="A1" s="358"/>
      <c r="B1" s="359" t="s">
        <v>362</v>
      </c>
      <c r="C1" s="359" t="s">
        <v>363</v>
      </c>
      <c r="D1" s="359" t="s">
        <v>364</v>
      </c>
      <c r="E1" s="359" t="s">
        <v>365</v>
      </c>
      <c r="F1" s="359" t="s">
        <v>366</v>
      </c>
      <c r="G1" s="359" t="s">
        <v>367</v>
      </c>
      <c r="H1" s="359" t="s">
        <v>368</v>
      </c>
      <c r="I1" s="359" t="s">
        <v>369</v>
      </c>
      <c r="J1" s="359" t="s">
        <v>370</v>
      </c>
      <c r="K1" s="359" t="s">
        <v>371</v>
      </c>
      <c r="L1" s="359" t="s">
        <v>372</v>
      </c>
      <c r="M1" s="359" t="s">
        <v>373</v>
      </c>
      <c r="N1" s="359" t="s">
        <v>374</v>
      </c>
      <c r="O1" s="359" t="s">
        <v>375</v>
      </c>
      <c r="P1" s="359" t="s">
        <v>376</v>
      </c>
      <c r="Q1" s="359" t="s">
        <v>377</v>
      </c>
      <c r="R1" s="360" t="s">
        <v>378</v>
      </c>
      <c r="S1" s="359" t="s">
        <v>379</v>
      </c>
      <c r="T1" s="360" t="s">
        <v>380</v>
      </c>
      <c r="U1" s="359" t="s">
        <v>381</v>
      </c>
      <c r="V1" s="360" t="s">
        <v>382</v>
      </c>
      <c r="W1" s="359" t="s">
        <v>383</v>
      </c>
      <c r="X1" s="359" t="s">
        <v>384</v>
      </c>
      <c r="Y1" s="359" t="s">
        <v>385</v>
      </c>
      <c r="Z1" s="359" t="s">
        <v>386</v>
      </c>
      <c r="AA1" s="359" t="s">
        <v>387</v>
      </c>
      <c r="AB1" s="359" t="s">
        <v>388</v>
      </c>
      <c r="AC1" s="359" t="s">
        <v>389</v>
      </c>
      <c r="AD1" s="359" t="s">
        <v>390</v>
      </c>
      <c r="AE1" s="359" t="s">
        <v>391</v>
      </c>
      <c r="AF1" s="359" t="s">
        <v>392</v>
      </c>
      <c r="AG1" s="361"/>
      <c r="AH1" s="361"/>
      <c r="AI1" s="361"/>
      <c r="AJ1" s="361"/>
    </row>
    <row r="2" spans="1:36" s="366" customFormat="1">
      <c r="A2" s="359">
        <v>0</v>
      </c>
      <c r="B2" s="363">
        <v>30256.6</v>
      </c>
      <c r="C2" s="363">
        <v>34992.050000000003</v>
      </c>
      <c r="D2" s="363">
        <v>37459.94</v>
      </c>
      <c r="E2" s="363">
        <v>40587.300000000003</v>
      </c>
      <c r="F2" s="363">
        <v>31146.31</v>
      </c>
      <c r="G2" s="363">
        <v>37319.620000000003</v>
      </c>
      <c r="H2" s="363">
        <v>41952.19</v>
      </c>
      <c r="I2" s="363">
        <v>47193.58</v>
      </c>
      <c r="J2" s="363">
        <v>40035.54</v>
      </c>
      <c r="K2" s="363">
        <v>46408.639999999999</v>
      </c>
      <c r="L2" s="364">
        <v>41877.72</v>
      </c>
      <c r="M2" s="363">
        <v>46856.53</v>
      </c>
      <c r="N2" s="363">
        <v>47289.47</v>
      </c>
      <c r="O2" s="363">
        <v>52268.28</v>
      </c>
      <c r="P2" s="363">
        <v>54088.639999999999</v>
      </c>
      <c r="Q2" s="363">
        <v>45701.97</v>
      </c>
      <c r="R2" s="363">
        <v>57622.43</v>
      </c>
      <c r="S2" s="363">
        <v>55215.28</v>
      </c>
      <c r="T2" s="363">
        <v>68264.55</v>
      </c>
      <c r="U2" s="363">
        <v>60627.03</v>
      </c>
      <c r="V2" s="363">
        <v>73676.3</v>
      </c>
      <c r="W2" s="363">
        <v>70859.81</v>
      </c>
      <c r="X2" s="363">
        <v>72470.350000000006</v>
      </c>
      <c r="Y2" s="363">
        <v>77415.149999999994</v>
      </c>
      <c r="Z2" s="363">
        <v>88299.97</v>
      </c>
      <c r="AA2" s="363">
        <v>102370.52</v>
      </c>
      <c r="AB2" s="363">
        <v>99936.8</v>
      </c>
      <c r="AC2" s="363">
        <v>101547.35</v>
      </c>
      <c r="AD2" s="363">
        <v>119968.95</v>
      </c>
      <c r="AE2" s="363">
        <v>113616.68</v>
      </c>
      <c r="AF2" s="363">
        <v>132038.28</v>
      </c>
      <c r="AG2" s="365"/>
      <c r="AH2" s="365"/>
      <c r="AI2" s="365"/>
      <c r="AJ2" s="365"/>
    </row>
    <row r="3" spans="1:36" s="366" customFormat="1">
      <c r="A3" s="359">
        <v>1</v>
      </c>
      <c r="B3" s="363">
        <v>30501.14</v>
      </c>
      <c r="C3" s="363">
        <v>35295.300000000003</v>
      </c>
      <c r="D3" s="363">
        <v>37763.19</v>
      </c>
      <c r="E3" s="363">
        <v>40890.559999999998</v>
      </c>
      <c r="F3" s="363">
        <v>31724.959999999999</v>
      </c>
      <c r="G3" s="363">
        <v>37898.269999999997</v>
      </c>
      <c r="H3" s="363">
        <v>42530.84</v>
      </c>
      <c r="I3" s="363">
        <v>47772.22</v>
      </c>
      <c r="J3" s="363">
        <v>40465.910000000003</v>
      </c>
      <c r="K3" s="363">
        <v>46954.53</v>
      </c>
      <c r="L3" s="364">
        <v>42423.62</v>
      </c>
      <c r="M3" s="363">
        <v>47402.43</v>
      </c>
      <c r="N3" s="363">
        <v>47835.37</v>
      </c>
      <c r="O3" s="363">
        <v>52814.18</v>
      </c>
      <c r="P3" s="363">
        <v>54634.54</v>
      </c>
      <c r="Q3" s="363">
        <v>47051.88</v>
      </c>
      <c r="R3" s="363">
        <v>58972.34</v>
      </c>
      <c r="S3" s="363">
        <v>56565.19</v>
      </c>
      <c r="T3" s="363">
        <v>69614.460000000006</v>
      </c>
      <c r="U3" s="363">
        <v>61976.94</v>
      </c>
      <c r="V3" s="363">
        <v>75026.210000000006</v>
      </c>
      <c r="W3" s="363">
        <v>72209.72</v>
      </c>
      <c r="X3" s="363">
        <v>73820.25</v>
      </c>
      <c r="Y3" s="363">
        <v>78765.06</v>
      </c>
      <c r="Z3" s="363">
        <v>89649.88</v>
      </c>
      <c r="AA3" s="363">
        <v>103720.43</v>
      </c>
      <c r="AB3" s="363">
        <v>101286.7</v>
      </c>
      <c r="AC3" s="363">
        <v>102897.26</v>
      </c>
      <c r="AD3" s="363">
        <v>121318.86</v>
      </c>
      <c r="AE3" s="363">
        <v>114966.59</v>
      </c>
      <c r="AF3" s="363">
        <v>133388.19</v>
      </c>
      <c r="AG3" s="365"/>
      <c r="AH3" s="365"/>
      <c r="AI3" s="365"/>
      <c r="AJ3" s="365"/>
    </row>
    <row r="4" spans="1:36" s="366" customFormat="1">
      <c r="A4" s="359">
        <v>2</v>
      </c>
      <c r="B4" s="363">
        <v>30745.69</v>
      </c>
      <c r="C4" s="363">
        <v>35598.559999999998</v>
      </c>
      <c r="D4" s="363">
        <v>38066.44</v>
      </c>
      <c r="E4" s="363">
        <v>41193.81</v>
      </c>
      <c r="F4" s="363">
        <v>32303.599999999999</v>
      </c>
      <c r="G4" s="363">
        <v>38476.910000000003</v>
      </c>
      <c r="H4" s="363">
        <v>43109.48</v>
      </c>
      <c r="I4" s="363">
        <v>48350.87</v>
      </c>
      <c r="J4" s="363">
        <v>40506.85</v>
      </c>
      <c r="K4" s="363">
        <v>47500.42</v>
      </c>
      <c r="L4" s="364">
        <v>42969.51</v>
      </c>
      <c r="M4" s="363">
        <v>47948.32</v>
      </c>
      <c r="N4" s="363">
        <v>48381.26</v>
      </c>
      <c r="O4" s="363">
        <v>53360.07</v>
      </c>
      <c r="P4" s="363">
        <v>55180.43</v>
      </c>
      <c r="Q4" s="363">
        <v>48401.78</v>
      </c>
      <c r="R4" s="363">
        <v>60322.239999999998</v>
      </c>
      <c r="S4" s="363">
        <v>57915.1</v>
      </c>
      <c r="T4" s="363">
        <v>70964.36</v>
      </c>
      <c r="U4" s="363">
        <v>63326.85</v>
      </c>
      <c r="V4" s="363">
        <v>76376.11</v>
      </c>
      <c r="W4" s="363">
        <v>73559.62</v>
      </c>
      <c r="X4" s="363">
        <v>75170.16</v>
      </c>
      <c r="Y4" s="363">
        <v>80114.960000000006</v>
      </c>
      <c r="Z4" s="363">
        <v>90999.79</v>
      </c>
      <c r="AA4" s="363">
        <v>105070.34</v>
      </c>
      <c r="AB4" s="363">
        <v>102636.61</v>
      </c>
      <c r="AC4" s="363">
        <v>104247.17</v>
      </c>
      <c r="AD4" s="363">
        <v>122668.77</v>
      </c>
      <c r="AE4" s="363">
        <v>116316.5</v>
      </c>
      <c r="AF4" s="363">
        <v>134738.09</v>
      </c>
      <c r="AG4" s="365"/>
      <c r="AH4" s="365"/>
      <c r="AI4" s="365"/>
      <c r="AJ4" s="365"/>
    </row>
    <row r="5" spans="1:36" s="366" customFormat="1">
      <c r="A5" s="359">
        <v>3</v>
      </c>
      <c r="B5" s="363">
        <v>30990.23</v>
      </c>
      <c r="C5" s="363">
        <v>35901.81</v>
      </c>
      <c r="D5" s="363">
        <v>38369.699999999997</v>
      </c>
      <c r="E5" s="363">
        <v>41497.06</v>
      </c>
      <c r="F5" s="363">
        <v>32882.25</v>
      </c>
      <c r="G5" s="363">
        <v>39055.56</v>
      </c>
      <c r="H5" s="363">
        <v>43688.13</v>
      </c>
      <c r="I5" s="363">
        <v>48929.52</v>
      </c>
      <c r="J5" s="363">
        <v>40894.04</v>
      </c>
      <c r="K5" s="363">
        <v>48046.32</v>
      </c>
      <c r="L5" s="364">
        <v>43515.41</v>
      </c>
      <c r="M5" s="363">
        <v>48494.22</v>
      </c>
      <c r="N5" s="363">
        <v>48927.16</v>
      </c>
      <c r="O5" s="363">
        <v>53905.97</v>
      </c>
      <c r="P5" s="363">
        <v>55726.33</v>
      </c>
      <c r="Q5" s="363">
        <v>49751.69</v>
      </c>
      <c r="R5" s="363">
        <v>61672.15</v>
      </c>
      <c r="S5" s="363">
        <v>59265.01</v>
      </c>
      <c r="T5" s="363">
        <v>72314.27</v>
      </c>
      <c r="U5" s="363">
        <v>64676.76</v>
      </c>
      <c r="V5" s="363">
        <v>77726.02</v>
      </c>
      <c r="W5" s="363">
        <v>74909.53</v>
      </c>
      <c r="X5" s="363">
        <v>76520.070000000007</v>
      </c>
      <c r="Y5" s="363">
        <v>81464.87</v>
      </c>
      <c r="Z5" s="363">
        <v>92349.7</v>
      </c>
      <c r="AA5" s="363">
        <v>106420.25</v>
      </c>
      <c r="AB5" s="363">
        <v>103986.52</v>
      </c>
      <c r="AC5" s="363">
        <v>105597.07</v>
      </c>
      <c r="AD5" s="363">
        <v>124018.67</v>
      </c>
      <c r="AE5" s="363">
        <v>117666.4</v>
      </c>
      <c r="AF5" s="363">
        <v>136088</v>
      </c>
      <c r="AG5" s="365"/>
      <c r="AH5" s="365"/>
      <c r="AI5" s="365"/>
      <c r="AJ5" s="365"/>
    </row>
    <row r="6" spans="1:36" s="366" customFormat="1">
      <c r="A6" s="359">
        <v>4</v>
      </c>
      <c r="B6" s="363">
        <v>30990.23</v>
      </c>
      <c r="C6" s="363">
        <v>35901.81</v>
      </c>
      <c r="D6" s="363">
        <v>38369.699999999997</v>
      </c>
      <c r="E6" s="363">
        <v>41497.06</v>
      </c>
      <c r="F6" s="363">
        <v>32882.25</v>
      </c>
      <c r="G6" s="363">
        <v>39055.56</v>
      </c>
      <c r="H6" s="363">
        <v>43688.13</v>
      </c>
      <c r="I6" s="363">
        <v>48929.52</v>
      </c>
      <c r="J6" s="363">
        <v>40894.04</v>
      </c>
      <c r="K6" s="363">
        <v>48046.32</v>
      </c>
      <c r="L6" s="364">
        <v>43515.41</v>
      </c>
      <c r="M6" s="363">
        <v>48494.22</v>
      </c>
      <c r="N6" s="363">
        <v>48927.16</v>
      </c>
      <c r="O6" s="363">
        <v>53905.97</v>
      </c>
      <c r="P6" s="363">
        <v>55726.33</v>
      </c>
      <c r="Q6" s="363">
        <v>49751.69</v>
      </c>
      <c r="R6" s="363">
        <v>61672.15</v>
      </c>
      <c r="S6" s="363">
        <v>59265.01</v>
      </c>
      <c r="T6" s="363">
        <v>72314.27</v>
      </c>
      <c r="U6" s="363">
        <v>64676.76</v>
      </c>
      <c r="V6" s="363">
        <v>77726.02</v>
      </c>
      <c r="W6" s="363">
        <v>74909.53</v>
      </c>
      <c r="X6" s="363">
        <v>76520.070000000007</v>
      </c>
      <c r="Y6" s="363">
        <v>81464.87</v>
      </c>
      <c r="Z6" s="363">
        <v>92349.7</v>
      </c>
      <c r="AA6" s="363">
        <v>106420.25</v>
      </c>
      <c r="AB6" s="363">
        <v>103986.52</v>
      </c>
      <c r="AC6" s="363">
        <v>105597.07</v>
      </c>
      <c r="AD6" s="363">
        <v>124018.67</v>
      </c>
      <c r="AE6" s="363">
        <v>117666.4</v>
      </c>
      <c r="AF6" s="363">
        <v>136088</v>
      </c>
      <c r="AG6" s="365"/>
      <c r="AH6" s="365"/>
      <c r="AI6" s="365"/>
      <c r="AJ6" s="365"/>
    </row>
    <row r="7" spans="1:36" s="366" customFormat="1">
      <c r="A7" s="359">
        <v>5</v>
      </c>
      <c r="B7" s="363">
        <v>31116.16</v>
      </c>
      <c r="C7" s="363">
        <v>36323.21</v>
      </c>
      <c r="D7" s="363">
        <v>38791.1</v>
      </c>
      <c r="E7" s="363">
        <v>41918.46</v>
      </c>
      <c r="F7" s="363">
        <v>33460.89</v>
      </c>
      <c r="G7" s="363">
        <v>39634.21</v>
      </c>
      <c r="H7" s="363">
        <v>44266.77</v>
      </c>
      <c r="I7" s="363">
        <v>49508.160000000003</v>
      </c>
      <c r="J7" s="363">
        <v>41527.410000000003</v>
      </c>
      <c r="K7" s="363">
        <v>48679.69</v>
      </c>
      <c r="L7" s="364">
        <v>44148.78</v>
      </c>
      <c r="M7" s="363">
        <v>49127.59</v>
      </c>
      <c r="N7" s="363">
        <v>49560.53</v>
      </c>
      <c r="O7" s="363">
        <v>54539.34</v>
      </c>
      <c r="P7" s="363">
        <v>56359.7</v>
      </c>
      <c r="Q7" s="363">
        <v>51824.78</v>
      </c>
      <c r="R7" s="363">
        <v>63745.24</v>
      </c>
      <c r="S7" s="363">
        <v>61722.31</v>
      </c>
      <c r="T7" s="363">
        <v>74387.360000000001</v>
      </c>
      <c r="U7" s="363">
        <v>67134.06</v>
      </c>
      <c r="V7" s="363">
        <v>79799.11</v>
      </c>
      <c r="W7" s="363">
        <v>77637.83</v>
      </c>
      <c r="X7" s="363">
        <v>79248.37</v>
      </c>
      <c r="Y7" s="363">
        <v>84193.17</v>
      </c>
      <c r="Z7" s="363">
        <v>95078</v>
      </c>
      <c r="AA7" s="363">
        <v>109148.55</v>
      </c>
      <c r="AB7" s="363">
        <v>107467.94</v>
      </c>
      <c r="AC7" s="363">
        <v>109078.5</v>
      </c>
      <c r="AD7" s="363">
        <v>127500.09</v>
      </c>
      <c r="AE7" s="363">
        <v>121147.83</v>
      </c>
      <c r="AF7" s="363">
        <v>139569.42000000001</v>
      </c>
      <c r="AG7" s="365"/>
      <c r="AH7" s="365"/>
      <c r="AI7" s="365"/>
      <c r="AJ7" s="365"/>
    </row>
    <row r="8" spans="1:36" s="366" customFormat="1">
      <c r="A8" s="359">
        <v>6</v>
      </c>
      <c r="B8" s="363">
        <v>31658.15</v>
      </c>
      <c r="C8" s="363">
        <v>36443.81</v>
      </c>
      <c r="D8" s="363">
        <v>39333.1</v>
      </c>
      <c r="E8" s="363">
        <v>42460.46</v>
      </c>
      <c r="F8" s="363">
        <v>34002.89</v>
      </c>
      <c r="G8" s="363">
        <v>40176.199999999997</v>
      </c>
      <c r="H8" s="363">
        <v>44808.77</v>
      </c>
      <c r="I8" s="363">
        <v>50050.16</v>
      </c>
      <c r="J8" s="363">
        <v>42069.41</v>
      </c>
      <c r="K8" s="363">
        <v>49221.68</v>
      </c>
      <c r="L8" s="364">
        <v>44690.77</v>
      </c>
      <c r="M8" s="363">
        <v>49669.58</v>
      </c>
      <c r="N8" s="363">
        <v>50102.52</v>
      </c>
      <c r="O8" s="363">
        <v>55081.33</v>
      </c>
      <c r="P8" s="363">
        <v>56901.69</v>
      </c>
      <c r="Q8" s="363">
        <v>52366.78</v>
      </c>
      <c r="R8" s="363">
        <v>64287.24</v>
      </c>
      <c r="S8" s="363">
        <v>62264.31</v>
      </c>
      <c r="T8" s="363">
        <v>74929.36</v>
      </c>
      <c r="U8" s="363">
        <v>67676.06</v>
      </c>
      <c r="V8" s="363">
        <v>80341.11</v>
      </c>
      <c r="W8" s="363">
        <v>78179.83</v>
      </c>
      <c r="X8" s="363">
        <v>79790.37</v>
      </c>
      <c r="Y8" s="363">
        <v>84735.17</v>
      </c>
      <c r="Z8" s="363">
        <v>95619.99</v>
      </c>
      <c r="AA8" s="363">
        <v>109690.54</v>
      </c>
      <c r="AB8" s="363">
        <v>108009.94</v>
      </c>
      <c r="AC8" s="363">
        <v>109620.49</v>
      </c>
      <c r="AD8" s="363">
        <v>128042.09</v>
      </c>
      <c r="AE8" s="363">
        <v>121689.82</v>
      </c>
      <c r="AF8" s="363">
        <v>140111.42000000001</v>
      </c>
      <c r="AG8" s="365"/>
      <c r="AH8" s="365"/>
      <c r="AI8" s="365"/>
      <c r="AJ8" s="365"/>
    </row>
    <row r="9" spans="1:36" s="366" customFormat="1">
      <c r="A9" s="359">
        <v>7</v>
      </c>
      <c r="B9" s="363">
        <v>31784.07</v>
      </c>
      <c r="C9" s="363">
        <v>36507.449999999997</v>
      </c>
      <c r="D9" s="363">
        <v>39754.5</v>
      </c>
      <c r="E9" s="363">
        <v>42881.86</v>
      </c>
      <c r="F9" s="363">
        <v>34774.26</v>
      </c>
      <c r="G9" s="363">
        <v>40493.370000000003</v>
      </c>
      <c r="H9" s="363">
        <v>45580.14</v>
      </c>
      <c r="I9" s="363">
        <v>50821.53</v>
      </c>
      <c r="J9" s="363">
        <v>42913.71</v>
      </c>
      <c r="K9" s="363">
        <v>50065.98</v>
      </c>
      <c r="L9" s="364">
        <v>45535.07</v>
      </c>
      <c r="M9" s="363">
        <v>50513.88</v>
      </c>
      <c r="N9" s="363">
        <v>50946.82</v>
      </c>
      <c r="O9" s="363">
        <v>55925.63</v>
      </c>
      <c r="P9" s="363">
        <v>57745.99</v>
      </c>
      <c r="Q9" s="363">
        <v>54439.87</v>
      </c>
      <c r="R9" s="363">
        <v>66360.33</v>
      </c>
      <c r="S9" s="363">
        <v>64721.61</v>
      </c>
      <c r="T9" s="363">
        <v>77002.45</v>
      </c>
      <c r="U9" s="363">
        <v>70133.36</v>
      </c>
      <c r="V9" s="363">
        <v>82414.2</v>
      </c>
      <c r="W9" s="363">
        <v>80908.13</v>
      </c>
      <c r="X9" s="363">
        <v>82518.67</v>
      </c>
      <c r="Y9" s="363">
        <v>87463.47</v>
      </c>
      <c r="Z9" s="363">
        <v>98348.3</v>
      </c>
      <c r="AA9" s="363">
        <v>112418.85</v>
      </c>
      <c r="AB9" s="363">
        <v>111491.36</v>
      </c>
      <c r="AC9" s="363">
        <v>113101.92</v>
      </c>
      <c r="AD9" s="363">
        <v>131523.51</v>
      </c>
      <c r="AE9" s="363">
        <v>125171.24</v>
      </c>
      <c r="AF9" s="363">
        <v>143592.84</v>
      </c>
      <c r="AG9" s="365"/>
      <c r="AH9" s="365"/>
      <c r="AI9" s="365"/>
      <c r="AJ9" s="365"/>
    </row>
    <row r="10" spans="1:36" s="366" customFormat="1">
      <c r="A10" s="359">
        <v>8</v>
      </c>
      <c r="B10" s="363">
        <v>31784.07</v>
      </c>
      <c r="C10" s="363">
        <v>36507.449999999997</v>
      </c>
      <c r="D10" s="363">
        <v>39754.5</v>
      </c>
      <c r="E10" s="363">
        <v>42881.86</v>
      </c>
      <c r="F10" s="363">
        <v>34774.26</v>
      </c>
      <c r="G10" s="363">
        <v>40493.370000000003</v>
      </c>
      <c r="H10" s="363">
        <v>45580.14</v>
      </c>
      <c r="I10" s="363">
        <v>50821.53</v>
      </c>
      <c r="J10" s="363">
        <v>42913.71</v>
      </c>
      <c r="K10" s="363">
        <v>50065.98</v>
      </c>
      <c r="L10" s="364">
        <v>45535.07</v>
      </c>
      <c r="M10" s="363">
        <v>50513.88</v>
      </c>
      <c r="N10" s="363">
        <v>50946.82</v>
      </c>
      <c r="O10" s="363">
        <v>55925.63</v>
      </c>
      <c r="P10" s="363">
        <v>57745.99</v>
      </c>
      <c r="Q10" s="363">
        <v>54439.87</v>
      </c>
      <c r="R10" s="363">
        <v>66360.33</v>
      </c>
      <c r="S10" s="363">
        <v>64721.61</v>
      </c>
      <c r="T10" s="363">
        <v>77002.45</v>
      </c>
      <c r="U10" s="363">
        <v>70133.36</v>
      </c>
      <c r="V10" s="363">
        <v>82414.2</v>
      </c>
      <c r="W10" s="363">
        <v>80908.13</v>
      </c>
      <c r="X10" s="363">
        <v>82518.67</v>
      </c>
      <c r="Y10" s="363">
        <v>87463.47</v>
      </c>
      <c r="Z10" s="363">
        <v>98348.3</v>
      </c>
      <c r="AA10" s="363">
        <v>112418.85</v>
      </c>
      <c r="AB10" s="363">
        <v>111491.36</v>
      </c>
      <c r="AC10" s="363">
        <v>113101.92</v>
      </c>
      <c r="AD10" s="363">
        <v>131523.51</v>
      </c>
      <c r="AE10" s="363">
        <v>125171.24</v>
      </c>
      <c r="AF10" s="363">
        <v>143592.84</v>
      </c>
      <c r="AG10" s="365"/>
      <c r="AH10" s="365"/>
      <c r="AI10" s="365"/>
      <c r="AJ10" s="365"/>
    </row>
    <row r="11" spans="1:36" s="366" customFormat="1">
      <c r="A11" s="359">
        <v>9</v>
      </c>
      <c r="B11" s="363">
        <v>31914.82</v>
      </c>
      <c r="C11" s="363">
        <v>36928.85</v>
      </c>
      <c r="D11" s="363">
        <v>40175.9</v>
      </c>
      <c r="E11" s="363">
        <v>43303.26</v>
      </c>
      <c r="F11" s="363">
        <v>36316.910000000003</v>
      </c>
      <c r="G11" s="363">
        <v>41711.040000000001</v>
      </c>
      <c r="H11" s="363">
        <v>47122.79</v>
      </c>
      <c r="I11" s="363">
        <v>52364.18</v>
      </c>
      <c r="J11" s="363">
        <v>44369.05</v>
      </c>
      <c r="K11" s="363">
        <v>51521.33</v>
      </c>
      <c r="L11" s="364">
        <v>46990.42</v>
      </c>
      <c r="M11" s="363">
        <v>51969.23</v>
      </c>
      <c r="N11" s="363">
        <v>52402.17</v>
      </c>
      <c r="O11" s="363">
        <v>57380.98</v>
      </c>
      <c r="P11" s="363">
        <v>59201.34</v>
      </c>
      <c r="Q11" s="363">
        <v>56512.959999999999</v>
      </c>
      <c r="R11" s="363">
        <v>68433.42</v>
      </c>
      <c r="S11" s="363">
        <v>67178.91</v>
      </c>
      <c r="T11" s="363">
        <v>79075.539999999994</v>
      </c>
      <c r="U11" s="363">
        <v>72590.66</v>
      </c>
      <c r="V11" s="363">
        <v>84487.29</v>
      </c>
      <c r="W11" s="363">
        <v>83636.429999999993</v>
      </c>
      <c r="X11" s="363">
        <v>85246.97</v>
      </c>
      <c r="Y11" s="363">
        <v>90191.77</v>
      </c>
      <c r="Z11" s="363">
        <v>101076.6</v>
      </c>
      <c r="AA11" s="363">
        <v>115147.15</v>
      </c>
      <c r="AB11" s="363">
        <v>114972.78</v>
      </c>
      <c r="AC11" s="363">
        <v>116583.34</v>
      </c>
      <c r="AD11" s="363">
        <v>135004.94</v>
      </c>
      <c r="AE11" s="363">
        <v>128652.67</v>
      </c>
      <c r="AF11" s="363">
        <v>147074.26</v>
      </c>
      <c r="AG11" s="365"/>
      <c r="AH11" s="365"/>
      <c r="AI11" s="365"/>
      <c r="AJ11" s="365"/>
    </row>
    <row r="12" spans="1:36" s="366" customFormat="1">
      <c r="A12" s="359">
        <v>10</v>
      </c>
      <c r="B12" s="363">
        <v>31914.82</v>
      </c>
      <c r="C12" s="363">
        <v>36928.85</v>
      </c>
      <c r="D12" s="363">
        <v>40175.9</v>
      </c>
      <c r="E12" s="363">
        <v>43303.26</v>
      </c>
      <c r="F12" s="363">
        <v>36316.910000000003</v>
      </c>
      <c r="G12" s="363">
        <v>41711.040000000001</v>
      </c>
      <c r="H12" s="363">
        <v>47122.79</v>
      </c>
      <c r="I12" s="363">
        <v>52364.18</v>
      </c>
      <c r="J12" s="363">
        <v>44369.05</v>
      </c>
      <c r="K12" s="363">
        <v>51521.33</v>
      </c>
      <c r="L12" s="364">
        <v>46990.42</v>
      </c>
      <c r="M12" s="363">
        <v>51969.23</v>
      </c>
      <c r="N12" s="363">
        <v>52402.17</v>
      </c>
      <c r="O12" s="363">
        <v>57380.98</v>
      </c>
      <c r="P12" s="363">
        <v>59201.34</v>
      </c>
      <c r="Q12" s="363">
        <v>56512.959999999999</v>
      </c>
      <c r="R12" s="363">
        <v>68433.42</v>
      </c>
      <c r="S12" s="363">
        <v>67178.91</v>
      </c>
      <c r="T12" s="363">
        <v>79075.539999999994</v>
      </c>
      <c r="U12" s="363">
        <v>72590.66</v>
      </c>
      <c r="V12" s="363">
        <v>84487.29</v>
      </c>
      <c r="W12" s="363">
        <v>83636.429999999993</v>
      </c>
      <c r="X12" s="363">
        <v>85246.97</v>
      </c>
      <c r="Y12" s="363">
        <v>90191.77</v>
      </c>
      <c r="Z12" s="363">
        <v>101076.6</v>
      </c>
      <c r="AA12" s="363">
        <v>115147.15</v>
      </c>
      <c r="AB12" s="363">
        <v>114972.78</v>
      </c>
      <c r="AC12" s="363">
        <v>116583.34</v>
      </c>
      <c r="AD12" s="363">
        <v>135004.94</v>
      </c>
      <c r="AE12" s="363">
        <v>128652.67</v>
      </c>
      <c r="AF12" s="363">
        <v>147074.26</v>
      </c>
      <c r="AG12" s="365"/>
      <c r="AH12" s="365"/>
      <c r="AI12" s="365"/>
      <c r="AJ12" s="365"/>
    </row>
    <row r="13" spans="1:36" s="366" customFormat="1">
      <c r="A13" s="359">
        <v>11</v>
      </c>
      <c r="B13" s="363">
        <v>32336.22</v>
      </c>
      <c r="C13" s="363">
        <v>37350.25</v>
      </c>
      <c r="D13" s="363">
        <v>40467.1</v>
      </c>
      <c r="E13" s="363">
        <v>43724.67</v>
      </c>
      <c r="F13" s="363">
        <v>37080.400000000001</v>
      </c>
      <c r="G13" s="363">
        <v>43253.69</v>
      </c>
      <c r="H13" s="363">
        <v>48665.440000000002</v>
      </c>
      <c r="I13" s="363">
        <v>53906.83</v>
      </c>
      <c r="J13" s="363">
        <v>45824.4</v>
      </c>
      <c r="K13" s="363">
        <v>52976.68</v>
      </c>
      <c r="L13" s="364">
        <v>48445.77</v>
      </c>
      <c r="M13" s="363">
        <v>53424.58</v>
      </c>
      <c r="N13" s="363">
        <v>53857.52</v>
      </c>
      <c r="O13" s="363">
        <v>58836.33</v>
      </c>
      <c r="P13" s="363">
        <v>60656.69</v>
      </c>
      <c r="Q13" s="363">
        <v>58586.05</v>
      </c>
      <c r="R13" s="363">
        <v>70506.509999999995</v>
      </c>
      <c r="S13" s="363">
        <v>69636.210000000006</v>
      </c>
      <c r="T13" s="363">
        <v>81148.63</v>
      </c>
      <c r="U13" s="363">
        <v>75047.960000000006</v>
      </c>
      <c r="V13" s="363">
        <v>86560.38</v>
      </c>
      <c r="W13" s="363">
        <v>86364.73</v>
      </c>
      <c r="X13" s="363">
        <v>87975.27</v>
      </c>
      <c r="Y13" s="363">
        <v>92920.07</v>
      </c>
      <c r="Z13" s="363">
        <v>103804.9</v>
      </c>
      <c r="AA13" s="363">
        <v>117875.45</v>
      </c>
      <c r="AB13" s="363">
        <v>118454.2</v>
      </c>
      <c r="AC13" s="363">
        <v>120064.76</v>
      </c>
      <c r="AD13" s="363">
        <v>138486.35999999999</v>
      </c>
      <c r="AE13" s="363">
        <v>132134.09</v>
      </c>
      <c r="AF13" s="363">
        <v>150555.69</v>
      </c>
      <c r="AG13" s="365"/>
      <c r="AH13" s="365"/>
      <c r="AI13" s="365"/>
      <c r="AJ13" s="365"/>
    </row>
    <row r="14" spans="1:36" s="366" customFormat="1">
      <c r="A14" s="359">
        <v>12</v>
      </c>
      <c r="B14" s="363">
        <v>32878.22</v>
      </c>
      <c r="C14" s="363">
        <v>37892.25</v>
      </c>
      <c r="D14" s="363">
        <v>40507.75</v>
      </c>
      <c r="E14" s="363">
        <v>44266.66</v>
      </c>
      <c r="F14" s="363">
        <v>37622.400000000001</v>
      </c>
      <c r="G14" s="363">
        <v>43795.69</v>
      </c>
      <c r="H14" s="363">
        <v>49207.44</v>
      </c>
      <c r="I14" s="363">
        <v>54448.83</v>
      </c>
      <c r="J14" s="363">
        <v>46366.400000000001</v>
      </c>
      <c r="K14" s="363">
        <v>53518.68</v>
      </c>
      <c r="L14" s="364">
        <v>48987.77</v>
      </c>
      <c r="M14" s="363">
        <v>53966.58</v>
      </c>
      <c r="N14" s="363">
        <v>54399.519999999997</v>
      </c>
      <c r="O14" s="363">
        <v>59378.33</v>
      </c>
      <c r="P14" s="363">
        <v>61198.69</v>
      </c>
      <c r="Q14" s="363">
        <v>59128.04</v>
      </c>
      <c r="R14" s="363">
        <v>71048.509999999995</v>
      </c>
      <c r="S14" s="363">
        <v>70178.210000000006</v>
      </c>
      <c r="T14" s="363">
        <v>81690.63</v>
      </c>
      <c r="U14" s="363">
        <v>75589.960000000006</v>
      </c>
      <c r="V14" s="363">
        <v>87102.38</v>
      </c>
      <c r="W14" s="363">
        <v>86906.73</v>
      </c>
      <c r="X14" s="363">
        <v>88517.27</v>
      </c>
      <c r="Y14" s="363">
        <v>93462.07</v>
      </c>
      <c r="Z14" s="363">
        <v>104346.9</v>
      </c>
      <c r="AA14" s="363">
        <v>118417.45</v>
      </c>
      <c r="AB14" s="363">
        <v>118996.2</v>
      </c>
      <c r="AC14" s="363">
        <v>120606.76</v>
      </c>
      <c r="AD14" s="363">
        <v>139028.35999999999</v>
      </c>
      <c r="AE14" s="363">
        <v>132676.09</v>
      </c>
      <c r="AF14" s="363">
        <v>151097.68</v>
      </c>
      <c r="AG14" s="365"/>
      <c r="AH14" s="365"/>
      <c r="AI14" s="365"/>
      <c r="AJ14" s="365"/>
    </row>
    <row r="15" spans="1:36" s="366" customFormat="1">
      <c r="A15" s="359">
        <v>13</v>
      </c>
      <c r="B15" s="363">
        <v>33299.620000000003</v>
      </c>
      <c r="C15" s="363">
        <v>38313.65</v>
      </c>
      <c r="D15" s="363">
        <v>40781.519999999997</v>
      </c>
      <c r="E15" s="363">
        <v>44688.07</v>
      </c>
      <c r="F15" s="363">
        <v>38972.31</v>
      </c>
      <c r="G15" s="363">
        <v>45145.599999999999</v>
      </c>
      <c r="H15" s="363">
        <v>50557.35</v>
      </c>
      <c r="I15" s="363">
        <v>55798.74</v>
      </c>
      <c r="J15" s="363">
        <v>47639.9</v>
      </c>
      <c r="K15" s="363">
        <v>54792.17</v>
      </c>
      <c r="L15" s="364">
        <v>50261.26</v>
      </c>
      <c r="M15" s="363">
        <v>55240.07</v>
      </c>
      <c r="N15" s="363">
        <v>55673.01</v>
      </c>
      <c r="O15" s="363">
        <v>60651.82</v>
      </c>
      <c r="P15" s="363">
        <v>62472.18</v>
      </c>
      <c r="Q15" s="363">
        <v>61201.13</v>
      </c>
      <c r="R15" s="363">
        <v>73121.600000000006</v>
      </c>
      <c r="S15" s="363">
        <v>72635.509999999995</v>
      </c>
      <c r="T15" s="363">
        <v>83763.72</v>
      </c>
      <c r="U15" s="363">
        <v>78047.259999999995</v>
      </c>
      <c r="V15" s="363">
        <v>89175.47</v>
      </c>
      <c r="W15" s="363">
        <v>89635.03</v>
      </c>
      <c r="X15" s="363">
        <v>91245.57</v>
      </c>
      <c r="Y15" s="363">
        <v>96190.37</v>
      </c>
      <c r="Z15" s="363">
        <v>107075.2</v>
      </c>
      <c r="AA15" s="363">
        <v>121145.75</v>
      </c>
      <c r="AB15" s="363">
        <v>122477.62</v>
      </c>
      <c r="AC15" s="363">
        <v>124088.18</v>
      </c>
      <c r="AD15" s="363">
        <v>142509.78</v>
      </c>
      <c r="AE15" s="363">
        <v>136157.51</v>
      </c>
      <c r="AF15" s="363">
        <v>154579.10999999999</v>
      </c>
      <c r="AG15" s="365"/>
      <c r="AH15" s="365"/>
      <c r="AI15" s="365"/>
      <c r="AJ15" s="365"/>
    </row>
    <row r="16" spans="1:36" s="366" customFormat="1">
      <c r="A16" s="359">
        <v>14</v>
      </c>
      <c r="B16" s="363">
        <v>33299.620000000003</v>
      </c>
      <c r="C16" s="363">
        <v>38313.65</v>
      </c>
      <c r="D16" s="363">
        <v>40781.519999999997</v>
      </c>
      <c r="E16" s="363">
        <v>44688.07</v>
      </c>
      <c r="F16" s="363">
        <v>38972.31</v>
      </c>
      <c r="G16" s="363">
        <v>45145.599999999999</v>
      </c>
      <c r="H16" s="363">
        <v>50557.35</v>
      </c>
      <c r="I16" s="363">
        <v>55798.74</v>
      </c>
      <c r="J16" s="363">
        <v>47639.9</v>
      </c>
      <c r="K16" s="363">
        <v>54792.17</v>
      </c>
      <c r="L16" s="364">
        <v>50261.26</v>
      </c>
      <c r="M16" s="363">
        <v>55240.07</v>
      </c>
      <c r="N16" s="363">
        <v>55673.01</v>
      </c>
      <c r="O16" s="363">
        <v>60651.82</v>
      </c>
      <c r="P16" s="363">
        <v>62472.18</v>
      </c>
      <c r="Q16" s="363">
        <v>61201.13</v>
      </c>
      <c r="R16" s="363">
        <v>73121.600000000006</v>
      </c>
      <c r="S16" s="363">
        <v>72635.509999999995</v>
      </c>
      <c r="T16" s="363">
        <v>83763.72</v>
      </c>
      <c r="U16" s="363">
        <v>78047.259999999995</v>
      </c>
      <c r="V16" s="363">
        <v>89175.47</v>
      </c>
      <c r="W16" s="363">
        <v>89635.03</v>
      </c>
      <c r="X16" s="363">
        <v>91245.57</v>
      </c>
      <c r="Y16" s="363">
        <v>96190.37</v>
      </c>
      <c r="Z16" s="363">
        <v>107075.2</v>
      </c>
      <c r="AA16" s="363">
        <v>121145.75</v>
      </c>
      <c r="AB16" s="363">
        <v>122477.62</v>
      </c>
      <c r="AC16" s="363">
        <v>124088.18</v>
      </c>
      <c r="AD16" s="363">
        <v>142509.78</v>
      </c>
      <c r="AE16" s="363">
        <v>136157.51</v>
      </c>
      <c r="AF16" s="363">
        <v>154579.10999999999</v>
      </c>
      <c r="AG16" s="365"/>
      <c r="AH16" s="365"/>
      <c r="AI16" s="365"/>
      <c r="AJ16" s="365"/>
    </row>
    <row r="17" spans="1:36" s="366" customFormat="1">
      <c r="A17" s="359">
        <v>15</v>
      </c>
      <c r="B17" s="363">
        <v>33877.120000000003</v>
      </c>
      <c r="C17" s="363">
        <v>38891.15</v>
      </c>
      <c r="D17" s="363">
        <v>41359.019999999997</v>
      </c>
      <c r="E17" s="363">
        <v>45265.57</v>
      </c>
      <c r="F17" s="363">
        <v>40322.21</v>
      </c>
      <c r="G17" s="363">
        <v>46495.5</v>
      </c>
      <c r="H17" s="363">
        <v>51907.25</v>
      </c>
      <c r="I17" s="363">
        <v>57148.639999999999</v>
      </c>
      <c r="J17" s="363">
        <v>48913.39</v>
      </c>
      <c r="K17" s="363">
        <v>56065.67</v>
      </c>
      <c r="L17" s="364">
        <v>51534.75</v>
      </c>
      <c r="M17" s="363">
        <v>56513.56</v>
      </c>
      <c r="N17" s="363">
        <v>56946.5</v>
      </c>
      <c r="O17" s="363">
        <v>61925.31</v>
      </c>
      <c r="P17" s="363">
        <v>63745.67</v>
      </c>
      <c r="Q17" s="363">
        <v>63274.22</v>
      </c>
      <c r="R17" s="363">
        <v>75194.69</v>
      </c>
      <c r="S17" s="363">
        <v>75092.820000000007</v>
      </c>
      <c r="T17" s="363">
        <v>85836.81</v>
      </c>
      <c r="U17" s="363">
        <v>80504.570000000007</v>
      </c>
      <c r="V17" s="363">
        <v>91248.56</v>
      </c>
      <c r="W17" s="363">
        <v>92363.33</v>
      </c>
      <c r="X17" s="363">
        <v>93973.87</v>
      </c>
      <c r="Y17" s="363">
        <v>98918.67</v>
      </c>
      <c r="Z17" s="363">
        <v>109803.5</v>
      </c>
      <c r="AA17" s="363">
        <v>123874.05</v>
      </c>
      <c r="AB17" s="363">
        <v>125959.03999999999</v>
      </c>
      <c r="AC17" s="363">
        <v>127569.60000000001</v>
      </c>
      <c r="AD17" s="363">
        <v>145991.20000000001</v>
      </c>
      <c r="AE17" s="363">
        <v>139638.93</v>
      </c>
      <c r="AF17" s="363">
        <v>158060.53</v>
      </c>
      <c r="AG17" s="365"/>
      <c r="AH17" s="365"/>
      <c r="AI17" s="365"/>
      <c r="AJ17" s="365"/>
    </row>
    <row r="18" spans="1:36" s="366" customFormat="1">
      <c r="A18" s="359">
        <v>16</v>
      </c>
      <c r="B18" s="363">
        <v>33877.120000000003</v>
      </c>
      <c r="C18" s="363">
        <v>38891.15</v>
      </c>
      <c r="D18" s="363">
        <v>41359.019999999997</v>
      </c>
      <c r="E18" s="363">
        <v>45265.57</v>
      </c>
      <c r="F18" s="363">
        <v>40322.21</v>
      </c>
      <c r="G18" s="363">
        <v>46495.5</v>
      </c>
      <c r="H18" s="363">
        <v>51907.25</v>
      </c>
      <c r="I18" s="363">
        <v>57148.639999999999</v>
      </c>
      <c r="J18" s="363">
        <v>48913.39</v>
      </c>
      <c r="K18" s="363">
        <v>56065.67</v>
      </c>
      <c r="L18" s="364">
        <v>51534.75</v>
      </c>
      <c r="M18" s="363">
        <v>56513.56</v>
      </c>
      <c r="N18" s="363">
        <v>56946.5</v>
      </c>
      <c r="O18" s="363">
        <v>61925.31</v>
      </c>
      <c r="P18" s="363">
        <v>63745.67</v>
      </c>
      <c r="Q18" s="363">
        <v>63274.22</v>
      </c>
      <c r="R18" s="363">
        <v>75194.69</v>
      </c>
      <c r="S18" s="363">
        <v>75092.820000000007</v>
      </c>
      <c r="T18" s="363">
        <v>85836.81</v>
      </c>
      <c r="U18" s="363">
        <v>80504.570000000007</v>
      </c>
      <c r="V18" s="363">
        <v>91248.56</v>
      </c>
      <c r="W18" s="363">
        <v>92363.33</v>
      </c>
      <c r="X18" s="363">
        <v>93973.87</v>
      </c>
      <c r="Y18" s="363">
        <v>98918.67</v>
      </c>
      <c r="Z18" s="363">
        <v>109803.5</v>
      </c>
      <c r="AA18" s="363">
        <v>123874.05</v>
      </c>
      <c r="AB18" s="363">
        <v>125959.03999999999</v>
      </c>
      <c r="AC18" s="363">
        <v>127569.60000000001</v>
      </c>
      <c r="AD18" s="363">
        <v>145991.20000000001</v>
      </c>
      <c r="AE18" s="363">
        <v>139638.93</v>
      </c>
      <c r="AF18" s="363">
        <v>158060.53</v>
      </c>
      <c r="AG18" s="365"/>
      <c r="AH18" s="365"/>
      <c r="AI18" s="365"/>
      <c r="AJ18" s="365"/>
    </row>
    <row r="19" spans="1:36" s="366" customFormat="1">
      <c r="A19" s="359">
        <v>17</v>
      </c>
      <c r="B19" s="363">
        <v>34454.620000000003</v>
      </c>
      <c r="C19" s="363">
        <v>39468.65</v>
      </c>
      <c r="D19" s="363">
        <v>41936.519999999997</v>
      </c>
      <c r="E19" s="363">
        <v>45843.06</v>
      </c>
      <c r="F19" s="363">
        <v>40892.94</v>
      </c>
      <c r="G19" s="363">
        <v>47845.41</v>
      </c>
      <c r="H19" s="363">
        <v>53257.16</v>
      </c>
      <c r="I19" s="363">
        <v>58498.55</v>
      </c>
      <c r="J19" s="363">
        <v>50186.879999999997</v>
      </c>
      <c r="K19" s="363">
        <v>57339.16</v>
      </c>
      <c r="L19" s="364">
        <v>52808.25</v>
      </c>
      <c r="M19" s="363">
        <v>57787.06</v>
      </c>
      <c r="N19" s="363">
        <v>58220</v>
      </c>
      <c r="O19" s="363">
        <v>63198.81</v>
      </c>
      <c r="P19" s="363">
        <v>65019.17</v>
      </c>
      <c r="Q19" s="363">
        <v>65347.31</v>
      </c>
      <c r="R19" s="363">
        <v>77267.78</v>
      </c>
      <c r="S19" s="363">
        <v>77550.12</v>
      </c>
      <c r="T19" s="363">
        <v>87909.9</v>
      </c>
      <c r="U19" s="363">
        <v>82961.87</v>
      </c>
      <c r="V19" s="363">
        <v>93321.65</v>
      </c>
      <c r="W19" s="363">
        <v>95091.63</v>
      </c>
      <c r="X19" s="363">
        <v>96702.17</v>
      </c>
      <c r="Y19" s="363">
        <v>101646.97</v>
      </c>
      <c r="Z19" s="363">
        <v>112531.8</v>
      </c>
      <c r="AA19" s="363">
        <v>126602.35</v>
      </c>
      <c r="AB19" s="363">
        <v>129440.47</v>
      </c>
      <c r="AC19" s="363">
        <v>131051.02</v>
      </c>
      <c r="AD19" s="363">
        <v>149472.62</v>
      </c>
      <c r="AE19" s="363">
        <v>143120.35</v>
      </c>
      <c r="AF19" s="363">
        <v>161541.95000000001</v>
      </c>
      <c r="AG19" s="365"/>
      <c r="AH19" s="365"/>
      <c r="AI19" s="365"/>
      <c r="AJ19" s="365"/>
    </row>
    <row r="20" spans="1:36" s="366" customFormat="1">
      <c r="A20" s="359">
        <v>18</v>
      </c>
      <c r="B20" s="363">
        <v>34996.620000000003</v>
      </c>
      <c r="C20" s="363">
        <v>40010.65</v>
      </c>
      <c r="D20" s="363">
        <v>42478.51</v>
      </c>
      <c r="E20" s="363">
        <v>46385.06</v>
      </c>
      <c r="F20" s="363">
        <v>41434.93</v>
      </c>
      <c r="G20" s="363">
        <v>48387.41</v>
      </c>
      <c r="H20" s="363">
        <v>53799.16</v>
      </c>
      <c r="I20" s="363">
        <v>59040.55</v>
      </c>
      <c r="J20" s="363">
        <v>50728.88</v>
      </c>
      <c r="K20" s="363">
        <v>57881.16</v>
      </c>
      <c r="L20" s="364">
        <v>53350.239999999998</v>
      </c>
      <c r="M20" s="363">
        <v>58329.05</v>
      </c>
      <c r="N20" s="363">
        <v>58761.99</v>
      </c>
      <c r="O20" s="363">
        <v>63740.800000000003</v>
      </c>
      <c r="P20" s="363">
        <v>65561.16</v>
      </c>
      <c r="Q20" s="363">
        <v>65889.31</v>
      </c>
      <c r="R20" s="363">
        <v>77809.77</v>
      </c>
      <c r="S20" s="363">
        <v>78092.12</v>
      </c>
      <c r="T20" s="363">
        <v>88451.89</v>
      </c>
      <c r="U20" s="363">
        <v>83503.87</v>
      </c>
      <c r="V20" s="363">
        <v>93863.64</v>
      </c>
      <c r="W20" s="363">
        <v>95633.63</v>
      </c>
      <c r="X20" s="363">
        <v>97244.17</v>
      </c>
      <c r="Y20" s="363">
        <v>102188.97</v>
      </c>
      <c r="Z20" s="363">
        <v>113073.8</v>
      </c>
      <c r="AA20" s="363">
        <v>127144.35</v>
      </c>
      <c r="AB20" s="363">
        <v>129982.46</v>
      </c>
      <c r="AC20" s="363">
        <v>131593.01999999999</v>
      </c>
      <c r="AD20" s="363">
        <v>150014.62</v>
      </c>
      <c r="AE20" s="363">
        <v>143662.35</v>
      </c>
      <c r="AF20" s="363">
        <v>162083.95000000001</v>
      </c>
      <c r="AG20" s="365"/>
      <c r="AH20" s="365"/>
      <c r="AI20" s="365"/>
      <c r="AJ20" s="365"/>
    </row>
    <row r="21" spans="1:36" s="366" customFormat="1">
      <c r="A21" s="359">
        <v>19</v>
      </c>
      <c r="B21" s="363">
        <v>35574.120000000003</v>
      </c>
      <c r="C21" s="363">
        <v>40466.410000000003</v>
      </c>
      <c r="D21" s="363">
        <v>43056.01</v>
      </c>
      <c r="E21" s="363">
        <v>46962.559999999998</v>
      </c>
      <c r="F21" s="363">
        <v>42784.84</v>
      </c>
      <c r="G21" s="363">
        <v>49737.32</v>
      </c>
      <c r="H21" s="363">
        <v>55149.07</v>
      </c>
      <c r="I21" s="363">
        <v>60390.45</v>
      </c>
      <c r="J21" s="363">
        <v>52002.37</v>
      </c>
      <c r="K21" s="363">
        <v>59154.65</v>
      </c>
      <c r="L21" s="364">
        <v>54623.74</v>
      </c>
      <c r="M21" s="363">
        <v>59602.55</v>
      </c>
      <c r="N21" s="363">
        <v>60035.49</v>
      </c>
      <c r="O21" s="363">
        <v>65014.3</v>
      </c>
      <c r="P21" s="363">
        <v>66834.66</v>
      </c>
      <c r="Q21" s="363">
        <v>67962.399999999994</v>
      </c>
      <c r="R21" s="363">
        <v>79882.86</v>
      </c>
      <c r="S21" s="363">
        <v>80549.42</v>
      </c>
      <c r="T21" s="363">
        <v>90524.98</v>
      </c>
      <c r="U21" s="363">
        <v>85961.17</v>
      </c>
      <c r="V21" s="363">
        <v>95936.73</v>
      </c>
      <c r="W21" s="363">
        <v>98361.93</v>
      </c>
      <c r="X21" s="363">
        <v>99972.47</v>
      </c>
      <c r="Y21" s="363">
        <v>104917.27</v>
      </c>
      <c r="Z21" s="363">
        <v>115802.1</v>
      </c>
      <c r="AA21" s="363">
        <v>129872.65</v>
      </c>
      <c r="AB21" s="363">
        <v>133463.89000000001</v>
      </c>
      <c r="AC21" s="363">
        <v>135074.44</v>
      </c>
      <c r="AD21" s="363">
        <v>153496.04</v>
      </c>
      <c r="AE21" s="363">
        <v>147143.76999999999</v>
      </c>
      <c r="AF21" s="363">
        <v>165565.37</v>
      </c>
      <c r="AG21" s="365"/>
      <c r="AH21" s="365"/>
      <c r="AI21" s="365"/>
      <c r="AJ21" s="365"/>
    </row>
    <row r="22" spans="1:36" s="366" customFormat="1">
      <c r="A22" s="359">
        <v>20</v>
      </c>
      <c r="B22" s="363">
        <v>35574.120000000003</v>
      </c>
      <c r="C22" s="363">
        <v>40466.410000000003</v>
      </c>
      <c r="D22" s="363">
        <v>43056.01</v>
      </c>
      <c r="E22" s="363">
        <v>46962.559999999998</v>
      </c>
      <c r="F22" s="363">
        <v>42784.84</v>
      </c>
      <c r="G22" s="363">
        <v>49737.32</v>
      </c>
      <c r="H22" s="363">
        <v>55149.07</v>
      </c>
      <c r="I22" s="363">
        <v>60390.45</v>
      </c>
      <c r="J22" s="363">
        <v>52002.37</v>
      </c>
      <c r="K22" s="363">
        <v>59154.65</v>
      </c>
      <c r="L22" s="364">
        <v>54623.74</v>
      </c>
      <c r="M22" s="363">
        <v>59602.55</v>
      </c>
      <c r="N22" s="363">
        <v>60035.49</v>
      </c>
      <c r="O22" s="363">
        <v>65014.3</v>
      </c>
      <c r="P22" s="363">
        <v>66834.66</v>
      </c>
      <c r="Q22" s="363">
        <v>67962.399999999994</v>
      </c>
      <c r="R22" s="363">
        <v>79882.86</v>
      </c>
      <c r="S22" s="363">
        <v>80549.42</v>
      </c>
      <c r="T22" s="363">
        <v>90524.98</v>
      </c>
      <c r="U22" s="363">
        <v>85961.17</v>
      </c>
      <c r="V22" s="363">
        <v>95936.73</v>
      </c>
      <c r="W22" s="363">
        <v>98361.93</v>
      </c>
      <c r="X22" s="363">
        <v>99972.47</v>
      </c>
      <c r="Y22" s="363">
        <v>104917.27</v>
      </c>
      <c r="Z22" s="363">
        <v>115802.1</v>
      </c>
      <c r="AA22" s="363">
        <v>129872.65</v>
      </c>
      <c r="AB22" s="363">
        <v>133463.89000000001</v>
      </c>
      <c r="AC22" s="363">
        <v>135074.44</v>
      </c>
      <c r="AD22" s="363">
        <v>153496.04</v>
      </c>
      <c r="AE22" s="363">
        <v>147143.76999999999</v>
      </c>
      <c r="AF22" s="363">
        <v>165565.37</v>
      </c>
      <c r="AG22" s="365"/>
      <c r="AH22" s="365"/>
      <c r="AI22" s="365"/>
      <c r="AJ22" s="365"/>
    </row>
    <row r="23" spans="1:36" s="366" customFormat="1">
      <c r="A23" s="359">
        <v>21</v>
      </c>
      <c r="B23" s="363">
        <v>36151.620000000003</v>
      </c>
      <c r="C23" s="363">
        <v>40509.730000000003</v>
      </c>
      <c r="D23" s="363">
        <v>43633.51</v>
      </c>
      <c r="E23" s="363">
        <v>47540.06</v>
      </c>
      <c r="F23" s="363">
        <v>44134.75</v>
      </c>
      <c r="G23" s="363">
        <v>51087.22</v>
      </c>
      <c r="H23" s="363">
        <v>56498.97</v>
      </c>
      <c r="I23" s="363">
        <v>61740.36</v>
      </c>
      <c r="J23" s="363">
        <v>53275.86</v>
      </c>
      <c r="K23" s="363">
        <v>60428.14</v>
      </c>
      <c r="L23" s="364">
        <v>55897.23</v>
      </c>
      <c r="M23" s="363">
        <v>60876.04</v>
      </c>
      <c r="N23" s="363">
        <v>61308.98</v>
      </c>
      <c r="O23" s="363">
        <v>66287.789999999994</v>
      </c>
      <c r="P23" s="363">
        <v>68108.149999999994</v>
      </c>
      <c r="Q23" s="363">
        <v>70035.490000000005</v>
      </c>
      <c r="R23" s="363">
        <v>81955.95</v>
      </c>
      <c r="S23" s="363">
        <v>83006.720000000001</v>
      </c>
      <c r="T23" s="363">
        <v>92598.07</v>
      </c>
      <c r="U23" s="363">
        <v>88418.47</v>
      </c>
      <c r="V23" s="363">
        <v>98009.82</v>
      </c>
      <c r="W23" s="363">
        <v>101090.23</v>
      </c>
      <c r="X23" s="363">
        <v>102700.77</v>
      </c>
      <c r="Y23" s="363">
        <v>107645.57</v>
      </c>
      <c r="Z23" s="363">
        <v>118530.4</v>
      </c>
      <c r="AA23" s="363">
        <v>132600.95000000001</v>
      </c>
      <c r="AB23" s="363">
        <v>136945.31</v>
      </c>
      <c r="AC23" s="363">
        <v>138555.87</v>
      </c>
      <c r="AD23" s="363">
        <v>156977.46</v>
      </c>
      <c r="AE23" s="363">
        <v>150625.19</v>
      </c>
      <c r="AF23" s="363">
        <v>169046.79</v>
      </c>
      <c r="AG23" s="365"/>
      <c r="AH23" s="365"/>
      <c r="AI23" s="365"/>
      <c r="AJ23" s="365"/>
    </row>
    <row r="24" spans="1:36" s="366" customFormat="1">
      <c r="A24" s="359">
        <v>22</v>
      </c>
      <c r="B24" s="363">
        <v>36151.620000000003</v>
      </c>
      <c r="C24" s="363">
        <v>40509.730000000003</v>
      </c>
      <c r="D24" s="363">
        <v>43633.51</v>
      </c>
      <c r="E24" s="363">
        <v>47540.06</v>
      </c>
      <c r="F24" s="363">
        <v>44134.75</v>
      </c>
      <c r="G24" s="363">
        <v>51087.22</v>
      </c>
      <c r="H24" s="363">
        <v>56498.97</v>
      </c>
      <c r="I24" s="363">
        <v>61740.36</v>
      </c>
      <c r="J24" s="363">
        <v>53275.86</v>
      </c>
      <c r="K24" s="363">
        <v>60428.14</v>
      </c>
      <c r="L24" s="364">
        <v>55897.23</v>
      </c>
      <c r="M24" s="363">
        <v>60876.04</v>
      </c>
      <c r="N24" s="363">
        <v>61308.98</v>
      </c>
      <c r="O24" s="363">
        <v>66287.789999999994</v>
      </c>
      <c r="P24" s="363">
        <v>68108.149999999994</v>
      </c>
      <c r="Q24" s="363">
        <v>70035.490000000005</v>
      </c>
      <c r="R24" s="363">
        <v>81955.95</v>
      </c>
      <c r="S24" s="363">
        <v>83006.720000000001</v>
      </c>
      <c r="T24" s="363">
        <v>92598.07</v>
      </c>
      <c r="U24" s="363">
        <v>88418.47</v>
      </c>
      <c r="V24" s="363">
        <v>98009.82</v>
      </c>
      <c r="W24" s="363">
        <v>101090.23</v>
      </c>
      <c r="X24" s="363">
        <v>102700.77</v>
      </c>
      <c r="Y24" s="363">
        <v>107645.57</v>
      </c>
      <c r="Z24" s="363">
        <v>118530.4</v>
      </c>
      <c r="AA24" s="363">
        <v>132600.95000000001</v>
      </c>
      <c r="AB24" s="363">
        <v>136945.31</v>
      </c>
      <c r="AC24" s="363">
        <v>138555.87</v>
      </c>
      <c r="AD24" s="363">
        <v>156977.46</v>
      </c>
      <c r="AE24" s="363">
        <v>150625.19</v>
      </c>
      <c r="AF24" s="363">
        <v>169046.79</v>
      </c>
      <c r="AG24" s="365"/>
      <c r="AH24" s="365"/>
      <c r="AI24" s="365"/>
      <c r="AJ24" s="365"/>
    </row>
    <row r="25" spans="1:36" s="366" customFormat="1">
      <c r="A25" s="359">
        <v>23</v>
      </c>
      <c r="B25" s="363">
        <v>36433.599999999999</v>
      </c>
      <c r="C25" s="363">
        <v>40963.96</v>
      </c>
      <c r="D25" s="363">
        <v>44211.01</v>
      </c>
      <c r="E25" s="363">
        <v>48117.56</v>
      </c>
      <c r="F25" s="363">
        <v>45484.65</v>
      </c>
      <c r="G25" s="363">
        <v>52437.13</v>
      </c>
      <c r="H25" s="363">
        <v>57848.88</v>
      </c>
      <c r="I25" s="363">
        <v>63090.27</v>
      </c>
      <c r="J25" s="363">
        <v>54549.36</v>
      </c>
      <c r="K25" s="363">
        <v>61701.63</v>
      </c>
      <c r="L25" s="364">
        <v>57170.720000000001</v>
      </c>
      <c r="M25" s="363">
        <v>62149.53</v>
      </c>
      <c r="N25" s="363">
        <v>62582.47</v>
      </c>
      <c r="O25" s="363">
        <v>67561.279999999999</v>
      </c>
      <c r="P25" s="363">
        <v>69381.64</v>
      </c>
      <c r="Q25" s="363">
        <v>72108.58</v>
      </c>
      <c r="R25" s="363">
        <v>84029.04</v>
      </c>
      <c r="S25" s="363">
        <v>85464.02</v>
      </c>
      <c r="T25" s="363">
        <v>94671.16</v>
      </c>
      <c r="U25" s="363">
        <v>90875.77</v>
      </c>
      <c r="V25" s="363">
        <v>100082.91</v>
      </c>
      <c r="W25" s="363">
        <v>103818.54</v>
      </c>
      <c r="X25" s="363">
        <v>105429.07</v>
      </c>
      <c r="Y25" s="363">
        <v>110373.88</v>
      </c>
      <c r="Z25" s="363">
        <v>121258.7</v>
      </c>
      <c r="AA25" s="363">
        <v>135329.25</v>
      </c>
      <c r="AB25" s="363">
        <v>140426.73000000001</v>
      </c>
      <c r="AC25" s="363">
        <v>142037.29</v>
      </c>
      <c r="AD25" s="363">
        <v>160458.89000000001</v>
      </c>
      <c r="AE25" s="363">
        <v>154106.62</v>
      </c>
      <c r="AF25" s="363">
        <v>172528.21</v>
      </c>
      <c r="AG25" s="365"/>
      <c r="AH25" s="365"/>
      <c r="AI25" s="365"/>
      <c r="AJ25" s="365"/>
    </row>
    <row r="26" spans="1:36" s="366" customFormat="1">
      <c r="A26" s="359">
        <v>24</v>
      </c>
      <c r="B26" s="363">
        <v>36491.949999999997</v>
      </c>
      <c r="C26" s="363">
        <v>41505.96</v>
      </c>
      <c r="D26" s="363">
        <v>44753.01</v>
      </c>
      <c r="E26" s="363">
        <v>48659.56</v>
      </c>
      <c r="F26" s="363">
        <v>46026.65</v>
      </c>
      <c r="G26" s="363">
        <v>52979.13</v>
      </c>
      <c r="H26" s="363">
        <v>58390.879999999997</v>
      </c>
      <c r="I26" s="363">
        <v>63632.27</v>
      </c>
      <c r="J26" s="363">
        <v>55091.360000000001</v>
      </c>
      <c r="K26" s="363">
        <v>62243.63</v>
      </c>
      <c r="L26" s="364">
        <v>57712.72</v>
      </c>
      <c r="M26" s="363">
        <v>62691.53</v>
      </c>
      <c r="N26" s="363">
        <v>63124.47</v>
      </c>
      <c r="O26" s="363">
        <v>68103.28</v>
      </c>
      <c r="P26" s="363">
        <v>69923.64</v>
      </c>
      <c r="Q26" s="363">
        <v>72650.58</v>
      </c>
      <c r="R26" s="363">
        <v>84571.04</v>
      </c>
      <c r="S26" s="363">
        <v>86006.02</v>
      </c>
      <c r="T26" s="363">
        <v>95213.16</v>
      </c>
      <c r="U26" s="363">
        <v>91417.77</v>
      </c>
      <c r="V26" s="363">
        <v>100624.91</v>
      </c>
      <c r="W26" s="363">
        <v>104360.53</v>
      </c>
      <c r="X26" s="363">
        <v>105971.07</v>
      </c>
      <c r="Y26" s="363">
        <v>110915.87</v>
      </c>
      <c r="Z26" s="363">
        <v>121800.7</v>
      </c>
      <c r="AA26" s="363">
        <v>135871.25</v>
      </c>
      <c r="AB26" s="363">
        <v>140968.73000000001</v>
      </c>
      <c r="AC26" s="363">
        <v>142579.29</v>
      </c>
      <c r="AD26" s="363">
        <v>161000.88</v>
      </c>
      <c r="AE26" s="363">
        <v>154648.60999999999</v>
      </c>
      <c r="AF26" s="363">
        <v>173070.21</v>
      </c>
      <c r="AG26" s="365"/>
      <c r="AH26" s="365"/>
      <c r="AI26" s="365"/>
      <c r="AJ26" s="365"/>
    </row>
    <row r="27" spans="1:36" s="366" customFormat="1">
      <c r="A27" s="359">
        <v>25</v>
      </c>
      <c r="B27" s="363">
        <v>37069.449999999997</v>
      </c>
      <c r="C27" s="363">
        <v>42083.46</v>
      </c>
      <c r="D27" s="363">
        <v>45330.51</v>
      </c>
      <c r="E27" s="363">
        <v>49237.05</v>
      </c>
      <c r="F27" s="363">
        <v>47376.56</v>
      </c>
      <c r="G27" s="363">
        <v>54329.03</v>
      </c>
      <c r="H27" s="363">
        <v>59740.78</v>
      </c>
      <c r="I27" s="363">
        <v>64982.17</v>
      </c>
      <c r="J27" s="363">
        <v>56364.85</v>
      </c>
      <c r="K27" s="363">
        <v>63517.13</v>
      </c>
      <c r="L27" s="364">
        <v>58986.21</v>
      </c>
      <c r="M27" s="363">
        <v>63965.02</v>
      </c>
      <c r="N27" s="363">
        <v>64397.96</v>
      </c>
      <c r="O27" s="363">
        <v>69376.77</v>
      </c>
      <c r="P27" s="363">
        <v>71197.13</v>
      </c>
      <c r="Q27" s="363">
        <v>72650.58</v>
      </c>
      <c r="R27" s="363">
        <v>84571.04</v>
      </c>
      <c r="S27" s="363">
        <v>86006.02</v>
      </c>
      <c r="T27" s="363">
        <v>95213.16</v>
      </c>
      <c r="U27" s="363">
        <v>91417.77</v>
      </c>
      <c r="V27" s="363">
        <v>100624.91</v>
      </c>
      <c r="W27" s="363">
        <v>104360.53</v>
      </c>
      <c r="X27" s="363">
        <v>105971.07</v>
      </c>
      <c r="Y27" s="363">
        <v>110915.87</v>
      </c>
      <c r="Z27" s="363">
        <v>121800.7</v>
      </c>
      <c r="AA27" s="363">
        <v>135871.25</v>
      </c>
      <c r="AB27" s="363">
        <v>140968.73000000001</v>
      </c>
      <c r="AC27" s="363">
        <v>142579.29</v>
      </c>
      <c r="AD27" s="363">
        <v>161000.88</v>
      </c>
      <c r="AE27" s="363">
        <v>154648.60999999999</v>
      </c>
      <c r="AF27" s="363">
        <v>173070.21</v>
      </c>
      <c r="AG27" s="365"/>
      <c r="AH27" s="365"/>
      <c r="AI27" s="365"/>
      <c r="AJ27" s="365"/>
    </row>
    <row r="28" spans="1:36" s="366" customFormat="1">
      <c r="A28" s="359">
        <v>26</v>
      </c>
      <c r="B28" s="363">
        <v>37069.449999999997</v>
      </c>
      <c r="C28" s="363">
        <v>42083.46</v>
      </c>
      <c r="D28" s="363">
        <v>45330.51</v>
      </c>
      <c r="E28" s="363">
        <v>49237.05</v>
      </c>
      <c r="F28" s="363">
        <v>47376.56</v>
      </c>
      <c r="G28" s="363">
        <v>54329.03</v>
      </c>
      <c r="H28" s="363">
        <v>59740.78</v>
      </c>
      <c r="I28" s="363">
        <v>64982.17</v>
      </c>
      <c r="J28" s="363">
        <v>56364.85</v>
      </c>
      <c r="K28" s="363">
        <v>63517.13</v>
      </c>
      <c r="L28" s="364">
        <v>58986.21</v>
      </c>
      <c r="M28" s="363">
        <v>63965.02</v>
      </c>
      <c r="N28" s="363">
        <v>64397.96</v>
      </c>
      <c r="O28" s="363">
        <v>69376.77</v>
      </c>
      <c r="P28" s="363">
        <v>71197.13</v>
      </c>
      <c r="Q28" s="363">
        <v>72650.58</v>
      </c>
      <c r="R28" s="363">
        <v>84571.04</v>
      </c>
      <c r="S28" s="363">
        <v>86006.02</v>
      </c>
      <c r="T28" s="363">
        <v>95213.16</v>
      </c>
      <c r="U28" s="363">
        <v>91417.77</v>
      </c>
      <c r="V28" s="363">
        <v>100624.91</v>
      </c>
      <c r="W28" s="363">
        <v>104360.53</v>
      </c>
      <c r="X28" s="363">
        <v>105971.07</v>
      </c>
      <c r="Y28" s="363">
        <v>110915.87</v>
      </c>
      <c r="Z28" s="363">
        <v>121800.7</v>
      </c>
      <c r="AA28" s="363">
        <v>135871.25</v>
      </c>
      <c r="AB28" s="363">
        <v>140968.73000000001</v>
      </c>
      <c r="AC28" s="363">
        <v>142579.29</v>
      </c>
      <c r="AD28" s="363">
        <v>161000.88</v>
      </c>
      <c r="AE28" s="363">
        <v>154648.60999999999</v>
      </c>
      <c r="AF28" s="363">
        <v>173070.21</v>
      </c>
      <c r="AG28" s="365"/>
      <c r="AH28" s="365"/>
      <c r="AI28" s="365"/>
      <c r="AJ28" s="365"/>
    </row>
    <row r="29" spans="1:36" s="366" customFormat="1">
      <c r="A29" s="359">
        <v>27</v>
      </c>
      <c r="B29" s="363">
        <v>37977.22</v>
      </c>
      <c r="C29" s="363">
        <v>42991.22</v>
      </c>
      <c r="D29" s="363">
        <v>46238.27</v>
      </c>
      <c r="E29" s="363">
        <v>50144.82</v>
      </c>
      <c r="F29" s="363">
        <v>48726.47</v>
      </c>
      <c r="G29" s="363">
        <v>55678.94</v>
      </c>
      <c r="H29" s="363">
        <v>61090.69</v>
      </c>
      <c r="I29" s="363">
        <v>66332.08</v>
      </c>
      <c r="J29" s="363">
        <v>57638.34</v>
      </c>
      <c r="K29" s="363">
        <v>64790.62</v>
      </c>
      <c r="L29" s="364">
        <v>60259.71</v>
      </c>
      <c r="M29" s="363">
        <v>65238.52</v>
      </c>
      <c r="N29" s="363">
        <v>65671.460000000006</v>
      </c>
      <c r="O29" s="363">
        <v>70650.27</v>
      </c>
      <c r="P29" s="363">
        <v>72470.63</v>
      </c>
      <c r="Q29" s="363">
        <v>72650.58</v>
      </c>
      <c r="R29" s="363">
        <v>84571.04</v>
      </c>
      <c r="S29" s="363">
        <v>86006.02</v>
      </c>
      <c r="T29" s="363">
        <v>95213.16</v>
      </c>
      <c r="U29" s="363">
        <v>91417.77</v>
      </c>
      <c r="V29" s="363">
        <v>100624.91</v>
      </c>
      <c r="W29" s="363">
        <v>104360.53</v>
      </c>
      <c r="X29" s="363">
        <v>105971.07</v>
      </c>
      <c r="Y29" s="363">
        <v>110915.87</v>
      </c>
      <c r="Z29" s="363">
        <v>121800.7</v>
      </c>
      <c r="AA29" s="363">
        <v>135871.25</v>
      </c>
      <c r="AB29" s="363">
        <v>140968.73000000001</v>
      </c>
      <c r="AC29" s="363">
        <v>142579.29</v>
      </c>
      <c r="AD29" s="363">
        <v>161000.88</v>
      </c>
      <c r="AE29" s="363">
        <v>154648.60999999999</v>
      </c>
      <c r="AF29" s="363">
        <v>173070.21</v>
      </c>
      <c r="AG29" s="365"/>
      <c r="AH29" s="365"/>
      <c r="AI29" s="365"/>
      <c r="AJ29" s="365"/>
    </row>
    <row r="30" spans="1:36" s="366" customFormat="1">
      <c r="A30" s="359">
        <v>28</v>
      </c>
      <c r="B30" s="363">
        <v>37977.22</v>
      </c>
      <c r="C30" s="363">
        <v>42991.22</v>
      </c>
      <c r="D30" s="363">
        <v>46238.27</v>
      </c>
      <c r="E30" s="363">
        <v>50144.82</v>
      </c>
      <c r="F30" s="363">
        <v>48726.47</v>
      </c>
      <c r="G30" s="363">
        <v>55678.94</v>
      </c>
      <c r="H30" s="363">
        <v>61090.69</v>
      </c>
      <c r="I30" s="363">
        <v>66332.08</v>
      </c>
      <c r="J30" s="363">
        <v>57638.34</v>
      </c>
      <c r="K30" s="363">
        <v>64790.62</v>
      </c>
      <c r="L30" s="364">
        <v>60259.71</v>
      </c>
      <c r="M30" s="363">
        <v>65238.52</v>
      </c>
      <c r="N30" s="363">
        <v>65671.460000000006</v>
      </c>
      <c r="O30" s="363">
        <v>70650.27</v>
      </c>
      <c r="P30" s="363">
        <v>72470.63</v>
      </c>
      <c r="Q30" s="363">
        <v>72650.58</v>
      </c>
      <c r="R30" s="363">
        <v>84571.04</v>
      </c>
      <c r="S30" s="363">
        <v>86006.02</v>
      </c>
      <c r="T30" s="363">
        <v>95213.16</v>
      </c>
      <c r="U30" s="363">
        <v>91417.77</v>
      </c>
      <c r="V30" s="363">
        <v>100624.91</v>
      </c>
      <c r="W30" s="363">
        <v>104360.53</v>
      </c>
      <c r="X30" s="363">
        <v>105971.07</v>
      </c>
      <c r="Y30" s="363">
        <v>110915.87</v>
      </c>
      <c r="Z30" s="363">
        <v>121800.7</v>
      </c>
      <c r="AA30" s="363">
        <v>135871.25</v>
      </c>
      <c r="AB30" s="363">
        <v>140968.73000000001</v>
      </c>
      <c r="AC30" s="363">
        <v>142579.29</v>
      </c>
      <c r="AD30" s="363">
        <v>161000.88</v>
      </c>
      <c r="AE30" s="363">
        <v>154648.60999999999</v>
      </c>
      <c r="AF30" s="363">
        <v>173070.21</v>
      </c>
      <c r="AG30" s="365"/>
      <c r="AH30" s="365"/>
      <c r="AI30" s="365"/>
      <c r="AJ30" s="365"/>
    </row>
    <row r="31" spans="1:36" s="366" customFormat="1">
      <c r="A31" s="359">
        <v>29</v>
      </c>
      <c r="B31" s="363">
        <v>38884.980000000003</v>
      </c>
      <c r="C31" s="363">
        <v>43898.99</v>
      </c>
      <c r="D31" s="363">
        <v>47146.04</v>
      </c>
      <c r="E31" s="363">
        <v>51052.59</v>
      </c>
      <c r="F31" s="363">
        <v>50076.37</v>
      </c>
      <c r="G31" s="363">
        <v>57028.85</v>
      </c>
      <c r="H31" s="363">
        <v>62440.6</v>
      </c>
      <c r="I31" s="363">
        <v>67681.990000000005</v>
      </c>
      <c r="J31" s="363">
        <v>58911.83</v>
      </c>
      <c r="K31" s="363">
        <v>66064.11</v>
      </c>
      <c r="L31" s="364">
        <v>61533.2</v>
      </c>
      <c r="M31" s="363">
        <v>66512.009999999995</v>
      </c>
      <c r="N31" s="363">
        <v>66944.95</v>
      </c>
      <c r="O31" s="363">
        <v>71923.759999999995</v>
      </c>
      <c r="P31" s="363">
        <v>73744.12</v>
      </c>
      <c r="Q31" s="363">
        <v>72650.58</v>
      </c>
      <c r="R31" s="363">
        <v>84571.04</v>
      </c>
      <c r="S31" s="363">
        <v>86006.02</v>
      </c>
      <c r="T31" s="363">
        <v>95213.16</v>
      </c>
      <c r="U31" s="363">
        <v>91417.77</v>
      </c>
      <c r="V31" s="363">
        <v>100624.91</v>
      </c>
      <c r="W31" s="363">
        <v>104360.53</v>
      </c>
      <c r="X31" s="363">
        <v>105971.07</v>
      </c>
      <c r="Y31" s="363">
        <v>110915.87</v>
      </c>
      <c r="Z31" s="363">
        <v>121800.7</v>
      </c>
      <c r="AA31" s="363">
        <v>135871.25</v>
      </c>
      <c r="AB31" s="363">
        <v>140968.73000000001</v>
      </c>
      <c r="AC31" s="363">
        <v>142579.29</v>
      </c>
      <c r="AD31" s="363">
        <v>161000.88</v>
      </c>
      <c r="AE31" s="363">
        <v>154648.60999999999</v>
      </c>
      <c r="AF31" s="363">
        <v>173070.21</v>
      </c>
      <c r="AG31" s="365"/>
      <c r="AH31" s="365"/>
      <c r="AI31" s="365"/>
      <c r="AJ31" s="365"/>
    </row>
    <row r="32" spans="1:36" s="366" customFormat="1">
      <c r="A32" s="359">
        <v>30</v>
      </c>
      <c r="B32" s="363">
        <v>39426.980000000003</v>
      </c>
      <c r="C32" s="363">
        <v>44440.99</v>
      </c>
      <c r="D32" s="363">
        <v>47688.04</v>
      </c>
      <c r="E32" s="363">
        <v>51594.59</v>
      </c>
      <c r="F32" s="363">
        <v>50618.37</v>
      </c>
      <c r="G32" s="363">
        <v>57570.85</v>
      </c>
      <c r="H32" s="363">
        <v>62982.6</v>
      </c>
      <c r="I32" s="363">
        <v>68223.98</v>
      </c>
      <c r="J32" s="363">
        <v>59453.83</v>
      </c>
      <c r="K32" s="363">
        <v>66606.11</v>
      </c>
      <c r="L32" s="364">
        <v>62075.199999999997</v>
      </c>
      <c r="M32" s="363">
        <v>67054.009999999995</v>
      </c>
      <c r="N32" s="363">
        <v>67486.95</v>
      </c>
      <c r="O32" s="363">
        <v>72465.759999999995</v>
      </c>
      <c r="P32" s="363">
        <v>74286.12</v>
      </c>
      <c r="Q32" s="363">
        <v>73192.58</v>
      </c>
      <c r="R32" s="363">
        <v>85113.04</v>
      </c>
      <c r="S32" s="363">
        <v>86548.02</v>
      </c>
      <c r="T32" s="363">
        <v>95755.16</v>
      </c>
      <c r="U32" s="363">
        <v>91959.77</v>
      </c>
      <c r="V32" s="363">
        <v>101166.91</v>
      </c>
      <c r="W32" s="363">
        <v>104902.53</v>
      </c>
      <c r="X32" s="363">
        <v>106513.07</v>
      </c>
      <c r="Y32" s="363">
        <v>111457.87</v>
      </c>
      <c r="Z32" s="363">
        <v>122342.7</v>
      </c>
      <c r="AA32" s="363">
        <v>136413.25</v>
      </c>
      <c r="AB32" s="363">
        <v>141510.73000000001</v>
      </c>
      <c r="AC32" s="363">
        <v>143121.28</v>
      </c>
      <c r="AD32" s="363">
        <v>161542.88</v>
      </c>
      <c r="AE32" s="363">
        <v>155190.60999999999</v>
      </c>
      <c r="AF32" s="363">
        <v>173612.21</v>
      </c>
      <c r="AG32" s="365"/>
      <c r="AH32" s="365"/>
      <c r="AI32" s="365"/>
      <c r="AJ32" s="365"/>
    </row>
    <row r="36" spans="2:20">
      <c r="B36" s="368"/>
    </row>
    <row r="37" spans="2:20">
      <c r="T37" s="367"/>
    </row>
  </sheetData>
  <sheetProtection algorithmName="SHA-512" hashValue="MqOdaL4j3OyNo+M7e7OOonK4i3zqKMWfcIaPNGhDa2vXTE91AzSP8+/ycW+8NjN9zEpc+PkWyS1lR1/Fyqio1A==" saltValue="mdhbeMRhS6C+Z8zOZhkTBw=="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841e2804-7fb4-4481-b584-e94ed64da382">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8F85F54D654C043BA82D0B777A0CD4F" ma:contentTypeVersion="13" ma:contentTypeDescription="Crée un document." ma:contentTypeScope="" ma:versionID="ea93379b51a4f691639dca1f8c8808e5">
  <xsd:schema xmlns:xsd="http://www.w3.org/2001/XMLSchema" xmlns:xs="http://www.w3.org/2001/XMLSchema" xmlns:p="http://schemas.microsoft.com/office/2006/metadata/properties" xmlns:ns2="841e2804-7fb4-4481-b584-e94ed64da382" xmlns:ns3="c985a305-e7d9-4046-97ed-009f56aacbff" targetNamespace="http://schemas.microsoft.com/office/2006/metadata/properties" ma:root="true" ma:fieldsID="f1a91f33a80043063fcd4f90c3276da7" ns2:_="" ns3:_="">
    <xsd:import namespace="841e2804-7fb4-4481-b584-e94ed64da382"/>
    <xsd:import namespace="c985a305-e7d9-4046-97ed-009f56aacbff"/>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lcf76f155ced4ddcb4097134ff3c332f" minOccurs="0"/>
                <xsd:element ref="ns2:MediaServiceOCR" minOccurs="0"/>
                <xsd:element ref="ns2:MediaServiceGenerationTime" minOccurs="0"/>
                <xsd:element ref="ns2:MediaServiceEventHashCode" minOccurs="0"/>
                <xsd:element ref="ns2:MediaServiceDateTaken"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41e2804-7fb4-4481-b584-e94ed64da38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Balises d’images" ma:readOnly="false" ma:fieldId="{5cf76f15-5ced-4ddc-b409-7134ff3c332f}" ma:taxonomyMulti="true" ma:sspId="cc4018d8-b214-4a48-af45-02710e18d619"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Location" ma:index="20"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985a305-e7d9-4046-97ed-009f56aacbff" elementFormDefault="qualified">
    <xsd:import namespace="http://schemas.microsoft.com/office/2006/documentManagement/types"/>
    <xsd:import namespace="http://schemas.microsoft.com/office/infopath/2007/PartnerControls"/>
    <xsd:element name="SharedWithUsers" ma:index="11"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Partagé avec dé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9753227-AC0C-4655-A987-9A18B8AE82AE}">
  <ds:schemaRefs>
    <ds:schemaRef ds:uri="http://www.w3.org/XML/1998/namespace"/>
    <ds:schemaRef ds:uri="http://schemas.microsoft.com/office/2006/documentManagement/types"/>
    <ds:schemaRef ds:uri="c985a305-e7d9-4046-97ed-009f56aacbff"/>
    <ds:schemaRef ds:uri="http://purl.org/dc/elements/1.1/"/>
    <ds:schemaRef ds:uri="http://purl.org/dc/dcmitype/"/>
    <ds:schemaRef ds:uri="841e2804-7fb4-4481-b584-e94ed64da382"/>
    <ds:schemaRef ds:uri="http://schemas.microsoft.com/office/infopath/2007/PartnerControls"/>
    <ds:schemaRef ds:uri="http://schemas.openxmlformats.org/package/2006/metadata/core-properties"/>
    <ds:schemaRef ds:uri="http://schemas.microsoft.com/office/2006/metadata/properties"/>
    <ds:schemaRef ds:uri="http://purl.org/dc/terms/"/>
  </ds:schemaRefs>
</ds:datastoreItem>
</file>

<file path=customXml/itemProps2.xml><?xml version="1.0" encoding="utf-8"?>
<ds:datastoreItem xmlns:ds="http://schemas.openxmlformats.org/officeDocument/2006/customXml" ds:itemID="{8E77680F-1F91-4866-8EE2-1E04DC954FBD}">
  <ds:schemaRefs>
    <ds:schemaRef ds:uri="http://schemas.microsoft.com/sharepoint/v3/contenttype/forms"/>
  </ds:schemaRefs>
</ds:datastoreItem>
</file>

<file path=customXml/itemProps3.xml><?xml version="1.0" encoding="utf-8"?>
<ds:datastoreItem xmlns:ds="http://schemas.openxmlformats.org/officeDocument/2006/customXml" ds:itemID="{96773010-13DE-4BFD-A9D4-B85A07E404A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41e2804-7fb4-4481-b584-e94ed64da382"/>
    <ds:schemaRef ds:uri="c985a305-e7d9-4046-97ed-009f56aacbf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13</vt:i4>
      </vt:variant>
      <vt:variant>
        <vt:lpstr>Plages nommées</vt:lpstr>
      </vt:variant>
      <vt:variant>
        <vt:i4>6</vt:i4>
      </vt:variant>
    </vt:vector>
  </HeadingPairs>
  <TitlesOfParts>
    <vt:vector size="19" baseType="lpstr">
      <vt:lpstr>Mode d'emploi</vt:lpstr>
      <vt:lpstr>FICHE</vt:lpstr>
      <vt:lpstr>1B Tableau financier</vt:lpstr>
      <vt:lpstr>1C TSpersonnel</vt:lpstr>
      <vt:lpstr>1C TSsoustraitance</vt:lpstr>
      <vt:lpstr>1D Frais de déplacement</vt:lpstr>
      <vt:lpstr>KM</vt:lpstr>
      <vt:lpstr>APE</vt:lpstr>
      <vt:lpstr>baremes indexes 202603</vt:lpstr>
      <vt:lpstr>baremes indexes 202503</vt:lpstr>
      <vt:lpstr>baremes indexes 202406</vt:lpstr>
      <vt:lpstr>baremes indexes 202312</vt:lpstr>
      <vt:lpstr>baremes indexes 202301</vt:lpstr>
      <vt:lpstr>'1B Tableau financier'!Impression_des_titres</vt:lpstr>
      <vt:lpstr>'1C TSpersonnel'!Impression_des_titres</vt:lpstr>
      <vt:lpstr>'1D Frais de déplacement'!Impression_des_titres</vt:lpstr>
      <vt:lpstr>'1B Tableau financier'!Zone_d_impression</vt:lpstr>
      <vt:lpstr>'1C TSpersonnel'!Zone_d_impression</vt:lpstr>
      <vt:lpstr>'1D Frais de déplacement'!Zone_d_impression</vt:lpstr>
    </vt:vector>
  </TitlesOfParts>
  <Manager/>
  <Company>SPW</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LABAR Hugues</dc:creator>
  <cp:keywords/>
  <dc:description/>
  <cp:lastModifiedBy>PARENT Christine</cp:lastModifiedBy>
  <cp:revision/>
  <dcterms:created xsi:type="dcterms:W3CDTF">2019-08-07T06:48:03Z</dcterms:created>
  <dcterms:modified xsi:type="dcterms:W3CDTF">2026-07-23T09:06:35Z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7a477d1-147d-4e34-b5e3-7b26d2f44870_Enabled">
    <vt:lpwstr>true</vt:lpwstr>
  </property>
  <property fmtid="{D5CDD505-2E9C-101B-9397-08002B2CF9AE}" pid="3" name="MSIP_Label_97a477d1-147d-4e34-b5e3-7b26d2f44870_SetDate">
    <vt:lpwstr>2024-02-21T13:19:51Z</vt:lpwstr>
  </property>
  <property fmtid="{D5CDD505-2E9C-101B-9397-08002B2CF9AE}" pid="4" name="MSIP_Label_97a477d1-147d-4e34-b5e3-7b26d2f44870_Method">
    <vt:lpwstr>Privileged</vt:lpwstr>
  </property>
  <property fmtid="{D5CDD505-2E9C-101B-9397-08002B2CF9AE}" pid="5" name="MSIP_Label_97a477d1-147d-4e34-b5e3-7b26d2f44870_Name">
    <vt:lpwstr>97a477d1-147d-4e34-b5e3-7b26d2f44870</vt:lpwstr>
  </property>
  <property fmtid="{D5CDD505-2E9C-101B-9397-08002B2CF9AE}" pid="6" name="MSIP_Label_97a477d1-147d-4e34-b5e3-7b26d2f44870_SiteId">
    <vt:lpwstr>1f816a84-7aa6-4a56-b22a-7b3452fa8681</vt:lpwstr>
  </property>
  <property fmtid="{D5CDD505-2E9C-101B-9397-08002B2CF9AE}" pid="7" name="MSIP_Label_97a477d1-147d-4e34-b5e3-7b26d2f44870_ActionId">
    <vt:lpwstr>267210aa-5806-4428-838d-c605e143c2db</vt:lpwstr>
  </property>
  <property fmtid="{D5CDD505-2E9C-101B-9397-08002B2CF9AE}" pid="8" name="MSIP_Label_97a477d1-147d-4e34-b5e3-7b26d2f44870_ContentBits">
    <vt:lpwstr>0</vt:lpwstr>
  </property>
  <property fmtid="{D5CDD505-2E9C-101B-9397-08002B2CF9AE}" pid="9" name="ContentTypeId">
    <vt:lpwstr>0x01010098F85F54D654C043BA82D0B777A0CD4F</vt:lpwstr>
  </property>
</Properties>
</file>